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pivotTables/pivotTable5.xml" ContentType="application/vnd.openxmlformats-officedocument.spreadsheetml.pivotTable+xml"/>
  <Override PartName="/xl/printerSettings/printerSettings2.bin" ContentType="application/vnd.openxmlformats-officedocument.spreadsheetml.printerSettings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6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C:\Users\aws-svc-rpa52d\Documents\UiPath\3043_LATAM_DataLoad\Data\Input\Revenue_2026_07\"/>
    </mc:Choice>
  </mc:AlternateContent>
  <xr:revisionPtr revIDLastSave="0" documentId="13_ncr:1_{74A48D49-2AED-4F04-9359-83FB5B5F62E2}" xr6:coauthVersionLast="47" xr6:coauthVersionMax="47" xr10:uidLastSave="{00000000-0000-0000-0000-000000000000}"/>
  <bookViews>
    <workbookView xWindow="-120" yWindow="-120" windowWidth="20730" windowHeight="11160" tabRatio="878" activeTab="2" xr2:uid="{AF2FDC3D-C20D-44F3-9907-B2E2F52C6EA6}"/>
  </bookViews>
  <sheets>
    <sheet name="Instructions" sheetId="4" r:id="rId1"/>
    <sheet name="Arg" sheetId="64" r:id="rId2"/>
    <sheet name="Bra TP" sheetId="57" r:id="rId3"/>
    <sheet name="Bra" sheetId="2" r:id="rId4"/>
    <sheet name="Mex " sheetId="49" r:id="rId5"/>
    <sheet name="Arg (2)" sheetId="43" state="hidden" r:id="rId6"/>
    <sheet name="TrasnP (2)" sheetId="44" state="hidden" r:id="rId7"/>
    <sheet name="Chi" sheetId="7" r:id="rId8"/>
    <sheet name="Col" sheetId="5" r:id="rId9"/>
    <sheet name="Per" sheetId="6" r:id="rId10"/>
    <sheet name="HFM (Datos)" sheetId="61" r:id="rId11"/>
    <sheet name="Selectable Table" sheetId="8" r:id="rId12"/>
    <sheet name="HFM" sheetId="63" r:id="rId13"/>
    <sheet name="HFM1" sheetId="54" state="hidden" r:id="rId14"/>
    <sheet name="PivoT" sheetId="58" r:id="rId15"/>
    <sheet name="Data all" sheetId="56" r:id="rId16"/>
    <sheet name="Data all (Envio)" sheetId="60" r:id="rId17"/>
    <sheet name="Sheet1" sheetId="65" r:id="rId18"/>
    <sheet name="Data all (Envio) (3)" sheetId="62" r:id="rId19"/>
  </sheets>
  <externalReferences>
    <externalReference r:id="rId20"/>
    <externalReference r:id="rId21"/>
    <externalReference r:id="rId22"/>
  </externalReferences>
  <definedNames>
    <definedName name="_xlnm._FilterDatabase" localSheetId="1" hidden="1">Arg!$B$2:$S$505</definedName>
    <definedName name="_xlnm._FilterDatabase" localSheetId="5" hidden="1">'Arg (2)'!$A$2:$X$359</definedName>
    <definedName name="_xlnm._FilterDatabase" localSheetId="3" hidden="1">Bra!$A$2:$AD$974</definedName>
    <definedName name="_xlnm._FilterDatabase" localSheetId="2" hidden="1">'Bra TP'!$A$2:$S$2</definedName>
    <definedName name="_xlnm._FilterDatabase" localSheetId="7" hidden="1">Chi!$A$2:$T$468</definedName>
    <definedName name="_xlnm._FilterDatabase" localSheetId="8" hidden="1">Col!$A$2:$AE$481</definedName>
    <definedName name="_xlnm._FilterDatabase" localSheetId="15" hidden="1">'Data all'!$A$1:$Z$3528</definedName>
    <definedName name="_xlnm._FilterDatabase" localSheetId="16" hidden="1">'Data all (Envio)'!$A$1:$Z$3505</definedName>
    <definedName name="_xlnm._FilterDatabase" localSheetId="18" hidden="1">'Data all (Envio) (3)'!$A$1:$Z$1</definedName>
    <definedName name="_xlnm._FilterDatabase" localSheetId="9" hidden="1">Per!$A$2:$S$2</definedName>
    <definedName name="_xlnm._FilterDatabase" localSheetId="11" hidden="1">'Selectable Table'!$A$1:$Y$370</definedName>
    <definedName name="_xlnm._FilterDatabase" localSheetId="6" hidden="1">'TrasnP (2)'!$A$1:$BA$2211</definedName>
  </definedNames>
  <calcPr calcId="191028"/>
  <pivotCaches>
    <pivotCache cacheId="0" r:id="rId23"/>
    <pivotCache cacheId="1" r:id="rId24"/>
    <pivotCache cacheId="2" r:id="rId25"/>
    <pivotCache cacheId="3" r:id="rId26"/>
    <pivotCache cacheId="4" r:id="rId27"/>
    <pivotCache cacheId="5" r:id="rId28"/>
    <pivotCache cacheId="6" r:id="rId29"/>
    <pivotCache cacheId="7" r:id="rId30"/>
    <pivotCache cacheId="8" r:id="rId31"/>
    <pivotCache cacheId="9" r:id="rId32"/>
    <pivotCache cacheId="10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63" l="1"/>
  <c r="F3528" i="56" l="1"/>
  <c r="G3528" i="56" s="1"/>
  <c r="F3527" i="56"/>
  <c r="G3527" i="56" s="1"/>
  <c r="F3526" i="56"/>
  <c r="G3526" i="56" s="1"/>
  <c r="F3525" i="56"/>
  <c r="G3525" i="56" s="1"/>
  <c r="F3524" i="56"/>
  <c r="G3524" i="56" s="1"/>
  <c r="F3523" i="56"/>
  <c r="G3523" i="56" s="1"/>
  <c r="F3522" i="56"/>
  <c r="G3522" i="56" s="1"/>
  <c r="F3521" i="56"/>
  <c r="G3521" i="56" s="1"/>
  <c r="F3520" i="56"/>
  <c r="G3520" i="56" s="1"/>
  <c r="F3519" i="56"/>
  <c r="G3519" i="56" s="1"/>
  <c r="F3518" i="56"/>
  <c r="G3518" i="56" s="1"/>
  <c r="F3517" i="56"/>
  <c r="G3517" i="56" s="1"/>
  <c r="F3516" i="56"/>
  <c r="G3516" i="56" s="1"/>
  <c r="F3515" i="56"/>
  <c r="G3515" i="56" s="1"/>
  <c r="F3514" i="56"/>
  <c r="G3514" i="56" s="1"/>
  <c r="F3513" i="56"/>
  <c r="G3513" i="56" s="1"/>
  <c r="F3512" i="56"/>
  <c r="G3512" i="56" s="1"/>
  <c r="F3511" i="56"/>
  <c r="G3511" i="56" s="1"/>
  <c r="F3510" i="56"/>
  <c r="G3510" i="56" s="1"/>
  <c r="F3509" i="56"/>
  <c r="G3509" i="56" s="1"/>
  <c r="F3508" i="56"/>
  <c r="G3508" i="56" s="1"/>
  <c r="F3507" i="56"/>
  <c r="G3507" i="56" s="1"/>
  <c r="F3506" i="56"/>
  <c r="G3506" i="56" s="1"/>
  <c r="F3505" i="56"/>
  <c r="G3505" i="56" s="1"/>
  <c r="F3504" i="56"/>
  <c r="G3504" i="56" s="1"/>
  <c r="F3503" i="56"/>
  <c r="G3503" i="56" s="1"/>
  <c r="F3502" i="56"/>
  <c r="G3502" i="56" s="1"/>
  <c r="F3501" i="56"/>
  <c r="G3501" i="56" s="1"/>
  <c r="F3500" i="56"/>
  <c r="G3500" i="56" s="1"/>
  <c r="F3499" i="56"/>
  <c r="G3499" i="56" s="1"/>
  <c r="F3498" i="56"/>
  <c r="G3498" i="56" s="1"/>
  <c r="F3497" i="56"/>
  <c r="G3497" i="56" s="1"/>
  <c r="F3496" i="56"/>
  <c r="G3496" i="56" s="1"/>
  <c r="F3495" i="56"/>
  <c r="G3495" i="56" s="1"/>
  <c r="F3494" i="56"/>
  <c r="G3494" i="56" s="1"/>
  <c r="F3493" i="56"/>
  <c r="G3493" i="56" s="1"/>
  <c r="F3492" i="56"/>
  <c r="G3492" i="56" s="1"/>
  <c r="F3491" i="56"/>
  <c r="G3491" i="56" s="1"/>
  <c r="F3490" i="56"/>
  <c r="G3490" i="56" s="1"/>
  <c r="F3489" i="56"/>
  <c r="G3489" i="56" s="1"/>
  <c r="F3488" i="56"/>
  <c r="G3488" i="56" s="1"/>
  <c r="F3487" i="56"/>
  <c r="G3487" i="56" s="1"/>
  <c r="F3486" i="56"/>
  <c r="G3486" i="56" s="1"/>
  <c r="F3485" i="56"/>
  <c r="G3485" i="56" s="1"/>
  <c r="F3484" i="56"/>
  <c r="G3484" i="56" s="1"/>
  <c r="F3483" i="56"/>
  <c r="G3483" i="56" s="1"/>
  <c r="F3482" i="56"/>
  <c r="G3482" i="56" s="1"/>
  <c r="F3481" i="56"/>
  <c r="G3481" i="56" s="1"/>
  <c r="F3480" i="56"/>
  <c r="G3480" i="56" s="1"/>
  <c r="F3479" i="56"/>
  <c r="G3479" i="56" s="1"/>
  <c r="F3478" i="56"/>
  <c r="G3478" i="56" s="1"/>
  <c r="F3477" i="56"/>
  <c r="G3477" i="56" s="1"/>
  <c r="F3476" i="56"/>
  <c r="G3476" i="56" s="1"/>
  <c r="F3475" i="56"/>
  <c r="G3475" i="56" s="1"/>
  <c r="F3474" i="56"/>
  <c r="G3474" i="56" s="1"/>
  <c r="F3473" i="56"/>
  <c r="G3473" i="56" s="1"/>
  <c r="F3472" i="56"/>
  <c r="G3472" i="56" s="1"/>
  <c r="F3471" i="56"/>
  <c r="G3471" i="56" s="1"/>
  <c r="F3470" i="56"/>
  <c r="G3470" i="56" s="1"/>
  <c r="F3469" i="56"/>
  <c r="G3469" i="56" s="1"/>
  <c r="F3468" i="56"/>
  <c r="G3468" i="56" s="1"/>
  <c r="F3467" i="56"/>
  <c r="G3467" i="56" s="1"/>
  <c r="F3466" i="56"/>
  <c r="G3466" i="56" s="1"/>
  <c r="F3465" i="56"/>
  <c r="G3465" i="56" s="1"/>
  <c r="F3464" i="56"/>
  <c r="G3464" i="56" s="1"/>
  <c r="F3463" i="56"/>
  <c r="G3463" i="56" s="1"/>
  <c r="F3462" i="56"/>
  <c r="G3462" i="56" s="1"/>
  <c r="F3461" i="56"/>
  <c r="G3461" i="56" s="1"/>
  <c r="F3460" i="56"/>
  <c r="G3460" i="56" s="1"/>
  <c r="F3459" i="56"/>
  <c r="G3459" i="56" s="1"/>
  <c r="F3458" i="56"/>
  <c r="G3458" i="56" s="1"/>
  <c r="F3457" i="56"/>
  <c r="G3457" i="56" s="1"/>
  <c r="F3456" i="56"/>
  <c r="G3456" i="56" s="1"/>
  <c r="F3455" i="56"/>
  <c r="G3455" i="56" s="1"/>
  <c r="F3454" i="56"/>
  <c r="G3454" i="56" s="1"/>
  <c r="F3453" i="56"/>
  <c r="G3453" i="56" s="1"/>
  <c r="F3452" i="56"/>
  <c r="G3452" i="56" s="1"/>
  <c r="F3451" i="56"/>
  <c r="G3451" i="56" s="1"/>
  <c r="F3450" i="56"/>
  <c r="G3450" i="56" s="1"/>
  <c r="F3449" i="56"/>
  <c r="G3449" i="56" s="1"/>
  <c r="F3448" i="56"/>
  <c r="G3448" i="56" s="1"/>
  <c r="F3447" i="56"/>
  <c r="G3447" i="56" s="1"/>
  <c r="F3446" i="56"/>
  <c r="G3446" i="56" s="1"/>
  <c r="F3445" i="56"/>
  <c r="G3445" i="56" s="1"/>
  <c r="F3444" i="56"/>
  <c r="G3444" i="56" s="1"/>
  <c r="F3443" i="56"/>
  <c r="G3443" i="56" s="1"/>
  <c r="F3442" i="56"/>
  <c r="G3442" i="56" s="1"/>
  <c r="F3441" i="56"/>
  <c r="G3441" i="56" s="1"/>
  <c r="F3440" i="56"/>
  <c r="G3440" i="56" s="1"/>
  <c r="F3439" i="56"/>
  <c r="G3439" i="56" s="1"/>
  <c r="F3438" i="56"/>
  <c r="G3438" i="56" s="1"/>
  <c r="F3437" i="56"/>
  <c r="G3437" i="56" s="1"/>
  <c r="F3436" i="56"/>
  <c r="G3436" i="56" s="1"/>
  <c r="F3435" i="56"/>
  <c r="G3435" i="56" s="1"/>
  <c r="F3434" i="56"/>
  <c r="G3434" i="56" s="1"/>
  <c r="F3433" i="56"/>
  <c r="G3433" i="56" s="1"/>
  <c r="F3432" i="56"/>
  <c r="G3432" i="56" s="1"/>
  <c r="F3431" i="56"/>
  <c r="G3431" i="56" s="1"/>
  <c r="F3430" i="56"/>
  <c r="G3430" i="56" s="1"/>
  <c r="F3429" i="56"/>
  <c r="G3429" i="56" s="1"/>
  <c r="F3428" i="56"/>
  <c r="G3428" i="56" s="1"/>
  <c r="F3427" i="56"/>
  <c r="G3427" i="56" s="1"/>
  <c r="F3426" i="56"/>
  <c r="G3426" i="56" s="1"/>
  <c r="F3425" i="56"/>
  <c r="G3425" i="56" s="1"/>
  <c r="F3424" i="56"/>
  <c r="G3424" i="56" s="1"/>
  <c r="F3423" i="56"/>
  <c r="G3423" i="56" s="1"/>
  <c r="F3422" i="56"/>
  <c r="G3422" i="56" s="1"/>
  <c r="F3421" i="56"/>
  <c r="G3421" i="56" s="1"/>
  <c r="F3420" i="56"/>
  <c r="G3420" i="56" s="1"/>
  <c r="F3419" i="56"/>
  <c r="G3419" i="56" s="1"/>
  <c r="F3418" i="56"/>
  <c r="G3418" i="56" s="1"/>
  <c r="F3417" i="56"/>
  <c r="G3417" i="56" s="1"/>
  <c r="F3416" i="56"/>
  <c r="G3416" i="56" s="1"/>
  <c r="F3415" i="56"/>
  <c r="G3415" i="56" s="1"/>
  <c r="F3414" i="56"/>
  <c r="G3414" i="56" s="1"/>
  <c r="F3413" i="56"/>
  <c r="G3413" i="56" s="1"/>
  <c r="F3412" i="56"/>
  <c r="G3412" i="56" s="1"/>
  <c r="F3411" i="56"/>
  <c r="G3411" i="56" s="1"/>
  <c r="F3410" i="56"/>
  <c r="G3410" i="56" s="1"/>
  <c r="F3409" i="56"/>
  <c r="G3409" i="56" s="1"/>
  <c r="F3408" i="56"/>
  <c r="G3408" i="56" s="1"/>
  <c r="F3407" i="56"/>
  <c r="G3407" i="56" s="1"/>
  <c r="F3406" i="56"/>
  <c r="G3406" i="56" s="1"/>
  <c r="F3405" i="56"/>
  <c r="G3405" i="56" s="1"/>
  <c r="F3404" i="56"/>
  <c r="G3404" i="56" s="1"/>
  <c r="F3403" i="56"/>
  <c r="G3403" i="56" s="1"/>
  <c r="F3402" i="56"/>
  <c r="G3402" i="56" s="1"/>
  <c r="F3401" i="56"/>
  <c r="G3401" i="56" s="1"/>
  <c r="F3400" i="56"/>
  <c r="G3400" i="56" s="1"/>
  <c r="F3399" i="56"/>
  <c r="G3399" i="56" s="1"/>
  <c r="F3398" i="56"/>
  <c r="G3398" i="56" s="1"/>
  <c r="F3397" i="56"/>
  <c r="G3397" i="56" s="1"/>
  <c r="F3396" i="56"/>
  <c r="G3396" i="56" s="1"/>
  <c r="F3395" i="56"/>
  <c r="G3395" i="56" s="1"/>
  <c r="F3394" i="56"/>
  <c r="G3394" i="56" s="1"/>
  <c r="F3393" i="56"/>
  <c r="G3393" i="56" s="1"/>
  <c r="F3392" i="56"/>
  <c r="G3392" i="56" s="1"/>
  <c r="F3391" i="56"/>
  <c r="G3391" i="56" s="1"/>
  <c r="F3390" i="56"/>
  <c r="G3390" i="56" s="1"/>
  <c r="F3389" i="56"/>
  <c r="G3389" i="56" s="1"/>
  <c r="F3388" i="56"/>
  <c r="G3388" i="56" s="1"/>
  <c r="F3387" i="56"/>
  <c r="G3387" i="56" s="1"/>
  <c r="F3386" i="56"/>
  <c r="G3386" i="56" s="1"/>
  <c r="F3385" i="56"/>
  <c r="G3385" i="56" s="1"/>
  <c r="F3384" i="56"/>
  <c r="G3384" i="56" s="1"/>
  <c r="F3383" i="56"/>
  <c r="G3383" i="56" s="1"/>
  <c r="F3382" i="56"/>
  <c r="G3382" i="56" s="1"/>
  <c r="F3381" i="56"/>
  <c r="G3381" i="56" s="1"/>
  <c r="F3380" i="56"/>
  <c r="G3380" i="56" s="1"/>
  <c r="F3379" i="56"/>
  <c r="G3379" i="56" s="1"/>
  <c r="F3378" i="56"/>
  <c r="G3378" i="56" s="1"/>
  <c r="F3377" i="56"/>
  <c r="G3377" i="56" s="1"/>
  <c r="F3376" i="56"/>
  <c r="G3376" i="56" s="1"/>
  <c r="F3375" i="56"/>
  <c r="G3375" i="56" s="1"/>
  <c r="F3374" i="56"/>
  <c r="G3374" i="56" s="1"/>
  <c r="F3373" i="56"/>
  <c r="G3373" i="56" s="1"/>
  <c r="F3372" i="56"/>
  <c r="G3372" i="56" s="1"/>
  <c r="F3371" i="56"/>
  <c r="G3371" i="56" s="1"/>
  <c r="F3370" i="56"/>
  <c r="G3370" i="56" s="1"/>
  <c r="F3369" i="56"/>
  <c r="G3369" i="56" s="1"/>
  <c r="F3368" i="56"/>
  <c r="G3368" i="56" s="1"/>
  <c r="F3367" i="56"/>
  <c r="G3367" i="56" s="1"/>
  <c r="F3366" i="56"/>
  <c r="G3366" i="56" s="1"/>
  <c r="F3365" i="56"/>
  <c r="G3365" i="56" s="1"/>
  <c r="F3364" i="56"/>
  <c r="G3364" i="56" s="1"/>
  <c r="F3363" i="56"/>
  <c r="G3363" i="56" s="1"/>
  <c r="F3362" i="56"/>
  <c r="G3362" i="56" s="1"/>
  <c r="F3361" i="56"/>
  <c r="G3361" i="56" s="1"/>
  <c r="F3360" i="56"/>
  <c r="G3360" i="56" s="1"/>
  <c r="F3359" i="56"/>
  <c r="G3359" i="56" s="1"/>
  <c r="F3358" i="56"/>
  <c r="G3358" i="56" s="1"/>
  <c r="F3357" i="56"/>
  <c r="G3357" i="56" s="1"/>
  <c r="F3356" i="56"/>
  <c r="G3356" i="56" s="1"/>
  <c r="F3355" i="56"/>
  <c r="G3355" i="56" s="1"/>
  <c r="F3354" i="56"/>
  <c r="G3354" i="56" s="1"/>
  <c r="F3353" i="56"/>
  <c r="G3353" i="56" s="1"/>
  <c r="F3352" i="56"/>
  <c r="G3352" i="56" s="1"/>
  <c r="F3351" i="56"/>
  <c r="G3351" i="56" s="1"/>
  <c r="F3350" i="56"/>
  <c r="G3350" i="56" s="1"/>
  <c r="F3349" i="56"/>
  <c r="G3349" i="56" s="1"/>
  <c r="F3348" i="56"/>
  <c r="G3348" i="56" s="1"/>
  <c r="F3347" i="56"/>
  <c r="G3347" i="56" s="1"/>
  <c r="F3346" i="56"/>
  <c r="G3346" i="56" s="1"/>
  <c r="F3345" i="56"/>
  <c r="G3345" i="56" s="1"/>
  <c r="F3344" i="56"/>
  <c r="G3344" i="56" s="1"/>
  <c r="F3343" i="56"/>
  <c r="G3343" i="56" s="1"/>
  <c r="F3342" i="56"/>
  <c r="G3342" i="56" s="1"/>
  <c r="F3341" i="56"/>
  <c r="G3341" i="56" s="1"/>
  <c r="F3340" i="56"/>
  <c r="G3340" i="56" s="1"/>
  <c r="F3339" i="56"/>
  <c r="G3339" i="56" s="1"/>
  <c r="F3338" i="56"/>
  <c r="G3338" i="56" s="1"/>
  <c r="F3337" i="56"/>
  <c r="G3337" i="56" s="1"/>
  <c r="F3336" i="56"/>
  <c r="G3336" i="56" s="1"/>
  <c r="F3335" i="56"/>
  <c r="G3335" i="56" s="1"/>
  <c r="F3334" i="56"/>
  <c r="G3334" i="56" s="1"/>
  <c r="F3333" i="56"/>
  <c r="G3333" i="56" s="1"/>
  <c r="F3332" i="56"/>
  <c r="G3332" i="56" s="1"/>
  <c r="F3331" i="56"/>
  <c r="G3331" i="56" s="1"/>
  <c r="F3330" i="56"/>
  <c r="G3330" i="56" s="1"/>
  <c r="F3329" i="56"/>
  <c r="G3329" i="56" s="1"/>
  <c r="F3328" i="56"/>
  <c r="G3328" i="56" s="1"/>
  <c r="F3327" i="56"/>
  <c r="G3327" i="56" s="1"/>
  <c r="F3326" i="56"/>
  <c r="G3326" i="56" s="1"/>
  <c r="F3325" i="56"/>
  <c r="G3325" i="56" s="1"/>
  <c r="F3324" i="56"/>
  <c r="G3324" i="56" s="1"/>
  <c r="F3323" i="56"/>
  <c r="G3323" i="56" s="1"/>
  <c r="F3322" i="56"/>
  <c r="G3322" i="56" s="1"/>
  <c r="F3321" i="56"/>
  <c r="G3321" i="56" s="1"/>
  <c r="F3320" i="56"/>
  <c r="G3320" i="56" s="1"/>
  <c r="F3319" i="56"/>
  <c r="G3319" i="56" s="1"/>
  <c r="F3318" i="56"/>
  <c r="G3318" i="56" s="1"/>
  <c r="F3317" i="56"/>
  <c r="G3317" i="56" s="1"/>
  <c r="F3316" i="56"/>
  <c r="G3316" i="56" s="1"/>
  <c r="F3315" i="56"/>
  <c r="G3315" i="56" s="1"/>
  <c r="F3314" i="56"/>
  <c r="G3314" i="56" s="1"/>
  <c r="F3313" i="56"/>
  <c r="G3313" i="56" s="1"/>
  <c r="F3312" i="56"/>
  <c r="G3312" i="56" s="1"/>
  <c r="F3311" i="56"/>
  <c r="G3311" i="56" s="1"/>
  <c r="F3310" i="56"/>
  <c r="G3310" i="56" s="1"/>
  <c r="F3309" i="56"/>
  <c r="G3309" i="56" s="1"/>
  <c r="F3308" i="56"/>
  <c r="G3308" i="56" s="1"/>
  <c r="F3307" i="56"/>
  <c r="G3307" i="56" s="1"/>
  <c r="F3306" i="56"/>
  <c r="G3306" i="56" s="1"/>
  <c r="F3305" i="56"/>
  <c r="G3305" i="56" s="1"/>
  <c r="F3304" i="56"/>
  <c r="G3304" i="56" s="1"/>
  <c r="F3303" i="56"/>
  <c r="G3303" i="56" s="1"/>
  <c r="F3302" i="56"/>
  <c r="G3302" i="56" s="1"/>
  <c r="F3301" i="56"/>
  <c r="G3301" i="56" s="1"/>
  <c r="F3300" i="56"/>
  <c r="G3300" i="56" s="1"/>
  <c r="F3299" i="56"/>
  <c r="G3299" i="56" s="1"/>
  <c r="F3298" i="56"/>
  <c r="G3298" i="56" s="1"/>
  <c r="F3297" i="56"/>
  <c r="G3297" i="56" s="1"/>
  <c r="F3296" i="56"/>
  <c r="G3296" i="56" s="1"/>
  <c r="F3295" i="56"/>
  <c r="G3295" i="56" s="1"/>
  <c r="F3294" i="56"/>
  <c r="G3294" i="56" s="1"/>
  <c r="F3293" i="56"/>
  <c r="G3293" i="56" s="1"/>
  <c r="F3292" i="56"/>
  <c r="G3292" i="56" s="1"/>
  <c r="F3291" i="56"/>
  <c r="G3291" i="56" s="1"/>
  <c r="F3290" i="56"/>
  <c r="G3290" i="56" s="1"/>
  <c r="F3289" i="56"/>
  <c r="G3289" i="56" s="1"/>
  <c r="F3288" i="56"/>
  <c r="G3288" i="56" s="1"/>
  <c r="F3287" i="56"/>
  <c r="G3287" i="56" s="1"/>
  <c r="F3286" i="56"/>
  <c r="G3286" i="56" s="1"/>
  <c r="F3285" i="56"/>
  <c r="G3285" i="56" s="1"/>
  <c r="F3284" i="56"/>
  <c r="G3284" i="56" s="1"/>
  <c r="F3283" i="56"/>
  <c r="G3283" i="56" s="1"/>
  <c r="F3282" i="56"/>
  <c r="G3282" i="56" s="1"/>
  <c r="F3281" i="56"/>
  <c r="G3281" i="56" s="1"/>
  <c r="F3280" i="56"/>
  <c r="G3280" i="56" s="1"/>
  <c r="F3279" i="56"/>
  <c r="G3279" i="56" s="1"/>
  <c r="F3278" i="56"/>
  <c r="G3278" i="56" s="1"/>
  <c r="F3277" i="56"/>
  <c r="G3277" i="56" s="1"/>
  <c r="F3276" i="56"/>
  <c r="G3276" i="56" s="1"/>
  <c r="F3275" i="56"/>
  <c r="G3275" i="56" s="1"/>
  <c r="F3274" i="56"/>
  <c r="G3274" i="56" s="1"/>
  <c r="F3273" i="56"/>
  <c r="G3273" i="56" s="1"/>
  <c r="F3272" i="56"/>
  <c r="G3272" i="56" s="1"/>
  <c r="F3271" i="56"/>
  <c r="G3271" i="56" s="1"/>
  <c r="F3270" i="56"/>
  <c r="G3270" i="56" s="1"/>
  <c r="F3269" i="56"/>
  <c r="G3269" i="56" s="1"/>
  <c r="F3268" i="56"/>
  <c r="G3268" i="56" s="1"/>
  <c r="F3267" i="56"/>
  <c r="G3267" i="56" s="1"/>
  <c r="F3266" i="56"/>
  <c r="G3266" i="56" s="1"/>
  <c r="F3265" i="56"/>
  <c r="G3265" i="56" s="1"/>
  <c r="F3264" i="56"/>
  <c r="G3264" i="56" s="1"/>
  <c r="F3263" i="56"/>
  <c r="G3263" i="56" s="1"/>
  <c r="F3262" i="56"/>
  <c r="G3262" i="56" s="1"/>
  <c r="F3261" i="56"/>
  <c r="G3261" i="56" s="1"/>
  <c r="F3260" i="56"/>
  <c r="G3260" i="56" s="1"/>
  <c r="F3259" i="56"/>
  <c r="G3259" i="56" s="1"/>
  <c r="F3258" i="56"/>
  <c r="G3258" i="56" s="1"/>
  <c r="F3257" i="56"/>
  <c r="G3257" i="56" s="1"/>
  <c r="F3256" i="56"/>
  <c r="G3256" i="56" s="1"/>
  <c r="F3255" i="56"/>
  <c r="G3255" i="56" s="1"/>
  <c r="F3254" i="56"/>
  <c r="G3254" i="56" s="1"/>
  <c r="F3253" i="56"/>
  <c r="G3253" i="56" s="1"/>
  <c r="F3252" i="56"/>
  <c r="G3252" i="56" s="1"/>
  <c r="F3251" i="56"/>
  <c r="G3251" i="56" s="1"/>
  <c r="F3250" i="56"/>
  <c r="G3250" i="56" s="1"/>
  <c r="F3249" i="56"/>
  <c r="G3249" i="56" s="1"/>
  <c r="F3248" i="56"/>
  <c r="G3248" i="56" s="1"/>
  <c r="F3247" i="56"/>
  <c r="G3247" i="56" s="1"/>
  <c r="F3246" i="56"/>
  <c r="G3246" i="56" s="1"/>
  <c r="F3245" i="56"/>
  <c r="G3245" i="56" s="1"/>
  <c r="F3244" i="56"/>
  <c r="G3244" i="56" s="1"/>
  <c r="F3243" i="56"/>
  <c r="G3243" i="56" s="1"/>
  <c r="F3242" i="56"/>
  <c r="G3242" i="56" s="1"/>
  <c r="F3241" i="56"/>
  <c r="G3241" i="56" s="1"/>
  <c r="F3240" i="56"/>
  <c r="G3240" i="56" s="1"/>
  <c r="F3239" i="56"/>
  <c r="G3239" i="56" s="1"/>
  <c r="F3238" i="56"/>
  <c r="G3238" i="56" s="1"/>
  <c r="F3237" i="56"/>
  <c r="G3237" i="56" s="1"/>
  <c r="F3236" i="56"/>
  <c r="G3236" i="56" s="1"/>
  <c r="F3235" i="56"/>
  <c r="G3235" i="56" s="1"/>
  <c r="F3234" i="56"/>
  <c r="G3234" i="56" s="1"/>
  <c r="F3233" i="56"/>
  <c r="G3233" i="56" s="1"/>
  <c r="F3232" i="56"/>
  <c r="G3232" i="56" s="1"/>
  <c r="F3231" i="56"/>
  <c r="G3231" i="56" s="1"/>
  <c r="F3230" i="56"/>
  <c r="G3230" i="56" s="1"/>
  <c r="F3229" i="56"/>
  <c r="G3229" i="56" s="1"/>
  <c r="F3228" i="56"/>
  <c r="G3228" i="56" s="1"/>
  <c r="F3227" i="56"/>
  <c r="G3227" i="56" s="1"/>
  <c r="F3226" i="56"/>
  <c r="G3226" i="56" s="1"/>
  <c r="F3225" i="56"/>
  <c r="G3225" i="56" s="1"/>
  <c r="F3224" i="56"/>
  <c r="G3224" i="56" s="1"/>
  <c r="F3223" i="56"/>
  <c r="G3223" i="56" s="1"/>
  <c r="F3222" i="56"/>
  <c r="G3222" i="56" s="1"/>
  <c r="F3221" i="56"/>
  <c r="G3221" i="56" s="1"/>
  <c r="F3220" i="56"/>
  <c r="G3220" i="56" s="1"/>
  <c r="F3219" i="56"/>
  <c r="G3219" i="56" s="1"/>
  <c r="F3218" i="56"/>
  <c r="G3218" i="56" s="1"/>
  <c r="F3217" i="56"/>
  <c r="G3217" i="56" s="1"/>
  <c r="F3216" i="56"/>
  <c r="G3216" i="56" s="1"/>
  <c r="F3215" i="56"/>
  <c r="G3215" i="56" s="1"/>
  <c r="F3214" i="56"/>
  <c r="G3214" i="56" s="1"/>
  <c r="F3213" i="56"/>
  <c r="G3213" i="56" s="1"/>
  <c r="F3212" i="56"/>
  <c r="G3212" i="56" s="1"/>
  <c r="F3211" i="56"/>
  <c r="G3211" i="56" s="1"/>
  <c r="F3210" i="56"/>
  <c r="G3210" i="56" s="1"/>
  <c r="F3209" i="56"/>
  <c r="G3209" i="56" s="1"/>
  <c r="F3208" i="56"/>
  <c r="G3208" i="56" s="1"/>
  <c r="F3207" i="56"/>
  <c r="G3207" i="56" s="1"/>
  <c r="F3206" i="56"/>
  <c r="G3206" i="56" s="1"/>
  <c r="F3205" i="56"/>
  <c r="G3205" i="56" s="1"/>
  <c r="F3204" i="56"/>
  <c r="G3204" i="56" s="1"/>
  <c r="F3203" i="56"/>
  <c r="G3203" i="56" s="1"/>
  <c r="F3202" i="56"/>
  <c r="G3202" i="56" s="1"/>
  <c r="F3201" i="56"/>
  <c r="G3201" i="56" s="1"/>
  <c r="F3200" i="56"/>
  <c r="G3200" i="56" s="1"/>
  <c r="F3199" i="56"/>
  <c r="G3199" i="56" s="1"/>
  <c r="F3198" i="56"/>
  <c r="G3198" i="56" s="1"/>
  <c r="F3197" i="56"/>
  <c r="G3197" i="56" s="1"/>
  <c r="F3196" i="56"/>
  <c r="G3196" i="56" s="1"/>
  <c r="F3195" i="56"/>
  <c r="G3195" i="56" s="1"/>
  <c r="F3194" i="56"/>
  <c r="G3194" i="56" s="1"/>
  <c r="F3193" i="56"/>
  <c r="G3193" i="56" s="1"/>
  <c r="F3192" i="56"/>
  <c r="G3192" i="56" s="1"/>
  <c r="F3191" i="56"/>
  <c r="G3191" i="56" s="1"/>
  <c r="F3190" i="56"/>
  <c r="G3190" i="56" s="1"/>
  <c r="F3189" i="56"/>
  <c r="G3189" i="56" s="1"/>
  <c r="F3188" i="56"/>
  <c r="G3188" i="56" s="1"/>
  <c r="F3187" i="56"/>
  <c r="G3187" i="56" s="1"/>
  <c r="F3186" i="56"/>
  <c r="G3186" i="56" s="1"/>
  <c r="F3185" i="56"/>
  <c r="G3185" i="56" s="1"/>
  <c r="F3184" i="56"/>
  <c r="G3184" i="56" s="1"/>
  <c r="F3183" i="56"/>
  <c r="G3183" i="56" s="1"/>
  <c r="F3182" i="56"/>
  <c r="G3182" i="56" s="1"/>
  <c r="F3181" i="56"/>
  <c r="G3181" i="56" s="1"/>
  <c r="F3180" i="56"/>
  <c r="G3180" i="56" s="1"/>
  <c r="F3179" i="56"/>
  <c r="G3179" i="56" s="1"/>
  <c r="F3178" i="56"/>
  <c r="G3178" i="56" s="1"/>
  <c r="F3177" i="56"/>
  <c r="G3177" i="56" s="1"/>
  <c r="F3176" i="56"/>
  <c r="G3176" i="56" s="1"/>
  <c r="F3175" i="56"/>
  <c r="G3175" i="56" s="1"/>
  <c r="F3174" i="56"/>
  <c r="G3174" i="56" s="1"/>
  <c r="F3173" i="56"/>
  <c r="G3173" i="56" s="1"/>
  <c r="F3172" i="56"/>
  <c r="G3172" i="56" s="1"/>
  <c r="F3171" i="56"/>
  <c r="G3171" i="56" s="1"/>
  <c r="F3170" i="56"/>
  <c r="G3170" i="56" s="1"/>
  <c r="F3169" i="56"/>
  <c r="G3169" i="56" s="1"/>
  <c r="F3168" i="56"/>
  <c r="G3168" i="56" s="1"/>
  <c r="F3167" i="56"/>
  <c r="G3167" i="56" s="1"/>
  <c r="F3166" i="56"/>
  <c r="G3166" i="56" s="1"/>
  <c r="F3165" i="56"/>
  <c r="G3165" i="56" s="1"/>
  <c r="F3164" i="56"/>
  <c r="G3164" i="56" s="1"/>
  <c r="F3163" i="56"/>
  <c r="G3163" i="56" s="1"/>
  <c r="F3162" i="56"/>
  <c r="G3162" i="56" s="1"/>
  <c r="F3161" i="56"/>
  <c r="G3161" i="56" s="1"/>
  <c r="F3160" i="56"/>
  <c r="G3160" i="56" s="1"/>
  <c r="F3159" i="56"/>
  <c r="G3159" i="56" s="1"/>
  <c r="F3158" i="56"/>
  <c r="G3158" i="56" s="1"/>
  <c r="F3157" i="56"/>
  <c r="G3157" i="56" s="1"/>
  <c r="F3156" i="56"/>
  <c r="G3156" i="56" s="1"/>
  <c r="F3155" i="56"/>
  <c r="G3155" i="56" s="1"/>
  <c r="F3154" i="56"/>
  <c r="G3154" i="56" s="1"/>
  <c r="F3153" i="56"/>
  <c r="G3153" i="56" s="1"/>
  <c r="F3152" i="56"/>
  <c r="G3152" i="56" s="1"/>
  <c r="F3151" i="56"/>
  <c r="G3151" i="56" s="1"/>
  <c r="F3150" i="56"/>
  <c r="G3150" i="56" s="1"/>
  <c r="F3149" i="56"/>
  <c r="G3149" i="56" s="1"/>
  <c r="F3148" i="56"/>
  <c r="G3148" i="56" s="1"/>
  <c r="F3147" i="56"/>
  <c r="G3147" i="56" s="1"/>
  <c r="F3146" i="56"/>
  <c r="G3146" i="56" s="1"/>
  <c r="F3145" i="56"/>
  <c r="G3145" i="56" s="1"/>
  <c r="F3144" i="56"/>
  <c r="G3144" i="56" s="1"/>
  <c r="F3143" i="56"/>
  <c r="G3143" i="56" s="1"/>
  <c r="F3142" i="56"/>
  <c r="G3142" i="56" s="1"/>
  <c r="F3141" i="56"/>
  <c r="G3141" i="56" s="1"/>
  <c r="F3140" i="56"/>
  <c r="G3140" i="56" s="1"/>
  <c r="F3139" i="56"/>
  <c r="G3139" i="56" s="1"/>
  <c r="F3138" i="56"/>
  <c r="G3138" i="56" s="1"/>
  <c r="F3137" i="56"/>
  <c r="G3137" i="56" s="1"/>
  <c r="F3136" i="56"/>
  <c r="G3136" i="56" s="1"/>
  <c r="F3135" i="56"/>
  <c r="G3135" i="56" s="1"/>
  <c r="F3134" i="56"/>
  <c r="G3134" i="56" s="1"/>
  <c r="F3133" i="56"/>
  <c r="G3133" i="56" s="1"/>
  <c r="F3132" i="56"/>
  <c r="G3132" i="56" s="1"/>
  <c r="F3131" i="56"/>
  <c r="G3131" i="56" s="1"/>
  <c r="F3130" i="56"/>
  <c r="G3130" i="56" s="1"/>
  <c r="F3129" i="56"/>
  <c r="G3129" i="56" s="1"/>
  <c r="F3128" i="56"/>
  <c r="G3128" i="56" s="1"/>
  <c r="F3127" i="56"/>
  <c r="G3127" i="56" s="1"/>
  <c r="F3126" i="56"/>
  <c r="G3126" i="56" s="1"/>
  <c r="F3125" i="56"/>
  <c r="G3125" i="56" s="1"/>
  <c r="F3124" i="56"/>
  <c r="G3124" i="56" s="1"/>
  <c r="F3123" i="56"/>
  <c r="G3123" i="56" s="1"/>
  <c r="F3122" i="56"/>
  <c r="G3122" i="56" s="1"/>
  <c r="F3121" i="56"/>
  <c r="G3121" i="56" s="1"/>
  <c r="F3120" i="56"/>
  <c r="G3120" i="56" s="1"/>
  <c r="F3119" i="56"/>
  <c r="G3119" i="56" s="1"/>
  <c r="F3118" i="56"/>
  <c r="G3118" i="56" s="1"/>
  <c r="F3117" i="56"/>
  <c r="G3117" i="56" s="1"/>
  <c r="F3116" i="56"/>
  <c r="G3116" i="56" s="1"/>
  <c r="F3115" i="56"/>
  <c r="G3115" i="56" s="1"/>
  <c r="F3114" i="56"/>
  <c r="G3114" i="56" s="1"/>
  <c r="F3113" i="56"/>
  <c r="G3113" i="56" s="1"/>
  <c r="F3112" i="56"/>
  <c r="G3112" i="56" s="1"/>
  <c r="F3111" i="56"/>
  <c r="G3111" i="56" s="1"/>
  <c r="F3110" i="56"/>
  <c r="G3110" i="56" s="1"/>
  <c r="F3109" i="56"/>
  <c r="G3109" i="56" s="1"/>
  <c r="F3108" i="56"/>
  <c r="G3108" i="56" s="1"/>
  <c r="F3107" i="56"/>
  <c r="G3107" i="56" s="1"/>
  <c r="F3106" i="56"/>
  <c r="G3106" i="56" s="1"/>
  <c r="F3105" i="56"/>
  <c r="G3105" i="56" s="1"/>
  <c r="F3104" i="56"/>
  <c r="G3104" i="56" s="1"/>
  <c r="F3103" i="56"/>
  <c r="G3103" i="56" s="1"/>
  <c r="F3102" i="56"/>
  <c r="G3102" i="56" s="1"/>
  <c r="F3101" i="56"/>
  <c r="G3101" i="56" s="1"/>
  <c r="F3100" i="56"/>
  <c r="G3100" i="56" s="1"/>
  <c r="F3099" i="56"/>
  <c r="G3099" i="56" s="1"/>
  <c r="F3098" i="56"/>
  <c r="G3098" i="56" s="1"/>
  <c r="F3097" i="56"/>
  <c r="G3097" i="56" s="1"/>
  <c r="F3096" i="56"/>
  <c r="G3096" i="56" s="1"/>
  <c r="F3095" i="56"/>
  <c r="G3095" i="56" s="1"/>
  <c r="F3094" i="56"/>
  <c r="G3094" i="56" s="1"/>
  <c r="F3093" i="56"/>
  <c r="G3093" i="56" s="1"/>
  <c r="F3092" i="56"/>
  <c r="G3092" i="56" s="1"/>
  <c r="F3091" i="56"/>
  <c r="G3091" i="56" s="1"/>
  <c r="F3090" i="56"/>
  <c r="G3090" i="56" s="1"/>
  <c r="F3089" i="56"/>
  <c r="G3089" i="56" s="1"/>
  <c r="F3088" i="56"/>
  <c r="G3088" i="56" s="1"/>
  <c r="F3087" i="56"/>
  <c r="G3087" i="56" s="1"/>
  <c r="F3086" i="56"/>
  <c r="G3086" i="56" s="1"/>
  <c r="F3085" i="56"/>
  <c r="G3085" i="56" s="1"/>
  <c r="F3084" i="56"/>
  <c r="G3084" i="56" s="1"/>
  <c r="F3083" i="56"/>
  <c r="G3083" i="56" s="1"/>
  <c r="F3082" i="56"/>
  <c r="G3082" i="56" s="1"/>
  <c r="F3081" i="56"/>
  <c r="G3081" i="56" s="1"/>
  <c r="F3080" i="56"/>
  <c r="G3080" i="56" s="1"/>
  <c r="F3079" i="56"/>
  <c r="G3079" i="56" s="1"/>
  <c r="F3078" i="56"/>
  <c r="G3078" i="56" s="1"/>
  <c r="F3077" i="56"/>
  <c r="G3077" i="56" s="1"/>
  <c r="F3076" i="56"/>
  <c r="G3076" i="56" s="1"/>
  <c r="F3075" i="56"/>
  <c r="G3075" i="56" s="1"/>
  <c r="F3074" i="56"/>
  <c r="G3074" i="56" s="1"/>
  <c r="F3073" i="56"/>
  <c r="G3073" i="56" s="1"/>
  <c r="F3072" i="56"/>
  <c r="G3072" i="56" s="1"/>
  <c r="F3071" i="56"/>
  <c r="G3071" i="56" s="1"/>
  <c r="F3070" i="56"/>
  <c r="G3070" i="56" s="1"/>
  <c r="F3069" i="56"/>
  <c r="G3069" i="56" s="1"/>
  <c r="F3068" i="56"/>
  <c r="G3068" i="56" s="1"/>
  <c r="F3067" i="56"/>
  <c r="G3067" i="56" s="1"/>
  <c r="F3066" i="56"/>
  <c r="G3066" i="56" s="1"/>
  <c r="F3065" i="56"/>
  <c r="G3065" i="56" s="1"/>
  <c r="F3064" i="56"/>
  <c r="G3064" i="56" s="1"/>
  <c r="F3063" i="56"/>
  <c r="G3063" i="56" s="1"/>
  <c r="F3062" i="56"/>
  <c r="G3062" i="56" s="1"/>
  <c r="F3061" i="56"/>
  <c r="G3061" i="56" s="1"/>
  <c r="F3060" i="56"/>
  <c r="G3060" i="56" s="1"/>
  <c r="F3059" i="56"/>
  <c r="G3059" i="56" s="1"/>
  <c r="F3058" i="56"/>
  <c r="G3058" i="56" s="1"/>
  <c r="F3057" i="56"/>
  <c r="G3057" i="56" s="1"/>
  <c r="F3056" i="56"/>
  <c r="G3056" i="56" s="1"/>
  <c r="F3055" i="56"/>
  <c r="G3055" i="56" s="1"/>
  <c r="F3054" i="56"/>
  <c r="G3054" i="56" s="1"/>
  <c r="F3053" i="56"/>
  <c r="G3053" i="56" s="1"/>
  <c r="F3052" i="56"/>
  <c r="G3052" i="56" s="1"/>
  <c r="F3051" i="56"/>
  <c r="G3051" i="56" s="1"/>
  <c r="F3050" i="56"/>
  <c r="G3050" i="56" s="1"/>
  <c r="F3049" i="56"/>
  <c r="G3049" i="56" s="1"/>
  <c r="F3048" i="56"/>
  <c r="G3048" i="56" s="1"/>
  <c r="F3047" i="56"/>
  <c r="G3047" i="56" s="1"/>
  <c r="F3046" i="56"/>
  <c r="G3046" i="56" s="1"/>
  <c r="F3045" i="56"/>
  <c r="G3045" i="56" s="1"/>
  <c r="F3044" i="56"/>
  <c r="G3044" i="56" s="1"/>
  <c r="F3043" i="56"/>
  <c r="G3043" i="56" s="1"/>
  <c r="F3042" i="56"/>
  <c r="G3042" i="56" s="1"/>
  <c r="F3041" i="56"/>
  <c r="G3041" i="56" s="1"/>
  <c r="F3040" i="56"/>
  <c r="G3040" i="56" s="1"/>
  <c r="F3039" i="56"/>
  <c r="G3039" i="56" s="1"/>
  <c r="F3038" i="56"/>
  <c r="G3038" i="56" s="1"/>
  <c r="F3037" i="56"/>
  <c r="G3037" i="56" s="1"/>
  <c r="F3036" i="56"/>
  <c r="G3036" i="56" s="1"/>
  <c r="F3035" i="56"/>
  <c r="G3035" i="56" s="1"/>
  <c r="F3034" i="56"/>
  <c r="G3034" i="56" s="1"/>
  <c r="F3033" i="56"/>
  <c r="G3033" i="56" s="1"/>
  <c r="F3032" i="56"/>
  <c r="G3032" i="56" s="1"/>
  <c r="F3031" i="56"/>
  <c r="G3031" i="56" s="1"/>
  <c r="F3030" i="56"/>
  <c r="G3030" i="56" s="1"/>
  <c r="F3029" i="56"/>
  <c r="G3029" i="56" s="1"/>
  <c r="F3028" i="56"/>
  <c r="G3028" i="56" s="1"/>
  <c r="F3027" i="56"/>
  <c r="G3027" i="56" s="1"/>
  <c r="F3026" i="56"/>
  <c r="G3026" i="56" s="1"/>
  <c r="F3025" i="56"/>
  <c r="G3025" i="56" s="1"/>
  <c r="F3024" i="56"/>
  <c r="G3024" i="56" s="1"/>
  <c r="F3023" i="56"/>
  <c r="G3023" i="56" s="1"/>
  <c r="F3022" i="56"/>
  <c r="G3022" i="56" s="1"/>
  <c r="F3021" i="56"/>
  <c r="G3021" i="56" s="1"/>
  <c r="F3020" i="56"/>
  <c r="G3020" i="56" s="1"/>
  <c r="F3019" i="56"/>
  <c r="G3019" i="56" s="1"/>
  <c r="F3018" i="56"/>
  <c r="G3018" i="56" s="1"/>
  <c r="F3017" i="56"/>
  <c r="G3017" i="56" s="1"/>
  <c r="F3016" i="56"/>
  <c r="G3016" i="56" s="1"/>
  <c r="F3015" i="56"/>
  <c r="G3015" i="56" s="1"/>
  <c r="F3014" i="56"/>
  <c r="G3014" i="56" s="1"/>
  <c r="F3013" i="56"/>
  <c r="G3013" i="56" s="1"/>
  <c r="F3012" i="56"/>
  <c r="G3012" i="56" s="1"/>
  <c r="F3011" i="56"/>
  <c r="G3011" i="56" s="1"/>
  <c r="F3010" i="56"/>
  <c r="G3010" i="56" s="1"/>
  <c r="F3009" i="56"/>
  <c r="G3009" i="56" s="1"/>
  <c r="F3008" i="56"/>
  <c r="G3008" i="56" s="1"/>
  <c r="F3007" i="56"/>
  <c r="G3007" i="56" s="1"/>
  <c r="F3006" i="56"/>
  <c r="G3006" i="56" s="1"/>
  <c r="F3005" i="56"/>
  <c r="G3005" i="56" s="1"/>
  <c r="F3004" i="56"/>
  <c r="G3004" i="56" s="1"/>
  <c r="F3003" i="56"/>
  <c r="G3003" i="56" s="1"/>
  <c r="F3002" i="56"/>
  <c r="G3002" i="56" s="1"/>
  <c r="F3001" i="56"/>
  <c r="G3001" i="56" s="1"/>
  <c r="F3000" i="56"/>
  <c r="G3000" i="56" s="1"/>
  <c r="F2999" i="56"/>
  <c r="G2999" i="56" s="1"/>
  <c r="F2998" i="56"/>
  <c r="G2998" i="56" s="1"/>
  <c r="F2997" i="56"/>
  <c r="G2997" i="56" s="1"/>
  <c r="F2996" i="56"/>
  <c r="G2996" i="56" s="1"/>
  <c r="F2995" i="56"/>
  <c r="G2995" i="56" s="1"/>
  <c r="F2994" i="56"/>
  <c r="G2994" i="56" s="1"/>
  <c r="F2993" i="56"/>
  <c r="G2993" i="56" s="1"/>
  <c r="F2992" i="56"/>
  <c r="G2992" i="56" s="1"/>
  <c r="F2991" i="56"/>
  <c r="G2991" i="56" s="1"/>
  <c r="F2990" i="56"/>
  <c r="G2990" i="56" s="1"/>
  <c r="F2989" i="56"/>
  <c r="G2989" i="56" s="1"/>
  <c r="F2988" i="56"/>
  <c r="G2988" i="56" s="1"/>
  <c r="F2987" i="56"/>
  <c r="G2987" i="56" s="1"/>
  <c r="F2986" i="56"/>
  <c r="G2986" i="56" s="1"/>
  <c r="F2985" i="56"/>
  <c r="G2985" i="56" s="1"/>
  <c r="F2984" i="56"/>
  <c r="G2984" i="56" s="1"/>
  <c r="F2983" i="56"/>
  <c r="G2983" i="56" s="1"/>
  <c r="F2982" i="56"/>
  <c r="G2982" i="56" s="1"/>
  <c r="F2981" i="56"/>
  <c r="G2981" i="56" s="1"/>
  <c r="F2980" i="56"/>
  <c r="G2980" i="56" s="1"/>
  <c r="F2979" i="56"/>
  <c r="G2979" i="56" s="1"/>
  <c r="F2978" i="56"/>
  <c r="G2978" i="56" s="1"/>
  <c r="F2977" i="56"/>
  <c r="G2977" i="56" s="1"/>
  <c r="F2976" i="56"/>
  <c r="G2976" i="56" s="1"/>
  <c r="F2975" i="56"/>
  <c r="G2975" i="56" s="1"/>
  <c r="F2974" i="56"/>
  <c r="G2974" i="56" s="1"/>
  <c r="F2973" i="56"/>
  <c r="G2973" i="56" s="1"/>
  <c r="F2972" i="56"/>
  <c r="G2972" i="56" s="1"/>
  <c r="F2971" i="56"/>
  <c r="G2971" i="56" s="1"/>
  <c r="F2970" i="56"/>
  <c r="G2970" i="56" s="1"/>
  <c r="F2969" i="56"/>
  <c r="G2969" i="56" s="1"/>
  <c r="F2968" i="56"/>
  <c r="G2968" i="56" s="1"/>
  <c r="F2967" i="56"/>
  <c r="G2967" i="56" s="1"/>
  <c r="F2966" i="56"/>
  <c r="G2966" i="56" s="1"/>
  <c r="F2965" i="56"/>
  <c r="G2965" i="56" s="1"/>
  <c r="F2964" i="56"/>
  <c r="G2964" i="56" s="1"/>
  <c r="F2963" i="56"/>
  <c r="G2963" i="56" s="1"/>
  <c r="F2962" i="56"/>
  <c r="G2962" i="56" s="1"/>
  <c r="F2961" i="56"/>
  <c r="G2961" i="56" s="1"/>
  <c r="F2960" i="56"/>
  <c r="G2960" i="56" s="1"/>
  <c r="F2959" i="56"/>
  <c r="G2959" i="56" s="1"/>
  <c r="F2958" i="56"/>
  <c r="G2958" i="56" s="1"/>
  <c r="F2957" i="56"/>
  <c r="G2957" i="56" s="1"/>
  <c r="F2956" i="56"/>
  <c r="G2956" i="56" s="1"/>
  <c r="F2955" i="56"/>
  <c r="G2955" i="56" s="1"/>
  <c r="F2954" i="56"/>
  <c r="G2954" i="56" s="1"/>
  <c r="F2953" i="56"/>
  <c r="G2953" i="56" s="1"/>
  <c r="F2952" i="56"/>
  <c r="G2952" i="56" s="1"/>
  <c r="F2951" i="56"/>
  <c r="G2951" i="56" s="1"/>
  <c r="F2950" i="56"/>
  <c r="G2950" i="56" s="1"/>
  <c r="F2949" i="56"/>
  <c r="G2949" i="56" s="1"/>
  <c r="F2948" i="56"/>
  <c r="G2948" i="56" s="1"/>
  <c r="F2947" i="56"/>
  <c r="G2947" i="56" s="1"/>
  <c r="F2946" i="56"/>
  <c r="G2946" i="56" s="1"/>
  <c r="F2945" i="56"/>
  <c r="G2945" i="56" s="1"/>
  <c r="F2944" i="56"/>
  <c r="G2944" i="56" s="1"/>
  <c r="F2943" i="56"/>
  <c r="G2943" i="56" s="1"/>
  <c r="F2942" i="56"/>
  <c r="G2942" i="56" s="1"/>
  <c r="F2941" i="56"/>
  <c r="G2941" i="56" s="1"/>
  <c r="F2940" i="56"/>
  <c r="G2940" i="56" s="1"/>
  <c r="F2939" i="56"/>
  <c r="G2939" i="56" s="1"/>
  <c r="F2938" i="56"/>
  <c r="G2938" i="56" s="1"/>
  <c r="F2937" i="56"/>
  <c r="G2937" i="56" s="1"/>
  <c r="F2936" i="56"/>
  <c r="G2936" i="56" s="1"/>
  <c r="F2935" i="56"/>
  <c r="G2935" i="56" s="1"/>
  <c r="F2934" i="56"/>
  <c r="G2934" i="56" s="1"/>
  <c r="F2933" i="56"/>
  <c r="G2933" i="56" s="1"/>
  <c r="F2932" i="56"/>
  <c r="G2932" i="56" s="1"/>
  <c r="F2931" i="56"/>
  <c r="G2931" i="56" s="1"/>
  <c r="F2930" i="56"/>
  <c r="G2930" i="56" s="1"/>
  <c r="F2929" i="56"/>
  <c r="G2929" i="56" s="1"/>
  <c r="F2928" i="56"/>
  <c r="G2928" i="56" s="1"/>
  <c r="F2927" i="56"/>
  <c r="G2927" i="56" s="1"/>
  <c r="F2926" i="56"/>
  <c r="G2926" i="56" s="1"/>
  <c r="F2925" i="56"/>
  <c r="G2925" i="56" s="1"/>
  <c r="F2924" i="56"/>
  <c r="G2924" i="56" s="1"/>
  <c r="F2923" i="56"/>
  <c r="G2923" i="56" s="1"/>
  <c r="F2922" i="56"/>
  <c r="G2922" i="56" s="1"/>
  <c r="F2921" i="56"/>
  <c r="G2921" i="56" s="1"/>
  <c r="F2920" i="56"/>
  <c r="G2920" i="56" s="1"/>
  <c r="F2919" i="56"/>
  <c r="G2919" i="56" s="1"/>
  <c r="F2918" i="56"/>
  <c r="G2918" i="56" s="1"/>
  <c r="F2917" i="56"/>
  <c r="G2917" i="56" s="1"/>
  <c r="F2916" i="56"/>
  <c r="G2916" i="56" s="1"/>
  <c r="F2915" i="56"/>
  <c r="G2915" i="56" s="1"/>
  <c r="F2914" i="56"/>
  <c r="G2914" i="56" s="1"/>
  <c r="F2913" i="56"/>
  <c r="G2913" i="56" s="1"/>
  <c r="F2912" i="56"/>
  <c r="G2912" i="56" s="1"/>
  <c r="F2911" i="56"/>
  <c r="G2911" i="56" s="1"/>
  <c r="F2910" i="56"/>
  <c r="G2910" i="56" s="1"/>
  <c r="F2909" i="56"/>
  <c r="G2909" i="56" s="1"/>
  <c r="F2908" i="56"/>
  <c r="G2908" i="56" s="1"/>
  <c r="F2907" i="56"/>
  <c r="G2907" i="56" s="1"/>
  <c r="F2906" i="56"/>
  <c r="G2906" i="56" s="1"/>
  <c r="F2905" i="56"/>
  <c r="G2905" i="56" s="1"/>
  <c r="F2904" i="56"/>
  <c r="G2904" i="56" s="1"/>
  <c r="F2903" i="56"/>
  <c r="G2903" i="56" s="1"/>
  <c r="F2902" i="56"/>
  <c r="G2902" i="56" s="1"/>
  <c r="F2901" i="56"/>
  <c r="G2901" i="56" s="1"/>
  <c r="F2900" i="56"/>
  <c r="G2900" i="56" s="1"/>
  <c r="F2899" i="56"/>
  <c r="G2899" i="56" s="1"/>
  <c r="F2898" i="56"/>
  <c r="G2898" i="56" s="1"/>
  <c r="F2897" i="56"/>
  <c r="G2897" i="56" s="1"/>
  <c r="F2896" i="56"/>
  <c r="G2896" i="56" s="1"/>
  <c r="F2895" i="56"/>
  <c r="G2895" i="56" s="1"/>
  <c r="F2894" i="56"/>
  <c r="G2894" i="56" s="1"/>
  <c r="F2893" i="56"/>
  <c r="G2893" i="56" s="1"/>
  <c r="F2892" i="56"/>
  <c r="G2892" i="56" s="1"/>
  <c r="F2891" i="56"/>
  <c r="G2891" i="56" s="1"/>
  <c r="F2890" i="56"/>
  <c r="G2890" i="56" s="1"/>
  <c r="F2889" i="56"/>
  <c r="G2889" i="56" s="1"/>
  <c r="F2888" i="56"/>
  <c r="G2888" i="56" s="1"/>
  <c r="F2887" i="56"/>
  <c r="G2887" i="56" s="1"/>
  <c r="F2886" i="56"/>
  <c r="G2886" i="56" s="1"/>
  <c r="F2885" i="56"/>
  <c r="G2885" i="56" s="1"/>
  <c r="F2884" i="56"/>
  <c r="G2884" i="56" s="1"/>
  <c r="F2883" i="56"/>
  <c r="G2883" i="56" s="1"/>
  <c r="F2882" i="56"/>
  <c r="G2882" i="56" s="1"/>
  <c r="F2881" i="56"/>
  <c r="G2881" i="56" s="1"/>
  <c r="F2880" i="56"/>
  <c r="G2880" i="56" s="1"/>
  <c r="F2879" i="56"/>
  <c r="G2879" i="56" s="1"/>
  <c r="F2878" i="56"/>
  <c r="G2878" i="56" s="1"/>
  <c r="F2877" i="56"/>
  <c r="G2877" i="56" s="1"/>
  <c r="F2876" i="56"/>
  <c r="G2876" i="56" s="1"/>
  <c r="F2875" i="56"/>
  <c r="G2875" i="56" s="1"/>
  <c r="F2874" i="56"/>
  <c r="G2874" i="56" s="1"/>
  <c r="F2873" i="56"/>
  <c r="G2873" i="56" s="1"/>
  <c r="F2872" i="56"/>
  <c r="G2872" i="56" s="1"/>
  <c r="F2871" i="56"/>
  <c r="G2871" i="56" s="1"/>
  <c r="F2870" i="56"/>
  <c r="G2870" i="56" s="1"/>
  <c r="F2869" i="56"/>
  <c r="G2869" i="56" s="1"/>
  <c r="F2868" i="56"/>
  <c r="G2868" i="56" s="1"/>
  <c r="F2867" i="56"/>
  <c r="G2867" i="56" s="1"/>
  <c r="F2866" i="56"/>
  <c r="G2866" i="56" s="1"/>
  <c r="F2865" i="56"/>
  <c r="G2865" i="56" s="1"/>
  <c r="F2864" i="56"/>
  <c r="G2864" i="56" s="1"/>
  <c r="F2863" i="56"/>
  <c r="G2863" i="56" s="1"/>
  <c r="F2862" i="56"/>
  <c r="G2862" i="56" s="1"/>
  <c r="F2861" i="56"/>
  <c r="G2861" i="56" s="1"/>
  <c r="F2860" i="56"/>
  <c r="G2860" i="56" s="1"/>
  <c r="F2859" i="56"/>
  <c r="G2859" i="56" s="1"/>
  <c r="F2858" i="56"/>
  <c r="G2858" i="56" s="1"/>
  <c r="F2857" i="56"/>
  <c r="G2857" i="56" s="1"/>
  <c r="F2856" i="56"/>
  <c r="G2856" i="56" s="1"/>
  <c r="F2855" i="56"/>
  <c r="G2855" i="56" s="1"/>
  <c r="F2854" i="56"/>
  <c r="G2854" i="56" s="1"/>
  <c r="F2853" i="56"/>
  <c r="G2853" i="56" s="1"/>
  <c r="F2852" i="56"/>
  <c r="G2852" i="56" s="1"/>
  <c r="F2851" i="56"/>
  <c r="G2851" i="56" s="1"/>
  <c r="F2850" i="56"/>
  <c r="G2850" i="56" s="1"/>
  <c r="F2849" i="56"/>
  <c r="G2849" i="56" s="1"/>
  <c r="F2848" i="56"/>
  <c r="G2848" i="56" s="1"/>
  <c r="F2847" i="56"/>
  <c r="G2847" i="56" s="1"/>
  <c r="F2846" i="56"/>
  <c r="G2846" i="56" s="1"/>
  <c r="F2845" i="56"/>
  <c r="G2845" i="56" s="1"/>
  <c r="F2844" i="56"/>
  <c r="G2844" i="56" s="1"/>
  <c r="F2843" i="56"/>
  <c r="G2843" i="56" s="1"/>
  <c r="F2842" i="56"/>
  <c r="G2842" i="56" s="1"/>
  <c r="F2841" i="56"/>
  <c r="G2841" i="56" s="1"/>
  <c r="F2840" i="56"/>
  <c r="G2840" i="56" s="1"/>
  <c r="F2839" i="56"/>
  <c r="G2839" i="56" s="1"/>
  <c r="F2838" i="56"/>
  <c r="G2838" i="56" s="1"/>
  <c r="F2837" i="56"/>
  <c r="G2837" i="56" s="1"/>
  <c r="F2836" i="56"/>
  <c r="G2836" i="56" s="1"/>
  <c r="F2835" i="56"/>
  <c r="G2835" i="56" s="1"/>
  <c r="F2834" i="56"/>
  <c r="G2834" i="56" s="1"/>
  <c r="F2833" i="56"/>
  <c r="G2833" i="56" s="1"/>
  <c r="F2832" i="56"/>
  <c r="G2832" i="56" s="1"/>
  <c r="F2831" i="56"/>
  <c r="G2831" i="56" s="1"/>
  <c r="F2830" i="56"/>
  <c r="G2830" i="56" s="1"/>
  <c r="F2829" i="56"/>
  <c r="G2829" i="56" s="1"/>
  <c r="F2828" i="56"/>
  <c r="G2828" i="56" s="1"/>
  <c r="F2827" i="56"/>
  <c r="G2827" i="56" s="1"/>
  <c r="F2826" i="56"/>
  <c r="G2826" i="56" s="1"/>
  <c r="F2825" i="56"/>
  <c r="G2825" i="56" s="1"/>
  <c r="F2824" i="56"/>
  <c r="G2824" i="56" s="1"/>
  <c r="F2823" i="56"/>
  <c r="G2823" i="56" s="1"/>
  <c r="F2822" i="56"/>
  <c r="G2822" i="56" s="1"/>
  <c r="F2821" i="56"/>
  <c r="G2821" i="56" s="1"/>
  <c r="F2820" i="56"/>
  <c r="G2820" i="56" s="1"/>
  <c r="F2819" i="56"/>
  <c r="G2819" i="56" s="1"/>
  <c r="F2818" i="56"/>
  <c r="G2818" i="56" s="1"/>
  <c r="F2817" i="56"/>
  <c r="G2817" i="56" s="1"/>
  <c r="F2816" i="56"/>
  <c r="G2816" i="56" s="1"/>
  <c r="F2815" i="56"/>
  <c r="G2815" i="56" s="1"/>
  <c r="F2814" i="56"/>
  <c r="G2814" i="56" s="1"/>
  <c r="F2813" i="56"/>
  <c r="G2813" i="56" s="1"/>
  <c r="F2812" i="56"/>
  <c r="G2812" i="56" s="1"/>
  <c r="F2811" i="56"/>
  <c r="G2811" i="56" s="1"/>
  <c r="F2810" i="56"/>
  <c r="G2810" i="56" s="1"/>
  <c r="F2809" i="56"/>
  <c r="G2809" i="56" s="1"/>
  <c r="F2808" i="56"/>
  <c r="G2808" i="56" s="1"/>
  <c r="F2807" i="56"/>
  <c r="G2807" i="56" s="1"/>
  <c r="F2806" i="56"/>
  <c r="G2806" i="56" s="1"/>
  <c r="F2805" i="56"/>
  <c r="G2805" i="56" s="1"/>
  <c r="F2804" i="56"/>
  <c r="G2804" i="56" s="1"/>
  <c r="F2803" i="56"/>
  <c r="G2803" i="56" s="1"/>
  <c r="F2802" i="56"/>
  <c r="G2802" i="56" s="1"/>
  <c r="F2801" i="56"/>
  <c r="G2801" i="56" s="1"/>
  <c r="F2800" i="56"/>
  <c r="G2800" i="56" s="1"/>
  <c r="F2799" i="56"/>
  <c r="G2799" i="56" s="1"/>
  <c r="F2798" i="56"/>
  <c r="G2798" i="56" s="1"/>
  <c r="F2797" i="56"/>
  <c r="G2797" i="56" s="1"/>
  <c r="F2796" i="56"/>
  <c r="G2796" i="56" s="1"/>
  <c r="F2795" i="56"/>
  <c r="G2795" i="56" s="1"/>
  <c r="F2794" i="56"/>
  <c r="G2794" i="56" s="1"/>
  <c r="F2793" i="56"/>
  <c r="G2793" i="56" s="1"/>
  <c r="F2792" i="56"/>
  <c r="G2792" i="56" s="1"/>
  <c r="F2791" i="56"/>
  <c r="G2791" i="56" s="1"/>
  <c r="F2790" i="56"/>
  <c r="G2790" i="56" s="1"/>
  <c r="F2789" i="56"/>
  <c r="G2789" i="56" s="1"/>
  <c r="F2788" i="56"/>
  <c r="G2788" i="56" s="1"/>
  <c r="F2787" i="56"/>
  <c r="G2787" i="56" s="1"/>
  <c r="F2786" i="56"/>
  <c r="G2786" i="56" s="1"/>
  <c r="F2785" i="56"/>
  <c r="G2785" i="56" s="1"/>
  <c r="F2784" i="56"/>
  <c r="G2784" i="56" s="1"/>
  <c r="F2783" i="56"/>
  <c r="G2783" i="56" s="1"/>
  <c r="F2782" i="56"/>
  <c r="G2782" i="56" s="1"/>
  <c r="F2781" i="56"/>
  <c r="G2781" i="56" s="1"/>
  <c r="F2780" i="56"/>
  <c r="G2780" i="56" s="1"/>
  <c r="F2779" i="56"/>
  <c r="G2779" i="56" s="1"/>
  <c r="F2778" i="56"/>
  <c r="G2778" i="56" s="1"/>
  <c r="F2777" i="56"/>
  <c r="G2777" i="56" s="1"/>
  <c r="F2776" i="56"/>
  <c r="G2776" i="56" s="1"/>
  <c r="F2775" i="56"/>
  <c r="G2775" i="56" s="1"/>
  <c r="F2774" i="56"/>
  <c r="G2774" i="56" s="1"/>
  <c r="F2773" i="56"/>
  <c r="G2773" i="56" s="1"/>
  <c r="F2772" i="56"/>
  <c r="G2772" i="56" s="1"/>
  <c r="F2771" i="56"/>
  <c r="G2771" i="56" s="1"/>
  <c r="F2770" i="56"/>
  <c r="G2770" i="56" s="1"/>
  <c r="F2769" i="56"/>
  <c r="G2769" i="56" s="1"/>
  <c r="F2768" i="56"/>
  <c r="G2768" i="56" s="1"/>
  <c r="F2767" i="56"/>
  <c r="G2767" i="56" s="1"/>
  <c r="F2766" i="56"/>
  <c r="G2766" i="56" s="1"/>
  <c r="F2765" i="56"/>
  <c r="G2765" i="56" s="1"/>
  <c r="F2764" i="56"/>
  <c r="G2764" i="56" s="1"/>
  <c r="F2763" i="56"/>
  <c r="G2763" i="56" s="1"/>
  <c r="F2762" i="56"/>
  <c r="G2762" i="56" s="1"/>
  <c r="F2761" i="56"/>
  <c r="G2761" i="56" s="1"/>
  <c r="F2760" i="56"/>
  <c r="G2760" i="56" s="1"/>
  <c r="F2759" i="56"/>
  <c r="G2759" i="56" s="1"/>
  <c r="F2758" i="56"/>
  <c r="G2758" i="56" s="1"/>
  <c r="F2757" i="56"/>
  <c r="G2757" i="56" s="1"/>
  <c r="F2756" i="56"/>
  <c r="G2756" i="56" s="1"/>
  <c r="F2755" i="56"/>
  <c r="G2755" i="56" s="1"/>
  <c r="F2754" i="56"/>
  <c r="G2754" i="56" s="1"/>
  <c r="F2753" i="56"/>
  <c r="G2753" i="56" s="1"/>
  <c r="F2752" i="56"/>
  <c r="G2752" i="56" s="1"/>
  <c r="F2751" i="56"/>
  <c r="G2751" i="56" s="1"/>
  <c r="F2750" i="56"/>
  <c r="G2750" i="56" s="1"/>
  <c r="F2749" i="56"/>
  <c r="G2749" i="56" s="1"/>
  <c r="F2748" i="56"/>
  <c r="G2748" i="56" s="1"/>
  <c r="F2747" i="56"/>
  <c r="G2747" i="56" s="1"/>
  <c r="F2746" i="56"/>
  <c r="G2746" i="56" s="1"/>
  <c r="F2745" i="56"/>
  <c r="G2745" i="56" s="1"/>
  <c r="F2744" i="56"/>
  <c r="G2744" i="56" s="1"/>
  <c r="F2743" i="56"/>
  <c r="G2743" i="56" s="1"/>
  <c r="F2742" i="56"/>
  <c r="G2742" i="56" s="1"/>
  <c r="F2741" i="56"/>
  <c r="G2741" i="56" s="1"/>
  <c r="F2740" i="56"/>
  <c r="G2740" i="56" s="1"/>
  <c r="F2739" i="56"/>
  <c r="G2739" i="56" s="1"/>
  <c r="F2738" i="56"/>
  <c r="G2738" i="56" s="1"/>
  <c r="F2737" i="56"/>
  <c r="G2737" i="56" s="1"/>
  <c r="F2736" i="56"/>
  <c r="G2736" i="56" s="1"/>
  <c r="F2735" i="56"/>
  <c r="G2735" i="56" s="1"/>
  <c r="F2734" i="56"/>
  <c r="G2734" i="56" s="1"/>
  <c r="F2733" i="56"/>
  <c r="G2733" i="56" s="1"/>
  <c r="F2732" i="56"/>
  <c r="G2732" i="56" s="1"/>
  <c r="F2731" i="56"/>
  <c r="G2731" i="56" s="1"/>
  <c r="F2730" i="56"/>
  <c r="G2730" i="56" s="1"/>
  <c r="F2729" i="56"/>
  <c r="G2729" i="56" s="1"/>
  <c r="F2728" i="56"/>
  <c r="G2728" i="56" s="1"/>
  <c r="F2727" i="56"/>
  <c r="G2727" i="56" s="1"/>
  <c r="F2726" i="56"/>
  <c r="G2726" i="56" s="1"/>
  <c r="F2725" i="56"/>
  <c r="G2725" i="56" s="1"/>
  <c r="F2724" i="56"/>
  <c r="G2724" i="56" s="1"/>
  <c r="F2723" i="56"/>
  <c r="G2723" i="56" s="1"/>
  <c r="F2722" i="56"/>
  <c r="G2722" i="56" s="1"/>
  <c r="F2721" i="56"/>
  <c r="G2721" i="56" s="1"/>
  <c r="F2720" i="56"/>
  <c r="G2720" i="56" s="1"/>
  <c r="F2719" i="56"/>
  <c r="G2719" i="56" s="1"/>
  <c r="F2718" i="56"/>
  <c r="G2718" i="56" s="1"/>
  <c r="F2717" i="56"/>
  <c r="G2717" i="56" s="1"/>
  <c r="F2716" i="56"/>
  <c r="G2716" i="56" s="1"/>
  <c r="F2715" i="56"/>
  <c r="G2715" i="56" s="1"/>
  <c r="F2714" i="56"/>
  <c r="G2714" i="56" s="1"/>
  <c r="F2713" i="56"/>
  <c r="G2713" i="56" s="1"/>
  <c r="F2712" i="56"/>
  <c r="G2712" i="56" s="1"/>
  <c r="F2711" i="56"/>
  <c r="G2711" i="56" s="1"/>
  <c r="F2710" i="56"/>
  <c r="G2710" i="56" s="1"/>
  <c r="F2709" i="56"/>
  <c r="G2709" i="56" s="1"/>
  <c r="F2708" i="56"/>
  <c r="G2708" i="56" s="1"/>
  <c r="F2707" i="56"/>
  <c r="G2707" i="56" s="1"/>
  <c r="F2706" i="56"/>
  <c r="G2706" i="56" s="1"/>
  <c r="F2705" i="56"/>
  <c r="G2705" i="56" s="1"/>
  <c r="F2704" i="56"/>
  <c r="G2704" i="56" s="1"/>
  <c r="F2703" i="56"/>
  <c r="G2703" i="56" s="1"/>
  <c r="F2702" i="56"/>
  <c r="G2702" i="56" s="1"/>
  <c r="F2701" i="56"/>
  <c r="G2701" i="56" s="1"/>
  <c r="F2700" i="56"/>
  <c r="G2700" i="56" s="1"/>
  <c r="F2699" i="56"/>
  <c r="G2699" i="56" s="1"/>
  <c r="F2698" i="56"/>
  <c r="G2698" i="56" s="1"/>
  <c r="F2697" i="56"/>
  <c r="G2697" i="56" s="1"/>
  <c r="F2696" i="56"/>
  <c r="G2696" i="56" s="1"/>
  <c r="F2695" i="56"/>
  <c r="G2695" i="56" s="1"/>
  <c r="F2694" i="56"/>
  <c r="G2694" i="56" s="1"/>
  <c r="F2693" i="56"/>
  <c r="G2693" i="56" s="1"/>
  <c r="F2692" i="56"/>
  <c r="G2692" i="56" s="1"/>
  <c r="F2691" i="56"/>
  <c r="G2691" i="56" s="1"/>
  <c r="F2690" i="56"/>
  <c r="G2690" i="56" s="1"/>
  <c r="F2689" i="56"/>
  <c r="G2689" i="56" s="1"/>
  <c r="F2688" i="56"/>
  <c r="G2688" i="56" s="1"/>
  <c r="F2687" i="56"/>
  <c r="G2687" i="56" s="1"/>
  <c r="F2686" i="56"/>
  <c r="G2686" i="56" s="1"/>
  <c r="F2685" i="56"/>
  <c r="G2685" i="56" s="1"/>
  <c r="F2684" i="56"/>
  <c r="G2684" i="56" s="1"/>
  <c r="F2683" i="56"/>
  <c r="G2683" i="56" s="1"/>
  <c r="F2682" i="56"/>
  <c r="G2682" i="56" s="1"/>
  <c r="F2681" i="56"/>
  <c r="G2681" i="56" s="1"/>
  <c r="F2680" i="56"/>
  <c r="G2680" i="56" s="1"/>
  <c r="F2679" i="56"/>
  <c r="G2679" i="56" s="1"/>
  <c r="F2678" i="56"/>
  <c r="G2678" i="56" s="1"/>
  <c r="F2677" i="56"/>
  <c r="G2677" i="56" s="1"/>
  <c r="F2676" i="56"/>
  <c r="G2676" i="56" s="1"/>
  <c r="F2675" i="56"/>
  <c r="G2675" i="56" s="1"/>
  <c r="F2674" i="56"/>
  <c r="G2674" i="56" s="1"/>
  <c r="F2673" i="56"/>
  <c r="G2673" i="56" s="1"/>
  <c r="F2672" i="56"/>
  <c r="G2672" i="56" s="1"/>
  <c r="F2671" i="56"/>
  <c r="G2671" i="56" s="1"/>
  <c r="F2670" i="56"/>
  <c r="G2670" i="56" s="1"/>
  <c r="F2669" i="56"/>
  <c r="G2669" i="56" s="1"/>
  <c r="F2668" i="56"/>
  <c r="G2668" i="56" s="1"/>
  <c r="F2667" i="56"/>
  <c r="G2667" i="56" s="1"/>
  <c r="F2666" i="56"/>
  <c r="G2666" i="56" s="1"/>
  <c r="F2665" i="56"/>
  <c r="G2665" i="56" s="1"/>
  <c r="F2664" i="56"/>
  <c r="G2664" i="56" s="1"/>
  <c r="F2663" i="56"/>
  <c r="G2663" i="56" s="1"/>
  <c r="F2662" i="56"/>
  <c r="G2662" i="56" s="1"/>
  <c r="F2661" i="56"/>
  <c r="G2661" i="56" s="1"/>
  <c r="F2660" i="56"/>
  <c r="G2660" i="56" s="1"/>
  <c r="F2659" i="56"/>
  <c r="G2659" i="56" s="1"/>
  <c r="F2658" i="56"/>
  <c r="G2658" i="56" s="1"/>
  <c r="F2657" i="56"/>
  <c r="G2657" i="56" s="1"/>
  <c r="F2656" i="56"/>
  <c r="G2656" i="56" s="1"/>
  <c r="F2655" i="56"/>
  <c r="G2655" i="56" s="1"/>
  <c r="F2654" i="56"/>
  <c r="G2654" i="56" s="1"/>
  <c r="F2653" i="56"/>
  <c r="G2653" i="56" s="1"/>
  <c r="F2652" i="56"/>
  <c r="G2652" i="56" s="1"/>
  <c r="F2651" i="56"/>
  <c r="G2651" i="56" s="1"/>
  <c r="F2650" i="56"/>
  <c r="G2650" i="56" s="1"/>
  <c r="F2649" i="56"/>
  <c r="G2649" i="56" s="1"/>
  <c r="F2648" i="56"/>
  <c r="G2648" i="56" s="1"/>
  <c r="F2647" i="56"/>
  <c r="G2647" i="56" s="1"/>
  <c r="F2646" i="56"/>
  <c r="G2646" i="56" s="1"/>
  <c r="F2645" i="56"/>
  <c r="G2645" i="56" s="1"/>
  <c r="F2644" i="56"/>
  <c r="G2644" i="56" s="1"/>
  <c r="F2643" i="56"/>
  <c r="G2643" i="56" s="1"/>
  <c r="F2642" i="56"/>
  <c r="G2642" i="56" s="1"/>
  <c r="F2641" i="56"/>
  <c r="G2641" i="56" s="1"/>
  <c r="F2640" i="56"/>
  <c r="G2640" i="56" s="1"/>
  <c r="F2639" i="56"/>
  <c r="G2639" i="56" s="1"/>
  <c r="F2638" i="56"/>
  <c r="G2638" i="56" s="1"/>
  <c r="F2637" i="56"/>
  <c r="G2637" i="56" s="1"/>
  <c r="F2636" i="56"/>
  <c r="G2636" i="56" s="1"/>
  <c r="F2635" i="56"/>
  <c r="G2635" i="56" s="1"/>
  <c r="F2634" i="56"/>
  <c r="G2634" i="56" s="1"/>
  <c r="F2633" i="56"/>
  <c r="G2633" i="56" s="1"/>
  <c r="F2632" i="56"/>
  <c r="G2632" i="56" s="1"/>
  <c r="F2631" i="56"/>
  <c r="G2631" i="56" s="1"/>
  <c r="F2630" i="56"/>
  <c r="G2630" i="56" s="1"/>
  <c r="F2629" i="56"/>
  <c r="G2629" i="56" s="1"/>
  <c r="F2628" i="56"/>
  <c r="G2628" i="56" s="1"/>
  <c r="F2627" i="56"/>
  <c r="G2627" i="56" s="1"/>
  <c r="F2626" i="56"/>
  <c r="G2626" i="56" s="1"/>
  <c r="F2625" i="56"/>
  <c r="G2625" i="56" s="1"/>
  <c r="F2624" i="56"/>
  <c r="G2624" i="56" s="1"/>
  <c r="F2623" i="56"/>
  <c r="G2623" i="56" s="1"/>
  <c r="F2622" i="56"/>
  <c r="G2622" i="56" s="1"/>
  <c r="F2621" i="56"/>
  <c r="G2621" i="56" s="1"/>
  <c r="F2620" i="56"/>
  <c r="G2620" i="56" s="1"/>
  <c r="F2619" i="56"/>
  <c r="G2619" i="56" s="1"/>
  <c r="F2618" i="56"/>
  <c r="G2618" i="56" s="1"/>
  <c r="F2617" i="56"/>
  <c r="G2617" i="56" s="1"/>
  <c r="F2616" i="56"/>
  <c r="G2616" i="56" s="1"/>
  <c r="F2615" i="56"/>
  <c r="G2615" i="56" s="1"/>
  <c r="F2614" i="56"/>
  <c r="G2614" i="56" s="1"/>
  <c r="F2613" i="56"/>
  <c r="G2613" i="56" s="1"/>
  <c r="F2612" i="56"/>
  <c r="G2612" i="56" s="1"/>
  <c r="F2611" i="56"/>
  <c r="G2611" i="56" s="1"/>
  <c r="F2610" i="56"/>
  <c r="G2610" i="56" s="1"/>
  <c r="F2609" i="56"/>
  <c r="G2609" i="56" s="1"/>
  <c r="F2608" i="56"/>
  <c r="G2608" i="56" s="1"/>
  <c r="F2607" i="56"/>
  <c r="G2607" i="56" s="1"/>
  <c r="F2606" i="56"/>
  <c r="G2606" i="56" s="1"/>
  <c r="F2605" i="56"/>
  <c r="G2605" i="56" s="1"/>
  <c r="F2604" i="56"/>
  <c r="G2604" i="56" s="1"/>
  <c r="F2603" i="56"/>
  <c r="G2603" i="56" s="1"/>
  <c r="F2602" i="56"/>
  <c r="G2602" i="56" s="1"/>
  <c r="F2601" i="56"/>
  <c r="G2601" i="56" s="1"/>
  <c r="F2600" i="56"/>
  <c r="G2600" i="56" s="1"/>
  <c r="F2599" i="56"/>
  <c r="G2599" i="56" s="1"/>
  <c r="F2598" i="56"/>
  <c r="G2598" i="56" s="1"/>
  <c r="F2597" i="56"/>
  <c r="G2597" i="56" s="1"/>
  <c r="F2596" i="56"/>
  <c r="G2596" i="56" s="1"/>
  <c r="F2595" i="56"/>
  <c r="G2595" i="56" s="1"/>
  <c r="F2594" i="56"/>
  <c r="G2594" i="56" s="1"/>
  <c r="F2593" i="56"/>
  <c r="G2593" i="56" s="1"/>
  <c r="F2592" i="56"/>
  <c r="G2592" i="56" s="1"/>
  <c r="F2591" i="56"/>
  <c r="G2591" i="56" s="1"/>
  <c r="F2590" i="56"/>
  <c r="G2590" i="56" s="1"/>
  <c r="F2589" i="56"/>
  <c r="G2589" i="56" s="1"/>
  <c r="F2588" i="56"/>
  <c r="G2588" i="56" s="1"/>
  <c r="F2587" i="56"/>
  <c r="G2587" i="56" s="1"/>
  <c r="F2586" i="56"/>
  <c r="G2586" i="56" s="1"/>
  <c r="F2585" i="56"/>
  <c r="G2585" i="56" s="1"/>
  <c r="F2584" i="56"/>
  <c r="G2584" i="56" s="1"/>
  <c r="F2583" i="56"/>
  <c r="G2583" i="56" s="1"/>
  <c r="F2582" i="56"/>
  <c r="G2582" i="56" s="1"/>
  <c r="F2581" i="56"/>
  <c r="G2581" i="56" s="1"/>
  <c r="F2580" i="56"/>
  <c r="G2580" i="56" s="1"/>
  <c r="F2579" i="56"/>
  <c r="G2579" i="56" s="1"/>
  <c r="F2578" i="56"/>
  <c r="G2578" i="56" s="1"/>
  <c r="F2577" i="56"/>
  <c r="G2577" i="56" s="1"/>
  <c r="F2576" i="56"/>
  <c r="G2576" i="56" s="1"/>
  <c r="F2575" i="56"/>
  <c r="G2575" i="56" s="1"/>
  <c r="F2574" i="56"/>
  <c r="G2574" i="56" s="1"/>
  <c r="F2573" i="56"/>
  <c r="G2573" i="56" s="1"/>
  <c r="F2572" i="56"/>
  <c r="G2572" i="56" s="1"/>
  <c r="F2571" i="56"/>
  <c r="G2571" i="56" s="1"/>
  <c r="F2570" i="56"/>
  <c r="G2570" i="56" s="1"/>
  <c r="F2569" i="56"/>
  <c r="G2569" i="56" s="1"/>
  <c r="F2568" i="56"/>
  <c r="G2568" i="56" s="1"/>
  <c r="F2567" i="56"/>
  <c r="G2567" i="56" s="1"/>
  <c r="F2566" i="56"/>
  <c r="G2566" i="56" s="1"/>
  <c r="F2565" i="56"/>
  <c r="G2565" i="56" s="1"/>
  <c r="F2564" i="56"/>
  <c r="G2564" i="56" s="1"/>
  <c r="F2563" i="56"/>
  <c r="G2563" i="56" s="1"/>
  <c r="F2562" i="56"/>
  <c r="G2562" i="56" s="1"/>
  <c r="F2561" i="56"/>
  <c r="G2561" i="56" s="1"/>
  <c r="F2560" i="56"/>
  <c r="G2560" i="56" s="1"/>
  <c r="F2559" i="56"/>
  <c r="G2559" i="56" s="1"/>
  <c r="F2558" i="56"/>
  <c r="G2558" i="56" s="1"/>
  <c r="F2557" i="56"/>
  <c r="G2557" i="56" s="1"/>
  <c r="F2556" i="56"/>
  <c r="G2556" i="56" s="1"/>
  <c r="F2555" i="56"/>
  <c r="G2555" i="56" s="1"/>
  <c r="F2554" i="56"/>
  <c r="G2554" i="56" s="1"/>
  <c r="F2553" i="56"/>
  <c r="G2553" i="56" s="1"/>
  <c r="F2552" i="56"/>
  <c r="G2552" i="56" s="1"/>
  <c r="F2551" i="56"/>
  <c r="G2551" i="56" s="1"/>
  <c r="F2550" i="56"/>
  <c r="G2550" i="56" s="1"/>
  <c r="F2549" i="56"/>
  <c r="G2549" i="56" s="1"/>
  <c r="F2548" i="56"/>
  <c r="G2548" i="56" s="1"/>
  <c r="F2547" i="56"/>
  <c r="G2547" i="56" s="1"/>
  <c r="F2546" i="56"/>
  <c r="G2546" i="56" s="1"/>
  <c r="F2545" i="56"/>
  <c r="G2545" i="56" s="1"/>
  <c r="F2544" i="56"/>
  <c r="G2544" i="56" s="1"/>
  <c r="F2543" i="56"/>
  <c r="G2543" i="56" s="1"/>
  <c r="F2542" i="56"/>
  <c r="G2542" i="56" s="1"/>
  <c r="F2541" i="56"/>
  <c r="G2541" i="56" s="1"/>
  <c r="F2540" i="56"/>
  <c r="G2540" i="56" s="1"/>
  <c r="F2539" i="56"/>
  <c r="G2539" i="56" s="1"/>
  <c r="F2538" i="56"/>
  <c r="G2538" i="56" s="1"/>
  <c r="F2537" i="56"/>
  <c r="G2537" i="56" s="1"/>
  <c r="F2536" i="56"/>
  <c r="G2536" i="56" s="1"/>
  <c r="F2535" i="56"/>
  <c r="G2535" i="56" s="1"/>
  <c r="F2534" i="56"/>
  <c r="G2534" i="56" s="1"/>
  <c r="F2533" i="56"/>
  <c r="G2533" i="56" s="1"/>
  <c r="F2532" i="56"/>
  <c r="G2532" i="56" s="1"/>
  <c r="F2531" i="56"/>
  <c r="G2531" i="56" s="1"/>
  <c r="F2530" i="56"/>
  <c r="G2530" i="56" s="1"/>
  <c r="F2529" i="56"/>
  <c r="G2529" i="56" s="1"/>
  <c r="F2528" i="56"/>
  <c r="G2528" i="56" s="1"/>
  <c r="F2527" i="56"/>
  <c r="G2527" i="56" s="1"/>
  <c r="F2526" i="56"/>
  <c r="G2526" i="56" s="1"/>
  <c r="F2525" i="56"/>
  <c r="G2525" i="56" s="1"/>
  <c r="F2524" i="56"/>
  <c r="G2524" i="56" s="1"/>
  <c r="F2523" i="56"/>
  <c r="G2523" i="56" s="1"/>
  <c r="F2522" i="56"/>
  <c r="G2522" i="56" s="1"/>
  <c r="F2521" i="56"/>
  <c r="G2521" i="56" s="1"/>
  <c r="F2520" i="56"/>
  <c r="G2520" i="56" s="1"/>
  <c r="F2519" i="56"/>
  <c r="G2519" i="56" s="1"/>
  <c r="F2518" i="56"/>
  <c r="G2518" i="56" s="1"/>
  <c r="F2517" i="56"/>
  <c r="G2517" i="56" s="1"/>
  <c r="F2516" i="56"/>
  <c r="G2516" i="56" s="1"/>
  <c r="F2515" i="56"/>
  <c r="G2515" i="56" s="1"/>
  <c r="F2514" i="56"/>
  <c r="G2514" i="56" s="1"/>
  <c r="F2513" i="56"/>
  <c r="G2513" i="56" s="1"/>
  <c r="F2512" i="56"/>
  <c r="G2512" i="56" s="1"/>
  <c r="F2511" i="56"/>
  <c r="G2511" i="56" s="1"/>
  <c r="F2510" i="56"/>
  <c r="G2510" i="56" s="1"/>
  <c r="F2509" i="56"/>
  <c r="G2509" i="56" s="1"/>
  <c r="F2508" i="56"/>
  <c r="G2508" i="56" s="1"/>
  <c r="F2507" i="56"/>
  <c r="G2507" i="56" s="1"/>
  <c r="F2506" i="56"/>
  <c r="G2506" i="56" s="1"/>
  <c r="F2505" i="56"/>
  <c r="G2505" i="56" s="1"/>
  <c r="F2504" i="56"/>
  <c r="G2504" i="56" s="1"/>
  <c r="F2503" i="56"/>
  <c r="G2503" i="56" s="1"/>
  <c r="F2502" i="56"/>
  <c r="G2502" i="56" s="1"/>
  <c r="F2501" i="56"/>
  <c r="G2501" i="56" s="1"/>
  <c r="F2500" i="56"/>
  <c r="G2500" i="56" s="1"/>
  <c r="F2499" i="56"/>
  <c r="G2499" i="56" s="1"/>
  <c r="F2498" i="56"/>
  <c r="G2498" i="56" s="1"/>
  <c r="F2497" i="56"/>
  <c r="G2497" i="56" s="1"/>
  <c r="F2496" i="56"/>
  <c r="G2496" i="56" s="1"/>
  <c r="F2495" i="56"/>
  <c r="G2495" i="56" s="1"/>
  <c r="F2494" i="56"/>
  <c r="G2494" i="56" s="1"/>
  <c r="F2493" i="56"/>
  <c r="G2493" i="56" s="1"/>
  <c r="F2492" i="56"/>
  <c r="G2492" i="56" s="1"/>
  <c r="F2491" i="56"/>
  <c r="G2491" i="56" s="1"/>
  <c r="F2490" i="56"/>
  <c r="G2490" i="56" s="1"/>
  <c r="F2489" i="56"/>
  <c r="G2489" i="56" s="1"/>
  <c r="F2488" i="56"/>
  <c r="G2488" i="56" s="1"/>
  <c r="F2487" i="56"/>
  <c r="G2487" i="56" s="1"/>
  <c r="F2486" i="56"/>
  <c r="G2486" i="56" s="1"/>
  <c r="F2485" i="56"/>
  <c r="G2485" i="56" s="1"/>
  <c r="F2484" i="56"/>
  <c r="G2484" i="56" s="1"/>
  <c r="F2483" i="56"/>
  <c r="G2483" i="56" s="1"/>
  <c r="F2482" i="56"/>
  <c r="G2482" i="56" s="1"/>
  <c r="F2481" i="56"/>
  <c r="G2481" i="56" s="1"/>
  <c r="F2480" i="56"/>
  <c r="G2480" i="56" s="1"/>
  <c r="F2479" i="56"/>
  <c r="G2479" i="56" s="1"/>
  <c r="F2478" i="56"/>
  <c r="G2478" i="56" s="1"/>
  <c r="F2477" i="56"/>
  <c r="G2477" i="56" s="1"/>
  <c r="F2476" i="56"/>
  <c r="G2476" i="56" s="1"/>
  <c r="F2475" i="56"/>
  <c r="G2475" i="56" s="1"/>
  <c r="F2474" i="56"/>
  <c r="G2474" i="56" s="1"/>
  <c r="F2473" i="56"/>
  <c r="G2473" i="56" s="1"/>
  <c r="F2472" i="56"/>
  <c r="G2472" i="56" s="1"/>
  <c r="F2471" i="56"/>
  <c r="G2471" i="56" s="1"/>
  <c r="F2470" i="56"/>
  <c r="G2470" i="56" s="1"/>
  <c r="F2469" i="56"/>
  <c r="G2469" i="56" s="1"/>
  <c r="F2468" i="56"/>
  <c r="G2468" i="56" s="1"/>
  <c r="F2467" i="56"/>
  <c r="G2467" i="56" s="1"/>
  <c r="F2466" i="56"/>
  <c r="G2466" i="56" s="1"/>
  <c r="F2465" i="56"/>
  <c r="G2465" i="56" s="1"/>
  <c r="F2464" i="56"/>
  <c r="G2464" i="56" s="1"/>
  <c r="F2463" i="56"/>
  <c r="G2463" i="56" s="1"/>
  <c r="F2462" i="56"/>
  <c r="G2462" i="56" s="1"/>
  <c r="F2461" i="56"/>
  <c r="G2461" i="56" s="1"/>
  <c r="F2460" i="56"/>
  <c r="G2460" i="56" s="1"/>
  <c r="F2459" i="56"/>
  <c r="G2459" i="56" s="1"/>
  <c r="F2458" i="56"/>
  <c r="G2458" i="56" s="1"/>
  <c r="F2457" i="56"/>
  <c r="G2457" i="56" s="1"/>
  <c r="F2456" i="56"/>
  <c r="G2456" i="56" s="1"/>
  <c r="F2455" i="56"/>
  <c r="G2455" i="56" s="1"/>
  <c r="F2454" i="56"/>
  <c r="G2454" i="56" s="1"/>
  <c r="F2453" i="56"/>
  <c r="G2453" i="56" s="1"/>
  <c r="F2452" i="56"/>
  <c r="G2452" i="56" s="1"/>
  <c r="F2451" i="56"/>
  <c r="G2451" i="56" s="1"/>
  <c r="F2450" i="56"/>
  <c r="G2450" i="56" s="1"/>
  <c r="F2449" i="56"/>
  <c r="G2449" i="56" s="1"/>
  <c r="F2448" i="56"/>
  <c r="G2448" i="56" s="1"/>
  <c r="F2447" i="56"/>
  <c r="G2447" i="56" s="1"/>
  <c r="F2446" i="56"/>
  <c r="G2446" i="56" s="1"/>
  <c r="F2445" i="56"/>
  <c r="G2445" i="56" s="1"/>
  <c r="F2444" i="56"/>
  <c r="G2444" i="56" s="1"/>
  <c r="F2443" i="56"/>
  <c r="G2443" i="56" s="1"/>
  <c r="F2442" i="56"/>
  <c r="G2442" i="56" s="1"/>
  <c r="F2441" i="56"/>
  <c r="G2441" i="56" s="1"/>
  <c r="F2440" i="56"/>
  <c r="G2440" i="56" s="1"/>
  <c r="F2439" i="56"/>
  <c r="G2439" i="56" s="1"/>
  <c r="F2438" i="56"/>
  <c r="G2438" i="56" s="1"/>
  <c r="F2437" i="56"/>
  <c r="G2437" i="56" s="1"/>
  <c r="F2436" i="56"/>
  <c r="G2436" i="56" s="1"/>
  <c r="F2435" i="56"/>
  <c r="G2435" i="56" s="1"/>
  <c r="F2434" i="56"/>
  <c r="G2434" i="56" s="1"/>
  <c r="F2433" i="56"/>
  <c r="G2433" i="56" s="1"/>
  <c r="F2432" i="56"/>
  <c r="G2432" i="56" s="1"/>
  <c r="F2431" i="56"/>
  <c r="G2431" i="56" s="1"/>
  <c r="F2430" i="56"/>
  <c r="G2430" i="56" s="1"/>
  <c r="F2429" i="56"/>
  <c r="G2429" i="56" s="1"/>
  <c r="F2428" i="56"/>
  <c r="G2428" i="56" s="1"/>
  <c r="F2427" i="56"/>
  <c r="G2427" i="56" s="1"/>
  <c r="F2426" i="56"/>
  <c r="G2426" i="56" s="1"/>
  <c r="F2425" i="56"/>
  <c r="G2425" i="56" s="1"/>
  <c r="F2424" i="56"/>
  <c r="G2424" i="56" s="1"/>
  <c r="F2423" i="56"/>
  <c r="G2423" i="56" s="1"/>
  <c r="F2422" i="56"/>
  <c r="G2422" i="56" s="1"/>
  <c r="F2421" i="56"/>
  <c r="G2421" i="56" s="1"/>
  <c r="F2420" i="56"/>
  <c r="G2420" i="56" s="1"/>
  <c r="F2419" i="56"/>
  <c r="G2419" i="56" s="1"/>
  <c r="F2418" i="56"/>
  <c r="G2418" i="56" s="1"/>
  <c r="F2417" i="56"/>
  <c r="G2417" i="56" s="1"/>
  <c r="F2416" i="56"/>
  <c r="G2416" i="56" s="1"/>
  <c r="F2415" i="56"/>
  <c r="G2415" i="56" s="1"/>
  <c r="F2414" i="56"/>
  <c r="G2414" i="56" s="1"/>
  <c r="F2413" i="56"/>
  <c r="G2413" i="56" s="1"/>
  <c r="F2412" i="56"/>
  <c r="G2412" i="56" s="1"/>
  <c r="F2411" i="56"/>
  <c r="G2411" i="56" s="1"/>
  <c r="F2410" i="56"/>
  <c r="G2410" i="56" s="1"/>
  <c r="F2409" i="56"/>
  <c r="G2409" i="56" s="1"/>
  <c r="F2408" i="56"/>
  <c r="G2408" i="56" s="1"/>
  <c r="F2407" i="56"/>
  <c r="G2407" i="56" s="1"/>
  <c r="F2406" i="56"/>
  <c r="G2406" i="56" s="1"/>
  <c r="F2405" i="56"/>
  <c r="G2405" i="56" s="1"/>
  <c r="F2404" i="56"/>
  <c r="G2404" i="56" s="1"/>
  <c r="F2403" i="56"/>
  <c r="G2403" i="56" s="1"/>
  <c r="F2402" i="56"/>
  <c r="G2402" i="56" s="1"/>
  <c r="F2401" i="56"/>
  <c r="G2401" i="56" s="1"/>
  <c r="F2400" i="56"/>
  <c r="G2400" i="56" s="1"/>
  <c r="F2399" i="56"/>
  <c r="G2399" i="56" s="1"/>
  <c r="F2398" i="56"/>
  <c r="G2398" i="56" s="1"/>
  <c r="F2397" i="56"/>
  <c r="G2397" i="56" s="1"/>
  <c r="F2396" i="56"/>
  <c r="G2396" i="56" s="1"/>
  <c r="F2395" i="56"/>
  <c r="G2395" i="56" s="1"/>
  <c r="F2394" i="56"/>
  <c r="G2394" i="56" s="1"/>
  <c r="F2393" i="56"/>
  <c r="G2393" i="56" s="1"/>
  <c r="F2392" i="56"/>
  <c r="G2392" i="56" s="1"/>
  <c r="F2391" i="56"/>
  <c r="G2391" i="56" s="1"/>
  <c r="F2390" i="56"/>
  <c r="G2390" i="56" s="1"/>
  <c r="F2389" i="56"/>
  <c r="G2389" i="56" s="1"/>
  <c r="F2388" i="56"/>
  <c r="G2388" i="56" s="1"/>
  <c r="F2387" i="56"/>
  <c r="G2387" i="56" s="1"/>
  <c r="F2386" i="56"/>
  <c r="G2386" i="56" s="1"/>
  <c r="F2385" i="56"/>
  <c r="G2385" i="56" s="1"/>
  <c r="F2384" i="56"/>
  <c r="G2384" i="56" s="1"/>
  <c r="F2383" i="56"/>
  <c r="G2383" i="56" s="1"/>
  <c r="F2382" i="56"/>
  <c r="G2382" i="56" s="1"/>
  <c r="F2381" i="56"/>
  <c r="G2381" i="56" s="1"/>
  <c r="F2380" i="56"/>
  <c r="G2380" i="56" s="1"/>
  <c r="F2379" i="56"/>
  <c r="G2379" i="56" s="1"/>
  <c r="F2378" i="56"/>
  <c r="G2378" i="56" s="1"/>
  <c r="F2377" i="56"/>
  <c r="G2377" i="56" s="1"/>
  <c r="F2376" i="56"/>
  <c r="G2376" i="56" s="1"/>
  <c r="F2375" i="56"/>
  <c r="G2375" i="56" s="1"/>
  <c r="F2374" i="56"/>
  <c r="G2374" i="56" s="1"/>
  <c r="F2373" i="56"/>
  <c r="G2373" i="56" s="1"/>
  <c r="F2372" i="56"/>
  <c r="G2372" i="56" s="1"/>
  <c r="F2371" i="56"/>
  <c r="G2371" i="56" s="1"/>
  <c r="F2370" i="56"/>
  <c r="G2370" i="56" s="1"/>
  <c r="F2369" i="56"/>
  <c r="G2369" i="56" s="1"/>
  <c r="F2368" i="56"/>
  <c r="G2368" i="56" s="1"/>
  <c r="F2367" i="56"/>
  <c r="G2367" i="56" s="1"/>
  <c r="F2366" i="56"/>
  <c r="G2366" i="56" s="1"/>
  <c r="F2365" i="56"/>
  <c r="G2365" i="56" s="1"/>
  <c r="F2364" i="56"/>
  <c r="G2364" i="56" s="1"/>
  <c r="F2363" i="56"/>
  <c r="G2363" i="56" s="1"/>
  <c r="F2362" i="56"/>
  <c r="G2362" i="56" s="1"/>
  <c r="F2361" i="56"/>
  <c r="G2361" i="56" s="1"/>
  <c r="F2360" i="56"/>
  <c r="G2360" i="56" s="1"/>
  <c r="F2359" i="56"/>
  <c r="G2359" i="56" s="1"/>
  <c r="F2358" i="56"/>
  <c r="G2358" i="56" s="1"/>
  <c r="F2357" i="56"/>
  <c r="G2357" i="56" s="1"/>
  <c r="F2356" i="56"/>
  <c r="G2356" i="56" s="1"/>
  <c r="F2355" i="56"/>
  <c r="G2355" i="56" s="1"/>
  <c r="F2354" i="56"/>
  <c r="G2354" i="56" s="1"/>
  <c r="F2353" i="56"/>
  <c r="G2353" i="56" s="1"/>
  <c r="F2352" i="56"/>
  <c r="G2352" i="56" s="1"/>
  <c r="F2351" i="56"/>
  <c r="G2351" i="56" s="1"/>
  <c r="F2350" i="56"/>
  <c r="G2350" i="56" s="1"/>
  <c r="F2349" i="56"/>
  <c r="G2349" i="56" s="1"/>
  <c r="F2348" i="56"/>
  <c r="G2348" i="56" s="1"/>
  <c r="F2347" i="56"/>
  <c r="G2347" i="56" s="1"/>
  <c r="F2346" i="56"/>
  <c r="G2346" i="56" s="1"/>
  <c r="F2345" i="56"/>
  <c r="G2345" i="56" s="1"/>
  <c r="F2344" i="56"/>
  <c r="G2344" i="56" s="1"/>
  <c r="F2343" i="56"/>
  <c r="G2343" i="56" s="1"/>
  <c r="F2342" i="56"/>
  <c r="G2342" i="56" s="1"/>
  <c r="F2341" i="56"/>
  <c r="G2341" i="56" s="1"/>
  <c r="F2340" i="56"/>
  <c r="G2340" i="56" s="1"/>
  <c r="F2339" i="56"/>
  <c r="G2339" i="56" s="1"/>
  <c r="F2338" i="56"/>
  <c r="G2338" i="56" s="1"/>
  <c r="F2337" i="56"/>
  <c r="G2337" i="56" s="1"/>
  <c r="F2336" i="56"/>
  <c r="G2336" i="56" s="1"/>
  <c r="F2335" i="56"/>
  <c r="G2335" i="56" s="1"/>
  <c r="F2334" i="56"/>
  <c r="G2334" i="56" s="1"/>
  <c r="F2333" i="56"/>
  <c r="G2333" i="56" s="1"/>
  <c r="F2332" i="56"/>
  <c r="G2332" i="56" s="1"/>
  <c r="F2331" i="56"/>
  <c r="G2331" i="56" s="1"/>
  <c r="F2330" i="56"/>
  <c r="G2330" i="56" s="1"/>
  <c r="F2329" i="56"/>
  <c r="G2329" i="56" s="1"/>
  <c r="F2328" i="56"/>
  <c r="G2328" i="56" s="1"/>
  <c r="F2327" i="56"/>
  <c r="G2327" i="56" s="1"/>
  <c r="F2326" i="56"/>
  <c r="G2326" i="56" s="1"/>
  <c r="F2325" i="56"/>
  <c r="G2325" i="56" s="1"/>
  <c r="F2324" i="56"/>
  <c r="G2324" i="56" s="1"/>
  <c r="F2323" i="56"/>
  <c r="G2323" i="56" s="1"/>
  <c r="F2322" i="56"/>
  <c r="G2322" i="56" s="1"/>
  <c r="F2321" i="56"/>
  <c r="G2321" i="56" s="1"/>
  <c r="F2320" i="56"/>
  <c r="G2320" i="56" s="1"/>
  <c r="F2319" i="56"/>
  <c r="G2319" i="56" s="1"/>
  <c r="F2318" i="56"/>
  <c r="G2318" i="56" s="1"/>
  <c r="F2317" i="56"/>
  <c r="G2317" i="56" s="1"/>
  <c r="F2316" i="56"/>
  <c r="G2316" i="56" s="1"/>
  <c r="F2315" i="56"/>
  <c r="G2315" i="56" s="1"/>
  <c r="F2314" i="56"/>
  <c r="G2314" i="56" s="1"/>
  <c r="F2313" i="56"/>
  <c r="G2313" i="56" s="1"/>
  <c r="F2312" i="56"/>
  <c r="G2312" i="56" s="1"/>
  <c r="F2311" i="56"/>
  <c r="G2311" i="56" s="1"/>
  <c r="F2310" i="56"/>
  <c r="G2310" i="56" s="1"/>
  <c r="F2309" i="56"/>
  <c r="G2309" i="56" s="1"/>
  <c r="F2308" i="56"/>
  <c r="G2308" i="56" s="1"/>
  <c r="F2307" i="56"/>
  <c r="G2307" i="56" s="1"/>
  <c r="F2306" i="56"/>
  <c r="G2306" i="56" s="1"/>
  <c r="F2305" i="56"/>
  <c r="G2305" i="56" s="1"/>
  <c r="F2304" i="56"/>
  <c r="G2304" i="56" s="1"/>
  <c r="F2303" i="56"/>
  <c r="G2303" i="56" s="1"/>
  <c r="F2302" i="56"/>
  <c r="G2302" i="56" s="1"/>
  <c r="F2301" i="56"/>
  <c r="G2301" i="56" s="1"/>
  <c r="F2300" i="56"/>
  <c r="G2300" i="56" s="1"/>
  <c r="F2299" i="56"/>
  <c r="G2299" i="56" s="1"/>
  <c r="F2298" i="56"/>
  <c r="G2298" i="56" s="1"/>
  <c r="F2297" i="56"/>
  <c r="G2297" i="56" s="1"/>
  <c r="F2296" i="56"/>
  <c r="G2296" i="56" s="1"/>
  <c r="F2295" i="56"/>
  <c r="G2295" i="56" s="1"/>
  <c r="F2294" i="56"/>
  <c r="G2294" i="56" s="1"/>
  <c r="F2293" i="56"/>
  <c r="G2293" i="56" s="1"/>
  <c r="F2292" i="56"/>
  <c r="G2292" i="56" s="1"/>
  <c r="F2291" i="56"/>
  <c r="G2291" i="56" s="1"/>
  <c r="F2290" i="56"/>
  <c r="G2290" i="56" s="1"/>
  <c r="F2289" i="56"/>
  <c r="G2289" i="56" s="1"/>
  <c r="F2288" i="56"/>
  <c r="G2288" i="56" s="1"/>
  <c r="F2287" i="56"/>
  <c r="G2287" i="56" s="1"/>
  <c r="F2286" i="56"/>
  <c r="G2286" i="56" s="1"/>
  <c r="F2285" i="56"/>
  <c r="G2285" i="56" s="1"/>
  <c r="F2284" i="56"/>
  <c r="G2284" i="56" s="1"/>
  <c r="F2283" i="56"/>
  <c r="G2283" i="56" s="1"/>
  <c r="F2282" i="56"/>
  <c r="G2282" i="56" s="1"/>
  <c r="F2281" i="56"/>
  <c r="G2281" i="56" s="1"/>
  <c r="F2280" i="56"/>
  <c r="G2280" i="56" s="1"/>
  <c r="F2279" i="56"/>
  <c r="G2279" i="56" s="1"/>
  <c r="F2278" i="56"/>
  <c r="G2278" i="56" s="1"/>
  <c r="F2277" i="56"/>
  <c r="G2277" i="56" s="1"/>
  <c r="F2276" i="56"/>
  <c r="G2276" i="56" s="1"/>
  <c r="F2275" i="56"/>
  <c r="G2275" i="56" s="1"/>
  <c r="F2274" i="56"/>
  <c r="G2274" i="56" s="1"/>
  <c r="F2273" i="56"/>
  <c r="G2273" i="56" s="1"/>
  <c r="F2272" i="56"/>
  <c r="G2272" i="56" s="1"/>
  <c r="F2271" i="56"/>
  <c r="G2271" i="56" s="1"/>
  <c r="F2270" i="56"/>
  <c r="G2270" i="56" s="1"/>
  <c r="F2269" i="56"/>
  <c r="G2269" i="56" s="1"/>
  <c r="F2268" i="56"/>
  <c r="G2268" i="56" s="1"/>
  <c r="F2267" i="56"/>
  <c r="G2267" i="56" s="1"/>
  <c r="F2266" i="56"/>
  <c r="G2266" i="56" s="1"/>
  <c r="F2265" i="56"/>
  <c r="G2265" i="56" s="1"/>
  <c r="F2264" i="56"/>
  <c r="G2264" i="56" s="1"/>
  <c r="F2263" i="56"/>
  <c r="G2263" i="56" s="1"/>
  <c r="F2262" i="56"/>
  <c r="G2262" i="56" s="1"/>
  <c r="F2261" i="56"/>
  <c r="G2261" i="56" s="1"/>
  <c r="F2260" i="56"/>
  <c r="G2260" i="56" s="1"/>
  <c r="F2259" i="56"/>
  <c r="G2259" i="56" s="1"/>
  <c r="F2258" i="56"/>
  <c r="G2258" i="56" s="1"/>
  <c r="F2257" i="56"/>
  <c r="G2257" i="56" s="1"/>
  <c r="F2256" i="56"/>
  <c r="G2256" i="56" s="1"/>
  <c r="F2255" i="56"/>
  <c r="G2255" i="56" s="1"/>
  <c r="F2254" i="56"/>
  <c r="G2254" i="56" s="1"/>
  <c r="F2253" i="56"/>
  <c r="G2253" i="56" s="1"/>
  <c r="F2252" i="56"/>
  <c r="G2252" i="56" s="1"/>
  <c r="F2251" i="56"/>
  <c r="G2251" i="56" s="1"/>
  <c r="F2250" i="56"/>
  <c r="G2250" i="56" s="1"/>
  <c r="F2249" i="56"/>
  <c r="G2249" i="56" s="1"/>
  <c r="F2248" i="56"/>
  <c r="G2248" i="56" s="1"/>
  <c r="F2247" i="56"/>
  <c r="G2247" i="56" s="1"/>
  <c r="F2246" i="56"/>
  <c r="G2246" i="56" s="1"/>
  <c r="F2245" i="56"/>
  <c r="G2245" i="56" s="1"/>
  <c r="F2244" i="56"/>
  <c r="G2244" i="56" s="1"/>
  <c r="F2243" i="56"/>
  <c r="G2243" i="56" s="1"/>
  <c r="F2242" i="56"/>
  <c r="G2242" i="56" s="1"/>
  <c r="F2241" i="56"/>
  <c r="G2241" i="56" s="1"/>
  <c r="F2240" i="56"/>
  <c r="G2240" i="56" s="1"/>
  <c r="F2239" i="56"/>
  <c r="G2239" i="56" s="1"/>
  <c r="F2238" i="56"/>
  <c r="G2238" i="56" s="1"/>
  <c r="F2237" i="56"/>
  <c r="G2237" i="56" s="1"/>
  <c r="F2236" i="56"/>
  <c r="G2236" i="56" s="1"/>
  <c r="F2235" i="56"/>
  <c r="G2235" i="56" s="1"/>
  <c r="F2234" i="56"/>
  <c r="G2234" i="56" s="1"/>
  <c r="F2233" i="56"/>
  <c r="G2233" i="56" s="1"/>
  <c r="F2232" i="56"/>
  <c r="G2232" i="56" s="1"/>
  <c r="F2231" i="56"/>
  <c r="G2231" i="56" s="1"/>
  <c r="F2230" i="56"/>
  <c r="G2230" i="56" s="1"/>
  <c r="F2229" i="56"/>
  <c r="G2229" i="56" s="1"/>
  <c r="F2228" i="56"/>
  <c r="G2228" i="56" s="1"/>
  <c r="F2227" i="56"/>
  <c r="G2227" i="56" s="1"/>
  <c r="F2226" i="56"/>
  <c r="G2226" i="56" s="1"/>
  <c r="F2225" i="56"/>
  <c r="G2225" i="56" s="1"/>
  <c r="F2224" i="56"/>
  <c r="G2224" i="56" s="1"/>
  <c r="F2223" i="56"/>
  <c r="G2223" i="56" s="1"/>
  <c r="F2222" i="56"/>
  <c r="G2222" i="56" s="1"/>
  <c r="F2221" i="56"/>
  <c r="G2221" i="56" s="1"/>
  <c r="F2220" i="56"/>
  <c r="G2220" i="56" s="1"/>
  <c r="F2219" i="56"/>
  <c r="G2219" i="56" s="1"/>
  <c r="F2218" i="56"/>
  <c r="G2218" i="56" s="1"/>
  <c r="F2217" i="56"/>
  <c r="G2217" i="56" s="1"/>
  <c r="F2216" i="56"/>
  <c r="G2216" i="56" s="1"/>
  <c r="F2215" i="56"/>
  <c r="G2215" i="56" s="1"/>
  <c r="F2214" i="56"/>
  <c r="G2214" i="56" s="1"/>
  <c r="F2213" i="56"/>
  <c r="G2213" i="56" s="1"/>
  <c r="F2212" i="56"/>
  <c r="G2212" i="56" s="1"/>
  <c r="F2211" i="56"/>
  <c r="G2211" i="56" s="1"/>
  <c r="F2210" i="56"/>
  <c r="G2210" i="56" s="1"/>
  <c r="F2209" i="56"/>
  <c r="G2209" i="56" s="1"/>
  <c r="F2208" i="56"/>
  <c r="G2208" i="56" s="1"/>
  <c r="F2207" i="56"/>
  <c r="G2207" i="56" s="1"/>
  <c r="F2206" i="56"/>
  <c r="G2206" i="56" s="1"/>
  <c r="F2205" i="56"/>
  <c r="G2205" i="56" s="1"/>
  <c r="F2204" i="56"/>
  <c r="G2204" i="56" s="1"/>
  <c r="F2203" i="56"/>
  <c r="G2203" i="56" s="1"/>
  <c r="F2202" i="56"/>
  <c r="G2202" i="56" s="1"/>
  <c r="F2201" i="56"/>
  <c r="G2201" i="56" s="1"/>
  <c r="F2200" i="56"/>
  <c r="G2200" i="56" s="1"/>
  <c r="F2199" i="56"/>
  <c r="G2199" i="56" s="1"/>
  <c r="F2198" i="56"/>
  <c r="G2198" i="56" s="1"/>
  <c r="F2197" i="56"/>
  <c r="G2197" i="56" s="1"/>
  <c r="F2196" i="56"/>
  <c r="G2196" i="56" s="1"/>
  <c r="F2195" i="56"/>
  <c r="G2195" i="56" s="1"/>
  <c r="F2194" i="56"/>
  <c r="G2194" i="56" s="1"/>
  <c r="F2193" i="56"/>
  <c r="G2193" i="56" s="1"/>
  <c r="F2192" i="56"/>
  <c r="G2192" i="56" s="1"/>
  <c r="F2191" i="56"/>
  <c r="G2191" i="56" s="1"/>
  <c r="F2190" i="56"/>
  <c r="G2190" i="56" s="1"/>
  <c r="F2189" i="56"/>
  <c r="G2189" i="56" s="1"/>
  <c r="F2188" i="56"/>
  <c r="G2188" i="56" s="1"/>
  <c r="F2187" i="56"/>
  <c r="G2187" i="56" s="1"/>
  <c r="F2186" i="56"/>
  <c r="G2186" i="56" s="1"/>
  <c r="F2185" i="56"/>
  <c r="G2185" i="56" s="1"/>
  <c r="F2184" i="56"/>
  <c r="G2184" i="56" s="1"/>
  <c r="F2183" i="56"/>
  <c r="G2183" i="56" s="1"/>
  <c r="F2182" i="56"/>
  <c r="G2182" i="56" s="1"/>
  <c r="F2181" i="56"/>
  <c r="G2181" i="56" s="1"/>
  <c r="F2180" i="56"/>
  <c r="G2180" i="56" s="1"/>
  <c r="F2179" i="56"/>
  <c r="G2179" i="56" s="1"/>
  <c r="F2178" i="56"/>
  <c r="G2178" i="56" s="1"/>
  <c r="F2177" i="56"/>
  <c r="G2177" i="56" s="1"/>
  <c r="F2176" i="56"/>
  <c r="G2176" i="56" s="1"/>
  <c r="F2175" i="56"/>
  <c r="G2175" i="56" s="1"/>
  <c r="F2174" i="56"/>
  <c r="G2174" i="56" s="1"/>
  <c r="F2173" i="56"/>
  <c r="G2173" i="56" s="1"/>
  <c r="F2172" i="56"/>
  <c r="G2172" i="56" s="1"/>
  <c r="F2171" i="56"/>
  <c r="G2171" i="56" s="1"/>
  <c r="F2170" i="56"/>
  <c r="G2170" i="56" s="1"/>
  <c r="F2169" i="56"/>
  <c r="G2169" i="56" s="1"/>
  <c r="F2168" i="56"/>
  <c r="G2168" i="56" s="1"/>
  <c r="F2167" i="56"/>
  <c r="G2167" i="56" s="1"/>
  <c r="F2166" i="56"/>
  <c r="G2166" i="56" s="1"/>
  <c r="F2165" i="56"/>
  <c r="G2165" i="56" s="1"/>
  <c r="F2164" i="56"/>
  <c r="G2164" i="56" s="1"/>
  <c r="F2163" i="56"/>
  <c r="G2163" i="56" s="1"/>
  <c r="F2162" i="56"/>
  <c r="G2162" i="56" s="1"/>
  <c r="F2161" i="56"/>
  <c r="G2161" i="56" s="1"/>
  <c r="F2160" i="56"/>
  <c r="G2160" i="56" s="1"/>
  <c r="F2159" i="56"/>
  <c r="G2159" i="56" s="1"/>
  <c r="F2158" i="56"/>
  <c r="G2158" i="56" s="1"/>
  <c r="F2157" i="56"/>
  <c r="G2157" i="56" s="1"/>
  <c r="F2156" i="56"/>
  <c r="G2156" i="56" s="1"/>
  <c r="F2155" i="56"/>
  <c r="G2155" i="56" s="1"/>
  <c r="F2154" i="56"/>
  <c r="G2154" i="56" s="1"/>
  <c r="F2153" i="56"/>
  <c r="G2153" i="56" s="1"/>
  <c r="F2152" i="56"/>
  <c r="G2152" i="56" s="1"/>
  <c r="F2151" i="56"/>
  <c r="G2151" i="56" s="1"/>
  <c r="F2150" i="56"/>
  <c r="G2150" i="56" s="1"/>
  <c r="F2149" i="56"/>
  <c r="G2149" i="56" s="1"/>
  <c r="F2148" i="56"/>
  <c r="G2148" i="56" s="1"/>
  <c r="F2147" i="56"/>
  <c r="G2147" i="56" s="1"/>
  <c r="F2146" i="56"/>
  <c r="G2146" i="56" s="1"/>
  <c r="F2145" i="56"/>
  <c r="G2145" i="56" s="1"/>
  <c r="F2144" i="56"/>
  <c r="G2144" i="56" s="1"/>
  <c r="F2143" i="56"/>
  <c r="G2143" i="56" s="1"/>
  <c r="F2142" i="56"/>
  <c r="G2142" i="56" s="1"/>
  <c r="F2141" i="56"/>
  <c r="G2141" i="56" s="1"/>
  <c r="F2140" i="56"/>
  <c r="G2140" i="56" s="1"/>
  <c r="F2139" i="56"/>
  <c r="G2139" i="56" s="1"/>
  <c r="F2138" i="56"/>
  <c r="G2138" i="56" s="1"/>
  <c r="F2137" i="56"/>
  <c r="G2137" i="56" s="1"/>
  <c r="F2136" i="56"/>
  <c r="G2136" i="56" s="1"/>
  <c r="F2135" i="56"/>
  <c r="G2135" i="56" s="1"/>
  <c r="F2134" i="56"/>
  <c r="G2134" i="56" s="1"/>
  <c r="F2133" i="56"/>
  <c r="G2133" i="56" s="1"/>
  <c r="F2132" i="56"/>
  <c r="G2132" i="56" s="1"/>
  <c r="F2131" i="56"/>
  <c r="G2131" i="56" s="1"/>
  <c r="F2130" i="56"/>
  <c r="G2130" i="56" s="1"/>
  <c r="F2129" i="56"/>
  <c r="G2129" i="56" s="1"/>
  <c r="F2128" i="56"/>
  <c r="G2128" i="56" s="1"/>
  <c r="F2127" i="56"/>
  <c r="G2127" i="56" s="1"/>
  <c r="F2126" i="56"/>
  <c r="G2126" i="56" s="1"/>
  <c r="F2125" i="56"/>
  <c r="G2125" i="56" s="1"/>
  <c r="F2124" i="56"/>
  <c r="G2124" i="56" s="1"/>
  <c r="F2123" i="56"/>
  <c r="G2123" i="56" s="1"/>
  <c r="F2122" i="56"/>
  <c r="G2122" i="56" s="1"/>
  <c r="F2121" i="56"/>
  <c r="G2121" i="56" s="1"/>
  <c r="F2120" i="56"/>
  <c r="G2120" i="56" s="1"/>
  <c r="F2119" i="56"/>
  <c r="G2119" i="56" s="1"/>
  <c r="F2118" i="56"/>
  <c r="G2118" i="56" s="1"/>
  <c r="F2117" i="56"/>
  <c r="G2117" i="56" s="1"/>
  <c r="F2116" i="56"/>
  <c r="G2116" i="56" s="1"/>
  <c r="F2115" i="56"/>
  <c r="G2115" i="56" s="1"/>
  <c r="F2114" i="56"/>
  <c r="G2114" i="56" s="1"/>
  <c r="F2113" i="56"/>
  <c r="G2113" i="56" s="1"/>
  <c r="F2112" i="56"/>
  <c r="G2112" i="56" s="1"/>
  <c r="F2111" i="56"/>
  <c r="G2111" i="56" s="1"/>
  <c r="F2110" i="56"/>
  <c r="G2110" i="56" s="1"/>
  <c r="F2109" i="56"/>
  <c r="G2109" i="56" s="1"/>
  <c r="F2108" i="56"/>
  <c r="G2108" i="56" s="1"/>
  <c r="F2107" i="56"/>
  <c r="G2107" i="56" s="1"/>
  <c r="F2106" i="56"/>
  <c r="G2106" i="56" s="1"/>
  <c r="F2105" i="56"/>
  <c r="G2105" i="56" s="1"/>
  <c r="F2104" i="56"/>
  <c r="G2104" i="56" s="1"/>
  <c r="F2103" i="56"/>
  <c r="G2103" i="56" s="1"/>
  <c r="F2102" i="56"/>
  <c r="G2102" i="56" s="1"/>
  <c r="F2101" i="56"/>
  <c r="G2101" i="56" s="1"/>
  <c r="F2100" i="56"/>
  <c r="G2100" i="56" s="1"/>
  <c r="F2099" i="56"/>
  <c r="G2099" i="56" s="1"/>
  <c r="F2098" i="56"/>
  <c r="G2098" i="56" s="1"/>
  <c r="F2097" i="56"/>
  <c r="G2097" i="56" s="1"/>
  <c r="F2096" i="56"/>
  <c r="G2096" i="56" s="1"/>
  <c r="F2095" i="56"/>
  <c r="G2095" i="56" s="1"/>
  <c r="F2094" i="56"/>
  <c r="G2094" i="56" s="1"/>
  <c r="F2093" i="56"/>
  <c r="G2093" i="56" s="1"/>
  <c r="F2092" i="56"/>
  <c r="G2092" i="56" s="1"/>
  <c r="F2091" i="56"/>
  <c r="G2091" i="56" s="1"/>
  <c r="F2090" i="56"/>
  <c r="G2090" i="56" s="1"/>
  <c r="F2089" i="56"/>
  <c r="G2089" i="56" s="1"/>
  <c r="F2088" i="56"/>
  <c r="G2088" i="56" s="1"/>
  <c r="F2087" i="56"/>
  <c r="G2087" i="56" s="1"/>
  <c r="F2086" i="56"/>
  <c r="G2086" i="56" s="1"/>
  <c r="F2085" i="56"/>
  <c r="G2085" i="56" s="1"/>
  <c r="F2084" i="56"/>
  <c r="G2084" i="56" s="1"/>
  <c r="F2083" i="56"/>
  <c r="G2083" i="56" s="1"/>
  <c r="F2082" i="56"/>
  <c r="G2082" i="56" s="1"/>
  <c r="F2081" i="56"/>
  <c r="G2081" i="56" s="1"/>
  <c r="F2080" i="56"/>
  <c r="G2080" i="56" s="1"/>
  <c r="F2079" i="56"/>
  <c r="G2079" i="56" s="1"/>
  <c r="F2078" i="56"/>
  <c r="G2078" i="56" s="1"/>
  <c r="F2077" i="56"/>
  <c r="G2077" i="56" s="1"/>
  <c r="F2076" i="56"/>
  <c r="G2076" i="56" s="1"/>
  <c r="F2075" i="56"/>
  <c r="G2075" i="56" s="1"/>
  <c r="F2074" i="56"/>
  <c r="G2074" i="56" s="1"/>
  <c r="F2073" i="56"/>
  <c r="G2073" i="56" s="1"/>
  <c r="F2072" i="56"/>
  <c r="G2072" i="56" s="1"/>
  <c r="F2071" i="56"/>
  <c r="G2071" i="56" s="1"/>
  <c r="F2070" i="56"/>
  <c r="G2070" i="56" s="1"/>
  <c r="F2069" i="56"/>
  <c r="G2069" i="56" s="1"/>
  <c r="F2068" i="56"/>
  <c r="G2068" i="56" s="1"/>
  <c r="F2067" i="56"/>
  <c r="G2067" i="56" s="1"/>
  <c r="F2066" i="56"/>
  <c r="G2066" i="56" s="1"/>
  <c r="F2065" i="56"/>
  <c r="G2065" i="56" s="1"/>
  <c r="F2064" i="56"/>
  <c r="G2064" i="56" s="1"/>
  <c r="F2063" i="56"/>
  <c r="G2063" i="56" s="1"/>
  <c r="F2062" i="56"/>
  <c r="G2062" i="56" s="1"/>
  <c r="F2061" i="56"/>
  <c r="G2061" i="56" s="1"/>
  <c r="F2060" i="56"/>
  <c r="G2060" i="56" s="1"/>
  <c r="F2059" i="56"/>
  <c r="G2059" i="56" s="1"/>
  <c r="F2058" i="56"/>
  <c r="G2058" i="56" s="1"/>
  <c r="F2057" i="56"/>
  <c r="G2057" i="56" s="1"/>
  <c r="F2056" i="56"/>
  <c r="G2056" i="56" s="1"/>
  <c r="F2055" i="56"/>
  <c r="G2055" i="56" s="1"/>
  <c r="F2054" i="56"/>
  <c r="G2054" i="56" s="1"/>
  <c r="F2053" i="56"/>
  <c r="G2053" i="56" s="1"/>
  <c r="F2052" i="56"/>
  <c r="G2052" i="56" s="1"/>
  <c r="F2051" i="56"/>
  <c r="G2051" i="56" s="1"/>
  <c r="F2050" i="56"/>
  <c r="G2050" i="56" s="1"/>
  <c r="F2049" i="56"/>
  <c r="G2049" i="56" s="1"/>
  <c r="F2048" i="56"/>
  <c r="G2048" i="56" s="1"/>
  <c r="F2047" i="56"/>
  <c r="G2047" i="56" s="1"/>
  <c r="F2046" i="56"/>
  <c r="G2046" i="56" s="1"/>
  <c r="F2045" i="56"/>
  <c r="G2045" i="56" s="1"/>
  <c r="F2044" i="56"/>
  <c r="G2044" i="56" s="1"/>
  <c r="F2043" i="56"/>
  <c r="G2043" i="56" s="1"/>
  <c r="F2042" i="56"/>
  <c r="G2042" i="56" s="1"/>
  <c r="F2041" i="56"/>
  <c r="G2041" i="56" s="1"/>
  <c r="F2040" i="56"/>
  <c r="G2040" i="56" s="1"/>
  <c r="F2039" i="56"/>
  <c r="G2039" i="56" s="1"/>
  <c r="F2038" i="56"/>
  <c r="G2038" i="56" s="1"/>
  <c r="F2037" i="56"/>
  <c r="G2037" i="56" s="1"/>
  <c r="F2036" i="56"/>
  <c r="G2036" i="56" s="1"/>
  <c r="F2035" i="56"/>
  <c r="G2035" i="56" s="1"/>
  <c r="F2034" i="56"/>
  <c r="G2034" i="56" s="1"/>
  <c r="F2033" i="56"/>
  <c r="G2033" i="56" s="1"/>
  <c r="F2032" i="56"/>
  <c r="G2032" i="56" s="1"/>
  <c r="F2031" i="56"/>
  <c r="G2031" i="56" s="1"/>
  <c r="F2030" i="56"/>
  <c r="G2030" i="56" s="1"/>
  <c r="F2029" i="56"/>
  <c r="G2029" i="56" s="1"/>
  <c r="F2028" i="56"/>
  <c r="G2028" i="56" s="1"/>
  <c r="F2027" i="56"/>
  <c r="G2027" i="56" s="1"/>
  <c r="F2026" i="56"/>
  <c r="G2026" i="56" s="1"/>
  <c r="F2025" i="56"/>
  <c r="G2025" i="56" s="1"/>
  <c r="F2024" i="56"/>
  <c r="G2024" i="56" s="1"/>
  <c r="F2023" i="56"/>
  <c r="G2023" i="56" s="1"/>
  <c r="F2022" i="56"/>
  <c r="G2022" i="56" s="1"/>
  <c r="F2021" i="56"/>
  <c r="G2021" i="56" s="1"/>
  <c r="F2020" i="56"/>
  <c r="G2020" i="56" s="1"/>
  <c r="F2019" i="56"/>
  <c r="G2019" i="56" s="1"/>
  <c r="F2018" i="56"/>
  <c r="G2018" i="56" s="1"/>
  <c r="F2017" i="56"/>
  <c r="G2017" i="56" s="1"/>
  <c r="F2016" i="56"/>
  <c r="G2016" i="56" s="1"/>
  <c r="F2015" i="56"/>
  <c r="G2015" i="56" s="1"/>
  <c r="F2014" i="56"/>
  <c r="G2014" i="56" s="1"/>
  <c r="F2013" i="56"/>
  <c r="G2013" i="56" s="1"/>
  <c r="F2012" i="56"/>
  <c r="G2012" i="56" s="1"/>
  <c r="F2011" i="56"/>
  <c r="G2011" i="56" s="1"/>
  <c r="F2010" i="56"/>
  <c r="G2010" i="56" s="1"/>
  <c r="F2009" i="56"/>
  <c r="G2009" i="56" s="1"/>
  <c r="F2008" i="56"/>
  <c r="G2008" i="56" s="1"/>
  <c r="F2007" i="56"/>
  <c r="G2007" i="56" s="1"/>
  <c r="F2006" i="56"/>
  <c r="G2006" i="56" s="1"/>
  <c r="F2005" i="56"/>
  <c r="G2005" i="56" s="1"/>
  <c r="F2004" i="56"/>
  <c r="G2004" i="56" s="1"/>
  <c r="F2003" i="56"/>
  <c r="G2003" i="56" s="1"/>
  <c r="F2002" i="56"/>
  <c r="G2002" i="56" s="1"/>
  <c r="F2001" i="56"/>
  <c r="G2001" i="56" s="1"/>
  <c r="F2000" i="56"/>
  <c r="G2000" i="56" s="1"/>
  <c r="F1999" i="56"/>
  <c r="G1999" i="56" s="1"/>
  <c r="F1998" i="56"/>
  <c r="G1998" i="56" s="1"/>
  <c r="F1997" i="56"/>
  <c r="G1997" i="56" s="1"/>
  <c r="F1996" i="56"/>
  <c r="G1996" i="56" s="1"/>
  <c r="F1995" i="56"/>
  <c r="G1995" i="56" s="1"/>
  <c r="F1994" i="56"/>
  <c r="G1994" i="56" s="1"/>
  <c r="F1993" i="56"/>
  <c r="G1993" i="56" s="1"/>
  <c r="F1992" i="56"/>
  <c r="G1992" i="56" s="1"/>
  <c r="F1991" i="56"/>
  <c r="G1991" i="56" s="1"/>
  <c r="F1990" i="56"/>
  <c r="G1990" i="56" s="1"/>
  <c r="F1989" i="56"/>
  <c r="G1989" i="56" s="1"/>
  <c r="F1988" i="56"/>
  <c r="G1988" i="56" s="1"/>
  <c r="F1987" i="56"/>
  <c r="G1987" i="56" s="1"/>
  <c r="F1986" i="56"/>
  <c r="G1986" i="56" s="1"/>
  <c r="F1985" i="56"/>
  <c r="G1985" i="56" s="1"/>
  <c r="F1984" i="56"/>
  <c r="G1984" i="56" s="1"/>
  <c r="F1983" i="56"/>
  <c r="G1983" i="56" s="1"/>
  <c r="F1982" i="56"/>
  <c r="G1982" i="56" s="1"/>
  <c r="F1981" i="56"/>
  <c r="G1981" i="56" s="1"/>
  <c r="F1980" i="56"/>
  <c r="G1980" i="56" s="1"/>
  <c r="F1979" i="56"/>
  <c r="G1979" i="56" s="1"/>
  <c r="F1978" i="56"/>
  <c r="G1978" i="56" s="1"/>
  <c r="F1977" i="56"/>
  <c r="G1977" i="56" s="1"/>
  <c r="F1976" i="56"/>
  <c r="G1976" i="56" s="1"/>
  <c r="F1975" i="56"/>
  <c r="G1975" i="56" s="1"/>
  <c r="F1974" i="56"/>
  <c r="G1974" i="56" s="1"/>
  <c r="F1973" i="56"/>
  <c r="G1973" i="56" s="1"/>
  <c r="F1972" i="56"/>
  <c r="G1972" i="56" s="1"/>
  <c r="F1971" i="56"/>
  <c r="G1971" i="56" s="1"/>
  <c r="F1970" i="56"/>
  <c r="G1970" i="56" s="1"/>
  <c r="F1969" i="56"/>
  <c r="G1969" i="56" s="1"/>
  <c r="F1968" i="56"/>
  <c r="G1968" i="56" s="1"/>
  <c r="F1967" i="56"/>
  <c r="G1967" i="56" s="1"/>
  <c r="F1966" i="56"/>
  <c r="G1966" i="56" s="1"/>
  <c r="F1965" i="56"/>
  <c r="G1965" i="56" s="1"/>
  <c r="F1964" i="56"/>
  <c r="G1964" i="56" s="1"/>
  <c r="F1963" i="56"/>
  <c r="G1963" i="56" s="1"/>
  <c r="F1962" i="56"/>
  <c r="G1962" i="56" s="1"/>
  <c r="F1961" i="56"/>
  <c r="G1961" i="56" s="1"/>
  <c r="F1960" i="56"/>
  <c r="G1960" i="56" s="1"/>
  <c r="F1959" i="56"/>
  <c r="G1959" i="56" s="1"/>
  <c r="F1958" i="56"/>
  <c r="G1958" i="56" s="1"/>
  <c r="F1957" i="56"/>
  <c r="G1957" i="56" s="1"/>
  <c r="F1956" i="56"/>
  <c r="G1956" i="56" s="1"/>
  <c r="F1955" i="56"/>
  <c r="G1955" i="56" s="1"/>
  <c r="F1954" i="56"/>
  <c r="G1954" i="56" s="1"/>
  <c r="F1953" i="56"/>
  <c r="G1953" i="56" s="1"/>
  <c r="F1952" i="56"/>
  <c r="G1952" i="56" s="1"/>
  <c r="F1951" i="56"/>
  <c r="G1951" i="56" s="1"/>
  <c r="F1950" i="56"/>
  <c r="G1950" i="56" s="1"/>
  <c r="F1949" i="56"/>
  <c r="G1949" i="56" s="1"/>
  <c r="F1948" i="56"/>
  <c r="G1948" i="56" s="1"/>
  <c r="F1947" i="56"/>
  <c r="G1947" i="56" s="1"/>
  <c r="F1946" i="56"/>
  <c r="G1946" i="56" s="1"/>
  <c r="F1945" i="56"/>
  <c r="G1945" i="56" s="1"/>
  <c r="F1944" i="56"/>
  <c r="G1944" i="56" s="1"/>
  <c r="F1943" i="56"/>
  <c r="G1943" i="56" s="1"/>
  <c r="F1942" i="56"/>
  <c r="G1942" i="56" s="1"/>
  <c r="F1941" i="56"/>
  <c r="G1941" i="56" s="1"/>
  <c r="F1940" i="56"/>
  <c r="G1940" i="56" s="1"/>
  <c r="F1939" i="56"/>
  <c r="G1939" i="56" s="1"/>
  <c r="F1938" i="56"/>
  <c r="G1938" i="56" s="1"/>
  <c r="F1937" i="56"/>
  <c r="G1937" i="56" s="1"/>
  <c r="F1936" i="56"/>
  <c r="G1936" i="56" s="1"/>
  <c r="F1935" i="56"/>
  <c r="G1935" i="56" s="1"/>
  <c r="F1934" i="56"/>
  <c r="G1934" i="56" s="1"/>
  <c r="F1933" i="56"/>
  <c r="G1933" i="56" s="1"/>
  <c r="F1932" i="56"/>
  <c r="G1932" i="56" s="1"/>
  <c r="F1931" i="56"/>
  <c r="G1931" i="56" s="1"/>
  <c r="F1930" i="56"/>
  <c r="G1930" i="56" s="1"/>
  <c r="F1929" i="56"/>
  <c r="G1929" i="56" s="1"/>
  <c r="F1928" i="56"/>
  <c r="G1928" i="56" s="1"/>
  <c r="F1927" i="56"/>
  <c r="G1927" i="56" s="1"/>
  <c r="F1926" i="56"/>
  <c r="G1926" i="56" s="1"/>
  <c r="F1925" i="56"/>
  <c r="G1925" i="56" s="1"/>
  <c r="F1924" i="56"/>
  <c r="G1924" i="56" s="1"/>
  <c r="F1923" i="56"/>
  <c r="G1923" i="56" s="1"/>
  <c r="F1922" i="56"/>
  <c r="G1922" i="56" s="1"/>
  <c r="F1921" i="56"/>
  <c r="G1921" i="56" s="1"/>
  <c r="F1920" i="56"/>
  <c r="G1920" i="56" s="1"/>
  <c r="F1919" i="56"/>
  <c r="G1919" i="56" s="1"/>
  <c r="F1918" i="56"/>
  <c r="G1918" i="56" s="1"/>
  <c r="F1917" i="56"/>
  <c r="G1917" i="56" s="1"/>
  <c r="F1916" i="56"/>
  <c r="G1916" i="56" s="1"/>
  <c r="F1915" i="56"/>
  <c r="G1915" i="56" s="1"/>
  <c r="F1914" i="56"/>
  <c r="G1914" i="56" s="1"/>
  <c r="F1913" i="56"/>
  <c r="G1913" i="56" s="1"/>
  <c r="F1912" i="56"/>
  <c r="G1912" i="56" s="1"/>
  <c r="F1911" i="56"/>
  <c r="G1911" i="56" s="1"/>
  <c r="F1910" i="56"/>
  <c r="G1910" i="56" s="1"/>
  <c r="F1909" i="56"/>
  <c r="G1909" i="56" s="1"/>
  <c r="F1908" i="56"/>
  <c r="G1908" i="56" s="1"/>
  <c r="F1907" i="56"/>
  <c r="G1907" i="56" s="1"/>
  <c r="F1906" i="56"/>
  <c r="G1906" i="56" s="1"/>
  <c r="F1905" i="56"/>
  <c r="G1905" i="56" s="1"/>
  <c r="F1904" i="56"/>
  <c r="G1904" i="56" s="1"/>
  <c r="F1903" i="56"/>
  <c r="G1903" i="56" s="1"/>
  <c r="F1902" i="56"/>
  <c r="G1902" i="56" s="1"/>
  <c r="F1901" i="56"/>
  <c r="G1901" i="56" s="1"/>
  <c r="F1900" i="56"/>
  <c r="G1900" i="56" s="1"/>
  <c r="F1899" i="56"/>
  <c r="G1899" i="56" s="1"/>
  <c r="F1898" i="56"/>
  <c r="G1898" i="56" s="1"/>
  <c r="F1897" i="56"/>
  <c r="G1897" i="56" s="1"/>
  <c r="F1896" i="56"/>
  <c r="G1896" i="56" s="1"/>
  <c r="F1895" i="56"/>
  <c r="G1895" i="56" s="1"/>
  <c r="F1894" i="56"/>
  <c r="G1894" i="56" s="1"/>
  <c r="F1893" i="56"/>
  <c r="G1893" i="56" s="1"/>
  <c r="F1892" i="56"/>
  <c r="G1892" i="56" s="1"/>
  <c r="F1891" i="56"/>
  <c r="G1891" i="56" s="1"/>
  <c r="F1890" i="56"/>
  <c r="G1890" i="56" s="1"/>
  <c r="F1889" i="56"/>
  <c r="G1889" i="56" s="1"/>
  <c r="F1888" i="56"/>
  <c r="G1888" i="56" s="1"/>
  <c r="F1887" i="56"/>
  <c r="G1887" i="56" s="1"/>
  <c r="F1886" i="56"/>
  <c r="G1886" i="56" s="1"/>
  <c r="F1885" i="56"/>
  <c r="G1885" i="56" s="1"/>
  <c r="F1884" i="56"/>
  <c r="G1884" i="56" s="1"/>
  <c r="F1883" i="56"/>
  <c r="G1883" i="56" s="1"/>
  <c r="F1882" i="56"/>
  <c r="G1882" i="56" s="1"/>
  <c r="F1881" i="56"/>
  <c r="G1881" i="56" s="1"/>
  <c r="F1880" i="56"/>
  <c r="G1880" i="56" s="1"/>
  <c r="F1879" i="56"/>
  <c r="G1879" i="56" s="1"/>
  <c r="F1878" i="56"/>
  <c r="G1878" i="56" s="1"/>
  <c r="F1877" i="56"/>
  <c r="G1877" i="56" s="1"/>
  <c r="F1876" i="56"/>
  <c r="G1876" i="56" s="1"/>
  <c r="F1875" i="56"/>
  <c r="G1875" i="56" s="1"/>
  <c r="F1874" i="56"/>
  <c r="G1874" i="56" s="1"/>
  <c r="F1873" i="56"/>
  <c r="G1873" i="56" s="1"/>
  <c r="F1872" i="56"/>
  <c r="G1872" i="56" s="1"/>
  <c r="F1871" i="56"/>
  <c r="G1871" i="56" s="1"/>
  <c r="F1870" i="56"/>
  <c r="G1870" i="56" s="1"/>
  <c r="F1869" i="56"/>
  <c r="G1869" i="56" s="1"/>
  <c r="F1868" i="56"/>
  <c r="G1868" i="56" s="1"/>
  <c r="F1867" i="56"/>
  <c r="G1867" i="56" s="1"/>
  <c r="F1866" i="56"/>
  <c r="G1866" i="56" s="1"/>
  <c r="F1865" i="56"/>
  <c r="G1865" i="56" s="1"/>
  <c r="F1864" i="56"/>
  <c r="G1864" i="56" s="1"/>
  <c r="F1863" i="56"/>
  <c r="G1863" i="56" s="1"/>
  <c r="F1862" i="56"/>
  <c r="G1862" i="56" s="1"/>
  <c r="F1861" i="56"/>
  <c r="G1861" i="56" s="1"/>
  <c r="F1860" i="56"/>
  <c r="G1860" i="56" s="1"/>
  <c r="F1859" i="56"/>
  <c r="G1859" i="56" s="1"/>
  <c r="F1858" i="56"/>
  <c r="G1858" i="56" s="1"/>
  <c r="F1857" i="56"/>
  <c r="G1857" i="56" s="1"/>
  <c r="F1856" i="56"/>
  <c r="G1856" i="56" s="1"/>
  <c r="F1855" i="56"/>
  <c r="G1855" i="56" s="1"/>
  <c r="F1854" i="56"/>
  <c r="G1854" i="56" s="1"/>
  <c r="F1853" i="56"/>
  <c r="G1853" i="56" s="1"/>
  <c r="F1852" i="56"/>
  <c r="G1852" i="56" s="1"/>
  <c r="F1851" i="56"/>
  <c r="G1851" i="56" s="1"/>
  <c r="F1850" i="56"/>
  <c r="G1850" i="56" s="1"/>
  <c r="F1849" i="56"/>
  <c r="G1849" i="56" s="1"/>
  <c r="F1848" i="56"/>
  <c r="G1848" i="56" s="1"/>
  <c r="F1847" i="56"/>
  <c r="G1847" i="56" s="1"/>
  <c r="F1846" i="56"/>
  <c r="G1846" i="56" s="1"/>
  <c r="F1845" i="56"/>
  <c r="G1845" i="56" s="1"/>
  <c r="F1844" i="56"/>
  <c r="G1844" i="56" s="1"/>
  <c r="F1843" i="56"/>
  <c r="G1843" i="56" s="1"/>
  <c r="F1842" i="56"/>
  <c r="G1842" i="56" s="1"/>
  <c r="F1841" i="56"/>
  <c r="G1841" i="56" s="1"/>
  <c r="F1840" i="56"/>
  <c r="G1840" i="56" s="1"/>
  <c r="F1839" i="56"/>
  <c r="G1839" i="56" s="1"/>
  <c r="F1838" i="56"/>
  <c r="G1838" i="56" s="1"/>
  <c r="F1837" i="56"/>
  <c r="G1837" i="56" s="1"/>
  <c r="F1836" i="56"/>
  <c r="G1836" i="56" s="1"/>
  <c r="F1835" i="56"/>
  <c r="G1835" i="56" s="1"/>
  <c r="F1834" i="56"/>
  <c r="G1834" i="56" s="1"/>
  <c r="F1833" i="56"/>
  <c r="G1833" i="56" s="1"/>
  <c r="F1832" i="56"/>
  <c r="G1832" i="56" s="1"/>
  <c r="F1831" i="56"/>
  <c r="G1831" i="56" s="1"/>
  <c r="F1830" i="56"/>
  <c r="G1830" i="56" s="1"/>
  <c r="F1829" i="56"/>
  <c r="G1829" i="56" s="1"/>
  <c r="F1828" i="56"/>
  <c r="G1828" i="56" s="1"/>
  <c r="F1827" i="56"/>
  <c r="G1827" i="56" s="1"/>
  <c r="F1826" i="56"/>
  <c r="G1826" i="56" s="1"/>
  <c r="F1825" i="56"/>
  <c r="G1825" i="56" s="1"/>
  <c r="F1824" i="56"/>
  <c r="G1824" i="56" s="1"/>
  <c r="F1823" i="56"/>
  <c r="G1823" i="56" s="1"/>
  <c r="F1822" i="56"/>
  <c r="G1822" i="56" s="1"/>
  <c r="F1821" i="56"/>
  <c r="G1821" i="56" s="1"/>
  <c r="F1820" i="56"/>
  <c r="G1820" i="56" s="1"/>
  <c r="F1819" i="56"/>
  <c r="G1819" i="56" s="1"/>
  <c r="F1818" i="56"/>
  <c r="G1818" i="56" s="1"/>
  <c r="F1817" i="56"/>
  <c r="G1817" i="56" s="1"/>
  <c r="F1816" i="56"/>
  <c r="G1816" i="56" s="1"/>
  <c r="F1815" i="56"/>
  <c r="G1815" i="56" s="1"/>
  <c r="F1814" i="56"/>
  <c r="G1814" i="56" s="1"/>
  <c r="F1813" i="56"/>
  <c r="G1813" i="56" s="1"/>
  <c r="F1812" i="56"/>
  <c r="G1812" i="56" s="1"/>
  <c r="F1811" i="56"/>
  <c r="G1811" i="56" s="1"/>
  <c r="F1810" i="56"/>
  <c r="G1810" i="56" s="1"/>
  <c r="F1809" i="56"/>
  <c r="G1809" i="56" s="1"/>
  <c r="F1808" i="56"/>
  <c r="G1808" i="56" s="1"/>
  <c r="F1807" i="56"/>
  <c r="G1807" i="56" s="1"/>
  <c r="F1806" i="56"/>
  <c r="G1806" i="56" s="1"/>
  <c r="F1805" i="56"/>
  <c r="G1805" i="56" s="1"/>
  <c r="F1804" i="56"/>
  <c r="G1804" i="56" s="1"/>
  <c r="F1803" i="56"/>
  <c r="G1803" i="56" s="1"/>
  <c r="F1802" i="56"/>
  <c r="G1802" i="56" s="1"/>
  <c r="F1801" i="56"/>
  <c r="G1801" i="56" s="1"/>
  <c r="F1800" i="56"/>
  <c r="G1800" i="56" s="1"/>
  <c r="F1799" i="56"/>
  <c r="G1799" i="56" s="1"/>
  <c r="F1798" i="56"/>
  <c r="G1798" i="56" s="1"/>
  <c r="F1797" i="56"/>
  <c r="G1797" i="56" s="1"/>
  <c r="F1796" i="56"/>
  <c r="G1796" i="56" s="1"/>
  <c r="F1795" i="56"/>
  <c r="G1795" i="56" s="1"/>
  <c r="F1794" i="56"/>
  <c r="G1794" i="56" s="1"/>
  <c r="F1793" i="56"/>
  <c r="G1793" i="56" s="1"/>
  <c r="F1792" i="56"/>
  <c r="G1792" i="56" s="1"/>
  <c r="F1791" i="56"/>
  <c r="G1791" i="56" s="1"/>
  <c r="F1790" i="56"/>
  <c r="G1790" i="56" s="1"/>
  <c r="F1789" i="56"/>
  <c r="G1789" i="56" s="1"/>
  <c r="F1788" i="56"/>
  <c r="G1788" i="56" s="1"/>
  <c r="F1787" i="56"/>
  <c r="G1787" i="56" s="1"/>
  <c r="F1786" i="56"/>
  <c r="G1786" i="56" s="1"/>
  <c r="F1785" i="56"/>
  <c r="G1785" i="56" s="1"/>
  <c r="F1784" i="56"/>
  <c r="G1784" i="56" s="1"/>
  <c r="F1783" i="56"/>
  <c r="G1783" i="56" s="1"/>
  <c r="F1782" i="56"/>
  <c r="G1782" i="56" s="1"/>
  <c r="F1781" i="56"/>
  <c r="G1781" i="56" s="1"/>
  <c r="F1780" i="56"/>
  <c r="G1780" i="56" s="1"/>
  <c r="F1779" i="56"/>
  <c r="G1779" i="56" s="1"/>
  <c r="F1778" i="56"/>
  <c r="G1778" i="56" s="1"/>
  <c r="F1777" i="56"/>
  <c r="G1777" i="56" s="1"/>
  <c r="F1776" i="56"/>
  <c r="G1776" i="56" s="1"/>
  <c r="F1775" i="56"/>
  <c r="G1775" i="56" s="1"/>
  <c r="F1774" i="56"/>
  <c r="G1774" i="56" s="1"/>
  <c r="F1773" i="56"/>
  <c r="G1773" i="56" s="1"/>
  <c r="F1772" i="56"/>
  <c r="G1772" i="56" s="1"/>
  <c r="F1771" i="56"/>
  <c r="G1771" i="56" s="1"/>
  <c r="F1770" i="56"/>
  <c r="G1770" i="56" s="1"/>
  <c r="F1769" i="56"/>
  <c r="G1769" i="56" s="1"/>
  <c r="F1768" i="56"/>
  <c r="G1768" i="56" s="1"/>
  <c r="F1767" i="56"/>
  <c r="G1767" i="56" s="1"/>
  <c r="F1766" i="56"/>
  <c r="G1766" i="56" s="1"/>
  <c r="F1765" i="56"/>
  <c r="G1765" i="56" s="1"/>
  <c r="F1764" i="56"/>
  <c r="G1764" i="56" s="1"/>
  <c r="F1763" i="56"/>
  <c r="G1763" i="56" s="1"/>
  <c r="F1762" i="56"/>
  <c r="G1762" i="56" s="1"/>
  <c r="F1761" i="56"/>
  <c r="G1761" i="56" s="1"/>
  <c r="F1760" i="56"/>
  <c r="G1760" i="56" s="1"/>
  <c r="F1759" i="56"/>
  <c r="G1759" i="56" s="1"/>
  <c r="F1758" i="56"/>
  <c r="G1758" i="56" s="1"/>
  <c r="F1757" i="56"/>
  <c r="G1757" i="56" s="1"/>
  <c r="F1756" i="56"/>
  <c r="G1756" i="56" s="1"/>
  <c r="F1755" i="56"/>
  <c r="G1755" i="56" s="1"/>
  <c r="F1754" i="56"/>
  <c r="G1754" i="56" s="1"/>
  <c r="F1753" i="56"/>
  <c r="G1753" i="56" s="1"/>
  <c r="F1752" i="56"/>
  <c r="G1752" i="56" s="1"/>
  <c r="F1751" i="56"/>
  <c r="G1751" i="56" s="1"/>
  <c r="F1750" i="56"/>
  <c r="G1750" i="56" s="1"/>
  <c r="F1749" i="56"/>
  <c r="G1749" i="56" s="1"/>
  <c r="F1748" i="56"/>
  <c r="G1748" i="56" s="1"/>
  <c r="F1747" i="56"/>
  <c r="G1747" i="56" s="1"/>
  <c r="F1746" i="56"/>
  <c r="G1746" i="56" s="1"/>
  <c r="F1745" i="56"/>
  <c r="G1745" i="56" s="1"/>
  <c r="F1744" i="56"/>
  <c r="G1744" i="56" s="1"/>
  <c r="F1743" i="56"/>
  <c r="G1743" i="56" s="1"/>
  <c r="F1742" i="56"/>
  <c r="G1742" i="56" s="1"/>
  <c r="F1741" i="56"/>
  <c r="G1741" i="56" s="1"/>
  <c r="F1740" i="56"/>
  <c r="G1740" i="56" s="1"/>
  <c r="F1739" i="56"/>
  <c r="G1739" i="56" s="1"/>
  <c r="F1738" i="56"/>
  <c r="G1738" i="56" s="1"/>
  <c r="F1737" i="56"/>
  <c r="G1737" i="56" s="1"/>
  <c r="F1736" i="56"/>
  <c r="G1736" i="56" s="1"/>
  <c r="F1735" i="56"/>
  <c r="G1735" i="56" s="1"/>
  <c r="F1734" i="56"/>
  <c r="G1734" i="56" s="1"/>
  <c r="F1733" i="56"/>
  <c r="G1733" i="56" s="1"/>
  <c r="F1732" i="56"/>
  <c r="G1732" i="56" s="1"/>
  <c r="F1731" i="56"/>
  <c r="G1731" i="56" s="1"/>
  <c r="F1730" i="56"/>
  <c r="G1730" i="56" s="1"/>
  <c r="F1729" i="56"/>
  <c r="G1729" i="56" s="1"/>
  <c r="F1728" i="56"/>
  <c r="G1728" i="56" s="1"/>
  <c r="F1727" i="56"/>
  <c r="G1727" i="56" s="1"/>
  <c r="F1726" i="56"/>
  <c r="G1726" i="56" s="1"/>
  <c r="F1725" i="56"/>
  <c r="G1725" i="56" s="1"/>
  <c r="F1724" i="56"/>
  <c r="G1724" i="56" s="1"/>
  <c r="F1723" i="56"/>
  <c r="G1723" i="56" s="1"/>
  <c r="F1722" i="56"/>
  <c r="G1722" i="56" s="1"/>
  <c r="F1721" i="56"/>
  <c r="G1721" i="56" s="1"/>
  <c r="F1720" i="56"/>
  <c r="G1720" i="56" s="1"/>
  <c r="F1719" i="56"/>
  <c r="G1719" i="56" s="1"/>
  <c r="F1718" i="56"/>
  <c r="G1718" i="56" s="1"/>
  <c r="F1717" i="56"/>
  <c r="G1717" i="56" s="1"/>
  <c r="F1716" i="56"/>
  <c r="G1716" i="56" s="1"/>
  <c r="F1715" i="56"/>
  <c r="G1715" i="56" s="1"/>
  <c r="F1714" i="56"/>
  <c r="G1714" i="56" s="1"/>
  <c r="F1713" i="56"/>
  <c r="G1713" i="56" s="1"/>
  <c r="F1712" i="56"/>
  <c r="G1712" i="56" s="1"/>
  <c r="F1711" i="56"/>
  <c r="G1711" i="56" s="1"/>
  <c r="F1710" i="56"/>
  <c r="G1710" i="56" s="1"/>
  <c r="F1709" i="56"/>
  <c r="G1709" i="56" s="1"/>
  <c r="F1708" i="56"/>
  <c r="G1708" i="56" s="1"/>
  <c r="F1707" i="56"/>
  <c r="G1707" i="56" s="1"/>
  <c r="F1706" i="56"/>
  <c r="G1706" i="56" s="1"/>
  <c r="F1705" i="56"/>
  <c r="G1705" i="56" s="1"/>
  <c r="F1704" i="56"/>
  <c r="G1704" i="56" s="1"/>
  <c r="F1703" i="56"/>
  <c r="G1703" i="56" s="1"/>
  <c r="F1702" i="56"/>
  <c r="G1702" i="56" s="1"/>
  <c r="F1701" i="56"/>
  <c r="G1701" i="56" s="1"/>
  <c r="F1700" i="56"/>
  <c r="G1700" i="56" s="1"/>
  <c r="F1699" i="56"/>
  <c r="G1699" i="56" s="1"/>
  <c r="F1698" i="56"/>
  <c r="G1698" i="56" s="1"/>
  <c r="F1697" i="56"/>
  <c r="G1697" i="56" s="1"/>
  <c r="F1696" i="56"/>
  <c r="G1696" i="56" s="1"/>
  <c r="F1695" i="56"/>
  <c r="G1695" i="56" s="1"/>
  <c r="F1694" i="56"/>
  <c r="G1694" i="56" s="1"/>
  <c r="F1693" i="56"/>
  <c r="G1693" i="56" s="1"/>
  <c r="F1692" i="56"/>
  <c r="G1692" i="56" s="1"/>
  <c r="F1691" i="56"/>
  <c r="G1691" i="56" s="1"/>
  <c r="F1690" i="56"/>
  <c r="G1690" i="56" s="1"/>
  <c r="F1689" i="56"/>
  <c r="G1689" i="56" s="1"/>
  <c r="F1688" i="56"/>
  <c r="G1688" i="56" s="1"/>
  <c r="F1687" i="56"/>
  <c r="G1687" i="56" s="1"/>
  <c r="F1686" i="56"/>
  <c r="G1686" i="56" s="1"/>
  <c r="F1685" i="56"/>
  <c r="G1685" i="56" s="1"/>
  <c r="F1684" i="56"/>
  <c r="G1684" i="56" s="1"/>
  <c r="F1683" i="56"/>
  <c r="G1683" i="56" s="1"/>
  <c r="F1682" i="56"/>
  <c r="G1682" i="56" s="1"/>
  <c r="F1681" i="56"/>
  <c r="G1681" i="56" s="1"/>
  <c r="F1680" i="56"/>
  <c r="G1680" i="56" s="1"/>
  <c r="F1679" i="56"/>
  <c r="G1679" i="56" s="1"/>
  <c r="F1678" i="56"/>
  <c r="G1678" i="56" s="1"/>
  <c r="F1677" i="56"/>
  <c r="G1677" i="56" s="1"/>
  <c r="F1676" i="56"/>
  <c r="G1676" i="56" s="1"/>
  <c r="F1675" i="56"/>
  <c r="G1675" i="56" s="1"/>
  <c r="F1674" i="56"/>
  <c r="G1674" i="56" s="1"/>
  <c r="F1673" i="56"/>
  <c r="G1673" i="56" s="1"/>
  <c r="F1672" i="56"/>
  <c r="G1672" i="56" s="1"/>
  <c r="F1671" i="56"/>
  <c r="G1671" i="56" s="1"/>
  <c r="F1670" i="56"/>
  <c r="G1670" i="56" s="1"/>
  <c r="F1669" i="56"/>
  <c r="G1669" i="56" s="1"/>
  <c r="F1668" i="56"/>
  <c r="G1668" i="56" s="1"/>
  <c r="F1667" i="56"/>
  <c r="G1667" i="56" s="1"/>
  <c r="F1666" i="56"/>
  <c r="G1666" i="56" s="1"/>
  <c r="F1665" i="56"/>
  <c r="G1665" i="56" s="1"/>
  <c r="F1664" i="56"/>
  <c r="G1664" i="56" s="1"/>
  <c r="F1663" i="56"/>
  <c r="G1663" i="56" s="1"/>
  <c r="F1662" i="56"/>
  <c r="G1662" i="56" s="1"/>
  <c r="F1661" i="56"/>
  <c r="G1661" i="56" s="1"/>
  <c r="F1660" i="56"/>
  <c r="G1660" i="56" s="1"/>
  <c r="F1659" i="56"/>
  <c r="G1659" i="56" s="1"/>
  <c r="F1658" i="56"/>
  <c r="G1658" i="56" s="1"/>
  <c r="F1657" i="56"/>
  <c r="G1657" i="56" s="1"/>
  <c r="F1656" i="56"/>
  <c r="G1656" i="56" s="1"/>
  <c r="F1655" i="56"/>
  <c r="G1655" i="56" s="1"/>
  <c r="F1654" i="56"/>
  <c r="G1654" i="56" s="1"/>
  <c r="F1653" i="56"/>
  <c r="G1653" i="56" s="1"/>
  <c r="F1652" i="56"/>
  <c r="G1652" i="56" s="1"/>
  <c r="F1651" i="56"/>
  <c r="G1651" i="56" s="1"/>
  <c r="F1650" i="56"/>
  <c r="G1650" i="56" s="1"/>
  <c r="F1649" i="56"/>
  <c r="G1649" i="56" s="1"/>
  <c r="F1648" i="56"/>
  <c r="G1648" i="56" s="1"/>
  <c r="F1647" i="56"/>
  <c r="G1647" i="56" s="1"/>
  <c r="F1646" i="56"/>
  <c r="G1646" i="56" s="1"/>
  <c r="F1645" i="56"/>
  <c r="G1645" i="56" s="1"/>
  <c r="F1644" i="56"/>
  <c r="G1644" i="56" s="1"/>
  <c r="F1643" i="56"/>
  <c r="G1643" i="56" s="1"/>
  <c r="F1642" i="56"/>
  <c r="G1642" i="56" s="1"/>
  <c r="F1641" i="56"/>
  <c r="G1641" i="56" s="1"/>
  <c r="F1640" i="56"/>
  <c r="G1640" i="56" s="1"/>
  <c r="F1639" i="56"/>
  <c r="G1639" i="56" s="1"/>
  <c r="F1638" i="56"/>
  <c r="G1638" i="56" s="1"/>
  <c r="F1637" i="56"/>
  <c r="G1637" i="56" s="1"/>
  <c r="F1636" i="56"/>
  <c r="G1636" i="56" s="1"/>
  <c r="F1635" i="56"/>
  <c r="G1635" i="56" s="1"/>
  <c r="F1634" i="56"/>
  <c r="G1634" i="56" s="1"/>
  <c r="F1633" i="56"/>
  <c r="G1633" i="56" s="1"/>
  <c r="F1632" i="56"/>
  <c r="G1632" i="56" s="1"/>
  <c r="F1631" i="56"/>
  <c r="G1631" i="56" s="1"/>
  <c r="F1630" i="56"/>
  <c r="G1630" i="56" s="1"/>
  <c r="F1629" i="56"/>
  <c r="G1629" i="56" s="1"/>
  <c r="F1628" i="56"/>
  <c r="G1628" i="56" s="1"/>
  <c r="F1627" i="56"/>
  <c r="G1627" i="56" s="1"/>
  <c r="F1626" i="56"/>
  <c r="G1626" i="56" s="1"/>
  <c r="F1625" i="56"/>
  <c r="G1625" i="56" s="1"/>
  <c r="F1624" i="56"/>
  <c r="G1624" i="56" s="1"/>
  <c r="F1623" i="56"/>
  <c r="G1623" i="56" s="1"/>
  <c r="F1622" i="56"/>
  <c r="G1622" i="56" s="1"/>
  <c r="F1621" i="56"/>
  <c r="G1621" i="56" s="1"/>
  <c r="F1620" i="56"/>
  <c r="G1620" i="56" s="1"/>
  <c r="F1619" i="56"/>
  <c r="G1619" i="56" s="1"/>
  <c r="F1618" i="56"/>
  <c r="G1618" i="56" s="1"/>
  <c r="F1617" i="56"/>
  <c r="G1617" i="56" s="1"/>
  <c r="F1616" i="56"/>
  <c r="G1616" i="56" s="1"/>
  <c r="F1615" i="56"/>
  <c r="G1615" i="56" s="1"/>
  <c r="F1614" i="56"/>
  <c r="G1614" i="56" s="1"/>
  <c r="F1613" i="56"/>
  <c r="G1613" i="56" s="1"/>
  <c r="F1612" i="56"/>
  <c r="G1612" i="56" s="1"/>
  <c r="F1611" i="56"/>
  <c r="G1611" i="56" s="1"/>
  <c r="F1610" i="56"/>
  <c r="G1610" i="56" s="1"/>
  <c r="F1609" i="56"/>
  <c r="G1609" i="56" s="1"/>
  <c r="F1608" i="56"/>
  <c r="G1608" i="56" s="1"/>
  <c r="F1607" i="56"/>
  <c r="G1607" i="56" s="1"/>
  <c r="F1606" i="56"/>
  <c r="G1606" i="56" s="1"/>
  <c r="F1605" i="56"/>
  <c r="G1605" i="56" s="1"/>
  <c r="F1604" i="56"/>
  <c r="G1604" i="56" s="1"/>
  <c r="F1603" i="56"/>
  <c r="G1603" i="56" s="1"/>
  <c r="F1602" i="56"/>
  <c r="G1602" i="56" s="1"/>
  <c r="F1601" i="56"/>
  <c r="G1601" i="56" s="1"/>
  <c r="F1600" i="56"/>
  <c r="G1600" i="56" s="1"/>
  <c r="F1599" i="56"/>
  <c r="G1599" i="56" s="1"/>
  <c r="F1598" i="56"/>
  <c r="G1598" i="56" s="1"/>
  <c r="F1597" i="56"/>
  <c r="G1597" i="56" s="1"/>
  <c r="F1596" i="56"/>
  <c r="G1596" i="56" s="1"/>
  <c r="F1595" i="56"/>
  <c r="G1595" i="56" s="1"/>
  <c r="F1594" i="56"/>
  <c r="G1594" i="56" s="1"/>
  <c r="F1593" i="56"/>
  <c r="G1593" i="56" s="1"/>
  <c r="F1592" i="56"/>
  <c r="G1592" i="56" s="1"/>
  <c r="F1591" i="56"/>
  <c r="G1591" i="56" s="1"/>
  <c r="F1590" i="56"/>
  <c r="G1590" i="56" s="1"/>
  <c r="F1589" i="56"/>
  <c r="G1589" i="56" s="1"/>
  <c r="F1588" i="56"/>
  <c r="G1588" i="56" s="1"/>
  <c r="F1587" i="56"/>
  <c r="G1587" i="56" s="1"/>
  <c r="F1586" i="56"/>
  <c r="G1586" i="56" s="1"/>
  <c r="F1585" i="56"/>
  <c r="G1585" i="56" s="1"/>
  <c r="F1584" i="56"/>
  <c r="G1584" i="56" s="1"/>
  <c r="F1583" i="56"/>
  <c r="G1583" i="56" s="1"/>
  <c r="F1582" i="56"/>
  <c r="G1582" i="56" s="1"/>
  <c r="F1581" i="56"/>
  <c r="G1581" i="56" s="1"/>
  <c r="F1580" i="56"/>
  <c r="G1580" i="56" s="1"/>
  <c r="F1579" i="56"/>
  <c r="G1579" i="56" s="1"/>
  <c r="F1578" i="56"/>
  <c r="G1578" i="56" s="1"/>
  <c r="F1577" i="56"/>
  <c r="G1577" i="56" s="1"/>
  <c r="F1576" i="56"/>
  <c r="G1576" i="56" s="1"/>
  <c r="F1575" i="56"/>
  <c r="G1575" i="56" s="1"/>
  <c r="F1574" i="56"/>
  <c r="G1574" i="56" s="1"/>
  <c r="F1573" i="56"/>
  <c r="G1573" i="56" s="1"/>
  <c r="F1572" i="56"/>
  <c r="G1572" i="56" s="1"/>
  <c r="F1571" i="56"/>
  <c r="G1571" i="56" s="1"/>
  <c r="F1570" i="56"/>
  <c r="G1570" i="56" s="1"/>
  <c r="F1569" i="56"/>
  <c r="G1569" i="56" s="1"/>
  <c r="F1568" i="56"/>
  <c r="G1568" i="56" s="1"/>
  <c r="F1567" i="56"/>
  <c r="G1567" i="56" s="1"/>
  <c r="F1566" i="56"/>
  <c r="G1566" i="56" s="1"/>
  <c r="F1565" i="56"/>
  <c r="G1565" i="56" s="1"/>
  <c r="F1564" i="56"/>
  <c r="G1564" i="56" s="1"/>
  <c r="F1563" i="56"/>
  <c r="G1563" i="56" s="1"/>
  <c r="F1562" i="56"/>
  <c r="G1562" i="56" s="1"/>
  <c r="F1561" i="56"/>
  <c r="G1561" i="56" s="1"/>
  <c r="F1560" i="56"/>
  <c r="G1560" i="56" s="1"/>
  <c r="F1559" i="56"/>
  <c r="G1559" i="56" s="1"/>
  <c r="F1558" i="56"/>
  <c r="G1558" i="56" s="1"/>
  <c r="F1557" i="56"/>
  <c r="G1557" i="56" s="1"/>
  <c r="F1556" i="56"/>
  <c r="G1556" i="56" s="1"/>
  <c r="F1555" i="56"/>
  <c r="G1555" i="56" s="1"/>
  <c r="F1554" i="56"/>
  <c r="G1554" i="56" s="1"/>
  <c r="F1553" i="56"/>
  <c r="G1553" i="56" s="1"/>
  <c r="F1552" i="56"/>
  <c r="G1552" i="56" s="1"/>
  <c r="F1551" i="56"/>
  <c r="G1551" i="56" s="1"/>
  <c r="F1550" i="56"/>
  <c r="G1550" i="56" s="1"/>
  <c r="F1549" i="56"/>
  <c r="G1549" i="56" s="1"/>
  <c r="F1548" i="56"/>
  <c r="G1548" i="56" s="1"/>
  <c r="F1547" i="56"/>
  <c r="G1547" i="56" s="1"/>
  <c r="F1546" i="56"/>
  <c r="G1546" i="56" s="1"/>
  <c r="F1545" i="56"/>
  <c r="G1545" i="56" s="1"/>
  <c r="F1544" i="56"/>
  <c r="G1544" i="56" s="1"/>
  <c r="F1543" i="56"/>
  <c r="G1543" i="56" s="1"/>
  <c r="F1542" i="56"/>
  <c r="G1542" i="56" s="1"/>
  <c r="F1541" i="56"/>
  <c r="G1541" i="56" s="1"/>
  <c r="F1540" i="56"/>
  <c r="G1540" i="56" s="1"/>
  <c r="F1539" i="56"/>
  <c r="G1539" i="56" s="1"/>
  <c r="F1538" i="56"/>
  <c r="G1538" i="56" s="1"/>
  <c r="F1537" i="56"/>
  <c r="G1537" i="56" s="1"/>
  <c r="F1536" i="56"/>
  <c r="G1536" i="56" s="1"/>
  <c r="F1535" i="56"/>
  <c r="G1535" i="56" s="1"/>
  <c r="F1534" i="56"/>
  <c r="G1534" i="56" s="1"/>
  <c r="F1533" i="56"/>
  <c r="G1533" i="56" s="1"/>
  <c r="F1532" i="56"/>
  <c r="G1532" i="56" s="1"/>
  <c r="F1531" i="56"/>
  <c r="G1531" i="56" s="1"/>
  <c r="F1530" i="56"/>
  <c r="G1530" i="56" s="1"/>
  <c r="F1529" i="56"/>
  <c r="G1529" i="56" s="1"/>
  <c r="F1528" i="56"/>
  <c r="G1528" i="56" s="1"/>
  <c r="F1527" i="56"/>
  <c r="G1527" i="56" s="1"/>
  <c r="F1526" i="56"/>
  <c r="G1526" i="56" s="1"/>
  <c r="F1525" i="56"/>
  <c r="G1525" i="56" s="1"/>
  <c r="F1524" i="56"/>
  <c r="G1524" i="56" s="1"/>
  <c r="F1523" i="56"/>
  <c r="G1523" i="56" s="1"/>
  <c r="F1522" i="56"/>
  <c r="G1522" i="56" s="1"/>
  <c r="F1521" i="56"/>
  <c r="G1521" i="56" s="1"/>
  <c r="F1520" i="56"/>
  <c r="G1520" i="56" s="1"/>
  <c r="F1519" i="56"/>
  <c r="G1519" i="56" s="1"/>
  <c r="F1518" i="56"/>
  <c r="G1518" i="56" s="1"/>
  <c r="F1517" i="56"/>
  <c r="G1517" i="56" s="1"/>
  <c r="F1516" i="56"/>
  <c r="G1516" i="56" s="1"/>
  <c r="F1515" i="56"/>
  <c r="G1515" i="56" s="1"/>
  <c r="F1514" i="56"/>
  <c r="G1514" i="56" s="1"/>
  <c r="F1513" i="56"/>
  <c r="G1513" i="56" s="1"/>
  <c r="F1512" i="56"/>
  <c r="G1512" i="56" s="1"/>
  <c r="F1511" i="56"/>
  <c r="G1511" i="56" s="1"/>
  <c r="F1510" i="56"/>
  <c r="G1510" i="56" s="1"/>
  <c r="F1509" i="56"/>
  <c r="G1509" i="56" s="1"/>
  <c r="F1508" i="56"/>
  <c r="G1508" i="56" s="1"/>
  <c r="F1507" i="56"/>
  <c r="G1507" i="56" s="1"/>
  <c r="F1506" i="56"/>
  <c r="G1506" i="56" s="1"/>
  <c r="F1505" i="56"/>
  <c r="G1505" i="56" s="1"/>
  <c r="F1504" i="56"/>
  <c r="G1504" i="56" s="1"/>
  <c r="F1503" i="56"/>
  <c r="G1503" i="56" s="1"/>
  <c r="F1502" i="56"/>
  <c r="G1502" i="56" s="1"/>
  <c r="F1501" i="56"/>
  <c r="G1501" i="56" s="1"/>
  <c r="F1500" i="56"/>
  <c r="G1500" i="56" s="1"/>
  <c r="F1499" i="56"/>
  <c r="G1499" i="56" s="1"/>
  <c r="F1498" i="56"/>
  <c r="G1498" i="56" s="1"/>
  <c r="F1497" i="56"/>
  <c r="G1497" i="56" s="1"/>
  <c r="F1496" i="56"/>
  <c r="G1496" i="56" s="1"/>
  <c r="F1495" i="56"/>
  <c r="G1495" i="56" s="1"/>
  <c r="F1494" i="56"/>
  <c r="G1494" i="56" s="1"/>
  <c r="F1493" i="56"/>
  <c r="G1493" i="56" s="1"/>
  <c r="F1492" i="56"/>
  <c r="G1492" i="56" s="1"/>
  <c r="F1491" i="56"/>
  <c r="G1491" i="56" s="1"/>
  <c r="F1490" i="56"/>
  <c r="G1490" i="56" s="1"/>
  <c r="F1489" i="56"/>
  <c r="G1489" i="56" s="1"/>
  <c r="F1488" i="56"/>
  <c r="G1488" i="56" s="1"/>
  <c r="F1487" i="56"/>
  <c r="G1487" i="56" s="1"/>
  <c r="F1486" i="56"/>
  <c r="G1486" i="56" s="1"/>
  <c r="F1485" i="56"/>
  <c r="G1485" i="56" s="1"/>
  <c r="F1484" i="56"/>
  <c r="G1484" i="56" s="1"/>
  <c r="F1483" i="56"/>
  <c r="G1483" i="56" s="1"/>
  <c r="F1482" i="56"/>
  <c r="G1482" i="56" s="1"/>
  <c r="F1481" i="56"/>
  <c r="G1481" i="56" s="1"/>
  <c r="F1480" i="56"/>
  <c r="G1480" i="56" s="1"/>
  <c r="F1479" i="56"/>
  <c r="G1479" i="56" s="1"/>
  <c r="F1478" i="56"/>
  <c r="G1478" i="56" s="1"/>
  <c r="F1477" i="56"/>
  <c r="G1477" i="56" s="1"/>
  <c r="F1476" i="56"/>
  <c r="G1476" i="56" s="1"/>
  <c r="F1475" i="56"/>
  <c r="G1475" i="56" s="1"/>
  <c r="F1474" i="56"/>
  <c r="G1474" i="56" s="1"/>
  <c r="F1473" i="56"/>
  <c r="G1473" i="56" s="1"/>
  <c r="F1472" i="56"/>
  <c r="G1472" i="56" s="1"/>
  <c r="F1471" i="56"/>
  <c r="G1471" i="56" s="1"/>
  <c r="F1470" i="56"/>
  <c r="G1470" i="56" s="1"/>
  <c r="F1469" i="56"/>
  <c r="G1469" i="56" s="1"/>
  <c r="F1468" i="56"/>
  <c r="G1468" i="56" s="1"/>
  <c r="F1467" i="56"/>
  <c r="G1467" i="56" s="1"/>
  <c r="F1466" i="56"/>
  <c r="G1466" i="56" s="1"/>
  <c r="F1465" i="56"/>
  <c r="G1465" i="56" s="1"/>
  <c r="F1464" i="56"/>
  <c r="G1464" i="56" s="1"/>
  <c r="F1463" i="56"/>
  <c r="G1463" i="56" s="1"/>
  <c r="F1462" i="56"/>
  <c r="G1462" i="56" s="1"/>
  <c r="F1461" i="56"/>
  <c r="G1461" i="56" s="1"/>
  <c r="F1460" i="56"/>
  <c r="G1460" i="56" s="1"/>
  <c r="F1459" i="56"/>
  <c r="G1459" i="56" s="1"/>
  <c r="F1458" i="56"/>
  <c r="G1458" i="56" s="1"/>
  <c r="F1457" i="56"/>
  <c r="G1457" i="56" s="1"/>
  <c r="F1456" i="56"/>
  <c r="G1456" i="56" s="1"/>
  <c r="F1455" i="56"/>
  <c r="G1455" i="56" s="1"/>
  <c r="F1454" i="56"/>
  <c r="G1454" i="56" s="1"/>
  <c r="F1453" i="56"/>
  <c r="G1453" i="56" s="1"/>
  <c r="F1452" i="56"/>
  <c r="G1452" i="56" s="1"/>
  <c r="F1451" i="56"/>
  <c r="G1451" i="56" s="1"/>
  <c r="F1450" i="56"/>
  <c r="G1450" i="56" s="1"/>
  <c r="F1449" i="56"/>
  <c r="G1449" i="56" s="1"/>
  <c r="F1448" i="56"/>
  <c r="G1448" i="56" s="1"/>
  <c r="F1447" i="56"/>
  <c r="G1447" i="56" s="1"/>
  <c r="F1446" i="56"/>
  <c r="G1446" i="56" s="1"/>
  <c r="F1445" i="56"/>
  <c r="G1445" i="56" s="1"/>
  <c r="F1444" i="56"/>
  <c r="G1444" i="56" s="1"/>
  <c r="F1443" i="56"/>
  <c r="G1443" i="56" s="1"/>
  <c r="F1442" i="56"/>
  <c r="G1442" i="56" s="1"/>
  <c r="F1441" i="56"/>
  <c r="G1441" i="56" s="1"/>
  <c r="F1440" i="56"/>
  <c r="G1440" i="56" s="1"/>
  <c r="F1439" i="56"/>
  <c r="G1439" i="56" s="1"/>
  <c r="F1438" i="56"/>
  <c r="G1438" i="56" s="1"/>
  <c r="F1437" i="56"/>
  <c r="G1437" i="56" s="1"/>
  <c r="F1436" i="56"/>
  <c r="G1436" i="56" s="1"/>
  <c r="F1435" i="56"/>
  <c r="G1435" i="56" s="1"/>
  <c r="F1434" i="56"/>
  <c r="G1434" i="56" s="1"/>
  <c r="F1433" i="56"/>
  <c r="G1433" i="56" s="1"/>
  <c r="F1432" i="56"/>
  <c r="G1432" i="56" s="1"/>
  <c r="F1431" i="56"/>
  <c r="G1431" i="56" s="1"/>
  <c r="F1430" i="56"/>
  <c r="G1430" i="56" s="1"/>
  <c r="F1429" i="56"/>
  <c r="G1429" i="56" s="1"/>
  <c r="F1428" i="56"/>
  <c r="G1428" i="56" s="1"/>
  <c r="F1427" i="56"/>
  <c r="G1427" i="56" s="1"/>
  <c r="F1426" i="56"/>
  <c r="G1426" i="56" s="1"/>
  <c r="F1425" i="56"/>
  <c r="G1425" i="56" s="1"/>
  <c r="F1424" i="56"/>
  <c r="G1424" i="56" s="1"/>
  <c r="F1423" i="56"/>
  <c r="G1423" i="56" s="1"/>
  <c r="F1422" i="56"/>
  <c r="G1422" i="56" s="1"/>
  <c r="F1421" i="56"/>
  <c r="G1421" i="56" s="1"/>
  <c r="F1420" i="56"/>
  <c r="G1420" i="56" s="1"/>
  <c r="F1419" i="56"/>
  <c r="G1419" i="56" s="1"/>
  <c r="F1418" i="56"/>
  <c r="G1418" i="56" s="1"/>
  <c r="F1417" i="56"/>
  <c r="G1417" i="56" s="1"/>
  <c r="F1416" i="56"/>
  <c r="G1416" i="56" s="1"/>
  <c r="F1415" i="56"/>
  <c r="G1415" i="56" s="1"/>
  <c r="F1414" i="56"/>
  <c r="G1414" i="56" s="1"/>
  <c r="F1413" i="56"/>
  <c r="G1413" i="56" s="1"/>
  <c r="F1412" i="56"/>
  <c r="G1412" i="56" s="1"/>
  <c r="F1411" i="56"/>
  <c r="G1411" i="56" s="1"/>
  <c r="F1410" i="56"/>
  <c r="G1410" i="56" s="1"/>
  <c r="F1409" i="56"/>
  <c r="G1409" i="56" s="1"/>
  <c r="F1408" i="56"/>
  <c r="G1408" i="56" s="1"/>
  <c r="F1407" i="56"/>
  <c r="G1407" i="56" s="1"/>
  <c r="F1406" i="56"/>
  <c r="G1406" i="56" s="1"/>
  <c r="F1405" i="56"/>
  <c r="G1405" i="56" s="1"/>
  <c r="F1404" i="56"/>
  <c r="G1404" i="56" s="1"/>
  <c r="F1403" i="56"/>
  <c r="G1403" i="56" s="1"/>
  <c r="F1402" i="56"/>
  <c r="G1402" i="56" s="1"/>
  <c r="F1401" i="56"/>
  <c r="G1401" i="56" s="1"/>
  <c r="F1400" i="56"/>
  <c r="G1400" i="56" s="1"/>
  <c r="F1399" i="56"/>
  <c r="G1399" i="56" s="1"/>
  <c r="F1398" i="56"/>
  <c r="G1398" i="56" s="1"/>
  <c r="F1397" i="56"/>
  <c r="G1397" i="56" s="1"/>
  <c r="F1396" i="56"/>
  <c r="G1396" i="56" s="1"/>
  <c r="F1395" i="56"/>
  <c r="G1395" i="56" s="1"/>
  <c r="F1394" i="56"/>
  <c r="G1394" i="56" s="1"/>
  <c r="F1393" i="56"/>
  <c r="G1393" i="56" s="1"/>
  <c r="F1392" i="56"/>
  <c r="G1392" i="56" s="1"/>
  <c r="F1391" i="56"/>
  <c r="G1391" i="56" s="1"/>
  <c r="F1390" i="56"/>
  <c r="G1390" i="56" s="1"/>
  <c r="F1389" i="56"/>
  <c r="G1389" i="56" s="1"/>
  <c r="F1388" i="56"/>
  <c r="G1388" i="56" s="1"/>
  <c r="F1387" i="56"/>
  <c r="G1387" i="56" s="1"/>
  <c r="F1386" i="56"/>
  <c r="G1386" i="56" s="1"/>
  <c r="F1385" i="56"/>
  <c r="G1385" i="56" s="1"/>
  <c r="F1384" i="56"/>
  <c r="G1384" i="56" s="1"/>
  <c r="F1383" i="56"/>
  <c r="G1383" i="56" s="1"/>
  <c r="F1382" i="56"/>
  <c r="G1382" i="56" s="1"/>
  <c r="F1381" i="56"/>
  <c r="G1381" i="56" s="1"/>
  <c r="F1380" i="56"/>
  <c r="G1380" i="56" s="1"/>
  <c r="F1379" i="56"/>
  <c r="G1379" i="56" s="1"/>
  <c r="F1378" i="56"/>
  <c r="G1378" i="56" s="1"/>
  <c r="F1377" i="56"/>
  <c r="G1377" i="56" s="1"/>
  <c r="F1376" i="56"/>
  <c r="G1376" i="56" s="1"/>
  <c r="F1375" i="56"/>
  <c r="G1375" i="56" s="1"/>
  <c r="F1374" i="56"/>
  <c r="G1374" i="56" s="1"/>
  <c r="F1373" i="56"/>
  <c r="G1373" i="56" s="1"/>
  <c r="F1372" i="56"/>
  <c r="G1372" i="56" s="1"/>
  <c r="F1371" i="56"/>
  <c r="G1371" i="56" s="1"/>
  <c r="F1370" i="56"/>
  <c r="G1370" i="56" s="1"/>
  <c r="F1369" i="56"/>
  <c r="G1369" i="56" s="1"/>
  <c r="F1368" i="56"/>
  <c r="G1368" i="56" s="1"/>
  <c r="F1367" i="56"/>
  <c r="G1367" i="56" s="1"/>
  <c r="F1366" i="56"/>
  <c r="G1366" i="56" s="1"/>
  <c r="F1365" i="56"/>
  <c r="G1365" i="56" s="1"/>
  <c r="F1364" i="56"/>
  <c r="G1364" i="56" s="1"/>
  <c r="F1363" i="56"/>
  <c r="G1363" i="56" s="1"/>
  <c r="F1362" i="56"/>
  <c r="G1362" i="56" s="1"/>
  <c r="F1361" i="56"/>
  <c r="G1361" i="56" s="1"/>
  <c r="F1360" i="56"/>
  <c r="G1360" i="56" s="1"/>
  <c r="F1359" i="56"/>
  <c r="G1359" i="56" s="1"/>
  <c r="F1358" i="56"/>
  <c r="G1358" i="56" s="1"/>
  <c r="F1357" i="56"/>
  <c r="G1357" i="56" s="1"/>
  <c r="F1356" i="56"/>
  <c r="G1356" i="56" s="1"/>
  <c r="F1355" i="56"/>
  <c r="G1355" i="56" s="1"/>
  <c r="F1354" i="56"/>
  <c r="G1354" i="56" s="1"/>
  <c r="F1353" i="56"/>
  <c r="G1353" i="56" s="1"/>
  <c r="F1352" i="56"/>
  <c r="G1352" i="56" s="1"/>
  <c r="F1351" i="56"/>
  <c r="G1351" i="56" s="1"/>
  <c r="F1350" i="56"/>
  <c r="G1350" i="56" s="1"/>
  <c r="F1349" i="56"/>
  <c r="G1349" i="56" s="1"/>
  <c r="F1348" i="56"/>
  <c r="G1348" i="56" s="1"/>
  <c r="F1347" i="56"/>
  <c r="G1347" i="56" s="1"/>
  <c r="F1346" i="56"/>
  <c r="G1346" i="56" s="1"/>
  <c r="F1345" i="56"/>
  <c r="G1345" i="56" s="1"/>
  <c r="F1344" i="56"/>
  <c r="G1344" i="56" s="1"/>
  <c r="F1343" i="56"/>
  <c r="G1343" i="56" s="1"/>
  <c r="F1342" i="56"/>
  <c r="G1342" i="56" s="1"/>
  <c r="F1341" i="56"/>
  <c r="G1341" i="56" s="1"/>
  <c r="F1340" i="56"/>
  <c r="G1340" i="56" s="1"/>
  <c r="F1339" i="56"/>
  <c r="G1339" i="56" s="1"/>
  <c r="F1338" i="56"/>
  <c r="G1338" i="56" s="1"/>
  <c r="F1337" i="56"/>
  <c r="G1337" i="56" s="1"/>
  <c r="F1336" i="56"/>
  <c r="G1336" i="56" s="1"/>
  <c r="F1335" i="56"/>
  <c r="G1335" i="56" s="1"/>
  <c r="F1334" i="56"/>
  <c r="G1334" i="56" s="1"/>
  <c r="F1333" i="56"/>
  <c r="G1333" i="56" s="1"/>
  <c r="F1332" i="56"/>
  <c r="G1332" i="56" s="1"/>
  <c r="F1331" i="56"/>
  <c r="G1331" i="56" s="1"/>
  <c r="F1330" i="56"/>
  <c r="G1330" i="56" s="1"/>
  <c r="F1329" i="56"/>
  <c r="G1329" i="56" s="1"/>
  <c r="F1328" i="56"/>
  <c r="G1328" i="56" s="1"/>
  <c r="F1327" i="56"/>
  <c r="G1327" i="56" s="1"/>
  <c r="F1326" i="56"/>
  <c r="G1326" i="56" s="1"/>
  <c r="F1325" i="56"/>
  <c r="G1325" i="56" s="1"/>
  <c r="F1324" i="56"/>
  <c r="G1324" i="56" s="1"/>
  <c r="F1323" i="56"/>
  <c r="G1323" i="56" s="1"/>
  <c r="F1322" i="56"/>
  <c r="G1322" i="56" s="1"/>
  <c r="F1321" i="56"/>
  <c r="G1321" i="56" s="1"/>
  <c r="F1320" i="56"/>
  <c r="G1320" i="56" s="1"/>
  <c r="F1319" i="56"/>
  <c r="G1319" i="56" s="1"/>
  <c r="F1318" i="56"/>
  <c r="G1318" i="56" s="1"/>
  <c r="F1317" i="56"/>
  <c r="G1317" i="56" s="1"/>
  <c r="F1316" i="56"/>
  <c r="G1316" i="56" s="1"/>
  <c r="F1315" i="56"/>
  <c r="G1315" i="56" s="1"/>
  <c r="F1314" i="56"/>
  <c r="G1314" i="56" s="1"/>
  <c r="F1313" i="56"/>
  <c r="G1313" i="56" s="1"/>
  <c r="F1312" i="56"/>
  <c r="G1312" i="56" s="1"/>
  <c r="F1311" i="56"/>
  <c r="G1311" i="56" s="1"/>
  <c r="F1310" i="56"/>
  <c r="G1310" i="56" s="1"/>
  <c r="F1309" i="56"/>
  <c r="G1309" i="56" s="1"/>
  <c r="F1308" i="56"/>
  <c r="G1308" i="56" s="1"/>
  <c r="F1307" i="56"/>
  <c r="G1307" i="56" s="1"/>
  <c r="F1306" i="56"/>
  <c r="G1306" i="56" s="1"/>
  <c r="F1305" i="56"/>
  <c r="G1305" i="56" s="1"/>
  <c r="F1304" i="56"/>
  <c r="G1304" i="56" s="1"/>
  <c r="F1303" i="56"/>
  <c r="G1303" i="56" s="1"/>
  <c r="F1302" i="56"/>
  <c r="G1302" i="56" s="1"/>
  <c r="F1301" i="56"/>
  <c r="G1301" i="56" s="1"/>
  <c r="F1300" i="56"/>
  <c r="G1300" i="56" s="1"/>
  <c r="F1299" i="56"/>
  <c r="G1299" i="56" s="1"/>
  <c r="F1298" i="56"/>
  <c r="G1298" i="56" s="1"/>
  <c r="F1297" i="56"/>
  <c r="G1297" i="56" s="1"/>
  <c r="F1296" i="56"/>
  <c r="G1296" i="56" s="1"/>
  <c r="F1295" i="56"/>
  <c r="G1295" i="56" s="1"/>
  <c r="F1294" i="56"/>
  <c r="G1294" i="56" s="1"/>
  <c r="F1293" i="56"/>
  <c r="G1293" i="56" s="1"/>
  <c r="F1292" i="56"/>
  <c r="G1292" i="56" s="1"/>
  <c r="F1291" i="56"/>
  <c r="G1291" i="56" s="1"/>
  <c r="F1290" i="56"/>
  <c r="G1290" i="56" s="1"/>
  <c r="F1289" i="56"/>
  <c r="G1289" i="56" s="1"/>
  <c r="F1288" i="56"/>
  <c r="G1288" i="56" s="1"/>
  <c r="F1287" i="56"/>
  <c r="G1287" i="56" s="1"/>
  <c r="F1286" i="56"/>
  <c r="G1286" i="56" s="1"/>
  <c r="F1285" i="56"/>
  <c r="G1285" i="56" s="1"/>
  <c r="F1284" i="56"/>
  <c r="G1284" i="56" s="1"/>
  <c r="F1283" i="56"/>
  <c r="G1283" i="56" s="1"/>
  <c r="F1282" i="56"/>
  <c r="G1282" i="56" s="1"/>
  <c r="F1281" i="56"/>
  <c r="G1281" i="56" s="1"/>
  <c r="F1280" i="56"/>
  <c r="G1280" i="56" s="1"/>
  <c r="F1279" i="56"/>
  <c r="G1279" i="56" s="1"/>
  <c r="F1278" i="56"/>
  <c r="G1278" i="56" s="1"/>
  <c r="F1277" i="56"/>
  <c r="G1277" i="56" s="1"/>
  <c r="F1276" i="56"/>
  <c r="G1276" i="56" s="1"/>
  <c r="F1275" i="56"/>
  <c r="G1275" i="56" s="1"/>
  <c r="F1274" i="56"/>
  <c r="G1274" i="56" s="1"/>
  <c r="F1273" i="56"/>
  <c r="G1273" i="56" s="1"/>
  <c r="F1272" i="56"/>
  <c r="G1272" i="56" s="1"/>
  <c r="F1271" i="56"/>
  <c r="G1271" i="56" s="1"/>
  <c r="F1270" i="56"/>
  <c r="G1270" i="56" s="1"/>
  <c r="F1269" i="56"/>
  <c r="G1269" i="56" s="1"/>
  <c r="F1268" i="56"/>
  <c r="G1268" i="56" s="1"/>
  <c r="F1267" i="56"/>
  <c r="G1267" i="56" s="1"/>
  <c r="F1266" i="56"/>
  <c r="G1266" i="56" s="1"/>
  <c r="F1265" i="56"/>
  <c r="G1265" i="56" s="1"/>
  <c r="F1264" i="56"/>
  <c r="G1264" i="56" s="1"/>
  <c r="F1263" i="56"/>
  <c r="G1263" i="56" s="1"/>
  <c r="F1262" i="56"/>
  <c r="G1262" i="56" s="1"/>
  <c r="F1261" i="56"/>
  <c r="G1261" i="56" s="1"/>
  <c r="F1260" i="56"/>
  <c r="G1260" i="56" s="1"/>
  <c r="F1259" i="56"/>
  <c r="G1259" i="56" s="1"/>
  <c r="F1258" i="56"/>
  <c r="G1258" i="56" s="1"/>
  <c r="F1257" i="56"/>
  <c r="G1257" i="56" s="1"/>
  <c r="F1256" i="56"/>
  <c r="G1256" i="56" s="1"/>
  <c r="F1255" i="56"/>
  <c r="G1255" i="56" s="1"/>
  <c r="F1254" i="56"/>
  <c r="G1254" i="56" s="1"/>
  <c r="F1253" i="56"/>
  <c r="G1253" i="56" s="1"/>
  <c r="F1252" i="56"/>
  <c r="G1252" i="56" s="1"/>
  <c r="F1251" i="56"/>
  <c r="G1251" i="56" s="1"/>
  <c r="F1250" i="56"/>
  <c r="G1250" i="56" s="1"/>
  <c r="F1249" i="56"/>
  <c r="G1249" i="56" s="1"/>
  <c r="F1248" i="56"/>
  <c r="G1248" i="56" s="1"/>
  <c r="F1247" i="56"/>
  <c r="G1247" i="56" s="1"/>
  <c r="F1246" i="56"/>
  <c r="G1246" i="56" s="1"/>
  <c r="F1245" i="56"/>
  <c r="G1245" i="56" s="1"/>
  <c r="F1244" i="56"/>
  <c r="G1244" i="56" s="1"/>
  <c r="F1243" i="56"/>
  <c r="G1243" i="56" s="1"/>
  <c r="F1242" i="56"/>
  <c r="G1242" i="56" s="1"/>
  <c r="F1241" i="56"/>
  <c r="G1241" i="56" s="1"/>
  <c r="F1240" i="56"/>
  <c r="G1240" i="56" s="1"/>
  <c r="F1239" i="56"/>
  <c r="G1239" i="56" s="1"/>
  <c r="F1238" i="56"/>
  <c r="G1238" i="56" s="1"/>
  <c r="F1237" i="56"/>
  <c r="G1237" i="56" s="1"/>
  <c r="F1236" i="56"/>
  <c r="G1236" i="56" s="1"/>
  <c r="F1235" i="56"/>
  <c r="G1235" i="56" s="1"/>
  <c r="F1234" i="56"/>
  <c r="G1234" i="56" s="1"/>
  <c r="F1233" i="56"/>
  <c r="G1233" i="56" s="1"/>
  <c r="F1232" i="56"/>
  <c r="G1232" i="56" s="1"/>
  <c r="F1231" i="56"/>
  <c r="G1231" i="56" s="1"/>
  <c r="F1230" i="56"/>
  <c r="G1230" i="56" s="1"/>
  <c r="F1229" i="56"/>
  <c r="G1229" i="56" s="1"/>
  <c r="F1228" i="56"/>
  <c r="G1228" i="56" s="1"/>
  <c r="F1227" i="56"/>
  <c r="G1227" i="56" s="1"/>
  <c r="F1226" i="56"/>
  <c r="G1226" i="56" s="1"/>
  <c r="F1225" i="56"/>
  <c r="G1225" i="56" s="1"/>
  <c r="F1224" i="56"/>
  <c r="G1224" i="56" s="1"/>
  <c r="F1223" i="56"/>
  <c r="G1223" i="56" s="1"/>
  <c r="F1222" i="56"/>
  <c r="G1222" i="56" s="1"/>
  <c r="F1221" i="56"/>
  <c r="G1221" i="56" s="1"/>
  <c r="F1220" i="56"/>
  <c r="G1220" i="56" s="1"/>
  <c r="F1219" i="56"/>
  <c r="G1219" i="56" s="1"/>
  <c r="F1218" i="56"/>
  <c r="G1218" i="56" s="1"/>
  <c r="F1217" i="56"/>
  <c r="G1217" i="56" s="1"/>
  <c r="F1216" i="56"/>
  <c r="G1216" i="56" s="1"/>
  <c r="F1215" i="56"/>
  <c r="G1215" i="56" s="1"/>
  <c r="F1214" i="56"/>
  <c r="G1214" i="56" s="1"/>
  <c r="F1213" i="56"/>
  <c r="G1213" i="56" s="1"/>
  <c r="F1212" i="56"/>
  <c r="G1212" i="56" s="1"/>
  <c r="F1211" i="56"/>
  <c r="G1211" i="56" s="1"/>
  <c r="F1210" i="56"/>
  <c r="G1210" i="56" s="1"/>
  <c r="F1209" i="56"/>
  <c r="G1209" i="56" s="1"/>
  <c r="F1208" i="56"/>
  <c r="G1208" i="56" s="1"/>
  <c r="F1207" i="56"/>
  <c r="G1207" i="56" s="1"/>
  <c r="F1206" i="56"/>
  <c r="G1206" i="56" s="1"/>
  <c r="F1205" i="56"/>
  <c r="G1205" i="56" s="1"/>
  <c r="F1204" i="56"/>
  <c r="G1204" i="56" s="1"/>
  <c r="F1203" i="56"/>
  <c r="G1203" i="56" s="1"/>
  <c r="F1202" i="56"/>
  <c r="G1202" i="56" s="1"/>
  <c r="F1201" i="56"/>
  <c r="G1201" i="56" s="1"/>
  <c r="F1200" i="56"/>
  <c r="G1200" i="56" s="1"/>
  <c r="F1199" i="56"/>
  <c r="G1199" i="56" s="1"/>
  <c r="F1198" i="56"/>
  <c r="G1198" i="56" s="1"/>
  <c r="F1197" i="56"/>
  <c r="G1197" i="56" s="1"/>
  <c r="F1196" i="56"/>
  <c r="G1196" i="56" s="1"/>
  <c r="F1195" i="56"/>
  <c r="G1195" i="56" s="1"/>
  <c r="F1194" i="56"/>
  <c r="G1194" i="56" s="1"/>
  <c r="F1193" i="56"/>
  <c r="G1193" i="56" s="1"/>
  <c r="F1192" i="56"/>
  <c r="G1192" i="56" s="1"/>
  <c r="F1191" i="56"/>
  <c r="G1191" i="56" s="1"/>
  <c r="F1190" i="56"/>
  <c r="G1190" i="56" s="1"/>
  <c r="F1189" i="56"/>
  <c r="G1189" i="56" s="1"/>
  <c r="F1188" i="56"/>
  <c r="G1188" i="56" s="1"/>
  <c r="F1187" i="56"/>
  <c r="G1187" i="56" s="1"/>
  <c r="F1186" i="56"/>
  <c r="G1186" i="56" s="1"/>
  <c r="F1185" i="56"/>
  <c r="G1185" i="56" s="1"/>
  <c r="F1184" i="56"/>
  <c r="G1184" i="56" s="1"/>
  <c r="F1183" i="56"/>
  <c r="G1183" i="56" s="1"/>
  <c r="F1182" i="56"/>
  <c r="G1182" i="56" s="1"/>
  <c r="F1181" i="56"/>
  <c r="G1181" i="56" s="1"/>
  <c r="F1180" i="56"/>
  <c r="G1180" i="56" s="1"/>
  <c r="F1179" i="56"/>
  <c r="G1179" i="56" s="1"/>
  <c r="F1178" i="56"/>
  <c r="G1178" i="56" s="1"/>
  <c r="F1177" i="56"/>
  <c r="G1177" i="56" s="1"/>
  <c r="F1176" i="56"/>
  <c r="G1176" i="56" s="1"/>
  <c r="F1175" i="56"/>
  <c r="G1175" i="56" s="1"/>
  <c r="F1174" i="56"/>
  <c r="G1174" i="56" s="1"/>
  <c r="F1173" i="56"/>
  <c r="G1173" i="56" s="1"/>
  <c r="F1172" i="56"/>
  <c r="G1172" i="56" s="1"/>
  <c r="F1171" i="56"/>
  <c r="G1171" i="56" s="1"/>
  <c r="F1170" i="56"/>
  <c r="G1170" i="56" s="1"/>
  <c r="F1169" i="56"/>
  <c r="G1169" i="56" s="1"/>
  <c r="F1168" i="56"/>
  <c r="G1168" i="56" s="1"/>
  <c r="F1167" i="56"/>
  <c r="G1167" i="56" s="1"/>
  <c r="F1166" i="56"/>
  <c r="G1166" i="56" s="1"/>
  <c r="F1165" i="56"/>
  <c r="G1165" i="56" s="1"/>
  <c r="F1164" i="56"/>
  <c r="G1164" i="56" s="1"/>
  <c r="F1163" i="56"/>
  <c r="G1163" i="56" s="1"/>
  <c r="F1162" i="56"/>
  <c r="G1162" i="56" s="1"/>
  <c r="F1161" i="56"/>
  <c r="G1161" i="56" s="1"/>
  <c r="F1160" i="56"/>
  <c r="G1160" i="56" s="1"/>
  <c r="F1159" i="56"/>
  <c r="G1159" i="56" s="1"/>
  <c r="F1158" i="56"/>
  <c r="G1158" i="56" s="1"/>
  <c r="F1157" i="56"/>
  <c r="G1157" i="56" s="1"/>
  <c r="F1156" i="56"/>
  <c r="G1156" i="56" s="1"/>
  <c r="F1155" i="56"/>
  <c r="G1155" i="56" s="1"/>
  <c r="F1154" i="56"/>
  <c r="G1154" i="56" s="1"/>
  <c r="F1153" i="56"/>
  <c r="G1153" i="56" s="1"/>
  <c r="F1152" i="56"/>
  <c r="G1152" i="56" s="1"/>
  <c r="F1151" i="56"/>
  <c r="G1151" i="56" s="1"/>
  <c r="F1150" i="56"/>
  <c r="G1150" i="56" s="1"/>
  <c r="F1149" i="56"/>
  <c r="G1149" i="56" s="1"/>
  <c r="F1148" i="56"/>
  <c r="G1148" i="56" s="1"/>
  <c r="F1147" i="56"/>
  <c r="G1147" i="56" s="1"/>
  <c r="F1146" i="56"/>
  <c r="G1146" i="56" s="1"/>
  <c r="F1145" i="56"/>
  <c r="G1145" i="56" s="1"/>
  <c r="F1144" i="56"/>
  <c r="G1144" i="56" s="1"/>
  <c r="F1143" i="56"/>
  <c r="G1143" i="56" s="1"/>
  <c r="F1142" i="56"/>
  <c r="G1142" i="56" s="1"/>
  <c r="F1141" i="56"/>
  <c r="G1141" i="56" s="1"/>
  <c r="F1140" i="56"/>
  <c r="G1140" i="56" s="1"/>
  <c r="F1139" i="56"/>
  <c r="G1139" i="56" s="1"/>
  <c r="F1138" i="56"/>
  <c r="G1138" i="56" s="1"/>
  <c r="F1137" i="56"/>
  <c r="G1137" i="56" s="1"/>
  <c r="F1136" i="56"/>
  <c r="G1136" i="56" s="1"/>
  <c r="F1135" i="56"/>
  <c r="G1135" i="56" s="1"/>
  <c r="F1134" i="56"/>
  <c r="G1134" i="56" s="1"/>
  <c r="F1133" i="56"/>
  <c r="G1133" i="56" s="1"/>
  <c r="F1132" i="56"/>
  <c r="G1132" i="56" s="1"/>
  <c r="F1131" i="56"/>
  <c r="G1131" i="56" s="1"/>
  <c r="F1130" i="56"/>
  <c r="G1130" i="56" s="1"/>
  <c r="F1129" i="56"/>
  <c r="G1129" i="56" s="1"/>
  <c r="F1128" i="56"/>
  <c r="G1128" i="56" s="1"/>
  <c r="F1127" i="56"/>
  <c r="G1127" i="56" s="1"/>
  <c r="F1126" i="56"/>
  <c r="G1126" i="56" s="1"/>
  <c r="F1125" i="56"/>
  <c r="G1125" i="56" s="1"/>
  <c r="F1124" i="56"/>
  <c r="G1124" i="56" s="1"/>
  <c r="F1123" i="56"/>
  <c r="G1123" i="56" s="1"/>
  <c r="F1122" i="56"/>
  <c r="G1122" i="56" s="1"/>
  <c r="F1121" i="56"/>
  <c r="G1121" i="56" s="1"/>
  <c r="F1120" i="56"/>
  <c r="G1120" i="56" s="1"/>
  <c r="F1119" i="56"/>
  <c r="G1119" i="56" s="1"/>
  <c r="F1118" i="56"/>
  <c r="G1118" i="56" s="1"/>
  <c r="F1117" i="56"/>
  <c r="G1117" i="56" s="1"/>
  <c r="F1116" i="56"/>
  <c r="G1116" i="56" s="1"/>
  <c r="F1115" i="56"/>
  <c r="G1115" i="56" s="1"/>
  <c r="F1114" i="56"/>
  <c r="G1114" i="56" s="1"/>
  <c r="F1113" i="56"/>
  <c r="G1113" i="56" s="1"/>
  <c r="F1112" i="56"/>
  <c r="G1112" i="56" s="1"/>
  <c r="F1111" i="56"/>
  <c r="G1111" i="56" s="1"/>
  <c r="F1110" i="56"/>
  <c r="G1110" i="56" s="1"/>
  <c r="F1109" i="56"/>
  <c r="G1109" i="56" s="1"/>
  <c r="F1108" i="56"/>
  <c r="G1108" i="56" s="1"/>
  <c r="F1107" i="56"/>
  <c r="G1107" i="56" s="1"/>
  <c r="F1106" i="56"/>
  <c r="G1106" i="56" s="1"/>
  <c r="F1105" i="56"/>
  <c r="G1105" i="56" s="1"/>
  <c r="F1104" i="56"/>
  <c r="G1104" i="56" s="1"/>
  <c r="F1103" i="56"/>
  <c r="G1103" i="56" s="1"/>
  <c r="F1102" i="56"/>
  <c r="G1102" i="56" s="1"/>
  <c r="F1101" i="56"/>
  <c r="G1101" i="56" s="1"/>
  <c r="F1100" i="56"/>
  <c r="G1100" i="56" s="1"/>
  <c r="F1099" i="56"/>
  <c r="G1099" i="56" s="1"/>
  <c r="F1098" i="56"/>
  <c r="G1098" i="56" s="1"/>
  <c r="F1097" i="56"/>
  <c r="G1097" i="56" s="1"/>
  <c r="F1096" i="56"/>
  <c r="G1096" i="56" s="1"/>
  <c r="F1095" i="56"/>
  <c r="G1095" i="56" s="1"/>
  <c r="F1094" i="56"/>
  <c r="G1094" i="56" s="1"/>
  <c r="F1093" i="56"/>
  <c r="G1093" i="56" s="1"/>
  <c r="F1092" i="56"/>
  <c r="G1092" i="56" s="1"/>
  <c r="F1091" i="56"/>
  <c r="G1091" i="56" s="1"/>
  <c r="F1090" i="56"/>
  <c r="G1090" i="56" s="1"/>
  <c r="F1089" i="56"/>
  <c r="G1089" i="56" s="1"/>
  <c r="F1088" i="56"/>
  <c r="G1088" i="56" s="1"/>
  <c r="F1087" i="56"/>
  <c r="G1087" i="56" s="1"/>
  <c r="F1086" i="56"/>
  <c r="G1086" i="56" s="1"/>
  <c r="F1085" i="56"/>
  <c r="G1085" i="56" s="1"/>
  <c r="F1084" i="56"/>
  <c r="G1084" i="56" s="1"/>
  <c r="F1083" i="56"/>
  <c r="G1083" i="56" s="1"/>
  <c r="F1082" i="56"/>
  <c r="G1082" i="56" s="1"/>
  <c r="F1081" i="56"/>
  <c r="G1081" i="56" s="1"/>
  <c r="F1080" i="56"/>
  <c r="G1080" i="56" s="1"/>
  <c r="F1079" i="56"/>
  <c r="G1079" i="56" s="1"/>
  <c r="F1078" i="56"/>
  <c r="G1078" i="56" s="1"/>
  <c r="F1077" i="56"/>
  <c r="G1077" i="56" s="1"/>
  <c r="F1076" i="56"/>
  <c r="G1076" i="56" s="1"/>
  <c r="F1075" i="56"/>
  <c r="G1075" i="56" s="1"/>
  <c r="F1074" i="56"/>
  <c r="G1074" i="56" s="1"/>
  <c r="F1073" i="56"/>
  <c r="G1073" i="56" s="1"/>
  <c r="F1072" i="56"/>
  <c r="G1072" i="56" s="1"/>
  <c r="F1071" i="56"/>
  <c r="G1071" i="56" s="1"/>
  <c r="F1070" i="56"/>
  <c r="G1070" i="56" s="1"/>
  <c r="F1069" i="56"/>
  <c r="G1069" i="56" s="1"/>
  <c r="F1068" i="56"/>
  <c r="G1068" i="56" s="1"/>
  <c r="F1067" i="56"/>
  <c r="G1067" i="56" s="1"/>
  <c r="F1066" i="56"/>
  <c r="G1066" i="56" s="1"/>
  <c r="F1065" i="56"/>
  <c r="G1065" i="56" s="1"/>
  <c r="F1064" i="56"/>
  <c r="G1064" i="56" s="1"/>
  <c r="F1063" i="56"/>
  <c r="G1063" i="56" s="1"/>
  <c r="F1062" i="56"/>
  <c r="G1062" i="56" s="1"/>
  <c r="F1061" i="56"/>
  <c r="G1061" i="56" s="1"/>
  <c r="F1060" i="56"/>
  <c r="G1060" i="56" s="1"/>
  <c r="F1059" i="56"/>
  <c r="G1059" i="56" s="1"/>
  <c r="F1058" i="56"/>
  <c r="G1058" i="56" s="1"/>
  <c r="F1057" i="56"/>
  <c r="G1057" i="56" s="1"/>
  <c r="F1056" i="56"/>
  <c r="G1056" i="56" s="1"/>
  <c r="F1055" i="56"/>
  <c r="G1055" i="56" s="1"/>
  <c r="F1054" i="56"/>
  <c r="G1054" i="56" s="1"/>
  <c r="F1053" i="56"/>
  <c r="G1053" i="56" s="1"/>
  <c r="F1052" i="56"/>
  <c r="G1052" i="56" s="1"/>
  <c r="F1051" i="56"/>
  <c r="G1051" i="56" s="1"/>
  <c r="F1050" i="56"/>
  <c r="G1050" i="56" s="1"/>
  <c r="F1049" i="56"/>
  <c r="G1049" i="56" s="1"/>
  <c r="F1048" i="56"/>
  <c r="G1048" i="56" s="1"/>
  <c r="F1047" i="56"/>
  <c r="G1047" i="56" s="1"/>
  <c r="F1046" i="56"/>
  <c r="G1046" i="56" s="1"/>
  <c r="F1045" i="56"/>
  <c r="G1045" i="56" s="1"/>
  <c r="F1044" i="56"/>
  <c r="G1044" i="56" s="1"/>
  <c r="F1043" i="56"/>
  <c r="G1043" i="56" s="1"/>
  <c r="F1042" i="56"/>
  <c r="G1042" i="56" s="1"/>
  <c r="F1041" i="56"/>
  <c r="G1041" i="56" s="1"/>
  <c r="F1040" i="56"/>
  <c r="G1040" i="56" s="1"/>
  <c r="F1039" i="56"/>
  <c r="G1039" i="56" s="1"/>
  <c r="F1038" i="56"/>
  <c r="G1038" i="56" s="1"/>
  <c r="F1037" i="56"/>
  <c r="G1037" i="56" s="1"/>
  <c r="F1036" i="56"/>
  <c r="G1036" i="56" s="1"/>
  <c r="F1035" i="56"/>
  <c r="G1035" i="56" s="1"/>
  <c r="F1034" i="56"/>
  <c r="G1034" i="56" s="1"/>
  <c r="F1033" i="56"/>
  <c r="G1033" i="56" s="1"/>
  <c r="F1032" i="56"/>
  <c r="G1032" i="56" s="1"/>
  <c r="F1031" i="56"/>
  <c r="G1031" i="56" s="1"/>
  <c r="F1030" i="56"/>
  <c r="G1030" i="56" s="1"/>
  <c r="F1029" i="56"/>
  <c r="G1029" i="56" s="1"/>
  <c r="F1028" i="56"/>
  <c r="G1028" i="56" s="1"/>
  <c r="F1027" i="56"/>
  <c r="G1027" i="56" s="1"/>
  <c r="F1026" i="56"/>
  <c r="G1026" i="56" s="1"/>
  <c r="F1025" i="56"/>
  <c r="G1025" i="56" s="1"/>
  <c r="F1024" i="56"/>
  <c r="G1024" i="56" s="1"/>
  <c r="F1023" i="56"/>
  <c r="G1023" i="56" s="1"/>
  <c r="F1022" i="56"/>
  <c r="G1022" i="56" s="1"/>
  <c r="F1021" i="56"/>
  <c r="G1021" i="56" s="1"/>
  <c r="F1020" i="56"/>
  <c r="G1020" i="56" s="1"/>
  <c r="F1019" i="56"/>
  <c r="G1019" i="56" s="1"/>
  <c r="F1018" i="56"/>
  <c r="G1018" i="56" s="1"/>
  <c r="F1017" i="56"/>
  <c r="G1017" i="56" s="1"/>
  <c r="F1016" i="56"/>
  <c r="G1016" i="56" s="1"/>
  <c r="F1015" i="56"/>
  <c r="G1015" i="56" s="1"/>
  <c r="F1014" i="56"/>
  <c r="G1014" i="56" s="1"/>
  <c r="F1013" i="56"/>
  <c r="G1013" i="56" s="1"/>
  <c r="F1012" i="56"/>
  <c r="G1012" i="56" s="1"/>
  <c r="F1011" i="56"/>
  <c r="G1011" i="56" s="1"/>
  <c r="F1010" i="56"/>
  <c r="G1010" i="56" s="1"/>
  <c r="F1009" i="56"/>
  <c r="G1009" i="56" s="1"/>
  <c r="F1008" i="56"/>
  <c r="G1008" i="56" s="1"/>
  <c r="F1007" i="56"/>
  <c r="G1007" i="56" s="1"/>
  <c r="F1006" i="56"/>
  <c r="G1006" i="56" s="1"/>
  <c r="F1005" i="56"/>
  <c r="G1005" i="56" s="1"/>
  <c r="F1004" i="56"/>
  <c r="G1004" i="56" s="1"/>
  <c r="F1003" i="56"/>
  <c r="G1003" i="56" s="1"/>
  <c r="F1002" i="56"/>
  <c r="G1002" i="56" s="1"/>
  <c r="F1001" i="56"/>
  <c r="G1001" i="56" s="1"/>
  <c r="F1000" i="56"/>
  <c r="G1000" i="56" s="1"/>
  <c r="F999" i="56"/>
  <c r="G999" i="56" s="1"/>
  <c r="F998" i="56"/>
  <c r="G998" i="56" s="1"/>
  <c r="F997" i="56"/>
  <c r="G997" i="56" s="1"/>
  <c r="F996" i="56"/>
  <c r="G996" i="56" s="1"/>
  <c r="F995" i="56"/>
  <c r="G995" i="56" s="1"/>
  <c r="F994" i="56"/>
  <c r="G994" i="56" s="1"/>
  <c r="F993" i="56"/>
  <c r="G993" i="56" s="1"/>
  <c r="F992" i="56"/>
  <c r="G992" i="56" s="1"/>
  <c r="F991" i="56"/>
  <c r="G991" i="56" s="1"/>
  <c r="F990" i="56"/>
  <c r="G990" i="56" s="1"/>
  <c r="F989" i="56"/>
  <c r="G989" i="56" s="1"/>
  <c r="F988" i="56"/>
  <c r="G988" i="56" s="1"/>
  <c r="F987" i="56"/>
  <c r="G987" i="56" s="1"/>
  <c r="F986" i="56"/>
  <c r="G986" i="56" s="1"/>
  <c r="F985" i="56"/>
  <c r="G985" i="56" s="1"/>
  <c r="F984" i="56"/>
  <c r="G984" i="56" s="1"/>
  <c r="F983" i="56"/>
  <c r="G983" i="56" s="1"/>
  <c r="F982" i="56"/>
  <c r="G982" i="56" s="1"/>
  <c r="F981" i="56"/>
  <c r="G981" i="56" s="1"/>
  <c r="F980" i="56"/>
  <c r="G980" i="56" s="1"/>
  <c r="F979" i="56"/>
  <c r="G979" i="56" s="1"/>
  <c r="F978" i="56"/>
  <c r="G978" i="56" s="1"/>
  <c r="F977" i="56"/>
  <c r="G977" i="56" s="1"/>
  <c r="F976" i="56"/>
  <c r="G976" i="56" s="1"/>
  <c r="F975" i="56"/>
  <c r="G975" i="56" s="1"/>
  <c r="F974" i="56"/>
  <c r="G974" i="56" s="1"/>
  <c r="F973" i="56"/>
  <c r="G973" i="56" s="1"/>
  <c r="F972" i="56"/>
  <c r="G972" i="56" s="1"/>
  <c r="F971" i="56"/>
  <c r="G971" i="56" s="1"/>
  <c r="F970" i="56"/>
  <c r="G970" i="56" s="1"/>
  <c r="F969" i="56"/>
  <c r="G969" i="56" s="1"/>
  <c r="F968" i="56"/>
  <c r="G968" i="56" s="1"/>
  <c r="F967" i="56"/>
  <c r="G967" i="56" s="1"/>
  <c r="F966" i="56"/>
  <c r="G966" i="56" s="1"/>
  <c r="F965" i="56"/>
  <c r="G965" i="56" s="1"/>
  <c r="F964" i="56"/>
  <c r="G964" i="56" s="1"/>
  <c r="F963" i="56"/>
  <c r="G963" i="56" s="1"/>
  <c r="F962" i="56"/>
  <c r="G962" i="56" s="1"/>
  <c r="F961" i="56"/>
  <c r="G961" i="56" s="1"/>
  <c r="F960" i="56"/>
  <c r="G960" i="56" s="1"/>
  <c r="F959" i="56"/>
  <c r="G959" i="56" s="1"/>
  <c r="F958" i="56"/>
  <c r="G958" i="56" s="1"/>
  <c r="F957" i="56"/>
  <c r="G957" i="56" s="1"/>
  <c r="F956" i="56"/>
  <c r="G956" i="56" s="1"/>
  <c r="F955" i="56"/>
  <c r="G955" i="56" s="1"/>
  <c r="F954" i="56"/>
  <c r="G954" i="56" s="1"/>
  <c r="F953" i="56"/>
  <c r="G953" i="56" s="1"/>
  <c r="F952" i="56"/>
  <c r="G952" i="56" s="1"/>
  <c r="F951" i="56"/>
  <c r="G951" i="56" s="1"/>
  <c r="F950" i="56"/>
  <c r="G950" i="56" s="1"/>
  <c r="F949" i="56"/>
  <c r="G949" i="56" s="1"/>
  <c r="F948" i="56"/>
  <c r="G948" i="56" s="1"/>
  <c r="F947" i="56"/>
  <c r="G947" i="56" s="1"/>
  <c r="F946" i="56"/>
  <c r="G946" i="56" s="1"/>
  <c r="F945" i="56"/>
  <c r="G945" i="56" s="1"/>
  <c r="F944" i="56"/>
  <c r="G944" i="56" s="1"/>
  <c r="F943" i="56"/>
  <c r="G943" i="56" s="1"/>
  <c r="F942" i="56"/>
  <c r="G942" i="56" s="1"/>
  <c r="F941" i="56"/>
  <c r="G941" i="56" s="1"/>
  <c r="F940" i="56"/>
  <c r="G940" i="56" s="1"/>
  <c r="F939" i="56"/>
  <c r="G939" i="56" s="1"/>
  <c r="F938" i="56"/>
  <c r="G938" i="56" s="1"/>
  <c r="F937" i="56"/>
  <c r="G937" i="56" s="1"/>
  <c r="F936" i="56"/>
  <c r="G936" i="56" s="1"/>
  <c r="F935" i="56"/>
  <c r="G935" i="56" s="1"/>
  <c r="F934" i="56"/>
  <c r="G934" i="56" s="1"/>
  <c r="F933" i="56"/>
  <c r="G933" i="56" s="1"/>
  <c r="F932" i="56"/>
  <c r="G932" i="56" s="1"/>
  <c r="F931" i="56"/>
  <c r="G931" i="56" s="1"/>
  <c r="F930" i="56"/>
  <c r="G930" i="56" s="1"/>
  <c r="F929" i="56"/>
  <c r="G929" i="56" s="1"/>
  <c r="F928" i="56"/>
  <c r="G928" i="56" s="1"/>
  <c r="F927" i="56"/>
  <c r="G927" i="56" s="1"/>
  <c r="F926" i="56"/>
  <c r="G926" i="56" s="1"/>
  <c r="F925" i="56"/>
  <c r="G925" i="56" s="1"/>
  <c r="F924" i="56"/>
  <c r="G924" i="56" s="1"/>
  <c r="F923" i="56"/>
  <c r="G923" i="56" s="1"/>
  <c r="F922" i="56"/>
  <c r="G922" i="56" s="1"/>
  <c r="F921" i="56"/>
  <c r="G921" i="56" s="1"/>
  <c r="F920" i="56"/>
  <c r="G920" i="56" s="1"/>
  <c r="F919" i="56"/>
  <c r="G919" i="56" s="1"/>
  <c r="F918" i="56"/>
  <c r="G918" i="56" s="1"/>
  <c r="F917" i="56"/>
  <c r="G917" i="56" s="1"/>
  <c r="F916" i="56"/>
  <c r="G916" i="56" s="1"/>
  <c r="F915" i="56"/>
  <c r="G915" i="56" s="1"/>
  <c r="F914" i="56"/>
  <c r="G914" i="56" s="1"/>
  <c r="F913" i="56"/>
  <c r="G913" i="56" s="1"/>
  <c r="F912" i="56"/>
  <c r="G912" i="56" s="1"/>
  <c r="F911" i="56"/>
  <c r="G911" i="56" s="1"/>
  <c r="F910" i="56"/>
  <c r="G910" i="56" s="1"/>
  <c r="F909" i="56"/>
  <c r="G909" i="56" s="1"/>
  <c r="F908" i="56"/>
  <c r="G908" i="56" s="1"/>
  <c r="F907" i="56"/>
  <c r="G907" i="56" s="1"/>
  <c r="F906" i="56"/>
  <c r="G906" i="56" s="1"/>
  <c r="F905" i="56"/>
  <c r="G905" i="56" s="1"/>
  <c r="F904" i="56"/>
  <c r="G904" i="56" s="1"/>
  <c r="F903" i="56"/>
  <c r="G903" i="56" s="1"/>
  <c r="F902" i="56"/>
  <c r="G902" i="56" s="1"/>
  <c r="F901" i="56"/>
  <c r="G901" i="56" s="1"/>
  <c r="F900" i="56"/>
  <c r="G900" i="56" s="1"/>
  <c r="F899" i="56"/>
  <c r="G899" i="56" s="1"/>
  <c r="F898" i="56"/>
  <c r="G898" i="56" s="1"/>
  <c r="F897" i="56"/>
  <c r="G897" i="56" s="1"/>
  <c r="F896" i="56"/>
  <c r="G896" i="56" s="1"/>
  <c r="F895" i="56"/>
  <c r="G895" i="56" s="1"/>
  <c r="F894" i="56"/>
  <c r="G894" i="56" s="1"/>
  <c r="F893" i="56"/>
  <c r="G893" i="56" s="1"/>
  <c r="F892" i="56"/>
  <c r="G892" i="56" s="1"/>
  <c r="F891" i="56"/>
  <c r="G891" i="56" s="1"/>
  <c r="F890" i="56"/>
  <c r="G890" i="56" s="1"/>
  <c r="F889" i="56"/>
  <c r="G889" i="56" s="1"/>
  <c r="F888" i="56"/>
  <c r="G888" i="56" s="1"/>
  <c r="F887" i="56"/>
  <c r="G887" i="56" s="1"/>
  <c r="F886" i="56"/>
  <c r="G886" i="56" s="1"/>
  <c r="F885" i="56"/>
  <c r="G885" i="56" s="1"/>
  <c r="F884" i="56"/>
  <c r="G884" i="56" s="1"/>
  <c r="F883" i="56"/>
  <c r="G883" i="56" s="1"/>
  <c r="F882" i="56"/>
  <c r="G882" i="56" s="1"/>
  <c r="F881" i="56"/>
  <c r="G881" i="56" s="1"/>
  <c r="F880" i="56"/>
  <c r="G880" i="56" s="1"/>
  <c r="F879" i="56"/>
  <c r="G879" i="56" s="1"/>
  <c r="F878" i="56"/>
  <c r="G878" i="56" s="1"/>
  <c r="F877" i="56"/>
  <c r="G877" i="56" s="1"/>
  <c r="F876" i="56"/>
  <c r="G876" i="56" s="1"/>
  <c r="F875" i="56"/>
  <c r="G875" i="56" s="1"/>
  <c r="F874" i="56"/>
  <c r="G874" i="56" s="1"/>
  <c r="F873" i="56"/>
  <c r="G873" i="56" s="1"/>
  <c r="F872" i="56"/>
  <c r="G872" i="56" s="1"/>
  <c r="F871" i="56"/>
  <c r="G871" i="56" s="1"/>
  <c r="F870" i="56"/>
  <c r="G870" i="56" s="1"/>
  <c r="F869" i="56"/>
  <c r="G869" i="56" s="1"/>
  <c r="F868" i="56"/>
  <c r="G868" i="56" s="1"/>
  <c r="F867" i="56"/>
  <c r="G867" i="56" s="1"/>
  <c r="F866" i="56"/>
  <c r="G866" i="56" s="1"/>
  <c r="F865" i="56"/>
  <c r="G865" i="56" s="1"/>
  <c r="F864" i="56"/>
  <c r="G864" i="56" s="1"/>
  <c r="F863" i="56"/>
  <c r="G863" i="56" s="1"/>
  <c r="F862" i="56"/>
  <c r="G862" i="56" s="1"/>
  <c r="F861" i="56"/>
  <c r="G861" i="56" s="1"/>
  <c r="F860" i="56"/>
  <c r="G860" i="56" s="1"/>
  <c r="F859" i="56"/>
  <c r="G859" i="56" s="1"/>
  <c r="F858" i="56"/>
  <c r="G858" i="56" s="1"/>
  <c r="F857" i="56"/>
  <c r="G857" i="56" s="1"/>
  <c r="F856" i="56"/>
  <c r="G856" i="56" s="1"/>
  <c r="F855" i="56"/>
  <c r="G855" i="56" s="1"/>
  <c r="F854" i="56"/>
  <c r="G854" i="56" s="1"/>
  <c r="F853" i="56"/>
  <c r="G853" i="56" s="1"/>
  <c r="F852" i="56"/>
  <c r="G852" i="56" s="1"/>
  <c r="F851" i="56"/>
  <c r="G851" i="56" s="1"/>
  <c r="F850" i="56"/>
  <c r="G850" i="56" s="1"/>
  <c r="F849" i="56"/>
  <c r="G849" i="56" s="1"/>
  <c r="F848" i="56"/>
  <c r="G848" i="56" s="1"/>
  <c r="F847" i="56"/>
  <c r="G847" i="56" s="1"/>
  <c r="F846" i="56"/>
  <c r="G846" i="56" s="1"/>
  <c r="F845" i="56"/>
  <c r="G845" i="56" s="1"/>
  <c r="F844" i="56"/>
  <c r="G844" i="56" s="1"/>
  <c r="F843" i="56"/>
  <c r="G843" i="56" s="1"/>
  <c r="F842" i="56"/>
  <c r="G842" i="56" s="1"/>
  <c r="F841" i="56"/>
  <c r="G841" i="56" s="1"/>
  <c r="F840" i="56"/>
  <c r="G840" i="56" s="1"/>
  <c r="F839" i="56"/>
  <c r="G839" i="56" s="1"/>
  <c r="F838" i="56"/>
  <c r="G838" i="56" s="1"/>
  <c r="F837" i="56"/>
  <c r="G837" i="56" s="1"/>
  <c r="F836" i="56"/>
  <c r="G836" i="56" s="1"/>
  <c r="F835" i="56"/>
  <c r="G835" i="56" s="1"/>
  <c r="F834" i="56"/>
  <c r="G834" i="56" s="1"/>
  <c r="F833" i="56"/>
  <c r="G833" i="56" s="1"/>
  <c r="F832" i="56"/>
  <c r="G832" i="56" s="1"/>
  <c r="F831" i="56"/>
  <c r="G831" i="56" s="1"/>
  <c r="F830" i="56"/>
  <c r="G830" i="56" s="1"/>
  <c r="F829" i="56"/>
  <c r="G829" i="56" s="1"/>
  <c r="F828" i="56"/>
  <c r="G828" i="56" s="1"/>
  <c r="F827" i="56"/>
  <c r="G827" i="56" s="1"/>
  <c r="F826" i="56"/>
  <c r="G826" i="56" s="1"/>
  <c r="F825" i="56"/>
  <c r="G825" i="56" s="1"/>
  <c r="F824" i="56"/>
  <c r="G824" i="56" s="1"/>
  <c r="F823" i="56"/>
  <c r="G823" i="56" s="1"/>
  <c r="F822" i="56"/>
  <c r="G822" i="56" s="1"/>
  <c r="F821" i="56"/>
  <c r="G821" i="56" s="1"/>
  <c r="F820" i="56"/>
  <c r="G820" i="56" s="1"/>
  <c r="F819" i="56"/>
  <c r="G819" i="56" s="1"/>
  <c r="F818" i="56"/>
  <c r="G818" i="56" s="1"/>
  <c r="F817" i="56"/>
  <c r="G817" i="56" s="1"/>
  <c r="F816" i="56"/>
  <c r="G816" i="56" s="1"/>
  <c r="F815" i="56"/>
  <c r="G815" i="56" s="1"/>
  <c r="F814" i="56"/>
  <c r="G814" i="56" s="1"/>
  <c r="F813" i="56"/>
  <c r="G813" i="56" s="1"/>
  <c r="F812" i="56"/>
  <c r="G812" i="56" s="1"/>
  <c r="F811" i="56"/>
  <c r="G811" i="56" s="1"/>
  <c r="F810" i="56"/>
  <c r="G810" i="56" s="1"/>
  <c r="F809" i="56"/>
  <c r="G809" i="56" s="1"/>
  <c r="F808" i="56"/>
  <c r="G808" i="56" s="1"/>
  <c r="F807" i="56"/>
  <c r="G807" i="56" s="1"/>
  <c r="F806" i="56"/>
  <c r="G806" i="56" s="1"/>
  <c r="F805" i="56"/>
  <c r="G805" i="56" s="1"/>
  <c r="F804" i="56"/>
  <c r="G804" i="56" s="1"/>
  <c r="F803" i="56"/>
  <c r="G803" i="56" s="1"/>
  <c r="F802" i="56"/>
  <c r="G802" i="56" s="1"/>
  <c r="F801" i="56"/>
  <c r="G801" i="56" s="1"/>
  <c r="F800" i="56"/>
  <c r="G800" i="56" s="1"/>
  <c r="F799" i="56"/>
  <c r="G799" i="56" s="1"/>
  <c r="F798" i="56"/>
  <c r="G798" i="56" s="1"/>
  <c r="F797" i="56"/>
  <c r="G797" i="56" s="1"/>
  <c r="F796" i="56"/>
  <c r="G796" i="56" s="1"/>
  <c r="F795" i="56"/>
  <c r="G795" i="56" s="1"/>
  <c r="F794" i="56"/>
  <c r="G794" i="56" s="1"/>
  <c r="F793" i="56"/>
  <c r="G793" i="56" s="1"/>
  <c r="F792" i="56"/>
  <c r="G792" i="56" s="1"/>
  <c r="F791" i="56"/>
  <c r="G791" i="56" s="1"/>
  <c r="F790" i="56"/>
  <c r="G790" i="56" s="1"/>
  <c r="F789" i="56"/>
  <c r="G789" i="56" s="1"/>
  <c r="F788" i="56"/>
  <c r="G788" i="56" s="1"/>
  <c r="F787" i="56"/>
  <c r="G787" i="56" s="1"/>
  <c r="F786" i="56"/>
  <c r="G786" i="56" s="1"/>
  <c r="F785" i="56"/>
  <c r="G785" i="56" s="1"/>
  <c r="F784" i="56"/>
  <c r="G784" i="56" s="1"/>
  <c r="F783" i="56"/>
  <c r="G783" i="56" s="1"/>
  <c r="F782" i="56"/>
  <c r="G782" i="56" s="1"/>
  <c r="F781" i="56"/>
  <c r="G781" i="56" s="1"/>
  <c r="F780" i="56"/>
  <c r="G780" i="56" s="1"/>
  <c r="F779" i="56"/>
  <c r="G779" i="56" s="1"/>
  <c r="F778" i="56"/>
  <c r="G778" i="56" s="1"/>
  <c r="F777" i="56"/>
  <c r="G777" i="56" s="1"/>
  <c r="F776" i="56"/>
  <c r="G776" i="56" s="1"/>
  <c r="F775" i="56"/>
  <c r="G775" i="56" s="1"/>
  <c r="F774" i="56"/>
  <c r="G774" i="56" s="1"/>
  <c r="F773" i="56"/>
  <c r="G773" i="56" s="1"/>
  <c r="F772" i="56"/>
  <c r="G772" i="56" s="1"/>
  <c r="F771" i="56"/>
  <c r="G771" i="56" s="1"/>
  <c r="F770" i="56"/>
  <c r="G770" i="56" s="1"/>
  <c r="F769" i="56"/>
  <c r="G769" i="56" s="1"/>
  <c r="F768" i="56"/>
  <c r="G768" i="56" s="1"/>
  <c r="F767" i="56"/>
  <c r="G767" i="56" s="1"/>
  <c r="F766" i="56"/>
  <c r="G766" i="56" s="1"/>
  <c r="F765" i="56"/>
  <c r="G765" i="56" s="1"/>
  <c r="F764" i="56"/>
  <c r="G764" i="56" s="1"/>
  <c r="F763" i="56"/>
  <c r="G763" i="56" s="1"/>
  <c r="F762" i="56"/>
  <c r="G762" i="56" s="1"/>
  <c r="F761" i="56"/>
  <c r="G761" i="56" s="1"/>
  <c r="F760" i="56"/>
  <c r="G760" i="56" s="1"/>
  <c r="F759" i="56"/>
  <c r="G759" i="56" s="1"/>
  <c r="F758" i="56"/>
  <c r="G758" i="56" s="1"/>
  <c r="F757" i="56"/>
  <c r="G757" i="56" s="1"/>
  <c r="F756" i="56"/>
  <c r="G756" i="56" s="1"/>
  <c r="F755" i="56"/>
  <c r="G755" i="56" s="1"/>
  <c r="F754" i="56"/>
  <c r="G754" i="56" s="1"/>
  <c r="F753" i="56"/>
  <c r="G753" i="56" s="1"/>
  <c r="F752" i="56"/>
  <c r="G752" i="56" s="1"/>
  <c r="F751" i="56"/>
  <c r="G751" i="56" s="1"/>
  <c r="F750" i="56"/>
  <c r="G750" i="56" s="1"/>
  <c r="F749" i="56"/>
  <c r="G749" i="56" s="1"/>
  <c r="F748" i="56"/>
  <c r="G748" i="56" s="1"/>
  <c r="F747" i="56"/>
  <c r="G747" i="56" s="1"/>
  <c r="F746" i="56"/>
  <c r="G746" i="56" s="1"/>
  <c r="F745" i="56"/>
  <c r="G745" i="56" s="1"/>
  <c r="F744" i="56"/>
  <c r="G744" i="56" s="1"/>
  <c r="F743" i="56"/>
  <c r="G743" i="56" s="1"/>
  <c r="F742" i="56"/>
  <c r="G742" i="56" s="1"/>
  <c r="F741" i="56"/>
  <c r="G741" i="56" s="1"/>
  <c r="F740" i="56"/>
  <c r="G740" i="56" s="1"/>
  <c r="F739" i="56"/>
  <c r="G739" i="56" s="1"/>
  <c r="F738" i="56"/>
  <c r="G738" i="56" s="1"/>
  <c r="F737" i="56"/>
  <c r="G737" i="56" s="1"/>
  <c r="F736" i="56"/>
  <c r="G736" i="56" s="1"/>
  <c r="F735" i="56"/>
  <c r="G735" i="56" s="1"/>
  <c r="F734" i="56"/>
  <c r="G734" i="56" s="1"/>
  <c r="F733" i="56"/>
  <c r="G733" i="56" s="1"/>
  <c r="F732" i="56"/>
  <c r="G732" i="56" s="1"/>
  <c r="F731" i="56"/>
  <c r="G731" i="56" s="1"/>
  <c r="F730" i="56"/>
  <c r="G730" i="56" s="1"/>
  <c r="F729" i="56"/>
  <c r="G729" i="56" s="1"/>
  <c r="F728" i="56"/>
  <c r="G728" i="56" s="1"/>
  <c r="F727" i="56"/>
  <c r="G727" i="56" s="1"/>
  <c r="F726" i="56"/>
  <c r="G726" i="56" s="1"/>
  <c r="F725" i="56"/>
  <c r="G725" i="56" s="1"/>
  <c r="F724" i="56"/>
  <c r="G724" i="56" s="1"/>
  <c r="F723" i="56"/>
  <c r="G723" i="56" s="1"/>
  <c r="F722" i="56"/>
  <c r="G722" i="56" s="1"/>
  <c r="F721" i="56"/>
  <c r="G721" i="56" s="1"/>
  <c r="F720" i="56"/>
  <c r="G720" i="56" s="1"/>
  <c r="F719" i="56"/>
  <c r="G719" i="56" s="1"/>
  <c r="F718" i="56"/>
  <c r="G718" i="56" s="1"/>
  <c r="F717" i="56"/>
  <c r="G717" i="56" s="1"/>
  <c r="F716" i="56"/>
  <c r="G716" i="56" s="1"/>
  <c r="F715" i="56"/>
  <c r="G715" i="56" s="1"/>
  <c r="F714" i="56"/>
  <c r="G714" i="56" s="1"/>
  <c r="F713" i="56"/>
  <c r="G713" i="56" s="1"/>
  <c r="F712" i="56"/>
  <c r="G712" i="56" s="1"/>
  <c r="F711" i="56"/>
  <c r="G711" i="56" s="1"/>
  <c r="F710" i="56"/>
  <c r="G710" i="56" s="1"/>
  <c r="F709" i="56"/>
  <c r="G709" i="56" s="1"/>
  <c r="F708" i="56"/>
  <c r="G708" i="56" s="1"/>
  <c r="F707" i="56"/>
  <c r="G707" i="56" s="1"/>
  <c r="F706" i="56"/>
  <c r="G706" i="56" s="1"/>
  <c r="F705" i="56"/>
  <c r="G705" i="56" s="1"/>
  <c r="F704" i="56"/>
  <c r="G704" i="56" s="1"/>
  <c r="F703" i="56"/>
  <c r="G703" i="56" s="1"/>
  <c r="F702" i="56"/>
  <c r="G702" i="56" s="1"/>
  <c r="F701" i="56"/>
  <c r="G701" i="56" s="1"/>
  <c r="F700" i="56"/>
  <c r="G700" i="56" s="1"/>
  <c r="F699" i="56"/>
  <c r="G699" i="56" s="1"/>
  <c r="F698" i="56"/>
  <c r="G698" i="56" s="1"/>
  <c r="F697" i="56"/>
  <c r="G697" i="56" s="1"/>
  <c r="F696" i="56"/>
  <c r="G696" i="56" s="1"/>
  <c r="F695" i="56"/>
  <c r="G695" i="56" s="1"/>
  <c r="F694" i="56"/>
  <c r="G694" i="56" s="1"/>
  <c r="F693" i="56"/>
  <c r="G693" i="56" s="1"/>
  <c r="F692" i="56"/>
  <c r="G692" i="56" s="1"/>
  <c r="F691" i="56"/>
  <c r="G691" i="56" s="1"/>
  <c r="F690" i="56"/>
  <c r="G690" i="56" s="1"/>
  <c r="F689" i="56"/>
  <c r="G689" i="56" s="1"/>
  <c r="F688" i="56"/>
  <c r="G688" i="56" s="1"/>
  <c r="F687" i="56"/>
  <c r="G687" i="56" s="1"/>
  <c r="F686" i="56"/>
  <c r="G686" i="56" s="1"/>
  <c r="F685" i="56"/>
  <c r="G685" i="56" s="1"/>
  <c r="F684" i="56"/>
  <c r="G684" i="56" s="1"/>
  <c r="F683" i="56"/>
  <c r="G683" i="56" s="1"/>
  <c r="F682" i="56"/>
  <c r="G682" i="56" s="1"/>
  <c r="F681" i="56"/>
  <c r="G681" i="56" s="1"/>
  <c r="F680" i="56"/>
  <c r="G680" i="56" s="1"/>
  <c r="F679" i="56"/>
  <c r="G679" i="56" s="1"/>
  <c r="F678" i="56"/>
  <c r="G678" i="56" s="1"/>
  <c r="F677" i="56"/>
  <c r="G677" i="56" s="1"/>
  <c r="F676" i="56"/>
  <c r="G676" i="56" s="1"/>
  <c r="F675" i="56"/>
  <c r="G675" i="56" s="1"/>
  <c r="F674" i="56"/>
  <c r="G674" i="56" s="1"/>
  <c r="F673" i="56"/>
  <c r="G673" i="56" s="1"/>
  <c r="F672" i="56"/>
  <c r="G672" i="56" s="1"/>
  <c r="F671" i="56"/>
  <c r="G671" i="56" s="1"/>
  <c r="F670" i="56"/>
  <c r="G670" i="56" s="1"/>
  <c r="F669" i="56"/>
  <c r="G669" i="56" s="1"/>
  <c r="F668" i="56"/>
  <c r="G668" i="56" s="1"/>
  <c r="F667" i="56"/>
  <c r="G667" i="56" s="1"/>
  <c r="F666" i="56"/>
  <c r="G666" i="56" s="1"/>
  <c r="F665" i="56"/>
  <c r="G665" i="56" s="1"/>
  <c r="F664" i="56"/>
  <c r="G664" i="56" s="1"/>
  <c r="F663" i="56"/>
  <c r="G663" i="56" s="1"/>
  <c r="F662" i="56"/>
  <c r="G662" i="56" s="1"/>
  <c r="F661" i="56"/>
  <c r="G661" i="56" s="1"/>
  <c r="F660" i="56"/>
  <c r="G660" i="56" s="1"/>
  <c r="F659" i="56"/>
  <c r="G659" i="56" s="1"/>
  <c r="F658" i="56"/>
  <c r="G658" i="56" s="1"/>
  <c r="F657" i="56"/>
  <c r="G657" i="56" s="1"/>
  <c r="F656" i="56"/>
  <c r="G656" i="56" s="1"/>
  <c r="F655" i="56"/>
  <c r="G655" i="56" s="1"/>
  <c r="F654" i="56"/>
  <c r="G654" i="56" s="1"/>
  <c r="F653" i="56"/>
  <c r="G653" i="56" s="1"/>
  <c r="F652" i="56"/>
  <c r="G652" i="56" s="1"/>
  <c r="F651" i="56"/>
  <c r="G651" i="56" s="1"/>
  <c r="F650" i="56"/>
  <c r="G650" i="56" s="1"/>
  <c r="F649" i="56"/>
  <c r="G649" i="56" s="1"/>
  <c r="F648" i="56"/>
  <c r="G648" i="56" s="1"/>
  <c r="F647" i="56"/>
  <c r="G647" i="56" s="1"/>
  <c r="F646" i="56"/>
  <c r="G646" i="56" s="1"/>
  <c r="F645" i="56"/>
  <c r="G645" i="56" s="1"/>
  <c r="F644" i="56"/>
  <c r="G644" i="56" s="1"/>
  <c r="F643" i="56"/>
  <c r="G643" i="56" s="1"/>
  <c r="F642" i="56"/>
  <c r="G642" i="56" s="1"/>
  <c r="F641" i="56"/>
  <c r="G641" i="56" s="1"/>
  <c r="F640" i="56"/>
  <c r="G640" i="56" s="1"/>
  <c r="F639" i="56"/>
  <c r="G639" i="56" s="1"/>
  <c r="F638" i="56"/>
  <c r="G638" i="56" s="1"/>
  <c r="F637" i="56"/>
  <c r="G637" i="56" s="1"/>
  <c r="F636" i="56"/>
  <c r="G636" i="56" s="1"/>
  <c r="F635" i="56"/>
  <c r="G635" i="56" s="1"/>
  <c r="F634" i="56"/>
  <c r="G634" i="56" s="1"/>
  <c r="F633" i="56"/>
  <c r="G633" i="56" s="1"/>
  <c r="F632" i="56"/>
  <c r="G632" i="56" s="1"/>
  <c r="F631" i="56"/>
  <c r="G631" i="56" s="1"/>
  <c r="F630" i="56"/>
  <c r="G630" i="56" s="1"/>
  <c r="F629" i="56"/>
  <c r="G629" i="56" s="1"/>
  <c r="F628" i="56"/>
  <c r="G628" i="56" s="1"/>
  <c r="F627" i="56"/>
  <c r="G627" i="56" s="1"/>
  <c r="F626" i="56"/>
  <c r="G626" i="56" s="1"/>
  <c r="F625" i="56"/>
  <c r="G625" i="56" s="1"/>
  <c r="F624" i="56"/>
  <c r="G624" i="56" s="1"/>
  <c r="F623" i="56"/>
  <c r="G623" i="56" s="1"/>
  <c r="F622" i="56"/>
  <c r="G622" i="56" s="1"/>
  <c r="F621" i="56"/>
  <c r="G621" i="56" s="1"/>
  <c r="F620" i="56"/>
  <c r="G620" i="56" s="1"/>
  <c r="F619" i="56"/>
  <c r="G619" i="56" s="1"/>
  <c r="F618" i="56"/>
  <c r="G618" i="56" s="1"/>
  <c r="F617" i="56"/>
  <c r="G617" i="56" s="1"/>
  <c r="F616" i="56"/>
  <c r="G616" i="56" s="1"/>
  <c r="F615" i="56"/>
  <c r="G615" i="56" s="1"/>
  <c r="F614" i="56"/>
  <c r="G614" i="56" s="1"/>
  <c r="F613" i="56"/>
  <c r="G613" i="56" s="1"/>
  <c r="F612" i="56"/>
  <c r="G612" i="56" s="1"/>
  <c r="F611" i="56"/>
  <c r="G611" i="56" s="1"/>
  <c r="F610" i="56"/>
  <c r="G610" i="56" s="1"/>
  <c r="F609" i="56"/>
  <c r="G609" i="56" s="1"/>
  <c r="F608" i="56"/>
  <c r="G608" i="56" s="1"/>
  <c r="F607" i="56"/>
  <c r="G607" i="56" s="1"/>
  <c r="F606" i="56"/>
  <c r="G606" i="56" s="1"/>
  <c r="F605" i="56"/>
  <c r="G605" i="56" s="1"/>
  <c r="F604" i="56"/>
  <c r="G604" i="56" s="1"/>
  <c r="F603" i="56"/>
  <c r="G603" i="56" s="1"/>
  <c r="F602" i="56"/>
  <c r="G602" i="56" s="1"/>
  <c r="F601" i="56"/>
  <c r="G601" i="56" s="1"/>
  <c r="F600" i="56"/>
  <c r="G600" i="56" s="1"/>
  <c r="F599" i="56"/>
  <c r="G599" i="56" s="1"/>
  <c r="F598" i="56"/>
  <c r="G598" i="56" s="1"/>
  <c r="F597" i="56"/>
  <c r="G597" i="56" s="1"/>
  <c r="F596" i="56"/>
  <c r="G596" i="56" s="1"/>
  <c r="F595" i="56"/>
  <c r="G595" i="56" s="1"/>
  <c r="F594" i="56"/>
  <c r="G594" i="56" s="1"/>
  <c r="F593" i="56"/>
  <c r="G593" i="56" s="1"/>
  <c r="F592" i="56"/>
  <c r="G592" i="56" s="1"/>
  <c r="F591" i="56"/>
  <c r="G591" i="56" s="1"/>
  <c r="F590" i="56"/>
  <c r="G590" i="56" s="1"/>
  <c r="F589" i="56"/>
  <c r="G589" i="56" s="1"/>
  <c r="F588" i="56"/>
  <c r="G588" i="56" s="1"/>
  <c r="F587" i="56"/>
  <c r="G587" i="56" s="1"/>
  <c r="F586" i="56"/>
  <c r="G586" i="56" s="1"/>
  <c r="F585" i="56"/>
  <c r="G585" i="56" s="1"/>
  <c r="F584" i="56"/>
  <c r="G584" i="56" s="1"/>
  <c r="F583" i="56"/>
  <c r="G583" i="56" s="1"/>
  <c r="F582" i="56"/>
  <c r="G582" i="56" s="1"/>
  <c r="F581" i="56"/>
  <c r="G581" i="56" s="1"/>
  <c r="F580" i="56"/>
  <c r="G580" i="56" s="1"/>
  <c r="F579" i="56"/>
  <c r="G579" i="56" s="1"/>
  <c r="F578" i="56"/>
  <c r="G578" i="56" s="1"/>
  <c r="F577" i="56"/>
  <c r="G577" i="56" s="1"/>
  <c r="F576" i="56"/>
  <c r="G576" i="56" s="1"/>
  <c r="F575" i="56"/>
  <c r="G575" i="56" s="1"/>
  <c r="F574" i="56"/>
  <c r="G574" i="56" s="1"/>
  <c r="F573" i="56"/>
  <c r="G573" i="56" s="1"/>
  <c r="F572" i="56"/>
  <c r="G572" i="56" s="1"/>
  <c r="F571" i="56"/>
  <c r="G571" i="56" s="1"/>
  <c r="F570" i="56"/>
  <c r="G570" i="56" s="1"/>
  <c r="F569" i="56"/>
  <c r="G569" i="56" s="1"/>
  <c r="F568" i="56"/>
  <c r="G568" i="56" s="1"/>
  <c r="F567" i="56"/>
  <c r="G567" i="56" s="1"/>
  <c r="F566" i="56"/>
  <c r="G566" i="56" s="1"/>
  <c r="F565" i="56"/>
  <c r="G565" i="56" s="1"/>
  <c r="F564" i="56"/>
  <c r="G564" i="56" s="1"/>
  <c r="F563" i="56"/>
  <c r="G563" i="56" s="1"/>
  <c r="F562" i="56"/>
  <c r="G562" i="56" s="1"/>
  <c r="F561" i="56"/>
  <c r="G561" i="56" s="1"/>
  <c r="F560" i="56"/>
  <c r="G560" i="56" s="1"/>
  <c r="F559" i="56"/>
  <c r="G559" i="56" s="1"/>
  <c r="F558" i="56"/>
  <c r="G558" i="56" s="1"/>
  <c r="F557" i="56"/>
  <c r="G557" i="56" s="1"/>
  <c r="F556" i="56"/>
  <c r="G556" i="56" s="1"/>
  <c r="F555" i="56"/>
  <c r="G555" i="56" s="1"/>
  <c r="F554" i="56"/>
  <c r="G554" i="56" s="1"/>
  <c r="F553" i="56"/>
  <c r="G553" i="56" s="1"/>
  <c r="F552" i="56"/>
  <c r="G552" i="56" s="1"/>
  <c r="F551" i="56"/>
  <c r="G551" i="56" s="1"/>
  <c r="F550" i="56"/>
  <c r="G550" i="56" s="1"/>
  <c r="F549" i="56"/>
  <c r="G549" i="56" s="1"/>
  <c r="F548" i="56"/>
  <c r="G548" i="56" s="1"/>
  <c r="F547" i="56"/>
  <c r="G547" i="56" s="1"/>
  <c r="F546" i="56"/>
  <c r="G546" i="56" s="1"/>
  <c r="F545" i="56"/>
  <c r="G545" i="56" s="1"/>
  <c r="F544" i="56"/>
  <c r="G544" i="56" s="1"/>
  <c r="F543" i="56"/>
  <c r="G543" i="56" s="1"/>
  <c r="F542" i="56"/>
  <c r="G542" i="56" s="1"/>
  <c r="F541" i="56"/>
  <c r="G541" i="56" s="1"/>
  <c r="F540" i="56"/>
  <c r="G540" i="56" s="1"/>
  <c r="F539" i="56"/>
  <c r="G539" i="56" s="1"/>
  <c r="F538" i="56"/>
  <c r="G538" i="56" s="1"/>
  <c r="F537" i="56"/>
  <c r="G537" i="56" s="1"/>
  <c r="F536" i="56"/>
  <c r="G536" i="56" s="1"/>
  <c r="F535" i="56"/>
  <c r="G535" i="56" s="1"/>
  <c r="F534" i="56"/>
  <c r="G534" i="56" s="1"/>
  <c r="F533" i="56"/>
  <c r="G533" i="56" s="1"/>
  <c r="F532" i="56"/>
  <c r="G532" i="56" s="1"/>
  <c r="F531" i="56"/>
  <c r="G531" i="56" s="1"/>
  <c r="F530" i="56"/>
  <c r="G530" i="56" s="1"/>
  <c r="F529" i="56"/>
  <c r="G529" i="56" s="1"/>
  <c r="F528" i="56"/>
  <c r="G528" i="56" s="1"/>
  <c r="F527" i="56"/>
  <c r="G527" i="56" s="1"/>
  <c r="F526" i="56"/>
  <c r="G526" i="56" s="1"/>
  <c r="F525" i="56"/>
  <c r="G525" i="56" s="1"/>
  <c r="F524" i="56"/>
  <c r="G524" i="56" s="1"/>
  <c r="F523" i="56"/>
  <c r="G523" i="56" s="1"/>
  <c r="F522" i="56"/>
  <c r="G522" i="56" s="1"/>
  <c r="F521" i="56"/>
  <c r="G521" i="56" s="1"/>
  <c r="F520" i="56"/>
  <c r="G520" i="56" s="1"/>
  <c r="F519" i="56"/>
  <c r="G519" i="56" s="1"/>
  <c r="F518" i="56"/>
  <c r="G518" i="56" s="1"/>
  <c r="F517" i="56"/>
  <c r="G517" i="56" s="1"/>
  <c r="F516" i="56"/>
  <c r="G516" i="56" s="1"/>
  <c r="F515" i="56"/>
  <c r="G515" i="56" s="1"/>
  <c r="F514" i="56"/>
  <c r="G514" i="56" s="1"/>
  <c r="F513" i="56"/>
  <c r="G513" i="56" s="1"/>
  <c r="F512" i="56"/>
  <c r="G512" i="56" s="1"/>
  <c r="F511" i="56"/>
  <c r="G511" i="56" s="1"/>
  <c r="F510" i="56"/>
  <c r="G510" i="56" s="1"/>
  <c r="F509" i="56"/>
  <c r="G509" i="56" s="1"/>
  <c r="F508" i="56"/>
  <c r="G508" i="56" s="1"/>
  <c r="F507" i="56"/>
  <c r="G507" i="56" s="1"/>
  <c r="F506" i="56"/>
  <c r="G506" i="56" s="1"/>
  <c r="F505" i="56"/>
  <c r="G505" i="56" s="1"/>
  <c r="F504" i="56"/>
  <c r="G504" i="56" s="1"/>
  <c r="F503" i="56"/>
  <c r="G503" i="56" s="1"/>
  <c r="F502" i="56"/>
  <c r="G502" i="56" s="1"/>
  <c r="F501" i="56"/>
  <c r="G501" i="56" s="1"/>
  <c r="F500" i="56"/>
  <c r="G500" i="56" s="1"/>
  <c r="F499" i="56"/>
  <c r="G499" i="56" s="1"/>
  <c r="F498" i="56"/>
  <c r="G498" i="56" s="1"/>
  <c r="F497" i="56"/>
  <c r="G497" i="56" s="1"/>
  <c r="F496" i="56"/>
  <c r="G496" i="56" s="1"/>
  <c r="F495" i="56"/>
  <c r="G495" i="56" s="1"/>
  <c r="F494" i="56"/>
  <c r="G494" i="56" s="1"/>
  <c r="F493" i="56"/>
  <c r="G493" i="56" s="1"/>
  <c r="F492" i="56"/>
  <c r="G492" i="56" s="1"/>
  <c r="F491" i="56"/>
  <c r="G491" i="56" s="1"/>
  <c r="F490" i="56"/>
  <c r="G490" i="56" s="1"/>
  <c r="F489" i="56"/>
  <c r="G489" i="56" s="1"/>
  <c r="F488" i="56"/>
  <c r="G488" i="56" s="1"/>
  <c r="F487" i="56"/>
  <c r="G487" i="56" s="1"/>
  <c r="F486" i="56"/>
  <c r="G486" i="56" s="1"/>
  <c r="F485" i="56"/>
  <c r="G485" i="56" s="1"/>
  <c r="F484" i="56"/>
  <c r="G484" i="56" s="1"/>
  <c r="F483" i="56"/>
  <c r="G483" i="56" s="1"/>
  <c r="F482" i="56"/>
  <c r="G482" i="56" s="1"/>
  <c r="F481" i="56"/>
  <c r="G481" i="56" s="1"/>
  <c r="F480" i="56"/>
  <c r="G480" i="56" s="1"/>
  <c r="F479" i="56"/>
  <c r="G479" i="56" s="1"/>
  <c r="F478" i="56"/>
  <c r="G478" i="56" s="1"/>
  <c r="F477" i="56"/>
  <c r="G477" i="56" s="1"/>
  <c r="F476" i="56"/>
  <c r="G476" i="56" s="1"/>
  <c r="F475" i="56"/>
  <c r="G475" i="56" s="1"/>
  <c r="F474" i="56"/>
  <c r="G474" i="56" s="1"/>
  <c r="F473" i="56"/>
  <c r="G473" i="56" s="1"/>
  <c r="F472" i="56"/>
  <c r="G472" i="56" s="1"/>
  <c r="F471" i="56"/>
  <c r="G471" i="56" s="1"/>
  <c r="F470" i="56"/>
  <c r="G470" i="56" s="1"/>
  <c r="F469" i="56"/>
  <c r="G469" i="56" s="1"/>
  <c r="F468" i="56"/>
  <c r="G468" i="56" s="1"/>
  <c r="F467" i="56"/>
  <c r="G467" i="56" s="1"/>
  <c r="F466" i="56"/>
  <c r="G466" i="56" s="1"/>
  <c r="F465" i="56"/>
  <c r="G465" i="56" s="1"/>
  <c r="F464" i="56"/>
  <c r="G464" i="56" s="1"/>
  <c r="F463" i="56"/>
  <c r="G463" i="56" s="1"/>
  <c r="F462" i="56"/>
  <c r="G462" i="56" s="1"/>
  <c r="F461" i="56"/>
  <c r="G461" i="56" s="1"/>
  <c r="F460" i="56"/>
  <c r="G460" i="56" s="1"/>
  <c r="F459" i="56"/>
  <c r="G459" i="56" s="1"/>
  <c r="F458" i="56"/>
  <c r="G458" i="56" s="1"/>
  <c r="F457" i="56"/>
  <c r="G457" i="56" s="1"/>
  <c r="F456" i="56"/>
  <c r="G456" i="56" s="1"/>
  <c r="F455" i="56"/>
  <c r="G455" i="56" s="1"/>
  <c r="F454" i="56"/>
  <c r="G454" i="56" s="1"/>
  <c r="F453" i="56"/>
  <c r="G453" i="56" s="1"/>
  <c r="F452" i="56"/>
  <c r="G452" i="56" s="1"/>
  <c r="F451" i="56"/>
  <c r="G451" i="56" s="1"/>
  <c r="F450" i="56"/>
  <c r="G450" i="56" s="1"/>
  <c r="F449" i="56"/>
  <c r="G449" i="56" s="1"/>
  <c r="F448" i="56"/>
  <c r="G448" i="56" s="1"/>
  <c r="F447" i="56"/>
  <c r="G447" i="56" s="1"/>
  <c r="F446" i="56"/>
  <c r="G446" i="56" s="1"/>
  <c r="F445" i="56"/>
  <c r="G445" i="56" s="1"/>
  <c r="F444" i="56"/>
  <c r="G444" i="56" s="1"/>
  <c r="F443" i="56"/>
  <c r="G443" i="56" s="1"/>
  <c r="F442" i="56"/>
  <c r="G442" i="56" s="1"/>
  <c r="F441" i="56"/>
  <c r="G441" i="56" s="1"/>
  <c r="F440" i="56"/>
  <c r="G440" i="56" s="1"/>
  <c r="F439" i="56"/>
  <c r="G439" i="56" s="1"/>
  <c r="F438" i="56"/>
  <c r="G438" i="56" s="1"/>
  <c r="F437" i="56"/>
  <c r="G437" i="56" s="1"/>
  <c r="F436" i="56"/>
  <c r="G436" i="56" s="1"/>
  <c r="F435" i="56"/>
  <c r="G435" i="56" s="1"/>
  <c r="F434" i="56"/>
  <c r="G434" i="56" s="1"/>
  <c r="F433" i="56"/>
  <c r="G433" i="56" s="1"/>
  <c r="F432" i="56"/>
  <c r="G432" i="56" s="1"/>
  <c r="F431" i="56"/>
  <c r="G431" i="56" s="1"/>
  <c r="F430" i="56"/>
  <c r="G430" i="56" s="1"/>
  <c r="F429" i="56"/>
  <c r="G429" i="56" s="1"/>
  <c r="F428" i="56"/>
  <c r="G428" i="56" s="1"/>
  <c r="F427" i="56"/>
  <c r="G427" i="56" s="1"/>
  <c r="F426" i="56"/>
  <c r="G426" i="56" s="1"/>
  <c r="F425" i="56"/>
  <c r="G425" i="56" s="1"/>
  <c r="F424" i="56"/>
  <c r="G424" i="56" s="1"/>
  <c r="F423" i="56"/>
  <c r="G423" i="56" s="1"/>
  <c r="F422" i="56"/>
  <c r="G422" i="56" s="1"/>
  <c r="F421" i="56"/>
  <c r="G421" i="56" s="1"/>
  <c r="F420" i="56"/>
  <c r="G420" i="56" s="1"/>
  <c r="F419" i="56"/>
  <c r="G419" i="56" s="1"/>
  <c r="F418" i="56"/>
  <c r="G418" i="56" s="1"/>
  <c r="F417" i="56"/>
  <c r="G417" i="56" s="1"/>
  <c r="F416" i="56"/>
  <c r="G416" i="56" s="1"/>
  <c r="F415" i="56"/>
  <c r="G415" i="56" s="1"/>
  <c r="F414" i="56"/>
  <c r="G414" i="56" s="1"/>
  <c r="F413" i="56"/>
  <c r="G413" i="56" s="1"/>
  <c r="F412" i="56"/>
  <c r="G412" i="56" s="1"/>
  <c r="F411" i="56"/>
  <c r="G411" i="56" s="1"/>
  <c r="F410" i="56"/>
  <c r="G410" i="56" s="1"/>
  <c r="F409" i="56"/>
  <c r="G409" i="56" s="1"/>
  <c r="F408" i="56"/>
  <c r="G408" i="56" s="1"/>
  <c r="F407" i="56"/>
  <c r="G407" i="56" s="1"/>
  <c r="F406" i="56"/>
  <c r="G406" i="56" s="1"/>
  <c r="F405" i="56"/>
  <c r="G405" i="56" s="1"/>
  <c r="F404" i="56"/>
  <c r="G404" i="56" s="1"/>
  <c r="F403" i="56"/>
  <c r="G403" i="56" s="1"/>
  <c r="F402" i="56"/>
  <c r="G402" i="56" s="1"/>
  <c r="F401" i="56"/>
  <c r="G401" i="56" s="1"/>
  <c r="F400" i="56"/>
  <c r="G400" i="56" s="1"/>
  <c r="F399" i="56"/>
  <c r="G399" i="56" s="1"/>
  <c r="F398" i="56"/>
  <c r="G398" i="56" s="1"/>
  <c r="F397" i="56"/>
  <c r="G397" i="56" s="1"/>
  <c r="F396" i="56"/>
  <c r="G396" i="56" s="1"/>
  <c r="F395" i="56"/>
  <c r="G395" i="56" s="1"/>
  <c r="F394" i="56"/>
  <c r="G394" i="56" s="1"/>
  <c r="F393" i="56"/>
  <c r="G393" i="56" s="1"/>
  <c r="F392" i="56"/>
  <c r="G392" i="56" s="1"/>
  <c r="F391" i="56"/>
  <c r="G391" i="56" s="1"/>
  <c r="F390" i="56"/>
  <c r="G390" i="56" s="1"/>
  <c r="F389" i="56"/>
  <c r="G389" i="56" s="1"/>
  <c r="F388" i="56"/>
  <c r="G388" i="56" s="1"/>
  <c r="F387" i="56"/>
  <c r="G387" i="56" s="1"/>
  <c r="F386" i="56"/>
  <c r="G386" i="56" s="1"/>
  <c r="F385" i="56"/>
  <c r="G385" i="56" s="1"/>
  <c r="F384" i="56"/>
  <c r="G384" i="56" s="1"/>
  <c r="F383" i="56"/>
  <c r="G383" i="56" s="1"/>
  <c r="F382" i="56"/>
  <c r="G382" i="56" s="1"/>
  <c r="F381" i="56"/>
  <c r="G381" i="56" s="1"/>
  <c r="F380" i="56"/>
  <c r="G380" i="56" s="1"/>
  <c r="F379" i="56"/>
  <c r="G379" i="56" s="1"/>
  <c r="F378" i="56"/>
  <c r="G378" i="56" s="1"/>
  <c r="F377" i="56"/>
  <c r="G377" i="56" s="1"/>
  <c r="F376" i="56"/>
  <c r="G376" i="56" s="1"/>
  <c r="F375" i="56"/>
  <c r="G375" i="56" s="1"/>
  <c r="F374" i="56"/>
  <c r="G374" i="56" s="1"/>
  <c r="F373" i="56"/>
  <c r="G373" i="56" s="1"/>
  <c r="F372" i="56"/>
  <c r="G372" i="56" s="1"/>
  <c r="F371" i="56"/>
  <c r="G371" i="56" s="1"/>
  <c r="F370" i="56"/>
  <c r="G370" i="56" s="1"/>
  <c r="F369" i="56"/>
  <c r="G369" i="56" s="1"/>
  <c r="F368" i="56"/>
  <c r="G368" i="56" s="1"/>
  <c r="F367" i="56"/>
  <c r="G367" i="56" s="1"/>
  <c r="F366" i="56"/>
  <c r="G366" i="56" s="1"/>
  <c r="F365" i="56"/>
  <c r="G365" i="56" s="1"/>
  <c r="F364" i="56"/>
  <c r="G364" i="56" s="1"/>
  <c r="F363" i="56"/>
  <c r="G363" i="56" s="1"/>
  <c r="F362" i="56"/>
  <c r="G362" i="56" s="1"/>
  <c r="F361" i="56"/>
  <c r="G361" i="56" s="1"/>
  <c r="F360" i="56"/>
  <c r="G360" i="56" s="1"/>
  <c r="F359" i="56"/>
  <c r="G359" i="56" s="1"/>
  <c r="F358" i="56"/>
  <c r="G358" i="56" s="1"/>
  <c r="F357" i="56"/>
  <c r="G357" i="56" s="1"/>
  <c r="F356" i="56"/>
  <c r="G356" i="56" s="1"/>
  <c r="F355" i="56"/>
  <c r="G355" i="56" s="1"/>
  <c r="F354" i="56"/>
  <c r="G354" i="56" s="1"/>
  <c r="F353" i="56"/>
  <c r="G353" i="56" s="1"/>
  <c r="F352" i="56"/>
  <c r="G352" i="56" s="1"/>
  <c r="F351" i="56"/>
  <c r="G351" i="56" s="1"/>
  <c r="F350" i="56"/>
  <c r="G350" i="56" s="1"/>
  <c r="F349" i="56"/>
  <c r="G349" i="56" s="1"/>
  <c r="F348" i="56"/>
  <c r="G348" i="56" s="1"/>
  <c r="F347" i="56"/>
  <c r="G347" i="56" s="1"/>
  <c r="F346" i="56"/>
  <c r="G346" i="56" s="1"/>
  <c r="F345" i="56"/>
  <c r="G345" i="56" s="1"/>
  <c r="F344" i="56"/>
  <c r="G344" i="56" s="1"/>
  <c r="F343" i="56"/>
  <c r="G343" i="56" s="1"/>
  <c r="F342" i="56"/>
  <c r="G342" i="56" s="1"/>
  <c r="F341" i="56"/>
  <c r="G341" i="56" s="1"/>
  <c r="F340" i="56"/>
  <c r="G340" i="56" s="1"/>
  <c r="F339" i="56"/>
  <c r="G339" i="56" s="1"/>
  <c r="F338" i="56"/>
  <c r="G338" i="56" s="1"/>
  <c r="F337" i="56"/>
  <c r="G337" i="56" s="1"/>
  <c r="F336" i="56"/>
  <c r="G336" i="56" s="1"/>
  <c r="F335" i="56"/>
  <c r="G335" i="56" s="1"/>
  <c r="F334" i="56"/>
  <c r="G334" i="56" s="1"/>
  <c r="F333" i="56"/>
  <c r="G333" i="56" s="1"/>
  <c r="F332" i="56"/>
  <c r="G332" i="56" s="1"/>
  <c r="F331" i="56"/>
  <c r="G331" i="56" s="1"/>
  <c r="F330" i="56"/>
  <c r="G330" i="56" s="1"/>
  <c r="F329" i="56"/>
  <c r="G329" i="56" s="1"/>
  <c r="F328" i="56"/>
  <c r="G328" i="56" s="1"/>
  <c r="F327" i="56"/>
  <c r="G327" i="56" s="1"/>
  <c r="F326" i="56"/>
  <c r="G326" i="56" s="1"/>
  <c r="F325" i="56"/>
  <c r="G325" i="56" s="1"/>
  <c r="F324" i="56"/>
  <c r="G324" i="56" s="1"/>
  <c r="F323" i="56"/>
  <c r="G323" i="56" s="1"/>
  <c r="F322" i="56"/>
  <c r="G322" i="56" s="1"/>
  <c r="F321" i="56"/>
  <c r="G321" i="56" s="1"/>
  <c r="F320" i="56"/>
  <c r="G320" i="56" s="1"/>
  <c r="F319" i="56"/>
  <c r="G319" i="56" s="1"/>
  <c r="F318" i="56"/>
  <c r="G318" i="56" s="1"/>
  <c r="F317" i="56"/>
  <c r="G317" i="56" s="1"/>
  <c r="F316" i="56"/>
  <c r="G316" i="56" s="1"/>
  <c r="F315" i="56"/>
  <c r="G315" i="56" s="1"/>
  <c r="F314" i="56"/>
  <c r="G314" i="56" s="1"/>
  <c r="F313" i="56"/>
  <c r="G313" i="56" s="1"/>
  <c r="F312" i="56"/>
  <c r="G312" i="56" s="1"/>
  <c r="F311" i="56"/>
  <c r="G311" i="56" s="1"/>
  <c r="F310" i="56"/>
  <c r="G310" i="56" s="1"/>
  <c r="F309" i="56"/>
  <c r="G309" i="56" s="1"/>
  <c r="F308" i="56"/>
  <c r="G308" i="56" s="1"/>
  <c r="F307" i="56"/>
  <c r="G307" i="56" s="1"/>
  <c r="F306" i="56"/>
  <c r="G306" i="56" s="1"/>
  <c r="F305" i="56"/>
  <c r="G305" i="56" s="1"/>
  <c r="F304" i="56"/>
  <c r="G304" i="56" s="1"/>
  <c r="F303" i="56"/>
  <c r="G303" i="56" s="1"/>
  <c r="F302" i="56"/>
  <c r="G302" i="56" s="1"/>
  <c r="F301" i="56"/>
  <c r="G301" i="56" s="1"/>
  <c r="F300" i="56"/>
  <c r="G300" i="56" s="1"/>
  <c r="F299" i="56"/>
  <c r="G299" i="56" s="1"/>
  <c r="F298" i="56"/>
  <c r="G298" i="56" s="1"/>
  <c r="F297" i="56"/>
  <c r="G297" i="56" s="1"/>
  <c r="F296" i="56"/>
  <c r="G296" i="56" s="1"/>
  <c r="F295" i="56"/>
  <c r="G295" i="56" s="1"/>
  <c r="F294" i="56"/>
  <c r="G294" i="56" s="1"/>
  <c r="F293" i="56"/>
  <c r="G293" i="56" s="1"/>
  <c r="F292" i="56"/>
  <c r="G292" i="56" s="1"/>
  <c r="F291" i="56"/>
  <c r="G291" i="56" s="1"/>
  <c r="F290" i="56"/>
  <c r="G290" i="56" s="1"/>
  <c r="F289" i="56"/>
  <c r="G289" i="56" s="1"/>
  <c r="F288" i="56"/>
  <c r="G288" i="56" s="1"/>
  <c r="F287" i="56"/>
  <c r="G287" i="56" s="1"/>
  <c r="F286" i="56"/>
  <c r="G286" i="56" s="1"/>
  <c r="F285" i="56"/>
  <c r="G285" i="56" s="1"/>
  <c r="F284" i="56"/>
  <c r="G284" i="56" s="1"/>
  <c r="F283" i="56"/>
  <c r="G283" i="56" s="1"/>
  <c r="F282" i="56"/>
  <c r="G282" i="56" s="1"/>
  <c r="F281" i="56"/>
  <c r="G281" i="56" s="1"/>
  <c r="F280" i="56"/>
  <c r="G280" i="56" s="1"/>
  <c r="F279" i="56"/>
  <c r="G279" i="56" s="1"/>
  <c r="F278" i="56"/>
  <c r="G278" i="56" s="1"/>
  <c r="F277" i="56"/>
  <c r="G277" i="56" s="1"/>
  <c r="F276" i="56"/>
  <c r="G276" i="56" s="1"/>
  <c r="F275" i="56"/>
  <c r="G275" i="56" s="1"/>
  <c r="F274" i="56"/>
  <c r="G274" i="56" s="1"/>
  <c r="F273" i="56"/>
  <c r="G273" i="56" s="1"/>
  <c r="F272" i="56"/>
  <c r="G272" i="56" s="1"/>
  <c r="F271" i="56"/>
  <c r="G271" i="56" s="1"/>
  <c r="F270" i="56"/>
  <c r="G270" i="56" s="1"/>
  <c r="F269" i="56"/>
  <c r="G269" i="56" s="1"/>
  <c r="F268" i="56"/>
  <c r="G268" i="56" s="1"/>
  <c r="F267" i="56"/>
  <c r="G267" i="56" s="1"/>
  <c r="F266" i="56"/>
  <c r="G266" i="56" s="1"/>
  <c r="F265" i="56"/>
  <c r="G265" i="56" s="1"/>
  <c r="F264" i="56"/>
  <c r="G264" i="56" s="1"/>
  <c r="F263" i="56"/>
  <c r="G263" i="56" s="1"/>
  <c r="F262" i="56"/>
  <c r="G262" i="56" s="1"/>
  <c r="F261" i="56"/>
  <c r="G261" i="56" s="1"/>
  <c r="F260" i="56"/>
  <c r="G260" i="56" s="1"/>
  <c r="F259" i="56"/>
  <c r="G259" i="56" s="1"/>
  <c r="F258" i="56"/>
  <c r="G258" i="56" s="1"/>
  <c r="F257" i="56"/>
  <c r="G257" i="56" s="1"/>
  <c r="F256" i="56"/>
  <c r="G256" i="56" s="1"/>
  <c r="F255" i="56"/>
  <c r="G255" i="56" s="1"/>
  <c r="F254" i="56"/>
  <c r="G254" i="56" s="1"/>
  <c r="F253" i="56"/>
  <c r="G253" i="56" s="1"/>
  <c r="F252" i="56"/>
  <c r="G252" i="56" s="1"/>
  <c r="F251" i="56"/>
  <c r="G251" i="56" s="1"/>
  <c r="F250" i="56"/>
  <c r="G250" i="56" s="1"/>
  <c r="F249" i="56"/>
  <c r="G249" i="56" s="1"/>
  <c r="F248" i="56"/>
  <c r="G248" i="56" s="1"/>
  <c r="F247" i="56"/>
  <c r="G247" i="56" s="1"/>
  <c r="F246" i="56"/>
  <c r="G246" i="56" s="1"/>
  <c r="F245" i="56"/>
  <c r="G245" i="56" s="1"/>
  <c r="F244" i="56"/>
  <c r="G244" i="56" s="1"/>
  <c r="F243" i="56"/>
  <c r="G243" i="56" s="1"/>
  <c r="F242" i="56"/>
  <c r="G242" i="56" s="1"/>
  <c r="F241" i="56"/>
  <c r="G241" i="56" s="1"/>
  <c r="F240" i="56"/>
  <c r="G240" i="56" s="1"/>
  <c r="F239" i="56"/>
  <c r="G239" i="56" s="1"/>
  <c r="F238" i="56"/>
  <c r="G238" i="56" s="1"/>
  <c r="F237" i="56"/>
  <c r="G237" i="56" s="1"/>
  <c r="F236" i="56"/>
  <c r="G236" i="56" s="1"/>
  <c r="F235" i="56"/>
  <c r="G235" i="56" s="1"/>
  <c r="F234" i="56"/>
  <c r="G234" i="56" s="1"/>
  <c r="F233" i="56"/>
  <c r="G233" i="56" s="1"/>
  <c r="F232" i="56"/>
  <c r="G232" i="56" s="1"/>
  <c r="F231" i="56"/>
  <c r="G231" i="56" s="1"/>
  <c r="F230" i="56"/>
  <c r="G230" i="56" s="1"/>
  <c r="F229" i="56"/>
  <c r="G229" i="56" s="1"/>
  <c r="F228" i="56"/>
  <c r="G228" i="56" s="1"/>
  <c r="F227" i="56"/>
  <c r="G227" i="56" s="1"/>
  <c r="F226" i="56"/>
  <c r="G226" i="56" s="1"/>
  <c r="F225" i="56"/>
  <c r="G225" i="56" s="1"/>
  <c r="F224" i="56"/>
  <c r="G224" i="56" s="1"/>
  <c r="F223" i="56"/>
  <c r="G223" i="56" s="1"/>
  <c r="F222" i="56"/>
  <c r="G222" i="56" s="1"/>
  <c r="F221" i="56"/>
  <c r="G221" i="56" s="1"/>
  <c r="F220" i="56"/>
  <c r="G220" i="56" s="1"/>
  <c r="F219" i="56"/>
  <c r="G219" i="56" s="1"/>
  <c r="F218" i="56"/>
  <c r="G218" i="56" s="1"/>
  <c r="F217" i="56"/>
  <c r="G217" i="56" s="1"/>
  <c r="F216" i="56"/>
  <c r="G216" i="56" s="1"/>
  <c r="F215" i="56"/>
  <c r="G215" i="56" s="1"/>
  <c r="F214" i="56"/>
  <c r="G214" i="56" s="1"/>
  <c r="F213" i="56"/>
  <c r="G213" i="56" s="1"/>
  <c r="F212" i="56"/>
  <c r="G212" i="56" s="1"/>
  <c r="F211" i="56"/>
  <c r="G211" i="56" s="1"/>
  <c r="F210" i="56"/>
  <c r="G210" i="56" s="1"/>
  <c r="F209" i="56"/>
  <c r="G209" i="56" s="1"/>
  <c r="F208" i="56"/>
  <c r="G208" i="56" s="1"/>
  <c r="F207" i="56"/>
  <c r="G207" i="56" s="1"/>
  <c r="F206" i="56"/>
  <c r="G206" i="56" s="1"/>
  <c r="F205" i="56"/>
  <c r="G205" i="56" s="1"/>
  <c r="F204" i="56"/>
  <c r="G204" i="56" s="1"/>
  <c r="F203" i="56"/>
  <c r="G203" i="56" s="1"/>
  <c r="F202" i="56"/>
  <c r="G202" i="56" s="1"/>
  <c r="F201" i="56"/>
  <c r="G201" i="56" s="1"/>
  <c r="F200" i="56"/>
  <c r="G200" i="56" s="1"/>
  <c r="F199" i="56"/>
  <c r="G199" i="56" s="1"/>
  <c r="F198" i="56"/>
  <c r="G198" i="56" s="1"/>
  <c r="F197" i="56"/>
  <c r="G197" i="56" s="1"/>
  <c r="F196" i="56"/>
  <c r="G196" i="56" s="1"/>
  <c r="F195" i="56"/>
  <c r="G195" i="56" s="1"/>
  <c r="F194" i="56"/>
  <c r="G194" i="56" s="1"/>
  <c r="F193" i="56"/>
  <c r="G193" i="56" s="1"/>
  <c r="F192" i="56"/>
  <c r="G192" i="56" s="1"/>
  <c r="F191" i="56"/>
  <c r="G191" i="56" s="1"/>
  <c r="F190" i="56"/>
  <c r="G190" i="56" s="1"/>
  <c r="F189" i="56"/>
  <c r="G189" i="56" s="1"/>
  <c r="F188" i="56"/>
  <c r="G188" i="56" s="1"/>
  <c r="F187" i="56"/>
  <c r="G187" i="56" s="1"/>
  <c r="F186" i="56"/>
  <c r="G186" i="56" s="1"/>
  <c r="F185" i="56"/>
  <c r="G185" i="56" s="1"/>
  <c r="F184" i="56"/>
  <c r="G184" i="56" s="1"/>
  <c r="F183" i="56"/>
  <c r="G183" i="56" s="1"/>
  <c r="F182" i="56"/>
  <c r="G182" i="56" s="1"/>
  <c r="F181" i="56"/>
  <c r="G181" i="56" s="1"/>
  <c r="F180" i="56"/>
  <c r="G180" i="56" s="1"/>
  <c r="F179" i="56"/>
  <c r="G179" i="56" s="1"/>
  <c r="F178" i="56"/>
  <c r="G178" i="56" s="1"/>
  <c r="F177" i="56"/>
  <c r="G177" i="56" s="1"/>
  <c r="F176" i="56"/>
  <c r="G176" i="56" s="1"/>
  <c r="F175" i="56"/>
  <c r="G175" i="56" s="1"/>
  <c r="F174" i="56"/>
  <c r="G174" i="56" s="1"/>
  <c r="F173" i="56"/>
  <c r="G173" i="56" s="1"/>
  <c r="F172" i="56"/>
  <c r="G172" i="56" s="1"/>
  <c r="F171" i="56"/>
  <c r="G171" i="56" s="1"/>
  <c r="F170" i="56"/>
  <c r="G170" i="56" s="1"/>
  <c r="F169" i="56"/>
  <c r="G169" i="56" s="1"/>
  <c r="F168" i="56"/>
  <c r="G168" i="56" s="1"/>
  <c r="F167" i="56"/>
  <c r="G167" i="56" s="1"/>
  <c r="F166" i="56"/>
  <c r="G166" i="56" s="1"/>
  <c r="F165" i="56"/>
  <c r="G165" i="56" s="1"/>
  <c r="F164" i="56"/>
  <c r="G164" i="56" s="1"/>
  <c r="F163" i="56"/>
  <c r="G163" i="56" s="1"/>
  <c r="F162" i="56"/>
  <c r="G162" i="56" s="1"/>
  <c r="F161" i="56"/>
  <c r="G161" i="56" s="1"/>
  <c r="F160" i="56"/>
  <c r="G160" i="56" s="1"/>
  <c r="F159" i="56"/>
  <c r="G159" i="56" s="1"/>
  <c r="F158" i="56"/>
  <c r="G158" i="56" s="1"/>
  <c r="F157" i="56"/>
  <c r="G157" i="56" s="1"/>
  <c r="F156" i="56"/>
  <c r="G156" i="56" s="1"/>
  <c r="F155" i="56"/>
  <c r="G155" i="56" s="1"/>
  <c r="F154" i="56"/>
  <c r="G154" i="56" s="1"/>
  <c r="F153" i="56"/>
  <c r="G153" i="56" s="1"/>
  <c r="F152" i="56"/>
  <c r="G152" i="56" s="1"/>
  <c r="F151" i="56"/>
  <c r="G151" i="56" s="1"/>
  <c r="F150" i="56"/>
  <c r="G150" i="56" s="1"/>
  <c r="F149" i="56"/>
  <c r="G149" i="56" s="1"/>
  <c r="F148" i="56"/>
  <c r="G148" i="56" s="1"/>
  <c r="F147" i="56"/>
  <c r="G147" i="56" s="1"/>
  <c r="F146" i="56"/>
  <c r="G146" i="56" s="1"/>
  <c r="F145" i="56"/>
  <c r="G145" i="56" s="1"/>
  <c r="F144" i="56"/>
  <c r="G144" i="56" s="1"/>
  <c r="F143" i="56"/>
  <c r="G143" i="56" s="1"/>
  <c r="F142" i="56"/>
  <c r="G142" i="56" s="1"/>
  <c r="F141" i="56"/>
  <c r="G141" i="56" s="1"/>
  <c r="F140" i="56"/>
  <c r="G140" i="56" s="1"/>
  <c r="F139" i="56"/>
  <c r="G139" i="56" s="1"/>
  <c r="F138" i="56"/>
  <c r="G138" i="56" s="1"/>
  <c r="F137" i="56"/>
  <c r="G137" i="56" s="1"/>
  <c r="F136" i="56"/>
  <c r="G136" i="56" s="1"/>
  <c r="F135" i="56"/>
  <c r="G135" i="56" s="1"/>
  <c r="F134" i="56"/>
  <c r="G134" i="56" s="1"/>
  <c r="F133" i="56"/>
  <c r="G133" i="56" s="1"/>
  <c r="F132" i="56"/>
  <c r="G132" i="56" s="1"/>
  <c r="F131" i="56"/>
  <c r="G131" i="56" s="1"/>
  <c r="F130" i="56"/>
  <c r="G130" i="56" s="1"/>
  <c r="F129" i="56"/>
  <c r="G129" i="56" s="1"/>
  <c r="F128" i="56"/>
  <c r="G128" i="56" s="1"/>
  <c r="F127" i="56"/>
  <c r="G127" i="56" s="1"/>
  <c r="F126" i="56"/>
  <c r="G126" i="56" s="1"/>
  <c r="F125" i="56"/>
  <c r="G125" i="56" s="1"/>
  <c r="F124" i="56"/>
  <c r="G124" i="56" s="1"/>
  <c r="F123" i="56"/>
  <c r="G123" i="56" s="1"/>
  <c r="F122" i="56"/>
  <c r="G122" i="56" s="1"/>
  <c r="F121" i="56"/>
  <c r="G121" i="56" s="1"/>
  <c r="F120" i="56"/>
  <c r="G120" i="56" s="1"/>
  <c r="F119" i="56"/>
  <c r="G119" i="56" s="1"/>
  <c r="F118" i="56"/>
  <c r="G118" i="56" s="1"/>
  <c r="F117" i="56"/>
  <c r="G117" i="56" s="1"/>
  <c r="F116" i="56"/>
  <c r="G116" i="56" s="1"/>
  <c r="F115" i="56"/>
  <c r="G115" i="56" s="1"/>
  <c r="F114" i="56"/>
  <c r="G114" i="56" s="1"/>
  <c r="F113" i="56"/>
  <c r="G113" i="56" s="1"/>
  <c r="F112" i="56"/>
  <c r="G112" i="56" s="1"/>
  <c r="F111" i="56"/>
  <c r="G111" i="56" s="1"/>
  <c r="F110" i="56"/>
  <c r="G110" i="56" s="1"/>
  <c r="F109" i="56"/>
  <c r="G109" i="56" s="1"/>
  <c r="F108" i="56"/>
  <c r="G108" i="56" s="1"/>
  <c r="F107" i="56"/>
  <c r="G107" i="56" s="1"/>
  <c r="F106" i="56"/>
  <c r="G106" i="56" s="1"/>
  <c r="F105" i="56"/>
  <c r="G105" i="56" s="1"/>
  <c r="F104" i="56"/>
  <c r="G104" i="56" s="1"/>
  <c r="F103" i="56"/>
  <c r="G103" i="56" s="1"/>
  <c r="F102" i="56"/>
  <c r="G102" i="56" s="1"/>
  <c r="F101" i="56"/>
  <c r="G101" i="56" s="1"/>
  <c r="F100" i="56"/>
  <c r="G100" i="56" s="1"/>
  <c r="F99" i="56"/>
  <c r="G99" i="56" s="1"/>
  <c r="F98" i="56"/>
  <c r="G98" i="56" s="1"/>
  <c r="F97" i="56"/>
  <c r="G97" i="56" s="1"/>
  <c r="F96" i="56"/>
  <c r="G96" i="56" s="1"/>
  <c r="F95" i="56"/>
  <c r="G95" i="56" s="1"/>
  <c r="F94" i="56"/>
  <c r="G94" i="56" s="1"/>
  <c r="F93" i="56"/>
  <c r="G93" i="56" s="1"/>
  <c r="F92" i="56"/>
  <c r="G92" i="56" s="1"/>
  <c r="F91" i="56"/>
  <c r="G91" i="56" s="1"/>
  <c r="F90" i="56"/>
  <c r="G90" i="56" s="1"/>
  <c r="F89" i="56"/>
  <c r="G89" i="56" s="1"/>
  <c r="F88" i="56"/>
  <c r="G88" i="56" s="1"/>
  <c r="F87" i="56"/>
  <c r="G87" i="56" s="1"/>
  <c r="F86" i="56"/>
  <c r="G86" i="56" s="1"/>
  <c r="F85" i="56"/>
  <c r="G85" i="56" s="1"/>
  <c r="F84" i="56"/>
  <c r="G84" i="56" s="1"/>
  <c r="F83" i="56"/>
  <c r="G83" i="56" s="1"/>
  <c r="F82" i="56"/>
  <c r="G82" i="56" s="1"/>
  <c r="F81" i="56"/>
  <c r="G81" i="56" s="1"/>
  <c r="F80" i="56"/>
  <c r="G80" i="56" s="1"/>
  <c r="F79" i="56"/>
  <c r="G79" i="56" s="1"/>
  <c r="F78" i="56"/>
  <c r="G78" i="56" s="1"/>
  <c r="F77" i="56"/>
  <c r="G77" i="56" s="1"/>
  <c r="F76" i="56"/>
  <c r="G76" i="56" s="1"/>
  <c r="F75" i="56"/>
  <c r="G75" i="56" s="1"/>
  <c r="F74" i="56"/>
  <c r="G74" i="56" s="1"/>
  <c r="F73" i="56"/>
  <c r="G73" i="56" s="1"/>
  <c r="F72" i="56"/>
  <c r="G72" i="56" s="1"/>
  <c r="F71" i="56"/>
  <c r="G71" i="56" s="1"/>
  <c r="F70" i="56"/>
  <c r="G70" i="56" s="1"/>
  <c r="F69" i="56"/>
  <c r="G69" i="56" s="1"/>
  <c r="F68" i="56"/>
  <c r="G68" i="56" s="1"/>
  <c r="F67" i="56"/>
  <c r="G67" i="56" s="1"/>
  <c r="F66" i="56"/>
  <c r="G66" i="56" s="1"/>
  <c r="F65" i="56"/>
  <c r="G65" i="56" s="1"/>
  <c r="F64" i="56"/>
  <c r="G64" i="56" s="1"/>
  <c r="F63" i="56"/>
  <c r="G63" i="56" s="1"/>
  <c r="F62" i="56"/>
  <c r="G62" i="56" s="1"/>
  <c r="F61" i="56"/>
  <c r="G61" i="56" s="1"/>
  <c r="F60" i="56"/>
  <c r="G60" i="56" s="1"/>
  <c r="F59" i="56"/>
  <c r="G59" i="56" s="1"/>
  <c r="F58" i="56"/>
  <c r="G58" i="56" s="1"/>
  <c r="F57" i="56"/>
  <c r="G57" i="56" s="1"/>
  <c r="F56" i="56"/>
  <c r="G56" i="56" s="1"/>
  <c r="F55" i="56"/>
  <c r="G55" i="56" s="1"/>
  <c r="F54" i="56"/>
  <c r="G54" i="56" s="1"/>
  <c r="F53" i="56"/>
  <c r="G53" i="56" s="1"/>
  <c r="F52" i="56"/>
  <c r="G52" i="56" s="1"/>
  <c r="F51" i="56"/>
  <c r="G51" i="56" s="1"/>
  <c r="F50" i="56"/>
  <c r="G50" i="56" s="1"/>
  <c r="F49" i="56"/>
  <c r="G49" i="56" s="1"/>
  <c r="F48" i="56"/>
  <c r="G48" i="56" s="1"/>
  <c r="F47" i="56"/>
  <c r="G47" i="56" s="1"/>
  <c r="F46" i="56"/>
  <c r="G46" i="56" s="1"/>
  <c r="F45" i="56"/>
  <c r="G45" i="56" s="1"/>
  <c r="F44" i="56"/>
  <c r="G44" i="56" s="1"/>
  <c r="F43" i="56"/>
  <c r="G43" i="56" s="1"/>
  <c r="F42" i="56"/>
  <c r="G42" i="56" s="1"/>
  <c r="F41" i="56"/>
  <c r="G41" i="56" s="1"/>
  <c r="F40" i="56"/>
  <c r="G40" i="56" s="1"/>
  <c r="F39" i="56"/>
  <c r="G39" i="56" s="1"/>
  <c r="F38" i="56"/>
  <c r="G38" i="56" s="1"/>
  <c r="F37" i="56"/>
  <c r="G37" i="56" s="1"/>
  <c r="F36" i="56"/>
  <c r="G36" i="56" s="1"/>
  <c r="F35" i="56"/>
  <c r="G35" i="56" s="1"/>
  <c r="F34" i="56"/>
  <c r="G34" i="56" s="1"/>
  <c r="F33" i="56"/>
  <c r="G33" i="56" s="1"/>
  <c r="F32" i="56"/>
  <c r="G32" i="56" s="1"/>
  <c r="F31" i="56"/>
  <c r="G31" i="56" s="1"/>
  <c r="F30" i="56"/>
  <c r="G30" i="56" s="1"/>
  <c r="F29" i="56"/>
  <c r="G29" i="56" s="1"/>
  <c r="F28" i="56"/>
  <c r="G28" i="56" s="1"/>
  <c r="F27" i="56"/>
  <c r="G27" i="56" s="1"/>
  <c r="F26" i="56"/>
  <c r="G26" i="56" s="1"/>
  <c r="F25" i="56"/>
  <c r="G25" i="56" s="1"/>
  <c r="F24" i="56"/>
  <c r="G24" i="56" s="1"/>
  <c r="F23" i="56"/>
  <c r="G23" i="56" s="1"/>
  <c r="F22" i="56"/>
  <c r="G22" i="56" s="1"/>
  <c r="F21" i="56"/>
  <c r="G21" i="56" s="1"/>
  <c r="F20" i="56"/>
  <c r="G20" i="56" s="1"/>
  <c r="F19" i="56"/>
  <c r="G19" i="56" s="1"/>
  <c r="F18" i="56"/>
  <c r="G18" i="56" s="1"/>
  <c r="F17" i="56"/>
  <c r="G17" i="56" s="1"/>
  <c r="F16" i="56"/>
  <c r="G16" i="56" s="1"/>
  <c r="F15" i="56"/>
  <c r="G15" i="56" s="1"/>
  <c r="F14" i="56"/>
  <c r="G14" i="56" s="1"/>
  <c r="F13" i="56"/>
  <c r="G13" i="56" s="1"/>
  <c r="F12" i="56"/>
  <c r="G12" i="56" s="1"/>
  <c r="F11" i="56"/>
  <c r="G11" i="56" s="1"/>
  <c r="F10" i="56"/>
  <c r="G10" i="56" s="1"/>
  <c r="F9" i="56"/>
  <c r="G9" i="56" s="1"/>
  <c r="F8" i="56"/>
  <c r="G8" i="56" s="1"/>
  <c r="F7" i="56"/>
  <c r="G7" i="56" s="1"/>
  <c r="F6" i="56"/>
  <c r="G6" i="56" s="1"/>
  <c r="F5" i="56"/>
  <c r="G5" i="56" s="1"/>
  <c r="F4" i="56"/>
  <c r="G4" i="56" s="1"/>
  <c r="F3" i="56"/>
  <c r="G3" i="56" s="1"/>
  <c r="F2" i="56"/>
  <c r="G2" i="56" s="1"/>
  <c r="Q2" i="56"/>
  <c r="Q3" i="56"/>
  <c r="Q4" i="56"/>
  <c r="Q5" i="56"/>
  <c r="Q6" i="56"/>
  <c r="Q7" i="56"/>
  <c r="Q8" i="56"/>
  <c r="Q9" i="56"/>
  <c r="Q10" i="56"/>
  <c r="Q11" i="56"/>
  <c r="Q12" i="56"/>
  <c r="Q13" i="56"/>
  <c r="Q14" i="56"/>
  <c r="Q15" i="56"/>
  <c r="Q16" i="56"/>
  <c r="Q17" i="56"/>
  <c r="Q18" i="56"/>
  <c r="Q19" i="56"/>
  <c r="Q20" i="56"/>
  <c r="Q21" i="56"/>
  <c r="Q22" i="56"/>
  <c r="Q23" i="56"/>
  <c r="Q24" i="56"/>
  <c r="Q25" i="56"/>
  <c r="Q26" i="56"/>
  <c r="Q27" i="56"/>
  <c r="Q28" i="56"/>
  <c r="Q29" i="56"/>
  <c r="Q30" i="56"/>
  <c r="Q31" i="56"/>
  <c r="Q32" i="56"/>
  <c r="Q33" i="56"/>
  <c r="Q34" i="56"/>
  <c r="Q35" i="56"/>
  <c r="Q36" i="56"/>
  <c r="Q37" i="56"/>
  <c r="Q38" i="56"/>
  <c r="Q39" i="56"/>
  <c r="Q40" i="56"/>
  <c r="Q41" i="56"/>
  <c r="Q42" i="56"/>
  <c r="Q43" i="56"/>
  <c r="Q44" i="56"/>
  <c r="Q45" i="56"/>
  <c r="Q46" i="56"/>
  <c r="Q47" i="56"/>
  <c r="Q48" i="56"/>
  <c r="Q49" i="56"/>
  <c r="Q50" i="56"/>
  <c r="Q51" i="56"/>
  <c r="Q52" i="56"/>
  <c r="Q53" i="56"/>
  <c r="Q54" i="56"/>
  <c r="Q55" i="56"/>
  <c r="Q56" i="56"/>
  <c r="Q57" i="56"/>
  <c r="Q58" i="56"/>
  <c r="Q59" i="56"/>
  <c r="Q60" i="56"/>
  <c r="Q61" i="56"/>
  <c r="Q62" i="56"/>
  <c r="Q63" i="56"/>
  <c r="Q64" i="56"/>
  <c r="Q65" i="56"/>
  <c r="Q66" i="56"/>
  <c r="Q67" i="56"/>
  <c r="Q68" i="56"/>
  <c r="Q69" i="56"/>
  <c r="Q70" i="56"/>
  <c r="Q71" i="56"/>
  <c r="Q72" i="56"/>
  <c r="Q73" i="56"/>
  <c r="Q74" i="56"/>
  <c r="Q75" i="56"/>
  <c r="Q76" i="56"/>
  <c r="Q77" i="56"/>
  <c r="Q78" i="56"/>
  <c r="Q79" i="56"/>
  <c r="Q80" i="56"/>
  <c r="Q81" i="56"/>
  <c r="Q82" i="56"/>
  <c r="Q83" i="56"/>
  <c r="Q84" i="56"/>
  <c r="Q85" i="56"/>
  <c r="Q86" i="56"/>
  <c r="Q87" i="56"/>
  <c r="Q88" i="56"/>
  <c r="Q89" i="56"/>
  <c r="Q90" i="56"/>
  <c r="Q91" i="56"/>
  <c r="Q92" i="56"/>
  <c r="Q93" i="56"/>
  <c r="Q94" i="56"/>
  <c r="Q95" i="56"/>
  <c r="Q96" i="56"/>
  <c r="Q97" i="56"/>
  <c r="Q98" i="56"/>
  <c r="Q99" i="56"/>
  <c r="Q100" i="56"/>
  <c r="Q101" i="56"/>
  <c r="Q102" i="56"/>
  <c r="Q103" i="56"/>
  <c r="Q104" i="56"/>
  <c r="Q105" i="56"/>
  <c r="Q106" i="56"/>
  <c r="Q107" i="56"/>
  <c r="Q108" i="56"/>
  <c r="Q109" i="56"/>
  <c r="Q110" i="56"/>
  <c r="Q111" i="56"/>
  <c r="Q112" i="56"/>
  <c r="Q113" i="56"/>
  <c r="Q114" i="56"/>
  <c r="Q115" i="56"/>
  <c r="Q116" i="56"/>
  <c r="Q117" i="56"/>
  <c r="Q118" i="56"/>
  <c r="Q119" i="56"/>
  <c r="Q120" i="56"/>
  <c r="Q121" i="56"/>
  <c r="Q122" i="56"/>
  <c r="Q123" i="56"/>
  <c r="Q124" i="56"/>
  <c r="Q125" i="56"/>
  <c r="Q126" i="56"/>
  <c r="Q127" i="56"/>
  <c r="Q128" i="56"/>
  <c r="Q129" i="56"/>
  <c r="Q130" i="56"/>
  <c r="Q131" i="56"/>
  <c r="Q132" i="56"/>
  <c r="Q133" i="56"/>
  <c r="Q134" i="56"/>
  <c r="Q135" i="56"/>
  <c r="Q136" i="56"/>
  <c r="Q137" i="56"/>
  <c r="Q138" i="56"/>
  <c r="Q139" i="56"/>
  <c r="Q140" i="56"/>
  <c r="Q141" i="56"/>
  <c r="Q142" i="56"/>
  <c r="Q143" i="56"/>
  <c r="Q144" i="56"/>
  <c r="Q145" i="56"/>
  <c r="Q146" i="56"/>
  <c r="Q147" i="56"/>
  <c r="Q148" i="56"/>
  <c r="Q149" i="56"/>
  <c r="Q150" i="56"/>
  <c r="Q151" i="56"/>
  <c r="Q152" i="56"/>
  <c r="Q153" i="56"/>
  <c r="Q154" i="56"/>
  <c r="Q155" i="56"/>
  <c r="Q156" i="56"/>
  <c r="Q157" i="56"/>
  <c r="Q158" i="56"/>
  <c r="Q159" i="56"/>
  <c r="Q160" i="56"/>
  <c r="Q161" i="56"/>
  <c r="Q162" i="56"/>
  <c r="Q163" i="56"/>
  <c r="Q164" i="56"/>
  <c r="Q165" i="56"/>
  <c r="Q166" i="56"/>
  <c r="Q167" i="56"/>
  <c r="Q168" i="56"/>
  <c r="Q169" i="56"/>
  <c r="Q170" i="56"/>
  <c r="Q171" i="56"/>
  <c r="Q172" i="56"/>
  <c r="Q173" i="56"/>
  <c r="Q174" i="56"/>
  <c r="Q175" i="56"/>
  <c r="Q176" i="56"/>
  <c r="Q177" i="56"/>
  <c r="Q178" i="56"/>
  <c r="Q179" i="56"/>
  <c r="Q180" i="56"/>
  <c r="Q181" i="56"/>
  <c r="Q182" i="56"/>
  <c r="Q183" i="56"/>
  <c r="Q184" i="56"/>
  <c r="Q185" i="56"/>
  <c r="Q186" i="56"/>
  <c r="Q187" i="56"/>
  <c r="Q188" i="56"/>
  <c r="Q189" i="56"/>
  <c r="Q190" i="56"/>
  <c r="Q191" i="56"/>
  <c r="Q192" i="56"/>
  <c r="Q193" i="56"/>
  <c r="Q194" i="56"/>
  <c r="Q195" i="56"/>
  <c r="Q196" i="56"/>
  <c r="Q197" i="56"/>
  <c r="Q198" i="56"/>
  <c r="Q199" i="56"/>
  <c r="Q200" i="56"/>
  <c r="Q201" i="56"/>
  <c r="Q202" i="56"/>
  <c r="Q203" i="56"/>
  <c r="Q204" i="56"/>
  <c r="Q205" i="56"/>
  <c r="Q206" i="56"/>
  <c r="Q207" i="56"/>
  <c r="Q208" i="56"/>
  <c r="Q209" i="56"/>
  <c r="Q210" i="56"/>
  <c r="Q211" i="56"/>
  <c r="Q212" i="56"/>
  <c r="Q213" i="56"/>
  <c r="Q214" i="56"/>
  <c r="Q215" i="56"/>
  <c r="Q216" i="56"/>
  <c r="Q217" i="56"/>
  <c r="Q218" i="56"/>
  <c r="Q219" i="56"/>
  <c r="Q220" i="56"/>
  <c r="Q221" i="56"/>
  <c r="Q222" i="56"/>
  <c r="Q223" i="56"/>
  <c r="Q224" i="56"/>
  <c r="Q225" i="56"/>
  <c r="Q226" i="56"/>
  <c r="Q227" i="56"/>
  <c r="Q228" i="56"/>
  <c r="Q229" i="56"/>
  <c r="Q230" i="56"/>
  <c r="Q231" i="56"/>
  <c r="Q232" i="56"/>
  <c r="Q233" i="56"/>
  <c r="Q234" i="56"/>
  <c r="Q235" i="56"/>
  <c r="Q236" i="56"/>
  <c r="Q237" i="56"/>
  <c r="Q238" i="56"/>
  <c r="Q239" i="56"/>
  <c r="Q240" i="56"/>
  <c r="Q241" i="56"/>
  <c r="Q242" i="56"/>
  <c r="Q243" i="56"/>
  <c r="Q244" i="56"/>
  <c r="Q245" i="56"/>
  <c r="Q246" i="56"/>
  <c r="Q247" i="56"/>
  <c r="Q248" i="56"/>
  <c r="Q249" i="56"/>
  <c r="Q250" i="56"/>
  <c r="Q251" i="56"/>
  <c r="Q252" i="56"/>
  <c r="Q253" i="56"/>
  <c r="Q254" i="56"/>
  <c r="Q255" i="56"/>
  <c r="Q256" i="56"/>
  <c r="Q257" i="56"/>
  <c r="Q258" i="56"/>
  <c r="Q259" i="56"/>
  <c r="Q260" i="56"/>
  <c r="Q261" i="56"/>
  <c r="Q262" i="56"/>
  <c r="Q263" i="56"/>
  <c r="Q264" i="56"/>
  <c r="Q265" i="56"/>
  <c r="Q266" i="56"/>
  <c r="Q267" i="56"/>
  <c r="Q268" i="56"/>
  <c r="Q269" i="56"/>
  <c r="Q270" i="56"/>
  <c r="Q271" i="56"/>
  <c r="Q272" i="56"/>
  <c r="Q273" i="56"/>
  <c r="Q274" i="56"/>
  <c r="Q275" i="56"/>
  <c r="Q276" i="56"/>
  <c r="Q277" i="56"/>
  <c r="Q278" i="56"/>
  <c r="Q279" i="56"/>
  <c r="Q280" i="56"/>
  <c r="Q281" i="56"/>
  <c r="Q282" i="56"/>
  <c r="Q283" i="56"/>
  <c r="Q284" i="56"/>
  <c r="Q285" i="56"/>
  <c r="Q286" i="56"/>
  <c r="Q287" i="56"/>
  <c r="Q288" i="56"/>
  <c r="Q289" i="56"/>
  <c r="Q290" i="56"/>
  <c r="Q291" i="56"/>
  <c r="Q292" i="56"/>
  <c r="Q293" i="56"/>
  <c r="Q294" i="56"/>
  <c r="Q295" i="56"/>
  <c r="Q296" i="56"/>
  <c r="Q297" i="56"/>
  <c r="Q298" i="56"/>
  <c r="Q299" i="56"/>
  <c r="Q300" i="56"/>
  <c r="Q301" i="56"/>
  <c r="Q302" i="56"/>
  <c r="Q303" i="56"/>
  <c r="Q304" i="56"/>
  <c r="Q305" i="56"/>
  <c r="Q306" i="56"/>
  <c r="Q307" i="56"/>
  <c r="Q308" i="56"/>
  <c r="Q309" i="56"/>
  <c r="Q310" i="56"/>
  <c r="Q311" i="56"/>
  <c r="Q312" i="56"/>
  <c r="Q313" i="56"/>
  <c r="Q314" i="56"/>
  <c r="Q315" i="56"/>
  <c r="Q316" i="56"/>
  <c r="Q317" i="56"/>
  <c r="Q318" i="56"/>
  <c r="Q319" i="56"/>
  <c r="Q320" i="56"/>
  <c r="Q321" i="56"/>
  <c r="Q322" i="56"/>
  <c r="Q323" i="56"/>
  <c r="Q324" i="56"/>
  <c r="Q325" i="56"/>
  <c r="Q326" i="56"/>
  <c r="Q327" i="56"/>
  <c r="Q328" i="56"/>
  <c r="Q329" i="56"/>
  <c r="Q330" i="56"/>
  <c r="Q331" i="56"/>
  <c r="Q332" i="56"/>
  <c r="Q333" i="56"/>
  <c r="Q334" i="56"/>
  <c r="Q335" i="56"/>
  <c r="Q336" i="56"/>
  <c r="Q337" i="56"/>
  <c r="Q338" i="56"/>
  <c r="Q339" i="56"/>
  <c r="Q340" i="56"/>
  <c r="Q341" i="56"/>
  <c r="Q342" i="56"/>
  <c r="Q343" i="56"/>
  <c r="Q344" i="56"/>
  <c r="Q345" i="56"/>
  <c r="Q346" i="56"/>
  <c r="Q347" i="56"/>
  <c r="Q348" i="56"/>
  <c r="Q349" i="56"/>
  <c r="Q350" i="56"/>
  <c r="Q351" i="56"/>
  <c r="Q352" i="56"/>
  <c r="Q353" i="56"/>
  <c r="Q354" i="56"/>
  <c r="Q355" i="56"/>
  <c r="Q356" i="56"/>
  <c r="Q357" i="56"/>
  <c r="Q358" i="56"/>
  <c r="Q359" i="56"/>
  <c r="Q360" i="56"/>
  <c r="Q361" i="56"/>
  <c r="Q362" i="56"/>
  <c r="Q363" i="56"/>
  <c r="Q364" i="56"/>
  <c r="Q365" i="56"/>
  <c r="Q366" i="56"/>
  <c r="Q367" i="56"/>
  <c r="Q368" i="56"/>
  <c r="Q369" i="56"/>
  <c r="Q370" i="56"/>
  <c r="Q371" i="56"/>
  <c r="Q372" i="56"/>
  <c r="Q373" i="56"/>
  <c r="Q374" i="56"/>
  <c r="Q375" i="56"/>
  <c r="Q376" i="56"/>
  <c r="Q377" i="56"/>
  <c r="Q378" i="56"/>
  <c r="Q379" i="56"/>
  <c r="Q380" i="56"/>
  <c r="Q381" i="56"/>
  <c r="Q382" i="56"/>
  <c r="Q383" i="56"/>
  <c r="Q384" i="56"/>
  <c r="Q385" i="56"/>
  <c r="Q386" i="56"/>
  <c r="Q387" i="56"/>
  <c r="Q388" i="56"/>
  <c r="Q389" i="56"/>
  <c r="Q390" i="56"/>
  <c r="Q391" i="56"/>
  <c r="Q392" i="56"/>
  <c r="Q393" i="56"/>
  <c r="Q394" i="56"/>
  <c r="Q395" i="56"/>
  <c r="Q396" i="56"/>
  <c r="Q397" i="56"/>
  <c r="Q398" i="56"/>
  <c r="Q399" i="56"/>
  <c r="Q400" i="56"/>
  <c r="Q401" i="56"/>
  <c r="Q402" i="56"/>
  <c r="Q403" i="56"/>
  <c r="Q404" i="56"/>
  <c r="Q405" i="56"/>
  <c r="Q406" i="56"/>
  <c r="Q407" i="56"/>
  <c r="Q408" i="56"/>
  <c r="Q409" i="56"/>
  <c r="Q410" i="56"/>
  <c r="Q411" i="56"/>
  <c r="Q412" i="56"/>
  <c r="Q413" i="56"/>
  <c r="Q414" i="56"/>
  <c r="Q415" i="56"/>
  <c r="Q416" i="56"/>
  <c r="Q417" i="56"/>
  <c r="Q418" i="56"/>
  <c r="Q419" i="56"/>
  <c r="Q420" i="56"/>
  <c r="Q421" i="56"/>
  <c r="Q422" i="56"/>
  <c r="Q423" i="56"/>
  <c r="Q424" i="56"/>
  <c r="Q425" i="56"/>
  <c r="Q426" i="56"/>
  <c r="Q427" i="56"/>
  <c r="Q428" i="56"/>
  <c r="Q429" i="56"/>
  <c r="Q430" i="56"/>
  <c r="Q431" i="56"/>
  <c r="Q432" i="56"/>
  <c r="Q433" i="56"/>
  <c r="Q434" i="56"/>
  <c r="Q435" i="56"/>
  <c r="Q436" i="56"/>
  <c r="Q437" i="56"/>
  <c r="Q438" i="56"/>
  <c r="Q439" i="56"/>
  <c r="Q440" i="56"/>
  <c r="Q441" i="56"/>
  <c r="Q442" i="56"/>
  <c r="Q443" i="56"/>
  <c r="Q444" i="56"/>
  <c r="Q445" i="56"/>
  <c r="Q446" i="56"/>
  <c r="Q447" i="56"/>
  <c r="Q448" i="56"/>
  <c r="Q449" i="56"/>
  <c r="Q450" i="56"/>
  <c r="Q451" i="56"/>
  <c r="Q452" i="56"/>
  <c r="Q453" i="56"/>
  <c r="Q454" i="56"/>
  <c r="Q455" i="56"/>
  <c r="Q456" i="56"/>
  <c r="Q457" i="56"/>
  <c r="Q458" i="56"/>
  <c r="Q459" i="56"/>
  <c r="Q460" i="56"/>
  <c r="Q461" i="56"/>
  <c r="Q462" i="56"/>
  <c r="Q463" i="56"/>
  <c r="Q464" i="56"/>
  <c r="Q465" i="56"/>
  <c r="Q466" i="56"/>
  <c r="Q467" i="56"/>
  <c r="Q468" i="56"/>
  <c r="Q469" i="56"/>
  <c r="Q470" i="56"/>
  <c r="Q471" i="56"/>
  <c r="Q472" i="56"/>
  <c r="Q473" i="56"/>
  <c r="Q474" i="56"/>
  <c r="Q475" i="56"/>
  <c r="Q476" i="56"/>
  <c r="Q477" i="56"/>
  <c r="Q478" i="56"/>
  <c r="Q479" i="56"/>
  <c r="Q480" i="56"/>
  <c r="Q481" i="56"/>
  <c r="Q482" i="56"/>
  <c r="Q483" i="56"/>
  <c r="Q484" i="56"/>
  <c r="Q485" i="56"/>
  <c r="Q486" i="56"/>
  <c r="Q487" i="56"/>
  <c r="Q488" i="56"/>
  <c r="Q489" i="56"/>
  <c r="Q490" i="56"/>
  <c r="Q491" i="56"/>
  <c r="Q492" i="56"/>
  <c r="Q493" i="56"/>
  <c r="Q494" i="56"/>
  <c r="Q495" i="56"/>
  <c r="Q496" i="56"/>
  <c r="Q497" i="56"/>
  <c r="Q498" i="56"/>
  <c r="Q499" i="56"/>
  <c r="Q500" i="56"/>
  <c r="Q501" i="56"/>
  <c r="Q502" i="56"/>
  <c r="Q503" i="56"/>
  <c r="Q504" i="56"/>
  <c r="Q505" i="56"/>
  <c r="Q506" i="56"/>
  <c r="Q507" i="56"/>
  <c r="Q508" i="56"/>
  <c r="Q509" i="56"/>
  <c r="Q510" i="56"/>
  <c r="Q511" i="56"/>
  <c r="Q512" i="56"/>
  <c r="Q513" i="56"/>
  <c r="Q514" i="56"/>
  <c r="Q515" i="56"/>
  <c r="Q516" i="56"/>
  <c r="Q517" i="56"/>
  <c r="Q518" i="56"/>
  <c r="Q519" i="56"/>
  <c r="Q520" i="56"/>
  <c r="Q521" i="56"/>
  <c r="Q522" i="56"/>
  <c r="Q523" i="56"/>
  <c r="Q524" i="56"/>
  <c r="Q525" i="56"/>
  <c r="Q526" i="56"/>
  <c r="Q527" i="56"/>
  <c r="Q528" i="56"/>
  <c r="Q529" i="56"/>
  <c r="Q530" i="56"/>
  <c r="Q531" i="56"/>
  <c r="Q532" i="56"/>
  <c r="Q533" i="56"/>
  <c r="Q534" i="56"/>
  <c r="Q535" i="56"/>
  <c r="Q536" i="56"/>
  <c r="Q537" i="56"/>
  <c r="Q538" i="56"/>
  <c r="Q539" i="56"/>
  <c r="Q540" i="56"/>
  <c r="Q541" i="56"/>
  <c r="Q542" i="56"/>
  <c r="Q543" i="56"/>
  <c r="Q544" i="56"/>
  <c r="Q545" i="56"/>
  <c r="Q546" i="56"/>
  <c r="Q547" i="56"/>
  <c r="Q548" i="56"/>
  <c r="Q549" i="56"/>
  <c r="Q550" i="56"/>
  <c r="Q551" i="56"/>
  <c r="Q552" i="56"/>
  <c r="Q553" i="56"/>
  <c r="Q554" i="56"/>
  <c r="Q555" i="56"/>
  <c r="Q556" i="56"/>
  <c r="Q557" i="56"/>
  <c r="Q558" i="56"/>
  <c r="Q559" i="56"/>
  <c r="Q560" i="56"/>
  <c r="Q561" i="56"/>
  <c r="Q562" i="56"/>
  <c r="Q563" i="56"/>
  <c r="Q564" i="56"/>
  <c r="Q565" i="56"/>
  <c r="Q566" i="56"/>
  <c r="Q567" i="56"/>
  <c r="Q568" i="56"/>
  <c r="Q569" i="56"/>
  <c r="Q570" i="56"/>
  <c r="Q571" i="56"/>
  <c r="Q572" i="56"/>
  <c r="Q573" i="56"/>
  <c r="Q574" i="56"/>
  <c r="Q575" i="56"/>
  <c r="Q576" i="56"/>
  <c r="Q577" i="56"/>
  <c r="Q578" i="56"/>
  <c r="Q579" i="56"/>
  <c r="Q580" i="56"/>
  <c r="Q581" i="56"/>
  <c r="Q582" i="56"/>
  <c r="Q583" i="56"/>
  <c r="Q584" i="56"/>
  <c r="Q585" i="56"/>
  <c r="Q586" i="56"/>
  <c r="Q587" i="56"/>
  <c r="Q588" i="56"/>
  <c r="Q589" i="56"/>
  <c r="Q590" i="56"/>
  <c r="Q591" i="56"/>
  <c r="Q592" i="56"/>
  <c r="Q593" i="56"/>
  <c r="Q594" i="56"/>
  <c r="Q595" i="56"/>
  <c r="Q596" i="56"/>
  <c r="Q597" i="56"/>
  <c r="Q598" i="56"/>
  <c r="Q599" i="56"/>
  <c r="Q600" i="56"/>
  <c r="Q601" i="56"/>
  <c r="Q602" i="56"/>
  <c r="Q603" i="56"/>
  <c r="Q604" i="56"/>
  <c r="Q605" i="56"/>
  <c r="Q606" i="56"/>
  <c r="Q607" i="56"/>
  <c r="Q608" i="56"/>
  <c r="Q609" i="56"/>
  <c r="Q610" i="56"/>
  <c r="Q611" i="56"/>
  <c r="Q612" i="56"/>
  <c r="Q613" i="56"/>
  <c r="Q614" i="56"/>
  <c r="Q615" i="56"/>
  <c r="Q616" i="56"/>
  <c r="Q617" i="56"/>
  <c r="Q618" i="56"/>
  <c r="Q619" i="56"/>
  <c r="Q620" i="56"/>
  <c r="Q621" i="56"/>
  <c r="Q622" i="56"/>
  <c r="Q623" i="56"/>
  <c r="Q624" i="56"/>
  <c r="Q625" i="56"/>
  <c r="Q626" i="56"/>
  <c r="Q627" i="56"/>
  <c r="Q628" i="56"/>
  <c r="Q629" i="56"/>
  <c r="Q630" i="56"/>
  <c r="Q631" i="56"/>
  <c r="Q632" i="56"/>
  <c r="Q633" i="56"/>
  <c r="Q634" i="56"/>
  <c r="Q635" i="56"/>
  <c r="Q636" i="56"/>
  <c r="Q637" i="56"/>
  <c r="Q638" i="56"/>
  <c r="Q639" i="56"/>
  <c r="Q640" i="56"/>
  <c r="Q641" i="56"/>
  <c r="Q642" i="56"/>
  <c r="Q643" i="56"/>
  <c r="Q644" i="56"/>
  <c r="Q645" i="56"/>
  <c r="Q646" i="56"/>
  <c r="Q647" i="56"/>
  <c r="Q648" i="56"/>
  <c r="Q649" i="56"/>
  <c r="Q650" i="56"/>
  <c r="Q651" i="56"/>
  <c r="Q652" i="56"/>
  <c r="Q653" i="56"/>
  <c r="Q654" i="56"/>
  <c r="Q655" i="56"/>
  <c r="Q656" i="56"/>
  <c r="Q657" i="56"/>
  <c r="Q658" i="56"/>
  <c r="Q659" i="56"/>
  <c r="Q660" i="56"/>
  <c r="Q661" i="56"/>
  <c r="Q662" i="56"/>
  <c r="Q663" i="56"/>
  <c r="Q664" i="56"/>
  <c r="Q665" i="56"/>
  <c r="Q666" i="56"/>
  <c r="Q667" i="56"/>
  <c r="Q668" i="56"/>
  <c r="Q669" i="56"/>
  <c r="Q670" i="56"/>
  <c r="Q671" i="56"/>
  <c r="Q672" i="56"/>
  <c r="Q673" i="56"/>
  <c r="Q674" i="56"/>
  <c r="Q675" i="56"/>
  <c r="Q676" i="56"/>
  <c r="Q677" i="56"/>
  <c r="Q678" i="56"/>
  <c r="Q679" i="56"/>
  <c r="Q680" i="56"/>
  <c r="Q681" i="56"/>
  <c r="Q682" i="56"/>
  <c r="Q683" i="56"/>
  <c r="Q684" i="56"/>
  <c r="Q685" i="56"/>
  <c r="Q686" i="56"/>
  <c r="Q687" i="56"/>
  <c r="Q688" i="56"/>
  <c r="Q689" i="56"/>
  <c r="Q690" i="56"/>
  <c r="Q691" i="56"/>
  <c r="Q692" i="56"/>
  <c r="Q693" i="56"/>
  <c r="Q694" i="56"/>
  <c r="Q695" i="56"/>
  <c r="Q696" i="56"/>
  <c r="Q697" i="56"/>
  <c r="Q698" i="56"/>
  <c r="Q699" i="56"/>
  <c r="Q700" i="56"/>
  <c r="Q701" i="56"/>
  <c r="Q702" i="56"/>
  <c r="Q703" i="56"/>
  <c r="Q704" i="56"/>
  <c r="Q705" i="56"/>
  <c r="Q706" i="56"/>
  <c r="Q707" i="56"/>
  <c r="Q708" i="56"/>
  <c r="Q709" i="56"/>
  <c r="Q710" i="56"/>
  <c r="Q711" i="56"/>
  <c r="Q712" i="56"/>
  <c r="Q713" i="56"/>
  <c r="Q714" i="56"/>
  <c r="Q715" i="56"/>
  <c r="Q716" i="56"/>
  <c r="Q717" i="56"/>
  <c r="Q718" i="56"/>
  <c r="Q719" i="56"/>
  <c r="Q720" i="56"/>
  <c r="Q721" i="56"/>
  <c r="Q722" i="56"/>
  <c r="Q723" i="56"/>
  <c r="Q724" i="56"/>
  <c r="Q725" i="56"/>
  <c r="Q726" i="56"/>
  <c r="Q727" i="56"/>
  <c r="Q728" i="56"/>
  <c r="Q729" i="56"/>
  <c r="Q730" i="56"/>
  <c r="Q731" i="56"/>
  <c r="Q732" i="56"/>
  <c r="Q733" i="56"/>
  <c r="Q734" i="56"/>
  <c r="Q735" i="56"/>
  <c r="Q736" i="56"/>
  <c r="Q737" i="56"/>
  <c r="Q738" i="56"/>
  <c r="Q739" i="56"/>
  <c r="Q740" i="56"/>
  <c r="Q741" i="56"/>
  <c r="Q742" i="56"/>
  <c r="Q743" i="56"/>
  <c r="Q744" i="56"/>
  <c r="Q745" i="56"/>
  <c r="Q746" i="56"/>
  <c r="Q747" i="56"/>
  <c r="Q748" i="56"/>
  <c r="Q749" i="56"/>
  <c r="Q750" i="56"/>
  <c r="Q751" i="56"/>
  <c r="Q752" i="56"/>
  <c r="Q753" i="56"/>
  <c r="Q754" i="56"/>
  <c r="Q755" i="56"/>
  <c r="Q756" i="56"/>
  <c r="Q757" i="56"/>
  <c r="Q758" i="56"/>
  <c r="Q759" i="56"/>
  <c r="Q760" i="56"/>
  <c r="Q761" i="56"/>
  <c r="Q762" i="56"/>
  <c r="Q763" i="56"/>
  <c r="Q764" i="56"/>
  <c r="Q765" i="56"/>
  <c r="Q766" i="56"/>
  <c r="Q767" i="56"/>
  <c r="Q768" i="56"/>
  <c r="Q769" i="56"/>
  <c r="Q770" i="56"/>
  <c r="Q771" i="56"/>
  <c r="Q772" i="56"/>
  <c r="Q773" i="56"/>
  <c r="Q774" i="56"/>
  <c r="Q775" i="56"/>
  <c r="Q776" i="56"/>
  <c r="Q777" i="56"/>
  <c r="Q778" i="56"/>
  <c r="Q779" i="56"/>
  <c r="Q780" i="56"/>
  <c r="Q781" i="56"/>
  <c r="Q782" i="56"/>
  <c r="Q783" i="56"/>
  <c r="Q784" i="56"/>
  <c r="Q785" i="56"/>
  <c r="Q786" i="56"/>
  <c r="Q787" i="56"/>
  <c r="Q788" i="56"/>
  <c r="Q789" i="56"/>
  <c r="Q790" i="56"/>
  <c r="Q791" i="56"/>
  <c r="Q792" i="56"/>
  <c r="Q793" i="56"/>
  <c r="Q794" i="56"/>
  <c r="Q795" i="56"/>
  <c r="Q796" i="56"/>
  <c r="Q797" i="56"/>
  <c r="Q798" i="56"/>
  <c r="Q799" i="56"/>
  <c r="Q800" i="56"/>
  <c r="Q801" i="56"/>
  <c r="Q802" i="56"/>
  <c r="Q803" i="56"/>
  <c r="Q804" i="56"/>
  <c r="Q805" i="56"/>
  <c r="Q806" i="56"/>
  <c r="Q807" i="56"/>
  <c r="Q808" i="56"/>
  <c r="Q809" i="56"/>
  <c r="Q810" i="56"/>
  <c r="Q811" i="56"/>
  <c r="Q812" i="56"/>
  <c r="Q813" i="56"/>
  <c r="Q814" i="56"/>
  <c r="Q815" i="56"/>
  <c r="Q816" i="56"/>
  <c r="Q817" i="56"/>
  <c r="Q818" i="56"/>
  <c r="Q819" i="56"/>
  <c r="Q820" i="56"/>
  <c r="Q821" i="56"/>
  <c r="Q822" i="56"/>
  <c r="Q823" i="56"/>
  <c r="Q824" i="56"/>
  <c r="Q825" i="56"/>
  <c r="Q826" i="56"/>
  <c r="Q827" i="56"/>
  <c r="Q828" i="56"/>
  <c r="Q829" i="56"/>
  <c r="Q830" i="56"/>
  <c r="Q831" i="56"/>
  <c r="Q832" i="56"/>
  <c r="Q833" i="56"/>
  <c r="Q834" i="56"/>
  <c r="Q835" i="56"/>
  <c r="Q836" i="56"/>
  <c r="Q837" i="56"/>
  <c r="Q838" i="56"/>
  <c r="Q839" i="56"/>
  <c r="Q840" i="56"/>
  <c r="Q841" i="56"/>
  <c r="Q842" i="56"/>
  <c r="Q843" i="56"/>
  <c r="Q844" i="56"/>
  <c r="Q845" i="56"/>
  <c r="Q846" i="56"/>
  <c r="Q847" i="56"/>
  <c r="Q848" i="56"/>
  <c r="Q849" i="56"/>
  <c r="Q850" i="56"/>
  <c r="Q851" i="56"/>
  <c r="Q852" i="56"/>
  <c r="Q853" i="56"/>
  <c r="Q854" i="56"/>
  <c r="Q855" i="56"/>
  <c r="Q856" i="56"/>
  <c r="Q857" i="56"/>
  <c r="Q858" i="56"/>
  <c r="Q859" i="56"/>
  <c r="Q860" i="56"/>
  <c r="Q861" i="56"/>
  <c r="Q862" i="56"/>
  <c r="Q863" i="56"/>
  <c r="Q864" i="56"/>
  <c r="Q865" i="56"/>
  <c r="Q866" i="56"/>
  <c r="Q867" i="56"/>
  <c r="Q868" i="56"/>
  <c r="Q869" i="56"/>
  <c r="Q870" i="56"/>
  <c r="Q871" i="56"/>
  <c r="Q872" i="56"/>
  <c r="Q873" i="56"/>
  <c r="Q874" i="56"/>
  <c r="Q875" i="56"/>
  <c r="Q876" i="56"/>
  <c r="Q877" i="56"/>
  <c r="Q878" i="56"/>
  <c r="Q879" i="56"/>
  <c r="Q880" i="56"/>
  <c r="Q881" i="56"/>
  <c r="Q882" i="56"/>
  <c r="Q883" i="56"/>
  <c r="Q884" i="56"/>
  <c r="Q885" i="56"/>
  <c r="Q886" i="56"/>
  <c r="Q887" i="56"/>
  <c r="Q888" i="56"/>
  <c r="Q889" i="56"/>
  <c r="Q890" i="56"/>
  <c r="Q891" i="56"/>
  <c r="Q892" i="56"/>
  <c r="Q893" i="56"/>
  <c r="Q894" i="56"/>
  <c r="Q895" i="56"/>
  <c r="Q896" i="56"/>
  <c r="Q897" i="56"/>
  <c r="Q898" i="56"/>
  <c r="Q899" i="56"/>
  <c r="Q900" i="56"/>
  <c r="Q901" i="56"/>
  <c r="Q902" i="56"/>
  <c r="Q903" i="56"/>
  <c r="Q904" i="56"/>
  <c r="Q905" i="56"/>
  <c r="Q906" i="56"/>
  <c r="Q907" i="56"/>
  <c r="Q908" i="56"/>
  <c r="Q909" i="56"/>
  <c r="Q910" i="56"/>
  <c r="Q911" i="56"/>
  <c r="Q912" i="56"/>
  <c r="Q913" i="56"/>
  <c r="Q914" i="56"/>
  <c r="Q915" i="56"/>
  <c r="Q916" i="56"/>
  <c r="Q917" i="56"/>
  <c r="Q918" i="56"/>
  <c r="Q919" i="56"/>
  <c r="Q920" i="56"/>
  <c r="Q921" i="56"/>
  <c r="Q922" i="56"/>
  <c r="Q923" i="56"/>
  <c r="Q924" i="56"/>
  <c r="Q925" i="56"/>
  <c r="Q926" i="56"/>
  <c r="Q927" i="56"/>
  <c r="Q928" i="56"/>
  <c r="Q929" i="56"/>
  <c r="Q930" i="56"/>
  <c r="Q931" i="56"/>
  <c r="Q932" i="56"/>
  <c r="Q933" i="56"/>
  <c r="Q934" i="56"/>
  <c r="Q935" i="56"/>
  <c r="Q936" i="56"/>
  <c r="Q937" i="56"/>
  <c r="Q938" i="56"/>
  <c r="Q939" i="56"/>
  <c r="Q940" i="56"/>
  <c r="Q941" i="56"/>
  <c r="Q942" i="56"/>
  <c r="Q943" i="56"/>
  <c r="Q944" i="56"/>
  <c r="Q945" i="56"/>
  <c r="Q946" i="56"/>
  <c r="Q947" i="56"/>
  <c r="Q948" i="56"/>
  <c r="Q949" i="56"/>
  <c r="Q950" i="56"/>
  <c r="Q951" i="56"/>
  <c r="Q952" i="56"/>
  <c r="Q953" i="56"/>
  <c r="Q954" i="56"/>
  <c r="Q955" i="56"/>
  <c r="Q956" i="56"/>
  <c r="Q957" i="56"/>
  <c r="Q958" i="56"/>
  <c r="Q959" i="56"/>
  <c r="Q960" i="56"/>
  <c r="Q961" i="56"/>
  <c r="Q962" i="56"/>
  <c r="Q963" i="56"/>
  <c r="Q964" i="56"/>
  <c r="Q965" i="56"/>
  <c r="Q966" i="56"/>
  <c r="Q967" i="56"/>
  <c r="Q968" i="56"/>
  <c r="Q969" i="56"/>
  <c r="Q970" i="56"/>
  <c r="Q971" i="56"/>
  <c r="Q972" i="56"/>
  <c r="Q973" i="56"/>
  <c r="Q974" i="56"/>
  <c r="Q975" i="56"/>
  <c r="Q976" i="56"/>
  <c r="Q977" i="56"/>
  <c r="Q978" i="56"/>
  <c r="Q979" i="56"/>
  <c r="Q980" i="56"/>
  <c r="Q981" i="56"/>
  <c r="Q982" i="56"/>
  <c r="Q983" i="56"/>
  <c r="Q984" i="56"/>
  <c r="Q985" i="56"/>
  <c r="Q986" i="56"/>
  <c r="Q987" i="56"/>
  <c r="Q988" i="56"/>
  <c r="Q989" i="56"/>
  <c r="Q990" i="56"/>
  <c r="Q991" i="56"/>
  <c r="Q992" i="56"/>
  <c r="Q993" i="56"/>
  <c r="Q994" i="56"/>
  <c r="Q995" i="56"/>
  <c r="Q996" i="56"/>
  <c r="Q997" i="56"/>
  <c r="Q998" i="56"/>
  <c r="Q999" i="56"/>
  <c r="Q1000" i="56"/>
  <c r="Q1001" i="56"/>
  <c r="Q1002" i="56"/>
  <c r="Q1003" i="56"/>
  <c r="Q1004" i="56"/>
  <c r="Q1005" i="56"/>
  <c r="Q1006" i="56"/>
  <c r="Q1007" i="56"/>
  <c r="Q1008" i="56"/>
  <c r="Q1009" i="56"/>
  <c r="Q1010" i="56"/>
  <c r="Q1011" i="56"/>
  <c r="Q1012" i="56"/>
  <c r="Q1013" i="56"/>
  <c r="Q1014" i="56"/>
  <c r="Q1015" i="56"/>
  <c r="Q1016" i="56"/>
  <c r="Q1017" i="56"/>
  <c r="Q1018" i="56"/>
  <c r="Q1019" i="56"/>
  <c r="Q1020" i="56"/>
  <c r="Q1021" i="56"/>
  <c r="Q1022" i="56"/>
  <c r="Q1023" i="56"/>
  <c r="Q1024" i="56"/>
  <c r="Q1025" i="56"/>
  <c r="Q1026" i="56"/>
  <c r="Q1027" i="56"/>
  <c r="Q1028" i="56"/>
  <c r="Q1029" i="56"/>
  <c r="Q1030" i="56"/>
  <c r="Q1031" i="56"/>
  <c r="Q1032" i="56"/>
  <c r="Q1033" i="56"/>
  <c r="Q1034" i="56"/>
  <c r="Q1035" i="56"/>
  <c r="Q1036" i="56"/>
  <c r="Q1037" i="56"/>
  <c r="Q1038" i="56"/>
  <c r="Q1039" i="56"/>
  <c r="Q1040" i="56"/>
  <c r="Q1041" i="56"/>
  <c r="Q1042" i="56"/>
  <c r="Q1043" i="56"/>
  <c r="Q1044" i="56"/>
  <c r="Q1045" i="56"/>
  <c r="Q1046" i="56"/>
  <c r="Q1047" i="56"/>
  <c r="Q1048" i="56"/>
  <c r="Q1049" i="56"/>
  <c r="Q1050" i="56"/>
  <c r="Q1051" i="56"/>
  <c r="Q1052" i="56"/>
  <c r="Q1053" i="56"/>
  <c r="Q1054" i="56"/>
  <c r="Q1055" i="56"/>
  <c r="Q1056" i="56"/>
  <c r="Q1057" i="56"/>
  <c r="Q1058" i="56"/>
  <c r="Q1059" i="56"/>
  <c r="Q1060" i="56"/>
  <c r="Q1061" i="56"/>
  <c r="Q1062" i="56"/>
  <c r="Q1063" i="56"/>
  <c r="Q1064" i="56"/>
  <c r="Q1065" i="56"/>
  <c r="Q1066" i="56"/>
  <c r="Q1067" i="56"/>
  <c r="Q1068" i="56"/>
  <c r="Q1069" i="56"/>
  <c r="Q1070" i="56"/>
  <c r="Q1071" i="56"/>
  <c r="Q1072" i="56"/>
  <c r="Q1073" i="56"/>
  <c r="Q1074" i="56"/>
  <c r="Q1075" i="56"/>
  <c r="Q1076" i="56"/>
  <c r="Q1077" i="56"/>
  <c r="Q1078" i="56"/>
  <c r="Q1079" i="56"/>
  <c r="Q1080" i="56"/>
  <c r="Q1081" i="56"/>
  <c r="Q1082" i="56"/>
  <c r="Q1083" i="56"/>
  <c r="Q1084" i="56"/>
  <c r="Q1085" i="56"/>
  <c r="Q1086" i="56"/>
  <c r="Q1087" i="56"/>
  <c r="Q1088" i="56"/>
  <c r="Q1089" i="56"/>
  <c r="Q1090" i="56"/>
  <c r="Q1091" i="56"/>
  <c r="Q1092" i="56"/>
  <c r="Q1093" i="56"/>
  <c r="Q1094" i="56"/>
  <c r="Q1095" i="56"/>
  <c r="Q1096" i="56"/>
  <c r="Q1097" i="56"/>
  <c r="Q1098" i="56"/>
  <c r="Q1099" i="56"/>
  <c r="Q1100" i="56"/>
  <c r="Q1101" i="56"/>
  <c r="Q1102" i="56"/>
  <c r="Q1103" i="56"/>
  <c r="Q1104" i="56"/>
  <c r="Q1105" i="56"/>
  <c r="Q1106" i="56"/>
  <c r="Q1107" i="56"/>
  <c r="Q1108" i="56"/>
  <c r="Q1109" i="56"/>
  <c r="Q1110" i="56"/>
  <c r="Q1111" i="56"/>
  <c r="Q1112" i="56"/>
  <c r="Q1113" i="56"/>
  <c r="Q1114" i="56"/>
  <c r="Q1115" i="56"/>
  <c r="Q1116" i="56"/>
  <c r="Q1117" i="56"/>
  <c r="Q1118" i="56"/>
  <c r="Q1119" i="56"/>
  <c r="Q1120" i="56"/>
  <c r="Q1121" i="56"/>
  <c r="Q1122" i="56"/>
  <c r="Q1123" i="56"/>
  <c r="Q1124" i="56"/>
  <c r="Q1125" i="56"/>
  <c r="Q1126" i="56"/>
  <c r="Q1127" i="56"/>
  <c r="Q1128" i="56"/>
  <c r="Q1129" i="56"/>
  <c r="Q1130" i="56"/>
  <c r="Q1131" i="56"/>
  <c r="Q1132" i="56"/>
  <c r="Q1133" i="56"/>
  <c r="Q1134" i="56"/>
  <c r="Q1135" i="56"/>
  <c r="Q1136" i="56"/>
  <c r="Q1137" i="56"/>
  <c r="Q1138" i="56"/>
  <c r="Q1139" i="56"/>
  <c r="Q1140" i="56"/>
  <c r="Q1141" i="56"/>
  <c r="Q1142" i="56"/>
  <c r="Q1143" i="56"/>
  <c r="Q1144" i="56"/>
  <c r="Q1145" i="56"/>
  <c r="Q1146" i="56"/>
  <c r="Q1147" i="56"/>
  <c r="Q1148" i="56"/>
  <c r="Q1149" i="56"/>
  <c r="Q1150" i="56"/>
  <c r="Q1151" i="56"/>
  <c r="Q1152" i="56"/>
  <c r="Q1153" i="56"/>
  <c r="Q1154" i="56"/>
  <c r="Q1155" i="56"/>
  <c r="Q1156" i="56"/>
  <c r="Q1157" i="56"/>
  <c r="Q1158" i="56"/>
  <c r="Q1159" i="56"/>
  <c r="Q1160" i="56"/>
  <c r="Q1161" i="56"/>
  <c r="Q1162" i="56"/>
  <c r="Q1163" i="56"/>
  <c r="Q1164" i="56"/>
  <c r="Q1165" i="56"/>
  <c r="Q1166" i="56"/>
  <c r="Q1167" i="56"/>
  <c r="Q1168" i="56"/>
  <c r="Q1169" i="56"/>
  <c r="Q1170" i="56"/>
  <c r="Q1171" i="56"/>
  <c r="Q1172" i="56"/>
  <c r="Q1173" i="56"/>
  <c r="Q1174" i="56"/>
  <c r="Q1175" i="56"/>
  <c r="Q1176" i="56"/>
  <c r="Q1177" i="56"/>
  <c r="Q1178" i="56"/>
  <c r="Q1179" i="56"/>
  <c r="Q1180" i="56"/>
  <c r="Q1181" i="56"/>
  <c r="Q1182" i="56"/>
  <c r="Q1183" i="56"/>
  <c r="Q1184" i="56"/>
  <c r="Q1185" i="56"/>
  <c r="Q1186" i="56"/>
  <c r="Q1187" i="56"/>
  <c r="Q1188" i="56"/>
  <c r="Q1189" i="56"/>
  <c r="Q1190" i="56"/>
  <c r="Q1191" i="56"/>
  <c r="Q1192" i="56"/>
  <c r="Q1193" i="56"/>
  <c r="Q1194" i="56"/>
  <c r="Q1195" i="56"/>
  <c r="Q1196" i="56"/>
  <c r="Q1197" i="56"/>
  <c r="Q1198" i="56"/>
  <c r="Q1199" i="56"/>
  <c r="Q1200" i="56"/>
  <c r="Q1201" i="56"/>
  <c r="Q1202" i="56"/>
  <c r="Q1203" i="56"/>
  <c r="Q1204" i="56"/>
  <c r="Q1205" i="56"/>
  <c r="Q1206" i="56"/>
  <c r="Q1207" i="56"/>
  <c r="Q1208" i="56"/>
  <c r="Q1209" i="56"/>
  <c r="Q1210" i="56"/>
  <c r="Q1211" i="56"/>
  <c r="Q1212" i="56"/>
  <c r="Q1213" i="56"/>
  <c r="Q1214" i="56"/>
  <c r="Q1215" i="56"/>
  <c r="Q1216" i="56"/>
  <c r="Q1217" i="56"/>
  <c r="Q1218" i="56"/>
  <c r="Q1219" i="56"/>
  <c r="Q1220" i="56"/>
  <c r="Q1221" i="56"/>
  <c r="Q1222" i="56"/>
  <c r="Q1223" i="56"/>
  <c r="Q1224" i="56"/>
  <c r="Q1225" i="56"/>
  <c r="Q1226" i="56"/>
  <c r="Q1227" i="56"/>
  <c r="Q1228" i="56"/>
  <c r="Q1229" i="56"/>
  <c r="Q1230" i="56"/>
  <c r="Q1231" i="56"/>
  <c r="Q1232" i="56"/>
  <c r="Q1233" i="56"/>
  <c r="Q1234" i="56"/>
  <c r="Q1235" i="56"/>
  <c r="Q1236" i="56"/>
  <c r="Q1237" i="56"/>
  <c r="Q1238" i="56"/>
  <c r="Q1239" i="56"/>
  <c r="Q1240" i="56"/>
  <c r="Q1241" i="56"/>
  <c r="Q1242" i="56"/>
  <c r="Q1243" i="56"/>
  <c r="Q1244" i="56"/>
  <c r="Q1245" i="56"/>
  <c r="Q1246" i="56"/>
  <c r="Q1247" i="56"/>
  <c r="Q1248" i="56"/>
  <c r="Q1249" i="56"/>
  <c r="Q1250" i="56"/>
  <c r="Q1251" i="56"/>
  <c r="Q1252" i="56"/>
  <c r="Q1253" i="56"/>
  <c r="Q1254" i="56"/>
  <c r="Q1255" i="56"/>
  <c r="Q1256" i="56"/>
  <c r="Q1257" i="56"/>
  <c r="Q1258" i="56"/>
  <c r="Q1259" i="56"/>
  <c r="Q1260" i="56"/>
  <c r="Q1261" i="56"/>
  <c r="Q1262" i="56"/>
  <c r="Q1263" i="56"/>
  <c r="Q1264" i="56"/>
  <c r="Q1265" i="56"/>
  <c r="Q1266" i="56"/>
  <c r="Q1267" i="56"/>
  <c r="Q1268" i="56"/>
  <c r="Q1269" i="56"/>
  <c r="Q1270" i="56"/>
  <c r="Q1271" i="56"/>
  <c r="Q1272" i="56"/>
  <c r="Q1273" i="56"/>
  <c r="Q1274" i="56"/>
  <c r="Q1275" i="56"/>
  <c r="Q1276" i="56"/>
  <c r="Q1277" i="56"/>
  <c r="Q1278" i="56"/>
  <c r="Q1279" i="56"/>
  <c r="Q1280" i="56"/>
  <c r="Q1281" i="56"/>
  <c r="Q1282" i="56"/>
  <c r="Q1283" i="56"/>
  <c r="Q1284" i="56"/>
  <c r="Q1285" i="56"/>
  <c r="Q1286" i="56"/>
  <c r="Q1287" i="56"/>
  <c r="Q1288" i="56"/>
  <c r="Q1289" i="56"/>
  <c r="Q1290" i="56"/>
  <c r="Q1291" i="56"/>
  <c r="Q1292" i="56"/>
  <c r="Q1293" i="56"/>
  <c r="Q1294" i="56"/>
  <c r="Q1295" i="56"/>
  <c r="Q1296" i="56"/>
  <c r="Q1297" i="56"/>
  <c r="Q1298" i="56"/>
  <c r="Q1299" i="56"/>
  <c r="Q1300" i="56"/>
  <c r="Q1301" i="56"/>
  <c r="Q1302" i="56"/>
  <c r="Q1303" i="56"/>
  <c r="Q1304" i="56"/>
  <c r="Q1305" i="56"/>
  <c r="Q1306" i="56"/>
  <c r="Q1307" i="56"/>
  <c r="Q1308" i="56"/>
  <c r="Q1309" i="56"/>
  <c r="Q1310" i="56"/>
  <c r="Q1311" i="56"/>
  <c r="Q1312" i="56"/>
  <c r="Q1313" i="56"/>
  <c r="Q1314" i="56"/>
  <c r="Q1315" i="56"/>
  <c r="Q1316" i="56"/>
  <c r="Q1317" i="56"/>
  <c r="Q1318" i="56"/>
  <c r="Q1319" i="56"/>
  <c r="Q1320" i="56"/>
  <c r="Q1321" i="56"/>
  <c r="Q1322" i="56"/>
  <c r="Q1323" i="56"/>
  <c r="Q1324" i="56"/>
  <c r="Q1325" i="56"/>
  <c r="Q1326" i="56"/>
  <c r="Q1327" i="56"/>
  <c r="Q1328" i="56"/>
  <c r="Q1329" i="56"/>
  <c r="Q1330" i="56"/>
  <c r="Q1331" i="56"/>
  <c r="Q1332" i="56"/>
  <c r="Q1333" i="56"/>
  <c r="Q1334" i="56"/>
  <c r="Q1335" i="56"/>
  <c r="Q1336" i="56"/>
  <c r="Q1337" i="56"/>
  <c r="Q1338" i="56"/>
  <c r="Q1339" i="56"/>
  <c r="Q1340" i="56"/>
  <c r="Q1341" i="56"/>
  <c r="Q1342" i="56"/>
  <c r="Q1343" i="56"/>
  <c r="Q1344" i="56"/>
  <c r="Q1345" i="56"/>
  <c r="Q1346" i="56"/>
  <c r="Q1347" i="56"/>
  <c r="Q1348" i="56"/>
  <c r="Q1349" i="56"/>
  <c r="Q1350" i="56"/>
  <c r="Q1351" i="56"/>
  <c r="Q1352" i="56"/>
  <c r="Q1353" i="56"/>
  <c r="Q1354" i="56"/>
  <c r="Q1355" i="56"/>
  <c r="Q1356" i="56"/>
  <c r="Q1357" i="56"/>
  <c r="Q1358" i="56"/>
  <c r="Q1359" i="56"/>
  <c r="Q1360" i="56"/>
  <c r="Q1361" i="56"/>
  <c r="Q1362" i="56"/>
  <c r="Q1363" i="56"/>
  <c r="Q1364" i="56"/>
  <c r="Q1365" i="56"/>
  <c r="Q1366" i="56"/>
  <c r="Q1367" i="56"/>
  <c r="Q1368" i="56"/>
  <c r="Q1369" i="56"/>
  <c r="Q1370" i="56"/>
  <c r="Q1371" i="56"/>
  <c r="Q1372" i="56"/>
  <c r="Q1373" i="56"/>
  <c r="Q1374" i="56"/>
  <c r="Q1375" i="56"/>
  <c r="Q1376" i="56"/>
  <c r="Q1377" i="56"/>
  <c r="Q1378" i="56"/>
  <c r="Q1379" i="56"/>
  <c r="Q1380" i="56"/>
  <c r="Q1381" i="56"/>
  <c r="Q1382" i="56"/>
  <c r="Q1383" i="56"/>
  <c r="Q1384" i="56"/>
  <c r="Q1385" i="56"/>
  <c r="Q1386" i="56"/>
  <c r="Q1387" i="56"/>
  <c r="Q1388" i="56"/>
  <c r="Q1389" i="56"/>
  <c r="Q1390" i="56"/>
  <c r="Q1391" i="56"/>
  <c r="Q1392" i="56"/>
  <c r="Q1393" i="56"/>
  <c r="Q1394" i="56"/>
  <c r="Q1395" i="56"/>
  <c r="Q1396" i="56"/>
  <c r="Q1397" i="56"/>
  <c r="Q1398" i="56"/>
  <c r="Q1399" i="56"/>
  <c r="Q1400" i="56"/>
  <c r="Q1401" i="56"/>
  <c r="Q1402" i="56"/>
  <c r="Q1403" i="56"/>
  <c r="Q1404" i="56"/>
  <c r="Q1405" i="56"/>
  <c r="Q1406" i="56"/>
  <c r="Q1407" i="56"/>
  <c r="Q1408" i="56"/>
  <c r="Q1409" i="56"/>
  <c r="Q1410" i="56"/>
  <c r="Q1411" i="56"/>
  <c r="Q1412" i="56"/>
  <c r="Q1413" i="56"/>
  <c r="Q1414" i="56"/>
  <c r="Q1415" i="56"/>
  <c r="Q1416" i="56"/>
  <c r="Q1417" i="56"/>
  <c r="Q1418" i="56"/>
  <c r="Q1419" i="56"/>
  <c r="Q1420" i="56"/>
  <c r="Q1421" i="56"/>
  <c r="Q1422" i="56"/>
  <c r="Q1423" i="56"/>
  <c r="Q1424" i="56"/>
  <c r="Q1425" i="56"/>
  <c r="Q1426" i="56"/>
  <c r="Q1427" i="56"/>
  <c r="Q1428" i="56"/>
  <c r="Q1429" i="56"/>
  <c r="Q1430" i="56"/>
  <c r="Q1431" i="56"/>
  <c r="Q1432" i="56"/>
  <c r="Q1433" i="56"/>
  <c r="Q1434" i="56"/>
  <c r="Q1435" i="56"/>
  <c r="Q1436" i="56"/>
  <c r="Q1437" i="56"/>
  <c r="Q1438" i="56"/>
  <c r="Q1439" i="56"/>
  <c r="Q1440" i="56"/>
  <c r="Q1441" i="56"/>
  <c r="Q1442" i="56"/>
  <c r="Q1443" i="56"/>
  <c r="Q1444" i="56"/>
  <c r="Q1445" i="56"/>
  <c r="Q1446" i="56"/>
  <c r="Q1447" i="56"/>
  <c r="Q1448" i="56"/>
  <c r="Q1449" i="56"/>
  <c r="Q1450" i="56"/>
  <c r="Q1451" i="56"/>
  <c r="Q1452" i="56"/>
  <c r="Q1453" i="56"/>
  <c r="Q1454" i="56"/>
  <c r="Q1455" i="56"/>
  <c r="Q1456" i="56"/>
  <c r="Q1457" i="56"/>
  <c r="Q1458" i="56"/>
  <c r="Q1459" i="56"/>
  <c r="Q1460" i="56"/>
  <c r="Q1461" i="56"/>
  <c r="Q1462" i="56"/>
  <c r="Q1463" i="56"/>
  <c r="Q1464" i="56"/>
  <c r="Q1465" i="56"/>
  <c r="Q1466" i="56"/>
  <c r="Q1467" i="56"/>
  <c r="Q1468" i="56"/>
  <c r="Q1469" i="56"/>
  <c r="Q1470" i="56"/>
  <c r="Q1471" i="56"/>
  <c r="Q1472" i="56"/>
  <c r="Q1473" i="56"/>
  <c r="Q1474" i="56"/>
  <c r="Q1475" i="56"/>
  <c r="Q1476" i="56"/>
  <c r="Q1477" i="56"/>
  <c r="Q1478" i="56"/>
  <c r="Q1479" i="56"/>
  <c r="Q1480" i="56"/>
  <c r="Q1481" i="56"/>
  <c r="Q1482" i="56"/>
  <c r="Q1483" i="56"/>
  <c r="Q1484" i="56"/>
  <c r="Q1485" i="56"/>
  <c r="Q1486" i="56"/>
  <c r="Q1487" i="56"/>
  <c r="Q1488" i="56"/>
  <c r="Q1489" i="56"/>
  <c r="Q1490" i="56"/>
  <c r="Q1491" i="56"/>
  <c r="Q1492" i="56"/>
  <c r="Q1493" i="56"/>
  <c r="Q1494" i="56"/>
  <c r="Q1495" i="56"/>
  <c r="Q1496" i="56"/>
  <c r="Q1497" i="56"/>
  <c r="Q1498" i="56"/>
  <c r="Q1499" i="56"/>
  <c r="Q1500" i="56"/>
  <c r="Q1501" i="56"/>
  <c r="Q1502" i="56"/>
  <c r="Q1503" i="56"/>
  <c r="Q1504" i="56"/>
  <c r="Q1505" i="56"/>
  <c r="Q1506" i="56"/>
  <c r="Q1507" i="56"/>
  <c r="Q1508" i="56"/>
  <c r="Q1509" i="56"/>
  <c r="Q1510" i="56"/>
  <c r="Q1511" i="56"/>
  <c r="Q1512" i="56"/>
  <c r="Q1513" i="56"/>
  <c r="Q1514" i="56"/>
  <c r="Q1515" i="56"/>
  <c r="Q1516" i="56"/>
  <c r="Q1517" i="56"/>
  <c r="Q1518" i="56"/>
  <c r="Q1519" i="56"/>
  <c r="Q1520" i="56"/>
  <c r="Q1521" i="56"/>
  <c r="Q1522" i="56"/>
  <c r="Q1523" i="56"/>
  <c r="Q1524" i="56"/>
  <c r="Q1525" i="56"/>
  <c r="Q1526" i="56"/>
  <c r="Q1527" i="56"/>
  <c r="Q1528" i="56"/>
  <c r="Q1529" i="56"/>
  <c r="Q1530" i="56"/>
  <c r="Q1531" i="56"/>
  <c r="Q1532" i="56"/>
  <c r="Q1533" i="56"/>
  <c r="Q1534" i="56"/>
  <c r="Q1535" i="56"/>
  <c r="Q1536" i="56"/>
  <c r="Q1537" i="56"/>
  <c r="Q1538" i="56"/>
  <c r="Q1539" i="56"/>
  <c r="Q1540" i="56"/>
  <c r="Q1541" i="56"/>
  <c r="Q1542" i="56"/>
  <c r="Q1543" i="56"/>
  <c r="Q1544" i="56"/>
  <c r="Q1545" i="56"/>
  <c r="Q1546" i="56"/>
  <c r="Q1547" i="56"/>
  <c r="Q1548" i="56"/>
  <c r="Q1549" i="56"/>
  <c r="Q1550" i="56"/>
  <c r="Q1551" i="56"/>
  <c r="Q1552" i="56"/>
  <c r="Q1553" i="56"/>
  <c r="Q1554" i="56"/>
  <c r="Q1555" i="56"/>
  <c r="Q1556" i="56"/>
  <c r="Q1557" i="56"/>
  <c r="Q1558" i="56"/>
  <c r="Q1559" i="56"/>
  <c r="Q1560" i="56"/>
  <c r="Q1561" i="56"/>
  <c r="Q1562" i="56"/>
  <c r="Q1563" i="56"/>
  <c r="Q1564" i="56"/>
  <c r="Q1565" i="56"/>
  <c r="Q1566" i="56"/>
  <c r="Q1567" i="56"/>
  <c r="Q1568" i="56"/>
  <c r="Q1569" i="56"/>
  <c r="Q1570" i="56"/>
  <c r="Q1571" i="56"/>
  <c r="Q1572" i="56"/>
  <c r="Q1573" i="56"/>
  <c r="Q1574" i="56"/>
  <c r="Q1575" i="56"/>
  <c r="Q1576" i="56"/>
  <c r="Q1577" i="56"/>
  <c r="Q1578" i="56"/>
  <c r="Q1579" i="56"/>
  <c r="Q1580" i="56"/>
  <c r="Q1581" i="56"/>
  <c r="Q1582" i="56"/>
  <c r="Q1583" i="56"/>
  <c r="Q1584" i="56"/>
  <c r="Q1585" i="56"/>
  <c r="Q1586" i="56"/>
  <c r="Q1587" i="56"/>
  <c r="Q1588" i="56"/>
  <c r="Q1589" i="56"/>
  <c r="Q1590" i="56"/>
  <c r="Q1591" i="56"/>
  <c r="Q1592" i="56"/>
  <c r="Q1593" i="56"/>
  <c r="Q1594" i="56"/>
  <c r="Q1595" i="56"/>
  <c r="Q1596" i="56"/>
  <c r="Q1597" i="56"/>
  <c r="Q1598" i="56"/>
  <c r="Q1599" i="56"/>
  <c r="Q1600" i="56"/>
  <c r="Q1601" i="56"/>
  <c r="Q1602" i="56"/>
  <c r="Q1603" i="56"/>
  <c r="Q1604" i="56"/>
  <c r="Q1605" i="56"/>
  <c r="Q1606" i="56"/>
  <c r="Q1607" i="56"/>
  <c r="Q1608" i="56"/>
  <c r="Q1609" i="56"/>
  <c r="Q1610" i="56"/>
  <c r="Q1611" i="56"/>
  <c r="Q1612" i="56"/>
  <c r="Q1613" i="56"/>
  <c r="Q1614" i="56"/>
  <c r="Q1615" i="56"/>
  <c r="Q1616" i="56"/>
  <c r="Q1617" i="56"/>
  <c r="Q1618" i="56"/>
  <c r="Q1619" i="56"/>
  <c r="Q1620" i="56"/>
  <c r="Q1621" i="56"/>
  <c r="Q1622" i="56"/>
  <c r="Q1623" i="56"/>
  <c r="Q1624" i="56"/>
  <c r="Q1625" i="56"/>
  <c r="Q1626" i="56"/>
  <c r="Q1627" i="56"/>
  <c r="Q1628" i="56"/>
  <c r="Q1629" i="56"/>
  <c r="Q1630" i="56"/>
  <c r="Q1631" i="56"/>
  <c r="Q1632" i="56"/>
  <c r="Q1633" i="56"/>
  <c r="Q1634" i="56"/>
  <c r="Q1635" i="56"/>
  <c r="Q1636" i="56"/>
  <c r="Q1637" i="56"/>
  <c r="Q1638" i="56"/>
  <c r="Q1639" i="56"/>
  <c r="Q1640" i="56"/>
  <c r="Q1641" i="56"/>
  <c r="Q1642" i="56"/>
  <c r="Q1643" i="56"/>
  <c r="Q1644" i="56"/>
  <c r="Q1645" i="56"/>
  <c r="Q1646" i="56"/>
  <c r="Q1647" i="56"/>
  <c r="Q1648" i="56"/>
  <c r="Q1649" i="56"/>
  <c r="Q1650" i="56"/>
  <c r="Q1651" i="56"/>
  <c r="Q1652" i="56"/>
  <c r="Q1653" i="56"/>
  <c r="Q1654" i="56"/>
  <c r="Q1655" i="56"/>
  <c r="Q1656" i="56"/>
  <c r="Q1657" i="56"/>
  <c r="Q1658" i="56"/>
  <c r="Q1659" i="56"/>
  <c r="Q1660" i="56"/>
  <c r="Q1661" i="56"/>
  <c r="Q1662" i="56"/>
  <c r="Q1663" i="56"/>
  <c r="Q1664" i="56"/>
  <c r="Q1665" i="56"/>
  <c r="Q1666" i="56"/>
  <c r="Q1667" i="56"/>
  <c r="Q1668" i="56"/>
  <c r="Q1669" i="56"/>
  <c r="Q1670" i="56"/>
  <c r="Q1671" i="56"/>
  <c r="Q1672" i="56"/>
  <c r="Q1673" i="56"/>
  <c r="Q1674" i="56"/>
  <c r="Q1675" i="56"/>
  <c r="Q1676" i="56"/>
  <c r="Q1677" i="56"/>
  <c r="Q1678" i="56"/>
  <c r="Q1679" i="56"/>
  <c r="Q1680" i="56"/>
  <c r="Q1681" i="56"/>
  <c r="Q1682" i="56"/>
  <c r="Q1683" i="56"/>
  <c r="Q1684" i="56"/>
  <c r="Q1685" i="56"/>
  <c r="Q1686" i="56"/>
  <c r="Q1687" i="56"/>
  <c r="Q1688" i="56"/>
  <c r="Q1689" i="56"/>
  <c r="Q1690" i="56"/>
  <c r="Q1691" i="56"/>
  <c r="Q1692" i="56"/>
  <c r="Q1693" i="56"/>
  <c r="Q1694" i="56"/>
  <c r="Q1695" i="56"/>
  <c r="Q1696" i="56"/>
  <c r="Q1697" i="56"/>
  <c r="Q1698" i="56"/>
  <c r="Q1699" i="56"/>
  <c r="Q1700" i="56"/>
  <c r="Q1701" i="56"/>
  <c r="Q1702" i="56"/>
  <c r="Q1703" i="56"/>
  <c r="Q1704" i="56"/>
  <c r="Q1705" i="56"/>
  <c r="Q1706" i="56"/>
  <c r="Q1707" i="56"/>
  <c r="Q1708" i="56"/>
  <c r="Q1709" i="56"/>
  <c r="Q1710" i="56"/>
  <c r="Q1711" i="56"/>
  <c r="Q1712" i="56"/>
  <c r="Q1713" i="56"/>
  <c r="Q1714" i="56"/>
  <c r="Q1715" i="56"/>
  <c r="Q1716" i="56"/>
  <c r="Q1717" i="56"/>
  <c r="Q1718" i="56"/>
  <c r="Q1719" i="56"/>
  <c r="Q1720" i="56"/>
  <c r="Q1721" i="56"/>
  <c r="Q1722" i="56"/>
  <c r="Q1723" i="56"/>
  <c r="Q1724" i="56"/>
  <c r="Q1725" i="56"/>
  <c r="Q1726" i="56"/>
  <c r="Q1727" i="56"/>
  <c r="Q1728" i="56"/>
  <c r="Q1729" i="56"/>
  <c r="Q1730" i="56"/>
  <c r="Q1731" i="56"/>
  <c r="Q1732" i="56"/>
  <c r="Q1733" i="56"/>
  <c r="Q1734" i="56"/>
  <c r="Q1735" i="56"/>
  <c r="Q1736" i="56"/>
  <c r="Q1737" i="56"/>
  <c r="Q1738" i="56"/>
  <c r="Q1739" i="56"/>
  <c r="Q1740" i="56"/>
  <c r="Q1741" i="56"/>
  <c r="Q1742" i="56"/>
  <c r="Q1743" i="56"/>
  <c r="Q1744" i="56"/>
  <c r="Q1745" i="56"/>
  <c r="Q1746" i="56"/>
  <c r="Q1747" i="56"/>
  <c r="Q1748" i="56"/>
  <c r="Q1749" i="56"/>
  <c r="Q1750" i="56"/>
  <c r="Q1751" i="56"/>
  <c r="Q1752" i="56"/>
  <c r="Q1753" i="56"/>
  <c r="Q1754" i="56"/>
  <c r="Q1755" i="56"/>
  <c r="Q1756" i="56"/>
  <c r="Q1757" i="56"/>
  <c r="Q1758" i="56"/>
  <c r="Q1759" i="56"/>
  <c r="Q1760" i="56"/>
  <c r="Q1761" i="56"/>
  <c r="Q1762" i="56"/>
  <c r="Q1763" i="56"/>
  <c r="Q1764" i="56"/>
  <c r="Q1765" i="56"/>
  <c r="Q1766" i="56"/>
  <c r="Q1767" i="56"/>
  <c r="Q1768" i="56"/>
  <c r="Q1769" i="56"/>
  <c r="Q1770" i="56"/>
  <c r="Q1771" i="56"/>
  <c r="Q1772" i="56"/>
  <c r="Q1773" i="56"/>
  <c r="Q1774" i="56"/>
  <c r="Q1775" i="56"/>
  <c r="Q1776" i="56"/>
  <c r="Q1777" i="56"/>
  <c r="Q1778" i="56"/>
  <c r="Q1779" i="56"/>
  <c r="Q1780" i="56"/>
  <c r="Q1781" i="56"/>
  <c r="Q1782" i="56"/>
  <c r="Q1783" i="56"/>
  <c r="Q1784" i="56"/>
  <c r="Q1785" i="56"/>
  <c r="Q1786" i="56"/>
  <c r="Q1787" i="56"/>
  <c r="Q1788" i="56"/>
  <c r="Q1789" i="56"/>
  <c r="Q1790" i="56"/>
  <c r="Q1791" i="56"/>
  <c r="Q1792" i="56"/>
  <c r="Q1793" i="56"/>
  <c r="Q1794" i="56"/>
  <c r="Q1795" i="56"/>
  <c r="Q1796" i="56"/>
  <c r="Q1797" i="56"/>
  <c r="Q1798" i="56"/>
  <c r="Q1799" i="56"/>
  <c r="Q1800" i="56"/>
  <c r="Q1801" i="56"/>
  <c r="Q1802" i="56"/>
  <c r="Q1803" i="56"/>
  <c r="Q1804" i="56"/>
  <c r="Q1805" i="56"/>
  <c r="Q1806" i="56"/>
  <c r="Q1807" i="56"/>
  <c r="Q1808" i="56"/>
  <c r="Q1809" i="56"/>
  <c r="Q1810" i="56"/>
  <c r="Q1811" i="56"/>
  <c r="Q1812" i="56"/>
  <c r="Q1813" i="56"/>
  <c r="Q1814" i="56"/>
  <c r="Q1815" i="56"/>
  <c r="Q1816" i="56"/>
  <c r="Q1817" i="56"/>
  <c r="Q1818" i="56"/>
  <c r="Q1819" i="56"/>
  <c r="Q1820" i="56"/>
  <c r="Q1821" i="56"/>
  <c r="Q1822" i="56"/>
  <c r="Q1823" i="56"/>
  <c r="Q1824" i="56"/>
  <c r="Q1825" i="56"/>
  <c r="Q1826" i="56"/>
  <c r="Q1827" i="56"/>
  <c r="Q1828" i="56"/>
  <c r="Q1829" i="56"/>
  <c r="Q1830" i="56"/>
  <c r="Q1831" i="56"/>
  <c r="Q1832" i="56"/>
  <c r="Q1833" i="56"/>
  <c r="Q1834" i="56"/>
  <c r="Q1835" i="56"/>
  <c r="Q1836" i="56"/>
  <c r="Q1837" i="56"/>
  <c r="Q1838" i="56"/>
  <c r="Q1839" i="56"/>
  <c r="Q1840" i="56"/>
  <c r="Q1841" i="56"/>
  <c r="Q1842" i="56"/>
  <c r="Q1843" i="56"/>
  <c r="Q1844" i="56"/>
  <c r="Q1845" i="56"/>
  <c r="Q1846" i="56"/>
  <c r="Q1847" i="56"/>
  <c r="Q1848" i="56"/>
  <c r="Q1849" i="56"/>
  <c r="Q1850" i="56"/>
  <c r="Q1851" i="56"/>
  <c r="Q1852" i="56"/>
  <c r="Q1853" i="56"/>
  <c r="Q1854" i="56"/>
  <c r="Q1855" i="56"/>
  <c r="Q1856" i="56"/>
  <c r="Q1857" i="56"/>
  <c r="Q1858" i="56"/>
  <c r="Q1859" i="56"/>
  <c r="Q1860" i="56"/>
  <c r="Q1861" i="56"/>
  <c r="Q1862" i="56"/>
  <c r="Q1863" i="56"/>
  <c r="Q1864" i="56"/>
  <c r="Q1865" i="56"/>
  <c r="Q1866" i="56"/>
  <c r="Q1867" i="56"/>
  <c r="Q1868" i="56"/>
  <c r="Q1869" i="56"/>
  <c r="Q1870" i="56"/>
  <c r="Q1871" i="56"/>
  <c r="Q1872" i="56"/>
  <c r="Q1873" i="56"/>
  <c r="Q1874" i="56"/>
  <c r="Q1875" i="56"/>
  <c r="Q1876" i="56"/>
  <c r="Q1877" i="56"/>
  <c r="Q1878" i="56"/>
  <c r="Q1879" i="56"/>
  <c r="Q1880" i="56"/>
  <c r="Q1881" i="56"/>
  <c r="Q1882" i="56"/>
  <c r="Q1883" i="56"/>
  <c r="Q1884" i="56"/>
  <c r="Q1885" i="56"/>
  <c r="Q1886" i="56"/>
  <c r="Q1887" i="56"/>
  <c r="Q1888" i="56"/>
  <c r="Q1889" i="56"/>
  <c r="Q1890" i="56"/>
  <c r="Q1891" i="56"/>
  <c r="Q1892" i="56"/>
  <c r="Q1893" i="56"/>
  <c r="Q1894" i="56"/>
  <c r="Q1895" i="56"/>
  <c r="Q1896" i="56"/>
  <c r="Q1897" i="56"/>
  <c r="Q1898" i="56"/>
  <c r="Q1899" i="56"/>
  <c r="Q1900" i="56"/>
  <c r="Q1901" i="56"/>
  <c r="Q1902" i="56"/>
  <c r="Q1903" i="56"/>
  <c r="Q1904" i="56"/>
  <c r="Q1905" i="56"/>
  <c r="Q1906" i="56"/>
  <c r="Q1907" i="56"/>
  <c r="Q1908" i="56"/>
  <c r="Q1909" i="56"/>
  <c r="Q1910" i="56"/>
  <c r="Q1911" i="56"/>
  <c r="Q1912" i="56"/>
  <c r="Q1913" i="56"/>
  <c r="Q1914" i="56"/>
  <c r="Q1915" i="56"/>
  <c r="Q1916" i="56"/>
  <c r="Q1917" i="56"/>
  <c r="Q1918" i="56"/>
  <c r="Q1919" i="56"/>
  <c r="Q1920" i="56"/>
  <c r="Q1921" i="56"/>
  <c r="Q1922" i="56"/>
  <c r="Q1923" i="56"/>
  <c r="Q1924" i="56"/>
  <c r="Q1925" i="56"/>
  <c r="Q1926" i="56"/>
  <c r="Q1927" i="56"/>
  <c r="Q1928" i="56"/>
  <c r="Q1929" i="56"/>
  <c r="Q1930" i="56"/>
  <c r="Q1931" i="56"/>
  <c r="Q1932" i="56"/>
  <c r="Q1933" i="56"/>
  <c r="Q1934" i="56"/>
  <c r="Q1935" i="56"/>
  <c r="Q1936" i="56"/>
  <c r="Q1937" i="56"/>
  <c r="Q1938" i="56"/>
  <c r="Q1939" i="56"/>
  <c r="Q1940" i="56"/>
  <c r="Q1941" i="56"/>
  <c r="Q1942" i="56"/>
  <c r="Q1943" i="56"/>
  <c r="Q1944" i="56"/>
  <c r="Q1945" i="56"/>
  <c r="Q1946" i="56"/>
  <c r="Q1947" i="56"/>
  <c r="Q1948" i="56"/>
  <c r="Q1949" i="56"/>
  <c r="Q1950" i="56"/>
  <c r="Q1951" i="56"/>
  <c r="Q1952" i="56"/>
  <c r="Q1953" i="56"/>
  <c r="Q1954" i="56"/>
  <c r="Q1955" i="56"/>
  <c r="Q1956" i="56"/>
  <c r="Q1957" i="56"/>
  <c r="Q1958" i="56"/>
  <c r="Q1959" i="56"/>
  <c r="Q1960" i="56"/>
  <c r="Q1961" i="56"/>
  <c r="Q1962" i="56"/>
  <c r="Q1963" i="56"/>
  <c r="Q1964" i="56"/>
  <c r="Q1965" i="56"/>
  <c r="Q1966" i="56"/>
  <c r="Q1967" i="56"/>
  <c r="Q1968" i="56"/>
  <c r="Q1969" i="56"/>
  <c r="Q1970" i="56"/>
  <c r="Q1971" i="56"/>
  <c r="Q1972" i="56"/>
  <c r="Q1973" i="56"/>
  <c r="Q1974" i="56"/>
  <c r="Q1975" i="56"/>
  <c r="Q1976" i="56"/>
  <c r="Q1977" i="56"/>
  <c r="Q1978" i="56"/>
  <c r="Q1979" i="56"/>
  <c r="Q1980" i="56"/>
  <c r="Q1981" i="56"/>
  <c r="Q1982" i="56"/>
  <c r="Q1983" i="56"/>
  <c r="Q1984" i="56"/>
  <c r="Q1985" i="56"/>
  <c r="Q1986" i="56"/>
  <c r="Q1987" i="56"/>
  <c r="Q1988" i="56"/>
  <c r="Q1989" i="56"/>
  <c r="Q1990" i="56"/>
  <c r="Q1991" i="56"/>
  <c r="Q1992" i="56"/>
  <c r="Q1993" i="56"/>
  <c r="Q1994" i="56"/>
  <c r="Q1995" i="56"/>
  <c r="Q1996" i="56"/>
  <c r="Q1997" i="56"/>
  <c r="Q1998" i="56"/>
  <c r="Q1999" i="56"/>
  <c r="Q2000" i="56"/>
  <c r="Q2001" i="56"/>
  <c r="Q2002" i="56"/>
  <c r="Q2003" i="56"/>
  <c r="Q2004" i="56"/>
  <c r="Q2005" i="56"/>
  <c r="Q2006" i="56"/>
  <c r="Q2007" i="56"/>
  <c r="Q2008" i="56"/>
  <c r="Q2009" i="56"/>
  <c r="Q2010" i="56"/>
  <c r="Q2011" i="56"/>
  <c r="Q2012" i="56"/>
  <c r="Q2013" i="56"/>
  <c r="Q2014" i="56"/>
  <c r="Q2015" i="56"/>
  <c r="Q2016" i="56"/>
  <c r="Q2017" i="56"/>
  <c r="Q2018" i="56"/>
  <c r="Q2019" i="56"/>
  <c r="Q2020" i="56"/>
  <c r="Q2021" i="56"/>
  <c r="Q2022" i="56"/>
  <c r="Q2023" i="56"/>
  <c r="Q2024" i="56"/>
  <c r="Q2025" i="56"/>
  <c r="Q2026" i="56"/>
  <c r="Q2027" i="56"/>
  <c r="Q2028" i="56"/>
  <c r="Q2029" i="56"/>
  <c r="Q2030" i="56"/>
  <c r="Q2031" i="56"/>
  <c r="Q2032" i="56"/>
  <c r="Q2033" i="56"/>
  <c r="Q2034" i="56"/>
  <c r="Q2035" i="56"/>
  <c r="Q2036" i="56"/>
  <c r="Q2037" i="56"/>
  <c r="Q2038" i="56"/>
  <c r="Q2039" i="56"/>
  <c r="Q2040" i="56"/>
  <c r="Q2041" i="56"/>
  <c r="Q2042" i="56"/>
  <c r="Q2043" i="56"/>
  <c r="Q2044" i="56"/>
  <c r="Q2045" i="56"/>
  <c r="Q2046" i="56"/>
  <c r="Q2047" i="56"/>
  <c r="Q2048" i="56"/>
  <c r="Q2049" i="56"/>
  <c r="Q2050" i="56"/>
  <c r="Q2051" i="56"/>
  <c r="Q2052" i="56"/>
  <c r="Q2053" i="56"/>
  <c r="Q2054" i="56"/>
  <c r="Q2055" i="56"/>
  <c r="Q2056" i="56"/>
  <c r="Q2057" i="56"/>
  <c r="Q2058" i="56"/>
  <c r="Q2059" i="56"/>
  <c r="Q2060" i="56"/>
  <c r="Q2061" i="56"/>
  <c r="Q2062" i="56"/>
  <c r="Q2063" i="56"/>
  <c r="Q2064" i="56"/>
  <c r="Q2065" i="56"/>
  <c r="Q2066" i="56"/>
  <c r="Q2067" i="56"/>
  <c r="Q2068" i="56"/>
  <c r="Q2069" i="56"/>
  <c r="Q2070" i="56"/>
  <c r="Q2071" i="56"/>
  <c r="Q2072" i="56"/>
  <c r="Q2073" i="56"/>
  <c r="Q2074" i="56"/>
  <c r="Q2075" i="56"/>
  <c r="Q2076" i="56"/>
  <c r="Q2077" i="56"/>
  <c r="Q2078" i="56"/>
  <c r="Q2079" i="56"/>
  <c r="Q2080" i="56"/>
  <c r="Q2081" i="56"/>
  <c r="Q2082" i="56"/>
  <c r="Q2083" i="56"/>
  <c r="Q2084" i="56"/>
  <c r="Q2085" i="56"/>
  <c r="Q2086" i="56"/>
  <c r="Q2087" i="56"/>
  <c r="Q2088" i="56"/>
  <c r="Q2089" i="56"/>
  <c r="Q2090" i="56"/>
  <c r="Q2091" i="56"/>
  <c r="Q2092" i="56"/>
  <c r="Q2093" i="56"/>
  <c r="Q2094" i="56"/>
  <c r="Q2095" i="56"/>
  <c r="Q2096" i="56"/>
  <c r="Q2097" i="56"/>
  <c r="Q2098" i="56"/>
  <c r="Q2099" i="56"/>
  <c r="Q2100" i="56"/>
  <c r="Q2101" i="56"/>
  <c r="Q2102" i="56"/>
  <c r="Q2103" i="56"/>
  <c r="Q2104" i="56"/>
  <c r="Q2105" i="56"/>
  <c r="Q2106" i="56"/>
  <c r="Q2107" i="56"/>
  <c r="Q2108" i="56"/>
  <c r="Q2109" i="56"/>
  <c r="Q2110" i="56"/>
  <c r="Q2111" i="56"/>
  <c r="Q2112" i="56"/>
  <c r="Q2113" i="56"/>
  <c r="Q2114" i="56"/>
  <c r="Q2115" i="56"/>
  <c r="Q2116" i="56"/>
  <c r="Q2117" i="56"/>
  <c r="Q2118" i="56"/>
  <c r="Q2119" i="56"/>
  <c r="Q2120" i="56"/>
  <c r="Q2121" i="56"/>
  <c r="Q2122" i="56"/>
  <c r="Q2123" i="56"/>
  <c r="Q2124" i="56"/>
  <c r="Q2125" i="56"/>
  <c r="Q2126" i="56"/>
  <c r="Q2127" i="56"/>
  <c r="Q2128" i="56"/>
  <c r="Q2129" i="56"/>
  <c r="Q2130" i="56"/>
  <c r="Q2131" i="56"/>
  <c r="Q2132" i="56"/>
  <c r="Q2133" i="56"/>
  <c r="Q2134" i="56"/>
  <c r="Q2135" i="56"/>
  <c r="Q2136" i="56"/>
  <c r="Q2137" i="56"/>
  <c r="Q2138" i="56"/>
  <c r="Q2139" i="56"/>
  <c r="Q2140" i="56"/>
  <c r="Q2141" i="56"/>
  <c r="Q2142" i="56"/>
  <c r="Q2143" i="56"/>
  <c r="Q2144" i="56"/>
  <c r="Q2145" i="56"/>
  <c r="Q2146" i="56"/>
  <c r="Q2147" i="56"/>
  <c r="Q2148" i="56"/>
  <c r="Q2149" i="56"/>
  <c r="Q2150" i="56"/>
  <c r="Q2151" i="56"/>
  <c r="Q2152" i="56"/>
  <c r="Q2153" i="56"/>
  <c r="Q2154" i="56"/>
  <c r="Q2155" i="56"/>
  <c r="Q2156" i="56"/>
  <c r="Q2157" i="56"/>
  <c r="Q2158" i="56"/>
  <c r="Q2159" i="56"/>
  <c r="Q2160" i="56"/>
  <c r="Q2161" i="56"/>
  <c r="Q2162" i="56"/>
  <c r="Q2163" i="56"/>
  <c r="Q2164" i="56"/>
  <c r="Q2165" i="56"/>
  <c r="Q2166" i="56"/>
  <c r="Q2167" i="56"/>
  <c r="Q2168" i="56"/>
  <c r="Q2169" i="56"/>
  <c r="Q2170" i="56"/>
  <c r="Q2171" i="56"/>
  <c r="Q2172" i="56"/>
  <c r="Q2173" i="56"/>
  <c r="Q2174" i="56"/>
  <c r="Q2175" i="56"/>
  <c r="Q2176" i="56"/>
  <c r="Q2177" i="56"/>
  <c r="Q2178" i="56"/>
  <c r="Q2179" i="56"/>
  <c r="Q2180" i="56"/>
  <c r="Q2181" i="56"/>
  <c r="Q2182" i="56"/>
  <c r="Q2183" i="56"/>
  <c r="Q2184" i="56"/>
  <c r="Q2185" i="56"/>
  <c r="Q2186" i="56"/>
  <c r="Q2187" i="56"/>
  <c r="Q2188" i="56"/>
  <c r="Q2189" i="56"/>
  <c r="Q2190" i="56"/>
  <c r="Q2191" i="56"/>
  <c r="Q2192" i="56"/>
  <c r="Q2193" i="56"/>
  <c r="Q2194" i="56"/>
  <c r="Q2195" i="56"/>
  <c r="Q2196" i="56"/>
  <c r="Q2197" i="56"/>
  <c r="Q2198" i="56"/>
  <c r="Q2199" i="56"/>
  <c r="Q2200" i="56"/>
  <c r="Q2201" i="56"/>
  <c r="Q2202" i="56"/>
  <c r="Q2203" i="56"/>
  <c r="Q2204" i="56"/>
  <c r="Q2205" i="56"/>
  <c r="Q2206" i="56"/>
  <c r="Q2207" i="56"/>
  <c r="Q2208" i="56"/>
  <c r="Q2209" i="56"/>
  <c r="Q2210" i="56"/>
  <c r="Q2211" i="56"/>
  <c r="Q2212" i="56"/>
  <c r="Q2213" i="56"/>
  <c r="Q2214" i="56"/>
  <c r="Q2215" i="56"/>
  <c r="Q2216" i="56"/>
  <c r="Q2217" i="56"/>
  <c r="Q2218" i="56"/>
  <c r="Q2219" i="56"/>
  <c r="Q2220" i="56"/>
  <c r="Q2221" i="56"/>
  <c r="Q2222" i="56"/>
  <c r="Q2223" i="56"/>
  <c r="Q2224" i="56"/>
  <c r="Q2225" i="56"/>
  <c r="Q2226" i="56"/>
  <c r="Q2227" i="56"/>
  <c r="Q2228" i="56"/>
  <c r="Q2229" i="56"/>
  <c r="Q2230" i="56"/>
  <c r="Q2231" i="56"/>
  <c r="Q2232" i="56"/>
  <c r="Q2233" i="56"/>
  <c r="Q2234" i="56"/>
  <c r="Q2235" i="56"/>
  <c r="Q2236" i="56"/>
  <c r="Q2237" i="56"/>
  <c r="Q2238" i="56"/>
  <c r="Q2239" i="56"/>
  <c r="Q2240" i="56"/>
  <c r="Q2241" i="56"/>
  <c r="Q2242" i="56"/>
  <c r="Q2243" i="56"/>
  <c r="Q2244" i="56"/>
  <c r="Q2245" i="56"/>
  <c r="Q2246" i="56"/>
  <c r="Q2247" i="56"/>
  <c r="Q2248" i="56"/>
  <c r="Q2249" i="56"/>
  <c r="Q2250" i="56"/>
  <c r="Q2251" i="56"/>
  <c r="Q2252" i="56"/>
  <c r="Q2253" i="56"/>
  <c r="Q2254" i="56"/>
  <c r="Q2255" i="56"/>
  <c r="Q2256" i="56"/>
  <c r="Q2257" i="56"/>
  <c r="Q2258" i="56"/>
  <c r="Q2259" i="56"/>
  <c r="Q2260" i="56"/>
  <c r="Q2261" i="56"/>
  <c r="Q2262" i="56"/>
  <c r="Q2263" i="56"/>
  <c r="Q2264" i="56"/>
  <c r="Q2265" i="56"/>
  <c r="Q2266" i="56"/>
  <c r="Q2267" i="56"/>
  <c r="Q2268" i="56"/>
  <c r="Q2269" i="56"/>
  <c r="Q2270" i="56"/>
  <c r="Q2271" i="56"/>
  <c r="Q2272" i="56"/>
  <c r="Q2273" i="56"/>
  <c r="Q2274" i="56"/>
  <c r="Q2275" i="56"/>
  <c r="Q2276" i="56"/>
  <c r="Q2277" i="56"/>
  <c r="Q2278" i="56"/>
  <c r="Q2279" i="56"/>
  <c r="Q2280" i="56"/>
  <c r="Q2281" i="56"/>
  <c r="Q2282" i="56"/>
  <c r="Q2283" i="56"/>
  <c r="Q2284" i="56"/>
  <c r="Q2285" i="56"/>
  <c r="Q2286" i="56"/>
  <c r="Q2287" i="56"/>
  <c r="Q2288" i="56"/>
  <c r="Q2289" i="56"/>
  <c r="Q2290" i="56"/>
  <c r="Q2291" i="56"/>
  <c r="Q2292" i="56"/>
  <c r="Q2293" i="56"/>
  <c r="Q2294" i="56"/>
  <c r="Q2295" i="56"/>
  <c r="Q2296" i="56"/>
  <c r="Q2297" i="56"/>
  <c r="Q2298" i="56"/>
  <c r="Q2299" i="56"/>
  <c r="Q2300" i="56"/>
  <c r="Q2301" i="56"/>
  <c r="Q2302" i="56"/>
  <c r="Q2303" i="56"/>
  <c r="Q2304" i="56"/>
  <c r="Q2305" i="56"/>
  <c r="Q2306" i="56"/>
  <c r="Q2307" i="56"/>
  <c r="Q2308" i="56"/>
  <c r="Q2309" i="56"/>
  <c r="Q2310" i="56"/>
  <c r="Q2311" i="56"/>
  <c r="Q2312" i="56"/>
  <c r="Q2313" i="56"/>
  <c r="Q2314" i="56"/>
  <c r="Q2315" i="56"/>
  <c r="Q2316" i="56"/>
  <c r="Q2317" i="56"/>
  <c r="Q2318" i="56"/>
  <c r="Q2319" i="56"/>
  <c r="Q2320" i="56"/>
  <c r="Q2321" i="56"/>
  <c r="Q2322" i="56"/>
  <c r="Q2323" i="56"/>
  <c r="Q2324" i="56"/>
  <c r="Q2325" i="56"/>
  <c r="Q2326" i="56"/>
  <c r="Q2327" i="56"/>
  <c r="Q2328" i="56"/>
  <c r="Q2329" i="56"/>
  <c r="Q2330" i="56"/>
  <c r="Q2331" i="56"/>
  <c r="Q2332" i="56"/>
  <c r="Q2333" i="56"/>
  <c r="Q2334" i="56"/>
  <c r="Q2335" i="56"/>
  <c r="Q2336" i="56"/>
  <c r="Q2337" i="56"/>
  <c r="Q2338" i="56"/>
  <c r="Q2339" i="56"/>
  <c r="Q2340" i="56"/>
  <c r="Q2341" i="56"/>
  <c r="Q2342" i="56"/>
  <c r="Q2343" i="56"/>
  <c r="Q2344" i="56"/>
  <c r="Q2345" i="56"/>
  <c r="Q2346" i="56"/>
  <c r="Q2347" i="56"/>
  <c r="Q2348" i="56"/>
  <c r="Q2349" i="56"/>
  <c r="Q2350" i="56"/>
  <c r="Q2351" i="56"/>
  <c r="Q2352" i="56"/>
  <c r="Q2353" i="56"/>
  <c r="Q2354" i="56"/>
  <c r="Q2355" i="56"/>
  <c r="Q2356" i="56"/>
  <c r="Q2357" i="56"/>
  <c r="Q2358" i="56"/>
  <c r="Q2359" i="56"/>
  <c r="Q2360" i="56"/>
  <c r="Q2361" i="56"/>
  <c r="Q2362" i="56"/>
  <c r="Q2363" i="56"/>
  <c r="Q2364" i="56"/>
  <c r="Q2365" i="56"/>
  <c r="Q2366" i="56"/>
  <c r="Q2367" i="56"/>
  <c r="Q2368" i="56"/>
  <c r="Q2369" i="56"/>
  <c r="Q2370" i="56"/>
  <c r="Q2371" i="56"/>
  <c r="Q2372" i="56"/>
  <c r="Q2373" i="56"/>
  <c r="Q2374" i="56"/>
  <c r="Q2375" i="56"/>
  <c r="Q2376" i="56"/>
  <c r="Q2377" i="56"/>
  <c r="Q2378" i="56"/>
  <c r="Q2379" i="56"/>
  <c r="Q2380" i="56"/>
  <c r="Q2381" i="56"/>
  <c r="Q2382" i="56"/>
  <c r="Q2383" i="56"/>
  <c r="Q2384" i="56"/>
  <c r="Q2385" i="56"/>
  <c r="Q2386" i="56"/>
  <c r="Q2387" i="56"/>
  <c r="Q2388" i="56"/>
  <c r="Q2389" i="56"/>
  <c r="Q2390" i="56"/>
  <c r="Q2391" i="56"/>
  <c r="Q2392" i="56"/>
  <c r="Q2393" i="56"/>
  <c r="Q2394" i="56"/>
  <c r="Q2395" i="56"/>
  <c r="Q2396" i="56"/>
  <c r="Q2397" i="56"/>
  <c r="Q2398" i="56"/>
  <c r="Q2399" i="56"/>
  <c r="Q2400" i="56"/>
  <c r="Q2401" i="56"/>
  <c r="Q2402" i="56"/>
  <c r="Q2403" i="56"/>
  <c r="Q2404" i="56"/>
  <c r="Q2405" i="56"/>
  <c r="Q2406" i="56"/>
  <c r="Q2407" i="56"/>
  <c r="Q2408" i="56"/>
  <c r="Q2409" i="56"/>
  <c r="Q2410" i="56"/>
  <c r="Q2411" i="56"/>
  <c r="Q2412" i="56"/>
  <c r="Q2413" i="56"/>
  <c r="Q2414" i="56"/>
  <c r="Q2415" i="56"/>
  <c r="Q2416" i="56"/>
  <c r="Q2417" i="56"/>
  <c r="Q2418" i="56"/>
  <c r="Q2419" i="56"/>
  <c r="Q2420" i="56"/>
  <c r="Q2421" i="56"/>
  <c r="Q2422" i="56"/>
  <c r="Q2423" i="56"/>
  <c r="Q2424" i="56"/>
  <c r="Q2425" i="56"/>
  <c r="Q2426" i="56"/>
  <c r="Q2427" i="56"/>
  <c r="Q2428" i="56"/>
  <c r="Q2429" i="56"/>
  <c r="Q2430" i="56"/>
  <c r="Q2431" i="56"/>
  <c r="Q2432" i="56"/>
  <c r="Q2433" i="56"/>
  <c r="Q2434" i="56"/>
  <c r="Q2435" i="56"/>
  <c r="Q2436" i="56"/>
  <c r="Q2437" i="56"/>
  <c r="Q2438" i="56"/>
  <c r="Q2439" i="56"/>
  <c r="Q2440" i="56"/>
  <c r="Q2441" i="56"/>
  <c r="Q2442" i="56"/>
  <c r="Q2443" i="56"/>
  <c r="Q2444" i="56"/>
  <c r="Q2445" i="56"/>
  <c r="Q2446" i="56"/>
  <c r="Q2447" i="56"/>
  <c r="Q2448" i="56"/>
  <c r="Q2449" i="56"/>
  <c r="Q2450" i="56"/>
  <c r="Q2451" i="56"/>
  <c r="Q2452" i="56"/>
  <c r="Q2453" i="56"/>
  <c r="Q2454" i="56"/>
  <c r="Q2455" i="56"/>
  <c r="Q2456" i="56"/>
  <c r="Q2457" i="56"/>
  <c r="Q2458" i="56"/>
  <c r="Q2459" i="56"/>
  <c r="Q2460" i="56"/>
  <c r="Q2461" i="56"/>
  <c r="Q2462" i="56"/>
  <c r="Q2463" i="56"/>
  <c r="Q2464" i="56"/>
  <c r="Q2465" i="56"/>
  <c r="Q2466" i="56"/>
  <c r="Q2467" i="56"/>
  <c r="Q2468" i="56"/>
  <c r="Q2469" i="56"/>
  <c r="Q2470" i="56"/>
  <c r="Q2471" i="56"/>
  <c r="Q2472" i="56"/>
  <c r="Q2473" i="56"/>
  <c r="Q2474" i="56"/>
  <c r="Q2475" i="56"/>
  <c r="Q2476" i="56"/>
  <c r="Q2477" i="56"/>
  <c r="Q2478" i="56"/>
  <c r="Q2479" i="56"/>
  <c r="Q2480" i="56"/>
  <c r="Q2481" i="56"/>
  <c r="Q2482" i="56"/>
  <c r="Q2483" i="56"/>
  <c r="Q2484" i="56"/>
  <c r="Q2485" i="56"/>
  <c r="Q2486" i="56"/>
  <c r="Q2487" i="56"/>
  <c r="Q2488" i="56"/>
  <c r="Q2489" i="56"/>
  <c r="Q2490" i="56"/>
  <c r="Q2491" i="56"/>
  <c r="Q2492" i="56"/>
  <c r="Q2493" i="56"/>
  <c r="Q2494" i="56"/>
  <c r="Q2495" i="56"/>
  <c r="Q2496" i="56"/>
  <c r="Q2497" i="56"/>
  <c r="Q2498" i="56"/>
  <c r="Q2499" i="56"/>
  <c r="Q2500" i="56"/>
  <c r="Q2501" i="56"/>
  <c r="Q2502" i="56"/>
  <c r="Q2503" i="56"/>
  <c r="Q2504" i="56"/>
  <c r="Q2505" i="56"/>
  <c r="Q2506" i="56"/>
  <c r="Q2507" i="56"/>
  <c r="Q2508" i="56"/>
  <c r="Q2509" i="56"/>
  <c r="Q2510" i="56"/>
  <c r="Q2511" i="56"/>
  <c r="Q2512" i="56"/>
  <c r="Q2513" i="56"/>
  <c r="Q2514" i="56"/>
  <c r="Q2515" i="56"/>
  <c r="Q2516" i="56"/>
  <c r="Q2517" i="56"/>
  <c r="Q2518" i="56"/>
  <c r="Q2519" i="56"/>
  <c r="Q2520" i="56"/>
  <c r="Q2521" i="56"/>
  <c r="Q2522" i="56"/>
  <c r="Q2523" i="56"/>
  <c r="Q2524" i="56"/>
  <c r="Q2525" i="56"/>
  <c r="Q2526" i="56"/>
  <c r="Q2527" i="56"/>
  <c r="Q2528" i="56"/>
  <c r="Q2529" i="56"/>
  <c r="Q2530" i="56"/>
  <c r="Q2531" i="56"/>
  <c r="Q2532" i="56"/>
  <c r="Q2533" i="56"/>
  <c r="Q2534" i="56"/>
  <c r="Q2535" i="56"/>
  <c r="Q2536" i="56"/>
  <c r="Q2537" i="56"/>
  <c r="Q2538" i="56"/>
  <c r="Q2539" i="56"/>
  <c r="Q2540" i="56"/>
  <c r="Q2541" i="56"/>
  <c r="Q2542" i="56"/>
  <c r="Q2543" i="56"/>
  <c r="Q2544" i="56"/>
  <c r="Q2545" i="56"/>
  <c r="Q2546" i="56"/>
  <c r="Q2547" i="56"/>
  <c r="Q2548" i="56"/>
  <c r="Q2549" i="56"/>
  <c r="Q2550" i="56"/>
  <c r="Q2551" i="56"/>
  <c r="Q2552" i="56"/>
  <c r="Q2553" i="56"/>
  <c r="Q2554" i="56"/>
  <c r="Q2555" i="56"/>
  <c r="Q2556" i="56"/>
  <c r="Q2557" i="56"/>
  <c r="Q2558" i="56"/>
  <c r="Q2559" i="56"/>
  <c r="Q2560" i="56"/>
  <c r="Q2561" i="56"/>
  <c r="Q2562" i="56"/>
  <c r="Q2563" i="56"/>
  <c r="Q2564" i="56"/>
  <c r="Q2565" i="56"/>
  <c r="Q2566" i="56"/>
  <c r="Q2567" i="56"/>
  <c r="Q2568" i="56"/>
  <c r="Q2569" i="56"/>
  <c r="Q2570" i="56"/>
  <c r="Q2571" i="56"/>
  <c r="Q2572" i="56"/>
  <c r="Q2573" i="56"/>
  <c r="Q2574" i="56"/>
  <c r="Q2575" i="56"/>
  <c r="Q2576" i="56"/>
  <c r="Q2577" i="56"/>
  <c r="Q2578" i="56"/>
  <c r="Q2579" i="56"/>
  <c r="Q2580" i="56"/>
  <c r="Q2581" i="56"/>
  <c r="Q2582" i="56"/>
  <c r="Q2583" i="56"/>
  <c r="Q2584" i="56"/>
  <c r="Q2585" i="56"/>
  <c r="Q2586" i="56"/>
  <c r="Q2587" i="56"/>
  <c r="Q2588" i="56"/>
  <c r="Q2589" i="56"/>
  <c r="Q2590" i="56"/>
  <c r="Q2591" i="56"/>
  <c r="Q2592" i="56"/>
  <c r="Q2593" i="56"/>
  <c r="Q2594" i="56"/>
  <c r="Q2595" i="56"/>
  <c r="Q2596" i="56"/>
  <c r="Q2597" i="56"/>
  <c r="Q2598" i="56"/>
  <c r="Q2599" i="56"/>
  <c r="Q2600" i="56"/>
  <c r="Q2601" i="56"/>
  <c r="Q2602" i="56"/>
  <c r="Q2603" i="56"/>
  <c r="Q2604" i="56"/>
  <c r="Q2605" i="56"/>
  <c r="Q2606" i="56"/>
  <c r="Q2607" i="56"/>
  <c r="Q2608" i="56"/>
  <c r="Q2609" i="56"/>
  <c r="Q2610" i="56"/>
  <c r="Q2611" i="56"/>
  <c r="Q2612" i="56"/>
  <c r="Q2613" i="56"/>
  <c r="Q2614" i="56"/>
  <c r="Q2615" i="56"/>
  <c r="Q2616" i="56"/>
  <c r="Q2617" i="56"/>
  <c r="Q2618" i="56"/>
  <c r="Q2619" i="56"/>
  <c r="Q2620" i="56"/>
  <c r="Q2621" i="56"/>
  <c r="Q2622" i="56"/>
  <c r="Q2623" i="56"/>
  <c r="Q2624" i="56"/>
  <c r="Q2625" i="56"/>
  <c r="Q2626" i="56"/>
  <c r="Q2627" i="56"/>
  <c r="Q2628" i="56"/>
  <c r="Q2629" i="56"/>
  <c r="Q2630" i="56"/>
  <c r="Q2631" i="56"/>
  <c r="Q2632" i="56"/>
  <c r="Q2633" i="56"/>
  <c r="Q2634" i="56"/>
  <c r="Q2635" i="56"/>
  <c r="Q2636" i="56"/>
  <c r="Q2637" i="56"/>
  <c r="Q2638" i="56"/>
  <c r="Q2639" i="56"/>
  <c r="Q2640" i="56"/>
  <c r="Q2641" i="56"/>
  <c r="Q2642" i="56"/>
  <c r="Q2643" i="56"/>
  <c r="Q2644" i="56"/>
  <c r="Q2645" i="56"/>
  <c r="Q2646" i="56"/>
  <c r="Q2647" i="56"/>
  <c r="Q2648" i="56"/>
  <c r="Q2649" i="56"/>
  <c r="Q2650" i="56"/>
  <c r="Q2651" i="56"/>
  <c r="Q2652" i="56"/>
  <c r="Q2653" i="56"/>
  <c r="Q2654" i="56"/>
  <c r="Q2655" i="56"/>
  <c r="Q2656" i="56"/>
  <c r="Q2657" i="56"/>
  <c r="Q2658" i="56"/>
  <c r="Q2659" i="56"/>
  <c r="Q2660" i="56"/>
  <c r="Q2661" i="56"/>
  <c r="Q2662" i="56"/>
  <c r="Q2663" i="56"/>
  <c r="Q2664" i="56"/>
  <c r="Q2665" i="56"/>
  <c r="Q2666" i="56"/>
  <c r="Q2667" i="56"/>
  <c r="Q2668" i="56"/>
  <c r="Q2669" i="56"/>
  <c r="Q2670" i="56"/>
  <c r="Q2671" i="56"/>
  <c r="Q2672" i="56"/>
  <c r="Q2673" i="56"/>
  <c r="Q2674" i="56"/>
  <c r="Q2675" i="56"/>
  <c r="Q2676" i="56"/>
  <c r="Q2677" i="56"/>
  <c r="Q2678" i="56"/>
  <c r="Q2679" i="56"/>
  <c r="Q2680" i="56"/>
  <c r="Q2681" i="56"/>
  <c r="Q2682" i="56"/>
  <c r="Q2683" i="56"/>
  <c r="Q2684" i="56"/>
  <c r="Q2685" i="56"/>
  <c r="Q2686" i="56"/>
  <c r="Q2687" i="56"/>
  <c r="Q2688" i="56"/>
  <c r="Q2689" i="56"/>
  <c r="Q2690" i="56"/>
  <c r="Q2691" i="56"/>
  <c r="Q2692" i="56"/>
  <c r="Q2693" i="56"/>
  <c r="Q2694" i="56"/>
  <c r="Q2695" i="56"/>
  <c r="Q2696" i="56"/>
  <c r="Q2697" i="56"/>
  <c r="Q2698" i="56"/>
  <c r="Q2699" i="56"/>
  <c r="Q2700" i="56"/>
  <c r="Q2701" i="56"/>
  <c r="Q2702" i="56"/>
  <c r="Q2703" i="56"/>
  <c r="Q2704" i="56"/>
  <c r="Q2705" i="56"/>
  <c r="Q2706" i="56"/>
  <c r="Q2707" i="56"/>
  <c r="Q2708" i="56"/>
  <c r="Q2709" i="56"/>
  <c r="Q2710" i="56"/>
  <c r="Q2711" i="56"/>
  <c r="Q2712" i="56"/>
  <c r="Q2713" i="56"/>
  <c r="Q2714" i="56"/>
  <c r="Q2715" i="56"/>
  <c r="Q2716" i="56"/>
  <c r="Q2717" i="56"/>
  <c r="Q2718" i="56"/>
  <c r="Q2719" i="56"/>
  <c r="Q2720" i="56"/>
  <c r="Q2721" i="56"/>
  <c r="Q2722" i="56"/>
  <c r="Q2723" i="56"/>
  <c r="Q2724" i="56"/>
  <c r="Q2725" i="56"/>
  <c r="Q2726" i="56"/>
  <c r="Q2727" i="56"/>
  <c r="Q2728" i="56"/>
  <c r="Q2729" i="56"/>
  <c r="Q2730" i="56"/>
  <c r="Q2731" i="56"/>
  <c r="Q2732" i="56"/>
  <c r="Q2733" i="56"/>
  <c r="Q2734" i="56"/>
  <c r="Q2735" i="56"/>
  <c r="Q2736" i="56"/>
  <c r="Q2737" i="56"/>
  <c r="Q2738" i="56"/>
  <c r="Q2739" i="56"/>
  <c r="Q2740" i="56"/>
  <c r="Q2741" i="56"/>
  <c r="Q2742" i="56"/>
  <c r="Q2743" i="56"/>
  <c r="Q2744" i="56"/>
  <c r="Q2745" i="56"/>
  <c r="Q2746" i="56"/>
  <c r="Q2747" i="56"/>
  <c r="Q2748" i="56"/>
  <c r="Q2749" i="56"/>
  <c r="Q2750" i="56"/>
  <c r="Q2751" i="56"/>
  <c r="Q2752" i="56"/>
  <c r="Q2753" i="56"/>
  <c r="Q2754" i="56"/>
  <c r="Q2755" i="56"/>
  <c r="Q2756" i="56"/>
  <c r="Q2757" i="56"/>
  <c r="Q2758" i="56"/>
  <c r="Q2759" i="56"/>
  <c r="Q2760" i="56"/>
  <c r="Q2761" i="56"/>
  <c r="Q2762" i="56"/>
  <c r="Q2763" i="56"/>
  <c r="Q2764" i="56"/>
  <c r="Q2765" i="56"/>
  <c r="Q2766" i="56"/>
  <c r="Q2767" i="56"/>
  <c r="Q2768" i="56"/>
  <c r="Q2769" i="56"/>
  <c r="Q2770" i="56"/>
  <c r="Q2771" i="56"/>
  <c r="Q2772" i="56"/>
  <c r="Q2773" i="56"/>
  <c r="Q2774" i="56"/>
  <c r="Q2775" i="56"/>
  <c r="Q2776" i="56"/>
  <c r="Q2777" i="56"/>
  <c r="Q2778" i="56"/>
  <c r="Q2779" i="56"/>
  <c r="Q2780" i="56"/>
  <c r="Q2781" i="56"/>
  <c r="Q2782" i="56"/>
  <c r="Q2783" i="56"/>
  <c r="Q2784" i="56"/>
  <c r="Q2785" i="56"/>
  <c r="Q2786" i="56"/>
  <c r="Q2787" i="56"/>
  <c r="Q2788" i="56"/>
  <c r="Q2789" i="56"/>
  <c r="Q2790" i="56"/>
  <c r="Q2791" i="56"/>
  <c r="Q2792" i="56"/>
  <c r="Q2793" i="56"/>
  <c r="Q2794" i="56"/>
  <c r="Q2795" i="56"/>
  <c r="Q2796" i="56"/>
  <c r="Q2797" i="56"/>
  <c r="Q2798" i="56"/>
  <c r="Q2799" i="56"/>
  <c r="Q2800" i="56"/>
  <c r="Q2801" i="56"/>
  <c r="Q2802" i="56"/>
  <c r="Q2803" i="56"/>
  <c r="Q2804" i="56"/>
  <c r="Q2805" i="56"/>
  <c r="Q2806" i="56"/>
  <c r="Q2807" i="56"/>
  <c r="Q2808" i="56"/>
  <c r="Q2809" i="56"/>
  <c r="Q2810" i="56"/>
  <c r="Q2811" i="56"/>
  <c r="Q2812" i="56"/>
  <c r="Q2813" i="56"/>
  <c r="Q2814" i="56"/>
  <c r="Q2815" i="56"/>
  <c r="Q2816" i="56"/>
  <c r="Q2817" i="56"/>
  <c r="Q2818" i="56"/>
  <c r="Q2819" i="56"/>
  <c r="Q2820" i="56"/>
  <c r="Q2821" i="56"/>
  <c r="Q2822" i="56"/>
  <c r="Q2823" i="56"/>
  <c r="Q2824" i="56"/>
  <c r="Q2825" i="56"/>
  <c r="Q2826" i="56"/>
  <c r="Q2827" i="56"/>
  <c r="Q2828" i="56"/>
  <c r="Q2829" i="56"/>
  <c r="Q2830" i="56"/>
  <c r="Q2831" i="56"/>
  <c r="Q2832" i="56"/>
  <c r="Q2833" i="56"/>
  <c r="Q2834" i="56"/>
  <c r="Q2835" i="56"/>
  <c r="Q2836" i="56"/>
  <c r="Q2837" i="56"/>
  <c r="Q2838" i="56"/>
  <c r="Q2839" i="56"/>
  <c r="Q2840" i="56"/>
  <c r="Q2841" i="56"/>
  <c r="Q2842" i="56"/>
  <c r="Q2843" i="56"/>
  <c r="Q2844" i="56"/>
  <c r="Q2845" i="56"/>
  <c r="Q2846" i="56"/>
  <c r="Q2847" i="56"/>
  <c r="Q2848" i="56"/>
  <c r="Q2849" i="56"/>
  <c r="Q2850" i="56"/>
  <c r="Q2851" i="56"/>
  <c r="Q2852" i="56"/>
  <c r="Q2853" i="56"/>
  <c r="Q2854" i="56"/>
  <c r="Q2855" i="56"/>
  <c r="Q2856" i="56"/>
  <c r="Q2857" i="56"/>
  <c r="Q2858" i="56"/>
  <c r="Q2859" i="56"/>
  <c r="Q2860" i="56"/>
  <c r="Q2861" i="56"/>
  <c r="Q2862" i="56"/>
  <c r="Q2863" i="56"/>
  <c r="Q2864" i="56"/>
  <c r="Q2865" i="56"/>
  <c r="Q2866" i="56"/>
  <c r="Q2867" i="56"/>
  <c r="Q2868" i="56"/>
  <c r="Q2869" i="56"/>
  <c r="Q2870" i="56"/>
  <c r="Q2871" i="56"/>
  <c r="Q2872" i="56"/>
  <c r="Q2873" i="56"/>
  <c r="Q2874" i="56"/>
  <c r="Q2875" i="56"/>
  <c r="Q2876" i="56"/>
  <c r="Q2877" i="56"/>
  <c r="Q2878" i="56"/>
  <c r="Q2879" i="56"/>
  <c r="Q2880" i="56"/>
  <c r="Q2881" i="56"/>
  <c r="Q2882" i="56"/>
  <c r="Q2883" i="56"/>
  <c r="Q2884" i="56"/>
  <c r="Q2885" i="56"/>
  <c r="Q2886" i="56"/>
  <c r="Q2887" i="56"/>
  <c r="Q2888" i="56"/>
  <c r="Q2889" i="56"/>
  <c r="Q2890" i="56"/>
  <c r="Q2891" i="56"/>
  <c r="Q2892" i="56"/>
  <c r="Q2893" i="56"/>
  <c r="Q2894" i="56"/>
  <c r="Q2895" i="56"/>
  <c r="Q2896" i="56"/>
  <c r="Q2897" i="56"/>
  <c r="Q2898" i="56"/>
  <c r="Q2899" i="56"/>
  <c r="Q2900" i="56"/>
  <c r="Q2901" i="56"/>
  <c r="Q2902" i="56"/>
  <c r="Q2903" i="56"/>
  <c r="Q2904" i="56"/>
  <c r="Q2905" i="56"/>
  <c r="Q2906" i="56"/>
  <c r="Q2907" i="56"/>
  <c r="Q2908" i="56"/>
  <c r="Q2909" i="56"/>
  <c r="Q2910" i="56"/>
  <c r="Q2911" i="56"/>
  <c r="Q2912" i="56"/>
  <c r="Q2913" i="56"/>
  <c r="Q2914" i="56"/>
  <c r="Q2915" i="56"/>
  <c r="Q2916" i="56"/>
  <c r="Q2917" i="56"/>
  <c r="Q2918" i="56"/>
  <c r="Q2919" i="56"/>
  <c r="Q2920" i="56"/>
  <c r="Q2921" i="56"/>
  <c r="Q2922" i="56"/>
  <c r="Q2923" i="56"/>
  <c r="Q2924" i="56"/>
  <c r="Q2925" i="56"/>
  <c r="Q2926" i="56"/>
  <c r="Q2927" i="56"/>
  <c r="Q2928" i="56"/>
  <c r="Q2929" i="56"/>
  <c r="Q2930" i="56"/>
  <c r="Q2931" i="56"/>
  <c r="Q2932" i="56"/>
  <c r="Q2933" i="56"/>
  <c r="Q2934" i="56"/>
  <c r="Q2935" i="56"/>
  <c r="Q2936" i="56"/>
  <c r="Q2937" i="56"/>
  <c r="Q2938" i="56"/>
  <c r="Q2939" i="56"/>
  <c r="Q2940" i="56"/>
  <c r="Q2941" i="56"/>
  <c r="Q2942" i="56"/>
  <c r="Q2943" i="56"/>
  <c r="Q2944" i="56"/>
  <c r="Q2945" i="56"/>
  <c r="Q2946" i="56"/>
  <c r="Q2947" i="56"/>
  <c r="Q2948" i="56"/>
  <c r="Q2949" i="56"/>
  <c r="Q2950" i="56"/>
  <c r="Q2951" i="56"/>
  <c r="Q2952" i="56"/>
  <c r="Q2953" i="56"/>
  <c r="Q2954" i="56"/>
  <c r="Q2955" i="56"/>
  <c r="Q2956" i="56"/>
  <c r="Q2957" i="56"/>
  <c r="Q2958" i="56"/>
  <c r="Q2959" i="56"/>
  <c r="Q2960" i="56"/>
  <c r="Q2961" i="56"/>
  <c r="Q2962" i="56"/>
  <c r="Q2963" i="56"/>
  <c r="Q2964" i="56"/>
  <c r="Q2965" i="56"/>
  <c r="Q2966" i="56"/>
  <c r="Q2967" i="56"/>
  <c r="Q2968" i="56"/>
  <c r="Q2969" i="56"/>
  <c r="Q2970" i="56"/>
  <c r="Q2971" i="56"/>
  <c r="Q2972" i="56"/>
  <c r="Q2973" i="56"/>
  <c r="Q2974" i="56"/>
  <c r="Q2975" i="56"/>
  <c r="Q2976" i="56"/>
  <c r="Q2977" i="56"/>
  <c r="Q2978" i="56"/>
  <c r="Q2979" i="56"/>
  <c r="Q2980" i="56"/>
  <c r="Q2981" i="56"/>
  <c r="Q2982" i="56"/>
  <c r="Q2983" i="56"/>
  <c r="Q2984" i="56"/>
  <c r="Q2985" i="56"/>
  <c r="Q2986" i="56"/>
  <c r="Q2987" i="56"/>
  <c r="Q2988" i="56"/>
  <c r="Q2989" i="56"/>
  <c r="Q2990" i="56"/>
  <c r="Q2991" i="56"/>
  <c r="Q2992" i="56"/>
  <c r="Q2993" i="56"/>
  <c r="Q2994" i="56"/>
  <c r="Q2995" i="56"/>
  <c r="Q2996" i="56"/>
  <c r="Q2997" i="56"/>
  <c r="Q2998" i="56"/>
  <c r="Q2999" i="56"/>
  <c r="Q3000" i="56"/>
  <c r="Q3001" i="56"/>
  <c r="Q3002" i="56"/>
  <c r="Q3003" i="56"/>
  <c r="Q3004" i="56"/>
  <c r="Q3005" i="56"/>
  <c r="Q3006" i="56"/>
  <c r="Q3007" i="56"/>
  <c r="Q3008" i="56"/>
  <c r="Q3009" i="56"/>
  <c r="Q3010" i="56"/>
  <c r="Q3011" i="56"/>
  <c r="Q3012" i="56"/>
  <c r="Q3013" i="56"/>
  <c r="Q3014" i="56"/>
  <c r="Q3015" i="56"/>
  <c r="Q3016" i="56"/>
  <c r="Q3017" i="56"/>
  <c r="Q3018" i="56"/>
  <c r="Q3019" i="56"/>
  <c r="Q3020" i="56"/>
  <c r="Q3021" i="56"/>
  <c r="Q3022" i="56"/>
  <c r="Q3023" i="56"/>
  <c r="Q3024" i="56"/>
  <c r="Q3025" i="56"/>
  <c r="Q3026" i="56"/>
  <c r="Q3027" i="56"/>
  <c r="Q3028" i="56"/>
  <c r="Q3029" i="56"/>
  <c r="Q3030" i="56"/>
  <c r="Q3031" i="56"/>
  <c r="Q3032" i="56"/>
  <c r="Q3033" i="56"/>
  <c r="Q3034" i="56"/>
  <c r="Q3035" i="56"/>
  <c r="Q3036" i="56"/>
  <c r="Q3037" i="56"/>
  <c r="Q3038" i="56"/>
  <c r="Q3039" i="56"/>
  <c r="Q3040" i="56"/>
  <c r="Q3041" i="56"/>
  <c r="Q3042" i="56"/>
  <c r="Q3043" i="56"/>
  <c r="Q3044" i="56"/>
  <c r="Q3045" i="56"/>
  <c r="Q3046" i="56"/>
  <c r="Q3047" i="56"/>
  <c r="Q3048" i="56"/>
  <c r="Q3049" i="56"/>
  <c r="Q3050" i="56"/>
  <c r="Q3051" i="56"/>
  <c r="Q3052" i="56"/>
  <c r="Q3053" i="56"/>
  <c r="Q3054" i="56"/>
  <c r="Q3055" i="56"/>
  <c r="Q3056" i="56"/>
  <c r="Q3057" i="56"/>
  <c r="Q3058" i="56"/>
  <c r="Q3059" i="56"/>
  <c r="Q3060" i="56"/>
  <c r="Q3061" i="56"/>
  <c r="Q3062" i="56"/>
  <c r="Q3063" i="56"/>
  <c r="Q3064" i="56"/>
  <c r="Q3065" i="56"/>
  <c r="Q3066" i="56"/>
  <c r="Q3067" i="56"/>
  <c r="Q3068" i="56"/>
  <c r="Q3069" i="56"/>
  <c r="Q3070" i="56"/>
  <c r="Q3071" i="56"/>
  <c r="Q3072" i="56"/>
  <c r="Q3073" i="56"/>
  <c r="Q3074" i="56"/>
  <c r="Q3075" i="56"/>
  <c r="Q3076" i="56"/>
  <c r="Q3077" i="56"/>
  <c r="Q3078" i="56"/>
  <c r="Q3079" i="56"/>
  <c r="Q3080" i="56"/>
  <c r="Q3081" i="56"/>
  <c r="Q3082" i="56"/>
  <c r="Q3083" i="56"/>
  <c r="Q3084" i="56"/>
  <c r="Q3085" i="56"/>
  <c r="Q3086" i="56"/>
  <c r="Q3087" i="56"/>
  <c r="Q3088" i="56"/>
  <c r="Q3089" i="56"/>
  <c r="Q3090" i="56"/>
  <c r="Q3091" i="56"/>
  <c r="Q3092" i="56"/>
  <c r="Q3093" i="56"/>
  <c r="Q3094" i="56"/>
  <c r="Q3095" i="56"/>
  <c r="Q3096" i="56"/>
  <c r="Q3097" i="56"/>
  <c r="Q3098" i="56"/>
  <c r="Q3099" i="56"/>
  <c r="Q3100" i="56"/>
  <c r="Q3101" i="56"/>
  <c r="Q3102" i="56"/>
  <c r="Q3103" i="56"/>
  <c r="Q3104" i="56"/>
  <c r="Q3105" i="56"/>
  <c r="Q3106" i="56"/>
  <c r="Q3107" i="56"/>
  <c r="Q3108" i="56"/>
  <c r="Q3109" i="56"/>
  <c r="Q3110" i="56"/>
  <c r="Q3111" i="56"/>
  <c r="Q3112" i="56"/>
  <c r="Q3113" i="56"/>
  <c r="Q3114" i="56"/>
  <c r="Q3115" i="56"/>
  <c r="Q3116" i="56"/>
  <c r="Q3117" i="56"/>
  <c r="Q3118" i="56"/>
  <c r="Q3119" i="56"/>
  <c r="Q3120" i="56"/>
  <c r="Q3121" i="56"/>
  <c r="Q3122" i="56"/>
  <c r="Q3123" i="56"/>
  <c r="Q3124" i="56"/>
  <c r="Q3125" i="56"/>
  <c r="Q3126" i="56"/>
  <c r="Q3127" i="56"/>
  <c r="Q3128" i="56"/>
  <c r="Q3129" i="56"/>
  <c r="Q3130" i="56"/>
  <c r="Q3131" i="56"/>
  <c r="Q3132" i="56"/>
  <c r="Q3133" i="56"/>
  <c r="Q3134" i="56"/>
  <c r="Q3135" i="56"/>
  <c r="Q3136" i="56"/>
  <c r="Q3137" i="56"/>
  <c r="Q3138" i="56"/>
  <c r="Q3139" i="56"/>
  <c r="Q3140" i="56"/>
  <c r="Q3141" i="56"/>
  <c r="Q3142" i="56"/>
  <c r="Q3143" i="56"/>
  <c r="Q3144" i="56"/>
  <c r="A3" i="56"/>
  <c r="A4" i="56"/>
  <c r="A5" i="56"/>
  <c r="A6" i="56"/>
  <c r="A7" i="56"/>
  <c r="A8" i="56"/>
  <c r="A9" i="56"/>
  <c r="A10" i="56"/>
  <c r="A11" i="56"/>
  <c r="A12" i="56"/>
  <c r="A13" i="56"/>
  <c r="A14" i="56"/>
  <c r="A15" i="56"/>
  <c r="A16" i="56"/>
  <c r="A17" i="56"/>
  <c r="A18" i="56"/>
  <c r="A19" i="56"/>
  <c r="A20" i="56"/>
  <c r="A21" i="56"/>
  <c r="A22" i="56"/>
  <c r="A23" i="56"/>
  <c r="A24" i="56"/>
  <c r="A25" i="56"/>
  <c r="A26" i="56"/>
  <c r="A27" i="56"/>
  <c r="A28" i="56"/>
  <c r="A29" i="56"/>
  <c r="A30" i="56"/>
  <c r="A31" i="56"/>
  <c r="A32" i="56"/>
  <c r="A33" i="56"/>
  <c r="A34" i="56"/>
  <c r="A35" i="56"/>
  <c r="A36" i="56"/>
  <c r="A37" i="56"/>
  <c r="A38" i="56"/>
  <c r="A39" i="56"/>
  <c r="A40" i="56"/>
  <c r="A41" i="56"/>
  <c r="A42" i="56"/>
  <c r="A43" i="56"/>
  <c r="A44" i="56"/>
  <c r="A45" i="56"/>
  <c r="A46" i="56"/>
  <c r="A47" i="56"/>
  <c r="A48" i="56"/>
  <c r="A49" i="56"/>
  <c r="A50" i="56"/>
  <c r="A51" i="56"/>
  <c r="A52" i="56"/>
  <c r="A53" i="56"/>
  <c r="A54" i="56"/>
  <c r="A55" i="56"/>
  <c r="A56" i="56"/>
  <c r="A57" i="56"/>
  <c r="A58" i="56"/>
  <c r="A59" i="56"/>
  <c r="A60" i="56"/>
  <c r="A61" i="56"/>
  <c r="A62" i="56"/>
  <c r="A63" i="56"/>
  <c r="A64" i="56"/>
  <c r="A65" i="56"/>
  <c r="A66" i="56"/>
  <c r="A67" i="56"/>
  <c r="A68" i="56"/>
  <c r="A69" i="56"/>
  <c r="A70" i="56"/>
  <c r="A71" i="56"/>
  <c r="A72" i="56"/>
  <c r="A73" i="56"/>
  <c r="A74" i="56"/>
  <c r="A75" i="56"/>
  <c r="A76" i="56"/>
  <c r="A77" i="56"/>
  <c r="A78" i="56"/>
  <c r="A79" i="56"/>
  <c r="A80" i="56"/>
  <c r="A81" i="56"/>
  <c r="A82" i="56"/>
  <c r="A83" i="56"/>
  <c r="A84" i="56"/>
  <c r="A85" i="56"/>
  <c r="A86" i="56"/>
  <c r="A87" i="56"/>
  <c r="A88" i="56"/>
  <c r="A89" i="56"/>
  <c r="A90" i="56"/>
  <c r="A91" i="56"/>
  <c r="A92" i="56"/>
  <c r="A93" i="56"/>
  <c r="A94" i="56"/>
  <c r="A95" i="56"/>
  <c r="A96" i="56"/>
  <c r="A97" i="56"/>
  <c r="A98" i="56"/>
  <c r="A99" i="56"/>
  <c r="A100" i="56"/>
  <c r="A101" i="56"/>
  <c r="A102" i="56"/>
  <c r="A103" i="56"/>
  <c r="A104" i="56"/>
  <c r="A105" i="56"/>
  <c r="A106" i="56"/>
  <c r="A107" i="56"/>
  <c r="A108" i="56"/>
  <c r="A109" i="56"/>
  <c r="A110" i="56"/>
  <c r="A111" i="56"/>
  <c r="A112" i="56"/>
  <c r="A113" i="56"/>
  <c r="A114" i="56"/>
  <c r="A115" i="56"/>
  <c r="A116" i="56"/>
  <c r="A117" i="56"/>
  <c r="A118" i="56"/>
  <c r="A119" i="56"/>
  <c r="A120" i="56"/>
  <c r="A121" i="56"/>
  <c r="A122" i="56"/>
  <c r="A123" i="56"/>
  <c r="A124" i="56"/>
  <c r="A125" i="56"/>
  <c r="A126" i="56"/>
  <c r="A127" i="56"/>
  <c r="A128" i="56"/>
  <c r="A129" i="56"/>
  <c r="A130" i="56"/>
  <c r="A131" i="56"/>
  <c r="A132" i="56"/>
  <c r="A133" i="56"/>
  <c r="A134" i="56"/>
  <c r="A135" i="56"/>
  <c r="A136" i="56"/>
  <c r="A137" i="56"/>
  <c r="A138" i="56"/>
  <c r="A139" i="56"/>
  <c r="A140" i="56"/>
  <c r="A141" i="56"/>
  <c r="A142" i="56"/>
  <c r="A143" i="56"/>
  <c r="A144" i="56"/>
  <c r="A145" i="56"/>
  <c r="A146" i="56"/>
  <c r="A147" i="56"/>
  <c r="A148" i="56"/>
  <c r="A149" i="56"/>
  <c r="A150" i="56"/>
  <c r="A151" i="56"/>
  <c r="A152" i="56"/>
  <c r="A153" i="56"/>
  <c r="A154" i="56"/>
  <c r="A155" i="56"/>
  <c r="A156" i="56"/>
  <c r="A157" i="56"/>
  <c r="A158" i="56"/>
  <c r="A159" i="56"/>
  <c r="A160" i="56"/>
  <c r="A161" i="56"/>
  <c r="A162" i="56"/>
  <c r="A163" i="56"/>
  <c r="A164" i="56"/>
  <c r="A165" i="56"/>
  <c r="A166" i="56"/>
  <c r="A167" i="56"/>
  <c r="A168" i="56"/>
  <c r="A169" i="56"/>
  <c r="A170" i="56"/>
  <c r="A171" i="56"/>
  <c r="A172" i="56"/>
  <c r="A173" i="56"/>
  <c r="A174" i="56"/>
  <c r="A175" i="56"/>
  <c r="A176" i="56"/>
  <c r="A177" i="56"/>
  <c r="A178" i="56"/>
  <c r="A179" i="56"/>
  <c r="A180" i="56"/>
  <c r="A181" i="56"/>
  <c r="A182" i="56"/>
  <c r="A183" i="56"/>
  <c r="A184" i="56"/>
  <c r="A185" i="56"/>
  <c r="A186" i="56"/>
  <c r="A187" i="56"/>
  <c r="A188" i="56"/>
  <c r="A189" i="56"/>
  <c r="A190" i="56"/>
  <c r="A191" i="56"/>
  <c r="A192" i="56"/>
  <c r="A193" i="56"/>
  <c r="A194" i="56"/>
  <c r="A195" i="56"/>
  <c r="A196" i="56"/>
  <c r="A197" i="56"/>
  <c r="A198" i="56"/>
  <c r="A199" i="56"/>
  <c r="A200" i="56"/>
  <c r="A201" i="56"/>
  <c r="A202" i="56"/>
  <c r="A203" i="56"/>
  <c r="A204" i="56"/>
  <c r="A205" i="56"/>
  <c r="A206" i="56"/>
  <c r="A207" i="56"/>
  <c r="A208" i="56"/>
  <c r="A209" i="56"/>
  <c r="A210" i="56"/>
  <c r="A211" i="56"/>
  <c r="A212" i="56"/>
  <c r="A213" i="56"/>
  <c r="A214" i="56"/>
  <c r="A215" i="56"/>
  <c r="A216" i="56"/>
  <c r="A217" i="56"/>
  <c r="A218" i="56"/>
  <c r="A219" i="56"/>
  <c r="A220" i="56"/>
  <c r="A221" i="56"/>
  <c r="A222" i="56"/>
  <c r="A223" i="56"/>
  <c r="A224" i="56"/>
  <c r="A225" i="56"/>
  <c r="A226" i="56"/>
  <c r="A227" i="56"/>
  <c r="A228" i="56"/>
  <c r="A229" i="56"/>
  <c r="A230" i="56"/>
  <c r="A231" i="56"/>
  <c r="A232" i="56"/>
  <c r="A233" i="56"/>
  <c r="A234" i="56"/>
  <c r="A235" i="56"/>
  <c r="A236" i="56"/>
  <c r="A237" i="56"/>
  <c r="A238" i="56"/>
  <c r="A239" i="56"/>
  <c r="A240" i="56"/>
  <c r="A241" i="56"/>
  <c r="A242" i="56"/>
  <c r="A243" i="56"/>
  <c r="A244" i="56"/>
  <c r="A245" i="56"/>
  <c r="A246" i="56"/>
  <c r="A247" i="56"/>
  <c r="A248" i="56"/>
  <c r="A249" i="56"/>
  <c r="A250" i="56"/>
  <c r="A251" i="56"/>
  <c r="A252" i="56"/>
  <c r="A253" i="56"/>
  <c r="A254" i="56"/>
  <c r="A255" i="56"/>
  <c r="A256" i="56"/>
  <c r="A257" i="56"/>
  <c r="A258" i="56"/>
  <c r="A259" i="56"/>
  <c r="A260" i="56"/>
  <c r="A261" i="56"/>
  <c r="A262" i="56"/>
  <c r="A263" i="56"/>
  <c r="A264" i="56"/>
  <c r="A265" i="56"/>
  <c r="A266" i="56"/>
  <c r="A267" i="56"/>
  <c r="A268" i="56"/>
  <c r="A269" i="56"/>
  <c r="A270" i="56"/>
  <c r="A271" i="56"/>
  <c r="A272" i="56"/>
  <c r="A273" i="56"/>
  <c r="A274" i="56"/>
  <c r="A275" i="56"/>
  <c r="A276" i="56"/>
  <c r="A277" i="56"/>
  <c r="A278" i="56"/>
  <c r="A279" i="56"/>
  <c r="A280" i="56"/>
  <c r="A281" i="56"/>
  <c r="A282" i="56"/>
  <c r="A283" i="56"/>
  <c r="A284" i="56"/>
  <c r="A285" i="56"/>
  <c r="A286" i="56"/>
  <c r="A287" i="56"/>
  <c r="A288" i="56"/>
  <c r="A289" i="56"/>
  <c r="A290" i="56"/>
  <c r="A291" i="56"/>
  <c r="A292" i="56"/>
  <c r="A293" i="56"/>
  <c r="A294" i="56"/>
  <c r="A295" i="56"/>
  <c r="A296" i="56"/>
  <c r="A297" i="56"/>
  <c r="A298" i="56"/>
  <c r="A299" i="56"/>
  <c r="A300" i="56"/>
  <c r="A301" i="56"/>
  <c r="A302" i="56"/>
  <c r="A303" i="56"/>
  <c r="A304" i="56"/>
  <c r="A305" i="56"/>
  <c r="A306" i="56"/>
  <c r="A307" i="56"/>
  <c r="A308" i="56"/>
  <c r="A309" i="56"/>
  <c r="A310" i="56"/>
  <c r="A311" i="56"/>
  <c r="A312" i="56"/>
  <c r="A313" i="56"/>
  <c r="A314" i="56"/>
  <c r="A315" i="56"/>
  <c r="A316" i="56"/>
  <c r="A317" i="56"/>
  <c r="A318" i="56"/>
  <c r="A319" i="56"/>
  <c r="A320" i="56"/>
  <c r="A321" i="56"/>
  <c r="A322" i="56"/>
  <c r="A323" i="56"/>
  <c r="A324" i="56"/>
  <c r="A325" i="56"/>
  <c r="A326" i="56"/>
  <c r="A327" i="56"/>
  <c r="A328" i="56"/>
  <c r="A329" i="56"/>
  <c r="A330" i="56"/>
  <c r="A331" i="56"/>
  <c r="A332" i="56"/>
  <c r="A333" i="56"/>
  <c r="A334" i="56"/>
  <c r="A335" i="56"/>
  <c r="A336" i="56"/>
  <c r="A337" i="56"/>
  <c r="A338" i="56"/>
  <c r="A339" i="56"/>
  <c r="A340" i="56"/>
  <c r="A341" i="56"/>
  <c r="A342" i="56"/>
  <c r="A343" i="56"/>
  <c r="A344" i="56"/>
  <c r="A345" i="56"/>
  <c r="A346" i="56"/>
  <c r="A347" i="56"/>
  <c r="A348" i="56"/>
  <c r="A349" i="56"/>
  <c r="A350" i="56"/>
  <c r="A351" i="56"/>
  <c r="A352" i="56"/>
  <c r="A353" i="56"/>
  <c r="A354" i="56"/>
  <c r="A355" i="56"/>
  <c r="A356" i="56"/>
  <c r="A357" i="56"/>
  <c r="A358" i="56"/>
  <c r="A359" i="56"/>
  <c r="A360" i="56"/>
  <c r="A361" i="56"/>
  <c r="A362" i="56"/>
  <c r="A363" i="56"/>
  <c r="A364" i="56"/>
  <c r="A365" i="56"/>
  <c r="A366" i="56"/>
  <c r="A367" i="56"/>
  <c r="A368" i="56"/>
  <c r="A369" i="56"/>
  <c r="A370" i="56"/>
  <c r="A371" i="56"/>
  <c r="A372" i="56"/>
  <c r="A373" i="56"/>
  <c r="A374" i="56"/>
  <c r="A375" i="56"/>
  <c r="A376" i="56"/>
  <c r="A377" i="56"/>
  <c r="A378" i="56"/>
  <c r="A379" i="56"/>
  <c r="A380" i="56"/>
  <c r="A381" i="56"/>
  <c r="A382" i="56"/>
  <c r="A383" i="56"/>
  <c r="A384" i="56"/>
  <c r="A385" i="56"/>
  <c r="A386" i="56"/>
  <c r="A387" i="56"/>
  <c r="A388" i="56"/>
  <c r="A389" i="56"/>
  <c r="A390" i="56"/>
  <c r="A391" i="56"/>
  <c r="A392" i="56"/>
  <c r="A393" i="56"/>
  <c r="A394" i="56"/>
  <c r="A395" i="56"/>
  <c r="A396" i="56"/>
  <c r="A397" i="56"/>
  <c r="A398" i="56"/>
  <c r="A399" i="56"/>
  <c r="A400" i="56"/>
  <c r="A401" i="56"/>
  <c r="A402" i="56"/>
  <c r="A403" i="56"/>
  <c r="A404" i="56"/>
  <c r="A405" i="56"/>
  <c r="A406" i="56"/>
  <c r="A407" i="56"/>
  <c r="A408" i="56"/>
  <c r="A409" i="56"/>
  <c r="A410" i="56"/>
  <c r="A411" i="56"/>
  <c r="A412" i="56"/>
  <c r="A413" i="56"/>
  <c r="A414" i="56"/>
  <c r="A415" i="56"/>
  <c r="A416" i="56"/>
  <c r="A417" i="56"/>
  <c r="A418" i="56"/>
  <c r="A419" i="56"/>
  <c r="A420" i="56"/>
  <c r="A421" i="56"/>
  <c r="A422" i="56"/>
  <c r="A423" i="56"/>
  <c r="A424" i="56"/>
  <c r="A425" i="56"/>
  <c r="A426" i="56"/>
  <c r="A427" i="56"/>
  <c r="A428" i="56"/>
  <c r="A429" i="56"/>
  <c r="A430" i="56"/>
  <c r="A431" i="56"/>
  <c r="A432" i="56"/>
  <c r="A433" i="56"/>
  <c r="A434" i="56"/>
  <c r="A435" i="56"/>
  <c r="A436" i="56"/>
  <c r="A437" i="56"/>
  <c r="A438" i="56"/>
  <c r="A439" i="56"/>
  <c r="A440" i="56"/>
  <c r="A441" i="56"/>
  <c r="A442" i="56"/>
  <c r="A443" i="56"/>
  <c r="A444" i="56"/>
  <c r="A445" i="56"/>
  <c r="A446" i="56"/>
  <c r="A447" i="56"/>
  <c r="A448" i="56"/>
  <c r="A449" i="56"/>
  <c r="A450" i="56"/>
  <c r="A451" i="56"/>
  <c r="A452" i="56"/>
  <c r="A453" i="56"/>
  <c r="A454" i="56"/>
  <c r="A455" i="56"/>
  <c r="A456" i="56"/>
  <c r="A457" i="56"/>
  <c r="A458" i="56"/>
  <c r="A459" i="56"/>
  <c r="A460" i="56"/>
  <c r="A461" i="56"/>
  <c r="A462" i="56"/>
  <c r="A463" i="56"/>
  <c r="A464" i="56"/>
  <c r="A465" i="56"/>
  <c r="A466" i="56"/>
  <c r="A467" i="56"/>
  <c r="A468" i="56"/>
  <c r="A469" i="56"/>
  <c r="A470" i="56"/>
  <c r="A471" i="56"/>
  <c r="A472" i="56"/>
  <c r="A473" i="56"/>
  <c r="A474" i="56"/>
  <c r="A475" i="56"/>
  <c r="A476" i="56"/>
  <c r="A477" i="56"/>
  <c r="A478" i="56"/>
  <c r="A479" i="56"/>
  <c r="A480" i="56"/>
  <c r="A481" i="56"/>
  <c r="A482" i="56"/>
  <c r="A483" i="56"/>
  <c r="A484" i="56"/>
  <c r="A485" i="56"/>
  <c r="A486" i="56"/>
  <c r="A487" i="56"/>
  <c r="A488" i="56"/>
  <c r="A489" i="56"/>
  <c r="A490" i="56"/>
  <c r="A491" i="56"/>
  <c r="A492" i="56"/>
  <c r="A493" i="56"/>
  <c r="A494" i="56"/>
  <c r="A495" i="56"/>
  <c r="A496" i="56"/>
  <c r="A497" i="56"/>
  <c r="A498" i="56"/>
  <c r="A499" i="56"/>
  <c r="A500" i="56"/>
  <c r="A501" i="56"/>
  <c r="A502" i="56"/>
  <c r="A503" i="56"/>
  <c r="A504" i="56"/>
  <c r="A505" i="56"/>
  <c r="A506" i="56"/>
  <c r="A507" i="56"/>
  <c r="A508" i="56"/>
  <c r="A509" i="56"/>
  <c r="A510" i="56"/>
  <c r="A511" i="56"/>
  <c r="A512" i="56"/>
  <c r="A513" i="56"/>
  <c r="A514" i="56"/>
  <c r="A515" i="56"/>
  <c r="A516" i="56"/>
  <c r="A517" i="56"/>
  <c r="A518" i="56"/>
  <c r="A519" i="56"/>
  <c r="A520" i="56"/>
  <c r="A521" i="56"/>
  <c r="A522" i="56"/>
  <c r="A523" i="56"/>
  <c r="A524" i="56"/>
  <c r="A525" i="56"/>
  <c r="A526" i="56"/>
  <c r="A527" i="56"/>
  <c r="A528" i="56"/>
  <c r="A529" i="56"/>
  <c r="A530" i="56"/>
  <c r="A531" i="56"/>
  <c r="A532" i="56"/>
  <c r="A533" i="56"/>
  <c r="A534" i="56"/>
  <c r="A535" i="56"/>
  <c r="A536" i="56"/>
  <c r="A537" i="56"/>
  <c r="A538" i="56"/>
  <c r="A539" i="56"/>
  <c r="A540" i="56"/>
  <c r="A541" i="56"/>
  <c r="A542" i="56"/>
  <c r="A543" i="56"/>
  <c r="A544" i="56"/>
  <c r="A545" i="56"/>
  <c r="A546" i="56"/>
  <c r="A547" i="56"/>
  <c r="A548" i="56"/>
  <c r="A549" i="56"/>
  <c r="A550" i="56"/>
  <c r="A551" i="56"/>
  <c r="A552" i="56"/>
  <c r="A553" i="56"/>
  <c r="A554" i="56"/>
  <c r="A555" i="56"/>
  <c r="A556" i="56"/>
  <c r="A557" i="56"/>
  <c r="A558" i="56"/>
  <c r="A559" i="56"/>
  <c r="A560" i="56"/>
  <c r="A561" i="56"/>
  <c r="A562" i="56"/>
  <c r="A563" i="56"/>
  <c r="A564" i="56"/>
  <c r="A565" i="56"/>
  <c r="A566" i="56"/>
  <c r="A567" i="56"/>
  <c r="A568" i="56"/>
  <c r="A569" i="56"/>
  <c r="A570" i="56"/>
  <c r="A571" i="56"/>
  <c r="A572" i="56"/>
  <c r="A573" i="56"/>
  <c r="A574" i="56"/>
  <c r="A575" i="56"/>
  <c r="A576" i="56"/>
  <c r="A577" i="56"/>
  <c r="A578" i="56"/>
  <c r="A579" i="56"/>
  <c r="A580" i="56"/>
  <c r="A581" i="56"/>
  <c r="A582" i="56"/>
  <c r="A583" i="56"/>
  <c r="A584" i="56"/>
  <c r="A585" i="56"/>
  <c r="A586" i="56"/>
  <c r="A587" i="56"/>
  <c r="A588" i="56"/>
  <c r="A589" i="56"/>
  <c r="A590" i="56"/>
  <c r="A591" i="56"/>
  <c r="A592" i="56"/>
  <c r="A593" i="56"/>
  <c r="A594" i="56"/>
  <c r="A595" i="56"/>
  <c r="A596" i="56"/>
  <c r="A597" i="56"/>
  <c r="A598" i="56"/>
  <c r="A599" i="56"/>
  <c r="A600" i="56"/>
  <c r="A601" i="56"/>
  <c r="A602" i="56"/>
  <c r="A603" i="56"/>
  <c r="A604" i="56"/>
  <c r="A605" i="56"/>
  <c r="A606" i="56"/>
  <c r="A607" i="56"/>
  <c r="A608" i="56"/>
  <c r="A609" i="56"/>
  <c r="A610" i="56"/>
  <c r="A611" i="56"/>
  <c r="A612" i="56"/>
  <c r="A613" i="56"/>
  <c r="A614" i="56"/>
  <c r="A615" i="56"/>
  <c r="A616" i="56"/>
  <c r="A617" i="56"/>
  <c r="A618" i="56"/>
  <c r="A619" i="56"/>
  <c r="A620" i="56"/>
  <c r="A621" i="56"/>
  <c r="A622" i="56"/>
  <c r="A623" i="56"/>
  <c r="A624" i="56"/>
  <c r="A625" i="56"/>
  <c r="A626" i="56"/>
  <c r="A627" i="56"/>
  <c r="A628" i="56"/>
  <c r="A629" i="56"/>
  <c r="A630" i="56"/>
  <c r="A631" i="56"/>
  <c r="A632" i="56"/>
  <c r="A633" i="56"/>
  <c r="A634" i="56"/>
  <c r="A635" i="56"/>
  <c r="A636" i="56"/>
  <c r="A637" i="56"/>
  <c r="A638" i="56"/>
  <c r="A639" i="56"/>
  <c r="A640" i="56"/>
  <c r="A641" i="56"/>
  <c r="A642" i="56"/>
  <c r="A643" i="56"/>
  <c r="A644" i="56"/>
  <c r="A645" i="56"/>
  <c r="A646" i="56"/>
  <c r="A647" i="56"/>
  <c r="A648" i="56"/>
  <c r="A649" i="56"/>
  <c r="A650" i="56"/>
  <c r="A651" i="56"/>
  <c r="A652" i="56"/>
  <c r="A653" i="56"/>
  <c r="A654" i="56"/>
  <c r="A655" i="56"/>
  <c r="A656" i="56"/>
  <c r="A657" i="56"/>
  <c r="A658" i="56"/>
  <c r="A659" i="56"/>
  <c r="A660" i="56"/>
  <c r="A661" i="56"/>
  <c r="A662" i="56"/>
  <c r="A663" i="56"/>
  <c r="A664" i="56"/>
  <c r="A665" i="56"/>
  <c r="A666" i="56"/>
  <c r="A667" i="56"/>
  <c r="A668" i="56"/>
  <c r="A669" i="56"/>
  <c r="A670" i="56"/>
  <c r="A671" i="56"/>
  <c r="A672" i="56"/>
  <c r="A673" i="56"/>
  <c r="A674" i="56"/>
  <c r="A675" i="56"/>
  <c r="A676" i="56"/>
  <c r="A677" i="56"/>
  <c r="A678" i="56"/>
  <c r="A679" i="56"/>
  <c r="A680" i="56"/>
  <c r="A681" i="56"/>
  <c r="A682" i="56"/>
  <c r="A683" i="56"/>
  <c r="A684" i="56"/>
  <c r="A685" i="56"/>
  <c r="A686" i="56"/>
  <c r="A687" i="56"/>
  <c r="A688" i="56"/>
  <c r="A689" i="56"/>
  <c r="A690" i="56"/>
  <c r="A691" i="56"/>
  <c r="A692" i="56"/>
  <c r="A693" i="56"/>
  <c r="A694" i="56"/>
  <c r="A695" i="56"/>
  <c r="A696" i="56"/>
  <c r="A697" i="56"/>
  <c r="A698" i="56"/>
  <c r="A699" i="56"/>
  <c r="A700" i="56"/>
  <c r="A701" i="56"/>
  <c r="A702" i="56"/>
  <c r="A703" i="56"/>
  <c r="A704" i="56"/>
  <c r="A705" i="56"/>
  <c r="A706" i="56"/>
  <c r="A707" i="56"/>
  <c r="A708" i="56"/>
  <c r="A709" i="56"/>
  <c r="A710" i="56"/>
  <c r="A711" i="56"/>
  <c r="A712" i="56"/>
  <c r="A713" i="56"/>
  <c r="A714" i="56"/>
  <c r="A715" i="56"/>
  <c r="A716" i="56"/>
  <c r="A717" i="56"/>
  <c r="A718" i="56"/>
  <c r="A719" i="56"/>
  <c r="A720" i="56"/>
  <c r="A721" i="56"/>
  <c r="A722" i="56"/>
  <c r="A723" i="56"/>
  <c r="A724" i="56"/>
  <c r="A725" i="56"/>
  <c r="A726" i="56"/>
  <c r="A727" i="56"/>
  <c r="A728" i="56"/>
  <c r="A729" i="56"/>
  <c r="A730" i="56"/>
  <c r="A731" i="56"/>
  <c r="A732" i="56"/>
  <c r="A733" i="56"/>
  <c r="A734" i="56"/>
  <c r="A735" i="56"/>
  <c r="A736" i="56"/>
  <c r="A737" i="56"/>
  <c r="A738" i="56"/>
  <c r="A739" i="56"/>
  <c r="A740" i="56"/>
  <c r="A741" i="56"/>
  <c r="A742" i="56"/>
  <c r="A743" i="56"/>
  <c r="A744" i="56"/>
  <c r="A745" i="56"/>
  <c r="A746" i="56"/>
  <c r="A747" i="56"/>
  <c r="A748" i="56"/>
  <c r="A749" i="56"/>
  <c r="A750" i="56"/>
  <c r="A751" i="56"/>
  <c r="A752" i="56"/>
  <c r="A753" i="56"/>
  <c r="A754" i="56"/>
  <c r="A755" i="56"/>
  <c r="A756" i="56"/>
  <c r="A757" i="56"/>
  <c r="A758" i="56"/>
  <c r="A759" i="56"/>
  <c r="A760" i="56"/>
  <c r="A761" i="56"/>
  <c r="A762" i="56"/>
  <c r="A763" i="56"/>
  <c r="A764" i="56"/>
  <c r="A765" i="56"/>
  <c r="A766" i="56"/>
  <c r="A767" i="56"/>
  <c r="A768" i="56"/>
  <c r="A769" i="56"/>
  <c r="A770" i="56"/>
  <c r="A771" i="56"/>
  <c r="A772" i="56"/>
  <c r="A773" i="56"/>
  <c r="A774" i="56"/>
  <c r="A775" i="56"/>
  <c r="A776" i="56"/>
  <c r="A777" i="56"/>
  <c r="A778" i="56"/>
  <c r="A779" i="56"/>
  <c r="A780" i="56"/>
  <c r="A781" i="56"/>
  <c r="A782" i="56"/>
  <c r="A783" i="56"/>
  <c r="A784" i="56"/>
  <c r="A785" i="56"/>
  <c r="A786" i="56"/>
  <c r="A787" i="56"/>
  <c r="A788" i="56"/>
  <c r="A789" i="56"/>
  <c r="A790" i="56"/>
  <c r="A791" i="56"/>
  <c r="A792" i="56"/>
  <c r="A793" i="56"/>
  <c r="A794" i="56"/>
  <c r="A795" i="56"/>
  <c r="A796" i="56"/>
  <c r="A797" i="56"/>
  <c r="A798" i="56"/>
  <c r="A799" i="56"/>
  <c r="A800" i="56"/>
  <c r="A801" i="56"/>
  <c r="A802" i="56"/>
  <c r="A803" i="56"/>
  <c r="A804" i="56"/>
  <c r="A805" i="56"/>
  <c r="A806" i="56"/>
  <c r="A807" i="56"/>
  <c r="A808" i="56"/>
  <c r="A809" i="56"/>
  <c r="A810" i="56"/>
  <c r="A811" i="56"/>
  <c r="A812" i="56"/>
  <c r="A813" i="56"/>
  <c r="A814" i="56"/>
  <c r="A815" i="56"/>
  <c r="A816" i="56"/>
  <c r="A817" i="56"/>
  <c r="A818" i="56"/>
  <c r="A819" i="56"/>
  <c r="A820" i="56"/>
  <c r="A821" i="56"/>
  <c r="A822" i="56"/>
  <c r="A823" i="56"/>
  <c r="A824" i="56"/>
  <c r="A825" i="56"/>
  <c r="A826" i="56"/>
  <c r="A827" i="56"/>
  <c r="A828" i="56"/>
  <c r="A829" i="56"/>
  <c r="A830" i="56"/>
  <c r="A831" i="56"/>
  <c r="A832" i="56"/>
  <c r="A833" i="56"/>
  <c r="A834" i="56"/>
  <c r="A835" i="56"/>
  <c r="A836" i="56"/>
  <c r="A837" i="56"/>
  <c r="A838" i="56"/>
  <c r="A839" i="56"/>
  <c r="A840" i="56"/>
  <c r="A841" i="56"/>
  <c r="A842" i="56"/>
  <c r="A843" i="56"/>
  <c r="A844" i="56"/>
  <c r="A845" i="56"/>
  <c r="A846" i="56"/>
  <c r="A847" i="56"/>
  <c r="A848" i="56"/>
  <c r="A849" i="56"/>
  <c r="A850" i="56"/>
  <c r="A851" i="56"/>
  <c r="A852" i="56"/>
  <c r="A853" i="56"/>
  <c r="A854" i="56"/>
  <c r="A855" i="56"/>
  <c r="A856" i="56"/>
  <c r="A857" i="56"/>
  <c r="A858" i="56"/>
  <c r="A859" i="56"/>
  <c r="A860" i="56"/>
  <c r="A861" i="56"/>
  <c r="A862" i="56"/>
  <c r="A863" i="56"/>
  <c r="A864" i="56"/>
  <c r="A865" i="56"/>
  <c r="A866" i="56"/>
  <c r="A867" i="56"/>
  <c r="A868" i="56"/>
  <c r="A869" i="56"/>
  <c r="A870" i="56"/>
  <c r="A871" i="56"/>
  <c r="A872" i="56"/>
  <c r="A873" i="56"/>
  <c r="A874" i="56"/>
  <c r="A875" i="56"/>
  <c r="A876" i="56"/>
  <c r="A877" i="56"/>
  <c r="A878" i="56"/>
  <c r="A879" i="56"/>
  <c r="A880" i="56"/>
  <c r="A881" i="56"/>
  <c r="A882" i="56"/>
  <c r="A883" i="56"/>
  <c r="A884" i="56"/>
  <c r="A885" i="56"/>
  <c r="A886" i="56"/>
  <c r="A887" i="56"/>
  <c r="A888" i="56"/>
  <c r="A889" i="56"/>
  <c r="A890" i="56"/>
  <c r="A891" i="56"/>
  <c r="A892" i="56"/>
  <c r="A893" i="56"/>
  <c r="A894" i="56"/>
  <c r="A895" i="56"/>
  <c r="A896" i="56"/>
  <c r="A897" i="56"/>
  <c r="A898" i="56"/>
  <c r="A899" i="56"/>
  <c r="A900" i="56"/>
  <c r="A901" i="56"/>
  <c r="A902" i="56"/>
  <c r="A903" i="56"/>
  <c r="A904" i="56"/>
  <c r="A905" i="56"/>
  <c r="A906" i="56"/>
  <c r="A907" i="56"/>
  <c r="A908" i="56"/>
  <c r="A909" i="56"/>
  <c r="A910" i="56"/>
  <c r="A911" i="56"/>
  <c r="A912" i="56"/>
  <c r="A913" i="56"/>
  <c r="A914" i="56"/>
  <c r="A915" i="56"/>
  <c r="A916" i="56"/>
  <c r="A917" i="56"/>
  <c r="A918" i="56"/>
  <c r="A919" i="56"/>
  <c r="A920" i="56"/>
  <c r="A921" i="56"/>
  <c r="A922" i="56"/>
  <c r="A923" i="56"/>
  <c r="A924" i="56"/>
  <c r="A925" i="56"/>
  <c r="A926" i="56"/>
  <c r="A927" i="56"/>
  <c r="A928" i="56"/>
  <c r="A929" i="56"/>
  <c r="A930" i="56"/>
  <c r="A931" i="56"/>
  <c r="A932" i="56"/>
  <c r="A933" i="56"/>
  <c r="A934" i="56"/>
  <c r="A935" i="56"/>
  <c r="A936" i="56"/>
  <c r="A937" i="56"/>
  <c r="A938" i="56"/>
  <c r="A939" i="56"/>
  <c r="A940" i="56"/>
  <c r="A941" i="56"/>
  <c r="A942" i="56"/>
  <c r="A943" i="56"/>
  <c r="A944" i="56"/>
  <c r="A945" i="56"/>
  <c r="A946" i="56"/>
  <c r="A947" i="56"/>
  <c r="A948" i="56"/>
  <c r="A949" i="56"/>
  <c r="A950" i="56"/>
  <c r="A951" i="56"/>
  <c r="A952" i="56"/>
  <c r="A953" i="56"/>
  <c r="A954" i="56"/>
  <c r="A955" i="56"/>
  <c r="A956" i="56"/>
  <c r="A957" i="56"/>
  <c r="A958" i="56"/>
  <c r="A959" i="56"/>
  <c r="A960" i="56"/>
  <c r="A961" i="56"/>
  <c r="A962" i="56"/>
  <c r="A963" i="56"/>
  <c r="A964" i="56"/>
  <c r="A965" i="56"/>
  <c r="A966" i="56"/>
  <c r="A967" i="56"/>
  <c r="A968" i="56"/>
  <c r="A969" i="56"/>
  <c r="A970" i="56"/>
  <c r="A971" i="56"/>
  <c r="A972" i="56"/>
  <c r="A973" i="56"/>
  <c r="A974" i="56"/>
  <c r="A975" i="56"/>
  <c r="A976" i="56"/>
  <c r="A977" i="56"/>
  <c r="A978" i="56"/>
  <c r="A979" i="56"/>
  <c r="A980" i="56"/>
  <c r="A981" i="56"/>
  <c r="A982" i="56"/>
  <c r="A983" i="56"/>
  <c r="A984" i="56"/>
  <c r="A985" i="56"/>
  <c r="A986" i="56"/>
  <c r="A987" i="56"/>
  <c r="A988" i="56"/>
  <c r="A989" i="56"/>
  <c r="A990" i="56"/>
  <c r="A991" i="56"/>
  <c r="A992" i="56"/>
  <c r="A993" i="56"/>
  <c r="A994" i="56"/>
  <c r="A995" i="56"/>
  <c r="A996" i="56"/>
  <c r="A997" i="56"/>
  <c r="A998" i="56"/>
  <c r="A999" i="56"/>
  <c r="A1000" i="56"/>
  <c r="A1001" i="56"/>
  <c r="A1002" i="56"/>
  <c r="A1003" i="56"/>
  <c r="A1004" i="56"/>
  <c r="A1005" i="56"/>
  <c r="A1006" i="56"/>
  <c r="A1007" i="56"/>
  <c r="A1008" i="56"/>
  <c r="A1009" i="56"/>
  <c r="A1010" i="56"/>
  <c r="A1011" i="56"/>
  <c r="A1012" i="56"/>
  <c r="A1013" i="56"/>
  <c r="A1014" i="56"/>
  <c r="A1015" i="56"/>
  <c r="A1016" i="56"/>
  <c r="A1017" i="56"/>
  <c r="A1018" i="56"/>
  <c r="A1019" i="56"/>
  <c r="A1020" i="56"/>
  <c r="A1021" i="56"/>
  <c r="A1022" i="56"/>
  <c r="A1023" i="56"/>
  <c r="A1024" i="56"/>
  <c r="A1025" i="56"/>
  <c r="A1026" i="56"/>
  <c r="A1027" i="56"/>
  <c r="A1028" i="56"/>
  <c r="A1029" i="56"/>
  <c r="A1030" i="56"/>
  <c r="A1031" i="56"/>
  <c r="A1032" i="56"/>
  <c r="A1033" i="56"/>
  <c r="A1034" i="56"/>
  <c r="A1035" i="56"/>
  <c r="A1036" i="56"/>
  <c r="A1037" i="56"/>
  <c r="A1038" i="56"/>
  <c r="A1039" i="56"/>
  <c r="A1040" i="56"/>
  <c r="A1041" i="56"/>
  <c r="A1042" i="56"/>
  <c r="A1043" i="56"/>
  <c r="A1044" i="56"/>
  <c r="A1045" i="56"/>
  <c r="A1046" i="56"/>
  <c r="A1047" i="56"/>
  <c r="A1048" i="56"/>
  <c r="A1049" i="56"/>
  <c r="A1050" i="56"/>
  <c r="A1051" i="56"/>
  <c r="A1052" i="56"/>
  <c r="A1053" i="56"/>
  <c r="A1054" i="56"/>
  <c r="A1055" i="56"/>
  <c r="A1056" i="56"/>
  <c r="A1057" i="56"/>
  <c r="A1058" i="56"/>
  <c r="A1059" i="56"/>
  <c r="A1060" i="56"/>
  <c r="A1061" i="56"/>
  <c r="A1062" i="56"/>
  <c r="A1063" i="56"/>
  <c r="A1064" i="56"/>
  <c r="A1065" i="56"/>
  <c r="A1066" i="56"/>
  <c r="A1067" i="56"/>
  <c r="A1068" i="56"/>
  <c r="A1069" i="56"/>
  <c r="A1070" i="56"/>
  <c r="A1071" i="56"/>
  <c r="A1072" i="56"/>
  <c r="A1073" i="56"/>
  <c r="A1074" i="56"/>
  <c r="A1075" i="56"/>
  <c r="A1076" i="56"/>
  <c r="A1077" i="56"/>
  <c r="A1078" i="56"/>
  <c r="A1079" i="56"/>
  <c r="A1080" i="56"/>
  <c r="A1081" i="56"/>
  <c r="A1082" i="56"/>
  <c r="A1083" i="56"/>
  <c r="A1084" i="56"/>
  <c r="A1085" i="56"/>
  <c r="A1086" i="56"/>
  <c r="A1087" i="56"/>
  <c r="A1088" i="56"/>
  <c r="A1089" i="56"/>
  <c r="A1090" i="56"/>
  <c r="A1091" i="56"/>
  <c r="A1092" i="56"/>
  <c r="A1093" i="56"/>
  <c r="A1094" i="56"/>
  <c r="A1095" i="56"/>
  <c r="A1096" i="56"/>
  <c r="A1097" i="56"/>
  <c r="A1098" i="56"/>
  <c r="A1099" i="56"/>
  <c r="A1100" i="56"/>
  <c r="A1101" i="56"/>
  <c r="A1102" i="56"/>
  <c r="A1103" i="56"/>
  <c r="A1104" i="56"/>
  <c r="A1105" i="56"/>
  <c r="A1106" i="56"/>
  <c r="A1107" i="56"/>
  <c r="A1108" i="56"/>
  <c r="A1109" i="56"/>
  <c r="A1110" i="56"/>
  <c r="A1111" i="56"/>
  <c r="A1112" i="56"/>
  <c r="A1113" i="56"/>
  <c r="A1114" i="56"/>
  <c r="A1115" i="56"/>
  <c r="A1116" i="56"/>
  <c r="A1117" i="56"/>
  <c r="A1118" i="56"/>
  <c r="A1119" i="56"/>
  <c r="A1120" i="56"/>
  <c r="A1121" i="56"/>
  <c r="A1122" i="56"/>
  <c r="A1123" i="56"/>
  <c r="A1124" i="56"/>
  <c r="A1125" i="56"/>
  <c r="A1126" i="56"/>
  <c r="A1127" i="56"/>
  <c r="A1128" i="56"/>
  <c r="A1129" i="56"/>
  <c r="A1130" i="56"/>
  <c r="A1131" i="56"/>
  <c r="A1132" i="56"/>
  <c r="A1133" i="56"/>
  <c r="A1134" i="56"/>
  <c r="A1135" i="56"/>
  <c r="A1136" i="56"/>
  <c r="A1137" i="56"/>
  <c r="A1138" i="56"/>
  <c r="A1139" i="56"/>
  <c r="A1140" i="56"/>
  <c r="A1141" i="56"/>
  <c r="A1142" i="56"/>
  <c r="A1143" i="56"/>
  <c r="A1144" i="56"/>
  <c r="A1145" i="56"/>
  <c r="A1146" i="56"/>
  <c r="A1147" i="56"/>
  <c r="A1148" i="56"/>
  <c r="A1149" i="56"/>
  <c r="A1150" i="56"/>
  <c r="A1151" i="56"/>
  <c r="A1152" i="56"/>
  <c r="A1153" i="56"/>
  <c r="A1154" i="56"/>
  <c r="A1155" i="56"/>
  <c r="A1156" i="56"/>
  <c r="A1157" i="56"/>
  <c r="A1158" i="56"/>
  <c r="A1159" i="56"/>
  <c r="A1160" i="56"/>
  <c r="A1161" i="56"/>
  <c r="A1162" i="56"/>
  <c r="A1163" i="56"/>
  <c r="A1164" i="56"/>
  <c r="A1165" i="56"/>
  <c r="A1166" i="56"/>
  <c r="A1167" i="56"/>
  <c r="A1168" i="56"/>
  <c r="A1169" i="56"/>
  <c r="A1170" i="56"/>
  <c r="A1171" i="56"/>
  <c r="A1172" i="56"/>
  <c r="A1173" i="56"/>
  <c r="A1174" i="56"/>
  <c r="A1175" i="56"/>
  <c r="A1176" i="56"/>
  <c r="A1177" i="56"/>
  <c r="A1178" i="56"/>
  <c r="A1179" i="56"/>
  <c r="A1180" i="56"/>
  <c r="A1181" i="56"/>
  <c r="A1182" i="56"/>
  <c r="A1183" i="56"/>
  <c r="A1184" i="56"/>
  <c r="A1185" i="56"/>
  <c r="A1186" i="56"/>
  <c r="A1187" i="56"/>
  <c r="A1188" i="56"/>
  <c r="A1189" i="56"/>
  <c r="A1190" i="56"/>
  <c r="A1191" i="56"/>
  <c r="A1192" i="56"/>
  <c r="A1193" i="56"/>
  <c r="A1194" i="56"/>
  <c r="A1195" i="56"/>
  <c r="A1196" i="56"/>
  <c r="A1197" i="56"/>
  <c r="A1198" i="56"/>
  <c r="A1199" i="56"/>
  <c r="A1200" i="56"/>
  <c r="A1201" i="56"/>
  <c r="A1202" i="56"/>
  <c r="A1203" i="56"/>
  <c r="A1204" i="56"/>
  <c r="A1205" i="56"/>
  <c r="A1206" i="56"/>
  <c r="A1207" i="56"/>
  <c r="A1208" i="56"/>
  <c r="A1209" i="56"/>
  <c r="A1210" i="56"/>
  <c r="A1211" i="56"/>
  <c r="A1212" i="56"/>
  <c r="A1213" i="56"/>
  <c r="A1214" i="56"/>
  <c r="A1215" i="56"/>
  <c r="A1216" i="56"/>
  <c r="A1217" i="56"/>
  <c r="A1218" i="56"/>
  <c r="A1219" i="56"/>
  <c r="A1220" i="56"/>
  <c r="A1221" i="56"/>
  <c r="A1222" i="56"/>
  <c r="A1223" i="56"/>
  <c r="A1224" i="56"/>
  <c r="A1225" i="56"/>
  <c r="A1226" i="56"/>
  <c r="A1227" i="56"/>
  <c r="A1228" i="56"/>
  <c r="A1229" i="56"/>
  <c r="A1230" i="56"/>
  <c r="A1231" i="56"/>
  <c r="A1232" i="56"/>
  <c r="A1233" i="56"/>
  <c r="A1234" i="56"/>
  <c r="A1235" i="56"/>
  <c r="A1236" i="56"/>
  <c r="A1237" i="56"/>
  <c r="A1238" i="56"/>
  <c r="A1239" i="56"/>
  <c r="A1240" i="56"/>
  <c r="A1241" i="56"/>
  <c r="A1242" i="56"/>
  <c r="A1243" i="56"/>
  <c r="A1244" i="56"/>
  <c r="A1245" i="56"/>
  <c r="A1246" i="56"/>
  <c r="A1247" i="56"/>
  <c r="A1248" i="56"/>
  <c r="A1249" i="56"/>
  <c r="A1250" i="56"/>
  <c r="A1251" i="56"/>
  <c r="A1252" i="56"/>
  <c r="A1253" i="56"/>
  <c r="A1254" i="56"/>
  <c r="A1255" i="56"/>
  <c r="A1256" i="56"/>
  <c r="A1257" i="56"/>
  <c r="A1258" i="56"/>
  <c r="A1259" i="56"/>
  <c r="A1260" i="56"/>
  <c r="A1261" i="56"/>
  <c r="A1262" i="56"/>
  <c r="A1263" i="56"/>
  <c r="A1264" i="56"/>
  <c r="A1265" i="56"/>
  <c r="A1266" i="56"/>
  <c r="A1267" i="56"/>
  <c r="A1268" i="56"/>
  <c r="A1269" i="56"/>
  <c r="A1270" i="56"/>
  <c r="A1271" i="56"/>
  <c r="A1272" i="56"/>
  <c r="A1273" i="56"/>
  <c r="A1274" i="56"/>
  <c r="A1275" i="56"/>
  <c r="A1276" i="56"/>
  <c r="A1277" i="56"/>
  <c r="A1278" i="56"/>
  <c r="A1279" i="56"/>
  <c r="A1280" i="56"/>
  <c r="A1281" i="56"/>
  <c r="A1282" i="56"/>
  <c r="A1283" i="56"/>
  <c r="A1284" i="56"/>
  <c r="A1285" i="56"/>
  <c r="A1286" i="56"/>
  <c r="A1287" i="56"/>
  <c r="A1288" i="56"/>
  <c r="A1289" i="56"/>
  <c r="A1290" i="56"/>
  <c r="A1291" i="56"/>
  <c r="A1292" i="56"/>
  <c r="A1293" i="56"/>
  <c r="A1294" i="56"/>
  <c r="A1295" i="56"/>
  <c r="A1296" i="56"/>
  <c r="A1297" i="56"/>
  <c r="A1298" i="56"/>
  <c r="A1299" i="56"/>
  <c r="A1300" i="56"/>
  <c r="A1301" i="56"/>
  <c r="A1302" i="56"/>
  <c r="A1303" i="56"/>
  <c r="A1304" i="56"/>
  <c r="A1305" i="56"/>
  <c r="A1306" i="56"/>
  <c r="A1307" i="56"/>
  <c r="A1308" i="56"/>
  <c r="A1309" i="56"/>
  <c r="A1310" i="56"/>
  <c r="A1311" i="56"/>
  <c r="A1312" i="56"/>
  <c r="A1313" i="56"/>
  <c r="A1314" i="56"/>
  <c r="A1315" i="56"/>
  <c r="A1316" i="56"/>
  <c r="A1317" i="56"/>
  <c r="A1318" i="56"/>
  <c r="A1319" i="56"/>
  <c r="A1320" i="56"/>
  <c r="A1321" i="56"/>
  <c r="A1322" i="56"/>
  <c r="A1323" i="56"/>
  <c r="A1324" i="56"/>
  <c r="A1325" i="56"/>
  <c r="A1326" i="56"/>
  <c r="A1327" i="56"/>
  <c r="A1328" i="56"/>
  <c r="A1329" i="56"/>
  <c r="A1330" i="56"/>
  <c r="A1331" i="56"/>
  <c r="A1332" i="56"/>
  <c r="A1333" i="56"/>
  <c r="A1334" i="56"/>
  <c r="A1335" i="56"/>
  <c r="A1336" i="56"/>
  <c r="A1337" i="56"/>
  <c r="A1338" i="56"/>
  <c r="A1339" i="56"/>
  <c r="A1340" i="56"/>
  <c r="A1341" i="56"/>
  <c r="A1342" i="56"/>
  <c r="A1343" i="56"/>
  <c r="A1344" i="56"/>
  <c r="A1345" i="56"/>
  <c r="A1346" i="56"/>
  <c r="A1347" i="56"/>
  <c r="A1348" i="56"/>
  <c r="A1349" i="56"/>
  <c r="A1350" i="56"/>
  <c r="A1351" i="56"/>
  <c r="A1352" i="56"/>
  <c r="A1353" i="56"/>
  <c r="A1354" i="56"/>
  <c r="A1355" i="56"/>
  <c r="A1356" i="56"/>
  <c r="A1357" i="56"/>
  <c r="A1358" i="56"/>
  <c r="A1359" i="56"/>
  <c r="A1360" i="56"/>
  <c r="A1361" i="56"/>
  <c r="A1362" i="56"/>
  <c r="A1363" i="56"/>
  <c r="A1364" i="56"/>
  <c r="A1365" i="56"/>
  <c r="A1366" i="56"/>
  <c r="A1367" i="56"/>
  <c r="A1368" i="56"/>
  <c r="A1369" i="56"/>
  <c r="A1370" i="56"/>
  <c r="A1371" i="56"/>
  <c r="A1372" i="56"/>
  <c r="A1373" i="56"/>
  <c r="A1374" i="56"/>
  <c r="A1375" i="56"/>
  <c r="A1376" i="56"/>
  <c r="A1377" i="56"/>
  <c r="A1378" i="56"/>
  <c r="A1379" i="56"/>
  <c r="A1380" i="56"/>
  <c r="A1381" i="56"/>
  <c r="A1382" i="56"/>
  <c r="A1383" i="56"/>
  <c r="A1384" i="56"/>
  <c r="A1385" i="56"/>
  <c r="A1386" i="56"/>
  <c r="A1387" i="56"/>
  <c r="A1388" i="56"/>
  <c r="A1389" i="56"/>
  <c r="A1390" i="56"/>
  <c r="A1391" i="56"/>
  <c r="A1392" i="56"/>
  <c r="A1393" i="56"/>
  <c r="A1394" i="56"/>
  <c r="A1395" i="56"/>
  <c r="A1396" i="56"/>
  <c r="A1397" i="56"/>
  <c r="A1398" i="56"/>
  <c r="A1399" i="56"/>
  <c r="A1400" i="56"/>
  <c r="A1401" i="56"/>
  <c r="A1402" i="56"/>
  <c r="A1403" i="56"/>
  <c r="A1404" i="56"/>
  <c r="A1405" i="56"/>
  <c r="A1406" i="56"/>
  <c r="A1407" i="56"/>
  <c r="A1408" i="56"/>
  <c r="A1409" i="56"/>
  <c r="A1410" i="56"/>
  <c r="A1411" i="56"/>
  <c r="A1412" i="56"/>
  <c r="A1413" i="56"/>
  <c r="A1414" i="56"/>
  <c r="A1415" i="56"/>
  <c r="A1416" i="56"/>
  <c r="A1417" i="56"/>
  <c r="A1418" i="56"/>
  <c r="A1419" i="56"/>
  <c r="A1420" i="56"/>
  <c r="A1421" i="56"/>
  <c r="A1422" i="56"/>
  <c r="A1423" i="56"/>
  <c r="A1424" i="56"/>
  <c r="A1425" i="56"/>
  <c r="A1426" i="56"/>
  <c r="A1427" i="56"/>
  <c r="A1428" i="56"/>
  <c r="A1429" i="56"/>
  <c r="A1430" i="56"/>
  <c r="A1431" i="56"/>
  <c r="A1432" i="56"/>
  <c r="A1433" i="56"/>
  <c r="A1434" i="56"/>
  <c r="A1435" i="56"/>
  <c r="A1436" i="56"/>
  <c r="A1437" i="56"/>
  <c r="A1438" i="56"/>
  <c r="A1439" i="56"/>
  <c r="A1440" i="56"/>
  <c r="A1441" i="56"/>
  <c r="A1442" i="56"/>
  <c r="A1443" i="56"/>
  <c r="A1444" i="56"/>
  <c r="A1445" i="56"/>
  <c r="A1446" i="56"/>
  <c r="A1447" i="56"/>
  <c r="A1448" i="56"/>
  <c r="A1449" i="56"/>
  <c r="A1450" i="56"/>
  <c r="A1451" i="56"/>
  <c r="A1452" i="56"/>
  <c r="A1453" i="56"/>
  <c r="A1454" i="56"/>
  <c r="A1455" i="56"/>
  <c r="A1456" i="56"/>
  <c r="A1457" i="56"/>
  <c r="A1458" i="56"/>
  <c r="A1459" i="56"/>
  <c r="A1460" i="56"/>
  <c r="A1461" i="56"/>
  <c r="A1462" i="56"/>
  <c r="A1463" i="56"/>
  <c r="A1464" i="56"/>
  <c r="A1465" i="56"/>
  <c r="A1466" i="56"/>
  <c r="A1467" i="56"/>
  <c r="A1468" i="56"/>
  <c r="A1469" i="56"/>
  <c r="A1470" i="56"/>
  <c r="A1471" i="56"/>
  <c r="A1472" i="56"/>
  <c r="A1473" i="56"/>
  <c r="A1474" i="56"/>
  <c r="A1475" i="56"/>
  <c r="A1476" i="56"/>
  <c r="A1477" i="56"/>
  <c r="A1478" i="56"/>
  <c r="A1479" i="56"/>
  <c r="A1480" i="56"/>
  <c r="A1481" i="56"/>
  <c r="A1482" i="56"/>
  <c r="A1483" i="56"/>
  <c r="A1484" i="56"/>
  <c r="A1485" i="56"/>
  <c r="A1486" i="56"/>
  <c r="A1487" i="56"/>
  <c r="A1488" i="56"/>
  <c r="A1489" i="56"/>
  <c r="A1490" i="56"/>
  <c r="A1491" i="56"/>
  <c r="A1492" i="56"/>
  <c r="A1493" i="56"/>
  <c r="A1494" i="56"/>
  <c r="A1495" i="56"/>
  <c r="A1496" i="56"/>
  <c r="A1497" i="56"/>
  <c r="A1498" i="56"/>
  <c r="A1499" i="56"/>
  <c r="A1500" i="56"/>
  <c r="A1501" i="56"/>
  <c r="A1502" i="56"/>
  <c r="A1503" i="56"/>
  <c r="A1504" i="56"/>
  <c r="A1505" i="56"/>
  <c r="A1506" i="56"/>
  <c r="A1507" i="56"/>
  <c r="A1508" i="56"/>
  <c r="A1509" i="56"/>
  <c r="A1510" i="56"/>
  <c r="A1511" i="56"/>
  <c r="A1512" i="56"/>
  <c r="A1513" i="56"/>
  <c r="A1514" i="56"/>
  <c r="A1515" i="56"/>
  <c r="A1516" i="56"/>
  <c r="A1517" i="56"/>
  <c r="A1518" i="56"/>
  <c r="A1519" i="56"/>
  <c r="A1520" i="56"/>
  <c r="A1521" i="56"/>
  <c r="A1522" i="56"/>
  <c r="A1523" i="56"/>
  <c r="A1524" i="56"/>
  <c r="A1525" i="56"/>
  <c r="A1526" i="56"/>
  <c r="A1527" i="56"/>
  <c r="A1528" i="56"/>
  <c r="A1529" i="56"/>
  <c r="A1530" i="56"/>
  <c r="A1531" i="56"/>
  <c r="A1532" i="56"/>
  <c r="A1533" i="56"/>
  <c r="A1534" i="56"/>
  <c r="A1535" i="56"/>
  <c r="A1536" i="56"/>
  <c r="A1537" i="56"/>
  <c r="A1538" i="56"/>
  <c r="A1539" i="56"/>
  <c r="A1540" i="56"/>
  <c r="A1541" i="56"/>
  <c r="A1542" i="56"/>
  <c r="A1543" i="56"/>
  <c r="A1544" i="56"/>
  <c r="A1545" i="56"/>
  <c r="A1546" i="56"/>
  <c r="A1547" i="56"/>
  <c r="A1548" i="56"/>
  <c r="A1549" i="56"/>
  <c r="A1550" i="56"/>
  <c r="A1551" i="56"/>
  <c r="A1552" i="56"/>
  <c r="A1553" i="56"/>
  <c r="A1554" i="56"/>
  <c r="A1555" i="56"/>
  <c r="A1556" i="56"/>
  <c r="A1557" i="56"/>
  <c r="A1558" i="56"/>
  <c r="A1559" i="56"/>
  <c r="A1560" i="56"/>
  <c r="A1561" i="56"/>
  <c r="A1562" i="56"/>
  <c r="A1563" i="56"/>
  <c r="A1564" i="56"/>
  <c r="A1565" i="56"/>
  <c r="A1566" i="56"/>
  <c r="A1567" i="56"/>
  <c r="A1568" i="56"/>
  <c r="A1569" i="56"/>
  <c r="A1570" i="56"/>
  <c r="A1571" i="56"/>
  <c r="A1572" i="56"/>
  <c r="A1573" i="56"/>
  <c r="A1574" i="56"/>
  <c r="A1575" i="56"/>
  <c r="A1576" i="56"/>
  <c r="A1577" i="56"/>
  <c r="A1578" i="56"/>
  <c r="A1579" i="56"/>
  <c r="A1580" i="56"/>
  <c r="A1581" i="56"/>
  <c r="A1582" i="56"/>
  <c r="A1583" i="56"/>
  <c r="A1584" i="56"/>
  <c r="A1585" i="56"/>
  <c r="A1586" i="56"/>
  <c r="A1587" i="56"/>
  <c r="A1588" i="56"/>
  <c r="A1589" i="56"/>
  <c r="A1590" i="56"/>
  <c r="A1591" i="56"/>
  <c r="A1592" i="56"/>
  <c r="A1593" i="56"/>
  <c r="A1594" i="56"/>
  <c r="A1595" i="56"/>
  <c r="A1596" i="56"/>
  <c r="A1597" i="56"/>
  <c r="A1598" i="56"/>
  <c r="A1599" i="56"/>
  <c r="A1600" i="56"/>
  <c r="A1601" i="56"/>
  <c r="A1602" i="56"/>
  <c r="A1603" i="56"/>
  <c r="A1604" i="56"/>
  <c r="A1605" i="56"/>
  <c r="A1606" i="56"/>
  <c r="A1607" i="56"/>
  <c r="A1608" i="56"/>
  <c r="A1609" i="56"/>
  <c r="A1610" i="56"/>
  <c r="A1611" i="56"/>
  <c r="A1612" i="56"/>
  <c r="A1613" i="56"/>
  <c r="A1614" i="56"/>
  <c r="A1615" i="56"/>
  <c r="A1616" i="56"/>
  <c r="A1617" i="56"/>
  <c r="A1618" i="56"/>
  <c r="A1619" i="56"/>
  <c r="A1620" i="56"/>
  <c r="A1621" i="56"/>
  <c r="A1622" i="56"/>
  <c r="A1623" i="56"/>
  <c r="A1624" i="56"/>
  <c r="A1625" i="56"/>
  <c r="A1626" i="56"/>
  <c r="A1627" i="56"/>
  <c r="A1628" i="56"/>
  <c r="A1629" i="56"/>
  <c r="A1630" i="56"/>
  <c r="A1631" i="56"/>
  <c r="A1632" i="56"/>
  <c r="A1633" i="56"/>
  <c r="A1634" i="56"/>
  <c r="A1635" i="56"/>
  <c r="A1636" i="56"/>
  <c r="A1637" i="56"/>
  <c r="A1638" i="56"/>
  <c r="A1639" i="56"/>
  <c r="A1640" i="56"/>
  <c r="A1641" i="56"/>
  <c r="A1642" i="56"/>
  <c r="A1643" i="56"/>
  <c r="A1644" i="56"/>
  <c r="A1645" i="56"/>
  <c r="A1646" i="56"/>
  <c r="A1647" i="56"/>
  <c r="A1648" i="56"/>
  <c r="A1649" i="56"/>
  <c r="A1650" i="56"/>
  <c r="A1651" i="56"/>
  <c r="A1652" i="56"/>
  <c r="A1653" i="56"/>
  <c r="A1654" i="56"/>
  <c r="A1655" i="56"/>
  <c r="A1656" i="56"/>
  <c r="A1657" i="56"/>
  <c r="A1658" i="56"/>
  <c r="A1659" i="56"/>
  <c r="A1660" i="56"/>
  <c r="A1661" i="56"/>
  <c r="A1662" i="56"/>
  <c r="A1663" i="56"/>
  <c r="A1664" i="56"/>
  <c r="A1665" i="56"/>
  <c r="A1666" i="56"/>
  <c r="A1667" i="56"/>
  <c r="A1668" i="56"/>
  <c r="A1669" i="56"/>
  <c r="A1670" i="56"/>
  <c r="A1671" i="56"/>
  <c r="A1672" i="56"/>
  <c r="A1673" i="56"/>
  <c r="A1674" i="56"/>
  <c r="A1675" i="56"/>
  <c r="A1676" i="56"/>
  <c r="A1677" i="56"/>
  <c r="A1678" i="56"/>
  <c r="A1679" i="56"/>
  <c r="A1680" i="56"/>
  <c r="A1681" i="56"/>
  <c r="A1682" i="56"/>
  <c r="A1683" i="56"/>
  <c r="A1684" i="56"/>
  <c r="A1685" i="56"/>
  <c r="A1686" i="56"/>
  <c r="A1687" i="56"/>
  <c r="A1688" i="56"/>
  <c r="A1689" i="56"/>
  <c r="A1690" i="56"/>
  <c r="A1691" i="56"/>
  <c r="A1692" i="56"/>
  <c r="A1693" i="56"/>
  <c r="A1694" i="56"/>
  <c r="A1695" i="56"/>
  <c r="A1696" i="56"/>
  <c r="A1697" i="56"/>
  <c r="A1698" i="56"/>
  <c r="A1699" i="56"/>
  <c r="A1700" i="56"/>
  <c r="A1701" i="56"/>
  <c r="A1702" i="56"/>
  <c r="A1703" i="56"/>
  <c r="A1704" i="56"/>
  <c r="A1705" i="56"/>
  <c r="A1706" i="56"/>
  <c r="A1707" i="56"/>
  <c r="A1708" i="56"/>
  <c r="A1709" i="56"/>
  <c r="A1710" i="56"/>
  <c r="A1711" i="56"/>
  <c r="A1712" i="56"/>
  <c r="A1713" i="56"/>
  <c r="A1714" i="56"/>
  <c r="A1715" i="56"/>
  <c r="A1716" i="56"/>
  <c r="A1717" i="56"/>
  <c r="A1718" i="56"/>
  <c r="A1719" i="56"/>
  <c r="A1720" i="56"/>
  <c r="A1721" i="56"/>
  <c r="A1722" i="56"/>
  <c r="A1723" i="56"/>
  <c r="A1724" i="56"/>
  <c r="A1725" i="56"/>
  <c r="A1726" i="56"/>
  <c r="A1727" i="56"/>
  <c r="A1728" i="56"/>
  <c r="A1729" i="56"/>
  <c r="A1730" i="56"/>
  <c r="A1731" i="56"/>
  <c r="A1732" i="56"/>
  <c r="A1733" i="56"/>
  <c r="A1734" i="56"/>
  <c r="A1735" i="56"/>
  <c r="A1736" i="56"/>
  <c r="A1737" i="56"/>
  <c r="A1738" i="56"/>
  <c r="A1739" i="56"/>
  <c r="A1740" i="56"/>
  <c r="A1741" i="56"/>
  <c r="A1742" i="56"/>
  <c r="A1743" i="56"/>
  <c r="A1744" i="56"/>
  <c r="A1745" i="56"/>
  <c r="A1746" i="56"/>
  <c r="A1747" i="56"/>
  <c r="A1748" i="56"/>
  <c r="A1749" i="56"/>
  <c r="A1750" i="56"/>
  <c r="A1751" i="56"/>
  <c r="A1752" i="56"/>
  <c r="A1753" i="56"/>
  <c r="A1754" i="56"/>
  <c r="A1755" i="56"/>
  <c r="A1756" i="56"/>
  <c r="A1757" i="56"/>
  <c r="A1758" i="56"/>
  <c r="A1759" i="56"/>
  <c r="A1760" i="56"/>
  <c r="A1761" i="56"/>
  <c r="A1762" i="56"/>
  <c r="A1763" i="56"/>
  <c r="A1764" i="56"/>
  <c r="A1765" i="56"/>
  <c r="A1766" i="56"/>
  <c r="A1767" i="56"/>
  <c r="A1768" i="56"/>
  <c r="A1769" i="56"/>
  <c r="A1770" i="56"/>
  <c r="A1771" i="56"/>
  <c r="A1772" i="56"/>
  <c r="A1773" i="56"/>
  <c r="A1774" i="56"/>
  <c r="A1775" i="56"/>
  <c r="A1776" i="56"/>
  <c r="A1777" i="56"/>
  <c r="A1778" i="56"/>
  <c r="A1779" i="56"/>
  <c r="A1780" i="56"/>
  <c r="A1781" i="56"/>
  <c r="A1782" i="56"/>
  <c r="A1783" i="56"/>
  <c r="A1784" i="56"/>
  <c r="A1785" i="56"/>
  <c r="A1786" i="56"/>
  <c r="A1787" i="56"/>
  <c r="A1788" i="56"/>
  <c r="A1789" i="56"/>
  <c r="A1790" i="56"/>
  <c r="A1791" i="56"/>
  <c r="A1792" i="56"/>
  <c r="A1793" i="56"/>
  <c r="A1794" i="56"/>
  <c r="A1795" i="56"/>
  <c r="A1796" i="56"/>
  <c r="A1797" i="56"/>
  <c r="A1798" i="56"/>
  <c r="A1799" i="56"/>
  <c r="A1800" i="56"/>
  <c r="A1801" i="56"/>
  <c r="A1802" i="56"/>
  <c r="A1803" i="56"/>
  <c r="A1804" i="56"/>
  <c r="A1805" i="56"/>
  <c r="A1806" i="56"/>
  <c r="A1807" i="56"/>
  <c r="A1808" i="56"/>
  <c r="A1809" i="56"/>
  <c r="A1810" i="56"/>
  <c r="A1811" i="56"/>
  <c r="A1812" i="56"/>
  <c r="A1813" i="56"/>
  <c r="A1814" i="56"/>
  <c r="A1815" i="56"/>
  <c r="A1816" i="56"/>
  <c r="A1817" i="56"/>
  <c r="A1818" i="56"/>
  <c r="A1819" i="56"/>
  <c r="A1820" i="56"/>
  <c r="A1821" i="56"/>
  <c r="A1822" i="56"/>
  <c r="A1823" i="56"/>
  <c r="A1824" i="56"/>
  <c r="A1825" i="56"/>
  <c r="A1826" i="56"/>
  <c r="A1827" i="56"/>
  <c r="A1828" i="56"/>
  <c r="A1829" i="56"/>
  <c r="A1830" i="56"/>
  <c r="A1831" i="56"/>
  <c r="A1832" i="56"/>
  <c r="A1833" i="56"/>
  <c r="A1834" i="56"/>
  <c r="A1835" i="56"/>
  <c r="A1836" i="56"/>
  <c r="A1837" i="56"/>
  <c r="A1838" i="56"/>
  <c r="A1839" i="56"/>
  <c r="A1840" i="56"/>
  <c r="A1841" i="56"/>
  <c r="A1842" i="56"/>
  <c r="A1843" i="56"/>
  <c r="A1844" i="56"/>
  <c r="A1845" i="56"/>
  <c r="A1846" i="56"/>
  <c r="A1847" i="56"/>
  <c r="A1848" i="56"/>
  <c r="A1849" i="56"/>
  <c r="A1850" i="56"/>
  <c r="A1851" i="56"/>
  <c r="A1852" i="56"/>
  <c r="A1853" i="56"/>
  <c r="A1854" i="56"/>
  <c r="A1855" i="56"/>
  <c r="A1856" i="56"/>
  <c r="A1857" i="56"/>
  <c r="A1858" i="56"/>
  <c r="A1859" i="56"/>
  <c r="A1860" i="56"/>
  <c r="A1861" i="56"/>
  <c r="A1862" i="56"/>
  <c r="A1863" i="56"/>
  <c r="A1864" i="56"/>
  <c r="A1865" i="56"/>
  <c r="A1866" i="56"/>
  <c r="A1867" i="56"/>
  <c r="A1868" i="56"/>
  <c r="A1869" i="56"/>
  <c r="A1870" i="56"/>
  <c r="A1871" i="56"/>
  <c r="A1872" i="56"/>
  <c r="A1873" i="56"/>
  <c r="A1874" i="56"/>
  <c r="A1875" i="56"/>
  <c r="A1876" i="56"/>
  <c r="A1877" i="56"/>
  <c r="A1878" i="56"/>
  <c r="A1879" i="56"/>
  <c r="A1880" i="56"/>
  <c r="A1881" i="56"/>
  <c r="A1882" i="56"/>
  <c r="A1883" i="56"/>
  <c r="A1884" i="56"/>
  <c r="A1885" i="56"/>
  <c r="A1886" i="56"/>
  <c r="A1887" i="56"/>
  <c r="A1888" i="56"/>
  <c r="A1889" i="56"/>
  <c r="A1890" i="56"/>
  <c r="A1891" i="56"/>
  <c r="A1892" i="56"/>
  <c r="A1893" i="56"/>
  <c r="A1894" i="56"/>
  <c r="A1895" i="56"/>
  <c r="A1896" i="56"/>
  <c r="A1897" i="56"/>
  <c r="A1898" i="56"/>
  <c r="A1899" i="56"/>
  <c r="A1900" i="56"/>
  <c r="A1901" i="56"/>
  <c r="A1902" i="56"/>
  <c r="A1903" i="56"/>
  <c r="A1904" i="56"/>
  <c r="A1905" i="56"/>
  <c r="A1906" i="56"/>
  <c r="A1907" i="56"/>
  <c r="A1908" i="56"/>
  <c r="A1909" i="56"/>
  <c r="A1910" i="56"/>
  <c r="A1911" i="56"/>
  <c r="A1912" i="56"/>
  <c r="A1913" i="56"/>
  <c r="A1914" i="56"/>
  <c r="A1915" i="56"/>
  <c r="A1916" i="56"/>
  <c r="A1917" i="56"/>
  <c r="A1918" i="56"/>
  <c r="A1919" i="56"/>
  <c r="A1920" i="56"/>
  <c r="A1921" i="56"/>
  <c r="A1922" i="56"/>
  <c r="A1923" i="56"/>
  <c r="A1924" i="56"/>
  <c r="A1925" i="56"/>
  <c r="A1926" i="56"/>
  <c r="A1927" i="56"/>
  <c r="A1928" i="56"/>
  <c r="A1929" i="56"/>
  <c r="A1930" i="56"/>
  <c r="A1931" i="56"/>
  <c r="A1932" i="56"/>
  <c r="A1933" i="56"/>
  <c r="A1934" i="56"/>
  <c r="A1935" i="56"/>
  <c r="A1936" i="56"/>
  <c r="A1937" i="56"/>
  <c r="A1938" i="56"/>
  <c r="A1939" i="56"/>
  <c r="A1940" i="56"/>
  <c r="A1941" i="56"/>
  <c r="A1942" i="56"/>
  <c r="A1943" i="56"/>
  <c r="A1944" i="56"/>
  <c r="A1945" i="56"/>
  <c r="A1946" i="56"/>
  <c r="A1947" i="56"/>
  <c r="A1948" i="56"/>
  <c r="A1949" i="56"/>
  <c r="A1950" i="56"/>
  <c r="A1951" i="56"/>
  <c r="A1952" i="56"/>
  <c r="A1953" i="56"/>
  <c r="A1954" i="56"/>
  <c r="A1955" i="56"/>
  <c r="A1956" i="56"/>
  <c r="A1957" i="56"/>
  <c r="A1958" i="56"/>
  <c r="A1959" i="56"/>
  <c r="A1960" i="56"/>
  <c r="A1961" i="56"/>
  <c r="A1962" i="56"/>
  <c r="A1963" i="56"/>
  <c r="A1964" i="56"/>
  <c r="A1965" i="56"/>
  <c r="A1966" i="56"/>
  <c r="A1967" i="56"/>
  <c r="A1968" i="56"/>
  <c r="A1969" i="56"/>
  <c r="A1970" i="56"/>
  <c r="A1971" i="56"/>
  <c r="A1972" i="56"/>
  <c r="A1973" i="56"/>
  <c r="A1974" i="56"/>
  <c r="A1975" i="56"/>
  <c r="A1976" i="56"/>
  <c r="A1977" i="56"/>
  <c r="A1978" i="56"/>
  <c r="A1979" i="56"/>
  <c r="A1980" i="56"/>
  <c r="A1981" i="56"/>
  <c r="A1982" i="56"/>
  <c r="A1983" i="56"/>
  <c r="A1984" i="56"/>
  <c r="A1985" i="56"/>
  <c r="A1986" i="56"/>
  <c r="A1987" i="56"/>
  <c r="A1988" i="56"/>
  <c r="A1989" i="56"/>
  <c r="A1990" i="56"/>
  <c r="A1991" i="56"/>
  <c r="A1992" i="56"/>
  <c r="A1993" i="56"/>
  <c r="A1994" i="56"/>
  <c r="A1995" i="56"/>
  <c r="A1996" i="56"/>
  <c r="A1997" i="56"/>
  <c r="A1998" i="56"/>
  <c r="A1999" i="56"/>
  <c r="A2000" i="56"/>
  <c r="A2001" i="56"/>
  <c r="A2002" i="56"/>
  <c r="A2003" i="56"/>
  <c r="A2004" i="56"/>
  <c r="A2005" i="56"/>
  <c r="A2006" i="56"/>
  <c r="A2007" i="56"/>
  <c r="A2008" i="56"/>
  <c r="A2009" i="56"/>
  <c r="A2010" i="56"/>
  <c r="A2011" i="56"/>
  <c r="A2012" i="56"/>
  <c r="A2013" i="56"/>
  <c r="A2014" i="56"/>
  <c r="A2015" i="56"/>
  <c r="A2016" i="56"/>
  <c r="A2017" i="56"/>
  <c r="A2018" i="56"/>
  <c r="A2019" i="56"/>
  <c r="A2020" i="56"/>
  <c r="A2021" i="56"/>
  <c r="A2022" i="56"/>
  <c r="A2023" i="56"/>
  <c r="A2024" i="56"/>
  <c r="A2025" i="56"/>
  <c r="A2026" i="56"/>
  <c r="A2027" i="56"/>
  <c r="A2028" i="56"/>
  <c r="A2029" i="56"/>
  <c r="A2030" i="56"/>
  <c r="A2031" i="56"/>
  <c r="A2032" i="56"/>
  <c r="A2033" i="56"/>
  <c r="A2034" i="56"/>
  <c r="A2035" i="56"/>
  <c r="A2036" i="56"/>
  <c r="A2037" i="56"/>
  <c r="A2038" i="56"/>
  <c r="A2039" i="56"/>
  <c r="A2040" i="56"/>
  <c r="A2041" i="56"/>
  <c r="A2042" i="56"/>
  <c r="A2043" i="56"/>
  <c r="A2044" i="56"/>
  <c r="A2045" i="56"/>
  <c r="A2046" i="56"/>
  <c r="A2047" i="56"/>
  <c r="A2048" i="56"/>
  <c r="A2049" i="56"/>
  <c r="A2050" i="56"/>
  <c r="A2051" i="56"/>
  <c r="A2052" i="56"/>
  <c r="A2053" i="56"/>
  <c r="A2054" i="56"/>
  <c r="A2055" i="56"/>
  <c r="A2056" i="56"/>
  <c r="A2057" i="56"/>
  <c r="A2058" i="56"/>
  <c r="A2059" i="56"/>
  <c r="A2060" i="56"/>
  <c r="A2061" i="56"/>
  <c r="A2062" i="56"/>
  <c r="A2063" i="56"/>
  <c r="A2064" i="56"/>
  <c r="A2065" i="56"/>
  <c r="A2066" i="56"/>
  <c r="A2067" i="56"/>
  <c r="A2068" i="56"/>
  <c r="A2069" i="56"/>
  <c r="A2070" i="56"/>
  <c r="A2071" i="56"/>
  <c r="A2072" i="56"/>
  <c r="A2073" i="56"/>
  <c r="A2074" i="56"/>
  <c r="A2075" i="56"/>
  <c r="A2076" i="56"/>
  <c r="A2077" i="56"/>
  <c r="A2078" i="56"/>
  <c r="A2079" i="56"/>
  <c r="A2080" i="56"/>
  <c r="A2081" i="56"/>
  <c r="A2082" i="56"/>
  <c r="A2083" i="56"/>
  <c r="A2084" i="56"/>
  <c r="A2085" i="56"/>
  <c r="A2086" i="56"/>
  <c r="A2087" i="56"/>
  <c r="A2088" i="56"/>
  <c r="A2089" i="56"/>
  <c r="A2090" i="56"/>
  <c r="A2091" i="56"/>
  <c r="A2092" i="56"/>
  <c r="A2093" i="56"/>
  <c r="A2094" i="56"/>
  <c r="A2095" i="56"/>
  <c r="A2096" i="56"/>
  <c r="A2097" i="56"/>
  <c r="A2098" i="56"/>
  <c r="A2099" i="56"/>
  <c r="A2100" i="56"/>
  <c r="A2101" i="56"/>
  <c r="A2102" i="56"/>
  <c r="A2103" i="56"/>
  <c r="A2104" i="56"/>
  <c r="A2105" i="56"/>
  <c r="A2106" i="56"/>
  <c r="A2107" i="56"/>
  <c r="A2108" i="56"/>
  <c r="A2109" i="56"/>
  <c r="A2110" i="56"/>
  <c r="A2111" i="56"/>
  <c r="A2112" i="56"/>
  <c r="A2113" i="56"/>
  <c r="A2114" i="56"/>
  <c r="A2115" i="56"/>
  <c r="A2116" i="56"/>
  <c r="A2117" i="56"/>
  <c r="A2118" i="56"/>
  <c r="A2119" i="56"/>
  <c r="A2120" i="56"/>
  <c r="A2121" i="56"/>
  <c r="A2122" i="56"/>
  <c r="A2123" i="56"/>
  <c r="A2124" i="56"/>
  <c r="A2125" i="56"/>
  <c r="A2126" i="56"/>
  <c r="A2127" i="56"/>
  <c r="A2128" i="56"/>
  <c r="A2129" i="56"/>
  <c r="A2130" i="56"/>
  <c r="A2131" i="56"/>
  <c r="A2132" i="56"/>
  <c r="A2133" i="56"/>
  <c r="A2134" i="56"/>
  <c r="A2135" i="56"/>
  <c r="A2136" i="56"/>
  <c r="A2137" i="56"/>
  <c r="A2138" i="56"/>
  <c r="A2139" i="56"/>
  <c r="A2140" i="56"/>
  <c r="A2141" i="56"/>
  <c r="A2142" i="56"/>
  <c r="A2143" i="56"/>
  <c r="A2144" i="56"/>
  <c r="A2145" i="56"/>
  <c r="A2146" i="56"/>
  <c r="A2147" i="56"/>
  <c r="A2148" i="56"/>
  <c r="A2149" i="56"/>
  <c r="A2150" i="56"/>
  <c r="A2151" i="56"/>
  <c r="A2152" i="56"/>
  <c r="A2153" i="56"/>
  <c r="A2154" i="56"/>
  <c r="A2155" i="56"/>
  <c r="A2156" i="56"/>
  <c r="A2157" i="56"/>
  <c r="A2158" i="56"/>
  <c r="A2159" i="56"/>
  <c r="A2160" i="56"/>
  <c r="A2161" i="56"/>
  <c r="A2162" i="56"/>
  <c r="A2163" i="56"/>
  <c r="A2164" i="56"/>
  <c r="A2165" i="56"/>
  <c r="A2166" i="56"/>
  <c r="A2167" i="56"/>
  <c r="A2168" i="56"/>
  <c r="A2169" i="56"/>
  <c r="A2170" i="56"/>
  <c r="A2171" i="56"/>
  <c r="A2172" i="56"/>
  <c r="A2173" i="56"/>
  <c r="A2174" i="56"/>
  <c r="A2175" i="56"/>
  <c r="A2176" i="56"/>
  <c r="A2177" i="56"/>
  <c r="A2178" i="56"/>
  <c r="A2179" i="56"/>
  <c r="A2180" i="56"/>
  <c r="A2181" i="56"/>
  <c r="A2182" i="56"/>
  <c r="A2183" i="56"/>
  <c r="A2184" i="56"/>
  <c r="A2185" i="56"/>
  <c r="A2186" i="56"/>
  <c r="A2187" i="56"/>
  <c r="A2188" i="56"/>
  <c r="A2189" i="56"/>
  <c r="A2190" i="56"/>
  <c r="A2191" i="56"/>
  <c r="A2192" i="56"/>
  <c r="A2193" i="56"/>
  <c r="A2194" i="56"/>
  <c r="A2195" i="56"/>
  <c r="A2196" i="56"/>
  <c r="A2197" i="56"/>
  <c r="A2198" i="56"/>
  <c r="A2199" i="56"/>
  <c r="A2200" i="56"/>
  <c r="A2201" i="56"/>
  <c r="A2202" i="56"/>
  <c r="A2203" i="56"/>
  <c r="A2204" i="56"/>
  <c r="A2205" i="56"/>
  <c r="A2206" i="56"/>
  <c r="A2207" i="56"/>
  <c r="A2208" i="56"/>
  <c r="A2209" i="56"/>
  <c r="A2210" i="56"/>
  <c r="A2211" i="56"/>
  <c r="A2212" i="56"/>
  <c r="A2213" i="56"/>
  <c r="A2214" i="56"/>
  <c r="A2215" i="56"/>
  <c r="A2216" i="56"/>
  <c r="A2217" i="56"/>
  <c r="A2218" i="56"/>
  <c r="A2219" i="56"/>
  <c r="A2220" i="56"/>
  <c r="A2221" i="56"/>
  <c r="A2222" i="56"/>
  <c r="A2223" i="56"/>
  <c r="A2224" i="56"/>
  <c r="A2225" i="56"/>
  <c r="A2226" i="56"/>
  <c r="A2227" i="56"/>
  <c r="A2228" i="56"/>
  <c r="A2229" i="56"/>
  <c r="A2230" i="56"/>
  <c r="A2231" i="56"/>
  <c r="A2232" i="56"/>
  <c r="A2233" i="56"/>
  <c r="A2234" i="56"/>
  <c r="A2235" i="56"/>
  <c r="A2236" i="56"/>
  <c r="A2237" i="56"/>
  <c r="A2238" i="56"/>
  <c r="A2239" i="56"/>
  <c r="A2240" i="56"/>
  <c r="A2241" i="56"/>
  <c r="A2242" i="56"/>
  <c r="A2243" i="56"/>
  <c r="A2244" i="56"/>
  <c r="A2245" i="56"/>
  <c r="A2246" i="56"/>
  <c r="A2247" i="56"/>
  <c r="A2248" i="56"/>
  <c r="A2249" i="56"/>
  <c r="A2250" i="56"/>
  <c r="A2251" i="56"/>
  <c r="A2252" i="56"/>
  <c r="A2253" i="56"/>
  <c r="A2254" i="56"/>
  <c r="A2255" i="56"/>
  <c r="A2256" i="56"/>
  <c r="A2257" i="56"/>
  <c r="A2258" i="56"/>
  <c r="A2259" i="56"/>
  <c r="A2260" i="56"/>
  <c r="A2261" i="56"/>
  <c r="A2262" i="56"/>
  <c r="A2263" i="56"/>
  <c r="A2264" i="56"/>
  <c r="A2265" i="56"/>
  <c r="A2266" i="56"/>
  <c r="A2267" i="56"/>
  <c r="A2268" i="56"/>
  <c r="A2269" i="56"/>
  <c r="A2270" i="56"/>
  <c r="A2271" i="56"/>
  <c r="A2272" i="56"/>
  <c r="A2273" i="56"/>
  <c r="A2274" i="56"/>
  <c r="A2275" i="56"/>
  <c r="A2276" i="56"/>
  <c r="A2277" i="56"/>
  <c r="A2278" i="56"/>
  <c r="A2279" i="56"/>
  <c r="A2280" i="56"/>
  <c r="A2281" i="56"/>
  <c r="A2282" i="56"/>
  <c r="A2283" i="56"/>
  <c r="A2284" i="56"/>
  <c r="A2285" i="56"/>
  <c r="A2286" i="56"/>
  <c r="A2287" i="56"/>
  <c r="A2288" i="56"/>
  <c r="A2289" i="56"/>
  <c r="A2290" i="56"/>
  <c r="A2291" i="56"/>
  <c r="A2292" i="56"/>
  <c r="A2293" i="56"/>
  <c r="A2294" i="56"/>
  <c r="A2295" i="56"/>
  <c r="A2296" i="56"/>
  <c r="A2297" i="56"/>
  <c r="A2298" i="56"/>
  <c r="A2299" i="56"/>
  <c r="A2300" i="56"/>
  <c r="A2301" i="56"/>
  <c r="A2302" i="56"/>
  <c r="A2303" i="56"/>
  <c r="A2304" i="56"/>
  <c r="A2305" i="56"/>
  <c r="A2306" i="56"/>
  <c r="A2307" i="56"/>
  <c r="A2308" i="56"/>
  <c r="A2309" i="56"/>
  <c r="A2310" i="56"/>
  <c r="A2311" i="56"/>
  <c r="A2312" i="56"/>
  <c r="A2313" i="56"/>
  <c r="A2314" i="56"/>
  <c r="A2315" i="56"/>
  <c r="A2316" i="56"/>
  <c r="A2317" i="56"/>
  <c r="A2318" i="56"/>
  <c r="A2319" i="56"/>
  <c r="A2320" i="56"/>
  <c r="A2321" i="56"/>
  <c r="A2322" i="56"/>
  <c r="A2323" i="56"/>
  <c r="A2324" i="56"/>
  <c r="A2325" i="56"/>
  <c r="A2326" i="56"/>
  <c r="A2327" i="56"/>
  <c r="A2328" i="56"/>
  <c r="A2329" i="56"/>
  <c r="A2330" i="56"/>
  <c r="A2331" i="56"/>
  <c r="A2332" i="56"/>
  <c r="A2333" i="56"/>
  <c r="A2334" i="56"/>
  <c r="A2335" i="56"/>
  <c r="A2336" i="56"/>
  <c r="A2337" i="56"/>
  <c r="A2338" i="56"/>
  <c r="A2339" i="56"/>
  <c r="A2340" i="56"/>
  <c r="A2341" i="56"/>
  <c r="A2342" i="56"/>
  <c r="A2343" i="56"/>
  <c r="A2344" i="56"/>
  <c r="A2345" i="56"/>
  <c r="A2346" i="56"/>
  <c r="A2347" i="56"/>
  <c r="A2348" i="56"/>
  <c r="A2349" i="56"/>
  <c r="A2350" i="56"/>
  <c r="A2351" i="56"/>
  <c r="A2352" i="56"/>
  <c r="A2353" i="56"/>
  <c r="A2354" i="56"/>
  <c r="A2355" i="56"/>
  <c r="A2356" i="56"/>
  <c r="A2357" i="56"/>
  <c r="A2358" i="56"/>
  <c r="A2359" i="56"/>
  <c r="A2360" i="56"/>
  <c r="A2361" i="56"/>
  <c r="A2362" i="56"/>
  <c r="A2363" i="56"/>
  <c r="A2364" i="56"/>
  <c r="A2365" i="56"/>
  <c r="A2366" i="56"/>
  <c r="A2367" i="56"/>
  <c r="A2368" i="56"/>
  <c r="A2369" i="56"/>
  <c r="A2370" i="56"/>
  <c r="A2371" i="56"/>
  <c r="A2372" i="56"/>
  <c r="A2373" i="56"/>
  <c r="A2374" i="56"/>
  <c r="A2375" i="56"/>
  <c r="A2376" i="56"/>
  <c r="A2377" i="56"/>
  <c r="A2378" i="56"/>
  <c r="A2379" i="56"/>
  <c r="A2380" i="56"/>
  <c r="A2381" i="56"/>
  <c r="A2382" i="56"/>
  <c r="A2383" i="56"/>
  <c r="A2384" i="56"/>
  <c r="A2385" i="56"/>
  <c r="A2386" i="56"/>
  <c r="A2387" i="56"/>
  <c r="A2388" i="56"/>
  <c r="A2389" i="56"/>
  <c r="A2390" i="56"/>
  <c r="A2391" i="56"/>
  <c r="A2392" i="56"/>
  <c r="A2393" i="56"/>
  <c r="A2394" i="56"/>
  <c r="A2395" i="56"/>
  <c r="A2396" i="56"/>
  <c r="A2397" i="56"/>
  <c r="A2398" i="56"/>
  <c r="A2399" i="56"/>
  <c r="A2400" i="56"/>
  <c r="A2401" i="56"/>
  <c r="A2402" i="56"/>
  <c r="A2403" i="56"/>
  <c r="A2404" i="56"/>
  <c r="A2405" i="56"/>
  <c r="A2406" i="56"/>
  <c r="A2407" i="56"/>
  <c r="A2408" i="56"/>
  <c r="A2409" i="56"/>
  <c r="A2410" i="56"/>
  <c r="A2411" i="56"/>
  <c r="A2412" i="56"/>
  <c r="A2413" i="56"/>
  <c r="A2414" i="56"/>
  <c r="A2415" i="56"/>
  <c r="A2416" i="56"/>
  <c r="A2417" i="56"/>
  <c r="A2418" i="56"/>
  <c r="A2419" i="56"/>
  <c r="A2420" i="56"/>
  <c r="A2421" i="56"/>
  <c r="A2422" i="56"/>
  <c r="A2423" i="56"/>
  <c r="A2424" i="56"/>
  <c r="A2425" i="56"/>
  <c r="A2426" i="56"/>
  <c r="A2427" i="56"/>
  <c r="A2428" i="56"/>
  <c r="A2429" i="56"/>
  <c r="A2430" i="56"/>
  <c r="A2431" i="56"/>
  <c r="A2432" i="56"/>
  <c r="A2433" i="56"/>
  <c r="A2434" i="56"/>
  <c r="A2435" i="56"/>
  <c r="A2436" i="56"/>
  <c r="A2437" i="56"/>
  <c r="A2438" i="56"/>
  <c r="A2439" i="56"/>
  <c r="A2440" i="56"/>
  <c r="A2441" i="56"/>
  <c r="A2442" i="56"/>
  <c r="A2443" i="56"/>
  <c r="A2444" i="56"/>
  <c r="A2445" i="56"/>
  <c r="A2446" i="56"/>
  <c r="A2447" i="56"/>
  <c r="A2448" i="56"/>
  <c r="A2449" i="56"/>
  <c r="A2450" i="56"/>
  <c r="A2451" i="56"/>
  <c r="A2452" i="56"/>
  <c r="A2453" i="56"/>
  <c r="A2454" i="56"/>
  <c r="A2455" i="56"/>
  <c r="A2456" i="56"/>
  <c r="A2457" i="56"/>
  <c r="A2458" i="56"/>
  <c r="A2459" i="56"/>
  <c r="A2460" i="56"/>
  <c r="A2461" i="56"/>
  <c r="A2462" i="56"/>
  <c r="A2463" i="56"/>
  <c r="A2464" i="56"/>
  <c r="A2465" i="56"/>
  <c r="A2466" i="56"/>
  <c r="A2467" i="56"/>
  <c r="A2468" i="56"/>
  <c r="A2469" i="56"/>
  <c r="A2470" i="56"/>
  <c r="A2471" i="56"/>
  <c r="A2472" i="56"/>
  <c r="A2473" i="56"/>
  <c r="A2474" i="56"/>
  <c r="A2475" i="56"/>
  <c r="A2476" i="56"/>
  <c r="A2477" i="56"/>
  <c r="A2478" i="56"/>
  <c r="A2479" i="56"/>
  <c r="A2480" i="56"/>
  <c r="A2481" i="56"/>
  <c r="A2482" i="56"/>
  <c r="A2483" i="56"/>
  <c r="A2484" i="56"/>
  <c r="A2485" i="56"/>
  <c r="A2486" i="56"/>
  <c r="A2487" i="56"/>
  <c r="A2488" i="56"/>
  <c r="A2489" i="56"/>
  <c r="A2490" i="56"/>
  <c r="A2491" i="56"/>
  <c r="A2492" i="56"/>
  <c r="A2493" i="56"/>
  <c r="A2494" i="56"/>
  <c r="A2495" i="56"/>
  <c r="A2496" i="56"/>
  <c r="A2497" i="56"/>
  <c r="A2498" i="56"/>
  <c r="A2499" i="56"/>
  <c r="A2500" i="56"/>
  <c r="A2501" i="56"/>
  <c r="A2502" i="56"/>
  <c r="A2503" i="56"/>
  <c r="A2504" i="56"/>
  <c r="A2505" i="56"/>
  <c r="A2506" i="56"/>
  <c r="A2507" i="56"/>
  <c r="A2508" i="56"/>
  <c r="A2509" i="56"/>
  <c r="A2510" i="56"/>
  <c r="A2511" i="56"/>
  <c r="A2512" i="56"/>
  <c r="A2513" i="56"/>
  <c r="A2514" i="56"/>
  <c r="A2515" i="56"/>
  <c r="A2516" i="56"/>
  <c r="A2517" i="56"/>
  <c r="A2518" i="56"/>
  <c r="A2519" i="56"/>
  <c r="A2520" i="56"/>
  <c r="A2521" i="56"/>
  <c r="A2522" i="56"/>
  <c r="A2523" i="56"/>
  <c r="A2524" i="56"/>
  <c r="A2525" i="56"/>
  <c r="A2526" i="56"/>
  <c r="A2527" i="56"/>
  <c r="A2528" i="56"/>
  <c r="A2529" i="56"/>
  <c r="A2530" i="56"/>
  <c r="A2531" i="56"/>
  <c r="A2532" i="56"/>
  <c r="A2533" i="56"/>
  <c r="A2534" i="56"/>
  <c r="A2535" i="56"/>
  <c r="A2536" i="56"/>
  <c r="A2537" i="56"/>
  <c r="A2538" i="56"/>
  <c r="A2539" i="56"/>
  <c r="A2540" i="56"/>
  <c r="A2541" i="56"/>
  <c r="A2542" i="56"/>
  <c r="A2543" i="56"/>
  <c r="A2544" i="56"/>
  <c r="A2545" i="56"/>
  <c r="A2546" i="56"/>
  <c r="A2547" i="56"/>
  <c r="A2548" i="56"/>
  <c r="A2549" i="56"/>
  <c r="A2550" i="56"/>
  <c r="A2551" i="56"/>
  <c r="A2552" i="56"/>
  <c r="A2553" i="56"/>
  <c r="A2554" i="56"/>
  <c r="A2555" i="56"/>
  <c r="A2556" i="56"/>
  <c r="A2557" i="56"/>
  <c r="A2558" i="56"/>
  <c r="A2559" i="56"/>
  <c r="A2560" i="56"/>
  <c r="A2561" i="56"/>
  <c r="A2562" i="56"/>
  <c r="A2563" i="56"/>
  <c r="A2564" i="56"/>
  <c r="A2565" i="56"/>
  <c r="A2566" i="56"/>
  <c r="A2567" i="56"/>
  <c r="A2568" i="56"/>
  <c r="A2569" i="56"/>
  <c r="A2570" i="56"/>
  <c r="A2571" i="56"/>
  <c r="A2572" i="56"/>
  <c r="A2573" i="56"/>
  <c r="A2574" i="56"/>
  <c r="A2575" i="56"/>
  <c r="A2576" i="56"/>
  <c r="A2577" i="56"/>
  <c r="A2578" i="56"/>
  <c r="A2579" i="56"/>
  <c r="A2580" i="56"/>
  <c r="A2581" i="56"/>
  <c r="A2582" i="56"/>
  <c r="A2583" i="56"/>
  <c r="A2584" i="56"/>
  <c r="A2585" i="56"/>
  <c r="A2586" i="56"/>
  <c r="A2587" i="56"/>
  <c r="A2588" i="56"/>
  <c r="A2589" i="56"/>
  <c r="A2590" i="56"/>
  <c r="A2591" i="56"/>
  <c r="A2592" i="56"/>
  <c r="A2593" i="56"/>
  <c r="A2594" i="56"/>
  <c r="A2595" i="56"/>
  <c r="A2596" i="56"/>
  <c r="A2597" i="56"/>
  <c r="A2598" i="56"/>
  <c r="A2599" i="56"/>
  <c r="A2600" i="56"/>
  <c r="A2601" i="56"/>
  <c r="A2602" i="56"/>
  <c r="A2603" i="56"/>
  <c r="A2604" i="56"/>
  <c r="A2605" i="56"/>
  <c r="A2606" i="56"/>
  <c r="A2607" i="56"/>
  <c r="A2608" i="56"/>
  <c r="A2609" i="56"/>
  <c r="A2610" i="56"/>
  <c r="A2611" i="56"/>
  <c r="A2612" i="56"/>
  <c r="A2613" i="56"/>
  <c r="A2614" i="56"/>
  <c r="A2615" i="56"/>
  <c r="A2616" i="56"/>
  <c r="A2617" i="56"/>
  <c r="A2618" i="56"/>
  <c r="A2619" i="56"/>
  <c r="A2620" i="56"/>
  <c r="A2621" i="56"/>
  <c r="A2622" i="56"/>
  <c r="A2623" i="56"/>
  <c r="A2624" i="56"/>
  <c r="A2625" i="56"/>
  <c r="A2626" i="56"/>
  <c r="A2627" i="56"/>
  <c r="A2628" i="56"/>
  <c r="A2629" i="56"/>
  <c r="A2630" i="56"/>
  <c r="A2631" i="56"/>
  <c r="A2632" i="56"/>
  <c r="A2633" i="56"/>
  <c r="A2634" i="56"/>
  <c r="A2635" i="56"/>
  <c r="A2636" i="56"/>
  <c r="A2637" i="56"/>
  <c r="A2638" i="56"/>
  <c r="A2639" i="56"/>
  <c r="A2640" i="56"/>
  <c r="A2641" i="56"/>
  <c r="A2642" i="56"/>
  <c r="A2643" i="56"/>
  <c r="A2644" i="56"/>
  <c r="A2645" i="56"/>
  <c r="A2646" i="56"/>
  <c r="A2647" i="56"/>
  <c r="A2648" i="56"/>
  <c r="A2649" i="56"/>
  <c r="A2650" i="56"/>
  <c r="A2651" i="56"/>
  <c r="A2652" i="56"/>
  <c r="A2653" i="56"/>
  <c r="A2654" i="56"/>
  <c r="A2655" i="56"/>
  <c r="A2656" i="56"/>
  <c r="A2657" i="56"/>
  <c r="A2658" i="56"/>
  <c r="A2659" i="56"/>
  <c r="A2660" i="56"/>
  <c r="A2661" i="56"/>
  <c r="A2662" i="56"/>
  <c r="A2663" i="56"/>
  <c r="A2664" i="56"/>
  <c r="A2665" i="56"/>
  <c r="A2666" i="56"/>
  <c r="A2667" i="56"/>
  <c r="A2668" i="56"/>
  <c r="A2669" i="56"/>
  <c r="A2670" i="56"/>
  <c r="A2671" i="56"/>
  <c r="A2672" i="56"/>
  <c r="A2673" i="56"/>
  <c r="A2674" i="56"/>
  <c r="A2675" i="56"/>
  <c r="A2676" i="56"/>
  <c r="A2677" i="56"/>
  <c r="A2678" i="56"/>
  <c r="A2679" i="56"/>
  <c r="A2680" i="56"/>
  <c r="A2681" i="56"/>
  <c r="A2682" i="56"/>
  <c r="A2683" i="56"/>
  <c r="A2684" i="56"/>
  <c r="A2685" i="56"/>
  <c r="A2686" i="56"/>
  <c r="A2687" i="56"/>
  <c r="A2688" i="56"/>
  <c r="A2689" i="56"/>
  <c r="A2690" i="56"/>
  <c r="A2691" i="56"/>
  <c r="A2692" i="56"/>
  <c r="A2693" i="56"/>
  <c r="A2694" i="56"/>
  <c r="A2695" i="56"/>
  <c r="A2696" i="56"/>
  <c r="A2697" i="56"/>
  <c r="A2698" i="56"/>
  <c r="A2699" i="56"/>
  <c r="A2700" i="56"/>
  <c r="A2701" i="56"/>
  <c r="A2702" i="56"/>
  <c r="A2703" i="56"/>
  <c r="A2704" i="56"/>
  <c r="A2705" i="56"/>
  <c r="A2706" i="56"/>
  <c r="A2707" i="56"/>
  <c r="A2708" i="56"/>
  <c r="A2709" i="56"/>
  <c r="A2710" i="56"/>
  <c r="A2711" i="56"/>
  <c r="A2712" i="56"/>
  <c r="A2713" i="56"/>
  <c r="A2714" i="56"/>
  <c r="A2715" i="56"/>
  <c r="A2716" i="56"/>
  <c r="A2717" i="56"/>
  <c r="A2718" i="56"/>
  <c r="A2719" i="56"/>
  <c r="A2720" i="56"/>
  <c r="A2721" i="56"/>
  <c r="A2722" i="56"/>
  <c r="A2723" i="56"/>
  <c r="A2724" i="56"/>
  <c r="A2725" i="56"/>
  <c r="A2726" i="56"/>
  <c r="A2727" i="56"/>
  <c r="A2728" i="56"/>
  <c r="A2729" i="56"/>
  <c r="A2730" i="56"/>
  <c r="A2731" i="56"/>
  <c r="A2732" i="56"/>
  <c r="A2733" i="56"/>
  <c r="A2734" i="56"/>
  <c r="A2735" i="56"/>
  <c r="A2736" i="56"/>
  <c r="A2737" i="56"/>
  <c r="A2738" i="56"/>
  <c r="A2739" i="56"/>
  <c r="A2740" i="56"/>
  <c r="A2741" i="56"/>
  <c r="A2742" i="56"/>
  <c r="A2743" i="56"/>
  <c r="A2744" i="56"/>
  <c r="A2745" i="56"/>
  <c r="A2746" i="56"/>
  <c r="A2747" i="56"/>
  <c r="A2748" i="56"/>
  <c r="A2749" i="56"/>
  <c r="A2750" i="56"/>
  <c r="A2751" i="56"/>
  <c r="A2752" i="56"/>
  <c r="A2753" i="56"/>
  <c r="A2754" i="56"/>
  <c r="A2755" i="56"/>
  <c r="A2756" i="56"/>
  <c r="A2757" i="56"/>
  <c r="A2758" i="56"/>
  <c r="A2759" i="56"/>
  <c r="A2760" i="56"/>
  <c r="A2761" i="56"/>
  <c r="A2762" i="56"/>
  <c r="A2763" i="56"/>
  <c r="A2764" i="56"/>
  <c r="A2765" i="56"/>
  <c r="A2766" i="56"/>
  <c r="A2767" i="56"/>
  <c r="A2768" i="56"/>
  <c r="A2769" i="56"/>
  <c r="A2770" i="56"/>
  <c r="A2771" i="56"/>
  <c r="A2772" i="56"/>
  <c r="A2773" i="56"/>
  <c r="A2774" i="56"/>
  <c r="A2775" i="56"/>
  <c r="A2776" i="56"/>
  <c r="A2777" i="56"/>
  <c r="A2778" i="56"/>
  <c r="A2779" i="56"/>
  <c r="A2780" i="56"/>
  <c r="A2781" i="56"/>
  <c r="A2782" i="56"/>
  <c r="A2783" i="56"/>
  <c r="A2784" i="56"/>
  <c r="A2785" i="56"/>
  <c r="A2786" i="56"/>
  <c r="A2787" i="56"/>
  <c r="A2788" i="56"/>
  <c r="A2789" i="56"/>
  <c r="A2790" i="56"/>
  <c r="A2791" i="56"/>
  <c r="A2792" i="56"/>
  <c r="A2793" i="56"/>
  <c r="A2794" i="56"/>
  <c r="A2795" i="56"/>
  <c r="A2796" i="56"/>
  <c r="A2797" i="56"/>
  <c r="A2798" i="56"/>
  <c r="A2799" i="56"/>
  <c r="A2800" i="56"/>
  <c r="A2801" i="56"/>
  <c r="A2802" i="56"/>
  <c r="A2803" i="56"/>
  <c r="A2804" i="56"/>
  <c r="A2805" i="56"/>
  <c r="A2806" i="56"/>
  <c r="A2807" i="56"/>
  <c r="A2808" i="56"/>
  <c r="A2809" i="56"/>
  <c r="A2810" i="56"/>
  <c r="A2811" i="56"/>
  <c r="A2812" i="56"/>
  <c r="A2813" i="56"/>
  <c r="A2814" i="56"/>
  <c r="A2815" i="56"/>
  <c r="A2816" i="56"/>
  <c r="A2817" i="56"/>
  <c r="A2818" i="56"/>
  <c r="A2819" i="56"/>
  <c r="A2820" i="56"/>
  <c r="A2821" i="56"/>
  <c r="A2822" i="56"/>
  <c r="A2823" i="56"/>
  <c r="A2824" i="56"/>
  <c r="A2825" i="56"/>
  <c r="A2826" i="56"/>
  <c r="A2827" i="56"/>
  <c r="A2828" i="56"/>
  <c r="A2829" i="56"/>
  <c r="A2830" i="56"/>
  <c r="A2831" i="56"/>
  <c r="A2832" i="56"/>
  <c r="A2833" i="56"/>
  <c r="A2834" i="56"/>
  <c r="A2835" i="56"/>
  <c r="A2836" i="56"/>
  <c r="A2837" i="56"/>
  <c r="A2838" i="56"/>
  <c r="A2839" i="56"/>
  <c r="A2840" i="56"/>
  <c r="A2841" i="56"/>
  <c r="A2842" i="56"/>
  <c r="A2843" i="56"/>
  <c r="A2844" i="56"/>
  <c r="A2845" i="56"/>
  <c r="A2846" i="56"/>
  <c r="A2847" i="56"/>
  <c r="A2848" i="56"/>
  <c r="A2849" i="56"/>
  <c r="A2850" i="56"/>
  <c r="A2851" i="56"/>
  <c r="A2852" i="56"/>
  <c r="A2853" i="56"/>
  <c r="A2854" i="56"/>
  <c r="A2855" i="56"/>
  <c r="A2856" i="56"/>
  <c r="A2857" i="56"/>
  <c r="A2858" i="56"/>
  <c r="A2859" i="56"/>
  <c r="A2860" i="56"/>
  <c r="A2861" i="56"/>
  <c r="A2862" i="56"/>
  <c r="A2863" i="56"/>
  <c r="A2864" i="56"/>
  <c r="A2865" i="56"/>
  <c r="A2866" i="56"/>
  <c r="A2867" i="56"/>
  <c r="A2868" i="56"/>
  <c r="A2869" i="56"/>
  <c r="A2870" i="56"/>
  <c r="A2871" i="56"/>
  <c r="A2872" i="56"/>
  <c r="A2873" i="56"/>
  <c r="A2874" i="56"/>
  <c r="A2875" i="56"/>
  <c r="A2876" i="56"/>
  <c r="A2877" i="56"/>
  <c r="A2878" i="56"/>
  <c r="A2879" i="56"/>
  <c r="A2880" i="56"/>
  <c r="A2881" i="56"/>
  <c r="A2882" i="56"/>
  <c r="A2883" i="56"/>
  <c r="A2884" i="56"/>
  <c r="A2885" i="56"/>
  <c r="A2886" i="56"/>
  <c r="A2887" i="56"/>
  <c r="A2888" i="56"/>
  <c r="A2889" i="56"/>
  <c r="A2890" i="56"/>
  <c r="A2891" i="56"/>
  <c r="A2892" i="56"/>
  <c r="A2893" i="56"/>
  <c r="A2894" i="56"/>
  <c r="A2895" i="56"/>
  <c r="A2896" i="56"/>
  <c r="A2897" i="56"/>
  <c r="A2898" i="56"/>
  <c r="A2899" i="56"/>
  <c r="A2900" i="56"/>
  <c r="A2901" i="56"/>
  <c r="A2902" i="56"/>
  <c r="A2903" i="56"/>
  <c r="A2904" i="56"/>
  <c r="A2905" i="56"/>
  <c r="A2906" i="56"/>
  <c r="A2907" i="56"/>
  <c r="A2908" i="56"/>
  <c r="A2909" i="56"/>
  <c r="A2910" i="56"/>
  <c r="A2911" i="56"/>
  <c r="A2912" i="56"/>
  <c r="A2913" i="56"/>
  <c r="A2914" i="56"/>
  <c r="A2915" i="56"/>
  <c r="A2916" i="56"/>
  <c r="A2917" i="56"/>
  <c r="A2918" i="56"/>
  <c r="A2919" i="56"/>
  <c r="A2920" i="56"/>
  <c r="A2921" i="56"/>
  <c r="A2922" i="56"/>
  <c r="A2923" i="56"/>
  <c r="A2924" i="56"/>
  <c r="A2925" i="56"/>
  <c r="A2926" i="56"/>
  <c r="A2927" i="56"/>
  <c r="A2928" i="56"/>
  <c r="A2929" i="56"/>
  <c r="A2930" i="56"/>
  <c r="A2931" i="56"/>
  <c r="A2932" i="56"/>
  <c r="A2933" i="56"/>
  <c r="A2934" i="56"/>
  <c r="A2935" i="56"/>
  <c r="A2936" i="56"/>
  <c r="A2937" i="56"/>
  <c r="A2938" i="56"/>
  <c r="A2939" i="56"/>
  <c r="A2940" i="56"/>
  <c r="A2941" i="56"/>
  <c r="A2942" i="56"/>
  <c r="A2943" i="56"/>
  <c r="A2944" i="56"/>
  <c r="A2945" i="56"/>
  <c r="A2946" i="56"/>
  <c r="A2947" i="56"/>
  <c r="A2948" i="56"/>
  <c r="A2949" i="56"/>
  <c r="A2950" i="56"/>
  <c r="A2951" i="56"/>
  <c r="A2952" i="56"/>
  <c r="A2953" i="56"/>
  <c r="A2954" i="56"/>
  <c r="A2955" i="56"/>
  <c r="A2956" i="56"/>
  <c r="A2957" i="56"/>
  <c r="A2958" i="56"/>
  <c r="A2959" i="56"/>
  <c r="A2960" i="56"/>
  <c r="A2961" i="56"/>
  <c r="A2962" i="56"/>
  <c r="A2963" i="56"/>
  <c r="A2964" i="56"/>
  <c r="A2965" i="56"/>
  <c r="A2966" i="56"/>
  <c r="A2967" i="56"/>
  <c r="A2968" i="56"/>
  <c r="A2969" i="56"/>
  <c r="A2970" i="56"/>
  <c r="A2971" i="56"/>
  <c r="A2972" i="56"/>
  <c r="A2973" i="56"/>
  <c r="A2974" i="56"/>
  <c r="A2975" i="56"/>
  <c r="A2976" i="56"/>
  <c r="A2977" i="56"/>
  <c r="A2978" i="56"/>
  <c r="A2979" i="56"/>
  <c r="A2980" i="56"/>
  <c r="A2981" i="56"/>
  <c r="A2982" i="56"/>
  <c r="A2983" i="56"/>
  <c r="A2984" i="56"/>
  <c r="A2985" i="56"/>
  <c r="A2986" i="56"/>
  <c r="A2987" i="56"/>
  <c r="A2988" i="56"/>
  <c r="A2989" i="56"/>
  <c r="A2990" i="56"/>
  <c r="A2991" i="56"/>
  <c r="A2992" i="56"/>
  <c r="A2993" i="56"/>
  <c r="A2994" i="56"/>
  <c r="A2995" i="56"/>
  <c r="A2996" i="56"/>
  <c r="A2997" i="56"/>
  <c r="A2998" i="56"/>
  <c r="A2999" i="56"/>
  <c r="A3000" i="56"/>
  <c r="A3001" i="56"/>
  <c r="A3002" i="56"/>
  <c r="A3003" i="56"/>
  <c r="A3004" i="56"/>
  <c r="A3005" i="56"/>
  <c r="A3006" i="56"/>
  <c r="A3007" i="56"/>
  <c r="A3008" i="56"/>
  <c r="A3009" i="56"/>
  <c r="A3010" i="56"/>
  <c r="A3011" i="56"/>
  <c r="A3012" i="56"/>
  <c r="A3013" i="56"/>
  <c r="A3014" i="56"/>
  <c r="A3015" i="56"/>
  <c r="A3016" i="56"/>
  <c r="A3017" i="56"/>
  <c r="A3018" i="56"/>
  <c r="A3019" i="56"/>
  <c r="A3020" i="56"/>
  <c r="A3021" i="56"/>
  <c r="A3022" i="56"/>
  <c r="A3023" i="56"/>
  <c r="A3024" i="56"/>
  <c r="A3025" i="56"/>
  <c r="A3026" i="56"/>
  <c r="A3027" i="56"/>
  <c r="A3028" i="56"/>
  <c r="A3029" i="56"/>
  <c r="A3030" i="56"/>
  <c r="A3031" i="56"/>
  <c r="A3032" i="56"/>
  <c r="A3033" i="56"/>
  <c r="A3034" i="56"/>
  <c r="A3035" i="56"/>
  <c r="A3036" i="56"/>
  <c r="A3037" i="56"/>
  <c r="A3038" i="56"/>
  <c r="A3039" i="56"/>
  <c r="A3040" i="56"/>
  <c r="A3041" i="56"/>
  <c r="A3042" i="56"/>
  <c r="A3043" i="56"/>
  <c r="A3044" i="56"/>
  <c r="A3045" i="56"/>
  <c r="A3046" i="56"/>
  <c r="A3047" i="56"/>
  <c r="A3048" i="56"/>
  <c r="A3049" i="56"/>
  <c r="A3050" i="56"/>
  <c r="A3051" i="56"/>
  <c r="A3052" i="56"/>
  <c r="A3053" i="56"/>
  <c r="A3054" i="56"/>
  <c r="A3055" i="56"/>
  <c r="A3056" i="56"/>
  <c r="A3057" i="56"/>
  <c r="A3058" i="56"/>
  <c r="A3059" i="56"/>
  <c r="A3060" i="56"/>
  <c r="A3061" i="56"/>
  <c r="A3062" i="56"/>
  <c r="A3063" i="56"/>
  <c r="A3064" i="56"/>
  <c r="A3065" i="56"/>
  <c r="A3066" i="56"/>
  <c r="A3067" i="56"/>
  <c r="A3068" i="56"/>
  <c r="A3069" i="56"/>
  <c r="A3070" i="56"/>
  <c r="A3071" i="56"/>
  <c r="A3072" i="56"/>
  <c r="A3073" i="56"/>
  <c r="A3074" i="56"/>
  <c r="A3075" i="56"/>
  <c r="A3076" i="56"/>
  <c r="A3077" i="56"/>
  <c r="A3078" i="56"/>
  <c r="A3079" i="56"/>
  <c r="A3080" i="56"/>
  <c r="A3081" i="56"/>
  <c r="A3082" i="56"/>
  <c r="A3083" i="56"/>
  <c r="A3084" i="56"/>
  <c r="A3085" i="56"/>
  <c r="A3086" i="56"/>
  <c r="A3087" i="56"/>
  <c r="A3088" i="56"/>
  <c r="A3089" i="56"/>
  <c r="A3090" i="56"/>
  <c r="A3091" i="56"/>
  <c r="A3092" i="56"/>
  <c r="A3093" i="56"/>
  <c r="A3094" i="56"/>
  <c r="A3095" i="56"/>
  <c r="A3096" i="56"/>
  <c r="A3097" i="56"/>
  <c r="A3098" i="56"/>
  <c r="A3099" i="56"/>
  <c r="A3100" i="56"/>
  <c r="A3101" i="56"/>
  <c r="A3102" i="56"/>
  <c r="A3103" i="56"/>
  <c r="A3104" i="56"/>
  <c r="A3105" i="56"/>
  <c r="A3106" i="56"/>
  <c r="A3107" i="56"/>
  <c r="A3108" i="56"/>
  <c r="A3109" i="56"/>
  <c r="A3110" i="56"/>
  <c r="A3111" i="56"/>
  <c r="A3112" i="56"/>
  <c r="A3113" i="56"/>
  <c r="A3114" i="56"/>
  <c r="A3115" i="56"/>
  <c r="A3116" i="56"/>
  <c r="A3117" i="56"/>
  <c r="A3118" i="56"/>
  <c r="A3119" i="56"/>
  <c r="A3120" i="56"/>
  <c r="A3121" i="56"/>
  <c r="A3122" i="56"/>
  <c r="A3123" i="56"/>
  <c r="A3124" i="56"/>
  <c r="A3125" i="56"/>
  <c r="A3126" i="56"/>
  <c r="A3127" i="56"/>
  <c r="A3128" i="56"/>
  <c r="A3129" i="56"/>
  <c r="A3130" i="56"/>
  <c r="A3131" i="56"/>
  <c r="A3132" i="56"/>
  <c r="A3133" i="56"/>
  <c r="A3134" i="56"/>
  <c r="A3135" i="56"/>
  <c r="A3136" i="56"/>
  <c r="A3137" i="56"/>
  <c r="A3138" i="56"/>
  <c r="A3139" i="56"/>
  <c r="A3140" i="56"/>
  <c r="A3141" i="56"/>
  <c r="A3142" i="56"/>
  <c r="A3143" i="56"/>
  <c r="A3144" i="56"/>
  <c r="A3145" i="56"/>
  <c r="A3146" i="56"/>
  <c r="A3147" i="56"/>
  <c r="A3148" i="56"/>
  <c r="A3149" i="56"/>
  <c r="A3150" i="56"/>
  <c r="A3151" i="56"/>
  <c r="A3152" i="56"/>
  <c r="A3153" i="56"/>
  <c r="A3154" i="56"/>
  <c r="A3155" i="56"/>
  <c r="A3156" i="56"/>
  <c r="A3157" i="56"/>
  <c r="A3158" i="56"/>
  <c r="A3159" i="56"/>
  <c r="A3160" i="56"/>
  <c r="A3161" i="56"/>
  <c r="A3162" i="56"/>
  <c r="A3163" i="56"/>
  <c r="A3164" i="56"/>
  <c r="A3165" i="56"/>
  <c r="A3166" i="56"/>
  <c r="A3167" i="56"/>
  <c r="A3168" i="56"/>
  <c r="A3169" i="56"/>
  <c r="A3170" i="56"/>
  <c r="A3171" i="56"/>
  <c r="A3172" i="56"/>
  <c r="A3173" i="56"/>
  <c r="A3174" i="56"/>
  <c r="A3175" i="56"/>
  <c r="A3176" i="56"/>
  <c r="A3177" i="56"/>
  <c r="A3178" i="56"/>
  <c r="A3179" i="56"/>
  <c r="A3180" i="56"/>
  <c r="A3181" i="56"/>
  <c r="A3182" i="56"/>
  <c r="A3183" i="56"/>
  <c r="A3184" i="56"/>
  <c r="A3185" i="56"/>
  <c r="A3186" i="56"/>
  <c r="A3187" i="56"/>
  <c r="A3188" i="56"/>
  <c r="A3189" i="56"/>
  <c r="A3190" i="56"/>
  <c r="A3191" i="56"/>
  <c r="A3192" i="56"/>
  <c r="A3193" i="56"/>
  <c r="A3194" i="56"/>
  <c r="A3195" i="56"/>
  <c r="A3196" i="56"/>
  <c r="A3197" i="56"/>
  <c r="A3198" i="56"/>
  <c r="A3199" i="56"/>
  <c r="A3200" i="56"/>
  <c r="A3201" i="56"/>
  <c r="A3202" i="56"/>
  <c r="A3203" i="56"/>
  <c r="A3204" i="56"/>
  <c r="A3205" i="56"/>
  <c r="A3206" i="56"/>
  <c r="A3207" i="56"/>
  <c r="A3208" i="56"/>
  <c r="A3209" i="56"/>
  <c r="A3210" i="56"/>
  <c r="A3211" i="56"/>
  <c r="A3212" i="56"/>
  <c r="A3213" i="56"/>
  <c r="A3214" i="56"/>
  <c r="A3215" i="56"/>
  <c r="A3216" i="56"/>
  <c r="A3217" i="56"/>
  <c r="A3218" i="56"/>
  <c r="A3219" i="56"/>
  <c r="A3220" i="56"/>
  <c r="A3221" i="56"/>
  <c r="A3222" i="56"/>
  <c r="A3223" i="56"/>
  <c r="A3224" i="56"/>
  <c r="A3225" i="56"/>
  <c r="A3226" i="56"/>
  <c r="A3227" i="56"/>
  <c r="A3228" i="56"/>
  <c r="A3229" i="56"/>
  <c r="A3230" i="56"/>
  <c r="A3231" i="56"/>
  <c r="A3232" i="56"/>
  <c r="A3233" i="56"/>
  <c r="A3234" i="56"/>
  <c r="A3235" i="56"/>
  <c r="A3236" i="56"/>
  <c r="A3237" i="56"/>
  <c r="A3238" i="56"/>
  <c r="A3239" i="56"/>
  <c r="A3240" i="56"/>
  <c r="A3241" i="56"/>
  <c r="A3242" i="56"/>
  <c r="A3243" i="56"/>
  <c r="A3244" i="56"/>
  <c r="A3245" i="56"/>
  <c r="A3246" i="56"/>
  <c r="A3247" i="56"/>
  <c r="A3248" i="56"/>
  <c r="A3249" i="56"/>
  <c r="A3250" i="56"/>
  <c r="A3251" i="56"/>
  <c r="A3252" i="56"/>
  <c r="A3253" i="56"/>
  <c r="A3254" i="56"/>
  <c r="A3255" i="56"/>
  <c r="A3256" i="56"/>
  <c r="A3257" i="56"/>
  <c r="A3258" i="56"/>
  <c r="A3259" i="56"/>
  <c r="A3260" i="56"/>
  <c r="A3261" i="56"/>
  <c r="A3262" i="56"/>
  <c r="A3263" i="56"/>
  <c r="A3264" i="56"/>
  <c r="A3265" i="56"/>
  <c r="A3266" i="56"/>
  <c r="A3267" i="56"/>
  <c r="A3268" i="56"/>
  <c r="A3269" i="56"/>
  <c r="A3270" i="56"/>
  <c r="A3271" i="56"/>
  <c r="A3272" i="56"/>
  <c r="A3273" i="56"/>
  <c r="A3274" i="56"/>
  <c r="A3275" i="56"/>
  <c r="A3276" i="56"/>
  <c r="A3277" i="56"/>
  <c r="A3278" i="56"/>
  <c r="A3279" i="56"/>
  <c r="A3280" i="56"/>
  <c r="A3281" i="56"/>
  <c r="A3282" i="56"/>
  <c r="A3283" i="56"/>
  <c r="A3284" i="56"/>
  <c r="A3285" i="56"/>
  <c r="A3286" i="56"/>
  <c r="A3287" i="56"/>
  <c r="A3288" i="56"/>
  <c r="A3289" i="56"/>
  <c r="A3290" i="56"/>
  <c r="A3291" i="56"/>
  <c r="A3292" i="56"/>
  <c r="A3293" i="56"/>
  <c r="A3294" i="56"/>
  <c r="A3295" i="56"/>
  <c r="A3296" i="56"/>
  <c r="A3297" i="56"/>
  <c r="A3298" i="56"/>
  <c r="A3299" i="56"/>
  <c r="A3300" i="56"/>
  <c r="A3301" i="56"/>
  <c r="A3302" i="56"/>
  <c r="A3303" i="56"/>
  <c r="A3304" i="56"/>
  <c r="A3305" i="56"/>
  <c r="A3306" i="56"/>
  <c r="A3307" i="56"/>
  <c r="A3308" i="56"/>
  <c r="A3309" i="56"/>
  <c r="A3310" i="56"/>
  <c r="A3311" i="56"/>
  <c r="A3312" i="56"/>
  <c r="A3313" i="56"/>
  <c r="A3314" i="56"/>
  <c r="A3315" i="56"/>
  <c r="A3316" i="56"/>
  <c r="A3317" i="56"/>
  <c r="A3318" i="56"/>
  <c r="A3319" i="56"/>
  <c r="A3320" i="56"/>
  <c r="A3321" i="56"/>
  <c r="A3322" i="56"/>
  <c r="A3323" i="56"/>
  <c r="A3324" i="56"/>
  <c r="A3325" i="56"/>
  <c r="A3326" i="56"/>
  <c r="A3327" i="56"/>
  <c r="A3328" i="56"/>
  <c r="A3329" i="56"/>
  <c r="A3330" i="56"/>
  <c r="A3331" i="56"/>
  <c r="A3332" i="56"/>
  <c r="A3333" i="56"/>
  <c r="A3334" i="56"/>
  <c r="A3335" i="56"/>
  <c r="A3336" i="56"/>
  <c r="A3337" i="56"/>
  <c r="A3338" i="56"/>
  <c r="A3339" i="56"/>
  <c r="A3340" i="56"/>
  <c r="A3341" i="56"/>
  <c r="A3342" i="56"/>
  <c r="A3343" i="56"/>
  <c r="A3344" i="56"/>
  <c r="A3345" i="56"/>
  <c r="A3346" i="56"/>
  <c r="A3347" i="56"/>
  <c r="A3348" i="56"/>
  <c r="A3349" i="56"/>
  <c r="A3350" i="56"/>
  <c r="A3351" i="56"/>
  <c r="A3352" i="56"/>
  <c r="A3353" i="56"/>
  <c r="A3354" i="56"/>
  <c r="A3355" i="56"/>
  <c r="A3356" i="56"/>
  <c r="A3357" i="56"/>
  <c r="A3358" i="56"/>
  <c r="A3359" i="56"/>
  <c r="A3360" i="56"/>
  <c r="A3361" i="56"/>
  <c r="A3362" i="56"/>
  <c r="A3363" i="56"/>
  <c r="A3364" i="56"/>
  <c r="A3365" i="56"/>
  <c r="A3366" i="56"/>
  <c r="A3367" i="56"/>
  <c r="A3368" i="56"/>
  <c r="A3369" i="56"/>
  <c r="A3370" i="56"/>
  <c r="A3371" i="56"/>
  <c r="A3372" i="56"/>
  <c r="A3373" i="56"/>
  <c r="A3374" i="56"/>
  <c r="A3375" i="56"/>
  <c r="A3376" i="56"/>
  <c r="A3377" i="56"/>
  <c r="A3378" i="56"/>
  <c r="A3379" i="56"/>
  <c r="A3380" i="56"/>
  <c r="A3381" i="56"/>
  <c r="A3382" i="56"/>
  <c r="A3383" i="56"/>
  <c r="A3384" i="56"/>
  <c r="A3385" i="56"/>
  <c r="A3386" i="56"/>
  <c r="A3387" i="56"/>
  <c r="A3388" i="56"/>
  <c r="A3389" i="56"/>
  <c r="A3390" i="56"/>
  <c r="A3391" i="56"/>
  <c r="A3392" i="56"/>
  <c r="A3393" i="56"/>
  <c r="A3394" i="56"/>
  <c r="A3395" i="56"/>
  <c r="A3396" i="56"/>
  <c r="A3397" i="56"/>
  <c r="A3398" i="56"/>
  <c r="A3399" i="56"/>
  <c r="A3400" i="56"/>
  <c r="A3401" i="56"/>
  <c r="A3402" i="56"/>
  <c r="A3403" i="56"/>
  <c r="A3404" i="56"/>
  <c r="A3405" i="56"/>
  <c r="A3406" i="56"/>
  <c r="A3407" i="56"/>
  <c r="A3408" i="56"/>
  <c r="A3409" i="56"/>
  <c r="A3410" i="56"/>
  <c r="A3411" i="56"/>
  <c r="A3412" i="56"/>
  <c r="A3413" i="56"/>
  <c r="A3414" i="56"/>
  <c r="A3415" i="56"/>
  <c r="A3416" i="56"/>
  <c r="A3417" i="56"/>
  <c r="A3418" i="56"/>
  <c r="A3419" i="56"/>
  <c r="A3420" i="56"/>
  <c r="A3421" i="56"/>
  <c r="A3422" i="56"/>
  <c r="A3423" i="56"/>
  <c r="A3424" i="56"/>
  <c r="A3425" i="56"/>
  <c r="A3426" i="56"/>
  <c r="A3427" i="56"/>
  <c r="A3428" i="56"/>
  <c r="A3429" i="56"/>
  <c r="A3430" i="56"/>
  <c r="A3431" i="56"/>
  <c r="A3432" i="56"/>
  <c r="A3433" i="56"/>
  <c r="A3434" i="56"/>
  <c r="A3435" i="56"/>
  <c r="A3436" i="56"/>
  <c r="A3437" i="56"/>
  <c r="A3438" i="56"/>
  <c r="A3439" i="56"/>
  <c r="A3440" i="56"/>
  <c r="A3441" i="56"/>
  <c r="A3442" i="56"/>
  <c r="A3443" i="56"/>
  <c r="A3444" i="56"/>
  <c r="A3445" i="56"/>
  <c r="A3446" i="56"/>
  <c r="A3447" i="56"/>
  <c r="A3448" i="56"/>
  <c r="A3449" i="56"/>
  <c r="A3450" i="56"/>
  <c r="A3451" i="56"/>
  <c r="A3452" i="56"/>
  <c r="A3453" i="56"/>
  <c r="A3454" i="56"/>
  <c r="A3455" i="56"/>
  <c r="A3456" i="56"/>
  <c r="A3457" i="56"/>
  <c r="A3458" i="56"/>
  <c r="A3459" i="56"/>
  <c r="A3460" i="56"/>
  <c r="A3461" i="56"/>
  <c r="A3462" i="56"/>
  <c r="A3463" i="56"/>
  <c r="A3464" i="56"/>
  <c r="A3465" i="56"/>
  <c r="A3466" i="56"/>
  <c r="A3467" i="56"/>
  <c r="A3468" i="56"/>
  <c r="A3469" i="56"/>
  <c r="A3470" i="56"/>
  <c r="A3471" i="56"/>
  <c r="A3472" i="56"/>
  <c r="A3473" i="56"/>
  <c r="A3474" i="56"/>
  <c r="A3475" i="56"/>
  <c r="A3476" i="56"/>
  <c r="A3477" i="56"/>
  <c r="A3478" i="56"/>
  <c r="A3479" i="56"/>
  <c r="A3480" i="56"/>
  <c r="A3481" i="56"/>
  <c r="A3482" i="56"/>
  <c r="A3483" i="56"/>
  <c r="A3484" i="56"/>
  <c r="A3485" i="56"/>
  <c r="A3486" i="56"/>
  <c r="A3487" i="56"/>
  <c r="A3488" i="56"/>
  <c r="A3489" i="56"/>
  <c r="A3490" i="56"/>
  <c r="A3491" i="56"/>
  <c r="A3492" i="56"/>
  <c r="A3493" i="56"/>
  <c r="A3494" i="56"/>
  <c r="A3495" i="56"/>
  <c r="A3496" i="56"/>
  <c r="A3497" i="56"/>
  <c r="A3498" i="56"/>
  <c r="A3499" i="56"/>
  <c r="A3500" i="56"/>
  <c r="A3501" i="56"/>
  <c r="A3502" i="56"/>
  <c r="A3503" i="56"/>
  <c r="A3504" i="56"/>
  <c r="A3505" i="56"/>
  <c r="A3506" i="56"/>
  <c r="A3507" i="56"/>
  <c r="A3508" i="56"/>
  <c r="A3509" i="56"/>
  <c r="A3510" i="56"/>
  <c r="A3511" i="56"/>
  <c r="A3512" i="56"/>
  <c r="A3513" i="56"/>
  <c r="A3514" i="56"/>
  <c r="A3515" i="56"/>
  <c r="A3516" i="56"/>
  <c r="A3517" i="56"/>
  <c r="A3518" i="56"/>
  <c r="A3519" i="56"/>
  <c r="A3520" i="56"/>
  <c r="A3521" i="56"/>
  <c r="A3522" i="56"/>
  <c r="A3523" i="56"/>
  <c r="A3524" i="56"/>
  <c r="A3525" i="56"/>
  <c r="A3526" i="56"/>
  <c r="A3527" i="56"/>
  <c r="A3528" i="56"/>
  <c r="A2" i="56"/>
  <c r="H35" i="63"/>
  <c r="G35" i="63"/>
  <c r="F35" i="63"/>
  <c r="E35" i="63"/>
  <c r="D35" i="63"/>
  <c r="Y9" i="64"/>
  <c r="Y8" i="64"/>
  <c r="Y7" i="64"/>
  <c r="Y6" i="64"/>
  <c r="Y5" i="64"/>
  <c r="Y4" i="64"/>
  <c r="T3" i="64"/>
  <c r="I993" i="2"/>
  <c r="O979" i="2"/>
  <c r="M979" i="2"/>
  <c r="C12" i="61" s="1"/>
  <c r="I986" i="2"/>
  <c r="I995" i="2"/>
  <c r="I987" i="2"/>
  <c r="I988" i="2"/>
  <c r="I989" i="2"/>
  <c r="I990" i="2"/>
  <c r="I991" i="2"/>
  <c r="I992" i="2"/>
  <c r="I994" i="2"/>
  <c r="H33" i="63"/>
  <c r="F33" i="63"/>
  <c r="C33" i="63"/>
  <c r="D33" i="63"/>
  <c r="B33" i="63"/>
  <c r="E33" i="63"/>
  <c r="G33" i="63"/>
  <c r="C45" i="63" l="1"/>
  <c r="O387" i="57"/>
  <c r="M387" i="57"/>
  <c r="H12" i="61" s="1"/>
  <c r="M393" i="57"/>
  <c r="M394" i="57"/>
  <c r="N294" i="6" l="1"/>
  <c r="O294" i="6"/>
  <c r="G12" i="61" s="1"/>
  <c r="M294" i="6"/>
  <c r="O481" i="5" l="1"/>
  <c r="M481" i="5"/>
  <c r="F12" i="61" s="1"/>
  <c r="O468" i="7" l="1"/>
  <c r="M468" i="7"/>
  <c r="E12" i="61" s="1"/>
  <c r="H11" i="61" l="1"/>
  <c r="AB32" i="63"/>
  <c r="AB31" i="63"/>
  <c r="AB30" i="63"/>
  <c r="AB29" i="63"/>
  <c r="AB28" i="63"/>
  <c r="AB27" i="63"/>
  <c r="AB26" i="63"/>
  <c r="AB25" i="63"/>
  <c r="AC31" i="63"/>
  <c r="AC30" i="63"/>
  <c r="AC29" i="63"/>
  <c r="AC28" i="63"/>
  <c r="AC27" i="63"/>
  <c r="AC26" i="63"/>
  <c r="AC25" i="63"/>
  <c r="R36" i="63"/>
  <c r="Q35" i="63"/>
  <c r="K35" i="63"/>
  <c r="L35" i="63"/>
  <c r="R35" i="63" s="1"/>
  <c r="N35" i="63"/>
  <c r="M35" i="63"/>
  <c r="S35" i="63" s="1"/>
  <c r="O1196" i="2"/>
  <c r="M1196" i="2"/>
  <c r="J1212" i="2"/>
  <c r="J1208" i="2"/>
  <c r="J1205" i="2"/>
  <c r="J1209" i="2"/>
  <c r="J1210" i="2"/>
  <c r="J1211" i="2"/>
  <c r="J1206" i="2"/>
  <c r="J1207" i="2"/>
  <c r="K34" i="63"/>
  <c r="C25" i="63"/>
  <c r="J1213" i="2" l="1"/>
  <c r="F13" i="61" l="1"/>
  <c r="G34" i="63"/>
  <c r="I519" i="49" l="1"/>
  <c r="I518" i="49"/>
  <c r="I517" i="49"/>
  <c r="I516" i="49"/>
  <c r="I515" i="49"/>
  <c r="I514" i="49"/>
  <c r="I513" i="49"/>
  <c r="O510" i="49"/>
  <c r="D12" i="61" s="1"/>
  <c r="M510" i="49"/>
  <c r="C34" i="63"/>
  <c r="Q34" i="63" l="1"/>
  <c r="I520" i="49"/>
  <c r="O433" i="64"/>
  <c r="B12" i="61" s="1"/>
  <c r="C35" i="63"/>
  <c r="V36" i="63"/>
  <c r="U36" i="63"/>
  <c r="T36" i="63"/>
  <c r="S36" i="63"/>
  <c r="T35" i="63"/>
  <c r="AC34" i="63"/>
  <c r="AD33" i="63"/>
  <c r="V33" i="63"/>
  <c r="U33" i="63"/>
  <c r="T33" i="63"/>
  <c r="S33" i="63"/>
  <c r="R33" i="63"/>
  <c r="Q33" i="63"/>
  <c r="J33" i="63"/>
  <c r="H27" i="63"/>
  <c r="K32" i="63"/>
  <c r="M34" i="63"/>
  <c r="C30" i="63"/>
  <c r="E29" i="63"/>
  <c r="E27" i="63"/>
  <c r="E25" i="63"/>
  <c r="M32" i="63"/>
  <c r="F26" i="63"/>
  <c r="K31" i="63"/>
  <c r="N28" i="63"/>
  <c r="F29" i="63"/>
  <c r="M30" i="63"/>
  <c r="L26" i="63"/>
  <c r="N34" i="63"/>
  <c r="M29" i="63"/>
  <c r="H34" i="63"/>
  <c r="N27" i="63"/>
  <c r="B27" i="63"/>
  <c r="B28" i="63"/>
  <c r="H29" i="63"/>
  <c r="N26" i="63"/>
  <c r="F31" i="63"/>
  <c r="E32" i="63"/>
  <c r="F25" i="63"/>
  <c r="L32" i="63"/>
  <c r="L34" i="63"/>
  <c r="C26" i="63"/>
  <c r="M25" i="63"/>
  <c r="K28" i="63"/>
  <c r="K27" i="63"/>
  <c r="E30" i="63"/>
  <c r="G27" i="63"/>
  <c r="B34" i="63"/>
  <c r="E34" i="63"/>
  <c r="C32" i="63"/>
  <c r="G28" i="63"/>
  <c r="D29" i="63"/>
  <c r="L29" i="63"/>
  <c r="G25" i="63"/>
  <c r="H32" i="63"/>
  <c r="L30" i="63"/>
  <c r="D25" i="63"/>
  <c r="B32" i="63"/>
  <c r="N29" i="63"/>
  <c r="G30" i="63"/>
  <c r="C28" i="63"/>
  <c r="D26" i="63"/>
  <c r="B25" i="63"/>
  <c r="H31" i="63"/>
  <c r="K29" i="63"/>
  <c r="B31" i="63"/>
  <c r="B26" i="63"/>
  <c r="B29" i="63"/>
  <c r="L27" i="63"/>
  <c r="F32" i="63"/>
  <c r="D32" i="63"/>
  <c r="M31" i="63"/>
  <c r="C31" i="63"/>
  <c r="M28" i="63"/>
  <c r="N31" i="63"/>
  <c r="F28" i="63"/>
  <c r="D28" i="63"/>
  <c r="N32" i="63"/>
  <c r="B30" i="63"/>
  <c r="E26" i="63"/>
  <c r="C29" i="63"/>
  <c r="H25" i="63"/>
  <c r="M27" i="63"/>
  <c r="N25" i="63"/>
  <c r="D27" i="63"/>
  <c r="H26" i="63"/>
  <c r="D31" i="63"/>
  <c r="E28" i="63"/>
  <c r="F30" i="63"/>
  <c r="H28" i="63"/>
  <c r="F27" i="63"/>
  <c r="K30" i="63"/>
  <c r="G31" i="63"/>
  <c r="L25" i="63"/>
  <c r="F34" i="63"/>
  <c r="K25" i="63"/>
  <c r="L31" i="63"/>
  <c r="G29" i="63"/>
  <c r="N30" i="63"/>
  <c r="G32" i="63"/>
  <c r="H30" i="63"/>
  <c r="M26" i="63"/>
  <c r="E31" i="63"/>
  <c r="C27" i="63"/>
  <c r="L28" i="63"/>
  <c r="D30" i="63"/>
  <c r="G26" i="63"/>
  <c r="K26" i="63"/>
  <c r="D34" i="63"/>
  <c r="C42" i="63" l="1"/>
  <c r="C38" i="63"/>
  <c r="C39" i="63"/>
  <c r="C40" i="63"/>
  <c r="C44" i="63"/>
  <c r="C41" i="63"/>
  <c r="C43" i="63"/>
  <c r="C46" i="63"/>
  <c r="Z5" i="64"/>
  <c r="Z4" i="64"/>
  <c r="Y10" i="64"/>
  <c r="Z10" i="64" s="1"/>
  <c r="Z8" i="64"/>
  <c r="Y11" i="64"/>
  <c r="Z11" i="64" s="1"/>
  <c r="Z7" i="64"/>
  <c r="Z6" i="64"/>
  <c r="Z9" i="64"/>
  <c r="AB34" i="63"/>
  <c r="W36" i="63"/>
  <c r="W35" i="63"/>
  <c r="S29" i="63"/>
  <c r="S31" i="63"/>
  <c r="U32" i="63"/>
  <c r="D36" i="63"/>
  <c r="S34" i="63"/>
  <c r="S37" i="63" s="1"/>
  <c r="V25" i="63"/>
  <c r="J26" i="63"/>
  <c r="AA26" i="63" s="1"/>
  <c r="AD26" i="63" s="1"/>
  <c r="Q26" i="63"/>
  <c r="U28" i="63"/>
  <c r="T27" i="63"/>
  <c r="E36" i="63"/>
  <c r="U25" i="63"/>
  <c r="R26" i="63"/>
  <c r="V27" i="63"/>
  <c r="Q28" i="63"/>
  <c r="J28" i="63"/>
  <c r="AA28" i="63" s="1"/>
  <c r="AD28" i="63" s="1"/>
  <c r="T29" i="63"/>
  <c r="Q30" i="63"/>
  <c r="J30" i="63"/>
  <c r="AA30" i="63" s="1"/>
  <c r="AD30" i="63" s="1"/>
  <c r="T31" i="63"/>
  <c r="Q32" i="63"/>
  <c r="J32" i="63"/>
  <c r="AA32" i="63" s="1"/>
  <c r="AD32" i="63" s="1"/>
  <c r="T34" i="63"/>
  <c r="T37" i="63" s="1"/>
  <c r="U27" i="63"/>
  <c r="R30" i="63"/>
  <c r="V31" i="63"/>
  <c r="R32" i="63"/>
  <c r="V34" i="63"/>
  <c r="V37" i="63" s="1"/>
  <c r="G36" i="63"/>
  <c r="U29" i="63"/>
  <c r="U31" i="63"/>
  <c r="S32" i="63"/>
  <c r="U34" i="63"/>
  <c r="U37" i="63" s="1"/>
  <c r="H36" i="63"/>
  <c r="S30" i="63"/>
  <c r="T26" i="63"/>
  <c r="T25" i="63"/>
  <c r="S26" i="63"/>
  <c r="R28" i="63"/>
  <c r="R25" i="63"/>
  <c r="J27" i="63"/>
  <c r="AA27" i="63" s="1"/>
  <c r="AD27" i="63" s="1"/>
  <c r="Q27" i="63"/>
  <c r="S25" i="63"/>
  <c r="V26" i="63"/>
  <c r="R27" i="63"/>
  <c r="T28" i="63"/>
  <c r="J29" i="63"/>
  <c r="AA29" i="63" s="1"/>
  <c r="AD29" i="63" s="1"/>
  <c r="Q29" i="63"/>
  <c r="T30" i="63"/>
  <c r="J31" i="63"/>
  <c r="AA31" i="63" s="1"/>
  <c r="AD31" i="63" s="1"/>
  <c r="Q31" i="63"/>
  <c r="T32" i="63"/>
  <c r="J34" i="63"/>
  <c r="AA34" i="63" s="1"/>
  <c r="Q37" i="63"/>
  <c r="U30" i="63"/>
  <c r="V29" i="63"/>
  <c r="J25" i="63"/>
  <c r="Q25" i="63"/>
  <c r="S28" i="63"/>
  <c r="U26" i="63"/>
  <c r="S27" i="63"/>
  <c r="V28" i="63"/>
  <c r="R29" i="63"/>
  <c r="V30" i="63"/>
  <c r="R31" i="63"/>
  <c r="V32" i="63"/>
  <c r="C36" i="63"/>
  <c r="R34" i="63"/>
  <c r="R37" i="63" s="1"/>
  <c r="F36" i="63"/>
  <c r="AA25" i="63" l="1"/>
  <c r="AD25" i="63" s="1"/>
  <c r="Z12" i="64"/>
  <c r="Y12" i="64"/>
  <c r="AD34" i="63"/>
  <c r="W34" i="63"/>
  <c r="W37" i="63" l="1"/>
  <c r="W36" i="54"/>
  <c r="V36" i="54"/>
  <c r="U36" i="54"/>
  <c r="T36" i="54"/>
  <c r="S36" i="54"/>
  <c r="R36" i="54"/>
  <c r="R35" i="54"/>
  <c r="AD31" i="54"/>
  <c r="AD30" i="54"/>
  <c r="AD29" i="54"/>
  <c r="AD28" i="54"/>
  <c r="AD27" i="54"/>
  <c r="AD26" i="54"/>
  <c r="AD25" i="54"/>
  <c r="AC32" i="54"/>
  <c r="AC31" i="54"/>
  <c r="AC30" i="54"/>
  <c r="AC29" i="54"/>
  <c r="AC28" i="54"/>
  <c r="AC27" i="54"/>
  <c r="AC26" i="54"/>
  <c r="AC25" i="54"/>
  <c r="O35" i="54"/>
  <c r="U35" i="54" s="1"/>
  <c r="N35" i="54"/>
  <c r="T35" i="54" s="1"/>
  <c r="M35" i="54"/>
  <c r="S35" i="54" s="1"/>
  <c r="L35" i="54"/>
  <c r="X36" i="54" l="1"/>
  <c r="E45" i="54"/>
  <c r="H35" i="54"/>
  <c r="G35" i="54"/>
  <c r="F35" i="54"/>
  <c r="E35" i="54"/>
  <c r="D35" i="54"/>
  <c r="C35" i="54"/>
  <c r="C13" i="61" l="1"/>
  <c r="D13" i="61"/>
  <c r="H13" i="61"/>
  <c r="G13" i="61"/>
  <c r="E13" i="61" l="1"/>
  <c r="AE33" i="54" l="1"/>
  <c r="AD34" i="54"/>
  <c r="V33" i="54"/>
  <c r="W33" i="54"/>
  <c r="U33" i="54"/>
  <c r="T33" i="54"/>
  <c r="S33" i="54"/>
  <c r="R33" i="54"/>
  <c r="K33" i="54"/>
  <c r="AC34" i="54" l="1"/>
  <c r="N36" i="54"/>
  <c r="O36" i="54"/>
  <c r="L37" i="54" l="1"/>
  <c r="M37" i="54" l="1"/>
  <c r="N37" i="54"/>
  <c r="O37" i="54"/>
  <c r="X35" i="54" l="1"/>
  <c r="AD33" i="2" l="1"/>
  <c r="G70" i="43" l="1"/>
  <c r="G198" i="43"/>
  <c r="G204" i="43"/>
  <c r="G275" i="43"/>
  <c r="M2348" i="44"/>
  <c r="K2348" i="44"/>
  <c r="P2348" i="44" s="1"/>
  <c r="A2348" i="44"/>
  <c r="M2347" i="44"/>
  <c r="K2347" i="44"/>
  <c r="P2347" i="44" s="1"/>
  <c r="A2347" i="44"/>
  <c r="M2346" i="44"/>
  <c r="K2346" i="44"/>
  <c r="P2346" i="44" s="1"/>
  <c r="A2346" i="44"/>
  <c r="M2345" i="44"/>
  <c r="K2345" i="44"/>
  <c r="P2345" i="44" s="1"/>
  <c r="A2345" i="44"/>
  <c r="M2344" i="44"/>
  <c r="K2344" i="44"/>
  <c r="P2344" i="44" s="1"/>
  <c r="A2344" i="44"/>
  <c r="M2343" i="44"/>
  <c r="K2343" i="44"/>
  <c r="P2343" i="44" s="1"/>
  <c r="A2343" i="44"/>
  <c r="M2342" i="44"/>
  <c r="K2342" i="44"/>
  <c r="P2342" i="44" s="1"/>
  <c r="A2342" i="44"/>
  <c r="M2341" i="44"/>
  <c r="K2341" i="44"/>
  <c r="P2341" i="44" s="1"/>
  <c r="A2341" i="44"/>
  <c r="M2340" i="44"/>
  <c r="K2340" i="44"/>
  <c r="P2340" i="44" s="1"/>
  <c r="A2340" i="44"/>
  <c r="M2339" i="44"/>
  <c r="K2339" i="44"/>
  <c r="P2339" i="44" s="1"/>
  <c r="A2339" i="44"/>
  <c r="M2338" i="44"/>
  <c r="K2338" i="44"/>
  <c r="P2338" i="44" s="1"/>
  <c r="A2338" i="44"/>
  <c r="M2337" i="44"/>
  <c r="K2337" i="44"/>
  <c r="P2337" i="44" s="1"/>
  <c r="A2337" i="44"/>
  <c r="M2336" i="44"/>
  <c r="K2336" i="44"/>
  <c r="P2336" i="44" s="1"/>
  <c r="A2336" i="44"/>
  <c r="M2335" i="44"/>
  <c r="K2335" i="44"/>
  <c r="P2335" i="44" s="1"/>
  <c r="A2335" i="44"/>
  <c r="M2334" i="44"/>
  <c r="K2334" i="44"/>
  <c r="P2334" i="44" s="1"/>
  <c r="A2334" i="44"/>
  <c r="M2333" i="44"/>
  <c r="K2333" i="44"/>
  <c r="P2333" i="44" s="1"/>
  <c r="A2333" i="44"/>
  <c r="M2332" i="44"/>
  <c r="K2332" i="44"/>
  <c r="P2332" i="44" s="1"/>
  <c r="A2332" i="44"/>
  <c r="M2331" i="44"/>
  <c r="K2331" i="44"/>
  <c r="P2331" i="44" s="1"/>
  <c r="A2331" i="44"/>
  <c r="M2330" i="44"/>
  <c r="K2330" i="44"/>
  <c r="P2330" i="44" s="1"/>
  <c r="A2330" i="44"/>
  <c r="M2329" i="44"/>
  <c r="K2329" i="44"/>
  <c r="P2329" i="44" s="1"/>
  <c r="A2329" i="44"/>
  <c r="M2328" i="44"/>
  <c r="K2328" i="44"/>
  <c r="P2328" i="44" s="1"/>
  <c r="A2328" i="44"/>
  <c r="M2327" i="44"/>
  <c r="K2327" i="44"/>
  <c r="P2327" i="44" s="1"/>
  <c r="A2327" i="44"/>
  <c r="M2326" i="44"/>
  <c r="K2326" i="44"/>
  <c r="P2326" i="44" s="1"/>
  <c r="A2326" i="44"/>
  <c r="M2325" i="44"/>
  <c r="K2325" i="44"/>
  <c r="P2325" i="44" s="1"/>
  <c r="A2325" i="44"/>
  <c r="M2324" i="44"/>
  <c r="K2324" i="44"/>
  <c r="P2324" i="44" s="1"/>
  <c r="A2324" i="44"/>
  <c r="M2323" i="44"/>
  <c r="K2323" i="44"/>
  <c r="P2323" i="44" s="1"/>
  <c r="A2323" i="44"/>
  <c r="M2322" i="44"/>
  <c r="K2322" i="44"/>
  <c r="P2322" i="44" s="1"/>
  <c r="A2322" i="44"/>
  <c r="M2321" i="44"/>
  <c r="K2321" i="44"/>
  <c r="P2321" i="44" s="1"/>
  <c r="A2321" i="44"/>
  <c r="M2320" i="44"/>
  <c r="K2320" i="44"/>
  <c r="P2320" i="44" s="1"/>
  <c r="A2320" i="44"/>
  <c r="M2319" i="44"/>
  <c r="K2319" i="44"/>
  <c r="P2319" i="44" s="1"/>
  <c r="A2319" i="44"/>
  <c r="M2318" i="44"/>
  <c r="K2318" i="44"/>
  <c r="P2318" i="44" s="1"/>
  <c r="A2318" i="44"/>
  <c r="M2317" i="44"/>
  <c r="K2317" i="44"/>
  <c r="P2317" i="44" s="1"/>
  <c r="A2317" i="44"/>
  <c r="M2316" i="44"/>
  <c r="K2316" i="44"/>
  <c r="P2316" i="44" s="1"/>
  <c r="A2316" i="44"/>
  <c r="M2315" i="44"/>
  <c r="K2315" i="44"/>
  <c r="P2315" i="44" s="1"/>
  <c r="A2315" i="44"/>
  <c r="M2314" i="44"/>
  <c r="K2314" i="44"/>
  <c r="P2314" i="44" s="1"/>
  <c r="A2314" i="44"/>
  <c r="M2313" i="44"/>
  <c r="K2313" i="44"/>
  <c r="P2313" i="44" s="1"/>
  <c r="A2313" i="44"/>
  <c r="M2312" i="44"/>
  <c r="K2312" i="44"/>
  <c r="P2312" i="44" s="1"/>
  <c r="A2312" i="44"/>
  <c r="M2311" i="44"/>
  <c r="K2311" i="44"/>
  <c r="P2311" i="44" s="1"/>
  <c r="A2311" i="44"/>
  <c r="M2310" i="44"/>
  <c r="K2310" i="44"/>
  <c r="P2310" i="44" s="1"/>
  <c r="A2310" i="44"/>
  <c r="M2309" i="44"/>
  <c r="K2309" i="44"/>
  <c r="P2309" i="44" s="1"/>
  <c r="A2309" i="44"/>
  <c r="M2308" i="44"/>
  <c r="K2308" i="44"/>
  <c r="P2308" i="44" s="1"/>
  <c r="A2308" i="44"/>
  <c r="M2307" i="44"/>
  <c r="K2307" i="44"/>
  <c r="P2307" i="44" s="1"/>
  <c r="A2307" i="44"/>
  <c r="M2306" i="44"/>
  <c r="K2306" i="44"/>
  <c r="P2306" i="44" s="1"/>
  <c r="A2306" i="44"/>
  <c r="M2305" i="44"/>
  <c r="K2305" i="44"/>
  <c r="P2305" i="44" s="1"/>
  <c r="A2305" i="44"/>
  <c r="M2304" i="44"/>
  <c r="K2304" i="44"/>
  <c r="P2304" i="44" s="1"/>
  <c r="A2304" i="44"/>
  <c r="M2303" i="44"/>
  <c r="K2303" i="44"/>
  <c r="P2303" i="44" s="1"/>
  <c r="A2303" i="44"/>
  <c r="M2302" i="44"/>
  <c r="K2302" i="44"/>
  <c r="P2302" i="44" s="1"/>
  <c r="A2302" i="44"/>
  <c r="M2301" i="44"/>
  <c r="K2301" i="44"/>
  <c r="P2301" i="44" s="1"/>
  <c r="A2301" i="44"/>
  <c r="M2300" i="44"/>
  <c r="K2300" i="44"/>
  <c r="P2300" i="44" s="1"/>
  <c r="A2300" i="44"/>
  <c r="M2299" i="44"/>
  <c r="K2299" i="44"/>
  <c r="P2299" i="44" s="1"/>
  <c r="A2299" i="44"/>
  <c r="M2298" i="44"/>
  <c r="K2298" i="44"/>
  <c r="P2298" i="44" s="1"/>
  <c r="A2298" i="44"/>
  <c r="M2297" i="44"/>
  <c r="K2297" i="44"/>
  <c r="P2297" i="44" s="1"/>
  <c r="A2297" i="44"/>
  <c r="M2296" i="44"/>
  <c r="K2296" i="44"/>
  <c r="P2296" i="44" s="1"/>
  <c r="A2296" i="44"/>
  <c r="M2295" i="44"/>
  <c r="K2295" i="44"/>
  <c r="P2295" i="44" s="1"/>
  <c r="A2295" i="44"/>
  <c r="M2294" i="44"/>
  <c r="K2294" i="44"/>
  <c r="P2294" i="44" s="1"/>
  <c r="A2294" i="44"/>
  <c r="M2293" i="44"/>
  <c r="K2293" i="44"/>
  <c r="P2293" i="44" s="1"/>
  <c r="A2293" i="44"/>
  <c r="M2292" i="44"/>
  <c r="K2292" i="44"/>
  <c r="P2292" i="44" s="1"/>
  <c r="A2292" i="44"/>
  <c r="M2291" i="44"/>
  <c r="K2291" i="44"/>
  <c r="P2291" i="44" s="1"/>
  <c r="A2291" i="44"/>
  <c r="M2290" i="44"/>
  <c r="K2290" i="44"/>
  <c r="P2290" i="44" s="1"/>
  <c r="A2290" i="44"/>
  <c r="M2289" i="44"/>
  <c r="K2289" i="44"/>
  <c r="P2289" i="44" s="1"/>
  <c r="A2289" i="44"/>
  <c r="M2288" i="44"/>
  <c r="K2288" i="44"/>
  <c r="P2288" i="44" s="1"/>
  <c r="A2288" i="44"/>
  <c r="M2287" i="44"/>
  <c r="K2287" i="44"/>
  <c r="P2287" i="44" s="1"/>
  <c r="A2287" i="44"/>
  <c r="M2286" i="44"/>
  <c r="K2286" i="44"/>
  <c r="P2286" i="44" s="1"/>
  <c r="A2286" i="44"/>
  <c r="M2285" i="44"/>
  <c r="K2285" i="44"/>
  <c r="P2285" i="44" s="1"/>
  <c r="A2285" i="44"/>
  <c r="M2284" i="44"/>
  <c r="K2284" i="44"/>
  <c r="P2284" i="44" s="1"/>
  <c r="A2284" i="44"/>
  <c r="M2283" i="44"/>
  <c r="K2283" i="44"/>
  <c r="P2283" i="44" s="1"/>
  <c r="A2283" i="44"/>
  <c r="M2282" i="44"/>
  <c r="K2282" i="44"/>
  <c r="P2282" i="44" s="1"/>
  <c r="A2282" i="44"/>
  <c r="M2281" i="44"/>
  <c r="K2281" i="44"/>
  <c r="P2281" i="44" s="1"/>
  <c r="A2281" i="44"/>
  <c r="M2280" i="44"/>
  <c r="K2280" i="44"/>
  <c r="P2280" i="44" s="1"/>
  <c r="A2280" i="44"/>
  <c r="M2279" i="44"/>
  <c r="K2279" i="44"/>
  <c r="P2279" i="44" s="1"/>
  <c r="A2279" i="44"/>
  <c r="M2278" i="44"/>
  <c r="K2278" i="44"/>
  <c r="P2278" i="44" s="1"/>
  <c r="A2278" i="44"/>
  <c r="M2277" i="44"/>
  <c r="K2277" i="44"/>
  <c r="P2277" i="44" s="1"/>
  <c r="A2277" i="44"/>
  <c r="M2276" i="44"/>
  <c r="K2276" i="44"/>
  <c r="P2276" i="44" s="1"/>
  <c r="A2276" i="44"/>
  <c r="M2275" i="44"/>
  <c r="K2275" i="44"/>
  <c r="P2275" i="44" s="1"/>
  <c r="A2275" i="44"/>
  <c r="M2274" i="44"/>
  <c r="K2274" i="44"/>
  <c r="P2274" i="44" s="1"/>
  <c r="A2274" i="44"/>
  <c r="M2273" i="44"/>
  <c r="K2273" i="44"/>
  <c r="P2273" i="44" s="1"/>
  <c r="A2273" i="44"/>
  <c r="M2272" i="44"/>
  <c r="K2272" i="44"/>
  <c r="P2272" i="44" s="1"/>
  <c r="A2272" i="44"/>
  <c r="M2271" i="44"/>
  <c r="K2271" i="44"/>
  <c r="P2271" i="44" s="1"/>
  <c r="A2271" i="44"/>
  <c r="M2270" i="44"/>
  <c r="K2270" i="44"/>
  <c r="P2270" i="44" s="1"/>
  <c r="A2270" i="44"/>
  <c r="M2269" i="44"/>
  <c r="K2269" i="44"/>
  <c r="P2269" i="44" s="1"/>
  <c r="A2269" i="44"/>
  <c r="M2268" i="44"/>
  <c r="K2268" i="44"/>
  <c r="P2268" i="44" s="1"/>
  <c r="A2268" i="44"/>
  <c r="M2267" i="44"/>
  <c r="K2267" i="44"/>
  <c r="P2267" i="44" s="1"/>
  <c r="A2267" i="44"/>
  <c r="M2266" i="44"/>
  <c r="K2266" i="44"/>
  <c r="P2266" i="44" s="1"/>
  <c r="A2266" i="44"/>
  <c r="M2265" i="44"/>
  <c r="K2265" i="44"/>
  <c r="P2265" i="44" s="1"/>
  <c r="A2265" i="44"/>
  <c r="M2264" i="44"/>
  <c r="K2264" i="44"/>
  <c r="P2264" i="44" s="1"/>
  <c r="A2264" i="44"/>
  <c r="M2263" i="44"/>
  <c r="K2263" i="44"/>
  <c r="P2263" i="44" s="1"/>
  <c r="A2263" i="44"/>
  <c r="M2262" i="44"/>
  <c r="K2262" i="44"/>
  <c r="P2262" i="44" s="1"/>
  <c r="A2262" i="44"/>
  <c r="M2261" i="44"/>
  <c r="K2261" i="44"/>
  <c r="P2261" i="44" s="1"/>
  <c r="A2261" i="44"/>
  <c r="M2260" i="44"/>
  <c r="K2260" i="44"/>
  <c r="P2260" i="44" s="1"/>
  <c r="A2260" i="44"/>
  <c r="M2259" i="44"/>
  <c r="K2259" i="44"/>
  <c r="P2259" i="44" s="1"/>
  <c r="A2259" i="44"/>
  <c r="M2258" i="44"/>
  <c r="K2258" i="44"/>
  <c r="P2258" i="44" s="1"/>
  <c r="A2258" i="44"/>
  <c r="M2257" i="44"/>
  <c r="K2257" i="44"/>
  <c r="P2257" i="44" s="1"/>
  <c r="A2257" i="44"/>
  <c r="M2256" i="44"/>
  <c r="K2256" i="44"/>
  <c r="P2256" i="44" s="1"/>
  <c r="A2256" i="44"/>
  <c r="M2255" i="44"/>
  <c r="K2255" i="44"/>
  <c r="P2255" i="44" s="1"/>
  <c r="A2255" i="44"/>
  <c r="M2254" i="44"/>
  <c r="K2254" i="44"/>
  <c r="P2254" i="44" s="1"/>
  <c r="A2254" i="44"/>
  <c r="M2253" i="44"/>
  <c r="K2253" i="44"/>
  <c r="P2253" i="44" s="1"/>
  <c r="A2253" i="44"/>
  <c r="M2252" i="44"/>
  <c r="K2252" i="44"/>
  <c r="P2252" i="44" s="1"/>
  <c r="A2252" i="44"/>
  <c r="M2251" i="44"/>
  <c r="K2251" i="44"/>
  <c r="P2251" i="44" s="1"/>
  <c r="A2251" i="44"/>
  <c r="M2250" i="44"/>
  <c r="K2250" i="44"/>
  <c r="P2250" i="44" s="1"/>
  <c r="A2250" i="44"/>
  <c r="M2249" i="44"/>
  <c r="K2249" i="44"/>
  <c r="P2249" i="44" s="1"/>
  <c r="A2249" i="44"/>
  <c r="M2248" i="44"/>
  <c r="K2248" i="44"/>
  <c r="P2248" i="44" s="1"/>
  <c r="A2248" i="44"/>
  <c r="M2247" i="44"/>
  <c r="K2247" i="44"/>
  <c r="P2247" i="44" s="1"/>
  <c r="A2247" i="44"/>
  <c r="M2246" i="44"/>
  <c r="K2246" i="44"/>
  <c r="P2246" i="44" s="1"/>
  <c r="A2246" i="44"/>
  <c r="M2245" i="44"/>
  <c r="K2245" i="44"/>
  <c r="P2245" i="44" s="1"/>
  <c r="A2245" i="44"/>
  <c r="M2244" i="44"/>
  <c r="K2244" i="44"/>
  <c r="P2244" i="44" s="1"/>
  <c r="A2244" i="44"/>
  <c r="M2243" i="44"/>
  <c r="K2243" i="44"/>
  <c r="P2243" i="44" s="1"/>
  <c r="A2243" i="44"/>
  <c r="M2242" i="44"/>
  <c r="K2242" i="44"/>
  <c r="P2242" i="44" s="1"/>
  <c r="A2242" i="44"/>
  <c r="M2241" i="44"/>
  <c r="K2241" i="44"/>
  <c r="P2241" i="44" s="1"/>
  <c r="A2241" i="44"/>
  <c r="M2240" i="44"/>
  <c r="K2240" i="44"/>
  <c r="P2240" i="44" s="1"/>
  <c r="A2240" i="44"/>
  <c r="M2239" i="44"/>
  <c r="K2239" i="44"/>
  <c r="P2239" i="44" s="1"/>
  <c r="A2239" i="44"/>
  <c r="M2238" i="44"/>
  <c r="K2238" i="44"/>
  <c r="P2238" i="44" s="1"/>
  <c r="A2238" i="44"/>
  <c r="M2237" i="44"/>
  <c r="K2237" i="44"/>
  <c r="P2237" i="44" s="1"/>
  <c r="A2237" i="44"/>
  <c r="M2236" i="44"/>
  <c r="K2236" i="44"/>
  <c r="P2236" i="44" s="1"/>
  <c r="A2236" i="44"/>
  <c r="M2235" i="44"/>
  <c r="K2235" i="44"/>
  <c r="P2235" i="44" s="1"/>
  <c r="A2235" i="44"/>
  <c r="M2234" i="44"/>
  <c r="K2234" i="44"/>
  <c r="P2234" i="44" s="1"/>
  <c r="A2234" i="44"/>
  <c r="M2233" i="44"/>
  <c r="K2233" i="44"/>
  <c r="P2233" i="44" s="1"/>
  <c r="A2233" i="44"/>
  <c r="M2232" i="44"/>
  <c r="K2232" i="44"/>
  <c r="P2232" i="44" s="1"/>
  <c r="A2232" i="44"/>
  <c r="M2231" i="44"/>
  <c r="K2231" i="44"/>
  <c r="P2231" i="44" s="1"/>
  <c r="A2231" i="44"/>
  <c r="M2230" i="44"/>
  <c r="K2230" i="44"/>
  <c r="P2230" i="44" s="1"/>
  <c r="A2230" i="44"/>
  <c r="M2229" i="44"/>
  <c r="K2229" i="44"/>
  <c r="P2229" i="44" s="1"/>
  <c r="A2229" i="44"/>
  <c r="M2228" i="44"/>
  <c r="K2228" i="44"/>
  <c r="P2228" i="44" s="1"/>
  <c r="A2228" i="44"/>
  <c r="M2227" i="44"/>
  <c r="K2227" i="44"/>
  <c r="P2227" i="44" s="1"/>
  <c r="A2227" i="44"/>
  <c r="M2226" i="44"/>
  <c r="K2226" i="44"/>
  <c r="P2226" i="44" s="1"/>
  <c r="A2226" i="44"/>
  <c r="M2225" i="44"/>
  <c r="K2225" i="44"/>
  <c r="P2225" i="44" s="1"/>
  <c r="A2225" i="44"/>
  <c r="M2224" i="44"/>
  <c r="K2224" i="44"/>
  <c r="P2224" i="44" s="1"/>
  <c r="A2224" i="44"/>
  <c r="M2223" i="44"/>
  <c r="K2223" i="44"/>
  <c r="P2223" i="44" s="1"/>
  <c r="A2223" i="44"/>
  <c r="M2222" i="44"/>
  <c r="K2222" i="44"/>
  <c r="P2222" i="44" s="1"/>
  <c r="A2222" i="44"/>
  <c r="M2221" i="44"/>
  <c r="K2221" i="44"/>
  <c r="P2221" i="44" s="1"/>
  <c r="A2221" i="44"/>
  <c r="M2220" i="44"/>
  <c r="K2220" i="44"/>
  <c r="P2220" i="44" s="1"/>
  <c r="A2220" i="44"/>
  <c r="M2219" i="44"/>
  <c r="K2219" i="44"/>
  <c r="P2219" i="44" s="1"/>
  <c r="A2219" i="44"/>
  <c r="M2218" i="44"/>
  <c r="K2218" i="44"/>
  <c r="P2218" i="44" s="1"/>
  <c r="A2218" i="44"/>
  <c r="M2217" i="44"/>
  <c r="K2217" i="44"/>
  <c r="P2217" i="44" s="1"/>
  <c r="A2217" i="44"/>
  <c r="M2216" i="44"/>
  <c r="K2216" i="44"/>
  <c r="P2216" i="44" s="1"/>
  <c r="A2216" i="44"/>
  <c r="M2215" i="44"/>
  <c r="K2215" i="44"/>
  <c r="P2215" i="44" s="1"/>
  <c r="A2215" i="44"/>
  <c r="K2214" i="44"/>
  <c r="P2214" i="44" s="1"/>
  <c r="A2214" i="44"/>
  <c r="K2213" i="44"/>
  <c r="P2213" i="44" s="1"/>
  <c r="A2213" i="44"/>
  <c r="K2212" i="44"/>
  <c r="P2212" i="44" s="1"/>
  <c r="A2212" i="44"/>
  <c r="K2211" i="44"/>
  <c r="P2211" i="44" s="1"/>
  <c r="A2211" i="44"/>
  <c r="K2210" i="44"/>
  <c r="P2210" i="44" s="1"/>
  <c r="A2210" i="44"/>
  <c r="K2209" i="44"/>
  <c r="P2209" i="44" s="1"/>
  <c r="A2209" i="44"/>
  <c r="K2208" i="44"/>
  <c r="P2208" i="44" s="1"/>
  <c r="A2208" i="44"/>
  <c r="K2207" i="44"/>
  <c r="P2207" i="44" s="1"/>
  <c r="A2207" i="44"/>
  <c r="K2206" i="44"/>
  <c r="P2206" i="44" s="1"/>
  <c r="A2206" i="44"/>
  <c r="K2205" i="44"/>
  <c r="P2205" i="44" s="1"/>
  <c r="A2205" i="44"/>
  <c r="K2204" i="44"/>
  <c r="P2204" i="44" s="1"/>
  <c r="A2204" i="44"/>
  <c r="K2203" i="44"/>
  <c r="P2203" i="44" s="1"/>
  <c r="A2203" i="44"/>
  <c r="K2202" i="44"/>
  <c r="P2202" i="44" s="1"/>
  <c r="A2202" i="44"/>
  <c r="K2201" i="44"/>
  <c r="P2201" i="44" s="1"/>
  <c r="A2201" i="44"/>
  <c r="K2200" i="44"/>
  <c r="P2200" i="44" s="1"/>
  <c r="A2200" i="44"/>
  <c r="K2199" i="44"/>
  <c r="P2199" i="44" s="1"/>
  <c r="A2199" i="44"/>
  <c r="K2198" i="44"/>
  <c r="P2198" i="44" s="1"/>
  <c r="A2198" i="44"/>
  <c r="K2197" i="44"/>
  <c r="P2197" i="44" s="1"/>
  <c r="A2197" i="44"/>
  <c r="K2196" i="44"/>
  <c r="P2196" i="44" s="1"/>
  <c r="A2196" i="44"/>
  <c r="K2195" i="44"/>
  <c r="P2195" i="44" s="1"/>
  <c r="A2195" i="44"/>
  <c r="K2194" i="44"/>
  <c r="P2194" i="44" s="1"/>
  <c r="A2194" i="44"/>
  <c r="K2193" i="44"/>
  <c r="P2193" i="44" s="1"/>
  <c r="A2193" i="44"/>
  <c r="K2192" i="44"/>
  <c r="P2192" i="44" s="1"/>
  <c r="A2192" i="44"/>
  <c r="K2191" i="44"/>
  <c r="P2191" i="44" s="1"/>
  <c r="A2191" i="44"/>
  <c r="K2190" i="44"/>
  <c r="P2190" i="44" s="1"/>
  <c r="A2190" i="44"/>
  <c r="K2189" i="44"/>
  <c r="P2189" i="44" s="1"/>
  <c r="A2189" i="44"/>
  <c r="K2188" i="44"/>
  <c r="P2188" i="44" s="1"/>
  <c r="A2188" i="44"/>
  <c r="K2187" i="44"/>
  <c r="P2187" i="44" s="1"/>
  <c r="A2187" i="44"/>
  <c r="K2186" i="44"/>
  <c r="P2186" i="44" s="1"/>
  <c r="A2186" i="44"/>
  <c r="K2185" i="44"/>
  <c r="P2185" i="44" s="1"/>
  <c r="A2185" i="44"/>
  <c r="K2184" i="44"/>
  <c r="P2184" i="44" s="1"/>
  <c r="A2184" i="44"/>
  <c r="K2183" i="44"/>
  <c r="P2183" i="44" s="1"/>
  <c r="A2183" i="44"/>
  <c r="K2182" i="44"/>
  <c r="P2182" i="44" s="1"/>
  <c r="A2182" i="44"/>
  <c r="K2181" i="44"/>
  <c r="P2181" i="44" s="1"/>
  <c r="A2181" i="44"/>
  <c r="K2180" i="44"/>
  <c r="P2180" i="44" s="1"/>
  <c r="A2180" i="44"/>
  <c r="K2179" i="44"/>
  <c r="P2179" i="44" s="1"/>
  <c r="A2179" i="44"/>
  <c r="K2178" i="44"/>
  <c r="P2178" i="44" s="1"/>
  <c r="A2178" i="44"/>
  <c r="K2177" i="44"/>
  <c r="P2177" i="44" s="1"/>
  <c r="A2177" i="44"/>
  <c r="K2176" i="44"/>
  <c r="P2176" i="44" s="1"/>
  <c r="A2176" i="44"/>
  <c r="K2175" i="44"/>
  <c r="P2175" i="44" s="1"/>
  <c r="A2175" i="44"/>
  <c r="K2174" i="44"/>
  <c r="P2174" i="44" s="1"/>
  <c r="A2174" i="44"/>
  <c r="K2173" i="44"/>
  <c r="P2173" i="44" s="1"/>
  <c r="A2173" i="44"/>
  <c r="K2172" i="44"/>
  <c r="P2172" i="44" s="1"/>
  <c r="A2172" i="44"/>
  <c r="K2171" i="44"/>
  <c r="P2171" i="44" s="1"/>
  <c r="A2171" i="44"/>
  <c r="K2170" i="44"/>
  <c r="P2170" i="44" s="1"/>
  <c r="A2170" i="44"/>
  <c r="K2169" i="44"/>
  <c r="P2169" i="44" s="1"/>
  <c r="A2169" i="44"/>
  <c r="K2168" i="44"/>
  <c r="P2168" i="44" s="1"/>
  <c r="A2168" i="44"/>
  <c r="K2167" i="44"/>
  <c r="P2167" i="44" s="1"/>
  <c r="A2167" i="44"/>
  <c r="K2166" i="44"/>
  <c r="P2166" i="44" s="1"/>
  <c r="A2166" i="44"/>
  <c r="K2165" i="44"/>
  <c r="P2165" i="44" s="1"/>
  <c r="A2165" i="44"/>
  <c r="K2164" i="44"/>
  <c r="P2164" i="44" s="1"/>
  <c r="A2164" i="44"/>
  <c r="K2163" i="44"/>
  <c r="P2163" i="44" s="1"/>
  <c r="A2163" i="44"/>
  <c r="K2162" i="44"/>
  <c r="P2162" i="44" s="1"/>
  <c r="A2162" i="44"/>
  <c r="K2161" i="44"/>
  <c r="P2161" i="44" s="1"/>
  <c r="A2161" i="44"/>
  <c r="K2160" i="44"/>
  <c r="P2160" i="44" s="1"/>
  <c r="A2160" i="44"/>
  <c r="K2159" i="44"/>
  <c r="P2159" i="44" s="1"/>
  <c r="A2159" i="44"/>
  <c r="K2158" i="44"/>
  <c r="P2158" i="44" s="1"/>
  <c r="A2158" i="44"/>
  <c r="K2157" i="44"/>
  <c r="P2157" i="44" s="1"/>
  <c r="A2157" i="44"/>
  <c r="K2156" i="44"/>
  <c r="P2156" i="44" s="1"/>
  <c r="A2156" i="44"/>
  <c r="K2155" i="44"/>
  <c r="P2155" i="44" s="1"/>
  <c r="A2155" i="44"/>
  <c r="K2154" i="44"/>
  <c r="P2154" i="44" s="1"/>
  <c r="A2154" i="44"/>
  <c r="K2153" i="44"/>
  <c r="P2153" i="44" s="1"/>
  <c r="A2153" i="44"/>
  <c r="K2152" i="44"/>
  <c r="P2152" i="44" s="1"/>
  <c r="A2152" i="44"/>
  <c r="K2151" i="44"/>
  <c r="P2151" i="44" s="1"/>
  <c r="A2151" i="44"/>
  <c r="K2150" i="44"/>
  <c r="P2150" i="44" s="1"/>
  <c r="A2150" i="44"/>
  <c r="K2149" i="44"/>
  <c r="P2149" i="44" s="1"/>
  <c r="A2149" i="44"/>
  <c r="K2148" i="44"/>
  <c r="P2148" i="44" s="1"/>
  <c r="A2148" i="44"/>
  <c r="K2147" i="44"/>
  <c r="P2147" i="44" s="1"/>
  <c r="A2147" i="44"/>
  <c r="K2146" i="44"/>
  <c r="P2146" i="44" s="1"/>
  <c r="A2146" i="44"/>
  <c r="K2145" i="44"/>
  <c r="P2145" i="44" s="1"/>
  <c r="A2145" i="44"/>
  <c r="K2144" i="44"/>
  <c r="P2144" i="44" s="1"/>
  <c r="A2144" i="44"/>
  <c r="K2143" i="44"/>
  <c r="P2143" i="44" s="1"/>
  <c r="A2143" i="44"/>
  <c r="K2142" i="44"/>
  <c r="P2142" i="44" s="1"/>
  <c r="A2142" i="44"/>
  <c r="K2141" i="44"/>
  <c r="P2141" i="44" s="1"/>
  <c r="A2141" i="44"/>
  <c r="K2140" i="44"/>
  <c r="P2140" i="44" s="1"/>
  <c r="A2140" i="44"/>
  <c r="K2139" i="44"/>
  <c r="P2139" i="44" s="1"/>
  <c r="A2139" i="44"/>
  <c r="K2138" i="44"/>
  <c r="P2138" i="44" s="1"/>
  <c r="A2138" i="44"/>
  <c r="K2137" i="44"/>
  <c r="P2137" i="44" s="1"/>
  <c r="A2137" i="44"/>
  <c r="K2136" i="44"/>
  <c r="P2136" i="44" s="1"/>
  <c r="A2136" i="44"/>
  <c r="K2135" i="44"/>
  <c r="P2135" i="44" s="1"/>
  <c r="A2135" i="44"/>
  <c r="K2134" i="44"/>
  <c r="P2134" i="44" s="1"/>
  <c r="A2134" i="44"/>
  <c r="K2133" i="44"/>
  <c r="P2133" i="44" s="1"/>
  <c r="A2133" i="44"/>
  <c r="K2132" i="44"/>
  <c r="P2132" i="44" s="1"/>
  <c r="A2132" i="44"/>
  <c r="K2131" i="44"/>
  <c r="P2131" i="44" s="1"/>
  <c r="A2131" i="44"/>
  <c r="K2130" i="44"/>
  <c r="P2130" i="44" s="1"/>
  <c r="A2130" i="44"/>
  <c r="K2129" i="44"/>
  <c r="P2129" i="44" s="1"/>
  <c r="A2129" i="44"/>
  <c r="K2128" i="44"/>
  <c r="P2128" i="44" s="1"/>
  <c r="A2128" i="44"/>
  <c r="K2127" i="44"/>
  <c r="P2127" i="44" s="1"/>
  <c r="A2127" i="44"/>
  <c r="K2126" i="44"/>
  <c r="P2126" i="44" s="1"/>
  <c r="A2126" i="44"/>
  <c r="K2125" i="44"/>
  <c r="P2125" i="44" s="1"/>
  <c r="A2125" i="44"/>
  <c r="K2124" i="44"/>
  <c r="P2124" i="44" s="1"/>
  <c r="A2124" i="44"/>
  <c r="K2123" i="44"/>
  <c r="P2123" i="44" s="1"/>
  <c r="A2123" i="44"/>
  <c r="K2122" i="44"/>
  <c r="P2122" i="44" s="1"/>
  <c r="A2122" i="44"/>
  <c r="K2121" i="44"/>
  <c r="P2121" i="44" s="1"/>
  <c r="A2121" i="44"/>
  <c r="K2120" i="44"/>
  <c r="P2120" i="44" s="1"/>
  <c r="A2120" i="44"/>
  <c r="K2119" i="44"/>
  <c r="P2119" i="44" s="1"/>
  <c r="A2119" i="44"/>
  <c r="K2118" i="44"/>
  <c r="P2118" i="44" s="1"/>
  <c r="A2118" i="44"/>
  <c r="K2117" i="44"/>
  <c r="P2117" i="44" s="1"/>
  <c r="A2117" i="44"/>
  <c r="K2116" i="44"/>
  <c r="P2116" i="44" s="1"/>
  <c r="A2116" i="44"/>
  <c r="K2115" i="44"/>
  <c r="P2115" i="44" s="1"/>
  <c r="A2115" i="44"/>
  <c r="K2114" i="44"/>
  <c r="P2114" i="44" s="1"/>
  <c r="A2114" i="44"/>
  <c r="K2113" i="44"/>
  <c r="P2113" i="44" s="1"/>
  <c r="A2113" i="44"/>
  <c r="K2112" i="44"/>
  <c r="P2112" i="44" s="1"/>
  <c r="A2112" i="44"/>
  <c r="K2111" i="44"/>
  <c r="P2111" i="44" s="1"/>
  <c r="A2111" i="44"/>
  <c r="K2110" i="44"/>
  <c r="P2110" i="44" s="1"/>
  <c r="A2110" i="44"/>
  <c r="K2109" i="44"/>
  <c r="P2109" i="44" s="1"/>
  <c r="A2109" i="44"/>
  <c r="K2108" i="44"/>
  <c r="P2108" i="44" s="1"/>
  <c r="A2108" i="44"/>
  <c r="K2107" i="44"/>
  <c r="P2107" i="44" s="1"/>
  <c r="A2107" i="44"/>
  <c r="K2106" i="44"/>
  <c r="P2106" i="44" s="1"/>
  <c r="A2106" i="44"/>
  <c r="K2105" i="44"/>
  <c r="P2105" i="44" s="1"/>
  <c r="A2105" i="44"/>
  <c r="K2104" i="44"/>
  <c r="P2104" i="44" s="1"/>
  <c r="A2104" i="44"/>
  <c r="K2103" i="44"/>
  <c r="P2103" i="44" s="1"/>
  <c r="A2103" i="44"/>
  <c r="K2102" i="44"/>
  <c r="P2102" i="44" s="1"/>
  <c r="A2102" i="44"/>
  <c r="K2101" i="44"/>
  <c r="P2101" i="44" s="1"/>
  <c r="A2101" i="44"/>
  <c r="K2100" i="44"/>
  <c r="P2100" i="44" s="1"/>
  <c r="A2100" i="44"/>
  <c r="K2099" i="44"/>
  <c r="P2099" i="44" s="1"/>
  <c r="A2099" i="44"/>
  <c r="K2098" i="44"/>
  <c r="P2098" i="44" s="1"/>
  <c r="A2098" i="44"/>
  <c r="K2097" i="44"/>
  <c r="P2097" i="44" s="1"/>
  <c r="A2097" i="44"/>
  <c r="K2096" i="44"/>
  <c r="P2096" i="44" s="1"/>
  <c r="A2096" i="44"/>
  <c r="K2095" i="44"/>
  <c r="P2095" i="44" s="1"/>
  <c r="A2095" i="44"/>
  <c r="K2094" i="44"/>
  <c r="P2094" i="44" s="1"/>
  <c r="A2094" i="44"/>
  <c r="K2093" i="44"/>
  <c r="P2093" i="44" s="1"/>
  <c r="A2093" i="44"/>
  <c r="K2092" i="44"/>
  <c r="P2092" i="44" s="1"/>
  <c r="A2092" i="44"/>
  <c r="K2091" i="44"/>
  <c r="P2091" i="44" s="1"/>
  <c r="A2091" i="44"/>
  <c r="K2090" i="44"/>
  <c r="P2090" i="44" s="1"/>
  <c r="A2090" i="44"/>
  <c r="K2089" i="44"/>
  <c r="P2089" i="44" s="1"/>
  <c r="A2089" i="44"/>
  <c r="K2088" i="44"/>
  <c r="P2088" i="44" s="1"/>
  <c r="A2088" i="44"/>
  <c r="K2087" i="44"/>
  <c r="P2087" i="44" s="1"/>
  <c r="A2087" i="44"/>
  <c r="K2086" i="44"/>
  <c r="P2086" i="44" s="1"/>
  <c r="A2086" i="44"/>
  <c r="K2085" i="44"/>
  <c r="P2085" i="44" s="1"/>
  <c r="A2085" i="44"/>
  <c r="K2084" i="44"/>
  <c r="P2084" i="44" s="1"/>
  <c r="A2084" i="44"/>
  <c r="K2083" i="44"/>
  <c r="P2083" i="44" s="1"/>
  <c r="A2083" i="44"/>
  <c r="K2082" i="44"/>
  <c r="P2082" i="44" s="1"/>
  <c r="A2082" i="44"/>
  <c r="K2081" i="44"/>
  <c r="P2081" i="44" s="1"/>
  <c r="A2081" i="44"/>
  <c r="K2080" i="44"/>
  <c r="P2080" i="44" s="1"/>
  <c r="A2080" i="44"/>
  <c r="K2079" i="44"/>
  <c r="P2079" i="44" s="1"/>
  <c r="A2079" i="44"/>
  <c r="K2078" i="44"/>
  <c r="P2078" i="44" s="1"/>
  <c r="A2078" i="44"/>
  <c r="K2077" i="44"/>
  <c r="P2077" i="44" s="1"/>
  <c r="A2077" i="44"/>
  <c r="K2076" i="44"/>
  <c r="P2076" i="44" s="1"/>
  <c r="A2076" i="44"/>
  <c r="K2075" i="44"/>
  <c r="P2075" i="44" s="1"/>
  <c r="A2075" i="44"/>
  <c r="K2074" i="44"/>
  <c r="P2074" i="44" s="1"/>
  <c r="A2074" i="44"/>
  <c r="K2073" i="44"/>
  <c r="P2073" i="44" s="1"/>
  <c r="A2073" i="44"/>
  <c r="K2072" i="44"/>
  <c r="P2072" i="44" s="1"/>
  <c r="A2072" i="44"/>
  <c r="K2071" i="44"/>
  <c r="P2071" i="44" s="1"/>
  <c r="A2071" i="44"/>
  <c r="K2070" i="44"/>
  <c r="P2070" i="44" s="1"/>
  <c r="A2070" i="44"/>
  <c r="K2069" i="44"/>
  <c r="P2069" i="44" s="1"/>
  <c r="A2069" i="44"/>
  <c r="K2068" i="44"/>
  <c r="P2068" i="44" s="1"/>
  <c r="A2068" i="44"/>
  <c r="K2067" i="44"/>
  <c r="P2067" i="44" s="1"/>
  <c r="A2067" i="44"/>
  <c r="K2066" i="44"/>
  <c r="P2066" i="44" s="1"/>
  <c r="A2066" i="44"/>
  <c r="K2065" i="44"/>
  <c r="P2065" i="44" s="1"/>
  <c r="A2065" i="44"/>
  <c r="K2064" i="44"/>
  <c r="P2064" i="44" s="1"/>
  <c r="A2064" i="44"/>
  <c r="K2063" i="44"/>
  <c r="P2063" i="44" s="1"/>
  <c r="A2063" i="44"/>
  <c r="K2062" i="44"/>
  <c r="P2062" i="44" s="1"/>
  <c r="A2062" i="44"/>
  <c r="K2061" i="44"/>
  <c r="P2061" i="44" s="1"/>
  <c r="A2061" i="44"/>
  <c r="K2060" i="44"/>
  <c r="P2060" i="44" s="1"/>
  <c r="A2060" i="44"/>
  <c r="K2059" i="44"/>
  <c r="P2059" i="44" s="1"/>
  <c r="A2059" i="44"/>
  <c r="K2058" i="44"/>
  <c r="P2058" i="44" s="1"/>
  <c r="A2058" i="44"/>
  <c r="K2057" i="44"/>
  <c r="P2057" i="44" s="1"/>
  <c r="A2057" i="44"/>
  <c r="K2056" i="44"/>
  <c r="P2056" i="44" s="1"/>
  <c r="A2056" i="44"/>
  <c r="K2055" i="44"/>
  <c r="P2055" i="44" s="1"/>
  <c r="A2055" i="44"/>
  <c r="K2054" i="44"/>
  <c r="P2054" i="44" s="1"/>
  <c r="A2054" i="44"/>
  <c r="K2053" i="44"/>
  <c r="P2053" i="44" s="1"/>
  <c r="A2053" i="44"/>
  <c r="K2052" i="44"/>
  <c r="P2052" i="44" s="1"/>
  <c r="A2052" i="44"/>
  <c r="K2051" i="44"/>
  <c r="P2051" i="44" s="1"/>
  <c r="A2051" i="44"/>
  <c r="K2050" i="44"/>
  <c r="P2050" i="44" s="1"/>
  <c r="A2050" i="44"/>
  <c r="K2049" i="44"/>
  <c r="P2049" i="44" s="1"/>
  <c r="A2049" i="44"/>
  <c r="K2048" i="44"/>
  <c r="P2048" i="44" s="1"/>
  <c r="A2048" i="44"/>
  <c r="K2047" i="44"/>
  <c r="P2047" i="44" s="1"/>
  <c r="A2047" i="44"/>
  <c r="K2046" i="44"/>
  <c r="P2046" i="44" s="1"/>
  <c r="A2046" i="44"/>
  <c r="K2045" i="44"/>
  <c r="P2045" i="44" s="1"/>
  <c r="A2045" i="44"/>
  <c r="K2044" i="44"/>
  <c r="P2044" i="44" s="1"/>
  <c r="A2044" i="44"/>
  <c r="K2043" i="44"/>
  <c r="P2043" i="44" s="1"/>
  <c r="A2043" i="44"/>
  <c r="K2042" i="44"/>
  <c r="P2042" i="44" s="1"/>
  <c r="A2042" i="44"/>
  <c r="K2041" i="44"/>
  <c r="P2041" i="44" s="1"/>
  <c r="A2041" i="44"/>
  <c r="K2040" i="44"/>
  <c r="P2040" i="44" s="1"/>
  <c r="A2040" i="44"/>
  <c r="K2039" i="44"/>
  <c r="P2039" i="44" s="1"/>
  <c r="A2039" i="44"/>
  <c r="K2038" i="44"/>
  <c r="P2038" i="44" s="1"/>
  <c r="A2038" i="44"/>
  <c r="K2037" i="44"/>
  <c r="P2037" i="44" s="1"/>
  <c r="A2037" i="44"/>
  <c r="K2036" i="44"/>
  <c r="P2036" i="44" s="1"/>
  <c r="A2036" i="44"/>
  <c r="K2035" i="44"/>
  <c r="P2035" i="44" s="1"/>
  <c r="A2035" i="44"/>
  <c r="K2034" i="44"/>
  <c r="P2034" i="44" s="1"/>
  <c r="A2034" i="44"/>
  <c r="K2033" i="44"/>
  <c r="P2033" i="44" s="1"/>
  <c r="A2033" i="44"/>
  <c r="K2032" i="44"/>
  <c r="P2032" i="44" s="1"/>
  <c r="A2032" i="44"/>
  <c r="K2031" i="44"/>
  <c r="P2031" i="44" s="1"/>
  <c r="A2031" i="44"/>
  <c r="K2030" i="44"/>
  <c r="P2030" i="44" s="1"/>
  <c r="A2030" i="44"/>
  <c r="K2029" i="44"/>
  <c r="P2029" i="44" s="1"/>
  <c r="A2029" i="44"/>
  <c r="K2028" i="44"/>
  <c r="P2028" i="44" s="1"/>
  <c r="A2028" i="44"/>
  <c r="K2027" i="44"/>
  <c r="P2027" i="44" s="1"/>
  <c r="A2027" i="44"/>
  <c r="K2026" i="44"/>
  <c r="P2026" i="44" s="1"/>
  <c r="A2026" i="44"/>
  <c r="K2025" i="44"/>
  <c r="P2025" i="44" s="1"/>
  <c r="A2025" i="44"/>
  <c r="K2024" i="44"/>
  <c r="P2024" i="44" s="1"/>
  <c r="A2024" i="44"/>
  <c r="K2023" i="44"/>
  <c r="P2023" i="44" s="1"/>
  <c r="A2023" i="44"/>
  <c r="K2022" i="44"/>
  <c r="P2022" i="44" s="1"/>
  <c r="A2022" i="44"/>
  <c r="K2021" i="44"/>
  <c r="P2021" i="44" s="1"/>
  <c r="A2021" i="44"/>
  <c r="K2020" i="44"/>
  <c r="P2020" i="44" s="1"/>
  <c r="A2020" i="44"/>
  <c r="K2019" i="44"/>
  <c r="P2019" i="44"/>
  <c r="A2019" i="44"/>
  <c r="K2018" i="44"/>
  <c r="P2018" i="44" s="1"/>
  <c r="A2018" i="44"/>
  <c r="K2017" i="44"/>
  <c r="P2017" i="44" s="1"/>
  <c r="A2017" i="44"/>
  <c r="K2016" i="44"/>
  <c r="P2016" i="44" s="1"/>
  <c r="A2016" i="44"/>
  <c r="K2015" i="44"/>
  <c r="P2015" i="44" s="1"/>
  <c r="A2015" i="44"/>
  <c r="K2014" i="44"/>
  <c r="P2014" i="44" s="1"/>
  <c r="A2014" i="44"/>
  <c r="K2013" i="44"/>
  <c r="P2013" i="44" s="1"/>
  <c r="A2013" i="44"/>
  <c r="K2012" i="44"/>
  <c r="P2012" i="44" s="1"/>
  <c r="A2012" i="44"/>
  <c r="K2011" i="44"/>
  <c r="P2011" i="44" s="1"/>
  <c r="A2011" i="44"/>
  <c r="K2010" i="44"/>
  <c r="P2010" i="44" s="1"/>
  <c r="A2010" i="44"/>
  <c r="K2009" i="44"/>
  <c r="P2009" i="44" s="1"/>
  <c r="A2009" i="44"/>
  <c r="K2008" i="44"/>
  <c r="P2008" i="44" s="1"/>
  <c r="A2008" i="44"/>
  <c r="K2007" i="44"/>
  <c r="P2007" i="44" s="1"/>
  <c r="A2007" i="44"/>
  <c r="K2006" i="44"/>
  <c r="P2006" i="44" s="1"/>
  <c r="A2006" i="44"/>
  <c r="K2005" i="44"/>
  <c r="P2005" i="44" s="1"/>
  <c r="A2005" i="44"/>
  <c r="K2004" i="44"/>
  <c r="P2004" i="44" s="1"/>
  <c r="A2004" i="44"/>
  <c r="K2003" i="44"/>
  <c r="P2003" i="44" s="1"/>
  <c r="A2003" i="44"/>
  <c r="K2002" i="44"/>
  <c r="P2002" i="44" s="1"/>
  <c r="A2002" i="44"/>
  <c r="K2001" i="44"/>
  <c r="P2001" i="44" s="1"/>
  <c r="A2001" i="44"/>
  <c r="K2000" i="44"/>
  <c r="P2000" i="44" s="1"/>
  <c r="A2000" i="44"/>
  <c r="K1999" i="44"/>
  <c r="P1999" i="44" s="1"/>
  <c r="A1999" i="44"/>
  <c r="K1998" i="44"/>
  <c r="P1998" i="44" s="1"/>
  <c r="A1998" i="44"/>
  <c r="K1997" i="44"/>
  <c r="P1997" i="44" s="1"/>
  <c r="A1997" i="44"/>
  <c r="K1996" i="44"/>
  <c r="P1996" i="44" s="1"/>
  <c r="A1996" i="44"/>
  <c r="K1995" i="44"/>
  <c r="P1995" i="44" s="1"/>
  <c r="A1995" i="44"/>
  <c r="K1994" i="44"/>
  <c r="P1994" i="44" s="1"/>
  <c r="A1994" i="44"/>
  <c r="K1993" i="44"/>
  <c r="P1993" i="44" s="1"/>
  <c r="A1993" i="44"/>
  <c r="K1992" i="44"/>
  <c r="P1992" i="44" s="1"/>
  <c r="A1992" i="44"/>
  <c r="K1991" i="44"/>
  <c r="P1991" i="44" s="1"/>
  <c r="A1991" i="44"/>
  <c r="K1990" i="44"/>
  <c r="P1990" i="44" s="1"/>
  <c r="A1990" i="44"/>
  <c r="K1989" i="44"/>
  <c r="P1989" i="44" s="1"/>
  <c r="A1989" i="44"/>
  <c r="K1988" i="44"/>
  <c r="P1988" i="44" s="1"/>
  <c r="A1988" i="44"/>
  <c r="K1987" i="44"/>
  <c r="P1987" i="44" s="1"/>
  <c r="A1987" i="44"/>
  <c r="K1986" i="44"/>
  <c r="P1986" i="44" s="1"/>
  <c r="A1986" i="44"/>
  <c r="K1985" i="44"/>
  <c r="P1985" i="44" s="1"/>
  <c r="A1985" i="44"/>
  <c r="K1984" i="44"/>
  <c r="P1984" i="44" s="1"/>
  <c r="A1984" i="44"/>
  <c r="K1983" i="44"/>
  <c r="P1983" i="44" s="1"/>
  <c r="A1983" i="44"/>
  <c r="K1982" i="44"/>
  <c r="P1982" i="44" s="1"/>
  <c r="A1982" i="44"/>
  <c r="K1981" i="44"/>
  <c r="P1981" i="44" s="1"/>
  <c r="A1981" i="44"/>
  <c r="K1980" i="44"/>
  <c r="P1980" i="44" s="1"/>
  <c r="A1980" i="44"/>
  <c r="K1979" i="44"/>
  <c r="P1979" i="44" s="1"/>
  <c r="A1979" i="44"/>
  <c r="K1978" i="44"/>
  <c r="P1978" i="44" s="1"/>
  <c r="A1978" i="44"/>
  <c r="K1977" i="44"/>
  <c r="P1977" i="44" s="1"/>
  <c r="A1977" i="44"/>
  <c r="K1976" i="44"/>
  <c r="P1976" i="44" s="1"/>
  <c r="A1976" i="44"/>
  <c r="K1975" i="44"/>
  <c r="P1975" i="44" s="1"/>
  <c r="A1975" i="44"/>
  <c r="K1974" i="44"/>
  <c r="P1974" i="44" s="1"/>
  <c r="A1974" i="44"/>
  <c r="K1973" i="44"/>
  <c r="P1973" i="44" s="1"/>
  <c r="A1973" i="44"/>
  <c r="K1972" i="44"/>
  <c r="P1972" i="44" s="1"/>
  <c r="A1972" i="44"/>
  <c r="K1971" i="44"/>
  <c r="P1971" i="44" s="1"/>
  <c r="A1971" i="44"/>
  <c r="K1970" i="44"/>
  <c r="P1970" i="44" s="1"/>
  <c r="A1970" i="44"/>
  <c r="K1969" i="44"/>
  <c r="P1969" i="44" s="1"/>
  <c r="A1969" i="44"/>
  <c r="K1968" i="44"/>
  <c r="P1968" i="44" s="1"/>
  <c r="A1968" i="44"/>
  <c r="K1967" i="44"/>
  <c r="P1967" i="44" s="1"/>
  <c r="A1967" i="44"/>
  <c r="K1966" i="44"/>
  <c r="P1966" i="44" s="1"/>
  <c r="A1966" i="44"/>
  <c r="K1965" i="44"/>
  <c r="P1965" i="44" s="1"/>
  <c r="A1965" i="44"/>
  <c r="K1964" i="44"/>
  <c r="P1964" i="44" s="1"/>
  <c r="A1964" i="44"/>
  <c r="K1963" i="44"/>
  <c r="P1963" i="44" s="1"/>
  <c r="A1963" i="44"/>
  <c r="K1962" i="44"/>
  <c r="P1962" i="44" s="1"/>
  <c r="A1962" i="44"/>
  <c r="K1961" i="44"/>
  <c r="P1961" i="44" s="1"/>
  <c r="A1961" i="44"/>
  <c r="K1960" i="44"/>
  <c r="P1960" i="44" s="1"/>
  <c r="A1960" i="44"/>
  <c r="K1959" i="44"/>
  <c r="P1959" i="44" s="1"/>
  <c r="A1959" i="44"/>
  <c r="K1958" i="44"/>
  <c r="P1958" i="44" s="1"/>
  <c r="A1958" i="44"/>
  <c r="K1957" i="44"/>
  <c r="P1957" i="44" s="1"/>
  <c r="A1957" i="44"/>
  <c r="K1956" i="44"/>
  <c r="P1956" i="44" s="1"/>
  <c r="A1956" i="44"/>
  <c r="K1955" i="44"/>
  <c r="P1955" i="44" s="1"/>
  <c r="A1955" i="44"/>
  <c r="K1954" i="44"/>
  <c r="P1954" i="44" s="1"/>
  <c r="A1954" i="44"/>
  <c r="K1953" i="44"/>
  <c r="P1953" i="44" s="1"/>
  <c r="A1953" i="44"/>
  <c r="K1952" i="44"/>
  <c r="P1952" i="44" s="1"/>
  <c r="A1952" i="44"/>
  <c r="K1951" i="44"/>
  <c r="P1951" i="44" s="1"/>
  <c r="A1951" i="44"/>
  <c r="K1950" i="44"/>
  <c r="P1950" i="44" s="1"/>
  <c r="A1950" i="44"/>
  <c r="K1949" i="44"/>
  <c r="P1949" i="44" s="1"/>
  <c r="A1949" i="44"/>
  <c r="K1948" i="44"/>
  <c r="P1948" i="44" s="1"/>
  <c r="A1948" i="44"/>
  <c r="K1947" i="44"/>
  <c r="P1947" i="44" s="1"/>
  <c r="A1947" i="44"/>
  <c r="K1946" i="44"/>
  <c r="P1946" i="44" s="1"/>
  <c r="A1946" i="44"/>
  <c r="K1945" i="44"/>
  <c r="P1945" i="44" s="1"/>
  <c r="A1945" i="44"/>
  <c r="K1944" i="44"/>
  <c r="P1944" i="44" s="1"/>
  <c r="A1944" i="44"/>
  <c r="K1943" i="44"/>
  <c r="P1943" i="44" s="1"/>
  <c r="A1943" i="44"/>
  <c r="K1942" i="44"/>
  <c r="P1942" i="44" s="1"/>
  <c r="A1942" i="44"/>
  <c r="K1941" i="44"/>
  <c r="P1941" i="44" s="1"/>
  <c r="A1941" i="44"/>
  <c r="K1940" i="44"/>
  <c r="P1940" i="44" s="1"/>
  <c r="A1940" i="44"/>
  <c r="K1939" i="44"/>
  <c r="P1939" i="44" s="1"/>
  <c r="A1939" i="44"/>
  <c r="K1938" i="44"/>
  <c r="P1938" i="44" s="1"/>
  <c r="A1938" i="44"/>
  <c r="K1937" i="44"/>
  <c r="P1937" i="44" s="1"/>
  <c r="A1937" i="44"/>
  <c r="K1936" i="44"/>
  <c r="P1936" i="44" s="1"/>
  <c r="A1936" i="44"/>
  <c r="K1935" i="44"/>
  <c r="P1935" i="44" s="1"/>
  <c r="A1935" i="44"/>
  <c r="K1934" i="44"/>
  <c r="P1934" i="44" s="1"/>
  <c r="A1934" i="44"/>
  <c r="K1933" i="44"/>
  <c r="P1933" i="44" s="1"/>
  <c r="A1933" i="44"/>
  <c r="K1932" i="44"/>
  <c r="P1932" i="44" s="1"/>
  <c r="A1932" i="44"/>
  <c r="K1931" i="44"/>
  <c r="P1931" i="44" s="1"/>
  <c r="A1931" i="44"/>
  <c r="K1930" i="44"/>
  <c r="P1930" i="44" s="1"/>
  <c r="A1930" i="44"/>
  <c r="K1929" i="44"/>
  <c r="P1929" i="44" s="1"/>
  <c r="A1929" i="44"/>
  <c r="K1928" i="44"/>
  <c r="P1928" i="44" s="1"/>
  <c r="A1928" i="44"/>
  <c r="K1927" i="44"/>
  <c r="P1927" i="44" s="1"/>
  <c r="A1927" i="44"/>
  <c r="K1926" i="44"/>
  <c r="P1926" i="44" s="1"/>
  <c r="A1926" i="44"/>
  <c r="K1925" i="44"/>
  <c r="P1925" i="44" s="1"/>
  <c r="A1925" i="44"/>
  <c r="K1924" i="44"/>
  <c r="P1924" i="44" s="1"/>
  <c r="A1924" i="44"/>
  <c r="K1923" i="44"/>
  <c r="P1923" i="44" s="1"/>
  <c r="A1923" i="44"/>
  <c r="K1922" i="44"/>
  <c r="P1922" i="44" s="1"/>
  <c r="A1922" i="44"/>
  <c r="K1921" i="44"/>
  <c r="P1921" i="44" s="1"/>
  <c r="A1921" i="44"/>
  <c r="K1920" i="44"/>
  <c r="P1920" i="44" s="1"/>
  <c r="A1920" i="44"/>
  <c r="K1919" i="44"/>
  <c r="P1919" i="44" s="1"/>
  <c r="A1919" i="44"/>
  <c r="K1918" i="44"/>
  <c r="P1918" i="44" s="1"/>
  <c r="A1918" i="44"/>
  <c r="K1917" i="44"/>
  <c r="P1917" i="44" s="1"/>
  <c r="A1917" i="44"/>
  <c r="K1916" i="44"/>
  <c r="P1916" i="44" s="1"/>
  <c r="A1916" i="44"/>
  <c r="K1915" i="44"/>
  <c r="P1915" i="44" s="1"/>
  <c r="A1915" i="44"/>
  <c r="K1914" i="44"/>
  <c r="P1914" i="44" s="1"/>
  <c r="A1914" i="44"/>
  <c r="K1913" i="44"/>
  <c r="P1913" i="44" s="1"/>
  <c r="A1913" i="44"/>
  <c r="K1912" i="44"/>
  <c r="P1912" i="44" s="1"/>
  <c r="A1912" i="44"/>
  <c r="K1911" i="44"/>
  <c r="P1911" i="44" s="1"/>
  <c r="A1911" i="44"/>
  <c r="K1910" i="44"/>
  <c r="P1910" i="44" s="1"/>
  <c r="A1910" i="44"/>
  <c r="K1909" i="44"/>
  <c r="P1909" i="44" s="1"/>
  <c r="A1909" i="44"/>
  <c r="K1908" i="44"/>
  <c r="P1908" i="44" s="1"/>
  <c r="A1908" i="44"/>
  <c r="K1907" i="44"/>
  <c r="P1907" i="44" s="1"/>
  <c r="A1907" i="44"/>
  <c r="K1906" i="44"/>
  <c r="P1906" i="44" s="1"/>
  <c r="A1906" i="44"/>
  <c r="K1905" i="44"/>
  <c r="P1905" i="44" s="1"/>
  <c r="A1905" i="44"/>
  <c r="K1904" i="44"/>
  <c r="P1904" i="44" s="1"/>
  <c r="A1904" i="44"/>
  <c r="K1903" i="44"/>
  <c r="P1903" i="44" s="1"/>
  <c r="A1903" i="44"/>
  <c r="K1902" i="44"/>
  <c r="P1902" i="44" s="1"/>
  <c r="A1902" i="44"/>
  <c r="K1901" i="44"/>
  <c r="P1901" i="44" s="1"/>
  <c r="A1901" i="44"/>
  <c r="K1900" i="44"/>
  <c r="P1900" i="44" s="1"/>
  <c r="A1900" i="44"/>
  <c r="K1899" i="44"/>
  <c r="P1899" i="44" s="1"/>
  <c r="A1899" i="44"/>
  <c r="K1898" i="44"/>
  <c r="P1898" i="44" s="1"/>
  <c r="A1898" i="44"/>
  <c r="K1897" i="44"/>
  <c r="P1897" i="44" s="1"/>
  <c r="A1897" i="44"/>
  <c r="K1896" i="44"/>
  <c r="P1896" i="44" s="1"/>
  <c r="A1896" i="44"/>
  <c r="K1895" i="44"/>
  <c r="P1895" i="44" s="1"/>
  <c r="A1895" i="44"/>
  <c r="K1894" i="44"/>
  <c r="P1894" i="44" s="1"/>
  <c r="A1894" i="44"/>
  <c r="K1893" i="44"/>
  <c r="P1893" i="44" s="1"/>
  <c r="A1893" i="44"/>
  <c r="K1892" i="44"/>
  <c r="P1892" i="44" s="1"/>
  <c r="A1892" i="44"/>
  <c r="K1891" i="44"/>
  <c r="P1891" i="44" s="1"/>
  <c r="A1891" i="44"/>
  <c r="K1890" i="44"/>
  <c r="P1890" i="44" s="1"/>
  <c r="A1890" i="44"/>
  <c r="K1889" i="44"/>
  <c r="P1889" i="44" s="1"/>
  <c r="A1889" i="44"/>
  <c r="K1888" i="44"/>
  <c r="P1888" i="44" s="1"/>
  <c r="A1888" i="44"/>
  <c r="K1887" i="44"/>
  <c r="P1887" i="44" s="1"/>
  <c r="A1887" i="44"/>
  <c r="K1886" i="44"/>
  <c r="P1886" i="44" s="1"/>
  <c r="A1886" i="44"/>
  <c r="K1885" i="44"/>
  <c r="P1885" i="44" s="1"/>
  <c r="A1885" i="44"/>
  <c r="K1884" i="44"/>
  <c r="P1884" i="44" s="1"/>
  <c r="A1884" i="44"/>
  <c r="K1883" i="44"/>
  <c r="P1883" i="44" s="1"/>
  <c r="A1883" i="44"/>
  <c r="K1882" i="44"/>
  <c r="P1882" i="44" s="1"/>
  <c r="A1882" i="44"/>
  <c r="K1881" i="44"/>
  <c r="P1881" i="44" s="1"/>
  <c r="A1881" i="44"/>
  <c r="K1880" i="44"/>
  <c r="P1880" i="44" s="1"/>
  <c r="A1880" i="44"/>
  <c r="K1879" i="44"/>
  <c r="P1879" i="44" s="1"/>
  <c r="A1879" i="44"/>
  <c r="K1878" i="44"/>
  <c r="P1878" i="44" s="1"/>
  <c r="A1878" i="44"/>
  <c r="K1877" i="44"/>
  <c r="P1877" i="44" s="1"/>
  <c r="A1877" i="44"/>
  <c r="K1876" i="44"/>
  <c r="P1876" i="44" s="1"/>
  <c r="A1876" i="44"/>
  <c r="K1875" i="44"/>
  <c r="P1875" i="44" s="1"/>
  <c r="A1875" i="44"/>
  <c r="K1874" i="44"/>
  <c r="P1874" i="44" s="1"/>
  <c r="A1874" i="44"/>
  <c r="K1873" i="44"/>
  <c r="P1873" i="44" s="1"/>
  <c r="A1873" i="44"/>
  <c r="K1872" i="44"/>
  <c r="P1872" i="44" s="1"/>
  <c r="A1872" i="44"/>
  <c r="K1871" i="44"/>
  <c r="P1871" i="44" s="1"/>
  <c r="A1871" i="44"/>
  <c r="K1870" i="44"/>
  <c r="P1870" i="44" s="1"/>
  <c r="A1870" i="44"/>
  <c r="K1869" i="44"/>
  <c r="P1869" i="44" s="1"/>
  <c r="A1869" i="44"/>
  <c r="K1868" i="44"/>
  <c r="P1868" i="44" s="1"/>
  <c r="A1868" i="44"/>
  <c r="K1867" i="44"/>
  <c r="P1867" i="44" s="1"/>
  <c r="A1867" i="44"/>
  <c r="K1866" i="44"/>
  <c r="P1866" i="44" s="1"/>
  <c r="A1866" i="44"/>
  <c r="K1865" i="44"/>
  <c r="P1865" i="44" s="1"/>
  <c r="A1865" i="44"/>
  <c r="K1864" i="44"/>
  <c r="P1864" i="44" s="1"/>
  <c r="A1864" i="44"/>
  <c r="K1863" i="44"/>
  <c r="P1863" i="44" s="1"/>
  <c r="A1863" i="44"/>
  <c r="K1862" i="44"/>
  <c r="P1862" i="44" s="1"/>
  <c r="A1862" i="44"/>
  <c r="K1861" i="44"/>
  <c r="P1861" i="44" s="1"/>
  <c r="A1861" i="44"/>
  <c r="K1860" i="44"/>
  <c r="P1860" i="44" s="1"/>
  <c r="A1860" i="44"/>
  <c r="K1859" i="44"/>
  <c r="P1859" i="44" s="1"/>
  <c r="A1859" i="44"/>
  <c r="K1858" i="44"/>
  <c r="P1858" i="44" s="1"/>
  <c r="A1858" i="44"/>
  <c r="K1857" i="44"/>
  <c r="P1857" i="44" s="1"/>
  <c r="A1857" i="44"/>
  <c r="K1856" i="44"/>
  <c r="P1856" i="44" s="1"/>
  <c r="A1856" i="44"/>
  <c r="K1855" i="44"/>
  <c r="P1855" i="44" s="1"/>
  <c r="A1855" i="44"/>
  <c r="K1854" i="44"/>
  <c r="P1854" i="44" s="1"/>
  <c r="A1854" i="44"/>
  <c r="K1853" i="44"/>
  <c r="P1853" i="44" s="1"/>
  <c r="A1853" i="44"/>
  <c r="K1852" i="44"/>
  <c r="P1852" i="44" s="1"/>
  <c r="A1852" i="44"/>
  <c r="K1851" i="44"/>
  <c r="P1851" i="44" s="1"/>
  <c r="A1851" i="44"/>
  <c r="K1850" i="44"/>
  <c r="P1850" i="44" s="1"/>
  <c r="A1850" i="44"/>
  <c r="K1849" i="44"/>
  <c r="P1849" i="44" s="1"/>
  <c r="A1849" i="44"/>
  <c r="K1848" i="44"/>
  <c r="P1848" i="44" s="1"/>
  <c r="A1848" i="44"/>
  <c r="K1847" i="44"/>
  <c r="P1847" i="44" s="1"/>
  <c r="A1847" i="44"/>
  <c r="K1846" i="44"/>
  <c r="P1846" i="44" s="1"/>
  <c r="A1846" i="44"/>
  <c r="K1845" i="44"/>
  <c r="P1845" i="44" s="1"/>
  <c r="A1845" i="44"/>
  <c r="K1844" i="44"/>
  <c r="P1844" i="44" s="1"/>
  <c r="A1844" i="44"/>
  <c r="K1843" i="44"/>
  <c r="P1843" i="44" s="1"/>
  <c r="A1843" i="44"/>
  <c r="K1842" i="44"/>
  <c r="P1842" i="44" s="1"/>
  <c r="A1842" i="44"/>
  <c r="K1841" i="44"/>
  <c r="P1841" i="44" s="1"/>
  <c r="A1841" i="44"/>
  <c r="K1840" i="44"/>
  <c r="P1840" i="44" s="1"/>
  <c r="A1840" i="44"/>
  <c r="K1839" i="44"/>
  <c r="P1839" i="44" s="1"/>
  <c r="A1839" i="44"/>
  <c r="K1838" i="44"/>
  <c r="P1838" i="44" s="1"/>
  <c r="A1838" i="44"/>
  <c r="K1837" i="44"/>
  <c r="P1837" i="44" s="1"/>
  <c r="A1837" i="44"/>
  <c r="K1836" i="44"/>
  <c r="P1836" i="44" s="1"/>
  <c r="A1836" i="44"/>
  <c r="K1835" i="44"/>
  <c r="P1835" i="44" s="1"/>
  <c r="A1835" i="44"/>
  <c r="K1834" i="44"/>
  <c r="P1834" i="44" s="1"/>
  <c r="A1834" i="44"/>
  <c r="K1833" i="44"/>
  <c r="P1833" i="44" s="1"/>
  <c r="A1833" i="44"/>
  <c r="K1832" i="44"/>
  <c r="P1832" i="44" s="1"/>
  <c r="A1832" i="44"/>
  <c r="K1831" i="44"/>
  <c r="P1831" i="44" s="1"/>
  <c r="A1831" i="44"/>
  <c r="K1830" i="44"/>
  <c r="P1830" i="44" s="1"/>
  <c r="A1830" i="44"/>
  <c r="K1829" i="44"/>
  <c r="P1829" i="44" s="1"/>
  <c r="A1829" i="44"/>
  <c r="K1828" i="44"/>
  <c r="P1828" i="44" s="1"/>
  <c r="A1828" i="44"/>
  <c r="K1827" i="44"/>
  <c r="P1827" i="44" s="1"/>
  <c r="A1827" i="44"/>
  <c r="K1826" i="44"/>
  <c r="P1826" i="44" s="1"/>
  <c r="A1826" i="44"/>
  <c r="K1825" i="44"/>
  <c r="P1825" i="44" s="1"/>
  <c r="A1825" i="44"/>
  <c r="K1824" i="44"/>
  <c r="P1824" i="44" s="1"/>
  <c r="A1824" i="44"/>
  <c r="K1823" i="44"/>
  <c r="P1823" i="44" s="1"/>
  <c r="A1823" i="44"/>
  <c r="K1822" i="44"/>
  <c r="P1822" i="44" s="1"/>
  <c r="A1822" i="44"/>
  <c r="K1821" i="44"/>
  <c r="P1821" i="44" s="1"/>
  <c r="A1821" i="44"/>
  <c r="K1820" i="44"/>
  <c r="P1820" i="44" s="1"/>
  <c r="A1820" i="44"/>
  <c r="K1819" i="44"/>
  <c r="P1819" i="44" s="1"/>
  <c r="A1819" i="44"/>
  <c r="K1818" i="44"/>
  <c r="P1818" i="44" s="1"/>
  <c r="A1818" i="44"/>
  <c r="K1817" i="44"/>
  <c r="P1817" i="44" s="1"/>
  <c r="A1817" i="44"/>
  <c r="K1816" i="44"/>
  <c r="P1816" i="44" s="1"/>
  <c r="A1816" i="44"/>
  <c r="K1815" i="44"/>
  <c r="P1815" i="44" s="1"/>
  <c r="A1815" i="44"/>
  <c r="K1814" i="44"/>
  <c r="P1814" i="44" s="1"/>
  <c r="A1814" i="44"/>
  <c r="K1813" i="44"/>
  <c r="P1813" i="44" s="1"/>
  <c r="A1813" i="44"/>
  <c r="K1812" i="44"/>
  <c r="P1812" i="44" s="1"/>
  <c r="A1812" i="44"/>
  <c r="K1811" i="44"/>
  <c r="P1811" i="44" s="1"/>
  <c r="A1811" i="44"/>
  <c r="K1810" i="44"/>
  <c r="P1810" i="44" s="1"/>
  <c r="A1810" i="44"/>
  <c r="K1809" i="44"/>
  <c r="P1809" i="44" s="1"/>
  <c r="A1809" i="44"/>
  <c r="K1808" i="44"/>
  <c r="P1808" i="44" s="1"/>
  <c r="A1808" i="44"/>
  <c r="K1807" i="44"/>
  <c r="P1807" i="44" s="1"/>
  <c r="A1807" i="44"/>
  <c r="K1806" i="44"/>
  <c r="P1806" i="44" s="1"/>
  <c r="A1806" i="44"/>
  <c r="K1805" i="44"/>
  <c r="P1805" i="44" s="1"/>
  <c r="A1805" i="44"/>
  <c r="K1804" i="44"/>
  <c r="P1804" i="44" s="1"/>
  <c r="A1804" i="44"/>
  <c r="K1803" i="44"/>
  <c r="P1803" i="44" s="1"/>
  <c r="A1803" i="44"/>
  <c r="K1802" i="44"/>
  <c r="P1802" i="44" s="1"/>
  <c r="A1802" i="44"/>
  <c r="K1801" i="44"/>
  <c r="P1801" i="44" s="1"/>
  <c r="A1801" i="44"/>
  <c r="K1800" i="44"/>
  <c r="P1800" i="44" s="1"/>
  <c r="A1800" i="44"/>
  <c r="K1799" i="44"/>
  <c r="P1799" i="44" s="1"/>
  <c r="A1799" i="44"/>
  <c r="K1798" i="44"/>
  <c r="P1798" i="44" s="1"/>
  <c r="A1798" i="44"/>
  <c r="K1797" i="44"/>
  <c r="P1797" i="44" s="1"/>
  <c r="A1797" i="44"/>
  <c r="K1796" i="44"/>
  <c r="P1796" i="44" s="1"/>
  <c r="A1796" i="44"/>
  <c r="K1795" i="44"/>
  <c r="P1795" i="44" s="1"/>
  <c r="A1795" i="44"/>
  <c r="K1794" i="44"/>
  <c r="P1794" i="44" s="1"/>
  <c r="A1794" i="44"/>
  <c r="K1793" i="44"/>
  <c r="P1793" i="44" s="1"/>
  <c r="A1793" i="44"/>
  <c r="K1792" i="44"/>
  <c r="P1792" i="44" s="1"/>
  <c r="A1792" i="44"/>
  <c r="K1791" i="44"/>
  <c r="P1791" i="44" s="1"/>
  <c r="A1791" i="44"/>
  <c r="K1790" i="44"/>
  <c r="P1790" i="44" s="1"/>
  <c r="A1790" i="44"/>
  <c r="K1789" i="44"/>
  <c r="P1789" i="44" s="1"/>
  <c r="A1789" i="44"/>
  <c r="K1788" i="44"/>
  <c r="P1788" i="44" s="1"/>
  <c r="A1788" i="44"/>
  <c r="K1787" i="44"/>
  <c r="P1787" i="44" s="1"/>
  <c r="A1787" i="44"/>
  <c r="K1786" i="44"/>
  <c r="P1786" i="44" s="1"/>
  <c r="A1786" i="44"/>
  <c r="K1785" i="44"/>
  <c r="P1785" i="44" s="1"/>
  <c r="A1785" i="44"/>
  <c r="K1784" i="44"/>
  <c r="P1784" i="44" s="1"/>
  <c r="A1784" i="44"/>
  <c r="K1783" i="44"/>
  <c r="P1783" i="44" s="1"/>
  <c r="A1783" i="44"/>
  <c r="K1782" i="44"/>
  <c r="P1782" i="44" s="1"/>
  <c r="A1782" i="44"/>
  <c r="K1781" i="44"/>
  <c r="P1781" i="44" s="1"/>
  <c r="A1781" i="44"/>
  <c r="K1780" i="44"/>
  <c r="P1780" i="44" s="1"/>
  <c r="A1780" i="44"/>
  <c r="K1779" i="44"/>
  <c r="P1779" i="44" s="1"/>
  <c r="A1779" i="44"/>
  <c r="K1778" i="44"/>
  <c r="P1778" i="44" s="1"/>
  <c r="A1778" i="44"/>
  <c r="K1777" i="44"/>
  <c r="P1777" i="44" s="1"/>
  <c r="A1777" i="44"/>
  <c r="K1776" i="44"/>
  <c r="P1776" i="44" s="1"/>
  <c r="A1776" i="44"/>
  <c r="K1775" i="44"/>
  <c r="P1775" i="44" s="1"/>
  <c r="A1775" i="44"/>
  <c r="K1774" i="44"/>
  <c r="P1774" i="44" s="1"/>
  <c r="A1774" i="44"/>
  <c r="K1773" i="44"/>
  <c r="P1773" i="44" s="1"/>
  <c r="A1773" i="44"/>
  <c r="K1772" i="44"/>
  <c r="P1772" i="44" s="1"/>
  <c r="A1772" i="44"/>
  <c r="K1771" i="44"/>
  <c r="P1771" i="44" s="1"/>
  <c r="A1771" i="44"/>
  <c r="K1770" i="44"/>
  <c r="P1770" i="44" s="1"/>
  <c r="A1770" i="44"/>
  <c r="K1769" i="44"/>
  <c r="P1769" i="44" s="1"/>
  <c r="A1769" i="44"/>
  <c r="K1768" i="44"/>
  <c r="P1768" i="44" s="1"/>
  <c r="A1768" i="44"/>
  <c r="K1767" i="44"/>
  <c r="P1767" i="44" s="1"/>
  <c r="A1767" i="44"/>
  <c r="K1766" i="44"/>
  <c r="P1766" i="44" s="1"/>
  <c r="A1766" i="44"/>
  <c r="K1765" i="44"/>
  <c r="P1765" i="44" s="1"/>
  <c r="A1765" i="44"/>
  <c r="K1764" i="44"/>
  <c r="P1764" i="44" s="1"/>
  <c r="A1764" i="44"/>
  <c r="K1763" i="44"/>
  <c r="P1763" i="44" s="1"/>
  <c r="A1763" i="44"/>
  <c r="K1762" i="44"/>
  <c r="P1762" i="44" s="1"/>
  <c r="A1762" i="44"/>
  <c r="K1761" i="44"/>
  <c r="P1761" i="44" s="1"/>
  <c r="A1761" i="44"/>
  <c r="K1760" i="44"/>
  <c r="P1760" i="44" s="1"/>
  <c r="A1760" i="44"/>
  <c r="K1759" i="44"/>
  <c r="P1759" i="44" s="1"/>
  <c r="A1759" i="44"/>
  <c r="K1758" i="44"/>
  <c r="P1758" i="44" s="1"/>
  <c r="A1758" i="44"/>
  <c r="K1757" i="44"/>
  <c r="P1757" i="44" s="1"/>
  <c r="A1757" i="44"/>
  <c r="K1756" i="44"/>
  <c r="P1756" i="44" s="1"/>
  <c r="A1756" i="44"/>
  <c r="K1755" i="44"/>
  <c r="P1755" i="44" s="1"/>
  <c r="A1755" i="44"/>
  <c r="K1754" i="44"/>
  <c r="P1754" i="44" s="1"/>
  <c r="A1754" i="44"/>
  <c r="K1753" i="44"/>
  <c r="P1753" i="44" s="1"/>
  <c r="A1753" i="44"/>
  <c r="K1752" i="44"/>
  <c r="P1752" i="44" s="1"/>
  <c r="A1752" i="44"/>
  <c r="K1751" i="44"/>
  <c r="P1751" i="44" s="1"/>
  <c r="A1751" i="44"/>
  <c r="K1750" i="44"/>
  <c r="P1750" i="44" s="1"/>
  <c r="A1750" i="44"/>
  <c r="K1749" i="44"/>
  <c r="P1749" i="44" s="1"/>
  <c r="A1749" i="44"/>
  <c r="K1748" i="44"/>
  <c r="P1748" i="44" s="1"/>
  <c r="A1748" i="44"/>
  <c r="K1747" i="44"/>
  <c r="P1747" i="44" s="1"/>
  <c r="A1747" i="44"/>
  <c r="K1746" i="44"/>
  <c r="P1746" i="44" s="1"/>
  <c r="A1746" i="44"/>
  <c r="K1745" i="44"/>
  <c r="P1745" i="44" s="1"/>
  <c r="A1745" i="44"/>
  <c r="K1744" i="44"/>
  <c r="P1744" i="44" s="1"/>
  <c r="A1744" i="44"/>
  <c r="K1743" i="44"/>
  <c r="P1743" i="44" s="1"/>
  <c r="A1743" i="44"/>
  <c r="K1742" i="44"/>
  <c r="P1742" i="44" s="1"/>
  <c r="A1742" i="44"/>
  <c r="K1741" i="44"/>
  <c r="P1741" i="44" s="1"/>
  <c r="A1741" i="44"/>
  <c r="K1740" i="44"/>
  <c r="P1740" i="44" s="1"/>
  <c r="A1740" i="44"/>
  <c r="K1739" i="44"/>
  <c r="P1739" i="44" s="1"/>
  <c r="A1739" i="44"/>
  <c r="K1738" i="44"/>
  <c r="P1738" i="44" s="1"/>
  <c r="A1738" i="44"/>
  <c r="K1737" i="44"/>
  <c r="P1737" i="44" s="1"/>
  <c r="A1737" i="44"/>
  <c r="K1736" i="44"/>
  <c r="P1736" i="44" s="1"/>
  <c r="A1736" i="44"/>
  <c r="K1735" i="44"/>
  <c r="P1735" i="44" s="1"/>
  <c r="A1735" i="44"/>
  <c r="K1734" i="44"/>
  <c r="P1734" i="44" s="1"/>
  <c r="A1734" i="44"/>
  <c r="K1733" i="44"/>
  <c r="P1733" i="44" s="1"/>
  <c r="A1733" i="44"/>
  <c r="K1732" i="44"/>
  <c r="P1732" i="44" s="1"/>
  <c r="A1732" i="44"/>
  <c r="K1731" i="44"/>
  <c r="P1731" i="44" s="1"/>
  <c r="A1731" i="44"/>
  <c r="K1730" i="44"/>
  <c r="P1730" i="44" s="1"/>
  <c r="A1730" i="44"/>
  <c r="K1729" i="44"/>
  <c r="P1729" i="44" s="1"/>
  <c r="A1729" i="44"/>
  <c r="K1728" i="44"/>
  <c r="P1728" i="44" s="1"/>
  <c r="A1728" i="44"/>
  <c r="K1727" i="44"/>
  <c r="P1727" i="44" s="1"/>
  <c r="A1727" i="44"/>
  <c r="K1726" i="44"/>
  <c r="P1726" i="44" s="1"/>
  <c r="A1726" i="44"/>
  <c r="K1725" i="44"/>
  <c r="P1725" i="44" s="1"/>
  <c r="A1725" i="44"/>
  <c r="K1724" i="44"/>
  <c r="P1724" i="44" s="1"/>
  <c r="A1724" i="44"/>
  <c r="K1723" i="44"/>
  <c r="P1723" i="44" s="1"/>
  <c r="A1723" i="44"/>
  <c r="K1722" i="44"/>
  <c r="P1722" i="44" s="1"/>
  <c r="A1722" i="44"/>
  <c r="K1721" i="44"/>
  <c r="P1721" i="44" s="1"/>
  <c r="A1721" i="44"/>
  <c r="K1720" i="44"/>
  <c r="P1720" i="44" s="1"/>
  <c r="A1720" i="44"/>
  <c r="K1719" i="44"/>
  <c r="P1719" i="44" s="1"/>
  <c r="A1719" i="44"/>
  <c r="K1718" i="44"/>
  <c r="P1718" i="44" s="1"/>
  <c r="A1718" i="44"/>
  <c r="K1717" i="44"/>
  <c r="P1717" i="44" s="1"/>
  <c r="A1717" i="44"/>
  <c r="K1716" i="44"/>
  <c r="P1716" i="44" s="1"/>
  <c r="A1716" i="44"/>
  <c r="K1715" i="44"/>
  <c r="P1715" i="44" s="1"/>
  <c r="A1715" i="44"/>
  <c r="K1714" i="44"/>
  <c r="P1714" i="44" s="1"/>
  <c r="A1714" i="44"/>
  <c r="K1713" i="44"/>
  <c r="P1713" i="44" s="1"/>
  <c r="A1713" i="44"/>
  <c r="K1712" i="44"/>
  <c r="P1712" i="44" s="1"/>
  <c r="A1712" i="44"/>
  <c r="K1711" i="44"/>
  <c r="P1711" i="44" s="1"/>
  <c r="A1711" i="44"/>
  <c r="K1710" i="44"/>
  <c r="P1710" i="44" s="1"/>
  <c r="A1710" i="44"/>
  <c r="K1709" i="44"/>
  <c r="P1709" i="44" s="1"/>
  <c r="A1709" i="44"/>
  <c r="K1708" i="44"/>
  <c r="P1708" i="44" s="1"/>
  <c r="A1708" i="44"/>
  <c r="K1707" i="44"/>
  <c r="P1707" i="44" s="1"/>
  <c r="A1707" i="44"/>
  <c r="K1706" i="44"/>
  <c r="P1706" i="44" s="1"/>
  <c r="A1706" i="44"/>
  <c r="K1705" i="44"/>
  <c r="P1705" i="44" s="1"/>
  <c r="A1705" i="44"/>
  <c r="K1704" i="44"/>
  <c r="P1704" i="44" s="1"/>
  <c r="A1704" i="44"/>
  <c r="K1703" i="44"/>
  <c r="P1703" i="44" s="1"/>
  <c r="A1703" i="44"/>
  <c r="K1702" i="44"/>
  <c r="P1702" i="44" s="1"/>
  <c r="A1702" i="44"/>
  <c r="K1701" i="44"/>
  <c r="P1701" i="44" s="1"/>
  <c r="A1701" i="44"/>
  <c r="K1700" i="44"/>
  <c r="P1700" i="44" s="1"/>
  <c r="A1700" i="44"/>
  <c r="K1699" i="44"/>
  <c r="P1699" i="44" s="1"/>
  <c r="A1699" i="44"/>
  <c r="K1698" i="44"/>
  <c r="P1698" i="44" s="1"/>
  <c r="A1698" i="44"/>
  <c r="K1697" i="44"/>
  <c r="P1697" i="44" s="1"/>
  <c r="A1697" i="44"/>
  <c r="K1696" i="44"/>
  <c r="P1696" i="44" s="1"/>
  <c r="A1696" i="44"/>
  <c r="K1695" i="44"/>
  <c r="P1695" i="44" s="1"/>
  <c r="A1695" i="44"/>
  <c r="K1694" i="44"/>
  <c r="P1694" i="44" s="1"/>
  <c r="A1694" i="44"/>
  <c r="K1693" i="44"/>
  <c r="P1693" i="44" s="1"/>
  <c r="A1693" i="44"/>
  <c r="K1692" i="44"/>
  <c r="P1692" i="44" s="1"/>
  <c r="A1692" i="44"/>
  <c r="K1691" i="44"/>
  <c r="P1691" i="44" s="1"/>
  <c r="A1691" i="44"/>
  <c r="K1690" i="44"/>
  <c r="P1690" i="44" s="1"/>
  <c r="A1690" i="44"/>
  <c r="K1689" i="44"/>
  <c r="P1689" i="44" s="1"/>
  <c r="A1689" i="44"/>
  <c r="K1688" i="44"/>
  <c r="P1688" i="44" s="1"/>
  <c r="A1688" i="44"/>
  <c r="K1687" i="44"/>
  <c r="P1687" i="44" s="1"/>
  <c r="A1687" i="44"/>
  <c r="K1686" i="44"/>
  <c r="P1686" i="44" s="1"/>
  <c r="A1686" i="44"/>
  <c r="K1685" i="44"/>
  <c r="P1685" i="44" s="1"/>
  <c r="A1685" i="44"/>
  <c r="K1684" i="44"/>
  <c r="P1684" i="44" s="1"/>
  <c r="A1684" i="44"/>
  <c r="K1683" i="44"/>
  <c r="P1683" i="44" s="1"/>
  <c r="A1683" i="44"/>
  <c r="K1682" i="44"/>
  <c r="P1682" i="44" s="1"/>
  <c r="A1682" i="44"/>
  <c r="K1681" i="44"/>
  <c r="P1681" i="44" s="1"/>
  <c r="A1681" i="44"/>
  <c r="K1680" i="44"/>
  <c r="P1680" i="44" s="1"/>
  <c r="A1680" i="44"/>
  <c r="K1679" i="44"/>
  <c r="P1679" i="44" s="1"/>
  <c r="A1679" i="44"/>
  <c r="K1678" i="44"/>
  <c r="P1678" i="44" s="1"/>
  <c r="A1678" i="44"/>
  <c r="K1677" i="44"/>
  <c r="P1677" i="44" s="1"/>
  <c r="A1677" i="44"/>
  <c r="K1676" i="44"/>
  <c r="P1676" i="44" s="1"/>
  <c r="A1676" i="44"/>
  <c r="K1675" i="44"/>
  <c r="P1675" i="44" s="1"/>
  <c r="A1675" i="44"/>
  <c r="K1674" i="44"/>
  <c r="P1674" i="44" s="1"/>
  <c r="A1674" i="44"/>
  <c r="K1673" i="44"/>
  <c r="P1673" i="44" s="1"/>
  <c r="A1673" i="44"/>
  <c r="K1672" i="44"/>
  <c r="P1672" i="44" s="1"/>
  <c r="A1672" i="44"/>
  <c r="K1671" i="44"/>
  <c r="P1671" i="44" s="1"/>
  <c r="A1671" i="44"/>
  <c r="K1670" i="44"/>
  <c r="P1670" i="44" s="1"/>
  <c r="A1670" i="44"/>
  <c r="K1669" i="44"/>
  <c r="P1669" i="44" s="1"/>
  <c r="A1669" i="44"/>
  <c r="K1668" i="44"/>
  <c r="P1668" i="44" s="1"/>
  <c r="A1668" i="44"/>
  <c r="K1667" i="44"/>
  <c r="P1667" i="44" s="1"/>
  <c r="A1667" i="44"/>
  <c r="K1666" i="44"/>
  <c r="P1666" i="44" s="1"/>
  <c r="A1666" i="44"/>
  <c r="K1665" i="44"/>
  <c r="P1665" i="44" s="1"/>
  <c r="A1665" i="44"/>
  <c r="K1664" i="44"/>
  <c r="P1664" i="44" s="1"/>
  <c r="A1664" i="44"/>
  <c r="K1663" i="44"/>
  <c r="P1663" i="44" s="1"/>
  <c r="A1663" i="44"/>
  <c r="K1662" i="44"/>
  <c r="P1662" i="44" s="1"/>
  <c r="A1662" i="44"/>
  <c r="K1661" i="44"/>
  <c r="P1661" i="44" s="1"/>
  <c r="A1661" i="44"/>
  <c r="K1660" i="44"/>
  <c r="P1660" i="44" s="1"/>
  <c r="A1660" i="44"/>
  <c r="K1659" i="44"/>
  <c r="P1659" i="44" s="1"/>
  <c r="A1659" i="44"/>
  <c r="K1658" i="44"/>
  <c r="P1658" i="44" s="1"/>
  <c r="A1658" i="44"/>
  <c r="K1657" i="44"/>
  <c r="P1657" i="44" s="1"/>
  <c r="A1657" i="44"/>
  <c r="K1656" i="44"/>
  <c r="P1656" i="44" s="1"/>
  <c r="A1656" i="44"/>
  <c r="K1655" i="44"/>
  <c r="P1655" i="44" s="1"/>
  <c r="A1655" i="44"/>
  <c r="K1654" i="44"/>
  <c r="P1654" i="44" s="1"/>
  <c r="A1654" i="44"/>
  <c r="K1653" i="44"/>
  <c r="P1653" i="44" s="1"/>
  <c r="A1653" i="44"/>
  <c r="K1652" i="44"/>
  <c r="P1652" i="44" s="1"/>
  <c r="A1652" i="44"/>
  <c r="K1651" i="44"/>
  <c r="P1651" i="44" s="1"/>
  <c r="A1651" i="44"/>
  <c r="K1650" i="44"/>
  <c r="P1650" i="44" s="1"/>
  <c r="A1650" i="44"/>
  <c r="K1649" i="44"/>
  <c r="P1649" i="44" s="1"/>
  <c r="A1649" i="44"/>
  <c r="K1648" i="44"/>
  <c r="P1648" i="44" s="1"/>
  <c r="A1648" i="44"/>
  <c r="K1647" i="44"/>
  <c r="P1647" i="44" s="1"/>
  <c r="A1647" i="44"/>
  <c r="K1646" i="44"/>
  <c r="P1646" i="44" s="1"/>
  <c r="A1646" i="44"/>
  <c r="K1645" i="44"/>
  <c r="P1645" i="44" s="1"/>
  <c r="A1645" i="44"/>
  <c r="K1644" i="44"/>
  <c r="P1644" i="44" s="1"/>
  <c r="A1644" i="44"/>
  <c r="K1643" i="44"/>
  <c r="P1643" i="44" s="1"/>
  <c r="A1643" i="44"/>
  <c r="K1642" i="44"/>
  <c r="P1642" i="44" s="1"/>
  <c r="A1642" i="44"/>
  <c r="K1641" i="44"/>
  <c r="P1641" i="44" s="1"/>
  <c r="A1641" i="44"/>
  <c r="K1640" i="44"/>
  <c r="P1640" i="44" s="1"/>
  <c r="A1640" i="44"/>
  <c r="K1639" i="44"/>
  <c r="P1639" i="44" s="1"/>
  <c r="A1639" i="44"/>
  <c r="K1638" i="44"/>
  <c r="P1638" i="44" s="1"/>
  <c r="A1638" i="44"/>
  <c r="K1637" i="44"/>
  <c r="P1637" i="44" s="1"/>
  <c r="A1637" i="44"/>
  <c r="K1636" i="44"/>
  <c r="P1636" i="44" s="1"/>
  <c r="A1636" i="44"/>
  <c r="K1635" i="44"/>
  <c r="P1635" i="44" s="1"/>
  <c r="A1635" i="44"/>
  <c r="K1634" i="44"/>
  <c r="P1634" i="44" s="1"/>
  <c r="A1634" i="44"/>
  <c r="K1633" i="44"/>
  <c r="P1633" i="44" s="1"/>
  <c r="A1633" i="44"/>
  <c r="K1632" i="44"/>
  <c r="P1632" i="44" s="1"/>
  <c r="A1632" i="44"/>
  <c r="K1631" i="44"/>
  <c r="P1631" i="44" s="1"/>
  <c r="A1631" i="44"/>
  <c r="K1630" i="44"/>
  <c r="P1630" i="44" s="1"/>
  <c r="A1630" i="44"/>
  <c r="K1629" i="44"/>
  <c r="P1629" i="44" s="1"/>
  <c r="A1629" i="44"/>
  <c r="K1628" i="44"/>
  <c r="P1628" i="44" s="1"/>
  <c r="A1628" i="44"/>
  <c r="K1627" i="44"/>
  <c r="P1627" i="44" s="1"/>
  <c r="A1627" i="44"/>
  <c r="K1626" i="44"/>
  <c r="P1626" i="44" s="1"/>
  <c r="A1626" i="44"/>
  <c r="K1625" i="44"/>
  <c r="P1625" i="44" s="1"/>
  <c r="A1625" i="44"/>
  <c r="K1624" i="44"/>
  <c r="P1624" i="44" s="1"/>
  <c r="A1624" i="44"/>
  <c r="K1623" i="44"/>
  <c r="P1623" i="44" s="1"/>
  <c r="A1623" i="44"/>
  <c r="K1622" i="44"/>
  <c r="P1622" i="44" s="1"/>
  <c r="A1622" i="44"/>
  <c r="K1621" i="44"/>
  <c r="P1621" i="44" s="1"/>
  <c r="A1621" i="44"/>
  <c r="K1620" i="44"/>
  <c r="P1620" i="44" s="1"/>
  <c r="A1620" i="44"/>
  <c r="K1619" i="44"/>
  <c r="P1619" i="44" s="1"/>
  <c r="A1619" i="44"/>
  <c r="K1618" i="44"/>
  <c r="P1618" i="44" s="1"/>
  <c r="A1618" i="44"/>
  <c r="K1617" i="44"/>
  <c r="P1617" i="44" s="1"/>
  <c r="A1617" i="44"/>
  <c r="K1616" i="44"/>
  <c r="P1616" i="44" s="1"/>
  <c r="A1616" i="44"/>
  <c r="K1615" i="44"/>
  <c r="P1615" i="44" s="1"/>
  <c r="A1615" i="44"/>
  <c r="K1614" i="44"/>
  <c r="P1614" i="44" s="1"/>
  <c r="A1614" i="44"/>
  <c r="K1613" i="44"/>
  <c r="P1613" i="44" s="1"/>
  <c r="A1613" i="44"/>
  <c r="K1612" i="44"/>
  <c r="P1612" i="44" s="1"/>
  <c r="A1612" i="44"/>
  <c r="K1611" i="44"/>
  <c r="P1611" i="44" s="1"/>
  <c r="A1611" i="44"/>
  <c r="K1610" i="44"/>
  <c r="P1610" i="44" s="1"/>
  <c r="A1610" i="44"/>
  <c r="K1609" i="44"/>
  <c r="P1609" i="44" s="1"/>
  <c r="A1609" i="44"/>
  <c r="K1608" i="44"/>
  <c r="P1608" i="44" s="1"/>
  <c r="A1608" i="44"/>
  <c r="K1607" i="44"/>
  <c r="P1607" i="44" s="1"/>
  <c r="A1607" i="44"/>
  <c r="K1606" i="44"/>
  <c r="P1606" i="44" s="1"/>
  <c r="A1606" i="44"/>
  <c r="K1605" i="44"/>
  <c r="P1605" i="44" s="1"/>
  <c r="A1605" i="44"/>
  <c r="K1604" i="44"/>
  <c r="P1604" i="44" s="1"/>
  <c r="A1604" i="44"/>
  <c r="K1603" i="44"/>
  <c r="P1603" i="44" s="1"/>
  <c r="A1603" i="44"/>
  <c r="K1602" i="44"/>
  <c r="P1602" i="44" s="1"/>
  <c r="A1602" i="44"/>
  <c r="K1601" i="44"/>
  <c r="P1601" i="44" s="1"/>
  <c r="A1601" i="44"/>
  <c r="K1600" i="44"/>
  <c r="P1600" i="44" s="1"/>
  <c r="A1600" i="44"/>
  <c r="K1599" i="44"/>
  <c r="P1599" i="44" s="1"/>
  <c r="A1599" i="44"/>
  <c r="K1598" i="44"/>
  <c r="P1598" i="44" s="1"/>
  <c r="A1598" i="44"/>
  <c r="K1597" i="44"/>
  <c r="P1597" i="44" s="1"/>
  <c r="A1597" i="44"/>
  <c r="K1596" i="44"/>
  <c r="P1596" i="44" s="1"/>
  <c r="A1596" i="44"/>
  <c r="K1595" i="44"/>
  <c r="P1595" i="44" s="1"/>
  <c r="A1595" i="44"/>
  <c r="K1594" i="44"/>
  <c r="P1594" i="44" s="1"/>
  <c r="A1594" i="44"/>
  <c r="K1593" i="44"/>
  <c r="P1593" i="44" s="1"/>
  <c r="A1593" i="44"/>
  <c r="K1592" i="44"/>
  <c r="P1592" i="44" s="1"/>
  <c r="A1592" i="44"/>
  <c r="K1591" i="44"/>
  <c r="P1591" i="44" s="1"/>
  <c r="A1591" i="44"/>
  <c r="K1590" i="44"/>
  <c r="P1590" i="44" s="1"/>
  <c r="A1590" i="44"/>
  <c r="K1589" i="44"/>
  <c r="P1589" i="44" s="1"/>
  <c r="A1589" i="44"/>
  <c r="K1588" i="44"/>
  <c r="P1588" i="44" s="1"/>
  <c r="A1588" i="44"/>
  <c r="K1587" i="44"/>
  <c r="P1587" i="44" s="1"/>
  <c r="A1587" i="44"/>
  <c r="K1586" i="44"/>
  <c r="P1586" i="44" s="1"/>
  <c r="A1586" i="44"/>
  <c r="K1585" i="44"/>
  <c r="P1585" i="44" s="1"/>
  <c r="A1585" i="44"/>
  <c r="K1584" i="44"/>
  <c r="P1584" i="44" s="1"/>
  <c r="A1584" i="44"/>
  <c r="K1583" i="44"/>
  <c r="P1583" i="44" s="1"/>
  <c r="A1583" i="44"/>
  <c r="K1582" i="44"/>
  <c r="P1582" i="44" s="1"/>
  <c r="A1582" i="44"/>
  <c r="K1581" i="44"/>
  <c r="P1581" i="44" s="1"/>
  <c r="A1581" i="44"/>
  <c r="K1580" i="44"/>
  <c r="P1580" i="44" s="1"/>
  <c r="A1580" i="44"/>
  <c r="K1579" i="44"/>
  <c r="P1579" i="44" s="1"/>
  <c r="A1579" i="44"/>
  <c r="K1578" i="44"/>
  <c r="P1578" i="44" s="1"/>
  <c r="A1578" i="44"/>
  <c r="K1577" i="44"/>
  <c r="P1577" i="44" s="1"/>
  <c r="A1577" i="44"/>
  <c r="K1576" i="44"/>
  <c r="P1576" i="44" s="1"/>
  <c r="A1576" i="44"/>
  <c r="K1575" i="44"/>
  <c r="P1575" i="44" s="1"/>
  <c r="A1575" i="44"/>
  <c r="K1574" i="44"/>
  <c r="P1574" i="44" s="1"/>
  <c r="A1574" i="44"/>
  <c r="K1573" i="44"/>
  <c r="P1573" i="44" s="1"/>
  <c r="A1573" i="44"/>
  <c r="K1572" i="44"/>
  <c r="P1572" i="44" s="1"/>
  <c r="A1572" i="44"/>
  <c r="K1571" i="44"/>
  <c r="P1571" i="44" s="1"/>
  <c r="A1571" i="44"/>
  <c r="K1570" i="44"/>
  <c r="P1570" i="44" s="1"/>
  <c r="A1570" i="44"/>
  <c r="K1569" i="44"/>
  <c r="P1569" i="44" s="1"/>
  <c r="A1569" i="44"/>
  <c r="K1568" i="44"/>
  <c r="P1568" i="44" s="1"/>
  <c r="A1568" i="44"/>
  <c r="K1567" i="44"/>
  <c r="P1567" i="44" s="1"/>
  <c r="A1567" i="44"/>
  <c r="K1566" i="44"/>
  <c r="P1566" i="44" s="1"/>
  <c r="A1566" i="44"/>
  <c r="K1565" i="44"/>
  <c r="P1565" i="44" s="1"/>
  <c r="A1565" i="44"/>
  <c r="K1564" i="44"/>
  <c r="P1564" i="44" s="1"/>
  <c r="A1564" i="44"/>
  <c r="K1563" i="44"/>
  <c r="P1563" i="44" s="1"/>
  <c r="A1563" i="44"/>
  <c r="K1562" i="44"/>
  <c r="P1562" i="44" s="1"/>
  <c r="A1562" i="44"/>
  <c r="K1561" i="44"/>
  <c r="P1561" i="44" s="1"/>
  <c r="A1561" i="44"/>
  <c r="K1560" i="44"/>
  <c r="P1560" i="44" s="1"/>
  <c r="A1560" i="44"/>
  <c r="K1559" i="44"/>
  <c r="P1559" i="44" s="1"/>
  <c r="A1559" i="44"/>
  <c r="K1558" i="44"/>
  <c r="P1558" i="44" s="1"/>
  <c r="A1558" i="44"/>
  <c r="K1557" i="44"/>
  <c r="P1557" i="44" s="1"/>
  <c r="A1557" i="44"/>
  <c r="K1556" i="44"/>
  <c r="P1556" i="44" s="1"/>
  <c r="A1556" i="44"/>
  <c r="K1555" i="44"/>
  <c r="P1555" i="44" s="1"/>
  <c r="A1555" i="44"/>
  <c r="K1554" i="44"/>
  <c r="P1554" i="44" s="1"/>
  <c r="A1554" i="44"/>
  <c r="K1553" i="44"/>
  <c r="P1553" i="44" s="1"/>
  <c r="A1553" i="44"/>
  <c r="K1552" i="44"/>
  <c r="P1552" i="44" s="1"/>
  <c r="A1552" i="44"/>
  <c r="K1551" i="44"/>
  <c r="P1551" i="44" s="1"/>
  <c r="A1551" i="44"/>
  <c r="K1550" i="44"/>
  <c r="P1550" i="44" s="1"/>
  <c r="A1550" i="44"/>
  <c r="K1549" i="44"/>
  <c r="P1549" i="44" s="1"/>
  <c r="A1549" i="44"/>
  <c r="K1548" i="44"/>
  <c r="P1548" i="44" s="1"/>
  <c r="A1548" i="44"/>
  <c r="K1547" i="44"/>
  <c r="P1547" i="44" s="1"/>
  <c r="A1547" i="44"/>
  <c r="K1546" i="44"/>
  <c r="P1546" i="44" s="1"/>
  <c r="A1546" i="44"/>
  <c r="K1545" i="44"/>
  <c r="P1545" i="44" s="1"/>
  <c r="A1545" i="44"/>
  <c r="K1544" i="44"/>
  <c r="P1544" i="44" s="1"/>
  <c r="A1544" i="44"/>
  <c r="K1543" i="44"/>
  <c r="P1543" i="44" s="1"/>
  <c r="A1543" i="44"/>
  <c r="K1542" i="44"/>
  <c r="P1542" i="44" s="1"/>
  <c r="A1542" i="44"/>
  <c r="K1541" i="44"/>
  <c r="P1541" i="44" s="1"/>
  <c r="A1541" i="44"/>
  <c r="K1540" i="44"/>
  <c r="P1540" i="44" s="1"/>
  <c r="A1540" i="44"/>
  <c r="K1539" i="44"/>
  <c r="P1539" i="44" s="1"/>
  <c r="A1539" i="44"/>
  <c r="K1538" i="44"/>
  <c r="P1538" i="44" s="1"/>
  <c r="A1538" i="44"/>
  <c r="K1537" i="44"/>
  <c r="P1537" i="44" s="1"/>
  <c r="A1537" i="44"/>
  <c r="K1536" i="44"/>
  <c r="P1536" i="44" s="1"/>
  <c r="A1536" i="44"/>
  <c r="K1535" i="44"/>
  <c r="P1535" i="44" s="1"/>
  <c r="A1535" i="44"/>
  <c r="K1534" i="44"/>
  <c r="P1534" i="44" s="1"/>
  <c r="A1534" i="44"/>
  <c r="K1533" i="44"/>
  <c r="P1533" i="44" s="1"/>
  <c r="A1533" i="44"/>
  <c r="K1532" i="44"/>
  <c r="P1532" i="44" s="1"/>
  <c r="A1532" i="44"/>
  <c r="K1531" i="44"/>
  <c r="P1531" i="44" s="1"/>
  <c r="A1531" i="44"/>
  <c r="K1530" i="44"/>
  <c r="P1530" i="44" s="1"/>
  <c r="A1530" i="44"/>
  <c r="K1529" i="44"/>
  <c r="P1529" i="44" s="1"/>
  <c r="A1529" i="44"/>
  <c r="K1528" i="44"/>
  <c r="P1528" i="44" s="1"/>
  <c r="A1528" i="44"/>
  <c r="K1527" i="44"/>
  <c r="P1527" i="44" s="1"/>
  <c r="A1527" i="44"/>
  <c r="K1526" i="44"/>
  <c r="P1526" i="44" s="1"/>
  <c r="A1526" i="44"/>
  <c r="K1525" i="44"/>
  <c r="P1525" i="44" s="1"/>
  <c r="A1525" i="44"/>
  <c r="K1524" i="44"/>
  <c r="P1524" i="44" s="1"/>
  <c r="A1524" i="44"/>
  <c r="K1523" i="44"/>
  <c r="P1523" i="44" s="1"/>
  <c r="A1523" i="44"/>
  <c r="K1522" i="44"/>
  <c r="P1522" i="44" s="1"/>
  <c r="A1522" i="44"/>
  <c r="K1521" i="44"/>
  <c r="P1521" i="44" s="1"/>
  <c r="A1521" i="44"/>
  <c r="K1520" i="44"/>
  <c r="P1520" i="44" s="1"/>
  <c r="A1520" i="44"/>
  <c r="K1519" i="44"/>
  <c r="P1519" i="44" s="1"/>
  <c r="A1519" i="44"/>
  <c r="K1518" i="44"/>
  <c r="P1518" i="44" s="1"/>
  <c r="A1518" i="44"/>
  <c r="K1517" i="44"/>
  <c r="P1517" i="44" s="1"/>
  <c r="A1517" i="44"/>
  <c r="K1516" i="44"/>
  <c r="P1516" i="44" s="1"/>
  <c r="A1516" i="44"/>
  <c r="K1515" i="44"/>
  <c r="P1515" i="44" s="1"/>
  <c r="A1515" i="44"/>
  <c r="K1514" i="44"/>
  <c r="P1514" i="44" s="1"/>
  <c r="A1514" i="44"/>
  <c r="K1513" i="44"/>
  <c r="P1513" i="44" s="1"/>
  <c r="A1513" i="44"/>
  <c r="K1512" i="44"/>
  <c r="P1512" i="44" s="1"/>
  <c r="A1512" i="44"/>
  <c r="K1511" i="44"/>
  <c r="P1511" i="44" s="1"/>
  <c r="A1511" i="44"/>
  <c r="K1510" i="44"/>
  <c r="P1510" i="44" s="1"/>
  <c r="A1510" i="44"/>
  <c r="K1509" i="44"/>
  <c r="P1509" i="44" s="1"/>
  <c r="A1509" i="44"/>
  <c r="K1508" i="44"/>
  <c r="P1508" i="44" s="1"/>
  <c r="A1508" i="44"/>
  <c r="K1507" i="44"/>
  <c r="P1507" i="44" s="1"/>
  <c r="A1507" i="44"/>
  <c r="K1506" i="44"/>
  <c r="P1506" i="44" s="1"/>
  <c r="A1506" i="44"/>
  <c r="K1505" i="44"/>
  <c r="P1505" i="44" s="1"/>
  <c r="A1505" i="44"/>
  <c r="K1504" i="44"/>
  <c r="P1504" i="44" s="1"/>
  <c r="A1504" i="44"/>
  <c r="K1503" i="44"/>
  <c r="P1503" i="44" s="1"/>
  <c r="A1503" i="44"/>
  <c r="K1502" i="44"/>
  <c r="P1502" i="44" s="1"/>
  <c r="A1502" i="44"/>
  <c r="K1501" i="44"/>
  <c r="P1501" i="44" s="1"/>
  <c r="A1501" i="44"/>
  <c r="K1500" i="44"/>
  <c r="P1500" i="44" s="1"/>
  <c r="A1500" i="44"/>
  <c r="K1499" i="44"/>
  <c r="P1499" i="44" s="1"/>
  <c r="A1499" i="44"/>
  <c r="K1498" i="44"/>
  <c r="P1498" i="44" s="1"/>
  <c r="A1498" i="44"/>
  <c r="K1497" i="44"/>
  <c r="P1497" i="44" s="1"/>
  <c r="A1497" i="44"/>
  <c r="K1496" i="44"/>
  <c r="P1496" i="44" s="1"/>
  <c r="A1496" i="44"/>
  <c r="K1495" i="44"/>
  <c r="P1495" i="44" s="1"/>
  <c r="A1495" i="44"/>
  <c r="K1494" i="44"/>
  <c r="P1494" i="44" s="1"/>
  <c r="A1494" i="44"/>
  <c r="K1493" i="44"/>
  <c r="P1493" i="44" s="1"/>
  <c r="A1493" i="44"/>
  <c r="K1492" i="44"/>
  <c r="P1492" i="44" s="1"/>
  <c r="A1492" i="44"/>
  <c r="K1491" i="44"/>
  <c r="P1491" i="44" s="1"/>
  <c r="A1491" i="44"/>
  <c r="K1490" i="44"/>
  <c r="P1490" i="44" s="1"/>
  <c r="A1490" i="44"/>
  <c r="K1489" i="44"/>
  <c r="P1489" i="44" s="1"/>
  <c r="A1489" i="44"/>
  <c r="K1488" i="44"/>
  <c r="P1488" i="44" s="1"/>
  <c r="A1488" i="44"/>
  <c r="K1487" i="44"/>
  <c r="P1487" i="44" s="1"/>
  <c r="A1487" i="44"/>
  <c r="K1486" i="44"/>
  <c r="P1486" i="44" s="1"/>
  <c r="A1486" i="44"/>
  <c r="K1485" i="44"/>
  <c r="P1485" i="44" s="1"/>
  <c r="A1485" i="44"/>
  <c r="K1484" i="44"/>
  <c r="P1484" i="44" s="1"/>
  <c r="A1484" i="44"/>
  <c r="K1483" i="44"/>
  <c r="P1483" i="44" s="1"/>
  <c r="A1483" i="44"/>
  <c r="K1482" i="44"/>
  <c r="P1482" i="44" s="1"/>
  <c r="A1482" i="44"/>
  <c r="K1481" i="44"/>
  <c r="P1481" i="44" s="1"/>
  <c r="A1481" i="44"/>
  <c r="K1480" i="44"/>
  <c r="P1480" i="44" s="1"/>
  <c r="A1480" i="44"/>
  <c r="K1479" i="44"/>
  <c r="P1479" i="44" s="1"/>
  <c r="A1479" i="44"/>
  <c r="K1478" i="44"/>
  <c r="P1478" i="44" s="1"/>
  <c r="A1478" i="44"/>
  <c r="K1477" i="44"/>
  <c r="P1477" i="44" s="1"/>
  <c r="A1477" i="44"/>
  <c r="K1476" i="44"/>
  <c r="P1476" i="44" s="1"/>
  <c r="A1476" i="44"/>
  <c r="K1475" i="44"/>
  <c r="P1475" i="44" s="1"/>
  <c r="A1475" i="44"/>
  <c r="K1474" i="44"/>
  <c r="P1474" i="44" s="1"/>
  <c r="A1474" i="44"/>
  <c r="K1473" i="44"/>
  <c r="P1473" i="44" s="1"/>
  <c r="A1473" i="44"/>
  <c r="K1472" i="44"/>
  <c r="P1472" i="44" s="1"/>
  <c r="A1472" i="44"/>
  <c r="K1471" i="44"/>
  <c r="P1471" i="44" s="1"/>
  <c r="A1471" i="44"/>
  <c r="K1470" i="44"/>
  <c r="P1470" i="44" s="1"/>
  <c r="A1470" i="44"/>
  <c r="K1469" i="44"/>
  <c r="P1469" i="44" s="1"/>
  <c r="A1469" i="44"/>
  <c r="K1468" i="44"/>
  <c r="P1468" i="44" s="1"/>
  <c r="A1468" i="44"/>
  <c r="K1467" i="44"/>
  <c r="P1467" i="44" s="1"/>
  <c r="A1467" i="44"/>
  <c r="K1466" i="44"/>
  <c r="P1466" i="44" s="1"/>
  <c r="A1466" i="44"/>
  <c r="K1465" i="44"/>
  <c r="P1465" i="44" s="1"/>
  <c r="A1465" i="44"/>
  <c r="K1464" i="44"/>
  <c r="P1464" i="44" s="1"/>
  <c r="A1464" i="44"/>
  <c r="K1463" i="44"/>
  <c r="P1463" i="44" s="1"/>
  <c r="A1463" i="44"/>
  <c r="K1462" i="44"/>
  <c r="P1462" i="44" s="1"/>
  <c r="A1462" i="44"/>
  <c r="K1461" i="44"/>
  <c r="P1461" i="44" s="1"/>
  <c r="A1461" i="44"/>
  <c r="K1460" i="44"/>
  <c r="P1460" i="44" s="1"/>
  <c r="A1460" i="44"/>
  <c r="K1459" i="44"/>
  <c r="P1459" i="44" s="1"/>
  <c r="A1459" i="44"/>
  <c r="K1458" i="44"/>
  <c r="P1458" i="44" s="1"/>
  <c r="A1458" i="44"/>
  <c r="K1457" i="44"/>
  <c r="P1457" i="44" s="1"/>
  <c r="A1457" i="44"/>
  <c r="K1456" i="44"/>
  <c r="P1456" i="44" s="1"/>
  <c r="A1456" i="44"/>
  <c r="K1455" i="44"/>
  <c r="P1455" i="44" s="1"/>
  <c r="A1455" i="44"/>
  <c r="K1454" i="44"/>
  <c r="P1454" i="44" s="1"/>
  <c r="A1454" i="44"/>
  <c r="K1453" i="44"/>
  <c r="P1453" i="44" s="1"/>
  <c r="A1453" i="44"/>
  <c r="K1452" i="44"/>
  <c r="P1452" i="44" s="1"/>
  <c r="A1452" i="44"/>
  <c r="K1451" i="44"/>
  <c r="P1451" i="44" s="1"/>
  <c r="A1451" i="44"/>
  <c r="K1450" i="44"/>
  <c r="P1450" i="44" s="1"/>
  <c r="A1450" i="44"/>
  <c r="K1449" i="44"/>
  <c r="P1449" i="44" s="1"/>
  <c r="A1449" i="44"/>
  <c r="K1448" i="44"/>
  <c r="P1448" i="44" s="1"/>
  <c r="A1448" i="44"/>
  <c r="K1447" i="44"/>
  <c r="P1447" i="44" s="1"/>
  <c r="A1447" i="44"/>
  <c r="K1446" i="44"/>
  <c r="P1446" i="44" s="1"/>
  <c r="A1446" i="44"/>
  <c r="K1445" i="44"/>
  <c r="P1445" i="44" s="1"/>
  <c r="A1445" i="44"/>
  <c r="K1444" i="44"/>
  <c r="P1444" i="44" s="1"/>
  <c r="A1444" i="44"/>
  <c r="K1443" i="44"/>
  <c r="P1443" i="44" s="1"/>
  <c r="A1443" i="44"/>
  <c r="K1442" i="44"/>
  <c r="P1442" i="44" s="1"/>
  <c r="A1442" i="44"/>
  <c r="K1441" i="44"/>
  <c r="P1441" i="44" s="1"/>
  <c r="A1441" i="44"/>
  <c r="K1440" i="44"/>
  <c r="P1440" i="44" s="1"/>
  <c r="A1440" i="44"/>
  <c r="K1439" i="44"/>
  <c r="P1439" i="44" s="1"/>
  <c r="A1439" i="44"/>
  <c r="K1438" i="44"/>
  <c r="P1438" i="44" s="1"/>
  <c r="A1438" i="44"/>
  <c r="K1437" i="44"/>
  <c r="P1437" i="44" s="1"/>
  <c r="A1437" i="44"/>
  <c r="K1436" i="44"/>
  <c r="P1436" i="44" s="1"/>
  <c r="A1436" i="44"/>
  <c r="K1435" i="44"/>
  <c r="P1435" i="44" s="1"/>
  <c r="A1435" i="44"/>
  <c r="K1434" i="44"/>
  <c r="P1434" i="44" s="1"/>
  <c r="A1434" i="44"/>
  <c r="K1433" i="44"/>
  <c r="P1433" i="44" s="1"/>
  <c r="A1433" i="44"/>
  <c r="K1432" i="44"/>
  <c r="P1432" i="44" s="1"/>
  <c r="A1432" i="44"/>
  <c r="K1431" i="44"/>
  <c r="P1431" i="44" s="1"/>
  <c r="A1431" i="44"/>
  <c r="K1430" i="44"/>
  <c r="P1430" i="44" s="1"/>
  <c r="A1430" i="44"/>
  <c r="K1429" i="44"/>
  <c r="P1429" i="44" s="1"/>
  <c r="A1429" i="44"/>
  <c r="K1428" i="44"/>
  <c r="P1428" i="44" s="1"/>
  <c r="A1428" i="44"/>
  <c r="K1427" i="44"/>
  <c r="P1427" i="44" s="1"/>
  <c r="A1427" i="44"/>
  <c r="K1426" i="44"/>
  <c r="P1426" i="44" s="1"/>
  <c r="A1426" i="44"/>
  <c r="K1425" i="44"/>
  <c r="P1425" i="44" s="1"/>
  <c r="A1425" i="44"/>
  <c r="K1424" i="44"/>
  <c r="P1424" i="44" s="1"/>
  <c r="A1424" i="44"/>
  <c r="K1423" i="44"/>
  <c r="P1423" i="44" s="1"/>
  <c r="A1423" i="44"/>
  <c r="K1422" i="44"/>
  <c r="P1422" i="44" s="1"/>
  <c r="A1422" i="44"/>
  <c r="K1421" i="44"/>
  <c r="P1421" i="44" s="1"/>
  <c r="A1421" i="44"/>
  <c r="K1420" i="44"/>
  <c r="P1420" i="44" s="1"/>
  <c r="A1420" i="44"/>
  <c r="K1419" i="44"/>
  <c r="P1419" i="44" s="1"/>
  <c r="A1419" i="44"/>
  <c r="K1418" i="44"/>
  <c r="P1418" i="44" s="1"/>
  <c r="A1418" i="44"/>
  <c r="K1417" i="44"/>
  <c r="P1417" i="44" s="1"/>
  <c r="A1417" i="44"/>
  <c r="K1416" i="44"/>
  <c r="P1416" i="44" s="1"/>
  <c r="A1416" i="44"/>
  <c r="K1415" i="44"/>
  <c r="P1415" i="44" s="1"/>
  <c r="A1415" i="44"/>
  <c r="K1414" i="44"/>
  <c r="P1414" i="44" s="1"/>
  <c r="A1414" i="44"/>
  <c r="K1413" i="44"/>
  <c r="P1413" i="44" s="1"/>
  <c r="A1413" i="44"/>
  <c r="K1412" i="44"/>
  <c r="P1412" i="44" s="1"/>
  <c r="A1412" i="44"/>
  <c r="K1411" i="44"/>
  <c r="P1411" i="44" s="1"/>
  <c r="A1411" i="44"/>
  <c r="K1410" i="44"/>
  <c r="P1410" i="44" s="1"/>
  <c r="A1410" i="44"/>
  <c r="K1409" i="44"/>
  <c r="P1409" i="44" s="1"/>
  <c r="A1409" i="44"/>
  <c r="K1408" i="44"/>
  <c r="P1408" i="44" s="1"/>
  <c r="A1408" i="44"/>
  <c r="K1407" i="44"/>
  <c r="P1407" i="44" s="1"/>
  <c r="A1407" i="44"/>
  <c r="K1406" i="44"/>
  <c r="P1406" i="44" s="1"/>
  <c r="A1406" i="44"/>
  <c r="K1405" i="44"/>
  <c r="P1405" i="44" s="1"/>
  <c r="A1405" i="44"/>
  <c r="K1404" i="44"/>
  <c r="P1404" i="44" s="1"/>
  <c r="A1404" i="44"/>
  <c r="K1403" i="44"/>
  <c r="P1403" i="44" s="1"/>
  <c r="A1403" i="44"/>
  <c r="K1402" i="44"/>
  <c r="P1402" i="44" s="1"/>
  <c r="A1402" i="44"/>
  <c r="K1401" i="44"/>
  <c r="P1401" i="44" s="1"/>
  <c r="A1401" i="44"/>
  <c r="K1400" i="44"/>
  <c r="P1400" i="44" s="1"/>
  <c r="A1400" i="44"/>
  <c r="K1399" i="44"/>
  <c r="P1399" i="44" s="1"/>
  <c r="A1399" i="44"/>
  <c r="K1398" i="44"/>
  <c r="P1398" i="44" s="1"/>
  <c r="A1398" i="44"/>
  <c r="K1397" i="44"/>
  <c r="P1397" i="44" s="1"/>
  <c r="A1397" i="44"/>
  <c r="K1396" i="44"/>
  <c r="P1396" i="44" s="1"/>
  <c r="A1396" i="44"/>
  <c r="K1395" i="44"/>
  <c r="P1395" i="44" s="1"/>
  <c r="A1395" i="44"/>
  <c r="K1394" i="44"/>
  <c r="P1394" i="44" s="1"/>
  <c r="A1394" i="44"/>
  <c r="K1393" i="44"/>
  <c r="P1393" i="44" s="1"/>
  <c r="A1393" i="44"/>
  <c r="K1392" i="44"/>
  <c r="P1392" i="44" s="1"/>
  <c r="A1392" i="44"/>
  <c r="K1391" i="44"/>
  <c r="P1391" i="44" s="1"/>
  <c r="A1391" i="44"/>
  <c r="K1390" i="44"/>
  <c r="P1390" i="44" s="1"/>
  <c r="A1390" i="44"/>
  <c r="K1389" i="44"/>
  <c r="P1389" i="44" s="1"/>
  <c r="A1389" i="44"/>
  <c r="K1388" i="44"/>
  <c r="P1388" i="44" s="1"/>
  <c r="A1388" i="44"/>
  <c r="K1387" i="44"/>
  <c r="P1387" i="44" s="1"/>
  <c r="A1387" i="44"/>
  <c r="K1386" i="44"/>
  <c r="P1386" i="44" s="1"/>
  <c r="A1386" i="44"/>
  <c r="K1385" i="44"/>
  <c r="P1385" i="44" s="1"/>
  <c r="A1385" i="44"/>
  <c r="K1384" i="44"/>
  <c r="P1384" i="44" s="1"/>
  <c r="A1384" i="44"/>
  <c r="K1383" i="44"/>
  <c r="P1383" i="44" s="1"/>
  <c r="A1383" i="44"/>
  <c r="K1382" i="44"/>
  <c r="P1382" i="44" s="1"/>
  <c r="A1382" i="44"/>
  <c r="K1381" i="44"/>
  <c r="P1381" i="44" s="1"/>
  <c r="A1381" i="44"/>
  <c r="K1380" i="44"/>
  <c r="P1380" i="44" s="1"/>
  <c r="A1380" i="44"/>
  <c r="K1379" i="44"/>
  <c r="P1379" i="44" s="1"/>
  <c r="A1379" i="44"/>
  <c r="K1378" i="44"/>
  <c r="P1378" i="44" s="1"/>
  <c r="A1378" i="44"/>
  <c r="K1377" i="44"/>
  <c r="P1377" i="44" s="1"/>
  <c r="A1377" i="44"/>
  <c r="K1376" i="44"/>
  <c r="P1376" i="44" s="1"/>
  <c r="A1376" i="44"/>
  <c r="K1375" i="44"/>
  <c r="P1375" i="44" s="1"/>
  <c r="A1375" i="44"/>
  <c r="K1374" i="44"/>
  <c r="P1374" i="44" s="1"/>
  <c r="A1374" i="44"/>
  <c r="K1373" i="44"/>
  <c r="P1373" i="44" s="1"/>
  <c r="A1373" i="44"/>
  <c r="K1372" i="44"/>
  <c r="P1372" i="44" s="1"/>
  <c r="A1372" i="44"/>
  <c r="K1371" i="44"/>
  <c r="P1371" i="44" s="1"/>
  <c r="A1371" i="44"/>
  <c r="K1370" i="44"/>
  <c r="P1370" i="44" s="1"/>
  <c r="A1370" i="44"/>
  <c r="K1369" i="44"/>
  <c r="P1369" i="44" s="1"/>
  <c r="A1369" i="44"/>
  <c r="K1368" i="44"/>
  <c r="P1368" i="44" s="1"/>
  <c r="A1368" i="44"/>
  <c r="K1367" i="44"/>
  <c r="P1367" i="44" s="1"/>
  <c r="A1367" i="44"/>
  <c r="K1366" i="44"/>
  <c r="P1366" i="44" s="1"/>
  <c r="A1366" i="44"/>
  <c r="K1365" i="44"/>
  <c r="P1365" i="44" s="1"/>
  <c r="A1365" i="44"/>
  <c r="K1364" i="44"/>
  <c r="P1364" i="44" s="1"/>
  <c r="A1364" i="44"/>
  <c r="K1363" i="44"/>
  <c r="P1363" i="44" s="1"/>
  <c r="A1363" i="44"/>
  <c r="K1362" i="44"/>
  <c r="P1362" i="44" s="1"/>
  <c r="A1362" i="44"/>
  <c r="K1361" i="44"/>
  <c r="P1361" i="44" s="1"/>
  <c r="A1361" i="44"/>
  <c r="K1360" i="44"/>
  <c r="P1360" i="44" s="1"/>
  <c r="A1360" i="44"/>
  <c r="K1359" i="44"/>
  <c r="P1359" i="44" s="1"/>
  <c r="A1359" i="44"/>
  <c r="K1358" i="44"/>
  <c r="P1358" i="44" s="1"/>
  <c r="A1358" i="44"/>
  <c r="K1357" i="44"/>
  <c r="P1357" i="44" s="1"/>
  <c r="A1357" i="44"/>
  <c r="K1356" i="44"/>
  <c r="P1356" i="44" s="1"/>
  <c r="A1356" i="44"/>
  <c r="K1355" i="44"/>
  <c r="P1355" i="44" s="1"/>
  <c r="A1355" i="44"/>
  <c r="K1354" i="44"/>
  <c r="P1354" i="44" s="1"/>
  <c r="A1354" i="44"/>
  <c r="K1353" i="44"/>
  <c r="P1353" i="44" s="1"/>
  <c r="A1353" i="44"/>
  <c r="K1352" i="44"/>
  <c r="P1352" i="44" s="1"/>
  <c r="A1352" i="44"/>
  <c r="K1351" i="44"/>
  <c r="P1351" i="44" s="1"/>
  <c r="A1351" i="44"/>
  <c r="K1350" i="44"/>
  <c r="P1350" i="44" s="1"/>
  <c r="A1350" i="44"/>
  <c r="K1349" i="44"/>
  <c r="P1349" i="44" s="1"/>
  <c r="A1349" i="44"/>
  <c r="K1348" i="44"/>
  <c r="P1348" i="44" s="1"/>
  <c r="A1348" i="44"/>
  <c r="K1347" i="44"/>
  <c r="P1347" i="44" s="1"/>
  <c r="A1347" i="44"/>
  <c r="K1346" i="44"/>
  <c r="P1346" i="44" s="1"/>
  <c r="A1346" i="44"/>
  <c r="K1345" i="44"/>
  <c r="P1345" i="44" s="1"/>
  <c r="A1345" i="44"/>
  <c r="K1344" i="44"/>
  <c r="P1344" i="44" s="1"/>
  <c r="A1344" i="44"/>
  <c r="K1343" i="44"/>
  <c r="P1343" i="44" s="1"/>
  <c r="A1343" i="44"/>
  <c r="K1342" i="44"/>
  <c r="P1342" i="44" s="1"/>
  <c r="A1342" i="44"/>
  <c r="K1341" i="44"/>
  <c r="P1341" i="44" s="1"/>
  <c r="A1341" i="44"/>
  <c r="K1340" i="44"/>
  <c r="P1340" i="44" s="1"/>
  <c r="A1340" i="44"/>
  <c r="K1339" i="44"/>
  <c r="P1339" i="44" s="1"/>
  <c r="A1339" i="44"/>
  <c r="K1338" i="44"/>
  <c r="P1338" i="44" s="1"/>
  <c r="A1338" i="44"/>
  <c r="K1337" i="44"/>
  <c r="P1337" i="44" s="1"/>
  <c r="A1337" i="44"/>
  <c r="K1336" i="44"/>
  <c r="P1336" i="44" s="1"/>
  <c r="A1336" i="44"/>
  <c r="K1335" i="44"/>
  <c r="P1335" i="44" s="1"/>
  <c r="A1335" i="44"/>
  <c r="K1334" i="44"/>
  <c r="P1334" i="44" s="1"/>
  <c r="A1334" i="44"/>
  <c r="K1333" i="44"/>
  <c r="P1333" i="44" s="1"/>
  <c r="A1333" i="44"/>
  <c r="K1332" i="44"/>
  <c r="P1332" i="44" s="1"/>
  <c r="A1332" i="44"/>
  <c r="K1331" i="44"/>
  <c r="P1331" i="44" s="1"/>
  <c r="A1331" i="44"/>
  <c r="K1330" i="44"/>
  <c r="P1330" i="44" s="1"/>
  <c r="A1330" i="44"/>
  <c r="K1329" i="44"/>
  <c r="P1329" i="44" s="1"/>
  <c r="A1329" i="44"/>
  <c r="K1328" i="44"/>
  <c r="P1328" i="44" s="1"/>
  <c r="A1328" i="44"/>
  <c r="K1327" i="44"/>
  <c r="P1327" i="44" s="1"/>
  <c r="A1327" i="44"/>
  <c r="K1326" i="44"/>
  <c r="P1326" i="44" s="1"/>
  <c r="A1326" i="44"/>
  <c r="K1325" i="44"/>
  <c r="P1325" i="44" s="1"/>
  <c r="A1325" i="44"/>
  <c r="K1324" i="44"/>
  <c r="P1324" i="44" s="1"/>
  <c r="A1324" i="44"/>
  <c r="K1323" i="44"/>
  <c r="P1323" i="44" s="1"/>
  <c r="A1323" i="44"/>
  <c r="K1322" i="44"/>
  <c r="P1322" i="44" s="1"/>
  <c r="A1322" i="44"/>
  <c r="K1321" i="44"/>
  <c r="P1321" i="44" s="1"/>
  <c r="A1321" i="44"/>
  <c r="K1320" i="44"/>
  <c r="P1320" i="44" s="1"/>
  <c r="A1320" i="44"/>
  <c r="K1319" i="44"/>
  <c r="P1319" i="44" s="1"/>
  <c r="A1319" i="44"/>
  <c r="K1318" i="44"/>
  <c r="P1318" i="44" s="1"/>
  <c r="A1318" i="44"/>
  <c r="K1317" i="44"/>
  <c r="P1317" i="44" s="1"/>
  <c r="A1317" i="44"/>
  <c r="K1316" i="44"/>
  <c r="P1316" i="44" s="1"/>
  <c r="A1316" i="44"/>
  <c r="K1315" i="44"/>
  <c r="P1315" i="44" s="1"/>
  <c r="A1315" i="44"/>
  <c r="K1314" i="44"/>
  <c r="P1314" i="44" s="1"/>
  <c r="A1314" i="44"/>
  <c r="K1313" i="44"/>
  <c r="P1313" i="44" s="1"/>
  <c r="A1313" i="44"/>
  <c r="K1312" i="44"/>
  <c r="P1312" i="44" s="1"/>
  <c r="A1312" i="44"/>
  <c r="K1311" i="44"/>
  <c r="P1311" i="44" s="1"/>
  <c r="A1311" i="44"/>
  <c r="K1310" i="44"/>
  <c r="P1310" i="44" s="1"/>
  <c r="A1310" i="44"/>
  <c r="K1309" i="44"/>
  <c r="P1309" i="44" s="1"/>
  <c r="A1309" i="44"/>
  <c r="K1308" i="44"/>
  <c r="P1308" i="44" s="1"/>
  <c r="A1308" i="44"/>
  <c r="K1307" i="44"/>
  <c r="P1307" i="44" s="1"/>
  <c r="A1307" i="44"/>
  <c r="K1306" i="44"/>
  <c r="P1306" i="44" s="1"/>
  <c r="A1306" i="44"/>
  <c r="K1305" i="44"/>
  <c r="P1305" i="44" s="1"/>
  <c r="A1305" i="44"/>
  <c r="K1304" i="44"/>
  <c r="P1304" i="44" s="1"/>
  <c r="A1304" i="44"/>
  <c r="K1303" i="44"/>
  <c r="P1303" i="44" s="1"/>
  <c r="A1303" i="44"/>
  <c r="K1302" i="44"/>
  <c r="P1302" i="44" s="1"/>
  <c r="A1302" i="44"/>
  <c r="K1301" i="44"/>
  <c r="P1301" i="44" s="1"/>
  <c r="A1301" i="44"/>
  <c r="K1300" i="44"/>
  <c r="P1300" i="44" s="1"/>
  <c r="A1300" i="44"/>
  <c r="K1299" i="44"/>
  <c r="P1299" i="44" s="1"/>
  <c r="A1299" i="44"/>
  <c r="K1298" i="44"/>
  <c r="P1298" i="44" s="1"/>
  <c r="A1298" i="44"/>
  <c r="K1297" i="44"/>
  <c r="P1297" i="44" s="1"/>
  <c r="A1297" i="44"/>
  <c r="K1296" i="44"/>
  <c r="P1296" i="44" s="1"/>
  <c r="A1296" i="44"/>
  <c r="K1295" i="44"/>
  <c r="P1295" i="44" s="1"/>
  <c r="A1295" i="44"/>
  <c r="K1294" i="44"/>
  <c r="P1294" i="44" s="1"/>
  <c r="A1294" i="44"/>
  <c r="K1293" i="44"/>
  <c r="P1293" i="44" s="1"/>
  <c r="A1293" i="44"/>
  <c r="K1292" i="44"/>
  <c r="P1292" i="44" s="1"/>
  <c r="A1292" i="44"/>
  <c r="K1291" i="44"/>
  <c r="P1291" i="44" s="1"/>
  <c r="A1291" i="44"/>
  <c r="K1290" i="44"/>
  <c r="P1290" i="44" s="1"/>
  <c r="A1290" i="44"/>
  <c r="K1289" i="44"/>
  <c r="P1289" i="44" s="1"/>
  <c r="A1289" i="44"/>
  <c r="K1288" i="44"/>
  <c r="P1288" i="44" s="1"/>
  <c r="A1288" i="44"/>
  <c r="K1287" i="44"/>
  <c r="P1287" i="44" s="1"/>
  <c r="A1287" i="44"/>
  <c r="K1286" i="44"/>
  <c r="P1286" i="44" s="1"/>
  <c r="A1286" i="44"/>
  <c r="K1285" i="44"/>
  <c r="P1285" i="44" s="1"/>
  <c r="A1285" i="44"/>
  <c r="K1284" i="44"/>
  <c r="P1284" i="44" s="1"/>
  <c r="A1284" i="44"/>
  <c r="K1283" i="44"/>
  <c r="P1283" i="44" s="1"/>
  <c r="A1283" i="44"/>
  <c r="K1282" i="44"/>
  <c r="P1282" i="44" s="1"/>
  <c r="A1282" i="44"/>
  <c r="K1281" i="44"/>
  <c r="P1281" i="44" s="1"/>
  <c r="A1281" i="44"/>
  <c r="K1280" i="44"/>
  <c r="P1280" i="44" s="1"/>
  <c r="A1280" i="44"/>
  <c r="K1279" i="44"/>
  <c r="P1279" i="44" s="1"/>
  <c r="A1279" i="44"/>
  <c r="K1278" i="44"/>
  <c r="P1278" i="44" s="1"/>
  <c r="A1278" i="44"/>
  <c r="K1277" i="44"/>
  <c r="P1277" i="44" s="1"/>
  <c r="A1277" i="44"/>
  <c r="K1276" i="44"/>
  <c r="P1276" i="44" s="1"/>
  <c r="A1276" i="44"/>
  <c r="K1275" i="44"/>
  <c r="P1275" i="44" s="1"/>
  <c r="A1275" i="44"/>
  <c r="K1274" i="44"/>
  <c r="P1274" i="44" s="1"/>
  <c r="A1274" i="44"/>
  <c r="K1273" i="44"/>
  <c r="P1273" i="44" s="1"/>
  <c r="A1273" i="44"/>
  <c r="K1272" i="44"/>
  <c r="P1272" i="44" s="1"/>
  <c r="A1272" i="44"/>
  <c r="K1271" i="44"/>
  <c r="P1271" i="44" s="1"/>
  <c r="A1271" i="44"/>
  <c r="K1270" i="44"/>
  <c r="P1270" i="44" s="1"/>
  <c r="A1270" i="44"/>
  <c r="K1269" i="44"/>
  <c r="P1269" i="44" s="1"/>
  <c r="A1269" i="44"/>
  <c r="K1268" i="44"/>
  <c r="P1268" i="44" s="1"/>
  <c r="A1268" i="44"/>
  <c r="K1267" i="44"/>
  <c r="P1267" i="44" s="1"/>
  <c r="A1267" i="44"/>
  <c r="K1266" i="44"/>
  <c r="P1266" i="44" s="1"/>
  <c r="A1266" i="44"/>
  <c r="K1265" i="44"/>
  <c r="P1265" i="44" s="1"/>
  <c r="A1265" i="44"/>
  <c r="K1264" i="44"/>
  <c r="P1264" i="44" s="1"/>
  <c r="A1264" i="44"/>
  <c r="K1263" i="44"/>
  <c r="P1263" i="44" s="1"/>
  <c r="A1263" i="44"/>
  <c r="K1262" i="44"/>
  <c r="P1262" i="44" s="1"/>
  <c r="A1262" i="44"/>
  <c r="K1261" i="44"/>
  <c r="P1261" i="44" s="1"/>
  <c r="A1261" i="44"/>
  <c r="K1260" i="44"/>
  <c r="P1260" i="44" s="1"/>
  <c r="A1260" i="44"/>
  <c r="K1259" i="44"/>
  <c r="P1259" i="44" s="1"/>
  <c r="A1259" i="44"/>
  <c r="K1258" i="44"/>
  <c r="P1258" i="44" s="1"/>
  <c r="A1258" i="44"/>
  <c r="K1257" i="44"/>
  <c r="P1257" i="44" s="1"/>
  <c r="A1257" i="44"/>
  <c r="K1256" i="44"/>
  <c r="P1256" i="44" s="1"/>
  <c r="A1256" i="44"/>
  <c r="K1255" i="44"/>
  <c r="P1255" i="44" s="1"/>
  <c r="A1255" i="44"/>
  <c r="K1254" i="44"/>
  <c r="P1254" i="44" s="1"/>
  <c r="A1254" i="44"/>
  <c r="K1253" i="44"/>
  <c r="P1253" i="44" s="1"/>
  <c r="A1253" i="44"/>
  <c r="K1252" i="44"/>
  <c r="P1252" i="44" s="1"/>
  <c r="A1252" i="44"/>
  <c r="K1251" i="44"/>
  <c r="P1251" i="44" s="1"/>
  <c r="A1251" i="44"/>
  <c r="K1250" i="44"/>
  <c r="P1250" i="44" s="1"/>
  <c r="A1250" i="44"/>
  <c r="K1249" i="44"/>
  <c r="P1249" i="44" s="1"/>
  <c r="A1249" i="44"/>
  <c r="K1248" i="44"/>
  <c r="P1248" i="44" s="1"/>
  <c r="A1248" i="44"/>
  <c r="K1247" i="44"/>
  <c r="P1247" i="44" s="1"/>
  <c r="A1247" i="44"/>
  <c r="K1246" i="44"/>
  <c r="P1246" i="44" s="1"/>
  <c r="A1246" i="44"/>
  <c r="K1245" i="44"/>
  <c r="P1245" i="44" s="1"/>
  <c r="A1245" i="44"/>
  <c r="K1244" i="44"/>
  <c r="P1244" i="44" s="1"/>
  <c r="A1244" i="44"/>
  <c r="K1243" i="44"/>
  <c r="P1243" i="44" s="1"/>
  <c r="A1243" i="44"/>
  <c r="K1242" i="44"/>
  <c r="P1242" i="44" s="1"/>
  <c r="A1242" i="44"/>
  <c r="K1241" i="44"/>
  <c r="P1241" i="44" s="1"/>
  <c r="A1241" i="44"/>
  <c r="K1240" i="44"/>
  <c r="P1240" i="44" s="1"/>
  <c r="A1240" i="44"/>
  <c r="K1239" i="44"/>
  <c r="P1239" i="44" s="1"/>
  <c r="A1239" i="44"/>
  <c r="K1238" i="44"/>
  <c r="P1238" i="44" s="1"/>
  <c r="A1238" i="44"/>
  <c r="K1237" i="44"/>
  <c r="P1237" i="44" s="1"/>
  <c r="A1237" i="44"/>
  <c r="K1236" i="44"/>
  <c r="P1236" i="44" s="1"/>
  <c r="A1236" i="44"/>
  <c r="K1235" i="44"/>
  <c r="P1235" i="44" s="1"/>
  <c r="A1235" i="44"/>
  <c r="K1234" i="44"/>
  <c r="P1234" i="44" s="1"/>
  <c r="A1234" i="44"/>
  <c r="K1233" i="44"/>
  <c r="P1233" i="44" s="1"/>
  <c r="A1233" i="44"/>
  <c r="K1232" i="44"/>
  <c r="P1232" i="44" s="1"/>
  <c r="A1232" i="44"/>
  <c r="K1231" i="44"/>
  <c r="P1231" i="44" s="1"/>
  <c r="A1231" i="44"/>
  <c r="K1230" i="44"/>
  <c r="P1230" i="44" s="1"/>
  <c r="A1230" i="44"/>
  <c r="K1229" i="44"/>
  <c r="P1229" i="44" s="1"/>
  <c r="A1229" i="44"/>
  <c r="K1228" i="44"/>
  <c r="P1228" i="44" s="1"/>
  <c r="A1228" i="44"/>
  <c r="K1227" i="44"/>
  <c r="P1227" i="44" s="1"/>
  <c r="A1227" i="44"/>
  <c r="K1226" i="44"/>
  <c r="P1226" i="44" s="1"/>
  <c r="A1226" i="44"/>
  <c r="K1225" i="44"/>
  <c r="P1225" i="44" s="1"/>
  <c r="A1225" i="44"/>
  <c r="K1224" i="44"/>
  <c r="P1224" i="44" s="1"/>
  <c r="A1224" i="44"/>
  <c r="K1223" i="44"/>
  <c r="P1223" i="44" s="1"/>
  <c r="A1223" i="44"/>
  <c r="K1222" i="44"/>
  <c r="P1222" i="44" s="1"/>
  <c r="A1222" i="44"/>
  <c r="K1221" i="44"/>
  <c r="P1221" i="44" s="1"/>
  <c r="A1221" i="44"/>
  <c r="K1220" i="44"/>
  <c r="P1220" i="44" s="1"/>
  <c r="A1220" i="44"/>
  <c r="K1219" i="44"/>
  <c r="P1219" i="44" s="1"/>
  <c r="A1219" i="44"/>
  <c r="K1218" i="44"/>
  <c r="P1218" i="44" s="1"/>
  <c r="A1218" i="44"/>
  <c r="K1217" i="44"/>
  <c r="P1217" i="44" s="1"/>
  <c r="A1217" i="44"/>
  <c r="K1216" i="44"/>
  <c r="P1216" i="44" s="1"/>
  <c r="A1216" i="44"/>
  <c r="K1215" i="44"/>
  <c r="P1215" i="44" s="1"/>
  <c r="A1215" i="44"/>
  <c r="K1214" i="44"/>
  <c r="P1214" i="44" s="1"/>
  <c r="A1214" i="44"/>
  <c r="K1213" i="44"/>
  <c r="P1213" i="44" s="1"/>
  <c r="A1213" i="44"/>
  <c r="K1212" i="44"/>
  <c r="P1212" i="44" s="1"/>
  <c r="A1212" i="44"/>
  <c r="K1211" i="44"/>
  <c r="P1211" i="44" s="1"/>
  <c r="A1211" i="44"/>
  <c r="K1210" i="44"/>
  <c r="P1210" i="44" s="1"/>
  <c r="A1210" i="44"/>
  <c r="K1209" i="44"/>
  <c r="P1209" i="44" s="1"/>
  <c r="A1209" i="44"/>
  <c r="K1208" i="44"/>
  <c r="P1208" i="44" s="1"/>
  <c r="A1208" i="44"/>
  <c r="K1207" i="44"/>
  <c r="P1207" i="44" s="1"/>
  <c r="A1207" i="44"/>
  <c r="K1206" i="44"/>
  <c r="P1206" i="44" s="1"/>
  <c r="A1206" i="44"/>
  <c r="K1205" i="44"/>
  <c r="P1205" i="44" s="1"/>
  <c r="A1205" i="44"/>
  <c r="K1204" i="44"/>
  <c r="P1204" i="44" s="1"/>
  <c r="A1204" i="44"/>
  <c r="K1203" i="44"/>
  <c r="P1203" i="44" s="1"/>
  <c r="A1203" i="44"/>
  <c r="K1202" i="44"/>
  <c r="P1202" i="44" s="1"/>
  <c r="A1202" i="44"/>
  <c r="K1201" i="44"/>
  <c r="P1201" i="44" s="1"/>
  <c r="A1201" i="44"/>
  <c r="K1200" i="44"/>
  <c r="P1200" i="44" s="1"/>
  <c r="A1200" i="44"/>
  <c r="K1199" i="44"/>
  <c r="P1199" i="44" s="1"/>
  <c r="A1199" i="44"/>
  <c r="K1198" i="44"/>
  <c r="P1198" i="44" s="1"/>
  <c r="A1198" i="44"/>
  <c r="K1197" i="44"/>
  <c r="P1197" i="44" s="1"/>
  <c r="A1197" i="44"/>
  <c r="K1196" i="44"/>
  <c r="P1196" i="44" s="1"/>
  <c r="A1196" i="44"/>
  <c r="K1195" i="44"/>
  <c r="P1195" i="44" s="1"/>
  <c r="A1195" i="44"/>
  <c r="K1194" i="44"/>
  <c r="P1194" i="44" s="1"/>
  <c r="A1194" i="44"/>
  <c r="K1193" i="44"/>
  <c r="P1193" i="44" s="1"/>
  <c r="A1193" i="44"/>
  <c r="K1192" i="44"/>
  <c r="P1192" i="44" s="1"/>
  <c r="A1192" i="44"/>
  <c r="K1191" i="44"/>
  <c r="P1191" i="44" s="1"/>
  <c r="A1191" i="44"/>
  <c r="K1190" i="44"/>
  <c r="P1190" i="44" s="1"/>
  <c r="A1190" i="44"/>
  <c r="K1189" i="44"/>
  <c r="P1189" i="44" s="1"/>
  <c r="A1189" i="44"/>
  <c r="K1188" i="44"/>
  <c r="P1188" i="44" s="1"/>
  <c r="A1188" i="44"/>
  <c r="K1187" i="44"/>
  <c r="P1187" i="44" s="1"/>
  <c r="A1187" i="44"/>
  <c r="K1186" i="44"/>
  <c r="P1186" i="44" s="1"/>
  <c r="A1186" i="44"/>
  <c r="K1185" i="44"/>
  <c r="P1185" i="44" s="1"/>
  <c r="A1185" i="44"/>
  <c r="K1184" i="44"/>
  <c r="P1184" i="44" s="1"/>
  <c r="A1184" i="44"/>
  <c r="K1183" i="44"/>
  <c r="P1183" i="44" s="1"/>
  <c r="A1183" i="44"/>
  <c r="K1182" i="44"/>
  <c r="P1182" i="44" s="1"/>
  <c r="A1182" i="44"/>
  <c r="K1181" i="44"/>
  <c r="P1181" i="44" s="1"/>
  <c r="A1181" i="44"/>
  <c r="K1180" i="44"/>
  <c r="P1180" i="44" s="1"/>
  <c r="A1180" i="44"/>
  <c r="K1179" i="44"/>
  <c r="P1179" i="44" s="1"/>
  <c r="A1179" i="44"/>
  <c r="K1178" i="44"/>
  <c r="P1178" i="44" s="1"/>
  <c r="A1178" i="44"/>
  <c r="K1177" i="44"/>
  <c r="P1177" i="44" s="1"/>
  <c r="A1177" i="44"/>
  <c r="K1176" i="44"/>
  <c r="P1176" i="44" s="1"/>
  <c r="A1176" i="44"/>
  <c r="K1175" i="44"/>
  <c r="P1175" i="44" s="1"/>
  <c r="A1175" i="44"/>
  <c r="K1174" i="44"/>
  <c r="P1174" i="44" s="1"/>
  <c r="A1174" i="44"/>
  <c r="K1173" i="44"/>
  <c r="P1173" i="44" s="1"/>
  <c r="A1173" i="44"/>
  <c r="K1172" i="44"/>
  <c r="P1172" i="44" s="1"/>
  <c r="A1172" i="44"/>
  <c r="K1171" i="44"/>
  <c r="P1171" i="44" s="1"/>
  <c r="A1171" i="44"/>
  <c r="K1170" i="44"/>
  <c r="P1170" i="44" s="1"/>
  <c r="A1170" i="44"/>
  <c r="K1169" i="44"/>
  <c r="P1169" i="44" s="1"/>
  <c r="A1169" i="44"/>
  <c r="K1168" i="44"/>
  <c r="P1168" i="44" s="1"/>
  <c r="A1168" i="44"/>
  <c r="K1167" i="44"/>
  <c r="P1167" i="44" s="1"/>
  <c r="A1167" i="44"/>
  <c r="K1166" i="44"/>
  <c r="P1166" i="44" s="1"/>
  <c r="A1166" i="44"/>
  <c r="K1165" i="44"/>
  <c r="P1165" i="44" s="1"/>
  <c r="A1165" i="44"/>
  <c r="K1164" i="44"/>
  <c r="P1164" i="44" s="1"/>
  <c r="A1164" i="44"/>
  <c r="K1163" i="44"/>
  <c r="P1163" i="44" s="1"/>
  <c r="A1163" i="44"/>
  <c r="K1162" i="44"/>
  <c r="P1162" i="44" s="1"/>
  <c r="A1162" i="44"/>
  <c r="K1161" i="44"/>
  <c r="P1161" i="44" s="1"/>
  <c r="A1161" i="44"/>
  <c r="K1160" i="44"/>
  <c r="P1160" i="44" s="1"/>
  <c r="A1160" i="44"/>
  <c r="K1159" i="44"/>
  <c r="P1159" i="44" s="1"/>
  <c r="A1159" i="44"/>
  <c r="K1158" i="44"/>
  <c r="P1158" i="44" s="1"/>
  <c r="A1158" i="44"/>
  <c r="K1157" i="44"/>
  <c r="P1157" i="44" s="1"/>
  <c r="A1157" i="44"/>
  <c r="K1156" i="44"/>
  <c r="P1156" i="44" s="1"/>
  <c r="A1156" i="44"/>
  <c r="K1155" i="44"/>
  <c r="P1155" i="44" s="1"/>
  <c r="A1155" i="44"/>
  <c r="K1154" i="44"/>
  <c r="P1154" i="44" s="1"/>
  <c r="A1154" i="44"/>
  <c r="K1153" i="44"/>
  <c r="P1153" i="44" s="1"/>
  <c r="A1153" i="44"/>
  <c r="K1152" i="44"/>
  <c r="P1152" i="44" s="1"/>
  <c r="A1152" i="44"/>
  <c r="K1151" i="44"/>
  <c r="P1151" i="44" s="1"/>
  <c r="A1151" i="44"/>
  <c r="K1150" i="44"/>
  <c r="P1150" i="44" s="1"/>
  <c r="A1150" i="44"/>
  <c r="K1149" i="44"/>
  <c r="P1149" i="44" s="1"/>
  <c r="A1149" i="44"/>
  <c r="K1148" i="44"/>
  <c r="P1148" i="44" s="1"/>
  <c r="A1148" i="44"/>
  <c r="K1147" i="44"/>
  <c r="P1147" i="44" s="1"/>
  <c r="A1147" i="44"/>
  <c r="K1146" i="44"/>
  <c r="P1146" i="44" s="1"/>
  <c r="A1146" i="44"/>
  <c r="K1145" i="44"/>
  <c r="P1145" i="44" s="1"/>
  <c r="A1145" i="44"/>
  <c r="K1144" i="44"/>
  <c r="P1144" i="44" s="1"/>
  <c r="A1144" i="44"/>
  <c r="K1143" i="44"/>
  <c r="P1143" i="44" s="1"/>
  <c r="A1143" i="44"/>
  <c r="K1142" i="44"/>
  <c r="P1142" i="44" s="1"/>
  <c r="A1142" i="44"/>
  <c r="K1141" i="44"/>
  <c r="P1141" i="44" s="1"/>
  <c r="A1141" i="44"/>
  <c r="K1140" i="44"/>
  <c r="P1140" i="44" s="1"/>
  <c r="A1140" i="44"/>
  <c r="K1139" i="44"/>
  <c r="P1139" i="44" s="1"/>
  <c r="A1139" i="44"/>
  <c r="K1138" i="44"/>
  <c r="P1138" i="44" s="1"/>
  <c r="A1138" i="44"/>
  <c r="K1137" i="44"/>
  <c r="P1137" i="44" s="1"/>
  <c r="A1137" i="44"/>
  <c r="K1136" i="44"/>
  <c r="P1136" i="44" s="1"/>
  <c r="A1136" i="44"/>
  <c r="K1135" i="44"/>
  <c r="P1135" i="44" s="1"/>
  <c r="A1135" i="44"/>
  <c r="K1134" i="44"/>
  <c r="P1134" i="44" s="1"/>
  <c r="A1134" i="44"/>
  <c r="K1133" i="44"/>
  <c r="P1133" i="44" s="1"/>
  <c r="A1133" i="44"/>
  <c r="K1132" i="44"/>
  <c r="P1132" i="44" s="1"/>
  <c r="A1132" i="44"/>
  <c r="K1131" i="44"/>
  <c r="P1131" i="44" s="1"/>
  <c r="A1131" i="44"/>
  <c r="K1130" i="44"/>
  <c r="P1130" i="44" s="1"/>
  <c r="A1130" i="44"/>
  <c r="K1129" i="44"/>
  <c r="P1129" i="44" s="1"/>
  <c r="A1129" i="44"/>
  <c r="K1128" i="44"/>
  <c r="P1128" i="44" s="1"/>
  <c r="A1128" i="44"/>
  <c r="K1127" i="44"/>
  <c r="P1127" i="44" s="1"/>
  <c r="A1127" i="44"/>
  <c r="K1126" i="44"/>
  <c r="P1126" i="44" s="1"/>
  <c r="A1126" i="44"/>
  <c r="K1125" i="44"/>
  <c r="P1125" i="44" s="1"/>
  <c r="A1125" i="44"/>
  <c r="K1124" i="44"/>
  <c r="P1124" i="44" s="1"/>
  <c r="A1124" i="44"/>
  <c r="K1123" i="44"/>
  <c r="P1123" i="44" s="1"/>
  <c r="A1123" i="44"/>
  <c r="K1122" i="44"/>
  <c r="P1122" i="44" s="1"/>
  <c r="A1122" i="44"/>
  <c r="K1121" i="44"/>
  <c r="P1121" i="44" s="1"/>
  <c r="A1121" i="44"/>
  <c r="K1120" i="44"/>
  <c r="P1120" i="44" s="1"/>
  <c r="A1120" i="44"/>
  <c r="K1119" i="44"/>
  <c r="P1119" i="44" s="1"/>
  <c r="A1119" i="44"/>
  <c r="K1118" i="44"/>
  <c r="P1118" i="44" s="1"/>
  <c r="A1118" i="44"/>
  <c r="K1117" i="44"/>
  <c r="P1117" i="44" s="1"/>
  <c r="A1117" i="44"/>
  <c r="K1116" i="44"/>
  <c r="P1116" i="44" s="1"/>
  <c r="A1116" i="44"/>
  <c r="K1115" i="44"/>
  <c r="P1115" i="44" s="1"/>
  <c r="A1115" i="44"/>
  <c r="K1114" i="44"/>
  <c r="P1114" i="44" s="1"/>
  <c r="A1114" i="44"/>
  <c r="K1113" i="44"/>
  <c r="P1113" i="44" s="1"/>
  <c r="A1113" i="44"/>
  <c r="K1112" i="44"/>
  <c r="P1112" i="44" s="1"/>
  <c r="A1112" i="44"/>
  <c r="K1111" i="44"/>
  <c r="P1111" i="44" s="1"/>
  <c r="A1111" i="44"/>
  <c r="K1110" i="44"/>
  <c r="P1110" i="44" s="1"/>
  <c r="A1110" i="44"/>
  <c r="K1109" i="44"/>
  <c r="P1109" i="44" s="1"/>
  <c r="A1109" i="44"/>
  <c r="K1108" i="44"/>
  <c r="P1108" i="44" s="1"/>
  <c r="A1108" i="44"/>
  <c r="K1107" i="44"/>
  <c r="P1107" i="44" s="1"/>
  <c r="A1107" i="44"/>
  <c r="K1106" i="44"/>
  <c r="P1106" i="44" s="1"/>
  <c r="A1106" i="44"/>
  <c r="K1105" i="44"/>
  <c r="P1105" i="44" s="1"/>
  <c r="A1105" i="44"/>
  <c r="K1104" i="44"/>
  <c r="P1104" i="44" s="1"/>
  <c r="A1104" i="44"/>
  <c r="K1103" i="44"/>
  <c r="P1103" i="44" s="1"/>
  <c r="A1103" i="44"/>
  <c r="K1102" i="44"/>
  <c r="P1102" i="44" s="1"/>
  <c r="A1102" i="44"/>
  <c r="K1101" i="44"/>
  <c r="P1101" i="44" s="1"/>
  <c r="A1101" i="44"/>
  <c r="K1100" i="44"/>
  <c r="P1100" i="44" s="1"/>
  <c r="A1100" i="44"/>
  <c r="K1099" i="44"/>
  <c r="P1099" i="44" s="1"/>
  <c r="A1099" i="44"/>
  <c r="K1098" i="44"/>
  <c r="P1098" i="44" s="1"/>
  <c r="A1098" i="44"/>
  <c r="K1097" i="44"/>
  <c r="P1097" i="44" s="1"/>
  <c r="A1097" i="44"/>
  <c r="K1096" i="44"/>
  <c r="P1096" i="44" s="1"/>
  <c r="A1096" i="44"/>
  <c r="K1095" i="44"/>
  <c r="P1095" i="44" s="1"/>
  <c r="A1095" i="44"/>
  <c r="K1094" i="44"/>
  <c r="P1094" i="44" s="1"/>
  <c r="A1094" i="44"/>
  <c r="K1093" i="44"/>
  <c r="P1093" i="44" s="1"/>
  <c r="A1093" i="44"/>
  <c r="K1092" i="44"/>
  <c r="P1092" i="44" s="1"/>
  <c r="A1092" i="44"/>
  <c r="K1091" i="44"/>
  <c r="P1091" i="44" s="1"/>
  <c r="A1091" i="44"/>
  <c r="K1090" i="44"/>
  <c r="P1090" i="44" s="1"/>
  <c r="A1090" i="44"/>
  <c r="K1089" i="44"/>
  <c r="P1089" i="44" s="1"/>
  <c r="A1089" i="44"/>
  <c r="K1088" i="44"/>
  <c r="P1088" i="44" s="1"/>
  <c r="A1088" i="44"/>
  <c r="K1087" i="44"/>
  <c r="P1087" i="44" s="1"/>
  <c r="A1087" i="44"/>
  <c r="K1086" i="44"/>
  <c r="P1086" i="44" s="1"/>
  <c r="A1086" i="44"/>
  <c r="K1085" i="44"/>
  <c r="P1085" i="44" s="1"/>
  <c r="A1085" i="44"/>
  <c r="K1084" i="44"/>
  <c r="P1084" i="44" s="1"/>
  <c r="A1084" i="44"/>
  <c r="K1083" i="44"/>
  <c r="P1083" i="44" s="1"/>
  <c r="A1083" i="44"/>
  <c r="K1082" i="44"/>
  <c r="P1082" i="44" s="1"/>
  <c r="A1082" i="44"/>
  <c r="K1081" i="44"/>
  <c r="P1081" i="44" s="1"/>
  <c r="A1081" i="44"/>
  <c r="K1080" i="44"/>
  <c r="P1080" i="44" s="1"/>
  <c r="A1080" i="44"/>
  <c r="K1079" i="44"/>
  <c r="P1079" i="44" s="1"/>
  <c r="A1079" i="44"/>
  <c r="K1078" i="44"/>
  <c r="P1078" i="44" s="1"/>
  <c r="A1078" i="44"/>
  <c r="K1077" i="44"/>
  <c r="P1077" i="44" s="1"/>
  <c r="A1077" i="44"/>
  <c r="K1076" i="44"/>
  <c r="P1076" i="44" s="1"/>
  <c r="A1076" i="44"/>
  <c r="K1075" i="44"/>
  <c r="P1075" i="44" s="1"/>
  <c r="A1075" i="44"/>
  <c r="K1074" i="44"/>
  <c r="P1074" i="44" s="1"/>
  <c r="A1074" i="44"/>
  <c r="K1073" i="44"/>
  <c r="P1073" i="44" s="1"/>
  <c r="A1073" i="44"/>
  <c r="K1072" i="44"/>
  <c r="P1072" i="44" s="1"/>
  <c r="A1072" i="44"/>
  <c r="K1071" i="44"/>
  <c r="P1071" i="44" s="1"/>
  <c r="A1071" i="44"/>
  <c r="K1070" i="44"/>
  <c r="P1070" i="44" s="1"/>
  <c r="A1070" i="44"/>
  <c r="K1069" i="44"/>
  <c r="P1069" i="44" s="1"/>
  <c r="A1069" i="44"/>
  <c r="K1068" i="44"/>
  <c r="P1068" i="44" s="1"/>
  <c r="A1068" i="44"/>
  <c r="K1067" i="44"/>
  <c r="P1067" i="44" s="1"/>
  <c r="A1067" i="44"/>
  <c r="K1066" i="44"/>
  <c r="P1066" i="44" s="1"/>
  <c r="A1066" i="44"/>
  <c r="K1065" i="44"/>
  <c r="P1065" i="44" s="1"/>
  <c r="A1065" i="44"/>
  <c r="K1064" i="44"/>
  <c r="P1064" i="44" s="1"/>
  <c r="A1064" i="44"/>
  <c r="K1063" i="44"/>
  <c r="P1063" i="44" s="1"/>
  <c r="A1063" i="44"/>
  <c r="K1062" i="44"/>
  <c r="P1062" i="44" s="1"/>
  <c r="A1062" i="44"/>
  <c r="K1061" i="44"/>
  <c r="P1061" i="44" s="1"/>
  <c r="A1061" i="44"/>
  <c r="K1060" i="44"/>
  <c r="P1060" i="44" s="1"/>
  <c r="A1060" i="44"/>
  <c r="K1059" i="44"/>
  <c r="P1059" i="44" s="1"/>
  <c r="A1059" i="44"/>
  <c r="K1058" i="44"/>
  <c r="P1058" i="44" s="1"/>
  <c r="A1058" i="44"/>
  <c r="K1057" i="44"/>
  <c r="P1057" i="44" s="1"/>
  <c r="A1057" i="44"/>
  <c r="K1056" i="44"/>
  <c r="P1056" i="44" s="1"/>
  <c r="A1056" i="44"/>
  <c r="K1055" i="44"/>
  <c r="P1055" i="44" s="1"/>
  <c r="A1055" i="44"/>
  <c r="K1054" i="44"/>
  <c r="P1054" i="44" s="1"/>
  <c r="A1054" i="44"/>
  <c r="K1053" i="44"/>
  <c r="P1053" i="44" s="1"/>
  <c r="A1053" i="44"/>
  <c r="K1052" i="44"/>
  <c r="P1052" i="44" s="1"/>
  <c r="A1052" i="44"/>
  <c r="K1051" i="44"/>
  <c r="P1051" i="44" s="1"/>
  <c r="A1051" i="44"/>
  <c r="K1050" i="44"/>
  <c r="P1050" i="44" s="1"/>
  <c r="A1050" i="44"/>
  <c r="K1049" i="44"/>
  <c r="P1049" i="44" s="1"/>
  <c r="A1049" i="44"/>
  <c r="K1048" i="44"/>
  <c r="P1048" i="44" s="1"/>
  <c r="A1048" i="44"/>
  <c r="K1047" i="44"/>
  <c r="P1047" i="44" s="1"/>
  <c r="A1047" i="44"/>
  <c r="K1046" i="44"/>
  <c r="P1046" i="44" s="1"/>
  <c r="A1046" i="44"/>
  <c r="K1045" i="44"/>
  <c r="P1045" i="44" s="1"/>
  <c r="A1045" i="44"/>
  <c r="K1044" i="44"/>
  <c r="P1044" i="44" s="1"/>
  <c r="A1044" i="44"/>
  <c r="K1043" i="44"/>
  <c r="P1043" i="44" s="1"/>
  <c r="A1043" i="44"/>
  <c r="K1042" i="44"/>
  <c r="P1042" i="44" s="1"/>
  <c r="A1042" i="44"/>
  <c r="K1041" i="44"/>
  <c r="P1041" i="44" s="1"/>
  <c r="A1041" i="44"/>
  <c r="K1040" i="44"/>
  <c r="P1040" i="44" s="1"/>
  <c r="A1040" i="44"/>
  <c r="K1039" i="44"/>
  <c r="P1039" i="44" s="1"/>
  <c r="A1039" i="44"/>
  <c r="K1038" i="44"/>
  <c r="P1038" i="44" s="1"/>
  <c r="A1038" i="44"/>
  <c r="K1037" i="44"/>
  <c r="P1037" i="44" s="1"/>
  <c r="A1037" i="44"/>
  <c r="K1036" i="44"/>
  <c r="P1036" i="44" s="1"/>
  <c r="A1036" i="44"/>
  <c r="K1035" i="44"/>
  <c r="P1035" i="44" s="1"/>
  <c r="A1035" i="44"/>
  <c r="K1034" i="44"/>
  <c r="P1034" i="44" s="1"/>
  <c r="A1034" i="44"/>
  <c r="K1033" i="44"/>
  <c r="P1033" i="44" s="1"/>
  <c r="A1033" i="44"/>
  <c r="K1032" i="44"/>
  <c r="P1032" i="44" s="1"/>
  <c r="A1032" i="44"/>
  <c r="K1031" i="44"/>
  <c r="P1031" i="44" s="1"/>
  <c r="A1031" i="44"/>
  <c r="K1030" i="44"/>
  <c r="P1030" i="44" s="1"/>
  <c r="A1030" i="44"/>
  <c r="K1029" i="44"/>
  <c r="P1029" i="44" s="1"/>
  <c r="A1029" i="44"/>
  <c r="K1028" i="44"/>
  <c r="P1028" i="44" s="1"/>
  <c r="A1028" i="44"/>
  <c r="K1027" i="44"/>
  <c r="P1027" i="44" s="1"/>
  <c r="A1027" i="44"/>
  <c r="K1026" i="44"/>
  <c r="P1026" i="44" s="1"/>
  <c r="A1026" i="44"/>
  <c r="K1025" i="44"/>
  <c r="P1025" i="44" s="1"/>
  <c r="A1025" i="44"/>
  <c r="K1024" i="44"/>
  <c r="P1024" i="44" s="1"/>
  <c r="A1024" i="44"/>
  <c r="K1023" i="44"/>
  <c r="P1023" i="44" s="1"/>
  <c r="A1023" i="44"/>
  <c r="K1022" i="44"/>
  <c r="P1022" i="44" s="1"/>
  <c r="A1022" i="44"/>
  <c r="K1021" i="44"/>
  <c r="P1021" i="44" s="1"/>
  <c r="A1021" i="44"/>
  <c r="K1020" i="44"/>
  <c r="P1020" i="44" s="1"/>
  <c r="A1020" i="44"/>
  <c r="K1019" i="44"/>
  <c r="P1019" i="44" s="1"/>
  <c r="A1019" i="44"/>
  <c r="K1018" i="44"/>
  <c r="P1018" i="44" s="1"/>
  <c r="A1018" i="44"/>
  <c r="K1017" i="44"/>
  <c r="P1017" i="44" s="1"/>
  <c r="A1017" i="44"/>
  <c r="K1016" i="44"/>
  <c r="P1016" i="44" s="1"/>
  <c r="A1016" i="44"/>
  <c r="K1015" i="44"/>
  <c r="P1015" i="44" s="1"/>
  <c r="A1015" i="44"/>
  <c r="K1014" i="44"/>
  <c r="P1014" i="44" s="1"/>
  <c r="A1014" i="44"/>
  <c r="K1013" i="44"/>
  <c r="P1013" i="44" s="1"/>
  <c r="A1013" i="44"/>
  <c r="K1012" i="44"/>
  <c r="P1012" i="44" s="1"/>
  <c r="A1012" i="44"/>
  <c r="K1011" i="44"/>
  <c r="P1011" i="44" s="1"/>
  <c r="A1011" i="44"/>
  <c r="K1010" i="44"/>
  <c r="P1010" i="44" s="1"/>
  <c r="A1010" i="44"/>
  <c r="K1009" i="44"/>
  <c r="P1009" i="44" s="1"/>
  <c r="A1009" i="44"/>
  <c r="K1008" i="44"/>
  <c r="P1008" i="44" s="1"/>
  <c r="A1008" i="44"/>
  <c r="K1007" i="44"/>
  <c r="P1007" i="44" s="1"/>
  <c r="A1007" i="44"/>
  <c r="K1006" i="44"/>
  <c r="P1006" i="44" s="1"/>
  <c r="A1006" i="44"/>
  <c r="K1005" i="44"/>
  <c r="P1005" i="44" s="1"/>
  <c r="A1005" i="44"/>
  <c r="K1004" i="44"/>
  <c r="P1004" i="44" s="1"/>
  <c r="A1004" i="44"/>
  <c r="K1003" i="44"/>
  <c r="P1003" i="44" s="1"/>
  <c r="A1003" i="44"/>
  <c r="K1002" i="44"/>
  <c r="P1002" i="44" s="1"/>
  <c r="A1002" i="44"/>
  <c r="K1001" i="44"/>
  <c r="P1001" i="44" s="1"/>
  <c r="A1001" i="44"/>
  <c r="K1000" i="44"/>
  <c r="P1000" i="44" s="1"/>
  <c r="A1000" i="44"/>
  <c r="K999" i="44"/>
  <c r="P999" i="44" s="1"/>
  <c r="A999" i="44"/>
  <c r="K998" i="44"/>
  <c r="P998" i="44" s="1"/>
  <c r="A998" i="44"/>
  <c r="K997" i="44"/>
  <c r="P997" i="44" s="1"/>
  <c r="A997" i="44"/>
  <c r="K996" i="44"/>
  <c r="P996" i="44" s="1"/>
  <c r="A996" i="44"/>
  <c r="K995" i="44"/>
  <c r="P995" i="44" s="1"/>
  <c r="A995" i="44"/>
  <c r="K994" i="44"/>
  <c r="P994" i="44" s="1"/>
  <c r="A994" i="44"/>
  <c r="K993" i="44"/>
  <c r="P993" i="44" s="1"/>
  <c r="A993" i="44"/>
  <c r="K992" i="44"/>
  <c r="P992" i="44" s="1"/>
  <c r="A992" i="44"/>
  <c r="K991" i="44"/>
  <c r="P991" i="44" s="1"/>
  <c r="A991" i="44"/>
  <c r="K990" i="44"/>
  <c r="P990" i="44" s="1"/>
  <c r="A990" i="44"/>
  <c r="K989" i="44"/>
  <c r="P989" i="44" s="1"/>
  <c r="A989" i="44"/>
  <c r="K988" i="44"/>
  <c r="P988" i="44" s="1"/>
  <c r="A988" i="44"/>
  <c r="K987" i="44"/>
  <c r="P987" i="44" s="1"/>
  <c r="A987" i="44"/>
  <c r="K986" i="44"/>
  <c r="P986" i="44" s="1"/>
  <c r="A986" i="44"/>
  <c r="K985" i="44"/>
  <c r="P985" i="44" s="1"/>
  <c r="A985" i="44"/>
  <c r="K984" i="44"/>
  <c r="P984" i="44" s="1"/>
  <c r="A984" i="44"/>
  <c r="K983" i="44"/>
  <c r="P983" i="44" s="1"/>
  <c r="A983" i="44"/>
  <c r="K982" i="44"/>
  <c r="P982" i="44" s="1"/>
  <c r="A982" i="44"/>
  <c r="K981" i="44"/>
  <c r="P981" i="44" s="1"/>
  <c r="A981" i="44"/>
  <c r="K980" i="44"/>
  <c r="P980" i="44" s="1"/>
  <c r="A980" i="44"/>
  <c r="K979" i="44"/>
  <c r="P979" i="44" s="1"/>
  <c r="A979" i="44"/>
  <c r="K978" i="44"/>
  <c r="P978" i="44" s="1"/>
  <c r="A978" i="44"/>
  <c r="K977" i="44"/>
  <c r="P977" i="44" s="1"/>
  <c r="A977" i="44"/>
  <c r="K976" i="44"/>
  <c r="P976" i="44" s="1"/>
  <c r="A976" i="44"/>
  <c r="K975" i="44"/>
  <c r="P975" i="44" s="1"/>
  <c r="A975" i="44"/>
  <c r="K974" i="44"/>
  <c r="P974" i="44" s="1"/>
  <c r="A974" i="44"/>
  <c r="K973" i="44"/>
  <c r="P973" i="44" s="1"/>
  <c r="A973" i="44"/>
  <c r="K972" i="44"/>
  <c r="P972" i="44" s="1"/>
  <c r="A972" i="44"/>
  <c r="K971" i="44"/>
  <c r="P971" i="44" s="1"/>
  <c r="A971" i="44"/>
  <c r="K970" i="44"/>
  <c r="P970" i="44" s="1"/>
  <c r="A970" i="44"/>
  <c r="K969" i="44"/>
  <c r="P969" i="44" s="1"/>
  <c r="A969" i="44"/>
  <c r="K968" i="44"/>
  <c r="P968" i="44" s="1"/>
  <c r="A968" i="44"/>
  <c r="K967" i="44"/>
  <c r="P967" i="44" s="1"/>
  <c r="A967" i="44"/>
  <c r="K966" i="44"/>
  <c r="P966" i="44" s="1"/>
  <c r="A966" i="44"/>
  <c r="K965" i="44"/>
  <c r="P965" i="44" s="1"/>
  <c r="A965" i="44"/>
  <c r="K964" i="44"/>
  <c r="P964" i="44" s="1"/>
  <c r="A964" i="44"/>
  <c r="K963" i="44"/>
  <c r="P963" i="44" s="1"/>
  <c r="A963" i="44"/>
  <c r="K962" i="44"/>
  <c r="P962" i="44" s="1"/>
  <c r="A962" i="44"/>
  <c r="K961" i="44"/>
  <c r="P961" i="44" s="1"/>
  <c r="A961" i="44"/>
  <c r="K960" i="44"/>
  <c r="P960" i="44" s="1"/>
  <c r="A960" i="44"/>
  <c r="K959" i="44"/>
  <c r="P959" i="44" s="1"/>
  <c r="A959" i="44"/>
  <c r="K958" i="44"/>
  <c r="P958" i="44" s="1"/>
  <c r="A958" i="44"/>
  <c r="K957" i="44"/>
  <c r="P957" i="44" s="1"/>
  <c r="A957" i="44"/>
  <c r="K956" i="44"/>
  <c r="P956" i="44" s="1"/>
  <c r="A956" i="44"/>
  <c r="K955" i="44"/>
  <c r="P955" i="44" s="1"/>
  <c r="A955" i="44"/>
  <c r="K954" i="44"/>
  <c r="P954" i="44" s="1"/>
  <c r="A954" i="44"/>
  <c r="K953" i="44"/>
  <c r="P953" i="44" s="1"/>
  <c r="A953" i="44"/>
  <c r="K952" i="44"/>
  <c r="P952" i="44" s="1"/>
  <c r="A952" i="44"/>
  <c r="K951" i="44"/>
  <c r="P951" i="44" s="1"/>
  <c r="A951" i="44"/>
  <c r="K950" i="44"/>
  <c r="P950" i="44" s="1"/>
  <c r="A950" i="44"/>
  <c r="K949" i="44"/>
  <c r="P949" i="44" s="1"/>
  <c r="A949" i="44"/>
  <c r="K948" i="44"/>
  <c r="P948" i="44" s="1"/>
  <c r="A948" i="44"/>
  <c r="K947" i="44"/>
  <c r="P947" i="44" s="1"/>
  <c r="A947" i="44"/>
  <c r="K946" i="44"/>
  <c r="P946" i="44" s="1"/>
  <c r="A946" i="44"/>
  <c r="K945" i="44"/>
  <c r="P945" i="44" s="1"/>
  <c r="A945" i="44"/>
  <c r="K944" i="44"/>
  <c r="P944" i="44" s="1"/>
  <c r="A944" i="44"/>
  <c r="K943" i="44"/>
  <c r="P943" i="44" s="1"/>
  <c r="A943" i="44"/>
  <c r="K942" i="44"/>
  <c r="P942" i="44" s="1"/>
  <c r="A942" i="44"/>
  <c r="K941" i="44"/>
  <c r="P941" i="44" s="1"/>
  <c r="A941" i="44"/>
  <c r="K940" i="44"/>
  <c r="P940" i="44" s="1"/>
  <c r="A940" i="44"/>
  <c r="K939" i="44"/>
  <c r="P939" i="44" s="1"/>
  <c r="A939" i="44"/>
  <c r="K938" i="44"/>
  <c r="P938" i="44" s="1"/>
  <c r="A938" i="44"/>
  <c r="K937" i="44"/>
  <c r="P937" i="44" s="1"/>
  <c r="A937" i="44"/>
  <c r="K936" i="44"/>
  <c r="P936" i="44" s="1"/>
  <c r="A936" i="44"/>
  <c r="K935" i="44"/>
  <c r="P935" i="44" s="1"/>
  <c r="A935" i="44"/>
  <c r="K934" i="44"/>
  <c r="P934" i="44" s="1"/>
  <c r="A934" i="44"/>
  <c r="K933" i="44"/>
  <c r="P933" i="44" s="1"/>
  <c r="A933" i="44"/>
  <c r="K932" i="44"/>
  <c r="P932" i="44" s="1"/>
  <c r="A932" i="44"/>
  <c r="K931" i="44"/>
  <c r="P931" i="44" s="1"/>
  <c r="A931" i="44"/>
  <c r="K930" i="44"/>
  <c r="P930" i="44" s="1"/>
  <c r="A930" i="44"/>
  <c r="K929" i="44"/>
  <c r="P929" i="44" s="1"/>
  <c r="A929" i="44"/>
  <c r="K928" i="44"/>
  <c r="P928" i="44" s="1"/>
  <c r="A928" i="44"/>
  <c r="K927" i="44"/>
  <c r="P927" i="44" s="1"/>
  <c r="A927" i="44"/>
  <c r="K926" i="44"/>
  <c r="P926" i="44" s="1"/>
  <c r="A926" i="44"/>
  <c r="K925" i="44"/>
  <c r="P925" i="44" s="1"/>
  <c r="A925" i="44"/>
  <c r="K924" i="44"/>
  <c r="P924" i="44" s="1"/>
  <c r="A924" i="44"/>
  <c r="K923" i="44"/>
  <c r="P923" i="44" s="1"/>
  <c r="A923" i="44"/>
  <c r="K922" i="44"/>
  <c r="P922" i="44" s="1"/>
  <c r="A922" i="44"/>
  <c r="K921" i="44"/>
  <c r="P921" i="44" s="1"/>
  <c r="A921" i="44"/>
  <c r="K920" i="44"/>
  <c r="P920" i="44" s="1"/>
  <c r="A920" i="44"/>
  <c r="K919" i="44"/>
  <c r="P919" i="44" s="1"/>
  <c r="A919" i="44"/>
  <c r="K918" i="44"/>
  <c r="P918" i="44" s="1"/>
  <c r="A918" i="44"/>
  <c r="K917" i="44"/>
  <c r="P917" i="44" s="1"/>
  <c r="A917" i="44"/>
  <c r="K916" i="44"/>
  <c r="P916" i="44" s="1"/>
  <c r="A916" i="44"/>
  <c r="K915" i="44"/>
  <c r="P915" i="44" s="1"/>
  <c r="A915" i="44"/>
  <c r="K914" i="44"/>
  <c r="P914" i="44" s="1"/>
  <c r="A914" i="44"/>
  <c r="K913" i="44"/>
  <c r="P913" i="44" s="1"/>
  <c r="A913" i="44"/>
  <c r="K912" i="44"/>
  <c r="P912" i="44" s="1"/>
  <c r="A912" i="44"/>
  <c r="K911" i="44"/>
  <c r="P911" i="44" s="1"/>
  <c r="A911" i="44"/>
  <c r="K910" i="44"/>
  <c r="P910" i="44" s="1"/>
  <c r="A910" i="44"/>
  <c r="K909" i="44"/>
  <c r="P909" i="44" s="1"/>
  <c r="A909" i="44"/>
  <c r="K908" i="44"/>
  <c r="P908" i="44" s="1"/>
  <c r="A908" i="44"/>
  <c r="K907" i="44"/>
  <c r="P907" i="44" s="1"/>
  <c r="A907" i="44"/>
  <c r="K906" i="44"/>
  <c r="P906" i="44" s="1"/>
  <c r="A906" i="44"/>
  <c r="K905" i="44"/>
  <c r="P905" i="44" s="1"/>
  <c r="A905" i="44"/>
  <c r="K904" i="44"/>
  <c r="P904" i="44" s="1"/>
  <c r="A904" i="44"/>
  <c r="K903" i="44"/>
  <c r="P903" i="44" s="1"/>
  <c r="A903" i="44"/>
  <c r="K902" i="44"/>
  <c r="P902" i="44" s="1"/>
  <c r="A902" i="44"/>
  <c r="K901" i="44"/>
  <c r="P901" i="44" s="1"/>
  <c r="A901" i="44"/>
  <c r="K900" i="44"/>
  <c r="P900" i="44" s="1"/>
  <c r="A900" i="44"/>
  <c r="K899" i="44"/>
  <c r="P899" i="44" s="1"/>
  <c r="A899" i="44"/>
  <c r="K898" i="44"/>
  <c r="P898" i="44" s="1"/>
  <c r="A898" i="44"/>
  <c r="K897" i="44"/>
  <c r="P897" i="44" s="1"/>
  <c r="A897" i="44"/>
  <c r="K896" i="44"/>
  <c r="P896" i="44" s="1"/>
  <c r="A896" i="44"/>
  <c r="K895" i="44"/>
  <c r="P895" i="44" s="1"/>
  <c r="A895" i="44"/>
  <c r="K894" i="44"/>
  <c r="P894" i="44" s="1"/>
  <c r="A894" i="44"/>
  <c r="K893" i="44"/>
  <c r="P893" i="44" s="1"/>
  <c r="A893" i="44"/>
  <c r="K892" i="44"/>
  <c r="P892" i="44" s="1"/>
  <c r="A892" i="44"/>
  <c r="K891" i="44"/>
  <c r="P891" i="44" s="1"/>
  <c r="A891" i="44"/>
  <c r="K890" i="44"/>
  <c r="P890" i="44" s="1"/>
  <c r="A890" i="44"/>
  <c r="K889" i="44"/>
  <c r="P889" i="44" s="1"/>
  <c r="A889" i="44"/>
  <c r="K888" i="44"/>
  <c r="P888" i="44" s="1"/>
  <c r="A888" i="44"/>
  <c r="K887" i="44"/>
  <c r="P887" i="44" s="1"/>
  <c r="A887" i="44"/>
  <c r="K886" i="44"/>
  <c r="P886" i="44" s="1"/>
  <c r="A886" i="44"/>
  <c r="K885" i="44"/>
  <c r="P885" i="44" s="1"/>
  <c r="A885" i="44"/>
  <c r="K884" i="44"/>
  <c r="P884" i="44" s="1"/>
  <c r="A884" i="44"/>
  <c r="K883" i="44"/>
  <c r="P883" i="44" s="1"/>
  <c r="A883" i="44"/>
  <c r="K882" i="44"/>
  <c r="P882" i="44" s="1"/>
  <c r="A882" i="44"/>
  <c r="K881" i="44"/>
  <c r="P881" i="44" s="1"/>
  <c r="A881" i="44"/>
  <c r="K880" i="44"/>
  <c r="P880" i="44" s="1"/>
  <c r="A880" i="44"/>
  <c r="K879" i="44"/>
  <c r="P879" i="44" s="1"/>
  <c r="A879" i="44"/>
  <c r="K878" i="44"/>
  <c r="P878" i="44" s="1"/>
  <c r="A878" i="44"/>
  <c r="K877" i="44"/>
  <c r="P877" i="44" s="1"/>
  <c r="A877" i="44"/>
  <c r="K876" i="44"/>
  <c r="P876" i="44" s="1"/>
  <c r="A876" i="44"/>
  <c r="K875" i="44"/>
  <c r="P875" i="44" s="1"/>
  <c r="A875" i="44"/>
  <c r="K874" i="44"/>
  <c r="P874" i="44" s="1"/>
  <c r="A874" i="44"/>
  <c r="K873" i="44"/>
  <c r="P873" i="44" s="1"/>
  <c r="A873" i="44"/>
  <c r="K872" i="44"/>
  <c r="P872" i="44" s="1"/>
  <c r="A872" i="44"/>
  <c r="K871" i="44"/>
  <c r="P871" i="44" s="1"/>
  <c r="A871" i="44"/>
  <c r="K870" i="44"/>
  <c r="P870" i="44" s="1"/>
  <c r="A870" i="44"/>
  <c r="K869" i="44"/>
  <c r="P869" i="44" s="1"/>
  <c r="A869" i="44"/>
  <c r="K868" i="44"/>
  <c r="P868" i="44" s="1"/>
  <c r="A868" i="44"/>
  <c r="K867" i="44"/>
  <c r="P867" i="44" s="1"/>
  <c r="A867" i="44"/>
  <c r="K866" i="44"/>
  <c r="P866" i="44" s="1"/>
  <c r="A866" i="44"/>
  <c r="K865" i="44"/>
  <c r="P865" i="44" s="1"/>
  <c r="A865" i="44"/>
  <c r="K864" i="44"/>
  <c r="P864" i="44" s="1"/>
  <c r="A864" i="44"/>
  <c r="K863" i="44"/>
  <c r="P863" i="44" s="1"/>
  <c r="A863" i="44"/>
  <c r="K862" i="44"/>
  <c r="P862" i="44" s="1"/>
  <c r="A862" i="44"/>
  <c r="K861" i="44"/>
  <c r="P861" i="44" s="1"/>
  <c r="A861" i="44"/>
  <c r="K860" i="44"/>
  <c r="P860" i="44" s="1"/>
  <c r="A860" i="44"/>
  <c r="K859" i="44"/>
  <c r="P859" i="44" s="1"/>
  <c r="A859" i="44"/>
  <c r="K858" i="44"/>
  <c r="P858" i="44" s="1"/>
  <c r="A858" i="44"/>
  <c r="K857" i="44"/>
  <c r="P857" i="44" s="1"/>
  <c r="A857" i="44"/>
  <c r="K856" i="44"/>
  <c r="P856" i="44" s="1"/>
  <c r="A856" i="44"/>
  <c r="K855" i="44"/>
  <c r="P855" i="44" s="1"/>
  <c r="A855" i="44"/>
  <c r="K854" i="44"/>
  <c r="P854" i="44" s="1"/>
  <c r="A854" i="44"/>
  <c r="K853" i="44"/>
  <c r="P853" i="44" s="1"/>
  <c r="A853" i="44"/>
  <c r="K852" i="44"/>
  <c r="P852" i="44" s="1"/>
  <c r="A852" i="44"/>
  <c r="K851" i="44"/>
  <c r="P851" i="44" s="1"/>
  <c r="A851" i="44"/>
  <c r="K850" i="44"/>
  <c r="P850" i="44" s="1"/>
  <c r="A850" i="44"/>
  <c r="K849" i="44"/>
  <c r="P849" i="44" s="1"/>
  <c r="A849" i="44"/>
  <c r="K848" i="44"/>
  <c r="P848" i="44" s="1"/>
  <c r="A848" i="44"/>
  <c r="K847" i="44"/>
  <c r="P847" i="44" s="1"/>
  <c r="A847" i="44"/>
  <c r="K846" i="44"/>
  <c r="P846" i="44" s="1"/>
  <c r="A846" i="44"/>
  <c r="K845" i="44"/>
  <c r="P845" i="44" s="1"/>
  <c r="A845" i="44"/>
  <c r="K844" i="44"/>
  <c r="P844" i="44" s="1"/>
  <c r="A844" i="44"/>
  <c r="K843" i="44"/>
  <c r="P843" i="44" s="1"/>
  <c r="A843" i="44"/>
  <c r="K842" i="44"/>
  <c r="P842" i="44" s="1"/>
  <c r="A842" i="44"/>
  <c r="K841" i="44"/>
  <c r="P841" i="44" s="1"/>
  <c r="A841" i="44"/>
  <c r="K840" i="44"/>
  <c r="P840" i="44" s="1"/>
  <c r="A840" i="44"/>
  <c r="K839" i="44"/>
  <c r="P839" i="44" s="1"/>
  <c r="A839" i="44"/>
  <c r="K838" i="44"/>
  <c r="P838" i="44" s="1"/>
  <c r="A838" i="44"/>
  <c r="K837" i="44"/>
  <c r="P837" i="44" s="1"/>
  <c r="A837" i="44"/>
  <c r="K836" i="44"/>
  <c r="P836" i="44" s="1"/>
  <c r="A836" i="44"/>
  <c r="K835" i="44"/>
  <c r="P835" i="44" s="1"/>
  <c r="A835" i="44"/>
  <c r="K834" i="44"/>
  <c r="P834" i="44" s="1"/>
  <c r="A834" i="44"/>
  <c r="K833" i="44"/>
  <c r="P833" i="44" s="1"/>
  <c r="A833" i="44"/>
  <c r="K832" i="44"/>
  <c r="P832" i="44" s="1"/>
  <c r="A832" i="44"/>
  <c r="K831" i="44"/>
  <c r="P831" i="44" s="1"/>
  <c r="A831" i="44"/>
  <c r="K830" i="44"/>
  <c r="P830" i="44" s="1"/>
  <c r="A830" i="44"/>
  <c r="K829" i="44"/>
  <c r="P829" i="44" s="1"/>
  <c r="A829" i="44"/>
  <c r="K828" i="44"/>
  <c r="P828" i="44" s="1"/>
  <c r="A828" i="44"/>
  <c r="K827" i="44"/>
  <c r="P827" i="44" s="1"/>
  <c r="A827" i="44"/>
  <c r="K826" i="44"/>
  <c r="P826" i="44" s="1"/>
  <c r="A826" i="44"/>
  <c r="K825" i="44"/>
  <c r="P825" i="44" s="1"/>
  <c r="A825" i="44"/>
  <c r="K824" i="44"/>
  <c r="P824" i="44" s="1"/>
  <c r="A824" i="44"/>
  <c r="K823" i="44"/>
  <c r="P823" i="44" s="1"/>
  <c r="A823" i="44"/>
  <c r="K822" i="44"/>
  <c r="P822" i="44" s="1"/>
  <c r="A822" i="44"/>
  <c r="K821" i="44"/>
  <c r="P821" i="44" s="1"/>
  <c r="A821" i="44"/>
  <c r="K820" i="44"/>
  <c r="P820" i="44" s="1"/>
  <c r="A820" i="44"/>
  <c r="K819" i="44"/>
  <c r="P819" i="44" s="1"/>
  <c r="A819" i="44"/>
  <c r="K818" i="44"/>
  <c r="P818" i="44" s="1"/>
  <c r="A818" i="44"/>
  <c r="K817" i="44"/>
  <c r="P817" i="44" s="1"/>
  <c r="A817" i="44"/>
  <c r="K816" i="44"/>
  <c r="P816" i="44" s="1"/>
  <c r="A816" i="44"/>
  <c r="K815" i="44"/>
  <c r="P815" i="44" s="1"/>
  <c r="A815" i="44"/>
  <c r="K814" i="44"/>
  <c r="P814" i="44" s="1"/>
  <c r="A814" i="44"/>
  <c r="K813" i="44"/>
  <c r="P813" i="44" s="1"/>
  <c r="A813" i="44"/>
  <c r="K812" i="44"/>
  <c r="P812" i="44" s="1"/>
  <c r="A812" i="44"/>
  <c r="K811" i="44"/>
  <c r="P811" i="44" s="1"/>
  <c r="A811" i="44"/>
  <c r="K810" i="44"/>
  <c r="P810" i="44" s="1"/>
  <c r="A810" i="44"/>
  <c r="K809" i="44"/>
  <c r="P809" i="44" s="1"/>
  <c r="A809" i="44"/>
  <c r="K808" i="44"/>
  <c r="P808" i="44" s="1"/>
  <c r="A808" i="44"/>
  <c r="K807" i="44"/>
  <c r="P807" i="44" s="1"/>
  <c r="A807" i="44"/>
  <c r="K806" i="44"/>
  <c r="P806" i="44" s="1"/>
  <c r="A806" i="44"/>
  <c r="K805" i="44"/>
  <c r="P805" i="44" s="1"/>
  <c r="A805" i="44"/>
  <c r="K804" i="44"/>
  <c r="P804" i="44" s="1"/>
  <c r="A804" i="44"/>
  <c r="K803" i="44"/>
  <c r="P803" i="44" s="1"/>
  <c r="A803" i="44"/>
  <c r="K802" i="44"/>
  <c r="P802" i="44" s="1"/>
  <c r="A802" i="44"/>
  <c r="K801" i="44"/>
  <c r="P801" i="44" s="1"/>
  <c r="A801" i="44"/>
  <c r="K800" i="44"/>
  <c r="P800" i="44" s="1"/>
  <c r="A800" i="44"/>
  <c r="K799" i="44"/>
  <c r="P799" i="44" s="1"/>
  <c r="A799" i="44"/>
  <c r="K798" i="44"/>
  <c r="P798" i="44" s="1"/>
  <c r="A798" i="44"/>
  <c r="K797" i="44"/>
  <c r="P797" i="44" s="1"/>
  <c r="A797" i="44"/>
  <c r="K796" i="44"/>
  <c r="P796" i="44" s="1"/>
  <c r="A796" i="44"/>
  <c r="K795" i="44"/>
  <c r="P795" i="44" s="1"/>
  <c r="A795" i="44"/>
  <c r="K794" i="44"/>
  <c r="P794" i="44" s="1"/>
  <c r="A794" i="44"/>
  <c r="K793" i="44"/>
  <c r="P793" i="44" s="1"/>
  <c r="A793" i="44"/>
  <c r="K792" i="44"/>
  <c r="P792" i="44" s="1"/>
  <c r="A792" i="44"/>
  <c r="K791" i="44"/>
  <c r="P791" i="44" s="1"/>
  <c r="A791" i="44"/>
  <c r="K790" i="44"/>
  <c r="P790" i="44" s="1"/>
  <c r="A790" i="44"/>
  <c r="K789" i="44"/>
  <c r="P789" i="44" s="1"/>
  <c r="A789" i="44"/>
  <c r="K788" i="44"/>
  <c r="P788" i="44" s="1"/>
  <c r="A788" i="44"/>
  <c r="K787" i="44"/>
  <c r="P787" i="44" s="1"/>
  <c r="A787" i="44"/>
  <c r="K786" i="44"/>
  <c r="P786" i="44" s="1"/>
  <c r="A786" i="44"/>
  <c r="K785" i="44"/>
  <c r="P785" i="44" s="1"/>
  <c r="A785" i="44"/>
  <c r="K784" i="44"/>
  <c r="P784" i="44" s="1"/>
  <c r="A784" i="44"/>
  <c r="K783" i="44"/>
  <c r="P783" i="44" s="1"/>
  <c r="A783" i="44"/>
  <c r="K782" i="44"/>
  <c r="P782" i="44" s="1"/>
  <c r="A782" i="44"/>
  <c r="K781" i="44"/>
  <c r="P781" i="44" s="1"/>
  <c r="A781" i="44"/>
  <c r="K780" i="44"/>
  <c r="P780" i="44" s="1"/>
  <c r="A780" i="44"/>
  <c r="K779" i="44"/>
  <c r="P779" i="44" s="1"/>
  <c r="A779" i="44"/>
  <c r="K778" i="44"/>
  <c r="P778" i="44" s="1"/>
  <c r="A778" i="44"/>
  <c r="K777" i="44"/>
  <c r="P777" i="44" s="1"/>
  <c r="A777" i="44"/>
  <c r="K776" i="44"/>
  <c r="P776" i="44" s="1"/>
  <c r="A776" i="44"/>
  <c r="K775" i="44"/>
  <c r="P775" i="44" s="1"/>
  <c r="A775" i="44"/>
  <c r="K774" i="44"/>
  <c r="P774" i="44" s="1"/>
  <c r="A774" i="44"/>
  <c r="K773" i="44"/>
  <c r="P773" i="44" s="1"/>
  <c r="A773" i="44"/>
  <c r="K772" i="44"/>
  <c r="P772" i="44" s="1"/>
  <c r="A772" i="44"/>
  <c r="K771" i="44"/>
  <c r="P771" i="44" s="1"/>
  <c r="A771" i="44"/>
  <c r="K770" i="44"/>
  <c r="P770" i="44" s="1"/>
  <c r="A770" i="44"/>
  <c r="K769" i="44"/>
  <c r="P769" i="44" s="1"/>
  <c r="A769" i="44"/>
  <c r="K768" i="44"/>
  <c r="P768" i="44" s="1"/>
  <c r="A768" i="44"/>
  <c r="K767" i="44"/>
  <c r="P767" i="44" s="1"/>
  <c r="A767" i="44"/>
  <c r="K766" i="44"/>
  <c r="P766" i="44" s="1"/>
  <c r="A766" i="44"/>
  <c r="K765" i="44"/>
  <c r="P765" i="44" s="1"/>
  <c r="A765" i="44"/>
  <c r="K764" i="44"/>
  <c r="P764" i="44" s="1"/>
  <c r="A764" i="44"/>
  <c r="K763" i="44"/>
  <c r="P763" i="44" s="1"/>
  <c r="A763" i="44"/>
  <c r="K762" i="44"/>
  <c r="P762" i="44" s="1"/>
  <c r="A762" i="44"/>
  <c r="K761" i="44"/>
  <c r="P761" i="44" s="1"/>
  <c r="A761" i="44"/>
  <c r="K760" i="44"/>
  <c r="P760" i="44" s="1"/>
  <c r="A760" i="44"/>
  <c r="K759" i="44"/>
  <c r="P759" i="44" s="1"/>
  <c r="A759" i="44"/>
  <c r="K758" i="44"/>
  <c r="P758" i="44" s="1"/>
  <c r="A758" i="44"/>
  <c r="K757" i="44"/>
  <c r="P757" i="44" s="1"/>
  <c r="A757" i="44"/>
  <c r="K756" i="44"/>
  <c r="P756" i="44" s="1"/>
  <c r="A756" i="44"/>
  <c r="K755" i="44"/>
  <c r="P755" i="44" s="1"/>
  <c r="A755" i="44"/>
  <c r="K754" i="44"/>
  <c r="P754" i="44" s="1"/>
  <c r="A754" i="44"/>
  <c r="K753" i="44"/>
  <c r="P753" i="44" s="1"/>
  <c r="A753" i="44"/>
  <c r="K752" i="44"/>
  <c r="P752" i="44" s="1"/>
  <c r="A752" i="44"/>
  <c r="K751" i="44"/>
  <c r="P751" i="44" s="1"/>
  <c r="A751" i="44"/>
  <c r="K750" i="44"/>
  <c r="P750" i="44" s="1"/>
  <c r="A750" i="44"/>
  <c r="K749" i="44"/>
  <c r="P749" i="44" s="1"/>
  <c r="A749" i="44"/>
  <c r="K748" i="44"/>
  <c r="P748" i="44" s="1"/>
  <c r="A748" i="44"/>
  <c r="K747" i="44"/>
  <c r="P747" i="44" s="1"/>
  <c r="A747" i="44"/>
  <c r="K746" i="44"/>
  <c r="P746" i="44" s="1"/>
  <c r="A746" i="44"/>
  <c r="K745" i="44"/>
  <c r="P745" i="44" s="1"/>
  <c r="A745" i="44"/>
  <c r="K744" i="44"/>
  <c r="P744" i="44" s="1"/>
  <c r="A744" i="44"/>
  <c r="K743" i="44"/>
  <c r="P743" i="44" s="1"/>
  <c r="A743" i="44"/>
  <c r="K742" i="44"/>
  <c r="P742" i="44" s="1"/>
  <c r="A742" i="44"/>
  <c r="K741" i="44"/>
  <c r="P741" i="44" s="1"/>
  <c r="A741" i="44"/>
  <c r="K740" i="44"/>
  <c r="P740" i="44" s="1"/>
  <c r="A740" i="44"/>
  <c r="K739" i="44"/>
  <c r="P739" i="44" s="1"/>
  <c r="A739" i="44"/>
  <c r="K738" i="44"/>
  <c r="P738" i="44" s="1"/>
  <c r="A738" i="44"/>
  <c r="K737" i="44"/>
  <c r="P737" i="44" s="1"/>
  <c r="A737" i="44"/>
  <c r="K736" i="44"/>
  <c r="P736" i="44" s="1"/>
  <c r="A736" i="44"/>
  <c r="K735" i="44"/>
  <c r="P735" i="44" s="1"/>
  <c r="A735" i="44"/>
  <c r="K734" i="44"/>
  <c r="P734" i="44" s="1"/>
  <c r="A734" i="44"/>
  <c r="K733" i="44"/>
  <c r="P733" i="44" s="1"/>
  <c r="A733" i="44"/>
  <c r="K732" i="44"/>
  <c r="P732" i="44" s="1"/>
  <c r="A732" i="44"/>
  <c r="K731" i="44"/>
  <c r="P731" i="44" s="1"/>
  <c r="A731" i="44"/>
  <c r="K730" i="44"/>
  <c r="P730" i="44" s="1"/>
  <c r="A730" i="44"/>
  <c r="K729" i="44"/>
  <c r="P729" i="44" s="1"/>
  <c r="A729" i="44"/>
  <c r="K728" i="44"/>
  <c r="P728" i="44" s="1"/>
  <c r="A728" i="44"/>
  <c r="K727" i="44"/>
  <c r="P727" i="44" s="1"/>
  <c r="A727" i="44"/>
  <c r="K726" i="44"/>
  <c r="P726" i="44" s="1"/>
  <c r="A726" i="44"/>
  <c r="K725" i="44"/>
  <c r="P725" i="44" s="1"/>
  <c r="A725" i="44"/>
  <c r="K724" i="44"/>
  <c r="P724" i="44" s="1"/>
  <c r="A724" i="44"/>
  <c r="K723" i="44"/>
  <c r="P723" i="44" s="1"/>
  <c r="A723" i="44"/>
  <c r="K722" i="44"/>
  <c r="P722" i="44" s="1"/>
  <c r="A722" i="44"/>
  <c r="K721" i="44"/>
  <c r="P721" i="44" s="1"/>
  <c r="A721" i="44"/>
  <c r="K720" i="44"/>
  <c r="P720" i="44" s="1"/>
  <c r="A720" i="44"/>
  <c r="K719" i="44"/>
  <c r="P719" i="44" s="1"/>
  <c r="A719" i="44"/>
  <c r="K718" i="44"/>
  <c r="P718" i="44" s="1"/>
  <c r="A718" i="44"/>
  <c r="K717" i="44"/>
  <c r="P717" i="44" s="1"/>
  <c r="A717" i="44"/>
  <c r="K716" i="44"/>
  <c r="P716" i="44" s="1"/>
  <c r="A716" i="44"/>
  <c r="K715" i="44"/>
  <c r="P715" i="44" s="1"/>
  <c r="A715" i="44"/>
  <c r="K714" i="44"/>
  <c r="P714" i="44" s="1"/>
  <c r="A714" i="44"/>
  <c r="K713" i="44"/>
  <c r="P713" i="44" s="1"/>
  <c r="A713" i="44"/>
  <c r="K712" i="44"/>
  <c r="P712" i="44" s="1"/>
  <c r="A712" i="44"/>
  <c r="K711" i="44"/>
  <c r="P711" i="44" s="1"/>
  <c r="A711" i="44"/>
  <c r="K710" i="44"/>
  <c r="P710" i="44" s="1"/>
  <c r="A710" i="44"/>
  <c r="K709" i="44"/>
  <c r="P709" i="44" s="1"/>
  <c r="A709" i="44"/>
  <c r="K708" i="44"/>
  <c r="P708" i="44" s="1"/>
  <c r="A708" i="44"/>
  <c r="K707" i="44"/>
  <c r="P707" i="44" s="1"/>
  <c r="A707" i="44"/>
  <c r="K706" i="44"/>
  <c r="P706" i="44" s="1"/>
  <c r="A706" i="44"/>
  <c r="K705" i="44"/>
  <c r="P705" i="44" s="1"/>
  <c r="A705" i="44"/>
  <c r="K704" i="44"/>
  <c r="P704" i="44" s="1"/>
  <c r="A704" i="44"/>
  <c r="K703" i="44"/>
  <c r="P703" i="44" s="1"/>
  <c r="A703" i="44"/>
  <c r="K702" i="44"/>
  <c r="P702" i="44" s="1"/>
  <c r="A702" i="44"/>
  <c r="K701" i="44"/>
  <c r="P701" i="44" s="1"/>
  <c r="A701" i="44"/>
  <c r="K700" i="44"/>
  <c r="P700" i="44" s="1"/>
  <c r="A700" i="44"/>
  <c r="K699" i="44"/>
  <c r="P699" i="44" s="1"/>
  <c r="A699" i="44"/>
  <c r="K698" i="44"/>
  <c r="P698" i="44" s="1"/>
  <c r="A698" i="44"/>
  <c r="K697" i="44"/>
  <c r="P697" i="44" s="1"/>
  <c r="A697" i="44"/>
  <c r="K696" i="44"/>
  <c r="P696" i="44" s="1"/>
  <c r="A696" i="44"/>
  <c r="K695" i="44"/>
  <c r="P695" i="44" s="1"/>
  <c r="A695" i="44"/>
  <c r="K694" i="44"/>
  <c r="P694" i="44" s="1"/>
  <c r="A694" i="44"/>
  <c r="K693" i="44"/>
  <c r="P693" i="44" s="1"/>
  <c r="A693" i="44"/>
  <c r="K692" i="44"/>
  <c r="P692" i="44" s="1"/>
  <c r="A692" i="44"/>
  <c r="K691" i="44"/>
  <c r="P691" i="44" s="1"/>
  <c r="A691" i="44"/>
  <c r="K690" i="44"/>
  <c r="P690" i="44" s="1"/>
  <c r="A690" i="44"/>
  <c r="K689" i="44"/>
  <c r="P689" i="44" s="1"/>
  <c r="A689" i="44"/>
  <c r="K688" i="44"/>
  <c r="P688" i="44" s="1"/>
  <c r="A688" i="44"/>
  <c r="K687" i="44"/>
  <c r="P687" i="44" s="1"/>
  <c r="A687" i="44"/>
  <c r="K686" i="44"/>
  <c r="P686" i="44" s="1"/>
  <c r="A686" i="44"/>
  <c r="K685" i="44"/>
  <c r="P685" i="44" s="1"/>
  <c r="A685" i="44"/>
  <c r="K684" i="44"/>
  <c r="P684" i="44" s="1"/>
  <c r="A684" i="44"/>
  <c r="K683" i="44"/>
  <c r="P683" i="44" s="1"/>
  <c r="A683" i="44"/>
  <c r="K682" i="44"/>
  <c r="P682" i="44" s="1"/>
  <c r="A682" i="44"/>
  <c r="K681" i="44"/>
  <c r="P681" i="44" s="1"/>
  <c r="A681" i="44"/>
  <c r="K680" i="44"/>
  <c r="P680" i="44" s="1"/>
  <c r="A680" i="44"/>
  <c r="K679" i="44"/>
  <c r="P679" i="44" s="1"/>
  <c r="A679" i="44"/>
  <c r="K678" i="44"/>
  <c r="P678" i="44" s="1"/>
  <c r="A678" i="44"/>
  <c r="K677" i="44"/>
  <c r="P677" i="44" s="1"/>
  <c r="A677" i="44"/>
  <c r="K676" i="44"/>
  <c r="P676" i="44" s="1"/>
  <c r="A676" i="44"/>
  <c r="K675" i="44"/>
  <c r="P675" i="44" s="1"/>
  <c r="A675" i="44"/>
  <c r="K674" i="44"/>
  <c r="P674" i="44" s="1"/>
  <c r="A674" i="44"/>
  <c r="K673" i="44"/>
  <c r="P673" i="44" s="1"/>
  <c r="A673" i="44"/>
  <c r="K672" i="44"/>
  <c r="P672" i="44" s="1"/>
  <c r="A672" i="44"/>
  <c r="K671" i="44"/>
  <c r="P671" i="44" s="1"/>
  <c r="A671" i="44"/>
  <c r="K670" i="44"/>
  <c r="P670" i="44" s="1"/>
  <c r="A670" i="44"/>
  <c r="K669" i="44"/>
  <c r="P669" i="44" s="1"/>
  <c r="A669" i="44"/>
  <c r="K668" i="44"/>
  <c r="P668" i="44" s="1"/>
  <c r="A668" i="44"/>
  <c r="K667" i="44"/>
  <c r="P667" i="44" s="1"/>
  <c r="A667" i="44"/>
  <c r="K666" i="44"/>
  <c r="P666" i="44" s="1"/>
  <c r="A666" i="44"/>
  <c r="K665" i="44"/>
  <c r="P665" i="44" s="1"/>
  <c r="A665" i="44"/>
  <c r="K664" i="44"/>
  <c r="P664" i="44" s="1"/>
  <c r="A664" i="44"/>
  <c r="K663" i="44"/>
  <c r="P663" i="44" s="1"/>
  <c r="A663" i="44"/>
  <c r="K662" i="44"/>
  <c r="P662" i="44" s="1"/>
  <c r="A662" i="44"/>
  <c r="K661" i="44"/>
  <c r="P661" i="44" s="1"/>
  <c r="A661" i="44"/>
  <c r="K660" i="44"/>
  <c r="P660" i="44" s="1"/>
  <c r="A660" i="44"/>
  <c r="K659" i="44"/>
  <c r="P659" i="44" s="1"/>
  <c r="A659" i="44"/>
  <c r="K658" i="44"/>
  <c r="P658" i="44" s="1"/>
  <c r="A658" i="44"/>
  <c r="K657" i="44"/>
  <c r="P657" i="44" s="1"/>
  <c r="A657" i="44"/>
  <c r="K656" i="44"/>
  <c r="P656" i="44" s="1"/>
  <c r="A656" i="44"/>
  <c r="K655" i="44"/>
  <c r="P655" i="44" s="1"/>
  <c r="A655" i="44"/>
  <c r="K654" i="44"/>
  <c r="P654" i="44" s="1"/>
  <c r="A654" i="44"/>
  <c r="K653" i="44"/>
  <c r="P653" i="44" s="1"/>
  <c r="A653" i="44"/>
  <c r="K652" i="44"/>
  <c r="P652" i="44" s="1"/>
  <c r="A652" i="44"/>
  <c r="K651" i="44"/>
  <c r="P651" i="44" s="1"/>
  <c r="A651" i="44"/>
  <c r="K650" i="44"/>
  <c r="P650" i="44" s="1"/>
  <c r="A650" i="44"/>
  <c r="K649" i="44"/>
  <c r="P649" i="44" s="1"/>
  <c r="A649" i="44"/>
  <c r="K648" i="44"/>
  <c r="P648" i="44" s="1"/>
  <c r="A648" i="44"/>
  <c r="K647" i="44"/>
  <c r="P647" i="44" s="1"/>
  <c r="A647" i="44"/>
  <c r="K646" i="44"/>
  <c r="P646" i="44" s="1"/>
  <c r="A646" i="44"/>
  <c r="K645" i="44"/>
  <c r="P645" i="44" s="1"/>
  <c r="A645" i="44"/>
  <c r="K644" i="44"/>
  <c r="P644" i="44" s="1"/>
  <c r="A644" i="44"/>
  <c r="K643" i="44"/>
  <c r="P643" i="44" s="1"/>
  <c r="A643" i="44"/>
  <c r="K642" i="44"/>
  <c r="P642" i="44" s="1"/>
  <c r="A642" i="44"/>
  <c r="K641" i="44"/>
  <c r="P641" i="44" s="1"/>
  <c r="A641" i="44"/>
  <c r="K640" i="44"/>
  <c r="P640" i="44" s="1"/>
  <c r="A640" i="44"/>
  <c r="K639" i="44"/>
  <c r="P639" i="44" s="1"/>
  <c r="A639" i="44"/>
  <c r="K638" i="44"/>
  <c r="P638" i="44" s="1"/>
  <c r="A638" i="44"/>
  <c r="K637" i="44"/>
  <c r="P637" i="44" s="1"/>
  <c r="A637" i="44"/>
  <c r="K636" i="44"/>
  <c r="P636" i="44" s="1"/>
  <c r="A636" i="44"/>
  <c r="K635" i="44"/>
  <c r="P635" i="44" s="1"/>
  <c r="A635" i="44"/>
  <c r="K634" i="44"/>
  <c r="P634" i="44" s="1"/>
  <c r="A634" i="44"/>
  <c r="K633" i="44"/>
  <c r="P633" i="44" s="1"/>
  <c r="A633" i="44"/>
  <c r="K632" i="44"/>
  <c r="P632" i="44" s="1"/>
  <c r="A632" i="44"/>
  <c r="K631" i="44"/>
  <c r="P631" i="44" s="1"/>
  <c r="A631" i="44"/>
  <c r="K630" i="44"/>
  <c r="P630" i="44" s="1"/>
  <c r="A630" i="44"/>
  <c r="K629" i="44"/>
  <c r="P629" i="44" s="1"/>
  <c r="A629" i="44"/>
  <c r="K628" i="44"/>
  <c r="P628" i="44" s="1"/>
  <c r="A628" i="44"/>
  <c r="K627" i="44"/>
  <c r="P627" i="44" s="1"/>
  <c r="A627" i="44"/>
  <c r="K626" i="44"/>
  <c r="P626" i="44" s="1"/>
  <c r="A626" i="44"/>
  <c r="K625" i="44"/>
  <c r="P625" i="44" s="1"/>
  <c r="A625" i="44"/>
  <c r="K624" i="44"/>
  <c r="P624" i="44" s="1"/>
  <c r="A624" i="44"/>
  <c r="K623" i="44"/>
  <c r="P623" i="44" s="1"/>
  <c r="A623" i="44"/>
  <c r="K622" i="44"/>
  <c r="P622" i="44" s="1"/>
  <c r="A622" i="44"/>
  <c r="K621" i="44"/>
  <c r="P621" i="44" s="1"/>
  <c r="A621" i="44"/>
  <c r="K620" i="44"/>
  <c r="P620" i="44" s="1"/>
  <c r="A620" i="44"/>
  <c r="K619" i="44"/>
  <c r="P619" i="44" s="1"/>
  <c r="A619" i="44"/>
  <c r="K618" i="44"/>
  <c r="P618" i="44" s="1"/>
  <c r="A618" i="44"/>
  <c r="K617" i="44"/>
  <c r="P617" i="44" s="1"/>
  <c r="A617" i="44"/>
  <c r="K616" i="44"/>
  <c r="P616" i="44" s="1"/>
  <c r="A616" i="44"/>
  <c r="K615" i="44"/>
  <c r="P615" i="44" s="1"/>
  <c r="A615" i="44"/>
  <c r="K614" i="44"/>
  <c r="P614" i="44" s="1"/>
  <c r="A614" i="44"/>
  <c r="K613" i="44"/>
  <c r="P613" i="44" s="1"/>
  <c r="A613" i="44"/>
  <c r="K612" i="44"/>
  <c r="P612" i="44" s="1"/>
  <c r="A612" i="44"/>
  <c r="K611" i="44"/>
  <c r="P611" i="44" s="1"/>
  <c r="A611" i="44"/>
  <c r="K610" i="44"/>
  <c r="P610" i="44" s="1"/>
  <c r="A610" i="44"/>
  <c r="K609" i="44"/>
  <c r="P609" i="44" s="1"/>
  <c r="A609" i="44"/>
  <c r="K608" i="44"/>
  <c r="P608" i="44" s="1"/>
  <c r="A608" i="44"/>
  <c r="K607" i="44"/>
  <c r="P607" i="44" s="1"/>
  <c r="A607" i="44"/>
  <c r="K606" i="44"/>
  <c r="P606" i="44" s="1"/>
  <c r="A606" i="44"/>
  <c r="K605" i="44"/>
  <c r="P605" i="44" s="1"/>
  <c r="A605" i="44"/>
  <c r="K604" i="44"/>
  <c r="P604" i="44" s="1"/>
  <c r="A604" i="44"/>
  <c r="K603" i="44"/>
  <c r="P603" i="44" s="1"/>
  <c r="A603" i="44"/>
  <c r="K602" i="44"/>
  <c r="P602" i="44" s="1"/>
  <c r="A602" i="44"/>
  <c r="K601" i="44"/>
  <c r="P601" i="44" s="1"/>
  <c r="A601" i="44"/>
  <c r="K600" i="44"/>
  <c r="P600" i="44" s="1"/>
  <c r="A600" i="44"/>
  <c r="K599" i="44"/>
  <c r="P599" i="44" s="1"/>
  <c r="A599" i="44"/>
  <c r="K598" i="44"/>
  <c r="P598" i="44" s="1"/>
  <c r="A598" i="44"/>
  <c r="K597" i="44"/>
  <c r="P597" i="44" s="1"/>
  <c r="A597" i="44"/>
  <c r="K596" i="44"/>
  <c r="P596" i="44" s="1"/>
  <c r="A596" i="44"/>
  <c r="K595" i="44"/>
  <c r="P595" i="44" s="1"/>
  <c r="A595" i="44"/>
  <c r="K594" i="44"/>
  <c r="P594" i="44" s="1"/>
  <c r="A594" i="44"/>
  <c r="K593" i="44"/>
  <c r="P593" i="44" s="1"/>
  <c r="A593" i="44"/>
  <c r="K592" i="44"/>
  <c r="P592" i="44" s="1"/>
  <c r="A592" i="44"/>
  <c r="K591" i="44"/>
  <c r="P591" i="44" s="1"/>
  <c r="A591" i="44"/>
  <c r="K590" i="44"/>
  <c r="P590" i="44" s="1"/>
  <c r="A590" i="44"/>
  <c r="K589" i="44"/>
  <c r="P589" i="44" s="1"/>
  <c r="A589" i="44"/>
  <c r="K588" i="44"/>
  <c r="P588" i="44" s="1"/>
  <c r="A588" i="44"/>
  <c r="K587" i="44"/>
  <c r="P587" i="44" s="1"/>
  <c r="A587" i="44"/>
  <c r="K586" i="44"/>
  <c r="P586" i="44" s="1"/>
  <c r="A586" i="44"/>
  <c r="K585" i="44"/>
  <c r="P585" i="44" s="1"/>
  <c r="A585" i="44"/>
  <c r="K584" i="44"/>
  <c r="P584" i="44" s="1"/>
  <c r="A584" i="44"/>
  <c r="K583" i="44"/>
  <c r="P583" i="44" s="1"/>
  <c r="A583" i="44"/>
  <c r="K582" i="44"/>
  <c r="P582" i="44" s="1"/>
  <c r="A582" i="44"/>
  <c r="K581" i="44"/>
  <c r="P581" i="44" s="1"/>
  <c r="A581" i="44"/>
  <c r="K580" i="44"/>
  <c r="P580" i="44" s="1"/>
  <c r="A580" i="44"/>
  <c r="K579" i="44"/>
  <c r="P579" i="44" s="1"/>
  <c r="A579" i="44"/>
  <c r="K578" i="44"/>
  <c r="P578" i="44" s="1"/>
  <c r="A578" i="44"/>
  <c r="K577" i="44"/>
  <c r="P577" i="44" s="1"/>
  <c r="A577" i="44"/>
  <c r="K576" i="44"/>
  <c r="P576" i="44" s="1"/>
  <c r="A576" i="44"/>
  <c r="K575" i="44"/>
  <c r="P575" i="44" s="1"/>
  <c r="A575" i="44"/>
  <c r="K574" i="44"/>
  <c r="P574" i="44" s="1"/>
  <c r="A574" i="44"/>
  <c r="K573" i="44"/>
  <c r="P573" i="44" s="1"/>
  <c r="A573" i="44"/>
  <c r="K572" i="44"/>
  <c r="P572" i="44" s="1"/>
  <c r="A572" i="44"/>
  <c r="K571" i="44"/>
  <c r="P571" i="44" s="1"/>
  <c r="A571" i="44"/>
  <c r="K570" i="44"/>
  <c r="P570" i="44" s="1"/>
  <c r="A570" i="44"/>
  <c r="K569" i="44"/>
  <c r="P569" i="44" s="1"/>
  <c r="A569" i="44"/>
  <c r="K568" i="44"/>
  <c r="P568" i="44" s="1"/>
  <c r="A568" i="44"/>
  <c r="K567" i="44"/>
  <c r="P567" i="44" s="1"/>
  <c r="A567" i="44"/>
  <c r="K566" i="44"/>
  <c r="P566" i="44" s="1"/>
  <c r="A566" i="44"/>
  <c r="K565" i="44"/>
  <c r="P565" i="44" s="1"/>
  <c r="A565" i="44"/>
  <c r="K564" i="44"/>
  <c r="P564" i="44" s="1"/>
  <c r="A564" i="44"/>
  <c r="K563" i="44"/>
  <c r="P563" i="44" s="1"/>
  <c r="A563" i="44"/>
  <c r="K562" i="44"/>
  <c r="P562" i="44" s="1"/>
  <c r="A562" i="44"/>
  <c r="K561" i="44"/>
  <c r="P561" i="44" s="1"/>
  <c r="A561" i="44"/>
  <c r="K560" i="44"/>
  <c r="P560" i="44" s="1"/>
  <c r="A560" i="44"/>
  <c r="K559" i="44"/>
  <c r="P559" i="44" s="1"/>
  <c r="A559" i="44"/>
  <c r="K558" i="44"/>
  <c r="P558" i="44" s="1"/>
  <c r="A558" i="44"/>
  <c r="K557" i="44"/>
  <c r="P557" i="44" s="1"/>
  <c r="A557" i="44"/>
  <c r="K556" i="44"/>
  <c r="P556" i="44" s="1"/>
  <c r="A556" i="44"/>
  <c r="K555" i="44"/>
  <c r="P555" i="44" s="1"/>
  <c r="A555" i="44"/>
  <c r="K554" i="44"/>
  <c r="P554" i="44" s="1"/>
  <c r="A554" i="44"/>
  <c r="K553" i="44"/>
  <c r="P553" i="44" s="1"/>
  <c r="A553" i="44"/>
  <c r="K552" i="44"/>
  <c r="P552" i="44" s="1"/>
  <c r="A552" i="44"/>
  <c r="K551" i="44"/>
  <c r="P551" i="44" s="1"/>
  <c r="A551" i="44"/>
  <c r="K550" i="44"/>
  <c r="P550" i="44" s="1"/>
  <c r="A550" i="44"/>
  <c r="K549" i="44"/>
  <c r="P549" i="44" s="1"/>
  <c r="A549" i="44"/>
  <c r="K548" i="44"/>
  <c r="P548" i="44" s="1"/>
  <c r="A548" i="44"/>
  <c r="K547" i="44"/>
  <c r="P547" i="44" s="1"/>
  <c r="A547" i="44"/>
  <c r="K546" i="44"/>
  <c r="P546" i="44" s="1"/>
  <c r="A546" i="44"/>
  <c r="K545" i="44"/>
  <c r="P545" i="44" s="1"/>
  <c r="A545" i="44"/>
  <c r="K544" i="44"/>
  <c r="P544" i="44" s="1"/>
  <c r="A544" i="44"/>
  <c r="K543" i="44"/>
  <c r="P543" i="44" s="1"/>
  <c r="A543" i="44"/>
  <c r="K542" i="44"/>
  <c r="P542" i="44" s="1"/>
  <c r="A542" i="44"/>
  <c r="K541" i="44"/>
  <c r="P541" i="44" s="1"/>
  <c r="A541" i="44"/>
  <c r="K540" i="44"/>
  <c r="P540" i="44" s="1"/>
  <c r="A540" i="44"/>
  <c r="K539" i="44"/>
  <c r="P539" i="44" s="1"/>
  <c r="A539" i="44"/>
  <c r="K538" i="44"/>
  <c r="P538" i="44" s="1"/>
  <c r="A538" i="44"/>
  <c r="K537" i="44"/>
  <c r="P537" i="44" s="1"/>
  <c r="A537" i="44"/>
  <c r="K536" i="44"/>
  <c r="P536" i="44" s="1"/>
  <c r="A536" i="44"/>
  <c r="K535" i="44"/>
  <c r="P535" i="44" s="1"/>
  <c r="A535" i="44"/>
  <c r="K534" i="44"/>
  <c r="P534" i="44" s="1"/>
  <c r="A534" i="44"/>
  <c r="K533" i="44"/>
  <c r="P533" i="44" s="1"/>
  <c r="A533" i="44"/>
  <c r="K532" i="44"/>
  <c r="P532" i="44" s="1"/>
  <c r="A532" i="44"/>
  <c r="K531" i="44"/>
  <c r="P531" i="44" s="1"/>
  <c r="A531" i="44"/>
  <c r="K530" i="44"/>
  <c r="P530" i="44" s="1"/>
  <c r="A530" i="44"/>
  <c r="K529" i="44"/>
  <c r="P529" i="44" s="1"/>
  <c r="A529" i="44"/>
  <c r="K528" i="44"/>
  <c r="P528" i="44" s="1"/>
  <c r="A528" i="44"/>
  <c r="K527" i="44"/>
  <c r="P527" i="44" s="1"/>
  <c r="A527" i="44"/>
  <c r="K526" i="44"/>
  <c r="P526" i="44" s="1"/>
  <c r="A526" i="44"/>
  <c r="K525" i="44"/>
  <c r="P525" i="44" s="1"/>
  <c r="A525" i="44"/>
  <c r="K524" i="44"/>
  <c r="P524" i="44" s="1"/>
  <c r="A524" i="44"/>
  <c r="K523" i="44"/>
  <c r="P523" i="44" s="1"/>
  <c r="A523" i="44"/>
  <c r="K522" i="44"/>
  <c r="P522" i="44" s="1"/>
  <c r="A522" i="44"/>
  <c r="K521" i="44"/>
  <c r="P521" i="44" s="1"/>
  <c r="A521" i="44"/>
  <c r="K520" i="44"/>
  <c r="P520" i="44" s="1"/>
  <c r="A520" i="44"/>
  <c r="K519" i="44"/>
  <c r="P519" i="44" s="1"/>
  <c r="A519" i="44"/>
  <c r="K518" i="44"/>
  <c r="P518" i="44" s="1"/>
  <c r="A518" i="44"/>
  <c r="K517" i="44"/>
  <c r="P517" i="44" s="1"/>
  <c r="A517" i="44"/>
  <c r="K516" i="44"/>
  <c r="P516" i="44" s="1"/>
  <c r="A516" i="44"/>
  <c r="K515" i="44"/>
  <c r="P515" i="44" s="1"/>
  <c r="A515" i="44"/>
  <c r="K514" i="44"/>
  <c r="P514" i="44" s="1"/>
  <c r="A514" i="44"/>
  <c r="K513" i="44"/>
  <c r="P513" i="44" s="1"/>
  <c r="A513" i="44"/>
  <c r="K512" i="44"/>
  <c r="P512" i="44" s="1"/>
  <c r="A512" i="44"/>
  <c r="K511" i="44"/>
  <c r="P511" i="44" s="1"/>
  <c r="A511" i="44"/>
  <c r="K510" i="44"/>
  <c r="P510" i="44" s="1"/>
  <c r="A510" i="44"/>
  <c r="K509" i="44"/>
  <c r="P509" i="44" s="1"/>
  <c r="A509" i="44"/>
  <c r="K508" i="44"/>
  <c r="P508" i="44" s="1"/>
  <c r="A508" i="44"/>
  <c r="K507" i="44"/>
  <c r="P507" i="44" s="1"/>
  <c r="A507" i="44"/>
  <c r="K506" i="44"/>
  <c r="P506" i="44" s="1"/>
  <c r="A506" i="44"/>
  <c r="K505" i="44"/>
  <c r="P505" i="44" s="1"/>
  <c r="A505" i="44"/>
  <c r="K504" i="44"/>
  <c r="P504" i="44" s="1"/>
  <c r="A504" i="44"/>
  <c r="K503" i="44"/>
  <c r="P503" i="44" s="1"/>
  <c r="A503" i="44"/>
  <c r="K502" i="44"/>
  <c r="P502" i="44" s="1"/>
  <c r="A502" i="44"/>
  <c r="K501" i="44"/>
  <c r="P501" i="44" s="1"/>
  <c r="A501" i="44"/>
  <c r="K500" i="44"/>
  <c r="P500" i="44" s="1"/>
  <c r="A500" i="44"/>
  <c r="K499" i="44"/>
  <c r="P499" i="44" s="1"/>
  <c r="A499" i="44"/>
  <c r="K498" i="44"/>
  <c r="P498" i="44" s="1"/>
  <c r="A498" i="44"/>
  <c r="K497" i="44"/>
  <c r="P497" i="44" s="1"/>
  <c r="A497" i="44"/>
  <c r="K496" i="44"/>
  <c r="P496" i="44" s="1"/>
  <c r="A496" i="44"/>
  <c r="K495" i="44"/>
  <c r="P495" i="44" s="1"/>
  <c r="A495" i="44"/>
  <c r="K494" i="44"/>
  <c r="P494" i="44" s="1"/>
  <c r="A494" i="44"/>
  <c r="K493" i="44"/>
  <c r="P493" i="44" s="1"/>
  <c r="A493" i="44"/>
  <c r="K492" i="44"/>
  <c r="P492" i="44" s="1"/>
  <c r="A492" i="44"/>
  <c r="K491" i="44"/>
  <c r="P491" i="44" s="1"/>
  <c r="A491" i="44"/>
  <c r="K490" i="44"/>
  <c r="P490" i="44" s="1"/>
  <c r="A490" i="44"/>
  <c r="K489" i="44"/>
  <c r="P489" i="44" s="1"/>
  <c r="A489" i="44"/>
  <c r="K488" i="44"/>
  <c r="P488" i="44" s="1"/>
  <c r="A488" i="44"/>
  <c r="K487" i="44"/>
  <c r="P487" i="44" s="1"/>
  <c r="A487" i="44"/>
  <c r="K486" i="44"/>
  <c r="P486" i="44" s="1"/>
  <c r="A486" i="44"/>
  <c r="K485" i="44"/>
  <c r="P485" i="44" s="1"/>
  <c r="A485" i="44"/>
  <c r="K484" i="44"/>
  <c r="P484" i="44" s="1"/>
  <c r="A484" i="44"/>
  <c r="K483" i="44"/>
  <c r="P483" i="44" s="1"/>
  <c r="A483" i="44"/>
  <c r="K482" i="44"/>
  <c r="P482" i="44" s="1"/>
  <c r="A482" i="44"/>
  <c r="K481" i="44"/>
  <c r="P481" i="44" s="1"/>
  <c r="A481" i="44"/>
  <c r="K480" i="44"/>
  <c r="P480" i="44" s="1"/>
  <c r="A480" i="44"/>
  <c r="K479" i="44"/>
  <c r="P479" i="44" s="1"/>
  <c r="A479" i="44"/>
  <c r="K478" i="44"/>
  <c r="P478" i="44" s="1"/>
  <c r="A478" i="44"/>
  <c r="K477" i="44"/>
  <c r="P477" i="44" s="1"/>
  <c r="A477" i="44"/>
  <c r="K476" i="44"/>
  <c r="P476" i="44" s="1"/>
  <c r="A476" i="44"/>
  <c r="K475" i="44"/>
  <c r="P475" i="44" s="1"/>
  <c r="A475" i="44"/>
  <c r="K474" i="44"/>
  <c r="P474" i="44" s="1"/>
  <c r="A474" i="44"/>
  <c r="K473" i="44"/>
  <c r="P473" i="44" s="1"/>
  <c r="A473" i="44"/>
  <c r="K472" i="44"/>
  <c r="P472" i="44" s="1"/>
  <c r="A472" i="44"/>
  <c r="K471" i="44"/>
  <c r="P471" i="44" s="1"/>
  <c r="A471" i="44"/>
  <c r="K470" i="44"/>
  <c r="P470" i="44" s="1"/>
  <c r="A470" i="44"/>
  <c r="K469" i="44"/>
  <c r="P469" i="44" s="1"/>
  <c r="A469" i="44"/>
  <c r="K468" i="44"/>
  <c r="P468" i="44" s="1"/>
  <c r="A468" i="44"/>
  <c r="K467" i="44"/>
  <c r="P467" i="44" s="1"/>
  <c r="A467" i="44"/>
  <c r="K466" i="44"/>
  <c r="P466" i="44" s="1"/>
  <c r="A466" i="44"/>
  <c r="K465" i="44"/>
  <c r="P465" i="44" s="1"/>
  <c r="A465" i="44"/>
  <c r="K464" i="44"/>
  <c r="P464" i="44" s="1"/>
  <c r="A464" i="44"/>
  <c r="K463" i="44"/>
  <c r="P463" i="44" s="1"/>
  <c r="A463" i="44"/>
  <c r="K462" i="44"/>
  <c r="P462" i="44" s="1"/>
  <c r="A462" i="44"/>
  <c r="K461" i="44"/>
  <c r="P461" i="44" s="1"/>
  <c r="A461" i="44"/>
  <c r="K460" i="44"/>
  <c r="P460" i="44" s="1"/>
  <c r="A460" i="44"/>
  <c r="K459" i="44"/>
  <c r="P459" i="44" s="1"/>
  <c r="A459" i="44"/>
  <c r="K458" i="44"/>
  <c r="P458" i="44" s="1"/>
  <c r="A458" i="44"/>
  <c r="K457" i="44"/>
  <c r="P457" i="44" s="1"/>
  <c r="A457" i="44"/>
  <c r="K456" i="44"/>
  <c r="P456" i="44" s="1"/>
  <c r="A456" i="44"/>
  <c r="K455" i="44"/>
  <c r="P455" i="44" s="1"/>
  <c r="A455" i="44"/>
  <c r="K454" i="44"/>
  <c r="P454" i="44" s="1"/>
  <c r="A454" i="44"/>
  <c r="K453" i="44"/>
  <c r="P453" i="44" s="1"/>
  <c r="A453" i="44"/>
  <c r="K452" i="44"/>
  <c r="P452" i="44" s="1"/>
  <c r="A452" i="44"/>
  <c r="K451" i="44"/>
  <c r="P451" i="44" s="1"/>
  <c r="A451" i="44"/>
  <c r="K450" i="44"/>
  <c r="P450" i="44" s="1"/>
  <c r="A450" i="44"/>
  <c r="K449" i="44"/>
  <c r="P449" i="44" s="1"/>
  <c r="A449" i="44"/>
  <c r="K448" i="44"/>
  <c r="P448" i="44" s="1"/>
  <c r="A448" i="44"/>
  <c r="K447" i="44"/>
  <c r="P447" i="44" s="1"/>
  <c r="A447" i="44"/>
  <c r="K446" i="44"/>
  <c r="P446" i="44" s="1"/>
  <c r="A446" i="44"/>
  <c r="K445" i="44"/>
  <c r="P445" i="44" s="1"/>
  <c r="A445" i="44"/>
  <c r="K444" i="44"/>
  <c r="P444" i="44" s="1"/>
  <c r="A444" i="44"/>
  <c r="K443" i="44"/>
  <c r="P443" i="44" s="1"/>
  <c r="A443" i="44"/>
  <c r="K442" i="44"/>
  <c r="P442" i="44" s="1"/>
  <c r="A442" i="44"/>
  <c r="K441" i="44"/>
  <c r="P441" i="44" s="1"/>
  <c r="A441" i="44"/>
  <c r="K440" i="44"/>
  <c r="P440" i="44" s="1"/>
  <c r="A440" i="44"/>
  <c r="K439" i="44"/>
  <c r="P439" i="44" s="1"/>
  <c r="A439" i="44"/>
  <c r="K438" i="44"/>
  <c r="P438" i="44" s="1"/>
  <c r="A438" i="44"/>
  <c r="K437" i="44"/>
  <c r="P437" i="44" s="1"/>
  <c r="A437" i="44"/>
  <c r="K436" i="44"/>
  <c r="P436" i="44"/>
  <c r="A436" i="44"/>
  <c r="K435" i="44"/>
  <c r="P435" i="44" s="1"/>
  <c r="A435" i="44"/>
  <c r="K434" i="44"/>
  <c r="P434" i="44" s="1"/>
  <c r="A434" i="44"/>
  <c r="K433" i="44"/>
  <c r="P433" i="44" s="1"/>
  <c r="A433" i="44"/>
  <c r="K432" i="44"/>
  <c r="P432" i="44" s="1"/>
  <c r="A432" i="44"/>
  <c r="K431" i="44"/>
  <c r="P431" i="44" s="1"/>
  <c r="A431" i="44"/>
  <c r="K430" i="44"/>
  <c r="P430" i="44" s="1"/>
  <c r="A430" i="44"/>
  <c r="K429" i="44"/>
  <c r="P429" i="44" s="1"/>
  <c r="A429" i="44"/>
  <c r="K428" i="44"/>
  <c r="P428" i="44" s="1"/>
  <c r="A428" i="44"/>
  <c r="K427" i="44"/>
  <c r="P427" i="44" s="1"/>
  <c r="A427" i="44"/>
  <c r="K426" i="44"/>
  <c r="P426" i="44" s="1"/>
  <c r="A426" i="44"/>
  <c r="K425" i="44"/>
  <c r="P425" i="44" s="1"/>
  <c r="A425" i="44"/>
  <c r="K424" i="44"/>
  <c r="P424" i="44" s="1"/>
  <c r="A424" i="44"/>
  <c r="K423" i="44"/>
  <c r="P423" i="44" s="1"/>
  <c r="A423" i="44"/>
  <c r="K422" i="44"/>
  <c r="P422" i="44" s="1"/>
  <c r="A422" i="44"/>
  <c r="K421" i="44"/>
  <c r="P421" i="44" s="1"/>
  <c r="A421" i="44"/>
  <c r="K420" i="44"/>
  <c r="P420" i="44" s="1"/>
  <c r="A420" i="44"/>
  <c r="K419" i="44"/>
  <c r="P419" i="44" s="1"/>
  <c r="A419" i="44"/>
  <c r="K418" i="44"/>
  <c r="P418" i="44" s="1"/>
  <c r="A418" i="44"/>
  <c r="K417" i="44"/>
  <c r="P417" i="44" s="1"/>
  <c r="A417" i="44"/>
  <c r="K416" i="44"/>
  <c r="P416" i="44" s="1"/>
  <c r="A416" i="44"/>
  <c r="K415" i="44"/>
  <c r="P415" i="44" s="1"/>
  <c r="A415" i="44"/>
  <c r="K414" i="44"/>
  <c r="P414" i="44" s="1"/>
  <c r="A414" i="44"/>
  <c r="K413" i="44"/>
  <c r="P413" i="44" s="1"/>
  <c r="A413" i="44"/>
  <c r="K412" i="44"/>
  <c r="P412" i="44" s="1"/>
  <c r="A412" i="44"/>
  <c r="K411" i="44"/>
  <c r="P411" i="44" s="1"/>
  <c r="A411" i="44"/>
  <c r="K410" i="44"/>
  <c r="P410" i="44" s="1"/>
  <c r="A410" i="44"/>
  <c r="K409" i="44"/>
  <c r="P409" i="44" s="1"/>
  <c r="A409" i="44"/>
  <c r="K408" i="44"/>
  <c r="P408" i="44" s="1"/>
  <c r="A408" i="44"/>
  <c r="K407" i="44"/>
  <c r="P407" i="44" s="1"/>
  <c r="A407" i="44"/>
  <c r="K406" i="44"/>
  <c r="P406" i="44" s="1"/>
  <c r="A406" i="44"/>
  <c r="K405" i="44"/>
  <c r="P405" i="44" s="1"/>
  <c r="A405" i="44"/>
  <c r="K404" i="44"/>
  <c r="P404" i="44" s="1"/>
  <c r="A404" i="44"/>
  <c r="K403" i="44"/>
  <c r="P403" i="44" s="1"/>
  <c r="A403" i="44"/>
  <c r="K402" i="44"/>
  <c r="P402" i="44" s="1"/>
  <c r="A402" i="44"/>
  <c r="K401" i="44"/>
  <c r="P401" i="44" s="1"/>
  <c r="A401" i="44"/>
  <c r="K400" i="44"/>
  <c r="P400" i="44" s="1"/>
  <c r="A400" i="44"/>
  <c r="K399" i="44"/>
  <c r="P399" i="44" s="1"/>
  <c r="A399" i="44"/>
  <c r="K398" i="44"/>
  <c r="P398" i="44" s="1"/>
  <c r="A398" i="44"/>
  <c r="K397" i="44"/>
  <c r="P397" i="44" s="1"/>
  <c r="A397" i="44"/>
  <c r="K396" i="44"/>
  <c r="P396" i="44" s="1"/>
  <c r="A396" i="44"/>
  <c r="K395" i="44"/>
  <c r="P395" i="44" s="1"/>
  <c r="A395" i="44"/>
  <c r="K394" i="44"/>
  <c r="P394" i="44" s="1"/>
  <c r="A394" i="44"/>
  <c r="K393" i="44"/>
  <c r="P393" i="44" s="1"/>
  <c r="A393" i="44"/>
  <c r="K392" i="44"/>
  <c r="P392" i="44" s="1"/>
  <c r="A392" i="44"/>
  <c r="K391" i="44"/>
  <c r="P391" i="44" s="1"/>
  <c r="A391" i="44"/>
  <c r="K390" i="44"/>
  <c r="P390" i="44" s="1"/>
  <c r="A390" i="44"/>
  <c r="K389" i="44"/>
  <c r="P389" i="44" s="1"/>
  <c r="A389" i="44"/>
  <c r="K388" i="44"/>
  <c r="P388" i="44" s="1"/>
  <c r="A388" i="44"/>
  <c r="K387" i="44"/>
  <c r="P387" i="44" s="1"/>
  <c r="A387" i="44"/>
  <c r="K386" i="44"/>
  <c r="P386" i="44" s="1"/>
  <c r="A386" i="44"/>
  <c r="K385" i="44"/>
  <c r="P385" i="44" s="1"/>
  <c r="A385" i="44"/>
  <c r="K384" i="44"/>
  <c r="P384" i="44" s="1"/>
  <c r="A384" i="44"/>
  <c r="K383" i="44"/>
  <c r="P383" i="44" s="1"/>
  <c r="A383" i="44"/>
  <c r="K382" i="44"/>
  <c r="P382" i="44" s="1"/>
  <c r="A382" i="44"/>
  <c r="K381" i="44"/>
  <c r="P381" i="44" s="1"/>
  <c r="A381" i="44"/>
  <c r="K380" i="44"/>
  <c r="P380" i="44" s="1"/>
  <c r="A380" i="44"/>
  <c r="K379" i="44"/>
  <c r="P379" i="44" s="1"/>
  <c r="A379" i="44"/>
  <c r="K378" i="44"/>
  <c r="P378" i="44" s="1"/>
  <c r="A378" i="44"/>
  <c r="K377" i="44"/>
  <c r="P377" i="44" s="1"/>
  <c r="A377" i="44"/>
  <c r="K376" i="44"/>
  <c r="P376" i="44" s="1"/>
  <c r="A376" i="44"/>
  <c r="K375" i="44"/>
  <c r="P375" i="44" s="1"/>
  <c r="A375" i="44"/>
  <c r="K374" i="44"/>
  <c r="P374" i="44" s="1"/>
  <c r="A374" i="44"/>
  <c r="K373" i="44"/>
  <c r="P373" i="44" s="1"/>
  <c r="A373" i="44"/>
  <c r="K372" i="44"/>
  <c r="P372" i="44" s="1"/>
  <c r="A372" i="44"/>
  <c r="K371" i="44"/>
  <c r="P371" i="44" s="1"/>
  <c r="A371" i="44"/>
  <c r="K370" i="44"/>
  <c r="P370" i="44" s="1"/>
  <c r="A370" i="44"/>
  <c r="K369" i="44"/>
  <c r="P369" i="44" s="1"/>
  <c r="A369" i="44"/>
  <c r="K368" i="44"/>
  <c r="P368" i="44" s="1"/>
  <c r="A368" i="44"/>
  <c r="K367" i="44"/>
  <c r="P367" i="44" s="1"/>
  <c r="A367" i="44"/>
  <c r="K366" i="44"/>
  <c r="P366" i="44" s="1"/>
  <c r="A366" i="44"/>
  <c r="K365" i="44"/>
  <c r="P365" i="44" s="1"/>
  <c r="A365" i="44"/>
  <c r="K364" i="44"/>
  <c r="P364" i="44" s="1"/>
  <c r="A364" i="44"/>
  <c r="K363" i="44"/>
  <c r="P363" i="44" s="1"/>
  <c r="A363" i="44"/>
  <c r="K362" i="44"/>
  <c r="P362" i="44" s="1"/>
  <c r="A362" i="44"/>
  <c r="K361" i="44"/>
  <c r="P361" i="44" s="1"/>
  <c r="A361" i="44"/>
  <c r="K360" i="44"/>
  <c r="P360" i="44" s="1"/>
  <c r="A360" i="44"/>
  <c r="K359" i="44"/>
  <c r="P359" i="44" s="1"/>
  <c r="A359" i="44"/>
  <c r="K358" i="44"/>
  <c r="P358" i="44" s="1"/>
  <c r="A358" i="44"/>
  <c r="K357" i="44"/>
  <c r="P357" i="44" s="1"/>
  <c r="A357" i="44"/>
  <c r="K356" i="44"/>
  <c r="P356" i="44" s="1"/>
  <c r="A356" i="44"/>
  <c r="K355" i="44"/>
  <c r="P355" i="44" s="1"/>
  <c r="A355" i="44"/>
  <c r="K354" i="44"/>
  <c r="P354" i="44" s="1"/>
  <c r="A354" i="44"/>
  <c r="K353" i="44"/>
  <c r="P353" i="44" s="1"/>
  <c r="A353" i="44"/>
  <c r="K352" i="44"/>
  <c r="P352" i="44" s="1"/>
  <c r="A352" i="44"/>
  <c r="K351" i="44"/>
  <c r="P351" i="44" s="1"/>
  <c r="A351" i="44"/>
  <c r="K350" i="44"/>
  <c r="P350" i="44" s="1"/>
  <c r="A350" i="44"/>
  <c r="K349" i="44"/>
  <c r="P349" i="44" s="1"/>
  <c r="A349" i="44"/>
  <c r="K348" i="44"/>
  <c r="P348" i="44" s="1"/>
  <c r="A348" i="44"/>
  <c r="K347" i="44"/>
  <c r="P347" i="44" s="1"/>
  <c r="A347" i="44"/>
  <c r="K346" i="44"/>
  <c r="P346" i="44" s="1"/>
  <c r="A346" i="44"/>
  <c r="K345" i="44"/>
  <c r="P345" i="44" s="1"/>
  <c r="A345" i="44"/>
  <c r="K344" i="44"/>
  <c r="P344" i="44" s="1"/>
  <c r="A344" i="44"/>
  <c r="K343" i="44"/>
  <c r="P343" i="44" s="1"/>
  <c r="A343" i="44"/>
  <c r="K342" i="44"/>
  <c r="P342" i="44" s="1"/>
  <c r="A342" i="44"/>
  <c r="K341" i="44"/>
  <c r="P341" i="44" s="1"/>
  <c r="A341" i="44"/>
  <c r="K340" i="44"/>
  <c r="P340" i="44" s="1"/>
  <c r="A340" i="44"/>
  <c r="K339" i="44"/>
  <c r="P339" i="44" s="1"/>
  <c r="A339" i="44"/>
  <c r="K338" i="44"/>
  <c r="P338" i="44" s="1"/>
  <c r="A338" i="44"/>
  <c r="K337" i="44"/>
  <c r="P337" i="44" s="1"/>
  <c r="A337" i="44"/>
  <c r="K336" i="44"/>
  <c r="P336" i="44" s="1"/>
  <c r="A336" i="44"/>
  <c r="K335" i="44"/>
  <c r="P335" i="44" s="1"/>
  <c r="A335" i="44"/>
  <c r="K334" i="44"/>
  <c r="P334" i="44" s="1"/>
  <c r="A334" i="44"/>
  <c r="K333" i="44"/>
  <c r="P333" i="44" s="1"/>
  <c r="A333" i="44"/>
  <c r="K332" i="44"/>
  <c r="P332" i="44" s="1"/>
  <c r="A332" i="44"/>
  <c r="K331" i="44"/>
  <c r="P331" i="44" s="1"/>
  <c r="A331" i="44"/>
  <c r="K330" i="44"/>
  <c r="P330" i="44" s="1"/>
  <c r="A330" i="44"/>
  <c r="K329" i="44"/>
  <c r="P329" i="44" s="1"/>
  <c r="A329" i="44"/>
  <c r="K328" i="44"/>
  <c r="P328" i="44" s="1"/>
  <c r="A328" i="44"/>
  <c r="K327" i="44"/>
  <c r="P327" i="44" s="1"/>
  <c r="A327" i="44"/>
  <c r="K326" i="44"/>
  <c r="P326" i="44" s="1"/>
  <c r="A326" i="44"/>
  <c r="K325" i="44"/>
  <c r="P325" i="44" s="1"/>
  <c r="A325" i="44"/>
  <c r="K324" i="44"/>
  <c r="P324" i="44" s="1"/>
  <c r="A324" i="44"/>
  <c r="K323" i="44"/>
  <c r="P323" i="44" s="1"/>
  <c r="A323" i="44"/>
  <c r="K322" i="44"/>
  <c r="P322" i="44" s="1"/>
  <c r="A322" i="44"/>
  <c r="K321" i="44"/>
  <c r="P321" i="44" s="1"/>
  <c r="A321" i="44"/>
  <c r="K320" i="44"/>
  <c r="P320" i="44" s="1"/>
  <c r="A320" i="44"/>
  <c r="K319" i="44"/>
  <c r="P319" i="44" s="1"/>
  <c r="A319" i="44"/>
  <c r="K318" i="44"/>
  <c r="P318" i="44" s="1"/>
  <c r="A318" i="44"/>
  <c r="K317" i="44"/>
  <c r="P317" i="44" s="1"/>
  <c r="A317" i="44"/>
  <c r="K316" i="44"/>
  <c r="P316" i="44" s="1"/>
  <c r="A316" i="44"/>
  <c r="K315" i="44"/>
  <c r="P315" i="44" s="1"/>
  <c r="A315" i="44"/>
  <c r="K314" i="44"/>
  <c r="P314" i="44" s="1"/>
  <c r="A314" i="44"/>
  <c r="K313" i="44"/>
  <c r="P313" i="44" s="1"/>
  <c r="A313" i="44"/>
  <c r="K312" i="44"/>
  <c r="P312" i="44" s="1"/>
  <c r="A312" i="44"/>
  <c r="K311" i="44"/>
  <c r="P311" i="44" s="1"/>
  <c r="A311" i="44"/>
  <c r="K310" i="44"/>
  <c r="P310" i="44" s="1"/>
  <c r="A310" i="44"/>
  <c r="K309" i="44"/>
  <c r="P309" i="44" s="1"/>
  <c r="A309" i="44"/>
  <c r="K308" i="44"/>
  <c r="P308" i="44" s="1"/>
  <c r="A308" i="44"/>
  <c r="K307" i="44"/>
  <c r="P307" i="44" s="1"/>
  <c r="A307" i="44"/>
  <c r="K306" i="44"/>
  <c r="P306" i="44" s="1"/>
  <c r="A306" i="44"/>
  <c r="K305" i="44"/>
  <c r="P305" i="44" s="1"/>
  <c r="A305" i="44"/>
  <c r="K304" i="44"/>
  <c r="P304" i="44" s="1"/>
  <c r="A304" i="44"/>
  <c r="K303" i="44"/>
  <c r="P303" i="44" s="1"/>
  <c r="A303" i="44"/>
  <c r="K302" i="44"/>
  <c r="P302" i="44" s="1"/>
  <c r="A302" i="44"/>
  <c r="K301" i="44"/>
  <c r="P301" i="44" s="1"/>
  <c r="A301" i="44"/>
  <c r="K300" i="44"/>
  <c r="P300" i="44" s="1"/>
  <c r="A300" i="44"/>
  <c r="K299" i="44"/>
  <c r="P299" i="44" s="1"/>
  <c r="A299" i="44"/>
  <c r="K298" i="44"/>
  <c r="P298" i="44" s="1"/>
  <c r="A298" i="44"/>
  <c r="K297" i="44"/>
  <c r="P297" i="44" s="1"/>
  <c r="A297" i="44"/>
  <c r="K296" i="44"/>
  <c r="P296" i="44" s="1"/>
  <c r="A296" i="44"/>
  <c r="K295" i="44"/>
  <c r="P295" i="44" s="1"/>
  <c r="A295" i="44"/>
  <c r="K294" i="44"/>
  <c r="P294" i="44" s="1"/>
  <c r="A294" i="44"/>
  <c r="K293" i="44"/>
  <c r="P293" i="44" s="1"/>
  <c r="A293" i="44"/>
  <c r="K292" i="44"/>
  <c r="P292" i="44" s="1"/>
  <c r="A292" i="44"/>
  <c r="K291" i="44"/>
  <c r="P291" i="44" s="1"/>
  <c r="A291" i="44"/>
  <c r="K290" i="44"/>
  <c r="P290" i="44" s="1"/>
  <c r="A290" i="44"/>
  <c r="K289" i="44"/>
  <c r="P289" i="44" s="1"/>
  <c r="A289" i="44"/>
  <c r="K288" i="44"/>
  <c r="P288" i="44" s="1"/>
  <c r="A288" i="44"/>
  <c r="K287" i="44"/>
  <c r="P287" i="44" s="1"/>
  <c r="A287" i="44"/>
  <c r="K286" i="44"/>
  <c r="P286" i="44" s="1"/>
  <c r="A286" i="44"/>
  <c r="K285" i="44"/>
  <c r="P285" i="44" s="1"/>
  <c r="A285" i="44"/>
  <c r="K284" i="44"/>
  <c r="P284" i="44" s="1"/>
  <c r="A284" i="44"/>
  <c r="K283" i="44"/>
  <c r="P283" i="44" s="1"/>
  <c r="A283" i="44"/>
  <c r="K282" i="44"/>
  <c r="P282" i="44" s="1"/>
  <c r="A282" i="44"/>
  <c r="K281" i="44"/>
  <c r="P281" i="44" s="1"/>
  <c r="A281" i="44"/>
  <c r="K280" i="44"/>
  <c r="P280" i="44" s="1"/>
  <c r="A280" i="44"/>
  <c r="K279" i="44"/>
  <c r="P279" i="44" s="1"/>
  <c r="A279" i="44"/>
  <c r="K278" i="44"/>
  <c r="P278" i="44" s="1"/>
  <c r="A278" i="44"/>
  <c r="K277" i="44"/>
  <c r="P277" i="44" s="1"/>
  <c r="A277" i="44"/>
  <c r="K276" i="44"/>
  <c r="P276" i="44" s="1"/>
  <c r="A276" i="44"/>
  <c r="K275" i="44"/>
  <c r="P275" i="44" s="1"/>
  <c r="A275" i="44"/>
  <c r="K274" i="44"/>
  <c r="P274" i="44" s="1"/>
  <c r="A274" i="44"/>
  <c r="K273" i="44"/>
  <c r="P273" i="44" s="1"/>
  <c r="A273" i="44"/>
  <c r="K272" i="44"/>
  <c r="P272" i="44" s="1"/>
  <c r="A272" i="44"/>
  <c r="K271" i="44"/>
  <c r="P271" i="44" s="1"/>
  <c r="A271" i="44"/>
  <c r="K270" i="44"/>
  <c r="P270" i="44" s="1"/>
  <c r="A270" i="44"/>
  <c r="K269" i="44"/>
  <c r="P269" i="44" s="1"/>
  <c r="A269" i="44"/>
  <c r="K268" i="44"/>
  <c r="P268" i="44" s="1"/>
  <c r="A268" i="44"/>
  <c r="K267" i="44"/>
  <c r="P267" i="44" s="1"/>
  <c r="A267" i="44"/>
  <c r="K266" i="44"/>
  <c r="P266" i="44" s="1"/>
  <c r="A266" i="44"/>
  <c r="K265" i="44"/>
  <c r="P265" i="44" s="1"/>
  <c r="A265" i="44"/>
  <c r="K264" i="44"/>
  <c r="P264" i="44" s="1"/>
  <c r="A264" i="44"/>
  <c r="K263" i="44"/>
  <c r="P263" i="44" s="1"/>
  <c r="A263" i="44"/>
  <c r="K262" i="44"/>
  <c r="P262" i="44" s="1"/>
  <c r="A262" i="44"/>
  <c r="K261" i="44"/>
  <c r="P261" i="44" s="1"/>
  <c r="A261" i="44"/>
  <c r="K260" i="44"/>
  <c r="P260" i="44" s="1"/>
  <c r="A260" i="44"/>
  <c r="K259" i="44"/>
  <c r="P259" i="44" s="1"/>
  <c r="A259" i="44"/>
  <c r="K258" i="44"/>
  <c r="P258" i="44" s="1"/>
  <c r="A258" i="44"/>
  <c r="K257" i="44"/>
  <c r="P257" i="44" s="1"/>
  <c r="A257" i="44"/>
  <c r="K256" i="44"/>
  <c r="P256" i="44" s="1"/>
  <c r="A256" i="44"/>
  <c r="K255" i="44"/>
  <c r="P255" i="44" s="1"/>
  <c r="A255" i="44"/>
  <c r="K254" i="44"/>
  <c r="P254" i="44" s="1"/>
  <c r="A254" i="44"/>
  <c r="K253" i="44"/>
  <c r="P253" i="44" s="1"/>
  <c r="A253" i="44"/>
  <c r="K252" i="44"/>
  <c r="P252" i="44" s="1"/>
  <c r="A252" i="44"/>
  <c r="K251" i="44"/>
  <c r="P251" i="44" s="1"/>
  <c r="A251" i="44"/>
  <c r="K250" i="44"/>
  <c r="P250" i="44" s="1"/>
  <c r="A250" i="44"/>
  <c r="K249" i="44"/>
  <c r="P249" i="44" s="1"/>
  <c r="A249" i="44"/>
  <c r="K248" i="44"/>
  <c r="P248" i="44" s="1"/>
  <c r="A248" i="44"/>
  <c r="K247" i="44"/>
  <c r="P247" i="44" s="1"/>
  <c r="A247" i="44"/>
  <c r="K246" i="44"/>
  <c r="P246" i="44" s="1"/>
  <c r="A246" i="44"/>
  <c r="K245" i="44"/>
  <c r="P245" i="44" s="1"/>
  <c r="A245" i="44"/>
  <c r="K244" i="44"/>
  <c r="P244" i="44" s="1"/>
  <c r="A244" i="44"/>
  <c r="K243" i="44"/>
  <c r="P243" i="44" s="1"/>
  <c r="A243" i="44"/>
  <c r="K242" i="44"/>
  <c r="P242" i="44" s="1"/>
  <c r="A242" i="44"/>
  <c r="K241" i="44"/>
  <c r="P241" i="44" s="1"/>
  <c r="A241" i="44"/>
  <c r="K240" i="44"/>
  <c r="P240" i="44" s="1"/>
  <c r="A240" i="44"/>
  <c r="K239" i="44"/>
  <c r="P239" i="44" s="1"/>
  <c r="A239" i="44"/>
  <c r="K238" i="44"/>
  <c r="P238" i="44" s="1"/>
  <c r="A238" i="44"/>
  <c r="K237" i="44"/>
  <c r="P237" i="44" s="1"/>
  <c r="A237" i="44"/>
  <c r="K236" i="44"/>
  <c r="P236" i="44" s="1"/>
  <c r="A236" i="44"/>
  <c r="K235" i="44"/>
  <c r="P235" i="44" s="1"/>
  <c r="A235" i="44"/>
  <c r="K234" i="44"/>
  <c r="P234" i="44" s="1"/>
  <c r="A234" i="44"/>
  <c r="K233" i="44"/>
  <c r="P233" i="44" s="1"/>
  <c r="A233" i="44"/>
  <c r="K232" i="44"/>
  <c r="P232" i="44" s="1"/>
  <c r="A232" i="44"/>
  <c r="K231" i="44"/>
  <c r="P231" i="44" s="1"/>
  <c r="A231" i="44"/>
  <c r="K230" i="44"/>
  <c r="P230" i="44" s="1"/>
  <c r="A230" i="44"/>
  <c r="K229" i="44"/>
  <c r="P229" i="44" s="1"/>
  <c r="A229" i="44"/>
  <c r="K228" i="44"/>
  <c r="P228" i="44" s="1"/>
  <c r="A228" i="44"/>
  <c r="K227" i="44"/>
  <c r="P227" i="44" s="1"/>
  <c r="A227" i="44"/>
  <c r="K226" i="44"/>
  <c r="P226" i="44" s="1"/>
  <c r="A226" i="44"/>
  <c r="K225" i="44"/>
  <c r="P225" i="44" s="1"/>
  <c r="A225" i="44"/>
  <c r="K224" i="44"/>
  <c r="P224" i="44" s="1"/>
  <c r="A224" i="44"/>
  <c r="K223" i="44"/>
  <c r="P223" i="44" s="1"/>
  <c r="A223" i="44"/>
  <c r="K222" i="44"/>
  <c r="P222" i="44" s="1"/>
  <c r="A222" i="44"/>
  <c r="K221" i="44"/>
  <c r="P221" i="44" s="1"/>
  <c r="A221" i="44"/>
  <c r="K220" i="44"/>
  <c r="P220" i="44" s="1"/>
  <c r="A220" i="44"/>
  <c r="K219" i="44"/>
  <c r="P219" i="44" s="1"/>
  <c r="A219" i="44"/>
  <c r="K218" i="44"/>
  <c r="P218" i="44" s="1"/>
  <c r="A218" i="44"/>
  <c r="K217" i="44"/>
  <c r="P217" i="44" s="1"/>
  <c r="A217" i="44"/>
  <c r="K216" i="44"/>
  <c r="P216" i="44" s="1"/>
  <c r="A216" i="44"/>
  <c r="K215" i="44"/>
  <c r="P215" i="44" s="1"/>
  <c r="A215" i="44"/>
  <c r="K214" i="44"/>
  <c r="P214" i="44" s="1"/>
  <c r="A214" i="44"/>
  <c r="K213" i="44"/>
  <c r="P213" i="44" s="1"/>
  <c r="A213" i="44"/>
  <c r="K212" i="44"/>
  <c r="P212" i="44" s="1"/>
  <c r="A212" i="44"/>
  <c r="K211" i="44"/>
  <c r="P211" i="44" s="1"/>
  <c r="A211" i="44"/>
  <c r="K210" i="44"/>
  <c r="P210" i="44" s="1"/>
  <c r="A210" i="44"/>
  <c r="K209" i="44"/>
  <c r="P209" i="44" s="1"/>
  <c r="A209" i="44"/>
  <c r="K208" i="44"/>
  <c r="P208" i="44" s="1"/>
  <c r="A208" i="44"/>
  <c r="K207" i="44"/>
  <c r="P207" i="44" s="1"/>
  <c r="A207" i="44"/>
  <c r="K206" i="44"/>
  <c r="P206" i="44" s="1"/>
  <c r="A206" i="44"/>
  <c r="K205" i="44"/>
  <c r="P205" i="44" s="1"/>
  <c r="A205" i="44"/>
  <c r="K204" i="44"/>
  <c r="P204" i="44" s="1"/>
  <c r="A204" i="44"/>
  <c r="K203" i="44"/>
  <c r="P203" i="44" s="1"/>
  <c r="A203" i="44"/>
  <c r="K202" i="44"/>
  <c r="P202" i="44" s="1"/>
  <c r="A202" i="44"/>
  <c r="K201" i="44"/>
  <c r="P201" i="44" s="1"/>
  <c r="A201" i="44"/>
  <c r="K200" i="44"/>
  <c r="P200" i="44" s="1"/>
  <c r="A200" i="44"/>
  <c r="K199" i="44"/>
  <c r="P199" i="44" s="1"/>
  <c r="A199" i="44"/>
  <c r="K198" i="44"/>
  <c r="P198" i="44" s="1"/>
  <c r="A198" i="44"/>
  <c r="K197" i="44"/>
  <c r="P197" i="44" s="1"/>
  <c r="A197" i="44"/>
  <c r="K196" i="44"/>
  <c r="P196" i="44" s="1"/>
  <c r="A196" i="44"/>
  <c r="K195" i="44"/>
  <c r="P195" i="44" s="1"/>
  <c r="A195" i="44"/>
  <c r="K194" i="44"/>
  <c r="P194" i="44" s="1"/>
  <c r="A194" i="44"/>
  <c r="K193" i="44"/>
  <c r="P193" i="44" s="1"/>
  <c r="A193" i="44"/>
  <c r="K192" i="44"/>
  <c r="P192" i="44" s="1"/>
  <c r="A192" i="44"/>
  <c r="K191" i="44"/>
  <c r="P191" i="44" s="1"/>
  <c r="A191" i="44"/>
  <c r="K190" i="44"/>
  <c r="P190" i="44" s="1"/>
  <c r="A190" i="44"/>
  <c r="K189" i="44"/>
  <c r="P189" i="44" s="1"/>
  <c r="A189" i="44"/>
  <c r="K188" i="44"/>
  <c r="P188" i="44" s="1"/>
  <c r="A188" i="44"/>
  <c r="K187" i="44"/>
  <c r="P187" i="44" s="1"/>
  <c r="A187" i="44"/>
  <c r="K186" i="44"/>
  <c r="P186" i="44" s="1"/>
  <c r="A186" i="44"/>
  <c r="K185" i="44"/>
  <c r="P185" i="44" s="1"/>
  <c r="A185" i="44"/>
  <c r="K184" i="44"/>
  <c r="P184" i="44" s="1"/>
  <c r="A184" i="44"/>
  <c r="K183" i="44"/>
  <c r="P183" i="44" s="1"/>
  <c r="A183" i="44"/>
  <c r="K182" i="44"/>
  <c r="P182" i="44" s="1"/>
  <c r="A182" i="44"/>
  <c r="K181" i="44"/>
  <c r="P181" i="44" s="1"/>
  <c r="A181" i="44"/>
  <c r="K180" i="44"/>
  <c r="P180" i="44" s="1"/>
  <c r="A180" i="44"/>
  <c r="K179" i="44"/>
  <c r="P179" i="44" s="1"/>
  <c r="A179" i="44"/>
  <c r="K178" i="44"/>
  <c r="P178" i="44" s="1"/>
  <c r="A178" i="44"/>
  <c r="K177" i="44"/>
  <c r="P177" i="44" s="1"/>
  <c r="A177" i="44"/>
  <c r="K176" i="44"/>
  <c r="P176" i="44" s="1"/>
  <c r="A176" i="44"/>
  <c r="K175" i="44"/>
  <c r="P175" i="44" s="1"/>
  <c r="A175" i="44"/>
  <c r="K174" i="44"/>
  <c r="P174" i="44" s="1"/>
  <c r="A174" i="44"/>
  <c r="K173" i="44"/>
  <c r="P173" i="44" s="1"/>
  <c r="A173" i="44"/>
  <c r="K172" i="44"/>
  <c r="P172" i="44" s="1"/>
  <c r="A172" i="44"/>
  <c r="K171" i="44"/>
  <c r="P171" i="44" s="1"/>
  <c r="A171" i="44"/>
  <c r="K170" i="44"/>
  <c r="P170" i="44" s="1"/>
  <c r="A170" i="44"/>
  <c r="K169" i="44"/>
  <c r="P169" i="44" s="1"/>
  <c r="A169" i="44"/>
  <c r="K168" i="44"/>
  <c r="P168" i="44" s="1"/>
  <c r="A168" i="44"/>
  <c r="K167" i="44"/>
  <c r="P167" i="44" s="1"/>
  <c r="A167" i="44"/>
  <c r="K166" i="44"/>
  <c r="P166" i="44" s="1"/>
  <c r="A166" i="44"/>
  <c r="K165" i="44"/>
  <c r="P165" i="44" s="1"/>
  <c r="A165" i="44"/>
  <c r="K164" i="44"/>
  <c r="P164" i="44" s="1"/>
  <c r="A164" i="44"/>
  <c r="K163" i="44"/>
  <c r="P163" i="44" s="1"/>
  <c r="A163" i="44"/>
  <c r="K162" i="44"/>
  <c r="P162" i="44" s="1"/>
  <c r="A162" i="44"/>
  <c r="K161" i="44"/>
  <c r="P161" i="44" s="1"/>
  <c r="A161" i="44"/>
  <c r="K160" i="44"/>
  <c r="P160" i="44" s="1"/>
  <c r="A160" i="44"/>
  <c r="K159" i="44"/>
  <c r="P159" i="44" s="1"/>
  <c r="A159" i="44"/>
  <c r="K158" i="44"/>
  <c r="P158" i="44" s="1"/>
  <c r="A158" i="44"/>
  <c r="K157" i="44"/>
  <c r="P157" i="44" s="1"/>
  <c r="A157" i="44"/>
  <c r="K156" i="44"/>
  <c r="P156" i="44" s="1"/>
  <c r="A156" i="44"/>
  <c r="K155" i="44"/>
  <c r="P155" i="44" s="1"/>
  <c r="A155" i="44"/>
  <c r="K154" i="44"/>
  <c r="P154" i="44" s="1"/>
  <c r="A154" i="44"/>
  <c r="K153" i="44"/>
  <c r="P153" i="44" s="1"/>
  <c r="A153" i="44"/>
  <c r="K152" i="44"/>
  <c r="P152" i="44" s="1"/>
  <c r="A152" i="44"/>
  <c r="K151" i="44"/>
  <c r="P151" i="44" s="1"/>
  <c r="A151" i="44"/>
  <c r="K150" i="44"/>
  <c r="P150" i="44" s="1"/>
  <c r="A150" i="44"/>
  <c r="K149" i="44"/>
  <c r="P149" i="44" s="1"/>
  <c r="A149" i="44"/>
  <c r="K148" i="44"/>
  <c r="P148" i="44" s="1"/>
  <c r="A148" i="44"/>
  <c r="K147" i="44"/>
  <c r="P147" i="44" s="1"/>
  <c r="A147" i="44"/>
  <c r="K146" i="44"/>
  <c r="P146" i="44" s="1"/>
  <c r="A146" i="44"/>
  <c r="K145" i="44"/>
  <c r="P145" i="44" s="1"/>
  <c r="A145" i="44"/>
  <c r="K144" i="44"/>
  <c r="P144" i="44" s="1"/>
  <c r="A144" i="44"/>
  <c r="K143" i="44"/>
  <c r="P143" i="44" s="1"/>
  <c r="A143" i="44"/>
  <c r="K142" i="44"/>
  <c r="P142" i="44" s="1"/>
  <c r="A142" i="44"/>
  <c r="K141" i="44"/>
  <c r="P141" i="44" s="1"/>
  <c r="A141" i="44"/>
  <c r="K140" i="44"/>
  <c r="P140" i="44" s="1"/>
  <c r="A140" i="44"/>
  <c r="K139" i="44"/>
  <c r="P139" i="44" s="1"/>
  <c r="A139" i="44"/>
  <c r="K138" i="44"/>
  <c r="P138" i="44" s="1"/>
  <c r="A138" i="44"/>
  <c r="K137" i="44"/>
  <c r="P137" i="44" s="1"/>
  <c r="A137" i="44"/>
  <c r="K136" i="44"/>
  <c r="P136" i="44" s="1"/>
  <c r="A136" i="44"/>
  <c r="K135" i="44"/>
  <c r="P135" i="44" s="1"/>
  <c r="A135" i="44"/>
  <c r="K134" i="44"/>
  <c r="P134" i="44" s="1"/>
  <c r="A134" i="44"/>
  <c r="K133" i="44"/>
  <c r="P133" i="44" s="1"/>
  <c r="A133" i="44"/>
  <c r="K132" i="44"/>
  <c r="P132" i="44" s="1"/>
  <c r="A132" i="44"/>
  <c r="K131" i="44"/>
  <c r="P131" i="44" s="1"/>
  <c r="A131" i="44"/>
  <c r="K130" i="44"/>
  <c r="P130" i="44" s="1"/>
  <c r="A130" i="44"/>
  <c r="K129" i="44"/>
  <c r="P129" i="44" s="1"/>
  <c r="A129" i="44"/>
  <c r="K128" i="44"/>
  <c r="P128" i="44" s="1"/>
  <c r="A128" i="44"/>
  <c r="K127" i="44"/>
  <c r="P127" i="44" s="1"/>
  <c r="A127" i="44"/>
  <c r="K126" i="44"/>
  <c r="P126" i="44" s="1"/>
  <c r="A126" i="44"/>
  <c r="K125" i="44"/>
  <c r="P125" i="44" s="1"/>
  <c r="A125" i="44"/>
  <c r="K124" i="44"/>
  <c r="P124" i="44" s="1"/>
  <c r="A124" i="44"/>
  <c r="K123" i="44"/>
  <c r="P123" i="44" s="1"/>
  <c r="A123" i="44"/>
  <c r="K122" i="44"/>
  <c r="P122" i="44" s="1"/>
  <c r="A122" i="44"/>
  <c r="K121" i="44"/>
  <c r="P121" i="44" s="1"/>
  <c r="A121" i="44"/>
  <c r="K120" i="44"/>
  <c r="P120" i="44" s="1"/>
  <c r="A120" i="44"/>
  <c r="K119" i="44"/>
  <c r="P119" i="44" s="1"/>
  <c r="A119" i="44"/>
  <c r="K118" i="44"/>
  <c r="P118" i="44" s="1"/>
  <c r="A118" i="44"/>
  <c r="K117" i="44"/>
  <c r="P117" i="44" s="1"/>
  <c r="A117" i="44"/>
  <c r="K116" i="44"/>
  <c r="P116" i="44" s="1"/>
  <c r="A116" i="44"/>
  <c r="K115" i="44"/>
  <c r="P115" i="44" s="1"/>
  <c r="A115" i="44"/>
  <c r="K114" i="44"/>
  <c r="P114" i="44" s="1"/>
  <c r="A114" i="44"/>
  <c r="K113" i="44"/>
  <c r="P113" i="44" s="1"/>
  <c r="A113" i="44"/>
  <c r="K112" i="44"/>
  <c r="P112" i="44" s="1"/>
  <c r="A112" i="44"/>
  <c r="K111" i="44"/>
  <c r="P111" i="44" s="1"/>
  <c r="A111" i="44"/>
  <c r="K110" i="44"/>
  <c r="P110" i="44" s="1"/>
  <c r="A110" i="44"/>
  <c r="K109" i="44"/>
  <c r="P109" i="44" s="1"/>
  <c r="A109" i="44"/>
  <c r="K108" i="44"/>
  <c r="P108" i="44" s="1"/>
  <c r="A108" i="44"/>
  <c r="K107" i="44"/>
  <c r="P107" i="44" s="1"/>
  <c r="A107" i="44"/>
  <c r="K106" i="44"/>
  <c r="P106" i="44" s="1"/>
  <c r="A106" i="44"/>
  <c r="K105" i="44"/>
  <c r="P105" i="44" s="1"/>
  <c r="A105" i="44"/>
  <c r="K104" i="44"/>
  <c r="P104" i="44" s="1"/>
  <c r="A104" i="44"/>
  <c r="K103" i="44"/>
  <c r="P103" i="44" s="1"/>
  <c r="A103" i="44"/>
  <c r="K102" i="44"/>
  <c r="P102" i="44" s="1"/>
  <c r="A102" i="44"/>
  <c r="K101" i="44"/>
  <c r="P101" i="44" s="1"/>
  <c r="A101" i="44"/>
  <c r="K100" i="44"/>
  <c r="P100" i="44" s="1"/>
  <c r="A100" i="44"/>
  <c r="K99" i="44"/>
  <c r="P99" i="44" s="1"/>
  <c r="A99" i="44"/>
  <c r="K98" i="44"/>
  <c r="P98" i="44" s="1"/>
  <c r="A98" i="44"/>
  <c r="K97" i="44"/>
  <c r="P97" i="44" s="1"/>
  <c r="A97" i="44"/>
  <c r="K96" i="44"/>
  <c r="P96" i="44" s="1"/>
  <c r="A96" i="44"/>
  <c r="K95" i="44"/>
  <c r="P95" i="44" s="1"/>
  <c r="A95" i="44"/>
  <c r="K94" i="44"/>
  <c r="P94" i="44" s="1"/>
  <c r="A94" i="44"/>
  <c r="K93" i="44"/>
  <c r="P93" i="44" s="1"/>
  <c r="A93" i="44"/>
  <c r="K92" i="44"/>
  <c r="P92" i="44" s="1"/>
  <c r="A92" i="44"/>
  <c r="K91" i="44"/>
  <c r="P91" i="44" s="1"/>
  <c r="A91" i="44"/>
  <c r="K90" i="44"/>
  <c r="P90" i="44" s="1"/>
  <c r="A90" i="44"/>
  <c r="K89" i="44"/>
  <c r="P89" i="44" s="1"/>
  <c r="A89" i="44"/>
  <c r="K88" i="44"/>
  <c r="P88" i="44" s="1"/>
  <c r="A88" i="44"/>
  <c r="K87" i="44"/>
  <c r="P87" i="44" s="1"/>
  <c r="A87" i="44"/>
  <c r="K86" i="44"/>
  <c r="P86" i="44" s="1"/>
  <c r="A86" i="44"/>
  <c r="K85" i="44"/>
  <c r="P85" i="44" s="1"/>
  <c r="A85" i="44"/>
  <c r="K84" i="44"/>
  <c r="P84" i="44" s="1"/>
  <c r="A84" i="44"/>
  <c r="K83" i="44"/>
  <c r="P83" i="44" s="1"/>
  <c r="A83" i="44"/>
  <c r="K82" i="44"/>
  <c r="P82" i="44" s="1"/>
  <c r="A82" i="44"/>
  <c r="K81" i="44"/>
  <c r="P81" i="44" s="1"/>
  <c r="A81" i="44"/>
  <c r="K80" i="44"/>
  <c r="P80" i="44" s="1"/>
  <c r="A80" i="44"/>
  <c r="K79" i="44"/>
  <c r="P79" i="44" s="1"/>
  <c r="A79" i="44"/>
  <c r="K78" i="44"/>
  <c r="P78" i="44" s="1"/>
  <c r="A78" i="44"/>
  <c r="K77" i="44"/>
  <c r="P77" i="44" s="1"/>
  <c r="A77" i="44"/>
  <c r="K76" i="44"/>
  <c r="P76" i="44" s="1"/>
  <c r="A76" i="44"/>
  <c r="K75" i="44"/>
  <c r="P75" i="44" s="1"/>
  <c r="A75" i="44"/>
  <c r="K74" i="44"/>
  <c r="P74" i="44" s="1"/>
  <c r="A74" i="44"/>
  <c r="K73" i="44"/>
  <c r="P73" i="44" s="1"/>
  <c r="A73" i="44"/>
  <c r="K72" i="44"/>
  <c r="P72" i="44" s="1"/>
  <c r="A72" i="44"/>
  <c r="K71" i="44"/>
  <c r="P71" i="44" s="1"/>
  <c r="A71" i="44"/>
  <c r="K70" i="44"/>
  <c r="P70" i="44" s="1"/>
  <c r="A70" i="44"/>
  <c r="K69" i="44"/>
  <c r="P69" i="44" s="1"/>
  <c r="A69" i="44"/>
  <c r="K68" i="44"/>
  <c r="P68" i="44" s="1"/>
  <c r="A68" i="44"/>
  <c r="K67" i="44"/>
  <c r="P67" i="44" s="1"/>
  <c r="A67" i="44"/>
  <c r="K66" i="44"/>
  <c r="P66" i="44" s="1"/>
  <c r="A66" i="44"/>
  <c r="K65" i="44"/>
  <c r="P65" i="44" s="1"/>
  <c r="A65" i="44"/>
  <c r="K64" i="44"/>
  <c r="P64" i="44" s="1"/>
  <c r="A64" i="44"/>
  <c r="K63" i="44"/>
  <c r="P63" i="44" s="1"/>
  <c r="A63" i="44"/>
  <c r="K62" i="44"/>
  <c r="P62" i="44" s="1"/>
  <c r="A62" i="44"/>
  <c r="K61" i="44"/>
  <c r="P61" i="44" s="1"/>
  <c r="A61" i="44"/>
  <c r="K60" i="44"/>
  <c r="P60" i="44" s="1"/>
  <c r="A60" i="44"/>
  <c r="K59" i="44"/>
  <c r="P59" i="44" s="1"/>
  <c r="A59" i="44"/>
  <c r="K58" i="44"/>
  <c r="P58" i="44" s="1"/>
  <c r="A58" i="44"/>
  <c r="K57" i="44"/>
  <c r="P57" i="44" s="1"/>
  <c r="A57" i="44"/>
  <c r="K56" i="44"/>
  <c r="P56" i="44" s="1"/>
  <c r="A56" i="44"/>
  <c r="K55" i="44"/>
  <c r="P55" i="44" s="1"/>
  <c r="A55" i="44"/>
  <c r="K54" i="44"/>
  <c r="P54" i="44" s="1"/>
  <c r="A54" i="44"/>
  <c r="K53" i="44"/>
  <c r="P53" i="44" s="1"/>
  <c r="A53" i="44"/>
  <c r="K52" i="44"/>
  <c r="P52" i="44" s="1"/>
  <c r="A52" i="44"/>
  <c r="K51" i="44"/>
  <c r="P51" i="44" s="1"/>
  <c r="A51" i="44"/>
  <c r="K50" i="44"/>
  <c r="P50" i="44" s="1"/>
  <c r="A50" i="44"/>
  <c r="K49" i="44"/>
  <c r="P49" i="44" s="1"/>
  <c r="A49" i="44"/>
  <c r="K48" i="44"/>
  <c r="P48" i="44" s="1"/>
  <c r="A48" i="44"/>
  <c r="K47" i="44"/>
  <c r="P47" i="44" s="1"/>
  <c r="A47" i="44"/>
  <c r="K46" i="44"/>
  <c r="P46" i="44" s="1"/>
  <c r="A46" i="44"/>
  <c r="K45" i="44"/>
  <c r="P45" i="44" s="1"/>
  <c r="A45" i="44"/>
  <c r="K44" i="44"/>
  <c r="P44" i="44" s="1"/>
  <c r="A44" i="44"/>
  <c r="K43" i="44"/>
  <c r="P43" i="44" s="1"/>
  <c r="A43" i="44"/>
  <c r="K42" i="44"/>
  <c r="P42" i="44" s="1"/>
  <c r="A42" i="44"/>
  <c r="K41" i="44"/>
  <c r="P41" i="44" s="1"/>
  <c r="A41" i="44"/>
  <c r="K40" i="44"/>
  <c r="P40" i="44" s="1"/>
  <c r="A40" i="44"/>
  <c r="K39" i="44"/>
  <c r="P39" i="44" s="1"/>
  <c r="A39" i="44"/>
  <c r="K38" i="44"/>
  <c r="P38" i="44" s="1"/>
  <c r="A38" i="44"/>
  <c r="K37" i="44"/>
  <c r="P37" i="44" s="1"/>
  <c r="A37" i="44"/>
  <c r="K36" i="44"/>
  <c r="P36" i="44" s="1"/>
  <c r="A36" i="44"/>
  <c r="K35" i="44"/>
  <c r="P35" i="44" s="1"/>
  <c r="A35" i="44"/>
  <c r="K34" i="44"/>
  <c r="P34" i="44" s="1"/>
  <c r="A34" i="44"/>
  <c r="K33" i="44"/>
  <c r="P33" i="44" s="1"/>
  <c r="A33" i="44"/>
  <c r="K32" i="44"/>
  <c r="P32" i="44" s="1"/>
  <c r="A32" i="44"/>
  <c r="K31" i="44"/>
  <c r="P31" i="44" s="1"/>
  <c r="A31" i="44"/>
  <c r="K30" i="44"/>
  <c r="P30" i="44" s="1"/>
  <c r="A30" i="44"/>
  <c r="K29" i="44"/>
  <c r="P29" i="44" s="1"/>
  <c r="A29" i="44"/>
  <c r="K28" i="44"/>
  <c r="P28" i="44" s="1"/>
  <c r="A28" i="44"/>
  <c r="K27" i="44"/>
  <c r="P27" i="44" s="1"/>
  <c r="A27" i="44"/>
  <c r="K26" i="44"/>
  <c r="P26" i="44" s="1"/>
  <c r="A26" i="44"/>
  <c r="K25" i="44"/>
  <c r="P25" i="44" s="1"/>
  <c r="A25" i="44"/>
  <c r="K24" i="44"/>
  <c r="P24" i="44" s="1"/>
  <c r="A24" i="44"/>
  <c r="K23" i="44"/>
  <c r="P23" i="44" s="1"/>
  <c r="A23" i="44"/>
  <c r="K22" i="44"/>
  <c r="P22" i="44" s="1"/>
  <c r="A22" i="44"/>
  <c r="K21" i="44"/>
  <c r="P21" i="44" s="1"/>
  <c r="A21" i="44"/>
  <c r="K20" i="44"/>
  <c r="P20" i="44" s="1"/>
  <c r="A20" i="44"/>
  <c r="K19" i="44"/>
  <c r="P19" i="44" s="1"/>
  <c r="A19" i="44"/>
  <c r="K18" i="44"/>
  <c r="P18" i="44" s="1"/>
  <c r="A18" i="44"/>
  <c r="K17" i="44"/>
  <c r="P17" i="44" s="1"/>
  <c r="A17" i="44"/>
  <c r="K16" i="44"/>
  <c r="P16" i="44" s="1"/>
  <c r="A16" i="44"/>
  <c r="K15" i="44"/>
  <c r="P15" i="44" s="1"/>
  <c r="A15" i="44"/>
  <c r="K14" i="44"/>
  <c r="P14" i="44" s="1"/>
  <c r="A14" i="44"/>
  <c r="K13" i="44"/>
  <c r="P13" i="44" s="1"/>
  <c r="A13" i="44"/>
  <c r="K12" i="44"/>
  <c r="P12" i="44" s="1"/>
  <c r="A12" i="44"/>
  <c r="K11" i="44"/>
  <c r="P11" i="44" s="1"/>
  <c r="A11" i="44"/>
  <c r="K10" i="44"/>
  <c r="P10" i="44" s="1"/>
  <c r="A10" i="44"/>
  <c r="K9" i="44"/>
  <c r="P9" i="44" s="1"/>
  <c r="A9" i="44"/>
  <c r="K8" i="44"/>
  <c r="P8" i="44" s="1"/>
  <c r="A8" i="44"/>
  <c r="K7" i="44"/>
  <c r="P7" i="44" s="1"/>
  <c r="A7" i="44"/>
  <c r="K6" i="44"/>
  <c r="P6" i="44" s="1"/>
  <c r="A6" i="44"/>
  <c r="K5" i="44"/>
  <c r="P5" i="44" s="1"/>
  <c r="A5" i="44"/>
  <c r="K4" i="44"/>
  <c r="P4" i="44" s="1"/>
  <c r="A4" i="44"/>
  <c r="K3" i="44"/>
  <c r="P3" i="44" s="1"/>
  <c r="A3" i="44"/>
  <c r="K2" i="44"/>
  <c r="P2" i="44" s="1"/>
  <c r="A2" i="44"/>
  <c r="K360" i="43"/>
  <c r="P360" i="43" s="1"/>
  <c r="K359" i="43"/>
  <c r="P359" i="43" s="1"/>
  <c r="K358" i="43"/>
  <c r="P358" i="43" s="1"/>
  <c r="K357" i="43"/>
  <c r="P357" i="43" s="1"/>
  <c r="K356" i="43"/>
  <c r="P356" i="43" s="1"/>
  <c r="K355" i="43"/>
  <c r="P355" i="43" s="1"/>
  <c r="K354" i="43"/>
  <c r="P354" i="43" s="1"/>
  <c r="A354" i="43"/>
  <c r="K353" i="43"/>
  <c r="P353" i="43" s="1"/>
  <c r="A353" i="43"/>
  <c r="K352" i="43"/>
  <c r="P352" i="43" s="1"/>
  <c r="A352" i="43"/>
  <c r="K351" i="43"/>
  <c r="P351" i="43" s="1"/>
  <c r="A351" i="43"/>
  <c r="K350" i="43"/>
  <c r="P350" i="43" s="1"/>
  <c r="A350" i="43"/>
  <c r="K349" i="43"/>
  <c r="P349" i="43" s="1"/>
  <c r="A349" i="43"/>
  <c r="K348" i="43"/>
  <c r="P348" i="43" s="1"/>
  <c r="A348" i="43"/>
  <c r="K347" i="43"/>
  <c r="P347" i="43" s="1"/>
  <c r="A347" i="43"/>
  <c r="K346" i="43"/>
  <c r="P346" i="43" s="1"/>
  <c r="A346" i="43"/>
  <c r="K345" i="43"/>
  <c r="P345" i="43" s="1"/>
  <c r="A345" i="43"/>
  <c r="K344" i="43"/>
  <c r="P344" i="43" s="1"/>
  <c r="A344" i="43"/>
  <c r="K343" i="43"/>
  <c r="P343" i="43" s="1"/>
  <c r="A343" i="43"/>
  <c r="K342" i="43"/>
  <c r="P342" i="43" s="1"/>
  <c r="G342" i="43"/>
  <c r="A342" i="43"/>
  <c r="K341" i="43"/>
  <c r="P341" i="43" s="1"/>
  <c r="A341" i="43"/>
  <c r="K340" i="43"/>
  <c r="P340" i="43" s="1"/>
  <c r="G340" i="43"/>
  <c r="A340" i="43"/>
  <c r="K339" i="43"/>
  <c r="P339" i="43" s="1"/>
  <c r="A339" i="43"/>
  <c r="K338" i="43"/>
  <c r="P338" i="43" s="1"/>
  <c r="A338" i="43"/>
  <c r="K337" i="43"/>
  <c r="P337" i="43" s="1"/>
  <c r="A337" i="43"/>
  <c r="K336" i="43"/>
  <c r="P336" i="43" s="1"/>
  <c r="A336" i="43"/>
  <c r="K335" i="43"/>
  <c r="P335" i="43" s="1"/>
  <c r="A335" i="43"/>
  <c r="K334" i="43"/>
  <c r="P334" i="43" s="1"/>
  <c r="G334" i="43"/>
  <c r="A334" i="43"/>
  <c r="K333" i="43"/>
  <c r="P333" i="43" s="1"/>
  <c r="A333" i="43"/>
  <c r="K332" i="43"/>
  <c r="P332" i="43" s="1"/>
  <c r="A332" i="43"/>
  <c r="K331" i="43"/>
  <c r="P331" i="43" s="1"/>
  <c r="A331" i="43"/>
  <c r="K330" i="43"/>
  <c r="P330" i="43" s="1"/>
  <c r="A330" i="43"/>
  <c r="K329" i="43"/>
  <c r="P329" i="43" s="1"/>
  <c r="A329" i="43"/>
  <c r="K328" i="43"/>
  <c r="P328" i="43" s="1"/>
  <c r="A328" i="43"/>
  <c r="K327" i="43"/>
  <c r="P327" i="43" s="1"/>
  <c r="A327" i="43"/>
  <c r="K326" i="43"/>
  <c r="P326" i="43" s="1"/>
  <c r="A326" i="43"/>
  <c r="K325" i="43"/>
  <c r="P325" i="43" s="1"/>
  <c r="A325" i="43"/>
  <c r="K324" i="43"/>
  <c r="P324" i="43" s="1"/>
  <c r="A324" i="43"/>
  <c r="K323" i="43"/>
  <c r="P323" i="43" s="1"/>
  <c r="A323" i="43"/>
  <c r="K322" i="43"/>
  <c r="P322" i="43" s="1"/>
  <c r="A322" i="43"/>
  <c r="K321" i="43"/>
  <c r="P321" i="43" s="1"/>
  <c r="A321" i="43"/>
  <c r="K320" i="43"/>
  <c r="P320" i="43" s="1"/>
  <c r="A320" i="43"/>
  <c r="K319" i="43"/>
  <c r="P319" i="43" s="1"/>
  <c r="A319" i="43"/>
  <c r="K318" i="43"/>
  <c r="P318" i="43" s="1"/>
  <c r="A318" i="43"/>
  <c r="K317" i="43"/>
  <c r="P317" i="43" s="1"/>
  <c r="A317" i="43"/>
  <c r="K316" i="43"/>
  <c r="P316" i="43" s="1"/>
  <c r="A316" i="43"/>
  <c r="K315" i="43"/>
  <c r="P315" i="43" s="1"/>
  <c r="A315" i="43"/>
  <c r="K314" i="43"/>
  <c r="P314" i="43" s="1"/>
  <c r="A314" i="43"/>
  <c r="K313" i="43"/>
  <c r="P313" i="43" s="1"/>
  <c r="A313" i="43"/>
  <c r="K312" i="43"/>
  <c r="P312" i="43" s="1"/>
  <c r="A312" i="43"/>
  <c r="K311" i="43"/>
  <c r="P311" i="43" s="1"/>
  <c r="A311" i="43"/>
  <c r="K310" i="43"/>
  <c r="P310" i="43" s="1"/>
  <c r="A310" i="43"/>
  <c r="K309" i="43"/>
  <c r="P309" i="43" s="1"/>
  <c r="G309" i="43"/>
  <c r="A309" i="43"/>
  <c r="K308" i="43"/>
  <c r="P308" i="43" s="1"/>
  <c r="G308" i="43"/>
  <c r="A308" i="43"/>
  <c r="K307" i="43"/>
  <c r="P307" i="43" s="1"/>
  <c r="A307" i="43"/>
  <c r="K306" i="43"/>
  <c r="P306" i="43" s="1"/>
  <c r="A306" i="43"/>
  <c r="K305" i="43"/>
  <c r="P305" i="43" s="1"/>
  <c r="A305" i="43"/>
  <c r="K304" i="43"/>
  <c r="P304" i="43" s="1"/>
  <c r="A304" i="43"/>
  <c r="K303" i="43"/>
  <c r="P303" i="43" s="1"/>
  <c r="A303" i="43"/>
  <c r="K302" i="43"/>
  <c r="P302" i="43" s="1"/>
  <c r="A302" i="43"/>
  <c r="K301" i="43"/>
  <c r="P301" i="43" s="1"/>
  <c r="A301" i="43"/>
  <c r="K300" i="43"/>
  <c r="P300" i="43" s="1"/>
  <c r="A300" i="43"/>
  <c r="K299" i="43"/>
  <c r="P299" i="43" s="1"/>
  <c r="A299" i="43"/>
  <c r="K298" i="43"/>
  <c r="P298" i="43" s="1"/>
  <c r="A298" i="43"/>
  <c r="K297" i="43"/>
  <c r="P297" i="43" s="1"/>
  <c r="A297" i="43"/>
  <c r="K296" i="43"/>
  <c r="P296" i="43" s="1"/>
  <c r="A296" i="43"/>
  <c r="K295" i="43"/>
  <c r="P295" i="43" s="1"/>
  <c r="A295" i="43"/>
  <c r="K294" i="43"/>
  <c r="P294" i="43" s="1"/>
  <c r="A294" i="43"/>
  <c r="K293" i="43"/>
  <c r="P293" i="43" s="1"/>
  <c r="A293" i="43"/>
  <c r="K292" i="43"/>
  <c r="P292" i="43" s="1"/>
  <c r="A292" i="43"/>
  <c r="K291" i="43"/>
  <c r="P291" i="43" s="1"/>
  <c r="A291" i="43"/>
  <c r="K290" i="43"/>
  <c r="P290" i="43" s="1"/>
  <c r="A290" i="43"/>
  <c r="K289" i="43"/>
  <c r="P289" i="43" s="1"/>
  <c r="A289" i="43"/>
  <c r="K288" i="43"/>
  <c r="P288" i="43" s="1"/>
  <c r="A288" i="43"/>
  <c r="K287" i="43"/>
  <c r="P287" i="43" s="1"/>
  <c r="A287" i="43"/>
  <c r="K286" i="43"/>
  <c r="P286" i="43" s="1"/>
  <c r="A286" i="43"/>
  <c r="K285" i="43"/>
  <c r="P285" i="43" s="1"/>
  <c r="A285" i="43"/>
  <c r="K284" i="43"/>
  <c r="P284" i="43" s="1"/>
  <c r="A284" i="43"/>
  <c r="K283" i="43"/>
  <c r="P283" i="43" s="1"/>
  <c r="A283" i="43"/>
  <c r="K282" i="43"/>
  <c r="P282" i="43" s="1"/>
  <c r="A282" i="43"/>
  <c r="K281" i="43"/>
  <c r="P281" i="43" s="1"/>
  <c r="A281" i="43"/>
  <c r="K280" i="43"/>
  <c r="P280" i="43" s="1"/>
  <c r="A280" i="43"/>
  <c r="K279" i="43"/>
  <c r="P279" i="43" s="1"/>
  <c r="A279" i="43"/>
  <c r="K278" i="43"/>
  <c r="P278" i="43" s="1"/>
  <c r="A278" i="43"/>
  <c r="K277" i="43"/>
  <c r="P277" i="43" s="1"/>
  <c r="A277" i="43"/>
  <c r="K276" i="43"/>
  <c r="P276" i="43" s="1"/>
  <c r="A276" i="43"/>
  <c r="K275" i="43"/>
  <c r="P275" i="43" s="1"/>
  <c r="A275" i="43"/>
  <c r="K274" i="43"/>
  <c r="P274" i="43" s="1"/>
  <c r="A274" i="43"/>
  <c r="K273" i="43"/>
  <c r="P273" i="43" s="1"/>
  <c r="A273" i="43"/>
  <c r="K272" i="43"/>
  <c r="P272" i="43" s="1"/>
  <c r="A272" i="43"/>
  <c r="K271" i="43"/>
  <c r="P271" i="43" s="1"/>
  <c r="A271" i="43"/>
  <c r="K270" i="43"/>
  <c r="P270" i="43" s="1"/>
  <c r="A270" i="43"/>
  <c r="K269" i="43"/>
  <c r="P269" i="43" s="1"/>
  <c r="A269" i="43"/>
  <c r="K268" i="43"/>
  <c r="P268" i="43" s="1"/>
  <c r="A268" i="43"/>
  <c r="K267" i="43"/>
  <c r="P267" i="43" s="1"/>
  <c r="A267" i="43"/>
  <c r="K266" i="43"/>
  <c r="P266" i="43" s="1"/>
  <c r="A266" i="43"/>
  <c r="K265" i="43"/>
  <c r="P265" i="43" s="1"/>
  <c r="A265" i="43"/>
  <c r="K264" i="43"/>
  <c r="P264" i="43" s="1"/>
  <c r="A264" i="43"/>
  <c r="K263" i="43"/>
  <c r="P263" i="43" s="1"/>
  <c r="A263" i="43"/>
  <c r="K262" i="43"/>
  <c r="P262" i="43" s="1"/>
  <c r="A262" i="43"/>
  <c r="K261" i="43"/>
  <c r="P261" i="43" s="1"/>
  <c r="A261" i="43"/>
  <c r="K260" i="43"/>
  <c r="P260" i="43" s="1"/>
  <c r="A260" i="43"/>
  <c r="K259" i="43"/>
  <c r="P259" i="43" s="1"/>
  <c r="A259" i="43"/>
  <c r="K258" i="43"/>
  <c r="P258" i="43" s="1"/>
  <c r="A258" i="43"/>
  <c r="K257" i="43"/>
  <c r="P257" i="43" s="1"/>
  <c r="A257" i="43"/>
  <c r="K256" i="43"/>
  <c r="P256" i="43" s="1"/>
  <c r="A256" i="43"/>
  <c r="K255" i="43"/>
  <c r="P255" i="43" s="1"/>
  <c r="A255" i="43"/>
  <c r="K254" i="43"/>
  <c r="P254" i="43" s="1"/>
  <c r="A254" i="43"/>
  <c r="K253" i="43"/>
  <c r="P253" i="43" s="1"/>
  <c r="A253" i="43"/>
  <c r="K252" i="43"/>
  <c r="P252" i="43" s="1"/>
  <c r="A252" i="43"/>
  <c r="K251" i="43"/>
  <c r="P251" i="43" s="1"/>
  <c r="A251" i="43"/>
  <c r="K250" i="43"/>
  <c r="P250" i="43" s="1"/>
  <c r="A250" i="43"/>
  <c r="K249" i="43"/>
  <c r="P249" i="43" s="1"/>
  <c r="A249" i="43"/>
  <c r="K248" i="43"/>
  <c r="P248" i="43" s="1"/>
  <c r="A248" i="43"/>
  <c r="K247" i="43"/>
  <c r="P247" i="43" s="1"/>
  <c r="A247" i="43"/>
  <c r="K246" i="43"/>
  <c r="P246" i="43" s="1"/>
  <c r="A246" i="43"/>
  <c r="K245" i="43"/>
  <c r="P245" i="43" s="1"/>
  <c r="A245" i="43"/>
  <c r="K244" i="43"/>
  <c r="P244" i="43" s="1"/>
  <c r="A244" i="43"/>
  <c r="K243" i="43"/>
  <c r="P243" i="43" s="1"/>
  <c r="A243" i="43"/>
  <c r="K242" i="43"/>
  <c r="P242" i="43" s="1"/>
  <c r="A242" i="43"/>
  <c r="K241" i="43"/>
  <c r="P241" i="43" s="1"/>
  <c r="A241" i="43"/>
  <c r="K240" i="43"/>
  <c r="P240" i="43" s="1"/>
  <c r="A240" i="43"/>
  <c r="K239" i="43"/>
  <c r="P239" i="43" s="1"/>
  <c r="A239" i="43"/>
  <c r="K238" i="43"/>
  <c r="P238" i="43" s="1"/>
  <c r="A238" i="43"/>
  <c r="K237" i="43"/>
  <c r="P237" i="43" s="1"/>
  <c r="A237" i="43"/>
  <c r="K236" i="43"/>
  <c r="P236" i="43" s="1"/>
  <c r="A236" i="43"/>
  <c r="K235" i="43"/>
  <c r="P235" i="43" s="1"/>
  <c r="A235" i="43"/>
  <c r="K234" i="43"/>
  <c r="P234" i="43" s="1"/>
  <c r="A234" i="43"/>
  <c r="K233" i="43"/>
  <c r="P233" i="43" s="1"/>
  <c r="A233" i="43"/>
  <c r="K232" i="43"/>
  <c r="P232" i="43" s="1"/>
  <c r="A232" i="43"/>
  <c r="K231" i="43"/>
  <c r="P231" i="43" s="1"/>
  <c r="A231" i="43"/>
  <c r="K230" i="43"/>
  <c r="P230" i="43" s="1"/>
  <c r="A230" i="43"/>
  <c r="K229" i="43"/>
  <c r="P229" i="43" s="1"/>
  <c r="A229" i="43"/>
  <c r="K228" i="43"/>
  <c r="P228" i="43" s="1"/>
  <c r="A228" i="43"/>
  <c r="K227" i="43"/>
  <c r="P227" i="43" s="1"/>
  <c r="A227" i="43"/>
  <c r="K226" i="43"/>
  <c r="P226" i="43" s="1"/>
  <c r="A226" i="43"/>
  <c r="K225" i="43"/>
  <c r="P225" i="43" s="1"/>
  <c r="A225" i="43"/>
  <c r="K224" i="43"/>
  <c r="P224" i="43" s="1"/>
  <c r="A224" i="43"/>
  <c r="K223" i="43"/>
  <c r="P223" i="43" s="1"/>
  <c r="A223" i="43"/>
  <c r="K222" i="43"/>
  <c r="P222" i="43" s="1"/>
  <c r="A222" i="43"/>
  <c r="K221" i="43"/>
  <c r="P221" i="43" s="1"/>
  <c r="A221" i="43"/>
  <c r="K220" i="43"/>
  <c r="P220" i="43" s="1"/>
  <c r="A220" i="43"/>
  <c r="K219" i="43"/>
  <c r="P219" i="43" s="1"/>
  <c r="A219" i="43"/>
  <c r="K218" i="43"/>
  <c r="P218" i="43" s="1"/>
  <c r="A218" i="43"/>
  <c r="K217" i="43"/>
  <c r="P217" i="43" s="1"/>
  <c r="A217" i="43"/>
  <c r="K216" i="43"/>
  <c r="P216" i="43" s="1"/>
  <c r="A216" i="43"/>
  <c r="K215" i="43"/>
  <c r="P215" i="43" s="1"/>
  <c r="A215" i="43"/>
  <c r="K214" i="43"/>
  <c r="P214" i="43" s="1"/>
  <c r="A214" i="43"/>
  <c r="K213" i="43"/>
  <c r="P213" i="43" s="1"/>
  <c r="A213" i="43"/>
  <c r="K212" i="43"/>
  <c r="P212" i="43" s="1"/>
  <c r="A212" i="43"/>
  <c r="K211" i="43"/>
  <c r="P211" i="43" s="1"/>
  <c r="A211" i="43"/>
  <c r="K210" i="43"/>
  <c r="P210" i="43" s="1"/>
  <c r="A210" i="43"/>
  <c r="K209" i="43"/>
  <c r="P209" i="43" s="1"/>
  <c r="A209" i="43"/>
  <c r="K208" i="43"/>
  <c r="P208" i="43" s="1"/>
  <c r="A208" i="43"/>
  <c r="K207" i="43"/>
  <c r="P207" i="43" s="1"/>
  <c r="A207" i="43"/>
  <c r="K206" i="43"/>
  <c r="P206" i="43" s="1"/>
  <c r="A206" i="43"/>
  <c r="K205" i="43"/>
  <c r="P205" i="43" s="1"/>
  <c r="A205" i="43"/>
  <c r="K204" i="43"/>
  <c r="P204" i="43" s="1"/>
  <c r="A204" i="43"/>
  <c r="K203" i="43"/>
  <c r="P203" i="43" s="1"/>
  <c r="A203" i="43"/>
  <c r="K202" i="43"/>
  <c r="P202" i="43" s="1"/>
  <c r="A202" i="43"/>
  <c r="K201" i="43"/>
  <c r="P201" i="43" s="1"/>
  <c r="A201" i="43"/>
  <c r="K200" i="43"/>
  <c r="P200" i="43" s="1"/>
  <c r="A200" i="43"/>
  <c r="K199" i="43"/>
  <c r="P199" i="43" s="1"/>
  <c r="A199" i="43"/>
  <c r="K198" i="43"/>
  <c r="P198" i="43" s="1"/>
  <c r="A198" i="43"/>
  <c r="K197" i="43"/>
  <c r="P197" i="43" s="1"/>
  <c r="A197" i="43"/>
  <c r="K196" i="43"/>
  <c r="P196" i="43" s="1"/>
  <c r="A196" i="43"/>
  <c r="K195" i="43"/>
  <c r="P195" i="43" s="1"/>
  <c r="A195" i="43"/>
  <c r="K194" i="43"/>
  <c r="P194" i="43" s="1"/>
  <c r="A194" i="43"/>
  <c r="K193" i="43"/>
  <c r="P193" i="43" s="1"/>
  <c r="A193" i="43"/>
  <c r="K192" i="43"/>
  <c r="P192" i="43" s="1"/>
  <c r="A192" i="43"/>
  <c r="K191" i="43"/>
  <c r="P191" i="43" s="1"/>
  <c r="A191" i="43"/>
  <c r="K190" i="43"/>
  <c r="P190" i="43" s="1"/>
  <c r="A190" i="43"/>
  <c r="K189" i="43"/>
  <c r="P189" i="43" s="1"/>
  <c r="A189" i="43"/>
  <c r="K188" i="43"/>
  <c r="P188" i="43" s="1"/>
  <c r="A188" i="43"/>
  <c r="K187" i="43"/>
  <c r="P187" i="43" s="1"/>
  <c r="A187" i="43"/>
  <c r="K186" i="43"/>
  <c r="P186" i="43" s="1"/>
  <c r="A186" i="43"/>
  <c r="K185" i="43"/>
  <c r="P185" i="43" s="1"/>
  <c r="A185" i="43"/>
  <c r="K184" i="43"/>
  <c r="P184" i="43" s="1"/>
  <c r="A184" i="43"/>
  <c r="K183" i="43"/>
  <c r="P183" i="43" s="1"/>
  <c r="A183" i="43"/>
  <c r="K182" i="43"/>
  <c r="P182" i="43" s="1"/>
  <c r="A182" i="43"/>
  <c r="K181" i="43"/>
  <c r="P181" i="43" s="1"/>
  <c r="A181" i="43"/>
  <c r="K180" i="43"/>
  <c r="P180" i="43" s="1"/>
  <c r="A180" i="43"/>
  <c r="K179" i="43"/>
  <c r="P179" i="43" s="1"/>
  <c r="A179" i="43"/>
  <c r="K178" i="43"/>
  <c r="P178" i="43" s="1"/>
  <c r="A178" i="43"/>
  <c r="K177" i="43"/>
  <c r="P177" i="43" s="1"/>
  <c r="A177" i="43"/>
  <c r="K176" i="43"/>
  <c r="P176" i="43" s="1"/>
  <c r="A176" i="43"/>
  <c r="K175" i="43"/>
  <c r="P175" i="43" s="1"/>
  <c r="A175" i="43"/>
  <c r="K174" i="43"/>
  <c r="P174" i="43" s="1"/>
  <c r="A174" i="43"/>
  <c r="K173" i="43"/>
  <c r="P173" i="43" s="1"/>
  <c r="A173" i="43"/>
  <c r="K172" i="43"/>
  <c r="P172" i="43" s="1"/>
  <c r="A172" i="43"/>
  <c r="K171" i="43"/>
  <c r="P171" i="43" s="1"/>
  <c r="A171" i="43"/>
  <c r="K170" i="43"/>
  <c r="P170" i="43" s="1"/>
  <c r="A170" i="43"/>
  <c r="K169" i="43"/>
  <c r="P169" i="43" s="1"/>
  <c r="A169" i="43"/>
  <c r="K168" i="43"/>
  <c r="P168" i="43" s="1"/>
  <c r="A168" i="43"/>
  <c r="K167" i="43"/>
  <c r="P167" i="43" s="1"/>
  <c r="A167" i="43"/>
  <c r="K166" i="43"/>
  <c r="P166" i="43" s="1"/>
  <c r="A166" i="43"/>
  <c r="K165" i="43"/>
  <c r="P165" i="43" s="1"/>
  <c r="A165" i="43"/>
  <c r="K164" i="43"/>
  <c r="P164" i="43" s="1"/>
  <c r="A164" i="43"/>
  <c r="K163" i="43"/>
  <c r="P163" i="43" s="1"/>
  <c r="A163" i="43"/>
  <c r="K162" i="43"/>
  <c r="P162" i="43" s="1"/>
  <c r="A162" i="43"/>
  <c r="K161" i="43"/>
  <c r="P161" i="43" s="1"/>
  <c r="A161" i="43"/>
  <c r="K160" i="43"/>
  <c r="P160" i="43" s="1"/>
  <c r="A160" i="43"/>
  <c r="K159" i="43"/>
  <c r="P159" i="43" s="1"/>
  <c r="A159" i="43"/>
  <c r="K158" i="43"/>
  <c r="P158" i="43" s="1"/>
  <c r="A158" i="43"/>
  <c r="K157" i="43"/>
  <c r="P157" i="43" s="1"/>
  <c r="A157" i="43"/>
  <c r="K156" i="43"/>
  <c r="P156" i="43" s="1"/>
  <c r="A156" i="43"/>
  <c r="K155" i="43"/>
  <c r="P155" i="43" s="1"/>
  <c r="A155" i="43"/>
  <c r="K154" i="43"/>
  <c r="P154" i="43" s="1"/>
  <c r="A154" i="43"/>
  <c r="K153" i="43"/>
  <c r="P153" i="43" s="1"/>
  <c r="A153" i="43"/>
  <c r="K152" i="43"/>
  <c r="P152" i="43" s="1"/>
  <c r="A152" i="43"/>
  <c r="K151" i="43"/>
  <c r="P151" i="43" s="1"/>
  <c r="A151" i="43"/>
  <c r="K150" i="43"/>
  <c r="P150" i="43" s="1"/>
  <c r="A150" i="43"/>
  <c r="K149" i="43"/>
  <c r="P149" i="43" s="1"/>
  <c r="A149" i="43"/>
  <c r="K148" i="43"/>
  <c r="P148" i="43" s="1"/>
  <c r="A148" i="43"/>
  <c r="K147" i="43"/>
  <c r="P147" i="43" s="1"/>
  <c r="A147" i="43"/>
  <c r="K146" i="43"/>
  <c r="P146" i="43" s="1"/>
  <c r="A146" i="43"/>
  <c r="K145" i="43"/>
  <c r="P145" i="43" s="1"/>
  <c r="A145" i="43"/>
  <c r="K144" i="43"/>
  <c r="P144" i="43" s="1"/>
  <c r="A144" i="43"/>
  <c r="K143" i="43"/>
  <c r="P143" i="43" s="1"/>
  <c r="A143" i="43"/>
  <c r="K142" i="43"/>
  <c r="P142" i="43" s="1"/>
  <c r="A142" i="43"/>
  <c r="K141" i="43"/>
  <c r="P141" i="43" s="1"/>
  <c r="A141" i="43"/>
  <c r="K140" i="43"/>
  <c r="P140" i="43" s="1"/>
  <c r="A140" i="43"/>
  <c r="K139" i="43"/>
  <c r="P139" i="43" s="1"/>
  <c r="A139" i="43"/>
  <c r="K138" i="43"/>
  <c r="P138" i="43" s="1"/>
  <c r="A138" i="43"/>
  <c r="K137" i="43"/>
  <c r="P137" i="43" s="1"/>
  <c r="A137" i="43"/>
  <c r="K136" i="43"/>
  <c r="P136" i="43" s="1"/>
  <c r="A136" i="43"/>
  <c r="K135" i="43"/>
  <c r="P135" i="43" s="1"/>
  <c r="A135" i="43"/>
  <c r="K134" i="43"/>
  <c r="P134" i="43" s="1"/>
  <c r="A134" i="43"/>
  <c r="K133" i="43"/>
  <c r="P133" i="43" s="1"/>
  <c r="A133" i="43"/>
  <c r="K132" i="43"/>
  <c r="P132" i="43" s="1"/>
  <c r="A132" i="43"/>
  <c r="K131" i="43"/>
  <c r="P131" i="43" s="1"/>
  <c r="A131" i="43"/>
  <c r="K130" i="43"/>
  <c r="P130" i="43" s="1"/>
  <c r="A130" i="43"/>
  <c r="K129" i="43"/>
  <c r="P129" i="43" s="1"/>
  <c r="A129" i="43"/>
  <c r="K128" i="43"/>
  <c r="P128" i="43" s="1"/>
  <c r="A128" i="43"/>
  <c r="K127" i="43"/>
  <c r="P127" i="43" s="1"/>
  <c r="A127" i="43"/>
  <c r="K126" i="43"/>
  <c r="P126" i="43" s="1"/>
  <c r="A126" i="43"/>
  <c r="K125" i="43"/>
  <c r="P125" i="43" s="1"/>
  <c r="A125" i="43"/>
  <c r="K124" i="43"/>
  <c r="P124" i="43" s="1"/>
  <c r="A124" i="43"/>
  <c r="K123" i="43"/>
  <c r="P123" i="43" s="1"/>
  <c r="A123" i="43"/>
  <c r="K122" i="43"/>
  <c r="P122" i="43" s="1"/>
  <c r="A122" i="43"/>
  <c r="K121" i="43"/>
  <c r="P121" i="43" s="1"/>
  <c r="A121" i="43"/>
  <c r="K120" i="43"/>
  <c r="P120" i="43" s="1"/>
  <c r="A120" i="43"/>
  <c r="K119" i="43"/>
  <c r="P119" i="43" s="1"/>
  <c r="A119" i="43"/>
  <c r="K118" i="43"/>
  <c r="P118" i="43" s="1"/>
  <c r="A118" i="43"/>
  <c r="K117" i="43"/>
  <c r="P117" i="43" s="1"/>
  <c r="A117" i="43"/>
  <c r="K116" i="43"/>
  <c r="P116" i="43" s="1"/>
  <c r="A116" i="43"/>
  <c r="K115" i="43"/>
  <c r="P115" i="43" s="1"/>
  <c r="A115" i="43"/>
  <c r="K114" i="43"/>
  <c r="P114" i="43" s="1"/>
  <c r="A114" i="43"/>
  <c r="K113" i="43"/>
  <c r="P113" i="43" s="1"/>
  <c r="A113" i="43"/>
  <c r="K112" i="43"/>
  <c r="P112" i="43" s="1"/>
  <c r="A112" i="43"/>
  <c r="K111" i="43"/>
  <c r="P111" i="43" s="1"/>
  <c r="A111" i="43"/>
  <c r="K110" i="43"/>
  <c r="P110" i="43" s="1"/>
  <c r="A110" i="43"/>
  <c r="K109" i="43"/>
  <c r="P109" i="43" s="1"/>
  <c r="A109" i="43"/>
  <c r="K108" i="43"/>
  <c r="P108" i="43" s="1"/>
  <c r="A108" i="43"/>
  <c r="K107" i="43"/>
  <c r="P107" i="43" s="1"/>
  <c r="A107" i="43"/>
  <c r="K106" i="43"/>
  <c r="P106" i="43" s="1"/>
  <c r="A106" i="43"/>
  <c r="K105" i="43"/>
  <c r="P105" i="43" s="1"/>
  <c r="A105" i="43"/>
  <c r="K104" i="43"/>
  <c r="P104" i="43" s="1"/>
  <c r="A104" i="43"/>
  <c r="K103" i="43"/>
  <c r="P103" i="43" s="1"/>
  <c r="A103" i="43"/>
  <c r="K102" i="43"/>
  <c r="P102" i="43" s="1"/>
  <c r="A102" i="43"/>
  <c r="K101" i="43"/>
  <c r="P101" i="43" s="1"/>
  <c r="A101" i="43"/>
  <c r="K100" i="43"/>
  <c r="P100" i="43" s="1"/>
  <c r="A100" i="43"/>
  <c r="K99" i="43"/>
  <c r="P99" i="43" s="1"/>
  <c r="A99" i="43"/>
  <c r="K98" i="43"/>
  <c r="P98" i="43" s="1"/>
  <c r="A98" i="43"/>
  <c r="K97" i="43"/>
  <c r="P97" i="43" s="1"/>
  <c r="A97" i="43"/>
  <c r="K96" i="43"/>
  <c r="P96" i="43" s="1"/>
  <c r="A96" i="43"/>
  <c r="K95" i="43"/>
  <c r="P95" i="43" s="1"/>
  <c r="A95" i="43"/>
  <c r="K94" i="43"/>
  <c r="P94" i="43" s="1"/>
  <c r="A94" i="43"/>
  <c r="K93" i="43"/>
  <c r="P93" i="43" s="1"/>
  <c r="A93" i="43"/>
  <c r="K92" i="43"/>
  <c r="P92" i="43" s="1"/>
  <c r="A92" i="43"/>
  <c r="K91" i="43"/>
  <c r="P91" i="43" s="1"/>
  <c r="A91" i="43"/>
  <c r="K90" i="43"/>
  <c r="P90" i="43" s="1"/>
  <c r="A90" i="43"/>
  <c r="K89" i="43"/>
  <c r="P89" i="43" s="1"/>
  <c r="A89" i="43"/>
  <c r="K88" i="43"/>
  <c r="P88" i="43" s="1"/>
  <c r="A88" i="43"/>
  <c r="K87" i="43"/>
  <c r="P87" i="43" s="1"/>
  <c r="A87" i="43"/>
  <c r="K86" i="43"/>
  <c r="P86" i="43" s="1"/>
  <c r="A86" i="43"/>
  <c r="K85" i="43"/>
  <c r="P85" i="43" s="1"/>
  <c r="A85" i="43"/>
  <c r="K84" i="43"/>
  <c r="P84" i="43" s="1"/>
  <c r="A84" i="43"/>
  <c r="K83" i="43"/>
  <c r="P83" i="43" s="1"/>
  <c r="A83" i="43"/>
  <c r="K82" i="43"/>
  <c r="P82" i="43" s="1"/>
  <c r="A82" i="43"/>
  <c r="K81" i="43"/>
  <c r="P81" i="43" s="1"/>
  <c r="A81" i="43"/>
  <c r="K80" i="43"/>
  <c r="P80" i="43" s="1"/>
  <c r="A80" i="43"/>
  <c r="K79" i="43"/>
  <c r="P79" i="43" s="1"/>
  <c r="A79" i="43"/>
  <c r="K78" i="43"/>
  <c r="P78" i="43" s="1"/>
  <c r="A78" i="43"/>
  <c r="K77" i="43"/>
  <c r="P77" i="43" s="1"/>
  <c r="A77" i="43"/>
  <c r="K76" i="43"/>
  <c r="P76" i="43" s="1"/>
  <c r="A76" i="43"/>
  <c r="K75" i="43"/>
  <c r="P75" i="43" s="1"/>
  <c r="A75" i="43"/>
  <c r="K74" i="43"/>
  <c r="P74" i="43" s="1"/>
  <c r="A74" i="43"/>
  <c r="K73" i="43"/>
  <c r="P73" i="43" s="1"/>
  <c r="A73" i="43"/>
  <c r="K72" i="43"/>
  <c r="P72" i="43" s="1"/>
  <c r="A72" i="43"/>
  <c r="K71" i="43"/>
  <c r="P71" i="43" s="1"/>
  <c r="A71" i="43"/>
  <c r="K70" i="43"/>
  <c r="P70" i="43" s="1"/>
  <c r="A70" i="43"/>
  <c r="K69" i="43"/>
  <c r="P69" i="43" s="1"/>
  <c r="A69" i="43"/>
  <c r="K68" i="43"/>
  <c r="P68" i="43" s="1"/>
  <c r="A68" i="43"/>
  <c r="K67" i="43"/>
  <c r="P67" i="43" s="1"/>
  <c r="A67" i="43"/>
  <c r="K66" i="43"/>
  <c r="P66" i="43" s="1"/>
  <c r="A66" i="43"/>
  <c r="K65" i="43"/>
  <c r="P65" i="43" s="1"/>
  <c r="A65" i="43"/>
  <c r="K64" i="43"/>
  <c r="P64" i="43" s="1"/>
  <c r="A64" i="43"/>
  <c r="K63" i="43"/>
  <c r="P63" i="43" s="1"/>
  <c r="A63" i="43"/>
  <c r="K62" i="43"/>
  <c r="P62" i="43" s="1"/>
  <c r="A62" i="43"/>
  <c r="K61" i="43"/>
  <c r="P61" i="43" s="1"/>
  <c r="A61" i="43"/>
  <c r="K60" i="43"/>
  <c r="P60" i="43" s="1"/>
  <c r="A60" i="43"/>
  <c r="K59" i="43"/>
  <c r="P59" i="43" s="1"/>
  <c r="A59" i="43"/>
  <c r="K58" i="43"/>
  <c r="P58" i="43" s="1"/>
  <c r="A58" i="43"/>
  <c r="K57" i="43"/>
  <c r="P57" i="43" s="1"/>
  <c r="A57" i="43"/>
  <c r="K56" i="43"/>
  <c r="P56" i="43" s="1"/>
  <c r="A56" i="43"/>
  <c r="K55" i="43"/>
  <c r="P55" i="43" s="1"/>
  <c r="A55" i="43"/>
  <c r="K54" i="43"/>
  <c r="P54" i="43" s="1"/>
  <c r="A54" i="43"/>
  <c r="K53" i="43"/>
  <c r="P53" i="43" s="1"/>
  <c r="A53" i="43"/>
  <c r="K52" i="43"/>
  <c r="P52" i="43" s="1"/>
  <c r="A52" i="43"/>
  <c r="K51" i="43"/>
  <c r="P51" i="43" s="1"/>
  <c r="A51" i="43"/>
  <c r="K50" i="43"/>
  <c r="P50" i="43" s="1"/>
  <c r="A50" i="43"/>
  <c r="K49" i="43"/>
  <c r="P49" i="43" s="1"/>
  <c r="A49" i="43"/>
  <c r="K48" i="43"/>
  <c r="P48" i="43" s="1"/>
  <c r="A48" i="43"/>
  <c r="K47" i="43"/>
  <c r="P47" i="43" s="1"/>
  <c r="A47" i="43"/>
  <c r="K46" i="43"/>
  <c r="P46" i="43" s="1"/>
  <c r="A46" i="43"/>
  <c r="K45" i="43"/>
  <c r="P45" i="43" s="1"/>
  <c r="A45" i="43"/>
  <c r="K44" i="43"/>
  <c r="P44" i="43" s="1"/>
  <c r="A44" i="43"/>
  <c r="K43" i="43"/>
  <c r="P43" i="43" s="1"/>
  <c r="A43" i="43"/>
  <c r="K42" i="43"/>
  <c r="P42" i="43" s="1"/>
  <c r="A42" i="43"/>
  <c r="K41" i="43"/>
  <c r="P41" i="43" s="1"/>
  <c r="A41" i="43"/>
  <c r="K40" i="43"/>
  <c r="P40" i="43" s="1"/>
  <c r="A40" i="43"/>
  <c r="K39" i="43"/>
  <c r="P39" i="43" s="1"/>
  <c r="A39" i="43"/>
  <c r="K38" i="43"/>
  <c r="P38" i="43" s="1"/>
  <c r="A38" i="43"/>
  <c r="K37" i="43"/>
  <c r="P37" i="43" s="1"/>
  <c r="A37" i="43"/>
  <c r="K36" i="43"/>
  <c r="P36" i="43" s="1"/>
  <c r="A36" i="43"/>
  <c r="K35" i="43"/>
  <c r="P35" i="43" s="1"/>
  <c r="A35" i="43"/>
  <c r="K34" i="43"/>
  <c r="P34" i="43" s="1"/>
  <c r="A34" i="43"/>
  <c r="K33" i="43"/>
  <c r="P33" i="43" s="1"/>
  <c r="A33" i="43"/>
  <c r="K32" i="43"/>
  <c r="P32" i="43" s="1"/>
  <c r="A32" i="43"/>
  <c r="K31" i="43"/>
  <c r="P31" i="43" s="1"/>
  <c r="A31" i="43"/>
  <c r="K30" i="43"/>
  <c r="P30" i="43" s="1"/>
  <c r="A30" i="43"/>
  <c r="K29" i="43"/>
  <c r="P29" i="43" s="1"/>
  <c r="A29" i="43"/>
  <c r="K28" i="43"/>
  <c r="P28" i="43" s="1"/>
  <c r="A28" i="43"/>
  <c r="K27" i="43"/>
  <c r="P27" i="43" s="1"/>
  <c r="A27" i="43"/>
  <c r="K26" i="43"/>
  <c r="P26" i="43" s="1"/>
  <c r="A26" i="43"/>
  <c r="K25" i="43"/>
  <c r="P25" i="43" s="1"/>
  <c r="A25" i="43"/>
  <c r="K24" i="43"/>
  <c r="P24" i="43" s="1"/>
  <c r="A24" i="43"/>
  <c r="K23" i="43"/>
  <c r="P23" i="43" s="1"/>
  <c r="A23" i="43"/>
  <c r="K22" i="43"/>
  <c r="P22" i="43" s="1"/>
  <c r="A22" i="43"/>
  <c r="K21" i="43"/>
  <c r="P21" i="43" s="1"/>
  <c r="A21" i="43"/>
  <c r="K20" i="43"/>
  <c r="P20" i="43" s="1"/>
  <c r="A20" i="43"/>
  <c r="K19" i="43"/>
  <c r="P19" i="43" s="1"/>
  <c r="A19" i="43"/>
  <c r="K18" i="43"/>
  <c r="P18" i="43" s="1"/>
  <c r="A18" i="43"/>
  <c r="K17" i="43"/>
  <c r="P17" i="43" s="1"/>
  <c r="A17" i="43"/>
  <c r="K16" i="43"/>
  <c r="P16" i="43" s="1"/>
  <c r="A16" i="43"/>
  <c r="K15" i="43"/>
  <c r="P15" i="43" s="1"/>
  <c r="A15" i="43"/>
  <c r="K14" i="43"/>
  <c r="P14" i="43" s="1"/>
  <c r="A14" i="43"/>
  <c r="K13" i="43"/>
  <c r="P13" i="43" s="1"/>
  <c r="A13" i="43"/>
  <c r="K12" i="43"/>
  <c r="P12" i="43" s="1"/>
  <c r="A12" i="43"/>
  <c r="K11" i="43"/>
  <c r="P11" i="43"/>
  <c r="A11" i="43"/>
  <c r="K10" i="43"/>
  <c r="P10" i="43" s="1"/>
  <c r="A10" i="43"/>
  <c r="K9" i="43"/>
  <c r="P9" i="43" s="1"/>
  <c r="A9" i="43"/>
  <c r="K8" i="43"/>
  <c r="P8" i="43" s="1"/>
  <c r="A8" i="43"/>
  <c r="K7" i="43"/>
  <c r="P7" i="43" s="1"/>
  <c r="A7" i="43"/>
  <c r="K6" i="43"/>
  <c r="P6" i="43" s="1"/>
  <c r="A6" i="43"/>
  <c r="K5" i="43"/>
  <c r="P5" i="43" s="1"/>
  <c r="A5" i="43"/>
  <c r="K4" i="43"/>
  <c r="P4" i="43" s="1"/>
  <c r="G4" i="43"/>
  <c r="A4" i="43"/>
  <c r="K3" i="43"/>
  <c r="P3" i="43" s="1"/>
  <c r="A3" i="43"/>
  <c r="G82" i="43"/>
  <c r="G225" i="43"/>
  <c r="G281" i="43"/>
  <c r="G85" i="43"/>
  <c r="G322" i="43"/>
  <c r="G278" i="43"/>
  <c r="G244" i="43"/>
  <c r="G7" i="43"/>
  <c r="G72" i="43"/>
  <c r="G59" i="43"/>
  <c r="O31" i="54"/>
  <c r="M30" i="54"/>
  <c r="D31" i="54"/>
  <c r="O34" i="54"/>
  <c r="L34" i="54"/>
  <c r="D27" i="54"/>
  <c r="M29" i="54"/>
  <c r="C27" i="54"/>
  <c r="E30" i="54"/>
  <c r="B25" i="54"/>
  <c r="F34" i="54"/>
  <c r="F31" i="54"/>
  <c r="H32" i="54"/>
  <c r="E34" i="54"/>
  <c r="O25" i="54"/>
  <c r="H25" i="54"/>
  <c r="N26" i="54"/>
  <c r="F28" i="54"/>
  <c r="B31" i="54"/>
  <c r="E29" i="54"/>
  <c r="G28" i="54"/>
  <c r="D25" i="54"/>
  <c r="M28" i="54"/>
  <c r="B30" i="54"/>
  <c r="C26" i="54"/>
  <c r="L25" i="54"/>
  <c r="B29" i="54"/>
  <c r="G29" i="54"/>
  <c r="B26" i="54"/>
  <c r="O32" i="54"/>
  <c r="D28" i="54"/>
  <c r="F26" i="54"/>
  <c r="L32" i="54"/>
  <c r="D26" i="54"/>
  <c r="M27" i="54"/>
  <c r="C30" i="54"/>
  <c r="E31" i="54"/>
  <c r="G26" i="54"/>
  <c r="F32" i="54"/>
  <c r="C32" i="54"/>
  <c r="H30" i="54"/>
  <c r="C25" i="54"/>
  <c r="L30" i="54"/>
  <c r="M31" i="54"/>
  <c r="E25" i="54"/>
  <c r="B27" i="54"/>
  <c r="N32" i="54"/>
  <c r="G32" i="54"/>
  <c r="G31" i="54"/>
  <c r="N34" i="54"/>
  <c r="N25" i="54"/>
  <c r="L27" i="54"/>
  <c r="F25" i="54"/>
  <c r="G30" i="54"/>
  <c r="B28" i="54"/>
  <c r="F29" i="54"/>
  <c r="H34" i="54"/>
  <c r="H29" i="54"/>
  <c r="M34" i="54"/>
  <c r="H27" i="54"/>
  <c r="N29" i="54"/>
  <c r="G27" i="54"/>
  <c r="D29" i="54"/>
  <c r="G34" i="54"/>
  <c r="D32" i="54"/>
  <c r="F27" i="54"/>
  <c r="H28" i="54"/>
  <c r="C31" i="54"/>
  <c r="O30" i="54"/>
  <c r="O27" i="54"/>
  <c r="N31" i="54"/>
  <c r="B34" i="54"/>
  <c r="L29" i="54"/>
  <c r="N28" i="54"/>
  <c r="E28" i="54"/>
  <c r="L26" i="54"/>
  <c r="E32" i="54"/>
  <c r="N27" i="54"/>
  <c r="C28" i="54"/>
  <c r="L28" i="54"/>
  <c r="C34" i="54"/>
  <c r="M26" i="54"/>
  <c r="F30" i="54"/>
  <c r="E27" i="54"/>
  <c r="G25" i="54"/>
  <c r="O28" i="54"/>
  <c r="N30" i="54"/>
  <c r="H31" i="54"/>
  <c r="O26" i="54"/>
  <c r="E26" i="54"/>
  <c r="M32" i="54"/>
  <c r="O29" i="54"/>
  <c r="C29" i="54"/>
  <c r="D30" i="54"/>
  <c r="H26" i="54"/>
  <c r="L31" i="54"/>
  <c r="B32" i="54"/>
  <c r="M25" i="54"/>
  <c r="D34" i="54"/>
  <c r="B13" i="61" l="1"/>
  <c r="C38" i="54"/>
  <c r="C46" i="54"/>
  <c r="C42" i="54"/>
  <c r="S25" i="54"/>
  <c r="T32" i="54"/>
  <c r="T26" i="54"/>
  <c r="S28" i="54"/>
  <c r="U30" i="54"/>
  <c r="V32" i="54"/>
  <c r="U34" i="54"/>
  <c r="U37" i="54" s="1"/>
  <c r="F36" i="54"/>
  <c r="T27" i="54"/>
  <c r="R27" i="54"/>
  <c r="K27" i="54"/>
  <c r="AB27" i="54" s="1"/>
  <c r="AE27" i="54" s="1"/>
  <c r="K28" i="54"/>
  <c r="AB28" i="54" s="1"/>
  <c r="AE28" i="54" s="1"/>
  <c r="R28" i="54"/>
  <c r="T31" i="54"/>
  <c r="C41" i="54"/>
  <c r="C40" i="54"/>
  <c r="U25" i="54"/>
  <c r="U28" i="54"/>
  <c r="W34" i="54"/>
  <c r="W37" i="54" s="1"/>
  <c r="G36" i="54"/>
  <c r="V27" i="54"/>
  <c r="R29" i="54"/>
  <c r="K29" i="54"/>
  <c r="AB29" i="54" s="1"/>
  <c r="AE29" i="54" s="1"/>
  <c r="S27" i="54"/>
  <c r="K34" i="54"/>
  <c r="AB34" i="54" s="1"/>
  <c r="AE34" i="54" s="1"/>
  <c r="R34" i="54"/>
  <c r="R37" i="54" s="1"/>
  <c r="C43" i="54"/>
  <c r="W25" i="54"/>
  <c r="W28" i="54"/>
  <c r="K32" i="54"/>
  <c r="AB32" i="54" s="1"/>
  <c r="AE32" i="54" s="1"/>
  <c r="R32" i="54"/>
  <c r="U31" i="54"/>
  <c r="V28" i="54"/>
  <c r="U26" i="54"/>
  <c r="T25" i="54"/>
  <c r="S32" i="54"/>
  <c r="S26" i="54"/>
  <c r="T28" i="54"/>
  <c r="C39" i="54"/>
  <c r="V31" i="54"/>
  <c r="S31" i="54"/>
  <c r="E36" i="54"/>
  <c r="W31" i="54"/>
  <c r="V26" i="54"/>
  <c r="U27" i="54"/>
  <c r="S30" i="54"/>
  <c r="R26" i="54"/>
  <c r="K26" i="54"/>
  <c r="AB26" i="54" s="1"/>
  <c r="AE26" i="54" s="1"/>
  <c r="T29" i="54"/>
  <c r="T34" i="54"/>
  <c r="T37" i="54" s="1"/>
  <c r="R30" i="54"/>
  <c r="K30" i="54"/>
  <c r="AB30" i="54" s="1"/>
  <c r="AE30" i="54" s="1"/>
  <c r="W30" i="54"/>
  <c r="W27" i="54"/>
  <c r="V30" i="54"/>
  <c r="V34" i="54"/>
  <c r="V37" i="54" s="1"/>
  <c r="H36" i="54"/>
  <c r="C44" i="54"/>
  <c r="D36" i="54"/>
  <c r="W26" i="54"/>
  <c r="W29" i="54"/>
  <c r="V29" i="54"/>
  <c r="R31" i="54"/>
  <c r="K31" i="54"/>
  <c r="AB31" i="54" s="1"/>
  <c r="AE31" i="54" s="1"/>
  <c r="K25" i="54"/>
  <c r="R25" i="54"/>
  <c r="V25" i="54"/>
  <c r="C45" i="54"/>
  <c r="C36" i="54"/>
  <c r="U29" i="54"/>
  <c r="U32" i="54"/>
  <c r="W32" i="54"/>
  <c r="T30" i="54"/>
  <c r="S29" i="54"/>
  <c r="S34" i="54"/>
  <c r="S37" i="54" s="1"/>
  <c r="G321" i="43"/>
  <c r="G297" i="43"/>
  <c r="G129" i="43"/>
  <c r="G49" i="43"/>
  <c r="G104" i="43"/>
  <c r="G149" i="43"/>
  <c r="G93" i="43"/>
  <c r="G28" i="43"/>
  <c r="G80" i="43"/>
  <c r="G125" i="43"/>
  <c r="G245" i="43"/>
  <c r="G75" i="43"/>
  <c r="G109" i="43"/>
  <c r="G118" i="43"/>
  <c r="G202" i="43"/>
  <c r="G207" i="43"/>
  <c r="G256" i="43"/>
  <c r="G343" i="43"/>
  <c r="G345" i="43"/>
  <c r="G30" i="43"/>
  <c r="G130" i="43"/>
  <c r="G292" i="43"/>
  <c r="G115" i="43"/>
  <c r="G134" i="43"/>
  <c r="G98" i="43"/>
  <c r="G126" i="43"/>
  <c r="G262" i="43"/>
  <c r="G259" i="43"/>
  <c r="G64" i="43"/>
  <c r="G156" i="43"/>
  <c r="G220" i="43"/>
  <c r="G311" i="43"/>
  <c r="G178" i="43"/>
  <c r="G188" i="43"/>
  <c r="G14" i="43"/>
  <c r="G192" i="43"/>
  <c r="G301" i="43"/>
  <c r="G8" i="43"/>
  <c r="G185" i="43"/>
  <c r="G41" i="43"/>
  <c r="G254" i="43"/>
  <c r="G73" i="43"/>
  <c r="G277" i="43"/>
  <c r="G84" i="43"/>
  <c r="G6" i="43"/>
  <c r="G91" i="43"/>
  <c r="G114" i="43"/>
  <c r="G71" i="43"/>
  <c r="G231" i="43"/>
  <c r="G310" i="43"/>
  <c r="G233" i="43"/>
  <c r="G261" i="43"/>
  <c r="G217" i="43"/>
  <c r="G57" i="43"/>
  <c r="G258" i="43"/>
  <c r="G175" i="43"/>
  <c r="G87" i="43"/>
  <c r="G53" i="43"/>
  <c r="G34" i="43"/>
  <c r="G122" i="43"/>
  <c r="G232" i="43"/>
  <c r="G237" i="43"/>
  <c r="G267" i="43"/>
  <c r="G100" i="43"/>
  <c r="G60" i="43"/>
  <c r="G39" i="43"/>
  <c r="G136" i="43"/>
  <c r="G24" i="43"/>
  <c r="G219" i="43"/>
  <c r="G224" i="43"/>
  <c r="G208" i="43"/>
  <c r="G32" i="43"/>
  <c r="G336" i="43"/>
  <c r="G274" i="43"/>
  <c r="G139" i="43"/>
  <c r="G44" i="43"/>
  <c r="G323" i="43"/>
  <c r="G96" i="43"/>
  <c r="G119" i="43"/>
  <c r="G280" i="43"/>
  <c r="G253" i="43"/>
  <c r="G325" i="43"/>
  <c r="G286" i="43"/>
  <c r="G158" i="43"/>
  <c r="G180" i="43"/>
  <c r="G249" i="43"/>
  <c r="G162" i="43"/>
  <c r="G228" i="43"/>
  <c r="G317" i="43"/>
  <c r="G306" i="43"/>
  <c r="G58" i="43"/>
  <c r="G35" i="43"/>
  <c r="G236" i="43"/>
  <c r="G50" i="43"/>
  <c r="G76" i="43"/>
  <c r="G168" i="43"/>
  <c r="G62" i="43"/>
  <c r="G195" i="43"/>
  <c r="G251" i="43"/>
  <c r="G333" i="43"/>
  <c r="G271" i="43"/>
  <c r="G314" i="43"/>
  <c r="G353" i="43"/>
  <c r="G349" i="43"/>
  <c r="G184" i="43"/>
  <c r="G222" i="43"/>
  <c r="G328" i="43"/>
  <c r="G283" i="43"/>
  <c r="G143" i="43"/>
  <c r="G142" i="43"/>
  <c r="G227" i="43"/>
  <c r="G354" i="43"/>
  <c r="G153" i="43"/>
  <c r="G319" i="43"/>
  <c r="G273" i="43"/>
  <c r="G191" i="43"/>
  <c r="G352" i="43"/>
  <c r="G183" i="43"/>
  <c r="G165" i="43"/>
  <c r="G282" i="43"/>
  <c r="G348" i="43"/>
  <c r="G288" i="43"/>
  <c r="G200" i="43"/>
  <c r="G300" i="43"/>
  <c r="G351" i="43"/>
  <c r="G211" i="43"/>
  <c r="G108" i="43"/>
  <c r="G285" i="43"/>
  <c r="G341" i="43"/>
  <c r="G133" i="43"/>
  <c r="G160" i="43"/>
  <c r="G25" i="43"/>
  <c r="G238" i="43"/>
  <c r="G113" i="43"/>
  <c r="G16" i="43"/>
  <c r="G123" i="43"/>
  <c r="G215" i="43"/>
  <c r="G337" i="43"/>
  <c r="G223" i="43"/>
  <c r="G205" i="43"/>
  <c r="G151" i="43"/>
  <c r="G209" i="43"/>
  <c r="G54" i="43"/>
  <c r="G67" i="43"/>
  <c r="G312" i="43"/>
  <c r="G181" i="43"/>
  <c r="G320" i="43"/>
  <c r="G295" i="43"/>
  <c r="G189" i="43"/>
  <c r="G88" i="43"/>
  <c r="G99" i="43"/>
  <c r="G276" i="43"/>
  <c r="G150" i="43"/>
  <c r="G131" i="43"/>
  <c r="G101" i="43"/>
  <c r="G111" i="43"/>
  <c r="G193" i="43"/>
  <c r="G163" i="43"/>
  <c r="G116" i="43"/>
  <c r="G326" i="43"/>
  <c r="G154" i="43"/>
  <c r="G269" i="43"/>
  <c r="G135" i="43"/>
  <c r="G298" i="43"/>
  <c r="G318" i="43"/>
  <c r="G65" i="43"/>
  <c r="G344" i="43"/>
  <c r="G106" i="43"/>
  <c r="G23" i="43"/>
  <c r="G272" i="43"/>
  <c r="G196" i="43"/>
  <c r="G81" i="43"/>
  <c r="G257" i="43"/>
  <c r="G157" i="43"/>
  <c r="G289" i="43"/>
  <c r="G83" i="43"/>
  <c r="G190" i="43"/>
  <c r="G221" i="43"/>
  <c r="G287" i="43"/>
  <c r="G246" i="43"/>
  <c r="G216" i="43"/>
  <c r="G22" i="43"/>
  <c r="G5" i="43"/>
  <c r="G164" i="43"/>
  <c r="G51" i="43"/>
  <c r="G210" i="43"/>
  <c r="G52" i="43"/>
  <c r="G21" i="43"/>
  <c r="G252" i="43"/>
  <c r="G177" i="43"/>
  <c r="G140" i="43"/>
  <c r="G155" i="43"/>
  <c r="G293" i="43"/>
  <c r="G199" i="43"/>
  <c r="G260" i="43"/>
  <c r="G55" i="43"/>
  <c r="G15" i="43"/>
  <c r="G243" i="43"/>
  <c r="G152" i="43"/>
  <c r="G166" i="43"/>
  <c r="G94" i="43"/>
  <c r="G206" i="43"/>
  <c r="G132" i="43"/>
  <c r="G305" i="43"/>
  <c r="G226" i="43"/>
  <c r="G315" i="43"/>
  <c r="G68" i="43"/>
  <c r="G194" i="43"/>
  <c r="G127" i="43"/>
  <c r="G120" i="43"/>
  <c r="G159" i="43"/>
  <c r="G107" i="43"/>
  <c r="G56" i="43"/>
  <c r="G97" i="43"/>
  <c r="G169" i="43"/>
  <c r="G36" i="43"/>
  <c r="G182" i="43"/>
  <c r="G112" i="43"/>
  <c r="G33" i="43"/>
  <c r="G45" i="43"/>
  <c r="G77" i="43"/>
  <c r="G31" i="43"/>
  <c r="G89" i="43"/>
  <c r="G172" i="43"/>
  <c r="G29" i="43"/>
  <c r="G66" i="43"/>
  <c r="G250" i="43"/>
  <c r="G86" i="43"/>
  <c r="G19" i="43"/>
  <c r="G9" i="43"/>
  <c r="G218" i="43"/>
  <c r="G117" i="43"/>
  <c r="G332" i="43"/>
  <c r="G146" i="43"/>
  <c r="G329" i="43"/>
  <c r="G46" i="43"/>
  <c r="G307" i="43"/>
  <c r="G316" i="43"/>
  <c r="G144" i="43"/>
  <c r="G330" i="43"/>
  <c r="G268" i="43"/>
  <c r="G230" i="43"/>
  <c r="G350" i="43"/>
  <c r="G255" i="43"/>
  <c r="G294" i="43"/>
  <c r="G145" i="43"/>
  <c r="G339" i="43"/>
  <c r="G239" i="43"/>
  <c r="G346" i="43"/>
  <c r="G47" i="43"/>
  <c r="G167" i="43"/>
  <c r="G26" i="43"/>
  <c r="G79" i="43"/>
  <c r="G20" i="43"/>
  <c r="G63" i="43"/>
  <c r="G161" i="43"/>
  <c r="G3" i="43"/>
  <c r="G201" i="43"/>
  <c r="G11" i="43"/>
  <c r="G102" i="43"/>
  <c r="G61" i="43"/>
  <c r="G95" i="43"/>
  <c r="G296" i="43"/>
  <c r="G279" i="43"/>
  <c r="G270" i="43"/>
  <c r="G148" i="43"/>
  <c r="G324" i="43"/>
  <c r="G92" i="43"/>
  <c r="G141" i="43"/>
  <c r="G121" i="43"/>
  <c r="G265" i="43"/>
  <c r="G203" i="43"/>
  <c r="G18" i="43"/>
  <c r="G241" i="43"/>
  <c r="G138" i="43"/>
  <c r="G291" i="43"/>
  <c r="G235" i="43"/>
  <c r="G187" i="43"/>
  <c r="G213" i="43"/>
  <c r="G248" i="43"/>
  <c r="G13" i="43"/>
  <c r="G303" i="43"/>
  <c r="G38" i="43"/>
  <c r="G43" i="43"/>
  <c r="G103" i="43"/>
  <c r="G234" i="43"/>
  <c r="G335" i="43"/>
  <c r="G186" i="43"/>
  <c r="G124" i="43"/>
  <c r="G128" i="43"/>
  <c r="G37" i="43"/>
  <c r="G264" i="43"/>
  <c r="G170" i="43"/>
  <c r="G17" i="43"/>
  <c r="G247" i="43"/>
  <c r="G12" i="43"/>
  <c r="G240" i="43"/>
  <c r="G147" i="43"/>
  <c r="G42" i="43"/>
  <c r="G74" i="43"/>
  <c r="G27" i="43"/>
  <c r="G174" i="43"/>
  <c r="G137" i="43"/>
  <c r="G48" i="43"/>
  <c r="G302" i="43"/>
  <c r="G197" i="43"/>
  <c r="G284" i="43"/>
  <c r="G304" i="43"/>
  <c r="G266" i="43"/>
  <c r="G110" i="43"/>
  <c r="G105" i="43"/>
  <c r="G290" i="43"/>
  <c r="G10" i="43"/>
  <c r="G179" i="43"/>
  <c r="G78" i="43"/>
  <c r="G327" i="43"/>
  <c r="G40" i="43"/>
  <c r="G263" i="43"/>
  <c r="G299" i="43"/>
  <c r="G69" i="43"/>
  <c r="G90" i="43"/>
  <c r="G313" i="43"/>
  <c r="AB25" i="54" l="1"/>
  <c r="AE25" i="54" s="1"/>
  <c r="X34" i="54"/>
  <c r="X37" i="5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tc={2FBE2959-6120-4088-A416-1D90F768861E}</author>
    <author>tc={FA2D360A-5F39-498E-852A-E8FC25131275}</author>
  </authors>
  <commentList>
    <comment ref="I1" authorId="0" shapeId="0" xr:uid="{2FBE2959-6120-4088-A416-1D90F768861E}">
      <text>
        <t>[Threaded comment]
Your version of Excel allows you to read this threaded comment; however, any edits to it will get removed if the file is opened in a newer version of Excel. Learn more: https://go.microsoft.com/fwlink/?linkid=870924
Comment:
    Cruza con la columna Invoiced de la revenue</t>
      </text>
    </comment>
    <comment ref="G2" authorId="1" shapeId="0" xr:uid="{FA2D360A-5F39-498E-852A-E8FC251312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Reutilizar Vlookup de CHI (Colunas AW hasta AY, col 3, por servicio)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tc={D70C29A5-7FA1-4D9A-9B92-86133F151B90}</author>
  </authors>
  <commentList>
    <comment ref="M37" authorId="0" shapeId="0" xr:uid="{D70C29A5-7FA1-4D9A-9B92-86133F151B90}">
      <text>
        <t>[Threaded comment]
Your version of Excel allows you to read this threaded comment; however, any edits to it will get removed if the file is opened in a newer version of Excel. Learn more: https://go.microsoft.com/fwlink/?linkid=870924
Comment:
    OV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tc={6AF5F177-ACD1-4B27-8C90-02442FDC58F0}</author>
  </authors>
  <commentList>
    <comment ref="N37" authorId="0" shapeId="0" xr:uid="{6AF5F177-ACD1-4B27-8C90-02442FDC58F0}">
      <text>
        <t>[Threaded comment]
Your version of Excel allows you to read this threaded comment; however, any edits to it will get removed if the file is opened in a newer version of Excel. Learn more: https://go.microsoft.com/fwlink/?linkid=870924
Comment:
    OV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<sst xmlns="http://schemas.openxmlformats.org/spreadsheetml/2006/main" count="153171" uniqueCount="3241">
  <si>
    <t>EJEMPLO</t>
  </si>
  <si>
    <t>BS USD rate</t>
  </si>
  <si>
    <t>FB Revenue Report</t>
  </si>
  <si>
    <t>Vacio</t>
  </si>
  <si>
    <t>Protocol</t>
  </si>
  <si>
    <t>Sponsor</t>
  </si>
  <si>
    <t>Allentown / Argentina</t>
  </si>
  <si>
    <t>Custom 2</t>
  </si>
  <si>
    <t>Line description</t>
  </si>
  <si>
    <t>YYYY</t>
  </si>
  <si>
    <t>MM</t>
  </si>
  <si>
    <t>CURRENCY</t>
  </si>
  <si>
    <t>40 % (sin hadling)</t>
  </si>
  <si>
    <t>Not Applicable
(solo para Allentown)</t>
  </si>
  <si>
    <t>no cambia</t>
  </si>
  <si>
    <t>grpcode</t>
  </si>
  <si>
    <t>el4</t>
  </si>
  <si>
    <t>el4_name</t>
  </si>
  <si>
    <t>el4_sname</t>
  </si>
  <si>
    <t>name</t>
  </si>
  <si>
    <t>el2</t>
  </si>
  <si>
    <t>el2_name</t>
  </si>
  <si>
    <t>el3</t>
  </si>
  <si>
    <t>el3_name</t>
  </si>
  <si>
    <t>yr</t>
  </si>
  <si>
    <t>period</t>
  </si>
  <si>
    <t>curcode</t>
  </si>
  <si>
    <t>LOC AMT</t>
  </si>
  <si>
    <t>Rate</t>
  </si>
  <si>
    <t>USD AMT</t>
  </si>
  <si>
    <t>cmpcode</t>
  </si>
  <si>
    <t>Discount Flag</t>
  </si>
  <si>
    <t>Selectable Table</t>
  </si>
  <si>
    <t>CUSTOMER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</si>
  <si>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grpcode Name</t>
    </r>
  </si>
  <si>
    <t>INVOICE_.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</si>
  <si>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Invoice Number (FB/Manual Inv /CN)</t>
    </r>
  </si>
  <si>
    <t>blank</t>
  </si>
  <si>
    <t>FISHER_JOB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</si>
  <si>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Fisher Job Number  GPM</t>
    </r>
  </si>
  <si>
    <t>PROTOCOL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</si>
  <si>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Protocol Number</t>
    </r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</si>
  <si>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Year</t>
    </r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</si>
  <si>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Period Number</t>
    </r>
  </si>
  <si>
    <t>PRODUCT</t>
  </si>
  <si>
    <r>
      <rPr>
        <b/>
        <sz val="11"/>
        <color rgb="FFFF0000"/>
        <rFont val="Calibri"/>
        <family val="2"/>
        <scheme val="minor"/>
      </rPr>
      <t>Select</t>
    </r>
    <r>
      <rPr>
        <b/>
        <sz val="11"/>
        <color rgb="FF0000FF"/>
        <rFont val="Calibri"/>
        <family val="2"/>
        <scheme val="minor"/>
      </rPr>
      <t xml:space="preserve"> Category of Revenue</t>
    </r>
  </si>
  <si>
    <t>SUB-PRODUCT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</si>
  <si>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Service</t>
    </r>
  </si>
  <si>
    <t>DocValue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</si>
  <si>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Total with VAT (Include Surcharge)</t>
    </r>
  </si>
  <si>
    <t>DOC_CURRENCY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</si>
  <si>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Currency Invoice</t>
    </r>
  </si>
  <si>
    <t>USD Value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</si>
  <si>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Total with VAT in SD  Exchange Rate Balance sheet</t>
    </r>
  </si>
  <si>
    <t>FISHER_LOC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</si>
  <si>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Site</t>
    </r>
  </si>
  <si>
    <t>PO.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</si>
  <si>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PO Number (ONLY)</t>
    </r>
  </si>
  <si>
    <t>doccode</t>
  </si>
  <si>
    <t>NA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</si>
  <si>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 Sponsor Name</t>
    </r>
  </si>
  <si>
    <t>Home Currency</t>
  </si>
  <si>
    <t>docdate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</si>
  <si>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Billing Date</t>
    </r>
  </si>
  <si>
    <t>ref1</t>
  </si>
  <si>
    <r>
      <rPr>
        <b/>
        <sz val="11"/>
        <color rgb="FFFF0000"/>
        <rFont val="Calibri"/>
        <family val="2"/>
        <scheme val="minor"/>
      </rPr>
      <t>Enter</t>
    </r>
    <r>
      <rPr>
        <b/>
        <sz val="11"/>
        <color rgb="FF0000FF"/>
        <rFont val="Calibri"/>
        <family val="2"/>
        <scheme val="minor"/>
      </rPr>
      <t xml:space="preserve"> Revenue Code</t>
    </r>
  </si>
  <si>
    <t>Include :</t>
  </si>
  <si>
    <t xml:space="preserve"> Allentown Invoices 40%  (Excluding handling fee) </t>
  </si>
  <si>
    <t>Fisherbook Billing_ Local Clients</t>
  </si>
  <si>
    <t>Manual Invoices / Rebill</t>
  </si>
  <si>
    <t>Credit Notes</t>
  </si>
  <si>
    <t>PTC Duties Adjustemnts</t>
  </si>
  <si>
    <t>Surcharge lines</t>
  </si>
  <si>
    <t>Revenue Adjustments (FX, per category or last 15days estimation)</t>
  </si>
  <si>
    <t>Revenue Adjustments (Local Adj /Duty Adj/GNRE Adj)</t>
  </si>
  <si>
    <t>Adjustment 606</t>
  </si>
  <si>
    <t>Don't Include:</t>
  </si>
  <si>
    <t>a.</t>
  </si>
  <si>
    <t xml:space="preserve"> Allentown Invoices Full Amount</t>
  </si>
  <si>
    <t>b.</t>
  </si>
  <si>
    <t>Manual Invoices / Rebill  Transfer Pricing</t>
  </si>
  <si>
    <t>c.</t>
  </si>
  <si>
    <t>Credit Notes Transfer Pricing</t>
  </si>
  <si>
    <t>Porque es importante?</t>
  </si>
  <si>
    <t>Informacion a equipo comercial para calculo rebate</t>
  </si>
  <si>
    <t>Generacion de reporte por cliente para McCloskey, Breanna L.</t>
  </si>
  <si>
    <t>Información útil  para consolidación con Americas y otras regiones</t>
  </si>
  <si>
    <t>Element 4 short name</t>
  </si>
  <si>
    <t>40 % (sin handling)</t>
  </si>
  <si>
    <t>_</t>
  </si>
  <si>
    <t>x</t>
  </si>
  <si>
    <t>Transfer Pricing 06-2026</t>
  </si>
  <si>
    <t>Allentown</t>
  </si>
  <si>
    <t>Total Distribution</t>
  </si>
  <si>
    <t>USD</t>
  </si>
  <si>
    <t>BSArgentina</t>
  </si>
  <si>
    <t>Not Applicable</t>
  </si>
  <si>
    <t>Row Labels</t>
  </si>
  <si>
    <t>Sum of LOC AMT</t>
  </si>
  <si>
    <t>HFM  (mthly)</t>
  </si>
  <si>
    <t>DIF</t>
  </si>
  <si>
    <t>Total Duty</t>
  </si>
  <si>
    <t>Total Freight</t>
  </si>
  <si>
    <t>Total Packaging</t>
  </si>
  <si>
    <t>Total Return Drug</t>
  </si>
  <si>
    <t>Total Storage</t>
  </si>
  <si>
    <t>Materiales pool Janssen</t>
  </si>
  <si>
    <t>Janssen</t>
  </si>
  <si>
    <t>Argentina</t>
  </si>
  <si>
    <t>Non-Drug Storage Ambient (per Pallet)</t>
  </si>
  <si>
    <t>64091742PCR3001_anc_returns</t>
  </si>
  <si>
    <t>Storage of Returns (per Pallet)</t>
  </si>
  <si>
    <t>Total Comparator</t>
  </si>
  <si>
    <t>56021927PCR3011_Anc_Returns</t>
  </si>
  <si>
    <t>Total Other</t>
  </si>
  <si>
    <t>Grand Total</t>
  </si>
  <si>
    <t>CNTO1959UCO3001_Anc_Returns</t>
  </si>
  <si>
    <t>AC-055-315_anc_returns</t>
  </si>
  <si>
    <t>Reconciliation of Returns (per Hour)</t>
  </si>
  <si>
    <t>Antes del ajuste:</t>
  </si>
  <si>
    <t>Returns Receipt (per Receipt)</t>
  </si>
  <si>
    <t>Storage Ambient (per Pallet)</t>
  </si>
  <si>
    <t>67652000PCR3002_anc_returns</t>
  </si>
  <si>
    <t>73841937NSC3003_Anc_Returns</t>
  </si>
  <si>
    <t>CNTO1959PSA4002_Anc_Returns</t>
  </si>
  <si>
    <t>Freight - Returns</t>
  </si>
  <si>
    <t>64007957MMY3001_anc_returns</t>
  </si>
  <si>
    <t>61186372NSC3002_anc_returns</t>
  </si>
  <si>
    <t>68284528MMY3004_anc_returns</t>
  </si>
  <si>
    <t>61186372NSC3004_anc_returns</t>
  </si>
  <si>
    <t>CNTO1959UCO3004_anc_returns</t>
  </si>
  <si>
    <t>17000139BLC3002_anc_returns</t>
  </si>
  <si>
    <t>MK-3475-564 (Local)</t>
  </si>
  <si>
    <t>Merck Sharp and Dohme LLC</t>
  </si>
  <si>
    <t>MK-3475-671 (local)</t>
  </si>
  <si>
    <t>MK-8228-002 (Local)</t>
  </si>
  <si>
    <t>MK-3475-689 (local)</t>
  </si>
  <si>
    <t>Non Protocol Specific - MSD Arg ancillaries pool</t>
  </si>
  <si>
    <t>MK-3475-775 (Local)</t>
  </si>
  <si>
    <t>Storage of Labels Ambient (per Pallet)</t>
  </si>
  <si>
    <t>MK-3475-859 (Local)</t>
  </si>
  <si>
    <t>MK-7339-002 (local)</t>
  </si>
  <si>
    <t>Pick and Pack Materials</t>
  </si>
  <si>
    <t>Returns Setup Fee</t>
  </si>
  <si>
    <t>Storage Ambient (per Shelf)</t>
  </si>
  <si>
    <t>MK-3475-630 (Local)</t>
  </si>
  <si>
    <t>MK-7902-001 (local)</t>
  </si>
  <si>
    <t>MK-3475-641 (local)</t>
  </si>
  <si>
    <t>MK-3475-867 (Local)</t>
  </si>
  <si>
    <t>MK-7339-006 (Local)</t>
  </si>
  <si>
    <t>MK-3475-975 (Local)</t>
  </si>
  <si>
    <t>MK-7339-007 (Local)</t>
  </si>
  <si>
    <t>MK-3475-587 (Local)</t>
  </si>
  <si>
    <t>MK-6482-011 (Local)</t>
  </si>
  <si>
    <t>MK-3475-B21 (Local)</t>
  </si>
  <si>
    <t>MK-7902-015 (Local)</t>
  </si>
  <si>
    <t>MK-7339-012 (Local)</t>
  </si>
  <si>
    <t>MK-7902-014 (Local)</t>
  </si>
  <si>
    <t>Storage Refrigerated (per Shelf)</t>
  </si>
  <si>
    <t>MK-5475-007 (Local)</t>
  </si>
  <si>
    <t>MK-3475-905 (Local)</t>
  </si>
  <si>
    <t>MK-3475-B49 (local)</t>
  </si>
  <si>
    <t>MK-3655-001 (Local)</t>
  </si>
  <si>
    <t>MK-1026-003 (Local)</t>
  </si>
  <si>
    <t>MK-2140-003 (Local)</t>
  </si>
  <si>
    <t>MK-1084-001  (Local)</t>
  </si>
  <si>
    <t>Insulated shipper - Credo S4 - 12L (Leasing)</t>
  </si>
  <si>
    <t>Pick and Pack (Ambient)</t>
  </si>
  <si>
    <t>Pick and Pack (Controlled Ambient)</t>
  </si>
  <si>
    <t>Pick and Pack (Refrigerated)</t>
  </si>
  <si>
    <t>MK-7684A-006 (Local)</t>
  </si>
  <si>
    <t>MK-7684A-008 (Local)</t>
  </si>
  <si>
    <t>MK-3475-B15 (Local)</t>
  </si>
  <si>
    <t>MK-3475A-D77 (Local)</t>
  </si>
  <si>
    <t>MK-7684A-010 (Local)</t>
  </si>
  <si>
    <t>MK-8591A-053 (local)</t>
  </si>
  <si>
    <t>MK-1942-008 (Local)</t>
  </si>
  <si>
    <t>MK-3475-02B (Local)</t>
  </si>
  <si>
    <t>MK-5475-013 (Local)</t>
  </si>
  <si>
    <t>MK-1026-010 (Local)</t>
  </si>
  <si>
    <t>V940-001 (Local)</t>
  </si>
  <si>
    <t>MK-0616-015 (Local)</t>
  </si>
  <si>
    <t>V940-004 (Local)</t>
  </si>
  <si>
    <t>V940-002 (Local)</t>
  </si>
  <si>
    <t>MK-3475A-F11 (Local)</t>
  </si>
  <si>
    <t>MK-7240-001 (Local)</t>
  </si>
  <si>
    <t>Freight - Shipments</t>
  </si>
  <si>
    <t>V940-007 (Local)</t>
  </si>
  <si>
    <t>MK-5684-003 (Local)</t>
  </si>
  <si>
    <t>MK-2870-005 (LOCAL)</t>
  </si>
  <si>
    <t>MK-2870-010 (Local)</t>
  </si>
  <si>
    <t>Insulated shipper - Credo S22 - 12L (Leasing)</t>
  </si>
  <si>
    <t>Labeling / Relabeling (per Label)</t>
  </si>
  <si>
    <t>Labeling / Relabeling Set Up Fee</t>
  </si>
  <si>
    <t>Pick and Pack Cancellation Fee (Pre Pick &amp; Pack)</t>
  </si>
  <si>
    <t>MK-2870-007 (Local)</t>
  </si>
  <si>
    <t>MK-2870-019 (Local)</t>
  </si>
  <si>
    <t>MK-2870-012 (Local)</t>
  </si>
  <si>
    <t>MK-8591A-054 (Local)</t>
  </si>
  <si>
    <t>MK-1084-004 (Local)</t>
  </si>
  <si>
    <t>MK-2870-020 (Local)</t>
  </si>
  <si>
    <t>MK-2870-009 (Local)</t>
  </si>
  <si>
    <t>MK-3543-006 (Local)</t>
  </si>
  <si>
    <t>MK-2870-023 (Local)</t>
  </si>
  <si>
    <t>MK-0616-019 (Local)</t>
  </si>
  <si>
    <t>MK-3543-007 (Local)</t>
  </si>
  <si>
    <t>MK-6482-029 Local</t>
  </si>
  <si>
    <t>V940-009 (Local)</t>
  </si>
  <si>
    <t>MK-1167-008 (Local)</t>
  </si>
  <si>
    <t>MK-1084-012 (Local)</t>
  </si>
  <si>
    <t>MK-4482-023 (Local)</t>
  </si>
  <si>
    <t>MK-2140-010 (Local)</t>
  </si>
  <si>
    <t>MK-2870-011 (Local)</t>
  </si>
  <si>
    <t>Insulated shipper - Medium (Leasing)</t>
  </si>
  <si>
    <t>MK-6070-002 (Local)</t>
  </si>
  <si>
    <t>V940-011 (Local)</t>
  </si>
  <si>
    <t>MK-2400-001 (Local)</t>
  </si>
  <si>
    <t>MK-2870-033 (Local)</t>
  </si>
  <si>
    <t>MK-5909-005 (Local)</t>
  </si>
  <si>
    <t>MK-2870-031 (Local)</t>
  </si>
  <si>
    <t>MK-5890-003 (Local)</t>
  </si>
  <si>
    <t>MK-2400-01A (Local)</t>
  </si>
  <si>
    <t>MK-5684-015 (Local)</t>
  </si>
  <si>
    <t>MK-2870-032 (Local)</t>
  </si>
  <si>
    <t>MK-7240-012 (Local)</t>
  </si>
  <si>
    <t>MK-2870-022 (Local)</t>
  </si>
  <si>
    <t>MK-8527-011 (Local)</t>
  </si>
  <si>
    <t>MK-1022-016 (Local)</t>
  </si>
  <si>
    <t>MK-7962-024 (Local)</t>
  </si>
  <si>
    <t>MK-1084-007 (Local)</t>
  </si>
  <si>
    <t>MK-6482-033 (Local)</t>
  </si>
  <si>
    <t>MK-2214-004 (Local)</t>
  </si>
  <si>
    <t>MK-7962-038 (Local)</t>
  </si>
  <si>
    <t>MK-2870-036 (Local)</t>
  </si>
  <si>
    <t>MK-2870-021 (Local)</t>
  </si>
  <si>
    <t>MK-8591B-062 (Local)</t>
  </si>
  <si>
    <t>MK-1084-013 (Local)</t>
  </si>
  <si>
    <t>V940-013 (Local)</t>
  </si>
  <si>
    <t>MK-6482-034 (Local)</t>
  </si>
  <si>
    <t>MK-6070-003 (Local)</t>
  </si>
  <si>
    <t>Receipt fee Ambient (per Receipt_ID)</t>
  </si>
  <si>
    <t>Receipt fee Refrigerated (per Receipt_ID)</t>
  </si>
  <si>
    <t>Receipt of Labels (per Receipt_ID)</t>
  </si>
  <si>
    <t>MK-1084-015 (Local)</t>
  </si>
  <si>
    <t>MK-3475-937 (Local)</t>
  </si>
  <si>
    <t>Destruction (per Kg)</t>
  </si>
  <si>
    <t>Destruction Setup Fee</t>
  </si>
  <si>
    <t>MK-7902-017 (Local)</t>
  </si>
  <si>
    <t>MK-2060-007 (Local)</t>
  </si>
  <si>
    <t>MK-6194-007 (Local)</t>
  </si>
  <si>
    <t>MK-6194-006 (Local)</t>
  </si>
  <si>
    <t>C6461001 Comparator</t>
  </si>
  <si>
    <t>Pfizer</t>
  </si>
  <si>
    <t>Project Management Fee</t>
  </si>
  <si>
    <t>SPLFIO-174</t>
  </si>
  <si>
    <t>Servier</t>
  </si>
  <si>
    <t>PHRI.COLT-HF</t>
  </si>
  <si>
    <t>Site Management Organization Argentina SA</t>
  </si>
  <si>
    <t>Others</t>
  </si>
  <si>
    <t>N/A</t>
  </si>
  <si>
    <t>Storage</t>
  </si>
  <si>
    <t>Distribution</t>
  </si>
  <si>
    <t>Freight</t>
  </si>
  <si>
    <t>AL001-3</t>
  </si>
  <si>
    <t>Alector LLC</t>
  </si>
  <si>
    <t>Eli Lilly &amp; Co.</t>
  </si>
  <si>
    <t>Comparator</t>
  </si>
  <si>
    <t>Annual Rebate</t>
  </si>
  <si>
    <t>I8F-MC-GPIJ (CAM)</t>
  </si>
  <si>
    <t>PTC Duties</t>
  </si>
  <si>
    <t>J2A-MC-GZPO (CAM)</t>
  </si>
  <si>
    <t>J2O-MC-EKBG (CAM)</t>
  </si>
  <si>
    <t>J2S-MC-GZMR (CAM)</t>
  </si>
  <si>
    <t>J3R-MC-YDAO (CAM)</t>
  </si>
  <si>
    <t>J2G-OX-Y049</t>
  </si>
  <si>
    <t>I1F-MC-RHCG</t>
  </si>
  <si>
    <t>I3Y-MC-JPEF</t>
  </si>
  <si>
    <t>I8F-MC-GPIJ</t>
  </si>
  <si>
    <t>I8F-MC-GPHE</t>
  </si>
  <si>
    <t>J2J-MC-JZLH</t>
  </si>
  <si>
    <t>J1I-MC-GZQA</t>
  </si>
  <si>
    <t>J1I-MC-GZBO</t>
  </si>
  <si>
    <t>J3L-MC-EZEF</t>
  </si>
  <si>
    <t>I8F-MC-GPIX</t>
  </si>
  <si>
    <t>J2A-MC-GZPO</t>
  </si>
  <si>
    <t>J2A-MC-GZPL</t>
  </si>
  <si>
    <t>J2O-MC-EKBG</t>
  </si>
  <si>
    <t>J2S-MC-GZMK</t>
  </si>
  <si>
    <t>J2A-MC-GZPW</t>
  </si>
  <si>
    <t>J4P-MC-IYAC</t>
  </si>
  <si>
    <t>N1T-MC-RT01</t>
  </si>
  <si>
    <t xml:space="preserve">	J6E-MC-KWAM</t>
  </si>
  <si>
    <t>J6M-MC-JSGD</t>
  </si>
  <si>
    <t>Janssen Storage of temperature monitors</t>
  </si>
  <si>
    <t>C1091009 (CAM)</t>
  </si>
  <si>
    <t>D3250C00024</t>
  </si>
  <si>
    <t>Astra Zeneca</t>
  </si>
  <si>
    <t>D6972C00002</t>
  </si>
  <si>
    <t>D6972C00003</t>
  </si>
  <si>
    <t>D6972C00006</t>
  </si>
  <si>
    <t>J3R-MC-YDAF (IQVIA)</t>
  </si>
  <si>
    <t>IQVIA RDS Inc</t>
  </si>
  <si>
    <t>D361BC00001</t>
  </si>
  <si>
    <t>D967UC00001</t>
  </si>
  <si>
    <t>D926PC00001</t>
  </si>
  <si>
    <t>D533BC00001</t>
  </si>
  <si>
    <t>D7630C00001</t>
  </si>
  <si>
    <t>D3461C00030</t>
  </si>
  <si>
    <t>D8535C00001</t>
  </si>
  <si>
    <t>FpA-AS-30094</t>
  </si>
  <si>
    <t>Teva Branded Pharmaceuticals Products R&amp;D Inc</t>
  </si>
  <si>
    <t>D702FC00001</t>
  </si>
  <si>
    <t>D6900C00003</t>
  </si>
  <si>
    <t>D7860C00006</t>
  </si>
  <si>
    <t>D7261C00005 Eluminate-2 (CAM)</t>
  </si>
  <si>
    <t>D9440C00004</t>
  </si>
  <si>
    <t>Amgen, Inc.</t>
  </si>
  <si>
    <t>ALXN1720-MG-301</t>
  </si>
  <si>
    <t>Alexion Pharmaceuticals Inc</t>
  </si>
  <si>
    <t>AK-US-001-0106</t>
  </si>
  <si>
    <t>Akero Therapeutics</t>
  </si>
  <si>
    <t>ZB-106-SS-201</t>
  </si>
  <si>
    <t>Zura Bio Ltd</t>
  </si>
  <si>
    <t>Deferred Revenue</t>
  </si>
  <si>
    <t>PTC Duties - Reverse</t>
  </si>
  <si>
    <t>Adjustment due to services rendered between 16/03 - 31/03</t>
  </si>
  <si>
    <t>Adjustment Estimated Revenue of the month 16/03 - 15/04</t>
  </si>
  <si>
    <t>PTC Duties (AMGEN)</t>
  </si>
  <si>
    <t>Estimated Revenue from 16/04 - 30/04</t>
  </si>
  <si>
    <t>Estimated Revenue of the month from 16/04 - 15/05</t>
  </si>
  <si>
    <t>Provision NC Pfizer Storage</t>
  </si>
  <si>
    <t>FX Translation</t>
  </si>
  <si>
    <t>Ajuste</t>
  </si>
  <si>
    <t>LocalAdj- Duties</t>
  </si>
  <si>
    <t>ICO+NONICO</t>
  </si>
  <si>
    <t>Lilly Admin and one-time costs</t>
  </si>
  <si>
    <t>Brazil</t>
  </si>
  <si>
    <t>Duties</t>
  </si>
  <si>
    <t>BSBRAZILTP</t>
  </si>
  <si>
    <t>I8F-MC-GPHK</t>
  </si>
  <si>
    <t>I6T-MC-AMAX</t>
  </si>
  <si>
    <t>J2G-MC-JZJX</t>
  </si>
  <si>
    <t>J2J-OX-JZLC</t>
  </si>
  <si>
    <t>61186372NSC3002</t>
  </si>
  <si>
    <t>61186372NSC3004</t>
  </si>
  <si>
    <t>17000139BLC3002</t>
  </si>
  <si>
    <t>64407564MMY3009</t>
  </si>
  <si>
    <t>D5989C00001</t>
  </si>
  <si>
    <t>61186372NSC2007</t>
  </si>
  <si>
    <t>64407564MMY2006</t>
  </si>
  <si>
    <t>42847922MDD3003</t>
  </si>
  <si>
    <t>D6973C00001</t>
  </si>
  <si>
    <t>SPY123-201</t>
  </si>
  <si>
    <t>Spyre Therapeutics Inc</t>
  </si>
  <si>
    <t>J5P-MC-GZ01</t>
  </si>
  <si>
    <t>STAR-0215-301</t>
  </si>
  <si>
    <t>Astria Therapeutics Inc</t>
  </si>
  <si>
    <t>J3M-MC-JZQH</t>
  </si>
  <si>
    <t>I8F-MC-GPJD</t>
  </si>
  <si>
    <t>SNDX-5613-0710</t>
  </si>
  <si>
    <t>Syndax Pharmaceuticals Inc</t>
  </si>
  <si>
    <t>78278343PCR3001</t>
  </si>
  <si>
    <t>42756493BLC3005</t>
  </si>
  <si>
    <t>IC4C Bulk Device</t>
  </si>
  <si>
    <t>61186372HNC3001</t>
  </si>
  <si>
    <t>J2A-MC-GZPR</t>
  </si>
  <si>
    <t>I6T-MC-AMCD</t>
  </si>
  <si>
    <t>I6T-MC-AMCE</t>
  </si>
  <si>
    <t>J2S-MC-GZMH</t>
  </si>
  <si>
    <t>42847922MDD3011</t>
  </si>
  <si>
    <t>79635322MMY3001</t>
  </si>
  <si>
    <t>78934804UCO3001</t>
  </si>
  <si>
    <t>Novartis Pooled Supplies</t>
  </si>
  <si>
    <t>Novartis Pharma AG</t>
  </si>
  <si>
    <t>CAAA817B12301 Succeed</t>
  </si>
  <si>
    <t>CLOU064C12306 Succeed</t>
  </si>
  <si>
    <t>D926NC00001</t>
  </si>
  <si>
    <t>D910VC00001</t>
  </si>
  <si>
    <t>D3466C00001</t>
  </si>
  <si>
    <t>Temperature Monitor-Global Pooling</t>
  </si>
  <si>
    <t>D8531C00002</t>
  </si>
  <si>
    <t>D7632C00001</t>
  </si>
  <si>
    <t>D702AC00001</t>
  </si>
  <si>
    <t>D7029C00001</t>
  </si>
  <si>
    <t>D933RC00002</t>
  </si>
  <si>
    <t>D702GC00001</t>
  </si>
  <si>
    <t>D7815C00001</t>
  </si>
  <si>
    <t>D7960C00015</t>
  </si>
  <si>
    <t>GS-US-528-9023</t>
  </si>
  <si>
    <t>Gilead Sciences, Inc.</t>
  </si>
  <si>
    <t>64407564MMY4003</t>
  </si>
  <si>
    <t>77242113UCO4001</t>
  </si>
  <si>
    <t>MK-7240-013 (Local)</t>
  </si>
  <si>
    <t>D9640C00003 Ancillaries</t>
  </si>
  <si>
    <t>BGB-43395-101</t>
  </si>
  <si>
    <t>BeOne</t>
  </si>
  <si>
    <t>J2A-MC-GZGP (CAM)</t>
  </si>
  <si>
    <t>J3L-MC-EZEF (CAM)</t>
  </si>
  <si>
    <t>J1I-MC-GZBO (CAM)</t>
  </si>
  <si>
    <t>GG917 Psych Bundle (CAM)</t>
  </si>
  <si>
    <t>J3R-MC-YDAL (CAM)</t>
  </si>
  <si>
    <t>J2A-MC-GZPR (CAM)</t>
  </si>
  <si>
    <t>CNTO1959CRD3001</t>
  </si>
  <si>
    <t>MK-3475-587</t>
  </si>
  <si>
    <t>AC-055-315</t>
  </si>
  <si>
    <t>J2G-MC-JZJB</t>
  </si>
  <si>
    <t>I8F-MC-GPGN</t>
  </si>
  <si>
    <t>67652000PCR3002</t>
  </si>
  <si>
    <t>73841937NSC3003</t>
  </si>
  <si>
    <t>61186372NSC3001</t>
  </si>
  <si>
    <t>MK-6482-012</t>
  </si>
  <si>
    <t>64007957MMY3001</t>
  </si>
  <si>
    <t>68284528MMY3004</t>
  </si>
  <si>
    <t>CNTO1959CRD3004</t>
  </si>
  <si>
    <t>MK-2140-003</t>
  </si>
  <si>
    <t>D5244C00001</t>
  </si>
  <si>
    <t>I3Y-MC-JPEG</t>
  </si>
  <si>
    <t>MK-1026-008</t>
  </si>
  <si>
    <t>C4891001</t>
  </si>
  <si>
    <t>78934804UCO2001</t>
  </si>
  <si>
    <t>78934804CRD2001</t>
  </si>
  <si>
    <t>J2N-OX-JZNU</t>
  </si>
  <si>
    <t>64407564MMY3002</t>
  </si>
  <si>
    <t>80202135EBF3001</t>
  </si>
  <si>
    <t>XL092-304</t>
  </si>
  <si>
    <t>Exelixis, Inc.</t>
  </si>
  <si>
    <t>64007957MMY3005</t>
  </si>
  <si>
    <t>61186372PANSC2001</t>
  </si>
  <si>
    <t>70033093STR3001</t>
  </si>
  <si>
    <t>MK-3475-D46</t>
  </si>
  <si>
    <t>61186372NSC2002</t>
  </si>
  <si>
    <t>GS-US-626-6216</t>
  </si>
  <si>
    <t>64007957MMY3006</t>
  </si>
  <si>
    <t>J2N-OX-JZNP</t>
  </si>
  <si>
    <t>CNTO1959UCO3004</t>
  </si>
  <si>
    <t>70033093AFL3002</t>
  </si>
  <si>
    <t>Debio 4326-301</t>
  </si>
  <si>
    <t>DebioPharm</t>
  </si>
  <si>
    <t>MK-1026-011</t>
  </si>
  <si>
    <t>D3463C00003</t>
  </si>
  <si>
    <t>MK-0616-015</t>
  </si>
  <si>
    <t>D346BC00001</t>
  </si>
  <si>
    <t>J2A-MC-GZGP</t>
  </si>
  <si>
    <t>CSL300_2301_ph3</t>
  </si>
  <si>
    <t>CSL Behring GmbH</t>
  </si>
  <si>
    <t>XL092-305</t>
  </si>
  <si>
    <t>V940-002</t>
  </si>
  <si>
    <t>MK-7240-001</t>
  </si>
  <si>
    <t>MK-2870-007</t>
  </si>
  <si>
    <t>MK-5684-004</t>
  </si>
  <si>
    <t>TAS6417-301</t>
  </si>
  <si>
    <t>Taiho Pharma USA</t>
  </si>
  <si>
    <t>J3M-MC-JZQB</t>
  </si>
  <si>
    <t>MK-9999-01A</t>
  </si>
  <si>
    <t>DS6000-109</t>
  </si>
  <si>
    <t>Daiichi Sankyo Pharma Development</t>
  </si>
  <si>
    <t>MK-5684-003</t>
  </si>
  <si>
    <t>MK-2870-019</t>
  </si>
  <si>
    <t>MK-2870-015</t>
  </si>
  <si>
    <t>MK-3475-06D</t>
  </si>
  <si>
    <t>MK-2870-012</t>
  </si>
  <si>
    <t>R3918-MG-2018</t>
  </si>
  <si>
    <t>Regeneron Pharmaceuticals Inc</t>
  </si>
  <si>
    <t>MK-2870-023</t>
  </si>
  <si>
    <t>MK-3475-06C</t>
  </si>
  <si>
    <t>MK-1084-004</t>
  </si>
  <si>
    <t>MK-2870-010</t>
  </si>
  <si>
    <t>MK-7240-008</t>
  </si>
  <si>
    <t>MK-2870-020</t>
  </si>
  <si>
    <t>CNTO1959ISD3001</t>
  </si>
  <si>
    <t>V940-009</t>
  </si>
  <si>
    <t>TMC207LEP3001</t>
  </si>
  <si>
    <t>MK-1084-007</t>
  </si>
  <si>
    <t>D5241C00006</t>
  </si>
  <si>
    <t>DS8201-724 (DG-05)</t>
  </si>
  <si>
    <t>R2810-ONC-2268</t>
  </si>
  <si>
    <t>LP352-302 (CAM)</t>
  </si>
  <si>
    <t>Longboard Pharmaceuticals</t>
  </si>
  <si>
    <t>61186372COR3001</t>
  </si>
  <si>
    <t>D9181C00002</t>
  </si>
  <si>
    <t>80202135SJS3001</t>
  </si>
  <si>
    <t>61186372COR3002</t>
  </si>
  <si>
    <t>MK-2400-01A</t>
  </si>
  <si>
    <t>77242113PSA3002</t>
  </si>
  <si>
    <t>LP352-301 (CAM)</t>
  </si>
  <si>
    <t>MK-2870-011</t>
  </si>
  <si>
    <t>LP352-303 (CAM)</t>
  </si>
  <si>
    <t>MK-2870-022</t>
  </si>
  <si>
    <t>MK-5684-015</t>
  </si>
  <si>
    <t>MK-2400-001</t>
  </si>
  <si>
    <t>MK-2870-033</t>
  </si>
  <si>
    <t>MK-2870-031</t>
  </si>
  <si>
    <t>DS8201-793</t>
  </si>
  <si>
    <t>75276617AML3001</t>
  </si>
  <si>
    <t>MK-2870-032</t>
  </si>
  <si>
    <t>54767414MMY3030</t>
  </si>
  <si>
    <t>I8F-MC-GPJA</t>
  </si>
  <si>
    <t>A011-12 (MK-7962-004)</t>
  </si>
  <si>
    <t>C2321008</t>
  </si>
  <si>
    <t>20220196 Ancillaries</t>
  </si>
  <si>
    <t>IQVIA</t>
  </si>
  <si>
    <t>20230227 Ancillaries</t>
  </si>
  <si>
    <t>MK-6482-033</t>
  </si>
  <si>
    <t>MK-8527-011</t>
  </si>
  <si>
    <t>54135419SUI3003</t>
  </si>
  <si>
    <t>C4921003</t>
  </si>
  <si>
    <t>C5731006</t>
  </si>
  <si>
    <t>D9180C00008 Post Trial</t>
  </si>
  <si>
    <t>MK-7240-013</t>
  </si>
  <si>
    <t>J2S-MC-GZMR</t>
  </si>
  <si>
    <t>MK-7962-038</t>
  </si>
  <si>
    <t>77242113UCO3001</t>
  </si>
  <si>
    <t>77242113CRD3001</t>
  </si>
  <si>
    <t>MK-2870-021</t>
  </si>
  <si>
    <t>MK-0616-037</t>
  </si>
  <si>
    <t>MK-2870-036</t>
  </si>
  <si>
    <t>78278343PCR3003</t>
  </si>
  <si>
    <t>J6E-MC-KWAN</t>
  </si>
  <si>
    <t>J3R-MC-YDAL (eCOA)</t>
  </si>
  <si>
    <t>80202135SLE3001</t>
  </si>
  <si>
    <t>N1T-MC-TZ01</t>
  </si>
  <si>
    <t>95597528ADM2001</t>
  </si>
  <si>
    <t>I4V-MC-JAJJ</t>
  </si>
  <si>
    <t>I4V-MC-JAJK</t>
  </si>
  <si>
    <t>CLNP023A2002B</t>
  </si>
  <si>
    <t>CDRB436J12301</t>
  </si>
  <si>
    <t>CSEG101A2401B</t>
  </si>
  <si>
    <t>CLOU064C12302</t>
  </si>
  <si>
    <t>CKJX839B12302</t>
  </si>
  <si>
    <t>CVAY736K12301</t>
  </si>
  <si>
    <t>CAIN457I2401</t>
  </si>
  <si>
    <t>CKJX839C12001B</t>
  </si>
  <si>
    <t>CKJX839D12302</t>
  </si>
  <si>
    <t>CLNP023B12302</t>
  </si>
  <si>
    <t>CVAY736F12301</t>
  </si>
  <si>
    <t>BAY 1841788-21492</t>
  </si>
  <si>
    <t>Bayer AG</t>
  </si>
  <si>
    <t>PassThrough - Freight</t>
  </si>
  <si>
    <t>BAY 94-8862-20186</t>
  </si>
  <si>
    <t>CLNP023B12001B</t>
  </si>
  <si>
    <t>CLOU064A2304</t>
  </si>
  <si>
    <t>CVAY736F12301E1</t>
  </si>
  <si>
    <t>PHA022121-C307</t>
  </si>
  <si>
    <t>Pharvaris BV</t>
  </si>
  <si>
    <t>CLNP023F12001B</t>
  </si>
  <si>
    <t>CVAY736K12301E1</t>
  </si>
  <si>
    <t>TACTI-004</t>
  </si>
  <si>
    <t>Immutep GmbH</t>
  </si>
  <si>
    <t>BAY 2927088-22615</t>
  </si>
  <si>
    <t>CLXE408B12201 Succeed</t>
  </si>
  <si>
    <t>MB12-C-02-24</t>
  </si>
  <si>
    <t>mAbxience Research</t>
  </si>
  <si>
    <t>AZA-001-5A2-02</t>
  </si>
  <si>
    <t>Azafaros BV</t>
  </si>
  <si>
    <t>CLNP023I12201</t>
  </si>
  <si>
    <t>NW-3509_023_III_2024</t>
  </si>
  <si>
    <t>CliniRx UK Limited</t>
  </si>
  <si>
    <t>CTQJ230A12301E1</t>
  </si>
  <si>
    <t>CLXE408B12201</t>
  </si>
  <si>
    <t>CLEE011O12001</t>
  </si>
  <si>
    <t>BAY 94-8862 19920</t>
  </si>
  <si>
    <t>CLOU064O12301</t>
  </si>
  <si>
    <t>BGB-16673-304</t>
  </si>
  <si>
    <t>BAY 94-8862-21466</t>
  </si>
  <si>
    <t>GS-US-595-6184</t>
  </si>
  <si>
    <t>D9311C00001</t>
  </si>
  <si>
    <t>D967LC00001</t>
  </si>
  <si>
    <t>D967JC00001</t>
  </si>
  <si>
    <t>337HNAS20011</t>
  </si>
  <si>
    <t>Inventiva</t>
  </si>
  <si>
    <t>C4221016</t>
  </si>
  <si>
    <t>D5086C00001</t>
  </si>
  <si>
    <t>D967SC00001</t>
  </si>
  <si>
    <t>B7841007</t>
  </si>
  <si>
    <t>C1071007</t>
  </si>
  <si>
    <t>D7020C00001</t>
  </si>
  <si>
    <t>MedImmune Inc</t>
  </si>
  <si>
    <t>C4391002</t>
  </si>
  <si>
    <t>D5180C00016</t>
  </si>
  <si>
    <t>C4891002</t>
  </si>
  <si>
    <t>D361DC00001</t>
  </si>
  <si>
    <t>D781DC00001</t>
  </si>
  <si>
    <t>D6402C00012</t>
  </si>
  <si>
    <t>C1071032</t>
  </si>
  <si>
    <t>D516KC00001</t>
  </si>
  <si>
    <t>D702BC00001</t>
  </si>
  <si>
    <t>D516NC00001</t>
  </si>
  <si>
    <t>C2321014</t>
  </si>
  <si>
    <t>C2321003</t>
  </si>
  <si>
    <t>C5751003</t>
  </si>
  <si>
    <t>D7960C00012</t>
  </si>
  <si>
    <t>C4391024</t>
  </si>
  <si>
    <t>C3651021</t>
  </si>
  <si>
    <t>C4551002</t>
  </si>
  <si>
    <t>D702NC00001</t>
  </si>
  <si>
    <t>D7700C00003</t>
  </si>
  <si>
    <t>GRN163LMYF3001</t>
  </si>
  <si>
    <t>Geron Corporation</t>
  </si>
  <si>
    <t>KRT-232-101</t>
  </si>
  <si>
    <t>Kartos Therapeutics Inc</t>
  </si>
  <si>
    <t>D9185C00001</t>
  </si>
  <si>
    <t>RYZ101-301</t>
  </si>
  <si>
    <t>RayzeBio Inc</t>
  </si>
  <si>
    <t>CY 6022</t>
  </si>
  <si>
    <t>Cytokinetics Incorporated</t>
  </si>
  <si>
    <t>AIS-D08</t>
  </si>
  <si>
    <t>Alpine Immune Sciences Inc</t>
  </si>
  <si>
    <t>LP352-301</t>
  </si>
  <si>
    <t>LP352-303</t>
  </si>
  <si>
    <t>VX24-AIS-D10</t>
  </si>
  <si>
    <t>Vertex Pharmaceuticals</t>
  </si>
  <si>
    <t>42847922MDD4002</t>
  </si>
  <si>
    <t>CNTO1959CRD4005</t>
  </si>
  <si>
    <t>MK-3475-06E (Local)</t>
  </si>
  <si>
    <t>Transfer Pricing</t>
  </si>
  <si>
    <t>BSBrazilUSD</t>
  </si>
  <si>
    <t>Packaging</t>
  </si>
  <si>
    <t>Returns and Destructions</t>
  </si>
  <si>
    <t>Insulated shipper - Credo S22 - 28L (Leasing)</t>
  </si>
  <si>
    <t>Temperature Monitoring Device (Ambient)</t>
  </si>
  <si>
    <t>BGB-Retain sample storage</t>
  </si>
  <si>
    <t>BGB-58067-101</t>
  </si>
  <si>
    <t>AB-101-05 BC 135535-01</t>
  </si>
  <si>
    <t>PPD Development LP</t>
  </si>
  <si>
    <t>External Temperature Monitoring Devices</t>
  </si>
  <si>
    <t>Insulated shipper - Large (Leasing)</t>
  </si>
  <si>
    <t>Pick and Pack (Cryogenic)</t>
  </si>
  <si>
    <t>Setup Fee</t>
  </si>
  <si>
    <t>Storage Cryogenic (per Shelf)</t>
  </si>
  <si>
    <t>D3251C00014 Returns and Destruction</t>
  </si>
  <si>
    <t>D9185C00001 Returns and Destruction</t>
  </si>
  <si>
    <t>D5244C00001 Returns and Destruction</t>
  </si>
  <si>
    <t>D9180C00012 Returns and Destruction</t>
  </si>
  <si>
    <t>D6972C00003 Returns and Destruction</t>
  </si>
  <si>
    <t>D6402C00012 Returns and Destruction</t>
  </si>
  <si>
    <t>D9180C00008 Returns and Destruction</t>
  </si>
  <si>
    <t>D9180C00004 Returns and Destruction</t>
  </si>
  <si>
    <t>D5180C00018 Post Trial Returns and Destruction</t>
  </si>
  <si>
    <t>D9690C00005 Returns and Destruction</t>
  </si>
  <si>
    <t>D5989C00001 Returns and Destruction</t>
  </si>
  <si>
    <t>AZ Local Returns and Destruction (Onco)</t>
  </si>
  <si>
    <t>D3466C00001 Returns And Destruction</t>
  </si>
  <si>
    <t>D6972C00002 Returns and Destruction</t>
  </si>
  <si>
    <t>D6973C00001 Returns and Destruction</t>
  </si>
  <si>
    <t>Receipt fee Ancillaries (per Receipt_ID)</t>
  </si>
  <si>
    <t>D7960C00013 Returns and Destruction</t>
  </si>
  <si>
    <t>D781DC00001 Local Purchase</t>
  </si>
  <si>
    <t>CAM</t>
  </si>
  <si>
    <t>Clinical Ancillary Procurement Fee A (Per Unit)</t>
  </si>
  <si>
    <t>Medication Purchase A (Per Unit)</t>
  </si>
  <si>
    <t>PassThrough - Others</t>
  </si>
  <si>
    <t>D9640C00003 Local Purchase</t>
  </si>
  <si>
    <t>EMN30-64007957MMY3003 - Azidus</t>
  </si>
  <si>
    <t>Azidus Brasil Pesquisa Científica</t>
  </si>
  <si>
    <t>Pick and Pack of Controlled/Hazardous Substances</t>
  </si>
  <si>
    <t>Storage Controlled Drug - Ambient (per Pallet)</t>
  </si>
  <si>
    <t>Bayer - Importer of Record Services</t>
  </si>
  <si>
    <t>Bayer AG (No consolidate)</t>
  </si>
  <si>
    <t>Import Services</t>
  </si>
  <si>
    <t>BAY 2927088_21607 Local</t>
  </si>
  <si>
    <t>BAY 2927088-22615 Local</t>
  </si>
  <si>
    <t>BAY 94-8862-19920 Local</t>
  </si>
  <si>
    <t>Janssen Local Returns and Destruction</t>
  </si>
  <si>
    <t>Reconciliation of Returns - Controlled Drugs (per Hour)</t>
  </si>
  <si>
    <t>Returns Receipt - Controlled Drugs (per Receipt_ID)</t>
  </si>
  <si>
    <t>Storage of Returns - Controlled Drugs (per Pallet)</t>
  </si>
  <si>
    <t>67896062PAH4002</t>
  </si>
  <si>
    <t>67896062PUH4009</t>
  </si>
  <si>
    <t>Import License Fee</t>
  </si>
  <si>
    <t>Mk-3475-426 Local Brazil Distribution and Ret Dest</t>
  </si>
  <si>
    <t>Non-Drug Storage Ambient (per Shelf)</t>
  </si>
  <si>
    <t>Merck Storage Returns and Destructions</t>
  </si>
  <si>
    <t>MK-3475-716 (Local)</t>
  </si>
  <si>
    <t>MK-3475-756 (Local)</t>
  </si>
  <si>
    <t>Labeling / Relabeling Process</t>
  </si>
  <si>
    <t>Variable Print</t>
  </si>
  <si>
    <t>MK-7339-001 (Local)</t>
  </si>
  <si>
    <t>MK-3475-991 (Local)</t>
  </si>
  <si>
    <t>MK-6482-012 (Local)</t>
  </si>
  <si>
    <t>MK-7075-006 (Local)</t>
  </si>
  <si>
    <t>Emergency Pick and Pack fee (Add per Pick and Pack)</t>
  </si>
  <si>
    <t>MK-3475-B96 (Local)</t>
  </si>
  <si>
    <t>Storage of Labels Ambient (per Shelf)</t>
  </si>
  <si>
    <t>MK-6482-022 (Local)</t>
  </si>
  <si>
    <t>MK-3475-158 (Local)</t>
  </si>
  <si>
    <t>MK-3475-A86 (Local)</t>
  </si>
  <si>
    <t>MK-3475-676 (Local)</t>
  </si>
  <si>
    <t>MK-4280A-008 (Local)</t>
  </si>
  <si>
    <t>MK-2140-006 (Local)</t>
  </si>
  <si>
    <t>MK-1026-008 (Local)</t>
  </si>
  <si>
    <t>MK-3475-06A (Local)</t>
  </si>
  <si>
    <t>MK-3475-D46 (Local)</t>
  </si>
  <si>
    <t>MK-1026-011 (Local)</t>
  </si>
  <si>
    <t>MK-3475-06B (Local)</t>
  </si>
  <si>
    <t>MK-1242-036 (Local)</t>
  </si>
  <si>
    <t>MK-3475-051 (Local)</t>
  </si>
  <si>
    <t>MK-7902-009 (Local)</t>
  </si>
  <si>
    <t>MK-2870-004 (Local)</t>
  </si>
  <si>
    <t>Merck Bulk Ancillaries Local</t>
  </si>
  <si>
    <t>Reconciliation of Returns (per Receipt)</t>
  </si>
  <si>
    <t>MK-5684-004 (Local)</t>
  </si>
  <si>
    <t>MK-9999-01A (Local)</t>
  </si>
  <si>
    <t>MK-3475-06C (Local)</t>
  </si>
  <si>
    <t>MK-2870-015 (Local)</t>
  </si>
  <si>
    <t>MK-3475-06D (Local)</t>
  </si>
  <si>
    <t>MK-7240-008 (Local)</t>
  </si>
  <si>
    <t>Temperature Monitoring Device (Refrigerated)</t>
  </si>
  <si>
    <t>Pick and Pack Cancellation Fee</t>
  </si>
  <si>
    <t>Non-Drug Storage Refrigerated (per Shelf)</t>
  </si>
  <si>
    <t>MK-0616-029 (Local)</t>
  </si>
  <si>
    <t>MK-0616-037 (Local)</t>
  </si>
  <si>
    <t>MK-3475-01F (Local)</t>
  </si>
  <si>
    <t>Merck Comparator for multiple protocols</t>
  </si>
  <si>
    <t>FMGX-CS-302</t>
  </si>
  <si>
    <t>PSI CRO AG</t>
  </si>
  <si>
    <t>I8F-MC-GPJA (CAM)</t>
  </si>
  <si>
    <t>I3Y-CR-JPBQ</t>
  </si>
  <si>
    <t>42756493BLC3001</t>
  </si>
  <si>
    <t>DS8201-A-U302</t>
  </si>
  <si>
    <t>64091742PCR3001</t>
  </si>
  <si>
    <t>I4V-MC-JAHX</t>
  </si>
  <si>
    <t>I8F-MC-GPGL</t>
  </si>
  <si>
    <t>I4V-MC-JAHU</t>
  </si>
  <si>
    <t>I4V-MC-JAIP</t>
  </si>
  <si>
    <t>MK-6482-005</t>
  </si>
  <si>
    <t>I8F-MC-GPHD</t>
  </si>
  <si>
    <t>I8F-MC-GPHN</t>
  </si>
  <si>
    <t>I8F-MC-GPHM</t>
  </si>
  <si>
    <t>MK-6482-011</t>
  </si>
  <si>
    <t>I8F-MC-GPID</t>
  </si>
  <si>
    <t>MK-1026-003</t>
  </si>
  <si>
    <t>MK-3475-B96</t>
  </si>
  <si>
    <t>DNLI-E-0007</t>
  </si>
  <si>
    <t>Denali Therapeutics</t>
  </si>
  <si>
    <t>I8F-MC-GPI2</t>
  </si>
  <si>
    <t>I8F-MC-GPI1</t>
  </si>
  <si>
    <t>MK-1026-010</t>
  </si>
  <si>
    <t>MK-3475-158</t>
  </si>
  <si>
    <t>MK-1242-036</t>
  </si>
  <si>
    <t>MK-3475-06B</t>
  </si>
  <si>
    <t>J2T-MC-KGBJ</t>
  </si>
  <si>
    <t>J2N-OX-JZNM</t>
  </si>
  <si>
    <t>J1I-MC-GZBJ</t>
  </si>
  <si>
    <t>MK-3475-051</t>
  </si>
  <si>
    <t>J2A-MC-GZGS</t>
  </si>
  <si>
    <t>SGNDV-001</t>
  </si>
  <si>
    <t>Seattle Genetics Inc</t>
  </si>
  <si>
    <t>MK-2870-004</t>
  </si>
  <si>
    <t>D4325C00010</t>
  </si>
  <si>
    <t>J1I-MC-GZBK</t>
  </si>
  <si>
    <t>BIO89-100-132</t>
  </si>
  <si>
    <t>89bio Inc</t>
  </si>
  <si>
    <t>17000139BLC3004</t>
  </si>
  <si>
    <t>GB002-3102</t>
  </si>
  <si>
    <t>Gossamer</t>
  </si>
  <si>
    <t>42756493BLC3004</t>
  </si>
  <si>
    <t>KAR-033</t>
  </si>
  <si>
    <t>70033093ACS3003 Returns and Destruction</t>
  </si>
  <si>
    <t>70033093STR3001 Returns and Destruction</t>
  </si>
  <si>
    <t>75276617ALE1001</t>
  </si>
  <si>
    <t>70033093AFL3002 Returns and Destruction</t>
  </si>
  <si>
    <t>TAK-279-PsA-3002</t>
  </si>
  <si>
    <t>Takeda</t>
  </si>
  <si>
    <t>90301900NSC2001</t>
  </si>
  <si>
    <t>V940-011</t>
  </si>
  <si>
    <t>TAK-611-PTA</t>
  </si>
  <si>
    <t>I6T-MC-AMAY</t>
  </si>
  <si>
    <t>MK-1084-012</t>
  </si>
  <si>
    <t>ALN-AGT01-008</t>
  </si>
  <si>
    <t>Alnylam Pharmaceuticals</t>
  </si>
  <si>
    <t>AT-1501-K209</t>
  </si>
  <si>
    <t>Eledon Pharmaceuticals Inc</t>
  </si>
  <si>
    <t>MK-1022-016</t>
  </si>
  <si>
    <t>STAR-0215-302</t>
  </si>
  <si>
    <t>R3918-PNH-2021</t>
  </si>
  <si>
    <t>J2T-MC-KGCE</t>
  </si>
  <si>
    <t>MK-3475-01F</t>
  </si>
  <si>
    <t>APL2-DGF-318</t>
  </si>
  <si>
    <t>C6461001</t>
  </si>
  <si>
    <t>Millennium</t>
  </si>
  <si>
    <t>CBAF312D2301</t>
  </si>
  <si>
    <t>DIAN-TU-002</t>
  </si>
  <si>
    <t>Washington University</t>
  </si>
  <si>
    <t>CLEE011A2412B</t>
  </si>
  <si>
    <t>CLOU064C12301</t>
  </si>
  <si>
    <t>CLNP023K12201</t>
  </si>
  <si>
    <t>PHA022121-C305</t>
  </si>
  <si>
    <t>ID-064A301</t>
  </si>
  <si>
    <t>Viatris Innovation GmbH</t>
  </si>
  <si>
    <t>STAR-221</t>
  </si>
  <si>
    <t>Arcus Biosciences Inc</t>
  </si>
  <si>
    <t>PHA022121-C303</t>
  </si>
  <si>
    <t>CVAY736A2301E1</t>
  </si>
  <si>
    <t>CVAY736S12201</t>
  </si>
  <si>
    <t>Argenx BVBA</t>
  </si>
  <si>
    <t>CLEE011O12001 Succeed</t>
  </si>
  <si>
    <t>Jazz Pharmaceuticals Ireland</t>
  </si>
  <si>
    <t>D5169C00001</t>
  </si>
  <si>
    <t>D9075C00001</t>
  </si>
  <si>
    <t>C1071005</t>
  </si>
  <si>
    <t>RC18G006</t>
  </si>
  <si>
    <t>RemeGen Co Ltd</t>
  </si>
  <si>
    <t>CC-220-MM-002</t>
  </si>
  <si>
    <t>Celgene Corporation</t>
  </si>
  <si>
    <t>D763QC00001</t>
  </si>
  <si>
    <t>Dizal Jiangsu Pharmaceutical Co Ltd</t>
  </si>
  <si>
    <t>CY 6033</t>
  </si>
  <si>
    <t>D9690C00005</t>
  </si>
  <si>
    <t>DAY101-002</t>
  </si>
  <si>
    <t>Day One Biopharmaceuticals Inc</t>
  </si>
  <si>
    <t>LP352-302</t>
  </si>
  <si>
    <t>ZWI-ZW25-301</t>
  </si>
  <si>
    <t>Zymeworks Inc</t>
  </si>
  <si>
    <t>Not-Billed</t>
  </si>
  <si>
    <t>Credit Note</t>
  </si>
  <si>
    <t>Rebate Accrual Q2-2026</t>
  </si>
  <si>
    <t>X LocalAdj (Rebate Accrual)</t>
  </si>
  <si>
    <t>Rebate Accrual</t>
  </si>
  <si>
    <t>LocalAdj-15 days (Previous Month)</t>
  </si>
  <si>
    <t>X LocalAdj</t>
  </si>
  <si>
    <t>ClinicalSvcsOther</t>
  </si>
  <si>
    <t>LocalAdj-15 days (Current Month)</t>
  </si>
  <si>
    <t>Distributing</t>
  </si>
  <si>
    <t>Sum of USD AMT</t>
  </si>
  <si>
    <t>ReturnDrug</t>
  </si>
  <si>
    <t>BSDDuty</t>
  </si>
  <si>
    <t>(blank)</t>
  </si>
  <si>
    <t>Allentown / Mexico</t>
  </si>
  <si>
    <t>categoria</t>
  </si>
  <si>
    <t>Servicio</t>
  </si>
  <si>
    <t>40 % (sin hadling) sin IVA</t>
  </si>
  <si>
    <t>BSMexico</t>
  </si>
  <si>
    <t>Mexico</t>
  </si>
  <si>
    <t>Storage Samples (per Shelf)</t>
  </si>
  <si>
    <t>IMP21500</t>
  </si>
  <si>
    <t>IMP22518</t>
  </si>
  <si>
    <t>I3Y-MC-JPBL - Comparator</t>
  </si>
  <si>
    <t>Comparator Freight</t>
  </si>
  <si>
    <t>Procurement Fee A (Per Unit)</t>
  </si>
  <si>
    <t>Administrative fee</t>
  </si>
  <si>
    <t>Customs Clearence</t>
  </si>
  <si>
    <t>Storage Controlled Drug - Ambient (per Shelf)</t>
  </si>
  <si>
    <t>Storage Frozen (per Shelf)</t>
  </si>
  <si>
    <t>Storage of Returns (per Shelf)</t>
  </si>
  <si>
    <t>Storage Ultra Frozen (per Shelf)</t>
  </si>
  <si>
    <t>I3Y-MC-JPBL</t>
  </si>
  <si>
    <t>Carton Boxes (per Shipper)</t>
  </si>
  <si>
    <t>Refurbishment (per Shipper)</t>
  </si>
  <si>
    <t>I3Y-MC-JPBM</t>
  </si>
  <si>
    <t>AoR per Receipt</t>
  </si>
  <si>
    <t>Receipt fee Ambient (per Batch)</t>
  </si>
  <si>
    <t>Ambient Shipment High Protection</t>
  </si>
  <si>
    <t>Ambient Shipment Low Protection</t>
  </si>
  <si>
    <t>I6T-MC-AMAP</t>
  </si>
  <si>
    <t>J2G-MC-JZJC</t>
  </si>
  <si>
    <t>I5Q-MC-CGAS</t>
  </si>
  <si>
    <t>H8H-MC-LAHW</t>
  </si>
  <si>
    <t>Reconciliation of Returns (per Kit)</t>
  </si>
  <si>
    <t>I4V-MC-KHAB</t>
  </si>
  <si>
    <t>I5Q-MC-CGAT</t>
  </si>
  <si>
    <t>Expedited Receipt Fee</t>
  </si>
  <si>
    <t>Receipt fee Refrigerated (per Batch)</t>
  </si>
  <si>
    <t>Receipt more than 150 kits (per Hour)</t>
  </si>
  <si>
    <t>J2T-MC-KGBI</t>
  </si>
  <si>
    <t>I8F-MC-GPIG</t>
  </si>
  <si>
    <t>J1I-MC-GZBM</t>
  </si>
  <si>
    <t>J3P-MC-FTAF</t>
  </si>
  <si>
    <t>I8F-MC-GPIT</t>
  </si>
  <si>
    <t>QA Approval per Batch Record</t>
  </si>
  <si>
    <t>Secondary Room setup and Batch preparation (Ambient)</t>
  </si>
  <si>
    <t>J1I-MC-GZBZ</t>
  </si>
  <si>
    <t>J1I-MC-GZBY</t>
  </si>
  <si>
    <t>J5P-MC-GZ02</t>
  </si>
  <si>
    <t>J2A-MC-GZPS</t>
  </si>
  <si>
    <t>J2A-MC-GZPT</t>
  </si>
  <si>
    <t>D3465C00001 Returns and Destructions</t>
  </si>
  <si>
    <t>Cost per Hour Other Services</t>
  </si>
  <si>
    <t>AC-065A310 Returns and Destructions</t>
  </si>
  <si>
    <t>AC-055-315 Returns and Destructions</t>
  </si>
  <si>
    <t>61186372NSC3001 Returns and Destructions</t>
  </si>
  <si>
    <t>80202135IIM2001 Returns and Destructions</t>
  </si>
  <si>
    <t>MK-7339-008 (Local)</t>
  </si>
  <si>
    <t>MK-7684A-003 (Local)</t>
  </si>
  <si>
    <t>MK-7684A-007 (Local)</t>
  </si>
  <si>
    <t>MK-1439-066 (Local)</t>
  </si>
  <si>
    <t>MSD Multiple Protocols</t>
  </si>
  <si>
    <t>MK-3475-365 (Local)</t>
  </si>
  <si>
    <t>MK-6024-013 (Local)</t>
  </si>
  <si>
    <t xml:space="preserve"> -   </t>
  </si>
  <si>
    <t>MK-5592-127 (Local)</t>
  </si>
  <si>
    <t>C3651021 COM</t>
  </si>
  <si>
    <t>Medication Purchase E (Per Unit)</t>
  </si>
  <si>
    <t>Adjustment for Adoption Nbr. 606</t>
  </si>
  <si>
    <t>BuscarV de selectable table</t>
  </si>
  <si>
    <t>FB Invoice</t>
  </si>
  <si>
    <t>Fisher reference</t>
  </si>
  <si>
    <t>Año</t>
  </si>
  <si>
    <t>Mes del año en numero</t>
  </si>
  <si>
    <t>Category en FB BuscarV de selectable table</t>
  </si>
  <si>
    <t>Service</t>
  </si>
  <si>
    <t>Invoiced</t>
  </si>
  <si>
    <t>currency</t>
  </si>
  <si>
    <t xml:space="preserve">convertir el valor a BS USD RATE </t>
  </si>
  <si>
    <t>Site</t>
  </si>
  <si>
    <t>Solo PO</t>
  </si>
  <si>
    <t>Sponsor tal cual FB</t>
  </si>
  <si>
    <t>mismo columna K</t>
  </si>
  <si>
    <t xml:space="preserve">fecha emision de facturacion </t>
  </si>
  <si>
    <t xml:space="preserve">   Ex. Rates   </t>
  </si>
  <si>
    <t>BS</t>
  </si>
  <si>
    <t>Local Trials</t>
  </si>
  <si>
    <t>Revenues - Third Parties</t>
  </si>
  <si>
    <t>EUR</t>
  </si>
  <si>
    <t>Local Trial</t>
  </si>
  <si>
    <t>CHF</t>
  </si>
  <si>
    <t>CLP</t>
  </si>
  <si>
    <t>GBP</t>
  </si>
  <si>
    <t>BRL</t>
  </si>
  <si>
    <t>42756493BLC2003_anc_returns</t>
  </si>
  <si>
    <t>Contrato Local Ancillaries and Returns</t>
  </si>
  <si>
    <t>80202135SLE2001_Anc_returns</t>
  </si>
  <si>
    <t>Contrato Local - Retornos y Ancillaries</t>
  </si>
  <si>
    <t>54135419TRD4010_anc_returns</t>
  </si>
  <si>
    <t>(ARG) Contrato Local - Retornos y Ancillaries</t>
  </si>
  <si>
    <t>ARG PO#8200873875</t>
  </si>
  <si>
    <t>PO#8200873875</t>
  </si>
  <si>
    <t>58474 - ARG PO#8200873875</t>
  </si>
  <si>
    <t>58474 - ARG PO# 8200873875</t>
  </si>
  <si>
    <t>PO# 8200873875</t>
  </si>
  <si>
    <t>(ARG) PO 8200873875</t>
  </si>
  <si>
    <t>PO 8200873875</t>
  </si>
  <si>
    <t>(ARG) FR# 58474- ARG PO 8200873875</t>
  </si>
  <si>
    <t>(ARG) 58474 - ARG PO 8200873875</t>
  </si>
  <si>
    <t>ARG 58474 - PO 8200873875</t>
  </si>
  <si>
    <t>(ARG) FR# 58474 ARG PO# 8200873875</t>
  </si>
  <si>
    <t>58474 - ARG PO 8200873875</t>
  </si>
  <si>
    <t>MK-7339-010 (Local)</t>
  </si>
  <si>
    <t>58474-ARG PO 8200873875</t>
  </si>
  <si>
    <t>MK-7902-006 (local)</t>
  </si>
  <si>
    <t>(AR) PO 8201117014</t>
  </si>
  <si>
    <t>MK-3475-B10 (Local)</t>
  </si>
  <si>
    <t>PO 8201117014</t>
  </si>
  <si>
    <t>(ARG) FR# 58474 / PO# 8200873875</t>
  </si>
  <si>
    <t>(ARG) FR# 58474 - ARG PO# 8200873875</t>
  </si>
  <si>
    <t>(ARG) FR 58474 PO 8200873875</t>
  </si>
  <si>
    <t>(AR) PO# 8201145175</t>
  </si>
  <si>
    <t>MK-7684A-002 (Local)</t>
  </si>
  <si>
    <t>PO# 8201145175</t>
  </si>
  <si>
    <t>(ARG) FR 58474 - PO 8200873875</t>
  </si>
  <si>
    <t>ARG 58474 - PO#8200873875</t>
  </si>
  <si>
    <t>ARG FR# 58474  PO#: 8200873875</t>
  </si>
  <si>
    <t>PO#: 8200873875</t>
  </si>
  <si>
    <t>FR# 58474 PO# 8200873875</t>
  </si>
  <si>
    <t>FR#58474 | PO# 8200873875</t>
  </si>
  <si>
    <t>MK-7902-013 (Local)</t>
  </si>
  <si>
    <t>(AR) PO# 8200873875</t>
  </si>
  <si>
    <t>MK-3475-02D (Local)</t>
  </si>
  <si>
    <t>(ARG) PSG-A-1072403 PO 8200873875</t>
  </si>
  <si>
    <t>(ARG) PO # 8200873875</t>
  </si>
  <si>
    <t>PO # 8200873875</t>
  </si>
  <si>
    <t>MK-0616-013 (Local)</t>
  </si>
  <si>
    <t>(ARG) PSG-A-1072403 PO# 8200873875</t>
  </si>
  <si>
    <t>ARG 58474 - PO# 8200873875</t>
  </si>
  <si>
    <t>(ARG) 8200873875</t>
  </si>
  <si>
    <t>ARG - PO # 8200873875</t>
  </si>
  <si>
    <t>MK-0616-018 (Local)</t>
  </si>
  <si>
    <t>0004-00000010</t>
  </si>
  <si>
    <t>Tranfer Pricing 06-2025</t>
  </si>
  <si>
    <t>Total Duties</t>
  </si>
  <si>
    <t xml:space="preserve">Transfer pricing </t>
  </si>
  <si>
    <t>BS May</t>
  </si>
  <si>
    <t>Sponsor de Revenue</t>
  </si>
  <si>
    <t>NO TOCAR</t>
  </si>
  <si>
    <t>5415166</t>
  </si>
  <si>
    <t>PARG57830</t>
  </si>
  <si>
    <t>I5T-MC-AACO (CAM)</t>
  </si>
  <si>
    <t>totalStorage</t>
  </si>
  <si>
    <t>BSLATAMTP</t>
  </si>
  <si>
    <t>4200451914</t>
  </si>
  <si>
    <t>ELI LILLY AND CO</t>
  </si>
  <si>
    <t>totalDistribution</t>
  </si>
  <si>
    <t>5413135</t>
  </si>
  <si>
    <t>PARG87129</t>
  </si>
  <si>
    <t>J1I-MC-GZBP (CAM)</t>
  </si>
  <si>
    <t>totalFreight</t>
  </si>
  <si>
    <t>E005473054</t>
  </si>
  <si>
    <t>FISHER CLINICAL SERV</t>
  </si>
  <si>
    <t>5415165</t>
  </si>
  <si>
    <t>PARG84773</t>
  </si>
  <si>
    <t>PO-23-0179</t>
  </si>
  <si>
    <t>DEBIOPHARM INTL SA</t>
  </si>
  <si>
    <t>J1I-MC-GZQD (CAM)</t>
  </si>
  <si>
    <t>I8F-MC-GPJD (CAM)</t>
  </si>
  <si>
    <t>totalDuties</t>
  </si>
  <si>
    <t>5415167</t>
  </si>
  <si>
    <t>PARG44307</t>
  </si>
  <si>
    <t>7300837283</t>
  </si>
  <si>
    <t>J2A-MC-GZPL (CAM)</t>
  </si>
  <si>
    <t>5415171</t>
  </si>
  <si>
    <t>PARG60366</t>
  </si>
  <si>
    <t>9500854302</t>
  </si>
  <si>
    <t>HORSHAM GBP</t>
  </si>
  <si>
    <t>5415172</t>
  </si>
  <si>
    <t>PARG58334</t>
  </si>
  <si>
    <t>8201026791</t>
  </si>
  <si>
    <t>MERCK</t>
  </si>
  <si>
    <t>totalReturns and Destructions</t>
  </si>
  <si>
    <t>5415174</t>
  </si>
  <si>
    <t>PARG65754</t>
  </si>
  <si>
    <t>7100420798</t>
  </si>
  <si>
    <t>5415175</t>
  </si>
  <si>
    <t>PARG68489</t>
  </si>
  <si>
    <t>7100005462</t>
  </si>
  <si>
    <t>5415178</t>
  </si>
  <si>
    <t>PARG67136</t>
  </si>
  <si>
    <t>994817603</t>
  </si>
  <si>
    <t>Janssen R&amp;D LLC</t>
  </si>
  <si>
    <t>5415180</t>
  </si>
  <si>
    <t>PARG73387</t>
  </si>
  <si>
    <t>8001166311</t>
  </si>
  <si>
    <t>5415184</t>
  </si>
  <si>
    <t>PARG68587</t>
  </si>
  <si>
    <t>I4V-MC-JAIR</t>
  </si>
  <si>
    <t>5415187</t>
  </si>
  <si>
    <t>PARG71011</t>
  </si>
  <si>
    <t>5415189</t>
  </si>
  <si>
    <t>PARG74009</t>
  </si>
  <si>
    <t>9500851363</t>
  </si>
  <si>
    <t>Seagen, Inc.</t>
  </si>
  <si>
    <t>5415190</t>
  </si>
  <si>
    <t>PARG76204</t>
  </si>
  <si>
    <t>7300837279</t>
  </si>
  <si>
    <t>Horizon Therapeutics</t>
  </si>
  <si>
    <t>5415192</t>
  </si>
  <si>
    <t>PARG73145</t>
  </si>
  <si>
    <t>7100004874</t>
  </si>
  <si>
    <t>5415193</t>
  </si>
  <si>
    <t>PARG71672</t>
  </si>
  <si>
    <t>7100013687</t>
  </si>
  <si>
    <t>5415196</t>
  </si>
  <si>
    <t>PARG71944</t>
  </si>
  <si>
    <t>7100013144</t>
  </si>
  <si>
    <t>5415197</t>
  </si>
  <si>
    <t>PARG71852</t>
  </si>
  <si>
    <t>2151667422</t>
  </si>
  <si>
    <t>FISHER - BASEL</t>
  </si>
  <si>
    <t>5415199</t>
  </si>
  <si>
    <t>PARG72966</t>
  </si>
  <si>
    <t>5415200</t>
  </si>
  <si>
    <t>PARG72129</t>
  </si>
  <si>
    <t>5415201</t>
  </si>
  <si>
    <t>PARG76091</t>
  </si>
  <si>
    <t>5415204</t>
  </si>
  <si>
    <t>PARG81200</t>
  </si>
  <si>
    <t>C028-3900027807</t>
  </si>
  <si>
    <t>Basel CHF</t>
  </si>
  <si>
    <t>5415207</t>
  </si>
  <si>
    <t>PARG81883</t>
  </si>
  <si>
    <t>4400211584</t>
  </si>
  <si>
    <t>CSL BERHING LLC</t>
  </si>
  <si>
    <t>5415209</t>
  </si>
  <si>
    <t>PARG75430</t>
  </si>
  <si>
    <t>23429</t>
  </si>
  <si>
    <t>HORSHAM EUROS</t>
  </si>
  <si>
    <t>5415210</t>
  </si>
  <si>
    <t>PARG76806</t>
  </si>
  <si>
    <t>5415211</t>
  </si>
  <si>
    <t>PARG81532</t>
  </si>
  <si>
    <t>7000077619</t>
  </si>
  <si>
    <t>FISHER - MT PROSPECT</t>
  </si>
  <si>
    <t>5415217</t>
  </si>
  <si>
    <t>PARG74981</t>
  </si>
  <si>
    <t>7100017189</t>
  </si>
  <si>
    <t>5415218</t>
  </si>
  <si>
    <t>PARG75429</t>
  </si>
  <si>
    <t>C028-3900028596</t>
  </si>
  <si>
    <t>5415219</t>
  </si>
  <si>
    <t>PARG76412</t>
  </si>
  <si>
    <t>7100420793</t>
  </si>
  <si>
    <t>ASTRAZENECA(ZPG)</t>
  </si>
  <si>
    <t>5415221</t>
  </si>
  <si>
    <t>PARG80908</t>
  </si>
  <si>
    <t>ZYM13956</t>
  </si>
  <si>
    <t>Patheon UK Limited</t>
  </si>
  <si>
    <t>5415222</t>
  </si>
  <si>
    <t>PARG75620</t>
  </si>
  <si>
    <t>5415225</t>
  </si>
  <si>
    <t>PARG79289</t>
  </si>
  <si>
    <t>ALE-14480</t>
  </si>
  <si>
    <t>5415226</t>
  </si>
  <si>
    <t>PARG77572</t>
  </si>
  <si>
    <t>C028-3900027899</t>
  </si>
  <si>
    <t>5415227</t>
  </si>
  <si>
    <t>PARG76566</t>
  </si>
  <si>
    <t>10068</t>
  </si>
  <si>
    <t>5415231</t>
  </si>
  <si>
    <t>PARG76234</t>
  </si>
  <si>
    <t>C028-3900028490</t>
  </si>
  <si>
    <t>5415233</t>
  </si>
  <si>
    <t>PARG76025</t>
  </si>
  <si>
    <t>JAN-ORTHO</t>
  </si>
  <si>
    <t>5415234</t>
  </si>
  <si>
    <t>PARG76057</t>
  </si>
  <si>
    <t>5415235</t>
  </si>
  <si>
    <t>PARG78402</t>
  </si>
  <si>
    <t>5415239</t>
  </si>
  <si>
    <t>PARG78517</t>
  </si>
  <si>
    <t>C028-3900028850</t>
  </si>
  <si>
    <t>totalPackaging</t>
  </si>
  <si>
    <t>5415240</t>
  </si>
  <si>
    <t>PARG76514</t>
  </si>
  <si>
    <t>C028-3900029141</t>
  </si>
  <si>
    <t>5415242</t>
  </si>
  <si>
    <t>PARG77171</t>
  </si>
  <si>
    <t>7100358543-3</t>
  </si>
  <si>
    <t>5415243</t>
  </si>
  <si>
    <t>PARG76764</t>
  </si>
  <si>
    <t>5415244</t>
  </si>
  <si>
    <t>PARG76670</t>
  </si>
  <si>
    <t>5415246</t>
  </si>
  <si>
    <t>PARG76752</t>
  </si>
  <si>
    <t>PFIZER</t>
  </si>
  <si>
    <t>5415247</t>
  </si>
  <si>
    <t>PARG76914</t>
  </si>
  <si>
    <t>7100061271</t>
  </si>
  <si>
    <t>5415248</t>
  </si>
  <si>
    <t>PARG79647</t>
  </si>
  <si>
    <t>C028-3900029288</t>
  </si>
  <si>
    <t>5415249</t>
  </si>
  <si>
    <t>PARG77987</t>
  </si>
  <si>
    <t>J3E-MC-EZDB</t>
  </si>
  <si>
    <t>5415250</t>
  </si>
  <si>
    <t>PARG80061</t>
  </si>
  <si>
    <t>5070340792</t>
  </si>
  <si>
    <t>Basel Euro</t>
  </si>
  <si>
    <t>5415251</t>
  </si>
  <si>
    <t>PARG78264</t>
  </si>
  <si>
    <t>BV-2023-3202</t>
  </si>
  <si>
    <t>5415252</t>
  </si>
  <si>
    <t>PARG79154</t>
  </si>
  <si>
    <t>7100096548</t>
  </si>
  <si>
    <t>5415253</t>
  </si>
  <si>
    <t>PARG86268</t>
  </si>
  <si>
    <t>5415257</t>
  </si>
  <si>
    <t>PARG78208</t>
  </si>
  <si>
    <t>050699</t>
  </si>
  <si>
    <t>Denali Therapeutics,</t>
  </si>
  <si>
    <t>5415259</t>
  </si>
  <si>
    <t>PARG77684</t>
  </si>
  <si>
    <t>5415260</t>
  </si>
  <si>
    <t>PARG81013</t>
  </si>
  <si>
    <t>7100186817</t>
  </si>
  <si>
    <t>5415261</t>
  </si>
  <si>
    <t>PARG80918</t>
  </si>
  <si>
    <t>7100159161</t>
  </si>
  <si>
    <t>5415263</t>
  </si>
  <si>
    <t>PARG77759</t>
  </si>
  <si>
    <t>7200056488</t>
  </si>
  <si>
    <t>5415264</t>
  </si>
  <si>
    <t>PARG78485</t>
  </si>
  <si>
    <t>C028-3900028784</t>
  </si>
  <si>
    <t>5415266</t>
  </si>
  <si>
    <t>PARG80678</t>
  </si>
  <si>
    <t>138599</t>
  </si>
  <si>
    <t>5415268</t>
  </si>
  <si>
    <t>PARG80171</t>
  </si>
  <si>
    <t>4800036921</t>
  </si>
  <si>
    <t>5415269</t>
  </si>
  <si>
    <t>PARG78561</t>
  </si>
  <si>
    <t>5415270</t>
  </si>
  <si>
    <t>PARG78603</t>
  </si>
  <si>
    <t>5415271</t>
  </si>
  <si>
    <t>PARG82717</t>
  </si>
  <si>
    <t>5415275</t>
  </si>
  <si>
    <t>PARG82237</t>
  </si>
  <si>
    <t>J2A-MC-GZGQ</t>
  </si>
  <si>
    <t>4300020409</t>
  </si>
  <si>
    <t>EXELIXIS, INC.</t>
  </si>
  <si>
    <t>5415278</t>
  </si>
  <si>
    <t>PARG80871</t>
  </si>
  <si>
    <t>C028_3900032221</t>
  </si>
  <si>
    <t>5415279</t>
  </si>
  <si>
    <t>PARG80758</t>
  </si>
  <si>
    <t>204858</t>
  </si>
  <si>
    <t>IQVIA Ltd.</t>
  </si>
  <si>
    <t>5415280</t>
  </si>
  <si>
    <t>PARG80885</t>
  </si>
  <si>
    <t>5415284</t>
  </si>
  <si>
    <t>PARG80290</t>
  </si>
  <si>
    <t>7100338742</t>
  </si>
  <si>
    <t>5415285</t>
  </si>
  <si>
    <t>PARG80428</t>
  </si>
  <si>
    <t>I4V-MC-JAIO</t>
  </si>
  <si>
    <t>7000100655</t>
  </si>
  <si>
    <t>GILEAD SCIENCES INC</t>
  </si>
  <si>
    <t>5415287</t>
  </si>
  <si>
    <t>PARG79593</t>
  </si>
  <si>
    <t>C028-3900031008</t>
  </si>
  <si>
    <t>J2A-MC-GZGU</t>
  </si>
  <si>
    <t>5415288</t>
  </si>
  <si>
    <t>PARG80903</t>
  </si>
  <si>
    <t>7100365937</t>
  </si>
  <si>
    <t>5415289</t>
  </si>
  <si>
    <t>PARG83577</t>
  </si>
  <si>
    <t>7100409107</t>
  </si>
  <si>
    <t>5415290</t>
  </si>
  <si>
    <t>PARG80164</t>
  </si>
  <si>
    <t>7100372740</t>
  </si>
  <si>
    <t>5415291</t>
  </si>
  <si>
    <t>PARG81451</t>
  </si>
  <si>
    <t>C028-3900031720</t>
  </si>
  <si>
    <t>5415295</t>
  </si>
  <si>
    <t>PARG82896</t>
  </si>
  <si>
    <t>2500105607</t>
  </si>
  <si>
    <t>5415296</t>
  </si>
  <si>
    <t>PARG82546</t>
  </si>
  <si>
    <t>50574</t>
  </si>
  <si>
    <t>5415298</t>
  </si>
  <si>
    <t>PARG79788</t>
  </si>
  <si>
    <t>5415299</t>
  </si>
  <si>
    <t>PARG79909</t>
  </si>
  <si>
    <t>5415301</t>
  </si>
  <si>
    <t>PARG80115</t>
  </si>
  <si>
    <t>20221203</t>
  </si>
  <si>
    <t>MICURX PHARMACEUTICA</t>
  </si>
  <si>
    <t>5415302</t>
  </si>
  <si>
    <t>PARG80460</t>
  </si>
  <si>
    <t>5415303</t>
  </si>
  <si>
    <t>PARG80101</t>
  </si>
  <si>
    <t>5415307</t>
  </si>
  <si>
    <t>PARG80578</t>
  </si>
  <si>
    <t>3900031883</t>
  </si>
  <si>
    <t>5415309</t>
  </si>
  <si>
    <t>PARG80636</t>
  </si>
  <si>
    <t>C028-3900031030</t>
  </si>
  <si>
    <t>5415317</t>
  </si>
  <si>
    <t>PARG82471</t>
  </si>
  <si>
    <t>7100282515</t>
  </si>
  <si>
    <t>5415318</t>
  </si>
  <si>
    <t>PARG82989</t>
  </si>
  <si>
    <t>000412</t>
  </si>
  <si>
    <t>89bio, Inc.</t>
  </si>
  <si>
    <t>5415320</t>
  </si>
  <si>
    <t>PARG83122</t>
  </si>
  <si>
    <t>7100343819</t>
  </si>
  <si>
    <t>5415322</t>
  </si>
  <si>
    <t>PARG81144</t>
  </si>
  <si>
    <t>4800061223</t>
  </si>
  <si>
    <t>5415323</t>
  </si>
  <si>
    <t>PARG83610</t>
  </si>
  <si>
    <t>7200608524</t>
  </si>
  <si>
    <t>5415324</t>
  </si>
  <si>
    <t>PARG86829</t>
  </si>
  <si>
    <t xml:space="preserve"> I5T-MC-AACO</t>
  </si>
  <si>
    <t>-2023-098</t>
  </si>
  <si>
    <t>5415326</t>
  </si>
  <si>
    <t>PARG81456</t>
  </si>
  <si>
    <t>100000014685</t>
  </si>
  <si>
    <t>5415328</t>
  </si>
  <si>
    <t>PARG82714</t>
  </si>
  <si>
    <t>J1I-MC-GZBP</t>
  </si>
  <si>
    <t>19068</t>
  </si>
  <si>
    <t>Gossamer Bio, Inc</t>
  </si>
  <si>
    <t>5415329</t>
  </si>
  <si>
    <t>PARG81294</t>
  </si>
  <si>
    <t>C028-3900032097</t>
  </si>
  <si>
    <t>5415330</t>
  </si>
  <si>
    <t>PARG87527</t>
  </si>
  <si>
    <t>C028-3900032142</t>
  </si>
  <si>
    <t>5415332</t>
  </si>
  <si>
    <t>PARG84650</t>
  </si>
  <si>
    <t>7100580661</t>
  </si>
  <si>
    <t>5415335</t>
  </si>
  <si>
    <t>PARG87422</t>
  </si>
  <si>
    <t>7100525972</t>
  </si>
  <si>
    <t>ASTRAZENECA(MACCLES)</t>
  </si>
  <si>
    <t>5415336</t>
  </si>
  <si>
    <t>PARG82567</t>
  </si>
  <si>
    <t>4500062049</t>
  </si>
  <si>
    <t>5415341</t>
  </si>
  <si>
    <t>PARG81916</t>
  </si>
  <si>
    <t>100000020523</t>
  </si>
  <si>
    <t>5415342</t>
  </si>
  <si>
    <t>PARG88046</t>
  </si>
  <si>
    <t>DNLI-062426</t>
  </si>
  <si>
    <t>5415343</t>
  </si>
  <si>
    <t>PARG84377</t>
  </si>
  <si>
    <t>5415344</t>
  </si>
  <si>
    <t>PARG83281</t>
  </si>
  <si>
    <t>7100597523</t>
  </si>
  <si>
    <t>5415345</t>
  </si>
  <si>
    <t>PARG83119</t>
  </si>
  <si>
    <t>7100613957</t>
  </si>
  <si>
    <t>MEDIMMUNE, INC.</t>
  </si>
  <si>
    <t>W8M-MC-LAA2</t>
  </si>
  <si>
    <t>5415347</t>
  </si>
  <si>
    <t>PARG84441</t>
  </si>
  <si>
    <t>8001243182</t>
  </si>
  <si>
    <t>TAKEDA</t>
  </si>
  <si>
    <t>5415348</t>
  </si>
  <si>
    <t>PARG83028</t>
  </si>
  <si>
    <t>J1I-MC-GZQD</t>
  </si>
  <si>
    <t>4500072910</t>
  </si>
  <si>
    <t>5415352</t>
  </si>
  <si>
    <t>PARG82902</t>
  </si>
  <si>
    <t>400000121968</t>
  </si>
  <si>
    <t>5415354</t>
  </si>
  <si>
    <t>PARG83836</t>
  </si>
  <si>
    <t>7100731545</t>
  </si>
  <si>
    <t>5415355</t>
  </si>
  <si>
    <t>PARG82843</t>
  </si>
  <si>
    <t>C028-3900032852</t>
  </si>
  <si>
    <t>5415356</t>
  </si>
  <si>
    <t>PARG86661</t>
  </si>
  <si>
    <t>C028_3900032638</t>
  </si>
  <si>
    <t>5415359</t>
  </si>
  <si>
    <t>PARG84443</t>
  </si>
  <si>
    <t>4724</t>
  </si>
  <si>
    <t>5415361</t>
  </si>
  <si>
    <t>PARG82878</t>
  </si>
  <si>
    <t>MDV3100-14</t>
  </si>
  <si>
    <t>400000126539</t>
  </si>
  <si>
    <t>5415364</t>
  </si>
  <si>
    <t>PARG83925</t>
  </si>
  <si>
    <t>7100588680</t>
  </si>
  <si>
    <t>ASTRAZENCA</t>
  </si>
  <si>
    <t>5415365</t>
  </si>
  <si>
    <t>PARG85557</t>
  </si>
  <si>
    <t>HORIZON THERAPEUTICS</t>
  </si>
  <si>
    <t>5415366</t>
  </si>
  <si>
    <t>PARG83195</t>
  </si>
  <si>
    <t>7200588467</t>
  </si>
  <si>
    <t>5415367</t>
  </si>
  <si>
    <t>PARG82622</t>
  </si>
  <si>
    <t>PCI-32765CAN3001</t>
  </si>
  <si>
    <t>100000013713</t>
  </si>
  <si>
    <t>5415368</t>
  </si>
  <si>
    <t>PARG83252</t>
  </si>
  <si>
    <t>7100004348-6</t>
  </si>
  <si>
    <t>5415371</t>
  </si>
  <si>
    <t>PARG85768</t>
  </si>
  <si>
    <t>Merck Receipt and Storage of CREDOS and TT4</t>
  </si>
  <si>
    <t>000197</t>
  </si>
  <si>
    <t>5415372</t>
  </si>
  <si>
    <t>PARG82920</t>
  </si>
  <si>
    <t>7100475308</t>
  </si>
  <si>
    <t>5415373</t>
  </si>
  <si>
    <t>PARG87091</t>
  </si>
  <si>
    <t>7200848597</t>
  </si>
  <si>
    <t>5415374</t>
  </si>
  <si>
    <t>PARG84551</t>
  </si>
  <si>
    <t>MK-3475-564</t>
  </si>
  <si>
    <t>5415375</t>
  </si>
  <si>
    <t>PARG82987</t>
  </si>
  <si>
    <t>MK-3475-598</t>
  </si>
  <si>
    <t>QEDX-010376</t>
  </si>
  <si>
    <t>QED Therapeutics, In</t>
  </si>
  <si>
    <t>5415378</t>
  </si>
  <si>
    <t>PARG83177</t>
  </si>
  <si>
    <t>MK-3475-590</t>
  </si>
  <si>
    <t>AE10276094</t>
  </si>
  <si>
    <t>5415379</t>
  </si>
  <si>
    <t>PARG84618</t>
  </si>
  <si>
    <t>MK-3475-689</t>
  </si>
  <si>
    <t>7200830117</t>
  </si>
  <si>
    <t>MK-3475-671</t>
  </si>
  <si>
    <t>5415380</t>
  </si>
  <si>
    <t>PARG84287</t>
  </si>
  <si>
    <t>MK-7264-027</t>
  </si>
  <si>
    <t>7200845735</t>
  </si>
  <si>
    <t>5415381</t>
  </si>
  <si>
    <t>PARG84280</t>
  </si>
  <si>
    <t>MK-8228-002</t>
  </si>
  <si>
    <t>7100774202</t>
  </si>
  <si>
    <t>MK-3475-775</t>
  </si>
  <si>
    <t>5415382</t>
  </si>
  <si>
    <t>PARG84991</t>
  </si>
  <si>
    <t>C028-3900033329</t>
  </si>
  <si>
    <t>5415383</t>
  </si>
  <si>
    <t>PARG84235</t>
  </si>
  <si>
    <t>5415384</t>
  </si>
  <si>
    <t>PARG86512</t>
  </si>
  <si>
    <t>000308</t>
  </si>
  <si>
    <t>5415387</t>
  </si>
  <si>
    <t>PARG88105</t>
  </si>
  <si>
    <t/>
  </si>
  <si>
    <t>5415388</t>
  </si>
  <si>
    <t>PARG83725</t>
  </si>
  <si>
    <t>5415390</t>
  </si>
  <si>
    <t>PARG85608</t>
  </si>
  <si>
    <t>5415391</t>
  </si>
  <si>
    <t>PARG83424</t>
  </si>
  <si>
    <t>MK-3475-826</t>
  </si>
  <si>
    <t>5415392</t>
  </si>
  <si>
    <t>PARG85685</t>
  </si>
  <si>
    <t>C028_3900033677</t>
  </si>
  <si>
    <t>MK-7339-002</t>
  </si>
  <si>
    <t>5415394</t>
  </si>
  <si>
    <t>PARG86954</t>
  </si>
  <si>
    <t>6053</t>
  </si>
  <si>
    <t>5415395</t>
  </si>
  <si>
    <t>PARG83534</t>
  </si>
  <si>
    <t>MK-3475-630</t>
  </si>
  <si>
    <t>286</t>
  </si>
  <si>
    <t>5415396</t>
  </si>
  <si>
    <t>PARG84914</t>
  </si>
  <si>
    <t>0082549361</t>
  </si>
  <si>
    <t>5415397</t>
  </si>
  <si>
    <t>PARG87966</t>
  </si>
  <si>
    <t>5415398</t>
  </si>
  <si>
    <t>PARG84763</t>
  </si>
  <si>
    <t>0081034683</t>
  </si>
  <si>
    <t>5415401</t>
  </si>
  <si>
    <t>PARG86340</t>
  </si>
  <si>
    <t>MK-7902-006</t>
  </si>
  <si>
    <t>C028-3900033890</t>
  </si>
  <si>
    <t>5415402</t>
  </si>
  <si>
    <t>PARG86247</t>
  </si>
  <si>
    <t>7100995446</t>
  </si>
  <si>
    <t>5415404</t>
  </si>
  <si>
    <t>PARG84762</t>
  </si>
  <si>
    <t>MK-7902-005</t>
  </si>
  <si>
    <t>18876</t>
  </si>
  <si>
    <t>5415405</t>
  </si>
  <si>
    <t>PARG86836</t>
  </si>
  <si>
    <t>7000058075</t>
  </si>
  <si>
    <t>5415406</t>
  </si>
  <si>
    <t>PARG84050</t>
  </si>
  <si>
    <t>MK-3475-937</t>
  </si>
  <si>
    <t>7100536166-3</t>
  </si>
  <si>
    <t>MK-3475-921</t>
  </si>
  <si>
    <t>5415407</t>
  </si>
  <si>
    <t>PARG84159</t>
  </si>
  <si>
    <t>MK-7902-001</t>
  </si>
  <si>
    <t>7000006767</t>
  </si>
  <si>
    <t>5415409</t>
  </si>
  <si>
    <t>PARG85617</t>
  </si>
  <si>
    <t>084088</t>
  </si>
  <si>
    <t>5415410</t>
  </si>
  <si>
    <t>PARG84498</t>
  </si>
  <si>
    <t>C028-3900033917</t>
  </si>
  <si>
    <t>MK-7339-010</t>
  </si>
  <si>
    <t>5415411</t>
  </si>
  <si>
    <t>PARG86215</t>
  </si>
  <si>
    <t>MK-7902-008</t>
  </si>
  <si>
    <t>8201045028</t>
  </si>
  <si>
    <t>Prometheus Bioscienc</t>
  </si>
  <si>
    <t>5415413</t>
  </si>
  <si>
    <t>PARG86899</t>
  </si>
  <si>
    <t>7101158976</t>
  </si>
  <si>
    <t>5415417</t>
  </si>
  <si>
    <t>PARG86506</t>
  </si>
  <si>
    <t>7101233392</t>
  </si>
  <si>
    <t>5415418</t>
  </si>
  <si>
    <t>PARG87624</t>
  </si>
  <si>
    <t>2500103299</t>
  </si>
  <si>
    <t>5415419</t>
  </si>
  <si>
    <t>PARG84931</t>
  </si>
  <si>
    <t>C028-3900034501</t>
  </si>
  <si>
    <t>5415421</t>
  </si>
  <si>
    <t>PARG86660</t>
  </si>
  <si>
    <t>000092</t>
  </si>
  <si>
    <t>5415423</t>
  </si>
  <si>
    <t>PARG85200</t>
  </si>
  <si>
    <t>7200996246</t>
  </si>
  <si>
    <t>ASTRAZENECA(AMG)</t>
  </si>
  <si>
    <t>MK-7902-011</t>
  </si>
  <si>
    <t>MK-7339-008</t>
  </si>
  <si>
    <t>5415424</t>
  </si>
  <si>
    <t>PARG86357</t>
  </si>
  <si>
    <t>5415425</t>
  </si>
  <si>
    <t>PARG85353</t>
  </si>
  <si>
    <t>Fisher AHMEDABAD</t>
  </si>
  <si>
    <t>5415426</t>
  </si>
  <si>
    <t>PARG85411</t>
  </si>
  <si>
    <t>400000162155</t>
  </si>
  <si>
    <t>5415427</t>
  </si>
  <si>
    <t>PARG86879</t>
  </si>
  <si>
    <t>MK-7339-006</t>
  </si>
  <si>
    <t>4550003161</t>
  </si>
  <si>
    <t>5415428</t>
  </si>
  <si>
    <t>PARG85490</t>
  </si>
  <si>
    <t>7000068341</t>
  </si>
  <si>
    <t>5415430</t>
  </si>
  <si>
    <t>PARG85289</t>
  </si>
  <si>
    <t>4200500829</t>
  </si>
  <si>
    <t>PSG - Memphis</t>
  </si>
  <si>
    <t>5415432</t>
  </si>
  <si>
    <t>PARG86001</t>
  </si>
  <si>
    <t>7000110235</t>
  </si>
  <si>
    <t>5415433</t>
  </si>
  <si>
    <t>PARG88196</t>
  </si>
  <si>
    <t>7101376956</t>
  </si>
  <si>
    <t>5415436</t>
  </si>
  <si>
    <t>PARG86352</t>
  </si>
  <si>
    <t>5415439</t>
  </si>
  <si>
    <t>PARG86646</t>
  </si>
  <si>
    <t>7000113634</t>
  </si>
  <si>
    <t>5415441</t>
  </si>
  <si>
    <t>PARG87116</t>
  </si>
  <si>
    <t>MK-3475-641</t>
  </si>
  <si>
    <t>7201343205</t>
  </si>
  <si>
    <t>5415442</t>
  </si>
  <si>
    <t>PARG86888</t>
  </si>
  <si>
    <t>7000112181</t>
  </si>
  <si>
    <t>5415445</t>
  </si>
  <si>
    <t>PARG86470</t>
  </si>
  <si>
    <t>4200408837</t>
  </si>
  <si>
    <t>5415446</t>
  </si>
  <si>
    <t>PARG86964</t>
  </si>
  <si>
    <t>PO-BV-2024-3794</t>
  </si>
  <si>
    <t>5415448</t>
  </si>
  <si>
    <t>PARG87461</t>
  </si>
  <si>
    <t>4100000042-6</t>
  </si>
  <si>
    <t>5415449</t>
  </si>
  <si>
    <t>PARG86628</t>
  </si>
  <si>
    <t>MK-3475-867</t>
  </si>
  <si>
    <t>4200485980</t>
  </si>
  <si>
    <t>5415450</t>
  </si>
  <si>
    <t>PARG86986</t>
  </si>
  <si>
    <t>4200418140</t>
  </si>
  <si>
    <t>5415451</t>
  </si>
  <si>
    <t>PARG86612</t>
  </si>
  <si>
    <t>D3251C00014</t>
  </si>
  <si>
    <t>6012</t>
  </si>
  <si>
    <t>Priovant Therapeutic</t>
  </si>
  <si>
    <t>5415452</t>
  </si>
  <si>
    <t>PARG82633</t>
  </si>
  <si>
    <t>C028-3900035339</t>
  </si>
  <si>
    <t>5415453</t>
  </si>
  <si>
    <t>PARG87043</t>
  </si>
  <si>
    <t>D3254C00001</t>
  </si>
  <si>
    <t>4200471853</t>
  </si>
  <si>
    <t>5415454</t>
  </si>
  <si>
    <t>PARG86701</t>
  </si>
  <si>
    <t>CNTO1959UCO3001</t>
  </si>
  <si>
    <t>289199</t>
  </si>
  <si>
    <t>IQVIA RDS, Inc.</t>
  </si>
  <si>
    <t>5415455</t>
  </si>
  <si>
    <t>PARG86712</t>
  </si>
  <si>
    <t>400000162703</t>
  </si>
  <si>
    <t>5415458</t>
  </si>
  <si>
    <t>PARG88215</t>
  </si>
  <si>
    <t>4200438690</t>
  </si>
  <si>
    <t>MK-3475-966</t>
  </si>
  <si>
    <t>5415459</t>
  </si>
  <si>
    <t>PARG87009</t>
  </si>
  <si>
    <t>42756493BLC2003</t>
  </si>
  <si>
    <t>C028-3900035231</t>
  </si>
  <si>
    <t>5415460</t>
  </si>
  <si>
    <t>PARG87854</t>
  </si>
  <si>
    <t>C028-3900035934</t>
  </si>
  <si>
    <t>5415462</t>
  </si>
  <si>
    <t>PARG87097</t>
  </si>
  <si>
    <t>C028-3900035236</t>
  </si>
  <si>
    <t>5415464</t>
  </si>
  <si>
    <t>PARG87488</t>
  </si>
  <si>
    <t>7200977435</t>
  </si>
  <si>
    <t>5415465</t>
  </si>
  <si>
    <t>PARG88107</t>
  </si>
  <si>
    <t>4200462823</t>
  </si>
  <si>
    <t>5415466</t>
  </si>
  <si>
    <t>PARG88175</t>
  </si>
  <si>
    <t>5415469</t>
  </si>
  <si>
    <t>PARG88293</t>
  </si>
  <si>
    <t>MK-8591A-020</t>
  </si>
  <si>
    <t>5415470</t>
  </si>
  <si>
    <t>PARG88093</t>
  </si>
  <si>
    <t>298649</t>
  </si>
  <si>
    <t>MK-7264-042</t>
  </si>
  <si>
    <t>MK-7339-007</t>
  </si>
  <si>
    <t>5415471</t>
  </si>
  <si>
    <t>PARG88124</t>
  </si>
  <si>
    <t>304049</t>
  </si>
  <si>
    <t>MK-3475-975</t>
  </si>
  <si>
    <t>5415472</t>
  </si>
  <si>
    <t>PARG88167</t>
  </si>
  <si>
    <t>299616</t>
  </si>
  <si>
    <t>SGN22E-003</t>
  </si>
  <si>
    <t>5415473</t>
  </si>
  <si>
    <t>PARG88109</t>
  </si>
  <si>
    <t>7201406084</t>
  </si>
  <si>
    <t>5415474</t>
  </si>
  <si>
    <t>PARG88231</t>
  </si>
  <si>
    <t>4200471854</t>
  </si>
  <si>
    <t>VIB0551.P3.S2</t>
  </si>
  <si>
    <t>5415475</t>
  </si>
  <si>
    <t>PARG88329</t>
  </si>
  <si>
    <t>4200458824</t>
  </si>
  <si>
    <t>5413132C</t>
  </si>
  <si>
    <t>E005246955</t>
  </si>
  <si>
    <t>MK-7902-013</t>
  </si>
  <si>
    <t>MK-7339-012</t>
  </si>
  <si>
    <t>67896062CTP3001</t>
  </si>
  <si>
    <t>MK-3475-B10</t>
  </si>
  <si>
    <t>DS8201-A-U305</t>
  </si>
  <si>
    <t>VIB0551.P3.S1</t>
  </si>
  <si>
    <t>MSD-ASM pool study</t>
  </si>
  <si>
    <t>MK-3655-001</t>
  </si>
  <si>
    <t>D5982C00007</t>
  </si>
  <si>
    <t>MK-7902-015</t>
  </si>
  <si>
    <t>MK-7684A-002</t>
  </si>
  <si>
    <t>DS8201-A-U306</t>
  </si>
  <si>
    <t>IgPro20_3007</t>
  </si>
  <si>
    <t>MK-3475-B21</t>
  </si>
  <si>
    <t>MK-7902-014</t>
  </si>
  <si>
    <t>MK-1654-004</t>
  </si>
  <si>
    <t>MK-3475-B15</t>
  </si>
  <si>
    <t>MK-5475-007</t>
  </si>
  <si>
    <t>MK-7902-017</t>
  </si>
  <si>
    <t>MK-3475-B49</t>
  </si>
  <si>
    <t>SGNTV-003</t>
  </si>
  <si>
    <t>MK-4482-013</t>
  </si>
  <si>
    <t>D3465C00001</t>
  </si>
  <si>
    <t>17000139BLC3001</t>
  </si>
  <si>
    <t>MK-1242-035</t>
  </si>
  <si>
    <t>D910PC00001</t>
  </si>
  <si>
    <t>5413123</t>
  </si>
  <si>
    <t>PARG84651</t>
  </si>
  <si>
    <t>4200460613</t>
  </si>
  <si>
    <t>5413142</t>
  </si>
  <si>
    <t>PARG80091</t>
  </si>
  <si>
    <t>5414612</t>
  </si>
  <si>
    <t>PARG83279</t>
  </si>
  <si>
    <t>400000120957</t>
  </si>
  <si>
    <t>MK-2060-007</t>
  </si>
  <si>
    <t>5415168</t>
  </si>
  <si>
    <t>PARG67937</t>
  </si>
  <si>
    <t>MEDIVATION, INC.</t>
  </si>
  <si>
    <t>5415169</t>
  </si>
  <si>
    <t>PARG63212</t>
  </si>
  <si>
    <t>J&amp;J PRD LLC</t>
  </si>
  <si>
    <t>5415170</t>
  </si>
  <si>
    <t>PARG63904</t>
  </si>
  <si>
    <t>MK-1084-001</t>
  </si>
  <si>
    <t>MK-6024-001</t>
  </si>
  <si>
    <t>5415173</t>
  </si>
  <si>
    <t>PARG68572</t>
  </si>
  <si>
    <t>4510001802</t>
  </si>
  <si>
    <t>5415176</t>
  </si>
  <si>
    <t>PARG67453</t>
  </si>
  <si>
    <t>7300147790</t>
  </si>
  <si>
    <t>5415177</t>
  </si>
  <si>
    <t>PARG67221</t>
  </si>
  <si>
    <t>7100007475</t>
  </si>
  <si>
    <t>5415179</t>
  </si>
  <si>
    <t>PARG69992</t>
  </si>
  <si>
    <t>7100009797</t>
  </si>
  <si>
    <t>CNTO1959PSA4002</t>
  </si>
  <si>
    <t>5415181</t>
  </si>
  <si>
    <t>PARG69049</t>
  </si>
  <si>
    <t>7100415997-2</t>
  </si>
  <si>
    <t>5415182</t>
  </si>
  <si>
    <t>PARG83766</t>
  </si>
  <si>
    <t>7200070389</t>
  </si>
  <si>
    <t>5415183</t>
  </si>
  <si>
    <t>PARG72592</t>
  </si>
  <si>
    <t>4510030639</t>
  </si>
  <si>
    <t>1698-301-007</t>
  </si>
  <si>
    <t>5415185</t>
  </si>
  <si>
    <t>PARG74210</t>
  </si>
  <si>
    <t>:994817603</t>
  </si>
  <si>
    <t>5415188</t>
  </si>
  <si>
    <t>PARG70026</t>
  </si>
  <si>
    <t>7100006007</t>
  </si>
  <si>
    <t>C4161001</t>
  </si>
  <si>
    <t>5415194</t>
  </si>
  <si>
    <t>PARG71347</t>
  </si>
  <si>
    <t>MK-7684A-007</t>
  </si>
  <si>
    <t>5415195</t>
  </si>
  <si>
    <t>PARG82224</t>
  </si>
  <si>
    <t>CH-12963</t>
  </si>
  <si>
    <t>MK-7684A-006</t>
  </si>
  <si>
    <t>5415198</t>
  </si>
  <si>
    <t>PARG78028</t>
  </si>
  <si>
    <t>6500019114</t>
  </si>
  <si>
    <t>DAIICHI SANKYO- NJ</t>
  </si>
  <si>
    <t>5415202</t>
  </si>
  <si>
    <t>PARG73562</t>
  </si>
  <si>
    <t>CNTO1275JPA3001</t>
  </si>
  <si>
    <t>8000581194</t>
  </si>
  <si>
    <t>5415203</t>
  </si>
  <si>
    <t>PARG73529</t>
  </si>
  <si>
    <t>30365</t>
  </si>
  <si>
    <t>5415205</t>
  </si>
  <si>
    <t>PARG73043</t>
  </si>
  <si>
    <t>7100863346</t>
  </si>
  <si>
    <t>5415206</t>
  </si>
  <si>
    <t>PARG76360</t>
  </si>
  <si>
    <t>6500020151</t>
  </si>
  <si>
    <t>5415208</t>
  </si>
  <si>
    <t>PARG80031</t>
  </si>
  <si>
    <t>32046</t>
  </si>
  <si>
    <t>MK-7684A-008</t>
  </si>
  <si>
    <t>5415212</t>
  </si>
  <si>
    <t>PARG76726</t>
  </si>
  <si>
    <t>C028-3900027912</t>
  </si>
  <si>
    <t>5415213</t>
  </si>
  <si>
    <t>PARG74113</t>
  </si>
  <si>
    <t>4450615253</t>
  </si>
  <si>
    <t>5415214</t>
  </si>
  <si>
    <t>PARG74933</t>
  </si>
  <si>
    <t>C0283900026462</t>
  </si>
  <si>
    <t>MK-3475-905</t>
  </si>
  <si>
    <t>5415215</t>
  </si>
  <si>
    <t>PARG76808</t>
  </si>
  <si>
    <t>MK-1942-008</t>
  </si>
  <si>
    <t>5415216</t>
  </si>
  <si>
    <t>PARG74848</t>
  </si>
  <si>
    <t>5415220</t>
  </si>
  <si>
    <t>PARG76226</t>
  </si>
  <si>
    <t>7100003056-2</t>
  </si>
  <si>
    <t>5415223</t>
  </si>
  <si>
    <t>PARG75407</t>
  </si>
  <si>
    <t>C028-3900027934</t>
  </si>
  <si>
    <t>5415224</t>
  </si>
  <si>
    <t>PARG75418</t>
  </si>
  <si>
    <t>C028-3900028802</t>
  </si>
  <si>
    <t>MK-4280A-008</t>
  </si>
  <si>
    <t>5415228</t>
  </si>
  <si>
    <t>PARG77224</t>
  </si>
  <si>
    <t>7100023486</t>
  </si>
  <si>
    <t>5415229</t>
  </si>
  <si>
    <t>PARG78726</t>
  </si>
  <si>
    <t>7100419745</t>
  </si>
  <si>
    <t>5415230</t>
  </si>
  <si>
    <t>PARG77441</t>
  </si>
  <si>
    <t>C028-3900028266</t>
  </si>
  <si>
    <t>VIB0551.P2.S2.NMO</t>
  </si>
  <si>
    <t>5415232</t>
  </si>
  <si>
    <t>PARG75753</t>
  </si>
  <si>
    <t>5415237</t>
  </si>
  <si>
    <t>PARG76153</t>
  </si>
  <si>
    <t>5415238</t>
  </si>
  <si>
    <t>PARG76224</t>
  </si>
  <si>
    <t>C028-3900028172</t>
  </si>
  <si>
    <t>5415241</t>
  </si>
  <si>
    <t>PARG78814</t>
  </si>
  <si>
    <t>C028-3900029088</t>
  </si>
  <si>
    <t>5415245</t>
  </si>
  <si>
    <t>PARG84430</t>
  </si>
  <si>
    <t>4201830280</t>
  </si>
  <si>
    <t>ALLERGAN</t>
  </si>
  <si>
    <t>5415254</t>
  </si>
  <si>
    <t>PARG79834</t>
  </si>
  <si>
    <t>V116-010</t>
  </si>
  <si>
    <t>C028-3900029417</t>
  </si>
  <si>
    <t>5415255</t>
  </si>
  <si>
    <t>PARG81714</t>
  </si>
  <si>
    <t>D9180C00008</t>
  </si>
  <si>
    <t>C028-3900029552</t>
  </si>
  <si>
    <t>5415256</t>
  </si>
  <si>
    <t>PARG80320</t>
  </si>
  <si>
    <t>5415258</t>
  </si>
  <si>
    <t>PARG79069</t>
  </si>
  <si>
    <t>C028-3900030319</t>
  </si>
  <si>
    <t>5415262</t>
  </si>
  <si>
    <t>PARG78399</t>
  </si>
  <si>
    <t>C028-3900033521</t>
  </si>
  <si>
    <t>5415265</t>
  </si>
  <si>
    <t>PARG80080</t>
  </si>
  <si>
    <t>C028-3900030706</t>
  </si>
  <si>
    <t>MK-3475A-D77</t>
  </si>
  <si>
    <t>5415272</t>
  </si>
  <si>
    <t>PARG79902</t>
  </si>
  <si>
    <t>5415273</t>
  </si>
  <si>
    <t>PARG84789</t>
  </si>
  <si>
    <t>5415274</t>
  </si>
  <si>
    <t>PARG82490</t>
  </si>
  <si>
    <t>0081031596</t>
  </si>
  <si>
    <t>FISHER - SINGAPORE</t>
  </si>
  <si>
    <t>MK-7684A-010</t>
  </si>
  <si>
    <t>5415276</t>
  </si>
  <si>
    <t>PARG88104</t>
  </si>
  <si>
    <t>-03-00000421</t>
  </si>
  <si>
    <t>5415277</t>
  </si>
  <si>
    <t>PARG86543</t>
  </si>
  <si>
    <t>RC48G001</t>
  </si>
  <si>
    <t>-2022-242</t>
  </si>
  <si>
    <t>5415281</t>
  </si>
  <si>
    <t>PARG79339</t>
  </si>
  <si>
    <t>C028-3900031345</t>
  </si>
  <si>
    <t>AL001-3 (CAM)</t>
  </si>
  <si>
    <t>5415282</t>
  </si>
  <si>
    <t>PARG80869</t>
  </si>
  <si>
    <t>MRXC-302</t>
  </si>
  <si>
    <t>C028-3900032356</t>
  </si>
  <si>
    <t>5415283</t>
  </si>
  <si>
    <t>PARG85183</t>
  </si>
  <si>
    <t>C028-3900031468</t>
  </si>
  <si>
    <t>5415286</t>
  </si>
  <si>
    <t>PARG77164</t>
  </si>
  <si>
    <t>117907</t>
  </si>
  <si>
    <t>5415292</t>
  </si>
  <si>
    <t>PARG83386</t>
  </si>
  <si>
    <t>C028-3900031683</t>
  </si>
  <si>
    <t>5415293</t>
  </si>
  <si>
    <t>PARG80777</t>
  </si>
  <si>
    <t>C028-3900031698</t>
  </si>
  <si>
    <t>MK-8591A-053</t>
  </si>
  <si>
    <t>5415297</t>
  </si>
  <si>
    <t>PARG79750</t>
  </si>
  <si>
    <t>5415300</t>
  </si>
  <si>
    <t>PARG79780</t>
  </si>
  <si>
    <t>ALE-13509</t>
  </si>
  <si>
    <t>IgAN WA43966 (CAM)</t>
  </si>
  <si>
    <t>MK-5475-013</t>
  </si>
  <si>
    <t>5415305</t>
  </si>
  <si>
    <t>PARG81097</t>
  </si>
  <si>
    <t>7100448189</t>
  </si>
  <si>
    <t>5415306</t>
  </si>
  <si>
    <t>PARG82195</t>
  </si>
  <si>
    <t>792300</t>
  </si>
  <si>
    <t>5415308</t>
  </si>
  <si>
    <t>PARG82918</t>
  </si>
  <si>
    <t>P000165877</t>
  </si>
  <si>
    <t>F.HOFFMAN</t>
  </si>
  <si>
    <t>5415310</t>
  </si>
  <si>
    <t>PARG82694</t>
  </si>
  <si>
    <t>7100479337</t>
  </si>
  <si>
    <t>5415311</t>
  </si>
  <si>
    <t>PARG84526</t>
  </si>
  <si>
    <t>CYT121784</t>
  </si>
  <si>
    <t>5415312</t>
  </si>
  <si>
    <t>PARG84813</t>
  </si>
  <si>
    <t>20230447</t>
  </si>
  <si>
    <t>5415313</t>
  </si>
  <si>
    <t>PARG80862</t>
  </si>
  <si>
    <t>MK-3475-02B</t>
  </si>
  <si>
    <t>C028-3900031661</t>
  </si>
  <si>
    <t>5415314</t>
  </si>
  <si>
    <t>PARG80947</t>
  </si>
  <si>
    <t>C028-3900030984</t>
  </si>
  <si>
    <t>BIO89-100-231</t>
  </si>
  <si>
    <t>5415319</t>
  </si>
  <si>
    <t>PARG81026</t>
  </si>
  <si>
    <t>5415321</t>
  </si>
  <si>
    <t>PARG81143</t>
  </si>
  <si>
    <t>C028-3900036175</t>
  </si>
  <si>
    <t>5415325</t>
  </si>
  <si>
    <t>PARG83556</t>
  </si>
  <si>
    <t>MK-8591A-054</t>
  </si>
  <si>
    <t>C028_3900032437</t>
  </si>
  <si>
    <t>5415327</t>
  </si>
  <si>
    <t>PARG82102</t>
  </si>
  <si>
    <t>6600638006</t>
  </si>
  <si>
    <t>V940-001</t>
  </si>
  <si>
    <t>5415331</t>
  </si>
  <si>
    <t>PARG82539</t>
  </si>
  <si>
    <t>GB002-3101</t>
  </si>
  <si>
    <t>0082443442</t>
  </si>
  <si>
    <t>5415333</t>
  </si>
  <si>
    <t>PARG81850</t>
  </si>
  <si>
    <t>196006</t>
  </si>
  <si>
    <t>5415337</t>
  </si>
  <si>
    <t>PARG85762</t>
  </si>
  <si>
    <t>298084</t>
  </si>
  <si>
    <t>5415339</t>
  </si>
  <si>
    <t>PARG86471</t>
  </si>
  <si>
    <t>P25512534R</t>
  </si>
  <si>
    <t>MK-0616-013</t>
  </si>
  <si>
    <t>5415346</t>
  </si>
  <si>
    <t>MK-6194-007</t>
  </si>
  <si>
    <t>5415350</t>
  </si>
  <si>
    <t>PARG84993</t>
  </si>
  <si>
    <t>CLG5542700</t>
  </si>
  <si>
    <t>5415351</t>
  </si>
  <si>
    <t>PARG82225</t>
  </si>
  <si>
    <t>-BV-2023-3201</t>
  </si>
  <si>
    <t>5415353</t>
  </si>
  <si>
    <t>PARG87759</t>
  </si>
  <si>
    <t>4400529028</t>
  </si>
  <si>
    <t>5415357</t>
  </si>
  <si>
    <t>PARG85790</t>
  </si>
  <si>
    <t>C028-3900032743</t>
  </si>
  <si>
    <t>5415358</t>
  </si>
  <si>
    <t>PARG82200</t>
  </si>
  <si>
    <t>C028-3900032046</t>
  </si>
  <si>
    <t>5415360</t>
  </si>
  <si>
    <t>PARG84445</t>
  </si>
  <si>
    <t>EDP938-104</t>
  </si>
  <si>
    <t>5646</t>
  </si>
  <si>
    <t>5415362</t>
  </si>
  <si>
    <t>PARG84293</t>
  </si>
  <si>
    <t>4300033782</t>
  </si>
  <si>
    <t>DNLI-E-0008</t>
  </si>
  <si>
    <t>5415363</t>
  </si>
  <si>
    <t>PARG82223</t>
  </si>
  <si>
    <t>C028-3900032189</t>
  </si>
  <si>
    <t>5415369</t>
  </si>
  <si>
    <t>PARG82670</t>
  </si>
  <si>
    <t>5415370</t>
  </si>
  <si>
    <t>PARG82839</t>
  </si>
  <si>
    <t>400000136016</t>
  </si>
  <si>
    <t>D9180C00012</t>
  </si>
  <si>
    <t>5415376</t>
  </si>
  <si>
    <t>PARG82919</t>
  </si>
  <si>
    <t>3005761632</t>
  </si>
  <si>
    <t>VAD00004</t>
  </si>
  <si>
    <t>TAK-279-3002</t>
  </si>
  <si>
    <t>5415386</t>
  </si>
  <si>
    <t>PARG83419</t>
  </si>
  <si>
    <t>219873</t>
  </si>
  <si>
    <t>MK-2870-005</t>
  </si>
  <si>
    <t>5415399</t>
  </si>
  <si>
    <t>PARG85193</t>
  </si>
  <si>
    <t>5664</t>
  </si>
  <si>
    <t>5415400</t>
  </si>
  <si>
    <t>PARG85234</t>
  </si>
  <si>
    <t>GB002-3101 (CAM)</t>
  </si>
  <si>
    <t>5415403</t>
  </si>
  <si>
    <t>PARG85005</t>
  </si>
  <si>
    <t>100000018038</t>
  </si>
  <si>
    <t>5415408</t>
  </si>
  <si>
    <t>PARG84176</t>
  </si>
  <si>
    <t>7200830661</t>
  </si>
  <si>
    <t>5415412</t>
  </si>
  <si>
    <t>PARG86325</t>
  </si>
  <si>
    <t>2001058925</t>
  </si>
  <si>
    <t>Syneos Health</t>
  </si>
  <si>
    <t>5415414</t>
  </si>
  <si>
    <t>PARG85101</t>
  </si>
  <si>
    <t>994752837</t>
  </si>
  <si>
    <t>5415415</t>
  </si>
  <si>
    <t>PARG85113</t>
  </si>
  <si>
    <t>994759925</t>
  </si>
  <si>
    <t>5415416</t>
  </si>
  <si>
    <t>MK-6194-006</t>
  </si>
  <si>
    <t>5415420</t>
  </si>
  <si>
    <t>PARG85105</t>
  </si>
  <si>
    <t>994752650</t>
  </si>
  <si>
    <t>5415422</t>
  </si>
  <si>
    <t>PARG85989</t>
  </si>
  <si>
    <t>400000077261</t>
  </si>
  <si>
    <t>MK-3543-006</t>
  </si>
  <si>
    <t>5415429</t>
  </si>
  <si>
    <t>PARG86853</t>
  </si>
  <si>
    <t>C028-3900035417</t>
  </si>
  <si>
    <t>V940-004</t>
  </si>
  <si>
    <t>5415434</t>
  </si>
  <si>
    <t>PARG85367</t>
  </si>
  <si>
    <t>C028-3900035853</t>
  </si>
  <si>
    <t>5415435</t>
  </si>
  <si>
    <t>PARG85881</t>
  </si>
  <si>
    <t>7000092623</t>
  </si>
  <si>
    <t>5415437</t>
  </si>
  <si>
    <t>PARG86171</t>
  </si>
  <si>
    <t>100000019043</t>
  </si>
  <si>
    <t>5415440</t>
  </si>
  <si>
    <t>PARG86204</t>
  </si>
  <si>
    <t>400000150399</t>
  </si>
  <si>
    <t>5415443</t>
  </si>
  <si>
    <t>PARG86127</t>
  </si>
  <si>
    <t>Worldwide Clinical T</t>
  </si>
  <si>
    <t>5415444</t>
  </si>
  <si>
    <t>PARG85978</t>
  </si>
  <si>
    <t>267781</t>
  </si>
  <si>
    <t>5415447</t>
  </si>
  <si>
    <t>PARG86492</t>
  </si>
  <si>
    <t>267854</t>
  </si>
  <si>
    <t>5415456</t>
  </si>
  <si>
    <t>PARG86704</t>
  </si>
  <si>
    <t>100000020774</t>
  </si>
  <si>
    <t>5415457</t>
  </si>
  <si>
    <t>PARG85725</t>
  </si>
  <si>
    <t>HZNP-TEP-305</t>
  </si>
  <si>
    <t>100000019915</t>
  </si>
  <si>
    <t>5415461</t>
  </si>
  <si>
    <t>PARG87029</t>
  </si>
  <si>
    <t>294192</t>
  </si>
  <si>
    <t>MK-3475A-F11</t>
  </si>
  <si>
    <t>5415463</t>
  </si>
  <si>
    <t>5415468</t>
  </si>
  <si>
    <t>PARG87531</t>
  </si>
  <si>
    <t>D6970C00002</t>
  </si>
  <si>
    <t>7000178841</t>
  </si>
  <si>
    <t>5413114C</t>
  </si>
  <si>
    <t>4200332641</t>
  </si>
  <si>
    <t>PRIORITY SOLUTIONS</t>
  </si>
  <si>
    <t>5413141C</t>
  </si>
  <si>
    <t>C028-3900030789</t>
  </si>
  <si>
    <t>5414611C</t>
  </si>
  <si>
    <t>V940-007</t>
  </si>
  <si>
    <t>C4891001 Returns</t>
  </si>
  <si>
    <t>SGNB6A-002</t>
  </si>
  <si>
    <t>QBGJ398-303</t>
  </si>
  <si>
    <t>D6970C00008</t>
  </si>
  <si>
    <t>HZNP-HZN-1116-201</t>
  </si>
  <si>
    <t>MK-2870-009</t>
  </si>
  <si>
    <t>MK-0616-019</t>
  </si>
  <si>
    <t>D5985C00002</t>
  </si>
  <si>
    <t>MK-4482-023</t>
  </si>
  <si>
    <t>D6970C00009</t>
  </si>
  <si>
    <t>PR200-104</t>
  </si>
  <si>
    <t>TARA-002-101-Ph 2</t>
  </si>
  <si>
    <t>MK-0616-018</t>
  </si>
  <si>
    <t>MK-3543-007</t>
  </si>
  <si>
    <t>BIO89-100-131</t>
  </si>
  <si>
    <t>MK-6482-029</t>
  </si>
  <si>
    <t>mRNA1273-P306</t>
  </si>
  <si>
    <t>D6830C00003</t>
  </si>
  <si>
    <t>GSK 206867</t>
  </si>
  <si>
    <t>MK-1167-008</t>
  </si>
  <si>
    <t>CB8025-41837</t>
  </si>
  <si>
    <t>GS-US-380-6684</t>
  </si>
  <si>
    <t>MBX 2H1002</t>
  </si>
  <si>
    <t>DNTH103-MG-201</t>
  </si>
  <si>
    <t>MK-2140-010</t>
  </si>
  <si>
    <t>MK-5890-003</t>
  </si>
  <si>
    <t>J1I-MC-GZBP (IQVIA)</t>
  </si>
  <si>
    <t>MK-7962-024</t>
  </si>
  <si>
    <t>J5P-MC-GZRA (eCOA)</t>
  </si>
  <si>
    <t>J5P-MC-GZRA (IQVIA)</t>
  </si>
  <si>
    <t>J4Z-MC-GIDI (CAM)</t>
  </si>
  <si>
    <t>PVT-2201-303</t>
  </si>
  <si>
    <t>J1I-MC-GZQD (eCOA)</t>
  </si>
  <si>
    <t>20210184 (CAM)</t>
  </si>
  <si>
    <t>MBX-2H1004</t>
  </si>
  <si>
    <t>CV027-1088</t>
  </si>
  <si>
    <t>AVT16-GL-C01 (CAM)</t>
  </si>
  <si>
    <t>5413152</t>
  </si>
  <si>
    <t>PARG76354</t>
  </si>
  <si>
    <t>W8M-MC-LAA2 (IQVIA)</t>
  </si>
  <si>
    <t>D5180C00047</t>
  </si>
  <si>
    <t>MK-5909-005</t>
  </si>
  <si>
    <t>GS-US-592-6238</t>
  </si>
  <si>
    <t>I8F-MC-GPJA (IQVIA)</t>
  </si>
  <si>
    <t>J1I-MC-GZQD (IQVIA)</t>
  </si>
  <si>
    <t>I8F-MC-GPJD (IQVIA)</t>
  </si>
  <si>
    <t>5415338</t>
  </si>
  <si>
    <t>PARG86151</t>
  </si>
  <si>
    <t>P25505060R</t>
  </si>
  <si>
    <t>5413151C</t>
  </si>
  <si>
    <t>C028-3900027286</t>
  </si>
  <si>
    <t>D5241C00007</t>
  </si>
  <si>
    <t>J4Z-MC-GIDI (eCOA)</t>
  </si>
  <si>
    <t>ALN-TTRSC02-003</t>
  </si>
  <si>
    <t>BAY 94-8862 20103</t>
  </si>
  <si>
    <t>BAY 86-5321-20968</t>
  </si>
  <si>
    <t>5414614</t>
  </si>
  <si>
    <t>PARG82441</t>
  </si>
  <si>
    <t>DTX301-CL301</t>
  </si>
  <si>
    <t>400000107221</t>
  </si>
  <si>
    <t>CLNP023B12301</t>
  </si>
  <si>
    <t>CLNP023A2301</t>
  </si>
  <si>
    <t>BAY 94-8862 21177</t>
  </si>
  <si>
    <t>CLNA043A12202</t>
  </si>
  <si>
    <t>CABL001A2302</t>
  </si>
  <si>
    <t>CABL001A2001B</t>
  </si>
  <si>
    <t>CAIN457R12301</t>
  </si>
  <si>
    <t>CDFV890B12201</t>
  </si>
  <si>
    <t>CJDQ443B12301</t>
  </si>
  <si>
    <t>MS200569_0048</t>
  </si>
  <si>
    <t>ARGX-113-2007</t>
  </si>
  <si>
    <t>CKJX839D12303</t>
  </si>
  <si>
    <t>ARGX-113-2007 (CAM)</t>
  </si>
  <si>
    <t>CVAY736A2302</t>
  </si>
  <si>
    <t>Novartis Temperature Monitors</t>
  </si>
  <si>
    <t>BAY 94-9027_21824</t>
  </si>
  <si>
    <t>PHA022121-C306</t>
  </si>
  <si>
    <t>CJDQ443B12201</t>
  </si>
  <si>
    <t>CTIN816A12201</t>
  </si>
  <si>
    <t>CVAY736I12301</t>
  </si>
  <si>
    <t>BAY 2433334-19767-20604-20605</t>
  </si>
  <si>
    <t>CLOU064A2303B</t>
  </si>
  <si>
    <t>CAIN457C22301</t>
  </si>
  <si>
    <t>CVAY736F12302</t>
  </si>
  <si>
    <t>CABL001J12302</t>
  </si>
  <si>
    <t>CVAY736Q12301</t>
  </si>
  <si>
    <t>CVAY736O12301</t>
  </si>
  <si>
    <t>NW-3509_020_III_2021</t>
  </si>
  <si>
    <t>CLTP001A12201E1</t>
  </si>
  <si>
    <t>CQMF149G2301</t>
  </si>
  <si>
    <t>CLOU064F12301</t>
  </si>
  <si>
    <t>5414613C</t>
  </si>
  <si>
    <t>MS200569_0003 Returns and destruction</t>
  </si>
  <si>
    <t>GLPG3667-CL-214</t>
  </si>
  <si>
    <t>GLPG3667-CL-215</t>
  </si>
  <si>
    <t>BAY 94-8862-19920</t>
  </si>
  <si>
    <t>ARGX-113-2011 (CAM)</t>
  </si>
  <si>
    <t>CLOU064M12301</t>
  </si>
  <si>
    <t>CTIN816B12202</t>
  </si>
  <si>
    <t>CAIN457O12301</t>
  </si>
  <si>
    <t>INS1007-221</t>
  </si>
  <si>
    <t>CRHH646A12201</t>
  </si>
  <si>
    <t>KZR-616-202</t>
  </si>
  <si>
    <t>ARGX-113-2011</t>
  </si>
  <si>
    <t>UPB-CP-04</t>
  </si>
  <si>
    <t>CVAY736Q12201</t>
  </si>
  <si>
    <t>CAIN457C22301E1</t>
  </si>
  <si>
    <t>MS700568_0183</t>
  </si>
  <si>
    <t>MS200569_0048 Returns and Destruction</t>
  </si>
  <si>
    <t>HIB-202-101</t>
  </si>
  <si>
    <t>D8535C00001 (CAM)</t>
  </si>
  <si>
    <t>GS-US-621-6463</t>
  </si>
  <si>
    <t>CAAA617D12302</t>
  </si>
  <si>
    <t>CVAY736A2202</t>
  </si>
  <si>
    <t>ID-064A303</t>
  </si>
  <si>
    <t>CLNP023R12201</t>
  </si>
  <si>
    <t>BAY 3283142-22040</t>
  </si>
  <si>
    <t>ALN-TTRSC02-007</t>
  </si>
  <si>
    <t>CKJX839C12303</t>
  </si>
  <si>
    <t>AVT16-GL-C01</t>
  </si>
  <si>
    <t>ARGX-113-2317(CAM)</t>
  </si>
  <si>
    <t>CHK02 -02 (CFUB523A12301)</t>
  </si>
  <si>
    <t>CLOU064J12301</t>
  </si>
  <si>
    <t>CHK01-01 (CEVX811A12301)</t>
  </si>
  <si>
    <t>CLOU064J12302</t>
  </si>
  <si>
    <t>ENRICH-AF New</t>
  </si>
  <si>
    <t>Amgen Studies</t>
  </si>
  <si>
    <t>B7461006</t>
  </si>
  <si>
    <t>D933SC00001</t>
  </si>
  <si>
    <t>D5160C00048</t>
  </si>
  <si>
    <t>D3614C00001</t>
  </si>
  <si>
    <t>SHP611-201</t>
  </si>
  <si>
    <t>D3615C00001</t>
  </si>
  <si>
    <t>D9670C00001</t>
  </si>
  <si>
    <t>D5084C00009</t>
  </si>
  <si>
    <t>C4221015</t>
  </si>
  <si>
    <t>Non-Protocol Specific - Ancillaries</t>
  </si>
  <si>
    <t>D9268C00001</t>
  </si>
  <si>
    <t>Pfizer temperature monitors</t>
  </si>
  <si>
    <t>D9180C00003</t>
  </si>
  <si>
    <t>C4391001</t>
  </si>
  <si>
    <t>D9612C09998</t>
  </si>
  <si>
    <t>MS200527_0080 Returns and Destruction</t>
  </si>
  <si>
    <t>D5087C00001</t>
  </si>
  <si>
    <t>D7830C00004</t>
  </si>
  <si>
    <t>B7841008</t>
  </si>
  <si>
    <t>2206T1331</t>
  </si>
  <si>
    <t>D4191C00137</t>
  </si>
  <si>
    <t>TAS-120-205</t>
  </si>
  <si>
    <t>D7552C00001</t>
  </si>
  <si>
    <t>GB44332 (CAM)</t>
  </si>
  <si>
    <t>ACE-536-MF-002</t>
  </si>
  <si>
    <t>67953964MDD3001 Returns and Destruction</t>
  </si>
  <si>
    <t>67953964MDD3002 Returns and Destruction</t>
  </si>
  <si>
    <t>67953964MDD3003 Returns and Destruction</t>
  </si>
  <si>
    <t>D8210C00003</t>
  </si>
  <si>
    <t>CC-220-MM-002 (CAM)</t>
  </si>
  <si>
    <t>C4391022</t>
  </si>
  <si>
    <t>5415340</t>
  </si>
  <si>
    <t>PARG88020</t>
  </si>
  <si>
    <t>P25507764R</t>
  </si>
  <si>
    <t>JZP598-302</t>
  </si>
  <si>
    <t>(ARG) PO 7300837283</t>
  </si>
  <si>
    <t>(ARG) PSG-A-1100690.V1 - PO E005473054</t>
  </si>
  <si>
    <t>DFI17808 (CAM)</t>
  </si>
  <si>
    <t>Sanofi - Aventis</t>
  </si>
  <si>
    <t>(LATAM) PO 9500854302</t>
  </si>
  <si>
    <t>(ARG) PSG-A-1011335 / PO 4510001802</t>
  </si>
  <si>
    <t>ALN-TTRSC02-002</t>
  </si>
  <si>
    <t>ARG PSG-A-1093577- PO 7300147790</t>
  </si>
  <si>
    <t>20170625 (CAM)</t>
  </si>
  <si>
    <t>Amgen Ancillaries</t>
  </si>
  <si>
    <t>(ARG) PSG-A-1019935 / PO CH-12963</t>
  </si>
  <si>
    <t>ADCT-402-311</t>
  </si>
  <si>
    <t>ADC Therapeutics SA</t>
  </si>
  <si>
    <t>(LATAM) PSG-A-1028345 / PO 8000581194</t>
  </si>
  <si>
    <t>Ponatinib-1501</t>
  </si>
  <si>
    <t>(BRA) PSG-A-1023508 / PO 30365</t>
  </si>
  <si>
    <t>(MEX) PSG-A-1073820 / PO 7000077619</t>
  </si>
  <si>
    <t>(LATAM) PSG-A-1030673 / PO 10068</t>
  </si>
  <si>
    <t>PSG-A-1057491 PO# 10068</t>
  </si>
  <si>
    <t>(ARG) PSG-A-1059683.V1 / PO 4800036921</t>
  </si>
  <si>
    <t>(LATAM)  PSG-A-1066047 / PO 7100372740</t>
  </si>
  <si>
    <t>(LATAM) PSG-A-1066047 / PO 7100372740</t>
  </si>
  <si>
    <t>(LATAM) PSG-A-1071773 / PO CYT121784</t>
  </si>
  <si>
    <t>(LATAM) PSG-A-1074544/1103510 / PO 4800061223</t>
  </si>
  <si>
    <t>ALXN1210-CSA-AKI-318 (Ancillaries Distribution)</t>
  </si>
  <si>
    <t>(LATAM) PSG-A-1074654 / PO 6600638006</t>
  </si>
  <si>
    <t>4010-01-001</t>
  </si>
  <si>
    <t>GSK Vaccines Biologicals</t>
  </si>
  <si>
    <t>PSG-A-1075336 | PO 4724</t>
  </si>
  <si>
    <t>AK-US-001-0105</t>
  </si>
  <si>
    <t>(ARG) PSG-A-1075892 / PO 5646</t>
  </si>
  <si>
    <t>AK-US-001-0107</t>
  </si>
  <si>
    <t>(LATAM) PSG-A-1075890 / PO 6053</t>
  </si>
  <si>
    <t>(LATAM) PSG-A-1089766.V1 / PO 6053</t>
  </si>
  <si>
    <t>AK-US-001-0106 (CAM)</t>
  </si>
  <si>
    <t>PSG-A-1077736 | PO #5664</t>
  </si>
  <si>
    <t>AK-US-001-0107 (CAM)</t>
  </si>
  <si>
    <t>PSG-A-1076523 | PO #4724</t>
  </si>
  <si>
    <t>AK-US-001-0105 (CAM)</t>
  </si>
  <si>
    <t>(LATAM) PSG-A-1091935 / PO 7100995446</t>
  </si>
  <si>
    <t>PSG-A-1061136.V2 - PO 7000006767</t>
  </si>
  <si>
    <t>GS-US-621-6289</t>
  </si>
  <si>
    <t>(LATAM)PSG-A-1095211_PSG-A-1089733 / PO 7000068341</t>
  </si>
  <si>
    <t>GS-US-621-6290</t>
  </si>
  <si>
    <t>PSG-A-1100681.V3 - PO 7000113634</t>
  </si>
  <si>
    <t>GS-US-563-5925</t>
  </si>
  <si>
    <t>(LATAM) PSG-A-1100694.V5 / PO 7000112181</t>
  </si>
  <si>
    <t>GS-US-563-5926</t>
  </si>
  <si>
    <t>(LATAM) PSG-A-1099278 / PO 4100000042-6</t>
  </si>
  <si>
    <t>(LATAM) PSG-A-1075699.V1 / PO  0081031596</t>
  </si>
  <si>
    <t>D8531C00002 (CAM)</t>
  </si>
  <si>
    <t>Fortrea</t>
  </si>
  <si>
    <t>PSG-A-1031976</t>
  </si>
  <si>
    <t>SARO.20.002</t>
  </si>
  <si>
    <t>Zydus Discovery DMCC</t>
  </si>
  <si>
    <t>PSG-A-1056467</t>
  </si>
  <si>
    <t>SARO.21.001</t>
  </si>
  <si>
    <t>PSG-A-1083762</t>
  </si>
  <si>
    <t>SARO.23.002</t>
  </si>
  <si>
    <t>PSG-A-1028786 PO POZYM13956</t>
  </si>
  <si>
    <t>BSChile</t>
  </si>
  <si>
    <t>D3252C00002 (Local)</t>
  </si>
  <si>
    <t>Chile</t>
  </si>
  <si>
    <t>D361BC00001 (Local)</t>
  </si>
  <si>
    <t>D5169C00001 (Local)</t>
  </si>
  <si>
    <t>D516AC00001 (Local)</t>
  </si>
  <si>
    <t>D081SC00001 (Local)</t>
  </si>
  <si>
    <t>D9075C00001 (Local)</t>
  </si>
  <si>
    <t>D933RC00001 (Local)</t>
  </si>
  <si>
    <t>D9319C00001 (Local)</t>
  </si>
  <si>
    <t>D8532C00001 (Local)</t>
  </si>
  <si>
    <t>D3251C00014 (Local)</t>
  </si>
  <si>
    <t>D5982C00007 (Local)</t>
  </si>
  <si>
    <t>D9180C00004 (Local)</t>
  </si>
  <si>
    <t>D5180C00024 (Local)</t>
  </si>
  <si>
    <t>D9180C00008 (Local)</t>
  </si>
  <si>
    <t>D7830C00004 (Local)</t>
  </si>
  <si>
    <t>D9723C00001 (Local)</t>
  </si>
  <si>
    <t>Medication Purchase B (Per Unit)</t>
  </si>
  <si>
    <t>Medication Purchase D (Per Unit)</t>
  </si>
  <si>
    <t>Procurement Fee B (Per Unit)</t>
  </si>
  <si>
    <t>D5989C00001 (Local)</t>
  </si>
  <si>
    <t>D9180C00012 (Local)</t>
  </si>
  <si>
    <t>D928FC00001 (Local)</t>
  </si>
  <si>
    <t>D6402C00012 (Local)</t>
  </si>
  <si>
    <t>D9690C00005 (Local)</t>
  </si>
  <si>
    <t>D6972C00003 (Local)</t>
  </si>
  <si>
    <t>D6830C00003 (Local)</t>
  </si>
  <si>
    <t>D9181C00002 (Local)</t>
  </si>
  <si>
    <t>D3463C00003 (Local)</t>
  </si>
  <si>
    <t>D5241C00006 (Local)</t>
  </si>
  <si>
    <t>D7860C00006 (Local)</t>
  </si>
  <si>
    <t>D6972C00002 (Local)</t>
  </si>
  <si>
    <t>D7960C00012 (Local)</t>
  </si>
  <si>
    <t>D7960C00015 (Local)</t>
  </si>
  <si>
    <t>D7960C00013 (Local)</t>
  </si>
  <si>
    <t>D7700C00003 (Local)</t>
  </si>
  <si>
    <t>D9640C00003 (Local)</t>
  </si>
  <si>
    <t>MK-3475-598 (local)</t>
  </si>
  <si>
    <t>MK-3475-355 (local)</t>
  </si>
  <si>
    <t>MK-3475-826 (Local)</t>
  </si>
  <si>
    <t>MK-3475-811 (Local)</t>
  </si>
  <si>
    <t>MK-7339-009 (Local)</t>
  </si>
  <si>
    <t>MK-7902-012 (Local)</t>
  </si>
  <si>
    <t>MK-3475-A18 (Local)</t>
  </si>
  <si>
    <t>MK-6482-005 (Local)</t>
  </si>
  <si>
    <t>MK-8591A-020 (Local)</t>
  </si>
  <si>
    <t>MK-7684A-005 (Local)</t>
  </si>
  <si>
    <t>MK-8591A-033 (Local)</t>
  </si>
  <si>
    <t>MK-1084-001 (Local)</t>
  </si>
  <si>
    <t>MK-3475A-C18 (Local)</t>
  </si>
  <si>
    <t>MK-6482-016 (Local)</t>
  </si>
  <si>
    <t>MK-3475-04A (Local)</t>
  </si>
  <si>
    <t>MK-3475-04B (Local)</t>
  </si>
  <si>
    <t>MK-3475-992 (Local)</t>
  </si>
  <si>
    <t>MK-3475-03B (Local)</t>
  </si>
  <si>
    <t>MK-3475-03A (Local)</t>
  </si>
  <si>
    <t>MK-3475-C93 (Local)</t>
  </si>
  <si>
    <t>MK-8591A-052 (Local)</t>
  </si>
  <si>
    <t>MK-0616-017 (Local)</t>
  </si>
  <si>
    <t>V940-005 (Local)</t>
  </si>
  <si>
    <t>MK-1200-002 (Local)</t>
  </si>
  <si>
    <t>MK-5684-01A (Local)</t>
  </si>
  <si>
    <t>MK-9999-02A (Local)</t>
  </si>
  <si>
    <t>MK-3475A-F65 (Local)</t>
  </si>
  <si>
    <t>MK-3120-002 (Local)</t>
  </si>
  <si>
    <t>MK-0472-001 (Local)</t>
  </si>
  <si>
    <t>MK-3475-01H (Local)</t>
  </si>
  <si>
    <t>MK-3475-01E (Local)</t>
  </si>
  <si>
    <t>MK-3475-01G (Local)</t>
  </si>
  <si>
    <t>D081SC00001 (comparator)</t>
  </si>
  <si>
    <t>Medication Purchase C (Per Unit)</t>
  </si>
  <si>
    <t>Cost of duties</t>
  </si>
  <si>
    <t>Ajuste 606</t>
  </si>
  <si>
    <t>Provision rebate Accrual</t>
  </si>
  <si>
    <t>Adjustment due to services rendered between 16/12 - 31/12</t>
  </si>
  <si>
    <t>Estimated Revenue from 16/01 - 30/01</t>
  </si>
  <si>
    <t>Surcharge</t>
  </si>
  <si>
    <t>Pais</t>
  </si>
  <si>
    <t>Categoria</t>
  </si>
  <si>
    <t>Revenue LOCAL</t>
  </si>
  <si>
    <t>Revenue USD</t>
  </si>
  <si>
    <t>Colombia</t>
  </si>
  <si>
    <t>BSColombia</t>
  </si>
  <si>
    <t>TAK-390MR_205</t>
  </si>
  <si>
    <t>TAK-390MR_204</t>
  </si>
  <si>
    <t>AC-065A310</t>
  </si>
  <si>
    <t>AC-055-312</t>
  </si>
  <si>
    <t>42847922MDD3001 (CAM)</t>
  </si>
  <si>
    <t>MK-8591A-033</t>
  </si>
  <si>
    <t>Storage Refrigerated (per Pallet)</t>
  </si>
  <si>
    <t>MK-7684A-005</t>
  </si>
  <si>
    <t>MK-3475-676</t>
  </si>
  <si>
    <t>80202135CDP3001</t>
  </si>
  <si>
    <t>DNLI-H-0001</t>
  </si>
  <si>
    <t>MK-3475-03A</t>
  </si>
  <si>
    <t>MK-8591A-051</t>
  </si>
  <si>
    <t>Configuration of Temperature Monitoring Device</t>
  </si>
  <si>
    <t>Insulated shipper - Credo S4 - 28L (Leasing)</t>
  </si>
  <si>
    <t>MK-6024-017</t>
  </si>
  <si>
    <t>VNS20-002 (CAM)</t>
  </si>
  <si>
    <t>MK-9999-01C</t>
  </si>
  <si>
    <t>MK-7962-031</t>
  </si>
  <si>
    <t>MK-0616-029</t>
  </si>
  <si>
    <t>DNTH103-CIDP-301</t>
  </si>
  <si>
    <t>Worldwide Clinical Trials Inc</t>
  </si>
  <si>
    <t>MK-7240-012</t>
  </si>
  <si>
    <t>P_3475_A</t>
  </si>
  <si>
    <t>P_1045_A</t>
  </si>
  <si>
    <t>P_7240_A</t>
  </si>
  <si>
    <t>P_1022_A</t>
  </si>
  <si>
    <t>P_1084_A</t>
  </si>
  <si>
    <t>P_Pacli_A</t>
  </si>
  <si>
    <t>P_DEXAM_A</t>
  </si>
  <si>
    <t>P_2870_A</t>
  </si>
  <si>
    <t>P_3475A_A</t>
  </si>
  <si>
    <t>P_2400_A</t>
  </si>
  <si>
    <t>20230227 (CAM)</t>
  </si>
  <si>
    <t>20230227 ECOA</t>
  </si>
  <si>
    <t>20220196 ECOA</t>
  </si>
  <si>
    <t>MK-7240-015</t>
  </si>
  <si>
    <t>MK-7240-014</t>
  </si>
  <si>
    <t>MK-1045-004</t>
  </si>
  <si>
    <t>Inovio COVID19-311 (CAM)</t>
  </si>
  <si>
    <t>Icon Clinical Research Limited</t>
  </si>
  <si>
    <t>D9180C00004</t>
  </si>
  <si>
    <t>D9078C00001</t>
  </si>
  <si>
    <t>BAY 1841788-20321</t>
  </si>
  <si>
    <t>Merck KGaA</t>
  </si>
  <si>
    <t>Expedite Direct to Site Fee</t>
  </si>
  <si>
    <t>Shipper Preparation</t>
  </si>
  <si>
    <t>Galapagos NV</t>
  </si>
  <si>
    <t>DEN-306</t>
  </si>
  <si>
    <t>Estimated Revenue from 16/10 - 31/10</t>
  </si>
  <si>
    <t>Destruction executed on june 25</t>
  </si>
  <si>
    <t>Adjustment due to services rendered between 16/09 - 04/10</t>
  </si>
  <si>
    <t>Peru</t>
  </si>
  <si>
    <t>BSPeru</t>
  </si>
  <si>
    <t>Prometheus Biosciences</t>
  </si>
  <si>
    <t>IMVT-1402-2801</t>
  </si>
  <si>
    <t>IMVT Corporation</t>
  </si>
  <si>
    <t>HLX22-GC-301</t>
  </si>
  <si>
    <t>Shanghai Henlius Biotech Inc</t>
  </si>
  <si>
    <t>Pick and Pack Cancellation Fee (Post Pick &amp; Pack)</t>
  </si>
  <si>
    <t>Additional Reports</t>
  </si>
  <si>
    <t>Storage Controlled Drug - Refrigerated (per Pallet)</t>
  </si>
  <si>
    <t>P3-IMU-838-RMS-02</t>
  </si>
  <si>
    <t>Immunic AG</t>
  </si>
  <si>
    <t>BAY 1841788 21140</t>
  </si>
  <si>
    <t>ID-064A302</t>
  </si>
  <si>
    <t>Non-Drug Storage &amp; Returns Storage Ambient (per Pallet)</t>
  </si>
  <si>
    <t>IMVT-1402-2801 (CAM)</t>
  </si>
  <si>
    <t>Components</t>
  </si>
  <si>
    <t>OBI-822-011 Sourcing of Medicinal Product(s)</t>
  </si>
  <si>
    <t>Sourcing of Corretal (Capecitabina) 500mg film-coated tablet</t>
  </si>
  <si>
    <t>Handling and Shipping fees</t>
  </si>
  <si>
    <t>OBI-822-011</t>
  </si>
  <si>
    <t>All protocols</t>
  </si>
  <si>
    <t>Idorsia</t>
  </si>
  <si>
    <t>Unbilled</t>
  </si>
  <si>
    <t>BrazilTP</t>
  </si>
  <si>
    <t>Revenue</t>
  </si>
  <si>
    <t>Se registra en positivo o negativo</t>
  </si>
  <si>
    <t>Product Line Name</t>
  </si>
  <si>
    <t xml:space="preserve">Tipo de Revenue </t>
  </si>
  <si>
    <t>EL2 Codes</t>
  </si>
  <si>
    <t>Exchange Rates</t>
  </si>
  <si>
    <t>Period</t>
  </si>
  <si>
    <t>Line description / SUB-PRODUCT</t>
  </si>
  <si>
    <t>Custom 2 / PRODUCT</t>
  </si>
  <si>
    <t>Total Manufacturing</t>
  </si>
  <si>
    <t xml:space="preserve"> Amgen, Inc.</t>
  </si>
  <si>
    <t>AMGEN</t>
  </si>
  <si>
    <t>Fisherbook</t>
  </si>
  <si>
    <t>606 Adj mar20</t>
  </si>
  <si>
    <t>Non-Drug Total Storage Ambient (per Pallet)</t>
  </si>
  <si>
    <t xml:space="preserve"> Eledon Pharmaceuticals Inc</t>
  </si>
  <si>
    <t>OTH CUST</t>
  </si>
  <si>
    <t>Manuales</t>
  </si>
  <si>
    <t>AbbVie Inc.</t>
  </si>
  <si>
    <t>606 Adjustement</t>
  </si>
  <si>
    <t>Total Storage Ambient (per Pallet)</t>
  </si>
  <si>
    <t xml:space="preserve"> IQVIA</t>
  </si>
  <si>
    <t>Rebate 2023</t>
  </si>
  <si>
    <t>Additional Documents to Add (per Shipment)</t>
  </si>
  <si>
    <t>Total Storage of Returns (per Pallet)</t>
  </si>
  <si>
    <t xml:space="preserve"> Janssen </t>
  </si>
  <si>
    <t>J &amp; J</t>
  </si>
  <si>
    <t>Advanced Accelerator Applications International</t>
  </si>
  <si>
    <t>Total Freight - Returns</t>
  </si>
  <si>
    <t>Total Tooling</t>
  </si>
  <si>
    <t xml:space="preserve"> Merck Sharp &amp; Dohme </t>
  </si>
  <si>
    <t>606 ADJUSTMENT</t>
  </si>
  <si>
    <t>Total Program Management</t>
  </si>
  <si>
    <t xml:space="preserve"> Novocure Inc</t>
  </si>
  <si>
    <t>Duties adjustment</t>
  </si>
  <si>
    <t>Adjustment due to services rendered between 16/02 - 29/02</t>
  </si>
  <si>
    <t xml:space="preserve"> Regeneron Pharmaceuticals Inc</t>
  </si>
  <si>
    <t>REGENERON</t>
  </si>
  <si>
    <t>15 días</t>
  </si>
  <si>
    <t>Adjustment due to services rendered between 16/05 - 04/06</t>
  </si>
  <si>
    <t>Total Freight - Shipments</t>
  </si>
  <si>
    <t>AON Insurance Charge - NC Pfizer</t>
  </si>
  <si>
    <t>Total FACTS</t>
  </si>
  <si>
    <t xml:space="preserve"> Viracta Subsidiary Inc</t>
  </si>
  <si>
    <t>Adjustment due to services rendered between 16/09 - 30/09</t>
  </si>
  <si>
    <t>Total Label Generation</t>
  </si>
  <si>
    <t>Fisherbook Local</t>
  </si>
  <si>
    <t>Adjustment Estimated Revenue of the month 16/01 - 15/02</t>
  </si>
  <si>
    <t>Total Storage of Labels Ambient (per Pallet)</t>
  </si>
  <si>
    <t>89Bio Inc.</t>
  </si>
  <si>
    <t>Fisherbook Foreign</t>
  </si>
  <si>
    <t>Adjustment Estimated Revenue of the month 16/08 - 15/09</t>
  </si>
  <si>
    <t>Total Bio Services</t>
  </si>
  <si>
    <t>LocalAdj - GNRE</t>
  </si>
  <si>
    <t>Abbvie</t>
  </si>
  <si>
    <t>Array Biopharma Inc.</t>
  </si>
  <si>
    <t>Total Storage Refrigerated (per Shelf)</t>
  </si>
  <si>
    <t>Destructions</t>
  </si>
  <si>
    <t>Astellas Pharma Europe B.V</t>
  </si>
  <si>
    <t>Returns</t>
  </si>
  <si>
    <t>Ablynx</t>
  </si>
  <si>
    <t>ABLYNX</t>
  </si>
  <si>
    <t>Total Storage Ambient (per Shelf)</t>
  </si>
  <si>
    <t>Acceleron Pharma INC</t>
  </si>
  <si>
    <t>aTyr Pharma Inc</t>
  </si>
  <si>
    <t>Assembly of Kits (Refrigerated)</t>
  </si>
  <si>
    <t>ActivaCro</t>
  </si>
  <si>
    <t>Bayer Accrual Q3-2019</t>
  </si>
  <si>
    <t>Other</t>
  </si>
  <si>
    <t>Acucela Inc</t>
  </si>
  <si>
    <t>Adagio Therapeutics Inc</t>
  </si>
  <si>
    <t>Beigene, Ltd</t>
  </si>
  <si>
    <t>ADC Therapeutics Am</t>
  </si>
  <si>
    <t>Labeling / Relabeling (per Kit)</t>
  </si>
  <si>
    <t>Aduro Biotech Holdin</t>
  </si>
  <si>
    <t>Credit Note for Destruction Setup Fee wrongly billed - Jan19</t>
  </si>
  <si>
    <t>Aduro Biotech Holdings Europe BV</t>
  </si>
  <si>
    <t>Credit Note for Destruction Setup Fee wrongly billed - Jul19</t>
  </si>
  <si>
    <t>Advanced Accelerator</t>
  </si>
  <si>
    <t>Credit Note for Discount wrongly applied (2% instead of 3%)</t>
  </si>
  <si>
    <t>Handling fee</t>
  </si>
  <si>
    <t>AET Laboratories</t>
  </si>
  <si>
    <t>Destruction (per Kg) - Others</t>
  </si>
  <si>
    <t>Duty</t>
  </si>
  <si>
    <t>Alcon Laboratories</t>
  </si>
  <si>
    <t>Destruction Setup Fee of Controlled Drug</t>
  </si>
  <si>
    <t>Return Drug</t>
  </si>
  <si>
    <t>Die Usage Fee</t>
  </si>
  <si>
    <t>Total Storage Frozen (per Shelf)</t>
  </si>
  <si>
    <t>Disassembly of Kits (Refrigerated)</t>
  </si>
  <si>
    <t>Total Storage of Labels Ambient (per Shelf)</t>
  </si>
  <si>
    <t>Handling</t>
  </si>
  <si>
    <t>Alexion Pharmaceutic</t>
  </si>
  <si>
    <t>Total Storage of Returns (per Shelf)</t>
  </si>
  <si>
    <t>F Hoffmann-La Roche Ltd</t>
  </si>
  <si>
    <t>Estimated Revenue from 16/02 - 28/02</t>
  </si>
  <si>
    <t>Total Storage Ultra Frozen (per Shelf)</t>
  </si>
  <si>
    <t>Alios BioPharma</t>
  </si>
  <si>
    <t>ALIOS</t>
  </si>
  <si>
    <t>Estimated Revenue from 16/03 - 27/03</t>
  </si>
  <si>
    <t>All Sponsors</t>
  </si>
  <si>
    <t>Estimated Revenue from 16/03 - 28/03</t>
  </si>
  <si>
    <t>Allecra Therapeutics SAS</t>
  </si>
  <si>
    <t>Estimated Revenue from 16/03 - 28/3</t>
  </si>
  <si>
    <t>Allergan</t>
  </si>
  <si>
    <t>Estimated Revenue from 16/06 - 29/06</t>
  </si>
  <si>
    <t>Estimated Revenue from 16/10 - 02/11</t>
  </si>
  <si>
    <t>Allergan SALES LLC</t>
  </si>
  <si>
    <t>AlloVir Inc</t>
  </si>
  <si>
    <t>HiBio</t>
  </si>
  <si>
    <t>Estimated Revenue of the month from 16/02 - 15/03</t>
  </si>
  <si>
    <t>Expedited Labeling / Relabeling (per Label)</t>
  </si>
  <si>
    <t>Alnylam Pharmaceutic</t>
  </si>
  <si>
    <t>Estimated Revenue of the month from 16/09 - 15/10</t>
  </si>
  <si>
    <t>ALNYLAM</t>
  </si>
  <si>
    <t>Hospira</t>
  </si>
  <si>
    <t>Export Services</t>
  </si>
  <si>
    <t>Alvotech Swiss AG</t>
  </si>
  <si>
    <t>Idorsia Pharmaceuticals Ltd</t>
  </si>
  <si>
    <t>Non-Drug Total Storage Ambient (per Shelf)</t>
  </si>
  <si>
    <t>File Close Out and Archiving or File Return  (per Study)</t>
  </si>
  <si>
    <t>Non-Drug Total Storage Frozen (per Shelf)</t>
  </si>
  <si>
    <t>Amarin Pharma Inc</t>
  </si>
  <si>
    <t>Amarin</t>
  </si>
  <si>
    <t>Non-Drug Total Storage Refrigerated (per Shelf)</t>
  </si>
  <si>
    <t>Amgen</t>
  </si>
  <si>
    <t>Ipsen Bioscience Inc</t>
  </si>
  <si>
    <t>Non-Drug Total Storage Refrigerated (per Pallet)</t>
  </si>
  <si>
    <t>Freight per Contract (per Shipment)</t>
  </si>
  <si>
    <t>Amgen, Inc,</t>
  </si>
  <si>
    <t>ARCA Biopharma Inc</t>
  </si>
  <si>
    <t>Insulated Shipper – Cool Logistics – EN12</t>
  </si>
  <si>
    <t>Archigen</t>
  </si>
  <si>
    <t>Medivation Inc.</t>
  </si>
  <si>
    <t>Insulated Shipper – Cool Logistics – EN34</t>
  </si>
  <si>
    <t>Total Storage Refrigerated (per Pallet)</t>
  </si>
  <si>
    <t>Insulated Shipper – Cool Logistics – EN6</t>
  </si>
  <si>
    <t>Arcus Biosciences, I</t>
  </si>
  <si>
    <t>Insulated shipper - Credo S20M - 12L (Leasing)</t>
  </si>
  <si>
    <t>MicuRX Pharmaceuticals, Inc.</t>
  </si>
  <si>
    <t>Insulated shipper - Credo S20M - 4L (Leasing)</t>
  </si>
  <si>
    <t>Array Biopharma Inc,</t>
  </si>
  <si>
    <t>ARRAY</t>
  </si>
  <si>
    <t>ModernaTX Inc.</t>
  </si>
  <si>
    <t>Insulated shipper - Credo S22 - 16L (Leasing)</t>
  </si>
  <si>
    <t>Ascendis Pharma AS</t>
  </si>
  <si>
    <t>ASTELLAS FARMA BRASIL</t>
  </si>
  <si>
    <t>ASTELLAS</t>
  </si>
  <si>
    <t>Novocure Inc</t>
  </si>
  <si>
    <t>Insulated shipper - Credo S4 - 16L (Leasing)</t>
  </si>
  <si>
    <t>ASTRAZENECA</t>
  </si>
  <si>
    <t>Pick and Pack (Frozen)</t>
  </si>
  <si>
    <t>Temperature Monitoring Device (Frozen)</t>
  </si>
  <si>
    <t>AstraZeneca Pharmace</t>
  </si>
  <si>
    <t>Revenues- IC</t>
  </si>
  <si>
    <t>PassThrough - Total Freight</t>
  </si>
  <si>
    <t>AstraZeneca SA de CV</t>
  </si>
  <si>
    <t>Priovant Therapeutics Inc</t>
  </si>
  <si>
    <t>Insulated Shipper (large)</t>
  </si>
  <si>
    <t>AstraZeneca UK Ltd</t>
  </si>
  <si>
    <t>Pick and Pack (Ambient) - SSS</t>
  </si>
  <si>
    <t>AstraZeneca UK, Ltd.</t>
  </si>
  <si>
    <t>Returns (per Process)</t>
  </si>
  <si>
    <t>QED Therapeutics Inc</t>
  </si>
  <si>
    <t>Labeling / Relabeling Set Up GMP Room Fee</t>
  </si>
  <si>
    <t>AstraZeneca, L.P</t>
  </si>
  <si>
    <t>Atlant Clinical Ltd</t>
  </si>
  <si>
    <t>Non-Drug Storage Frozen (per Shelf)</t>
  </si>
  <si>
    <t>Shionogi Inc</t>
  </si>
  <si>
    <t>Non-Drug Storage Refrigerated (per Pallet)</t>
  </si>
  <si>
    <t>Bausch Health US LLC</t>
  </si>
  <si>
    <t>Shire</t>
  </si>
  <si>
    <t>Baxalta</t>
  </si>
  <si>
    <t>BAYER</t>
  </si>
  <si>
    <t>Syneos Health LLC</t>
  </si>
  <si>
    <t>BEIGENE</t>
  </si>
  <si>
    <t>Beijing Wantai Biological Pharmacy Enterprise</t>
  </si>
  <si>
    <t>Bill &amp; Melinda Gates Medical Research Institute</t>
  </si>
  <si>
    <t>UCB Pharma SA</t>
  </si>
  <si>
    <t>Biogen Idec</t>
  </si>
  <si>
    <t>BIOGEN</t>
  </si>
  <si>
    <t>Ultragenyx Pharmaceutical Inc</t>
  </si>
  <si>
    <t>Boehringer Ingelheim</t>
  </si>
  <si>
    <t>BIPI</t>
  </si>
  <si>
    <t>Upstream Bio Inc</t>
  </si>
  <si>
    <t>Bristol-Myers Squibb</t>
  </si>
  <si>
    <t>BMS</t>
  </si>
  <si>
    <t>Viela Bio</t>
  </si>
  <si>
    <t>CELGENE</t>
  </si>
  <si>
    <t>Centocor, Inc.</t>
  </si>
  <si>
    <t>Chinook Therapeutics</t>
  </si>
  <si>
    <t>Eli Lilly</t>
  </si>
  <si>
    <t>Project Management (per hour)</t>
  </si>
  <si>
    <t>Chinook Therapeutics Inc</t>
  </si>
  <si>
    <t>Merck Sharp &amp; Dohme</t>
  </si>
  <si>
    <t>Clementia Pharmaceuticals Ins,</t>
  </si>
  <si>
    <t>IPSEN</t>
  </si>
  <si>
    <t>Clementia Pharmaceuticals Ins.</t>
  </si>
  <si>
    <t>Sanofi-Aventis</t>
  </si>
  <si>
    <t>PTC Duties Adjustment</t>
  </si>
  <si>
    <t>PTC Duties adjustments</t>
  </si>
  <si>
    <t>Cohortias International SAPI de CV</t>
  </si>
  <si>
    <t>DebioPharm SA</t>
  </si>
  <si>
    <t>Purchase Material A</t>
  </si>
  <si>
    <t>Covance Inc</t>
  </si>
  <si>
    <t>J&amp;JPRD</t>
  </si>
  <si>
    <t>Purchase Material B</t>
  </si>
  <si>
    <t>CSL</t>
  </si>
  <si>
    <t>Pfizer Inc (Groton)</t>
  </si>
  <si>
    <t>Rebill of services without Destruction Setup Fee - Jan19</t>
  </si>
  <si>
    <t>CSL Behring, LLC</t>
  </si>
  <si>
    <t>Shire Biologics</t>
  </si>
  <si>
    <t>Rebill of services without Destruction Setup Fee - Jul19</t>
  </si>
  <si>
    <t>Seattle Genetics</t>
  </si>
  <si>
    <t>Receipt fee Ambient (per Receipt)</t>
  </si>
  <si>
    <t>Viela Bio, Inc.</t>
  </si>
  <si>
    <t>Cytokinetics, Inc.</t>
  </si>
  <si>
    <t>Receipt fee Ambient of Controlled Drugs (per Receipt_ID)</t>
  </si>
  <si>
    <t>DAIICHI</t>
  </si>
  <si>
    <t>Receipt fee Frozen (per Receipt_ID)</t>
  </si>
  <si>
    <t>Receipt fee of Ancillaries (per Receipt)</t>
  </si>
  <si>
    <t>Daiichi Sankyo, Inc.</t>
  </si>
  <si>
    <t>Gilead Sciences, Inc</t>
  </si>
  <si>
    <t>Receipt fee of Ancillaries (per Receipt_ID)</t>
  </si>
  <si>
    <t>DEBIOPHARM</t>
  </si>
  <si>
    <t>Zymeworks, Inc.</t>
  </si>
  <si>
    <t>Receipt fee Refrigerated (per Receipt)</t>
  </si>
  <si>
    <t>MedImmune, Inc.</t>
  </si>
  <si>
    <t>MerckKGaA</t>
  </si>
  <si>
    <t>DEFERRED</t>
  </si>
  <si>
    <t>Argenx bvba</t>
  </si>
  <si>
    <t>Receipt of Labels (per Receipt)</t>
  </si>
  <si>
    <t>Pfizer R&amp;D UK Limite</t>
  </si>
  <si>
    <t>Labcorp Drug Develop</t>
  </si>
  <si>
    <t xml:space="preserve">Dizal Jiangsu Pharmaceutical Co Ltd </t>
  </si>
  <si>
    <t>Exelixis</t>
  </si>
  <si>
    <t>Reconciliation of Returns (per Shipper)</t>
  </si>
  <si>
    <t>Dorta &amp; Cia SMO Gestão</t>
  </si>
  <si>
    <t>Idorsia Pharmaceutic</t>
  </si>
  <si>
    <t>Eidos Therapeutics</t>
  </si>
  <si>
    <t>MicuRx Pharmaceutica</t>
  </si>
  <si>
    <t>Eiger Pharmaceuticals Inc</t>
  </si>
  <si>
    <t>Taiho Oncology, Inc.</t>
  </si>
  <si>
    <t>Secondary Room setup and Batch preparation (Refrigerated)</t>
  </si>
  <si>
    <t>ELI LILLY</t>
  </si>
  <si>
    <t>Single Panel Carton Label</t>
  </si>
  <si>
    <t>Eli Lilly &amp; Co,</t>
  </si>
  <si>
    <t>Galapagos nv</t>
  </si>
  <si>
    <t>PPD</t>
  </si>
  <si>
    <t>Storage Ambient (per Shelf) - SSS</t>
  </si>
  <si>
    <t>Eli Lilly and Compan</t>
  </si>
  <si>
    <t>Takeda Global R&amp;D</t>
  </si>
  <si>
    <t>EQRx</t>
  </si>
  <si>
    <t>F Hoffman La Roche</t>
  </si>
  <si>
    <t>ROCHE</t>
  </si>
  <si>
    <t>Teva Branded Pharm</t>
  </si>
  <si>
    <t>Storage of Pending Destructions (per Pallet)</t>
  </si>
  <si>
    <t>Tamper Sealing (Refrigerated)</t>
  </si>
  <si>
    <t>Fisher Bioservices Inc</t>
  </si>
  <si>
    <t>PPD Development, LP</t>
  </si>
  <si>
    <t>Translation Fee</t>
  </si>
  <si>
    <t>Fortrea Inc</t>
  </si>
  <si>
    <t>Unbilled IM fee (invoices 076/077/078</t>
  </si>
  <si>
    <t>Genentech</t>
  </si>
  <si>
    <t>PPD Development</t>
  </si>
  <si>
    <t>Insulated Shipper (medium)</t>
  </si>
  <si>
    <t>GILEAD SCI</t>
  </si>
  <si>
    <t>Estimated Revenue from 16/04 - 01/05</t>
  </si>
  <si>
    <t>Gilead Sciences, Inc,</t>
  </si>
  <si>
    <t>GlaxoSmithKline</t>
  </si>
  <si>
    <t>Label Proof</t>
  </si>
  <si>
    <t>Janssen Pharmaceutic</t>
  </si>
  <si>
    <t>Medivation, Inc.</t>
  </si>
  <si>
    <t>Adjustment due to services rendered between 16/03 - 28/03</t>
  </si>
  <si>
    <t>Adjustment Estimated Revenue of the month 16/02 - 15/03</t>
  </si>
  <si>
    <t>Estimated Revenue from 16/04 - 02/05</t>
  </si>
  <si>
    <t>Grunenthal GmgH</t>
  </si>
  <si>
    <t>Ultragenyx Pharmaceu</t>
  </si>
  <si>
    <t>GSK</t>
  </si>
  <si>
    <t>Kartos Therapeutics,</t>
  </si>
  <si>
    <t>Estimated Revenue of the month from 16/03 - 15/04</t>
  </si>
  <si>
    <t>Zydus Therapeutics I</t>
  </si>
  <si>
    <t>Freight per Contract (per Return)</t>
  </si>
  <si>
    <t>Hangzhou Tigermed Consulting Co Ltd</t>
  </si>
  <si>
    <t>Quintiles, Inc.</t>
  </si>
  <si>
    <t>Storage of Pending Destructions (per Shelf)</t>
  </si>
  <si>
    <t>Novartis Pharma</t>
  </si>
  <si>
    <t>Hillevax</t>
  </si>
  <si>
    <t>Hoffmann-La Roche</t>
  </si>
  <si>
    <t>Horizon Therapeutics Ireland DAC</t>
  </si>
  <si>
    <t>HOSPIRA</t>
  </si>
  <si>
    <t>IBPCLIN Site</t>
  </si>
  <si>
    <t>Syneos Health Inc</t>
  </si>
  <si>
    <t>Estimated Revenue from 16/05 - 29/05</t>
  </si>
  <si>
    <t>IGM Biosciences</t>
  </si>
  <si>
    <t>Rebate 2019  Accrual reversal</t>
  </si>
  <si>
    <t>Pfizer Inc (NY)</t>
  </si>
  <si>
    <t>Back Translation Reconciliations</t>
  </si>
  <si>
    <t>Back Translations</t>
  </si>
  <si>
    <t>Inmunova SA</t>
  </si>
  <si>
    <t>New Translations</t>
  </si>
  <si>
    <t>Regulatory Consultation</t>
  </si>
  <si>
    <t>Inovio Pharmaceuticals Inc</t>
  </si>
  <si>
    <t>Receipt fee Ultra Frozen (per Receipt_ID)</t>
  </si>
  <si>
    <t>Insulated shipper - Small (Leasing)</t>
  </si>
  <si>
    <t>INVITROGEN ARGENTINA S.A.</t>
  </si>
  <si>
    <t>Bayer Accrual</t>
  </si>
  <si>
    <t>Astra Zeneca Duties</t>
  </si>
  <si>
    <t>Adjustment due to services rendered between 16/04 - 02/05</t>
  </si>
  <si>
    <t>Estimated Revenue from 16/05 - 30/05</t>
  </si>
  <si>
    <t>CM Accrual/Unbilled</t>
  </si>
  <si>
    <t>PM Accrual/Unbilled Reversal</t>
  </si>
  <si>
    <t>Medication Purchase Fee</t>
  </si>
  <si>
    <t>Reversal Bayer Accrual 2019 Final</t>
  </si>
  <si>
    <t>Population Health Research Institude</t>
  </si>
  <si>
    <t>Management Charge</t>
  </si>
  <si>
    <t>ADJ 606 Q2</t>
  </si>
  <si>
    <t>Kaleido Biosciences</t>
  </si>
  <si>
    <t>Remegen</t>
  </si>
  <si>
    <t>Emergency Receipt</t>
  </si>
  <si>
    <t>Day One Biopharmaceu</t>
  </si>
  <si>
    <t>Estimated Revenue from 16/06 - 26/06</t>
  </si>
  <si>
    <t>Kronos Bio Inc</t>
  </si>
  <si>
    <t>Population Health Re</t>
  </si>
  <si>
    <t>Adjustment due to services rendered between 16/05 - 30/05</t>
  </si>
  <si>
    <t>Labcorp Drug Development Inc,</t>
  </si>
  <si>
    <t>Shanghai Henlius Bio</t>
  </si>
  <si>
    <t>Adjustment Estimated Revenue of the month 16/04 - 15/05</t>
  </si>
  <si>
    <t>Labcorp Drug Development Inc.</t>
  </si>
  <si>
    <t>(CGC) Novartis Pharm</t>
  </si>
  <si>
    <t>Estimated Revenue from 16/06 - 27/06</t>
  </si>
  <si>
    <t>LACOG</t>
  </si>
  <si>
    <t>Estimated Revenue of the month from 16/05 - 15/06</t>
  </si>
  <si>
    <t>MEDIMMUNE</t>
  </si>
  <si>
    <t>Celcuity Inc</t>
  </si>
  <si>
    <t>COST OF DUTIES</t>
  </si>
  <si>
    <t>Eli Lilly &amp; Company</t>
  </si>
  <si>
    <t>Equipment Calibration and Qualification</t>
  </si>
  <si>
    <t>Medivation Inc,</t>
  </si>
  <si>
    <t>MEDIVATION</t>
  </si>
  <si>
    <t>Celcuity LLC</t>
  </si>
  <si>
    <t>Installation Services</t>
  </si>
  <si>
    <t>Washington Univ. Sch</t>
  </si>
  <si>
    <t>Compilation (per Kit)</t>
  </si>
  <si>
    <t>Merck and Co., Inc.</t>
  </si>
  <si>
    <t>Tamper Sealing (Ambient)</t>
  </si>
  <si>
    <t>UF Instalation</t>
  </si>
  <si>
    <t>Resolution Latin America</t>
  </si>
  <si>
    <t>Adjustment due to services rendered between 16/06 - 27/06</t>
  </si>
  <si>
    <t>MERCK SERONO</t>
  </si>
  <si>
    <t>Adjustment Estimated Revenue of the month 16/05 - 15/06</t>
  </si>
  <si>
    <t>Novartis AG</t>
  </si>
  <si>
    <t>Estimated Revenue from 16/07 - 01/08</t>
  </si>
  <si>
    <t>Merck KGaA - surcharge</t>
  </si>
  <si>
    <t>Pfizer Inc (NY) - An</t>
  </si>
  <si>
    <t>Estimated Revenue of the month from 16/06 - 15/07</t>
  </si>
  <si>
    <t>Merck Sharp &amp; Dohme (No-Consolidate)</t>
  </si>
  <si>
    <t>Takeda Vaccines, Inc</t>
  </si>
  <si>
    <t>Dry Ice Supply (per Kg)</t>
  </si>
  <si>
    <t>Pfizer Inc</t>
  </si>
  <si>
    <t>Facility Labeling Expedite Charge</t>
  </si>
  <si>
    <t>PPD Argentina SA</t>
  </si>
  <si>
    <t>Estimated Revenue from 16/07 - 31/07</t>
  </si>
  <si>
    <t>Adjustment due to services rendered between 16/07 - 01/08</t>
  </si>
  <si>
    <t>MILLENNIUM</t>
  </si>
  <si>
    <t>Adjustment Estimated Revenue of the month 16/06 - 15/07</t>
  </si>
  <si>
    <t>MorphoSys AG</t>
  </si>
  <si>
    <t>Estimated Revenue from 16/08 - 29/08</t>
  </si>
  <si>
    <t>NOVARTIS</t>
  </si>
  <si>
    <t>Estimated Revenue of the month from 16/07 - 15/08</t>
  </si>
  <si>
    <t>Novocure</t>
  </si>
  <si>
    <t>Estimated Revenue from 16/08 - 28/08</t>
  </si>
  <si>
    <t>OBG Pharmaceuticals Ltd</t>
  </si>
  <si>
    <t>Rebate 2020  Accrual</t>
  </si>
  <si>
    <t>Passage Bio Inc</t>
  </si>
  <si>
    <t>Credit Note Accrual</t>
  </si>
  <si>
    <t>Daiichi Sankyo Pharm</t>
  </si>
  <si>
    <t>Adjustment due to services rendered between 16/07 - 30/07</t>
  </si>
  <si>
    <t>Estimated Revenue from 16/08 - 27/08</t>
  </si>
  <si>
    <t>Estimated Revenue of the month from 16/08 - 15/09</t>
  </si>
  <si>
    <t>Polyphor AG</t>
  </si>
  <si>
    <t>Out of hours Receipt Fee</t>
  </si>
  <si>
    <t>GSK Vaccines Biologi</t>
  </si>
  <si>
    <t>Estimated Revenue from 16/09 - 25/09</t>
  </si>
  <si>
    <t>606 Adj jun20</t>
  </si>
  <si>
    <t>Adjustment due to services rendered between 16/08 - 29/08</t>
  </si>
  <si>
    <t>Adjustment Estimated Revenue of the month 16/07 - 15/08</t>
  </si>
  <si>
    <t>Estimated Revenue from 16/09 - 26/09</t>
  </si>
  <si>
    <t>Janssen R and D, L.L</t>
  </si>
  <si>
    <t>Returns / Destruction</t>
  </si>
  <si>
    <t>Unbilled Revenue VAC31518COV3001 due to dealy in contract and PO</t>
  </si>
  <si>
    <t>Annual rebate UCB</t>
  </si>
  <si>
    <t>MicuRX Pharmaceutica</t>
  </si>
  <si>
    <t>Adjustment due to services rendered between 16/09 - 26/09</t>
  </si>
  <si>
    <t>Insulated shipper - Credo S20M - 16L (Leasing)</t>
  </si>
  <si>
    <t>Costo Duties</t>
  </si>
  <si>
    <t>Quintiles</t>
  </si>
  <si>
    <t>QUINTILES</t>
  </si>
  <si>
    <t>Regeneron Pharma</t>
  </si>
  <si>
    <t>Reata Pharmaceuticals, Inc</t>
  </si>
  <si>
    <t>RedHill Biopharma Ltd</t>
  </si>
  <si>
    <t>Regeneron Pharmaceuticals</t>
  </si>
  <si>
    <t>Adjustment due to services rendered between 16/10 - 31/10</t>
  </si>
  <si>
    <t>Adjustment Estimated Revenue of the month 16/09 - 15/10</t>
  </si>
  <si>
    <t>Estimated Revenue from 16/11 - 28/11</t>
  </si>
  <si>
    <t xml:space="preserve">Roche </t>
  </si>
  <si>
    <t>Estimated Revenue of the month from 16/10 - 15/11</t>
  </si>
  <si>
    <t>S AVENTIS</t>
  </si>
  <si>
    <t>Estimated Revenue from 16/10 - 30/10</t>
  </si>
  <si>
    <t>Estimated Revenue from 16/11 - 27/11</t>
  </si>
  <si>
    <t>Connect Biopharm LLC</t>
  </si>
  <si>
    <t>Insulated shipper - Credo S22 - 12L (Lost Shipper Surcharge)</t>
  </si>
  <si>
    <t>Leasing</t>
  </si>
  <si>
    <t>Adjustment due to services rendered between 16/11 - 28/11</t>
  </si>
  <si>
    <t>Secura Bio Inc</t>
  </si>
  <si>
    <t>Sendum</t>
  </si>
  <si>
    <t>Janssen (AR)</t>
  </si>
  <si>
    <t>Adjustment Estimated Revenue of the month 16/10 - 15/11</t>
  </si>
  <si>
    <t>SERVIER</t>
  </si>
  <si>
    <t>MSD (AR)</t>
  </si>
  <si>
    <t>Estimated Revenue from 16/12 - 31/12</t>
  </si>
  <si>
    <t>Servier (AR)</t>
  </si>
  <si>
    <t>Site Management (AR)</t>
  </si>
  <si>
    <t>Estimated Revenue of the month from 16/11 - 15/12</t>
  </si>
  <si>
    <t>SHIRE</t>
  </si>
  <si>
    <t>Immunovant</t>
  </si>
  <si>
    <t>Maplight Therapeutics Inc</t>
  </si>
  <si>
    <t>Clinical Ancillary Purchase Fee</t>
  </si>
  <si>
    <t>Sinocelltech Ltd</t>
  </si>
  <si>
    <t>Sinocellth Ltda</t>
  </si>
  <si>
    <t xml:space="preserve"> Azidus Brasil Pesquisa Científica</t>
  </si>
  <si>
    <t>Sun Pharma Global FZE</t>
  </si>
  <si>
    <t>SUNPHARMA</t>
  </si>
  <si>
    <t>606 Adj Dec20</t>
  </si>
  <si>
    <t>Sun Pharmaceutical Industries Ltd.</t>
  </si>
  <si>
    <t>Invoice 12BRAZ2020</t>
  </si>
  <si>
    <t>Celgene Refund - Price Change</t>
  </si>
  <si>
    <t>Estimated Revenue from 18/01 - 31/01</t>
  </si>
  <si>
    <t>Suzhou Kintor Pharmaceuticals Inc</t>
  </si>
  <si>
    <t>Estimated Revenue of the month from 18/12 - 15/01</t>
  </si>
  <si>
    <t>Assembly of Kits (Ambient)</t>
  </si>
  <si>
    <t>Decompilation (per Kit)</t>
  </si>
  <si>
    <t>Taiho Oncology</t>
  </si>
  <si>
    <t>Estimated Revenue from 16/01 - 06/02</t>
  </si>
  <si>
    <t>Exp Freezer install / valid - Argentina</t>
  </si>
  <si>
    <t>Adjustment due to services rendered between 16/01 - 31/01</t>
  </si>
  <si>
    <t>Telios Pharma Inc</t>
  </si>
  <si>
    <t>Adjustment Estimated Revenue of the month 16/12 - 15/01</t>
  </si>
  <si>
    <t>Estimated Revenue of the month from 16/01 - 15/02</t>
  </si>
  <si>
    <t>Estimated Revenue from 16/02 - 06/03</t>
  </si>
  <si>
    <t>Theravance Biopharma Antibiotics, Inc</t>
  </si>
  <si>
    <t>THERAVANCE</t>
  </si>
  <si>
    <t>Adjustment</t>
  </si>
  <si>
    <t>Tibotec</t>
  </si>
  <si>
    <t>UCB-SCHWARZ</t>
  </si>
  <si>
    <t>Biogen Rebate 2020</t>
  </si>
  <si>
    <t xml:space="preserve">Rebate 2020 Biogen </t>
  </si>
  <si>
    <t>University Health Network</t>
  </si>
  <si>
    <t>Disassembly of Kits (Ambient)</t>
  </si>
  <si>
    <t>Adjustment due to services rendered between 16/02 - 28/02</t>
  </si>
  <si>
    <t>Vir Biotechnology Inc</t>
  </si>
  <si>
    <t>Estimated Revenue from 16/03 - 31/03</t>
  </si>
  <si>
    <t>Viracta Subsidiary Inc</t>
  </si>
  <si>
    <t>Estimated Revenue of the month from 16/01 - 15/03</t>
  </si>
  <si>
    <t>AoR per Site Shipment</t>
  </si>
  <si>
    <t>Worldwide Clinical</t>
  </si>
  <si>
    <t>Estimated Revenue from 16/03 - 03/04</t>
  </si>
  <si>
    <t>Diferença storage</t>
  </si>
  <si>
    <t>Worldwide Clinical Trials</t>
  </si>
  <si>
    <t>Ambient Shipment Medium Protection</t>
  </si>
  <si>
    <t>Courier Shipment Document Fee</t>
  </si>
  <si>
    <t>Courier Waybill Processing Fee</t>
  </si>
  <si>
    <t>Rebate 2021  Accrual</t>
  </si>
  <si>
    <t>Taxes Adjustment</t>
  </si>
  <si>
    <t>Temperature Monitoring Device Download / Reading</t>
  </si>
  <si>
    <t>Q1 2021 Bayer Volume Discount</t>
  </si>
  <si>
    <t>Adjustment due to services rendered between 16/04 - 30/04</t>
  </si>
  <si>
    <t>Estimated Revenue from 16/05 - 31/05</t>
  </si>
  <si>
    <t>Insulated shipper - Credo S4 - 12L (Lost Shipper Surcharge)</t>
  </si>
  <si>
    <t>Adjustment due to services rendered between 16/05 - 31/05</t>
  </si>
  <si>
    <t>Estimated Revenue from 16/06 - 30/06</t>
  </si>
  <si>
    <t>606 Adj Jun21</t>
  </si>
  <si>
    <t xml:space="preserve"> FX Translation </t>
  </si>
  <si>
    <t>Adjustment due to services rendered between 16/06 - 30/06</t>
  </si>
  <si>
    <t>Pfizer Inc.</t>
  </si>
  <si>
    <t>Insulated shipper - Credo S4 - 28L (Lost Shipper Surcharge)</t>
  </si>
  <si>
    <t>Janssen R&amp;D, L.L.C.</t>
  </si>
  <si>
    <t>Adjustment due to services rendered between 16/07 - 31/07</t>
  </si>
  <si>
    <t>Estimated Revenue from 16/08 - 31/08</t>
  </si>
  <si>
    <t>PPD Global Ltd</t>
  </si>
  <si>
    <t>Daiichi Sankyo</t>
  </si>
  <si>
    <t>Inventory Management Fee (per Protocol)</t>
  </si>
  <si>
    <t>Adjustment due to services rendered between 16/08 - 31/08</t>
  </si>
  <si>
    <t>Receipt fee Ambient of Controlled Drugs (per Receipt)</t>
  </si>
  <si>
    <t>File Close Out and Archiving or File Return (per Study)</t>
  </si>
  <si>
    <t>Insulated shipper - Credo S50M - 4L (Leasing)</t>
  </si>
  <si>
    <t>Storage - Ambient - Ambient (Per Pallet Per Month)</t>
  </si>
  <si>
    <t>Rebate UCB</t>
  </si>
  <si>
    <t>Estimated Revenue from 16/11 - 30/11</t>
  </si>
  <si>
    <t>Adjustment due to services rendered between 16/10 - 30/10</t>
  </si>
  <si>
    <t>Purchase Material C</t>
  </si>
  <si>
    <t>Medication Purchase Gemzar/Abraxane</t>
  </si>
  <si>
    <t>Rebate</t>
  </si>
  <si>
    <t>Rebate Allentown 2021</t>
  </si>
  <si>
    <t>NC PTC Freight</t>
  </si>
  <si>
    <t>Insulated shipper - Medium (Lost Shipper Surcharge)</t>
  </si>
  <si>
    <t>Rebate Basel</t>
  </si>
  <si>
    <t>Freight  Returns</t>
  </si>
  <si>
    <t>NonDrug Storage Ambient (per Pallet)</t>
  </si>
  <si>
    <t>Costo de Duties</t>
  </si>
  <si>
    <t>Insulated shipper - Credo S22 - 16L (Lost Shipper Surcharge)</t>
  </si>
  <si>
    <t xml:space="preserve">Project Management Fee </t>
  </si>
  <si>
    <t>Non- Drug Storage &amp; Returns storage Ambient (per pallet)</t>
  </si>
  <si>
    <t>Non-Drug Storage  &amp; Returns ambient Ambient (per pallet)</t>
  </si>
  <si>
    <t>Pick &amp; Pack (Ambient)</t>
  </si>
  <si>
    <t>Pick &amp; Pack Refrigerated</t>
  </si>
  <si>
    <t>Reconcilation of returns (per hour)</t>
  </si>
  <si>
    <t>Pick and Pack</t>
  </si>
  <si>
    <t>Project Management</t>
  </si>
  <si>
    <t>Adjustment Estimated Revenue of the month 16/11 - 15/12</t>
  </si>
  <si>
    <t>Estimated Revenue from 16/01 - 02/02</t>
  </si>
  <si>
    <t>Estimated Revenue of the month from 16/12 - 15/01</t>
  </si>
  <si>
    <t>DEFERRED INVENTORY</t>
  </si>
  <si>
    <t>Adjustment due to services rendered between 16/01 - 02/02</t>
  </si>
  <si>
    <t>Estimated Revenue from 16/02 - 02/03</t>
  </si>
  <si>
    <t>Rebate Adjustment</t>
  </si>
  <si>
    <t>Adjustment due to services rendered between 16/02 - 02/03</t>
  </si>
  <si>
    <t>Estimated Revenue from 16/03 - 30/03</t>
  </si>
  <si>
    <t>Annual Rebate 2018</t>
  </si>
  <si>
    <t>Adjustment due to services rendered between 16/03 - 30/03</t>
  </si>
  <si>
    <t>Estimated Revenue from 16/04 - 04/05</t>
  </si>
  <si>
    <t>Adjustment due to services rendered between 16/04 - 04/05</t>
  </si>
  <si>
    <t>Estimated Revenue from 16/05 - 01/06</t>
  </si>
  <si>
    <t>Adjustment due to services rendered between 16/05 - 01/06</t>
  </si>
  <si>
    <t>Estimated Revenue from 16/05 - 29/06</t>
  </si>
  <si>
    <t>Inventory Management Fee billed in Jan-19</t>
  </si>
  <si>
    <t>Data Logger Receipt billed in Mar-19</t>
  </si>
  <si>
    <t>Adjustment due to services rendered between 16/07 - 03/08</t>
  </si>
  <si>
    <t>Estimated Revenue from 16/09 - 28/09</t>
  </si>
  <si>
    <t>Adjustment due to services rendered between 16/09 - 28/09</t>
  </si>
  <si>
    <t>Estimated Revenue from 16/10 - 2/11</t>
  </si>
  <si>
    <t>Adjustment due to services rendered between 16/10 - 02/11</t>
  </si>
  <si>
    <t>Packaging adjustment 11/2019</t>
  </si>
  <si>
    <t>PM fees adjustment</t>
  </si>
  <si>
    <t>Adjustment due to services rendered between 16/11 - 30/11</t>
  </si>
  <si>
    <t>Bayer Accrual 2018 Year</t>
  </si>
  <si>
    <t>Reversal Bayer accrual 2018</t>
  </si>
  <si>
    <t>Estimated Revenue from 16/04 - 4/05</t>
  </si>
  <si>
    <t>Annual Rebate for Bayer 2018</t>
  </si>
  <si>
    <t xml:space="preserve">Comparator Freight </t>
  </si>
  <si>
    <t>Adjustment Rebate</t>
  </si>
  <si>
    <t>Estimated Revenue from 16/05 - 04/06</t>
  </si>
  <si>
    <t>Annual Rebate for UCB Pharma 2018</t>
  </si>
  <si>
    <t>Bayer Accrual 2019 1 Half</t>
  </si>
  <si>
    <t>Destruction set up fee</t>
  </si>
  <si>
    <t>Credit Note for Difference in discount applied in
May 2019 (2% instead of 3%)</t>
  </si>
  <si>
    <t>Credit Note for Difference in discount applied in May 2019 (2% instead of 3%)</t>
  </si>
  <si>
    <t>All services</t>
  </si>
  <si>
    <t>Cost of PTC Duties</t>
  </si>
  <si>
    <t>Bayer Accrual 2019 Q3</t>
  </si>
  <si>
    <t>Adjustment due to services rendered between 16/10 - 2/11</t>
  </si>
  <si>
    <t>Estimated Revenue from 16/01 - 01/02</t>
  </si>
  <si>
    <t>Storage Returns (per Pallet)</t>
  </si>
  <si>
    <t>Adjustments booked in general ledger due to increase in rates % of PIS and COFINS since Jan/19</t>
  </si>
  <si>
    <t>Receipt fee Ambient (per Receipt_ID) - SSS</t>
  </si>
  <si>
    <t>Estimated Revenue from 16/02 - 01/03</t>
  </si>
  <si>
    <t>Estimated Revenue from 16/03 - 29/03</t>
  </si>
  <si>
    <t>Rebate 2018</t>
  </si>
  <si>
    <t>CREDIT NOTE NBR. 0001-00000219</t>
  </si>
  <si>
    <t>Manual Invoice 0003-00000076 Diferença (ajuste)</t>
  </si>
  <si>
    <t>Manual Invoice 0003-00000077 Diferença (ajuste)</t>
  </si>
  <si>
    <t>Rebate 2019</t>
  </si>
  <si>
    <t>606 Adj</t>
  </si>
  <si>
    <t>Rebate 2019  Accrual</t>
  </si>
  <si>
    <t>Unbilled balance adjustment</t>
  </si>
  <si>
    <t>Insulated shipper - Credo S22 - 56L (Leasing)</t>
  </si>
  <si>
    <t>Cost per Shipment</t>
  </si>
  <si>
    <t>Project and Inventory</t>
  </si>
  <si>
    <t xml:space="preserve">Receipt of medication </t>
  </si>
  <si>
    <t>Set- up  fees</t>
  </si>
  <si>
    <t>Storage Refrigerated(per Pallet)</t>
  </si>
  <si>
    <t xml:space="preserve"> CSOS - Storage overages</t>
  </si>
  <si>
    <t xml:space="preserve">Additional Reports </t>
  </si>
  <si>
    <t>Adjustment due to services rendered between 116/04 - 30/04</t>
  </si>
  <si>
    <t>Destruction (per Process)</t>
  </si>
  <si>
    <t>Adjustment Estimated Revenue of the month</t>
  </si>
  <si>
    <t>Surcharge Credit Note</t>
  </si>
  <si>
    <t>Freight Shipments</t>
  </si>
  <si>
    <t>Materials</t>
  </si>
  <si>
    <t>Receipts</t>
  </si>
  <si>
    <t>Setup Fees</t>
  </si>
  <si>
    <t>Labeling / Relabeling</t>
  </si>
  <si>
    <t>Pass Through - Freight</t>
  </si>
  <si>
    <t>Ajuste Surcharge factura Agosto</t>
  </si>
  <si>
    <t>606 Adj Sep22</t>
  </si>
  <si>
    <t>Estimated Revenue from 16/09 - 31/10</t>
  </si>
  <si>
    <t>Receipt (per Kit)</t>
  </si>
  <si>
    <t>Comparator -Novocure Amended Brazil Rebill</t>
  </si>
  <si>
    <t>Destruction (per Kg) Dec</t>
  </si>
  <si>
    <t>Adjustment due to services rendered between 16/11 - 31/11</t>
  </si>
  <si>
    <t>Adjustment Estimated Revenue of the month 16/11 - 15/11</t>
  </si>
  <si>
    <t>Estimated Revenue from 16/01 - 31/01</t>
  </si>
  <si>
    <t xml:space="preserve">Reconciliation of Returns (per Hour) </t>
  </si>
  <si>
    <t>Insulated shipper - Credo S22 - 28L (Lost Shipper Surcharge)</t>
  </si>
  <si>
    <t>Estimated Revenue from 16/04 - 31/04</t>
  </si>
  <si>
    <t>CAM Commercial Agrement, Credit Note</t>
  </si>
  <si>
    <t>Volume Rebate</t>
  </si>
  <si>
    <t>Pick&amp;Pack Cancel Fee-Amb Ship High Protection (Post P&amp;P)</t>
  </si>
  <si>
    <t>Insulated shipper - Large (Lost Shipper Surcharge)</t>
  </si>
  <si>
    <t>Cost Duties</t>
  </si>
  <si>
    <t>cambio de fcatura por error en precio</t>
  </si>
  <si>
    <t>Credit Note Project Management Fee</t>
  </si>
  <si>
    <t>Estimated Revenue from 16/09 - 30/09</t>
  </si>
  <si>
    <t>Provision NC Pfizer</t>
  </si>
  <si>
    <t>GMO fee</t>
  </si>
  <si>
    <t>Reversal Provision NC Pfizer</t>
  </si>
  <si>
    <t>Setup Fee 2022</t>
  </si>
  <si>
    <t>Project Management Fee 2022</t>
  </si>
  <si>
    <t>Project Management Fee 2023</t>
  </si>
  <si>
    <t>Adjustment due to services rendered between 16/09 - 31/09</t>
  </si>
  <si>
    <t>Insulated shipper - Credo S20M - 16L (Lost Shipper Surcharge</t>
  </si>
  <si>
    <t>Non Drug (Per Shelf Per Month)</t>
  </si>
  <si>
    <t xml:space="preserve">Non-Drug Storage &amp; Returns Storage Ambient (per Pallet) </t>
  </si>
  <si>
    <t>Destruction (per Kg) y Destruction Setup Fee</t>
  </si>
  <si>
    <t>Credit Note Surcharge</t>
  </si>
  <si>
    <t>Estimated Revenue Days 15</t>
  </si>
  <si>
    <t>Rebates</t>
  </si>
  <si>
    <t>CN Duties Eli lilly</t>
  </si>
  <si>
    <t>Pick and Pack (Ultra Frozen)</t>
  </si>
  <si>
    <t>Nota credito</t>
  </si>
  <si>
    <t>FX Traslation</t>
  </si>
  <si>
    <t>Adjustment due services rendered 15days</t>
  </si>
  <si>
    <t>Insulated shipper - Credo S4 - 16L (Lost Shipper Surcharge)</t>
  </si>
  <si>
    <t>Elimination  Revenue billed by Allentow</t>
  </si>
  <si>
    <t>FX Translation  Revenue  Transfer Pricng</t>
  </si>
  <si>
    <t>Transfer Pricing  Allentown</t>
  </si>
  <si>
    <t>TP  Services Rebilled</t>
  </si>
  <si>
    <t>Delabeling (per Label)</t>
  </si>
  <si>
    <t>Storage Ultra Frozen (per Pallet)</t>
  </si>
  <si>
    <t>Adjustment Estimated Revenue of the month 16/98 - 15/10</t>
  </si>
  <si>
    <t>Estimated Revenue from 16109 - 31/10</t>
  </si>
  <si>
    <t>Storage ambient</t>
  </si>
  <si>
    <t>Storage Controlled Drug - Refrigerated (per Shelf)</t>
  </si>
  <si>
    <t>Purchase Material D</t>
  </si>
  <si>
    <t>Estimated Revenue from 16/12 - 31/01</t>
  </si>
  <si>
    <t>Factura por Anulacion de NC 505 de Allentown</t>
  </si>
  <si>
    <t>Insulated Shipper (small)</t>
  </si>
  <si>
    <t>PassThrough - Materials</t>
  </si>
  <si>
    <t>Medication Purchase F (Per Unit)</t>
  </si>
  <si>
    <t>BSLATAM Revenue</t>
  </si>
  <si>
    <t>Destruction (per Kg</t>
  </si>
  <si>
    <t>Cost per Kit Other Services</t>
  </si>
  <si>
    <t>Pick and Pack (Bulk)</t>
  </si>
  <si>
    <t>Unbilled Swedesboro JUN Y JUL</t>
  </si>
  <si>
    <t>CREDO 12L CREDO 28L and Components</t>
  </si>
  <si>
    <t>Subsequent Setup Fee</t>
  </si>
  <si>
    <t>Credo 12-28-Components</t>
  </si>
  <si>
    <t>Receipt fee Ultra Frozen (per Receipt)</t>
  </si>
  <si>
    <t>CREDO 12L</t>
  </si>
  <si>
    <t>CREDO 28L</t>
  </si>
  <si>
    <t>BSTransferPricing</t>
  </si>
  <si>
    <t>Novartis Succeed rebate cross charge YTD 25/06</t>
  </si>
  <si>
    <t>Medication Purchase G (Per Unit)</t>
  </si>
  <si>
    <t>Credit Note - Novartis 2025- Basel</t>
  </si>
  <si>
    <t>BSBrazil TP Revenue</t>
  </si>
  <si>
    <t>NC Freight provision</t>
  </si>
  <si>
    <t>LocalAdj-15 days (Previous Mth)</t>
  </si>
  <si>
    <t>LocalAdj-15 days (Current Mth)</t>
  </si>
  <si>
    <t>Booklet Labels</t>
  </si>
  <si>
    <t>Reversa NC Freight provision</t>
  </si>
  <si>
    <t>Rebate Accrual Q4-2025</t>
  </si>
  <si>
    <t>FX Adjustment</t>
  </si>
  <si>
    <t xml:space="preserve">Others </t>
  </si>
  <si>
    <t>REVERSION PROV ENERO</t>
  </si>
  <si>
    <t>Estimated Revenue from 16/01 - 28/02</t>
  </si>
  <si>
    <t>Transfer Princing 40% 2603</t>
  </si>
  <si>
    <t>Pick and Pack - Miscellaneous - Bulk Shipment - Frozen</t>
  </si>
  <si>
    <t>Proforma invoice (Mexico)</t>
  </si>
  <si>
    <t>Shipper - Single Use - Frozen - Credo S20M - 16L</t>
  </si>
  <si>
    <t>Non Drug / Returns (Per Pallet Per Month)</t>
  </si>
  <si>
    <t>Connection</t>
  </si>
  <si>
    <t>CMR</t>
  </si>
  <si>
    <t>Scenario#</t>
  </si>
  <si>
    <t>Actual</t>
  </si>
  <si>
    <t>;Year#</t>
  </si>
  <si>
    <t>;Period#</t>
  </si>
  <si>
    <t>;Entity#</t>
  </si>
  <si>
    <t>BSDepotsLA</t>
  </si>
  <si>
    <t>BSLatamTP</t>
  </si>
  <si>
    <t>BSBrazilTP</t>
  </si>
  <si>
    <t>BSMexicoTP</t>
  </si>
  <si>
    <t>BSChileTP</t>
  </si>
  <si>
    <t>;Value#</t>
  </si>
  <si>
    <t>;Account#</t>
  </si>
  <si>
    <t>ColumnA</t>
  </si>
  <si>
    <t>;ICP#</t>
  </si>
  <si>
    <t>[ICP Top]</t>
  </si>
  <si>
    <t>;Custom1#</t>
  </si>
  <si>
    <t>Subaccounts</t>
  </si>
  <si>
    <t>;Custom2#</t>
  </si>
  <si>
    <t>BSDPL</t>
  </si>
  <si>
    <t>;Custom3#</t>
  </si>
  <si>
    <t>TotalDataCMR</t>
  </si>
  <si>
    <t>;Custom4#</t>
  </si>
  <si>
    <t>C4None</t>
  </si>
  <si>
    <t>Function</t>
  </si>
  <si>
    <t>COS_NOFUNCTION</t>
  </si>
  <si>
    <t>;Geography#</t>
  </si>
  <si>
    <t>Geography</t>
  </si>
  <si>
    <t>Total Revenue  per site</t>
  </si>
  <si>
    <t>Revenue by PL</t>
  </si>
  <si>
    <t>TP entities</t>
  </si>
  <si>
    <t xml:space="preserve">Total Latam </t>
  </si>
  <si>
    <t>Local</t>
  </si>
  <si>
    <t xml:space="preserve">Allentown </t>
  </si>
  <si>
    <t>Dif</t>
  </si>
  <si>
    <t>Total latam</t>
  </si>
  <si>
    <t>Total</t>
  </si>
  <si>
    <t>OK</t>
  </si>
  <si>
    <t xml:space="preserve">Dawn Allentown </t>
  </si>
  <si>
    <t>Dawn</t>
  </si>
  <si>
    <t>100% Ryan+handling</t>
  </si>
  <si>
    <t>local sites</t>
  </si>
  <si>
    <t>Dif OK</t>
  </si>
  <si>
    <t>PARG</t>
  </si>
  <si>
    <t>PBRA</t>
  </si>
  <si>
    <t>PCHI</t>
  </si>
  <si>
    <t>PMEX</t>
  </si>
  <si>
    <t>may</t>
  </si>
  <si>
    <t>May</t>
  </si>
  <si>
    <t>Validación Total Revenue  per site</t>
  </si>
  <si>
    <t>Validación</t>
  </si>
  <si>
    <t xml:space="preserve"> total Brazil</t>
  </si>
  <si>
    <t xml:space="preserve">Latam </t>
  </si>
  <si>
    <t>Revenue sin facturas TP</t>
  </si>
  <si>
    <t>(Multiple Items)</t>
  </si>
  <si>
    <t>J2S-MC-GZMJ</t>
  </si>
  <si>
    <t>D9640C00003</t>
  </si>
  <si>
    <t>Prod Lookup</t>
  </si>
  <si>
    <t>Concat</t>
  </si>
  <si>
    <t>Cust Lookup</t>
  </si>
  <si>
    <t>TRIM- EL4name</t>
  </si>
  <si>
    <t>TRIM- EL3name</t>
  </si>
  <si>
    <t>Source</t>
  </si>
  <si>
    <t>Original GrpCode</t>
  </si>
  <si>
    <t>Segment</t>
  </si>
  <si>
    <t>compare</t>
  </si>
  <si>
    <t>(All)</t>
  </si>
  <si>
    <t>Local Adjustment</t>
  </si>
  <si>
    <t>Transfer Pricing 07-2026</t>
  </si>
  <si>
    <t>Jul</t>
  </si>
  <si>
    <t>Transfer rpicing</t>
  </si>
  <si>
    <t>J2T-MC-KGBS_R-11401 - Comparator local purchase</t>
  </si>
  <si>
    <t>J2T-MC-KGCD</t>
  </si>
  <si>
    <t>J2S-MC-GZMR - Comparator</t>
  </si>
  <si>
    <t>J5P-MC-GZRA</t>
  </si>
  <si>
    <t>J2S-MC-GZMT</t>
  </si>
  <si>
    <t>MK-7962-023 (Local)</t>
  </si>
  <si>
    <t>ARGX-113-2317 (CAM) - PPD</t>
  </si>
  <si>
    <t>CSL300_3001</t>
  </si>
  <si>
    <t>CN NO TP MODEL</t>
  </si>
  <si>
    <t>RB NO TP MODEL</t>
  </si>
  <si>
    <t>Ajuste por servicio duplicado</t>
  </si>
  <si>
    <t>J2S-MC-GZMR/R-11763</t>
  </si>
  <si>
    <t>C4771002 (CAM)</t>
  </si>
  <si>
    <t>I4V-MC-JAHU_JAHX (CAM)</t>
  </si>
  <si>
    <t>J4P-MC-IYAC (CAM)</t>
  </si>
  <si>
    <t>J2V-MC-GZLF (CAM)</t>
  </si>
  <si>
    <t>PEAK-1</t>
  </si>
  <si>
    <t>J2A-MC-GZPO (IQVIA)</t>
  </si>
  <si>
    <t>ML-007C-MA-222</t>
  </si>
  <si>
    <t>D7260C00015 EMBOLD (CAM)</t>
  </si>
  <si>
    <t>D7260C00015</t>
  </si>
  <si>
    <t>D7261C00003 (CAM) (CPP)</t>
  </si>
  <si>
    <t>D7261C00005</t>
  </si>
  <si>
    <t>ALXN1210-CSA-AKI-318</t>
  </si>
  <si>
    <t>PTC Duties (varios clientes)</t>
  </si>
  <si>
    <t>D6960C00005 (Local)</t>
  </si>
  <si>
    <t>MK-8591A-017 (Local)</t>
  </si>
  <si>
    <t>MK-0482-001 (Local)</t>
  </si>
  <si>
    <t>MK-7240-014 (Local)</t>
  </si>
  <si>
    <t>Transfer Princing</t>
  </si>
  <si>
    <t>RED expiry update jobs</t>
  </si>
  <si>
    <t>INS1009-311</t>
  </si>
  <si>
    <t>20220196 (CAM)</t>
  </si>
  <si>
    <t>P_CARBO_A</t>
  </si>
  <si>
    <t>GB-0895-301</t>
  </si>
  <si>
    <t>MK-8748-003</t>
  </si>
  <si>
    <t>MK-8690-002</t>
  </si>
  <si>
    <t>N1T-MC-MALO (CAM)</t>
  </si>
  <si>
    <t>J3R-MC-YDAG (CAM)</t>
  </si>
  <si>
    <t>J3R-MC-YDAN (CAM)</t>
  </si>
  <si>
    <t>J5E-MC-JZXB (CAM)</t>
  </si>
  <si>
    <t>J2S-MC-GZMI (CAM)</t>
  </si>
  <si>
    <t>J6Z-MC-CD01 (CAM)</t>
  </si>
  <si>
    <t>I8F-MC-GPGM</t>
  </si>
  <si>
    <t>39039039THR3001</t>
  </si>
  <si>
    <t>I8F-MC-GPGV</t>
  </si>
  <si>
    <t>56021927PCR3020</t>
  </si>
  <si>
    <t>79635322MMY3002</t>
  </si>
  <si>
    <t>78934804CRD3001</t>
  </si>
  <si>
    <t>J6E-MC-KWAM</t>
  </si>
  <si>
    <t>CLEE011A2412B Succeed</t>
  </si>
  <si>
    <t>D516AC00001</t>
  </si>
  <si>
    <t>D7230C00001</t>
  </si>
  <si>
    <t>D740AC00001</t>
  </si>
  <si>
    <t>MK-6482-043 (Local)</t>
  </si>
  <si>
    <t>J2A-MC-GZPW (ATTAIN-Outcomes) (CAM)</t>
  </si>
  <si>
    <t>CNTO1959PBCRD3007</t>
  </si>
  <si>
    <t>CNTO1959CRD3008</t>
  </si>
  <si>
    <t>77242113PSO3004</t>
  </si>
  <si>
    <t>TBBO10203-101</t>
  </si>
  <si>
    <t>MK-3475-06E</t>
  </si>
  <si>
    <t>MK-6482-034</t>
  </si>
  <si>
    <t>J2O-MC-EKBG (eCOA)</t>
  </si>
  <si>
    <t>MK-3475-06F</t>
  </si>
  <si>
    <t>J5E-MC-JZXB (eCOA)</t>
  </si>
  <si>
    <t>BCA101X301</t>
  </si>
  <si>
    <t>GSK 222725 BC 130689-01</t>
  </si>
  <si>
    <t>GSK 224295 BC 138389-01</t>
  </si>
  <si>
    <t>CLNP023Q12301</t>
  </si>
  <si>
    <t>BAY 94-8862-21467</t>
  </si>
  <si>
    <t>C4221026</t>
  </si>
  <si>
    <t>D9103C00001</t>
  </si>
  <si>
    <t>Post trial local general studies</t>
  </si>
  <si>
    <t>TheRas Inc</t>
  </si>
  <si>
    <t>Bicara Therapeutics</t>
  </si>
  <si>
    <t>All services Credit Note</t>
  </si>
  <si>
    <t>D3463C00003 Returns and Destruction</t>
  </si>
  <si>
    <t>301160 - Local Purchase</t>
  </si>
  <si>
    <t>V503-049 (Local)</t>
  </si>
  <si>
    <t>MK-3475-06F (Local)</t>
  </si>
  <si>
    <t>MK-1045-008 (Local)</t>
  </si>
  <si>
    <t>V940-014 (Local)</t>
  </si>
  <si>
    <t>Clinical Ancillary Freight</t>
  </si>
  <si>
    <t>DDuty</t>
  </si>
  <si>
    <t>Diff</t>
  </si>
  <si>
    <t xml:space="preserve">Latam countries </t>
  </si>
  <si>
    <t>Dawn / Allentown CODA</t>
  </si>
  <si>
    <t>ALN-TTRSC04-003</t>
  </si>
  <si>
    <t>D081SC00001</t>
  </si>
  <si>
    <t>D419CC00002</t>
  </si>
  <si>
    <t>D781PC00001</t>
  </si>
  <si>
    <t>D7960C00013</t>
  </si>
  <si>
    <t>D926QC00001</t>
  </si>
  <si>
    <t>D967YC00001</t>
  </si>
  <si>
    <t>D9802C00001</t>
  </si>
  <si>
    <t>all studies</t>
  </si>
  <si>
    <t>DS8201-772</t>
  </si>
  <si>
    <t>F901318-0041</t>
  </si>
  <si>
    <t>Ponatinib-3001</t>
  </si>
  <si>
    <t>CHK02-02 (CFUB523A12301)</t>
  </si>
  <si>
    <t>CJSB462C12201</t>
  </si>
  <si>
    <t>CJSB462C12201 Succeed</t>
  </si>
  <si>
    <t>CSEG101A2303</t>
  </si>
  <si>
    <t>ARGX-117-2302</t>
  </si>
  <si>
    <t>AZA-001-301</t>
  </si>
  <si>
    <t>DZ2022E0005</t>
  </si>
  <si>
    <t>JZP598-302 - Jazz Pharmaceuticals</t>
  </si>
  <si>
    <t>MB11-C-01-25</t>
  </si>
  <si>
    <t>DEN-321</t>
  </si>
  <si>
    <t>PPD Develpoment</t>
  </si>
  <si>
    <t>Arcus Biosciences</t>
  </si>
  <si>
    <t>Gilead Sciences</t>
  </si>
  <si>
    <t>GlaxoSmithKline Vaccines</t>
  </si>
  <si>
    <t>Array Biopharma</t>
  </si>
  <si>
    <t>Ipsen Bioscience</t>
  </si>
  <si>
    <t>Alexion Pharmaceuticals</t>
  </si>
  <si>
    <t>Dizal Jiangsu Pharmaceutical Co</t>
  </si>
  <si>
    <t>ModernaTX</t>
  </si>
  <si>
    <t>GlaxoSmithKline (GSK)</t>
  </si>
  <si>
    <t>Ultragenyx</t>
  </si>
  <si>
    <t>Categoria2</t>
  </si>
  <si>
    <t>Sponsor2</t>
  </si>
  <si>
    <t>Vendor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</si>
</sst>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6" formatCode="&quot;$&quot;#,##0_);[Red]\(&quot;$&quot;#,##0\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[$-10409]000\1\-00000000"/>
    <numFmt numFmtId="167" formatCode="_(* #,##0.0_);_(* \(#,##0.0\);_(* &quot;-&quot;??_);_(@_)"/>
    <numFmt numFmtId="168" formatCode="_-&quot;$&quot;* #,##0_-;\-&quot;$&quot;* #,##0_-;_-&quot;$&quot;* &quot;-&quot;??_-;_-@_-"/>
    <numFmt numFmtId="169" formatCode="_(* #,##0.00000_);_(* \(#,##0.00000\);_(* &quot;-&quot;?????_);_(@_)"/>
    <numFmt numFmtId="170" formatCode="#,##0.0_);[Red]\(#,##0.0\)"/>
    <numFmt numFmtId="171" formatCode="_(* #,##0_);_(* \(#,##0\);_(* &quot;-&quot;??_);_(@_)"/>
    <numFmt numFmtId="172" formatCode="_(* #,##0.0000_);_(* \(#,##0.0000\);_(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8"/>
      <color theme="3"/>
      <name val="Segoe UI"/>
      <family val="2"/>
    </font>
    <font>
      <sz val="8"/>
      <color theme="3"/>
      <name val="Segoe UI"/>
      <family val="2"/>
    </font>
    <font>
      <sz val="10"/>
      <name val="Times New Roman"/>
      <family val="1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9"/>
      <color rgb="FF000000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theme="4" tint="-0.499984740745262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7030A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7">
    <xf numFmtId="0" fontId="0" fillId="0" borderId="0"/>
    <xf numFmtId="43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0" fontId="13" fillId="0" borderId="0"/>
    <xf numFmtId="165" fontId="9" fillId="0" borderId="0" applyFont="0" applyFill="0" applyBorder="0" applyAlignment="0" applyProtection="0"/>
    <xf numFmtId="0" fontId="18" fillId="0" borderId="0"/>
    <xf numFmtId="0" fontId="21" fillId="0" borderId="0"/>
  </cellStyleXfs>
  <cellXfs count="16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0" fillId="3" borderId="0" xfId="0" applyFill="1"/>
    <xf numFmtId="14" fontId="0" fillId="0" borderId="0" xfId="0" applyNumberFormat="1"/>
    <xf numFmtId="0" fontId="3" fillId="4" borderId="1" xfId="0" applyFont="1" applyFill="1" applyBorder="1"/>
    <xf numFmtId="0" fontId="4" fillId="0" borderId="0" xfId="0" applyFont="1"/>
    <xf numFmtId="0" fontId="6" fillId="0" borderId="0" xfId="0" applyFont="1"/>
    <xf numFmtId="0" fontId="2" fillId="0" borderId="0" xfId="0" applyFont="1"/>
    <xf numFmtId="0" fontId="0" fillId="5" borderId="0" xfId="0" applyFill="1"/>
    <xf numFmtId="0" fontId="5" fillId="0" borderId="0" xfId="0" applyFont="1"/>
    <xf numFmtId="0" fontId="3" fillId="0" borderId="0" xfId="0" applyFont="1"/>
    <xf numFmtId="0" fontId="7" fillId="3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0" fontId="0" fillId="6" borderId="0" xfId="0" applyFill="1"/>
    <xf numFmtId="166" fontId="10" fillId="0" borderId="0" xfId="0" applyNumberFormat="1" applyFont="1" applyAlignment="1">
      <alignment horizontal="right" vertical="center" wrapText="1" readingOrder="1"/>
    </xf>
    <xf numFmtId="167" fontId="1" fillId="2" borderId="1" xfId="1" applyNumberFormat="1" applyFont="1" applyFill="1" applyBorder="1" applyAlignment="1">
      <alignment horizontal="right"/>
    </xf>
    <xf numFmtId="167" fontId="0" fillId="0" borderId="0" xfId="1" applyNumberFormat="1" applyFont="1"/>
    <xf numFmtId="167" fontId="0" fillId="6" borderId="0" xfId="1" applyNumberFormat="1" applyFont="1" applyFill="1"/>
    <xf numFmtId="0" fontId="0" fillId="0" borderId="0" xfId="1" applyNumberFormat="1" applyFont="1" applyAlignment="1">
      <alignment horizontal="right"/>
    </xf>
    <xf numFmtId="0" fontId="0" fillId="7" borderId="0" xfId="0" applyFill="1"/>
    <xf numFmtId="0" fontId="6" fillId="7" borderId="0" xfId="0" applyFont="1" applyFill="1"/>
    <xf numFmtId="0" fontId="1" fillId="8" borderId="1" xfId="0" applyFont="1" applyFill="1" applyBorder="1"/>
    <xf numFmtId="167" fontId="1" fillId="8" borderId="1" xfId="1" applyNumberFormat="1" applyFont="1" applyFill="1" applyBorder="1"/>
    <xf numFmtId="0" fontId="0" fillId="9" borderId="0" xfId="0" applyFill="1"/>
    <xf numFmtId="0" fontId="1" fillId="2" borderId="2" xfId="0" applyFont="1" applyFill="1" applyBorder="1"/>
    <xf numFmtId="0" fontId="0" fillId="0" borderId="1" xfId="0" applyBorder="1"/>
    <xf numFmtId="43" fontId="11" fillId="10" borderId="0" xfId="1" applyFont="1" applyFill="1" applyBorder="1" applyAlignment="1">
      <alignment horizontal="center" vertical="center" wrapText="1"/>
    </xf>
    <xf numFmtId="43" fontId="12" fillId="10" borderId="0" xfId="1" applyFont="1" applyFill="1" applyBorder="1" applyAlignment="1">
      <alignment horizontal="center" vertical="center" wrapText="1"/>
    </xf>
    <xf numFmtId="43" fontId="12" fillId="0" borderId="0" xfId="1" applyFont="1" applyFill="1" applyBorder="1" applyAlignment="1">
      <alignment horizontal="center" vertical="center" wrapText="1"/>
    </xf>
    <xf numFmtId="169" fontId="14" fillId="6" borderId="0" xfId="3" applyNumberFormat="1" applyFont="1" applyFill="1" applyAlignment="1">
      <alignment horizontal="center"/>
    </xf>
    <xf numFmtId="0" fontId="1" fillId="11" borderId="1" xfId="0" applyFont="1" applyFill="1" applyBorder="1"/>
    <xf numFmtId="0" fontId="15" fillId="0" borderId="0" xfId="0" applyFont="1"/>
    <xf numFmtId="0" fontId="0" fillId="3" borderId="0" xfId="0" applyFill="1" applyAlignment="1">
      <alignment wrapText="1"/>
    </xf>
    <xf numFmtId="0" fontId="1" fillId="2" borderId="3" xfId="0" applyFont="1" applyFill="1" applyBorder="1"/>
    <xf numFmtId="0" fontId="10" fillId="0" borderId="0" xfId="0" applyFont="1" applyAlignment="1">
      <alignment wrapText="1" readingOrder="1"/>
    </xf>
    <xf numFmtId="167" fontId="0" fillId="6" borderId="0" xfId="0" applyNumberFormat="1" applyFill="1"/>
    <xf numFmtId="0" fontId="0" fillId="12" borderId="0" xfId="0" applyFill="1"/>
    <xf numFmtId="0" fontId="17" fillId="0" borderId="0" xfId="0" applyFont="1" applyAlignment="1">
      <alignment wrapText="1"/>
    </xf>
    <xf numFmtId="0" fontId="14" fillId="0" borderId="0" xfId="0" applyFont="1" applyAlignment="1">
      <alignment horizontal="left" vertical="top"/>
    </xf>
    <xf numFmtId="168" fontId="0" fillId="0" borderId="0" xfId="2" applyNumberFormat="1" applyFont="1" applyFill="1"/>
    <xf numFmtId="168" fontId="0" fillId="0" borderId="0" xfId="0" applyNumberFormat="1"/>
    <xf numFmtId="16" fontId="0" fillId="0" borderId="0" xfId="0" applyNumberFormat="1"/>
    <xf numFmtId="0" fontId="14" fillId="0" borderId="0" xfId="0" applyFont="1"/>
    <xf numFmtId="6" fontId="18" fillId="0" borderId="0" xfId="0" applyNumberFormat="1" applyFont="1"/>
    <xf numFmtId="0" fontId="10" fillId="0" borderId="0" xfId="0" applyFont="1" applyAlignment="1">
      <alignment horizontal="right" vertical="center" wrapText="1" readingOrder="1"/>
    </xf>
    <xf numFmtId="0" fontId="18" fillId="0" borderId="0" xfId="0" applyFont="1"/>
    <xf numFmtId="0" fontId="0" fillId="0" borderId="0" xfId="0" quotePrefix="1"/>
    <xf numFmtId="0" fontId="15" fillId="0" borderId="0" xfId="0" applyFont="1" applyAlignment="1">
      <alignment wrapText="1"/>
    </xf>
    <xf numFmtId="0" fontId="0" fillId="6" borderId="0" xfId="0" applyFill="1" applyAlignment="1">
      <alignment wrapText="1"/>
    </xf>
    <xf numFmtId="15" fontId="10" fillId="0" borderId="0" xfId="0" applyNumberFormat="1" applyFont="1" applyAlignment="1">
      <alignment wrapText="1" readingOrder="1"/>
    </xf>
    <xf numFmtId="0" fontId="0" fillId="0" borderId="0" xfId="0" applyAlignment="1">
      <alignment horizontal="center"/>
    </xf>
    <xf numFmtId="0" fontId="15" fillId="6" borderId="0" xfId="0" applyFont="1" applyFill="1" applyAlignment="1">
      <alignment wrapText="1"/>
    </xf>
    <xf numFmtId="0" fontId="3" fillId="0" borderId="0" xfId="0" applyFont="1" applyAlignment="1">
      <alignment horizontal="right"/>
    </xf>
    <xf numFmtId="0" fontId="3" fillId="13" borderId="0" xfId="0" applyFont="1" applyFill="1"/>
    <xf numFmtId="0" fontId="0" fillId="0" borderId="0" xfId="0" applyAlignment="1">
      <alignment horizontal="left"/>
    </xf>
    <xf numFmtId="165" fontId="19" fillId="0" borderId="0" xfId="4" applyFont="1" applyFill="1" applyAlignment="1">
      <alignment horizontal="center" vertical="center"/>
    </xf>
    <xf numFmtId="165" fontId="3" fillId="0" borderId="0" xfId="4" applyFont="1" applyFill="1" applyAlignment="1">
      <alignment horizontal="center" vertical="center"/>
    </xf>
    <xf numFmtId="0" fontId="0" fillId="14" borderId="0" xfId="0" applyFill="1"/>
    <xf numFmtId="0" fontId="0" fillId="14" borderId="0" xfId="0" applyFill="1" applyAlignment="1">
      <alignment horizontal="center"/>
    </xf>
    <xf numFmtId="170" fontId="21" fillId="0" borderId="0" xfId="6" applyNumberFormat="1"/>
    <xf numFmtId="170" fontId="20" fillId="0" borderId="0" xfId="6" applyNumberFormat="1" applyFont="1"/>
    <xf numFmtId="0" fontId="21" fillId="0" borderId="0" xfId="6" applyAlignment="1">
      <alignment horizontal="left"/>
    </xf>
    <xf numFmtId="49" fontId="21" fillId="0" borderId="0" xfId="6" applyNumberFormat="1" applyAlignment="1">
      <alignment horizontal="left"/>
    </xf>
    <xf numFmtId="38" fontId="21" fillId="0" borderId="0" xfId="6" applyNumberFormat="1" applyAlignment="1">
      <alignment horizontal="left"/>
    </xf>
    <xf numFmtId="0" fontId="22" fillId="0" borderId="0" xfId="6" applyFont="1"/>
    <xf numFmtId="43" fontId="21" fillId="0" borderId="0" xfId="1" applyFont="1" applyBorder="1" applyAlignment="1">
      <alignment horizontal="center"/>
    </xf>
    <xf numFmtId="43" fontId="20" fillId="0" borderId="5" xfId="1" applyFont="1" applyBorder="1" applyAlignment="1">
      <alignment horizontal="center"/>
    </xf>
    <xf numFmtId="0" fontId="22" fillId="0" borderId="4" xfId="6" applyFont="1" applyBorder="1"/>
    <xf numFmtId="43" fontId="21" fillId="0" borderId="4" xfId="1" applyFont="1" applyBorder="1" applyAlignment="1">
      <alignment horizontal="center"/>
    </xf>
    <xf numFmtId="170" fontId="21" fillId="0" borderId="4" xfId="6" applyNumberFormat="1" applyBorder="1"/>
    <xf numFmtId="43" fontId="20" fillId="15" borderId="5" xfId="1" applyFont="1" applyFill="1" applyBorder="1" applyAlignment="1">
      <alignment horizontal="center"/>
    </xf>
    <xf numFmtId="0" fontId="0" fillId="0" borderId="0" xfId="0" pivotButton="1"/>
    <xf numFmtId="43" fontId="0" fillId="0" borderId="0" xfId="1" applyFont="1"/>
    <xf numFmtId="0" fontId="3" fillId="17" borderId="0" xfId="0" applyFont="1" applyFill="1"/>
    <xf numFmtId="0" fontId="3" fillId="16" borderId="0" xfId="0" applyFont="1" applyFill="1"/>
    <xf numFmtId="0" fontId="3" fillId="4" borderId="0" xfId="0" applyFont="1" applyFill="1"/>
    <xf numFmtId="0" fontId="3" fillId="4" borderId="0" xfId="0" applyFont="1" applyFill="1" applyAlignment="1">
      <alignment horizontal="center"/>
    </xf>
    <xf numFmtId="43" fontId="3" fillId="4" borderId="0" xfId="1" applyFont="1" applyFill="1" applyBorder="1"/>
    <xf numFmtId="0" fontId="3" fillId="4" borderId="0" xfId="1" applyNumberFormat="1" applyFont="1" applyFill="1" applyBorder="1"/>
    <xf numFmtId="2" fontId="3" fillId="17" borderId="0" xfId="0" applyNumberFormat="1" applyFont="1" applyFill="1"/>
    <xf numFmtId="2" fontId="3" fillId="3" borderId="0" xfId="0" applyNumberFormat="1" applyFont="1" applyFill="1"/>
    <xf numFmtId="0" fontId="0" fillId="0" borderId="0" xfId="0" applyAlignment="1">
      <alignment horizontal="left" indent="1"/>
    </xf>
    <xf numFmtId="43" fontId="20" fillId="0" borderId="0" xfId="1" applyFont="1" applyBorder="1" applyAlignment="1">
      <alignment horizontal="center"/>
    </xf>
    <xf numFmtId="38" fontId="21" fillId="15" borderId="0" xfId="6" applyNumberFormat="1" applyFill="1" applyAlignment="1">
      <alignment horizontal="left"/>
    </xf>
    <xf numFmtId="43" fontId="21" fillId="15" borderId="0" xfId="1" applyFont="1" applyFill="1" applyBorder="1" applyAlignment="1">
      <alignment horizontal="center"/>
    </xf>
    <xf numFmtId="43" fontId="21" fillId="15" borderId="4" xfId="1" applyFont="1" applyFill="1" applyBorder="1" applyAlignment="1">
      <alignment horizontal="center"/>
    </xf>
    <xf numFmtId="38" fontId="21" fillId="7" borderId="0" xfId="6" applyNumberFormat="1" applyFill="1" applyAlignment="1">
      <alignment horizontal="left"/>
    </xf>
    <xf numFmtId="43" fontId="21" fillId="7" borderId="0" xfId="1" applyFont="1" applyFill="1" applyBorder="1" applyAlignment="1">
      <alignment horizontal="center"/>
    </xf>
    <xf numFmtId="43" fontId="21" fillId="7" borderId="4" xfId="1" applyFont="1" applyFill="1" applyBorder="1" applyAlignment="1">
      <alignment horizontal="center"/>
    </xf>
    <xf numFmtId="43" fontId="20" fillId="7" borderId="0" xfId="1" applyFont="1" applyFill="1" applyBorder="1" applyAlignment="1">
      <alignment horizontal="center"/>
    </xf>
    <xf numFmtId="170" fontId="20" fillId="0" borderId="0" xfId="6" applyNumberFormat="1" applyFont="1" applyAlignment="1">
      <alignment horizontal="center"/>
    </xf>
    <xf numFmtId="43" fontId="21" fillId="0" borderId="0" xfId="1" applyFont="1"/>
    <xf numFmtId="43" fontId="20" fillId="0" borderId="0" xfId="1" applyFont="1"/>
    <xf numFmtId="43" fontId="23" fillId="0" borderId="0" xfId="1" applyFont="1"/>
    <xf numFmtId="43" fontId="24" fillId="0" borderId="0" xfId="1" applyFont="1"/>
    <xf numFmtId="170" fontId="24" fillId="0" borderId="0" xfId="6" applyNumberFormat="1" applyFont="1"/>
    <xf numFmtId="43" fontId="3" fillId="0" borderId="0" xfId="1" applyFont="1" applyFill="1" applyAlignment="1">
      <alignment horizontal="center" vertical="center"/>
    </xf>
    <xf numFmtId="43" fontId="19" fillId="0" borderId="0" xfId="1" applyFont="1" applyFill="1" applyAlignment="1">
      <alignment horizontal="center" vertical="center"/>
    </xf>
    <xf numFmtId="170" fontId="20" fillId="12" borderId="0" xfId="6" applyNumberFormat="1" applyFont="1" applyFill="1"/>
    <xf numFmtId="170" fontId="20" fillId="12" borderId="0" xfId="6" applyNumberFormat="1" applyFont="1" applyFill="1" applyAlignment="1">
      <alignment horizontal="center"/>
    </xf>
    <xf numFmtId="170" fontId="20" fillId="6" borderId="0" xfId="6" applyNumberFormat="1" applyFont="1" applyFill="1"/>
    <xf numFmtId="170" fontId="21" fillId="6" borderId="0" xfId="6" applyNumberFormat="1" applyFill="1"/>
    <xf numFmtId="40" fontId="21" fillId="0" borderId="0" xfId="6" applyNumberFormat="1"/>
    <xf numFmtId="40" fontId="20" fillId="0" borderId="0" xfId="6" applyNumberFormat="1" applyFont="1"/>
    <xf numFmtId="172" fontId="21" fillId="0" borderId="0" xfId="1" applyNumberFormat="1" applyFont="1" applyBorder="1" applyAlignment="1">
      <alignment horizontal="center"/>
    </xf>
    <xf numFmtId="172" fontId="21" fillId="0" borderId="4" xfId="1" applyNumberFormat="1" applyFont="1" applyBorder="1" applyAlignment="1">
      <alignment horizontal="center"/>
    </xf>
    <xf numFmtId="43" fontId="0" fillId="0" borderId="0" xfId="1" applyFont="1" applyFill="1"/>
    <xf numFmtId="43" fontId="3" fillId="15" borderId="0" xfId="1" applyFont="1" applyFill="1" applyBorder="1"/>
    <xf numFmtId="0" fontId="3" fillId="15" borderId="0" xfId="1" applyNumberFormat="1" applyFont="1" applyFill="1" applyBorder="1"/>
    <xf numFmtId="0" fontId="0" fillId="15" borderId="0" xfId="0" applyFill="1"/>
    <xf numFmtId="0" fontId="3" fillId="15" borderId="0" xfId="0" applyFont="1" applyFill="1"/>
    <xf numFmtId="49" fontId="0" fillId="18" borderId="1" xfId="0" applyNumberFormat="1" applyFill="1" applyBorder="1"/>
    <xf numFmtId="170" fontId="20" fillId="3" borderId="0" xfId="6" applyNumberFormat="1" applyFont="1" applyFill="1"/>
    <xf numFmtId="170" fontId="21" fillId="3" borderId="0" xfId="6" applyNumberFormat="1" applyFill="1"/>
    <xf numFmtId="43" fontId="24" fillId="3" borderId="0" xfId="1" applyFont="1" applyFill="1"/>
    <xf numFmtId="170" fontId="24" fillId="3" borderId="0" xfId="6" applyNumberFormat="1" applyFont="1" applyFill="1"/>
    <xf numFmtId="43" fontId="3" fillId="0" borderId="0" xfId="1" applyFont="1" applyFill="1" applyAlignment="1">
      <alignment horizontal="center"/>
    </xf>
    <xf numFmtId="171" fontId="0" fillId="0" borderId="0" xfId="1" applyNumberFormat="1" applyFont="1" applyFill="1"/>
    <xf numFmtId="171" fontId="28" fillId="0" borderId="0" xfId="1" applyNumberFormat="1" applyFont="1" applyFill="1"/>
    <xf numFmtId="171" fontId="3" fillId="0" borderId="0" xfId="1" applyNumberFormat="1" applyFont="1" applyFill="1"/>
    <xf numFmtId="171" fontId="29" fillId="0" borderId="0" xfId="1" applyNumberFormat="1" applyFont="1" applyFill="1"/>
    <xf numFmtId="43" fontId="30" fillId="0" borderId="0" xfId="1" applyFont="1" applyFill="1"/>
    <xf numFmtId="43" fontId="32" fillId="0" borderId="0" xfId="1" applyFont="1" applyFill="1"/>
    <xf numFmtId="43" fontId="34" fillId="0" borderId="0" xfId="1" applyFont="1" applyFill="1"/>
    <xf numFmtId="43" fontId="28" fillId="0" borderId="0" xfId="1" applyFont="1" applyFill="1"/>
    <xf numFmtId="43" fontId="2" fillId="0" borderId="0" xfId="1" applyFont="1" applyFill="1"/>
    <xf numFmtId="0" fontId="0" fillId="0" borderId="0" xfId="1" applyNumberFormat="1" applyFont="1" applyFill="1" applyAlignment="1">
      <alignment horizontal="left" inden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9" fontId="3" fillId="0" borderId="0" xfId="0" applyNumberFormat="1" applyFont="1"/>
    <xf numFmtId="171" fontId="0" fillId="0" borderId="0" xfId="0" applyNumberFormat="1"/>
    <xf numFmtId="4" fontId="0" fillId="0" borderId="0" xfId="0" applyNumberFormat="1"/>
    <xf numFmtId="0" fontId="3" fillId="0" borderId="0" xfId="0" applyFont="1" applyAlignment="1">
      <alignment horizontal="center"/>
    </xf>
    <xf numFmtId="43" fontId="0" fillId="0" borderId="0" xfId="0" applyNumberFormat="1"/>
    <xf numFmtId="9" fontId="0" fillId="0" borderId="0" xfId="0" applyNumberFormat="1"/>
    <xf numFmtId="0" fontId="30" fillId="0" borderId="0" xfId="0" applyFont="1"/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left"/>
    </xf>
    <xf numFmtId="0" fontId="31" fillId="0" borderId="0" xfId="0" applyFont="1"/>
    <xf numFmtId="9" fontId="30" fillId="0" borderId="0" xfId="0" applyNumberFormat="1" applyFont="1"/>
    <xf numFmtId="0" fontId="32" fillId="0" borderId="0" xfId="0" applyFont="1"/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left"/>
    </xf>
    <xf numFmtId="0" fontId="33" fillId="0" borderId="0" xfId="0" applyFont="1"/>
    <xf numFmtId="9" fontId="32" fillId="0" borderId="0" xfId="0" applyNumberFormat="1" applyFont="1"/>
    <xf numFmtId="0" fontId="34" fillId="0" borderId="0" xfId="0" applyFont="1"/>
    <xf numFmtId="0" fontId="3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9" fontId="26" fillId="0" borderId="0" xfId="0" applyNumberFormat="1" applyFont="1"/>
    <xf numFmtId="0" fontId="26" fillId="0" borderId="0" xfId="0" applyFont="1"/>
    <xf numFmtId="9" fontId="27" fillId="0" borderId="0" xfId="0" applyNumberFormat="1" applyFont="1"/>
    <xf numFmtId="0" fontId="27" fillId="0" borderId="0" xfId="0" applyFont="1"/>
    <xf numFmtId="9" fontId="25" fillId="0" borderId="0" xfId="0" applyNumberFormat="1" applyFont="1"/>
    <xf numFmtId="0" fontId="25" fillId="0" borderId="0" xfId="0" applyFont="1"/>
    <xf numFmtId="0" fontId="28" fillId="0" borderId="0" xfId="0" applyFont="1"/>
    <xf numFmtId="0" fontId="28" fillId="0" borderId="0" xfId="0" applyFont="1" applyAlignment="1">
      <alignment horizontal="center"/>
    </xf>
    <xf numFmtId="9" fontId="28" fillId="0" borderId="0" xfId="0" applyNumberFormat="1" applyFont="1"/>
    <xf numFmtId="4" fontId="2" fillId="0" borderId="0" xfId="0" applyNumberFormat="1" applyFont="1"/>
    <xf numFmtId="0" fontId="2" fillId="0" borderId="0" xfId="0" applyFont="1" applyAlignment="1">
      <alignment horizontal="left"/>
    </xf>
    <xf numFmtId="165" fontId="0" fillId="0" borderId="0" xfId="0" applyNumberForma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/>
    </xf>
  </cellXfs>
  <cellStyles count="7">
    <cellStyle name="Comma" xfId="1" builtinId="3"/>
    <cellStyle name="Comma 2" xfId="4" xr:uid="{8EAB3276-E7F0-4699-BA66-3E23D7C10F1E}"/>
    <cellStyle name="Currency" xfId="2" builtinId="4"/>
    <cellStyle name="Normal" xfId="0" builtinId="0"/>
    <cellStyle name="Normal 28" xfId="5" xr:uid="{C79C60C5-34EC-42E0-B16A-CB0AA052FBCB}"/>
    <cellStyle name="Normal_Clincal_Scorecard_Q3" xfId="6" xr:uid="{6726D2AD-67A5-41AF-8A58-D2BACBD61BEC}"/>
    <cellStyle name="Normal_monthlyrates_5-2001" xfId="3" xr:uid="{A32CABDA-FF75-4C7A-B304-19C0E3D379CD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65" formatCode="_-* #,##0.00_-;\-* #,##0.00_-;_-* &quot;-&quot;??_-;_-@_-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35" formatCode="_(* #,##0.00_);_(* \(#,##0.00\);_(* &quot;-&quot;??_);_(@_)"/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171" formatCode="_(* #,##0_);_(* \(#,##0\);_(* &quot;-&quot;??_);_(@_)"/>
    </dxf>
  </dxfs>
  <tableStyles count="1" defaultTableStyle="TableStyleMedium2" defaultPivotStyle="PivotStyleLight16">
    <tableStyle name="Invisible" pivot="0" table="0" count="0" xr9:uid="{51354C3D-23F4-4D59-8662-F64C3FB3C66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17/06/relationships/rdRichValueStructure" Target="richData/rdrichvaluestructure.xml"/><Relationship Id="rId21" Type="http://schemas.openxmlformats.org/officeDocument/2006/relationships/externalLink" Target="externalLinks/externalLink2.xml"/><Relationship Id="rId34" Type="http://schemas.openxmlformats.org/officeDocument/2006/relationships/theme" Target="theme/theme1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openxmlformats.org/officeDocument/2006/relationships/pivotCacheDefinition" Target="pivotCache/pivotCacheDefinition10.xml"/><Relationship Id="rId37" Type="http://schemas.openxmlformats.org/officeDocument/2006/relationships/sheetMetadata" Target="metadata.xml"/><Relationship Id="rId40" Type="http://schemas.microsoft.com/office/2017/06/relationships/rdRichValueTypes" Target="richData/rdRichValueTyp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pivotCacheDefinition" Target="pivotCache/pivotCacheDefinition6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9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pivotCacheDefinition" Target="pivotCache/pivotCacheDefinition5.xml"/><Relationship Id="rId30" Type="http://schemas.openxmlformats.org/officeDocument/2006/relationships/pivotCacheDefinition" Target="pivotCache/pivotCacheDefinition8.xml"/><Relationship Id="rId35" Type="http://schemas.openxmlformats.org/officeDocument/2006/relationships/styles" Target="styles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openxmlformats.org/officeDocument/2006/relationships/pivotCacheDefinition" Target="pivotCache/pivotCacheDefinition11.xml"/><Relationship Id="rId38" Type="http://schemas.microsoft.com/office/2017/06/relationships/rdRichValue" Target="richData/rdrichvalue.xml"/><Relationship Id="rId20" Type="http://schemas.openxmlformats.org/officeDocument/2006/relationships/externalLink" Target="externalLinks/externalLink1.xml"/><Relationship Id="rId41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0</xdr:colOff>
      <xdr:row>16</xdr:row>
      <xdr:rowOff>0</xdr:rowOff>
    </xdr:from>
    <xdr:to>
      <xdr:col>26</xdr:col>
      <xdr:colOff>351854</xdr:colOff>
      <xdr:row>218</xdr:row>
      <xdr:rowOff>138095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6B33D97B-4056-7CD8-9B4F-D08393B1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55425" y="3267075"/>
          <a:ext cx="5010849" cy="2152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564778</xdr:colOff>
      <xdr:row>1</xdr:row>
      <xdr:rowOff>35859</xdr:rowOff>
    </xdr:from>
    <xdr:to>
      <xdr:col>26</xdr:col>
      <xdr:colOff>565916</xdr:colOff>
      <xdr:row>9</xdr:row>
      <xdr:rowOff>13586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FD8212-4343-412B-9AAE-2A560775DD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53060" y="582706"/>
          <a:ext cx="2798127" cy="14120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735106</xdr:colOff>
      <xdr:row>0</xdr:row>
      <xdr:rowOff>726141</xdr:rowOff>
    </xdr:from>
    <xdr:to>
      <xdr:col>23</xdr:col>
      <xdr:colOff>368691</xdr:colOff>
      <xdr:row>7</xdr:row>
      <xdr:rowOff>201845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6A403E-5C89-3A03-46A8-99D8FD639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38659" y="726141"/>
          <a:ext cx="2789162" cy="160033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676275</xdr:colOff>
      <xdr:row>0</xdr:row>
      <xdr:rowOff>3166</xdr:rowOff>
    </xdr:from>
    <xdr:to>
      <xdr:col>39</xdr:col>
      <xdr:colOff>601731</xdr:colOff>
      <xdr:row>35</xdr:row>
      <xdr:rowOff>134749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EAB9B9-06FB-43CA-884F-1BF1B439A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718875" y="3166"/>
          <a:ext cx="8412231" cy="718008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Oracle/SmartView/bin/HsTbar.xla" TargetMode="External"/><Relationship Id="rId2" Type="http://schemas.openxmlformats.org/officeDocument/2006/relationships/externalLinkPath" Target="file:///C:\Oracle\SmartView\bin\HsTbar.xla" TargetMode="External"/><Relationship Id="rId1" Type="http://schemas.openxmlformats.org/officeDocument/2006/relationships/externalLinkPath" Target="/Oracle/SmartView/bin/HsTbar.xla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hermofisher.sharepoint.com/sites/FinanceCTDLatam/Shared%20Documents/Finance/Billing/2026/2026_04/Invoices/Mexico/Mexico%20M4%202026.xlsx" TargetMode="External"/><Relationship Id="rId1" Type="http://schemas.openxmlformats.org/officeDocument/2006/relationships/externalLinkPath" Target="https://thermofisher.sharepoint.com/sites/FinanceCTDLatam/Shared%20Documents/Finance/Billing/2026/2026_04/Invoices/Mexico/Mexico%20M4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hermofisher.sharepoint.com/sites/FinanceCTDLatam/Shared%20Documents/Finance/Billing/2026/2026_04/Invoices/Chile/Chile%20M4%202026.xlsx" TargetMode="External"/><Relationship Id="rId1" Type="http://schemas.openxmlformats.org/officeDocument/2006/relationships/externalLinkPath" Target="https://thermofisher.sharepoint.com/sites/FinanceCTDLatam/Shared%20Documents/Finance/Billing/2026/2026_04/Invoices/Chile/Chile%20M4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HsTbar"/>
    </sheetNames>
    <definedNames>
      <definedName name="HsGetValue"/>
    </defined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Yem6Dv1R80y-q9ACSTpjB2MqcUJLp-xMkqZapRoCdVVuq263xs9yQKDFafF9dDby" itemId="01XUPXUW6NQFNOXWCH4NFZCPQUOHQE4AND">
      <xxl21:absoluteUrl r:id="rId2"/>
    </xxl21:alternateUrls>
    <sheetNames>
      <sheetName val="Pivot"/>
      <sheetName val="Invoices less handling fee"/>
      <sheetName val="handling fee"/>
      <sheetName val="Mapping"/>
    </sheetNames>
    <sheetDataSet>
      <sheetData sheetId="0">
        <row r="3">
          <cell r="A3" t="str">
            <v>Row Labels</v>
          </cell>
        </row>
        <row r="11">
          <cell r="E11">
            <v>-154547.89728000009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Yem6Dv1R80y-q9ACSTpjB2MqcUJLp-xMkqZapRoCdVVuq263xs9yQKDFafF9dDby" itemId="01XUPXUW6ZGHZKWUI6C5G26N53QVDFKZPO">
      <xxl21:absoluteUrl r:id="rId2"/>
    </xxl21:alternateUrls>
    <sheetNames>
      <sheetName val="Pivot"/>
      <sheetName val="Invoices less handling fee"/>
      <sheetName val="handling fee"/>
      <sheetName val="Mapping"/>
      <sheetName val="Invoices less handling fee (Re)"/>
    </sheetNames>
    <sheetDataSet>
      <sheetData sheetId="0">
        <row r="3">
          <cell r="A3" t="str">
            <v>Row Labels</v>
          </cell>
        </row>
        <row r="10">
          <cell r="D10">
            <v>-188878.00250000012</v>
          </cell>
        </row>
      </sheetData>
      <sheetData sheetId="1"/>
      <sheetData sheetId="2"/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uiz, Bruno" id="{20F56E42-398C-4FC1-9DAF-4C95EDDD256E}" userId="S::bruno.ruiz@thermofisher.com::6c30f3a8-3092-4f3b-9fe6-6c45638fa639" providerId="AD"/>
  <person displayName="Austria, Diana" id="{E498F210-A85B-45F9-B519-D7D66BF444BA}" userId="S::Diana.Austria@thermofisher.com::e0c6cdd8-547d-4a79-b261-5395f95aeda0" providerId="AD"/>
  <person displayName="Palavecino, Luciano" id="{5C4F5056-F938-405D-8CD9-A7C8E353467E}" userId="S::luciano.palavecino@thermofisher.com::d9937bef-ad75-46ab-b086-a91f12b8cd5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87153819448" createdVersion="8" refreshedVersion="8" minRefreshableVersion="3" recordCount="3705" xr:uid="{189B4602-3000-4755-89DD-2B443A0BB7D7}">
  <cacheSource type="worksheet">
    <worksheetSource ref="A1:Z3511" sheet="Data all (Envio) (3)"/>
  </cacheSource>
  <cacheFields count="26">
    <cacheField name="grpcode" numFmtId="0">
      <sharedItems count="25">
        <s v="J &amp; J"/>
        <s v="MERCK"/>
        <s v="PFIZER"/>
        <s v="SERVIER"/>
        <s v="OTH CUST"/>
        <s v="ELI LILLY"/>
        <s v="ASTRAZENECA"/>
        <s v="IQVIA"/>
        <s v="AMGEN"/>
        <s v="DEFERRED"/>
        <s v="BAYER"/>
        <s v="TAKEDA"/>
        <s v="GSK"/>
        <s v="Worldwide Clinical"/>
        <s v="MEDIMMUNE"/>
        <s v="MERCK SERONO"/>
        <s v="NOVARTIS"/>
        <s v="DAIICHI"/>
        <s v="ALNYLAM"/>
        <s v="GILEAD SCI"/>
        <s v="DEBIOPHARM"/>
        <s v="CSL"/>
        <s v="REGENERON"/>
        <s v="MILLENNIUM"/>
        <s v="CELGENE"/>
      </sharedItems>
    </cacheField>
    <cacheField name="el4" numFmtId="0">
      <sharedItems containsMixedTypes="1" containsNumber="1" containsInteger="1" minValue="996" maxValue="20250002" count="792">
        <s v="Materiales pool Janssen"/>
        <s v="64091742PCR3001_anc_returns"/>
        <s v="56021927PCR3011_Anc_Returns"/>
        <s v="CNTO1959UCO3001_Anc_Returns"/>
        <s v="AC-055-315_anc_returns"/>
        <s v="67652000PCR3002_anc_returns"/>
        <s v="73841937NSC3003_Anc_Returns"/>
        <s v="CNTO1959PSA4002_Anc_Returns"/>
        <s v="64007957MMY3001_anc_returns"/>
        <s v="61186372NSC3002_anc_returns"/>
        <s v="68284528MMY3004_anc_returns"/>
        <s v="61186372NSC3004_anc_returns"/>
        <s v="CNTO1959UCO3004_anc_returns"/>
        <s v="17000139BLC3002_anc_returns"/>
        <s v="MK-3475-564 (Local)"/>
        <s v="MK-3475-671 (local)"/>
        <s v="MK-8228-002 (Local)"/>
        <s v="MK-3475-689 (local)"/>
        <s v="Non Protocol Specific - MSD Arg ancillaries pool"/>
        <s v="MK-3475-775 (Local)"/>
        <s v="MK-3475-859 (Local)"/>
        <s v="MK-7339-002 (local)"/>
        <s v="MK-3475-630 (Local)"/>
        <s v="MK-7902-001 (local)"/>
        <s v="MK-3475-641 (local)"/>
        <s v="MK-3475-867 (Local)"/>
        <s v="MK-7339-006 (Local)"/>
        <s v="MK-3475-975 (Local)"/>
        <s v="MK-7339-007 (Local)"/>
        <s v="MK-3475-587 (Local)"/>
        <s v="MK-6482-011 (Local)"/>
        <s v="MK-3475-B21 (Local)"/>
        <s v="MK-7902-015 (Local)"/>
        <s v="MK-7339-012 (Local)"/>
        <s v="MK-7902-014 (Local)"/>
        <s v="MK-5475-007 (Local)"/>
        <s v="MK-3475-905 (Local)"/>
        <s v="MK-3475-B49 (local)"/>
        <s v="MK-3655-001 (Local)"/>
        <s v="MK-1026-003 (Local)"/>
        <s v="MK-2140-003 (Local)"/>
        <s v="MK-1084-001  (Local)"/>
        <s v="MK-7684A-006 (Local)"/>
        <s v="MK-7684A-008 (Local)"/>
        <s v="MK-3475-B15 (Local)"/>
        <s v="MK-3475A-D77 (Local)"/>
        <s v="MK-7684A-010 (Local)"/>
        <s v="MK-8591A-053 (local)"/>
        <s v="MK-1942-008 (Local)"/>
        <s v="MK-3475-02B (Local)"/>
        <s v="MK-5475-013 (Local)"/>
        <s v="MK-1026-010 (Local)"/>
        <s v="V940-001 (Local)"/>
        <s v="MK-0616-015 (Local)"/>
        <s v="V940-004 (Local)"/>
        <s v="V940-002 (Local)"/>
        <s v="MK-3475A-F11 (Local)"/>
        <s v="MK-7240-001 (Local)"/>
        <s v="V940-007 (Local)"/>
        <s v="MK-5684-003 (Local)"/>
        <s v="MK-2870-005 (LOCAL)"/>
        <s v="MK-2870-010 (Local)"/>
        <s v="MK-2870-007 (Local)"/>
        <s v="MK-2870-019 (Local)"/>
        <s v="MK-2870-012 (Local)"/>
        <s v="MK-8591A-054 (Local)"/>
        <s v="MK-1084-004 (Local)"/>
        <s v="MK-2870-020 (Local)"/>
        <s v="MK-2870-009 (Local)"/>
        <s v="MK-3543-006 (Local)"/>
        <s v="MK-2870-023 (Local)"/>
        <s v="MK-0616-019 (Local)"/>
        <s v="MK-3543-007 (Local)"/>
        <s v="MK-6482-029 Local"/>
        <s v="V940-009 (Local)"/>
        <s v="MK-1167-008 (Local)"/>
        <s v="MK-1084-012 (Local)"/>
        <s v="MK-4482-023 (Local)"/>
        <s v="MK-2140-010 (Local)"/>
        <s v="MK-2870-011 (Local)"/>
        <s v="MK-6070-002 (Local)"/>
        <s v="V940-011 (Local)"/>
        <s v="MK-2400-001 (Local)"/>
        <s v="MK-2870-033 (Local)"/>
        <s v="MK-5909-005 (Local)"/>
        <s v="MK-2870-031 (Local)"/>
        <s v="MK-5890-003 (Local)"/>
        <s v="MK-2400-01A (Local)"/>
        <s v="MK-5684-015 (Local)"/>
        <s v="MK-2870-032 (Local)"/>
        <s v="MK-7240-012 (Local)"/>
        <s v="MK-2870-022 (Local)"/>
        <s v="MK-8527-011 (Local)"/>
        <s v="MK-1022-016 (Local)"/>
        <s v="MK-7962-024 (Local)"/>
        <s v="MK-1084-007 (Local)"/>
        <s v="MK-6482-033 (Local)"/>
        <s v="MK-2214-004 (Local)"/>
        <s v="MK-7962-038 (Local)"/>
        <s v="MK-2870-036 (Local)"/>
        <s v="MK-2870-021 (Local)"/>
        <s v="MK-8591B-062 (Local)"/>
        <s v="MK-1084-013 (Local)"/>
        <s v="V940-013 (Local)"/>
        <s v="MK-6482-034 (Local)"/>
        <s v="MK-6070-003 (Local)"/>
        <s v="MK-1084-015 (Local)"/>
        <s v="MK-3475-937 (Local)"/>
        <s v="MK-7902-017 (Local)"/>
        <s v="MK-2060-007 (Local)"/>
        <s v="MK-6194-007 (Local)"/>
        <s v="MK-6194-006 (Local)"/>
        <s v="C6461001 Comparator"/>
        <s v="SPLFIO-174"/>
        <s v="PHRI.COLT-HF"/>
        <s v="Others"/>
        <s v="AL001-3"/>
        <s v="I8F-MC-GPIJ (CAM)"/>
        <s v="J2A-MC-GZPO (CAM)"/>
        <s v="J2O-MC-EKBG (CAM)"/>
        <s v="J2S-MC-GZMR (CAM)"/>
        <s v="J3R-MC-YDAO (CAM)"/>
        <s v="J2G-OX-Y049"/>
        <s v="I1F-MC-RHCG"/>
        <s v="I3Y-MC-JPEF"/>
        <s v="I8F-MC-GPIJ"/>
        <s v="I8F-MC-GPHE"/>
        <s v="J2J-MC-JZLH"/>
        <s v="J1I-MC-GZQA"/>
        <s v="J1I-MC-GZBO"/>
        <s v="J3L-MC-EZEF"/>
        <s v="I8F-MC-GPIX"/>
        <s v="J2A-MC-GZPO"/>
        <s v="J2A-MC-GZPL"/>
        <s v="J2O-MC-EKBG"/>
        <s v="J2S-MC-GZMK"/>
        <s v="J2A-MC-GZPW"/>
        <s v="J4P-MC-IYAC"/>
        <s v="N1T-MC-RT01"/>
        <s v="_x0009_J6E-MC-KWAM"/>
        <s v="J6M-MC-JSGD"/>
        <s v="Janssen Storage of temperature monitors"/>
        <s v="C1091009 (CAM)"/>
        <s v="D3250C00024"/>
        <s v="D6972C00002"/>
        <s v="D6972C00003"/>
        <s v="D6972C00006"/>
        <s v="J3R-MC-YDAF (IQVIA)"/>
        <s v="D361BC00001"/>
        <s v="D967UC00001"/>
        <s v="D926PC00001"/>
        <s v="D533BC00001"/>
        <s v="D7630C00001"/>
        <s v="D3461C00030"/>
        <s v="D8535C00001"/>
        <s v="FpA-AS-30094"/>
        <s v="D702FC00001"/>
        <s v="D6900C00003"/>
        <s v="D7860C00006"/>
        <s v="D7261C00005 Eluminate-2 (CAM)"/>
        <s v="D9440C00004"/>
        <n v="20180244"/>
        <n v="20190341"/>
        <n v="20230016"/>
        <n v="20210081"/>
        <n v="20210181"/>
        <n v="20220196"/>
        <n v="20230227"/>
        <n v="20210184"/>
        <s v="ALXN1720-MG-301"/>
        <s v="AK-US-001-0106"/>
        <s v="ZB-106-SS-201"/>
        <n v="20307"/>
        <s v="IMP21500"/>
        <s v="IMP22518"/>
        <s v="I3Y-MC-JPBL - Comparator"/>
        <s v="Lilly Admin and one-time costs"/>
        <s v="I3Y-MC-JPBL"/>
        <s v="I3Y-MC-JPBM"/>
        <s v="I4V-MC-JAHX"/>
        <s v="I6T-MC-AMAP"/>
        <s v="I4V-MC-JAIP"/>
        <s v="J2G-MC-JZJC"/>
        <s v="I6T-MC-AMAX"/>
        <s v="I5Q-MC-CGAS"/>
        <s v="H8H-MC-LAHW"/>
        <s v="I4V-MC-KHAB"/>
        <s v="J2J-OX-JZLC"/>
        <s v="I5Q-MC-CGAT"/>
        <s v="J2T-MC-KGBI"/>
        <s v="J2T-MC-KGBJ"/>
        <s v="I8F-MC-GPIG"/>
        <s v="J1I-MC-GZBJ"/>
        <s v="J2A-MC-GZGS"/>
        <s v="J1I-MC-GZBM"/>
        <s v="J3P-MC-FTAF"/>
        <s v="I8F-MC-GPIT"/>
        <s v="J3M-MC-JZQB"/>
        <s v="J1I-MC-GZBK"/>
        <s v="J1I-MC-GZBZ"/>
        <s v="J1I-MC-GZBY"/>
        <s v="J5P-MC-GZ02"/>
        <s v="J5P-MC-GZ01"/>
        <s v="I8F-MC-GPJA"/>
        <s v="I8F-MC-GPJD"/>
        <s v="J2S-MC-GZMR"/>
        <s v="J6E-MC-KWAN"/>
        <s v="I6T-MC-AMCD"/>
        <s v="I6T-MC-AMCE"/>
        <s v="N1T-MC-TZ01"/>
        <s v="J2A-MC-GZPS"/>
        <s v="J2A-MC-GZPT"/>
        <s v="D3465C00001 Returns and Destructions"/>
        <s v="AC-065A310 Returns and Destructions"/>
        <s v="AC-055-315 Returns and Destructions"/>
        <s v="61186372NSC3001 Returns and Destructions"/>
        <s v="80202135IIM2001 Returns and Destructions"/>
        <s v="MK-7339-008 (Local)"/>
        <s v="MK-3475-991 (Local)"/>
        <s v="MK-6482-012 (Local)"/>
        <s v="MK-7684A-003 (Local)"/>
        <s v="MK-3475-B96 (Local)"/>
        <s v="MK-7684A-007 (Local)"/>
        <s v="MK-1439-066 (Local)"/>
        <s v="MK-1026-008 (Local)"/>
        <s v="MSD Multiple Protocols"/>
        <s v="MK-3475-D46 (Local)"/>
        <s v="MK-3475-365 (Local)"/>
        <s v="MK-1242-036 (Local)"/>
        <s v="MK-6024-013 (Local)"/>
        <s v="MK-2870-004 (Local)"/>
        <s v="MK-5684-004 (Local)"/>
        <s v="MK-2870-015 (Local)"/>
        <s v="MK-7240-008 (Local)"/>
        <s v="MK-5592-127 (Local)"/>
        <s v="C3651021 COM"/>
        <s v="D3252C00002 (Local)"/>
        <s v="D361BC00001 (Local)"/>
        <s v="D5169C00001 (Local)"/>
        <s v="D516AC00001 (Local)"/>
        <s v="D081SC00001 (Local)"/>
        <s v="D9075C00001 (Local)"/>
        <s v="D933RC00001 (Local)"/>
        <s v="D9319C00001 (Local)"/>
        <s v="D8532C00001 (Local)"/>
        <s v="D3251C00014 (Local)"/>
        <s v="D5982C00007 (Local)"/>
        <s v="D9180C00004 (Local)"/>
        <s v="D5180C00024 (Local)"/>
        <s v="D9180C00008 (Local)"/>
        <s v="D7830C00004 (Local)"/>
        <s v="D9723C00001 (Local)"/>
        <s v="D5989C00001 (Local)"/>
        <s v="D9180C00012 (Local)"/>
        <s v="D928FC00001 (Local)"/>
        <s v="D6402C00012 (Local)"/>
        <s v="D9690C00005 (Local)"/>
        <s v="D6972C00003 (Local)"/>
        <s v="D6830C00003 (Local)"/>
        <s v="D9181C00002 (Local)"/>
        <s v="D3463C00003 (Local)"/>
        <s v="D5241C00006 (Local)"/>
        <s v="D7860C00006 (Local)"/>
        <s v="D6972C00002 (Local)"/>
        <s v="D7960C00012 (Local)"/>
        <s v="D7960C00015 (Local)"/>
        <s v="D7960C00013 (Local)"/>
        <s v="D7700C00003 (Local)"/>
        <s v="D9640C00003 (Local)"/>
        <s v="MK-3475-598 (local)"/>
        <s v="MK-3475-355 (local)"/>
        <s v="MK-3475-826 (Local)"/>
        <s v="MK-3475-716 (Local)"/>
        <s v="MK-3475-811 (Local)"/>
        <s v="MK-7339-010 (Local)"/>
        <s v="MK-7339-001 (Local)"/>
        <s v="MK-7902-006 (local)"/>
        <s v="MK-7339-009 (Local)"/>
        <s v="MK-7902-012 (Local)"/>
        <s v="MK-3475-A18 (Local)"/>
        <s v="MK-6482-005 (Local)"/>
        <s v="MK-8591A-020 (Local)"/>
        <s v="MK-7684A-005 (Local)"/>
        <s v="MK-8591A-033 (Local)"/>
        <s v="MK-1084-001 (Local)"/>
        <s v="MK-3475A-C18 (Local)"/>
        <s v="MK-6482-022 (Local)"/>
        <s v="MK-6482-016 (Local)"/>
        <s v="MK-3475-158 (Local)"/>
        <s v="MK-4280A-008 (Local)"/>
        <s v="MK-2140-006 (Local)"/>
        <s v="MK-3475-06A (Local)"/>
        <s v="MK-3475-04A (Local)"/>
        <s v="MK-3475-04B (Local)"/>
        <s v="MK-3475-992 (Local)"/>
        <s v="MK-3475-03B (Local)"/>
        <s v="MK-1026-011 (Local)"/>
        <s v="MK-3475-06B (Local)"/>
        <s v="MK-3475-03A (Local)"/>
        <s v="MK-3475-C93 (Local)"/>
        <s v="MK-8591A-052 (Local)"/>
        <s v="MK-0616-017 (Local)"/>
        <s v="V940-005 (Local)"/>
        <s v="MK-1200-002 (Local)"/>
        <s v="MK-5684-01A (Local)"/>
        <s v="MK-3475-06C (Local)"/>
        <s v="MK-9999-02A (Local)"/>
        <s v="MK-3475-06D (Local)"/>
        <s v="MK-3475A-F65 (Local)"/>
        <s v="MK-3475-06E (Local)"/>
        <s v="MK-3120-002 (Local)"/>
        <s v="MK-0472-001 (Local)"/>
        <s v="MK-3475-01H (Local)"/>
        <s v="MK-3475-01E (Local)"/>
        <s v="MK-3475-01G (Local)"/>
        <s v="D081SC00001 (comparator)"/>
        <s v="TAK-390MR_205"/>
        <s v="TAK-390MR_204"/>
        <s v="Merck Receipt and Storage of CREDOS and TT4"/>
        <s v="CNTO1959CRD3001"/>
        <s v="AC-065A310"/>
        <s v="AC-055-315"/>
        <s v="AC-055-312"/>
        <s v="67896062CTP3001"/>
        <s v="42847922MDD3001 (CAM)"/>
        <s v="MK-8591A-033"/>
        <s v="D3465C00001"/>
        <s v="MK-7684A-005"/>
        <s v="MK-1242-035"/>
        <s v="MK-3475-676"/>
        <s v="MK-2140-003"/>
        <s v="80202135CDP3001"/>
        <s v="DNLI-H-0001"/>
        <s v="D9180C00008"/>
        <s v="MK-3475-03A"/>
        <s v="MK-8591A-053"/>
        <s v="MK-1026-011"/>
        <s v="MK-8591A-054"/>
        <s v="MK-8591A-051"/>
        <s v="GB002-3101"/>
        <s v="MK-0616-015"/>
        <s v="D346BC00001"/>
        <s v="XL092-305"/>
        <s v="MK-2870-007"/>
        <s v="MK-5684-004"/>
        <s v="MK-9999-01A"/>
        <s v="MK-5684-003"/>
        <s v="HZNP-HZN-1116-201"/>
        <s v="MK-2870-015"/>
        <s v="MK-2870-009"/>
        <s v="MK-0616-019"/>
        <s v="GB002-3102"/>
        <s v="MK-4482-023"/>
        <s v="MK-2870-023"/>
        <s v="MK-2870-010"/>
        <s v="MK-2870-020"/>
        <s v="V940-009"/>
        <s v="42847922MDD3003"/>
        <s v="MK-6482-029"/>
        <s v="MK-6024-017"/>
        <s v="MK-1084-007"/>
        <s v="VNS20-002 (CAM)"/>
        <s v="MK-2140-010"/>
        <s v="MK-2870-011"/>
        <s v="MK-7962-024"/>
        <s v="V940-011"/>
        <s v="MK-9999-01C"/>
        <s v="MK-1084-012"/>
        <s v="MK-7962-031"/>
        <s v="MK-2400-001"/>
        <s v="MK-2870-033"/>
        <s v="MK-0616-029"/>
        <s v="DNTH103-CIDP-301"/>
        <s v="MK-1022-016"/>
        <s v="D5241C00007"/>
        <s v="MK-7240-012"/>
        <s v="MK-8527-011"/>
        <s v="P_3475_A"/>
        <s v="MK-7240-013"/>
        <s v="P_1045_A"/>
        <s v="P_7240_A"/>
        <s v="P_1022_A"/>
        <s v="P_1084_A"/>
        <s v="P_Pacli_A"/>
        <s v="P_DEXAM_A"/>
        <s v="P_2870_A"/>
        <s v="P_3475A_A"/>
        <s v="P_2400_A"/>
        <s v="MK-7962-038"/>
        <s v="MK-2870-021"/>
        <s v="MK-2870-036"/>
        <s v="20230227 (CAM)"/>
        <s v="20230227 ECOA"/>
        <s v="20220196 ECOA"/>
        <s v="MK-7240-015"/>
        <s v="MK-7240-014"/>
        <s v="MK-1045-004"/>
        <s v="D9311C00001"/>
        <s v="Non-Protocol Specific - Ancillaries"/>
        <s v="Inovio COVID19-311 (CAM)"/>
        <s v="D9180C00004"/>
        <s v="D9078C00001"/>
        <s v="D3466C00001"/>
        <s v="Temperature Monitor-Global Pooling"/>
        <s v="D6402C00012"/>
        <s v="D702GC00001"/>
        <s v="D7960C00015"/>
        <s v="BAY 1841788-20321"/>
        <s v="DIAN-TU-002"/>
        <s v="MS200569_0048"/>
        <s v="ID-064A301"/>
        <s v="GLPG3667-CL-214"/>
        <s v="MS200569_0048 Returns and Destruction"/>
        <s v="D8535C00001 (CAM)"/>
        <s v="ID-064A303"/>
        <s v="CLXE408B12201 Succeed"/>
        <s v="AVT16-GL-C01"/>
        <s v="CHK01-01 (CEVX811A12301)"/>
        <s v="NW-3509_023_III_2024"/>
        <s v="DEN-306"/>
        <s v="GRN163LMYF3001"/>
        <s v="D9185C00001"/>
        <s v="DS8201-A-U305"/>
        <s v="SGNTV-003"/>
        <s v="SGNDV-001"/>
        <s v="D9180C00012"/>
        <s v="D5989C00001"/>
        <s v="PR200-104"/>
        <s v="D9181C00002"/>
        <s v="IMVT-1402-2801"/>
        <s v="D6973C00001"/>
        <s v="HLX22-GC-301"/>
        <s v="Amgen Studies"/>
        <s v="D5160C00048"/>
        <s v="D5169C00001"/>
        <n v="20170770"/>
        <s v="D926NC00001"/>
        <n v="20210096"/>
        <s v="D8531C00002"/>
        <s v="P3-IMU-838-RMS-02"/>
        <n v="20220093"/>
        <s v="D702AC00001"/>
        <n v="20230050"/>
        <s v="D7700C00003"/>
        <s v="ALN-TTRSC02-003"/>
        <s v="BAY 1841788 21140"/>
        <s v="ARGX-113-2007"/>
        <s v="ID-064A302"/>
        <s v="STAR-221"/>
        <s v="GLPG3667-CL-215"/>
        <s v="ARGX-113-2011 (CAM)"/>
        <s v="ARGX-113-2011"/>
        <s v="MB12-C-02-24"/>
        <s v="GS-US-528-9023"/>
        <s v="D8531C00002 (CAM)"/>
        <s v="IMVT-1402-2801 (CAM)"/>
        <s v="OBI-822-011 Sourcing of Medicinal Product(s)"/>
        <s v="OBI-822-011"/>
        <s v="All protocols"/>
        <s v="Surcharge"/>
        <s v="I8F-MC-GPHK"/>
        <s v="J2G-MC-JZJX"/>
        <s v="61186372NSC3002"/>
        <s v="61186372NSC3004"/>
        <s v="17000139BLC3002"/>
        <s v="64407564MMY3009"/>
        <s v="61186372NSC2007"/>
        <s v="64407564MMY2006"/>
        <s v="SPY123-201"/>
        <s v="STAR-0215-301"/>
        <s v="J3M-MC-JZQH"/>
        <s v="SNDX-5613-0710"/>
        <s v="78278343PCR3001"/>
        <s v="42756493BLC3005"/>
        <s v="IC4C Bulk Device"/>
        <s v="61186372HNC3001"/>
        <s v="J2A-MC-GZPR"/>
        <s v="J2S-MC-GZMH"/>
        <s v="42847922MDD3011"/>
        <s v="79635322MMY3001"/>
        <s v="78934804UCO3001"/>
        <s v="Novartis Pooled Supplies"/>
        <s v="CAAA817B12301 Succeed"/>
        <s v="CLOU064C12306 Succeed"/>
        <s v="D910VC00001"/>
        <n v="20210004"/>
        <s v="D7632C00001"/>
        <n v="20200041"/>
        <s v="D7029C00001"/>
        <s v="D933RC00002"/>
        <s v="D7815C00001"/>
        <n v="20230225"/>
        <s v="64407564MMY4003"/>
        <s v="77242113UCO4001"/>
        <s v="MK-7240-013 (Local)"/>
        <s v="D9640C00003 Ancillaries"/>
        <s v="BGB-43395-101"/>
        <s v="J2A-MC-GZGP (CAM)"/>
        <s v="J3L-MC-EZEF (CAM)"/>
        <s v="J1I-MC-GZBO (CAM)"/>
        <s v="GG917 Psych Bundle (CAM)"/>
        <s v="J3R-MC-YDAL (CAM)"/>
        <s v="J2A-MC-GZPR (CAM)"/>
        <s v="MK-3475-587"/>
        <s v="J2G-MC-JZJB"/>
        <s v="I8F-MC-GPGN"/>
        <s v="67652000PCR3002"/>
        <s v="73841937NSC3003"/>
        <s v="61186372NSC3001"/>
        <s v="MK-6482-012"/>
        <s v="64007957MMY3001"/>
        <s v="68284528MMY3004"/>
        <s v="CNTO1959CRD3004"/>
        <s v="D5244C00001"/>
        <s v="I3Y-MC-JPEG"/>
        <s v="MK-1026-008"/>
        <s v="C4891001"/>
        <s v="78934804UCO2001"/>
        <s v="78934804CRD2001"/>
        <s v="J2N-OX-JZNU"/>
        <s v="64407564MMY3002"/>
        <s v="80202135EBF3001"/>
        <s v="XL092-304"/>
        <s v="64007957MMY3005"/>
        <s v="61186372PANSC2001"/>
        <s v="70033093STR3001"/>
        <s v="MK-3475-D46"/>
        <s v="61186372NSC2002"/>
        <s v="GS-US-626-6216"/>
        <s v="64007957MMY3006"/>
        <s v="J2N-OX-JZNP"/>
        <s v="CNTO1959UCO3004"/>
        <s v="70033093AFL3002"/>
        <s v="Debio 4326-301"/>
        <s v="D3463C00003"/>
        <s v="J2A-MC-GZGP"/>
        <s v="CSL300_2301_ph3"/>
        <s v="V940-002"/>
        <s v="MK-7240-001"/>
        <s v="TAS6417-301"/>
        <s v="DS6000-109"/>
        <s v="MK-2870-019"/>
        <s v="MK-3475-06D"/>
        <s v="MK-2870-012"/>
        <s v="R3918-MG-2018"/>
        <s v="MK-3475-06C"/>
        <s v="MK-1084-004"/>
        <s v="MK-7240-008"/>
        <s v="CNTO1959ISD3001"/>
        <s v="TMC207LEP3001"/>
        <s v="D5241C00006"/>
        <s v="DS8201-724 (DG-05)"/>
        <s v="R2810-ONC-2268"/>
        <s v="LP352-302 (CAM)"/>
        <s v="61186372COR3001"/>
        <s v="80202135SJS3001"/>
        <s v="61186372COR3002"/>
        <s v="MK-2400-01A"/>
        <s v="77242113PSA3002"/>
        <s v="LP352-301 (CAM)"/>
        <s v="LP352-303 (CAM)"/>
        <s v="MK-2870-022"/>
        <s v="MK-5684-015"/>
        <s v="MK-2870-031"/>
        <s v="DS8201-793"/>
        <s v="75276617AML3001"/>
        <s v="MK-2870-032"/>
        <s v="54767414MMY3030"/>
        <s v="A011-12 (MK-7962-004)"/>
        <s v="C2321008"/>
        <s v="20220196 Ancillaries"/>
        <s v="20230227 Ancillaries"/>
        <s v="MK-6482-033"/>
        <s v="54135419SUI3003"/>
        <s v="C4921003"/>
        <s v="C5731006"/>
        <s v="D9180C00008 Post Trial"/>
        <s v="77242113UCO3001"/>
        <s v="77242113CRD3001"/>
        <s v="MK-0616-037"/>
        <s v="78278343PCR3003"/>
        <s v="J3R-MC-YDAL (eCOA)"/>
        <s v="80202135SLE3001"/>
        <s v="95597528ADM2001"/>
        <s v="I4V-MC-JAJJ"/>
        <s v="I4V-MC-JAJK"/>
        <s v="CLNP023A2002B"/>
        <s v="CDRB436J12301"/>
        <s v="CSEG101A2401B"/>
        <s v="CLOU064C12302"/>
        <s v="CKJX839B12302"/>
        <s v="CVAY736K12301"/>
        <s v="CAIN457I2401"/>
        <s v="CKJX839C12001B"/>
        <s v="CKJX839D12302"/>
        <s v="CLNP023B12302"/>
        <s v="CVAY736F12301"/>
        <s v="BAY 1841788-21492"/>
        <s v="BAY 94-8862-20186"/>
        <s v="CLNP023B12001B"/>
        <s v="CLOU064A2304"/>
        <s v="CVAY736F12301E1"/>
        <s v="PHA022121-C307"/>
        <s v="CLNP023F12001B"/>
        <s v="CVAY736K12301E1"/>
        <s v="TACTI-004"/>
        <s v="BAY 2927088-22615"/>
        <s v="AZA-001-5A2-02"/>
        <s v="CLNP023I12201"/>
        <s v="CTQJ230A12301E1"/>
        <s v="CLXE408B12201"/>
        <s v="CLEE011O12001"/>
        <s v="BAY 94-8862 19920"/>
        <s v="CLOU064O12301"/>
        <s v="BGB-16673-304"/>
        <s v="BAY 94-8862-21466"/>
        <s v="GS-US-595-6184"/>
        <s v="D967LC00001"/>
        <s v="D967JC00001"/>
        <s v="337HNAS20011"/>
        <s v="C4221016"/>
        <s v="D5086C00001"/>
        <s v="D967SC00001"/>
        <n v="20190360"/>
        <s v="B7841007"/>
        <s v="C1071007"/>
        <s v="D7020C00001"/>
        <s v="C4391002"/>
        <s v="D5180C00016"/>
        <s v="C4891002"/>
        <s v="D361DC00001"/>
        <s v="D781DC00001"/>
        <s v="C1071032"/>
        <s v="D516KC00001"/>
        <s v="D702BC00001"/>
        <s v="D516NC00001"/>
        <n v="20230153"/>
        <s v="C2321014"/>
        <s v="C2321003"/>
        <s v="C5751003"/>
        <s v="D7960C00012"/>
        <s v="C4391024"/>
        <n v="20240178"/>
        <s v="C3651021"/>
        <s v="C4551002"/>
        <n v="20250002"/>
        <s v="D702NC00001"/>
        <s v="KRT-232-101"/>
        <s v="RYZ101-301"/>
        <s v="CY 6022"/>
        <s v="AIS-D08"/>
        <s v="LP352-301"/>
        <s v="LP352-303"/>
        <s v="VX24-AIS-D10"/>
        <s v="42847922MDD4002"/>
        <s v="CNTO1959CRD4005"/>
        <s v="BGB-Retain sample storage"/>
        <s v="BGB-58067-101"/>
        <s v="AB-101-05 BC 135535-01"/>
        <s v="D3251C00014 Returns and Destruction"/>
        <s v="D9185C00001 Returns and Destruction"/>
        <s v="D5244C00001 Returns and Destruction"/>
        <s v="D9180C00012 Returns and Destruction"/>
        <s v="D6972C00003 Returns and Destruction"/>
        <s v="D6402C00012 Returns and Destruction"/>
        <s v="D9180C00008 Returns and Destruction"/>
        <s v="D9180C00004 Returns and Destruction"/>
        <s v="D5180C00018 Post Trial Returns and Destruction"/>
        <s v="D9690C00005 Returns and Destruction"/>
        <s v="D5989C00001 Returns and Destruction"/>
        <s v="AZ Local Returns and Destruction (Onco)"/>
        <s v="D3466C00001 Returns And Destruction"/>
        <s v="D6972C00002 Returns and Destruction"/>
        <s v="D6973C00001 Returns and Destruction"/>
        <s v="D7960C00013 Returns and Destruction"/>
        <s v="D781DC00001 Local Purchase"/>
        <s v="D9640C00003 Local Purchase"/>
        <s v="EMN30-64007957MMY3003 - Azidus"/>
        <s v="Bayer - Importer of Record Services"/>
        <s v="BAY 2927088_21607 Local"/>
        <s v="BAY 2927088-22615 Local"/>
        <s v="BAY 94-8862-19920 Local"/>
        <s v="Janssen Local Returns and Destruction"/>
        <s v="67896062PAH4002"/>
        <s v="67896062PUH4009"/>
        <s v="Mk-3475-426 Local Brazil Distribution and Ret Dest"/>
        <s v="Merck Storage Returns and Destructions"/>
        <s v="MK-3475-756 (Local)"/>
        <s v="MK-7075-006 (Local)"/>
        <s v="MK-3475-A86 (Local)"/>
        <s v="MK-3475-676 (Local)"/>
        <s v="MK-3475-051 (Local)"/>
        <s v="MK-7902-009 (Local)"/>
        <s v="Merck Bulk Ancillaries Local"/>
        <s v="MK-9999-01A (Local)"/>
        <s v="MK-0616-029 (Local)"/>
        <s v="MK-0616-037 (Local)"/>
        <s v="MK-3475-01F (Local)"/>
        <s v="Merck Comparator for multiple protocols"/>
        <s v="FMGX-CS-302"/>
        <s v="I8F-MC-GPJA (CAM)"/>
        <s v="I3Y-CR-JPBQ"/>
        <s v="42756493BLC3001"/>
        <s v="DS8201-A-U302"/>
        <s v="64091742PCR3001"/>
        <s v="I8F-MC-GPGL"/>
        <s v="I4V-MC-JAHU"/>
        <s v="MK-6482-005"/>
        <s v="I8F-MC-GPHD"/>
        <s v="I8F-MC-GPHN"/>
        <s v="I8F-MC-GPHM"/>
        <s v="MK-6482-011"/>
        <s v="I8F-MC-GPID"/>
        <s v="MK-1026-003"/>
        <s v="MK-3475-B96"/>
        <s v="DNLI-E-0007"/>
        <s v="I8F-MC-GPI2"/>
        <s v="I8F-MC-GPI1"/>
        <s v="MK-1026-010"/>
        <s v="MK-3475-158"/>
        <s v="MK-1242-036"/>
        <s v="MK-3475-06B"/>
        <s v="J2N-OX-JZNM"/>
        <s v="MK-3475-051"/>
        <s v="MK-2870-004"/>
        <s v="D4325C00010"/>
        <s v="BIO89-100-132"/>
        <s v="17000139BLC3004"/>
        <s v="42756493BLC3004"/>
        <s v="KAR-033"/>
        <s v="70033093ACS3003 Returns and Destruction"/>
        <s v="70033093STR3001 Returns and Destruction"/>
        <s v="75276617ALE1001"/>
        <s v="70033093AFL3002 Returns and Destruction"/>
        <s v="TAK-279-PsA-3002"/>
        <s v="90301900NSC2001"/>
        <s v="TAK-611-PTA"/>
        <s v="I6T-MC-AMAY"/>
        <s v="ALN-AGT01-008"/>
        <s v="AT-1501-K209"/>
        <s v="STAR-0215-302"/>
        <s v="R3918-PNH-2021"/>
        <s v="J2T-MC-KGCE"/>
        <s v="MK-3475-01F"/>
        <s v="APL2-DGF-318"/>
        <s v="C6461001"/>
        <s v="Ponatinib-3001"/>
        <s v="CBAF312D2301"/>
        <s v="CLEE011A2412B"/>
        <s v="CLOU064C12301"/>
        <s v="CLNP023K12201"/>
        <s v="PHA022121-C305"/>
        <s v="PHA022121-C303"/>
        <s v="CVAY736A2301E1"/>
        <s v="CVAY736S12201"/>
        <s v="AZA-001-301"/>
        <s v="CSEG101A2303"/>
        <s v="DS8201-772"/>
        <s v="ARGX-117-2302"/>
        <s v="DEN-321"/>
        <s v="CHK02-02 (CFUB523A12301)"/>
        <s v="CJSB462C12201"/>
        <s v="CJSB462C12201 Succeed"/>
        <s v="ALN-TTRSC04-003"/>
        <s v="CLEE011O12001 Succeed"/>
        <s v="JZP598-302 - Jazz Pharmaceuticals"/>
        <s v="MB11-C-01-25"/>
        <s v="D419CC00002"/>
        <s v="D081SC00001"/>
        <s v="D9075C00001"/>
        <s v="F901318-0041"/>
        <s v="C1071005"/>
        <s v="D926QC00001"/>
        <n v="20210146"/>
        <s v="RC18G006"/>
        <s v="CC-220-MM-002"/>
        <s v="D781PC00001"/>
        <n v="20230167"/>
        <n v="20240092"/>
        <s v="D7960C00013"/>
        <s v="D763QC00001"/>
        <s v="D9802C00001"/>
        <s v="D967YC00001"/>
        <s v="DZ2022E0005"/>
        <s v="CY 6033"/>
        <s v="D9690C00005"/>
        <s v="DAY101-002"/>
        <s v="LP352-302"/>
        <s v="ZWI-ZW25-301"/>
        <s v="all studies"/>
        <n v="996"/>
        <s v="Rebate Accrual Q2-2026"/>
      </sharedItems>
    </cacheField>
    <cacheField name="el4_name" numFmtId="0">
      <sharedItems count="80">
        <s v="Janssen"/>
        <s v="Merck Sharp and Dohme LLC"/>
        <s v="Pfizer"/>
        <s v="Servier"/>
        <s v="Site Management Organization Argentina SA"/>
        <s v="Others"/>
        <s v="Alector LLC"/>
        <s v="Eli Lilly &amp; Co."/>
        <s v="Astra Zeneca"/>
        <s v="IQVIA RDS Inc"/>
        <s v="Teva Branded Pharmaceuticals Products R&amp;D Inc"/>
        <s v="Amgen, Inc."/>
        <s v="Alexion Pharmaceuticals Inc"/>
        <s v="Akero Therapeutics"/>
        <s v="Zura Bio Ltd"/>
        <s v="Deferred Revenue"/>
        <s v="Bayer AG (No consolidate)"/>
        <s v="IQVIA"/>
        <s v="Fortrea"/>
        <s v="Takeda"/>
        <s v="Denali Therapeutics"/>
        <s v="Gossamer"/>
        <s v="Exelixis, Inc."/>
        <s v="Horizon Therapeutics"/>
        <s v="GSK Vaccines Biologicals"/>
        <s v="Worldwide Clinical Trials Inc"/>
        <s v="Icon Clinical Research Limited"/>
        <s v="MedImmune Inc"/>
        <s v="Bayer AG"/>
        <s v="Washington University"/>
        <s v="Merck KGaA"/>
        <s v="Viatris Innovation GmbH"/>
        <s v="Galapagos NV"/>
        <s v="Novartis Pharma AG"/>
        <s v="PPD Development LP"/>
        <s v="CliniRx UK Limited"/>
        <s v="Geron Corporation"/>
        <s v="Surcharge"/>
        <s v="Daiichi Sankyo Pharma Development"/>
        <s v="Seattle Genetics Inc"/>
        <s v="Prometheus Biosciences"/>
        <s v="IMVT Corporation"/>
        <s v="Shanghai Henlius Biotech Inc"/>
        <s v="Immunic AG"/>
        <s v="Alnylam Pharmaceuticals"/>
        <s v="Argenx BVBA"/>
        <s v="Arcus Biosciences Inc"/>
        <s v="mAbxience Research"/>
        <s v="Gilead Sciences, Inc."/>
        <s v="PSI CRO AG"/>
        <s v="Idorsia"/>
        <s v="Spyre Therapeutics Inc"/>
        <s v="Astria Therapeutics Inc"/>
        <s v="Syndax Pharmaceuticals Inc"/>
        <s v="BeOne"/>
        <s v="DebioPharm"/>
        <s v="CSL Behring GmbH"/>
        <s v="Taiho Pharma USA"/>
        <s v="Regeneron Pharmaceuticals Inc"/>
        <s v="Longboard Pharmaceuticals"/>
        <s v="Pharvaris BV"/>
        <s v="Immutep GmbH"/>
        <s v="Azafaros BV"/>
        <s v="Inventiva"/>
        <s v="Kartos Therapeutics Inc"/>
        <s v="RayzeBio Inc"/>
        <s v="Cytokinetics Incorporated"/>
        <s v="Alpine Immune Sciences Inc"/>
        <s v="Vertex Pharmaceuticals"/>
        <s v="Azidus Brasil Pesquisa Científica"/>
        <s v="89bio Inc"/>
        <s v="Eledon Pharmaceuticals Inc"/>
        <s v="Millennium"/>
        <s v="Jazz Pharmaceuticals Ireland"/>
        <s v="RemeGen Co Ltd"/>
        <s v="Celgene Corporation"/>
        <s v="Dizal Jiangsu Pharmaceutical Co Ltd"/>
        <s v="Day One Biopharmaceuticals Inc"/>
        <s v="Zymeworks Inc"/>
        <s v="X LocalAdj (Rebate Accrual)"/>
      </sharedItems>
    </cacheField>
    <cacheField name="el4_sname" numFmtId="0">
      <sharedItems/>
    </cacheField>
    <cacheField name="name" numFmtId="0">
      <sharedItems count="8">
        <s v="Total Storage"/>
        <s v="Total Return Drug"/>
        <s v="Total Freight"/>
        <s v="Total Distribution"/>
        <s v="Total Packaging"/>
        <s v="Total Comparator"/>
        <s v="Total Duty"/>
        <s v="Total Other"/>
      </sharedItems>
    </cacheField>
    <cacheField name="el2" numFmtId="0">
      <sharedItems containsSemiMixedTypes="0" containsString="0" containsNumber="1" containsInteger="1" minValue="40700" maxValue="40900"/>
    </cacheField>
    <cacheField name="el2_name" numFmtId="0">
      <sharedItems/>
    </cacheField>
    <cacheField name="el3" numFmtId="0">
      <sharedItems containsNonDate="0" containsString="0" containsBlank="1" count="1">
        <m/>
      </sharedItems>
    </cacheField>
    <cacheField name="el3_name" numFmtId="0">
      <sharedItems count="130">
        <s v="Non-Drug Storage Ambient (per Pallet)"/>
        <s v="Storage of Returns (per Pallet)"/>
        <s v="Reconciliation of Returns (per Hour)"/>
        <s v="Returns Receipt (per Receipt)"/>
        <s v="Storage Ambient (per Pallet)"/>
        <s v="Freight - Returns"/>
        <s v="Storage of Labels Ambient (per Pallet)"/>
        <s v="Pick and Pack Materials"/>
        <s v="Returns Setup Fee"/>
        <s v="Storage Ambient (per Shelf)"/>
        <s v="Storage Refrigerated (per Shelf)"/>
        <s v="Insulated shipper - Credo S4 - 12L (Leasing)"/>
        <s v="Pick and Pack (Ambient)"/>
        <s v="Pick and Pack (Controlled Ambient)"/>
        <s v="Pick and Pack (Refrigerated)"/>
        <s v="Freight - Shipments"/>
        <s v="Insulated shipper - Credo S22 - 12L (Leasing)"/>
        <s v="Labeling / Relabeling (per Label)"/>
        <s v="Labeling / Relabeling Set Up Fee"/>
        <s v="Pick and Pack Cancellation Fee (Pre Pick &amp; Pack)"/>
        <s v="Insulated shipper - Medium (Leasing)"/>
        <s v="Receipt fee Ambient (per Receipt_ID)"/>
        <s v="Receipt fee Refrigerated (per Receipt_ID)"/>
        <s v="Receipt of Labels (per Receipt_ID)"/>
        <s v="Destruction (per Kg)"/>
        <s v="Destruction Setup Fee"/>
        <s v="Project Management Fee"/>
        <s v="Storage"/>
        <s v="Distribution"/>
        <s v="Freight"/>
        <s v="Comparator"/>
        <s v="Annual Rebate"/>
        <s v="PTC Duties"/>
        <s v="PTC Duties - Reverse"/>
        <s v="Adjustment due to services rendered between 16/03 - 31/03"/>
        <s v="Adjustment Estimated Revenue of the month 16/03 - 15/04"/>
        <s v="PTC Duties (AMGEN)"/>
        <s v="Estimated Revenue from 16/04 - 30/04"/>
        <s v="Estimated Revenue of the month from 16/04 - 15/05"/>
        <s v="Provision NC Pfizer Storage"/>
        <s v="FX Translation"/>
        <s v="Storage Samples (per Shelf)"/>
        <s v="Storage of Labels Ambient (per Shelf)"/>
        <s v="Comparator Freight"/>
        <s v="Medication Purchase A (Per Unit)"/>
        <s v="Procurement Fee A (Per Unit)"/>
        <s v="Administrative fee"/>
        <s v="Customs Clearence"/>
        <s v="Storage Controlled Drug - Ambient (per Shelf)"/>
        <s v="Storage Frozen (per Shelf)"/>
        <s v="Storage of Returns (per Shelf)"/>
        <s v="Storage Ultra Frozen (per Shelf)"/>
        <s v="Carton Boxes (per Shipper)"/>
        <s v="Refurbishment (per Shipper)"/>
        <s v="AoR per Receipt"/>
        <s v="Receipt fee Ambient (per Batch)"/>
        <s v="Ambient Shipment High Protection"/>
        <s v="Ambient Shipment Low Protection"/>
        <s v="Reconciliation of Returns (per Kit)"/>
        <s v="Expedited Receipt Fee"/>
        <s v="Receipt fee Refrigerated (per Batch)"/>
        <s v="Receipt more than 150 kits (per Hour)"/>
        <s v="Emergency Pick and Pack fee (Add per Pick and Pack)"/>
        <s v="QA Approval per Batch Record"/>
        <s v="Secondary Room setup and Batch preparation (Ambient)"/>
        <s v="Cost per Hour Other Services"/>
        <s v="Receipt fee Ancillaries (per Receipt_ID)"/>
        <s v="Medication Purchase E (Per Unit)"/>
        <s v="Adjustment for Adoption Nbr. 606"/>
        <s v="Others"/>
        <s v="Import Services"/>
        <s v="Temperature Monitoring Device (Ambient)"/>
        <s v="Insulated shipper - Credo S22 - 28L (Leasing)"/>
        <s v="Medication Purchase B (Per Unit)"/>
        <s v="Medication Purchase D (Per Unit)"/>
        <s v="Procurement Fee B (Per Unit)"/>
        <s v="Import License Fee"/>
        <s v="Non-Drug Storage Ambient (per Shelf)"/>
        <s v="Medication Purchase C (Per Unit)"/>
        <s v="Cost of duties"/>
        <s v="Ajuste 606"/>
        <s v="Provision rebate Accrual"/>
        <s v="Adjustment due to services rendered between 16/12 - 31/12"/>
        <s v="Estimated Revenue from 16/01 - 30/01"/>
        <s v="Non-Drug Storage Refrigerated (per Shelf)"/>
        <s v="Storage Refrigerated (per Pallet)"/>
        <s v="Configuration of Temperature Monitoring Device"/>
        <s v="Insulated shipper - Credo S4 - 28L (Leasing)"/>
        <s v="Setup Fee"/>
        <s v="Temperature Monitoring Device (Refrigerated)"/>
        <s v="Expedite Direct to Site Fee"/>
        <s v="Shipper Preparation"/>
        <s v="Surcharge"/>
        <s v="Duties"/>
        <s v="Estimated Revenue from 16/10 - 31/10"/>
        <s v="Destruction executed on june 25"/>
        <s v="Adjustment due to services rendered between 16/09 - 04/10"/>
        <s v="Pick and Pack Cancellation Fee (Post Pick &amp; Pack)"/>
        <s v="Additional Reports"/>
        <s v="Storage Controlled Drug - Refrigerated (per Pallet)"/>
        <s v="Non-Drug Storage &amp; Returns Storage Ambient (per Pallet)"/>
        <s v="Components"/>
        <s v="Sourcing of Corretal (Capecitabina) 500mg film-coated tablet"/>
        <s v="Handling and Shipping fees"/>
        <s v="Unbilled"/>
        <s v="PassThrough - Freight"/>
        <s v="External Temperature Monitoring Devices"/>
        <s v="Insulated shipper - Large (Leasing)"/>
        <s v="Pick and Pack (Cryogenic)"/>
        <s v="Receipt fee Cryogenic (per Receipt_ID)"/>
        <s v="Storage Cryogenic (per Shelf)"/>
        <s v="Clinical Ancillary Procurement Fee A (Per Unit)"/>
        <s v="PassThrough - Others"/>
        <s v="Clinical Ancillary Procurement Fee B (Per Unit)"/>
        <s v="Pick and Pack of Controlled/Hazardous Substances"/>
        <s v="Storage Controlled Drug - Ambient (per Pallet)"/>
        <s v="Reconciliation of Returns - Controlled Drugs (per Hour)"/>
        <s v="Returns Receipt - Controlled Drugs (per Receipt_ID)"/>
        <s v="Storage of Returns - Controlled Drugs (per Pallet)"/>
        <s v="Labeling / Relabeling Process"/>
        <s v="Variable Print"/>
        <s v="Reconciliation of Returns (per Receipt)"/>
        <s v="Pick and Pack Cancellation Fee"/>
        <s v="Not-Billed"/>
        <s v="Credit Note"/>
        <s v="Rebate Accrual"/>
        <s v="LocalAdj-15 days (Previous Month)"/>
        <s v="X LocalAdj"/>
        <s v="LocalAdj-15 days (Current Month)"/>
        <s v="Local Adjustment"/>
      </sharedItems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6" maxValue="6"/>
    </cacheField>
    <cacheField name="curcode" numFmtId="0">
      <sharedItems/>
    </cacheField>
    <cacheField name="LOC AMT" numFmtId="0">
      <sharedItems containsMixedTypes="1" containsNumber="1" minValue="-1379027.7183509001" maxValue="1194328.6528246379"/>
    </cacheField>
    <cacheField name="Rate" numFmtId="0">
      <sharedItems containsBlank="1" containsMixedTypes="1" containsNumber="1" containsInteger="1" minValue="1" maxValue="1"/>
    </cacheField>
    <cacheField name="USD AMT" numFmtId="0">
      <sharedItems containsMixedTypes="1" containsNumber="1" minValue="-1379027.7183509001" maxValue="1194328.6528246379"/>
    </cacheField>
    <cacheField name="cmpcode" numFmtId="0">
      <sharedItems containsBlank="1" count="8">
        <s v="BSArgentina"/>
        <s v="BSMexico"/>
        <s v="BSChile"/>
        <s v="BSColombia"/>
        <s v="BSPeru"/>
        <s v="BSBRAZILTP"/>
        <s v="BSBrazilUSD"/>
        <m u="1"/>
      </sharedItems>
    </cacheField>
    <cacheField name="Discount Flag" numFmtId="0">
      <sharedItems containsBlank="1" containsMixedTypes="1" containsNumber="1" containsInteger="1" minValue="0" maxValue="1"/>
    </cacheField>
    <cacheField name="Prod Lookup" numFmtId="0">
      <sharedItems containsNonDate="0" containsString="0" containsBlank="1"/>
    </cacheField>
    <cacheField name="Concat" numFmtId="0">
      <sharedItems containsNonDate="0" containsString="0" containsBlank="1"/>
    </cacheField>
    <cacheField name="Cust Lookup" numFmtId="0">
      <sharedItems containsNonDate="0" containsString="0" containsBlank="1"/>
    </cacheField>
    <cacheField name="TRIM- EL4name" numFmtId="0">
      <sharedItems containsNonDate="0" containsString="0" containsBlank="1"/>
    </cacheField>
    <cacheField name="TRIM- EL3name" numFmtId="0">
      <sharedItems containsNonDate="0" containsString="0" containsBlank="1"/>
    </cacheField>
    <cacheField name="Source" numFmtId="0">
      <sharedItems containsNonDate="0" containsString="0" containsBlank="1"/>
    </cacheField>
    <cacheField name="Original GrpCode" numFmtId="0">
      <sharedItems containsNonDate="0" containsString="0" containsBlank="1"/>
    </cacheField>
    <cacheField name="Segment" numFmtId="0">
      <sharedItems containsNonDate="0" containsString="0" containsBlank="1"/>
    </cacheField>
    <cacheField name="compar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87155092595" createdVersion="8" refreshedVersion="8" minRefreshableVersion="3" recordCount="3722" xr:uid="{A391BB1A-EFBB-4733-BE33-86B3883F15E5}">
  <cacheSource type="worksheet">
    <worksheetSource ref="A1:R3723" sheet="Data all"/>
  </cacheSource>
  <cacheFields count="18">
    <cacheField name="grpcode" numFmtId="0">
      <sharedItems/>
    </cacheField>
    <cacheField name="el4" numFmtId="0">
      <sharedItems containsMixedTypes="1" containsNumber="1" containsInteger="1" minValue="996" maxValue="20250002"/>
    </cacheField>
    <cacheField name="el4_name" numFmtId="0">
      <sharedItems count="81">
        <s v="Allentown"/>
        <s v="Janssen"/>
        <s v="Merck Sharp and Dohme LLC"/>
        <s v="Pfizer"/>
        <s v="Servier"/>
        <s v="Site Management Organization Argentina SA"/>
        <s v="Others"/>
        <s v="Alector LLC"/>
        <s v="Eli Lilly &amp; Co."/>
        <s v="Astra Zeneca"/>
        <s v="IQVIA RDS Inc"/>
        <s v="Teva Branded Pharmaceuticals Products R&amp;D Inc"/>
        <s v="Amgen, Inc."/>
        <s v="Alexion Pharmaceuticals Inc"/>
        <s v="Akero Therapeutics"/>
        <s v="Zura Bio Ltd"/>
        <s v="Deferred Revenue"/>
        <s v="Bayer AG (No consolidate)"/>
        <s v="IQVIA"/>
        <s v="Fortrea"/>
        <s v="Takeda"/>
        <s v="Denali Therapeutics"/>
        <s v="Gossamer"/>
        <s v="Exelixis, Inc."/>
        <s v="Horizon Therapeutics"/>
        <s v="GSK Vaccines Biologicals"/>
        <s v="Worldwide Clinical Trials Inc"/>
        <s v="Icon Clinical Research Limited"/>
        <s v="MedImmune Inc"/>
        <s v="Bayer AG"/>
        <s v="Washington University"/>
        <s v="Merck KGaA"/>
        <s v="Viatris Innovation GmbH"/>
        <s v="Galapagos NV"/>
        <s v="Novartis Pharma AG"/>
        <s v="PPD Development LP"/>
        <s v="CliniRx UK Limited"/>
        <s v="Geron Corporation"/>
        <s v="Surcharge"/>
        <s v="Daiichi Sankyo Pharma Development"/>
        <s v="Seattle Genetics Inc"/>
        <s v="Prometheus Biosciences"/>
        <s v="IMVT Corporation"/>
        <s v="Shanghai Henlius Biotech Inc"/>
        <s v="Immunic AG"/>
        <s v="Alnylam Pharmaceuticals"/>
        <s v="Argenx BVBA"/>
        <s v="Arcus Biosciences Inc"/>
        <s v="mAbxience Research"/>
        <s v="Gilead Sciences, Inc."/>
        <s v="PSI CRO AG"/>
        <s v="Idorsia"/>
        <s v="Spyre Therapeutics Inc"/>
        <s v="Astria Therapeutics Inc"/>
        <s v="Syndax Pharmaceuticals Inc"/>
        <s v="BeOne"/>
        <s v="DebioPharm"/>
        <s v="CSL Behring GmbH"/>
        <s v="Taiho Pharma USA"/>
        <s v="Regeneron Pharmaceuticals Inc"/>
        <s v="Longboard Pharmaceuticals"/>
        <s v="Pharvaris BV"/>
        <s v="Immutep GmbH"/>
        <s v="Azafaros BV"/>
        <s v="Inventiva"/>
        <s v="Kartos Therapeutics Inc"/>
        <s v="RayzeBio Inc"/>
        <s v="Cytokinetics Incorporated"/>
        <s v="Alpine Immune Sciences Inc"/>
        <s v="Vertex Pharmaceuticals"/>
        <s v="Azidus Brasil Pesquisa Científica"/>
        <s v="89bio Inc"/>
        <s v="Eledon Pharmaceuticals Inc"/>
        <s v="Millennium"/>
        <s v="Jazz Pharmaceuticals Ireland"/>
        <s v="RemeGen Co Ltd"/>
        <s v="Celgene Corporation"/>
        <s v="Dizal Jiangsu Pharmaceutical Co Ltd"/>
        <s v="Day One Biopharmaceuticals Inc"/>
        <s v="Zymeworks Inc"/>
        <s v="X LocalAdj (Rebate Accrual)"/>
      </sharedItems>
    </cacheField>
    <cacheField name="el4_sname" numFmtId="0">
      <sharedItems/>
    </cacheField>
    <cacheField name="name" numFmtId="0">
      <sharedItems count="8">
        <s v="Total Distribution"/>
        <s v="Total Duty"/>
        <s v="Total Freight"/>
        <s v="Total Packaging"/>
        <s v="Total Return Drug"/>
        <s v="Total Storage"/>
        <s v="Total Comparator"/>
        <s v="Total Other"/>
      </sharedItems>
    </cacheField>
    <cacheField name="el2" numFmtId="0">
      <sharedItems containsSemiMixedTypes="0" containsString="0" containsNumber="1" containsInteger="1" minValue="40700" maxValue="40900"/>
    </cacheField>
    <cacheField name="el2_name" numFmtId="0">
      <sharedItems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6" maxValue="6"/>
    </cacheField>
    <cacheField name="curcode" numFmtId="0">
      <sharedItems/>
    </cacheField>
    <cacheField name="LOC AMT" numFmtId="0">
      <sharedItems containsMixedTypes="1" containsNumber="1" minValue="-1379027.7183509001" maxValue="1894689.01"/>
    </cacheField>
    <cacheField name="Rate" numFmtId="0">
      <sharedItems containsBlank="1" containsMixedTypes="1" containsNumber="1" containsInteger="1" minValue="1" maxValue="1"/>
    </cacheField>
    <cacheField name="USD AMT" numFmtId="0">
      <sharedItems containsMixedTypes="1" containsNumber="1" minValue="-1379027.7183509001" maxValue="1894689.01"/>
    </cacheField>
    <cacheField name="cmpcode" numFmtId="0">
      <sharedItems count="7">
        <s v="BSArgentina"/>
        <s v="BSMexico"/>
        <s v="BSChile"/>
        <s v="BSColombia"/>
        <s v="BSPeru"/>
        <s v="BSBRAZILTP"/>
        <s v="BSBrazilUSD"/>
      </sharedItems>
    </cacheField>
    <cacheField name="Discount Flag" numFmtId="0">
      <sharedItems containsBlank="1" containsMixedTypes="1" containsNumber="1" containsInteger="1" minValue="1" maxValue="1"/>
    </cacheField>
    <cacheField name="Prod Lookup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87155324072" createdVersion="8" refreshedVersion="8" minRefreshableVersion="3" recordCount="1184" xr:uid="{D8000C99-642B-4AC0-A89A-6BDEED19A5F6}">
  <cacheSource type="worksheet">
    <worksheetSource ref="A2:O1195" sheet="Bra"/>
  </cacheSource>
  <cacheFields count="15">
    <cacheField name="grpcode" numFmtId="0">
      <sharedItems containsNonDate="0" containsString="0" containsBlank="1"/>
    </cacheField>
    <cacheField name="el4" numFmtId="0">
      <sharedItems containsMixedTypes="1" containsNumber="1" containsInteger="1" minValue="996" maxValue="20250002"/>
    </cacheField>
    <cacheField name="el4_name" numFmtId="0">
      <sharedItems/>
    </cacheField>
    <cacheField name="el4_sname" numFmtId="0">
      <sharedItems/>
    </cacheField>
    <cacheField name="name" numFmtId="0">
      <sharedItems containsBlank="1" count="11">
        <s v="Distribution"/>
        <s v="Duties"/>
        <s v="Freight"/>
        <s v="Packaging"/>
        <s v="Returns and Destructions"/>
        <s v="Storage"/>
        <s v="CAM"/>
        <s v="Comparator"/>
        <s v="ClinicalSvcsOther"/>
        <s v="Distributing"/>
        <m u="1"/>
      </sharedItems>
    </cacheField>
    <cacheField name="el2" numFmtId="0">
      <sharedItems containsString="0" containsBlank="1" containsNumber="1" containsInteger="1" minValue="40700" maxValue="40700"/>
    </cacheField>
    <cacheField name="el2_name" numFmtId="0">
      <sharedItems containsBlank="1"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6" maxValue="6"/>
    </cacheField>
    <cacheField name="curcode" numFmtId="0">
      <sharedItems/>
    </cacheField>
    <cacheField name="LOC AMT" numFmtId="165">
      <sharedItems containsSemiMixedTypes="0" containsString="0" containsNumber="1" minValue="-918752.9038463484" maxValue="1894689.01"/>
    </cacheField>
    <cacheField name="Rate" numFmtId="0">
      <sharedItems containsNonDate="0" containsString="0" containsBlank="1"/>
    </cacheField>
    <cacheField name="USD AMT" numFmtId="0">
      <sharedItems containsSemiMixedTypes="0" containsString="0" containsNumber="1" minValue="-918752.9038463484" maxValue="1894689.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87155439818" createdVersion="8" refreshedVersion="8" minRefreshableVersion="3" recordCount="507" xr:uid="{02C46169-6D0E-45D1-9524-BEF6EC714A27}">
  <cacheSource type="worksheet">
    <worksheetSource ref="B2:O509" sheet="Mex "/>
  </cacheSource>
  <cacheFields count="14">
    <cacheField name="el4" numFmtId="0">
      <sharedItems containsMixedTypes="1" containsNumber="1" containsInteger="1" minValue="20307" maxValue="20307"/>
    </cacheField>
    <cacheField name="el4_name" numFmtId="0">
      <sharedItems/>
    </cacheField>
    <cacheField name="el4_sname" numFmtId="0">
      <sharedItems containsBlank="1"/>
    </cacheField>
    <cacheField name="name" numFmtId="0">
      <sharedItems count="7">
        <s v="Distribution"/>
        <s v="Duties"/>
        <s v="Freight"/>
        <s v="Packaging"/>
        <s v="Returns and Destructions"/>
        <s v="Storage"/>
        <s v="Comparator"/>
      </sharedItems>
    </cacheField>
    <cacheField name="el2" numFmtId="0">
      <sharedItems containsString="0" containsBlank="1" containsNumber="1" containsInteger="1" minValue="40700" maxValue="40700"/>
    </cacheField>
    <cacheField name="el2_name" numFmtId="0">
      <sharedItems containsBlank="1"/>
    </cacheField>
    <cacheField name="el3" numFmtId="0">
      <sharedItems containsNonDate="0" containsString="0" containsBlank="1"/>
    </cacheField>
    <cacheField name="el3_name" numFmtId="0">
      <sharedItems containsBlank="1"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7" maxValue="7"/>
    </cacheField>
    <cacheField name="curcode" numFmtId="0">
      <sharedItems/>
    </cacheField>
    <cacheField name="LOC AMT" numFmtId="165">
      <sharedItems containsMixedTypes="1" containsNumber="1" containsInteger="1" minValue="-456044" maxValue="430842"/>
    </cacheField>
    <cacheField name="Rate" numFmtId="165">
      <sharedItems containsBlank="1"/>
    </cacheField>
    <cacheField name="USD AMT" numFmtId="165">
      <sharedItems containsMixedTypes="1" containsNumber="1" containsInteger="1" minValue="-456044" maxValue="4308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58715590278" createdVersion="8" refreshedVersion="8" minRefreshableVersion="3" recordCount="3436" xr:uid="{DE6B1374-D73E-4D03-8875-5C4D5BBE91A4}">
  <cacheSource type="worksheet">
    <worksheetSource ref="A1:R3437" sheet="Data all"/>
  </cacheSource>
  <cacheFields count="18">
    <cacheField name="grpcode" numFmtId="0">
      <sharedItems count="23">
        <s v="OTH CUST"/>
        <s v="J &amp; J"/>
        <s v="MERCK"/>
        <s v="PFIZER"/>
        <s v="SERVIER"/>
        <s v="ELI LILLY"/>
        <s v="ASTRAZENECA"/>
        <s v="IQVIA"/>
        <s v="AMGEN"/>
        <s v="DEFERRED"/>
        <s v="BAYER"/>
        <s v="TAKEDA"/>
        <s v="GSK"/>
        <s v="Worldwide Clinical"/>
        <s v="MEDIMMUNE"/>
        <s v="MERCK SERONO"/>
        <s v="NOVARTIS"/>
        <s v="DAIICHI"/>
        <s v="ALNYLAM"/>
        <s v="GILEAD SCI"/>
        <s v="DEBIOPHARM"/>
        <s v="CSL"/>
        <s v="REGENERON"/>
      </sharedItems>
    </cacheField>
    <cacheField name="el4" numFmtId="0">
      <sharedItems containsMixedTypes="1" containsNumber="1" containsInteger="1" minValue="996" maxValue="20250002" count="754">
        <s v="Transfer Pricing 06-2026"/>
        <s v="Materiales pool Janssen"/>
        <s v="64091742PCR3001_anc_returns"/>
        <s v="56021927PCR3011_Anc_Returns"/>
        <s v="CNTO1959UCO3001_Anc_Returns"/>
        <s v="AC-055-315_anc_returns"/>
        <s v="67652000PCR3002_anc_returns"/>
        <s v="73841937NSC3003_Anc_Returns"/>
        <s v="CNTO1959PSA4002_Anc_Returns"/>
        <s v="64007957MMY3001_anc_returns"/>
        <s v="61186372NSC3002_anc_returns"/>
        <s v="68284528MMY3004_anc_returns"/>
        <s v="61186372NSC3004_anc_returns"/>
        <s v="CNTO1959UCO3004_anc_returns"/>
        <s v="17000139BLC3002_anc_returns"/>
        <s v="MK-3475-564 (Local)"/>
        <s v="MK-3475-671 (local)"/>
        <s v="MK-8228-002 (Local)"/>
        <s v="MK-3475-689 (local)"/>
        <s v="Non Protocol Specific - MSD Arg ancillaries pool"/>
        <s v="MK-3475-775 (Local)"/>
        <s v="MK-3475-859 (Local)"/>
        <s v="MK-7339-002 (local)"/>
        <s v="MK-3475-630 (Local)"/>
        <s v="MK-7902-001 (local)"/>
        <s v="MK-3475-641 (local)"/>
        <s v="MK-3475-867 (Local)"/>
        <s v="MK-7339-006 (Local)"/>
        <s v="MK-3475-975 (Local)"/>
        <s v="MK-7339-007 (Local)"/>
        <s v="MK-3475-587 (Local)"/>
        <s v="MK-6482-011 (Local)"/>
        <s v="MK-3475-B21 (Local)"/>
        <s v="MK-7902-015 (Local)"/>
        <s v="MK-7339-012 (Local)"/>
        <s v="MK-7902-014 (Local)"/>
        <s v="MK-5475-007 (Local)"/>
        <s v="MK-3475-905 (Local)"/>
        <s v="MK-3475-B49 (local)"/>
        <s v="MK-3655-001 (Local)"/>
        <s v="MK-1026-003 (Local)"/>
        <s v="MK-2140-003 (Local)"/>
        <s v="MK-1084-001  (Local)"/>
        <s v="MK-7684A-006 (Local)"/>
        <s v="MK-7684A-008 (Local)"/>
        <s v="MK-3475-B15 (Local)"/>
        <s v="MK-3475A-D77 (Local)"/>
        <s v="MK-7684A-010 (Local)"/>
        <s v="MK-8591A-053 (local)"/>
        <s v="MK-1942-008 (Local)"/>
        <s v="MK-3475-02B (Local)"/>
        <s v="MK-5475-013 (Local)"/>
        <s v="MK-1026-010 (Local)"/>
        <s v="V940-001 (Local)"/>
        <s v="MK-0616-015 (Local)"/>
        <s v="V940-004 (Local)"/>
        <s v="V940-002 (Local)"/>
        <s v="MK-3475A-F11 (Local)"/>
        <s v="MK-7240-001 (Local)"/>
        <s v="V940-007 (Local)"/>
        <s v="MK-5684-003 (Local)"/>
        <s v="MK-2870-005 (LOCAL)"/>
        <s v="MK-2870-010 (Local)"/>
        <s v="MK-2870-007 (Local)"/>
        <s v="MK-2870-019 (Local)"/>
        <s v="MK-2870-012 (Local)"/>
        <s v="MK-8591A-054 (Local)"/>
        <s v="MK-1084-004 (Local)"/>
        <s v="MK-2870-020 (Local)"/>
        <s v="MK-2870-009 (Local)"/>
        <s v="MK-3543-006 (Local)"/>
        <s v="MK-2870-023 (Local)"/>
        <s v="MK-0616-019 (Local)"/>
        <s v="MK-3543-007 (Local)"/>
        <s v="MK-6482-029 Local"/>
        <s v="V940-009 (Local)"/>
        <s v="MK-1167-008 (Local)"/>
        <s v="MK-1084-012 (Local)"/>
        <s v="MK-4482-023 (Local)"/>
        <s v="MK-2140-010 (Local)"/>
        <s v="MK-2870-011 (Local)"/>
        <s v="MK-6070-002 (Local)"/>
        <s v="V940-011 (Local)"/>
        <s v="MK-2400-001 (Local)"/>
        <s v="MK-2870-033 (Local)"/>
        <s v="MK-5909-005 (Local)"/>
        <s v="MK-2870-031 (Local)"/>
        <s v="MK-5890-003 (Local)"/>
        <s v="MK-2400-01A (Local)"/>
        <s v="MK-5684-015 (Local)"/>
        <s v="MK-2870-032 (Local)"/>
        <s v="MK-7240-012 (Local)"/>
        <s v="MK-2870-022 (Local)"/>
        <s v="MK-8527-011 (Local)"/>
        <s v="MK-1022-016 (Local)"/>
        <s v="MK-7962-024 (Local)"/>
        <s v="MK-1084-007 (Local)"/>
        <s v="MK-6482-033 (Local)"/>
        <s v="MK-2214-004 (Local)"/>
        <s v="MK-7962-038 (Local)"/>
        <s v="MK-2870-036 (Local)"/>
        <s v="MK-2870-021 (Local)"/>
        <s v="MK-8591B-062 (Local)"/>
        <s v="MK-1084-013 (Local)"/>
        <s v="V940-013 (Local)"/>
        <s v="MK-6482-034 (Local)"/>
        <s v="MK-6070-003 (Local)"/>
        <s v="MK-1084-015 (Local)"/>
        <s v="MK-3475-937 (Local)"/>
        <s v="MK-7902-017 (Local)"/>
        <s v="MK-2060-007 (Local)"/>
        <s v="MK-6194-007 (Local)"/>
        <s v="MK-6194-006 (Local)"/>
        <s v="C6461001 Comparator"/>
        <s v="SPLFIO-174"/>
        <s v="PHRI.COLT-HF"/>
        <s v="Others"/>
        <s v="AL001-3"/>
        <s v="I8F-MC-GPIJ (CAM)"/>
        <s v="J2A-MC-GZPO (CAM)"/>
        <s v="J2O-MC-EKBG (CAM)"/>
        <s v="J2S-MC-GZMR (CAM)"/>
        <s v="J3R-MC-YDAO (CAM)"/>
        <s v="J2G-OX-Y049"/>
        <s v="I1F-MC-RHCG"/>
        <s v="I3Y-MC-JPEF"/>
        <s v="I8F-MC-GPIJ"/>
        <s v="I8F-MC-GPHE"/>
        <s v="J2J-MC-JZLH"/>
        <s v="J1I-MC-GZQA"/>
        <s v="J1I-MC-GZBO"/>
        <s v="J3L-MC-EZEF"/>
        <s v="I8F-MC-GPIX"/>
        <s v="J2A-MC-GZPO"/>
        <s v="J2A-MC-GZPL"/>
        <s v="J2O-MC-EKBG"/>
        <s v="J2S-MC-GZMK"/>
        <s v="J2A-MC-GZPW"/>
        <s v="J4P-MC-IYAC"/>
        <s v="N1T-MC-RT01"/>
        <s v="_x0009_J6E-MC-KWAM"/>
        <s v="J6M-MC-JSGD"/>
        <s v="Janssen Storage of temperature monitors"/>
        <s v="C1091009 (CAM)"/>
        <s v="D3250C00024"/>
        <s v="D6972C00002"/>
        <s v="D6972C00003"/>
        <s v="D6972C00006"/>
        <s v="J3R-MC-YDAF (IQVIA)"/>
        <s v="D361BC00001"/>
        <s v="D967UC00001"/>
        <s v="D926PC00001"/>
        <s v="D533BC00001"/>
        <s v="D7630C00001"/>
        <s v="D3461C00030"/>
        <s v="D8535C00001"/>
        <s v="FpA-AS-30094"/>
        <s v="D702FC00001"/>
        <s v="D6900C00003"/>
        <s v="D7860C00006"/>
        <s v="D7261C00005 Eluminate-2 (CAM)"/>
        <s v="D9440C00004"/>
        <n v="20180244"/>
        <n v="20190341"/>
        <n v="20230016"/>
        <n v="20210081"/>
        <n v="20210181"/>
        <n v="20220196"/>
        <n v="20230227"/>
        <n v="20210184"/>
        <s v="ALXN1720-MG-301"/>
        <s v="AK-US-001-0106"/>
        <s v="ZB-106-SS-201"/>
        <s v="Transfer Pricing"/>
        <n v="20307"/>
        <s v="IMP21500"/>
        <s v="IMP22518"/>
        <s v="I3Y-MC-JPBL - Comparator"/>
        <s v="Lilly Admin and one-time costs"/>
        <s v="I3Y-MC-JPBL"/>
        <s v="I3Y-MC-JPBM"/>
        <s v="I4V-MC-JAHX"/>
        <s v="I6T-MC-AMAP"/>
        <s v="I4V-MC-JAIP"/>
        <s v="J2G-MC-JZJC"/>
        <s v="I6T-MC-AMAX"/>
        <s v="I5Q-MC-CGAS"/>
        <s v="H8H-MC-LAHW"/>
        <s v="I4V-MC-KHAB"/>
        <s v="J2J-OX-JZLC"/>
        <s v="I5Q-MC-CGAT"/>
        <s v="J2T-MC-KGBI"/>
        <s v="J2T-MC-KGBJ"/>
        <s v="I8F-MC-GPIG"/>
        <s v="J1I-MC-GZBJ"/>
        <s v="J2A-MC-GZGS"/>
        <s v="J1I-MC-GZBM"/>
        <s v="J3P-MC-FTAF"/>
        <s v="I8F-MC-GPIT"/>
        <s v="J3M-MC-JZQB"/>
        <s v="J1I-MC-GZBK"/>
        <s v="J1I-MC-GZBZ"/>
        <s v="J1I-MC-GZBY"/>
        <s v="J5P-MC-GZ02"/>
        <s v="J5P-MC-GZ01"/>
        <s v="I8F-MC-GPJA"/>
        <s v="I8F-MC-GPJD"/>
        <s v="J2S-MC-GZMR"/>
        <s v="J6E-MC-KWAN"/>
        <s v="I6T-MC-AMCD"/>
        <s v="I6T-MC-AMCE"/>
        <s v="N1T-MC-TZ01"/>
        <s v="J2A-MC-GZPS"/>
        <s v="J2A-MC-GZPT"/>
        <s v="D3465C00001 Returns and Destructions"/>
        <s v="AC-065A310 Returns and Destructions"/>
        <s v="AC-055-315 Returns and Destructions"/>
        <s v="61186372NSC3001 Returns and Destructions"/>
        <s v="80202135IIM2001 Returns and Destructions"/>
        <s v="MK-7339-008 (Local)"/>
        <s v="MK-3475-991 (Local)"/>
        <s v="MK-6482-012 (Local)"/>
        <s v="MK-7684A-003 (Local)"/>
        <s v="MK-3475-B96 (Local)"/>
        <s v="MK-7684A-007 (Local)"/>
        <s v="MK-1439-066 (Local)"/>
        <s v="MK-1026-008 (Local)"/>
        <s v="MSD Multiple Protocols"/>
        <s v="MK-3475-D46 (Local)"/>
        <s v="MK-3475-365 (Local)"/>
        <s v="MK-1242-036 (Local)"/>
        <s v="MK-6024-013 (Local)"/>
        <s v="MK-2870-004 (Local)"/>
        <s v="MK-5684-004 (Local)"/>
        <s v="MK-2870-015 (Local)"/>
        <s v="MK-7240-008 (Local)"/>
        <s v="MK-5592-127 (Local)"/>
        <s v="C3651021 COM"/>
        <s v="D3252C00002 (Local)"/>
        <s v="D361BC00001 (Local)"/>
        <s v="D5169C00001 (Local)"/>
        <s v="D516AC00001 (Local)"/>
        <s v="D081SC00001 (Local)"/>
        <s v="D9075C00001 (Local)"/>
        <s v="D933RC00001 (Local)"/>
        <s v="D9319C00001 (Local)"/>
        <s v="D8532C00001 (Local)"/>
        <s v="D3251C00014 (Local)"/>
        <s v="D5982C00007 (Local)"/>
        <s v="D9180C00004 (Local)"/>
        <s v="D5180C00024 (Local)"/>
        <s v="D9180C00008 (Local)"/>
        <s v="D7830C00004 (Local)"/>
        <s v="D9723C00001 (Local)"/>
        <s v="D5989C00001 (Local)"/>
        <s v="D9180C00012 (Local)"/>
        <s v="D928FC00001 (Local)"/>
        <s v="D6402C00012 (Local)"/>
        <s v="D9690C00005 (Local)"/>
        <s v="D6972C00003 (Local)"/>
        <s v="D6830C00003 (Local)"/>
        <s v="D9181C00002 (Local)"/>
        <s v="D3463C00003 (Local)"/>
        <s v="D5241C00006 (Local)"/>
        <s v="D7860C00006 (Local)"/>
        <s v="D6972C00002 (Local)"/>
        <s v="D7960C00012 (Local)"/>
        <s v="D7960C00015 (Local)"/>
        <s v="D7960C00013 (Local)"/>
        <s v="D7700C00003 (Local)"/>
        <s v="D9640C00003 (Local)"/>
        <s v="MK-3475-598 (local)"/>
        <s v="MK-3475-355 (local)"/>
        <s v="MK-3475-826 (Local)"/>
        <s v="MK-3475-716 (Local)"/>
        <s v="MK-3475-811 (Local)"/>
        <s v="MK-7339-010 (Local)"/>
        <s v="MK-7339-001 (Local)"/>
        <s v="MK-7902-006 (local)"/>
        <s v="MK-7339-009 (Local)"/>
        <s v="MK-7902-012 (Local)"/>
        <s v="MK-3475-A18 (Local)"/>
        <s v="MK-6482-005 (Local)"/>
        <s v="MK-8591A-020 (Local)"/>
        <s v="MK-7684A-005 (Local)"/>
        <s v="MK-8591A-033 (Local)"/>
        <s v="MK-1084-001 (Local)"/>
        <s v="MK-3475A-C18 (Local)"/>
        <s v="MK-6482-022 (Local)"/>
        <s v="MK-6482-016 (Local)"/>
        <s v="MK-3475-158 (Local)"/>
        <s v="MK-4280A-008 (Local)"/>
        <s v="MK-2140-006 (Local)"/>
        <s v="MK-3475-06A (Local)"/>
        <s v="MK-3475-04A (Local)"/>
        <s v="MK-3475-04B (Local)"/>
        <s v="MK-3475-992 (Local)"/>
        <s v="MK-3475-03B (Local)"/>
        <s v="MK-1026-011 (Local)"/>
        <s v="MK-3475-06B (Local)"/>
        <s v="MK-3475-03A (Local)"/>
        <s v="MK-3475-C93 (Local)"/>
        <s v="MK-8591A-052 (Local)"/>
        <s v="MK-0616-017 (Local)"/>
        <s v="V940-005 (Local)"/>
        <s v="MK-1200-002 (Local)"/>
        <s v="MK-5684-01A (Local)"/>
        <s v="MK-3475-06C (Local)"/>
        <s v="MK-9999-02A (Local)"/>
        <s v="MK-3475-06D (Local)"/>
        <s v="MK-3475A-F65 (Local)"/>
        <s v="MK-3475-06E (Local)"/>
        <s v="MK-3120-002 (Local)"/>
        <s v="MK-0472-001 (Local)"/>
        <s v="MK-3475-01H (Local)"/>
        <s v="MK-3475-01E (Local)"/>
        <s v="MK-3475-01G (Local)"/>
        <s v="D081SC00001 (comparator)"/>
        <s v="TAK-390MR_205"/>
        <s v="TAK-390MR_204"/>
        <s v="Merck Receipt and Storage of CREDOS and TT4"/>
        <s v="CNTO1959CRD3001"/>
        <s v="AC-065A310"/>
        <s v="AC-055-315"/>
        <s v="AC-055-312"/>
        <s v="67896062CTP3001"/>
        <s v="42847922MDD3001 (CAM)"/>
        <s v="MK-8591A-033"/>
        <s v="D3465C00001"/>
        <s v="MK-7684A-005"/>
        <s v="MK-1242-035"/>
        <s v="MK-3475-676"/>
        <s v="MK-2140-003"/>
        <s v="80202135CDP3001"/>
        <s v="DNLI-H-0001"/>
        <s v="D9180C00008"/>
        <s v="MK-3475-03A"/>
        <s v="MK-8591A-053"/>
        <s v="MK-1026-011"/>
        <s v="MK-8591A-054"/>
        <s v="MK-8591A-051"/>
        <s v="GB002-3101"/>
        <s v="MK-0616-015"/>
        <s v="D346BC00001"/>
        <s v="XL092-305"/>
        <s v="MK-2870-007"/>
        <s v="MK-5684-004"/>
        <s v="MK-9999-01A"/>
        <s v="MK-5684-003"/>
        <s v="HZNP-HZN-1116-201"/>
        <s v="MK-2870-015"/>
        <s v="MK-2870-009"/>
        <s v="MK-0616-019"/>
        <s v="GB002-3102"/>
        <s v="MK-4482-023"/>
        <s v="MK-2870-023"/>
        <s v="MK-2870-010"/>
        <s v="MK-2870-020"/>
        <s v="V940-009"/>
        <s v="42847922MDD3003"/>
        <s v="MK-6482-029"/>
        <s v="MK-6024-017"/>
        <s v="MK-1084-007"/>
        <s v="VNS20-002 (CAM)"/>
        <s v="MK-2140-010"/>
        <s v="MK-2870-011"/>
        <s v="MK-7962-024"/>
        <s v="V940-011"/>
        <s v="MK-9999-01C"/>
        <s v="MK-1084-012"/>
        <s v="MK-7962-031"/>
        <s v="MK-2400-001"/>
        <s v="MK-2870-033"/>
        <s v="MK-0616-029"/>
        <s v="DNTH103-CIDP-301"/>
        <s v="MK-1022-016"/>
        <s v="D5241C00007"/>
        <s v="MK-7240-012"/>
        <s v="MK-8527-011"/>
        <s v="P_3475_A"/>
        <s v="MK-7240-013"/>
        <s v="P_1045_A"/>
        <s v="P_7240_A"/>
        <s v="P_1022_A"/>
        <s v="P_1084_A"/>
        <s v="P_Pacli_A"/>
        <s v="P_DEXAM_A"/>
        <s v="P_2870_A"/>
        <s v="P_3475A_A"/>
        <s v="P_2400_A"/>
        <s v="MK-7962-038"/>
        <s v="MK-2870-021"/>
        <s v="MK-2870-036"/>
        <s v="20230227 (CAM)"/>
        <s v="20230227 ECOA"/>
        <s v="20220196 ECOA"/>
        <s v="MK-7240-015"/>
        <s v="MK-7240-014"/>
        <s v="MK-1045-004"/>
        <s v="D9311C00001"/>
        <s v="Non-Protocol Specific - Ancillaries"/>
        <s v="Inovio COVID19-311 (CAM)"/>
        <s v="D9180C00004"/>
        <s v="D9078C00001"/>
        <s v="D3466C00001"/>
        <s v="Temperature Monitor-Global Pooling"/>
        <s v="D6402C00012"/>
        <s v="D702GC00001"/>
        <s v="D7960C00015"/>
        <s v="BAY 1841788-20321"/>
        <s v="DIAN-TU-002"/>
        <s v="MS200569_0048"/>
        <s v="ID-064A301"/>
        <s v="GLPG3667-CL-214"/>
        <s v="MS200569_0048 Returns and Destruction"/>
        <s v="D8535C00001 (CAM)"/>
        <s v="ID-064A303"/>
        <s v="CLXE408B12201 Succeed"/>
        <s v="AVT16-GL-C01"/>
        <s v="CHK01-01 (CEVX811A12301)"/>
        <s v="NW-3509_023_III_2024"/>
        <s v="DEN-306"/>
        <s v="GRN163LMYF3001"/>
        <s v="D9185C00001"/>
        <s v="DS8201-A-U305"/>
        <s v="SGNTV-003"/>
        <s v="SGNDV-001"/>
        <s v="D9180C00012"/>
        <s v="D5989C00001"/>
        <s v="PR200-104"/>
        <s v="D9181C00002"/>
        <s v="IMVT-1402-2801"/>
        <s v="D6973C00001"/>
        <s v="HLX22-GC-301"/>
        <s v="Amgen Studies"/>
        <s v="D5160C00048"/>
        <s v="D5169C00001"/>
        <n v="20170770"/>
        <s v="D926NC00001"/>
        <n v="20210096"/>
        <s v="D8531C00002"/>
        <s v="P3-IMU-838-RMS-02"/>
        <n v="20220093"/>
        <s v="D702AC00001"/>
        <n v="20230050"/>
        <s v="D7700C00003"/>
        <s v="ALN-TTRSC02-003"/>
        <s v="BAY 1841788 21140"/>
        <s v="ARGX-113-2007"/>
        <s v="ID-064A302"/>
        <s v="STAR-221"/>
        <s v="GLPG3667-CL-215"/>
        <s v="ARGX-113-2011 (CAM)"/>
        <s v="ARGX-113-2011"/>
        <s v="MB12-C-02-24"/>
        <s v="GS-US-528-9023"/>
        <s v="D8531C00002 (CAM)"/>
        <s v="IMVT-1402-2801 (CAM)"/>
        <s v="OBI-822-011 Sourcing of Medicinal Product(s)"/>
        <s v="OBI-822-011"/>
        <s v="All protocols"/>
        <s v="Surcharge"/>
        <s v="I8F-MC-GPHK"/>
        <s v="J2G-MC-JZJX"/>
        <s v="61186372NSC3002"/>
        <s v="61186372NSC3004"/>
        <s v="17000139BLC3002"/>
        <s v="64407564MMY3009"/>
        <s v="61186372NSC2007"/>
        <s v="64407564MMY2006"/>
        <s v="SPY123-201"/>
        <s v="STAR-0215-301"/>
        <s v="J3M-MC-JZQH"/>
        <s v="SNDX-5613-0710"/>
        <s v="78278343PCR3001"/>
        <s v="42756493BLC3005"/>
        <s v="IC4C Bulk Device"/>
        <s v="61186372HNC3001"/>
        <s v="J2A-MC-GZPR"/>
        <s v="J2S-MC-GZMH"/>
        <s v="42847922MDD3011"/>
        <s v="79635322MMY3001"/>
        <s v="78934804UCO3001"/>
        <s v="Novartis Pooled Supplies"/>
        <s v="CAAA817B12301 Succeed"/>
        <s v="CLOU064C12306 Succeed"/>
        <s v="D910VC00001"/>
        <n v="20210004"/>
        <s v="D7632C00001"/>
        <n v="20200041"/>
        <s v="D7029C00001"/>
        <s v="D933RC00002"/>
        <s v="D7815C00001"/>
        <n v="20230225"/>
        <s v="64407564MMY4003"/>
        <s v="77242113UCO4001"/>
        <s v="MK-7240-013 (Local)"/>
        <s v="D9640C00003 Ancillaries"/>
        <s v="BGB-43395-101"/>
        <s v="J2A-MC-GZGP (CAM)"/>
        <s v="J3L-MC-EZEF (CAM)"/>
        <s v="J1I-MC-GZBO (CAM)"/>
        <s v="GG917 Psych Bundle (CAM)"/>
        <s v="J3R-MC-YDAL (CAM)"/>
        <s v="J2A-MC-GZPR (CAM)"/>
        <s v="MK-3475-587"/>
        <s v="J2G-MC-JZJB"/>
        <s v="I8F-MC-GPGN"/>
        <s v="67652000PCR3002"/>
        <s v="73841937NSC3003"/>
        <s v="61186372NSC3001"/>
        <s v="MK-6482-012"/>
        <s v="64007957MMY3001"/>
        <s v="68284528MMY3004"/>
        <s v="CNTO1959CRD3004"/>
        <s v="D5244C00001"/>
        <s v="I3Y-MC-JPEG"/>
        <s v="MK-1026-008"/>
        <s v="C4891001"/>
        <s v="78934804UCO2001"/>
        <s v="78934804CRD2001"/>
        <s v="J2N-OX-JZNU"/>
        <s v="64407564MMY3002"/>
        <s v="80202135EBF3001"/>
        <s v="XL092-304"/>
        <s v="64007957MMY3005"/>
        <s v="61186372PANSC2001"/>
        <s v="70033093STR3001"/>
        <s v="MK-3475-D46"/>
        <s v="61186372NSC2002"/>
        <s v="GS-US-626-6216"/>
        <s v="64007957MMY3006"/>
        <s v="J2N-OX-JZNP"/>
        <s v="CNTO1959UCO3004"/>
        <s v="70033093AFL3002"/>
        <s v="Debio 4326-301"/>
        <s v="D3463C00003"/>
        <s v="J2A-MC-GZGP"/>
        <s v="CSL300_2301_ph3"/>
        <s v="V940-002"/>
        <s v="MK-7240-001"/>
        <s v="TAS6417-301"/>
        <s v="DS6000-109"/>
        <s v="MK-2870-019"/>
        <s v="MK-3475-06D"/>
        <s v="MK-2870-012"/>
        <s v="R3918-MG-2018"/>
        <s v="MK-3475-06C"/>
        <s v="MK-1084-004"/>
        <s v="MK-7240-008"/>
        <s v="CNTO1959ISD3001"/>
        <s v="TMC207LEP3001"/>
        <s v="D5241C00006"/>
        <s v="DS8201-724 (DG-05)"/>
        <s v="R2810-ONC-2268"/>
        <s v="LP352-302 (CAM)"/>
        <s v="61186372COR3001"/>
        <s v="80202135SJS3001"/>
        <s v="61186372COR3002"/>
        <s v="MK-2400-01A"/>
        <s v="77242113PSA3002"/>
        <s v="LP352-301 (CAM)"/>
        <s v="LP352-303 (CAM)"/>
        <s v="MK-2870-022"/>
        <s v="MK-5684-015"/>
        <s v="MK-2870-031"/>
        <s v="DS8201-793"/>
        <s v="75276617AML3001"/>
        <s v="MK-2870-032"/>
        <s v="54767414MMY3030"/>
        <s v="A011-12 (MK-7962-004)"/>
        <s v="C2321008"/>
        <s v="20220196 Ancillaries"/>
        <s v="20230227 Ancillaries"/>
        <s v="MK-6482-033"/>
        <s v="54135419SUI3003"/>
        <s v="C4921003"/>
        <s v="C5731006"/>
        <s v="D9180C00008 Post Trial"/>
        <s v="77242113UCO3001"/>
        <s v="77242113CRD3001"/>
        <s v="MK-0616-037"/>
        <s v="78278343PCR3003"/>
        <s v="J3R-MC-YDAL (eCOA)"/>
        <s v="80202135SLE3001"/>
        <s v="95597528ADM2001"/>
        <s v="I4V-MC-JAJJ"/>
        <s v="I4V-MC-JAJK"/>
        <s v="CLNP023A2002B"/>
        <s v="CDRB436J12301"/>
        <s v="CSEG101A2401B"/>
        <s v="CLOU064C12302"/>
        <s v="CKJX839B12302"/>
        <s v="CVAY736K12301"/>
        <s v="CAIN457I2401"/>
        <s v="CKJX839C12001B"/>
        <s v="CKJX839D12302"/>
        <s v="CLNP023B12302"/>
        <s v="CVAY736F12301"/>
        <s v="BAY 1841788-21492"/>
        <s v="BAY 94-8862-20186"/>
        <s v="CLNP023B12001B"/>
        <s v="CLOU064A2304"/>
        <s v="CVAY736F12301E1"/>
        <s v="PHA022121-C307"/>
        <s v="CLNP023F12001B"/>
        <s v="CVAY736K12301E1"/>
        <s v="TACTI-004"/>
        <s v="BAY 2927088-22615"/>
        <s v="AZA-001-5A2-02"/>
        <s v="CLNP023I12201"/>
        <s v="CTQJ230A12301E1"/>
        <s v="CLXE408B12201"/>
        <s v="CLEE011O12001"/>
        <s v="BAY 94-8862 19920"/>
        <s v="CLOU064O12301"/>
        <s v="BGB-16673-304"/>
        <s v="BAY 94-8862-21466"/>
        <s v="GS-US-595-6184"/>
        <s v="D967LC00001"/>
        <s v="D967JC00001"/>
        <s v="337HNAS20011"/>
        <s v="C4221016"/>
        <s v="D5086C00001"/>
        <s v="D967SC00001"/>
        <n v="20190360"/>
        <s v="B7841007"/>
        <s v="C1071007"/>
        <s v="D7020C00001"/>
        <s v="C4391002"/>
        <s v="D5180C00016"/>
        <s v="C4891002"/>
        <s v="D361DC00001"/>
        <s v="D781DC00001"/>
        <s v="C1071032"/>
        <s v="D516KC00001"/>
        <s v="D702BC00001"/>
        <s v="D516NC00001"/>
        <n v="20230153"/>
        <s v="C2321014"/>
        <s v="C2321003"/>
        <s v="C5751003"/>
        <s v="D7960C00012"/>
        <s v="C4391024"/>
        <n v="20240178"/>
        <s v="C3651021"/>
        <s v="C4551002"/>
        <n v="20250002"/>
        <s v="D702NC00001"/>
        <s v="KRT-232-101"/>
        <s v="RYZ101-301"/>
        <s v="CY 6022"/>
        <s v="AIS-D08"/>
        <s v="LP352-301"/>
        <s v="LP352-303"/>
        <s v="VX24-AIS-D10"/>
        <s v="42847922MDD4002"/>
        <s v="CNTO1959CRD4005"/>
        <s v="BGB-Retain sample storage"/>
        <s v="BGB-58067-101"/>
        <s v="AB-101-05 BC 135535-01"/>
        <s v="D3251C00014 Returns and Destruction"/>
        <s v="D9185C00001 Returns and Destruction"/>
        <s v="D5244C00001 Returns and Destruction"/>
        <s v="D9180C00012 Returns and Destruction"/>
        <s v="D6972C00003 Returns and Destruction"/>
        <s v="D6402C00012 Returns and Destruction"/>
        <s v="D9180C00008 Returns and Destruction"/>
        <s v="D9180C00004 Returns and Destruction"/>
        <s v="D5180C00018 Post Trial Returns and Destruction"/>
        <s v="D9690C00005 Returns and Destruction"/>
        <s v="D5989C00001 Returns and Destruction"/>
        <s v="AZ Local Returns and Destruction (Onco)"/>
        <s v="D3466C00001 Returns And Destruction"/>
        <s v="D6972C00002 Returns and Destruction"/>
        <s v="D6973C00001 Returns and Destruction"/>
        <s v="D7960C00013 Returns and Destruction"/>
        <s v="D781DC00001 Local Purchase"/>
        <s v="D9640C00003 Local Purchase"/>
        <s v="EMN30-64007957MMY3003 - Azidus"/>
        <s v="Bayer - Importer of Record Services"/>
        <s v="BAY 2927088_21607 Local"/>
        <s v="BAY 2927088-22615 Local"/>
        <s v="BAY 94-8862-19920 Local"/>
        <s v="Janssen Local Returns and Destruction"/>
        <s v="67896062PAH4002"/>
        <s v="67896062PUH4009"/>
        <s v="Mk-3475-426 Local Brazil Distribution and Ret Dest"/>
        <s v="Merck Storage Returns and Destructions"/>
        <s v="MK-3475-756 (Local)"/>
        <s v="MK-7075-006 (Local)"/>
        <s v="MK-3475-A86 (Local)"/>
        <s v="MK-3475-676 (Local)"/>
        <s v="MK-3475-051 (Local)"/>
        <s v="MK-7902-009 (Local)"/>
        <s v="Merck Bulk Ancillaries Local"/>
        <s v="MK-9999-01A (Local)"/>
        <s v="MK-0616-029 (Local)"/>
        <s v="MK-0616-037 (Local)"/>
        <s v="MK-3475-01F (Local)"/>
        <s v="Merck Comparator for multiple protocols"/>
        <s v="FMGX-CS-302"/>
        <s v="I8F-MC-GPJA (CAM)"/>
        <s v="I3Y-CR-JPBQ"/>
        <s v="42756493BLC3001"/>
        <s v="DS8201-A-U302"/>
        <s v="64091742PCR3001"/>
        <s v="I8F-MC-GPGL"/>
        <s v="I4V-MC-JAHU"/>
        <s v="MK-6482-005"/>
        <s v="I8F-MC-GPHD"/>
        <s v="I8F-MC-GPHN"/>
        <s v="I8F-MC-GPHM"/>
        <s v="MK-6482-011"/>
        <s v="I8F-MC-GPID"/>
        <s v="MK-1026-003"/>
        <s v="MK-3475-B96"/>
        <s v="DNLI-E-0007"/>
        <s v="I8F-MC-GPI2"/>
        <s v="I8F-MC-GPI1"/>
        <s v="MK-1026-010"/>
        <s v="MK-3475-158"/>
        <s v="MK-1242-036"/>
        <s v="MK-3475-06B"/>
        <s v="J2N-OX-JZNM"/>
        <s v="MK-3475-051"/>
        <s v="MK-2870-004"/>
        <s v="D4325C00010"/>
        <s v="BIO89-100-132"/>
        <s v="17000139BLC3004"/>
        <s v="42756493BLC3004"/>
        <s v="KAR-033"/>
        <s v="70033093ACS3003 Returns and Destruction"/>
        <s v="70033093STR3001 Returns and Destruction"/>
        <s v="75276617ALE1001"/>
        <s v="70033093AFL3002 Returns and Destruction"/>
        <s v="TAK-279-PsA-3002"/>
        <s v="90301900NSC2001"/>
        <s v="TAK-611-PTA"/>
        <s v="I6T-MC-AMAY"/>
        <s v="ALN-AGT01-008"/>
        <s v="AT-1501-K209"/>
        <s v="STAR-0215-302"/>
        <s v="R3918-PNH-2021"/>
        <s v="J2T-MC-KGCE"/>
        <s v="MK-3475-01F"/>
        <s v="APL2-DGF-318"/>
        <s v="C6461001"/>
        <n v="20230167" u="1"/>
        <n v="20240236" u="1"/>
        <n v="20240202" u="1"/>
        <n v="20240113" u="1"/>
        <n v="996" u="1"/>
        <n v="20240092" u="1"/>
      </sharedItems>
    </cacheField>
    <cacheField name="el4_name" numFmtId="0">
      <sharedItems count="74">
        <s v="Allentown"/>
        <s v="Janssen"/>
        <s v="Merck Sharp and Dohme LLC"/>
        <s v="Pfizer"/>
        <s v="Servier"/>
        <s v="Site Management Organization Argentina SA"/>
        <s v="Others"/>
        <s v="Alector LLC"/>
        <s v="Eli Lilly &amp; Co."/>
        <s v="Astra Zeneca"/>
        <s v="IQVIA RDS Inc"/>
        <s v="Teva Branded Pharmaceuticals Products R&amp;D Inc"/>
        <s v="Amgen, Inc."/>
        <s v="Alexion Pharmaceuticals Inc"/>
        <s v="Akero Therapeutics"/>
        <s v="Zura Bio Ltd"/>
        <s v="Deferred Revenue"/>
        <s v="Bayer AG (No consolidate)"/>
        <s v="IQVIA"/>
        <s v="Fortrea"/>
        <s v="Takeda"/>
        <s v="Denali Therapeutics"/>
        <s v="Gossamer"/>
        <s v="Exelixis, Inc."/>
        <s v="Horizon Therapeutics"/>
        <s v="GSK Vaccines Biologicals"/>
        <s v="Worldwide Clinical Trials Inc"/>
        <s v="Icon Clinical Research Limited"/>
        <s v="MedImmune Inc"/>
        <s v="Bayer AG"/>
        <s v="Washington University"/>
        <s v="Merck KGaA"/>
        <s v="Viatris Innovation GmbH"/>
        <s v="Galapagos NV"/>
        <s v="Novartis Pharma AG"/>
        <s v="PPD Development LP"/>
        <s v="CliniRx UK Limited"/>
        <s v="Geron Corporation"/>
        <s v="Surcharge"/>
        <s v="Daiichi Sankyo Pharma Development"/>
        <s v="Seattle Genetics Inc"/>
        <s v="Prometheus Biosciences"/>
        <s v="IMVT Corporation"/>
        <s v="Shanghai Henlius Biotech Inc"/>
        <s v="Immunic AG"/>
        <s v="Alnylam Pharmaceuticals"/>
        <s v="Argenx BVBA"/>
        <s v="Arcus Biosciences Inc"/>
        <s v="mAbxience Research"/>
        <s v="Gilead Sciences, Inc."/>
        <s v="PSI CRO AG"/>
        <s v="Idorsia"/>
        <s v="Spyre Therapeutics Inc"/>
        <s v="Astria Therapeutics Inc"/>
        <s v="Syndax Pharmaceuticals Inc"/>
        <s v="BeOne"/>
        <s v="DebioPharm"/>
        <s v="CSL Behring GmbH"/>
        <s v="Taiho Pharma USA"/>
        <s v="Regeneron Pharmaceuticals Inc"/>
        <s v="Longboard Pharmaceuticals"/>
        <s v="Pharvaris BV"/>
        <s v="Immutep GmbH"/>
        <s v="Azafaros BV"/>
        <s v="Inventiva"/>
        <s v="Kartos Therapeutics Inc"/>
        <s v="RayzeBio Inc"/>
        <s v="Cytokinetics Incorporated"/>
        <s v="Alpine Immune Sciences Inc"/>
        <s v="Vertex Pharmaceuticals"/>
        <s v="Azidus Brasil Pesquisa Científica"/>
        <s v="89bio Inc"/>
        <s v="Eledon Pharmaceuticals Inc"/>
        <s v="Viela Bio" u="1"/>
      </sharedItems>
    </cacheField>
    <cacheField name="el4_sname" numFmtId="0">
      <sharedItems/>
    </cacheField>
    <cacheField name="name" numFmtId="0">
      <sharedItems/>
    </cacheField>
    <cacheField name="el2" numFmtId="0">
      <sharedItems containsSemiMixedTypes="0" containsString="0" containsNumber="1" containsInteger="1" minValue="40700" maxValue="40900"/>
    </cacheField>
    <cacheField name="el2_name" numFmtId="0">
      <sharedItems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6" maxValue="6"/>
    </cacheField>
    <cacheField name="curcode" numFmtId="0">
      <sharedItems/>
    </cacheField>
    <cacheField name="LOC AMT" numFmtId="0">
      <sharedItems containsMixedTypes="1" containsNumber="1" minValue="-1379027.7183509001" maxValue="1894689.01"/>
    </cacheField>
    <cacheField name="Rate" numFmtId="0">
      <sharedItems containsBlank="1" containsMixedTypes="1" containsNumber="1" containsInteger="1" minValue="1" maxValue="1"/>
    </cacheField>
    <cacheField name="USD AMT" numFmtId="0">
      <sharedItems containsMixedTypes="1" containsNumber="1" minValue="-1379027.7183509001" maxValue="1894689.01"/>
    </cacheField>
    <cacheField name="cmpcode" numFmtId="0">
      <sharedItems/>
    </cacheField>
    <cacheField name="Discount Flag" numFmtId="0">
      <sharedItems containsBlank="1" containsMixedTypes="1" containsNumber="1" containsInteger="1" minValue="1" maxValue="1"/>
    </cacheField>
    <cacheField name="Prod Lookup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0.645616087961" createdVersion="8" refreshedVersion="8" minRefreshableVersion="3" recordCount="384" xr:uid="{EBCC4551-AF82-45AF-973A-AC6378AAF222}">
  <cacheSource type="worksheet">
    <worksheetSource ref="A2:Q386" sheet="Bra TP"/>
  </cacheSource>
  <cacheFields count="17">
    <cacheField name="grpcode" numFmtId="0">
      <sharedItems containsNonDate="0" containsString="0" containsBlank="1"/>
    </cacheField>
    <cacheField name="el4" numFmtId="0">
      <sharedItems containsMixedTypes="1" containsNumber="1" containsInteger="1" minValue="996" maxValue="20250002"/>
    </cacheField>
    <cacheField name="el4_name" numFmtId="0">
      <sharedItems/>
    </cacheField>
    <cacheField name="el4_sname" numFmtId="0">
      <sharedItems/>
    </cacheField>
    <cacheField name="name" numFmtId="0">
      <sharedItems count="2">
        <s v="Duties"/>
        <s v="Freight"/>
      </sharedItems>
    </cacheField>
    <cacheField name="el2" numFmtId="0">
      <sharedItems containsNonDate="0" containsString="0" containsBlank="1"/>
    </cacheField>
    <cacheField name="el2_name" numFmtId="0">
      <sharedItems containsNonDate="0" containsString="0" containsBlank="1"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7" maxValue="7"/>
    </cacheField>
    <cacheField name="curcode" numFmtId="0">
      <sharedItems/>
    </cacheField>
    <cacheField name="LOC AMT" numFmtId="43">
      <sharedItems containsSemiMixedTypes="0" containsString="0" containsNumber="1" minValue="-99818.846224649998" maxValue="-1.1702460000000001"/>
    </cacheField>
    <cacheField name="Rate" numFmtId="43">
      <sharedItems containsNonDate="0" containsString="0" containsBlank="1"/>
    </cacheField>
    <cacheField name="USD AMT" numFmtId="43">
      <sharedItems containsSemiMixedTypes="0" containsString="0" containsNumber="1" minValue="-99818.846224649998" maxValue="-1.1702460000000001"/>
    </cacheField>
    <cacheField name="cmpcode" numFmtId="0">
      <sharedItems containsBlank="1"/>
    </cacheField>
    <cacheField name="Discount Flag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0.676599537037" createdVersion="8" refreshedVersion="8" minRefreshableVersion="3" recordCount="973" xr:uid="{90039A7F-9182-4D8B-B944-39CEB8C24470}">
  <cacheSource type="worksheet">
    <worksheetSource ref="A2:O978" sheet="Bra"/>
  </cacheSource>
  <cacheFields count="15">
    <cacheField name="grpcode" numFmtId="0">
      <sharedItems containsNonDate="0" containsString="0" containsBlank="1"/>
    </cacheField>
    <cacheField name="el4" numFmtId="0">
      <sharedItems containsBlank="1" containsMixedTypes="1" containsNumber="1" containsInteger="1" minValue="996" maxValue="20250002"/>
    </cacheField>
    <cacheField name="el4_name" numFmtId="0">
      <sharedItems containsBlank="1"/>
    </cacheField>
    <cacheField name="el4_sname" numFmtId="0">
      <sharedItems containsBlank="1"/>
    </cacheField>
    <cacheField name="name" numFmtId="0">
      <sharedItems containsBlank="1" count="9">
        <s v="Distribution"/>
        <s v="Duties"/>
        <s v="Freight"/>
        <s v="Packaging"/>
        <s v="Returns and Destructions"/>
        <s v="Storage"/>
        <s v="CAM"/>
        <s v="Comparator"/>
        <m/>
      </sharedItems>
    </cacheField>
    <cacheField name="el2" numFmtId="0">
      <sharedItems containsString="0" containsBlank="1" containsNumber="1" containsInteger="1" minValue="40700" maxValue="40700"/>
    </cacheField>
    <cacheField name="el2_name" numFmtId="0">
      <sharedItems containsBlank="1"/>
    </cacheField>
    <cacheField name="el3" numFmtId="0">
      <sharedItems containsNonDate="0" containsString="0" containsBlank="1"/>
    </cacheField>
    <cacheField name="el3_name" numFmtId="0">
      <sharedItems containsBlank="1"/>
    </cacheField>
    <cacheField name="yr" numFmtId="0">
      <sharedItems containsString="0" containsBlank="1" containsNumber="1" containsInteger="1" minValue="2026" maxValue="2026"/>
    </cacheField>
    <cacheField name="period" numFmtId="0">
      <sharedItems containsString="0" containsBlank="1" containsNumber="1" containsInteger="1" minValue="7" maxValue="7"/>
    </cacheField>
    <cacheField name="curcode" numFmtId="0">
      <sharedItems containsBlank="1"/>
    </cacheField>
    <cacheField name="LOC AMT" numFmtId="43">
      <sharedItems containsString="0" containsBlank="1" containsNumber="1" minValue="-908114.06145273033" maxValue="3116179.47"/>
    </cacheField>
    <cacheField name="Rate" numFmtId="0">
      <sharedItems containsNonDate="0" containsString="0" containsBlank="1"/>
    </cacheField>
    <cacheField name="USD AMT" numFmtId="0">
      <sharedItems containsString="0" containsBlank="1" containsNumber="1" minValue="-908114.06145273033" maxValue="3116179.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0.726973842589" createdVersion="8" refreshedVersion="8" minRefreshableVersion="3" recordCount="430" xr:uid="{93151C06-96AE-4255-B33B-D05F4E946282}">
  <cacheSource type="worksheet">
    <worksheetSource ref="B2:M432" sheet="Arg"/>
  </cacheSource>
  <cacheFields count="12">
    <cacheField name="el4" numFmtId="0">
      <sharedItems containsMixedTypes="1" containsNumber="1" containsInteger="1" minValue="20180244" maxValue="20210181"/>
    </cacheField>
    <cacheField name="el4_name" numFmtId="0">
      <sharedItems/>
    </cacheField>
    <cacheField name="el4_sname" numFmtId="0">
      <sharedItems/>
    </cacheField>
    <cacheField name="name" numFmtId="0">
      <sharedItems containsBlank="1" count="18">
        <s v="Distribution"/>
        <s v="Duties"/>
        <s v="Freight"/>
        <s v="Packaging"/>
        <s v="ReturnDrug"/>
        <s v="Storage"/>
        <s v="Comparator"/>
        <s v="Other"/>
        <s v="Total Distribution" u="1"/>
        <s v="Total Duty" u="1"/>
        <s v="Total Freight" u="1"/>
        <s v="Total Packaging" u="1"/>
        <s v="Total Return Drug" u="1"/>
        <s v="Total Storage" u="1"/>
        <s v="Total Comparator" u="1"/>
        <s v="Total Other" u="1"/>
        <s v="Returns and Destructions" u="1"/>
        <m u="1"/>
      </sharedItems>
    </cacheField>
    <cacheField name="el2" numFmtId="0">
      <sharedItems containsSemiMixedTypes="0" containsString="0" containsNumber="1" containsInteger="1" minValue="40700" maxValue="40700"/>
    </cacheField>
    <cacheField name="el2_name" numFmtId="0">
      <sharedItems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7" maxValue="7"/>
    </cacheField>
    <cacheField name="curcode" numFmtId="0">
      <sharedItems/>
    </cacheField>
    <cacheField name="LOC AMT" numFmtId="43">
      <sharedItems containsSemiMixedTypes="0" containsString="0" containsNumber="1" minValue="-1194328.65282464" maxValue="1342253.30771116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0.781496759257" createdVersion="8" refreshedVersion="8" minRefreshableVersion="3" recordCount="3528" xr:uid="{3D91B0F6-A4A3-40E2-B01C-661D4A41E0F0}">
  <cacheSource type="worksheet">
    <worksheetSource ref="A1:Q3529" sheet="Data all"/>
  </cacheSource>
  <cacheFields count="17">
    <cacheField name="grpcode" numFmtId="0">
      <sharedItems containsBlank="1"/>
    </cacheField>
    <cacheField name="el4" numFmtId="0">
      <sharedItems containsBlank="1" containsMixedTypes="1" containsNumber="1" containsInteger="1" minValue="996" maxValue="20250002"/>
    </cacheField>
    <cacheField name="el4_name" numFmtId="0">
      <sharedItems containsBlank="1"/>
    </cacheField>
    <cacheField name="el4_sname" numFmtId="0">
      <sharedItems containsBlank="1"/>
    </cacheField>
    <cacheField name="name" numFmtId="0">
      <sharedItems containsBlank="1" count="20">
        <s v="Total Distribution"/>
        <s v="Total Duty"/>
        <s v="Total Freight"/>
        <s v="Total Packaging"/>
        <s v="Total Return Drug"/>
        <s v="Total Storage"/>
        <s v="Total Comparator"/>
        <s v="Total Other"/>
        <m/>
        <s v="Distribution" u="1"/>
        <s v="Duties" u="1"/>
        <s v="Freight" u="1"/>
        <s v="Packaging" u="1"/>
        <s v="ReturnDrug" u="1"/>
        <s v="Storage" u="1"/>
        <s v="Comparator" u="1"/>
        <s v="Other" u="1"/>
        <s v="Returns and Destructions" u="1"/>
        <s v="CAM" u="1"/>
        <s v="Surcharge" u="1"/>
      </sharedItems>
    </cacheField>
    <cacheField name="el2" numFmtId="0">
      <sharedItems containsBlank="1" containsMixedTypes="1" containsNumber="1" containsInteger="1" minValue="40700" maxValue="40900"/>
    </cacheField>
    <cacheField name="el2_name" numFmtId="0">
      <sharedItems containsBlank="1"/>
    </cacheField>
    <cacheField name="el3" numFmtId="0">
      <sharedItems containsNonDate="0" containsString="0" containsBlank="1"/>
    </cacheField>
    <cacheField name="el3_name" numFmtId="0">
      <sharedItems containsBlank="1"/>
    </cacheField>
    <cacheField name="yr" numFmtId="0">
      <sharedItems containsString="0" containsBlank="1" containsNumber="1" containsInteger="1" minValue="2026" maxValue="2026"/>
    </cacheField>
    <cacheField name="period" numFmtId="0">
      <sharedItems containsString="0" containsBlank="1" containsNumber="1" containsInteger="1" minValue="7" maxValue="7"/>
    </cacheField>
    <cacheField name="curcode" numFmtId="0">
      <sharedItems containsBlank="1"/>
    </cacheField>
    <cacheField name="LOC AMT" numFmtId="0">
      <sharedItems containsBlank="1" containsMixedTypes="1" containsNumber="1" minValue="-1194328.65282464" maxValue="3116179.47"/>
    </cacheField>
    <cacheField name="Rate" numFmtId="0">
      <sharedItems containsString="0" containsBlank="1" containsNumber="1" containsInteger="1" minValue="1" maxValue="1"/>
    </cacheField>
    <cacheField name="USD AMT" numFmtId="0">
      <sharedItems containsBlank="1" containsMixedTypes="1" containsNumber="1" minValue="-1194328.65282464" maxValue="3116179.47"/>
    </cacheField>
    <cacheField name="cmpcode" numFmtId="0">
      <sharedItems containsBlank="1" count="8">
        <s v="BSArgentina"/>
        <s v="BSBrazilUSD"/>
        <s v="BSMexico"/>
        <s v="BSChile"/>
        <s v="BSPeru"/>
        <s v="BSColombia"/>
        <s v="BSBrazilTP"/>
        <m/>
      </sharedItems>
    </cacheField>
    <cacheField name="Discount Flag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1.010559259259" createdVersion="8" refreshedVersion="8" minRefreshableVersion="3" recordCount="3505" xr:uid="{503257E5-1A81-4D12-B663-B479FA8AB81D}">
  <cacheSource type="worksheet">
    <worksheetSource ref="A1:Q3653" sheet="Data all (Envio)"/>
  </cacheSource>
  <cacheFields count="17">
    <cacheField name="grpcode" numFmtId="0">
      <sharedItems containsBlank="1"/>
    </cacheField>
    <cacheField name="el4" numFmtId="0">
      <sharedItems containsBlank="1" containsMixedTypes="1" containsNumber="1" containsInteger="1" minValue="996" maxValue="20250002"/>
    </cacheField>
    <cacheField name="el4_name" numFmtId="0">
      <sharedItems containsBlank="1"/>
    </cacheField>
    <cacheField name="el4_sname" numFmtId="0">
      <sharedItems containsBlank="1"/>
    </cacheField>
    <cacheField name="name" numFmtId="0">
      <sharedItems containsBlank="1" count="9">
        <s v="Total Storage"/>
        <s v="Total Freight"/>
        <s v="Total Return Drug"/>
        <s v="Total Distribution"/>
        <s v="Total Comparator"/>
        <s v="Total Duty"/>
        <s v="Total Other"/>
        <s v="Total Packaging"/>
        <m/>
      </sharedItems>
    </cacheField>
    <cacheField name="el2" numFmtId="0">
      <sharedItems containsString="0" containsBlank="1" containsNumber="1" containsInteger="1" minValue="40700" maxValue="40900"/>
    </cacheField>
    <cacheField name="el2_name" numFmtId="0">
      <sharedItems containsBlank="1"/>
    </cacheField>
    <cacheField name="el3" numFmtId="0">
      <sharedItems containsNonDate="0" containsString="0" containsBlank="1"/>
    </cacheField>
    <cacheField name="el3_name" numFmtId="0">
      <sharedItems containsBlank="1"/>
    </cacheField>
    <cacheField name="yr" numFmtId="0">
      <sharedItems containsString="0" containsBlank="1" containsNumber="1" containsInteger="1" minValue="2026" maxValue="2026"/>
    </cacheField>
    <cacheField name="period" numFmtId="0">
      <sharedItems containsString="0" containsBlank="1" containsNumber="1" containsInteger="1" minValue="7" maxValue="7"/>
    </cacheField>
    <cacheField name="curcode" numFmtId="0">
      <sharedItems containsBlank="1"/>
    </cacheField>
    <cacheField name="LOC AMT" numFmtId="0">
      <sharedItems containsBlank="1" containsMixedTypes="1" containsNumber="1" minValue="-1194328.65282464" maxValue="1342253.3077111638"/>
    </cacheField>
    <cacheField name="Rate" numFmtId="0">
      <sharedItems containsString="0" containsBlank="1" containsNumber="1" containsInteger="1" minValue="1" maxValue="1"/>
    </cacheField>
    <cacheField name="USD AMT" numFmtId="0">
      <sharedItems containsBlank="1" containsMixedTypes="1" containsNumber="1" minValue="-1194328.65282464" maxValue="1342253.3077111638"/>
    </cacheField>
    <cacheField name="cmpcode" numFmtId="0">
      <sharedItems containsBlank="1" count="8">
        <s v="BSArgentina"/>
        <s v="BSBrazilUSD"/>
        <s v="BSMexico"/>
        <s v="BSChile"/>
        <s v="BSPeru"/>
        <s v="BSColombia"/>
        <s v="BSBrazilTP"/>
        <m/>
      </sharedItems>
    </cacheField>
    <cacheField name="Discount Flag" numFmtId="0">
      <sharedItems containsBlank="1" containsMixedTypes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ria, Diana" refreshedDate="46241.050107060182" createdVersion="8" refreshedVersion="8" minRefreshableVersion="3" recordCount="3510" xr:uid="{4490DCFF-4DAA-452A-9F15-1F1702E3A445}">
  <cacheSource type="worksheet">
    <worksheetSource ref="A1:Z3511" sheet="Data all (Envio) (3)"/>
  </cacheSource>
  <cacheFields count="26">
    <cacheField name="grpcode" numFmtId="0">
      <sharedItems/>
    </cacheField>
    <cacheField name="el4" numFmtId="0">
      <sharedItems containsMixedTypes="1" containsNumber="1" containsInteger="1" minValue="996" maxValue="20250002"/>
    </cacheField>
    <cacheField name="el4_name" numFmtId="0">
      <sharedItems/>
    </cacheField>
    <cacheField name="el4_sname" numFmtId="0">
      <sharedItems/>
    </cacheField>
    <cacheField name="name" numFmtId="0">
      <sharedItems count="8">
        <s v="Total Storage"/>
        <s v="Total Freight"/>
        <s v="Total Return Drug"/>
        <s v="Total Distribution"/>
        <s v="Total Comparator"/>
        <s v="Total Duty"/>
        <s v="Total Other"/>
        <s v="Total Packaging"/>
      </sharedItems>
    </cacheField>
    <cacheField name="el2" numFmtId="0">
      <sharedItems containsSemiMixedTypes="0" containsString="0" containsNumber="1" containsInteger="1" minValue="40700" maxValue="40900"/>
    </cacheField>
    <cacheField name="el2_name" numFmtId="0">
      <sharedItems/>
    </cacheField>
    <cacheField name="el3" numFmtId="0">
      <sharedItems containsNonDate="0" containsString="0" containsBlank="1"/>
    </cacheField>
    <cacheField name="el3_name" numFmtId="0">
      <sharedItems/>
    </cacheField>
    <cacheField name="yr" numFmtId="0">
      <sharedItems containsSemiMixedTypes="0" containsString="0" containsNumber="1" containsInteger="1" minValue="2026" maxValue="2026"/>
    </cacheField>
    <cacheField name="period" numFmtId="0">
      <sharedItems containsSemiMixedTypes="0" containsString="0" containsNumber="1" containsInteger="1" minValue="7" maxValue="7"/>
    </cacheField>
    <cacheField name="curcode" numFmtId="0">
      <sharedItems/>
    </cacheField>
    <cacheField name="LOC AMT" numFmtId="0">
      <sharedItems containsMixedTypes="1" containsNumber="1" minValue="-1194328.65282464" maxValue="1342253.3077111638"/>
    </cacheField>
    <cacheField name="Rate" numFmtId="0">
      <sharedItems containsSemiMixedTypes="0" containsString="0" containsNumber="1" containsInteger="1" minValue="1" maxValue="1"/>
    </cacheField>
    <cacheField name="USD AMT" numFmtId="0">
      <sharedItems containsMixedTypes="1" containsNumber="1" minValue="-1194328.65282464" maxValue="1342253.3077111638"/>
    </cacheField>
    <cacheField name="cmpcode" numFmtId="0">
      <sharedItems count="7">
        <s v="BSArgentina"/>
        <s v="BSBrazilUSD"/>
        <s v="BSMexico"/>
        <s v="BSChile"/>
        <s v="BSPeru"/>
        <s v="BSColombia"/>
        <s v="BSBrazilTP"/>
      </sharedItems>
    </cacheField>
    <cacheField name="Discount Flag" numFmtId="0">
      <sharedItems containsMixedTypes="1" containsNumber="1" containsInteger="1" minValue="0" maxValue="1"/>
    </cacheField>
    <cacheField name="Prod Lookup" numFmtId="0">
      <sharedItems containsNonDate="0" containsString="0" containsBlank="1"/>
    </cacheField>
    <cacheField name="Concat" numFmtId="0">
      <sharedItems containsNonDate="0" containsString="0" containsBlank="1"/>
    </cacheField>
    <cacheField name="Cust Lookup" numFmtId="0">
      <sharedItems containsNonDate="0" containsString="0" containsBlank="1"/>
    </cacheField>
    <cacheField name="TRIM- EL4name" numFmtId="0">
      <sharedItems containsNonDate="0" containsString="0" containsBlank="1"/>
    </cacheField>
    <cacheField name="TRIM- EL3name" numFmtId="0">
      <sharedItems containsNonDate="0" containsString="0" containsBlank="1"/>
    </cacheField>
    <cacheField name="Source" numFmtId="0">
      <sharedItems containsNonDate="0" containsString="0" containsBlank="1"/>
    </cacheField>
    <cacheField name="Original GrpCode" numFmtId="0">
      <sharedItems containsNonDate="0" containsString="0" containsBlank="1"/>
    </cacheField>
    <cacheField name="Segment" numFmtId="0">
      <sharedItems containsNonDate="0" containsString="0" containsBlank="1"/>
    </cacheField>
    <cacheField name="compar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05">
  <r>
    <x v="0"/>
    <x v="0"/>
    <x v="0"/>
    <s v="Argentina"/>
    <x v="0"/>
    <n v="40700"/>
    <s v="Revenues - Third Parties"/>
    <x v="0"/>
    <x v="0"/>
    <n v="2026"/>
    <n v="6"/>
    <s v="USD"/>
    <n v="727.77740000000006"/>
    <n v="1"/>
    <n v="727.77740000000006"/>
    <x v="0"/>
    <m/>
    <m/>
    <m/>
    <m/>
    <m/>
    <m/>
    <m/>
    <m/>
    <m/>
    <m/>
  </r>
  <r>
    <x v="0"/>
    <x v="1"/>
    <x v="0"/>
    <s v="Argentina"/>
    <x v="0"/>
    <n v="40700"/>
    <s v="Revenues - Third Parties"/>
    <x v="0"/>
    <x v="1"/>
    <n v="2026"/>
    <n v="6"/>
    <s v="USD"/>
    <n v="262.00912500000004"/>
    <n v="1"/>
    <n v="262.00912500000004"/>
    <x v="0"/>
    <m/>
    <m/>
    <m/>
    <m/>
    <m/>
    <m/>
    <m/>
    <m/>
    <m/>
    <m/>
  </r>
  <r>
    <x v="0"/>
    <x v="2"/>
    <x v="0"/>
    <s v="Argentina"/>
    <x v="0"/>
    <n v="40700"/>
    <s v="Revenues - Third Parties"/>
    <x v="0"/>
    <x v="0"/>
    <n v="2026"/>
    <n v="6"/>
    <s v="USD"/>
    <n v="181.94435000000001"/>
    <n v="1"/>
    <n v="181.94435000000001"/>
    <x v="0"/>
    <m/>
    <m/>
    <m/>
    <m/>
    <m/>
    <m/>
    <m/>
    <m/>
    <m/>
    <m/>
  </r>
  <r>
    <x v="0"/>
    <x v="2"/>
    <x v="0"/>
    <s v="Argentina"/>
    <x v="0"/>
    <n v="40700"/>
    <s v="Revenues - Third Parties"/>
    <x v="0"/>
    <x v="1"/>
    <n v="2026"/>
    <n v="6"/>
    <s v="USD"/>
    <n v="87.33637499999999"/>
    <n v="1"/>
    <n v="87.33637499999999"/>
    <x v="0"/>
    <m/>
    <m/>
    <m/>
    <m/>
    <m/>
    <m/>
    <m/>
    <m/>
    <m/>
    <m/>
  </r>
  <r>
    <x v="0"/>
    <x v="3"/>
    <x v="0"/>
    <s v="Argentina"/>
    <x v="0"/>
    <n v="40700"/>
    <s v="Revenues - Third Parties"/>
    <x v="0"/>
    <x v="0"/>
    <n v="2026"/>
    <n v="6"/>
    <s v="USD"/>
    <n v="1091.6660999999999"/>
    <n v="1"/>
    <n v="1091.6660999999999"/>
    <x v="0"/>
    <m/>
    <m/>
    <m/>
    <m/>
    <m/>
    <m/>
    <m/>
    <m/>
    <m/>
    <m/>
  </r>
  <r>
    <x v="0"/>
    <x v="3"/>
    <x v="0"/>
    <s v="Argentina"/>
    <x v="0"/>
    <n v="40700"/>
    <s v="Revenues - Third Parties"/>
    <x v="0"/>
    <x v="1"/>
    <n v="2026"/>
    <n v="6"/>
    <s v="USD"/>
    <n v="436.68187499999999"/>
    <n v="1"/>
    <n v="436.68187499999999"/>
    <x v="0"/>
    <m/>
    <m/>
    <m/>
    <m/>
    <m/>
    <m/>
    <m/>
    <m/>
    <m/>
    <m/>
  </r>
  <r>
    <x v="0"/>
    <x v="4"/>
    <x v="0"/>
    <s v="Argentina"/>
    <x v="0"/>
    <n v="40700"/>
    <s v="Revenues - Third Parties"/>
    <x v="0"/>
    <x v="0"/>
    <n v="2026"/>
    <n v="6"/>
    <s v="USD"/>
    <n v="181.94435000000001"/>
    <n v="1"/>
    <n v="181.94435000000001"/>
    <x v="0"/>
    <m/>
    <m/>
    <m/>
    <m/>
    <m/>
    <m/>
    <m/>
    <m/>
    <m/>
    <m/>
  </r>
  <r>
    <x v="0"/>
    <x v="4"/>
    <x v="0"/>
    <s v="Argentina"/>
    <x v="1"/>
    <n v="40700"/>
    <s v="Revenues - Third Parties"/>
    <x v="0"/>
    <x v="2"/>
    <n v="2026"/>
    <n v="6"/>
    <s v="USD"/>
    <n v="50.944074999999998"/>
    <n v="1"/>
    <n v="50.944074999999998"/>
    <x v="0"/>
    <m/>
    <m/>
    <m/>
    <m/>
    <m/>
    <m/>
    <m/>
    <m/>
    <m/>
    <m/>
  </r>
  <r>
    <x v="0"/>
    <x v="4"/>
    <x v="0"/>
    <s v="Argentina"/>
    <x v="1"/>
    <n v="40700"/>
    <s v="Revenues - Third Parties"/>
    <x v="0"/>
    <x v="3"/>
    <n v="2026"/>
    <n v="6"/>
    <s v="USD"/>
    <n v="133.727125"/>
    <n v="1"/>
    <n v="133.727125"/>
    <x v="0"/>
    <m/>
    <m/>
    <m/>
    <m/>
    <m/>
    <m/>
    <m/>
    <m/>
    <m/>
    <m/>
  </r>
  <r>
    <x v="0"/>
    <x v="4"/>
    <x v="0"/>
    <s v="Argentina"/>
    <x v="0"/>
    <n v="40700"/>
    <s v="Revenues - Third Parties"/>
    <x v="0"/>
    <x v="4"/>
    <n v="2026"/>
    <n v="6"/>
    <s v="USD"/>
    <n v="363.88870000000003"/>
    <n v="1"/>
    <n v="363.88870000000003"/>
    <x v="0"/>
    <m/>
    <m/>
    <m/>
    <m/>
    <m/>
    <m/>
    <m/>
    <m/>
    <m/>
    <m/>
  </r>
  <r>
    <x v="0"/>
    <x v="4"/>
    <x v="0"/>
    <s v="Argentina"/>
    <x v="0"/>
    <n v="40700"/>
    <s v="Revenues - Third Parties"/>
    <x v="0"/>
    <x v="1"/>
    <n v="2026"/>
    <n v="6"/>
    <s v="USD"/>
    <n v="698.69099999999992"/>
    <n v="1"/>
    <n v="698.69099999999992"/>
    <x v="0"/>
    <m/>
    <m/>
    <m/>
    <m/>
    <m/>
    <m/>
    <m/>
    <m/>
    <m/>
    <m/>
  </r>
  <r>
    <x v="0"/>
    <x v="5"/>
    <x v="0"/>
    <s v="Argentina"/>
    <x v="0"/>
    <n v="40700"/>
    <s v="Revenues - Third Parties"/>
    <x v="0"/>
    <x v="1"/>
    <n v="2026"/>
    <n v="6"/>
    <s v="USD"/>
    <n v="786.02737500000001"/>
    <n v="1"/>
    <n v="786.02737500000001"/>
    <x v="0"/>
    <m/>
    <m/>
    <m/>
    <m/>
    <m/>
    <m/>
    <m/>
    <m/>
    <m/>
    <m/>
  </r>
  <r>
    <x v="0"/>
    <x v="6"/>
    <x v="0"/>
    <s v="Argentina"/>
    <x v="0"/>
    <n v="40700"/>
    <s v="Revenues - Third Parties"/>
    <x v="0"/>
    <x v="0"/>
    <n v="2026"/>
    <n v="6"/>
    <s v="USD"/>
    <n v="181.94435000000001"/>
    <n v="1"/>
    <n v="181.94435000000001"/>
    <x v="0"/>
    <m/>
    <m/>
    <m/>
    <m/>
    <m/>
    <m/>
    <m/>
    <m/>
    <m/>
    <m/>
  </r>
  <r>
    <x v="0"/>
    <x v="6"/>
    <x v="0"/>
    <s v="Argentina"/>
    <x v="0"/>
    <n v="40700"/>
    <s v="Revenues - Third Parties"/>
    <x v="0"/>
    <x v="1"/>
    <n v="2026"/>
    <n v="6"/>
    <s v="USD"/>
    <n v="611.35462500000006"/>
    <n v="1"/>
    <n v="611.35462500000006"/>
    <x v="0"/>
    <m/>
    <m/>
    <m/>
    <m/>
    <m/>
    <m/>
    <m/>
    <m/>
    <m/>
    <m/>
  </r>
  <r>
    <x v="0"/>
    <x v="7"/>
    <x v="0"/>
    <s v="Argentina"/>
    <x v="2"/>
    <n v="40700"/>
    <s v="Revenues - Third Parties"/>
    <x v="0"/>
    <x v="5"/>
    <n v="2026"/>
    <n v="6"/>
    <s v="USD"/>
    <n v="250.18"/>
    <n v="1"/>
    <n v="250.18"/>
    <x v="0"/>
    <n v="1"/>
    <m/>
    <m/>
    <m/>
    <m/>
    <m/>
    <m/>
    <m/>
    <m/>
    <m/>
  </r>
  <r>
    <x v="0"/>
    <x v="7"/>
    <x v="0"/>
    <s v="Argentina"/>
    <x v="1"/>
    <n v="40700"/>
    <s v="Revenues - Third Parties"/>
    <x v="0"/>
    <x v="2"/>
    <n v="2026"/>
    <n v="6"/>
    <s v="USD"/>
    <n v="203.77629999999999"/>
    <n v="1"/>
    <n v="203.77629999999999"/>
    <x v="0"/>
    <m/>
    <m/>
    <m/>
    <m/>
    <m/>
    <m/>
    <m/>
    <m/>
    <m/>
    <m/>
  </r>
  <r>
    <x v="0"/>
    <x v="7"/>
    <x v="0"/>
    <s v="Argentina"/>
    <x v="1"/>
    <n v="40700"/>
    <s v="Revenues - Third Parties"/>
    <x v="0"/>
    <x v="3"/>
    <n v="2026"/>
    <n v="6"/>
    <s v="USD"/>
    <n v="534.9085"/>
    <n v="1"/>
    <n v="534.9085"/>
    <x v="0"/>
    <m/>
    <m/>
    <m/>
    <m/>
    <m/>
    <m/>
    <m/>
    <m/>
    <m/>
    <m/>
  </r>
  <r>
    <x v="0"/>
    <x v="7"/>
    <x v="0"/>
    <s v="Argentina"/>
    <x v="0"/>
    <n v="40700"/>
    <s v="Revenues - Third Parties"/>
    <x v="0"/>
    <x v="1"/>
    <n v="2026"/>
    <n v="6"/>
    <s v="USD"/>
    <n v="262.00912500000004"/>
    <n v="1"/>
    <n v="262.00912500000004"/>
    <x v="0"/>
    <m/>
    <m/>
    <m/>
    <m/>
    <m/>
    <m/>
    <m/>
    <m/>
    <m/>
    <m/>
  </r>
  <r>
    <x v="0"/>
    <x v="8"/>
    <x v="0"/>
    <s v="Argentina"/>
    <x v="0"/>
    <n v="40700"/>
    <s v="Revenues - Third Parties"/>
    <x v="0"/>
    <x v="0"/>
    <n v="2026"/>
    <n v="6"/>
    <s v="USD"/>
    <n v="181.94435000000001"/>
    <n v="1"/>
    <n v="181.94435000000001"/>
    <x v="0"/>
    <m/>
    <m/>
    <m/>
    <m/>
    <m/>
    <m/>
    <m/>
    <m/>
    <m/>
    <m/>
  </r>
  <r>
    <x v="0"/>
    <x v="8"/>
    <x v="0"/>
    <s v="Argentina"/>
    <x v="1"/>
    <n v="40700"/>
    <s v="Revenues - Third Parties"/>
    <x v="0"/>
    <x v="2"/>
    <n v="2026"/>
    <n v="6"/>
    <s v="USD"/>
    <n v="50.944074999999998"/>
    <n v="1"/>
    <n v="50.944074999999998"/>
    <x v="0"/>
    <m/>
    <m/>
    <m/>
    <m/>
    <m/>
    <m/>
    <m/>
    <m/>
    <m/>
    <m/>
  </r>
  <r>
    <x v="0"/>
    <x v="8"/>
    <x v="0"/>
    <s v="Argentina"/>
    <x v="1"/>
    <n v="40700"/>
    <s v="Revenues - Third Parties"/>
    <x v="0"/>
    <x v="3"/>
    <n v="2026"/>
    <n v="6"/>
    <s v="USD"/>
    <n v="133.727125"/>
    <n v="1"/>
    <n v="133.727125"/>
    <x v="0"/>
    <m/>
    <m/>
    <m/>
    <m/>
    <m/>
    <m/>
    <m/>
    <m/>
    <m/>
    <m/>
  </r>
  <r>
    <x v="0"/>
    <x v="8"/>
    <x v="0"/>
    <s v="Argentina"/>
    <x v="0"/>
    <n v="40700"/>
    <s v="Revenues - Third Parties"/>
    <x v="0"/>
    <x v="1"/>
    <n v="2026"/>
    <n v="6"/>
    <s v="USD"/>
    <n v="436.68187499999999"/>
    <n v="1"/>
    <n v="436.68187499999999"/>
    <x v="0"/>
    <m/>
    <m/>
    <m/>
    <m/>
    <m/>
    <m/>
    <m/>
    <m/>
    <m/>
    <m/>
  </r>
  <r>
    <x v="0"/>
    <x v="9"/>
    <x v="0"/>
    <s v="Argentina"/>
    <x v="0"/>
    <n v="40700"/>
    <s v="Revenues - Third Parties"/>
    <x v="0"/>
    <x v="4"/>
    <n v="2026"/>
    <n v="6"/>
    <s v="USD"/>
    <n v="181.94435000000001"/>
    <n v="1"/>
    <n v="181.94435000000001"/>
    <x v="0"/>
    <m/>
    <m/>
    <m/>
    <m/>
    <m/>
    <m/>
    <m/>
    <m/>
    <m/>
    <m/>
  </r>
  <r>
    <x v="0"/>
    <x v="9"/>
    <x v="0"/>
    <s v="Argentina"/>
    <x v="0"/>
    <n v="40700"/>
    <s v="Revenues - Third Parties"/>
    <x v="0"/>
    <x v="1"/>
    <n v="2026"/>
    <n v="6"/>
    <s v="USD"/>
    <n v="349.34549999999996"/>
    <n v="1"/>
    <n v="349.34549999999996"/>
    <x v="0"/>
    <m/>
    <m/>
    <m/>
    <m/>
    <m/>
    <m/>
    <m/>
    <m/>
    <m/>
    <m/>
  </r>
  <r>
    <x v="0"/>
    <x v="10"/>
    <x v="0"/>
    <s v="Argentina"/>
    <x v="0"/>
    <n v="40700"/>
    <s v="Revenues - Third Parties"/>
    <x v="0"/>
    <x v="0"/>
    <n v="2026"/>
    <n v="6"/>
    <s v="USD"/>
    <n v="181.94435000000001"/>
    <n v="1"/>
    <n v="181.94435000000001"/>
    <x v="0"/>
    <m/>
    <m/>
    <m/>
    <m/>
    <m/>
    <m/>
    <m/>
    <m/>
    <m/>
    <m/>
  </r>
  <r>
    <x v="0"/>
    <x v="10"/>
    <x v="0"/>
    <s v="Argentina"/>
    <x v="0"/>
    <n v="40700"/>
    <s v="Revenues - Third Parties"/>
    <x v="0"/>
    <x v="1"/>
    <n v="2026"/>
    <n v="6"/>
    <s v="USD"/>
    <n v="524.01825000000008"/>
    <n v="1"/>
    <n v="524.01825000000008"/>
    <x v="0"/>
    <m/>
    <m/>
    <m/>
    <m/>
    <m/>
    <m/>
    <m/>
    <m/>
    <m/>
    <m/>
  </r>
  <r>
    <x v="0"/>
    <x v="11"/>
    <x v="0"/>
    <s v="Argentina"/>
    <x v="2"/>
    <n v="40700"/>
    <s v="Revenues - Third Parties"/>
    <x v="0"/>
    <x v="5"/>
    <n v="2026"/>
    <n v="6"/>
    <s v="USD"/>
    <n v="163.9"/>
    <n v="1"/>
    <n v="163.9"/>
    <x v="0"/>
    <n v="1"/>
    <m/>
    <m/>
    <m/>
    <m/>
    <m/>
    <m/>
    <m/>
    <m/>
    <m/>
  </r>
  <r>
    <x v="0"/>
    <x v="11"/>
    <x v="0"/>
    <s v="Argentina"/>
    <x v="0"/>
    <n v="40700"/>
    <s v="Revenues - Third Parties"/>
    <x v="0"/>
    <x v="1"/>
    <n v="2026"/>
    <n v="6"/>
    <s v="USD"/>
    <n v="349.34549999999996"/>
    <n v="1"/>
    <n v="349.34549999999996"/>
    <x v="0"/>
    <m/>
    <m/>
    <m/>
    <m/>
    <m/>
    <m/>
    <m/>
    <m/>
    <m/>
    <m/>
  </r>
  <r>
    <x v="0"/>
    <x v="12"/>
    <x v="0"/>
    <s v="Argentina"/>
    <x v="0"/>
    <n v="40700"/>
    <s v="Revenues - Third Parties"/>
    <x v="0"/>
    <x v="0"/>
    <n v="2026"/>
    <n v="6"/>
    <s v="USD"/>
    <n v="1273.6104499999999"/>
    <n v="1"/>
    <n v="1273.6104499999999"/>
    <x v="0"/>
    <m/>
    <m/>
    <m/>
    <m/>
    <m/>
    <m/>
    <m/>
    <m/>
    <m/>
    <m/>
  </r>
  <r>
    <x v="0"/>
    <x v="12"/>
    <x v="0"/>
    <s v="Argentina"/>
    <x v="0"/>
    <n v="40700"/>
    <s v="Revenues - Third Parties"/>
    <x v="0"/>
    <x v="1"/>
    <n v="2026"/>
    <n v="6"/>
    <s v="USD"/>
    <n v="262.00912500000004"/>
    <n v="1"/>
    <n v="262.00912500000004"/>
    <x v="0"/>
    <m/>
    <m/>
    <m/>
    <m/>
    <m/>
    <m/>
    <m/>
    <m/>
    <m/>
    <m/>
  </r>
  <r>
    <x v="0"/>
    <x v="13"/>
    <x v="0"/>
    <s v="Argentina"/>
    <x v="0"/>
    <n v="40700"/>
    <s v="Revenues - Third Parties"/>
    <x v="0"/>
    <x v="0"/>
    <n v="2026"/>
    <n v="6"/>
    <s v="USD"/>
    <n v="1273.6104499999999"/>
    <n v="1"/>
    <n v="1273.6104499999999"/>
    <x v="0"/>
    <m/>
    <m/>
    <m/>
    <m/>
    <m/>
    <m/>
    <m/>
    <m/>
    <m/>
    <m/>
  </r>
  <r>
    <x v="0"/>
    <x v="13"/>
    <x v="0"/>
    <s v="Argentina"/>
    <x v="0"/>
    <n v="40700"/>
    <s v="Revenues - Third Parties"/>
    <x v="0"/>
    <x v="4"/>
    <n v="2026"/>
    <n v="6"/>
    <s v="USD"/>
    <n v="181.94435000000001"/>
    <n v="1"/>
    <n v="181.94435000000001"/>
    <x v="0"/>
    <m/>
    <m/>
    <m/>
    <m/>
    <m/>
    <m/>
    <m/>
    <m/>
    <m/>
    <m/>
  </r>
  <r>
    <x v="0"/>
    <x v="13"/>
    <x v="0"/>
    <s v="Argentina"/>
    <x v="0"/>
    <n v="40700"/>
    <s v="Revenues - Third Parties"/>
    <x v="0"/>
    <x v="1"/>
    <n v="2026"/>
    <n v="6"/>
    <s v="USD"/>
    <n v="611.35462500000006"/>
    <n v="1"/>
    <n v="611.35462500000006"/>
    <x v="0"/>
    <m/>
    <m/>
    <m/>
    <m/>
    <m/>
    <m/>
    <m/>
    <m/>
    <m/>
    <m/>
  </r>
  <r>
    <x v="1"/>
    <x v="14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15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15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16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17"/>
    <x v="1"/>
    <s v="Argentina"/>
    <x v="0"/>
    <n v="40700"/>
    <s v="Revenues - Third Parties"/>
    <x v="0"/>
    <x v="0"/>
    <n v="2026"/>
    <n v="6"/>
    <s v="USD"/>
    <n v="286.89"/>
    <n v="1"/>
    <n v="286.89"/>
    <x v="0"/>
    <m/>
    <m/>
    <m/>
    <m/>
    <m/>
    <m/>
    <m/>
    <m/>
    <m/>
    <m/>
  </r>
  <r>
    <x v="1"/>
    <x v="17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18"/>
    <x v="1"/>
    <s v="Argentina"/>
    <x v="0"/>
    <n v="40700"/>
    <s v="Revenues - Third Parties"/>
    <x v="0"/>
    <x v="0"/>
    <n v="2026"/>
    <n v="6"/>
    <s v="USD"/>
    <n v="12049.38"/>
    <n v="1"/>
    <n v="12049.38"/>
    <x v="0"/>
    <m/>
    <m/>
    <m/>
    <m/>
    <m/>
    <m/>
    <m/>
    <m/>
    <m/>
    <m/>
  </r>
  <r>
    <x v="1"/>
    <x v="18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9"/>
    <x v="1"/>
    <s v="Argentina"/>
    <x v="0"/>
    <n v="40700"/>
    <s v="Revenues - Third Parties"/>
    <x v="0"/>
    <x v="0"/>
    <n v="2026"/>
    <n v="6"/>
    <s v="USD"/>
    <n v="286.89"/>
    <n v="1"/>
    <n v="286.89"/>
    <x v="0"/>
    <m/>
    <m/>
    <m/>
    <m/>
    <m/>
    <m/>
    <m/>
    <m/>
    <m/>
    <m/>
  </r>
  <r>
    <x v="1"/>
    <x v="1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9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19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20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20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21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21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21"/>
    <x v="1"/>
    <s v="Argentina"/>
    <x v="1"/>
    <n v="40700"/>
    <s v="Revenues - Third Parties"/>
    <x v="0"/>
    <x v="8"/>
    <n v="2026"/>
    <n v="6"/>
    <s v="USD"/>
    <n v="114.36"/>
    <n v="1"/>
    <n v="114.36"/>
    <x v="0"/>
    <m/>
    <m/>
    <m/>
    <m/>
    <m/>
    <m/>
    <m/>
    <m/>
    <m/>
    <m/>
  </r>
  <r>
    <x v="1"/>
    <x v="21"/>
    <x v="1"/>
    <s v="Argentina"/>
    <x v="0"/>
    <n v="40700"/>
    <s v="Revenues - Third Parties"/>
    <x v="0"/>
    <x v="9"/>
    <n v="2026"/>
    <n v="6"/>
    <s v="USD"/>
    <n v="101.41"/>
    <n v="1"/>
    <n v="101.41"/>
    <x v="0"/>
    <m/>
    <m/>
    <m/>
    <m/>
    <m/>
    <m/>
    <m/>
    <m/>
    <m/>
    <m/>
  </r>
  <r>
    <x v="1"/>
    <x v="21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22"/>
    <x v="1"/>
    <s v="Argentina"/>
    <x v="2"/>
    <n v="40700"/>
    <s v="Revenues - Third Parties"/>
    <x v="0"/>
    <x v="5"/>
    <n v="2026"/>
    <n v="6"/>
    <s v="USD"/>
    <n v="363.21"/>
    <n v="1"/>
    <n v="363.21"/>
    <x v="0"/>
    <n v="1"/>
    <m/>
    <m/>
    <m/>
    <m/>
    <m/>
    <m/>
    <m/>
    <m/>
    <m/>
  </r>
  <r>
    <x v="1"/>
    <x v="22"/>
    <x v="1"/>
    <s v="Argentina"/>
    <x v="0"/>
    <n v="40700"/>
    <s v="Revenues - Third Parties"/>
    <x v="0"/>
    <x v="0"/>
    <n v="2026"/>
    <n v="6"/>
    <s v="USD"/>
    <n v="286.89"/>
    <n v="1"/>
    <n v="286.89"/>
    <x v="0"/>
    <m/>
    <m/>
    <m/>
    <m/>
    <m/>
    <m/>
    <m/>
    <m/>
    <m/>
    <m/>
  </r>
  <r>
    <x v="1"/>
    <x v="22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22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22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22"/>
    <x v="1"/>
    <s v="Argentina"/>
    <x v="0"/>
    <n v="40700"/>
    <s v="Revenues - Third Parties"/>
    <x v="0"/>
    <x v="1"/>
    <n v="2026"/>
    <n v="6"/>
    <s v="USD"/>
    <n v="1338.82"/>
    <n v="1"/>
    <n v="1338.82"/>
    <x v="0"/>
    <m/>
    <m/>
    <m/>
    <m/>
    <m/>
    <m/>
    <m/>
    <m/>
    <m/>
    <m/>
  </r>
  <r>
    <x v="1"/>
    <x v="23"/>
    <x v="1"/>
    <s v="Argentina"/>
    <x v="0"/>
    <n v="40700"/>
    <s v="Revenues - Third Parties"/>
    <x v="0"/>
    <x v="0"/>
    <n v="2026"/>
    <n v="6"/>
    <s v="USD"/>
    <n v="573.78"/>
    <n v="1"/>
    <n v="573.78"/>
    <x v="0"/>
    <m/>
    <m/>
    <m/>
    <m/>
    <m/>
    <m/>
    <m/>
    <m/>
    <m/>
    <m/>
  </r>
  <r>
    <x v="1"/>
    <x v="23"/>
    <x v="1"/>
    <s v="Argentina"/>
    <x v="0"/>
    <n v="40700"/>
    <s v="Revenues - Third Parties"/>
    <x v="0"/>
    <x v="9"/>
    <n v="2026"/>
    <n v="6"/>
    <s v="USD"/>
    <n v="101.41"/>
    <n v="1"/>
    <n v="101.41"/>
    <x v="0"/>
    <m/>
    <m/>
    <m/>
    <m/>
    <m/>
    <m/>
    <m/>
    <m/>
    <m/>
    <m/>
  </r>
  <r>
    <x v="1"/>
    <x v="23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23"/>
    <x v="1"/>
    <s v="Argentina"/>
    <x v="0"/>
    <n v="40700"/>
    <s v="Revenues - Third Parties"/>
    <x v="0"/>
    <x v="1"/>
    <n v="2026"/>
    <n v="6"/>
    <s v="USD"/>
    <n v="1051.93"/>
    <n v="1"/>
    <n v="1051.93"/>
    <x v="0"/>
    <m/>
    <m/>
    <m/>
    <m/>
    <m/>
    <m/>
    <m/>
    <m/>
    <m/>
    <m/>
  </r>
  <r>
    <x v="1"/>
    <x v="24"/>
    <x v="1"/>
    <s v="Argentina"/>
    <x v="0"/>
    <n v="40700"/>
    <s v="Revenues - Third Parties"/>
    <x v="0"/>
    <x v="0"/>
    <n v="2026"/>
    <n v="6"/>
    <s v="USD"/>
    <n v="573.78"/>
    <n v="1"/>
    <n v="573.78"/>
    <x v="0"/>
    <m/>
    <m/>
    <m/>
    <m/>
    <m/>
    <m/>
    <m/>
    <m/>
    <m/>
    <m/>
  </r>
  <r>
    <x v="1"/>
    <x v="24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24"/>
    <x v="1"/>
    <s v="Argentina"/>
    <x v="0"/>
    <n v="40700"/>
    <s v="Revenues - Third Parties"/>
    <x v="0"/>
    <x v="1"/>
    <n v="2026"/>
    <n v="6"/>
    <s v="USD"/>
    <n v="286.89"/>
    <n v="1"/>
    <n v="286.89"/>
    <x v="0"/>
    <m/>
    <m/>
    <m/>
    <m/>
    <m/>
    <m/>
    <m/>
    <m/>
    <m/>
    <m/>
  </r>
  <r>
    <x v="1"/>
    <x v="25"/>
    <x v="1"/>
    <s v="Argentina"/>
    <x v="0"/>
    <n v="40700"/>
    <s v="Revenues - Third Parties"/>
    <x v="0"/>
    <x v="0"/>
    <n v="2026"/>
    <n v="6"/>
    <s v="USD"/>
    <n v="191.26"/>
    <n v="1"/>
    <n v="191.26"/>
    <x v="0"/>
    <m/>
    <m/>
    <m/>
    <m/>
    <m/>
    <m/>
    <m/>
    <m/>
    <m/>
    <m/>
  </r>
  <r>
    <x v="1"/>
    <x v="25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26"/>
    <x v="1"/>
    <s v="Argentina"/>
    <x v="2"/>
    <n v="40700"/>
    <s v="Revenues - Third Parties"/>
    <x v="0"/>
    <x v="5"/>
    <n v="2026"/>
    <n v="6"/>
    <s v="USD"/>
    <n v="218.54"/>
    <n v="1"/>
    <n v="218.54"/>
    <x v="0"/>
    <n v="1"/>
    <m/>
    <m/>
    <m/>
    <m/>
    <m/>
    <m/>
    <m/>
    <m/>
    <m/>
  </r>
  <r>
    <x v="1"/>
    <x v="26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26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26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26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26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27"/>
    <x v="1"/>
    <s v="Argentina"/>
    <x v="0"/>
    <n v="40700"/>
    <s v="Revenues - Third Parties"/>
    <x v="0"/>
    <x v="0"/>
    <n v="2026"/>
    <n v="6"/>
    <s v="USD"/>
    <n v="191.26"/>
    <n v="1"/>
    <n v="191.26"/>
    <x v="0"/>
    <m/>
    <m/>
    <m/>
    <m/>
    <m/>
    <m/>
    <m/>
    <m/>
    <m/>
    <m/>
  </r>
  <r>
    <x v="1"/>
    <x v="27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27"/>
    <x v="1"/>
    <s v="Argentina"/>
    <x v="0"/>
    <n v="40700"/>
    <s v="Revenues - Third Parties"/>
    <x v="0"/>
    <x v="6"/>
    <n v="2026"/>
    <n v="6"/>
    <s v="USD"/>
    <n v="191.26"/>
    <n v="1"/>
    <n v="191.26"/>
    <x v="0"/>
    <m/>
    <m/>
    <m/>
    <m/>
    <m/>
    <m/>
    <m/>
    <m/>
    <m/>
    <m/>
  </r>
  <r>
    <x v="1"/>
    <x v="27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28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28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28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28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28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29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30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31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31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31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32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32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32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33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33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34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34"/>
    <x v="1"/>
    <s v="Argentina"/>
    <x v="1"/>
    <n v="40700"/>
    <s v="Revenues - Third Parties"/>
    <x v="0"/>
    <x v="2"/>
    <n v="2026"/>
    <n v="6"/>
    <s v="USD"/>
    <n v="162.24"/>
    <n v="1"/>
    <n v="162.24"/>
    <x v="0"/>
    <m/>
    <m/>
    <m/>
    <m/>
    <m/>
    <m/>
    <m/>
    <m/>
    <m/>
    <m/>
  </r>
  <r>
    <x v="1"/>
    <x v="34"/>
    <x v="1"/>
    <s v="Argentina"/>
    <x v="1"/>
    <n v="40700"/>
    <s v="Revenues - Third Parties"/>
    <x v="0"/>
    <x v="3"/>
    <n v="2026"/>
    <n v="6"/>
    <s v="USD"/>
    <n v="405.6"/>
    <n v="1"/>
    <n v="405.6"/>
    <x v="0"/>
    <m/>
    <m/>
    <m/>
    <m/>
    <m/>
    <m/>
    <m/>
    <m/>
    <m/>
    <m/>
  </r>
  <r>
    <x v="1"/>
    <x v="34"/>
    <x v="1"/>
    <s v="Argentina"/>
    <x v="1"/>
    <n v="40700"/>
    <s v="Revenues - Third Parties"/>
    <x v="0"/>
    <x v="8"/>
    <n v="2026"/>
    <n v="6"/>
    <s v="USD"/>
    <n v="114.36"/>
    <n v="1"/>
    <n v="114.36"/>
    <x v="0"/>
    <m/>
    <m/>
    <m/>
    <m/>
    <m/>
    <m/>
    <m/>
    <m/>
    <m/>
    <m/>
  </r>
  <r>
    <x v="1"/>
    <x v="34"/>
    <x v="1"/>
    <s v="Argentina"/>
    <x v="0"/>
    <n v="40700"/>
    <s v="Revenues - Third Parties"/>
    <x v="0"/>
    <x v="9"/>
    <n v="2026"/>
    <n v="6"/>
    <s v="USD"/>
    <n v="1216.92"/>
    <n v="1"/>
    <n v="1216.92"/>
    <x v="0"/>
    <m/>
    <m/>
    <m/>
    <m/>
    <m/>
    <m/>
    <m/>
    <m/>
    <m/>
    <m/>
  </r>
  <r>
    <x v="1"/>
    <x v="34"/>
    <x v="1"/>
    <s v="Argentina"/>
    <x v="0"/>
    <n v="40700"/>
    <s v="Revenues - Third Parties"/>
    <x v="0"/>
    <x v="6"/>
    <n v="2026"/>
    <n v="6"/>
    <s v="USD"/>
    <n v="191.26"/>
    <n v="1"/>
    <n v="191.26"/>
    <x v="0"/>
    <m/>
    <m/>
    <m/>
    <m/>
    <m/>
    <m/>
    <m/>
    <m/>
    <m/>
    <m/>
  </r>
  <r>
    <x v="1"/>
    <x v="34"/>
    <x v="1"/>
    <s v="Argentina"/>
    <x v="0"/>
    <n v="40700"/>
    <s v="Revenues - Third Parties"/>
    <x v="0"/>
    <x v="1"/>
    <n v="2026"/>
    <n v="6"/>
    <s v="USD"/>
    <n v="1243.19"/>
    <n v="1"/>
    <n v="1243.19"/>
    <x v="0"/>
    <m/>
    <m/>
    <m/>
    <m/>
    <m/>
    <m/>
    <m/>
    <m/>
    <m/>
    <m/>
  </r>
  <r>
    <x v="1"/>
    <x v="34"/>
    <x v="1"/>
    <s v="Argentina"/>
    <x v="0"/>
    <n v="40700"/>
    <s v="Revenues - Third Parties"/>
    <x v="0"/>
    <x v="10"/>
    <n v="2026"/>
    <n v="6"/>
    <s v="USD"/>
    <n v="347.64"/>
    <n v="1"/>
    <n v="347.64"/>
    <x v="0"/>
    <m/>
    <m/>
    <m/>
    <m/>
    <m/>
    <m/>
    <m/>
    <m/>
    <m/>
    <m/>
  </r>
  <r>
    <x v="1"/>
    <x v="35"/>
    <x v="1"/>
    <s v="Argentina"/>
    <x v="0"/>
    <n v="40700"/>
    <s v="Revenues - Third Parties"/>
    <x v="0"/>
    <x v="4"/>
    <n v="2026"/>
    <n v="6"/>
    <s v="USD"/>
    <n v="695.34"/>
    <n v="1"/>
    <n v="695.34"/>
    <x v="0"/>
    <m/>
    <m/>
    <m/>
    <m/>
    <m/>
    <m/>
    <m/>
    <m/>
    <m/>
    <m/>
  </r>
  <r>
    <x v="1"/>
    <x v="35"/>
    <x v="1"/>
    <s v="Argentina"/>
    <x v="0"/>
    <n v="40700"/>
    <s v="Revenues - Third Parties"/>
    <x v="0"/>
    <x v="1"/>
    <n v="2026"/>
    <n v="6"/>
    <s v="USD"/>
    <n v="860.67"/>
    <n v="1"/>
    <n v="860.67"/>
    <x v="0"/>
    <m/>
    <m/>
    <m/>
    <m/>
    <m/>
    <m/>
    <m/>
    <m/>
    <m/>
    <m/>
  </r>
  <r>
    <x v="1"/>
    <x v="36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36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37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37"/>
    <x v="1"/>
    <s v="Argentina"/>
    <x v="1"/>
    <n v="40700"/>
    <s v="Revenues - Third Parties"/>
    <x v="0"/>
    <x v="2"/>
    <n v="2026"/>
    <n v="6"/>
    <s v="USD"/>
    <n v="216.32"/>
    <n v="1"/>
    <n v="216.32"/>
    <x v="0"/>
    <m/>
    <m/>
    <m/>
    <m/>
    <m/>
    <m/>
    <m/>
    <m/>
    <m/>
    <m/>
  </r>
  <r>
    <x v="1"/>
    <x v="37"/>
    <x v="1"/>
    <s v="Argentina"/>
    <x v="1"/>
    <n v="40700"/>
    <s v="Revenues - Third Parties"/>
    <x v="0"/>
    <x v="3"/>
    <n v="2026"/>
    <n v="6"/>
    <s v="USD"/>
    <n v="405.6"/>
    <n v="1"/>
    <n v="405.6"/>
    <x v="0"/>
    <m/>
    <m/>
    <m/>
    <m/>
    <m/>
    <m/>
    <m/>
    <m/>
    <m/>
    <m/>
  </r>
  <r>
    <x v="1"/>
    <x v="37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37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37"/>
    <x v="1"/>
    <s v="Argentina"/>
    <x v="0"/>
    <n v="40700"/>
    <s v="Revenues - Third Parties"/>
    <x v="0"/>
    <x v="1"/>
    <n v="2026"/>
    <n v="6"/>
    <s v="USD"/>
    <n v="956.3"/>
    <n v="1"/>
    <n v="956.3"/>
    <x v="0"/>
    <m/>
    <m/>
    <m/>
    <m/>
    <m/>
    <m/>
    <m/>
    <m/>
    <m/>
    <m/>
  </r>
  <r>
    <x v="1"/>
    <x v="37"/>
    <x v="1"/>
    <s v="Argentina"/>
    <x v="0"/>
    <n v="40700"/>
    <s v="Revenues - Third Parties"/>
    <x v="0"/>
    <x v="10"/>
    <n v="2026"/>
    <n v="6"/>
    <s v="USD"/>
    <n v="521.46"/>
    <n v="1"/>
    <n v="521.46"/>
    <x v="0"/>
    <m/>
    <m/>
    <m/>
    <m/>
    <m/>
    <m/>
    <m/>
    <m/>
    <m/>
    <m/>
  </r>
  <r>
    <x v="1"/>
    <x v="38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39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3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39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40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40"/>
    <x v="1"/>
    <s v="Argentina"/>
    <x v="0"/>
    <n v="40700"/>
    <s v="Revenues - Third Parties"/>
    <x v="0"/>
    <x v="1"/>
    <n v="2026"/>
    <n v="6"/>
    <s v="USD"/>
    <n v="573.78"/>
    <n v="1"/>
    <n v="573.78"/>
    <x v="0"/>
    <m/>
    <m/>
    <m/>
    <m/>
    <m/>
    <m/>
    <m/>
    <m/>
    <m/>
    <m/>
  </r>
  <r>
    <x v="1"/>
    <x v="41"/>
    <x v="1"/>
    <s v="Argentina"/>
    <x v="3"/>
    <n v="40700"/>
    <s v="Revenues - Third Parties"/>
    <x v="0"/>
    <x v="11"/>
    <n v="2026"/>
    <n v="6"/>
    <s v="USD"/>
    <n v="340.48"/>
    <n v="1"/>
    <n v="340.48"/>
    <x v="0"/>
    <n v="1"/>
    <m/>
    <m/>
    <m/>
    <m/>
    <m/>
    <m/>
    <m/>
    <m/>
    <m/>
  </r>
  <r>
    <x v="1"/>
    <x v="41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41"/>
    <x v="1"/>
    <s v="Argentina"/>
    <x v="3"/>
    <n v="40700"/>
    <s v="Revenues - Third Parties"/>
    <x v="0"/>
    <x v="13"/>
    <n v="2026"/>
    <n v="6"/>
    <s v="USD"/>
    <n v="125.55"/>
    <n v="1"/>
    <n v="125.55"/>
    <x v="0"/>
    <m/>
    <m/>
    <m/>
    <m/>
    <m/>
    <m/>
    <m/>
    <m/>
    <m/>
    <m/>
  </r>
  <r>
    <x v="1"/>
    <x v="41"/>
    <x v="1"/>
    <s v="Argentina"/>
    <x v="3"/>
    <n v="40700"/>
    <s v="Revenues - Third Parties"/>
    <x v="0"/>
    <x v="14"/>
    <n v="2026"/>
    <n v="6"/>
    <s v="USD"/>
    <n v="150.65"/>
    <n v="1"/>
    <n v="150.65"/>
    <x v="0"/>
    <m/>
    <m/>
    <m/>
    <m/>
    <m/>
    <m/>
    <m/>
    <m/>
    <m/>
    <m/>
  </r>
  <r>
    <x v="1"/>
    <x v="41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41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41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42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42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42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42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42"/>
    <x v="1"/>
    <s v="Argentina"/>
    <x v="0"/>
    <n v="40700"/>
    <s v="Revenues - Third Parties"/>
    <x v="0"/>
    <x v="10"/>
    <n v="2026"/>
    <n v="6"/>
    <s v="USD"/>
    <n v="347.64"/>
    <n v="1"/>
    <n v="347.64"/>
    <x v="0"/>
    <m/>
    <m/>
    <m/>
    <m/>
    <m/>
    <m/>
    <m/>
    <m/>
    <m/>
    <m/>
  </r>
  <r>
    <x v="1"/>
    <x v="43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43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43"/>
    <x v="1"/>
    <s v="Argentina"/>
    <x v="0"/>
    <n v="40700"/>
    <s v="Revenues - Third Parties"/>
    <x v="0"/>
    <x v="1"/>
    <n v="2026"/>
    <n v="6"/>
    <s v="USD"/>
    <n v="669.41"/>
    <n v="1"/>
    <n v="669.41"/>
    <x v="0"/>
    <m/>
    <m/>
    <m/>
    <m/>
    <m/>
    <m/>
    <m/>
    <m/>
    <m/>
    <m/>
  </r>
  <r>
    <x v="1"/>
    <x v="44"/>
    <x v="1"/>
    <s v="Argentina"/>
    <x v="0"/>
    <n v="40700"/>
    <s v="Revenues - Third Parties"/>
    <x v="0"/>
    <x v="0"/>
    <n v="2026"/>
    <n v="6"/>
    <s v="USD"/>
    <n v="191.26"/>
    <n v="1"/>
    <n v="191.26"/>
    <x v="0"/>
    <m/>
    <m/>
    <m/>
    <m/>
    <m/>
    <m/>
    <m/>
    <m/>
    <m/>
    <m/>
  </r>
  <r>
    <x v="1"/>
    <x v="44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44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44"/>
    <x v="1"/>
    <s v="Argentina"/>
    <x v="0"/>
    <n v="40700"/>
    <s v="Revenues - Third Parties"/>
    <x v="0"/>
    <x v="1"/>
    <n v="2026"/>
    <n v="6"/>
    <s v="USD"/>
    <n v="573.78"/>
    <n v="1"/>
    <n v="573.78"/>
    <x v="0"/>
    <m/>
    <m/>
    <m/>
    <m/>
    <m/>
    <m/>
    <m/>
    <m/>
    <m/>
    <m/>
  </r>
  <r>
    <x v="1"/>
    <x v="45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45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45"/>
    <x v="1"/>
    <s v="Argentina"/>
    <x v="0"/>
    <n v="40700"/>
    <s v="Revenues - Third Parties"/>
    <x v="0"/>
    <x v="1"/>
    <n v="2026"/>
    <n v="6"/>
    <s v="USD"/>
    <n v="956.3"/>
    <n v="1"/>
    <n v="956.3"/>
    <x v="0"/>
    <m/>
    <m/>
    <m/>
    <m/>
    <m/>
    <m/>
    <m/>
    <m/>
    <m/>
    <m/>
  </r>
  <r>
    <x v="1"/>
    <x v="46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47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47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47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48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49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50"/>
    <x v="1"/>
    <s v="Argentina"/>
    <x v="2"/>
    <n v="40700"/>
    <s v="Revenues - Third Parties"/>
    <x v="0"/>
    <x v="5"/>
    <n v="2026"/>
    <n v="6"/>
    <s v="USD"/>
    <n v="83.39"/>
    <n v="1"/>
    <n v="83.39"/>
    <x v="0"/>
    <n v="1"/>
    <m/>
    <m/>
    <m/>
    <m/>
    <m/>
    <m/>
    <m/>
    <m/>
    <m/>
  </r>
  <r>
    <x v="1"/>
    <x v="50"/>
    <x v="1"/>
    <s v="Argentina"/>
    <x v="1"/>
    <n v="40700"/>
    <s v="Revenues - Third Parties"/>
    <x v="0"/>
    <x v="2"/>
    <n v="2026"/>
    <n v="6"/>
    <s v="USD"/>
    <n v="162.24"/>
    <n v="1"/>
    <n v="162.24"/>
    <x v="0"/>
    <m/>
    <m/>
    <m/>
    <m/>
    <m/>
    <m/>
    <m/>
    <m/>
    <m/>
    <m/>
  </r>
  <r>
    <x v="1"/>
    <x v="50"/>
    <x v="1"/>
    <s v="Argentina"/>
    <x v="1"/>
    <n v="40700"/>
    <s v="Revenues - Third Parties"/>
    <x v="0"/>
    <x v="3"/>
    <n v="2026"/>
    <n v="6"/>
    <s v="USD"/>
    <n v="540.79999999999995"/>
    <n v="1"/>
    <n v="540.79999999999995"/>
    <x v="0"/>
    <m/>
    <m/>
    <m/>
    <m/>
    <m/>
    <m/>
    <m/>
    <m/>
    <m/>
    <m/>
  </r>
  <r>
    <x v="1"/>
    <x v="50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0"/>
    <x v="1"/>
    <s v="Argentina"/>
    <x v="0"/>
    <n v="40700"/>
    <s v="Revenues - Third Parties"/>
    <x v="0"/>
    <x v="1"/>
    <n v="2026"/>
    <n v="6"/>
    <s v="USD"/>
    <n v="573.78"/>
    <n v="1"/>
    <n v="573.78"/>
    <x v="0"/>
    <m/>
    <m/>
    <m/>
    <m/>
    <m/>
    <m/>
    <m/>
    <m/>
    <m/>
    <m/>
  </r>
  <r>
    <x v="1"/>
    <x v="51"/>
    <x v="1"/>
    <s v="Argentina"/>
    <x v="2"/>
    <n v="40700"/>
    <s v="Revenues - Third Parties"/>
    <x v="0"/>
    <x v="5"/>
    <n v="2026"/>
    <n v="6"/>
    <s v="USD"/>
    <n v="83.39"/>
    <n v="1"/>
    <n v="83.39"/>
    <x v="0"/>
    <n v="1"/>
    <m/>
    <m/>
    <m/>
    <m/>
    <m/>
    <m/>
    <m/>
    <m/>
    <m/>
  </r>
  <r>
    <x v="1"/>
    <x v="51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51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51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51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51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52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52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52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52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2"/>
    <x v="1"/>
    <s v="Argentina"/>
    <x v="0"/>
    <n v="40700"/>
    <s v="Revenues - Third Parties"/>
    <x v="0"/>
    <x v="1"/>
    <n v="2026"/>
    <n v="6"/>
    <s v="USD"/>
    <n v="765.04"/>
    <n v="1"/>
    <n v="765.04"/>
    <x v="0"/>
    <m/>
    <m/>
    <m/>
    <m/>
    <m/>
    <m/>
    <m/>
    <m/>
    <m/>
    <m/>
  </r>
  <r>
    <x v="1"/>
    <x v="53"/>
    <x v="1"/>
    <s v="Argentina"/>
    <x v="2"/>
    <n v="40700"/>
    <s v="Revenues - Third Parties"/>
    <x v="0"/>
    <x v="5"/>
    <n v="2026"/>
    <n v="6"/>
    <s v="USD"/>
    <n v="185.43"/>
    <n v="1"/>
    <n v="185.43"/>
    <x v="0"/>
    <n v="1"/>
    <m/>
    <m/>
    <m/>
    <m/>
    <m/>
    <m/>
    <m/>
    <m/>
    <m/>
  </r>
  <r>
    <x v="1"/>
    <x v="53"/>
    <x v="1"/>
    <s v="Argentina"/>
    <x v="0"/>
    <n v="40700"/>
    <s v="Revenues - Third Parties"/>
    <x v="0"/>
    <x v="0"/>
    <n v="2026"/>
    <n v="6"/>
    <s v="USD"/>
    <n v="286.89"/>
    <n v="1"/>
    <n v="286.89"/>
    <x v="0"/>
    <m/>
    <m/>
    <m/>
    <m/>
    <m/>
    <m/>
    <m/>
    <m/>
    <m/>
    <m/>
  </r>
  <r>
    <x v="1"/>
    <x v="53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3"/>
    <x v="1"/>
    <s v="Argentina"/>
    <x v="0"/>
    <n v="40700"/>
    <s v="Revenues - Third Parties"/>
    <x v="0"/>
    <x v="1"/>
    <n v="2026"/>
    <n v="6"/>
    <s v="USD"/>
    <n v="765.04"/>
    <n v="1"/>
    <n v="765.04"/>
    <x v="0"/>
    <m/>
    <m/>
    <m/>
    <m/>
    <m/>
    <m/>
    <m/>
    <m/>
    <m/>
    <m/>
  </r>
  <r>
    <x v="1"/>
    <x v="54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4"/>
    <x v="1"/>
    <s v="Argentina"/>
    <x v="0"/>
    <n v="40700"/>
    <s v="Revenues - Third Parties"/>
    <x v="0"/>
    <x v="1"/>
    <n v="2026"/>
    <n v="6"/>
    <s v="USD"/>
    <n v="286.89"/>
    <n v="1"/>
    <n v="286.89"/>
    <x v="0"/>
    <m/>
    <m/>
    <m/>
    <m/>
    <m/>
    <m/>
    <m/>
    <m/>
    <m/>
    <m/>
  </r>
  <r>
    <x v="1"/>
    <x v="55"/>
    <x v="1"/>
    <s v="Argentina"/>
    <x v="2"/>
    <n v="40700"/>
    <s v="Revenues - Third Parties"/>
    <x v="0"/>
    <x v="5"/>
    <n v="2026"/>
    <n v="6"/>
    <s v="USD"/>
    <n v="192.66"/>
    <n v="1"/>
    <n v="192.66"/>
    <x v="0"/>
    <n v="1"/>
    <m/>
    <m/>
    <m/>
    <m/>
    <m/>
    <m/>
    <m/>
    <m/>
    <m/>
  </r>
  <r>
    <x v="1"/>
    <x v="55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5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56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57"/>
    <x v="1"/>
    <s v="Argentina"/>
    <x v="2"/>
    <n v="40700"/>
    <s v="Revenues - Third Parties"/>
    <x v="0"/>
    <x v="5"/>
    <n v="2026"/>
    <n v="6"/>
    <s v="USD"/>
    <n v="132.19"/>
    <n v="1"/>
    <n v="132.19"/>
    <x v="0"/>
    <n v="1"/>
    <m/>
    <m/>
    <m/>
    <m/>
    <m/>
    <m/>
    <m/>
    <m/>
    <m/>
  </r>
  <r>
    <x v="1"/>
    <x v="57"/>
    <x v="1"/>
    <s v="Argentina"/>
    <x v="2"/>
    <n v="40700"/>
    <s v="Revenues - Third Parties"/>
    <x v="0"/>
    <x v="15"/>
    <n v="2026"/>
    <n v="6"/>
    <s v="USD"/>
    <n v="109.27"/>
    <n v="1"/>
    <n v="109.27"/>
    <x v="0"/>
    <n v="1"/>
    <m/>
    <m/>
    <m/>
    <m/>
    <m/>
    <m/>
    <m/>
    <m/>
    <m/>
  </r>
  <r>
    <x v="1"/>
    <x v="57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57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58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58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59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59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59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5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59"/>
    <x v="1"/>
    <s v="Argentina"/>
    <x v="0"/>
    <n v="40700"/>
    <s v="Revenues - Third Parties"/>
    <x v="0"/>
    <x v="1"/>
    <n v="2026"/>
    <n v="6"/>
    <s v="USD"/>
    <n v="286.89"/>
    <n v="1"/>
    <n v="286.89"/>
    <x v="0"/>
    <m/>
    <m/>
    <m/>
    <m/>
    <m/>
    <m/>
    <m/>
    <m/>
    <m/>
    <m/>
  </r>
  <r>
    <x v="1"/>
    <x v="60"/>
    <x v="1"/>
    <s v="Argentina"/>
    <x v="1"/>
    <n v="40700"/>
    <s v="Revenues - Third Parties"/>
    <x v="0"/>
    <x v="2"/>
    <n v="2026"/>
    <n v="6"/>
    <s v="USD"/>
    <n v="108.16"/>
    <n v="1"/>
    <n v="108.16"/>
    <x v="0"/>
    <m/>
    <m/>
    <m/>
    <m/>
    <m/>
    <m/>
    <m/>
    <m/>
    <m/>
    <m/>
  </r>
  <r>
    <x v="1"/>
    <x v="60"/>
    <x v="1"/>
    <s v="Argentina"/>
    <x v="1"/>
    <n v="40700"/>
    <s v="Revenues - Third Parties"/>
    <x v="0"/>
    <x v="3"/>
    <n v="2026"/>
    <n v="6"/>
    <s v="USD"/>
    <n v="270.39999999999998"/>
    <n v="1"/>
    <n v="270.39999999999998"/>
    <x v="0"/>
    <m/>
    <m/>
    <m/>
    <m/>
    <m/>
    <m/>
    <m/>
    <m/>
    <m/>
    <m/>
  </r>
  <r>
    <x v="1"/>
    <x v="60"/>
    <x v="1"/>
    <s v="Argentina"/>
    <x v="0"/>
    <n v="40700"/>
    <s v="Revenues - Third Parties"/>
    <x v="0"/>
    <x v="9"/>
    <n v="2026"/>
    <n v="6"/>
    <s v="USD"/>
    <n v="101.41"/>
    <n v="1"/>
    <n v="101.41"/>
    <x v="0"/>
    <m/>
    <m/>
    <m/>
    <m/>
    <m/>
    <m/>
    <m/>
    <m/>
    <m/>
    <m/>
  </r>
  <r>
    <x v="1"/>
    <x v="60"/>
    <x v="1"/>
    <s v="Argentina"/>
    <x v="0"/>
    <n v="40700"/>
    <s v="Revenues - Third Parties"/>
    <x v="0"/>
    <x v="1"/>
    <n v="2026"/>
    <n v="6"/>
    <s v="USD"/>
    <n v="765.04"/>
    <n v="1"/>
    <n v="765.04"/>
    <x v="0"/>
    <m/>
    <m/>
    <m/>
    <m/>
    <m/>
    <m/>
    <m/>
    <m/>
    <m/>
    <m/>
  </r>
  <r>
    <x v="1"/>
    <x v="61"/>
    <x v="1"/>
    <s v="Argentina"/>
    <x v="2"/>
    <n v="40700"/>
    <s v="Revenues - Third Parties"/>
    <x v="0"/>
    <x v="15"/>
    <n v="2026"/>
    <n v="6"/>
    <s v="USD"/>
    <n v="654.20000000000005"/>
    <n v="1"/>
    <n v="654.20000000000005"/>
    <x v="0"/>
    <n v="1"/>
    <m/>
    <m/>
    <m/>
    <m/>
    <m/>
    <m/>
    <m/>
    <m/>
    <m/>
  </r>
  <r>
    <x v="1"/>
    <x v="61"/>
    <x v="1"/>
    <s v="Argentina"/>
    <x v="3"/>
    <n v="40700"/>
    <s v="Revenues - Third Parties"/>
    <x v="0"/>
    <x v="16"/>
    <n v="2026"/>
    <n v="6"/>
    <s v="USD"/>
    <n v="355.16"/>
    <n v="1"/>
    <n v="355.16"/>
    <x v="0"/>
    <n v="1"/>
    <m/>
    <m/>
    <m/>
    <m/>
    <m/>
    <m/>
    <m/>
    <m/>
    <m/>
  </r>
  <r>
    <x v="1"/>
    <x v="61"/>
    <x v="1"/>
    <s v="Argentina"/>
    <x v="4"/>
    <n v="40700"/>
    <s v="Revenues - Third Parties"/>
    <x v="0"/>
    <x v="17"/>
    <n v="2026"/>
    <n v="6"/>
    <s v="USD"/>
    <n v="151.5"/>
    <n v="1"/>
    <n v="151.5"/>
    <x v="0"/>
    <m/>
    <m/>
    <m/>
    <m/>
    <m/>
    <m/>
    <m/>
    <m/>
    <m/>
    <m/>
  </r>
  <r>
    <x v="1"/>
    <x v="61"/>
    <x v="1"/>
    <s v="Argentina"/>
    <x v="4"/>
    <n v="40700"/>
    <s v="Revenues - Third Parties"/>
    <x v="0"/>
    <x v="18"/>
    <n v="2026"/>
    <n v="6"/>
    <s v="USD"/>
    <n v="1659.57"/>
    <n v="1"/>
    <n v="1659.57"/>
    <x v="0"/>
    <m/>
    <m/>
    <m/>
    <m/>
    <m/>
    <m/>
    <m/>
    <m/>
    <m/>
    <m/>
  </r>
  <r>
    <x v="1"/>
    <x v="61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61"/>
    <x v="1"/>
    <s v="Argentina"/>
    <x v="3"/>
    <n v="40700"/>
    <s v="Revenues - Third Parties"/>
    <x v="0"/>
    <x v="13"/>
    <n v="2026"/>
    <n v="6"/>
    <s v="USD"/>
    <n v="251.1"/>
    <n v="1"/>
    <n v="251.1"/>
    <x v="0"/>
    <m/>
    <m/>
    <m/>
    <m/>
    <m/>
    <m/>
    <m/>
    <m/>
    <m/>
    <m/>
  </r>
  <r>
    <x v="1"/>
    <x v="61"/>
    <x v="1"/>
    <s v="Argentina"/>
    <x v="3"/>
    <n v="40700"/>
    <s v="Revenues - Third Parties"/>
    <x v="0"/>
    <x v="19"/>
    <n v="2026"/>
    <n v="6"/>
    <s v="USD"/>
    <n v="44.58"/>
    <n v="1"/>
    <n v="44.58"/>
    <x v="0"/>
    <m/>
    <m/>
    <m/>
    <m/>
    <m/>
    <m/>
    <m/>
    <m/>
    <m/>
    <m/>
  </r>
  <r>
    <x v="1"/>
    <x v="61"/>
    <x v="1"/>
    <s v="Argentina"/>
    <x v="0"/>
    <n v="40700"/>
    <s v="Revenues - Third Parties"/>
    <x v="0"/>
    <x v="4"/>
    <n v="2026"/>
    <n v="6"/>
    <s v="USD"/>
    <n v="463.56"/>
    <n v="1"/>
    <n v="463.56"/>
    <x v="0"/>
    <m/>
    <m/>
    <m/>
    <m/>
    <m/>
    <m/>
    <m/>
    <m/>
    <m/>
    <m/>
  </r>
  <r>
    <x v="1"/>
    <x v="61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61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61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62"/>
    <x v="1"/>
    <s v="Argentina"/>
    <x v="2"/>
    <n v="40700"/>
    <s v="Revenues - Third Parties"/>
    <x v="0"/>
    <x v="5"/>
    <n v="2026"/>
    <n v="6"/>
    <s v="USD"/>
    <n v="83.39"/>
    <n v="1"/>
    <n v="83.39"/>
    <x v="0"/>
    <n v="1"/>
    <m/>
    <m/>
    <m/>
    <m/>
    <m/>
    <m/>
    <m/>
    <m/>
    <m/>
  </r>
  <r>
    <x v="1"/>
    <x v="62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62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63"/>
    <x v="1"/>
    <s v="Argentina"/>
    <x v="2"/>
    <n v="40700"/>
    <s v="Revenues - Third Parties"/>
    <x v="0"/>
    <x v="15"/>
    <n v="2026"/>
    <n v="6"/>
    <s v="USD"/>
    <n v="946.83"/>
    <n v="1"/>
    <n v="946.83"/>
    <x v="0"/>
    <n v="1"/>
    <m/>
    <m/>
    <m/>
    <m/>
    <m/>
    <m/>
    <m/>
    <m/>
    <m/>
  </r>
  <r>
    <x v="1"/>
    <x v="63"/>
    <x v="1"/>
    <s v="Argentina"/>
    <x v="1"/>
    <n v="40700"/>
    <s v="Revenues - Third Parties"/>
    <x v="0"/>
    <x v="2"/>
    <n v="2026"/>
    <n v="6"/>
    <s v="USD"/>
    <n v="108.16"/>
    <n v="1"/>
    <n v="108.16"/>
    <x v="0"/>
    <m/>
    <m/>
    <m/>
    <m/>
    <m/>
    <m/>
    <m/>
    <m/>
    <m/>
    <m/>
  </r>
  <r>
    <x v="1"/>
    <x v="63"/>
    <x v="1"/>
    <s v="Argentina"/>
    <x v="1"/>
    <n v="40700"/>
    <s v="Revenues - Third Parties"/>
    <x v="0"/>
    <x v="3"/>
    <n v="2026"/>
    <n v="6"/>
    <s v="USD"/>
    <n v="270.39999999999998"/>
    <n v="1"/>
    <n v="270.39999999999998"/>
    <x v="0"/>
    <m/>
    <m/>
    <m/>
    <m/>
    <m/>
    <m/>
    <m/>
    <m/>
    <m/>
    <m/>
  </r>
  <r>
    <x v="1"/>
    <x v="63"/>
    <x v="1"/>
    <s v="Argentina"/>
    <x v="0"/>
    <n v="40700"/>
    <s v="Revenues - Third Parties"/>
    <x v="0"/>
    <x v="4"/>
    <n v="2026"/>
    <n v="6"/>
    <s v="USD"/>
    <n v="579.45000000000005"/>
    <n v="1"/>
    <n v="579.45000000000005"/>
    <x v="0"/>
    <m/>
    <m/>
    <m/>
    <m/>
    <m/>
    <m/>
    <m/>
    <m/>
    <m/>
    <m/>
  </r>
  <r>
    <x v="1"/>
    <x v="63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63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63"/>
    <x v="1"/>
    <s v="Argentina"/>
    <x v="0"/>
    <n v="40700"/>
    <s v="Revenues - Third Parties"/>
    <x v="0"/>
    <x v="10"/>
    <n v="2026"/>
    <n v="6"/>
    <s v="USD"/>
    <n v="521.46"/>
    <n v="1"/>
    <n v="521.46"/>
    <x v="0"/>
    <m/>
    <m/>
    <m/>
    <m/>
    <m/>
    <m/>
    <m/>
    <m/>
    <m/>
    <m/>
  </r>
  <r>
    <x v="1"/>
    <x v="64"/>
    <x v="1"/>
    <s v="Argentina"/>
    <x v="2"/>
    <n v="40700"/>
    <s v="Revenues - Third Parties"/>
    <x v="0"/>
    <x v="5"/>
    <n v="2026"/>
    <n v="6"/>
    <s v="USD"/>
    <n v="192.66"/>
    <n v="1"/>
    <n v="192.66"/>
    <x v="0"/>
    <n v="1"/>
    <m/>
    <m/>
    <m/>
    <m/>
    <m/>
    <m/>
    <m/>
    <m/>
    <m/>
  </r>
  <r>
    <x v="1"/>
    <x v="64"/>
    <x v="1"/>
    <s v="Argentina"/>
    <x v="2"/>
    <n v="40700"/>
    <s v="Revenues - Third Parties"/>
    <x v="0"/>
    <x v="15"/>
    <n v="2026"/>
    <n v="6"/>
    <s v="USD"/>
    <n v="155.97999999999999"/>
    <n v="1"/>
    <n v="155.97999999999999"/>
    <x v="0"/>
    <n v="1"/>
    <m/>
    <m/>
    <m/>
    <m/>
    <m/>
    <m/>
    <m/>
    <m/>
    <m/>
  </r>
  <r>
    <x v="1"/>
    <x v="64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64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64"/>
    <x v="1"/>
    <s v="Argentina"/>
    <x v="0"/>
    <n v="40700"/>
    <s v="Revenues - Third Parties"/>
    <x v="0"/>
    <x v="1"/>
    <n v="2026"/>
    <n v="6"/>
    <s v="USD"/>
    <n v="669.41"/>
    <n v="1"/>
    <n v="669.41"/>
    <x v="0"/>
    <m/>
    <m/>
    <m/>
    <m/>
    <m/>
    <m/>
    <m/>
    <m/>
    <m/>
    <m/>
  </r>
  <r>
    <x v="1"/>
    <x v="65"/>
    <x v="1"/>
    <s v="Argentina"/>
    <x v="0"/>
    <n v="40700"/>
    <s v="Revenues - Third Parties"/>
    <x v="0"/>
    <x v="1"/>
    <n v="2026"/>
    <n v="6"/>
    <s v="USD"/>
    <n v="573.78"/>
    <n v="1"/>
    <n v="573.78"/>
    <x v="0"/>
    <m/>
    <m/>
    <m/>
    <m/>
    <m/>
    <m/>
    <m/>
    <m/>
    <m/>
    <m/>
  </r>
  <r>
    <x v="1"/>
    <x v="66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66"/>
    <x v="1"/>
    <s v="Argentina"/>
    <x v="2"/>
    <n v="40700"/>
    <s v="Revenues - Third Parties"/>
    <x v="0"/>
    <x v="15"/>
    <n v="2026"/>
    <n v="6"/>
    <s v="USD"/>
    <n v="389.34"/>
    <n v="1"/>
    <n v="389.34"/>
    <x v="0"/>
    <n v="1"/>
    <m/>
    <m/>
    <m/>
    <m/>
    <m/>
    <m/>
    <m/>
    <m/>
    <m/>
  </r>
  <r>
    <x v="1"/>
    <x v="66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66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67"/>
    <x v="1"/>
    <s v="Argentina"/>
    <x v="2"/>
    <n v="40700"/>
    <s v="Revenues - Third Parties"/>
    <x v="0"/>
    <x v="5"/>
    <n v="2026"/>
    <n v="6"/>
    <s v="USD"/>
    <n v="83.39"/>
    <n v="1"/>
    <n v="83.39"/>
    <x v="0"/>
    <n v="1"/>
    <m/>
    <m/>
    <m/>
    <m/>
    <m/>
    <m/>
    <m/>
    <m/>
    <m/>
  </r>
  <r>
    <x v="1"/>
    <x v="67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67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67"/>
    <x v="1"/>
    <s v="Argentina"/>
    <x v="0"/>
    <n v="40700"/>
    <s v="Revenues - Third Parties"/>
    <x v="0"/>
    <x v="1"/>
    <n v="2026"/>
    <n v="6"/>
    <s v="USD"/>
    <n v="286.89"/>
    <n v="1"/>
    <n v="286.89"/>
    <x v="0"/>
    <m/>
    <m/>
    <m/>
    <m/>
    <m/>
    <m/>
    <m/>
    <m/>
    <m/>
    <m/>
  </r>
  <r>
    <x v="1"/>
    <x v="67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68"/>
    <x v="1"/>
    <s v="Argentina"/>
    <x v="0"/>
    <n v="40700"/>
    <s v="Revenues - Third Parties"/>
    <x v="0"/>
    <x v="9"/>
    <n v="2026"/>
    <n v="6"/>
    <s v="USD"/>
    <n v="202.82"/>
    <n v="1"/>
    <n v="202.82"/>
    <x v="0"/>
    <m/>
    <m/>
    <m/>
    <m/>
    <m/>
    <m/>
    <m/>
    <m/>
    <m/>
    <m/>
  </r>
  <r>
    <x v="1"/>
    <x v="68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69"/>
    <x v="1"/>
    <s v="Argentina"/>
    <x v="2"/>
    <n v="40700"/>
    <s v="Revenues - Third Parties"/>
    <x v="0"/>
    <x v="5"/>
    <n v="2026"/>
    <n v="6"/>
    <s v="USD"/>
    <n v="276.05"/>
    <n v="1"/>
    <n v="276.05"/>
    <x v="0"/>
    <n v="1"/>
    <m/>
    <m/>
    <m/>
    <m/>
    <m/>
    <m/>
    <m/>
    <m/>
    <m/>
  </r>
  <r>
    <x v="1"/>
    <x v="69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69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6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69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70"/>
    <x v="1"/>
    <s v="Argentina"/>
    <x v="2"/>
    <n v="40700"/>
    <s v="Revenues - Third Parties"/>
    <x v="0"/>
    <x v="15"/>
    <n v="2026"/>
    <n v="6"/>
    <s v="USD"/>
    <n v="269.89"/>
    <n v="1"/>
    <n v="269.89"/>
    <x v="0"/>
    <n v="1"/>
    <m/>
    <m/>
    <m/>
    <m/>
    <m/>
    <m/>
    <m/>
    <m/>
    <m/>
  </r>
  <r>
    <x v="1"/>
    <x v="70"/>
    <x v="1"/>
    <s v="Argentina"/>
    <x v="3"/>
    <n v="40700"/>
    <s v="Revenues - Third Parties"/>
    <x v="0"/>
    <x v="16"/>
    <n v="2026"/>
    <n v="6"/>
    <s v="USD"/>
    <n v="177.58"/>
    <n v="1"/>
    <n v="177.58"/>
    <x v="0"/>
    <n v="1"/>
    <m/>
    <m/>
    <m/>
    <m/>
    <m/>
    <m/>
    <m/>
    <m/>
    <m/>
  </r>
  <r>
    <x v="1"/>
    <x v="70"/>
    <x v="1"/>
    <s v="Argentina"/>
    <x v="3"/>
    <n v="40700"/>
    <s v="Revenues - Third Parties"/>
    <x v="0"/>
    <x v="11"/>
    <n v="2026"/>
    <n v="6"/>
    <s v="USD"/>
    <n v="510.72"/>
    <n v="1"/>
    <n v="510.72"/>
    <x v="0"/>
    <n v="1"/>
    <m/>
    <m/>
    <m/>
    <m/>
    <m/>
    <m/>
    <m/>
    <m/>
    <m/>
  </r>
  <r>
    <x v="1"/>
    <x v="70"/>
    <x v="1"/>
    <s v="Argentina"/>
    <x v="4"/>
    <n v="40700"/>
    <s v="Revenues - Third Parties"/>
    <x v="0"/>
    <x v="17"/>
    <n v="2026"/>
    <n v="6"/>
    <s v="USD"/>
    <n v="252.5"/>
    <n v="1"/>
    <n v="252.5"/>
    <x v="0"/>
    <m/>
    <m/>
    <m/>
    <m/>
    <m/>
    <m/>
    <m/>
    <m/>
    <m/>
    <m/>
  </r>
  <r>
    <x v="1"/>
    <x v="70"/>
    <x v="1"/>
    <s v="Argentina"/>
    <x v="4"/>
    <n v="40700"/>
    <s v="Revenues - Third Parties"/>
    <x v="0"/>
    <x v="18"/>
    <n v="2026"/>
    <n v="6"/>
    <s v="USD"/>
    <n v="3319.14"/>
    <n v="1"/>
    <n v="3319.14"/>
    <x v="0"/>
    <m/>
    <m/>
    <m/>
    <m/>
    <m/>
    <m/>
    <m/>
    <m/>
    <m/>
    <m/>
  </r>
  <r>
    <x v="1"/>
    <x v="70"/>
    <x v="1"/>
    <s v="Argentina"/>
    <x v="3"/>
    <n v="40700"/>
    <s v="Revenues - Third Parties"/>
    <x v="0"/>
    <x v="13"/>
    <n v="2026"/>
    <n v="6"/>
    <s v="USD"/>
    <n v="251.1"/>
    <n v="1"/>
    <n v="251.1"/>
    <x v="0"/>
    <m/>
    <m/>
    <m/>
    <m/>
    <m/>
    <m/>
    <m/>
    <m/>
    <m/>
    <m/>
  </r>
  <r>
    <x v="1"/>
    <x v="70"/>
    <x v="1"/>
    <s v="Argentina"/>
    <x v="3"/>
    <n v="40700"/>
    <s v="Revenues - Third Parties"/>
    <x v="0"/>
    <x v="14"/>
    <n v="2026"/>
    <n v="6"/>
    <s v="USD"/>
    <n v="301.3"/>
    <n v="1"/>
    <n v="301.3"/>
    <x v="0"/>
    <m/>
    <m/>
    <m/>
    <m/>
    <m/>
    <m/>
    <m/>
    <m/>
    <m/>
    <m/>
  </r>
  <r>
    <x v="1"/>
    <x v="70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70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0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70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71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71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71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72"/>
    <x v="1"/>
    <s v="Argentina"/>
    <x v="2"/>
    <n v="40700"/>
    <s v="Revenues - Third Parties"/>
    <x v="0"/>
    <x v="5"/>
    <n v="2026"/>
    <n v="6"/>
    <s v="USD"/>
    <n v="192.66"/>
    <n v="1"/>
    <n v="192.66"/>
    <x v="0"/>
    <n v="1"/>
    <m/>
    <m/>
    <m/>
    <m/>
    <m/>
    <m/>
    <m/>
    <m/>
    <m/>
  </r>
  <r>
    <x v="1"/>
    <x v="72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72"/>
    <x v="1"/>
    <s v="Argentina"/>
    <x v="0"/>
    <n v="40700"/>
    <s v="Revenues - Third Parties"/>
    <x v="0"/>
    <x v="1"/>
    <n v="2026"/>
    <n v="6"/>
    <s v="USD"/>
    <n v="478.15"/>
    <n v="1"/>
    <n v="478.15"/>
    <x v="0"/>
    <m/>
    <m/>
    <m/>
    <m/>
    <m/>
    <m/>
    <m/>
    <m/>
    <m/>
    <m/>
  </r>
  <r>
    <x v="1"/>
    <x v="73"/>
    <x v="1"/>
    <s v="Argentina"/>
    <x v="1"/>
    <n v="40700"/>
    <s v="Revenues - Third Parties"/>
    <x v="0"/>
    <x v="2"/>
    <n v="2026"/>
    <n v="6"/>
    <s v="USD"/>
    <n v="378.56"/>
    <n v="1"/>
    <n v="378.56"/>
    <x v="0"/>
    <m/>
    <m/>
    <m/>
    <m/>
    <m/>
    <m/>
    <m/>
    <m/>
    <m/>
    <m/>
  </r>
  <r>
    <x v="1"/>
    <x v="73"/>
    <x v="1"/>
    <s v="Argentina"/>
    <x v="1"/>
    <n v="40700"/>
    <s v="Revenues - Third Parties"/>
    <x v="0"/>
    <x v="3"/>
    <n v="2026"/>
    <n v="6"/>
    <s v="USD"/>
    <n v="1081.5999999999999"/>
    <n v="1"/>
    <n v="1081.5999999999999"/>
    <x v="0"/>
    <m/>
    <m/>
    <m/>
    <m/>
    <m/>
    <m/>
    <m/>
    <m/>
    <m/>
    <m/>
  </r>
  <r>
    <x v="1"/>
    <x v="73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73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3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74"/>
    <x v="1"/>
    <s v="Argentina"/>
    <x v="2"/>
    <n v="40700"/>
    <s v="Revenues - Third Parties"/>
    <x v="0"/>
    <x v="5"/>
    <n v="2026"/>
    <n v="6"/>
    <s v="USD"/>
    <n v="276.05"/>
    <n v="1"/>
    <n v="276.05"/>
    <x v="0"/>
    <n v="1"/>
    <m/>
    <m/>
    <m/>
    <m/>
    <m/>
    <m/>
    <m/>
    <m/>
    <m/>
  </r>
  <r>
    <x v="1"/>
    <x v="74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74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74"/>
    <x v="1"/>
    <s v="Argentina"/>
    <x v="0"/>
    <n v="40700"/>
    <s v="Revenues - Third Parties"/>
    <x v="0"/>
    <x v="4"/>
    <n v="2026"/>
    <n v="6"/>
    <s v="USD"/>
    <n v="347.67"/>
    <n v="1"/>
    <n v="347.67"/>
    <x v="0"/>
    <m/>
    <m/>
    <m/>
    <m/>
    <m/>
    <m/>
    <m/>
    <m/>
    <m/>
    <m/>
  </r>
  <r>
    <x v="1"/>
    <x v="74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4"/>
    <x v="1"/>
    <s v="Argentina"/>
    <x v="0"/>
    <n v="40700"/>
    <s v="Revenues - Third Parties"/>
    <x v="0"/>
    <x v="1"/>
    <n v="2026"/>
    <n v="6"/>
    <s v="USD"/>
    <n v="382.52"/>
    <n v="1"/>
    <n v="382.52"/>
    <x v="0"/>
    <m/>
    <m/>
    <m/>
    <m/>
    <m/>
    <m/>
    <m/>
    <m/>
    <m/>
    <m/>
  </r>
  <r>
    <x v="1"/>
    <x v="75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75"/>
    <x v="1"/>
    <s v="Argentina"/>
    <x v="2"/>
    <n v="40700"/>
    <s v="Revenues - Third Parties"/>
    <x v="0"/>
    <x v="15"/>
    <n v="2026"/>
    <n v="6"/>
    <s v="USD"/>
    <n v="192.66"/>
    <n v="1"/>
    <n v="192.66"/>
    <x v="0"/>
    <n v="1"/>
    <m/>
    <m/>
    <m/>
    <m/>
    <m/>
    <m/>
    <m/>
    <m/>
    <m/>
  </r>
  <r>
    <x v="1"/>
    <x v="75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75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75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75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75"/>
    <x v="1"/>
    <s v="Argentina"/>
    <x v="0"/>
    <n v="40700"/>
    <s v="Revenues - Third Parties"/>
    <x v="0"/>
    <x v="1"/>
    <n v="2026"/>
    <n v="6"/>
    <s v="USD"/>
    <n v="286.89"/>
    <n v="1"/>
    <n v="286.89"/>
    <x v="0"/>
    <m/>
    <m/>
    <m/>
    <m/>
    <m/>
    <m/>
    <m/>
    <m/>
    <m/>
    <m/>
  </r>
  <r>
    <x v="1"/>
    <x v="76"/>
    <x v="1"/>
    <s v="Argentina"/>
    <x v="2"/>
    <n v="40700"/>
    <s v="Revenues - Third Parties"/>
    <x v="0"/>
    <x v="15"/>
    <n v="2026"/>
    <n v="6"/>
    <s v="USD"/>
    <n v="738.6"/>
    <n v="1"/>
    <n v="738.6"/>
    <x v="0"/>
    <n v="1"/>
    <m/>
    <m/>
    <m/>
    <m/>
    <m/>
    <m/>
    <m/>
    <m/>
    <m/>
  </r>
  <r>
    <x v="1"/>
    <x v="76"/>
    <x v="1"/>
    <s v="Argentina"/>
    <x v="0"/>
    <n v="40700"/>
    <s v="Revenues - Third Parties"/>
    <x v="0"/>
    <x v="0"/>
    <n v="2026"/>
    <n v="6"/>
    <s v="USD"/>
    <n v="191.26"/>
    <n v="1"/>
    <n v="191.26"/>
    <x v="0"/>
    <m/>
    <m/>
    <m/>
    <m/>
    <m/>
    <m/>
    <m/>
    <m/>
    <m/>
    <m/>
  </r>
  <r>
    <x v="1"/>
    <x v="76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76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6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76"/>
    <x v="1"/>
    <s v="Argentina"/>
    <x v="0"/>
    <n v="40700"/>
    <s v="Revenues - Third Parties"/>
    <x v="0"/>
    <x v="10"/>
    <n v="2026"/>
    <n v="6"/>
    <s v="USD"/>
    <n v="695.28"/>
    <n v="1"/>
    <n v="695.28"/>
    <x v="0"/>
    <m/>
    <m/>
    <m/>
    <m/>
    <m/>
    <m/>
    <m/>
    <m/>
    <m/>
    <m/>
  </r>
  <r>
    <x v="1"/>
    <x v="77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78"/>
    <x v="1"/>
    <s v="Argentina"/>
    <x v="2"/>
    <n v="40700"/>
    <s v="Revenues - Third Parties"/>
    <x v="0"/>
    <x v="5"/>
    <n v="2026"/>
    <n v="6"/>
    <s v="USD"/>
    <n v="83.39"/>
    <n v="1"/>
    <n v="83.39"/>
    <x v="0"/>
    <n v="1"/>
    <m/>
    <m/>
    <m/>
    <m/>
    <m/>
    <m/>
    <m/>
    <m/>
    <m/>
  </r>
  <r>
    <x v="1"/>
    <x v="78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78"/>
    <x v="1"/>
    <s v="Argentina"/>
    <x v="0"/>
    <n v="40700"/>
    <s v="Revenues - Third Parties"/>
    <x v="0"/>
    <x v="4"/>
    <n v="2026"/>
    <n v="6"/>
    <s v="USD"/>
    <n v="286.89"/>
    <n v="1"/>
    <n v="286.89"/>
    <x v="0"/>
    <m/>
    <m/>
    <m/>
    <m/>
    <m/>
    <m/>
    <m/>
    <m/>
    <m/>
    <m/>
  </r>
  <r>
    <x v="1"/>
    <x v="78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8"/>
    <x v="1"/>
    <s v="Argentina"/>
    <x v="0"/>
    <n v="40700"/>
    <s v="Revenues - Third Parties"/>
    <x v="0"/>
    <x v="1"/>
    <n v="2026"/>
    <n v="6"/>
    <s v="USD"/>
    <n v="573.78"/>
    <n v="1"/>
    <n v="573.78"/>
    <x v="0"/>
    <m/>
    <m/>
    <m/>
    <m/>
    <m/>
    <m/>
    <m/>
    <m/>
    <m/>
    <m/>
  </r>
  <r>
    <x v="1"/>
    <x v="78"/>
    <x v="1"/>
    <s v="Argentina"/>
    <x v="0"/>
    <n v="40700"/>
    <s v="Revenues - Third Parties"/>
    <x v="0"/>
    <x v="10"/>
    <n v="2026"/>
    <n v="6"/>
    <s v="USD"/>
    <n v="347.64"/>
    <n v="1"/>
    <n v="347.64"/>
    <x v="0"/>
    <m/>
    <m/>
    <m/>
    <m/>
    <m/>
    <m/>
    <m/>
    <m/>
    <m/>
    <m/>
  </r>
  <r>
    <x v="1"/>
    <x v="79"/>
    <x v="1"/>
    <s v="Argentina"/>
    <x v="2"/>
    <n v="40700"/>
    <s v="Revenues - Third Parties"/>
    <x v="0"/>
    <x v="15"/>
    <n v="2026"/>
    <n v="6"/>
    <s v="USD"/>
    <n v="338.47"/>
    <n v="1"/>
    <n v="338.47"/>
    <x v="0"/>
    <n v="1"/>
    <m/>
    <m/>
    <m/>
    <m/>
    <m/>
    <m/>
    <m/>
    <m/>
    <m/>
  </r>
  <r>
    <x v="1"/>
    <x v="79"/>
    <x v="1"/>
    <s v="Argentina"/>
    <x v="3"/>
    <n v="40700"/>
    <s v="Revenues - Third Parties"/>
    <x v="0"/>
    <x v="20"/>
    <n v="2026"/>
    <n v="6"/>
    <s v="USD"/>
    <n v="177.58"/>
    <n v="1"/>
    <n v="177.58"/>
    <x v="0"/>
    <n v="1"/>
    <m/>
    <m/>
    <m/>
    <m/>
    <m/>
    <m/>
    <m/>
    <m/>
    <m/>
  </r>
  <r>
    <x v="1"/>
    <x v="79"/>
    <x v="1"/>
    <s v="Argentina"/>
    <x v="4"/>
    <n v="40700"/>
    <s v="Revenues - Third Parties"/>
    <x v="0"/>
    <x v="17"/>
    <n v="2026"/>
    <n v="6"/>
    <s v="USD"/>
    <n v="191.9"/>
    <n v="1"/>
    <n v="191.9"/>
    <x v="0"/>
    <m/>
    <m/>
    <m/>
    <m/>
    <m/>
    <m/>
    <m/>
    <m/>
    <m/>
    <m/>
  </r>
  <r>
    <x v="1"/>
    <x v="79"/>
    <x v="1"/>
    <s v="Argentina"/>
    <x v="4"/>
    <n v="40700"/>
    <s v="Revenues - Third Parties"/>
    <x v="0"/>
    <x v="18"/>
    <n v="2026"/>
    <n v="6"/>
    <s v="USD"/>
    <n v="1659.57"/>
    <n v="1"/>
    <n v="1659.57"/>
    <x v="0"/>
    <m/>
    <m/>
    <m/>
    <m/>
    <m/>
    <m/>
    <m/>
    <m/>
    <m/>
    <m/>
  </r>
  <r>
    <x v="1"/>
    <x v="79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79"/>
    <x v="1"/>
    <s v="Argentina"/>
    <x v="3"/>
    <n v="40700"/>
    <s v="Revenues - Third Parties"/>
    <x v="0"/>
    <x v="13"/>
    <n v="2026"/>
    <n v="6"/>
    <s v="USD"/>
    <n v="125.55"/>
    <n v="1"/>
    <n v="125.55"/>
    <x v="0"/>
    <m/>
    <m/>
    <m/>
    <m/>
    <m/>
    <m/>
    <m/>
    <m/>
    <m/>
    <m/>
  </r>
  <r>
    <x v="1"/>
    <x v="79"/>
    <x v="1"/>
    <s v="Argentina"/>
    <x v="1"/>
    <n v="40700"/>
    <s v="Revenues - Third Parties"/>
    <x v="0"/>
    <x v="2"/>
    <n v="2026"/>
    <n v="6"/>
    <s v="USD"/>
    <n v="54.08"/>
    <n v="1"/>
    <n v="54.08"/>
    <x v="0"/>
    <m/>
    <m/>
    <m/>
    <m/>
    <m/>
    <m/>
    <m/>
    <m/>
    <m/>
    <m/>
  </r>
  <r>
    <x v="1"/>
    <x v="79"/>
    <x v="1"/>
    <s v="Argentina"/>
    <x v="1"/>
    <n v="40700"/>
    <s v="Revenues - Third Parties"/>
    <x v="0"/>
    <x v="3"/>
    <n v="2026"/>
    <n v="6"/>
    <s v="USD"/>
    <n v="135.19999999999999"/>
    <n v="1"/>
    <n v="135.19999999999999"/>
    <x v="0"/>
    <m/>
    <m/>
    <m/>
    <m/>
    <m/>
    <m/>
    <m/>
    <m/>
    <m/>
    <m/>
  </r>
  <r>
    <x v="1"/>
    <x v="79"/>
    <x v="1"/>
    <s v="Argentina"/>
    <x v="0"/>
    <n v="40700"/>
    <s v="Revenues - Third Parties"/>
    <x v="0"/>
    <x v="4"/>
    <n v="2026"/>
    <n v="6"/>
    <s v="USD"/>
    <n v="286.89"/>
    <n v="1"/>
    <n v="286.89"/>
    <x v="0"/>
    <m/>
    <m/>
    <m/>
    <m/>
    <m/>
    <m/>
    <m/>
    <m/>
    <m/>
    <m/>
  </r>
  <r>
    <x v="1"/>
    <x v="79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79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80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80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81"/>
    <x v="1"/>
    <s v="Argentina"/>
    <x v="0"/>
    <n v="40700"/>
    <s v="Revenues - Third Parties"/>
    <x v="0"/>
    <x v="4"/>
    <n v="2026"/>
    <n v="6"/>
    <s v="USD"/>
    <n v="95.63"/>
    <n v="1"/>
    <n v="95.63"/>
    <x v="0"/>
    <m/>
    <m/>
    <m/>
    <m/>
    <m/>
    <m/>
    <m/>
    <m/>
    <m/>
    <m/>
  </r>
  <r>
    <x v="1"/>
    <x v="82"/>
    <x v="1"/>
    <s v="Argentina"/>
    <x v="2"/>
    <n v="40700"/>
    <s v="Revenues - Third Parties"/>
    <x v="0"/>
    <x v="15"/>
    <n v="2026"/>
    <n v="6"/>
    <s v="USD"/>
    <n v="1328"/>
    <n v="1"/>
    <n v="1328"/>
    <x v="0"/>
    <n v="1"/>
    <m/>
    <m/>
    <m/>
    <m/>
    <m/>
    <m/>
    <m/>
    <m/>
    <m/>
  </r>
  <r>
    <x v="1"/>
    <x v="82"/>
    <x v="1"/>
    <s v="Argentina"/>
    <x v="0"/>
    <n v="40700"/>
    <s v="Revenues - Third Parties"/>
    <x v="0"/>
    <x v="4"/>
    <n v="2026"/>
    <n v="6"/>
    <s v="USD"/>
    <n v="191.26"/>
    <n v="1"/>
    <n v="191.26"/>
    <x v="0"/>
    <m/>
    <m/>
    <m/>
    <m/>
    <m/>
    <m/>
    <m/>
    <m/>
    <m/>
    <m/>
  </r>
  <r>
    <x v="1"/>
    <x v="83"/>
    <x v="1"/>
    <s v="Argentina"/>
    <x v="2"/>
    <n v="40700"/>
    <s v="Revenues - Third Parties"/>
    <x v="0"/>
    <x v="15"/>
    <n v="2026"/>
    <n v="6"/>
    <s v="USD"/>
    <n v="223.87"/>
    <n v="1"/>
    <n v="223.87"/>
    <x v="0"/>
    <n v="1"/>
    <m/>
    <m/>
    <m/>
    <m/>
    <m/>
    <m/>
    <m/>
    <m/>
    <m/>
  </r>
  <r>
    <x v="1"/>
    <x v="83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84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85"/>
    <x v="1"/>
    <s v="Argentina"/>
    <x v="2"/>
    <n v="40700"/>
    <s v="Revenues - Third Parties"/>
    <x v="0"/>
    <x v="15"/>
    <n v="2026"/>
    <n v="6"/>
    <s v="USD"/>
    <n v="276.05"/>
    <n v="1"/>
    <n v="276.05"/>
    <x v="0"/>
    <n v="1"/>
    <m/>
    <m/>
    <m/>
    <m/>
    <m/>
    <m/>
    <m/>
    <m/>
    <m/>
  </r>
  <r>
    <x v="1"/>
    <x v="85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85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85"/>
    <x v="1"/>
    <s v="Argentina"/>
    <x v="0"/>
    <n v="40700"/>
    <s v="Revenues - Third Parties"/>
    <x v="0"/>
    <x v="4"/>
    <n v="2026"/>
    <n v="6"/>
    <s v="USD"/>
    <n v="95.63"/>
    <n v="1"/>
    <n v="95.63"/>
    <x v="0"/>
    <m/>
    <m/>
    <m/>
    <m/>
    <m/>
    <m/>
    <m/>
    <m/>
    <m/>
    <m/>
  </r>
  <r>
    <x v="1"/>
    <x v="86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86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87"/>
    <x v="1"/>
    <s v="Argentina"/>
    <x v="2"/>
    <n v="40700"/>
    <s v="Revenues - Third Parties"/>
    <x v="0"/>
    <x v="5"/>
    <n v="2026"/>
    <n v="6"/>
    <s v="USD"/>
    <n v="109.27"/>
    <n v="1"/>
    <n v="109.27"/>
    <x v="0"/>
    <n v="1"/>
    <m/>
    <m/>
    <m/>
    <m/>
    <m/>
    <m/>
    <m/>
    <m/>
    <m/>
  </r>
  <r>
    <x v="1"/>
    <x v="87"/>
    <x v="1"/>
    <s v="Argentina"/>
    <x v="0"/>
    <n v="40700"/>
    <s v="Revenues - Third Parties"/>
    <x v="0"/>
    <x v="0"/>
    <n v="2026"/>
    <n v="6"/>
    <s v="USD"/>
    <n v="95.63"/>
    <n v="1"/>
    <n v="95.63"/>
    <x v="0"/>
    <m/>
    <m/>
    <m/>
    <m/>
    <m/>
    <m/>
    <m/>
    <m/>
    <m/>
    <m/>
  </r>
  <r>
    <x v="1"/>
    <x v="87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87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87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88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88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89"/>
    <x v="1"/>
    <s v="Argentina"/>
    <x v="2"/>
    <n v="40700"/>
    <s v="Revenues - Third Parties"/>
    <x v="0"/>
    <x v="15"/>
    <n v="2026"/>
    <n v="6"/>
    <s v="USD"/>
    <n v="155.11000000000001"/>
    <n v="1"/>
    <n v="155.11000000000001"/>
    <x v="0"/>
    <n v="1"/>
    <m/>
    <m/>
    <m/>
    <m/>
    <m/>
    <m/>
    <m/>
    <m/>
    <m/>
  </r>
  <r>
    <x v="1"/>
    <x v="89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8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90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91"/>
    <x v="1"/>
    <s v="Argentina"/>
    <x v="0"/>
    <n v="40700"/>
    <s v="Revenues - Third Parties"/>
    <x v="0"/>
    <x v="9"/>
    <n v="2026"/>
    <n v="6"/>
    <s v="USD"/>
    <n v="202.82"/>
    <n v="1"/>
    <n v="202.82"/>
    <x v="0"/>
    <m/>
    <m/>
    <m/>
    <m/>
    <m/>
    <m/>
    <m/>
    <m/>
    <m/>
    <m/>
  </r>
  <r>
    <x v="1"/>
    <x v="92"/>
    <x v="1"/>
    <s v="Argentina"/>
    <x v="2"/>
    <n v="40700"/>
    <s v="Revenues - Third Parties"/>
    <x v="0"/>
    <x v="5"/>
    <n v="2026"/>
    <n v="6"/>
    <s v="USD"/>
    <n v="139.34"/>
    <n v="1"/>
    <n v="139.34"/>
    <x v="0"/>
    <n v="1"/>
    <m/>
    <m/>
    <m/>
    <m/>
    <m/>
    <m/>
    <m/>
    <m/>
    <m/>
  </r>
  <r>
    <x v="1"/>
    <x v="92"/>
    <x v="1"/>
    <s v="Argentina"/>
    <x v="0"/>
    <n v="40700"/>
    <s v="Revenues - Third Parties"/>
    <x v="0"/>
    <x v="1"/>
    <n v="2026"/>
    <n v="6"/>
    <s v="USD"/>
    <n v="95.63"/>
    <n v="1"/>
    <n v="95.63"/>
    <x v="0"/>
    <m/>
    <m/>
    <m/>
    <m/>
    <m/>
    <m/>
    <m/>
    <m/>
    <m/>
    <m/>
  </r>
  <r>
    <x v="1"/>
    <x v="93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94"/>
    <x v="1"/>
    <s v="Argentina"/>
    <x v="0"/>
    <n v="40700"/>
    <s v="Revenues - Third Parties"/>
    <x v="0"/>
    <x v="1"/>
    <n v="2026"/>
    <n v="6"/>
    <s v="USD"/>
    <n v="191.26"/>
    <n v="1"/>
    <n v="191.26"/>
    <x v="0"/>
    <m/>
    <m/>
    <m/>
    <m/>
    <m/>
    <m/>
    <m/>
    <m/>
    <m/>
    <m/>
  </r>
  <r>
    <x v="1"/>
    <x v="95"/>
    <x v="1"/>
    <s v="Argentina"/>
    <x v="0"/>
    <n v="40700"/>
    <s v="Revenues - Third Parties"/>
    <x v="0"/>
    <x v="9"/>
    <n v="2026"/>
    <n v="6"/>
    <s v="USD"/>
    <n v="202.82"/>
    <n v="1"/>
    <n v="202.82"/>
    <x v="0"/>
    <m/>
    <m/>
    <m/>
    <m/>
    <m/>
    <m/>
    <m/>
    <m/>
    <m/>
    <m/>
  </r>
  <r>
    <x v="1"/>
    <x v="96"/>
    <x v="1"/>
    <s v="Argentina"/>
    <x v="2"/>
    <n v="40700"/>
    <s v="Revenues - Third Parties"/>
    <x v="0"/>
    <x v="5"/>
    <n v="2026"/>
    <n v="6"/>
    <s v="USD"/>
    <n v="139.34"/>
    <n v="1"/>
    <n v="139.34"/>
    <x v="0"/>
    <n v="1"/>
    <m/>
    <m/>
    <m/>
    <m/>
    <m/>
    <m/>
    <m/>
    <m/>
    <m/>
  </r>
  <r>
    <x v="1"/>
    <x v="96"/>
    <x v="1"/>
    <s v="Argentina"/>
    <x v="2"/>
    <n v="40700"/>
    <s v="Revenues - Third Parties"/>
    <x v="0"/>
    <x v="15"/>
    <n v="2026"/>
    <n v="6"/>
    <s v="USD"/>
    <n v="195.29"/>
    <n v="1"/>
    <n v="195.29"/>
    <x v="0"/>
    <n v="1"/>
    <m/>
    <m/>
    <m/>
    <m/>
    <m/>
    <m/>
    <m/>
    <m/>
    <m/>
  </r>
  <r>
    <x v="1"/>
    <x v="96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97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97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97"/>
    <x v="1"/>
    <s v="Argentina"/>
    <x v="0"/>
    <n v="40700"/>
    <s v="Revenues - Third Parties"/>
    <x v="0"/>
    <x v="9"/>
    <n v="2026"/>
    <n v="6"/>
    <s v="USD"/>
    <n v="382.52"/>
    <n v="1"/>
    <n v="382.52"/>
    <x v="0"/>
    <m/>
    <m/>
    <m/>
    <m/>
    <m/>
    <m/>
    <m/>
    <m/>
    <m/>
    <m/>
  </r>
  <r>
    <x v="1"/>
    <x v="98"/>
    <x v="1"/>
    <s v="Argentina"/>
    <x v="0"/>
    <n v="40700"/>
    <s v="Revenues - Third Parties"/>
    <x v="0"/>
    <x v="0"/>
    <n v="2026"/>
    <n v="6"/>
    <s v="USD"/>
    <n v="191.26"/>
    <n v="1"/>
    <n v="191.26"/>
    <x v="0"/>
    <m/>
    <m/>
    <m/>
    <m/>
    <m/>
    <m/>
    <m/>
    <m/>
    <m/>
    <m/>
  </r>
  <r>
    <x v="1"/>
    <x v="99"/>
    <x v="1"/>
    <s v="Argentina"/>
    <x v="2"/>
    <n v="40700"/>
    <s v="Revenues - Third Parties"/>
    <x v="0"/>
    <x v="15"/>
    <n v="2026"/>
    <n v="6"/>
    <s v="USD"/>
    <n v="2846.05"/>
    <n v="1"/>
    <n v="2846.05"/>
    <x v="0"/>
    <n v="1"/>
    <m/>
    <m/>
    <m/>
    <m/>
    <m/>
    <m/>
    <m/>
    <m/>
    <m/>
  </r>
  <r>
    <x v="1"/>
    <x v="99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00"/>
    <x v="1"/>
    <s v="Argentina"/>
    <x v="2"/>
    <n v="40700"/>
    <s v="Revenues - Third Parties"/>
    <x v="0"/>
    <x v="15"/>
    <n v="2026"/>
    <n v="6"/>
    <s v="USD"/>
    <n v="880.72"/>
    <n v="1"/>
    <n v="880.72"/>
    <x v="0"/>
    <n v="1"/>
    <m/>
    <m/>
    <m/>
    <m/>
    <m/>
    <m/>
    <m/>
    <m/>
    <m/>
  </r>
  <r>
    <x v="1"/>
    <x v="100"/>
    <x v="1"/>
    <s v="Argentina"/>
    <x v="3"/>
    <n v="40700"/>
    <s v="Revenues - Third Parties"/>
    <x v="0"/>
    <x v="12"/>
    <n v="2026"/>
    <n v="6"/>
    <s v="USD"/>
    <n v="125.55"/>
    <n v="1"/>
    <n v="125.55"/>
    <x v="0"/>
    <m/>
    <m/>
    <m/>
    <m/>
    <m/>
    <m/>
    <m/>
    <m/>
    <m/>
    <m/>
  </r>
  <r>
    <x v="1"/>
    <x v="100"/>
    <x v="1"/>
    <s v="Argentina"/>
    <x v="3"/>
    <n v="40700"/>
    <s v="Revenues - Third Parties"/>
    <x v="0"/>
    <x v="7"/>
    <n v="2026"/>
    <n v="6"/>
    <s v="USD"/>
    <n v="125.55"/>
    <n v="1"/>
    <n v="125.55"/>
    <x v="0"/>
    <m/>
    <m/>
    <m/>
    <m/>
    <m/>
    <m/>
    <m/>
    <m/>
    <m/>
    <m/>
  </r>
  <r>
    <x v="1"/>
    <x v="100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01"/>
    <x v="1"/>
    <s v="Argentina"/>
    <x v="0"/>
    <n v="40700"/>
    <s v="Revenues - Third Parties"/>
    <x v="0"/>
    <x v="4"/>
    <n v="2026"/>
    <n v="6"/>
    <s v="USD"/>
    <n v="95.63"/>
    <n v="1"/>
    <n v="95.63"/>
    <x v="0"/>
    <m/>
    <m/>
    <m/>
    <m/>
    <m/>
    <m/>
    <m/>
    <m/>
    <m/>
    <m/>
  </r>
  <r>
    <x v="1"/>
    <x v="102"/>
    <x v="1"/>
    <s v="Argentina"/>
    <x v="2"/>
    <n v="40700"/>
    <s v="Revenues - Third Parties"/>
    <x v="0"/>
    <x v="15"/>
    <n v="2026"/>
    <n v="6"/>
    <s v="USD"/>
    <n v="691.12"/>
    <n v="1"/>
    <n v="691.12"/>
    <x v="0"/>
    <n v="1"/>
    <m/>
    <m/>
    <m/>
    <m/>
    <m/>
    <m/>
    <m/>
    <m/>
    <m/>
  </r>
  <r>
    <x v="1"/>
    <x v="102"/>
    <x v="1"/>
    <s v="Argentina"/>
    <x v="0"/>
    <n v="40700"/>
    <s v="Revenues - Third Parties"/>
    <x v="0"/>
    <x v="4"/>
    <n v="2026"/>
    <n v="6"/>
    <s v="USD"/>
    <n v="231.78"/>
    <n v="1"/>
    <n v="231.78"/>
    <x v="0"/>
    <m/>
    <m/>
    <m/>
    <m/>
    <m/>
    <m/>
    <m/>
    <m/>
    <m/>
    <m/>
  </r>
  <r>
    <x v="1"/>
    <x v="102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103"/>
    <x v="1"/>
    <s v="Argentina"/>
    <x v="0"/>
    <n v="40700"/>
    <s v="Revenues - Third Parties"/>
    <x v="0"/>
    <x v="4"/>
    <n v="2026"/>
    <n v="6"/>
    <s v="USD"/>
    <n v="95.63"/>
    <n v="1"/>
    <n v="95.63"/>
    <x v="0"/>
    <m/>
    <m/>
    <m/>
    <m/>
    <m/>
    <m/>
    <m/>
    <m/>
    <m/>
    <m/>
  </r>
  <r>
    <x v="1"/>
    <x v="104"/>
    <x v="1"/>
    <s v="Argentina"/>
    <x v="2"/>
    <n v="40700"/>
    <s v="Revenues - Third Parties"/>
    <x v="0"/>
    <x v="15"/>
    <n v="2026"/>
    <n v="6"/>
    <s v="USD"/>
    <n v="822.4"/>
    <n v="1"/>
    <n v="822.4"/>
    <x v="0"/>
    <n v="1"/>
    <m/>
    <m/>
    <m/>
    <m/>
    <m/>
    <m/>
    <m/>
    <m/>
    <m/>
  </r>
  <r>
    <x v="1"/>
    <x v="104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05"/>
    <x v="1"/>
    <s v="Argentina"/>
    <x v="2"/>
    <n v="40700"/>
    <s v="Revenues - Third Parties"/>
    <x v="0"/>
    <x v="15"/>
    <n v="2026"/>
    <n v="6"/>
    <s v="USD"/>
    <n v="1600.89"/>
    <n v="1"/>
    <n v="1600.89"/>
    <x v="0"/>
    <n v="1"/>
    <m/>
    <m/>
    <m/>
    <m/>
    <m/>
    <m/>
    <m/>
    <m/>
    <m/>
  </r>
  <r>
    <x v="1"/>
    <x v="105"/>
    <x v="1"/>
    <s v="Argentina"/>
    <x v="3"/>
    <n v="40700"/>
    <s v="Revenues - Third Parties"/>
    <x v="0"/>
    <x v="21"/>
    <n v="2026"/>
    <n v="6"/>
    <s v="USD"/>
    <n v="251.1"/>
    <n v="1"/>
    <n v="251.1"/>
    <x v="0"/>
    <m/>
    <m/>
    <m/>
    <m/>
    <m/>
    <m/>
    <m/>
    <m/>
    <m/>
    <m/>
  </r>
  <r>
    <x v="1"/>
    <x v="105"/>
    <x v="1"/>
    <s v="Argentina"/>
    <x v="3"/>
    <n v="40700"/>
    <s v="Revenues - Third Parties"/>
    <x v="0"/>
    <x v="22"/>
    <n v="2026"/>
    <n v="6"/>
    <s v="USD"/>
    <n v="125.55"/>
    <n v="1"/>
    <n v="125.55"/>
    <x v="0"/>
    <m/>
    <m/>
    <m/>
    <m/>
    <m/>
    <m/>
    <m/>
    <m/>
    <m/>
    <m/>
  </r>
  <r>
    <x v="1"/>
    <x v="105"/>
    <x v="1"/>
    <s v="Argentina"/>
    <x v="3"/>
    <n v="40700"/>
    <s v="Revenues - Third Parties"/>
    <x v="0"/>
    <x v="23"/>
    <n v="2026"/>
    <n v="6"/>
    <s v="USD"/>
    <n v="101.41"/>
    <n v="1"/>
    <n v="101.41"/>
    <x v="0"/>
    <m/>
    <m/>
    <m/>
    <m/>
    <m/>
    <m/>
    <m/>
    <m/>
    <m/>
    <m/>
  </r>
  <r>
    <x v="1"/>
    <x v="105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05"/>
    <x v="1"/>
    <s v="Argentina"/>
    <x v="0"/>
    <n v="40700"/>
    <s v="Revenues - Third Parties"/>
    <x v="0"/>
    <x v="6"/>
    <n v="2026"/>
    <n v="6"/>
    <s v="USD"/>
    <n v="95.63"/>
    <n v="1"/>
    <n v="95.63"/>
    <x v="0"/>
    <m/>
    <m/>
    <m/>
    <m/>
    <m/>
    <m/>
    <m/>
    <m/>
    <m/>
    <m/>
  </r>
  <r>
    <x v="1"/>
    <x v="105"/>
    <x v="1"/>
    <s v="Argentina"/>
    <x v="0"/>
    <n v="40700"/>
    <s v="Revenues - Third Parties"/>
    <x v="0"/>
    <x v="10"/>
    <n v="2026"/>
    <n v="6"/>
    <s v="USD"/>
    <n v="173.82"/>
    <n v="1"/>
    <n v="173.82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12"/>
    <n v="2026"/>
    <n v="6"/>
    <s v="USD"/>
    <n v="376.65"/>
    <n v="1"/>
    <n v="376.6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7"/>
    <n v="2026"/>
    <n v="6"/>
    <s v="USD"/>
    <n v="376.65"/>
    <n v="1"/>
    <n v="376.6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21"/>
    <n v="2026"/>
    <n v="6"/>
    <s v="USD"/>
    <n v="125.55"/>
    <n v="1"/>
    <n v="125.55"/>
    <x v="0"/>
    <m/>
    <m/>
    <m/>
    <m/>
    <m/>
    <m/>
    <m/>
    <m/>
    <m/>
    <m/>
  </r>
  <r>
    <x v="1"/>
    <x v="106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1"/>
    <x v="107"/>
    <x v="1"/>
    <s v="Argentina"/>
    <x v="1"/>
    <n v="40700"/>
    <s v="Revenues - Third Parties"/>
    <x v="0"/>
    <x v="24"/>
    <n v="2026"/>
    <n v="6"/>
    <s v="USD"/>
    <n v="277.10000000000002"/>
    <n v="1"/>
    <n v="277.10000000000002"/>
    <x v="0"/>
    <n v="1"/>
    <m/>
    <m/>
    <m/>
    <m/>
    <m/>
    <m/>
    <m/>
    <m/>
    <m/>
  </r>
  <r>
    <x v="1"/>
    <x v="107"/>
    <x v="1"/>
    <s v="Argentina"/>
    <x v="1"/>
    <n v="40700"/>
    <s v="Revenues - Third Parties"/>
    <x v="0"/>
    <x v="25"/>
    <n v="2026"/>
    <n v="6"/>
    <s v="USD"/>
    <n v="675.99"/>
    <n v="1"/>
    <n v="675.99"/>
    <x v="0"/>
    <m/>
    <m/>
    <m/>
    <m/>
    <m/>
    <m/>
    <m/>
    <m/>
    <m/>
    <m/>
  </r>
  <r>
    <x v="1"/>
    <x v="108"/>
    <x v="1"/>
    <s v="Argentina"/>
    <x v="1"/>
    <n v="40700"/>
    <s v="Revenues - Third Parties"/>
    <x v="0"/>
    <x v="24"/>
    <n v="2026"/>
    <n v="6"/>
    <s v="USD"/>
    <n v="471.07"/>
    <n v="1"/>
    <n v="471.07"/>
    <x v="0"/>
    <n v="1"/>
    <m/>
    <m/>
    <m/>
    <m/>
    <m/>
    <m/>
    <m/>
    <m/>
    <m/>
  </r>
  <r>
    <x v="1"/>
    <x v="108"/>
    <x v="1"/>
    <s v="Argentina"/>
    <x v="1"/>
    <n v="40700"/>
    <s v="Revenues - Third Parties"/>
    <x v="0"/>
    <x v="25"/>
    <n v="2026"/>
    <n v="6"/>
    <s v="USD"/>
    <n v="675.99"/>
    <n v="1"/>
    <n v="675.99"/>
    <x v="0"/>
    <m/>
    <m/>
    <m/>
    <m/>
    <m/>
    <m/>
    <m/>
    <m/>
    <m/>
    <m/>
  </r>
  <r>
    <x v="1"/>
    <x v="109"/>
    <x v="1"/>
    <s v="Argentina"/>
    <x v="1"/>
    <n v="40700"/>
    <s v="Revenues - Third Parties"/>
    <x v="0"/>
    <x v="24"/>
    <n v="2026"/>
    <n v="6"/>
    <s v="USD"/>
    <n v="360.23"/>
    <n v="1"/>
    <n v="360.23"/>
    <x v="0"/>
    <n v="1"/>
    <m/>
    <m/>
    <m/>
    <m/>
    <m/>
    <m/>
    <m/>
    <m/>
    <m/>
  </r>
  <r>
    <x v="1"/>
    <x v="109"/>
    <x v="1"/>
    <s v="Argentina"/>
    <x v="1"/>
    <n v="40700"/>
    <s v="Revenues - Third Parties"/>
    <x v="0"/>
    <x v="25"/>
    <n v="2026"/>
    <n v="6"/>
    <s v="USD"/>
    <n v="675.99"/>
    <n v="1"/>
    <n v="675.99"/>
    <x v="0"/>
    <m/>
    <m/>
    <m/>
    <m/>
    <m/>
    <m/>
    <m/>
    <m/>
    <m/>
    <m/>
  </r>
  <r>
    <x v="1"/>
    <x v="110"/>
    <x v="1"/>
    <s v="Argentina"/>
    <x v="1"/>
    <n v="40700"/>
    <s v="Revenues - Third Parties"/>
    <x v="0"/>
    <x v="24"/>
    <n v="2026"/>
    <n v="6"/>
    <s v="USD"/>
    <n v="304.81"/>
    <n v="1"/>
    <n v="304.81"/>
    <x v="0"/>
    <n v="1"/>
    <m/>
    <m/>
    <m/>
    <m/>
    <m/>
    <m/>
    <m/>
    <m/>
    <m/>
  </r>
  <r>
    <x v="1"/>
    <x v="110"/>
    <x v="1"/>
    <s v="Argentina"/>
    <x v="1"/>
    <n v="40700"/>
    <s v="Revenues - Third Parties"/>
    <x v="0"/>
    <x v="25"/>
    <n v="2026"/>
    <n v="6"/>
    <s v="USD"/>
    <n v="675.99"/>
    <n v="1"/>
    <n v="675.99"/>
    <x v="0"/>
    <m/>
    <m/>
    <m/>
    <m/>
    <m/>
    <m/>
    <m/>
    <m/>
    <m/>
    <m/>
  </r>
  <r>
    <x v="1"/>
    <x v="111"/>
    <x v="1"/>
    <s v="Argentina"/>
    <x v="1"/>
    <n v="40700"/>
    <s v="Revenues - Third Parties"/>
    <x v="0"/>
    <x v="24"/>
    <n v="2026"/>
    <n v="6"/>
    <s v="USD"/>
    <n v="193.97"/>
    <n v="1"/>
    <n v="193.97"/>
    <x v="0"/>
    <n v="1"/>
    <m/>
    <m/>
    <m/>
    <m/>
    <m/>
    <m/>
    <m/>
    <m/>
    <m/>
  </r>
  <r>
    <x v="1"/>
    <x v="111"/>
    <x v="1"/>
    <s v="Argentina"/>
    <x v="1"/>
    <n v="40700"/>
    <s v="Revenues - Third Parties"/>
    <x v="0"/>
    <x v="25"/>
    <n v="2026"/>
    <n v="6"/>
    <s v="USD"/>
    <n v="675.99"/>
    <n v="1"/>
    <n v="675.99"/>
    <x v="0"/>
    <m/>
    <m/>
    <m/>
    <m/>
    <m/>
    <m/>
    <m/>
    <m/>
    <m/>
    <m/>
  </r>
  <r>
    <x v="2"/>
    <x v="112"/>
    <x v="2"/>
    <s v="Argentina"/>
    <x v="2"/>
    <n v="40700"/>
    <s v="Revenues - Third Parties"/>
    <x v="0"/>
    <x v="15"/>
    <n v="2026"/>
    <n v="6"/>
    <s v="USD"/>
    <n v="6075.72"/>
    <n v="1"/>
    <n v="6075.72"/>
    <x v="0"/>
    <n v="1"/>
    <m/>
    <m/>
    <m/>
    <m/>
    <m/>
    <m/>
    <m/>
    <m/>
    <m/>
  </r>
  <r>
    <x v="2"/>
    <x v="112"/>
    <x v="2"/>
    <s v="Argentina"/>
    <x v="3"/>
    <n v="40700"/>
    <s v="Revenues - Third Parties"/>
    <x v="0"/>
    <x v="12"/>
    <n v="2026"/>
    <n v="6"/>
    <s v="USD"/>
    <n v="349.67040000000003"/>
    <n v="1"/>
    <n v="349.67040000000003"/>
    <x v="0"/>
    <m/>
    <m/>
    <m/>
    <m/>
    <m/>
    <m/>
    <m/>
    <m/>
    <m/>
    <m/>
  </r>
  <r>
    <x v="2"/>
    <x v="112"/>
    <x v="2"/>
    <s v="Argentina"/>
    <x v="3"/>
    <n v="40700"/>
    <s v="Revenues - Third Parties"/>
    <x v="0"/>
    <x v="26"/>
    <n v="2026"/>
    <n v="6"/>
    <s v="USD"/>
    <n v="1261.3536000000001"/>
    <n v="1"/>
    <n v="1261.3536000000001"/>
    <x v="0"/>
    <m/>
    <m/>
    <m/>
    <m/>
    <m/>
    <m/>
    <m/>
    <m/>
    <m/>
    <m/>
  </r>
  <r>
    <x v="2"/>
    <x v="112"/>
    <x v="2"/>
    <s v="Argentina"/>
    <x v="0"/>
    <n v="40700"/>
    <s v="Revenues - Third Parties"/>
    <x v="0"/>
    <x v="4"/>
    <n v="2026"/>
    <n v="6"/>
    <s v="USD"/>
    <n v="315.3408"/>
    <n v="1"/>
    <n v="315.3408"/>
    <x v="0"/>
    <m/>
    <m/>
    <m/>
    <m/>
    <m/>
    <m/>
    <m/>
    <m/>
    <m/>
    <m/>
  </r>
  <r>
    <x v="3"/>
    <x v="113"/>
    <x v="3"/>
    <s v="Argentina"/>
    <x v="3"/>
    <n v="40700"/>
    <s v="Revenues - Third Parties"/>
    <x v="0"/>
    <x v="26"/>
    <n v="2026"/>
    <n v="6"/>
    <s v="USD"/>
    <n v="1696.88"/>
    <n v="1"/>
    <n v="1696.88"/>
    <x v="0"/>
    <m/>
    <m/>
    <m/>
    <m/>
    <m/>
    <m/>
    <m/>
    <m/>
    <m/>
    <m/>
  </r>
  <r>
    <x v="3"/>
    <x v="113"/>
    <x v="3"/>
    <s v="Argentina"/>
    <x v="0"/>
    <n v="40700"/>
    <s v="Revenues - Third Parties"/>
    <x v="0"/>
    <x v="10"/>
    <n v="2026"/>
    <n v="6"/>
    <s v="USD"/>
    <n v="2124.35"/>
    <n v="1"/>
    <n v="2124.35"/>
    <x v="0"/>
    <m/>
    <m/>
    <m/>
    <m/>
    <m/>
    <m/>
    <m/>
    <m/>
    <m/>
    <m/>
  </r>
  <r>
    <x v="4"/>
    <x v="114"/>
    <x v="4"/>
    <s v="Argentina"/>
    <x v="3"/>
    <n v="40700"/>
    <s v="Revenues - Third Parties"/>
    <x v="0"/>
    <x v="26"/>
    <n v="2026"/>
    <n v="6"/>
    <s v="USD"/>
    <n v="450"/>
    <n v="1"/>
    <n v="450"/>
    <x v="0"/>
    <m/>
    <m/>
    <m/>
    <m/>
    <m/>
    <m/>
    <m/>
    <m/>
    <m/>
    <m/>
  </r>
  <r>
    <x v="4"/>
    <x v="114"/>
    <x v="4"/>
    <s v="Argentina"/>
    <x v="0"/>
    <n v="40700"/>
    <s v="Revenues - Third Parties"/>
    <x v="0"/>
    <x v="4"/>
    <n v="2026"/>
    <n v="6"/>
    <s v="USD"/>
    <n v="2594.48"/>
    <n v="1"/>
    <n v="2594.48"/>
    <x v="0"/>
    <m/>
    <m/>
    <m/>
    <m/>
    <m/>
    <m/>
    <m/>
    <m/>
    <m/>
    <m/>
  </r>
  <r>
    <x v="4"/>
    <x v="114"/>
    <x v="4"/>
    <s v="Argentina"/>
    <x v="0"/>
    <n v="40700"/>
    <s v="Revenues - Third Parties"/>
    <x v="0"/>
    <x v="6"/>
    <n v="2026"/>
    <n v="6"/>
    <s v="USD"/>
    <n v="1011.84"/>
    <n v="1"/>
    <n v="1011.84"/>
    <x v="0"/>
    <m/>
    <m/>
    <m/>
    <m/>
    <m/>
    <m/>
    <m/>
    <m/>
    <m/>
    <m/>
  </r>
  <r>
    <x v="4"/>
    <x v="115"/>
    <x v="5"/>
    <s v="Argentina"/>
    <x v="0"/>
    <n v="40700"/>
    <s v="Revenues - Third Parties"/>
    <x v="0"/>
    <x v="27"/>
    <n v="2026"/>
    <n v="6"/>
    <s v="USD"/>
    <n v="7235.8884297520653"/>
    <n v="1"/>
    <n v="7235.8884297520653"/>
    <x v="0"/>
    <m/>
    <m/>
    <m/>
    <m/>
    <m/>
    <m/>
    <m/>
    <m/>
    <m/>
    <m/>
  </r>
  <r>
    <x v="4"/>
    <x v="115"/>
    <x v="5"/>
    <s v="Argentina"/>
    <x v="3"/>
    <n v="40700"/>
    <s v="Revenues - Third Parties"/>
    <x v="0"/>
    <x v="28"/>
    <n v="2026"/>
    <n v="6"/>
    <s v="USD"/>
    <n v="10130.24380165289"/>
    <n v="1"/>
    <n v="10130.24380165289"/>
    <x v="0"/>
    <m/>
    <m/>
    <m/>
    <m/>
    <m/>
    <m/>
    <m/>
    <m/>
    <m/>
    <m/>
  </r>
  <r>
    <x v="4"/>
    <x v="115"/>
    <x v="5"/>
    <s v="Argentina"/>
    <x v="2"/>
    <n v="40700"/>
    <s v="Revenues - Third Parties"/>
    <x v="0"/>
    <x v="29"/>
    <n v="2026"/>
    <n v="6"/>
    <s v="USD"/>
    <n v="11577.421487603306"/>
    <n v="1"/>
    <n v="11577.421487603306"/>
    <x v="0"/>
    <n v="1"/>
    <m/>
    <m/>
    <m/>
    <m/>
    <m/>
    <m/>
    <m/>
    <m/>
    <m/>
  </r>
  <r>
    <x v="4"/>
    <x v="116"/>
    <x v="6"/>
    <s v="Argentina"/>
    <x v="3"/>
    <n v="40700"/>
    <s v="Revenues - Third Parties"/>
    <x v="0"/>
    <x v="26"/>
    <n v="2026"/>
    <n v="6"/>
    <s v="USD"/>
    <n v="1479.92"/>
    <n v="1"/>
    <n v="1479.92"/>
    <x v="0"/>
    <m/>
    <m/>
    <m/>
    <m/>
    <m/>
    <m/>
    <m/>
    <m/>
    <m/>
    <m/>
  </r>
  <r>
    <x v="4"/>
    <x v="116"/>
    <x v="6"/>
    <s v="Argentina"/>
    <x v="0"/>
    <n v="40700"/>
    <s v="Revenues - Third Parties"/>
    <x v="0"/>
    <x v="10"/>
    <n v="2026"/>
    <n v="6"/>
    <s v="USD"/>
    <n v="370.55"/>
    <n v="1"/>
    <n v="370.55"/>
    <x v="0"/>
    <m/>
    <m/>
    <m/>
    <m/>
    <m/>
    <m/>
    <m/>
    <m/>
    <m/>
    <m/>
  </r>
  <r>
    <x v="4"/>
    <x v="116"/>
    <x v="6"/>
    <s v="Argentina"/>
    <x v="3"/>
    <n v="40700"/>
    <s v="Revenues - Third Parties"/>
    <x v="0"/>
    <x v="26"/>
    <n v="2026"/>
    <n v="6"/>
    <s v="USD"/>
    <n v="1479.92"/>
    <n v="1"/>
    <n v="1479.92"/>
    <x v="0"/>
    <m/>
    <m/>
    <m/>
    <m/>
    <m/>
    <m/>
    <m/>
    <m/>
    <m/>
    <m/>
  </r>
  <r>
    <x v="4"/>
    <x v="116"/>
    <x v="6"/>
    <s v="Argentina"/>
    <x v="0"/>
    <n v="40700"/>
    <s v="Revenues - Third Parties"/>
    <x v="0"/>
    <x v="10"/>
    <n v="2026"/>
    <n v="6"/>
    <s v="USD"/>
    <n v="370.55"/>
    <n v="1"/>
    <n v="370.55"/>
    <x v="0"/>
    <m/>
    <m/>
    <m/>
    <m/>
    <m/>
    <m/>
    <m/>
    <m/>
    <m/>
    <m/>
  </r>
  <r>
    <x v="4"/>
    <x v="116"/>
    <x v="6"/>
    <s v="Argentina"/>
    <x v="3"/>
    <n v="40700"/>
    <s v="Revenues - Third Parties"/>
    <x v="0"/>
    <x v="26"/>
    <n v="2026"/>
    <n v="6"/>
    <s v="USD"/>
    <n v="1479.92"/>
    <n v="1"/>
    <n v="1479.92"/>
    <x v="0"/>
    <m/>
    <m/>
    <m/>
    <m/>
    <m/>
    <m/>
    <m/>
    <m/>
    <m/>
    <m/>
  </r>
  <r>
    <x v="4"/>
    <x v="116"/>
    <x v="6"/>
    <s v="Argentina"/>
    <x v="0"/>
    <n v="40700"/>
    <s v="Revenues - Third Parties"/>
    <x v="0"/>
    <x v="10"/>
    <n v="2026"/>
    <n v="6"/>
    <s v="USD"/>
    <n v="370.55"/>
    <n v="1"/>
    <n v="370.5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12"/>
    <n v="2026"/>
    <n v="6"/>
    <s v="USD"/>
    <n v="-376.65"/>
    <n v="1"/>
    <n v="-376.6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7"/>
    <n v="2026"/>
    <n v="6"/>
    <s v="USD"/>
    <n v="-376.65"/>
    <n v="1"/>
    <n v="-376.6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21"/>
    <n v="2026"/>
    <n v="6"/>
    <s v="USD"/>
    <n v="-125.55"/>
    <n v="1"/>
    <n v="-125.55"/>
    <x v="0"/>
    <m/>
    <m/>
    <m/>
    <m/>
    <m/>
    <m/>
    <m/>
    <m/>
    <m/>
    <m/>
  </r>
  <r>
    <x v="1"/>
    <x v="106"/>
    <x v="1"/>
    <s v="Argentina"/>
    <x v="0"/>
    <n v="40700"/>
    <s v="Revenues - Third Parties"/>
    <x v="0"/>
    <x v="4"/>
    <n v="2026"/>
    <n v="6"/>
    <s v="USD"/>
    <n v="-115.89"/>
    <n v="1"/>
    <n v="-115.89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7"/>
    <n v="2026"/>
    <n v="6"/>
    <s v="USD"/>
    <n v="376.65"/>
    <n v="1"/>
    <n v="376.65"/>
    <x v="0"/>
    <m/>
    <m/>
    <m/>
    <m/>
    <m/>
    <m/>
    <m/>
    <m/>
    <m/>
    <m/>
  </r>
  <r>
    <x v="1"/>
    <x v="106"/>
    <x v="1"/>
    <s v="Argentina"/>
    <x v="3"/>
    <n v="40700"/>
    <s v="Revenues - Third Parties"/>
    <x v="0"/>
    <x v="21"/>
    <n v="2026"/>
    <n v="6"/>
    <s v="USD"/>
    <n v="125.55"/>
    <n v="1"/>
    <n v="125.55"/>
    <x v="0"/>
    <m/>
    <m/>
    <m/>
    <m/>
    <m/>
    <m/>
    <m/>
    <m/>
    <m/>
    <m/>
  </r>
  <r>
    <x v="1"/>
    <x v="106"/>
    <x v="1"/>
    <s v="Argentina"/>
    <x v="0"/>
    <n v="40700"/>
    <s v="Revenues - Third Parties"/>
    <x v="0"/>
    <x v="4"/>
    <n v="2026"/>
    <n v="6"/>
    <s v="USD"/>
    <n v="115.89"/>
    <n v="1"/>
    <n v="115.89"/>
    <x v="0"/>
    <m/>
    <m/>
    <m/>
    <m/>
    <m/>
    <m/>
    <m/>
    <m/>
    <m/>
    <m/>
  </r>
  <r>
    <x v="5"/>
    <x v="115"/>
    <x v="7"/>
    <s v="Argentina"/>
    <x v="5"/>
    <n v="40700"/>
    <s v="Revenues - Third Parties"/>
    <x v="0"/>
    <x v="30"/>
    <n v="2026"/>
    <n v="6"/>
    <s v="USD"/>
    <n v="153744.85"/>
    <n v="1"/>
    <n v="153744.85"/>
    <x v="0"/>
    <n v="1"/>
    <m/>
    <m/>
    <m/>
    <m/>
    <m/>
    <m/>
    <m/>
    <m/>
    <m/>
  </r>
  <r>
    <x v="4"/>
    <x v="115"/>
    <x v="5"/>
    <s v="Argentina"/>
    <x v="2"/>
    <n v="40700"/>
    <s v="Revenues - Third Parties"/>
    <x v="0"/>
    <x v="31"/>
    <n v="2026"/>
    <n v="6"/>
    <s v="USD"/>
    <n v="2926.2899999999936"/>
    <n v="1"/>
    <n v="2926.2899999999936"/>
    <x v="0"/>
    <s v="Not Applicable"/>
    <m/>
    <m/>
    <m/>
    <m/>
    <m/>
    <m/>
    <m/>
    <m/>
    <m/>
  </r>
  <r>
    <x v="5"/>
    <x v="117"/>
    <x v="7"/>
    <s v="Argentina"/>
    <x v="6"/>
    <n v="40700"/>
    <s v="Revenues - Third Parties"/>
    <x v="0"/>
    <x v="32"/>
    <n v="2026"/>
    <n v="6"/>
    <s v="USD"/>
    <n v="-10449.531703478882"/>
    <n v="1"/>
    <n v="-10449.531703478882"/>
    <x v="0"/>
    <n v="1"/>
    <m/>
    <m/>
    <m/>
    <m/>
    <m/>
    <m/>
    <m/>
    <m/>
    <m/>
  </r>
  <r>
    <x v="5"/>
    <x v="118"/>
    <x v="7"/>
    <s v="Argentina"/>
    <x v="6"/>
    <n v="40700"/>
    <s v="Revenues - Third Parties"/>
    <x v="0"/>
    <x v="32"/>
    <n v="2026"/>
    <n v="6"/>
    <s v="USD"/>
    <n v="0"/>
    <n v="1"/>
    <n v="0"/>
    <x v="0"/>
    <n v="1"/>
    <m/>
    <m/>
    <m/>
    <m/>
    <m/>
    <m/>
    <m/>
    <m/>
    <m/>
  </r>
  <r>
    <x v="5"/>
    <x v="119"/>
    <x v="7"/>
    <s v="Argentina"/>
    <x v="6"/>
    <n v="40700"/>
    <s v="Revenues - Third Parties"/>
    <x v="0"/>
    <x v="32"/>
    <n v="2026"/>
    <n v="6"/>
    <s v="USD"/>
    <n v="0"/>
    <n v="1"/>
    <n v="0"/>
    <x v="0"/>
    <n v="1"/>
    <m/>
    <m/>
    <m/>
    <m/>
    <m/>
    <m/>
    <m/>
    <m/>
    <m/>
  </r>
  <r>
    <x v="5"/>
    <x v="120"/>
    <x v="7"/>
    <s v="Argentina"/>
    <x v="6"/>
    <n v="40700"/>
    <s v="Revenues - Third Parties"/>
    <x v="0"/>
    <x v="32"/>
    <n v="2026"/>
    <n v="6"/>
    <s v="USD"/>
    <n v="0"/>
    <n v="1"/>
    <n v="0"/>
    <x v="0"/>
    <n v="1"/>
    <m/>
    <m/>
    <m/>
    <m/>
    <m/>
    <m/>
    <m/>
    <m/>
    <m/>
  </r>
  <r>
    <x v="5"/>
    <x v="121"/>
    <x v="7"/>
    <s v="Argentina"/>
    <x v="6"/>
    <n v="40700"/>
    <s v="Revenues - Third Parties"/>
    <x v="0"/>
    <x v="32"/>
    <n v="2026"/>
    <n v="6"/>
    <s v="USD"/>
    <n v="0"/>
    <n v="1"/>
    <n v="0"/>
    <x v="0"/>
    <n v="1"/>
    <m/>
    <m/>
    <m/>
    <m/>
    <m/>
    <m/>
    <m/>
    <m/>
    <m/>
  </r>
  <r>
    <x v="5"/>
    <x v="122"/>
    <x v="7"/>
    <s v="Argentina"/>
    <x v="6"/>
    <n v="40700"/>
    <s v="Revenues - Third Parties"/>
    <x v="0"/>
    <x v="32"/>
    <n v="2026"/>
    <n v="6"/>
    <s v="USD"/>
    <n v="-546.01130718750005"/>
    <n v="1"/>
    <n v="-546.01130718750005"/>
    <x v="0"/>
    <n v="1"/>
    <m/>
    <m/>
    <m/>
    <m/>
    <m/>
    <m/>
    <m/>
    <m/>
    <m/>
  </r>
  <r>
    <x v="5"/>
    <x v="123"/>
    <x v="7"/>
    <s v="Argentina"/>
    <x v="6"/>
    <n v="40700"/>
    <s v="Revenues - Third Parties"/>
    <x v="0"/>
    <x v="32"/>
    <n v="2026"/>
    <n v="6"/>
    <s v="USD"/>
    <n v="-1065.9526648554915"/>
    <n v="1"/>
    <n v="-1065.9526648554915"/>
    <x v="0"/>
    <n v="1"/>
    <m/>
    <m/>
    <m/>
    <m/>
    <m/>
    <m/>
    <m/>
    <m/>
    <m/>
  </r>
  <r>
    <x v="5"/>
    <x v="124"/>
    <x v="7"/>
    <s v="Argentina"/>
    <x v="6"/>
    <n v="40700"/>
    <s v="Revenues - Third Parties"/>
    <x v="0"/>
    <x v="32"/>
    <n v="2026"/>
    <n v="6"/>
    <s v="USD"/>
    <n v="-4192.7926556511175"/>
    <n v="1"/>
    <n v="-4192.7926556511175"/>
    <x v="0"/>
    <n v="1"/>
    <m/>
    <m/>
    <m/>
    <m/>
    <m/>
    <m/>
    <m/>
    <m/>
    <m/>
  </r>
  <r>
    <x v="5"/>
    <x v="125"/>
    <x v="7"/>
    <s v="Argentina"/>
    <x v="6"/>
    <n v="40700"/>
    <s v="Revenues - Third Parties"/>
    <x v="0"/>
    <x v="32"/>
    <n v="2026"/>
    <n v="6"/>
    <s v="USD"/>
    <n v="-12722.332844272381"/>
    <n v="1"/>
    <n v="-12722.332844272381"/>
    <x v="0"/>
    <n v="1"/>
    <m/>
    <m/>
    <m/>
    <m/>
    <m/>
    <m/>
    <m/>
    <m/>
    <m/>
  </r>
  <r>
    <x v="5"/>
    <x v="126"/>
    <x v="7"/>
    <s v="Argentina"/>
    <x v="6"/>
    <n v="40700"/>
    <s v="Revenues - Third Parties"/>
    <x v="0"/>
    <x v="32"/>
    <n v="2026"/>
    <n v="6"/>
    <s v="USD"/>
    <n v="-3804.3804130205081"/>
    <n v="1"/>
    <n v="-3804.3804130205081"/>
    <x v="0"/>
    <n v="1"/>
    <m/>
    <m/>
    <m/>
    <m/>
    <m/>
    <m/>
    <m/>
    <m/>
    <m/>
  </r>
  <r>
    <x v="5"/>
    <x v="127"/>
    <x v="7"/>
    <s v="Argentina"/>
    <x v="6"/>
    <n v="40700"/>
    <s v="Revenues - Third Parties"/>
    <x v="0"/>
    <x v="32"/>
    <n v="2026"/>
    <n v="6"/>
    <s v="USD"/>
    <n v="-9113.8102206298081"/>
    <n v="1"/>
    <n v="-9113.8102206298081"/>
    <x v="0"/>
    <n v="1"/>
    <m/>
    <m/>
    <m/>
    <m/>
    <m/>
    <m/>
    <m/>
    <m/>
    <m/>
  </r>
  <r>
    <x v="5"/>
    <x v="128"/>
    <x v="7"/>
    <s v="Argentina"/>
    <x v="6"/>
    <n v="40700"/>
    <s v="Revenues - Third Parties"/>
    <x v="0"/>
    <x v="32"/>
    <n v="2026"/>
    <n v="6"/>
    <s v="USD"/>
    <n v="-9709.3949284951996"/>
    <n v="1"/>
    <n v="-9709.3949284951996"/>
    <x v="0"/>
    <n v="1"/>
    <m/>
    <m/>
    <m/>
    <m/>
    <m/>
    <m/>
    <m/>
    <m/>
    <m/>
  </r>
  <r>
    <x v="5"/>
    <x v="129"/>
    <x v="7"/>
    <s v="Argentina"/>
    <x v="6"/>
    <n v="40700"/>
    <s v="Revenues - Third Parties"/>
    <x v="0"/>
    <x v="32"/>
    <n v="2026"/>
    <n v="6"/>
    <s v="USD"/>
    <n v="-54236.174769663972"/>
    <n v="1"/>
    <n v="-54236.174769663972"/>
    <x v="0"/>
    <n v="1"/>
    <m/>
    <m/>
    <m/>
    <m/>
    <m/>
    <m/>
    <m/>
    <m/>
    <m/>
  </r>
  <r>
    <x v="5"/>
    <x v="130"/>
    <x v="7"/>
    <s v="Argentina"/>
    <x v="6"/>
    <n v="40700"/>
    <s v="Revenues - Third Parties"/>
    <x v="0"/>
    <x v="32"/>
    <n v="2026"/>
    <n v="6"/>
    <s v="USD"/>
    <n v="-8108.436232126438"/>
    <n v="1"/>
    <n v="-8108.436232126438"/>
    <x v="0"/>
    <n v="1"/>
    <m/>
    <m/>
    <m/>
    <m/>
    <m/>
    <m/>
    <m/>
    <m/>
    <m/>
  </r>
  <r>
    <x v="5"/>
    <x v="131"/>
    <x v="7"/>
    <s v="Argentina"/>
    <x v="6"/>
    <n v="40700"/>
    <s v="Revenues - Third Parties"/>
    <x v="0"/>
    <x v="32"/>
    <n v="2026"/>
    <n v="6"/>
    <s v="USD"/>
    <n v="-4002.8213364520748"/>
    <n v="1"/>
    <n v="-4002.8213364520748"/>
    <x v="0"/>
    <n v="1"/>
    <m/>
    <m/>
    <m/>
    <m/>
    <m/>
    <m/>
    <m/>
    <m/>
    <m/>
  </r>
  <r>
    <x v="5"/>
    <x v="132"/>
    <x v="7"/>
    <s v="Argentina"/>
    <x v="6"/>
    <n v="40700"/>
    <s v="Revenues - Third Parties"/>
    <x v="0"/>
    <x v="32"/>
    <n v="2026"/>
    <n v="6"/>
    <s v="USD"/>
    <n v="-15737.114852462384"/>
    <n v="1"/>
    <n v="-15737.114852462384"/>
    <x v="0"/>
    <n v="1"/>
    <m/>
    <m/>
    <m/>
    <m/>
    <m/>
    <m/>
    <m/>
    <m/>
    <m/>
  </r>
  <r>
    <x v="5"/>
    <x v="133"/>
    <x v="7"/>
    <s v="Argentina"/>
    <x v="6"/>
    <n v="40700"/>
    <s v="Revenues - Third Parties"/>
    <x v="0"/>
    <x v="32"/>
    <n v="2026"/>
    <n v="6"/>
    <s v="USD"/>
    <n v="-8696.7228607030975"/>
    <n v="1"/>
    <n v="-8696.7228607030975"/>
    <x v="0"/>
    <n v="1"/>
    <m/>
    <m/>
    <m/>
    <m/>
    <m/>
    <m/>
    <m/>
    <m/>
    <m/>
  </r>
  <r>
    <x v="5"/>
    <x v="134"/>
    <x v="7"/>
    <s v="Argentina"/>
    <x v="6"/>
    <n v="40700"/>
    <s v="Revenues - Third Parties"/>
    <x v="0"/>
    <x v="32"/>
    <n v="2026"/>
    <n v="6"/>
    <s v="USD"/>
    <n v="-68682.236611770713"/>
    <n v="1"/>
    <n v="-68682.236611770713"/>
    <x v="0"/>
    <n v="1"/>
    <m/>
    <m/>
    <m/>
    <m/>
    <m/>
    <m/>
    <m/>
    <m/>
    <m/>
  </r>
  <r>
    <x v="5"/>
    <x v="135"/>
    <x v="7"/>
    <s v="Argentina"/>
    <x v="6"/>
    <n v="40700"/>
    <s v="Revenues - Third Parties"/>
    <x v="0"/>
    <x v="32"/>
    <n v="2026"/>
    <n v="6"/>
    <s v="USD"/>
    <n v="-2137.9156375144512"/>
    <n v="1"/>
    <n v="-2137.9156375144512"/>
    <x v="0"/>
    <n v="1"/>
    <m/>
    <m/>
    <m/>
    <m/>
    <m/>
    <m/>
    <m/>
    <m/>
    <m/>
  </r>
  <r>
    <x v="5"/>
    <x v="136"/>
    <x v="7"/>
    <s v="Argentina"/>
    <x v="6"/>
    <n v="40700"/>
    <s v="Revenues - Third Parties"/>
    <x v="0"/>
    <x v="32"/>
    <n v="2026"/>
    <n v="6"/>
    <s v="USD"/>
    <n v="-17098.328341832697"/>
    <n v="1"/>
    <n v="-17098.328341832697"/>
    <x v="0"/>
    <n v="1"/>
    <m/>
    <m/>
    <m/>
    <m/>
    <m/>
    <m/>
    <m/>
    <m/>
    <m/>
  </r>
  <r>
    <x v="5"/>
    <x v="137"/>
    <x v="7"/>
    <s v="Argentina"/>
    <x v="6"/>
    <n v="40700"/>
    <s v="Revenues - Third Parties"/>
    <x v="0"/>
    <x v="32"/>
    <n v="2026"/>
    <n v="6"/>
    <s v="USD"/>
    <n v="-3858.2892725663714"/>
    <n v="1"/>
    <n v="-3858.2892725663714"/>
    <x v="0"/>
    <n v="1"/>
    <m/>
    <m/>
    <m/>
    <m/>
    <m/>
    <m/>
    <m/>
    <m/>
    <m/>
  </r>
  <r>
    <x v="5"/>
    <x v="138"/>
    <x v="7"/>
    <s v="Argentina"/>
    <x v="6"/>
    <n v="40700"/>
    <s v="Revenues - Third Parties"/>
    <x v="0"/>
    <x v="32"/>
    <n v="2026"/>
    <n v="6"/>
    <s v="USD"/>
    <n v="-3812.6607677699858"/>
    <n v="1"/>
    <n v="-3812.6607677699858"/>
    <x v="0"/>
    <n v="1"/>
    <m/>
    <m/>
    <m/>
    <m/>
    <m/>
    <m/>
    <m/>
    <m/>
    <m/>
  </r>
  <r>
    <x v="5"/>
    <x v="139"/>
    <x v="7"/>
    <s v="Argentina"/>
    <x v="6"/>
    <n v="40700"/>
    <s v="Revenues - Third Parties"/>
    <x v="0"/>
    <x v="32"/>
    <n v="2026"/>
    <n v="6"/>
    <s v="USD"/>
    <n v="-10303.210406642676"/>
    <n v="1"/>
    <n v="-10303.210406642676"/>
    <x v="0"/>
    <n v="1"/>
    <m/>
    <m/>
    <m/>
    <m/>
    <m/>
    <m/>
    <m/>
    <m/>
    <m/>
  </r>
  <r>
    <x v="5"/>
    <x v="140"/>
    <x v="7"/>
    <s v="Argentina"/>
    <x v="6"/>
    <n v="40700"/>
    <s v="Revenues - Third Parties"/>
    <x v="0"/>
    <x v="32"/>
    <n v="2026"/>
    <n v="6"/>
    <s v="USD"/>
    <n v="-87024.106530903984"/>
    <n v="1"/>
    <n v="-87024.106530903984"/>
    <x v="0"/>
    <n v="1"/>
    <m/>
    <m/>
    <m/>
    <m/>
    <m/>
    <m/>
    <m/>
    <m/>
    <m/>
  </r>
  <r>
    <x v="0"/>
    <x v="141"/>
    <x v="0"/>
    <s v="Argentina"/>
    <x v="6"/>
    <n v="40700"/>
    <s v="Revenues - Third Parties"/>
    <x v="0"/>
    <x v="32"/>
    <n v="2026"/>
    <n v="6"/>
    <s v="USD"/>
    <n v="-1273.6633336705202"/>
    <n v="1"/>
    <n v="-1273.6633336705202"/>
    <x v="0"/>
    <n v="1"/>
    <m/>
    <m/>
    <m/>
    <m/>
    <m/>
    <m/>
    <m/>
    <m/>
    <m/>
  </r>
  <r>
    <x v="2"/>
    <x v="142"/>
    <x v="2"/>
    <s v="Argentina"/>
    <x v="6"/>
    <n v="40700"/>
    <s v="Revenues - Third Parties"/>
    <x v="0"/>
    <x v="32"/>
    <n v="2026"/>
    <n v="6"/>
    <s v="USD"/>
    <n v="-900.48368280360853"/>
    <n v="1"/>
    <n v="-900.48368280360853"/>
    <x v="0"/>
    <n v="1"/>
    <m/>
    <m/>
    <m/>
    <m/>
    <m/>
    <m/>
    <m/>
    <m/>
    <m/>
  </r>
  <r>
    <x v="6"/>
    <x v="143"/>
    <x v="8"/>
    <s v="Argentina"/>
    <x v="6"/>
    <n v="40700"/>
    <s v="Revenues - Third Parties"/>
    <x v="0"/>
    <x v="32"/>
    <n v="2026"/>
    <n v="6"/>
    <s v="USD"/>
    <n v="-16336.481561140414"/>
    <n v="1"/>
    <n v="-16336.481561140414"/>
    <x v="0"/>
    <n v="1"/>
    <m/>
    <m/>
    <m/>
    <m/>
    <m/>
    <m/>
    <m/>
    <m/>
    <m/>
  </r>
  <r>
    <x v="6"/>
    <x v="144"/>
    <x v="8"/>
    <s v="Argentina"/>
    <x v="6"/>
    <n v="40700"/>
    <s v="Revenues - Third Parties"/>
    <x v="0"/>
    <x v="32"/>
    <n v="2026"/>
    <n v="6"/>
    <s v="USD"/>
    <n v="-18940.054413711005"/>
    <n v="1"/>
    <n v="-18940.054413711005"/>
    <x v="0"/>
    <n v="1"/>
    <m/>
    <m/>
    <m/>
    <m/>
    <m/>
    <m/>
    <m/>
    <m/>
    <m/>
  </r>
  <r>
    <x v="6"/>
    <x v="145"/>
    <x v="8"/>
    <s v="Argentina"/>
    <x v="6"/>
    <n v="40700"/>
    <s v="Revenues - Third Parties"/>
    <x v="0"/>
    <x v="32"/>
    <n v="2026"/>
    <n v="6"/>
    <s v="USD"/>
    <n v="-1779.9201003646565"/>
    <n v="1"/>
    <n v="-1779.9201003646565"/>
    <x v="0"/>
    <n v="1"/>
    <m/>
    <m/>
    <m/>
    <m/>
    <m/>
    <m/>
    <m/>
    <m/>
    <m/>
  </r>
  <r>
    <x v="6"/>
    <x v="146"/>
    <x v="8"/>
    <s v="Argentina"/>
    <x v="6"/>
    <n v="40700"/>
    <s v="Revenues - Third Parties"/>
    <x v="0"/>
    <x v="32"/>
    <n v="2026"/>
    <n v="6"/>
    <s v="USD"/>
    <n v="-1018.9897554358612"/>
    <n v="1"/>
    <n v="-1018.9897554358612"/>
    <x v="0"/>
    <n v="1"/>
    <m/>
    <m/>
    <m/>
    <m/>
    <m/>
    <m/>
    <m/>
    <m/>
    <m/>
  </r>
  <r>
    <x v="7"/>
    <x v="147"/>
    <x v="9"/>
    <s v="Argentina"/>
    <x v="6"/>
    <n v="40700"/>
    <s v="Revenues - Third Parties"/>
    <x v="0"/>
    <x v="32"/>
    <n v="2026"/>
    <n v="6"/>
    <s v="USD"/>
    <n v="-8245.9707149356218"/>
    <n v="1"/>
    <n v="-8245.9707149356218"/>
    <x v="0"/>
    <n v="1"/>
    <m/>
    <m/>
    <m/>
    <m/>
    <m/>
    <m/>
    <m/>
    <m/>
    <m/>
  </r>
  <r>
    <x v="6"/>
    <x v="148"/>
    <x v="8"/>
    <s v="Argentina"/>
    <x v="6"/>
    <n v="40700"/>
    <s v="Revenues - Third Parties"/>
    <x v="0"/>
    <x v="32"/>
    <n v="2026"/>
    <n v="6"/>
    <s v="USD"/>
    <n v="-2196.9158642519892"/>
    <n v="1"/>
    <n v="-2196.9158642519892"/>
    <x v="0"/>
    <n v="1"/>
    <m/>
    <m/>
    <m/>
    <m/>
    <m/>
    <m/>
    <m/>
    <m/>
    <m/>
  </r>
  <r>
    <x v="6"/>
    <x v="149"/>
    <x v="8"/>
    <s v="Argentina"/>
    <x v="6"/>
    <n v="40700"/>
    <s v="Revenues - Third Parties"/>
    <x v="0"/>
    <x v="32"/>
    <n v="2026"/>
    <n v="6"/>
    <s v="USD"/>
    <n v="-7172.3305884757219"/>
    <n v="1"/>
    <n v="-7172.3305884757219"/>
    <x v="0"/>
    <n v="1"/>
    <m/>
    <m/>
    <m/>
    <m/>
    <m/>
    <m/>
    <m/>
    <m/>
    <m/>
  </r>
  <r>
    <x v="6"/>
    <x v="150"/>
    <x v="8"/>
    <s v="Argentina"/>
    <x v="6"/>
    <n v="40700"/>
    <s v="Revenues - Third Parties"/>
    <x v="0"/>
    <x v="32"/>
    <n v="2026"/>
    <n v="6"/>
    <s v="USD"/>
    <n v="-4170.5090234344279"/>
    <n v="1"/>
    <n v="-4170.5090234344279"/>
    <x v="0"/>
    <n v="1"/>
    <m/>
    <m/>
    <m/>
    <m/>
    <m/>
    <m/>
    <m/>
    <m/>
    <m/>
  </r>
  <r>
    <x v="6"/>
    <x v="151"/>
    <x v="8"/>
    <s v="Argentina"/>
    <x v="6"/>
    <n v="40700"/>
    <s v="Revenues - Third Parties"/>
    <x v="0"/>
    <x v="32"/>
    <n v="2026"/>
    <n v="6"/>
    <s v="USD"/>
    <n v="-2233.8192282450464"/>
    <n v="1"/>
    <n v="-2233.8192282450464"/>
    <x v="0"/>
    <n v="1"/>
    <m/>
    <m/>
    <m/>
    <m/>
    <m/>
    <m/>
    <m/>
    <m/>
    <m/>
  </r>
  <r>
    <x v="6"/>
    <x v="152"/>
    <x v="8"/>
    <s v="Argentina"/>
    <x v="6"/>
    <n v="40700"/>
    <s v="Revenues - Third Parties"/>
    <x v="0"/>
    <x v="32"/>
    <n v="2026"/>
    <n v="6"/>
    <s v="USD"/>
    <n v="-9705.928130962433"/>
    <n v="1"/>
    <n v="-9705.928130962433"/>
    <x v="0"/>
    <n v="1"/>
    <m/>
    <m/>
    <m/>
    <m/>
    <m/>
    <m/>
    <m/>
    <m/>
    <m/>
  </r>
  <r>
    <x v="6"/>
    <x v="153"/>
    <x v="8"/>
    <s v="Argentina"/>
    <x v="6"/>
    <n v="40700"/>
    <s v="Revenues - Third Parties"/>
    <x v="0"/>
    <x v="32"/>
    <n v="2026"/>
    <n v="6"/>
    <s v="USD"/>
    <n v="-1246.3748437161753"/>
    <n v="1"/>
    <n v="-1246.3748437161753"/>
    <x v="0"/>
    <n v="1"/>
    <m/>
    <m/>
    <m/>
    <m/>
    <m/>
    <m/>
    <m/>
    <m/>
    <m/>
  </r>
  <r>
    <x v="6"/>
    <x v="154"/>
    <x v="8"/>
    <s v="Argentina"/>
    <x v="6"/>
    <n v="40700"/>
    <s v="Revenues - Third Parties"/>
    <x v="0"/>
    <x v="32"/>
    <n v="2026"/>
    <n v="6"/>
    <s v="USD"/>
    <n v="-11362.407448652972"/>
    <n v="1"/>
    <n v="-11362.407448652972"/>
    <x v="0"/>
    <n v="1"/>
    <m/>
    <m/>
    <m/>
    <m/>
    <m/>
    <m/>
    <m/>
    <m/>
    <m/>
  </r>
  <r>
    <x v="4"/>
    <x v="155"/>
    <x v="10"/>
    <s v="Argentina"/>
    <x v="6"/>
    <n v="40700"/>
    <s v="Revenues - Third Parties"/>
    <x v="0"/>
    <x v="32"/>
    <n v="2026"/>
    <n v="6"/>
    <s v="USD"/>
    <n v="-52422.059280057794"/>
    <n v="1"/>
    <n v="-52422.059280057794"/>
    <x v="0"/>
    <n v="1"/>
    <m/>
    <m/>
    <m/>
    <m/>
    <m/>
    <m/>
    <m/>
    <m/>
    <m/>
  </r>
  <r>
    <x v="6"/>
    <x v="156"/>
    <x v="8"/>
    <s v="Argentina"/>
    <x v="6"/>
    <n v="40700"/>
    <s v="Revenues - Third Parties"/>
    <x v="0"/>
    <x v="32"/>
    <n v="2026"/>
    <n v="6"/>
    <s v="USD"/>
    <n v="-2836.5495460002799"/>
    <n v="1"/>
    <n v="-2836.5495460002799"/>
    <x v="0"/>
    <n v="1"/>
    <m/>
    <m/>
    <m/>
    <m/>
    <m/>
    <m/>
    <m/>
    <m/>
    <m/>
  </r>
  <r>
    <x v="6"/>
    <x v="157"/>
    <x v="8"/>
    <s v="Argentina"/>
    <x v="6"/>
    <n v="40700"/>
    <s v="Revenues - Third Parties"/>
    <x v="0"/>
    <x v="32"/>
    <n v="2026"/>
    <n v="6"/>
    <s v="USD"/>
    <n v="-6036.9007154372921"/>
    <n v="1"/>
    <n v="-6036.9007154372921"/>
    <x v="0"/>
    <n v="1"/>
    <m/>
    <m/>
    <m/>
    <m/>
    <m/>
    <m/>
    <m/>
    <m/>
    <m/>
  </r>
  <r>
    <x v="6"/>
    <x v="158"/>
    <x v="8"/>
    <s v="Argentina"/>
    <x v="6"/>
    <n v="40700"/>
    <s v="Revenues - Third Parties"/>
    <x v="0"/>
    <x v="32"/>
    <n v="2026"/>
    <n v="6"/>
    <s v="USD"/>
    <n v="-1749.2897044041581"/>
    <n v="1"/>
    <n v="-1749.2897044041581"/>
    <x v="0"/>
    <n v="1"/>
    <m/>
    <m/>
    <m/>
    <m/>
    <m/>
    <m/>
    <m/>
    <m/>
    <m/>
  </r>
  <r>
    <x v="6"/>
    <x v="159"/>
    <x v="8"/>
    <s v="Argentina"/>
    <x v="6"/>
    <n v="40700"/>
    <s v="Revenues - Third Parties"/>
    <x v="0"/>
    <x v="32"/>
    <n v="2026"/>
    <n v="6"/>
    <s v="USD"/>
    <n v="-774.39450266249571"/>
    <n v="1"/>
    <n v="-774.39450266249571"/>
    <x v="0"/>
    <n v="1"/>
    <m/>
    <m/>
    <m/>
    <m/>
    <m/>
    <m/>
    <m/>
    <m/>
    <m/>
  </r>
  <r>
    <x v="6"/>
    <x v="160"/>
    <x v="8"/>
    <s v="Argentina"/>
    <x v="6"/>
    <n v="40700"/>
    <s v="Revenues - Third Parties"/>
    <x v="0"/>
    <x v="32"/>
    <n v="2026"/>
    <n v="6"/>
    <s v="USD"/>
    <n v="-6205.0889948403055"/>
    <n v="1"/>
    <n v="-6205.0889948403055"/>
    <x v="0"/>
    <n v="1"/>
    <m/>
    <m/>
    <m/>
    <m/>
    <m/>
    <m/>
    <m/>
    <m/>
    <m/>
  </r>
  <r>
    <x v="8"/>
    <x v="161"/>
    <x v="11"/>
    <s v="Argentina"/>
    <x v="6"/>
    <n v="40700"/>
    <s v="Revenues - Third Parties"/>
    <x v="0"/>
    <x v="32"/>
    <n v="2026"/>
    <n v="6"/>
    <s v="USD"/>
    <n v="-10803.028271408548"/>
    <n v="1"/>
    <n v="-10803.028271408548"/>
    <x v="0"/>
    <n v="1"/>
    <m/>
    <m/>
    <m/>
    <m/>
    <m/>
    <m/>
    <m/>
    <m/>
    <m/>
  </r>
  <r>
    <x v="8"/>
    <x v="162"/>
    <x v="11"/>
    <s v="Argentina"/>
    <x v="6"/>
    <n v="40700"/>
    <s v="Revenues - Third Parties"/>
    <x v="0"/>
    <x v="32"/>
    <n v="2026"/>
    <n v="6"/>
    <s v="USD"/>
    <n v="-75307.687639922064"/>
    <n v="1"/>
    <n v="-75307.687639922064"/>
    <x v="0"/>
    <n v="1"/>
    <m/>
    <m/>
    <m/>
    <m/>
    <m/>
    <m/>
    <m/>
    <m/>
    <m/>
  </r>
  <r>
    <x v="8"/>
    <x v="163"/>
    <x v="11"/>
    <s v="Argentina"/>
    <x v="6"/>
    <n v="40700"/>
    <s v="Revenues - Third Parties"/>
    <x v="0"/>
    <x v="32"/>
    <n v="2026"/>
    <n v="6"/>
    <s v="USD"/>
    <n v="-2958.8101397745813"/>
    <n v="1"/>
    <n v="-2958.8101397745813"/>
    <x v="0"/>
    <n v="1"/>
    <m/>
    <m/>
    <m/>
    <m/>
    <m/>
    <m/>
    <m/>
    <m/>
    <m/>
  </r>
  <r>
    <x v="8"/>
    <x v="164"/>
    <x v="11"/>
    <s v="Argentina"/>
    <x v="6"/>
    <n v="40700"/>
    <s v="Revenues - Third Parties"/>
    <x v="0"/>
    <x v="32"/>
    <n v="2026"/>
    <n v="6"/>
    <s v="USD"/>
    <n v="-166956.53444341692"/>
    <n v="1"/>
    <n v="-166956.53444341692"/>
    <x v="0"/>
    <n v="1"/>
    <m/>
    <m/>
    <m/>
    <m/>
    <m/>
    <m/>
    <m/>
    <m/>
    <m/>
  </r>
  <r>
    <x v="8"/>
    <x v="165"/>
    <x v="11"/>
    <s v="Argentina"/>
    <x v="6"/>
    <n v="40700"/>
    <s v="Revenues - Third Parties"/>
    <x v="0"/>
    <x v="32"/>
    <n v="2026"/>
    <n v="6"/>
    <s v="USD"/>
    <n v="-2252.6882973104434"/>
    <n v="1"/>
    <n v="-2252.6882973104434"/>
    <x v="0"/>
    <n v="1"/>
    <m/>
    <m/>
    <m/>
    <m/>
    <m/>
    <m/>
    <m/>
    <m/>
    <m/>
  </r>
  <r>
    <x v="8"/>
    <x v="166"/>
    <x v="11"/>
    <s v="Argentina"/>
    <x v="6"/>
    <n v="40700"/>
    <s v="Revenues - Third Parties"/>
    <x v="0"/>
    <x v="32"/>
    <n v="2026"/>
    <n v="6"/>
    <s v="USD"/>
    <n v="-7023.8260363376248"/>
    <n v="1"/>
    <n v="-7023.8260363376248"/>
    <x v="0"/>
    <n v="1"/>
    <m/>
    <m/>
    <m/>
    <m/>
    <m/>
    <m/>
    <m/>
    <m/>
    <m/>
  </r>
  <r>
    <x v="8"/>
    <x v="167"/>
    <x v="11"/>
    <s v="Argentina"/>
    <x v="6"/>
    <n v="40700"/>
    <s v="Revenues - Third Parties"/>
    <x v="0"/>
    <x v="32"/>
    <n v="2026"/>
    <n v="6"/>
    <s v="USD"/>
    <n v="-9751.135075203365"/>
    <n v="1"/>
    <n v="-9751.135075203365"/>
    <x v="0"/>
    <n v="1"/>
    <m/>
    <m/>
    <m/>
    <m/>
    <m/>
    <m/>
    <m/>
    <m/>
    <m/>
  </r>
  <r>
    <x v="8"/>
    <x v="168"/>
    <x v="11"/>
    <s v="Argentina"/>
    <x v="6"/>
    <n v="40700"/>
    <s v="Revenues - Third Parties"/>
    <x v="0"/>
    <x v="32"/>
    <n v="2026"/>
    <n v="6"/>
    <s v="USD"/>
    <n v="0"/>
    <n v="1"/>
    <n v="0"/>
    <x v="0"/>
    <n v="1"/>
    <m/>
    <m/>
    <m/>
    <m/>
    <m/>
    <m/>
    <m/>
    <m/>
    <m/>
  </r>
  <r>
    <x v="4"/>
    <x v="169"/>
    <x v="12"/>
    <s v="Argentina"/>
    <x v="6"/>
    <n v="40700"/>
    <s v="Revenues - Third Parties"/>
    <x v="0"/>
    <x v="32"/>
    <n v="2026"/>
    <n v="6"/>
    <s v="USD"/>
    <n v="-2536.2617200283485"/>
    <n v="1"/>
    <n v="-2536.2617200283485"/>
    <x v="0"/>
    <n v="1"/>
    <m/>
    <m/>
    <m/>
    <m/>
    <m/>
    <m/>
    <m/>
    <m/>
    <m/>
  </r>
  <r>
    <x v="4"/>
    <x v="170"/>
    <x v="13"/>
    <s v="Argentina"/>
    <x v="6"/>
    <n v="40700"/>
    <s v="Revenues - Third Parties"/>
    <x v="0"/>
    <x v="32"/>
    <n v="2026"/>
    <n v="6"/>
    <s v="USD"/>
    <n v="-7959.9447302088574"/>
    <n v="1"/>
    <n v="-7959.9447302088574"/>
    <x v="0"/>
    <n v="1"/>
    <m/>
    <m/>
    <m/>
    <m/>
    <m/>
    <m/>
    <m/>
    <m/>
    <m/>
  </r>
  <r>
    <x v="4"/>
    <x v="171"/>
    <x v="14"/>
    <s v="Argentina"/>
    <x v="6"/>
    <n v="40700"/>
    <s v="Revenues - Third Parties"/>
    <x v="0"/>
    <x v="32"/>
    <n v="2026"/>
    <n v="6"/>
    <s v="USD"/>
    <n v="-2323.621783221668"/>
    <n v="1"/>
    <n v="-2323.621783221668"/>
    <x v="0"/>
    <n v="1"/>
    <m/>
    <m/>
    <m/>
    <m/>
    <m/>
    <m/>
    <m/>
    <m/>
    <m/>
  </r>
  <r>
    <x v="9"/>
    <x v="115"/>
    <x v="15"/>
    <s v="Argentina"/>
    <x v="6"/>
    <n v="40700"/>
    <s v="Revenues - Third Parties"/>
    <x v="0"/>
    <x v="33"/>
    <n v="2026"/>
    <n v="6"/>
    <s v="USD"/>
    <n v="0"/>
    <n v="1"/>
    <n v="0"/>
    <x v="0"/>
    <m/>
    <m/>
    <m/>
    <m/>
    <m/>
    <m/>
    <m/>
    <m/>
    <m/>
    <m/>
  </r>
  <r>
    <x v="9"/>
    <x v="115"/>
    <x v="15"/>
    <s v="Argentina"/>
    <x v="2"/>
    <n v="40700"/>
    <s v="Revenues - Third Parties"/>
    <x v="0"/>
    <x v="34"/>
    <n v="2026"/>
    <n v="6"/>
    <s v="USD"/>
    <n v="-333351.197580037"/>
    <n v="1"/>
    <n v="-333351.197580037"/>
    <x v="0"/>
    <s v="Not Applicable"/>
    <m/>
    <m/>
    <m/>
    <m/>
    <m/>
    <m/>
    <m/>
    <m/>
    <m/>
  </r>
  <r>
    <x v="9"/>
    <x v="115"/>
    <x v="15"/>
    <s v="Argentina"/>
    <x v="3"/>
    <n v="40700"/>
    <s v="Revenues - Third Parties"/>
    <x v="0"/>
    <x v="34"/>
    <n v="2026"/>
    <n v="6"/>
    <s v="USD"/>
    <n v="-150775.71961162699"/>
    <n v="1"/>
    <n v="-150775.71961162699"/>
    <x v="0"/>
    <s v="Not Applicable"/>
    <m/>
    <m/>
    <m/>
    <m/>
    <m/>
    <m/>
    <m/>
    <m/>
    <m/>
  </r>
  <r>
    <x v="9"/>
    <x v="115"/>
    <x v="15"/>
    <s v="Argentina"/>
    <x v="2"/>
    <n v="40700"/>
    <s v="Revenues - Third Parties"/>
    <x v="0"/>
    <x v="35"/>
    <n v="2026"/>
    <n v="6"/>
    <s v="USD"/>
    <n v="-1379027.7183509001"/>
    <n v="1"/>
    <n v="-1379027.7183509001"/>
    <x v="0"/>
    <s v="Not Applicable"/>
    <m/>
    <m/>
    <m/>
    <m/>
    <m/>
    <m/>
    <m/>
    <m/>
    <m/>
  </r>
  <r>
    <x v="9"/>
    <x v="115"/>
    <x v="15"/>
    <s v="Argentina"/>
    <x v="6"/>
    <n v="40700"/>
    <s v="Revenues - Third Parties"/>
    <x v="0"/>
    <x v="36"/>
    <n v="2026"/>
    <n v="6"/>
    <s v="USD"/>
    <n v="0"/>
    <n v="1"/>
    <n v="0"/>
    <x v="0"/>
    <n v="1"/>
    <m/>
    <m/>
    <m/>
    <m/>
    <m/>
    <m/>
    <m/>
    <m/>
    <m/>
  </r>
  <r>
    <x v="9"/>
    <x v="115"/>
    <x v="15"/>
    <s v="Argentina"/>
    <x v="2"/>
    <n v="40700"/>
    <s v="Revenues - Third Parties"/>
    <x v="0"/>
    <x v="37"/>
    <n v="2026"/>
    <n v="6"/>
    <s v="USD"/>
    <n v="549597.30656818883"/>
    <n v="1"/>
    <n v="549597.30656818883"/>
    <x v="0"/>
    <s v="Not Applicable"/>
    <m/>
    <m/>
    <m/>
    <m/>
    <m/>
    <m/>
    <m/>
    <m/>
    <m/>
  </r>
  <r>
    <x v="9"/>
    <x v="115"/>
    <x v="15"/>
    <s v="Argentina"/>
    <x v="3"/>
    <n v="40700"/>
    <s v="Revenues - Third Parties"/>
    <x v="0"/>
    <x v="37"/>
    <n v="2026"/>
    <n v="6"/>
    <s v="USD"/>
    <n v="166662.73562639981"/>
    <n v="1"/>
    <n v="166662.73562639981"/>
    <x v="0"/>
    <s v="Not Applicable"/>
    <m/>
    <m/>
    <m/>
    <m/>
    <m/>
    <m/>
    <m/>
    <m/>
    <m/>
  </r>
  <r>
    <x v="9"/>
    <x v="115"/>
    <x v="15"/>
    <s v="Argentina"/>
    <x v="2"/>
    <n v="40700"/>
    <s v="Revenues - Third Parties"/>
    <x v="0"/>
    <x v="38"/>
    <n v="2026"/>
    <n v="6"/>
    <s v="USD"/>
    <n v="1194328.6528246379"/>
    <n v="1"/>
    <n v="1194328.6528246379"/>
    <x v="0"/>
    <s v="Not Applicable"/>
    <m/>
    <m/>
    <m/>
    <m/>
    <m/>
    <m/>
    <m/>
    <m/>
    <m/>
  </r>
  <r>
    <x v="9"/>
    <x v="115"/>
    <x v="15"/>
    <s v="Argentina"/>
    <x v="0"/>
    <n v="40700"/>
    <s v="Revenues - Third Parties"/>
    <x v="0"/>
    <x v="39"/>
    <n v="2026"/>
    <n v="6"/>
    <s v="USD"/>
    <n v="0"/>
    <n v="1"/>
    <n v="0"/>
    <x v="0"/>
    <n v="1"/>
    <m/>
    <m/>
    <m/>
    <m/>
    <m/>
    <m/>
    <m/>
    <m/>
    <m/>
  </r>
  <r>
    <x v="4"/>
    <x v="115"/>
    <x v="5"/>
    <s v="Argentina"/>
    <x v="0"/>
    <n v="40700"/>
    <s v="Revenues - Third Parties"/>
    <x v="0"/>
    <x v="27"/>
    <n v="2026"/>
    <n v="6"/>
    <s v="USD"/>
    <n v="-8896.2353430926596"/>
    <n v="1"/>
    <n v="-8896.2353430926596"/>
    <x v="0"/>
    <m/>
    <m/>
    <m/>
    <m/>
    <m/>
    <m/>
    <m/>
    <m/>
    <m/>
    <m/>
  </r>
  <r>
    <x v="4"/>
    <x v="115"/>
    <x v="5"/>
    <s v="Argentina"/>
    <x v="3"/>
    <n v="40700"/>
    <s v="Revenues - Third Parties"/>
    <x v="0"/>
    <x v="28"/>
    <n v="2026"/>
    <n v="6"/>
    <s v="USD"/>
    <n v="-12454.729480329701"/>
    <n v="1"/>
    <n v="-12454.729480329701"/>
    <x v="0"/>
    <m/>
    <m/>
    <m/>
    <m/>
    <m/>
    <m/>
    <m/>
    <m/>
    <m/>
    <m/>
  </r>
  <r>
    <x v="4"/>
    <x v="115"/>
    <x v="5"/>
    <s v="Argentina"/>
    <x v="2"/>
    <n v="40700"/>
    <s v="Revenues - Third Parties"/>
    <x v="0"/>
    <x v="29"/>
    <n v="2026"/>
    <n v="6"/>
    <s v="USD"/>
    <n v="-14233.9765489483"/>
    <n v="1"/>
    <n v="-14233.9765489483"/>
    <x v="0"/>
    <n v="1"/>
    <m/>
    <m/>
    <m/>
    <m/>
    <m/>
    <m/>
    <m/>
    <m/>
    <m/>
  </r>
  <r>
    <x v="4"/>
    <x v="115"/>
    <x v="5"/>
    <s v="Argentina"/>
    <x v="0"/>
    <n v="40700"/>
    <s v="Revenues - Third Parties"/>
    <x v="0"/>
    <x v="27"/>
    <n v="2026"/>
    <n v="6"/>
    <s v="USD"/>
    <n v="0"/>
    <n v="1"/>
    <n v="0"/>
    <x v="0"/>
    <m/>
    <m/>
    <m/>
    <m/>
    <m/>
    <m/>
    <m/>
    <m/>
    <m/>
    <m/>
  </r>
  <r>
    <x v="4"/>
    <x v="115"/>
    <x v="5"/>
    <s v="Argentina"/>
    <x v="3"/>
    <n v="40700"/>
    <s v="Revenues - Third Parties"/>
    <x v="0"/>
    <x v="28"/>
    <n v="2026"/>
    <n v="6"/>
    <s v="USD"/>
    <n v="0"/>
    <n v="1"/>
    <n v="0"/>
    <x v="0"/>
    <m/>
    <m/>
    <m/>
    <m/>
    <m/>
    <m/>
    <m/>
    <m/>
    <m/>
    <m/>
  </r>
  <r>
    <x v="4"/>
    <x v="115"/>
    <x v="5"/>
    <s v="Argentina"/>
    <x v="2"/>
    <n v="40700"/>
    <s v="Revenues - Third Parties"/>
    <x v="0"/>
    <x v="29"/>
    <n v="2026"/>
    <n v="6"/>
    <s v="USD"/>
    <n v="0"/>
    <n v="1"/>
    <n v="0"/>
    <x v="0"/>
    <n v="1"/>
    <m/>
    <m/>
    <m/>
    <m/>
    <m/>
    <m/>
    <m/>
    <m/>
    <m/>
  </r>
  <r>
    <x v="4"/>
    <x v="115"/>
    <x v="5"/>
    <s v="Argentina"/>
    <x v="3"/>
    <n v="40700"/>
    <s v="Revenues - Third Parties"/>
    <x v="0"/>
    <x v="28"/>
    <n v="2026"/>
    <n v="6"/>
    <s v="USD"/>
    <n v="0"/>
    <n v="1"/>
    <n v="0"/>
    <x v="0"/>
    <m/>
    <m/>
    <m/>
    <m/>
    <m/>
    <m/>
    <m/>
    <m/>
    <m/>
    <m/>
  </r>
  <r>
    <x v="4"/>
    <x v="115"/>
    <x v="5"/>
    <s v="Argentina"/>
    <x v="7"/>
    <n v="40700"/>
    <s v="Revenues - Third Parties"/>
    <x v="0"/>
    <x v="40"/>
    <n v="2026"/>
    <n v="6"/>
    <s v="USD"/>
    <n v="0"/>
    <n v="1"/>
    <n v="0"/>
    <x v="0"/>
    <s v="Not Applicable"/>
    <m/>
    <m/>
    <m/>
    <m/>
    <m/>
    <m/>
    <m/>
    <m/>
    <m/>
  </r>
  <r>
    <x v="4"/>
    <x v="115"/>
    <x v="5"/>
    <s v="Argentina"/>
    <x v="4"/>
    <n v="40700"/>
    <s v="Revenues - Third Parties"/>
    <x v="0"/>
    <x v="40"/>
    <n v="2026"/>
    <n v="6"/>
    <s v="USD"/>
    <n v="301.85986799999773"/>
    <n v="1"/>
    <n v="301.85986799999773"/>
    <x v="0"/>
    <s v="Not Applicable"/>
    <m/>
    <m/>
    <m/>
    <m/>
    <m/>
    <m/>
    <m/>
    <m/>
    <m/>
  </r>
  <r>
    <x v="4"/>
    <x v="115"/>
    <x v="5"/>
    <s v="Argentina"/>
    <x v="0"/>
    <n v="40700"/>
    <s v="Revenues - Third Parties"/>
    <x v="0"/>
    <x v="40"/>
    <n v="2026"/>
    <n v="6"/>
    <s v="USD"/>
    <n v="18017.974884223426"/>
    <n v="1"/>
    <n v="18017.974884223426"/>
    <x v="0"/>
    <s v="Not Applicable"/>
    <m/>
    <m/>
    <m/>
    <m/>
    <m/>
    <m/>
    <m/>
    <m/>
    <m/>
  </r>
  <r>
    <x v="4"/>
    <x v="115"/>
    <x v="5"/>
    <s v="Argentina"/>
    <x v="3"/>
    <n v="40700"/>
    <s v="Revenues - Third Parties"/>
    <x v="0"/>
    <x v="40"/>
    <n v="2026"/>
    <n v="6"/>
    <s v="USD"/>
    <n v="23436.221353650559"/>
    <n v="1"/>
    <n v="23436.221353650559"/>
    <x v="0"/>
    <s v="Not Applicable"/>
    <m/>
    <m/>
    <m/>
    <m/>
    <m/>
    <m/>
    <m/>
    <m/>
    <m/>
  </r>
  <r>
    <x v="4"/>
    <x v="115"/>
    <x v="5"/>
    <s v="Argentina"/>
    <x v="6"/>
    <n v="40700"/>
    <s v="Revenues - Third Parties"/>
    <x v="0"/>
    <x v="40"/>
    <n v="2026"/>
    <n v="6"/>
    <s v="USD"/>
    <n v="62457.008119035512"/>
    <n v="1"/>
    <n v="62457.008119035512"/>
    <x v="0"/>
    <s v="Not Applicable"/>
    <m/>
    <m/>
    <m/>
    <m/>
    <m/>
    <m/>
    <m/>
    <m/>
    <m/>
  </r>
  <r>
    <x v="4"/>
    <x v="115"/>
    <x v="5"/>
    <s v="Argentina"/>
    <x v="2"/>
    <n v="40700"/>
    <s v="Revenues - Third Parties"/>
    <x v="0"/>
    <x v="40"/>
    <n v="2026"/>
    <n v="6"/>
    <s v="USD"/>
    <n v="23069.188513556495"/>
    <n v="1"/>
    <n v="23069.188513556495"/>
    <x v="0"/>
    <s v="Not Applicable"/>
    <m/>
    <m/>
    <m/>
    <m/>
    <m/>
    <m/>
    <m/>
    <m/>
    <m/>
  </r>
  <r>
    <x v="4"/>
    <x v="115"/>
    <x v="5"/>
    <s v="Argentina"/>
    <x v="1"/>
    <n v="40700"/>
    <s v="Revenues - Third Parties"/>
    <x v="0"/>
    <x v="40"/>
    <n v="2026"/>
    <n v="6"/>
    <s v="USD"/>
    <n v="3810.1252138875861"/>
    <n v="1"/>
    <n v="3810.1252138875861"/>
    <x v="0"/>
    <s v="Not Applicable"/>
    <m/>
    <m/>
    <m/>
    <m/>
    <m/>
    <m/>
    <m/>
    <m/>
    <m/>
  </r>
  <r>
    <x v="4"/>
    <x v="115"/>
    <x v="5"/>
    <s v="Argentina"/>
    <x v="7"/>
    <n v="40700"/>
    <s v="Revenues - Third Parties"/>
    <x v="0"/>
    <x v="40"/>
    <n v="2026"/>
    <n v="6"/>
    <s v="USD"/>
    <n v="-0.01"/>
    <n v="1"/>
    <n v="-0.01"/>
    <x v="0"/>
    <s v="Not Applicable"/>
    <m/>
    <m/>
    <m/>
    <m/>
    <m/>
    <m/>
    <m/>
    <m/>
    <m/>
  </r>
  <r>
    <x v="4"/>
    <x v="115"/>
    <x v="5"/>
    <s v="Argentina"/>
    <x v="5"/>
    <n v="40700"/>
    <s v="Revenues - Third Parties"/>
    <x v="0"/>
    <x v="40"/>
    <n v="2026"/>
    <n v="6"/>
    <s v="USD"/>
    <n v="5211.9504149999702"/>
    <n v="1"/>
    <n v="5211.9504149999702"/>
    <x v="0"/>
    <s v="Not Applicable"/>
    <m/>
    <m/>
    <m/>
    <m/>
    <m/>
    <m/>
    <m/>
    <m/>
    <m/>
  </r>
  <r>
    <x v="4"/>
    <x v="115"/>
    <x v="5"/>
    <s v="Argentina"/>
    <x v="3"/>
    <n v="40700"/>
    <s v="Revenues - Third Parties"/>
    <x v="0"/>
    <x v="40"/>
    <n v="2026"/>
    <n v="6"/>
    <s v="USD"/>
    <n v="-2198.8376897450071"/>
    <n v="1"/>
    <n v="-2198.8376897450071"/>
    <x v="0"/>
    <s v="Not Applicable"/>
    <m/>
    <m/>
    <m/>
    <m/>
    <m/>
    <m/>
    <m/>
    <m/>
    <m/>
  </r>
  <r>
    <x v="4"/>
    <x v="115"/>
    <x v="5"/>
    <s v="Argentina"/>
    <x v="6"/>
    <n v="40700"/>
    <s v="Revenues - Third Parties"/>
    <x v="0"/>
    <x v="40"/>
    <n v="2026"/>
    <n v="6"/>
    <s v="USD"/>
    <n v="-503.32619100112061"/>
    <n v="1"/>
    <n v="-503.32619100112061"/>
    <x v="0"/>
    <s v="Not Applicable"/>
    <m/>
    <m/>
    <m/>
    <m/>
    <m/>
    <m/>
    <m/>
    <m/>
    <m/>
  </r>
  <r>
    <x v="4"/>
    <x v="115"/>
    <x v="5"/>
    <s v="Argentina"/>
    <x v="2"/>
    <n v="40700"/>
    <s v="Revenues - Third Parties"/>
    <x v="0"/>
    <x v="40"/>
    <n v="2026"/>
    <n v="6"/>
    <s v="USD"/>
    <n v="-3354.3429141014349"/>
    <n v="1"/>
    <n v="-3354.3429141014349"/>
    <x v="0"/>
    <s v="Not Applicable"/>
    <m/>
    <m/>
    <m/>
    <m/>
    <m/>
    <m/>
    <m/>
    <m/>
    <m/>
  </r>
  <r>
    <x v="4"/>
    <x v="115"/>
    <x v="5"/>
    <s v="Argentina"/>
    <x v="4"/>
    <n v="40700"/>
    <s v="Revenues - Third Parties"/>
    <x v="0"/>
    <x v="40"/>
    <n v="2026"/>
    <n v="6"/>
    <s v="USD"/>
    <n v="-9.1867999997703009E-2"/>
    <n v="1"/>
    <n v="-9.1867999997703009E-2"/>
    <x v="0"/>
    <s v="Not Applicable"/>
    <m/>
    <m/>
    <m/>
    <m/>
    <m/>
    <m/>
    <m/>
    <m/>
    <m/>
  </r>
  <r>
    <x v="4"/>
    <x v="115"/>
    <x v="5"/>
    <s v="Argentina"/>
    <x v="1"/>
    <n v="40700"/>
    <s v="Revenues - Third Parties"/>
    <x v="0"/>
    <x v="40"/>
    <n v="2026"/>
    <n v="6"/>
    <s v="USD"/>
    <n v="-2098.0504138875622"/>
    <n v="1"/>
    <n v="-2098.0504138875622"/>
    <x v="0"/>
    <s v="Not Applicable"/>
    <m/>
    <m/>
    <m/>
    <m/>
    <m/>
    <m/>
    <m/>
    <m/>
    <m/>
  </r>
  <r>
    <x v="4"/>
    <x v="115"/>
    <x v="5"/>
    <s v="Argentina"/>
    <x v="0"/>
    <n v="40700"/>
    <s v="Revenues - Third Parties"/>
    <x v="0"/>
    <x v="40"/>
    <n v="2026"/>
    <n v="6"/>
    <s v="USD"/>
    <n v="-1685.0366958850063"/>
    <n v="1"/>
    <n v="-1685.0366958850063"/>
    <x v="0"/>
    <s v="Not Applicable"/>
    <m/>
    <m/>
    <m/>
    <m/>
    <m/>
    <m/>
    <m/>
    <m/>
    <m/>
  </r>
  <r>
    <x v="4"/>
    <x v="115"/>
    <x v="5"/>
    <s v="Argentina"/>
    <x v="5"/>
    <n v="40700"/>
    <s v="Revenues - Third Parties"/>
    <x v="0"/>
    <x v="40"/>
    <n v="2026"/>
    <n v="6"/>
    <s v="USD"/>
    <n v="0.1995850000239443"/>
    <n v="1"/>
    <n v="0.1995850000239443"/>
    <x v="0"/>
    <s v="Not Applicable"/>
    <m/>
    <m/>
    <m/>
    <m/>
    <m/>
    <m/>
    <m/>
    <m/>
    <m/>
  </r>
  <r>
    <x v="4"/>
    <x v="115"/>
    <x v="5"/>
    <s v="Argentina"/>
    <x v="7"/>
    <n v="40700"/>
    <s v="Revenues - Third Parties"/>
    <x v="0"/>
    <x v="40"/>
    <n v="2026"/>
    <n v="6"/>
    <s v="USD"/>
    <n v="0.01"/>
    <n v="1"/>
    <n v="0.01"/>
    <x v="0"/>
    <s v="Not Applicable"/>
    <m/>
    <m/>
    <m/>
    <m/>
    <m/>
    <m/>
    <m/>
    <m/>
    <m/>
  </r>
  <r>
    <x v="10"/>
    <x v="172"/>
    <x v="16"/>
    <s v="Mexico"/>
    <x v="0"/>
    <n v="40700"/>
    <s v="Revenues - Third Parties"/>
    <x v="0"/>
    <x v="41"/>
    <n v="2026"/>
    <n v="6"/>
    <s v="USD"/>
    <n v="201"/>
    <m/>
    <n v="201"/>
    <x v="1"/>
    <m/>
    <m/>
    <m/>
    <m/>
    <m/>
    <m/>
    <m/>
    <m/>
    <m/>
    <m/>
  </r>
  <r>
    <x v="10"/>
    <x v="173"/>
    <x v="16"/>
    <s v="Mexico"/>
    <x v="3"/>
    <n v="40700"/>
    <s v="Revenues - Third Parties"/>
    <x v="0"/>
    <x v="26"/>
    <n v="2026"/>
    <n v="6"/>
    <s v="USD"/>
    <n v="385"/>
    <m/>
    <n v="385"/>
    <x v="1"/>
    <m/>
    <m/>
    <m/>
    <m/>
    <m/>
    <m/>
    <m/>
    <m/>
    <m/>
    <m/>
  </r>
  <r>
    <x v="10"/>
    <x v="173"/>
    <x v="16"/>
    <s v="Mexico"/>
    <x v="0"/>
    <n v="40700"/>
    <s v="Revenues - Third Parties"/>
    <x v="0"/>
    <x v="41"/>
    <n v="2026"/>
    <n v="6"/>
    <s v="USD"/>
    <n v="201"/>
    <m/>
    <n v="201"/>
    <x v="1"/>
    <m/>
    <m/>
    <m/>
    <m/>
    <m/>
    <m/>
    <m/>
    <m/>
    <m/>
    <m/>
  </r>
  <r>
    <x v="10"/>
    <x v="174"/>
    <x v="16"/>
    <s v="Mexico"/>
    <x v="0"/>
    <n v="40700"/>
    <s v="Revenues - Third Parties"/>
    <x v="0"/>
    <x v="41"/>
    <n v="2026"/>
    <n v="6"/>
    <s v="USD"/>
    <n v="201"/>
    <m/>
    <n v="201"/>
    <x v="1"/>
    <m/>
    <m/>
    <m/>
    <m/>
    <m/>
    <m/>
    <m/>
    <m/>
    <m/>
    <m/>
  </r>
  <r>
    <x v="10"/>
    <x v="174"/>
    <x v="16"/>
    <s v="Mexico"/>
    <x v="3"/>
    <n v="40700"/>
    <s v="Revenues - Third Parties"/>
    <x v="0"/>
    <x v="26"/>
    <n v="2026"/>
    <n v="6"/>
    <s v="USD"/>
    <n v="469"/>
    <m/>
    <n v="469"/>
    <x v="1"/>
    <m/>
    <m/>
    <m/>
    <m/>
    <m/>
    <m/>
    <m/>
    <m/>
    <m/>
    <m/>
  </r>
  <r>
    <x v="10"/>
    <x v="174"/>
    <x v="16"/>
    <s v="Mexico"/>
    <x v="0"/>
    <n v="40700"/>
    <s v="Revenues - Third Parties"/>
    <x v="0"/>
    <x v="9"/>
    <n v="2026"/>
    <n v="6"/>
    <s v="USD"/>
    <n v="71"/>
    <m/>
    <n v="71"/>
    <x v="1"/>
    <m/>
    <m/>
    <m/>
    <m/>
    <m/>
    <m/>
    <m/>
    <m/>
    <m/>
    <m/>
  </r>
  <r>
    <x v="10"/>
    <x v="174"/>
    <x v="16"/>
    <s v="Mexico"/>
    <x v="0"/>
    <n v="40700"/>
    <s v="Revenues - Third Parties"/>
    <x v="0"/>
    <x v="42"/>
    <n v="2026"/>
    <n v="6"/>
    <s v="USD"/>
    <n v="71"/>
    <m/>
    <n v="71"/>
    <x v="1"/>
    <m/>
    <m/>
    <m/>
    <m/>
    <m/>
    <m/>
    <m/>
    <m/>
    <m/>
    <m/>
  </r>
  <r>
    <x v="5"/>
    <x v="175"/>
    <x v="7"/>
    <s v="Mexico"/>
    <x v="5"/>
    <n v="40700"/>
    <s v="Revenues - Third Parties"/>
    <x v="0"/>
    <x v="43"/>
    <n v="2026"/>
    <n v="6"/>
    <s v="USD"/>
    <n v="3000"/>
    <m/>
    <n v="3000"/>
    <x v="1"/>
    <m/>
    <m/>
    <m/>
    <m/>
    <m/>
    <m/>
    <m/>
    <m/>
    <m/>
    <m/>
  </r>
  <r>
    <x v="5"/>
    <x v="175"/>
    <x v="7"/>
    <s v="Mexico"/>
    <x v="5"/>
    <n v="40700"/>
    <s v="Revenues - Third Parties"/>
    <x v="0"/>
    <x v="44"/>
    <n v="2026"/>
    <n v="6"/>
    <s v="USD"/>
    <n v="44766"/>
    <m/>
    <n v="44766"/>
    <x v="1"/>
    <n v="1"/>
    <m/>
    <m/>
    <m/>
    <m/>
    <m/>
    <m/>
    <m/>
    <m/>
    <m/>
  </r>
  <r>
    <x v="5"/>
    <x v="175"/>
    <x v="7"/>
    <s v="Mexico"/>
    <x v="5"/>
    <n v="40700"/>
    <s v="Revenues - Third Parties"/>
    <x v="0"/>
    <x v="45"/>
    <n v="2026"/>
    <n v="6"/>
    <s v="USD"/>
    <n v="6267"/>
    <m/>
    <n v="6267"/>
    <x v="1"/>
    <m/>
    <m/>
    <m/>
    <m/>
    <m/>
    <m/>
    <m/>
    <m/>
    <m/>
    <m/>
  </r>
  <r>
    <x v="5"/>
    <x v="176"/>
    <x v="7"/>
    <s v="Mexico"/>
    <x v="3"/>
    <n v="40700"/>
    <s v="Revenues - Third Parties"/>
    <x v="0"/>
    <x v="46"/>
    <n v="2026"/>
    <n v="6"/>
    <s v="USD"/>
    <n v="12265"/>
    <m/>
    <n v="12265"/>
    <x v="1"/>
    <m/>
    <m/>
    <m/>
    <m/>
    <m/>
    <m/>
    <m/>
    <m/>
    <m/>
    <m/>
  </r>
  <r>
    <x v="5"/>
    <x v="176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76"/>
    <x v="7"/>
    <s v="Mexico"/>
    <x v="1"/>
    <n v="40700"/>
    <s v="Revenues - Third Parties"/>
    <x v="0"/>
    <x v="24"/>
    <n v="2026"/>
    <n v="6"/>
    <s v="USD"/>
    <n v="44"/>
    <m/>
    <n v="44"/>
    <x v="1"/>
    <n v="1"/>
    <m/>
    <m/>
    <m/>
    <m/>
    <m/>
    <m/>
    <m/>
    <m/>
    <m/>
  </r>
  <r>
    <x v="5"/>
    <x v="176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0"/>
    <n v="2026"/>
    <n v="6"/>
    <s v="USD"/>
    <n v="6878"/>
    <m/>
    <n v="6878"/>
    <x v="1"/>
    <m/>
    <m/>
    <m/>
    <m/>
    <m/>
    <m/>
    <m/>
    <m/>
    <m/>
    <m/>
  </r>
  <r>
    <x v="5"/>
    <x v="176"/>
    <x v="7"/>
    <s v="Mexico"/>
    <x v="6"/>
    <n v="40700"/>
    <s v="Revenues - Third Parties"/>
    <x v="0"/>
    <x v="32"/>
    <n v="2026"/>
    <n v="6"/>
    <s v="USD"/>
    <n v="4240"/>
    <m/>
    <n v="4240"/>
    <x v="1"/>
    <n v="1"/>
    <m/>
    <m/>
    <m/>
    <m/>
    <m/>
    <m/>
    <m/>
    <m/>
    <m/>
  </r>
  <r>
    <x v="5"/>
    <x v="176"/>
    <x v="7"/>
    <s v="Mexico"/>
    <x v="0"/>
    <n v="40700"/>
    <s v="Revenues - Third Parties"/>
    <x v="0"/>
    <x v="9"/>
    <n v="2026"/>
    <n v="6"/>
    <s v="USD"/>
    <n v="14104"/>
    <m/>
    <n v="14104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48"/>
    <n v="2026"/>
    <n v="6"/>
    <s v="USD"/>
    <n v="1012"/>
    <m/>
    <n v="1012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49"/>
    <n v="2026"/>
    <n v="6"/>
    <s v="USD"/>
    <n v="36068"/>
    <m/>
    <n v="36068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50"/>
    <n v="2026"/>
    <n v="6"/>
    <s v="USD"/>
    <n v="3996"/>
    <m/>
    <n v="3996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10"/>
    <n v="2026"/>
    <n v="6"/>
    <s v="USD"/>
    <n v="67859"/>
    <m/>
    <n v="67859"/>
    <x v="1"/>
    <m/>
    <m/>
    <m/>
    <m/>
    <m/>
    <m/>
    <m/>
    <m/>
    <m/>
    <m/>
  </r>
  <r>
    <x v="5"/>
    <x v="176"/>
    <x v="7"/>
    <s v="Mexico"/>
    <x v="0"/>
    <n v="40700"/>
    <s v="Revenues - Third Parties"/>
    <x v="0"/>
    <x v="51"/>
    <n v="2026"/>
    <n v="6"/>
    <s v="USD"/>
    <n v="4142"/>
    <m/>
    <n v="4142"/>
    <x v="1"/>
    <m/>
    <m/>
    <m/>
    <m/>
    <m/>
    <m/>
    <m/>
    <m/>
    <m/>
    <m/>
  </r>
  <r>
    <x v="5"/>
    <x v="177"/>
    <x v="7"/>
    <s v="Mexico"/>
    <x v="3"/>
    <n v="40700"/>
    <s v="Revenues - Third Parties"/>
    <x v="0"/>
    <x v="52"/>
    <n v="2026"/>
    <n v="6"/>
    <s v="USD"/>
    <n v="44"/>
    <m/>
    <n v="44"/>
    <x v="1"/>
    <n v="1"/>
    <m/>
    <m/>
    <m/>
    <m/>
    <m/>
    <m/>
    <m/>
    <m/>
    <m/>
  </r>
  <r>
    <x v="5"/>
    <x v="177"/>
    <x v="7"/>
    <s v="Mexico"/>
    <x v="2"/>
    <n v="40700"/>
    <s v="Revenues - Third Parties"/>
    <x v="0"/>
    <x v="5"/>
    <n v="2026"/>
    <n v="6"/>
    <s v="USD"/>
    <n v="114"/>
    <m/>
    <n v="114"/>
    <x v="1"/>
    <n v="1"/>
    <m/>
    <m/>
    <m/>
    <m/>
    <m/>
    <m/>
    <m/>
    <m/>
    <m/>
  </r>
  <r>
    <x v="5"/>
    <x v="177"/>
    <x v="7"/>
    <s v="Mexico"/>
    <x v="2"/>
    <n v="40700"/>
    <s v="Revenues - Third Parties"/>
    <x v="0"/>
    <x v="15"/>
    <n v="2026"/>
    <n v="6"/>
    <s v="USD"/>
    <n v="2384"/>
    <m/>
    <n v="2384"/>
    <x v="1"/>
    <n v="1"/>
    <m/>
    <m/>
    <m/>
    <m/>
    <m/>
    <m/>
    <m/>
    <m/>
    <m/>
  </r>
  <r>
    <x v="5"/>
    <x v="177"/>
    <x v="7"/>
    <s v="Mexico"/>
    <x v="3"/>
    <n v="40700"/>
    <s v="Revenues - Third Parties"/>
    <x v="0"/>
    <x v="14"/>
    <n v="2026"/>
    <n v="6"/>
    <s v="USD"/>
    <n v="187"/>
    <m/>
    <n v="187"/>
    <x v="1"/>
    <m/>
    <m/>
    <m/>
    <m/>
    <m/>
    <m/>
    <m/>
    <m/>
    <m/>
    <m/>
  </r>
  <r>
    <x v="5"/>
    <x v="177"/>
    <x v="7"/>
    <s v="Mexico"/>
    <x v="3"/>
    <n v="40700"/>
    <s v="Revenues - Third Parties"/>
    <x v="0"/>
    <x v="53"/>
    <n v="2026"/>
    <n v="6"/>
    <s v="USD"/>
    <n v="71"/>
    <m/>
    <n v="71"/>
    <x v="1"/>
    <m/>
    <m/>
    <m/>
    <m/>
    <m/>
    <m/>
    <m/>
    <m/>
    <m/>
    <m/>
  </r>
  <r>
    <x v="5"/>
    <x v="177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78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78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78"/>
    <x v="7"/>
    <s v="Mexico"/>
    <x v="1"/>
    <n v="40700"/>
    <s v="Revenues - Third Parties"/>
    <x v="0"/>
    <x v="24"/>
    <n v="2026"/>
    <n v="6"/>
    <s v="USD"/>
    <n v="44"/>
    <m/>
    <n v="44"/>
    <x v="1"/>
    <n v="1"/>
    <m/>
    <m/>
    <m/>
    <m/>
    <m/>
    <m/>
    <m/>
    <m/>
    <m/>
  </r>
  <r>
    <x v="5"/>
    <x v="178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78"/>
    <x v="7"/>
    <s v="Mexico"/>
    <x v="2"/>
    <n v="40700"/>
    <s v="Revenues - Third Parties"/>
    <x v="0"/>
    <x v="15"/>
    <n v="2026"/>
    <n v="6"/>
    <s v="USD"/>
    <n v="394"/>
    <m/>
    <n v="394"/>
    <x v="1"/>
    <n v="1"/>
    <m/>
    <m/>
    <m/>
    <m/>
    <m/>
    <m/>
    <m/>
    <m/>
    <m/>
  </r>
  <r>
    <x v="5"/>
    <x v="178"/>
    <x v="7"/>
    <s v="Mexico"/>
    <x v="6"/>
    <n v="40700"/>
    <s v="Revenues - Third Parties"/>
    <x v="0"/>
    <x v="32"/>
    <n v="2026"/>
    <n v="6"/>
    <s v="USD"/>
    <n v="1390"/>
    <m/>
    <n v="1390"/>
    <x v="1"/>
    <n v="1"/>
    <m/>
    <m/>
    <m/>
    <m/>
    <m/>
    <m/>
    <m/>
    <m/>
    <m/>
  </r>
  <r>
    <x v="5"/>
    <x v="178"/>
    <x v="7"/>
    <s v="Mexico"/>
    <x v="3"/>
    <n v="40700"/>
    <s v="Revenues - Third Parties"/>
    <x v="0"/>
    <x v="55"/>
    <n v="2026"/>
    <n v="6"/>
    <s v="USD"/>
    <n v="196"/>
    <m/>
    <n v="196"/>
    <x v="1"/>
    <m/>
    <m/>
    <m/>
    <m/>
    <m/>
    <m/>
    <m/>
    <m/>
    <m/>
    <m/>
  </r>
  <r>
    <x v="5"/>
    <x v="179"/>
    <x v="7"/>
    <s v="Mexico"/>
    <x v="3"/>
    <n v="40700"/>
    <s v="Revenues - Third Parties"/>
    <x v="0"/>
    <x v="56"/>
    <n v="2026"/>
    <n v="6"/>
    <s v="USD"/>
    <n v="749"/>
    <m/>
    <n v="749"/>
    <x v="1"/>
    <m/>
    <m/>
    <m/>
    <m/>
    <m/>
    <m/>
    <m/>
    <m/>
    <m/>
    <m/>
  </r>
  <r>
    <x v="5"/>
    <x v="179"/>
    <x v="7"/>
    <s v="Mexico"/>
    <x v="3"/>
    <n v="40700"/>
    <s v="Revenues - Third Parties"/>
    <x v="0"/>
    <x v="57"/>
    <n v="2026"/>
    <n v="6"/>
    <s v="USD"/>
    <n v="89"/>
    <m/>
    <n v="89"/>
    <x v="1"/>
    <m/>
    <m/>
    <m/>
    <m/>
    <m/>
    <m/>
    <m/>
    <m/>
    <m/>
    <m/>
  </r>
  <r>
    <x v="5"/>
    <x v="179"/>
    <x v="7"/>
    <s v="Mexico"/>
    <x v="3"/>
    <n v="40700"/>
    <s v="Revenues - Third Parties"/>
    <x v="0"/>
    <x v="52"/>
    <n v="2026"/>
    <n v="6"/>
    <s v="USD"/>
    <n v="185"/>
    <m/>
    <n v="185"/>
    <x v="1"/>
    <n v="1"/>
    <m/>
    <m/>
    <m/>
    <m/>
    <m/>
    <m/>
    <m/>
    <m/>
    <m/>
  </r>
  <r>
    <x v="5"/>
    <x v="179"/>
    <x v="7"/>
    <s v="Mexico"/>
    <x v="2"/>
    <n v="40700"/>
    <s v="Revenues - Third Parties"/>
    <x v="0"/>
    <x v="15"/>
    <n v="2026"/>
    <n v="6"/>
    <s v="USD"/>
    <n v="2859"/>
    <m/>
    <n v="2859"/>
    <x v="1"/>
    <n v="1"/>
    <m/>
    <m/>
    <m/>
    <m/>
    <m/>
    <m/>
    <m/>
    <m/>
    <m/>
  </r>
  <r>
    <x v="5"/>
    <x v="179"/>
    <x v="7"/>
    <s v="Mexico"/>
    <x v="3"/>
    <n v="40700"/>
    <s v="Revenues - Third Parties"/>
    <x v="0"/>
    <x v="53"/>
    <n v="2026"/>
    <n v="6"/>
    <s v="USD"/>
    <n v="285"/>
    <m/>
    <n v="285"/>
    <x v="1"/>
    <m/>
    <m/>
    <m/>
    <m/>
    <m/>
    <m/>
    <m/>
    <m/>
    <m/>
    <m/>
  </r>
  <r>
    <x v="5"/>
    <x v="180"/>
    <x v="7"/>
    <s v="Mexico"/>
    <x v="2"/>
    <n v="40700"/>
    <s v="Revenues - Third Parties"/>
    <x v="0"/>
    <x v="15"/>
    <n v="2026"/>
    <n v="6"/>
    <s v="USD"/>
    <n v="1793"/>
    <m/>
    <n v="1793"/>
    <x v="1"/>
    <n v="1"/>
    <m/>
    <m/>
    <m/>
    <m/>
    <m/>
    <m/>
    <m/>
    <m/>
    <m/>
  </r>
  <r>
    <x v="5"/>
    <x v="180"/>
    <x v="7"/>
    <s v="Mexico"/>
    <x v="3"/>
    <n v="40700"/>
    <s v="Revenues - Third Parties"/>
    <x v="0"/>
    <x v="52"/>
    <n v="2026"/>
    <n v="6"/>
    <s v="USD"/>
    <n v="22"/>
    <m/>
    <n v="22"/>
    <x v="1"/>
    <n v="1"/>
    <m/>
    <m/>
    <m/>
    <m/>
    <m/>
    <m/>
    <m/>
    <m/>
    <m/>
  </r>
  <r>
    <x v="5"/>
    <x v="180"/>
    <x v="7"/>
    <s v="Mexico"/>
    <x v="3"/>
    <n v="40700"/>
    <s v="Revenues - Third Parties"/>
    <x v="0"/>
    <x v="14"/>
    <n v="2026"/>
    <n v="6"/>
    <s v="USD"/>
    <n v="94"/>
    <m/>
    <n v="94"/>
    <x v="1"/>
    <m/>
    <m/>
    <m/>
    <m/>
    <m/>
    <m/>
    <m/>
    <m/>
    <m/>
    <m/>
  </r>
  <r>
    <x v="5"/>
    <x v="180"/>
    <x v="7"/>
    <s v="Mexico"/>
    <x v="3"/>
    <n v="40700"/>
    <s v="Revenues - Third Parties"/>
    <x v="0"/>
    <x v="53"/>
    <n v="2026"/>
    <n v="6"/>
    <s v="USD"/>
    <n v="36"/>
    <m/>
    <n v="36"/>
    <x v="1"/>
    <m/>
    <m/>
    <m/>
    <m/>
    <m/>
    <m/>
    <m/>
    <m/>
    <m/>
    <m/>
  </r>
  <r>
    <x v="5"/>
    <x v="181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82"/>
    <x v="7"/>
    <s v="Mexico"/>
    <x v="3"/>
    <n v="40700"/>
    <s v="Revenues - Third Parties"/>
    <x v="0"/>
    <x v="56"/>
    <n v="2026"/>
    <n v="6"/>
    <s v="USD"/>
    <n v="94"/>
    <m/>
    <n v="94"/>
    <x v="1"/>
    <m/>
    <m/>
    <m/>
    <m/>
    <m/>
    <m/>
    <m/>
    <m/>
    <m/>
    <m/>
  </r>
  <r>
    <x v="5"/>
    <x v="182"/>
    <x v="7"/>
    <s v="Mexico"/>
    <x v="3"/>
    <n v="40700"/>
    <s v="Revenues - Third Parties"/>
    <x v="0"/>
    <x v="57"/>
    <n v="2026"/>
    <n v="6"/>
    <s v="USD"/>
    <n v="89"/>
    <m/>
    <n v="89"/>
    <x v="1"/>
    <m/>
    <m/>
    <m/>
    <m/>
    <m/>
    <m/>
    <m/>
    <m/>
    <m/>
    <m/>
  </r>
  <r>
    <x v="5"/>
    <x v="182"/>
    <x v="7"/>
    <s v="Mexico"/>
    <x v="3"/>
    <n v="40700"/>
    <s v="Revenues - Third Parties"/>
    <x v="0"/>
    <x v="52"/>
    <n v="2026"/>
    <n v="6"/>
    <s v="USD"/>
    <n v="33"/>
    <m/>
    <n v="33"/>
    <x v="1"/>
    <n v="1"/>
    <m/>
    <m/>
    <m/>
    <m/>
    <m/>
    <m/>
    <m/>
    <m/>
    <m/>
  </r>
  <r>
    <x v="5"/>
    <x v="182"/>
    <x v="7"/>
    <s v="Mexico"/>
    <x v="2"/>
    <n v="40700"/>
    <s v="Revenues - Third Parties"/>
    <x v="0"/>
    <x v="15"/>
    <n v="2026"/>
    <n v="6"/>
    <s v="USD"/>
    <n v="114"/>
    <m/>
    <n v="114"/>
    <x v="1"/>
    <n v="1"/>
    <m/>
    <m/>
    <m/>
    <m/>
    <m/>
    <m/>
    <m/>
    <m/>
    <m/>
  </r>
  <r>
    <x v="5"/>
    <x v="182"/>
    <x v="7"/>
    <s v="Mexico"/>
    <x v="3"/>
    <n v="40700"/>
    <s v="Revenues - Third Parties"/>
    <x v="0"/>
    <x v="53"/>
    <n v="2026"/>
    <n v="6"/>
    <s v="USD"/>
    <n v="36"/>
    <m/>
    <n v="36"/>
    <x v="1"/>
    <m/>
    <m/>
    <m/>
    <m/>
    <m/>
    <m/>
    <m/>
    <m/>
    <m/>
    <m/>
  </r>
  <r>
    <x v="5"/>
    <x v="183"/>
    <x v="7"/>
    <s v="Mexico"/>
    <x v="3"/>
    <n v="40700"/>
    <s v="Revenues - Third Parties"/>
    <x v="0"/>
    <x v="52"/>
    <n v="2026"/>
    <n v="6"/>
    <s v="USD"/>
    <n v="22"/>
    <m/>
    <n v="22"/>
    <x v="1"/>
    <n v="1"/>
    <m/>
    <m/>
    <m/>
    <m/>
    <m/>
    <m/>
    <m/>
    <m/>
    <m/>
  </r>
  <r>
    <x v="5"/>
    <x v="183"/>
    <x v="7"/>
    <s v="Mexico"/>
    <x v="2"/>
    <n v="40700"/>
    <s v="Revenues - Third Parties"/>
    <x v="0"/>
    <x v="15"/>
    <n v="2026"/>
    <n v="6"/>
    <s v="USD"/>
    <n v="915"/>
    <m/>
    <n v="915"/>
    <x v="1"/>
    <n v="1"/>
    <m/>
    <m/>
    <m/>
    <m/>
    <m/>
    <m/>
    <m/>
    <m/>
    <m/>
  </r>
  <r>
    <x v="5"/>
    <x v="183"/>
    <x v="7"/>
    <s v="Mexico"/>
    <x v="3"/>
    <n v="40700"/>
    <s v="Revenues - Third Parties"/>
    <x v="0"/>
    <x v="14"/>
    <n v="2026"/>
    <n v="6"/>
    <s v="USD"/>
    <n v="94"/>
    <m/>
    <n v="94"/>
    <x v="1"/>
    <m/>
    <m/>
    <m/>
    <m/>
    <m/>
    <m/>
    <m/>
    <m/>
    <m/>
    <m/>
  </r>
  <r>
    <x v="5"/>
    <x v="183"/>
    <x v="7"/>
    <s v="Mexico"/>
    <x v="3"/>
    <n v="40700"/>
    <s v="Revenues - Third Parties"/>
    <x v="0"/>
    <x v="53"/>
    <n v="2026"/>
    <n v="6"/>
    <s v="USD"/>
    <n v="36"/>
    <m/>
    <n v="36"/>
    <x v="1"/>
    <m/>
    <m/>
    <m/>
    <m/>
    <m/>
    <m/>
    <m/>
    <m/>
    <m/>
    <m/>
  </r>
  <r>
    <x v="5"/>
    <x v="123"/>
    <x v="7"/>
    <s v="Mexico"/>
    <x v="3"/>
    <n v="40700"/>
    <s v="Revenues - Third Parties"/>
    <x v="0"/>
    <x v="52"/>
    <n v="2026"/>
    <n v="6"/>
    <s v="USD"/>
    <n v="65"/>
    <m/>
    <n v="65"/>
    <x v="1"/>
    <n v="1"/>
    <m/>
    <m/>
    <m/>
    <m/>
    <m/>
    <m/>
    <m/>
    <m/>
    <m/>
  </r>
  <r>
    <x v="5"/>
    <x v="123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23"/>
    <x v="7"/>
    <s v="Mexico"/>
    <x v="2"/>
    <n v="40700"/>
    <s v="Revenues - Third Parties"/>
    <x v="0"/>
    <x v="15"/>
    <n v="2026"/>
    <n v="6"/>
    <s v="USD"/>
    <n v="3008"/>
    <m/>
    <n v="3008"/>
    <x v="1"/>
    <n v="1"/>
    <m/>
    <m/>
    <m/>
    <m/>
    <m/>
    <m/>
    <m/>
    <m/>
    <m/>
  </r>
  <r>
    <x v="5"/>
    <x v="123"/>
    <x v="7"/>
    <s v="Mexico"/>
    <x v="3"/>
    <n v="40700"/>
    <s v="Revenues - Third Parties"/>
    <x v="0"/>
    <x v="14"/>
    <n v="2026"/>
    <n v="6"/>
    <s v="USD"/>
    <n v="281"/>
    <m/>
    <n v="281"/>
    <x v="1"/>
    <m/>
    <m/>
    <m/>
    <m/>
    <m/>
    <m/>
    <m/>
    <m/>
    <m/>
    <m/>
  </r>
  <r>
    <x v="5"/>
    <x v="123"/>
    <x v="7"/>
    <s v="Mexico"/>
    <x v="6"/>
    <n v="40700"/>
    <s v="Revenues - Third Parties"/>
    <x v="0"/>
    <x v="32"/>
    <n v="2026"/>
    <n v="6"/>
    <s v="USD"/>
    <n v="2394"/>
    <m/>
    <n v="2394"/>
    <x v="1"/>
    <n v="1"/>
    <m/>
    <m/>
    <m/>
    <m/>
    <m/>
    <m/>
    <m/>
    <m/>
    <m/>
  </r>
  <r>
    <x v="5"/>
    <x v="123"/>
    <x v="7"/>
    <s v="Mexico"/>
    <x v="3"/>
    <n v="40700"/>
    <s v="Revenues - Third Parties"/>
    <x v="0"/>
    <x v="53"/>
    <n v="2026"/>
    <n v="6"/>
    <s v="USD"/>
    <n v="107"/>
    <m/>
    <n v="107"/>
    <x v="1"/>
    <m/>
    <m/>
    <m/>
    <m/>
    <m/>
    <m/>
    <m/>
    <m/>
    <m/>
    <m/>
  </r>
  <r>
    <x v="5"/>
    <x v="184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184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85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185"/>
    <x v="7"/>
    <s v="Mexico"/>
    <x v="1"/>
    <n v="40700"/>
    <s v="Revenues - Third Parties"/>
    <x v="0"/>
    <x v="58"/>
    <n v="2026"/>
    <n v="6"/>
    <s v="USD"/>
    <n v="32"/>
    <m/>
    <n v="32"/>
    <x v="1"/>
    <m/>
    <m/>
    <m/>
    <m/>
    <m/>
    <m/>
    <m/>
    <m/>
    <m/>
    <m/>
  </r>
  <r>
    <x v="5"/>
    <x v="185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86"/>
    <x v="7"/>
    <s v="Mexico"/>
    <x v="1"/>
    <n v="40700"/>
    <s v="Revenues - Third Parties"/>
    <x v="0"/>
    <x v="24"/>
    <n v="2026"/>
    <n v="6"/>
    <s v="USD"/>
    <n v="65"/>
    <m/>
    <n v="65"/>
    <x v="1"/>
    <n v="1"/>
    <m/>
    <m/>
    <m/>
    <m/>
    <m/>
    <m/>
    <m/>
    <m/>
    <m/>
  </r>
  <r>
    <x v="5"/>
    <x v="186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87"/>
    <x v="7"/>
    <s v="Mexico"/>
    <x v="3"/>
    <n v="40700"/>
    <s v="Revenues - Third Parties"/>
    <x v="0"/>
    <x v="56"/>
    <n v="2026"/>
    <n v="6"/>
    <s v="USD"/>
    <n v="187"/>
    <m/>
    <n v="187"/>
    <x v="1"/>
    <m/>
    <m/>
    <m/>
    <m/>
    <m/>
    <m/>
    <m/>
    <m/>
    <m/>
    <m/>
  </r>
  <r>
    <x v="5"/>
    <x v="187"/>
    <x v="7"/>
    <s v="Mexico"/>
    <x v="3"/>
    <n v="40700"/>
    <s v="Revenues - Third Parties"/>
    <x v="0"/>
    <x v="57"/>
    <n v="2026"/>
    <n v="6"/>
    <s v="USD"/>
    <n v="178"/>
    <m/>
    <n v="178"/>
    <x v="1"/>
    <m/>
    <m/>
    <m/>
    <m/>
    <m/>
    <m/>
    <m/>
    <m/>
    <m/>
    <m/>
  </r>
  <r>
    <x v="5"/>
    <x v="187"/>
    <x v="7"/>
    <s v="Mexico"/>
    <x v="3"/>
    <n v="40700"/>
    <s v="Revenues - Third Parties"/>
    <x v="0"/>
    <x v="52"/>
    <n v="2026"/>
    <n v="6"/>
    <s v="USD"/>
    <n v="109"/>
    <m/>
    <n v="109"/>
    <x v="1"/>
    <n v="1"/>
    <m/>
    <m/>
    <m/>
    <m/>
    <m/>
    <m/>
    <m/>
    <m/>
    <m/>
  </r>
  <r>
    <x v="5"/>
    <x v="187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87"/>
    <x v="7"/>
    <s v="Mexico"/>
    <x v="2"/>
    <n v="40700"/>
    <s v="Revenues - Third Parties"/>
    <x v="0"/>
    <x v="5"/>
    <n v="2026"/>
    <n v="6"/>
    <s v="USD"/>
    <n v="439"/>
    <m/>
    <n v="439"/>
    <x v="1"/>
    <n v="1"/>
    <m/>
    <m/>
    <m/>
    <m/>
    <m/>
    <m/>
    <m/>
    <m/>
    <m/>
  </r>
  <r>
    <x v="5"/>
    <x v="187"/>
    <x v="7"/>
    <s v="Mexico"/>
    <x v="2"/>
    <n v="40700"/>
    <s v="Revenues - Third Parties"/>
    <x v="0"/>
    <x v="15"/>
    <n v="2026"/>
    <n v="6"/>
    <s v="USD"/>
    <n v="508"/>
    <m/>
    <n v="508"/>
    <x v="1"/>
    <n v="1"/>
    <m/>
    <m/>
    <m/>
    <m/>
    <m/>
    <m/>
    <m/>
    <m/>
    <m/>
  </r>
  <r>
    <x v="5"/>
    <x v="187"/>
    <x v="7"/>
    <s v="Mexico"/>
    <x v="3"/>
    <n v="40700"/>
    <s v="Revenues - Third Parties"/>
    <x v="0"/>
    <x v="14"/>
    <n v="2026"/>
    <n v="6"/>
    <s v="USD"/>
    <n v="187"/>
    <m/>
    <n v="187"/>
    <x v="1"/>
    <m/>
    <m/>
    <m/>
    <m/>
    <m/>
    <m/>
    <m/>
    <m/>
    <m/>
    <m/>
  </r>
  <r>
    <x v="5"/>
    <x v="187"/>
    <x v="7"/>
    <s v="Mexico"/>
    <x v="6"/>
    <n v="40700"/>
    <s v="Revenues - Third Parties"/>
    <x v="0"/>
    <x v="32"/>
    <n v="2026"/>
    <n v="6"/>
    <s v="USD"/>
    <n v="5441"/>
    <m/>
    <n v="5441"/>
    <x v="1"/>
    <n v="1"/>
    <m/>
    <m/>
    <m/>
    <m/>
    <m/>
    <m/>
    <m/>
    <m/>
    <m/>
  </r>
  <r>
    <x v="5"/>
    <x v="187"/>
    <x v="7"/>
    <s v="Mexico"/>
    <x v="3"/>
    <n v="40700"/>
    <s v="Revenues - Third Parties"/>
    <x v="0"/>
    <x v="53"/>
    <n v="2026"/>
    <n v="6"/>
    <s v="USD"/>
    <n v="143"/>
    <m/>
    <n v="143"/>
    <x v="1"/>
    <m/>
    <m/>
    <m/>
    <m/>
    <m/>
    <m/>
    <m/>
    <m/>
    <m/>
    <m/>
  </r>
  <r>
    <x v="5"/>
    <x v="187"/>
    <x v="7"/>
    <s v="Mexico"/>
    <x v="1"/>
    <n v="40700"/>
    <s v="Revenues - Third Parties"/>
    <x v="0"/>
    <x v="3"/>
    <n v="2026"/>
    <n v="6"/>
    <s v="USD"/>
    <n v="357"/>
    <m/>
    <n v="357"/>
    <x v="1"/>
    <m/>
    <m/>
    <m/>
    <m/>
    <m/>
    <m/>
    <m/>
    <m/>
    <m/>
    <m/>
  </r>
  <r>
    <x v="5"/>
    <x v="188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188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25"/>
    <x v="7"/>
    <s v="Mexico"/>
    <x v="3"/>
    <n v="40700"/>
    <s v="Revenues - Third Parties"/>
    <x v="0"/>
    <x v="54"/>
    <n v="2026"/>
    <n v="6"/>
    <s v="USD"/>
    <n v="205"/>
    <m/>
    <n v="205"/>
    <x v="1"/>
    <m/>
    <m/>
    <m/>
    <m/>
    <m/>
    <m/>
    <m/>
    <m/>
    <m/>
    <m/>
  </r>
  <r>
    <x v="5"/>
    <x v="125"/>
    <x v="7"/>
    <s v="Mexico"/>
    <x v="3"/>
    <n v="40700"/>
    <s v="Revenues - Third Parties"/>
    <x v="0"/>
    <x v="52"/>
    <n v="2026"/>
    <n v="6"/>
    <s v="USD"/>
    <n v="4091"/>
    <m/>
    <n v="4091"/>
    <x v="1"/>
    <n v="1"/>
    <m/>
    <m/>
    <m/>
    <m/>
    <m/>
    <m/>
    <m/>
    <m/>
    <m/>
  </r>
  <r>
    <x v="5"/>
    <x v="125"/>
    <x v="7"/>
    <s v="Mexico"/>
    <x v="3"/>
    <n v="40700"/>
    <s v="Revenues - Third Parties"/>
    <x v="0"/>
    <x v="47"/>
    <n v="2026"/>
    <n v="6"/>
    <s v="USD"/>
    <n v="624"/>
    <m/>
    <n v="624"/>
    <x v="1"/>
    <m/>
    <m/>
    <m/>
    <m/>
    <m/>
    <m/>
    <m/>
    <m/>
    <m/>
    <m/>
  </r>
  <r>
    <x v="5"/>
    <x v="125"/>
    <x v="7"/>
    <s v="Mexico"/>
    <x v="1"/>
    <n v="40700"/>
    <s v="Revenues - Third Parties"/>
    <x v="0"/>
    <x v="24"/>
    <n v="2026"/>
    <n v="6"/>
    <s v="USD"/>
    <n v="65"/>
    <m/>
    <n v="65"/>
    <x v="1"/>
    <n v="1"/>
    <m/>
    <m/>
    <m/>
    <m/>
    <m/>
    <m/>
    <m/>
    <m/>
    <m/>
  </r>
  <r>
    <x v="5"/>
    <x v="125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25"/>
    <x v="7"/>
    <s v="Mexico"/>
    <x v="3"/>
    <n v="40700"/>
    <s v="Revenues - Third Parties"/>
    <x v="0"/>
    <x v="59"/>
    <n v="2026"/>
    <n v="6"/>
    <s v="USD"/>
    <n v="98"/>
    <m/>
    <n v="98"/>
    <x v="1"/>
    <m/>
    <m/>
    <m/>
    <m/>
    <m/>
    <m/>
    <m/>
    <m/>
    <m/>
    <m/>
  </r>
  <r>
    <x v="5"/>
    <x v="125"/>
    <x v="7"/>
    <s v="Mexico"/>
    <x v="2"/>
    <n v="40700"/>
    <s v="Revenues - Third Parties"/>
    <x v="0"/>
    <x v="5"/>
    <n v="2026"/>
    <n v="6"/>
    <s v="USD"/>
    <n v="1373"/>
    <m/>
    <n v="1373"/>
    <x v="1"/>
    <n v="1"/>
    <m/>
    <m/>
    <m/>
    <m/>
    <m/>
    <m/>
    <m/>
    <m/>
    <m/>
  </r>
  <r>
    <x v="5"/>
    <x v="125"/>
    <x v="7"/>
    <s v="Mexico"/>
    <x v="2"/>
    <n v="40700"/>
    <s v="Revenues - Third Parties"/>
    <x v="0"/>
    <x v="15"/>
    <n v="2026"/>
    <n v="6"/>
    <s v="USD"/>
    <n v="219636"/>
    <m/>
    <n v="219636"/>
    <x v="1"/>
    <n v="1"/>
    <m/>
    <m/>
    <m/>
    <m/>
    <m/>
    <m/>
    <m/>
    <m/>
    <m/>
  </r>
  <r>
    <x v="5"/>
    <x v="125"/>
    <x v="7"/>
    <s v="Mexico"/>
    <x v="3"/>
    <n v="40700"/>
    <s v="Revenues - Third Parties"/>
    <x v="0"/>
    <x v="14"/>
    <n v="2026"/>
    <n v="6"/>
    <s v="USD"/>
    <n v="14892"/>
    <m/>
    <n v="14892"/>
    <x v="1"/>
    <m/>
    <m/>
    <m/>
    <m/>
    <m/>
    <m/>
    <m/>
    <m/>
    <m/>
    <m/>
  </r>
  <r>
    <x v="5"/>
    <x v="125"/>
    <x v="7"/>
    <s v="Mexico"/>
    <x v="6"/>
    <n v="40700"/>
    <s v="Revenues - Third Parties"/>
    <x v="0"/>
    <x v="32"/>
    <n v="2026"/>
    <n v="6"/>
    <s v="USD"/>
    <n v="23140"/>
    <m/>
    <n v="23140"/>
    <x v="1"/>
    <n v="1"/>
    <m/>
    <m/>
    <m/>
    <m/>
    <m/>
    <m/>
    <m/>
    <m/>
    <m/>
  </r>
  <r>
    <x v="5"/>
    <x v="125"/>
    <x v="7"/>
    <s v="Mexico"/>
    <x v="3"/>
    <n v="40700"/>
    <s v="Revenues - Third Parties"/>
    <x v="0"/>
    <x v="60"/>
    <n v="2026"/>
    <n v="6"/>
    <s v="USD"/>
    <n v="589"/>
    <m/>
    <n v="589"/>
    <x v="1"/>
    <m/>
    <m/>
    <m/>
    <m/>
    <m/>
    <m/>
    <m/>
    <m/>
    <m/>
    <m/>
  </r>
  <r>
    <x v="5"/>
    <x v="125"/>
    <x v="7"/>
    <s v="Mexico"/>
    <x v="3"/>
    <n v="40700"/>
    <s v="Revenues - Third Parties"/>
    <x v="0"/>
    <x v="61"/>
    <n v="2026"/>
    <n v="6"/>
    <s v="USD"/>
    <n v="1236"/>
    <m/>
    <n v="1236"/>
    <x v="1"/>
    <m/>
    <m/>
    <m/>
    <m/>
    <m/>
    <m/>
    <m/>
    <m/>
    <m/>
    <m/>
  </r>
  <r>
    <x v="5"/>
    <x v="125"/>
    <x v="7"/>
    <s v="Mexico"/>
    <x v="3"/>
    <n v="40700"/>
    <s v="Revenues - Third Parties"/>
    <x v="0"/>
    <x v="53"/>
    <n v="2026"/>
    <n v="6"/>
    <s v="USD"/>
    <n v="6708"/>
    <m/>
    <n v="6708"/>
    <x v="1"/>
    <m/>
    <m/>
    <m/>
    <m/>
    <m/>
    <m/>
    <m/>
    <m/>
    <m/>
    <m/>
  </r>
  <r>
    <x v="5"/>
    <x v="125"/>
    <x v="7"/>
    <s v="Mexico"/>
    <x v="1"/>
    <n v="40700"/>
    <s v="Revenues - Third Parties"/>
    <x v="0"/>
    <x v="3"/>
    <n v="2026"/>
    <n v="6"/>
    <s v="USD"/>
    <n v="892"/>
    <m/>
    <n v="892"/>
    <x v="1"/>
    <m/>
    <m/>
    <m/>
    <m/>
    <m/>
    <m/>
    <m/>
    <m/>
    <m/>
    <m/>
  </r>
  <r>
    <x v="5"/>
    <x v="126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26"/>
    <x v="7"/>
    <s v="Mexico"/>
    <x v="3"/>
    <n v="40700"/>
    <s v="Revenues - Third Parties"/>
    <x v="0"/>
    <x v="52"/>
    <n v="2026"/>
    <n v="6"/>
    <s v="USD"/>
    <n v="174"/>
    <m/>
    <n v="174"/>
    <x v="1"/>
    <n v="1"/>
    <m/>
    <m/>
    <m/>
    <m/>
    <m/>
    <m/>
    <m/>
    <m/>
    <m/>
  </r>
  <r>
    <x v="5"/>
    <x v="126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26"/>
    <x v="7"/>
    <s v="Mexico"/>
    <x v="1"/>
    <n v="40700"/>
    <s v="Revenues - Third Parties"/>
    <x v="0"/>
    <x v="24"/>
    <n v="2026"/>
    <n v="6"/>
    <s v="USD"/>
    <n v="152"/>
    <m/>
    <n v="152"/>
    <x v="1"/>
    <n v="1"/>
    <m/>
    <m/>
    <m/>
    <m/>
    <m/>
    <m/>
    <m/>
    <m/>
    <m/>
  </r>
  <r>
    <x v="5"/>
    <x v="126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26"/>
    <x v="7"/>
    <s v="Mexico"/>
    <x v="3"/>
    <n v="40700"/>
    <s v="Revenues - Third Parties"/>
    <x v="0"/>
    <x v="59"/>
    <n v="2026"/>
    <n v="6"/>
    <s v="USD"/>
    <n v="98"/>
    <m/>
    <n v="98"/>
    <x v="1"/>
    <m/>
    <m/>
    <m/>
    <m/>
    <m/>
    <m/>
    <m/>
    <m/>
    <m/>
    <m/>
  </r>
  <r>
    <x v="5"/>
    <x v="126"/>
    <x v="7"/>
    <s v="Mexico"/>
    <x v="2"/>
    <n v="40700"/>
    <s v="Revenues - Third Parties"/>
    <x v="0"/>
    <x v="5"/>
    <n v="2026"/>
    <n v="6"/>
    <s v="USD"/>
    <n v="934"/>
    <m/>
    <n v="934"/>
    <x v="1"/>
    <n v="1"/>
    <m/>
    <m/>
    <m/>
    <m/>
    <m/>
    <m/>
    <m/>
    <m/>
    <m/>
  </r>
  <r>
    <x v="5"/>
    <x v="126"/>
    <x v="7"/>
    <s v="Mexico"/>
    <x v="2"/>
    <n v="40700"/>
    <s v="Revenues - Third Parties"/>
    <x v="0"/>
    <x v="15"/>
    <n v="2026"/>
    <n v="6"/>
    <s v="USD"/>
    <n v="11080"/>
    <m/>
    <n v="11080"/>
    <x v="1"/>
    <n v="1"/>
    <m/>
    <m/>
    <m/>
    <m/>
    <m/>
    <m/>
    <m/>
    <m/>
    <m/>
  </r>
  <r>
    <x v="5"/>
    <x v="126"/>
    <x v="7"/>
    <s v="Mexico"/>
    <x v="3"/>
    <n v="40700"/>
    <s v="Revenues - Third Parties"/>
    <x v="0"/>
    <x v="14"/>
    <n v="2026"/>
    <n v="6"/>
    <s v="USD"/>
    <n v="468"/>
    <m/>
    <n v="468"/>
    <x v="1"/>
    <m/>
    <m/>
    <m/>
    <m/>
    <m/>
    <m/>
    <m/>
    <m/>
    <m/>
    <m/>
  </r>
  <r>
    <x v="5"/>
    <x v="126"/>
    <x v="7"/>
    <s v="Mexico"/>
    <x v="6"/>
    <n v="40700"/>
    <s v="Revenues - Third Parties"/>
    <x v="0"/>
    <x v="32"/>
    <n v="2026"/>
    <n v="6"/>
    <s v="USD"/>
    <n v="2572"/>
    <m/>
    <n v="2572"/>
    <x v="1"/>
    <n v="1"/>
    <m/>
    <m/>
    <m/>
    <m/>
    <m/>
    <m/>
    <m/>
    <m/>
    <m/>
  </r>
  <r>
    <x v="5"/>
    <x v="126"/>
    <x v="7"/>
    <s v="Mexico"/>
    <x v="3"/>
    <n v="40700"/>
    <s v="Revenues - Third Parties"/>
    <x v="0"/>
    <x v="60"/>
    <n v="2026"/>
    <n v="6"/>
    <s v="USD"/>
    <n v="392"/>
    <m/>
    <n v="392"/>
    <x v="1"/>
    <m/>
    <m/>
    <m/>
    <m/>
    <m/>
    <m/>
    <m/>
    <m/>
    <m/>
    <m/>
  </r>
  <r>
    <x v="5"/>
    <x v="126"/>
    <x v="7"/>
    <s v="Mexico"/>
    <x v="3"/>
    <n v="40700"/>
    <s v="Revenues - Third Parties"/>
    <x v="0"/>
    <x v="53"/>
    <n v="2026"/>
    <n v="6"/>
    <s v="USD"/>
    <n v="285"/>
    <m/>
    <n v="285"/>
    <x v="1"/>
    <m/>
    <m/>
    <m/>
    <m/>
    <m/>
    <m/>
    <m/>
    <m/>
    <m/>
    <m/>
  </r>
  <r>
    <x v="5"/>
    <x v="126"/>
    <x v="7"/>
    <s v="Mexico"/>
    <x v="1"/>
    <n v="40700"/>
    <s v="Revenues - Third Parties"/>
    <x v="0"/>
    <x v="3"/>
    <n v="2026"/>
    <n v="6"/>
    <s v="USD"/>
    <n v="357"/>
    <m/>
    <n v="357"/>
    <x v="1"/>
    <m/>
    <m/>
    <m/>
    <m/>
    <m/>
    <m/>
    <m/>
    <m/>
    <m/>
    <m/>
  </r>
  <r>
    <x v="5"/>
    <x v="189"/>
    <x v="7"/>
    <s v="Mexico"/>
    <x v="3"/>
    <n v="40700"/>
    <s v="Revenues - Third Parties"/>
    <x v="0"/>
    <x v="52"/>
    <n v="2026"/>
    <n v="6"/>
    <s v="USD"/>
    <n v="44"/>
    <m/>
    <n v="44"/>
    <x v="1"/>
    <n v="1"/>
    <m/>
    <m/>
    <m/>
    <m/>
    <m/>
    <m/>
    <m/>
    <m/>
    <m/>
  </r>
  <r>
    <x v="5"/>
    <x v="189"/>
    <x v="7"/>
    <s v="Mexico"/>
    <x v="2"/>
    <n v="40700"/>
    <s v="Revenues - Third Parties"/>
    <x v="0"/>
    <x v="15"/>
    <n v="2026"/>
    <n v="6"/>
    <s v="USD"/>
    <n v="2093"/>
    <m/>
    <n v="2093"/>
    <x v="1"/>
    <n v="1"/>
    <m/>
    <m/>
    <m/>
    <m/>
    <m/>
    <m/>
    <m/>
    <m/>
    <m/>
  </r>
  <r>
    <x v="5"/>
    <x v="189"/>
    <x v="7"/>
    <s v="Mexico"/>
    <x v="3"/>
    <n v="40700"/>
    <s v="Revenues - Third Parties"/>
    <x v="0"/>
    <x v="14"/>
    <n v="2026"/>
    <n v="6"/>
    <s v="USD"/>
    <n v="187"/>
    <m/>
    <n v="187"/>
    <x v="1"/>
    <m/>
    <m/>
    <m/>
    <m/>
    <m/>
    <m/>
    <m/>
    <m/>
    <m/>
    <m/>
  </r>
  <r>
    <x v="5"/>
    <x v="189"/>
    <x v="7"/>
    <s v="Mexico"/>
    <x v="3"/>
    <n v="40700"/>
    <s v="Revenues - Third Parties"/>
    <x v="0"/>
    <x v="53"/>
    <n v="2026"/>
    <n v="6"/>
    <s v="USD"/>
    <n v="71"/>
    <m/>
    <n v="71"/>
    <x v="1"/>
    <m/>
    <m/>
    <m/>
    <m/>
    <m/>
    <m/>
    <m/>
    <m/>
    <m/>
    <m/>
  </r>
  <r>
    <x v="5"/>
    <x v="127"/>
    <x v="7"/>
    <s v="Mexico"/>
    <x v="3"/>
    <n v="40700"/>
    <s v="Revenues - Third Parties"/>
    <x v="0"/>
    <x v="56"/>
    <n v="2026"/>
    <n v="6"/>
    <s v="USD"/>
    <n v="1780"/>
    <m/>
    <n v="1780"/>
    <x v="1"/>
    <m/>
    <m/>
    <m/>
    <m/>
    <m/>
    <m/>
    <m/>
    <m/>
    <m/>
    <m/>
  </r>
  <r>
    <x v="5"/>
    <x v="127"/>
    <x v="7"/>
    <s v="Mexico"/>
    <x v="3"/>
    <n v="40700"/>
    <s v="Revenues - Third Parties"/>
    <x v="0"/>
    <x v="57"/>
    <n v="2026"/>
    <n v="6"/>
    <s v="USD"/>
    <n v="89"/>
    <m/>
    <n v="89"/>
    <x v="1"/>
    <m/>
    <m/>
    <m/>
    <m/>
    <m/>
    <m/>
    <m/>
    <m/>
    <m/>
    <m/>
  </r>
  <r>
    <x v="5"/>
    <x v="127"/>
    <x v="7"/>
    <s v="Mexico"/>
    <x v="3"/>
    <n v="40700"/>
    <s v="Revenues - Third Parties"/>
    <x v="0"/>
    <x v="52"/>
    <n v="2026"/>
    <n v="6"/>
    <s v="USD"/>
    <n v="424"/>
    <m/>
    <n v="424"/>
    <x v="1"/>
    <n v="1"/>
    <m/>
    <m/>
    <m/>
    <m/>
    <m/>
    <m/>
    <m/>
    <m/>
    <m/>
  </r>
  <r>
    <x v="5"/>
    <x v="127"/>
    <x v="7"/>
    <s v="Mexico"/>
    <x v="1"/>
    <n v="40700"/>
    <s v="Revenues - Third Parties"/>
    <x v="0"/>
    <x v="24"/>
    <n v="2026"/>
    <n v="6"/>
    <s v="USD"/>
    <n v="196"/>
    <m/>
    <n v="196"/>
    <x v="1"/>
    <n v="1"/>
    <m/>
    <m/>
    <m/>
    <m/>
    <m/>
    <m/>
    <m/>
    <m/>
    <m/>
  </r>
  <r>
    <x v="5"/>
    <x v="127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27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127"/>
    <x v="7"/>
    <s v="Mexico"/>
    <x v="2"/>
    <n v="40700"/>
    <s v="Revenues - Third Parties"/>
    <x v="0"/>
    <x v="15"/>
    <n v="2026"/>
    <n v="6"/>
    <s v="USD"/>
    <n v="15904"/>
    <m/>
    <n v="15904"/>
    <x v="1"/>
    <n v="1"/>
    <m/>
    <m/>
    <m/>
    <m/>
    <m/>
    <m/>
    <m/>
    <m/>
    <m/>
  </r>
  <r>
    <x v="5"/>
    <x v="127"/>
    <x v="7"/>
    <s v="Mexico"/>
    <x v="3"/>
    <n v="40700"/>
    <s v="Revenues - Third Parties"/>
    <x v="0"/>
    <x v="53"/>
    <n v="2026"/>
    <n v="6"/>
    <s v="USD"/>
    <n v="678"/>
    <m/>
    <n v="678"/>
    <x v="1"/>
    <m/>
    <m/>
    <m/>
    <m/>
    <m/>
    <m/>
    <m/>
    <m/>
    <m/>
    <m/>
  </r>
  <r>
    <x v="5"/>
    <x v="127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90"/>
    <x v="7"/>
    <s v="Mexico"/>
    <x v="3"/>
    <n v="40700"/>
    <s v="Revenues - Third Parties"/>
    <x v="0"/>
    <x v="52"/>
    <n v="2026"/>
    <n v="6"/>
    <s v="USD"/>
    <n v="22"/>
    <m/>
    <n v="22"/>
    <x v="1"/>
    <n v="1"/>
    <m/>
    <m/>
    <m/>
    <m/>
    <m/>
    <m/>
    <m/>
    <m/>
    <m/>
  </r>
  <r>
    <x v="5"/>
    <x v="190"/>
    <x v="7"/>
    <s v="Mexico"/>
    <x v="1"/>
    <n v="40700"/>
    <s v="Revenues - Third Parties"/>
    <x v="0"/>
    <x v="24"/>
    <n v="2026"/>
    <n v="6"/>
    <s v="USD"/>
    <n v="22"/>
    <m/>
    <n v="22"/>
    <x v="1"/>
    <n v="1"/>
    <m/>
    <m/>
    <m/>
    <m/>
    <m/>
    <m/>
    <m/>
    <m/>
    <m/>
  </r>
  <r>
    <x v="5"/>
    <x v="190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0"/>
    <x v="7"/>
    <s v="Mexico"/>
    <x v="2"/>
    <n v="40700"/>
    <s v="Revenues - Third Parties"/>
    <x v="0"/>
    <x v="15"/>
    <n v="2026"/>
    <n v="6"/>
    <s v="USD"/>
    <n v="1830"/>
    <m/>
    <n v="1830"/>
    <x v="1"/>
    <n v="1"/>
    <m/>
    <m/>
    <m/>
    <m/>
    <m/>
    <m/>
    <m/>
    <m/>
    <m/>
  </r>
  <r>
    <x v="5"/>
    <x v="190"/>
    <x v="7"/>
    <s v="Mexico"/>
    <x v="3"/>
    <n v="40700"/>
    <s v="Revenues - Third Parties"/>
    <x v="0"/>
    <x v="14"/>
    <n v="2026"/>
    <n v="6"/>
    <s v="USD"/>
    <n v="94"/>
    <m/>
    <n v="94"/>
    <x v="1"/>
    <m/>
    <m/>
    <m/>
    <m/>
    <m/>
    <m/>
    <m/>
    <m/>
    <m/>
    <m/>
  </r>
  <r>
    <x v="5"/>
    <x v="190"/>
    <x v="7"/>
    <s v="Mexico"/>
    <x v="3"/>
    <n v="40700"/>
    <s v="Revenues - Third Parties"/>
    <x v="0"/>
    <x v="53"/>
    <n v="2026"/>
    <n v="6"/>
    <s v="USD"/>
    <n v="36"/>
    <m/>
    <n v="36"/>
    <x v="1"/>
    <m/>
    <m/>
    <m/>
    <m/>
    <m/>
    <m/>
    <m/>
    <m/>
    <m/>
    <m/>
  </r>
  <r>
    <x v="5"/>
    <x v="191"/>
    <x v="7"/>
    <s v="Mexico"/>
    <x v="1"/>
    <n v="40700"/>
    <s v="Revenues - Third Parties"/>
    <x v="0"/>
    <x v="24"/>
    <n v="2026"/>
    <n v="6"/>
    <s v="USD"/>
    <n v="261"/>
    <m/>
    <n v="261"/>
    <x v="1"/>
    <n v="1"/>
    <m/>
    <m/>
    <m/>
    <m/>
    <m/>
    <m/>
    <m/>
    <m/>
    <m/>
  </r>
  <r>
    <x v="5"/>
    <x v="191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2"/>
    <x v="7"/>
    <s v="Mexico"/>
    <x v="1"/>
    <n v="40700"/>
    <s v="Revenues - Third Parties"/>
    <x v="0"/>
    <x v="24"/>
    <n v="2026"/>
    <n v="6"/>
    <s v="USD"/>
    <n v="1567"/>
    <m/>
    <n v="1567"/>
    <x v="1"/>
    <n v="1"/>
    <m/>
    <m/>
    <m/>
    <m/>
    <m/>
    <m/>
    <m/>
    <m/>
    <m/>
  </r>
  <r>
    <x v="5"/>
    <x v="192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2"/>
    <x v="7"/>
    <s v="Mexico"/>
    <x v="2"/>
    <n v="40700"/>
    <s v="Revenues - Third Parties"/>
    <x v="0"/>
    <x v="5"/>
    <n v="2026"/>
    <n v="6"/>
    <s v="USD"/>
    <n v="1839"/>
    <m/>
    <n v="1839"/>
    <x v="1"/>
    <n v="1"/>
    <m/>
    <m/>
    <m/>
    <m/>
    <m/>
    <m/>
    <m/>
    <m/>
    <m/>
  </r>
  <r>
    <x v="5"/>
    <x v="192"/>
    <x v="7"/>
    <s v="Mexico"/>
    <x v="1"/>
    <n v="40700"/>
    <s v="Revenues - Third Parties"/>
    <x v="0"/>
    <x v="3"/>
    <n v="2026"/>
    <n v="6"/>
    <s v="USD"/>
    <n v="714"/>
    <m/>
    <n v="714"/>
    <x v="1"/>
    <m/>
    <m/>
    <m/>
    <m/>
    <m/>
    <m/>
    <m/>
    <m/>
    <m/>
    <m/>
  </r>
  <r>
    <x v="5"/>
    <x v="193"/>
    <x v="7"/>
    <s v="Mexico"/>
    <x v="1"/>
    <n v="40700"/>
    <s v="Revenues - Third Parties"/>
    <x v="0"/>
    <x v="24"/>
    <n v="2026"/>
    <n v="6"/>
    <s v="USD"/>
    <n v="1240"/>
    <m/>
    <n v="1240"/>
    <x v="1"/>
    <n v="1"/>
    <m/>
    <m/>
    <m/>
    <m/>
    <m/>
    <m/>
    <m/>
    <m/>
    <m/>
  </r>
  <r>
    <x v="5"/>
    <x v="193"/>
    <x v="7"/>
    <s v="Mexico"/>
    <x v="1"/>
    <n v="40700"/>
    <s v="Revenues - Third Parties"/>
    <x v="0"/>
    <x v="25"/>
    <n v="2026"/>
    <n v="6"/>
    <s v="USD"/>
    <n v="937"/>
    <m/>
    <n v="937"/>
    <x v="1"/>
    <m/>
    <m/>
    <m/>
    <m/>
    <m/>
    <m/>
    <m/>
    <m/>
    <m/>
    <m/>
  </r>
  <r>
    <x v="5"/>
    <x v="193"/>
    <x v="7"/>
    <s v="Mexico"/>
    <x v="2"/>
    <n v="40700"/>
    <s v="Revenues - Third Parties"/>
    <x v="0"/>
    <x v="5"/>
    <n v="2026"/>
    <n v="6"/>
    <s v="USD"/>
    <n v="614"/>
    <m/>
    <n v="614"/>
    <x v="1"/>
    <n v="1"/>
    <m/>
    <m/>
    <m/>
    <m/>
    <m/>
    <m/>
    <m/>
    <m/>
    <m/>
  </r>
  <r>
    <x v="5"/>
    <x v="193"/>
    <x v="7"/>
    <s v="Mexico"/>
    <x v="1"/>
    <n v="40700"/>
    <s v="Revenues - Third Parties"/>
    <x v="0"/>
    <x v="58"/>
    <n v="2026"/>
    <n v="6"/>
    <s v="USD"/>
    <n v="23"/>
    <m/>
    <n v="23"/>
    <x v="1"/>
    <m/>
    <m/>
    <m/>
    <m/>
    <m/>
    <m/>
    <m/>
    <m/>
    <m/>
    <m/>
  </r>
  <r>
    <x v="5"/>
    <x v="193"/>
    <x v="7"/>
    <s v="Mexico"/>
    <x v="1"/>
    <n v="40700"/>
    <s v="Revenues - Third Parties"/>
    <x v="0"/>
    <x v="3"/>
    <n v="2026"/>
    <n v="6"/>
    <s v="USD"/>
    <n v="357"/>
    <m/>
    <n v="357"/>
    <x v="1"/>
    <m/>
    <m/>
    <m/>
    <m/>
    <m/>
    <m/>
    <m/>
    <m/>
    <m/>
    <m/>
  </r>
  <r>
    <x v="5"/>
    <x v="194"/>
    <x v="7"/>
    <s v="Mexico"/>
    <x v="2"/>
    <n v="40700"/>
    <s v="Revenues - Third Parties"/>
    <x v="0"/>
    <x v="5"/>
    <n v="2026"/>
    <n v="6"/>
    <s v="USD"/>
    <n v="4632"/>
    <m/>
    <n v="4632"/>
    <x v="1"/>
    <n v="1"/>
    <m/>
    <m/>
    <m/>
    <m/>
    <m/>
    <m/>
    <m/>
    <m/>
    <m/>
  </r>
  <r>
    <x v="5"/>
    <x v="194"/>
    <x v="7"/>
    <s v="Mexico"/>
    <x v="1"/>
    <n v="40700"/>
    <s v="Revenues - Third Parties"/>
    <x v="0"/>
    <x v="3"/>
    <n v="2026"/>
    <n v="6"/>
    <s v="USD"/>
    <n v="1606"/>
    <m/>
    <n v="1606"/>
    <x v="1"/>
    <m/>
    <m/>
    <m/>
    <m/>
    <m/>
    <m/>
    <m/>
    <m/>
    <m/>
    <m/>
  </r>
  <r>
    <x v="5"/>
    <x v="195"/>
    <x v="7"/>
    <s v="Mexico"/>
    <x v="1"/>
    <n v="40700"/>
    <s v="Revenues - Third Parties"/>
    <x v="0"/>
    <x v="24"/>
    <n v="2026"/>
    <n v="6"/>
    <s v="USD"/>
    <n v="44"/>
    <m/>
    <n v="44"/>
    <x v="1"/>
    <n v="1"/>
    <m/>
    <m/>
    <m/>
    <m/>
    <m/>
    <m/>
    <m/>
    <m/>
    <m/>
  </r>
  <r>
    <x v="5"/>
    <x v="195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5"/>
    <x v="7"/>
    <s v="Mexico"/>
    <x v="2"/>
    <n v="40700"/>
    <s v="Revenues - Third Parties"/>
    <x v="0"/>
    <x v="5"/>
    <n v="2026"/>
    <n v="6"/>
    <s v="USD"/>
    <n v="514"/>
    <m/>
    <n v="514"/>
    <x v="1"/>
    <n v="1"/>
    <m/>
    <m/>
    <m/>
    <m/>
    <m/>
    <m/>
    <m/>
    <m/>
    <m/>
  </r>
  <r>
    <x v="5"/>
    <x v="195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96"/>
    <x v="7"/>
    <s v="Mexico"/>
    <x v="3"/>
    <n v="40700"/>
    <s v="Revenues - Third Parties"/>
    <x v="0"/>
    <x v="52"/>
    <n v="2026"/>
    <n v="6"/>
    <s v="USD"/>
    <n v="152"/>
    <m/>
    <n v="152"/>
    <x v="1"/>
    <n v="1"/>
    <m/>
    <m/>
    <m/>
    <m/>
    <m/>
    <m/>
    <m/>
    <m/>
    <m/>
  </r>
  <r>
    <x v="5"/>
    <x v="196"/>
    <x v="7"/>
    <s v="Mexico"/>
    <x v="1"/>
    <n v="40700"/>
    <s v="Revenues - Third Parties"/>
    <x v="0"/>
    <x v="24"/>
    <n v="2026"/>
    <n v="6"/>
    <s v="USD"/>
    <n v="218"/>
    <m/>
    <n v="218"/>
    <x v="1"/>
    <n v="1"/>
    <m/>
    <m/>
    <m/>
    <m/>
    <m/>
    <m/>
    <m/>
    <m/>
    <m/>
  </r>
  <r>
    <x v="5"/>
    <x v="196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6"/>
    <x v="7"/>
    <s v="Mexico"/>
    <x v="3"/>
    <n v="40700"/>
    <s v="Revenues - Third Parties"/>
    <x v="0"/>
    <x v="62"/>
    <n v="2026"/>
    <n v="6"/>
    <s v="USD"/>
    <n v="61"/>
    <m/>
    <n v="61"/>
    <x v="1"/>
    <m/>
    <m/>
    <m/>
    <m/>
    <m/>
    <m/>
    <m/>
    <m/>
    <m/>
    <m/>
  </r>
  <r>
    <x v="5"/>
    <x v="196"/>
    <x v="7"/>
    <s v="Mexico"/>
    <x v="2"/>
    <n v="40700"/>
    <s v="Revenues - Third Parties"/>
    <x v="0"/>
    <x v="5"/>
    <n v="2026"/>
    <n v="6"/>
    <s v="USD"/>
    <n v="345"/>
    <m/>
    <n v="345"/>
    <x v="1"/>
    <n v="1"/>
    <m/>
    <m/>
    <m/>
    <m/>
    <m/>
    <m/>
    <m/>
    <m/>
    <m/>
  </r>
  <r>
    <x v="5"/>
    <x v="196"/>
    <x v="7"/>
    <s v="Mexico"/>
    <x v="2"/>
    <n v="40700"/>
    <s v="Revenues - Third Parties"/>
    <x v="0"/>
    <x v="15"/>
    <n v="2026"/>
    <n v="6"/>
    <s v="USD"/>
    <n v="7776"/>
    <m/>
    <n v="7776"/>
    <x v="1"/>
    <n v="1"/>
    <m/>
    <m/>
    <m/>
    <m/>
    <m/>
    <m/>
    <m/>
    <m/>
    <m/>
  </r>
  <r>
    <x v="5"/>
    <x v="196"/>
    <x v="7"/>
    <s v="Mexico"/>
    <x v="3"/>
    <n v="40700"/>
    <s v="Revenues - Third Parties"/>
    <x v="0"/>
    <x v="14"/>
    <n v="2026"/>
    <n v="6"/>
    <s v="USD"/>
    <n v="468"/>
    <m/>
    <n v="468"/>
    <x v="1"/>
    <m/>
    <m/>
    <m/>
    <m/>
    <m/>
    <m/>
    <m/>
    <m/>
    <m/>
    <m/>
  </r>
  <r>
    <x v="5"/>
    <x v="196"/>
    <x v="7"/>
    <s v="Mexico"/>
    <x v="3"/>
    <n v="40700"/>
    <s v="Revenues - Third Parties"/>
    <x v="0"/>
    <x v="53"/>
    <n v="2026"/>
    <n v="6"/>
    <s v="USD"/>
    <n v="250"/>
    <m/>
    <n v="250"/>
    <x v="1"/>
    <m/>
    <m/>
    <m/>
    <m/>
    <m/>
    <m/>
    <m/>
    <m/>
    <m/>
    <m/>
  </r>
  <r>
    <x v="5"/>
    <x v="196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6"/>
    <n v="2026"/>
    <n v="6"/>
    <s v="USD"/>
    <n v="562"/>
    <m/>
    <n v="562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7"/>
    <n v="2026"/>
    <n v="6"/>
    <s v="USD"/>
    <n v="178"/>
    <m/>
    <n v="178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2"/>
    <n v="2026"/>
    <n v="6"/>
    <s v="USD"/>
    <n v="152"/>
    <m/>
    <n v="152"/>
    <x v="1"/>
    <n v="1"/>
    <m/>
    <m/>
    <m/>
    <m/>
    <m/>
    <m/>
    <m/>
    <m/>
    <m/>
  </r>
  <r>
    <x v="5"/>
    <x v="197"/>
    <x v="7"/>
    <s v="Mexico"/>
    <x v="3"/>
    <n v="40700"/>
    <s v="Revenues - Third Parties"/>
    <x v="0"/>
    <x v="47"/>
    <n v="2026"/>
    <n v="6"/>
    <s v="USD"/>
    <n v="624"/>
    <m/>
    <n v="624"/>
    <x v="1"/>
    <m/>
    <m/>
    <m/>
    <m/>
    <m/>
    <m/>
    <m/>
    <m/>
    <m/>
    <m/>
  </r>
  <r>
    <x v="5"/>
    <x v="197"/>
    <x v="7"/>
    <s v="Mexico"/>
    <x v="2"/>
    <n v="40700"/>
    <s v="Revenues - Third Parties"/>
    <x v="0"/>
    <x v="15"/>
    <n v="2026"/>
    <n v="6"/>
    <s v="USD"/>
    <n v="4843"/>
    <m/>
    <n v="4843"/>
    <x v="1"/>
    <n v="1"/>
    <m/>
    <m/>
    <m/>
    <m/>
    <m/>
    <m/>
    <m/>
    <m/>
    <m/>
  </r>
  <r>
    <x v="5"/>
    <x v="197"/>
    <x v="7"/>
    <s v="Mexico"/>
    <x v="4"/>
    <n v="40700"/>
    <s v="Revenues - Third Parties"/>
    <x v="0"/>
    <x v="17"/>
    <n v="2026"/>
    <n v="6"/>
    <s v="USD"/>
    <n v="167"/>
    <m/>
    <n v="167"/>
    <x v="1"/>
    <m/>
    <m/>
    <m/>
    <m/>
    <m/>
    <m/>
    <m/>
    <m/>
    <m/>
    <m/>
  </r>
  <r>
    <x v="5"/>
    <x v="197"/>
    <x v="7"/>
    <s v="Mexico"/>
    <x v="6"/>
    <n v="40700"/>
    <s v="Revenues - Third Parties"/>
    <x v="0"/>
    <x v="32"/>
    <n v="2026"/>
    <n v="6"/>
    <s v="USD"/>
    <n v="7530"/>
    <m/>
    <n v="7530"/>
    <x v="1"/>
    <n v="1"/>
    <m/>
    <m/>
    <m/>
    <m/>
    <m/>
    <m/>
    <m/>
    <m/>
    <m/>
  </r>
  <r>
    <x v="5"/>
    <x v="197"/>
    <x v="7"/>
    <s v="Mexico"/>
    <x v="4"/>
    <n v="40700"/>
    <s v="Revenues - Third Parties"/>
    <x v="0"/>
    <x v="63"/>
    <n v="2026"/>
    <n v="6"/>
    <s v="USD"/>
    <n v="94"/>
    <m/>
    <n v="94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5"/>
    <n v="2026"/>
    <n v="6"/>
    <s v="USD"/>
    <n v="392"/>
    <m/>
    <n v="392"/>
    <x v="1"/>
    <m/>
    <m/>
    <m/>
    <m/>
    <m/>
    <m/>
    <m/>
    <m/>
    <m/>
    <m/>
  </r>
  <r>
    <x v="5"/>
    <x v="197"/>
    <x v="7"/>
    <s v="Mexico"/>
    <x v="3"/>
    <n v="40700"/>
    <s v="Revenues - Third Parties"/>
    <x v="0"/>
    <x v="53"/>
    <n v="2026"/>
    <n v="6"/>
    <s v="USD"/>
    <n v="214"/>
    <m/>
    <n v="214"/>
    <x v="1"/>
    <m/>
    <m/>
    <m/>
    <m/>
    <m/>
    <m/>
    <m/>
    <m/>
    <m/>
    <m/>
  </r>
  <r>
    <x v="5"/>
    <x v="197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197"/>
    <x v="7"/>
    <s v="Mexico"/>
    <x v="4"/>
    <n v="40700"/>
    <s v="Revenues - Third Parties"/>
    <x v="0"/>
    <x v="64"/>
    <n v="2026"/>
    <n v="6"/>
    <s v="USD"/>
    <n v="700"/>
    <m/>
    <n v="700"/>
    <x v="1"/>
    <m/>
    <m/>
    <m/>
    <m/>
    <m/>
    <m/>
    <m/>
    <m/>
    <m/>
    <m/>
  </r>
  <r>
    <x v="5"/>
    <x v="198"/>
    <x v="7"/>
    <s v="Mexico"/>
    <x v="1"/>
    <n v="40700"/>
    <s v="Revenues - Third Parties"/>
    <x v="0"/>
    <x v="24"/>
    <n v="2026"/>
    <n v="6"/>
    <s v="USD"/>
    <n v="283"/>
    <m/>
    <n v="283"/>
    <x v="1"/>
    <n v="1"/>
    <m/>
    <m/>
    <m/>
    <m/>
    <m/>
    <m/>
    <m/>
    <m/>
    <m/>
  </r>
  <r>
    <x v="5"/>
    <x v="198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8"/>
    <x v="7"/>
    <s v="Mexico"/>
    <x v="2"/>
    <n v="40700"/>
    <s v="Revenues - Third Parties"/>
    <x v="0"/>
    <x v="5"/>
    <n v="2026"/>
    <n v="6"/>
    <s v="USD"/>
    <n v="476"/>
    <m/>
    <n v="476"/>
    <x v="1"/>
    <n v="1"/>
    <m/>
    <m/>
    <m/>
    <m/>
    <m/>
    <m/>
    <m/>
    <m/>
    <m/>
  </r>
  <r>
    <x v="5"/>
    <x v="198"/>
    <x v="7"/>
    <s v="Mexico"/>
    <x v="1"/>
    <n v="40700"/>
    <s v="Revenues - Third Parties"/>
    <x v="0"/>
    <x v="3"/>
    <n v="2026"/>
    <n v="6"/>
    <s v="USD"/>
    <n v="535"/>
    <m/>
    <n v="535"/>
    <x v="1"/>
    <m/>
    <m/>
    <m/>
    <m/>
    <m/>
    <m/>
    <m/>
    <m/>
    <m/>
    <m/>
  </r>
  <r>
    <x v="5"/>
    <x v="128"/>
    <x v="7"/>
    <s v="Mexico"/>
    <x v="3"/>
    <n v="40700"/>
    <s v="Revenues - Third Parties"/>
    <x v="0"/>
    <x v="54"/>
    <n v="2026"/>
    <n v="6"/>
    <s v="USD"/>
    <n v="205"/>
    <m/>
    <n v="205"/>
    <x v="1"/>
    <m/>
    <m/>
    <m/>
    <m/>
    <m/>
    <m/>
    <m/>
    <m/>
    <m/>
    <m/>
  </r>
  <r>
    <x v="5"/>
    <x v="128"/>
    <x v="7"/>
    <s v="Mexico"/>
    <x v="3"/>
    <n v="40700"/>
    <s v="Revenues - Third Parties"/>
    <x v="0"/>
    <x v="52"/>
    <n v="2026"/>
    <n v="6"/>
    <s v="USD"/>
    <n v="87"/>
    <m/>
    <n v="87"/>
    <x v="1"/>
    <n v="1"/>
    <m/>
    <m/>
    <m/>
    <m/>
    <m/>
    <m/>
    <m/>
    <m/>
    <m/>
  </r>
  <r>
    <x v="5"/>
    <x v="128"/>
    <x v="7"/>
    <s v="Mexico"/>
    <x v="3"/>
    <n v="40700"/>
    <s v="Revenues - Third Parties"/>
    <x v="0"/>
    <x v="47"/>
    <n v="2026"/>
    <n v="6"/>
    <s v="USD"/>
    <n v="624"/>
    <m/>
    <n v="624"/>
    <x v="1"/>
    <m/>
    <m/>
    <m/>
    <m/>
    <m/>
    <m/>
    <m/>
    <m/>
    <m/>
    <m/>
  </r>
  <r>
    <x v="5"/>
    <x v="128"/>
    <x v="7"/>
    <s v="Mexico"/>
    <x v="2"/>
    <n v="40700"/>
    <s v="Revenues - Third Parties"/>
    <x v="0"/>
    <x v="15"/>
    <n v="2026"/>
    <n v="6"/>
    <s v="USD"/>
    <n v="5515"/>
    <m/>
    <n v="5515"/>
    <x v="1"/>
    <n v="1"/>
    <m/>
    <m/>
    <m/>
    <m/>
    <m/>
    <m/>
    <m/>
    <m/>
    <m/>
  </r>
  <r>
    <x v="5"/>
    <x v="128"/>
    <x v="7"/>
    <s v="Mexico"/>
    <x v="3"/>
    <n v="40700"/>
    <s v="Revenues - Third Parties"/>
    <x v="0"/>
    <x v="14"/>
    <n v="2026"/>
    <n v="6"/>
    <s v="USD"/>
    <n v="375"/>
    <m/>
    <n v="375"/>
    <x v="1"/>
    <m/>
    <m/>
    <m/>
    <m/>
    <m/>
    <m/>
    <m/>
    <m/>
    <m/>
    <m/>
  </r>
  <r>
    <x v="5"/>
    <x v="128"/>
    <x v="7"/>
    <s v="Mexico"/>
    <x v="6"/>
    <n v="40700"/>
    <s v="Revenues - Third Parties"/>
    <x v="0"/>
    <x v="32"/>
    <n v="2026"/>
    <n v="6"/>
    <s v="USD"/>
    <n v="3895"/>
    <m/>
    <n v="3895"/>
    <x v="1"/>
    <n v="1"/>
    <m/>
    <m/>
    <m/>
    <m/>
    <m/>
    <m/>
    <m/>
    <m/>
    <m/>
  </r>
  <r>
    <x v="5"/>
    <x v="128"/>
    <x v="7"/>
    <s v="Mexico"/>
    <x v="3"/>
    <n v="40700"/>
    <s v="Revenues - Third Parties"/>
    <x v="0"/>
    <x v="60"/>
    <n v="2026"/>
    <n v="6"/>
    <s v="USD"/>
    <n v="392"/>
    <m/>
    <n v="392"/>
    <x v="1"/>
    <m/>
    <m/>
    <m/>
    <m/>
    <m/>
    <m/>
    <m/>
    <m/>
    <m/>
    <m/>
  </r>
  <r>
    <x v="5"/>
    <x v="128"/>
    <x v="7"/>
    <s v="Mexico"/>
    <x v="3"/>
    <n v="40700"/>
    <s v="Revenues - Third Parties"/>
    <x v="0"/>
    <x v="53"/>
    <n v="2026"/>
    <n v="6"/>
    <s v="USD"/>
    <n v="143"/>
    <m/>
    <n v="143"/>
    <x v="1"/>
    <m/>
    <m/>
    <m/>
    <m/>
    <m/>
    <m/>
    <m/>
    <m/>
    <m/>
    <m/>
  </r>
  <r>
    <x v="5"/>
    <x v="129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29"/>
    <x v="7"/>
    <s v="Mexico"/>
    <x v="3"/>
    <n v="40700"/>
    <s v="Revenues - Third Parties"/>
    <x v="0"/>
    <x v="52"/>
    <n v="2026"/>
    <n v="6"/>
    <s v="USD"/>
    <n v="348"/>
    <m/>
    <n v="348"/>
    <x v="1"/>
    <n v="1"/>
    <m/>
    <m/>
    <m/>
    <m/>
    <m/>
    <m/>
    <m/>
    <m/>
    <m/>
  </r>
  <r>
    <x v="5"/>
    <x v="129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29"/>
    <x v="7"/>
    <s v="Mexico"/>
    <x v="1"/>
    <n v="40700"/>
    <s v="Revenues - Third Parties"/>
    <x v="0"/>
    <x v="24"/>
    <n v="2026"/>
    <n v="6"/>
    <s v="USD"/>
    <n v="544"/>
    <m/>
    <n v="544"/>
    <x v="1"/>
    <n v="1"/>
    <m/>
    <m/>
    <m/>
    <m/>
    <m/>
    <m/>
    <m/>
    <m/>
    <m/>
  </r>
  <r>
    <x v="5"/>
    <x v="129"/>
    <x v="7"/>
    <s v="Mexico"/>
    <x v="1"/>
    <n v="40700"/>
    <s v="Revenues - Third Parties"/>
    <x v="0"/>
    <x v="25"/>
    <n v="2026"/>
    <n v="6"/>
    <s v="USD"/>
    <n v="937"/>
    <m/>
    <n v="937"/>
    <x v="1"/>
    <m/>
    <m/>
    <m/>
    <m/>
    <m/>
    <m/>
    <m/>
    <m/>
    <m/>
    <m/>
  </r>
  <r>
    <x v="5"/>
    <x v="129"/>
    <x v="7"/>
    <s v="Mexico"/>
    <x v="3"/>
    <n v="40700"/>
    <s v="Revenues - Third Parties"/>
    <x v="0"/>
    <x v="62"/>
    <n v="2026"/>
    <n v="6"/>
    <s v="USD"/>
    <n v="61"/>
    <m/>
    <n v="61"/>
    <x v="1"/>
    <m/>
    <m/>
    <m/>
    <m/>
    <m/>
    <m/>
    <m/>
    <m/>
    <m/>
    <m/>
  </r>
  <r>
    <x v="5"/>
    <x v="129"/>
    <x v="7"/>
    <s v="Mexico"/>
    <x v="2"/>
    <n v="40700"/>
    <s v="Revenues - Third Parties"/>
    <x v="0"/>
    <x v="5"/>
    <n v="2026"/>
    <n v="6"/>
    <s v="USD"/>
    <n v="569"/>
    <m/>
    <n v="569"/>
    <x v="1"/>
    <n v="1"/>
    <m/>
    <m/>
    <m/>
    <m/>
    <m/>
    <m/>
    <m/>
    <m/>
    <m/>
  </r>
  <r>
    <x v="5"/>
    <x v="129"/>
    <x v="7"/>
    <s v="Mexico"/>
    <x v="2"/>
    <n v="40700"/>
    <s v="Revenues - Third Parties"/>
    <x v="0"/>
    <x v="15"/>
    <n v="2026"/>
    <n v="6"/>
    <s v="USD"/>
    <n v="63159"/>
    <m/>
    <n v="63159"/>
    <x v="1"/>
    <n v="1"/>
    <m/>
    <m/>
    <m/>
    <m/>
    <m/>
    <m/>
    <m/>
    <m/>
    <m/>
  </r>
  <r>
    <x v="5"/>
    <x v="129"/>
    <x v="7"/>
    <s v="Mexico"/>
    <x v="3"/>
    <n v="40700"/>
    <s v="Revenues - Third Parties"/>
    <x v="0"/>
    <x v="14"/>
    <n v="2026"/>
    <n v="6"/>
    <s v="USD"/>
    <n v="1499"/>
    <m/>
    <n v="1499"/>
    <x v="1"/>
    <m/>
    <m/>
    <m/>
    <m/>
    <m/>
    <m/>
    <m/>
    <m/>
    <m/>
    <m/>
  </r>
  <r>
    <x v="5"/>
    <x v="129"/>
    <x v="7"/>
    <s v="Mexico"/>
    <x v="6"/>
    <n v="40700"/>
    <s v="Revenues - Third Parties"/>
    <x v="0"/>
    <x v="32"/>
    <n v="2026"/>
    <n v="6"/>
    <s v="USD"/>
    <n v="4492"/>
    <m/>
    <n v="4492"/>
    <x v="1"/>
    <n v="1"/>
    <m/>
    <m/>
    <m/>
    <m/>
    <m/>
    <m/>
    <m/>
    <m/>
    <m/>
  </r>
  <r>
    <x v="5"/>
    <x v="129"/>
    <x v="7"/>
    <s v="Mexico"/>
    <x v="3"/>
    <n v="40700"/>
    <s v="Revenues - Third Parties"/>
    <x v="0"/>
    <x v="60"/>
    <n v="2026"/>
    <n v="6"/>
    <s v="USD"/>
    <n v="392"/>
    <m/>
    <n v="392"/>
    <x v="1"/>
    <m/>
    <m/>
    <m/>
    <m/>
    <m/>
    <m/>
    <m/>
    <m/>
    <m/>
    <m/>
  </r>
  <r>
    <x v="5"/>
    <x v="129"/>
    <x v="7"/>
    <s v="Mexico"/>
    <x v="3"/>
    <n v="40700"/>
    <s v="Revenues - Third Parties"/>
    <x v="0"/>
    <x v="61"/>
    <n v="2026"/>
    <n v="6"/>
    <s v="USD"/>
    <n v="294"/>
    <m/>
    <n v="294"/>
    <x v="1"/>
    <m/>
    <m/>
    <m/>
    <m/>
    <m/>
    <m/>
    <m/>
    <m/>
    <m/>
    <m/>
  </r>
  <r>
    <x v="5"/>
    <x v="129"/>
    <x v="7"/>
    <s v="Mexico"/>
    <x v="1"/>
    <n v="40700"/>
    <s v="Revenues - Third Parties"/>
    <x v="0"/>
    <x v="58"/>
    <n v="2026"/>
    <n v="6"/>
    <s v="USD"/>
    <n v="14"/>
    <m/>
    <n v="14"/>
    <x v="1"/>
    <m/>
    <m/>
    <m/>
    <m/>
    <m/>
    <m/>
    <m/>
    <m/>
    <m/>
    <m/>
  </r>
  <r>
    <x v="5"/>
    <x v="129"/>
    <x v="7"/>
    <s v="Mexico"/>
    <x v="3"/>
    <n v="40700"/>
    <s v="Revenues - Third Parties"/>
    <x v="0"/>
    <x v="53"/>
    <n v="2026"/>
    <n v="6"/>
    <s v="USD"/>
    <n v="571"/>
    <m/>
    <n v="571"/>
    <x v="1"/>
    <m/>
    <m/>
    <m/>
    <m/>
    <m/>
    <m/>
    <m/>
    <m/>
    <m/>
    <m/>
  </r>
  <r>
    <x v="5"/>
    <x v="129"/>
    <x v="7"/>
    <s v="Mexico"/>
    <x v="1"/>
    <n v="40700"/>
    <s v="Revenues - Third Parties"/>
    <x v="0"/>
    <x v="3"/>
    <n v="2026"/>
    <n v="6"/>
    <s v="USD"/>
    <n v="535"/>
    <m/>
    <n v="535"/>
    <x v="1"/>
    <m/>
    <m/>
    <m/>
    <m/>
    <m/>
    <m/>
    <m/>
    <m/>
    <m/>
    <m/>
  </r>
  <r>
    <x v="5"/>
    <x v="199"/>
    <x v="7"/>
    <s v="Mexico"/>
    <x v="3"/>
    <n v="40700"/>
    <s v="Revenues - Third Parties"/>
    <x v="0"/>
    <x v="52"/>
    <n v="2026"/>
    <n v="6"/>
    <s v="USD"/>
    <n v="653"/>
    <m/>
    <n v="653"/>
    <x v="1"/>
    <n v="1"/>
    <m/>
    <m/>
    <m/>
    <m/>
    <m/>
    <m/>
    <m/>
    <m/>
    <m/>
  </r>
  <r>
    <x v="5"/>
    <x v="199"/>
    <x v="7"/>
    <s v="Mexico"/>
    <x v="1"/>
    <n v="40700"/>
    <s v="Revenues - Third Parties"/>
    <x v="0"/>
    <x v="24"/>
    <n v="2026"/>
    <n v="6"/>
    <s v="USD"/>
    <n v="109"/>
    <m/>
    <n v="109"/>
    <x v="1"/>
    <n v="1"/>
    <m/>
    <m/>
    <m/>
    <m/>
    <m/>
    <m/>
    <m/>
    <m/>
    <m/>
  </r>
  <r>
    <x v="5"/>
    <x v="199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99"/>
    <x v="7"/>
    <s v="Mexico"/>
    <x v="3"/>
    <n v="40700"/>
    <s v="Revenues - Third Parties"/>
    <x v="0"/>
    <x v="62"/>
    <n v="2026"/>
    <n v="6"/>
    <s v="USD"/>
    <n v="61"/>
    <m/>
    <n v="61"/>
    <x v="1"/>
    <m/>
    <m/>
    <m/>
    <m/>
    <m/>
    <m/>
    <m/>
    <m/>
    <m/>
    <m/>
  </r>
  <r>
    <x v="5"/>
    <x v="199"/>
    <x v="7"/>
    <s v="Mexico"/>
    <x v="2"/>
    <n v="40700"/>
    <s v="Revenues - Third Parties"/>
    <x v="0"/>
    <x v="5"/>
    <n v="2026"/>
    <n v="6"/>
    <s v="USD"/>
    <n v="702"/>
    <m/>
    <n v="702"/>
    <x v="1"/>
    <n v="1"/>
    <m/>
    <m/>
    <m/>
    <m/>
    <m/>
    <m/>
    <m/>
    <m/>
    <m/>
  </r>
  <r>
    <x v="5"/>
    <x v="199"/>
    <x v="7"/>
    <s v="Mexico"/>
    <x v="2"/>
    <n v="40700"/>
    <s v="Revenues - Third Parties"/>
    <x v="0"/>
    <x v="15"/>
    <n v="2026"/>
    <n v="6"/>
    <s v="USD"/>
    <n v="23689"/>
    <m/>
    <n v="23689"/>
    <x v="1"/>
    <n v="1"/>
    <m/>
    <m/>
    <m/>
    <m/>
    <m/>
    <m/>
    <m/>
    <m/>
    <m/>
  </r>
  <r>
    <x v="5"/>
    <x v="199"/>
    <x v="7"/>
    <s v="Mexico"/>
    <x v="3"/>
    <n v="40700"/>
    <s v="Revenues - Third Parties"/>
    <x v="0"/>
    <x v="14"/>
    <n v="2026"/>
    <n v="6"/>
    <s v="USD"/>
    <n v="2529"/>
    <m/>
    <n v="2529"/>
    <x v="1"/>
    <m/>
    <m/>
    <m/>
    <m/>
    <m/>
    <m/>
    <m/>
    <m/>
    <m/>
    <m/>
  </r>
  <r>
    <x v="5"/>
    <x v="199"/>
    <x v="7"/>
    <s v="Mexico"/>
    <x v="3"/>
    <n v="40700"/>
    <s v="Revenues - Third Parties"/>
    <x v="0"/>
    <x v="53"/>
    <n v="2026"/>
    <n v="6"/>
    <s v="USD"/>
    <n v="1070"/>
    <m/>
    <n v="1070"/>
    <x v="1"/>
    <m/>
    <m/>
    <m/>
    <m/>
    <m/>
    <m/>
    <m/>
    <m/>
    <m/>
    <m/>
  </r>
  <r>
    <x v="5"/>
    <x v="199"/>
    <x v="7"/>
    <s v="Mexico"/>
    <x v="1"/>
    <n v="40700"/>
    <s v="Revenues - Third Parties"/>
    <x v="0"/>
    <x v="3"/>
    <n v="2026"/>
    <n v="6"/>
    <s v="USD"/>
    <n v="535"/>
    <m/>
    <n v="535"/>
    <x v="1"/>
    <m/>
    <m/>
    <m/>
    <m/>
    <m/>
    <m/>
    <m/>
    <m/>
    <m/>
    <m/>
  </r>
  <r>
    <x v="5"/>
    <x v="130"/>
    <x v="7"/>
    <s v="Mexico"/>
    <x v="3"/>
    <n v="40700"/>
    <s v="Revenues - Third Parties"/>
    <x v="0"/>
    <x v="52"/>
    <n v="2026"/>
    <n v="6"/>
    <s v="USD"/>
    <n v="435"/>
    <m/>
    <n v="435"/>
    <x v="1"/>
    <n v="1"/>
    <m/>
    <m/>
    <m/>
    <m/>
    <m/>
    <m/>
    <m/>
    <m/>
    <m/>
  </r>
  <r>
    <x v="5"/>
    <x v="130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30"/>
    <x v="7"/>
    <s v="Mexico"/>
    <x v="1"/>
    <n v="40700"/>
    <s v="Revenues - Third Parties"/>
    <x v="0"/>
    <x v="24"/>
    <n v="2026"/>
    <n v="6"/>
    <s v="USD"/>
    <n v="152"/>
    <m/>
    <n v="152"/>
    <x v="1"/>
    <n v="1"/>
    <m/>
    <m/>
    <m/>
    <m/>
    <m/>
    <m/>
    <m/>
    <m/>
    <m/>
  </r>
  <r>
    <x v="5"/>
    <x v="130"/>
    <x v="7"/>
    <s v="Mexico"/>
    <x v="1"/>
    <n v="40700"/>
    <s v="Revenues - Third Parties"/>
    <x v="0"/>
    <x v="25"/>
    <n v="2026"/>
    <n v="6"/>
    <s v="USD"/>
    <n v="468"/>
    <m/>
    <n v="468"/>
    <x v="1"/>
    <m/>
    <m/>
    <m/>
    <m/>
    <m/>
    <m/>
    <m/>
    <m/>
    <m/>
    <m/>
  </r>
  <r>
    <x v="5"/>
    <x v="130"/>
    <x v="7"/>
    <s v="Mexico"/>
    <x v="2"/>
    <n v="40700"/>
    <s v="Revenues - Third Parties"/>
    <x v="0"/>
    <x v="5"/>
    <n v="2026"/>
    <n v="6"/>
    <s v="USD"/>
    <n v="959"/>
    <m/>
    <n v="959"/>
    <x v="1"/>
    <n v="1"/>
    <m/>
    <m/>
    <m/>
    <m/>
    <m/>
    <m/>
    <m/>
    <m/>
    <m/>
  </r>
  <r>
    <x v="5"/>
    <x v="130"/>
    <x v="7"/>
    <s v="Mexico"/>
    <x v="2"/>
    <n v="40700"/>
    <s v="Revenues - Third Parties"/>
    <x v="0"/>
    <x v="15"/>
    <n v="2026"/>
    <n v="6"/>
    <s v="USD"/>
    <n v="26268"/>
    <m/>
    <n v="26268"/>
    <x v="1"/>
    <n v="1"/>
    <m/>
    <m/>
    <m/>
    <m/>
    <m/>
    <m/>
    <m/>
    <m/>
    <m/>
  </r>
  <r>
    <x v="5"/>
    <x v="130"/>
    <x v="7"/>
    <s v="Mexico"/>
    <x v="3"/>
    <n v="40700"/>
    <s v="Revenues - Third Parties"/>
    <x v="0"/>
    <x v="14"/>
    <n v="2026"/>
    <n v="6"/>
    <s v="USD"/>
    <n v="1873"/>
    <m/>
    <n v="1873"/>
    <x v="1"/>
    <m/>
    <m/>
    <m/>
    <m/>
    <m/>
    <m/>
    <m/>
    <m/>
    <m/>
    <m/>
  </r>
  <r>
    <x v="5"/>
    <x v="130"/>
    <x v="7"/>
    <s v="Mexico"/>
    <x v="6"/>
    <n v="40700"/>
    <s v="Revenues - Third Parties"/>
    <x v="0"/>
    <x v="32"/>
    <n v="2026"/>
    <n v="6"/>
    <s v="USD"/>
    <n v="3298"/>
    <m/>
    <n v="3298"/>
    <x v="1"/>
    <n v="1"/>
    <m/>
    <m/>
    <m/>
    <m/>
    <m/>
    <m/>
    <m/>
    <m/>
    <m/>
  </r>
  <r>
    <x v="5"/>
    <x v="130"/>
    <x v="7"/>
    <s v="Mexico"/>
    <x v="3"/>
    <n v="40700"/>
    <s v="Revenues - Third Parties"/>
    <x v="0"/>
    <x v="53"/>
    <n v="2026"/>
    <n v="6"/>
    <s v="USD"/>
    <n v="714"/>
    <m/>
    <n v="714"/>
    <x v="1"/>
    <m/>
    <m/>
    <m/>
    <m/>
    <m/>
    <m/>
    <m/>
    <m/>
    <m/>
    <m/>
  </r>
  <r>
    <x v="5"/>
    <x v="130"/>
    <x v="7"/>
    <s v="Mexico"/>
    <x v="1"/>
    <n v="40700"/>
    <s v="Revenues - Third Parties"/>
    <x v="0"/>
    <x v="3"/>
    <n v="2026"/>
    <n v="6"/>
    <s v="USD"/>
    <n v="892"/>
    <m/>
    <n v="892"/>
    <x v="1"/>
    <m/>
    <m/>
    <m/>
    <m/>
    <m/>
    <m/>
    <m/>
    <m/>
    <m/>
    <m/>
  </r>
  <r>
    <x v="5"/>
    <x v="200"/>
    <x v="7"/>
    <s v="Mexico"/>
    <x v="1"/>
    <n v="40700"/>
    <s v="Revenues - Third Parties"/>
    <x v="0"/>
    <x v="24"/>
    <n v="2026"/>
    <n v="6"/>
    <s v="USD"/>
    <n v="2676"/>
    <m/>
    <n v="2676"/>
    <x v="1"/>
    <n v="1"/>
    <m/>
    <m/>
    <m/>
    <m/>
    <m/>
    <m/>
    <m/>
    <m/>
    <m/>
  </r>
  <r>
    <x v="5"/>
    <x v="200"/>
    <x v="7"/>
    <s v="Mexico"/>
    <x v="1"/>
    <n v="40700"/>
    <s v="Revenues - Third Parties"/>
    <x v="0"/>
    <x v="25"/>
    <n v="2026"/>
    <n v="6"/>
    <s v="USD"/>
    <n v="1405"/>
    <m/>
    <n v="1405"/>
    <x v="1"/>
    <m/>
    <m/>
    <m/>
    <m/>
    <m/>
    <m/>
    <m/>
    <m/>
    <m/>
    <m/>
  </r>
  <r>
    <x v="5"/>
    <x v="131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31"/>
    <x v="7"/>
    <s v="Mexico"/>
    <x v="3"/>
    <n v="40700"/>
    <s v="Revenues - Third Parties"/>
    <x v="0"/>
    <x v="52"/>
    <n v="2026"/>
    <n v="6"/>
    <s v="USD"/>
    <n v="283"/>
    <m/>
    <n v="283"/>
    <x v="1"/>
    <n v="1"/>
    <m/>
    <m/>
    <m/>
    <m/>
    <m/>
    <m/>
    <m/>
    <m/>
    <m/>
  </r>
  <r>
    <x v="5"/>
    <x v="131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31"/>
    <x v="7"/>
    <s v="Mexico"/>
    <x v="2"/>
    <n v="40700"/>
    <s v="Revenues - Third Parties"/>
    <x v="0"/>
    <x v="15"/>
    <n v="2026"/>
    <n v="6"/>
    <s v="USD"/>
    <n v="19843"/>
    <m/>
    <n v="19843"/>
    <x v="1"/>
    <n v="1"/>
    <m/>
    <m/>
    <m/>
    <m/>
    <m/>
    <m/>
    <m/>
    <m/>
    <m/>
  </r>
  <r>
    <x v="5"/>
    <x v="131"/>
    <x v="7"/>
    <s v="Mexico"/>
    <x v="3"/>
    <n v="40700"/>
    <s v="Revenues - Third Parties"/>
    <x v="0"/>
    <x v="14"/>
    <n v="2026"/>
    <n v="6"/>
    <s v="USD"/>
    <n v="1218"/>
    <m/>
    <n v="1218"/>
    <x v="1"/>
    <m/>
    <m/>
    <m/>
    <m/>
    <m/>
    <m/>
    <m/>
    <m/>
    <m/>
    <m/>
  </r>
  <r>
    <x v="5"/>
    <x v="131"/>
    <x v="7"/>
    <s v="Mexico"/>
    <x v="6"/>
    <n v="40700"/>
    <s v="Revenues - Third Parties"/>
    <x v="0"/>
    <x v="32"/>
    <n v="2026"/>
    <n v="6"/>
    <s v="USD"/>
    <n v="4740"/>
    <m/>
    <n v="4740"/>
    <x v="1"/>
    <n v="1"/>
    <m/>
    <m/>
    <m/>
    <m/>
    <m/>
    <m/>
    <m/>
    <m/>
    <m/>
  </r>
  <r>
    <x v="5"/>
    <x v="131"/>
    <x v="7"/>
    <s v="Mexico"/>
    <x v="3"/>
    <n v="40700"/>
    <s v="Revenues - Third Parties"/>
    <x v="0"/>
    <x v="60"/>
    <n v="2026"/>
    <n v="6"/>
    <s v="USD"/>
    <n v="196"/>
    <m/>
    <n v="196"/>
    <x v="1"/>
    <m/>
    <m/>
    <m/>
    <m/>
    <m/>
    <m/>
    <m/>
    <m/>
    <m/>
    <m/>
  </r>
  <r>
    <x v="5"/>
    <x v="131"/>
    <x v="7"/>
    <s v="Mexico"/>
    <x v="3"/>
    <n v="40700"/>
    <s v="Revenues - Third Parties"/>
    <x v="0"/>
    <x v="61"/>
    <n v="2026"/>
    <n v="6"/>
    <s v="USD"/>
    <n v="118"/>
    <m/>
    <n v="118"/>
    <x v="1"/>
    <m/>
    <m/>
    <m/>
    <m/>
    <m/>
    <m/>
    <m/>
    <m/>
    <m/>
    <m/>
  </r>
  <r>
    <x v="5"/>
    <x v="131"/>
    <x v="7"/>
    <s v="Mexico"/>
    <x v="3"/>
    <n v="40700"/>
    <s v="Revenues - Third Parties"/>
    <x v="0"/>
    <x v="53"/>
    <n v="2026"/>
    <n v="6"/>
    <s v="USD"/>
    <n v="464"/>
    <m/>
    <n v="464"/>
    <x v="1"/>
    <m/>
    <m/>
    <m/>
    <m/>
    <m/>
    <m/>
    <m/>
    <m/>
    <m/>
    <m/>
  </r>
  <r>
    <x v="5"/>
    <x v="201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201"/>
    <x v="7"/>
    <s v="Mexico"/>
    <x v="2"/>
    <n v="40700"/>
    <s v="Revenues - Third Parties"/>
    <x v="0"/>
    <x v="15"/>
    <n v="2026"/>
    <n v="6"/>
    <s v="USD"/>
    <n v="1793"/>
    <m/>
    <n v="1793"/>
    <x v="1"/>
    <n v="1"/>
    <m/>
    <m/>
    <m/>
    <m/>
    <m/>
    <m/>
    <m/>
    <m/>
    <m/>
  </r>
  <r>
    <x v="5"/>
    <x v="201"/>
    <x v="7"/>
    <s v="Mexico"/>
    <x v="1"/>
    <n v="40700"/>
    <s v="Revenues - Third Parties"/>
    <x v="0"/>
    <x v="3"/>
    <n v="2026"/>
    <n v="6"/>
    <s v="USD"/>
    <n v="357"/>
    <m/>
    <n v="357"/>
    <x v="1"/>
    <m/>
    <m/>
    <m/>
    <m/>
    <m/>
    <m/>
    <m/>
    <m/>
    <m/>
    <m/>
  </r>
  <r>
    <x v="5"/>
    <x v="202"/>
    <x v="7"/>
    <s v="Mexico"/>
    <x v="3"/>
    <n v="40700"/>
    <s v="Revenues - Third Parties"/>
    <x v="0"/>
    <x v="56"/>
    <n v="2026"/>
    <n v="6"/>
    <s v="USD"/>
    <n v="94"/>
    <m/>
    <n v="94"/>
    <x v="1"/>
    <m/>
    <m/>
    <m/>
    <m/>
    <m/>
    <m/>
    <m/>
    <m/>
    <m/>
    <m/>
  </r>
  <r>
    <x v="5"/>
    <x v="202"/>
    <x v="7"/>
    <s v="Mexico"/>
    <x v="3"/>
    <n v="40700"/>
    <s v="Revenues - Third Parties"/>
    <x v="0"/>
    <x v="52"/>
    <n v="2026"/>
    <n v="6"/>
    <s v="USD"/>
    <n v="22"/>
    <m/>
    <n v="22"/>
    <x v="1"/>
    <n v="1"/>
    <m/>
    <m/>
    <m/>
    <m/>
    <m/>
    <m/>
    <m/>
    <m/>
    <m/>
  </r>
  <r>
    <x v="5"/>
    <x v="202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202"/>
    <x v="7"/>
    <s v="Mexico"/>
    <x v="2"/>
    <n v="40700"/>
    <s v="Revenues - Third Parties"/>
    <x v="0"/>
    <x v="15"/>
    <n v="2026"/>
    <n v="6"/>
    <s v="USD"/>
    <n v="5378"/>
    <m/>
    <n v="5378"/>
    <x v="1"/>
    <n v="1"/>
    <m/>
    <m/>
    <m/>
    <m/>
    <m/>
    <m/>
    <m/>
    <m/>
    <m/>
  </r>
  <r>
    <x v="5"/>
    <x v="202"/>
    <x v="7"/>
    <s v="Mexico"/>
    <x v="3"/>
    <n v="40700"/>
    <s v="Revenues - Third Parties"/>
    <x v="0"/>
    <x v="53"/>
    <n v="2026"/>
    <n v="6"/>
    <s v="USD"/>
    <n v="36"/>
    <m/>
    <n v="36"/>
    <x v="1"/>
    <m/>
    <m/>
    <m/>
    <m/>
    <m/>
    <m/>
    <m/>
    <m/>
    <m/>
    <m/>
  </r>
  <r>
    <x v="5"/>
    <x v="202"/>
    <x v="7"/>
    <s v="Mexico"/>
    <x v="1"/>
    <n v="40700"/>
    <s v="Revenues - Third Parties"/>
    <x v="0"/>
    <x v="3"/>
    <n v="2026"/>
    <n v="6"/>
    <s v="USD"/>
    <n v="357"/>
    <m/>
    <n v="357"/>
    <x v="1"/>
    <m/>
    <m/>
    <m/>
    <m/>
    <m/>
    <m/>
    <m/>
    <m/>
    <m/>
    <m/>
  </r>
  <r>
    <x v="5"/>
    <x v="203"/>
    <x v="7"/>
    <s v="Mexico"/>
    <x v="3"/>
    <n v="40700"/>
    <s v="Revenues - Third Parties"/>
    <x v="0"/>
    <x v="52"/>
    <n v="2026"/>
    <n v="6"/>
    <s v="USD"/>
    <n v="131"/>
    <m/>
    <n v="131"/>
    <x v="1"/>
    <n v="1"/>
    <m/>
    <m/>
    <m/>
    <m/>
    <m/>
    <m/>
    <m/>
    <m/>
    <m/>
  </r>
  <r>
    <x v="5"/>
    <x v="203"/>
    <x v="7"/>
    <s v="Mexico"/>
    <x v="2"/>
    <n v="40700"/>
    <s v="Revenues - Third Parties"/>
    <x v="0"/>
    <x v="15"/>
    <n v="2026"/>
    <n v="6"/>
    <s v="USD"/>
    <n v="7288"/>
    <m/>
    <n v="7288"/>
    <x v="1"/>
    <n v="1"/>
    <m/>
    <m/>
    <m/>
    <m/>
    <m/>
    <m/>
    <m/>
    <m/>
    <m/>
  </r>
  <r>
    <x v="5"/>
    <x v="203"/>
    <x v="7"/>
    <s v="Mexico"/>
    <x v="3"/>
    <n v="40700"/>
    <s v="Revenues - Third Parties"/>
    <x v="0"/>
    <x v="14"/>
    <n v="2026"/>
    <n v="6"/>
    <s v="USD"/>
    <n v="562"/>
    <m/>
    <n v="562"/>
    <x v="1"/>
    <m/>
    <m/>
    <m/>
    <m/>
    <m/>
    <m/>
    <m/>
    <m/>
    <m/>
    <m/>
  </r>
  <r>
    <x v="5"/>
    <x v="203"/>
    <x v="7"/>
    <s v="Mexico"/>
    <x v="3"/>
    <n v="40700"/>
    <s v="Revenues - Third Parties"/>
    <x v="0"/>
    <x v="53"/>
    <n v="2026"/>
    <n v="6"/>
    <s v="USD"/>
    <n v="214"/>
    <m/>
    <n v="214"/>
    <x v="1"/>
    <m/>
    <m/>
    <m/>
    <m/>
    <m/>
    <m/>
    <m/>
    <m/>
    <m/>
    <m/>
  </r>
  <r>
    <x v="5"/>
    <x v="204"/>
    <x v="7"/>
    <s v="Mexico"/>
    <x v="3"/>
    <n v="40700"/>
    <s v="Revenues - Third Parties"/>
    <x v="0"/>
    <x v="52"/>
    <n v="2026"/>
    <n v="6"/>
    <s v="USD"/>
    <n v="283"/>
    <m/>
    <n v="283"/>
    <x v="1"/>
    <n v="1"/>
    <m/>
    <m/>
    <m/>
    <m/>
    <m/>
    <m/>
    <m/>
    <m/>
    <m/>
  </r>
  <r>
    <x v="5"/>
    <x v="204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204"/>
    <x v="7"/>
    <s v="Mexico"/>
    <x v="2"/>
    <n v="40700"/>
    <s v="Revenues - Third Parties"/>
    <x v="0"/>
    <x v="15"/>
    <n v="2026"/>
    <n v="6"/>
    <s v="USD"/>
    <n v="15135"/>
    <m/>
    <n v="15135"/>
    <x v="1"/>
    <n v="1"/>
    <m/>
    <m/>
    <m/>
    <m/>
    <m/>
    <m/>
    <m/>
    <m/>
    <m/>
  </r>
  <r>
    <x v="5"/>
    <x v="204"/>
    <x v="7"/>
    <s v="Mexico"/>
    <x v="3"/>
    <n v="40700"/>
    <s v="Revenues - Third Parties"/>
    <x v="0"/>
    <x v="14"/>
    <n v="2026"/>
    <n v="6"/>
    <s v="USD"/>
    <n v="1218"/>
    <m/>
    <n v="1218"/>
    <x v="1"/>
    <m/>
    <m/>
    <m/>
    <m/>
    <m/>
    <m/>
    <m/>
    <m/>
    <m/>
    <m/>
  </r>
  <r>
    <x v="5"/>
    <x v="204"/>
    <x v="7"/>
    <s v="Mexico"/>
    <x v="6"/>
    <n v="40700"/>
    <s v="Revenues - Third Parties"/>
    <x v="0"/>
    <x v="32"/>
    <n v="2026"/>
    <n v="6"/>
    <s v="USD"/>
    <n v="2323"/>
    <m/>
    <n v="2323"/>
    <x v="1"/>
    <n v="1"/>
    <m/>
    <m/>
    <m/>
    <m/>
    <m/>
    <m/>
    <m/>
    <m/>
    <m/>
  </r>
  <r>
    <x v="5"/>
    <x v="204"/>
    <x v="7"/>
    <s v="Mexico"/>
    <x v="3"/>
    <n v="40700"/>
    <s v="Revenues - Third Parties"/>
    <x v="0"/>
    <x v="53"/>
    <n v="2026"/>
    <n v="6"/>
    <s v="USD"/>
    <n v="464"/>
    <m/>
    <n v="464"/>
    <x v="1"/>
    <m/>
    <m/>
    <m/>
    <m/>
    <m/>
    <m/>
    <m/>
    <m/>
    <m/>
    <m/>
  </r>
  <r>
    <x v="5"/>
    <x v="205"/>
    <x v="7"/>
    <s v="Mexico"/>
    <x v="3"/>
    <n v="40700"/>
    <s v="Revenues - Third Parties"/>
    <x v="0"/>
    <x v="56"/>
    <n v="2026"/>
    <n v="6"/>
    <s v="USD"/>
    <n v="94"/>
    <m/>
    <n v="94"/>
    <x v="1"/>
    <m/>
    <m/>
    <m/>
    <m/>
    <m/>
    <m/>
    <m/>
    <m/>
    <m/>
    <m/>
  </r>
  <r>
    <x v="5"/>
    <x v="205"/>
    <x v="7"/>
    <s v="Mexico"/>
    <x v="3"/>
    <n v="40700"/>
    <s v="Revenues - Third Parties"/>
    <x v="0"/>
    <x v="52"/>
    <n v="2026"/>
    <n v="6"/>
    <s v="USD"/>
    <n v="44"/>
    <m/>
    <n v="44"/>
    <x v="1"/>
    <n v="1"/>
    <m/>
    <m/>
    <m/>
    <m/>
    <m/>
    <m/>
    <m/>
    <m/>
    <m/>
  </r>
  <r>
    <x v="5"/>
    <x v="205"/>
    <x v="7"/>
    <s v="Mexico"/>
    <x v="3"/>
    <n v="40700"/>
    <s v="Revenues - Third Parties"/>
    <x v="0"/>
    <x v="14"/>
    <n v="2026"/>
    <n v="6"/>
    <s v="USD"/>
    <n v="94"/>
    <m/>
    <n v="94"/>
    <x v="1"/>
    <m/>
    <m/>
    <m/>
    <m/>
    <m/>
    <m/>
    <m/>
    <m/>
    <m/>
    <m/>
  </r>
  <r>
    <x v="5"/>
    <x v="205"/>
    <x v="7"/>
    <s v="Mexico"/>
    <x v="3"/>
    <n v="40700"/>
    <s v="Revenues - Third Parties"/>
    <x v="0"/>
    <x v="53"/>
    <n v="2026"/>
    <n v="6"/>
    <s v="USD"/>
    <n v="71"/>
    <m/>
    <n v="71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56"/>
    <n v="2026"/>
    <n v="6"/>
    <s v="USD"/>
    <n v="1030"/>
    <m/>
    <n v="1030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57"/>
    <n v="2026"/>
    <n v="6"/>
    <s v="USD"/>
    <n v="178"/>
    <m/>
    <n v="178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52"/>
    <n v="2026"/>
    <n v="6"/>
    <s v="USD"/>
    <n v="261"/>
    <m/>
    <n v="261"/>
    <x v="1"/>
    <n v="1"/>
    <m/>
    <m/>
    <m/>
    <m/>
    <m/>
    <m/>
    <m/>
    <m/>
    <m/>
  </r>
  <r>
    <x v="5"/>
    <x v="134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34"/>
    <x v="7"/>
    <s v="Mexico"/>
    <x v="2"/>
    <n v="40700"/>
    <s v="Revenues - Third Parties"/>
    <x v="0"/>
    <x v="15"/>
    <n v="2026"/>
    <n v="6"/>
    <s v="USD"/>
    <n v="13577"/>
    <m/>
    <n v="13577"/>
    <x v="1"/>
    <n v="1"/>
    <m/>
    <m/>
    <m/>
    <m/>
    <m/>
    <m/>
    <m/>
    <m/>
    <m/>
  </r>
  <r>
    <x v="5"/>
    <x v="134"/>
    <x v="7"/>
    <s v="Mexico"/>
    <x v="6"/>
    <n v="40700"/>
    <s v="Revenues - Third Parties"/>
    <x v="0"/>
    <x v="32"/>
    <n v="2026"/>
    <n v="6"/>
    <s v="USD"/>
    <n v="18891"/>
    <m/>
    <n v="18891"/>
    <x v="1"/>
    <n v="1"/>
    <m/>
    <m/>
    <m/>
    <m/>
    <m/>
    <m/>
    <m/>
    <m/>
    <m/>
  </r>
  <r>
    <x v="5"/>
    <x v="134"/>
    <x v="7"/>
    <s v="Mexico"/>
    <x v="3"/>
    <n v="40700"/>
    <s v="Revenues - Third Parties"/>
    <x v="0"/>
    <x v="55"/>
    <n v="2026"/>
    <n v="6"/>
    <s v="USD"/>
    <n v="196"/>
    <m/>
    <n v="196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61"/>
    <n v="2026"/>
    <n v="6"/>
    <s v="USD"/>
    <n v="471"/>
    <m/>
    <n v="471"/>
    <x v="1"/>
    <m/>
    <m/>
    <m/>
    <m/>
    <m/>
    <m/>
    <m/>
    <m/>
    <m/>
    <m/>
  </r>
  <r>
    <x v="5"/>
    <x v="134"/>
    <x v="7"/>
    <s v="Mexico"/>
    <x v="3"/>
    <n v="40700"/>
    <s v="Revenues - Third Parties"/>
    <x v="0"/>
    <x v="53"/>
    <n v="2026"/>
    <n v="6"/>
    <s v="USD"/>
    <n v="392"/>
    <m/>
    <n v="392"/>
    <x v="1"/>
    <m/>
    <m/>
    <m/>
    <m/>
    <m/>
    <m/>
    <m/>
    <m/>
    <m/>
    <m/>
  </r>
  <r>
    <x v="5"/>
    <x v="206"/>
    <x v="7"/>
    <s v="Mexico"/>
    <x v="3"/>
    <n v="40700"/>
    <s v="Revenues - Third Parties"/>
    <x v="0"/>
    <x v="56"/>
    <n v="2026"/>
    <n v="6"/>
    <s v="USD"/>
    <n v="375"/>
    <m/>
    <n v="375"/>
    <x v="1"/>
    <m/>
    <m/>
    <m/>
    <m/>
    <m/>
    <m/>
    <m/>
    <m/>
    <m/>
    <m/>
  </r>
  <r>
    <x v="5"/>
    <x v="206"/>
    <x v="7"/>
    <s v="Mexico"/>
    <x v="3"/>
    <n v="40700"/>
    <s v="Revenues - Third Parties"/>
    <x v="0"/>
    <x v="52"/>
    <n v="2026"/>
    <n v="6"/>
    <s v="USD"/>
    <n v="174"/>
    <m/>
    <n v="174"/>
    <x v="1"/>
    <n v="1"/>
    <m/>
    <m/>
    <m/>
    <m/>
    <m/>
    <m/>
    <m/>
    <m/>
    <m/>
  </r>
  <r>
    <x v="5"/>
    <x v="206"/>
    <x v="7"/>
    <s v="Mexico"/>
    <x v="3"/>
    <n v="40700"/>
    <s v="Revenues - Third Parties"/>
    <x v="0"/>
    <x v="14"/>
    <n v="2026"/>
    <n v="6"/>
    <s v="USD"/>
    <n v="375"/>
    <m/>
    <n v="375"/>
    <x v="1"/>
    <m/>
    <m/>
    <m/>
    <m/>
    <m/>
    <m/>
    <m/>
    <m/>
    <m/>
    <m/>
  </r>
  <r>
    <x v="5"/>
    <x v="206"/>
    <x v="7"/>
    <s v="Mexico"/>
    <x v="3"/>
    <n v="40700"/>
    <s v="Revenues - Third Parties"/>
    <x v="0"/>
    <x v="53"/>
    <n v="2026"/>
    <n v="6"/>
    <s v="USD"/>
    <n v="285"/>
    <m/>
    <n v="285"/>
    <x v="1"/>
    <m/>
    <m/>
    <m/>
    <m/>
    <m/>
    <m/>
    <m/>
    <m/>
    <m/>
    <m/>
  </r>
  <r>
    <x v="5"/>
    <x v="207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207"/>
    <x v="7"/>
    <s v="Mexico"/>
    <x v="3"/>
    <n v="40700"/>
    <s v="Revenues - Third Parties"/>
    <x v="0"/>
    <x v="52"/>
    <n v="2026"/>
    <n v="6"/>
    <s v="USD"/>
    <n v="152"/>
    <m/>
    <n v="152"/>
    <x v="1"/>
    <n v="1"/>
    <m/>
    <m/>
    <m/>
    <m/>
    <m/>
    <m/>
    <m/>
    <m/>
    <m/>
  </r>
  <r>
    <x v="5"/>
    <x v="207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207"/>
    <x v="7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5"/>
    <x v="207"/>
    <x v="7"/>
    <s v="Mexico"/>
    <x v="2"/>
    <n v="40700"/>
    <s v="Revenues - Third Parties"/>
    <x v="0"/>
    <x v="15"/>
    <n v="2026"/>
    <n v="6"/>
    <s v="USD"/>
    <n v="7997"/>
    <m/>
    <n v="7997"/>
    <x v="1"/>
    <n v="1"/>
    <m/>
    <m/>
    <m/>
    <m/>
    <m/>
    <m/>
    <m/>
    <m/>
    <m/>
  </r>
  <r>
    <x v="5"/>
    <x v="207"/>
    <x v="7"/>
    <s v="Mexico"/>
    <x v="3"/>
    <n v="40700"/>
    <s v="Revenues - Third Parties"/>
    <x v="0"/>
    <x v="14"/>
    <n v="2026"/>
    <n v="6"/>
    <s v="USD"/>
    <n v="656"/>
    <m/>
    <n v="656"/>
    <x v="1"/>
    <m/>
    <m/>
    <m/>
    <m/>
    <m/>
    <m/>
    <m/>
    <m/>
    <m/>
    <m/>
  </r>
  <r>
    <x v="5"/>
    <x v="207"/>
    <x v="7"/>
    <s v="Mexico"/>
    <x v="6"/>
    <n v="40700"/>
    <s v="Revenues - Third Parties"/>
    <x v="0"/>
    <x v="32"/>
    <n v="2026"/>
    <n v="6"/>
    <s v="USD"/>
    <n v="1700"/>
    <m/>
    <n v="1700"/>
    <x v="1"/>
    <n v="1"/>
    <m/>
    <m/>
    <m/>
    <m/>
    <m/>
    <m/>
    <m/>
    <m/>
    <m/>
  </r>
  <r>
    <x v="5"/>
    <x v="207"/>
    <x v="7"/>
    <s v="Mexico"/>
    <x v="3"/>
    <n v="40700"/>
    <s v="Revenues - Third Parties"/>
    <x v="0"/>
    <x v="60"/>
    <n v="2026"/>
    <n v="6"/>
    <s v="USD"/>
    <n v="196"/>
    <m/>
    <n v="196"/>
    <x v="1"/>
    <m/>
    <m/>
    <m/>
    <m/>
    <m/>
    <m/>
    <m/>
    <m/>
    <m/>
    <m/>
  </r>
  <r>
    <x v="5"/>
    <x v="207"/>
    <x v="7"/>
    <s v="Mexico"/>
    <x v="3"/>
    <n v="40700"/>
    <s v="Revenues - Third Parties"/>
    <x v="0"/>
    <x v="53"/>
    <n v="2026"/>
    <n v="6"/>
    <s v="USD"/>
    <n v="250"/>
    <m/>
    <n v="250"/>
    <x v="1"/>
    <m/>
    <m/>
    <m/>
    <m/>
    <m/>
    <m/>
    <m/>
    <m/>
    <m/>
    <m/>
  </r>
  <r>
    <x v="5"/>
    <x v="207"/>
    <x v="7"/>
    <s v="Mexico"/>
    <x v="1"/>
    <n v="40700"/>
    <s v="Revenues - Third Parties"/>
    <x v="0"/>
    <x v="3"/>
    <n v="2026"/>
    <n v="6"/>
    <s v="USD"/>
    <n v="178"/>
    <m/>
    <n v="178"/>
    <x v="1"/>
    <m/>
    <m/>
    <m/>
    <m/>
    <m/>
    <m/>
    <m/>
    <m/>
    <m/>
    <m/>
  </r>
  <r>
    <x v="5"/>
    <x v="208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208"/>
    <x v="7"/>
    <s v="Mexico"/>
    <x v="3"/>
    <n v="40700"/>
    <s v="Revenues - Third Parties"/>
    <x v="0"/>
    <x v="52"/>
    <n v="2026"/>
    <n v="6"/>
    <s v="USD"/>
    <n v="65"/>
    <m/>
    <n v="65"/>
    <x v="1"/>
    <n v="1"/>
    <m/>
    <m/>
    <m/>
    <m/>
    <m/>
    <m/>
    <m/>
    <m/>
    <m/>
  </r>
  <r>
    <x v="5"/>
    <x v="208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208"/>
    <x v="7"/>
    <s v="Mexico"/>
    <x v="3"/>
    <n v="40700"/>
    <s v="Revenues - Third Parties"/>
    <x v="0"/>
    <x v="59"/>
    <n v="2026"/>
    <n v="6"/>
    <s v="USD"/>
    <n v="98"/>
    <m/>
    <n v="98"/>
    <x v="1"/>
    <m/>
    <m/>
    <m/>
    <m/>
    <m/>
    <m/>
    <m/>
    <m/>
    <m/>
    <m/>
  </r>
  <r>
    <x v="5"/>
    <x v="208"/>
    <x v="7"/>
    <s v="Mexico"/>
    <x v="2"/>
    <n v="40700"/>
    <s v="Revenues - Third Parties"/>
    <x v="0"/>
    <x v="15"/>
    <n v="2026"/>
    <n v="6"/>
    <s v="USD"/>
    <n v="3009"/>
    <m/>
    <n v="3009"/>
    <x v="1"/>
    <n v="1"/>
    <m/>
    <m/>
    <m/>
    <m/>
    <m/>
    <m/>
    <m/>
    <m/>
    <m/>
  </r>
  <r>
    <x v="5"/>
    <x v="208"/>
    <x v="7"/>
    <s v="Mexico"/>
    <x v="3"/>
    <n v="40700"/>
    <s v="Revenues - Third Parties"/>
    <x v="0"/>
    <x v="14"/>
    <n v="2026"/>
    <n v="6"/>
    <s v="USD"/>
    <n v="281"/>
    <m/>
    <n v="281"/>
    <x v="1"/>
    <m/>
    <m/>
    <m/>
    <m/>
    <m/>
    <m/>
    <m/>
    <m/>
    <m/>
    <m/>
  </r>
  <r>
    <x v="5"/>
    <x v="208"/>
    <x v="7"/>
    <s v="Mexico"/>
    <x v="6"/>
    <n v="40700"/>
    <s v="Revenues - Third Parties"/>
    <x v="0"/>
    <x v="32"/>
    <n v="2026"/>
    <n v="6"/>
    <s v="USD"/>
    <n v="1698"/>
    <m/>
    <n v="1698"/>
    <x v="1"/>
    <n v="1"/>
    <m/>
    <m/>
    <m/>
    <m/>
    <m/>
    <m/>
    <m/>
    <m/>
    <m/>
  </r>
  <r>
    <x v="5"/>
    <x v="208"/>
    <x v="7"/>
    <s v="Mexico"/>
    <x v="3"/>
    <n v="40700"/>
    <s v="Revenues - Third Parties"/>
    <x v="0"/>
    <x v="60"/>
    <n v="2026"/>
    <n v="6"/>
    <s v="USD"/>
    <n v="196"/>
    <m/>
    <n v="196"/>
    <x v="1"/>
    <m/>
    <m/>
    <m/>
    <m/>
    <m/>
    <m/>
    <m/>
    <m/>
    <m/>
    <m/>
  </r>
  <r>
    <x v="5"/>
    <x v="208"/>
    <x v="7"/>
    <s v="Mexico"/>
    <x v="3"/>
    <n v="40700"/>
    <s v="Revenues - Third Parties"/>
    <x v="0"/>
    <x v="53"/>
    <n v="2026"/>
    <n v="6"/>
    <s v="USD"/>
    <n v="107"/>
    <m/>
    <n v="107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56"/>
    <n v="2026"/>
    <n v="6"/>
    <s v="USD"/>
    <n v="749"/>
    <m/>
    <n v="749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57"/>
    <n v="2026"/>
    <n v="6"/>
    <s v="USD"/>
    <n v="445"/>
    <m/>
    <n v="445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52"/>
    <n v="2026"/>
    <n v="6"/>
    <s v="USD"/>
    <n v="228"/>
    <m/>
    <n v="228"/>
    <x v="1"/>
    <n v="1"/>
    <m/>
    <m/>
    <m/>
    <m/>
    <m/>
    <m/>
    <m/>
    <m/>
    <m/>
  </r>
  <r>
    <x v="5"/>
    <x v="136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36"/>
    <x v="7"/>
    <s v="Mexico"/>
    <x v="2"/>
    <n v="40700"/>
    <s v="Revenues - Third Parties"/>
    <x v="0"/>
    <x v="15"/>
    <n v="2026"/>
    <n v="6"/>
    <s v="USD"/>
    <n v="11278"/>
    <m/>
    <n v="11278"/>
    <x v="1"/>
    <n v="1"/>
    <m/>
    <m/>
    <m/>
    <m/>
    <m/>
    <m/>
    <m/>
    <m/>
    <m/>
  </r>
  <r>
    <x v="5"/>
    <x v="136"/>
    <x v="7"/>
    <s v="Mexico"/>
    <x v="6"/>
    <n v="40700"/>
    <s v="Revenues - Third Parties"/>
    <x v="0"/>
    <x v="32"/>
    <n v="2026"/>
    <n v="6"/>
    <s v="USD"/>
    <n v="8812"/>
    <m/>
    <n v="8812"/>
    <x v="1"/>
    <n v="1"/>
    <m/>
    <m/>
    <m/>
    <m/>
    <m/>
    <m/>
    <m/>
    <m/>
    <m/>
  </r>
  <r>
    <x v="5"/>
    <x v="136"/>
    <x v="7"/>
    <s v="Mexico"/>
    <x v="3"/>
    <n v="40700"/>
    <s v="Revenues - Third Parties"/>
    <x v="0"/>
    <x v="55"/>
    <n v="2026"/>
    <n v="6"/>
    <s v="USD"/>
    <n v="1177"/>
    <m/>
    <n v="1177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61"/>
    <n v="2026"/>
    <n v="6"/>
    <s v="USD"/>
    <n v="294"/>
    <m/>
    <n v="294"/>
    <x v="1"/>
    <m/>
    <m/>
    <m/>
    <m/>
    <m/>
    <m/>
    <m/>
    <m/>
    <m/>
    <m/>
  </r>
  <r>
    <x v="5"/>
    <x v="136"/>
    <x v="7"/>
    <s v="Mexico"/>
    <x v="3"/>
    <n v="40700"/>
    <s v="Revenues - Third Parties"/>
    <x v="0"/>
    <x v="53"/>
    <n v="2026"/>
    <n v="6"/>
    <s v="USD"/>
    <n v="285"/>
    <m/>
    <n v="285"/>
    <x v="1"/>
    <m/>
    <m/>
    <m/>
    <m/>
    <m/>
    <m/>
    <m/>
    <m/>
    <m/>
    <m/>
  </r>
  <r>
    <x v="5"/>
    <x v="209"/>
    <x v="7"/>
    <s v="Mexico"/>
    <x v="3"/>
    <n v="40700"/>
    <s v="Revenues - Third Parties"/>
    <x v="0"/>
    <x v="52"/>
    <n v="2026"/>
    <n v="6"/>
    <s v="USD"/>
    <n v="65"/>
    <m/>
    <n v="65"/>
    <x v="1"/>
    <n v="1"/>
    <m/>
    <m/>
    <m/>
    <m/>
    <m/>
    <m/>
    <m/>
    <m/>
    <m/>
  </r>
  <r>
    <x v="5"/>
    <x v="209"/>
    <x v="7"/>
    <s v="Mexico"/>
    <x v="2"/>
    <n v="40700"/>
    <s v="Revenues - Third Parties"/>
    <x v="0"/>
    <x v="15"/>
    <n v="2026"/>
    <n v="6"/>
    <s v="USD"/>
    <n v="1392"/>
    <m/>
    <n v="1392"/>
    <x v="1"/>
    <n v="1"/>
    <m/>
    <m/>
    <m/>
    <m/>
    <m/>
    <m/>
    <m/>
    <m/>
    <m/>
  </r>
  <r>
    <x v="5"/>
    <x v="209"/>
    <x v="7"/>
    <s v="Mexico"/>
    <x v="3"/>
    <n v="40700"/>
    <s v="Revenues - Third Parties"/>
    <x v="0"/>
    <x v="14"/>
    <n v="2026"/>
    <n v="6"/>
    <s v="USD"/>
    <n v="281"/>
    <m/>
    <n v="281"/>
    <x v="1"/>
    <m/>
    <m/>
    <m/>
    <m/>
    <m/>
    <m/>
    <m/>
    <m/>
    <m/>
    <m/>
  </r>
  <r>
    <x v="5"/>
    <x v="209"/>
    <x v="7"/>
    <s v="Mexico"/>
    <x v="3"/>
    <n v="40700"/>
    <s v="Revenues - Third Parties"/>
    <x v="0"/>
    <x v="53"/>
    <n v="2026"/>
    <n v="6"/>
    <s v="USD"/>
    <n v="107"/>
    <m/>
    <n v="107"/>
    <x v="1"/>
    <m/>
    <m/>
    <m/>
    <m/>
    <m/>
    <m/>
    <m/>
    <m/>
    <m/>
    <m/>
  </r>
  <r>
    <x v="5"/>
    <x v="138"/>
    <x v="7"/>
    <s v="Mexico"/>
    <x v="3"/>
    <n v="40700"/>
    <s v="Revenues - Third Parties"/>
    <x v="0"/>
    <x v="54"/>
    <n v="2026"/>
    <n v="6"/>
    <s v="USD"/>
    <n v="103"/>
    <m/>
    <n v="103"/>
    <x v="1"/>
    <m/>
    <m/>
    <m/>
    <m/>
    <m/>
    <m/>
    <m/>
    <m/>
    <m/>
    <m/>
  </r>
  <r>
    <x v="5"/>
    <x v="138"/>
    <x v="7"/>
    <s v="Mexico"/>
    <x v="3"/>
    <n v="40700"/>
    <s v="Revenues - Third Parties"/>
    <x v="0"/>
    <x v="52"/>
    <n v="2026"/>
    <n v="6"/>
    <s v="USD"/>
    <n v="131"/>
    <m/>
    <n v="131"/>
    <x v="1"/>
    <n v="1"/>
    <m/>
    <m/>
    <m/>
    <m/>
    <m/>
    <m/>
    <m/>
    <m/>
    <m/>
  </r>
  <r>
    <x v="5"/>
    <x v="138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138"/>
    <x v="7"/>
    <s v="Mexico"/>
    <x v="2"/>
    <n v="40700"/>
    <s v="Revenues - Third Parties"/>
    <x v="0"/>
    <x v="15"/>
    <n v="2026"/>
    <n v="6"/>
    <s v="USD"/>
    <n v="2570"/>
    <m/>
    <n v="2570"/>
    <x v="1"/>
    <n v="1"/>
    <m/>
    <m/>
    <m/>
    <m/>
    <m/>
    <m/>
    <m/>
    <m/>
    <m/>
  </r>
  <r>
    <x v="5"/>
    <x v="138"/>
    <x v="7"/>
    <s v="Mexico"/>
    <x v="3"/>
    <n v="40700"/>
    <s v="Revenues - Third Parties"/>
    <x v="0"/>
    <x v="14"/>
    <n v="2026"/>
    <n v="6"/>
    <s v="USD"/>
    <n v="562"/>
    <m/>
    <n v="562"/>
    <x v="1"/>
    <m/>
    <m/>
    <m/>
    <m/>
    <m/>
    <m/>
    <m/>
    <m/>
    <m/>
    <m/>
  </r>
  <r>
    <x v="5"/>
    <x v="138"/>
    <x v="7"/>
    <s v="Mexico"/>
    <x v="6"/>
    <n v="40700"/>
    <s v="Revenues - Third Parties"/>
    <x v="0"/>
    <x v="32"/>
    <n v="2026"/>
    <n v="6"/>
    <s v="USD"/>
    <n v="2054"/>
    <m/>
    <n v="2054"/>
    <x v="1"/>
    <n v="1"/>
    <m/>
    <m/>
    <m/>
    <m/>
    <m/>
    <m/>
    <m/>
    <m/>
    <m/>
  </r>
  <r>
    <x v="5"/>
    <x v="138"/>
    <x v="7"/>
    <s v="Mexico"/>
    <x v="3"/>
    <n v="40700"/>
    <s v="Revenues - Third Parties"/>
    <x v="0"/>
    <x v="60"/>
    <n v="2026"/>
    <n v="6"/>
    <s v="USD"/>
    <n v="392"/>
    <m/>
    <n v="392"/>
    <x v="1"/>
    <m/>
    <m/>
    <m/>
    <m/>
    <m/>
    <m/>
    <m/>
    <m/>
    <m/>
    <m/>
  </r>
  <r>
    <x v="5"/>
    <x v="138"/>
    <x v="7"/>
    <s v="Mexico"/>
    <x v="3"/>
    <n v="40700"/>
    <s v="Revenues - Third Parties"/>
    <x v="0"/>
    <x v="53"/>
    <n v="2026"/>
    <n v="6"/>
    <s v="USD"/>
    <n v="214"/>
    <m/>
    <n v="214"/>
    <x v="1"/>
    <m/>
    <m/>
    <m/>
    <m/>
    <m/>
    <m/>
    <m/>
    <m/>
    <m/>
    <m/>
  </r>
  <r>
    <x v="5"/>
    <x v="210"/>
    <x v="7"/>
    <s v="Mexico"/>
    <x v="3"/>
    <n v="40700"/>
    <s v="Revenues - Third Parties"/>
    <x v="0"/>
    <x v="56"/>
    <n v="2026"/>
    <n v="6"/>
    <s v="USD"/>
    <n v="1124"/>
    <m/>
    <n v="1124"/>
    <x v="1"/>
    <m/>
    <m/>
    <m/>
    <m/>
    <m/>
    <m/>
    <m/>
    <m/>
    <m/>
    <m/>
  </r>
  <r>
    <x v="5"/>
    <x v="210"/>
    <x v="7"/>
    <s v="Mexico"/>
    <x v="3"/>
    <n v="40700"/>
    <s v="Revenues - Third Parties"/>
    <x v="0"/>
    <x v="57"/>
    <n v="2026"/>
    <n v="6"/>
    <s v="USD"/>
    <n v="267"/>
    <m/>
    <n v="267"/>
    <x v="1"/>
    <m/>
    <m/>
    <m/>
    <m/>
    <m/>
    <m/>
    <m/>
    <m/>
    <m/>
    <m/>
  </r>
  <r>
    <x v="5"/>
    <x v="210"/>
    <x v="7"/>
    <s v="Mexico"/>
    <x v="3"/>
    <n v="40700"/>
    <s v="Revenues - Third Parties"/>
    <x v="0"/>
    <x v="52"/>
    <n v="2026"/>
    <n v="6"/>
    <s v="USD"/>
    <n v="294"/>
    <m/>
    <n v="294"/>
    <x v="1"/>
    <n v="1"/>
    <m/>
    <m/>
    <m/>
    <m/>
    <m/>
    <m/>
    <m/>
    <m/>
    <m/>
  </r>
  <r>
    <x v="5"/>
    <x v="210"/>
    <x v="7"/>
    <s v="Mexico"/>
    <x v="3"/>
    <n v="40700"/>
    <s v="Revenues - Third Parties"/>
    <x v="0"/>
    <x v="47"/>
    <n v="2026"/>
    <n v="6"/>
    <s v="USD"/>
    <n v="312"/>
    <m/>
    <n v="312"/>
    <x v="1"/>
    <m/>
    <m/>
    <m/>
    <m/>
    <m/>
    <m/>
    <m/>
    <m/>
    <m/>
    <m/>
  </r>
  <r>
    <x v="5"/>
    <x v="210"/>
    <x v="7"/>
    <s v="Mexico"/>
    <x v="2"/>
    <n v="40700"/>
    <s v="Revenues - Third Parties"/>
    <x v="0"/>
    <x v="15"/>
    <n v="2026"/>
    <n v="6"/>
    <s v="USD"/>
    <n v="12769"/>
    <m/>
    <n v="12769"/>
    <x v="1"/>
    <n v="1"/>
    <m/>
    <m/>
    <m/>
    <m/>
    <m/>
    <m/>
    <m/>
    <m/>
    <m/>
  </r>
  <r>
    <x v="5"/>
    <x v="210"/>
    <x v="7"/>
    <s v="Mexico"/>
    <x v="6"/>
    <n v="40700"/>
    <s v="Revenues - Third Parties"/>
    <x v="0"/>
    <x v="32"/>
    <n v="2026"/>
    <n v="6"/>
    <s v="USD"/>
    <n v="4022"/>
    <m/>
    <n v="4022"/>
    <x v="1"/>
    <n v="1"/>
    <m/>
    <m/>
    <m/>
    <m/>
    <m/>
    <m/>
    <m/>
    <m/>
    <m/>
  </r>
  <r>
    <x v="5"/>
    <x v="210"/>
    <x v="7"/>
    <s v="Mexico"/>
    <x v="3"/>
    <n v="40700"/>
    <s v="Revenues - Third Parties"/>
    <x v="0"/>
    <x v="53"/>
    <n v="2026"/>
    <n v="6"/>
    <s v="USD"/>
    <n v="428"/>
    <m/>
    <n v="428"/>
    <x v="1"/>
    <m/>
    <m/>
    <m/>
    <m/>
    <m/>
    <m/>
    <m/>
    <m/>
    <m/>
    <m/>
  </r>
  <r>
    <x v="5"/>
    <x v="211"/>
    <x v="7"/>
    <s v="Mexico"/>
    <x v="3"/>
    <n v="40700"/>
    <s v="Revenues - Third Parties"/>
    <x v="0"/>
    <x v="56"/>
    <n v="2026"/>
    <n v="6"/>
    <s v="USD"/>
    <n v="1686"/>
    <m/>
    <n v="1686"/>
    <x v="1"/>
    <m/>
    <m/>
    <m/>
    <m/>
    <m/>
    <m/>
    <m/>
    <m/>
    <m/>
    <m/>
  </r>
  <r>
    <x v="5"/>
    <x v="211"/>
    <x v="7"/>
    <s v="Mexico"/>
    <x v="3"/>
    <n v="40700"/>
    <s v="Revenues - Third Parties"/>
    <x v="0"/>
    <x v="52"/>
    <n v="2026"/>
    <n v="6"/>
    <s v="USD"/>
    <n v="392"/>
    <m/>
    <n v="392"/>
    <x v="1"/>
    <n v="1"/>
    <m/>
    <m/>
    <m/>
    <m/>
    <m/>
    <m/>
    <m/>
    <m/>
    <m/>
  </r>
  <r>
    <x v="5"/>
    <x v="211"/>
    <x v="7"/>
    <s v="Mexico"/>
    <x v="2"/>
    <n v="40700"/>
    <s v="Revenues - Third Parties"/>
    <x v="0"/>
    <x v="15"/>
    <n v="2026"/>
    <n v="6"/>
    <s v="USD"/>
    <n v="13726"/>
    <m/>
    <n v="13726"/>
    <x v="1"/>
    <n v="1"/>
    <m/>
    <m/>
    <m/>
    <m/>
    <m/>
    <m/>
    <m/>
    <m/>
    <m/>
  </r>
  <r>
    <x v="5"/>
    <x v="211"/>
    <x v="7"/>
    <s v="Mexico"/>
    <x v="3"/>
    <n v="40700"/>
    <s v="Revenues - Third Parties"/>
    <x v="0"/>
    <x v="53"/>
    <n v="2026"/>
    <n v="6"/>
    <s v="USD"/>
    <n v="642"/>
    <m/>
    <n v="642"/>
    <x v="1"/>
    <m/>
    <m/>
    <m/>
    <m/>
    <m/>
    <m/>
    <m/>
    <m/>
    <m/>
    <m/>
  </r>
  <r>
    <x v="7"/>
    <x v="212"/>
    <x v="17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7"/>
    <x v="212"/>
    <x v="17"/>
    <s v="Mexico"/>
    <x v="1"/>
    <n v="40700"/>
    <s v="Revenues - Third Parties"/>
    <x v="0"/>
    <x v="3"/>
    <n v="2026"/>
    <n v="6"/>
    <s v="USD"/>
    <n v="201"/>
    <m/>
    <n v="201"/>
    <x v="1"/>
    <m/>
    <m/>
    <m/>
    <m/>
    <m/>
    <m/>
    <m/>
    <m/>
    <m/>
    <m/>
  </r>
  <r>
    <x v="7"/>
    <x v="212"/>
    <x v="17"/>
    <s v="Mexico"/>
    <x v="0"/>
    <n v="40700"/>
    <s v="Revenues - Third Parties"/>
    <x v="0"/>
    <x v="1"/>
    <n v="2026"/>
    <n v="6"/>
    <s v="USD"/>
    <n v="311"/>
    <m/>
    <n v="311"/>
    <x v="1"/>
    <m/>
    <m/>
    <m/>
    <m/>
    <m/>
    <m/>
    <m/>
    <m/>
    <m/>
    <m/>
  </r>
  <r>
    <x v="0"/>
    <x v="5"/>
    <x v="0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0"/>
    <x v="5"/>
    <x v="0"/>
    <s v="Mexico"/>
    <x v="1"/>
    <n v="40700"/>
    <s v="Revenues - Third Parties"/>
    <x v="0"/>
    <x v="2"/>
    <n v="2026"/>
    <n v="6"/>
    <s v="USD"/>
    <n v="102"/>
    <m/>
    <n v="102"/>
    <x v="1"/>
    <m/>
    <m/>
    <m/>
    <m/>
    <m/>
    <m/>
    <m/>
    <m/>
    <m/>
    <m/>
  </r>
  <r>
    <x v="0"/>
    <x v="5"/>
    <x v="0"/>
    <s v="Mexico"/>
    <x v="1"/>
    <n v="40700"/>
    <s v="Revenues - Third Parties"/>
    <x v="0"/>
    <x v="3"/>
    <n v="2026"/>
    <n v="6"/>
    <s v="USD"/>
    <n v="267"/>
    <m/>
    <n v="267"/>
    <x v="1"/>
    <m/>
    <m/>
    <m/>
    <m/>
    <m/>
    <m/>
    <m/>
    <m/>
    <m/>
    <m/>
  </r>
  <r>
    <x v="0"/>
    <x v="5"/>
    <x v="0"/>
    <s v="Mexico"/>
    <x v="0"/>
    <n v="40700"/>
    <s v="Revenues - Third Parties"/>
    <x v="0"/>
    <x v="1"/>
    <n v="2026"/>
    <n v="6"/>
    <s v="USD"/>
    <n v="524"/>
    <m/>
    <n v="524"/>
    <x v="1"/>
    <m/>
    <m/>
    <m/>
    <m/>
    <m/>
    <m/>
    <m/>
    <m/>
    <m/>
    <m/>
  </r>
  <r>
    <x v="0"/>
    <x v="6"/>
    <x v="0"/>
    <s v="Mexico"/>
    <x v="3"/>
    <n v="40700"/>
    <s v="Revenues - Third Parties"/>
    <x v="0"/>
    <x v="65"/>
    <n v="2026"/>
    <n v="6"/>
    <s v="USD"/>
    <n v="70"/>
    <m/>
    <n v="70"/>
    <x v="1"/>
    <m/>
    <m/>
    <m/>
    <m/>
    <m/>
    <m/>
    <m/>
    <m/>
    <m/>
    <m/>
  </r>
  <r>
    <x v="0"/>
    <x v="6"/>
    <x v="0"/>
    <s v="Mexico"/>
    <x v="2"/>
    <n v="40700"/>
    <s v="Revenues - Third Parties"/>
    <x v="0"/>
    <x v="5"/>
    <n v="2026"/>
    <n v="6"/>
    <s v="USD"/>
    <n v="114"/>
    <m/>
    <n v="114"/>
    <x v="1"/>
    <n v="1"/>
    <m/>
    <m/>
    <m/>
    <m/>
    <m/>
    <m/>
    <m/>
    <m/>
    <m/>
  </r>
  <r>
    <x v="0"/>
    <x v="6"/>
    <x v="0"/>
    <s v="Mexico"/>
    <x v="0"/>
    <n v="40700"/>
    <s v="Revenues - Third Parties"/>
    <x v="0"/>
    <x v="1"/>
    <n v="2026"/>
    <n v="6"/>
    <s v="USD"/>
    <n v="175"/>
    <m/>
    <n v="175"/>
    <x v="1"/>
    <m/>
    <m/>
    <m/>
    <m/>
    <m/>
    <m/>
    <m/>
    <m/>
    <m/>
    <m/>
  </r>
  <r>
    <x v="0"/>
    <x v="213"/>
    <x v="0"/>
    <s v="Mexico"/>
    <x v="0"/>
    <n v="40700"/>
    <s v="Revenues - Third Parties"/>
    <x v="0"/>
    <x v="1"/>
    <n v="2026"/>
    <n v="6"/>
    <s v="USD"/>
    <n v="87"/>
    <m/>
    <n v="87"/>
    <x v="1"/>
    <m/>
    <m/>
    <m/>
    <m/>
    <m/>
    <m/>
    <m/>
    <m/>
    <m/>
    <m/>
  </r>
  <r>
    <x v="0"/>
    <x v="214"/>
    <x v="0"/>
    <s v="Mexico"/>
    <x v="0"/>
    <n v="40700"/>
    <s v="Revenues - Third Parties"/>
    <x v="0"/>
    <x v="0"/>
    <n v="2026"/>
    <n v="6"/>
    <s v="USD"/>
    <n v="87"/>
    <m/>
    <n v="87"/>
    <x v="1"/>
    <m/>
    <m/>
    <m/>
    <m/>
    <m/>
    <m/>
    <m/>
    <m/>
    <m/>
    <m/>
  </r>
  <r>
    <x v="0"/>
    <x v="214"/>
    <x v="0"/>
    <s v="Mexico"/>
    <x v="1"/>
    <n v="40700"/>
    <s v="Revenues - Third Parties"/>
    <x v="0"/>
    <x v="2"/>
    <n v="2026"/>
    <n v="6"/>
    <s v="USD"/>
    <n v="153"/>
    <m/>
    <n v="153"/>
    <x v="1"/>
    <m/>
    <m/>
    <m/>
    <m/>
    <m/>
    <m/>
    <m/>
    <m/>
    <m/>
    <m/>
  </r>
  <r>
    <x v="0"/>
    <x v="214"/>
    <x v="0"/>
    <s v="Mexico"/>
    <x v="1"/>
    <n v="40700"/>
    <s v="Revenues - Third Parties"/>
    <x v="0"/>
    <x v="3"/>
    <n v="2026"/>
    <n v="6"/>
    <s v="USD"/>
    <n v="401"/>
    <m/>
    <n v="401"/>
    <x v="1"/>
    <m/>
    <m/>
    <m/>
    <m/>
    <m/>
    <m/>
    <m/>
    <m/>
    <m/>
    <m/>
  </r>
  <r>
    <x v="0"/>
    <x v="214"/>
    <x v="0"/>
    <s v="Mexico"/>
    <x v="0"/>
    <n v="40700"/>
    <s v="Revenues - Third Parties"/>
    <x v="0"/>
    <x v="1"/>
    <n v="2026"/>
    <n v="6"/>
    <s v="USD"/>
    <n v="349"/>
    <m/>
    <n v="349"/>
    <x v="1"/>
    <m/>
    <m/>
    <m/>
    <m/>
    <m/>
    <m/>
    <m/>
    <m/>
    <m/>
    <m/>
  </r>
  <r>
    <x v="0"/>
    <x v="9"/>
    <x v="0"/>
    <s v="Mexico"/>
    <x v="0"/>
    <n v="40700"/>
    <s v="Revenues - Third Parties"/>
    <x v="0"/>
    <x v="4"/>
    <n v="2026"/>
    <n v="6"/>
    <s v="USD"/>
    <n v="182"/>
    <m/>
    <n v="182"/>
    <x v="1"/>
    <m/>
    <m/>
    <m/>
    <m/>
    <m/>
    <m/>
    <m/>
    <m/>
    <m/>
    <m/>
  </r>
  <r>
    <x v="0"/>
    <x v="215"/>
    <x v="0"/>
    <s v="Mexico"/>
    <x v="0"/>
    <n v="40700"/>
    <s v="Revenues - Third Parties"/>
    <x v="0"/>
    <x v="1"/>
    <n v="2026"/>
    <n v="6"/>
    <s v="USD"/>
    <n v="262"/>
    <m/>
    <n v="262"/>
    <x v="1"/>
    <m/>
    <m/>
    <m/>
    <m/>
    <m/>
    <m/>
    <m/>
    <m/>
    <m/>
    <m/>
  </r>
  <r>
    <x v="0"/>
    <x v="13"/>
    <x v="0"/>
    <s v="Mexico"/>
    <x v="0"/>
    <n v="40700"/>
    <s v="Revenues - Third Parties"/>
    <x v="0"/>
    <x v="0"/>
    <n v="2026"/>
    <n v="6"/>
    <s v="USD"/>
    <n v="87"/>
    <m/>
    <n v="87"/>
    <x v="1"/>
    <m/>
    <m/>
    <m/>
    <m/>
    <m/>
    <m/>
    <m/>
    <m/>
    <m/>
    <m/>
  </r>
  <r>
    <x v="0"/>
    <x v="13"/>
    <x v="0"/>
    <s v="Mexico"/>
    <x v="0"/>
    <n v="40700"/>
    <s v="Revenues - Third Parties"/>
    <x v="0"/>
    <x v="4"/>
    <n v="2026"/>
    <n v="6"/>
    <s v="USD"/>
    <n v="182"/>
    <m/>
    <n v="182"/>
    <x v="1"/>
    <m/>
    <m/>
    <m/>
    <m/>
    <m/>
    <m/>
    <m/>
    <m/>
    <m/>
    <m/>
  </r>
  <r>
    <x v="0"/>
    <x v="13"/>
    <x v="0"/>
    <s v="Mexico"/>
    <x v="0"/>
    <n v="40700"/>
    <s v="Revenues - Third Parties"/>
    <x v="0"/>
    <x v="1"/>
    <n v="2026"/>
    <n v="6"/>
    <s v="USD"/>
    <n v="87"/>
    <m/>
    <n v="87"/>
    <x v="1"/>
    <m/>
    <m/>
    <m/>
    <m/>
    <m/>
    <m/>
    <m/>
    <m/>
    <m/>
    <m/>
  </r>
  <r>
    <x v="0"/>
    <x v="216"/>
    <x v="0"/>
    <s v="Mexico"/>
    <x v="0"/>
    <n v="40700"/>
    <s v="Revenues - Third Parties"/>
    <x v="0"/>
    <x v="0"/>
    <n v="2026"/>
    <n v="6"/>
    <s v="USD"/>
    <n v="175"/>
    <m/>
    <n v="175"/>
    <x v="1"/>
    <m/>
    <m/>
    <m/>
    <m/>
    <m/>
    <m/>
    <m/>
    <m/>
    <m/>
    <m/>
  </r>
  <r>
    <x v="1"/>
    <x v="21"/>
    <x v="1"/>
    <s v="Mexico"/>
    <x v="1"/>
    <n v="40700"/>
    <s v="Revenues - Third Parties"/>
    <x v="0"/>
    <x v="24"/>
    <n v="2026"/>
    <n v="6"/>
    <s v="USD"/>
    <n v="28"/>
    <m/>
    <n v="28"/>
    <x v="1"/>
    <n v="1"/>
    <m/>
    <m/>
    <m/>
    <m/>
    <m/>
    <m/>
    <m/>
    <m/>
    <m/>
  </r>
  <r>
    <x v="1"/>
    <x v="21"/>
    <x v="1"/>
    <s v="Mexico"/>
    <x v="2"/>
    <n v="40700"/>
    <s v="Revenues - Third Parties"/>
    <x v="0"/>
    <x v="5"/>
    <n v="2026"/>
    <n v="6"/>
    <s v="USD"/>
    <n v="114"/>
    <m/>
    <n v="114"/>
    <x v="1"/>
    <n v="1"/>
    <m/>
    <m/>
    <m/>
    <m/>
    <m/>
    <m/>
    <m/>
    <m/>
    <m/>
  </r>
  <r>
    <x v="1"/>
    <x v="21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21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21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"/>
    <x v="1"/>
    <s v="Mexico"/>
    <x v="1"/>
    <n v="40700"/>
    <s v="Revenues - Third Parties"/>
    <x v="0"/>
    <x v="24"/>
    <n v="2026"/>
    <n v="6"/>
    <s v="USD"/>
    <n v="139"/>
    <m/>
    <n v="139"/>
    <x v="1"/>
    <n v="1"/>
    <m/>
    <m/>
    <m/>
    <m/>
    <m/>
    <m/>
    <m/>
    <m/>
    <m/>
  </r>
  <r>
    <x v="1"/>
    <x v="217"/>
    <x v="1"/>
    <s v="Mexico"/>
    <x v="1"/>
    <n v="40700"/>
    <s v="Revenues - Third Parties"/>
    <x v="0"/>
    <x v="24"/>
    <n v="2026"/>
    <n v="6"/>
    <s v="USD"/>
    <n v="166"/>
    <m/>
    <n v="166"/>
    <x v="1"/>
    <n v="1"/>
    <m/>
    <m/>
    <m/>
    <m/>
    <m/>
    <m/>
    <m/>
    <m/>
    <m/>
  </r>
  <r>
    <x v="1"/>
    <x v="217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217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217"/>
    <x v="1"/>
    <s v="Mexico"/>
    <x v="0"/>
    <n v="40700"/>
    <s v="Revenues - Third Parties"/>
    <x v="0"/>
    <x v="1"/>
    <n v="2026"/>
    <n v="6"/>
    <s v="USD"/>
    <n v="232"/>
    <m/>
    <n v="232"/>
    <x v="1"/>
    <m/>
    <m/>
    <m/>
    <m/>
    <m/>
    <m/>
    <m/>
    <m/>
    <m/>
    <m/>
  </r>
  <r>
    <x v="1"/>
    <x v="28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218"/>
    <x v="1"/>
    <s v="Mexico"/>
    <x v="1"/>
    <n v="40700"/>
    <s v="Revenues - Third Parties"/>
    <x v="0"/>
    <x v="24"/>
    <n v="2026"/>
    <n v="6"/>
    <s v="USD"/>
    <n v="499"/>
    <m/>
    <n v="499"/>
    <x v="1"/>
    <n v="1"/>
    <m/>
    <m/>
    <m/>
    <m/>
    <m/>
    <m/>
    <m/>
    <m/>
    <m/>
  </r>
  <r>
    <x v="1"/>
    <x v="218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218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218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19"/>
    <x v="1"/>
    <s v="Mexico"/>
    <x v="1"/>
    <n v="40700"/>
    <s v="Revenues - Third Parties"/>
    <x v="0"/>
    <x v="24"/>
    <n v="2026"/>
    <n v="6"/>
    <s v="USD"/>
    <n v="28"/>
    <m/>
    <n v="28"/>
    <x v="1"/>
    <n v="1"/>
    <m/>
    <m/>
    <m/>
    <m/>
    <m/>
    <m/>
    <m/>
    <m/>
    <m/>
  </r>
  <r>
    <x v="1"/>
    <x v="220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37"/>
    <x v="1"/>
    <s v="Mexico"/>
    <x v="2"/>
    <n v="40700"/>
    <s v="Revenues - Third Parties"/>
    <x v="0"/>
    <x v="5"/>
    <n v="2026"/>
    <n v="6"/>
    <s v="USD"/>
    <n v="614"/>
    <m/>
    <n v="614"/>
    <x v="1"/>
    <n v="1"/>
    <m/>
    <m/>
    <m/>
    <m/>
    <m/>
    <m/>
    <m/>
    <m/>
    <m/>
  </r>
  <r>
    <x v="1"/>
    <x v="37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37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37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40"/>
    <x v="1"/>
    <s v="Mexico"/>
    <x v="0"/>
    <n v="40700"/>
    <s v="Revenues - Third Parties"/>
    <x v="0"/>
    <x v="0"/>
    <n v="2026"/>
    <n v="6"/>
    <s v="USD"/>
    <n v="96"/>
    <m/>
    <n v="96"/>
    <x v="1"/>
    <m/>
    <m/>
    <m/>
    <m/>
    <m/>
    <m/>
    <m/>
    <m/>
    <m/>
    <m/>
  </r>
  <r>
    <x v="1"/>
    <x v="221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221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221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22"/>
    <x v="1"/>
    <s v="Mexico"/>
    <x v="1"/>
    <n v="40700"/>
    <s v="Revenues - Third Parties"/>
    <x v="0"/>
    <x v="24"/>
    <n v="2026"/>
    <n v="6"/>
    <s v="USD"/>
    <n v="28"/>
    <m/>
    <n v="28"/>
    <x v="1"/>
    <n v="1"/>
    <m/>
    <m/>
    <m/>
    <m/>
    <m/>
    <m/>
    <m/>
    <m/>
    <m/>
  </r>
  <r>
    <x v="1"/>
    <x v="43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43"/>
    <x v="1"/>
    <s v="Mexico"/>
    <x v="2"/>
    <n v="40700"/>
    <s v="Revenues - Third Parties"/>
    <x v="0"/>
    <x v="5"/>
    <n v="2026"/>
    <n v="6"/>
    <s v="USD"/>
    <n v="326"/>
    <m/>
    <n v="326"/>
    <x v="1"/>
    <n v="1"/>
    <m/>
    <m/>
    <m/>
    <m/>
    <m/>
    <m/>
    <m/>
    <m/>
    <m/>
  </r>
  <r>
    <x v="1"/>
    <x v="43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43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43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23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224"/>
    <x v="1"/>
    <s v="Mexico"/>
    <x v="1"/>
    <n v="40700"/>
    <s v="Revenues - Third Parties"/>
    <x v="0"/>
    <x v="24"/>
    <n v="2026"/>
    <n v="6"/>
    <s v="USD"/>
    <n v="111"/>
    <m/>
    <n v="111"/>
    <x v="1"/>
    <n v="1"/>
    <m/>
    <m/>
    <m/>
    <m/>
    <m/>
    <m/>
    <m/>
    <m/>
    <m/>
  </r>
  <r>
    <x v="1"/>
    <x v="224"/>
    <x v="1"/>
    <s v="Mexico"/>
    <x v="2"/>
    <n v="40700"/>
    <s v="Revenues - Third Parties"/>
    <x v="0"/>
    <x v="5"/>
    <n v="2026"/>
    <n v="6"/>
    <s v="USD"/>
    <n v="421"/>
    <m/>
    <n v="421"/>
    <x v="1"/>
    <n v="1"/>
    <m/>
    <m/>
    <m/>
    <m/>
    <m/>
    <m/>
    <m/>
    <m/>
    <m/>
  </r>
  <r>
    <x v="1"/>
    <x v="224"/>
    <x v="1"/>
    <s v="Mexico"/>
    <x v="1"/>
    <n v="40700"/>
    <s v="Revenues - Third Parties"/>
    <x v="0"/>
    <x v="2"/>
    <n v="2026"/>
    <n v="6"/>
    <s v="USD"/>
    <n v="243"/>
    <m/>
    <n v="243"/>
    <x v="1"/>
    <m/>
    <m/>
    <m/>
    <m/>
    <m/>
    <m/>
    <m/>
    <m/>
    <m/>
    <m/>
  </r>
  <r>
    <x v="1"/>
    <x v="224"/>
    <x v="1"/>
    <s v="Mexico"/>
    <x v="1"/>
    <n v="40700"/>
    <s v="Revenues - Third Parties"/>
    <x v="0"/>
    <x v="3"/>
    <n v="2026"/>
    <n v="6"/>
    <s v="USD"/>
    <n v="406"/>
    <m/>
    <n v="406"/>
    <x v="1"/>
    <m/>
    <m/>
    <m/>
    <m/>
    <m/>
    <m/>
    <m/>
    <m/>
    <m/>
    <m/>
  </r>
  <r>
    <x v="1"/>
    <x v="224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25"/>
    <x v="1"/>
    <s v="Mexico"/>
    <x v="0"/>
    <n v="40700"/>
    <s v="Revenues - Third Parties"/>
    <x v="0"/>
    <x v="0"/>
    <n v="2026"/>
    <n v="6"/>
    <s v="USD"/>
    <n v="96"/>
    <m/>
    <n v="96"/>
    <x v="1"/>
    <m/>
    <m/>
    <m/>
    <m/>
    <m/>
    <m/>
    <m/>
    <m/>
    <m/>
    <m/>
  </r>
  <r>
    <x v="1"/>
    <x v="226"/>
    <x v="1"/>
    <s v="Mexico"/>
    <x v="1"/>
    <n v="40700"/>
    <s v="Revenues - Third Parties"/>
    <x v="0"/>
    <x v="24"/>
    <n v="2026"/>
    <n v="6"/>
    <s v="USD"/>
    <n v="194"/>
    <m/>
    <n v="194"/>
    <x v="1"/>
    <n v="1"/>
    <m/>
    <m/>
    <m/>
    <m/>
    <m/>
    <m/>
    <m/>
    <m/>
    <m/>
  </r>
  <r>
    <x v="1"/>
    <x v="226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47"/>
    <x v="1"/>
    <s v="Mexico"/>
    <x v="1"/>
    <n v="40700"/>
    <s v="Revenues - Third Parties"/>
    <x v="0"/>
    <x v="24"/>
    <n v="2026"/>
    <n v="6"/>
    <s v="USD"/>
    <n v="194"/>
    <m/>
    <n v="194"/>
    <x v="1"/>
    <n v="1"/>
    <m/>
    <m/>
    <m/>
    <m/>
    <m/>
    <m/>
    <m/>
    <m/>
    <m/>
  </r>
  <r>
    <x v="1"/>
    <x v="227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50"/>
    <x v="1"/>
    <s v="Mexico"/>
    <x v="1"/>
    <n v="40700"/>
    <s v="Revenues - Third Parties"/>
    <x v="0"/>
    <x v="24"/>
    <n v="2026"/>
    <n v="6"/>
    <s v="USD"/>
    <n v="111"/>
    <m/>
    <n v="111"/>
    <x v="1"/>
    <n v="1"/>
    <m/>
    <m/>
    <m/>
    <m/>
    <m/>
    <m/>
    <m/>
    <m/>
    <m/>
  </r>
  <r>
    <x v="1"/>
    <x v="50"/>
    <x v="1"/>
    <s v="Mexico"/>
    <x v="2"/>
    <n v="40700"/>
    <s v="Revenues - Third Parties"/>
    <x v="0"/>
    <x v="5"/>
    <n v="2026"/>
    <n v="6"/>
    <s v="USD"/>
    <n v="114"/>
    <m/>
    <n v="114"/>
    <x v="1"/>
    <n v="1"/>
    <m/>
    <m/>
    <m/>
    <m/>
    <m/>
    <m/>
    <m/>
    <m/>
    <m/>
  </r>
  <r>
    <x v="1"/>
    <x v="50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50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50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28"/>
    <x v="1"/>
    <s v="Mexico"/>
    <x v="2"/>
    <n v="40700"/>
    <s v="Revenues - Third Parties"/>
    <x v="0"/>
    <x v="15"/>
    <n v="2026"/>
    <n v="6"/>
    <s v="USD"/>
    <n v="114"/>
    <m/>
    <n v="114"/>
    <x v="1"/>
    <n v="1"/>
    <m/>
    <m/>
    <m/>
    <m/>
    <m/>
    <m/>
    <m/>
    <m/>
    <m/>
  </r>
  <r>
    <x v="1"/>
    <x v="228"/>
    <x v="1"/>
    <s v="Mexico"/>
    <x v="1"/>
    <n v="40700"/>
    <s v="Revenues - Third Parties"/>
    <x v="0"/>
    <x v="24"/>
    <n v="2026"/>
    <n v="6"/>
    <s v="USD"/>
    <n v="887"/>
    <m/>
    <n v="887"/>
    <x v="1"/>
    <n v="1"/>
    <m/>
    <m/>
    <m/>
    <m/>
    <m/>
    <m/>
    <m/>
    <m/>
    <m/>
  </r>
  <r>
    <x v="1"/>
    <x v="228"/>
    <x v="1"/>
    <s v="Mexico"/>
    <x v="2"/>
    <n v="40700"/>
    <s v="Revenues - Third Parties"/>
    <x v="0"/>
    <x v="5"/>
    <n v="2026"/>
    <n v="6"/>
    <s v="USD"/>
    <n v="121"/>
    <m/>
    <n v="121"/>
    <x v="1"/>
    <n v="1"/>
    <m/>
    <m/>
    <m/>
    <m/>
    <m/>
    <m/>
    <m/>
    <m/>
    <m/>
  </r>
  <r>
    <x v="1"/>
    <x v="228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228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228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29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229"/>
    <x v="1"/>
    <s v="Mexico"/>
    <x v="1"/>
    <n v="40700"/>
    <s v="Revenues - Third Parties"/>
    <x v="0"/>
    <x v="24"/>
    <n v="2026"/>
    <n v="6"/>
    <s v="USD"/>
    <n v="166"/>
    <m/>
    <n v="166"/>
    <x v="1"/>
    <n v="1"/>
    <m/>
    <m/>
    <m/>
    <m/>
    <m/>
    <m/>
    <m/>
    <m/>
    <m/>
  </r>
  <r>
    <x v="1"/>
    <x v="53"/>
    <x v="1"/>
    <s v="Mexico"/>
    <x v="2"/>
    <n v="40700"/>
    <s v="Revenues - Third Parties"/>
    <x v="0"/>
    <x v="15"/>
    <n v="2026"/>
    <n v="6"/>
    <s v="USD"/>
    <n v="228"/>
    <m/>
    <n v="228"/>
    <x v="1"/>
    <n v="1"/>
    <m/>
    <m/>
    <m/>
    <m/>
    <m/>
    <m/>
    <m/>
    <m/>
    <m/>
  </r>
  <r>
    <x v="1"/>
    <x v="53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53"/>
    <x v="1"/>
    <s v="Mexico"/>
    <x v="1"/>
    <n v="40700"/>
    <s v="Revenues - Third Parties"/>
    <x v="0"/>
    <x v="24"/>
    <n v="2026"/>
    <n v="6"/>
    <s v="USD"/>
    <n v="2023"/>
    <m/>
    <n v="2023"/>
    <x v="1"/>
    <n v="1"/>
    <m/>
    <m/>
    <m/>
    <m/>
    <m/>
    <m/>
    <m/>
    <m/>
    <m/>
  </r>
  <r>
    <x v="1"/>
    <x v="53"/>
    <x v="1"/>
    <s v="Mexico"/>
    <x v="1"/>
    <n v="40700"/>
    <s v="Revenues - Third Parties"/>
    <x v="0"/>
    <x v="25"/>
    <n v="2026"/>
    <n v="6"/>
    <s v="USD"/>
    <n v="676"/>
    <m/>
    <n v="676"/>
    <x v="1"/>
    <m/>
    <m/>
    <m/>
    <m/>
    <m/>
    <m/>
    <m/>
    <m/>
    <m/>
    <m/>
  </r>
  <r>
    <x v="1"/>
    <x v="53"/>
    <x v="1"/>
    <s v="Mexico"/>
    <x v="2"/>
    <n v="40700"/>
    <s v="Revenues - Third Parties"/>
    <x v="0"/>
    <x v="5"/>
    <n v="2026"/>
    <n v="6"/>
    <s v="USD"/>
    <n v="345"/>
    <m/>
    <n v="345"/>
    <x v="1"/>
    <n v="1"/>
    <m/>
    <m/>
    <m/>
    <m/>
    <m/>
    <m/>
    <m/>
    <m/>
    <m/>
  </r>
  <r>
    <x v="1"/>
    <x v="53"/>
    <x v="1"/>
    <s v="Mexico"/>
    <x v="1"/>
    <n v="40700"/>
    <s v="Revenues - Third Parties"/>
    <x v="0"/>
    <x v="2"/>
    <n v="2026"/>
    <n v="6"/>
    <s v="USD"/>
    <n v="243"/>
    <m/>
    <n v="243"/>
    <x v="1"/>
    <m/>
    <m/>
    <m/>
    <m/>
    <m/>
    <m/>
    <m/>
    <m/>
    <m/>
    <m/>
  </r>
  <r>
    <x v="1"/>
    <x v="53"/>
    <x v="1"/>
    <s v="Mexico"/>
    <x v="1"/>
    <n v="40700"/>
    <s v="Revenues - Third Parties"/>
    <x v="0"/>
    <x v="3"/>
    <n v="2026"/>
    <n v="6"/>
    <s v="USD"/>
    <n v="406"/>
    <m/>
    <n v="406"/>
    <x v="1"/>
    <m/>
    <m/>
    <m/>
    <m/>
    <m/>
    <m/>
    <m/>
    <m/>
    <m/>
    <m/>
  </r>
  <r>
    <x v="1"/>
    <x v="53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55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55"/>
    <x v="1"/>
    <s v="Mexico"/>
    <x v="1"/>
    <n v="40700"/>
    <s v="Revenues - Third Parties"/>
    <x v="0"/>
    <x v="24"/>
    <n v="2026"/>
    <n v="6"/>
    <s v="USD"/>
    <n v="139"/>
    <m/>
    <n v="139"/>
    <x v="1"/>
    <n v="1"/>
    <m/>
    <m/>
    <m/>
    <m/>
    <m/>
    <m/>
    <m/>
    <m/>
    <m/>
  </r>
  <r>
    <x v="1"/>
    <x v="55"/>
    <x v="1"/>
    <s v="Mexico"/>
    <x v="2"/>
    <n v="40700"/>
    <s v="Revenues - Third Parties"/>
    <x v="0"/>
    <x v="5"/>
    <n v="2026"/>
    <n v="6"/>
    <s v="USD"/>
    <n v="921"/>
    <m/>
    <n v="921"/>
    <x v="1"/>
    <n v="1"/>
    <m/>
    <m/>
    <m/>
    <m/>
    <m/>
    <m/>
    <m/>
    <m/>
    <m/>
  </r>
  <r>
    <x v="1"/>
    <x v="55"/>
    <x v="1"/>
    <s v="Mexico"/>
    <x v="1"/>
    <n v="40700"/>
    <s v="Revenues - Third Parties"/>
    <x v="0"/>
    <x v="2"/>
    <n v="2026"/>
    <n v="6"/>
    <s v="USD"/>
    <n v="162"/>
    <m/>
    <n v="162"/>
    <x v="1"/>
    <m/>
    <m/>
    <m/>
    <m/>
    <m/>
    <m/>
    <m/>
    <m/>
    <m/>
    <m/>
  </r>
  <r>
    <x v="1"/>
    <x v="55"/>
    <x v="1"/>
    <s v="Mexico"/>
    <x v="1"/>
    <n v="40700"/>
    <s v="Revenues - Third Parties"/>
    <x v="0"/>
    <x v="3"/>
    <n v="2026"/>
    <n v="6"/>
    <s v="USD"/>
    <n v="270"/>
    <m/>
    <n v="270"/>
    <x v="1"/>
    <m/>
    <m/>
    <m/>
    <m/>
    <m/>
    <m/>
    <m/>
    <m/>
    <m/>
    <m/>
  </r>
  <r>
    <x v="1"/>
    <x v="55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0"/>
    <x v="1"/>
    <s v="Mexico"/>
    <x v="1"/>
    <n v="40700"/>
    <s v="Revenues - Third Parties"/>
    <x v="0"/>
    <x v="24"/>
    <n v="2026"/>
    <n v="6"/>
    <s v="USD"/>
    <n v="28"/>
    <m/>
    <n v="28"/>
    <x v="1"/>
    <n v="1"/>
    <m/>
    <m/>
    <m/>
    <m/>
    <m/>
    <m/>
    <m/>
    <m/>
    <m/>
  </r>
  <r>
    <x v="1"/>
    <x v="230"/>
    <x v="1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1"/>
    <x v="230"/>
    <x v="1"/>
    <s v="Mexico"/>
    <x v="1"/>
    <n v="40700"/>
    <s v="Revenues - Third Parties"/>
    <x v="0"/>
    <x v="2"/>
    <n v="2026"/>
    <n v="6"/>
    <s v="USD"/>
    <n v="162"/>
    <m/>
    <n v="162"/>
    <x v="1"/>
    <m/>
    <m/>
    <m/>
    <m/>
    <m/>
    <m/>
    <m/>
    <m/>
    <m/>
    <m/>
  </r>
  <r>
    <x v="1"/>
    <x v="230"/>
    <x v="1"/>
    <s v="Mexico"/>
    <x v="1"/>
    <n v="40700"/>
    <s v="Revenues - Third Parties"/>
    <x v="0"/>
    <x v="3"/>
    <n v="2026"/>
    <n v="6"/>
    <s v="USD"/>
    <n v="270"/>
    <m/>
    <n v="270"/>
    <x v="1"/>
    <m/>
    <m/>
    <m/>
    <m/>
    <m/>
    <m/>
    <m/>
    <m/>
    <m/>
    <m/>
  </r>
  <r>
    <x v="1"/>
    <x v="230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57"/>
    <x v="1"/>
    <s v="Mexico"/>
    <x v="0"/>
    <n v="40700"/>
    <s v="Revenues - Third Parties"/>
    <x v="0"/>
    <x v="0"/>
    <n v="2026"/>
    <n v="6"/>
    <s v="USD"/>
    <n v="96"/>
    <m/>
    <n v="96"/>
    <x v="1"/>
    <m/>
    <m/>
    <m/>
    <m/>
    <m/>
    <m/>
    <m/>
    <m/>
    <m/>
    <m/>
  </r>
  <r>
    <x v="1"/>
    <x v="57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57"/>
    <x v="1"/>
    <s v="Mexico"/>
    <x v="1"/>
    <n v="40700"/>
    <s v="Revenues - Third Parties"/>
    <x v="0"/>
    <x v="24"/>
    <n v="2026"/>
    <n v="6"/>
    <s v="USD"/>
    <n v="526"/>
    <m/>
    <n v="526"/>
    <x v="1"/>
    <n v="1"/>
    <m/>
    <m/>
    <m/>
    <m/>
    <m/>
    <m/>
    <m/>
    <m/>
    <m/>
  </r>
  <r>
    <x v="1"/>
    <x v="57"/>
    <x v="1"/>
    <s v="Mexico"/>
    <x v="2"/>
    <n v="40700"/>
    <s v="Revenues - Third Parties"/>
    <x v="0"/>
    <x v="5"/>
    <n v="2026"/>
    <n v="6"/>
    <s v="USD"/>
    <n v="1379"/>
    <m/>
    <n v="1379"/>
    <x v="1"/>
    <n v="1"/>
    <m/>
    <m/>
    <m/>
    <m/>
    <m/>
    <m/>
    <m/>
    <m/>
    <m/>
  </r>
  <r>
    <x v="1"/>
    <x v="57"/>
    <x v="1"/>
    <s v="Mexico"/>
    <x v="1"/>
    <n v="40700"/>
    <s v="Revenues - Third Parties"/>
    <x v="0"/>
    <x v="2"/>
    <n v="2026"/>
    <n v="6"/>
    <s v="USD"/>
    <n v="243"/>
    <m/>
    <n v="243"/>
    <x v="1"/>
    <m/>
    <m/>
    <m/>
    <m/>
    <m/>
    <m/>
    <m/>
    <m/>
    <m/>
    <m/>
  </r>
  <r>
    <x v="1"/>
    <x v="57"/>
    <x v="1"/>
    <s v="Mexico"/>
    <x v="1"/>
    <n v="40700"/>
    <s v="Revenues - Third Parties"/>
    <x v="0"/>
    <x v="3"/>
    <n v="2026"/>
    <n v="6"/>
    <s v="USD"/>
    <n v="406"/>
    <m/>
    <n v="406"/>
    <x v="1"/>
    <m/>
    <m/>
    <m/>
    <m/>
    <m/>
    <m/>
    <m/>
    <m/>
    <m/>
    <m/>
  </r>
  <r>
    <x v="1"/>
    <x v="57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59"/>
    <x v="1"/>
    <s v="Mexico"/>
    <x v="0"/>
    <n v="40700"/>
    <s v="Revenues - Third Parties"/>
    <x v="0"/>
    <x v="4"/>
    <n v="2026"/>
    <n v="6"/>
    <s v="USD"/>
    <n v="232"/>
    <m/>
    <n v="232"/>
    <x v="1"/>
    <m/>
    <m/>
    <m/>
    <m/>
    <m/>
    <m/>
    <m/>
    <m/>
    <m/>
    <m/>
  </r>
  <r>
    <x v="1"/>
    <x v="59"/>
    <x v="1"/>
    <s v="Mexico"/>
    <x v="1"/>
    <n v="40700"/>
    <s v="Revenues - Third Parties"/>
    <x v="0"/>
    <x v="24"/>
    <n v="2026"/>
    <n v="6"/>
    <s v="USD"/>
    <n v="388"/>
    <m/>
    <n v="388"/>
    <x v="1"/>
    <n v="1"/>
    <m/>
    <m/>
    <m/>
    <m/>
    <m/>
    <m/>
    <m/>
    <m/>
    <m/>
  </r>
  <r>
    <x v="1"/>
    <x v="59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60"/>
    <x v="1"/>
    <s v="Mexico"/>
    <x v="1"/>
    <n v="40700"/>
    <s v="Revenues - Third Parties"/>
    <x v="0"/>
    <x v="24"/>
    <n v="2026"/>
    <n v="6"/>
    <s v="USD"/>
    <n v="360"/>
    <m/>
    <n v="360"/>
    <x v="1"/>
    <n v="1"/>
    <m/>
    <m/>
    <m/>
    <m/>
    <m/>
    <m/>
    <m/>
    <m/>
    <m/>
  </r>
  <r>
    <x v="1"/>
    <x v="60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60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60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1"/>
    <x v="1"/>
    <s v="Mexico"/>
    <x v="0"/>
    <n v="40700"/>
    <s v="Revenues - Third Parties"/>
    <x v="0"/>
    <x v="4"/>
    <n v="2026"/>
    <n v="6"/>
    <s v="USD"/>
    <n v="232"/>
    <m/>
    <n v="232"/>
    <x v="1"/>
    <m/>
    <m/>
    <m/>
    <m/>
    <m/>
    <m/>
    <m/>
    <m/>
    <m/>
    <m/>
  </r>
  <r>
    <x v="1"/>
    <x v="231"/>
    <x v="1"/>
    <s v="Mexico"/>
    <x v="1"/>
    <n v="40700"/>
    <s v="Revenues - Third Parties"/>
    <x v="0"/>
    <x v="24"/>
    <n v="2026"/>
    <n v="6"/>
    <s v="USD"/>
    <n v="388"/>
    <m/>
    <n v="388"/>
    <x v="1"/>
    <n v="1"/>
    <m/>
    <m/>
    <m/>
    <m/>
    <m/>
    <m/>
    <m/>
    <m/>
    <m/>
  </r>
  <r>
    <x v="1"/>
    <x v="61"/>
    <x v="1"/>
    <s v="Mexico"/>
    <x v="1"/>
    <n v="40700"/>
    <s v="Revenues - Third Parties"/>
    <x v="0"/>
    <x v="24"/>
    <n v="2026"/>
    <n v="6"/>
    <s v="USD"/>
    <n v="277"/>
    <m/>
    <n v="277"/>
    <x v="1"/>
    <n v="1"/>
    <m/>
    <m/>
    <m/>
    <m/>
    <m/>
    <m/>
    <m/>
    <m/>
    <m/>
  </r>
  <r>
    <x v="1"/>
    <x v="61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61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61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62"/>
    <x v="1"/>
    <s v="Mexico"/>
    <x v="1"/>
    <n v="40700"/>
    <s v="Revenues - Third Parties"/>
    <x v="0"/>
    <x v="24"/>
    <n v="2026"/>
    <n v="6"/>
    <s v="USD"/>
    <n v="111"/>
    <m/>
    <n v="111"/>
    <x v="1"/>
    <n v="1"/>
    <m/>
    <m/>
    <m/>
    <m/>
    <m/>
    <m/>
    <m/>
    <m/>
    <m/>
  </r>
  <r>
    <x v="1"/>
    <x v="63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63"/>
    <x v="1"/>
    <s v="Mexico"/>
    <x v="1"/>
    <n v="40700"/>
    <s v="Revenues - Third Parties"/>
    <x v="0"/>
    <x v="24"/>
    <n v="2026"/>
    <n v="6"/>
    <s v="USD"/>
    <n v="194"/>
    <m/>
    <n v="194"/>
    <x v="1"/>
    <n v="1"/>
    <m/>
    <m/>
    <m/>
    <m/>
    <m/>
    <m/>
    <m/>
    <m/>
    <m/>
  </r>
  <r>
    <x v="1"/>
    <x v="63"/>
    <x v="1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1"/>
    <x v="63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64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64"/>
    <x v="1"/>
    <s v="Mexico"/>
    <x v="1"/>
    <n v="40700"/>
    <s v="Revenues - Third Parties"/>
    <x v="0"/>
    <x v="24"/>
    <n v="2026"/>
    <n v="6"/>
    <s v="USD"/>
    <n v="222"/>
    <m/>
    <n v="222"/>
    <x v="1"/>
    <n v="1"/>
    <m/>
    <m/>
    <m/>
    <m/>
    <m/>
    <m/>
    <m/>
    <m/>
    <m/>
  </r>
  <r>
    <x v="1"/>
    <x v="64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64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64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2"/>
    <x v="1"/>
    <s v="Mexico"/>
    <x v="1"/>
    <n v="40700"/>
    <s v="Revenues - Third Parties"/>
    <x v="0"/>
    <x v="24"/>
    <n v="2026"/>
    <n v="6"/>
    <s v="USD"/>
    <n v="83"/>
    <m/>
    <n v="83"/>
    <x v="1"/>
    <n v="1"/>
    <m/>
    <m/>
    <m/>
    <m/>
    <m/>
    <m/>
    <m/>
    <m/>
    <m/>
  </r>
  <r>
    <x v="1"/>
    <x v="232"/>
    <x v="1"/>
    <s v="Mexico"/>
    <x v="2"/>
    <n v="40700"/>
    <s v="Revenues - Third Parties"/>
    <x v="0"/>
    <x v="5"/>
    <n v="2026"/>
    <n v="6"/>
    <s v="USD"/>
    <n v="461"/>
    <m/>
    <n v="461"/>
    <x v="1"/>
    <n v="1"/>
    <m/>
    <m/>
    <m/>
    <m/>
    <m/>
    <m/>
    <m/>
    <m/>
    <m/>
  </r>
  <r>
    <x v="1"/>
    <x v="232"/>
    <x v="1"/>
    <s v="Mexico"/>
    <x v="1"/>
    <n v="40700"/>
    <s v="Revenues - Third Parties"/>
    <x v="0"/>
    <x v="2"/>
    <n v="2026"/>
    <n v="6"/>
    <s v="USD"/>
    <n v="162"/>
    <m/>
    <n v="162"/>
    <x v="1"/>
    <m/>
    <m/>
    <m/>
    <m/>
    <m/>
    <m/>
    <m/>
    <m/>
    <m/>
    <m/>
  </r>
  <r>
    <x v="1"/>
    <x v="232"/>
    <x v="1"/>
    <s v="Mexico"/>
    <x v="1"/>
    <n v="40700"/>
    <s v="Revenues - Third Parties"/>
    <x v="0"/>
    <x v="3"/>
    <n v="2026"/>
    <n v="6"/>
    <s v="USD"/>
    <n v="270"/>
    <m/>
    <n v="270"/>
    <x v="1"/>
    <m/>
    <m/>
    <m/>
    <m/>
    <m/>
    <m/>
    <m/>
    <m/>
    <m/>
    <m/>
  </r>
  <r>
    <x v="1"/>
    <x v="232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66"/>
    <x v="1"/>
    <s v="Mexico"/>
    <x v="2"/>
    <n v="40700"/>
    <s v="Revenues - Third Parties"/>
    <x v="0"/>
    <x v="15"/>
    <n v="2026"/>
    <n v="6"/>
    <s v="USD"/>
    <n v="114"/>
    <m/>
    <n v="114"/>
    <x v="1"/>
    <n v="1"/>
    <m/>
    <m/>
    <m/>
    <m/>
    <m/>
    <m/>
    <m/>
    <m/>
    <m/>
  </r>
  <r>
    <x v="1"/>
    <x v="66"/>
    <x v="1"/>
    <s v="Mexico"/>
    <x v="1"/>
    <n v="40700"/>
    <s v="Revenues - Third Parties"/>
    <x v="0"/>
    <x v="24"/>
    <n v="2026"/>
    <n v="6"/>
    <s v="USD"/>
    <n v="55"/>
    <m/>
    <n v="55"/>
    <x v="1"/>
    <n v="1"/>
    <m/>
    <m/>
    <m/>
    <m/>
    <m/>
    <m/>
    <m/>
    <m/>
    <m/>
  </r>
  <r>
    <x v="1"/>
    <x v="67"/>
    <x v="1"/>
    <s v="Mexico"/>
    <x v="1"/>
    <n v="40700"/>
    <s v="Revenues - Third Parties"/>
    <x v="0"/>
    <x v="24"/>
    <n v="2026"/>
    <n v="6"/>
    <s v="USD"/>
    <n v="360"/>
    <m/>
    <n v="360"/>
    <x v="1"/>
    <n v="1"/>
    <m/>
    <m/>
    <m/>
    <m/>
    <m/>
    <m/>
    <m/>
    <m/>
    <m/>
  </r>
  <r>
    <x v="1"/>
    <x v="67"/>
    <x v="1"/>
    <s v="Mexico"/>
    <x v="2"/>
    <n v="40700"/>
    <s v="Revenues - Third Parties"/>
    <x v="0"/>
    <x v="5"/>
    <n v="2026"/>
    <n v="6"/>
    <s v="USD"/>
    <n v="382"/>
    <m/>
    <n v="382"/>
    <x v="1"/>
    <n v="1"/>
    <m/>
    <m/>
    <m/>
    <m/>
    <m/>
    <m/>
    <m/>
    <m/>
    <m/>
  </r>
  <r>
    <x v="1"/>
    <x v="67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68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68"/>
    <x v="1"/>
    <s v="Mexico"/>
    <x v="1"/>
    <n v="40700"/>
    <s v="Revenues - Third Parties"/>
    <x v="0"/>
    <x v="24"/>
    <n v="2026"/>
    <n v="6"/>
    <s v="USD"/>
    <n v="333"/>
    <m/>
    <n v="333"/>
    <x v="1"/>
    <n v="1"/>
    <m/>
    <m/>
    <m/>
    <m/>
    <m/>
    <m/>
    <m/>
    <m/>
    <m/>
  </r>
  <r>
    <x v="1"/>
    <x v="68"/>
    <x v="1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1"/>
    <x v="68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68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68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71"/>
    <x v="1"/>
    <s v="Mexico"/>
    <x v="1"/>
    <n v="40700"/>
    <s v="Revenues - Third Parties"/>
    <x v="0"/>
    <x v="24"/>
    <n v="2026"/>
    <n v="6"/>
    <s v="USD"/>
    <n v="111"/>
    <m/>
    <n v="111"/>
    <x v="1"/>
    <n v="1"/>
    <m/>
    <m/>
    <m/>
    <m/>
    <m/>
    <m/>
    <m/>
    <m/>
    <m/>
  </r>
  <r>
    <x v="1"/>
    <x v="71"/>
    <x v="1"/>
    <s v="Mexico"/>
    <x v="1"/>
    <n v="40700"/>
    <s v="Revenues - Third Parties"/>
    <x v="0"/>
    <x v="2"/>
    <n v="2026"/>
    <n v="6"/>
    <s v="USD"/>
    <n v="81"/>
    <s v=" -   "/>
    <n v="81"/>
    <x v="1"/>
    <m/>
    <m/>
    <m/>
    <m/>
    <m/>
    <m/>
    <m/>
    <m/>
    <m/>
    <m/>
  </r>
  <r>
    <x v="1"/>
    <x v="71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71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3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233"/>
    <x v="1"/>
    <s v="Mexico"/>
    <x v="1"/>
    <n v="40700"/>
    <s v="Revenues - Third Parties"/>
    <x v="0"/>
    <x v="24"/>
    <n v="2026"/>
    <n v="6"/>
    <s v="USD"/>
    <n v="277"/>
    <m/>
    <n v="277"/>
    <x v="1"/>
    <n v="1"/>
    <m/>
    <m/>
    <m/>
    <m/>
    <m/>
    <m/>
    <m/>
    <m/>
    <m/>
  </r>
  <r>
    <x v="1"/>
    <x v="233"/>
    <x v="1"/>
    <s v="Mexico"/>
    <x v="2"/>
    <n v="40700"/>
    <s v="Revenues - Third Parties"/>
    <x v="0"/>
    <x v="5"/>
    <n v="2026"/>
    <n v="6"/>
    <s v="USD"/>
    <n v="756"/>
    <m/>
    <n v="756"/>
    <x v="1"/>
    <n v="1"/>
    <m/>
    <m/>
    <m/>
    <m/>
    <m/>
    <m/>
    <m/>
    <m/>
    <m/>
  </r>
  <r>
    <x v="1"/>
    <x v="233"/>
    <x v="1"/>
    <s v="Mexico"/>
    <x v="1"/>
    <n v="40700"/>
    <s v="Revenues - Third Parties"/>
    <x v="0"/>
    <x v="2"/>
    <n v="2026"/>
    <n v="6"/>
    <s v="USD"/>
    <n v="324"/>
    <m/>
    <n v="324"/>
    <x v="1"/>
    <m/>
    <m/>
    <m/>
    <m/>
    <m/>
    <m/>
    <m/>
    <m/>
    <m/>
    <m/>
  </r>
  <r>
    <x v="1"/>
    <x v="233"/>
    <x v="1"/>
    <s v="Mexico"/>
    <x v="1"/>
    <n v="40700"/>
    <s v="Revenues - Third Parties"/>
    <x v="0"/>
    <x v="3"/>
    <n v="2026"/>
    <n v="6"/>
    <s v="USD"/>
    <n v="541"/>
    <m/>
    <n v="541"/>
    <x v="1"/>
    <m/>
    <m/>
    <m/>
    <m/>
    <m/>
    <m/>
    <m/>
    <m/>
    <m/>
    <m/>
  </r>
  <r>
    <x v="1"/>
    <x v="233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72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72"/>
    <x v="1"/>
    <s v="Mexico"/>
    <x v="1"/>
    <n v="40700"/>
    <s v="Revenues - Third Parties"/>
    <x v="0"/>
    <x v="24"/>
    <n v="2026"/>
    <n v="6"/>
    <s v="USD"/>
    <n v="360"/>
    <m/>
    <n v="360"/>
    <x v="1"/>
    <n v="1"/>
    <m/>
    <m/>
    <m/>
    <m/>
    <m/>
    <m/>
    <m/>
    <m/>
    <m/>
  </r>
  <r>
    <x v="1"/>
    <x v="72"/>
    <x v="1"/>
    <s v="Mexico"/>
    <x v="2"/>
    <n v="40700"/>
    <s v="Revenues - Third Parties"/>
    <x v="0"/>
    <x v="5"/>
    <n v="2026"/>
    <n v="6"/>
    <s v="USD"/>
    <n v="114"/>
    <m/>
    <n v="114"/>
    <x v="1"/>
    <n v="1"/>
    <m/>
    <m/>
    <m/>
    <m/>
    <m/>
    <m/>
    <m/>
    <m/>
    <m/>
  </r>
  <r>
    <x v="1"/>
    <x v="72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72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72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234"/>
    <x v="1"/>
    <s v="Mexico"/>
    <x v="1"/>
    <n v="40700"/>
    <s v="Revenues - Third Parties"/>
    <x v="0"/>
    <x v="24"/>
    <n v="2026"/>
    <n v="6"/>
    <s v="USD"/>
    <n v="499"/>
    <m/>
    <n v="499"/>
    <x v="1"/>
    <n v="1"/>
    <m/>
    <m/>
    <m/>
    <m/>
    <m/>
    <m/>
    <m/>
    <m/>
    <m/>
  </r>
  <r>
    <x v="1"/>
    <x v="76"/>
    <x v="1"/>
    <s v="Mexico"/>
    <x v="0"/>
    <n v="40700"/>
    <s v="Revenues - Third Parties"/>
    <x v="0"/>
    <x v="0"/>
    <n v="2026"/>
    <n v="6"/>
    <s v="USD"/>
    <n v="191"/>
    <m/>
    <n v="191"/>
    <x v="1"/>
    <m/>
    <m/>
    <m/>
    <m/>
    <m/>
    <m/>
    <m/>
    <m/>
    <m/>
    <m/>
  </r>
  <r>
    <x v="1"/>
    <x v="77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77"/>
    <x v="1"/>
    <s v="Mexico"/>
    <x v="1"/>
    <n v="40700"/>
    <s v="Revenues - Third Parties"/>
    <x v="0"/>
    <x v="24"/>
    <n v="2026"/>
    <n v="6"/>
    <s v="USD"/>
    <n v="83"/>
    <m/>
    <n v="83"/>
    <x v="1"/>
    <n v="1"/>
    <m/>
    <m/>
    <m/>
    <m/>
    <m/>
    <m/>
    <m/>
    <m/>
    <m/>
  </r>
  <r>
    <x v="1"/>
    <x v="77"/>
    <x v="1"/>
    <s v="Mexico"/>
    <x v="2"/>
    <n v="40700"/>
    <s v="Revenues - Third Parties"/>
    <x v="0"/>
    <x v="5"/>
    <n v="2026"/>
    <n v="6"/>
    <s v="USD"/>
    <n v="633"/>
    <m/>
    <n v="633"/>
    <x v="1"/>
    <n v="1"/>
    <m/>
    <m/>
    <m/>
    <m/>
    <m/>
    <m/>
    <m/>
    <m/>
    <m/>
  </r>
  <r>
    <x v="1"/>
    <x v="77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77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77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78"/>
    <x v="1"/>
    <s v="Mexico"/>
    <x v="1"/>
    <n v="40700"/>
    <s v="Revenues - Third Parties"/>
    <x v="0"/>
    <x v="24"/>
    <n v="2026"/>
    <n v="6"/>
    <s v="USD"/>
    <n v="333"/>
    <m/>
    <n v="333"/>
    <x v="1"/>
    <n v="1"/>
    <m/>
    <m/>
    <m/>
    <m/>
    <m/>
    <m/>
    <m/>
    <m/>
    <m/>
  </r>
  <r>
    <x v="1"/>
    <x v="78"/>
    <x v="1"/>
    <s v="Mexico"/>
    <x v="2"/>
    <n v="40700"/>
    <s v="Revenues - Third Parties"/>
    <x v="0"/>
    <x v="5"/>
    <n v="2026"/>
    <n v="6"/>
    <s v="USD"/>
    <n v="307"/>
    <m/>
    <n v="307"/>
    <x v="1"/>
    <n v="1"/>
    <m/>
    <m/>
    <m/>
    <m/>
    <m/>
    <m/>
    <m/>
    <m/>
    <m/>
  </r>
  <r>
    <x v="1"/>
    <x v="78"/>
    <x v="1"/>
    <s v="Mexico"/>
    <x v="1"/>
    <n v="40700"/>
    <s v="Revenues - Third Parties"/>
    <x v="0"/>
    <x v="2"/>
    <n v="2026"/>
    <n v="6"/>
    <s v="USD"/>
    <n v="81"/>
    <m/>
    <n v="81"/>
    <x v="1"/>
    <m/>
    <m/>
    <m/>
    <m/>
    <m/>
    <m/>
    <m/>
    <m/>
    <m/>
    <m/>
  </r>
  <r>
    <x v="1"/>
    <x v="78"/>
    <x v="1"/>
    <s v="Mexico"/>
    <x v="1"/>
    <n v="40700"/>
    <s v="Revenues - Third Parties"/>
    <x v="0"/>
    <x v="3"/>
    <n v="2026"/>
    <n v="6"/>
    <s v="USD"/>
    <n v="135"/>
    <m/>
    <n v="135"/>
    <x v="1"/>
    <m/>
    <m/>
    <m/>
    <m/>
    <m/>
    <m/>
    <m/>
    <m/>
    <m/>
    <m/>
  </r>
  <r>
    <x v="1"/>
    <x v="78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79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79"/>
    <x v="1"/>
    <s v="Mexico"/>
    <x v="1"/>
    <n v="40700"/>
    <s v="Revenues - Third Parties"/>
    <x v="0"/>
    <x v="24"/>
    <n v="2026"/>
    <n v="6"/>
    <s v="USD"/>
    <n v="83"/>
    <m/>
    <n v="83"/>
    <x v="1"/>
    <n v="1"/>
    <m/>
    <m/>
    <m/>
    <m/>
    <m/>
    <m/>
    <m/>
    <m/>
    <m/>
  </r>
  <r>
    <x v="1"/>
    <x v="79"/>
    <x v="1"/>
    <s v="Mexico"/>
    <x v="2"/>
    <n v="40700"/>
    <s v="Revenues - Third Parties"/>
    <x v="0"/>
    <x v="5"/>
    <n v="2026"/>
    <n v="6"/>
    <s v="USD"/>
    <n v="421"/>
    <m/>
    <n v="421"/>
    <x v="1"/>
    <n v="1"/>
    <m/>
    <m/>
    <m/>
    <m/>
    <m/>
    <m/>
    <m/>
    <m/>
    <m/>
  </r>
  <r>
    <x v="1"/>
    <x v="79"/>
    <x v="1"/>
    <s v="Mexico"/>
    <x v="1"/>
    <n v="40700"/>
    <s v="Revenues - Third Parties"/>
    <x v="0"/>
    <x v="2"/>
    <n v="2026"/>
    <n v="6"/>
    <s v="USD"/>
    <n v="162"/>
    <m/>
    <n v="162"/>
    <x v="1"/>
    <m/>
    <m/>
    <m/>
    <m/>
    <m/>
    <m/>
    <m/>
    <m/>
    <m/>
    <m/>
  </r>
  <r>
    <x v="1"/>
    <x v="79"/>
    <x v="1"/>
    <s v="Mexico"/>
    <x v="1"/>
    <n v="40700"/>
    <s v="Revenues - Third Parties"/>
    <x v="0"/>
    <x v="3"/>
    <n v="2026"/>
    <n v="6"/>
    <s v="USD"/>
    <n v="270"/>
    <m/>
    <n v="270"/>
    <x v="1"/>
    <m/>
    <m/>
    <m/>
    <m/>
    <m/>
    <m/>
    <m/>
    <m/>
    <m/>
    <m/>
  </r>
  <r>
    <x v="1"/>
    <x v="79"/>
    <x v="1"/>
    <s v="Mexico"/>
    <x v="0"/>
    <n v="40700"/>
    <s v="Revenues - Third Parties"/>
    <x v="0"/>
    <x v="1"/>
    <n v="2026"/>
    <n v="6"/>
    <s v="USD"/>
    <n v="116"/>
    <m/>
    <n v="116"/>
    <x v="1"/>
    <m/>
    <m/>
    <m/>
    <m/>
    <m/>
    <m/>
    <m/>
    <m/>
    <m/>
    <m/>
  </r>
  <r>
    <x v="1"/>
    <x v="82"/>
    <x v="1"/>
    <s v="Mexico"/>
    <x v="2"/>
    <n v="40700"/>
    <s v="Revenues - Third Parties"/>
    <x v="0"/>
    <x v="15"/>
    <n v="2026"/>
    <n v="6"/>
    <s v="USD"/>
    <n v="114"/>
    <m/>
    <n v="114"/>
    <x v="1"/>
    <n v="1"/>
    <m/>
    <m/>
    <m/>
    <m/>
    <m/>
    <m/>
    <m/>
    <m/>
    <m/>
  </r>
  <r>
    <x v="1"/>
    <x v="82"/>
    <x v="1"/>
    <s v="Mexico"/>
    <x v="3"/>
    <n v="40700"/>
    <s v="Revenues - Third Parties"/>
    <x v="0"/>
    <x v="12"/>
    <n v="2026"/>
    <n v="6"/>
    <s v="USD"/>
    <n v="126"/>
    <m/>
    <n v="126"/>
    <x v="1"/>
    <m/>
    <m/>
    <m/>
    <m/>
    <m/>
    <m/>
    <m/>
    <m/>
    <m/>
    <m/>
  </r>
  <r>
    <x v="1"/>
    <x v="82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82"/>
    <x v="1"/>
    <s v="Mexico"/>
    <x v="2"/>
    <n v="40700"/>
    <s v="Revenues - Third Parties"/>
    <x v="0"/>
    <x v="5"/>
    <n v="2026"/>
    <n v="6"/>
    <s v="USD"/>
    <n v="326"/>
    <m/>
    <n v="326"/>
    <x v="1"/>
    <n v="1"/>
    <m/>
    <m/>
    <m/>
    <m/>
    <m/>
    <m/>
    <m/>
    <m/>
    <m/>
  </r>
  <r>
    <x v="1"/>
    <x v="83"/>
    <x v="1"/>
    <s v="Mexico"/>
    <x v="0"/>
    <n v="40700"/>
    <s v="Revenues - Third Parties"/>
    <x v="0"/>
    <x v="0"/>
    <n v="2026"/>
    <n v="6"/>
    <s v="USD"/>
    <n v="287"/>
    <m/>
    <n v="287"/>
    <x v="1"/>
    <m/>
    <m/>
    <m/>
    <m/>
    <m/>
    <m/>
    <m/>
    <m/>
    <m/>
    <m/>
  </r>
  <r>
    <x v="1"/>
    <x v="91"/>
    <x v="1"/>
    <s v="Mexico"/>
    <x v="0"/>
    <n v="40700"/>
    <s v="Revenues - Third Parties"/>
    <x v="0"/>
    <x v="4"/>
    <n v="2026"/>
    <n v="6"/>
    <s v="USD"/>
    <n v="232"/>
    <m/>
    <n v="232"/>
    <x v="1"/>
    <m/>
    <m/>
    <m/>
    <m/>
    <m/>
    <m/>
    <m/>
    <m/>
    <m/>
    <m/>
  </r>
  <r>
    <x v="1"/>
    <x v="95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96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1"/>
    <x v="100"/>
    <x v="1"/>
    <s v="Mexico"/>
    <x v="0"/>
    <n v="40700"/>
    <s v="Revenues - Third Parties"/>
    <x v="0"/>
    <x v="0"/>
    <n v="2026"/>
    <n v="6"/>
    <s v="USD"/>
    <n v="96"/>
    <m/>
    <n v="96"/>
    <x v="1"/>
    <m/>
    <m/>
    <m/>
    <m/>
    <m/>
    <m/>
    <m/>
    <m/>
    <m/>
    <m/>
  </r>
  <r>
    <x v="1"/>
    <x v="100"/>
    <x v="1"/>
    <s v="Mexico"/>
    <x v="3"/>
    <n v="40700"/>
    <s v="Revenues - Third Parties"/>
    <x v="0"/>
    <x v="21"/>
    <n v="2026"/>
    <n v="6"/>
    <s v="USD"/>
    <n v="502"/>
    <m/>
    <n v="502"/>
    <x v="1"/>
    <m/>
    <m/>
    <m/>
    <m/>
    <m/>
    <m/>
    <m/>
    <m/>
    <m/>
    <m/>
  </r>
  <r>
    <x v="1"/>
    <x v="100"/>
    <x v="1"/>
    <s v="Mexico"/>
    <x v="3"/>
    <n v="40700"/>
    <s v="Revenues - Third Parties"/>
    <x v="0"/>
    <x v="66"/>
    <n v="2026"/>
    <n v="6"/>
    <s v="USD"/>
    <n v="126"/>
    <m/>
    <n v="126"/>
    <x v="1"/>
    <m/>
    <m/>
    <m/>
    <m/>
    <m/>
    <m/>
    <m/>
    <m/>
    <m/>
    <m/>
  </r>
  <r>
    <x v="1"/>
    <x v="100"/>
    <x v="1"/>
    <s v="Mexico"/>
    <x v="0"/>
    <n v="40700"/>
    <s v="Revenues - Third Parties"/>
    <x v="0"/>
    <x v="4"/>
    <n v="2026"/>
    <n v="6"/>
    <s v="USD"/>
    <n v="232"/>
    <m/>
    <n v="232"/>
    <x v="1"/>
    <m/>
    <m/>
    <m/>
    <m/>
    <m/>
    <m/>
    <m/>
    <m/>
    <m/>
    <m/>
  </r>
  <r>
    <x v="1"/>
    <x v="101"/>
    <x v="1"/>
    <s v="Mexico"/>
    <x v="0"/>
    <n v="40700"/>
    <s v="Revenues - Third Parties"/>
    <x v="0"/>
    <x v="0"/>
    <n v="2026"/>
    <n v="6"/>
    <s v="USD"/>
    <n v="287"/>
    <m/>
    <n v="287"/>
    <x v="1"/>
    <m/>
    <m/>
    <m/>
    <m/>
    <m/>
    <m/>
    <m/>
    <m/>
    <m/>
    <m/>
  </r>
  <r>
    <x v="1"/>
    <x v="101"/>
    <x v="1"/>
    <s v="Mexico"/>
    <x v="0"/>
    <n v="40700"/>
    <s v="Revenues - Third Parties"/>
    <x v="0"/>
    <x v="4"/>
    <n v="2026"/>
    <n v="6"/>
    <s v="USD"/>
    <n v="116"/>
    <m/>
    <n v="116"/>
    <x v="1"/>
    <m/>
    <m/>
    <m/>
    <m/>
    <m/>
    <m/>
    <m/>
    <m/>
    <m/>
    <m/>
  </r>
  <r>
    <x v="2"/>
    <x v="235"/>
    <x v="2"/>
    <s v="Mexico"/>
    <x v="5"/>
    <n v="40700"/>
    <s v="Revenues - Third Parties"/>
    <x v="0"/>
    <x v="67"/>
    <n v="2026"/>
    <n v="6"/>
    <s v="USD"/>
    <n v="10604"/>
    <m/>
    <n v="10604"/>
    <x v="1"/>
    <n v="1"/>
    <m/>
    <m/>
    <m/>
    <m/>
    <m/>
    <m/>
    <m/>
    <m/>
    <m/>
  </r>
  <r>
    <x v="4"/>
    <x v="115"/>
    <x v="5"/>
    <s v="Mexico"/>
    <x v="2"/>
    <n v="40700"/>
    <s v="Revenues - Third Parties"/>
    <x v="0"/>
    <x v="68"/>
    <n v="2026"/>
    <n v="6"/>
    <s v="USD"/>
    <n v="-2226"/>
    <m/>
    <n v="-2226"/>
    <x v="1"/>
    <s v="Not Applicable"/>
    <m/>
    <m/>
    <m/>
    <m/>
    <m/>
    <m/>
    <m/>
    <m/>
    <m/>
  </r>
  <r>
    <x v="4"/>
    <x v="115"/>
    <x v="5"/>
    <s v="Mexico"/>
    <x v="5"/>
    <n v="40700"/>
    <s v="Revenues - Third Parties"/>
    <x v="0"/>
    <x v="69"/>
    <n v="2026"/>
    <n v="6"/>
    <s v="USD"/>
    <n v="-64909"/>
    <m/>
    <n v="-64909"/>
    <x v="1"/>
    <s v="Not Applicable"/>
    <m/>
    <m/>
    <m/>
    <m/>
    <m/>
    <m/>
    <m/>
    <m/>
    <m/>
  </r>
  <r>
    <x v="4"/>
    <x v="115"/>
    <x v="5"/>
    <s v="Mexico"/>
    <x v="3"/>
    <n v="40700"/>
    <s v="Revenues - Third Parties"/>
    <x v="0"/>
    <x v="69"/>
    <n v="2026"/>
    <n v="6"/>
    <s v="USD"/>
    <n v="-355968"/>
    <m/>
    <n v="-355968"/>
    <x v="1"/>
    <s v="Not Applicable"/>
    <m/>
    <m/>
    <m/>
    <m/>
    <m/>
    <m/>
    <m/>
    <m/>
    <m/>
  </r>
  <r>
    <x v="4"/>
    <x v="115"/>
    <x v="5"/>
    <s v="Mexico"/>
    <x v="6"/>
    <n v="40700"/>
    <s v="Revenues - Third Parties"/>
    <x v="0"/>
    <x v="69"/>
    <n v="2026"/>
    <n v="6"/>
    <s v="USD"/>
    <n v="-116128"/>
    <m/>
    <n v="-116128"/>
    <x v="1"/>
    <s v="Not Applicable"/>
    <m/>
    <m/>
    <m/>
    <m/>
    <m/>
    <m/>
    <m/>
    <m/>
    <m/>
  </r>
  <r>
    <x v="4"/>
    <x v="115"/>
    <x v="5"/>
    <s v="Mexico"/>
    <x v="2"/>
    <n v="40700"/>
    <s v="Revenues - Third Parties"/>
    <x v="0"/>
    <x v="69"/>
    <n v="2026"/>
    <n v="6"/>
    <s v="USD"/>
    <n v="-437314.13"/>
    <m/>
    <n v="-437314.13"/>
    <x v="1"/>
    <s v="Not Applicable"/>
    <m/>
    <m/>
    <m/>
    <m/>
    <m/>
    <m/>
    <m/>
    <m/>
    <m/>
  </r>
  <r>
    <x v="4"/>
    <x v="115"/>
    <x v="5"/>
    <s v="Mexico"/>
    <x v="4"/>
    <n v="40700"/>
    <s v="Revenues - Third Parties"/>
    <x v="0"/>
    <x v="69"/>
    <n v="2026"/>
    <n v="6"/>
    <s v="USD"/>
    <s v=" -   "/>
    <m/>
    <s v=" -   "/>
    <x v="1"/>
    <s v="Not Applicable"/>
    <m/>
    <m/>
    <m/>
    <m/>
    <m/>
    <m/>
    <m/>
    <m/>
    <m/>
  </r>
  <r>
    <x v="4"/>
    <x v="115"/>
    <x v="5"/>
    <s v="Mexico"/>
    <x v="1"/>
    <n v="40700"/>
    <s v="Revenues - Third Parties"/>
    <x v="0"/>
    <x v="69"/>
    <n v="2026"/>
    <n v="6"/>
    <s v="USD"/>
    <n v="-49453"/>
    <m/>
    <n v="-49453"/>
    <x v="1"/>
    <s v="Not Applicable"/>
    <m/>
    <m/>
    <m/>
    <m/>
    <m/>
    <m/>
    <m/>
    <m/>
    <m/>
  </r>
  <r>
    <x v="4"/>
    <x v="115"/>
    <x v="5"/>
    <s v="Mexico"/>
    <x v="0"/>
    <n v="40700"/>
    <s v="Revenues - Third Parties"/>
    <x v="0"/>
    <x v="69"/>
    <n v="2026"/>
    <n v="6"/>
    <s v="USD"/>
    <s v=" -   "/>
    <m/>
    <s v=" -   "/>
    <x v="1"/>
    <s v="Not Applicable"/>
    <m/>
    <m/>
    <m/>
    <m/>
    <m/>
    <m/>
    <m/>
    <m/>
    <m/>
  </r>
  <r>
    <x v="4"/>
    <x v="115"/>
    <x v="5"/>
    <s v="Mexico"/>
    <x v="5"/>
    <n v="40700"/>
    <s v="Revenues - Third Parties"/>
    <x v="0"/>
    <x v="69"/>
    <n v="2026"/>
    <n v="6"/>
    <s v="USD"/>
    <n v="28406"/>
    <m/>
    <n v="28406"/>
    <x v="1"/>
    <s v="Not Applicable"/>
    <m/>
    <m/>
    <m/>
    <m/>
    <m/>
    <m/>
    <m/>
    <m/>
    <m/>
  </r>
  <r>
    <x v="4"/>
    <x v="115"/>
    <x v="5"/>
    <s v="Mexico"/>
    <x v="3"/>
    <n v="40700"/>
    <s v="Revenues - Third Parties"/>
    <x v="0"/>
    <x v="69"/>
    <n v="2026"/>
    <n v="6"/>
    <s v="USD"/>
    <n v="362070"/>
    <m/>
    <n v="362070"/>
    <x v="1"/>
    <s v="Not Applicable"/>
    <m/>
    <m/>
    <m/>
    <m/>
    <m/>
    <m/>
    <m/>
    <m/>
    <m/>
  </r>
  <r>
    <x v="4"/>
    <x v="115"/>
    <x v="5"/>
    <s v="Mexico"/>
    <x v="6"/>
    <n v="40700"/>
    <s v="Revenues - Third Parties"/>
    <x v="0"/>
    <x v="69"/>
    <n v="2026"/>
    <n v="6"/>
    <s v="USD"/>
    <n v="168475"/>
    <m/>
    <n v="168475"/>
    <x v="1"/>
    <s v="Not Applicable"/>
    <m/>
    <m/>
    <m/>
    <m/>
    <m/>
    <m/>
    <m/>
    <m/>
    <m/>
  </r>
  <r>
    <x v="4"/>
    <x v="115"/>
    <x v="5"/>
    <s v="Mexico"/>
    <x v="2"/>
    <n v="40700"/>
    <s v="Revenues - Third Parties"/>
    <x v="0"/>
    <x v="69"/>
    <n v="2026"/>
    <n v="6"/>
    <s v="USD"/>
    <n v="456044"/>
    <m/>
    <n v="456044"/>
    <x v="1"/>
    <s v="Not Applicable"/>
    <m/>
    <m/>
    <m/>
    <m/>
    <m/>
    <m/>
    <m/>
    <m/>
    <m/>
  </r>
  <r>
    <x v="4"/>
    <x v="115"/>
    <x v="5"/>
    <s v="Mexico"/>
    <x v="4"/>
    <n v="40700"/>
    <s v="Revenues - Third Parties"/>
    <x v="0"/>
    <x v="69"/>
    <n v="2026"/>
    <n v="6"/>
    <s v="USD"/>
    <n v="1289"/>
    <m/>
    <n v="1289"/>
    <x v="1"/>
    <s v="Not Applicable"/>
    <m/>
    <m/>
    <m/>
    <m/>
    <m/>
    <m/>
    <m/>
    <m/>
    <m/>
  </r>
  <r>
    <x v="4"/>
    <x v="115"/>
    <x v="5"/>
    <s v="Mexico"/>
    <x v="1"/>
    <n v="40700"/>
    <s v="Revenues - Third Parties"/>
    <x v="0"/>
    <x v="69"/>
    <n v="2026"/>
    <n v="6"/>
    <s v="USD"/>
    <n v="46527"/>
    <m/>
    <n v="46527"/>
    <x v="1"/>
    <s v="Not Applicable"/>
    <m/>
    <m/>
    <m/>
    <m/>
    <m/>
    <m/>
    <m/>
    <m/>
    <m/>
  </r>
  <r>
    <x v="6"/>
    <x v="236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36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37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37"/>
    <x v="8"/>
    <s v="Chile"/>
    <x v="0"/>
    <n v="40700"/>
    <s v="Revenues - Third Parties"/>
    <x v="0"/>
    <x v="9"/>
    <n v="2026"/>
    <n v="6"/>
    <s v="USD"/>
    <n v="357.45"/>
    <m/>
    <n v="357.45"/>
    <x v="2"/>
    <m/>
    <m/>
    <m/>
    <m/>
    <m/>
    <m/>
    <m/>
    <m/>
    <m/>
    <m/>
  </r>
  <r>
    <x v="6"/>
    <x v="238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38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39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39"/>
    <x v="8"/>
    <s v="Chile"/>
    <x v="0"/>
    <n v="40700"/>
    <s v="Revenues - Third Parties"/>
    <x v="0"/>
    <x v="9"/>
    <n v="2026"/>
    <n v="6"/>
    <s v="USD"/>
    <n v="476.6"/>
    <m/>
    <n v="476.6"/>
    <x v="2"/>
    <m/>
    <m/>
    <m/>
    <m/>
    <m/>
    <m/>
    <m/>
    <m/>
    <m/>
    <m/>
  </r>
  <r>
    <x v="6"/>
    <x v="240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0"/>
    <x v="8"/>
    <s v="Chile"/>
    <x v="0"/>
    <n v="40700"/>
    <s v="Revenues - Third Parties"/>
    <x v="0"/>
    <x v="9"/>
    <n v="2026"/>
    <n v="6"/>
    <s v="USD"/>
    <n v="119.15"/>
    <m/>
    <n v="119.15"/>
    <x v="2"/>
    <m/>
    <m/>
    <m/>
    <m/>
    <m/>
    <m/>
    <m/>
    <m/>
    <m/>
    <m/>
  </r>
  <r>
    <x v="6"/>
    <x v="241"/>
    <x v="8"/>
    <s v="Chile"/>
    <x v="3"/>
    <n v="40700"/>
    <s v="Revenues - Third Parties"/>
    <x v="0"/>
    <x v="46"/>
    <n v="2026"/>
    <n v="6"/>
    <s v="USD"/>
    <n v="225.756"/>
    <m/>
    <n v="225.756"/>
    <x v="2"/>
    <m/>
    <m/>
    <m/>
    <m/>
    <m/>
    <m/>
    <m/>
    <m/>
    <m/>
    <m/>
  </r>
  <r>
    <x v="6"/>
    <x v="241"/>
    <x v="8"/>
    <s v="Chile"/>
    <x v="2"/>
    <n v="40700"/>
    <s v="Revenues - Third Parties"/>
    <x v="0"/>
    <x v="15"/>
    <n v="2026"/>
    <n v="6"/>
    <s v="USD"/>
    <n v="468.31"/>
    <m/>
    <n v="468.31"/>
    <x v="2"/>
    <n v="1"/>
    <m/>
    <m/>
    <m/>
    <m/>
    <m/>
    <m/>
    <m/>
    <m/>
    <m/>
  </r>
  <r>
    <x v="6"/>
    <x v="241"/>
    <x v="8"/>
    <s v="Chile"/>
    <x v="3"/>
    <n v="40700"/>
    <s v="Revenues - Third Parties"/>
    <x v="0"/>
    <x v="70"/>
    <n v="2026"/>
    <n v="6"/>
    <s v="USD"/>
    <n v="196"/>
    <m/>
    <n v="196"/>
    <x v="2"/>
    <m/>
    <m/>
    <m/>
    <m/>
    <m/>
    <m/>
    <m/>
    <m/>
    <m/>
    <m/>
  </r>
  <r>
    <x v="6"/>
    <x v="241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1"/>
    <x v="8"/>
    <s v="Chile"/>
    <x v="6"/>
    <n v="40700"/>
    <s v="Revenues - Third Parties"/>
    <x v="0"/>
    <x v="32"/>
    <n v="2026"/>
    <n v="6"/>
    <s v="USD"/>
    <n v="1075.18"/>
    <m/>
    <n v="1075.18"/>
    <x v="2"/>
    <n v="1"/>
    <m/>
    <m/>
    <m/>
    <m/>
    <m/>
    <m/>
    <m/>
    <m/>
    <m/>
  </r>
  <r>
    <x v="6"/>
    <x v="241"/>
    <x v="8"/>
    <s v="Chile"/>
    <x v="0"/>
    <n v="40700"/>
    <s v="Revenues - Third Parties"/>
    <x v="0"/>
    <x v="9"/>
    <n v="2026"/>
    <n v="6"/>
    <s v="USD"/>
    <n v="119.15"/>
    <m/>
    <n v="119.15"/>
    <x v="2"/>
    <m/>
    <m/>
    <m/>
    <m/>
    <m/>
    <m/>
    <m/>
    <m/>
    <m/>
    <m/>
  </r>
  <r>
    <x v="6"/>
    <x v="242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2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43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3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44"/>
    <x v="8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6"/>
    <x v="244"/>
    <x v="8"/>
    <s v="Chile"/>
    <x v="2"/>
    <n v="40700"/>
    <s v="Revenues - Third Parties"/>
    <x v="0"/>
    <x v="15"/>
    <n v="2026"/>
    <n v="6"/>
    <s v="USD"/>
    <n v="424.4"/>
    <m/>
    <n v="424.4"/>
    <x v="2"/>
    <n v="1"/>
    <m/>
    <m/>
    <m/>
    <m/>
    <m/>
    <m/>
    <m/>
    <m/>
    <m/>
  </r>
  <r>
    <x v="6"/>
    <x v="244"/>
    <x v="8"/>
    <s v="Chile"/>
    <x v="3"/>
    <n v="40700"/>
    <s v="Revenues - Third Parties"/>
    <x v="0"/>
    <x v="16"/>
    <n v="2026"/>
    <n v="6"/>
    <s v="USD"/>
    <n v="380"/>
    <m/>
    <n v="380"/>
    <x v="2"/>
    <n v="1"/>
    <m/>
    <m/>
    <m/>
    <m/>
    <m/>
    <m/>
    <m/>
    <m/>
    <m/>
  </r>
  <r>
    <x v="6"/>
    <x v="244"/>
    <x v="8"/>
    <s v="Chile"/>
    <x v="3"/>
    <n v="40700"/>
    <s v="Revenues - Third Parties"/>
    <x v="0"/>
    <x v="13"/>
    <n v="2026"/>
    <n v="6"/>
    <s v="USD"/>
    <n v="238.3"/>
    <m/>
    <n v="238.3"/>
    <x v="2"/>
    <m/>
    <m/>
    <m/>
    <m/>
    <m/>
    <m/>
    <m/>
    <m/>
    <m/>
    <m/>
  </r>
  <r>
    <x v="6"/>
    <x v="244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4"/>
    <x v="8"/>
    <s v="Chile"/>
    <x v="1"/>
    <n v="40700"/>
    <s v="Revenues - Third Parties"/>
    <x v="0"/>
    <x v="2"/>
    <n v="2026"/>
    <n v="6"/>
    <s v="USD"/>
    <n v="133.78"/>
    <m/>
    <n v="133.78"/>
    <x v="2"/>
    <m/>
    <m/>
    <m/>
    <m/>
    <m/>
    <m/>
    <m/>
    <m/>
    <m/>
    <m/>
  </r>
  <r>
    <x v="6"/>
    <x v="244"/>
    <x v="8"/>
    <s v="Chile"/>
    <x v="1"/>
    <n v="40700"/>
    <s v="Revenues - Third Parties"/>
    <x v="0"/>
    <x v="3"/>
    <n v="2026"/>
    <n v="6"/>
    <s v="USD"/>
    <n v="175.59"/>
    <m/>
    <n v="175.59"/>
    <x v="2"/>
    <m/>
    <m/>
    <m/>
    <m/>
    <m/>
    <m/>
    <m/>
    <m/>
    <m/>
    <m/>
  </r>
  <r>
    <x v="6"/>
    <x v="244"/>
    <x v="8"/>
    <s v="Chile"/>
    <x v="0"/>
    <n v="40700"/>
    <s v="Revenues - Third Parties"/>
    <x v="0"/>
    <x v="9"/>
    <n v="2026"/>
    <n v="6"/>
    <s v="USD"/>
    <n v="595.75"/>
    <m/>
    <n v="595.75"/>
    <x v="2"/>
    <m/>
    <m/>
    <m/>
    <m/>
    <m/>
    <m/>
    <m/>
    <m/>
    <m/>
    <m/>
  </r>
  <r>
    <x v="6"/>
    <x v="244"/>
    <x v="8"/>
    <s v="Chile"/>
    <x v="3"/>
    <n v="40700"/>
    <s v="Revenues - Third Parties"/>
    <x v="0"/>
    <x v="71"/>
    <n v="2026"/>
    <n v="6"/>
    <s v="USD"/>
    <n v="54.06"/>
    <m/>
    <n v="54.06"/>
    <x v="2"/>
    <n v="1"/>
    <m/>
    <m/>
    <m/>
    <m/>
    <m/>
    <m/>
    <m/>
    <m/>
    <m/>
  </r>
  <r>
    <x v="6"/>
    <x v="245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5"/>
    <x v="8"/>
    <s v="Chile"/>
    <x v="0"/>
    <n v="40700"/>
    <s v="Revenues - Third Parties"/>
    <x v="0"/>
    <x v="9"/>
    <n v="2026"/>
    <n v="6"/>
    <s v="USD"/>
    <n v="119.15"/>
    <m/>
    <n v="119.15"/>
    <x v="2"/>
    <m/>
    <m/>
    <m/>
    <m/>
    <m/>
    <m/>
    <m/>
    <m/>
    <m/>
    <m/>
  </r>
  <r>
    <x v="6"/>
    <x v="246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6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47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7"/>
    <x v="8"/>
    <s v="Chile"/>
    <x v="0"/>
    <n v="40700"/>
    <s v="Revenues - Third Parties"/>
    <x v="0"/>
    <x v="9"/>
    <n v="2026"/>
    <n v="6"/>
    <s v="USD"/>
    <n v="2621.3000000000002"/>
    <m/>
    <n v="2621.3000000000002"/>
    <x v="2"/>
    <m/>
    <m/>
    <m/>
    <m/>
    <m/>
    <m/>
    <m/>
    <m/>
    <m/>
    <m/>
  </r>
  <r>
    <x v="6"/>
    <x v="248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8"/>
    <x v="8"/>
    <s v="Chile"/>
    <x v="0"/>
    <n v="40700"/>
    <s v="Revenues - Third Parties"/>
    <x v="0"/>
    <x v="9"/>
    <n v="2026"/>
    <n v="6"/>
    <s v="USD"/>
    <n v="119.15"/>
    <m/>
    <n v="119.15"/>
    <x v="2"/>
    <m/>
    <m/>
    <m/>
    <m/>
    <m/>
    <m/>
    <m/>
    <m/>
    <m/>
    <m/>
  </r>
  <r>
    <x v="6"/>
    <x v="249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49"/>
    <x v="8"/>
    <s v="Chile"/>
    <x v="0"/>
    <n v="40700"/>
    <s v="Revenues - Third Parties"/>
    <x v="0"/>
    <x v="9"/>
    <n v="2026"/>
    <n v="6"/>
    <s v="USD"/>
    <n v="1906.4"/>
    <m/>
    <n v="1906.4"/>
    <x v="2"/>
    <m/>
    <m/>
    <m/>
    <m/>
    <m/>
    <m/>
    <m/>
    <m/>
    <m/>
    <m/>
  </r>
  <r>
    <x v="6"/>
    <x v="250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0"/>
    <x v="8"/>
    <s v="Chile"/>
    <x v="0"/>
    <n v="40700"/>
    <s v="Revenues - Third Parties"/>
    <x v="0"/>
    <x v="9"/>
    <n v="2026"/>
    <n v="6"/>
    <s v="USD"/>
    <n v="834.05"/>
    <m/>
    <n v="834.05"/>
    <x v="2"/>
    <m/>
    <m/>
    <m/>
    <m/>
    <m/>
    <m/>
    <m/>
    <m/>
    <m/>
    <m/>
  </r>
  <r>
    <x v="6"/>
    <x v="251"/>
    <x v="8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6"/>
    <x v="251"/>
    <x v="8"/>
    <s v="Chile"/>
    <x v="2"/>
    <n v="40700"/>
    <s v="Revenues - Third Parties"/>
    <x v="0"/>
    <x v="15"/>
    <n v="2026"/>
    <n v="6"/>
    <s v="USD"/>
    <n v="5179.1899999999996"/>
    <m/>
    <n v="5179.1899999999996"/>
    <x v="2"/>
    <n v="1"/>
    <m/>
    <m/>
    <m/>
    <m/>
    <m/>
    <m/>
    <m/>
    <m/>
    <m/>
  </r>
  <r>
    <x v="6"/>
    <x v="251"/>
    <x v="8"/>
    <s v="Chile"/>
    <x v="3"/>
    <n v="40700"/>
    <s v="Revenues - Third Parties"/>
    <x v="0"/>
    <x v="70"/>
    <n v="2026"/>
    <n v="6"/>
    <s v="USD"/>
    <n v="196"/>
    <m/>
    <n v="196"/>
    <x v="2"/>
    <m/>
    <m/>
    <m/>
    <m/>
    <m/>
    <m/>
    <m/>
    <m/>
    <m/>
    <m/>
  </r>
  <r>
    <x v="6"/>
    <x v="251"/>
    <x v="8"/>
    <s v="Chile"/>
    <x v="3"/>
    <n v="40700"/>
    <s v="Revenues - Third Parties"/>
    <x v="0"/>
    <x v="16"/>
    <n v="2026"/>
    <n v="6"/>
    <s v="USD"/>
    <n v="570"/>
    <m/>
    <n v="570"/>
    <x v="2"/>
    <n v="1"/>
    <m/>
    <m/>
    <m/>
    <m/>
    <m/>
    <m/>
    <m/>
    <m/>
    <m/>
  </r>
  <r>
    <x v="6"/>
    <x v="251"/>
    <x v="8"/>
    <s v="Chile"/>
    <x v="3"/>
    <n v="40700"/>
    <s v="Revenues - Third Parties"/>
    <x v="0"/>
    <x v="72"/>
    <n v="2026"/>
    <n v="6"/>
    <s v="USD"/>
    <n v="1722"/>
    <m/>
    <n v="1722"/>
    <x v="2"/>
    <n v="1"/>
    <m/>
    <m/>
    <m/>
    <m/>
    <m/>
    <m/>
    <m/>
    <m/>
    <m/>
  </r>
  <r>
    <x v="6"/>
    <x v="251"/>
    <x v="8"/>
    <s v="Chile"/>
    <x v="3"/>
    <n v="40700"/>
    <s v="Revenues - Third Parties"/>
    <x v="0"/>
    <x v="13"/>
    <n v="2026"/>
    <n v="6"/>
    <s v="USD"/>
    <n v="476.6"/>
    <m/>
    <n v="476.6"/>
    <x v="2"/>
    <m/>
    <m/>
    <m/>
    <m/>
    <m/>
    <m/>
    <m/>
    <m/>
    <m/>
    <m/>
  </r>
  <r>
    <x v="6"/>
    <x v="251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1"/>
    <x v="8"/>
    <s v="Chile"/>
    <x v="6"/>
    <n v="40700"/>
    <s v="Revenues - Third Parties"/>
    <x v="0"/>
    <x v="32"/>
    <n v="2026"/>
    <n v="6"/>
    <s v="USD"/>
    <n v="496.28"/>
    <m/>
    <n v="496.28"/>
    <x v="2"/>
    <n v="1"/>
    <m/>
    <m/>
    <m/>
    <m/>
    <m/>
    <m/>
    <m/>
    <m/>
    <m/>
  </r>
  <r>
    <x v="6"/>
    <x v="251"/>
    <x v="8"/>
    <s v="Chile"/>
    <x v="1"/>
    <n v="40700"/>
    <s v="Revenues - Third Parties"/>
    <x v="0"/>
    <x v="2"/>
    <n v="2026"/>
    <n v="6"/>
    <s v="USD"/>
    <n v="200.67"/>
    <m/>
    <n v="200.67"/>
    <x v="2"/>
    <m/>
    <m/>
    <m/>
    <m/>
    <m/>
    <m/>
    <m/>
    <m/>
    <m/>
    <m/>
  </r>
  <r>
    <x v="6"/>
    <x v="251"/>
    <x v="8"/>
    <s v="Chile"/>
    <x v="1"/>
    <n v="40700"/>
    <s v="Revenues - Third Parties"/>
    <x v="0"/>
    <x v="3"/>
    <n v="2026"/>
    <n v="6"/>
    <s v="USD"/>
    <n v="351.18"/>
    <m/>
    <n v="351.18"/>
    <x v="2"/>
    <m/>
    <m/>
    <m/>
    <m/>
    <m/>
    <m/>
    <m/>
    <m/>
    <m/>
    <m/>
  </r>
  <r>
    <x v="6"/>
    <x v="251"/>
    <x v="8"/>
    <s v="Chile"/>
    <x v="0"/>
    <n v="40700"/>
    <s v="Revenues - Third Parties"/>
    <x v="0"/>
    <x v="9"/>
    <n v="2026"/>
    <n v="6"/>
    <s v="USD"/>
    <n v="1429.8"/>
    <m/>
    <n v="1429.8"/>
    <x v="2"/>
    <m/>
    <m/>
    <m/>
    <m/>
    <m/>
    <m/>
    <m/>
    <m/>
    <m/>
    <m/>
  </r>
  <r>
    <x v="6"/>
    <x v="251"/>
    <x v="8"/>
    <s v="Chile"/>
    <x v="3"/>
    <n v="40700"/>
    <s v="Revenues - Third Parties"/>
    <x v="0"/>
    <x v="71"/>
    <n v="2026"/>
    <n v="6"/>
    <s v="USD"/>
    <n v="270.3"/>
    <m/>
    <n v="270.3"/>
    <x v="2"/>
    <n v="1"/>
    <m/>
    <m/>
    <m/>
    <m/>
    <m/>
    <m/>
    <m/>
    <m/>
    <m/>
  </r>
  <r>
    <x v="6"/>
    <x v="251"/>
    <x v="8"/>
    <s v="Chile"/>
    <x v="5"/>
    <n v="40700"/>
    <s v="Revenues - Third Parties"/>
    <x v="0"/>
    <x v="73"/>
    <n v="2026"/>
    <n v="6"/>
    <s v="USD"/>
    <n v="377.42664000000002"/>
    <m/>
    <n v="377.42664000000002"/>
    <x v="2"/>
    <n v="1"/>
    <m/>
    <m/>
    <m/>
    <m/>
    <m/>
    <m/>
    <m/>
    <m/>
    <m/>
  </r>
  <r>
    <x v="6"/>
    <x v="251"/>
    <x v="8"/>
    <s v="Chile"/>
    <x v="5"/>
    <n v="40700"/>
    <s v="Revenues - Third Parties"/>
    <x v="0"/>
    <x v="74"/>
    <n v="2026"/>
    <n v="6"/>
    <s v="USD"/>
    <n v="58734.928500000002"/>
    <m/>
    <n v="58734.928500000002"/>
    <x v="2"/>
    <n v="1"/>
    <m/>
    <m/>
    <m/>
    <m/>
    <m/>
    <m/>
    <m/>
    <m/>
    <m/>
  </r>
  <r>
    <x v="6"/>
    <x v="251"/>
    <x v="8"/>
    <s v="Chile"/>
    <x v="5"/>
    <n v="40700"/>
    <s v="Revenues - Third Parties"/>
    <x v="0"/>
    <x v="45"/>
    <n v="2026"/>
    <n v="6"/>
    <s v="USD"/>
    <n v="3591.4410084000001"/>
    <m/>
    <n v="3591.4410084000001"/>
    <x v="2"/>
    <m/>
    <m/>
    <m/>
    <m/>
    <m/>
    <m/>
    <m/>
    <m/>
    <m/>
    <m/>
  </r>
  <r>
    <x v="6"/>
    <x v="251"/>
    <x v="8"/>
    <s v="Chile"/>
    <x v="5"/>
    <n v="40700"/>
    <s v="Revenues - Third Parties"/>
    <x v="0"/>
    <x v="75"/>
    <n v="2026"/>
    <n v="6"/>
    <s v="USD"/>
    <n v="555"/>
    <m/>
    <n v="555"/>
    <x v="2"/>
    <m/>
    <m/>
    <m/>
    <m/>
    <m/>
    <m/>
    <m/>
    <m/>
    <m/>
    <m/>
  </r>
  <r>
    <x v="6"/>
    <x v="251"/>
    <x v="8"/>
    <s v="Chile"/>
    <x v="5"/>
    <n v="40700"/>
    <s v="Revenues - Third Parties"/>
    <x v="0"/>
    <x v="44"/>
    <n v="2026"/>
    <n v="6"/>
    <s v="USD"/>
    <n v="120459.69528000001"/>
    <m/>
    <n v="120459.69528000001"/>
    <x v="2"/>
    <n v="1"/>
    <m/>
    <m/>
    <m/>
    <m/>
    <m/>
    <m/>
    <m/>
    <m/>
    <m/>
  </r>
  <r>
    <x v="6"/>
    <x v="252"/>
    <x v="8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6"/>
    <x v="252"/>
    <x v="8"/>
    <s v="Chile"/>
    <x v="2"/>
    <n v="40700"/>
    <s v="Revenues - Third Parties"/>
    <x v="0"/>
    <x v="15"/>
    <n v="2026"/>
    <n v="6"/>
    <s v="USD"/>
    <n v="221.12"/>
    <m/>
    <n v="221.12"/>
    <x v="2"/>
    <n v="1"/>
    <m/>
    <m/>
    <m/>
    <m/>
    <m/>
    <m/>
    <m/>
    <m/>
    <m/>
  </r>
  <r>
    <x v="6"/>
    <x v="252"/>
    <x v="8"/>
    <s v="Chile"/>
    <x v="3"/>
    <n v="40700"/>
    <s v="Revenues - Third Parties"/>
    <x v="0"/>
    <x v="76"/>
    <n v="2026"/>
    <n v="6"/>
    <s v="USD"/>
    <n v="646.65"/>
    <m/>
    <n v="646.65"/>
    <x v="2"/>
    <m/>
    <m/>
    <m/>
    <m/>
    <m/>
    <m/>
    <m/>
    <m/>
    <m/>
    <m/>
  </r>
  <r>
    <x v="6"/>
    <x v="252"/>
    <x v="8"/>
    <s v="Chile"/>
    <x v="3"/>
    <n v="40700"/>
    <s v="Revenues - Third Parties"/>
    <x v="0"/>
    <x v="70"/>
    <n v="2026"/>
    <n v="6"/>
    <s v="USD"/>
    <n v="196"/>
    <m/>
    <n v="196"/>
    <x v="2"/>
    <m/>
    <m/>
    <m/>
    <m/>
    <m/>
    <m/>
    <m/>
    <m/>
    <m/>
    <m/>
  </r>
  <r>
    <x v="6"/>
    <x v="252"/>
    <x v="8"/>
    <s v="Chile"/>
    <x v="3"/>
    <n v="40700"/>
    <s v="Revenues - Third Parties"/>
    <x v="0"/>
    <x v="16"/>
    <n v="2026"/>
    <n v="6"/>
    <s v="USD"/>
    <n v="190"/>
    <m/>
    <n v="190"/>
    <x v="2"/>
    <n v="1"/>
    <m/>
    <m/>
    <m/>
    <m/>
    <m/>
    <m/>
    <m/>
    <m/>
    <m/>
  </r>
  <r>
    <x v="6"/>
    <x v="252"/>
    <x v="8"/>
    <s v="Chile"/>
    <x v="3"/>
    <n v="40700"/>
    <s v="Revenues - Third Parties"/>
    <x v="0"/>
    <x v="12"/>
    <n v="2026"/>
    <n v="6"/>
    <s v="USD"/>
    <n v="106.61"/>
    <m/>
    <n v="106.61"/>
    <x v="2"/>
    <m/>
    <m/>
    <m/>
    <m/>
    <m/>
    <m/>
    <m/>
    <m/>
    <m/>
    <m/>
  </r>
  <r>
    <x v="6"/>
    <x v="252"/>
    <x v="8"/>
    <s v="Chile"/>
    <x v="3"/>
    <n v="40700"/>
    <s v="Revenues - Third Parties"/>
    <x v="0"/>
    <x v="13"/>
    <n v="2026"/>
    <n v="6"/>
    <s v="USD"/>
    <n v="119.15"/>
    <m/>
    <n v="119.15"/>
    <x v="2"/>
    <m/>
    <m/>
    <m/>
    <m/>
    <m/>
    <m/>
    <m/>
    <m/>
    <m/>
    <m/>
  </r>
  <r>
    <x v="6"/>
    <x v="252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2"/>
    <x v="8"/>
    <s v="Chile"/>
    <x v="6"/>
    <n v="40700"/>
    <s v="Revenues - Third Parties"/>
    <x v="0"/>
    <x v="32"/>
    <n v="2026"/>
    <n v="6"/>
    <s v="USD"/>
    <n v="1625.62"/>
    <m/>
    <n v="1625.62"/>
    <x v="2"/>
    <n v="1"/>
    <m/>
    <m/>
    <m/>
    <m/>
    <m/>
    <m/>
    <m/>
    <m/>
    <m/>
  </r>
  <r>
    <x v="6"/>
    <x v="252"/>
    <x v="8"/>
    <s v="Chile"/>
    <x v="0"/>
    <n v="40700"/>
    <s v="Revenues - Third Parties"/>
    <x v="0"/>
    <x v="9"/>
    <n v="2026"/>
    <n v="6"/>
    <s v="USD"/>
    <n v="2502.15"/>
    <m/>
    <n v="2502.15"/>
    <x v="2"/>
    <m/>
    <m/>
    <m/>
    <m/>
    <m/>
    <m/>
    <m/>
    <m/>
    <m/>
    <m/>
  </r>
  <r>
    <x v="6"/>
    <x v="252"/>
    <x v="8"/>
    <s v="Chile"/>
    <x v="3"/>
    <n v="40700"/>
    <s v="Revenues - Third Parties"/>
    <x v="0"/>
    <x v="71"/>
    <n v="2026"/>
    <n v="6"/>
    <s v="USD"/>
    <n v="27.03"/>
    <m/>
    <n v="27.03"/>
    <x v="2"/>
    <n v="1"/>
    <m/>
    <m/>
    <m/>
    <m/>
    <m/>
    <m/>
    <m/>
    <m/>
    <m/>
  </r>
  <r>
    <x v="6"/>
    <x v="253"/>
    <x v="8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6"/>
    <x v="253"/>
    <x v="8"/>
    <s v="Chile"/>
    <x v="2"/>
    <n v="40700"/>
    <s v="Revenues - Third Parties"/>
    <x v="0"/>
    <x v="15"/>
    <n v="2026"/>
    <n v="6"/>
    <s v="USD"/>
    <n v="72.59"/>
    <m/>
    <n v="72.59"/>
    <x v="2"/>
    <n v="1"/>
    <m/>
    <m/>
    <m/>
    <m/>
    <m/>
    <m/>
    <m/>
    <m/>
    <m/>
  </r>
  <r>
    <x v="6"/>
    <x v="253"/>
    <x v="8"/>
    <s v="Chile"/>
    <x v="3"/>
    <n v="40700"/>
    <s v="Revenues - Third Parties"/>
    <x v="0"/>
    <x v="76"/>
    <n v="2026"/>
    <n v="6"/>
    <s v="USD"/>
    <n v="5173.2"/>
    <m/>
    <n v="5173.2"/>
    <x v="2"/>
    <m/>
    <m/>
    <m/>
    <m/>
    <m/>
    <m/>
    <m/>
    <m/>
    <m/>
    <m/>
  </r>
  <r>
    <x v="6"/>
    <x v="253"/>
    <x v="8"/>
    <s v="Chile"/>
    <x v="3"/>
    <n v="40700"/>
    <s v="Revenues - Third Parties"/>
    <x v="0"/>
    <x v="12"/>
    <n v="2026"/>
    <n v="6"/>
    <s v="USD"/>
    <n v="106.61"/>
    <m/>
    <n v="106.61"/>
    <x v="2"/>
    <m/>
    <m/>
    <m/>
    <m/>
    <m/>
    <m/>
    <m/>
    <m/>
    <m/>
    <m/>
  </r>
  <r>
    <x v="6"/>
    <x v="253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3"/>
    <x v="8"/>
    <s v="Chile"/>
    <x v="6"/>
    <n v="40700"/>
    <s v="Revenues - Third Parties"/>
    <x v="0"/>
    <x v="32"/>
    <n v="2026"/>
    <n v="6"/>
    <s v="USD"/>
    <n v="4277.8599999999997"/>
    <m/>
    <n v="4277.8599999999997"/>
    <x v="2"/>
    <n v="1"/>
    <m/>
    <m/>
    <m/>
    <m/>
    <m/>
    <m/>
    <m/>
    <m/>
    <m/>
  </r>
  <r>
    <x v="6"/>
    <x v="253"/>
    <x v="8"/>
    <s v="Chile"/>
    <x v="3"/>
    <n v="40700"/>
    <s v="Revenues - Third Parties"/>
    <x v="0"/>
    <x v="21"/>
    <n v="2026"/>
    <n v="6"/>
    <s v="USD"/>
    <n v="4740.96"/>
    <m/>
    <n v="4740.96"/>
    <x v="2"/>
    <m/>
    <m/>
    <m/>
    <m/>
    <m/>
    <m/>
    <m/>
    <m/>
    <m/>
    <m/>
  </r>
  <r>
    <x v="6"/>
    <x v="253"/>
    <x v="8"/>
    <s v="Chile"/>
    <x v="0"/>
    <n v="40700"/>
    <s v="Revenues - Third Parties"/>
    <x v="0"/>
    <x v="9"/>
    <n v="2026"/>
    <n v="6"/>
    <s v="USD"/>
    <n v="3693.65"/>
    <m/>
    <n v="3693.65"/>
    <x v="2"/>
    <m/>
    <m/>
    <m/>
    <m/>
    <m/>
    <m/>
    <m/>
    <m/>
    <m/>
    <m/>
  </r>
  <r>
    <x v="6"/>
    <x v="254"/>
    <x v="8"/>
    <s v="Chile"/>
    <x v="2"/>
    <n v="40700"/>
    <s v="Revenues - Third Parties"/>
    <x v="0"/>
    <x v="5"/>
    <n v="2026"/>
    <n v="6"/>
    <s v="USD"/>
    <n v="81.93"/>
    <m/>
    <n v="81.93"/>
    <x v="2"/>
    <n v="1"/>
    <m/>
    <m/>
    <m/>
    <m/>
    <m/>
    <m/>
    <m/>
    <m/>
    <m/>
  </r>
  <r>
    <x v="6"/>
    <x v="254"/>
    <x v="8"/>
    <s v="Chile"/>
    <x v="2"/>
    <n v="40700"/>
    <s v="Revenues - Third Parties"/>
    <x v="0"/>
    <x v="15"/>
    <n v="2026"/>
    <n v="6"/>
    <s v="USD"/>
    <n v="320.51"/>
    <m/>
    <n v="320.51"/>
    <x v="2"/>
    <n v="1"/>
    <m/>
    <m/>
    <m/>
    <m/>
    <m/>
    <m/>
    <m/>
    <m/>
    <m/>
  </r>
  <r>
    <x v="6"/>
    <x v="254"/>
    <x v="8"/>
    <s v="Chile"/>
    <x v="3"/>
    <n v="40700"/>
    <s v="Revenues - Third Parties"/>
    <x v="0"/>
    <x v="76"/>
    <n v="2026"/>
    <n v="6"/>
    <s v="USD"/>
    <n v="3233.25"/>
    <m/>
    <n v="3233.25"/>
    <x v="2"/>
    <m/>
    <m/>
    <m/>
    <m/>
    <m/>
    <m/>
    <m/>
    <m/>
    <m/>
    <m/>
  </r>
  <r>
    <x v="6"/>
    <x v="254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4"/>
    <x v="8"/>
    <s v="Chile"/>
    <x v="6"/>
    <n v="40700"/>
    <s v="Revenues - Third Parties"/>
    <x v="0"/>
    <x v="32"/>
    <n v="2026"/>
    <n v="6"/>
    <s v="USD"/>
    <n v="7382.03"/>
    <m/>
    <n v="7382.03"/>
    <x v="2"/>
    <n v="1"/>
    <m/>
    <m/>
    <m/>
    <m/>
    <m/>
    <m/>
    <m/>
    <m/>
    <m/>
  </r>
  <r>
    <x v="6"/>
    <x v="254"/>
    <x v="8"/>
    <s v="Chile"/>
    <x v="3"/>
    <n v="40700"/>
    <s v="Revenues - Third Parties"/>
    <x v="0"/>
    <x v="21"/>
    <n v="2026"/>
    <n v="6"/>
    <s v="USD"/>
    <n v="1128.8"/>
    <m/>
    <n v="1128.8"/>
    <x v="2"/>
    <m/>
    <m/>
    <m/>
    <m/>
    <m/>
    <m/>
    <m/>
    <m/>
    <m/>
    <m/>
  </r>
  <r>
    <x v="6"/>
    <x v="254"/>
    <x v="8"/>
    <s v="Chile"/>
    <x v="0"/>
    <n v="40700"/>
    <s v="Revenues - Third Parties"/>
    <x v="0"/>
    <x v="9"/>
    <n v="2026"/>
    <n v="6"/>
    <s v="USD"/>
    <n v="3336.2"/>
    <m/>
    <n v="3336.2"/>
    <x v="2"/>
    <m/>
    <m/>
    <m/>
    <m/>
    <m/>
    <m/>
    <m/>
    <m/>
    <m/>
    <m/>
  </r>
  <r>
    <x v="6"/>
    <x v="254"/>
    <x v="8"/>
    <s v="Chile"/>
    <x v="0"/>
    <n v="40700"/>
    <s v="Revenues - Third Parties"/>
    <x v="0"/>
    <x v="10"/>
    <n v="2026"/>
    <n v="6"/>
    <s v="USD"/>
    <n v="238.3"/>
    <m/>
    <n v="238.3"/>
    <x v="2"/>
    <m/>
    <m/>
    <m/>
    <m/>
    <m/>
    <m/>
    <m/>
    <m/>
    <m/>
    <m/>
  </r>
  <r>
    <x v="6"/>
    <x v="255"/>
    <x v="8"/>
    <s v="Chile"/>
    <x v="2"/>
    <n v="40700"/>
    <s v="Revenues - Third Parties"/>
    <x v="0"/>
    <x v="15"/>
    <n v="2026"/>
    <n v="6"/>
    <s v="USD"/>
    <n v="197.86"/>
    <m/>
    <n v="197.86"/>
    <x v="2"/>
    <n v="1"/>
    <m/>
    <m/>
    <m/>
    <m/>
    <m/>
    <m/>
    <m/>
    <m/>
    <m/>
  </r>
  <r>
    <x v="6"/>
    <x v="255"/>
    <x v="8"/>
    <s v="Chile"/>
    <x v="3"/>
    <n v="40700"/>
    <s v="Revenues - Third Parties"/>
    <x v="0"/>
    <x v="70"/>
    <n v="2026"/>
    <n v="6"/>
    <s v="USD"/>
    <n v="196"/>
    <m/>
    <n v="196"/>
    <x v="2"/>
    <m/>
    <m/>
    <m/>
    <m/>
    <m/>
    <m/>
    <m/>
    <m/>
    <m/>
    <m/>
  </r>
  <r>
    <x v="6"/>
    <x v="255"/>
    <x v="8"/>
    <s v="Chile"/>
    <x v="3"/>
    <n v="40700"/>
    <s v="Revenues - Third Parties"/>
    <x v="0"/>
    <x v="12"/>
    <n v="2026"/>
    <n v="6"/>
    <s v="USD"/>
    <n v="106.61"/>
    <m/>
    <n v="106.61"/>
    <x v="2"/>
    <m/>
    <m/>
    <m/>
    <m/>
    <m/>
    <m/>
    <m/>
    <m/>
    <m/>
    <m/>
  </r>
  <r>
    <x v="6"/>
    <x v="255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5"/>
    <x v="8"/>
    <s v="Chile"/>
    <x v="6"/>
    <n v="40700"/>
    <s v="Revenues - Third Parties"/>
    <x v="0"/>
    <x v="32"/>
    <n v="2026"/>
    <n v="6"/>
    <s v="USD"/>
    <n v="247.22"/>
    <m/>
    <n v="247.22"/>
    <x v="2"/>
    <n v="1"/>
    <m/>
    <m/>
    <m/>
    <m/>
    <m/>
    <m/>
    <m/>
    <m/>
    <m/>
  </r>
  <r>
    <x v="6"/>
    <x v="255"/>
    <x v="8"/>
    <s v="Chile"/>
    <x v="0"/>
    <n v="40700"/>
    <s v="Revenues - Third Parties"/>
    <x v="0"/>
    <x v="9"/>
    <n v="2026"/>
    <n v="6"/>
    <s v="USD"/>
    <n v="357.45"/>
    <m/>
    <n v="357.45"/>
    <x v="2"/>
    <m/>
    <m/>
    <m/>
    <m/>
    <m/>
    <m/>
    <m/>
    <m/>
    <m/>
    <m/>
  </r>
  <r>
    <x v="6"/>
    <x v="256"/>
    <x v="8"/>
    <s v="Chile"/>
    <x v="3"/>
    <n v="40700"/>
    <s v="Revenues - Third Parties"/>
    <x v="0"/>
    <x v="46"/>
    <n v="2026"/>
    <n v="6"/>
    <s v="USD"/>
    <n v="451.512"/>
    <m/>
    <n v="451.512"/>
    <x v="2"/>
    <m/>
    <m/>
    <m/>
    <m/>
    <m/>
    <m/>
    <m/>
    <m/>
    <m/>
    <m/>
  </r>
  <r>
    <x v="6"/>
    <x v="256"/>
    <x v="8"/>
    <s v="Chile"/>
    <x v="2"/>
    <n v="40700"/>
    <s v="Revenues - Third Parties"/>
    <x v="0"/>
    <x v="15"/>
    <n v="2026"/>
    <n v="6"/>
    <s v="USD"/>
    <n v="290.36"/>
    <m/>
    <n v="290.36"/>
    <x v="2"/>
    <n v="1"/>
    <m/>
    <m/>
    <m/>
    <m/>
    <m/>
    <m/>
    <m/>
    <m/>
    <m/>
  </r>
  <r>
    <x v="6"/>
    <x v="256"/>
    <x v="8"/>
    <s v="Chile"/>
    <x v="3"/>
    <n v="40700"/>
    <s v="Revenues - Third Parties"/>
    <x v="0"/>
    <x v="70"/>
    <n v="2026"/>
    <n v="6"/>
    <s v="USD"/>
    <n v="392"/>
    <m/>
    <n v="392"/>
    <x v="2"/>
    <m/>
    <m/>
    <m/>
    <m/>
    <m/>
    <m/>
    <m/>
    <m/>
    <m/>
    <m/>
  </r>
  <r>
    <x v="6"/>
    <x v="256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6"/>
    <x v="8"/>
    <s v="Chile"/>
    <x v="6"/>
    <n v="40700"/>
    <s v="Revenues - Third Parties"/>
    <x v="0"/>
    <x v="32"/>
    <n v="2026"/>
    <n v="6"/>
    <s v="USD"/>
    <n v="2449.84"/>
    <m/>
    <n v="2449.84"/>
    <x v="2"/>
    <n v="1"/>
    <m/>
    <m/>
    <m/>
    <m/>
    <m/>
    <m/>
    <m/>
    <m/>
    <m/>
  </r>
  <r>
    <x v="6"/>
    <x v="256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57"/>
    <x v="8"/>
    <s v="Chile"/>
    <x v="3"/>
    <n v="40700"/>
    <s v="Revenues - Third Parties"/>
    <x v="0"/>
    <x v="70"/>
    <n v="2026"/>
    <n v="6"/>
    <s v="USD"/>
    <n v="98"/>
    <m/>
    <n v="98"/>
    <x v="2"/>
    <m/>
    <m/>
    <m/>
    <m/>
    <m/>
    <m/>
    <m/>
    <m/>
    <m/>
    <m/>
  </r>
  <r>
    <x v="6"/>
    <x v="257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7"/>
    <x v="8"/>
    <s v="Chile"/>
    <x v="6"/>
    <n v="40700"/>
    <s v="Revenues - Third Parties"/>
    <x v="0"/>
    <x v="32"/>
    <n v="2026"/>
    <n v="6"/>
    <s v="USD"/>
    <n v="248.17"/>
    <m/>
    <n v="248.17"/>
    <x v="2"/>
    <n v="1"/>
    <m/>
    <m/>
    <m/>
    <m/>
    <m/>
    <m/>
    <m/>
    <m/>
    <m/>
  </r>
  <r>
    <x v="6"/>
    <x v="257"/>
    <x v="8"/>
    <s v="Chile"/>
    <x v="1"/>
    <n v="40700"/>
    <s v="Revenues - Third Parties"/>
    <x v="0"/>
    <x v="2"/>
    <n v="2026"/>
    <n v="6"/>
    <s v="USD"/>
    <n v="66.89"/>
    <m/>
    <n v="66.89"/>
    <x v="2"/>
    <m/>
    <m/>
    <m/>
    <m/>
    <m/>
    <m/>
    <m/>
    <m/>
    <m/>
    <m/>
  </r>
  <r>
    <x v="6"/>
    <x v="257"/>
    <x v="8"/>
    <s v="Chile"/>
    <x v="1"/>
    <n v="40700"/>
    <s v="Revenues - Third Parties"/>
    <x v="0"/>
    <x v="3"/>
    <n v="2026"/>
    <n v="6"/>
    <s v="USD"/>
    <n v="175.59"/>
    <m/>
    <n v="175.59"/>
    <x v="2"/>
    <m/>
    <m/>
    <m/>
    <m/>
    <m/>
    <m/>
    <m/>
    <m/>
    <m/>
    <m/>
  </r>
  <r>
    <x v="6"/>
    <x v="257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6"/>
    <x v="258"/>
    <x v="8"/>
    <s v="Chile"/>
    <x v="2"/>
    <n v="40700"/>
    <s v="Revenues - Third Parties"/>
    <x v="0"/>
    <x v="5"/>
    <n v="2026"/>
    <n v="6"/>
    <s v="USD"/>
    <n v="91.27"/>
    <m/>
    <n v="91.27"/>
    <x v="2"/>
    <n v="1"/>
    <m/>
    <m/>
    <m/>
    <m/>
    <m/>
    <m/>
    <m/>
    <m/>
    <m/>
  </r>
  <r>
    <x v="6"/>
    <x v="258"/>
    <x v="8"/>
    <s v="Chile"/>
    <x v="2"/>
    <n v="40700"/>
    <s v="Revenues - Third Parties"/>
    <x v="0"/>
    <x v="15"/>
    <n v="2026"/>
    <n v="6"/>
    <s v="USD"/>
    <n v="221.12"/>
    <m/>
    <n v="221.12"/>
    <x v="2"/>
    <n v="1"/>
    <m/>
    <m/>
    <m/>
    <m/>
    <m/>
    <m/>
    <m/>
    <m/>
    <m/>
  </r>
  <r>
    <x v="6"/>
    <x v="258"/>
    <x v="8"/>
    <s v="Chile"/>
    <x v="3"/>
    <n v="40700"/>
    <s v="Revenues - Third Parties"/>
    <x v="0"/>
    <x v="12"/>
    <n v="2026"/>
    <n v="6"/>
    <s v="USD"/>
    <n v="106.61"/>
    <m/>
    <n v="106.61"/>
    <x v="2"/>
    <m/>
    <m/>
    <m/>
    <m/>
    <m/>
    <m/>
    <m/>
    <m/>
    <m/>
    <m/>
  </r>
  <r>
    <x v="6"/>
    <x v="258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8"/>
    <x v="8"/>
    <s v="Chile"/>
    <x v="1"/>
    <n v="40700"/>
    <s v="Revenues - Third Parties"/>
    <x v="0"/>
    <x v="2"/>
    <n v="2026"/>
    <n v="6"/>
    <s v="USD"/>
    <n v="68.89"/>
    <m/>
    <n v="68.89"/>
    <x v="2"/>
    <m/>
    <m/>
    <m/>
    <m/>
    <m/>
    <m/>
    <m/>
    <m/>
    <m/>
    <m/>
  </r>
  <r>
    <x v="6"/>
    <x v="258"/>
    <x v="8"/>
    <s v="Chile"/>
    <x v="1"/>
    <n v="40700"/>
    <s v="Revenues - Third Parties"/>
    <x v="0"/>
    <x v="3"/>
    <n v="2026"/>
    <n v="6"/>
    <s v="USD"/>
    <n v="175.59"/>
    <m/>
    <n v="175.59"/>
    <x v="2"/>
    <m/>
    <m/>
    <m/>
    <m/>
    <m/>
    <m/>
    <m/>
    <m/>
    <m/>
    <m/>
  </r>
  <r>
    <x v="6"/>
    <x v="258"/>
    <x v="8"/>
    <s v="Chile"/>
    <x v="0"/>
    <n v="40700"/>
    <s v="Revenues - Third Parties"/>
    <x v="0"/>
    <x v="9"/>
    <n v="2026"/>
    <n v="6"/>
    <s v="USD"/>
    <n v="1787.25"/>
    <m/>
    <n v="1787.25"/>
    <x v="2"/>
    <m/>
    <m/>
    <m/>
    <m/>
    <m/>
    <m/>
    <m/>
    <m/>
    <m/>
    <m/>
  </r>
  <r>
    <x v="6"/>
    <x v="259"/>
    <x v="8"/>
    <s v="Chile"/>
    <x v="3"/>
    <n v="40700"/>
    <s v="Revenues - Third Parties"/>
    <x v="0"/>
    <x v="46"/>
    <n v="2026"/>
    <n v="6"/>
    <s v="USD"/>
    <n v="338.63400000000001"/>
    <m/>
    <n v="338.63400000000001"/>
    <x v="2"/>
    <m/>
    <m/>
    <m/>
    <m/>
    <m/>
    <m/>
    <m/>
    <m/>
    <m/>
    <m/>
  </r>
  <r>
    <x v="6"/>
    <x v="259"/>
    <x v="8"/>
    <s v="Chile"/>
    <x v="2"/>
    <n v="40700"/>
    <s v="Revenues - Third Parties"/>
    <x v="0"/>
    <x v="15"/>
    <n v="2026"/>
    <n v="6"/>
    <s v="USD"/>
    <n v="395.72"/>
    <m/>
    <n v="395.72"/>
    <x v="2"/>
    <n v="1"/>
    <m/>
    <m/>
    <m/>
    <m/>
    <m/>
    <m/>
    <m/>
    <m/>
    <m/>
  </r>
  <r>
    <x v="6"/>
    <x v="259"/>
    <x v="8"/>
    <s v="Chile"/>
    <x v="3"/>
    <n v="40700"/>
    <s v="Revenues - Third Parties"/>
    <x v="0"/>
    <x v="70"/>
    <n v="2026"/>
    <n v="6"/>
    <s v="USD"/>
    <n v="490"/>
    <m/>
    <n v="490"/>
    <x v="2"/>
    <m/>
    <m/>
    <m/>
    <m/>
    <m/>
    <m/>
    <m/>
    <m/>
    <m/>
    <m/>
  </r>
  <r>
    <x v="6"/>
    <x v="259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59"/>
    <x v="8"/>
    <s v="Chile"/>
    <x v="6"/>
    <n v="40700"/>
    <s v="Revenues - Third Parties"/>
    <x v="0"/>
    <x v="32"/>
    <n v="2026"/>
    <n v="6"/>
    <s v="USD"/>
    <n v="2354.2199999999998"/>
    <m/>
    <n v="2354.2199999999998"/>
    <x v="2"/>
    <n v="1"/>
    <m/>
    <m/>
    <m/>
    <m/>
    <m/>
    <m/>
    <m/>
    <m/>
    <m/>
  </r>
  <r>
    <x v="6"/>
    <x v="259"/>
    <x v="8"/>
    <s v="Chile"/>
    <x v="3"/>
    <n v="40700"/>
    <s v="Revenues - Third Parties"/>
    <x v="0"/>
    <x v="21"/>
    <n v="2026"/>
    <n v="6"/>
    <s v="USD"/>
    <n v="1580.32"/>
    <m/>
    <n v="1580.32"/>
    <x v="2"/>
    <m/>
    <m/>
    <m/>
    <m/>
    <m/>
    <m/>
    <m/>
    <m/>
    <m/>
    <m/>
  </r>
  <r>
    <x v="6"/>
    <x v="259"/>
    <x v="8"/>
    <s v="Chile"/>
    <x v="0"/>
    <n v="40700"/>
    <s v="Revenues - Third Parties"/>
    <x v="0"/>
    <x v="9"/>
    <n v="2026"/>
    <n v="6"/>
    <s v="USD"/>
    <n v="1906.4"/>
    <m/>
    <n v="1906.4"/>
    <x v="2"/>
    <m/>
    <m/>
    <m/>
    <m/>
    <m/>
    <m/>
    <m/>
    <m/>
    <m/>
    <m/>
  </r>
  <r>
    <x v="6"/>
    <x v="260"/>
    <x v="8"/>
    <s v="Chile"/>
    <x v="3"/>
    <n v="40700"/>
    <s v="Revenues - Third Parties"/>
    <x v="0"/>
    <x v="46"/>
    <n v="2026"/>
    <n v="6"/>
    <s v="USD"/>
    <n v="225.756"/>
    <m/>
    <n v="225.756"/>
    <x v="2"/>
    <m/>
    <m/>
    <m/>
    <m/>
    <m/>
    <m/>
    <m/>
    <m/>
    <m/>
    <m/>
  </r>
  <r>
    <x v="6"/>
    <x v="260"/>
    <x v="8"/>
    <s v="Chile"/>
    <x v="2"/>
    <n v="40700"/>
    <s v="Revenues - Third Parties"/>
    <x v="0"/>
    <x v="15"/>
    <n v="2026"/>
    <n v="6"/>
    <s v="USD"/>
    <n v="619.05999999999995"/>
    <m/>
    <n v="619.05999999999995"/>
    <x v="2"/>
    <n v="1"/>
    <m/>
    <m/>
    <m/>
    <m/>
    <m/>
    <m/>
    <m/>
    <m/>
    <m/>
  </r>
  <r>
    <x v="6"/>
    <x v="260"/>
    <x v="8"/>
    <s v="Chile"/>
    <x v="3"/>
    <n v="40700"/>
    <s v="Revenues - Third Parties"/>
    <x v="0"/>
    <x v="76"/>
    <n v="2026"/>
    <n v="6"/>
    <s v="USD"/>
    <n v="646.65"/>
    <m/>
    <n v="646.65"/>
    <x v="2"/>
    <m/>
    <m/>
    <m/>
    <m/>
    <m/>
    <m/>
    <m/>
    <m/>
    <m/>
    <m/>
  </r>
  <r>
    <x v="6"/>
    <x v="260"/>
    <x v="8"/>
    <s v="Chile"/>
    <x v="3"/>
    <n v="40700"/>
    <s v="Revenues - Third Parties"/>
    <x v="0"/>
    <x v="70"/>
    <n v="2026"/>
    <n v="6"/>
    <s v="USD"/>
    <n v="196"/>
    <m/>
    <n v="196"/>
    <x v="2"/>
    <m/>
    <m/>
    <m/>
    <m/>
    <m/>
    <m/>
    <m/>
    <m/>
    <m/>
    <m/>
  </r>
  <r>
    <x v="6"/>
    <x v="260"/>
    <x v="8"/>
    <s v="Chile"/>
    <x v="3"/>
    <n v="40700"/>
    <s v="Revenues - Third Parties"/>
    <x v="0"/>
    <x v="12"/>
    <n v="2026"/>
    <n v="6"/>
    <s v="USD"/>
    <n v="106.61"/>
    <m/>
    <n v="106.61"/>
    <x v="2"/>
    <m/>
    <m/>
    <m/>
    <m/>
    <m/>
    <m/>
    <m/>
    <m/>
    <m/>
    <m/>
  </r>
  <r>
    <x v="6"/>
    <x v="260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0"/>
    <x v="8"/>
    <s v="Chile"/>
    <x v="6"/>
    <n v="40700"/>
    <s v="Revenues - Third Parties"/>
    <x v="0"/>
    <x v="32"/>
    <n v="2026"/>
    <n v="6"/>
    <s v="USD"/>
    <n v="1421.52"/>
    <m/>
    <n v="1421.52"/>
    <x v="2"/>
    <n v="1"/>
    <m/>
    <m/>
    <m/>
    <m/>
    <m/>
    <m/>
    <m/>
    <m/>
    <m/>
  </r>
  <r>
    <x v="6"/>
    <x v="260"/>
    <x v="8"/>
    <s v="Chile"/>
    <x v="3"/>
    <n v="40700"/>
    <s v="Revenues - Third Parties"/>
    <x v="0"/>
    <x v="21"/>
    <n v="2026"/>
    <n v="6"/>
    <s v="USD"/>
    <n v="903.04"/>
    <m/>
    <n v="903.04"/>
    <x v="2"/>
    <m/>
    <m/>
    <m/>
    <m/>
    <m/>
    <m/>
    <m/>
    <m/>
    <m/>
    <m/>
  </r>
  <r>
    <x v="6"/>
    <x v="260"/>
    <x v="8"/>
    <s v="Chile"/>
    <x v="0"/>
    <n v="40700"/>
    <s v="Revenues - Third Parties"/>
    <x v="0"/>
    <x v="9"/>
    <n v="2026"/>
    <n v="6"/>
    <s v="USD"/>
    <n v="1906.4"/>
    <m/>
    <n v="1906.4"/>
    <x v="2"/>
    <m/>
    <m/>
    <m/>
    <m/>
    <m/>
    <m/>
    <m/>
    <m/>
    <m/>
    <m/>
  </r>
  <r>
    <x v="6"/>
    <x v="261"/>
    <x v="8"/>
    <s v="Chile"/>
    <x v="3"/>
    <n v="40700"/>
    <s v="Revenues - Third Parties"/>
    <x v="0"/>
    <x v="46"/>
    <n v="2026"/>
    <n v="6"/>
    <s v="USD"/>
    <n v="677.26800000000003"/>
    <m/>
    <n v="677.26800000000003"/>
    <x v="2"/>
    <m/>
    <m/>
    <m/>
    <m/>
    <m/>
    <m/>
    <m/>
    <m/>
    <m/>
    <m/>
  </r>
  <r>
    <x v="6"/>
    <x v="261"/>
    <x v="8"/>
    <s v="Chile"/>
    <x v="2"/>
    <n v="40700"/>
    <s v="Revenues - Third Parties"/>
    <x v="0"/>
    <x v="15"/>
    <n v="2026"/>
    <n v="6"/>
    <s v="USD"/>
    <n v="2015.96"/>
    <m/>
    <n v="2015.96"/>
    <x v="2"/>
    <n v="1"/>
    <m/>
    <m/>
    <m/>
    <m/>
    <m/>
    <m/>
    <m/>
    <m/>
    <m/>
  </r>
  <r>
    <x v="6"/>
    <x v="261"/>
    <x v="8"/>
    <s v="Chile"/>
    <x v="3"/>
    <n v="40700"/>
    <s v="Revenues - Third Parties"/>
    <x v="0"/>
    <x v="76"/>
    <n v="2026"/>
    <n v="6"/>
    <s v="USD"/>
    <n v="646.65"/>
    <m/>
    <n v="646.65"/>
    <x v="2"/>
    <m/>
    <m/>
    <m/>
    <m/>
    <m/>
    <m/>
    <m/>
    <m/>
    <m/>
    <m/>
  </r>
  <r>
    <x v="6"/>
    <x v="261"/>
    <x v="8"/>
    <s v="Chile"/>
    <x v="3"/>
    <n v="40700"/>
    <s v="Revenues - Third Parties"/>
    <x v="0"/>
    <x v="70"/>
    <n v="2026"/>
    <n v="6"/>
    <s v="USD"/>
    <n v="882"/>
    <m/>
    <n v="882"/>
    <x v="2"/>
    <m/>
    <m/>
    <m/>
    <m/>
    <m/>
    <m/>
    <m/>
    <m/>
    <m/>
    <m/>
  </r>
  <r>
    <x v="6"/>
    <x v="261"/>
    <x v="8"/>
    <s v="Chile"/>
    <x v="3"/>
    <n v="40700"/>
    <s v="Revenues - Third Parties"/>
    <x v="0"/>
    <x v="12"/>
    <n v="2026"/>
    <n v="6"/>
    <s v="USD"/>
    <n v="319.83"/>
    <m/>
    <n v="319.83"/>
    <x v="2"/>
    <m/>
    <m/>
    <m/>
    <m/>
    <m/>
    <m/>
    <m/>
    <m/>
    <m/>
    <m/>
  </r>
  <r>
    <x v="6"/>
    <x v="261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1"/>
    <x v="8"/>
    <s v="Chile"/>
    <x v="6"/>
    <n v="40700"/>
    <s v="Revenues - Third Parties"/>
    <x v="0"/>
    <x v="32"/>
    <n v="2026"/>
    <n v="6"/>
    <s v="USD"/>
    <n v="6267.03"/>
    <m/>
    <n v="6267.03"/>
    <x v="2"/>
    <n v="1"/>
    <m/>
    <m/>
    <m/>
    <m/>
    <m/>
    <m/>
    <m/>
    <m/>
    <m/>
  </r>
  <r>
    <x v="6"/>
    <x v="261"/>
    <x v="8"/>
    <s v="Chile"/>
    <x v="3"/>
    <n v="40700"/>
    <s v="Revenues - Third Parties"/>
    <x v="0"/>
    <x v="21"/>
    <n v="2026"/>
    <n v="6"/>
    <s v="USD"/>
    <n v="1354.56"/>
    <m/>
    <n v="1354.56"/>
    <x v="2"/>
    <m/>
    <m/>
    <m/>
    <m/>
    <m/>
    <m/>
    <m/>
    <m/>
    <m/>
    <m/>
  </r>
  <r>
    <x v="6"/>
    <x v="261"/>
    <x v="8"/>
    <s v="Chile"/>
    <x v="0"/>
    <n v="40700"/>
    <s v="Revenues - Third Parties"/>
    <x v="0"/>
    <x v="9"/>
    <n v="2026"/>
    <n v="6"/>
    <s v="USD"/>
    <n v="2383"/>
    <m/>
    <n v="2383"/>
    <x v="2"/>
    <m/>
    <m/>
    <m/>
    <m/>
    <m/>
    <m/>
    <m/>
    <m/>
    <m/>
    <m/>
  </r>
  <r>
    <x v="6"/>
    <x v="262"/>
    <x v="8"/>
    <s v="Chile"/>
    <x v="2"/>
    <n v="40700"/>
    <s v="Revenues - Third Parties"/>
    <x v="0"/>
    <x v="15"/>
    <n v="2026"/>
    <n v="6"/>
    <s v="USD"/>
    <n v="125.27"/>
    <m/>
    <n v="125.27"/>
    <x v="2"/>
    <n v="1"/>
    <m/>
    <m/>
    <m/>
    <m/>
    <m/>
    <m/>
    <m/>
    <m/>
    <m/>
  </r>
  <r>
    <x v="6"/>
    <x v="262"/>
    <x v="8"/>
    <s v="Chile"/>
    <x v="3"/>
    <n v="40700"/>
    <s v="Revenues - Third Parties"/>
    <x v="0"/>
    <x v="70"/>
    <n v="2026"/>
    <n v="6"/>
    <s v="USD"/>
    <n v="490"/>
    <m/>
    <n v="490"/>
    <x v="2"/>
    <m/>
    <m/>
    <m/>
    <m/>
    <m/>
    <m/>
    <m/>
    <m/>
    <m/>
    <m/>
  </r>
  <r>
    <x v="6"/>
    <x v="262"/>
    <x v="8"/>
    <s v="Chile"/>
    <x v="3"/>
    <n v="40700"/>
    <s v="Revenues - Third Parties"/>
    <x v="0"/>
    <x v="12"/>
    <n v="2026"/>
    <n v="6"/>
    <s v="USD"/>
    <n v="319.83"/>
    <m/>
    <n v="319.83"/>
    <x v="2"/>
    <m/>
    <m/>
    <m/>
    <m/>
    <m/>
    <m/>
    <m/>
    <m/>
    <m/>
    <m/>
  </r>
  <r>
    <x v="6"/>
    <x v="262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2"/>
    <x v="8"/>
    <s v="Chile"/>
    <x v="6"/>
    <n v="40700"/>
    <s v="Revenues - Third Parties"/>
    <x v="0"/>
    <x v="32"/>
    <n v="2026"/>
    <n v="6"/>
    <s v="USD"/>
    <n v="742.61"/>
    <m/>
    <n v="742.61"/>
    <x v="2"/>
    <n v="1"/>
    <m/>
    <m/>
    <m/>
    <m/>
    <m/>
    <m/>
    <m/>
    <m/>
    <m/>
  </r>
  <r>
    <x v="6"/>
    <x v="262"/>
    <x v="8"/>
    <s v="Chile"/>
    <x v="0"/>
    <n v="40700"/>
    <s v="Revenues - Third Parties"/>
    <x v="0"/>
    <x v="9"/>
    <n v="2026"/>
    <n v="6"/>
    <s v="USD"/>
    <n v="357.45"/>
    <m/>
    <n v="357.45"/>
    <x v="2"/>
    <m/>
    <m/>
    <m/>
    <m/>
    <m/>
    <m/>
    <m/>
    <m/>
    <m/>
    <m/>
  </r>
  <r>
    <x v="6"/>
    <x v="263"/>
    <x v="8"/>
    <s v="Chile"/>
    <x v="3"/>
    <n v="40700"/>
    <s v="Revenues - Third Parties"/>
    <x v="0"/>
    <x v="46"/>
    <n v="2026"/>
    <n v="6"/>
    <s v="USD"/>
    <n v="112.878"/>
    <m/>
    <n v="112.878"/>
    <x v="2"/>
    <m/>
    <m/>
    <m/>
    <m/>
    <m/>
    <m/>
    <m/>
    <m/>
    <m/>
    <m/>
  </r>
  <r>
    <x v="6"/>
    <x v="263"/>
    <x v="8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6"/>
    <x v="263"/>
    <x v="8"/>
    <s v="Chile"/>
    <x v="2"/>
    <n v="40700"/>
    <s v="Revenues - Third Parties"/>
    <x v="0"/>
    <x v="15"/>
    <n v="2026"/>
    <n v="6"/>
    <s v="USD"/>
    <n v="698.94"/>
    <m/>
    <n v="698.94"/>
    <x v="2"/>
    <n v="1"/>
    <m/>
    <m/>
    <m/>
    <m/>
    <m/>
    <m/>
    <m/>
    <m/>
    <m/>
  </r>
  <r>
    <x v="6"/>
    <x v="263"/>
    <x v="8"/>
    <s v="Chile"/>
    <x v="3"/>
    <n v="40700"/>
    <s v="Revenues - Third Parties"/>
    <x v="0"/>
    <x v="70"/>
    <n v="2026"/>
    <n v="6"/>
    <s v="USD"/>
    <n v="98"/>
    <m/>
    <n v="98"/>
    <x v="2"/>
    <m/>
    <m/>
    <m/>
    <m/>
    <m/>
    <m/>
    <m/>
    <m/>
    <m/>
    <m/>
  </r>
  <r>
    <x v="6"/>
    <x v="263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3"/>
    <x v="8"/>
    <s v="Chile"/>
    <x v="6"/>
    <n v="40700"/>
    <s v="Revenues - Third Parties"/>
    <x v="0"/>
    <x v="32"/>
    <n v="2026"/>
    <n v="6"/>
    <s v="USD"/>
    <n v="2076.75"/>
    <m/>
    <n v="2076.75"/>
    <x v="2"/>
    <n v="1"/>
    <m/>
    <m/>
    <m/>
    <m/>
    <m/>
    <m/>
    <m/>
    <m/>
    <m/>
  </r>
  <r>
    <x v="6"/>
    <x v="263"/>
    <x v="8"/>
    <s v="Chile"/>
    <x v="0"/>
    <n v="40700"/>
    <s v="Revenues - Third Parties"/>
    <x v="0"/>
    <x v="9"/>
    <n v="2026"/>
    <n v="6"/>
    <s v="USD"/>
    <n v="357.45"/>
    <m/>
    <n v="357.45"/>
    <x v="2"/>
    <m/>
    <m/>
    <m/>
    <m/>
    <m/>
    <m/>
    <m/>
    <m/>
    <m/>
    <m/>
  </r>
  <r>
    <x v="6"/>
    <x v="264"/>
    <x v="8"/>
    <s v="Chile"/>
    <x v="3"/>
    <n v="40700"/>
    <s v="Revenues - Third Parties"/>
    <x v="0"/>
    <x v="46"/>
    <n v="2026"/>
    <n v="6"/>
    <s v="USD"/>
    <n v="338.63400000000001"/>
    <m/>
    <n v="338.63400000000001"/>
    <x v="2"/>
    <m/>
    <m/>
    <m/>
    <m/>
    <m/>
    <m/>
    <m/>
    <m/>
    <m/>
    <m/>
  </r>
  <r>
    <x v="6"/>
    <x v="264"/>
    <x v="8"/>
    <s v="Chile"/>
    <x v="2"/>
    <n v="40700"/>
    <s v="Revenues - Third Parties"/>
    <x v="0"/>
    <x v="15"/>
    <n v="2026"/>
    <n v="6"/>
    <s v="USD"/>
    <n v="531.96"/>
    <m/>
    <n v="531.96"/>
    <x v="2"/>
    <n v="1"/>
    <m/>
    <m/>
    <m/>
    <m/>
    <m/>
    <m/>
    <m/>
    <m/>
    <m/>
  </r>
  <r>
    <x v="6"/>
    <x v="264"/>
    <x v="8"/>
    <s v="Chile"/>
    <x v="3"/>
    <n v="40700"/>
    <s v="Revenues - Third Parties"/>
    <x v="0"/>
    <x v="70"/>
    <n v="2026"/>
    <n v="6"/>
    <s v="USD"/>
    <n v="294"/>
    <m/>
    <n v="294"/>
    <x v="2"/>
    <m/>
    <m/>
    <m/>
    <m/>
    <m/>
    <m/>
    <m/>
    <m/>
    <m/>
    <m/>
  </r>
  <r>
    <x v="6"/>
    <x v="264"/>
    <x v="8"/>
    <s v="Chile"/>
    <x v="0"/>
    <n v="40700"/>
    <s v="Revenues - Third Parties"/>
    <x v="0"/>
    <x v="77"/>
    <n v="2026"/>
    <n v="6"/>
    <s v="USD"/>
    <n v="250.84"/>
    <m/>
    <n v="250.84"/>
    <x v="2"/>
    <m/>
    <m/>
    <m/>
    <m/>
    <m/>
    <m/>
    <m/>
    <m/>
    <m/>
    <m/>
  </r>
  <r>
    <x v="6"/>
    <x v="264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4"/>
    <x v="8"/>
    <s v="Chile"/>
    <x v="6"/>
    <n v="40700"/>
    <s v="Revenues - Third Parties"/>
    <x v="0"/>
    <x v="32"/>
    <n v="2026"/>
    <n v="6"/>
    <s v="USD"/>
    <n v="1794.01"/>
    <m/>
    <n v="1794.01"/>
    <x v="2"/>
    <n v="1"/>
    <m/>
    <m/>
    <m/>
    <m/>
    <m/>
    <m/>
    <m/>
    <m/>
    <m/>
  </r>
  <r>
    <x v="6"/>
    <x v="265"/>
    <x v="8"/>
    <s v="Chile"/>
    <x v="3"/>
    <n v="40700"/>
    <s v="Revenues - Third Parties"/>
    <x v="0"/>
    <x v="46"/>
    <n v="2026"/>
    <n v="6"/>
    <s v="USD"/>
    <n v="451.52"/>
    <m/>
    <n v="451.52"/>
    <x v="2"/>
    <m/>
    <m/>
    <m/>
    <m/>
    <m/>
    <m/>
    <m/>
    <m/>
    <m/>
    <m/>
  </r>
  <r>
    <x v="6"/>
    <x v="265"/>
    <x v="8"/>
    <s v="Chile"/>
    <x v="2"/>
    <n v="40700"/>
    <s v="Revenues - Third Parties"/>
    <x v="0"/>
    <x v="15"/>
    <n v="2026"/>
    <n v="6"/>
    <s v="USD"/>
    <n v="472.98"/>
    <m/>
    <n v="472.98"/>
    <x v="2"/>
    <n v="1"/>
    <m/>
    <m/>
    <m/>
    <m/>
    <m/>
    <m/>
    <m/>
    <m/>
    <m/>
  </r>
  <r>
    <x v="6"/>
    <x v="265"/>
    <x v="8"/>
    <s v="Chile"/>
    <x v="3"/>
    <n v="40700"/>
    <s v="Revenues - Third Parties"/>
    <x v="0"/>
    <x v="70"/>
    <n v="2026"/>
    <n v="6"/>
    <s v="USD"/>
    <n v="392"/>
    <m/>
    <n v="392"/>
    <x v="2"/>
    <m/>
    <m/>
    <m/>
    <m/>
    <m/>
    <m/>
    <m/>
    <m/>
    <m/>
    <m/>
  </r>
  <r>
    <x v="6"/>
    <x v="265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5"/>
    <x v="8"/>
    <s v="Chile"/>
    <x v="6"/>
    <n v="40700"/>
    <s v="Revenues - Third Parties"/>
    <x v="0"/>
    <x v="32"/>
    <n v="2026"/>
    <n v="6"/>
    <s v="USD"/>
    <n v="2465.94"/>
    <m/>
    <n v="2465.94"/>
    <x v="2"/>
    <n v="1"/>
    <m/>
    <m/>
    <m/>
    <m/>
    <m/>
    <m/>
    <m/>
    <m/>
    <m/>
  </r>
  <r>
    <x v="6"/>
    <x v="265"/>
    <x v="8"/>
    <s v="Chile"/>
    <x v="0"/>
    <n v="40700"/>
    <s v="Revenues - Third Parties"/>
    <x v="0"/>
    <x v="9"/>
    <n v="2026"/>
    <n v="6"/>
    <s v="USD"/>
    <n v="119.15"/>
    <m/>
    <n v="119.15"/>
    <x v="2"/>
    <m/>
    <m/>
    <m/>
    <m/>
    <m/>
    <m/>
    <m/>
    <m/>
    <m/>
    <m/>
  </r>
  <r>
    <x v="6"/>
    <x v="266"/>
    <x v="8"/>
    <s v="Chile"/>
    <x v="3"/>
    <n v="40700"/>
    <s v="Revenues - Third Parties"/>
    <x v="0"/>
    <x v="46"/>
    <n v="2026"/>
    <n v="6"/>
    <s v="USD"/>
    <n v="112.88"/>
    <m/>
    <n v="112.88"/>
    <x v="2"/>
    <m/>
    <m/>
    <m/>
    <m/>
    <m/>
    <m/>
    <m/>
    <m/>
    <m/>
    <m/>
  </r>
  <r>
    <x v="6"/>
    <x v="266"/>
    <x v="8"/>
    <s v="Chile"/>
    <x v="2"/>
    <n v="40700"/>
    <s v="Revenues - Third Parties"/>
    <x v="0"/>
    <x v="15"/>
    <n v="2026"/>
    <n v="6"/>
    <s v="USD"/>
    <n v="125.27"/>
    <m/>
    <n v="125.27"/>
    <x v="2"/>
    <n v="1"/>
    <m/>
    <m/>
    <m/>
    <m/>
    <m/>
    <m/>
    <m/>
    <m/>
    <m/>
  </r>
  <r>
    <x v="6"/>
    <x v="266"/>
    <x v="8"/>
    <s v="Chile"/>
    <x v="3"/>
    <n v="40700"/>
    <s v="Revenues - Third Parties"/>
    <x v="0"/>
    <x v="70"/>
    <n v="2026"/>
    <n v="6"/>
    <s v="USD"/>
    <n v="98"/>
    <m/>
    <n v="98"/>
    <x v="2"/>
    <m/>
    <m/>
    <m/>
    <m/>
    <m/>
    <m/>
    <m/>
    <m/>
    <m/>
    <m/>
  </r>
  <r>
    <x v="6"/>
    <x v="266"/>
    <x v="8"/>
    <s v="Chile"/>
    <x v="6"/>
    <n v="40700"/>
    <s v="Revenues - Third Parties"/>
    <x v="0"/>
    <x v="32"/>
    <n v="2026"/>
    <n v="6"/>
    <s v="USD"/>
    <n v="514.53"/>
    <m/>
    <n v="514.53"/>
    <x v="2"/>
    <n v="1"/>
    <m/>
    <m/>
    <m/>
    <m/>
    <m/>
    <m/>
    <m/>
    <m/>
    <m/>
  </r>
  <r>
    <x v="6"/>
    <x v="267"/>
    <x v="8"/>
    <s v="Chile"/>
    <x v="3"/>
    <n v="40700"/>
    <s v="Revenues - Third Parties"/>
    <x v="0"/>
    <x v="46"/>
    <n v="2026"/>
    <n v="6"/>
    <s v="USD"/>
    <n v="112.88"/>
    <m/>
    <n v="112.88"/>
    <x v="2"/>
    <m/>
    <m/>
    <m/>
    <m/>
    <m/>
    <m/>
    <m/>
    <m/>
    <m/>
    <m/>
  </r>
  <r>
    <x v="6"/>
    <x v="267"/>
    <x v="8"/>
    <s v="Chile"/>
    <x v="2"/>
    <n v="40700"/>
    <s v="Revenues - Third Parties"/>
    <x v="0"/>
    <x v="15"/>
    <n v="2026"/>
    <n v="6"/>
    <s v="USD"/>
    <n v="1071.76"/>
    <m/>
    <n v="1071.76"/>
    <x v="2"/>
    <n v="1"/>
    <m/>
    <m/>
    <m/>
    <m/>
    <m/>
    <m/>
    <m/>
    <m/>
    <m/>
  </r>
  <r>
    <x v="6"/>
    <x v="267"/>
    <x v="8"/>
    <s v="Chile"/>
    <x v="3"/>
    <n v="40700"/>
    <s v="Revenues - Third Parties"/>
    <x v="0"/>
    <x v="70"/>
    <n v="2026"/>
    <n v="6"/>
    <s v="USD"/>
    <n v="98"/>
    <m/>
    <n v="98"/>
    <x v="2"/>
    <m/>
    <m/>
    <m/>
    <m/>
    <m/>
    <m/>
    <m/>
    <m/>
    <m/>
    <m/>
  </r>
  <r>
    <x v="6"/>
    <x v="267"/>
    <x v="8"/>
    <s v="Chile"/>
    <x v="0"/>
    <n v="40700"/>
    <s v="Revenues - Third Parties"/>
    <x v="0"/>
    <x v="77"/>
    <n v="2026"/>
    <n v="6"/>
    <s v="USD"/>
    <n v="1668.1"/>
    <m/>
    <n v="1668.1"/>
    <x v="2"/>
    <m/>
    <m/>
    <m/>
    <m/>
    <m/>
    <m/>
    <m/>
    <m/>
    <m/>
    <m/>
  </r>
  <r>
    <x v="6"/>
    <x v="267"/>
    <x v="8"/>
    <s v="Chile"/>
    <x v="3"/>
    <n v="40700"/>
    <s v="Revenues - Third Parties"/>
    <x v="0"/>
    <x v="12"/>
    <n v="2026"/>
    <n v="6"/>
    <s v="USD"/>
    <n v="213.22"/>
    <m/>
    <n v="213.22"/>
    <x v="2"/>
    <m/>
    <m/>
    <m/>
    <m/>
    <m/>
    <m/>
    <m/>
    <m/>
    <m/>
    <m/>
  </r>
  <r>
    <x v="6"/>
    <x v="267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7"/>
    <x v="8"/>
    <s v="Chile"/>
    <x v="6"/>
    <n v="40700"/>
    <s v="Revenues - Third Parties"/>
    <x v="0"/>
    <x v="32"/>
    <n v="2026"/>
    <n v="6"/>
    <s v="USD"/>
    <n v="273.12"/>
    <m/>
    <n v="273.12"/>
    <x v="2"/>
    <n v="1"/>
    <m/>
    <m/>
    <m/>
    <m/>
    <m/>
    <m/>
    <m/>
    <m/>
    <m/>
  </r>
  <r>
    <x v="6"/>
    <x v="268"/>
    <x v="8"/>
    <s v="Chile"/>
    <x v="3"/>
    <n v="40700"/>
    <s v="Revenues - Third Parties"/>
    <x v="0"/>
    <x v="46"/>
    <n v="2026"/>
    <n v="6"/>
    <s v="USD"/>
    <n v="451.52"/>
    <m/>
    <n v="451.52"/>
    <x v="2"/>
    <m/>
    <m/>
    <m/>
    <m/>
    <m/>
    <m/>
    <m/>
    <m/>
    <m/>
    <m/>
  </r>
  <r>
    <x v="6"/>
    <x v="268"/>
    <x v="8"/>
    <s v="Chile"/>
    <x v="2"/>
    <n v="40700"/>
    <s v="Revenues - Third Parties"/>
    <x v="0"/>
    <x v="15"/>
    <n v="2026"/>
    <n v="6"/>
    <s v="USD"/>
    <n v="593.58000000000004"/>
    <m/>
    <n v="593.58000000000004"/>
    <x v="2"/>
    <n v="1"/>
    <m/>
    <m/>
    <m/>
    <m/>
    <m/>
    <m/>
    <m/>
    <m/>
    <m/>
  </r>
  <r>
    <x v="6"/>
    <x v="268"/>
    <x v="8"/>
    <s v="Chile"/>
    <x v="3"/>
    <n v="40700"/>
    <s v="Revenues - Third Parties"/>
    <x v="0"/>
    <x v="70"/>
    <n v="2026"/>
    <n v="6"/>
    <s v="USD"/>
    <n v="392"/>
    <m/>
    <n v="392"/>
    <x v="2"/>
    <m/>
    <m/>
    <m/>
    <m/>
    <m/>
    <m/>
    <m/>
    <m/>
    <m/>
    <m/>
  </r>
  <r>
    <x v="6"/>
    <x v="268"/>
    <x v="8"/>
    <s v="Chile"/>
    <x v="0"/>
    <n v="40700"/>
    <s v="Revenues - Third Parties"/>
    <x v="0"/>
    <x v="77"/>
    <n v="2026"/>
    <n v="6"/>
    <s v="USD"/>
    <n v="125.42"/>
    <m/>
    <n v="125.42"/>
    <x v="2"/>
    <m/>
    <m/>
    <m/>
    <m/>
    <m/>
    <m/>
    <m/>
    <m/>
    <m/>
    <m/>
  </r>
  <r>
    <x v="6"/>
    <x v="268"/>
    <x v="8"/>
    <s v="Chile"/>
    <x v="3"/>
    <n v="40700"/>
    <s v="Revenues - Third Parties"/>
    <x v="0"/>
    <x v="12"/>
    <n v="2026"/>
    <n v="6"/>
    <s v="USD"/>
    <n v="746.27"/>
    <m/>
    <n v="746.27"/>
    <x v="2"/>
    <m/>
    <m/>
    <m/>
    <m/>
    <m/>
    <m/>
    <m/>
    <m/>
    <m/>
    <m/>
  </r>
  <r>
    <x v="6"/>
    <x v="268"/>
    <x v="8"/>
    <s v="Chile"/>
    <x v="3"/>
    <n v="40700"/>
    <s v="Revenues - Third Parties"/>
    <x v="0"/>
    <x v="26"/>
    <n v="2026"/>
    <n v="6"/>
    <s v="USD"/>
    <n v="376.26"/>
    <m/>
    <n v="376.26"/>
    <x v="2"/>
    <m/>
    <m/>
    <m/>
    <m/>
    <m/>
    <m/>
    <m/>
    <m/>
    <m/>
    <m/>
  </r>
  <r>
    <x v="6"/>
    <x v="268"/>
    <x v="8"/>
    <s v="Chile"/>
    <x v="6"/>
    <n v="40700"/>
    <s v="Revenues - Third Parties"/>
    <x v="0"/>
    <x v="32"/>
    <n v="2026"/>
    <n v="6"/>
    <s v="USD"/>
    <n v="1157.49"/>
    <m/>
    <n v="1157.49"/>
    <x v="2"/>
    <n v="1"/>
    <m/>
    <m/>
    <m/>
    <m/>
    <m/>
    <m/>
    <m/>
    <m/>
    <m/>
  </r>
  <r>
    <x v="6"/>
    <x v="268"/>
    <x v="8"/>
    <s v="Chile"/>
    <x v="0"/>
    <n v="40700"/>
    <s v="Revenues - Third Parties"/>
    <x v="0"/>
    <x v="9"/>
    <n v="2026"/>
    <n v="6"/>
    <s v="USD"/>
    <n v="238.3"/>
    <m/>
    <n v="238.3"/>
    <x v="2"/>
    <m/>
    <m/>
    <m/>
    <m/>
    <m/>
    <m/>
    <m/>
    <m/>
    <m/>
    <m/>
  </r>
  <r>
    <x v="1"/>
    <x v="1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6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1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7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71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72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72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7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73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4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4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74"/>
    <x v="1"/>
    <s v="Chile"/>
    <x v="3"/>
    <n v="40700"/>
    <s v="Revenues - Third Parties"/>
    <x v="0"/>
    <x v="26"/>
    <n v="2026"/>
    <n v="6"/>
    <s v="USD"/>
    <n v="310.82"/>
    <m/>
    <n v="310.82"/>
    <x v="2"/>
    <m/>
    <m/>
    <m/>
    <m/>
    <m/>
    <m/>
    <m/>
    <m/>
    <m/>
    <m/>
  </r>
  <r>
    <x v="1"/>
    <x v="275"/>
    <x v="1"/>
    <s v="Chile"/>
    <x v="0"/>
    <n v="40700"/>
    <s v="Revenues - Third Parties"/>
    <x v="0"/>
    <x v="1"/>
    <n v="2026"/>
    <n v="6"/>
    <s v="USD"/>
    <n v="286.89"/>
    <m/>
    <n v="286.89"/>
    <x v="2"/>
    <m/>
    <m/>
    <m/>
    <m/>
    <m/>
    <m/>
    <m/>
    <m/>
    <m/>
    <m/>
  </r>
  <r>
    <x v="1"/>
    <x v="276"/>
    <x v="1"/>
    <s v="Chile"/>
    <x v="0"/>
    <n v="40700"/>
    <s v="Revenues - Third Parties"/>
    <x v="0"/>
    <x v="1"/>
    <n v="2026"/>
    <n v="6"/>
    <s v="USD"/>
    <n v="286.89"/>
    <m/>
    <n v="286.89"/>
    <x v="2"/>
    <m/>
    <m/>
    <m/>
    <m/>
    <m/>
    <m/>
    <m/>
    <m/>
    <m/>
    <m/>
  </r>
  <r>
    <x v="1"/>
    <x v="27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27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77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78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18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18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218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218"/>
    <x v="1"/>
    <s v="Chile"/>
    <x v="0"/>
    <n v="40700"/>
    <s v="Revenues - Third Parties"/>
    <x v="0"/>
    <x v="1"/>
    <n v="2026"/>
    <n v="6"/>
    <s v="USD"/>
    <n v="286.89"/>
    <m/>
    <n v="286.89"/>
    <x v="2"/>
    <m/>
    <m/>
    <m/>
    <m/>
    <m/>
    <m/>
    <m/>
    <m/>
    <m/>
    <m/>
  </r>
  <r>
    <x v="1"/>
    <x v="27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29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9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8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81"/>
    <x v="1"/>
    <s v="Chile"/>
    <x v="3"/>
    <n v="40700"/>
    <s v="Revenues - Third Parties"/>
    <x v="0"/>
    <x v="26"/>
    <n v="2026"/>
    <n v="6"/>
    <s v="USD"/>
    <n v="310.82"/>
    <m/>
    <n v="310.82"/>
    <x v="2"/>
    <m/>
    <m/>
    <m/>
    <m/>
    <m/>
    <m/>
    <m/>
    <m/>
    <m/>
    <m/>
  </r>
  <r>
    <x v="1"/>
    <x v="28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1"/>
    <x v="1"/>
    <s v="Chile"/>
    <x v="3"/>
    <n v="40700"/>
    <s v="Revenues - Third Parties"/>
    <x v="0"/>
    <x v="26"/>
    <n v="2026"/>
    <n v="6"/>
    <s v="USD"/>
    <n v="310.82"/>
    <m/>
    <n v="310.82"/>
    <x v="2"/>
    <m/>
    <m/>
    <m/>
    <m/>
    <m/>
    <m/>
    <m/>
    <m/>
    <m/>
    <m/>
  </r>
  <r>
    <x v="1"/>
    <x v="3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2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2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32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2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19"/>
    <x v="1"/>
    <s v="Chile"/>
    <x v="1"/>
    <n v="40700"/>
    <s v="Revenues - Third Parties"/>
    <x v="0"/>
    <x v="2"/>
    <n v="2026"/>
    <n v="6"/>
    <s v="USD"/>
    <n v="270.39999999999998"/>
    <m/>
    <n v="270.39999999999998"/>
    <x v="2"/>
    <m/>
    <m/>
    <m/>
    <m/>
    <m/>
    <m/>
    <m/>
    <m/>
    <m/>
    <m/>
  </r>
  <r>
    <x v="1"/>
    <x v="219"/>
    <x v="1"/>
    <s v="Chile"/>
    <x v="1"/>
    <n v="40700"/>
    <s v="Revenues - Third Parties"/>
    <x v="0"/>
    <x v="3"/>
    <n v="2026"/>
    <n v="6"/>
    <s v="USD"/>
    <n v="676"/>
    <m/>
    <n v="676"/>
    <x v="2"/>
    <m/>
    <m/>
    <m/>
    <m/>
    <m/>
    <m/>
    <m/>
    <m/>
    <m/>
    <m/>
  </r>
  <r>
    <x v="1"/>
    <x v="219"/>
    <x v="1"/>
    <s v="Chile"/>
    <x v="0"/>
    <n v="40700"/>
    <s v="Revenues - Third Parties"/>
    <x v="0"/>
    <x v="1"/>
    <n v="2026"/>
    <n v="6"/>
    <s v="USD"/>
    <n v="382.52"/>
    <m/>
    <n v="382.52"/>
    <x v="2"/>
    <m/>
    <m/>
    <m/>
    <m/>
    <m/>
    <m/>
    <m/>
    <m/>
    <m/>
    <m/>
  </r>
  <r>
    <x v="1"/>
    <x v="33"/>
    <x v="1"/>
    <s v="Chile"/>
    <x v="2"/>
    <n v="40700"/>
    <s v="Revenues - Third Parties"/>
    <x v="0"/>
    <x v="5"/>
    <n v="2026"/>
    <n v="6"/>
    <s v="USD"/>
    <n v="197.86"/>
    <m/>
    <n v="197.86"/>
    <x v="2"/>
    <n v="1"/>
    <m/>
    <m/>
    <m/>
    <m/>
    <m/>
    <m/>
    <m/>
    <m/>
    <m/>
  </r>
  <r>
    <x v="1"/>
    <x v="33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20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220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34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34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34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8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7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7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8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0"/>
    <x v="1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1"/>
    <x v="40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40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4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84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84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284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284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8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21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21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2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86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87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8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88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2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42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4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22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8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0"/>
    <x v="1"/>
    <s v="Chile"/>
    <x v="2"/>
    <n v="40700"/>
    <s v="Revenues - Third Parties"/>
    <x v="0"/>
    <x v="5"/>
    <n v="2026"/>
    <n v="6"/>
    <s v="USD"/>
    <n v="270.45"/>
    <m/>
    <n v="270.45"/>
    <x v="2"/>
    <n v="1"/>
    <m/>
    <m/>
    <m/>
    <m/>
    <m/>
    <m/>
    <m/>
    <m/>
    <m/>
  </r>
  <r>
    <x v="1"/>
    <x v="290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290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29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24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22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2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3"/>
    <x v="1"/>
    <s v="Chile"/>
    <x v="2"/>
    <n v="40700"/>
    <s v="Revenues - Third Parties"/>
    <x v="0"/>
    <x v="5"/>
    <n v="2026"/>
    <n v="6"/>
    <s v="USD"/>
    <n v="217.77"/>
    <m/>
    <n v="217.77"/>
    <x v="2"/>
    <n v="1"/>
    <m/>
    <m/>
    <m/>
    <m/>
    <m/>
    <m/>
    <m/>
    <m/>
    <m/>
  </r>
  <r>
    <x v="1"/>
    <x v="29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7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47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47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4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5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95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9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6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9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4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98"/>
    <x v="1"/>
    <s v="Chile"/>
    <x v="2"/>
    <n v="40700"/>
    <s v="Revenues - Third Parties"/>
    <x v="0"/>
    <x v="5"/>
    <n v="2026"/>
    <n v="6"/>
    <s v="USD"/>
    <n v="270.45"/>
    <m/>
    <n v="270.45"/>
    <x v="2"/>
    <n v="1"/>
    <m/>
    <m/>
    <m/>
    <m/>
    <m/>
    <m/>
    <m/>
    <m/>
    <m/>
  </r>
  <r>
    <x v="1"/>
    <x v="298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299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99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9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1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51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5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0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300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300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0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29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2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2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52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5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3"/>
    <x v="1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1"/>
    <x v="53"/>
    <x v="1"/>
    <s v="Chile"/>
    <x v="1"/>
    <n v="40700"/>
    <s v="Revenues - Third Parties"/>
    <x v="0"/>
    <x v="2"/>
    <n v="2026"/>
    <n v="6"/>
    <s v="USD"/>
    <n v="216.32"/>
    <m/>
    <n v="216.32"/>
    <x v="2"/>
    <m/>
    <m/>
    <m/>
    <m/>
    <m/>
    <m/>
    <m/>
    <m/>
    <m/>
    <m/>
  </r>
  <r>
    <x v="1"/>
    <x v="53"/>
    <x v="1"/>
    <s v="Chile"/>
    <x v="1"/>
    <n v="40700"/>
    <s v="Revenues - Third Parties"/>
    <x v="0"/>
    <x v="3"/>
    <n v="2026"/>
    <n v="6"/>
    <s v="USD"/>
    <n v="540.79999999999995"/>
    <m/>
    <n v="540.79999999999995"/>
    <x v="2"/>
    <m/>
    <m/>
    <m/>
    <m/>
    <m/>
    <m/>
    <m/>
    <m/>
    <m/>
    <m/>
  </r>
  <r>
    <x v="1"/>
    <x v="5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4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54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5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5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55"/>
    <x v="1"/>
    <s v="Chile"/>
    <x v="1"/>
    <n v="40700"/>
    <s v="Revenues - Third Parties"/>
    <x v="0"/>
    <x v="2"/>
    <n v="2026"/>
    <n v="6"/>
    <s v="USD"/>
    <n v="162.24"/>
    <m/>
    <n v="162.24"/>
    <x v="2"/>
    <m/>
    <m/>
    <m/>
    <m/>
    <m/>
    <m/>
    <m/>
    <m/>
    <m/>
    <m/>
  </r>
  <r>
    <x v="1"/>
    <x v="55"/>
    <x v="1"/>
    <s v="Chile"/>
    <x v="1"/>
    <n v="40700"/>
    <s v="Revenues - Third Parties"/>
    <x v="0"/>
    <x v="3"/>
    <n v="2026"/>
    <n v="6"/>
    <s v="USD"/>
    <n v="405.6"/>
    <m/>
    <n v="405.6"/>
    <x v="2"/>
    <m/>
    <m/>
    <m/>
    <m/>
    <m/>
    <m/>
    <m/>
    <m/>
    <m/>
    <m/>
  </r>
  <r>
    <x v="1"/>
    <x v="5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30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30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3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2"/>
    <x v="1"/>
    <s v="Chile"/>
    <x v="2"/>
    <n v="40700"/>
    <s v="Revenues - Third Parties"/>
    <x v="0"/>
    <x v="5"/>
    <n v="2026"/>
    <n v="6"/>
    <s v="USD"/>
    <n v="217.77"/>
    <m/>
    <n v="217.77"/>
    <x v="2"/>
    <n v="1"/>
    <m/>
    <m/>
    <m/>
    <m/>
    <m/>
    <m/>
    <m/>
    <m/>
    <m/>
  </r>
  <r>
    <x v="1"/>
    <x v="302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302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0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11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7"/>
    <x v="1"/>
    <s v="Chile"/>
    <x v="2"/>
    <n v="40700"/>
    <s v="Revenues - Third Parties"/>
    <x v="0"/>
    <x v="5"/>
    <n v="2026"/>
    <n v="6"/>
    <s v="USD"/>
    <n v="91.27"/>
    <m/>
    <n v="91.27"/>
    <x v="2"/>
    <n v="1"/>
    <m/>
    <m/>
    <m/>
    <m/>
    <m/>
    <m/>
    <m/>
    <m/>
    <m/>
  </r>
  <r>
    <x v="1"/>
    <x v="57"/>
    <x v="1"/>
    <s v="Chile"/>
    <x v="1"/>
    <n v="40700"/>
    <s v="Revenues - Third Parties"/>
    <x v="0"/>
    <x v="2"/>
    <n v="2026"/>
    <n v="6"/>
    <s v="USD"/>
    <n v="324.48"/>
    <m/>
    <n v="324.48"/>
    <x v="2"/>
    <m/>
    <m/>
    <m/>
    <m/>
    <m/>
    <m/>
    <m/>
    <m/>
    <m/>
    <m/>
  </r>
  <r>
    <x v="1"/>
    <x v="57"/>
    <x v="1"/>
    <s v="Chile"/>
    <x v="1"/>
    <n v="40700"/>
    <s v="Revenues - Third Parties"/>
    <x v="0"/>
    <x v="3"/>
    <n v="2026"/>
    <n v="6"/>
    <s v="USD"/>
    <n v="811.2"/>
    <m/>
    <n v="811.2"/>
    <x v="2"/>
    <m/>
    <m/>
    <m/>
    <m/>
    <m/>
    <m/>
    <m/>
    <m/>
    <m/>
    <m/>
  </r>
  <r>
    <x v="1"/>
    <x v="5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8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59"/>
    <x v="1"/>
    <s v="Chile"/>
    <x v="2"/>
    <n v="40700"/>
    <s v="Revenues - Third Parties"/>
    <x v="0"/>
    <x v="5"/>
    <n v="2026"/>
    <n v="6"/>
    <s v="USD"/>
    <n v="139.85"/>
    <m/>
    <n v="139.85"/>
    <x v="2"/>
    <n v="1"/>
    <m/>
    <m/>
    <m/>
    <m/>
    <m/>
    <m/>
    <m/>
    <m/>
    <m/>
  </r>
  <r>
    <x v="1"/>
    <x v="59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59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5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0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6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31"/>
    <x v="1"/>
    <s v="Chile"/>
    <x v="2"/>
    <n v="40700"/>
    <s v="Revenues - Third Parties"/>
    <x v="0"/>
    <x v="5"/>
    <n v="2026"/>
    <n v="6"/>
    <s v="USD"/>
    <n v="197.86"/>
    <m/>
    <n v="197.86"/>
    <x v="2"/>
    <n v="1"/>
    <m/>
    <m/>
    <m/>
    <m/>
    <m/>
    <m/>
    <m/>
    <m/>
    <m/>
  </r>
  <r>
    <x v="1"/>
    <x v="231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31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3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1"/>
    <x v="1"/>
    <s v="Chile"/>
    <x v="2"/>
    <n v="40700"/>
    <s v="Revenues - Third Parties"/>
    <x v="0"/>
    <x v="5"/>
    <n v="2026"/>
    <n v="6"/>
    <s v="USD"/>
    <n v="270.45"/>
    <m/>
    <n v="270.45"/>
    <x v="2"/>
    <n v="1"/>
    <m/>
    <m/>
    <m/>
    <m/>
    <m/>
    <m/>
    <m/>
    <m/>
    <m/>
  </r>
  <r>
    <x v="1"/>
    <x v="61"/>
    <x v="1"/>
    <s v="Chile"/>
    <x v="1"/>
    <n v="40700"/>
    <s v="Revenues - Third Parties"/>
    <x v="0"/>
    <x v="2"/>
    <n v="2026"/>
    <n v="6"/>
    <s v="USD"/>
    <n v="162.24"/>
    <m/>
    <n v="162.24"/>
    <x v="2"/>
    <m/>
    <m/>
    <m/>
    <m/>
    <m/>
    <m/>
    <m/>
    <m/>
    <m/>
    <m/>
  </r>
  <r>
    <x v="1"/>
    <x v="61"/>
    <x v="1"/>
    <s v="Chile"/>
    <x v="1"/>
    <n v="40700"/>
    <s v="Revenues - Third Parties"/>
    <x v="0"/>
    <x v="3"/>
    <n v="2026"/>
    <n v="6"/>
    <s v="USD"/>
    <n v="405.6"/>
    <m/>
    <n v="405.6"/>
    <x v="2"/>
    <m/>
    <m/>
    <m/>
    <m/>
    <m/>
    <m/>
    <m/>
    <m/>
    <m/>
    <m/>
  </r>
  <r>
    <x v="1"/>
    <x v="6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2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6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3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63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6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4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304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30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5"/>
    <x v="1"/>
    <s v="Chile"/>
    <x v="2"/>
    <n v="40700"/>
    <s v="Revenues - Third Parties"/>
    <x v="0"/>
    <x v="5"/>
    <n v="2026"/>
    <n v="6"/>
    <s v="USD"/>
    <n v="323.13"/>
    <m/>
    <n v="323.13"/>
    <x v="2"/>
    <n v="1"/>
    <m/>
    <m/>
    <m/>
    <m/>
    <m/>
    <m/>
    <m/>
    <m/>
    <m/>
  </r>
  <r>
    <x v="1"/>
    <x v="305"/>
    <x v="1"/>
    <s v="Chile"/>
    <x v="1"/>
    <n v="40700"/>
    <s v="Revenues - Third Parties"/>
    <x v="0"/>
    <x v="2"/>
    <n v="2026"/>
    <n v="6"/>
    <s v="USD"/>
    <n v="216.32"/>
    <m/>
    <n v="216.32"/>
    <x v="2"/>
    <m/>
    <m/>
    <m/>
    <m/>
    <m/>
    <m/>
    <m/>
    <m/>
    <m/>
    <m/>
  </r>
  <r>
    <x v="1"/>
    <x v="305"/>
    <x v="1"/>
    <s v="Chile"/>
    <x v="1"/>
    <n v="40700"/>
    <s v="Revenues - Third Parties"/>
    <x v="0"/>
    <x v="3"/>
    <n v="2026"/>
    <n v="6"/>
    <s v="USD"/>
    <n v="540.79999999999995"/>
    <m/>
    <n v="540.79999999999995"/>
    <x v="2"/>
    <m/>
    <m/>
    <m/>
    <m/>
    <m/>
    <m/>
    <m/>
    <m/>
    <m/>
    <m/>
  </r>
  <r>
    <x v="1"/>
    <x v="305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32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32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232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23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6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66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66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6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6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0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70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70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7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6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06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306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306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1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71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71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7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7"/>
    <x v="1"/>
    <s v="Chile"/>
    <x v="2"/>
    <n v="40700"/>
    <s v="Revenues - Third Parties"/>
    <x v="0"/>
    <x v="5"/>
    <n v="2026"/>
    <n v="6"/>
    <s v="USD"/>
    <n v="125.27"/>
    <m/>
    <n v="125.27"/>
    <x v="2"/>
    <n v="1"/>
    <m/>
    <m/>
    <m/>
    <m/>
    <m/>
    <m/>
    <m/>
    <m/>
    <m/>
  </r>
  <r>
    <x v="1"/>
    <x v="307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307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0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233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233"/>
    <x v="1"/>
    <s v="Chile"/>
    <x v="1"/>
    <n v="40700"/>
    <s v="Revenues - Third Parties"/>
    <x v="0"/>
    <x v="2"/>
    <n v="2026"/>
    <n v="6"/>
    <s v="USD"/>
    <n v="324.48"/>
    <m/>
    <n v="324.48"/>
    <x v="2"/>
    <m/>
    <m/>
    <m/>
    <m/>
    <m/>
    <m/>
    <m/>
    <m/>
    <m/>
    <m/>
  </r>
  <r>
    <x v="1"/>
    <x v="233"/>
    <x v="1"/>
    <s v="Chile"/>
    <x v="1"/>
    <n v="40700"/>
    <s v="Revenues - Third Parties"/>
    <x v="0"/>
    <x v="3"/>
    <n v="2026"/>
    <n v="6"/>
    <s v="USD"/>
    <n v="811.2"/>
    <m/>
    <n v="811.2"/>
    <x v="2"/>
    <m/>
    <m/>
    <m/>
    <m/>
    <m/>
    <m/>
    <m/>
    <m/>
    <m/>
    <m/>
  </r>
  <r>
    <x v="1"/>
    <x v="23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2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72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72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72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4"/>
    <x v="1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1"/>
    <x v="74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74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7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8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8"/>
    <x v="1"/>
    <s v="Chile"/>
    <x v="1"/>
    <n v="40700"/>
    <s v="Revenues - Third Parties"/>
    <x v="0"/>
    <x v="2"/>
    <n v="2026"/>
    <n v="6"/>
    <s v="USD"/>
    <n v="108.16"/>
    <m/>
    <n v="108.16"/>
    <x v="2"/>
    <m/>
    <m/>
    <m/>
    <m/>
    <m/>
    <m/>
    <m/>
    <m/>
    <m/>
    <m/>
  </r>
  <r>
    <x v="1"/>
    <x v="78"/>
    <x v="1"/>
    <s v="Chile"/>
    <x v="1"/>
    <n v="40700"/>
    <s v="Revenues - Third Parties"/>
    <x v="0"/>
    <x v="3"/>
    <n v="2026"/>
    <n v="6"/>
    <s v="USD"/>
    <n v="270.39999999999998"/>
    <m/>
    <n v="270.39999999999998"/>
    <x v="2"/>
    <m/>
    <m/>
    <m/>
    <m/>
    <m/>
    <m/>
    <m/>
    <m/>
    <m/>
    <m/>
  </r>
  <r>
    <x v="1"/>
    <x v="78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79"/>
    <x v="1"/>
    <s v="Chile"/>
    <x v="2"/>
    <n v="40700"/>
    <s v="Revenues - Third Parties"/>
    <x v="0"/>
    <x v="5"/>
    <n v="2026"/>
    <n v="6"/>
    <s v="USD"/>
    <n v="145.18"/>
    <m/>
    <n v="145.18"/>
    <x v="2"/>
    <n v="1"/>
    <m/>
    <m/>
    <m/>
    <m/>
    <m/>
    <m/>
    <m/>
    <m/>
    <m/>
  </r>
  <r>
    <x v="1"/>
    <x v="79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79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7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09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09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10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11"/>
    <x v="1"/>
    <s v="Chile"/>
    <x v="1"/>
    <n v="40700"/>
    <s v="Revenues - Third Parties"/>
    <x v="0"/>
    <x v="2"/>
    <n v="2026"/>
    <n v="6"/>
    <s v="USD"/>
    <n v="54.08"/>
    <m/>
    <n v="54.08"/>
    <x v="2"/>
    <m/>
    <m/>
    <m/>
    <m/>
    <m/>
    <m/>
    <m/>
    <m/>
    <m/>
    <m/>
  </r>
  <r>
    <x v="1"/>
    <x v="311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31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81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83"/>
    <x v="1"/>
    <s v="Chile"/>
    <x v="2"/>
    <n v="40700"/>
    <s v="Revenues - Third Parties"/>
    <x v="0"/>
    <x v="5"/>
    <n v="2026"/>
    <n v="6"/>
    <s v="USD"/>
    <n v="290.36"/>
    <m/>
    <n v="290.36"/>
    <x v="2"/>
    <n v="1"/>
    <m/>
    <m/>
    <m/>
    <m/>
    <m/>
    <m/>
    <m/>
    <m/>
    <m/>
  </r>
  <r>
    <x v="1"/>
    <x v="83"/>
    <x v="1"/>
    <s v="Chile"/>
    <x v="1"/>
    <n v="40700"/>
    <s v="Revenues - Third Parties"/>
    <x v="0"/>
    <x v="2"/>
    <n v="2026"/>
    <n v="6"/>
    <s v="USD"/>
    <n v="162.24"/>
    <m/>
    <n v="162.24"/>
    <x v="2"/>
    <m/>
    <m/>
    <m/>
    <m/>
    <m/>
    <m/>
    <m/>
    <m/>
    <m/>
    <m/>
  </r>
  <r>
    <x v="1"/>
    <x v="83"/>
    <x v="1"/>
    <s v="Chile"/>
    <x v="1"/>
    <n v="40700"/>
    <s v="Revenues - Third Parties"/>
    <x v="0"/>
    <x v="3"/>
    <n v="2026"/>
    <n v="6"/>
    <s v="USD"/>
    <n v="135.19999999999999"/>
    <m/>
    <n v="135.19999999999999"/>
    <x v="2"/>
    <m/>
    <m/>
    <m/>
    <m/>
    <m/>
    <m/>
    <m/>
    <m/>
    <m/>
    <m/>
  </r>
  <r>
    <x v="1"/>
    <x v="8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84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8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12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12"/>
    <x v="1"/>
    <s v="Chile"/>
    <x v="0"/>
    <n v="40700"/>
    <s v="Revenues - Third Parties"/>
    <x v="0"/>
    <x v="1"/>
    <n v="2026"/>
    <n v="6"/>
    <s v="USD"/>
    <n v="191.26"/>
    <m/>
    <n v="191.26"/>
    <x v="2"/>
    <m/>
    <m/>
    <m/>
    <m/>
    <m/>
    <m/>
    <m/>
    <m/>
    <m/>
    <m/>
  </r>
  <r>
    <x v="1"/>
    <x v="313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13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87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1"/>
    <x v="314"/>
    <x v="1"/>
    <s v="Chile"/>
    <x v="2"/>
    <n v="40700"/>
    <s v="Revenues - Third Parties"/>
    <x v="0"/>
    <x v="5"/>
    <n v="2026"/>
    <n v="6"/>
    <s v="USD"/>
    <n v="72.59"/>
    <m/>
    <n v="72.59"/>
    <x v="2"/>
    <n v="1"/>
    <m/>
    <m/>
    <m/>
    <m/>
    <m/>
    <m/>
    <m/>
    <m/>
    <m/>
  </r>
  <r>
    <x v="1"/>
    <x v="314"/>
    <x v="1"/>
    <s v="Chile"/>
    <x v="0"/>
    <n v="40700"/>
    <s v="Revenues - Third Parties"/>
    <x v="0"/>
    <x v="1"/>
    <n v="2026"/>
    <n v="6"/>
    <s v="USD"/>
    <n v="95.63"/>
    <m/>
    <n v="95.63"/>
    <x v="2"/>
    <m/>
    <m/>
    <m/>
    <m/>
    <m/>
    <m/>
    <m/>
    <m/>
    <m/>
    <m/>
  </r>
  <r>
    <x v="4"/>
    <x v="315"/>
    <x v="18"/>
    <s v="Chile"/>
    <x v="3"/>
    <n v="40700"/>
    <s v="Revenues - Third Parties"/>
    <x v="0"/>
    <x v="26"/>
    <n v="2026"/>
    <n v="6"/>
    <s v="USD"/>
    <n v="1696.88"/>
    <m/>
    <n v="1696.88"/>
    <x v="2"/>
    <m/>
    <m/>
    <m/>
    <m/>
    <m/>
    <m/>
    <m/>
    <m/>
    <m/>
    <m/>
  </r>
  <r>
    <x v="4"/>
    <x v="315"/>
    <x v="18"/>
    <s v="Chile"/>
    <x v="0"/>
    <n v="40700"/>
    <s v="Revenues - Third Parties"/>
    <x v="0"/>
    <x v="9"/>
    <n v="2026"/>
    <n v="6"/>
    <s v="USD"/>
    <n v="810.52"/>
    <m/>
    <n v="810.52"/>
    <x v="2"/>
    <m/>
    <m/>
    <m/>
    <m/>
    <m/>
    <m/>
    <m/>
    <m/>
    <m/>
    <m/>
  </r>
  <r>
    <x v="1"/>
    <x v="303"/>
    <x v="1"/>
    <s v="Chile"/>
    <x v="0"/>
    <n v="40700"/>
    <s v="Revenues - Third Parties"/>
    <x v="0"/>
    <x v="1"/>
    <n v="2026"/>
    <n v="6"/>
    <s v="USD"/>
    <n v="-95.63"/>
    <m/>
    <n v="-95.63"/>
    <x v="2"/>
    <m/>
    <m/>
    <m/>
    <m/>
    <m/>
    <m/>
    <m/>
    <m/>
    <m/>
    <m/>
  </r>
  <r>
    <x v="1"/>
    <x v="303"/>
    <x v="1"/>
    <s v="Chile"/>
    <x v="0"/>
    <n v="40700"/>
    <s v="Revenues - Third Parties"/>
    <x v="0"/>
    <x v="1"/>
    <n v="2026"/>
    <n v="6"/>
    <s v="USD"/>
    <n v="-95.63"/>
    <m/>
    <n v="-95.63"/>
    <x v="2"/>
    <m/>
    <m/>
    <m/>
    <m/>
    <m/>
    <m/>
    <m/>
    <m/>
    <m/>
    <m/>
  </r>
  <r>
    <x v="6"/>
    <x v="251"/>
    <x v="8"/>
    <s v="Chile"/>
    <x v="5"/>
    <n v="40700"/>
    <s v="Revenues - Third Parties"/>
    <x v="0"/>
    <x v="78"/>
    <n v="2026"/>
    <n v="6"/>
    <s v="USD"/>
    <n v="-58734.928500000002"/>
    <m/>
    <n v="-58734.928500000002"/>
    <x v="2"/>
    <n v="1"/>
    <m/>
    <m/>
    <m/>
    <m/>
    <m/>
    <m/>
    <m/>
    <m/>
    <m/>
  </r>
  <r>
    <x v="6"/>
    <x v="251"/>
    <x v="8"/>
    <s v="Chile"/>
    <x v="5"/>
    <n v="40700"/>
    <s v="Revenues - Third Parties"/>
    <x v="0"/>
    <x v="73"/>
    <n v="2026"/>
    <n v="6"/>
    <s v="USD"/>
    <n v="-377.42664000000002"/>
    <m/>
    <n v="-377.42664000000002"/>
    <x v="2"/>
    <n v="1"/>
    <m/>
    <m/>
    <m/>
    <m/>
    <m/>
    <m/>
    <m/>
    <m/>
    <m/>
  </r>
  <r>
    <x v="6"/>
    <x v="251"/>
    <x v="8"/>
    <s v="Chile"/>
    <x v="5"/>
    <n v="40700"/>
    <s v="Revenues - Third Parties"/>
    <x v="0"/>
    <x v="45"/>
    <n v="2026"/>
    <n v="6"/>
    <s v="USD"/>
    <n v="-3591.4410084000001"/>
    <m/>
    <n v="-3591.4410084000001"/>
    <x v="2"/>
    <m/>
    <m/>
    <m/>
    <m/>
    <m/>
    <m/>
    <m/>
    <m/>
    <m/>
    <m/>
  </r>
  <r>
    <x v="6"/>
    <x v="251"/>
    <x v="8"/>
    <s v="Chile"/>
    <x v="5"/>
    <n v="40700"/>
    <s v="Revenues - Third Parties"/>
    <x v="0"/>
    <x v="75"/>
    <n v="2026"/>
    <n v="6"/>
    <s v="USD"/>
    <n v="-555"/>
    <m/>
    <n v="-555"/>
    <x v="2"/>
    <m/>
    <m/>
    <m/>
    <m/>
    <m/>
    <m/>
    <m/>
    <m/>
    <m/>
    <m/>
  </r>
  <r>
    <x v="6"/>
    <x v="251"/>
    <x v="8"/>
    <s v="Chile"/>
    <x v="5"/>
    <n v="40700"/>
    <s v="Revenues - Third Parties"/>
    <x v="0"/>
    <x v="44"/>
    <n v="2026"/>
    <n v="6"/>
    <s v="USD"/>
    <n v="-120459.69528000001"/>
    <m/>
    <n v="-120459.69528000001"/>
    <x v="2"/>
    <n v="1"/>
    <m/>
    <m/>
    <m/>
    <m/>
    <m/>
    <m/>
    <m/>
    <m/>
    <m/>
  </r>
  <r>
    <x v="4"/>
    <x v="115"/>
    <x v="5"/>
    <s v="Chile"/>
    <x v="6"/>
    <n v="40700"/>
    <s v="Revenues - Third Parties"/>
    <x v="0"/>
    <x v="79"/>
    <n v="2026"/>
    <n v="6"/>
    <s v="USD"/>
    <n v="0"/>
    <m/>
    <n v="0"/>
    <x v="2"/>
    <m/>
    <m/>
    <m/>
    <m/>
    <m/>
    <m/>
    <m/>
    <m/>
    <m/>
    <m/>
  </r>
  <r>
    <x v="4"/>
    <x v="115"/>
    <x v="5"/>
    <s v="Chile"/>
    <x v="2"/>
    <n v="40700"/>
    <s v="Revenues - Third Parties"/>
    <x v="0"/>
    <x v="80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3"/>
    <n v="40700"/>
    <s v="Revenues - Third Parties"/>
    <x v="0"/>
    <x v="81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2"/>
    <n v="40700"/>
    <s v="Revenues - Third Parties"/>
    <x v="0"/>
    <x v="81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0"/>
    <n v="40700"/>
    <s v="Revenues - Third Parties"/>
    <x v="0"/>
    <x v="81"/>
    <n v="2026"/>
    <n v="6"/>
    <s v="USD"/>
    <n v="0"/>
    <m/>
    <n v="0"/>
    <x v="2"/>
    <s v="Not Applicable"/>
    <m/>
    <m/>
    <m/>
    <m/>
    <m/>
    <m/>
    <m/>
    <m/>
    <m/>
  </r>
  <r>
    <x v="9"/>
    <x v="115"/>
    <x v="15"/>
    <s v="Chile"/>
    <x v="5"/>
    <n v="40700"/>
    <s v="Revenues - Third Parties"/>
    <x v="0"/>
    <x v="82"/>
    <n v="2026"/>
    <n v="6"/>
    <s v="USD"/>
    <n v="0"/>
    <m/>
    <n v="0"/>
    <x v="2"/>
    <s v="Not Applicable"/>
    <m/>
    <m/>
    <m/>
    <m/>
    <m/>
    <m/>
    <m/>
    <m/>
    <m/>
  </r>
  <r>
    <x v="9"/>
    <x v="115"/>
    <x v="15"/>
    <s v="Chile"/>
    <x v="2"/>
    <n v="40700"/>
    <s v="Revenues - Third Parties"/>
    <x v="0"/>
    <x v="82"/>
    <n v="2026"/>
    <n v="6"/>
    <s v="USD"/>
    <n v="-33445.225011580151"/>
    <m/>
    <n v="-33445.225011580151"/>
    <x v="2"/>
    <s v="Not Applicable"/>
    <m/>
    <m/>
    <m/>
    <m/>
    <m/>
    <m/>
    <m/>
    <m/>
    <m/>
  </r>
  <r>
    <x v="9"/>
    <x v="115"/>
    <x v="15"/>
    <s v="Chile"/>
    <x v="3"/>
    <n v="40700"/>
    <s v="Revenues - Third Parties"/>
    <x v="0"/>
    <x v="82"/>
    <n v="2026"/>
    <n v="6"/>
    <s v="USD"/>
    <n v="-101715.29544807249"/>
    <m/>
    <n v="-101715.29544807249"/>
    <x v="2"/>
    <s v="Not Applicable"/>
    <m/>
    <m/>
    <m/>
    <m/>
    <m/>
    <m/>
    <m/>
    <m/>
    <m/>
  </r>
  <r>
    <x v="9"/>
    <x v="115"/>
    <x v="15"/>
    <s v="Chile"/>
    <x v="2"/>
    <n v="40700"/>
    <s v="Revenues - Third Parties"/>
    <x v="0"/>
    <x v="82"/>
    <n v="2026"/>
    <n v="6"/>
    <s v="USD"/>
    <n v="0"/>
    <m/>
    <n v="0"/>
    <x v="2"/>
    <s v="Not Applicable"/>
    <m/>
    <m/>
    <m/>
    <m/>
    <m/>
    <m/>
    <m/>
    <m/>
    <m/>
  </r>
  <r>
    <x v="9"/>
    <x v="115"/>
    <x v="15"/>
    <s v="Chile"/>
    <x v="2"/>
    <n v="40700"/>
    <s v="Revenues - Third Parties"/>
    <x v="0"/>
    <x v="83"/>
    <n v="2026"/>
    <n v="6"/>
    <s v="USD"/>
    <n v="38838.898107768378"/>
    <m/>
    <n v="38838.898107768378"/>
    <x v="2"/>
    <s v="Not Applicable"/>
    <m/>
    <m/>
    <m/>
    <m/>
    <m/>
    <m/>
    <m/>
    <m/>
    <m/>
  </r>
  <r>
    <x v="9"/>
    <x v="115"/>
    <x v="15"/>
    <s v="Chile"/>
    <x v="3"/>
    <n v="40700"/>
    <s v="Revenues - Third Parties"/>
    <x v="0"/>
    <x v="83"/>
    <n v="2026"/>
    <n v="6"/>
    <s v="USD"/>
    <n v="104887.58354438003"/>
    <m/>
    <n v="104887.58354438003"/>
    <x v="2"/>
    <s v="Not Applicable"/>
    <m/>
    <m/>
    <m/>
    <m/>
    <m/>
    <m/>
    <m/>
    <m/>
    <m/>
  </r>
  <r>
    <x v="9"/>
    <x v="115"/>
    <x v="15"/>
    <s v="Chile"/>
    <x v="2"/>
    <n v="40700"/>
    <s v="Revenues - Third Parties"/>
    <x v="0"/>
    <x v="83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7"/>
    <n v="40700"/>
    <s v="Revenues - Third Parties"/>
    <x v="0"/>
    <x v="40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5"/>
    <n v="40700"/>
    <s v="Revenues - Third Parties"/>
    <x v="0"/>
    <x v="40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6"/>
    <n v="40700"/>
    <s v="Revenues - Third Parties"/>
    <x v="0"/>
    <x v="40"/>
    <n v="2026"/>
    <n v="6"/>
    <s v="USD"/>
    <n v="-69319.123600000006"/>
    <m/>
    <n v="-69319.123600000006"/>
    <x v="2"/>
    <s v="Not Applicable"/>
    <m/>
    <m/>
    <m/>
    <m/>
    <m/>
    <m/>
    <m/>
    <m/>
    <m/>
  </r>
  <r>
    <x v="4"/>
    <x v="115"/>
    <x v="5"/>
    <s v="Chile"/>
    <x v="3"/>
    <n v="40700"/>
    <s v="Revenues - Third Parties"/>
    <x v="0"/>
    <x v="40"/>
    <n v="2026"/>
    <n v="6"/>
    <s v="USD"/>
    <n v="9976.0329036924231"/>
    <m/>
    <n v="9976.0329036924231"/>
    <x v="2"/>
    <s v="Not Applicable"/>
    <m/>
    <m/>
    <m/>
    <m/>
    <m/>
    <m/>
    <m/>
    <m/>
    <m/>
  </r>
  <r>
    <x v="4"/>
    <x v="115"/>
    <x v="5"/>
    <s v="Chile"/>
    <x v="2"/>
    <n v="40700"/>
    <s v="Revenues - Third Parties"/>
    <x v="0"/>
    <x v="40"/>
    <n v="2026"/>
    <n v="6"/>
    <s v="USD"/>
    <n v="1154.1336038117661"/>
    <m/>
    <n v="1154.1336038117661"/>
    <x v="2"/>
    <s v="Not Applicable"/>
    <m/>
    <m/>
    <m/>
    <m/>
    <m/>
    <m/>
    <m/>
    <m/>
    <m/>
  </r>
  <r>
    <x v="4"/>
    <x v="115"/>
    <x v="5"/>
    <s v="Chile"/>
    <x v="4"/>
    <n v="40700"/>
    <s v="Revenues - Third Parties"/>
    <x v="0"/>
    <x v="40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1"/>
    <n v="40700"/>
    <s v="Revenues - Third Parties"/>
    <x v="0"/>
    <x v="40"/>
    <n v="2026"/>
    <n v="6"/>
    <s v="USD"/>
    <n v="570.98856999999771"/>
    <m/>
    <n v="570.98856999999771"/>
    <x v="2"/>
    <s v="Not Applicable"/>
    <m/>
    <m/>
    <m/>
    <m/>
    <m/>
    <m/>
    <m/>
    <m/>
    <m/>
  </r>
  <r>
    <x v="4"/>
    <x v="115"/>
    <x v="5"/>
    <s v="Chile"/>
    <x v="7"/>
    <n v="40700"/>
    <s v="Revenues - Third Parties"/>
    <x v="0"/>
    <x v="40"/>
    <n v="2026"/>
    <n v="6"/>
    <s v="USD"/>
    <n v="0"/>
    <m/>
    <n v="0"/>
    <x v="2"/>
    <s v="Not Applicable"/>
    <m/>
    <m/>
    <m/>
    <m/>
    <m/>
    <m/>
    <m/>
    <m/>
    <m/>
  </r>
  <r>
    <x v="4"/>
    <x v="115"/>
    <x v="5"/>
    <s v="Chile"/>
    <x v="0"/>
    <n v="40700"/>
    <s v="Revenues - Third Parties"/>
    <x v="0"/>
    <x v="40"/>
    <n v="2026"/>
    <n v="6"/>
    <s v="USD"/>
    <n v="12463.177500000194"/>
    <m/>
    <n v="12463.177500000194"/>
    <x v="2"/>
    <s v="Not Applicable"/>
    <m/>
    <m/>
    <m/>
    <m/>
    <m/>
    <m/>
    <m/>
    <m/>
    <m/>
  </r>
  <r>
    <x v="0"/>
    <x v="141"/>
    <x v="0"/>
    <s v="Colombia"/>
    <x v="0"/>
    <n v="40700"/>
    <s v="Revenues - Third Parties"/>
    <x v="0"/>
    <x v="77"/>
    <n v="2026"/>
    <n v="6"/>
    <s v="USD"/>
    <n v="960.70012499999984"/>
    <n v="1"/>
    <n v="960.70012499999984"/>
    <x v="3"/>
    <m/>
    <m/>
    <m/>
    <m/>
    <m/>
    <m/>
    <m/>
    <m/>
    <m/>
    <m/>
  </r>
  <r>
    <x v="0"/>
    <x v="141"/>
    <x v="0"/>
    <s v="Colombia"/>
    <x v="0"/>
    <n v="40700"/>
    <s v="Revenues - Third Parties"/>
    <x v="0"/>
    <x v="84"/>
    <n v="2026"/>
    <n v="6"/>
    <s v="USD"/>
    <n v="600.42150000000004"/>
    <n v="1"/>
    <n v="600.42150000000004"/>
    <x v="3"/>
    <m/>
    <m/>
    <m/>
    <m/>
    <m/>
    <m/>
    <m/>
    <m/>
    <m/>
    <m/>
  </r>
  <r>
    <x v="0"/>
    <x v="141"/>
    <x v="0"/>
    <s v="Colombia"/>
    <x v="3"/>
    <n v="40700"/>
    <s v="Revenues - Third Parties"/>
    <x v="0"/>
    <x v="66"/>
    <n v="2026"/>
    <n v="6"/>
    <s v="USD"/>
    <n v="400.28100000000001"/>
    <n v="1"/>
    <n v="400.28100000000001"/>
    <x v="3"/>
    <m/>
    <m/>
    <m/>
    <m/>
    <m/>
    <m/>
    <m/>
    <m/>
    <m/>
    <m/>
  </r>
  <r>
    <x v="11"/>
    <x v="316"/>
    <x v="19"/>
    <s v="Colombia"/>
    <x v="3"/>
    <n v="40700"/>
    <s v="Revenues - Third Parties"/>
    <x v="0"/>
    <x v="26"/>
    <n v="2026"/>
    <n v="6"/>
    <s v="USD"/>
    <n v="600"/>
    <n v="1"/>
    <n v="600"/>
    <x v="3"/>
    <m/>
    <m/>
    <m/>
    <m/>
    <m/>
    <m/>
    <m/>
    <m/>
    <m/>
    <m/>
  </r>
  <r>
    <x v="11"/>
    <x v="316"/>
    <x v="19"/>
    <s v="Colombia"/>
    <x v="0"/>
    <n v="40700"/>
    <s v="Revenues - Third Parties"/>
    <x v="0"/>
    <x v="4"/>
    <n v="2026"/>
    <n v="6"/>
    <s v="USD"/>
    <n v="300"/>
    <n v="1"/>
    <n v="300"/>
    <x v="3"/>
    <m/>
    <m/>
    <m/>
    <m/>
    <m/>
    <m/>
    <m/>
    <m/>
    <m/>
    <m/>
  </r>
  <r>
    <x v="11"/>
    <x v="317"/>
    <x v="19"/>
    <s v="Colombia"/>
    <x v="3"/>
    <n v="40700"/>
    <s v="Revenues - Third Parties"/>
    <x v="0"/>
    <x v="26"/>
    <n v="2026"/>
    <n v="6"/>
    <s v="USD"/>
    <n v="600"/>
    <n v="1"/>
    <n v="600"/>
    <x v="3"/>
    <m/>
    <m/>
    <m/>
    <m/>
    <m/>
    <m/>
    <m/>
    <m/>
    <m/>
    <m/>
  </r>
  <r>
    <x v="11"/>
    <x v="317"/>
    <x v="19"/>
    <s v="Colombia"/>
    <x v="0"/>
    <n v="40700"/>
    <s v="Revenues - Third Parties"/>
    <x v="0"/>
    <x v="4"/>
    <n v="2026"/>
    <n v="6"/>
    <s v="USD"/>
    <n v="200"/>
    <n v="1"/>
    <n v="200"/>
    <x v="3"/>
    <m/>
    <m/>
    <m/>
    <m/>
    <m/>
    <m/>
    <m/>
    <m/>
    <m/>
    <m/>
  </r>
  <r>
    <x v="1"/>
    <x v="318"/>
    <x v="1"/>
    <s v="Colombia"/>
    <x v="0"/>
    <n v="40700"/>
    <s v="Revenues - Third Parties"/>
    <x v="0"/>
    <x v="0"/>
    <n v="2026"/>
    <n v="6"/>
    <s v="USD"/>
    <n v="1544.45"/>
    <n v="1"/>
    <n v="1544.45"/>
    <x v="3"/>
    <m/>
    <m/>
    <m/>
    <m/>
    <m/>
    <m/>
    <m/>
    <m/>
    <m/>
    <m/>
  </r>
  <r>
    <x v="1"/>
    <x v="318"/>
    <x v="1"/>
    <s v="Colombia"/>
    <x v="3"/>
    <n v="40700"/>
    <s v="Revenues - Third Parties"/>
    <x v="0"/>
    <x v="66"/>
    <n v="2026"/>
    <n v="6"/>
    <s v="USD"/>
    <n v="1027.52"/>
    <n v="1"/>
    <n v="1027.52"/>
    <x v="3"/>
    <m/>
    <m/>
    <m/>
    <m/>
    <m/>
    <m/>
    <m/>
    <m/>
    <m/>
    <m/>
  </r>
  <r>
    <x v="0"/>
    <x v="319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19"/>
    <x v="0"/>
    <s v="Colombia"/>
    <x v="0"/>
    <n v="40700"/>
    <s v="Revenues - Third Parties"/>
    <x v="0"/>
    <x v="10"/>
    <n v="2026"/>
    <n v="6"/>
    <s v="USD"/>
    <n v="600.42150000000004"/>
    <n v="1"/>
    <n v="600.42150000000004"/>
    <x v="3"/>
    <m/>
    <m/>
    <m/>
    <m/>
    <m/>
    <m/>
    <m/>
    <m/>
    <m/>
    <m/>
  </r>
  <r>
    <x v="0"/>
    <x v="320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20"/>
    <x v="0"/>
    <s v="Colombia"/>
    <x v="0"/>
    <n v="40700"/>
    <s v="Revenues - Third Parties"/>
    <x v="0"/>
    <x v="9"/>
    <n v="2026"/>
    <n v="6"/>
    <s v="USD"/>
    <n v="568.5653749999999"/>
    <n v="1"/>
    <n v="568.5653749999999"/>
    <x v="3"/>
    <m/>
    <m/>
    <m/>
    <m/>
    <m/>
    <m/>
    <m/>
    <m/>
    <m/>
    <m/>
  </r>
  <r>
    <x v="0"/>
    <x v="321"/>
    <x v="0"/>
    <s v="Colombia"/>
    <x v="2"/>
    <n v="40700"/>
    <s v="Revenues - Third Parties"/>
    <x v="0"/>
    <x v="15"/>
    <n v="2026"/>
    <n v="6"/>
    <s v="USD"/>
    <n v="1532.42"/>
    <n v="1"/>
    <n v="1532.42"/>
    <x v="3"/>
    <n v="1"/>
    <m/>
    <m/>
    <m/>
    <m/>
    <m/>
    <m/>
    <m/>
    <m/>
    <m/>
  </r>
  <r>
    <x v="0"/>
    <x v="321"/>
    <x v="0"/>
    <s v="Colombia"/>
    <x v="3"/>
    <n v="40700"/>
    <s v="Revenues - Third Parties"/>
    <x v="0"/>
    <x v="16"/>
    <n v="2026"/>
    <n v="6"/>
    <s v="USD"/>
    <n v="492"/>
    <n v="1"/>
    <n v="492"/>
    <x v="3"/>
    <n v="1"/>
    <m/>
    <m/>
    <m/>
    <m/>
    <m/>
    <m/>
    <m/>
    <m/>
    <m/>
  </r>
  <r>
    <x v="0"/>
    <x v="321"/>
    <x v="0"/>
    <s v="Colombia"/>
    <x v="3"/>
    <n v="40700"/>
    <s v="Revenues - Third Parties"/>
    <x v="0"/>
    <x v="12"/>
    <n v="2026"/>
    <n v="6"/>
    <s v="USD"/>
    <n v="315.23415"/>
    <n v="1"/>
    <n v="315.23415"/>
    <x v="3"/>
    <m/>
    <m/>
    <m/>
    <m/>
    <m/>
    <m/>
    <m/>
    <m/>
    <m/>
    <m/>
  </r>
  <r>
    <x v="0"/>
    <x v="321"/>
    <x v="0"/>
    <s v="Colombia"/>
    <x v="3"/>
    <n v="40700"/>
    <s v="Revenues - Third Parties"/>
    <x v="0"/>
    <x v="13"/>
    <n v="2026"/>
    <n v="6"/>
    <s v="USD"/>
    <n v="236.53279999999998"/>
    <n v="1"/>
    <n v="236.53279999999998"/>
    <x v="3"/>
    <m/>
    <m/>
    <m/>
    <m/>
    <m/>
    <m/>
    <m/>
    <m/>
    <m/>
    <m/>
  </r>
  <r>
    <x v="0"/>
    <x v="321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21"/>
    <x v="0"/>
    <s v="Colombia"/>
    <x v="0"/>
    <n v="40700"/>
    <s v="Revenues - Third Parties"/>
    <x v="0"/>
    <x v="9"/>
    <n v="2026"/>
    <n v="6"/>
    <s v="USD"/>
    <n v="1478.2699750000002"/>
    <n v="1"/>
    <n v="1478.2699750000002"/>
    <x v="3"/>
    <m/>
    <m/>
    <m/>
    <m/>
    <m/>
    <m/>
    <m/>
    <m/>
    <m/>
    <m/>
  </r>
  <r>
    <x v="0"/>
    <x v="322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22"/>
    <x v="0"/>
    <s v="Colombia"/>
    <x v="0"/>
    <n v="40700"/>
    <s v="Revenues - Third Parties"/>
    <x v="0"/>
    <x v="9"/>
    <n v="2026"/>
    <n v="6"/>
    <s v="USD"/>
    <n v="113.71307500000002"/>
    <n v="1"/>
    <n v="113.71307500000002"/>
    <x v="3"/>
    <m/>
    <m/>
    <m/>
    <m/>
    <m/>
    <m/>
    <m/>
    <m/>
    <m/>
    <m/>
  </r>
  <r>
    <x v="0"/>
    <x v="323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23"/>
    <x v="0"/>
    <s v="Colombia"/>
    <x v="0"/>
    <n v="40700"/>
    <s v="Revenues - Third Parties"/>
    <x v="0"/>
    <x v="9"/>
    <n v="2026"/>
    <n v="6"/>
    <s v="USD"/>
    <n v="113.71307500000002"/>
    <n v="1"/>
    <n v="113.71307500000002"/>
    <x v="3"/>
    <m/>
    <m/>
    <m/>
    <m/>
    <m/>
    <m/>
    <m/>
    <m/>
    <m/>
    <m/>
  </r>
  <r>
    <x v="0"/>
    <x v="324"/>
    <x v="0"/>
    <s v="Colombia"/>
    <x v="0"/>
    <n v="40700"/>
    <s v="Revenues - Third Parties"/>
    <x v="0"/>
    <x v="0"/>
    <n v="2026"/>
    <n v="6"/>
    <s v="USD"/>
    <n v="87.33637499999999"/>
    <n v="1"/>
    <n v="87.33637499999999"/>
    <x v="3"/>
    <m/>
    <m/>
    <m/>
    <m/>
    <m/>
    <m/>
    <m/>
    <m/>
    <m/>
    <m/>
  </r>
  <r>
    <x v="0"/>
    <x v="324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24"/>
    <x v="0"/>
    <s v="Colombia"/>
    <x v="0"/>
    <n v="40700"/>
    <s v="Revenues - Third Parties"/>
    <x v="0"/>
    <x v="1"/>
    <n v="2026"/>
    <n v="6"/>
    <s v="USD"/>
    <n v="87.33637499999999"/>
    <n v="1"/>
    <n v="87.33637499999999"/>
    <x v="3"/>
    <m/>
    <m/>
    <m/>
    <m/>
    <m/>
    <m/>
    <m/>
    <m/>
    <m/>
    <m/>
  </r>
  <r>
    <x v="1"/>
    <x v="32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6"/>
    <x v="326"/>
    <x v="8"/>
    <s v="Colombia"/>
    <x v="3"/>
    <n v="40700"/>
    <s v="Revenues - Third Parties"/>
    <x v="0"/>
    <x v="26"/>
    <n v="2026"/>
    <n v="6"/>
    <s v="USD"/>
    <n v="369.9"/>
    <n v="1"/>
    <n v="369.9"/>
    <x v="3"/>
    <m/>
    <m/>
    <m/>
    <m/>
    <m/>
    <m/>
    <m/>
    <m/>
    <m/>
    <m/>
  </r>
  <r>
    <x v="6"/>
    <x v="326"/>
    <x v="8"/>
    <s v="Colombia"/>
    <x v="0"/>
    <n v="40700"/>
    <s v="Revenues - Third Parties"/>
    <x v="0"/>
    <x v="85"/>
    <n v="2026"/>
    <n v="6"/>
    <s v="USD"/>
    <n v="3119.49"/>
    <n v="1"/>
    <n v="3119.49"/>
    <x v="3"/>
    <m/>
    <m/>
    <m/>
    <m/>
    <m/>
    <m/>
    <m/>
    <m/>
    <m/>
    <m/>
  </r>
  <r>
    <x v="1"/>
    <x v="327"/>
    <x v="1"/>
    <s v="Colombia"/>
    <x v="0"/>
    <n v="40700"/>
    <s v="Revenues - Third Parties"/>
    <x v="0"/>
    <x v="10"/>
    <n v="2026"/>
    <n v="6"/>
    <s v="USD"/>
    <n v="165.14"/>
    <n v="1"/>
    <n v="165.14"/>
    <x v="3"/>
    <m/>
    <m/>
    <m/>
    <m/>
    <m/>
    <m/>
    <m/>
    <m/>
    <m/>
    <m/>
  </r>
  <r>
    <x v="1"/>
    <x v="328"/>
    <x v="1"/>
    <s v="Colombia"/>
    <x v="0"/>
    <n v="40700"/>
    <s v="Revenues - Third Parties"/>
    <x v="0"/>
    <x v="4"/>
    <n v="2026"/>
    <n v="6"/>
    <s v="USD"/>
    <n v="110.09"/>
    <n v="1"/>
    <n v="110.09"/>
    <x v="3"/>
    <m/>
    <m/>
    <m/>
    <m/>
    <m/>
    <m/>
    <m/>
    <m/>
    <m/>
    <m/>
  </r>
  <r>
    <x v="1"/>
    <x v="329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29"/>
    <x v="1"/>
    <s v="Colombia"/>
    <x v="0"/>
    <n v="40700"/>
    <s v="Revenues - Third Parties"/>
    <x v="0"/>
    <x v="10"/>
    <n v="2026"/>
    <n v="6"/>
    <s v="USD"/>
    <n v="165.14"/>
    <n v="1"/>
    <n v="165.14"/>
    <x v="3"/>
    <m/>
    <m/>
    <m/>
    <m/>
    <m/>
    <m/>
    <m/>
    <m/>
    <m/>
    <m/>
  </r>
  <r>
    <x v="1"/>
    <x v="33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0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0"/>
    <x v="331"/>
    <x v="0"/>
    <s v="Colombia"/>
    <x v="2"/>
    <n v="40700"/>
    <s v="Revenues - Third Parties"/>
    <x v="0"/>
    <x v="15"/>
    <n v="2026"/>
    <n v="6"/>
    <s v="USD"/>
    <n v="1017.8"/>
    <n v="1"/>
    <n v="1017.8"/>
    <x v="3"/>
    <n v="1"/>
    <m/>
    <m/>
    <m/>
    <m/>
    <m/>
    <m/>
    <m/>
    <m/>
    <m/>
  </r>
  <r>
    <x v="0"/>
    <x v="331"/>
    <x v="0"/>
    <s v="Colombia"/>
    <x v="3"/>
    <n v="40700"/>
    <s v="Revenues - Third Parties"/>
    <x v="0"/>
    <x v="16"/>
    <n v="2026"/>
    <n v="6"/>
    <s v="USD"/>
    <n v="278.95999999999998"/>
    <n v="1"/>
    <n v="278.95999999999998"/>
    <x v="3"/>
    <n v="1"/>
    <m/>
    <m/>
    <m/>
    <m/>
    <m/>
    <m/>
    <m/>
    <m/>
    <m/>
  </r>
  <r>
    <x v="0"/>
    <x v="331"/>
    <x v="0"/>
    <s v="Colombia"/>
    <x v="3"/>
    <n v="40700"/>
    <s v="Revenues - Third Parties"/>
    <x v="0"/>
    <x v="11"/>
    <n v="2026"/>
    <n v="6"/>
    <s v="USD"/>
    <n v="264.22000000000003"/>
    <n v="1"/>
    <n v="264.22000000000003"/>
    <x v="3"/>
    <n v="1"/>
    <m/>
    <m/>
    <m/>
    <m/>
    <m/>
    <m/>
    <m/>
    <m/>
    <m/>
  </r>
  <r>
    <x v="0"/>
    <x v="331"/>
    <x v="0"/>
    <s v="Colombia"/>
    <x v="3"/>
    <n v="40700"/>
    <s v="Revenues - Third Parties"/>
    <x v="0"/>
    <x v="13"/>
    <n v="2026"/>
    <n v="6"/>
    <s v="USD"/>
    <n v="118.26639999999999"/>
    <n v="1"/>
    <n v="118.26639999999999"/>
    <x v="3"/>
    <m/>
    <m/>
    <m/>
    <m/>
    <m/>
    <m/>
    <m/>
    <m/>
    <m/>
    <m/>
  </r>
  <r>
    <x v="0"/>
    <x v="331"/>
    <x v="0"/>
    <s v="Colombia"/>
    <x v="3"/>
    <n v="40700"/>
    <s v="Revenues - Third Parties"/>
    <x v="0"/>
    <x v="14"/>
    <n v="2026"/>
    <n v="6"/>
    <s v="USD"/>
    <n v="118.26639999999999"/>
    <n v="1"/>
    <n v="118.26639999999999"/>
    <x v="3"/>
    <m/>
    <m/>
    <m/>
    <m/>
    <m/>
    <m/>
    <m/>
    <m/>
    <m/>
    <m/>
  </r>
  <r>
    <x v="0"/>
    <x v="331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31"/>
    <x v="0"/>
    <s v="Colombia"/>
    <x v="0"/>
    <n v="40700"/>
    <s v="Revenues - Third Parties"/>
    <x v="0"/>
    <x v="9"/>
    <n v="2026"/>
    <n v="6"/>
    <s v="USD"/>
    <n v="341.13922500000001"/>
    <n v="1"/>
    <n v="341.13922500000001"/>
    <x v="3"/>
    <m/>
    <m/>
    <m/>
    <m/>
    <m/>
    <m/>
    <m/>
    <m/>
    <m/>
    <m/>
  </r>
  <r>
    <x v="0"/>
    <x v="331"/>
    <x v="0"/>
    <s v="Colombia"/>
    <x v="0"/>
    <n v="40700"/>
    <s v="Revenues - Third Parties"/>
    <x v="0"/>
    <x v="10"/>
    <n v="2026"/>
    <n v="6"/>
    <s v="USD"/>
    <n v="1651.1591249999999"/>
    <n v="1"/>
    <n v="1651.1591249999999"/>
    <x v="3"/>
    <m/>
    <m/>
    <m/>
    <m/>
    <m/>
    <m/>
    <m/>
    <m/>
    <m/>
    <m/>
  </r>
  <r>
    <x v="4"/>
    <x v="332"/>
    <x v="20"/>
    <s v="Colombia"/>
    <x v="3"/>
    <n v="40700"/>
    <s v="Revenues - Third Parties"/>
    <x v="0"/>
    <x v="26"/>
    <n v="2026"/>
    <n v="6"/>
    <s v="USD"/>
    <n v="1301.7849999999999"/>
    <n v="1"/>
    <n v="1301.7849999999999"/>
    <x v="3"/>
    <m/>
    <m/>
    <m/>
    <m/>
    <m/>
    <m/>
    <m/>
    <m/>
    <m/>
    <m/>
  </r>
  <r>
    <x v="4"/>
    <x v="332"/>
    <x v="20"/>
    <s v="Colombia"/>
    <x v="0"/>
    <n v="40700"/>
    <s v="Revenues - Third Parties"/>
    <x v="0"/>
    <x v="1"/>
    <n v="2026"/>
    <n v="6"/>
    <s v="USD"/>
    <n v="163.476"/>
    <n v="1"/>
    <n v="163.476"/>
    <x v="3"/>
    <m/>
    <m/>
    <m/>
    <m/>
    <m/>
    <m/>
    <m/>
    <m/>
    <m/>
    <m/>
  </r>
  <r>
    <x v="4"/>
    <x v="332"/>
    <x v="20"/>
    <s v="Colombia"/>
    <x v="0"/>
    <n v="40700"/>
    <s v="Revenues - Third Parties"/>
    <x v="0"/>
    <x v="10"/>
    <n v="2026"/>
    <n v="6"/>
    <s v="USD"/>
    <n v="5215.1200000000008"/>
    <n v="1"/>
    <n v="5215.1200000000008"/>
    <x v="3"/>
    <m/>
    <m/>
    <m/>
    <m/>
    <m/>
    <m/>
    <m/>
    <m/>
    <m/>
    <m/>
  </r>
  <r>
    <x v="6"/>
    <x v="333"/>
    <x v="8"/>
    <s v="Colombia"/>
    <x v="3"/>
    <n v="40700"/>
    <s v="Revenues - Third Parties"/>
    <x v="0"/>
    <x v="26"/>
    <n v="2026"/>
    <n v="6"/>
    <s v="USD"/>
    <n v="402.36"/>
    <n v="1"/>
    <n v="402.36"/>
    <x v="3"/>
    <m/>
    <m/>
    <m/>
    <m/>
    <m/>
    <m/>
    <m/>
    <m/>
    <m/>
    <m/>
  </r>
  <r>
    <x v="6"/>
    <x v="333"/>
    <x v="8"/>
    <s v="Colombia"/>
    <x v="0"/>
    <n v="40700"/>
    <s v="Revenues - Third Parties"/>
    <x v="0"/>
    <x v="85"/>
    <n v="2026"/>
    <n v="6"/>
    <s v="USD"/>
    <n v="925.44"/>
    <n v="1"/>
    <n v="925.44"/>
    <x v="3"/>
    <m/>
    <m/>
    <m/>
    <m/>
    <m/>
    <m/>
    <m/>
    <m/>
    <m/>
    <m/>
  </r>
  <r>
    <x v="1"/>
    <x v="334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4"/>
    <x v="1"/>
    <s v="Colombia"/>
    <x v="0"/>
    <n v="40700"/>
    <s v="Revenues - Third Parties"/>
    <x v="0"/>
    <x v="4"/>
    <n v="2026"/>
    <n v="6"/>
    <s v="USD"/>
    <n v="440.36"/>
    <n v="1"/>
    <n v="440.36"/>
    <x v="3"/>
    <m/>
    <m/>
    <m/>
    <m/>
    <m/>
    <m/>
    <m/>
    <m/>
    <m/>
    <m/>
  </r>
  <r>
    <x v="1"/>
    <x v="334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1"/>
    <x v="335"/>
    <x v="1"/>
    <s v="Colombia"/>
    <x v="2"/>
    <n v="40700"/>
    <s v="Revenues - Third Parties"/>
    <x v="0"/>
    <x v="15"/>
    <n v="2026"/>
    <n v="6"/>
    <s v="USD"/>
    <n v="1683.72"/>
    <n v="1"/>
    <n v="1683.72"/>
    <x v="3"/>
    <n v="1"/>
    <m/>
    <m/>
    <m/>
    <m/>
    <m/>
    <m/>
    <m/>
    <m/>
    <m/>
  </r>
  <r>
    <x v="1"/>
    <x v="335"/>
    <x v="1"/>
    <s v="Colombia"/>
    <x v="3"/>
    <n v="40700"/>
    <s v="Revenues - Third Parties"/>
    <x v="0"/>
    <x v="16"/>
    <n v="2026"/>
    <n v="6"/>
    <s v="USD"/>
    <n v="710.32"/>
    <n v="1"/>
    <n v="710.32"/>
    <x v="3"/>
    <n v="1"/>
    <m/>
    <m/>
    <m/>
    <m/>
    <m/>
    <m/>
    <m/>
    <m/>
    <m/>
  </r>
  <r>
    <x v="1"/>
    <x v="335"/>
    <x v="1"/>
    <s v="Colombia"/>
    <x v="3"/>
    <n v="40700"/>
    <s v="Revenues - Third Parties"/>
    <x v="0"/>
    <x v="13"/>
    <n v="2026"/>
    <n v="6"/>
    <s v="USD"/>
    <n v="477.12"/>
    <n v="1"/>
    <n v="477.12"/>
    <x v="3"/>
    <m/>
    <m/>
    <m/>
    <m/>
    <m/>
    <m/>
    <m/>
    <m/>
    <m/>
    <m/>
  </r>
  <r>
    <x v="1"/>
    <x v="33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5"/>
    <x v="1"/>
    <s v="Colombia"/>
    <x v="0"/>
    <n v="40700"/>
    <s v="Revenues - Third Parties"/>
    <x v="0"/>
    <x v="4"/>
    <n v="2026"/>
    <n v="6"/>
    <s v="USD"/>
    <n v="660.54"/>
    <n v="1"/>
    <n v="660.54"/>
    <x v="3"/>
    <m/>
    <m/>
    <m/>
    <m/>
    <m/>
    <m/>
    <m/>
    <m/>
    <m/>
    <m/>
  </r>
  <r>
    <x v="1"/>
    <x v="336"/>
    <x v="1"/>
    <s v="Colombia"/>
    <x v="2"/>
    <n v="40700"/>
    <s v="Revenues - Third Parties"/>
    <x v="0"/>
    <x v="15"/>
    <n v="2026"/>
    <n v="6"/>
    <s v="USD"/>
    <n v="1526.7"/>
    <n v="1"/>
    <n v="1526.7"/>
    <x v="3"/>
    <n v="1"/>
    <m/>
    <m/>
    <m/>
    <m/>
    <m/>
    <m/>
    <m/>
    <m/>
    <m/>
  </r>
  <r>
    <x v="1"/>
    <x v="336"/>
    <x v="1"/>
    <s v="Colombia"/>
    <x v="3"/>
    <n v="40700"/>
    <s v="Revenues - Third Parties"/>
    <x v="0"/>
    <x v="16"/>
    <n v="2026"/>
    <n v="6"/>
    <s v="USD"/>
    <n v="532.74"/>
    <n v="1"/>
    <n v="532.74"/>
    <x v="3"/>
    <n v="1"/>
    <m/>
    <m/>
    <m/>
    <m/>
    <m/>
    <m/>
    <m/>
    <m/>
    <m/>
  </r>
  <r>
    <x v="1"/>
    <x v="336"/>
    <x v="1"/>
    <s v="Colombia"/>
    <x v="3"/>
    <n v="40700"/>
    <s v="Revenues - Third Parties"/>
    <x v="0"/>
    <x v="13"/>
    <n v="2026"/>
    <n v="6"/>
    <s v="USD"/>
    <n v="357.84"/>
    <n v="1"/>
    <n v="357.84"/>
    <x v="3"/>
    <m/>
    <m/>
    <m/>
    <m/>
    <m/>
    <m/>
    <m/>
    <m/>
    <m/>
    <m/>
  </r>
  <r>
    <x v="1"/>
    <x v="33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6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36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37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8"/>
    <x v="1"/>
    <s v="Colombia"/>
    <x v="2"/>
    <n v="40700"/>
    <s v="Revenues - Third Parties"/>
    <x v="0"/>
    <x v="15"/>
    <n v="2026"/>
    <n v="6"/>
    <s v="USD"/>
    <n v="1526.7"/>
    <n v="1"/>
    <n v="1526.7"/>
    <x v="3"/>
    <n v="1"/>
    <m/>
    <m/>
    <m/>
    <m/>
    <m/>
    <m/>
    <m/>
    <m/>
    <m/>
  </r>
  <r>
    <x v="1"/>
    <x v="338"/>
    <x v="1"/>
    <s v="Colombia"/>
    <x v="3"/>
    <n v="40700"/>
    <s v="Revenues - Third Parties"/>
    <x v="0"/>
    <x v="16"/>
    <n v="2026"/>
    <n v="6"/>
    <s v="USD"/>
    <n v="532.74"/>
    <n v="1"/>
    <n v="532.74"/>
    <x v="3"/>
    <n v="1"/>
    <m/>
    <m/>
    <m/>
    <m/>
    <m/>
    <m/>
    <m/>
    <m/>
    <m/>
  </r>
  <r>
    <x v="1"/>
    <x v="338"/>
    <x v="1"/>
    <s v="Colombia"/>
    <x v="3"/>
    <n v="40700"/>
    <s v="Revenues - Third Parties"/>
    <x v="0"/>
    <x v="13"/>
    <n v="2026"/>
    <n v="6"/>
    <s v="USD"/>
    <n v="357.84"/>
    <n v="1"/>
    <n v="357.84"/>
    <x v="3"/>
    <m/>
    <m/>
    <m/>
    <m/>
    <m/>
    <m/>
    <m/>
    <m/>
    <m/>
    <m/>
  </r>
  <r>
    <x v="1"/>
    <x v="33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38"/>
    <x v="1"/>
    <s v="Colombia"/>
    <x v="0"/>
    <n v="40700"/>
    <s v="Revenues - Third Parties"/>
    <x v="0"/>
    <x v="4"/>
    <n v="2026"/>
    <n v="6"/>
    <s v="USD"/>
    <n v="220.18"/>
    <n v="1"/>
    <n v="220.18"/>
    <x v="3"/>
    <m/>
    <m/>
    <m/>
    <m/>
    <m/>
    <m/>
    <m/>
    <m/>
    <m/>
    <m/>
  </r>
  <r>
    <x v="4"/>
    <x v="339"/>
    <x v="21"/>
    <s v="Colombia"/>
    <x v="3"/>
    <n v="40700"/>
    <s v="Revenues - Third Parties"/>
    <x v="0"/>
    <x v="26"/>
    <n v="2026"/>
    <n v="6"/>
    <s v="USD"/>
    <n v="1331.93"/>
    <n v="1"/>
    <n v="1331.93"/>
    <x v="3"/>
    <m/>
    <m/>
    <m/>
    <m/>
    <m/>
    <m/>
    <m/>
    <m/>
    <m/>
    <m/>
  </r>
  <r>
    <x v="4"/>
    <x v="339"/>
    <x v="21"/>
    <s v="Colombia"/>
    <x v="0"/>
    <n v="40700"/>
    <s v="Revenues - Third Parties"/>
    <x v="0"/>
    <x v="9"/>
    <n v="2026"/>
    <n v="6"/>
    <s v="USD"/>
    <n v="848.28"/>
    <n v="1"/>
    <n v="848.28"/>
    <x v="3"/>
    <m/>
    <m/>
    <m/>
    <m/>
    <m/>
    <m/>
    <m/>
    <m/>
    <m/>
    <m/>
  </r>
  <r>
    <x v="4"/>
    <x v="339"/>
    <x v="21"/>
    <s v="Colombia"/>
    <x v="0"/>
    <n v="40700"/>
    <s v="Revenues - Third Parties"/>
    <x v="0"/>
    <x v="1"/>
    <n v="2026"/>
    <n v="6"/>
    <s v="USD"/>
    <n v="148.68"/>
    <n v="1"/>
    <n v="148.68"/>
    <x v="3"/>
    <m/>
    <m/>
    <m/>
    <m/>
    <m/>
    <m/>
    <m/>
    <m/>
    <m/>
    <m/>
  </r>
  <r>
    <x v="1"/>
    <x v="340"/>
    <x v="1"/>
    <s v="Colombia"/>
    <x v="2"/>
    <n v="40700"/>
    <s v="Revenues - Third Parties"/>
    <x v="0"/>
    <x v="15"/>
    <n v="2026"/>
    <n v="6"/>
    <s v="USD"/>
    <n v="11297.41"/>
    <n v="1"/>
    <n v="11297.41"/>
    <x v="3"/>
    <n v="1"/>
    <m/>
    <m/>
    <m/>
    <m/>
    <m/>
    <m/>
    <m/>
    <m/>
    <m/>
  </r>
  <r>
    <x v="1"/>
    <x v="340"/>
    <x v="1"/>
    <s v="Colombia"/>
    <x v="3"/>
    <n v="40700"/>
    <s v="Revenues - Third Parties"/>
    <x v="0"/>
    <x v="16"/>
    <n v="2026"/>
    <n v="6"/>
    <s v="USD"/>
    <n v="3729.18"/>
    <n v="1"/>
    <n v="3729.18"/>
    <x v="3"/>
    <n v="1"/>
    <m/>
    <m/>
    <m/>
    <m/>
    <m/>
    <m/>
    <m/>
    <m/>
    <m/>
  </r>
  <r>
    <x v="1"/>
    <x v="340"/>
    <x v="1"/>
    <s v="Colombia"/>
    <x v="3"/>
    <n v="40700"/>
    <s v="Revenues - Third Parties"/>
    <x v="0"/>
    <x v="72"/>
    <n v="2026"/>
    <n v="6"/>
    <s v="USD"/>
    <n v="1636.67"/>
    <n v="1"/>
    <n v="1636.67"/>
    <x v="3"/>
    <n v="1"/>
    <m/>
    <m/>
    <m/>
    <m/>
    <m/>
    <m/>
    <m/>
    <m/>
    <m/>
  </r>
  <r>
    <x v="1"/>
    <x v="340"/>
    <x v="1"/>
    <s v="Colombia"/>
    <x v="3"/>
    <n v="40700"/>
    <s v="Revenues - Third Parties"/>
    <x v="0"/>
    <x v="13"/>
    <n v="2026"/>
    <n v="6"/>
    <s v="USD"/>
    <n v="3101.28"/>
    <n v="1"/>
    <n v="3101.28"/>
    <x v="3"/>
    <m/>
    <m/>
    <m/>
    <m/>
    <m/>
    <m/>
    <m/>
    <m/>
    <m/>
    <m/>
  </r>
  <r>
    <x v="1"/>
    <x v="34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0"/>
    <x v="1"/>
    <s v="Colombia"/>
    <x v="3"/>
    <n v="40700"/>
    <s v="Revenues - Third Parties"/>
    <x v="0"/>
    <x v="21"/>
    <n v="2026"/>
    <n v="6"/>
    <s v="USD"/>
    <n v="1027.52"/>
    <n v="1"/>
    <n v="1027.52"/>
    <x v="3"/>
    <m/>
    <m/>
    <m/>
    <m/>
    <m/>
    <m/>
    <m/>
    <m/>
    <m/>
    <m/>
  </r>
  <r>
    <x v="1"/>
    <x v="340"/>
    <x v="1"/>
    <s v="Colombia"/>
    <x v="0"/>
    <n v="40700"/>
    <s v="Revenues - Third Parties"/>
    <x v="0"/>
    <x v="4"/>
    <n v="2026"/>
    <n v="6"/>
    <s v="USD"/>
    <n v="2421.98"/>
    <n v="1"/>
    <n v="2421.98"/>
    <x v="3"/>
    <m/>
    <m/>
    <m/>
    <m/>
    <m/>
    <m/>
    <m/>
    <m/>
    <m/>
    <m/>
  </r>
  <r>
    <x v="6"/>
    <x v="341"/>
    <x v="8"/>
    <s v="Colombia"/>
    <x v="3"/>
    <n v="40700"/>
    <s v="Revenues - Third Parties"/>
    <x v="0"/>
    <x v="26"/>
    <n v="2026"/>
    <n v="6"/>
    <s v="USD"/>
    <n v="376.26"/>
    <n v="1"/>
    <n v="376.26"/>
    <x v="3"/>
    <m/>
    <m/>
    <m/>
    <m/>
    <m/>
    <m/>
    <m/>
    <m/>
    <m/>
    <m/>
  </r>
  <r>
    <x v="6"/>
    <x v="341"/>
    <x v="8"/>
    <s v="Colombia"/>
    <x v="0"/>
    <n v="40700"/>
    <s v="Revenues - Third Parties"/>
    <x v="0"/>
    <x v="85"/>
    <n v="2026"/>
    <n v="6"/>
    <s v="USD"/>
    <n v="2884.7"/>
    <n v="1"/>
    <n v="2884.7"/>
    <x v="3"/>
    <m/>
    <m/>
    <m/>
    <m/>
    <m/>
    <m/>
    <m/>
    <m/>
    <m/>
    <m/>
  </r>
  <r>
    <x v="7"/>
    <x v="212"/>
    <x v="17"/>
    <s v="Colombia"/>
    <x v="0"/>
    <n v="40700"/>
    <s v="Revenues - Third Parties"/>
    <x v="0"/>
    <x v="1"/>
    <n v="2026"/>
    <n v="6"/>
    <s v="USD"/>
    <n v="155.72"/>
    <n v="1"/>
    <n v="155.72"/>
    <x v="3"/>
    <m/>
    <m/>
    <m/>
    <m/>
    <m/>
    <m/>
    <m/>
    <m/>
    <m/>
    <m/>
  </r>
  <r>
    <x v="4"/>
    <x v="342"/>
    <x v="22"/>
    <s v="Colombia"/>
    <x v="3"/>
    <n v="40700"/>
    <s v="Revenues - Third Parties"/>
    <x v="0"/>
    <x v="26"/>
    <n v="2026"/>
    <n v="6"/>
    <s v="USD"/>
    <n v="1553.92"/>
    <n v="1"/>
    <n v="1553.92"/>
    <x v="3"/>
    <m/>
    <m/>
    <m/>
    <m/>
    <m/>
    <m/>
    <m/>
    <m/>
    <m/>
    <m/>
  </r>
  <r>
    <x v="4"/>
    <x v="342"/>
    <x v="22"/>
    <s v="Colombia"/>
    <x v="0"/>
    <n v="40700"/>
    <s v="Revenues - Third Parties"/>
    <x v="0"/>
    <x v="9"/>
    <n v="2026"/>
    <n v="6"/>
    <s v="USD"/>
    <n v="1298.92"/>
    <n v="1"/>
    <n v="1298.92"/>
    <x v="3"/>
    <m/>
    <m/>
    <m/>
    <m/>
    <m/>
    <m/>
    <m/>
    <m/>
    <m/>
    <m/>
  </r>
  <r>
    <x v="4"/>
    <x v="342"/>
    <x v="22"/>
    <s v="Colombia"/>
    <x v="0"/>
    <n v="40700"/>
    <s v="Revenues - Third Parties"/>
    <x v="0"/>
    <x v="1"/>
    <n v="2026"/>
    <n v="6"/>
    <s v="USD"/>
    <n v="195.14"/>
    <n v="1"/>
    <n v="195.14"/>
    <x v="3"/>
    <m/>
    <m/>
    <m/>
    <m/>
    <m/>
    <m/>
    <m/>
    <m/>
    <m/>
    <m/>
  </r>
  <r>
    <x v="4"/>
    <x v="342"/>
    <x v="22"/>
    <s v="Colombia"/>
    <x v="0"/>
    <n v="40700"/>
    <s v="Revenues - Third Parties"/>
    <x v="0"/>
    <x v="10"/>
    <n v="2026"/>
    <n v="6"/>
    <s v="USD"/>
    <n v="778.16"/>
    <n v="1"/>
    <n v="778.16"/>
    <x v="3"/>
    <m/>
    <m/>
    <m/>
    <m/>
    <m/>
    <m/>
    <m/>
    <m/>
    <m/>
    <m/>
  </r>
  <r>
    <x v="1"/>
    <x v="343"/>
    <x v="1"/>
    <s v="Colombia"/>
    <x v="2"/>
    <n v="40700"/>
    <s v="Revenues - Third Parties"/>
    <x v="0"/>
    <x v="15"/>
    <n v="2026"/>
    <n v="6"/>
    <s v="USD"/>
    <n v="315.24"/>
    <n v="1"/>
    <n v="315.24"/>
    <x v="3"/>
    <n v="1"/>
    <m/>
    <m/>
    <m/>
    <m/>
    <m/>
    <m/>
    <m/>
    <m/>
    <m/>
  </r>
  <r>
    <x v="1"/>
    <x v="343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43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43"/>
    <x v="1"/>
    <s v="Colombia"/>
    <x v="3"/>
    <n v="40700"/>
    <s v="Revenues - Third Parties"/>
    <x v="0"/>
    <x v="13"/>
    <n v="2026"/>
    <n v="6"/>
    <s v="USD"/>
    <n v="119.28"/>
    <n v="1"/>
    <n v="119.28"/>
    <x v="3"/>
    <m/>
    <m/>
    <m/>
    <m/>
    <m/>
    <m/>
    <m/>
    <m/>
    <m/>
    <m/>
  </r>
  <r>
    <x v="1"/>
    <x v="343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43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3"/>
    <x v="1"/>
    <s v="Colombia"/>
    <x v="3"/>
    <n v="40700"/>
    <s v="Revenues - Third Parties"/>
    <x v="0"/>
    <x v="22"/>
    <n v="2026"/>
    <n v="6"/>
    <s v="USD"/>
    <n v="1027.52"/>
    <n v="1"/>
    <n v="1027.52"/>
    <x v="3"/>
    <m/>
    <m/>
    <m/>
    <m/>
    <m/>
    <m/>
    <m/>
    <m/>
    <m/>
    <m/>
  </r>
  <r>
    <x v="1"/>
    <x v="343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43"/>
    <x v="1"/>
    <s v="Colombia"/>
    <x v="0"/>
    <n v="40700"/>
    <s v="Revenues - Third Parties"/>
    <x v="0"/>
    <x v="10"/>
    <n v="2026"/>
    <n v="6"/>
    <s v="USD"/>
    <n v="660.56"/>
    <n v="1"/>
    <n v="660.56"/>
    <x v="3"/>
    <m/>
    <m/>
    <m/>
    <m/>
    <m/>
    <m/>
    <m/>
    <m/>
    <m/>
    <m/>
  </r>
  <r>
    <x v="1"/>
    <x v="344"/>
    <x v="1"/>
    <s v="Colombia"/>
    <x v="2"/>
    <n v="40700"/>
    <s v="Revenues - Third Parties"/>
    <x v="0"/>
    <x v="15"/>
    <n v="2026"/>
    <n v="6"/>
    <s v="USD"/>
    <n v="3715.44"/>
    <n v="1"/>
    <n v="3715.44"/>
    <x v="3"/>
    <n v="1"/>
    <m/>
    <m/>
    <m/>
    <m/>
    <m/>
    <m/>
    <m/>
    <m/>
    <m/>
  </r>
  <r>
    <x v="1"/>
    <x v="344"/>
    <x v="1"/>
    <s v="Colombia"/>
    <x v="3"/>
    <n v="40700"/>
    <s v="Revenues - Third Parties"/>
    <x v="0"/>
    <x v="16"/>
    <n v="2026"/>
    <n v="6"/>
    <s v="USD"/>
    <n v="532.74"/>
    <n v="1"/>
    <n v="532.74"/>
    <x v="3"/>
    <n v="1"/>
    <m/>
    <m/>
    <m/>
    <m/>
    <m/>
    <m/>
    <m/>
    <m/>
    <m/>
  </r>
  <r>
    <x v="1"/>
    <x v="344"/>
    <x v="1"/>
    <s v="Colombia"/>
    <x v="3"/>
    <n v="40700"/>
    <s v="Revenues - Third Parties"/>
    <x v="0"/>
    <x v="72"/>
    <n v="2026"/>
    <n v="6"/>
    <s v="USD"/>
    <n v="1169.05"/>
    <n v="1"/>
    <n v="1169.05"/>
    <x v="3"/>
    <n v="1"/>
    <m/>
    <m/>
    <m/>
    <m/>
    <m/>
    <m/>
    <m/>
    <m/>
    <m/>
  </r>
  <r>
    <x v="1"/>
    <x v="344"/>
    <x v="1"/>
    <s v="Colombia"/>
    <x v="3"/>
    <n v="40700"/>
    <s v="Revenues - Third Parties"/>
    <x v="0"/>
    <x v="13"/>
    <n v="2026"/>
    <n v="6"/>
    <s v="USD"/>
    <n v="834.96"/>
    <n v="1"/>
    <n v="834.96"/>
    <x v="3"/>
    <m/>
    <m/>
    <m/>
    <m/>
    <m/>
    <m/>
    <m/>
    <m/>
    <m/>
    <m/>
  </r>
  <r>
    <x v="1"/>
    <x v="344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4"/>
    <x v="1"/>
    <s v="Colombia"/>
    <x v="0"/>
    <n v="40700"/>
    <s v="Revenues - Third Parties"/>
    <x v="0"/>
    <x v="4"/>
    <n v="2026"/>
    <n v="6"/>
    <s v="USD"/>
    <n v="2752.25"/>
    <n v="1"/>
    <n v="2752.25"/>
    <x v="3"/>
    <m/>
    <m/>
    <m/>
    <m/>
    <m/>
    <m/>
    <m/>
    <m/>
    <m/>
    <m/>
  </r>
  <r>
    <x v="1"/>
    <x v="34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5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6"/>
    <x v="144"/>
    <x v="8"/>
    <s v="Colombia"/>
    <x v="3"/>
    <n v="40700"/>
    <s v="Revenues - Third Parties"/>
    <x v="0"/>
    <x v="86"/>
    <n v="2026"/>
    <n v="6"/>
    <s v="USD"/>
    <n v="54"/>
    <n v="1"/>
    <n v="54"/>
    <x v="3"/>
    <m/>
    <m/>
    <m/>
    <m/>
    <m/>
    <m/>
    <m/>
    <m/>
    <m/>
    <m/>
  </r>
  <r>
    <x v="6"/>
    <x v="144"/>
    <x v="8"/>
    <s v="Colombia"/>
    <x v="2"/>
    <n v="40700"/>
    <s v="Revenues - Third Parties"/>
    <x v="0"/>
    <x v="15"/>
    <n v="2026"/>
    <n v="6"/>
    <s v="USD"/>
    <n v="1981.8"/>
    <n v="1"/>
    <n v="1981.8"/>
    <x v="3"/>
    <n v="1"/>
    <m/>
    <m/>
    <m/>
    <m/>
    <m/>
    <m/>
    <m/>
    <m/>
    <m/>
  </r>
  <r>
    <x v="6"/>
    <x v="144"/>
    <x v="8"/>
    <s v="Colombia"/>
    <x v="3"/>
    <n v="40700"/>
    <s v="Revenues - Third Parties"/>
    <x v="0"/>
    <x v="12"/>
    <n v="2026"/>
    <n v="6"/>
    <s v="USD"/>
    <n v="630.54"/>
    <n v="1"/>
    <n v="630.54"/>
    <x v="3"/>
    <m/>
    <m/>
    <m/>
    <m/>
    <m/>
    <m/>
    <m/>
    <m/>
    <m/>
    <m/>
  </r>
  <r>
    <x v="6"/>
    <x v="144"/>
    <x v="8"/>
    <s v="Colombia"/>
    <x v="3"/>
    <n v="40700"/>
    <s v="Revenues - Third Parties"/>
    <x v="0"/>
    <x v="26"/>
    <n v="2026"/>
    <n v="6"/>
    <s v="USD"/>
    <n v="370.92"/>
    <n v="1"/>
    <n v="370.92"/>
    <x v="3"/>
    <m/>
    <m/>
    <m/>
    <m/>
    <m/>
    <m/>
    <m/>
    <m/>
    <m/>
    <m/>
  </r>
  <r>
    <x v="6"/>
    <x v="144"/>
    <x v="8"/>
    <s v="Colombia"/>
    <x v="0"/>
    <n v="40700"/>
    <s v="Revenues - Third Parties"/>
    <x v="0"/>
    <x v="4"/>
    <n v="2026"/>
    <n v="6"/>
    <s v="USD"/>
    <n v="234.92"/>
    <n v="1"/>
    <n v="234.92"/>
    <x v="3"/>
    <m/>
    <m/>
    <m/>
    <m/>
    <m/>
    <m/>
    <m/>
    <m/>
    <m/>
    <m/>
  </r>
  <r>
    <x v="1"/>
    <x v="346"/>
    <x v="1"/>
    <s v="Colombia"/>
    <x v="2"/>
    <n v="40700"/>
    <s v="Revenues - Third Parties"/>
    <x v="0"/>
    <x v="15"/>
    <n v="2026"/>
    <n v="6"/>
    <s v="USD"/>
    <n v="1679.73"/>
    <n v="1"/>
    <n v="1679.73"/>
    <x v="3"/>
    <n v="1"/>
    <m/>
    <m/>
    <m/>
    <m/>
    <m/>
    <m/>
    <m/>
    <m/>
    <m/>
  </r>
  <r>
    <x v="1"/>
    <x v="346"/>
    <x v="1"/>
    <s v="Colombia"/>
    <x v="3"/>
    <n v="40700"/>
    <s v="Revenues - Third Parties"/>
    <x v="0"/>
    <x v="16"/>
    <n v="2026"/>
    <n v="6"/>
    <s v="USD"/>
    <n v="710.32"/>
    <n v="1"/>
    <n v="710.32"/>
    <x v="3"/>
    <n v="1"/>
    <m/>
    <m/>
    <m/>
    <m/>
    <m/>
    <m/>
    <m/>
    <m/>
    <m/>
  </r>
  <r>
    <x v="1"/>
    <x v="346"/>
    <x v="1"/>
    <s v="Colombia"/>
    <x v="3"/>
    <n v="40700"/>
    <s v="Revenues - Third Parties"/>
    <x v="0"/>
    <x v="13"/>
    <n v="2026"/>
    <n v="6"/>
    <s v="USD"/>
    <n v="477.12"/>
    <n v="1"/>
    <n v="477.12"/>
    <x v="3"/>
    <m/>
    <m/>
    <m/>
    <m/>
    <m/>
    <m/>
    <m/>
    <m/>
    <m/>
    <m/>
  </r>
  <r>
    <x v="1"/>
    <x v="34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6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46"/>
    <x v="1"/>
    <s v="Colombia"/>
    <x v="0"/>
    <n v="40700"/>
    <s v="Revenues - Third Parties"/>
    <x v="0"/>
    <x v="4"/>
    <n v="2026"/>
    <n v="6"/>
    <s v="USD"/>
    <n v="1871.53"/>
    <n v="1"/>
    <n v="1871.53"/>
    <x v="3"/>
    <m/>
    <m/>
    <m/>
    <m/>
    <m/>
    <m/>
    <m/>
    <m/>
    <m/>
    <m/>
  </r>
  <r>
    <x v="4"/>
    <x v="347"/>
    <x v="23"/>
    <s v="Colombia"/>
    <x v="2"/>
    <n v="40700"/>
    <s v="Revenues - Third Parties"/>
    <x v="0"/>
    <x v="5"/>
    <n v="2026"/>
    <n v="6"/>
    <s v="USD"/>
    <n v="585.25"/>
    <n v="1"/>
    <n v="585.25"/>
    <x v="3"/>
    <n v="1"/>
    <m/>
    <m/>
    <m/>
    <m/>
    <m/>
    <m/>
    <m/>
    <m/>
    <m/>
  </r>
  <r>
    <x v="4"/>
    <x v="347"/>
    <x v="23"/>
    <s v="Colombia"/>
    <x v="3"/>
    <n v="40700"/>
    <s v="Revenues - Third Parties"/>
    <x v="0"/>
    <x v="26"/>
    <n v="2026"/>
    <n v="6"/>
    <s v="USD"/>
    <n v="775.66"/>
    <n v="1"/>
    <n v="775.66"/>
    <x v="3"/>
    <m/>
    <m/>
    <m/>
    <m/>
    <m/>
    <m/>
    <m/>
    <m/>
    <m/>
    <m/>
  </r>
  <r>
    <x v="4"/>
    <x v="347"/>
    <x v="23"/>
    <s v="Colombia"/>
    <x v="1"/>
    <n v="40700"/>
    <s v="Revenues - Third Parties"/>
    <x v="0"/>
    <x v="2"/>
    <n v="2026"/>
    <n v="6"/>
    <s v="USD"/>
    <n v="275.8"/>
    <n v="1"/>
    <n v="275.8"/>
    <x v="3"/>
    <m/>
    <m/>
    <m/>
    <m/>
    <m/>
    <m/>
    <m/>
    <m/>
    <m/>
    <m/>
  </r>
  <r>
    <x v="4"/>
    <x v="347"/>
    <x v="23"/>
    <s v="Colombia"/>
    <x v="1"/>
    <n v="40700"/>
    <s v="Revenues - Third Parties"/>
    <x v="0"/>
    <x v="3"/>
    <n v="2026"/>
    <n v="6"/>
    <s v="USD"/>
    <n v="689.52"/>
    <n v="1"/>
    <n v="689.52"/>
    <x v="3"/>
    <m/>
    <m/>
    <m/>
    <m/>
    <m/>
    <m/>
    <m/>
    <m/>
    <m/>
    <m/>
  </r>
  <r>
    <x v="4"/>
    <x v="347"/>
    <x v="23"/>
    <s v="Colombia"/>
    <x v="0"/>
    <n v="40700"/>
    <s v="Revenues - Third Parties"/>
    <x v="0"/>
    <x v="10"/>
    <n v="2026"/>
    <n v="6"/>
    <s v="USD"/>
    <n v="1551.36"/>
    <n v="1"/>
    <n v="1551.36"/>
    <x v="3"/>
    <m/>
    <m/>
    <m/>
    <m/>
    <m/>
    <m/>
    <m/>
    <m/>
    <m/>
    <m/>
  </r>
  <r>
    <x v="1"/>
    <x v="348"/>
    <x v="1"/>
    <s v="Colombia"/>
    <x v="2"/>
    <n v="40700"/>
    <s v="Revenues - Third Parties"/>
    <x v="0"/>
    <x v="15"/>
    <n v="2026"/>
    <n v="6"/>
    <s v="USD"/>
    <n v="315.24"/>
    <n v="1"/>
    <n v="315.24"/>
    <x v="3"/>
    <n v="1"/>
    <m/>
    <m/>
    <m/>
    <m/>
    <m/>
    <m/>
    <m/>
    <m/>
    <m/>
  </r>
  <r>
    <x v="1"/>
    <x v="348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48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48"/>
    <x v="1"/>
    <s v="Colombia"/>
    <x v="3"/>
    <n v="40700"/>
    <s v="Revenues - Third Parties"/>
    <x v="0"/>
    <x v="13"/>
    <n v="2026"/>
    <n v="6"/>
    <s v="USD"/>
    <n v="119.28"/>
    <n v="1"/>
    <n v="119.28"/>
    <x v="3"/>
    <m/>
    <m/>
    <m/>
    <m/>
    <m/>
    <m/>
    <m/>
    <m/>
    <m/>
    <m/>
  </r>
  <r>
    <x v="1"/>
    <x v="348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4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8"/>
    <x v="1"/>
    <s v="Colombia"/>
    <x v="0"/>
    <n v="40700"/>
    <s v="Revenues - Third Parties"/>
    <x v="0"/>
    <x v="4"/>
    <n v="2026"/>
    <n v="6"/>
    <s v="USD"/>
    <n v="1100.9000000000001"/>
    <n v="1"/>
    <n v="1100.9000000000001"/>
    <x v="3"/>
    <m/>
    <m/>
    <m/>
    <m/>
    <m/>
    <m/>
    <m/>
    <m/>
    <m/>
    <m/>
  </r>
  <r>
    <x v="1"/>
    <x v="348"/>
    <x v="1"/>
    <s v="Colombia"/>
    <x v="0"/>
    <n v="40700"/>
    <s v="Revenues - Third Parties"/>
    <x v="0"/>
    <x v="10"/>
    <n v="2026"/>
    <n v="6"/>
    <s v="USD"/>
    <n v="990.84"/>
    <n v="1"/>
    <n v="990.84"/>
    <x v="3"/>
    <m/>
    <m/>
    <m/>
    <m/>
    <m/>
    <m/>
    <m/>
    <m/>
    <m/>
    <m/>
  </r>
  <r>
    <x v="1"/>
    <x v="349"/>
    <x v="1"/>
    <s v="Colombia"/>
    <x v="2"/>
    <n v="40700"/>
    <s v="Revenues - Third Parties"/>
    <x v="0"/>
    <x v="15"/>
    <n v="2026"/>
    <n v="6"/>
    <s v="USD"/>
    <n v="1522.71"/>
    <n v="1"/>
    <n v="1522.71"/>
    <x v="3"/>
    <n v="1"/>
    <m/>
    <m/>
    <m/>
    <m/>
    <m/>
    <m/>
    <m/>
    <m/>
    <m/>
  </r>
  <r>
    <x v="1"/>
    <x v="349"/>
    <x v="1"/>
    <s v="Colombia"/>
    <x v="3"/>
    <n v="40700"/>
    <s v="Revenues - Third Parties"/>
    <x v="0"/>
    <x v="16"/>
    <n v="2026"/>
    <n v="6"/>
    <s v="USD"/>
    <n v="355.16"/>
    <n v="1"/>
    <n v="355.16"/>
    <x v="3"/>
    <n v="1"/>
    <m/>
    <m/>
    <m/>
    <m/>
    <m/>
    <m/>
    <m/>
    <m/>
    <m/>
  </r>
  <r>
    <x v="1"/>
    <x v="349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49"/>
    <x v="1"/>
    <s v="Colombia"/>
    <x v="3"/>
    <n v="40700"/>
    <s v="Revenues - Third Parties"/>
    <x v="0"/>
    <x v="13"/>
    <n v="2026"/>
    <n v="6"/>
    <s v="USD"/>
    <n v="238.56"/>
    <n v="1"/>
    <n v="238.56"/>
    <x v="3"/>
    <m/>
    <m/>
    <m/>
    <m/>
    <m/>
    <m/>
    <m/>
    <m/>
    <m/>
    <m/>
  </r>
  <r>
    <x v="1"/>
    <x v="349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49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49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49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49"/>
    <x v="1"/>
    <s v="Colombia"/>
    <x v="0"/>
    <n v="40700"/>
    <s v="Revenues - Third Parties"/>
    <x v="0"/>
    <x v="10"/>
    <n v="2026"/>
    <n v="6"/>
    <s v="USD"/>
    <n v="1321.12"/>
    <n v="1"/>
    <n v="1321.12"/>
    <x v="3"/>
    <m/>
    <m/>
    <m/>
    <m/>
    <m/>
    <m/>
    <m/>
    <m/>
    <m/>
    <m/>
  </r>
  <r>
    <x v="1"/>
    <x v="350"/>
    <x v="1"/>
    <s v="Colombia"/>
    <x v="2"/>
    <n v="40700"/>
    <s v="Revenues - Third Parties"/>
    <x v="0"/>
    <x v="15"/>
    <n v="2026"/>
    <n v="6"/>
    <s v="USD"/>
    <n v="508.9"/>
    <n v="1"/>
    <n v="508.9"/>
    <x v="3"/>
    <n v="1"/>
    <m/>
    <m/>
    <m/>
    <m/>
    <m/>
    <m/>
    <m/>
    <m/>
    <m/>
  </r>
  <r>
    <x v="1"/>
    <x v="350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50"/>
    <x v="1"/>
    <s v="Colombia"/>
    <x v="3"/>
    <n v="40700"/>
    <s v="Revenues - Third Parties"/>
    <x v="0"/>
    <x v="13"/>
    <n v="2026"/>
    <n v="6"/>
    <s v="USD"/>
    <n v="119.28"/>
    <n v="1"/>
    <n v="119.28"/>
    <x v="3"/>
    <m/>
    <m/>
    <m/>
    <m/>
    <m/>
    <m/>
    <m/>
    <m/>
    <m/>
    <m/>
  </r>
  <r>
    <x v="1"/>
    <x v="35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0"/>
    <x v="1"/>
    <s v="Colombia"/>
    <x v="0"/>
    <n v="40700"/>
    <s v="Revenues - Third Parties"/>
    <x v="0"/>
    <x v="4"/>
    <n v="2026"/>
    <n v="6"/>
    <s v="USD"/>
    <n v="110.09"/>
    <n v="1"/>
    <n v="110.09"/>
    <x v="3"/>
    <m/>
    <m/>
    <m/>
    <m/>
    <m/>
    <m/>
    <m/>
    <m/>
    <m/>
    <m/>
  </r>
  <r>
    <x v="4"/>
    <x v="351"/>
    <x v="21"/>
    <s v="Colombia"/>
    <x v="2"/>
    <n v="40700"/>
    <s v="Revenues - Third Parties"/>
    <x v="0"/>
    <x v="5"/>
    <n v="2026"/>
    <n v="6"/>
    <s v="USD"/>
    <n v="157.02000000000001"/>
    <n v="1"/>
    <n v="157.02000000000001"/>
    <x v="3"/>
    <n v="1"/>
    <m/>
    <m/>
    <m/>
    <m/>
    <m/>
    <m/>
    <m/>
    <m/>
    <m/>
  </r>
  <r>
    <x v="4"/>
    <x v="351"/>
    <x v="21"/>
    <s v="Colombia"/>
    <x v="2"/>
    <n v="40700"/>
    <s v="Revenues - Third Parties"/>
    <x v="0"/>
    <x v="15"/>
    <n v="2026"/>
    <n v="6"/>
    <s v="USD"/>
    <n v="314.04000000000002"/>
    <n v="1"/>
    <n v="314.04000000000002"/>
    <x v="3"/>
    <n v="1"/>
    <m/>
    <m/>
    <m/>
    <m/>
    <m/>
    <m/>
    <m/>
    <m/>
    <m/>
  </r>
  <r>
    <x v="4"/>
    <x v="351"/>
    <x v="21"/>
    <s v="Colombia"/>
    <x v="3"/>
    <n v="40700"/>
    <s v="Revenues - Third Parties"/>
    <x v="0"/>
    <x v="16"/>
    <n v="2026"/>
    <n v="6"/>
    <s v="USD"/>
    <n v="461.52"/>
    <n v="1"/>
    <n v="461.52"/>
    <x v="3"/>
    <n v="1"/>
    <m/>
    <m/>
    <m/>
    <m/>
    <m/>
    <m/>
    <m/>
    <m/>
    <m/>
  </r>
  <r>
    <x v="4"/>
    <x v="351"/>
    <x v="21"/>
    <s v="Colombia"/>
    <x v="3"/>
    <n v="40700"/>
    <s v="Revenues - Third Parties"/>
    <x v="0"/>
    <x v="13"/>
    <n v="2026"/>
    <n v="6"/>
    <s v="USD"/>
    <n v="591.4"/>
    <n v="1"/>
    <n v="591.4"/>
    <x v="3"/>
    <m/>
    <m/>
    <m/>
    <m/>
    <m/>
    <m/>
    <m/>
    <m/>
    <m/>
    <m/>
  </r>
  <r>
    <x v="4"/>
    <x v="351"/>
    <x v="21"/>
    <s v="Colombia"/>
    <x v="3"/>
    <n v="40700"/>
    <s v="Revenues - Third Parties"/>
    <x v="0"/>
    <x v="26"/>
    <n v="2026"/>
    <n v="6"/>
    <s v="USD"/>
    <n v="1398.53"/>
    <n v="1"/>
    <n v="1398.53"/>
    <x v="3"/>
    <m/>
    <m/>
    <m/>
    <m/>
    <m/>
    <m/>
    <m/>
    <m/>
    <m/>
    <m/>
  </r>
  <r>
    <x v="4"/>
    <x v="351"/>
    <x v="21"/>
    <s v="Colombia"/>
    <x v="0"/>
    <n v="40700"/>
    <s v="Revenues - Third Parties"/>
    <x v="0"/>
    <x v="9"/>
    <n v="2026"/>
    <n v="6"/>
    <s v="USD"/>
    <n v="816.45"/>
    <n v="1"/>
    <n v="816.45"/>
    <x v="3"/>
    <m/>
    <m/>
    <m/>
    <m/>
    <m/>
    <m/>
    <m/>
    <m/>
    <m/>
    <m/>
  </r>
  <r>
    <x v="4"/>
    <x v="351"/>
    <x v="21"/>
    <s v="Colombia"/>
    <x v="3"/>
    <n v="40700"/>
    <s v="Revenues - Third Parties"/>
    <x v="0"/>
    <x v="71"/>
    <n v="2026"/>
    <n v="6"/>
    <s v="USD"/>
    <n v="230.76"/>
    <n v="1"/>
    <n v="230.76"/>
    <x v="3"/>
    <n v="1"/>
    <m/>
    <m/>
    <m/>
    <m/>
    <m/>
    <m/>
    <m/>
    <m/>
    <m/>
  </r>
  <r>
    <x v="1"/>
    <x v="352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2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53"/>
    <x v="1"/>
    <s v="Colombia"/>
    <x v="2"/>
    <n v="40700"/>
    <s v="Revenues - Third Parties"/>
    <x v="0"/>
    <x v="15"/>
    <n v="2026"/>
    <n v="6"/>
    <s v="USD"/>
    <n v="2193.8200000000002"/>
    <n v="1"/>
    <n v="2193.8200000000002"/>
    <x v="3"/>
    <n v="1"/>
    <m/>
    <m/>
    <m/>
    <m/>
    <m/>
    <m/>
    <m/>
    <m/>
    <m/>
  </r>
  <r>
    <x v="1"/>
    <x v="353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53"/>
    <x v="1"/>
    <s v="Colombia"/>
    <x v="3"/>
    <n v="40700"/>
    <s v="Revenues - Third Parties"/>
    <x v="0"/>
    <x v="11"/>
    <n v="2026"/>
    <n v="6"/>
    <s v="USD"/>
    <n v="680.96"/>
    <n v="1"/>
    <n v="680.96"/>
    <x v="3"/>
    <n v="1"/>
    <m/>
    <m/>
    <m/>
    <m/>
    <m/>
    <m/>
    <m/>
    <m/>
    <m/>
  </r>
  <r>
    <x v="1"/>
    <x v="353"/>
    <x v="1"/>
    <s v="Colombia"/>
    <x v="3"/>
    <n v="40700"/>
    <s v="Revenues - Third Parties"/>
    <x v="0"/>
    <x v="13"/>
    <n v="2026"/>
    <n v="6"/>
    <s v="USD"/>
    <n v="119.28"/>
    <n v="1"/>
    <n v="119.28"/>
    <x v="3"/>
    <m/>
    <m/>
    <m/>
    <m/>
    <m/>
    <m/>
    <m/>
    <m/>
    <m/>
    <m/>
  </r>
  <r>
    <x v="1"/>
    <x v="353"/>
    <x v="1"/>
    <s v="Colombia"/>
    <x v="3"/>
    <n v="40700"/>
    <s v="Revenues - Third Parties"/>
    <x v="0"/>
    <x v="14"/>
    <n v="2026"/>
    <n v="6"/>
    <s v="USD"/>
    <n v="572.52"/>
    <n v="1"/>
    <n v="572.52"/>
    <x v="3"/>
    <m/>
    <m/>
    <m/>
    <m/>
    <m/>
    <m/>
    <m/>
    <m/>
    <m/>
    <m/>
  </r>
  <r>
    <x v="1"/>
    <x v="353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3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53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54"/>
    <x v="1"/>
    <s v="Colombia"/>
    <x v="2"/>
    <n v="40700"/>
    <s v="Revenues - Third Parties"/>
    <x v="0"/>
    <x v="15"/>
    <n v="2026"/>
    <n v="6"/>
    <s v="USD"/>
    <n v="8381.0400000000009"/>
    <n v="1"/>
    <n v="8381.0400000000009"/>
    <x v="3"/>
    <n v="1"/>
    <m/>
    <m/>
    <m/>
    <m/>
    <m/>
    <m/>
    <m/>
    <m/>
    <m/>
  </r>
  <r>
    <x v="1"/>
    <x v="354"/>
    <x v="1"/>
    <s v="Colombia"/>
    <x v="3"/>
    <n v="40700"/>
    <s v="Revenues - Third Parties"/>
    <x v="0"/>
    <x v="16"/>
    <n v="2026"/>
    <n v="6"/>
    <s v="USD"/>
    <n v="2130.96"/>
    <n v="1"/>
    <n v="2130.96"/>
    <x v="3"/>
    <n v="1"/>
    <m/>
    <m/>
    <m/>
    <m/>
    <m/>
    <m/>
    <m/>
    <m/>
    <m/>
  </r>
  <r>
    <x v="1"/>
    <x v="354"/>
    <x v="1"/>
    <s v="Colombia"/>
    <x v="3"/>
    <n v="40700"/>
    <s v="Revenues - Third Parties"/>
    <x v="0"/>
    <x v="11"/>
    <n v="2026"/>
    <n v="6"/>
    <s v="USD"/>
    <n v="1191.68"/>
    <n v="1"/>
    <n v="1191.68"/>
    <x v="3"/>
    <n v="1"/>
    <m/>
    <m/>
    <m/>
    <m/>
    <m/>
    <m/>
    <m/>
    <m/>
    <m/>
  </r>
  <r>
    <x v="1"/>
    <x v="354"/>
    <x v="1"/>
    <s v="Colombia"/>
    <x v="3"/>
    <n v="40700"/>
    <s v="Revenues - Third Parties"/>
    <x v="0"/>
    <x v="87"/>
    <n v="2026"/>
    <n v="6"/>
    <s v="USD"/>
    <n v="211.8"/>
    <n v="1"/>
    <n v="211.8"/>
    <x v="3"/>
    <n v="1"/>
    <m/>
    <m/>
    <m/>
    <m/>
    <m/>
    <m/>
    <m/>
    <m/>
    <m/>
  </r>
  <r>
    <x v="1"/>
    <x v="354"/>
    <x v="1"/>
    <s v="Colombia"/>
    <x v="3"/>
    <n v="40700"/>
    <s v="Revenues - Third Parties"/>
    <x v="0"/>
    <x v="13"/>
    <n v="2026"/>
    <n v="6"/>
    <s v="USD"/>
    <n v="1192.8"/>
    <n v="1"/>
    <n v="1192.8"/>
    <x v="3"/>
    <m/>
    <m/>
    <m/>
    <m/>
    <m/>
    <m/>
    <m/>
    <m/>
    <m/>
    <m/>
  </r>
  <r>
    <x v="1"/>
    <x v="354"/>
    <x v="1"/>
    <s v="Colombia"/>
    <x v="3"/>
    <n v="40700"/>
    <s v="Revenues - Third Parties"/>
    <x v="0"/>
    <x v="14"/>
    <n v="2026"/>
    <n v="6"/>
    <s v="USD"/>
    <n v="1145.04"/>
    <n v="1"/>
    <n v="1145.04"/>
    <x v="3"/>
    <m/>
    <m/>
    <m/>
    <m/>
    <m/>
    <m/>
    <m/>
    <m/>
    <m/>
    <m/>
  </r>
  <r>
    <x v="1"/>
    <x v="354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4"/>
    <x v="1"/>
    <s v="Colombia"/>
    <x v="0"/>
    <n v="40700"/>
    <s v="Revenues - Third Parties"/>
    <x v="0"/>
    <x v="4"/>
    <n v="2026"/>
    <n v="6"/>
    <s v="USD"/>
    <n v="440.36"/>
    <n v="1"/>
    <n v="440.36"/>
    <x v="3"/>
    <m/>
    <m/>
    <m/>
    <m/>
    <m/>
    <m/>
    <m/>
    <m/>
    <m/>
    <m/>
  </r>
  <r>
    <x v="1"/>
    <x v="354"/>
    <x v="1"/>
    <s v="Colombia"/>
    <x v="0"/>
    <n v="40700"/>
    <s v="Revenues - Third Parties"/>
    <x v="0"/>
    <x v="10"/>
    <n v="2026"/>
    <n v="6"/>
    <s v="USD"/>
    <n v="1651.4"/>
    <n v="1"/>
    <n v="1651.4"/>
    <x v="3"/>
    <m/>
    <m/>
    <m/>
    <m/>
    <m/>
    <m/>
    <m/>
    <m/>
    <m/>
    <m/>
  </r>
  <r>
    <x v="1"/>
    <x v="35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5"/>
    <x v="1"/>
    <s v="Colombia"/>
    <x v="0"/>
    <n v="40700"/>
    <s v="Revenues - Third Parties"/>
    <x v="0"/>
    <x v="4"/>
    <n v="2026"/>
    <n v="6"/>
    <s v="USD"/>
    <n v="440.36"/>
    <n v="1"/>
    <n v="440.36"/>
    <x v="3"/>
    <m/>
    <m/>
    <m/>
    <m/>
    <m/>
    <m/>
    <m/>
    <m/>
    <m/>
    <m/>
  </r>
  <r>
    <x v="1"/>
    <x v="355"/>
    <x v="1"/>
    <s v="Colombia"/>
    <x v="0"/>
    <n v="40700"/>
    <s v="Revenues - Third Parties"/>
    <x v="0"/>
    <x v="10"/>
    <n v="2026"/>
    <n v="6"/>
    <s v="USD"/>
    <n v="1321.12"/>
    <n v="1"/>
    <n v="1321.12"/>
    <x v="3"/>
    <m/>
    <m/>
    <m/>
    <m/>
    <m/>
    <m/>
    <m/>
    <m/>
    <m/>
    <m/>
  </r>
  <r>
    <x v="1"/>
    <x v="356"/>
    <x v="1"/>
    <s v="Colombia"/>
    <x v="2"/>
    <n v="40700"/>
    <s v="Revenues - Third Parties"/>
    <x v="0"/>
    <x v="15"/>
    <n v="2026"/>
    <n v="6"/>
    <s v="USD"/>
    <n v="316.44"/>
    <n v="1"/>
    <n v="316.44"/>
    <x v="3"/>
    <n v="1"/>
    <m/>
    <m/>
    <m/>
    <m/>
    <m/>
    <m/>
    <m/>
    <m/>
    <m/>
  </r>
  <r>
    <x v="1"/>
    <x v="356"/>
    <x v="1"/>
    <s v="Colombia"/>
    <x v="3"/>
    <n v="40700"/>
    <s v="Revenues - Third Parties"/>
    <x v="0"/>
    <x v="11"/>
    <n v="2026"/>
    <n v="6"/>
    <s v="USD"/>
    <n v="340.48"/>
    <n v="1"/>
    <n v="340.48"/>
    <x v="3"/>
    <n v="1"/>
    <m/>
    <m/>
    <m/>
    <m/>
    <m/>
    <m/>
    <m/>
    <m/>
    <m/>
  </r>
  <r>
    <x v="1"/>
    <x v="356"/>
    <x v="1"/>
    <s v="Colombia"/>
    <x v="3"/>
    <n v="40700"/>
    <s v="Revenues - Third Parties"/>
    <x v="0"/>
    <x v="14"/>
    <n v="2026"/>
    <n v="6"/>
    <s v="USD"/>
    <n v="286.26"/>
    <n v="1"/>
    <n v="286.26"/>
    <x v="3"/>
    <m/>
    <m/>
    <m/>
    <m/>
    <m/>
    <m/>
    <m/>
    <m/>
    <m/>
    <m/>
  </r>
  <r>
    <x v="1"/>
    <x v="35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6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0"/>
    <x v="357"/>
    <x v="0"/>
    <s v="Colombia"/>
    <x v="2"/>
    <n v="40700"/>
    <s v="Revenues - Third Parties"/>
    <x v="0"/>
    <x v="15"/>
    <n v="2026"/>
    <n v="6"/>
    <s v="USD"/>
    <n v="1796.49"/>
    <n v="1"/>
    <n v="1796.49"/>
    <x v="3"/>
    <n v="1"/>
    <m/>
    <m/>
    <m/>
    <m/>
    <m/>
    <m/>
    <m/>
    <m/>
    <m/>
  </r>
  <r>
    <x v="0"/>
    <x v="357"/>
    <x v="0"/>
    <s v="Colombia"/>
    <x v="3"/>
    <n v="40700"/>
    <s v="Revenues - Third Parties"/>
    <x v="0"/>
    <x v="12"/>
    <n v="2026"/>
    <n v="6"/>
    <s v="USD"/>
    <n v="709.59839999999997"/>
    <n v="1"/>
    <n v="709.59839999999997"/>
    <x v="3"/>
    <m/>
    <m/>
    <m/>
    <m/>
    <m/>
    <m/>
    <m/>
    <m/>
    <m/>
    <m/>
  </r>
  <r>
    <x v="0"/>
    <x v="357"/>
    <x v="0"/>
    <s v="Colombia"/>
    <x v="3"/>
    <n v="40700"/>
    <s v="Revenues - Third Parties"/>
    <x v="0"/>
    <x v="26"/>
    <n v="2026"/>
    <n v="6"/>
    <s v="USD"/>
    <n v="500.35124999999999"/>
    <n v="1"/>
    <n v="500.35124999999999"/>
    <x v="3"/>
    <m/>
    <m/>
    <m/>
    <m/>
    <m/>
    <m/>
    <m/>
    <m/>
    <m/>
    <m/>
  </r>
  <r>
    <x v="0"/>
    <x v="357"/>
    <x v="0"/>
    <s v="Colombia"/>
    <x v="0"/>
    <n v="40700"/>
    <s v="Revenues - Third Parties"/>
    <x v="0"/>
    <x v="9"/>
    <n v="2026"/>
    <n v="6"/>
    <s v="USD"/>
    <n v="568.5653749999999"/>
    <n v="1"/>
    <n v="568.5653749999999"/>
    <x v="3"/>
    <m/>
    <m/>
    <m/>
    <m/>
    <m/>
    <m/>
    <m/>
    <m/>
    <m/>
    <m/>
  </r>
  <r>
    <x v="1"/>
    <x v="35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8"/>
    <x v="1"/>
    <s v="Colombia"/>
    <x v="0"/>
    <n v="40700"/>
    <s v="Revenues - Third Parties"/>
    <x v="0"/>
    <x v="4"/>
    <n v="2026"/>
    <n v="6"/>
    <s v="USD"/>
    <n v="110.09"/>
    <n v="1"/>
    <n v="110.09"/>
    <x v="3"/>
    <m/>
    <m/>
    <m/>
    <m/>
    <m/>
    <m/>
    <m/>
    <m/>
    <m/>
    <m/>
  </r>
  <r>
    <x v="1"/>
    <x v="359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59"/>
    <x v="1"/>
    <s v="Colombia"/>
    <x v="0"/>
    <n v="40700"/>
    <s v="Revenues - Third Parties"/>
    <x v="0"/>
    <x v="10"/>
    <n v="2026"/>
    <n v="6"/>
    <s v="USD"/>
    <n v="1486.26"/>
    <n v="1"/>
    <n v="1486.26"/>
    <x v="3"/>
    <m/>
    <m/>
    <m/>
    <m/>
    <m/>
    <m/>
    <m/>
    <m/>
    <m/>
    <m/>
  </r>
  <r>
    <x v="1"/>
    <x v="36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0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60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1"/>
    <x v="360"/>
    <x v="1"/>
    <s v="Colombia"/>
    <x v="0"/>
    <n v="40700"/>
    <s v="Revenues - Third Parties"/>
    <x v="0"/>
    <x v="4"/>
    <n v="2026"/>
    <n v="6"/>
    <s v="USD"/>
    <n v="220.18"/>
    <n v="1"/>
    <n v="220.18"/>
    <x v="3"/>
    <m/>
    <m/>
    <m/>
    <m/>
    <m/>
    <m/>
    <m/>
    <m/>
    <m/>
    <m/>
  </r>
  <r>
    <x v="12"/>
    <x v="361"/>
    <x v="24"/>
    <s v="Colombia"/>
    <x v="3"/>
    <n v="40700"/>
    <s v="Revenues - Third Parties"/>
    <x v="0"/>
    <x v="26"/>
    <n v="2026"/>
    <n v="6"/>
    <s v="USD"/>
    <n v="1034.0899999999999"/>
    <n v="1"/>
    <n v="1195.0254266999998"/>
    <x v="3"/>
    <m/>
    <m/>
    <m/>
    <m/>
    <m/>
    <m/>
    <m/>
    <m/>
    <m/>
    <m/>
  </r>
  <r>
    <x v="12"/>
    <x v="361"/>
    <x v="24"/>
    <s v="Colombia"/>
    <x v="0"/>
    <n v="40700"/>
    <s v="Revenues - Third Parties"/>
    <x v="0"/>
    <x v="9"/>
    <n v="2026"/>
    <n v="6"/>
    <s v="USD"/>
    <n v="127.5"/>
    <n v="1"/>
    <n v="147.342825"/>
    <x v="3"/>
    <m/>
    <m/>
    <m/>
    <m/>
    <m/>
    <m/>
    <m/>
    <m/>
    <m/>
    <m/>
  </r>
  <r>
    <x v="1"/>
    <x v="362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2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63"/>
    <x v="1"/>
    <s v="Colombia"/>
    <x v="2"/>
    <n v="40700"/>
    <s v="Revenues - Third Parties"/>
    <x v="0"/>
    <x v="15"/>
    <n v="2026"/>
    <n v="6"/>
    <s v="USD"/>
    <n v="2639.61"/>
    <n v="1"/>
    <n v="2639.61"/>
    <x v="3"/>
    <n v="1"/>
    <m/>
    <m/>
    <m/>
    <m/>
    <m/>
    <m/>
    <m/>
    <m/>
    <m/>
  </r>
  <r>
    <x v="1"/>
    <x v="363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63"/>
    <x v="1"/>
    <s v="Colombia"/>
    <x v="3"/>
    <n v="40700"/>
    <s v="Revenues - Third Parties"/>
    <x v="0"/>
    <x v="72"/>
    <n v="2026"/>
    <n v="6"/>
    <s v="USD"/>
    <n v="233.81"/>
    <n v="1"/>
    <n v="233.81"/>
    <x v="3"/>
    <n v="1"/>
    <m/>
    <m/>
    <m/>
    <m/>
    <m/>
    <m/>
    <m/>
    <m/>
    <m/>
  </r>
  <r>
    <x v="1"/>
    <x v="363"/>
    <x v="1"/>
    <s v="Colombia"/>
    <x v="3"/>
    <n v="40700"/>
    <s v="Revenues - Third Parties"/>
    <x v="0"/>
    <x v="11"/>
    <n v="2026"/>
    <n v="6"/>
    <s v="USD"/>
    <n v="1021.44"/>
    <n v="1"/>
    <n v="1021.44"/>
    <x v="3"/>
    <n v="1"/>
    <m/>
    <m/>
    <m/>
    <m/>
    <m/>
    <m/>
    <m/>
    <m/>
    <m/>
  </r>
  <r>
    <x v="1"/>
    <x v="363"/>
    <x v="1"/>
    <s v="Colombia"/>
    <x v="3"/>
    <n v="40700"/>
    <s v="Revenues - Third Parties"/>
    <x v="0"/>
    <x v="13"/>
    <n v="2026"/>
    <n v="6"/>
    <s v="USD"/>
    <n v="238.56"/>
    <n v="1"/>
    <n v="238.56"/>
    <x v="3"/>
    <m/>
    <m/>
    <m/>
    <m/>
    <m/>
    <m/>
    <m/>
    <m/>
    <m/>
    <m/>
  </r>
  <r>
    <x v="1"/>
    <x v="363"/>
    <x v="1"/>
    <s v="Colombia"/>
    <x v="3"/>
    <n v="40700"/>
    <s v="Revenues - Third Parties"/>
    <x v="0"/>
    <x v="14"/>
    <n v="2026"/>
    <n v="6"/>
    <s v="USD"/>
    <n v="572.52"/>
    <n v="1"/>
    <n v="572.52"/>
    <x v="3"/>
    <m/>
    <m/>
    <m/>
    <m/>
    <m/>
    <m/>
    <m/>
    <m/>
    <m/>
    <m/>
  </r>
  <r>
    <x v="1"/>
    <x v="363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3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63"/>
    <x v="1"/>
    <s v="Colombia"/>
    <x v="0"/>
    <n v="40700"/>
    <s v="Revenues - Third Parties"/>
    <x v="0"/>
    <x v="4"/>
    <n v="2026"/>
    <n v="6"/>
    <s v="USD"/>
    <n v="220.18"/>
    <n v="1"/>
    <n v="220.18"/>
    <x v="3"/>
    <m/>
    <m/>
    <m/>
    <m/>
    <m/>
    <m/>
    <m/>
    <m/>
    <m/>
    <m/>
  </r>
  <r>
    <x v="1"/>
    <x v="363"/>
    <x v="1"/>
    <s v="Colombia"/>
    <x v="0"/>
    <n v="40700"/>
    <s v="Revenues - Third Parties"/>
    <x v="0"/>
    <x v="10"/>
    <n v="2026"/>
    <n v="6"/>
    <s v="USD"/>
    <n v="825.7"/>
    <n v="1"/>
    <n v="825.7"/>
    <x v="3"/>
    <m/>
    <m/>
    <m/>
    <m/>
    <m/>
    <m/>
    <m/>
    <m/>
    <m/>
    <m/>
  </r>
  <r>
    <x v="1"/>
    <x v="364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4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65"/>
    <x v="1"/>
    <s v="Colombia"/>
    <x v="2"/>
    <n v="40700"/>
    <s v="Revenues - Third Parties"/>
    <x v="0"/>
    <x v="15"/>
    <n v="2026"/>
    <n v="6"/>
    <s v="USD"/>
    <n v="158.22"/>
    <n v="1"/>
    <n v="158.22"/>
    <x v="3"/>
    <n v="1"/>
    <m/>
    <m/>
    <m/>
    <m/>
    <m/>
    <m/>
    <m/>
    <m/>
    <m/>
  </r>
  <r>
    <x v="1"/>
    <x v="365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65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6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5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65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6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6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1"/>
    <x v="367"/>
    <x v="1"/>
    <s v="Colombia"/>
    <x v="2"/>
    <n v="40700"/>
    <s v="Revenues - Third Parties"/>
    <x v="0"/>
    <x v="15"/>
    <n v="2026"/>
    <n v="6"/>
    <s v="USD"/>
    <n v="1170.83"/>
    <n v="1"/>
    <n v="1170.83"/>
    <x v="3"/>
    <n v="1"/>
    <m/>
    <m/>
    <m/>
    <m/>
    <m/>
    <m/>
    <m/>
    <m/>
    <m/>
  </r>
  <r>
    <x v="1"/>
    <x v="367"/>
    <x v="1"/>
    <s v="Colombia"/>
    <x v="3"/>
    <n v="40700"/>
    <s v="Revenues - Third Parties"/>
    <x v="0"/>
    <x v="16"/>
    <n v="2026"/>
    <n v="6"/>
    <s v="USD"/>
    <n v="532.74"/>
    <n v="1"/>
    <n v="532.74"/>
    <x v="3"/>
    <n v="1"/>
    <m/>
    <m/>
    <m/>
    <m/>
    <m/>
    <m/>
    <m/>
    <m/>
    <m/>
  </r>
  <r>
    <x v="1"/>
    <x v="367"/>
    <x v="1"/>
    <s v="Colombia"/>
    <x v="3"/>
    <n v="40700"/>
    <s v="Revenues - Third Parties"/>
    <x v="0"/>
    <x v="13"/>
    <n v="2026"/>
    <n v="6"/>
    <s v="USD"/>
    <n v="357.84"/>
    <n v="1"/>
    <n v="357.84"/>
    <x v="3"/>
    <m/>
    <m/>
    <m/>
    <m/>
    <m/>
    <m/>
    <m/>
    <m/>
    <m/>
    <m/>
  </r>
  <r>
    <x v="1"/>
    <x v="367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7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67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67"/>
    <x v="1"/>
    <s v="Colombia"/>
    <x v="0"/>
    <n v="40700"/>
    <s v="Revenues - Third Parties"/>
    <x v="0"/>
    <x v="4"/>
    <n v="2026"/>
    <n v="6"/>
    <s v="USD"/>
    <n v="440.36"/>
    <n v="1"/>
    <n v="440.36"/>
    <x v="3"/>
    <m/>
    <m/>
    <m/>
    <m/>
    <m/>
    <m/>
    <m/>
    <m/>
    <m/>
    <m/>
  </r>
  <r>
    <x v="1"/>
    <x v="367"/>
    <x v="1"/>
    <s v="Colombia"/>
    <x v="0"/>
    <n v="40700"/>
    <s v="Revenues - Third Parties"/>
    <x v="0"/>
    <x v="10"/>
    <n v="2026"/>
    <n v="6"/>
    <s v="USD"/>
    <n v="1155.98"/>
    <n v="1"/>
    <n v="1155.98"/>
    <x v="3"/>
    <m/>
    <m/>
    <m/>
    <m/>
    <m/>
    <m/>
    <m/>
    <m/>
    <m/>
    <m/>
  </r>
  <r>
    <x v="1"/>
    <x v="368"/>
    <x v="1"/>
    <s v="Colombia"/>
    <x v="2"/>
    <n v="40700"/>
    <s v="Revenues - Third Parties"/>
    <x v="0"/>
    <x v="15"/>
    <n v="2026"/>
    <n v="6"/>
    <s v="USD"/>
    <n v="508.9"/>
    <n v="1"/>
    <n v="508.9"/>
    <x v="3"/>
    <n v="1"/>
    <m/>
    <m/>
    <m/>
    <m/>
    <m/>
    <m/>
    <m/>
    <m/>
    <m/>
  </r>
  <r>
    <x v="1"/>
    <x v="368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68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6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8"/>
    <x v="1"/>
    <s v="Colombia"/>
    <x v="0"/>
    <n v="40700"/>
    <s v="Revenues - Third Parties"/>
    <x v="0"/>
    <x v="10"/>
    <n v="2026"/>
    <n v="6"/>
    <s v="USD"/>
    <n v="990.84"/>
    <n v="1"/>
    <n v="990.84"/>
    <x v="3"/>
    <m/>
    <m/>
    <m/>
    <m/>
    <m/>
    <m/>
    <m/>
    <m/>
    <m/>
    <m/>
  </r>
  <r>
    <x v="1"/>
    <x v="369"/>
    <x v="1"/>
    <s v="Colombia"/>
    <x v="2"/>
    <n v="40700"/>
    <s v="Revenues - Third Parties"/>
    <x v="0"/>
    <x v="15"/>
    <n v="2026"/>
    <n v="6"/>
    <s v="USD"/>
    <n v="7802.75"/>
    <n v="1"/>
    <n v="7802.75"/>
    <x v="3"/>
    <n v="1"/>
    <m/>
    <m/>
    <m/>
    <m/>
    <m/>
    <m/>
    <m/>
    <m/>
    <m/>
  </r>
  <r>
    <x v="1"/>
    <x v="369"/>
    <x v="1"/>
    <s v="Colombia"/>
    <x v="3"/>
    <n v="40700"/>
    <s v="Revenues - Third Parties"/>
    <x v="0"/>
    <x v="16"/>
    <n v="2026"/>
    <n v="6"/>
    <s v="USD"/>
    <n v="2308.54"/>
    <n v="1"/>
    <n v="2308.54"/>
    <x v="3"/>
    <n v="1"/>
    <m/>
    <m/>
    <m/>
    <m/>
    <m/>
    <m/>
    <m/>
    <m/>
    <m/>
  </r>
  <r>
    <x v="1"/>
    <x v="369"/>
    <x v="1"/>
    <s v="Colombia"/>
    <x v="3"/>
    <n v="40700"/>
    <s v="Revenues - Third Parties"/>
    <x v="0"/>
    <x v="11"/>
    <n v="2026"/>
    <n v="6"/>
    <s v="USD"/>
    <n v="1191.68"/>
    <n v="1"/>
    <n v="1191.68"/>
    <x v="3"/>
    <n v="1"/>
    <m/>
    <m/>
    <m/>
    <m/>
    <m/>
    <m/>
    <m/>
    <m/>
    <m/>
  </r>
  <r>
    <x v="1"/>
    <x v="369"/>
    <x v="1"/>
    <s v="Colombia"/>
    <x v="3"/>
    <n v="40700"/>
    <s v="Revenues - Third Parties"/>
    <x v="0"/>
    <x v="87"/>
    <n v="2026"/>
    <n v="6"/>
    <s v="USD"/>
    <n v="211.8"/>
    <n v="1"/>
    <n v="211.8"/>
    <x v="3"/>
    <n v="1"/>
    <m/>
    <m/>
    <m/>
    <m/>
    <m/>
    <m/>
    <m/>
    <m/>
    <m/>
  </r>
  <r>
    <x v="1"/>
    <x v="369"/>
    <x v="1"/>
    <s v="Colombia"/>
    <x v="3"/>
    <n v="40700"/>
    <s v="Revenues - Third Parties"/>
    <x v="0"/>
    <x v="13"/>
    <n v="2026"/>
    <n v="6"/>
    <s v="USD"/>
    <n v="1550.64"/>
    <n v="1"/>
    <n v="1550.64"/>
    <x v="3"/>
    <m/>
    <m/>
    <m/>
    <m/>
    <m/>
    <m/>
    <m/>
    <m/>
    <m/>
    <m/>
  </r>
  <r>
    <x v="1"/>
    <x v="369"/>
    <x v="1"/>
    <s v="Colombia"/>
    <x v="3"/>
    <n v="40700"/>
    <s v="Revenues - Third Parties"/>
    <x v="0"/>
    <x v="14"/>
    <n v="2026"/>
    <n v="6"/>
    <s v="USD"/>
    <n v="1145.04"/>
    <n v="1"/>
    <n v="1145.04"/>
    <x v="3"/>
    <m/>
    <m/>
    <m/>
    <m/>
    <m/>
    <m/>
    <m/>
    <m/>
    <m/>
    <m/>
  </r>
  <r>
    <x v="1"/>
    <x v="369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69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69"/>
    <x v="1"/>
    <s v="Colombia"/>
    <x v="0"/>
    <n v="40700"/>
    <s v="Revenues - Third Parties"/>
    <x v="0"/>
    <x v="4"/>
    <n v="2026"/>
    <n v="6"/>
    <s v="USD"/>
    <n v="660.54"/>
    <n v="1"/>
    <n v="660.54"/>
    <x v="3"/>
    <m/>
    <m/>
    <m/>
    <m/>
    <m/>
    <m/>
    <m/>
    <m/>
    <m/>
    <m/>
  </r>
  <r>
    <x v="1"/>
    <x v="370"/>
    <x v="1"/>
    <s v="Colombia"/>
    <x v="2"/>
    <n v="40700"/>
    <s v="Revenues - Third Parties"/>
    <x v="0"/>
    <x v="15"/>
    <n v="2026"/>
    <n v="6"/>
    <s v="USD"/>
    <n v="5045.58"/>
    <n v="1"/>
    <n v="5045.58"/>
    <x v="3"/>
    <n v="1"/>
    <m/>
    <m/>
    <m/>
    <m/>
    <m/>
    <m/>
    <m/>
    <m/>
    <m/>
  </r>
  <r>
    <x v="1"/>
    <x v="370"/>
    <x v="1"/>
    <s v="Colombia"/>
    <x v="3"/>
    <n v="40700"/>
    <s v="Revenues - Third Parties"/>
    <x v="0"/>
    <x v="16"/>
    <n v="2026"/>
    <n v="6"/>
    <s v="USD"/>
    <n v="1065.48"/>
    <n v="1"/>
    <n v="1065.48"/>
    <x v="3"/>
    <n v="1"/>
    <m/>
    <m/>
    <m/>
    <m/>
    <m/>
    <m/>
    <m/>
    <m/>
    <m/>
  </r>
  <r>
    <x v="1"/>
    <x v="370"/>
    <x v="1"/>
    <s v="Colombia"/>
    <x v="3"/>
    <n v="40700"/>
    <s v="Revenues - Third Parties"/>
    <x v="0"/>
    <x v="11"/>
    <n v="2026"/>
    <n v="6"/>
    <s v="USD"/>
    <n v="1021.44"/>
    <n v="1"/>
    <n v="1021.44"/>
    <x v="3"/>
    <n v="1"/>
    <m/>
    <m/>
    <m/>
    <m/>
    <m/>
    <m/>
    <m/>
    <m/>
    <m/>
  </r>
  <r>
    <x v="1"/>
    <x v="370"/>
    <x v="1"/>
    <s v="Colombia"/>
    <x v="3"/>
    <n v="40700"/>
    <s v="Revenues - Third Parties"/>
    <x v="0"/>
    <x v="13"/>
    <n v="2026"/>
    <n v="6"/>
    <s v="USD"/>
    <n v="715.68"/>
    <n v="1"/>
    <n v="715.68"/>
    <x v="3"/>
    <m/>
    <m/>
    <m/>
    <m/>
    <m/>
    <m/>
    <m/>
    <m/>
    <m/>
    <m/>
  </r>
  <r>
    <x v="1"/>
    <x v="370"/>
    <x v="1"/>
    <s v="Colombia"/>
    <x v="3"/>
    <n v="40700"/>
    <s v="Revenues - Third Parties"/>
    <x v="0"/>
    <x v="14"/>
    <n v="2026"/>
    <n v="6"/>
    <s v="USD"/>
    <n v="858.78"/>
    <n v="1"/>
    <n v="858.78"/>
    <x v="3"/>
    <m/>
    <m/>
    <m/>
    <m/>
    <m/>
    <m/>
    <m/>
    <m/>
    <m/>
    <m/>
  </r>
  <r>
    <x v="1"/>
    <x v="37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0"/>
    <x v="1"/>
    <s v="Colombia"/>
    <x v="0"/>
    <n v="40700"/>
    <s v="Revenues - Third Parties"/>
    <x v="0"/>
    <x v="4"/>
    <n v="2026"/>
    <n v="6"/>
    <s v="USD"/>
    <n v="880.72"/>
    <n v="1"/>
    <n v="880.72"/>
    <x v="3"/>
    <m/>
    <m/>
    <m/>
    <m/>
    <m/>
    <m/>
    <m/>
    <m/>
    <m/>
    <m/>
  </r>
  <r>
    <x v="1"/>
    <x v="370"/>
    <x v="1"/>
    <s v="Colombia"/>
    <x v="0"/>
    <n v="40700"/>
    <s v="Revenues - Third Parties"/>
    <x v="0"/>
    <x v="10"/>
    <n v="2026"/>
    <n v="6"/>
    <s v="USD"/>
    <n v="825.7"/>
    <n v="1"/>
    <n v="825.7"/>
    <x v="3"/>
    <m/>
    <m/>
    <m/>
    <m/>
    <m/>
    <m/>
    <m/>
    <m/>
    <m/>
    <m/>
  </r>
  <r>
    <x v="1"/>
    <x v="371"/>
    <x v="1"/>
    <s v="Colombia"/>
    <x v="2"/>
    <n v="40700"/>
    <s v="Revenues - Third Parties"/>
    <x v="0"/>
    <x v="15"/>
    <n v="2026"/>
    <n v="6"/>
    <s v="USD"/>
    <n v="1017.8"/>
    <n v="1"/>
    <n v="1017.8"/>
    <x v="3"/>
    <n v="1"/>
    <m/>
    <m/>
    <m/>
    <m/>
    <m/>
    <m/>
    <m/>
    <m/>
    <m/>
  </r>
  <r>
    <x v="1"/>
    <x v="371"/>
    <x v="1"/>
    <s v="Colombia"/>
    <x v="3"/>
    <n v="40700"/>
    <s v="Revenues - Third Parties"/>
    <x v="0"/>
    <x v="16"/>
    <n v="2026"/>
    <n v="6"/>
    <s v="USD"/>
    <n v="355.16"/>
    <n v="1"/>
    <n v="355.16"/>
    <x v="3"/>
    <n v="1"/>
    <m/>
    <m/>
    <m/>
    <m/>
    <m/>
    <m/>
    <m/>
    <m/>
    <m/>
  </r>
  <r>
    <x v="1"/>
    <x v="371"/>
    <x v="1"/>
    <s v="Colombia"/>
    <x v="3"/>
    <n v="40700"/>
    <s v="Revenues - Third Parties"/>
    <x v="0"/>
    <x v="13"/>
    <n v="2026"/>
    <n v="6"/>
    <s v="USD"/>
    <n v="238.56"/>
    <n v="1"/>
    <n v="238.56"/>
    <x v="3"/>
    <m/>
    <m/>
    <m/>
    <m/>
    <m/>
    <m/>
    <m/>
    <m/>
    <m/>
    <m/>
  </r>
  <r>
    <x v="1"/>
    <x v="371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1"/>
    <x v="1"/>
    <s v="Colombia"/>
    <x v="0"/>
    <n v="40700"/>
    <s v="Revenues - Third Parties"/>
    <x v="0"/>
    <x v="4"/>
    <n v="2026"/>
    <n v="6"/>
    <s v="USD"/>
    <n v="220.18"/>
    <n v="1"/>
    <n v="220.18"/>
    <x v="3"/>
    <m/>
    <m/>
    <m/>
    <m/>
    <m/>
    <m/>
    <m/>
    <m/>
    <m/>
    <m/>
  </r>
  <r>
    <x v="13"/>
    <x v="372"/>
    <x v="25"/>
    <s v="Colombia"/>
    <x v="3"/>
    <n v="40700"/>
    <s v="Revenues - Third Parties"/>
    <x v="0"/>
    <x v="26"/>
    <n v="2026"/>
    <n v="6"/>
    <s v="USD"/>
    <n v="1696.88"/>
    <n v="1"/>
    <n v="1696.88"/>
    <x v="3"/>
    <m/>
    <m/>
    <m/>
    <m/>
    <m/>
    <m/>
    <m/>
    <m/>
    <m/>
    <m/>
  </r>
  <r>
    <x v="13"/>
    <x v="372"/>
    <x v="25"/>
    <s v="Colombia"/>
    <x v="0"/>
    <n v="40700"/>
    <s v="Revenues - Third Parties"/>
    <x v="0"/>
    <x v="10"/>
    <n v="2026"/>
    <n v="6"/>
    <s v="USD"/>
    <n v="424.87"/>
    <n v="1"/>
    <n v="424.87"/>
    <x v="3"/>
    <m/>
    <m/>
    <m/>
    <m/>
    <m/>
    <m/>
    <m/>
    <m/>
    <m/>
    <m/>
  </r>
  <r>
    <x v="1"/>
    <x v="373"/>
    <x v="1"/>
    <s v="Colombia"/>
    <x v="2"/>
    <n v="40700"/>
    <s v="Revenues - Third Parties"/>
    <x v="0"/>
    <x v="15"/>
    <n v="2026"/>
    <n v="6"/>
    <s v="USD"/>
    <n v="2507.86"/>
    <n v="1"/>
    <n v="2507.86"/>
    <x v="3"/>
    <n v="1"/>
    <m/>
    <m/>
    <m/>
    <m/>
    <m/>
    <m/>
    <m/>
    <m/>
    <m/>
  </r>
  <r>
    <x v="1"/>
    <x v="373"/>
    <x v="1"/>
    <s v="Colombia"/>
    <x v="3"/>
    <n v="40700"/>
    <s v="Revenues - Third Parties"/>
    <x v="0"/>
    <x v="16"/>
    <n v="2026"/>
    <n v="6"/>
    <s v="USD"/>
    <n v="710.32"/>
    <n v="1"/>
    <n v="710.32"/>
    <x v="3"/>
    <n v="1"/>
    <m/>
    <m/>
    <m/>
    <m/>
    <m/>
    <m/>
    <m/>
    <m/>
    <m/>
  </r>
  <r>
    <x v="1"/>
    <x v="373"/>
    <x v="1"/>
    <s v="Colombia"/>
    <x v="3"/>
    <n v="40700"/>
    <s v="Revenues - Third Parties"/>
    <x v="0"/>
    <x v="11"/>
    <n v="2026"/>
    <n v="6"/>
    <s v="USD"/>
    <n v="510.72"/>
    <n v="1"/>
    <n v="510.72"/>
    <x v="3"/>
    <n v="1"/>
    <m/>
    <m/>
    <m/>
    <m/>
    <m/>
    <m/>
    <m/>
    <m/>
    <m/>
  </r>
  <r>
    <x v="1"/>
    <x v="373"/>
    <x v="1"/>
    <s v="Colombia"/>
    <x v="3"/>
    <n v="40700"/>
    <s v="Revenues - Third Parties"/>
    <x v="0"/>
    <x v="13"/>
    <n v="2026"/>
    <n v="6"/>
    <s v="USD"/>
    <n v="477.12"/>
    <n v="1"/>
    <n v="477.12"/>
    <x v="3"/>
    <m/>
    <m/>
    <m/>
    <m/>
    <m/>
    <m/>
    <m/>
    <m/>
    <m/>
    <m/>
  </r>
  <r>
    <x v="1"/>
    <x v="373"/>
    <x v="1"/>
    <s v="Colombia"/>
    <x v="3"/>
    <n v="40700"/>
    <s v="Revenues - Third Parties"/>
    <x v="0"/>
    <x v="14"/>
    <n v="2026"/>
    <n v="6"/>
    <s v="USD"/>
    <n v="429.39"/>
    <n v="1"/>
    <n v="429.39"/>
    <x v="3"/>
    <m/>
    <m/>
    <m/>
    <m/>
    <m/>
    <m/>
    <m/>
    <m/>
    <m/>
    <m/>
  </r>
  <r>
    <x v="1"/>
    <x v="373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3"/>
    <x v="1"/>
    <s v="Colombia"/>
    <x v="0"/>
    <n v="40700"/>
    <s v="Revenues - Third Parties"/>
    <x v="0"/>
    <x v="4"/>
    <n v="2026"/>
    <n v="6"/>
    <s v="USD"/>
    <n v="880.72"/>
    <n v="1"/>
    <n v="880.72"/>
    <x v="3"/>
    <m/>
    <m/>
    <m/>
    <m/>
    <m/>
    <m/>
    <m/>
    <m/>
    <m/>
    <m/>
  </r>
  <r>
    <x v="1"/>
    <x v="373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6"/>
    <x v="374"/>
    <x v="8"/>
    <s v="Colombia"/>
    <x v="3"/>
    <n v="40700"/>
    <s v="Revenues - Third Parties"/>
    <x v="0"/>
    <x v="86"/>
    <n v="2026"/>
    <n v="6"/>
    <s v="USD"/>
    <n v="63"/>
    <n v="1"/>
    <n v="63"/>
    <x v="3"/>
    <m/>
    <m/>
    <m/>
    <m/>
    <m/>
    <m/>
    <m/>
    <m/>
    <m/>
    <m/>
  </r>
  <r>
    <x v="6"/>
    <x v="374"/>
    <x v="8"/>
    <s v="Colombia"/>
    <x v="2"/>
    <n v="40700"/>
    <s v="Revenues - Third Parties"/>
    <x v="0"/>
    <x v="15"/>
    <n v="2026"/>
    <n v="6"/>
    <s v="USD"/>
    <n v="3206.04"/>
    <n v="1"/>
    <n v="3206.04"/>
    <x v="3"/>
    <n v="1"/>
    <m/>
    <m/>
    <m/>
    <m/>
    <m/>
    <m/>
    <m/>
    <m/>
    <m/>
  </r>
  <r>
    <x v="6"/>
    <x v="374"/>
    <x v="8"/>
    <s v="Colombia"/>
    <x v="3"/>
    <n v="40700"/>
    <s v="Revenues - Third Parties"/>
    <x v="0"/>
    <x v="11"/>
    <n v="2026"/>
    <n v="6"/>
    <s v="USD"/>
    <n v="1372"/>
    <n v="1"/>
    <n v="1372"/>
    <x v="3"/>
    <n v="1"/>
    <m/>
    <m/>
    <m/>
    <m/>
    <m/>
    <m/>
    <m/>
    <m/>
    <m/>
  </r>
  <r>
    <x v="6"/>
    <x v="374"/>
    <x v="8"/>
    <s v="Colombia"/>
    <x v="3"/>
    <n v="40700"/>
    <s v="Revenues - Third Parties"/>
    <x v="0"/>
    <x v="14"/>
    <n v="2026"/>
    <n v="6"/>
    <s v="USD"/>
    <n v="840"/>
    <n v="1"/>
    <n v="840"/>
    <x v="3"/>
    <m/>
    <m/>
    <m/>
    <m/>
    <m/>
    <m/>
    <m/>
    <m/>
    <m/>
    <m/>
  </r>
  <r>
    <x v="6"/>
    <x v="374"/>
    <x v="8"/>
    <s v="Colombia"/>
    <x v="3"/>
    <n v="40700"/>
    <s v="Revenues - Third Parties"/>
    <x v="0"/>
    <x v="26"/>
    <n v="2026"/>
    <n v="6"/>
    <s v="USD"/>
    <n v="378.96"/>
    <n v="1"/>
    <n v="378.96"/>
    <x v="3"/>
    <m/>
    <m/>
    <m/>
    <m/>
    <m/>
    <m/>
    <m/>
    <m/>
    <m/>
    <m/>
  </r>
  <r>
    <x v="6"/>
    <x v="374"/>
    <x v="8"/>
    <s v="Colombia"/>
    <x v="3"/>
    <n v="40700"/>
    <s v="Revenues - Third Parties"/>
    <x v="0"/>
    <x v="22"/>
    <n v="2026"/>
    <n v="6"/>
    <s v="USD"/>
    <n v="454.76"/>
    <n v="1"/>
    <n v="454.76"/>
    <x v="3"/>
    <m/>
    <m/>
    <m/>
    <m/>
    <m/>
    <m/>
    <m/>
    <m/>
    <m/>
    <m/>
  </r>
  <r>
    <x v="6"/>
    <x v="374"/>
    <x v="8"/>
    <s v="Colombia"/>
    <x v="0"/>
    <n v="40700"/>
    <s v="Revenues - Third Parties"/>
    <x v="0"/>
    <x v="85"/>
    <n v="2026"/>
    <n v="6"/>
    <s v="USD"/>
    <n v="581.08000000000004"/>
    <n v="1"/>
    <n v="581.08000000000004"/>
    <x v="3"/>
    <m/>
    <m/>
    <m/>
    <m/>
    <m/>
    <m/>
    <m/>
    <m/>
    <m/>
    <m/>
  </r>
  <r>
    <x v="1"/>
    <x v="37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5"/>
    <x v="1"/>
    <s v="Colombia"/>
    <x v="0"/>
    <n v="40700"/>
    <s v="Revenues - Third Parties"/>
    <x v="0"/>
    <x v="10"/>
    <n v="2026"/>
    <n v="6"/>
    <s v="USD"/>
    <n v="1981.68"/>
    <n v="1"/>
    <n v="1981.68"/>
    <x v="3"/>
    <m/>
    <m/>
    <m/>
    <m/>
    <m/>
    <m/>
    <m/>
    <m/>
    <m/>
    <m/>
  </r>
  <r>
    <x v="1"/>
    <x v="376"/>
    <x v="1"/>
    <s v="Colombia"/>
    <x v="2"/>
    <n v="40700"/>
    <s v="Revenues - Third Parties"/>
    <x v="0"/>
    <x v="15"/>
    <n v="2026"/>
    <n v="6"/>
    <s v="USD"/>
    <n v="2043.79"/>
    <n v="1"/>
    <n v="2043.79"/>
    <x v="3"/>
    <n v="1"/>
    <m/>
    <m/>
    <m/>
    <m/>
    <m/>
    <m/>
    <m/>
    <m/>
    <m/>
  </r>
  <r>
    <x v="1"/>
    <x v="376"/>
    <x v="1"/>
    <s v="Colombia"/>
    <x v="3"/>
    <n v="40700"/>
    <s v="Revenues - Third Parties"/>
    <x v="0"/>
    <x v="16"/>
    <n v="2026"/>
    <n v="6"/>
    <s v="USD"/>
    <n v="177.58"/>
    <n v="1"/>
    <n v="177.58"/>
    <x v="3"/>
    <n v="1"/>
    <m/>
    <m/>
    <m/>
    <m/>
    <m/>
    <m/>
    <m/>
    <m/>
    <m/>
  </r>
  <r>
    <x v="1"/>
    <x v="376"/>
    <x v="1"/>
    <s v="Colombia"/>
    <x v="3"/>
    <n v="40700"/>
    <s v="Revenues - Third Parties"/>
    <x v="0"/>
    <x v="72"/>
    <n v="2026"/>
    <n v="6"/>
    <s v="USD"/>
    <n v="701.43"/>
    <n v="1"/>
    <n v="701.43"/>
    <x v="3"/>
    <n v="1"/>
    <m/>
    <m/>
    <m/>
    <m/>
    <m/>
    <m/>
    <m/>
    <m/>
    <m/>
  </r>
  <r>
    <x v="1"/>
    <x v="376"/>
    <x v="1"/>
    <s v="Colombia"/>
    <x v="3"/>
    <n v="40700"/>
    <s v="Revenues - Third Parties"/>
    <x v="0"/>
    <x v="13"/>
    <n v="2026"/>
    <n v="6"/>
    <s v="USD"/>
    <n v="238.56"/>
    <n v="1"/>
    <n v="238.56"/>
    <x v="3"/>
    <m/>
    <m/>
    <m/>
    <m/>
    <m/>
    <m/>
    <m/>
    <m/>
    <m/>
    <m/>
  </r>
  <r>
    <x v="1"/>
    <x v="37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6"/>
    <x v="1"/>
    <s v="Colombia"/>
    <x v="3"/>
    <n v="40700"/>
    <s v="Revenues - Third Parties"/>
    <x v="0"/>
    <x v="21"/>
    <n v="2026"/>
    <n v="6"/>
    <s v="USD"/>
    <n v="1027.52"/>
    <n v="1"/>
    <n v="1027.52"/>
    <x v="3"/>
    <m/>
    <m/>
    <m/>
    <m/>
    <m/>
    <m/>
    <m/>
    <m/>
    <m/>
    <m/>
  </r>
  <r>
    <x v="1"/>
    <x v="376"/>
    <x v="1"/>
    <s v="Colombia"/>
    <x v="0"/>
    <n v="40700"/>
    <s v="Revenues - Third Parties"/>
    <x v="0"/>
    <x v="4"/>
    <n v="2026"/>
    <n v="6"/>
    <s v="USD"/>
    <n v="4403.6000000000004"/>
    <n v="1"/>
    <n v="4403.6000000000004"/>
    <x v="3"/>
    <m/>
    <m/>
    <m/>
    <m/>
    <m/>
    <m/>
    <m/>
    <m/>
    <m/>
    <m/>
  </r>
  <r>
    <x v="1"/>
    <x v="377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1"/>
    <x v="378"/>
    <x v="1"/>
    <s v="Colombia"/>
    <x v="2"/>
    <n v="40700"/>
    <s v="Revenues - Third Parties"/>
    <x v="0"/>
    <x v="15"/>
    <n v="2026"/>
    <n v="6"/>
    <s v="USD"/>
    <n v="983.56"/>
    <n v="1"/>
    <n v="983.56"/>
    <x v="3"/>
    <n v="1"/>
    <m/>
    <m/>
    <m/>
    <m/>
    <m/>
    <m/>
    <m/>
    <m/>
    <m/>
  </r>
  <r>
    <x v="1"/>
    <x v="378"/>
    <x v="1"/>
    <s v="Colombia"/>
    <x v="3"/>
    <n v="40700"/>
    <s v="Revenues - Third Parties"/>
    <x v="0"/>
    <x v="11"/>
    <n v="2026"/>
    <n v="6"/>
    <s v="USD"/>
    <n v="680.96"/>
    <n v="1"/>
    <n v="680.96"/>
    <x v="3"/>
    <n v="1"/>
    <m/>
    <m/>
    <m/>
    <m/>
    <m/>
    <m/>
    <m/>
    <m/>
    <m/>
  </r>
  <r>
    <x v="1"/>
    <x v="378"/>
    <x v="1"/>
    <s v="Colombia"/>
    <x v="3"/>
    <n v="40700"/>
    <s v="Revenues - Third Parties"/>
    <x v="0"/>
    <x v="14"/>
    <n v="2026"/>
    <n v="6"/>
    <s v="USD"/>
    <n v="572.52"/>
    <n v="1"/>
    <n v="572.52"/>
    <x v="3"/>
    <m/>
    <m/>
    <m/>
    <m/>
    <m/>
    <m/>
    <m/>
    <m/>
    <m/>
    <m/>
  </r>
  <r>
    <x v="1"/>
    <x v="37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78"/>
    <x v="1"/>
    <s v="Colombia"/>
    <x v="0"/>
    <n v="40700"/>
    <s v="Revenues - Third Parties"/>
    <x v="0"/>
    <x v="10"/>
    <n v="2026"/>
    <n v="6"/>
    <s v="USD"/>
    <n v="825.7"/>
    <n v="1"/>
    <n v="825.7"/>
    <x v="3"/>
    <m/>
    <m/>
    <m/>
    <m/>
    <m/>
    <m/>
    <m/>
    <m/>
    <m/>
    <m/>
  </r>
  <r>
    <x v="1"/>
    <x v="379"/>
    <x v="1"/>
    <s v="Colombia"/>
    <x v="3"/>
    <n v="40700"/>
    <s v="Revenues - Third Parties"/>
    <x v="0"/>
    <x v="22"/>
    <n v="2026"/>
    <n v="6"/>
    <s v="USD"/>
    <n v="1027.52"/>
    <n v="1"/>
    <n v="1027.52"/>
    <x v="3"/>
    <m/>
    <m/>
    <m/>
    <m/>
    <m/>
    <m/>
    <m/>
    <m/>
    <m/>
    <m/>
  </r>
  <r>
    <x v="1"/>
    <x v="379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1"/>
    <x v="379"/>
    <x v="1"/>
    <s v="Colombia"/>
    <x v="0"/>
    <n v="40700"/>
    <s v="Revenues - Third Parties"/>
    <x v="0"/>
    <x v="10"/>
    <n v="2026"/>
    <n v="6"/>
    <s v="USD"/>
    <n v="330.28"/>
    <n v="1"/>
    <n v="330.28"/>
    <x v="3"/>
    <m/>
    <m/>
    <m/>
    <m/>
    <m/>
    <m/>
    <m/>
    <m/>
    <m/>
    <m/>
  </r>
  <r>
    <x v="1"/>
    <x v="380"/>
    <x v="1"/>
    <s v="Colombia"/>
    <x v="0"/>
    <n v="40700"/>
    <s v="Revenues - Third Parties"/>
    <x v="0"/>
    <x v="10"/>
    <n v="2026"/>
    <n v="6"/>
    <s v="USD"/>
    <n v="3798.22"/>
    <n v="1"/>
    <n v="3798.22"/>
    <x v="3"/>
    <m/>
    <m/>
    <m/>
    <m/>
    <m/>
    <m/>
    <m/>
    <m/>
    <m/>
    <m/>
  </r>
  <r>
    <x v="1"/>
    <x v="381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81"/>
    <x v="1"/>
    <s v="Colombia"/>
    <x v="0"/>
    <n v="40700"/>
    <s v="Revenues - Third Parties"/>
    <x v="0"/>
    <x v="10"/>
    <n v="2026"/>
    <n v="6"/>
    <s v="USD"/>
    <n v="1321.12"/>
    <n v="1"/>
    <n v="1321.12"/>
    <x v="3"/>
    <m/>
    <m/>
    <m/>
    <m/>
    <m/>
    <m/>
    <m/>
    <m/>
    <m/>
    <m/>
  </r>
  <r>
    <x v="1"/>
    <x v="382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1"/>
    <x v="382"/>
    <x v="1"/>
    <s v="Colombia"/>
    <x v="0"/>
    <n v="40700"/>
    <s v="Revenues - Third Parties"/>
    <x v="0"/>
    <x v="4"/>
    <n v="2026"/>
    <n v="6"/>
    <s v="USD"/>
    <n v="110.09"/>
    <n v="1"/>
    <n v="110.09"/>
    <x v="3"/>
    <m/>
    <m/>
    <m/>
    <m/>
    <m/>
    <m/>
    <m/>
    <m/>
    <m/>
    <m/>
  </r>
  <r>
    <x v="1"/>
    <x v="383"/>
    <x v="1"/>
    <s v="Colombia"/>
    <x v="0"/>
    <n v="40700"/>
    <s v="Revenues - Third Parties"/>
    <x v="0"/>
    <x v="10"/>
    <n v="2026"/>
    <n v="6"/>
    <s v="USD"/>
    <n v="825.7"/>
    <n v="1"/>
    <n v="825.7"/>
    <x v="3"/>
    <m/>
    <m/>
    <m/>
    <m/>
    <m/>
    <m/>
    <m/>
    <m/>
    <m/>
    <m/>
  </r>
  <r>
    <x v="1"/>
    <x v="384"/>
    <x v="1"/>
    <s v="Colombia"/>
    <x v="0"/>
    <n v="40700"/>
    <s v="Revenues - Third Parties"/>
    <x v="0"/>
    <x v="4"/>
    <n v="2026"/>
    <n v="6"/>
    <s v="USD"/>
    <n v="220.18"/>
    <n v="1"/>
    <n v="220.18"/>
    <x v="3"/>
    <m/>
    <m/>
    <m/>
    <m/>
    <m/>
    <m/>
    <m/>
    <m/>
    <m/>
    <m/>
  </r>
  <r>
    <x v="1"/>
    <x v="385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85"/>
    <x v="1"/>
    <s v="Colombia"/>
    <x v="0"/>
    <n v="40700"/>
    <s v="Revenues - Third Parties"/>
    <x v="0"/>
    <x v="10"/>
    <n v="2026"/>
    <n v="6"/>
    <s v="USD"/>
    <n v="1321.12"/>
    <n v="1"/>
    <n v="1321.12"/>
    <x v="3"/>
    <m/>
    <m/>
    <m/>
    <m/>
    <m/>
    <m/>
    <m/>
    <m/>
    <m/>
    <m/>
  </r>
  <r>
    <x v="1"/>
    <x v="386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86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87"/>
    <x v="1"/>
    <s v="Colombia"/>
    <x v="3"/>
    <n v="40700"/>
    <s v="Revenues - Third Parties"/>
    <x v="0"/>
    <x v="22"/>
    <n v="2026"/>
    <n v="6"/>
    <s v="USD"/>
    <n v="513.76"/>
    <n v="1"/>
    <n v="513.76"/>
    <x v="3"/>
    <m/>
    <m/>
    <m/>
    <m/>
    <m/>
    <m/>
    <m/>
    <m/>
    <m/>
    <m/>
  </r>
  <r>
    <x v="1"/>
    <x v="387"/>
    <x v="1"/>
    <s v="Colombia"/>
    <x v="0"/>
    <n v="40700"/>
    <s v="Revenues - Third Parties"/>
    <x v="0"/>
    <x v="10"/>
    <n v="2026"/>
    <n v="6"/>
    <s v="USD"/>
    <n v="495.42"/>
    <n v="1"/>
    <n v="495.42"/>
    <x v="3"/>
    <m/>
    <m/>
    <m/>
    <m/>
    <m/>
    <m/>
    <m/>
    <m/>
    <m/>
    <m/>
  </r>
  <r>
    <x v="1"/>
    <x v="388"/>
    <x v="1"/>
    <s v="Colombia"/>
    <x v="2"/>
    <n v="40700"/>
    <s v="Revenues - Third Parties"/>
    <x v="0"/>
    <x v="15"/>
    <n v="2026"/>
    <n v="6"/>
    <s v="USD"/>
    <n v="508.9"/>
    <n v="1"/>
    <n v="508.9"/>
    <x v="3"/>
    <n v="1"/>
    <m/>
    <m/>
    <m/>
    <m/>
    <m/>
    <m/>
    <m/>
    <m/>
    <m/>
  </r>
  <r>
    <x v="1"/>
    <x v="388"/>
    <x v="1"/>
    <s v="Colombia"/>
    <x v="3"/>
    <n v="40700"/>
    <s v="Revenues - Third Parties"/>
    <x v="0"/>
    <x v="11"/>
    <n v="2026"/>
    <n v="6"/>
    <s v="USD"/>
    <n v="170.24"/>
    <n v="1"/>
    <n v="170.24"/>
    <x v="3"/>
    <n v="1"/>
    <m/>
    <m/>
    <m/>
    <m/>
    <m/>
    <m/>
    <m/>
    <m/>
    <m/>
  </r>
  <r>
    <x v="1"/>
    <x v="388"/>
    <x v="1"/>
    <s v="Colombia"/>
    <x v="3"/>
    <n v="40700"/>
    <s v="Revenues - Third Parties"/>
    <x v="0"/>
    <x v="14"/>
    <n v="2026"/>
    <n v="6"/>
    <s v="USD"/>
    <n v="143.13"/>
    <n v="1"/>
    <n v="143.13"/>
    <x v="3"/>
    <m/>
    <m/>
    <m/>
    <m/>
    <m/>
    <m/>
    <m/>
    <m/>
    <m/>
    <m/>
  </r>
  <r>
    <x v="1"/>
    <x v="388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88"/>
    <x v="1"/>
    <s v="Colombia"/>
    <x v="0"/>
    <n v="40700"/>
    <s v="Revenues - Third Parties"/>
    <x v="0"/>
    <x v="10"/>
    <n v="2026"/>
    <n v="6"/>
    <s v="USD"/>
    <n v="1155.98"/>
    <n v="1"/>
    <n v="1155.98"/>
    <x v="3"/>
    <m/>
    <m/>
    <m/>
    <m/>
    <m/>
    <m/>
    <m/>
    <m/>
    <m/>
    <m/>
  </r>
  <r>
    <x v="1"/>
    <x v="389"/>
    <x v="1"/>
    <s v="Colombia"/>
    <x v="2"/>
    <n v="40700"/>
    <s v="Revenues - Third Parties"/>
    <x v="0"/>
    <x v="15"/>
    <n v="2026"/>
    <n v="6"/>
    <s v="USD"/>
    <n v="1641.5"/>
    <n v="1"/>
    <n v="1641.5"/>
    <x v="3"/>
    <n v="1"/>
    <m/>
    <m/>
    <m/>
    <m/>
    <m/>
    <m/>
    <m/>
    <m/>
    <m/>
  </r>
  <r>
    <x v="1"/>
    <x v="389"/>
    <x v="1"/>
    <s v="Colombia"/>
    <x v="3"/>
    <n v="40700"/>
    <s v="Revenues - Third Parties"/>
    <x v="0"/>
    <x v="16"/>
    <n v="2026"/>
    <n v="6"/>
    <s v="USD"/>
    <n v="532.74"/>
    <n v="1"/>
    <n v="532.74"/>
    <x v="3"/>
    <n v="1"/>
    <m/>
    <m/>
    <m/>
    <m/>
    <m/>
    <m/>
    <m/>
    <m/>
    <m/>
  </r>
  <r>
    <x v="1"/>
    <x v="389"/>
    <x v="1"/>
    <s v="Colombia"/>
    <x v="3"/>
    <n v="40700"/>
    <s v="Revenues - Third Parties"/>
    <x v="0"/>
    <x v="11"/>
    <n v="2026"/>
    <n v="6"/>
    <s v="USD"/>
    <n v="510.72"/>
    <n v="1"/>
    <n v="510.72"/>
    <x v="3"/>
    <n v="1"/>
    <m/>
    <m/>
    <m/>
    <m/>
    <m/>
    <m/>
    <m/>
    <m/>
    <m/>
  </r>
  <r>
    <x v="1"/>
    <x v="389"/>
    <x v="1"/>
    <s v="Colombia"/>
    <x v="3"/>
    <n v="40700"/>
    <s v="Revenues - Third Parties"/>
    <x v="0"/>
    <x v="13"/>
    <n v="2026"/>
    <n v="6"/>
    <s v="USD"/>
    <n v="357.84"/>
    <n v="1"/>
    <n v="357.84"/>
    <x v="3"/>
    <m/>
    <m/>
    <m/>
    <m/>
    <m/>
    <m/>
    <m/>
    <m/>
    <m/>
    <m/>
  </r>
  <r>
    <x v="1"/>
    <x v="389"/>
    <x v="1"/>
    <s v="Colombia"/>
    <x v="3"/>
    <n v="40700"/>
    <s v="Revenues - Third Parties"/>
    <x v="0"/>
    <x v="14"/>
    <n v="2026"/>
    <n v="6"/>
    <s v="USD"/>
    <n v="429.39"/>
    <n v="1"/>
    <n v="429.39"/>
    <x v="3"/>
    <m/>
    <m/>
    <m/>
    <m/>
    <m/>
    <m/>
    <m/>
    <m/>
    <m/>
    <m/>
  </r>
  <r>
    <x v="1"/>
    <x v="389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89"/>
    <x v="1"/>
    <s v="Colombia"/>
    <x v="3"/>
    <n v="40700"/>
    <s v="Revenues - Third Parties"/>
    <x v="0"/>
    <x v="21"/>
    <n v="2026"/>
    <n v="6"/>
    <s v="USD"/>
    <n v="513.76"/>
    <n v="1"/>
    <n v="513.76"/>
    <x v="3"/>
    <m/>
    <m/>
    <m/>
    <m/>
    <m/>
    <m/>
    <m/>
    <m/>
    <m/>
    <m/>
  </r>
  <r>
    <x v="1"/>
    <x v="389"/>
    <x v="1"/>
    <s v="Colombia"/>
    <x v="3"/>
    <n v="40700"/>
    <s v="Revenues - Third Parties"/>
    <x v="0"/>
    <x v="22"/>
    <n v="2026"/>
    <n v="6"/>
    <s v="USD"/>
    <n v="2055.04"/>
    <n v="1"/>
    <n v="2055.04"/>
    <x v="3"/>
    <m/>
    <m/>
    <m/>
    <m/>
    <m/>
    <m/>
    <m/>
    <m/>
    <m/>
    <m/>
  </r>
  <r>
    <x v="1"/>
    <x v="389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1"/>
    <x v="389"/>
    <x v="1"/>
    <s v="Colombia"/>
    <x v="0"/>
    <n v="40700"/>
    <s v="Revenues - Third Parties"/>
    <x v="0"/>
    <x v="4"/>
    <n v="2026"/>
    <n v="6"/>
    <s v="USD"/>
    <n v="110.09"/>
    <n v="1"/>
    <n v="110.09"/>
    <x v="3"/>
    <m/>
    <m/>
    <m/>
    <m/>
    <m/>
    <m/>
    <m/>
    <m/>
    <m/>
    <m/>
  </r>
  <r>
    <x v="1"/>
    <x v="389"/>
    <x v="1"/>
    <s v="Colombia"/>
    <x v="0"/>
    <n v="40700"/>
    <s v="Revenues - Third Parties"/>
    <x v="0"/>
    <x v="10"/>
    <n v="2026"/>
    <n v="6"/>
    <s v="USD"/>
    <n v="660.56"/>
    <n v="1"/>
    <n v="660.56"/>
    <x v="3"/>
    <m/>
    <m/>
    <m/>
    <m/>
    <m/>
    <m/>
    <m/>
    <m/>
    <m/>
    <m/>
  </r>
  <r>
    <x v="1"/>
    <x v="390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90"/>
    <x v="1"/>
    <s v="Colombia"/>
    <x v="0"/>
    <n v="40700"/>
    <s v="Revenues - Third Parties"/>
    <x v="0"/>
    <x v="4"/>
    <n v="2026"/>
    <n v="6"/>
    <s v="USD"/>
    <n v="330.27"/>
    <n v="1"/>
    <n v="330.27"/>
    <x v="3"/>
    <m/>
    <m/>
    <m/>
    <m/>
    <m/>
    <m/>
    <m/>
    <m/>
    <m/>
    <m/>
  </r>
  <r>
    <x v="1"/>
    <x v="390"/>
    <x v="1"/>
    <s v="Colombia"/>
    <x v="0"/>
    <n v="40700"/>
    <s v="Revenues - Third Parties"/>
    <x v="0"/>
    <x v="10"/>
    <n v="2026"/>
    <n v="6"/>
    <s v="USD"/>
    <n v="1651.4"/>
    <n v="1"/>
    <n v="1651.4"/>
    <x v="3"/>
    <m/>
    <m/>
    <m/>
    <m/>
    <m/>
    <m/>
    <m/>
    <m/>
    <m/>
    <m/>
  </r>
  <r>
    <x v="7"/>
    <x v="391"/>
    <x v="9"/>
    <s v="Colombia"/>
    <x v="2"/>
    <n v="40700"/>
    <s v="Revenues - Third Parties"/>
    <x v="0"/>
    <x v="15"/>
    <n v="2026"/>
    <n v="6"/>
    <s v="USD"/>
    <n v="283.3"/>
    <n v="1"/>
    <n v="283.3"/>
    <x v="3"/>
    <n v="1"/>
    <m/>
    <m/>
    <m/>
    <m/>
    <m/>
    <m/>
    <m/>
    <m/>
    <m/>
  </r>
  <r>
    <x v="7"/>
    <x v="391"/>
    <x v="9"/>
    <s v="Colombia"/>
    <x v="3"/>
    <n v="40700"/>
    <s v="Revenues - Third Parties"/>
    <x v="0"/>
    <x v="12"/>
    <n v="2026"/>
    <n v="6"/>
    <s v="USD"/>
    <n v="201.43"/>
    <n v="1"/>
    <n v="201.43"/>
    <x v="3"/>
    <m/>
    <m/>
    <m/>
    <m/>
    <m/>
    <m/>
    <m/>
    <m/>
    <m/>
    <m/>
  </r>
  <r>
    <x v="7"/>
    <x v="391"/>
    <x v="9"/>
    <s v="Colombia"/>
    <x v="3"/>
    <n v="40700"/>
    <s v="Revenues - Third Parties"/>
    <x v="0"/>
    <x v="26"/>
    <n v="2026"/>
    <n v="6"/>
    <s v="USD"/>
    <n v="1208.5899999999999"/>
    <n v="1"/>
    <n v="1208.5899999999999"/>
    <x v="3"/>
    <m/>
    <m/>
    <m/>
    <m/>
    <m/>
    <m/>
    <m/>
    <m/>
    <m/>
    <m/>
  </r>
  <r>
    <x v="7"/>
    <x v="391"/>
    <x v="9"/>
    <s v="Colombia"/>
    <x v="0"/>
    <n v="40700"/>
    <s v="Revenues - Third Parties"/>
    <x v="0"/>
    <x v="4"/>
    <n v="2026"/>
    <n v="6"/>
    <s v="USD"/>
    <n v="246.4"/>
    <n v="1"/>
    <n v="246.4"/>
    <x v="3"/>
    <m/>
    <m/>
    <m/>
    <m/>
    <m/>
    <m/>
    <m/>
    <m/>
    <m/>
    <m/>
  </r>
  <r>
    <x v="7"/>
    <x v="392"/>
    <x v="9"/>
    <s v="Colombia"/>
    <x v="0"/>
    <n v="40700"/>
    <s v="Revenues - Third Parties"/>
    <x v="0"/>
    <x v="0"/>
    <n v="2026"/>
    <n v="6"/>
    <s v="USD"/>
    <n v="778.14"/>
    <n v="1"/>
    <n v="778.14"/>
    <x v="3"/>
    <m/>
    <m/>
    <m/>
    <m/>
    <m/>
    <m/>
    <m/>
    <m/>
    <m/>
    <m/>
  </r>
  <r>
    <x v="7"/>
    <x v="392"/>
    <x v="9"/>
    <s v="Colombia"/>
    <x v="3"/>
    <n v="40700"/>
    <s v="Revenues - Third Parties"/>
    <x v="0"/>
    <x v="26"/>
    <n v="2026"/>
    <n v="6"/>
    <s v="USD"/>
    <n v="775.66"/>
    <n v="1"/>
    <n v="775.66"/>
    <x v="3"/>
    <m/>
    <m/>
    <m/>
    <m/>
    <m/>
    <m/>
    <m/>
    <m/>
    <m/>
    <m/>
  </r>
  <r>
    <x v="7"/>
    <x v="393"/>
    <x v="9"/>
    <s v="Colombia"/>
    <x v="0"/>
    <n v="40700"/>
    <s v="Revenues - Third Parties"/>
    <x v="0"/>
    <x v="0"/>
    <n v="2026"/>
    <n v="6"/>
    <s v="USD"/>
    <n v="518.76"/>
    <n v="1"/>
    <n v="518.76"/>
    <x v="3"/>
    <m/>
    <m/>
    <m/>
    <m/>
    <m/>
    <m/>
    <m/>
    <m/>
    <m/>
    <m/>
  </r>
  <r>
    <x v="7"/>
    <x v="393"/>
    <x v="9"/>
    <s v="Colombia"/>
    <x v="3"/>
    <n v="40700"/>
    <s v="Revenues - Third Parties"/>
    <x v="0"/>
    <x v="26"/>
    <n v="2026"/>
    <n v="6"/>
    <s v="USD"/>
    <n v="775.66"/>
    <n v="1"/>
    <n v="775.66"/>
    <x v="3"/>
    <m/>
    <m/>
    <m/>
    <m/>
    <m/>
    <m/>
    <m/>
    <m/>
    <m/>
    <m/>
  </r>
  <r>
    <x v="1"/>
    <x v="394"/>
    <x v="1"/>
    <s v="Colombia"/>
    <x v="2"/>
    <n v="40700"/>
    <s v="Revenues - Third Parties"/>
    <x v="0"/>
    <x v="15"/>
    <n v="2026"/>
    <n v="6"/>
    <s v="USD"/>
    <n v="1298.8"/>
    <n v="1"/>
    <n v="1298.8"/>
    <x v="3"/>
    <n v="1"/>
    <m/>
    <m/>
    <m/>
    <m/>
    <m/>
    <m/>
    <m/>
    <m/>
    <m/>
  </r>
  <r>
    <x v="1"/>
    <x v="394"/>
    <x v="1"/>
    <s v="Colombia"/>
    <x v="3"/>
    <n v="40700"/>
    <s v="Revenues - Third Parties"/>
    <x v="0"/>
    <x v="11"/>
    <n v="2026"/>
    <n v="6"/>
    <s v="USD"/>
    <n v="851.2"/>
    <n v="1"/>
    <n v="851.2"/>
    <x v="3"/>
    <n v="1"/>
    <m/>
    <m/>
    <m/>
    <m/>
    <m/>
    <m/>
    <m/>
    <m/>
    <m/>
  </r>
  <r>
    <x v="1"/>
    <x v="394"/>
    <x v="1"/>
    <s v="Colombia"/>
    <x v="3"/>
    <n v="40700"/>
    <s v="Revenues - Third Parties"/>
    <x v="0"/>
    <x v="14"/>
    <n v="2026"/>
    <n v="6"/>
    <s v="USD"/>
    <n v="715.65"/>
    <n v="1"/>
    <n v="715.65"/>
    <x v="3"/>
    <m/>
    <m/>
    <m/>
    <m/>
    <m/>
    <m/>
    <m/>
    <m/>
    <m/>
    <m/>
  </r>
  <r>
    <x v="1"/>
    <x v="394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94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1"/>
    <x v="395"/>
    <x v="1"/>
    <s v="Colombia"/>
    <x v="2"/>
    <n v="40700"/>
    <s v="Revenues - Third Parties"/>
    <x v="0"/>
    <x v="15"/>
    <n v="2026"/>
    <n v="6"/>
    <s v="USD"/>
    <n v="1127.8599999999999"/>
    <n v="1"/>
    <n v="1127.8599999999999"/>
    <x v="3"/>
    <n v="1"/>
    <m/>
    <m/>
    <m/>
    <m/>
    <m/>
    <m/>
    <m/>
    <m/>
    <m/>
  </r>
  <r>
    <x v="1"/>
    <x v="395"/>
    <x v="1"/>
    <s v="Colombia"/>
    <x v="3"/>
    <n v="40700"/>
    <s v="Revenues - Third Parties"/>
    <x v="0"/>
    <x v="11"/>
    <n v="2026"/>
    <n v="6"/>
    <s v="USD"/>
    <n v="340.48"/>
    <n v="1"/>
    <n v="340.48"/>
    <x v="3"/>
    <n v="1"/>
    <m/>
    <m/>
    <m/>
    <m/>
    <m/>
    <m/>
    <m/>
    <m/>
    <m/>
  </r>
  <r>
    <x v="1"/>
    <x v="395"/>
    <x v="1"/>
    <s v="Colombia"/>
    <x v="3"/>
    <n v="40700"/>
    <s v="Revenues - Third Parties"/>
    <x v="0"/>
    <x v="87"/>
    <n v="2026"/>
    <n v="6"/>
    <s v="USD"/>
    <n v="211.8"/>
    <n v="1"/>
    <n v="211.8"/>
    <x v="3"/>
    <n v="1"/>
    <m/>
    <m/>
    <m/>
    <m/>
    <m/>
    <m/>
    <m/>
    <m/>
    <m/>
  </r>
  <r>
    <x v="1"/>
    <x v="395"/>
    <x v="1"/>
    <s v="Colombia"/>
    <x v="3"/>
    <n v="40700"/>
    <s v="Revenues - Third Parties"/>
    <x v="0"/>
    <x v="14"/>
    <n v="2026"/>
    <n v="6"/>
    <s v="USD"/>
    <n v="429.39"/>
    <n v="1"/>
    <n v="429.39"/>
    <x v="3"/>
    <m/>
    <m/>
    <m/>
    <m/>
    <m/>
    <m/>
    <m/>
    <m/>
    <m/>
    <m/>
  </r>
  <r>
    <x v="1"/>
    <x v="395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96"/>
    <x v="1"/>
    <s v="Colombia"/>
    <x v="2"/>
    <n v="40700"/>
    <s v="Revenues - Third Parties"/>
    <x v="0"/>
    <x v="15"/>
    <n v="2026"/>
    <n v="6"/>
    <s v="USD"/>
    <n v="1526.7"/>
    <n v="1"/>
    <n v="1526.7"/>
    <x v="3"/>
    <n v="1"/>
    <m/>
    <m/>
    <m/>
    <m/>
    <m/>
    <m/>
    <m/>
    <m/>
    <m/>
  </r>
  <r>
    <x v="1"/>
    <x v="396"/>
    <x v="1"/>
    <s v="Colombia"/>
    <x v="3"/>
    <n v="40700"/>
    <s v="Revenues - Third Parties"/>
    <x v="0"/>
    <x v="11"/>
    <n v="2026"/>
    <n v="6"/>
    <s v="USD"/>
    <n v="510.72"/>
    <n v="1"/>
    <n v="510.72"/>
    <x v="3"/>
    <n v="1"/>
    <m/>
    <m/>
    <m/>
    <m/>
    <m/>
    <m/>
    <m/>
    <m/>
    <m/>
  </r>
  <r>
    <x v="1"/>
    <x v="396"/>
    <x v="1"/>
    <s v="Colombia"/>
    <x v="3"/>
    <n v="40700"/>
    <s v="Revenues - Third Parties"/>
    <x v="0"/>
    <x v="14"/>
    <n v="2026"/>
    <n v="6"/>
    <s v="USD"/>
    <n v="429.39"/>
    <n v="1"/>
    <n v="429.39"/>
    <x v="3"/>
    <m/>
    <m/>
    <m/>
    <m/>
    <m/>
    <m/>
    <m/>
    <m/>
    <m/>
    <m/>
  </r>
  <r>
    <x v="1"/>
    <x v="396"/>
    <x v="1"/>
    <s v="Colombia"/>
    <x v="3"/>
    <n v="40700"/>
    <s v="Revenues - Third Parties"/>
    <x v="0"/>
    <x v="26"/>
    <n v="2026"/>
    <n v="6"/>
    <s v="USD"/>
    <n v="310.82"/>
    <n v="1"/>
    <n v="310.82"/>
    <x v="3"/>
    <m/>
    <m/>
    <m/>
    <m/>
    <m/>
    <m/>
    <m/>
    <m/>
    <m/>
    <m/>
  </r>
  <r>
    <x v="1"/>
    <x v="396"/>
    <x v="1"/>
    <s v="Colombia"/>
    <x v="3"/>
    <n v="40700"/>
    <s v="Revenues - Third Parties"/>
    <x v="0"/>
    <x v="88"/>
    <n v="2026"/>
    <n v="6"/>
    <s v="USD"/>
    <n v="458.71"/>
    <n v="1"/>
    <n v="458.71"/>
    <x v="3"/>
    <m/>
    <m/>
    <m/>
    <m/>
    <m/>
    <m/>
    <m/>
    <m/>
    <m/>
    <m/>
  </r>
  <r>
    <x v="6"/>
    <x v="397"/>
    <x v="8"/>
    <s v="Colombia"/>
    <x v="2"/>
    <n v="40700"/>
    <s v="Revenues - Third Parties"/>
    <x v="0"/>
    <x v="15"/>
    <n v="2026"/>
    <n v="6"/>
    <s v="USD"/>
    <n v="3182.6"/>
    <n v="1"/>
    <n v="4254.6588099999999"/>
    <x v="3"/>
    <n v="1"/>
    <m/>
    <m/>
    <m/>
    <m/>
    <m/>
    <m/>
    <m/>
    <m/>
    <m/>
  </r>
  <r>
    <x v="6"/>
    <x v="397"/>
    <x v="8"/>
    <s v="Colombia"/>
    <x v="3"/>
    <n v="40700"/>
    <s v="Revenues - Third Parties"/>
    <x v="0"/>
    <x v="16"/>
    <n v="2026"/>
    <n v="6"/>
    <s v="USD"/>
    <n v="851.65"/>
    <n v="1"/>
    <n v="1138.5283025000001"/>
    <x v="3"/>
    <n v="1"/>
    <m/>
    <m/>
    <m/>
    <m/>
    <m/>
    <m/>
    <m/>
    <m/>
    <m/>
  </r>
  <r>
    <x v="6"/>
    <x v="397"/>
    <x v="8"/>
    <s v="Colombia"/>
    <x v="3"/>
    <n v="40700"/>
    <s v="Revenues - Third Parties"/>
    <x v="0"/>
    <x v="11"/>
    <n v="2026"/>
    <n v="6"/>
    <s v="USD"/>
    <n v="1112.8599999999999"/>
    <n v="1"/>
    <n v="1487.726891"/>
    <x v="3"/>
    <n v="1"/>
    <m/>
    <m/>
    <m/>
    <m/>
    <m/>
    <m/>
    <m/>
    <m/>
    <m/>
  </r>
  <r>
    <x v="6"/>
    <x v="397"/>
    <x v="8"/>
    <s v="Colombia"/>
    <x v="3"/>
    <n v="40700"/>
    <s v="Revenues - Third Parties"/>
    <x v="0"/>
    <x v="13"/>
    <n v="2026"/>
    <n v="6"/>
    <s v="USD"/>
    <n v="425"/>
    <n v="1"/>
    <n v="568.16125"/>
    <x v="3"/>
    <m/>
    <m/>
    <m/>
    <m/>
    <m/>
    <m/>
    <m/>
    <m/>
    <m/>
    <m/>
  </r>
  <r>
    <x v="6"/>
    <x v="397"/>
    <x v="8"/>
    <s v="Colombia"/>
    <x v="3"/>
    <n v="40700"/>
    <s v="Revenues - Third Parties"/>
    <x v="0"/>
    <x v="14"/>
    <n v="2026"/>
    <n v="6"/>
    <s v="USD"/>
    <n v="665"/>
    <n v="1"/>
    <n v="889.00525000000005"/>
    <x v="3"/>
    <m/>
    <m/>
    <m/>
    <m/>
    <m/>
    <m/>
    <m/>
    <m/>
    <m/>
    <m/>
  </r>
  <r>
    <x v="6"/>
    <x v="397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397"/>
    <x v="8"/>
    <s v="Colombia"/>
    <x v="0"/>
    <n v="40700"/>
    <s v="Revenues - Third Parties"/>
    <x v="0"/>
    <x v="9"/>
    <n v="2026"/>
    <n v="6"/>
    <s v="USD"/>
    <n v="760"/>
    <n v="1"/>
    <n v="1016.0060000000001"/>
    <x v="3"/>
    <m/>
    <m/>
    <m/>
    <m/>
    <m/>
    <m/>
    <m/>
    <m/>
    <m/>
    <m/>
  </r>
  <r>
    <x v="6"/>
    <x v="397"/>
    <x v="8"/>
    <s v="Colombia"/>
    <x v="0"/>
    <n v="40700"/>
    <s v="Revenues - Third Parties"/>
    <x v="0"/>
    <x v="10"/>
    <n v="2026"/>
    <n v="6"/>
    <s v="USD"/>
    <n v="600"/>
    <n v="1"/>
    <n v="802.11"/>
    <x v="3"/>
    <m/>
    <m/>
    <m/>
    <m/>
    <m/>
    <m/>
    <m/>
    <m/>
    <m/>
    <m/>
  </r>
  <r>
    <x v="6"/>
    <x v="397"/>
    <x v="8"/>
    <s v="Colombia"/>
    <x v="3"/>
    <n v="40700"/>
    <s v="Revenues - Third Parties"/>
    <x v="0"/>
    <x v="71"/>
    <n v="2026"/>
    <n v="6"/>
    <s v="USD"/>
    <n v="115.6"/>
    <n v="1"/>
    <n v="154.53986"/>
    <x v="3"/>
    <n v="1"/>
    <m/>
    <m/>
    <m/>
    <m/>
    <m/>
    <m/>
    <m/>
    <m/>
    <m/>
  </r>
  <r>
    <x v="6"/>
    <x v="397"/>
    <x v="8"/>
    <s v="Colombia"/>
    <x v="3"/>
    <n v="40700"/>
    <s v="Revenues - Third Parties"/>
    <x v="0"/>
    <x v="89"/>
    <n v="2026"/>
    <n v="6"/>
    <s v="USD"/>
    <n v="161.84"/>
    <n v="1"/>
    <n v="216.35580400000001"/>
    <x v="3"/>
    <n v="1"/>
    <m/>
    <m/>
    <m/>
    <m/>
    <m/>
    <m/>
    <m/>
    <m/>
    <m/>
  </r>
  <r>
    <x v="12"/>
    <x v="398"/>
    <x v="24"/>
    <s v="Colombia"/>
    <x v="0"/>
    <n v="40700"/>
    <s v="Revenues - Third Parties"/>
    <x v="0"/>
    <x v="0"/>
    <n v="2026"/>
    <n v="6"/>
    <s v="USD"/>
    <n v="1074.4000000000001"/>
    <n v="1"/>
    <n v="1241.608872"/>
    <x v="3"/>
    <m/>
    <m/>
    <m/>
    <m/>
    <m/>
    <m/>
    <m/>
    <m/>
    <m/>
    <m/>
  </r>
  <r>
    <x v="0"/>
    <x v="213"/>
    <x v="0"/>
    <s v="Colombia"/>
    <x v="2"/>
    <n v="40700"/>
    <s v="Revenues - Third Parties"/>
    <x v="0"/>
    <x v="5"/>
    <n v="2026"/>
    <n v="6"/>
    <s v="USD"/>
    <n v="101.98"/>
    <n v="1"/>
    <n v="101.98"/>
    <x v="3"/>
    <n v="1"/>
    <m/>
    <m/>
    <m/>
    <m/>
    <m/>
    <m/>
    <m/>
    <m/>
    <m/>
  </r>
  <r>
    <x v="0"/>
    <x v="213"/>
    <x v="0"/>
    <s v="Colombia"/>
    <x v="1"/>
    <n v="40700"/>
    <s v="Revenues - Third Parties"/>
    <x v="0"/>
    <x v="2"/>
    <n v="2026"/>
    <n v="6"/>
    <s v="USD"/>
    <n v="96.039999999999992"/>
    <n v="1"/>
    <n v="96.039999999999992"/>
    <x v="3"/>
    <m/>
    <m/>
    <m/>
    <m/>
    <m/>
    <m/>
    <m/>
    <m/>
    <m/>
    <m/>
  </r>
  <r>
    <x v="0"/>
    <x v="213"/>
    <x v="0"/>
    <s v="Colombia"/>
    <x v="1"/>
    <n v="40700"/>
    <s v="Revenues - Third Parties"/>
    <x v="0"/>
    <x v="3"/>
    <n v="2026"/>
    <n v="6"/>
    <s v="USD"/>
    <n v="126.05249999999999"/>
    <n v="1"/>
    <n v="126.05249999999999"/>
    <x v="3"/>
    <m/>
    <m/>
    <m/>
    <m/>
    <m/>
    <m/>
    <m/>
    <m/>
    <m/>
    <m/>
  </r>
  <r>
    <x v="0"/>
    <x v="213"/>
    <x v="0"/>
    <s v="Colombia"/>
    <x v="0"/>
    <n v="40700"/>
    <s v="Revenues - Third Parties"/>
    <x v="0"/>
    <x v="1"/>
    <n v="2026"/>
    <n v="6"/>
    <s v="USD"/>
    <n v="82.32"/>
    <n v="1"/>
    <n v="82.32"/>
    <x v="3"/>
    <m/>
    <m/>
    <m/>
    <m/>
    <m/>
    <m/>
    <m/>
    <m/>
    <m/>
    <m/>
  </r>
  <r>
    <x v="4"/>
    <x v="399"/>
    <x v="26"/>
    <s v="Colombia"/>
    <x v="3"/>
    <n v="40700"/>
    <s v="Revenues - Third Parties"/>
    <x v="0"/>
    <x v="26"/>
    <n v="2026"/>
    <n v="6"/>
    <s v="USD"/>
    <n v="1222.1500000000001"/>
    <n v="1"/>
    <n v="1412.3532044999999"/>
    <x v="3"/>
    <m/>
    <m/>
    <m/>
    <m/>
    <m/>
    <m/>
    <m/>
    <m/>
    <m/>
    <m/>
  </r>
  <r>
    <x v="4"/>
    <x v="399"/>
    <x v="26"/>
    <s v="Colombia"/>
    <x v="0"/>
    <n v="40700"/>
    <s v="Revenues - Third Parties"/>
    <x v="0"/>
    <x v="1"/>
    <n v="2026"/>
    <n v="6"/>
    <s v="USD"/>
    <n v="460.41"/>
    <n v="1"/>
    <n v="532.06360830000006"/>
    <x v="3"/>
    <m/>
    <m/>
    <m/>
    <m/>
    <m/>
    <m/>
    <m/>
    <m/>
    <m/>
    <m/>
  </r>
  <r>
    <x v="14"/>
    <x v="400"/>
    <x v="27"/>
    <s v="Colombia"/>
    <x v="3"/>
    <n v="40700"/>
    <s v="Revenues - Third Parties"/>
    <x v="0"/>
    <x v="26"/>
    <n v="2026"/>
    <n v="6"/>
    <s v="USD"/>
    <n v="369.9"/>
    <n v="1"/>
    <n v="369.9"/>
    <x v="3"/>
    <m/>
    <m/>
    <m/>
    <m/>
    <m/>
    <m/>
    <m/>
    <m/>
    <m/>
    <m/>
  </r>
  <r>
    <x v="14"/>
    <x v="400"/>
    <x v="27"/>
    <s v="Colombia"/>
    <x v="0"/>
    <n v="40700"/>
    <s v="Revenues - Third Parties"/>
    <x v="0"/>
    <x v="85"/>
    <n v="2026"/>
    <n v="6"/>
    <s v="USD"/>
    <n v="1985.13"/>
    <n v="1"/>
    <n v="1985.13"/>
    <x v="3"/>
    <m/>
    <m/>
    <m/>
    <m/>
    <m/>
    <m/>
    <m/>
    <m/>
    <m/>
    <m/>
  </r>
  <r>
    <x v="6"/>
    <x v="401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401"/>
    <x v="8"/>
    <s v="Colombia"/>
    <x v="0"/>
    <n v="40700"/>
    <s v="Revenues - Third Parties"/>
    <x v="0"/>
    <x v="85"/>
    <n v="2026"/>
    <n v="6"/>
    <s v="USD"/>
    <n v="1150"/>
    <n v="1"/>
    <n v="1537.3775000000001"/>
    <x v="3"/>
    <m/>
    <m/>
    <m/>
    <m/>
    <m/>
    <m/>
    <m/>
    <m/>
    <m/>
    <m/>
  </r>
  <r>
    <x v="6"/>
    <x v="402"/>
    <x v="8"/>
    <s v="Colombia"/>
    <x v="3"/>
    <n v="40700"/>
    <s v="Revenues - Third Parties"/>
    <x v="0"/>
    <x v="86"/>
    <n v="2026"/>
    <n v="6"/>
    <s v="USD"/>
    <n v="50.96"/>
    <n v="1"/>
    <n v="68.125876000000005"/>
    <x v="3"/>
    <m/>
    <m/>
    <m/>
    <m/>
    <m/>
    <m/>
    <m/>
    <m/>
    <m/>
    <m/>
  </r>
  <r>
    <x v="6"/>
    <x v="402"/>
    <x v="8"/>
    <s v="Colombia"/>
    <x v="2"/>
    <n v="40700"/>
    <s v="Revenues - Third Parties"/>
    <x v="0"/>
    <x v="15"/>
    <n v="2026"/>
    <n v="6"/>
    <s v="USD"/>
    <n v="2643.29"/>
    <n v="1"/>
    <n v="3533.6822365000003"/>
    <x v="3"/>
    <n v="1"/>
    <m/>
    <m/>
    <m/>
    <m/>
    <m/>
    <m/>
    <m/>
    <m/>
    <m/>
  </r>
  <r>
    <x v="6"/>
    <x v="402"/>
    <x v="8"/>
    <s v="Colombia"/>
    <x v="3"/>
    <n v="40700"/>
    <s v="Revenues - Third Parties"/>
    <x v="0"/>
    <x v="16"/>
    <n v="2026"/>
    <n v="6"/>
    <s v="USD"/>
    <n v="169.85"/>
    <n v="1"/>
    <n v="227.06397250000001"/>
    <x v="3"/>
    <n v="1"/>
    <m/>
    <m/>
    <m/>
    <m/>
    <m/>
    <m/>
    <m/>
    <m/>
    <m/>
  </r>
  <r>
    <x v="6"/>
    <x v="402"/>
    <x v="8"/>
    <s v="Colombia"/>
    <x v="3"/>
    <n v="40700"/>
    <s v="Revenues - Third Parties"/>
    <x v="0"/>
    <x v="72"/>
    <n v="2026"/>
    <n v="6"/>
    <s v="USD"/>
    <n v="645.41999999999996"/>
    <n v="1"/>
    <n v="862.82972700000005"/>
    <x v="3"/>
    <n v="1"/>
    <m/>
    <m/>
    <m/>
    <m/>
    <m/>
    <m/>
    <m/>
    <m/>
    <m/>
  </r>
  <r>
    <x v="6"/>
    <x v="402"/>
    <x v="8"/>
    <s v="Colombia"/>
    <x v="3"/>
    <n v="40700"/>
    <s v="Revenues - Third Parties"/>
    <x v="0"/>
    <x v="11"/>
    <n v="2026"/>
    <n v="6"/>
    <s v="USD"/>
    <n v="475.56"/>
    <n v="1"/>
    <n v="635.752386"/>
    <x v="3"/>
    <n v="1"/>
    <m/>
    <m/>
    <m/>
    <m/>
    <m/>
    <m/>
    <m/>
    <m/>
    <m/>
  </r>
  <r>
    <x v="6"/>
    <x v="402"/>
    <x v="8"/>
    <s v="Colombia"/>
    <x v="3"/>
    <n v="40700"/>
    <s v="Revenues - Third Parties"/>
    <x v="0"/>
    <x v="13"/>
    <n v="2026"/>
    <n v="6"/>
    <s v="USD"/>
    <n v="380"/>
    <n v="1"/>
    <n v="508.00300000000004"/>
    <x v="3"/>
    <m/>
    <m/>
    <m/>
    <m/>
    <m/>
    <m/>
    <m/>
    <m/>
    <m/>
    <m/>
  </r>
  <r>
    <x v="6"/>
    <x v="402"/>
    <x v="8"/>
    <s v="Colombia"/>
    <x v="3"/>
    <n v="40700"/>
    <s v="Revenues - Third Parties"/>
    <x v="0"/>
    <x v="14"/>
    <n v="2026"/>
    <n v="6"/>
    <s v="USD"/>
    <n v="285"/>
    <n v="1"/>
    <n v="381.00225"/>
    <x v="3"/>
    <m/>
    <m/>
    <m/>
    <m/>
    <m/>
    <m/>
    <m/>
    <m/>
    <m/>
    <m/>
  </r>
  <r>
    <x v="6"/>
    <x v="402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402"/>
    <x v="8"/>
    <s v="Colombia"/>
    <x v="0"/>
    <n v="40700"/>
    <s v="Revenues - Third Parties"/>
    <x v="0"/>
    <x v="4"/>
    <n v="2026"/>
    <n v="6"/>
    <s v="USD"/>
    <n v="575.70000000000005"/>
    <n v="1"/>
    <n v="769.62454500000013"/>
    <x v="3"/>
    <m/>
    <m/>
    <m/>
    <m/>
    <m/>
    <m/>
    <m/>
    <m/>
    <m/>
    <m/>
  </r>
  <r>
    <x v="6"/>
    <x v="402"/>
    <x v="8"/>
    <s v="Colombia"/>
    <x v="0"/>
    <n v="40700"/>
    <s v="Revenues - Third Parties"/>
    <x v="0"/>
    <x v="85"/>
    <n v="2026"/>
    <n v="6"/>
    <s v="USD"/>
    <n v="1610"/>
    <n v="1"/>
    <n v="2152.3285000000001"/>
    <x v="3"/>
    <m/>
    <m/>
    <m/>
    <m/>
    <m/>
    <m/>
    <m/>
    <m/>
    <m/>
    <m/>
  </r>
  <r>
    <x v="6"/>
    <x v="403"/>
    <x v="8"/>
    <s v="Colombia"/>
    <x v="0"/>
    <n v="40700"/>
    <s v="Revenues - Third Parties"/>
    <x v="0"/>
    <x v="77"/>
    <n v="2026"/>
    <n v="6"/>
    <s v="USD"/>
    <n v="1212"/>
    <n v="1"/>
    <n v="1620.2622000000001"/>
    <x v="3"/>
    <m/>
    <m/>
    <m/>
    <m/>
    <m/>
    <m/>
    <m/>
    <m/>
    <m/>
    <m/>
  </r>
  <r>
    <x v="6"/>
    <x v="153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153"/>
    <x v="8"/>
    <s v="Colombia"/>
    <x v="0"/>
    <n v="40700"/>
    <s v="Revenues - Third Parties"/>
    <x v="0"/>
    <x v="85"/>
    <n v="2026"/>
    <n v="6"/>
    <s v="USD"/>
    <n v="460"/>
    <n v="1"/>
    <n v="614.95100000000002"/>
    <x v="3"/>
    <m/>
    <m/>
    <m/>
    <m/>
    <m/>
    <m/>
    <m/>
    <m/>
    <m/>
    <m/>
  </r>
  <r>
    <x v="6"/>
    <x v="154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154"/>
    <x v="8"/>
    <s v="Colombia"/>
    <x v="0"/>
    <n v="40700"/>
    <s v="Revenues - Third Parties"/>
    <x v="0"/>
    <x v="4"/>
    <n v="2026"/>
    <n v="6"/>
    <s v="USD"/>
    <n v="95"/>
    <n v="1"/>
    <n v="127.00075000000001"/>
    <x v="3"/>
    <m/>
    <m/>
    <m/>
    <m/>
    <m/>
    <m/>
    <m/>
    <m/>
    <m/>
    <m/>
  </r>
  <r>
    <x v="6"/>
    <x v="404"/>
    <x v="8"/>
    <s v="Colombia"/>
    <x v="3"/>
    <n v="40700"/>
    <s v="Revenues - Third Parties"/>
    <x v="0"/>
    <x v="86"/>
    <n v="2026"/>
    <n v="6"/>
    <s v="USD"/>
    <n v="27"/>
    <n v="1"/>
    <n v="36.094950000000004"/>
    <x v="3"/>
    <m/>
    <m/>
    <m/>
    <m/>
    <m/>
    <m/>
    <m/>
    <m/>
    <m/>
    <m/>
  </r>
  <r>
    <x v="6"/>
    <x v="404"/>
    <x v="8"/>
    <s v="Colombia"/>
    <x v="2"/>
    <n v="40700"/>
    <s v="Revenues - Third Parties"/>
    <x v="0"/>
    <x v="15"/>
    <n v="2026"/>
    <n v="6"/>
    <s v="USD"/>
    <n v="629.1"/>
    <n v="1"/>
    <n v="841.01233500000012"/>
    <x v="3"/>
    <n v="1"/>
    <m/>
    <m/>
    <m/>
    <m/>
    <m/>
    <m/>
    <m/>
    <m/>
    <m/>
  </r>
  <r>
    <x v="6"/>
    <x v="404"/>
    <x v="8"/>
    <s v="Colombia"/>
    <x v="3"/>
    <n v="40700"/>
    <s v="Revenues - Third Parties"/>
    <x v="0"/>
    <x v="12"/>
    <n v="2026"/>
    <n v="6"/>
    <s v="USD"/>
    <n v="255"/>
    <n v="1"/>
    <n v="340.89675"/>
    <x v="3"/>
    <m/>
    <m/>
    <m/>
    <m/>
    <m/>
    <m/>
    <m/>
    <m/>
    <m/>
    <m/>
  </r>
  <r>
    <x v="6"/>
    <x v="404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404"/>
    <x v="8"/>
    <s v="Colombia"/>
    <x v="3"/>
    <n v="40700"/>
    <s v="Revenues - Third Parties"/>
    <x v="0"/>
    <x v="21"/>
    <n v="2026"/>
    <n v="6"/>
    <s v="USD"/>
    <n v="900"/>
    <n v="1"/>
    <n v="1203.1650000000002"/>
    <x v="3"/>
    <m/>
    <m/>
    <m/>
    <m/>
    <m/>
    <m/>
    <m/>
    <m/>
    <m/>
    <m/>
  </r>
  <r>
    <x v="6"/>
    <x v="404"/>
    <x v="8"/>
    <s v="Colombia"/>
    <x v="0"/>
    <n v="40700"/>
    <s v="Revenues - Third Parties"/>
    <x v="0"/>
    <x v="4"/>
    <n v="2026"/>
    <n v="6"/>
    <s v="USD"/>
    <n v="1330"/>
    <n v="1"/>
    <n v="1778.0105000000001"/>
    <x v="3"/>
    <m/>
    <m/>
    <m/>
    <m/>
    <m/>
    <m/>
    <m/>
    <m/>
    <m/>
    <m/>
  </r>
  <r>
    <x v="6"/>
    <x v="405"/>
    <x v="8"/>
    <s v="Colombia"/>
    <x v="3"/>
    <n v="40700"/>
    <s v="Revenues - Third Parties"/>
    <x v="0"/>
    <x v="26"/>
    <n v="2026"/>
    <n v="6"/>
    <s v="USD"/>
    <n v="300"/>
    <n v="1"/>
    <n v="401.05500000000001"/>
    <x v="3"/>
    <m/>
    <m/>
    <m/>
    <m/>
    <m/>
    <m/>
    <m/>
    <m/>
    <m/>
    <m/>
  </r>
  <r>
    <x v="6"/>
    <x v="405"/>
    <x v="8"/>
    <s v="Colombia"/>
    <x v="0"/>
    <n v="40700"/>
    <s v="Revenues - Third Parties"/>
    <x v="0"/>
    <x v="85"/>
    <n v="2026"/>
    <n v="6"/>
    <s v="USD"/>
    <n v="460"/>
    <n v="1"/>
    <n v="614.95100000000002"/>
    <x v="3"/>
    <m/>
    <m/>
    <m/>
    <m/>
    <m/>
    <m/>
    <m/>
    <m/>
    <m/>
    <m/>
  </r>
  <r>
    <x v="6"/>
    <x v="406"/>
    <x v="8"/>
    <s v="Colombia"/>
    <x v="3"/>
    <n v="40700"/>
    <s v="Revenues - Third Parties"/>
    <x v="0"/>
    <x v="86"/>
    <n v="2026"/>
    <n v="6"/>
    <s v="USD"/>
    <n v="59.4"/>
    <n v="1"/>
    <n v="79.40889"/>
    <x v="3"/>
    <m/>
    <m/>
    <m/>
    <m/>
    <m/>
    <m/>
    <m/>
    <m/>
    <m/>
    <m/>
  </r>
  <r>
    <x v="6"/>
    <x v="406"/>
    <x v="8"/>
    <s v="Colombia"/>
    <x v="2"/>
    <n v="40700"/>
    <s v="Revenues - Third Parties"/>
    <x v="0"/>
    <x v="15"/>
    <n v="2026"/>
    <n v="6"/>
    <s v="USD"/>
    <n v="1652.46"/>
    <n v="1"/>
    <n v="2209.0911510000001"/>
    <x v="3"/>
    <n v="1"/>
    <m/>
    <m/>
    <m/>
    <m/>
    <m/>
    <m/>
    <m/>
    <m/>
    <m/>
  </r>
  <r>
    <x v="6"/>
    <x v="406"/>
    <x v="8"/>
    <s v="Colombia"/>
    <x v="3"/>
    <n v="40700"/>
    <s v="Revenues - Third Parties"/>
    <x v="0"/>
    <x v="12"/>
    <n v="2026"/>
    <n v="6"/>
    <s v="USD"/>
    <n v="863.55"/>
    <n v="1"/>
    <n v="1154.4368175"/>
    <x v="3"/>
    <m/>
    <m/>
    <m/>
    <m/>
    <m/>
    <m/>
    <m/>
    <m/>
    <m/>
    <m/>
  </r>
  <r>
    <x v="6"/>
    <x v="406"/>
    <x v="8"/>
    <s v="Colombia"/>
    <x v="3"/>
    <n v="40700"/>
    <s v="Revenues - Third Parties"/>
    <x v="0"/>
    <x v="26"/>
    <n v="2026"/>
    <n v="6"/>
    <s v="USD"/>
    <n v="303"/>
    <n v="1"/>
    <n v="405.06555000000003"/>
    <x v="3"/>
    <m/>
    <m/>
    <m/>
    <m/>
    <m/>
    <m/>
    <m/>
    <m/>
    <m/>
    <m/>
  </r>
  <r>
    <x v="6"/>
    <x v="406"/>
    <x v="8"/>
    <s v="Colombia"/>
    <x v="0"/>
    <n v="40700"/>
    <s v="Revenues - Third Parties"/>
    <x v="0"/>
    <x v="4"/>
    <n v="2026"/>
    <n v="6"/>
    <s v="USD"/>
    <n v="863.55"/>
    <n v="1"/>
    <n v="1154.4368175"/>
    <x v="3"/>
    <m/>
    <m/>
    <m/>
    <m/>
    <m/>
    <m/>
    <m/>
    <m/>
    <m/>
    <m/>
  </r>
  <r>
    <x v="10"/>
    <x v="407"/>
    <x v="28"/>
    <s v="Colombia"/>
    <x v="3"/>
    <n v="40700"/>
    <s v="Revenues - Third Parties"/>
    <x v="0"/>
    <x v="70"/>
    <n v="2026"/>
    <n v="6"/>
    <s v="USD"/>
    <n v="83.8"/>
    <n v="1"/>
    <n v="83.8"/>
    <x v="3"/>
    <m/>
    <m/>
    <m/>
    <m/>
    <m/>
    <m/>
    <m/>
    <m/>
    <m/>
    <m/>
  </r>
  <r>
    <x v="10"/>
    <x v="407"/>
    <x v="28"/>
    <s v="Colombia"/>
    <x v="3"/>
    <n v="40700"/>
    <s v="Revenues - Third Parties"/>
    <x v="0"/>
    <x v="26"/>
    <n v="2026"/>
    <n v="6"/>
    <s v="USD"/>
    <n v="443.23"/>
    <n v="1"/>
    <n v="443.23"/>
    <x v="3"/>
    <m/>
    <m/>
    <m/>
    <m/>
    <m/>
    <m/>
    <m/>
    <m/>
    <m/>
    <m/>
  </r>
  <r>
    <x v="10"/>
    <x v="407"/>
    <x v="28"/>
    <s v="Colombia"/>
    <x v="0"/>
    <n v="40700"/>
    <s v="Revenues - Third Parties"/>
    <x v="0"/>
    <x v="4"/>
    <n v="2026"/>
    <n v="6"/>
    <s v="USD"/>
    <n v="258.12"/>
    <n v="1"/>
    <n v="258.12"/>
    <x v="3"/>
    <m/>
    <m/>
    <m/>
    <m/>
    <m/>
    <m/>
    <m/>
    <m/>
    <m/>
    <m/>
  </r>
  <r>
    <x v="4"/>
    <x v="408"/>
    <x v="29"/>
    <s v="Colombia"/>
    <x v="3"/>
    <n v="40700"/>
    <s v="Revenues - Third Parties"/>
    <x v="0"/>
    <x v="26"/>
    <n v="2026"/>
    <n v="6"/>
    <s v="USD"/>
    <n v="1631.62"/>
    <n v="1"/>
    <n v="1631.62"/>
    <x v="3"/>
    <m/>
    <m/>
    <m/>
    <m/>
    <m/>
    <m/>
    <m/>
    <m/>
    <m/>
    <m/>
  </r>
  <r>
    <x v="4"/>
    <x v="408"/>
    <x v="29"/>
    <s v="Colombia"/>
    <x v="0"/>
    <n v="40700"/>
    <s v="Revenues - Third Parties"/>
    <x v="0"/>
    <x v="10"/>
    <n v="2026"/>
    <n v="6"/>
    <s v="USD"/>
    <n v="6945.01"/>
    <n v="1"/>
    <n v="6945.01"/>
    <x v="3"/>
    <m/>
    <m/>
    <m/>
    <m/>
    <m/>
    <m/>
    <m/>
    <m/>
    <m/>
    <m/>
  </r>
  <r>
    <x v="15"/>
    <x v="409"/>
    <x v="30"/>
    <s v="Colombia"/>
    <x v="2"/>
    <n v="40700"/>
    <s v="Revenues - Third Parties"/>
    <x v="0"/>
    <x v="15"/>
    <n v="2026"/>
    <n v="6"/>
    <s v="USD"/>
    <n v="1517.03"/>
    <n v="1"/>
    <n v="1753.1253788999998"/>
    <x v="3"/>
    <n v="1"/>
    <m/>
    <m/>
    <m/>
    <m/>
    <m/>
    <m/>
    <m/>
    <m/>
    <m/>
  </r>
  <r>
    <x v="15"/>
    <x v="409"/>
    <x v="30"/>
    <s v="Colombia"/>
    <x v="3"/>
    <n v="40700"/>
    <s v="Revenues - Third Parties"/>
    <x v="0"/>
    <x v="72"/>
    <n v="2026"/>
    <n v="6"/>
    <s v="USD"/>
    <n v="1957.9"/>
    <n v="1"/>
    <n v="2262.6079770000001"/>
    <x v="3"/>
    <n v="1"/>
    <m/>
    <m/>
    <m/>
    <m/>
    <m/>
    <m/>
    <m/>
    <m/>
    <m/>
  </r>
  <r>
    <x v="15"/>
    <x v="409"/>
    <x v="30"/>
    <s v="Colombia"/>
    <x v="3"/>
    <n v="40700"/>
    <s v="Revenues - Third Parties"/>
    <x v="0"/>
    <x v="71"/>
    <n v="2026"/>
    <n v="6"/>
    <s v="USD"/>
    <n v="558.6"/>
    <n v="1"/>
    <n v="645.53491799999995"/>
    <x v="3"/>
    <n v="1"/>
    <m/>
    <m/>
    <m/>
    <m/>
    <m/>
    <m/>
    <m/>
    <m/>
    <m/>
  </r>
  <r>
    <x v="15"/>
    <x v="409"/>
    <x v="30"/>
    <s v="Colombia"/>
    <x v="3"/>
    <n v="40700"/>
    <s v="Revenues - Third Parties"/>
    <x v="0"/>
    <x v="13"/>
    <n v="2026"/>
    <n v="6"/>
    <s v="USD"/>
    <n v="655.98"/>
    <n v="1"/>
    <n v="758.07016739999995"/>
    <x v="3"/>
    <m/>
    <m/>
    <m/>
    <m/>
    <m/>
    <m/>
    <m/>
    <m/>
    <m/>
    <m/>
  </r>
  <r>
    <x v="15"/>
    <x v="409"/>
    <x v="30"/>
    <s v="Colombia"/>
    <x v="3"/>
    <n v="40700"/>
    <s v="Revenues - Third Parties"/>
    <x v="0"/>
    <x v="26"/>
    <n v="2026"/>
    <n v="6"/>
    <s v="USD"/>
    <n v="1092.06"/>
    <n v="1"/>
    <n v="1262.0172977999998"/>
    <x v="3"/>
    <m/>
    <m/>
    <m/>
    <m/>
    <m/>
    <m/>
    <m/>
    <m/>
    <m/>
    <m/>
  </r>
  <r>
    <x v="15"/>
    <x v="409"/>
    <x v="30"/>
    <s v="Colombia"/>
    <x v="0"/>
    <n v="40700"/>
    <s v="Revenues - Third Parties"/>
    <x v="0"/>
    <x v="4"/>
    <n v="2026"/>
    <n v="6"/>
    <s v="USD"/>
    <n v="1274.07"/>
    <n v="1"/>
    <n v="1472.3535140999998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90"/>
    <n v="2026"/>
    <n v="6"/>
    <s v="USD"/>
    <n v="542.09"/>
    <n v="1"/>
    <n v="681.54807340000002"/>
    <x v="3"/>
    <m/>
    <m/>
    <m/>
    <m/>
    <m/>
    <m/>
    <m/>
    <m/>
    <m/>
    <m/>
  </r>
  <r>
    <x v="4"/>
    <x v="410"/>
    <x v="31"/>
    <s v="Colombia"/>
    <x v="2"/>
    <n v="40700"/>
    <s v="Revenues - Third Parties"/>
    <x v="0"/>
    <x v="15"/>
    <n v="2026"/>
    <n v="6"/>
    <s v="USD"/>
    <n v="2701.92"/>
    <n v="1"/>
    <n v="3397.0159392"/>
    <x v="3"/>
    <n v="1"/>
    <m/>
    <m/>
    <m/>
    <m/>
    <m/>
    <m/>
    <m/>
    <m/>
    <m/>
  </r>
  <r>
    <x v="4"/>
    <x v="410"/>
    <x v="31"/>
    <s v="Colombia"/>
    <x v="3"/>
    <n v="40700"/>
    <s v="Revenues - Third Parties"/>
    <x v="0"/>
    <x v="16"/>
    <n v="2026"/>
    <n v="6"/>
    <s v="USD"/>
    <n v="697.77"/>
    <n v="1"/>
    <n v="877.27831019999996"/>
    <x v="3"/>
    <n v="1"/>
    <m/>
    <m/>
    <m/>
    <m/>
    <m/>
    <m/>
    <m/>
    <m/>
    <m/>
  </r>
  <r>
    <x v="4"/>
    <x v="410"/>
    <x v="31"/>
    <s v="Colombia"/>
    <x v="3"/>
    <n v="40700"/>
    <s v="Revenues - Third Parties"/>
    <x v="0"/>
    <x v="13"/>
    <n v="2026"/>
    <n v="6"/>
    <s v="USD"/>
    <n v="894.12"/>
    <n v="1"/>
    <n v="1124.1413112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19"/>
    <n v="2026"/>
    <n v="6"/>
    <s v="USD"/>
    <n v="149.02000000000001"/>
    <n v="1"/>
    <n v="187.35688520000002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26"/>
    <n v="2026"/>
    <n v="6"/>
    <s v="USD"/>
    <n v="1487.91"/>
    <n v="1"/>
    <n v="1870.6897266000001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21"/>
    <n v="2026"/>
    <n v="6"/>
    <s v="USD"/>
    <n v="1749.28"/>
    <n v="1"/>
    <n v="2199.2997728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91"/>
    <n v="2026"/>
    <n v="6"/>
    <s v="USD"/>
    <n v="893.31"/>
    <n v="1"/>
    <n v="1123.1229306"/>
    <x v="3"/>
    <m/>
    <m/>
    <m/>
    <m/>
    <m/>
    <m/>
    <m/>
    <m/>
    <m/>
    <m/>
  </r>
  <r>
    <x v="4"/>
    <x v="410"/>
    <x v="31"/>
    <s v="Colombia"/>
    <x v="0"/>
    <n v="40700"/>
    <s v="Revenues - Third Parties"/>
    <x v="0"/>
    <x v="4"/>
    <n v="2026"/>
    <n v="6"/>
    <s v="USD"/>
    <n v="295.75"/>
    <n v="1"/>
    <n v="371.83464500000002"/>
    <x v="3"/>
    <m/>
    <m/>
    <m/>
    <m/>
    <m/>
    <m/>
    <m/>
    <m/>
    <m/>
    <m/>
  </r>
  <r>
    <x v="4"/>
    <x v="410"/>
    <x v="31"/>
    <s v="Colombia"/>
    <x v="3"/>
    <n v="40700"/>
    <s v="Revenues - Third Parties"/>
    <x v="0"/>
    <x v="71"/>
    <n v="2026"/>
    <n v="6"/>
    <s v="USD"/>
    <n v="348.87"/>
    <n v="1"/>
    <n v="438.62029620000004"/>
    <x v="3"/>
    <n v="1"/>
    <m/>
    <m/>
    <m/>
    <m/>
    <m/>
    <m/>
    <m/>
    <m/>
    <m/>
  </r>
  <r>
    <x v="4"/>
    <x v="411"/>
    <x v="32"/>
    <s v="Colombia"/>
    <x v="2"/>
    <n v="40700"/>
    <s v="Revenues - Third Parties"/>
    <x v="0"/>
    <x v="5"/>
    <n v="2026"/>
    <n v="6"/>
    <s v="USD"/>
    <n v="87.68"/>
    <n v="1"/>
    <n v="101.3256384"/>
    <x v="3"/>
    <n v="1"/>
    <m/>
    <m/>
    <m/>
    <m/>
    <m/>
    <m/>
    <m/>
    <m/>
    <m/>
  </r>
  <r>
    <x v="4"/>
    <x v="411"/>
    <x v="32"/>
    <s v="Colombia"/>
    <x v="3"/>
    <n v="40700"/>
    <s v="Revenues - Third Parties"/>
    <x v="0"/>
    <x v="26"/>
    <n v="2026"/>
    <n v="6"/>
    <s v="USD"/>
    <n v="1585"/>
    <n v="1"/>
    <n v="1831.67355"/>
    <x v="3"/>
    <m/>
    <m/>
    <m/>
    <m/>
    <m/>
    <m/>
    <m/>
    <m/>
    <m/>
    <m/>
  </r>
  <r>
    <x v="4"/>
    <x v="411"/>
    <x v="32"/>
    <s v="Colombia"/>
    <x v="0"/>
    <n v="40700"/>
    <s v="Revenues - Third Parties"/>
    <x v="0"/>
    <x v="4"/>
    <n v="2026"/>
    <n v="6"/>
    <s v="USD"/>
    <n v="945.15"/>
    <n v="1"/>
    <n v="1092.2436944999999"/>
    <x v="3"/>
    <m/>
    <m/>
    <m/>
    <m/>
    <m/>
    <m/>
    <m/>
    <m/>
    <m/>
    <m/>
  </r>
  <r>
    <x v="7"/>
    <x v="412"/>
    <x v="17"/>
    <s v="Colombia"/>
    <x v="0"/>
    <n v="40700"/>
    <s v="Revenues - Third Parties"/>
    <x v="0"/>
    <x v="1"/>
    <n v="2026"/>
    <n v="6"/>
    <s v="USD"/>
    <n v="199.04"/>
    <n v="1"/>
    <n v="230.01659519999998"/>
    <x v="3"/>
    <m/>
    <m/>
    <m/>
    <m/>
    <m/>
    <m/>
    <m/>
    <m/>
    <m/>
    <m/>
  </r>
  <r>
    <x v="4"/>
    <x v="413"/>
    <x v="18"/>
    <s v="Colombia"/>
    <x v="3"/>
    <n v="40700"/>
    <s v="Revenues - Third Parties"/>
    <x v="0"/>
    <x v="26"/>
    <n v="2026"/>
    <n v="6"/>
    <s v="USD"/>
    <n v="621.57000000000005"/>
    <n v="1"/>
    <n v="621.57000000000005"/>
    <x v="3"/>
    <m/>
    <m/>
    <m/>
    <m/>
    <m/>
    <m/>
    <m/>
    <m/>
    <m/>
    <m/>
  </r>
  <r>
    <x v="4"/>
    <x v="413"/>
    <x v="18"/>
    <s v="Colombia"/>
    <x v="0"/>
    <n v="40700"/>
    <s v="Revenues - Third Parties"/>
    <x v="0"/>
    <x v="9"/>
    <n v="2026"/>
    <n v="6"/>
    <s v="USD"/>
    <n v="1298.92"/>
    <n v="1"/>
    <n v="1298.92"/>
    <x v="3"/>
    <m/>
    <m/>
    <m/>
    <m/>
    <m/>
    <m/>
    <m/>
    <m/>
    <m/>
    <m/>
  </r>
  <r>
    <x v="4"/>
    <x v="414"/>
    <x v="31"/>
    <s v="Colombia"/>
    <x v="2"/>
    <n v="40700"/>
    <s v="Revenues - Third Parties"/>
    <x v="0"/>
    <x v="15"/>
    <n v="2026"/>
    <n v="6"/>
    <s v="USD"/>
    <n v="621.14"/>
    <n v="1"/>
    <n v="780.93447639999999"/>
    <x v="3"/>
    <n v="1"/>
    <m/>
    <m/>
    <m/>
    <m/>
    <m/>
    <m/>
    <m/>
    <m/>
    <m/>
  </r>
  <r>
    <x v="4"/>
    <x v="414"/>
    <x v="31"/>
    <s v="Colombia"/>
    <x v="3"/>
    <n v="40700"/>
    <s v="Revenues - Third Parties"/>
    <x v="0"/>
    <x v="16"/>
    <n v="2026"/>
    <n v="6"/>
    <s v="USD"/>
    <n v="967.48"/>
    <n v="1"/>
    <n v="1216.3739048"/>
    <x v="3"/>
    <n v="1"/>
    <m/>
    <m/>
    <m/>
    <m/>
    <m/>
    <m/>
    <m/>
    <m/>
    <m/>
  </r>
  <r>
    <x v="4"/>
    <x v="414"/>
    <x v="31"/>
    <s v="Colombia"/>
    <x v="3"/>
    <n v="40700"/>
    <s v="Revenues - Third Parties"/>
    <x v="0"/>
    <x v="13"/>
    <n v="2026"/>
    <n v="6"/>
    <s v="USD"/>
    <n v="1239.68"/>
    <n v="1"/>
    <n v="1558.6000768000001"/>
    <x v="3"/>
    <m/>
    <m/>
    <m/>
    <m/>
    <m/>
    <m/>
    <m/>
    <m/>
    <m/>
    <m/>
  </r>
  <r>
    <x v="4"/>
    <x v="414"/>
    <x v="31"/>
    <s v="Colombia"/>
    <x v="3"/>
    <n v="40700"/>
    <s v="Revenues - Third Parties"/>
    <x v="0"/>
    <x v="26"/>
    <n v="2026"/>
    <n v="6"/>
    <s v="USD"/>
    <n v="1547.23"/>
    <n v="1"/>
    <n v="1945.2703898000002"/>
    <x v="3"/>
    <m/>
    <m/>
    <m/>
    <m/>
    <m/>
    <m/>
    <m/>
    <m/>
    <m/>
    <m/>
  </r>
  <r>
    <x v="4"/>
    <x v="414"/>
    <x v="31"/>
    <s v="Colombia"/>
    <x v="0"/>
    <n v="40700"/>
    <s v="Revenues - Third Parties"/>
    <x v="0"/>
    <x v="9"/>
    <n v="2026"/>
    <n v="6"/>
    <s v="USD"/>
    <n v="3094.48"/>
    <n v="1"/>
    <n v="3890.5659248000002"/>
    <x v="3"/>
    <m/>
    <m/>
    <m/>
    <m/>
    <m/>
    <m/>
    <m/>
    <m/>
    <m/>
    <m/>
  </r>
  <r>
    <x v="4"/>
    <x v="414"/>
    <x v="31"/>
    <s v="Colombia"/>
    <x v="3"/>
    <n v="40700"/>
    <s v="Revenues - Third Parties"/>
    <x v="0"/>
    <x v="71"/>
    <n v="2026"/>
    <n v="6"/>
    <s v="USD"/>
    <n v="483.68"/>
    <n v="1"/>
    <n v="608.1115168"/>
    <x v="3"/>
    <n v="1"/>
    <m/>
    <m/>
    <m/>
    <m/>
    <m/>
    <m/>
    <m/>
    <m/>
    <m/>
  </r>
  <r>
    <x v="16"/>
    <x v="415"/>
    <x v="33"/>
    <s v="Colombia"/>
    <x v="3"/>
    <n v="40700"/>
    <s v="Revenues - Third Parties"/>
    <x v="0"/>
    <x v="26"/>
    <n v="2026"/>
    <n v="6"/>
    <s v="USD"/>
    <n v="307.95006000000001"/>
    <n v="1"/>
    <n v="387.17329243560005"/>
    <x v="3"/>
    <m/>
    <m/>
    <m/>
    <m/>
    <m/>
    <m/>
    <m/>
    <m/>
    <m/>
    <m/>
  </r>
  <r>
    <x v="16"/>
    <x v="415"/>
    <x v="33"/>
    <s v="Colombia"/>
    <x v="0"/>
    <n v="40700"/>
    <s v="Revenues - Third Parties"/>
    <x v="0"/>
    <x v="9"/>
    <n v="2026"/>
    <n v="6"/>
    <s v="USD"/>
    <n v="130.03131999999999"/>
    <n v="1"/>
    <n v="163.4831773832"/>
    <x v="3"/>
    <m/>
    <m/>
    <m/>
    <m/>
    <m/>
    <m/>
    <m/>
    <m/>
    <m/>
    <m/>
  </r>
  <r>
    <x v="4"/>
    <x v="416"/>
    <x v="34"/>
    <s v="Colombia"/>
    <x v="3"/>
    <n v="40900"/>
    <s v="Revenues- IC"/>
    <x v="0"/>
    <x v="26"/>
    <n v="2026"/>
    <n v="6"/>
    <s v="USD"/>
    <n v="1386.88"/>
    <n v="1"/>
    <n v="1386.88"/>
    <x v="3"/>
    <m/>
    <m/>
    <m/>
    <m/>
    <m/>
    <m/>
    <m/>
    <m/>
    <m/>
    <m/>
  </r>
  <r>
    <x v="4"/>
    <x v="416"/>
    <x v="34"/>
    <s v="Colombia"/>
    <x v="0"/>
    <n v="40900"/>
    <s v="Revenues- IC"/>
    <x v="0"/>
    <x v="9"/>
    <n v="2026"/>
    <n v="6"/>
    <s v="USD"/>
    <n v="623.48"/>
    <n v="1"/>
    <n v="623.48"/>
    <x v="3"/>
    <m/>
    <m/>
    <m/>
    <m/>
    <m/>
    <m/>
    <m/>
    <m/>
    <m/>
    <m/>
  </r>
  <r>
    <x v="4"/>
    <x v="416"/>
    <x v="34"/>
    <s v="Colombia"/>
    <x v="0"/>
    <n v="40900"/>
    <s v="Revenues- IC"/>
    <x v="0"/>
    <x v="10"/>
    <n v="2026"/>
    <n v="6"/>
    <s v="USD"/>
    <n v="980.46"/>
    <n v="1"/>
    <n v="980.46"/>
    <x v="3"/>
    <m/>
    <m/>
    <m/>
    <m/>
    <m/>
    <m/>
    <m/>
    <m/>
    <m/>
    <m/>
  </r>
  <r>
    <x v="16"/>
    <x v="417"/>
    <x v="33"/>
    <s v="Colombia"/>
    <x v="2"/>
    <n v="40700"/>
    <s v="Revenues - Third Parties"/>
    <x v="0"/>
    <x v="5"/>
    <n v="2026"/>
    <n v="6"/>
    <s v="USD"/>
    <n v="81.67"/>
    <n v="1"/>
    <n v="102.6804242"/>
    <x v="3"/>
    <n v="1"/>
    <m/>
    <m/>
    <m/>
    <m/>
    <m/>
    <m/>
    <m/>
    <m/>
    <m/>
  </r>
  <r>
    <x v="16"/>
    <x v="417"/>
    <x v="33"/>
    <s v="Colombia"/>
    <x v="3"/>
    <n v="40700"/>
    <s v="Revenues - Third Parties"/>
    <x v="0"/>
    <x v="26"/>
    <n v="2026"/>
    <n v="6"/>
    <s v="USD"/>
    <n v="307.95006000000001"/>
    <n v="1"/>
    <n v="387.17329243560005"/>
    <x v="3"/>
    <m/>
    <m/>
    <m/>
    <m/>
    <m/>
    <m/>
    <m/>
    <m/>
    <m/>
    <m/>
  </r>
  <r>
    <x v="16"/>
    <x v="417"/>
    <x v="33"/>
    <s v="Colombia"/>
    <x v="1"/>
    <n v="40700"/>
    <s v="Revenues - Third Parties"/>
    <x v="0"/>
    <x v="2"/>
    <n v="2026"/>
    <n v="6"/>
    <s v="USD"/>
    <n v="82.51921999999999"/>
    <n v="1"/>
    <n v="103.7481145372"/>
    <x v="3"/>
    <m/>
    <m/>
    <m/>
    <m/>
    <m/>
    <m/>
    <m/>
    <m/>
    <m/>
    <m/>
  </r>
  <r>
    <x v="16"/>
    <x v="417"/>
    <x v="33"/>
    <s v="Colombia"/>
    <x v="1"/>
    <n v="40700"/>
    <s v="Revenues - Third Parties"/>
    <x v="0"/>
    <x v="3"/>
    <n v="2026"/>
    <n v="6"/>
    <s v="USD"/>
    <n v="103.47743"/>
    <n v="1"/>
    <n v="130.09803364180001"/>
    <x v="3"/>
    <m/>
    <m/>
    <m/>
    <m/>
    <m/>
    <m/>
    <m/>
    <m/>
    <m/>
    <m/>
  </r>
  <r>
    <x v="16"/>
    <x v="417"/>
    <x v="33"/>
    <s v="Colombia"/>
    <x v="0"/>
    <n v="40700"/>
    <s v="Revenues - Third Parties"/>
    <x v="0"/>
    <x v="9"/>
    <n v="2026"/>
    <n v="6"/>
    <s v="USD"/>
    <n v="455.10961999999995"/>
    <n v="1"/>
    <n v="572.1911208411999"/>
    <x v="3"/>
    <m/>
    <m/>
    <m/>
    <m/>
    <m/>
    <m/>
    <m/>
    <m/>
    <m/>
    <m/>
  </r>
  <r>
    <x v="16"/>
    <x v="417"/>
    <x v="33"/>
    <s v="Colombia"/>
    <x v="0"/>
    <n v="40700"/>
    <s v="Revenues - Third Parties"/>
    <x v="0"/>
    <x v="1"/>
    <n v="2026"/>
    <n v="6"/>
    <s v="USD"/>
    <n v="34.213830000000002"/>
    <n v="1"/>
    <n v="43.015679905800006"/>
    <x v="3"/>
    <m/>
    <m/>
    <m/>
    <m/>
    <m/>
    <m/>
    <m/>
    <m/>
    <m/>
    <m/>
  </r>
  <r>
    <x v="4"/>
    <x v="418"/>
    <x v="35"/>
    <s v="Colombia"/>
    <x v="3"/>
    <n v="40700"/>
    <s v="Revenues - Third Parties"/>
    <x v="0"/>
    <x v="26"/>
    <n v="2026"/>
    <n v="6"/>
    <s v="USD"/>
    <n v="1358.93"/>
    <n v="1"/>
    <n v="1570.4202759"/>
    <x v="3"/>
    <m/>
    <m/>
    <m/>
    <m/>
    <m/>
    <m/>
    <m/>
    <m/>
    <m/>
    <m/>
  </r>
  <r>
    <x v="4"/>
    <x v="418"/>
    <x v="35"/>
    <s v="Colombia"/>
    <x v="0"/>
    <n v="40700"/>
    <s v="Revenues - Third Parties"/>
    <x v="0"/>
    <x v="9"/>
    <n v="2026"/>
    <n v="6"/>
    <s v="USD"/>
    <n v="1034.46"/>
    <n v="1"/>
    <n v="1195.4530098"/>
    <x v="3"/>
    <m/>
    <m/>
    <m/>
    <m/>
    <m/>
    <m/>
    <m/>
    <m/>
    <m/>
    <m/>
  </r>
  <r>
    <x v="11"/>
    <x v="419"/>
    <x v="19"/>
    <s v="Colombia"/>
    <x v="2"/>
    <n v="40700"/>
    <s v="Revenues - Third Parties"/>
    <x v="0"/>
    <x v="5"/>
    <n v="2026"/>
    <n v="6"/>
    <s v="USD"/>
    <n v="101.98"/>
    <n v="1"/>
    <n v="101.98"/>
    <x v="3"/>
    <n v="1"/>
    <m/>
    <m/>
    <m/>
    <m/>
    <m/>
    <m/>
    <m/>
    <m/>
    <m/>
  </r>
  <r>
    <x v="11"/>
    <x v="419"/>
    <x v="19"/>
    <s v="Colombia"/>
    <x v="2"/>
    <n v="40700"/>
    <s v="Revenues - Third Parties"/>
    <x v="0"/>
    <x v="15"/>
    <n v="2026"/>
    <n v="6"/>
    <s v="USD"/>
    <n v="623"/>
    <n v="1"/>
    <n v="623"/>
    <x v="3"/>
    <n v="1"/>
    <m/>
    <m/>
    <m/>
    <m/>
    <m/>
    <m/>
    <m/>
    <m/>
    <m/>
  </r>
  <r>
    <x v="11"/>
    <x v="419"/>
    <x v="19"/>
    <s v="Colombia"/>
    <x v="3"/>
    <n v="40700"/>
    <s v="Revenues - Third Parties"/>
    <x v="0"/>
    <x v="87"/>
    <n v="2026"/>
    <n v="6"/>
    <s v="USD"/>
    <n v="650.12"/>
    <n v="1"/>
    <n v="650.12"/>
    <x v="3"/>
    <n v="1"/>
    <m/>
    <m/>
    <m/>
    <m/>
    <m/>
    <m/>
    <m/>
    <m/>
    <m/>
  </r>
  <r>
    <x v="11"/>
    <x v="419"/>
    <x v="19"/>
    <s v="Colombia"/>
    <x v="3"/>
    <n v="40700"/>
    <s v="Revenues - Third Parties"/>
    <x v="0"/>
    <x v="14"/>
    <n v="2026"/>
    <n v="6"/>
    <s v="USD"/>
    <n v="262.5"/>
    <n v="1"/>
    <n v="262.5"/>
    <x v="3"/>
    <m/>
    <m/>
    <m/>
    <m/>
    <m/>
    <m/>
    <m/>
    <m/>
    <m/>
    <m/>
  </r>
  <r>
    <x v="11"/>
    <x v="419"/>
    <x v="19"/>
    <s v="Colombia"/>
    <x v="3"/>
    <n v="40700"/>
    <s v="Revenues - Third Parties"/>
    <x v="0"/>
    <x v="26"/>
    <n v="2026"/>
    <n v="6"/>
    <s v="USD"/>
    <n v="600"/>
    <n v="1"/>
    <n v="600"/>
    <x v="3"/>
    <m/>
    <m/>
    <m/>
    <m/>
    <m/>
    <m/>
    <m/>
    <m/>
    <m/>
    <m/>
  </r>
  <r>
    <x v="11"/>
    <x v="419"/>
    <x v="19"/>
    <s v="Colombia"/>
    <x v="0"/>
    <n v="40700"/>
    <s v="Revenues - Third Parties"/>
    <x v="0"/>
    <x v="9"/>
    <n v="2026"/>
    <n v="6"/>
    <s v="USD"/>
    <n v="250"/>
    <n v="1"/>
    <n v="250"/>
    <x v="3"/>
    <m/>
    <m/>
    <m/>
    <m/>
    <m/>
    <m/>
    <m/>
    <m/>
    <m/>
    <m/>
  </r>
  <r>
    <x v="11"/>
    <x v="419"/>
    <x v="19"/>
    <s v="Colombia"/>
    <x v="0"/>
    <n v="40700"/>
    <s v="Revenues - Third Parties"/>
    <x v="0"/>
    <x v="10"/>
    <n v="2026"/>
    <n v="6"/>
    <s v="USD"/>
    <n v="1531.25"/>
    <n v="1"/>
    <n v="1531.25"/>
    <x v="3"/>
    <m/>
    <m/>
    <m/>
    <m/>
    <m/>
    <m/>
    <m/>
    <m/>
    <m/>
    <m/>
  </r>
  <r>
    <x v="11"/>
    <x v="419"/>
    <x v="19"/>
    <s v="Colombia"/>
    <x v="3"/>
    <n v="40700"/>
    <s v="Revenues - Third Parties"/>
    <x v="0"/>
    <x v="89"/>
    <n v="2026"/>
    <n v="6"/>
    <s v="USD"/>
    <n v="255.04"/>
    <n v="1"/>
    <n v="255.04"/>
    <x v="3"/>
    <n v="1"/>
    <m/>
    <m/>
    <m/>
    <m/>
    <m/>
    <m/>
    <m/>
    <m/>
    <m/>
  </r>
  <r>
    <x v="4"/>
    <x v="420"/>
    <x v="36"/>
    <s v="Colombia"/>
    <x v="2"/>
    <n v="40700"/>
    <s v="Revenues - Third Parties"/>
    <x v="0"/>
    <x v="15"/>
    <n v="2026"/>
    <n v="6"/>
    <s v="USD"/>
    <n v="508.9"/>
    <n v="1"/>
    <n v="508.9"/>
    <x v="3"/>
    <n v="1"/>
    <m/>
    <m/>
    <m/>
    <m/>
    <m/>
    <m/>
    <m/>
    <m/>
    <m/>
  </r>
  <r>
    <x v="4"/>
    <x v="420"/>
    <x v="36"/>
    <s v="Colombia"/>
    <x v="3"/>
    <n v="40700"/>
    <s v="Revenues - Third Parties"/>
    <x v="0"/>
    <x v="11"/>
    <n v="2026"/>
    <n v="6"/>
    <s v="USD"/>
    <n v="233"/>
    <n v="1"/>
    <n v="233"/>
    <x v="3"/>
    <n v="1"/>
    <m/>
    <m/>
    <m/>
    <m/>
    <m/>
    <m/>
    <m/>
    <m/>
    <m/>
  </r>
  <r>
    <x v="4"/>
    <x v="420"/>
    <x v="36"/>
    <s v="Colombia"/>
    <x v="3"/>
    <n v="40700"/>
    <s v="Revenues - Third Parties"/>
    <x v="0"/>
    <x v="14"/>
    <n v="2026"/>
    <n v="6"/>
    <s v="USD"/>
    <n v="274.48"/>
    <n v="1"/>
    <n v="274.48"/>
    <x v="3"/>
    <m/>
    <m/>
    <m/>
    <m/>
    <m/>
    <m/>
    <m/>
    <m/>
    <m/>
    <m/>
  </r>
  <r>
    <x v="4"/>
    <x v="420"/>
    <x v="36"/>
    <s v="Colombia"/>
    <x v="3"/>
    <n v="40700"/>
    <s v="Revenues - Third Parties"/>
    <x v="0"/>
    <x v="26"/>
    <n v="2026"/>
    <n v="6"/>
    <s v="USD"/>
    <n v="1370.3"/>
    <n v="1"/>
    <n v="1370.3"/>
    <x v="3"/>
    <m/>
    <m/>
    <m/>
    <m/>
    <m/>
    <m/>
    <m/>
    <m/>
    <m/>
    <m/>
  </r>
  <r>
    <x v="4"/>
    <x v="420"/>
    <x v="36"/>
    <s v="Colombia"/>
    <x v="0"/>
    <n v="40700"/>
    <s v="Revenues - Third Parties"/>
    <x v="0"/>
    <x v="10"/>
    <n v="2026"/>
    <n v="6"/>
    <s v="USD"/>
    <n v="343.1"/>
    <n v="1"/>
    <n v="343.1"/>
    <x v="3"/>
    <m/>
    <m/>
    <m/>
    <m/>
    <m/>
    <m/>
    <m/>
    <m/>
    <m/>
    <m/>
  </r>
  <r>
    <x v="4"/>
    <x v="420"/>
    <x v="36"/>
    <s v="Colombia"/>
    <x v="3"/>
    <n v="40700"/>
    <s v="Revenues - Third Parties"/>
    <x v="0"/>
    <x v="89"/>
    <n v="2026"/>
    <n v="6"/>
    <s v="USD"/>
    <n v="107.1"/>
    <n v="1"/>
    <n v="107.1"/>
    <x v="3"/>
    <n v="1"/>
    <m/>
    <m/>
    <m/>
    <m/>
    <m/>
    <m/>
    <m/>
    <m/>
    <m/>
  </r>
  <r>
    <x v="14"/>
    <x v="421"/>
    <x v="27"/>
    <s v="Colombia"/>
    <x v="3"/>
    <n v="40700"/>
    <s v="Revenues - Third Parties"/>
    <x v="0"/>
    <x v="26"/>
    <n v="2026"/>
    <n v="6"/>
    <s v="USD"/>
    <n v="402.36"/>
    <n v="1"/>
    <n v="402.36"/>
    <x v="3"/>
    <m/>
    <m/>
    <m/>
    <m/>
    <m/>
    <m/>
    <m/>
    <m/>
    <m/>
    <m/>
  </r>
  <r>
    <x v="14"/>
    <x v="421"/>
    <x v="27"/>
    <s v="Colombia"/>
    <x v="0"/>
    <n v="40700"/>
    <s v="Revenues - Third Parties"/>
    <x v="0"/>
    <x v="85"/>
    <n v="2026"/>
    <n v="6"/>
    <s v="USD"/>
    <n v="616.96"/>
    <n v="1"/>
    <n v="616.96"/>
    <x v="3"/>
    <m/>
    <m/>
    <m/>
    <m/>
    <m/>
    <m/>
    <m/>
    <m/>
    <m/>
    <m/>
  </r>
  <r>
    <x v="4"/>
    <x v="420"/>
    <x v="37"/>
    <s v="Colombia"/>
    <x v="7"/>
    <n v="40700"/>
    <s v="Revenues - Third Parties"/>
    <x v="0"/>
    <x v="92"/>
    <n v="2026"/>
    <n v="6"/>
    <s v="USD"/>
    <n v="0"/>
    <n v="1"/>
    <n v="0"/>
    <x v="3"/>
    <s v="Not Applicable"/>
    <m/>
    <m/>
    <m/>
    <m/>
    <m/>
    <m/>
    <m/>
    <m/>
    <m/>
  </r>
  <r>
    <x v="4"/>
    <x v="420"/>
    <x v="37"/>
    <s v="Colombia"/>
    <x v="7"/>
    <n v="40700"/>
    <s v="Revenues - Third Parties"/>
    <x v="0"/>
    <x v="92"/>
    <n v="2026"/>
    <n v="6"/>
    <s v="USD"/>
    <n v="0"/>
    <n v="1"/>
    <n v="0"/>
    <x v="3"/>
    <s v="Not Applicable"/>
    <m/>
    <m/>
    <m/>
    <m/>
    <m/>
    <m/>
    <m/>
    <m/>
    <m/>
  </r>
  <r>
    <x v="4"/>
    <x v="420"/>
    <x v="37"/>
    <s v="Colombia"/>
    <x v="7"/>
    <n v="40700"/>
    <s v="Revenues - Third Parties"/>
    <x v="0"/>
    <x v="92"/>
    <n v="2026"/>
    <n v="6"/>
    <s v="USD"/>
    <n v="0"/>
    <n v="1"/>
    <n v="0"/>
    <x v="3"/>
    <s v="Not Applicable"/>
    <m/>
    <m/>
    <m/>
    <m/>
    <m/>
    <m/>
    <m/>
    <m/>
    <m/>
  </r>
  <r>
    <x v="4"/>
    <x v="420"/>
    <x v="37"/>
    <s v="Colombia"/>
    <x v="7"/>
    <n v="40700"/>
    <s v="Revenues - Third Parties"/>
    <x v="0"/>
    <x v="92"/>
    <n v="2026"/>
    <n v="6"/>
    <s v="USD"/>
    <n v="0"/>
    <n v="1"/>
    <n v="0"/>
    <x v="3"/>
    <s v="Not Applicable"/>
    <m/>
    <m/>
    <m/>
    <m/>
    <m/>
    <m/>
    <m/>
    <m/>
    <m/>
  </r>
  <r>
    <x v="4"/>
    <x v="420"/>
    <x v="37"/>
    <s v="Colombia"/>
    <x v="7"/>
    <n v="40700"/>
    <s v="Revenues - Third Parties"/>
    <x v="0"/>
    <x v="92"/>
    <n v="2026"/>
    <n v="6"/>
    <s v="USD"/>
    <n v="0"/>
    <n v="1"/>
    <n v="0"/>
    <x v="3"/>
    <s v="Not Applicable"/>
    <m/>
    <m/>
    <m/>
    <m/>
    <m/>
    <m/>
    <m/>
    <m/>
    <m/>
  </r>
  <r>
    <x v="9"/>
    <x v="421"/>
    <x v="15"/>
    <s v="Colombia"/>
    <x v="6"/>
    <n v="40700"/>
    <s v="Revenues - Third Parties"/>
    <x v="0"/>
    <x v="93"/>
    <n v="2026"/>
    <n v="6"/>
    <s v="USD"/>
    <n v="0"/>
    <n v="1"/>
    <n v="0"/>
    <x v="3"/>
    <m/>
    <m/>
    <m/>
    <m/>
    <m/>
    <m/>
    <m/>
    <m/>
    <m/>
    <m/>
  </r>
  <r>
    <x v="9"/>
    <x v="421"/>
    <x v="15"/>
    <s v="Colombia"/>
    <x v="2"/>
    <n v="40700"/>
    <s v="Revenues - Third Parties"/>
    <x v="0"/>
    <x v="68"/>
    <n v="2026"/>
    <n v="6"/>
    <s v="USD"/>
    <n v="1047"/>
    <n v="1"/>
    <n v="1047"/>
    <x v="3"/>
    <s v="Not Applicable"/>
    <m/>
    <m/>
    <m/>
    <m/>
    <m/>
    <m/>
    <m/>
    <m/>
    <m/>
  </r>
  <r>
    <x v="4"/>
    <x v="115"/>
    <x v="5"/>
    <s v="Colombia"/>
    <x v="3"/>
    <n v="40700"/>
    <s v="Revenues - Third Parties"/>
    <x v="0"/>
    <x v="81"/>
    <n v="2026"/>
    <n v="6"/>
    <s v="USD"/>
    <n v="-11427.888336149894"/>
    <n v="1"/>
    <n v="-11427.888336149894"/>
    <x v="3"/>
    <s v="Not Applicable"/>
    <m/>
    <m/>
    <m/>
    <m/>
    <m/>
    <m/>
    <m/>
    <m/>
    <m/>
  </r>
  <r>
    <x v="4"/>
    <x v="115"/>
    <x v="5"/>
    <s v="Colombia"/>
    <x v="2"/>
    <n v="40700"/>
    <s v="Revenues - Third Parties"/>
    <x v="0"/>
    <x v="81"/>
    <n v="2026"/>
    <n v="6"/>
    <s v="USD"/>
    <n v="-3829.6877241680263"/>
    <n v="1"/>
    <n v="-3829.6877241680263"/>
    <x v="3"/>
    <s v="Not Applicable"/>
    <m/>
    <m/>
    <m/>
    <m/>
    <m/>
    <m/>
    <m/>
    <m/>
    <m/>
  </r>
  <r>
    <x v="4"/>
    <x v="115"/>
    <x v="5"/>
    <s v="Colombia"/>
    <x v="0"/>
    <n v="40700"/>
    <s v="Revenues - Third Parties"/>
    <x v="0"/>
    <x v="81"/>
    <n v="2026"/>
    <n v="6"/>
    <s v="USD"/>
    <n v="-6573.184228519478"/>
    <n v="1"/>
    <n v="-6573.184228519478"/>
    <x v="3"/>
    <s v="Not Applicable"/>
    <m/>
    <m/>
    <m/>
    <m/>
    <m/>
    <m/>
    <m/>
    <m/>
    <m/>
  </r>
  <r>
    <x v="9"/>
    <x v="115"/>
    <x v="15"/>
    <s v="Colombia"/>
    <x v="2"/>
    <n v="40700"/>
    <s v="Revenues - Third Parties"/>
    <x v="0"/>
    <x v="94"/>
    <n v="2026"/>
    <n v="6"/>
    <s v="USD"/>
    <n v="-49609.428087507884"/>
    <n v="1"/>
    <n v="-49609.428087507884"/>
    <x v="3"/>
    <s v="Not Applicable"/>
    <m/>
    <m/>
    <m/>
    <m/>
    <m/>
    <m/>
    <m/>
    <m/>
    <m/>
  </r>
  <r>
    <x v="9"/>
    <x v="115"/>
    <x v="15"/>
    <s v="Colombia"/>
    <x v="3"/>
    <n v="40700"/>
    <s v="Revenues - Third Parties"/>
    <x v="0"/>
    <x v="94"/>
    <n v="2026"/>
    <n v="6"/>
    <s v="USD"/>
    <n v="-20672.093674399999"/>
    <n v="1"/>
    <n v="-20672.093674399999"/>
    <x v="3"/>
    <s v="Not Applicable"/>
    <m/>
    <m/>
    <m/>
    <m/>
    <m/>
    <m/>
    <m/>
    <m/>
    <m/>
  </r>
  <r>
    <x v="9"/>
    <x v="115"/>
    <x v="15"/>
    <s v="Colombia"/>
    <x v="1"/>
    <n v="40700"/>
    <s v="Revenues - Third Parties"/>
    <x v="0"/>
    <x v="95"/>
    <n v="2026"/>
    <n v="6"/>
    <s v="USD"/>
    <n v="0"/>
    <n v="1"/>
    <n v="0"/>
    <x v="3"/>
    <m/>
    <m/>
    <m/>
    <m/>
    <m/>
    <m/>
    <m/>
    <m/>
    <m/>
    <m/>
  </r>
  <r>
    <x v="9"/>
    <x v="115"/>
    <x v="15"/>
    <s v="Colombia"/>
    <x v="2"/>
    <n v="40700"/>
    <s v="Revenues - Third Parties"/>
    <x v="0"/>
    <x v="96"/>
    <n v="2026"/>
    <n v="6"/>
    <s v="USD"/>
    <n v="68138.280340670564"/>
    <n v="1"/>
    <n v="68138.280340670564"/>
    <x v="3"/>
    <s v="Not Applicable"/>
    <m/>
    <m/>
    <m/>
    <m/>
    <m/>
    <m/>
    <m/>
    <m/>
    <m/>
  </r>
  <r>
    <x v="9"/>
    <x v="115"/>
    <x v="15"/>
    <s v="Colombia"/>
    <x v="3"/>
    <n v="40700"/>
    <s v="Revenues - Third Parties"/>
    <x v="0"/>
    <x v="96"/>
    <n v="2026"/>
    <n v="6"/>
    <s v="USD"/>
    <n v="26622.890989721254"/>
    <n v="1"/>
    <n v="26622.890989721254"/>
    <x v="3"/>
    <s v="Not Applicable"/>
    <m/>
    <m/>
    <m/>
    <m/>
    <m/>
    <m/>
    <m/>
    <m/>
    <m/>
  </r>
  <r>
    <x v="9"/>
    <x v="115"/>
    <x v="15"/>
    <s v="Colombia"/>
    <x v="1"/>
    <n v="40700"/>
    <s v="Revenues - Third Parties"/>
    <x v="0"/>
    <x v="95"/>
    <n v="2026"/>
    <n v="6"/>
    <s v="USD"/>
    <n v="0"/>
    <n v="1"/>
    <n v="0"/>
    <x v="3"/>
    <m/>
    <m/>
    <m/>
    <m/>
    <m/>
    <m/>
    <m/>
    <m/>
    <m/>
    <m/>
  </r>
  <r>
    <x v="4"/>
    <x v="115"/>
    <x v="5"/>
    <s v="Colombia"/>
    <x v="3"/>
    <n v="40700"/>
    <s v="Revenues - Third Parties"/>
    <x v="0"/>
    <x v="40"/>
    <n v="2026"/>
    <n v="6"/>
    <s v="USD"/>
    <n v="-2350.125937242588"/>
    <n v="1"/>
    <n v="-2350.125937242588"/>
    <x v="3"/>
    <s v="Not Applicable"/>
    <m/>
    <m/>
    <m/>
    <m/>
    <m/>
    <m/>
    <m/>
    <m/>
    <m/>
  </r>
  <r>
    <x v="4"/>
    <x v="115"/>
    <x v="5"/>
    <s v="Colombia"/>
    <x v="4"/>
    <n v="40700"/>
    <s v="Revenues - Third Parties"/>
    <x v="0"/>
    <x v="40"/>
    <n v="2026"/>
    <n v="6"/>
    <s v="USD"/>
    <n v="0"/>
    <n v="1"/>
    <n v="0"/>
    <x v="3"/>
    <s v="Not Applicable"/>
    <m/>
    <m/>
    <m/>
    <m/>
    <m/>
    <m/>
    <m/>
    <m/>
    <m/>
  </r>
  <r>
    <x v="4"/>
    <x v="115"/>
    <x v="5"/>
    <s v="Colombia"/>
    <x v="1"/>
    <n v="40700"/>
    <s v="Revenues - Third Parties"/>
    <x v="0"/>
    <x v="40"/>
    <n v="2026"/>
    <n v="6"/>
    <s v="USD"/>
    <n v="-14.193959178999204"/>
    <n v="1"/>
    <n v="-14.193959178999204"/>
    <x v="3"/>
    <s v="Not Applicable"/>
    <m/>
    <m/>
    <m/>
    <m/>
    <m/>
    <m/>
    <m/>
    <m/>
    <m/>
  </r>
  <r>
    <x v="4"/>
    <x v="115"/>
    <x v="5"/>
    <s v="Colombia"/>
    <x v="2"/>
    <n v="40700"/>
    <s v="Revenues - Third Parties"/>
    <x v="0"/>
    <x v="40"/>
    <n v="2026"/>
    <n v="6"/>
    <s v="USD"/>
    <n v="-1012.4809185946663"/>
    <n v="1"/>
    <n v="-1012.4809185946663"/>
    <x v="3"/>
    <s v="Not Applicable"/>
    <m/>
    <m/>
    <m/>
    <m/>
    <m/>
    <m/>
    <m/>
    <m/>
    <m/>
  </r>
  <r>
    <x v="4"/>
    <x v="115"/>
    <x v="5"/>
    <s v="Colombia"/>
    <x v="7"/>
    <n v="40700"/>
    <s v="Revenues - Third Parties"/>
    <x v="0"/>
    <x v="40"/>
    <n v="2026"/>
    <n v="6"/>
    <s v="USD"/>
    <n v="0"/>
    <n v="1"/>
    <n v="0"/>
    <x v="3"/>
    <s v="Not Applicable"/>
    <m/>
    <m/>
    <m/>
    <m/>
    <m/>
    <m/>
    <m/>
    <m/>
    <m/>
  </r>
  <r>
    <x v="4"/>
    <x v="115"/>
    <x v="5"/>
    <s v="Colombia"/>
    <x v="7"/>
    <n v="40700"/>
    <s v="Revenues - Third Parties"/>
    <x v="0"/>
    <x v="40"/>
    <n v="2026"/>
    <n v="6"/>
    <s v="USD"/>
    <n v="0"/>
    <n v="1"/>
    <n v="0"/>
    <x v="3"/>
    <s v="Not Applicable"/>
    <m/>
    <m/>
    <m/>
    <m/>
    <m/>
    <m/>
    <m/>
    <m/>
    <m/>
  </r>
  <r>
    <x v="4"/>
    <x v="115"/>
    <x v="5"/>
    <s v="Colombia"/>
    <x v="6"/>
    <n v="40700"/>
    <s v="Revenues - Third Parties"/>
    <x v="0"/>
    <x v="40"/>
    <n v="2026"/>
    <n v="6"/>
    <s v="USD"/>
    <n v="0"/>
    <n v="1"/>
    <n v="0"/>
    <x v="3"/>
    <s v="Not Applicable"/>
    <m/>
    <m/>
    <m/>
    <m/>
    <m/>
    <m/>
    <m/>
    <m/>
    <m/>
  </r>
  <r>
    <x v="4"/>
    <x v="115"/>
    <x v="5"/>
    <s v="Colombia"/>
    <x v="0"/>
    <n v="40700"/>
    <s v="Revenues - Third Parties"/>
    <x v="0"/>
    <x v="40"/>
    <n v="2026"/>
    <n v="6"/>
    <s v="USD"/>
    <n v="-1384.9743508106628"/>
    <n v="1"/>
    <n v="-1384.9743508106628"/>
    <x v="3"/>
    <s v="Not Applicable"/>
    <m/>
    <m/>
    <m/>
    <m/>
    <m/>
    <m/>
    <m/>
    <m/>
    <m/>
  </r>
  <r>
    <x v="1"/>
    <x v="318"/>
    <x v="1"/>
    <s v="Peru"/>
    <x v="0"/>
    <n v="40700"/>
    <s v="Revenues - Third Parties"/>
    <x v="0"/>
    <x v="0"/>
    <n v="2026"/>
    <n v="6"/>
    <s v="USD"/>
    <n v="573.78"/>
    <n v="1"/>
    <n v="573.78"/>
    <x v="4"/>
    <m/>
    <m/>
    <m/>
    <m/>
    <m/>
    <m/>
    <m/>
    <m/>
    <m/>
    <m/>
  </r>
  <r>
    <x v="1"/>
    <x v="318"/>
    <x v="1"/>
    <s v="Peru"/>
    <x v="3"/>
    <n v="40700"/>
    <s v="Revenues - Third Parties"/>
    <x v="0"/>
    <x v="66"/>
    <n v="2026"/>
    <n v="6"/>
    <s v="USD"/>
    <n v="1081.58"/>
    <n v="1"/>
    <n v="1081.58"/>
    <x v="4"/>
    <m/>
    <m/>
    <m/>
    <m/>
    <m/>
    <m/>
    <m/>
    <m/>
    <m/>
    <m/>
  </r>
  <r>
    <x v="17"/>
    <x v="422"/>
    <x v="38"/>
    <s v="Peru"/>
    <x v="3"/>
    <n v="40700"/>
    <s v="Revenues - Third Parties"/>
    <x v="0"/>
    <x v="26"/>
    <n v="2026"/>
    <n v="6"/>
    <s v="USD"/>
    <n v="1200"/>
    <n v="1"/>
    <n v="1200"/>
    <x v="4"/>
    <m/>
    <m/>
    <m/>
    <m/>
    <m/>
    <m/>
    <m/>
    <m/>
    <m/>
    <m/>
  </r>
  <r>
    <x v="17"/>
    <x v="422"/>
    <x v="38"/>
    <s v="Peru"/>
    <x v="0"/>
    <n v="40700"/>
    <s v="Revenues - Third Parties"/>
    <x v="0"/>
    <x v="1"/>
    <n v="2026"/>
    <n v="6"/>
    <s v="USD"/>
    <n v="326"/>
    <n v="1"/>
    <n v="326"/>
    <x v="4"/>
    <m/>
    <m/>
    <m/>
    <m/>
    <m/>
    <m/>
    <m/>
    <m/>
    <m/>
    <m/>
  </r>
  <r>
    <x v="17"/>
    <x v="422"/>
    <x v="38"/>
    <s v="Peru"/>
    <x v="0"/>
    <n v="40700"/>
    <s v="Revenues - Third Parties"/>
    <x v="0"/>
    <x v="10"/>
    <n v="2026"/>
    <n v="6"/>
    <s v="USD"/>
    <n v="2400"/>
    <n v="1"/>
    <n v="2400"/>
    <x v="4"/>
    <m/>
    <m/>
    <m/>
    <m/>
    <m/>
    <m/>
    <m/>
    <m/>
    <m/>
    <m/>
  </r>
  <r>
    <x v="4"/>
    <x v="423"/>
    <x v="39"/>
    <s v="Peru"/>
    <x v="3"/>
    <n v="40700"/>
    <s v="Revenues - Third Parties"/>
    <x v="0"/>
    <x v="26"/>
    <n v="2026"/>
    <n v="6"/>
    <s v="USD"/>
    <n v="1336.2438"/>
    <n v="1"/>
    <n v="1336.2438"/>
    <x v="4"/>
    <m/>
    <m/>
    <m/>
    <m/>
    <m/>
    <m/>
    <m/>
    <m/>
    <m/>
    <m/>
  </r>
  <r>
    <x v="4"/>
    <x v="423"/>
    <x v="39"/>
    <s v="Peru"/>
    <x v="0"/>
    <n v="40700"/>
    <s v="Revenues - Third Parties"/>
    <x v="0"/>
    <x v="4"/>
    <n v="2026"/>
    <n v="6"/>
    <s v="USD"/>
    <n v="222.70910000000001"/>
    <n v="1"/>
    <n v="222.70910000000001"/>
    <x v="4"/>
    <m/>
    <m/>
    <m/>
    <m/>
    <m/>
    <m/>
    <m/>
    <m/>
    <m/>
    <m/>
  </r>
  <r>
    <x v="4"/>
    <x v="423"/>
    <x v="39"/>
    <s v="Peru"/>
    <x v="0"/>
    <n v="40700"/>
    <s v="Revenues - Third Parties"/>
    <x v="0"/>
    <x v="1"/>
    <n v="2026"/>
    <n v="6"/>
    <s v="USD"/>
    <n v="167.0292"/>
    <n v="1"/>
    <n v="167.0292"/>
    <x v="4"/>
    <m/>
    <m/>
    <m/>
    <m/>
    <m/>
    <m/>
    <m/>
    <m/>
    <m/>
    <m/>
  </r>
  <r>
    <x v="4"/>
    <x v="423"/>
    <x v="39"/>
    <s v="Peru"/>
    <x v="0"/>
    <n v="40700"/>
    <s v="Revenues - Third Parties"/>
    <x v="0"/>
    <x v="10"/>
    <n v="2026"/>
    <n v="6"/>
    <s v="USD"/>
    <n v="668.11680000000001"/>
    <n v="1"/>
    <n v="668.11680000000001"/>
    <x v="4"/>
    <m/>
    <m/>
    <m/>
    <m/>
    <m/>
    <m/>
    <m/>
    <m/>
    <m/>
    <m/>
  </r>
  <r>
    <x v="6"/>
    <x v="333"/>
    <x v="8"/>
    <s v="Peru"/>
    <x v="3"/>
    <n v="40700"/>
    <s v="Revenues - Third Parties"/>
    <x v="0"/>
    <x v="26"/>
    <n v="2026"/>
    <n v="6"/>
    <s v="USD"/>
    <n v="402.36"/>
    <n v="1"/>
    <n v="402.36"/>
    <x v="4"/>
    <m/>
    <m/>
    <m/>
    <m/>
    <m/>
    <m/>
    <m/>
    <m/>
    <m/>
    <m/>
  </r>
  <r>
    <x v="6"/>
    <x v="333"/>
    <x v="8"/>
    <s v="Peru"/>
    <x v="0"/>
    <n v="40700"/>
    <s v="Revenues - Third Parties"/>
    <x v="0"/>
    <x v="85"/>
    <n v="2026"/>
    <n v="6"/>
    <s v="USD"/>
    <n v="925.44"/>
    <n v="1"/>
    <n v="925.44"/>
    <x v="4"/>
    <m/>
    <m/>
    <m/>
    <m/>
    <m/>
    <m/>
    <m/>
    <m/>
    <m/>
    <m/>
  </r>
  <r>
    <x v="1"/>
    <x v="340"/>
    <x v="1"/>
    <s v="Peru"/>
    <x v="2"/>
    <n v="40700"/>
    <s v="Revenues - Third Parties"/>
    <x v="0"/>
    <x v="15"/>
    <n v="2026"/>
    <n v="6"/>
    <s v="USD"/>
    <n v="3748.56"/>
    <n v="1"/>
    <n v="3748.56"/>
    <x v="4"/>
    <n v="1"/>
    <m/>
    <m/>
    <m/>
    <m/>
    <m/>
    <m/>
    <m/>
    <m/>
    <m/>
  </r>
  <r>
    <x v="1"/>
    <x v="340"/>
    <x v="1"/>
    <s v="Peru"/>
    <x v="3"/>
    <n v="40700"/>
    <s v="Revenues - Third Parties"/>
    <x v="0"/>
    <x v="16"/>
    <n v="2026"/>
    <n v="6"/>
    <s v="USD"/>
    <n v="3374.02"/>
    <n v="1"/>
    <n v="3374.02"/>
    <x v="4"/>
    <n v="1"/>
    <m/>
    <m/>
    <m/>
    <m/>
    <m/>
    <m/>
    <m/>
    <m/>
    <m/>
  </r>
  <r>
    <x v="1"/>
    <x v="340"/>
    <x v="1"/>
    <s v="Peru"/>
    <x v="3"/>
    <n v="40700"/>
    <s v="Revenues - Third Parties"/>
    <x v="0"/>
    <x v="13"/>
    <n v="2026"/>
    <n v="6"/>
    <s v="USD"/>
    <n v="2385.4499999999998"/>
    <n v="1"/>
    <n v="2385.4499999999998"/>
    <x v="4"/>
    <m/>
    <m/>
    <m/>
    <m/>
    <m/>
    <m/>
    <m/>
    <m/>
    <m/>
    <m/>
  </r>
  <r>
    <x v="1"/>
    <x v="340"/>
    <x v="1"/>
    <s v="Peru"/>
    <x v="3"/>
    <n v="40700"/>
    <s v="Revenues - Third Parties"/>
    <x v="0"/>
    <x v="26"/>
    <n v="2026"/>
    <n v="6"/>
    <s v="USD"/>
    <n v="310.82"/>
    <n v="1"/>
    <n v="310.82"/>
    <x v="4"/>
    <m/>
    <m/>
    <m/>
    <m/>
    <m/>
    <m/>
    <m/>
    <m/>
    <m/>
    <m/>
  </r>
  <r>
    <x v="1"/>
    <x v="340"/>
    <x v="1"/>
    <s v="Peru"/>
    <x v="3"/>
    <n v="40700"/>
    <s v="Revenues - Third Parties"/>
    <x v="0"/>
    <x v="21"/>
    <n v="2026"/>
    <n v="6"/>
    <s v="USD"/>
    <n v="1081.58"/>
    <n v="1"/>
    <n v="1081.58"/>
    <x v="4"/>
    <m/>
    <m/>
    <m/>
    <m/>
    <m/>
    <m/>
    <m/>
    <m/>
    <m/>
    <m/>
  </r>
  <r>
    <x v="1"/>
    <x v="340"/>
    <x v="1"/>
    <s v="Peru"/>
    <x v="0"/>
    <n v="40700"/>
    <s v="Revenues - Third Parties"/>
    <x v="0"/>
    <x v="4"/>
    <n v="2026"/>
    <n v="6"/>
    <s v="USD"/>
    <n v="1622.46"/>
    <n v="1"/>
    <n v="1622.46"/>
    <x v="4"/>
    <m/>
    <m/>
    <m/>
    <m/>
    <m/>
    <m/>
    <m/>
    <m/>
    <m/>
    <m/>
  </r>
  <r>
    <x v="4"/>
    <x v="424"/>
    <x v="39"/>
    <s v="Peru"/>
    <x v="3"/>
    <n v="40700"/>
    <s v="Revenues - Third Parties"/>
    <x v="0"/>
    <x v="11"/>
    <n v="2026"/>
    <n v="6"/>
    <s v="USD"/>
    <n v="259.45729999999998"/>
    <n v="1"/>
    <n v="259.45729999999998"/>
    <x v="4"/>
    <n v="1"/>
    <m/>
    <m/>
    <m/>
    <m/>
    <m/>
    <m/>
    <m/>
    <m/>
    <m/>
  </r>
  <r>
    <x v="4"/>
    <x v="424"/>
    <x v="39"/>
    <s v="Peru"/>
    <x v="3"/>
    <n v="40700"/>
    <s v="Revenues - Third Parties"/>
    <x v="0"/>
    <x v="14"/>
    <n v="2026"/>
    <n v="6"/>
    <s v="USD"/>
    <n v="489.9495"/>
    <n v="1"/>
    <n v="489.9495"/>
    <x v="4"/>
    <m/>
    <m/>
    <m/>
    <m/>
    <m/>
    <m/>
    <m/>
    <m/>
    <m/>
    <m/>
  </r>
  <r>
    <x v="4"/>
    <x v="424"/>
    <x v="39"/>
    <s v="Peru"/>
    <x v="3"/>
    <n v="40700"/>
    <s v="Revenues - Third Parties"/>
    <x v="0"/>
    <x v="26"/>
    <n v="2026"/>
    <n v="6"/>
    <s v="USD"/>
    <n v="1336.2438"/>
    <n v="1"/>
    <n v="1336.2438"/>
    <x v="4"/>
    <m/>
    <m/>
    <m/>
    <m/>
    <m/>
    <m/>
    <m/>
    <m/>
    <m/>
    <m/>
  </r>
  <r>
    <x v="4"/>
    <x v="424"/>
    <x v="39"/>
    <s v="Peru"/>
    <x v="3"/>
    <n v="40700"/>
    <s v="Revenues - Third Parties"/>
    <x v="0"/>
    <x v="22"/>
    <n v="2026"/>
    <n v="6"/>
    <s v="USD"/>
    <n v="890.82579999999996"/>
    <n v="1"/>
    <n v="890.82579999999996"/>
    <x v="4"/>
    <m/>
    <m/>
    <m/>
    <m/>
    <m/>
    <m/>
    <m/>
    <m/>
    <m/>
    <m/>
  </r>
  <r>
    <x v="4"/>
    <x v="424"/>
    <x v="39"/>
    <s v="Peru"/>
    <x v="0"/>
    <n v="40700"/>
    <s v="Revenues - Third Parties"/>
    <x v="0"/>
    <x v="4"/>
    <n v="2026"/>
    <n v="6"/>
    <s v="USD"/>
    <n v="2004.3819000000001"/>
    <n v="1"/>
    <n v="2004.3819000000001"/>
    <x v="4"/>
    <m/>
    <m/>
    <m/>
    <m/>
    <m/>
    <m/>
    <m/>
    <m/>
    <m/>
    <m/>
  </r>
  <r>
    <x v="4"/>
    <x v="424"/>
    <x v="39"/>
    <s v="Peru"/>
    <x v="0"/>
    <n v="40700"/>
    <s v="Revenues - Third Parties"/>
    <x v="0"/>
    <x v="10"/>
    <n v="2026"/>
    <n v="6"/>
    <s v="USD"/>
    <n v="3006.5255999999999"/>
    <n v="1"/>
    <n v="3006.5255999999999"/>
    <x v="4"/>
    <m/>
    <m/>
    <m/>
    <m/>
    <m/>
    <m/>
    <m/>
    <m/>
    <m/>
    <m/>
  </r>
  <r>
    <x v="4"/>
    <x v="424"/>
    <x v="39"/>
    <s v="Peru"/>
    <x v="3"/>
    <n v="40700"/>
    <s v="Revenues - Third Parties"/>
    <x v="0"/>
    <x v="89"/>
    <n v="2026"/>
    <n v="6"/>
    <s v="USD"/>
    <n v="40.484999999999999"/>
    <n v="1"/>
    <n v="40.484999999999999"/>
    <x v="4"/>
    <n v="1"/>
    <m/>
    <m/>
    <m/>
    <m/>
    <m/>
    <m/>
    <m/>
    <m/>
    <m/>
  </r>
  <r>
    <x v="14"/>
    <x v="425"/>
    <x v="27"/>
    <s v="Peru"/>
    <x v="3"/>
    <n v="40700"/>
    <s v="Revenues - Third Parties"/>
    <x v="0"/>
    <x v="26"/>
    <n v="2026"/>
    <n v="6"/>
    <s v="USD"/>
    <n v="353.25"/>
    <n v="1"/>
    <n v="353.25"/>
    <x v="4"/>
    <m/>
    <m/>
    <m/>
    <m/>
    <m/>
    <m/>
    <m/>
    <m/>
    <m/>
    <m/>
  </r>
  <r>
    <x v="14"/>
    <x v="425"/>
    <x v="27"/>
    <s v="Peru"/>
    <x v="0"/>
    <n v="40700"/>
    <s v="Revenues - Third Parties"/>
    <x v="0"/>
    <x v="85"/>
    <n v="2026"/>
    <n v="6"/>
    <s v="USD"/>
    <n v="5958.26"/>
    <n v="1"/>
    <n v="5958.26"/>
    <x v="4"/>
    <m/>
    <m/>
    <m/>
    <m/>
    <m/>
    <m/>
    <m/>
    <m/>
    <m/>
    <m/>
  </r>
  <r>
    <x v="6"/>
    <x v="426"/>
    <x v="8"/>
    <s v="Peru"/>
    <x v="3"/>
    <n v="40700"/>
    <s v="Revenues - Third Parties"/>
    <x v="0"/>
    <x v="86"/>
    <n v="2026"/>
    <n v="6"/>
    <s v="USD"/>
    <n v="81"/>
    <n v="1"/>
    <n v="81"/>
    <x v="4"/>
    <m/>
    <m/>
    <m/>
    <m/>
    <m/>
    <m/>
    <m/>
    <m/>
    <m/>
    <m/>
  </r>
  <r>
    <x v="6"/>
    <x v="426"/>
    <x v="8"/>
    <s v="Peru"/>
    <x v="2"/>
    <n v="40700"/>
    <s v="Revenues - Third Parties"/>
    <x v="0"/>
    <x v="15"/>
    <n v="2026"/>
    <n v="6"/>
    <s v="USD"/>
    <n v="2273.34"/>
    <n v="1"/>
    <n v="2273.34"/>
    <x v="4"/>
    <n v="1"/>
    <m/>
    <m/>
    <m/>
    <m/>
    <m/>
    <m/>
    <m/>
    <m/>
    <m/>
  </r>
  <r>
    <x v="6"/>
    <x v="426"/>
    <x v="8"/>
    <s v="Peru"/>
    <x v="3"/>
    <n v="40700"/>
    <s v="Revenues - Third Parties"/>
    <x v="0"/>
    <x v="12"/>
    <n v="2026"/>
    <n v="6"/>
    <s v="USD"/>
    <n v="800.72"/>
    <n v="1"/>
    <n v="800.72"/>
    <x v="4"/>
    <m/>
    <m/>
    <m/>
    <m/>
    <m/>
    <m/>
    <m/>
    <m/>
    <m/>
    <m/>
  </r>
  <r>
    <x v="6"/>
    <x v="426"/>
    <x v="8"/>
    <s v="Peru"/>
    <x v="3"/>
    <n v="40700"/>
    <s v="Revenues - Third Parties"/>
    <x v="0"/>
    <x v="26"/>
    <n v="2026"/>
    <n v="6"/>
    <s v="USD"/>
    <n v="353.25"/>
    <n v="1"/>
    <n v="353.25"/>
    <x v="4"/>
    <m/>
    <m/>
    <m/>
    <m/>
    <m/>
    <m/>
    <m/>
    <m/>
    <m/>
    <m/>
  </r>
  <r>
    <x v="6"/>
    <x v="426"/>
    <x v="8"/>
    <s v="Peru"/>
    <x v="0"/>
    <n v="40700"/>
    <s v="Revenues - Third Parties"/>
    <x v="0"/>
    <x v="4"/>
    <n v="2026"/>
    <n v="6"/>
    <s v="USD"/>
    <n v="7606.48"/>
    <n v="1"/>
    <n v="7606.48"/>
    <x v="4"/>
    <m/>
    <m/>
    <m/>
    <m/>
    <m/>
    <m/>
    <m/>
    <m/>
    <m/>
    <m/>
  </r>
  <r>
    <x v="1"/>
    <x v="343"/>
    <x v="1"/>
    <s v="Peru"/>
    <x v="2"/>
    <n v="40700"/>
    <s v="Revenues - Third Parties"/>
    <x v="0"/>
    <x v="15"/>
    <n v="2026"/>
    <n v="6"/>
    <s v="USD"/>
    <n v="705.54"/>
    <n v="1"/>
    <n v="705.54"/>
    <x v="4"/>
    <n v="1"/>
    <m/>
    <m/>
    <m/>
    <m/>
    <m/>
    <m/>
    <m/>
    <m/>
    <m/>
  </r>
  <r>
    <x v="1"/>
    <x v="343"/>
    <x v="1"/>
    <s v="Peru"/>
    <x v="3"/>
    <n v="40700"/>
    <s v="Revenues - Third Parties"/>
    <x v="0"/>
    <x v="16"/>
    <n v="2026"/>
    <n v="6"/>
    <s v="USD"/>
    <n v="355.16"/>
    <n v="1"/>
    <n v="355.16"/>
    <x v="4"/>
    <n v="1"/>
    <m/>
    <m/>
    <m/>
    <m/>
    <m/>
    <m/>
    <m/>
    <m/>
    <m/>
  </r>
  <r>
    <x v="1"/>
    <x v="343"/>
    <x v="1"/>
    <s v="Peru"/>
    <x v="3"/>
    <n v="40700"/>
    <s v="Revenues - Third Parties"/>
    <x v="0"/>
    <x v="11"/>
    <n v="2026"/>
    <n v="6"/>
    <s v="USD"/>
    <n v="510.72"/>
    <n v="1"/>
    <n v="510.72"/>
    <x v="4"/>
    <n v="1"/>
    <m/>
    <m/>
    <m/>
    <m/>
    <m/>
    <m/>
    <m/>
    <m/>
    <m/>
  </r>
  <r>
    <x v="1"/>
    <x v="343"/>
    <x v="1"/>
    <s v="Peru"/>
    <x v="3"/>
    <n v="40700"/>
    <s v="Revenues - Third Parties"/>
    <x v="0"/>
    <x v="13"/>
    <n v="2026"/>
    <n v="6"/>
    <s v="USD"/>
    <n v="251.1"/>
    <n v="1"/>
    <n v="251.1"/>
    <x v="4"/>
    <m/>
    <m/>
    <m/>
    <m/>
    <m/>
    <m/>
    <m/>
    <m/>
    <m/>
    <m/>
  </r>
  <r>
    <x v="1"/>
    <x v="343"/>
    <x v="1"/>
    <s v="Peru"/>
    <x v="3"/>
    <n v="40700"/>
    <s v="Revenues - Third Parties"/>
    <x v="0"/>
    <x v="14"/>
    <n v="2026"/>
    <n v="6"/>
    <s v="USD"/>
    <n v="451.95"/>
    <n v="1"/>
    <n v="451.95"/>
    <x v="4"/>
    <m/>
    <m/>
    <m/>
    <m/>
    <m/>
    <m/>
    <m/>
    <m/>
    <m/>
    <m/>
  </r>
  <r>
    <x v="1"/>
    <x v="343"/>
    <x v="1"/>
    <s v="Peru"/>
    <x v="3"/>
    <n v="40700"/>
    <s v="Revenues - Third Parties"/>
    <x v="0"/>
    <x v="26"/>
    <n v="2026"/>
    <n v="6"/>
    <s v="USD"/>
    <n v="310.82"/>
    <n v="1"/>
    <n v="310.82"/>
    <x v="4"/>
    <m/>
    <m/>
    <m/>
    <m/>
    <m/>
    <m/>
    <m/>
    <m/>
    <m/>
    <m/>
  </r>
  <r>
    <x v="1"/>
    <x v="343"/>
    <x v="1"/>
    <s v="Peru"/>
    <x v="0"/>
    <n v="40700"/>
    <s v="Revenues - Third Parties"/>
    <x v="0"/>
    <x v="4"/>
    <n v="2026"/>
    <n v="6"/>
    <s v="USD"/>
    <n v="579.45000000000005"/>
    <n v="1"/>
    <n v="579.45000000000005"/>
    <x v="4"/>
    <m/>
    <m/>
    <m/>
    <m/>
    <m/>
    <m/>
    <m/>
    <m/>
    <m/>
    <m/>
  </r>
  <r>
    <x v="1"/>
    <x v="343"/>
    <x v="1"/>
    <s v="Peru"/>
    <x v="0"/>
    <n v="40700"/>
    <s v="Revenues - Third Parties"/>
    <x v="0"/>
    <x v="10"/>
    <n v="2026"/>
    <n v="6"/>
    <s v="USD"/>
    <n v="2085.84"/>
    <n v="1"/>
    <n v="2085.84"/>
    <x v="4"/>
    <m/>
    <m/>
    <m/>
    <m/>
    <m/>
    <m/>
    <m/>
    <m/>
    <m/>
    <m/>
  </r>
  <r>
    <x v="6"/>
    <x v="144"/>
    <x v="8"/>
    <s v="Peru"/>
    <x v="3"/>
    <n v="40700"/>
    <s v="Revenues - Third Parties"/>
    <x v="0"/>
    <x v="86"/>
    <n v="2026"/>
    <n v="6"/>
    <s v="USD"/>
    <n v="36"/>
    <n v="1"/>
    <n v="36"/>
    <x v="4"/>
    <m/>
    <m/>
    <m/>
    <m/>
    <m/>
    <m/>
    <m/>
    <m/>
    <m/>
    <m/>
  </r>
  <r>
    <x v="6"/>
    <x v="144"/>
    <x v="8"/>
    <s v="Peru"/>
    <x v="2"/>
    <n v="40700"/>
    <s v="Revenues - Third Parties"/>
    <x v="0"/>
    <x v="15"/>
    <n v="2026"/>
    <n v="6"/>
    <s v="USD"/>
    <n v="480.33"/>
    <n v="1"/>
    <n v="480.33"/>
    <x v="4"/>
    <n v="1"/>
    <m/>
    <m/>
    <m/>
    <m/>
    <m/>
    <m/>
    <m/>
    <m/>
    <m/>
  </r>
  <r>
    <x v="6"/>
    <x v="144"/>
    <x v="8"/>
    <s v="Peru"/>
    <x v="3"/>
    <n v="40700"/>
    <s v="Revenues - Third Parties"/>
    <x v="0"/>
    <x v="12"/>
    <n v="2026"/>
    <n v="6"/>
    <s v="USD"/>
    <n v="420.36"/>
    <n v="1"/>
    <n v="420.36"/>
    <x v="4"/>
    <m/>
    <m/>
    <m/>
    <m/>
    <m/>
    <m/>
    <m/>
    <m/>
    <m/>
    <m/>
  </r>
  <r>
    <x v="6"/>
    <x v="144"/>
    <x v="8"/>
    <s v="Peru"/>
    <x v="3"/>
    <n v="40700"/>
    <s v="Revenues - Third Parties"/>
    <x v="0"/>
    <x v="26"/>
    <n v="2026"/>
    <n v="6"/>
    <s v="USD"/>
    <n v="370.92"/>
    <n v="1"/>
    <n v="370.92"/>
    <x v="4"/>
    <m/>
    <m/>
    <m/>
    <m/>
    <m/>
    <m/>
    <m/>
    <m/>
    <m/>
    <m/>
  </r>
  <r>
    <x v="6"/>
    <x v="144"/>
    <x v="8"/>
    <s v="Peru"/>
    <x v="0"/>
    <n v="40700"/>
    <s v="Revenues - Third Parties"/>
    <x v="0"/>
    <x v="4"/>
    <n v="2026"/>
    <n v="6"/>
    <s v="USD"/>
    <n v="2231.7399999999998"/>
    <n v="1"/>
    <n v="2231.7399999999998"/>
    <x v="4"/>
    <m/>
    <m/>
    <m/>
    <m/>
    <m/>
    <m/>
    <m/>
    <m/>
    <m/>
    <m/>
  </r>
  <r>
    <x v="6"/>
    <x v="145"/>
    <x v="8"/>
    <s v="Peru"/>
    <x v="3"/>
    <n v="40700"/>
    <s v="Revenues - Third Parties"/>
    <x v="0"/>
    <x v="86"/>
    <n v="2026"/>
    <n v="6"/>
    <s v="USD"/>
    <n v="27"/>
    <n v="1"/>
    <n v="27"/>
    <x v="4"/>
    <m/>
    <m/>
    <m/>
    <m/>
    <m/>
    <m/>
    <m/>
    <m/>
    <m/>
    <m/>
  </r>
  <r>
    <x v="6"/>
    <x v="145"/>
    <x v="8"/>
    <s v="Peru"/>
    <x v="2"/>
    <n v="40700"/>
    <s v="Revenues - Third Parties"/>
    <x v="0"/>
    <x v="15"/>
    <n v="2026"/>
    <n v="6"/>
    <s v="USD"/>
    <n v="480.33"/>
    <n v="1"/>
    <n v="480.33"/>
    <x v="4"/>
    <n v="1"/>
    <m/>
    <m/>
    <m/>
    <m/>
    <m/>
    <m/>
    <m/>
    <m/>
    <m/>
  </r>
  <r>
    <x v="6"/>
    <x v="145"/>
    <x v="8"/>
    <s v="Peru"/>
    <x v="3"/>
    <n v="40700"/>
    <s v="Revenues - Third Parties"/>
    <x v="0"/>
    <x v="12"/>
    <n v="2026"/>
    <n v="6"/>
    <s v="USD"/>
    <n v="210.18"/>
    <n v="1"/>
    <n v="210.18"/>
    <x v="4"/>
    <m/>
    <m/>
    <m/>
    <m/>
    <m/>
    <m/>
    <m/>
    <m/>
    <m/>
    <m/>
  </r>
  <r>
    <x v="6"/>
    <x v="145"/>
    <x v="8"/>
    <s v="Peru"/>
    <x v="3"/>
    <n v="40700"/>
    <s v="Revenues - Third Parties"/>
    <x v="0"/>
    <x v="26"/>
    <n v="2026"/>
    <n v="6"/>
    <s v="USD"/>
    <n v="370.92"/>
    <n v="1"/>
    <n v="370.92"/>
    <x v="4"/>
    <m/>
    <m/>
    <m/>
    <m/>
    <m/>
    <m/>
    <m/>
    <m/>
    <m/>
    <m/>
  </r>
  <r>
    <x v="6"/>
    <x v="145"/>
    <x v="8"/>
    <s v="Peru"/>
    <x v="3"/>
    <n v="40700"/>
    <s v="Revenues - Third Parties"/>
    <x v="0"/>
    <x v="21"/>
    <n v="2026"/>
    <n v="6"/>
    <s v="USD"/>
    <n v="667.65"/>
    <n v="1"/>
    <n v="667.65"/>
    <x v="4"/>
    <m/>
    <m/>
    <m/>
    <m/>
    <m/>
    <m/>
    <m/>
    <m/>
    <m/>
    <m/>
  </r>
  <r>
    <x v="6"/>
    <x v="145"/>
    <x v="8"/>
    <s v="Peru"/>
    <x v="0"/>
    <n v="40700"/>
    <s v="Revenues - Third Parties"/>
    <x v="0"/>
    <x v="9"/>
    <n v="2026"/>
    <n v="6"/>
    <s v="USD"/>
    <n v="4228.5600000000004"/>
    <n v="1"/>
    <n v="4228.5600000000004"/>
    <x v="4"/>
    <m/>
    <m/>
    <m/>
    <m/>
    <m/>
    <m/>
    <m/>
    <m/>
    <m/>
    <m/>
  </r>
  <r>
    <x v="4"/>
    <x v="427"/>
    <x v="40"/>
    <s v="Peru"/>
    <x v="3"/>
    <n v="40700"/>
    <s v="Revenues - Third Parties"/>
    <x v="0"/>
    <x v="11"/>
    <n v="2026"/>
    <n v="6"/>
    <s v="USD"/>
    <n v="277.43"/>
    <n v="1"/>
    <n v="277.43"/>
    <x v="4"/>
    <n v="1"/>
    <m/>
    <m/>
    <m/>
    <m/>
    <m/>
    <m/>
    <m/>
    <m/>
    <m/>
  </r>
  <r>
    <x v="4"/>
    <x v="427"/>
    <x v="40"/>
    <s v="Peru"/>
    <x v="3"/>
    <n v="40700"/>
    <s v="Revenues - Third Parties"/>
    <x v="0"/>
    <x v="14"/>
    <n v="2026"/>
    <n v="6"/>
    <s v="USD"/>
    <n v="150.65"/>
    <n v="1"/>
    <n v="150.65"/>
    <x v="4"/>
    <m/>
    <m/>
    <m/>
    <m/>
    <m/>
    <m/>
    <m/>
    <m/>
    <m/>
    <m/>
  </r>
  <r>
    <x v="4"/>
    <x v="427"/>
    <x v="40"/>
    <s v="Peru"/>
    <x v="3"/>
    <n v="40700"/>
    <s v="Revenues - Third Parties"/>
    <x v="0"/>
    <x v="26"/>
    <n v="2026"/>
    <n v="6"/>
    <s v="USD"/>
    <n v="310.82"/>
    <n v="1"/>
    <n v="310.82"/>
    <x v="4"/>
    <m/>
    <m/>
    <m/>
    <m/>
    <m/>
    <m/>
    <m/>
    <m/>
    <m/>
    <m/>
  </r>
  <r>
    <x v="4"/>
    <x v="427"/>
    <x v="40"/>
    <s v="Peru"/>
    <x v="0"/>
    <n v="40700"/>
    <s v="Revenues - Third Parties"/>
    <x v="0"/>
    <x v="85"/>
    <n v="2026"/>
    <n v="6"/>
    <s v="USD"/>
    <n v="289.70999999999998"/>
    <n v="1"/>
    <n v="289.70999999999998"/>
    <x v="4"/>
    <m/>
    <m/>
    <m/>
    <m/>
    <m/>
    <m/>
    <m/>
    <m/>
    <m/>
    <m/>
  </r>
  <r>
    <x v="4"/>
    <x v="427"/>
    <x v="40"/>
    <s v="Peru"/>
    <x v="3"/>
    <n v="40700"/>
    <s v="Revenues - Third Parties"/>
    <x v="0"/>
    <x v="89"/>
    <n v="2026"/>
    <n v="6"/>
    <s v="USD"/>
    <n v="127.52"/>
    <n v="1"/>
    <n v="127.52"/>
    <x v="4"/>
    <n v="1"/>
    <m/>
    <m/>
    <m/>
    <m/>
    <m/>
    <m/>
    <m/>
    <m/>
    <m/>
  </r>
  <r>
    <x v="6"/>
    <x v="428"/>
    <x v="8"/>
    <s v="Peru"/>
    <x v="3"/>
    <n v="40700"/>
    <s v="Revenues - Third Parties"/>
    <x v="0"/>
    <x v="86"/>
    <n v="2026"/>
    <n v="6"/>
    <s v="USD"/>
    <n v="36"/>
    <n v="1"/>
    <n v="36"/>
    <x v="4"/>
    <m/>
    <m/>
    <m/>
    <m/>
    <m/>
    <m/>
    <m/>
    <m/>
    <m/>
    <m/>
  </r>
  <r>
    <x v="6"/>
    <x v="428"/>
    <x v="8"/>
    <s v="Peru"/>
    <x v="2"/>
    <n v="40700"/>
    <s v="Revenues - Third Parties"/>
    <x v="0"/>
    <x v="15"/>
    <n v="2026"/>
    <n v="6"/>
    <s v="USD"/>
    <n v="412.62"/>
    <n v="1"/>
    <n v="412.62"/>
    <x v="4"/>
    <n v="1"/>
    <m/>
    <m/>
    <m/>
    <m/>
    <m/>
    <m/>
    <m/>
    <m/>
    <m/>
  </r>
  <r>
    <x v="6"/>
    <x v="428"/>
    <x v="8"/>
    <s v="Peru"/>
    <x v="3"/>
    <n v="40700"/>
    <s v="Revenues - Third Parties"/>
    <x v="0"/>
    <x v="11"/>
    <n v="2026"/>
    <n v="6"/>
    <s v="USD"/>
    <n v="466"/>
    <n v="1"/>
    <n v="466"/>
    <x v="4"/>
    <n v="1"/>
    <m/>
    <m/>
    <m/>
    <m/>
    <m/>
    <m/>
    <m/>
    <m/>
    <m/>
  </r>
  <r>
    <x v="6"/>
    <x v="428"/>
    <x v="8"/>
    <s v="Peru"/>
    <x v="3"/>
    <n v="40700"/>
    <s v="Revenues - Third Parties"/>
    <x v="0"/>
    <x v="87"/>
    <n v="2026"/>
    <n v="6"/>
    <s v="USD"/>
    <n v="546"/>
    <n v="1"/>
    <n v="546"/>
    <x v="4"/>
    <n v="1"/>
    <m/>
    <m/>
    <m/>
    <m/>
    <m/>
    <m/>
    <m/>
    <m/>
    <m/>
  </r>
  <r>
    <x v="6"/>
    <x v="428"/>
    <x v="8"/>
    <s v="Peru"/>
    <x v="3"/>
    <n v="40700"/>
    <s v="Revenues - Third Parties"/>
    <x v="0"/>
    <x v="14"/>
    <n v="2026"/>
    <n v="6"/>
    <s v="USD"/>
    <n v="480"/>
    <n v="1"/>
    <n v="480"/>
    <x v="4"/>
    <m/>
    <m/>
    <m/>
    <m/>
    <m/>
    <m/>
    <m/>
    <m/>
    <m/>
    <m/>
  </r>
  <r>
    <x v="6"/>
    <x v="428"/>
    <x v="8"/>
    <s v="Peru"/>
    <x v="3"/>
    <n v="40700"/>
    <s v="Revenues - Third Parties"/>
    <x v="0"/>
    <x v="26"/>
    <n v="2026"/>
    <n v="6"/>
    <s v="USD"/>
    <n v="378.96"/>
    <n v="1"/>
    <n v="378.96"/>
    <x v="4"/>
    <m/>
    <m/>
    <m/>
    <m/>
    <m/>
    <m/>
    <m/>
    <m/>
    <m/>
    <m/>
  </r>
  <r>
    <x v="6"/>
    <x v="428"/>
    <x v="8"/>
    <s v="Peru"/>
    <x v="0"/>
    <n v="40700"/>
    <s v="Revenues - Third Parties"/>
    <x v="0"/>
    <x v="85"/>
    <n v="2026"/>
    <n v="6"/>
    <s v="USD"/>
    <n v="3486.48"/>
    <n v="1"/>
    <n v="3486.48"/>
    <x v="4"/>
    <m/>
    <m/>
    <m/>
    <m/>
    <m/>
    <m/>
    <m/>
    <m/>
    <m/>
    <m/>
  </r>
  <r>
    <x v="4"/>
    <x v="429"/>
    <x v="41"/>
    <s v="Peru"/>
    <x v="3"/>
    <n v="40700"/>
    <s v="Revenues - Third Parties"/>
    <x v="0"/>
    <x v="26"/>
    <n v="2026"/>
    <n v="6"/>
    <s v="USD"/>
    <n v="1631.62"/>
    <n v="1"/>
    <n v="1631.62"/>
    <x v="4"/>
    <m/>
    <m/>
    <m/>
    <m/>
    <m/>
    <m/>
    <m/>
    <m/>
    <m/>
    <m/>
  </r>
  <r>
    <x v="4"/>
    <x v="429"/>
    <x v="41"/>
    <s v="Peru"/>
    <x v="0"/>
    <n v="40700"/>
    <s v="Revenues - Third Parties"/>
    <x v="0"/>
    <x v="10"/>
    <n v="2026"/>
    <n v="6"/>
    <s v="USD"/>
    <n v="2451.1799999999998"/>
    <n v="1"/>
    <n v="2451.1799999999998"/>
    <x v="4"/>
    <m/>
    <m/>
    <m/>
    <m/>
    <m/>
    <m/>
    <m/>
    <m/>
    <m/>
    <m/>
  </r>
  <r>
    <x v="6"/>
    <x v="430"/>
    <x v="8"/>
    <s v="Peru"/>
    <x v="3"/>
    <n v="40700"/>
    <s v="Revenues - Third Parties"/>
    <x v="0"/>
    <x v="86"/>
    <n v="2026"/>
    <n v="6"/>
    <s v="USD"/>
    <n v="45"/>
    <n v="1"/>
    <n v="45"/>
    <x v="4"/>
    <m/>
    <m/>
    <m/>
    <m/>
    <m/>
    <m/>
    <m/>
    <m/>
    <m/>
    <m/>
  </r>
  <r>
    <x v="6"/>
    <x v="430"/>
    <x v="8"/>
    <s v="Peru"/>
    <x v="2"/>
    <n v="40700"/>
    <s v="Revenues - Third Parties"/>
    <x v="0"/>
    <x v="15"/>
    <n v="2026"/>
    <n v="6"/>
    <s v="USD"/>
    <n v="608.64"/>
    <n v="1"/>
    <n v="608.64"/>
    <x v="4"/>
    <n v="1"/>
    <m/>
    <m/>
    <m/>
    <m/>
    <m/>
    <m/>
    <m/>
    <m/>
    <m/>
  </r>
  <r>
    <x v="6"/>
    <x v="430"/>
    <x v="8"/>
    <s v="Peru"/>
    <x v="3"/>
    <n v="40700"/>
    <s v="Revenues - Third Parties"/>
    <x v="0"/>
    <x v="12"/>
    <n v="2026"/>
    <n v="6"/>
    <s v="USD"/>
    <n v="536.85"/>
    <n v="1"/>
    <n v="536.85"/>
    <x v="4"/>
    <m/>
    <m/>
    <m/>
    <m/>
    <m/>
    <m/>
    <m/>
    <m/>
    <m/>
    <m/>
  </r>
  <r>
    <x v="6"/>
    <x v="430"/>
    <x v="8"/>
    <s v="Peru"/>
    <x v="3"/>
    <n v="40700"/>
    <s v="Revenues - Third Parties"/>
    <x v="0"/>
    <x v="26"/>
    <n v="2026"/>
    <n v="6"/>
    <s v="USD"/>
    <n v="378.96"/>
    <n v="1"/>
    <n v="378.96"/>
    <x v="4"/>
    <m/>
    <m/>
    <m/>
    <m/>
    <m/>
    <m/>
    <m/>
    <m/>
    <m/>
    <m/>
  </r>
  <r>
    <x v="6"/>
    <x v="430"/>
    <x v="8"/>
    <s v="Peru"/>
    <x v="0"/>
    <n v="40700"/>
    <s v="Revenues - Third Parties"/>
    <x v="0"/>
    <x v="4"/>
    <n v="2026"/>
    <n v="6"/>
    <s v="USD"/>
    <n v="3480"/>
    <n v="1"/>
    <n v="3480"/>
    <x v="4"/>
    <m/>
    <m/>
    <m/>
    <m/>
    <m/>
    <m/>
    <m/>
    <m/>
    <m/>
    <m/>
  </r>
  <r>
    <x v="4"/>
    <x v="431"/>
    <x v="42"/>
    <s v="Peru"/>
    <x v="2"/>
    <n v="40700"/>
    <s v="Revenues - Third Parties"/>
    <x v="0"/>
    <x v="15"/>
    <n v="2026"/>
    <n v="6"/>
    <s v="USD"/>
    <n v="509.52"/>
    <n v="1"/>
    <n v="509.52"/>
    <x v="4"/>
    <n v="1"/>
    <m/>
    <m/>
    <m/>
    <m/>
    <m/>
    <m/>
    <m/>
    <m/>
    <m/>
  </r>
  <r>
    <x v="4"/>
    <x v="431"/>
    <x v="42"/>
    <s v="Peru"/>
    <x v="3"/>
    <n v="40700"/>
    <s v="Revenues - Third Parties"/>
    <x v="0"/>
    <x v="87"/>
    <n v="2026"/>
    <n v="6"/>
    <s v="USD"/>
    <n v="331.57"/>
    <n v="1"/>
    <n v="331.57"/>
    <x v="4"/>
    <n v="1"/>
    <m/>
    <m/>
    <m/>
    <m/>
    <m/>
    <m/>
    <m/>
    <m/>
    <m/>
  </r>
  <r>
    <x v="4"/>
    <x v="431"/>
    <x v="42"/>
    <s v="Peru"/>
    <x v="3"/>
    <n v="40700"/>
    <s v="Revenues - Third Parties"/>
    <x v="0"/>
    <x v="14"/>
    <n v="2026"/>
    <n v="6"/>
    <s v="USD"/>
    <n v="205.9"/>
    <n v="1"/>
    <n v="205.9"/>
    <x v="4"/>
    <m/>
    <m/>
    <m/>
    <m/>
    <m/>
    <m/>
    <m/>
    <m/>
    <m/>
    <m/>
  </r>
  <r>
    <x v="4"/>
    <x v="431"/>
    <x v="42"/>
    <s v="Peru"/>
    <x v="3"/>
    <n v="40700"/>
    <s v="Revenues - Third Parties"/>
    <x v="0"/>
    <x v="97"/>
    <n v="2026"/>
    <n v="6"/>
    <s v="USD"/>
    <n v="205.9"/>
    <n v="1"/>
    <n v="205.9"/>
    <x v="4"/>
    <m/>
    <m/>
    <m/>
    <m/>
    <m/>
    <m/>
    <m/>
    <m/>
    <m/>
    <m/>
  </r>
  <r>
    <x v="4"/>
    <x v="431"/>
    <x v="42"/>
    <s v="Peru"/>
    <x v="3"/>
    <n v="40700"/>
    <s v="Revenues - Third Parties"/>
    <x v="0"/>
    <x v="26"/>
    <n v="2026"/>
    <n v="6"/>
    <s v="USD"/>
    <n v="1060.55"/>
    <n v="1"/>
    <n v="1060.55"/>
    <x v="4"/>
    <m/>
    <m/>
    <m/>
    <m/>
    <m/>
    <m/>
    <m/>
    <m/>
    <m/>
    <m/>
  </r>
  <r>
    <x v="4"/>
    <x v="431"/>
    <x v="42"/>
    <s v="Peru"/>
    <x v="0"/>
    <n v="40700"/>
    <s v="Revenues - Third Parties"/>
    <x v="0"/>
    <x v="10"/>
    <n v="2026"/>
    <n v="6"/>
    <s v="USD"/>
    <n v="2920.94"/>
    <n v="1"/>
    <n v="2920.94"/>
    <x v="4"/>
    <m/>
    <m/>
    <m/>
    <m/>
    <m/>
    <m/>
    <m/>
    <m/>
    <m/>
    <m/>
  </r>
  <r>
    <x v="4"/>
    <x v="431"/>
    <x v="42"/>
    <s v="Peru"/>
    <x v="3"/>
    <n v="40700"/>
    <s v="Revenues - Third Parties"/>
    <x v="0"/>
    <x v="89"/>
    <n v="2026"/>
    <n v="6"/>
    <s v="USD"/>
    <n v="82.89"/>
    <n v="1"/>
    <n v="82.89"/>
    <x v="4"/>
    <n v="1"/>
    <m/>
    <m/>
    <m/>
    <m/>
    <m/>
    <m/>
    <m/>
    <m/>
    <m/>
  </r>
  <r>
    <x v="6"/>
    <x v="374"/>
    <x v="8"/>
    <s v="Peru"/>
    <x v="3"/>
    <n v="40700"/>
    <s v="Revenues - Third Parties"/>
    <x v="0"/>
    <x v="86"/>
    <n v="2026"/>
    <n v="6"/>
    <s v="USD"/>
    <n v="36"/>
    <n v="1"/>
    <n v="36"/>
    <x v="4"/>
    <m/>
    <m/>
    <m/>
    <m/>
    <m/>
    <m/>
    <m/>
    <m/>
    <m/>
    <m/>
  </r>
  <r>
    <x v="6"/>
    <x v="374"/>
    <x v="8"/>
    <s v="Peru"/>
    <x v="2"/>
    <n v="40700"/>
    <s v="Revenues - Third Parties"/>
    <x v="0"/>
    <x v="15"/>
    <n v="2026"/>
    <n v="6"/>
    <s v="USD"/>
    <n v="622.9"/>
    <n v="1"/>
    <n v="622.9"/>
    <x v="4"/>
    <n v="1"/>
    <m/>
    <m/>
    <m/>
    <m/>
    <m/>
    <m/>
    <m/>
    <m/>
    <m/>
  </r>
  <r>
    <x v="6"/>
    <x v="374"/>
    <x v="8"/>
    <s v="Peru"/>
    <x v="3"/>
    <n v="40700"/>
    <s v="Revenues - Third Parties"/>
    <x v="0"/>
    <x v="11"/>
    <n v="2026"/>
    <n v="6"/>
    <s v="USD"/>
    <n v="466"/>
    <n v="1"/>
    <n v="466"/>
    <x v="4"/>
    <n v="1"/>
    <m/>
    <m/>
    <m/>
    <m/>
    <m/>
    <m/>
    <m/>
    <m/>
    <m/>
  </r>
  <r>
    <x v="6"/>
    <x v="374"/>
    <x v="8"/>
    <s v="Peru"/>
    <x v="3"/>
    <n v="40700"/>
    <s v="Revenues - Third Parties"/>
    <x v="0"/>
    <x v="87"/>
    <n v="2026"/>
    <n v="6"/>
    <s v="USD"/>
    <n v="546"/>
    <n v="1"/>
    <n v="546"/>
    <x v="4"/>
    <n v="1"/>
    <m/>
    <m/>
    <m/>
    <m/>
    <m/>
    <m/>
    <m/>
    <m/>
    <m/>
  </r>
  <r>
    <x v="6"/>
    <x v="374"/>
    <x v="8"/>
    <s v="Peru"/>
    <x v="3"/>
    <n v="40700"/>
    <s v="Revenues - Third Parties"/>
    <x v="0"/>
    <x v="14"/>
    <n v="2026"/>
    <n v="6"/>
    <s v="USD"/>
    <n v="360"/>
    <n v="1"/>
    <n v="360"/>
    <x v="4"/>
    <m/>
    <m/>
    <m/>
    <m/>
    <m/>
    <m/>
    <m/>
    <m/>
    <m/>
    <m/>
  </r>
  <r>
    <x v="6"/>
    <x v="374"/>
    <x v="8"/>
    <s v="Peru"/>
    <x v="3"/>
    <n v="40700"/>
    <s v="Revenues - Third Parties"/>
    <x v="0"/>
    <x v="26"/>
    <n v="2026"/>
    <n v="6"/>
    <s v="USD"/>
    <n v="378.96"/>
    <n v="1"/>
    <n v="378.96"/>
    <x v="4"/>
    <m/>
    <m/>
    <m/>
    <m/>
    <m/>
    <m/>
    <m/>
    <m/>
    <m/>
    <m/>
  </r>
  <r>
    <x v="6"/>
    <x v="374"/>
    <x v="8"/>
    <s v="Peru"/>
    <x v="0"/>
    <n v="40700"/>
    <s v="Revenues - Third Parties"/>
    <x v="0"/>
    <x v="85"/>
    <n v="2026"/>
    <n v="6"/>
    <s v="USD"/>
    <n v="3195.94"/>
    <n v="1"/>
    <n v="3195.94"/>
    <x v="4"/>
    <m/>
    <m/>
    <m/>
    <m/>
    <m/>
    <m/>
    <m/>
    <m/>
    <m/>
    <m/>
  </r>
  <r>
    <x v="8"/>
    <x v="432"/>
    <x v="11"/>
    <s v="Peru"/>
    <x v="3"/>
    <n v="40700"/>
    <s v="Revenues - Third Parties"/>
    <x v="0"/>
    <x v="98"/>
    <n v="2026"/>
    <n v="6"/>
    <s v="USD"/>
    <n v="86.19"/>
    <n v="1"/>
    <n v="86.19"/>
    <x v="4"/>
    <m/>
    <m/>
    <m/>
    <m/>
    <m/>
    <m/>
    <m/>
    <m/>
    <m/>
    <m/>
  </r>
  <r>
    <x v="6"/>
    <x v="433"/>
    <x v="8"/>
    <s v="Peru"/>
    <x v="2"/>
    <n v="40700"/>
    <s v="Revenues - Third Parties"/>
    <x v="0"/>
    <x v="15"/>
    <n v="2026"/>
    <n v="6"/>
    <s v="USD"/>
    <n v="113.16"/>
    <n v="1"/>
    <n v="151.27794600000001"/>
    <x v="4"/>
    <n v="1"/>
    <m/>
    <m/>
    <m/>
    <m/>
    <m/>
    <m/>
    <m/>
    <m/>
    <m/>
  </r>
  <r>
    <x v="6"/>
    <x v="433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33"/>
    <x v="8"/>
    <s v="Peru"/>
    <x v="0"/>
    <n v="40700"/>
    <s v="Revenues - Third Parties"/>
    <x v="0"/>
    <x v="9"/>
    <n v="2026"/>
    <n v="6"/>
    <s v="USD"/>
    <n v="570"/>
    <n v="1"/>
    <n v="762.00450000000001"/>
    <x v="4"/>
    <m/>
    <m/>
    <m/>
    <m/>
    <m/>
    <m/>
    <m/>
    <m/>
    <m/>
    <m/>
  </r>
  <r>
    <x v="6"/>
    <x v="434"/>
    <x v="8"/>
    <s v="Peru"/>
    <x v="2"/>
    <n v="40700"/>
    <s v="Revenues - Third Parties"/>
    <x v="0"/>
    <x v="15"/>
    <n v="2026"/>
    <n v="6"/>
    <s v="USD"/>
    <n v="56.58"/>
    <n v="1"/>
    <n v="75.638973000000007"/>
    <x v="4"/>
    <n v="1"/>
    <m/>
    <m/>
    <m/>
    <m/>
    <m/>
    <m/>
    <m/>
    <m/>
    <m/>
  </r>
  <r>
    <x v="6"/>
    <x v="434"/>
    <x v="8"/>
    <s v="Peru"/>
    <x v="3"/>
    <n v="40700"/>
    <s v="Revenues - Third Parties"/>
    <x v="0"/>
    <x v="12"/>
    <n v="2026"/>
    <n v="6"/>
    <s v="USD"/>
    <n v="285"/>
    <n v="1"/>
    <n v="381.00225"/>
    <x v="4"/>
    <m/>
    <m/>
    <m/>
    <m/>
    <m/>
    <m/>
    <m/>
    <m/>
    <m/>
    <m/>
  </r>
  <r>
    <x v="6"/>
    <x v="434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34"/>
    <x v="8"/>
    <s v="Peru"/>
    <x v="0"/>
    <n v="40700"/>
    <s v="Revenues - Third Parties"/>
    <x v="0"/>
    <x v="9"/>
    <n v="2026"/>
    <n v="6"/>
    <s v="USD"/>
    <n v="190"/>
    <n v="1"/>
    <n v="254.00150000000002"/>
    <x v="4"/>
    <m/>
    <m/>
    <m/>
    <m/>
    <m/>
    <m/>
    <m/>
    <m/>
    <m/>
    <m/>
  </r>
  <r>
    <x v="6"/>
    <x v="434"/>
    <x v="8"/>
    <s v="Peru"/>
    <x v="3"/>
    <n v="40700"/>
    <s v="Revenues - Third Parties"/>
    <x v="0"/>
    <x v="71"/>
    <n v="2026"/>
    <n v="6"/>
    <s v="USD"/>
    <n v="83.1"/>
    <n v="1"/>
    <n v="111.092235"/>
    <x v="4"/>
    <n v="1"/>
    <m/>
    <m/>
    <m/>
    <m/>
    <m/>
    <m/>
    <m/>
    <m/>
    <m/>
  </r>
  <r>
    <x v="8"/>
    <x v="435"/>
    <x v="11"/>
    <s v="Peru"/>
    <x v="2"/>
    <n v="40700"/>
    <s v="Revenues - Third Parties"/>
    <x v="0"/>
    <x v="5"/>
    <n v="2026"/>
    <n v="6"/>
    <s v="USD"/>
    <n v="239.38"/>
    <n v="1"/>
    <n v="239.38"/>
    <x v="4"/>
    <n v="1"/>
    <m/>
    <m/>
    <m/>
    <m/>
    <m/>
    <m/>
    <m/>
    <m/>
    <m/>
  </r>
  <r>
    <x v="8"/>
    <x v="435"/>
    <x v="11"/>
    <s v="Peru"/>
    <x v="3"/>
    <n v="40700"/>
    <s v="Revenues - Third Parties"/>
    <x v="0"/>
    <x v="26"/>
    <n v="2026"/>
    <n v="6"/>
    <s v="USD"/>
    <n v="775.66"/>
    <n v="1"/>
    <n v="775.66"/>
    <x v="4"/>
    <m/>
    <m/>
    <m/>
    <m/>
    <m/>
    <m/>
    <m/>
    <m/>
    <m/>
    <m/>
  </r>
  <r>
    <x v="8"/>
    <x v="435"/>
    <x v="11"/>
    <s v="Peru"/>
    <x v="0"/>
    <n v="40700"/>
    <s v="Revenues - Third Parties"/>
    <x v="0"/>
    <x v="1"/>
    <n v="2026"/>
    <n v="6"/>
    <s v="USD"/>
    <n v="389.07"/>
    <n v="1"/>
    <n v="389.07"/>
    <x v="4"/>
    <m/>
    <m/>
    <m/>
    <m/>
    <m/>
    <m/>
    <m/>
    <m/>
    <m/>
    <m/>
  </r>
  <r>
    <x v="8"/>
    <x v="435"/>
    <x v="11"/>
    <s v="Peru"/>
    <x v="0"/>
    <n v="40700"/>
    <s v="Revenues - Third Parties"/>
    <x v="0"/>
    <x v="10"/>
    <n v="2026"/>
    <n v="6"/>
    <s v="USD"/>
    <n v="1034.24"/>
    <n v="1"/>
    <n v="1034.24"/>
    <x v="4"/>
    <m/>
    <m/>
    <m/>
    <m/>
    <m/>
    <m/>
    <m/>
    <m/>
    <m/>
    <m/>
  </r>
  <r>
    <x v="6"/>
    <x v="148"/>
    <x v="8"/>
    <s v="Peru"/>
    <x v="2"/>
    <n v="40700"/>
    <s v="Revenues - Third Parties"/>
    <x v="0"/>
    <x v="15"/>
    <n v="2026"/>
    <n v="6"/>
    <s v="USD"/>
    <n v="169.74"/>
    <n v="1"/>
    <n v="226.91691900000004"/>
    <x v="4"/>
    <n v="1"/>
    <m/>
    <m/>
    <m/>
    <m/>
    <m/>
    <m/>
    <m/>
    <m/>
    <m/>
  </r>
  <r>
    <x v="6"/>
    <x v="148"/>
    <x v="8"/>
    <s v="Peru"/>
    <x v="3"/>
    <n v="40700"/>
    <s v="Revenues - Third Parties"/>
    <x v="0"/>
    <x v="12"/>
    <n v="2026"/>
    <n v="6"/>
    <s v="USD"/>
    <n v="170"/>
    <n v="1"/>
    <n v="227.26450000000003"/>
    <x v="4"/>
    <m/>
    <m/>
    <m/>
    <m/>
    <m/>
    <m/>
    <m/>
    <m/>
    <m/>
    <m/>
  </r>
  <r>
    <x v="6"/>
    <x v="148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148"/>
    <x v="8"/>
    <s v="Peru"/>
    <x v="0"/>
    <n v="40700"/>
    <s v="Revenues - Third Parties"/>
    <x v="0"/>
    <x v="9"/>
    <n v="2026"/>
    <n v="6"/>
    <s v="USD"/>
    <n v="855"/>
    <n v="1"/>
    <n v="1143.00675"/>
    <x v="4"/>
    <m/>
    <m/>
    <m/>
    <m/>
    <m/>
    <m/>
    <m/>
    <m/>
    <m/>
    <m/>
  </r>
  <r>
    <x v="6"/>
    <x v="148"/>
    <x v="8"/>
    <s v="Peru"/>
    <x v="3"/>
    <n v="40700"/>
    <s v="Revenues - Third Parties"/>
    <x v="0"/>
    <x v="71"/>
    <n v="2026"/>
    <n v="6"/>
    <s v="USD"/>
    <n v="54.14"/>
    <n v="1"/>
    <n v="72.377059000000003"/>
    <x v="4"/>
    <n v="1"/>
    <m/>
    <m/>
    <m/>
    <m/>
    <m/>
    <m/>
    <m/>
    <m/>
    <m/>
  </r>
  <r>
    <x v="6"/>
    <x v="149"/>
    <x v="8"/>
    <s v="Peru"/>
    <x v="2"/>
    <n v="40700"/>
    <s v="Revenues - Third Parties"/>
    <x v="0"/>
    <x v="15"/>
    <n v="2026"/>
    <n v="6"/>
    <s v="USD"/>
    <n v="388.5"/>
    <n v="1"/>
    <n v="519.36622499999999"/>
    <x v="4"/>
    <n v="1"/>
    <m/>
    <m/>
    <m/>
    <m/>
    <m/>
    <m/>
    <m/>
    <m/>
    <m/>
  </r>
  <r>
    <x v="6"/>
    <x v="149"/>
    <x v="8"/>
    <s v="Peru"/>
    <x v="3"/>
    <n v="40700"/>
    <s v="Revenues - Third Parties"/>
    <x v="0"/>
    <x v="11"/>
    <n v="2026"/>
    <n v="6"/>
    <s v="USD"/>
    <n v="377.98"/>
    <n v="1"/>
    <n v="505.30256300000008"/>
    <x v="4"/>
    <n v="1"/>
    <m/>
    <m/>
    <m/>
    <m/>
    <m/>
    <m/>
    <m/>
    <m/>
    <m/>
  </r>
  <r>
    <x v="6"/>
    <x v="149"/>
    <x v="8"/>
    <s v="Peru"/>
    <x v="3"/>
    <n v="40700"/>
    <s v="Revenues - Third Parties"/>
    <x v="0"/>
    <x v="14"/>
    <n v="2026"/>
    <n v="6"/>
    <s v="USD"/>
    <n v="190"/>
    <n v="1"/>
    <n v="254.00150000000002"/>
    <x v="4"/>
    <m/>
    <m/>
    <m/>
    <m/>
    <m/>
    <m/>
    <m/>
    <m/>
    <m/>
    <m/>
  </r>
  <r>
    <x v="6"/>
    <x v="149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149"/>
    <x v="8"/>
    <s v="Peru"/>
    <x v="3"/>
    <n v="40700"/>
    <s v="Revenues - Third Parties"/>
    <x v="0"/>
    <x v="22"/>
    <n v="2026"/>
    <n v="6"/>
    <s v="USD"/>
    <n v="180"/>
    <n v="1"/>
    <n v="240.63300000000001"/>
    <x v="4"/>
    <m/>
    <m/>
    <m/>
    <m/>
    <m/>
    <m/>
    <m/>
    <m/>
    <m/>
    <m/>
  </r>
  <r>
    <x v="6"/>
    <x v="149"/>
    <x v="8"/>
    <s v="Peru"/>
    <x v="0"/>
    <n v="40700"/>
    <s v="Revenues - Third Parties"/>
    <x v="0"/>
    <x v="85"/>
    <n v="2026"/>
    <n v="6"/>
    <s v="USD"/>
    <n v="690"/>
    <n v="1"/>
    <n v="922.42650000000003"/>
    <x v="4"/>
    <m/>
    <m/>
    <m/>
    <m/>
    <m/>
    <m/>
    <m/>
    <m/>
    <m/>
    <m/>
  </r>
  <r>
    <x v="6"/>
    <x v="149"/>
    <x v="8"/>
    <s v="Peru"/>
    <x v="3"/>
    <n v="40700"/>
    <s v="Revenues - Third Parties"/>
    <x v="0"/>
    <x v="89"/>
    <n v="2026"/>
    <n v="6"/>
    <s v="USD"/>
    <n v="54.14"/>
    <n v="1"/>
    <n v="72.377059000000003"/>
    <x v="4"/>
    <n v="1"/>
    <m/>
    <m/>
    <m/>
    <m/>
    <m/>
    <m/>
    <m/>
    <m/>
    <m/>
  </r>
  <r>
    <x v="14"/>
    <x v="400"/>
    <x v="27"/>
    <s v="Peru"/>
    <x v="3"/>
    <n v="40700"/>
    <s v="Revenues - Third Parties"/>
    <x v="0"/>
    <x v="26"/>
    <n v="2026"/>
    <n v="6"/>
    <s v="USD"/>
    <n v="369.9"/>
    <n v="1"/>
    <n v="369.9"/>
    <x v="4"/>
    <m/>
    <m/>
    <m/>
    <m/>
    <m/>
    <m/>
    <m/>
    <m/>
    <m/>
    <m/>
  </r>
  <r>
    <x v="14"/>
    <x v="400"/>
    <x v="27"/>
    <s v="Peru"/>
    <x v="0"/>
    <n v="40700"/>
    <s v="Revenues - Third Parties"/>
    <x v="0"/>
    <x v="85"/>
    <n v="2026"/>
    <n v="6"/>
    <s v="USD"/>
    <n v="567.17999999999995"/>
    <n v="1"/>
    <n v="567.17999999999995"/>
    <x v="4"/>
    <m/>
    <m/>
    <m/>
    <m/>
    <m/>
    <m/>
    <m/>
    <m/>
    <m/>
    <m/>
  </r>
  <r>
    <x v="6"/>
    <x v="436"/>
    <x v="8"/>
    <s v="Peru"/>
    <x v="2"/>
    <n v="40700"/>
    <s v="Revenues - Third Parties"/>
    <x v="0"/>
    <x v="15"/>
    <n v="2026"/>
    <n v="6"/>
    <s v="USD"/>
    <n v="180.98"/>
    <n v="1"/>
    <n v="241.94311300000001"/>
    <x v="4"/>
    <n v="1"/>
    <m/>
    <m/>
    <m/>
    <m/>
    <m/>
    <m/>
    <m/>
    <m/>
    <m/>
  </r>
  <r>
    <x v="6"/>
    <x v="436"/>
    <x v="8"/>
    <s v="Peru"/>
    <x v="3"/>
    <n v="40700"/>
    <s v="Revenues - Third Parties"/>
    <x v="0"/>
    <x v="87"/>
    <n v="2026"/>
    <n v="6"/>
    <s v="USD"/>
    <n v="350.4"/>
    <n v="1"/>
    <n v="468.43223999999998"/>
    <x v="4"/>
    <n v="1"/>
    <m/>
    <m/>
    <m/>
    <m/>
    <m/>
    <m/>
    <m/>
    <m/>
    <m/>
  </r>
  <r>
    <x v="6"/>
    <x v="436"/>
    <x v="8"/>
    <s v="Peru"/>
    <x v="3"/>
    <n v="40700"/>
    <s v="Revenues - Third Parties"/>
    <x v="0"/>
    <x v="14"/>
    <n v="2026"/>
    <n v="6"/>
    <s v="USD"/>
    <n v="190"/>
    <n v="1"/>
    <n v="254.00150000000002"/>
    <x v="4"/>
    <m/>
    <m/>
    <m/>
    <m/>
    <m/>
    <m/>
    <m/>
    <m/>
    <m/>
    <m/>
  </r>
  <r>
    <x v="6"/>
    <x v="436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36"/>
    <x v="8"/>
    <s v="Peru"/>
    <x v="3"/>
    <n v="40700"/>
    <s v="Revenues - Third Parties"/>
    <x v="0"/>
    <x v="22"/>
    <n v="2026"/>
    <n v="6"/>
    <s v="USD"/>
    <n v="360"/>
    <n v="1"/>
    <n v="481.26600000000002"/>
    <x v="4"/>
    <m/>
    <m/>
    <m/>
    <m/>
    <m/>
    <m/>
    <m/>
    <m/>
    <m/>
    <m/>
  </r>
  <r>
    <x v="6"/>
    <x v="436"/>
    <x v="8"/>
    <s v="Peru"/>
    <x v="0"/>
    <n v="40700"/>
    <s v="Revenues - Third Parties"/>
    <x v="0"/>
    <x v="85"/>
    <n v="2026"/>
    <n v="6"/>
    <s v="USD"/>
    <n v="920"/>
    <n v="1"/>
    <n v="1229.902"/>
    <x v="4"/>
    <m/>
    <m/>
    <m/>
    <m/>
    <m/>
    <m/>
    <m/>
    <m/>
    <m/>
    <m/>
  </r>
  <r>
    <x v="6"/>
    <x v="436"/>
    <x v="8"/>
    <s v="Peru"/>
    <x v="3"/>
    <n v="40700"/>
    <s v="Revenues - Third Parties"/>
    <x v="0"/>
    <x v="89"/>
    <n v="2026"/>
    <n v="6"/>
    <s v="USD"/>
    <n v="43.84"/>
    <n v="1"/>
    <n v="58.607504000000006"/>
    <x v="4"/>
    <n v="1"/>
    <m/>
    <m/>
    <m/>
    <m/>
    <m/>
    <m/>
    <m/>
    <m/>
    <m/>
  </r>
  <r>
    <x v="6"/>
    <x v="401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01"/>
    <x v="8"/>
    <s v="Peru"/>
    <x v="0"/>
    <n v="40700"/>
    <s v="Revenues - Third Parties"/>
    <x v="0"/>
    <x v="85"/>
    <n v="2026"/>
    <n v="6"/>
    <s v="USD"/>
    <n v="920"/>
    <n v="1"/>
    <n v="1229.902"/>
    <x v="4"/>
    <m/>
    <m/>
    <m/>
    <m/>
    <m/>
    <m/>
    <m/>
    <m/>
    <m/>
    <m/>
  </r>
  <r>
    <x v="8"/>
    <x v="437"/>
    <x v="11"/>
    <s v="Peru"/>
    <x v="3"/>
    <n v="40700"/>
    <s v="Revenues - Third Parties"/>
    <x v="0"/>
    <x v="26"/>
    <n v="2026"/>
    <n v="6"/>
    <s v="USD"/>
    <n v="775.66"/>
    <n v="1"/>
    <n v="775.66"/>
    <x v="4"/>
    <m/>
    <m/>
    <m/>
    <m/>
    <m/>
    <m/>
    <m/>
    <m/>
    <m/>
    <m/>
  </r>
  <r>
    <x v="8"/>
    <x v="437"/>
    <x v="11"/>
    <s v="Peru"/>
    <x v="0"/>
    <n v="40700"/>
    <s v="Revenues - Third Parties"/>
    <x v="0"/>
    <x v="1"/>
    <n v="2026"/>
    <n v="6"/>
    <s v="USD"/>
    <n v="129.69"/>
    <n v="1"/>
    <n v="129.69"/>
    <x v="4"/>
    <m/>
    <m/>
    <m/>
    <m/>
    <m/>
    <m/>
    <m/>
    <m/>
    <m/>
    <m/>
  </r>
  <r>
    <x v="6"/>
    <x v="402"/>
    <x v="8"/>
    <s v="Peru"/>
    <x v="3"/>
    <n v="40700"/>
    <s v="Revenues - Third Parties"/>
    <x v="0"/>
    <x v="86"/>
    <n v="2026"/>
    <n v="6"/>
    <s v="USD"/>
    <n v="26.4"/>
    <n v="1"/>
    <n v="35.292839999999998"/>
    <x v="4"/>
    <m/>
    <m/>
    <m/>
    <m/>
    <m/>
    <m/>
    <m/>
    <m/>
    <m/>
    <m/>
  </r>
  <r>
    <x v="6"/>
    <x v="402"/>
    <x v="8"/>
    <s v="Peru"/>
    <x v="3"/>
    <n v="40700"/>
    <s v="Revenues - Third Parties"/>
    <x v="0"/>
    <x v="72"/>
    <n v="2026"/>
    <n v="6"/>
    <s v="USD"/>
    <n v="488.54"/>
    <n v="1"/>
    <n v="653.1046990000001"/>
    <x v="4"/>
    <n v="1"/>
    <m/>
    <m/>
    <m/>
    <m/>
    <m/>
    <m/>
    <m/>
    <m/>
    <m/>
  </r>
  <r>
    <x v="6"/>
    <x v="402"/>
    <x v="8"/>
    <s v="Peru"/>
    <x v="3"/>
    <n v="40700"/>
    <s v="Revenues - Third Parties"/>
    <x v="0"/>
    <x v="13"/>
    <n v="2026"/>
    <n v="6"/>
    <s v="USD"/>
    <n v="191.9"/>
    <n v="1"/>
    <n v="256.541515"/>
    <x v="4"/>
    <m/>
    <m/>
    <m/>
    <m/>
    <m/>
    <m/>
    <m/>
    <m/>
    <m/>
    <m/>
  </r>
  <r>
    <x v="6"/>
    <x v="402"/>
    <x v="8"/>
    <s v="Peru"/>
    <x v="3"/>
    <n v="40700"/>
    <s v="Revenues - Third Parties"/>
    <x v="0"/>
    <x v="26"/>
    <n v="2026"/>
    <n v="6"/>
    <s v="USD"/>
    <n v="303"/>
    <n v="1"/>
    <n v="405.06555000000003"/>
    <x v="4"/>
    <m/>
    <m/>
    <m/>
    <m/>
    <m/>
    <m/>
    <m/>
    <m/>
    <m/>
    <m/>
  </r>
  <r>
    <x v="6"/>
    <x v="402"/>
    <x v="8"/>
    <s v="Peru"/>
    <x v="0"/>
    <n v="40700"/>
    <s v="Revenues - Third Parties"/>
    <x v="0"/>
    <x v="4"/>
    <n v="2026"/>
    <n v="6"/>
    <s v="USD"/>
    <n v="287.85000000000002"/>
    <n v="1"/>
    <n v="384.81227250000006"/>
    <x v="4"/>
    <m/>
    <m/>
    <m/>
    <m/>
    <m/>
    <m/>
    <m/>
    <m/>
    <m/>
    <m/>
  </r>
  <r>
    <x v="6"/>
    <x v="402"/>
    <x v="8"/>
    <s v="Peru"/>
    <x v="2"/>
    <n v="40700"/>
    <s v="Revenues - Third Parties"/>
    <x v="0"/>
    <x v="15"/>
    <n v="2026"/>
    <n v="6"/>
    <s v="USD"/>
    <n v="364.74"/>
    <n v="1"/>
    <n v="487.60266900000005"/>
    <x v="4"/>
    <n v="1"/>
    <m/>
    <m/>
    <m/>
    <m/>
    <m/>
    <m/>
    <m/>
    <m/>
    <m/>
  </r>
  <r>
    <x v="6"/>
    <x v="402"/>
    <x v="8"/>
    <s v="Peru"/>
    <x v="3"/>
    <n v="40700"/>
    <s v="Revenues - Third Parties"/>
    <x v="0"/>
    <x v="11"/>
    <n v="2026"/>
    <n v="6"/>
    <s v="USD"/>
    <n v="377.98"/>
    <n v="1"/>
    <n v="505.30256300000008"/>
    <x v="4"/>
    <n v="1"/>
    <m/>
    <m/>
    <m/>
    <m/>
    <m/>
    <m/>
    <m/>
    <m/>
    <m/>
  </r>
  <r>
    <x v="6"/>
    <x v="402"/>
    <x v="8"/>
    <s v="Peru"/>
    <x v="3"/>
    <n v="40700"/>
    <s v="Revenues - Third Parties"/>
    <x v="0"/>
    <x v="14"/>
    <n v="2026"/>
    <n v="6"/>
    <s v="USD"/>
    <n v="190"/>
    <n v="1"/>
    <n v="254.00150000000002"/>
    <x v="4"/>
    <m/>
    <m/>
    <m/>
    <m/>
    <m/>
    <m/>
    <m/>
    <m/>
    <m/>
    <m/>
  </r>
  <r>
    <x v="6"/>
    <x v="402"/>
    <x v="8"/>
    <s v="Peru"/>
    <x v="0"/>
    <n v="40700"/>
    <s v="Revenues - Third Parties"/>
    <x v="0"/>
    <x v="99"/>
    <n v="2026"/>
    <n v="6"/>
    <s v="USD"/>
    <n v="1150"/>
    <n v="1"/>
    <n v="1537.3775000000001"/>
    <x v="4"/>
    <m/>
    <m/>
    <m/>
    <m/>
    <m/>
    <m/>
    <m/>
    <m/>
    <m/>
    <m/>
  </r>
  <r>
    <x v="6"/>
    <x v="403"/>
    <x v="8"/>
    <s v="Peru"/>
    <x v="0"/>
    <n v="40700"/>
    <s v="Revenues - Third Parties"/>
    <x v="0"/>
    <x v="77"/>
    <n v="2026"/>
    <n v="6"/>
    <s v="USD"/>
    <n v="808"/>
    <n v="1"/>
    <n v="1080.1748"/>
    <x v="4"/>
    <m/>
    <m/>
    <m/>
    <m/>
    <m/>
    <m/>
    <m/>
    <m/>
    <m/>
    <m/>
  </r>
  <r>
    <x v="6"/>
    <x v="403"/>
    <x v="8"/>
    <s v="Peru"/>
    <x v="3"/>
    <n v="40700"/>
    <s v="Revenues - Third Parties"/>
    <x v="0"/>
    <x v="66"/>
    <n v="2026"/>
    <n v="6"/>
    <s v="USD"/>
    <n v="363.6"/>
    <n v="1"/>
    <n v="486.07866000000007"/>
    <x v="4"/>
    <m/>
    <m/>
    <m/>
    <m/>
    <m/>
    <m/>
    <m/>
    <m/>
    <m/>
    <m/>
  </r>
  <r>
    <x v="6"/>
    <x v="438"/>
    <x v="8"/>
    <s v="Peru"/>
    <x v="2"/>
    <n v="40700"/>
    <s v="Revenues - Third Parties"/>
    <x v="0"/>
    <x v="15"/>
    <n v="2026"/>
    <n v="6"/>
    <s v="USD"/>
    <n v="201.8"/>
    <n v="1"/>
    <n v="269.77633000000003"/>
    <x v="4"/>
    <n v="1"/>
    <m/>
    <m/>
    <m/>
    <m/>
    <m/>
    <m/>
    <m/>
    <m/>
    <m/>
  </r>
  <r>
    <x v="6"/>
    <x v="438"/>
    <x v="8"/>
    <s v="Peru"/>
    <x v="3"/>
    <n v="40700"/>
    <s v="Revenues - Third Parties"/>
    <x v="0"/>
    <x v="16"/>
    <n v="2026"/>
    <n v="6"/>
    <s v="USD"/>
    <n v="283.39999999999998"/>
    <n v="1"/>
    <n v="378.86329000000001"/>
    <x v="4"/>
    <n v="1"/>
    <m/>
    <m/>
    <m/>
    <m/>
    <m/>
    <m/>
    <m/>
    <m/>
    <m/>
  </r>
  <r>
    <x v="6"/>
    <x v="438"/>
    <x v="8"/>
    <s v="Peru"/>
    <x v="3"/>
    <n v="40700"/>
    <s v="Revenues - Third Parties"/>
    <x v="0"/>
    <x v="13"/>
    <n v="2026"/>
    <n v="6"/>
    <s v="USD"/>
    <n v="170"/>
    <n v="1"/>
    <n v="227.26450000000003"/>
    <x v="4"/>
    <m/>
    <m/>
    <m/>
    <m/>
    <m/>
    <m/>
    <m/>
    <m/>
    <m/>
    <m/>
  </r>
  <r>
    <x v="6"/>
    <x v="438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38"/>
    <x v="8"/>
    <s v="Peru"/>
    <x v="0"/>
    <n v="40700"/>
    <s v="Revenues - Third Parties"/>
    <x v="0"/>
    <x v="4"/>
    <n v="2026"/>
    <n v="6"/>
    <s v="USD"/>
    <n v="760"/>
    <n v="1"/>
    <n v="1016.0060000000001"/>
    <x v="4"/>
    <m/>
    <m/>
    <m/>
    <m/>
    <m/>
    <m/>
    <m/>
    <m/>
    <m/>
    <m/>
  </r>
  <r>
    <x v="6"/>
    <x v="438"/>
    <x v="8"/>
    <s v="Peru"/>
    <x v="3"/>
    <n v="40700"/>
    <s v="Revenues - Third Parties"/>
    <x v="0"/>
    <x v="71"/>
    <n v="2026"/>
    <n v="6"/>
    <s v="USD"/>
    <n v="40.32"/>
    <n v="1"/>
    <n v="53.901792000000007"/>
    <x v="4"/>
    <n v="1"/>
    <m/>
    <m/>
    <m/>
    <m/>
    <m/>
    <m/>
    <m/>
    <m/>
    <m/>
  </r>
  <r>
    <x v="6"/>
    <x v="154"/>
    <x v="8"/>
    <s v="Peru"/>
    <x v="2"/>
    <n v="40700"/>
    <s v="Revenues - Third Parties"/>
    <x v="0"/>
    <x v="5"/>
    <n v="2026"/>
    <n v="6"/>
    <s v="USD"/>
    <n v="130.9"/>
    <n v="1"/>
    <n v="174.99366500000002"/>
    <x v="4"/>
    <n v="1"/>
    <m/>
    <m/>
    <m/>
    <m/>
    <m/>
    <m/>
    <m/>
    <m/>
    <m/>
  </r>
  <r>
    <x v="6"/>
    <x v="154"/>
    <x v="8"/>
    <s v="Peru"/>
    <x v="2"/>
    <n v="40700"/>
    <s v="Revenues - Third Parties"/>
    <x v="0"/>
    <x v="15"/>
    <n v="2026"/>
    <n v="6"/>
    <s v="USD"/>
    <n v="374.96"/>
    <n v="1"/>
    <n v="501.26527600000003"/>
    <x v="4"/>
    <n v="1"/>
    <m/>
    <m/>
    <m/>
    <m/>
    <m/>
    <m/>
    <m/>
    <m/>
    <m/>
  </r>
  <r>
    <x v="6"/>
    <x v="154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154"/>
    <x v="8"/>
    <s v="Peru"/>
    <x v="0"/>
    <n v="40700"/>
    <s v="Revenues - Third Parties"/>
    <x v="0"/>
    <x v="4"/>
    <n v="2026"/>
    <n v="6"/>
    <s v="USD"/>
    <n v="1045"/>
    <n v="1"/>
    <n v="1397.0082500000001"/>
    <x v="4"/>
    <m/>
    <m/>
    <m/>
    <m/>
    <m/>
    <m/>
    <m/>
    <m/>
    <m/>
    <m/>
  </r>
  <r>
    <x v="8"/>
    <x v="162"/>
    <x v="11"/>
    <s v="Peru"/>
    <x v="2"/>
    <n v="40700"/>
    <s v="Revenues - Third Parties"/>
    <x v="0"/>
    <x v="15"/>
    <n v="2026"/>
    <n v="6"/>
    <s v="USD"/>
    <n v="408.9"/>
    <n v="1"/>
    <n v="408.9"/>
    <x v="4"/>
    <n v="1"/>
    <m/>
    <m/>
    <m/>
    <m/>
    <m/>
    <m/>
    <m/>
    <m/>
    <m/>
  </r>
  <r>
    <x v="8"/>
    <x v="162"/>
    <x v="11"/>
    <s v="Peru"/>
    <x v="3"/>
    <n v="40700"/>
    <s v="Revenues - Third Parties"/>
    <x v="0"/>
    <x v="16"/>
    <n v="2026"/>
    <n v="6"/>
    <s v="USD"/>
    <n v="263.95"/>
    <n v="1"/>
    <n v="263.95"/>
    <x v="4"/>
    <n v="1"/>
    <m/>
    <m/>
    <m/>
    <m/>
    <m/>
    <m/>
    <m/>
    <m/>
    <m/>
  </r>
  <r>
    <x v="8"/>
    <x v="162"/>
    <x v="11"/>
    <s v="Peru"/>
    <x v="3"/>
    <n v="40700"/>
    <s v="Revenues - Third Parties"/>
    <x v="0"/>
    <x v="11"/>
    <n v="2026"/>
    <n v="6"/>
    <s v="USD"/>
    <n v="250"/>
    <n v="1"/>
    <n v="250"/>
    <x v="4"/>
    <n v="1"/>
    <m/>
    <m/>
    <m/>
    <m/>
    <m/>
    <m/>
    <m/>
    <m/>
    <m/>
  </r>
  <r>
    <x v="8"/>
    <x v="162"/>
    <x v="11"/>
    <s v="Peru"/>
    <x v="3"/>
    <n v="40700"/>
    <s v="Revenues - Third Parties"/>
    <x v="0"/>
    <x v="13"/>
    <n v="2026"/>
    <n v="6"/>
    <s v="USD"/>
    <n v="206.84"/>
    <n v="1"/>
    <n v="206.84"/>
    <x v="4"/>
    <m/>
    <m/>
    <m/>
    <m/>
    <m/>
    <m/>
    <m/>
    <m/>
    <m/>
    <m/>
  </r>
  <r>
    <x v="8"/>
    <x v="162"/>
    <x v="11"/>
    <s v="Peru"/>
    <x v="3"/>
    <n v="40700"/>
    <s v="Revenues - Third Parties"/>
    <x v="0"/>
    <x v="14"/>
    <n v="2026"/>
    <n v="6"/>
    <s v="USD"/>
    <n v="206.84"/>
    <n v="1"/>
    <n v="206.84"/>
    <x v="4"/>
    <m/>
    <m/>
    <m/>
    <m/>
    <m/>
    <m/>
    <m/>
    <m/>
    <m/>
    <m/>
  </r>
  <r>
    <x v="8"/>
    <x v="162"/>
    <x v="11"/>
    <s v="Peru"/>
    <x v="3"/>
    <n v="40700"/>
    <s v="Revenues - Third Parties"/>
    <x v="0"/>
    <x v="26"/>
    <n v="2026"/>
    <n v="6"/>
    <s v="USD"/>
    <n v="775.66"/>
    <n v="1"/>
    <n v="775.66"/>
    <x v="4"/>
    <m/>
    <m/>
    <m/>
    <m/>
    <m/>
    <m/>
    <m/>
    <m/>
    <m/>
    <m/>
  </r>
  <r>
    <x v="8"/>
    <x v="162"/>
    <x v="11"/>
    <s v="Peru"/>
    <x v="3"/>
    <n v="40700"/>
    <s v="Revenues - Third Parties"/>
    <x v="0"/>
    <x v="21"/>
    <n v="2026"/>
    <n v="6"/>
    <s v="USD"/>
    <n v="607.4"/>
    <n v="1"/>
    <n v="607.4"/>
    <x v="4"/>
    <m/>
    <m/>
    <m/>
    <m/>
    <m/>
    <m/>
    <m/>
    <m/>
    <m/>
    <m/>
  </r>
  <r>
    <x v="8"/>
    <x v="162"/>
    <x v="11"/>
    <s v="Peru"/>
    <x v="0"/>
    <n v="40700"/>
    <s v="Revenues - Third Parties"/>
    <x v="0"/>
    <x v="4"/>
    <n v="2026"/>
    <n v="6"/>
    <s v="USD"/>
    <n v="615.63"/>
    <n v="1"/>
    <n v="615.63"/>
    <x v="4"/>
    <m/>
    <m/>
    <m/>
    <m/>
    <m/>
    <m/>
    <m/>
    <m/>
    <m/>
    <m/>
  </r>
  <r>
    <x v="8"/>
    <x v="162"/>
    <x v="11"/>
    <s v="Peru"/>
    <x v="0"/>
    <n v="40700"/>
    <s v="Revenues - Third Parties"/>
    <x v="0"/>
    <x v="10"/>
    <n v="2026"/>
    <n v="6"/>
    <s v="USD"/>
    <n v="258.56"/>
    <n v="1"/>
    <n v="258.56"/>
    <x v="4"/>
    <m/>
    <m/>
    <m/>
    <m/>
    <m/>
    <m/>
    <m/>
    <m/>
    <m/>
    <m/>
  </r>
  <r>
    <x v="8"/>
    <x v="162"/>
    <x v="11"/>
    <s v="Peru"/>
    <x v="3"/>
    <n v="40700"/>
    <s v="Revenues - Third Parties"/>
    <x v="0"/>
    <x v="71"/>
    <n v="2026"/>
    <n v="6"/>
    <s v="USD"/>
    <n v="27.09"/>
    <n v="1"/>
    <n v="27.09"/>
    <x v="4"/>
    <n v="1"/>
    <m/>
    <m/>
    <m/>
    <m/>
    <m/>
    <m/>
    <m/>
    <m/>
    <m/>
  </r>
  <r>
    <x v="8"/>
    <x v="162"/>
    <x v="11"/>
    <s v="Peru"/>
    <x v="3"/>
    <n v="40700"/>
    <s v="Revenues - Third Parties"/>
    <x v="0"/>
    <x v="89"/>
    <n v="2026"/>
    <n v="6"/>
    <s v="USD"/>
    <n v="27.09"/>
    <n v="1"/>
    <n v="27.09"/>
    <x v="4"/>
    <n v="1"/>
    <m/>
    <m/>
    <m/>
    <m/>
    <m/>
    <m/>
    <m/>
    <m/>
    <m/>
  </r>
  <r>
    <x v="4"/>
    <x v="439"/>
    <x v="43"/>
    <s v="Peru"/>
    <x v="3"/>
    <n v="40700"/>
    <s v="Revenues - Third Parties"/>
    <x v="0"/>
    <x v="16"/>
    <n v="2026"/>
    <n v="6"/>
    <s v="USD"/>
    <n v="227.08"/>
    <n v="1"/>
    <n v="262.42046040000002"/>
    <x v="4"/>
    <n v="1"/>
    <m/>
    <m/>
    <m/>
    <m/>
    <m/>
    <m/>
    <m/>
    <m/>
    <m/>
  </r>
  <r>
    <x v="4"/>
    <x v="439"/>
    <x v="43"/>
    <s v="Peru"/>
    <x v="3"/>
    <n v="40700"/>
    <s v="Revenues - Third Parties"/>
    <x v="0"/>
    <x v="13"/>
    <n v="2026"/>
    <n v="6"/>
    <s v="USD"/>
    <n v="253.37"/>
    <n v="1"/>
    <n v="292.8019731"/>
    <x v="4"/>
    <m/>
    <m/>
    <m/>
    <m/>
    <m/>
    <m/>
    <m/>
    <m/>
    <m/>
    <m/>
  </r>
  <r>
    <x v="4"/>
    <x v="439"/>
    <x v="43"/>
    <s v="Peru"/>
    <x v="3"/>
    <n v="40700"/>
    <s v="Revenues - Third Parties"/>
    <x v="0"/>
    <x v="26"/>
    <n v="2026"/>
    <n v="6"/>
    <s v="USD"/>
    <n v="1264.92"/>
    <n v="1"/>
    <n v="1461.7794996"/>
    <x v="4"/>
    <m/>
    <m/>
    <m/>
    <m/>
    <m/>
    <m/>
    <m/>
    <m/>
    <m/>
    <m/>
  </r>
  <r>
    <x v="4"/>
    <x v="439"/>
    <x v="43"/>
    <s v="Peru"/>
    <x v="0"/>
    <n v="40700"/>
    <s v="Revenues - Third Parties"/>
    <x v="0"/>
    <x v="4"/>
    <n v="2026"/>
    <n v="6"/>
    <s v="USD"/>
    <n v="754.26"/>
    <n v="1"/>
    <n v="871.64548379999997"/>
    <x v="4"/>
    <m/>
    <m/>
    <m/>
    <m/>
    <m/>
    <m/>
    <m/>
    <m/>
    <m/>
    <m/>
  </r>
  <r>
    <x v="4"/>
    <x v="439"/>
    <x v="43"/>
    <s v="Peru"/>
    <x v="3"/>
    <n v="40700"/>
    <s v="Revenues - Third Parties"/>
    <x v="0"/>
    <x v="71"/>
    <n v="2026"/>
    <n v="6"/>
    <s v="USD"/>
    <n v="98.86"/>
    <n v="1"/>
    <n v="114.2455818"/>
    <x v="4"/>
    <n v="1"/>
    <m/>
    <m/>
    <m/>
    <m/>
    <m/>
    <m/>
    <m/>
    <m/>
    <m/>
  </r>
  <r>
    <x v="6"/>
    <x v="404"/>
    <x v="8"/>
    <s v="Peru"/>
    <x v="3"/>
    <n v="40700"/>
    <s v="Revenues - Third Parties"/>
    <x v="0"/>
    <x v="86"/>
    <n v="2026"/>
    <n v="6"/>
    <s v="USD"/>
    <n v="36"/>
    <n v="1"/>
    <n v="48.126600000000003"/>
    <x v="4"/>
    <m/>
    <m/>
    <m/>
    <m/>
    <m/>
    <m/>
    <m/>
    <m/>
    <m/>
    <m/>
  </r>
  <r>
    <x v="6"/>
    <x v="404"/>
    <x v="8"/>
    <s v="Peru"/>
    <x v="2"/>
    <n v="40700"/>
    <s v="Revenues - Third Parties"/>
    <x v="0"/>
    <x v="15"/>
    <n v="2026"/>
    <n v="6"/>
    <s v="USD"/>
    <n v="583.54"/>
    <n v="1"/>
    <n v="780.10544900000002"/>
    <x v="4"/>
    <n v="1"/>
    <m/>
    <m/>
    <m/>
    <m/>
    <m/>
    <m/>
    <m/>
    <m/>
    <m/>
  </r>
  <r>
    <x v="6"/>
    <x v="404"/>
    <x v="8"/>
    <s v="Peru"/>
    <x v="3"/>
    <n v="40700"/>
    <s v="Revenues - Third Parties"/>
    <x v="0"/>
    <x v="12"/>
    <n v="2026"/>
    <n v="6"/>
    <s v="USD"/>
    <n v="340"/>
    <n v="1"/>
    <n v="454.52900000000005"/>
    <x v="4"/>
    <m/>
    <m/>
    <m/>
    <m/>
    <m/>
    <m/>
    <m/>
    <m/>
    <m/>
    <m/>
  </r>
  <r>
    <x v="6"/>
    <x v="404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04"/>
    <x v="8"/>
    <s v="Peru"/>
    <x v="3"/>
    <n v="40700"/>
    <s v="Revenues - Third Parties"/>
    <x v="0"/>
    <x v="21"/>
    <n v="2026"/>
    <n v="6"/>
    <s v="USD"/>
    <n v="540"/>
    <n v="1"/>
    <n v="721.899"/>
    <x v="4"/>
    <m/>
    <m/>
    <m/>
    <m/>
    <m/>
    <m/>
    <m/>
    <m/>
    <m/>
    <m/>
  </r>
  <r>
    <x v="6"/>
    <x v="404"/>
    <x v="8"/>
    <s v="Peru"/>
    <x v="0"/>
    <n v="40700"/>
    <s v="Revenues - Third Parties"/>
    <x v="0"/>
    <x v="4"/>
    <n v="2026"/>
    <n v="6"/>
    <s v="USD"/>
    <n v="1425"/>
    <n v="1"/>
    <n v="1905.0112500000002"/>
    <x v="4"/>
    <m/>
    <m/>
    <m/>
    <m/>
    <m/>
    <m/>
    <m/>
    <m/>
    <m/>
    <m/>
  </r>
  <r>
    <x v="8"/>
    <x v="440"/>
    <x v="11"/>
    <s v="Peru"/>
    <x v="3"/>
    <n v="40700"/>
    <s v="Revenues - Third Parties"/>
    <x v="0"/>
    <x v="26"/>
    <n v="2026"/>
    <n v="6"/>
    <s v="USD"/>
    <n v="775.66"/>
    <n v="1"/>
    <n v="775.66"/>
    <x v="4"/>
    <m/>
    <m/>
    <m/>
    <m/>
    <m/>
    <m/>
    <m/>
    <m/>
    <m/>
    <m/>
  </r>
  <r>
    <x v="8"/>
    <x v="440"/>
    <x v="11"/>
    <s v="Peru"/>
    <x v="0"/>
    <n v="40700"/>
    <s v="Revenues - Third Parties"/>
    <x v="0"/>
    <x v="10"/>
    <n v="2026"/>
    <n v="6"/>
    <s v="USD"/>
    <n v="1551.36"/>
    <n v="1"/>
    <n v="1551.36"/>
    <x v="4"/>
    <m/>
    <m/>
    <m/>
    <m/>
    <m/>
    <m/>
    <m/>
    <m/>
    <m/>
    <m/>
  </r>
  <r>
    <x v="6"/>
    <x v="441"/>
    <x v="8"/>
    <s v="Peru"/>
    <x v="3"/>
    <n v="40700"/>
    <s v="Revenues - Third Parties"/>
    <x v="0"/>
    <x v="26"/>
    <n v="2026"/>
    <n v="6"/>
    <s v="USD"/>
    <n v="300"/>
    <n v="1"/>
    <n v="401.05500000000001"/>
    <x v="4"/>
    <m/>
    <m/>
    <m/>
    <m/>
    <m/>
    <m/>
    <m/>
    <m/>
    <m/>
    <m/>
  </r>
  <r>
    <x v="6"/>
    <x v="441"/>
    <x v="8"/>
    <s v="Peru"/>
    <x v="3"/>
    <n v="40700"/>
    <s v="Revenues - Third Parties"/>
    <x v="0"/>
    <x v="22"/>
    <n v="2026"/>
    <n v="6"/>
    <s v="USD"/>
    <n v="540"/>
    <n v="1"/>
    <n v="721.899"/>
    <x v="4"/>
    <m/>
    <m/>
    <m/>
    <m/>
    <m/>
    <m/>
    <m/>
    <m/>
    <m/>
    <m/>
  </r>
  <r>
    <x v="6"/>
    <x v="441"/>
    <x v="8"/>
    <s v="Peru"/>
    <x v="0"/>
    <n v="40700"/>
    <s v="Revenues - Third Parties"/>
    <x v="0"/>
    <x v="4"/>
    <n v="2026"/>
    <n v="6"/>
    <s v="USD"/>
    <n v="665"/>
    <n v="1"/>
    <n v="889.00525000000005"/>
    <x v="4"/>
    <m/>
    <m/>
    <m/>
    <m/>
    <m/>
    <m/>
    <m/>
    <m/>
    <m/>
    <m/>
  </r>
  <r>
    <x v="6"/>
    <x v="441"/>
    <x v="8"/>
    <s v="Peru"/>
    <x v="0"/>
    <n v="40700"/>
    <s v="Revenues - Third Parties"/>
    <x v="0"/>
    <x v="85"/>
    <n v="2026"/>
    <n v="6"/>
    <s v="USD"/>
    <n v="1150"/>
    <n v="1"/>
    <n v="1537.3775000000001"/>
    <x v="4"/>
    <m/>
    <m/>
    <m/>
    <m/>
    <m/>
    <m/>
    <m/>
    <m/>
    <m/>
    <m/>
  </r>
  <r>
    <x v="8"/>
    <x v="442"/>
    <x v="11"/>
    <s v="Peru"/>
    <x v="2"/>
    <n v="40700"/>
    <s v="Revenues - Third Parties"/>
    <x v="0"/>
    <x v="15"/>
    <n v="2026"/>
    <n v="6"/>
    <s v="USD"/>
    <n v="1167.46"/>
    <n v="1"/>
    <n v="1167.46"/>
    <x v="4"/>
    <n v="1"/>
    <m/>
    <m/>
    <m/>
    <m/>
    <m/>
    <m/>
    <m/>
    <m/>
    <m/>
  </r>
  <r>
    <x v="8"/>
    <x v="442"/>
    <x v="11"/>
    <s v="Peru"/>
    <x v="3"/>
    <n v="40700"/>
    <s v="Revenues - Third Parties"/>
    <x v="0"/>
    <x v="11"/>
    <n v="2026"/>
    <n v="6"/>
    <s v="USD"/>
    <n v="2000"/>
    <n v="1"/>
    <n v="2000"/>
    <x v="4"/>
    <n v="1"/>
    <m/>
    <m/>
    <m/>
    <m/>
    <m/>
    <m/>
    <m/>
    <m/>
    <m/>
  </r>
  <r>
    <x v="8"/>
    <x v="442"/>
    <x v="11"/>
    <s v="Peru"/>
    <x v="3"/>
    <n v="40700"/>
    <s v="Revenues - Third Parties"/>
    <x v="0"/>
    <x v="14"/>
    <n v="2026"/>
    <n v="6"/>
    <s v="USD"/>
    <n v="1654.72"/>
    <n v="1"/>
    <n v="1654.72"/>
    <x v="4"/>
    <m/>
    <m/>
    <m/>
    <m/>
    <m/>
    <m/>
    <m/>
    <m/>
    <m/>
    <m/>
  </r>
  <r>
    <x v="8"/>
    <x v="442"/>
    <x v="11"/>
    <s v="Peru"/>
    <x v="3"/>
    <n v="40700"/>
    <s v="Revenues - Third Parties"/>
    <x v="0"/>
    <x v="26"/>
    <n v="2026"/>
    <n v="6"/>
    <s v="USD"/>
    <n v="775.66"/>
    <n v="1"/>
    <n v="775.66"/>
    <x v="4"/>
    <m/>
    <m/>
    <m/>
    <m/>
    <m/>
    <m/>
    <m/>
    <m/>
    <m/>
    <m/>
  </r>
  <r>
    <x v="8"/>
    <x v="442"/>
    <x v="11"/>
    <s v="Peru"/>
    <x v="0"/>
    <n v="40700"/>
    <s v="Revenues - Third Parties"/>
    <x v="0"/>
    <x v="10"/>
    <n v="2026"/>
    <n v="6"/>
    <s v="USD"/>
    <n v="3361.28"/>
    <n v="1"/>
    <n v="3361.28"/>
    <x v="4"/>
    <m/>
    <m/>
    <m/>
    <m/>
    <m/>
    <m/>
    <m/>
    <m/>
    <m/>
    <m/>
  </r>
  <r>
    <x v="8"/>
    <x v="442"/>
    <x v="11"/>
    <s v="Peru"/>
    <x v="3"/>
    <n v="40700"/>
    <s v="Revenues - Third Parties"/>
    <x v="0"/>
    <x v="89"/>
    <n v="2026"/>
    <n v="6"/>
    <s v="USD"/>
    <n v="216.72"/>
    <n v="1"/>
    <n v="216.72"/>
    <x v="4"/>
    <n v="1"/>
    <m/>
    <m/>
    <m/>
    <m/>
    <m/>
    <m/>
    <m/>
    <m/>
    <m/>
  </r>
  <r>
    <x v="6"/>
    <x v="406"/>
    <x v="8"/>
    <s v="Peru"/>
    <x v="3"/>
    <n v="40700"/>
    <s v="Revenues - Third Parties"/>
    <x v="0"/>
    <x v="86"/>
    <n v="2026"/>
    <n v="6"/>
    <s v="USD"/>
    <n v="26.4"/>
    <n v="1"/>
    <n v="35.292839999999998"/>
    <x v="4"/>
    <m/>
    <m/>
    <m/>
    <m/>
    <m/>
    <m/>
    <m/>
    <m/>
    <m/>
    <m/>
  </r>
  <r>
    <x v="6"/>
    <x v="406"/>
    <x v="8"/>
    <s v="Peru"/>
    <x v="2"/>
    <n v="40700"/>
    <s v="Revenues - Third Parties"/>
    <x v="0"/>
    <x v="15"/>
    <n v="2026"/>
    <n v="6"/>
    <s v="USD"/>
    <n v="357.22"/>
    <n v="1"/>
    <n v="477.54955700000005"/>
    <x v="4"/>
    <n v="1"/>
    <m/>
    <m/>
    <m/>
    <m/>
    <m/>
    <m/>
    <m/>
    <m/>
    <m/>
  </r>
  <r>
    <x v="6"/>
    <x v="406"/>
    <x v="8"/>
    <s v="Peru"/>
    <x v="3"/>
    <n v="40700"/>
    <s v="Revenues - Third Parties"/>
    <x v="0"/>
    <x v="12"/>
    <n v="2026"/>
    <n v="6"/>
    <s v="USD"/>
    <n v="383.8"/>
    <n v="1"/>
    <n v="513.08303000000001"/>
    <x v="4"/>
    <m/>
    <m/>
    <m/>
    <m/>
    <m/>
    <m/>
    <m/>
    <m/>
    <m/>
    <m/>
  </r>
  <r>
    <x v="6"/>
    <x v="406"/>
    <x v="8"/>
    <s v="Peru"/>
    <x v="3"/>
    <n v="40700"/>
    <s v="Revenues - Third Parties"/>
    <x v="0"/>
    <x v="26"/>
    <n v="2026"/>
    <n v="6"/>
    <s v="USD"/>
    <n v="303"/>
    <n v="1"/>
    <n v="405.06555000000003"/>
    <x v="4"/>
    <m/>
    <m/>
    <m/>
    <m/>
    <m/>
    <m/>
    <m/>
    <m/>
    <m/>
    <m/>
  </r>
  <r>
    <x v="6"/>
    <x v="406"/>
    <x v="8"/>
    <s v="Peru"/>
    <x v="0"/>
    <n v="40700"/>
    <s v="Revenues - Third Parties"/>
    <x v="0"/>
    <x v="4"/>
    <n v="2026"/>
    <n v="6"/>
    <s v="USD"/>
    <n v="383.8"/>
    <n v="1"/>
    <n v="513.08303000000001"/>
    <x v="4"/>
    <m/>
    <m/>
    <m/>
    <m/>
    <m/>
    <m/>
    <m/>
    <m/>
    <m/>
    <m/>
  </r>
  <r>
    <x v="6"/>
    <x v="158"/>
    <x v="8"/>
    <s v="Peru"/>
    <x v="3"/>
    <n v="40700"/>
    <s v="Revenues - Third Parties"/>
    <x v="0"/>
    <x v="86"/>
    <n v="2026"/>
    <n v="6"/>
    <s v="USD"/>
    <n v="54.24"/>
    <n v="1"/>
    <n v="72.510744000000003"/>
    <x v="4"/>
    <m/>
    <m/>
    <m/>
    <m/>
    <m/>
    <m/>
    <m/>
    <m/>
    <m/>
    <m/>
  </r>
  <r>
    <x v="6"/>
    <x v="158"/>
    <x v="8"/>
    <s v="Peru"/>
    <x v="3"/>
    <n v="40700"/>
    <s v="Revenues - Third Parties"/>
    <x v="0"/>
    <x v="12"/>
    <n v="2026"/>
    <n v="6"/>
    <s v="USD"/>
    <n v="686.8"/>
    <n v="1"/>
    <n v="918.14858000000004"/>
    <x v="4"/>
    <m/>
    <m/>
    <m/>
    <m/>
    <m/>
    <m/>
    <m/>
    <m/>
    <m/>
    <m/>
  </r>
  <r>
    <x v="6"/>
    <x v="158"/>
    <x v="8"/>
    <s v="Peru"/>
    <x v="3"/>
    <n v="40700"/>
    <s v="Revenues - Third Parties"/>
    <x v="0"/>
    <x v="26"/>
    <n v="2026"/>
    <n v="6"/>
    <s v="USD"/>
    <n v="303"/>
    <n v="1"/>
    <n v="405.06555000000003"/>
    <x v="4"/>
    <m/>
    <m/>
    <m/>
    <m/>
    <m/>
    <m/>
    <m/>
    <m/>
    <m/>
    <m/>
  </r>
  <r>
    <x v="6"/>
    <x v="158"/>
    <x v="8"/>
    <s v="Peru"/>
    <x v="0"/>
    <n v="40700"/>
    <s v="Revenues - Third Parties"/>
    <x v="0"/>
    <x v="4"/>
    <n v="2026"/>
    <n v="6"/>
    <s v="USD"/>
    <n v="95.95"/>
    <n v="1"/>
    <n v="128.2707575"/>
    <x v="4"/>
    <m/>
    <m/>
    <m/>
    <m/>
    <m/>
    <m/>
    <m/>
    <m/>
    <m/>
    <m/>
  </r>
  <r>
    <x v="14"/>
    <x v="443"/>
    <x v="27"/>
    <s v="Peru"/>
    <x v="2"/>
    <n v="40700"/>
    <s v="Revenues - Third Parties"/>
    <x v="0"/>
    <x v="15"/>
    <n v="2026"/>
    <n v="6"/>
    <s v="USD"/>
    <n v="243.28"/>
    <n v="1"/>
    <n v="325.22886800000003"/>
    <x v="4"/>
    <n v="1"/>
    <m/>
    <m/>
    <m/>
    <m/>
    <m/>
    <m/>
    <m/>
    <m/>
    <m/>
  </r>
  <r>
    <x v="14"/>
    <x v="443"/>
    <x v="27"/>
    <s v="Peru"/>
    <x v="3"/>
    <n v="40700"/>
    <s v="Revenues - Third Parties"/>
    <x v="0"/>
    <x v="11"/>
    <n v="2026"/>
    <n v="6"/>
    <s v="USD"/>
    <n v="563.52"/>
    <n v="1"/>
    <n v="753.34171200000003"/>
    <x v="4"/>
    <n v="1"/>
    <m/>
    <m/>
    <m/>
    <m/>
    <m/>
    <m/>
    <m/>
    <m/>
    <m/>
  </r>
  <r>
    <x v="14"/>
    <x v="443"/>
    <x v="27"/>
    <s v="Peru"/>
    <x v="3"/>
    <n v="40700"/>
    <s v="Revenues - Third Parties"/>
    <x v="0"/>
    <x v="14"/>
    <n v="2026"/>
    <n v="6"/>
    <s v="USD"/>
    <n v="287.85000000000002"/>
    <n v="1"/>
    <n v="384.81227250000006"/>
    <x v="4"/>
    <m/>
    <m/>
    <m/>
    <m/>
    <m/>
    <m/>
    <m/>
    <m/>
    <m/>
    <m/>
  </r>
  <r>
    <x v="14"/>
    <x v="443"/>
    <x v="27"/>
    <s v="Peru"/>
    <x v="3"/>
    <n v="40700"/>
    <s v="Revenues - Third Parties"/>
    <x v="0"/>
    <x v="26"/>
    <n v="2026"/>
    <n v="6"/>
    <s v="USD"/>
    <n v="303"/>
    <n v="1"/>
    <n v="405.06555000000003"/>
    <x v="4"/>
    <m/>
    <m/>
    <m/>
    <m/>
    <m/>
    <m/>
    <m/>
    <m/>
    <m/>
    <m/>
  </r>
  <r>
    <x v="14"/>
    <x v="443"/>
    <x v="27"/>
    <s v="Peru"/>
    <x v="0"/>
    <n v="40700"/>
    <s v="Revenues - Third Parties"/>
    <x v="0"/>
    <x v="85"/>
    <n v="2026"/>
    <n v="6"/>
    <s v="USD"/>
    <n v="232.3"/>
    <n v="1"/>
    <n v="310.55025500000005"/>
    <x v="4"/>
    <m/>
    <m/>
    <m/>
    <m/>
    <m/>
    <m/>
    <m/>
    <m/>
    <m/>
    <m/>
  </r>
  <r>
    <x v="14"/>
    <x v="443"/>
    <x v="27"/>
    <s v="Peru"/>
    <x v="3"/>
    <n v="40700"/>
    <s v="Revenues - Third Parties"/>
    <x v="0"/>
    <x v="89"/>
    <n v="2026"/>
    <n v="6"/>
    <s v="USD"/>
    <n v="19.8"/>
    <n v="1"/>
    <n v="26.469630000000002"/>
    <x v="4"/>
    <n v="1"/>
    <m/>
    <m/>
    <m/>
    <m/>
    <m/>
    <m/>
    <m/>
    <m/>
    <m/>
  </r>
  <r>
    <x v="18"/>
    <x v="444"/>
    <x v="44"/>
    <s v="Peru"/>
    <x v="3"/>
    <n v="40700"/>
    <s v="Revenues - Third Parties"/>
    <x v="0"/>
    <x v="26"/>
    <n v="2026"/>
    <n v="6"/>
    <s v="USD"/>
    <n v="1197"/>
    <n v="1"/>
    <n v="1197"/>
    <x v="4"/>
    <m/>
    <m/>
    <m/>
    <m/>
    <m/>
    <m/>
    <m/>
    <m/>
    <m/>
    <m/>
  </r>
  <r>
    <x v="18"/>
    <x v="444"/>
    <x v="44"/>
    <s v="Peru"/>
    <x v="0"/>
    <n v="40700"/>
    <s v="Revenues - Third Parties"/>
    <x v="0"/>
    <x v="1"/>
    <n v="2026"/>
    <n v="6"/>
    <s v="USD"/>
    <n v="163"/>
    <n v="1"/>
    <n v="163"/>
    <x v="4"/>
    <m/>
    <m/>
    <m/>
    <m/>
    <m/>
    <m/>
    <m/>
    <m/>
    <m/>
    <m/>
  </r>
  <r>
    <x v="18"/>
    <x v="444"/>
    <x v="44"/>
    <s v="Peru"/>
    <x v="0"/>
    <n v="40700"/>
    <s v="Revenues - Third Parties"/>
    <x v="0"/>
    <x v="10"/>
    <n v="2026"/>
    <n v="6"/>
    <s v="USD"/>
    <n v="299.25"/>
    <n v="1"/>
    <n v="299.25"/>
    <x v="4"/>
    <m/>
    <m/>
    <m/>
    <m/>
    <m/>
    <m/>
    <m/>
    <m/>
    <m/>
    <m/>
  </r>
  <r>
    <x v="10"/>
    <x v="407"/>
    <x v="28"/>
    <s v="Peru"/>
    <x v="3"/>
    <n v="40700"/>
    <s v="Revenues - Third Parties"/>
    <x v="0"/>
    <x v="86"/>
    <n v="2026"/>
    <n v="6"/>
    <s v="USD"/>
    <n v="53.36"/>
    <n v="1"/>
    <n v="53.36"/>
    <x v="4"/>
    <m/>
    <m/>
    <m/>
    <m/>
    <m/>
    <m/>
    <m/>
    <m/>
    <m/>
    <m/>
  </r>
  <r>
    <x v="10"/>
    <x v="407"/>
    <x v="28"/>
    <s v="Peru"/>
    <x v="3"/>
    <n v="40700"/>
    <s v="Revenues - Third Parties"/>
    <x v="0"/>
    <x v="72"/>
    <n v="2026"/>
    <n v="6"/>
    <s v="USD"/>
    <n v="860"/>
    <n v="1"/>
    <n v="860"/>
    <x v="4"/>
    <n v="1"/>
    <m/>
    <m/>
    <m/>
    <m/>
    <m/>
    <m/>
    <m/>
    <m/>
    <m/>
  </r>
  <r>
    <x v="10"/>
    <x v="407"/>
    <x v="28"/>
    <s v="Peru"/>
    <x v="3"/>
    <n v="40700"/>
    <s v="Revenues - Third Parties"/>
    <x v="0"/>
    <x v="13"/>
    <n v="2026"/>
    <n v="6"/>
    <s v="USD"/>
    <n v="310.12"/>
    <n v="1"/>
    <n v="310.12"/>
    <x v="4"/>
    <m/>
    <m/>
    <m/>
    <m/>
    <m/>
    <m/>
    <m/>
    <m/>
    <m/>
    <m/>
  </r>
  <r>
    <x v="10"/>
    <x v="407"/>
    <x v="28"/>
    <s v="Peru"/>
    <x v="3"/>
    <n v="40700"/>
    <s v="Revenues - Third Parties"/>
    <x v="0"/>
    <x v="26"/>
    <n v="2026"/>
    <n v="6"/>
    <s v="USD"/>
    <n v="443.23"/>
    <n v="1"/>
    <n v="443.23"/>
    <x v="4"/>
    <m/>
    <m/>
    <m/>
    <m/>
    <m/>
    <m/>
    <m/>
    <m/>
    <m/>
    <m/>
  </r>
  <r>
    <x v="10"/>
    <x v="407"/>
    <x v="28"/>
    <s v="Peru"/>
    <x v="0"/>
    <n v="40700"/>
    <s v="Revenues - Third Parties"/>
    <x v="0"/>
    <x v="4"/>
    <n v="2026"/>
    <n v="6"/>
    <s v="USD"/>
    <n v="387.18"/>
    <n v="1"/>
    <n v="387.18"/>
    <x v="4"/>
    <m/>
    <m/>
    <m/>
    <m/>
    <m/>
    <m/>
    <m/>
    <m/>
    <m/>
    <m/>
  </r>
  <r>
    <x v="10"/>
    <x v="445"/>
    <x v="28"/>
    <s v="Peru"/>
    <x v="3"/>
    <n v="40700"/>
    <s v="Revenues - Third Parties"/>
    <x v="0"/>
    <x v="26"/>
    <n v="2026"/>
    <n v="6"/>
    <s v="USD"/>
    <n v="443.23"/>
    <n v="1"/>
    <n v="443.23"/>
    <x v="4"/>
    <m/>
    <m/>
    <m/>
    <m/>
    <m/>
    <m/>
    <m/>
    <m/>
    <m/>
    <m/>
  </r>
  <r>
    <x v="10"/>
    <x v="445"/>
    <x v="28"/>
    <s v="Peru"/>
    <x v="0"/>
    <n v="40700"/>
    <s v="Revenues - Third Parties"/>
    <x v="0"/>
    <x v="4"/>
    <n v="2026"/>
    <n v="6"/>
    <s v="USD"/>
    <n v="258.12"/>
    <n v="1"/>
    <n v="258.12"/>
    <x v="4"/>
    <m/>
    <m/>
    <m/>
    <m/>
    <m/>
    <m/>
    <m/>
    <m/>
    <m/>
    <m/>
  </r>
  <r>
    <x v="4"/>
    <x v="446"/>
    <x v="45"/>
    <s v="Peru"/>
    <x v="2"/>
    <n v="40700"/>
    <s v="Revenues - Third Parties"/>
    <x v="0"/>
    <x v="5"/>
    <n v="2026"/>
    <n v="6"/>
    <s v="USD"/>
    <n v="65.41"/>
    <n v="1"/>
    <n v="75.589758299999986"/>
    <x v="4"/>
    <n v="1"/>
    <m/>
    <m/>
    <m/>
    <m/>
    <m/>
    <m/>
    <m/>
    <m/>
    <m/>
  </r>
  <r>
    <x v="4"/>
    <x v="446"/>
    <x v="45"/>
    <s v="Peru"/>
    <x v="3"/>
    <n v="40700"/>
    <s v="Revenues - Third Parties"/>
    <x v="0"/>
    <x v="26"/>
    <n v="2026"/>
    <n v="6"/>
    <s v="USD"/>
    <n v="1138.4280000000001"/>
    <n v="1"/>
    <n v="1315.60154964"/>
    <x v="4"/>
    <m/>
    <m/>
    <m/>
    <m/>
    <m/>
    <m/>
    <m/>
    <m/>
    <m/>
    <m/>
  </r>
  <r>
    <x v="4"/>
    <x v="446"/>
    <x v="45"/>
    <s v="Peru"/>
    <x v="0"/>
    <n v="40700"/>
    <s v="Revenues - Third Parties"/>
    <x v="0"/>
    <x v="1"/>
    <n v="2026"/>
    <n v="6"/>
    <s v="USD"/>
    <n v="571.86"/>
    <n v="1"/>
    <n v="660.85857179999994"/>
    <x v="4"/>
    <m/>
    <m/>
    <m/>
    <m/>
    <m/>
    <m/>
    <m/>
    <m/>
    <m/>
    <m/>
  </r>
  <r>
    <x v="4"/>
    <x v="446"/>
    <x v="45"/>
    <s v="Peru"/>
    <x v="0"/>
    <n v="40700"/>
    <s v="Revenues - Third Parties"/>
    <x v="0"/>
    <x v="10"/>
    <n v="2026"/>
    <n v="6"/>
    <s v="USD"/>
    <n v="1140.192"/>
    <n v="1"/>
    <n v="1317.64008096"/>
    <x v="4"/>
    <m/>
    <m/>
    <m/>
    <m/>
    <m/>
    <m/>
    <m/>
    <m/>
    <m/>
    <m/>
  </r>
  <r>
    <x v="4"/>
    <x v="447"/>
    <x v="31"/>
    <s v="Peru"/>
    <x v="2"/>
    <n v="40700"/>
    <s v="Revenues - Third Parties"/>
    <x v="0"/>
    <x v="15"/>
    <n v="2026"/>
    <n v="6"/>
    <s v="USD"/>
    <n v="64.61"/>
    <n v="1"/>
    <n v="81.231568600000003"/>
    <x v="4"/>
    <n v="1"/>
    <m/>
    <m/>
    <m/>
    <m/>
    <m/>
    <m/>
    <m/>
    <m/>
    <m/>
  </r>
  <r>
    <x v="4"/>
    <x v="447"/>
    <x v="31"/>
    <s v="Peru"/>
    <x v="3"/>
    <n v="40700"/>
    <s v="Revenues - Third Parties"/>
    <x v="0"/>
    <x v="26"/>
    <n v="2026"/>
    <n v="6"/>
    <s v="USD"/>
    <n v="1487.91"/>
    <n v="1"/>
    <n v="1870.6897266000001"/>
    <x v="4"/>
    <m/>
    <m/>
    <m/>
    <m/>
    <m/>
    <m/>
    <m/>
    <m/>
    <m/>
    <m/>
  </r>
  <r>
    <x v="4"/>
    <x v="447"/>
    <x v="31"/>
    <s v="Peru"/>
    <x v="0"/>
    <n v="40700"/>
    <s v="Revenues - Third Parties"/>
    <x v="0"/>
    <x v="4"/>
    <n v="2026"/>
    <n v="6"/>
    <s v="USD"/>
    <n v="591.5"/>
    <n v="1"/>
    <n v="743.66929000000005"/>
    <x v="4"/>
    <m/>
    <m/>
    <m/>
    <m/>
    <m/>
    <m/>
    <m/>
    <m/>
    <m/>
    <m/>
  </r>
  <r>
    <x v="4"/>
    <x v="448"/>
    <x v="46"/>
    <s v="Peru"/>
    <x v="0"/>
    <n v="40700"/>
    <s v="Revenues - Third Parties"/>
    <x v="0"/>
    <x v="84"/>
    <n v="2026"/>
    <n v="6"/>
    <s v="USD"/>
    <n v="1111.6500000000001"/>
    <n v="1"/>
    <n v="1111.6500000000001"/>
    <x v="4"/>
    <m/>
    <m/>
    <m/>
    <m/>
    <m/>
    <m/>
    <m/>
    <m/>
    <m/>
    <m/>
  </r>
  <r>
    <x v="4"/>
    <x v="448"/>
    <x v="46"/>
    <s v="Peru"/>
    <x v="3"/>
    <n v="40700"/>
    <s v="Revenues - Third Parties"/>
    <x v="0"/>
    <x v="26"/>
    <n v="2026"/>
    <n v="6"/>
    <s v="USD"/>
    <n v="1479.92"/>
    <n v="1"/>
    <n v="1479.92"/>
    <x v="4"/>
    <m/>
    <m/>
    <m/>
    <m/>
    <m/>
    <m/>
    <m/>
    <m/>
    <m/>
    <m/>
  </r>
  <r>
    <x v="4"/>
    <x v="448"/>
    <x v="46"/>
    <s v="Peru"/>
    <x v="0"/>
    <n v="40700"/>
    <s v="Revenues - Third Parties"/>
    <x v="0"/>
    <x v="1"/>
    <n v="2026"/>
    <n v="6"/>
    <s v="USD"/>
    <n v="185.85"/>
    <n v="1"/>
    <n v="185.85"/>
    <x v="4"/>
    <m/>
    <m/>
    <m/>
    <m/>
    <m/>
    <m/>
    <m/>
    <m/>
    <m/>
    <m/>
  </r>
  <r>
    <x v="4"/>
    <x v="449"/>
    <x v="32"/>
    <s v="Peru"/>
    <x v="3"/>
    <n v="40700"/>
    <s v="Revenues - Third Parties"/>
    <x v="0"/>
    <x v="26"/>
    <n v="2026"/>
    <n v="6"/>
    <s v="USD"/>
    <n v="1585"/>
    <n v="1"/>
    <n v="1831.67355"/>
    <x v="4"/>
    <m/>
    <m/>
    <m/>
    <m/>
    <m/>
    <m/>
    <m/>
    <m/>
    <m/>
    <m/>
  </r>
  <r>
    <x v="4"/>
    <x v="449"/>
    <x v="32"/>
    <s v="Peru"/>
    <x v="0"/>
    <n v="40700"/>
    <s v="Revenues - Third Parties"/>
    <x v="0"/>
    <x v="4"/>
    <n v="2026"/>
    <n v="6"/>
    <s v="USD"/>
    <n v="5040.8"/>
    <n v="1"/>
    <n v="5825.299704"/>
    <x v="4"/>
    <m/>
    <m/>
    <m/>
    <m/>
    <m/>
    <m/>
    <m/>
    <m/>
    <m/>
    <m/>
  </r>
  <r>
    <x v="4"/>
    <x v="449"/>
    <x v="32"/>
    <s v="Peru"/>
    <x v="0"/>
    <n v="40700"/>
    <s v="Revenues - Third Parties"/>
    <x v="0"/>
    <x v="1"/>
    <n v="2026"/>
    <n v="6"/>
    <s v="USD"/>
    <n v="853.28"/>
    <n v="1"/>
    <n v="986.07596639999986"/>
    <x v="4"/>
    <m/>
    <m/>
    <m/>
    <m/>
    <m/>
    <m/>
    <m/>
    <m/>
    <m/>
    <m/>
  </r>
  <r>
    <x v="4"/>
    <x v="450"/>
    <x v="45"/>
    <s v="Peru"/>
    <x v="2"/>
    <n v="40700"/>
    <s v="Revenues - Third Parties"/>
    <x v="0"/>
    <x v="15"/>
    <n v="2026"/>
    <n v="6"/>
    <s v="USD"/>
    <n v="65.41"/>
    <n v="1"/>
    <n v="75.589758299999986"/>
    <x v="4"/>
    <n v="1"/>
    <m/>
    <m/>
    <m/>
    <m/>
    <m/>
    <m/>
    <m/>
    <m/>
    <m/>
  </r>
  <r>
    <x v="4"/>
    <x v="450"/>
    <x v="45"/>
    <s v="Peru"/>
    <x v="0"/>
    <n v="40700"/>
    <s v="Revenues - Third Parties"/>
    <x v="0"/>
    <x v="0"/>
    <n v="2026"/>
    <n v="6"/>
    <s v="USD"/>
    <n v="733.15800000000002"/>
    <n v="1"/>
    <n v="847.25937953999994"/>
    <x v="4"/>
    <m/>
    <m/>
    <m/>
    <m/>
    <m/>
    <m/>
    <m/>
    <m/>
    <m/>
    <m/>
  </r>
  <r>
    <x v="4"/>
    <x v="450"/>
    <x v="45"/>
    <s v="Peru"/>
    <x v="3"/>
    <n v="40700"/>
    <s v="Revenues - Third Parties"/>
    <x v="0"/>
    <x v="26"/>
    <n v="2026"/>
    <n v="6"/>
    <s v="USD"/>
    <n v="1229.4989999999998"/>
    <n v="1"/>
    <n v="1420.8459293699998"/>
    <x v="4"/>
    <m/>
    <m/>
    <m/>
    <m/>
    <m/>
    <m/>
    <m/>
    <m/>
    <m/>
    <m/>
  </r>
  <r>
    <x v="4"/>
    <x v="451"/>
    <x v="45"/>
    <s v="Peru"/>
    <x v="2"/>
    <n v="40700"/>
    <s v="Revenues - Third Parties"/>
    <x v="0"/>
    <x v="15"/>
    <n v="2026"/>
    <n v="6"/>
    <s v="USD"/>
    <n v="140.62"/>
    <n v="1"/>
    <n v="162.5046906"/>
    <x v="4"/>
    <n v="1"/>
    <m/>
    <m/>
    <m/>
    <m/>
    <m/>
    <m/>
    <m/>
    <m/>
    <m/>
  </r>
  <r>
    <x v="4"/>
    <x v="451"/>
    <x v="45"/>
    <s v="Peru"/>
    <x v="3"/>
    <n v="40700"/>
    <s v="Revenues - Third Parties"/>
    <x v="0"/>
    <x v="11"/>
    <n v="2026"/>
    <n v="6"/>
    <s v="USD"/>
    <n v="232.29"/>
    <n v="1"/>
    <n v="268.44129269999996"/>
    <x v="4"/>
    <n v="1"/>
    <m/>
    <m/>
    <m/>
    <m/>
    <m/>
    <m/>
    <m/>
    <m/>
    <m/>
  </r>
  <r>
    <x v="4"/>
    <x v="451"/>
    <x v="45"/>
    <s v="Peru"/>
    <x v="3"/>
    <n v="40700"/>
    <s v="Revenues - Third Parties"/>
    <x v="0"/>
    <x v="14"/>
    <n v="2026"/>
    <n v="6"/>
    <s v="USD"/>
    <n v="246.27599999999998"/>
    <n v="1"/>
    <n v="284.60393387999994"/>
    <x v="4"/>
    <m/>
    <m/>
    <m/>
    <m/>
    <m/>
    <m/>
    <m/>
    <m/>
    <m/>
    <m/>
  </r>
  <r>
    <x v="4"/>
    <x v="451"/>
    <x v="45"/>
    <s v="Peru"/>
    <x v="3"/>
    <n v="40700"/>
    <s v="Revenues - Third Parties"/>
    <x v="0"/>
    <x v="26"/>
    <n v="2026"/>
    <n v="6"/>
    <s v="USD"/>
    <n v="1229.4989999999998"/>
    <n v="1"/>
    <n v="1420.8459293699998"/>
    <x v="4"/>
    <m/>
    <m/>
    <m/>
    <m/>
    <m/>
    <m/>
    <m/>
    <m/>
    <m/>
    <m/>
  </r>
  <r>
    <x v="4"/>
    <x v="451"/>
    <x v="45"/>
    <s v="Peru"/>
    <x v="0"/>
    <n v="40700"/>
    <s v="Revenues - Third Parties"/>
    <x v="0"/>
    <x v="1"/>
    <n v="2026"/>
    <n v="6"/>
    <s v="USD"/>
    <n v="463.21199999999993"/>
    <n v="1"/>
    <n v="535.3016835599999"/>
    <x v="4"/>
    <m/>
    <m/>
    <m/>
    <m/>
    <m/>
    <m/>
    <m/>
    <m/>
    <m/>
    <m/>
  </r>
  <r>
    <x v="4"/>
    <x v="451"/>
    <x v="45"/>
    <s v="Peru"/>
    <x v="0"/>
    <n v="40700"/>
    <s v="Revenues - Third Parties"/>
    <x v="0"/>
    <x v="10"/>
    <n v="2026"/>
    <n v="6"/>
    <s v="USD"/>
    <n v="1231.3800000000001"/>
    <n v="1"/>
    <n v="1423.0196694000001"/>
    <x v="4"/>
    <m/>
    <m/>
    <m/>
    <m/>
    <m/>
    <m/>
    <m/>
    <m/>
    <m/>
    <m/>
  </r>
  <r>
    <x v="4"/>
    <x v="451"/>
    <x v="45"/>
    <s v="Peru"/>
    <x v="3"/>
    <n v="40700"/>
    <s v="Revenues - Third Parties"/>
    <x v="0"/>
    <x v="89"/>
    <n v="2026"/>
    <n v="6"/>
    <s v="USD"/>
    <n v="106.77"/>
    <n v="1"/>
    <n v="123.38661509999999"/>
    <x v="4"/>
    <n v="1"/>
    <m/>
    <m/>
    <m/>
    <m/>
    <m/>
    <m/>
    <m/>
    <m/>
    <m/>
  </r>
  <r>
    <x v="4"/>
    <x v="413"/>
    <x v="18"/>
    <s v="Peru"/>
    <x v="3"/>
    <n v="40700"/>
    <s v="Revenues - Third Parties"/>
    <x v="0"/>
    <x v="26"/>
    <n v="2026"/>
    <n v="6"/>
    <s v="USD"/>
    <n v="621.57000000000005"/>
    <n v="1"/>
    <n v="621.57000000000005"/>
    <x v="4"/>
    <m/>
    <m/>
    <m/>
    <m/>
    <m/>
    <m/>
    <m/>
    <m/>
    <m/>
    <m/>
  </r>
  <r>
    <x v="4"/>
    <x v="413"/>
    <x v="18"/>
    <s v="Peru"/>
    <x v="0"/>
    <n v="40700"/>
    <s v="Revenues - Third Parties"/>
    <x v="0"/>
    <x v="9"/>
    <n v="2026"/>
    <n v="6"/>
    <s v="USD"/>
    <n v="371.12"/>
    <n v="1"/>
    <n v="371.12"/>
    <x v="4"/>
    <m/>
    <m/>
    <m/>
    <m/>
    <m/>
    <m/>
    <m/>
    <m/>
    <m/>
    <m/>
  </r>
  <r>
    <x v="4"/>
    <x v="414"/>
    <x v="31"/>
    <s v="Peru"/>
    <x v="2"/>
    <n v="40700"/>
    <s v="Revenues - Third Parties"/>
    <x v="0"/>
    <x v="15"/>
    <n v="2026"/>
    <n v="6"/>
    <s v="USD"/>
    <n v="129.22"/>
    <n v="1"/>
    <n v="162.46313720000001"/>
    <x v="4"/>
    <n v="1"/>
    <m/>
    <m/>
    <m/>
    <m/>
    <m/>
    <m/>
    <m/>
    <m/>
    <m/>
  </r>
  <r>
    <x v="4"/>
    <x v="414"/>
    <x v="31"/>
    <s v="Peru"/>
    <x v="3"/>
    <n v="40700"/>
    <s v="Revenues - Third Parties"/>
    <x v="0"/>
    <x v="16"/>
    <n v="2026"/>
    <n v="6"/>
    <s v="USD"/>
    <n v="833.28"/>
    <n v="1"/>
    <n v="1047.6496128000001"/>
    <x v="4"/>
    <n v="1"/>
    <m/>
    <m/>
    <m/>
    <m/>
    <m/>
    <m/>
    <m/>
    <m/>
    <m/>
  </r>
  <r>
    <x v="4"/>
    <x v="414"/>
    <x v="31"/>
    <s v="Peru"/>
    <x v="3"/>
    <n v="40700"/>
    <s v="Revenues - Third Parties"/>
    <x v="0"/>
    <x v="13"/>
    <n v="2026"/>
    <n v="6"/>
    <s v="USD"/>
    <n v="929.76"/>
    <n v="1"/>
    <n v="1168.9500576"/>
    <x v="4"/>
    <m/>
    <m/>
    <m/>
    <m/>
    <m/>
    <m/>
    <m/>
    <m/>
    <m/>
    <m/>
  </r>
  <r>
    <x v="4"/>
    <x v="414"/>
    <x v="31"/>
    <s v="Peru"/>
    <x v="3"/>
    <n v="40700"/>
    <s v="Revenues - Third Parties"/>
    <x v="0"/>
    <x v="26"/>
    <n v="2026"/>
    <n v="6"/>
    <s v="USD"/>
    <n v="1547.23"/>
    <n v="1"/>
    <n v="1945.2703898000002"/>
    <x v="4"/>
    <m/>
    <m/>
    <m/>
    <m/>
    <m/>
    <m/>
    <m/>
    <m/>
    <m/>
    <m/>
  </r>
  <r>
    <x v="4"/>
    <x v="414"/>
    <x v="31"/>
    <s v="Peru"/>
    <x v="0"/>
    <n v="40700"/>
    <s v="Revenues - Third Parties"/>
    <x v="0"/>
    <x v="9"/>
    <n v="2026"/>
    <n v="6"/>
    <s v="USD"/>
    <n v="2320.86"/>
    <n v="1"/>
    <n v="2917.9244436000004"/>
    <x v="4"/>
    <m/>
    <m/>
    <m/>
    <m/>
    <m/>
    <m/>
    <m/>
    <m/>
    <m/>
    <m/>
  </r>
  <r>
    <x v="4"/>
    <x v="414"/>
    <x v="31"/>
    <s v="Peru"/>
    <x v="3"/>
    <n v="40700"/>
    <s v="Revenues - Third Parties"/>
    <x v="0"/>
    <x v="71"/>
    <n v="2026"/>
    <n v="6"/>
    <s v="USD"/>
    <n v="362.76"/>
    <n v="1"/>
    <n v="456.08363760000003"/>
    <x v="4"/>
    <n v="1"/>
    <m/>
    <m/>
    <m/>
    <m/>
    <m/>
    <m/>
    <m/>
    <m/>
    <m/>
  </r>
  <r>
    <x v="4"/>
    <x v="416"/>
    <x v="34"/>
    <s v="Peru"/>
    <x v="0"/>
    <n v="40900"/>
    <s v="Revenues- IC"/>
    <x v="0"/>
    <x v="100"/>
    <n v="2026"/>
    <n v="6"/>
    <s v="USD"/>
    <n v="163.92"/>
    <n v="1"/>
    <n v="163.92"/>
    <x v="4"/>
    <m/>
    <m/>
    <m/>
    <m/>
    <m/>
    <m/>
    <m/>
    <m/>
    <m/>
    <m/>
  </r>
  <r>
    <x v="4"/>
    <x v="416"/>
    <x v="34"/>
    <s v="Peru"/>
    <x v="3"/>
    <n v="40900"/>
    <s v="Revenues- IC"/>
    <x v="0"/>
    <x v="26"/>
    <n v="2026"/>
    <n v="6"/>
    <s v="USD"/>
    <n v="1386.88"/>
    <n v="1"/>
    <n v="1386.88"/>
    <x v="4"/>
    <m/>
    <m/>
    <m/>
    <m/>
    <m/>
    <m/>
    <m/>
    <m/>
    <m/>
    <m/>
  </r>
  <r>
    <x v="4"/>
    <x v="416"/>
    <x v="34"/>
    <s v="Peru"/>
    <x v="0"/>
    <n v="40900"/>
    <s v="Revenues- IC"/>
    <x v="0"/>
    <x v="9"/>
    <n v="2026"/>
    <n v="6"/>
    <s v="USD"/>
    <n v="311.74"/>
    <n v="1"/>
    <n v="311.74"/>
    <x v="4"/>
    <m/>
    <m/>
    <m/>
    <m/>
    <m/>
    <m/>
    <m/>
    <m/>
    <m/>
    <m/>
  </r>
  <r>
    <x v="4"/>
    <x v="416"/>
    <x v="34"/>
    <s v="Peru"/>
    <x v="0"/>
    <n v="40900"/>
    <s v="Revenues- IC"/>
    <x v="0"/>
    <x v="10"/>
    <n v="2026"/>
    <n v="6"/>
    <s v="USD"/>
    <n v="326.82"/>
    <n v="1"/>
    <n v="326.82"/>
    <x v="4"/>
    <m/>
    <m/>
    <m/>
    <m/>
    <m/>
    <m/>
    <m/>
    <m/>
    <m/>
    <m/>
  </r>
  <r>
    <x v="4"/>
    <x v="452"/>
    <x v="47"/>
    <s v="Peru"/>
    <x v="3"/>
    <n v="40700"/>
    <s v="Revenues - Third Parties"/>
    <x v="0"/>
    <x v="26"/>
    <n v="2026"/>
    <n v="6"/>
    <s v="USD"/>
    <n v="1282.3800000000001"/>
    <n v="1"/>
    <n v="1481.9567994000001"/>
    <x v="4"/>
    <m/>
    <m/>
    <m/>
    <m/>
    <m/>
    <m/>
    <m/>
    <m/>
    <m/>
    <m/>
  </r>
  <r>
    <x v="4"/>
    <x v="452"/>
    <x v="47"/>
    <s v="Peru"/>
    <x v="3"/>
    <n v="40700"/>
    <s v="Revenues - Third Parties"/>
    <x v="0"/>
    <x v="88"/>
    <n v="2026"/>
    <n v="6"/>
    <s v="USD"/>
    <n v="2671.44"/>
    <n v="1"/>
    <n v="3087.1962071999997"/>
    <x v="4"/>
    <m/>
    <m/>
    <m/>
    <m/>
    <m/>
    <m/>
    <m/>
    <m/>
    <m/>
    <m/>
  </r>
  <r>
    <x v="4"/>
    <x v="452"/>
    <x v="47"/>
    <s v="Peru"/>
    <x v="0"/>
    <n v="40700"/>
    <s v="Revenues - Third Parties"/>
    <x v="0"/>
    <x v="10"/>
    <n v="2026"/>
    <n v="6"/>
    <s v="USD"/>
    <n v="706.4"/>
    <n v="1"/>
    <n v="816.33703199999991"/>
    <x v="4"/>
    <m/>
    <m/>
    <m/>
    <m/>
    <m/>
    <m/>
    <m/>
    <m/>
    <m/>
    <m/>
  </r>
  <r>
    <x v="19"/>
    <x v="453"/>
    <x v="48"/>
    <s v="Peru"/>
    <x v="2"/>
    <n v="40700"/>
    <s v="Revenues - Third Parties"/>
    <x v="0"/>
    <x v="15"/>
    <n v="2026"/>
    <n v="6"/>
    <s v="USD"/>
    <n v="1622.06"/>
    <n v="1"/>
    <n v="1622.06"/>
    <x v="4"/>
    <n v="1"/>
    <m/>
    <m/>
    <m/>
    <m/>
    <m/>
    <m/>
    <m/>
    <m/>
    <m/>
  </r>
  <r>
    <x v="19"/>
    <x v="453"/>
    <x v="48"/>
    <s v="Peru"/>
    <x v="3"/>
    <n v="40700"/>
    <s v="Revenues - Third Parties"/>
    <x v="0"/>
    <x v="12"/>
    <n v="2026"/>
    <n v="6"/>
    <s v="USD"/>
    <n v="1781.55"/>
    <n v="1"/>
    <n v="1781.55"/>
    <x v="4"/>
    <m/>
    <m/>
    <m/>
    <m/>
    <m/>
    <m/>
    <m/>
    <m/>
    <m/>
    <m/>
  </r>
  <r>
    <x v="19"/>
    <x v="453"/>
    <x v="48"/>
    <s v="Peru"/>
    <x v="3"/>
    <n v="40700"/>
    <s v="Revenues - Third Parties"/>
    <x v="0"/>
    <x v="26"/>
    <n v="2026"/>
    <n v="6"/>
    <s v="USD"/>
    <n v="1187.72"/>
    <n v="1"/>
    <n v="1187.72"/>
    <x v="4"/>
    <m/>
    <m/>
    <m/>
    <m/>
    <m/>
    <m/>
    <m/>
    <m/>
    <m/>
    <m/>
  </r>
  <r>
    <x v="19"/>
    <x v="453"/>
    <x v="48"/>
    <s v="Peru"/>
    <x v="3"/>
    <n v="40700"/>
    <s v="Revenues - Third Parties"/>
    <x v="0"/>
    <x v="21"/>
    <n v="2026"/>
    <n v="6"/>
    <s v="USD"/>
    <n v="791.82"/>
    <n v="1"/>
    <n v="791.82"/>
    <x v="4"/>
    <m/>
    <m/>
    <m/>
    <m/>
    <m/>
    <m/>
    <m/>
    <m/>
    <m/>
    <m/>
  </r>
  <r>
    <x v="19"/>
    <x v="453"/>
    <x v="48"/>
    <s v="Peru"/>
    <x v="0"/>
    <n v="40700"/>
    <s v="Revenues - Third Parties"/>
    <x v="0"/>
    <x v="9"/>
    <n v="2026"/>
    <n v="6"/>
    <s v="USD"/>
    <n v="7274.82"/>
    <n v="1"/>
    <n v="7274.82"/>
    <x v="4"/>
    <m/>
    <m/>
    <m/>
    <m/>
    <m/>
    <m/>
    <m/>
    <m/>
    <m/>
    <m/>
  </r>
  <r>
    <x v="19"/>
    <x v="453"/>
    <x v="48"/>
    <s v="Peru"/>
    <x v="0"/>
    <n v="40700"/>
    <s v="Revenues - Third Parties"/>
    <x v="0"/>
    <x v="1"/>
    <n v="2026"/>
    <n v="6"/>
    <s v="USD"/>
    <n v="2177.4499999999998"/>
    <n v="1"/>
    <n v="2177.4499999999998"/>
    <x v="4"/>
    <m/>
    <m/>
    <m/>
    <m/>
    <m/>
    <m/>
    <m/>
    <m/>
    <m/>
    <m/>
  </r>
  <r>
    <x v="14"/>
    <x v="421"/>
    <x v="27"/>
    <s v="Peru"/>
    <x v="3"/>
    <n v="40700"/>
    <s v="Revenues - Third Parties"/>
    <x v="0"/>
    <x v="26"/>
    <n v="2026"/>
    <n v="6"/>
    <s v="USD"/>
    <n v="402.36"/>
    <n v="1"/>
    <n v="402.36"/>
    <x v="4"/>
    <m/>
    <m/>
    <m/>
    <m/>
    <m/>
    <m/>
    <m/>
    <m/>
    <m/>
    <m/>
  </r>
  <r>
    <x v="14"/>
    <x v="421"/>
    <x v="27"/>
    <s v="Peru"/>
    <x v="0"/>
    <n v="40700"/>
    <s v="Revenues - Third Parties"/>
    <x v="0"/>
    <x v="85"/>
    <n v="2026"/>
    <n v="6"/>
    <s v="USD"/>
    <n v="925.44"/>
    <n v="1"/>
    <n v="925.44"/>
    <x v="4"/>
    <m/>
    <m/>
    <m/>
    <m/>
    <m/>
    <m/>
    <m/>
    <m/>
    <m/>
    <m/>
  </r>
  <r>
    <x v="4"/>
    <x v="454"/>
    <x v="18"/>
    <s v="Peru"/>
    <x v="3"/>
    <n v="40700"/>
    <s v="Revenues - Third Parties"/>
    <x v="0"/>
    <x v="26"/>
    <n v="2026"/>
    <n v="6"/>
    <s v="USD"/>
    <n v="1087.74"/>
    <n v="1"/>
    <n v="1087.74"/>
    <x v="4"/>
    <m/>
    <m/>
    <m/>
    <m/>
    <m/>
    <m/>
    <m/>
    <m/>
    <m/>
    <m/>
  </r>
  <r>
    <x v="4"/>
    <x v="454"/>
    <x v="18"/>
    <s v="Peru"/>
    <x v="0"/>
    <n v="40700"/>
    <s v="Revenues - Third Parties"/>
    <x v="0"/>
    <x v="9"/>
    <n v="2026"/>
    <n v="6"/>
    <s v="USD"/>
    <n v="345.15"/>
    <n v="1"/>
    <n v="345.15"/>
    <x v="4"/>
    <m/>
    <m/>
    <m/>
    <m/>
    <m/>
    <m/>
    <m/>
    <m/>
    <m/>
    <m/>
  </r>
  <r>
    <x v="4"/>
    <x v="455"/>
    <x v="41"/>
    <s v="Peru"/>
    <x v="3"/>
    <n v="40700"/>
    <s v="Revenues - Third Parties"/>
    <x v="0"/>
    <x v="26"/>
    <n v="2026"/>
    <n v="6"/>
    <s v="USD"/>
    <n v="1696.88"/>
    <n v="1"/>
    <n v="1696.88"/>
    <x v="4"/>
    <m/>
    <m/>
    <m/>
    <m/>
    <m/>
    <m/>
    <m/>
    <m/>
    <m/>
    <m/>
  </r>
  <r>
    <x v="4"/>
    <x v="455"/>
    <x v="41"/>
    <s v="Peru"/>
    <x v="0"/>
    <n v="40700"/>
    <s v="Revenues - Third Parties"/>
    <x v="0"/>
    <x v="4"/>
    <n v="2026"/>
    <n v="6"/>
    <s v="USD"/>
    <n v="3622.7"/>
    <n v="1"/>
    <n v="3622.7"/>
    <x v="4"/>
    <m/>
    <m/>
    <m/>
    <m/>
    <m/>
    <m/>
    <m/>
    <m/>
    <m/>
    <m/>
  </r>
  <r>
    <x v="1"/>
    <x v="318"/>
    <x v="1"/>
    <s v="Peru"/>
    <x v="3"/>
    <n v="40700"/>
    <s v="Revenues - Third Parties"/>
    <x v="0"/>
    <x v="11"/>
    <n v="2026"/>
    <n v="6"/>
    <s v="USD"/>
    <n v="0"/>
    <n v="1"/>
    <n v="0"/>
    <x v="4"/>
    <n v="1"/>
    <m/>
    <m/>
    <m/>
    <m/>
    <m/>
    <m/>
    <m/>
    <m/>
    <m/>
  </r>
  <r>
    <x v="1"/>
    <x v="318"/>
    <x v="1"/>
    <s v="Peru"/>
    <x v="3"/>
    <n v="40700"/>
    <s v="Revenues - Third Parties"/>
    <x v="0"/>
    <x v="87"/>
    <n v="2026"/>
    <n v="6"/>
    <s v="USD"/>
    <n v="0"/>
    <n v="1"/>
    <n v="0"/>
    <x v="4"/>
    <n v="1"/>
    <m/>
    <m/>
    <m/>
    <m/>
    <m/>
    <m/>
    <m/>
    <m/>
    <m/>
  </r>
  <r>
    <x v="1"/>
    <x v="318"/>
    <x v="1"/>
    <s v="Peru"/>
    <x v="3"/>
    <n v="40700"/>
    <s v="Revenues - Third Parties"/>
    <x v="0"/>
    <x v="101"/>
    <n v="2026"/>
    <n v="6"/>
    <s v="USD"/>
    <n v="0"/>
    <n v="1"/>
    <n v="0"/>
    <x v="4"/>
    <n v="1"/>
    <m/>
    <m/>
    <m/>
    <m/>
    <m/>
    <m/>
    <m/>
    <m/>
    <m/>
  </r>
  <r>
    <x v="4"/>
    <x v="456"/>
    <x v="49"/>
    <s v="Peru"/>
    <x v="5"/>
    <n v="40700"/>
    <s v="Revenues - Third Parties"/>
    <x v="0"/>
    <x v="102"/>
    <n v="2026"/>
    <n v="6"/>
    <s v="USD"/>
    <n v="0"/>
    <n v="1"/>
    <n v="0"/>
    <x v="4"/>
    <n v="1"/>
    <m/>
    <m/>
    <m/>
    <m/>
    <m/>
    <m/>
    <m/>
    <m/>
    <m/>
  </r>
  <r>
    <x v="4"/>
    <x v="456"/>
    <x v="49"/>
    <s v="Peru"/>
    <x v="5"/>
    <n v="40700"/>
    <s v="Revenues - Third Parties"/>
    <x v="0"/>
    <x v="103"/>
    <n v="2026"/>
    <n v="6"/>
    <s v="USD"/>
    <n v="0"/>
    <n v="1"/>
    <n v="0"/>
    <x v="4"/>
    <n v="1"/>
    <m/>
    <m/>
    <m/>
    <m/>
    <m/>
    <m/>
    <m/>
    <m/>
    <m/>
  </r>
  <r>
    <x v="4"/>
    <x v="457"/>
    <x v="49"/>
    <s v="Peru"/>
    <x v="3"/>
    <n v="40700"/>
    <s v="Revenues - Third Parties"/>
    <x v="0"/>
    <x v="12"/>
    <n v="2026"/>
    <n v="6"/>
    <s v="USD"/>
    <n v="0"/>
    <n v="1"/>
    <n v="0"/>
    <x v="4"/>
    <m/>
    <m/>
    <m/>
    <m/>
    <m/>
    <m/>
    <m/>
    <m/>
    <m/>
    <m/>
  </r>
  <r>
    <x v="4"/>
    <x v="457"/>
    <x v="49"/>
    <s v="Peru"/>
    <x v="3"/>
    <n v="40700"/>
    <s v="Revenues - Third Parties"/>
    <x v="0"/>
    <x v="26"/>
    <n v="2026"/>
    <n v="6"/>
    <s v="USD"/>
    <n v="0"/>
    <n v="1"/>
    <n v="0"/>
    <x v="4"/>
    <m/>
    <m/>
    <m/>
    <m/>
    <m/>
    <m/>
    <m/>
    <m/>
    <m/>
    <m/>
  </r>
  <r>
    <x v="4"/>
    <x v="457"/>
    <x v="49"/>
    <s v="Peru"/>
    <x v="3"/>
    <n v="40700"/>
    <s v="Revenues - Third Parties"/>
    <x v="0"/>
    <x v="21"/>
    <n v="2026"/>
    <n v="6"/>
    <s v="USD"/>
    <n v="0"/>
    <n v="1"/>
    <n v="0"/>
    <x v="4"/>
    <m/>
    <m/>
    <m/>
    <m/>
    <m/>
    <m/>
    <m/>
    <m/>
    <m/>
    <m/>
  </r>
  <r>
    <x v="4"/>
    <x v="458"/>
    <x v="50"/>
    <s v="Peru"/>
    <x v="3"/>
    <n v="40700"/>
    <s v="Revenues - Third Parties"/>
    <x v="0"/>
    <x v="104"/>
    <n v="2026"/>
    <n v="6"/>
    <s v="USD"/>
    <n v="0"/>
    <n v="1"/>
    <n v="0"/>
    <x v="4"/>
    <s v="Not Applicable"/>
    <m/>
    <m/>
    <m/>
    <m/>
    <m/>
    <m/>
    <m/>
    <m/>
    <m/>
  </r>
  <r>
    <x v="4"/>
    <x v="458"/>
    <x v="50"/>
    <s v="Peru"/>
    <x v="2"/>
    <n v="40700"/>
    <s v="Revenues - Third Parties"/>
    <x v="0"/>
    <x v="104"/>
    <n v="2026"/>
    <n v="6"/>
    <s v="USD"/>
    <n v="0"/>
    <n v="1"/>
    <n v="0"/>
    <x v="4"/>
    <s v="Not Applicable"/>
    <m/>
    <m/>
    <m/>
    <m/>
    <m/>
    <m/>
    <m/>
    <m/>
    <m/>
  </r>
  <r>
    <x v="4"/>
    <x v="458"/>
    <x v="50"/>
    <s v="Peru"/>
    <x v="0"/>
    <n v="40700"/>
    <s v="Revenues - Third Parties"/>
    <x v="0"/>
    <x v="104"/>
    <n v="2026"/>
    <n v="6"/>
    <s v="USD"/>
    <n v="0"/>
    <n v="1"/>
    <n v="0"/>
    <x v="4"/>
    <s v="Not Applicable"/>
    <m/>
    <m/>
    <m/>
    <m/>
    <m/>
    <m/>
    <m/>
    <m/>
    <m/>
  </r>
  <r>
    <x v="4"/>
    <x v="115"/>
    <x v="5"/>
    <s v="Peru"/>
    <x v="3"/>
    <n v="40700"/>
    <s v="Revenues - Third Parties"/>
    <x v="0"/>
    <x v="81"/>
    <n v="2026"/>
    <n v="6"/>
    <s v="USD"/>
    <n v="-9331.0445227541841"/>
    <n v="1"/>
    <n v="-9331.0445227541841"/>
    <x v="4"/>
    <s v="Not Applicable"/>
    <m/>
    <m/>
    <m/>
    <m/>
    <m/>
    <m/>
    <m/>
    <m/>
    <m/>
  </r>
  <r>
    <x v="4"/>
    <x v="115"/>
    <x v="5"/>
    <s v="Peru"/>
    <x v="2"/>
    <n v="40700"/>
    <s v="Revenues - Third Parties"/>
    <x v="0"/>
    <x v="81"/>
    <n v="2026"/>
    <n v="6"/>
    <s v="USD"/>
    <n v="-611.56263730089984"/>
    <n v="1"/>
    <n v="-611.56263730089984"/>
    <x v="4"/>
    <s v="Not Applicable"/>
    <m/>
    <m/>
    <m/>
    <m/>
    <m/>
    <m/>
    <m/>
    <m/>
    <m/>
  </r>
  <r>
    <x v="4"/>
    <x v="115"/>
    <x v="5"/>
    <s v="Peru"/>
    <x v="0"/>
    <n v="40700"/>
    <s v="Revenues - Third Parties"/>
    <x v="0"/>
    <x v="81"/>
    <n v="2026"/>
    <n v="6"/>
    <s v="USD"/>
    <n v="-6225.8078924012143"/>
    <n v="1"/>
    <n v="-6225.8078924012143"/>
    <x v="4"/>
    <s v="Not Applicable"/>
    <m/>
    <m/>
    <m/>
    <m/>
    <m/>
    <m/>
    <m/>
    <m/>
    <m/>
  </r>
  <r>
    <x v="4"/>
    <x v="459"/>
    <x v="37"/>
    <s v="Peru"/>
    <x v="7"/>
    <n v="40700"/>
    <s v="Revenues - Third Parties"/>
    <x v="0"/>
    <x v="92"/>
    <n v="2026"/>
    <n v="6"/>
    <s v="USD"/>
    <n v="0"/>
    <n v="1"/>
    <n v="0"/>
    <x v="4"/>
    <s v="Not Applicable"/>
    <m/>
    <m/>
    <m/>
    <m/>
    <m/>
    <m/>
    <m/>
    <m/>
    <m/>
  </r>
  <r>
    <x v="4"/>
    <x v="459"/>
    <x v="37"/>
    <s v="Peru"/>
    <x v="7"/>
    <n v="40700"/>
    <s v="Revenues - Third Parties"/>
    <x v="0"/>
    <x v="92"/>
    <n v="2026"/>
    <n v="6"/>
    <s v="USD"/>
    <n v="0"/>
    <n v="1"/>
    <n v="0"/>
    <x v="4"/>
    <s v="Not Applicable"/>
    <m/>
    <m/>
    <m/>
    <m/>
    <m/>
    <m/>
    <m/>
    <m/>
    <m/>
  </r>
  <r>
    <x v="4"/>
    <x v="459"/>
    <x v="37"/>
    <s v="Peru"/>
    <x v="7"/>
    <n v="40700"/>
    <s v="Revenues - Third Parties"/>
    <x v="0"/>
    <x v="92"/>
    <n v="2026"/>
    <n v="6"/>
    <s v="USD"/>
    <n v="0"/>
    <n v="1"/>
    <n v="0"/>
    <x v="4"/>
    <s v="Not Applicable"/>
    <m/>
    <m/>
    <m/>
    <m/>
    <m/>
    <m/>
    <m/>
    <m/>
    <m/>
  </r>
  <r>
    <x v="4"/>
    <x v="459"/>
    <x v="37"/>
    <s v="Peru"/>
    <x v="7"/>
    <n v="40700"/>
    <s v="Revenues - Third Parties"/>
    <x v="0"/>
    <x v="92"/>
    <n v="2026"/>
    <n v="6"/>
    <s v="USD"/>
    <n v="0"/>
    <n v="1"/>
    <n v="0"/>
    <x v="4"/>
    <s v="Not Applicable"/>
    <m/>
    <m/>
    <m/>
    <m/>
    <m/>
    <m/>
    <m/>
    <m/>
    <m/>
  </r>
  <r>
    <x v="4"/>
    <x v="459"/>
    <x v="37"/>
    <s v="Peru"/>
    <x v="7"/>
    <n v="40700"/>
    <s v="Revenues - Third Parties"/>
    <x v="0"/>
    <x v="92"/>
    <n v="2026"/>
    <n v="6"/>
    <s v="USD"/>
    <n v="0"/>
    <n v="1"/>
    <n v="0"/>
    <x v="4"/>
    <s v="Not Applicable"/>
    <m/>
    <m/>
    <m/>
    <m/>
    <m/>
    <m/>
    <m/>
    <m/>
    <m/>
  </r>
  <r>
    <x v="9"/>
    <x v="115"/>
    <x v="15"/>
    <s v="Peru"/>
    <x v="2"/>
    <n v="40700"/>
    <s v="Revenues - Third Parties"/>
    <x v="0"/>
    <x v="68"/>
    <n v="2026"/>
    <n v="6"/>
    <s v="USD"/>
    <n v="17"/>
    <n v="1"/>
    <n v="17"/>
    <x v="4"/>
    <s v="Not Applicable"/>
    <m/>
    <m/>
    <m/>
    <m/>
    <m/>
    <m/>
    <m/>
    <m/>
    <m/>
  </r>
  <r>
    <x v="9"/>
    <x v="115"/>
    <x v="15"/>
    <s v="Peru"/>
    <x v="2"/>
    <n v="40700"/>
    <s v="Revenues - Third Parties"/>
    <x v="0"/>
    <x v="37"/>
    <n v="2026"/>
    <n v="6"/>
    <s v="USD"/>
    <n v="-15882.965862987739"/>
    <n v="1"/>
    <n v="-15882.965862987739"/>
    <x v="4"/>
    <s v="Not Applicable"/>
    <m/>
    <m/>
    <m/>
    <m/>
    <m/>
    <m/>
    <m/>
    <m/>
    <m/>
  </r>
  <r>
    <x v="9"/>
    <x v="115"/>
    <x v="15"/>
    <s v="Peru"/>
    <x v="3"/>
    <n v="40700"/>
    <s v="Revenues - Third Parties"/>
    <x v="0"/>
    <x v="37"/>
    <n v="2026"/>
    <n v="6"/>
    <s v="USD"/>
    <n v="-30221.417689333332"/>
    <n v="1"/>
    <n v="-30221.417689333332"/>
    <x v="4"/>
    <s v="Not Applicable"/>
    <m/>
    <m/>
    <m/>
    <m/>
    <m/>
    <m/>
    <m/>
    <m/>
    <m/>
  </r>
  <r>
    <x v="9"/>
    <x v="115"/>
    <x v="15"/>
    <s v="Peru"/>
    <x v="2"/>
    <n v="40700"/>
    <s v="Revenues - Third Parties"/>
    <x v="0"/>
    <x v="34"/>
    <n v="2026"/>
    <n v="6"/>
    <s v="USD"/>
    <n v="13014.308645262116"/>
    <n v="1"/>
    <n v="13014.308645262116"/>
    <x v="4"/>
    <s v="Not Applicable"/>
    <m/>
    <m/>
    <m/>
    <m/>
    <m/>
    <m/>
    <m/>
    <m/>
    <m/>
  </r>
  <r>
    <x v="9"/>
    <x v="115"/>
    <x v="15"/>
    <s v="Peru"/>
    <x v="3"/>
    <n v="40700"/>
    <s v="Revenues - Third Parties"/>
    <x v="0"/>
    <x v="34"/>
    <n v="2026"/>
    <n v="6"/>
    <s v="USD"/>
    <n v="31440.231125857146"/>
    <n v="1"/>
    <n v="31440.231125857146"/>
    <x v="4"/>
    <s v="Not Applicable"/>
    <m/>
    <m/>
    <m/>
    <m/>
    <m/>
    <m/>
    <m/>
    <m/>
    <m/>
  </r>
  <r>
    <x v="4"/>
    <x v="115"/>
    <x v="5"/>
    <s v="Peru"/>
    <x v="3"/>
    <n v="40700"/>
    <s v="Revenues - Third Parties"/>
    <x v="0"/>
    <x v="40"/>
    <n v="2026"/>
    <n v="6"/>
    <s v="USD"/>
    <n v="449.01976277034572"/>
    <n v="1"/>
    <n v="449.01976277034572"/>
    <x v="4"/>
    <s v="Not Applicable"/>
    <m/>
    <m/>
    <m/>
    <m/>
    <m/>
    <m/>
    <m/>
    <m/>
    <m/>
  </r>
  <r>
    <x v="4"/>
    <x v="115"/>
    <x v="5"/>
    <s v="Peru"/>
    <x v="4"/>
    <n v="40700"/>
    <s v="Revenues - Third Parties"/>
    <x v="0"/>
    <x v="40"/>
    <n v="2026"/>
    <n v="6"/>
    <s v="USD"/>
    <n v="0"/>
    <n v="1"/>
    <n v="0"/>
    <x v="4"/>
    <s v="Not Applicable"/>
    <m/>
    <m/>
    <m/>
    <m/>
    <m/>
    <m/>
    <m/>
    <m/>
    <m/>
  </r>
  <r>
    <x v="4"/>
    <x v="115"/>
    <x v="5"/>
    <s v="Peru"/>
    <x v="1"/>
    <n v="40700"/>
    <s v="Revenues - Third Parties"/>
    <x v="0"/>
    <x v="40"/>
    <n v="2026"/>
    <n v="6"/>
    <s v="USD"/>
    <n v="0"/>
    <n v="1"/>
    <n v="0"/>
    <x v="4"/>
    <s v="Not Applicable"/>
    <m/>
    <m/>
    <m/>
    <m/>
    <m/>
    <m/>
    <m/>
    <m/>
    <m/>
  </r>
  <r>
    <x v="4"/>
    <x v="115"/>
    <x v="5"/>
    <s v="Peru"/>
    <x v="2"/>
    <n v="40700"/>
    <s v="Revenues - Third Parties"/>
    <x v="0"/>
    <x v="40"/>
    <n v="2026"/>
    <n v="6"/>
    <s v="USD"/>
    <n v="-26.404047973475784"/>
    <n v="1"/>
    <n v="-26.404047973475784"/>
    <x v="4"/>
    <s v="Not Applicable"/>
    <m/>
    <m/>
    <m/>
    <m/>
    <m/>
    <m/>
    <m/>
    <m/>
    <m/>
  </r>
  <r>
    <x v="4"/>
    <x v="115"/>
    <x v="5"/>
    <s v="Peru"/>
    <x v="7"/>
    <n v="40700"/>
    <s v="Revenues - Third Parties"/>
    <x v="0"/>
    <x v="40"/>
    <n v="2026"/>
    <n v="6"/>
    <s v="USD"/>
    <n v="0"/>
    <n v="1"/>
    <n v="0"/>
    <x v="4"/>
    <s v="Not Applicable"/>
    <m/>
    <m/>
    <m/>
    <m/>
    <m/>
    <m/>
    <m/>
    <m/>
    <m/>
  </r>
  <r>
    <x v="4"/>
    <x v="115"/>
    <x v="5"/>
    <s v="Peru"/>
    <x v="0"/>
    <n v="40700"/>
    <s v="Revenues - Third Parties"/>
    <x v="0"/>
    <x v="40"/>
    <n v="2026"/>
    <n v="6"/>
    <s v="USD"/>
    <n v="281.61387234120042"/>
    <n v="1"/>
    <n v="281.61387234120042"/>
    <x v="4"/>
    <s v="Not Applicable"/>
    <m/>
    <m/>
    <m/>
    <m/>
    <m/>
    <m/>
    <m/>
    <m/>
    <m/>
  </r>
  <r>
    <x v="4"/>
    <x v="115"/>
    <x v="5"/>
    <s v="Peru"/>
    <x v="5"/>
    <n v="40700"/>
    <s v="Revenues - Third Parties"/>
    <x v="0"/>
    <x v="40"/>
    <n v="2026"/>
    <n v="6"/>
    <s v="USD"/>
    <n v="0"/>
    <n v="1"/>
    <n v="0"/>
    <x v="4"/>
    <s v="Not Applicable"/>
    <m/>
    <m/>
    <m/>
    <m/>
    <m/>
    <m/>
    <m/>
    <m/>
    <m/>
  </r>
  <r>
    <x v="5"/>
    <x v="176"/>
    <x v="7"/>
    <s v="Brazil"/>
    <x v="6"/>
    <n v="40700"/>
    <s v="Revenues - Third Parties"/>
    <x v="0"/>
    <x v="32"/>
    <n v="2026"/>
    <n v="6"/>
    <s v="USD"/>
    <n v="-11680.94968872"/>
    <m/>
    <n v="-11680.94968872"/>
    <x v="5"/>
    <s v="Not Applicable"/>
    <m/>
    <m/>
    <m/>
    <m/>
    <m/>
    <m/>
    <m/>
    <m/>
    <m/>
  </r>
  <r>
    <x v="0"/>
    <x v="141"/>
    <x v="0"/>
    <s v="Brazil"/>
    <x v="6"/>
    <n v="40700"/>
    <s v="Revenues - Third Parties"/>
    <x v="0"/>
    <x v="32"/>
    <n v="2026"/>
    <n v="6"/>
    <s v="USD"/>
    <n v="-4898.1955571199996"/>
    <m/>
    <n v="-4898.1955571199996"/>
    <x v="5"/>
    <s v="Not Applicable"/>
    <m/>
    <m/>
    <m/>
    <m/>
    <m/>
    <m/>
    <m/>
    <m/>
    <m/>
  </r>
  <r>
    <x v="5"/>
    <x v="460"/>
    <x v="7"/>
    <s v="Brazil"/>
    <x v="6"/>
    <n v="40700"/>
    <s v="Revenues - Third Parties"/>
    <x v="0"/>
    <x v="32"/>
    <n v="2026"/>
    <n v="6"/>
    <s v="USD"/>
    <n v="-936.81575680000014"/>
    <m/>
    <n v="-936.81575680000014"/>
    <x v="5"/>
    <s v="Not Applicable"/>
    <m/>
    <m/>
    <m/>
    <m/>
    <m/>
    <m/>
    <m/>
    <m/>
    <m/>
  </r>
  <r>
    <x v="5"/>
    <x v="183"/>
    <x v="7"/>
    <s v="Brazil"/>
    <x v="6"/>
    <n v="40700"/>
    <s v="Revenues - Third Parties"/>
    <x v="0"/>
    <x v="32"/>
    <n v="2026"/>
    <n v="6"/>
    <s v="USD"/>
    <n v="-6050.7257159999999"/>
    <m/>
    <n v="-6050.7257159999999"/>
    <x v="5"/>
    <s v="Not Applicable"/>
    <m/>
    <m/>
    <m/>
    <m/>
    <m/>
    <m/>
    <m/>
    <m/>
    <m/>
  </r>
  <r>
    <x v="5"/>
    <x v="461"/>
    <x v="7"/>
    <s v="Brazil"/>
    <x v="6"/>
    <n v="40700"/>
    <s v="Revenues - Third Parties"/>
    <x v="0"/>
    <x v="32"/>
    <n v="2026"/>
    <n v="6"/>
    <s v="USD"/>
    <n v="-20186.657286799997"/>
    <m/>
    <n v="-20186.657286799997"/>
    <x v="5"/>
    <s v="Not Applicable"/>
    <m/>
    <m/>
    <m/>
    <m/>
    <m/>
    <m/>
    <m/>
    <m/>
    <m/>
  </r>
  <r>
    <x v="5"/>
    <x v="187"/>
    <x v="7"/>
    <s v="Brazil"/>
    <x v="6"/>
    <n v="40700"/>
    <s v="Revenues - Third Parties"/>
    <x v="0"/>
    <x v="32"/>
    <n v="2026"/>
    <n v="6"/>
    <s v="USD"/>
    <n v="-14311.096926959997"/>
    <m/>
    <n v="-14311.096926959997"/>
    <x v="5"/>
    <s v="Not Applicable"/>
    <m/>
    <m/>
    <m/>
    <m/>
    <m/>
    <m/>
    <m/>
    <m/>
    <m/>
  </r>
  <r>
    <x v="0"/>
    <x v="462"/>
    <x v="0"/>
    <s v="Brazil"/>
    <x v="6"/>
    <n v="40700"/>
    <s v="Revenues - Third Parties"/>
    <x v="0"/>
    <x v="32"/>
    <n v="2026"/>
    <n v="6"/>
    <s v="USD"/>
    <n v="-1217.0961618399997"/>
    <m/>
    <n v="-1217.0961618399997"/>
    <x v="5"/>
    <s v="Not Applicable"/>
    <m/>
    <m/>
    <m/>
    <m/>
    <m/>
    <m/>
    <m/>
    <m/>
    <m/>
  </r>
  <r>
    <x v="5"/>
    <x v="125"/>
    <x v="7"/>
    <s v="Brazil"/>
    <x v="6"/>
    <n v="40700"/>
    <s v="Revenues - Third Parties"/>
    <x v="0"/>
    <x v="32"/>
    <n v="2026"/>
    <n v="6"/>
    <s v="USD"/>
    <n v="-19735.253417119999"/>
    <m/>
    <n v="-19735.253417119999"/>
    <x v="5"/>
    <s v="Not Applicable"/>
    <m/>
    <m/>
    <m/>
    <m/>
    <m/>
    <m/>
    <m/>
    <m/>
    <m/>
  </r>
  <r>
    <x v="0"/>
    <x v="463"/>
    <x v="0"/>
    <s v="Brazil"/>
    <x v="6"/>
    <n v="40700"/>
    <s v="Revenues - Third Parties"/>
    <x v="0"/>
    <x v="32"/>
    <n v="2026"/>
    <n v="6"/>
    <s v="USD"/>
    <n v="-3027.1211905599998"/>
    <m/>
    <n v="-3027.1211905599998"/>
    <x v="5"/>
    <s v="Not Applicable"/>
    <m/>
    <m/>
    <m/>
    <m/>
    <m/>
    <m/>
    <m/>
    <m/>
    <m/>
  </r>
  <r>
    <x v="0"/>
    <x v="464"/>
    <x v="0"/>
    <s v="Brazil"/>
    <x v="6"/>
    <n v="40700"/>
    <s v="Revenues - Third Parties"/>
    <x v="0"/>
    <x v="32"/>
    <n v="2026"/>
    <n v="6"/>
    <s v="USD"/>
    <n v="-3917.8071749599994"/>
    <m/>
    <n v="-3917.8071749599994"/>
    <x v="5"/>
    <s v="Not Applicable"/>
    <m/>
    <m/>
    <m/>
    <m/>
    <m/>
    <m/>
    <m/>
    <m/>
    <m/>
  </r>
  <r>
    <x v="5"/>
    <x v="127"/>
    <x v="7"/>
    <s v="Brazil"/>
    <x v="6"/>
    <n v="40700"/>
    <s v="Revenues - Third Parties"/>
    <x v="0"/>
    <x v="32"/>
    <n v="2026"/>
    <n v="6"/>
    <s v="USD"/>
    <n v="-120175.52393999998"/>
    <m/>
    <n v="-120175.52393999998"/>
    <x v="5"/>
    <s v="Not Applicable"/>
    <m/>
    <m/>
    <m/>
    <m/>
    <m/>
    <m/>
    <m/>
    <m/>
    <m/>
  </r>
  <r>
    <x v="0"/>
    <x v="465"/>
    <x v="0"/>
    <s v="Brazil"/>
    <x v="6"/>
    <n v="40700"/>
    <s v="Revenues - Third Parties"/>
    <x v="0"/>
    <x v="32"/>
    <n v="2026"/>
    <n v="6"/>
    <s v="USD"/>
    <n v="-71902.481335359989"/>
    <m/>
    <n v="-71902.481335359989"/>
    <x v="5"/>
    <s v="Not Applicable"/>
    <m/>
    <m/>
    <m/>
    <m/>
    <m/>
    <m/>
    <m/>
    <m/>
    <m/>
  </r>
  <r>
    <x v="6"/>
    <x v="426"/>
    <x v="8"/>
    <s v="Brazil"/>
    <x v="6"/>
    <n v="40700"/>
    <s v="Revenues - Third Parties"/>
    <x v="0"/>
    <x v="32"/>
    <n v="2026"/>
    <n v="6"/>
    <s v="USD"/>
    <n v="-7058.4799614399981"/>
    <m/>
    <n v="-7058.4799614399981"/>
    <x v="5"/>
    <s v="Not Applicable"/>
    <m/>
    <m/>
    <m/>
    <m/>
    <m/>
    <m/>
    <m/>
    <m/>
    <m/>
  </r>
  <r>
    <x v="0"/>
    <x v="466"/>
    <x v="0"/>
    <s v="Brazil"/>
    <x v="6"/>
    <n v="40700"/>
    <s v="Revenues - Third Parties"/>
    <x v="0"/>
    <x v="32"/>
    <n v="2026"/>
    <n v="6"/>
    <s v="USD"/>
    <n v="-261.60194319999999"/>
    <m/>
    <n v="-261.60194319999999"/>
    <x v="5"/>
    <s v="Not Applicable"/>
    <m/>
    <m/>
    <m/>
    <m/>
    <m/>
    <m/>
    <m/>
    <m/>
    <m/>
  </r>
  <r>
    <x v="0"/>
    <x v="467"/>
    <x v="0"/>
    <s v="Brazil"/>
    <x v="6"/>
    <n v="40700"/>
    <s v="Revenues - Third Parties"/>
    <x v="0"/>
    <x v="32"/>
    <n v="2026"/>
    <n v="6"/>
    <s v="USD"/>
    <n v="-1239.063952"/>
    <m/>
    <n v="-1239.063952"/>
    <x v="5"/>
    <s v="Not Applicable"/>
    <m/>
    <m/>
    <m/>
    <m/>
    <m/>
    <m/>
    <m/>
    <m/>
    <m/>
  </r>
  <r>
    <x v="5"/>
    <x v="129"/>
    <x v="7"/>
    <s v="Brazil"/>
    <x v="6"/>
    <n v="40700"/>
    <s v="Revenues - Third Parties"/>
    <x v="0"/>
    <x v="32"/>
    <n v="2026"/>
    <n v="6"/>
    <s v="USD"/>
    <n v="-31116.883635760001"/>
    <m/>
    <n v="-31116.883635760001"/>
    <x v="5"/>
    <s v="Not Applicable"/>
    <m/>
    <m/>
    <m/>
    <m/>
    <m/>
    <m/>
    <m/>
    <m/>
    <m/>
  </r>
  <r>
    <x v="5"/>
    <x v="130"/>
    <x v="7"/>
    <s v="Brazil"/>
    <x v="6"/>
    <n v="40700"/>
    <s v="Revenues - Third Parties"/>
    <x v="0"/>
    <x v="32"/>
    <n v="2026"/>
    <n v="6"/>
    <s v="USD"/>
    <n v="-24213.138507439999"/>
    <m/>
    <n v="-24213.138507439999"/>
    <x v="5"/>
    <s v="Not Applicable"/>
    <m/>
    <m/>
    <m/>
    <m/>
    <m/>
    <m/>
    <m/>
    <m/>
    <m/>
  </r>
  <r>
    <x v="0"/>
    <x v="357"/>
    <x v="0"/>
    <s v="Brazil"/>
    <x v="6"/>
    <n v="40700"/>
    <s v="Revenues - Third Parties"/>
    <x v="0"/>
    <x v="32"/>
    <n v="2026"/>
    <n v="6"/>
    <s v="USD"/>
    <n v="-641.12583631999996"/>
    <m/>
    <n v="-641.12583631999996"/>
    <x v="5"/>
    <s v="Not Applicable"/>
    <m/>
    <m/>
    <m/>
    <m/>
    <m/>
    <m/>
    <m/>
    <m/>
    <m/>
  </r>
  <r>
    <x v="6"/>
    <x v="430"/>
    <x v="8"/>
    <s v="Brazil"/>
    <x v="6"/>
    <n v="40700"/>
    <s v="Revenues - Third Parties"/>
    <x v="0"/>
    <x v="32"/>
    <n v="2026"/>
    <n v="6"/>
    <s v="USD"/>
    <n v="-42314.311468479995"/>
    <m/>
    <n v="-42314.311468479995"/>
    <x v="5"/>
    <s v="Not Applicable"/>
    <m/>
    <m/>
    <m/>
    <m/>
    <m/>
    <m/>
    <m/>
    <m/>
    <m/>
  </r>
  <r>
    <x v="4"/>
    <x v="468"/>
    <x v="51"/>
    <s v="Brazil"/>
    <x v="6"/>
    <n v="40700"/>
    <s v="Revenues - Third Parties"/>
    <x v="0"/>
    <x v="32"/>
    <n v="2026"/>
    <n v="6"/>
    <s v="USD"/>
    <n v="-22138.804659760001"/>
    <m/>
    <n v="-22138.804659760001"/>
    <x v="5"/>
    <s v="Not Applicable"/>
    <m/>
    <m/>
    <m/>
    <m/>
    <m/>
    <m/>
    <m/>
    <m/>
    <m/>
  </r>
  <r>
    <x v="5"/>
    <x v="202"/>
    <x v="7"/>
    <s v="Brazil"/>
    <x v="6"/>
    <n v="40700"/>
    <s v="Revenues - Third Parties"/>
    <x v="0"/>
    <x v="32"/>
    <n v="2026"/>
    <n v="6"/>
    <s v="USD"/>
    <n v="-5564.859155279999"/>
    <m/>
    <n v="-5564.859155279999"/>
    <x v="5"/>
    <s v="Not Applicable"/>
    <m/>
    <m/>
    <m/>
    <m/>
    <m/>
    <m/>
    <m/>
    <m/>
    <m/>
  </r>
  <r>
    <x v="4"/>
    <x v="469"/>
    <x v="52"/>
    <s v="Brazil"/>
    <x v="6"/>
    <n v="40700"/>
    <s v="Revenues - Third Parties"/>
    <x v="0"/>
    <x v="32"/>
    <n v="2026"/>
    <n v="6"/>
    <s v="USD"/>
    <n v="-482.32245839999996"/>
    <m/>
    <n v="-482.32245839999996"/>
    <x v="5"/>
    <s v="Not Applicable"/>
    <m/>
    <m/>
    <m/>
    <m/>
    <m/>
    <m/>
    <m/>
    <m/>
    <m/>
  </r>
  <r>
    <x v="5"/>
    <x v="470"/>
    <x v="7"/>
    <s v="Brazil"/>
    <x v="6"/>
    <n v="40700"/>
    <s v="Revenues - Third Parties"/>
    <x v="0"/>
    <x v="32"/>
    <n v="2026"/>
    <n v="6"/>
    <s v="USD"/>
    <n v="-14236.98199448"/>
    <m/>
    <n v="-14236.98199448"/>
    <x v="5"/>
    <s v="Not Applicable"/>
    <m/>
    <m/>
    <m/>
    <m/>
    <m/>
    <m/>
    <m/>
    <m/>
    <m/>
  </r>
  <r>
    <x v="5"/>
    <x v="204"/>
    <x v="7"/>
    <s v="Brazil"/>
    <x v="6"/>
    <n v="40700"/>
    <s v="Revenues - Third Parties"/>
    <x v="0"/>
    <x v="32"/>
    <n v="2026"/>
    <n v="6"/>
    <s v="USD"/>
    <n v="-3576.7870804799991"/>
    <m/>
    <n v="-3576.7870804799991"/>
    <x v="5"/>
    <s v="Not Applicable"/>
    <m/>
    <m/>
    <m/>
    <m/>
    <m/>
    <m/>
    <m/>
    <m/>
    <m/>
  </r>
  <r>
    <x v="4"/>
    <x v="471"/>
    <x v="53"/>
    <s v="Brazil"/>
    <x v="6"/>
    <n v="40700"/>
    <s v="Revenues - Third Parties"/>
    <x v="0"/>
    <x v="32"/>
    <n v="2026"/>
    <n v="6"/>
    <s v="USD"/>
    <n v="-8562.5606121599976"/>
    <m/>
    <n v="-8562.5606121599976"/>
    <x v="5"/>
    <s v="Not Applicable"/>
    <m/>
    <m/>
    <m/>
    <m/>
    <m/>
    <m/>
    <m/>
    <m/>
    <m/>
  </r>
  <r>
    <x v="0"/>
    <x v="472"/>
    <x v="0"/>
    <s v="Brazil"/>
    <x v="6"/>
    <n v="40700"/>
    <s v="Revenues - Third Parties"/>
    <x v="0"/>
    <x v="32"/>
    <n v="2026"/>
    <n v="6"/>
    <s v="USD"/>
    <n v="-1273.13625088"/>
    <m/>
    <n v="-1273.13625088"/>
    <x v="5"/>
    <s v="Not Applicable"/>
    <m/>
    <m/>
    <m/>
    <m/>
    <m/>
    <m/>
    <m/>
    <m/>
    <m/>
  </r>
  <r>
    <x v="0"/>
    <x v="473"/>
    <x v="0"/>
    <s v="Brazil"/>
    <x v="6"/>
    <n v="40700"/>
    <s v="Revenues - Third Parties"/>
    <x v="0"/>
    <x v="32"/>
    <n v="2026"/>
    <n v="6"/>
    <s v="USD"/>
    <n v="-133.08609839999997"/>
    <m/>
    <n v="-133.08609839999997"/>
    <x v="5"/>
    <s v="Not Applicable"/>
    <m/>
    <m/>
    <m/>
    <m/>
    <m/>
    <m/>
    <m/>
    <m/>
    <m/>
  </r>
  <r>
    <x v="5"/>
    <x v="474"/>
    <x v="7"/>
    <s v="Brazil"/>
    <x v="6"/>
    <n v="40700"/>
    <s v="Revenues - Third Parties"/>
    <x v="0"/>
    <x v="32"/>
    <n v="2026"/>
    <n v="6"/>
    <s v="USD"/>
    <n v="-12953.212652719996"/>
    <m/>
    <n v="-12953.212652719996"/>
    <x v="5"/>
    <s v="Not Applicable"/>
    <m/>
    <m/>
    <m/>
    <m/>
    <m/>
    <m/>
    <m/>
    <m/>
    <m/>
  </r>
  <r>
    <x v="0"/>
    <x v="475"/>
    <x v="0"/>
    <s v="Brazil"/>
    <x v="6"/>
    <n v="40700"/>
    <s v="Revenues - Third Parties"/>
    <x v="0"/>
    <x v="32"/>
    <n v="2026"/>
    <n v="6"/>
    <s v="USD"/>
    <n v="-33383.827411359991"/>
    <m/>
    <n v="-33383.827411359991"/>
    <x v="5"/>
    <s v="Not Applicable"/>
    <m/>
    <m/>
    <m/>
    <m/>
    <m/>
    <m/>
    <m/>
    <m/>
    <m/>
  </r>
  <r>
    <x v="5"/>
    <x v="476"/>
    <x v="7"/>
    <s v="Brazil"/>
    <x v="6"/>
    <n v="40700"/>
    <s v="Revenues - Third Parties"/>
    <x v="0"/>
    <x v="32"/>
    <n v="2026"/>
    <n v="6"/>
    <s v="USD"/>
    <n v="-14378.266328239997"/>
    <m/>
    <n v="-14378.266328239997"/>
    <x v="5"/>
    <s v="Not Applicable"/>
    <m/>
    <m/>
    <m/>
    <m/>
    <m/>
    <m/>
    <m/>
    <m/>
    <m/>
  </r>
  <r>
    <x v="5"/>
    <x v="207"/>
    <x v="7"/>
    <s v="Brazil"/>
    <x v="6"/>
    <n v="40700"/>
    <s v="Revenues - Third Parties"/>
    <x v="0"/>
    <x v="32"/>
    <n v="2026"/>
    <n v="6"/>
    <s v="USD"/>
    <n v="-3693.62408512"/>
    <m/>
    <n v="-3693.62408512"/>
    <x v="5"/>
    <s v="Not Applicable"/>
    <m/>
    <m/>
    <m/>
    <m/>
    <m/>
    <m/>
    <m/>
    <m/>
    <m/>
  </r>
  <r>
    <x v="5"/>
    <x v="208"/>
    <x v="7"/>
    <s v="Brazil"/>
    <x v="6"/>
    <n v="40700"/>
    <s v="Revenues - Third Parties"/>
    <x v="0"/>
    <x v="32"/>
    <n v="2026"/>
    <n v="6"/>
    <s v="USD"/>
    <n v="-973.03599647999988"/>
    <m/>
    <n v="-973.03599647999988"/>
    <x v="5"/>
    <s v="Not Applicable"/>
    <m/>
    <m/>
    <m/>
    <m/>
    <m/>
    <m/>
    <m/>
    <m/>
    <m/>
  </r>
  <r>
    <x v="5"/>
    <x v="477"/>
    <x v="7"/>
    <s v="Brazil"/>
    <x v="6"/>
    <n v="40700"/>
    <s v="Revenues - Third Parties"/>
    <x v="0"/>
    <x v="32"/>
    <n v="2026"/>
    <n v="6"/>
    <s v="USD"/>
    <n v="-4402.1074635200002"/>
    <m/>
    <n v="-4402.1074635200002"/>
    <x v="5"/>
    <s v="Not Applicable"/>
    <m/>
    <m/>
    <m/>
    <m/>
    <m/>
    <m/>
    <m/>
    <m/>
    <m/>
  </r>
  <r>
    <x v="5"/>
    <x v="136"/>
    <x v="7"/>
    <s v="Brazil"/>
    <x v="6"/>
    <n v="40700"/>
    <s v="Revenues - Third Parties"/>
    <x v="0"/>
    <x v="32"/>
    <n v="2026"/>
    <n v="6"/>
    <s v="USD"/>
    <n v="-29493.015305519995"/>
    <m/>
    <n v="-29493.015305519995"/>
    <x v="5"/>
    <s v="Not Applicable"/>
    <m/>
    <m/>
    <m/>
    <m/>
    <m/>
    <m/>
    <m/>
    <m/>
    <m/>
  </r>
  <r>
    <x v="0"/>
    <x v="478"/>
    <x v="0"/>
    <s v="Brazil"/>
    <x v="6"/>
    <n v="40700"/>
    <s v="Revenues - Third Parties"/>
    <x v="0"/>
    <x v="32"/>
    <n v="2026"/>
    <n v="6"/>
    <s v="USD"/>
    <n v="-7307.2146417599988"/>
    <m/>
    <n v="-7307.2146417599988"/>
    <x v="5"/>
    <s v="Not Applicable"/>
    <m/>
    <m/>
    <m/>
    <m/>
    <m/>
    <m/>
    <m/>
    <m/>
    <m/>
  </r>
  <r>
    <x v="0"/>
    <x v="479"/>
    <x v="0"/>
    <s v="Brazil"/>
    <x v="6"/>
    <n v="40700"/>
    <s v="Revenues - Third Parties"/>
    <x v="0"/>
    <x v="32"/>
    <n v="2026"/>
    <n v="6"/>
    <s v="USD"/>
    <n v="-9596.9454039199991"/>
    <m/>
    <n v="-9596.9454039199991"/>
    <x v="5"/>
    <s v="Not Applicable"/>
    <m/>
    <m/>
    <m/>
    <m/>
    <m/>
    <m/>
    <m/>
    <m/>
    <m/>
  </r>
  <r>
    <x v="0"/>
    <x v="480"/>
    <x v="0"/>
    <s v="Brazil"/>
    <x v="6"/>
    <n v="40700"/>
    <s v="Revenues - Third Parties"/>
    <x v="0"/>
    <x v="32"/>
    <n v="2026"/>
    <n v="6"/>
    <s v="USD"/>
    <n v="-13630.42781408"/>
    <m/>
    <n v="-13630.42781408"/>
    <x v="5"/>
    <s v="Not Applicable"/>
    <m/>
    <m/>
    <m/>
    <m/>
    <m/>
    <m/>
    <m/>
    <m/>
    <m/>
  </r>
  <r>
    <x v="16"/>
    <x v="481"/>
    <x v="33"/>
    <s v="Brazil"/>
    <x v="6"/>
    <n v="40700"/>
    <s v="Revenues - Third Parties"/>
    <x v="0"/>
    <x v="32"/>
    <n v="2026"/>
    <n v="6"/>
    <s v="USD"/>
    <n v="-1895.1179768799998"/>
    <m/>
    <n v="-1895.1179768799998"/>
    <x v="5"/>
    <s v="Not Applicable"/>
    <m/>
    <m/>
    <m/>
    <m/>
    <m/>
    <m/>
    <m/>
    <m/>
    <m/>
  </r>
  <r>
    <x v="16"/>
    <x v="482"/>
    <x v="33"/>
    <s v="Brazil"/>
    <x v="6"/>
    <n v="40700"/>
    <s v="Revenues - Third Parties"/>
    <x v="0"/>
    <x v="32"/>
    <n v="2026"/>
    <n v="6"/>
    <s v="USD"/>
    <n v="-2711.2304356"/>
    <m/>
    <n v="-2711.2304356"/>
    <x v="5"/>
    <s v="Not Applicable"/>
    <m/>
    <m/>
    <m/>
    <m/>
    <m/>
    <m/>
    <m/>
    <m/>
    <m/>
  </r>
  <r>
    <x v="16"/>
    <x v="483"/>
    <x v="33"/>
    <s v="Brazil"/>
    <x v="6"/>
    <n v="40700"/>
    <s v="Revenues - Third Parties"/>
    <x v="0"/>
    <x v="32"/>
    <n v="2026"/>
    <n v="6"/>
    <s v="USD"/>
    <n v="-13053.03545768"/>
    <m/>
    <n v="-13053.03545768"/>
    <x v="5"/>
    <s v="Not Applicable"/>
    <m/>
    <m/>
    <m/>
    <m/>
    <m/>
    <m/>
    <m/>
    <m/>
    <m/>
  </r>
  <r>
    <x v="6"/>
    <x v="149"/>
    <x v="8"/>
    <s v="Brazil"/>
    <x v="6"/>
    <n v="40700"/>
    <s v="Revenues - Third Parties"/>
    <x v="0"/>
    <x v="32"/>
    <n v="2026"/>
    <n v="6"/>
    <s v="USD"/>
    <n v="-1053.04287168"/>
    <m/>
    <n v="-1053.04287168"/>
    <x v="5"/>
    <s v="Not Applicable"/>
    <m/>
    <m/>
    <m/>
    <m/>
    <m/>
    <m/>
    <m/>
    <m/>
    <m/>
  </r>
  <r>
    <x v="6"/>
    <x v="436"/>
    <x v="8"/>
    <s v="Brazil"/>
    <x v="6"/>
    <n v="40700"/>
    <s v="Revenues - Third Parties"/>
    <x v="0"/>
    <x v="32"/>
    <n v="2026"/>
    <n v="6"/>
    <s v="USD"/>
    <n v="-2806.0338007999999"/>
    <m/>
    <n v="-2806.0338007999999"/>
    <x v="5"/>
    <s v="Not Applicable"/>
    <m/>
    <m/>
    <m/>
    <m/>
    <m/>
    <m/>
    <m/>
    <m/>
    <m/>
  </r>
  <r>
    <x v="6"/>
    <x v="484"/>
    <x v="8"/>
    <s v="Brazil"/>
    <x v="6"/>
    <n v="40700"/>
    <s v="Revenues - Third Parties"/>
    <x v="0"/>
    <x v="32"/>
    <n v="2026"/>
    <n v="6"/>
    <s v="USD"/>
    <n v="-11671.843674"/>
    <m/>
    <n v="-11671.843674"/>
    <x v="5"/>
    <s v="Not Applicable"/>
    <m/>
    <m/>
    <m/>
    <m/>
    <m/>
    <m/>
    <m/>
    <m/>
    <m/>
  </r>
  <r>
    <x v="6"/>
    <x v="402"/>
    <x v="8"/>
    <s v="Brazil"/>
    <x v="6"/>
    <n v="40700"/>
    <s v="Revenues - Third Parties"/>
    <x v="0"/>
    <x v="32"/>
    <n v="2026"/>
    <n v="6"/>
    <s v="USD"/>
    <n v="-106066.04104608"/>
    <m/>
    <n v="-106066.04104608"/>
    <x v="5"/>
    <s v="Not Applicable"/>
    <m/>
    <m/>
    <m/>
    <m/>
    <m/>
    <m/>
    <m/>
    <m/>
    <m/>
  </r>
  <r>
    <x v="6"/>
    <x v="152"/>
    <x v="8"/>
    <s v="Brazil"/>
    <x v="6"/>
    <n v="40700"/>
    <s v="Revenues - Third Parties"/>
    <x v="0"/>
    <x v="32"/>
    <n v="2026"/>
    <n v="6"/>
    <s v="USD"/>
    <n v="-39537.037340720002"/>
    <m/>
    <n v="-39537.037340720002"/>
    <x v="5"/>
    <s v="Not Applicable"/>
    <m/>
    <m/>
    <m/>
    <m/>
    <m/>
    <m/>
    <m/>
    <m/>
    <m/>
  </r>
  <r>
    <x v="6"/>
    <x v="403"/>
    <x v="8"/>
    <s v="Brazil"/>
    <x v="6"/>
    <n v="40700"/>
    <s v="Revenues - Third Parties"/>
    <x v="0"/>
    <x v="32"/>
    <n v="2026"/>
    <n v="6"/>
    <s v="USD"/>
    <n v="-10882.254364560002"/>
    <m/>
    <n v="-10882.254364560002"/>
    <x v="5"/>
    <s v="Not Applicable"/>
    <m/>
    <m/>
    <m/>
    <m/>
    <m/>
    <m/>
    <m/>
    <m/>
    <m/>
  </r>
  <r>
    <x v="8"/>
    <x v="485"/>
    <x v="11"/>
    <s v="Brazil"/>
    <x v="6"/>
    <n v="40700"/>
    <s v="Revenues - Third Parties"/>
    <x v="0"/>
    <x v="32"/>
    <n v="2026"/>
    <n v="6"/>
    <s v="USD"/>
    <n v="-467.65374735999995"/>
    <m/>
    <n v="-467.65374735999995"/>
    <x v="5"/>
    <s v="Not Applicable"/>
    <m/>
    <m/>
    <m/>
    <m/>
    <m/>
    <m/>
    <m/>
    <m/>
    <m/>
  </r>
  <r>
    <x v="6"/>
    <x v="438"/>
    <x v="8"/>
    <s v="Brazil"/>
    <x v="6"/>
    <n v="40700"/>
    <s v="Revenues - Third Parties"/>
    <x v="0"/>
    <x v="32"/>
    <n v="2026"/>
    <n v="6"/>
    <s v="USD"/>
    <n v="-23830.898331519998"/>
    <m/>
    <n v="-23830.898331519998"/>
    <x v="5"/>
    <s v="Not Applicable"/>
    <m/>
    <m/>
    <m/>
    <m/>
    <m/>
    <m/>
    <m/>
    <m/>
    <m/>
  </r>
  <r>
    <x v="8"/>
    <x v="162"/>
    <x v="11"/>
    <s v="Brazil"/>
    <x v="6"/>
    <n v="40700"/>
    <s v="Revenues - Third Parties"/>
    <x v="0"/>
    <x v="32"/>
    <n v="2026"/>
    <n v="6"/>
    <s v="USD"/>
    <n v="-334.32698551999994"/>
    <m/>
    <n v="-334.32698551999994"/>
    <x v="5"/>
    <s v="Not Applicable"/>
    <m/>
    <m/>
    <m/>
    <m/>
    <m/>
    <m/>
    <m/>
    <m/>
    <m/>
  </r>
  <r>
    <x v="6"/>
    <x v="486"/>
    <x v="8"/>
    <s v="Brazil"/>
    <x v="6"/>
    <n v="40700"/>
    <s v="Revenues - Third Parties"/>
    <x v="0"/>
    <x v="32"/>
    <n v="2026"/>
    <n v="6"/>
    <s v="USD"/>
    <n v="-1224.9384975199998"/>
    <m/>
    <n v="-1224.9384975199998"/>
    <x v="5"/>
    <s v="Not Applicable"/>
    <m/>
    <m/>
    <m/>
    <m/>
    <m/>
    <m/>
    <m/>
    <m/>
    <m/>
  </r>
  <r>
    <x v="8"/>
    <x v="487"/>
    <x v="11"/>
    <s v="Brazil"/>
    <x v="6"/>
    <n v="40700"/>
    <s v="Revenues - Third Parties"/>
    <x v="0"/>
    <x v="32"/>
    <n v="2026"/>
    <n v="6"/>
    <s v="USD"/>
    <n v="-3168.9378059999999"/>
    <m/>
    <n v="-3168.9378059999999"/>
    <x v="5"/>
    <s v="Not Applicable"/>
    <m/>
    <m/>
    <m/>
    <m/>
    <m/>
    <m/>
    <m/>
    <m/>
    <m/>
  </r>
  <r>
    <x v="6"/>
    <x v="441"/>
    <x v="8"/>
    <s v="Brazil"/>
    <x v="6"/>
    <n v="40700"/>
    <s v="Revenues - Third Parties"/>
    <x v="0"/>
    <x v="32"/>
    <n v="2026"/>
    <n v="6"/>
    <s v="USD"/>
    <n v="-541.05296087999989"/>
    <m/>
    <n v="-541.05296087999989"/>
    <x v="5"/>
    <s v="Not Applicable"/>
    <m/>
    <m/>
    <m/>
    <m/>
    <m/>
    <m/>
    <m/>
    <m/>
    <m/>
  </r>
  <r>
    <x v="6"/>
    <x v="156"/>
    <x v="8"/>
    <s v="Brazil"/>
    <x v="6"/>
    <n v="40700"/>
    <s v="Revenues - Third Parties"/>
    <x v="0"/>
    <x v="32"/>
    <n v="2026"/>
    <n v="6"/>
    <s v="USD"/>
    <n v="-3071.67606768"/>
    <m/>
    <n v="-3071.67606768"/>
    <x v="5"/>
    <s v="Not Applicable"/>
    <m/>
    <m/>
    <m/>
    <m/>
    <m/>
    <m/>
    <m/>
    <m/>
    <m/>
  </r>
  <r>
    <x v="6"/>
    <x v="488"/>
    <x v="8"/>
    <s v="Brazil"/>
    <x v="6"/>
    <n v="40700"/>
    <s v="Revenues - Third Parties"/>
    <x v="0"/>
    <x v="32"/>
    <n v="2026"/>
    <n v="6"/>
    <s v="USD"/>
    <n v="-5343.8054740799998"/>
    <m/>
    <n v="-5343.8054740799998"/>
    <x v="5"/>
    <s v="Not Applicable"/>
    <m/>
    <m/>
    <m/>
    <m/>
    <m/>
    <m/>
    <m/>
    <m/>
    <m/>
  </r>
  <r>
    <x v="6"/>
    <x v="489"/>
    <x v="8"/>
    <s v="Brazil"/>
    <x v="6"/>
    <n v="40700"/>
    <s v="Revenues - Third Parties"/>
    <x v="0"/>
    <x v="32"/>
    <n v="2026"/>
    <n v="6"/>
    <s v="USD"/>
    <n v="-3139.3793184799997"/>
    <m/>
    <n v="-3139.3793184799997"/>
    <x v="5"/>
    <s v="Not Applicable"/>
    <m/>
    <m/>
    <m/>
    <m/>
    <m/>
    <m/>
    <m/>
    <m/>
    <m/>
  </r>
  <r>
    <x v="6"/>
    <x v="157"/>
    <x v="8"/>
    <s v="Brazil"/>
    <x v="6"/>
    <n v="40700"/>
    <s v="Revenues - Third Parties"/>
    <x v="0"/>
    <x v="32"/>
    <n v="2026"/>
    <n v="6"/>
    <s v="USD"/>
    <n v="-4331.8047340000003"/>
    <m/>
    <n v="-4331.8047340000003"/>
    <x v="5"/>
    <s v="Not Applicable"/>
    <m/>
    <m/>
    <m/>
    <m/>
    <m/>
    <m/>
    <m/>
    <m/>
    <m/>
  </r>
  <r>
    <x v="6"/>
    <x v="405"/>
    <x v="8"/>
    <s v="Brazil"/>
    <x v="6"/>
    <n v="40700"/>
    <s v="Revenues - Third Parties"/>
    <x v="0"/>
    <x v="32"/>
    <n v="2026"/>
    <n v="6"/>
    <s v="USD"/>
    <n v="-25005.41823032"/>
    <m/>
    <n v="-25005.41823032"/>
    <x v="5"/>
    <s v="Not Applicable"/>
    <m/>
    <m/>
    <m/>
    <m/>
    <m/>
    <m/>
    <m/>
    <m/>
    <m/>
  </r>
  <r>
    <x v="6"/>
    <x v="490"/>
    <x v="8"/>
    <s v="Brazil"/>
    <x v="6"/>
    <n v="40700"/>
    <s v="Revenues - Third Parties"/>
    <x v="0"/>
    <x v="32"/>
    <n v="2026"/>
    <n v="6"/>
    <s v="USD"/>
    <n v="-6179.10515872"/>
    <m/>
    <n v="-6179.10515872"/>
    <x v="5"/>
    <s v="Not Applicable"/>
    <m/>
    <m/>
    <m/>
    <m/>
    <m/>
    <m/>
    <m/>
    <m/>
    <m/>
  </r>
  <r>
    <x v="6"/>
    <x v="406"/>
    <x v="8"/>
    <s v="Brazil"/>
    <x v="6"/>
    <n v="40700"/>
    <s v="Revenues - Third Parties"/>
    <x v="0"/>
    <x v="32"/>
    <n v="2026"/>
    <n v="6"/>
    <s v="USD"/>
    <n v="-26849.742894720002"/>
    <m/>
    <n v="-26849.742894720002"/>
    <x v="5"/>
    <s v="Not Applicable"/>
    <m/>
    <m/>
    <m/>
    <m/>
    <m/>
    <m/>
    <m/>
    <m/>
    <m/>
  </r>
  <r>
    <x v="8"/>
    <x v="166"/>
    <x v="11"/>
    <s v="Brazil"/>
    <x v="6"/>
    <n v="40700"/>
    <s v="Revenues - Third Parties"/>
    <x v="0"/>
    <x v="32"/>
    <n v="2026"/>
    <n v="6"/>
    <s v="USD"/>
    <n v="-23715.804764959998"/>
    <m/>
    <n v="-23715.804764959998"/>
    <x v="5"/>
    <s v="Not Applicable"/>
    <m/>
    <m/>
    <m/>
    <m/>
    <m/>
    <m/>
    <m/>
    <m/>
    <m/>
  </r>
  <r>
    <x v="8"/>
    <x v="167"/>
    <x v="11"/>
    <s v="Brazil"/>
    <x v="6"/>
    <n v="40700"/>
    <s v="Revenues - Third Parties"/>
    <x v="0"/>
    <x v="32"/>
    <n v="2026"/>
    <n v="6"/>
    <s v="USD"/>
    <n v="-11142.08778424"/>
    <m/>
    <n v="-11142.08778424"/>
    <x v="5"/>
    <s v="Not Applicable"/>
    <m/>
    <m/>
    <m/>
    <m/>
    <m/>
    <m/>
    <m/>
    <m/>
    <m/>
  </r>
  <r>
    <x v="8"/>
    <x v="491"/>
    <x v="11"/>
    <s v="Brazil"/>
    <x v="6"/>
    <n v="40700"/>
    <s v="Revenues - Third Parties"/>
    <x v="0"/>
    <x v="32"/>
    <n v="2026"/>
    <n v="6"/>
    <s v="USD"/>
    <n v="-1896.9303999199999"/>
    <m/>
    <n v="-1896.9303999199999"/>
    <x v="5"/>
    <s v="Not Applicable"/>
    <m/>
    <m/>
    <m/>
    <m/>
    <m/>
    <m/>
    <m/>
    <m/>
    <m/>
  </r>
  <r>
    <x v="19"/>
    <x v="453"/>
    <x v="48"/>
    <s v="Brazil"/>
    <x v="6"/>
    <n v="40700"/>
    <s v="Revenues - Third Parties"/>
    <x v="0"/>
    <x v="32"/>
    <n v="2026"/>
    <n v="6"/>
    <s v="USD"/>
    <n v="-4726.081217599999"/>
    <m/>
    <n v="-4726.081217599999"/>
    <x v="5"/>
    <s v="Not Applicable"/>
    <m/>
    <m/>
    <m/>
    <m/>
    <m/>
    <m/>
    <m/>
    <m/>
    <m/>
  </r>
  <r>
    <x v="4"/>
    <x v="170"/>
    <x v="13"/>
    <s v="Brazil"/>
    <x v="6"/>
    <n v="40700"/>
    <s v="Revenues - Third Parties"/>
    <x v="0"/>
    <x v="32"/>
    <n v="2026"/>
    <n v="6"/>
    <s v="USD"/>
    <n v="-7170.3116368800002"/>
    <m/>
    <n v="-7170.3116368800002"/>
    <x v="5"/>
    <s v="Not Applicable"/>
    <m/>
    <m/>
    <m/>
    <m/>
    <m/>
    <m/>
    <m/>
    <m/>
    <m/>
  </r>
  <r>
    <x v="0"/>
    <x v="492"/>
    <x v="0"/>
    <s v="Brazil"/>
    <x v="6"/>
    <n v="40700"/>
    <s v="Revenues - Third Parties"/>
    <x v="0"/>
    <x v="32"/>
    <n v="2026"/>
    <n v="6"/>
    <s v="USD"/>
    <n v="-29801.964448879993"/>
    <m/>
    <n v="-29801.964448879993"/>
    <x v="5"/>
    <s v="Not Applicable"/>
    <m/>
    <m/>
    <m/>
    <m/>
    <m/>
    <m/>
    <m/>
    <m/>
    <m/>
  </r>
  <r>
    <x v="0"/>
    <x v="493"/>
    <x v="0"/>
    <s v="Brazil"/>
    <x v="6"/>
    <n v="40700"/>
    <s v="Revenues - Third Parties"/>
    <x v="0"/>
    <x v="32"/>
    <n v="2026"/>
    <n v="6"/>
    <s v="USD"/>
    <n v="-2217.5395693599999"/>
    <m/>
    <n v="-2217.5395693599999"/>
    <x v="5"/>
    <s v="Not Applicable"/>
    <m/>
    <m/>
    <m/>
    <m/>
    <m/>
    <m/>
    <m/>
    <m/>
    <m/>
  </r>
  <r>
    <x v="1"/>
    <x v="83"/>
    <x v="1"/>
    <s v="Brazil"/>
    <x v="6"/>
    <n v="40700"/>
    <s v="Revenues - Third Parties"/>
    <x v="0"/>
    <x v="32"/>
    <n v="2026"/>
    <n v="6"/>
    <s v="USD"/>
    <n v="-618.10053807999998"/>
    <m/>
    <n v="-618.10053807999998"/>
    <x v="5"/>
    <s v="Not Applicable"/>
    <m/>
    <m/>
    <m/>
    <m/>
    <m/>
    <m/>
    <m/>
    <m/>
    <m/>
  </r>
  <r>
    <x v="1"/>
    <x v="92"/>
    <x v="1"/>
    <s v="Brazil"/>
    <x v="6"/>
    <n v="40700"/>
    <s v="Revenues - Third Parties"/>
    <x v="0"/>
    <x v="32"/>
    <n v="2026"/>
    <n v="6"/>
    <s v="USD"/>
    <n v="-678.50784543999998"/>
    <m/>
    <n v="-678.50784543999998"/>
    <x v="5"/>
    <s v="Not Applicable"/>
    <m/>
    <m/>
    <m/>
    <m/>
    <m/>
    <m/>
    <m/>
    <m/>
    <m/>
  </r>
  <r>
    <x v="1"/>
    <x v="494"/>
    <x v="1"/>
    <s v="Brazil"/>
    <x v="6"/>
    <n v="40700"/>
    <s v="Revenues - Third Parties"/>
    <x v="0"/>
    <x v="32"/>
    <n v="2026"/>
    <n v="6"/>
    <s v="USD"/>
    <n v="-176.54897495999995"/>
    <m/>
    <n v="-176.54897495999995"/>
    <x v="5"/>
    <s v="Not Applicable"/>
    <m/>
    <m/>
    <m/>
    <m/>
    <m/>
    <m/>
    <m/>
    <m/>
    <m/>
  </r>
  <r>
    <x v="1"/>
    <x v="96"/>
    <x v="1"/>
    <s v="Brazil"/>
    <x v="6"/>
    <n v="40700"/>
    <s v="Revenues - Third Parties"/>
    <x v="0"/>
    <x v="32"/>
    <n v="2026"/>
    <n v="6"/>
    <s v="USD"/>
    <n v="-748.66868543999999"/>
    <m/>
    <n v="-748.66868543999999"/>
    <x v="5"/>
    <s v="Not Applicable"/>
    <m/>
    <m/>
    <m/>
    <m/>
    <m/>
    <m/>
    <m/>
    <m/>
    <m/>
  </r>
  <r>
    <x v="1"/>
    <x v="98"/>
    <x v="1"/>
    <s v="Brazil"/>
    <x v="6"/>
    <n v="40700"/>
    <s v="Revenues - Third Parties"/>
    <x v="0"/>
    <x v="32"/>
    <n v="2026"/>
    <n v="6"/>
    <s v="USD"/>
    <n v="-1235.2243118399999"/>
    <m/>
    <n v="-1235.2243118399999"/>
    <x v="5"/>
    <s v="Not Applicable"/>
    <m/>
    <m/>
    <m/>
    <m/>
    <m/>
    <m/>
    <m/>
    <m/>
    <m/>
  </r>
  <r>
    <x v="1"/>
    <x v="100"/>
    <x v="1"/>
    <s v="Brazil"/>
    <x v="6"/>
    <n v="40700"/>
    <s v="Revenues - Third Parties"/>
    <x v="0"/>
    <x v="32"/>
    <n v="2026"/>
    <n v="6"/>
    <s v="USD"/>
    <n v="-4703.7206835200004"/>
    <m/>
    <n v="-4703.7206835200004"/>
    <x v="5"/>
    <s v="Not Applicable"/>
    <m/>
    <m/>
    <m/>
    <m/>
    <m/>
    <m/>
    <m/>
    <m/>
    <m/>
  </r>
  <r>
    <x v="6"/>
    <x v="495"/>
    <x v="8"/>
    <s v="Brazil"/>
    <x v="2"/>
    <n v="40700"/>
    <s v="Revenues - Third Parties"/>
    <x v="0"/>
    <x v="15"/>
    <n v="2026"/>
    <n v="6"/>
    <s v="USD"/>
    <n v="-749.36637423999991"/>
    <m/>
    <n v="-749.36637423999991"/>
    <x v="5"/>
    <s v="Not Applicable"/>
    <m/>
    <m/>
    <m/>
    <m/>
    <m/>
    <m/>
    <m/>
    <m/>
    <m/>
  </r>
  <r>
    <x v="4"/>
    <x v="496"/>
    <x v="54"/>
    <s v="Brazil"/>
    <x v="2"/>
    <n v="40700"/>
    <s v="Revenues - Third Parties"/>
    <x v="0"/>
    <x v="5"/>
    <n v="2026"/>
    <n v="6"/>
    <s v="USD"/>
    <n v="-5119.6208163999991"/>
    <m/>
    <n v="-5119.6208163999991"/>
    <x v="5"/>
    <s v="Not Applicable"/>
    <m/>
    <m/>
    <m/>
    <m/>
    <m/>
    <m/>
    <m/>
    <m/>
    <m/>
  </r>
  <r>
    <x v="5"/>
    <x v="497"/>
    <x v="7"/>
    <s v="Brazil"/>
    <x v="2"/>
    <n v="40700"/>
    <s v="Revenues - Third Parties"/>
    <x v="0"/>
    <x v="15"/>
    <n v="2026"/>
    <n v="6"/>
    <s v="USD"/>
    <n v="-25.866224319999993"/>
    <m/>
    <n v="-25.866224319999993"/>
    <x v="5"/>
    <s v="Not Applicable"/>
    <m/>
    <m/>
    <m/>
    <m/>
    <m/>
    <m/>
    <m/>
    <m/>
    <m/>
  </r>
  <r>
    <x v="5"/>
    <x v="498"/>
    <x v="7"/>
    <s v="Brazil"/>
    <x v="2"/>
    <n v="40700"/>
    <s v="Revenues - Third Parties"/>
    <x v="0"/>
    <x v="15"/>
    <n v="2026"/>
    <n v="6"/>
    <s v="USD"/>
    <n v="-85.063159199999987"/>
    <m/>
    <n v="-85.063159199999987"/>
    <x v="5"/>
    <s v="Not Applicable"/>
    <m/>
    <m/>
    <m/>
    <m/>
    <m/>
    <m/>
    <m/>
    <m/>
    <m/>
  </r>
  <r>
    <x v="5"/>
    <x v="499"/>
    <x v="7"/>
    <s v="Brazil"/>
    <x v="2"/>
    <n v="40700"/>
    <s v="Revenues - Third Parties"/>
    <x v="0"/>
    <x v="15"/>
    <n v="2026"/>
    <n v="6"/>
    <s v="USD"/>
    <n v="-24.003630399999995"/>
    <m/>
    <n v="-24.003630399999995"/>
    <x v="5"/>
    <s v="Not Applicable"/>
    <m/>
    <m/>
    <m/>
    <m/>
    <m/>
    <m/>
    <m/>
    <m/>
    <m/>
  </r>
  <r>
    <x v="5"/>
    <x v="500"/>
    <x v="7"/>
    <s v="Brazil"/>
    <x v="2"/>
    <n v="40700"/>
    <s v="Revenues - Third Parties"/>
    <x v="0"/>
    <x v="15"/>
    <n v="2026"/>
    <n v="6"/>
    <s v="USD"/>
    <n v="-282.33741111999996"/>
    <m/>
    <n v="-282.33741111999996"/>
    <x v="5"/>
    <s v="Not Applicable"/>
    <m/>
    <m/>
    <m/>
    <m/>
    <m/>
    <m/>
    <m/>
    <m/>
    <m/>
  </r>
  <r>
    <x v="5"/>
    <x v="501"/>
    <x v="7"/>
    <s v="Brazil"/>
    <x v="2"/>
    <n v="40700"/>
    <s v="Revenues - Third Parties"/>
    <x v="0"/>
    <x v="15"/>
    <n v="2026"/>
    <n v="6"/>
    <s v="USD"/>
    <n v="-100.47345856"/>
    <m/>
    <n v="-100.47345856"/>
    <x v="5"/>
    <s v="Not Applicable"/>
    <m/>
    <m/>
    <m/>
    <m/>
    <m/>
    <m/>
    <m/>
    <m/>
    <m/>
  </r>
  <r>
    <x v="5"/>
    <x v="502"/>
    <x v="7"/>
    <s v="Brazil"/>
    <x v="2"/>
    <n v="40700"/>
    <s v="Revenues - Third Parties"/>
    <x v="0"/>
    <x v="15"/>
    <n v="2026"/>
    <n v="6"/>
    <s v="USD"/>
    <n v="-1571.4570068799999"/>
    <m/>
    <n v="-1571.4570068799999"/>
    <x v="5"/>
    <s v="Not Applicable"/>
    <m/>
    <m/>
    <m/>
    <m/>
    <m/>
    <m/>
    <m/>
    <m/>
    <m/>
  </r>
  <r>
    <x v="0"/>
    <x v="319"/>
    <x v="0"/>
    <s v="Brazil"/>
    <x v="2"/>
    <n v="40700"/>
    <s v="Revenues - Third Parties"/>
    <x v="0"/>
    <x v="15"/>
    <n v="2026"/>
    <n v="6"/>
    <s v="USD"/>
    <n v="-568.15385920000006"/>
    <m/>
    <n v="-568.15385920000006"/>
    <x v="5"/>
    <s v="Not Applicable"/>
    <m/>
    <m/>
    <m/>
    <m/>
    <m/>
    <m/>
    <m/>
    <m/>
    <m/>
  </r>
  <r>
    <x v="1"/>
    <x v="503"/>
    <x v="1"/>
    <s v="Brazil"/>
    <x v="2"/>
    <n v="40700"/>
    <s v="Revenues - Third Parties"/>
    <x v="0"/>
    <x v="15"/>
    <n v="2026"/>
    <n v="6"/>
    <s v="USD"/>
    <n v="-317.96265552"/>
    <m/>
    <n v="-317.96265552"/>
    <x v="5"/>
    <s v="Not Applicable"/>
    <m/>
    <m/>
    <m/>
    <m/>
    <m/>
    <m/>
    <m/>
    <m/>
    <m/>
  </r>
  <r>
    <x v="0"/>
    <x v="321"/>
    <x v="0"/>
    <s v="Brazil"/>
    <x v="2"/>
    <n v="40700"/>
    <s v="Revenues - Third Parties"/>
    <x v="0"/>
    <x v="15"/>
    <n v="2026"/>
    <n v="6"/>
    <s v="USD"/>
    <n v="-578.88572399999998"/>
    <m/>
    <n v="-578.88572399999998"/>
    <x v="5"/>
    <s v="Not Applicable"/>
    <m/>
    <m/>
    <m/>
    <m/>
    <m/>
    <m/>
    <m/>
    <m/>
    <m/>
  </r>
  <r>
    <x v="5"/>
    <x v="504"/>
    <x v="7"/>
    <s v="Brazil"/>
    <x v="2"/>
    <n v="40700"/>
    <s v="Revenues - Third Parties"/>
    <x v="0"/>
    <x v="15"/>
    <n v="2026"/>
    <n v="6"/>
    <s v="USD"/>
    <n v="-8709.3237627999988"/>
    <m/>
    <n v="-8709.3237627999988"/>
    <x v="5"/>
    <s v="Not Applicable"/>
    <m/>
    <m/>
    <m/>
    <m/>
    <m/>
    <m/>
    <m/>
    <m/>
    <m/>
  </r>
  <r>
    <x v="5"/>
    <x v="505"/>
    <x v="7"/>
    <s v="Brazil"/>
    <x v="2"/>
    <n v="40700"/>
    <s v="Revenues - Third Parties"/>
    <x v="0"/>
    <x v="15"/>
    <n v="2026"/>
    <n v="6"/>
    <s v="USD"/>
    <n v="-21.404151679999998"/>
    <m/>
    <n v="-21.404151679999998"/>
    <x v="5"/>
    <s v="Not Applicable"/>
    <m/>
    <m/>
    <m/>
    <m/>
    <m/>
    <m/>
    <m/>
    <m/>
    <m/>
  </r>
  <r>
    <x v="0"/>
    <x v="506"/>
    <x v="0"/>
    <s v="Brazil"/>
    <x v="2"/>
    <n v="40700"/>
    <s v="Revenues - Third Parties"/>
    <x v="0"/>
    <x v="15"/>
    <n v="2026"/>
    <n v="6"/>
    <s v="USD"/>
    <n v="-1880.4382909599994"/>
    <m/>
    <n v="-1880.4382909599994"/>
    <x v="5"/>
    <s v="Not Applicable"/>
    <m/>
    <m/>
    <m/>
    <m/>
    <m/>
    <m/>
    <m/>
    <m/>
    <m/>
  </r>
  <r>
    <x v="0"/>
    <x v="507"/>
    <x v="0"/>
    <s v="Brazil"/>
    <x v="2"/>
    <n v="40700"/>
    <s v="Revenues - Third Parties"/>
    <x v="0"/>
    <x v="15"/>
    <n v="2026"/>
    <n v="6"/>
    <s v="USD"/>
    <n v="-1755.1545483199998"/>
    <m/>
    <n v="-1755.1545483199998"/>
    <x v="5"/>
    <s v="Not Applicable"/>
    <m/>
    <m/>
    <m/>
    <m/>
    <m/>
    <m/>
    <m/>
    <m/>
    <m/>
  </r>
  <r>
    <x v="0"/>
    <x v="508"/>
    <x v="0"/>
    <s v="Brazil"/>
    <x v="2"/>
    <n v="40700"/>
    <s v="Revenues - Third Parties"/>
    <x v="0"/>
    <x v="15"/>
    <n v="2026"/>
    <n v="6"/>
    <s v="USD"/>
    <n v="-769.46921871999984"/>
    <m/>
    <n v="-769.46921871999984"/>
    <x v="5"/>
    <s v="Not Applicable"/>
    <m/>
    <m/>
    <m/>
    <m/>
    <m/>
    <m/>
    <m/>
    <m/>
    <m/>
  </r>
  <r>
    <x v="1"/>
    <x v="509"/>
    <x v="1"/>
    <s v="Brazil"/>
    <x v="2"/>
    <n v="40700"/>
    <s v="Revenues - Third Parties"/>
    <x v="0"/>
    <x v="15"/>
    <n v="2026"/>
    <n v="6"/>
    <s v="USD"/>
    <n v="-1525.9575061600001"/>
    <m/>
    <n v="-1525.9575061600001"/>
    <x v="5"/>
    <s v="Not Applicable"/>
    <m/>
    <m/>
    <m/>
    <m/>
    <m/>
    <m/>
    <m/>
    <m/>
    <m/>
  </r>
  <r>
    <x v="5"/>
    <x v="183"/>
    <x v="7"/>
    <s v="Brazil"/>
    <x v="2"/>
    <n v="40700"/>
    <s v="Revenues - Third Parties"/>
    <x v="0"/>
    <x v="15"/>
    <n v="2026"/>
    <n v="6"/>
    <s v="USD"/>
    <n v="-331.56209967999996"/>
    <m/>
    <n v="-331.56209967999996"/>
    <x v="5"/>
    <s v="Not Applicable"/>
    <m/>
    <m/>
    <m/>
    <m/>
    <m/>
    <m/>
    <m/>
    <m/>
    <m/>
  </r>
  <r>
    <x v="5"/>
    <x v="122"/>
    <x v="7"/>
    <s v="Brazil"/>
    <x v="2"/>
    <n v="40700"/>
    <s v="Revenues - Third Parties"/>
    <x v="0"/>
    <x v="15"/>
    <n v="2026"/>
    <n v="6"/>
    <s v="USD"/>
    <n v="-5550.5682936799994"/>
    <m/>
    <n v="-5550.5682936799994"/>
    <x v="5"/>
    <s v="Not Applicable"/>
    <m/>
    <m/>
    <m/>
    <m/>
    <m/>
    <m/>
    <m/>
    <m/>
    <m/>
  </r>
  <r>
    <x v="0"/>
    <x v="510"/>
    <x v="0"/>
    <s v="Brazil"/>
    <x v="2"/>
    <n v="40700"/>
    <s v="Revenues - Third Parties"/>
    <x v="0"/>
    <x v="15"/>
    <n v="2026"/>
    <n v="6"/>
    <s v="USD"/>
    <n v="-4948.9285077599998"/>
    <m/>
    <n v="-4948.9285077599998"/>
    <x v="5"/>
    <s v="Not Applicable"/>
    <m/>
    <m/>
    <m/>
    <m/>
    <m/>
    <m/>
    <m/>
    <m/>
    <m/>
  </r>
  <r>
    <x v="0"/>
    <x v="511"/>
    <x v="0"/>
    <s v="Brazil"/>
    <x v="2"/>
    <n v="40700"/>
    <s v="Revenues - Third Parties"/>
    <x v="0"/>
    <x v="15"/>
    <n v="2026"/>
    <n v="6"/>
    <s v="USD"/>
    <n v="-2732.6024465599999"/>
    <m/>
    <n v="-2732.6024465599999"/>
    <x v="5"/>
    <s v="Not Applicable"/>
    <m/>
    <m/>
    <m/>
    <m/>
    <m/>
    <m/>
    <m/>
    <m/>
    <m/>
  </r>
  <r>
    <x v="0"/>
    <x v="512"/>
    <x v="0"/>
    <s v="Brazil"/>
    <x v="2"/>
    <n v="40700"/>
    <s v="Revenues - Third Parties"/>
    <x v="0"/>
    <x v="15"/>
    <n v="2026"/>
    <n v="6"/>
    <s v="USD"/>
    <n v="-87.932306400000002"/>
    <m/>
    <n v="-87.932306400000002"/>
    <x v="5"/>
    <s v="Not Applicable"/>
    <m/>
    <m/>
    <m/>
    <m/>
    <m/>
    <m/>
    <m/>
    <m/>
    <m/>
  </r>
  <r>
    <x v="1"/>
    <x v="330"/>
    <x v="1"/>
    <s v="Brazil"/>
    <x v="2"/>
    <n v="40700"/>
    <s v="Revenues - Third Parties"/>
    <x v="0"/>
    <x v="15"/>
    <n v="2026"/>
    <n v="6"/>
    <s v="USD"/>
    <n v="-347.97424879999994"/>
    <m/>
    <n v="-347.97424879999994"/>
    <x v="5"/>
    <s v="Not Applicable"/>
    <m/>
    <m/>
    <m/>
    <m/>
    <m/>
    <m/>
    <m/>
    <m/>
    <m/>
  </r>
  <r>
    <x v="6"/>
    <x v="513"/>
    <x v="8"/>
    <s v="Brazil"/>
    <x v="2"/>
    <n v="40700"/>
    <s v="Revenues - Third Parties"/>
    <x v="0"/>
    <x v="15"/>
    <n v="2026"/>
    <n v="6"/>
    <s v="USD"/>
    <n v="-676.33325135999996"/>
    <m/>
    <n v="-676.33325135999996"/>
    <x v="5"/>
    <s v="Not Applicable"/>
    <m/>
    <m/>
    <m/>
    <m/>
    <m/>
    <m/>
    <m/>
    <m/>
    <m/>
  </r>
  <r>
    <x v="5"/>
    <x v="514"/>
    <x v="7"/>
    <s v="Brazil"/>
    <x v="2"/>
    <n v="40700"/>
    <s v="Revenues - Third Parties"/>
    <x v="0"/>
    <x v="15"/>
    <n v="2026"/>
    <n v="6"/>
    <s v="USD"/>
    <n v="-53.072951840000002"/>
    <m/>
    <n v="-53.072951840000002"/>
    <x v="5"/>
    <s v="Not Applicable"/>
    <m/>
    <m/>
    <m/>
    <m/>
    <m/>
    <m/>
    <m/>
    <m/>
    <m/>
  </r>
  <r>
    <x v="1"/>
    <x v="515"/>
    <x v="1"/>
    <s v="Brazil"/>
    <x v="2"/>
    <n v="40700"/>
    <s v="Revenues - Third Parties"/>
    <x v="0"/>
    <x v="15"/>
    <n v="2026"/>
    <n v="6"/>
    <s v="USD"/>
    <n v="-53.005534719999993"/>
    <m/>
    <n v="-53.005534719999993"/>
    <x v="5"/>
    <s v="Not Applicable"/>
    <m/>
    <m/>
    <m/>
    <m/>
    <m/>
    <m/>
    <m/>
    <m/>
    <m/>
  </r>
  <r>
    <x v="5"/>
    <x v="125"/>
    <x v="7"/>
    <s v="Brazil"/>
    <x v="2"/>
    <n v="40700"/>
    <s v="Revenues - Third Parties"/>
    <x v="0"/>
    <x v="5"/>
    <n v="2026"/>
    <n v="6"/>
    <s v="USD"/>
    <n v="-2718.2692532800006"/>
    <m/>
    <n v="-2718.2692532800006"/>
    <x v="5"/>
    <s v="Not Applicable"/>
    <m/>
    <m/>
    <m/>
    <m/>
    <m/>
    <m/>
    <m/>
    <m/>
    <m/>
  </r>
  <r>
    <x v="2"/>
    <x v="516"/>
    <x v="2"/>
    <s v="Brazil"/>
    <x v="2"/>
    <n v="40700"/>
    <s v="Revenues - Third Parties"/>
    <x v="0"/>
    <x v="15"/>
    <n v="2026"/>
    <n v="6"/>
    <s v="USD"/>
    <n v="-2138.9351270399998"/>
    <m/>
    <n v="-2138.9351270399998"/>
    <x v="5"/>
    <s v="Not Applicable"/>
    <m/>
    <m/>
    <m/>
    <m/>
    <m/>
    <m/>
    <m/>
    <m/>
    <m/>
  </r>
  <r>
    <x v="0"/>
    <x v="517"/>
    <x v="0"/>
    <s v="Brazil"/>
    <x v="2"/>
    <n v="40700"/>
    <s v="Revenues - Third Parties"/>
    <x v="0"/>
    <x v="15"/>
    <n v="2026"/>
    <n v="6"/>
    <s v="USD"/>
    <n v="-507.80221015999996"/>
    <m/>
    <n v="-507.80221015999996"/>
    <x v="5"/>
    <s v="Not Applicable"/>
    <m/>
    <m/>
    <m/>
    <m/>
    <m/>
    <m/>
    <m/>
    <m/>
    <m/>
  </r>
  <r>
    <x v="0"/>
    <x v="518"/>
    <x v="0"/>
    <s v="Brazil"/>
    <x v="2"/>
    <n v="40700"/>
    <s v="Revenues - Third Parties"/>
    <x v="0"/>
    <x v="15"/>
    <n v="2026"/>
    <n v="6"/>
    <s v="USD"/>
    <n v="-725.43956799999989"/>
    <m/>
    <n v="-725.43956799999989"/>
    <x v="5"/>
    <s v="Not Applicable"/>
    <m/>
    <m/>
    <m/>
    <m/>
    <m/>
    <m/>
    <m/>
    <m/>
    <m/>
  </r>
  <r>
    <x v="5"/>
    <x v="519"/>
    <x v="7"/>
    <s v="Brazil"/>
    <x v="2"/>
    <n v="40700"/>
    <s v="Revenues - Third Parties"/>
    <x v="0"/>
    <x v="5"/>
    <n v="2026"/>
    <n v="6"/>
    <s v="USD"/>
    <n v="-9996.4866942399985"/>
    <m/>
    <n v="-9996.4866942399985"/>
    <x v="5"/>
    <s v="Not Applicable"/>
    <m/>
    <m/>
    <m/>
    <m/>
    <m/>
    <m/>
    <m/>
    <m/>
    <m/>
  </r>
  <r>
    <x v="0"/>
    <x v="520"/>
    <x v="0"/>
    <s v="Brazil"/>
    <x v="2"/>
    <n v="40700"/>
    <s v="Revenues - Third Parties"/>
    <x v="0"/>
    <x v="15"/>
    <n v="2026"/>
    <n v="6"/>
    <s v="USD"/>
    <n v="-20186.005065360001"/>
    <m/>
    <n v="-20186.005065360001"/>
    <x v="5"/>
    <s v="Not Applicable"/>
    <m/>
    <m/>
    <m/>
    <m/>
    <m/>
    <m/>
    <m/>
    <m/>
    <m/>
  </r>
  <r>
    <x v="0"/>
    <x v="521"/>
    <x v="0"/>
    <s v="Brazil"/>
    <x v="2"/>
    <n v="40700"/>
    <s v="Revenues - Third Parties"/>
    <x v="0"/>
    <x v="15"/>
    <n v="2026"/>
    <n v="6"/>
    <s v="USD"/>
    <n v="-492.23512679999999"/>
    <m/>
    <n v="-492.23512679999999"/>
    <x v="5"/>
    <s v="Not Applicable"/>
    <m/>
    <m/>
    <m/>
    <m/>
    <m/>
    <m/>
    <m/>
    <m/>
    <m/>
  </r>
  <r>
    <x v="4"/>
    <x v="522"/>
    <x v="22"/>
    <s v="Brazil"/>
    <x v="2"/>
    <n v="40700"/>
    <s v="Revenues - Third Parties"/>
    <x v="0"/>
    <x v="15"/>
    <n v="2026"/>
    <n v="6"/>
    <s v="USD"/>
    <n v="-332.05283359999999"/>
    <m/>
    <n v="-332.05283359999999"/>
    <x v="5"/>
    <s v="Not Applicable"/>
    <m/>
    <m/>
    <m/>
    <m/>
    <m/>
    <m/>
    <m/>
    <m/>
    <m/>
  </r>
  <r>
    <x v="0"/>
    <x v="464"/>
    <x v="0"/>
    <s v="Brazil"/>
    <x v="2"/>
    <n v="40700"/>
    <s v="Revenues - Third Parties"/>
    <x v="0"/>
    <x v="15"/>
    <n v="2026"/>
    <n v="6"/>
    <s v="USD"/>
    <n v="-174.84473287999998"/>
    <m/>
    <n v="-174.84473287999998"/>
    <x v="5"/>
    <s v="Not Applicable"/>
    <m/>
    <m/>
    <m/>
    <m/>
    <m/>
    <m/>
    <m/>
    <m/>
    <m/>
  </r>
  <r>
    <x v="0"/>
    <x v="523"/>
    <x v="0"/>
    <s v="Brazil"/>
    <x v="2"/>
    <n v="40700"/>
    <s v="Revenues - Third Parties"/>
    <x v="0"/>
    <x v="15"/>
    <n v="2026"/>
    <n v="6"/>
    <s v="USD"/>
    <n v="-16344.940522719999"/>
    <m/>
    <n v="-16344.940522719999"/>
    <x v="5"/>
    <s v="Not Applicable"/>
    <m/>
    <m/>
    <m/>
    <m/>
    <m/>
    <m/>
    <m/>
    <m/>
    <m/>
  </r>
  <r>
    <x v="0"/>
    <x v="524"/>
    <x v="0"/>
    <s v="Brazil"/>
    <x v="2"/>
    <n v="40700"/>
    <s v="Revenues - Third Parties"/>
    <x v="0"/>
    <x v="15"/>
    <n v="2026"/>
    <n v="6"/>
    <s v="USD"/>
    <n v="-93.308429759999996"/>
    <m/>
    <n v="-93.308429759999996"/>
    <x v="5"/>
    <s v="Not Applicable"/>
    <m/>
    <m/>
    <m/>
    <m/>
    <m/>
    <m/>
    <m/>
    <m/>
    <m/>
  </r>
  <r>
    <x v="0"/>
    <x v="525"/>
    <x v="0"/>
    <s v="Brazil"/>
    <x v="2"/>
    <n v="40700"/>
    <s v="Revenues - Third Parties"/>
    <x v="0"/>
    <x v="15"/>
    <n v="2026"/>
    <n v="6"/>
    <s v="USD"/>
    <n v="-2412.9300615199995"/>
    <m/>
    <n v="-2412.9300615199995"/>
    <x v="5"/>
    <s v="Not Applicable"/>
    <m/>
    <m/>
    <m/>
    <m/>
    <m/>
    <m/>
    <m/>
    <m/>
    <m/>
  </r>
  <r>
    <x v="5"/>
    <x v="127"/>
    <x v="7"/>
    <s v="Brazil"/>
    <x v="2"/>
    <n v="40700"/>
    <s v="Revenues - Third Parties"/>
    <x v="0"/>
    <x v="5"/>
    <n v="2026"/>
    <n v="6"/>
    <s v="USD"/>
    <n v="-26352.641976479994"/>
    <m/>
    <n v="-26352.641976479994"/>
    <x v="5"/>
    <s v="Not Applicable"/>
    <m/>
    <m/>
    <m/>
    <m/>
    <m/>
    <m/>
    <m/>
    <m/>
    <m/>
  </r>
  <r>
    <x v="1"/>
    <x v="526"/>
    <x v="1"/>
    <s v="Brazil"/>
    <x v="2"/>
    <n v="40700"/>
    <s v="Revenues - Third Parties"/>
    <x v="0"/>
    <x v="15"/>
    <n v="2026"/>
    <n v="6"/>
    <s v="USD"/>
    <n v="-2087.3704372799998"/>
    <m/>
    <n v="-2087.3704372799998"/>
    <x v="5"/>
    <s v="Not Applicable"/>
    <m/>
    <m/>
    <m/>
    <m/>
    <m/>
    <m/>
    <m/>
    <m/>
    <m/>
  </r>
  <r>
    <x v="0"/>
    <x v="527"/>
    <x v="0"/>
    <s v="Brazil"/>
    <x v="2"/>
    <n v="40700"/>
    <s v="Revenues - Third Parties"/>
    <x v="0"/>
    <x v="15"/>
    <n v="2026"/>
    <n v="6"/>
    <s v="USD"/>
    <n v="-210.93092223999997"/>
    <m/>
    <n v="-210.93092223999997"/>
    <x v="5"/>
    <s v="Not Applicable"/>
    <m/>
    <m/>
    <m/>
    <m/>
    <m/>
    <m/>
    <m/>
    <m/>
    <m/>
  </r>
  <r>
    <x v="19"/>
    <x v="528"/>
    <x v="48"/>
    <s v="Brazil"/>
    <x v="2"/>
    <n v="40700"/>
    <s v="Revenues - Third Parties"/>
    <x v="0"/>
    <x v="5"/>
    <n v="2026"/>
    <n v="6"/>
    <s v="USD"/>
    <n v="-5612.8287879199997"/>
    <m/>
    <n v="-5612.8287879199997"/>
    <x v="5"/>
    <s v="Not Applicable"/>
    <m/>
    <m/>
    <m/>
    <m/>
    <m/>
    <m/>
    <m/>
    <m/>
    <m/>
  </r>
  <r>
    <x v="0"/>
    <x v="529"/>
    <x v="0"/>
    <s v="Brazil"/>
    <x v="2"/>
    <n v="40700"/>
    <s v="Revenues - Third Parties"/>
    <x v="0"/>
    <x v="15"/>
    <n v="2026"/>
    <n v="6"/>
    <s v="USD"/>
    <n v="-5481.1835344799993"/>
    <m/>
    <n v="-5481.1835344799993"/>
    <x v="5"/>
    <s v="Not Applicable"/>
    <m/>
    <m/>
    <m/>
    <m/>
    <m/>
    <m/>
    <m/>
    <m/>
    <m/>
  </r>
  <r>
    <x v="5"/>
    <x v="530"/>
    <x v="7"/>
    <s v="Brazil"/>
    <x v="2"/>
    <n v="40700"/>
    <s v="Revenues - Third Parties"/>
    <x v="0"/>
    <x v="15"/>
    <n v="2026"/>
    <n v="6"/>
    <s v="USD"/>
    <n v="-4106.6143069599993"/>
    <m/>
    <n v="-4106.6143069599993"/>
    <x v="5"/>
    <s v="Not Applicable"/>
    <m/>
    <m/>
    <m/>
    <m/>
    <m/>
    <m/>
    <m/>
    <m/>
    <m/>
  </r>
  <r>
    <x v="0"/>
    <x v="531"/>
    <x v="0"/>
    <s v="Brazil"/>
    <x v="2"/>
    <n v="40700"/>
    <s v="Revenues - Third Parties"/>
    <x v="0"/>
    <x v="15"/>
    <n v="2026"/>
    <n v="6"/>
    <s v="USD"/>
    <n v="-1966.7612096000003"/>
    <m/>
    <n v="-1966.7612096000003"/>
    <x v="5"/>
    <s v="Not Applicable"/>
    <m/>
    <m/>
    <m/>
    <m/>
    <m/>
    <m/>
    <m/>
    <m/>
    <m/>
  </r>
  <r>
    <x v="0"/>
    <x v="532"/>
    <x v="0"/>
    <s v="Brazil"/>
    <x v="2"/>
    <n v="40700"/>
    <s v="Revenues - Third Parties"/>
    <x v="0"/>
    <x v="15"/>
    <n v="2026"/>
    <n v="6"/>
    <s v="USD"/>
    <n v="-20952.376232239993"/>
    <m/>
    <n v="-20952.376232239993"/>
    <x v="5"/>
    <s v="Not Applicable"/>
    <m/>
    <m/>
    <m/>
    <m/>
    <m/>
    <m/>
    <m/>
    <m/>
    <m/>
  </r>
  <r>
    <x v="20"/>
    <x v="533"/>
    <x v="55"/>
    <s v="Brazil"/>
    <x v="2"/>
    <n v="40700"/>
    <s v="Revenues - Third Parties"/>
    <x v="0"/>
    <x v="15"/>
    <n v="2026"/>
    <n v="6"/>
    <s v="USD"/>
    <n v="-131.08867024"/>
    <m/>
    <n v="-131.08867024"/>
    <x v="5"/>
    <s v="Not Applicable"/>
    <m/>
    <m/>
    <m/>
    <m/>
    <m/>
    <m/>
    <m/>
    <m/>
    <m/>
  </r>
  <r>
    <x v="1"/>
    <x v="336"/>
    <x v="1"/>
    <s v="Brazil"/>
    <x v="2"/>
    <n v="40700"/>
    <s v="Revenues - Third Parties"/>
    <x v="0"/>
    <x v="15"/>
    <n v="2026"/>
    <n v="6"/>
    <s v="USD"/>
    <n v="-66.013119279999998"/>
    <m/>
    <n v="-66.013119279999998"/>
    <x v="5"/>
    <s v="Not Applicable"/>
    <m/>
    <m/>
    <m/>
    <m/>
    <m/>
    <m/>
    <m/>
    <m/>
    <m/>
  </r>
  <r>
    <x v="6"/>
    <x v="534"/>
    <x v="8"/>
    <s v="Brazil"/>
    <x v="2"/>
    <n v="40700"/>
    <s v="Revenues - Third Parties"/>
    <x v="0"/>
    <x v="5"/>
    <n v="2026"/>
    <n v="6"/>
    <s v="USD"/>
    <n v="-79.225306960000012"/>
    <m/>
    <n v="-79.225306960000012"/>
    <x v="5"/>
    <s v="Not Applicable"/>
    <m/>
    <m/>
    <m/>
    <m/>
    <m/>
    <m/>
    <m/>
    <m/>
    <m/>
  </r>
  <r>
    <x v="2"/>
    <x v="142"/>
    <x v="2"/>
    <s v="Brazil"/>
    <x v="2"/>
    <n v="40700"/>
    <s v="Revenues - Third Parties"/>
    <x v="0"/>
    <x v="15"/>
    <n v="2026"/>
    <n v="6"/>
    <s v="USD"/>
    <n v="-1053.24825872"/>
    <m/>
    <n v="-1053.24825872"/>
    <x v="5"/>
    <s v="Not Applicable"/>
    <m/>
    <m/>
    <m/>
    <m/>
    <m/>
    <m/>
    <m/>
    <m/>
    <m/>
  </r>
  <r>
    <x v="1"/>
    <x v="340"/>
    <x v="1"/>
    <s v="Brazil"/>
    <x v="2"/>
    <n v="40700"/>
    <s v="Revenues - Third Parties"/>
    <x v="0"/>
    <x v="15"/>
    <n v="2026"/>
    <n v="6"/>
    <s v="USD"/>
    <n v="-2599.1455539999993"/>
    <m/>
    <n v="-2599.1455539999993"/>
    <x v="5"/>
    <s v="Not Applicable"/>
    <m/>
    <m/>
    <m/>
    <m/>
    <m/>
    <m/>
    <m/>
    <m/>
    <m/>
  </r>
  <r>
    <x v="6"/>
    <x v="341"/>
    <x v="8"/>
    <s v="Brazil"/>
    <x v="2"/>
    <n v="40700"/>
    <s v="Revenues - Third Parties"/>
    <x v="0"/>
    <x v="15"/>
    <n v="2026"/>
    <n v="6"/>
    <s v="USD"/>
    <n v="-5459.2980559199996"/>
    <m/>
    <n v="-5459.2980559199996"/>
    <x v="5"/>
    <s v="Not Applicable"/>
    <m/>
    <m/>
    <m/>
    <m/>
    <m/>
    <m/>
    <m/>
    <m/>
    <m/>
  </r>
  <r>
    <x v="5"/>
    <x v="535"/>
    <x v="7"/>
    <s v="Brazil"/>
    <x v="2"/>
    <n v="40700"/>
    <s v="Revenues - Third Parties"/>
    <x v="0"/>
    <x v="5"/>
    <n v="2026"/>
    <n v="6"/>
    <s v="USD"/>
    <n v="-865.0698305599999"/>
    <m/>
    <n v="-865.0698305599999"/>
    <x v="5"/>
    <s v="Not Applicable"/>
    <m/>
    <m/>
    <m/>
    <m/>
    <m/>
    <m/>
    <m/>
    <m/>
    <m/>
  </r>
  <r>
    <x v="0"/>
    <x v="465"/>
    <x v="0"/>
    <s v="Brazil"/>
    <x v="2"/>
    <n v="40700"/>
    <s v="Revenues - Third Parties"/>
    <x v="0"/>
    <x v="15"/>
    <n v="2026"/>
    <n v="6"/>
    <s v="USD"/>
    <n v="-15304.025677359998"/>
    <m/>
    <n v="-15304.025677359998"/>
    <x v="5"/>
    <s v="Not Applicable"/>
    <m/>
    <m/>
    <m/>
    <m/>
    <m/>
    <m/>
    <m/>
    <m/>
    <m/>
  </r>
  <r>
    <x v="21"/>
    <x v="536"/>
    <x v="56"/>
    <s v="Brazil"/>
    <x v="2"/>
    <n v="40700"/>
    <s v="Revenues - Third Parties"/>
    <x v="0"/>
    <x v="15"/>
    <n v="2026"/>
    <n v="6"/>
    <s v="USD"/>
    <n v="-140.17587087999999"/>
    <m/>
    <n v="-140.17587087999999"/>
    <x v="5"/>
    <s v="Not Applicable"/>
    <m/>
    <m/>
    <m/>
    <m/>
    <m/>
    <m/>
    <m/>
    <m/>
    <m/>
  </r>
  <r>
    <x v="6"/>
    <x v="426"/>
    <x v="8"/>
    <s v="Brazil"/>
    <x v="2"/>
    <n v="40700"/>
    <s v="Revenues - Third Parties"/>
    <x v="0"/>
    <x v="15"/>
    <n v="2026"/>
    <n v="6"/>
    <s v="USD"/>
    <n v="-668.48621215999992"/>
    <m/>
    <n v="-668.48621215999992"/>
    <x v="5"/>
    <s v="Not Applicable"/>
    <m/>
    <m/>
    <m/>
    <m/>
    <m/>
    <m/>
    <m/>
    <m/>
    <m/>
  </r>
  <r>
    <x v="4"/>
    <x v="342"/>
    <x v="22"/>
    <s v="Brazil"/>
    <x v="2"/>
    <n v="40700"/>
    <s v="Revenues - Third Parties"/>
    <x v="0"/>
    <x v="15"/>
    <n v="2026"/>
    <n v="6"/>
    <s v="USD"/>
    <n v="-1103.2772491999999"/>
    <m/>
    <n v="-1103.2772491999999"/>
    <x v="5"/>
    <s v="Not Applicable"/>
    <m/>
    <m/>
    <m/>
    <m/>
    <m/>
    <m/>
    <m/>
    <m/>
    <m/>
  </r>
  <r>
    <x v="1"/>
    <x v="537"/>
    <x v="1"/>
    <s v="Brazil"/>
    <x v="2"/>
    <n v="40700"/>
    <s v="Revenues - Third Parties"/>
    <x v="0"/>
    <x v="15"/>
    <n v="2026"/>
    <n v="6"/>
    <s v="USD"/>
    <n v="-972.88313208"/>
    <m/>
    <n v="-972.88313208"/>
    <x v="5"/>
    <s v="Not Applicable"/>
    <m/>
    <m/>
    <m/>
    <m/>
    <m/>
    <m/>
    <m/>
    <m/>
    <m/>
  </r>
  <r>
    <x v="1"/>
    <x v="538"/>
    <x v="1"/>
    <s v="Brazil"/>
    <x v="2"/>
    <n v="40700"/>
    <s v="Revenues - Third Parties"/>
    <x v="0"/>
    <x v="15"/>
    <n v="2026"/>
    <n v="6"/>
    <s v="USD"/>
    <n v="-27.016234959999998"/>
    <m/>
    <n v="-27.016234959999998"/>
    <x v="5"/>
    <s v="Not Applicable"/>
    <m/>
    <m/>
    <m/>
    <m/>
    <m/>
    <m/>
    <m/>
    <m/>
    <m/>
  </r>
  <r>
    <x v="1"/>
    <x v="343"/>
    <x v="1"/>
    <s v="Brazil"/>
    <x v="2"/>
    <n v="40700"/>
    <s v="Revenues - Third Parties"/>
    <x v="0"/>
    <x v="15"/>
    <n v="2026"/>
    <n v="6"/>
    <s v="USD"/>
    <n v="-421.30369343999996"/>
    <m/>
    <n v="-421.30369343999996"/>
    <x v="5"/>
    <s v="Not Applicable"/>
    <m/>
    <m/>
    <m/>
    <m/>
    <m/>
    <m/>
    <m/>
    <m/>
    <m/>
  </r>
  <r>
    <x v="1"/>
    <x v="344"/>
    <x v="1"/>
    <s v="Brazil"/>
    <x v="2"/>
    <n v="40700"/>
    <s v="Revenues - Third Parties"/>
    <x v="0"/>
    <x v="15"/>
    <n v="2026"/>
    <n v="6"/>
    <s v="USD"/>
    <n v="-70.193764639999998"/>
    <m/>
    <n v="-70.193764639999998"/>
    <x v="5"/>
    <s v="Not Applicable"/>
    <m/>
    <m/>
    <m/>
    <m/>
    <m/>
    <m/>
    <m/>
    <m/>
    <m/>
  </r>
  <r>
    <x v="4"/>
    <x v="539"/>
    <x v="57"/>
    <s v="Brazil"/>
    <x v="2"/>
    <n v="40700"/>
    <s v="Revenues - Third Parties"/>
    <x v="0"/>
    <x v="15"/>
    <n v="2026"/>
    <n v="6"/>
    <s v="USD"/>
    <n v="-19.0414168"/>
    <m/>
    <n v="-19.0414168"/>
    <x v="5"/>
    <s v="Not Applicable"/>
    <m/>
    <m/>
    <m/>
    <m/>
    <m/>
    <m/>
    <m/>
    <m/>
    <m/>
  </r>
  <r>
    <x v="5"/>
    <x v="197"/>
    <x v="7"/>
    <s v="Brazil"/>
    <x v="2"/>
    <n v="40700"/>
    <s v="Revenues - Third Parties"/>
    <x v="0"/>
    <x v="5"/>
    <n v="2026"/>
    <n v="6"/>
    <s v="USD"/>
    <n v="-3383.4253732799989"/>
    <m/>
    <n v="-3383.4253732799989"/>
    <x v="5"/>
    <s v="Not Applicable"/>
    <m/>
    <m/>
    <m/>
    <m/>
    <m/>
    <m/>
    <m/>
    <m/>
    <m/>
  </r>
  <r>
    <x v="1"/>
    <x v="345"/>
    <x v="1"/>
    <s v="Brazil"/>
    <x v="2"/>
    <n v="40700"/>
    <s v="Revenues - Third Parties"/>
    <x v="0"/>
    <x v="15"/>
    <n v="2026"/>
    <n v="6"/>
    <s v="USD"/>
    <n v="-17.696994"/>
    <m/>
    <n v="-17.696994"/>
    <x v="5"/>
    <s v="Not Applicable"/>
    <m/>
    <m/>
    <m/>
    <m/>
    <m/>
    <m/>
    <m/>
    <m/>
    <m/>
  </r>
  <r>
    <x v="0"/>
    <x v="466"/>
    <x v="0"/>
    <s v="Brazil"/>
    <x v="2"/>
    <n v="40700"/>
    <s v="Revenues - Third Parties"/>
    <x v="0"/>
    <x v="15"/>
    <n v="2026"/>
    <n v="6"/>
    <s v="USD"/>
    <n v="-2508.9328243199998"/>
    <m/>
    <n v="-2508.9328243199998"/>
    <x v="5"/>
    <s v="Not Applicable"/>
    <m/>
    <m/>
    <m/>
    <m/>
    <m/>
    <m/>
    <m/>
    <m/>
    <m/>
  </r>
  <r>
    <x v="6"/>
    <x v="144"/>
    <x v="8"/>
    <s v="Brazil"/>
    <x v="2"/>
    <n v="40700"/>
    <s v="Revenues - Third Parties"/>
    <x v="0"/>
    <x v="15"/>
    <n v="2026"/>
    <n v="6"/>
    <s v="USD"/>
    <n v="-783.40418063999994"/>
    <m/>
    <n v="-783.40418063999994"/>
    <x v="5"/>
    <s v="Not Applicable"/>
    <m/>
    <m/>
    <m/>
    <m/>
    <m/>
    <m/>
    <m/>
    <m/>
    <m/>
  </r>
  <r>
    <x v="17"/>
    <x v="540"/>
    <x v="38"/>
    <s v="Brazil"/>
    <x v="2"/>
    <n v="40700"/>
    <s v="Revenues - Third Parties"/>
    <x v="0"/>
    <x v="15"/>
    <n v="2026"/>
    <n v="6"/>
    <s v="USD"/>
    <n v="-1325.9693232"/>
    <m/>
    <n v="-1325.9693232"/>
    <x v="5"/>
    <s v="Not Applicable"/>
    <m/>
    <m/>
    <m/>
    <m/>
    <m/>
    <m/>
    <m/>
    <m/>
    <m/>
  </r>
  <r>
    <x v="1"/>
    <x v="346"/>
    <x v="1"/>
    <s v="Brazil"/>
    <x v="2"/>
    <n v="40700"/>
    <s v="Revenues - Third Parties"/>
    <x v="0"/>
    <x v="15"/>
    <n v="2026"/>
    <n v="6"/>
    <s v="USD"/>
    <n v="-85.185450719999977"/>
    <m/>
    <n v="-85.185450719999977"/>
    <x v="5"/>
    <s v="Not Applicable"/>
    <m/>
    <m/>
    <m/>
    <m/>
    <m/>
    <m/>
    <m/>
    <m/>
    <m/>
  </r>
  <r>
    <x v="6"/>
    <x v="145"/>
    <x v="8"/>
    <s v="Brazil"/>
    <x v="2"/>
    <n v="40700"/>
    <s v="Revenues - Third Parties"/>
    <x v="0"/>
    <x v="15"/>
    <n v="2026"/>
    <n v="6"/>
    <s v="USD"/>
    <n v="-669.99369031999993"/>
    <m/>
    <n v="-669.99369031999993"/>
    <x v="5"/>
    <s v="Not Applicable"/>
    <m/>
    <m/>
    <m/>
    <m/>
    <m/>
    <m/>
    <m/>
    <m/>
    <m/>
  </r>
  <r>
    <x v="1"/>
    <x v="541"/>
    <x v="1"/>
    <s v="Brazil"/>
    <x v="2"/>
    <n v="40700"/>
    <s v="Revenues - Third Parties"/>
    <x v="0"/>
    <x v="15"/>
    <n v="2026"/>
    <n v="6"/>
    <s v="USD"/>
    <n v="-979.8576683199999"/>
    <m/>
    <n v="-979.8576683199999"/>
    <x v="5"/>
    <s v="Not Applicable"/>
    <m/>
    <m/>
    <m/>
    <m/>
    <m/>
    <m/>
    <m/>
    <m/>
    <m/>
  </r>
  <r>
    <x v="1"/>
    <x v="348"/>
    <x v="1"/>
    <s v="Brazil"/>
    <x v="2"/>
    <n v="40700"/>
    <s v="Revenues - Third Parties"/>
    <x v="0"/>
    <x v="15"/>
    <n v="2026"/>
    <n v="6"/>
    <s v="USD"/>
    <n v="-179.08495615999999"/>
    <m/>
    <n v="-179.08495615999999"/>
    <x v="5"/>
    <s v="Not Applicable"/>
    <m/>
    <m/>
    <m/>
    <m/>
    <m/>
    <m/>
    <m/>
    <m/>
    <m/>
  </r>
  <r>
    <x v="0"/>
    <x v="467"/>
    <x v="0"/>
    <s v="Brazil"/>
    <x v="2"/>
    <n v="40700"/>
    <s v="Revenues - Third Parties"/>
    <x v="0"/>
    <x v="15"/>
    <n v="2026"/>
    <n v="6"/>
    <s v="USD"/>
    <n v="-4281.4504167199993"/>
    <m/>
    <n v="-4281.4504167199993"/>
    <x v="5"/>
    <s v="Not Applicable"/>
    <m/>
    <m/>
    <m/>
    <m/>
    <m/>
    <m/>
    <m/>
    <m/>
    <m/>
  </r>
  <r>
    <x v="1"/>
    <x v="542"/>
    <x v="1"/>
    <s v="Brazil"/>
    <x v="2"/>
    <n v="40700"/>
    <s v="Revenues - Third Parties"/>
    <x v="0"/>
    <x v="15"/>
    <n v="2026"/>
    <n v="6"/>
    <s v="USD"/>
    <n v="-93.252771440000004"/>
    <m/>
    <n v="-93.252771440000004"/>
    <x v="5"/>
    <s v="Not Applicable"/>
    <m/>
    <m/>
    <m/>
    <m/>
    <m/>
    <m/>
    <m/>
    <m/>
    <m/>
  </r>
  <r>
    <x v="1"/>
    <x v="543"/>
    <x v="1"/>
    <s v="Brazil"/>
    <x v="2"/>
    <n v="40700"/>
    <s v="Revenues - Third Parties"/>
    <x v="0"/>
    <x v="15"/>
    <n v="2026"/>
    <n v="6"/>
    <s v="USD"/>
    <n v="-402.12430671999994"/>
    <m/>
    <n v="-402.12430671999994"/>
    <x v="5"/>
    <s v="Not Applicable"/>
    <m/>
    <m/>
    <m/>
    <m/>
    <m/>
    <m/>
    <m/>
    <m/>
    <m/>
  </r>
  <r>
    <x v="22"/>
    <x v="544"/>
    <x v="58"/>
    <s v="Brazil"/>
    <x v="2"/>
    <n v="40700"/>
    <s v="Revenues - Third Parties"/>
    <x v="0"/>
    <x v="15"/>
    <n v="2026"/>
    <n v="6"/>
    <s v="USD"/>
    <n v="-131.93138424"/>
    <m/>
    <n v="-131.93138424"/>
    <x v="5"/>
    <s v="Not Applicable"/>
    <m/>
    <m/>
    <m/>
    <m/>
    <m/>
    <m/>
    <m/>
    <m/>
    <m/>
  </r>
  <r>
    <x v="5"/>
    <x v="128"/>
    <x v="7"/>
    <s v="Brazil"/>
    <x v="2"/>
    <n v="40700"/>
    <s v="Revenues - Third Parties"/>
    <x v="0"/>
    <x v="15"/>
    <n v="2026"/>
    <n v="6"/>
    <s v="USD"/>
    <n v="-234.51593935999995"/>
    <m/>
    <n v="-234.51593935999995"/>
    <x v="5"/>
    <s v="Not Applicable"/>
    <m/>
    <m/>
    <m/>
    <m/>
    <m/>
    <m/>
    <m/>
    <m/>
    <m/>
  </r>
  <r>
    <x v="5"/>
    <x v="129"/>
    <x v="7"/>
    <s v="Brazil"/>
    <x v="2"/>
    <n v="40700"/>
    <s v="Revenues - Third Parties"/>
    <x v="0"/>
    <x v="5"/>
    <n v="2026"/>
    <n v="6"/>
    <s v="USD"/>
    <n v="-5307.4206111999993"/>
    <m/>
    <n v="-5307.4206111999993"/>
    <x v="5"/>
    <s v="Not Applicable"/>
    <m/>
    <m/>
    <m/>
    <m/>
    <m/>
    <m/>
    <m/>
    <m/>
    <m/>
  </r>
  <r>
    <x v="5"/>
    <x v="130"/>
    <x v="7"/>
    <s v="Brazil"/>
    <x v="2"/>
    <n v="40700"/>
    <s v="Revenues - Third Parties"/>
    <x v="0"/>
    <x v="15"/>
    <n v="2026"/>
    <n v="6"/>
    <s v="USD"/>
    <n v="-3580.3970320799995"/>
    <m/>
    <n v="-3580.3970320799995"/>
    <x v="5"/>
    <s v="Not Applicable"/>
    <m/>
    <m/>
    <m/>
    <m/>
    <m/>
    <m/>
    <m/>
    <m/>
    <m/>
  </r>
  <r>
    <x v="1"/>
    <x v="353"/>
    <x v="1"/>
    <s v="Brazil"/>
    <x v="2"/>
    <n v="40700"/>
    <s v="Revenues - Third Parties"/>
    <x v="0"/>
    <x v="15"/>
    <n v="2026"/>
    <n v="6"/>
    <s v="USD"/>
    <n v="-3387.1913249599997"/>
    <m/>
    <n v="-3387.1913249599997"/>
    <x v="5"/>
    <s v="Not Applicable"/>
    <m/>
    <m/>
    <m/>
    <m/>
    <m/>
    <m/>
    <m/>
    <m/>
    <m/>
  </r>
  <r>
    <x v="1"/>
    <x v="545"/>
    <x v="1"/>
    <s v="Brazil"/>
    <x v="2"/>
    <n v="40700"/>
    <s v="Revenues - Third Parties"/>
    <x v="0"/>
    <x v="15"/>
    <n v="2026"/>
    <n v="6"/>
    <s v="USD"/>
    <n v="-3215.7723224799993"/>
    <m/>
    <n v="-3215.7723224799993"/>
    <x v="5"/>
    <s v="Not Applicable"/>
    <m/>
    <m/>
    <m/>
    <m/>
    <m/>
    <m/>
    <m/>
    <m/>
    <m/>
  </r>
  <r>
    <x v="1"/>
    <x v="546"/>
    <x v="1"/>
    <s v="Brazil"/>
    <x v="2"/>
    <n v="40700"/>
    <s v="Revenues - Third Parties"/>
    <x v="0"/>
    <x v="15"/>
    <n v="2026"/>
    <n v="6"/>
    <s v="USD"/>
    <n v="-1646.5698695199999"/>
    <m/>
    <n v="-1646.5698695199999"/>
    <x v="5"/>
    <s v="Not Applicable"/>
    <m/>
    <m/>
    <m/>
    <m/>
    <m/>
    <m/>
    <m/>
    <m/>
    <m/>
  </r>
  <r>
    <x v="1"/>
    <x v="354"/>
    <x v="1"/>
    <s v="Brazil"/>
    <x v="2"/>
    <n v="40700"/>
    <s v="Revenues - Third Parties"/>
    <x v="0"/>
    <x v="15"/>
    <n v="2026"/>
    <n v="6"/>
    <s v="USD"/>
    <n v="-520.57775439999989"/>
    <m/>
    <n v="-520.57775439999989"/>
    <x v="5"/>
    <s v="Not Applicable"/>
    <m/>
    <m/>
    <m/>
    <m/>
    <m/>
    <m/>
    <m/>
    <m/>
    <m/>
  </r>
  <r>
    <x v="1"/>
    <x v="547"/>
    <x v="1"/>
    <s v="Brazil"/>
    <x v="2"/>
    <n v="40700"/>
    <s v="Revenues - Third Parties"/>
    <x v="0"/>
    <x v="15"/>
    <n v="2026"/>
    <n v="6"/>
    <s v="USD"/>
    <n v="-45.373289599999993"/>
    <m/>
    <n v="-45.373289599999993"/>
    <x v="5"/>
    <s v="Not Applicable"/>
    <m/>
    <m/>
    <m/>
    <m/>
    <m/>
    <m/>
    <m/>
    <m/>
    <m/>
  </r>
  <r>
    <x v="1"/>
    <x v="355"/>
    <x v="1"/>
    <s v="Brazil"/>
    <x v="2"/>
    <n v="40700"/>
    <s v="Revenues - Third Parties"/>
    <x v="0"/>
    <x v="15"/>
    <n v="2026"/>
    <n v="6"/>
    <s v="USD"/>
    <n v="-287.90873056000004"/>
    <m/>
    <n v="-287.90873056000004"/>
    <x v="5"/>
    <s v="Not Applicable"/>
    <m/>
    <m/>
    <m/>
    <m/>
    <m/>
    <m/>
    <m/>
    <m/>
    <m/>
  </r>
  <r>
    <x v="0"/>
    <x v="548"/>
    <x v="0"/>
    <s v="Brazil"/>
    <x v="2"/>
    <n v="40700"/>
    <s v="Revenues - Third Parties"/>
    <x v="0"/>
    <x v="15"/>
    <n v="2026"/>
    <n v="6"/>
    <s v="USD"/>
    <n v="-112.35611791999997"/>
    <m/>
    <n v="-112.35611791999997"/>
    <x v="5"/>
    <s v="Not Applicable"/>
    <m/>
    <m/>
    <m/>
    <m/>
    <m/>
    <m/>
    <m/>
    <m/>
    <m/>
  </r>
  <r>
    <x v="1"/>
    <x v="356"/>
    <x v="1"/>
    <s v="Brazil"/>
    <x v="2"/>
    <n v="40700"/>
    <s v="Revenues - Third Parties"/>
    <x v="0"/>
    <x v="15"/>
    <n v="2026"/>
    <n v="6"/>
    <s v="USD"/>
    <n v="-5891.1133326399995"/>
    <m/>
    <n v="-5891.1133326399995"/>
    <x v="5"/>
    <s v="Not Applicable"/>
    <m/>
    <m/>
    <m/>
    <m/>
    <m/>
    <m/>
    <m/>
    <m/>
    <m/>
  </r>
  <r>
    <x v="0"/>
    <x v="357"/>
    <x v="0"/>
    <s v="Brazil"/>
    <x v="2"/>
    <n v="40700"/>
    <s v="Revenues - Third Parties"/>
    <x v="0"/>
    <x v="15"/>
    <n v="2026"/>
    <n v="6"/>
    <s v="USD"/>
    <n v="-489.66386919999991"/>
    <m/>
    <n v="-489.66386919999991"/>
    <x v="5"/>
    <s v="Not Applicable"/>
    <m/>
    <m/>
    <m/>
    <m/>
    <m/>
    <m/>
    <m/>
    <m/>
    <m/>
  </r>
  <r>
    <x v="0"/>
    <x v="549"/>
    <x v="0"/>
    <s v="Brazil"/>
    <x v="2"/>
    <n v="40700"/>
    <s v="Revenues - Third Parties"/>
    <x v="0"/>
    <x v="15"/>
    <n v="2026"/>
    <n v="6"/>
    <s v="USD"/>
    <n v="-452.22463392000003"/>
    <m/>
    <n v="-452.22463392000003"/>
    <x v="5"/>
    <s v="Not Applicable"/>
    <m/>
    <m/>
    <m/>
    <m/>
    <m/>
    <m/>
    <m/>
    <m/>
    <m/>
  </r>
  <r>
    <x v="1"/>
    <x v="360"/>
    <x v="1"/>
    <s v="Brazil"/>
    <x v="2"/>
    <n v="40700"/>
    <s v="Revenues - Third Parties"/>
    <x v="0"/>
    <x v="15"/>
    <n v="2026"/>
    <n v="6"/>
    <s v="USD"/>
    <n v="-44.550173599999994"/>
    <m/>
    <n v="-44.550173599999994"/>
    <x v="5"/>
    <s v="Not Applicable"/>
    <m/>
    <m/>
    <m/>
    <m/>
    <m/>
    <m/>
    <m/>
    <m/>
    <m/>
  </r>
  <r>
    <x v="6"/>
    <x v="550"/>
    <x v="8"/>
    <s v="Brazil"/>
    <x v="2"/>
    <n v="40700"/>
    <s v="Revenues - Third Parties"/>
    <x v="0"/>
    <x v="15"/>
    <n v="2026"/>
    <n v="6"/>
    <s v="USD"/>
    <n v="-1168.30262928"/>
    <m/>
    <n v="-1168.30262928"/>
    <x v="5"/>
    <s v="Not Applicable"/>
    <m/>
    <m/>
    <m/>
    <m/>
    <m/>
    <m/>
    <m/>
    <m/>
    <m/>
  </r>
  <r>
    <x v="17"/>
    <x v="551"/>
    <x v="38"/>
    <s v="Brazil"/>
    <x v="2"/>
    <n v="40700"/>
    <s v="Revenues - Third Parties"/>
    <x v="0"/>
    <x v="15"/>
    <n v="2026"/>
    <n v="6"/>
    <s v="USD"/>
    <n v="-2010.36832744"/>
    <m/>
    <n v="-2010.36832744"/>
    <x v="5"/>
    <s v="Not Applicable"/>
    <m/>
    <m/>
    <m/>
    <m/>
    <m/>
    <m/>
    <m/>
    <m/>
    <m/>
  </r>
  <r>
    <x v="22"/>
    <x v="552"/>
    <x v="58"/>
    <s v="Brazil"/>
    <x v="2"/>
    <n v="40700"/>
    <s v="Revenues - Third Parties"/>
    <x v="0"/>
    <x v="15"/>
    <n v="2026"/>
    <n v="6"/>
    <s v="USD"/>
    <n v="-91.424669999999992"/>
    <m/>
    <n v="-91.424669999999992"/>
    <x v="5"/>
    <s v="Not Applicable"/>
    <m/>
    <m/>
    <m/>
    <m/>
    <m/>
    <m/>
    <m/>
    <m/>
    <m/>
  </r>
  <r>
    <x v="4"/>
    <x v="553"/>
    <x v="59"/>
    <s v="Brazil"/>
    <x v="2"/>
    <n v="40700"/>
    <s v="Revenues - Third Parties"/>
    <x v="0"/>
    <x v="15"/>
    <n v="2026"/>
    <n v="6"/>
    <s v="USD"/>
    <n v="-17.595868319999997"/>
    <m/>
    <n v="-17.595868319999997"/>
    <x v="5"/>
    <s v="Not Applicable"/>
    <m/>
    <m/>
    <m/>
    <m/>
    <m/>
    <m/>
    <m/>
    <m/>
    <m/>
  </r>
  <r>
    <x v="0"/>
    <x v="554"/>
    <x v="0"/>
    <s v="Brazil"/>
    <x v="2"/>
    <n v="40700"/>
    <s v="Revenues - Third Parties"/>
    <x v="0"/>
    <x v="15"/>
    <n v="2026"/>
    <n v="6"/>
    <s v="USD"/>
    <n v="-142.11999247999998"/>
    <m/>
    <n v="-142.11999247999998"/>
    <x v="5"/>
    <s v="Not Applicable"/>
    <m/>
    <m/>
    <m/>
    <m/>
    <m/>
    <m/>
    <m/>
    <m/>
    <m/>
  </r>
  <r>
    <x v="6"/>
    <x v="428"/>
    <x v="8"/>
    <s v="Brazil"/>
    <x v="2"/>
    <n v="40700"/>
    <s v="Revenues - Third Parties"/>
    <x v="0"/>
    <x v="15"/>
    <n v="2026"/>
    <n v="6"/>
    <s v="USD"/>
    <n v="-926.70710839999992"/>
    <m/>
    <n v="-926.70710839999992"/>
    <x v="5"/>
    <s v="Not Applicable"/>
    <m/>
    <m/>
    <m/>
    <m/>
    <m/>
    <m/>
    <m/>
    <m/>
    <m/>
  </r>
  <r>
    <x v="0"/>
    <x v="555"/>
    <x v="0"/>
    <s v="Brazil"/>
    <x v="2"/>
    <n v="40700"/>
    <s v="Revenues - Third Parties"/>
    <x v="0"/>
    <x v="15"/>
    <n v="2026"/>
    <n v="6"/>
    <s v="USD"/>
    <n v="-2282.4308991199996"/>
    <m/>
    <n v="-2282.4308991199996"/>
    <x v="5"/>
    <s v="Not Applicable"/>
    <m/>
    <m/>
    <m/>
    <m/>
    <m/>
    <m/>
    <m/>
    <m/>
    <m/>
  </r>
  <r>
    <x v="0"/>
    <x v="556"/>
    <x v="0"/>
    <s v="Brazil"/>
    <x v="2"/>
    <n v="40700"/>
    <s v="Revenues - Third Parties"/>
    <x v="0"/>
    <x v="15"/>
    <n v="2026"/>
    <n v="6"/>
    <s v="USD"/>
    <n v="-421.56473879999999"/>
    <m/>
    <n v="-421.56473879999999"/>
    <x v="5"/>
    <s v="Not Applicable"/>
    <m/>
    <m/>
    <m/>
    <m/>
    <m/>
    <m/>
    <m/>
    <m/>
    <m/>
  </r>
  <r>
    <x v="1"/>
    <x v="557"/>
    <x v="1"/>
    <s v="Brazil"/>
    <x v="2"/>
    <n v="40700"/>
    <s v="Revenues - Third Parties"/>
    <x v="0"/>
    <x v="15"/>
    <n v="2026"/>
    <n v="6"/>
    <s v="USD"/>
    <n v="-1408.2189935199999"/>
    <m/>
    <n v="-1408.2189935199999"/>
    <x v="5"/>
    <s v="Not Applicable"/>
    <m/>
    <m/>
    <m/>
    <m/>
    <m/>
    <m/>
    <m/>
    <m/>
    <m/>
  </r>
  <r>
    <x v="0"/>
    <x v="558"/>
    <x v="0"/>
    <s v="Brazil"/>
    <x v="2"/>
    <n v="40700"/>
    <s v="Revenues - Third Parties"/>
    <x v="0"/>
    <x v="15"/>
    <n v="2026"/>
    <n v="6"/>
    <s v="USD"/>
    <n v="-26.971551519999998"/>
    <m/>
    <n v="-26.971551519999998"/>
    <x v="5"/>
    <s v="Not Applicable"/>
    <m/>
    <m/>
    <m/>
    <m/>
    <m/>
    <m/>
    <m/>
    <m/>
    <m/>
  </r>
  <r>
    <x v="6"/>
    <x v="430"/>
    <x v="8"/>
    <s v="Brazil"/>
    <x v="2"/>
    <n v="40700"/>
    <s v="Revenues - Third Parties"/>
    <x v="0"/>
    <x v="15"/>
    <n v="2026"/>
    <n v="6"/>
    <s v="USD"/>
    <n v="-7585.6692971199991"/>
    <m/>
    <n v="-7585.6692971199991"/>
    <x v="5"/>
    <s v="Not Applicable"/>
    <m/>
    <m/>
    <m/>
    <m/>
    <m/>
    <m/>
    <m/>
    <m/>
    <m/>
  </r>
  <r>
    <x v="4"/>
    <x v="559"/>
    <x v="59"/>
    <s v="Brazil"/>
    <x v="2"/>
    <n v="40700"/>
    <s v="Revenues - Third Parties"/>
    <x v="0"/>
    <x v="15"/>
    <n v="2026"/>
    <n v="6"/>
    <s v="USD"/>
    <n v="-43.26376088"/>
    <m/>
    <n v="-43.26376088"/>
    <x v="5"/>
    <s v="Not Applicable"/>
    <m/>
    <m/>
    <m/>
    <m/>
    <m/>
    <m/>
    <m/>
    <m/>
    <m/>
  </r>
  <r>
    <x v="1"/>
    <x v="363"/>
    <x v="1"/>
    <s v="Brazil"/>
    <x v="2"/>
    <n v="40700"/>
    <s v="Revenues - Third Parties"/>
    <x v="0"/>
    <x v="15"/>
    <n v="2026"/>
    <n v="6"/>
    <s v="USD"/>
    <n v="-359.11375199999998"/>
    <m/>
    <n v="-359.11375199999998"/>
    <x v="5"/>
    <s v="Not Applicable"/>
    <m/>
    <m/>
    <m/>
    <m/>
    <m/>
    <m/>
    <m/>
    <m/>
    <m/>
  </r>
  <r>
    <x v="4"/>
    <x v="560"/>
    <x v="59"/>
    <s v="Brazil"/>
    <x v="2"/>
    <n v="40700"/>
    <s v="Revenues - Third Parties"/>
    <x v="0"/>
    <x v="15"/>
    <n v="2026"/>
    <n v="6"/>
    <s v="USD"/>
    <n v="-49.938055759999997"/>
    <m/>
    <n v="-49.938055759999997"/>
    <x v="5"/>
    <s v="Not Applicable"/>
    <m/>
    <m/>
    <m/>
    <m/>
    <m/>
    <m/>
    <m/>
    <m/>
    <m/>
  </r>
  <r>
    <x v="1"/>
    <x v="561"/>
    <x v="1"/>
    <s v="Brazil"/>
    <x v="2"/>
    <n v="40700"/>
    <s v="Revenues - Third Parties"/>
    <x v="0"/>
    <x v="15"/>
    <n v="2026"/>
    <n v="6"/>
    <s v="USD"/>
    <n v="-283.28595431999997"/>
    <m/>
    <n v="-283.28595431999997"/>
    <x v="5"/>
    <s v="Not Applicable"/>
    <m/>
    <m/>
    <m/>
    <m/>
    <m/>
    <m/>
    <m/>
    <m/>
    <m/>
  </r>
  <r>
    <x v="1"/>
    <x v="562"/>
    <x v="1"/>
    <s v="Brazil"/>
    <x v="2"/>
    <n v="40700"/>
    <s v="Revenues - Third Parties"/>
    <x v="0"/>
    <x v="15"/>
    <n v="2026"/>
    <n v="6"/>
    <s v="USD"/>
    <n v="-37.693225359999992"/>
    <m/>
    <n v="-37.693225359999992"/>
    <x v="5"/>
    <s v="Not Applicable"/>
    <m/>
    <m/>
    <m/>
    <m/>
    <m/>
    <m/>
    <m/>
    <m/>
    <m/>
  </r>
  <r>
    <x v="5"/>
    <x v="202"/>
    <x v="7"/>
    <s v="Brazil"/>
    <x v="2"/>
    <n v="40700"/>
    <s v="Revenues - Third Parties"/>
    <x v="0"/>
    <x v="15"/>
    <n v="2026"/>
    <n v="6"/>
    <s v="USD"/>
    <n v="-141.35488655999998"/>
    <m/>
    <n v="-141.35488655999998"/>
    <x v="5"/>
    <s v="Not Applicable"/>
    <m/>
    <m/>
    <m/>
    <m/>
    <m/>
    <m/>
    <m/>
    <m/>
    <m/>
  </r>
  <r>
    <x v="1"/>
    <x v="369"/>
    <x v="1"/>
    <s v="Brazil"/>
    <x v="2"/>
    <n v="40700"/>
    <s v="Revenues - Third Parties"/>
    <x v="0"/>
    <x v="15"/>
    <n v="2026"/>
    <n v="6"/>
    <s v="USD"/>
    <n v="-431.07290447999998"/>
    <m/>
    <n v="-431.07290447999998"/>
    <x v="5"/>
    <s v="Not Applicable"/>
    <m/>
    <m/>
    <m/>
    <m/>
    <m/>
    <m/>
    <m/>
    <m/>
    <m/>
  </r>
  <r>
    <x v="1"/>
    <x v="370"/>
    <x v="1"/>
    <s v="Brazil"/>
    <x v="2"/>
    <n v="40700"/>
    <s v="Revenues - Third Parties"/>
    <x v="0"/>
    <x v="15"/>
    <n v="2026"/>
    <n v="6"/>
    <s v="USD"/>
    <n v="-9571.6216522399991"/>
    <m/>
    <n v="-9571.6216522399991"/>
    <x v="5"/>
    <s v="Not Applicable"/>
    <m/>
    <m/>
    <m/>
    <m/>
    <m/>
    <m/>
    <m/>
    <m/>
    <m/>
  </r>
  <r>
    <x v="1"/>
    <x v="563"/>
    <x v="1"/>
    <s v="Brazil"/>
    <x v="2"/>
    <n v="40700"/>
    <s v="Revenues - Third Parties"/>
    <x v="0"/>
    <x v="15"/>
    <n v="2026"/>
    <n v="6"/>
    <s v="USD"/>
    <n v="-174.55625032"/>
    <m/>
    <n v="-174.55625032"/>
    <x v="5"/>
    <s v="Not Applicable"/>
    <m/>
    <m/>
    <m/>
    <m/>
    <m/>
    <m/>
    <m/>
    <m/>
    <m/>
  </r>
  <r>
    <x v="17"/>
    <x v="564"/>
    <x v="38"/>
    <s v="Brazil"/>
    <x v="2"/>
    <n v="40700"/>
    <s v="Revenues - Third Parties"/>
    <x v="0"/>
    <x v="15"/>
    <n v="2026"/>
    <n v="6"/>
    <s v="USD"/>
    <n v="-4714.8844882399999"/>
    <m/>
    <n v="-4714.8844882399999"/>
    <x v="5"/>
    <s v="Not Applicable"/>
    <m/>
    <m/>
    <m/>
    <m/>
    <m/>
    <m/>
    <m/>
    <m/>
    <m/>
  </r>
  <r>
    <x v="5"/>
    <x v="470"/>
    <x v="7"/>
    <s v="Brazil"/>
    <x v="2"/>
    <n v="40700"/>
    <s v="Revenues - Third Parties"/>
    <x v="0"/>
    <x v="15"/>
    <n v="2026"/>
    <n v="6"/>
    <s v="USD"/>
    <n v="-471.14297527999997"/>
    <m/>
    <n v="-471.14297527999997"/>
    <x v="5"/>
    <s v="Not Applicable"/>
    <m/>
    <m/>
    <m/>
    <m/>
    <m/>
    <m/>
    <m/>
    <m/>
    <m/>
  </r>
  <r>
    <x v="0"/>
    <x v="565"/>
    <x v="0"/>
    <s v="Brazil"/>
    <x v="2"/>
    <n v="40700"/>
    <s v="Revenues - Third Parties"/>
    <x v="0"/>
    <x v="15"/>
    <n v="2026"/>
    <n v="6"/>
    <s v="USD"/>
    <n v="-184.69625551999999"/>
    <m/>
    <n v="-184.69625551999999"/>
    <x v="5"/>
    <s v="Not Applicable"/>
    <m/>
    <m/>
    <m/>
    <m/>
    <m/>
    <m/>
    <m/>
    <m/>
    <m/>
  </r>
  <r>
    <x v="1"/>
    <x v="566"/>
    <x v="1"/>
    <s v="Brazil"/>
    <x v="2"/>
    <n v="40700"/>
    <s v="Revenues - Third Parties"/>
    <x v="0"/>
    <x v="15"/>
    <n v="2026"/>
    <n v="6"/>
    <s v="USD"/>
    <n v="-17459.100149359998"/>
    <m/>
    <n v="-17459.100149359998"/>
    <x v="5"/>
    <s v="Not Applicable"/>
    <m/>
    <m/>
    <m/>
    <m/>
    <m/>
    <m/>
    <m/>
    <m/>
    <m/>
  </r>
  <r>
    <x v="0"/>
    <x v="567"/>
    <x v="0"/>
    <s v="Brazil"/>
    <x v="2"/>
    <n v="40700"/>
    <s v="Revenues - Third Parties"/>
    <x v="0"/>
    <x v="15"/>
    <n v="2026"/>
    <n v="6"/>
    <s v="USD"/>
    <n v="-1652.8435812799999"/>
    <m/>
    <n v="-1652.8435812799999"/>
    <x v="5"/>
    <s v="Not Applicable"/>
    <m/>
    <m/>
    <m/>
    <m/>
    <m/>
    <m/>
    <m/>
    <m/>
    <m/>
  </r>
  <r>
    <x v="5"/>
    <x v="203"/>
    <x v="7"/>
    <s v="Brazil"/>
    <x v="2"/>
    <n v="40700"/>
    <s v="Revenues - Third Parties"/>
    <x v="0"/>
    <x v="15"/>
    <n v="2026"/>
    <n v="6"/>
    <s v="USD"/>
    <n v="-1023.4883037599998"/>
    <m/>
    <n v="-1023.4883037599998"/>
    <x v="5"/>
    <s v="Not Applicable"/>
    <m/>
    <m/>
    <m/>
    <m/>
    <m/>
    <m/>
    <m/>
    <m/>
    <m/>
  </r>
  <r>
    <x v="5"/>
    <x v="204"/>
    <x v="7"/>
    <s v="Brazil"/>
    <x v="2"/>
    <n v="40700"/>
    <s v="Revenues - Third Parties"/>
    <x v="0"/>
    <x v="15"/>
    <n v="2026"/>
    <n v="6"/>
    <s v="USD"/>
    <n v="-208.75711207999998"/>
    <m/>
    <n v="-208.75711207999998"/>
    <x v="5"/>
    <s v="Not Applicable"/>
    <m/>
    <m/>
    <m/>
    <m/>
    <m/>
    <m/>
    <m/>
    <m/>
    <m/>
  </r>
  <r>
    <x v="1"/>
    <x v="568"/>
    <x v="1"/>
    <s v="Brazil"/>
    <x v="2"/>
    <n v="40700"/>
    <s v="Revenues - Third Parties"/>
    <x v="0"/>
    <x v="15"/>
    <n v="2026"/>
    <n v="6"/>
    <s v="USD"/>
    <n v="-7927.3682663199988"/>
    <m/>
    <n v="-7927.3682663199988"/>
    <x v="5"/>
    <s v="Not Applicable"/>
    <m/>
    <m/>
    <m/>
    <m/>
    <m/>
    <m/>
    <m/>
    <m/>
    <m/>
  </r>
  <r>
    <x v="2"/>
    <x v="569"/>
    <x v="2"/>
    <s v="Brazil"/>
    <x v="2"/>
    <n v="40700"/>
    <s v="Revenues - Third Parties"/>
    <x v="0"/>
    <x v="15"/>
    <n v="2026"/>
    <n v="6"/>
    <s v="USD"/>
    <n v="-13760.256724880002"/>
    <m/>
    <n v="-13760.256724880002"/>
    <x v="5"/>
    <s v="Not Applicable"/>
    <m/>
    <m/>
    <m/>
    <m/>
    <m/>
    <m/>
    <m/>
    <m/>
    <m/>
  </r>
  <r>
    <x v="7"/>
    <x v="570"/>
    <x v="17"/>
    <s v="Brazil"/>
    <x v="2"/>
    <n v="40700"/>
    <s v="Revenues - Third Parties"/>
    <x v="0"/>
    <x v="15"/>
    <n v="2026"/>
    <n v="6"/>
    <s v="USD"/>
    <n v="-513.23947927999995"/>
    <m/>
    <n v="-513.23947927999995"/>
    <x v="5"/>
    <s v="Not Applicable"/>
    <m/>
    <m/>
    <m/>
    <m/>
    <m/>
    <m/>
    <m/>
    <m/>
    <m/>
  </r>
  <r>
    <x v="7"/>
    <x v="571"/>
    <x v="17"/>
    <s v="Brazil"/>
    <x v="2"/>
    <n v="40700"/>
    <s v="Revenues - Third Parties"/>
    <x v="0"/>
    <x v="15"/>
    <n v="2026"/>
    <n v="6"/>
    <s v="USD"/>
    <n v="-10.885513119999999"/>
    <m/>
    <n v="-10.885513119999999"/>
    <x v="5"/>
    <s v="Not Applicable"/>
    <m/>
    <m/>
    <m/>
    <m/>
    <m/>
    <m/>
    <m/>
    <m/>
    <m/>
  </r>
  <r>
    <x v="1"/>
    <x v="572"/>
    <x v="1"/>
    <s v="Brazil"/>
    <x v="2"/>
    <n v="40700"/>
    <s v="Revenues - Third Parties"/>
    <x v="0"/>
    <x v="15"/>
    <n v="2026"/>
    <n v="6"/>
    <s v="USD"/>
    <n v="-2057.9264020799997"/>
    <m/>
    <n v="-2057.9264020799997"/>
    <x v="5"/>
    <s v="Not Applicable"/>
    <m/>
    <m/>
    <m/>
    <m/>
    <m/>
    <m/>
    <m/>
    <m/>
    <m/>
  </r>
  <r>
    <x v="0"/>
    <x v="472"/>
    <x v="0"/>
    <s v="Brazil"/>
    <x v="2"/>
    <n v="40700"/>
    <s v="Revenues - Third Parties"/>
    <x v="0"/>
    <x v="15"/>
    <n v="2026"/>
    <n v="6"/>
    <s v="USD"/>
    <n v="-26.735591600000006"/>
    <m/>
    <n v="-26.735591600000006"/>
    <x v="5"/>
    <s v="Not Applicable"/>
    <m/>
    <m/>
    <m/>
    <m/>
    <m/>
    <m/>
    <m/>
    <m/>
    <m/>
  </r>
  <r>
    <x v="1"/>
    <x v="376"/>
    <x v="1"/>
    <s v="Brazil"/>
    <x v="2"/>
    <n v="40700"/>
    <s v="Revenues - Third Parties"/>
    <x v="0"/>
    <x v="15"/>
    <n v="2026"/>
    <n v="6"/>
    <s v="USD"/>
    <n v="-1183.2276821599999"/>
    <m/>
    <n v="-1183.2276821599999"/>
    <x v="5"/>
    <s v="Not Applicable"/>
    <m/>
    <m/>
    <m/>
    <m/>
    <m/>
    <m/>
    <m/>
    <m/>
    <m/>
  </r>
  <r>
    <x v="0"/>
    <x v="573"/>
    <x v="0"/>
    <s v="Brazil"/>
    <x v="2"/>
    <n v="40700"/>
    <s v="Revenues - Third Parties"/>
    <x v="0"/>
    <x v="15"/>
    <n v="2026"/>
    <n v="6"/>
    <s v="USD"/>
    <n v="-1558.6461862400001"/>
    <m/>
    <n v="-1558.6461862400001"/>
    <x v="5"/>
    <s v="Not Applicable"/>
    <m/>
    <m/>
    <m/>
    <m/>
    <m/>
    <m/>
    <m/>
    <m/>
    <m/>
  </r>
  <r>
    <x v="2"/>
    <x v="574"/>
    <x v="2"/>
    <s v="Brazil"/>
    <x v="2"/>
    <n v="40700"/>
    <s v="Revenues - Third Parties"/>
    <x v="0"/>
    <x v="15"/>
    <n v="2026"/>
    <n v="6"/>
    <s v="USD"/>
    <n v="-60.889418159999984"/>
    <m/>
    <n v="-60.889418159999984"/>
    <x v="5"/>
    <s v="Not Applicable"/>
    <m/>
    <m/>
    <m/>
    <m/>
    <m/>
    <m/>
    <m/>
    <m/>
    <m/>
  </r>
  <r>
    <x v="2"/>
    <x v="575"/>
    <x v="2"/>
    <s v="Brazil"/>
    <x v="2"/>
    <n v="40700"/>
    <s v="Revenues - Third Parties"/>
    <x v="0"/>
    <x v="15"/>
    <n v="2026"/>
    <n v="6"/>
    <s v="USD"/>
    <n v="-523.26503215999992"/>
    <m/>
    <n v="-523.26503215999992"/>
    <x v="5"/>
    <s v="Not Applicable"/>
    <m/>
    <m/>
    <m/>
    <m/>
    <m/>
    <m/>
    <m/>
    <m/>
    <m/>
  </r>
  <r>
    <x v="6"/>
    <x v="576"/>
    <x v="8"/>
    <s v="Brazil"/>
    <x v="2"/>
    <n v="40700"/>
    <s v="Revenues - Third Parties"/>
    <x v="0"/>
    <x v="15"/>
    <n v="2026"/>
    <n v="6"/>
    <s v="USD"/>
    <n v="-34.643776559999999"/>
    <m/>
    <n v="-34.643776559999999"/>
    <x v="5"/>
    <s v="Not Applicable"/>
    <m/>
    <m/>
    <m/>
    <m/>
    <m/>
    <m/>
    <m/>
    <m/>
    <m/>
  </r>
  <r>
    <x v="0"/>
    <x v="475"/>
    <x v="0"/>
    <s v="Brazil"/>
    <x v="2"/>
    <n v="40700"/>
    <s v="Revenues - Third Parties"/>
    <x v="0"/>
    <x v="15"/>
    <n v="2026"/>
    <n v="6"/>
    <s v="USD"/>
    <n v="-7577.6160869599989"/>
    <m/>
    <n v="-7577.6160869599989"/>
    <x v="5"/>
    <s v="Not Applicable"/>
    <m/>
    <m/>
    <m/>
    <m/>
    <m/>
    <m/>
    <m/>
    <m/>
    <m/>
  </r>
  <r>
    <x v="1"/>
    <x v="378"/>
    <x v="1"/>
    <s v="Brazil"/>
    <x v="2"/>
    <n v="40700"/>
    <s v="Revenues - Third Parties"/>
    <x v="0"/>
    <x v="15"/>
    <n v="2026"/>
    <n v="6"/>
    <s v="USD"/>
    <n v="-45.776224479999996"/>
    <m/>
    <n v="-45.776224479999996"/>
    <x v="5"/>
    <s v="Not Applicable"/>
    <m/>
    <m/>
    <m/>
    <m/>
    <m/>
    <m/>
    <m/>
    <m/>
    <m/>
  </r>
  <r>
    <x v="5"/>
    <x v="205"/>
    <x v="7"/>
    <s v="Brazil"/>
    <x v="2"/>
    <n v="40700"/>
    <s v="Revenues - Third Parties"/>
    <x v="0"/>
    <x v="15"/>
    <n v="2026"/>
    <n v="6"/>
    <s v="USD"/>
    <n v="-96.96541655999998"/>
    <m/>
    <n v="-96.96541655999998"/>
    <x v="5"/>
    <s v="Not Applicable"/>
    <m/>
    <m/>
    <m/>
    <m/>
    <m/>
    <m/>
    <m/>
    <m/>
    <m/>
  </r>
  <r>
    <x v="1"/>
    <x v="388"/>
    <x v="1"/>
    <s v="Brazil"/>
    <x v="2"/>
    <n v="40700"/>
    <s v="Revenues - Third Parties"/>
    <x v="0"/>
    <x v="15"/>
    <n v="2026"/>
    <n v="6"/>
    <s v="USD"/>
    <n v="-2571.3900824800003"/>
    <m/>
    <n v="-2571.3900824800003"/>
    <x v="5"/>
    <s v="Not Applicable"/>
    <m/>
    <m/>
    <m/>
    <m/>
    <m/>
    <m/>
    <m/>
    <m/>
    <m/>
  </r>
  <r>
    <x v="0"/>
    <x v="577"/>
    <x v="0"/>
    <s v="Brazil"/>
    <x v="2"/>
    <n v="40700"/>
    <s v="Revenues - Third Parties"/>
    <x v="0"/>
    <x v="15"/>
    <n v="2026"/>
    <n v="6"/>
    <s v="USD"/>
    <n v="-1384.9765494399999"/>
    <m/>
    <n v="-1384.9765494399999"/>
    <x v="5"/>
    <s v="Not Applicable"/>
    <m/>
    <m/>
    <m/>
    <m/>
    <m/>
    <m/>
    <m/>
    <m/>
    <m/>
  </r>
  <r>
    <x v="0"/>
    <x v="578"/>
    <x v="0"/>
    <s v="Brazil"/>
    <x v="2"/>
    <n v="40700"/>
    <s v="Revenues - Third Parties"/>
    <x v="0"/>
    <x v="15"/>
    <n v="2026"/>
    <n v="6"/>
    <s v="USD"/>
    <n v="-930.18379360000006"/>
    <m/>
    <n v="-930.18379360000006"/>
    <x v="5"/>
    <s v="Not Applicable"/>
    <m/>
    <m/>
    <m/>
    <m/>
    <m/>
    <m/>
    <m/>
    <m/>
    <m/>
  </r>
  <r>
    <x v="1"/>
    <x v="389"/>
    <x v="1"/>
    <s v="Brazil"/>
    <x v="2"/>
    <n v="40700"/>
    <s v="Revenues - Third Parties"/>
    <x v="0"/>
    <x v="15"/>
    <n v="2026"/>
    <n v="6"/>
    <s v="USD"/>
    <n v="-503.60431855999997"/>
    <m/>
    <n v="-503.60431855999997"/>
    <x v="5"/>
    <s v="Not Applicable"/>
    <m/>
    <m/>
    <m/>
    <m/>
    <m/>
    <m/>
    <m/>
    <m/>
    <m/>
  </r>
  <r>
    <x v="1"/>
    <x v="579"/>
    <x v="1"/>
    <s v="Brazil"/>
    <x v="2"/>
    <n v="40700"/>
    <s v="Revenues - Third Parties"/>
    <x v="0"/>
    <x v="15"/>
    <n v="2026"/>
    <n v="6"/>
    <s v="USD"/>
    <n v="-228.14658935999998"/>
    <m/>
    <n v="-228.14658935999998"/>
    <x v="5"/>
    <s v="Not Applicable"/>
    <m/>
    <m/>
    <m/>
    <m/>
    <m/>
    <m/>
    <m/>
    <m/>
    <m/>
  </r>
  <r>
    <x v="1"/>
    <x v="390"/>
    <x v="1"/>
    <s v="Brazil"/>
    <x v="2"/>
    <n v="40700"/>
    <s v="Revenues - Third Parties"/>
    <x v="0"/>
    <x v="15"/>
    <n v="2026"/>
    <n v="6"/>
    <s v="USD"/>
    <n v="-5623.6476678399986"/>
    <m/>
    <n v="-5623.6476678399986"/>
    <x v="5"/>
    <s v="Not Applicable"/>
    <m/>
    <m/>
    <m/>
    <m/>
    <m/>
    <m/>
    <m/>
    <m/>
    <m/>
  </r>
  <r>
    <x v="0"/>
    <x v="580"/>
    <x v="0"/>
    <s v="Brazil"/>
    <x v="2"/>
    <n v="40700"/>
    <s v="Revenues - Third Parties"/>
    <x v="0"/>
    <x v="15"/>
    <n v="2026"/>
    <n v="6"/>
    <s v="USD"/>
    <n v="-4.0387558399999994"/>
    <m/>
    <n v="-4.0387558399999994"/>
    <x v="5"/>
    <s v="Not Applicable"/>
    <m/>
    <m/>
    <m/>
    <m/>
    <m/>
    <m/>
    <m/>
    <m/>
    <m/>
  </r>
  <r>
    <x v="5"/>
    <x v="134"/>
    <x v="7"/>
    <s v="Brazil"/>
    <x v="2"/>
    <n v="40700"/>
    <s v="Revenues - Third Parties"/>
    <x v="0"/>
    <x v="15"/>
    <n v="2026"/>
    <n v="6"/>
    <s v="USD"/>
    <n v="-5674.1007590399995"/>
    <m/>
    <n v="-5674.1007590399995"/>
    <x v="5"/>
    <s v="Not Applicable"/>
    <m/>
    <m/>
    <m/>
    <m/>
    <m/>
    <m/>
    <m/>
    <m/>
    <m/>
  </r>
  <r>
    <x v="5"/>
    <x v="206"/>
    <x v="7"/>
    <s v="Brazil"/>
    <x v="2"/>
    <n v="40700"/>
    <s v="Revenues - Third Parties"/>
    <x v="0"/>
    <x v="15"/>
    <n v="2026"/>
    <n v="6"/>
    <s v="USD"/>
    <n v="-588.07091463999996"/>
    <m/>
    <n v="-588.07091463999996"/>
    <x v="5"/>
    <s v="Not Applicable"/>
    <m/>
    <m/>
    <m/>
    <m/>
    <m/>
    <m/>
    <m/>
    <m/>
    <m/>
  </r>
  <r>
    <x v="5"/>
    <x v="207"/>
    <x v="7"/>
    <s v="Brazil"/>
    <x v="2"/>
    <n v="40700"/>
    <s v="Revenues - Third Parties"/>
    <x v="0"/>
    <x v="15"/>
    <n v="2026"/>
    <n v="6"/>
    <s v="USD"/>
    <n v="-267.10192591999999"/>
    <m/>
    <n v="-267.10192591999999"/>
    <x v="5"/>
    <s v="Not Applicable"/>
    <m/>
    <m/>
    <m/>
    <m/>
    <m/>
    <m/>
    <m/>
    <m/>
    <m/>
  </r>
  <r>
    <x v="5"/>
    <x v="208"/>
    <x v="7"/>
    <s v="Brazil"/>
    <x v="2"/>
    <n v="40700"/>
    <s v="Revenues - Third Parties"/>
    <x v="0"/>
    <x v="15"/>
    <n v="2026"/>
    <n v="6"/>
    <s v="USD"/>
    <n v="-435.79837423999999"/>
    <m/>
    <n v="-435.79837423999999"/>
    <x v="5"/>
    <s v="Not Applicable"/>
    <m/>
    <m/>
    <m/>
    <m/>
    <m/>
    <m/>
    <m/>
    <m/>
    <m/>
  </r>
  <r>
    <x v="5"/>
    <x v="477"/>
    <x v="7"/>
    <s v="Brazil"/>
    <x v="2"/>
    <n v="40700"/>
    <s v="Revenues - Third Parties"/>
    <x v="0"/>
    <x v="15"/>
    <n v="2026"/>
    <n v="6"/>
    <s v="USD"/>
    <n v="-265.20091991999999"/>
    <m/>
    <n v="-265.20091991999999"/>
    <x v="5"/>
    <s v="Not Applicable"/>
    <m/>
    <m/>
    <m/>
    <m/>
    <m/>
    <m/>
    <m/>
    <m/>
    <m/>
  </r>
  <r>
    <x v="5"/>
    <x v="136"/>
    <x v="7"/>
    <s v="Brazil"/>
    <x v="2"/>
    <n v="40700"/>
    <s v="Revenues - Third Parties"/>
    <x v="0"/>
    <x v="15"/>
    <n v="2026"/>
    <n v="6"/>
    <s v="USD"/>
    <n v="-2637.0214327200001"/>
    <m/>
    <n v="-2637.0214327200001"/>
    <x v="5"/>
    <s v="Not Applicable"/>
    <m/>
    <m/>
    <m/>
    <m/>
    <m/>
    <m/>
    <m/>
    <m/>
    <m/>
  </r>
  <r>
    <x v="5"/>
    <x v="581"/>
    <x v="7"/>
    <s v="Brazil"/>
    <x v="2"/>
    <n v="40700"/>
    <s v="Revenues - Third Parties"/>
    <x v="0"/>
    <x v="15"/>
    <n v="2026"/>
    <n v="6"/>
    <s v="USD"/>
    <n v="-589.68500591999998"/>
    <m/>
    <n v="-589.68500591999998"/>
    <x v="5"/>
    <s v="Not Applicable"/>
    <m/>
    <m/>
    <m/>
    <m/>
    <m/>
    <m/>
    <m/>
    <m/>
    <m/>
  </r>
  <r>
    <x v="0"/>
    <x v="582"/>
    <x v="0"/>
    <s v="Brazil"/>
    <x v="2"/>
    <n v="40700"/>
    <s v="Revenues - Third Parties"/>
    <x v="0"/>
    <x v="15"/>
    <n v="2026"/>
    <n v="6"/>
    <s v="USD"/>
    <n v="-800.08913391999988"/>
    <m/>
    <n v="-800.08913391999988"/>
    <x v="5"/>
    <s v="Not Applicable"/>
    <m/>
    <m/>
    <m/>
    <m/>
    <m/>
    <m/>
    <m/>
    <m/>
    <m/>
  </r>
  <r>
    <x v="5"/>
    <x v="209"/>
    <x v="7"/>
    <s v="Brazil"/>
    <x v="2"/>
    <n v="40700"/>
    <s v="Revenues - Third Parties"/>
    <x v="0"/>
    <x v="15"/>
    <n v="2026"/>
    <n v="6"/>
    <s v="USD"/>
    <n v="-203.56912951999996"/>
    <m/>
    <n v="-203.56912951999996"/>
    <x v="5"/>
    <s v="Not Applicable"/>
    <m/>
    <m/>
    <m/>
    <m/>
    <m/>
    <m/>
    <m/>
    <m/>
    <m/>
  </r>
  <r>
    <x v="5"/>
    <x v="138"/>
    <x v="7"/>
    <s v="Brazil"/>
    <x v="2"/>
    <n v="40700"/>
    <s v="Revenues - Third Parties"/>
    <x v="0"/>
    <x v="15"/>
    <n v="2026"/>
    <n v="6"/>
    <s v="USD"/>
    <n v="-215.28951743999997"/>
    <m/>
    <n v="-215.28951743999997"/>
    <x v="5"/>
    <s v="Not Applicable"/>
    <m/>
    <m/>
    <m/>
    <m/>
    <m/>
    <m/>
    <m/>
    <m/>
    <m/>
  </r>
  <r>
    <x v="0"/>
    <x v="583"/>
    <x v="0"/>
    <s v="Brazil"/>
    <x v="2"/>
    <n v="40700"/>
    <s v="Revenues - Third Parties"/>
    <x v="0"/>
    <x v="15"/>
    <n v="2026"/>
    <n v="6"/>
    <s v="USD"/>
    <n v="-136.09556727999998"/>
    <m/>
    <n v="-136.09556727999998"/>
    <x v="5"/>
    <s v="Not Applicable"/>
    <m/>
    <m/>
    <m/>
    <m/>
    <m/>
    <m/>
    <m/>
    <m/>
    <m/>
  </r>
  <r>
    <x v="5"/>
    <x v="584"/>
    <x v="7"/>
    <s v="Brazil"/>
    <x v="2"/>
    <n v="40700"/>
    <s v="Revenues - Third Parties"/>
    <x v="0"/>
    <x v="15"/>
    <n v="2026"/>
    <n v="6"/>
    <s v="USD"/>
    <n v="-161.82930912"/>
    <m/>
    <n v="-161.82930912"/>
    <x v="5"/>
    <s v="Not Applicable"/>
    <m/>
    <m/>
    <m/>
    <m/>
    <m/>
    <m/>
    <m/>
    <m/>
    <m/>
  </r>
  <r>
    <x v="5"/>
    <x v="585"/>
    <x v="7"/>
    <s v="Brazil"/>
    <x v="2"/>
    <n v="40700"/>
    <s v="Revenues - Third Parties"/>
    <x v="0"/>
    <x v="15"/>
    <n v="2026"/>
    <n v="6"/>
    <s v="USD"/>
    <n v="-246.89090048"/>
    <m/>
    <n v="-246.89090048"/>
    <x v="5"/>
    <s v="Not Applicable"/>
    <m/>
    <m/>
    <m/>
    <m/>
    <m/>
    <m/>
    <m/>
    <m/>
    <m/>
  </r>
  <r>
    <x v="16"/>
    <x v="586"/>
    <x v="33"/>
    <s v="Brazil"/>
    <x v="2"/>
    <n v="40700"/>
    <s v="Revenues - Third Parties"/>
    <x v="0"/>
    <x v="15"/>
    <n v="2026"/>
    <n v="6"/>
    <s v="USD"/>
    <n v="-3133.2122198399993"/>
    <m/>
    <n v="-3133.2122198399993"/>
    <x v="5"/>
    <s v="Not Applicable"/>
    <m/>
    <m/>
    <m/>
    <m/>
    <m/>
    <m/>
    <m/>
    <m/>
    <m/>
  </r>
  <r>
    <x v="16"/>
    <x v="587"/>
    <x v="33"/>
    <s v="Brazil"/>
    <x v="2"/>
    <n v="40700"/>
    <s v="Revenues - Third Parties"/>
    <x v="0"/>
    <x v="15"/>
    <n v="2026"/>
    <n v="6"/>
    <s v="USD"/>
    <n v="-1626.68260304"/>
    <m/>
    <n v="-1626.68260304"/>
    <x v="5"/>
    <s v="Not Applicable"/>
    <m/>
    <m/>
    <m/>
    <m/>
    <m/>
    <m/>
    <m/>
    <m/>
    <m/>
  </r>
  <r>
    <x v="16"/>
    <x v="588"/>
    <x v="33"/>
    <s v="Brazil"/>
    <x v="2"/>
    <n v="40700"/>
    <s v="Revenues - Third Parties"/>
    <x v="0"/>
    <x v="15"/>
    <n v="2026"/>
    <n v="6"/>
    <s v="USD"/>
    <n v="-1029.6365883199999"/>
    <m/>
    <n v="-1029.6365883199999"/>
    <x v="5"/>
    <s v="Not Applicable"/>
    <m/>
    <m/>
    <m/>
    <m/>
    <m/>
    <m/>
    <m/>
    <m/>
    <m/>
  </r>
  <r>
    <x v="16"/>
    <x v="589"/>
    <x v="33"/>
    <s v="Brazil"/>
    <x v="2"/>
    <n v="40700"/>
    <s v="Revenues - Third Parties"/>
    <x v="0"/>
    <x v="15"/>
    <n v="2026"/>
    <n v="6"/>
    <s v="USD"/>
    <n v="-1948.9811200799993"/>
    <m/>
    <n v="-1948.9811200799993"/>
    <x v="5"/>
    <s v="Not Applicable"/>
    <m/>
    <m/>
    <m/>
    <m/>
    <m/>
    <m/>
    <m/>
    <m/>
    <m/>
  </r>
  <r>
    <x v="16"/>
    <x v="590"/>
    <x v="33"/>
    <s v="Brazil"/>
    <x v="2"/>
    <n v="40700"/>
    <s v="Revenues - Third Parties"/>
    <x v="0"/>
    <x v="15"/>
    <n v="2026"/>
    <n v="6"/>
    <s v="USD"/>
    <n v="-3837.8198977599991"/>
    <m/>
    <n v="-3837.8198977599991"/>
    <x v="5"/>
    <s v="Not Applicable"/>
    <m/>
    <m/>
    <m/>
    <m/>
    <m/>
    <m/>
    <m/>
    <m/>
    <m/>
  </r>
  <r>
    <x v="16"/>
    <x v="591"/>
    <x v="33"/>
    <s v="Brazil"/>
    <x v="2"/>
    <n v="40700"/>
    <s v="Revenues - Third Parties"/>
    <x v="0"/>
    <x v="15"/>
    <n v="2026"/>
    <n v="6"/>
    <s v="USD"/>
    <n v="-184.37641615999999"/>
    <m/>
    <n v="-184.37641615999999"/>
    <x v="5"/>
    <s v="Not Applicable"/>
    <m/>
    <m/>
    <m/>
    <m/>
    <m/>
    <m/>
    <m/>
    <m/>
    <m/>
  </r>
  <r>
    <x v="16"/>
    <x v="592"/>
    <x v="33"/>
    <s v="Brazil"/>
    <x v="2"/>
    <n v="40700"/>
    <s v="Revenues - Third Parties"/>
    <x v="0"/>
    <x v="15"/>
    <n v="2026"/>
    <n v="6"/>
    <s v="USD"/>
    <n v="-15.948068479999998"/>
    <m/>
    <n v="-15.948068479999998"/>
    <x v="5"/>
    <s v="Not Applicable"/>
    <m/>
    <m/>
    <m/>
    <m/>
    <m/>
    <m/>
    <m/>
    <m/>
    <m/>
  </r>
  <r>
    <x v="16"/>
    <x v="593"/>
    <x v="33"/>
    <s v="Brazil"/>
    <x v="2"/>
    <n v="40700"/>
    <s v="Revenues - Third Parties"/>
    <x v="0"/>
    <x v="15"/>
    <n v="2026"/>
    <n v="6"/>
    <s v="USD"/>
    <n v="-46.020023599999995"/>
    <m/>
    <n v="-46.020023599999995"/>
    <x v="5"/>
    <s v="Not Applicable"/>
    <m/>
    <m/>
    <m/>
    <m/>
    <m/>
    <m/>
    <m/>
    <m/>
    <m/>
  </r>
  <r>
    <x v="16"/>
    <x v="594"/>
    <x v="33"/>
    <s v="Brazil"/>
    <x v="2"/>
    <n v="40700"/>
    <s v="Revenues - Third Parties"/>
    <x v="0"/>
    <x v="15"/>
    <n v="2026"/>
    <n v="6"/>
    <s v="USD"/>
    <n v="-2789.5667772799989"/>
    <m/>
    <n v="-2789.5667772799989"/>
    <x v="5"/>
    <s v="Not Applicable"/>
    <m/>
    <m/>
    <m/>
    <m/>
    <m/>
    <m/>
    <m/>
    <m/>
    <m/>
  </r>
  <r>
    <x v="16"/>
    <x v="595"/>
    <x v="33"/>
    <s v="Brazil"/>
    <x v="2"/>
    <n v="40700"/>
    <s v="Revenues - Third Parties"/>
    <x v="0"/>
    <x v="15"/>
    <n v="2026"/>
    <n v="6"/>
    <s v="USD"/>
    <n v="-71.248920959999992"/>
    <m/>
    <n v="-71.248920959999992"/>
    <x v="5"/>
    <s v="Not Applicable"/>
    <m/>
    <m/>
    <m/>
    <m/>
    <m/>
    <m/>
    <m/>
    <m/>
    <m/>
  </r>
  <r>
    <x v="16"/>
    <x v="596"/>
    <x v="33"/>
    <s v="Brazil"/>
    <x v="2"/>
    <n v="40700"/>
    <s v="Revenues - Third Parties"/>
    <x v="0"/>
    <x v="15"/>
    <n v="2026"/>
    <n v="6"/>
    <s v="USD"/>
    <n v="-301.5465868"/>
    <m/>
    <n v="-301.5465868"/>
    <x v="5"/>
    <s v="Not Applicable"/>
    <m/>
    <m/>
    <m/>
    <m/>
    <m/>
    <m/>
    <m/>
    <m/>
    <m/>
  </r>
  <r>
    <x v="10"/>
    <x v="597"/>
    <x v="28"/>
    <s v="Brazil"/>
    <x v="2"/>
    <n v="40700"/>
    <s v="Revenues - Third Parties"/>
    <x v="0"/>
    <x v="105"/>
    <n v="2026"/>
    <n v="6"/>
    <s v="USD"/>
    <n v="-5364.9540678399999"/>
    <m/>
    <n v="-5364.9540678399999"/>
    <x v="5"/>
    <s v="Not Applicable"/>
    <m/>
    <m/>
    <m/>
    <m/>
    <m/>
    <m/>
    <m/>
    <m/>
    <m/>
  </r>
  <r>
    <x v="10"/>
    <x v="598"/>
    <x v="28"/>
    <s v="Brazil"/>
    <x v="2"/>
    <n v="40700"/>
    <s v="Revenues - Third Parties"/>
    <x v="0"/>
    <x v="105"/>
    <n v="2026"/>
    <n v="6"/>
    <s v="USD"/>
    <n v="-110.48490087999997"/>
    <m/>
    <n v="-110.48490087999997"/>
    <x v="5"/>
    <s v="Not Applicable"/>
    <m/>
    <m/>
    <m/>
    <m/>
    <m/>
    <m/>
    <m/>
    <m/>
    <m/>
  </r>
  <r>
    <x v="16"/>
    <x v="599"/>
    <x v="33"/>
    <s v="Brazil"/>
    <x v="2"/>
    <n v="40700"/>
    <s v="Revenues - Third Parties"/>
    <x v="0"/>
    <x v="15"/>
    <n v="2026"/>
    <n v="6"/>
    <s v="USD"/>
    <n v="-52.403484159999998"/>
    <m/>
    <n v="-52.403484159999998"/>
    <x v="5"/>
    <s v="Not Applicable"/>
    <m/>
    <m/>
    <m/>
    <m/>
    <m/>
    <m/>
    <m/>
    <m/>
    <m/>
  </r>
  <r>
    <x v="16"/>
    <x v="600"/>
    <x v="33"/>
    <s v="Brazil"/>
    <x v="2"/>
    <n v="40700"/>
    <s v="Revenues - Third Parties"/>
    <x v="0"/>
    <x v="15"/>
    <n v="2026"/>
    <n v="6"/>
    <s v="USD"/>
    <n v="-173.69237047999999"/>
    <m/>
    <n v="-173.69237047999999"/>
    <x v="5"/>
    <s v="Not Applicable"/>
    <m/>
    <m/>
    <m/>
    <m/>
    <m/>
    <m/>
    <m/>
    <m/>
    <m/>
  </r>
  <r>
    <x v="16"/>
    <x v="601"/>
    <x v="33"/>
    <s v="Brazil"/>
    <x v="2"/>
    <n v="40700"/>
    <s v="Revenues - Third Parties"/>
    <x v="0"/>
    <x v="15"/>
    <n v="2026"/>
    <n v="6"/>
    <s v="USD"/>
    <n v="-936.50297271999989"/>
    <m/>
    <n v="-936.50297271999989"/>
    <x v="5"/>
    <s v="Not Applicable"/>
    <m/>
    <m/>
    <m/>
    <m/>
    <m/>
    <m/>
    <m/>
    <m/>
    <m/>
  </r>
  <r>
    <x v="4"/>
    <x v="602"/>
    <x v="60"/>
    <s v="Brazil"/>
    <x v="2"/>
    <n v="40700"/>
    <s v="Revenues - Third Parties"/>
    <x v="0"/>
    <x v="15"/>
    <n v="2026"/>
    <n v="6"/>
    <s v="USD"/>
    <n v="-111.12301176"/>
    <m/>
    <n v="-111.12301176"/>
    <x v="5"/>
    <s v="Not Applicable"/>
    <m/>
    <m/>
    <m/>
    <m/>
    <m/>
    <m/>
    <m/>
    <m/>
    <m/>
  </r>
  <r>
    <x v="16"/>
    <x v="603"/>
    <x v="33"/>
    <s v="Brazil"/>
    <x v="2"/>
    <n v="40700"/>
    <s v="Revenues - Third Parties"/>
    <x v="0"/>
    <x v="15"/>
    <n v="2026"/>
    <n v="6"/>
    <s v="USD"/>
    <n v="-5239.7941845599989"/>
    <m/>
    <n v="-5239.7941845599989"/>
    <x v="5"/>
    <s v="Not Applicable"/>
    <m/>
    <m/>
    <m/>
    <m/>
    <m/>
    <m/>
    <m/>
    <m/>
    <m/>
  </r>
  <r>
    <x v="16"/>
    <x v="604"/>
    <x v="33"/>
    <s v="Brazil"/>
    <x v="2"/>
    <n v="40700"/>
    <s v="Revenues - Third Parties"/>
    <x v="0"/>
    <x v="15"/>
    <n v="2026"/>
    <n v="6"/>
    <s v="USD"/>
    <n v="-294.43016103999997"/>
    <m/>
    <n v="-294.43016103999997"/>
    <x v="5"/>
    <s v="Not Applicable"/>
    <m/>
    <m/>
    <m/>
    <m/>
    <m/>
    <m/>
    <m/>
    <m/>
    <m/>
  </r>
  <r>
    <x v="4"/>
    <x v="605"/>
    <x v="61"/>
    <s v="Brazil"/>
    <x v="2"/>
    <n v="40700"/>
    <s v="Revenues - Third Parties"/>
    <x v="0"/>
    <x v="15"/>
    <n v="2026"/>
    <n v="6"/>
    <s v="USD"/>
    <n v="-3215.9573275999992"/>
    <m/>
    <n v="-3215.9573275999992"/>
    <x v="5"/>
    <s v="Not Applicable"/>
    <m/>
    <m/>
    <m/>
    <m/>
    <m/>
    <m/>
    <m/>
    <m/>
    <m/>
  </r>
  <r>
    <x v="10"/>
    <x v="606"/>
    <x v="28"/>
    <s v="Brazil"/>
    <x v="2"/>
    <n v="40700"/>
    <s v="Revenues - Third Parties"/>
    <x v="0"/>
    <x v="105"/>
    <n v="2026"/>
    <n v="6"/>
    <s v="USD"/>
    <n v="-218.44557935999998"/>
    <m/>
    <n v="-218.44557935999998"/>
    <x v="5"/>
    <s v="Not Applicable"/>
    <m/>
    <m/>
    <m/>
    <m/>
    <m/>
    <m/>
    <m/>
    <m/>
    <m/>
  </r>
  <r>
    <x v="16"/>
    <x v="415"/>
    <x v="33"/>
    <s v="Brazil"/>
    <x v="2"/>
    <n v="40700"/>
    <s v="Revenues - Third Parties"/>
    <x v="0"/>
    <x v="15"/>
    <n v="2026"/>
    <n v="6"/>
    <s v="USD"/>
    <n v="-22.425599439999999"/>
    <m/>
    <n v="-22.425599439999999"/>
    <x v="5"/>
    <s v="Not Applicable"/>
    <m/>
    <m/>
    <m/>
    <m/>
    <m/>
    <m/>
    <m/>
    <m/>
    <m/>
  </r>
  <r>
    <x v="4"/>
    <x v="452"/>
    <x v="47"/>
    <s v="Brazil"/>
    <x v="2"/>
    <n v="40700"/>
    <s v="Revenues - Third Parties"/>
    <x v="0"/>
    <x v="15"/>
    <n v="2026"/>
    <n v="6"/>
    <s v="USD"/>
    <n v="-10718.623607279998"/>
    <m/>
    <n v="-10718.623607279998"/>
    <x v="5"/>
    <s v="Not Applicable"/>
    <m/>
    <m/>
    <m/>
    <m/>
    <m/>
    <m/>
    <m/>
    <m/>
    <m/>
  </r>
  <r>
    <x v="4"/>
    <x v="607"/>
    <x v="62"/>
    <s v="Brazil"/>
    <x v="2"/>
    <n v="40700"/>
    <s v="Revenues - Third Parties"/>
    <x v="0"/>
    <x v="15"/>
    <n v="2026"/>
    <n v="6"/>
    <s v="USD"/>
    <n v="-179.26055423999998"/>
    <m/>
    <n v="-179.26055423999998"/>
    <x v="5"/>
    <s v="Not Applicable"/>
    <m/>
    <m/>
    <m/>
    <m/>
    <m/>
    <m/>
    <m/>
    <m/>
    <m/>
  </r>
  <r>
    <x v="16"/>
    <x v="608"/>
    <x v="33"/>
    <s v="Brazil"/>
    <x v="2"/>
    <n v="40700"/>
    <s v="Revenues - Third Parties"/>
    <x v="0"/>
    <x v="15"/>
    <n v="2026"/>
    <n v="6"/>
    <s v="USD"/>
    <n v="-215.72224127999999"/>
    <m/>
    <n v="-215.72224127999999"/>
    <x v="5"/>
    <s v="Not Applicable"/>
    <m/>
    <m/>
    <m/>
    <m/>
    <m/>
    <m/>
    <m/>
    <m/>
    <m/>
  </r>
  <r>
    <x v="4"/>
    <x v="418"/>
    <x v="35"/>
    <s v="Brazil"/>
    <x v="2"/>
    <n v="40700"/>
    <s v="Revenues - Third Parties"/>
    <x v="0"/>
    <x v="15"/>
    <n v="2026"/>
    <n v="6"/>
    <s v="USD"/>
    <n v="-62.664996959999996"/>
    <m/>
    <n v="-62.664996959999996"/>
    <x v="5"/>
    <s v="Not Applicable"/>
    <m/>
    <m/>
    <m/>
    <m/>
    <m/>
    <m/>
    <m/>
    <m/>
    <m/>
  </r>
  <r>
    <x v="16"/>
    <x v="609"/>
    <x v="33"/>
    <s v="Brazil"/>
    <x v="2"/>
    <n v="40700"/>
    <s v="Revenues - Third Parties"/>
    <x v="0"/>
    <x v="15"/>
    <n v="2026"/>
    <n v="6"/>
    <s v="USD"/>
    <n v="-7115.3737393599995"/>
    <m/>
    <n v="-7115.3737393599995"/>
    <x v="5"/>
    <s v="Not Applicable"/>
    <m/>
    <m/>
    <m/>
    <m/>
    <m/>
    <m/>
    <m/>
    <m/>
    <m/>
  </r>
  <r>
    <x v="16"/>
    <x v="610"/>
    <x v="33"/>
    <s v="Brazil"/>
    <x v="2"/>
    <n v="40700"/>
    <s v="Revenues - Third Parties"/>
    <x v="0"/>
    <x v="15"/>
    <n v="2026"/>
    <n v="6"/>
    <s v="USD"/>
    <n v="-227.27722207999997"/>
    <m/>
    <n v="-227.27722207999997"/>
    <x v="5"/>
    <s v="Not Applicable"/>
    <m/>
    <m/>
    <m/>
    <m/>
    <m/>
    <m/>
    <m/>
    <m/>
    <m/>
  </r>
  <r>
    <x v="16"/>
    <x v="611"/>
    <x v="33"/>
    <s v="Brazil"/>
    <x v="2"/>
    <n v="40700"/>
    <s v="Revenues - Third Parties"/>
    <x v="0"/>
    <x v="15"/>
    <n v="2026"/>
    <n v="6"/>
    <s v="USD"/>
    <n v="-1099.8687650399997"/>
    <m/>
    <n v="-1099.8687650399997"/>
    <x v="5"/>
    <s v="Not Applicable"/>
    <m/>
    <m/>
    <m/>
    <m/>
    <m/>
    <m/>
    <m/>
    <m/>
    <m/>
  </r>
  <r>
    <x v="10"/>
    <x v="612"/>
    <x v="28"/>
    <s v="Brazil"/>
    <x v="2"/>
    <n v="40700"/>
    <s v="Revenues - Third Parties"/>
    <x v="0"/>
    <x v="105"/>
    <n v="2026"/>
    <n v="6"/>
    <s v="USD"/>
    <n v="-15.953555919999998"/>
    <m/>
    <n v="-15.953555919999998"/>
    <x v="5"/>
    <s v="Not Applicable"/>
    <m/>
    <m/>
    <m/>
    <m/>
    <m/>
    <m/>
    <m/>
    <m/>
    <m/>
  </r>
  <r>
    <x v="16"/>
    <x v="613"/>
    <x v="33"/>
    <s v="Brazil"/>
    <x v="2"/>
    <n v="40700"/>
    <s v="Revenues - Third Parties"/>
    <x v="0"/>
    <x v="15"/>
    <n v="2026"/>
    <n v="6"/>
    <s v="USD"/>
    <n v="-144.64107919999998"/>
    <m/>
    <n v="-144.64107919999998"/>
    <x v="5"/>
    <s v="Not Applicable"/>
    <m/>
    <m/>
    <m/>
    <m/>
    <m/>
    <m/>
    <m/>
    <m/>
    <m/>
  </r>
  <r>
    <x v="4"/>
    <x v="614"/>
    <x v="54"/>
    <s v="Brazil"/>
    <x v="2"/>
    <n v="40700"/>
    <s v="Revenues - Third Parties"/>
    <x v="0"/>
    <x v="15"/>
    <n v="2026"/>
    <n v="6"/>
    <s v="USD"/>
    <n v="-1820.7004512799999"/>
    <m/>
    <n v="-1820.7004512799999"/>
    <x v="5"/>
    <s v="Not Applicable"/>
    <m/>
    <m/>
    <m/>
    <m/>
    <m/>
    <m/>
    <m/>
    <m/>
    <m/>
  </r>
  <r>
    <x v="10"/>
    <x v="615"/>
    <x v="28"/>
    <s v="Brazil"/>
    <x v="2"/>
    <n v="40700"/>
    <s v="Revenues - Third Parties"/>
    <x v="0"/>
    <x v="105"/>
    <n v="2026"/>
    <n v="6"/>
    <s v="USD"/>
    <n v="-13.206700239999998"/>
    <m/>
    <n v="-13.206700239999998"/>
    <x v="5"/>
    <s v="Not Applicable"/>
    <m/>
    <m/>
    <m/>
    <m/>
    <m/>
    <m/>
    <m/>
    <m/>
    <m/>
  </r>
  <r>
    <x v="19"/>
    <x v="616"/>
    <x v="48"/>
    <s v="Brazil"/>
    <x v="2"/>
    <n v="40700"/>
    <s v="Revenues - Third Parties"/>
    <x v="0"/>
    <x v="15"/>
    <n v="2026"/>
    <n v="6"/>
    <s v="USD"/>
    <n v="-1902.8591868799999"/>
    <m/>
    <n v="-1902.8591868799999"/>
    <x v="5"/>
    <s v="Not Applicable"/>
    <m/>
    <m/>
    <m/>
    <m/>
    <m/>
    <m/>
    <m/>
    <m/>
    <m/>
  </r>
  <r>
    <x v="6"/>
    <x v="397"/>
    <x v="8"/>
    <s v="Brazil"/>
    <x v="2"/>
    <n v="40700"/>
    <s v="Revenues - Third Parties"/>
    <x v="0"/>
    <x v="15"/>
    <n v="2026"/>
    <n v="6"/>
    <s v="USD"/>
    <n v="-159.09656399999997"/>
    <m/>
    <n v="-159.09656399999997"/>
    <x v="5"/>
    <s v="Not Applicable"/>
    <m/>
    <m/>
    <m/>
    <m/>
    <m/>
    <m/>
    <m/>
    <m/>
    <m/>
  </r>
  <r>
    <x v="6"/>
    <x v="617"/>
    <x v="8"/>
    <s v="Brazil"/>
    <x v="2"/>
    <n v="40700"/>
    <s v="Revenues - Third Parties"/>
    <x v="0"/>
    <x v="15"/>
    <n v="2026"/>
    <n v="6"/>
    <s v="USD"/>
    <n v="-49.135321679999997"/>
    <m/>
    <n v="-49.135321679999997"/>
    <x v="5"/>
    <s v="Not Applicable"/>
    <m/>
    <m/>
    <m/>
    <m/>
    <m/>
    <m/>
    <m/>
    <m/>
    <m/>
  </r>
  <r>
    <x v="6"/>
    <x v="148"/>
    <x v="8"/>
    <s v="Brazil"/>
    <x v="2"/>
    <n v="40700"/>
    <s v="Revenues - Third Parties"/>
    <x v="0"/>
    <x v="15"/>
    <n v="2026"/>
    <n v="6"/>
    <s v="USD"/>
    <n v="-55.054701599999987"/>
    <m/>
    <n v="-55.054701599999987"/>
    <x v="5"/>
    <s v="Not Applicable"/>
    <m/>
    <m/>
    <m/>
    <m/>
    <m/>
    <m/>
    <m/>
    <m/>
    <m/>
  </r>
  <r>
    <x v="6"/>
    <x v="618"/>
    <x v="8"/>
    <s v="Brazil"/>
    <x v="2"/>
    <n v="40700"/>
    <s v="Revenues - Third Parties"/>
    <x v="0"/>
    <x v="15"/>
    <n v="2026"/>
    <n v="6"/>
    <s v="USD"/>
    <n v="-168.37347327999998"/>
    <m/>
    <n v="-168.37347327999998"/>
    <x v="5"/>
    <s v="Not Applicable"/>
    <m/>
    <m/>
    <m/>
    <m/>
    <m/>
    <m/>
    <m/>
    <m/>
    <m/>
  </r>
  <r>
    <x v="4"/>
    <x v="619"/>
    <x v="63"/>
    <s v="Brazil"/>
    <x v="2"/>
    <n v="40700"/>
    <s v="Revenues - Third Parties"/>
    <x v="0"/>
    <x v="15"/>
    <n v="2026"/>
    <n v="6"/>
    <s v="USD"/>
    <n v="-100.84190096"/>
    <m/>
    <n v="-100.84190096"/>
    <x v="5"/>
    <s v="Not Applicable"/>
    <m/>
    <m/>
    <m/>
    <m/>
    <m/>
    <m/>
    <m/>
    <m/>
    <m/>
  </r>
  <r>
    <x v="2"/>
    <x v="620"/>
    <x v="2"/>
    <s v="Brazil"/>
    <x v="2"/>
    <n v="40700"/>
    <s v="Revenues - Third Parties"/>
    <x v="0"/>
    <x v="15"/>
    <n v="2026"/>
    <n v="6"/>
    <s v="USD"/>
    <n v="-115.28797872000001"/>
    <m/>
    <n v="-115.28797872000001"/>
    <x v="5"/>
    <s v="Not Applicable"/>
    <m/>
    <m/>
    <m/>
    <m/>
    <m/>
    <m/>
    <m/>
    <m/>
    <m/>
  </r>
  <r>
    <x v="6"/>
    <x v="149"/>
    <x v="8"/>
    <s v="Brazil"/>
    <x v="2"/>
    <n v="40700"/>
    <s v="Revenues - Third Parties"/>
    <x v="0"/>
    <x v="15"/>
    <n v="2026"/>
    <n v="6"/>
    <s v="USD"/>
    <n v="-666.23557784000002"/>
    <m/>
    <n v="-666.23557784000002"/>
    <x v="5"/>
    <s v="Not Applicable"/>
    <m/>
    <m/>
    <m/>
    <m/>
    <m/>
    <m/>
    <m/>
    <m/>
    <m/>
  </r>
  <r>
    <x v="6"/>
    <x v="621"/>
    <x v="8"/>
    <s v="Brazil"/>
    <x v="2"/>
    <n v="40700"/>
    <s v="Revenues - Third Parties"/>
    <x v="0"/>
    <x v="15"/>
    <n v="2026"/>
    <n v="6"/>
    <s v="USD"/>
    <n v="-67.77850712"/>
    <m/>
    <n v="-67.77850712"/>
    <x v="5"/>
    <s v="Not Applicable"/>
    <m/>
    <m/>
    <m/>
    <m/>
    <m/>
    <m/>
    <m/>
    <m/>
    <m/>
  </r>
  <r>
    <x v="6"/>
    <x v="622"/>
    <x v="8"/>
    <s v="Brazil"/>
    <x v="2"/>
    <n v="40700"/>
    <s v="Revenues - Third Parties"/>
    <x v="0"/>
    <x v="15"/>
    <n v="2026"/>
    <n v="6"/>
    <s v="USD"/>
    <n v="-83.227218559999997"/>
    <m/>
    <n v="-83.227218559999997"/>
    <x v="5"/>
    <s v="Not Applicable"/>
    <m/>
    <m/>
    <m/>
    <m/>
    <m/>
    <m/>
    <m/>
    <m/>
    <m/>
  </r>
  <r>
    <x v="6"/>
    <x v="436"/>
    <x v="8"/>
    <s v="Brazil"/>
    <x v="2"/>
    <n v="40700"/>
    <s v="Revenues - Third Parties"/>
    <x v="0"/>
    <x v="15"/>
    <n v="2026"/>
    <n v="6"/>
    <s v="USD"/>
    <n v="-103.57778175999999"/>
    <m/>
    <n v="-103.57778175999999"/>
    <x v="5"/>
    <s v="Not Applicable"/>
    <m/>
    <m/>
    <m/>
    <m/>
    <m/>
    <m/>
    <m/>
    <m/>
    <m/>
  </r>
  <r>
    <x v="8"/>
    <x v="623"/>
    <x v="11"/>
    <s v="Brazil"/>
    <x v="2"/>
    <n v="40700"/>
    <s v="Revenues - Third Parties"/>
    <x v="0"/>
    <x v="15"/>
    <n v="2026"/>
    <n v="6"/>
    <s v="USD"/>
    <n v="-211.08692231999999"/>
    <m/>
    <n v="-211.08692231999999"/>
    <x v="5"/>
    <s v="Not Applicable"/>
    <m/>
    <m/>
    <m/>
    <m/>
    <m/>
    <m/>
    <m/>
    <m/>
    <m/>
  </r>
  <r>
    <x v="6"/>
    <x v="484"/>
    <x v="8"/>
    <s v="Brazil"/>
    <x v="2"/>
    <n v="40700"/>
    <s v="Revenues - Third Parties"/>
    <x v="0"/>
    <x v="15"/>
    <n v="2026"/>
    <n v="6"/>
    <s v="USD"/>
    <n v="-2336.8913893599997"/>
    <m/>
    <n v="-2336.8913893599997"/>
    <x v="5"/>
    <s v="Not Applicable"/>
    <m/>
    <m/>
    <m/>
    <m/>
    <m/>
    <m/>
    <m/>
    <m/>
    <m/>
  </r>
  <r>
    <x v="6"/>
    <x v="150"/>
    <x v="8"/>
    <s v="Brazil"/>
    <x v="2"/>
    <n v="40700"/>
    <s v="Revenues - Third Parties"/>
    <x v="0"/>
    <x v="15"/>
    <n v="2026"/>
    <n v="6"/>
    <s v="USD"/>
    <n v="-35.934108879999997"/>
    <m/>
    <n v="-35.934108879999997"/>
    <x v="5"/>
    <s v="Not Applicable"/>
    <m/>
    <m/>
    <m/>
    <m/>
    <m/>
    <m/>
    <m/>
    <m/>
    <m/>
  </r>
  <r>
    <x v="2"/>
    <x v="624"/>
    <x v="2"/>
    <s v="Brazil"/>
    <x v="2"/>
    <n v="40700"/>
    <s v="Revenues - Third Parties"/>
    <x v="0"/>
    <x v="15"/>
    <n v="2026"/>
    <n v="6"/>
    <s v="USD"/>
    <n v="-2860.5381905599997"/>
    <m/>
    <n v="-2860.5381905599997"/>
    <x v="5"/>
    <s v="Not Applicable"/>
    <m/>
    <m/>
    <m/>
    <m/>
    <m/>
    <m/>
    <m/>
    <m/>
    <m/>
  </r>
  <r>
    <x v="2"/>
    <x v="625"/>
    <x v="2"/>
    <s v="Brazil"/>
    <x v="2"/>
    <n v="40700"/>
    <s v="Revenues - Third Parties"/>
    <x v="0"/>
    <x v="15"/>
    <n v="2026"/>
    <n v="6"/>
    <s v="USD"/>
    <n v="-551.93847399999993"/>
    <m/>
    <n v="-551.93847399999993"/>
    <x v="5"/>
    <s v="Not Applicable"/>
    <m/>
    <m/>
    <m/>
    <m/>
    <m/>
    <m/>
    <m/>
    <m/>
    <m/>
  </r>
  <r>
    <x v="14"/>
    <x v="626"/>
    <x v="27"/>
    <s v="Brazil"/>
    <x v="2"/>
    <n v="40700"/>
    <s v="Revenues - Third Parties"/>
    <x v="0"/>
    <x v="15"/>
    <n v="2026"/>
    <n v="6"/>
    <s v="USD"/>
    <n v="-55.706139119999989"/>
    <m/>
    <n v="-55.706139119999989"/>
    <x v="5"/>
    <s v="Not Applicable"/>
    <m/>
    <m/>
    <m/>
    <m/>
    <m/>
    <m/>
    <m/>
    <m/>
    <m/>
  </r>
  <r>
    <x v="6"/>
    <x v="402"/>
    <x v="8"/>
    <s v="Brazil"/>
    <x v="2"/>
    <n v="40700"/>
    <s v="Revenues - Third Parties"/>
    <x v="0"/>
    <x v="15"/>
    <n v="2026"/>
    <n v="6"/>
    <s v="USD"/>
    <n v="-373.92513647999994"/>
    <m/>
    <n v="-373.92513647999994"/>
    <x v="5"/>
    <s v="Not Applicable"/>
    <m/>
    <m/>
    <m/>
    <m/>
    <m/>
    <m/>
    <m/>
    <m/>
    <m/>
  </r>
  <r>
    <x v="8"/>
    <x v="161"/>
    <x v="11"/>
    <s v="Brazil"/>
    <x v="2"/>
    <n v="40700"/>
    <s v="Revenues - Third Parties"/>
    <x v="0"/>
    <x v="15"/>
    <n v="2026"/>
    <n v="6"/>
    <s v="USD"/>
    <n v="-4535.6231500800004"/>
    <m/>
    <n v="-4535.6231500800004"/>
    <x v="5"/>
    <s v="Not Applicable"/>
    <m/>
    <m/>
    <m/>
    <m/>
    <m/>
    <m/>
    <m/>
    <m/>
    <m/>
  </r>
  <r>
    <x v="6"/>
    <x v="152"/>
    <x v="8"/>
    <s v="Brazil"/>
    <x v="2"/>
    <n v="40700"/>
    <s v="Revenues - Third Parties"/>
    <x v="0"/>
    <x v="15"/>
    <n v="2026"/>
    <n v="6"/>
    <s v="USD"/>
    <n v="-9271.530804879998"/>
    <m/>
    <n v="-9271.530804879998"/>
    <x v="5"/>
    <s v="Not Applicable"/>
    <m/>
    <m/>
    <m/>
    <m/>
    <m/>
    <m/>
    <m/>
    <m/>
    <m/>
  </r>
  <r>
    <x v="2"/>
    <x v="627"/>
    <x v="2"/>
    <s v="Brazil"/>
    <x v="2"/>
    <n v="40700"/>
    <s v="Revenues - Third Parties"/>
    <x v="0"/>
    <x v="15"/>
    <n v="2026"/>
    <n v="6"/>
    <s v="USD"/>
    <n v="-8096.9701422399994"/>
    <m/>
    <n v="-8096.9701422399994"/>
    <x v="5"/>
    <s v="Not Applicable"/>
    <m/>
    <m/>
    <m/>
    <m/>
    <m/>
    <m/>
    <m/>
    <m/>
    <m/>
  </r>
  <r>
    <x v="8"/>
    <x v="485"/>
    <x v="11"/>
    <s v="Brazil"/>
    <x v="2"/>
    <n v="40700"/>
    <s v="Revenues - Third Parties"/>
    <x v="0"/>
    <x v="15"/>
    <n v="2026"/>
    <n v="6"/>
    <s v="USD"/>
    <n v="-23.402363759999997"/>
    <m/>
    <n v="-23.402363759999997"/>
    <x v="5"/>
    <s v="Not Applicable"/>
    <m/>
    <m/>
    <m/>
    <m/>
    <m/>
    <m/>
    <m/>
    <m/>
    <m/>
  </r>
  <r>
    <x v="6"/>
    <x v="438"/>
    <x v="8"/>
    <s v="Brazil"/>
    <x v="2"/>
    <n v="40700"/>
    <s v="Revenues - Third Parties"/>
    <x v="0"/>
    <x v="15"/>
    <n v="2026"/>
    <n v="6"/>
    <s v="USD"/>
    <n v="-2344.46013696"/>
    <m/>
    <n v="-2344.46013696"/>
    <x v="5"/>
    <s v="Not Applicable"/>
    <m/>
    <m/>
    <m/>
    <m/>
    <m/>
    <m/>
    <m/>
    <m/>
    <m/>
  </r>
  <r>
    <x v="6"/>
    <x v="628"/>
    <x v="8"/>
    <s v="Brazil"/>
    <x v="2"/>
    <n v="40700"/>
    <s v="Revenues - Third Parties"/>
    <x v="0"/>
    <x v="15"/>
    <n v="2026"/>
    <n v="6"/>
    <s v="USD"/>
    <n v="-56.76599895999999"/>
    <m/>
    <n v="-56.76599895999999"/>
    <x v="5"/>
    <s v="Not Applicable"/>
    <m/>
    <m/>
    <m/>
    <m/>
    <m/>
    <m/>
    <m/>
    <m/>
    <m/>
  </r>
  <r>
    <x v="2"/>
    <x v="629"/>
    <x v="2"/>
    <s v="Brazil"/>
    <x v="2"/>
    <n v="40700"/>
    <s v="Revenues - Third Parties"/>
    <x v="0"/>
    <x v="15"/>
    <n v="2026"/>
    <n v="6"/>
    <s v="USD"/>
    <n v="-869.39942071999997"/>
    <m/>
    <n v="-869.39942071999997"/>
    <x v="5"/>
    <s v="Not Applicable"/>
    <m/>
    <m/>
    <m/>
    <m/>
    <m/>
    <m/>
    <m/>
    <m/>
    <m/>
  </r>
  <r>
    <x v="6"/>
    <x v="154"/>
    <x v="8"/>
    <s v="Brazil"/>
    <x v="2"/>
    <n v="40700"/>
    <s v="Revenues - Third Parties"/>
    <x v="0"/>
    <x v="15"/>
    <n v="2026"/>
    <n v="6"/>
    <s v="USD"/>
    <n v="-1456.4104755199999"/>
    <m/>
    <n v="-1456.4104755199999"/>
    <x v="5"/>
    <s v="Not Applicable"/>
    <m/>
    <m/>
    <m/>
    <m/>
    <m/>
    <m/>
    <m/>
    <m/>
    <m/>
  </r>
  <r>
    <x v="8"/>
    <x v="162"/>
    <x v="11"/>
    <s v="Brazil"/>
    <x v="2"/>
    <n v="40700"/>
    <s v="Revenues - Third Parties"/>
    <x v="0"/>
    <x v="15"/>
    <n v="2026"/>
    <n v="6"/>
    <s v="USD"/>
    <n v="-4222.4486779199997"/>
    <m/>
    <n v="-4222.4486779199997"/>
    <x v="5"/>
    <s v="Not Applicable"/>
    <m/>
    <m/>
    <m/>
    <m/>
    <m/>
    <m/>
    <m/>
    <m/>
    <m/>
  </r>
  <r>
    <x v="6"/>
    <x v="486"/>
    <x v="8"/>
    <s v="Brazil"/>
    <x v="2"/>
    <n v="40700"/>
    <s v="Revenues - Third Parties"/>
    <x v="0"/>
    <x v="15"/>
    <n v="2026"/>
    <n v="6"/>
    <s v="USD"/>
    <n v="-521.5505991199999"/>
    <m/>
    <n v="-521.5505991199999"/>
    <x v="5"/>
    <s v="Not Applicable"/>
    <m/>
    <m/>
    <m/>
    <m/>
    <m/>
    <m/>
    <m/>
    <m/>
    <m/>
  </r>
  <r>
    <x v="8"/>
    <x v="487"/>
    <x v="11"/>
    <s v="Brazil"/>
    <x v="2"/>
    <n v="40700"/>
    <s v="Revenues - Third Parties"/>
    <x v="0"/>
    <x v="15"/>
    <n v="2026"/>
    <n v="6"/>
    <s v="USD"/>
    <n v="-53.461776159999999"/>
    <m/>
    <n v="-53.461776159999999"/>
    <x v="5"/>
    <s v="Not Applicable"/>
    <m/>
    <m/>
    <m/>
    <m/>
    <m/>
    <m/>
    <m/>
    <m/>
    <m/>
  </r>
  <r>
    <x v="6"/>
    <x v="630"/>
    <x v="8"/>
    <s v="Brazil"/>
    <x v="2"/>
    <n v="40700"/>
    <s v="Revenues - Third Parties"/>
    <x v="0"/>
    <x v="15"/>
    <n v="2026"/>
    <n v="6"/>
    <s v="USD"/>
    <n v="-426.99808831999991"/>
    <m/>
    <n v="-426.99808831999991"/>
    <x v="5"/>
    <s v="Not Applicable"/>
    <m/>
    <m/>
    <m/>
    <m/>
    <m/>
    <m/>
    <m/>
    <m/>
    <m/>
  </r>
  <r>
    <x v="6"/>
    <x v="631"/>
    <x v="8"/>
    <s v="Brazil"/>
    <x v="2"/>
    <n v="40700"/>
    <s v="Revenues - Third Parties"/>
    <x v="0"/>
    <x v="15"/>
    <n v="2026"/>
    <n v="6"/>
    <s v="USD"/>
    <n v="-94.966420559999975"/>
    <m/>
    <n v="-94.966420559999975"/>
    <x v="5"/>
    <s v="Not Applicable"/>
    <m/>
    <m/>
    <m/>
    <m/>
    <m/>
    <m/>
    <m/>
    <m/>
    <m/>
  </r>
  <r>
    <x v="8"/>
    <x v="164"/>
    <x v="11"/>
    <s v="Brazil"/>
    <x v="2"/>
    <n v="40700"/>
    <s v="Revenues - Third Parties"/>
    <x v="0"/>
    <x v="15"/>
    <n v="2026"/>
    <n v="6"/>
    <s v="USD"/>
    <n v="-3103.5870991199999"/>
    <m/>
    <n v="-3103.5870991199999"/>
    <x v="5"/>
    <s v="Not Applicable"/>
    <m/>
    <m/>
    <m/>
    <m/>
    <m/>
    <m/>
    <m/>
    <m/>
    <m/>
  </r>
  <r>
    <x v="6"/>
    <x v="404"/>
    <x v="8"/>
    <s v="Brazil"/>
    <x v="2"/>
    <n v="40700"/>
    <s v="Revenues - Third Parties"/>
    <x v="0"/>
    <x v="15"/>
    <n v="2026"/>
    <n v="6"/>
    <s v="USD"/>
    <n v="-180.92638423999995"/>
    <m/>
    <n v="-180.92638423999995"/>
    <x v="5"/>
    <s v="Not Applicable"/>
    <m/>
    <m/>
    <m/>
    <m/>
    <m/>
    <m/>
    <m/>
    <m/>
    <m/>
  </r>
  <r>
    <x v="2"/>
    <x v="632"/>
    <x v="2"/>
    <s v="Brazil"/>
    <x v="2"/>
    <n v="40700"/>
    <s v="Revenues - Third Parties"/>
    <x v="0"/>
    <x v="15"/>
    <n v="2026"/>
    <n v="6"/>
    <s v="USD"/>
    <n v="-22756.211428639996"/>
    <m/>
    <n v="-22756.211428639996"/>
    <x v="5"/>
    <s v="Not Applicable"/>
    <m/>
    <m/>
    <m/>
    <m/>
    <m/>
    <m/>
    <m/>
    <m/>
    <m/>
  </r>
  <r>
    <x v="6"/>
    <x v="633"/>
    <x v="8"/>
    <s v="Brazil"/>
    <x v="2"/>
    <n v="40700"/>
    <s v="Revenues - Third Parties"/>
    <x v="0"/>
    <x v="15"/>
    <n v="2026"/>
    <n v="6"/>
    <s v="USD"/>
    <n v="-24.278002399999998"/>
    <m/>
    <n v="-24.278002399999998"/>
    <x v="5"/>
    <s v="Not Applicable"/>
    <m/>
    <m/>
    <m/>
    <m/>
    <m/>
    <m/>
    <m/>
    <m/>
    <m/>
  </r>
  <r>
    <x v="6"/>
    <x v="441"/>
    <x v="8"/>
    <s v="Brazil"/>
    <x v="2"/>
    <n v="40700"/>
    <s v="Revenues - Third Parties"/>
    <x v="0"/>
    <x v="15"/>
    <n v="2026"/>
    <n v="6"/>
    <s v="USD"/>
    <n v="-527.81255207999993"/>
    <m/>
    <n v="-527.81255207999993"/>
    <x v="5"/>
    <s v="Not Applicable"/>
    <m/>
    <m/>
    <m/>
    <m/>
    <m/>
    <m/>
    <m/>
    <m/>
    <m/>
  </r>
  <r>
    <x v="6"/>
    <x v="634"/>
    <x v="8"/>
    <s v="Brazil"/>
    <x v="2"/>
    <n v="40700"/>
    <s v="Revenues - Third Parties"/>
    <x v="0"/>
    <x v="15"/>
    <n v="2026"/>
    <n v="6"/>
    <s v="USD"/>
    <n v="-144.59247615999999"/>
    <m/>
    <n v="-144.59247615999999"/>
    <x v="5"/>
    <s v="Not Applicable"/>
    <m/>
    <m/>
    <m/>
    <m/>
    <m/>
    <m/>
    <m/>
    <m/>
    <m/>
  </r>
  <r>
    <x v="6"/>
    <x v="635"/>
    <x v="8"/>
    <s v="Brazil"/>
    <x v="2"/>
    <n v="40700"/>
    <s v="Revenues - Third Parties"/>
    <x v="0"/>
    <x v="15"/>
    <n v="2026"/>
    <n v="6"/>
    <s v="USD"/>
    <n v="-49.93648791999999"/>
    <m/>
    <n v="-49.93648791999999"/>
    <x v="5"/>
    <s v="Not Applicable"/>
    <m/>
    <m/>
    <m/>
    <m/>
    <m/>
    <m/>
    <m/>
    <m/>
    <m/>
  </r>
  <r>
    <x v="6"/>
    <x v="156"/>
    <x v="8"/>
    <s v="Brazil"/>
    <x v="2"/>
    <n v="40700"/>
    <s v="Revenues - Third Parties"/>
    <x v="0"/>
    <x v="15"/>
    <n v="2026"/>
    <n v="6"/>
    <s v="USD"/>
    <n v="-333.39490463999999"/>
    <m/>
    <n v="-333.39490463999999"/>
    <x v="5"/>
    <s v="Not Applicable"/>
    <m/>
    <m/>
    <m/>
    <m/>
    <m/>
    <m/>
    <m/>
    <m/>
    <m/>
  </r>
  <r>
    <x v="8"/>
    <x v="636"/>
    <x v="11"/>
    <s v="Brazil"/>
    <x v="2"/>
    <n v="40700"/>
    <s v="Revenues - Third Parties"/>
    <x v="0"/>
    <x v="15"/>
    <n v="2026"/>
    <n v="6"/>
    <s v="USD"/>
    <n v="-56.067526239999999"/>
    <m/>
    <n v="-56.067526239999999"/>
    <x v="5"/>
    <s v="Not Applicable"/>
    <m/>
    <m/>
    <m/>
    <m/>
    <m/>
    <m/>
    <m/>
    <m/>
    <m/>
  </r>
  <r>
    <x v="2"/>
    <x v="637"/>
    <x v="2"/>
    <s v="Brazil"/>
    <x v="2"/>
    <n v="40700"/>
    <s v="Revenues - Third Parties"/>
    <x v="0"/>
    <x v="15"/>
    <n v="2026"/>
    <n v="6"/>
    <s v="USD"/>
    <n v="-1646.6843218399999"/>
    <m/>
    <n v="-1646.6843218399999"/>
    <x v="5"/>
    <s v="Not Applicable"/>
    <m/>
    <m/>
    <m/>
    <m/>
    <m/>
    <m/>
    <m/>
    <m/>
    <m/>
  </r>
  <r>
    <x v="2"/>
    <x v="638"/>
    <x v="2"/>
    <s v="Brazil"/>
    <x v="2"/>
    <n v="40700"/>
    <s v="Revenues - Third Parties"/>
    <x v="0"/>
    <x v="15"/>
    <n v="2026"/>
    <n v="6"/>
    <s v="USD"/>
    <n v="-39277.680544400006"/>
    <m/>
    <n v="-39277.680544400006"/>
    <x v="5"/>
    <s v="Not Applicable"/>
    <m/>
    <m/>
    <m/>
    <m/>
    <m/>
    <m/>
    <m/>
    <m/>
    <m/>
  </r>
  <r>
    <x v="6"/>
    <x v="488"/>
    <x v="8"/>
    <s v="Brazil"/>
    <x v="2"/>
    <n v="40700"/>
    <s v="Revenues - Third Parties"/>
    <x v="0"/>
    <x v="15"/>
    <n v="2026"/>
    <n v="6"/>
    <s v="USD"/>
    <n v="-366.50611759999998"/>
    <m/>
    <n v="-366.50611759999998"/>
    <x v="5"/>
    <s v="Not Applicable"/>
    <m/>
    <m/>
    <m/>
    <m/>
    <m/>
    <m/>
    <m/>
    <m/>
    <m/>
  </r>
  <r>
    <x v="2"/>
    <x v="639"/>
    <x v="2"/>
    <s v="Brazil"/>
    <x v="2"/>
    <n v="40700"/>
    <s v="Revenues - Third Parties"/>
    <x v="0"/>
    <x v="15"/>
    <n v="2026"/>
    <n v="6"/>
    <s v="USD"/>
    <n v="-4148.2404589600001"/>
    <m/>
    <n v="-4148.2404589600001"/>
    <x v="5"/>
    <s v="Not Applicable"/>
    <m/>
    <m/>
    <m/>
    <m/>
    <m/>
    <m/>
    <m/>
    <m/>
    <m/>
  </r>
  <r>
    <x v="6"/>
    <x v="640"/>
    <x v="8"/>
    <s v="Brazil"/>
    <x v="2"/>
    <n v="40700"/>
    <s v="Revenues - Third Parties"/>
    <x v="0"/>
    <x v="15"/>
    <n v="2026"/>
    <n v="6"/>
    <s v="USD"/>
    <n v="-432.71208119999994"/>
    <m/>
    <n v="-432.71208119999994"/>
    <x v="5"/>
    <s v="Not Applicable"/>
    <m/>
    <m/>
    <m/>
    <m/>
    <m/>
    <m/>
    <m/>
    <m/>
    <m/>
  </r>
  <r>
    <x v="6"/>
    <x v="405"/>
    <x v="8"/>
    <s v="Brazil"/>
    <x v="2"/>
    <n v="40700"/>
    <s v="Revenues - Third Parties"/>
    <x v="0"/>
    <x v="15"/>
    <n v="2026"/>
    <n v="6"/>
    <s v="USD"/>
    <n v="-216.93104591999997"/>
    <m/>
    <n v="-216.93104591999997"/>
    <x v="5"/>
    <s v="Not Applicable"/>
    <m/>
    <m/>
    <m/>
    <m/>
    <m/>
    <m/>
    <m/>
    <m/>
    <m/>
  </r>
  <r>
    <x v="2"/>
    <x v="641"/>
    <x v="2"/>
    <s v="Brazil"/>
    <x v="2"/>
    <n v="40700"/>
    <s v="Revenues - Third Parties"/>
    <x v="0"/>
    <x v="15"/>
    <n v="2026"/>
    <n v="6"/>
    <s v="USD"/>
    <n v="-42111.83982696"/>
    <m/>
    <n v="-42111.83982696"/>
    <x v="5"/>
    <s v="Not Applicable"/>
    <m/>
    <m/>
    <m/>
    <m/>
    <m/>
    <m/>
    <m/>
    <m/>
    <m/>
  </r>
  <r>
    <x v="8"/>
    <x v="642"/>
    <x v="11"/>
    <s v="Brazil"/>
    <x v="2"/>
    <n v="40700"/>
    <s v="Revenues - Third Parties"/>
    <x v="0"/>
    <x v="15"/>
    <n v="2026"/>
    <n v="6"/>
    <s v="USD"/>
    <n v="-109.17810623999999"/>
    <m/>
    <n v="-109.17810623999999"/>
    <x v="5"/>
    <s v="Not Applicable"/>
    <m/>
    <m/>
    <m/>
    <m/>
    <m/>
    <m/>
    <m/>
    <m/>
    <m/>
  </r>
  <r>
    <x v="6"/>
    <x v="406"/>
    <x v="8"/>
    <s v="Brazil"/>
    <x v="2"/>
    <n v="40700"/>
    <s v="Revenues - Third Parties"/>
    <x v="0"/>
    <x v="15"/>
    <n v="2026"/>
    <n v="6"/>
    <s v="USD"/>
    <n v="-1972.2094536000004"/>
    <m/>
    <n v="-1972.2094536000004"/>
    <x v="5"/>
    <s v="Not Applicable"/>
    <m/>
    <m/>
    <m/>
    <m/>
    <m/>
    <m/>
    <m/>
    <m/>
    <m/>
  </r>
  <r>
    <x v="2"/>
    <x v="643"/>
    <x v="2"/>
    <s v="Brazil"/>
    <x v="2"/>
    <n v="40700"/>
    <s v="Revenues - Third Parties"/>
    <x v="0"/>
    <x v="15"/>
    <n v="2026"/>
    <n v="6"/>
    <s v="USD"/>
    <n v="-77.699014719999994"/>
    <m/>
    <n v="-77.699014719999994"/>
    <x v="5"/>
    <s v="Not Applicable"/>
    <m/>
    <m/>
    <m/>
    <m/>
    <m/>
    <m/>
    <m/>
    <m/>
    <m/>
  </r>
  <r>
    <x v="8"/>
    <x v="166"/>
    <x v="11"/>
    <s v="Brazil"/>
    <x v="2"/>
    <n v="40700"/>
    <s v="Revenues - Third Parties"/>
    <x v="0"/>
    <x v="15"/>
    <n v="2026"/>
    <n v="6"/>
    <s v="USD"/>
    <n v="-27979.749464160006"/>
    <m/>
    <n v="-27979.749464160006"/>
    <x v="5"/>
    <s v="Not Applicable"/>
    <m/>
    <m/>
    <m/>
    <m/>
    <m/>
    <m/>
    <m/>
    <m/>
    <m/>
  </r>
  <r>
    <x v="8"/>
    <x v="167"/>
    <x v="11"/>
    <s v="Brazil"/>
    <x v="2"/>
    <n v="40700"/>
    <s v="Revenues - Third Parties"/>
    <x v="0"/>
    <x v="15"/>
    <n v="2026"/>
    <n v="6"/>
    <s v="USD"/>
    <n v="-669.84239376000016"/>
    <m/>
    <n v="-669.84239376000016"/>
    <x v="5"/>
    <s v="Not Applicable"/>
    <m/>
    <m/>
    <m/>
    <m/>
    <m/>
    <m/>
    <m/>
    <m/>
    <m/>
  </r>
  <r>
    <x v="2"/>
    <x v="644"/>
    <x v="2"/>
    <s v="Brazil"/>
    <x v="2"/>
    <n v="40700"/>
    <s v="Revenues - Third Parties"/>
    <x v="0"/>
    <x v="15"/>
    <n v="2026"/>
    <n v="6"/>
    <s v="USD"/>
    <n v="-123.58420407999998"/>
    <m/>
    <n v="-123.58420407999998"/>
    <x v="5"/>
    <s v="Not Applicable"/>
    <m/>
    <m/>
    <m/>
    <m/>
    <m/>
    <m/>
    <m/>
    <m/>
    <m/>
  </r>
  <r>
    <x v="8"/>
    <x v="645"/>
    <x v="11"/>
    <s v="Brazil"/>
    <x v="2"/>
    <n v="40700"/>
    <s v="Revenues - Third Parties"/>
    <x v="0"/>
    <x v="15"/>
    <n v="2026"/>
    <n v="6"/>
    <s v="USD"/>
    <n v="-391.04516535999994"/>
    <m/>
    <n v="-391.04516535999994"/>
    <x v="5"/>
    <s v="Not Applicable"/>
    <m/>
    <m/>
    <m/>
    <m/>
    <m/>
    <m/>
    <m/>
    <m/>
    <m/>
  </r>
  <r>
    <x v="8"/>
    <x v="491"/>
    <x v="11"/>
    <s v="Brazil"/>
    <x v="2"/>
    <n v="40700"/>
    <s v="Revenues - Third Parties"/>
    <x v="0"/>
    <x v="15"/>
    <n v="2026"/>
    <n v="6"/>
    <s v="USD"/>
    <n v="-73.906409759999988"/>
    <m/>
    <n v="-73.906409759999988"/>
    <x v="5"/>
    <s v="Not Applicable"/>
    <m/>
    <m/>
    <m/>
    <m/>
    <m/>
    <m/>
    <m/>
    <m/>
    <m/>
  </r>
  <r>
    <x v="6"/>
    <x v="646"/>
    <x v="8"/>
    <s v="Brazil"/>
    <x v="2"/>
    <n v="40700"/>
    <s v="Revenues - Third Parties"/>
    <x v="0"/>
    <x v="15"/>
    <n v="2026"/>
    <n v="6"/>
    <s v="USD"/>
    <n v="-203.03998351999996"/>
    <m/>
    <n v="-203.03998351999996"/>
    <x v="5"/>
    <s v="Not Applicable"/>
    <m/>
    <m/>
    <m/>
    <m/>
    <m/>
    <m/>
    <m/>
    <m/>
    <m/>
  </r>
  <r>
    <x v="14"/>
    <x v="443"/>
    <x v="27"/>
    <s v="Brazil"/>
    <x v="2"/>
    <n v="40700"/>
    <s v="Revenues - Third Parties"/>
    <x v="0"/>
    <x v="15"/>
    <n v="2026"/>
    <n v="6"/>
    <s v="USD"/>
    <n v="-23.662625200000001"/>
    <m/>
    <n v="-23.662625200000001"/>
    <x v="5"/>
    <s v="Not Applicable"/>
    <m/>
    <m/>
    <m/>
    <m/>
    <m/>
    <m/>
    <m/>
    <m/>
    <m/>
  </r>
  <r>
    <x v="4"/>
    <x v="420"/>
    <x v="36"/>
    <s v="Brazil"/>
    <x v="2"/>
    <n v="40700"/>
    <s v="Revenues - Third Parties"/>
    <x v="0"/>
    <x v="15"/>
    <n v="2026"/>
    <n v="6"/>
    <s v="USD"/>
    <n v="-1469.1005724799998"/>
    <m/>
    <n v="-1469.1005724799998"/>
    <x v="5"/>
    <s v="Not Applicable"/>
    <m/>
    <m/>
    <m/>
    <m/>
    <m/>
    <m/>
    <m/>
    <m/>
    <m/>
  </r>
  <r>
    <x v="19"/>
    <x v="453"/>
    <x v="48"/>
    <s v="Brazil"/>
    <x v="2"/>
    <n v="40700"/>
    <s v="Revenues - Third Parties"/>
    <x v="0"/>
    <x v="5"/>
    <n v="2026"/>
    <n v="6"/>
    <s v="USD"/>
    <n v="-181.85611335999999"/>
    <m/>
    <n v="-181.85611335999999"/>
    <x v="5"/>
    <s v="Not Applicable"/>
    <m/>
    <m/>
    <m/>
    <m/>
    <m/>
    <m/>
    <m/>
    <m/>
    <m/>
  </r>
  <r>
    <x v="4"/>
    <x v="647"/>
    <x v="64"/>
    <s v="Brazil"/>
    <x v="2"/>
    <n v="40700"/>
    <s v="Revenues - Third Parties"/>
    <x v="0"/>
    <x v="15"/>
    <n v="2026"/>
    <n v="6"/>
    <s v="USD"/>
    <n v="-17.456330559999998"/>
    <m/>
    <n v="-17.456330559999998"/>
    <x v="5"/>
    <s v="Not Applicable"/>
    <m/>
    <m/>
    <m/>
    <m/>
    <m/>
    <m/>
    <m/>
    <m/>
    <m/>
  </r>
  <r>
    <x v="4"/>
    <x v="169"/>
    <x v="12"/>
    <s v="Brazil"/>
    <x v="2"/>
    <n v="40700"/>
    <s v="Revenues - Third Parties"/>
    <x v="0"/>
    <x v="15"/>
    <n v="2026"/>
    <n v="6"/>
    <s v="USD"/>
    <n v="-144.36513935999997"/>
    <m/>
    <n v="-144.36513935999997"/>
    <x v="5"/>
    <s v="Not Applicable"/>
    <m/>
    <m/>
    <m/>
    <m/>
    <m/>
    <m/>
    <m/>
    <m/>
    <m/>
  </r>
  <r>
    <x v="14"/>
    <x v="421"/>
    <x v="27"/>
    <s v="Brazil"/>
    <x v="2"/>
    <n v="40700"/>
    <s v="Revenues - Third Parties"/>
    <x v="0"/>
    <x v="15"/>
    <n v="2026"/>
    <n v="6"/>
    <s v="USD"/>
    <n v="-29.613361919999996"/>
    <m/>
    <n v="-29.613361919999996"/>
    <x v="5"/>
    <s v="Not Applicable"/>
    <m/>
    <m/>
    <m/>
    <m/>
    <m/>
    <m/>
    <m/>
    <m/>
    <m/>
  </r>
  <r>
    <x v="4"/>
    <x v="648"/>
    <x v="65"/>
    <s v="Brazil"/>
    <x v="2"/>
    <n v="40700"/>
    <s v="Revenues - Third Parties"/>
    <x v="0"/>
    <x v="15"/>
    <n v="2026"/>
    <n v="6"/>
    <s v="USD"/>
    <n v="-620.31746384000007"/>
    <m/>
    <n v="-620.31746384000007"/>
    <x v="5"/>
    <s v="Not Applicable"/>
    <m/>
    <m/>
    <m/>
    <m/>
    <m/>
    <m/>
    <m/>
    <m/>
    <m/>
  </r>
  <r>
    <x v="4"/>
    <x v="649"/>
    <x v="66"/>
    <s v="Brazil"/>
    <x v="2"/>
    <n v="40700"/>
    <s v="Revenues - Third Parties"/>
    <x v="0"/>
    <x v="15"/>
    <n v="2026"/>
    <n v="6"/>
    <s v="USD"/>
    <n v="-98.99420151999999"/>
    <m/>
    <n v="-98.99420151999999"/>
    <x v="5"/>
    <s v="Not Applicable"/>
    <m/>
    <m/>
    <m/>
    <m/>
    <m/>
    <m/>
    <m/>
    <m/>
    <m/>
  </r>
  <r>
    <x v="4"/>
    <x v="170"/>
    <x v="13"/>
    <s v="Brazil"/>
    <x v="2"/>
    <n v="40700"/>
    <s v="Revenues - Third Parties"/>
    <x v="0"/>
    <x v="15"/>
    <n v="2026"/>
    <n v="6"/>
    <s v="USD"/>
    <n v="-460.40483912000002"/>
    <m/>
    <n v="-460.40483912000002"/>
    <x v="5"/>
    <s v="Not Applicable"/>
    <m/>
    <m/>
    <m/>
    <m/>
    <m/>
    <m/>
    <m/>
    <m/>
    <m/>
  </r>
  <r>
    <x v="4"/>
    <x v="650"/>
    <x v="67"/>
    <s v="Brazil"/>
    <x v="2"/>
    <n v="40700"/>
    <s v="Revenues - Third Parties"/>
    <x v="0"/>
    <x v="5"/>
    <n v="2026"/>
    <n v="6"/>
    <s v="USD"/>
    <n v="-9765.1323042399999"/>
    <m/>
    <n v="-9765.1323042399999"/>
    <x v="5"/>
    <s v="Not Applicable"/>
    <m/>
    <m/>
    <m/>
    <m/>
    <m/>
    <m/>
    <m/>
    <m/>
    <m/>
  </r>
  <r>
    <x v="4"/>
    <x v="651"/>
    <x v="59"/>
    <s v="Brazil"/>
    <x v="2"/>
    <n v="40700"/>
    <s v="Revenues - Third Parties"/>
    <x v="0"/>
    <x v="15"/>
    <n v="2026"/>
    <n v="6"/>
    <s v="USD"/>
    <n v="-106.66485871999998"/>
    <m/>
    <n v="-106.66485871999998"/>
    <x v="5"/>
    <s v="Not Applicable"/>
    <m/>
    <m/>
    <m/>
    <m/>
    <m/>
    <m/>
    <m/>
    <m/>
    <m/>
  </r>
  <r>
    <x v="4"/>
    <x v="652"/>
    <x v="59"/>
    <s v="Brazil"/>
    <x v="2"/>
    <n v="40700"/>
    <s v="Revenues - Third Parties"/>
    <x v="0"/>
    <x v="15"/>
    <n v="2026"/>
    <n v="6"/>
    <s v="USD"/>
    <n v="-66.494446159999995"/>
    <m/>
    <n v="-66.494446159999995"/>
    <x v="5"/>
    <s v="Not Applicable"/>
    <m/>
    <m/>
    <m/>
    <m/>
    <m/>
    <m/>
    <m/>
    <m/>
    <m/>
  </r>
  <r>
    <x v="4"/>
    <x v="653"/>
    <x v="68"/>
    <s v="Brazil"/>
    <x v="2"/>
    <n v="40700"/>
    <s v="Revenues - Third Parties"/>
    <x v="0"/>
    <x v="15"/>
    <n v="2026"/>
    <n v="6"/>
    <s v="USD"/>
    <n v="-3382.7135739199994"/>
    <m/>
    <n v="-3382.7135739199994"/>
    <x v="5"/>
    <s v="Not Applicable"/>
    <m/>
    <m/>
    <m/>
    <m/>
    <m/>
    <m/>
    <m/>
    <m/>
    <m/>
  </r>
  <r>
    <x v="0"/>
    <x v="654"/>
    <x v="0"/>
    <s v="Brazil"/>
    <x v="2"/>
    <n v="40700"/>
    <s v="Revenues - Third Parties"/>
    <x v="0"/>
    <x v="15"/>
    <n v="2026"/>
    <n v="6"/>
    <s v="USD"/>
    <n v="-21.02708616"/>
    <m/>
    <n v="-21.02708616"/>
    <x v="5"/>
    <s v="Not Applicable"/>
    <m/>
    <m/>
    <m/>
    <m/>
    <m/>
    <m/>
    <m/>
    <m/>
    <m/>
  </r>
  <r>
    <x v="0"/>
    <x v="655"/>
    <x v="0"/>
    <s v="Brazil"/>
    <x v="2"/>
    <n v="40700"/>
    <s v="Revenues - Third Parties"/>
    <x v="0"/>
    <x v="15"/>
    <n v="2026"/>
    <n v="6"/>
    <s v="USD"/>
    <n v="-2051.2301574399999"/>
    <m/>
    <n v="-2051.2301574399999"/>
    <x v="5"/>
    <s v="Not Applicable"/>
    <m/>
    <m/>
    <m/>
    <m/>
    <m/>
    <m/>
    <m/>
    <m/>
    <m/>
  </r>
  <r>
    <x v="0"/>
    <x v="493"/>
    <x v="0"/>
    <s v="Brazil"/>
    <x v="2"/>
    <n v="40700"/>
    <s v="Revenues - Third Parties"/>
    <x v="0"/>
    <x v="15"/>
    <n v="2026"/>
    <n v="6"/>
    <s v="USD"/>
    <n v="-958.83763743999998"/>
    <m/>
    <n v="-958.83763743999998"/>
    <x v="5"/>
    <s v="Not Applicable"/>
    <m/>
    <m/>
    <m/>
    <m/>
    <m/>
    <m/>
    <m/>
    <m/>
    <m/>
  </r>
  <r>
    <x v="1"/>
    <x v="63"/>
    <x v="1"/>
    <s v="Brazil"/>
    <x v="2"/>
    <n v="40700"/>
    <s v="Revenues - Third Parties"/>
    <x v="0"/>
    <x v="15"/>
    <n v="2026"/>
    <n v="6"/>
    <s v="USD"/>
    <n v="-5.8370683199999993"/>
    <m/>
    <n v="-5.8370683199999993"/>
    <x v="5"/>
    <s v="Not Applicable"/>
    <m/>
    <m/>
    <m/>
    <m/>
    <m/>
    <m/>
    <m/>
    <m/>
    <m/>
  </r>
  <r>
    <x v="1"/>
    <x v="309"/>
    <x v="1"/>
    <s v="Brazil"/>
    <x v="2"/>
    <n v="40700"/>
    <s v="Revenues - Third Parties"/>
    <x v="0"/>
    <x v="15"/>
    <n v="2026"/>
    <n v="6"/>
    <s v="USD"/>
    <n v="-38.063235599999999"/>
    <m/>
    <n v="-38.063235599999999"/>
    <x v="5"/>
    <s v="Not Applicable"/>
    <m/>
    <m/>
    <m/>
    <m/>
    <m/>
    <m/>
    <m/>
    <m/>
    <m/>
  </r>
  <r>
    <x v="1"/>
    <x v="82"/>
    <x v="1"/>
    <s v="Brazil"/>
    <x v="2"/>
    <n v="40700"/>
    <s v="Revenues - Third Parties"/>
    <x v="0"/>
    <x v="15"/>
    <n v="2026"/>
    <n v="6"/>
    <s v="USD"/>
    <n v="-87.820989759999989"/>
    <m/>
    <n v="-87.820989759999989"/>
    <x v="5"/>
    <s v="Not Applicable"/>
    <m/>
    <m/>
    <m/>
    <m/>
    <m/>
    <m/>
    <m/>
    <m/>
    <m/>
  </r>
  <r>
    <x v="1"/>
    <x v="85"/>
    <x v="1"/>
    <s v="Brazil"/>
    <x v="2"/>
    <n v="40700"/>
    <s v="Revenues - Third Parties"/>
    <x v="0"/>
    <x v="15"/>
    <n v="2026"/>
    <n v="6"/>
    <s v="USD"/>
    <n v="-288.13841911999992"/>
    <m/>
    <n v="-288.13841911999992"/>
    <x v="5"/>
    <s v="Not Applicable"/>
    <m/>
    <m/>
    <m/>
    <m/>
    <m/>
    <m/>
    <m/>
    <m/>
    <m/>
  </r>
  <r>
    <x v="1"/>
    <x v="98"/>
    <x v="1"/>
    <s v="Brazil"/>
    <x v="2"/>
    <n v="40700"/>
    <s v="Revenues - Third Parties"/>
    <x v="0"/>
    <x v="15"/>
    <n v="2026"/>
    <n v="6"/>
    <s v="USD"/>
    <n v="-221.43936983999998"/>
    <m/>
    <n v="-221.43936983999998"/>
    <x v="5"/>
    <s v="Not Applicable"/>
    <m/>
    <m/>
    <m/>
    <m/>
    <m/>
    <m/>
    <m/>
    <m/>
    <m/>
  </r>
  <r>
    <x v="1"/>
    <x v="100"/>
    <x v="1"/>
    <s v="Brazil"/>
    <x v="2"/>
    <n v="40700"/>
    <s v="Revenues - Third Parties"/>
    <x v="0"/>
    <x v="15"/>
    <n v="2026"/>
    <n v="6"/>
    <s v="USD"/>
    <n v="-192.81531495999999"/>
    <m/>
    <n v="-192.81531495999999"/>
    <x v="5"/>
    <s v="Not Applicable"/>
    <m/>
    <m/>
    <m/>
    <m/>
    <m/>
    <m/>
    <m/>
    <m/>
    <m/>
  </r>
  <r>
    <x v="3"/>
    <x v="113"/>
    <x v="3"/>
    <s v="Brazil"/>
    <x v="2"/>
    <n v="40700"/>
    <s v="Revenues - Third Parties"/>
    <x v="0"/>
    <x v="15"/>
    <n v="2026"/>
    <n v="6"/>
    <s v="USD"/>
    <n v="-151.29734391999997"/>
    <m/>
    <n v="-151.29734391999997"/>
    <x v="5"/>
    <s v="Not Applicable"/>
    <m/>
    <m/>
    <m/>
    <m/>
    <m/>
    <m/>
    <m/>
    <m/>
    <m/>
  </r>
  <r>
    <x v="4"/>
    <x v="496"/>
    <x v="54"/>
    <s v="Brazil"/>
    <x v="2"/>
    <n v="40700"/>
    <s v="Revenues - Third Parties"/>
    <x v="0"/>
    <x v="5"/>
    <n v="2026"/>
    <n v="6"/>
    <s v="USD"/>
    <n v="1650.6904778000001"/>
    <m/>
    <n v="1650.6904778000001"/>
    <x v="6"/>
    <n v="1"/>
    <m/>
    <m/>
    <m/>
    <m/>
    <m/>
    <m/>
    <m/>
    <m/>
    <m/>
  </r>
  <r>
    <x v="4"/>
    <x v="496"/>
    <x v="54"/>
    <s v="Brazil"/>
    <x v="2"/>
    <n v="40700"/>
    <s v="Revenues - Third Parties"/>
    <x v="0"/>
    <x v="15"/>
    <n v="2026"/>
    <n v="6"/>
    <s v="USD"/>
    <n v="21530.934052600005"/>
    <m/>
    <n v="21530.934052600005"/>
    <x v="6"/>
    <n v="1"/>
    <m/>
    <m/>
    <m/>
    <m/>
    <m/>
    <m/>
    <m/>
    <m/>
    <m/>
  </r>
  <r>
    <x v="4"/>
    <x v="496"/>
    <x v="54"/>
    <s v="Brazil"/>
    <x v="3"/>
    <n v="40700"/>
    <s v="Revenues - Third Parties"/>
    <x v="0"/>
    <x v="16"/>
    <n v="2026"/>
    <n v="6"/>
    <s v="USD"/>
    <n v="698.3790479999999"/>
    <m/>
    <n v="698.3790479999999"/>
    <x v="6"/>
    <n v="1"/>
    <m/>
    <m/>
    <m/>
    <m/>
    <m/>
    <m/>
    <m/>
    <m/>
    <m/>
  </r>
  <r>
    <x v="4"/>
    <x v="496"/>
    <x v="54"/>
    <s v="Brazil"/>
    <x v="3"/>
    <n v="40700"/>
    <s v="Revenues - Third Parties"/>
    <x v="0"/>
    <x v="72"/>
    <n v="2026"/>
    <n v="6"/>
    <s v="USD"/>
    <n v="581.98253999999997"/>
    <m/>
    <n v="581.98253999999997"/>
    <x v="6"/>
    <n v="1"/>
    <m/>
    <m/>
    <m/>
    <m/>
    <m/>
    <m/>
    <m/>
    <m/>
    <m/>
  </r>
  <r>
    <x v="4"/>
    <x v="496"/>
    <x v="54"/>
    <s v="Brazil"/>
    <x v="3"/>
    <n v="40700"/>
    <s v="Revenues - Third Parties"/>
    <x v="0"/>
    <x v="13"/>
    <n v="2026"/>
    <n v="6"/>
    <s v="USD"/>
    <n v="1869.8739021000001"/>
    <m/>
    <n v="1869.8739021000001"/>
    <x v="6"/>
    <m/>
    <m/>
    <m/>
    <m/>
    <m/>
    <m/>
    <m/>
    <m/>
    <m/>
    <m/>
  </r>
  <r>
    <x v="4"/>
    <x v="496"/>
    <x v="54"/>
    <s v="Brazil"/>
    <x v="3"/>
    <n v="40700"/>
    <s v="Revenues - Third Parties"/>
    <x v="0"/>
    <x v="19"/>
    <n v="2026"/>
    <n v="6"/>
    <s v="USD"/>
    <n v="103.8768836"/>
    <m/>
    <n v="103.8768836"/>
    <x v="6"/>
    <m/>
    <m/>
    <m/>
    <m/>
    <m/>
    <m/>
    <m/>
    <m/>
    <m/>
    <m/>
  </r>
  <r>
    <x v="4"/>
    <x v="496"/>
    <x v="54"/>
    <s v="Brazil"/>
    <x v="3"/>
    <n v="40700"/>
    <s v="Revenues - Third Parties"/>
    <x v="0"/>
    <x v="26"/>
    <n v="2026"/>
    <n v="6"/>
    <s v="USD"/>
    <n v="986.90039210000009"/>
    <m/>
    <n v="986.90039210000009"/>
    <x v="6"/>
    <m/>
    <m/>
    <m/>
    <m/>
    <m/>
    <m/>
    <m/>
    <m/>
    <m/>
    <m/>
  </r>
  <r>
    <x v="4"/>
    <x v="496"/>
    <x v="54"/>
    <s v="Brazil"/>
    <x v="3"/>
    <n v="40700"/>
    <s v="Revenues - Third Parties"/>
    <x v="0"/>
    <x v="21"/>
    <n v="2026"/>
    <n v="6"/>
    <s v="USD"/>
    <n v="521.65434989999994"/>
    <m/>
    <n v="521.65434989999994"/>
    <x v="6"/>
    <m/>
    <m/>
    <m/>
    <m/>
    <m/>
    <m/>
    <m/>
    <m/>
    <m/>
    <m/>
  </r>
  <r>
    <x v="4"/>
    <x v="496"/>
    <x v="54"/>
    <s v="Brazil"/>
    <x v="1"/>
    <n v="40700"/>
    <s v="Revenues - Third Parties"/>
    <x v="0"/>
    <x v="2"/>
    <n v="2026"/>
    <n v="6"/>
    <s v="USD"/>
    <n v="415.54753319999998"/>
    <m/>
    <n v="415.54753319999998"/>
    <x v="6"/>
    <m/>
    <m/>
    <m/>
    <m/>
    <m/>
    <m/>
    <m/>
    <m/>
    <m/>
    <m/>
  </r>
  <r>
    <x v="4"/>
    <x v="496"/>
    <x v="54"/>
    <s v="Brazil"/>
    <x v="1"/>
    <n v="40700"/>
    <s v="Revenues - Third Parties"/>
    <x v="0"/>
    <x v="3"/>
    <n v="2026"/>
    <n v="6"/>
    <s v="USD"/>
    <n v="1038.8688330000002"/>
    <m/>
    <n v="1038.8688330000002"/>
    <x v="6"/>
    <m/>
    <m/>
    <m/>
    <m/>
    <m/>
    <m/>
    <m/>
    <m/>
    <m/>
    <m/>
  </r>
  <r>
    <x v="4"/>
    <x v="496"/>
    <x v="54"/>
    <s v="Brazil"/>
    <x v="0"/>
    <n v="40700"/>
    <s v="Revenues - Third Parties"/>
    <x v="0"/>
    <x v="9"/>
    <n v="2026"/>
    <n v="6"/>
    <s v="USD"/>
    <n v="3383.8984799999998"/>
    <m/>
    <n v="3383.8984799999998"/>
    <x v="6"/>
    <m/>
    <m/>
    <m/>
    <m/>
    <m/>
    <m/>
    <m/>
    <m/>
    <m/>
    <m/>
  </r>
  <r>
    <x v="4"/>
    <x v="496"/>
    <x v="54"/>
    <s v="Brazil"/>
    <x v="0"/>
    <n v="40700"/>
    <s v="Revenues - Third Parties"/>
    <x v="0"/>
    <x v="1"/>
    <n v="2026"/>
    <n v="6"/>
    <s v="USD"/>
    <n v="1361.3191591999998"/>
    <m/>
    <n v="1361.3191591999998"/>
    <x v="6"/>
    <m/>
    <m/>
    <m/>
    <m/>
    <m/>
    <m/>
    <m/>
    <m/>
    <m/>
    <m/>
  </r>
  <r>
    <x v="4"/>
    <x v="496"/>
    <x v="54"/>
    <s v="Brazil"/>
    <x v="3"/>
    <n v="40700"/>
    <s v="Revenues - Third Parties"/>
    <x v="0"/>
    <x v="71"/>
    <n v="2026"/>
    <n v="6"/>
    <s v="USD"/>
    <n v="504.38486799999993"/>
    <m/>
    <n v="504.38486799999993"/>
    <x v="6"/>
    <n v="1"/>
    <m/>
    <m/>
    <m/>
    <m/>
    <m/>
    <m/>
    <m/>
    <m/>
    <m/>
  </r>
  <r>
    <x v="4"/>
    <x v="656"/>
    <x v="54"/>
    <s v="Brazil"/>
    <x v="0"/>
    <n v="40700"/>
    <s v="Revenues - Third Parties"/>
    <x v="0"/>
    <x v="9"/>
    <n v="2026"/>
    <n v="6"/>
    <s v="USD"/>
    <n v="528.73413749999986"/>
    <m/>
    <n v="528.73413749999986"/>
    <x v="6"/>
    <m/>
    <m/>
    <m/>
    <m/>
    <m/>
    <m/>
    <m/>
    <m/>
    <m/>
    <m/>
  </r>
  <r>
    <x v="4"/>
    <x v="657"/>
    <x v="54"/>
    <s v="Brazil"/>
    <x v="3"/>
    <n v="40700"/>
    <s v="Revenues - Third Parties"/>
    <x v="0"/>
    <x v="26"/>
    <n v="2026"/>
    <n v="6"/>
    <s v="USD"/>
    <n v="888.21335280000005"/>
    <m/>
    <n v="888.21335280000005"/>
    <x v="6"/>
    <m/>
    <m/>
    <m/>
    <m/>
    <m/>
    <m/>
    <m/>
    <m/>
    <m/>
    <m/>
  </r>
  <r>
    <x v="4"/>
    <x v="657"/>
    <x v="54"/>
    <s v="Brazil"/>
    <x v="0"/>
    <n v="40700"/>
    <s v="Revenues - Third Parties"/>
    <x v="0"/>
    <x v="9"/>
    <n v="2026"/>
    <n v="6"/>
    <s v="USD"/>
    <n v="317.24048249999998"/>
    <m/>
    <n v="317.24048249999998"/>
    <x v="6"/>
    <m/>
    <m/>
    <m/>
    <m/>
    <m/>
    <m/>
    <m/>
    <m/>
    <m/>
    <m/>
  </r>
  <r>
    <x v="4"/>
    <x v="657"/>
    <x v="54"/>
    <s v="Brazil"/>
    <x v="0"/>
    <n v="40700"/>
    <s v="Revenues - Third Parties"/>
    <x v="0"/>
    <x v="10"/>
    <n v="2026"/>
    <n v="6"/>
    <s v="USD"/>
    <n v="444.10667640000003"/>
    <m/>
    <n v="444.10667640000003"/>
    <x v="6"/>
    <m/>
    <m/>
    <m/>
    <m/>
    <m/>
    <m/>
    <m/>
    <m/>
    <m/>
    <m/>
  </r>
  <r>
    <x v="4"/>
    <x v="658"/>
    <x v="34"/>
    <s v="Brazil"/>
    <x v="3"/>
    <n v="40900"/>
    <s v="Revenues- IC"/>
    <x v="0"/>
    <x v="106"/>
    <n v="2026"/>
    <n v="6"/>
    <s v="USD"/>
    <n v="1029.9691"/>
    <m/>
    <n v="1029.9691"/>
    <x v="6"/>
    <n v="1"/>
    <m/>
    <m/>
    <m/>
    <m/>
    <m/>
    <m/>
    <m/>
    <m/>
    <m/>
  </r>
  <r>
    <x v="4"/>
    <x v="658"/>
    <x v="34"/>
    <s v="Brazil"/>
    <x v="2"/>
    <n v="40900"/>
    <s v="Revenues- IC"/>
    <x v="0"/>
    <x v="15"/>
    <n v="2026"/>
    <n v="6"/>
    <s v="USD"/>
    <n v="1291.6812484"/>
    <m/>
    <n v="1291.6812484"/>
    <x v="6"/>
    <n v="1"/>
    <m/>
    <m/>
    <m/>
    <m/>
    <m/>
    <m/>
    <m/>
    <m/>
    <m/>
  </r>
  <r>
    <x v="4"/>
    <x v="658"/>
    <x v="34"/>
    <s v="Brazil"/>
    <x v="3"/>
    <n v="40900"/>
    <s v="Revenues- IC"/>
    <x v="0"/>
    <x v="107"/>
    <n v="2026"/>
    <n v="6"/>
    <s v="USD"/>
    <n v="1286.3814074000002"/>
    <m/>
    <n v="1286.3814074000002"/>
    <x v="6"/>
    <n v="1"/>
    <m/>
    <m/>
    <m/>
    <m/>
    <m/>
    <m/>
    <m/>
    <m/>
    <m/>
  </r>
  <r>
    <x v="4"/>
    <x v="658"/>
    <x v="34"/>
    <s v="Brazil"/>
    <x v="3"/>
    <n v="40900"/>
    <s v="Revenues- IC"/>
    <x v="0"/>
    <x v="108"/>
    <n v="2026"/>
    <n v="6"/>
    <s v="USD"/>
    <n v="1055.6283302000002"/>
    <m/>
    <n v="1055.6283302000002"/>
    <x v="6"/>
    <n v="0"/>
    <m/>
    <m/>
    <m/>
    <m/>
    <m/>
    <m/>
    <m/>
    <m/>
    <m/>
  </r>
  <r>
    <x v="4"/>
    <x v="658"/>
    <x v="34"/>
    <s v="Brazil"/>
    <x v="3"/>
    <n v="40900"/>
    <s v="Revenues- IC"/>
    <x v="0"/>
    <x v="26"/>
    <n v="2026"/>
    <n v="6"/>
    <s v="USD"/>
    <n v="3495.4751325999996"/>
    <m/>
    <n v="3495.4751325999996"/>
    <x v="6"/>
    <m/>
    <m/>
    <m/>
    <m/>
    <m/>
    <m/>
    <m/>
    <m/>
    <m/>
    <m/>
  </r>
  <r>
    <x v="4"/>
    <x v="658"/>
    <x v="34"/>
    <s v="Brazil"/>
    <x v="3"/>
    <n v="40900"/>
    <s v="Revenues- IC"/>
    <x v="0"/>
    <x v="109"/>
    <n v="2026"/>
    <n v="6"/>
    <s v="USD"/>
    <n v="1181.464555"/>
    <m/>
    <n v="1181.464555"/>
    <x v="6"/>
    <n v="0"/>
    <m/>
    <m/>
    <m/>
    <m/>
    <m/>
    <m/>
    <m/>
    <m/>
    <m/>
  </r>
  <r>
    <x v="4"/>
    <x v="658"/>
    <x v="34"/>
    <s v="Brazil"/>
    <x v="3"/>
    <n v="40900"/>
    <s v="Revenues- IC"/>
    <x v="0"/>
    <x v="88"/>
    <n v="2026"/>
    <n v="6"/>
    <s v="USD"/>
    <n v="3640.89077"/>
    <m/>
    <n v="3640.89077"/>
    <x v="6"/>
    <m/>
    <m/>
    <m/>
    <m/>
    <m/>
    <m/>
    <m/>
    <m/>
    <m/>
    <m/>
  </r>
  <r>
    <x v="4"/>
    <x v="658"/>
    <x v="34"/>
    <s v="Brazil"/>
    <x v="0"/>
    <n v="40900"/>
    <s v="Revenues- IC"/>
    <x v="0"/>
    <x v="110"/>
    <n v="2026"/>
    <n v="6"/>
    <s v="USD"/>
    <n v="735.76792629999989"/>
    <m/>
    <n v="735.76792629999989"/>
    <x v="6"/>
    <n v="0"/>
    <m/>
    <m/>
    <m/>
    <m/>
    <m/>
    <m/>
    <m/>
    <m/>
    <m/>
  </r>
  <r>
    <x v="6"/>
    <x v="659"/>
    <x v="8"/>
    <s v="Brazil"/>
    <x v="0"/>
    <n v="40700"/>
    <s v="Revenues - Third Parties"/>
    <x v="0"/>
    <x v="1"/>
    <n v="2026"/>
    <n v="6"/>
    <s v="USD"/>
    <n v="460.18431131585351"/>
    <m/>
    <n v="460.18431131585351"/>
    <x v="6"/>
    <m/>
    <m/>
    <m/>
    <m/>
    <m/>
    <m/>
    <m/>
    <m/>
    <m/>
    <m/>
  </r>
  <r>
    <x v="6"/>
    <x v="660"/>
    <x v="8"/>
    <s v="Brazil"/>
    <x v="1"/>
    <n v="40700"/>
    <s v="Revenues - Third Parties"/>
    <x v="0"/>
    <x v="3"/>
    <n v="2026"/>
    <n v="6"/>
    <s v="USD"/>
    <n v="173.36284883980855"/>
    <m/>
    <n v="173.36284883980855"/>
    <x v="6"/>
    <m/>
    <m/>
    <m/>
    <m/>
    <m/>
    <m/>
    <m/>
    <m/>
    <m/>
    <m/>
  </r>
  <r>
    <x v="6"/>
    <x v="660"/>
    <x v="8"/>
    <s v="Brazil"/>
    <x v="0"/>
    <n v="40700"/>
    <s v="Revenues - Third Parties"/>
    <x v="0"/>
    <x v="1"/>
    <n v="2026"/>
    <n v="6"/>
    <s v="USD"/>
    <n v="334.34347697634655"/>
    <m/>
    <n v="334.34347697634655"/>
    <x v="6"/>
    <m/>
    <m/>
    <m/>
    <m/>
    <m/>
    <m/>
    <m/>
    <m/>
    <m/>
    <m/>
  </r>
  <r>
    <x v="6"/>
    <x v="661"/>
    <x v="8"/>
    <s v="Brazil"/>
    <x v="2"/>
    <n v="40700"/>
    <s v="Revenues - Third Parties"/>
    <x v="0"/>
    <x v="5"/>
    <n v="2026"/>
    <n v="6"/>
    <s v="USD"/>
    <n v="642.31545003005795"/>
    <m/>
    <n v="642.31545003005795"/>
    <x v="6"/>
    <n v="1"/>
    <m/>
    <m/>
    <m/>
    <m/>
    <m/>
    <m/>
    <m/>
    <m/>
    <m/>
  </r>
  <r>
    <x v="6"/>
    <x v="661"/>
    <x v="8"/>
    <s v="Brazil"/>
    <x v="1"/>
    <n v="40700"/>
    <s v="Revenues - Third Parties"/>
    <x v="0"/>
    <x v="3"/>
    <n v="2026"/>
    <n v="6"/>
    <s v="USD"/>
    <n v="354.52975004435649"/>
    <m/>
    <n v="354.52975004435649"/>
    <x v="6"/>
    <m/>
    <m/>
    <m/>
    <m/>
    <m/>
    <m/>
    <m/>
    <m/>
    <m/>
    <m/>
  </r>
  <r>
    <x v="6"/>
    <x v="661"/>
    <x v="8"/>
    <s v="Brazil"/>
    <x v="0"/>
    <n v="40700"/>
    <s v="Revenues - Third Parties"/>
    <x v="0"/>
    <x v="1"/>
    <n v="2026"/>
    <n v="6"/>
    <s v="USD"/>
    <n v="357.55181150754794"/>
    <m/>
    <n v="357.55181150754794"/>
    <x v="6"/>
    <m/>
    <m/>
    <m/>
    <m/>
    <m/>
    <m/>
    <m/>
    <m/>
    <m/>
    <m/>
  </r>
  <r>
    <x v="6"/>
    <x v="662"/>
    <x v="8"/>
    <s v="Brazil"/>
    <x v="2"/>
    <n v="40700"/>
    <s v="Revenues - Third Parties"/>
    <x v="0"/>
    <x v="5"/>
    <n v="2026"/>
    <n v="6"/>
    <s v="USD"/>
    <n v="969.97393890592082"/>
    <m/>
    <n v="969.97393890592082"/>
    <x v="6"/>
    <n v="1"/>
    <m/>
    <m/>
    <m/>
    <m/>
    <m/>
    <m/>
    <m/>
    <m/>
    <m/>
  </r>
  <r>
    <x v="6"/>
    <x v="662"/>
    <x v="8"/>
    <s v="Brazil"/>
    <x v="1"/>
    <n v="40700"/>
    <s v="Revenues - Third Parties"/>
    <x v="0"/>
    <x v="3"/>
    <n v="2026"/>
    <n v="6"/>
    <s v="USD"/>
    <n v="763.84857289349827"/>
    <m/>
    <n v="763.84857289349827"/>
    <x v="6"/>
    <m/>
    <m/>
    <m/>
    <m/>
    <m/>
    <m/>
    <m/>
    <m/>
    <m/>
    <m/>
  </r>
  <r>
    <x v="6"/>
    <x v="662"/>
    <x v="8"/>
    <s v="Brazil"/>
    <x v="0"/>
    <n v="40700"/>
    <s v="Revenues - Third Parties"/>
    <x v="0"/>
    <x v="1"/>
    <n v="2026"/>
    <n v="6"/>
    <s v="USD"/>
    <n v="351.92905253355565"/>
    <m/>
    <n v="351.92905253355565"/>
    <x v="6"/>
    <m/>
    <m/>
    <m/>
    <m/>
    <m/>
    <m/>
    <m/>
    <m/>
    <m/>
    <m/>
  </r>
  <r>
    <x v="6"/>
    <x v="663"/>
    <x v="8"/>
    <s v="Brazil"/>
    <x v="0"/>
    <n v="40700"/>
    <s v="Revenues - Third Parties"/>
    <x v="0"/>
    <x v="1"/>
    <n v="2026"/>
    <n v="6"/>
    <s v="USD"/>
    <n v="234.61936835570378"/>
    <m/>
    <n v="234.61936835570378"/>
    <x v="6"/>
    <m/>
    <m/>
    <m/>
    <m/>
    <m/>
    <m/>
    <m/>
    <m/>
    <m/>
    <m/>
  </r>
  <r>
    <x v="6"/>
    <x v="664"/>
    <x v="8"/>
    <s v="Brazil"/>
    <x v="0"/>
    <n v="40700"/>
    <s v="Revenues - Third Parties"/>
    <x v="0"/>
    <x v="1"/>
    <n v="2026"/>
    <n v="6"/>
    <s v="USD"/>
    <n v="178.77590575377397"/>
    <m/>
    <n v="178.77590575377397"/>
    <x v="6"/>
    <m/>
    <m/>
    <m/>
    <m/>
    <m/>
    <m/>
    <m/>
    <m/>
    <m/>
    <m/>
  </r>
  <r>
    <x v="6"/>
    <x v="665"/>
    <x v="8"/>
    <s v="Brazil"/>
    <x v="2"/>
    <n v="40700"/>
    <s v="Revenues - Third Parties"/>
    <x v="0"/>
    <x v="5"/>
    <n v="2026"/>
    <n v="6"/>
    <s v="USD"/>
    <n v="524.01605052217246"/>
    <m/>
    <n v="524.01605052217246"/>
    <x v="6"/>
    <n v="1"/>
    <m/>
    <m/>
    <m/>
    <m/>
    <m/>
    <m/>
    <m/>
    <m/>
    <m/>
  </r>
  <r>
    <x v="6"/>
    <x v="665"/>
    <x v="8"/>
    <s v="Brazil"/>
    <x v="1"/>
    <n v="40700"/>
    <s v="Revenues - Third Parties"/>
    <x v="0"/>
    <x v="3"/>
    <n v="2026"/>
    <n v="6"/>
    <s v="USD"/>
    <n v="381.92428644674914"/>
    <m/>
    <n v="381.92428644674914"/>
    <x v="6"/>
    <m/>
    <m/>
    <m/>
    <m/>
    <m/>
    <m/>
    <m/>
    <m/>
    <m/>
    <m/>
  </r>
  <r>
    <x v="6"/>
    <x v="665"/>
    <x v="8"/>
    <s v="Brazil"/>
    <x v="0"/>
    <n v="40700"/>
    <s v="Revenues - Third Parties"/>
    <x v="0"/>
    <x v="1"/>
    <n v="2026"/>
    <n v="6"/>
    <s v="USD"/>
    <n v="442.50270397414613"/>
    <m/>
    <n v="442.50270397414613"/>
    <x v="6"/>
    <m/>
    <m/>
    <m/>
    <m/>
    <m/>
    <m/>
    <m/>
    <m/>
    <m/>
    <m/>
  </r>
  <r>
    <x v="6"/>
    <x v="666"/>
    <x v="8"/>
    <s v="Brazil"/>
    <x v="0"/>
    <n v="40700"/>
    <s v="Revenues - Third Parties"/>
    <x v="0"/>
    <x v="1"/>
    <n v="2026"/>
    <n v="6"/>
    <s v="USD"/>
    <n v="357.55181150754794"/>
    <m/>
    <n v="357.55181150754794"/>
    <x v="6"/>
    <m/>
    <m/>
    <m/>
    <m/>
    <m/>
    <m/>
    <m/>
    <m/>
    <m/>
    <m/>
  </r>
  <r>
    <x v="6"/>
    <x v="667"/>
    <x v="8"/>
    <s v="Brazil"/>
    <x v="1"/>
    <n v="40700"/>
    <s v="Revenues - Third Parties"/>
    <x v="0"/>
    <x v="24"/>
    <n v="2026"/>
    <n v="6"/>
    <s v="USD"/>
    <n v="27.008449432062697"/>
    <m/>
    <n v="27.008449432062697"/>
    <x v="6"/>
    <n v="1"/>
    <m/>
    <m/>
    <m/>
    <m/>
    <m/>
    <m/>
    <m/>
    <m/>
    <m/>
  </r>
  <r>
    <x v="6"/>
    <x v="667"/>
    <x v="8"/>
    <s v="Brazil"/>
    <x v="1"/>
    <n v="40700"/>
    <s v="Revenues - Third Parties"/>
    <x v="0"/>
    <x v="25"/>
    <n v="2026"/>
    <n v="6"/>
    <s v="USD"/>
    <n v="472.71155961203999"/>
    <m/>
    <n v="472.71155961203999"/>
    <x v="6"/>
    <m/>
    <m/>
    <m/>
    <m/>
    <m/>
    <m/>
    <m/>
    <m/>
    <m/>
    <m/>
  </r>
  <r>
    <x v="6"/>
    <x v="667"/>
    <x v="8"/>
    <s v="Brazil"/>
    <x v="0"/>
    <n v="40700"/>
    <s v="Revenues - Third Parties"/>
    <x v="0"/>
    <x v="1"/>
    <n v="2026"/>
    <n v="6"/>
    <s v="USD"/>
    <n v="116.15730276387229"/>
    <m/>
    <n v="116.15730276387229"/>
    <x v="6"/>
    <m/>
    <m/>
    <m/>
    <m/>
    <m/>
    <m/>
    <m/>
    <m/>
    <m/>
    <m/>
  </r>
  <r>
    <x v="6"/>
    <x v="668"/>
    <x v="8"/>
    <s v="Brazil"/>
    <x v="0"/>
    <n v="40700"/>
    <s v="Revenues - Third Parties"/>
    <x v="0"/>
    <x v="1"/>
    <n v="2026"/>
    <n v="6"/>
    <s v="USD"/>
    <n v="126.92070195702868"/>
    <m/>
    <n v="126.92070195702868"/>
    <x v="6"/>
    <m/>
    <m/>
    <m/>
    <m/>
    <m/>
    <m/>
    <m/>
    <m/>
    <m/>
    <m/>
  </r>
  <r>
    <x v="6"/>
    <x v="669"/>
    <x v="8"/>
    <s v="Brazil"/>
    <x v="2"/>
    <n v="40700"/>
    <s v="Revenues - Third Parties"/>
    <x v="0"/>
    <x v="5"/>
    <n v="2026"/>
    <n v="6"/>
    <s v="USD"/>
    <n v="1318.1244346943188"/>
    <m/>
    <n v="1318.1244346943188"/>
    <x v="6"/>
    <n v="1"/>
    <m/>
    <m/>
    <m/>
    <m/>
    <m/>
    <m/>
    <m/>
    <m/>
    <m/>
  </r>
  <r>
    <x v="6"/>
    <x v="669"/>
    <x v="8"/>
    <s v="Brazil"/>
    <x v="1"/>
    <n v="40700"/>
    <s v="Revenues - Third Parties"/>
    <x v="0"/>
    <x v="3"/>
    <n v="2026"/>
    <n v="6"/>
    <s v="USD"/>
    <n v="603.17759826615884"/>
    <m/>
    <n v="603.17759826615884"/>
    <x v="6"/>
    <m/>
    <m/>
    <m/>
    <m/>
    <m/>
    <m/>
    <m/>
    <m/>
    <m/>
    <m/>
  </r>
  <r>
    <x v="6"/>
    <x v="669"/>
    <x v="8"/>
    <s v="Brazil"/>
    <x v="0"/>
    <n v="40700"/>
    <s v="Revenues - Third Parties"/>
    <x v="0"/>
    <x v="1"/>
    <n v="2026"/>
    <n v="6"/>
    <s v="USD"/>
    <n v="634.6035097851435"/>
    <m/>
    <n v="634.6035097851435"/>
    <x v="6"/>
    <m/>
    <m/>
    <m/>
    <m/>
    <m/>
    <m/>
    <m/>
    <m/>
    <m/>
    <m/>
  </r>
  <r>
    <x v="6"/>
    <x v="670"/>
    <x v="8"/>
    <s v="Brazil"/>
    <x v="1"/>
    <n v="40700"/>
    <s v="Revenues - Third Parties"/>
    <x v="0"/>
    <x v="24"/>
    <n v="2026"/>
    <n v="6"/>
    <s v="USD"/>
    <n v="734.00211083500005"/>
    <m/>
    <n v="734.00211083500005"/>
    <x v="6"/>
    <n v="1"/>
    <m/>
    <m/>
    <m/>
    <m/>
    <m/>
    <m/>
    <m/>
    <m/>
    <m/>
  </r>
  <r>
    <x v="6"/>
    <x v="670"/>
    <x v="8"/>
    <s v="Brazil"/>
    <x v="1"/>
    <n v="40700"/>
    <s v="Revenues - Third Parties"/>
    <x v="0"/>
    <x v="25"/>
    <n v="2026"/>
    <n v="6"/>
    <s v="USD"/>
    <n v="442.90730784999994"/>
    <m/>
    <n v="442.90730784999994"/>
    <x v="6"/>
    <m/>
    <m/>
    <m/>
    <m/>
    <m/>
    <m/>
    <m/>
    <m/>
    <m/>
    <m/>
  </r>
  <r>
    <x v="6"/>
    <x v="670"/>
    <x v="8"/>
    <s v="Brazil"/>
    <x v="2"/>
    <n v="40700"/>
    <s v="Revenues - Third Parties"/>
    <x v="0"/>
    <x v="5"/>
    <n v="2026"/>
    <n v="6"/>
    <s v="USD"/>
    <n v="1620.4967377550001"/>
    <m/>
    <n v="1620.4967377550001"/>
    <x v="6"/>
    <n v="1"/>
    <m/>
    <m/>
    <m/>
    <m/>
    <m/>
    <m/>
    <m/>
    <m/>
    <m/>
  </r>
  <r>
    <x v="6"/>
    <x v="670"/>
    <x v="8"/>
    <s v="Brazil"/>
    <x v="1"/>
    <n v="40700"/>
    <s v="Revenues - Third Parties"/>
    <x v="0"/>
    <x v="3"/>
    <n v="2026"/>
    <n v="6"/>
    <s v="USD"/>
    <n v="2125.9550776800002"/>
    <m/>
    <n v="2125.9550776800002"/>
    <x v="6"/>
    <m/>
    <m/>
    <m/>
    <m/>
    <m/>
    <m/>
    <m/>
    <m/>
    <m/>
    <m/>
  </r>
  <r>
    <x v="6"/>
    <x v="670"/>
    <x v="8"/>
    <s v="Brazil"/>
    <x v="0"/>
    <n v="40700"/>
    <s v="Revenues - Third Parties"/>
    <x v="0"/>
    <x v="1"/>
    <n v="2026"/>
    <n v="6"/>
    <s v="USD"/>
    <n v="3829.1431798199997"/>
    <m/>
    <n v="3829.1431798199997"/>
    <x v="6"/>
    <m/>
    <m/>
    <m/>
    <m/>
    <m/>
    <m/>
    <m/>
    <m/>
    <m/>
    <m/>
  </r>
  <r>
    <x v="6"/>
    <x v="671"/>
    <x v="8"/>
    <s v="Brazil"/>
    <x v="2"/>
    <n v="40700"/>
    <s v="Revenues - Third Parties"/>
    <x v="0"/>
    <x v="5"/>
    <n v="2026"/>
    <n v="6"/>
    <s v="USD"/>
    <n v="220.7202374238274"/>
    <m/>
    <n v="220.7202374238274"/>
    <x v="6"/>
    <n v="1"/>
    <m/>
    <m/>
    <m/>
    <m/>
    <m/>
    <m/>
    <m/>
    <m/>
    <m/>
  </r>
  <r>
    <x v="6"/>
    <x v="671"/>
    <x v="8"/>
    <s v="Brazil"/>
    <x v="1"/>
    <n v="40700"/>
    <s v="Revenues - Third Parties"/>
    <x v="0"/>
    <x v="3"/>
    <n v="2026"/>
    <n v="6"/>
    <s v="USD"/>
    <n v="191.40310549913207"/>
    <m/>
    <n v="191.40310549913207"/>
    <x v="6"/>
    <m/>
    <m/>
    <m/>
    <m/>
    <m/>
    <m/>
    <m/>
    <m/>
    <m/>
    <m/>
  </r>
  <r>
    <x v="6"/>
    <x v="671"/>
    <x v="8"/>
    <s v="Brazil"/>
    <x v="0"/>
    <n v="40700"/>
    <s v="Revenues - Third Parties"/>
    <x v="0"/>
    <x v="1"/>
    <n v="2026"/>
    <n v="6"/>
    <s v="USD"/>
    <n v="121.67815045635618"/>
    <m/>
    <n v="121.67815045635618"/>
    <x v="6"/>
    <m/>
    <m/>
    <m/>
    <m/>
    <m/>
    <m/>
    <m/>
    <m/>
    <m/>
    <m/>
  </r>
  <r>
    <x v="6"/>
    <x v="672"/>
    <x v="8"/>
    <s v="Brazil"/>
    <x v="2"/>
    <n v="40700"/>
    <s v="Revenues - Third Parties"/>
    <x v="0"/>
    <x v="5"/>
    <n v="2026"/>
    <n v="6"/>
    <s v="USD"/>
    <n v="404.42708133673852"/>
    <m/>
    <n v="404.42708133673852"/>
    <x v="6"/>
    <n v="1"/>
    <m/>
    <m/>
    <m/>
    <m/>
    <m/>
    <m/>
    <m/>
    <m/>
    <m/>
  </r>
  <r>
    <x v="6"/>
    <x v="672"/>
    <x v="8"/>
    <s v="Brazil"/>
    <x v="1"/>
    <n v="40700"/>
    <s v="Revenues - Third Parties"/>
    <x v="0"/>
    <x v="3"/>
    <n v="2026"/>
    <n v="6"/>
    <s v="USD"/>
    <n v="200.89065384109676"/>
    <m/>
    <n v="200.89065384109676"/>
    <x v="6"/>
    <m/>
    <m/>
    <m/>
    <m/>
    <m/>
    <m/>
    <m/>
    <m/>
    <m/>
    <m/>
  </r>
  <r>
    <x v="6"/>
    <x v="672"/>
    <x v="8"/>
    <s v="Brazil"/>
    <x v="0"/>
    <n v="40700"/>
    <s v="Revenues - Third Parties"/>
    <x v="0"/>
    <x v="1"/>
    <n v="2026"/>
    <n v="6"/>
    <s v="USD"/>
    <n v="127.71051438871878"/>
    <m/>
    <n v="127.71051438871878"/>
    <x v="6"/>
    <m/>
    <m/>
    <m/>
    <m/>
    <m/>
    <m/>
    <m/>
    <m/>
    <m/>
    <m/>
  </r>
  <r>
    <x v="6"/>
    <x v="673"/>
    <x v="8"/>
    <s v="Brazil"/>
    <x v="2"/>
    <n v="40700"/>
    <s v="Revenues - Third Parties"/>
    <x v="0"/>
    <x v="5"/>
    <n v="2026"/>
    <n v="6"/>
    <s v="USD"/>
    <n v="526.78529361392964"/>
    <m/>
    <n v="526.78529361392964"/>
    <x v="6"/>
    <n v="1"/>
    <m/>
    <m/>
    <m/>
    <m/>
    <m/>
    <m/>
    <m/>
    <m/>
    <m/>
  </r>
  <r>
    <x v="6"/>
    <x v="673"/>
    <x v="8"/>
    <s v="Brazil"/>
    <x v="1"/>
    <n v="40700"/>
    <s v="Revenues - Third Parties"/>
    <x v="0"/>
    <x v="3"/>
    <n v="2026"/>
    <n v="6"/>
    <s v="USD"/>
    <n v="384.92674958657352"/>
    <m/>
    <n v="384.92674958657352"/>
    <x v="6"/>
    <m/>
    <m/>
    <m/>
    <m/>
    <m/>
    <m/>
    <m/>
    <m/>
    <m/>
    <m/>
  </r>
  <r>
    <x v="6"/>
    <x v="673"/>
    <x v="8"/>
    <s v="Brazil"/>
    <x v="0"/>
    <n v="40700"/>
    <s v="Revenues - Third Parties"/>
    <x v="0"/>
    <x v="1"/>
    <n v="2026"/>
    <n v="6"/>
    <s v="USD"/>
    <n v="122.34841311550757"/>
    <m/>
    <n v="122.34841311550757"/>
    <x v="6"/>
    <m/>
    <m/>
    <m/>
    <m/>
    <m/>
    <m/>
    <m/>
    <m/>
    <m/>
    <m/>
  </r>
  <r>
    <x v="6"/>
    <x v="495"/>
    <x v="8"/>
    <s v="Brazil"/>
    <x v="2"/>
    <n v="40700"/>
    <s v="Revenues - Third Parties"/>
    <x v="0"/>
    <x v="15"/>
    <n v="2026"/>
    <n v="6"/>
    <s v="USD"/>
    <n v="2220.4214433493148"/>
    <m/>
    <n v="2220.4214433493148"/>
    <x v="6"/>
    <n v="1"/>
    <m/>
    <m/>
    <m/>
    <m/>
    <m/>
    <m/>
    <m/>
    <m/>
    <m/>
  </r>
  <r>
    <x v="6"/>
    <x v="495"/>
    <x v="8"/>
    <s v="Brazil"/>
    <x v="0"/>
    <n v="40700"/>
    <s v="Revenues - Third Parties"/>
    <x v="0"/>
    <x v="0"/>
    <n v="2026"/>
    <n v="6"/>
    <s v="USD"/>
    <n v="491.77680858345752"/>
    <m/>
    <n v="491.77680858345752"/>
    <x v="6"/>
    <m/>
    <m/>
    <m/>
    <m/>
    <m/>
    <m/>
    <m/>
    <m/>
    <m/>
    <m/>
  </r>
  <r>
    <x v="6"/>
    <x v="495"/>
    <x v="8"/>
    <s v="Brazil"/>
    <x v="3"/>
    <n v="40700"/>
    <s v="Revenues - Third Parties"/>
    <x v="0"/>
    <x v="7"/>
    <n v="2026"/>
    <n v="6"/>
    <s v="USD"/>
    <n v="987.6869035650152"/>
    <m/>
    <n v="987.6869035650152"/>
    <x v="6"/>
    <m/>
    <m/>
    <m/>
    <m/>
    <m/>
    <m/>
    <m/>
    <m/>
    <m/>
    <m/>
  </r>
  <r>
    <x v="6"/>
    <x v="495"/>
    <x v="8"/>
    <s v="Brazil"/>
    <x v="3"/>
    <n v="40700"/>
    <s v="Revenues - Third Parties"/>
    <x v="0"/>
    <x v="26"/>
    <n v="2026"/>
    <n v="6"/>
    <s v="USD"/>
    <n v="414.41830658923516"/>
    <m/>
    <n v="414.41830658923516"/>
    <x v="6"/>
    <m/>
    <m/>
    <m/>
    <m/>
    <m/>
    <m/>
    <m/>
    <m/>
    <m/>
    <m/>
  </r>
  <r>
    <x v="6"/>
    <x v="495"/>
    <x v="8"/>
    <s v="Brazil"/>
    <x v="3"/>
    <n v="40700"/>
    <s v="Revenues - Third Parties"/>
    <x v="0"/>
    <x v="66"/>
    <n v="2026"/>
    <n v="6"/>
    <s v="USD"/>
    <n v="0"/>
    <m/>
    <n v="0"/>
    <x v="6"/>
    <m/>
    <m/>
    <m/>
    <m/>
    <m/>
    <m/>
    <m/>
    <m/>
    <m/>
    <m/>
  </r>
  <r>
    <x v="6"/>
    <x v="674"/>
    <x v="8"/>
    <s v="Brazil"/>
    <x v="1"/>
    <n v="40700"/>
    <s v="Revenues - Third Parties"/>
    <x v="0"/>
    <x v="3"/>
    <n v="2026"/>
    <n v="6"/>
    <s v="USD"/>
    <n v="49.180032657149795"/>
    <m/>
    <n v="49.180032657149795"/>
    <x v="6"/>
    <m/>
    <m/>
    <m/>
    <m/>
    <m/>
    <m/>
    <m/>
    <m/>
    <m/>
    <m/>
  </r>
  <r>
    <x v="6"/>
    <x v="674"/>
    <x v="8"/>
    <s v="Brazil"/>
    <x v="0"/>
    <n v="40700"/>
    <s v="Revenues - Third Parties"/>
    <x v="0"/>
    <x v="1"/>
    <n v="2026"/>
    <n v="6"/>
    <s v="USD"/>
    <n v="58.469637933107784"/>
    <m/>
    <n v="58.469637933107784"/>
    <x v="6"/>
    <m/>
    <m/>
    <m/>
    <m/>
    <m/>
    <m/>
    <m/>
    <m/>
    <m/>
    <m/>
  </r>
  <r>
    <x v="6"/>
    <x v="675"/>
    <x v="8"/>
    <s v="Brazil"/>
    <x v="7"/>
    <n v="40700"/>
    <s v="Revenues - Third Parties"/>
    <x v="0"/>
    <x v="111"/>
    <n v="2026"/>
    <n v="6"/>
    <s v="USD"/>
    <n v="19.598323366999999"/>
    <m/>
    <n v="19.598323366999999"/>
    <x v="6"/>
    <m/>
    <m/>
    <m/>
    <m/>
    <m/>
    <m/>
    <m/>
    <m/>
    <m/>
    <m/>
  </r>
  <r>
    <x v="6"/>
    <x v="675"/>
    <x v="8"/>
    <s v="Brazil"/>
    <x v="5"/>
    <n v="40700"/>
    <s v="Revenues - Third Parties"/>
    <x v="0"/>
    <x v="44"/>
    <n v="2026"/>
    <n v="6"/>
    <s v="USD"/>
    <n v="129888.4603858348"/>
    <m/>
    <n v="129888.4603858348"/>
    <x v="6"/>
    <n v="1"/>
    <m/>
    <m/>
    <m/>
    <m/>
    <m/>
    <m/>
    <m/>
    <m/>
    <m/>
  </r>
  <r>
    <x v="6"/>
    <x v="675"/>
    <x v="8"/>
    <s v="Brazil"/>
    <x v="2"/>
    <n v="40700"/>
    <s v="Revenues - Third Parties"/>
    <x v="0"/>
    <x v="105"/>
    <n v="2026"/>
    <n v="6"/>
    <s v="USD"/>
    <n v="445.30134455095373"/>
    <m/>
    <n v="445.30134455095373"/>
    <x v="6"/>
    <n v="1"/>
    <m/>
    <m/>
    <m/>
    <m/>
    <m/>
    <m/>
    <m/>
    <m/>
    <m/>
  </r>
  <r>
    <x v="6"/>
    <x v="675"/>
    <x v="8"/>
    <s v="Brazil"/>
    <x v="3"/>
    <n v="40700"/>
    <s v="Revenues - Third Parties"/>
    <x v="0"/>
    <x v="112"/>
    <n v="2026"/>
    <n v="6"/>
    <s v="USD"/>
    <n v="184.61620611714"/>
    <m/>
    <n v="184.61620611714"/>
    <x v="6"/>
    <n v="1"/>
    <m/>
    <m/>
    <m/>
    <m/>
    <m/>
    <m/>
    <m/>
    <m/>
    <m/>
  </r>
  <r>
    <x v="6"/>
    <x v="676"/>
    <x v="8"/>
    <s v="Brazil"/>
    <x v="2"/>
    <n v="40700"/>
    <s v="Revenues - Third Parties"/>
    <x v="0"/>
    <x v="105"/>
    <n v="2026"/>
    <n v="6"/>
    <s v="USD"/>
    <n v="103.46738838373979"/>
    <m/>
    <n v="103.46738838373979"/>
    <x v="6"/>
    <n v="1"/>
    <m/>
    <m/>
    <m/>
    <m/>
    <m/>
    <m/>
    <m/>
    <m/>
    <m/>
  </r>
  <r>
    <x v="6"/>
    <x v="676"/>
    <x v="8"/>
    <s v="Brazil"/>
    <x v="3"/>
    <n v="40700"/>
    <s v="Revenues - Third Parties"/>
    <x v="0"/>
    <x v="112"/>
    <n v="2026"/>
    <n v="6"/>
    <s v="USD"/>
    <n v="1862.8186762010127"/>
    <m/>
    <n v="1862.8186762010127"/>
    <x v="6"/>
    <n v="1"/>
    <m/>
    <m/>
    <m/>
    <m/>
    <m/>
    <m/>
    <m/>
    <m/>
    <m/>
  </r>
  <r>
    <x v="6"/>
    <x v="676"/>
    <x v="8"/>
    <s v="Brazil"/>
    <x v="7"/>
    <n v="40700"/>
    <s v="Revenues - Third Parties"/>
    <x v="0"/>
    <x v="111"/>
    <n v="2026"/>
    <n v="6"/>
    <s v="USD"/>
    <n v="667.47577756861256"/>
    <m/>
    <n v="667.47577756861256"/>
    <x v="6"/>
    <m/>
    <m/>
    <m/>
    <m/>
    <m/>
    <m/>
    <m/>
    <m/>
    <m/>
    <m/>
  </r>
  <r>
    <x v="6"/>
    <x v="676"/>
    <x v="8"/>
    <s v="Brazil"/>
    <x v="7"/>
    <n v="40700"/>
    <s v="Revenues - Third Parties"/>
    <x v="0"/>
    <x v="113"/>
    <n v="2026"/>
    <n v="6"/>
    <s v="USD"/>
    <n v="119.65952314955517"/>
    <m/>
    <n v="119.65952314955517"/>
    <x v="6"/>
    <n v="1"/>
    <m/>
    <m/>
    <m/>
    <m/>
    <m/>
    <m/>
    <m/>
    <m/>
    <m/>
  </r>
  <r>
    <x v="4"/>
    <x v="677"/>
    <x v="69"/>
    <s v="Brazil"/>
    <x v="2"/>
    <n v="40700"/>
    <s v="Revenues - Third Parties"/>
    <x v="0"/>
    <x v="15"/>
    <n v="2026"/>
    <n v="6"/>
    <s v="USD"/>
    <n v="3064.4005617749999"/>
    <m/>
    <n v="3064.4005617749999"/>
    <x v="6"/>
    <n v="1"/>
    <m/>
    <m/>
    <m/>
    <m/>
    <m/>
    <m/>
    <m/>
    <m/>
    <m/>
  </r>
  <r>
    <x v="4"/>
    <x v="677"/>
    <x v="69"/>
    <s v="Brazil"/>
    <x v="3"/>
    <n v="40700"/>
    <s v="Revenues - Third Parties"/>
    <x v="0"/>
    <x v="72"/>
    <n v="2026"/>
    <n v="6"/>
    <s v="USD"/>
    <n v="990.58634440500009"/>
    <m/>
    <n v="990.58634440500009"/>
    <x v="6"/>
    <n v="1"/>
    <m/>
    <m/>
    <m/>
    <m/>
    <m/>
    <m/>
    <m/>
    <m/>
    <m/>
  </r>
  <r>
    <x v="4"/>
    <x v="677"/>
    <x v="69"/>
    <s v="Brazil"/>
    <x v="3"/>
    <n v="40700"/>
    <s v="Revenues - Third Parties"/>
    <x v="0"/>
    <x v="114"/>
    <n v="2026"/>
    <n v="6"/>
    <s v="USD"/>
    <n v="505.93834784500007"/>
    <m/>
    <n v="505.93834784500007"/>
    <x v="6"/>
    <m/>
    <m/>
    <m/>
    <m/>
    <m/>
    <m/>
    <m/>
    <m/>
    <m/>
    <m/>
  </r>
  <r>
    <x v="4"/>
    <x v="677"/>
    <x v="69"/>
    <s v="Brazil"/>
    <x v="3"/>
    <n v="40700"/>
    <s v="Revenues - Third Parties"/>
    <x v="0"/>
    <x v="26"/>
    <n v="2026"/>
    <n v="6"/>
    <s v="USD"/>
    <n v="2019.8133263699997"/>
    <m/>
    <n v="2019.8133263699997"/>
    <x v="6"/>
    <m/>
    <m/>
    <m/>
    <m/>
    <m/>
    <m/>
    <m/>
    <m/>
    <m/>
    <m/>
  </r>
  <r>
    <x v="4"/>
    <x v="677"/>
    <x v="69"/>
    <s v="Brazil"/>
    <x v="0"/>
    <n v="40700"/>
    <s v="Revenues - Third Parties"/>
    <x v="0"/>
    <x v="115"/>
    <n v="2026"/>
    <n v="6"/>
    <s v="USD"/>
    <n v="7271.3399751299994"/>
    <m/>
    <n v="7271.3399751299994"/>
    <x v="6"/>
    <m/>
    <m/>
    <m/>
    <m/>
    <m/>
    <m/>
    <m/>
    <m/>
    <m/>
    <m/>
  </r>
  <r>
    <x v="4"/>
    <x v="677"/>
    <x v="69"/>
    <s v="Brazil"/>
    <x v="3"/>
    <n v="40700"/>
    <s v="Revenues - Third Parties"/>
    <x v="0"/>
    <x v="71"/>
    <n v="2026"/>
    <n v="6"/>
    <s v="USD"/>
    <n v="928.35531761000016"/>
    <m/>
    <n v="928.35531761000016"/>
    <x v="6"/>
    <n v="1"/>
    <m/>
    <m/>
    <m/>
    <m/>
    <m/>
    <m/>
    <m/>
    <m/>
    <m/>
  </r>
  <r>
    <x v="10"/>
    <x v="678"/>
    <x v="16"/>
    <s v="Brazil"/>
    <x v="3"/>
    <n v="40700"/>
    <s v="Revenues - Third Parties"/>
    <x v="0"/>
    <x v="70"/>
    <n v="2026"/>
    <n v="6"/>
    <s v="USD"/>
    <n v="183.54302840999998"/>
    <m/>
    <n v="183.54302840999998"/>
    <x v="6"/>
    <m/>
    <m/>
    <m/>
    <m/>
    <m/>
    <m/>
    <m/>
    <m/>
    <m/>
    <m/>
  </r>
  <r>
    <x v="10"/>
    <x v="679"/>
    <x v="16"/>
    <s v="Brazil"/>
    <x v="0"/>
    <n v="40700"/>
    <s v="Revenues - Third Parties"/>
    <x v="0"/>
    <x v="0"/>
    <n v="2026"/>
    <n v="6"/>
    <s v="USD"/>
    <n v="409.84676235999996"/>
    <m/>
    <n v="409.84676235999996"/>
    <x v="6"/>
    <m/>
    <m/>
    <m/>
    <m/>
    <m/>
    <m/>
    <m/>
    <m/>
    <m/>
    <m/>
  </r>
  <r>
    <x v="10"/>
    <x v="679"/>
    <x v="16"/>
    <s v="Brazil"/>
    <x v="3"/>
    <n v="40700"/>
    <s v="Revenues - Third Parties"/>
    <x v="0"/>
    <x v="26"/>
    <n v="2026"/>
    <n v="6"/>
    <s v="USD"/>
    <n v="407.95673117499996"/>
    <m/>
    <n v="407.95673117499996"/>
    <x v="6"/>
    <m/>
    <m/>
    <m/>
    <m/>
    <m/>
    <m/>
    <m/>
    <m/>
    <m/>
    <m/>
  </r>
  <r>
    <x v="10"/>
    <x v="680"/>
    <x v="16"/>
    <s v="Brazil"/>
    <x v="0"/>
    <n v="40700"/>
    <s v="Revenues - Third Parties"/>
    <x v="0"/>
    <x v="0"/>
    <n v="2026"/>
    <n v="6"/>
    <s v="USD"/>
    <n v="409.84676235999996"/>
    <m/>
    <n v="409.84676235999996"/>
    <x v="6"/>
    <m/>
    <m/>
    <m/>
    <m/>
    <m/>
    <m/>
    <m/>
    <m/>
    <m/>
    <m/>
  </r>
  <r>
    <x v="10"/>
    <x v="680"/>
    <x v="16"/>
    <s v="Brazil"/>
    <x v="3"/>
    <n v="40700"/>
    <s v="Revenues - Third Parties"/>
    <x v="0"/>
    <x v="26"/>
    <n v="2026"/>
    <n v="6"/>
    <s v="USD"/>
    <n v="407.95673117499996"/>
    <m/>
    <n v="407.95673117499996"/>
    <x v="6"/>
    <m/>
    <m/>
    <m/>
    <m/>
    <m/>
    <m/>
    <m/>
    <m/>
    <m/>
    <m/>
  </r>
  <r>
    <x v="10"/>
    <x v="681"/>
    <x v="16"/>
    <s v="Brazil"/>
    <x v="0"/>
    <n v="40700"/>
    <s v="Revenues - Third Parties"/>
    <x v="0"/>
    <x v="0"/>
    <n v="2026"/>
    <n v="6"/>
    <s v="USD"/>
    <n v="409.84676235999996"/>
    <m/>
    <n v="409.84676235999996"/>
    <x v="6"/>
    <m/>
    <m/>
    <m/>
    <m/>
    <m/>
    <m/>
    <m/>
    <m/>
    <m/>
    <m/>
  </r>
  <r>
    <x v="10"/>
    <x v="681"/>
    <x v="16"/>
    <s v="Brazil"/>
    <x v="3"/>
    <n v="40700"/>
    <s v="Revenues - Third Parties"/>
    <x v="0"/>
    <x v="26"/>
    <n v="2026"/>
    <n v="6"/>
    <s v="USD"/>
    <n v="407.95673117499996"/>
    <m/>
    <n v="407.95673117499996"/>
    <x v="6"/>
    <m/>
    <m/>
    <m/>
    <m/>
    <m/>
    <m/>
    <m/>
    <m/>
    <m/>
    <m/>
  </r>
  <r>
    <x v="0"/>
    <x v="682"/>
    <x v="0"/>
    <s v="Brazil"/>
    <x v="2"/>
    <n v="40700"/>
    <s v="Revenues - Third Parties"/>
    <x v="0"/>
    <x v="5"/>
    <n v="2026"/>
    <n v="6"/>
    <s v="USD"/>
    <n v="8910.0445473093114"/>
    <m/>
    <n v="8910.0445473093114"/>
    <x v="6"/>
    <n v="1"/>
    <m/>
    <m/>
    <m/>
    <m/>
    <m/>
    <m/>
    <m/>
    <m/>
    <m/>
  </r>
  <r>
    <x v="0"/>
    <x v="682"/>
    <x v="0"/>
    <s v="Brazil"/>
    <x v="1"/>
    <n v="40700"/>
    <s v="Revenues - Third Parties"/>
    <x v="0"/>
    <x v="116"/>
    <n v="2026"/>
    <n v="6"/>
    <s v="USD"/>
    <n v="585.77635963895898"/>
    <m/>
    <n v="585.77635963895898"/>
    <x v="6"/>
    <m/>
    <m/>
    <m/>
    <m/>
    <m/>
    <m/>
    <m/>
    <m/>
    <m/>
    <m/>
  </r>
  <r>
    <x v="0"/>
    <x v="682"/>
    <x v="0"/>
    <s v="Brazil"/>
    <x v="1"/>
    <n v="40700"/>
    <s v="Revenues - Third Parties"/>
    <x v="0"/>
    <x v="117"/>
    <n v="2026"/>
    <n v="6"/>
    <s v="USD"/>
    <n v="1464.2820865337833"/>
    <m/>
    <n v="1464.2820865337833"/>
    <x v="6"/>
    <m/>
    <m/>
    <m/>
    <m/>
    <m/>
    <m/>
    <m/>
    <m/>
    <m/>
    <m/>
  </r>
  <r>
    <x v="0"/>
    <x v="682"/>
    <x v="0"/>
    <s v="Brazil"/>
    <x v="1"/>
    <n v="40700"/>
    <s v="Revenues - Third Parties"/>
    <x v="0"/>
    <x v="3"/>
    <n v="2026"/>
    <n v="6"/>
    <s v="USD"/>
    <n v="1993.0153261012908"/>
    <m/>
    <n v="1993.0153261012908"/>
    <x v="6"/>
    <m/>
    <m/>
    <m/>
    <m/>
    <m/>
    <m/>
    <m/>
    <m/>
    <m/>
    <m/>
  </r>
  <r>
    <x v="0"/>
    <x v="682"/>
    <x v="0"/>
    <s v="Brazil"/>
    <x v="0"/>
    <n v="40700"/>
    <s v="Revenues - Third Parties"/>
    <x v="0"/>
    <x v="118"/>
    <n v="2026"/>
    <n v="6"/>
    <s v="USD"/>
    <n v="1958.6143400993874"/>
    <m/>
    <n v="1958.6143400993874"/>
    <x v="6"/>
    <m/>
    <m/>
    <m/>
    <m/>
    <m/>
    <m/>
    <m/>
    <m/>
    <m/>
    <m/>
  </r>
  <r>
    <x v="0"/>
    <x v="682"/>
    <x v="0"/>
    <s v="Brazil"/>
    <x v="0"/>
    <n v="40700"/>
    <s v="Revenues - Third Parties"/>
    <x v="0"/>
    <x v="1"/>
    <n v="2026"/>
    <n v="6"/>
    <s v="USD"/>
    <n v="929.73412241490394"/>
    <m/>
    <n v="929.73412241490394"/>
    <x v="6"/>
    <m/>
    <m/>
    <m/>
    <m/>
    <m/>
    <m/>
    <m/>
    <m/>
    <m/>
    <m/>
  </r>
  <r>
    <x v="0"/>
    <x v="683"/>
    <x v="0"/>
    <s v="Brazil"/>
    <x v="3"/>
    <n v="40700"/>
    <s v="Revenues - Third Parties"/>
    <x v="0"/>
    <x v="26"/>
    <n v="2026"/>
    <n v="6"/>
    <s v="USD"/>
    <n v="501.52671478075541"/>
    <m/>
    <n v="501.52671478075541"/>
    <x v="6"/>
    <m/>
    <m/>
    <m/>
    <m/>
    <m/>
    <m/>
    <m/>
    <m/>
    <m/>
    <m/>
  </r>
  <r>
    <x v="0"/>
    <x v="683"/>
    <x v="0"/>
    <s v="Brazil"/>
    <x v="0"/>
    <n v="40700"/>
    <s v="Revenues - Third Parties"/>
    <x v="0"/>
    <x v="9"/>
    <n v="2026"/>
    <n v="6"/>
    <s v="USD"/>
    <n v="227.960730200987"/>
    <m/>
    <n v="227.960730200987"/>
    <x v="6"/>
    <m/>
    <m/>
    <m/>
    <m/>
    <m/>
    <m/>
    <m/>
    <m/>
    <m/>
    <m/>
  </r>
  <r>
    <x v="0"/>
    <x v="654"/>
    <x v="0"/>
    <s v="Brazil"/>
    <x v="2"/>
    <n v="40700"/>
    <s v="Revenues - Third Parties"/>
    <x v="0"/>
    <x v="15"/>
    <n v="2026"/>
    <n v="6"/>
    <s v="USD"/>
    <n v="909.52487031274609"/>
    <m/>
    <n v="909.52487031274609"/>
    <x v="6"/>
    <n v="1"/>
    <m/>
    <m/>
    <m/>
    <m/>
    <m/>
    <m/>
    <m/>
    <m/>
    <m/>
  </r>
  <r>
    <x v="0"/>
    <x v="654"/>
    <x v="0"/>
    <s v="Brazil"/>
    <x v="3"/>
    <n v="40700"/>
    <s v="Revenues - Third Parties"/>
    <x v="0"/>
    <x v="12"/>
    <n v="2026"/>
    <n v="6"/>
    <s v="USD"/>
    <n v="213.51466885890775"/>
    <m/>
    <n v="213.51466885890775"/>
    <x v="6"/>
    <m/>
    <m/>
    <m/>
    <m/>
    <m/>
    <m/>
    <m/>
    <m/>
    <m/>
    <m/>
  </r>
  <r>
    <x v="0"/>
    <x v="654"/>
    <x v="0"/>
    <s v="Brazil"/>
    <x v="3"/>
    <n v="40700"/>
    <s v="Revenues - Third Parties"/>
    <x v="0"/>
    <x v="26"/>
    <n v="2026"/>
    <n v="6"/>
    <s v="USD"/>
    <n v="508.36825918787554"/>
    <m/>
    <n v="508.36825918787554"/>
    <x v="6"/>
    <m/>
    <m/>
    <m/>
    <m/>
    <m/>
    <m/>
    <m/>
    <m/>
    <m/>
    <m/>
  </r>
  <r>
    <x v="0"/>
    <x v="654"/>
    <x v="0"/>
    <s v="Brazil"/>
    <x v="0"/>
    <n v="40700"/>
    <s v="Revenues - Third Parties"/>
    <x v="0"/>
    <x v="9"/>
    <n v="2026"/>
    <n v="6"/>
    <s v="USD"/>
    <n v="1617.5353701432405"/>
    <m/>
    <n v="1617.5353701432405"/>
    <x v="6"/>
    <m/>
    <m/>
    <m/>
    <m/>
    <m/>
    <m/>
    <m/>
    <m/>
    <m/>
    <m/>
  </r>
  <r>
    <x v="0"/>
    <x v="684"/>
    <x v="0"/>
    <s v="Brazil"/>
    <x v="3"/>
    <n v="40700"/>
    <s v="Revenues - Third Parties"/>
    <x v="0"/>
    <x v="26"/>
    <n v="2026"/>
    <n v="6"/>
    <s v="USD"/>
    <n v="553.06097153446183"/>
    <m/>
    <n v="553.06097153446183"/>
    <x v="6"/>
    <m/>
    <m/>
    <m/>
    <m/>
    <m/>
    <m/>
    <m/>
    <m/>
    <m/>
    <m/>
  </r>
  <r>
    <x v="0"/>
    <x v="684"/>
    <x v="0"/>
    <s v="Brazil"/>
    <x v="0"/>
    <n v="40700"/>
    <s v="Revenues - Third Parties"/>
    <x v="0"/>
    <x v="9"/>
    <n v="2026"/>
    <n v="6"/>
    <s v="USD"/>
    <n v="125.69216145844493"/>
    <m/>
    <n v="125.69216145844493"/>
    <x v="6"/>
    <m/>
    <m/>
    <m/>
    <m/>
    <m/>
    <m/>
    <m/>
    <m/>
    <m/>
    <m/>
  </r>
  <r>
    <x v="0"/>
    <x v="492"/>
    <x v="0"/>
    <s v="Brazil"/>
    <x v="3"/>
    <n v="40700"/>
    <s v="Revenues - Third Parties"/>
    <x v="0"/>
    <x v="76"/>
    <n v="2026"/>
    <n v="6"/>
    <s v="USD"/>
    <n v="777.34128359455156"/>
    <m/>
    <n v="777.34128359455156"/>
    <x v="6"/>
    <m/>
    <m/>
    <m/>
    <m/>
    <m/>
    <m/>
    <m/>
    <m/>
    <m/>
    <m/>
  </r>
  <r>
    <x v="0"/>
    <x v="492"/>
    <x v="0"/>
    <s v="Brazil"/>
    <x v="3"/>
    <n v="40700"/>
    <s v="Revenues - Third Parties"/>
    <x v="0"/>
    <x v="26"/>
    <n v="2026"/>
    <n v="6"/>
    <s v="USD"/>
    <n v="598.27633686818024"/>
    <m/>
    <n v="598.27633686818024"/>
    <x v="6"/>
    <m/>
    <m/>
    <m/>
    <m/>
    <m/>
    <m/>
    <m/>
    <m/>
    <m/>
    <m/>
  </r>
  <r>
    <x v="0"/>
    <x v="492"/>
    <x v="0"/>
    <s v="Brazil"/>
    <x v="6"/>
    <n v="40700"/>
    <s v="Revenues - Third Parties"/>
    <x v="0"/>
    <x v="32"/>
    <n v="2026"/>
    <n v="6"/>
    <s v="USD"/>
    <n v="84758.898471481501"/>
    <m/>
    <n v="84758.898471481501"/>
    <x v="6"/>
    <n v="1"/>
    <m/>
    <m/>
    <m/>
    <m/>
    <m/>
    <m/>
    <m/>
    <m/>
    <m/>
  </r>
  <r>
    <x v="0"/>
    <x v="492"/>
    <x v="0"/>
    <s v="Brazil"/>
    <x v="3"/>
    <n v="40700"/>
    <s v="Revenues - Third Parties"/>
    <x v="0"/>
    <x v="22"/>
    <n v="2026"/>
    <n v="6"/>
    <s v="USD"/>
    <n v="239.31120696976353"/>
    <m/>
    <n v="239.31120696976353"/>
    <x v="6"/>
    <m/>
    <m/>
    <m/>
    <m/>
    <m/>
    <m/>
    <m/>
    <m/>
    <m/>
    <m/>
  </r>
  <r>
    <x v="0"/>
    <x v="492"/>
    <x v="0"/>
    <s v="Brazil"/>
    <x v="0"/>
    <n v="40700"/>
    <s v="Revenues - Third Parties"/>
    <x v="0"/>
    <x v="10"/>
    <n v="2026"/>
    <n v="6"/>
    <s v="USD"/>
    <n v="358.96681045464533"/>
    <m/>
    <n v="358.96681045464533"/>
    <x v="6"/>
    <m/>
    <m/>
    <m/>
    <m/>
    <m/>
    <m/>
    <m/>
    <m/>
    <m/>
    <m/>
  </r>
  <r>
    <x v="0"/>
    <x v="655"/>
    <x v="0"/>
    <s v="Brazil"/>
    <x v="2"/>
    <n v="40700"/>
    <s v="Revenues - Third Parties"/>
    <x v="0"/>
    <x v="15"/>
    <n v="2026"/>
    <n v="6"/>
    <s v="USD"/>
    <n v="8174.2588136450177"/>
    <m/>
    <n v="8174.2588136450177"/>
    <x v="6"/>
    <n v="1"/>
    <m/>
    <m/>
    <m/>
    <m/>
    <m/>
    <m/>
    <m/>
    <m/>
    <m/>
  </r>
  <r>
    <x v="0"/>
    <x v="655"/>
    <x v="0"/>
    <s v="Brazil"/>
    <x v="3"/>
    <n v="40700"/>
    <s v="Revenues - Third Parties"/>
    <x v="0"/>
    <x v="16"/>
    <n v="2026"/>
    <n v="6"/>
    <s v="USD"/>
    <n v="1834.3540713427822"/>
    <m/>
    <n v="1834.3540713427822"/>
    <x v="6"/>
    <n v="1"/>
    <m/>
    <m/>
    <m/>
    <m/>
    <m/>
    <m/>
    <m/>
    <m/>
    <m/>
  </r>
  <r>
    <x v="0"/>
    <x v="655"/>
    <x v="0"/>
    <s v="Brazil"/>
    <x v="3"/>
    <n v="40700"/>
    <s v="Revenues - Third Parties"/>
    <x v="0"/>
    <x v="14"/>
    <n v="2026"/>
    <n v="6"/>
    <s v="USD"/>
    <n v="592.72377908848853"/>
    <m/>
    <n v="592.72377908848853"/>
    <x v="6"/>
    <m/>
    <m/>
    <m/>
    <m/>
    <m/>
    <m/>
    <m/>
    <m/>
    <m/>
    <m/>
  </r>
  <r>
    <x v="0"/>
    <x v="655"/>
    <x v="0"/>
    <s v="Brazil"/>
    <x v="3"/>
    <n v="40700"/>
    <s v="Revenues - Third Parties"/>
    <x v="0"/>
    <x v="26"/>
    <n v="2026"/>
    <n v="6"/>
    <s v="USD"/>
    <n v="501.52671478075541"/>
    <m/>
    <n v="501.52671478075541"/>
    <x v="6"/>
    <m/>
    <m/>
    <m/>
    <m/>
    <m/>
    <m/>
    <m/>
    <m/>
    <m/>
    <m/>
  </r>
  <r>
    <x v="0"/>
    <x v="655"/>
    <x v="0"/>
    <s v="Brazil"/>
    <x v="0"/>
    <n v="40700"/>
    <s v="Revenues - Third Parties"/>
    <x v="0"/>
    <x v="10"/>
    <n v="2026"/>
    <n v="6"/>
    <s v="USD"/>
    <n v="538.45021568196807"/>
    <m/>
    <n v="538.45021568196807"/>
    <x v="6"/>
    <m/>
    <m/>
    <m/>
    <m/>
    <m/>
    <m/>
    <m/>
    <m/>
    <m/>
    <m/>
  </r>
  <r>
    <x v="0"/>
    <x v="493"/>
    <x v="0"/>
    <s v="Brazil"/>
    <x v="2"/>
    <n v="40700"/>
    <s v="Revenues - Third Parties"/>
    <x v="0"/>
    <x v="15"/>
    <n v="2026"/>
    <n v="6"/>
    <s v="USD"/>
    <n v="5357.8739148609375"/>
    <m/>
    <n v="5357.8739148609375"/>
    <x v="6"/>
    <n v="1"/>
    <m/>
    <m/>
    <m/>
    <m/>
    <m/>
    <m/>
    <m/>
    <m/>
    <m/>
  </r>
  <r>
    <x v="0"/>
    <x v="493"/>
    <x v="0"/>
    <s v="Brazil"/>
    <x v="3"/>
    <n v="40700"/>
    <s v="Revenues - Third Parties"/>
    <x v="0"/>
    <x v="76"/>
    <n v="2026"/>
    <n v="6"/>
    <s v="USD"/>
    <n v="725.78854072232912"/>
    <m/>
    <n v="725.78854072232912"/>
    <x v="6"/>
    <m/>
    <m/>
    <m/>
    <m/>
    <m/>
    <m/>
    <m/>
    <m/>
    <m/>
    <m/>
  </r>
  <r>
    <x v="0"/>
    <x v="493"/>
    <x v="0"/>
    <s v="Brazil"/>
    <x v="3"/>
    <n v="40700"/>
    <s v="Revenues - Third Parties"/>
    <x v="0"/>
    <x v="16"/>
    <n v="2026"/>
    <n v="6"/>
    <s v="USD"/>
    <n v="2453.2318864582444"/>
    <m/>
    <n v="2453.2318864582444"/>
    <x v="6"/>
    <n v="1"/>
    <m/>
    <m/>
    <m/>
    <m/>
    <m/>
    <m/>
    <m/>
    <m/>
    <m/>
  </r>
  <r>
    <x v="0"/>
    <x v="493"/>
    <x v="0"/>
    <s v="Brazil"/>
    <x v="3"/>
    <n v="40700"/>
    <s v="Revenues - Third Parties"/>
    <x v="0"/>
    <x v="13"/>
    <n v="2026"/>
    <n v="6"/>
    <s v="USD"/>
    <n v="792.69148418768236"/>
    <m/>
    <n v="792.69148418768236"/>
    <x v="6"/>
    <m/>
    <m/>
    <m/>
    <m/>
    <m/>
    <m/>
    <m/>
    <m/>
    <m/>
    <m/>
  </r>
  <r>
    <x v="0"/>
    <x v="493"/>
    <x v="0"/>
    <s v="Brazil"/>
    <x v="3"/>
    <n v="40700"/>
    <s v="Revenues - Third Parties"/>
    <x v="0"/>
    <x v="26"/>
    <n v="2026"/>
    <n v="6"/>
    <s v="USD"/>
    <n v="558.94459889121151"/>
    <m/>
    <n v="558.94459889121151"/>
    <x v="6"/>
    <m/>
    <m/>
    <m/>
    <m/>
    <m/>
    <m/>
    <m/>
    <m/>
    <m/>
    <m/>
  </r>
  <r>
    <x v="0"/>
    <x v="493"/>
    <x v="0"/>
    <s v="Brazil"/>
    <x v="6"/>
    <n v="40700"/>
    <s v="Revenues - Third Parties"/>
    <x v="0"/>
    <x v="32"/>
    <n v="2026"/>
    <n v="6"/>
    <s v="USD"/>
    <n v="6849.7871112019993"/>
    <m/>
    <n v="6849.7871112019993"/>
    <x v="6"/>
    <n v="1"/>
    <m/>
    <m/>
    <m/>
    <m/>
    <m/>
    <m/>
    <m/>
    <m/>
    <m/>
  </r>
  <r>
    <x v="0"/>
    <x v="493"/>
    <x v="0"/>
    <s v="Brazil"/>
    <x v="0"/>
    <n v="40700"/>
    <s v="Revenues - Third Parties"/>
    <x v="0"/>
    <x v="9"/>
    <n v="2026"/>
    <n v="6"/>
    <s v="USD"/>
    <n v="381.08965264951871"/>
    <m/>
    <n v="381.08965264951871"/>
    <x v="6"/>
    <m/>
    <m/>
    <m/>
    <m/>
    <m/>
    <m/>
    <m/>
    <m/>
    <m/>
    <m/>
  </r>
  <r>
    <x v="1"/>
    <x v="685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685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8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5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1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4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17"/>
    <x v="1"/>
    <s v="Brazil"/>
    <x v="2"/>
    <n v="40700"/>
    <s v="Revenues - Third Parties"/>
    <x v="0"/>
    <x v="5"/>
    <n v="2026"/>
    <n v="6"/>
    <s v="USD"/>
    <n v="258.06113068750005"/>
    <m/>
    <n v="258.06113068750005"/>
    <x v="6"/>
    <n v="1"/>
    <m/>
    <m/>
    <m/>
    <m/>
    <m/>
    <m/>
    <m/>
    <m/>
    <m/>
  </r>
  <r>
    <x v="1"/>
    <x v="17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1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6"/>
    <x v="1"/>
    <s v="Brazil"/>
    <x v="1"/>
    <n v="40700"/>
    <s v="Revenues - Third Parties"/>
    <x v="0"/>
    <x v="24"/>
    <n v="2026"/>
    <n v="6"/>
    <s v="USD"/>
    <n v="13926.571985812501"/>
    <m/>
    <n v="13926.571985812501"/>
    <x v="6"/>
    <n v="1"/>
    <m/>
    <m/>
    <m/>
    <m/>
    <m/>
    <m/>
    <m/>
    <m/>
    <m/>
  </r>
  <r>
    <x v="1"/>
    <x v="686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86"/>
    <x v="1"/>
    <s v="Brazil"/>
    <x v="0"/>
    <n v="40700"/>
    <s v="Revenues - Third Parties"/>
    <x v="0"/>
    <x v="1"/>
    <n v="2026"/>
    <n v="6"/>
    <s v="USD"/>
    <n v="5246.5343455000002"/>
    <m/>
    <n v="5246.5343455000002"/>
    <x v="6"/>
    <m/>
    <m/>
    <m/>
    <m/>
    <m/>
    <m/>
    <m/>
    <m/>
    <m/>
    <m/>
  </r>
  <r>
    <x v="1"/>
    <x v="272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72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7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0"/>
    <x v="1"/>
    <s v="Brazil"/>
    <x v="1"/>
    <n v="40700"/>
    <s v="Revenues - Third Parties"/>
    <x v="0"/>
    <x v="24"/>
    <n v="2026"/>
    <n v="6"/>
    <s v="USD"/>
    <n v="54.294627625000004"/>
    <m/>
    <n v="54.294627625000004"/>
    <x v="6"/>
    <n v="1"/>
    <m/>
    <m/>
    <m/>
    <m/>
    <m/>
    <m/>
    <m/>
    <m/>
    <m/>
  </r>
  <r>
    <x v="1"/>
    <x v="20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0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687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687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87"/>
    <x v="1"/>
    <s v="Brazil"/>
    <x v="2"/>
    <n v="40700"/>
    <s v="Revenues - Third Parties"/>
    <x v="0"/>
    <x v="5"/>
    <n v="2026"/>
    <n v="6"/>
    <s v="USD"/>
    <n v="120.65908224999998"/>
    <m/>
    <n v="120.65908224999998"/>
    <x v="6"/>
    <n v="1"/>
    <m/>
    <m/>
    <m/>
    <m/>
    <m/>
    <m/>
    <m/>
    <m/>
    <m/>
  </r>
  <r>
    <x v="1"/>
    <x v="687"/>
    <x v="1"/>
    <s v="Brazil"/>
    <x v="2"/>
    <n v="40700"/>
    <s v="Revenues - Third Parties"/>
    <x v="0"/>
    <x v="15"/>
    <n v="2026"/>
    <n v="6"/>
    <s v="USD"/>
    <n v="521.09910562499988"/>
    <m/>
    <n v="521.09910562499988"/>
    <x v="6"/>
    <n v="1"/>
    <m/>
    <m/>
    <m/>
    <m/>
    <m/>
    <m/>
    <m/>
    <m/>
    <m/>
  </r>
  <r>
    <x v="1"/>
    <x v="687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87"/>
    <x v="1"/>
    <s v="Brazil"/>
    <x v="3"/>
    <n v="40700"/>
    <s v="Revenues - Third Parties"/>
    <x v="0"/>
    <x v="16"/>
    <n v="2026"/>
    <n v="6"/>
    <s v="USD"/>
    <n v="347.94803225000004"/>
    <m/>
    <n v="347.94803225000004"/>
    <x v="6"/>
    <n v="1"/>
    <m/>
    <m/>
    <m/>
    <m/>
    <m/>
    <m/>
    <m/>
    <m/>
    <m/>
  </r>
  <r>
    <x v="1"/>
    <x v="687"/>
    <x v="1"/>
    <s v="Brazil"/>
    <x v="4"/>
    <n v="40700"/>
    <s v="Revenues - Third Parties"/>
    <x v="0"/>
    <x v="119"/>
    <n v="2026"/>
    <n v="6"/>
    <s v="USD"/>
    <n v="6.0545073749999991"/>
    <m/>
    <n v="6.0545073749999991"/>
    <x v="6"/>
    <m/>
    <m/>
    <m/>
    <m/>
    <m/>
    <m/>
    <m/>
    <m/>
    <m/>
    <m/>
  </r>
  <r>
    <x v="1"/>
    <x v="687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687"/>
    <x v="1"/>
    <s v="Brazil"/>
    <x v="3"/>
    <n v="40700"/>
    <s v="Revenues - Third Parties"/>
    <x v="0"/>
    <x v="13"/>
    <n v="2026"/>
    <n v="6"/>
    <s v="USD"/>
    <n v="246.00110062499999"/>
    <m/>
    <n v="246.00110062499999"/>
    <x v="6"/>
    <m/>
    <m/>
    <m/>
    <m/>
    <m/>
    <m/>
    <m/>
    <m/>
    <m/>
    <m/>
  </r>
  <r>
    <x v="1"/>
    <x v="68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7"/>
    <x v="1"/>
    <s v="Brazil"/>
    <x v="0"/>
    <n v="40700"/>
    <s v="Revenues - Third Parties"/>
    <x v="0"/>
    <x v="9"/>
    <n v="2026"/>
    <n v="6"/>
    <s v="USD"/>
    <n v="596.10445912500006"/>
    <m/>
    <n v="596.10445912500006"/>
    <x v="6"/>
    <m/>
    <m/>
    <m/>
    <m/>
    <m/>
    <m/>
    <m/>
    <m/>
    <m/>
    <m/>
  </r>
  <r>
    <x v="1"/>
    <x v="687"/>
    <x v="1"/>
    <s v="Brazil"/>
    <x v="3"/>
    <n v="40700"/>
    <s v="Revenues - Third Parties"/>
    <x v="0"/>
    <x v="71"/>
    <n v="2026"/>
    <n v="6"/>
    <s v="USD"/>
    <n v="249.86109399999998"/>
    <m/>
    <n v="249.86109399999998"/>
    <x v="6"/>
    <n v="1"/>
    <m/>
    <m/>
    <m/>
    <m/>
    <m/>
    <m/>
    <m/>
    <m/>
    <m/>
  </r>
  <r>
    <x v="1"/>
    <x v="687"/>
    <x v="1"/>
    <s v="Brazil"/>
    <x v="4"/>
    <n v="40700"/>
    <s v="Revenues - Third Parties"/>
    <x v="0"/>
    <x v="120"/>
    <n v="2026"/>
    <n v="6"/>
    <s v="USD"/>
    <n v="17.046671249999996"/>
    <m/>
    <n v="17.046671249999996"/>
    <x v="6"/>
    <m/>
    <m/>
    <m/>
    <m/>
    <m/>
    <m/>
    <m/>
    <m/>
    <m/>
    <m/>
  </r>
  <r>
    <x v="1"/>
    <x v="22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22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2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"/>
    <x v="1"/>
    <s v="Brazil"/>
    <x v="1"/>
    <n v="40700"/>
    <s v="Revenues - Third Parties"/>
    <x v="0"/>
    <x v="24"/>
    <n v="2026"/>
    <n v="6"/>
    <s v="USD"/>
    <n v="461.50433481249991"/>
    <m/>
    <n v="461.50433481249991"/>
    <x v="6"/>
    <n v="1"/>
    <m/>
    <m/>
    <m/>
    <m/>
    <m/>
    <m/>
    <m/>
    <m/>
    <m/>
  </r>
  <r>
    <x v="1"/>
    <x v="23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3"/>
    <x v="1"/>
    <s v="Brazil"/>
    <x v="0"/>
    <n v="40700"/>
    <s v="Revenues - Third Parties"/>
    <x v="0"/>
    <x v="77"/>
    <n v="2026"/>
    <n v="6"/>
    <s v="USD"/>
    <n v="397.40297275"/>
    <m/>
    <n v="397.40297275"/>
    <x v="6"/>
    <m/>
    <m/>
    <m/>
    <m/>
    <m/>
    <m/>
    <m/>
    <m/>
    <m/>
    <m/>
  </r>
  <r>
    <x v="1"/>
    <x v="2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4"/>
    <x v="1"/>
    <s v="Brazil"/>
    <x v="0"/>
    <n v="40700"/>
    <s v="Revenues - Third Parties"/>
    <x v="0"/>
    <x v="77"/>
    <n v="2026"/>
    <n v="6"/>
    <s v="USD"/>
    <n v="298.05222956250003"/>
    <m/>
    <n v="298.05222956250003"/>
    <x v="6"/>
    <m/>
    <m/>
    <m/>
    <m/>
    <m/>
    <m/>
    <m/>
    <m/>
    <m/>
    <m/>
  </r>
  <r>
    <x v="1"/>
    <x v="2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75"/>
    <x v="1"/>
    <s v="Brazil"/>
    <x v="2"/>
    <n v="40700"/>
    <s v="Revenues - Third Parties"/>
    <x v="0"/>
    <x v="5"/>
    <n v="2026"/>
    <n v="6"/>
    <s v="USD"/>
    <n v="348.40848831249997"/>
    <m/>
    <n v="348.40848831249997"/>
    <x v="6"/>
    <n v="1"/>
    <m/>
    <m/>
    <m/>
    <m/>
    <m/>
    <m/>
    <m/>
    <m/>
    <m/>
  </r>
  <r>
    <x v="1"/>
    <x v="275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27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75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26"/>
    <x v="1"/>
    <s v="Brazil"/>
    <x v="2"/>
    <n v="40700"/>
    <s v="Revenues - Third Parties"/>
    <x v="0"/>
    <x v="5"/>
    <n v="2026"/>
    <n v="6"/>
    <s v="USD"/>
    <n v="692.61409043749984"/>
    <m/>
    <n v="692.61409043749984"/>
    <x v="6"/>
    <n v="1"/>
    <m/>
    <m/>
    <m/>
    <m/>
    <m/>
    <m/>
    <m/>
    <m/>
    <m/>
  </r>
  <r>
    <x v="1"/>
    <x v="2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6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27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18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218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18"/>
    <x v="1"/>
    <s v="Brazil"/>
    <x v="2"/>
    <n v="40700"/>
    <s v="Revenues - Third Parties"/>
    <x v="0"/>
    <x v="5"/>
    <n v="2026"/>
    <n v="6"/>
    <s v="USD"/>
    <n v="248.25439624999999"/>
    <m/>
    <n v="248.25439624999999"/>
    <x v="6"/>
    <n v="1"/>
    <m/>
    <m/>
    <m/>
    <m/>
    <m/>
    <m/>
    <m/>
    <m/>
    <m/>
  </r>
  <r>
    <x v="1"/>
    <x v="218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1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18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18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2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9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29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30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30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3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19"/>
    <x v="1"/>
    <s v="Brazil"/>
    <x v="2"/>
    <n v="40700"/>
    <s v="Revenues - Third Parties"/>
    <x v="0"/>
    <x v="5"/>
    <n v="2026"/>
    <n v="6"/>
    <s v="USD"/>
    <n v="469.40066643750004"/>
    <m/>
    <n v="469.40066643750004"/>
    <x v="6"/>
    <n v="1"/>
    <m/>
    <m/>
    <m/>
    <m/>
    <m/>
    <m/>
    <m/>
    <m/>
    <m/>
  </r>
  <r>
    <x v="1"/>
    <x v="219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1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19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37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3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39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39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39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3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8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688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88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68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0"/>
    <x v="1"/>
    <s v="Brazil"/>
    <x v="3"/>
    <n v="40700"/>
    <s v="Revenues - Third Parties"/>
    <x v="0"/>
    <x v="62"/>
    <n v="2026"/>
    <n v="6"/>
    <s v="USD"/>
    <n v="61.495376687499999"/>
    <m/>
    <n v="61.495376687499999"/>
    <x v="6"/>
    <m/>
    <m/>
    <m/>
    <m/>
    <m/>
    <m/>
    <m/>
    <m/>
    <m/>
    <m/>
  </r>
  <r>
    <x v="1"/>
    <x v="40"/>
    <x v="1"/>
    <s v="Brazil"/>
    <x v="2"/>
    <n v="40700"/>
    <s v="Revenues - Third Parties"/>
    <x v="0"/>
    <x v="15"/>
    <n v="2026"/>
    <n v="6"/>
    <s v="USD"/>
    <n v="120.18882925"/>
    <m/>
    <n v="120.18882925"/>
    <x v="6"/>
    <n v="1"/>
    <m/>
    <m/>
    <m/>
    <m/>
    <m/>
    <m/>
    <m/>
    <m/>
    <m/>
  </r>
  <r>
    <x v="1"/>
    <x v="40"/>
    <x v="1"/>
    <s v="Brazil"/>
    <x v="2"/>
    <n v="40700"/>
    <s v="Revenues - Third Parties"/>
    <x v="0"/>
    <x v="105"/>
    <n v="2026"/>
    <n v="6"/>
    <s v="USD"/>
    <n v="50.542400562499999"/>
    <m/>
    <n v="50.542400562499999"/>
    <x v="6"/>
    <n v="1"/>
    <m/>
    <m/>
    <m/>
    <m/>
    <m/>
    <m/>
    <m/>
    <m/>
    <m/>
  </r>
  <r>
    <x v="1"/>
    <x v="40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4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0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40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221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2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21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21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286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28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88"/>
    <x v="1"/>
    <s v="Brazil"/>
    <x v="0"/>
    <n v="40700"/>
    <s v="Revenues - Third Parties"/>
    <x v="0"/>
    <x v="77"/>
    <n v="2026"/>
    <n v="6"/>
    <s v="USD"/>
    <n v="298.05222956250003"/>
    <m/>
    <n v="298.05222956250003"/>
    <x v="6"/>
    <m/>
    <m/>
    <m/>
    <m/>
    <m/>
    <m/>
    <m/>
    <m/>
    <m/>
    <m/>
  </r>
  <r>
    <x v="1"/>
    <x v="28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9"/>
    <x v="1"/>
    <s v="Brazil"/>
    <x v="2"/>
    <n v="40700"/>
    <s v="Revenues - Third Parties"/>
    <x v="0"/>
    <x v="5"/>
    <n v="2026"/>
    <n v="6"/>
    <s v="USD"/>
    <n v="1168.7060651874999"/>
    <m/>
    <n v="1168.7060651874999"/>
    <x v="6"/>
    <n v="1"/>
    <m/>
    <m/>
    <m/>
    <m/>
    <m/>
    <m/>
    <m/>
    <m/>
    <m/>
  </r>
  <r>
    <x v="1"/>
    <x v="689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8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89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690"/>
    <x v="1"/>
    <s v="Brazil"/>
    <x v="2"/>
    <n v="40700"/>
    <s v="Revenues - Third Parties"/>
    <x v="0"/>
    <x v="15"/>
    <n v="2026"/>
    <n v="6"/>
    <s v="USD"/>
    <n v="120.20842312500001"/>
    <m/>
    <n v="120.20842312500001"/>
    <x v="6"/>
    <n v="1"/>
    <m/>
    <m/>
    <m/>
    <m/>
    <m/>
    <m/>
    <m/>
    <m/>
    <m/>
  </r>
  <r>
    <x v="1"/>
    <x v="690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690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69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89"/>
    <x v="1"/>
    <s v="Brazil"/>
    <x v="1"/>
    <n v="40700"/>
    <s v="Revenues - Third Parties"/>
    <x v="0"/>
    <x v="24"/>
    <n v="2026"/>
    <n v="6"/>
    <s v="USD"/>
    <n v="190.0311966875"/>
    <m/>
    <n v="190.0311966875"/>
    <x v="6"/>
    <n v="1"/>
    <m/>
    <m/>
    <m/>
    <m/>
    <m/>
    <m/>
    <m/>
    <m/>
    <m/>
  </r>
  <r>
    <x v="1"/>
    <x v="289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8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89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90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29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90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90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224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224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24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24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2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24"/>
    <x v="1"/>
    <s v="Brazil"/>
    <x v="0"/>
    <n v="40700"/>
    <s v="Revenues - Third Parties"/>
    <x v="0"/>
    <x v="9"/>
    <n v="2026"/>
    <n v="6"/>
    <s v="USD"/>
    <n v="298.05222956250003"/>
    <m/>
    <n v="298.05222956250003"/>
    <x v="6"/>
    <m/>
    <m/>
    <m/>
    <m/>
    <m/>
    <m/>
    <m/>
    <m/>
    <m/>
    <m/>
  </r>
  <r>
    <x v="1"/>
    <x v="224"/>
    <x v="1"/>
    <s v="Brazil"/>
    <x v="0"/>
    <n v="40700"/>
    <s v="Revenues - Third Parties"/>
    <x v="0"/>
    <x v="10"/>
    <n v="2026"/>
    <n v="6"/>
    <s v="USD"/>
    <n v="510.87110287500002"/>
    <m/>
    <n v="510.87110287500002"/>
    <x v="6"/>
    <m/>
    <m/>
    <m/>
    <m/>
    <m/>
    <m/>
    <m/>
    <m/>
    <m/>
    <m/>
  </r>
  <r>
    <x v="1"/>
    <x v="291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9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5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45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45"/>
    <x v="1"/>
    <s v="Brazil"/>
    <x v="0"/>
    <n v="40700"/>
    <s v="Revenues - Third Parties"/>
    <x v="0"/>
    <x v="77"/>
    <n v="2026"/>
    <n v="6"/>
    <s v="USD"/>
    <n v="496.75371593749998"/>
    <m/>
    <n v="496.75371593749998"/>
    <x v="6"/>
    <m/>
    <m/>
    <m/>
    <m/>
    <m/>
    <m/>
    <m/>
    <m/>
    <m/>
    <m/>
  </r>
  <r>
    <x v="1"/>
    <x v="4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5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45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226"/>
    <x v="1"/>
    <s v="Brazil"/>
    <x v="2"/>
    <n v="40700"/>
    <s v="Revenues - Third Parties"/>
    <x v="0"/>
    <x v="5"/>
    <n v="2026"/>
    <n v="6"/>
    <s v="USD"/>
    <n v="517.32728468749997"/>
    <m/>
    <n v="517.32728468749997"/>
    <x v="6"/>
    <n v="1"/>
    <m/>
    <m/>
    <m/>
    <m/>
    <m/>
    <m/>
    <m/>
    <m/>
    <m/>
  </r>
  <r>
    <x v="1"/>
    <x v="226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2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26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296"/>
    <x v="1"/>
    <s v="Brazil"/>
    <x v="2"/>
    <n v="40700"/>
    <s v="Revenues - Third Parties"/>
    <x v="0"/>
    <x v="5"/>
    <n v="2026"/>
    <n v="6"/>
    <s v="USD"/>
    <n v="118.06289381250002"/>
    <m/>
    <n v="118.06289381250002"/>
    <x v="6"/>
    <n v="1"/>
    <m/>
    <m/>
    <m/>
    <m/>
    <m/>
    <m/>
    <m/>
    <m/>
    <m/>
  </r>
  <r>
    <x v="1"/>
    <x v="296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9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96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296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97"/>
    <x v="1"/>
    <s v="Brazil"/>
    <x v="1"/>
    <n v="40700"/>
    <s v="Revenues - Third Parties"/>
    <x v="0"/>
    <x v="24"/>
    <n v="2026"/>
    <n v="6"/>
    <s v="USD"/>
    <n v="135.73656906250002"/>
    <m/>
    <n v="135.73656906250002"/>
    <x v="6"/>
    <n v="1"/>
    <m/>
    <m/>
    <m/>
    <m/>
    <m/>
    <m/>
    <m/>
    <m/>
    <m/>
  </r>
  <r>
    <x v="1"/>
    <x v="297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97"/>
    <x v="1"/>
    <s v="Brazil"/>
    <x v="2"/>
    <n v="40700"/>
    <s v="Revenues - Third Parties"/>
    <x v="0"/>
    <x v="5"/>
    <n v="2026"/>
    <n v="6"/>
    <s v="USD"/>
    <n v="246.07947612500001"/>
    <m/>
    <n v="246.07947612500001"/>
    <x v="6"/>
    <n v="1"/>
    <m/>
    <m/>
    <m/>
    <m/>
    <m/>
    <m/>
    <m/>
    <m/>
    <m/>
  </r>
  <r>
    <x v="1"/>
    <x v="297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97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9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97"/>
    <x v="1"/>
    <s v="Brazil"/>
    <x v="3"/>
    <n v="40700"/>
    <s v="Revenues - Third Parties"/>
    <x v="0"/>
    <x v="66"/>
    <n v="2026"/>
    <n v="6"/>
    <s v="USD"/>
    <n v="123.0005503125"/>
    <m/>
    <n v="123.0005503125"/>
    <x v="6"/>
    <m/>
    <m/>
    <m/>
    <m/>
    <m/>
    <m/>
    <m/>
    <m/>
    <m/>
    <m/>
  </r>
  <r>
    <x v="1"/>
    <x v="297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97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228"/>
    <x v="1"/>
    <s v="Brazil"/>
    <x v="2"/>
    <n v="40700"/>
    <s v="Revenues - Third Parties"/>
    <x v="0"/>
    <x v="5"/>
    <n v="2026"/>
    <n v="6"/>
    <s v="USD"/>
    <n v="168.73265456249999"/>
    <m/>
    <n v="168.73265456249999"/>
    <x v="6"/>
    <n v="1"/>
    <m/>
    <m/>
    <m/>
    <m/>
    <m/>
    <m/>
    <m/>
    <m/>
    <m/>
  </r>
  <r>
    <x v="1"/>
    <x v="228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28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2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28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691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9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2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5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3"/>
    <x v="1"/>
    <s v="Brazil"/>
    <x v="2"/>
    <n v="40700"/>
    <s v="Revenues - Third Parties"/>
    <x v="0"/>
    <x v="5"/>
    <n v="2026"/>
    <n v="6"/>
    <s v="USD"/>
    <n v="471.42863249999994"/>
    <m/>
    <n v="471.42863249999994"/>
    <x v="6"/>
    <n v="1"/>
    <m/>
    <m/>
    <m/>
    <m/>
    <m/>
    <m/>
    <m/>
    <m/>
    <m/>
  </r>
  <r>
    <x v="1"/>
    <x v="53"/>
    <x v="1"/>
    <s v="Brazil"/>
    <x v="3"/>
    <n v="40700"/>
    <s v="Revenues - Third Parties"/>
    <x v="0"/>
    <x v="70"/>
    <n v="2026"/>
    <n v="6"/>
    <s v="USD"/>
    <n v="485.57541024999995"/>
    <m/>
    <n v="485.57541024999995"/>
    <x v="6"/>
    <m/>
    <m/>
    <m/>
    <m/>
    <m/>
    <m/>
    <m/>
    <m/>
    <m/>
    <m/>
  </r>
  <r>
    <x v="1"/>
    <x v="53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5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3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692"/>
    <x v="1"/>
    <s v="Brazil"/>
    <x v="1"/>
    <n v="40700"/>
    <s v="Revenues - Third Parties"/>
    <x v="0"/>
    <x v="24"/>
    <n v="2026"/>
    <n v="6"/>
    <s v="USD"/>
    <n v="162.88388287499995"/>
    <m/>
    <n v="162.88388287499995"/>
    <x v="6"/>
    <n v="1"/>
    <m/>
    <m/>
    <m/>
    <m/>
    <m/>
    <m/>
    <m/>
    <m/>
    <m/>
  </r>
  <r>
    <x v="1"/>
    <x v="692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9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92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55"/>
    <x v="1"/>
    <s v="Brazil"/>
    <x v="2"/>
    <n v="40700"/>
    <s v="Revenues - Third Parties"/>
    <x v="0"/>
    <x v="15"/>
    <n v="2026"/>
    <n v="6"/>
    <s v="USD"/>
    <n v="284.67940987499998"/>
    <m/>
    <n v="284.67940987499998"/>
    <x v="6"/>
    <n v="1"/>
    <m/>
    <m/>
    <m/>
    <m/>
    <m/>
    <m/>
    <m/>
    <m/>
    <m/>
  </r>
  <r>
    <x v="1"/>
    <x v="55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55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55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5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0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3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0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693"/>
    <x v="1"/>
    <s v="Brazil"/>
    <x v="0"/>
    <n v="40700"/>
    <s v="Revenues - Third Parties"/>
    <x v="0"/>
    <x v="77"/>
    <n v="2026"/>
    <n v="6"/>
    <s v="USD"/>
    <n v="695.45520231249998"/>
    <m/>
    <n v="695.45520231249998"/>
    <x v="6"/>
    <m/>
    <m/>
    <m/>
    <m/>
    <m/>
    <m/>
    <m/>
    <m/>
    <m/>
    <m/>
  </r>
  <r>
    <x v="1"/>
    <x v="69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7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5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7"/>
    <x v="1"/>
    <s v="Brazil"/>
    <x v="1"/>
    <n v="40700"/>
    <s v="Revenues - Third Parties"/>
    <x v="0"/>
    <x v="121"/>
    <n v="2026"/>
    <n v="6"/>
    <s v="USD"/>
    <n v="158.945514"/>
    <m/>
    <n v="158.945514"/>
    <x v="6"/>
    <m/>
    <m/>
    <m/>
    <m/>
    <m/>
    <m/>
    <m/>
    <m/>
    <m/>
    <m/>
  </r>
  <r>
    <x v="1"/>
    <x v="57"/>
    <x v="1"/>
    <s v="Brazil"/>
    <x v="1"/>
    <n v="40700"/>
    <s v="Revenues - Third Parties"/>
    <x v="0"/>
    <x v="3"/>
    <n v="2026"/>
    <n v="6"/>
    <s v="USD"/>
    <n v="397.36378500000001"/>
    <m/>
    <n v="397.36378500000001"/>
    <x v="6"/>
    <m/>
    <m/>
    <m/>
    <m/>
    <m/>
    <m/>
    <m/>
    <m/>
    <m/>
    <m/>
  </r>
  <r>
    <x v="1"/>
    <x v="58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5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9"/>
    <x v="1"/>
    <s v="Brazil"/>
    <x v="1"/>
    <n v="40700"/>
    <s v="Revenues - Third Parties"/>
    <x v="0"/>
    <x v="24"/>
    <n v="2026"/>
    <n v="6"/>
    <s v="USD"/>
    <n v="81.441941437499977"/>
    <m/>
    <n v="81.441941437499977"/>
    <x v="6"/>
    <n v="1"/>
    <m/>
    <m/>
    <m/>
    <m/>
    <m/>
    <m/>
    <m/>
    <m/>
    <m/>
  </r>
  <r>
    <x v="1"/>
    <x v="59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59"/>
    <x v="1"/>
    <s v="Brazil"/>
    <x v="2"/>
    <n v="40700"/>
    <s v="Revenues - Third Parties"/>
    <x v="0"/>
    <x v="5"/>
    <n v="2026"/>
    <n v="6"/>
    <s v="USD"/>
    <n v="1412.9241231875001"/>
    <m/>
    <n v="1412.9241231875001"/>
    <x v="6"/>
    <n v="1"/>
    <m/>
    <m/>
    <m/>
    <m/>
    <m/>
    <m/>
    <m/>
    <m/>
    <m/>
  </r>
  <r>
    <x v="1"/>
    <x v="59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59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5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59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59"/>
    <x v="1"/>
    <s v="Brazil"/>
    <x v="0"/>
    <n v="40700"/>
    <s v="Revenues - Third Parties"/>
    <x v="0"/>
    <x v="9"/>
    <n v="2026"/>
    <n v="6"/>
    <s v="USD"/>
    <n v="397.40297275"/>
    <m/>
    <n v="397.40297275"/>
    <x v="6"/>
    <m/>
    <m/>
    <m/>
    <m/>
    <m/>
    <m/>
    <m/>
    <m/>
    <m/>
    <m/>
  </r>
  <r>
    <x v="1"/>
    <x v="231"/>
    <x v="1"/>
    <s v="Brazil"/>
    <x v="2"/>
    <n v="40700"/>
    <s v="Revenues - Third Parties"/>
    <x v="0"/>
    <x v="5"/>
    <n v="2026"/>
    <n v="6"/>
    <s v="USD"/>
    <n v="1156.5970504375"/>
    <m/>
    <n v="1156.5970504375"/>
    <x v="6"/>
    <n v="1"/>
    <m/>
    <m/>
    <m/>
    <m/>
    <m/>
    <m/>
    <m/>
    <m/>
    <m/>
  </r>
  <r>
    <x v="1"/>
    <x v="231"/>
    <x v="1"/>
    <s v="Brazil"/>
    <x v="2"/>
    <n v="40700"/>
    <s v="Revenues - Third Parties"/>
    <x v="0"/>
    <x v="15"/>
    <n v="2026"/>
    <n v="6"/>
    <s v="USD"/>
    <n v="377.73072224999999"/>
    <m/>
    <n v="377.73072224999999"/>
    <x v="6"/>
    <n v="1"/>
    <m/>
    <m/>
    <m/>
    <m/>
    <m/>
    <m/>
    <m/>
    <m/>
    <m/>
  </r>
  <r>
    <x v="1"/>
    <x v="231"/>
    <x v="1"/>
    <s v="Brazil"/>
    <x v="3"/>
    <n v="40700"/>
    <s v="Revenues - Third Parties"/>
    <x v="0"/>
    <x v="16"/>
    <n v="2026"/>
    <n v="6"/>
    <s v="USD"/>
    <n v="347.94803225000004"/>
    <m/>
    <n v="347.94803225000004"/>
    <x v="6"/>
    <n v="1"/>
    <m/>
    <m/>
    <m/>
    <m/>
    <m/>
    <m/>
    <m/>
    <m/>
    <m/>
  </r>
  <r>
    <x v="1"/>
    <x v="231"/>
    <x v="1"/>
    <s v="Brazil"/>
    <x v="4"/>
    <n v="40700"/>
    <s v="Revenues - Third Parties"/>
    <x v="0"/>
    <x v="119"/>
    <n v="2026"/>
    <n v="6"/>
    <s v="USD"/>
    <n v="12.109014749999998"/>
    <m/>
    <n v="12.109014749999998"/>
    <x v="6"/>
    <m/>
    <m/>
    <m/>
    <m/>
    <m/>
    <m/>
    <m/>
    <m/>
    <m/>
    <m/>
  </r>
  <r>
    <x v="1"/>
    <x v="231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231"/>
    <x v="1"/>
    <s v="Brazil"/>
    <x v="3"/>
    <n v="40700"/>
    <s v="Revenues - Third Parties"/>
    <x v="0"/>
    <x v="13"/>
    <n v="2026"/>
    <n v="6"/>
    <s v="USD"/>
    <n v="246.00110062499999"/>
    <m/>
    <n v="246.00110062499999"/>
    <x v="6"/>
    <m/>
    <m/>
    <m/>
    <m/>
    <m/>
    <m/>
    <m/>
    <m/>
    <m/>
    <m/>
  </r>
  <r>
    <x v="1"/>
    <x v="23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1"/>
    <x v="1"/>
    <s v="Brazil"/>
    <x v="1"/>
    <n v="40700"/>
    <s v="Revenues - Third Parties"/>
    <x v="0"/>
    <x v="3"/>
    <n v="2026"/>
    <n v="6"/>
    <s v="USD"/>
    <n v="397.36378500000001"/>
    <m/>
    <n v="397.36378500000001"/>
    <x v="6"/>
    <m/>
    <m/>
    <m/>
    <m/>
    <m/>
    <m/>
    <m/>
    <m/>
    <m/>
    <m/>
  </r>
  <r>
    <x v="1"/>
    <x v="231"/>
    <x v="1"/>
    <s v="Brazil"/>
    <x v="0"/>
    <n v="40700"/>
    <s v="Revenues - Third Parties"/>
    <x v="0"/>
    <x v="9"/>
    <n v="2026"/>
    <n v="6"/>
    <s v="USD"/>
    <n v="198.701486375"/>
    <m/>
    <n v="198.701486375"/>
    <x v="6"/>
    <m/>
    <m/>
    <m/>
    <m/>
    <m/>
    <m/>
    <m/>
    <m/>
    <m/>
    <m/>
  </r>
  <r>
    <x v="1"/>
    <x v="231"/>
    <x v="1"/>
    <s v="Brazil"/>
    <x v="3"/>
    <n v="40700"/>
    <s v="Revenues - Third Parties"/>
    <x v="0"/>
    <x v="71"/>
    <n v="2026"/>
    <n v="6"/>
    <s v="USD"/>
    <n v="249.86109399999998"/>
    <m/>
    <n v="249.86109399999998"/>
    <x v="6"/>
    <n v="1"/>
    <m/>
    <m/>
    <m/>
    <m/>
    <m/>
    <m/>
    <m/>
    <m/>
    <m/>
  </r>
  <r>
    <x v="1"/>
    <x v="231"/>
    <x v="1"/>
    <s v="Brazil"/>
    <x v="4"/>
    <n v="40700"/>
    <s v="Revenues - Third Parties"/>
    <x v="0"/>
    <x v="120"/>
    <n v="2026"/>
    <n v="6"/>
    <s v="USD"/>
    <n v="67.050240250000016"/>
    <m/>
    <n v="67.050240250000016"/>
    <x v="6"/>
    <m/>
    <m/>
    <m/>
    <m/>
    <m/>
    <m/>
    <m/>
    <m/>
    <m/>
    <m/>
  </r>
  <r>
    <x v="1"/>
    <x v="61"/>
    <x v="1"/>
    <s v="Brazil"/>
    <x v="1"/>
    <n v="40700"/>
    <s v="Revenues - Third Parties"/>
    <x v="0"/>
    <x v="24"/>
    <n v="2026"/>
    <n v="6"/>
    <s v="USD"/>
    <n v="407.20970718749999"/>
    <m/>
    <n v="407.20970718749999"/>
    <x v="6"/>
    <n v="1"/>
    <m/>
    <m/>
    <m/>
    <m/>
    <m/>
    <m/>
    <m/>
    <m/>
    <m/>
  </r>
  <r>
    <x v="1"/>
    <x v="61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1"/>
    <x v="1"/>
    <s v="Brazil"/>
    <x v="2"/>
    <n v="40700"/>
    <s v="Revenues - Third Parties"/>
    <x v="0"/>
    <x v="5"/>
    <n v="2026"/>
    <n v="6"/>
    <s v="USD"/>
    <n v="338.20987637500002"/>
    <m/>
    <n v="338.20987637500002"/>
    <x v="6"/>
    <n v="1"/>
    <m/>
    <m/>
    <m/>
    <m/>
    <m/>
    <m/>
    <m/>
    <m/>
    <m/>
  </r>
  <r>
    <x v="1"/>
    <x v="61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61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1"/>
    <x v="1"/>
    <s v="Brazil"/>
    <x v="0"/>
    <n v="40700"/>
    <s v="Revenues - Third Parties"/>
    <x v="0"/>
    <x v="9"/>
    <n v="2026"/>
    <n v="6"/>
    <s v="USD"/>
    <n v="397.40297275"/>
    <m/>
    <n v="397.40297275"/>
    <x v="6"/>
    <m/>
    <m/>
    <m/>
    <m/>
    <m/>
    <m/>
    <m/>
    <m/>
    <m/>
    <m/>
  </r>
  <r>
    <x v="1"/>
    <x v="61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694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9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2"/>
    <x v="1"/>
    <s v="Brazil"/>
    <x v="2"/>
    <n v="40700"/>
    <s v="Revenues - Third Parties"/>
    <x v="0"/>
    <x v="5"/>
    <n v="2026"/>
    <n v="6"/>
    <s v="USD"/>
    <n v="217.90348387500001"/>
    <m/>
    <n v="217.90348387500001"/>
    <x v="6"/>
    <n v="1"/>
    <m/>
    <m/>
    <m/>
    <m/>
    <m/>
    <m/>
    <m/>
    <m/>
    <m/>
  </r>
  <r>
    <x v="1"/>
    <x v="62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2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63"/>
    <x v="1"/>
    <s v="Brazil"/>
    <x v="1"/>
    <n v="40700"/>
    <s v="Revenues - Third Parties"/>
    <x v="0"/>
    <x v="24"/>
    <n v="2026"/>
    <n v="6"/>
    <s v="USD"/>
    <n v="81.441941437499977"/>
    <m/>
    <n v="81.441941437499977"/>
    <x v="6"/>
    <n v="1"/>
    <m/>
    <m/>
    <m/>
    <m/>
    <m/>
    <m/>
    <m/>
    <m/>
    <m/>
  </r>
  <r>
    <x v="1"/>
    <x v="63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3"/>
    <x v="1"/>
    <s v="Brazil"/>
    <x v="2"/>
    <n v="40700"/>
    <s v="Revenues - Third Parties"/>
    <x v="0"/>
    <x v="15"/>
    <n v="2026"/>
    <n v="6"/>
    <s v="USD"/>
    <n v="1169.3232722499999"/>
    <m/>
    <n v="1169.3232722499999"/>
    <x v="6"/>
    <n v="1"/>
    <m/>
    <m/>
    <m/>
    <m/>
    <m/>
    <m/>
    <m/>
    <m/>
    <m/>
  </r>
  <r>
    <x v="1"/>
    <x v="63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63"/>
    <x v="1"/>
    <s v="Brazil"/>
    <x v="3"/>
    <n v="40700"/>
    <s v="Revenues - Third Parties"/>
    <x v="0"/>
    <x v="16"/>
    <n v="2026"/>
    <n v="6"/>
    <s v="USD"/>
    <n v="521.92204837499992"/>
    <m/>
    <n v="521.92204837499992"/>
    <x v="6"/>
    <n v="1"/>
    <m/>
    <m/>
    <m/>
    <m/>
    <m/>
    <m/>
    <m/>
    <m/>
    <m/>
  </r>
  <r>
    <x v="1"/>
    <x v="63"/>
    <x v="1"/>
    <s v="Brazil"/>
    <x v="4"/>
    <n v="40700"/>
    <s v="Revenues - Third Parties"/>
    <x v="0"/>
    <x v="119"/>
    <n v="2026"/>
    <n v="6"/>
    <s v="USD"/>
    <n v="12.109014749999998"/>
    <m/>
    <n v="12.109014749999998"/>
    <x v="6"/>
    <m/>
    <m/>
    <m/>
    <m/>
    <m/>
    <m/>
    <m/>
    <m/>
    <m/>
    <m/>
  </r>
  <r>
    <x v="1"/>
    <x v="63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3"/>
    <x v="1"/>
    <s v="Brazil"/>
    <x v="2"/>
    <n v="40700"/>
    <s v="Revenues - Third Parties"/>
    <x v="0"/>
    <x v="105"/>
    <n v="2026"/>
    <n v="6"/>
    <s v="USD"/>
    <n v="325.88532900000001"/>
    <m/>
    <n v="325.88532900000001"/>
    <x v="6"/>
    <n v="1"/>
    <m/>
    <m/>
    <m/>
    <m/>
    <m/>
    <m/>
    <m/>
    <m/>
    <m/>
  </r>
  <r>
    <x v="1"/>
    <x v="63"/>
    <x v="1"/>
    <s v="Brazil"/>
    <x v="3"/>
    <n v="40700"/>
    <s v="Revenues - Third Parties"/>
    <x v="0"/>
    <x v="13"/>
    <n v="2026"/>
    <n v="6"/>
    <s v="USD"/>
    <n v="369.00165093749996"/>
    <m/>
    <n v="369.00165093749996"/>
    <x v="6"/>
    <m/>
    <m/>
    <m/>
    <m/>
    <m/>
    <m/>
    <m/>
    <m/>
    <m/>
    <m/>
  </r>
  <r>
    <x v="1"/>
    <x v="63"/>
    <x v="1"/>
    <s v="Brazil"/>
    <x v="3"/>
    <n v="40700"/>
    <s v="Revenues - Third Parties"/>
    <x v="0"/>
    <x v="7"/>
    <n v="2026"/>
    <n v="6"/>
    <s v="USD"/>
    <n v="246.00110062499999"/>
    <m/>
    <n v="246.00110062499999"/>
    <x v="6"/>
    <m/>
    <m/>
    <m/>
    <m/>
    <m/>
    <m/>
    <m/>
    <m/>
    <m/>
    <m/>
  </r>
  <r>
    <x v="1"/>
    <x v="6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3"/>
    <x v="1"/>
    <s v="Brazil"/>
    <x v="0"/>
    <n v="40700"/>
    <s v="Revenues - Third Parties"/>
    <x v="0"/>
    <x v="9"/>
    <n v="2026"/>
    <n v="6"/>
    <s v="USD"/>
    <n v="695.45520231249998"/>
    <m/>
    <n v="695.45520231249998"/>
    <x v="6"/>
    <m/>
    <m/>
    <m/>
    <m/>
    <m/>
    <m/>
    <m/>
    <m/>
    <m/>
    <m/>
  </r>
  <r>
    <x v="1"/>
    <x v="63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63"/>
    <x v="1"/>
    <s v="Brazil"/>
    <x v="3"/>
    <n v="40700"/>
    <s v="Revenues - Third Parties"/>
    <x v="0"/>
    <x v="71"/>
    <n v="2026"/>
    <n v="6"/>
    <s v="USD"/>
    <n v="374.79164099999991"/>
    <m/>
    <n v="374.79164099999991"/>
    <x v="6"/>
    <n v="1"/>
    <m/>
    <m/>
    <m/>
    <m/>
    <m/>
    <m/>
    <m/>
    <m/>
    <m/>
  </r>
  <r>
    <x v="1"/>
    <x v="63"/>
    <x v="1"/>
    <s v="Brazil"/>
    <x v="4"/>
    <n v="40700"/>
    <s v="Revenues - Third Parties"/>
    <x v="0"/>
    <x v="120"/>
    <n v="2026"/>
    <n v="6"/>
    <s v="USD"/>
    <n v="9.0915579999999991"/>
    <m/>
    <n v="9.0915579999999991"/>
    <x v="6"/>
    <m/>
    <m/>
    <m/>
    <m/>
    <m/>
    <m/>
    <m/>
    <m/>
    <m/>
    <m/>
  </r>
  <r>
    <x v="1"/>
    <x v="64"/>
    <x v="1"/>
    <s v="Brazil"/>
    <x v="1"/>
    <n v="40700"/>
    <s v="Revenues - Third Parties"/>
    <x v="0"/>
    <x v="24"/>
    <n v="2026"/>
    <n v="6"/>
    <s v="USD"/>
    <n v="54.294627625000004"/>
    <m/>
    <n v="54.294627625000004"/>
    <x v="6"/>
    <n v="1"/>
    <m/>
    <m/>
    <m/>
    <m/>
    <m/>
    <m/>
    <m/>
    <m/>
    <m/>
  </r>
  <r>
    <x v="1"/>
    <x v="64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4"/>
    <x v="1"/>
    <s v="Brazil"/>
    <x v="2"/>
    <n v="40700"/>
    <s v="Revenues - Third Parties"/>
    <x v="0"/>
    <x v="5"/>
    <n v="2026"/>
    <n v="6"/>
    <s v="USD"/>
    <n v="570.74018793749997"/>
    <m/>
    <n v="570.74018793749997"/>
    <x v="6"/>
    <n v="1"/>
    <m/>
    <m/>
    <m/>
    <m/>
    <m/>
    <m/>
    <m/>
    <m/>
    <m/>
  </r>
  <r>
    <x v="1"/>
    <x v="64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6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4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64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305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305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305"/>
    <x v="1"/>
    <s v="Brazil"/>
    <x v="2"/>
    <n v="40700"/>
    <s v="Revenues - Third Parties"/>
    <x v="0"/>
    <x v="5"/>
    <n v="2026"/>
    <n v="6"/>
    <s v="USD"/>
    <n v="469.70437149999998"/>
    <m/>
    <n v="469.70437149999998"/>
    <x v="6"/>
    <n v="1"/>
    <m/>
    <m/>
    <m/>
    <m/>
    <m/>
    <m/>
    <m/>
    <m/>
    <m/>
  </r>
  <r>
    <x v="1"/>
    <x v="305"/>
    <x v="1"/>
    <s v="Brazil"/>
    <x v="3"/>
    <n v="40700"/>
    <s v="Revenues - Third Parties"/>
    <x v="0"/>
    <x v="70"/>
    <n v="2026"/>
    <n v="6"/>
    <s v="USD"/>
    <n v="606.96926281249989"/>
    <m/>
    <n v="606.96926281249989"/>
    <x v="6"/>
    <m/>
    <m/>
    <m/>
    <m/>
    <m/>
    <m/>
    <m/>
    <m/>
    <m/>
    <m/>
  </r>
  <r>
    <x v="1"/>
    <x v="305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30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305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305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232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232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232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232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23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2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66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6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7"/>
    <x v="1"/>
    <s v="Brazil"/>
    <x v="1"/>
    <n v="40700"/>
    <s v="Revenues - Third Parties"/>
    <x v="0"/>
    <x v="24"/>
    <n v="2026"/>
    <n v="6"/>
    <s v="USD"/>
    <n v="190.0311966875"/>
    <m/>
    <n v="190.0311966875"/>
    <x v="6"/>
    <n v="1"/>
    <m/>
    <m/>
    <m/>
    <m/>
    <m/>
    <m/>
    <m/>
    <m/>
    <m/>
  </r>
  <r>
    <x v="1"/>
    <x v="67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7"/>
    <x v="1"/>
    <s v="Brazil"/>
    <x v="3"/>
    <n v="40700"/>
    <s v="Revenues - Third Parties"/>
    <x v="0"/>
    <x v="62"/>
    <n v="2026"/>
    <n v="6"/>
    <s v="USD"/>
    <n v="61.495376687499999"/>
    <m/>
    <n v="61.495376687499999"/>
    <x v="6"/>
    <m/>
    <m/>
    <m/>
    <m/>
    <m/>
    <m/>
    <m/>
    <m/>
    <m/>
    <m/>
  </r>
  <r>
    <x v="1"/>
    <x v="67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7"/>
    <x v="1"/>
    <s v="Brazil"/>
    <x v="3"/>
    <n v="40700"/>
    <s v="Revenues - Third Parties"/>
    <x v="0"/>
    <x v="16"/>
    <n v="2026"/>
    <n v="6"/>
    <s v="USD"/>
    <n v="173.97401612500002"/>
    <m/>
    <n v="173.97401612500002"/>
    <x v="6"/>
    <n v="1"/>
    <m/>
    <m/>
    <m/>
    <m/>
    <m/>
    <m/>
    <m/>
    <m/>
    <m/>
  </r>
  <r>
    <x v="1"/>
    <x v="67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67"/>
    <x v="1"/>
    <s v="Brazil"/>
    <x v="2"/>
    <n v="40700"/>
    <s v="Revenues - Third Parties"/>
    <x v="0"/>
    <x v="105"/>
    <n v="2026"/>
    <n v="6"/>
    <s v="USD"/>
    <n v="1813.2563802500001"/>
    <m/>
    <n v="1813.2563802500001"/>
    <x v="6"/>
    <n v="1"/>
    <m/>
    <m/>
    <m/>
    <m/>
    <m/>
    <m/>
    <m/>
    <m/>
    <m/>
  </r>
  <r>
    <x v="1"/>
    <x v="67"/>
    <x v="1"/>
    <s v="Brazil"/>
    <x v="3"/>
    <n v="40700"/>
    <s v="Revenues - Third Parties"/>
    <x v="0"/>
    <x v="13"/>
    <n v="2026"/>
    <n v="6"/>
    <s v="USD"/>
    <n v="123.0005503125"/>
    <m/>
    <n v="123.0005503125"/>
    <x v="6"/>
    <m/>
    <m/>
    <m/>
    <m/>
    <m/>
    <m/>
    <m/>
    <m/>
    <m/>
    <m/>
  </r>
  <r>
    <x v="1"/>
    <x v="6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7"/>
    <x v="1"/>
    <s v="Brazil"/>
    <x v="0"/>
    <n v="40700"/>
    <s v="Revenues - Third Parties"/>
    <x v="0"/>
    <x v="9"/>
    <n v="2026"/>
    <n v="6"/>
    <s v="USD"/>
    <n v="397.40297275"/>
    <m/>
    <n v="397.40297275"/>
    <x v="6"/>
    <m/>
    <m/>
    <m/>
    <m/>
    <m/>
    <m/>
    <m/>
    <m/>
    <m/>
    <m/>
  </r>
  <r>
    <x v="1"/>
    <x v="67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67"/>
    <x v="1"/>
    <s v="Brazil"/>
    <x v="3"/>
    <n v="40700"/>
    <s v="Revenues - Third Parties"/>
    <x v="0"/>
    <x v="71"/>
    <n v="2026"/>
    <n v="6"/>
    <s v="USD"/>
    <n v="124.93054699999999"/>
    <m/>
    <n v="124.93054699999999"/>
    <x v="6"/>
    <n v="1"/>
    <m/>
    <m/>
    <m/>
    <m/>
    <m/>
    <m/>
    <m/>
    <m/>
    <m/>
  </r>
  <r>
    <x v="1"/>
    <x v="70"/>
    <x v="1"/>
    <s v="Brazil"/>
    <x v="3"/>
    <n v="40700"/>
    <s v="Revenues - Third Parties"/>
    <x v="0"/>
    <x v="62"/>
    <n v="2026"/>
    <n v="6"/>
    <s v="USD"/>
    <n v="61.495376687499999"/>
    <m/>
    <n v="61.495376687499999"/>
    <x v="6"/>
    <m/>
    <m/>
    <m/>
    <m/>
    <m/>
    <m/>
    <m/>
    <m/>
    <m/>
    <m/>
  </r>
  <r>
    <x v="1"/>
    <x v="70"/>
    <x v="1"/>
    <s v="Brazil"/>
    <x v="2"/>
    <n v="40700"/>
    <s v="Revenues - Third Parties"/>
    <x v="0"/>
    <x v="5"/>
    <n v="2026"/>
    <n v="6"/>
    <s v="USD"/>
    <n v="689.38110106249997"/>
    <m/>
    <n v="689.38110106249997"/>
    <x v="6"/>
    <n v="1"/>
    <m/>
    <m/>
    <m/>
    <m/>
    <m/>
    <m/>
    <m/>
    <m/>
    <m/>
  </r>
  <r>
    <x v="1"/>
    <x v="70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70"/>
    <x v="1"/>
    <s v="Brazil"/>
    <x v="3"/>
    <n v="40700"/>
    <s v="Revenues - Third Parties"/>
    <x v="0"/>
    <x v="16"/>
    <n v="2026"/>
    <n v="6"/>
    <s v="USD"/>
    <n v="173.97401612500002"/>
    <m/>
    <n v="173.97401612500002"/>
    <x v="6"/>
    <n v="1"/>
    <m/>
    <m/>
    <m/>
    <m/>
    <m/>
    <m/>
    <m/>
    <m/>
    <m/>
  </r>
  <r>
    <x v="1"/>
    <x v="70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70"/>
    <x v="1"/>
    <s v="Brazil"/>
    <x v="2"/>
    <n v="40700"/>
    <s v="Revenues - Third Parties"/>
    <x v="0"/>
    <x v="105"/>
    <n v="2026"/>
    <n v="6"/>
    <s v="USD"/>
    <n v="1870.8427788749996"/>
    <m/>
    <n v="1870.8427788749996"/>
    <x v="6"/>
    <n v="1"/>
    <m/>
    <m/>
    <m/>
    <m/>
    <m/>
    <m/>
    <m/>
    <m/>
    <m/>
  </r>
  <r>
    <x v="1"/>
    <x v="70"/>
    <x v="1"/>
    <s v="Brazil"/>
    <x v="3"/>
    <n v="40700"/>
    <s v="Revenues - Third Parties"/>
    <x v="0"/>
    <x v="13"/>
    <n v="2026"/>
    <n v="6"/>
    <s v="USD"/>
    <n v="123.0005503125"/>
    <m/>
    <n v="123.0005503125"/>
    <x v="6"/>
    <m/>
    <m/>
    <m/>
    <m/>
    <m/>
    <m/>
    <m/>
    <m/>
    <m/>
    <m/>
  </r>
  <r>
    <x v="1"/>
    <x v="7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0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70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70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70"/>
    <x v="1"/>
    <s v="Brazil"/>
    <x v="3"/>
    <n v="40700"/>
    <s v="Revenues - Third Parties"/>
    <x v="0"/>
    <x v="71"/>
    <n v="2026"/>
    <n v="6"/>
    <s v="USD"/>
    <n v="124.93054699999999"/>
    <m/>
    <n v="124.93054699999999"/>
    <x v="6"/>
    <n v="1"/>
    <m/>
    <m/>
    <m/>
    <m/>
    <m/>
    <m/>
    <m/>
    <m/>
    <m/>
  </r>
  <r>
    <x v="1"/>
    <x v="71"/>
    <x v="1"/>
    <s v="Brazil"/>
    <x v="2"/>
    <n v="40700"/>
    <s v="Revenues - Third Parties"/>
    <x v="0"/>
    <x v="5"/>
    <n v="2026"/>
    <n v="6"/>
    <s v="USD"/>
    <n v="236.10619374999999"/>
    <m/>
    <n v="236.10619374999999"/>
    <x v="6"/>
    <n v="1"/>
    <m/>
    <m/>
    <m/>
    <m/>
    <m/>
    <m/>
    <m/>
    <m/>
    <m/>
  </r>
  <r>
    <x v="1"/>
    <x v="7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1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307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307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307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307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30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233"/>
    <x v="1"/>
    <s v="Brazil"/>
    <x v="3"/>
    <n v="40700"/>
    <s v="Revenues - Third Parties"/>
    <x v="0"/>
    <x v="70"/>
    <n v="2026"/>
    <n v="6"/>
    <s v="USD"/>
    <n v="971.1508204999999"/>
    <m/>
    <n v="971.1508204999999"/>
    <x v="6"/>
    <m/>
    <m/>
    <m/>
    <m/>
    <m/>
    <m/>
    <m/>
    <m/>
    <m/>
    <m/>
  </r>
  <r>
    <x v="1"/>
    <x v="233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23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4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74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74"/>
    <x v="1"/>
    <s v="Brazil"/>
    <x v="2"/>
    <n v="40700"/>
    <s v="Revenues - Third Parties"/>
    <x v="0"/>
    <x v="5"/>
    <n v="2026"/>
    <n v="6"/>
    <s v="USD"/>
    <n v="234.85218574999999"/>
    <m/>
    <n v="234.85218574999999"/>
    <x v="6"/>
    <n v="1"/>
    <m/>
    <m/>
    <m/>
    <m/>
    <m/>
    <m/>
    <m/>
    <m/>
    <m/>
  </r>
  <r>
    <x v="1"/>
    <x v="74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74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7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4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74"/>
    <x v="1"/>
    <s v="Brazil"/>
    <x v="0"/>
    <n v="40700"/>
    <s v="Revenues - Third Parties"/>
    <x v="0"/>
    <x v="9"/>
    <n v="2026"/>
    <n v="6"/>
    <s v="USD"/>
    <n v="198.701486375"/>
    <m/>
    <n v="198.701486375"/>
    <x v="6"/>
    <m/>
    <m/>
    <m/>
    <m/>
    <m/>
    <m/>
    <m/>
    <m/>
    <m/>
    <m/>
  </r>
  <r>
    <x v="1"/>
    <x v="74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76"/>
    <x v="1"/>
    <s v="Brazil"/>
    <x v="2"/>
    <n v="40700"/>
    <s v="Revenues - Third Parties"/>
    <x v="0"/>
    <x v="15"/>
    <n v="2026"/>
    <n v="6"/>
    <s v="USD"/>
    <n v="453.54922156249989"/>
    <m/>
    <n v="453.54922156249989"/>
    <x v="6"/>
    <n v="1"/>
    <m/>
    <m/>
    <m/>
    <m/>
    <m/>
    <m/>
    <m/>
    <m/>
    <m/>
  </r>
  <r>
    <x v="1"/>
    <x v="76"/>
    <x v="1"/>
    <s v="Brazil"/>
    <x v="3"/>
    <n v="40700"/>
    <s v="Revenues - Third Parties"/>
    <x v="0"/>
    <x v="70"/>
    <n v="2026"/>
    <n v="6"/>
    <s v="USD"/>
    <n v="971.1508204999999"/>
    <m/>
    <n v="971.1508204999999"/>
    <x v="6"/>
    <m/>
    <m/>
    <m/>
    <m/>
    <m/>
    <m/>
    <m/>
    <m/>
    <m/>
    <m/>
  </r>
  <r>
    <x v="1"/>
    <x v="76"/>
    <x v="1"/>
    <s v="Brazil"/>
    <x v="3"/>
    <n v="40700"/>
    <s v="Revenues - Third Parties"/>
    <x v="0"/>
    <x v="16"/>
    <n v="2026"/>
    <n v="6"/>
    <s v="USD"/>
    <n v="173.97401612500002"/>
    <m/>
    <n v="173.97401612500002"/>
    <x v="6"/>
    <n v="1"/>
    <m/>
    <m/>
    <m/>
    <m/>
    <m/>
    <m/>
    <m/>
    <m/>
    <m/>
  </r>
  <r>
    <x v="1"/>
    <x v="76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76"/>
    <x v="1"/>
    <s v="Brazil"/>
    <x v="3"/>
    <n v="40700"/>
    <s v="Revenues - Third Parties"/>
    <x v="0"/>
    <x v="13"/>
    <n v="2026"/>
    <n v="6"/>
    <s v="USD"/>
    <n v="123.0005503125"/>
    <m/>
    <n v="123.0005503125"/>
    <x v="6"/>
    <m/>
    <m/>
    <m/>
    <m/>
    <m/>
    <m/>
    <m/>
    <m/>
    <m/>
    <m/>
  </r>
  <r>
    <x v="1"/>
    <x v="7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6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76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76"/>
    <x v="1"/>
    <s v="Brazil"/>
    <x v="3"/>
    <n v="40700"/>
    <s v="Revenues - Third Parties"/>
    <x v="0"/>
    <x v="71"/>
    <n v="2026"/>
    <n v="6"/>
    <s v="USD"/>
    <n v="124.93054699999999"/>
    <m/>
    <n v="124.93054699999999"/>
    <x v="6"/>
    <n v="1"/>
    <m/>
    <m/>
    <m/>
    <m/>
    <m/>
    <m/>
    <m/>
    <m/>
    <m/>
  </r>
  <r>
    <x v="1"/>
    <x v="77"/>
    <x v="1"/>
    <s v="Brazil"/>
    <x v="3"/>
    <n v="40700"/>
    <s v="Revenues - Third Parties"/>
    <x v="0"/>
    <x v="70"/>
    <n v="2026"/>
    <n v="6"/>
    <s v="USD"/>
    <n v="364.18155768750006"/>
    <m/>
    <n v="364.18155768750006"/>
    <x v="6"/>
    <m/>
    <m/>
    <m/>
    <m/>
    <m/>
    <m/>
    <m/>
    <m/>
    <m/>
    <m/>
  </r>
  <r>
    <x v="1"/>
    <x v="77"/>
    <x v="1"/>
    <s v="Brazil"/>
    <x v="0"/>
    <n v="40700"/>
    <s v="Revenues - Third Parties"/>
    <x v="0"/>
    <x v="77"/>
    <n v="2026"/>
    <n v="6"/>
    <s v="USD"/>
    <n v="496.75371593749998"/>
    <m/>
    <n v="496.75371593749998"/>
    <x v="6"/>
    <m/>
    <m/>
    <m/>
    <m/>
    <m/>
    <m/>
    <m/>
    <m/>
    <m/>
    <m/>
  </r>
  <r>
    <x v="1"/>
    <x v="7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8"/>
    <x v="1"/>
    <s v="Brazil"/>
    <x v="2"/>
    <n v="40700"/>
    <s v="Revenues - Third Parties"/>
    <x v="0"/>
    <x v="5"/>
    <n v="2026"/>
    <n v="6"/>
    <s v="USD"/>
    <n v="553.86986156250009"/>
    <m/>
    <n v="553.86986156250009"/>
    <x v="6"/>
    <n v="1"/>
    <m/>
    <m/>
    <m/>
    <m/>
    <m/>
    <m/>
    <m/>
    <m/>
    <m/>
  </r>
  <r>
    <x v="1"/>
    <x v="78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78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7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8"/>
    <x v="1"/>
    <s v="Brazil"/>
    <x v="1"/>
    <n v="40700"/>
    <s v="Revenues - Third Parties"/>
    <x v="0"/>
    <x v="3"/>
    <n v="2026"/>
    <n v="6"/>
    <s v="USD"/>
    <n v="397.36378500000001"/>
    <m/>
    <n v="397.36378500000001"/>
    <x v="6"/>
    <m/>
    <m/>
    <m/>
    <m/>
    <m/>
    <m/>
    <m/>
    <m/>
    <m/>
    <m/>
  </r>
  <r>
    <x v="1"/>
    <x v="78"/>
    <x v="1"/>
    <s v="Brazil"/>
    <x v="0"/>
    <n v="40700"/>
    <s v="Revenues - Third Parties"/>
    <x v="0"/>
    <x v="10"/>
    <n v="2026"/>
    <n v="6"/>
    <s v="USD"/>
    <n v="170.29036762500002"/>
    <m/>
    <n v="170.29036762500002"/>
    <x v="6"/>
    <m/>
    <m/>
    <m/>
    <m/>
    <m/>
    <m/>
    <m/>
    <m/>
    <m/>
    <m/>
  </r>
  <r>
    <x v="1"/>
    <x v="79"/>
    <x v="1"/>
    <s v="Brazil"/>
    <x v="2"/>
    <n v="40700"/>
    <s v="Revenues - Third Parties"/>
    <x v="0"/>
    <x v="5"/>
    <n v="2026"/>
    <n v="6"/>
    <s v="USD"/>
    <n v="246.07947612500001"/>
    <m/>
    <n v="246.07947612500001"/>
    <x v="6"/>
    <n v="1"/>
    <m/>
    <m/>
    <m/>
    <m/>
    <m/>
    <m/>
    <m/>
    <m/>
    <m/>
  </r>
  <r>
    <x v="1"/>
    <x v="79"/>
    <x v="1"/>
    <s v="Brazil"/>
    <x v="3"/>
    <n v="40700"/>
    <s v="Revenues - Third Parties"/>
    <x v="0"/>
    <x v="70"/>
    <n v="2026"/>
    <n v="6"/>
    <s v="USD"/>
    <n v="364.18155768750006"/>
    <m/>
    <n v="364.18155768750006"/>
    <x v="6"/>
    <m/>
    <m/>
    <m/>
    <m/>
    <m/>
    <m/>
    <m/>
    <m/>
    <m/>
    <m/>
  </r>
  <r>
    <x v="1"/>
    <x v="79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7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79"/>
    <x v="1"/>
    <s v="Brazil"/>
    <x v="1"/>
    <n v="40700"/>
    <s v="Revenues - Third Parties"/>
    <x v="0"/>
    <x v="3"/>
    <n v="2026"/>
    <n v="6"/>
    <s v="USD"/>
    <n v="264.90918999999997"/>
    <m/>
    <n v="264.90918999999997"/>
    <x v="6"/>
    <m/>
    <m/>
    <m/>
    <m/>
    <m/>
    <m/>
    <m/>
    <m/>
    <m/>
    <m/>
  </r>
  <r>
    <x v="1"/>
    <x v="309"/>
    <x v="1"/>
    <s v="Brazil"/>
    <x v="2"/>
    <n v="40700"/>
    <s v="Revenues - Third Parties"/>
    <x v="0"/>
    <x v="15"/>
    <n v="2026"/>
    <n v="6"/>
    <s v="USD"/>
    <n v="673.26513887500005"/>
    <m/>
    <n v="673.26513887500005"/>
    <x v="6"/>
    <n v="1"/>
    <m/>
    <m/>
    <m/>
    <m/>
    <m/>
    <m/>
    <m/>
    <m/>
    <m/>
  </r>
  <r>
    <x v="1"/>
    <x v="309"/>
    <x v="1"/>
    <s v="Brazil"/>
    <x v="3"/>
    <n v="40700"/>
    <s v="Revenues - Third Parties"/>
    <x v="0"/>
    <x v="16"/>
    <n v="2026"/>
    <n v="6"/>
    <s v="USD"/>
    <n v="173.97401612500002"/>
    <m/>
    <n v="173.97401612500002"/>
    <x v="6"/>
    <n v="1"/>
    <m/>
    <m/>
    <m/>
    <m/>
    <m/>
    <m/>
    <m/>
    <m/>
    <m/>
  </r>
  <r>
    <x v="1"/>
    <x v="309"/>
    <x v="1"/>
    <s v="Brazil"/>
    <x v="3"/>
    <n v="40700"/>
    <s v="Revenues - Third Parties"/>
    <x v="0"/>
    <x v="11"/>
    <n v="2026"/>
    <n v="6"/>
    <s v="USD"/>
    <n v="333.56612799999999"/>
    <m/>
    <n v="333.56612799999999"/>
    <x v="6"/>
    <n v="1"/>
    <m/>
    <m/>
    <m/>
    <m/>
    <m/>
    <m/>
    <m/>
    <m/>
    <m/>
  </r>
  <r>
    <x v="1"/>
    <x v="309"/>
    <x v="1"/>
    <s v="Brazil"/>
    <x v="4"/>
    <n v="40700"/>
    <s v="Revenues - Third Parties"/>
    <x v="0"/>
    <x v="119"/>
    <n v="2026"/>
    <n v="6"/>
    <s v="USD"/>
    <n v="6.0545073749999991"/>
    <m/>
    <n v="6.0545073749999991"/>
    <x v="6"/>
    <m/>
    <m/>
    <m/>
    <m/>
    <m/>
    <m/>
    <m/>
    <m/>
    <m/>
    <m/>
  </r>
  <r>
    <x v="1"/>
    <x v="309"/>
    <x v="1"/>
    <s v="Brazil"/>
    <x v="3"/>
    <n v="40700"/>
    <s v="Revenues - Third Parties"/>
    <x v="0"/>
    <x v="13"/>
    <n v="2026"/>
    <n v="6"/>
    <s v="USD"/>
    <n v="123.0005503125"/>
    <m/>
    <n v="123.0005503125"/>
    <x v="6"/>
    <m/>
    <m/>
    <m/>
    <m/>
    <m/>
    <m/>
    <m/>
    <m/>
    <m/>
    <m/>
  </r>
  <r>
    <x v="1"/>
    <x v="309"/>
    <x v="1"/>
    <s v="Brazil"/>
    <x v="3"/>
    <n v="40700"/>
    <s v="Revenues - Third Parties"/>
    <x v="0"/>
    <x v="14"/>
    <n v="2026"/>
    <n v="6"/>
    <s v="USD"/>
    <n v="295.18172687499998"/>
    <m/>
    <n v="295.18172687499998"/>
    <x v="6"/>
    <m/>
    <m/>
    <m/>
    <m/>
    <m/>
    <m/>
    <m/>
    <m/>
    <m/>
    <m/>
  </r>
  <r>
    <x v="1"/>
    <x v="30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309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309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309"/>
    <x v="1"/>
    <s v="Brazil"/>
    <x v="0"/>
    <n v="40700"/>
    <s v="Revenues - Third Parties"/>
    <x v="0"/>
    <x v="10"/>
    <n v="2026"/>
    <n v="6"/>
    <s v="USD"/>
    <n v="510.87110287500002"/>
    <m/>
    <n v="510.87110287500002"/>
    <x v="6"/>
    <m/>
    <m/>
    <m/>
    <m/>
    <m/>
    <m/>
    <m/>
    <m/>
    <m/>
    <m/>
  </r>
  <r>
    <x v="1"/>
    <x v="309"/>
    <x v="1"/>
    <s v="Brazil"/>
    <x v="3"/>
    <n v="40700"/>
    <s v="Revenues - Third Parties"/>
    <x v="0"/>
    <x v="71"/>
    <n v="2026"/>
    <n v="6"/>
    <s v="USD"/>
    <n v="124.93054699999999"/>
    <m/>
    <n v="124.93054699999999"/>
    <x v="6"/>
    <n v="1"/>
    <m/>
    <m/>
    <m/>
    <m/>
    <m/>
    <m/>
    <m/>
    <m/>
    <m/>
  </r>
  <r>
    <x v="1"/>
    <x v="309"/>
    <x v="1"/>
    <s v="Brazil"/>
    <x v="3"/>
    <n v="40700"/>
    <s v="Revenues - Third Parties"/>
    <x v="0"/>
    <x v="89"/>
    <n v="2026"/>
    <n v="6"/>
    <s v="USD"/>
    <n v="249.86109399999998"/>
    <m/>
    <n v="249.86109399999998"/>
    <x v="6"/>
    <n v="1"/>
    <m/>
    <m/>
    <m/>
    <m/>
    <m/>
    <m/>
    <m/>
    <m/>
    <m/>
  </r>
  <r>
    <x v="1"/>
    <x v="309"/>
    <x v="1"/>
    <s v="Brazil"/>
    <x v="4"/>
    <n v="40700"/>
    <s v="Revenues - Third Parties"/>
    <x v="0"/>
    <x v="120"/>
    <n v="2026"/>
    <n v="6"/>
    <s v="USD"/>
    <n v="13.637336999999999"/>
    <m/>
    <n v="13.637336999999999"/>
    <x v="6"/>
    <m/>
    <m/>
    <m/>
    <m/>
    <m/>
    <m/>
    <m/>
    <m/>
    <m/>
    <m/>
  </r>
  <r>
    <x v="1"/>
    <x v="81"/>
    <x v="1"/>
    <s v="Brazil"/>
    <x v="3"/>
    <n v="40700"/>
    <s v="Revenues - Third Parties"/>
    <x v="0"/>
    <x v="70"/>
    <n v="2026"/>
    <n v="6"/>
    <s v="USD"/>
    <n v="606.96926281249989"/>
    <m/>
    <n v="606.96926281249989"/>
    <x v="6"/>
    <m/>
    <m/>
    <m/>
    <m/>
    <m/>
    <m/>
    <m/>
    <m/>
    <m/>
    <m/>
  </r>
  <r>
    <x v="1"/>
    <x v="81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8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2"/>
    <x v="1"/>
    <s v="Brazil"/>
    <x v="2"/>
    <n v="40700"/>
    <s v="Revenues - Third Parties"/>
    <x v="0"/>
    <x v="15"/>
    <n v="2026"/>
    <n v="6"/>
    <s v="USD"/>
    <n v="497.94894231249987"/>
    <m/>
    <n v="497.94894231249987"/>
    <x v="6"/>
    <n v="1"/>
    <m/>
    <m/>
    <m/>
    <m/>
    <m/>
    <m/>
    <m/>
    <m/>
    <m/>
  </r>
  <r>
    <x v="1"/>
    <x v="82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82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82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8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2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82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83"/>
    <x v="1"/>
    <s v="Brazil"/>
    <x v="1"/>
    <n v="40700"/>
    <s v="Revenues - Third Parties"/>
    <x v="0"/>
    <x v="24"/>
    <n v="2026"/>
    <n v="6"/>
    <s v="USD"/>
    <n v="81.441941437499977"/>
    <m/>
    <n v="81.441941437499977"/>
    <x v="6"/>
    <n v="1"/>
    <m/>
    <m/>
    <m/>
    <m/>
    <m/>
    <m/>
    <m/>
    <m/>
    <m/>
  </r>
  <r>
    <x v="1"/>
    <x v="83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83"/>
    <x v="1"/>
    <s v="Brazil"/>
    <x v="3"/>
    <n v="40700"/>
    <s v="Revenues - Third Parties"/>
    <x v="0"/>
    <x v="76"/>
    <n v="2026"/>
    <n v="6"/>
    <s v="USD"/>
    <n v="630.72683624999991"/>
    <m/>
    <n v="630.72683624999991"/>
    <x v="6"/>
    <m/>
    <m/>
    <m/>
    <m/>
    <m/>
    <m/>
    <m/>
    <m/>
    <m/>
    <m/>
  </r>
  <r>
    <x v="1"/>
    <x v="83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8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3"/>
    <x v="1"/>
    <s v="Brazil"/>
    <x v="6"/>
    <n v="40700"/>
    <s v="Revenues - Third Parties"/>
    <x v="0"/>
    <x v="32"/>
    <n v="2026"/>
    <n v="6"/>
    <s v="USD"/>
    <n v="2260.7387250000002"/>
    <m/>
    <n v="2260.7387250000002"/>
    <x v="6"/>
    <n v="1"/>
    <m/>
    <m/>
    <m/>
    <m/>
    <m/>
    <m/>
    <m/>
    <m/>
    <m/>
  </r>
  <r>
    <x v="1"/>
    <x v="83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85"/>
    <x v="1"/>
    <s v="Brazil"/>
    <x v="2"/>
    <n v="40700"/>
    <s v="Revenues - Third Parties"/>
    <x v="0"/>
    <x v="15"/>
    <n v="2026"/>
    <n v="6"/>
    <s v="USD"/>
    <n v="805.67074918749995"/>
    <m/>
    <n v="805.67074918749995"/>
    <x v="6"/>
    <n v="1"/>
    <m/>
    <m/>
    <m/>
    <m/>
    <m/>
    <m/>
    <m/>
    <m/>
    <m/>
  </r>
  <r>
    <x v="1"/>
    <x v="85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85"/>
    <x v="1"/>
    <s v="Brazil"/>
    <x v="3"/>
    <n v="40700"/>
    <s v="Revenues - Third Parties"/>
    <x v="0"/>
    <x v="7"/>
    <n v="2026"/>
    <n v="6"/>
    <s v="USD"/>
    <n v="492.00220124999998"/>
    <m/>
    <n v="492.00220124999998"/>
    <x v="6"/>
    <m/>
    <m/>
    <m/>
    <m/>
    <m/>
    <m/>
    <m/>
    <m/>
    <m/>
    <m/>
  </r>
  <r>
    <x v="1"/>
    <x v="8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7"/>
    <x v="1"/>
    <s v="Brazil"/>
    <x v="3"/>
    <n v="40700"/>
    <s v="Revenues - Third Parties"/>
    <x v="0"/>
    <x v="70"/>
    <n v="2026"/>
    <n v="6"/>
    <s v="USD"/>
    <n v="606.96926281249989"/>
    <m/>
    <n v="606.96926281249989"/>
    <x v="6"/>
    <m/>
    <m/>
    <m/>
    <m/>
    <m/>
    <m/>
    <m/>
    <m/>
    <m/>
    <m/>
  </r>
  <r>
    <x v="1"/>
    <x v="87"/>
    <x v="1"/>
    <s v="Brazil"/>
    <x v="0"/>
    <n v="40700"/>
    <s v="Revenues - Third Parties"/>
    <x v="0"/>
    <x v="77"/>
    <n v="2026"/>
    <n v="6"/>
    <s v="USD"/>
    <n v="496.75371593749998"/>
    <m/>
    <n v="496.75371593749998"/>
    <x v="6"/>
    <m/>
    <m/>
    <m/>
    <m/>
    <m/>
    <m/>
    <m/>
    <m/>
    <m/>
    <m/>
  </r>
  <r>
    <x v="1"/>
    <x v="87"/>
    <x v="1"/>
    <s v="Brazil"/>
    <x v="2"/>
    <n v="40700"/>
    <s v="Revenues - Third Parties"/>
    <x v="0"/>
    <x v="105"/>
    <n v="2026"/>
    <n v="6"/>
    <s v="USD"/>
    <n v="50.552197500000013"/>
    <m/>
    <n v="50.552197500000013"/>
    <x v="6"/>
    <n v="1"/>
    <m/>
    <m/>
    <m/>
    <m/>
    <m/>
    <m/>
    <m/>
    <m/>
    <m/>
  </r>
  <r>
    <x v="1"/>
    <x v="87"/>
    <x v="1"/>
    <s v="Brazil"/>
    <x v="3"/>
    <n v="40700"/>
    <s v="Revenues - Third Parties"/>
    <x v="0"/>
    <x v="122"/>
    <n v="2026"/>
    <n v="6"/>
    <s v="USD"/>
    <n v="43.674747375000003"/>
    <m/>
    <n v="43.674747375000003"/>
    <x v="6"/>
    <m/>
    <m/>
    <m/>
    <m/>
    <m/>
    <m/>
    <m/>
    <m/>
    <m/>
    <m/>
  </r>
  <r>
    <x v="1"/>
    <x v="87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8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7"/>
    <x v="1"/>
    <s v="Brazil"/>
    <x v="0"/>
    <n v="40700"/>
    <s v="Revenues - Third Parties"/>
    <x v="0"/>
    <x v="9"/>
    <n v="2026"/>
    <n v="6"/>
    <s v="USD"/>
    <n v="198.701486375"/>
    <m/>
    <n v="198.701486375"/>
    <x v="6"/>
    <m/>
    <m/>
    <m/>
    <m/>
    <m/>
    <m/>
    <m/>
    <m/>
    <m/>
    <m/>
  </r>
  <r>
    <x v="1"/>
    <x v="88"/>
    <x v="1"/>
    <s v="Brazil"/>
    <x v="2"/>
    <n v="40700"/>
    <s v="Revenues - Third Parties"/>
    <x v="0"/>
    <x v="15"/>
    <n v="2026"/>
    <n v="6"/>
    <s v="USD"/>
    <n v="277.38069143749999"/>
    <m/>
    <n v="277.38069143749999"/>
    <x v="6"/>
    <n v="1"/>
    <m/>
    <m/>
    <m/>
    <m/>
    <m/>
    <m/>
    <m/>
    <m/>
    <m/>
  </r>
  <r>
    <x v="1"/>
    <x v="88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88"/>
    <x v="1"/>
    <s v="Brazil"/>
    <x v="3"/>
    <n v="40700"/>
    <s v="Revenues - Third Parties"/>
    <x v="0"/>
    <x v="16"/>
    <n v="2026"/>
    <n v="6"/>
    <s v="USD"/>
    <n v="173.97401612500002"/>
    <m/>
    <n v="173.97401612500002"/>
    <x v="6"/>
    <n v="1"/>
    <m/>
    <m/>
    <m/>
    <m/>
    <m/>
    <m/>
    <m/>
    <m/>
    <m/>
  </r>
  <r>
    <x v="1"/>
    <x v="88"/>
    <x v="1"/>
    <s v="Brazil"/>
    <x v="3"/>
    <n v="40700"/>
    <s v="Revenues - Third Parties"/>
    <x v="0"/>
    <x v="13"/>
    <n v="2026"/>
    <n v="6"/>
    <s v="USD"/>
    <n v="123.0005503125"/>
    <m/>
    <n v="123.0005503125"/>
    <x v="6"/>
    <m/>
    <m/>
    <m/>
    <m/>
    <m/>
    <m/>
    <m/>
    <m/>
    <m/>
    <m/>
  </r>
  <r>
    <x v="1"/>
    <x v="8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8"/>
    <x v="1"/>
    <s v="Brazil"/>
    <x v="0"/>
    <n v="40700"/>
    <s v="Revenues - Third Parties"/>
    <x v="0"/>
    <x v="9"/>
    <n v="2026"/>
    <n v="6"/>
    <s v="USD"/>
    <n v="198.701486375"/>
    <m/>
    <n v="198.701486375"/>
    <x v="6"/>
    <m/>
    <m/>
    <m/>
    <m/>
    <m/>
    <m/>
    <m/>
    <m/>
    <m/>
    <m/>
  </r>
  <r>
    <x v="1"/>
    <x v="88"/>
    <x v="1"/>
    <s v="Brazil"/>
    <x v="3"/>
    <n v="40700"/>
    <s v="Revenues - Third Parties"/>
    <x v="0"/>
    <x v="71"/>
    <n v="2026"/>
    <n v="6"/>
    <s v="USD"/>
    <n v="124.93054699999999"/>
    <m/>
    <n v="124.93054699999999"/>
    <x v="6"/>
    <n v="1"/>
    <m/>
    <m/>
    <m/>
    <m/>
    <m/>
    <m/>
    <m/>
    <m/>
    <m/>
  </r>
  <r>
    <x v="1"/>
    <x v="89"/>
    <x v="1"/>
    <s v="Brazil"/>
    <x v="3"/>
    <n v="40700"/>
    <s v="Revenues - Third Parties"/>
    <x v="0"/>
    <x v="70"/>
    <n v="2026"/>
    <n v="6"/>
    <s v="USD"/>
    <n v="728.36311537500012"/>
    <m/>
    <n v="728.36311537500012"/>
    <x v="6"/>
    <m/>
    <m/>
    <m/>
    <m/>
    <m/>
    <m/>
    <m/>
    <m/>
    <m/>
    <m/>
  </r>
  <r>
    <x v="1"/>
    <x v="89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8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89"/>
    <x v="1"/>
    <s v="Brazil"/>
    <x v="1"/>
    <n v="40700"/>
    <s v="Revenues - Third Parties"/>
    <x v="0"/>
    <x v="3"/>
    <n v="2026"/>
    <n v="6"/>
    <s v="USD"/>
    <n v="132.45459499999998"/>
    <m/>
    <n v="132.45459499999998"/>
    <x v="6"/>
    <m/>
    <m/>
    <m/>
    <m/>
    <m/>
    <m/>
    <m/>
    <m/>
    <m/>
    <m/>
  </r>
  <r>
    <x v="1"/>
    <x v="89"/>
    <x v="1"/>
    <s v="Brazil"/>
    <x v="0"/>
    <n v="40700"/>
    <s v="Revenues - Third Parties"/>
    <x v="0"/>
    <x v="9"/>
    <n v="2026"/>
    <n v="6"/>
    <s v="USD"/>
    <n v="99.350743187500001"/>
    <m/>
    <n v="99.350743187500001"/>
    <x v="6"/>
    <m/>
    <m/>
    <m/>
    <m/>
    <m/>
    <m/>
    <m/>
    <m/>
    <m/>
    <m/>
  </r>
  <r>
    <x v="1"/>
    <x v="91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91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2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92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92"/>
    <x v="1"/>
    <s v="Brazil"/>
    <x v="3"/>
    <n v="40700"/>
    <s v="Revenues - Third Parties"/>
    <x v="0"/>
    <x v="76"/>
    <n v="2026"/>
    <n v="6"/>
    <s v="USD"/>
    <n v="1892.1805087499995"/>
    <m/>
    <n v="1892.1805087499995"/>
    <x v="6"/>
    <m/>
    <m/>
    <m/>
    <m/>
    <m/>
    <m/>
    <m/>
    <m/>
    <m/>
    <m/>
  </r>
  <r>
    <x v="1"/>
    <x v="92"/>
    <x v="1"/>
    <s v="Brazil"/>
    <x v="3"/>
    <n v="40700"/>
    <s v="Revenues - Third Parties"/>
    <x v="0"/>
    <x v="70"/>
    <n v="2026"/>
    <n v="6"/>
    <s v="USD"/>
    <n v="3156.2401666249998"/>
    <m/>
    <n v="3156.2401666249998"/>
    <x v="6"/>
    <m/>
    <m/>
    <m/>
    <m/>
    <m/>
    <m/>
    <m/>
    <m/>
    <m/>
    <m/>
  </r>
  <r>
    <x v="1"/>
    <x v="92"/>
    <x v="1"/>
    <s v="Brazil"/>
    <x v="0"/>
    <n v="40700"/>
    <s v="Revenues - Third Parties"/>
    <x v="0"/>
    <x v="84"/>
    <n v="2026"/>
    <n v="6"/>
    <s v="USD"/>
    <n v="510.87110287500002"/>
    <m/>
    <n v="510.87110287500002"/>
    <x v="6"/>
    <m/>
    <m/>
    <m/>
    <m/>
    <m/>
    <m/>
    <m/>
    <m/>
    <m/>
    <m/>
  </r>
  <r>
    <x v="1"/>
    <x v="92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9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2"/>
    <x v="1"/>
    <s v="Brazil"/>
    <x v="6"/>
    <n v="40700"/>
    <s v="Revenues - Third Parties"/>
    <x v="0"/>
    <x v="32"/>
    <n v="2026"/>
    <n v="6"/>
    <s v="USD"/>
    <n v="3177.8349750000002"/>
    <m/>
    <n v="3177.8349750000002"/>
    <x v="6"/>
    <n v="1"/>
    <m/>
    <m/>
    <m/>
    <m/>
    <m/>
    <m/>
    <m/>
    <m/>
    <m/>
  </r>
  <r>
    <x v="1"/>
    <x v="93"/>
    <x v="1"/>
    <s v="Brazil"/>
    <x v="1"/>
    <n v="40700"/>
    <s v="Revenues - Third Parties"/>
    <x v="0"/>
    <x v="24"/>
    <n v="2026"/>
    <n v="6"/>
    <s v="USD"/>
    <n v="27.147313812500002"/>
    <m/>
    <n v="27.147313812500002"/>
    <x v="6"/>
    <n v="1"/>
    <m/>
    <m/>
    <m/>
    <m/>
    <m/>
    <m/>
    <m/>
    <m/>
    <m/>
  </r>
  <r>
    <x v="1"/>
    <x v="93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93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93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93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3"/>
    <x v="1"/>
    <s v="Brazil"/>
    <x v="0"/>
    <n v="40700"/>
    <s v="Revenues - Third Parties"/>
    <x v="0"/>
    <x v="9"/>
    <n v="2026"/>
    <n v="6"/>
    <s v="USD"/>
    <n v="198.701486375"/>
    <m/>
    <n v="198.701486375"/>
    <x v="6"/>
    <m/>
    <m/>
    <m/>
    <m/>
    <m/>
    <m/>
    <m/>
    <m/>
    <m/>
    <m/>
  </r>
  <r>
    <x v="1"/>
    <x v="93"/>
    <x v="1"/>
    <s v="Brazil"/>
    <x v="0"/>
    <n v="40700"/>
    <s v="Revenues - Third Parties"/>
    <x v="0"/>
    <x v="42"/>
    <n v="2026"/>
    <n v="6"/>
    <s v="USD"/>
    <n v="99.350743187500001"/>
    <m/>
    <n v="99.350743187500001"/>
    <x v="6"/>
    <m/>
    <m/>
    <m/>
    <m/>
    <m/>
    <m/>
    <m/>
    <m/>
    <m/>
    <m/>
  </r>
  <r>
    <x v="1"/>
    <x v="695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69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94"/>
    <x v="1"/>
    <s v="Brazil"/>
    <x v="2"/>
    <n v="40700"/>
    <s v="Revenues - Third Parties"/>
    <x v="0"/>
    <x v="5"/>
    <n v="2026"/>
    <n v="6"/>
    <s v="USD"/>
    <n v="662.9685575625"/>
    <m/>
    <n v="662.9685575625"/>
    <x v="6"/>
    <n v="1"/>
    <m/>
    <m/>
    <m/>
    <m/>
    <m/>
    <m/>
    <m/>
    <m/>
    <m/>
  </r>
  <r>
    <x v="1"/>
    <x v="494"/>
    <x v="1"/>
    <s v="Brazil"/>
    <x v="3"/>
    <n v="40700"/>
    <s v="Revenues - Third Parties"/>
    <x v="0"/>
    <x v="76"/>
    <n v="2026"/>
    <n v="6"/>
    <s v="USD"/>
    <n v="630.72683624999991"/>
    <m/>
    <n v="630.72683624999991"/>
    <x v="6"/>
    <m/>
    <m/>
    <m/>
    <m/>
    <m/>
    <m/>
    <m/>
    <m/>
    <m/>
    <m/>
  </r>
  <r>
    <x v="1"/>
    <x v="494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494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49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494"/>
    <x v="1"/>
    <s v="Brazil"/>
    <x v="6"/>
    <n v="40700"/>
    <s v="Revenues - Third Parties"/>
    <x v="0"/>
    <x v="32"/>
    <n v="2026"/>
    <n v="6"/>
    <s v="USD"/>
    <n v="923.32169999999996"/>
    <m/>
    <n v="923.32169999999996"/>
    <x v="6"/>
    <n v="1"/>
    <m/>
    <m/>
    <m/>
    <m/>
    <m/>
    <m/>
    <m/>
    <m/>
    <m/>
  </r>
  <r>
    <x v="1"/>
    <x v="95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95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95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6"/>
    <x v="1"/>
    <s v="Brazil"/>
    <x v="3"/>
    <n v="40700"/>
    <s v="Revenues - Third Parties"/>
    <x v="0"/>
    <x v="76"/>
    <n v="2026"/>
    <n v="6"/>
    <s v="USD"/>
    <n v="630.72683624999991"/>
    <m/>
    <n v="630.72683624999991"/>
    <x v="6"/>
    <m/>
    <m/>
    <m/>
    <m/>
    <m/>
    <m/>
    <m/>
    <m/>
    <m/>
    <m/>
  </r>
  <r>
    <x v="1"/>
    <x v="96"/>
    <x v="1"/>
    <s v="Brazil"/>
    <x v="3"/>
    <n v="40700"/>
    <s v="Revenues - Third Parties"/>
    <x v="0"/>
    <x v="70"/>
    <n v="2026"/>
    <n v="6"/>
    <s v="USD"/>
    <n v="121.39385256249999"/>
    <m/>
    <n v="121.39385256249999"/>
    <x v="6"/>
    <m/>
    <m/>
    <m/>
    <m/>
    <m/>
    <m/>
    <m/>
    <m/>
    <m/>
    <m/>
  </r>
  <r>
    <x v="1"/>
    <x v="96"/>
    <x v="1"/>
    <s v="Brazil"/>
    <x v="0"/>
    <n v="40700"/>
    <s v="Revenues - Third Parties"/>
    <x v="0"/>
    <x v="77"/>
    <n v="2026"/>
    <n v="6"/>
    <s v="USD"/>
    <n v="198.701486375"/>
    <m/>
    <n v="198.701486375"/>
    <x v="6"/>
    <m/>
    <m/>
    <m/>
    <m/>
    <m/>
    <m/>
    <m/>
    <m/>
    <m/>
    <m/>
  </r>
  <r>
    <x v="1"/>
    <x v="9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6"/>
    <x v="1"/>
    <s v="Brazil"/>
    <x v="6"/>
    <n v="40700"/>
    <s v="Revenues - Third Parties"/>
    <x v="0"/>
    <x v="32"/>
    <n v="2026"/>
    <n v="6"/>
    <s v="USD"/>
    <n v="2871.9389999999999"/>
    <m/>
    <n v="2871.9389999999999"/>
    <x v="6"/>
    <n v="1"/>
    <m/>
    <m/>
    <m/>
    <m/>
    <m/>
    <m/>
    <m/>
    <m/>
    <m/>
  </r>
  <r>
    <x v="1"/>
    <x v="696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69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8"/>
    <x v="1"/>
    <s v="Brazil"/>
    <x v="2"/>
    <n v="40700"/>
    <s v="Revenues - Third Parties"/>
    <x v="0"/>
    <x v="15"/>
    <n v="2026"/>
    <n v="6"/>
    <s v="USD"/>
    <n v="1050.3590601875001"/>
    <m/>
    <n v="1050.3590601875001"/>
    <x v="6"/>
    <n v="1"/>
    <m/>
    <m/>
    <m/>
    <m/>
    <m/>
    <m/>
    <m/>
    <m/>
    <m/>
  </r>
  <r>
    <x v="1"/>
    <x v="98"/>
    <x v="1"/>
    <s v="Brazil"/>
    <x v="3"/>
    <n v="40700"/>
    <s v="Revenues - Third Parties"/>
    <x v="0"/>
    <x v="76"/>
    <n v="2026"/>
    <n v="6"/>
    <s v="USD"/>
    <n v="1261.4536724999998"/>
    <m/>
    <n v="1261.4536724999998"/>
    <x v="6"/>
    <m/>
    <m/>
    <m/>
    <m/>
    <m/>
    <m/>
    <m/>
    <m/>
    <m/>
    <m/>
  </r>
  <r>
    <x v="1"/>
    <x v="98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98"/>
    <x v="1"/>
    <s v="Brazil"/>
    <x v="0"/>
    <n v="40700"/>
    <s v="Revenues - Third Parties"/>
    <x v="0"/>
    <x v="77"/>
    <n v="2026"/>
    <n v="6"/>
    <s v="USD"/>
    <n v="496.75371593749998"/>
    <m/>
    <n v="496.75371593749998"/>
    <x v="6"/>
    <m/>
    <m/>
    <m/>
    <m/>
    <m/>
    <m/>
    <m/>
    <m/>
    <m/>
    <m/>
  </r>
  <r>
    <x v="1"/>
    <x v="98"/>
    <x v="1"/>
    <s v="Brazil"/>
    <x v="3"/>
    <n v="40700"/>
    <s v="Revenues - Third Parties"/>
    <x v="0"/>
    <x v="7"/>
    <n v="2026"/>
    <n v="6"/>
    <s v="USD"/>
    <n v="123.0005503125"/>
    <m/>
    <n v="123.0005503125"/>
    <x v="6"/>
    <m/>
    <m/>
    <m/>
    <m/>
    <m/>
    <m/>
    <m/>
    <m/>
    <m/>
    <m/>
  </r>
  <r>
    <x v="1"/>
    <x v="9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98"/>
    <x v="1"/>
    <s v="Brazil"/>
    <x v="6"/>
    <n v="40700"/>
    <s v="Revenues - Third Parties"/>
    <x v="0"/>
    <x v="32"/>
    <n v="2026"/>
    <n v="6"/>
    <s v="USD"/>
    <n v="4838.6238249999997"/>
    <m/>
    <n v="4838.6238249999997"/>
    <x v="6"/>
    <n v="1"/>
    <m/>
    <m/>
    <m/>
    <m/>
    <m/>
    <m/>
    <m/>
    <m/>
    <m/>
  </r>
  <r>
    <x v="1"/>
    <x v="98"/>
    <x v="1"/>
    <s v="Brazil"/>
    <x v="3"/>
    <n v="40700"/>
    <s v="Revenues - Third Parties"/>
    <x v="0"/>
    <x v="66"/>
    <n v="2026"/>
    <n v="6"/>
    <s v="USD"/>
    <n v="1230.0055031250001"/>
    <m/>
    <n v="1230.0055031250001"/>
    <x v="6"/>
    <m/>
    <m/>
    <m/>
    <m/>
    <m/>
    <m/>
    <m/>
    <m/>
    <m/>
    <m/>
  </r>
  <r>
    <x v="1"/>
    <x v="99"/>
    <x v="1"/>
    <s v="Brazil"/>
    <x v="3"/>
    <n v="40700"/>
    <s v="Revenues - Third Parties"/>
    <x v="0"/>
    <x v="70"/>
    <n v="2026"/>
    <n v="6"/>
    <s v="USD"/>
    <n v="242.78770512499997"/>
    <m/>
    <n v="242.78770512499997"/>
    <x v="6"/>
    <m/>
    <m/>
    <m/>
    <m/>
    <m/>
    <m/>
    <m/>
    <m/>
    <m/>
    <m/>
  </r>
  <r>
    <x v="1"/>
    <x v="99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0"/>
    <x v="1"/>
    <s v="Brazil"/>
    <x v="2"/>
    <n v="40700"/>
    <s v="Revenues - Third Parties"/>
    <x v="0"/>
    <x v="15"/>
    <n v="2026"/>
    <n v="6"/>
    <s v="USD"/>
    <n v="2687.5742704999998"/>
    <m/>
    <n v="2687.5742704999998"/>
    <x v="6"/>
    <n v="1"/>
    <m/>
    <m/>
    <m/>
    <m/>
    <m/>
    <m/>
    <m/>
    <m/>
    <m/>
  </r>
  <r>
    <x v="1"/>
    <x v="100"/>
    <x v="1"/>
    <s v="Brazil"/>
    <x v="3"/>
    <n v="40700"/>
    <s v="Revenues - Third Parties"/>
    <x v="0"/>
    <x v="76"/>
    <n v="2026"/>
    <n v="6"/>
    <s v="USD"/>
    <n v="630.72683624999991"/>
    <m/>
    <n v="630.72683624999991"/>
    <x v="6"/>
    <m/>
    <m/>
    <m/>
    <m/>
    <m/>
    <m/>
    <m/>
    <m/>
    <m/>
    <m/>
  </r>
  <r>
    <x v="1"/>
    <x v="100"/>
    <x v="1"/>
    <s v="Brazil"/>
    <x v="3"/>
    <n v="40700"/>
    <s v="Revenues - Third Parties"/>
    <x v="0"/>
    <x v="70"/>
    <n v="2026"/>
    <n v="6"/>
    <s v="USD"/>
    <n v="606.96926281249989"/>
    <m/>
    <n v="606.96926281249989"/>
    <x v="6"/>
    <m/>
    <m/>
    <m/>
    <m/>
    <m/>
    <m/>
    <m/>
    <m/>
    <m/>
    <m/>
  </r>
  <r>
    <x v="1"/>
    <x v="100"/>
    <x v="1"/>
    <s v="Brazil"/>
    <x v="0"/>
    <n v="40700"/>
    <s v="Revenues - Third Parties"/>
    <x v="0"/>
    <x v="77"/>
    <n v="2026"/>
    <n v="6"/>
    <s v="USD"/>
    <n v="993.50743187499995"/>
    <m/>
    <n v="993.50743187499995"/>
    <x v="6"/>
    <m/>
    <m/>
    <m/>
    <m/>
    <m/>
    <m/>
    <m/>
    <m/>
    <m/>
    <m/>
  </r>
  <r>
    <x v="1"/>
    <x v="100"/>
    <x v="1"/>
    <s v="Brazil"/>
    <x v="3"/>
    <n v="40700"/>
    <s v="Revenues - Third Parties"/>
    <x v="0"/>
    <x v="7"/>
    <n v="2026"/>
    <n v="6"/>
    <s v="USD"/>
    <n v="738.00330187499992"/>
    <m/>
    <n v="738.00330187499992"/>
    <x v="6"/>
    <m/>
    <m/>
    <m/>
    <m/>
    <m/>
    <m/>
    <m/>
    <m/>
    <m/>
    <m/>
  </r>
  <r>
    <x v="1"/>
    <x v="100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0"/>
    <x v="1"/>
    <s v="Brazil"/>
    <x v="6"/>
    <n v="40700"/>
    <s v="Revenues - Third Parties"/>
    <x v="0"/>
    <x v="32"/>
    <n v="2026"/>
    <n v="6"/>
    <s v="USD"/>
    <n v="13679.028649999998"/>
    <m/>
    <n v="13679.028649999998"/>
    <x v="6"/>
    <n v="1"/>
    <m/>
    <m/>
    <m/>
    <m/>
    <m/>
    <m/>
    <m/>
    <m/>
    <m/>
  </r>
  <r>
    <x v="1"/>
    <x v="100"/>
    <x v="1"/>
    <s v="Brazil"/>
    <x v="3"/>
    <n v="40700"/>
    <s v="Revenues - Third Parties"/>
    <x v="0"/>
    <x v="66"/>
    <n v="2026"/>
    <n v="6"/>
    <s v="USD"/>
    <n v="1476.0066037499998"/>
    <m/>
    <n v="1476.0066037499998"/>
    <x v="6"/>
    <m/>
    <m/>
    <m/>
    <m/>
    <m/>
    <m/>
    <m/>
    <m/>
    <m/>
    <m/>
  </r>
  <r>
    <x v="1"/>
    <x v="697"/>
    <x v="1"/>
    <s v="Brazil"/>
    <x v="3"/>
    <n v="40700"/>
    <s v="Revenues - Third Parties"/>
    <x v="0"/>
    <x v="70"/>
    <n v="2026"/>
    <n v="6"/>
    <s v="USD"/>
    <n v="364.18155768750006"/>
    <m/>
    <n v="364.18155768750006"/>
    <x v="6"/>
    <m/>
    <m/>
    <m/>
    <m/>
    <m/>
    <m/>
    <m/>
    <m/>
    <m/>
    <m/>
  </r>
  <r>
    <x v="1"/>
    <x v="697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2"/>
    <x v="1"/>
    <s v="Brazil"/>
    <x v="0"/>
    <n v="40700"/>
    <s v="Revenues - Third Parties"/>
    <x v="0"/>
    <x v="77"/>
    <n v="2026"/>
    <n v="6"/>
    <s v="USD"/>
    <n v="496.75371593749998"/>
    <m/>
    <n v="496.75371593749998"/>
    <x v="6"/>
    <m/>
    <m/>
    <m/>
    <m/>
    <m/>
    <m/>
    <m/>
    <m/>
    <m/>
    <m/>
  </r>
  <r>
    <x v="1"/>
    <x v="102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2"/>
    <x v="1"/>
    <s v="Brazil"/>
    <x v="3"/>
    <n v="40700"/>
    <s v="Revenues - Third Parties"/>
    <x v="0"/>
    <x v="66"/>
    <n v="2026"/>
    <n v="6"/>
    <s v="USD"/>
    <n v="123.0005503125"/>
    <m/>
    <n v="123.0005503125"/>
    <x v="6"/>
    <m/>
    <m/>
    <m/>
    <m/>
    <m/>
    <m/>
    <m/>
    <m/>
    <m/>
    <m/>
  </r>
  <r>
    <x v="1"/>
    <x v="102"/>
    <x v="1"/>
    <s v="Brazil"/>
    <x v="3"/>
    <n v="40700"/>
    <s v="Revenues - Third Parties"/>
    <x v="0"/>
    <x v="88"/>
    <n v="2026"/>
    <n v="6"/>
    <s v="USD"/>
    <n v="473.05492412500007"/>
    <m/>
    <n v="473.05492412500007"/>
    <x v="6"/>
    <m/>
    <m/>
    <m/>
    <m/>
    <m/>
    <m/>
    <m/>
    <m/>
    <m/>
    <m/>
  </r>
  <r>
    <x v="1"/>
    <x v="698"/>
    <x v="1"/>
    <s v="Brazil"/>
    <x v="1"/>
    <n v="40700"/>
    <s v="Revenues - Third Parties"/>
    <x v="0"/>
    <x v="24"/>
    <n v="2026"/>
    <n v="6"/>
    <s v="USD"/>
    <n v="108.58925525000001"/>
    <m/>
    <n v="108.58925525000001"/>
    <x v="6"/>
    <n v="1"/>
    <m/>
    <m/>
    <m/>
    <m/>
    <m/>
    <m/>
    <m/>
    <m/>
    <m/>
  </r>
  <r>
    <x v="1"/>
    <x v="698"/>
    <x v="1"/>
    <s v="Brazil"/>
    <x v="1"/>
    <n v="40700"/>
    <s v="Revenues - Third Parties"/>
    <x v="0"/>
    <x v="25"/>
    <n v="2026"/>
    <n v="6"/>
    <s v="USD"/>
    <n v="662.26317806249995"/>
    <m/>
    <n v="662.26317806249995"/>
    <x v="6"/>
    <m/>
    <m/>
    <m/>
    <m/>
    <m/>
    <m/>
    <m/>
    <m/>
    <m/>
    <m/>
  </r>
  <r>
    <x v="1"/>
    <x v="698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698"/>
    <x v="1"/>
    <s v="Brazil"/>
    <x v="3"/>
    <n v="40700"/>
    <s v="Revenues - Third Parties"/>
    <x v="0"/>
    <x v="21"/>
    <n v="2026"/>
    <n v="6"/>
    <s v="USD"/>
    <n v="123.0005503125"/>
    <m/>
    <n v="123.0005503125"/>
    <x v="6"/>
    <m/>
    <m/>
    <m/>
    <m/>
    <m/>
    <m/>
    <m/>
    <m/>
    <m/>
    <m/>
  </r>
  <r>
    <x v="1"/>
    <x v="698"/>
    <x v="1"/>
    <s v="Brazil"/>
    <x v="3"/>
    <n v="40700"/>
    <s v="Revenues - Third Parties"/>
    <x v="0"/>
    <x v="22"/>
    <n v="2026"/>
    <n v="6"/>
    <s v="USD"/>
    <n v="123.0005503125"/>
    <m/>
    <n v="123.0005503125"/>
    <x v="6"/>
    <m/>
    <m/>
    <m/>
    <m/>
    <m/>
    <m/>
    <m/>
    <m/>
    <m/>
    <m/>
  </r>
  <r>
    <x v="1"/>
    <x v="698"/>
    <x v="1"/>
    <s v="Brazil"/>
    <x v="0"/>
    <n v="40700"/>
    <s v="Revenues - Third Parties"/>
    <x v="0"/>
    <x v="9"/>
    <n v="2026"/>
    <n v="6"/>
    <s v="USD"/>
    <n v="2086.3656069374997"/>
    <m/>
    <n v="2086.3656069374997"/>
    <x v="6"/>
    <m/>
    <m/>
    <m/>
    <m/>
    <m/>
    <m/>
    <m/>
    <m/>
    <m/>
    <m/>
  </r>
  <r>
    <x v="1"/>
    <x v="698"/>
    <x v="1"/>
    <s v="Brazil"/>
    <x v="0"/>
    <n v="40700"/>
    <s v="Revenues - Third Parties"/>
    <x v="0"/>
    <x v="42"/>
    <n v="2026"/>
    <n v="6"/>
    <s v="USD"/>
    <n v="0"/>
    <m/>
    <n v="0"/>
    <x v="6"/>
    <m/>
    <m/>
    <m/>
    <m/>
    <m/>
    <m/>
    <m/>
    <m/>
    <m/>
    <m/>
  </r>
  <r>
    <x v="1"/>
    <x v="698"/>
    <x v="1"/>
    <s v="Brazil"/>
    <x v="0"/>
    <n v="40700"/>
    <s v="Revenues - Third Parties"/>
    <x v="0"/>
    <x v="10"/>
    <n v="2026"/>
    <n v="6"/>
    <s v="USD"/>
    <n v="851.45183812500011"/>
    <m/>
    <n v="851.45183812500011"/>
    <x v="6"/>
    <m/>
    <m/>
    <m/>
    <m/>
    <m/>
    <m/>
    <m/>
    <m/>
    <m/>
    <m/>
  </r>
  <r>
    <x v="1"/>
    <x v="104"/>
    <x v="1"/>
    <s v="Brazil"/>
    <x v="3"/>
    <n v="40700"/>
    <s v="Revenues - Third Parties"/>
    <x v="0"/>
    <x v="70"/>
    <n v="2026"/>
    <n v="6"/>
    <s v="USD"/>
    <n v="364.18155768750006"/>
    <m/>
    <n v="364.18155768750006"/>
    <x v="6"/>
    <m/>
    <m/>
    <m/>
    <m/>
    <m/>
    <m/>
    <m/>
    <m/>
    <m/>
    <m/>
  </r>
  <r>
    <x v="1"/>
    <x v="104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4"/>
    <x v="1"/>
    <s v="Brazil"/>
    <x v="3"/>
    <n v="40700"/>
    <s v="Revenues - Third Parties"/>
    <x v="0"/>
    <x v="88"/>
    <n v="2026"/>
    <n v="6"/>
    <s v="USD"/>
    <n v="473.05492412500007"/>
    <m/>
    <n v="473.05492412500007"/>
    <x v="6"/>
    <m/>
    <m/>
    <m/>
    <m/>
    <m/>
    <m/>
    <m/>
    <m/>
    <m/>
    <m/>
  </r>
  <r>
    <x v="1"/>
    <x v="106"/>
    <x v="1"/>
    <s v="Brazil"/>
    <x v="0"/>
    <n v="40700"/>
    <s v="Revenues - Third Parties"/>
    <x v="0"/>
    <x v="77"/>
    <n v="2026"/>
    <n v="6"/>
    <s v="USD"/>
    <n v="99.350743187500001"/>
    <m/>
    <n v="99.350743187500001"/>
    <x v="6"/>
    <m/>
    <m/>
    <m/>
    <m/>
    <m/>
    <m/>
    <m/>
    <m/>
    <m/>
    <m/>
  </r>
  <r>
    <x v="1"/>
    <x v="106"/>
    <x v="1"/>
    <s v="Brazil"/>
    <x v="3"/>
    <n v="40700"/>
    <s v="Revenues - Third Parties"/>
    <x v="0"/>
    <x v="26"/>
    <n v="2026"/>
    <n v="6"/>
    <s v="USD"/>
    <n v="304.50841137499998"/>
    <m/>
    <n v="304.50841137499998"/>
    <x v="6"/>
    <m/>
    <m/>
    <m/>
    <m/>
    <m/>
    <m/>
    <m/>
    <m/>
    <m/>
    <m/>
  </r>
  <r>
    <x v="1"/>
    <x v="106"/>
    <x v="1"/>
    <s v="Brazil"/>
    <x v="3"/>
    <n v="40700"/>
    <s v="Revenues - Third Parties"/>
    <x v="0"/>
    <x v="66"/>
    <n v="2026"/>
    <n v="6"/>
    <s v="USD"/>
    <n v="123.0005503125"/>
    <m/>
    <n v="123.0005503125"/>
    <x v="6"/>
    <m/>
    <m/>
    <m/>
    <m/>
    <m/>
    <m/>
    <m/>
    <m/>
    <m/>
    <m/>
  </r>
  <r>
    <x v="1"/>
    <x v="106"/>
    <x v="1"/>
    <s v="Brazil"/>
    <x v="3"/>
    <n v="40700"/>
    <s v="Revenues - Third Parties"/>
    <x v="0"/>
    <x v="88"/>
    <n v="2026"/>
    <n v="6"/>
    <s v="USD"/>
    <n v="473.05492412500007"/>
    <m/>
    <n v="473.05492412500007"/>
    <x v="6"/>
    <m/>
    <m/>
    <m/>
    <m/>
    <m/>
    <m/>
    <m/>
    <m/>
    <m/>
    <m/>
  </r>
  <r>
    <x v="4"/>
    <x v="699"/>
    <x v="49"/>
    <s v="Brazil"/>
    <x v="3"/>
    <n v="40700"/>
    <s v="Revenues - Third Parties"/>
    <x v="0"/>
    <x v="26"/>
    <n v="2026"/>
    <n v="6"/>
    <s v="USD"/>
    <n v="1696.9079985200001"/>
    <m/>
    <n v="1696.9079985200001"/>
    <x v="6"/>
    <m/>
    <m/>
    <m/>
    <m/>
    <m/>
    <m/>
    <m/>
    <m/>
    <m/>
    <m/>
  </r>
  <r>
    <x v="4"/>
    <x v="699"/>
    <x v="49"/>
    <s v="Brazil"/>
    <x v="0"/>
    <n v="40700"/>
    <s v="Revenues - Third Parties"/>
    <x v="0"/>
    <x v="9"/>
    <n v="2026"/>
    <n v="6"/>
    <s v="USD"/>
    <n v="1418.4334037649999"/>
    <m/>
    <n v="1418.4334037649999"/>
    <x v="6"/>
    <m/>
    <m/>
    <m/>
    <m/>
    <m/>
    <m/>
    <m/>
    <m/>
    <m/>
    <m/>
  </r>
  <r>
    <x v="4"/>
    <x v="699"/>
    <x v="49"/>
    <s v="Brazil"/>
    <x v="0"/>
    <n v="40700"/>
    <s v="Revenues - Third Parties"/>
    <x v="0"/>
    <x v="10"/>
    <n v="2026"/>
    <n v="6"/>
    <s v="USD"/>
    <n v="424.87701035499998"/>
    <m/>
    <n v="424.87701035499998"/>
    <x v="6"/>
    <m/>
    <m/>
    <m/>
    <m/>
    <m/>
    <m/>
    <m/>
    <m/>
    <m/>
    <m/>
  </r>
  <r>
    <x v="3"/>
    <x v="113"/>
    <x v="3"/>
    <s v="Brazil"/>
    <x v="2"/>
    <n v="40700"/>
    <s v="Revenues - Third Parties"/>
    <x v="0"/>
    <x v="15"/>
    <n v="2026"/>
    <n v="6"/>
    <s v="USD"/>
    <n v="1502.7947957049998"/>
    <m/>
    <n v="1502.7947957049998"/>
    <x v="6"/>
    <n v="1"/>
    <m/>
    <m/>
    <m/>
    <m/>
    <m/>
    <m/>
    <m/>
    <m/>
    <m/>
  </r>
  <r>
    <x v="3"/>
    <x v="113"/>
    <x v="3"/>
    <s v="Brazil"/>
    <x v="3"/>
    <n v="40700"/>
    <s v="Revenues - Third Parties"/>
    <x v="0"/>
    <x v="16"/>
    <n v="2026"/>
    <n v="6"/>
    <s v="USD"/>
    <n v="1257.0207404999999"/>
    <m/>
    <n v="1257.0207404999999"/>
    <x v="6"/>
    <n v="1"/>
    <m/>
    <m/>
    <m/>
    <m/>
    <m/>
    <m/>
    <m/>
    <m/>
    <m/>
  </r>
  <r>
    <x v="3"/>
    <x v="113"/>
    <x v="3"/>
    <s v="Brazil"/>
    <x v="3"/>
    <n v="40700"/>
    <s v="Revenues - Third Parties"/>
    <x v="0"/>
    <x v="14"/>
    <n v="2026"/>
    <n v="6"/>
    <s v="USD"/>
    <n v="1176.6194138999999"/>
    <m/>
    <n v="1176.6194138999999"/>
    <x v="6"/>
    <m/>
    <m/>
    <m/>
    <m/>
    <m/>
    <m/>
    <m/>
    <m/>
    <m/>
    <m/>
  </r>
  <r>
    <x v="3"/>
    <x v="113"/>
    <x v="3"/>
    <s v="Brazil"/>
    <x v="3"/>
    <n v="40700"/>
    <s v="Revenues - Third Parties"/>
    <x v="0"/>
    <x v="26"/>
    <n v="2026"/>
    <n v="6"/>
    <s v="USD"/>
    <n v="1631.6469217299998"/>
    <m/>
    <n v="1631.6469217299998"/>
    <x v="6"/>
    <m/>
    <m/>
    <m/>
    <m/>
    <m/>
    <m/>
    <m/>
    <m/>
    <m/>
    <m/>
  </r>
  <r>
    <x v="3"/>
    <x v="113"/>
    <x v="3"/>
    <s v="Brazil"/>
    <x v="1"/>
    <n v="40700"/>
    <s v="Revenues - Third Parties"/>
    <x v="0"/>
    <x v="3"/>
    <n v="2026"/>
    <n v="6"/>
    <s v="USD"/>
    <n v="545.56900173999998"/>
    <m/>
    <n v="545.56900173999998"/>
    <x v="6"/>
    <m/>
    <m/>
    <m/>
    <m/>
    <m/>
    <m/>
    <m/>
    <m/>
    <m/>
    <m/>
  </r>
  <r>
    <x v="3"/>
    <x v="113"/>
    <x v="3"/>
    <s v="Brazil"/>
    <x v="0"/>
    <n v="40700"/>
    <s v="Revenues - Third Parties"/>
    <x v="0"/>
    <x v="1"/>
    <n v="2026"/>
    <n v="6"/>
    <s v="USD"/>
    <n v="204.90338085000002"/>
    <m/>
    <n v="204.90338085000002"/>
    <x v="6"/>
    <m/>
    <m/>
    <m/>
    <m/>
    <m/>
    <m/>
    <m/>
    <m/>
    <m/>
    <m/>
  </r>
  <r>
    <x v="3"/>
    <x v="113"/>
    <x v="3"/>
    <s v="Brazil"/>
    <x v="0"/>
    <n v="40700"/>
    <s v="Revenues - Third Parties"/>
    <x v="0"/>
    <x v="10"/>
    <n v="2026"/>
    <n v="6"/>
    <s v="USD"/>
    <n v="2859.7571852149999"/>
    <m/>
    <n v="2859.7571852149999"/>
    <x v="6"/>
    <m/>
    <m/>
    <m/>
    <m/>
    <m/>
    <m/>
    <m/>
    <m/>
    <m/>
    <m/>
  </r>
  <r>
    <x v="3"/>
    <x v="113"/>
    <x v="3"/>
    <s v="Brazil"/>
    <x v="3"/>
    <n v="40700"/>
    <s v="Revenues - Third Parties"/>
    <x v="0"/>
    <x v="89"/>
    <n v="2026"/>
    <n v="6"/>
    <s v="USD"/>
    <n v="382.56631224000006"/>
    <m/>
    <n v="382.56631224000006"/>
    <x v="6"/>
    <n v="1"/>
    <m/>
    <m/>
    <m/>
    <m/>
    <m/>
    <m/>
    <m/>
    <m/>
    <m/>
  </r>
  <r>
    <x v="5"/>
    <x v="176"/>
    <x v="7"/>
    <s v="Brazil"/>
    <x v="6"/>
    <n v="40700"/>
    <s v="Revenues - Third Parties"/>
    <x v="0"/>
    <x v="32"/>
    <n v="2026"/>
    <n v="6"/>
    <s v="USD"/>
    <n v="-17521.424533079997"/>
    <m/>
    <n v="-17521.424533079997"/>
    <x v="6"/>
    <n v="1"/>
    <m/>
    <m/>
    <m/>
    <m/>
    <m/>
    <m/>
    <m/>
    <m/>
    <m/>
  </r>
  <r>
    <x v="0"/>
    <x v="141"/>
    <x v="0"/>
    <s v="Brazil"/>
    <x v="6"/>
    <n v="40700"/>
    <s v="Revenues - Third Parties"/>
    <x v="0"/>
    <x v="32"/>
    <n v="2026"/>
    <n v="6"/>
    <s v="USD"/>
    <n v="-7347.2933356799986"/>
    <m/>
    <n v="-7347.2933356799986"/>
    <x v="6"/>
    <n v="1"/>
    <m/>
    <m/>
    <m/>
    <m/>
    <m/>
    <m/>
    <m/>
    <m/>
    <m/>
  </r>
  <r>
    <x v="5"/>
    <x v="460"/>
    <x v="7"/>
    <s v="Brazil"/>
    <x v="6"/>
    <n v="40700"/>
    <s v="Revenues - Third Parties"/>
    <x v="0"/>
    <x v="32"/>
    <n v="2026"/>
    <n v="6"/>
    <s v="USD"/>
    <n v="-1405.2236352"/>
    <m/>
    <n v="-1405.2236352"/>
    <x v="6"/>
    <n v="1"/>
    <m/>
    <m/>
    <m/>
    <m/>
    <m/>
    <m/>
    <m/>
    <m/>
    <m/>
  </r>
  <r>
    <x v="5"/>
    <x v="183"/>
    <x v="7"/>
    <s v="Brazil"/>
    <x v="6"/>
    <n v="40700"/>
    <s v="Revenues - Third Parties"/>
    <x v="0"/>
    <x v="32"/>
    <n v="2026"/>
    <n v="6"/>
    <s v="USD"/>
    <n v="-9076.0885739999994"/>
    <m/>
    <n v="-9076.0885739999994"/>
    <x v="6"/>
    <n v="1"/>
    <m/>
    <m/>
    <m/>
    <m/>
    <m/>
    <m/>
    <m/>
    <m/>
    <m/>
  </r>
  <r>
    <x v="5"/>
    <x v="461"/>
    <x v="7"/>
    <s v="Brazil"/>
    <x v="6"/>
    <n v="40700"/>
    <s v="Revenues - Third Parties"/>
    <x v="0"/>
    <x v="32"/>
    <n v="2026"/>
    <n v="6"/>
    <s v="USD"/>
    <n v="-30279.985930199993"/>
    <m/>
    <n v="-30279.985930199993"/>
    <x v="6"/>
    <n v="1"/>
    <m/>
    <m/>
    <m/>
    <m/>
    <m/>
    <m/>
    <m/>
    <m/>
    <m/>
  </r>
  <r>
    <x v="5"/>
    <x v="187"/>
    <x v="7"/>
    <s v="Brazil"/>
    <x v="6"/>
    <n v="40700"/>
    <s v="Revenues - Third Parties"/>
    <x v="0"/>
    <x v="32"/>
    <n v="2026"/>
    <n v="6"/>
    <s v="USD"/>
    <n v="-21466.645390439993"/>
    <m/>
    <n v="-21466.645390439993"/>
    <x v="6"/>
    <n v="1"/>
    <m/>
    <m/>
    <m/>
    <m/>
    <m/>
    <m/>
    <m/>
    <m/>
    <m/>
  </r>
  <r>
    <x v="0"/>
    <x v="462"/>
    <x v="0"/>
    <s v="Brazil"/>
    <x v="6"/>
    <n v="40700"/>
    <s v="Revenues - Third Parties"/>
    <x v="0"/>
    <x v="32"/>
    <n v="2026"/>
    <n v="6"/>
    <s v="USD"/>
    <n v="-1825.6442427599995"/>
    <m/>
    <n v="-1825.6442427599995"/>
    <x v="6"/>
    <n v="1"/>
    <m/>
    <m/>
    <m/>
    <m/>
    <m/>
    <m/>
    <m/>
    <m/>
    <m/>
  </r>
  <r>
    <x v="5"/>
    <x v="125"/>
    <x v="7"/>
    <s v="Brazil"/>
    <x v="6"/>
    <n v="40700"/>
    <s v="Revenues - Third Parties"/>
    <x v="0"/>
    <x v="32"/>
    <n v="2026"/>
    <n v="6"/>
    <s v="USD"/>
    <n v="-29602.880125679996"/>
    <m/>
    <n v="-29602.880125679996"/>
    <x v="6"/>
    <n v="1"/>
    <m/>
    <m/>
    <m/>
    <m/>
    <m/>
    <m/>
    <m/>
    <m/>
    <m/>
  </r>
  <r>
    <x v="0"/>
    <x v="463"/>
    <x v="0"/>
    <s v="Brazil"/>
    <x v="6"/>
    <n v="40700"/>
    <s v="Revenues - Third Parties"/>
    <x v="0"/>
    <x v="32"/>
    <n v="2026"/>
    <n v="6"/>
    <s v="USD"/>
    <n v="-4540.6817858399991"/>
    <m/>
    <n v="-4540.6817858399991"/>
    <x v="6"/>
    <n v="1"/>
    <m/>
    <m/>
    <m/>
    <m/>
    <m/>
    <m/>
    <m/>
    <m/>
    <m/>
  </r>
  <r>
    <x v="0"/>
    <x v="464"/>
    <x v="0"/>
    <s v="Brazil"/>
    <x v="6"/>
    <n v="40700"/>
    <s v="Revenues - Third Parties"/>
    <x v="0"/>
    <x v="32"/>
    <n v="2026"/>
    <n v="6"/>
    <s v="USD"/>
    <n v="-5876.7107624399987"/>
    <m/>
    <n v="-5876.7107624399987"/>
    <x v="6"/>
    <n v="1"/>
    <m/>
    <m/>
    <m/>
    <m/>
    <m/>
    <m/>
    <m/>
    <m/>
    <m/>
  </r>
  <r>
    <x v="5"/>
    <x v="127"/>
    <x v="7"/>
    <s v="Brazil"/>
    <x v="6"/>
    <n v="40700"/>
    <s v="Revenues - Third Parties"/>
    <x v="0"/>
    <x v="32"/>
    <n v="2026"/>
    <n v="6"/>
    <s v="USD"/>
    <n v="-180263.28590999998"/>
    <m/>
    <n v="-180263.28590999998"/>
    <x v="6"/>
    <n v="1"/>
    <m/>
    <m/>
    <m/>
    <m/>
    <m/>
    <m/>
    <m/>
    <m/>
    <m/>
  </r>
  <r>
    <x v="0"/>
    <x v="465"/>
    <x v="0"/>
    <s v="Brazil"/>
    <x v="6"/>
    <n v="40700"/>
    <s v="Revenues - Third Parties"/>
    <x v="0"/>
    <x v="32"/>
    <n v="2026"/>
    <n v="6"/>
    <s v="USD"/>
    <n v="-107853.72200303998"/>
    <m/>
    <n v="-107853.72200303998"/>
    <x v="6"/>
    <n v="1"/>
    <m/>
    <m/>
    <m/>
    <m/>
    <m/>
    <m/>
    <m/>
    <m/>
    <m/>
  </r>
  <r>
    <x v="6"/>
    <x v="426"/>
    <x v="8"/>
    <s v="Brazil"/>
    <x v="6"/>
    <n v="40700"/>
    <s v="Revenues - Third Parties"/>
    <x v="0"/>
    <x v="32"/>
    <n v="2026"/>
    <n v="6"/>
    <s v="USD"/>
    <n v="-10587.719942159996"/>
    <m/>
    <n v="-10587.719942159996"/>
    <x v="6"/>
    <n v="1"/>
    <m/>
    <m/>
    <m/>
    <m/>
    <m/>
    <m/>
    <m/>
    <m/>
    <m/>
  </r>
  <r>
    <x v="0"/>
    <x v="466"/>
    <x v="0"/>
    <s v="Brazil"/>
    <x v="6"/>
    <n v="40700"/>
    <s v="Revenues - Third Parties"/>
    <x v="0"/>
    <x v="32"/>
    <n v="2026"/>
    <n v="6"/>
    <s v="USD"/>
    <n v="-392.40291480000002"/>
    <m/>
    <n v="-392.40291480000002"/>
    <x v="6"/>
    <n v="1"/>
    <m/>
    <m/>
    <m/>
    <m/>
    <m/>
    <m/>
    <m/>
    <m/>
    <m/>
  </r>
  <r>
    <x v="0"/>
    <x v="467"/>
    <x v="0"/>
    <s v="Brazil"/>
    <x v="6"/>
    <n v="40700"/>
    <s v="Revenues - Third Parties"/>
    <x v="0"/>
    <x v="32"/>
    <n v="2026"/>
    <n v="6"/>
    <s v="USD"/>
    <n v="-1858.5959279999997"/>
    <m/>
    <n v="-1858.5959279999997"/>
    <x v="6"/>
    <n v="1"/>
    <m/>
    <m/>
    <m/>
    <m/>
    <m/>
    <m/>
    <m/>
    <m/>
    <m/>
  </r>
  <r>
    <x v="5"/>
    <x v="129"/>
    <x v="7"/>
    <s v="Brazil"/>
    <x v="6"/>
    <n v="40700"/>
    <s v="Revenues - Third Parties"/>
    <x v="0"/>
    <x v="32"/>
    <n v="2026"/>
    <n v="6"/>
    <s v="USD"/>
    <n v="-46675.325453639998"/>
    <m/>
    <n v="-46675.325453639998"/>
    <x v="6"/>
    <n v="1"/>
    <m/>
    <m/>
    <m/>
    <m/>
    <m/>
    <m/>
    <m/>
    <m/>
    <m/>
  </r>
  <r>
    <x v="5"/>
    <x v="130"/>
    <x v="7"/>
    <s v="Brazil"/>
    <x v="6"/>
    <n v="40700"/>
    <s v="Revenues - Third Parties"/>
    <x v="0"/>
    <x v="32"/>
    <n v="2026"/>
    <n v="6"/>
    <s v="USD"/>
    <n v="-36319.707761159996"/>
    <m/>
    <n v="-36319.707761159996"/>
    <x v="6"/>
    <n v="1"/>
    <m/>
    <m/>
    <m/>
    <m/>
    <m/>
    <m/>
    <m/>
    <m/>
    <m/>
  </r>
  <r>
    <x v="0"/>
    <x v="357"/>
    <x v="0"/>
    <s v="Brazil"/>
    <x v="6"/>
    <n v="40700"/>
    <s v="Revenues - Third Parties"/>
    <x v="0"/>
    <x v="32"/>
    <n v="2026"/>
    <n v="6"/>
    <s v="USD"/>
    <n v="-961.68875447999972"/>
    <m/>
    <n v="-961.68875447999972"/>
    <x v="6"/>
    <n v="1"/>
    <m/>
    <m/>
    <m/>
    <m/>
    <m/>
    <m/>
    <m/>
    <m/>
    <m/>
  </r>
  <r>
    <x v="6"/>
    <x v="430"/>
    <x v="8"/>
    <s v="Brazil"/>
    <x v="6"/>
    <n v="40700"/>
    <s v="Revenues - Third Parties"/>
    <x v="0"/>
    <x v="32"/>
    <n v="2026"/>
    <n v="6"/>
    <s v="USD"/>
    <n v="-63471.467202719985"/>
    <m/>
    <n v="-63471.467202719985"/>
    <x v="6"/>
    <n v="1"/>
    <m/>
    <m/>
    <m/>
    <m/>
    <m/>
    <m/>
    <m/>
    <m/>
    <m/>
  </r>
  <r>
    <x v="4"/>
    <x v="468"/>
    <x v="51"/>
    <s v="Brazil"/>
    <x v="6"/>
    <n v="40700"/>
    <s v="Revenues - Third Parties"/>
    <x v="0"/>
    <x v="32"/>
    <n v="2026"/>
    <n v="6"/>
    <s v="USD"/>
    <n v="-33208.206989639999"/>
    <m/>
    <n v="-33208.206989639999"/>
    <x v="6"/>
    <n v="1"/>
    <m/>
    <m/>
    <m/>
    <m/>
    <m/>
    <m/>
    <m/>
    <m/>
    <m/>
  </r>
  <r>
    <x v="5"/>
    <x v="202"/>
    <x v="7"/>
    <s v="Brazil"/>
    <x v="6"/>
    <n v="40700"/>
    <s v="Revenues - Third Parties"/>
    <x v="0"/>
    <x v="32"/>
    <n v="2026"/>
    <n v="6"/>
    <s v="USD"/>
    <n v="-8347.2887329199984"/>
    <m/>
    <n v="-8347.2887329199984"/>
    <x v="6"/>
    <n v="1"/>
    <m/>
    <m/>
    <m/>
    <m/>
    <m/>
    <m/>
    <m/>
    <m/>
    <m/>
  </r>
  <r>
    <x v="4"/>
    <x v="469"/>
    <x v="52"/>
    <s v="Brazil"/>
    <x v="6"/>
    <n v="40700"/>
    <s v="Revenues - Third Parties"/>
    <x v="0"/>
    <x v="32"/>
    <n v="2026"/>
    <n v="6"/>
    <s v="USD"/>
    <n v="-723.48368759999994"/>
    <m/>
    <n v="-723.48368759999994"/>
    <x v="6"/>
    <n v="1"/>
    <m/>
    <m/>
    <m/>
    <m/>
    <m/>
    <m/>
    <m/>
    <m/>
    <m/>
  </r>
  <r>
    <x v="5"/>
    <x v="470"/>
    <x v="7"/>
    <s v="Brazil"/>
    <x v="6"/>
    <n v="40700"/>
    <s v="Revenues - Third Parties"/>
    <x v="0"/>
    <x v="32"/>
    <n v="2026"/>
    <n v="6"/>
    <s v="USD"/>
    <n v="-21355.472991719998"/>
    <m/>
    <n v="-21355.472991719998"/>
    <x v="6"/>
    <n v="1"/>
    <m/>
    <m/>
    <m/>
    <m/>
    <m/>
    <m/>
    <m/>
    <m/>
    <m/>
  </r>
  <r>
    <x v="5"/>
    <x v="204"/>
    <x v="7"/>
    <s v="Brazil"/>
    <x v="6"/>
    <n v="40700"/>
    <s v="Revenues - Third Parties"/>
    <x v="0"/>
    <x v="32"/>
    <n v="2026"/>
    <n v="6"/>
    <s v="USD"/>
    <n v="-5365.1806207199979"/>
    <m/>
    <n v="-5365.1806207199979"/>
    <x v="6"/>
    <n v="1"/>
    <m/>
    <m/>
    <m/>
    <m/>
    <m/>
    <m/>
    <m/>
    <m/>
    <m/>
  </r>
  <r>
    <x v="4"/>
    <x v="471"/>
    <x v="53"/>
    <s v="Brazil"/>
    <x v="6"/>
    <n v="40700"/>
    <s v="Revenues - Third Parties"/>
    <x v="0"/>
    <x v="32"/>
    <n v="2026"/>
    <n v="6"/>
    <s v="USD"/>
    <n v="-12843.840918239997"/>
    <m/>
    <n v="-12843.840918239997"/>
    <x v="6"/>
    <n v="1"/>
    <m/>
    <m/>
    <m/>
    <m/>
    <m/>
    <m/>
    <m/>
    <m/>
    <m/>
  </r>
  <r>
    <x v="0"/>
    <x v="472"/>
    <x v="0"/>
    <s v="Brazil"/>
    <x v="6"/>
    <n v="40700"/>
    <s v="Revenues - Third Parties"/>
    <x v="0"/>
    <x v="32"/>
    <n v="2026"/>
    <n v="6"/>
    <s v="USD"/>
    <n v="-1909.7043763199997"/>
    <m/>
    <n v="-1909.7043763199997"/>
    <x v="6"/>
    <n v="1"/>
    <m/>
    <m/>
    <m/>
    <m/>
    <m/>
    <m/>
    <m/>
    <m/>
    <m/>
  </r>
  <r>
    <x v="0"/>
    <x v="473"/>
    <x v="0"/>
    <s v="Brazil"/>
    <x v="6"/>
    <n v="40700"/>
    <s v="Revenues - Third Parties"/>
    <x v="0"/>
    <x v="32"/>
    <n v="2026"/>
    <n v="6"/>
    <s v="USD"/>
    <n v="-199.62914759999995"/>
    <m/>
    <n v="-199.62914759999995"/>
    <x v="6"/>
    <n v="1"/>
    <m/>
    <m/>
    <m/>
    <m/>
    <m/>
    <m/>
    <m/>
    <m/>
    <m/>
  </r>
  <r>
    <x v="5"/>
    <x v="474"/>
    <x v="7"/>
    <s v="Brazil"/>
    <x v="6"/>
    <n v="40700"/>
    <s v="Revenues - Third Parties"/>
    <x v="0"/>
    <x v="32"/>
    <n v="2026"/>
    <n v="6"/>
    <s v="USD"/>
    <n v="-19429.818979079992"/>
    <m/>
    <n v="-19429.818979079992"/>
    <x v="6"/>
    <n v="1"/>
    <m/>
    <m/>
    <m/>
    <m/>
    <m/>
    <m/>
    <m/>
    <m/>
    <m/>
  </r>
  <r>
    <x v="0"/>
    <x v="475"/>
    <x v="0"/>
    <s v="Brazil"/>
    <x v="6"/>
    <n v="40700"/>
    <s v="Revenues - Third Parties"/>
    <x v="0"/>
    <x v="32"/>
    <n v="2026"/>
    <n v="6"/>
    <s v="USD"/>
    <n v="-50075.741117039986"/>
    <m/>
    <n v="-50075.741117039986"/>
    <x v="6"/>
    <n v="1"/>
    <m/>
    <m/>
    <m/>
    <m/>
    <m/>
    <m/>
    <m/>
    <m/>
    <m/>
  </r>
  <r>
    <x v="5"/>
    <x v="476"/>
    <x v="7"/>
    <s v="Brazil"/>
    <x v="6"/>
    <n v="40700"/>
    <s v="Revenues - Third Parties"/>
    <x v="0"/>
    <x v="32"/>
    <n v="2026"/>
    <n v="6"/>
    <s v="USD"/>
    <n v="-21567.399492359993"/>
    <m/>
    <n v="-21567.399492359993"/>
    <x v="6"/>
    <n v="1"/>
    <m/>
    <m/>
    <m/>
    <m/>
    <m/>
    <m/>
    <m/>
    <m/>
    <m/>
  </r>
  <r>
    <x v="5"/>
    <x v="207"/>
    <x v="7"/>
    <s v="Brazil"/>
    <x v="6"/>
    <n v="40700"/>
    <s v="Revenues - Third Parties"/>
    <x v="0"/>
    <x v="32"/>
    <n v="2026"/>
    <n v="6"/>
    <s v="USD"/>
    <n v="-5540.4361276799991"/>
    <m/>
    <n v="-5540.4361276799991"/>
    <x v="6"/>
    <n v="1"/>
    <m/>
    <m/>
    <m/>
    <m/>
    <m/>
    <m/>
    <m/>
    <m/>
    <m/>
  </r>
  <r>
    <x v="5"/>
    <x v="208"/>
    <x v="7"/>
    <s v="Brazil"/>
    <x v="6"/>
    <n v="40700"/>
    <s v="Revenues - Third Parties"/>
    <x v="0"/>
    <x v="32"/>
    <n v="2026"/>
    <n v="6"/>
    <s v="USD"/>
    <n v="-1459.5539947199998"/>
    <m/>
    <n v="-1459.5539947199998"/>
    <x v="6"/>
    <n v="1"/>
    <m/>
    <m/>
    <m/>
    <m/>
    <m/>
    <m/>
    <m/>
    <m/>
    <m/>
  </r>
  <r>
    <x v="5"/>
    <x v="477"/>
    <x v="7"/>
    <s v="Brazil"/>
    <x v="6"/>
    <n v="40700"/>
    <s v="Revenues - Third Parties"/>
    <x v="0"/>
    <x v="32"/>
    <n v="2026"/>
    <n v="6"/>
    <s v="USD"/>
    <n v="-6603.1611952799994"/>
    <m/>
    <n v="-6603.1611952799994"/>
    <x v="6"/>
    <n v="1"/>
    <m/>
    <m/>
    <m/>
    <m/>
    <m/>
    <m/>
    <m/>
    <m/>
    <m/>
  </r>
  <r>
    <x v="5"/>
    <x v="136"/>
    <x v="7"/>
    <s v="Brazil"/>
    <x v="6"/>
    <n v="40700"/>
    <s v="Revenues - Third Parties"/>
    <x v="0"/>
    <x v="32"/>
    <n v="2026"/>
    <n v="6"/>
    <s v="USD"/>
    <n v="-44239.522958279988"/>
    <m/>
    <n v="-44239.522958279988"/>
    <x v="6"/>
    <n v="1"/>
    <m/>
    <m/>
    <m/>
    <m/>
    <m/>
    <m/>
    <m/>
    <m/>
    <m/>
  </r>
  <r>
    <x v="0"/>
    <x v="478"/>
    <x v="0"/>
    <s v="Brazil"/>
    <x v="6"/>
    <n v="40700"/>
    <s v="Revenues - Third Parties"/>
    <x v="0"/>
    <x v="32"/>
    <n v="2026"/>
    <n v="6"/>
    <s v="USD"/>
    <n v="-10960.821962639997"/>
    <m/>
    <n v="-10960.821962639997"/>
    <x v="6"/>
    <n v="1"/>
    <m/>
    <m/>
    <m/>
    <m/>
    <m/>
    <m/>
    <m/>
    <m/>
    <m/>
  </r>
  <r>
    <x v="0"/>
    <x v="479"/>
    <x v="0"/>
    <s v="Brazil"/>
    <x v="6"/>
    <n v="40700"/>
    <s v="Revenues - Third Parties"/>
    <x v="0"/>
    <x v="32"/>
    <n v="2026"/>
    <n v="6"/>
    <s v="USD"/>
    <n v="-14395.418105879999"/>
    <m/>
    <n v="-14395.418105879999"/>
    <x v="6"/>
    <n v="1"/>
    <m/>
    <m/>
    <m/>
    <m/>
    <m/>
    <m/>
    <m/>
    <m/>
    <m/>
  </r>
  <r>
    <x v="0"/>
    <x v="480"/>
    <x v="0"/>
    <s v="Brazil"/>
    <x v="6"/>
    <n v="40700"/>
    <s v="Revenues - Third Parties"/>
    <x v="0"/>
    <x v="32"/>
    <n v="2026"/>
    <n v="6"/>
    <s v="USD"/>
    <n v="-20445.641721119999"/>
    <m/>
    <n v="-20445.641721119999"/>
    <x v="6"/>
    <n v="1"/>
    <m/>
    <m/>
    <m/>
    <m/>
    <m/>
    <m/>
    <m/>
    <m/>
    <m/>
  </r>
  <r>
    <x v="16"/>
    <x v="481"/>
    <x v="33"/>
    <s v="Brazil"/>
    <x v="6"/>
    <n v="40700"/>
    <s v="Revenues - Third Parties"/>
    <x v="0"/>
    <x v="32"/>
    <n v="2026"/>
    <n v="6"/>
    <s v="USD"/>
    <n v="-2842.6769653199995"/>
    <m/>
    <n v="-2842.6769653199995"/>
    <x v="6"/>
    <n v="1"/>
    <m/>
    <m/>
    <m/>
    <m/>
    <m/>
    <m/>
    <m/>
    <m/>
    <m/>
  </r>
  <r>
    <x v="16"/>
    <x v="482"/>
    <x v="33"/>
    <s v="Brazil"/>
    <x v="6"/>
    <n v="40700"/>
    <s v="Revenues - Third Parties"/>
    <x v="0"/>
    <x v="32"/>
    <n v="2026"/>
    <n v="6"/>
    <s v="USD"/>
    <n v="-4066.8456533999993"/>
    <m/>
    <n v="-4066.8456533999993"/>
    <x v="6"/>
    <n v="1"/>
    <m/>
    <m/>
    <m/>
    <m/>
    <m/>
    <m/>
    <m/>
    <m/>
    <m/>
  </r>
  <r>
    <x v="16"/>
    <x v="483"/>
    <x v="33"/>
    <s v="Brazil"/>
    <x v="6"/>
    <n v="40700"/>
    <s v="Revenues - Third Parties"/>
    <x v="0"/>
    <x v="32"/>
    <n v="2026"/>
    <n v="6"/>
    <s v="USD"/>
    <n v="-19579.553186519999"/>
    <m/>
    <n v="-19579.553186519999"/>
    <x v="6"/>
    <n v="1"/>
    <m/>
    <m/>
    <m/>
    <m/>
    <m/>
    <m/>
    <m/>
    <m/>
    <m/>
  </r>
  <r>
    <x v="6"/>
    <x v="149"/>
    <x v="8"/>
    <s v="Brazil"/>
    <x v="6"/>
    <n v="40700"/>
    <s v="Revenues - Third Parties"/>
    <x v="0"/>
    <x v="32"/>
    <n v="2026"/>
    <n v="6"/>
    <s v="USD"/>
    <n v="-1579.5643075199998"/>
    <m/>
    <n v="-1579.5643075199998"/>
    <x v="6"/>
    <n v="1"/>
    <m/>
    <m/>
    <m/>
    <m/>
    <m/>
    <m/>
    <m/>
    <m/>
    <m/>
  </r>
  <r>
    <x v="6"/>
    <x v="436"/>
    <x v="8"/>
    <s v="Brazil"/>
    <x v="6"/>
    <n v="40700"/>
    <s v="Revenues - Third Parties"/>
    <x v="0"/>
    <x v="32"/>
    <n v="2026"/>
    <n v="6"/>
    <s v="USD"/>
    <n v="-4209.0507011999998"/>
    <m/>
    <n v="-4209.0507011999998"/>
    <x v="6"/>
    <n v="1"/>
    <m/>
    <m/>
    <m/>
    <m/>
    <m/>
    <m/>
    <m/>
    <m/>
    <m/>
  </r>
  <r>
    <x v="6"/>
    <x v="484"/>
    <x v="8"/>
    <s v="Brazil"/>
    <x v="6"/>
    <n v="40700"/>
    <s v="Revenues - Third Parties"/>
    <x v="0"/>
    <x v="32"/>
    <n v="2026"/>
    <n v="6"/>
    <s v="USD"/>
    <n v="-17507.765510999998"/>
    <m/>
    <n v="-17507.765510999998"/>
    <x v="6"/>
    <n v="1"/>
    <m/>
    <m/>
    <m/>
    <m/>
    <m/>
    <m/>
    <m/>
    <m/>
    <m/>
  </r>
  <r>
    <x v="6"/>
    <x v="402"/>
    <x v="8"/>
    <s v="Brazil"/>
    <x v="6"/>
    <n v="40700"/>
    <s v="Revenues - Third Parties"/>
    <x v="0"/>
    <x v="32"/>
    <n v="2026"/>
    <n v="6"/>
    <s v="USD"/>
    <n v="-159099.06156911998"/>
    <m/>
    <n v="-159099.06156911998"/>
    <x v="6"/>
    <n v="1"/>
    <m/>
    <m/>
    <m/>
    <m/>
    <m/>
    <m/>
    <m/>
    <m/>
    <m/>
  </r>
  <r>
    <x v="6"/>
    <x v="152"/>
    <x v="8"/>
    <s v="Brazil"/>
    <x v="6"/>
    <n v="40700"/>
    <s v="Revenues - Third Parties"/>
    <x v="0"/>
    <x v="32"/>
    <n v="2026"/>
    <n v="6"/>
    <s v="USD"/>
    <n v="-59305.556011079992"/>
    <m/>
    <n v="-59305.556011079992"/>
    <x v="6"/>
    <n v="1"/>
    <m/>
    <m/>
    <m/>
    <m/>
    <m/>
    <m/>
    <m/>
    <m/>
    <m/>
  </r>
  <r>
    <x v="6"/>
    <x v="403"/>
    <x v="8"/>
    <s v="Brazil"/>
    <x v="6"/>
    <n v="40700"/>
    <s v="Revenues - Third Parties"/>
    <x v="0"/>
    <x v="32"/>
    <n v="2026"/>
    <n v="6"/>
    <s v="USD"/>
    <n v="-16323.381546839999"/>
    <m/>
    <n v="-16323.381546839999"/>
    <x v="6"/>
    <n v="1"/>
    <m/>
    <m/>
    <m/>
    <m/>
    <m/>
    <m/>
    <m/>
    <m/>
    <m/>
  </r>
  <r>
    <x v="8"/>
    <x v="485"/>
    <x v="11"/>
    <s v="Brazil"/>
    <x v="6"/>
    <n v="40700"/>
    <s v="Revenues - Third Parties"/>
    <x v="0"/>
    <x v="32"/>
    <n v="2026"/>
    <n v="6"/>
    <s v="USD"/>
    <n v="-701.48062103999985"/>
    <m/>
    <n v="-701.48062103999985"/>
    <x v="6"/>
    <n v="1"/>
    <m/>
    <m/>
    <m/>
    <m/>
    <m/>
    <m/>
    <m/>
    <m/>
    <m/>
  </r>
  <r>
    <x v="6"/>
    <x v="438"/>
    <x v="8"/>
    <s v="Brazil"/>
    <x v="6"/>
    <n v="40700"/>
    <s v="Revenues - Third Parties"/>
    <x v="0"/>
    <x v="32"/>
    <n v="2026"/>
    <n v="6"/>
    <s v="USD"/>
    <n v="-35746.347497279996"/>
    <m/>
    <n v="-35746.347497279996"/>
    <x v="6"/>
    <n v="1"/>
    <m/>
    <m/>
    <m/>
    <m/>
    <m/>
    <m/>
    <m/>
    <m/>
    <m/>
  </r>
  <r>
    <x v="8"/>
    <x v="162"/>
    <x v="11"/>
    <s v="Brazil"/>
    <x v="6"/>
    <n v="40700"/>
    <s v="Revenues - Third Parties"/>
    <x v="0"/>
    <x v="32"/>
    <n v="2026"/>
    <n v="6"/>
    <s v="USD"/>
    <n v="-501.49047827999988"/>
    <m/>
    <n v="-501.49047827999988"/>
    <x v="6"/>
    <n v="1"/>
    <m/>
    <m/>
    <m/>
    <m/>
    <m/>
    <m/>
    <m/>
    <m/>
    <m/>
  </r>
  <r>
    <x v="6"/>
    <x v="486"/>
    <x v="8"/>
    <s v="Brazil"/>
    <x v="6"/>
    <n v="40700"/>
    <s v="Revenues - Third Parties"/>
    <x v="0"/>
    <x v="32"/>
    <n v="2026"/>
    <n v="6"/>
    <s v="USD"/>
    <n v="-1837.4077462799999"/>
    <m/>
    <n v="-1837.4077462799999"/>
    <x v="6"/>
    <n v="1"/>
    <m/>
    <m/>
    <m/>
    <m/>
    <m/>
    <m/>
    <m/>
    <m/>
    <m/>
  </r>
  <r>
    <x v="8"/>
    <x v="487"/>
    <x v="11"/>
    <s v="Brazil"/>
    <x v="6"/>
    <n v="40700"/>
    <s v="Revenues - Third Parties"/>
    <x v="0"/>
    <x v="32"/>
    <n v="2026"/>
    <n v="6"/>
    <s v="USD"/>
    <n v="-4753.406708999999"/>
    <m/>
    <n v="-4753.406708999999"/>
    <x v="6"/>
    <n v="1"/>
    <m/>
    <m/>
    <m/>
    <m/>
    <m/>
    <m/>
    <m/>
    <m/>
    <m/>
  </r>
  <r>
    <x v="6"/>
    <x v="441"/>
    <x v="8"/>
    <s v="Brazil"/>
    <x v="6"/>
    <n v="40700"/>
    <s v="Revenues - Third Parties"/>
    <x v="0"/>
    <x v="32"/>
    <n v="2026"/>
    <n v="6"/>
    <s v="USD"/>
    <n v="-811.57944131999977"/>
    <m/>
    <n v="-811.57944131999977"/>
    <x v="6"/>
    <n v="1"/>
    <m/>
    <m/>
    <m/>
    <m/>
    <m/>
    <m/>
    <m/>
    <m/>
    <m/>
  </r>
  <r>
    <x v="6"/>
    <x v="156"/>
    <x v="8"/>
    <s v="Brazil"/>
    <x v="6"/>
    <n v="40700"/>
    <s v="Revenues - Third Parties"/>
    <x v="0"/>
    <x v="32"/>
    <n v="2026"/>
    <n v="6"/>
    <s v="USD"/>
    <n v="-4607.5141015199997"/>
    <m/>
    <n v="-4607.5141015199997"/>
    <x v="6"/>
    <n v="1"/>
    <m/>
    <m/>
    <m/>
    <m/>
    <m/>
    <m/>
    <m/>
    <m/>
    <m/>
  </r>
  <r>
    <x v="6"/>
    <x v="488"/>
    <x v="8"/>
    <s v="Brazil"/>
    <x v="6"/>
    <n v="40700"/>
    <s v="Revenues - Third Parties"/>
    <x v="0"/>
    <x v="32"/>
    <n v="2026"/>
    <n v="6"/>
    <s v="USD"/>
    <n v="-8015.7082111199998"/>
    <m/>
    <n v="-8015.7082111199998"/>
    <x v="6"/>
    <n v="1"/>
    <m/>
    <m/>
    <m/>
    <m/>
    <m/>
    <m/>
    <m/>
    <m/>
    <m/>
  </r>
  <r>
    <x v="6"/>
    <x v="489"/>
    <x v="8"/>
    <s v="Brazil"/>
    <x v="6"/>
    <n v="40700"/>
    <s v="Revenues - Third Parties"/>
    <x v="0"/>
    <x v="32"/>
    <n v="2026"/>
    <n v="6"/>
    <s v="USD"/>
    <n v="-4709.0689777199996"/>
    <m/>
    <n v="-4709.0689777199996"/>
    <x v="6"/>
    <n v="1"/>
    <m/>
    <m/>
    <m/>
    <m/>
    <m/>
    <m/>
    <m/>
    <m/>
    <m/>
  </r>
  <r>
    <x v="6"/>
    <x v="157"/>
    <x v="8"/>
    <s v="Brazil"/>
    <x v="6"/>
    <n v="40700"/>
    <s v="Revenues - Third Parties"/>
    <x v="0"/>
    <x v="32"/>
    <n v="2026"/>
    <n v="6"/>
    <s v="USD"/>
    <n v="-6497.7071009999991"/>
    <m/>
    <n v="-6497.7071009999991"/>
    <x v="6"/>
    <n v="1"/>
    <m/>
    <m/>
    <m/>
    <m/>
    <m/>
    <m/>
    <m/>
    <m/>
    <m/>
  </r>
  <r>
    <x v="6"/>
    <x v="405"/>
    <x v="8"/>
    <s v="Brazil"/>
    <x v="6"/>
    <n v="40700"/>
    <s v="Revenues - Third Parties"/>
    <x v="0"/>
    <x v="32"/>
    <n v="2026"/>
    <n v="6"/>
    <s v="USD"/>
    <n v="-37508.127345479996"/>
    <m/>
    <n v="-37508.127345479996"/>
    <x v="6"/>
    <n v="1"/>
    <m/>
    <m/>
    <m/>
    <m/>
    <m/>
    <m/>
    <m/>
    <m/>
    <m/>
  </r>
  <r>
    <x v="6"/>
    <x v="490"/>
    <x v="8"/>
    <s v="Brazil"/>
    <x v="6"/>
    <n v="40700"/>
    <s v="Revenues - Third Parties"/>
    <x v="0"/>
    <x v="32"/>
    <n v="2026"/>
    <n v="6"/>
    <s v="USD"/>
    <n v="-9268.657738079999"/>
    <m/>
    <n v="-9268.657738079999"/>
    <x v="6"/>
    <n v="1"/>
    <m/>
    <m/>
    <m/>
    <m/>
    <m/>
    <m/>
    <m/>
    <m/>
    <m/>
  </r>
  <r>
    <x v="6"/>
    <x v="406"/>
    <x v="8"/>
    <s v="Brazil"/>
    <x v="6"/>
    <n v="40700"/>
    <s v="Revenues - Third Parties"/>
    <x v="0"/>
    <x v="32"/>
    <n v="2026"/>
    <n v="6"/>
    <s v="USD"/>
    <n v="-40274.61434208"/>
    <m/>
    <n v="-40274.61434208"/>
    <x v="6"/>
    <n v="1"/>
    <m/>
    <m/>
    <m/>
    <m/>
    <m/>
    <m/>
    <m/>
    <m/>
    <m/>
  </r>
  <r>
    <x v="8"/>
    <x v="166"/>
    <x v="11"/>
    <s v="Brazil"/>
    <x v="6"/>
    <n v="40700"/>
    <s v="Revenues - Third Parties"/>
    <x v="0"/>
    <x v="32"/>
    <n v="2026"/>
    <n v="6"/>
    <s v="USD"/>
    <n v="-35573.707147439993"/>
    <m/>
    <n v="-35573.707147439993"/>
    <x v="6"/>
    <n v="1"/>
    <m/>
    <m/>
    <m/>
    <m/>
    <m/>
    <m/>
    <m/>
    <m/>
    <m/>
  </r>
  <r>
    <x v="8"/>
    <x v="167"/>
    <x v="11"/>
    <s v="Brazil"/>
    <x v="6"/>
    <n v="40700"/>
    <s v="Revenues - Third Parties"/>
    <x v="0"/>
    <x v="32"/>
    <n v="2026"/>
    <n v="6"/>
    <s v="USD"/>
    <n v="-16713.131676359997"/>
    <m/>
    <n v="-16713.131676359997"/>
    <x v="6"/>
    <n v="1"/>
    <m/>
    <m/>
    <m/>
    <m/>
    <m/>
    <m/>
    <m/>
    <m/>
    <m/>
  </r>
  <r>
    <x v="8"/>
    <x v="491"/>
    <x v="11"/>
    <s v="Brazil"/>
    <x v="6"/>
    <n v="40700"/>
    <s v="Revenues - Third Parties"/>
    <x v="0"/>
    <x v="32"/>
    <n v="2026"/>
    <n v="6"/>
    <s v="USD"/>
    <n v="-2845.3955998799997"/>
    <m/>
    <n v="-2845.3955998799997"/>
    <x v="6"/>
    <n v="1"/>
    <m/>
    <m/>
    <m/>
    <m/>
    <m/>
    <m/>
    <m/>
    <m/>
    <m/>
  </r>
  <r>
    <x v="19"/>
    <x v="453"/>
    <x v="48"/>
    <s v="Brazil"/>
    <x v="6"/>
    <n v="40700"/>
    <s v="Revenues - Third Parties"/>
    <x v="0"/>
    <x v="32"/>
    <n v="2026"/>
    <n v="6"/>
    <s v="USD"/>
    <n v="-7089.121826399999"/>
    <m/>
    <n v="-7089.121826399999"/>
    <x v="6"/>
    <n v="1"/>
    <m/>
    <m/>
    <m/>
    <m/>
    <m/>
    <m/>
    <m/>
    <m/>
    <m/>
  </r>
  <r>
    <x v="4"/>
    <x v="170"/>
    <x v="13"/>
    <s v="Brazil"/>
    <x v="6"/>
    <n v="40700"/>
    <s v="Revenues - Third Parties"/>
    <x v="0"/>
    <x v="32"/>
    <n v="2026"/>
    <n v="6"/>
    <s v="USD"/>
    <n v="-10755.467455319998"/>
    <m/>
    <n v="-10755.467455319998"/>
    <x v="6"/>
    <n v="1"/>
    <m/>
    <m/>
    <m/>
    <m/>
    <m/>
    <m/>
    <m/>
    <m/>
    <m/>
  </r>
  <r>
    <x v="0"/>
    <x v="492"/>
    <x v="0"/>
    <s v="Brazil"/>
    <x v="6"/>
    <n v="40700"/>
    <s v="Revenues - Third Parties"/>
    <x v="0"/>
    <x v="32"/>
    <n v="2026"/>
    <n v="6"/>
    <s v="USD"/>
    <n v="-44702.946673319988"/>
    <m/>
    <n v="-44702.946673319988"/>
    <x v="6"/>
    <n v="1"/>
    <m/>
    <m/>
    <m/>
    <m/>
    <m/>
    <m/>
    <m/>
    <m/>
    <m/>
  </r>
  <r>
    <x v="0"/>
    <x v="493"/>
    <x v="0"/>
    <s v="Brazil"/>
    <x v="6"/>
    <n v="40700"/>
    <s v="Revenues - Third Parties"/>
    <x v="0"/>
    <x v="32"/>
    <n v="2026"/>
    <n v="6"/>
    <s v="USD"/>
    <n v="-3326.3093540399991"/>
    <m/>
    <n v="-3326.3093540399991"/>
    <x v="6"/>
    <n v="1"/>
    <m/>
    <m/>
    <m/>
    <m/>
    <m/>
    <m/>
    <m/>
    <m/>
    <m/>
  </r>
  <r>
    <x v="1"/>
    <x v="83"/>
    <x v="1"/>
    <s v="Brazil"/>
    <x v="6"/>
    <n v="40700"/>
    <s v="Revenues - Third Parties"/>
    <x v="0"/>
    <x v="32"/>
    <n v="2026"/>
    <n v="6"/>
    <s v="USD"/>
    <n v="-927.15080711999985"/>
    <m/>
    <n v="-927.15080711999985"/>
    <x v="6"/>
    <n v="1"/>
    <m/>
    <m/>
    <m/>
    <m/>
    <m/>
    <m/>
    <m/>
    <m/>
    <m/>
  </r>
  <r>
    <x v="1"/>
    <x v="92"/>
    <x v="1"/>
    <s v="Brazil"/>
    <x v="6"/>
    <n v="40700"/>
    <s v="Revenues - Third Parties"/>
    <x v="0"/>
    <x v="32"/>
    <n v="2026"/>
    <n v="6"/>
    <s v="USD"/>
    <n v="-1017.7617681599997"/>
    <m/>
    <n v="-1017.7617681599997"/>
    <x v="6"/>
    <n v="1"/>
    <m/>
    <m/>
    <m/>
    <m/>
    <m/>
    <m/>
    <m/>
    <m/>
    <m/>
  </r>
  <r>
    <x v="1"/>
    <x v="494"/>
    <x v="1"/>
    <s v="Brazil"/>
    <x v="6"/>
    <n v="40700"/>
    <s v="Revenues - Third Parties"/>
    <x v="0"/>
    <x v="32"/>
    <n v="2026"/>
    <n v="6"/>
    <s v="USD"/>
    <n v="-264.8234624399999"/>
    <m/>
    <n v="-264.8234624399999"/>
    <x v="6"/>
    <n v="1"/>
    <m/>
    <m/>
    <m/>
    <m/>
    <m/>
    <m/>
    <m/>
    <m/>
    <m/>
  </r>
  <r>
    <x v="1"/>
    <x v="96"/>
    <x v="1"/>
    <s v="Brazil"/>
    <x v="6"/>
    <n v="40700"/>
    <s v="Revenues - Third Parties"/>
    <x v="0"/>
    <x v="32"/>
    <n v="2026"/>
    <n v="6"/>
    <s v="USD"/>
    <n v="-1123.0030281599998"/>
    <m/>
    <n v="-1123.0030281599998"/>
    <x v="6"/>
    <n v="1"/>
    <m/>
    <m/>
    <m/>
    <m/>
    <m/>
    <m/>
    <m/>
    <m/>
    <m/>
  </r>
  <r>
    <x v="1"/>
    <x v="98"/>
    <x v="1"/>
    <s v="Brazil"/>
    <x v="6"/>
    <n v="40700"/>
    <s v="Revenues - Third Parties"/>
    <x v="0"/>
    <x v="32"/>
    <n v="2026"/>
    <n v="6"/>
    <s v="USD"/>
    <n v="-1852.8364677599996"/>
    <m/>
    <n v="-1852.8364677599996"/>
    <x v="6"/>
    <n v="1"/>
    <m/>
    <m/>
    <m/>
    <m/>
    <m/>
    <m/>
    <m/>
    <m/>
    <m/>
  </r>
  <r>
    <x v="1"/>
    <x v="100"/>
    <x v="1"/>
    <s v="Brazil"/>
    <x v="6"/>
    <n v="40700"/>
    <s v="Revenues - Third Parties"/>
    <x v="0"/>
    <x v="32"/>
    <n v="2026"/>
    <n v="6"/>
    <s v="USD"/>
    <n v="-7055.5810252799993"/>
    <m/>
    <n v="-7055.5810252799993"/>
    <x v="6"/>
    <n v="1"/>
    <m/>
    <m/>
    <m/>
    <m/>
    <m/>
    <m/>
    <m/>
    <m/>
    <m/>
  </r>
  <r>
    <x v="6"/>
    <x v="661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62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65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69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70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71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72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673"/>
    <x v="8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495"/>
    <x v="8"/>
    <s v="Brazil"/>
    <x v="2"/>
    <n v="40700"/>
    <s v="Revenues - Third Parties"/>
    <x v="0"/>
    <x v="15"/>
    <n v="2026"/>
    <n v="6"/>
    <s v="USD"/>
    <n v="-1124.0495613599996"/>
    <m/>
    <n v="-1124.0495613599996"/>
    <x v="6"/>
    <n v="1"/>
    <m/>
    <m/>
    <m/>
    <m/>
    <m/>
    <m/>
    <m/>
    <m/>
    <m/>
  </r>
  <r>
    <x v="6"/>
    <x v="675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7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677"/>
    <x v="69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496"/>
    <x v="54"/>
    <s v="Brazil"/>
    <x v="2"/>
    <n v="40700"/>
    <s v="Revenues - Third Parties"/>
    <x v="0"/>
    <x v="5"/>
    <n v="2026"/>
    <n v="6"/>
    <s v="USD"/>
    <n v="-7679.4312245999981"/>
    <m/>
    <n v="-7679.4312245999981"/>
    <x v="6"/>
    <n v="1"/>
    <m/>
    <m/>
    <m/>
    <m/>
    <m/>
    <m/>
    <m/>
    <m/>
    <m/>
  </r>
  <r>
    <x v="4"/>
    <x v="496"/>
    <x v="54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1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497"/>
    <x v="7"/>
    <s v="Brazil"/>
    <x v="2"/>
    <n v="40700"/>
    <s v="Revenues - Third Parties"/>
    <x v="0"/>
    <x v="15"/>
    <n v="2026"/>
    <n v="6"/>
    <s v="USD"/>
    <n v="-38.799336479999987"/>
    <m/>
    <n v="-38.799336479999987"/>
    <x v="6"/>
    <n v="1"/>
    <m/>
    <m/>
    <m/>
    <m/>
    <m/>
    <m/>
    <m/>
    <m/>
    <m/>
  </r>
  <r>
    <x v="5"/>
    <x v="498"/>
    <x v="7"/>
    <s v="Brazil"/>
    <x v="2"/>
    <n v="40700"/>
    <s v="Revenues - Third Parties"/>
    <x v="0"/>
    <x v="15"/>
    <n v="2026"/>
    <n v="6"/>
    <s v="USD"/>
    <n v="-127.59473879999997"/>
    <m/>
    <n v="-127.59473879999997"/>
    <x v="6"/>
    <n v="1"/>
    <m/>
    <m/>
    <m/>
    <m/>
    <m/>
    <m/>
    <m/>
    <m/>
    <m/>
  </r>
  <r>
    <x v="5"/>
    <x v="499"/>
    <x v="7"/>
    <s v="Brazil"/>
    <x v="2"/>
    <n v="40700"/>
    <s v="Revenues - Third Parties"/>
    <x v="0"/>
    <x v="15"/>
    <n v="2026"/>
    <n v="6"/>
    <s v="USD"/>
    <n v="-36.005445599999987"/>
    <m/>
    <n v="-36.005445599999987"/>
    <x v="6"/>
    <n v="1"/>
    <m/>
    <m/>
    <m/>
    <m/>
    <m/>
    <m/>
    <m/>
    <m/>
    <m/>
  </r>
  <r>
    <x v="5"/>
    <x v="700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500"/>
    <x v="7"/>
    <s v="Brazil"/>
    <x v="2"/>
    <n v="40700"/>
    <s v="Revenues - Third Parties"/>
    <x v="0"/>
    <x v="15"/>
    <n v="2026"/>
    <n v="6"/>
    <s v="USD"/>
    <n v="-423.50611667999988"/>
    <m/>
    <n v="-423.50611667999988"/>
    <x v="6"/>
    <n v="1"/>
    <m/>
    <m/>
    <m/>
    <m/>
    <m/>
    <m/>
    <m/>
    <m/>
    <m/>
  </r>
  <r>
    <x v="5"/>
    <x v="119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20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501"/>
    <x v="7"/>
    <s v="Brazil"/>
    <x v="2"/>
    <n v="40700"/>
    <s v="Revenues - Third Parties"/>
    <x v="0"/>
    <x v="15"/>
    <n v="2026"/>
    <n v="6"/>
    <s v="USD"/>
    <n v="-150.71018783999997"/>
    <m/>
    <n v="-150.71018783999997"/>
    <x v="6"/>
    <n v="1"/>
    <m/>
    <m/>
    <m/>
    <m/>
    <m/>
    <m/>
    <m/>
    <m/>
    <m/>
  </r>
  <r>
    <x v="5"/>
    <x v="502"/>
    <x v="7"/>
    <s v="Brazil"/>
    <x v="2"/>
    <n v="40700"/>
    <s v="Revenues - Third Parties"/>
    <x v="0"/>
    <x v="15"/>
    <n v="2026"/>
    <n v="6"/>
    <s v="USD"/>
    <n v="-2357.1855103199996"/>
    <m/>
    <n v="-2357.1855103199996"/>
    <x v="6"/>
    <n v="1"/>
    <m/>
    <m/>
    <m/>
    <m/>
    <m/>
    <m/>
    <m/>
    <m/>
    <m/>
  </r>
  <r>
    <x v="5"/>
    <x v="701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702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7"/>
    <x v="703"/>
    <x v="3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319"/>
    <x v="0"/>
    <s v="Brazil"/>
    <x v="2"/>
    <n v="40700"/>
    <s v="Revenues - Third Parties"/>
    <x v="0"/>
    <x v="15"/>
    <n v="2026"/>
    <n v="6"/>
    <s v="USD"/>
    <n v="-852.23078879999991"/>
    <m/>
    <n v="-852.23078879999991"/>
    <x v="6"/>
    <n v="1"/>
    <m/>
    <m/>
    <m/>
    <m/>
    <m/>
    <m/>
    <m/>
    <m/>
    <m/>
  </r>
  <r>
    <x v="1"/>
    <x v="503"/>
    <x v="1"/>
    <s v="Brazil"/>
    <x v="2"/>
    <n v="40700"/>
    <s v="Revenues - Third Parties"/>
    <x v="0"/>
    <x v="15"/>
    <n v="2026"/>
    <n v="6"/>
    <s v="USD"/>
    <n v="-476.94398327999988"/>
    <m/>
    <n v="-476.94398327999988"/>
    <x v="6"/>
    <n v="1"/>
    <m/>
    <m/>
    <m/>
    <m/>
    <m/>
    <m/>
    <m/>
    <m/>
    <m/>
  </r>
  <r>
    <x v="0"/>
    <x v="704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79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705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706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81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0"/>
    <x v="321"/>
    <x v="0"/>
    <s v="Brazil"/>
    <x v="2"/>
    <n v="40700"/>
    <s v="Revenues - Third Parties"/>
    <x v="0"/>
    <x v="15"/>
    <n v="2026"/>
    <n v="6"/>
    <s v="USD"/>
    <n v="-868.32858599999986"/>
    <m/>
    <n v="-868.32858599999986"/>
    <x v="6"/>
    <n v="1"/>
    <m/>
    <m/>
    <m/>
    <m/>
    <m/>
    <m/>
    <m/>
    <m/>
    <m/>
  </r>
  <r>
    <x v="5"/>
    <x v="460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504"/>
    <x v="7"/>
    <s v="Brazil"/>
    <x v="2"/>
    <n v="40700"/>
    <s v="Revenues - Third Parties"/>
    <x v="0"/>
    <x v="15"/>
    <n v="2026"/>
    <n v="6"/>
    <s v="USD"/>
    <n v="-13063.985644199998"/>
    <m/>
    <n v="-13063.985644199998"/>
    <x v="6"/>
    <n v="1"/>
    <m/>
    <m/>
    <m/>
    <m/>
    <m/>
    <m/>
    <m/>
    <m/>
    <m/>
  </r>
  <r>
    <x v="1"/>
    <x v="707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505"/>
    <x v="7"/>
    <s v="Brazil"/>
    <x v="2"/>
    <n v="40700"/>
    <s v="Revenues - Third Parties"/>
    <x v="0"/>
    <x v="15"/>
    <n v="2026"/>
    <n v="6"/>
    <s v="USD"/>
    <n v="-32.106227519999997"/>
    <m/>
    <n v="-32.106227519999997"/>
    <x v="6"/>
    <n v="1"/>
    <m/>
    <m/>
    <m/>
    <m/>
    <m/>
    <m/>
    <m/>
    <m/>
    <m/>
  </r>
  <r>
    <x v="5"/>
    <x v="708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06"/>
    <x v="0"/>
    <s v="Brazil"/>
    <x v="2"/>
    <n v="40700"/>
    <s v="Revenues - Third Parties"/>
    <x v="0"/>
    <x v="15"/>
    <n v="2026"/>
    <n v="6"/>
    <s v="USD"/>
    <n v="-2820.6574364399989"/>
    <m/>
    <n v="-2820.6574364399989"/>
    <x v="6"/>
    <n v="1"/>
    <m/>
    <m/>
    <m/>
    <m/>
    <m/>
    <m/>
    <m/>
    <m/>
    <m/>
  </r>
  <r>
    <x v="0"/>
    <x v="507"/>
    <x v="0"/>
    <s v="Brazil"/>
    <x v="2"/>
    <n v="40700"/>
    <s v="Revenues - Third Parties"/>
    <x v="0"/>
    <x v="15"/>
    <n v="2026"/>
    <n v="6"/>
    <s v="USD"/>
    <n v="-2632.7318224799992"/>
    <m/>
    <n v="-2632.7318224799992"/>
    <x v="6"/>
    <n v="1"/>
    <m/>
    <m/>
    <m/>
    <m/>
    <m/>
    <m/>
    <m/>
    <m/>
    <m/>
  </r>
  <r>
    <x v="0"/>
    <x v="508"/>
    <x v="0"/>
    <s v="Brazil"/>
    <x v="2"/>
    <n v="40700"/>
    <s v="Revenues - Third Parties"/>
    <x v="0"/>
    <x v="15"/>
    <n v="2026"/>
    <n v="6"/>
    <s v="USD"/>
    <n v="-1154.2038280799998"/>
    <m/>
    <n v="-1154.2038280799998"/>
    <x v="6"/>
    <n v="1"/>
    <m/>
    <m/>
    <m/>
    <m/>
    <m/>
    <m/>
    <m/>
    <m/>
    <m/>
  </r>
  <r>
    <x v="1"/>
    <x v="509"/>
    <x v="1"/>
    <s v="Brazil"/>
    <x v="2"/>
    <n v="40700"/>
    <s v="Revenues - Third Parties"/>
    <x v="0"/>
    <x v="15"/>
    <n v="2026"/>
    <n v="6"/>
    <s v="USD"/>
    <n v="-2288.9362592399998"/>
    <m/>
    <n v="-2288.9362592399998"/>
    <x v="6"/>
    <n v="1"/>
    <m/>
    <m/>
    <m/>
    <m/>
    <m/>
    <m/>
    <m/>
    <m/>
    <m/>
  </r>
  <r>
    <x v="5"/>
    <x v="709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83"/>
    <x v="7"/>
    <s v="Brazil"/>
    <x v="2"/>
    <n v="40700"/>
    <s v="Revenues - Third Parties"/>
    <x v="0"/>
    <x v="15"/>
    <n v="2026"/>
    <n v="6"/>
    <s v="USD"/>
    <n v="-497.34314951999988"/>
    <m/>
    <n v="-497.34314951999988"/>
    <x v="6"/>
    <n v="1"/>
    <m/>
    <m/>
    <m/>
    <m/>
    <m/>
    <m/>
    <m/>
    <m/>
    <m/>
  </r>
  <r>
    <x v="5"/>
    <x v="122"/>
    <x v="7"/>
    <s v="Brazil"/>
    <x v="2"/>
    <n v="40700"/>
    <s v="Revenues - Third Parties"/>
    <x v="0"/>
    <x v="15"/>
    <n v="2026"/>
    <n v="6"/>
    <s v="USD"/>
    <n v="-8325.8524405199987"/>
    <m/>
    <n v="-8325.8524405199987"/>
    <x v="6"/>
    <n v="1"/>
    <m/>
    <m/>
    <m/>
    <m/>
    <m/>
    <m/>
    <m/>
    <m/>
    <m/>
  </r>
  <r>
    <x v="5"/>
    <x v="710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11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712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13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14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87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18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10"/>
    <x v="0"/>
    <s v="Brazil"/>
    <x v="2"/>
    <n v="40700"/>
    <s v="Revenues - Third Parties"/>
    <x v="0"/>
    <x v="15"/>
    <n v="2026"/>
    <n v="6"/>
    <s v="USD"/>
    <n v="-7423.3927616399978"/>
    <m/>
    <n v="-7423.3927616399978"/>
    <x v="6"/>
    <n v="1"/>
    <m/>
    <m/>
    <m/>
    <m/>
    <m/>
    <m/>
    <m/>
    <m/>
    <m/>
  </r>
  <r>
    <x v="0"/>
    <x v="511"/>
    <x v="0"/>
    <s v="Brazil"/>
    <x v="2"/>
    <n v="40700"/>
    <s v="Revenues - Third Parties"/>
    <x v="0"/>
    <x v="15"/>
    <n v="2026"/>
    <n v="6"/>
    <s v="USD"/>
    <n v="-4098.9036698399996"/>
    <m/>
    <n v="-4098.9036698399996"/>
    <x v="6"/>
    <n v="1"/>
    <m/>
    <m/>
    <m/>
    <m/>
    <m/>
    <m/>
    <m/>
    <m/>
    <m/>
  </r>
  <r>
    <x v="0"/>
    <x v="512"/>
    <x v="0"/>
    <s v="Brazil"/>
    <x v="2"/>
    <n v="40700"/>
    <s v="Revenues - Third Parties"/>
    <x v="0"/>
    <x v="15"/>
    <n v="2026"/>
    <n v="6"/>
    <s v="USD"/>
    <n v="-131.8984596"/>
    <m/>
    <n v="-131.8984596"/>
    <x v="6"/>
    <n v="1"/>
    <m/>
    <m/>
    <m/>
    <m/>
    <m/>
    <m/>
    <m/>
    <m/>
    <m/>
  </r>
  <r>
    <x v="1"/>
    <x v="330"/>
    <x v="1"/>
    <s v="Brazil"/>
    <x v="2"/>
    <n v="40700"/>
    <s v="Revenues - Third Parties"/>
    <x v="0"/>
    <x v="15"/>
    <n v="2026"/>
    <n v="6"/>
    <s v="USD"/>
    <n v="-521.96137319999991"/>
    <m/>
    <n v="-521.96137319999991"/>
    <x v="6"/>
    <n v="1"/>
    <m/>
    <m/>
    <m/>
    <m/>
    <m/>
    <m/>
    <m/>
    <m/>
    <m/>
  </r>
  <r>
    <x v="4"/>
    <x v="715"/>
    <x v="2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513"/>
    <x v="8"/>
    <s v="Brazil"/>
    <x v="2"/>
    <n v="40700"/>
    <s v="Revenues - Third Parties"/>
    <x v="0"/>
    <x v="15"/>
    <n v="2026"/>
    <n v="6"/>
    <s v="USD"/>
    <n v="-1014.4998770399999"/>
    <m/>
    <n v="-1014.4998770399999"/>
    <x v="6"/>
    <n v="1"/>
    <m/>
    <m/>
    <m/>
    <m/>
    <m/>
    <m/>
    <m/>
    <m/>
    <m/>
  </r>
  <r>
    <x v="6"/>
    <x v="513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5"/>
    <x v="514"/>
    <x v="7"/>
    <s v="Brazil"/>
    <x v="2"/>
    <n v="40700"/>
    <s v="Revenues - Third Parties"/>
    <x v="0"/>
    <x v="15"/>
    <n v="2026"/>
    <n v="6"/>
    <s v="USD"/>
    <n v="-79.609427759999988"/>
    <m/>
    <n v="-79.609427759999988"/>
    <x v="6"/>
    <n v="1"/>
    <m/>
    <m/>
    <m/>
    <m/>
    <m/>
    <m/>
    <m/>
    <m/>
    <m/>
  </r>
  <r>
    <x v="5"/>
    <x v="716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71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18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15"/>
    <x v="1"/>
    <s v="Brazil"/>
    <x v="2"/>
    <n v="40700"/>
    <s v="Revenues - Third Parties"/>
    <x v="0"/>
    <x v="15"/>
    <n v="2026"/>
    <n v="6"/>
    <s v="USD"/>
    <n v="-79.508302079999979"/>
    <m/>
    <n v="-79.508302079999979"/>
    <x v="6"/>
    <n v="1"/>
    <m/>
    <m/>
    <m/>
    <m/>
    <m/>
    <m/>
    <m/>
    <m/>
    <m/>
  </r>
  <r>
    <x v="5"/>
    <x v="125"/>
    <x v="7"/>
    <s v="Brazil"/>
    <x v="2"/>
    <n v="40700"/>
    <s v="Revenues - Third Parties"/>
    <x v="0"/>
    <x v="5"/>
    <n v="2026"/>
    <n v="6"/>
    <s v="USD"/>
    <n v="-4077.4038799200002"/>
    <m/>
    <n v="-4077.4038799200002"/>
    <x v="6"/>
    <n v="1"/>
    <m/>
    <m/>
    <m/>
    <m/>
    <m/>
    <m/>
    <m/>
    <m/>
    <m/>
  </r>
  <r>
    <x v="5"/>
    <x v="125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463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2"/>
    <x v="516"/>
    <x v="2"/>
    <s v="Brazil"/>
    <x v="2"/>
    <n v="40700"/>
    <s v="Revenues - Third Parties"/>
    <x v="0"/>
    <x v="15"/>
    <n v="2026"/>
    <n v="6"/>
    <s v="USD"/>
    <n v="-3208.4026905599999"/>
    <m/>
    <n v="-3208.4026905599999"/>
    <x v="6"/>
    <n v="1"/>
    <m/>
    <m/>
    <m/>
    <m/>
    <m/>
    <m/>
    <m/>
    <m/>
    <m/>
  </r>
  <r>
    <x v="0"/>
    <x v="517"/>
    <x v="0"/>
    <s v="Brazil"/>
    <x v="2"/>
    <n v="40700"/>
    <s v="Revenues - Third Parties"/>
    <x v="0"/>
    <x v="15"/>
    <n v="2026"/>
    <n v="6"/>
    <s v="USD"/>
    <n v="-761.70331523999994"/>
    <m/>
    <n v="-761.70331523999994"/>
    <x v="6"/>
    <n v="1"/>
    <m/>
    <m/>
    <m/>
    <m/>
    <m/>
    <m/>
    <m/>
    <m/>
    <m/>
  </r>
  <r>
    <x v="0"/>
    <x v="518"/>
    <x v="0"/>
    <s v="Brazil"/>
    <x v="2"/>
    <n v="40700"/>
    <s v="Revenues - Third Parties"/>
    <x v="0"/>
    <x v="15"/>
    <n v="2026"/>
    <n v="6"/>
    <s v="USD"/>
    <n v="-1088.1593519999997"/>
    <m/>
    <n v="-1088.1593519999997"/>
    <x v="6"/>
    <n v="1"/>
    <m/>
    <m/>
    <m/>
    <m/>
    <m/>
    <m/>
    <m/>
    <m/>
    <m/>
  </r>
  <r>
    <x v="5"/>
    <x v="519"/>
    <x v="7"/>
    <s v="Brazil"/>
    <x v="2"/>
    <n v="40700"/>
    <s v="Revenues - Third Parties"/>
    <x v="0"/>
    <x v="5"/>
    <n v="2026"/>
    <n v="6"/>
    <s v="USD"/>
    <n v="-14994.730041359997"/>
    <m/>
    <n v="-14994.730041359997"/>
    <x v="6"/>
    <n v="1"/>
    <m/>
    <m/>
    <m/>
    <m/>
    <m/>
    <m/>
    <m/>
    <m/>
    <m/>
  </r>
  <r>
    <x v="5"/>
    <x v="519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20"/>
    <x v="0"/>
    <s v="Brazil"/>
    <x v="2"/>
    <n v="40700"/>
    <s v="Revenues - Third Parties"/>
    <x v="0"/>
    <x v="15"/>
    <n v="2026"/>
    <n v="6"/>
    <s v="USD"/>
    <n v="-30279.007598039996"/>
    <m/>
    <n v="-30279.007598039996"/>
    <x v="6"/>
    <n v="1"/>
    <m/>
    <m/>
    <m/>
    <m/>
    <m/>
    <m/>
    <m/>
    <m/>
    <m/>
  </r>
  <r>
    <x v="0"/>
    <x v="521"/>
    <x v="0"/>
    <s v="Brazil"/>
    <x v="2"/>
    <n v="40700"/>
    <s v="Revenues - Third Parties"/>
    <x v="0"/>
    <x v="15"/>
    <n v="2026"/>
    <n v="6"/>
    <s v="USD"/>
    <n v="-738.35269019999987"/>
    <m/>
    <n v="-738.35269019999987"/>
    <x v="6"/>
    <n v="1"/>
    <m/>
    <m/>
    <m/>
    <m/>
    <m/>
    <m/>
    <m/>
    <m/>
    <m/>
  </r>
  <r>
    <x v="4"/>
    <x v="522"/>
    <x v="22"/>
    <s v="Brazil"/>
    <x v="2"/>
    <n v="40700"/>
    <s v="Revenues - Third Parties"/>
    <x v="0"/>
    <x v="15"/>
    <n v="2026"/>
    <n v="6"/>
    <s v="USD"/>
    <n v="-498.07925039999998"/>
    <m/>
    <n v="-498.07925039999998"/>
    <x v="6"/>
    <n v="1"/>
    <m/>
    <m/>
    <m/>
    <m/>
    <m/>
    <m/>
    <m/>
    <m/>
    <m/>
  </r>
  <r>
    <x v="0"/>
    <x v="464"/>
    <x v="0"/>
    <s v="Brazil"/>
    <x v="2"/>
    <n v="40700"/>
    <s v="Revenues - Third Parties"/>
    <x v="0"/>
    <x v="15"/>
    <n v="2026"/>
    <n v="6"/>
    <s v="USD"/>
    <n v="-262.26709931999994"/>
    <m/>
    <n v="-262.26709931999994"/>
    <x v="6"/>
    <n v="1"/>
    <m/>
    <m/>
    <m/>
    <m/>
    <m/>
    <m/>
    <m/>
    <m/>
    <m/>
  </r>
  <r>
    <x v="0"/>
    <x v="523"/>
    <x v="0"/>
    <s v="Brazil"/>
    <x v="2"/>
    <n v="40700"/>
    <s v="Revenues - Third Parties"/>
    <x v="0"/>
    <x v="15"/>
    <n v="2026"/>
    <n v="6"/>
    <s v="USD"/>
    <n v="-24517.410784079995"/>
    <m/>
    <n v="-24517.410784079995"/>
    <x v="6"/>
    <n v="1"/>
    <m/>
    <m/>
    <m/>
    <m/>
    <m/>
    <m/>
    <m/>
    <m/>
    <m/>
  </r>
  <r>
    <x v="0"/>
    <x v="524"/>
    <x v="0"/>
    <s v="Brazil"/>
    <x v="2"/>
    <n v="40700"/>
    <s v="Revenues - Third Parties"/>
    <x v="0"/>
    <x v="15"/>
    <n v="2026"/>
    <n v="6"/>
    <s v="USD"/>
    <n v="-139.96264463999998"/>
    <m/>
    <n v="-139.96264463999998"/>
    <x v="6"/>
    <n v="1"/>
    <m/>
    <m/>
    <m/>
    <m/>
    <m/>
    <m/>
    <m/>
    <m/>
    <m/>
  </r>
  <r>
    <x v="0"/>
    <x v="525"/>
    <x v="0"/>
    <s v="Brazil"/>
    <x v="2"/>
    <n v="40700"/>
    <s v="Revenues - Third Parties"/>
    <x v="0"/>
    <x v="15"/>
    <n v="2026"/>
    <n v="6"/>
    <s v="USD"/>
    <n v="-3619.3950922799991"/>
    <m/>
    <n v="-3619.3950922799991"/>
    <x v="6"/>
    <n v="1"/>
    <m/>
    <m/>
    <m/>
    <m/>
    <m/>
    <m/>
    <m/>
    <m/>
    <m/>
  </r>
  <r>
    <x v="5"/>
    <x v="127"/>
    <x v="7"/>
    <s v="Brazil"/>
    <x v="2"/>
    <n v="40700"/>
    <s v="Revenues - Third Parties"/>
    <x v="0"/>
    <x v="5"/>
    <n v="2026"/>
    <n v="6"/>
    <s v="USD"/>
    <n v="-39528.962964719991"/>
    <m/>
    <n v="-39528.962964719991"/>
    <x v="6"/>
    <n v="1"/>
    <m/>
    <m/>
    <m/>
    <m/>
    <m/>
    <m/>
    <m/>
    <m/>
    <m/>
  </r>
  <r>
    <x v="5"/>
    <x v="12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26"/>
    <x v="1"/>
    <s v="Brazil"/>
    <x v="2"/>
    <n v="40700"/>
    <s v="Revenues - Third Parties"/>
    <x v="0"/>
    <x v="15"/>
    <n v="2026"/>
    <n v="6"/>
    <s v="USD"/>
    <n v="-3131.055655919999"/>
    <m/>
    <n v="-3131.055655919999"/>
    <x v="6"/>
    <n v="1"/>
    <m/>
    <m/>
    <m/>
    <m/>
    <m/>
    <m/>
    <m/>
    <m/>
    <m/>
  </r>
  <r>
    <x v="0"/>
    <x v="527"/>
    <x v="0"/>
    <s v="Brazil"/>
    <x v="2"/>
    <n v="40700"/>
    <s v="Revenues - Third Parties"/>
    <x v="0"/>
    <x v="15"/>
    <n v="2026"/>
    <n v="6"/>
    <s v="USD"/>
    <n v="-316.39638335999996"/>
    <m/>
    <n v="-316.39638335999996"/>
    <x v="6"/>
    <n v="1"/>
    <m/>
    <m/>
    <m/>
    <m/>
    <m/>
    <m/>
    <m/>
    <m/>
    <m/>
  </r>
  <r>
    <x v="19"/>
    <x v="528"/>
    <x v="48"/>
    <s v="Brazil"/>
    <x v="2"/>
    <n v="40700"/>
    <s v="Revenues - Third Parties"/>
    <x v="0"/>
    <x v="5"/>
    <n v="2026"/>
    <n v="6"/>
    <s v="USD"/>
    <n v="-8419.2431818799996"/>
    <m/>
    <n v="-8419.2431818799996"/>
    <x v="6"/>
    <n v="1"/>
    <m/>
    <m/>
    <m/>
    <m/>
    <m/>
    <m/>
    <m/>
    <m/>
    <m/>
  </r>
  <r>
    <x v="19"/>
    <x v="528"/>
    <x v="4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29"/>
    <x v="0"/>
    <s v="Brazil"/>
    <x v="2"/>
    <n v="40700"/>
    <s v="Revenues - Third Parties"/>
    <x v="0"/>
    <x v="15"/>
    <n v="2026"/>
    <n v="6"/>
    <s v="USD"/>
    <n v="-8221.7753017199975"/>
    <m/>
    <n v="-8221.7753017199975"/>
    <x v="6"/>
    <n v="1"/>
    <m/>
    <m/>
    <m/>
    <m/>
    <m/>
    <m/>
    <m/>
    <m/>
    <m/>
  </r>
  <r>
    <x v="5"/>
    <x v="530"/>
    <x v="7"/>
    <s v="Brazil"/>
    <x v="2"/>
    <n v="40700"/>
    <s v="Revenues - Third Parties"/>
    <x v="0"/>
    <x v="15"/>
    <n v="2026"/>
    <n v="6"/>
    <s v="USD"/>
    <n v="-6159.9214604399995"/>
    <m/>
    <n v="-6159.9214604399995"/>
    <x v="6"/>
    <n v="1"/>
    <m/>
    <m/>
    <m/>
    <m/>
    <m/>
    <m/>
    <m/>
    <m/>
    <m/>
  </r>
  <r>
    <x v="1"/>
    <x v="719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31"/>
    <x v="0"/>
    <s v="Brazil"/>
    <x v="2"/>
    <n v="40700"/>
    <s v="Revenues - Third Parties"/>
    <x v="0"/>
    <x v="15"/>
    <n v="2026"/>
    <n v="6"/>
    <s v="USD"/>
    <n v="-2950.1418143999999"/>
    <m/>
    <n v="-2950.1418143999999"/>
    <x v="6"/>
    <n v="1"/>
    <m/>
    <m/>
    <m/>
    <m/>
    <m/>
    <m/>
    <m/>
    <m/>
    <m/>
  </r>
  <r>
    <x v="1"/>
    <x v="720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32"/>
    <x v="0"/>
    <s v="Brazil"/>
    <x v="2"/>
    <n v="40700"/>
    <s v="Revenues - Third Parties"/>
    <x v="0"/>
    <x v="15"/>
    <n v="2026"/>
    <n v="6"/>
    <s v="USD"/>
    <n v="-31428.564348359985"/>
    <m/>
    <n v="-31428.564348359985"/>
    <x v="6"/>
    <n v="1"/>
    <m/>
    <m/>
    <m/>
    <m/>
    <m/>
    <m/>
    <m/>
    <m/>
    <m/>
  </r>
  <r>
    <x v="20"/>
    <x v="533"/>
    <x v="55"/>
    <s v="Brazil"/>
    <x v="2"/>
    <n v="40700"/>
    <s v="Revenues - Third Parties"/>
    <x v="0"/>
    <x v="15"/>
    <n v="2026"/>
    <n v="6"/>
    <s v="USD"/>
    <n v="-196.63300535999997"/>
    <m/>
    <n v="-196.63300535999997"/>
    <x v="6"/>
    <n v="1"/>
    <m/>
    <m/>
    <m/>
    <m/>
    <m/>
    <m/>
    <m/>
    <m/>
    <m/>
  </r>
  <r>
    <x v="1"/>
    <x v="336"/>
    <x v="1"/>
    <s v="Brazil"/>
    <x v="2"/>
    <n v="40700"/>
    <s v="Revenues - Third Parties"/>
    <x v="0"/>
    <x v="15"/>
    <n v="2026"/>
    <n v="6"/>
    <s v="USD"/>
    <n v="-99.019678919999976"/>
    <m/>
    <n v="-99.019678919999976"/>
    <x v="6"/>
    <n v="1"/>
    <m/>
    <m/>
    <m/>
    <m/>
    <m/>
    <m/>
    <m/>
    <m/>
    <m/>
  </r>
  <r>
    <x v="1"/>
    <x v="721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534"/>
    <x v="8"/>
    <s v="Brazil"/>
    <x v="2"/>
    <n v="40700"/>
    <s v="Revenues - Third Parties"/>
    <x v="0"/>
    <x v="5"/>
    <n v="2026"/>
    <n v="6"/>
    <s v="USD"/>
    <n v="-118.83796043999999"/>
    <m/>
    <n v="-118.83796043999999"/>
    <x v="6"/>
    <n v="1"/>
    <m/>
    <m/>
    <m/>
    <m/>
    <m/>
    <m/>
    <m/>
    <m/>
    <m/>
  </r>
  <r>
    <x v="6"/>
    <x v="534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53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5"/>
    <x v="190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2"/>
    <x v="142"/>
    <x v="2"/>
    <s v="Brazil"/>
    <x v="2"/>
    <n v="40700"/>
    <s v="Revenues - Third Parties"/>
    <x v="0"/>
    <x v="15"/>
    <n v="2026"/>
    <n v="6"/>
    <s v="USD"/>
    <n v="-1579.8723880799996"/>
    <m/>
    <n v="-1579.8723880799996"/>
    <x v="6"/>
    <n v="1"/>
    <m/>
    <m/>
    <m/>
    <m/>
    <m/>
    <m/>
    <m/>
    <m/>
    <m/>
  </r>
  <r>
    <x v="5"/>
    <x v="722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722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92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192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23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93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340"/>
    <x v="1"/>
    <s v="Brazil"/>
    <x v="2"/>
    <n v="40700"/>
    <s v="Revenues - Third Parties"/>
    <x v="0"/>
    <x v="15"/>
    <n v="2026"/>
    <n v="6"/>
    <s v="USD"/>
    <n v="-3898.7183309999987"/>
    <m/>
    <n v="-3898.7183309999987"/>
    <x v="6"/>
    <n v="1"/>
    <m/>
    <m/>
    <m/>
    <m/>
    <m/>
    <m/>
    <m/>
    <m/>
    <m/>
  </r>
  <r>
    <x v="6"/>
    <x v="341"/>
    <x v="8"/>
    <s v="Brazil"/>
    <x v="2"/>
    <n v="40700"/>
    <s v="Revenues - Third Parties"/>
    <x v="0"/>
    <x v="15"/>
    <n v="2026"/>
    <n v="6"/>
    <s v="USD"/>
    <n v="-8188.947083879998"/>
    <m/>
    <n v="-8188.947083879998"/>
    <x v="6"/>
    <n v="1"/>
    <m/>
    <m/>
    <m/>
    <m/>
    <m/>
    <m/>
    <m/>
    <m/>
    <m/>
  </r>
  <r>
    <x v="6"/>
    <x v="341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424"/>
    <x v="39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535"/>
    <x v="7"/>
    <s v="Brazil"/>
    <x v="2"/>
    <n v="40700"/>
    <s v="Revenues - Third Parties"/>
    <x v="0"/>
    <x v="5"/>
    <n v="2026"/>
    <n v="6"/>
    <s v="USD"/>
    <n v="-1297.6047458399999"/>
    <m/>
    <n v="-1297.6047458399999"/>
    <x v="6"/>
    <n v="1"/>
    <m/>
    <m/>
    <m/>
    <m/>
    <m/>
    <m/>
    <m/>
    <m/>
    <m/>
  </r>
  <r>
    <x v="5"/>
    <x v="535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465"/>
    <x v="0"/>
    <s v="Brazil"/>
    <x v="2"/>
    <n v="40700"/>
    <s v="Revenues - Third Parties"/>
    <x v="0"/>
    <x v="15"/>
    <n v="2026"/>
    <n v="6"/>
    <s v="USD"/>
    <n v="-22956.038516039996"/>
    <m/>
    <n v="-22956.038516039996"/>
    <x v="6"/>
    <n v="1"/>
    <m/>
    <m/>
    <m/>
    <m/>
    <m/>
    <m/>
    <m/>
    <m/>
    <m/>
  </r>
  <r>
    <x v="1"/>
    <x v="724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21"/>
    <x v="536"/>
    <x v="56"/>
    <s v="Brazil"/>
    <x v="2"/>
    <n v="40700"/>
    <s v="Revenues - Third Parties"/>
    <x v="0"/>
    <x v="15"/>
    <n v="2026"/>
    <n v="6"/>
    <s v="USD"/>
    <n v="-210.26380631999996"/>
    <m/>
    <n v="-210.26380631999996"/>
    <x v="6"/>
    <n v="1"/>
    <m/>
    <m/>
    <m/>
    <m/>
    <m/>
    <m/>
    <m/>
    <m/>
    <m/>
  </r>
  <r>
    <x v="6"/>
    <x v="426"/>
    <x v="8"/>
    <s v="Brazil"/>
    <x v="2"/>
    <n v="40700"/>
    <s v="Revenues - Third Parties"/>
    <x v="0"/>
    <x v="15"/>
    <n v="2026"/>
    <n v="6"/>
    <s v="USD"/>
    <n v="-1002.7293182399997"/>
    <m/>
    <n v="-1002.7293182399997"/>
    <x v="6"/>
    <n v="1"/>
    <m/>
    <m/>
    <m/>
    <m/>
    <m/>
    <m/>
    <m/>
    <m/>
    <m/>
  </r>
  <r>
    <x v="6"/>
    <x v="42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342"/>
    <x v="22"/>
    <s v="Brazil"/>
    <x v="2"/>
    <n v="40700"/>
    <s v="Revenues - Third Parties"/>
    <x v="0"/>
    <x v="15"/>
    <n v="2026"/>
    <n v="6"/>
    <s v="USD"/>
    <n v="-1654.9158737999996"/>
    <m/>
    <n v="-1654.9158737999996"/>
    <x v="6"/>
    <n v="1"/>
    <m/>
    <m/>
    <m/>
    <m/>
    <m/>
    <m/>
    <m/>
    <m/>
    <m/>
  </r>
  <r>
    <x v="1"/>
    <x v="537"/>
    <x v="1"/>
    <s v="Brazil"/>
    <x v="2"/>
    <n v="40700"/>
    <s v="Revenues - Third Parties"/>
    <x v="0"/>
    <x v="15"/>
    <n v="2026"/>
    <n v="6"/>
    <s v="USD"/>
    <n v="-1459.32469812"/>
    <m/>
    <n v="-1459.32469812"/>
    <x v="6"/>
    <n v="1"/>
    <m/>
    <m/>
    <m/>
    <m/>
    <m/>
    <m/>
    <m/>
    <m/>
    <m/>
  </r>
  <r>
    <x v="1"/>
    <x v="538"/>
    <x v="1"/>
    <s v="Brazil"/>
    <x v="2"/>
    <n v="40700"/>
    <s v="Revenues - Third Parties"/>
    <x v="0"/>
    <x v="15"/>
    <n v="2026"/>
    <n v="6"/>
    <s v="USD"/>
    <n v="-40.524352439999994"/>
    <m/>
    <n v="-40.524352439999994"/>
    <x v="6"/>
    <n v="1"/>
    <m/>
    <m/>
    <m/>
    <m/>
    <m/>
    <m/>
    <m/>
    <m/>
    <m/>
  </r>
  <r>
    <x v="6"/>
    <x v="725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343"/>
    <x v="1"/>
    <s v="Brazil"/>
    <x v="2"/>
    <n v="40700"/>
    <s v="Revenues - Third Parties"/>
    <x v="0"/>
    <x v="15"/>
    <n v="2026"/>
    <n v="6"/>
    <s v="USD"/>
    <n v="-631.95554015999983"/>
    <m/>
    <n v="-631.95554015999983"/>
    <x v="6"/>
    <n v="1"/>
    <m/>
    <m/>
    <m/>
    <m/>
    <m/>
    <m/>
    <m/>
    <m/>
    <m/>
  </r>
  <r>
    <x v="1"/>
    <x v="344"/>
    <x v="1"/>
    <s v="Brazil"/>
    <x v="2"/>
    <n v="40700"/>
    <s v="Revenues - Third Parties"/>
    <x v="0"/>
    <x v="15"/>
    <n v="2026"/>
    <n v="6"/>
    <s v="USD"/>
    <n v="-105.29064695999999"/>
    <m/>
    <n v="-105.29064695999999"/>
    <x v="6"/>
    <n v="1"/>
    <m/>
    <m/>
    <m/>
    <m/>
    <m/>
    <m/>
    <m/>
    <m/>
    <m/>
  </r>
  <r>
    <x v="4"/>
    <x v="539"/>
    <x v="57"/>
    <s v="Brazil"/>
    <x v="2"/>
    <n v="40700"/>
    <s v="Revenues - Third Parties"/>
    <x v="0"/>
    <x v="15"/>
    <n v="2026"/>
    <n v="6"/>
    <s v="USD"/>
    <n v="-28.562125199999997"/>
    <m/>
    <n v="-28.562125199999997"/>
    <x v="6"/>
    <n v="1"/>
    <m/>
    <m/>
    <m/>
    <m/>
    <m/>
    <m/>
    <m/>
    <m/>
    <m/>
  </r>
  <r>
    <x v="5"/>
    <x v="197"/>
    <x v="7"/>
    <s v="Brazil"/>
    <x v="2"/>
    <n v="40700"/>
    <s v="Revenues - Third Parties"/>
    <x v="0"/>
    <x v="5"/>
    <n v="2026"/>
    <n v="6"/>
    <s v="USD"/>
    <n v="-5075.1380599199983"/>
    <m/>
    <n v="-5075.1380599199983"/>
    <x v="6"/>
    <n v="1"/>
    <m/>
    <m/>
    <m/>
    <m/>
    <m/>
    <m/>
    <m/>
    <m/>
    <m/>
  </r>
  <r>
    <x v="5"/>
    <x v="19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345"/>
    <x v="1"/>
    <s v="Brazil"/>
    <x v="2"/>
    <n v="40700"/>
    <s v="Revenues - Third Parties"/>
    <x v="0"/>
    <x v="15"/>
    <n v="2026"/>
    <n v="6"/>
    <s v="USD"/>
    <n v="-26.545490999999995"/>
    <m/>
    <n v="-26.545490999999995"/>
    <x v="6"/>
    <n v="1"/>
    <m/>
    <m/>
    <m/>
    <m/>
    <m/>
    <m/>
    <m/>
    <m/>
    <m/>
  </r>
  <r>
    <x v="0"/>
    <x v="466"/>
    <x v="0"/>
    <s v="Brazil"/>
    <x v="2"/>
    <n v="40700"/>
    <s v="Revenues - Third Parties"/>
    <x v="0"/>
    <x v="15"/>
    <n v="2026"/>
    <n v="6"/>
    <s v="USD"/>
    <n v="-3763.3992364799988"/>
    <m/>
    <n v="-3763.3992364799988"/>
    <x v="6"/>
    <n v="1"/>
    <m/>
    <m/>
    <m/>
    <m/>
    <m/>
    <m/>
    <m/>
    <m/>
    <m/>
  </r>
  <r>
    <x v="6"/>
    <x v="144"/>
    <x v="8"/>
    <s v="Brazil"/>
    <x v="2"/>
    <n v="40700"/>
    <s v="Revenues - Third Parties"/>
    <x v="0"/>
    <x v="15"/>
    <n v="2026"/>
    <n v="6"/>
    <s v="USD"/>
    <n v="-1175.1062709599998"/>
    <m/>
    <n v="-1175.1062709599998"/>
    <x v="6"/>
    <n v="1"/>
    <m/>
    <m/>
    <m/>
    <m/>
    <m/>
    <m/>
    <m/>
    <m/>
    <m/>
  </r>
  <r>
    <x v="6"/>
    <x v="14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7"/>
    <x v="540"/>
    <x v="38"/>
    <s v="Brazil"/>
    <x v="2"/>
    <n v="40700"/>
    <s v="Revenues - Third Parties"/>
    <x v="0"/>
    <x v="15"/>
    <n v="2026"/>
    <n v="6"/>
    <s v="USD"/>
    <n v="-1988.9539847999995"/>
    <m/>
    <n v="-1988.9539847999995"/>
    <x v="6"/>
    <n v="1"/>
    <m/>
    <m/>
    <m/>
    <m/>
    <m/>
    <m/>
    <m/>
    <m/>
    <m/>
  </r>
  <r>
    <x v="1"/>
    <x v="346"/>
    <x v="1"/>
    <s v="Brazil"/>
    <x v="2"/>
    <n v="40700"/>
    <s v="Revenues - Third Parties"/>
    <x v="0"/>
    <x v="15"/>
    <n v="2026"/>
    <n v="6"/>
    <s v="USD"/>
    <n v="-127.77817607999995"/>
    <m/>
    <n v="-127.77817607999995"/>
    <x v="6"/>
    <n v="1"/>
    <m/>
    <m/>
    <m/>
    <m/>
    <m/>
    <m/>
    <m/>
    <m/>
    <m/>
  </r>
  <r>
    <x v="5"/>
    <x v="198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145"/>
    <x v="8"/>
    <s v="Brazil"/>
    <x v="2"/>
    <n v="40700"/>
    <s v="Revenues - Third Parties"/>
    <x v="0"/>
    <x v="15"/>
    <n v="2026"/>
    <n v="6"/>
    <s v="USD"/>
    <n v="-1004.9905354799997"/>
    <m/>
    <n v="-1004.9905354799997"/>
    <x v="6"/>
    <n v="1"/>
    <m/>
    <m/>
    <m/>
    <m/>
    <m/>
    <m/>
    <m/>
    <m/>
    <m/>
  </r>
  <r>
    <x v="6"/>
    <x v="145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726"/>
    <x v="7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41"/>
    <x v="1"/>
    <s v="Brazil"/>
    <x v="2"/>
    <n v="40700"/>
    <s v="Revenues - Third Parties"/>
    <x v="0"/>
    <x v="15"/>
    <n v="2026"/>
    <n v="6"/>
    <s v="USD"/>
    <n v="-1469.7865024799999"/>
    <m/>
    <n v="-1469.7865024799999"/>
    <x v="6"/>
    <n v="1"/>
    <m/>
    <m/>
    <m/>
    <m/>
    <m/>
    <m/>
    <m/>
    <m/>
    <m/>
  </r>
  <r>
    <x v="1"/>
    <x v="348"/>
    <x v="1"/>
    <s v="Brazil"/>
    <x v="2"/>
    <n v="40700"/>
    <s v="Revenues - Third Parties"/>
    <x v="0"/>
    <x v="15"/>
    <n v="2026"/>
    <n v="6"/>
    <s v="USD"/>
    <n v="-268.62743423999996"/>
    <m/>
    <n v="-268.62743423999996"/>
    <x v="6"/>
    <n v="1"/>
    <m/>
    <m/>
    <m/>
    <m/>
    <m/>
    <m/>
    <m/>
    <m/>
    <m/>
  </r>
  <r>
    <x v="0"/>
    <x v="467"/>
    <x v="0"/>
    <s v="Brazil"/>
    <x v="2"/>
    <n v="40700"/>
    <s v="Revenues - Third Parties"/>
    <x v="0"/>
    <x v="15"/>
    <n v="2026"/>
    <n v="6"/>
    <s v="USD"/>
    <n v="-6422.175625079999"/>
    <m/>
    <n v="-6422.175625079999"/>
    <x v="6"/>
    <n v="1"/>
    <m/>
    <m/>
    <m/>
    <m/>
    <m/>
    <m/>
    <m/>
    <m/>
    <m/>
  </r>
  <r>
    <x v="0"/>
    <x v="727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42"/>
    <x v="1"/>
    <s v="Brazil"/>
    <x v="2"/>
    <n v="40700"/>
    <s v="Revenues - Third Parties"/>
    <x v="0"/>
    <x v="15"/>
    <n v="2026"/>
    <n v="6"/>
    <s v="USD"/>
    <n v="-139.87915716000001"/>
    <m/>
    <n v="-139.87915716000001"/>
    <x v="6"/>
    <n v="1"/>
    <m/>
    <m/>
    <m/>
    <m/>
    <m/>
    <m/>
    <m/>
    <m/>
    <m/>
  </r>
  <r>
    <x v="1"/>
    <x v="543"/>
    <x v="1"/>
    <s v="Brazil"/>
    <x v="2"/>
    <n v="40700"/>
    <s v="Revenues - Third Parties"/>
    <x v="0"/>
    <x v="15"/>
    <n v="2026"/>
    <n v="6"/>
    <s v="USD"/>
    <n v="-603.18646007999985"/>
    <m/>
    <n v="-603.18646007999985"/>
    <x v="6"/>
    <n v="1"/>
    <m/>
    <m/>
    <m/>
    <m/>
    <m/>
    <m/>
    <m/>
    <m/>
    <m/>
  </r>
  <r>
    <x v="22"/>
    <x v="544"/>
    <x v="58"/>
    <s v="Brazil"/>
    <x v="2"/>
    <n v="40700"/>
    <s v="Revenues - Third Parties"/>
    <x v="0"/>
    <x v="15"/>
    <n v="2026"/>
    <n v="6"/>
    <s v="USD"/>
    <n v="-197.89707635999997"/>
    <m/>
    <n v="-197.89707635999997"/>
    <x v="6"/>
    <n v="1"/>
    <m/>
    <m/>
    <m/>
    <m/>
    <m/>
    <m/>
    <m/>
    <m/>
    <m/>
  </r>
  <r>
    <x v="4"/>
    <x v="351"/>
    <x v="2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4"/>
    <x v="351"/>
    <x v="2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728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28"/>
    <x v="7"/>
    <s v="Brazil"/>
    <x v="2"/>
    <n v="40700"/>
    <s v="Revenues - Third Parties"/>
    <x v="0"/>
    <x v="15"/>
    <n v="2026"/>
    <n v="6"/>
    <s v="USD"/>
    <n v="-351.77390903999992"/>
    <m/>
    <n v="-351.77390903999992"/>
    <x v="6"/>
    <n v="1"/>
    <m/>
    <m/>
    <m/>
    <m/>
    <m/>
    <m/>
    <m/>
    <m/>
    <m/>
  </r>
  <r>
    <x v="4"/>
    <x v="729"/>
    <x v="34"/>
    <s v="Brazil"/>
    <x v="2"/>
    <n v="40900"/>
    <s v="Revenues- IC"/>
    <x v="0"/>
    <x v="15"/>
    <n v="2026"/>
    <n v="6"/>
    <s v="USD"/>
    <n v="0"/>
    <m/>
    <n v="0"/>
    <x v="6"/>
    <n v="1"/>
    <m/>
    <m/>
    <m/>
    <m/>
    <m/>
    <m/>
    <m/>
    <m/>
    <m/>
  </r>
  <r>
    <x v="5"/>
    <x v="129"/>
    <x v="7"/>
    <s v="Brazil"/>
    <x v="2"/>
    <n v="40700"/>
    <s v="Revenues - Third Parties"/>
    <x v="0"/>
    <x v="5"/>
    <n v="2026"/>
    <n v="6"/>
    <s v="USD"/>
    <n v="-7961.1309167999971"/>
    <m/>
    <n v="-7961.1309167999971"/>
    <x v="6"/>
    <n v="1"/>
    <m/>
    <m/>
    <m/>
    <m/>
    <m/>
    <m/>
    <m/>
    <m/>
    <m/>
  </r>
  <r>
    <x v="5"/>
    <x v="129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30"/>
    <x v="7"/>
    <s v="Brazil"/>
    <x v="2"/>
    <n v="40700"/>
    <s v="Revenues - Third Parties"/>
    <x v="0"/>
    <x v="15"/>
    <n v="2026"/>
    <n v="6"/>
    <s v="USD"/>
    <n v="-5370.595548119999"/>
    <m/>
    <n v="-5370.595548119999"/>
    <x v="6"/>
    <n v="1"/>
    <m/>
    <m/>
    <m/>
    <m/>
    <m/>
    <m/>
    <m/>
    <m/>
    <m/>
  </r>
  <r>
    <x v="1"/>
    <x v="353"/>
    <x v="1"/>
    <s v="Brazil"/>
    <x v="2"/>
    <n v="40700"/>
    <s v="Revenues - Third Parties"/>
    <x v="0"/>
    <x v="15"/>
    <n v="2026"/>
    <n v="6"/>
    <s v="USD"/>
    <n v="-5080.7869874399994"/>
    <m/>
    <n v="-5080.7869874399994"/>
    <x v="6"/>
    <n v="1"/>
    <m/>
    <m/>
    <m/>
    <m/>
    <m/>
    <m/>
    <m/>
    <m/>
    <m/>
  </r>
  <r>
    <x v="1"/>
    <x v="545"/>
    <x v="1"/>
    <s v="Brazil"/>
    <x v="2"/>
    <n v="40700"/>
    <s v="Revenues - Third Parties"/>
    <x v="0"/>
    <x v="15"/>
    <n v="2026"/>
    <n v="6"/>
    <s v="USD"/>
    <n v="-4823.6584837199989"/>
    <m/>
    <n v="-4823.6584837199989"/>
    <x v="6"/>
    <n v="1"/>
    <m/>
    <m/>
    <m/>
    <m/>
    <m/>
    <m/>
    <m/>
    <m/>
    <m/>
  </r>
  <r>
    <x v="1"/>
    <x v="546"/>
    <x v="1"/>
    <s v="Brazil"/>
    <x v="2"/>
    <n v="40700"/>
    <s v="Revenues - Third Parties"/>
    <x v="0"/>
    <x v="15"/>
    <n v="2026"/>
    <n v="6"/>
    <s v="USD"/>
    <n v="-2469.8548042799994"/>
    <m/>
    <n v="-2469.8548042799994"/>
    <x v="6"/>
    <n v="1"/>
    <m/>
    <m/>
    <m/>
    <m/>
    <m/>
    <m/>
    <m/>
    <m/>
    <m/>
  </r>
  <r>
    <x v="1"/>
    <x v="354"/>
    <x v="1"/>
    <s v="Brazil"/>
    <x v="2"/>
    <n v="40700"/>
    <s v="Revenues - Third Parties"/>
    <x v="0"/>
    <x v="15"/>
    <n v="2026"/>
    <n v="6"/>
    <s v="USD"/>
    <n v="-780.86663159999978"/>
    <m/>
    <n v="-780.86663159999978"/>
    <x v="6"/>
    <n v="1"/>
    <m/>
    <m/>
    <m/>
    <m/>
    <m/>
    <m/>
    <m/>
    <m/>
    <m/>
  </r>
  <r>
    <x v="1"/>
    <x v="547"/>
    <x v="1"/>
    <s v="Brazil"/>
    <x v="2"/>
    <n v="40700"/>
    <s v="Revenues - Third Parties"/>
    <x v="0"/>
    <x v="15"/>
    <n v="2026"/>
    <n v="6"/>
    <s v="USD"/>
    <n v="-68.059934399999989"/>
    <m/>
    <n v="-68.059934399999989"/>
    <x v="6"/>
    <n v="1"/>
    <m/>
    <m/>
    <m/>
    <m/>
    <m/>
    <m/>
    <m/>
    <m/>
    <m/>
  </r>
  <r>
    <x v="1"/>
    <x v="355"/>
    <x v="1"/>
    <s v="Brazil"/>
    <x v="2"/>
    <n v="40700"/>
    <s v="Revenues - Third Parties"/>
    <x v="0"/>
    <x v="15"/>
    <n v="2026"/>
    <n v="6"/>
    <s v="USD"/>
    <n v="-431.86309583999997"/>
    <m/>
    <n v="-431.86309583999997"/>
    <x v="6"/>
    <n v="1"/>
    <m/>
    <m/>
    <m/>
    <m/>
    <m/>
    <m/>
    <m/>
    <m/>
    <m/>
  </r>
  <r>
    <x v="0"/>
    <x v="730"/>
    <x v="0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0"/>
    <x v="731"/>
    <x v="0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0"/>
    <x v="548"/>
    <x v="0"/>
    <s v="Brazil"/>
    <x v="2"/>
    <n v="40700"/>
    <s v="Revenues - Third Parties"/>
    <x v="0"/>
    <x v="15"/>
    <n v="2026"/>
    <n v="6"/>
    <s v="USD"/>
    <n v="-168.53417687999996"/>
    <m/>
    <n v="-168.53417687999996"/>
    <x v="6"/>
    <n v="1"/>
    <m/>
    <m/>
    <m/>
    <m/>
    <m/>
    <m/>
    <m/>
    <m/>
    <m/>
  </r>
  <r>
    <x v="1"/>
    <x v="356"/>
    <x v="1"/>
    <s v="Brazil"/>
    <x v="2"/>
    <n v="40700"/>
    <s v="Revenues - Third Parties"/>
    <x v="0"/>
    <x v="15"/>
    <n v="2026"/>
    <n v="6"/>
    <s v="USD"/>
    <n v="-8836.6699989599983"/>
    <m/>
    <n v="-8836.6699989599983"/>
    <x v="6"/>
    <n v="1"/>
    <m/>
    <m/>
    <m/>
    <m/>
    <m/>
    <m/>
    <m/>
    <m/>
    <m/>
  </r>
  <r>
    <x v="1"/>
    <x v="356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0"/>
    <x v="357"/>
    <x v="0"/>
    <s v="Brazil"/>
    <x v="2"/>
    <n v="40700"/>
    <s v="Revenues - Third Parties"/>
    <x v="0"/>
    <x v="15"/>
    <n v="2026"/>
    <n v="6"/>
    <s v="USD"/>
    <n v="-734.49580379999975"/>
    <m/>
    <n v="-734.49580379999975"/>
    <x v="6"/>
    <n v="1"/>
    <m/>
    <m/>
    <m/>
    <m/>
    <m/>
    <m/>
    <m/>
    <m/>
    <m/>
  </r>
  <r>
    <x v="0"/>
    <x v="732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49"/>
    <x v="0"/>
    <s v="Brazil"/>
    <x v="2"/>
    <n v="40700"/>
    <s v="Revenues - Third Parties"/>
    <x v="0"/>
    <x v="15"/>
    <n v="2026"/>
    <n v="6"/>
    <s v="USD"/>
    <n v="-678.33695088000002"/>
    <m/>
    <n v="-678.33695088000002"/>
    <x v="6"/>
    <n v="1"/>
    <m/>
    <m/>
    <m/>
    <m/>
    <m/>
    <m/>
    <m/>
    <m/>
    <m/>
  </r>
  <r>
    <x v="0"/>
    <x v="733"/>
    <x v="0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1"/>
    <x v="734"/>
    <x v="19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360"/>
    <x v="1"/>
    <s v="Brazil"/>
    <x v="2"/>
    <n v="40700"/>
    <s v="Revenues - Third Parties"/>
    <x v="0"/>
    <x v="15"/>
    <n v="2026"/>
    <n v="6"/>
    <s v="USD"/>
    <n v="-66.825260399999976"/>
    <m/>
    <n v="-66.825260399999976"/>
    <x v="6"/>
    <n v="1"/>
    <m/>
    <m/>
    <m/>
    <m/>
    <m/>
    <m/>
    <m/>
    <m/>
    <m/>
  </r>
  <r>
    <x v="0"/>
    <x v="735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550"/>
    <x v="8"/>
    <s v="Brazil"/>
    <x v="2"/>
    <n v="40700"/>
    <s v="Revenues - Third Parties"/>
    <x v="0"/>
    <x v="15"/>
    <n v="2026"/>
    <n v="6"/>
    <s v="USD"/>
    <n v="-1752.4539439199998"/>
    <m/>
    <n v="-1752.4539439199998"/>
    <x v="6"/>
    <n v="1"/>
    <m/>
    <m/>
    <m/>
    <m/>
    <m/>
    <m/>
    <m/>
    <m/>
    <m/>
  </r>
  <r>
    <x v="6"/>
    <x v="550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7"/>
    <x v="551"/>
    <x v="38"/>
    <s v="Brazil"/>
    <x v="2"/>
    <n v="40700"/>
    <s v="Revenues - Third Parties"/>
    <x v="0"/>
    <x v="15"/>
    <n v="2026"/>
    <n v="6"/>
    <s v="USD"/>
    <n v="-3015.5524911599996"/>
    <m/>
    <n v="-3015.5524911599996"/>
    <x v="6"/>
    <n v="1"/>
    <m/>
    <m/>
    <m/>
    <m/>
    <m/>
    <m/>
    <m/>
    <m/>
    <m/>
  </r>
  <r>
    <x v="22"/>
    <x v="552"/>
    <x v="58"/>
    <s v="Brazil"/>
    <x v="2"/>
    <n v="40700"/>
    <s v="Revenues - Third Parties"/>
    <x v="0"/>
    <x v="15"/>
    <n v="2026"/>
    <n v="6"/>
    <s v="USD"/>
    <n v="-137.13700499999999"/>
    <m/>
    <n v="-137.13700499999999"/>
    <x v="6"/>
    <n v="1"/>
    <m/>
    <m/>
    <m/>
    <m/>
    <m/>
    <m/>
    <m/>
    <m/>
    <m/>
  </r>
  <r>
    <x v="4"/>
    <x v="553"/>
    <x v="59"/>
    <s v="Brazil"/>
    <x v="2"/>
    <n v="40700"/>
    <s v="Revenues - Third Parties"/>
    <x v="0"/>
    <x v="15"/>
    <n v="2026"/>
    <n v="6"/>
    <s v="USD"/>
    <n v="-26.393802479999994"/>
    <m/>
    <n v="-26.393802479999994"/>
    <x v="6"/>
    <n v="1"/>
    <m/>
    <m/>
    <m/>
    <m/>
    <m/>
    <m/>
    <m/>
    <m/>
    <m/>
  </r>
  <r>
    <x v="0"/>
    <x v="554"/>
    <x v="0"/>
    <s v="Brazil"/>
    <x v="2"/>
    <n v="40700"/>
    <s v="Revenues - Third Parties"/>
    <x v="0"/>
    <x v="15"/>
    <n v="2026"/>
    <n v="6"/>
    <s v="USD"/>
    <n v="-213.17998871999995"/>
    <m/>
    <n v="-213.17998871999995"/>
    <x v="6"/>
    <n v="1"/>
    <m/>
    <m/>
    <m/>
    <m/>
    <m/>
    <m/>
    <m/>
    <m/>
    <m/>
  </r>
  <r>
    <x v="6"/>
    <x v="428"/>
    <x v="8"/>
    <s v="Brazil"/>
    <x v="2"/>
    <n v="40700"/>
    <s v="Revenues - Third Parties"/>
    <x v="0"/>
    <x v="15"/>
    <n v="2026"/>
    <n v="6"/>
    <s v="USD"/>
    <n v="-1390.0606625999999"/>
    <m/>
    <n v="-1390.0606625999999"/>
    <x v="6"/>
    <n v="1"/>
    <m/>
    <m/>
    <m/>
    <m/>
    <m/>
    <m/>
    <m/>
    <m/>
    <m/>
  </r>
  <r>
    <x v="6"/>
    <x v="42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0"/>
    <x v="555"/>
    <x v="0"/>
    <s v="Brazil"/>
    <x v="2"/>
    <n v="40700"/>
    <s v="Revenues - Third Parties"/>
    <x v="0"/>
    <x v="15"/>
    <n v="2026"/>
    <n v="6"/>
    <s v="USD"/>
    <n v="-3423.6463486799994"/>
    <m/>
    <n v="-3423.6463486799994"/>
    <x v="6"/>
    <n v="1"/>
    <m/>
    <m/>
    <m/>
    <m/>
    <m/>
    <m/>
    <m/>
    <m/>
    <m/>
  </r>
  <r>
    <x v="0"/>
    <x v="556"/>
    <x v="0"/>
    <s v="Brazil"/>
    <x v="2"/>
    <n v="40700"/>
    <s v="Revenues - Third Parties"/>
    <x v="0"/>
    <x v="15"/>
    <n v="2026"/>
    <n v="6"/>
    <s v="USD"/>
    <n v="-632.34710819999987"/>
    <m/>
    <n v="-632.34710819999987"/>
    <x v="6"/>
    <n v="1"/>
    <m/>
    <m/>
    <m/>
    <m/>
    <m/>
    <m/>
    <m/>
    <m/>
    <m/>
  </r>
  <r>
    <x v="1"/>
    <x v="557"/>
    <x v="1"/>
    <s v="Brazil"/>
    <x v="2"/>
    <n v="40700"/>
    <s v="Revenues - Third Parties"/>
    <x v="0"/>
    <x v="15"/>
    <n v="2026"/>
    <n v="6"/>
    <s v="USD"/>
    <n v="-2112.3284902799996"/>
    <m/>
    <n v="-2112.3284902799996"/>
    <x v="6"/>
    <n v="1"/>
    <m/>
    <m/>
    <m/>
    <m/>
    <m/>
    <m/>
    <m/>
    <m/>
    <m/>
  </r>
  <r>
    <x v="0"/>
    <x v="558"/>
    <x v="0"/>
    <s v="Brazil"/>
    <x v="2"/>
    <n v="40700"/>
    <s v="Revenues - Third Parties"/>
    <x v="0"/>
    <x v="15"/>
    <n v="2026"/>
    <n v="6"/>
    <s v="USD"/>
    <n v="-40.457327279999994"/>
    <m/>
    <n v="-40.457327279999994"/>
    <x v="6"/>
    <n v="1"/>
    <m/>
    <m/>
    <m/>
    <m/>
    <m/>
    <m/>
    <m/>
    <m/>
    <m/>
  </r>
  <r>
    <x v="6"/>
    <x v="430"/>
    <x v="8"/>
    <s v="Brazil"/>
    <x v="2"/>
    <n v="40700"/>
    <s v="Revenues - Third Parties"/>
    <x v="0"/>
    <x v="15"/>
    <n v="2026"/>
    <n v="6"/>
    <s v="USD"/>
    <n v="-11378.503945679997"/>
    <m/>
    <n v="-11378.503945679997"/>
    <x v="6"/>
    <n v="1"/>
    <m/>
    <m/>
    <m/>
    <m/>
    <m/>
    <m/>
    <m/>
    <m/>
    <m/>
  </r>
  <r>
    <x v="6"/>
    <x v="430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559"/>
    <x v="59"/>
    <s v="Brazil"/>
    <x v="2"/>
    <n v="40700"/>
    <s v="Revenues - Third Parties"/>
    <x v="0"/>
    <x v="15"/>
    <n v="2026"/>
    <n v="6"/>
    <s v="USD"/>
    <n v="-64.895641319999996"/>
    <m/>
    <n v="-64.895641319999996"/>
    <x v="6"/>
    <n v="1"/>
    <m/>
    <m/>
    <m/>
    <m/>
    <m/>
    <m/>
    <m/>
    <m/>
    <m/>
  </r>
  <r>
    <x v="1"/>
    <x v="363"/>
    <x v="1"/>
    <s v="Brazil"/>
    <x v="2"/>
    <n v="40700"/>
    <s v="Revenues - Third Parties"/>
    <x v="0"/>
    <x v="15"/>
    <n v="2026"/>
    <n v="6"/>
    <s v="USD"/>
    <n v="-538.67062799999985"/>
    <m/>
    <n v="-538.67062799999985"/>
    <x v="6"/>
    <n v="1"/>
    <m/>
    <m/>
    <m/>
    <m/>
    <m/>
    <m/>
    <m/>
    <m/>
    <m/>
  </r>
  <r>
    <x v="1"/>
    <x v="365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36"/>
    <x v="34"/>
    <s v="Brazil"/>
    <x v="2"/>
    <n v="40900"/>
    <s v="Revenues- IC"/>
    <x v="0"/>
    <x v="15"/>
    <n v="2026"/>
    <n v="6"/>
    <s v="USD"/>
    <n v="0"/>
    <m/>
    <n v="0"/>
    <x v="6"/>
    <n v="1"/>
    <m/>
    <m/>
    <m/>
    <m/>
    <m/>
    <m/>
    <m/>
    <m/>
    <m/>
  </r>
  <r>
    <x v="4"/>
    <x v="560"/>
    <x v="59"/>
    <s v="Brazil"/>
    <x v="2"/>
    <n v="40700"/>
    <s v="Revenues - Third Parties"/>
    <x v="0"/>
    <x v="15"/>
    <n v="2026"/>
    <n v="6"/>
    <s v="USD"/>
    <n v="-74.907083639999982"/>
    <m/>
    <n v="-74.907083639999982"/>
    <x v="6"/>
    <n v="1"/>
    <m/>
    <m/>
    <m/>
    <m/>
    <m/>
    <m/>
    <m/>
    <m/>
    <m/>
  </r>
  <r>
    <x v="5"/>
    <x v="737"/>
    <x v="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61"/>
    <x v="1"/>
    <s v="Brazil"/>
    <x v="2"/>
    <n v="40700"/>
    <s v="Revenues - Third Parties"/>
    <x v="0"/>
    <x v="15"/>
    <n v="2026"/>
    <n v="6"/>
    <s v="USD"/>
    <n v="-424.92893147999996"/>
    <m/>
    <n v="-424.92893147999996"/>
    <x v="6"/>
    <n v="1"/>
    <m/>
    <m/>
    <m/>
    <m/>
    <m/>
    <m/>
    <m/>
    <m/>
    <m/>
  </r>
  <r>
    <x v="1"/>
    <x v="562"/>
    <x v="1"/>
    <s v="Brazil"/>
    <x v="2"/>
    <n v="40700"/>
    <s v="Revenues - Third Parties"/>
    <x v="0"/>
    <x v="15"/>
    <n v="2026"/>
    <n v="6"/>
    <s v="USD"/>
    <n v="-56.539838039999985"/>
    <m/>
    <n v="-56.539838039999985"/>
    <x v="6"/>
    <n v="1"/>
    <m/>
    <m/>
    <m/>
    <m/>
    <m/>
    <m/>
    <m/>
    <m/>
    <m/>
  </r>
  <r>
    <x v="1"/>
    <x v="367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202"/>
    <x v="7"/>
    <s v="Brazil"/>
    <x v="2"/>
    <n v="40700"/>
    <s v="Revenues - Third Parties"/>
    <x v="0"/>
    <x v="15"/>
    <n v="2026"/>
    <n v="6"/>
    <s v="USD"/>
    <n v="-212.03232983999996"/>
    <m/>
    <n v="-212.03232983999996"/>
    <x v="6"/>
    <n v="1"/>
    <m/>
    <m/>
    <m/>
    <m/>
    <m/>
    <m/>
    <m/>
    <m/>
    <m/>
  </r>
  <r>
    <x v="1"/>
    <x v="369"/>
    <x v="1"/>
    <s v="Brazil"/>
    <x v="2"/>
    <n v="40700"/>
    <s v="Revenues - Third Parties"/>
    <x v="0"/>
    <x v="15"/>
    <n v="2026"/>
    <n v="6"/>
    <s v="USD"/>
    <n v="-646.60935671999994"/>
    <m/>
    <n v="-646.60935671999994"/>
    <x v="6"/>
    <n v="1"/>
    <m/>
    <m/>
    <m/>
    <m/>
    <m/>
    <m/>
    <m/>
    <m/>
    <m/>
  </r>
  <r>
    <x v="1"/>
    <x v="370"/>
    <x v="1"/>
    <s v="Brazil"/>
    <x v="2"/>
    <n v="40700"/>
    <s v="Revenues - Third Parties"/>
    <x v="0"/>
    <x v="15"/>
    <n v="2026"/>
    <n v="6"/>
    <s v="USD"/>
    <n v="-14357.432478359999"/>
    <m/>
    <n v="-14357.432478359999"/>
    <x v="6"/>
    <n v="1"/>
    <m/>
    <m/>
    <m/>
    <m/>
    <m/>
    <m/>
    <m/>
    <m/>
    <m/>
  </r>
  <r>
    <x v="18"/>
    <x v="738"/>
    <x v="44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63"/>
    <x v="1"/>
    <s v="Brazil"/>
    <x v="2"/>
    <n v="40700"/>
    <s v="Revenues - Third Parties"/>
    <x v="0"/>
    <x v="15"/>
    <n v="2026"/>
    <n v="6"/>
    <s v="USD"/>
    <n v="-261.83437547999995"/>
    <m/>
    <n v="-261.83437547999995"/>
    <x v="6"/>
    <n v="1"/>
    <m/>
    <m/>
    <m/>
    <m/>
    <m/>
    <m/>
    <m/>
    <m/>
    <m/>
  </r>
  <r>
    <x v="17"/>
    <x v="564"/>
    <x v="38"/>
    <s v="Brazil"/>
    <x v="2"/>
    <n v="40700"/>
    <s v="Revenues - Third Parties"/>
    <x v="0"/>
    <x v="15"/>
    <n v="2026"/>
    <n v="6"/>
    <s v="USD"/>
    <n v="-7072.3267323599985"/>
    <m/>
    <n v="-7072.3267323599985"/>
    <x v="6"/>
    <n v="1"/>
    <m/>
    <m/>
    <m/>
    <m/>
    <m/>
    <m/>
    <m/>
    <m/>
    <m/>
  </r>
  <r>
    <x v="5"/>
    <x v="470"/>
    <x v="7"/>
    <s v="Brazil"/>
    <x v="2"/>
    <n v="40700"/>
    <s v="Revenues - Third Parties"/>
    <x v="0"/>
    <x v="15"/>
    <n v="2026"/>
    <n v="6"/>
    <s v="USD"/>
    <n v="-706.71446291999996"/>
    <m/>
    <n v="-706.71446291999996"/>
    <x v="6"/>
    <n v="1"/>
    <m/>
    <m/>
    <m/>
    <m/>
    <m/>
    <m/>
    <m/>
    <m/>
    <m/>
  </r>
  <r>
    <x v="0"/>
    <x v="565"/>
    <x v="0"/>
    <s v="Brazil"/>
    <x v="2"/>
    <n v="40700"/>
    <s v="Revenues - Third Parties"/>
    <x v="0"/>
    <x v="15"/>
    <n v="2026"/>
    <n v="6"/>
    <s v="USD"/>
    <n v="-277.04438327999998"/>
    <m/>
    <n v="-277.04438327999998"/>
    <x v="6"/>
    <n v="1"/>
    <m/>
    <m/>
    <m/>
    <m/>
    <m/>
    <m/>
    <m/>
    <m/>
    <m/>
  </r>
  <r>
    <x v="1"/>
    <x v="566"/>
    <x v="1"/>
    <s v="Brazil"/>
    <x v="2"/>
    <n v="40700"/>
    <s v="Revenues - Third Parties"/>
    <x v="0"/>
    <x v="15"/>
    <n v="2026"/>
    <n v="6"/>
    <s v="USD"/>
    <n v="-26188.650224039993"/>
    <m/>
    <n v="-26188.650224039993"/>
    <x v="6"/>
    <n v="1"/>
    <m/>
    <m/>
    <m/>
    <m/>
    <m/>
    <m/>
    <m/>
    <m/>
    <m/>
  </r>
  <r>
    <x v="4"/>
    <x v="739"/>
    <x v="7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567"/>
    <x v="0"/>
    <s v="Brazil"/>
    <x v="2"/>
    <n v="40700"/>
    <s v="Revenues - Third Parties"/>
    <x v="0"/>
    <x v="15"/>
    <n v="2026"/>
    <n v="6"/>
    <s v="USD"/>
    <n v="-2479.2653719199998"/>
    <m/>
    <n v="-2479.2653719199998"/>
    <x v="6"/>
    <n v="1"/>
    <m/>
    <m/>
    <m/>
    <m/>
    <m/>
    <m/>
    <m/>
    <m/>
    <m/>
  </r>
  <r>
    <x v="1"/>
    <x v="373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203"/>
    <x v="7"/>
    <s v="Brazil"/>
    <x v="2"/>
    <n v="40700"/>
    <s v="Revenues - Third Parties"/>
    <x v="0"/>
    <x v="15"/>
    <n v="2026"/>
    <n v="6"/>
    <s v="USD"/>
    <n v="-1535.2324556399994"/>
    <m/>
    <n v="-1535.2324556399994"/>
    <x v="6"/>
    <n v="1"/>
    <m/>
    <m/>
    <m/>
    <m/>
    <m/>
    <m/>
    <m/>
    <m/>
    <m/>
  </r>
  <r>
    <x v="5"/>
    <x v="204"/>
    <x v="7"/>
    <s v="Brazil"/>
    <x v="2"/>
    <n v="40700"/>
    <s v="Revenues - Third Parties"/>
    <x v="0"/>
    <x v="15"/>
    <n v="2026"/>
    <n v="6"/>
    <s v="USD"/>
    <n v="-313.13566811999993"/>
    <m/>
    <n v="-313.13566811999993"/>
    <x v="6"/>
    <n v="1"/>
    <m/>
    <m/>
    <m/>
    <m/>
    <m/>
    <m/>
    <m/>
    <m/>
    <m/>
  </r>
  <r>
    <x v="4"/>
    <x v="740"/>
    <x v="52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68"/>
    <x v="1"/>
    <s v="Brazil"/>
    <x v="2"/>
    <n v="40700"/>
    <s v="Revenues - Third Parties"/>
    <x v="0"/>
    <x v="15"/>
    <n v="2026"/>
    <n v="6"/>
    <s v="USD"/>
    <n v="-11891.052399479997"/>
    <m/>
    <n v="-11891.052399479997"/>
    <x v="6"/>
    <n v="1"/>
    <m/>
    <m/>
    <m/>
    <m/>
    <m/>
    <m/>
    <m/>
    <m/>
    <m/>
  </r>
  <r>
    <x v="2"/>
    <x v="569"/>
    <x v="2"/>
    <s v="Brazil"/>
    <x v="2"/>
    <n v="40700"/>
    <s v="Revenues - Third Parties"/>
    <x v="0"/>
    <x v="15"/>
    <n v="2026"/>
    <n v="6"/>
    <s v="USD"/>
    <n v="-20640.385087320003"/>
    <m/>
    <n v="-20640.385087320003"/>
    <x v="6"/>
    <n v="1"/>
    <m/>
    <m/>
    <m/>
    <m/>
    <m/>
    <m/>
    <m/>
    <m/>
    <m/>
  </r>
  <r>
    <x v="7"/>
    <x v="570"/>
    <x v="17"/>
    <s v="Brazil"/>
    <x v="2"/>
    <n v="40700"/>
    <s v="Revenues - Third Parties"/>
    <x v="0"/>
    <x v="15"/>
    <n v="2026"/>
    <n v="6"/>
    <s v="USD"/>
    <n v="-769.85921891999999"/>
    <m/>
    <n v="-769.85921891999999"/>
    <x v="6"/>
    <n v="1"/>
    <m/>
    <m/>
    <m/>
    <m/>
    <m/>
    <m/>
    <m/>
    <m/>
    <m/>
  </r>
  <r>
    <x v="7"/>
    <x v="571"/>
    <x v="17"/>
    <s v="Brazil"/>
    <x v="2"/>
    <n v="40700"/>
    <s v="Revenues - Third Parties"/>
    <x v="0"/>
    <x v="15"/>
    <n v="2026"/>
    <n v="6"/>
    <s v="USD"/>
    <n v="-16.328269679999998"/>
    <m/>
    <n v="-16.328269679999998"/>
    <x v="6"/>
    <n v="1"/>
    <m/>
    <m/>
    <m/>
    <m/>
    <m/>
    <m/>
    <m/>
    <m/>
    <m/>
  </r>
  <r>
    <x v="1"/>
    <x v="572"/>
    <x v="1"/>
    <s v="Brazil"/>
    <x v="2"/>
    <n v="40700"/>
    <s v="Revenues - Third Parties"/>
    <x v="0"/>
    <x v="15"/>
    <n v="2026"/>
    <n v="6"/>
    <s v="USD"/>
    <n v="-3086.8896031199997"/>
    <m/>
    <n v="-3086.8896031199997"/>
    <x v="6"/>
    <n v="1"/>
    <m/>
    <m/>
    <m/>
    <m/>
    <m/>
    <m/>
    <m/>
    <m/>
    <m/>
  </r>
  <r>
    <x v="0"/>
    <x v="472"/>
    <x v="0"/>
    <s v="Brazil"/>
    <x v="2"/>
    <n v="40700"/>
    <s v="Revenues - Third Parties"/>
    <x v="0"/>
    <x v="15"/>
    <n v="2026"/>
    <n v="6"/>
    <s v="USD"/>
    <n v="-40.103387400000003"/>
    <m/>
    <n v="-40.103387400000003"/>
    <x v="6"/>
    <n v="1"/>
    <m/>
    <m/>
    <m/>
    <m/>
    <m/>
    <m/>
    <m/>
    <m/>
    <m/>
  </r>
  <r>
    <x v="0"/>
    <x v="473"/>
    <x v="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376"/>
    <x v="1"/>
    <s v="Brazil"/>
    <x v="2"/>
    <n v="40700"/>
    <s v="Revenues - Third Parties"/>
    <x v="0"/>
    <x v="15"/>
    <n v="2026"/>
    <n v="6"/>
    <s v="USD"/>
    <n v="-1774.8415232399998"/>
    <m/>
    <n v="-1774.8415232399998"/>
    <x v="6"/>
    <n v="1"/>
    <m/>
    <m/>
    <m/>
    <m/>
    <m/>
    <m/>
    <m/>
    <m/>
    <m/>
  </r>
  <r>
    <x v="0"/>
    <x v="573"/>
    <x v="0"/>
    <s v="Brazil"/>
    <x v="2"/>
    <n v="40700"/>
    <s v="Revenues - Third Parties"/>
    <x v="0"/>
    <x v="15"/>
    <n v="2026"/>
    <n v="6"/>
    <s v="USD"/>
    <n v="-2337.9692793599997"/>
    <m/>
    <n v="-2337.9692793599997"/>
    <x v="6"/>
    <n v="1"/>
    <m/>
    <m/>
    <m/>
    <m/>
    <m/>
    <m/>
    <m/>
    <m/>
    <m/>
  </r>
  <r>
    <x v="2"/>
    <x v="574"/>
    <x v="2"/>
    <s v="Brazil"/>
    <x v="2"/>
    <n v="40700"/>
    <s v="Revenues - Third Parties"/>
    <x v="0"/>
    <x v="15"/>
    <n v="2026"/>
    <n v="6"/>
    <s v="USD"/>
    <n v="-91.334127239999972"/>
    <m/>
    <n v="-91.334127239999972"/>
    <x v="6"/>
    <n v="1"/>
    <m/>
    <m/>
    <m/>
    <m/>
    <m/>
    <m/>
    <m/>
    <m/>
    <m/>
  </r>
  <r>
    <x v="2"/>
    <x v="575"/>
    <x v="2"/>
    <s v="Brazil"/>
    <x v="2"/>
    <n v="40700"/>
    <s v="Revenues - Third Parties"/>
    <x v="0"/>
    <x v="15"/>
    <n v="2026"/>
    <n v="6"/>
    <s v="USD"/>
    <n v="-784.89754823999988"/>
    <m/>
    <n v="-784.89754823999988"/>
    <x v="6"/>
    <n v="1"/>
    <m/>
    <m/>
    <m/>
    <m/>
    <m/>
    <m/>
    <m/>
    <m/>
    <m/>
  </r>
  <r>
    <x v="6"/>
    <x v="576"/>
    <x v="8"/>
    <s v="Brazil"/>
    <x v="2"/>
    <n v="40700"/>
    <s v="Revenues - Third Parties"/>
    <x v="0"/>
    <x v="15"/>
    <n v="2026"/>
    <n v="6"/>
    <s v="USD"/>
    <n v="-51.965664839999995"/>
    <m/>
    <n v="-51.965664839999995"/>
    <x v="6"/>
    <n v="1"/>
    <m/>
    <m/>
    <m/>
    <m/>
    <m/>
    <m/>
    <m/>
    <m/>
    <m/>
  </r>
  <r>
    <x v="6"/>
    <x v="57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2"/>
    <x v="741"/>
    <x v="5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0"/>
    <x v="475"/>
    <x v="0"/>
    <s v="Brazil"/>
    <x v="2"/>
    <n v="40700"/>
    <s v="Revenues - Third Parties"/>
    <x v="0"/>
    <x v="15"/>
    <n v="2026"/>
    <n v="6"/>
    <s v="USD"/>
    <n v="-11366.424130439998"/>
    <m/>
    <n v="-11366.424130439998"/>
    <x v="6"/>
    <n v="1"/>
    <m/>
    <m/>
    <m/>
    <m/>
    <m/>
    <m/>
    <m/>
    <m/>
    <m/>
  </r>
  <r>
    <x v="1"/>
    <x v="378"/>
    <x v="1"/>
    <s v="Brazil"/>
    <x v="2"/>
    <n v="40700"/>
    <s v="Revenues - Third Parties"/>
    <x v="0"/>
    <x v="15"/>
    <n v="2026"/>
    <n v="6"/>
    <s v="USD"/>
    <n v="-68.664336719999994"/>
    <m/>
    <n v="-68.664336719999994"/>
    <x v="6"/>
    <n v="1"/>
    <m/>
    <m/>
    <m/>
    <m/>
    <m/>
    <m/>
    <m/>
    <m/>
    <m/>
  </r>
  <r>
    <x v="5"/>
    <x v="205"/>
    <x v="7"/>
    <s v="Brazil"/>
    <x v="2"/>
    <n v="40700"/>
    <s v="Revenues - Third Parties"/>
    <x v="0"/>
    <x v="15"/>
    <n v="2026"/>
    <n v="6"/>
    <s v="USD"/>
    <n v="-145.44812483999996"/>
    <m/>
    <n v="-145.44812483999996"/>
    <x v="6"/>
    <n v="1"/>
    <m/>
    <m/>
    <m/>
    <m/>
    <m/>
    <m/>
    <m/>
    <m/>
    <m/>
  </r>
  <r>
    <x v="1"/>
    <x v="388"/>
    <x v="1"/>
    <s v="Brazil"/>
    <x v="2"/>
    <n v="40700"/>
    <s v="Revenues - Third Parties"/>
    <x v="0"/>
    <x v="15"/>
    <n v="2026"/>
    <n v="6"/>
    <s v="USD"/>
    <n v="-3857.0851237199995"/>
    <m/>
    <n v="-3857.0851237199995"/>
    <x v="6"/>
    <n v="1"/>
    <m/>
    <m/>
    <m/>
    <m/>
    <m/>
    <m/>
    <m/>
    <m/>
    <m/>
  </r>
  <r>
    <x v="1"/>
    <x v="388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0"/>
    <x v="577"/>
    <x v="0"/>
    <s v="Brazil"/>
    <x v="2"/>
    <n v="40700"/>
    <s v="Revenues - Third Parties"/>
    <x v="0"/>
    <x v="15"/>
    <n v="2026"/>
    <n v="6"/>
    <s v="USD"/>
    <n v="-2077.4648241599994"/>
    <m/>
    <n v="-2077.4648241599994"/>
    <x v="6"/>
    <n v="1"/>
    <m/>
    <m/>
    <m/>
    <m/>
    <m/>
    <m/>
    <m/>
    <m/>
    <m/>
  </r>
  <r>
    <x v="0"/>
    <x v="578"/>
    <x v="0"/>
    <s v="Brazil"/>
    <x v="2"/>
    <n v="40700"/>
    <s v="Revenues - Third Parties"/>
    <x v="0"/>
    <x v="15"/>
    <n v="2026"/>
    <n v="6"/>
    <s v="USD"/>
    <n v="-1395.2756904"/>
    <m/>
    <n v="-1395.2756904"/>
    <x v="6"/>
    <n v="1"/>
    <m/>
    <m/>
    <m/>
    <m/>
    <m/>
    <m/>
    <m/>
    <m/>
    <m/>
  </r>
  <r>
    <x v="1"/>
    <x v="389"/>
    <x v="1"/>
    <s v="Brazil"/>
    <x v="2"/>
    <n v="40700"/>
    <s v="Revenues - Third Parties"/>
    <x v="0"/>
    <x v="15"/>
    <n v="2026"/>
    <n v="6"/>
    <s v="USD"/>
    <n v="-755.40647783999987"/>
    <m/>
    <n v="-755.40647783999987"/>
    <x v="6"/>
    <n v="1"/>
    <m/>
    <m/>
    <m/>
    <m/>
    <m/>
    <m/>
    <m/>
    <m/>
    <m/>
  </r>
  <r>
    <x v="1"/>
    <x v="579"/>
    <x v="1"/>
    <s v="Brazil"/>
    <x v="2"/>
    <n v="40700"/>
    <s v="Revenues - Third Parties"/>
    <x v="0"/>
    <x v="15"/>
    <n v="2026"/>
    <n v="6"/>
    <s v="USD"/>
    <n v="-342.21988403999995"/>
    <m/>
    <n v="-342.21988403999995"/>
    <x v="6"/>
    <n v="1"/>
    <m/>
    <m/>
    <m/>
    <m/>
    <m/>
    <m/>
    <m/>
    <m/>
    <m/>
  </r>
  <r>
    <x v="1"/>
    <x v="390"/>
    <x v="1"/>
    <s v="Brazil"/>
    <x v="2"/>
    <n v="40700"/>
    <s v="Revenues - Third Parties"/>
    <x v="0"/>
    <x v="15"/>
    <n v="2026"/>
    <n v="6"/>
    <s v="USD"/>
    <n v="-8435.4715017599974"/>
    <m/>
    <n v="-8435.4715017599974"/>
    <x v="6"/>
    <n v="1"/>
    <m/>
    <m/>
    <m/>
    <m/>
    <m/>
    <m/>
    <m/>
    <m/>
    <m/>
  </r>
  <r>
    <x v="0"/>
    <x v="580"/>
    <x v="0"/>
    <s v="Brazil"/>
    <x v="2"/>
    <n v="40700"/>
    <s v="Revenues - Third Parties"/>
    <x v="0"/>
    <x v="15"/>
    <n v="2026"/>
    <n v="6"/>
    <s v="USD"/>
    <n v="-6.0581337599999978"/>
    <m/>
    <n v="-6.0581337599999978"/>
    <x v="6"/>
    <n v="1"/>
    <m/>
    <m/>
    <m/>
    <m/>
    <m/>
    <m/>
    <m/>
    <m/>
    <m/>
  </r>
  <r>
    <x v="5"/>
    <x v="742"/>
    <x v="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5"/>
    <x v="134"/>
    <x v="7"/>
    <s v="Brazil"/>
    <x v="2"/>
    <n v="40700"/>
    <s v="Revenues - Third Parties"/>
    <x v="0"/>
    <x v="15"/>
    <n v="2026"/>
    <n v="6"/>
    <s v="USD"/>
    <n v="-8511.1511385599988"/>
    <m/>
    <n v="-8511.1511385599988"/>
    <x v="6"/>
    <n v="1"/>
    <m/>
    <m/>
    <m/>
    <m/>
    <m/>
    <m/>
    <m/>
    <m/>
    <m/>
  </r>
  <r>
    <x v="5"/>
    <x v="206"/>
    <x v="7"/>
    <s v="Brazil"/>
    <x v="2"/>
    <n v="40700"/>
    <s v="Revenues - Third Parties"/>
    <x v="0"/>
    <x v="15"/>
    <n v="2026"/>
    <n v="6"/>
    <s v="USD"/>
    <n v="-882.10637195999993"/>
    <m/>
    <n v="-882.10637195999993"/>
    <x v="6"/>
    <n v="1"/>
    <m/>
    <m/>
    <m/>
    <m/>
    <m/>
    <m/>
    <m/>
    <m/>
    <m/>
  </r>
  <r>
    <x v="5"/>
    <x v="207"/>
    <x v="7"/>
    <s v="Brazil"/>
    <x v="2"/>
    <n v="40700"/>
    <s v="Revenues - Third Parties"/>
    <x v="0"/>
    <x v="15"/>
    <n v="2026"/>
    <n v="6"/>
    <s v="USD"/>
    <n v="-400.65288887999998"/>
    <m/>
    <n v="-400.65288887999998"/>
    <x v="6"/>
    <n v="1"/>
    <m/>
    <m/>
    <m/>
    <m/>
    <m/>
    <m/>
    <m/>
    <m/>
    <m/>
  </r>
  <r>
    <x v="5"/>
    <x v="208"/>
    <x v="7"/>
    <s v="Brazil"/>
    <x v="2"/>
    <n v="40700"/>
    <s v="Revenues - Third Parties"/>
    <x v="0"/>
    <x v="15"/>
    <n v="2026"/>
    <n v="6"/>
    <s v="USD"/>
    <n v="-653.6975613599999"/>
    <m/>
    <n v="-653.6975613599999"/>
    <x v="6"/>
    <n v="1"/>
    <m/>
    <m/>
    <m/>
    <m/>
    <m/>
    <m/>
    <m/>
    <m/>
    <m/>
  </r>
  <r>
    <x v="5"/>
    <x v="477"/>
    <x v="7"/>
    <s v="Brazil"/>
    <x v="2"/>
    <n v="40700"/>
    <s v="Revenues - Third Parties"/>
    <x v="0"/>
    <x v="15"/>
    <n v="2026"/>
    <n v="6"/>
    <s v="USD"/>
    <n v="-397.80137987999996"/>
    <m/>
    <n v="-397.80137987999996"/>
    <x v="6"/>
    <n v="1"/>
    <m/>
    <m/>
    <m/>
    <m/>
    <m/>
    <m/>
    <m/>
    <m/>
    <m/>
  </r>
  <r>
    <x v="1"/>
    <x v="743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136"/>
    <x v="7"/>
    <s v="Brazil"/>
    <x v="2"/>
    <n v="40700"/>
    <s v="Revenues - Third Parties"/>
    <x v="0"/>
    <x v="15"/>
    <n v="2026"/>
    <n v="6"/>
    <s v="USD"/>
    <n v="-3955.5321490799997"/>
    <m/>
    <n v="-3955.5321490799997"/>
    <x v="6"/>
    <n v="1"/>
    <m/>
    <m/>
    <m/>
    <m/>
    <m/>
    <m/>
    <m/>
    <m/>
    <m/>
  </r>
  <r>
    <x v="5"/>
    <x v="136"/>
    <x v="7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744"/>
    <x v="34"/>
    <s v="Brazil"/>
    <x v="2"/>
    <n v="40900"/>
    <s v="Revenues- IC"/>
    <x v="0"/>
    <x v="15"/>
    <n v="2026"/>
    <n v="6"/>
    <s v="USD"/>
    <n v="0"/>
    <m/>
    <n v="0"/>
    <x v="6"/>
    <n v="1"/>
    <m/>
    <m/>
    <m/>
    <m/>
    <m/>
    <m/>
    <m/>
    <m/>
    <m/>
  </r>
  <r>
    <x v="5"/>
    <x v="581"/>
    <x v="7"/>
    <s v="Brazil"/>
    <x v="2"/>
    <n v="40700"/>
    <s v="Revenues - Third Parties"/>
    <x v="0"/>
    <x v="15"/>
    <n v="2026"/>
    <n v="6"/>
    <s v="USD"/>
    <n v="-884.5275088799998"/>
    <m/>
    <n v="-884.5275088799998"/>
    <x v="6"/>
    <n v="1"/>
    <m/>
    <m/>
    <m/>
    <m/>
    <m/>
    <m/>
    <m/>
    <m/>
    <m/>
  </r>
  <r>
    <x v="0"/>
    <x v="582"/>
    <x v="0"/>
    <s v="Brazil"/>
    <x v="2"/>
    <n v="40700"/>
    <s v="Revenues - Third Parties"/>
    <x v="0"/>
    <x v="15"/>
    <n v="2026"/>
    <n v="6"/>
    <s v="USD"/>
    <n v="-1200.1337008799997"/>
    <m/>
    <n v="-1200.1337008799997"/>
    <x v="6"/>
    <n v="1"/>
    <m/>
    <m/>
    <m/>
    <m/>
    <m/>
    <m/>
    <m/>
    <m/>
    <m/>
  </r>
  <r>
    <x v="2"/>
    <x v="745"/>
    <x v="2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5"/>
    <x v="209"/>
    <x v="7"/>
    <s v="Brazil"/>
    <x v="2"/>
    <n v="40700"/>
    <s v="Revenues - Third Parties"/>
    <x v="0"/>
    <x v="15"/>
    <n v="2026"/>
    <n v="6"/>
    <s v="USD"/>
    <n v="-305.3536942799999"/>
    <m/>
    <n v="-305.3536942799999"/>
    <x v="6"/>
    <n v="1"/>
    <m/>
    <m/>
    <m/>
    <m/>
    <m/>
    <m/>
    <m/>
    <m/>
    <m/>
  </r>
  <r>
    <x v="5"/>
    <x v="138"/>
    <x v="7"/>
    <s v="Brazil"/>
    <x v="2"/>
    <n v="40700"/>
    <s v="Revenues - Third Parties"/>
    <x v="0"/>
    <x v="15"/>
    <n v="2026"/>
    <n v="6"/>
    <s v="USD"/>
    <n v="-322.93427615999991"/>
    <m/>
    <n v="-322.93427615999991"/>
    <x v="6"/>
    <n v="1"/>
    <m/>
    <m/>
    <m/>
    <m/>
    <m/>
    <m/>
    <m/>
    <m/>
    <m/>
  </r>
  <r>
    <x v="0"/>
    <x v="583"/>
    <x v="0"/>
    <s v="Brazil"/>
    <x v="2"/>
    <n v="40700"/>
    <s v="Revenues - Third Parties"/>
    <x v="0"/>
    <x v="15"/>
    <n v="2026"/>
    <n v="6"/>
    <s v="USD"/>
    <n v="-204.14335091999996"/>
    <m/>
    <n v="-204.14335091999996"/>
    <x v="6"/>
    <n v="1"/>
    <m/>
    <m/>
    <m/>
    <m/>
    <m/>
    <m/>
    <m/>
    <m/>
    <m/>
  </r>
  <r>
    <x v="5"/>
    <x v="584"/>
    <x v="7"/>
    <s v="Brazil"/>
    <x v="2"/>
    <n v="40700"/>
    <s v="Revenues - Third Parties"/>
    <x v="0"/>
    <x v="15"/>
    <n v="2026"/>
    <n v="6"/>
    <s v="USD"/>
    <n v="-242.74396367999998"/>
    <m/>
    <n v="-242.74396367999998"/>
    <x v="6"/>
    <n v="1"/>
    <m/>
    <m/>
    <m/>
    <m/>
    <m/>
    <m/>
    <m/>
    <m/>
    <m/>
  </r>
  <r>
    <x v="5"/>
    <x v="585"/>
    <x v="7"/>
    <s v="Brazil"/>
    <x v="2"/>
    <n v="40700"/>
    <s v="Revenues - Third Parties"/>
    <x v="0"/>
    <x v="15"/>
    <n v="2026"/>
    <n v="6"/>
    <s v="USD"/>
    <n v="-370.33635071999998"/>
    <m/>
    <n v="-370.33635071999998"/>
    <x v="6"/>
    <n v="1"/>
    <m/>
    <m/>
    <m/>
    <m/>
    <m/>
    <m/>
    <m/>
    <m/>
    <m/>
  </r>
  <r>
    <x v="23"/>
    <x v="746"/>
    <x v="72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47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586"/>
    <x v="33"/>
    <s v="Brazil"/>
    <x v="2"/>
    <n v="40700"/>
    <s v="Revenues - Third Parties"/>
    <x v="0"/>
    <x v="15"/>
    <n v="2026"/>
    <n v="6"/>
    <s v="USD"/>
    <n v="-4699.818329759999"/>
    <m/>
    <n v="-4699.818329759999"/>
    <x v="6"/>
    <n v="1"/>
    <m/>
    <m/>
    <m/>
    <m/>
    <m/>
    <m/>
    <m/>
    <m/>
    <m/>
  </r>
  <r>
    <x v="4"/>
    <x v="408"/>
    <x v="29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587"/>
    <x v="33"/>
    <s v="Brazil"/>
    <x v="2"/>
    <n v="40700"/>
    <s v="Revenues - Third Parties"/>
    <x v="0"/>
    <x v="15"/>
    <n v="2026"/>
    <n v="6"/>
    <s v="USD"/>
    <n v="-2440.0239045599997"/>
    <m/>
    <n v="-2440.0239045599997"/>
    <x v="6"/>
    <n v="1"/>
    <m/>
    <m/>
    <m/>
    <m/>
    <m/>
    <m/>
    <m/>
    <m/>
    <m/>
  </r>
  <r>
    <x v="16"/>
    <x v="588"/>
    <x v="33"/>
    <s v="Brazil"/>
    <x v="2"/>
    <n v="40700"/>
    <s v="Revenues - Third Parties"/>
    <x v="0"/>
    <x v="15"/>
    <n v="2026"/>
    <n v="6"/>
    <s v="USD"/>
    <n v="-1544.4548824799997"/>
    <m/>
    <n v="-1544.4548824799997"/>
    <x v="6"/>
    <n v="1"/>
    <m/>
    <m/>
    <m/>
    <m/>
    <m/>
    <m/>
    <m/>
    <m/>
    <m/>
  </r>
  <r>
    <x v="16"/>
    <x v="589"/>
    <x v="33"/>
    <s v="Brazil"/>
    <x v="2"/>
    <n v="40700"/>
    <s v="Revenues - Third Parties"/>
    <x v="0"/>
    <x v="15"/>
    <n v="2026"/>
    <n v="6"/>
    <s v="USD"/>
    <n v="-2923.4716801199988"/>
    <m/>
    <n v="-2923.4716801199988"/>
    <x v="6"/>
    <n v="1"/>
    <m/>
    <m/>
    <m/>
    <m/>
    <m/>
    <m/>
    <m/>
    <m/>
    <m/>
  </r>
  <r>
    <x v="16"/>
    <x v="590"/>
    <x v="33"/>
    <s v="Brazil"/>
    <x v="2"/>
    <n v="40700"/>
    <s v="Revenues - Third Parties"/>
    <x v="0"/>
    <x v="15"/>
    <n v="2026"/>
    <n v="6"/>
    <s v="USD"/>
    <n v="-5756.729846639998"/>
    <m/>
    <n v="-5756.729846639998"/>
    <x v="6"/>
    <n v="1"/>
    <m/>
    <m/>
    <m/>
    <m/>
    <m/>
    <m/>
    <m/>
    <m/>
    <m/>
  </r>
  <r>
    <x v="16"/>
    <x v="591"/>
    <x v="33"/>
    <s v="Brazil"/>
    <x v="2"/>
    <n v="40700"/>
    <s v="Revenues - Third Parties"/>
    <x v="0"/>
    <x v="15"/>
    <n v="2026"/>
    <n v="6"/>
    <s v="USD"/>
    <n v="-276.56462423999994"/>
    <m/>
    <n v="-276.56462423999994"/>
    <x v="6"/>
    <n v="1"/>
    <m/>
    <m/>
    <m/>
    <m/>
    <m/>
    <m/>
    <m/>
    <m/>
    <m/>
  </r>
  <r>
    <x v="16"/>
    <x v="748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49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50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51"/>
    <x v="60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6"/>
    <x v="592"/>
    <x v="33"/>
    <s v="Brazil"/>
    <x v="2"/>
    <n v="40700"/>
    <s v="Revenues - Third Parties"/>
    <x v="0"/>
    <x v="15"/>
    <n v="2026"/>
    <n v="6"/>
    <s v="USD"/>
    <n v="-23.922102719999994"/>
    <m/>
    <n v="-23.922102719999994"/>
    <x v="6"/>
    <n v="1"/>
    <m/>
    <m/>
    <m/>
    <m/>
    <m/>
    <m/>
    <m/>
    <m/>
    <m/>
  </r>
  <r>
    <x v="16"/>
    <x v="593"/>
    <x v="33"/>
    <s v="Brazil"/>
    <x v="2"/>
    <n v="40700"/>
    <s v="Revenues - Third Parties"/>
    <x v="0"/>
    <x v="15"/>
    <n v="2026"/>
    <n v="6"/>
    <s v="USD"/>
    <n v="-69.030035399999988"/>
    <m/>
    <n v="-69.030035399999988"/>
    <x v="6"/>
    <n v="1"/>
    <m/>
    <m/>
    <m/>
    <m/>
    <m/>
    <m/>
    <m/>
    <m/>
    <m/>
  </r>
  <r>
    <x v="16"/>
    <x v="594"/>
    <x v="33"/>
    <s v="Brazil"/>
    <x v="2"/>
    <n v="40700"/>
    <s v="Revenues - Third Parties"/>
    <x v="0"/>
    <x v="15"/>
    <n v="2026"/>
    <n v="6"/>
    <s v="USD"/>
    <n v="-4184.3501659199983"/>
    <m/>
    <n v="-4184.3501659199983"/>
    <x v="6"/>
    <n v="1"/>
    <m/>
    <m/>
    <m/>
    <m/>
    <m/>
    <m/>
    <m/>
    <m/>
    <m/>
  </r>
  <r>
    <x v="16"/>
    <x v="595"/>
    <x v="33"/>
    <s v="Brazil"/>
    <x v="2"/>
    <n v="40700"/>
    <s v="Revenues - Third Parties"/>
    <x v="0"/>
    <x v="15"/>
    <n v="2026"/>
    <n v="6"/>
    <s v="USD"/>
    <n v="-106.87338143999997"/>
    <m/>
    <n v="-106.87338143999997"/>
    <x v="6"/>
    <n v="1"/>
    <m/>
    <m/>
    <m/>
    <m/>
    <m/>
    <m/>
    <m/>
    <m/>
    <m/>
  </r>
  <r>
    <x v="4"/>
    <x v="410"/>
    <x v="31"/>
    <s v="Brazil"/>
    <x v="2"/>
    <n v="40700"/>
    <s v="Revenues - Third Parties"/>
    <x v="0"/>
    <x v="15"/>
    <n v="2026"/>
    <n v="6"/>
    <s v="USD"/>
    <n v="-6.3497520000000002E-2"/>
    <m/>
    <n v="-6.3497520000000002E-2"/>
    <x v="6"/>
    <n v="1"/>
    <m/>
    <m/>
    <m/>
    <m/>
    <m/>
    <m/>
    <m/>
    <m/>
    <m/>
  </r>
  <r>
    <x v="4"/>
    <x v="448"/>
    <x v="46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596"/>
    <x v="33"/>
    <s v="Brazil"/>
    <x v="2"/>
    <n v="40700"/>
    <s v="Revenues - Third Parties"/>
    <x v="0"/>
    <x v="15"/>
    <n v="2026"/>
    <n v="6"/>
    <s v="USD"/>
    <n v="-452.31988019999994"/>
    <m/>
    <n v="-452.31988019999994"/>
    <x v="6"/>
    <n v="1"/>
    <m/>
    <m/>
    <m/>
    <m/>
    <m/>
    <m/>
    <m/>
    <m/>
    <m/>
  </r>
  <r>
    <x v="10"/>
    <x v="597"/>
    <x v="28"/>
    <s v="Brazil"/>
    <x v="2"/>
    <n v="40700"/>
    <s v="Revenues - Third Parties"/>
    <x v="0"/>
    <x v="105"/>
    <n v="2026"/>
    <n v="6"/>
    <s v="USD"/>
    <n v="-8047.4311017599985"/>
    <m/>
    <n v="-8047.4311017599985"/>
    <x v="6"/>
    <n v="1"/>
    <m/>
    <m/>
    <m/>
    <m/>
    <m/>
    <m/>
    <m/>
    <m/>
    <m/>
  </r>
  <r>
    <x v="10"/>
    <x v="598"/>
    <x v="28"/>
    <s v="Brazil"/>
    <x v="2"/>
    <n v="40700"/>
    <s v="Revenues - Third Parties"/>
    <x v="0"/>
    <x v="105"/>
    <n v="2026"/>
    <n v="6"/>
    <s v="USD"/>
    <n v="-165.72735131999994"/>
    <m/>
    <n v="-165.72735131999994"/>
    <x v="6"/>
    <n v="1"/>
    <m/>
    <m/>
    <m/>
    <m/>
    <m/>
    <m/>
    <m/>
    <m/>
    <m/>
  </r>
  <r>
    <x v="4"/>
    <x v="752"/>
    <x v="60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53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599"/>
    <x v="33"/>
    <s v="Brazil"/>
    <x v="2"/>
    <n v="40700"/>
    <s v="Revenues - Third Parties"/>
    <x v="0"/>
    <x v="15"/>
    <n v="2026"/>
    <n v="6"/>
    <s v="USD"/>
    <n v="-78.605226239999993"/>
    <m/>
    <n v="-78.605226239999993"/>
    <x v="6"/>
    <n v="1"/>
    <m/>
    <m/>
    <m/>
    <m/>
    <m/>
    <m/>
    <m/>
    <m/>
    <m/>
  </r>
  <r>
    <x v="16"/>
    <x v="600"/>
    <x v="33"/>
    <s v="Brazil"/>
    <x v="2"/>
    <n v="40700"/>
    <s v="Revenues - Third Parties"/>
    <x v="0"/>
    <x v="15"/>
    <n v="2026"/>
    <n v="6"/>
    <s v="USD"/>
    <n v="-260.53855571999998"/>
    <m/>
    <n v="-260.53855571999998"/>
    <x v="6"/>
    <n v="1"/>
    <m/>
    <m/>
    <m/>
    <m/>
    <m/>
    <m/>
    <m/>
    <m/>
    <m/>
  </r>
  <r>
    <x v="16"/>
    <x v="601"/>
    <x v="33"/>
    <s v="Brazil"/>
    <x v="2"/>
    <n v="40700"/>
    <s v="Revenues - Third Parties"/>
    <x v="0"/>
    <x v="15"/>
    <n v="2026"/>
    <n v="6"/>
    <s v="USD"/>
    <n v="-1404.7544590799998"/>
    <m/>
    <n v="-1404.7544590799998"/>
    <x v="6"/>
    <n v="1"/>
    <m/>
    <m/>
    <m/>
    <m/>
    <m/>
    <m/>
    <m/>
    <m/>
    <m/>
  </r>
  <r>
    <x v="4"/>
    <x v="602"/>
    <x v="60"/>
    <s v="Brazil"/>
    <x v="2"/>
    <n v="40700"/>
    <s v="Revenues - Third Parties"/>
    <x v="0"/>
    <x v="15"/>
    <n v="2026"/>
    <n v="6"/>
    <s v="USD"/>
    <n v="-166.68451763999997"/>
    <m/>
    <n v="-166.68451763999997"/>
    <x v="6"/>
    <n v="1"/>
    <m/>
    <m/>
    <m/>
    <m/>
    <m/>
    <m/>
    <m/>
    <m/>
    <m/>
  </r>
  <r>
    <x v="16"/>
    <x v="754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603"/>
    <x v="33"/>
    <s v="Brazil"/>
    <x v="2"/>
    <n v="40700"/>
    <s v="Revenues - Third Parties"/>
    <x v="0"/>
    <x v="15"/>
    <n v="2026"/>
    <n v="6"/>
    <s v="USD"/>
    <n v="-7859.691276839997"/>
    <m/>
    <n v="-7859.691276839997"/>
    <x v="6"/>
    <n v="1"/>
    <m/>
    <m/>
    <m/>
    <m/>
    <m/>
    <m/>
    <m/>
    <m/>
    <m/>
  </r>
  <r>
    <x v="4"/>
    <x v="755"/>
    <x v="62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56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604"/>
    <x v="33"/>
    <s v="Brazil"/>
    <x v="2"/>
    <n v="40700"/>
    <s v="Revenues - Third Parties"/>
    <x v="0"/>
    <x v="15"/>
    <n v="2026"/>
    <n v="6"/>
    <s v="USD"/>
    <n v="-441.64524155999987"/>
    <m/>
    <n v="-441.64524155999987"/>
    <x v="6"/>
    <n v="1"/>
    <m/>
    <m/>
    <m/>
    <m/>
    <m/>
    <m/>
    <m/>
    <m/>
    <m/>
  </r>
  <r>
    <x v="17"/>
    <x v="757"/>
    <x v="3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05"/>
    <x v="61"/>
    <s v="Brazil"/>
    <x v="2"/>
    <n v="40700"/>
    <s v="Revenues - Third Parties"/>
    <x v="0"/>
    <x v="15"/>
    <n v="2026"/>
    <n v="6"/>
    <s v="USD"/>
    <n v="-4823.9359913999988"/>
    <m/>
    <n v="-4823.9359913999988"/>
    <x v="6"/>
    <n v="1"/>
    <m/>
    <m/>
    <m/>
    <m/>
    <m/>
    <m/>
    <m/>
    <m/>
    <m/>
  </r>
  <r>
    <x v="10"/>
    <x v="606"/>
    <x v="28"/>
    <s v="Brazil"/>
    <x v="2"/>
    <n v="40700"/>
    <s v="Revenues - Third Parties"/>
    <x v="0"/>
    <x v="105"/>
    <n v="2026"/>
    <n v="6"/>
    <s v="USD"/>
    <n v="-327.66836903999996"/>
    <m/>
    <n v="-327.66836903999996"/>
    <x v="6"/>
    <n v="1"/>
    <m/>
    <m/>
    <m/>
    <m/>
    <m/>
    <m/>
    <m/>
    <m/>
    <m/>
  </r>
  <r>
    <x v="4"/>
    <x v="758"/>
    <x v="45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415"/>
    <x v="33"/>
    <s v="Brazil"/>
    <x v="2"/>
    <n v="40700"/>
    <s v="Revenues - Third Parties"/>
    <x v="0"/>
    <x v="15"/>
    <n v="2026"/>
    <n v="6"/>
    <s v="USD"/>
    <n v="-33.638399159999992"/>
    <m/>
    <n v="-33.638399159999992"/>
    <x v="6"/>
    <n v="1"/>
    <m/>
    <m/>
    <m/>
    <m/>
    <m/>
    <m/>
    <m/>
    <m/>
    <m/>
  </r>
  <r>
    <x v="11"/>
    <x v="759"/>
    <x v="19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452"/>
    <x v="47"/>
    <s v="Brazil"/>
    <x v="2"/>
    <n v="40700"/>
    <s v="Revenues - Third Parties"/>
    <x v="0"/>
    <x v="15"/>
    <n v="2026"/>
    <n v="6"/>
    <s v="USD"/>
    <n v="-16077.935410919996"/>
    <m/>
    <n v="-16077.935410919996"/>
    <x v="6"/>
    <n v="1"/>
    <m/>
    <m/>
    <m/>
    <m/>
    <m/>
    <m/>
    <m/>
    <m/>
    <m/>
  </r>
  <r>
    <x v="4"/>
    <x v="607"/>
    <x v="62"/>
    <s v="Brazil"/>
    <x v="2"/>
    <n v="40700"/>
    <s v="Revenues - Third Parties"/>
    <x v="0"/>
    <x v="15"/>
    <n v="2026"/>
    <n v="6"/>
    <s v="USD"/>
    <n v="-268.89083135999994"/>
    <m/>
    <n v="-268.89083135999994"/>
    <x v="6"/>
    <n v="1"/>
    <m/>
    <m/>
    <m/>
    <m/>
    <m/>
    <m/>
    <m/>
    <m/>
    <m/>
  </r>
  <r>
    <x v="16"/>
    <x v="760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608"/>
    <x v="33"/>
    <s v="Brazil"/>
    <x v="2"/>
    <n v="40700"/>
    <s v="Revenues - Third Parties"/>
    <x v="0"/>
    <x v="15"/>
    <n v="2026"/>
    <n v="6"/>
    <s v="USD"/>
    <n v="-323.58336191999996"/>
    <m/>
    <n v="-323.58336191999996"/>
    <x v="6"/>
    <n v="1"/>
    <m/>
    <m/>
    <m/>
    <m/>
    <m/>
    <m/>
    <m/>
    <m/>
    <m/>
  </r>
  <r>
    <x v="4"/>
    <x v="418"/>
    <x v="35"/>
    <s v="Brazil"/>
    <x v="2"/>
    <n v="40700"/>
    <s v="Revenues - Third Parties"/>
    <x v="0"/>
    <x v="15"/>
    <n v="2026"/>
    <n v="6"/>
    <s v="USD"/>
    <n v="-93.997495439999994"/>
    <m/>
    <n v="-93.997495439999994"/>
    <x v="6"/>
    <n v="1"/>
    <m/>
    <m/>
    <m/>
    <m/>
    <m/>
    <m/>
    <m/>
    <m/>
    <m/>
  </r>
  <r>
    <x v="16"/>
    <x v="609"/>
    <x v="33"/>
    <s v="Brazil"/>
    <x v="2"/>
    <n v="40700"/>
    <s v="Revenues - Third Parties"/>
    <x v="0"/>
    <x v="15"/>
    <n v="2026"/>
    <n v="6"/>
    <s v="USD"/>
    <n v="-10673.060609039998"/>
    <m/>
    <n v="-10673.060609039998"/>
    <x v="6"/>
    <n v="1"/>
    <m/>
    <m/>
    <m/>
    <m/>
    <m/>
    <m/>
    <m/>
    <m/>
    <m/>
  </r>
  <r>
    <x v="16"/>
    <x v="610"/>
    <x v="33"/>
    <s v="Brazil"/>
    <x v="2"/>
    <n v="40700"/>
    <s v="Revenues - Third Parties"/>
    <x v="0"/>
    <x v="15"/>
    <n v="2026"/>
    <n v="6"/>
    <s v="USD"/>
    <n v="-340.91583311999995"/>
    <m/>
    <n v="-340.91583311999995"/>
    <x v="6"/>
    <n v="1"/>
    <m/>
    <m/>
    <m/>
    <m/>
    <m/>
    <m/>
    <m/>
    <m/>
    <m/>
  </r>
  <r>
    <x v="16"/>
    <x v="610"/>
    <x v="33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6"/>
    <x v="761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611"/>
    <x v="33"/>
    <s v="Brazil"/>
    <x v="2"/>
    <n v="40700"/>
    <s v="Revenues - Third Parties"/>
    <x v="0"/>
    <x v="15"/>
    <n v="2026"/>
    <n v="6"/>
    <s v="USD"/>
    <n v="-1649.8031475599996"/>
    <m/>
    <n v="-1649.8031475599996"/>
    <x v="6"/>
    <n v="1"/>
    <m/>
    <m/>
    <m/>
    <m/>
    <m/>
    <m/>
    <m/>
    <m/>
    <m/>
  </r>
  <r>
    <x v="16"/>
    <x v="482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6"/>
    <x v="762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8"/>
    <x v="763"/>
    <x v="44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0"/>
    <x v="612"/>
    <x v="28"/>
    <s v="Brazil"/>
    <x v="2"/>
    <n v="40700"/>
    <s v="Revenues - Third Parties"/>
    <x v="0"/>
    <x v="105"/>
    <n v="2026"/>
    <n v="6"/>
    <s v="USD"/>
    <n v="-23.930333879999996"/>
    <m/>
    <n v="-23.930333879999996"/>
    <x v="6"/>
    <n v="1"/>
    <m/>
    <m/>
    <m/>
    <m/>
    <m/>
    <m/>
    <m/>
    <m/>
    <m/>
  </r>
  <r>
    <x v="16"/>
    <x v="613"/>
    <x v="33"/>
    <s v="Brazil"/>
    <x v="2"/>
    <n v="40700"/>
    <s v="Revenues - Third Parties"/>
    <x v="0"/>
    <x v="15"/>
    <n v="2026"/>
    <n v="6"/>
    <s v="USD"/>
    <n v="-216.96161879999994"/>
    <m/>
    <n v="-216.96161879999994"/>
    <x v="6"/>
    <n v="1"/>
    <m/>
    <m/>
    <m/>
    <m/>
    <m/>
    <m/>
    <m/>
    <m/>
    <m/>
  </r>
  <r>
    <x v="4"/>
    <x v="614"/>
    <x v="54"/>
    <s v="Brazil"/>
    <x v="2"/>
    <n v="40700"/>
    <s v="Revenues - Third Parties"/>
    <x v="0"/>
    <x v="15"/>
    <n v="2026"/>
    <n v="6"/>
    <s v="USD"/>
    <n v="-2731.0506769199997"/>
    <m/>
    <n v="-2731.0506769199997"/>
    <x v="6"/>
    <n v="1"/>
    <m/>
    <m/>
    <m/>
    <m/>
    <m/>
    <m/>
    <m/>
    <m/>
    <m/>
  </r>
  <r>
    <x v="10"/>
    <x v="615"/>
    <x v="28"/>
    <s v="Brazil"/>
    <x v="2"/>
    <n v="40700"/>
    <s v="Revenues - Third Parties"/>
    <x v="0"/>
    <x v="105"/>
    <n v="2026"/>
    <n v="6"/>
    <s v="USD"/>
    <n v="-19.810050359999995"/>
    <m/>
    <n v="-19.810050359999995"/>
    <x v="6"/>
    <n v="1"/>
    <m/>
    <m/>
    <m/>
    <m/>
    <m/>
    <m/>
    <m/>
    <m/>
    <m/>
  </r>
  <r>
    <x v="16"/>
    <x v="764"/>
    <x v="3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9"/>
    <x v="616"/>
    <x v="48"/>
    <s v="Brazil"/>
    <x v="2"/>
    <n v="40700"/>
    <s v="Revenues - Third Parties"/>
    <x v="0"/>
    <x v="15"/>
    <n v="2026"/>
    <n v="6"/>
    <s v="USD"/>
    <n v="-2854.2887803199997"/>
    <m/>
    <n v="-2854.2887803199997"/>
    <x v="6"/>
    <n v="1"/>
    <m/>
    <m/>
    <m/>
    <m/>
    <m/>
    <m/>
    <m/>
    <m/>
    <m/>
  </r>
  <r>
    <x v="4"/>
    <x v="765"/>
    <x v="73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66"/>
    <x v="34"/>
    <s v="Brazil"/>
    <x v="2"/>
    <n v="40900"/>
    <s v="Revenues- IC"/>
    <x v="0"/>
    <x v="15"/>
    <n v="2026"/>
    <n v="6"/>
    <s v="USD"/>
    <n v="0"/>
    <m/>
    <n v="0"/>
    <x v="6"/>
    <n v="1"/>
    <m/>
    <m/>
    <m/>
    <m/>
    <m/>
    <m/>
    <m/>
    <m/>
    <m/>
  </r>
  <r>
    <x v="6"/>
    <x v="767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768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34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397"/>
    <x v="8"/>
    <s v="Brazil"/>
    <x v="2"/>
    <n v="40700"/>
    <s v="Revenues - Third Parties"/>
    <x v="0"/>
    <x v="15"/>
    <n v="2026"/>
    <n v="6"/>
    <s v="USD"/>
    <n v="-238.64484599999994"/>
    <m/>
    <n v="-238.64484599999994"/>
    <x v="6"/>
    <n v="1"/>
    <m/>
    <m/>
    <m/>
    <m/>
    <m/>
    <m/>
    <m/>
    <m/>
    <m/>
  </r>
  <r>
    <x v="6"/>
    <x v="397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17"/>
    <x v="8"/>
    <s v="Brazil"/>
    <x v="2"/>
    <n v="40700"/>
    <s v="Revenues - Third Parties"/>
    <x v="0"/>
    <x v="15"/>
    <n v="2026"/>
    <n v="6"/>
    <s v="USD"/>
    <n v="-73.702982519999992"/>
    <m/>
    <n v="-73.702982519999992"/>
    <x v="6"/>
    <n v="1"/>
    <m/>
    <m/>
    <m/>
    <m/>
    <m/>
    <m/>
    <m/>
    <m/>
    <m/>
  </r>
  <r>
    <x v="6"/>
    <x v="617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148"/>
    <x v="8"/>
    <s v="Brazil"/>
    <x v="2"/>
    <n v="40700"/>
    <s v="Revenues - Third Parties"/>
    <x v="0"/>
    <x v="15"/>
    <n v="2026"/>
    <n v="6"/>
    <s v="USD"/>
    <n v="-82.582052399999981"/>
    <m/>
    <n v="-82.582052399999981"/>
    <x v="6"/>
    <n v="1"/>
    <m/>
    <m/>
    <m/>
    <m/>
    <m/>
    <m/>
    <m/>
    <m/>
    <m/>
  </r>
  <r>
    <x v="6"/>
    <x v="14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18"/>
    <x v="8"/>
    <s v="Brazil"/>
    <x v="2"/>
    <n v="40700"/>
    <s v="Revenues - Third Parties"/>
    <x v="0"/>
    <x v="15"/>
    <n v="2026"/>
    <n v="6"/>
    <s v="USD"/>
    <n v="-252.56020991999998"/>
    <m/>
    <n v="-252.56020991999998"/>
    <x v="6"/>
    <n v="1"/>
    <m/>
    <m/>
    <m/>
    <m/>
    <m/>
    <m/>
    <m/>
    <m/>
    <m/>
  </r>
  <r>
    <x v="6"/>
    <x v="61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619"/>
    <x v="63"/>
    <s v="Brazil"/>
    <x v="2"/>
    <n v="40700"/>
    <s v="Revenues - Third Parties"/>
    <x v="0"/>
    <x v="15"/>
    <n v="2026"/>
    <n v="6"/>
    <s v="USD"/>
    <n v="-151.26285143999999"/>
    <m/>
    <n v="-151.26285143999999"/>
    <x v="6"/>
    <n v="1"/>
    <m/>
    <m/>
    <m/>
    <m/>
    <m/>
    <m/>
    <m/>
    <m/>
    <m/>
  </r>
  <r>
    <x v="2"/>
    <x v="620"/>
    <x v="2"/>
    <s v="Brazil"/>
    <x v="2"/>
    <n v="40700"/>
    <s v="Revenues - Third Parties"/>
    <x v="0"/>
    <x v="15"/>
    <n v="2026"/>
    <n v="6"/>
    <s v="USD"/>
    <n v="-172.93196807999999"/>
    <m/>
    <n v="-172.93196807999999"/>
    <x v="6"/>
    <n v="1"/>
    <m/>
    <m/>
    <m/>
    <m/>
    <m/>
    <m/>
    <m/>
    <m/>
    <m/>
  </r>
  <r>
    <x v="6"/>
    <x v="149"/>
    <x v="8"/>
    <s v="Brazil"/>
    <x v="2"/>
    <n v="40700"/>
    <s v="Revenues - Third Parties"/>
    <x v="0"/>
    <x v="15"/>
    <n v="2026"/>
    <n v="6"/>
    <s v="USD"/>
    <n v="-999.35336675999986"/>
    <m/>
    <n v="-999.35336675999986"/>
    <x v="6"/>
    <n v="1"/>
    <m/>
    <m/>
    <m/>
    <m/>
    <m/>
    <m/>
    <m/>
    <m/>
    <m/>
  </r>
  <r>
    <x v="6"/>
    <x v="149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21"/>
    <x v="8"/>
    <s v="Brazil"/>
    <x v="2"/>
    <n v="40700"/>
    <s v="Revenues - Third Parties"/>
    <x v="0"/>
    <x v="15"/>
    <n v="2026"/>
    <n v="6"/>
    <s v="USD"/>
    <n v="-101.66776067999999"/>
    <m/>
    <n v="-101.66776067999999"/>
    <x v="6"/>
    <n v="1"/>
    <m/>
    <m/>
    <m/>
    <m/>
    <m/>
    <m/>
    <m/>
    <m/>
    <m/>
  </r>
  <r>
    <x v="6"/>
    <x v="621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22"/>
    <x v="8"/>
    <s v="Brazil"/>
    <x v="2"/>
    <n v="40700"/>
    <s v="Revenues - Third Parties"/>
    <x v="0"/>
    <x v="15"/>
    <n v="2026"/>
    <n v="6"/>
    <s v="USD"/>
    <n v="-124.84082783999999"/>
    <m/>
    <n v="-124.84082783999999"/>
    <x v="6"/>
    <n v="1"/>
    <m/>
    <m/>
    <m/>
    <m/>
    <m/>
    <m/>
    <m/>
    <m/>
    <m/>
  </r>
  <r>
    <x v="6"/>
    <x v="622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769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36"/>
    <x v="8"/>
    <s v="Brazil"/>
    <x v="2"/>
    <n v="40700"/>
    <s v="Revenues - Third Parties"/>
    <x v="0"/>
    <x v="15"/>
    <n v="2026"/>
    <n v="6"/>
    <s v="USD"/>
    <n v="-155.36667263999999"/>
    <m/>
    <n v="-155.36667263999999"/>
    <x v="6"/>
    <n v="1"/>
    <m/>
    <m/>
    <m/>
    <m/>
    <m/>
    <m/>
    <m/>
    <m/>
    <m/>
  </r>
  <r>
    <x v="6"/>
    <x v="43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7"/>
    <x v="770"/>
    <x v="17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8"/>
    <x v="623"/>
    <x v="11"/>
    <s v="Brazil"/>
    <x v="2"/>
    <n v="40700"/>
    <s v="Revenues - Third Parties"/>
    <x v="0"/>
    <x v="15"/>
    <n v="2026"/>
    <n v="6"/>
    <s v="USD"/>
    <n v="-316.63038347999998"/>
    <m/>
    <n v="-316.63038347999998"/>
    <x v="6"/>
    <n v="1"/>
    <m/>
    <m/>
    <m/>
    <m/>
    <m/>
    <m/>
    <m/>
    <m/>
    <m/>
  </r>
  <r>
    <x v="6"/>
    <x v="484"/>
    <x v="8"/>
    <s v="Brazil"/>
    <x v="2"/>
    <n v="40700"/>
    <s v="Revenues - Third Parties"/>
    <x v="0"/>
    <x v="15"/>
    <n v="2026"/>
    <n v="6"/>
    <s v="USD"/>
    <n v="-3505.3370840399998"/>
    <m/>
    <n v="-3505.3370840399998"/>
    <x v="6"/>
    <n v="1"/>
    <m/>
    <m/>
    <m/>
    <m/>
    <m/>
    <m/>
    <m/>
    <m/>
    <m/>
  </r>
  <r>
    <x v="6"/>
    <x v="48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771"/>
    <x v="2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150"/>
    <x v="8"/>
    <s v="Brazil"/>
    <x v="2"/>
    <n v="40700"/>
    <s v="Revenues - Third Parties"/>
    <x v="0"/>
    <x v="15"/>
    <n v="2026"/>
    <n v="6"/>
    <s v="USD"/>
    <n v="-53.901163319999995"/>
    <m/>
    <n v="-53.901163319999995"/>
    <x v="6"/>
    <n v="1"/>
    <m/>
    <m/>
    <m/>
    <m/>
    <m/>
    <m/>
    <m/>
    <m/>
    <m/>
  </r>
  <r>
    <x v="6"/>
    <x v="150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24"/>
    <x v="2"/>
    <s v="Brazil"/>
    <x v="2"/>
    <n v="40700"/>
    <s v="Revenues - Third Parties"/>
    <x v="0"/>
    <x v="15"/>
    <n v="2026"/>
    <n v="6"/>
    <s v="USD"/>
    <n v="-4290.8072858399992"/>
    <m/>
    <n v="-4290.8072858399992"/>
    <x v="6"/>
    <n v="1"/>
    <m/>
    <m/>
    <m/>
    <m/>
    <m/>
    <m/>
    <m/>
    <m/>
    <m/>
  </r>
  <r>
    <x v="2"/>
    <x v="625"/>
    <x v="2"/>
    <s v="Brazil"/>
    <x v="2"/>
    <n v="40700"/>
    <s v="Revenues - Third Parties"/>
    <x v="0"/>
    <x v="15"/>
    <n v="2026"/>
    <n v="6"/>
    <s v="USD"/>
    <n v="-827.90771099999995"/>
    <m/>
    <n v="-827.90771099999995"/>
    <x v="6"/>
    <n v="1"/>
    <m/>
    <m/>
    <m/>
    <m/>
    <m/>
    <m/>
    <m/>
    <m/>
    <m/>
  </r>
  <r>
    <x v="14"/>
    <x v="626"/>
    <x v="27"/>
    <s v="Brazil"/>
    <x v="2"/>
    <n v="40700"/>
    <s v="Revenues - Third Parties"/>
    <x v="0"/>
    <x v="15"/>
    <n v="2026"/>
    <n v="6"/>
    <s v="USD"/>
    <n v="-83.559208679999983"/>
    <m/>
    <n v="-83.559208679999983"/>
    <x v="6"/>
    <n v="1"/>
    <m/>
    <m/>
    <m/>
    <m/>
    <m/>
    <m/>
    <m/>
    <m/>
    <m/>
  </r>
  <r>
    <x v="14"/>
    <x v="626"/>
    <x v="27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402"/>
    <x v="8"/>
    <s v="Brazil"/>
    <x v="2"/>
    <n v="40700"/>
    <s v="Revenues - Third Parties"/>
    <x v="0"/>
    <x v="15"/>
    <n v="2026"/>
    <n v="6"/>
    <s v="USD"/>
    <n v="-560.88770471999987"/>
    <m/>
    <n v="-560.88770471999987"/>
    <x v="6"/>
    <n v="1"/>
    <m/>
    <m/>
    <m/>
    <m/>
    <m/>
    <m/>
    <m/>
    <m/>
    <m/>
  </r>
  <r>
    <x v="6"/>
    <x v="402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8"/>
    <x v="161"/>
    <x v="11"/>
    <s v="Brazil"/>
    <x v="2"/>
    <n v="40700"/>
    <s v="Revenues - Third Parties"/>
    <x v="0"/>
    <x v="15"/>
    <n v="2026"/>
    <n v="6"/>
    <s v="USD"/>
    <n v="-6803.4347251199997"/>
    <m/>
    <n v="-6803.4347251199997"/>
    <x v="6"/>
    <n v="1"/>
    <m/>
    <m/>
    <m/>
    <m/>
    <m/>
    <m/>
    <m/>
    <m/>
    <m/>
  </r>
  <r>
    <x v="6"/>
    <x v="152"/>
    <x v="8"/>
    <s v="Brazil"/>
    <x v="2"/>
    <n v="40700"/>
    <s v="Revenues - Third Parties"/>
    <x v="0"/>
    <x v="15"/>
    <n v="2026"/>
    <n v="6"/>
    <s v="USD"/>
    <n v="-13907.296207319994"/>
    <m/>
    <n v="-13907.296207319994"/>
    <x v="6"/>
    <n v="1"/>
    <m/>
    <m/>
    <m/>
    <m/>
    <m/>
    <m/>
    <m/>
    <m/>
    <m/>
  </r>
  <r>
    <x v="6"/>
    <x v="152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27"/>
    <x v="2"/>
    <s v="Brazil"/>
    <x v="2"/>
    <n v="40700"/>
    <s v="Revenues - Third Parties"/>
    <x v="0"/>
    <x v="15"/>
    <n v="2026"/>
    <n v="6"/>
    <s v="USD"/>
    <n v="-12145.455213359997"/>
    <m/>
    <n v="-12145.455213359997"/>
    <x v="6"/>
    <n v="1"/>
    <m/>
    <m/>
    <m/>
    <m/>
    <m/>
    <m/>
    <m/>
    <m/>
    <m/>
  </r>
  <r>
    <x v="8"/>
    <x v="485"/>
    <x v="11"/>
    <s v="Brazil"/>
    <x v="2"/>
    <n v="40700"/>
    <s v="Revenues - Third Parties"/>
    <x v="0"/>
    <x v="15"/>
    <n v="2026"/>
    <n v="6"/>
    <s v="USD"/>
    <n v="-35.103545639999993"/>
    <m/>
    <n v="-35.103545639999993"/>
    <x v="6"/>
    <n v="1"/>
    <m/>
    <m/>
    <m/>
    <m/>
    <m/>
    <m/>
    <m/>
    <m/>
    <m/>
  </r>
  <r>
    <x v="6"/>
    <x v="153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38"/>
    <x v="8"/>
    <s v="Brazil"/>
    <x v="2"/>
    <n v="40700"/>
    <s v="Revenues - Third Parties"/>
    <x v="0"/>
    <x v="15"/>
    <n v="2026"/>
    <n v="6"/>
    <s v="USD"/>
    <n v="-3516.6902054399993"/>
    <m/>
    <n v="-3516.6902054399993"/>
    <x v="6"/>
    <n v="1"/>
    <m/>
    <m/>
    <m/>
    <m/>
    <m/>
    <m/>
    <m/>
    <m/>
    <m/>
  </r>
  <r>
    <x v="6"/>
    <x v="43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28"/>
    <x v="8"/>
    <s v="Brazil"/>
    <x v="2"/>
    <n v="40700"/>
    <s v="Revenues - Third Parties"/>
    <x v="0"/>
    <x v="15"/>
    <n v="2026"/>
    <n v="6"/>
    <s v="USD"/>
    <n v="-85.148998439999986"/>
    <m/>
    <n v="-85.148998439999986"/>
    <x v="6"/>
    <n v="1"/>
    <m/>
    <m/>
    <m/>
    <m/>
    <m/>
    <m/>
    <m/>
    <m/>
    <m/>
  </r>
  <r>
    <x v="6"/>
    <x v="62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29"/>
    <x v="2"/>
    <s v="Brazil"/>
    <x v="2"/>
    <n v="40700"/>
    <s v="Revenues - Third Parties"/>
    <x v="0"/>
    <x v="15"/>
    <n v="2026"/>
    <n v="6"/>
    <s v="USD"/>
    <n v="-1304.0991310799998"/>
    <m/>
    <n v="-1304.0991310799998"/>
    <x v="6"/>
    <n v="1"/>
    <m/>
    <m/>
    <m/>
    <m/>
    <m/>
    <m/>
    <m/>
    <m/>
    <m/>
  </r>
  <r>
    <x v="6"/>
    <x v="154"/>
    <x v="8"/>
    <s v="Brazil"/>
    <x v="2"/>
    <n v="40700"/>
    <s v="Revenues - Third Parties"/>
    <x v="0"/>
    <x v="15"/>
    <n v="2026"/>
    <n v="6"/>
    <s v="USD"/>
    <n v="-2184.6157132799995"/>
    <m/>
    <n v="-2184.6157132799995"/>
    <x v="6"/>
    <n v="1"/>
    <m/>
    <m/>
    <m/>
    <m/>
    <m/>
    <m/>
    <m/>
    <m/>
    <m/>
  </r>
  <r>
    <x v="6"/>
    <x v="15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8"/>
    <x v="162"/>
    <x v="11"/>
    <s v="Brazil"/>
    <x v="2"/>
    <n v="40700"/>
    <s v="Revenues - Third Parties"/>
    <x v="0"/>
    <x v="15"/>
    <n v="2026"/>
    <n v="6"/>
    <s v="USD"/>
    <n v="-6333.6730168799986"/>
    <m/>
    <n v="-6333.6730168799986"/>
    <x v="6"/>
    <n v="1"/>
    <m/>
    <m/>
    <m/>
    <m/>
    <m/>
    <m/>
    <m/>
    <m/>
    <m/>
  </r>
  <r>
    <x v="6"/>
    <x v="772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86"/>
    <x v="8"/>
    <s v="Brazil"/>
    <x v="2"/>
    <n v="40700"/>
    <s v="Revenues - Third Parties"/>
    <x v="0"/>
    <x v="15"/>
    <n v="2026"/>
    <n v="6"/>
    <s v="USD"/>
    <n v="-782.3258986799998"/>
    <m/>
    <n v="-782.3258986799998"/>
    <x v="6"/>
    <n v="1"/>
    <m/>
    <m/>
    <m/>
    <m/>
    <m/>
    <m/>
    <m/>
    <m/>
    <m/>
  </r>
  <r>
    <x v="6"/>
    <x v="48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8"/>
    <x v="773"/>
    <x v="1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8"/>
    <x v="163"/>
    <x v="1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8"/>
    <x v="487"/>
    <x v="11"/>
    <s v="Brazil"/>
    <x v="2"/>
    <n v="40700"/>
    <s v="Revenues - Third Parties"/>
    <x v="0"/>
    <x v="15"/>
    <n v="2026"/>
    <n v="6"/>
    <s v="USD"/>
    <n v="-80.192664239999999"/>
    <m/>
    <n v="-80.192664239999999"/>
    <x v="6"/>
    <n v="1"/>
    <m/>
    <m/>
    <m/>
    <m/>
    <m/>
    <m/>
    <m/>
    <m/>
    <m/>
  </r>
  <r>
    <x v="6"/>
    <x v="630"/>
    <x v="8"/>
    <s v="Brazil"/>
    <x v="2"/>
    <n v="40700"/>
    <s v="Revenues - Third Parties"/>
    <x v="0"/>
    <x v="15"/>
    <n v="2026"/>
    <n v="6"/>
    <s v="USD"/>
    <n v="-640.49713247999978"/>
    <m/>
    <n v="-640.49713247999978"/>
    <x v="6"/>
    <n v="1"/>
    <m/>
    <m/>
    <m/>
    <m/>
    <m/>
    <m/>
    <m/>
    <m/>
    <m/>
  </r>
  <r>
    <x v="6"/>
    <x v="630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31"/>
    <x v="8"/>
    <s v="Brazil"/>
    <x v="2"/>
    <n v="40700"/>
    <s v="Revenues - Third Parties"/>
    <x v="0"/>
    <x v="15"/>
    <n v="2026"/>
    <n v="6"/>
    <s v="USD"/>
    <n v="-142.44963083999994"/>
    <m/>
    <n v="-142.44963083999994"/>
    <x v="6"/>
    <n v="1"/>
    <m/>
    <m/>
    <m/>
    <m/>
    <m/>
    <m/>
    <m/>
    <m/>
    <m/>
  </r>
  <r>
    <x v="6"/>
    <x v="631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8"/>
    <x v="164"/>
    <x v="11"/>
    <s v="Brazil"/>
    <x v="2"/>
    <n v="40700"/>
    <s v="Revenues - Third Parties"/>
    <x v="0"/>
    <x v="15"/>
    <n v="2026"/>
    <n v="6"/>
    <s v="USD"/>
    <n v="-4655.3806486799995"/>
    <m/>
    <n v="-4655.3806486799995"/>
    <x v="6"/>
    <n v="1"/>
    <m/>
    <m/>
    <m/>
    <m/>
    <m/>
    <m/>
    <m/>
    <m/>
    <m/>
  </r>
  <r>
    <x v="6"/>
    <x v="404"/>
    <x v="8"/>
    <s v="Brazil"/>
    <x v="2"/>
    <n v="40700"/>
    <s v="Revenues - Third Parties"/>
    <x v="0"/>
    <x v="15"/>
    <n v="2026"/>
    <n v="6"/>
    <s v="USD"/>
    <n v="-271.38957635999992"/>
    <m/>
    <n v="-271.38957635999992"/>
    <x v="6"/>
    <n v="1"/>
    <m/>
    <m/>
    <m/>
    <m/>
    <m/>
    <m/>
    <m/>
    <m/>
    <m/>
  </r>
  <r>
    <x v="6"/>
    <x v="40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774"/>
    <x v="74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74"/>
    <x v="74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32"/>
    <x v="2"/>
    <s v="Brazil"/>
    <x v="2"/>
    <n v="40700"/>
    <s v="Revenues - Third Parties"/>
    <x v="0"/>
    <x v="15"/>
    <n v="2026"/>
    <n v="6"/>
    <s v="USD"/>
    <n v="-34134.31714295999"/>
    <m/>
    <n v="-34134.31714295999"/>
    <x v="6"/>
    <n v="1"/>
    <m/>
    <m/>
    <m/>
    <m/>
    <m/>
    <m/>
    <m/>
    <m/>
    <m/>
  </r>
  <r>
    <x v="24"/>
    <x v="775"/>
    <x v="75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633"/>
    <x v="8"/>
    <s v="Brazil"/>
    <x v="2"/>
    <n v="40700"/>
    <s v="Revenues - Third Parties"/>
    <x v="0"/>
    <x v="15"/>
    <n v="2026"/>
    <n v="6"/>
    <s v="USD"/>
    <n v="-36.417003599999994"/>
    <m/>
    <n v="-36.417003599999994"/>
    <x v="6"/>
    <n v="1"/>
    <m/>
    <m/>
    <m/>
    <m/>
    <m/>
    <m/>
    <m/>
    <m/>
    <m/>
  </r>
  <r>
    <x v="6"/>
    <x v="633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776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8"/>
    <x v="777"/>
    <x v="1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6"/>
    <x v="441"/>
    <x v="8"/>
    <s v="Brazil"/>
    <x v="2"/>
    <n v="40700"/>
    <s v="Revenues - Third Parties"/>
    <x v="0"/>
    <x v="15"/>
    <n v="2026"/>
    <n v="6"/>
    <s v="USD"/>
    <n v="-791.7188281199999"/>
    <m/>
    <n v="-791.7188281199999"/>
    <x v="6"/>
    <n v="1"/>
    <m/>
    <m/>
    <m/>
    <m/>
    <m/>
    <m/>
    <m/>
    <m/>
    <m/>
  </r>
  <r>
    <x v="6"/>
    <x v="441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34"/>
    <x v="8"/>
    <s v="Brazil"/>
    <x v="2"/>
    <n v="40700"/>
    <s v="Revenues - Third Parties"/>
    <x v="0"/>
    <x v="15"/>
    <n v="2026"/>
    <n v="6"/>
    <s v="USD"/>
    <n v="-216.88871423999996"/>
    <m/>
    <n v="-216.88871423999996"/>
    <x v="6"/>
    <n v="1"/>
    <m/>
    <m/>
    <m/>
    <m/>
    <m/>
    <m/>
    <m/>
    <m/>
    <m/>
  </r>
  <r>
    <x v="6"/>
    <x v="634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635"/>
    <x v="8"/>
    <s v="Brazil"/>
    <x v="2"/>
    <n v="40700"/>
    <s v="Revenues - Third Parties"/>
    <x v="0"/>
    <x v="15"/>
    <n v="2026"/>
    <n v="6"/>
    <s v="USD"/>
    <n v="-74.904731879999986"/>
    <m/>
    <n v="-74.904731879999986"/>
    <x v="6"/>
    <n v="1"/>
    <m/>
    <m/>
    <m/>
    <m/>
    <m/>
    <m/>
    <m/>
    <m/>
    <m/>
  </r>
  <r>
    <x v="6"/>
    <x v="635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156"/>
    <x v="8"/>
    <s v="Brazil"/>
    <x v="2"/>
    <n v="40700"/>
    <s v="Revenues - Third Parties"/>
    <x v="0"/>
    <x v="15"/>
    <n v="2026"/>
    <n v="6"/>
    <s v="USD"/>
    <n v="-500.0923569599999"/>
    <m/>
    <n v="-500.0923569599999"/>
    <x v="6"/>
    <n v="1"/>
    <m/>
    <m/>
    <m/>
    <m/>
    <m/>
    <m/>
    <m/>
    <m/>
    <m/>
  </r>
  <r>
    <x v="6"/>
    <x v="15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8"/>
    <x v="636"/>
    <x v="11"/>
    <s v="Brazil"/>
    <x v="2"/>
    <n v="40700"/>
    <s v="Revenues - Third Parties"/>
    <x v="0"/>
    <x v="15"/>
    <n v="2026"/>
    <n v="6"/>
    <s v="USD"/>
    <n v="-84.101289359999996"/>
    <m/>
    <n v="-84.101289359999996"/>
    <x v="6"/>
    <n v="1"/>
    <m/>
    <m/>
    <m/>
    <m/>
    <m/>
    <m/>
    <m/>
    <m/>
    <m/>
  </r>
  <r>
    <x v="2"/>
    <x v="637"/>
    <x v="2"/>
    <s v="Brazil"/>
    <x v="2"/>
    <n v="40700"/>
    <s v="Revenues - Third Parties"/>
    <x v="0"/>
    <x v="15"/>
    <n v="2026"/>
    <n v="6"/>
    <s v="USD"/>
    <n v="-2470.0264827599995"/>
    <m/>
    <n v="-2470.0264827599995"/>
    <x v="6"/>
    <n v="1"/>
    <m/>
    <m/>
    <m/>
    <m/>
    <m/>
    <m/>
    <m/>
    <m/>
    <m/>
  </r>
  <r>
    <x v="2"/>
    <x v="638"/>
    <x v="2"/>
    <s v="Brazil"/>
    <x v="2"/>
    <n v="40700"/>
    <s v="Revenues - Third Parties"/>
    <x v="0"/>
    <x v="15"/>
    <n v="2026"/>
    <n v="6"/>
    <s v="USD"/>
    <n v="-58916.520816600008"/>
    <m/>
    <n v="-58916.520816600008"/>
    <x v="6"/>
    <n v="1"/>
    <m/>
    <m/>
    <m/>
    <m/>
    <m/>
    <m/>
    <m/>
    <m/>
    <m/>
  </r>
  <r>
    <x v="8"/>
    <x v="778"/>
    <x v="1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8"/>
    <x v="778"/>
    <x v="1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8"/>
    <x v="442"/>
    <x v="1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88"/>
    <x v="8"/>
    <s v="Brazil"/>
    <x v="2"/>
    <n v="40700"/>
    <s v="Revenues - Third Parties"/>
    <x v="0"/>
    <x v="15"/>
    <n v="2026"/>
    <n v="6"/>
    <s v="USD"/>
    <n v="-549.75917639999989"/>
    <m/>
    <n v="-549.75917639999989"/>
    <x v="6"/>
    <n v="1"/>
    <m/>
    <m/>
    <m/>
    <m/>
    <m/>
    <m/>
    <m/>
    <m/>
    <m/>
  </r>
  <r>
    <x v="6"/>
    <x v="488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489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2"/>
    <x v="639"/>
    <x v="2"/>
    <s v="Brazil"/>
    <x v="2"/>
    <n v="40700"/>
    <s v="Revenues - Third Parties"/>
    <x v="0"/>
    <x v="15"/>
    <n v="2026"/>
    <n v="6"/>
    <s v="USD"/>
    <n v="-6222.3606884399987"/>
    <m/>
    <n v="-6222.3606884399987"/>
    <x v="6"/>
    <n v="1"/>
    <m/>
    <m/>
    <m/>
    <m/>
    <m/>
    <m/>
    <m/>
    <m/>
    <m/>
  </r>
  <r>
    <x v="6"/>
    <x v="640"/>
    <x v="8"/>
    <s v="Brazil"/>
    <x v="2"/>
    <n v="40700"/>
    <s v="Revenues - Third Parties"/>
    <x v="0"/>
    <x v="15"/>
    <n v="2026"/>
    <n v="6"/>
    <s v="USD"/>
    <n v="-649.06812179999986"/>
    <m/>
    <n v="-649.06812179999986"/>
    <x v="6"/>
    <n v="1"/>
    <m/>
    <m/>
    <m/>
    <m/>
    <m/>
    <m/>
    <m/>
    <m/>
    <m/>
  </r>
  <r>
    <x v="6"/>
    <x v="640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6"/>
    <x v="779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780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05"/>
    <x v="8"/>
    <s v="Brazil"/>
    <x v="2"/>
    <n v="40700"/>
    <s v="Revenues - Third Parties"/>
    <x v="0"/>
    <x v="15"/>
    <n v="2026"/>
    <n v="6"/>
    <s v="USD"/>
    <n v="-325.3965688799999"/>
    <m/>
    <n v="-325.3965688799999"/>
    <x v="6"/>
    <n v="1"/>
    <m/>
    <m/>
    <m/>
    <m/>
    <m/>
    <m/>
    <m/>
    <m/>
    <m/>
  </r>
  <r>
    <x v="6"/>
    <x v="405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41"/>
    <x v="2"/>
    <s v="Brazil"/>
    <x v="2"/>
    <n v="40700"/>
    <s v="Revenues - Third Parties"/>
    <x v="0"/>
    <x v="15"/>
    <n v="2026"/>
    <n v="6"/>
    <s v="USD"/>
    <n v="-63167.759740439986"/>
    <m/>
    <n v="-63167.759740439986"/>
    <x v="6"/>
    <n v="1"/>
    <m/>
    <m/>
    <m/>
    <m/>
    <m/>
    <m/>
    <m/>
    <m/>
    <m/>
  </r>
  <r>
    <x v="8"/>
    <x v="642"/>
    <x v="11"/>
    <s v="Brazil"/>
    <x v="2"/>
    <n v="40700"/>
    <s v="Revenues - Third Parties"/>
    <x v="0"/>
    <x v="15"/>
    <n v="2026"/>
    <n v="6"/>
    <s v="USD"/>
    <n v="-163.76715935999997"/>
    <m/>
    <n v="-163.76715935999997"/>
    <x v="6"/>
    <n v="1"/>
    <m/>
    <m/>
    <m/>
    <m/>
    <m/>
    <m/>
    <m/>
    <m/>
    <m/>
  </r>
  <r>
    <x v="6"/>
    <x v="781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406"/>
    <x v="8"/>
    <s v="Brazil"/>
    <x v="2"/>
    <n v="40700"/>
    <s v="Revenues - Third Parties"/>
    <x v="0"/>
    <x v="15"/>
    <n v="2026"/>
    <n v="6"/>
    <s v="USD"/>
    <n v="-2958.3141804000006"/>
    <m/>
    <n v="-2958.3141804000006"/>
    <x v="6"/>
    <n v="1"/>
    <m/>
    <m/>
    <m/>
    <m/>
    <m/>
    <m/>
    <m/>
    <m/>
    <m/>
  </r>
  <r>
    <x v="6"/>
    <x v="40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2"/>
    <x v="643"/>
    <x v="2"/>
    <s v="Brazil"/>
    <x v="2"/>
    <n v="40700"/>
    <s v="Revenues - Third Parties"/>
    <x v="0"/>
    <x v="15"/>
    <n v="2026"/>
    <n v="6"/>
    <s v="USD"/>
    <n v="-116.54852207999998"/>
    <m/>
    <n v="-116.54852207999998"/>
    <x v="6"/>
    <n v="1"/>
    <m/>
    <m/>
    <m/>
    <m/>
    <m/>
    <m/>
    <m/>
    <m/>
    <m/>
  </r>
  <r>
    <x v="8"/>
    <x v="166"/>
    <x v="11"/>
    <s v="Brazil"/>
    <x v="2"/>
    <n v="40700"/>
    <s v="Revenues - Third Parties"/>
    <x v="0"/>
    <x v="15"/>
    <n v="2026"/>
    <n v="6"/>
    <s v="USD"/>
    <n v="-41969.624196240009"/>
    <m/>
    <n v="-41969.624196240009"/>
    <x v="6"/>
    <n v="1"/>
    <m/>
    <m/>
    <m/>
    <m/>
    <m/>
    <m/>
    <m/>
    <m/>
    <m/>
  </r>
  <r>
    <x v="8"/>
    <x v="167"/>
    <x v="11"/>
    <s v="Brazil"/>
    <x v="2"/>
    <n v="40700"/>
    <s v="Revenues - Third Parties"/>
    <x v="0"/>
    <x v="15"/>
    <n v="2026"/>
    <n v="6"/>
    <s v="USD"/>
    <n v="-1004.7635906400002"/>
    <m/>
    <n v="-1004.7635906400002"/>
    <x v="6"/>
    <n v="1"/>
    <m/>
    <m/>
    <m/>
    <m/>
    <m/>
    <m/>
    <m/>
    <m/>
    <m/>
  </r>
  <r>
    <x v="2"/>
    <x v="644"/>
    <x v="2"/>
    <s v="Brazil"/>
    <x v="2"/>
    <n v="40700"/>
    <s v="Revenues - Third Parties"/>
    <x v="0"/>
    <x v="15"/>
    <n v="2026"/>
    <n v="6"/>
    <s v="USD"/>
    <n v="-185.37630611999995"/>
    <m/>
    <n v="-185.37630611999995"/>
    <x v="6"/>
    <n v="1"/>
    <m/>
    <m/>
    <m/>
    <m/>
    <m/>
    <m/>
    <m/>
    <m/>
    <m/>
  </r>
  <r>
    <x v="8"/>
    <x v="645"/>
    <x v="11"/>
    <s v="Brazil"/>
    <x v="2"/>
    <n v="40700"/>
    <s v="Revenues - Third Parties"/>
    <x v="0"/>
    <x v="15"/>
    <n v="2026"/>
    <n v="6"/>
    <s v="USD"/>
    <n v="-586.56774803999986"/>
    <m/>
    <n v="-586.56774803999986"/>
    <x v="6"/>
    <n v="1"/>
    <m/>
    <m/>
    <m/>
    <m/>
    <m/>
    <m/>
    <m/>
    <m/>
    <m/>
  </r>
  <r>
    <x v="8"/>
    <x v="491"/>
    <x v="11"/>
    <s v="Brazil"/>
    <x v="2"/>
    <n v="40700"/>
    <s v="Revenues - Third Parties"/>
    <x v="0"/>
    <x v="15"/>
    <n v="2026"/>
    <n v="6"/>
    <s v="USD"/>
    <n v="-110.85961463999998"/>
    <m/>
    <n v="-110.85961463999998"/>
    <x v="6"/>
    <n v="1"/>
    <m/>
    <m/>
    <m/>
    <m/>
    <m/>
    <m/>
    <m/>
    <m/>
    <m/>
  </r>
  <r>
    <x v="6"/>
    <x v="782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6"/>
    <x v="646"/>
    <x v="8"/>
    <s v="Brazil"/>
    <x v="2"/>
    <n v="40700"/>
    <s v="Revenues - Third Parties"/>
    <x v="0"/>
    <x v="15"/>
    <n v="2026"/>
    <n v="6"/>
    <s v="USD"/>
    <n v="-304.55997527999995"/>
    <m/>
    <n v="-304.55997527999995"/>
    <x v="6"/>
    <n v="1"/>
    <m/>
    <m/>
    <m/>
    <m/>
    <m/>
    <m/>
    <m/>
    <m/>
    <m/>
  </r>
  <r>
    <x v="6"/>
    <x v="646"/>
    <x v="8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4"/>
    <x v="443"/>
    <x v="27"/>
    <s v="Brazil"/>
    <x v="2"/>
    <n v="40700"/>
    <s v="Revenues - Third Parties"/>
    <x v="0"/>
    <x v="15"/>
    <n v="2026"/>
    <n v="6"/>
    <s v="USD"/>
    <n v="-35.493937799999998"/>
    <m/>
    <n v="-35.493937799999998"/>
    <x v="6"/>
    <n v="1"/>
    <m/>
    <m/>
    <m/>
    <m/>
    <m/>
    <m/>
    <m/>
    <m/>
    <m/>
  </r>
  <r>
    <x v="14"/>
    <x v="443"/>
    <x v="27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420"/>
    <x v="36"/>
    <s v="Brazil"/>
    <x v="2"/>
    <n v="40700"/>
    <s v="Revenues - Third Parties"/>
    <x v="0"/>
    <x v="15"/>
    <n v="2026"/>
    <n v="6"/>
    <s v="USD"/>
    <n v="-2203.6508587199996"/>
    <m/>
    <n v="-2203.6508587199996"/>
    <x v="6"/>
    <n v="1"/>
    <m/>
    <m/>
    <m/>
    <m/>
    <m/>
    <m/>
    <m/>
    <m/>
    <m/>
  </r>
  <r>
    <x v="19"/>
    <x v="453"/>
    <x v="48"/>
    <s v="Brazil"/>
    <x v="2"/>
    <n v="40700"/>
    <s v="Revenues - Third Parties"/>
    <x v="0"/>
    <x v="5"/>
    <n v="2026"/>
    <n v="6"/>
    <s v="USD"/>
    <n v="-272.78417003999994"/>
    <m/>
    <n v="-272.78417003999994"/>
    <x v="6"/>
    <n v="1"/>
    <m/>
    <m/>
    <m/>
    <m/>
    <m/>
    <m/>
    <m/>
    <m/>
    <m/>
  </r>
  <r>
    <x v="19"/>
    <x v="453"/>
    <x v="4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47"/>
    <x v="64"/>
    <s v="Brazil"/>
    <x v="2"/>
    <n v="40700"/>
    <s v="Revenues - Third Parties"/>
    <x v="0"/>
    <x v="15"/>
    <n v="2026"/>
    <n v="6"/>
    <s v="USD"/>
    <n v="-26.184495839999997"/>
    <m/>
    <n v="-26.184495839999997"/>
    <x v="6"/>
    <n v="1"/>
    <m/>
    <m/>
    <m/>
    <m/>
    <m/>
    <m/>
    <m/>
    <m/>
    <m/>
  </r>
  <r>
    <x v="4"/>
    <x v="169"/>
    <x v="12"/>
    <s v="Brazil"/>
    <x v="2"/>
    <n v="40700"/>
    <s v="Revenues - Third Parties"/>
    <x v="0"/>
    <x v="15"/>
    <n v="2026"/>
    <n v="6"/>
    <s v="USD"/>
    <n v="-216.54770903999994"/>
    <m/>
    <n v="-216.54770903999994"/>
    <x v="6"/>
    <n v="1"/>
    <m/>
    <m/>
    <m/>
    <m/>
    <m/>
    <m/>
    <m/>
    <m/>
    <m/>
  </r>
  <r>
    <x v="14"/>
    <x v="421"/>
    <x v="27"/>
    <s v="Brazil"/>
    <x v="2"/>
    <n v="40700"/>
    <s v="Revenues - Third Parties"/>
    <x v="0"/>
    <x v="15"/>
    <n v="2026"/>
    <n v="6"/>
    <s v="USD"/>
    <n v="-44.42004287999999"/>
    <m/>
    <n v="-44.42004287999999"/>
    <x v="6"/>
    <n v="1"/>
    <m/>
    <m/>
    <m/>
    <m/>
    <m/>
    <m/>
    <m/>
    <m/>
    <m/>
  </r>
  <r>
    <x v="14"/>
    <x v="421"/>
    <x v="27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4"/>
    <x v="783"/>
    <x v="76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84"/>
    <x v="66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4"/>
    <x v="648"/>
    <x v="65"/>
    <s v="Brazil"/>
    <x v="2"/>
    <n v="40700"/>
    <s v="Revenues - Third Parties"/>
    <x v="0"/>
    <x v="15"/>
    <n v="2026"/>
    <n v="6"/>
    <s v="USD"/>
    <n v="-930.47619575999988"/>
    <m/>
    <n v="-930.47619575999988"/>
    <x v="6"/>
    <n v="1"/>
    <m/>
    <m/>
    <m/>
    <m/>
    <m/>
    <m/>
    <m/>
    <m/>
    <m/>
  </r>
  <r>
    <x v="4"/>
    <x v="649"/>
    <x v="66"/>
    <s v="Brazil"/>
    <x v="2"/>
    <n v="40700"/>
    <s v="Revenues - Third Parties"/>
    <x v="0"/>
    <x v="15"/>
    <n v="2026"/>
    <n v="6"/>
    <s v="USD"/>
    <n v="-148.49130227999996"/>
    <m/>
    <n v="-148.49130227999996"/>
    <x v="6"/>
    <n v="1"/>
    <m/>
    <m/>
    <m/>
    <m/>
    <m/>
    <m/>
    <m/>
    <m/>
    <m/>
  </r>
  <r>
    <x v="4"/>
    <x v="170"/>
    <x v="13"/>
    <s v="Brazil"/>
    <x v="2"/>
    <n v="40700"/>
    <s v="Revenues - Third Parties"/>
    <x v="0"/>
    <x v="15"/>
    <n v="2026"/>
    <n v="6"/>
    <s v="USD"/>
    <n v="-690.60725867999997"/>
    <m/>
    <n v="-690.60725867999997"/>
    <x v="6"/>
    <n v="1"/>
    <m/>
    <m/>
    <m/>
    <m/>
    <m/>
    <m/>
    <m/>
    <m/>
    <m/>
  </r>
  <r>
    <x v="6"/>
    <x v="785"/>
    <x v="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50"/>
    <x v="67"/>
    <s v="Brazil"/>
    <x v="2"/>
    <n v="40700"/>
    <s v="Revenues - Third Parties"/>
    <x v="0"/>
    <x v="5"/>
    <n v="2026"/>
    <n v="6"/>
    <s v="USD"/>
    <n v="-14647.698456359998"/>
    <m/>
    <n v="-14647.698456359998"/>
    <x v="6"/>
    <n v="1"/>
    <m/>
    <m/>
    <m/>
    <m/>
    <m/>
    <m/>
    <m/>
    <m/>
    <m/>
  </r>
  <r>
    <x v="4"/>
    <x v="650"/>
    <x v="6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51"/>
    <x v="59"/>
    <s v="Brazil"/>
    <x v="2"/>
    <n v="40700"/>
    <s v="Revenues - Third Parties"/>
    <x v="0"/>
    <x v="15"/>
    <n v="2026"/>
    <n v="6"/>
    <s v="USD"/>
    <n v="-159.99728807999998"/>
    <m/>
    <n v="-159.99728807999998"/>
    <x v="6"/>
    <n v="1"/>
    <m/>
    <m/>
    <m/>
    <m/>
    <m/>
    <m/>
    <m/>
    <m/>
    <m/>
  </r>
  <r>
    <x v="4"/>
    <x v="652"/>
    <x v="59"/>
    <s v="Brazil"/>
    <x v="2"/>
    <n v="40700"/>
    <s v="Revenues - Third Parties"/>
    <x v="0"/>
    <x v="15"/>
    <n v="2026"/>
    <n v="6"/>
    <s v="USD"/>
    <n v="-99.741669239999993"/>
    <m/>
    <n v="-99.741669239999993"/>
    <x v="6"/>
    <n v="1"/>
    <m/>
    <m/>
    <m/>
    <m/>
    <m/>
    <m/>
    <m/>
    <m/>
    <m/>
  </r>
  <r>
    <x v="4"/>
    <x v="786"/>
    <x v="77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787"/>
    <x v="59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53"/>
    <x v="68"/>
    <s v="Brazil"/>
    <x v="2"/>
    <n v="40700"/>
    <s v="Revenues - Third Parties"/>
    <x v="0"/>
    <x v="15"/>
    <n v="2026"/>
    <n v="6"/>
    <s v="USD"/>
    <n v="-5074.0703608799986"/>
    <m/>
    <n v="-5074.0703608799986"/>
    <x v="6"/>
    <n v="1"/>
    <m/>
    <m/>
    <m/>
    <m/>
    <m/>
    <m/>
    <m/>
    <m/>
    <m/>
  </r>
  <r>
    <x v="0"/>
    <x v="682"/>
    <x v="0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0"/>
    <x v="654"/>
    <x v="0"/>
    <s v="Brazil"/>
    <x v="2"/>
    <n v="40700"/>
    <s v="Revenues - Third Parties"/>
    <x v="0"/>
    <x v="15"/>
    <n v="2026"/>
    <n v="6"/>
    <s v="USD"/>
    <n v="-31.540629239999998"/>
    <m/>
    <n v="-31.540629239999998"/>
    <x v="6"/>
    <n v="1"/>
    <m/>
    <m/>
    <m/>
    <m/>
    <m/>
    <m/>
    <m/>
    <m/>
    <m/>
  </r>
  <r>
    <x v="0"/>
    <x v="655"/>
    <x v="0"/>
    <s v="Brazil"/>
    <x v="2"/>
    <n v="40700"/>
    <s v="Revenues - Third Parties"/>
    <x v="0"/>
    <x v="15"/>
    <n v="2026"/>
    <n v="6"/>
    <s v="USD"/>
    <n v="-3076.8452361599993"/>
    <m/>
    <n v="-3076.8452361599993"/>
    <x v="6"/>
    <n v="1"/>
    <m/>
    <m/>
    <m/>
    <m/>
    <m/>
    <m/>
    <m/>
    <m/>
    <m/>
  </r>
  <r>
    <x v="0"/>
    <x v="493"/>
    <x v="0"/>
    <s v="Brazil"/>
    <x v="2"/>
    <n v="40700"/>
    <s v="Revenues - Third Parties"/>
    <x v="0"/>
    <x v="15"/>
    <n v="2026"/>
    <n v="6"/>
    <s v="USD"/>
    <n v="-1438.2564561599997"/>
    <m/>
    <n v="-1438.2564561599997"/>
    <x v="6"/>
    <n v="1"/>
    <m/>
    <m/>
    <m/>
    <m/>
    <m/>
    <m/>
    <m/>
    <m/>
    <m/>
  </r>
  <r>
    <x v="1"/>
    <x v="17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87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87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275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6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18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19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40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40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"/>
    <x v="689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90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226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96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97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28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53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55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59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31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231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61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2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3"/>
    <x v="1"/>
    <s v="Brazil"/>
    <x v="2"/>
    <n v="40700"/>
    <s v="Revenues - Third Parties"/>
    <x v="0"/>
    <x v="15"/>
    <n v="2026"/>
    <n v="6"/>
    <s v="USD"/>
    <n v="-8.7556024799999985"/>
    <m/>
    <n v="-8.7556024799999985"/>
    <x v="6"/>
    <n v="1"/>
    <m/>
    <m/>
    <m/>
    <m/>
    <m/>
    <m/>
    <m/>
    <m/>
    <m/>
  </r>
  <r>
    <x v="1"/>
    <x v="63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"/>
    <x v="64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305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67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"/>
    <x v="70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70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"/>
    <x v="71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74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76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78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79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309"/>
    <x v="1"/>
    <s v="Brazil"/>
    <x v="2"/>
    <n v="40700"/>
    <s v="Revenues - Third Parties"/>
    <x v="0"/>
    <x v="15"/>
    <n v="2026"/>
    <n v="6"/>
    <s v="USD"/>
    <n v="-57.094853399999991"/>
    <m/>
    <n v="-57.094853399999991"/>
    <x v="6"/>
    <n v="1"/>
    <m/>
    <m/>
    <m/>
    <m/>
    <m/>
    <m/>
    <m/>
    <m/>
    <m/>
  </r>
  <r>
    <x v="1"/>
    <x v="82"/>
    <x v="1"/>
    <s v="Brazil"/>
    <x v="2"/>
    <n v="40700"/>
    <s v="Revenues - Third Parties"/>
    <x v="0"/>
    <x v="15"/>
    <n v="2026"/>
    <n v="6"/>
    <s v="USD"/>
    <n v="-131.73148463999996"/>
    <m/>
    <n v="-131.73148463999996"/>
    <x v="6"/>
    <n v="1"/>
    <m/>
    <m/>
    <m/>
    <m/>
    <m/>
    <m/>
    <m/>
    <m/>
    <m/>
  </r>
  <r>
    <x v="1"/>
    <x v="85"/>
    <x v="1"/>
    <s v="Brazil"/>
    <x v="2"/>
    <n v="40700"/>
    <s v="Revenues - Third Parties"/>
    <x v="0"/>
    <x v="15"/>
    <n v="2026"/>
    <n v="6"/>
    <s v="USD"/>
    <n v="-432.20762867999991"/>
    <m/>
    <n v="-432.20762867999991"/>
    <x v="6"/>
    <n v="1"/>
    <m/>
    <m/>
    <m/>
    <m/>
    <m/>
    <m/>
    <m/>
    <m/>
    <m/>
  </r>
  <r>
    <x v="1"/>
    <x v="87"/>
    <x v="1"/>
    <s v="Brazil"/>
    <x v="2"/>
    <n v="40700"/>
    <s v="Revenues - Third Parties"/>
    <x v="0"/>
    <x v="105"/>
    <n v="2026"/>
    <n v="6"/>
    <s v="USD"/>
    <n v="0"/>
    <m/>
    <n v="0"/>
    <x v="6"/>
    <n v="1"/>
    <m/>
    <m/>
    <m/>
    <m/>
    <m/>
    <m/>
    <m/>
    <m/>
    <m/>
  </r>
  <r>
    <x v="1"/>
    <x v="88"/>
    <x v="1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1"/>
    <x v="494"/>
    <x v="1"/>
    <s v="Brazil"/>
    <x v="2"/>
    <n v="40700"/>
    <s v="Revenues - Third Parties"/>
    <x v="0"/>
    <x v="5"/>
    <n v="2026"/>
    <n v="6"/>
    <s v="USD"/>
    <n v="0"/>
    <m/>
    <n v="0"/>
    <x v="6"/>
    <n v="1"/>
    <m/>
    <m/>
    <m/>
    <m/>
    <m/>
    <m/>
    <m/>
    <m/>
    <m/>
  </r>
  <r>
    <x v="1"/>
    <x v="98"/>
    <x v="1"/>
    <s v="Brazil"/>
    <x v="2"/>
    <n v="40700"/>
    <s v="Revenues - Third Parties"/>
    <x v="0"/>
    <x v="15"/>
    <n v="2026"/>
    <n v="6"/>
    <s v="USD"/>
    <n v="-332.15905475999995"/>
    <m/>
    <n v="-332.15905475999995"/>
    <x v="6"/>
    <n v="1"/>
    <m/>
    <m/>
    <m/>
    <m/>
    <m/>
    <m/>
    <m/>
    <m/>
    <m/>
  </r>
  <r>
    <x v="1"/>
    <x v="100"/>
    <x v="1"/>
    <s v="Brazil"/>
    <x v="2"/>
    <n v="40700"/>
    <s v="Revenues - Third Parties"/>
    <x v="0"/>
    <x v="15"/>
    <n v="2026"/>
    <n v="6"/>
    <s v="USD"/>
    <n v="-289.22297243999998"/>
    <m/>
    <n v="-289.22297243999998"/>
    <x v="6"/>
    <n v="1"/>
    <m/>
    <m/>
    <m/>
    <m/>
    <m/>
    <m/>
    <m/>
    <m/>
    <m/>
  </r>
  <r>
    <x v="4"/>
    <x v="788"/>
    <x v="78"/>
    <s v="Brazil"/>
    <x v="2"/>
    <n v="40700"/>
    <s v="Revenues - Third Parties"/>
    <x v="0"/>
    <x v="15"/>
    <n v="2026"/>
    <n v="6"/>
    <s v="USD"/>
    <n v="0"/>
    <m/>
    <n v="0"/>
    <x v="6"/>
    <n v="1"/>
    <m/>
    <m/>
    <m/>
    <m/>
    <m/>
    <m/>
    <m/>
    <m/>
    <m/>
  </r>
  <r>
    <x v="4"/>
    <x v="658"/>
    <x v="34"/>
    <s v="Brazil"/>
    <x v="2"/>
    <n v="40900"/>
    <s v="Revenues- IC"/>
    <x v="0"/>
    <x v="15"/>
    <n v="2026"/>
    <n v="6"/>
    <s v="USD"/>
    <n v="0"/>
    <m/>
    <n v="0"/>
    <x v="6"/>
    <n v="1"/>
    <m/>
    <m/>
    <m/>
    <m/>
    <m/>
    <m/>
    <m/>
    <m/>
    <m/>
  </r>
  <r>
    <x v="3"/>
    <x v="113"/>
    <x v="3"/>
    <s v="Brazil"/>
    <x v="2"/>
    <n v="40700"/>
    <s v="Revenues - Third Parties"/>
    <x v="0"/>
    <x v="15"/>
    <n v="2026"/>
    <n v="6"/>
    <s v="USD"/>
    <n v="-226.94601587999998"/>
    <m/>
    <n v="-226.94601587999998"/>
    <x v="6"/>
    <n v="1"/>
    <m/>
    <m/>
    <m/>
    <m/>
    <m/>
    <m/>
    <m/>
    <m/>
    <m/>
  </r>
  <r>
    <x v="0"/>
    <x v="682"/>
    <x v="0"/>
    <s v="Brazil"/>
    <x v="2"/>
    <n v="40700"/>
    <s v="Revenues - Third Parties"/>
    <x v="0"/>
    <x v="123"/>
    <n v="2026"/>
    <n v="6"/>
    <s v="USD"/>
    <n v="7787.9990823973067"/>
    <m/>
    <n v="7787.9990823973067"/>
    <x v="6"/>
    <n v="1"/>
    <m/>
    <m/>
    <m/>
    <m/>
    <m/>
    <m/>
    <m/>
    <m/>
    <m/>
  </r>
  <r>
    <x v="0"/>
    <x v="682"/>
    <x v="0"/>
    <s v="Brazil"/>
    <x v="1"/>
    <n v="40700"/>
    <s v="Revenues - Third Parties"/>
    <x v="0"/>
    <x v="123"/>
    <n v="2026"/>
    <n v="6"/>
    <s v="USD"/>
    <n v="8342.2825769638057"/>
    <m/>
    <n v="8342.2825769638057"/>
    <x v="6"/>
    <n v="1"/>
    <m/>
    <m/>
    <m/>
    <m/>
    <m/>
    <m/>
    <m/>
    <m/>
    <m/>
  </r>
  <r>
    <x v="0"/>
    <x v="682"/>
    <x v="0"/>
    <s v="Brazil"/>
    <x v="0"/>
    <n v="40700"/>
    <s v="Revenues - Third Parties"/>
    <x v="0"/>
    <x v="123"/>
    <n v="2026"/>
    <n v="6"/>
    <s v="USD"/>
    <n v="2550.5045165794863"/>
    <m/>
    <n v="2550.5045165794863"/>
    <x v="6"/>
    <n v="1"/>
    <m/>
    <m/>
    <m/>
    <m/>
    <m/>
    <m/>
    <m/>
    <m/>
    <m/>
  </r>
  <r>
    <x v="4"/>
    <x v="677"/>
    <x v="69"/>
    <s v="Brazil"/>
    <x v="3"/>
    <n v="40700"/>
    <s v="Revenues - Third Parties"/>
    <x v="0"/>
    <x v="123"/>
    <n v="2026"/>
    <n v="6"/>
    <s v="USD"/>
    <n v="6672.3306253942719"/>
    <m/>
    <n v="6672.3306253942719"/>
    <x v="6"/>
    <n v="1"/>
    <m/>
    <m/>
    <m/>
    <m/>
    <m/>
    <m/>
    <m/>
    <m/>
    <m/>
  </r>
  <r>
    <x v="4"/>
    <x v="677"/>
    <x v="69"/>
    <s v="Brazil"/>
    <x v="6"/>
    <n v="40700"/>
    <s v="Revenues - Third Parties"/>
    <x v="0"/>
    <x v="123"/>
    <n v="2026"/>
    <n v="6"/>
    <s v="USD"/>
    <n v="35478.869356237388"/>
    <m/>
    <n v="35478.869356237388"/>
    <x v="6"/>
    <n v="1"/>
    <m/>
    <m/>
    <m/>
    <m/>
    <m/>
    <m/>
    <m/>
    <m/>
    <m/>
  </r>
  <r>
    <x v="4"/>
    <x v="677"/>
    <x v="69"/>
    <s v="Brazil"/>
    <x v="2"/>
    <n v="40700"/>
    <s v="Revenues - Third Parties"/>
    <x v="0"/>
    <x v="123"/>
    <n v="2026"/>
    <n v="6"/>
    <s v="USD"/>
    <n v="553.82997009604526"/>
    <m/>
    <n v="553.82997009604526"/>
    <x v="6"/>
    <n v="1"/>
    <m/>
    <m/>
    <m/>
    <m/>
    <m/>
    <m/>
    <m/>
    <m/>
    <m/>
  </r>
  <r>
    <x v="4"/>
    <x v="677"/>
    <x v="69"/>
    <s v="Brazil"/>
    <x v="0"/>
    <n v="40700"/>
    <s v="Revenues - Third Parties"/>
    <x v="0"/>
    <x v="123"/>
    <n v="2026"/>
    <n v="6"/>
    <s v="USD"/>
    <n v="7144.1590178146598"/>
    <m/>
    <n v="7144.1590178146598"/>
    <x v="6"/>
    <n v="1"/>
    <m/>
    <m/>
    <m/>
    <m/>
    <m/>
    <m/>
    <m/>
    <m/>
    <m/>
  </r>
  <r>
    <x v="10"/>
    <x v="789"/>
    <x v="16"/>
    <s v="Brazil"/>
    <x v="3"/>
    <n v="40700"/>
    <s v="Revenues - Third Parties"/>
    <x v="0"/>
    <x v="123"/>
    <n v="2026"/>
    <n v="6"/>
    <s v="USD"/>
    <n v="4805.4004353372293"/>
    <m/>
    <n v="4805.4004353372293"/>
    <x v="6"/>
    <n v="1"/>
    <m/>
    <m/>
    <m/>
    <m/>
    <m/>
    <m/>
    <m/>
    <m/>
    <m/>
  </r>
  <r>
    <x v="10"/>
    <x v="789"/>
    <x v="16"/>
    <s v="Brazil"/>
    <x v="6"/>
    <n v="40700"/>
    <s v="Revenues - Third Parties"/>
    <x v="0"/>
    <x v="123"/>
    <n v="2026"/>
    <n v="6"/>
    <s v="USD"/>
    <n v="158214.91297355542"/>
    <m/>
    <n v="158214.91297355542"/>
    <x v="6"/>
    <n v="1"/>
    <m/>
    <m/>
    <m/>
    <m/>
    <m/>
    <m/>
    <m/>
    <m/>
    <m/>
  </r>
  <r>
    <x v="10"/>
    <x v="789"/>
    <x v="16"/>
    <s v="Brazil"/>
    <x v="0"/>
    <n v="40700"/>
    <s v="Revenues - Third Parties"/>
    <x v="0"/>
    <x v="123"/>
    <n v="2026"/>
    <n v="6"/>
    <s v="USD"/>
    <n v="1208.0333682591493"/>
    <m/>
    <n v="1208.0333682591493"/>
    <x v="6"/>
    <n v="1"/>
    <m/>
    <m/>
    <m/>
    <m/>
    <m/>
    <m/>
    <m/>
    <m/>
    <m/>
  </r>
  <r>
    <x v="4"/>
    <x v="614"/>
    <x v="54"/>
    <s v="Brazil"/>
    <x v="2"/>
    <n v="40700"/>
    <s v="Revenues - Third Parties"/>
    <x v="0"/>
    <x v="124"/>
    <n v="2026"/>
    <n v="6"/>
    <s v="USD"/>
    <n v="-49964.54"/>
    <m/>
    <n v="-49964.54"/>
    <x v="6"/>
    <s v="Not Applicable"/>
    <m/>
    <m/>
    <m/>
    <m/>
    <m/>
    <m/>
    <m/>
    <m/>
    <m/>
  </r>
  <r>
    <x v="7"/>
    <x v="790"/>
    <x v="17"/>
    <s v="Brazil"/>
    <x v="1"/>
    <n v="40700"/>
    <s v="Revenues - Third Parties"/>
    <x v="0"/>
    <x v="124"/>
    <n v="2026"/>
    <n v="6"/>
    <s v="USD"/>
    <n v="-1033.8497106"/>
    <m/>
    <n v="-1033.8497106"/>
    <x v="6"/>
    <s v="Not Applicable"/>
    <m/>
    <m/>
    <m/>
    <m/>
    <m/>
    <m/>
    <m/>
    <m/>
    <m/>
  </r>
  <r>
    <x v="4"/>
    <x v="791"/>
    <x v="79"/>
    <s v="Brazil"/>
    <x v="3"/>
    <n v="40700"/>
    <s v="Revenues - Third Parties"/>
    <x v="0"/>
    <x v="125"/>
    <n v="2026"/>
    <n v="6"/>
    <s v="USD"/>
    <n v="-24183.392173058204"/>
    <m/>
    <n v="-24183.392173058204"/>
    <x v="6"/>
    <n v="1"/>
    <m/>
    <m/>
    <m/>
    <m/>
    <m/>
    <m/>
    <m/>
    <m/>
    <m/>
  </r>
  <r>
    <x v="4"/>
    <x v="791"/>
    <x v="79"/>
    <s v="Brazil"/>
    <x v="2"/>
    <n v="40700"/>
    <s v="Revenues - Third Parties"/>
    <x v="0"/>
    <x v="125"/>
    <n v="2026"/>
    <n v="6"/>
    <s v="USD"/>
    <n v="-23339.526615749226"/>
    <m/>
    <n v="-23339.526615749226"/>
    <x v="6"/>
    <n v="1"/>
    <m/>
    <m/>
    <m/>
    <m/>
    <m/>
    <m/>
    <m/>
    <m/>
    <m/>
  </r>
  <r>
    <x v="4"/>
    <x v="791"/>
    <x v="79"/>
    <s v="Brazil"/>
    <x v="4"/>
    <n v="40700"/>
    <s v="Revenues - Third Parties"/>
    <x v="0"/>
    <x v="125"/>
    <n v="2026"/>
    <n v="6"/>
    <s v="USD"/>
    <n v="-1292.702607611843"/>
    <m/>
    <n v="-1292.702607611843"/>
    <x v="6"/>
    <n v="1"/>
    <m/>
    <m/>
    <m/>
    <m/>
    <m/>
    <m/>
    <m/>
    <m/>
    <m/>
  </r>
  <r>
    <x v="4"/>
    <x v="791"/>
    <x v="79"/>
    <s v="Brazil"/>
    <x v="0"/>
    <n v="40700"/>
    <s v="Revenues - Third Parties"/>
    <x v="0"/>
    <x v="125"/>
    <n v="2026"/>
    <n v="6"/>
    <s v="USD"/>
    <n v="-7036.6976986664286"/>
    <m/>
    <n v="-7036.6976986664286"/>
    <x v="6"/>
    <n v="1"/>
    <m/>
    <m/>
    <m/>
    <m/>
    <m/>
    <m/>
    <m/>
    <m/>
    <m/>
  </r>
  <r>
    <x v="4"/>
    <x v="791"/>
    <x v="79"/>
    <s v="Brazil"/>
    <x v="1"/>
    <n v="40700"/>
    <s v="Revenues - Third Parties"/>
    <x v="0"/>
    <x v="125"/>
    <n v="2026"/>
    <n v="6"/>
    <s v="USD"/>
    <n v="0"/>
    <m/>
    <n v="0"/>
    <x v="6"/>
    <n v="1"/>
    <m/>
    <m/>
    <m/>
    <m/>
    <m/>
    <m/>
    <m/>
    <m/>
    <m/>
  </r>
  <r>
    <x v="4"/>
    <x v="115"/>
    <x v="5"/>
    <s v="Brazil"/>
    <x v="5"/>
    <n v="40700"/>
    <s v="Revenues - Third Parties"/>
    <x v="0"/>
    <x v="126"/>
    <n v="2026"/>
    <n v="6"/>
    <s v="USD"/>
    <n v="0"/>
    <m/>
    <n v="0"/>
    <x v="6"/>
    <s v="Not Applicable"/>
    <m/>
    <m/>
    <m/>
    <m/>
    <m/>
    <m/>
    <m/>
    <m/>
    <m/>
  </r>
  <r>
    <x v="4"/>
    <x v="115"/>
    <x v="5"/>
    <s v="Brazil"/>
    <x v="3"/>
    <n v="40700"/>
    <s v="Revenues - Third Parties"/>
    <x v="0"/>
    <x v="126"/>
    <n v="2026"/>
    <n v="6"/>
    <s v="USD"/>
    <n v="-918752.9038463484"/>
    <m/>
    <n v="-918752.9038463484"/>
    <x v="6"/>
    <s v="Not Applicable"/>
    <m/>
    <m/>
    <m/>
    <m/>
    <m/>
    <m/>
    <m/>
    <m/>
    <m/>
  </r>
  <r>
    <x v="4"/>
    <x v="115"/>
    <x v="5"/>
    <s v="Brazil"/>
    <x v="6"/>
    <n v="40700"/>
    <s v="Revenues - Third Parties"/>
    <x v="0"/>
    <x v="126"/>
    <n v="2026"/>
    <n v="6"/>
    <s v="USD"/>
    <n v="-276386.29777418642"/>
    <m/>
    <n v="-276386.29777418642"/>
    <x v="6"/>
    <s v="Not Applicable"/>
    <m/>
    <m/>
    <m/>
    <m/>
    <m/>
    <m/>
    <m/>
    <m/>
    <m/>
  </r>
  <r>
    <x v="4"/>
    <x v="115"/>
    <x v="5"/>
    <s v="Brazil"/>
    <x v="2"/>
    <n v="40700"/>
    <s v="Revenues - Third Parties"/>
    <x v="0"/>
    <x v="126"/>
    <n v="2026"/>
    <n v="6"/>
    <s v="USD"/>
    <n v="-807657.5614592582"/>
    <m/>
    <n v="-807657.5614592582"/>
    <x v="6"/>
    <s v="Not Applicable"/>
    <m/>
    <m/>
    <m/>
    <m/>
    <m/>
    <m/>
    <m/>
    <m/>
    <m/>
  </r>
  <r>
    <x v="4"/>
    <x v="115"/>
    <x v="5"/>
    <s v="Brazil"/>
    <x v="1"/>
    <n v="40700"/>
    <s v="Revenues - Third Parties"/>
    <x v="0"/>
    <x v="126"/>
    <n v="2026"/>
    <n v="6"/>
    <s v="USD"/>
    <n v="-93599.42022018219"/>
    <m/>
    <n v="-93599.42022018219"/>
    <x v="6"/>
    <s v="Not Applicable"/>
    <m/>
    <m/>
    <m/>
    <m/>
    <m/>
    <m/>
    <m/>
    <m/>
    <m/>
  </r>
  <r>
    <x v="4"/>
    <x v="115"/>
    <x v="5"/>
    <s v="Brazil"/>
    <x v="5"/>
    <n v="40700"/>
    <s v="Revenues - Third Parties"/>
    <x v="0"/>
    <x v="127"/>
    <n v="2026"/>
    <n v="6"/>
    <s v="USD"/>
    <n v="0"/>
    <m/>
    <n v="0"/>
    <x v="6"/>
    <s v="Not Applicable"/>
    <m/>
    <m/>
    <m/>
    <m/>
    <m/>
    <m/>
    <m/>
    <m/>
    <m/>
  </r>
  <r>
    <x v="4"/>
    <x v="115"/>
    <x v="5"/>
    <s v="Brazil"/>
    <x v="7"/>
    <n v="40700"/>
    <s v="Revenues - Third Parties"/>
    <x v="0"/>
    <x v="127"/>
    <n v="2026"/>
    <n v="6"/>
    <s v="USD"/>
    <n v="-806.73362408516778"/>
    <m/>
    <n v="-806.73362408516778"/>
    <x v="6"/>
    <s v="Not Applicable"/>
    <m/>
    <m/>
    <m/>
    <m/>
    <m/>
    <m/>
    <m/>
    <m/>
    <m/>
  </r>
  <r>
    <x v="4"/>
    <x v="115"/>
    <x v="5"/>
    <s v="Brazil"/>
    <x v="5"/>
    <n v="40700"/>
    <s v="Revenues - Third Parties"/>
    <x v="0"/>
    <x v="127"/>
    <n v="2026"/>
    <n v="6"/>
    <s v="USD"/>
    <n v="-7512.4603858347982"/>
    <m/>
    <n v="-7512.4603858347982"/>
    <x v="6"/>
    <s v="Not Applicable"/>
    <m/>
    <m/>
    <m/>
    <m/>
    <m/>
    <m/>
    <m/>
    <m/>
    <m/>
  </r>
  <r>
    <x v="4"/>
    <x v="115"/>
    <x v="5"/>
    <s v="Brazil"/>
    <x v="3"/>
    <n v="40700"/>
    <s v="Revenues - Third Parties"/>
    <x v="0"/>
    <x v="127"/>
    <n v="2026"/>
    <n v="6"/>
    <s v="USD"/>
    <n v="74183.952794956742"/>
    <m/>
    <n v="74183.952794956742"/>
    <x v="6"/>
    <s v="Not Applicable"/>
    <m/>
    <m/>
    <m/>
    <m/>
    <m/>
    <m/>
    <m/>
    <m/>
    <m/>
  </r>
  <r>
    <x v="4"/>
    <x v="115"/>
    <x v="5"/>
    <s v="Brazil"/>
    <x v="6"/>
    <n v="40700"/>
    <s v="Revenues - Third Parties"/>
    <x v="0"/>
    <x v="127"/>
    <n v="2026"/>
    <n v="6"/>
    <s v="USD"/>
    <n v="-83309.54108600691"/>
    <m/>
    <n v="-83309.54108600691"/>
    <x v="6"/>
    <s v="Not Applicable"/>
    <m/>
    <m/>
    <m/>
    <m/>
    <m/>
    <m/>
    <m/>
    <m/>
    <m/>
  </r>
  <r>
    <x v="4"/>
    <x v="115"/>
    <x v="5"/>
    <s v="Brazil"/>
    <x v="2"/>
    <n v="40700"/>
    <s v="Revenues - Third Parties"/>
    <x v="0"/>
    <x v="127"/>
    <n v="2026"/>
    <n v="6"/>
    <s v="USD"/>
    <n v="133989.39560090634"/>
    <m/>
    <n v="133989.39560090634"/>
    <x v="6"/>
    <s v="Not Applicable"/>
    <m/>
    <m/>
    <m/>
    <m/>
    <m/>
    <m/>
    <m/>
    <m/>
    <m/>
  </r>
  <r>
    <x v="4"/>
    <x v="115"/>
    <x v="5"/>
    <s v="Brazil"/>
    <x v="4"/>
    <n v="40700"/>
    <s v="Revenues - Third Parties"/>
    <x v="0"/>
    <x v="127"/>
    <n v="2026"/>
    <n v="6"/>
    <s v="USD"/>
    <n v="1055.7419591654434"/>
    <m/>
    <n v="1055.7419591654434"/>
    <x v="6"/>
    <s v="Not Applicable"/>
    <m/>
    <m/>
    <m/>
    <m/>
    <m/>
    <m/>
    <m/>
    <m/>
    <m/>
  </r>
  <r>
    <x v="4"/>
    <x v="115"/>
    <x v="5"/>
    <s v="Brazil"/>
    <x v="1"/>
    <n v="40700"/>
    <s v="Revenues - Third Parties"/>
    <x v="0"/>
    <x v="127"/>
    <n v="2026"/>
    <n v="6"/>
    <s v="USD"/>
    <n v="24761.55776438491"/>
    <m/>
    <n v="24761.55776438491"/>
    <x v="6"/>
    <s v="Not Applicable"/>
    <m/>
    <m/>
    <m/>
    <m/>
    <m/>
    <m/>
    <m/>
    <m/>
    <m/>
  </r>
  <r>
    <x v="4"/>
    <x v="115"/>
    <x v="5"/>
    <s v="Brazil"/>
    <x v="0"/>
    <n v="40700"/>
    <s v="Revenues - Third Parties"/>
    <x v="0"/>
    <x v="127"/>
    <n v="2026"/>
    <n v="6"/>
    <s v="USD"/>
    <n v="24797.93724402762"/>
    <m/>
    <n v="24797.93724402762"/>
    <x v="6"/>
    <s v="Not Applicable"/>
    <m/>
    <m/>
    <m/>
    <m/>
    <m/>
    <m/>
    <m/>
    <m/>
    <m/>
  </r>
  <r>
    <x v="4"/>
    <x v="115"/>
    <x v="5"/>
    <s v="Brazil"/>
    <x v="7"/>
    <n v="40700"/>
    <s v="Revenues - Third Parties"/>
    <x v="0"/>
    <x v="127"/>
    <n v="2026"/>
    <n v="6"/>
    <s v="USD"/>
    <n v="0"/>
    <m/>
    <n v="0"/>
    <x v="6"/>
    <s v="Not Applicable"/>
    <m/>
    <m/>
    <m/>
    <m/>
    <m/>
    <m/>
    <m/>
    <m/>
    <m/>
  </r>
  <r>
    <x v="4"/>
    <x v="115"/>
    <x v="5"/>
    <s v="Brazil"/>
    <x v="5"/>
    <n v="40700"/>
    <s v="Revenues - Third Parties"/>
    <x v="0"/>
    <x v="128"/>
    <n v="2026"/>
    <n v="6"/>
    <s v="USD"/>
    <n v="0"/>
    <m/>
    <n v="0"/>
    <x v="6"/>
    <s v="Not Applicable"/>
    <m/>
    <m/>
    <m/>
    <m/>
    <m/>
    <m/>
    <m/>
    <m/>
    <m/>
  </r>
  <r>
    <x v="4"/>
    <x v="115"/>
    <x v="5"/>
    <s v="Brazil"/>
    <x v="3"/>
    <n v="40700"/>
    <s v="Revenues - Third Parties"/>
    <x v="0"/>
    <x v="128"/>
    <n v="2026"/>
    <n v="6"/>
    <s v="USD"/>
    <n v="908114.06145273033"/>
    <m/>
    <n v="908114.06145273033"/>
    <x v="6"/>
    <s v="Not Applicable"/>
    <m/>
    <m/>
    <m/>
    <m/>
    <m/>
    <m/>
    <m/>
    <m/>
    <m/>
  </r>
  <r>
    <x v="4"/>
    <x v="115"/>
    <x v="5"/>
    <s v="Brazil"/>
    <x v="6"/>
    <n v="40700"/>
    <s v="Revenues - Third Parties"/>
    <x v="0"/>
    <x v="128"/>
    <n v="2026"/>
    <n v="6"/>
    <s v="USD"/>
    <n v="272183.53278566303"/>
    <m/>
    <n v="272183.53278566303"/>
    <x v="6"/>
    <s v="Not Applicable"/>
    <m/>
    <m/>
    <m/>
    <m/>
    <m/>
    <m/>
    <m/>
    <m/>
    <m/>
  </r>
  <r>
    <x v="4"/>
    <x v="115"/>
    <x v="5"/>
    <s v="Brazil"/>
    <x v="2"/>
    <n v="40700"/>
    <s v="Revenues - Third Parties"/>
    <x v="0"/>
    <x v="128"/>
    <n v="2026"/>
    <n v="6"/>
    <s v="USD"/>
    <n v="789472.68204864638"/>
    <m/>
    <n v="789472.68204864638"/>
    <x v="6"/>
    <s v="Not Applicable"/>
    <m/>
    <m/>
    <m/>
    <m/>
    <m/>
    <m/>
    <m/>
    <m/>
    <m/>
  </r>
  <r>
    <x v="4"/>
    <x v="115"/>
    <x v="5"/>
    <s v="Brazil"/>
    <x v="1"/>
    <n v="40700"/>
    <s v="Revenues - Third Parties"/>
    <x v="0"/>
    <x v="128"/>
    <n v="2026"/>
    <n v="6"/>
    <s v="USD"/>
    <n v="90246.71853818075"/>
    <m/>
    <n v="90246.71853818075"/>
    <x v="6"/>
    <s v="Not Applicable"/>
    <m/>
    <m/>
    <m/>
    <m/>
    <m/>
    <m/>
    <m/>
    <m/>
    <m/>
  </r>
  <r>
    <x v="4"/>
    <x v="115"/>
    <x v="5"/>
    <s v="Brazil"/>
    <x v="4"/>
    <n v="40700"/>
    <s v="Revenues - Third Parties"/>
    <x v="0"/>
    <x v="127"/>
    <n v="2026"/>
    <n v="6"/>
    <s v="USD"/>
    <n v="-0.60220230359846028"/>
    <m/>
    <n v="-0.60220230359846028"/>
    <x v="6"/>
    <s v="Not Applicable"/>
    <m/>
    <m/>
    <m/>
    <m/>
    <m/>
    <m/>
    <m/>
    <m/>
    <m/>
  </r>
  <r>
    <x v="4"/>
    <x v="115"/>
    <x v="5"/>
    <s v="Brazil"/>
    <x v="0"/>
    <n v="40700"/>
    <s v="Revenues - Third Parties"/>
    <x v="0"/>
    <x v="127"/>
    <n v="2026"/>
    <n v="6"/>
    <s v="USD"/>
    <n v="-925.0686516999267"/>
    <m/>
    <n v="-925.0686516999267"/>
    <x v="6"/>
    <s v="Not Applicable"/>
    <m/>
    <m/>
    <m/>
    <m/>
    <m/>
    <m/>
    <m/>
    <m/>
    <m/>
  </r>
  <r>
    <x v="4"/>
    <x v="115"/>
    <x v="5"/>
    <s v="Brazil"/>
    <x v="3"/>
    <n v="40700"/>
    <s v="Revenues - Third Parties"/>
    <x v="0"/>
    <x v="127"/>
    <n v="2026"/>
    <n v="6"/>
    <s v="USD"/>
    <n v="-2248.3279920758214"/>
    <m/>
    <n v="-2248.3279920758214"/>
    <x v="6"/>
    <s v="Not Applicable"/>
    <m/>
    <m/>
    <m/>
    <m/>
    <m/>
    <m/>
    <m/>
    <m/>
    <m/>
  </r>
  <r>
    <x v="4"/>
    <x v="115"/>
    <x v="5"/>
    <s v="Brazil"/>
    <x v="2"/>
    <n v="40700"/>
    <s v="Revenues - Third Parties"/>
    <x v="0"/>
    <x v="127"/>
    <n v="2026"/>
    <n v="6"/>
    <s v="USD"/>
    <n v="-3502.1595329737756"/>
    <m/>
    <n v="-3502.1595329737756"/>
    <x v="6"/>
    <s v="Not Applicable"/>
    <m/>
    <m/>
    <m/>
    <m/>
    <m/>
    <m/>
    <m/>
    <m/>
    <m/>
  </r>
  <r>
    <x v="4"/>
    <x v="115"/>
    <x v="5"/>
    <s v="Brazil"/>
    <x v="1"/>
    <n v="40700"/>
    <s v="Revenues - Third Parties"/>
    <x v="0"/>
    <x v="127"/>
    <n v="2026"/>
    <n v="6"/>
    <s v="USD"/>
    <n v="-25.983969069915474"/>
    <m/>
    <n v="-25.983969069915474"/>
    <x v="6"/>
    <s v="Not Applicable"/>
    <m/>
    <m/>
    <m/>
    <m/>
    <m/>
    <m/>
    <m/>
    <m/>
    <m/>
  </r>
  <r>
    <x v="4"/>
    <x v="115"/>
    <x v="5"/>
    <s v="Brazil"/>
    <x v="6"/>
    <n v="40700"/>
    <s v="Revenues - Third Parties"/>
    <x v="0"/>
    <x v="127"/>
    <n v="2026"/>
    <n v="6"/>
    <s v="USD"/>
    <n v="-3477.0693549062125"/>
    <m/>
    <n v="-3477.0693549062125"/>
    <x v="6"/>
    <s v="Not Applicable"/>
    <m/>
    <m/>
    <m/>
    <m/>
    <m/>
    <m/>
    <m/>
    <m/>
    <m/>
  </r>
  <r>
    <x v="4"/>
    <x v="115"/>
    <x v="5"/>
    <s v="Brazil"/>
    <x v="4"/>
    <n v="40700"/>
    <s v="Revenues - Third Parties"/>
    <x v="0"/>
    <x v="129"/>
    <n v="2026"/>
    <n v="6"/>
    <s v="USD"/>
    <n v="-0.44416000000637723"/>
    <n v="1"/>
    <n v="-0.44416000000637723"/>
    <x v="6"/>
    <s v="Not Applicable"/>
    <m/>
    <m/>
    <m/>
    <m/>
    <m/>
    <m/>
    <m/>
    <m/>
    <m/>
  </r>
  <r>
    <x v="4"/>
    <x v="115"/>
    <x v="5"/>
    <s v="Brazil"/>
    <x v="0"/>
    <n v="40700"/>
    <s v="Revenues - Third Parties"/>
    <x v="0"/>
    <x v="129"/>
    <n v="2026"/>
    <n v="6"/>
    <s v="USD"/>
    <n v="485.38999999500811"/>
    <n v="1"/>
    <n v="485.38999999500811"/>
    <x v="6"/>
    <s v="Not Applicable"/>
    <m/>
    <m/>
    <m/>
    <m/>
    <m/>
    <m/>
    <m/>
    <m/>
    <m/>
  </r>
  <r>
    <x v="4"/>
    <x v="115"/>
    <x v="5"/>
    <s v="Brazil"/>
    <x v="3"/>
    <n v="40700"/>
    <s v="Revenues - Third Parties"/>
    <x v="0"/>
    <x v="129"/>
    <n v="2026"/>
    <n v="6"/>
    <s v="USD"/>
    <n v="1332.9320000214502"/>
    <n v="1"/>
    <n v="1332.9320000214502"/>
    <x v="6"/>
    <s v="Not Applicable"/>
    <m/>
    <m/>
    <m/>
    <m/>
    <m/>
    <m/>
    <m/>
    <m/>
    <m/>
  </r>
  <r>
    <x v="4"/>
    <x v="115"/>
    <x v="5"/>
    <s v="Brazil"/>
    <x v="2"/>
    <n v="40700"/>
    <s v="Revenues - Third Parties"/>
    <x v="0"/>
    <x v="129"/>
    <n v="2026"/>
    <n v="6"/>
    <s v="USD"/>
    <n v="10407.714421688579"/>
    <m/>
    <n v="10407.714421688579"/>
    <x v="6"/>
    <s v="Not Applicable"/>
    <m/>
    <m/>
    <m/>
    <m/>
    <m/>
    <m/>
    <m/>
    <m/>
    <m/>
  </r>
  <r>
    <x v="4"/>
    <x v="115"/>
    <x v="5"/>
    <s v="Brazil"/>
    <x v="1"/>
    <n v="40700"/>
    <s v="Revenues - Third Parties"/>
    <x v="0"/>
    <x v="129"/>
    <n v="2026"/>
    <n v="6"/>
    <s v="USD"/>
    <n v="4031.3479999998799"/>
    <m/>
    <n v="4031.3479999998799"/>
    <x v="6"/>
    <s v="Not Applicable"/>
    <m/>
    <m/>
    <m/>
    <m/>
    <m/>
    <m/>
    <m/>
    <m/>
    <m/>
  </r>
  <r>
    <x v="4"/>
    <x v="115"/>
    <x v="5"/>
    <s v="Brazil"/>
    <x v="6"/>
    <n v="40700"/>
    <s v="Revenues - Third Parties"/>
    <x v="0"/>
    <x v="129"/>
    <n v="2026"/>
    <n v="6"/>
    <s v="USD"/>
    <n v="954.04490536265075"/>
    <m/>
    <n v="954.04490536265075"/>
    <x v="6"/>
    <s v="Not Applicable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2">
  <r>
    <s v="OTH CUST"/>
    <s v="Transfer Pricing 06-2026"/>
    <x v="0"/>
    <s v="Allentown"/>
    <x v="0"/>
    <n v="40700"/>
    <s v="Revenues - Third Parties"/>
    <m/>
    <s v="Transfer Pricing"/>
    <n v="2026"/>
    <n v="6"/>
    <s v="USD"/>
    <n v="593513.11199999752"/>
    <n v="1"/>
    <n v="593513.11199999752"/>
    <x v="0"/>
    <s v="Not Applicable"/>
    <m/>
  </r>
  <r>
    <s v="OTH CUST"/>
    <s v="Transfer Pricing 06-2026"/>
    <x v="0"/>
    <s v="Allentown"/>
    <x v="1"/>
    <n v="40700"/>
    <s v="Revenues - Third Parties"/>
    <m/>
    <s v="Transfer Pricing"/>
    <n v="2026"/>
    <n v="6"/>
    <s v="USD"/>
    <n v="810710.21200000029"/>
    <n v="1"/>
    <n v="810710.21200000029"/>
    <x v="0"/>
    <s v="Not Applicable"/>
    <m/>
  </r>
  <r>
    <s v="OTH CUST"/>
    <s v="Transfer Pricing 06-2026"/>
    <x v="0"/>
    <s v="Allentown"/>
    <x v="2"/>
    <n v="40700"/>
    <s v="Revenues - Third Parties"/>
    <m/>
    <s v="Transfer Pricing"/>
    <n v="2026"/>
    <n v="6"/>
    <s v="USD"/>
    <n v="550142.13599999994"/>
    <n v="1"/>
    <n v="550142.13599999994"/>
    <x v="0"/>
    <s v="Not Applicable"/>
    <m/>
  </r>
  <r>
    <s v="OTH CUST"/>
    <s v="Transfer Pricing 06-2026"/>
    <x v="0"/>
    <s v="Allentown"/>
    <x v="3"/>
    <n v="40700"/>
    <s v="Revenues - Third Parties"/>
    <m/>
    <s v="Transfer Pricing"/>
    <n v="2026"/>
    <n v="6"/>
    <s v="USD"/>
    <n v="2628.0520000000006"/>
    <n v="1"/>
    <n v="2628.0520000000006"/>
    <x v="0"/>
    <s v="Not Applicable"/>
    <m/>
  </r>
  <r>
    <s v="OTH CUST"/>
    <s v="Transfer Pricing 06-2026"/>
    <x v="0"/>
    <s v="Allentown"/>
    <x v="4"/>
    <n v="40700"/>
    <s v="Revenues - Third Parties"/>
    <m/>
    <s v="Transfer Pricing"/>
    <n v="2026"/>
    <n v="6"/>
    <s v="USD"/>
    <n v="39300.608000000007"/>
    <n v="1"/>
    <n v="39300.608000000007"/>
    <x v="0"/>
    <s v="Not Applicable"/>
    <m/>
  </r>
  <r>
    <s v="OTH CUST"/>
    <s v="Transfer Pricing 06-2026"/>
    <x v="0"/>
    <s v="Allentown"/>
    <x v="5"/>
    <n v="40700"/>
    <s v="Revenues - Third Parties"/>
    <m/>
    <s v="Transfer Pricing"/>
    <n v="2026"/>
    <n v="6"/>
    <s v="USD"/>
    <n v="398906.60000000044"/>
    <n v="1"/>
    <n v="398906.60000000044"/>
    <x v="0"/>
    <s v="Not Applicable"/>
    <m/>
  </r>
  <r>
    <s v="J &amp; J"/>
    <s v="Materiales pool Janssen"/>
    <x v="1"/>
    <s v="Argentina"/>
    <x v="5"/>
    <n v="40700"/>
    <s v="Revenues - Third Parties"/>
    <m/>
    <s v="Non-Drug Storage Ambient (per Pallet)"/>
    <n v="2026"/>
    <n v="6"/>
    <s v="USD"/>
    <n v="727.77740000000006"/>
    <n v="1"/>
    <n v="727.77740000000006"/>
    <x v="0"/>
    <m/>
    <m/>
  </r>
  <r>
    <s v="J &amp; J"/>
    <s v="64091742PCR3001_anc_returns"/>
    <x v="1"/>
    <s v="Argentina"/>
    <x v="5"/>
    <n v="40700"/>
    <s v="Revenues - Third Parties"/>
    <m/>
    <s v="Storage of Returns (per Pallet)"/>
    <n v="2026"/>
    <n v="6"/>
    <s v="USD"/>
    <n v="262.00912500000004"/>
    <n v="1"/>
    <n v="262.00912500000004"/>
    <x v="0"/>
    <m/>
    <m/>
  </r>
  <r>
    <s v="J &amp; J"/>
    <s v="56021927PCR3011_Anc_Returns"/>
    <x v="1"/>
    <s v="Argentina"/>
    <x v="5"/>
    <n v="40700"/>
    <s v="Revenues - Third Parties"/>
    <m/>
    <s v="Non-Drug Storage Ambient (per Pallet)"/>
    <n v="2026"/>
    <n v="6"/>
    <s v="USD"/>
    <n v="181.94435000000001"/>
    <n v="1"/>
    <n v="181.94435000000001"/>
    <x v="0"/>
    <m/>
    <m/>
  </r>
  <r>
    <s v="J &amp; J"/>
    <s v="56021927PCR3011_Anc_Returns"/>
    <x v="1"/>
    <s v="Argentina"/>
    <x v="5"/>
    <n v="40700"/>
    <s v="Revenues - Third Parties"/>
    <m/>
    <s v="Storage of Returns (per Pallet)"/>
    <n v="2026"/>
    <n v="6"/>
    <s v="USD"/>
    <n v="87.33637499999999"/>
    <n v="1"/>
    <n v="87.33637499999999"/>
    <x v="0"/>
    <m/>
    <m/>
  </r>
  <r>
    <s v="J &amp; J"/>
    <s v="CNTO1959UCO3001_Anc_Returns"/>
    <x v="1"/>
    <s v="Argentina"/>
    <x v="5"/>
    <n v="40700"/>
    <s v="Revenues - Third Parties"/>
    <m/>
    <s v="Non-Drug Storage Ambient (per Pallet)"/>
    <n v="2026"/>
    <n v="6"/>
    <s v="USD"/>
    <n v="1091.6660999999999"/>
    <n v="1"/>
    <n v="1091.6660999999999"/>
    <x v="0"/>
    <m/>
    <m/>
  </r>
  <r>
    <s v="J &amp; J"/>
    <s v="CNTO1959UCO3001_Anc_Returns"/>
    <x v="1"/>
    <s v="Argentina"/>
    <x v="5"/>
    <n v="40700"/>
    <s v="Revenues - Third Parties"/>
    <m/>
    <s v="Storage of Returns (per Pallet)"/>
    <n v="2026"/>
    <n v="6"/>
    <s v="USD"/>
    <n v="436.68187499999999"/>
    <n v="1"/>
    <n v="436.68187499999999"/>
    <x v="0"/>
    <m/>
    <m/>
  </r>
  <r>
    <s v="J &amp; J"/>
    <s v="AC-055-315_anc_returns"/>
    <x v="1"/>
    <s v="Argentina"/>
    <x v="5"/>
    <n v="40700"/>
    <s v="Revenues - Third Parties"/>
    <m/>
    <s v="Non-Drug Storage Ambient (per Pallet)"/>
    <n v="2026"/>
    <n v="6"/>
    <s v="USD"/>
    <n v="181.94435000000001"/>
    <n v="1"/>
    <n v="181.94435000000001"/>
    <x v="0"/>
    <m/>
    <m/>
  </r>
  <r>
    <s v="J &amp; J"/>
    <s v="AC-055-315_anc_returns"/>
    <x v="1"/>
    <s v="Argentina"/>
    <x v="4"/>
    <n v="40700"/>
    <s v="Revenues - Third Parties"/>
    <m/>
    <s v="Reconciliation of Returns (per Hour)"/>
    <n v="2026"/>
    <n v="6"/>
    <s v="USD"/>
    <n v="50.944074999999998"/>
    <n v="1"/>
    <n v="50.944074999999998"/>
    <x v="0"/>
    <m/>
    <m/>
  </r>
  <r>
    <s v="J &amp; J"/>
    <s v="AC-055-315_anc_returns"/>
    <x v="1"/>
    <s v="Argentina"/>
    <x v="4"/>
    <n v="40700"/>
    <s v="Revenues - Third Parties"/>
    <m/>
    <s v="Returns Receipt (per Receipt)"/>
    <n v="2026"/>
    <n v="6"/>
    <s v="USD"/>
    <n v="133.727125"/>
    <n v="1"/>
    <n v="133.727125"/>
    <x v="0"/>
    <m/>
    <m/>
  </r>
  <r>
    <s v="J &amp; J"/>
    <s v="AC-055-315_anc_returns"/>
    <x v="1"/>
    <s v="Argentina"/>
    <x v="5"/>
    <n v="40700"/>
    <s v="Revenues - Third Parties"/>
    <m/>
    <s v="Storage Ambient (per Pallet)"/>
    <n v="2026"/>
    <n v="6"/>
    <s v="USD"/>
    <n v="363.88870000000003"/>
    <n v="1"/>
    <n v="363.88870000000003"/>
    <x v="0"/>
    <m/>
    <m/>
  </r>
  <r>
    <s v="J &amp; J"/>
    <s v="AC-055-315_anc_returns"/>
    <x v="1"/>
    <s v="Argentina"/>
    <x v="5"/>
    <n v="40700"/>
    <s v="Revenues - Third Parties"/>
    <m/>
    <s v="Storage of Returns (per Pallet)"/>
    <n v="2026"/>
    <n v="6"/>
    <s v="USD"/>
    <n v="698.69099999999992"/>
    <n v="1"/>
    <n v="698.69099999999992"/>
    <x v="0"/>
    <m/>
    <m/>
  </r>
  <r>
    <s v="J &amp; J"/>
    <s v="67652000PCR3002_anc_returns"/>
    <x v="1"/>
    <s v="Argentina"/>
    <x v="5"/>
    <n v="40700"/>
    <s v="Revenues - Third Parties"/>
    <m/>
    <s v="Storage of Returns (per Pallet)"/>
    <n v="2026"/>
    <n v="6"/>
    <s v="USD"/>
    <n v="786.02737500000001"/>
    <n v="1"/>
    <n v="786.02737500000001"/>
    <x v="0"/>
    <m/>
    <m/>
  </r>
  <r>
    <s v="J &amp; J"/>
    <s v="73841937NSC3003_Anc_Returns"/>
    <x v="1"/>
    <s v="Argentina"/>
    <x v="5"/>
    <n v="40700"/>
    <s v="Revenues - Third Parties"/>
    <m/>
    <s v="Non-Drug Storage Ambient (per Pallet)"/>
    <n v="2026"/>
    <n v="6"/>
    <s v="USD"/>
    <n v="181.94435000000001"/>
    <n v="1"/>
    <n v="181.94435000000001"/>
    <x v="0"/>
    <m/>
    <m/>
  </r>
  <r>
    <s v="J &amp; J"/>
    <s v="73841937NSC3003_Anc_Returns"/>
    <x v="1"/>
    <s v="Argentina"/>
    <x v="5"/>
    <n v="40700"/>
    <s v="Revenues - Third Parties"/>
    <m/>
    <s v="Storage of Returns (per Pallet)"/>
    <n v="2026"/>
    <n v="6"/>
    <s v="USD"/>
    <n v="611.35462500000006"/>
    <n v="1"/>
    <n v="611.35462500000006"/>
    <x v="0"/>
    <m/>
    <m/>
  </r>
  <r>
    <s v="J &amp; J"/>
    <s v="CNTO1959PSA4002_Anc_Returns"/>
    <x v="1"/>
    <s v="Argentina"/>
    <x v="2"/>
    <n v="40700"/>
    <s v="Revenues - Third Parties"/>
    <m/>
    <s v="Freight - Returns"/>
    <n v="2026"/>
    <n v="6"/>
    <s v="USD"/>
    <n v="250.18"/>
    <n v="1"/>
    <n v="250.18"/>
    <x v="0"/>
    <n v="1"/>
    <m/>
  </r>
  <r>
    <s v="J &amp; J"/>
    <s v="CNTO1959PSA4002_Anc_Returns"/>
    <x v="1"/>
    <s v="Argentina"/>
    <x v="4"/>
    <n v="40700"/>
    <s v="Revenues - Third Parties"/>
    <m/>
    <s v="Reconciliation of Returns (per Hour)"/>
    <n v="2026"/>
    <n v="6"/>
    <s v="USD"/>
    <n v="203.77629999999999"/>
    <n v="1"/>
    <n v="203.77629999999999"/>
    <x v="0"/>
    <m/>
    <m/>
  </r>
  <r>
    <s v="J &amp; J"/>
    <s v="CNTO1959PSA4002_Anc_Returns"/>
    <x v="1"/>
    <s v="Argentina"/>
    <x v="4"/>
    <n v="40700"/>
    <s v="Revenues - Third Parties"/>
    <m/>
    <s v="Returns Receipt (per Receipt)"/>
    <n v="2026"/>
    <n v="6"/>
    <s v="USD"/>
    <n v="534.9085"/>
    <n v="1"/>
    <n v="534.9085"/>
    <x v="0"/>
    <m/>
    <m/>
  </r>
  <r>
    <s v="J &amp; J"/>
    <s v="CNTO1959PSA4002_Anc_Returns"/>
    <x v="1"/>
    <s v="Argentina"/>
    <x v="5"/>
    <n v="40700"/>
    <s v="Revenues - Third Parties"/>
    <m/>
    <s v="Storage of Returns (per Pallet)"/>
    <n v="2026"/>
    <n v="6"/>
    <s v="USD"/>
    <n v="262.00912500000004"/>
    <n v="1"/>
    <n v="262.00912500000004"/>
    <x v="0"/>
    <m/>
    <m/>
  </r>
  <r>
    <s v="J &amp; J"/>
    <s v="64007957MMY3001_anc_returns"/>
    <x v="1"/>
    <s v="Argentina"/>
    <x v="5"/>
    <n v="40700"/>
    <s v="Revenues - Third Parties"/>
    <m/>
    <s v="Non-Drug Storage Ambient (per Pallet)"/>
    <n v="2026"/>
    <n v="6"/>
    <s v="USD"/>
    <n v="181.94435000000001"/>
    <n v="1"/>
    <n v="181.94435000000001"/>
    <x v="0"/>
    <m/>
    <m/>
  </r>
  <r>
    <s v="J &amp; J"/>
    <s v="64007957MMY3001_anc_returns"/>
    <x v="1"/>
    <s v="Argentina"/>
    <x v="4"/>
    <n v="40700"/>
    <s v="Revenues - Third Parties"/>
    <m/>
    <s v="Reconciliation of Returns (per Hour)"/>
    <n v="2026"/>
    <n v="6"/>
    <s v="USD"/>
    <n v="50.944074999999998"/>
    <n v="1"/>
    <n v="50.944074999999998"/>
    <x v="0"/>
    <m/>
    <m/>
  </r>
  <r>
    <s v="J &amp; J"/>
    <s v="64007957MMY3001_anc_returns"/>
    <x v="1"/>
    <s v="Argentina"/>
    <x v="4"/>
    <n v="40700"/>
    <s v="Revenues - Third Parties"/>
    <m/>
    <s v="Returns Receipt (per Receipt)"/>
    <n v="2026"/>
    <n v="6"/>
    <s v="USD"/>
    <n v="133.727125"/>
    <n v="1"/>
    <n v="133.727125"/>
    <x v="0"/>
    <m/>
    <m/>
  </r>
  <r>
    <s v="J &amp; J"/>
    <s v="64007957MMY3001_anc_returns"/>
    <x v="1"/>
    <s v="Argentina"/>
    <x v="5"/>
    <n v="40700"/>
    <s v="Revenues - Third Parties"/>
    <m/>
    <s v="Storage of Returns (per Pallet)"/>
    <n v="2026"/>
    <n v="6"/>
    <s v="USD"/>
    <n v="436.68187499999999"/>
    <n v="1"/>
    <n v="436.68187499999999"/>
    <x v="0"/>
    <m/>
    <m/>
  </r>
  <r>
    <s v="J &amp; J"/>
    <s v="61186372NSC3002_anc_returns"/>
    <x v="1"/>
    <s v="Argentina"/>
    <x v="5"/>
    <n v="40700"/>
    <s v="Revenues - Third Parties"/>
    <m/>
    <s v="Storage Ambient (per Pallet)"/>
    <n v="2026"/>
    <n v="6"/>
    <s v="USD"/>
    <n v="181.94435000000001"/>
    <n v="1"/>
    <n v="181.94435000000001"/>
    <x v="0"/>
    <m/>
    <m/>
  </r>
  <r>
    <s v="J &amp; J"/>
    <s v="61186372NSC3002_anc_returns"/>
    <x v="1"/>
    <s v="Argentina"/>
    <x v="5"/>
    <n v="40700"/>
    <s v="Revenues - Third Parties"/>
    <m/>
    <s v="Storage of Returns (per Pallet)"/>
    <n v="2026"/>
    <n v="6"/>
    <s v="USD"/>
    <n v="349.34549999999996"/>
    <n v="1"/>
    <n v="349.34549999999996"/>
    <x v="0"/>
    <m/>
    <m/>
  </r>
  <r>
    <s v="J &amp; J"/>
    <s v="68284528MMY3004_anc_returns"/>
    <x v="1"/>
    <s v="Argentina"/>
    <x v="5"/>
    <n v="40700"/>
    <s v="Revenues - Third Parties"/>
    <m/>
    <s v="Non-Drug Storage Ambient (per Pallet)"/>
    <n v="2026"/>
    <n v="6"/>
    <s v="USD"/>
    <n v="181.94435000000001"/>
    <n v="1"/>
    <n v="181.94435000000001"/>
    <x v="0"/>
    <m/>
    <m/>
  </r>
  <r>
    <s v="J &amp; J"/>
    <s v="68284528MMY3004_anc_returns"/>
    <x v="1"/>
    <s v="Argentina"/>
    <x v="5"/>
    <n v="40700"/>
    <s v="Revenues - Third Parties"/>
    <m/>
    <s v="Storage of Returns (per Pallet)"/>
    <n v="2026"/>
    <n v="6"/>
    <s v="USD"/>
    <n v="524.01825000000008"/>
    <n v="1"/>
    <n v="524.01825000000008"/>
    <x v="0"/>
    <m/>
    <m/>
  </r>
  <r>
    <s v="J &amp; J"/>
    <s v="61186372NSC3004_anc_returns"/>
    <x v="1"/>
    <s v="Argentina"/>
    <x v="2"/>
    <n v="40700"/>
    <s v="Revenues - Third Parties"/>
    <m/>
    <s v="Freight - Returns"/>
    <n v="2026"/>
    <n v="6"/>
    <s v="USD"/>
    <n v="163.9"/>
    <n v="1"/>
    <n v="163.9"/>
    <x v="0"/>
    <n v="1"/>
    <m/>
  </r>
  <r>
    <s v="J &amp; J"/>
    <s v="61186372NSC3004_anc_returns"/>
    <x v="1"/>
    <s v="Argentina"/>
    <x v="5"/>
    <n v="40700"/>
    <s v="Revenues - Third Parties"/>
    <m/>
    <s v="Storage of Returns (per Pallet)"/>
    <n v="2026"/>
    <n v="6"/>
    <s v="USD"/>
    <n v="349.34549999999996"/>
    <n v="1"/>
    <n v="349.34549999999996"/>
    <x v="0"/>
    <m/>
    <m/>
  </r>
  <r>
    <s v="J &amp; J"/>
    <s v="CNTO1959UCO3004_anc_returns"/>
    <x v="1"/>
    <s v="Argentina"/>
    <x v="5"/>
    <n v="40700"/>
    <s v="Revenues - Third Parties"/>
    <m/>
    <s v="Non-Drug Storage Ambient (per Pallet)"/>
    <n v="2026"/>
    <n v="6"/>
    <s v="USD"/>
    <n v="1273.6104499999999"/>
    <n v="1"/>
    <n v="1273.6104499999999"/>
    <x v="0"/>
    <m/>
    <m/>
  </r>
  <r>
    <s v="J &amp; J"/>
    <s v="CNTO1959UCO3004_anc_returns"/>
    <x v="1"/>
    <s v="Argentina"/>
    <x v="5"/>
    <n v="40700"/>
    <s v="Revenues - Third Parties"/>
    <m/>
    <s v="Storage of Returns (per Pallet)"/>
    <n v="2026"/>
    <n v="6"/>
    <s v="USD"/>
    <n v="262.00912500000004"/>
    <n v="1"/>
    <n v="262.00912500000004"/>
    <x v="0"/>
    <m/>
    <m/>
  </r>
  <r>
    <s v="J &amp; J"/>
    <s v="17000139BLC3002_anc_returns"/>
    <x v="1"/>
    <s v="Argentina"/>
    <x v="5"/>
    <n v="40700"/>
    <s v="Revenues - Third Parties"/>
    <m/>
    <s v="Non-Drug Storage Ambient (per Pallet)"/>
    <n v="2026"/>
    <n v="6"/>
    <s v="USD"/>
    <n v="1273.6104499999999"/>
    <n v="1"/>
    <n v="1273.6104499999999"/>
    <x v="0"/>
    <m/>
    <m/>
  </r>
  <r>
    <s v="J &amp; J"/>
    <s v="17000139BLC3002_anc_returns"/>
    <x v="1"/>
    <s v="Argentina"/>
    <x v="5"/>
    <n v="40700"/>
    <s v="Revenues - Third Parties"/>
    <m/>
    <s v="Storage Ambient (per Pallet)"/>
    <n v="2026"/>
    <n v="6"/>
    <s v="USD"/>
    <n v="181.94435000000001"/>
    <n v="1"/>
    <n v="181.94435000000001"/>
    <x v="0"/>
    <m/>
    <m/>
  </r>
  <r>
    <s v="J &amp; J"/>
    <s v="17000139BLC3002_anc_returns"/>
    <x v="1"/>
    <s v="Argentina"/>
    <x v="5"/>
    <n v="40700"/>
    <s v="Revenues - Third Parties"/>
    <m/>
    <s v="Storage of Returns (per Pallet)"/>
    <n v="2026"/>
    <n v="6"/>
    <s v="USD"/>
    <n v="611.35462500000006"/>
    <n v="1"/>
    <n v="611.35462500000006"/>
    <x v="0"/>
    <m/>
    <m/>
  </r>
  <r>
    <s v="MERCK"/>
    <s v="MK-3475-564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3475-671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3475-671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8228-002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3475-689 (local)"/>
    <x v="2"/>
    <s v="Argentina"/>
    <x v="5"/>
    <n v="40700"/>
    <s v="Revenues - Third Parties"/>
    <m/>
    <s v="Non-Drug Storage Ambient (per Pallet)"/>
    <n v="2026"/>
    <n v="6"/>
    <s v="USD"/>
    <n v="286.89"/>
    <n v="1"/>
    <n v="286.89"/>
    <x v="0"/>
    <m/>
    <m/>
  </r>
  <r>
    <s v="MERCK"/>
    <s v="MK-3475-689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Non Protocol Specific - MSD Arg ancillaries pool"/>
    <x v="2"/>
    <s v="Argentina"/>
    <x v="5"/>
    <n v="40700"/>
    <s v="Revenues - Third Parties"/>
    <m/>
    <s v="Non-Drug Storage Ambient (per Pallet)"/>
    <n v="2026"/>
    <n v="6"/>
    <s v="USD"/>
    <n v="12049.38"/>
    <n v="1"/>
    <n v="12049.38"/>
    <x v="0"/>
    <m/>
    <m/>
  </r>
  <r>
    <s v="MERCK"/>
    <s v="Non Protocol Specific - MSD Arg ancillaries pool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775 (Local)"/>
    <x v="2"/>
    <s v="Argentina"/>
    <x v="5"/>
    <n v="40700"/>
    <s v="Revenues - Third Parties"/>
    <m/>
    <s v="Non-Drug Storage Ambient (per Pallet)"/>
    <n v="2026"/>
    <n v="6"/>
    <s v="USD"/>
    <n v="286.89"/>
    <n v="1"/>
    <n v="286.89"/>
    <x v="0"/>
    <m/>
    <m/>
  </r>
  <r>
    <s v="MERCK"/>
    <s v="MK-3475-77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775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775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3475-859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859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7339-002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7339-002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7339-002 (local)"/>
    <x v="2"/>
    <s v="Argentina"/>
    <x v="4"/>
    <n v="40700"/>
    <s v="Revenues - Third Parties"/>
    <m/>
    <s v="Returns Setup Fee"/>
    <n v="2026"/>
    <n v="6"/>
    <s v="USD"/>
    <n v="114.36"/>
    <n v="1"/>
    <n v="114.36"/>
    <x v="0"/>
    <m/>
    <m/>
  </r>
  <r>
    <s v="MERCK"/>
    <s v="MK-7339-002 (local)"/>
    <x v="2"/>
    <s v="Argentina"/>
    <x v="5"/>
    <n v="40700"/>
    <s v="Revenues - Third Parties"/>
    <m/>
    <s v="Storage Ambient (per Shelf)"/>
    <n v="2026"/>
    <n v="6"/>
    <s v="USD"/>
    <n v="101.41"/>
    <n v="1"/>
    <n v="101.41"/>
    <x v="0"/>
    <m/>
    <m/>
  </r>
  <r>
    <s v="MERCK"/>
    <s v="MK-7339-002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3475-630 (Local)"/>
    <x v="2"/>
    <s v="Argentina"/>
    <x v="2"/>
    <n v="40700"/>
    <s v="Revenues - Third Parties"/>
    <m/>
    <s v="Freight - Returns"/>
    <n v="2026"/>
    <n v="6"/>
    <s v="USD"/>
    <n v="363.21"/>
    <n v="1"/>
    <n v="363.21"/>
    <x v="0"/>
    <n v="1"/>
    <m/>
  </r>
  <r>
    <s v="MERCK"/>
    <s v="MK-3475-630 (Local)"/>
    <x v="2"/>
    <s v="Argentina"/>
    <x v="5"/>
    <n v="40700"/>
    <s v="Revenues - Third Parties"/>
    <m/>
    <s v="Non-Drug Storage Ambient (per Pallet)"/>
    <n v="2026"/>
    <n v="6"/>
    <s v="USD"/>
    <n v="286.89"/>
    <n v="1"/>
    <n v="286.89"/>
    <x v="0"/>
    <m/>
    <m/>
  </r>
  <r>
    <s v="MERCK"/>
    <s v="MK-3475-630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3475-630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3475-630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3475-630 (Local)"/>
    <x v="2"/>
    <s v="Argentina"/>
    <x v="5"/>
    <n v="40700"/>
    <s v="Revenues - Third Parties"/>
    <m/>
    <s v="Storage of Returns (per Pallet)"/>
    <n v="2026"/>
    <n v="6"/>
    <s v="USD"/>
    <n v="1338.82"/>
    <n v="1"/>
    <n v="1338.82"/>
    <x v="0"/>
    <m/>
    <m/>
  </r>
  <r>
    <s v="MERCK"/>
    <s v="MK-7902-001 (local)"/>
    <x v="2"/>
    <s v="Argentina"/>
    <x v="5"/>
    <n v="40700"/>
    <s v="Revenues - Third Parties"/>
    <m/>
    <s v="Non-Drug Storage Ambient (per Pallet)"/>
    <n v="2026"/>
    <n v="6"/>
    <s v="USD"/>
    <n v="573.78"/>
    <n v="1"/>
    <n v="573.78"/>
    <x v="0"/>
    <m/>
    <m/>
  </r>
  <r>
    <s v="MERCK"/>
    <s v="MK-7902-001 (local)"/>
    <x v="2"/>
    <s v="Argentina"/>
    <x v="5"/>
    <n v="40700"/>
    <s v="Revenues - Third Parties"/>
    <m/>
    <s v="Storage Ambient (per Shelf)"/>
    <n v="2026"/>
    <n v="6"/>
    <s v="USD"/>
    <n v="101.41"/>
    <n v="1"/>
    <n v="101.41"/>
    <x v="0"/>
    <m/>
    <m/>
  </r>
  <r>
    <s v="MERCK"/>
    <s v="MK-7902-001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7902-001 (local)"/>
    <x v="2"/>
    <s v="Argentina"/>
    <x v="5"/>
    <n v="40700"/>
    <s v="Revenues - Third Parties"/>
    <m/>
    <s v="Storage of Returns (per Pallet)"/>
    <n v="2026"/>
    <n v="6"/>
    <s v="USD"/>
    <n v="1051.93"/>
    <n v="1"/>
    <n v="1051.93"/>
    <x v="0"/>
    <m/>
    <m/>
  </r>
  <r>
    <s v="MERCK"/>
    <s v="MK-3475-641 (local)"/>
    <x v="2"/>
    <s v="Argentina"/>
    <x v="5"/>
    <n v="40700"/>
    <s v="Revenues - Third Parties"/>
    <m/>
    <s v="Non-Drug Storage Ambient (per Pallet)"/>
    <n v="2026"/>
    <n v="6"/>
    <s v="USD"/>
    <n v="573.78"/>
    <n v="1"/>
    <n v="573.78"/>
    <x v="0"/>
    <m/>
    <m/>
  </r>
  <r>
    <s v="MERCK"/>
    <s v="MK-3475-641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641 (local)"/>
    <x v="2"/>
    <s v="Argentina"/>
    <x v="5"/>
    <n v="40700"/>
    <s v="Revenues - Third Parties"/>
    <m/>
    <s v="Storage of Returns (per Pallet)"/>
    <n v="2026"/>
    <n v="6"/>
    <s v="USD"/>
    <n v="286.89"/>
    <n v="1"/>
    <n v="286.89"/>
    <x v="0"/>
    <m/>
    <m/>
  </r>
  <r>
    <s v="MERCK"/>
    <s v="MK-3475-867 (Local)"/>
    <x v="2"/>
    <s v="Argentina"/>
    <x v="5"/>
    <n v="40700"/>
    <s v="Revenues - Third Parties"/>
    <m/>
    <s v="Non-Drug Storage Ambient (per Pallet)"/>
    <n v="2026"/>
    <n v="6"/>
    <s v="USD"/>
    <n v="191.26"/>
    <n v="1"/>
    <n v="191.26"/>
    <x v="0"/>
    <m/>
    <m/>
  </r>
  <r>
    <s v="MERCK"/>
    <s v="MK-3475-867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7339-006 (Local)"/>
    <x v="2"/>
    <s v="Argentina"/>
    <x v="2"/>
    <n v="40700"/>
    <s v="Revenues - Third Parties"/>
    <m/>
    <s v="Freight - Returns"/>
    <n v="2026"/>
    <n v="6"/>
    <s v="USD"/>
    <n v="218.54"/>
    <n v="1"/>
    <n v="218.54"/>
    <x v="0"/>
    <n v="1"/>
    <m/>
  </r>
  <r>
    <s v="MERCK"/>
    <s v="MK-7339-006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7339-006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7339-006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7339-006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7339-006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3475-975 (Local)"/>
    <x v="2"/>
    <s v="Argentina"/>
    <x v="5"/>
    <n v="40700"/>
    <s v="Revenues - Third Parties"/>
    <m/>
    <s v="Non-Drug Storage Ambient (per Pallet)"/>
    <n v="2026"/>
    <n v="6"/>
    <s v="USD"/>
    <n v="191.26"/>
    <n v="1"/>
    <n v="191.26"/>
    <x v="0"/>
    <m/>
    <m/>
  </r>
  <r>
    <s v="MERCK"/>
    <s v="MK-3475-975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3475-975 (Local)"/>
    <x v="2"/>
    <s v="Argentina"/>
    <x v="5"/>
    <n v="40700"/>
    <s v="Revenues - Third Parties"/>
    <m/>
    <s v="Storage of Labels Ambient (per Pallet)"/>
    <n v="2026"/>
    <n v="6"/>
    <s v="USD"/>
    <n v="191.26"/>
    <n v="1"/>
    <n v="191.26"/>
    <x v="0"/>
    <m/>
    <m/>
  </r>
  <r>
    <s v="MERCK"/>
    <s v="MK-3475-975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7339-007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7339-007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7339-007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7339-007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7339-007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3475-587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MK-6482-011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3475-B21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B21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B21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7902-015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7902-015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7902-015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7339-012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7339-012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7902-014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7902-014 (Local)"/>
    <x v="2"/>
    <s v="Argentina"/>
    <x v="4"/>
    <n v="40700"/>
    <s v="Revenues - Third Parties"/>
    <m/>
    <s v="Reconciliation of Returns (per Hour)"/>
    <n v="2026"/>
    <n v="6"/>
    <s v="USD"/>
    <n v="162.24"/>
    <n v="1"/>
    <n v="162.24"/>
    <x v="0"/>
    <m/>
    <m/>
  </r>
  <r>
    <s v="MERCK"/>
    <s v="MK-7902-014 (Local)"/>
    <x v="2"/>
    <s v="Argentina"/>
    <x v="4"/>
    <n v="40700"/>
    <s v="Revenues - Third Parties"/>
    <m/>
    <s v="Returns Receipt (per Receipt)"/>
    <n v="2026"/>
    <n v="6"/>
    <s v="USD"/>
    <n v="405.6"/>
    <n v="1"/>
    <n v="405.6"/>
    <x v="0"/>
    <m/>
    <m/>
  </r>
  <r>
    <s v="MERCK"/>
    <s v="MK-7902-014 (Local)"/>
    <x v="2"/>
    <s v="Argentina"/>
    <x v="4"/>
    <n v="40700"/>
    <s v="Revenues - Third Parties"/>
    <m/>
    <s v="Returns Setup Fee"/>
    <n v="2026"/>
    <n v="6"/>
    <s v="USD"/>
    <n v="114.36"/>
    <n v="1"/>
    <n v="114.36"/>
    <x v="0"/>
    <m/>
    <m/>
  </r>
  <r>
    <s v="MERCK"/>
    <s v="MK-7902-014 (Local)"/>
    <x v="2"/>
    <s v="Argentina"/>
    <x v="5"/>
    <n v="40700"/>
    <s v="Revenues - Third Parties"/>
    <m/>
    <s v="Storage Ambient (per Shelf)"/>
    <n v="2026"/>
    <n v="6"/>
    <s v="USD"/>
    <n v="1216.92"/>
    <n v="1"/>
    <n v="1216.92"/>
    <x v="0"/>
    <m/>
    <m/>
  </r>
  <r>
    <s v="MERCK"/>
    <s v="MK-7902-014 (Local)"/>
    <x v="2"/>
    <s v="Argentina"/>
    <x v="5"/>
    <n v="40700"/>
    <s v="Revenues - Third Parties"/>
    <m/>
    <s v="Storage of Labels Ambient (per Pallet)"/>
    <n v="2026"/>
    <n v="6"/>
    <s v="USD"/>
    <n v="191.26"/>
    <n v="1"/>
    <n v="191.26"/>
    <x v="0"/>
    <m/>
    <m/>
  </r>
  <r>
    <s v="MERCK"/>
    <s v="MK-7902-014 (Local)"/>
    <x v="2"/>
    <s v="Argentina"/>
    <x v="5"/>
    <n v="40700"/>
    <s v="Revenues - Third Parties"/>
    <m/>
    <s v="Storage of Returns (per Pallet)"/>
    <n v="2026"/>
    <n v="6"/>
    <s v="USD"/>
    <n v="1243.19"/>
    <n v="1"/>
    <n v="1243.19"/>
    <x v="0"/>
    <m/>
    <m/>
  </r>
  <r>
    <s v="MERCK"/>
    <s v="MK-7902-014 (Local)"/>
    <x v="2"/>
    <s v="Argentina"/>
    <x v="5"/>
    <n v="40700"/>
    <s v="Revenues - Third Parties"/>
    <m/>
    <s v="Storage Refrigerated (per Shelf)"/>
    <n v="2026"/>
    <n v="6"/>
    <s v="USD"/>
    <n v="347.64"/>
    <n v="1"/>
    <n v="347.64"/>
    <x v="0"/>
    <m/>
    <m/>
  </r>
  <r>
    <s v="MERCK"/>
    <s v="MK-5475-007 (Local)"/>
    <x v="2"/>
    <s v="Argentina"/>
    <x v="5"/>
    <n v="40700"/>
    <s v="Revenues - Third Parties"/>
    <m/>
    <s v="Storage Ambient (per Pallet)"/>
    <n v="2026"/>
    <n v="6"/>
    <s v="USD"/>
    <n v="695.34"/>
    <n v="1"/>
    <n v="695.34"/>
    <x v="0"/>
    <m/>
    <m/>
  </r>
  <r>
    <s v="MERCK"/>
    <s v="MK-5475-007 (Local)"/>
    <x v="2"/>
    <s v="Argentina"/>
    <x v="5"/>
    <n v="40700"/>
    <s v="Revenues - Third Parties"/>
    <m/>
    <s v="Storage of Returns (per Pallet)"/>
    <n v="2026"/>
    <n v="6"/>
    <s v="USD"/>
    <n v="860.67"/>
    <n v="1"/>
    <n v="860.67"/>
    <x v="0"/>
    <m/>
    <m/>
  </r>
  <r>
    <s v="MERCK"/>
    <s v="MK-3475-90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905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3475-B49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3475-B49 (local)"/>
    <x v="2"/>
    <s v="Argentina"/>
    <x v="4"/>
    <n v="40700"/>
    <s v="Revenues - Third Parties"/>
    <m/>
    <s v="Reconciliation of Returns (per Hour)"/>
    <n v="2026"/>
    <n v="6"/>
    <s v="USD"/>
    <n v="216.32"/>
    <n v="1"/>
    <n v="216.32"/>
    <x v="0"/>
    <m/>
    <m/>
  </r>
  <r>
    <s v="MERCK"/>
    <s v="MK-3475-B49 (local)"/>
    <x v="2"/>
    <s v="Argentina"/>
    <x v="4"/>
    <n v="40700"/>
    <s v="Revenues - Third Parties"/>
    <m/>
    <s v="Returns Receipt (per Receipt)"/>
    <n v="2026"/>
    <n v="6"/>
    <s v="USD"/>
    <n v="405.6"/>
    <n v="1"/>
    <n v="405.6"/>
    <x v="0"/>
    <m/>
    <m/>
  </r>
  <r>
    <s v="MERCK"/>
    <s v="MK-3475-B49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3475-B49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B49 (local)"/>
    <x v="2"/>
    <s v="Argentina"/>
    <x v="5"/>
    <n v="40700"/>
    <s v="Revenues - Third Parties"/>
    <m/>
    <s v="Storage of Returns (per Pallet)"/>
    <n v="2026"/>
    <n v="6"/>
    <s v="USD"/>
    <n v="956.3"/>
    <n v="1"/>
    <n v="956.3"/>
    <x v="0"/>
    <m/>
    <m/>
  </r>
  <r>
    <s v="MERCK"/>
    <s v="MK-3475-B49 (local)"/>
    <x v="2"/>
    <s v="Argentina"/>
    <x v="5"/>
    <n v="40700"/>
    <s v="Revenues - Third Parties"/>
    <m/>
    <s v="Storage Refrigerated (per Shelf)"/>
    <n v="2026"/>
    <n v="6"/>
    <s v="USD"/>
    <n v="521.46"/>
    <n v="1"/>
    <n v="521.46"/>
    <x v="0"/>
    <m/>
    <m/>
  </r>
  <r>
    <s v="MERCK"/>
    <s v="MK-3655-001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1026-003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1026-00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1026-003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2140-00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140-003 (Local)"/>
    <x v="2"/>
    <s v="Argentina"/>
    <x v="5"/>
    <n v="40700"/>
    <s v="Revenues - Third Parties"/>
    <m/>
    <s v="Storage of Returns (per Pallet)"/>
    <n v="2026"/>
    <n v="6"/>
    <s v="USD"/>
    <n v="573.78"/>
    <n v="1"/>
    <n v="573.78"/>
    <x v="0"/>
    <m/>
    <m/>
  </r>
  <r>
    <s v="MERCK"/>
    <s v="MK-1084-001  (Local)"/>
    <x v="2"/>
    <s v="Argentina"/>
    <x v="0"/>
    <n v="40700"/>
    <s v="Revenues - Third Parties"/>
    <m/>
    <s v="Insulated shipper - Credo S4 - 12L (Leasing)"/>
    <n v="2026"/>
    <n v="6"/>
    <s v="USD"/>
    <n v="340.48"/>
    <n v="1"/>
    <n v="340.48"/>
    <x v="0"/>
    <n v="1"/>
    <m/>
  </r>
  <r>
    <s v="MERCK"/>
    <s v="MK-1084-001 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1084-001  (Local)"/>
    <x v="2"/>
    <s v="Argentina"/>
    <x v="0"/>
    <n v="40700"/>
    <s v="Revenues - Third Parties"/>
    <m/>
    <s v="Pick and Pack (Controlled Ambient)"/>
    <n v="2026"/>
    <n v="6"/>
    <s v="USD"/>
    <n v="125.55"/>
    <n v="1"/>
    <n v="125.55"/>
    <x v="0"/>
    <m/>
    <m/>
  </r>
  <r>
    <s v="MERCK"/>
    <s v="MK-1084-001  (Local)"/>
    <x v="2"/>
    <s v="Argentina"/>
    <x v="0"/>
    <n v="40700"/>
    <s v="Revenues - Third Parties"/>
    <m/>
    <s v="Pick and Pack (Refrigerated)"/>
    <n v="2026"/>
    <n v="6"/>
    <s v="USD"/>
    <n v="150.65"/>
    <n v="1"/>
    <n v="150.65"/>
    <x v="0"/>
    <m/>
    <m/>
  </r>
  <r>
    <s v="MERCK"/>
    <s v="MK-1084-001 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1084-001 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1084-001 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7684A-006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MK-7684A-006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7684A-006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7684A-006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7684A-006 (Local)"/>
    <x v="2"/>
    <s v="Argentina"/>
    <x v="5"/>
    <n v="40700"/>
    <s v="Revenues - Third Parties"/>
    <m/>
    <s v="Storage Refrigerated (per Shelf)"/>
    <n v="2026"/>
    <n v="6"/>
    <s v="USD"/>
    <n v="347.64"/>
    <n v="1"/>
    <n v="347.64"/>
    <x v="0"/>
    <m/>
    <m/>
  </r>
  <r>
    <s v="MERCK"/>
    <s v="MK-7684A-008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7684A-008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7684A-008 (Local)"/>
    <x v="2"/>
    <s v="Argentina"/>
    <x v="5"/>
    <n v="40700"/>
    <s v="Revenues - Third Parties"/>
    <m/>
    <s v="Storage of Returns (per Pallet)"/>
    <n v="2026"/>
    <n v="6"/>
    <s v="USD"/>
    <n v="669.41"/>
    <n v="1"/>
    <n v="669.41"/>
    <x v="0"/>
    <m/>
    <m/>
  </r>
  <r>
    <s v="MERCK"/>
    <s v="MK-3475-B15 (Local)"/>
    <x v="2"/>
    <s v="Argentina"/>
    <x v="5"/>
    <n v="40700"/>
    <s v="Revenues - Third Parties"/>
    <m/>
    <s v="Non-Drug Storage Ambient (per Pallet)"/>
    <n v="2026"/>
    <n v="6"/>
    <s v="USD"/>
    <n v="191.26"/>
    <n v="1"/>
    <n v="191.26"/>
    <x v="0"/>
    <m/>
    <m/>
  </r>
  <r>
    <s v="MERCK"/>
    <s v="MK-3475-B1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B15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-B15 (Local)"/>
    <x v="2"/>
    <s v="Argentina"/>
    <x v="5"/>
    <n v="40700"/>
    <s v="Revenues - Third Parties"/>
    <m/>
    <s v="Storage of Returns (per Pallet)"/>
    <n v="2026"/>
    <n v="6"/>
    <s v="USD"/>
    <n v="573.78"/>
    <n v="1"/>
    <n v="573.78"/>
    <x v="0"/>
    <m/>
    <m/>
  </r>
  <r>
    <s v="MERCK"/>
    <s v="MK-3475A-D77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A-D77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3475A-D77 (Local)"/>
    <x v="2"/>
    <s v="Argentina"/>
    <x v="5"/>
    <n v="40700"/>
    <s v="Revenues - Third Parties"/>
    <m/>
    <s v="Storage of Returns (per Pallet)"/>
    <n v="2026"/>
    <n v="6"/>
    <s v="USD"/>
    <n v="956.3"/>
    <n v="1"/>
    <n v="956.3"/>
    <x v="0"/>
    <m/>
    <m/>
  </r>
  <r>
    <s v="MERCK"/>
    <s v="MK-7684A-010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8591A-053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8591A-053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8591A-053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1942-008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3475-02B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5475-013 (Local)"/>
    <x v="2"/>
    <s v="Argentina"/>
    <x v="2"/>
    <n v="40700"/>
    <s v="Revenues - Third Parties"/>
    <m/>
    <s v="Freight - Returns"/>
    <n v="2026"/>
    <n v="6"/>
    <s v="USD"/>
    <n v="83.39"/>
    <n v="1"/>
    <n v="83.39"/>
    <x v="0"/>
    <n v="1"/>
    <m/>
  </r>
  <r>
    <s v="MERCK"/>
    <s v="MK-5475-013 (Local)"/>
    <x v="2"/>
    <s v="Argentina"/>
    <x v="4"/>
    <n v="40700"/>
    <s v="Revenues - Third Parties"/>
    <m/>
    <s v="Reconciliation of Returns (per Hour)"/>
    <n v="2026"/>
    <n v="6"/>
    <s v="USD"/>
    <n v="162.24"/>
    <n v="1"/>
    <n v="162.24"/>
    <x v="0"/>
    <m/>
    <m/>
  </r>
  <r>
    <s v="MERCK"/>
    <s v="MK-5475-013 (Local)"/>
    <x v="2"/>
    <s v="Argentina"/>
    <x v="4"/>
    <n v="40700"/>
    <s v="Revenues - Third Parties"/>
    <m/>
    <s v="Returns Receipt (per Receipt)"/>
    <n v="2026"/>
    <n v="6"/>
    <s v="USD"/>
    <n v="540.79999999999995"/>
    <n v="1"/>
    <n v="540.79999999999995"/>
    <x v="0"/>
    <m/>
    <m/>
  </r>
  <r>
    <s v="MERCK"/>
    <s v="MK-5475-01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5475-013 (Local)"/>
    <x v="2"/>
    <s v="Argentina"/>
    <x v="5"/>
    <n v="40700"/>
    <s v="Revenues - Third Parties"/>
    <m/>
    <s v="Storage of Returns (per Pallet)"/>
    <n v="2026"/>
    <n v="6"/>
    <s v="USD"/>
    <n v="573.78"/>
    <n v="1"/>
    <n v="573.78"/>
    <x v="0"/>
    <m/>
    <m/>
  </r>
  <r>
    <s v="MERCK"/>
    <s v="MK-1026-010 (Local)"/>
    <x v="2"/>
    <s v="Argentina"/>
    <x v="2"/>
    <n v="40700"/>
    <s v="Revenues - Third Parties"/>
    <m/>
    <s v="Freight - Returns"/>
    <n v="2026"/>
    <n v="6"/>
    <s v="USD"/>
    <n v="83.39"/>
    <n v="1"/>
    <n v="83.39"/>
    <x v="0"/>
    <n v="1"/>
    <m/>
  </r>
  <r>
    <s v="MERCK"/>
    <s v="MK-1026-010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1026-010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1026-010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1026-010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1026-010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V940-001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V940-001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V940-001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V940-001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V940-001 (Local)"/>
    <x v="2"/>
    <s v="Argentina"/>
    <x v="5"/>
    <n v="40700"/>
    <s v="Revenues - Third Parties"/>
    <m/>
    <s v="Storage of Returns (per Pallet)"/>
    <n v="2026"/>
    <n v="6"/>
    <s v="USD"/>
    <n v="765.04"/>
    <n v="1"/>
    <n v="765.04"/>
    <x v="0"/>
    <m/>
    <m/>
  </r>
  <r>
    <s v="MERCK"/>
    <s v="MK-0616-015 (Local)"/>
    <x v="2"/>
    <s v="Argentina"/>
    <x v="2"/>
    <n v="40700"/>
    <s v="Revenues - Third Parties"/>
    <m/>
    <s v="Freight - Returns"/>
    <n v="2026"/>
    <n v="6"/>
    <s v="USD"/>
    <n v="185.43"/>
    <n v="1"/>
    <n v="185.43"/>
    <x v="0"/>
    <n v="1"/>
    <m/>
  </r>
  <r>
    <s v="MERCK"/>
    <s v="MK-0616-015 (Local)"/>
    <x v="2"/>
    <s v="Argentina"/>
    <x v="5"/>
    <n v="40700"/>
    <s v="Revenues - Third Parties"/>
    <m/>
    <s v="Non-Drug Storage Ambient (per Pallet)"/>
    <n v="2026"/>
    <n v="6"/>
    <s v="USD"/>
    <n v="286.89"/>
    <n v="1"/>
    <n v="286.89"/>
    <x v="0"/>
    <m/>
    <m/>
  </r>
  <r>
    <s v="MERCK"/>
    <s v="MK-0616-01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0616-015 (Local)"/>
    <x v="2"/>
    <s v="Argentina"/>
    <x v="5"/>
    <n v="40700"/>
    <s v="Revenues - Third Parties"/>
    <m/>
    <s v="Storage of Returns (per Pallet)"/>
    <n v="2026"/>
    <n v="6"/>
    <s v="USD"/>
    <n v="765.04"/>
    <n v="1"/>
    <n v="765.04"/>
    <x v="0"/>
    <m/>
    <m/>
  </r>
  <r>
    <s v="MERCK"/>
    <s v="V940-004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V940-004 (Local)"/>
    <x v="2"/>
    <s v="Argentina"/>
    <x v="5"/>
    <n v="40700"/>
    <s v="Revenues - Third Parties"/>
    <m/>
    <s v="Storage of Returns (per Pallet)"/>
    <n v="2026"/>
    <n v="6"/>
    <s v="USD"/>
    <n v="286.89"/>
    <n v="1"/>
    <n v="286.89"/>
    <x v="0"/>
    <m/>
    <m/>
  </r>
  <r>
    <s v="MERCK"/>
    <s v="V940-002 (Local)"/>
    <x v="2"/>
    <s v="Argentina"/>
    <x v="2"/>
    <n v="40700"/>
    <s v="Revenues - Third Parties"/>
    <m/>
    <s v="Freight - Returns"/>
    <n v="2026"/>
    <n v="6"/>
    <s v="USD"/>
    <n v="192.66"/>
    <n v="1"/>
    <n v="192.66"/>
    <x v="0"/>
    <n v="1"/>
    <m/>
  </r>
  <r>
    <s v="MERCK"/>
    <s v="V940-002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V940-002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3475A-F11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7240-001 (Local)"/>
    <x v="2"/>
    <s v="Argentina"/>
    <x v="2"/>
    <n v="40700"/>
    <s v="Revenues - Third Parties"/>
    <m/>
    <s v="Freight - Returns"/>
    <n v="2026"/>
    <n v="6"/>
    <s v="USD"/>
    <n v="132.19"/>
    <n v="1"/>
    <n v="132.19"/>
    <x v="0"/>
    <n v="1"/>
    <m/>
  </r>
  <r>
    <s v="MERCK"/>
    <s v="MK-7240-001 (Local)"/>
    <x v="2"/>
    <s v="Argentina"/>
    <x v="2"/>
    <n v="40700"/>
    <s v="Revenues - Third Parties"/>
    <m/>
    <s v="Freight - Shipments"/>
    <n v="2026"/>
    <n v="6"/>
    <s v="USD"/>
    <n v="109.27"/>
    <n v="1"/>
    <n v="109.27"/>
    <x v="0"/>
    <n v="1"/>
    <m/>
  </r>
  <r>
    <s v="MERCK"/>
    <s v="MK-7240-001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7240-001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V940-007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V940-007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5684-003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5684-003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5684-003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5684-00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5684-003 (Local)"/>
    <x v="2"/>
    <s v="Argentina"/>
    <x v="5"/>
    <n v="40700"/>
    <s v="Revenues - Third Parties"/>
    <m/>
    <s v="Storage of Returns (per Pallet)"/>
    <n v="2026"/>
    <n v="6"/>
    <s v="USD"/>
    <n v="286.89"/>
    <n v="1"/>
    <n v="286.89"/>
    <x v="0"/>
    <m/>
    <m/>
  </r>
  <r>
    <s v="MERCK"/>
    <s v="MK-2870-005 (LOCAL)"/>
    <x v="2"/>
    <s v="Argentina"/>
    <x v="4"/>
    <n v="40700"/>
    <s v="Revenues - Third Parties"/>
    <m/>
    <s v="Reconciliation of Returns (per Hour)"/>
    <n v="2026"/>
    <n v="6"/>
    <s v="USD"/>
    <n v="108.16"/>
    <n v="1"/>
    <n v="108.16"/>
    <x v="0"/>
    <m/>
    <m/>
  </r>
  <r>
    <s v="MERCK"/>
    <s v="MK-2870-005 (LOCAL)"/>
    <x v="2"/>
    <s v="Argentina"/>
    <x v="4"/>
    <n v="40700"/>
    <s v="Revenues - Third Parties"/>
    <m/>
    <s v="Returns Receipt (per Receipt)"/>
    <n v="2026"/>
    <n v="6"/>
    <s v="USD"/>
    <n v="270.39999999999998"/>
    <n v="1"/>
    <n v="270.39999999999998"/>
    <x v="0"/>
    <m/>
    <m/>
  </r>
  <r>
    <s v="MERCK"/>
    <s v="MK-2870-005 (LOCAL)"/>
    <x v="2"/>
    <s v="Argentina"/>
    <x v="5"/>
    <n v="40700"/>
    <s v="Revenues - Third Parties"/>
    <m/>
    <s v="Storage Ambient (per Shelf)"/>
    <n v="2026"/>
    <n v="6"/>
    <s v="USD"/>
    <n v="101.41"/>
    <n v="1"/>
    <n v="101.41"/>
    <x v="0"/>
    <m/>
    <m/>
  </r>
  <r>
    <s v="MERCK"/>
    <s v="MK-2870-005 (LOCAL)"/>
    <x v="2"/>
    <s v="Argentina"/>
    <x v="5"/>
    <n v="40700"/>
    <s v="Revenues - Third Parties"/>
    <m/>
    <s v="Storage of Returns (per Pallet)"/>
    <n v="2026"/>
    <n v="6"/>
    <s v="USD"/>
    <n v="765.04"/>
    <n v="1"/>
    <n v="765.04"/>
    <x v="0"/>
    <m/>
    <m/>
  </r>
  <r>
    <s v="MERCK"/>
    <s v="MK-2870-010 (Local)"/>
    <x v="2"/>
    <s v="Argentina"/>
    <x v="2"/>
    <n v="40700"/>
    <s v="Revenues - Third Parties"/>
    <m/>
    <s v="Freight - Shipments"/>
    <n v="2026"/>
    <n v="6"/>
    <s v="USD"/>
    <n v="654.20000000000005"/>
    <n v="1"/>
    <n v="654.20000000000005"/>
    <x v="0"/>
    <n v="1"/>
    <m/>
  </r>
  <r>
    <s v="MERCK"/>
    <s v="MK-2870-010 (Local)"/>
    <x v="2"/>
    <s v="Argentina"/>
    <x v="0"/>
    <n v="40700"/>
    <s v="Revenues - Third Parties"/>
    <m/>
    <s v="Insulated shipper - Credo S22 - 12L (Leasing)"/>
    <n v="2026"/>
    <n v="6"/>
    <s v="USD"/>
    <n v="355.16"/>
    <n v="1"/>
    <n v="355.16"/>
    <x v="0"/>
    <n v="1"/>
    <m/>
  </r>
  <r>
    <s v="MERCK"/>
    <s v="MK-2870-010 (Local)"/>
    <x v="2"/>
    <s v="Argentina"/>
    <x v="3"/>
    <n v="40700"/>
    <s v="Revenues - Third Parties"/>
    <m/>
    <s v="Labeling / Relabeling (per Label)"/>
    <n v="2026"/>
    <n v="6"/>
    <s v="USD"/>
    <n v="151.5"/>
    <n v="1"/>
    <n v="151.5"/>
    <x v="0"/>
    <m/>
    <m/>
  </r>
  <r>
    <s v="MERCK"/>
    <s v="MK-2870-010 (Local)"/>
    <x v="2"/>
    <s v="Argentina"/>
    <x v="3"/>
    <n v="40700"/>
    <s v="Revenues - Third Parties"/>
    <m/>
    <s v="Labeling / Relabeling Set Up Fee"/>
    <n v="2026"/>
    <n v="6"/>
    <s v="USD"/>
    <n v="1659.57"/>
    <n v="1"/>
    <n v="1659.57"/>
    <x v="0"/>
    <m/>
    <m/>
  </r>
  <r>
    <s v="MERCK"/>
    <s v="MK-2870-010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870-010 (Local)"/>
    <x v="2"/>
    <s v="Argentina"/>
    <x v="0"/>
    <n v="40700"/>
    <s v="Revenues - Third Parties"/>
    <m/>
    <s v="Pick and Pack (Controlled Ambient)"/>
    <n v="2026"/>
    <n v="6"/>
    <s v="USD"/>
    <n v="251.1"/>
    <n v="1"/>
    <n v="251.1"/>
    <x v="0"/>
    <m/>
    <m/>
  </r>
  <r>
    <s v="MERCK"/>
    <s v="MK-2870-010 (Local)"/>
    <x v="2"/>
    <s v="Argentina"/>
    <x v="0"/>
    <n v="40700"/>
    <s v="Revenues - Third Parties"/>
    <m/>
    <s v="Pick and Pack Cancellation Fee (Pre Pick &amp; Pack)"/>
    <n v="2026"/>
    <n v="6"/>
    <s v="USD"/>
    <n v="44.58"/>
    <n v="1"/>
    <n v="44.58"/>
    <x v="0"/>
    <m/>
    <m/>
  </r>
  <r>
    <s v="MERCK"/>
    <s v="MK-2870-010 (Local)"/>
    <x v="2"/>
    <s v="Argentina"/>
    <x v="5"/>
    <n v="40700"/>
    <s v="Revenues - Third Parties"/>
    <m/>
    <s v="Storage Ambient (per Pallet)"/>
    <n v="2026"/>
    <n v="6"/>
    <s v="USD"/>
    <n v="463.56"/>
    <n v="1"/>
    <n v="463.56"/>
    <x v="0"/>
    <m/>
    <m/>
  </r>
  <r>
    <s v="MERCK"/>
    <s v="MK-2870-010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10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2870-010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2870-007 (Local)"/>
    <x v="2"/>
    <s v="Argentina"/>
    <x v="2"/>
    <n v="40700"/>
    <s v="Revenues - Third Parties"/>
    <m/>
    <s v="Freight - Returns"/>
    <n v="2026"/>
    <n v="6"/>
    <s v="USD"/>
    <n v="83.39"/>
    <n v="1"/>
    <n v="83.39"/>
    <x v="0"/>
    <n v="1"/>
    <m/>
  </r>
  <r>
    <s v="MERCK"/>
    <s v="MK-2870-007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870-007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2870-019 (Local)"/>
    <x v="2"/>
    <s v="Argentina"/>
    <x v="2"/>
    <n v="40700"/>
    <s v="Revenues - Third Parties"/>
    <m/>
    <s v="Freight - Shipments"/>
    <n v="2026"/>
    <n v="6"/>
    <s v="USD"/>
    <n v="946.83"/>
    <n v="1"/>
    <n v="946.83"/>
    <x v="0"/>
    <n v="1"/>
    <m/>
  </r>
  <r>
    <s v="MERCK"/>
    <s v="MK-2870-019 (Local)"/>
    <x v="2"/>
    <s v="Argentina"/>
    <x v="4"/>
    <n v="40700"/>
    <s v="Revenues - Third Parties"/>
    <m/>
    <s v="Reconciliation of Returns (per Hour)"/>
    <n v="2026"/>
    <n v="6"/>
    <s v="USD"/>
    <n v="108.16"/>
    <n v="1"/>
    <n v="108.16"/>
    <x v="0"/>
    <m/>
    <m/>
  </r>
  <r>
    <s v="MERCK"/>
    <s v="MK-2870-019 (Local)"/>
    <x v="2"/>
    <s v="Argentina"/>
    <x v="4"/>
    <n v="40700"/>
    <s v="Revenues - Third Parties"/>
    <m/>
    <s v="Returns Receipt (per Receipt)"/>
    <n v="2026"/>
    <n v="6"/>
    <s v="USD"/>
    <n v="270.39999999999998"/>
    <n v="1"/>
    <n v="270.39999999999998"/>
    <x v="0"/>
    <m/>
    <m/>
  </r>
  <r>
    <s v="MERCK"/>
    <s v="MK-2870-019 (Local)"/>
    <x v="2"/>
    <s v="Argentina"/>
    <x v="5"/>
    <n v="40700"/>
    <s v="Revenues - Third Parties"/>
    <m/>
    <s v="Storage Ambient (per Pallet)"/>
    <n v="2026"/>
    <n v="6"/>
    <s v="USD"/>
    <n v="579.45000000000005"/>
    <n v="1"/>
    <n v="579.45000000000005"/>
    <x v="0"/>
    <m/>
    <m/>
  </r>
  <r>
    <s v="MERCK"/>
    <s v="MK-2870-019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19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2870-019 (Local)"/>
    <x v="2"/>
    <s v="Argentina"/>
    <x v="5"/>
    <n v="40700"/>
    <s v="Revenues - Third Parties"/>
    <m/>
    <s v="Storage Refrigerated (per Shelf)"/>
    <n v="2026"/>
    <n v="6"/>
    <s v="USD"/>
    <n v="521.46"/>
    <n v="1"/>
    <n v="521.46"/>
    <x v="0"/>
    <m/>
    <m/>
  </r>
  <r>
    <s v="MERCK"/>
    <s v="MK-2870-012 (Local)"/>
    <x v="2"/>
    <s v="Argentina"/>
    <x v="2"/>
    <n v="40700"/>
    <s v="Revenues - Third Parties"/>
    <m/>
    <s v="Freight - Returns"/>
    <n v="2026"/>
    <n v="6"/>
    <s v="USD"/>
    <n v="192.66"/>
    <n v="1"/>
    <n v="192.66"/>
    <x v="0"/>
    <n v="1"/>
    <m/>
  </r>
  <r>
    <s v="MERCK"/>
    <s v="MK-2870-012 (Local)"/>
    <x v="2"/>
    <s v="Argentina"/>
    <x v="2"/>
    <n v="40700"/>
    <s v="Revenues - Third Parties"/>
    <m/>
    <s v="Freight - Shipments"/>
    <n v="2026"/>
    <n v="6"/>
    <s v="USD"/>
    <n v="155.97999999999999"/>
    <n v="1"/>
    <n v="155.97999999999999"/>
    <x v="0"/>
    <n v="1"/>
    <m/>
  </r>
  <r>
    <s v="MERCK"/>
    <s v="MK-2870-012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2870-012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2870-012 (Local)"/>
    <x v="2"/>
    <s v="Argentina"/>
    <x v="5"/>
    <n v="40700"/>
    <s v="Revenues - Third Parties"/>
    <m/>
    <s v="Storage of Returns (per Pallet)"/>
    <n v="2026"/>
    <n v="6"/>
    <s v="USD"/>
    <n v="669.41"/>
    <n v="1"/>
    <n v="669.41"/>
    <x v="0"/>
    <m/>
    <m/>
  </r>
  <r>
    <s v="MERCK"/>
    <s v="MK-8591A-054 (Local)"/>
    <x v="2"/>
    <s v="Argentina"/>
    <x v="5"/>
    <n v="40700"/>
    <s v="Revenues - Third Parties"/>
    <m/>
    <s v="Storage of Returns (per Pallet)"/>
    <n v="2026"/>
    <n v="6"/>
    <s v="USD"/>
    <n v="573.78"/>
    <n v="1"/>
    <n v="573.78"/>
    <x v="0"/>
    <m/>
    <m/>
  </r>
  <r>
    <s v="MERCK"/>
    <s v="MK-1084-004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MK-1084-004 (Local)"/>
    <x v="2"/>
    <s v="Argentina"/>
    <x v="2"/>
    <n v="40700"/>
    <s v="Revenues - Third Parties"/>
    <m/>
    <s v="Freight - Shipments"/>
    <n v="2026"/>
    <n v="6"/>
    <s v="USD"/>
    <n v="389.34"/>
    <n v="1"/>
    <n v="389.34"/>
    <x v="0"/>
    <n v="1"/>
    <m/>
  </r>
  <r>
    <s v="MERCK"/>
    <s v="MK-1084-004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1084-004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2870-020 (Local)"/>
    <x v="2"/>
    <s v="Argentina"/>
    <x v="2"/>
    <n v="40700"/>
    <s v="Revenues - Third Parties"/>
    <m/>
    <s v="Freight - Returns"/>
    <n v="2026"/>
    <n v="6"/>
    <s v="USD"/>
    <n v="83.39"/>
    <n v="1"/>
    <n v="83.39"/>
    <x v="0"/>
    <n v="1"/>
    <m/>
  </r>
  <r>
    <s v="MERCK"/>
    <s v="MK-2870-020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2870-020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20 (Local)"/>
    <x v="2"/>
    <s v="Argentina"/>
    <x v="5"/>
    <n v="40700"/>
    <s v="Revenues - Third Parties"/>
    <m/>
    <s v="Storage of Returns (per Pallet)"/>
    <n v="2026"/>
    <n v="6"/>
    <s v="USD"/>
    <n v="286.89"/>
    <n v="1"/>
    <n v="286.89"/>
    <x v="0"/>
    <m/>
    <m/>
  </r>
  <r>
    <s v="MERCK"/>
    <s v="MK-2870-020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2870-009 (Local)"/>
    <x v="2"/>
    <s v="Argentina"/>
    <x v="5"/>
    <n v="40700"/>
    <s v="Revenues - Third Parties"/>
    <m/>
    <s v="Storage Ambient (per Shelf)"/>
    <n v="2026"/>
    <n v="6"/>
    <s v="USD"/>
    <n v="202.82"/>
    <n v="1"/>
    <n v="202.82"/>
    <x v="0"/>
    <m/>
    <m/>
  </r>
  <r>
    <s v="MERCK"/>
    <s v="MK-2870-009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3543-006 (Local)"/>
    <x v="2"/>
    <s v="Argentina"/>
    <x v="2"/>
    <n v="40700"/>
    <s v="Revenues - Third Parties"/>
    <m/>
    <s v="Freight - Returns"/>
    <n v="2026"/>
    <n v="6"/>
    <s v="USD"/>
    <n v="276.05"/>
    <n v="1"/>
    <n v="276.05"/>
    <x v="0"/>
    <n v="1"/>
    <m/>
  </r>
  <r>
    <s v="MERCK"/>
    <s v="MK-3543-006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3543-006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3543-006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543-006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2870-023 (Local)"/>
    <x v="2"/>
    <s v="Argentina"/>
    <x v="2"/>
    <n v="40700"/>
    <s v="Revenues - Third Parties"/>
    <m/>
    <s v="Freight - Shipments"/>
    <n v="2026"/>
    <n v="6"/>
    <s v="USD"/>
    <n v="269.89"/>
    <n v="1"/>
    <n v="269.89"/>
    <x v="0"/>
    <n v="1"/>
    <m/>
  </r>
  <r>
    <s v="MERCK"/>
    <s v="MK-2870-023 (Local)"/>
    <x v="2"/>
    <s v="Argentina"/>
    <x v="0"/>
    <n v="40700"/>
    <s v="Revenues - Third Parties"/>
    <m/>
    <s v="Insulated shipper - Credo S22 - 12L (Leasing)"/>
    <n v="2026"/>
    <n v="6"/>
    <s v="USD"/>
    <n v="177.58"/>
    <n v="1"/>
    <n v="177.58"/>
    <x v="0"/>
    <n v="1"/>
    <m/>
  </r>
  <r>
    <s v="MERCK"/>
    <s v="MK-2870-023 (Local)"/>
    <x v="2"/>
    <s v="Argentina"/>
    <x v="0"/>
    <n v="40700"/>
    <s v="Revenues - Third Parties"/>
    <m/>
    <s v="Insulated shipper - Credo S4 - 12L (Leasing)"/>
    <n v="2026"/>
    <n v="6"/>
    <s v="USD"/>
    <n v="510.72"/>
    <n v="1"/>
    <n v="510.72"/>
    <x v="0"/>
    <n v="1"/>
    <m/>
  </r>
  <r>
    <s v="MERCK"/>
    <s v="MK-2870-023 (Local)"/>
    <x v="2"/>
    <s v="Argentina"/>
    <x v="3"/>
    <n v="40700"/>
    <s v="Revenues - Third Parties"/>
    <m/>
    <s v="Labeling / Relabeling (per Label)"/>
    <n v="2026"/>
    <n v="6"/>
    <s v="USD"/>
    <n v="252.5"/>
    <n v="1"/>
    <n v="252.5"/>
    <x v="0"/>
    <m/>
    <m/>
  </r>
  <r>
    <s v="MERCK"/>
    <s v="MK-2870-023 (Local)"/>
    <x v="2"/>
    <s v="Argentina"/>
    <x v="3"/>
    <n v="40700"/>
    <s v="Revenues - Third Parties"/>
    <m/>
    <s v="Labeling / Relabeling Set Up Fee"/>
    <n v="2026"/>
    <n v="6"/>
    <s v="USD"/>
    <n v="3319.14"/>
    <n v="1"/>
    <n v="3319.14"/>
    <x v="0"/>
    <m/>
    <m/>
  </r>
  <r>
    <s v="MERCK"/>
    <s v="MK-2870-023 (Local)"/>
    <x v="2"/>
    <s v="Argentina"/>
    <x v="0"/>
    <n v="40700"/>
    <s v="Revenues - Third Parties"/>
    <m/>
    <s v="Pick and Pack (Controlled Ambient)"/>
    <n v="2026"/>
    <n v="6"/>
    <s v="USD"/>
    <n v="251.1"/>
    <n v="1"/>
    <n v="251.1"/>
    <x v="0"/>
    <m/>
    <m/>
  </r>
  <r>
    <s v="MERCK"/>
    <s v="MK-2870-023 (Local)"/>
    <x v="2"/>
    <s v="Argentina"/>
    <x v="0"/>
    <n v="40700"/>
    <s v="Revenues - Third Parties"/>
    <m/>
    <s v="Pick and Pack (Refrigerated)"/>
    <n v="2026"/>
    <n v="6"/>
    <s v="USD"/>
    <n v="301.3"/>
    <n v="1"/>
    <n v="301.3"/>
    <x v="0"/>
    <m/>
    <m/>
  </r>
  <r>
    <s v="MERCK"/>
    <s v="MK-2870-023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2870-023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23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2870-023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0616-019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0616-019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0616-019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3543-007 (Local)"/>
    <x v="2"/>
    <s v="Argentina"/>
    <x v="2"/>
    <n v="40700"/>
    <s v="Revenues - Third Parties"/>
    <m/>
    <s v="Freight - Returns"/>
    <n v="2026"/>
    <n v="6"/>
    <s v="USD"/>
    <n v="192.66"/>
    <n v="1"/>
    <n v="192.66"/>
    <x v="0"/>
    <n v="1"/>
    <m/>
  </r>
  <r>
    <s v="MERCK"/>
    <s v="MK-3543-007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3543-007 (Local)"/>
    <x v="2"/>
    <s v="Argentina"/>
    <x v="5"/>
    <n v="40700"/>
    <s v="Revenues - Third Parties"/>
    <m/>
    <s v="Storage of Returns (per Pallet)"/>
    <n v="2026"/>
    <n v="6"/>
    <s v="USD"/>
    <n v="478.15"/>
    <n v="1"/>
    <n v="478.15"/>
    <x v="0"/>
    <m/>
    <m/>
  </r>
  <r>
    <s v="MERCK"/>
    <s v="MK-6482-029 Local"/>
    <x v="2"/>
    <s v="Argentina"/>
    <x v="4"/>
    <n v="40700"/>
    <s v="Revenues - Third Parties"/>
    <m/>
    <s v="Reconciliation of Returns (per Hour)"/>
    <n v="2026"/>
    <n v="6"/>
    <s v="USD"/>
    <n v="378.56"/>
    <n v="1"/>
    <n v="378.56"/>
    <x v="0"/>
    <m/>
    <m/>
  </r>
  <r>
    <s v="MERCK"/>
    <s v="MK-6482-029 Local"/>
    <x v="2"/>
    <s v="Argentina"/>
    <x v="4"/>
    <n v="40700"/>
    <s v="Revenues - Third Parties"/>
    <m/>
    <s v="Returns Receipt (per Receipt)"/>
    <n v="2026"/>
    <n v="6"/>
    <s v="USD"/>
    <n v="1081.5999999999999"/>
    <n v="1"/>
    <n v="1081.5999999999999"/>
    <x v="0"/>
    <m/>
    <m/>
  </r>
  <r>
    <s v="MERCK"/>
    <s v="MK-6482-029 Local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MK-6482-029 Local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6482-029 Local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V940-009 (Local)"/>
    <x v="2"/>
    <s v="Argentina"/>
    <x v="2"/>
    <n v="40700"/>
    <s v="Revenues - Third Parties"/>
    <m/>
    <s v="Freight - Returns"/>
    <n v="2026"/>
    <n v="6"/>
    <s v="USD"/>
    <n v="276.05"/>
    <n v="1"/>
    <n v="276.05"/>
    <x v="0"/>
    <n v="1"/>
    <m/>
  </r>
  <r>
    <s v="MERCK"/>
    <s v="V940-009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V940-009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V940-009 (Local)"/>
    <x v="2"/>
    <s v="Argentina"/>
    <x v="5"/>
    <n v="40700"/>
    <s v="Revenues - Third Parties"/>
    <m/>
    <s v="Storage Ambient (per Pallet)"/>
    <n v="2026"/>
    <n v="6"/>
    <s v="USD"/>
    <n v="347.67"/>
    <n v="1"/>
    <n v="347.67"/>
    <x v="0"/>
    <m/>
    <m/>
  </r>
  <r>
    <s v="MERCK"/>
    <s v="V940-009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V940-009 (Local)"/>
    <x v="2"/>
    <s v="Argentina"/>
    <x v="5"/>
    <n v="40700"/>
    <s v="Revenues - Third Parties"/>
    <m/>
    <s v="Storage of Returns (per Pallet)"/>
    <n v="2026"/>
    <n v="6"/>
    <s v="USD"/>
    <n v="382.52"/>
    <n v="1"/>
    <n v="382.52"/>
    <x v="0"/>
    <m/>
    <m/>
  </r>
  <r>
    <s v="MERCK"/>
    <s v="MK-1167-008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MK-1167-008 (Local)"/>
    <x v="2"/>
    <s v="Argentina"/>
    <x v="2"/>
    <n v="40700"/>
    <s v="Revenues - Third Parties"/>
    <m/>
    <s v="Freight - Shipments"/>
    <n v="2026"/>
    <n v="6"/>
    <s v="USD"/>
    <n v="192.66"/>
    <n v="1"/>
    <n v="192.66"/>
    <x v="0"/>
    <n v="1"/>
    <m/>
  </r>
  <r>
    <s v="MERCK"/>
    <s v="MK-1167-008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1167-008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1167-008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1167-008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1167-008 (Local)"/>
    <x v="2"/>
    <s v="Argentina"/>
    <x v="5"/>
    <n v="40700"/>
    <s v="Revenues - Third Parties"/>
    <m/>
    <s v="Storage of Returns (per Pallet)"/>
    <n v="2026"/>
    <n v="6"/>
    <s v="USD"/>
    <n v="286.89"/>
    <n v="1"/>
    <n v="286.89"/>
    <x v="0"/>
    <m/>
    <m/>
  </r>
  <r>
    <s v="MERCK"/>
    <s v="MK-1084-012 (Local)"/>
    <x v="2"/>
    <s v="Argentina"/>
    <x v="2"/>
    <n v="40700"/>
    <s v="Revenues - Third Parties"/>
    <m/>
    <s v="Freight - Shipments"/>
    <n v="2026"/>
    <n v="6"/>
    <s v="USD"/>
    <n v="738.6"/>
    <n v="1"/>
    <n v="738.6"/>
    <x v="0"/>
    <n v="1"/>
    <m/>
  </r>
  <r>
    <s v="MERCK"/>
    <s v="MK-1084-012 (Local)"/>
    <x v="2"/>
    <s v="Argentina"/>
    <x v="5"/>
    <n v="40700"/>
    <s v="Revenues - Third Parties"/>
    <m/>
    <s v="Non-Drug Storage Ambient (per Pallet)"/>
    <n v="2026"/>
    <n v="6"/>
    <s v="USD"/>
    <n v="191.26"/>
    <n v="1"/>
    <n v="191.26"/>
    <x v="0"/>
    <m/>
    <m/>
  </r>
  <r>
    <s v="MERCK"/>
    <s v="MK-1084-012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1084-012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1084-012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1084-012 (Local)"/>
    <x v="2"/>
    <s v="Argentina"/>
    <x v="5"/>
    <n v="40700"/>
    <s v="Revenues - Third Parties"/>
    <m/>
    <s v="Storage Refrigerated (per Shelf)"/>
    <n v="2026"/>
    <n v="6"/>
    <s v="USD"/>
    <n v="695.28"/>
    <n v="1"/>
    <n v="695.28"/>
    <x v="0"/>
    <m/>
    <m/>
  </r>
  <r>
    <s v="MERCK"/>
    <s v="MK-4482-023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2140-010 (Local)"/>
    <x v="2"/>
    <s v="Argentina"/>
    <x v="2"/>
    <n v="40700"/>
    <s v="Revenues - Third Parties"/>
    <m/>
    <s v="Freight - Returns"/>
    <n v="2026"/>
    <n v="6"/>
    <s v="USD"/>
    <n v="83.39"/>
    <n v="1"/>
    <n v="83.39"/>
    <x v="0"/>
    <n v="1"/>
    <m/>
  </r>
  <r>
    <s v="MERCK"/>
    <s v="MK-2140-010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2140-010 (Local)"/>
    <x v="2"/>
    <s v="Argentina"/>
    <x v="5"/>
    <n v="40700"/>
    <s v="Revenues - Third Parties"/>
    <m/>
    <s v="Storage Ambient (per Pallet)"/>
    <n v="2026"/>
    <n v="6"/>
    <s v="USD"/>
    <n v="286.89"/>
    <n v="1"/>
    <n v="286.89"/>
    <x v="0"/>
    <m/>
    <m/>
  </r>
  <r>
    <s v="MERCK"/>
    <s v="MK-2140-010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140-010 (Local)"/>
    <x v="2"/>
    <s v="Argentina"/>
    <x v="5"/>
    <n v="40700"/>
    <s v="Revenues - Third Parties"/>
    <m/>
    <s v="Storage of Returns (per Pallet)"/>
    <n v="2026"/>
    <n v="6"/>
    <s v="USD"/>
    <n v="573.78"/>
    <n v="1"/>
    <n v="573.78"/>
    <x v="0"/>
    <m/>
    <m/>
  </r>
  <r>
    <s v="MERCK"/>
    <s v="MK-2140-010 (Local)"/>
    <x v="2"/>
    <s v="Argentina"/>
    <x v="5"/>
    <n v="40700"/>
    <s v="Revenues - Third Parties"/>
    <m/>
    <s v="Storage Refrigerated (per Shelf)"/>
    <n v="2026"/>
    <n v="6"/>
    <s v="USD"/>
    <n v="347.64"/>
    <n v="1"/>
    <n v="347.64"/>
    <x v="0"/>
    <m/>
    <m/>
  </r>
  <r>
    <s v="MERCK"/>
    <s v="MK-2870-011 (Local)"/>
    <x v="2"/>
    <s v="Argentina"/>
    <x v="2"/>
    <n v="40700"/>
    <s v="Revenues - Third Parties"/>
    <m/>
    <s v="Freight - Shipments"/>
    <n v="2026"/>
    <n v="6"/>
    <s v="USD"/>
    <n v="338.47"/>
    <n v="1"/>
    <n v="338.47"/>
    <x v="0"/>
    <n v="1"/>
    <m/>
  </r>
  <r>
    <s v="MERCK"/>
    <s v="MK-2870-011 (Local)"/>
    <x v="2"/>
    <s v="Argentina"/>
    <x v="0"/>
    <n v="40700"/>
    <s v="Revenues - Third Parties"/>
    <m/>
    <s v="Insulated shipper - Medium (Leasing)"/>
    <n v="2026"/>
    <n v="6"/>
    <s v="USD"/>
    <n v="177.58"/>
    <n v="1"/>
    <n v="177.58"/>
    <x v="0"/>
    <n v="1"/>
    <m/>
  </r>
  <r>
    <s v="MERCK"/>
    <s v="MK-2870-011 (Local)"/>
    <x v="2"/>
    <s v="Argentina"/>
    <x v="3"/>
    <n v="40700"/>
    <s v="Revenues - Third Parties"/>
    <m/>
    <s v="Labeling / Relabeling (per Label)"/>
    <n v="2026"/>
    <n v="6"/>
    <s v="USD"/>
    <n v="191.9"/>
    <n v="1"/>
    <n v="191.9"/>
    <x v="0"/>
    <m/>
    <m/>
  </r>
  <r>
    <s v="MERCK"/>
    <s v="MK-2870-011 (Local)"/>
    <x v="2"/>
    <s v="Argentina"/>
    <x v="3"/>
    <n v="40700"/>
    <s v="Revenues - Third Parties"/>
    <m/>
    <s v="Labeling / Relabeling Set Up Fee"/>
    <n v="2026"/>
    <n v="6"/>
    <s v="USD"/>
    <n v="1659.57"/>
    <n v="1"/>
    <n v="1659.57"/>
    <x v="0"/>
    <m/>
    <m/>
  </r>
  <r>
    <s v="MERCK"/>
    <s v="MK-2870-011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870-011 (Local)"/>
    <x v="2"/>
    <s v="Argentina"/>
    <x v="0"/>
    <n v="40700"/>
    <s v="Revenues - Third Parties"/>
    <m/>
    <s v="Pick and Pack (Controlled Ambient)"/>
    <n v="2026"/>
    <n v="6"/>
    <s v="USD"/>
    <n v="125.55"/>
    <n v="1"/>
    <n v="125.55"/>
    <x v="0"/>
    <m/>
    <m/>
  </r>
  <r>
    <s v="MERCK"/>
    <s v="MK-2870-011 (Local)"/>
    <x v="2"/>
    <s v="Argentina"/>
    <x v="4"/>
    <n v="40700"/>
    <s v="Revenues - Third Parties"/>
    <m/>
    <s v="Reconciliation of Returns (per Hour)"/>
    <n v="2026"/>
    <n v="6"/>
    <s v="USD"/>
    <n v="54.08"/>
    <n v="1"/>
    <n v="54.08"/>
    <x v="0"/>
    <m/>
    <m/>
  </r>
  <r>
    <s v="MERCK"/>
    <s v="MK-2870-011 (Local)"/>
    <x v="2"/>
    <s v="Argentina"/>
    <x v="4"/>
    <n v="40700"/>
    <s v="Revenues - Third Parties"/>
    <m/>
    <s v="Returns Receipt (per Receipt)"/>
    <n v="2026"/>
    <n v="6"/>
    <s v="USD"/>
    <n v="135.19999999999999"/>
    <n v="1"/>
    <n v="135.19999999999999"/>
    <x v="0"/>
    <m/>
    <m/>
  </r>
  <r>
    <s v="MERCK"/>
    <s v="MK-2870-011 (Local)"/>
    <x v="2"/>
    <s v="Argentina"/>
    <x v="5"/>
    <n v="40700"/>
    <s v="Revenues - Third Parties"/>
    <m/>
    <s v="Storage Ambient (per Pallet)"/>
    <n v="2026"/>
    <n v="6"/>
    <s v="USD"/>
    <n v="286.89"/>
    <n v="1"/>
    <n v="286.89"/>
    <x v="0"/>
    <m/>
    <m/>
  </r>
  <r>
    <s v="MERCK"/>
    <s v="MK-2870-011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11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6070-002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6070-002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V940-011 (Local)"/>
    <x v="2"/>
    <s v="Argentina"/>
    <x v="5"/>
    <n v="40700"/>
    <s v="Revenues - Third Parties"/>
    <m/>
    <s v="Storage Ambient (per Pallet)"/>
    <n v="2026"/>
    <n v="6"/>
    <s v="USD"/>
    <n v="95.63"/>
    <n v="1"/>
    <n v="95.63"/>
    <x v="0"/>
    <m/>
    <m/>
  </r>
  <r>
    <s v="MERCK"/>
    <s v="MK-2400-001 (Local)"/>
    <x v="2"/>
    <s v="Argentina"/>
    <x v="2"/>
    <n v="40700"/>
    <s v="Revenues - Third Parties"/>
    <m/>
    <s v="Freight - Shipments"/>
    <n v="2026"/>
    <n v="6"/>
    <s v="USD"/>
    <n v="1328"/>
    <n v="1"/>
    <n v="1328"/>
    <x v="0"/>
    <n v="1"/>
    <m/>
  </r>
  <r>
    <s v="MERCK"/>
    <s v="MK-2400-001 (Local)"/>
    <x v="2"/>
    <s v="Argentina"/>
    <x v="5"/>
    <n v="40700"/>
    <s v="Revenues - Third Parties"/>
    <m/>
    <s v="Storage Ambient (per Pallet)"/>
    <n v="2026"/>
    <n v="6"/>
    <s v="USD"/>
    <n v="191.26"/>
    <n v="1"/>
    <n v="191.26"/>
    <x v="0"/>
    <m/>
    <m/>
  </r>
  <r>
    <s v="MERCK"/>
    <s v="MK-2870-033 (Local)"/>
    <x v="2"/>
    <s v="Argentina"/>
    <x v="2"/>
    <n v="40700"/>
    <s v="Revenues - Third Parties"/>
    <m/>
    <s v="Freight - Shipments"/>
    <n v="2026"/>
    <n v="6"/>
    <s v="USD"/>
    <n v="223.87"/>
    <n v="1"/>
    <n v="223.87"/>
    <x v="0"/>
    <n v="1"/>
    <m/>
  </r>
  <r>
    <s v="MERCK"/>
    <s v="MK-2870-03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5909-005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2870-031 (Local)"/>
    <x v="2"/>
    <s v="Argentina"/>
    <x v="2"/>
    <n v="40700"/>
    <s v="Revenues - Third Parties"/>
    <m/>
    <s v="Freight - Shipments"/>
    <n v="2026"/>
    <n v="6"/>
    <s v="USD"/>
    <n v="276.05"/>
    <n v="1"/>
    <n v="276.05"/>
    <x v="0"/>
    <n v="1"/>
    <m/>
  </r>
  <r>
    <s v="MERCK"/>
    <s v="MK-2870-031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870-031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2870-031 (Local)"/>
    <x v="2"/>
    <s v="Argentina"/>
    <x v="5"/>
    <n v="40700"/>
    <s v="Revenues - Third Parties"/>
    <m/>
    <s v="Storage Ambient (per Pallet)"/>
    <n v="2026"/>
    <n v="6"/>
    <s v="USD"/>
    <n v="95.63"/>
    <n v="1"/>
    <n v="95.63"/>
    <x v="0"/>
    <m/>
    <m/>
  </r>
  <r>
    <s v="MERCK"/>
    <s v="MK-5890-003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5890-003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2400-01A (Local)"/>
    <x v="2"/>
    <s v="Argentina"/>
    <x v="2"/>
    <n v="40700"/>
    <s v="Revenues - Third Parties"/>
    <m/>
    <s v="Freight - Returns"/>
    <n v="2026"/>
    <n v="6"/>
    <s v="USD"/>
    <n v="109.27"/>
    <n v="1"/>
    <n v="109.27"/>
    <x v="0"/>
    <n v="1"/>
    <m/>
  </r>
  <r>
    <s v="MERCK"/>
    <s v="MK-2400-01A (Local)"/>
    <x v="2"/>
    <s v="Argentina"/>
    <x v="5"/>
    <n v="40700"/>
    <s v="Revenues - Third Parties"/>
    <m/>
    <s v="Non-Drug Storage Ambient (per Pallet)"/>
    <n v="2026"/>
    <n v="6"/>
    <s v="USD"/>
    <n v="95.63"/>
    <n v="1"/>
    <n v="95.63"/>
    <x v="0"/>
    <m/>
    <m/>
  </r>
  <r>
    <s v="MERCK"/>
    <s v="MK-2400-01A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400-01A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400-01A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5684-01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5684-015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2870-032 (Local)"/>
    <x v="2"/>
    <s v="Argentina"/>
    <x v="2"/>
    <n v="40700"/>
    <s v="Revenues - Third Parties"/>
    <m/>
    <s v="Freight - Shipments"/>
    <n v="2026"/>
    <n v="6"/>
    <s v="USD"/>
    <n v="155.11000000000001"/>
    <n v="1"/>
    <n v="155.11000000000001"/>
    <x v="0"/>
    <n v="1"/>
    <m/>
  </r>
  <r>
    <s v="MERCK"/>
    <s v="MK-2870-032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870-032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7240-012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870-022 (Local)"/>
    <x v="2"/>
    <s v="Argentina"/>
    <x v="5"/>
    <n v="40700"/>
    <s v="Revenues - Third Parties"/>
    <m/>
    <s v="Storage Ambient (per Shelf)"/>
    <n v="2026"/>
    <n v="6"/>
    <s v="USD"/>
    <n v="202.82"/>
    <n v="1"/>
    <n v="202.82"/>
    <x v="0"/>
    <m/>
    <m/>
  </r>
  <r>
    <s v="MERCK"/>
    <s v="MK-8527-011 (Local)"/>
    <x v="2"/>
    <s v="Argentina"/>
    <x v="2"/>
    <n v="40700"/>
    <s v="Revenues - Third Parties"/>
    <m/>
    <s v="Freight - Returns"/>
    <n v="2026"/>
    <n v="6"/>
    <s v="USD"/>
    <n v="139.34"/>
    <n v="1"/>
    <n v="139.34"/>
    <x v="0"/>
    <n v="1"/>
    <m/>
  </r>
  <r>
    <s v="MERCK"/>
    <s v="MK-8527-011 (Local)"/>
    <x v="2"/>
    <s v="Argentina"/>
    <x v="5"/>
    <n v="40700"/>
    <s v="Revenues - Third Parties"/>
    <m/>
    <s v="Storage of Returns (per Pallet)"/>
    <n v="2026"/>
    <n v="6"/>
    <s v="USD"/>
    <n v="95.63"/>
    <n v="1"/>
    <n v="95.63"/>
    <x v="0"/>
    <m/>
    <m/>
  </r>
  <r>
    <s v="MERCK"/>
    <s v="MK-1022-016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7962-024 (Local)"/>
    <x v="2"/>
    <s v="Argentina"/>
    <x v="5"/>
    <n v="40700"/>
    <s v="Revenues - Third Parties"/>
    <m/>
    <s v="Storage of Returns (per Pallet)"/>
    <n v="2026"/>
    <n v="6"/>
    <s v="USD"/>
    <n v="191.26"/>
    <n v="1"/>
    <n v="191.26"/>
    <x v="0"/>
    <m/>
    <m/>
  </r>
  <r>
    <s v="MERCK"/>
    <s v="MK-1084-007 (Local)"/>
    <x v="2"/>
    <s v="Argentina"/>
    <x v="5"/>
    <n v="40700"/>
    <s v="Revenues - Third Parties"/>
    <m/>
    <s v="Storage Ambient (per Shelf)"/>
    <n v="2026"/>
    <n v="6"/>
    <s v="USD"/>
    <n v="202.82"/>
    <n v="1"/>
    <n v="202.82"/>
    <x v="0"/>
    <m/>
    <m/>
  </r>
  <r>
    <s v="MERCK"/>
    <s v="MK-6482-033 (Local)"/>
    <x v="2"/>
    <s v="Argentina"/>
    <x v="2"/>
    <n v="40700"/>
    <s v="Revenues - Third Parties"/>
    <m/>
    <s v="Freight - Returns"/>
    <n v="2026"/>
    <n v="6"/>
    <s v="USD"/>
    <n v="139.34"/>
    <n v="1"/>
    <n v="139.34"/>
    <x v="0"/>
    <n v="1"/>
    <m/>
  </r>
  <r>
    <s v="MERCK"/>
    <s v="MK-6482-033 (Local)"/>
    <x v="2"/>
    <s v="Argentina"/>
    <x v="2"/>
    <n v="40700"/>
    <s v="Revenues - Third Parties"/>
    <m/>
    <s v="Freight - Shipments"/>
    <n v="2026"/>
    <n v="6"/>
    <s v="USD"/>
    <n v="195.29"/>
    <n v="1"/>
    <n v="195.29"/>
    <x v="0"/>
    <n v="1"/>
    <m/>
  </r>
  <r>
    <s v="MERCK"/>
    <s v="MK-6482-03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214-004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214-004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2214-004 (Local)"/>
    <x v="2"/>
    <s v="Argentina"/>
    <x v="5"/>
    <n v="40700"/>
    <s v="Revenues - Third Parties"/>
    <m/>
    <s v="Storage Ambient (per Shelf)"/>
    <n v="2026"/>
    <n v="6"/>
    <s v="USD"/>
    <n v="382.52"/>
    <n v="1"/>
    <n v="382.52"/>
    <x v="0"/>
    <m/>
    <m/>
  </r>
  <r>
    <s v="MERCK"/>
    <s v="MK-7962-038 (Local)"/>
    <x v="2"/>
    <s v="Argentina"/>
    <x v="5"/>
    <n v="40700"/>
    <s v="Revenues - Third Parties"/>
    <m/>
    <s v="Non-Drug Storage Ambient (per Pallet)"/>
    <n v="2026"/>
    <n v="6"/>
    <s v="USD"/>
    <n v="191.26"/>
    <n v="1"/>
    <n v="191.26"/>
    <x v="0"/>
    <m/>
    <m/>
  </r>
  <r>
    <s v="MERCK"/>
    <s v="MK-2870-036 (Local)"/>
    <x v="2"/>
    <s v="Argentina"/>
    <x v="2"/>
    <n v="40700"/>
    <s v="Revenues - Third Parties"/>
    <m/>
    <s v="Freight - Shipments"/>
    <n v="2026"/>
    <n v="6"/>
    <s v="USD"/>
    <n v="2846.05"/>
    <n v="1"/>
    <n v="2846.05"/>
    <x v="0"/>
    <n v="1"/>
    <m/>
  </r>
  <r>
    <s v="MERCK"/>
    <s v="MK-2870-036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2870-021 (Local)"/>
    <x v="2"/>
    <s v="Argentina"/>
    <x v="2"/>
    <n v="40700"/>
    <s v="Revenues - Third Parties"/>
    <m/>
    <s v="Freight - Shipments"/>
    <n v="2026"/>
    <n v="6"/>
    <s v="USD"/>
    <n v="880.72"/>
    <n v="1"/>
    <n v="880.72"/>
    <x v="0"/>
    <n v="1"/>
    <m/>
  </r>
  <r>
    <s v="MERCK"/>
    <s v="MK-2870-021 (Local)"/>
    <x v="2"/>
    <s v="Argentina"/>
    <x v="0"/>
    <n v="40700"/>
    <s v="Revenues - Third Parties"/>
    <m/>
    <s v="Pick and Pack (Ambient)"/>
    <n v="2026"/>
    <n v="6"/>
    <s v="USD"/>
    <n v="125.55"/>
    <n v="1"/>
    <n v="125.55"/>
    <x v="0"/>
    <m/>
    <m/>
  </r>
  <r>
    <s v="MERCK"/>
    <s v="MK-2870-021 (Local)"/>
    <x v="2"/>
    <s v="Argentina"/>
    <x v="0"/>
    <n v="40700"/>
    <s v="Revenues - Third Parties"/>
    <m/>
    <s v="Pick and Pack Materials"/>
    <n v="2026"/>
    <n v="6"/>
    <s v="USD"/>
    <n v="125.55"/>
    <n v="1"/>
    <n v="125.55"/>
    <x v="0"/>
    <m/>
    <m/>
  </r>
  <r>
    <s v="MERCK"/>
    <s v="MK-2870-021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8591B-062 (Local)"/>
    <x v="2"/>
    <s v="Argentina"/>
    <x v="5"/>
    <n v="40700"/>
    <s v="Revenues - Third Parties"/>
    <m/>
    <s v="Storage Ambient (per Pallet)"/>
    <n v="2026"/>
    <n v="6"/>
    <s v="USD"/>
    <n v="95.63"/>
    <n v="1"/>
    <n v="95.63"/>
    <x v="0"/>
    <m/>
    <m/>
  </r>
  <r>
    <s v="MERCK"/>
    <s v="MK-1084-013 (Local)"/>
    <x v="2"/>
    <s v="Argentina"/>
    <x v="2"/>
    <n v="40700"/>
    <s v="Revenues - Third Parties"/>
    <m/>
    <s v="Freight - Shipments"/>
    <n v="2026"/>
    <n v="6"/>
    <s v="USD"/>
    <n v="691.12"/>
    <n v="1"/>
    <n v="691.12"/>
    <x v="0"/>
    <n v="1"/>
    <m/>
  </r>
  <r>
    <s v="MERCK"/>
    <s v="MK-1084-013 (Local)"/>
    <x v="2"/>
    <s v="Argentina"/>
    <x v="5"/>
    <n v="40700"/>
    <s v="Revenues - Third Parties"/>
    <m/>
    <s v="Storage Ambient (per Pallet)"/>
    <n v="2026"/>
    <n v="6"/>
    <s v="USD"/>
    <n v="231.78"/>
    <n v="1"/>
    <n v="231.78"/>
    <x v="0"/>
    <m/>
    <m/>
  </r>
  <r>
    <s v="MERCK"/>
    <s v="MK-1084-013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V940-013 (Local)"/>
    <x v="2"/>
    <s v="Argentina"/>
    <x v="5"/>
    <n v="40700"/>
    <s v="Revenues - Third Parties"/>
    <m/>
    <s v="Storage Ambient (per Pallet)"/>
    <n v="2026"/>
    <n v="6"/>
    <s v="USD"/>
    <n v="95.63"/>
    <n v="1"/>
    <n v="95.63"/>
    <x v="0"/>
    <m/>
    <m/>
  </r>
  <r>
    <s v="MERCK"/>
    <s v="MK-6482-034 (Local)"/>
    <x v="2"/>
    <s v="Argentina"/>
    <x v="2"/>
    <n v="40700"/>
    <s v="Revenues - Third Parties"/>
    <m/>
    <s v="Freight - Shipments"/>
    <n v="2026"/>
    <n v="6"/>
    <s v="USD"/>
    <n v="822.4"/>
    <n v="1"/>
    <n v="822.4"/>
    <x v="0"/>
    <n v="1"/>
    <m/>
  </r>
  <r>
    <s v="MERCK"/>
    <s v="MK-6482-034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6070-003 (Local)"/>
    <x v="2"/>
    <s v="Argentina"/>
    <x v="2"/>
    <n v="40700"/>
    <s v="Revenues - Third Parties"/>
    <m/>
    <s v="Freight - Shipments"/>
    <n v="2026"/>
    <n v="6"/>
    <s v="USD"/>
    <n v="1600.89"/>
    <n v="1"/>
    <n v="1600.89"/>
    <x v="0"/>
    <n v="1"/>
    <m/>
  </r>
  <r>
    <s v="MERCK"/>
    <s v="MK-6070-003 (Local)"/>
    <x v="2"/>
    <s v="Argentina"/>
    <x v="0"/>
    <n v="40700"/>
    <s v="Revenues - Third Parties"/>
    <m/>
    <s v="Receipt fee Ambient (per Receipt_ID)"/>
    <n v="2026"/>
    <n v="6"/>
    <s v="USD"/>
    <n v="251.1"/>
    <n v="1"/>
    <n v="251.1"/>
    <x v="0"/>
    <m/>
    <m/>
  </r>
  <r>
    <s v="MERCK"/>
    <s v="MK-6070-003 (Local)"/>
    <x v="2"/>
    <s v="Argentina"/>
    <x v="0"/>
    <n v="40700"/>
    <s v="Revenues - Third Parties"/>
    <m/>
    <s v="Receipt fee Refrigerated (per Receipt_ID)"/>
    <n v="2026"/>
    <n v="6"/>
    <s v="USD"/>
    <n v="125.55"/>
    <n v="1"/>
    <n v="125.55"/>
    <x v="0"/>
    <m/>
    <m/>
  </r>
  <r>
    <s v="MERCK"/>
    <s v="MK-6070-003 (Local)"/>
    <x v="2"/>
    <s v="Argentina"/>
    <x v="0"/>
    <n v="40700"/>
    <s v="Revenues - Third Parties"/>
    <m/>
    <s v="Receipt of Labels (per Receipt_ID)"/>
    <n v="2026"/>
    <n v="6"/>
    <s v="USD"/>
    <n v="101.41"/>
    <n v="1"/>
    <n v="101.41"/>
    <x v="0"/>
    <m/>
    <m/>
  </r>
  <r>
    <s v="MERCK"/>
    <s v="MK-6070-003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6070-003 (Local)"/>
    <x v="2"/>
    <s v="Argentina"/>
    <x v="5"/>
    <n v="40700"/>
    <s v="Revenues - Third Parties"/>
    <m/>
    <s v="Storage of Labels Ambient (per Pallet)"/>
    <n v="2026"/>
    <n v="6"/>
    <s v="USD"/>
    <n v="95.63"/>
    <n v="1"/>
    <n v="95.63"/>
    <x v="0"/>
    <m/>
    <m/>
  </r>
  <r>
    <s v="MERCK"/>
    <s v="MK-6070-003 (Local)"/>
    <x v="2"/>
    <s v="Argentina"/>
    <x v="5"/>
    <n v="40700"/>
    <s v="Revenues - Third Parties"/>
    <m/>
    <s v="Storage Refrigerated (per Shelf)"/>
    <n v="2026"/>
    <n v="6"/>
    <s v="USD"/>
    <n v="173.82"/>
    <n v="1"/>
    <n v="173.82"/>
    <x v="0"/>
    <m/>
    <m/>
  </r>
  <r>
    <s v="MERCK"/>
    <s v="MK-1084-015 (Local)"/>
    <x v="2"/>
    <s v="Argentina"/>
    <x v="0"/>
    <n v="40700"/>
    <s v="Revenues - Third Parties"/>
    <m/>
    <s v="Pick and Pack (Ambient)"/>
    <n v="2026"/>
    <n v="6"/>
    <s v="USD"/>
    <n v="376.65"/>
    <n v="1"/>
    <n v="376.65"/>
    <x v="0"/>
    <m/>
    <m/>
  </r>
  <r>
    <s v="MERCK"/>
    <s v="MK-1084-015 (Local)"/>
    <x v="2"/>
    <s v="Argentina"/>
    <x v="0"/>
    <n v="40700"/>
    <s v="Revenues - Third Parties"/>
    <m/>
    <s v="Pick and Pack Materials"/>
    <n v="2026"/>
    <n v="6"/>
    <s v="USD"/>
    <n v="376.65"/>
    <n v="1"/>
    <n v="376.65"/>
    <x v="0"/>
    <m/>
    <m/>
  </r>
  <r>
    <s v="MERCK"/>
    <s v="MK-1084-015 (Local)"/>
    <x v="2"/>
    <s v="Argentina"/>
    <x v="0"/>
    <n v="40700"/>
    <s v="Revenues - Third Parties"/>
    <m/>
    <s v="Receipt fee Ambient (per Receipt_ID)"/>
    <n v="2026"/>
    <n v="6"/>
    <s v="USD"/>
    <n v="125.55"/>
    <n v="1"/>
    <n v="125.55"/>
    <x v="0"/>
    <m/>
    <m/>
  </r>
  <r>
    <s v="MERCK"/>
    <s v="MK-1084-01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MERCK"/>
    <s v="MK-3475-937 (Local)"/>
    <x v="2"/>
    <s v="Argentina"/>
    <x v="4"/>
    <n v="40700"/>
    <s v="Revenues - Third Parties"/>
    <m/>
    <s v="Destruction (per Kg)"/>
    <n v="2026"/>
    <n v="6"/>
    <s v="USD"/>
    <n v="277.10000000000002"/>
    <n v="1"/>
    <n v="277.10000000000002"/>
    <x v="0"/>
    <n v="1"/>
    <m/>
  </r>
  <r>
    <s v="MERCK"/>
    <s v="MK-3475-937 (Local)"/>
    <x v="2"/>
    <s v="Argentina"/>
    <x v="4"/>
    <n v="40700"/>
    <s v="Revenues - Third Parties"/>
    <m/>
    <s v="Destruction Setup Fee"/>
    <n v="2026"/>
    <n v="6"/>
    <s v="USD"/>
    <n v="675.99"/>
    <n v="1"/>
    <n v="675.99"/>
    <x v="0"/>
    <m/>
    <m/>
  </r>
  <r>
    <s v="MERCK"/>
    <s v="MK-7902-017 (Local)"/>
    <x v="2"/>
    <s v="Argentina"/>
    <x v="4"/>
    <n v="40700"/>
    <s v="Revenues - Third Parties"/>
    <m/>
    <s v="Destruction (per Kg)"/>
    <n v="2026"/>
    <n v="6"/>
    <s v="USD"/>
    <n v="471.07"/>
    <n v="1"/>
    <n v="471.07"/>
    <x v="0"/>
    <n v="1"/>
    <m/>
  </r>
  <r>
    <s v="MERCK"/>
    <s v="MK-7902-017 (Local)"/>
    <x v="2"/>
    <s v="Argentina"/>
    <x v="4"/>
    <n v="40700"/>
    <s v="Revenues - Third Parties"/>
    <m/>
    <s v="Destruction Setup Fee"/>
    <n v="2026"/>
    <n v="6"/>
    <s v="USD"/>
    <n v="675.99"/>
    <n v="1"/>
    <n v="675.99"/>
    <x v="0"/>
    <m/>
    <m/>
  </r>
  <r>
    <s v="MERCK"/>
    <s v="MK-2060-007 (Local)"/>
    <x v="2"/>
    <s v="Argentina"/>
    <x v="4"/>
    <n v="40700"/>
    <s v="Revenues - Third Parties"/>
    <m/>
    <s v="Destruction (per Kg)"/>
    <n v="2026"/>
    <n v="6"/>
    <s v="USD"/>
    <n v="360.23"/>
    <n v="1"/>
    <n v="360.23"/>
    <x v="0"/>
    <n v="1"/>
    <m/>
  </r>
  <r>
    <s v="MERCK"/>
    <s v="MK-2060-007 (Local)"/>
    <x v="2"/>
    <s v="Argentina"/>
    <x v="4"/>
    <n v="40700"/>
    <s v="Revenues - Third Parties"/>
    <m/>
    <s v="Destruction Setup Fee"/>
    <n v="2026"/>
    <n v="6"/>
    <s v="USD"/>
    <n v="675.99"/>
    <n v="1"/>
    <n v="675.99"/>
    <x v="0"/>
    <m/>
    <m/>
  </r>
  <r>
    <s v="MERCK"/>
    <s v="MK-6194-007 (Local)"/>
    <x v="2"/>
    <s v="Argentina"/>
    <x v="4"/>
    <n v="40700"/>
    <s v="Revenues - Third Parties"/>
    <m/>
    <s v="Destruction (per Kg)"/>
    <n v="2026"/>
    <n v="6"/>
    <s v="USD"/>
    <n v="304.81"/>
    <n v="1"/>
    <n v="304.81"/>
    <x v="0"/>
    <n v="1"/>
    <m/>
  </r>
  <r>
    <s v="MERCK"/>
    <s v="MK-6194-007 (Local)"/>
    <x v="2"/>
    <s v="Argentina"/>
    <x v="4"/>
    <n v="40700"/>
    <s v="Revenues - Third Parties"/>
    <m/>
    <s v="Destruction Setup Fee"/>
    <n v="2026"/>
    <n v="6"/>
    <s v="USD"/>
    <n v="675.99"/>
    <n v="1"/>
    <n v="675.99"/>
    <x v="0"/>
    <m/>
    <m/>
  </r>
  <r>
    <s v="MERCK"/>
    <s v="MK-6194-006 (Local)"/>
    <x v="2"/>
    <s v="Argentina"/>
    <x v="4"/>
    <n v="40700"/>
    <s v="Revenues - Third Parties"/>
    <m/>
    <s v="Destruction (per Kg)"/>
    <n v="2026"/>
    <n v="6"/>
    <s v="USD"/>
    <n v="193.97"/>
    <n v="1"/>
    <n v="193.97"/>
    <x v="0"/>
    <n v="1"/>
    <m/>
  </r>
  <r>
    <s v="MERCK"/>
    <s v="MK-6194-006 (Local)"/>
    <x v="2"/>
    <s v="Argentina"/>
    <x v="4"/>
    <n v="40700"/>
    <s v="Revenues - Third Parties"/>
    <m/>
    <s v="Destruction Setup Fee"/>
    <n v="2026"/>
    <n v="6"/>
    <s v="USD"/>
    <n v="675.99"/>
    <n v="1"/>
    <n v="675.99"/>
    <x v="0"/>
    <m/>
    <m/>
  </r>
  <r>
    <s v="PFIZER"/>
    <s v="C6461001 Comparator"/>
    <x v="3"/>
    <s v="Argentina"/>
    <x v="2"/>
    <n v="40700"/>
    <s v="Revenues - Third Parties"/>
    <m/>
    <s v="Freight - Shipments"/>
    <n v="2026"/>
    <n v="6"/>
    <s v="USD"/>
    <n v="6075.72"/>
    <n v="1"/>
    <n v="6075.72"/>
    <x v="0"/>
    <n v="1"/>
    <m/>
  </r>
  <r>
    <s v="PFIZER"/>
    <s v="C6461001 Comparator"/>
    <x v="3"/>
    <s v="Argentina"/>
    <x v="0"/>
    <n v="40700"/>
    <s v="Revenues - Third Parties"/>
    <m/>
    <s v="Pick and Pack (Ambient)"/>
    <n v="2026"/>
    <n v="6"/>
    <s v="USD"/>
    <n v="349.67040000000003"/>
    <n v="1"/>
    <n v="349.67040000000003"/>
    <x v="0"/>
    <m/>
    <m/>
  </r>
  <r>
    <s v="PFIZER"/>
    <s v="C6461001 Comparator"/>
    <x v="3"/>
    <s v="Argentina"/>
    <x v="0"/>
    <n v="40700"/>
    <s v="Revenues - Third Parties"/>
    <m/>
    <s v="Project Management Fee"/>
    <n v="2026"/>
    <n v="6"/>
    <s v="USD"/>
    <n v="1261.3536000000001"/>
    <n v="1"/>
    <n v="1261.3536000000001"/>
    <x v="0"/>
    <m/>
    <m/>
  </r>
  <r>
    <s v="PFIZER"/>
    <s v="C6461001 Comparator"/>
    <x v="3"/>
    <s v="Argentina"/>
    <x v="5"/>
    <n v="40700"/>
    <s v="Revenues - Third Parties"/>
    <m/>
    <s v="Storage Ambient (per Pallet)"/>
    <n v="2026"/>
    <n v="6"/>
    <s v="USD"/>
    <n v="315.3408"/>
    <n v="1"/>
    <n v="315.3408"/>
    <x v="0"/>
    <m/>
    <m/>
  </r>
  <r>
    <s v="SERVIER"/>
    <s v="SPLFIO-174"/>
    <x v="4"/>
    <s v="Argentina"/>
    <x v="0"/>
    <n v="40700"/>
    <s v="Revenues - Third Parties"/>
    <m/>
    <s v="Project Management Fee"/>
    <n v="2026"/>
    <n v="6"/>
    <s v="USD"/>
    <n v="1696.88"/>
    <n v="1"/>
    <n v="1696.88"/>
    <x v="0"/>
    <m/>
    <m/>
  </r>
  <r>
    <s v="SERVIER"/>
    <s v="SPLFIO-174"/>
    <x v="4"/>
    <s v="Argentina"/>
    <x v="5"/>
    <n v="40700"/>
    <s v="Revenues - Third Parties"/>
    <m/>
    <s v="Storage Refrigerated (per Shelf)"/>
    <n v="2026"/>
    <n v="6"/>
    <s v="USD"/>
    <n v="2124.35"/>
    <n v="1"/>
    <n v="2124.35"/>
    <x v="0"/>
    <m/>
    <m/>
  </r>
  <r>
    <s v="OTH CUST"/>
    <s v="PHRI.COLT-HF"/>
    <x v="5"/>
    <s v="Argentina"/>
    <x v="0"/>
    <n v="40700"/>
    <s v="Revenues - Third Parties"/>
    <m/>
    <s v="Project Management Fee"/>
    <n v="2026"/>
    <n v="6"/>
    <s v="USD"/>
    <n v="450"/>
    <n v="1"/>
    <n v="450"/>
    <x v="0"/>
    <m/>
    <m/>
  </r>
  <r>
    <s v="OTH CUST"/>
    <s v="PHRI.COLT-HF"/>
    <x v="5"/>
    <s v="Argentina"/>
    <x v="5"/>
    <n v="40700"/>
    <s v="Revenues - Third Parties"/>
    <m/>
    <s v="Storage Ambient (per Pallet)"/>
    <n v="2026"/>
    <n v="6"/>
    <s v="USD"/>
    <n v="2594.48"/>
    <n v="1"/>
    <n v="2594.48"/>
    <x v="0"/>
    <m/>
    <m/>
  </r>
  <r>
    <s v="OTH CUST"/>
    <s v="PHRI.COLT-HF"/>
    <x v="5"/>
    <s v="Argentina"/>
    <x v="5"/>
    <n v="40700"/>
    <s v="Revenues - Third Parties"/>
    <m/>
    <s v="Storage of Labels Ambient (per Pallet)"/>
    <n v="2026"/>
    <n v="6"/>
    <s v="USD"/>
    <n v="1011.84"/>
    <n v="1"/>
    <n v="1011.84"/>
    <x v="0"/>
    <m/>
    <m/>
  </r>
  <r>
    <s v="OTH CUST"/>
    <s v="Others"/>
    <x v="6"/>
    <s v="Argentina"/>
    <x v="5"/>
    <n v="40700"/>
    <s v="Revenues - Third Parties"/>
    <m/>
    <s v="Storage"/>
    <n v="2026"/>
    <n v="6"/>
    <s v="USD"/>
    <n v="7235.8884297520653"/>
    <n v="1"/>
    <n v="7235.8884297520653"/>
    <x v="0"/>
    <m/>
    <m/>
  </r>
  <r>
    <s v="OTH CUST"/>
    <s v="Others"/>
    <x v="6"/>
    <s v="Argentina"/>
    <x v="0"/>
    <n v="40700"/>
    <s v="Revenues - Third Parties"/>
    <m/>
    <s v="Distribution"/>
    <n v="2026"/>
    <n v="6"/>
    <s v="USD"/>
    <n v="10130.24380165289"/>
    <n v="1"/>
    <n v="10130.24380165289"/>
    <x v="0"/>
    <m/>
    <m/>
  </r>
  <r>
    <s v="OTH CUST"/>
    <s v="Others"/>
    <x v="6"/>
    <s v="Argentina"/>
    <x v="2"/>
    <n v="40700"/>
    <s v="Revenues - Third Parties"/>
    <m/>
    <s v="Freight"/>
    <n v="2026"/>
    <n v="6"/>
    <s v="USD"/>
    <n v="11577.421487603306"/>
    <n v="1"/>
    <n v="11577.421487603306"/>
    <x v="0"/>
    <n v="1"/>
    <m/>
  </r>
  <r>
    <s v="OTH CUST"/>
    <s v="AL001-3"/>
    <x v="7"/>
    <s v="Argentina"/>
    <x v="0"/>
    <n v="40700"/>
    <s v="Revenues - Third Parties"/>
    <m/>
    <s v="Project Management Fee"/>
    <n v="2026"/>
    <n v="6"/>
    <s v="USD"/>
    <n v="1479.92"/>
    <n v="1"/>
    <n v="1479.92"/>
    <x v="0"/>
    <m/>
    <m/>
  </r>
  <r>
    <s v="OTH CUST"/>
    <s v="AL001-3"/>
    <x v="7"/>
    <s v="Argentina"/>
    <x v="5"/>
    <n v="40700"/>
    <s v="Revenues - Third Parties"/>
    <m/>
    <s v="Storage Refrigerated (per Shelf)"/>
    <n v="2026"/>
    <n v="6"/>
    <s v="USD"/>
    <n v="370.55"/>
    <n v="1"/>
    <n v="370.55"/>
    <x v="0"/>
    <m/>
    <m/>
  </r>
  <r>
    <s v="OTH CUST"/>
    <s v="AL001-3"/>
    <x v="7"/>
    <s v="Argentina"/>
    <x v="0"/>
    <n v="40700"/>
    <s v="Revenues - Third Parties"/>
    <m/>
    <s v="Project Management Fee"/>
    <n v="2026"/>
    <n v="6"/>
    <s v="USD"/>
    <n v="1479.92"/>
    <n v="1"/>
    <n v="1479.92"/>
    <x v="0"/>
    <m/>
    <m/>
  </r>
  <r>
    <s v="OTH CUST"/>
    <s v="AL001-3"/>
    <x v="7"/>
    <s v="Argentina"/>
    <x v="5"/>
    <n v="40700"/>
    <s v="Revenues - Third Parties"/>
    <m/>
    <s v="Storage Refrigerated (per Shelf)"/>
    <n v="2026"/>
    <n v="6"/>
    <s v="USD"/>
    <n v="370.55"/>
    <n v="1"/>
    <n v="370.55"/>
    <x v="0"/>
    <m/>
    <m/>
  </r>
  <r>
    <s v="OTH CUST"/>
    <s v="AL001-3"/>
    <x v="7"/>
    <s v="Argentina"/>
    <x v="0"/>
    <n v="40700"/>
    <s v="Revenues - Third Parties"/>
    <m/>
    <s v="Project Management Fee"/>
    <n v="2026"/>
    <n v="6"/>
    <s v="USD"/>
    <n v="1479.92"/>
    <n v="1"/>
    <n v="1479.92"/>
    <x v="0"/>
    <m/>
    <m/>
  </r>
  <r>
    <s v="OTH CUST"/>
    <s v="AL001-3"/>
    <x v="7"/>
    <s v="Argentina"/>
    <x v="5"/>
    <n v="40700"/>
    <s v="Revenues - Third Parties"/>
    <m/>
    <s v="Storage Refrigerated (per Shelf)"/>
    <n v="2026"/>
    <n v="6"/>
    <s v="USD"/>
    <n v="370.55"/>
    <n v="1"/>
    <n v="370.55"/>
    <x v="0"/>
    <m/>
    <m/>
  </r>
  <r>
    <s v="MERCK"/>
    <s v="MK-1084-015 (Local)"/>
    <x v="2"/>
    <s v="Argentina"/>
    <x v="0"/>
    <n v="40700"/>
    <s v="Revenues - Third Parties"/>
    <m/>
    <s v="Pick and Pack (Ambient)"/>
    <n v="2026"/>
    <n v="6"/>
    <s v="USD"/>
    <n v="-376.65"/>
    <n v="1"/>
    <n v="-376.65"/>
    <x v="0"/>
    <m/>
    <m/>
  </r>
  <r>
    <s v="MERCK"/>
    <s v="MK-1084-015 (Local)"/>
    <x v="2"/>
    <s v="Argentina"/>
    <x v="0"/>
    <n v="40700"/>
    <s v="Revenues - Third Parties"/>
    <m/>
    <s v="Pick and Pack Materials"/>
    <n v="2026"/>
    <n v="6"/>
    <s v="USD"/>
    <n v="-376.65"/>
    <n v="1"/>
    <n v="-376.65"/>
    <x v="0"/>
    <m/>
    <m/>
  </r>
  <r>
    <s v="MERCK"/>
    <s v="MK-1084-015 (Local)"/>
    <x v="2"/>
    <s v="Argentina"/>
    <x v="0"/>
    <n v="40700"/>
    <s v="Revenues - Third Parties"/>
    <m/>
    <s v="Receipt fee Ambient (per Receipt_ID)"/>
    <n v="2026"/>
    <n v="6"/>
    <s v="USD"/>
    <n v="-125.55"/>
    <n v="1"/>
    <n v="-125.55"/>
    <x v="0"/>
    <m/>
    <m/>
  </r>
  <r>
    <s v="MERCK"/>
    <s v="MK-1084-015 (Local)"/>
    <x v="2"/>
    <s v="Argentina"/>
    <x v="5"/>
    <n v="40700"/>
    <s v="Revenues - Third Parties"/>
    <m/>
    <s v="Storage Ambient (per Pallet)"/>
    <n v="2026"/>
    <n v="6"/>
    <s v="USD"/>
    <n v="-115.89"/>
    <n v="1"/>
    <n v="-115.89"/>
    <x v="0"/>
    <m/>
    <m/>
  </r>
  <r>
    <s v="MERCK"/>
    <s v="MK-1084-015 (Local)"/>
    <x v="2"/>
    <s v="Argentina"/>
    <x v="0"/>
    <n v="40700"/>
    <s v="Revenues - Third Parties"/>
    <m/>
    <s v="Pick and Pack Materials"/>
    <n v="2026"/>
    <n v="6"/>
    <s v="USD"/>
    <n v="376.65"/>
    <n v="1"/>
    <n v="376.65"/>
    <x v="0"/>
    <m/>
    <m/>
  </r>
  <r>
    <s v="MERCK"/>
    <s v="MK-1084-015 (Local)"/>
    <x v="2"/>
    <s v="Argentina"/>
    <x v="0"/>
    <n v="40700"/>
    <s v="Revenues - Third Parties"/>
    <m/>
    <s v="Receipt fee Ambient (per Receipt_ID)"/>
    <n v="2026"/>
    <n v="6"/>
    <s v="USD"/>
    <n v="125.55"/>
    <n v="1"/>
    <n v="125.55"/>
    <x v="0"/>
    <m/>
    <m/>
  </r>
  <r>
    <s v="MERCK"/>
    <s v="MK-1084-015 (Local)"/>
    <x v="2"/>
    <s v="Argentina"/>
    <x v="5"/>
    <n v="40700"/>
    <s v="Revenues - Third Parties"/>
    <m/>
    <s v="Storage Ambient (per Pallet)"/>
    <n v="2026"/>
    <n v="6"/>
    <s v="USD"/>
    <n v="115.89"/>
    <n v="1"/>
    <n v="115.89"/>
    <x v="0"/>
    <m/>
    <m/>
  </r>
  <r>
    <s v="ELI LILLY"/>
    <s v="Others"/>
    <x v="8"/>
    <s v="Argentina"/>
    <x v="6"/>
    <n v="40700"/>
    <s v="Revenues - Third Parties"/>
    <m/>
    <s v="Comparator"/>
    <n v="2026"/>
    <n v="6"/>
    <s v="USD"/>
    <n v="153744.85"/>
    <n v="1"/>
    <n v="153744.85"/>
    <x v="0"/>
    <n v="1"/>
    <m/>
  </r>
  <r>
    <s v="OTH CUST"/>
    <s v="Others"/>
    <x v="6"/>
    <s v="Argentina"/>
    <x v="2"/>
    <n v="40700"/>
    <s v="Revenues - Third Parties"/>
    <m/>
    <s v="Annual Rebate"/>
    <n v="2026"/>
    <n v="6"/>
    <s v="USD"/>
    <n v="2926.2899999999936"/>
    <n v="1"/>
    <n v="2926.2899999999936"/>
    <x v="0"/>
    <s v="Not Applicable"/>
    <m/>
  </r>
  <r>
    <s v="ELI LILLY"/>
    <s v="I8F-MC-GPIJ (CAM)"/>
    <x v="8"/>
    <s v="Argentina"/>
    <x v="1"/>
    <n v="40700"/>
    <s v="Revenues - Third Parties"/>
    <m/>
    <s v="PTC Duties"/>
    <n v="2026"/>
    <n v="6"/>
    <s v="USD"/>
    <n v="-10449.531703478882"/>
    <n v="1"/>
    <n v="-10449.531703478882"/>
    <x v="0"/>
    <n v="1"/>
    <m/>
  </r>
  <r>
    <s v="ELI LILLY"/>
    <s v="J2A-MC-GZPO (CAM)"/>
    <x v="8"/>
    <s v="Argentina"/>
    <x v="1"/>
    <n v="40700"/>
    <s v="Revenues - Third Parties"/>
    <m/>
    <s v="PTC Duties"/>
    <n v="2026"/>
    <n v="6"/>
    <s v="USD"/>
    <n v="0"/>
    <n v="1"/>
    <n v="0"/>
    <x v="0"/>
    <n v="1"/>
    <m/>
  </r>
  <r>
    <s v="ELI LILLY"/>
    <s v="J2O-MC-EKBG (CAM)"/>
    <x v="8"/>
    <s v="Argentina"/>
    <x v="1"/>
    <n v="40700"/>
    <s v="Revenues - Third Parties"/>
    <m/>
    <s v="PTC Duties"/>
    <n v="2026"/>
    <n v="6"/>
    <s v="USD"/>
    <n v="0"/>
    <n v="1"/>
    <n v="0"/>
    <x v="0"/>
    <n v="1"/>
    <m/>
  </r>
  <r>
    <s v="ELI LILLY"/>
    <s v="J2S-MC-GZMR (CAM)"/>
    <x v="8"/>
    <s v="Argentina"/>
    <x v="1"/>
    <n v="40700"/>
    <s v="Revenues - Third Parties"/>
    <m/>
    <s v="PTC Duties"/>
    <n v="2026"/>
    <n v="6"/>
    <s v="USD"/>
    <n v="0"/>
    <n v="1"/>
    <n v="0"/>
    <x v="0"/>
    <n v="1"/>
    <m/>
  </r>
  <r>
    <s v="ELI LILLY"/>
    <s v="J3R-MC-YDAO (CAM)"/>
    <x v="8"/>
    <s v="Argentina"/>
    <x v="1"/>
    <n v="40700"/>
    <s v="Revenues - Third Parties"/>
    <m/>
    <s v="PTC Duties"/>
    <n v="2026"/>
    <n v="6"/>
    <s v="USD"/>
    <n v="0"/>
    <n v="1"/>
    <n v="0"/>
    <x v="0"/>
    <n v="1"/>
    <m/>
  </r>
  <r>
    <s v="ELI LILLY"/>
    <s v="J2G-OX-Y049"/>
    <x v="8"/>
    <s v="Argentina"/>
    <x v="1"/>
    <n v="40700"/>
    <s v="Revenues - Third Parties"/>
    <m/>
    <s v="PTC Duties"/>
    <n v="2026"/>
    <n v="6"/>
    <s v="USD"/>
    <n v="-546.01130718750005"/>
    <n v="1"/>
    <n v="-546.01130718750005"/>
    <x v="0"/>
    <n v="1"/>
    <m/>
  </r>
  <r>
    <s v="ELI LILLY"/>
    <s v="I1F-MC-RHCG"/>
    <x v="8"/>
    <s v="Argentina"/>
    <x v="1"/>
    <n v="40700"/>
    <s v="Revenues - Third Parties"/>
    <m/>
    <s v="PTC Duties"/>
    <n v="2026"/>
    <n v="6"/>
    <s v="USD"/>
    <n v="-1065.9526648554915"/>
    <n v="1"/>
    <n v="-1065.9526648554915"/>
    <x v="0"/>
    <n v="1"/>
    <m/>
  </r>
  <r>
    <s v="ELI LILLY"/>
    <s v="I3Y-MC-JPEF"/>
    <x v="8"/>
    <s v="Argentina"/>
    <x v="1"/>
    <n v="40700"/>
    <s v="Revenues - Third Parties"/>
    <m/>
    <s v="PTC Duties"/>
    <n v="2026"/>
    <n v="6"/>
    <s v="USD"/>
    <n v="-4192.7926556511175"/>
    <n v="1"/>
    <n v="-4192.7926556511175"/>
    <x v="0"/>
    <n v="1"/>
    <m/>
  </r>
  <r>
    <s v="ELI LILLY"/>
    <s v="I8F-MC-GPIJ"/>
    <x v="8"/>
    <s v="Argentina"/>
    <x v="1"/>
    <n v="40700"/>
    <s v="Revenues - Third Parties"/>
    <m/>
    <s v="PTC Duties"/>
    <n v="2026"/>
    <n v="6"/>
    <s v="USD"/>
    <n v="-12722.332844272381"/>
    <n v="1"/>
    <n v="-12722.332844272381"/>
    <x v="0"/>
    <n v="1"/>
    <m/>
  </r>
  <r>
    <s v="ELI LILLY"/>
    <s v="I8F-MC-GPHE"/>
    <x v="8"/>
    <s v="Argentina"/>
    <x v="1"/>
    <n v="40700"/>
    <s v="Revenues - Third Parties"/>
    <m/>
    <s v="PTC Duties"/>
    <n v="2026"/>
    <n v="6"/>
    <s v="USD"/>
    <n v="-3804.3804130205081"/>
    <n v="1"/>
    <n v="-3804.3804130205081"/>
    <x v="0"/>
    <n v="1"/>
    <m/>
  </r>
  <r>
    <s v="ELI LILLY"/>
    <s v="J2J-MC-JZLH"/>
    <x v="8"/>
    <s v="Argentina"/>
    <x v="1"/>
    <n v="40700"/>
    <s v="Revenues - Third Parties"/>
    <m/>
    <s v="PTC Duties"/>
    <n v="2026"/>
    <n v="6"/>
    <s v="USD"/>
    <n v="-9113.8102206298081"/>
    <n v="1"/>
    <n v="-9113.8102206298081"/>
    <x v="0"/>
    <n v="1"/>
    <m/>
  </r>
  <r>
    <s v="ELI LILLY"/>
    <s v="J1I-MC-GZQA"/>
    <x v="8"/>
    <s v="Argentina"/>
    <x v="1"/>
    <n v="40700"/>
    <s v="Revenues - Third Parties"/>
    <m/>
    <s v="PTC Duties"/>
    <n v="2026"/>
    <n v="6"/>
    <s v="USD"/>
    <n v="-9709.3949284951996"/>
    <n v="1"/>
    <n v="-9709.3949284951996"/>
    <x v="0"/>
    <n v="1"/>
    <m/>
  </r>
  <r>
    <s v="ELI LILLY"/>
    <s v="J1I-MC-GZBO"/>
    <x v="8"/>
    <s v="Argentina"/>
    <x v="1"/>
    <n v="40700"/>
    <s v="Revenues - Third Parties"/>
    <m/>
    <s v="PTC Duties"/>
    <n v="2026"/>
    <n v="6"/>
    <s v="USD"/>
    <n v="-54236.174769663972"/>
    <n v="1"/>
    <n v="-54236.174769663972"/>
    <x v="0"/>
    <n v="1"/>
    <m/>
  </r>
  <r>
    <s v="ELI LILLY"/>
    <s v="J3L-MC-EZEF"/>
    <x v="8"/>
    <s v="Argentina"/>
    <x v="1"/>
    <n v="40700"/>
    <s v="Revenues - Third Parties"/>
    <m/>
    <s v="PTC Duties"/>
    <n v="2026"/>
    <n v="6"/>
    <s v="USD"/>
    <n v="-8108.436232126438"/>
    <n v="1"/>
    <n v="-8108.436232126438"/>
    <x v="0"/>
    <n v="1"/>
    <m/>
  </r>
  <r>
    <s v="ELI LILLY"/>
    <s v="I8F-MC-GPIX"/>
    <x v="8"/>
    <s v="Argentina"/>
    <x v="1"/>
    <n v="40700"/>
    <s v="Revenues - Third Parties"/>
    <m/>
    <s v="PTC Duties"/>
    <n v="2026"/>
    <n v="6"/>
    <s v="USD"/>
    <n v="-4002.8213364520748"/>
    <n v="1"/>
    <n v="-4002.8213364520748"/>
    <x v="0"/>
    <n v="1"/>
    <m/>
  </r>
  <r>
    <s v="ELI LILLY"/>
    <s v="J2A-MC-GZPO"/>
    <x v="8"/>
    <s v="Argentina"/>
    <x v="1"/>
    <n v="40700"/>
    <s v="Revenues - Third Parties"/>
    <m/>
    <s v="PTC Duties"/>
    <n v="2026"/>
    <n v="6"/>
    <s v="USD"/>
    <n v="-15737.114852462384"/>
    <n v="1"/>
    <n v="-15737.114852462384"/>
    <x v="0"/>
    <n v="1"/>
    <m/>
  </r>
  <r>
    <s v="ELI LILLY"/>
    <s v="J2A-MC-GZPL"/>
    <x v="8"/>
    <s v="Argentina"/>
    <x v="1"/>
    <n v="40700"/>
    <s v="Revenues - Third Parties"/>
    <m/>
    <s v="PTC Duties"/>
    <n v="2026"/>
    <n v="6"/>
    <s v="USD"/>
    <n v="-8696.7228607030975"/>
    <n v="1"/>
    <n v="-8696.7228607030975"/>
    <x v="0"/>
    <n v="1"/>
    <m/>
  </r>
  <r>
    <s v="ELI LILLY"/>
    <s v="J2O-MC-EKBG"/>
    <x v="8"/>
    <s v="Argentina"/>
    <x v="1"/>
    <n v="40700"/>
    <s v="Revenues - Third Parties"/>
    <m/>
    <s v="PTC Duties"/>
    <n v="2026"/>
    <n v="6"/>
    <s v="USD"/>
    <n v="-68682.236611770713"/>
    <n v="1"/>
    <n v="-68682.236611770713"/>
    <x v="0"/>
    <n v="1"/>
    <m/>
  </r>
  <r>
    <s v="ELI LILLY"/>
    <s v="J2S-MC-GZMK"/>
    <x v="8"/>
    <s v="Argentina"/>
    <x v="1"/>
    <n v="40700"/>
    <s v="Revenues - Third Parties"/>
    <m/>
    <s v="PTC Duties"/>
    <n v="2026"/>
    <n v="6"/>
    <s v="USD"/>
    <n v="-2137.9156375144512"/>
    <n v="1"/>
    <n v="-2137.9156375144512"/>
    <x v="0"/>
    <n v="1"/>
    <m/>
  </r>
  <r>
    <s v="ELI LILLY"/>
    <s v="J2A-MC-GZPW"/>
    <x v="8"/>
    <s v="Argentina"/>
    <x v="1"/>
    <n v="40700"/>
    <s v="Revenues - Third Parties"/>
    <m/>
    <s v="PTC Duties"/>
    <n v="2026"/>
    <n v="6"/>
    <s v="USD"/>
    <n v="-17098.328341832697"/>
    <n v="1"/>
    <n v="-17098.328341832697"/>
    <x v="0"/>
    <n v="1"/>
    <m/>
  </r>
  <r>
    <s v="ELI LILLY"/>
    <s v="J4P-MC-IYAC"/>
    <x v="8"/>
    <s v="Argentina"/>
    <x v="1"/>
    <n v="40700"/>
    <s v="Revenues - Third Parties"/>
    <m/>
    <s v="PTC Duties"/>
    <n v="2026"/>
    <n v="6"/>
    <s v="USD"/>
    <n v="-3858.2892725663714"/>
    <n v="1"/>
    <n v="-3858.2892725663714"/>
    <x v="0"/>
    <n v="1"/>
    <m/>
  </r>
  <r>
    <s v="ELI LILLY"/>
    <s v="N1T-MC-RT01"/>
    <x v="8"/>
    <s v="Argentina"/>
    <x v="1"/>
    <n v="40700"/>
    <s v="Revenues - Third Parties"/>
    <m/>
    <s v="PTC Duties"/>
    <n v="2026"/>
    <n v="6"/>
    <s v="USD"/>
    <n v="-3812.6607677699858"/>
    <n v="1"/>
    <n v="-3812.6607677699858"/>
    <x v="0"/>
    <n v="1"/>
    <m/>
  </r>
  <r>
    <s v="ELI LILLY"/>
    <s v="_x0009_J6E-MC-KWAM"/>
    <x v="8"/>
    <s v="Argentina"/>
    <x v="1"/>
    <n v="40700"/>
    <s v="Revenues - Third Parties"/>
    <m/>
    <s v="PTC Duties"/>
    <n v="2026"/>
    <n v="6"/>
    <s v="USD"/>
    <n v="-10303.210406642676"/>
    <n v="1"/>
    <n v="-10303.210406642676"/>
    <x v="0"/>
    <n v="1"/>
    <m/>
  </r>
  <r>
    <s v="ELI LILLY"/>
    <s v="J6M-MC-JSGD"/>
    <x v="8"/>
    <s v="Argentina"/>
    <x v="1"/>
    <n v="40700"/>
    <s v="Revenues - Third Parties"/>
    <m/>
    <s v="PTC Duties"/>
    <n v="2026"/>
    <n v="6"/>
    <s v="USD"/>
    <n v="-87024.106530903984"/>
    <n v="1"/>
    <n v="-87024.106530903984"/>
    <x v="0"/>
    <n v="1"/>
    <m/>
  </r>
  <r>
    <s v="J &amp; J"/>
    <s v="Janssen Storage of temperature monitors"/>
    <x v="1"/>
    <s v="Argentina"/>
    <x v="1"/>
    <n v="40700"/>
    <s v="Revenues - Third Parties"/>
    <m/>
    <s v="PTC Duties"/>
    <n v="2026"/>
    <n v="6"/>
    <s v="USD"/>
    <n v="-1273.6633336705202"/>
    <n v="1"/>
    <n v="-1273.6633336705202"/>
    <x v="0"/>
    <n v="1"/>
    <m/>
  </r>
  <r>
    <s v="PFIZER"/>
    <s v="C1091009 (CAM)"/>
    <x v="3"/>
    <s v="Argentina"/>
    <x v="1"/>
    <n v="40700"/>
    <s v="Revenues - Third Parties"/>
    <m/>
    <s v="PTC Duties"/>
    <n v="2026"/>
    <n v="6"/>
    <s v="USD"/>
    <n v="-900.48368280360853"/>
    <n v="1"/>
    <n v="-900.48368280360853"/>
    <x v="0"/>
    <n v="1"/>
    <m/>
  </r>
  <r>
    <s v="ASTRAZENECA"/>
    <s v="D3250C00024"/>
    <x v="9"/>
    <s v="Argentina"/>
    <x v="1"/>
    <n v="40700"/>
    <s v="Revenues - Third Parties"/>
    <m/>
    <s v="PTC Duties"/>
    <n v="2026"/>
    <n v="6"/>
    <s v="USD"/>
    <n v="-16336.481561140414"/>
    <n v="1"/>
    <n v="-16336.481561140414"/>
    <x v="0"/>
    <n v="1"/>
    <m/>
  </r>
  <r>
    <s v="ASTRAZENECA"/>
    <s v="D6972C00002"/>
    <x v="9"/>
    <s v="Argentina"/>
    <x v="1"/>
    <n v="40700"/>
    <s v="Revenues - Third Parties"/>
    <m/>
    <s v="PTC Duties"/>
    <n v="2026"/>
    <n v="6"/>
    <s v="USD"/>
    <n v="-18940.054413711005"/>
    <n v="1"/>
    <n v="-18940.054413711005"/>
    <x v="0"/>
    <n v="1"/>
    <m/>
  </r>
  <r>
    <s v="ASTRAZENECA"/>
    <s v="D6972C00003"/>
    <x v="9"/>
    <s v="Argentina"/>
    <x v="1"/>
    <n v="40700"/>
    <s v="Revenues - Third Parties"/>
    <m/>
    <s v="PTC Duties"/>
    <n v="2026"/>
    <n v="6"/>
    <s v="USD"/>
    <n v="-1779.9201003646565"/>
    <n v="1"/>
    <n v="-1779.9201003646565"/>
    <x v="0"/>
    <n v="1"/>
    <m/>
  </r>
  <r>
    <s v="ASTRAZENECA"/>
    <s v="D6972C00006"/>
    <x v="9"/>
    <s v="Argentina"/>
    <x v="1"/>
    <n v="40700"/>
    <s v="Revenues - Third Parties"/>
    <m/>
    <s v="PTC Duties"/>
    <n v="2026"/>
    <n v="6"/>
    <s v="USD"/>
    <n v="-1018.9897554358612"/>
    <n v="1"/>
    <n v="-1018.9897554358612"/>
    <x v="0"/>
    <n v="1"/>
    <m/>
  </r>
  <r>
    <s v="IQVIA"/>
    <s v="J3R-MC-YDAF (IQVIA)"/>
    <x v="10"/>
    <s v="Argentina"/>
    <x v="1"/>
    <n v="40700"/>
    <s v="Revenues - Third Parties"/>
    <m/>
    <s v="PTC Duties"/>
    <n v="2026"/>
    <n v="6"/>
    <s v="USD"/>
    <n v="-8245.9707149356218"/>
    <n v="1"/>
    <n v="-8245.9707149356218"/>
    <x v="0"/>
    <n v="1"/>
    <m/>
  </r>
  <r>
    <s v="ASTRAZENECA"/>
    <s v="D361BC00001"/>
    <x v="9"/>
    <s v="Argentina"/>
    <x v="1"/>
    <n v="40700"/>
    <s v="Revenues - Third Parties"/>
    <m/>
    <s v="PTC Duties"/>
    <n v="2026"/>
    <n v="6"/>
    <s v="USD"/>
    <n v="-2196.9158642519892"/>
    <n v="1"/>
    <n v="-2196.9158642519892"/>
    <x v="0"/>
    <n v="1"/>
    <m/>
  </r>
  <r>
    <s v="ASTRAZENECA"/>
    <s v="D967UC00001"/>
    <x v="9"/>
    <s v="Argentina"/>
    <x v="1"/>
    <n v="40700"/>
    <s v="Revenues - Third Parties"/>
    <m/>
    <s v="PTC Duties"/>
    <n v="2026"/>
    <n v="6"/>
    <s v="USD"/>
    <n v="-7172.3305884757219"/>
    <n v="1"/>
    <n v="-7172.3305884757219"/>
    <x v="0"/>
    <n v="1"/>
    <m/>
  </r>
  <r>
    <s v="ASTRAZENECA"/>
    <s v="D926PC00001"/>
    <x v="9"/>
    <s v="Argentina"/>
    <x v="1"/>
    <n v="40700"/>
    <s v="Revenues - Third Parties"/>
    <m/>
    <s v="PTC Duties"/>
    <n v="2026"/>
    <n v="6"/>
    <s v="USD"/>
    <n v="-4170.5090234344279"/>
    <n v="1"/>
    <n v="-4170.5090234344279"/>
    <x v="0"/>
    <n v="1"/>
    <m/>
  </r>
  <r>
    <s v="ASTRAZENECA"/>
    <s v="D533BC00001"/>
    <x v="9"/>
    <s v="Argentina"/>
    <x v="1"/>
    <n v="40700"/>
    <s v="Revenues - Third Parties"/>
    <m/>
    <s v="PTC Duties"/>
    <n v="2026"/>
    <n v="6"/>
    <s v="USD"/>
    <n v="-2233.8192282450464"/>
    <n v="1"/>
    <n v="-2233.8192282450464"/>
    <x v="0"/>
    <n v="1"/>
    <m/>
  </r>
  <r>
    <s v="ASTRAZENECA"/>
    <s v="D7630C00001"/>
    <x v="9"/>
    <s v="Argentina"/>
    <x v="1"/>
    <n v="40700"/>
    <s v="Revenues - Third Parties"/>
    <m/>
    <s v="PTC Duties"/>
    <n v="2026"/>
    <n v="6"/>
    <s v="USD"/>
    <n v="-9705.928130962433"/>
    <n v="1"/>
    <n v="-9705.928130962433"/>
    <x v="0"/>
    <n v="1"/>
    <m/>
  </r>
  <r>
    <s v="ASTRAZENECA"/>
    <s v="D3461C00030"/>
    <x v="9"/>
    <s v="Argentina"/>
    <x v="1"/>
    <n v="40700"/>
    <s v="Revenues - Third Parties"/>
    <m/>
    <s v="PTC Duties"/>
    <n v="2026"/>
    <n v="6"/>
    <s v="USD"/>
    <n v="-1246.3748437161753"/>
    <n v="1"/>
    <n v="-1246.3748437161753"/>
    <x v="0"/>
    <n v="1"/>
    <m/>
  </r>
  <r>
    <s v="ASTRAZENECA"/>
    <s v="D8535C00001"/>
    <x v="9"/>
    <s v="Argentina"/>
    <x v="1"/>
    <n v="40700"/>
    <s v="Revenues - Third Parties"/>
    <m/>
    <s v="PTC Duties"/>
    <n v="2026"/>
    <n v="6"/>
    <s v="USD"/>
    <n v="-11362.407448652972"/>
    <n v="1"/>
    <n v="-11362.407448652972"/>
    <x v="0"/>
    <n v="1"/>
    <m/>
  </r>
  <r>
    <s v="OTH CUST"/>
    <s v="FpA-AS-30094"/>
    <x v="11"/>
    <s v="Argentina"/>
    <x v="1"/>
    <n v="40700"/>
    <s v="Revenues - Third Parties"/>
    <m/>
    <s v="PTC Duties"/>
    <n v="2026"/>
    <n v="6"/>
    <s v="USD"/>
    <n v="-52422.059280057794"/>
    <n v="1"/>
    <n v="-52422.059280057794"/>
    <x v="0"/>
    <n v="1"/>
    <m/>
  </r>
  <r>
    <s v="ASTRAZENECA"/>
    <s v="D702FC00001"/>
    <x v="9"/>
    <s v="Argentina"/>
    <x v="1"/>
    <n v="40700"/>
    <s v="Revenues - Third Parties"/>
    <m/>
    <s v="PTC Duties"/>
    <n v="2026"/>
    <n v="6"/>
    <s v="USD"/>
    <n v="-2836.5495460002799"/>
    <n v="1"/>
    <n v="-2836.5495460002799"/>
    <x v="0"/>
    <n v="1"/>
    <m/>
  </r>
  <r>
    <s v="ASTRAZENECA"/>
    <s v="D6900C00003"/>
    <x v="9"/>
    <s v="Argentina"/>
    <x v="1"/>
    <n v="40700"/>
    <s v="Revenues - Third Parties"/>
    <m/>
    <s v="PTC Duties"/>
    <n v="2026"/>
    <n v="6"/>
    <s v="USD"/>
    <n v="-6036.9007154372921"/>
    <n v="1"/>
    <n v="-6036.9007154372921"/>
    <x v="0"/>
    <n v="1"/>
    <m/>
  </r>
  <r>
    <s v="ASTRAZENECA"/>
    <s v="D7860C00006"/>
    <x v="9"/>
    <s v="Argentina"/>
    <x v="1"/>
    <n v="40700"/>
    <s v="Revenues - Third Parties"/>
    <m/>
    <s v="PTC Duties"/>
    <n v="2026"/>
    <n v="6"/>
    <s v="USD"/>
    <n v="-1749.2897044041581"/>
    <n v="1"/>
    <n v="-1749.2897044041581"/>
    <x v="0"/>
    <n v="1"/>
    <m/>
  </r>
  <r>
    <s v="ASTRAZENECA"/>
    <s v="D7261C00005 Eluminate-2 (CAM)"/>
    <x v="9"/>
    <s v="Argentina"/>
    <x v="1"/>
    <n v="40700"/>
    <s v="Revenues - Third Parties"/>
    <m/>
    <s v="PTC Duties"/>
    <n v="2026"/>
    <n v="6"/>
    <s v="USD"/>
    <n v="-774.39450266249571"/>
    <n v="1"/>
    <n v="-774.39450266249571"/>
    <x v="0"/>
    <n v="1"/>
    <m/>
  </r>
  <r>
    <s v="ASTRAZENECA"/>
    <s v="D9440C00004"/>
    <x v="9"/>
    <s v="Argentina"/>
    <x v="1"/>
    <n v="40700"/>
    <s v="Revenues - Third Parties"/>
    <m/>
    <s v="PTC Duties"/>
    <n v="2026"/>
    <n v="6"/>
    <s v="USD"/>
    <n v="-6205.0889948403055"/>
    <n v="1"/>
    <n v="-6205.0889948403055"/>
    <x v="0"/>
    <n v="1"/>
    <m/>
  </r>
  <r>
    <s v="AMGEN"/>
    <n v="20180244"/>
    <x v="12"/>
    <s v="Argentina"/>
    <x v="1"/>
    <n v="40700"/>
    <s v="Revenues - Third Parties"/>
    <m/>
    <s v="PTC Duties"/>
    <n v="2026"/>
    <n v="6"/>
    <s v="USD"/>
    <n v="-10803.028271408548"/>
    <n v="1"/>
    <n v="-10803.028271408548"/>
    <x v="0"/>
    <n v="1"/>
    <m/>
  </r>
  <r>
    <s v="AMGEN"/>
    <n v="20190341"/>
    <x v="12"/>
    <s v="Argentina"/>
    <x v="1"/>
    <n v="40700"/>
    <s v="Revenues - Third Parties"/>
    <m/>
    <s v="PTC Duties"/>
    <n v="2026"/>
    <n v="6"/>
    <s v="USD"/>
    <n v="-75307.687639922064"/>
    <n v="1"/>
    <n v="-75307.687639922064"/>
    <x v="0"/>
    <n v="1"/>
    <m/>
  </r>
  <r>
    <s v="AMGEN"/>
    <n v="20230016"/>
    <x v="12"/>
    <s v="Argentina"/>
    <x v="1"/>
    <n v="40700"/>
    <s v="Revenues - Third Parties"/>
    <m/>
    <s v="PTC Duties"/>
    <n v="2026"/>
    <n v="6"/>
    <s v="USD"/>
    <n v="-2958.8101397745813"/>
    <n v="1"/>
    <n v="-2958.8101397745813"/>
    <x v="0"/>
    <n v="1"/>
    <m/>
  </r>
  <r>
    <s v="AMGEN"/>
    <n v="20210081"/>
    <x v="12"/>
    <s v="Argentina"/>
    <x v="1"/>
    <n v="40700"/>
    <s v="Revenues - Third Parties"/>
    <m/>
    <s v="PTC Duties"/>
    <n v="2026"/>
    <n v="6"/>
    <s v="USD"/>
    <n v="-166956.53444341692"/>
    <n v="1"/>
    <n v="-166956.53444341692"/>
    <x v="0"/>
    <n v="1"/>
    <m/>
  </r>
  <r>
    <s v="AMGEN"/>
    <n v="20210181"/>
    <x v="12"/>
    <s v="Argentina"/>
    <x v="1"/>
    <n v="40700"/>
    <s v="Revenues - Third Parties"/>
    <m/>
    <s v="PTC Duties"/>
    <n v="2026"/>
    <n v="6"/>
    <s v="USD"/>
    <n v="-2252.6882973104434"/>
    <n v="1"/>
    <n v="-2252.6882973104434"/>
    <x v="0"/>
    <n v="1"/>
    <m/>
  </r>
  <r>
    <s v="AMGEN"/>
    <n v="20220196"/>
    <x v="12"/>
    <s v="Argentina"/>
    <x v="1"/>
    <n v="40700"/>
    <s v="Revenues - Third Parties"/>
    <m/>
    <s v="PTC Duties"/>
    <n v="2026"/>
    <n v="6"/>
    <s v="USD"/>
    <n v="-7023.8260363376248"/>
    <n v="1"/>
    <n v="-7023.8260363376248"/>
    <x v="0"/>
    <n v="1"/>
    <m/>
  </r>
  <r>
    <s v="AMGEN"/>
    <n v="20230227"/>
    <x v="12"/>
    <s v="Argentina"/>
    <x v="1"/>
    <n v="40700"/>
    <s v="Revenues - Third Parties"/>
    <m/>
    <s v="PTC Duties"/>
    <n v="2026"/>
    <n v="6"/>
    <s v="USD"/>
    <n v="-9751.135075203365"/>
    <n v="1"/>
    <n v="-9751.135075203365"/>
    <x v="0"/>
    <n v="1"/>
    <m/>
  </r>
  <r>
    <s v="AMGEN"/>
    <n v="20210184"/>
    <x v="12"/>
    <s v="Argentina"/>
    <x v="1"/>
    <n v="40700"/>
    <s v="Revenues - Third Parties"/>
    <m/>
    <s v="PTC Duties"/>
    <n v="2026"/>
    <n v="6"/>
    <s v="USD"/>
    <n v="0"/>
    <n v="1"/>
    <n v="0"/>
    <x v="0"/>
    <n v="1"/>
    <m/>
  </r>
  <r>
    <s v="OTH CUST"/>
    <s v="ALXN1720-MG-301"/>
    <x v="13"/>
    <s v="Argentina"/>
    <x v="1"/>
    <n v="40700"/>
    <s v="Revenues - Third Parties"/>
    <m/>
    <s v="PTC Duties"/>
    <n v="2026"/>
    <n v="6"/>
    <s v="USD"/>
    <n v="-2536.2617200283485"/>
    <n v="1"/>
    <n v="-2536.2617200283485"/>
    <x v="0"/>
    <n v="1"/>
    <m/>
  </r>
  <r>
    <s v="OTH CUST"/>
    <s v="AK-US-001-0106"/>
    <x v="14"/>
    <s v="Argentina"/>
    <x v="1"/>
    <n v="40700"/>
    <s v="Revenues - Third Parties"/>
    <m/>
    <s v="PTC Duties"/>
    <n v="2026"/>
    <n v="6"/>
    <s v="USD"/>
    <n v="-7959.9447302088574"/>
    <n v="1"/>
    <n v="-7959.9447302088574"/>
    <x v="0"/>
    <n v="1"/>
    <m/>
  </r>
  <r>
    <s v="OTH CUST"/>
    <s v="ZB-106-SS-201"/>
    <x v="15"/>
    <s v="Argentina"/>
    <x v="1"/>
    <n v="40700"/>
    <s v="Revenues - Third Parties"/>
    <m/>
    <s v="PTC Duties"/>
    <n v="2026"/>
    <n v="6"/>
    <s v="USD"/>
    <n v="-2323.621783221668"/>
    <n v="1"/>
    <n v="-2323.621783221668"/>
    <x v="0"/>
    <n v="1"/>
    <m/>
  </r>
  <r>
    <s v="DEFERRED"/>
    <s v="Others"/>
    <x v="16"/>
    <s v="Argentina"/>
    <x v="1"/>
    <n v="40700"/>
    <s v="Revenues - Third Parties"/>
    <m/>
    <s v="PTC Duties - Reverse"/>
    <n v="2026"/>
    <n v="6"/>
    <s v="USD"/>
    <n v="0"/>
    <n v="1"/>
    <n v="0"/>
    <x v="0"/>
    <m/>
    <m/>
  </r>
  <r>
    <s v="DEFERRED"/>
    <s v="Others"/>
    <x v="16"/>
    <s v="Argentina"/>
    <x v="2"/>
    <n v="40700"/>
    <s v="Revenues - Third Parties"/>
    <m/>
    <s v="Adjustment due to services rendered between 16/03 - 31/03"/>
    <n v="2026"/>
    <n v="6"/>
    <s v="USD"/>
    <n v="-333351.197580037"/>
    <n v="1"/>
    <n v="-333351.197580037"/>
    <x v="0"/>
    <s v="Not Applicable"/>
    <m/>
  </r>
  <r>
    <s v="DEFERRED"/>
    <s v="Others"/>
    <x v="16"/>
    <s v="Argentina"/>
    <x v="0"/>
    <n v="40700"/>
    <s v="Revenues - Third Parties"/>
    <m/>
    <s v="Adjustment due to services rendered between 16/03 - 31/03"/>
    <n v="2026"/>
    <n v="6"/>
    <s v="USD"/>
    <n v="-150775.71961162699"/>
    <n v="1"/>
    <n v="-150775.71961162699"/>
    <x v="0"/>
    <s v="Not Applicable"/>
    <m/>
  </r>
  <r>
    <s v="DEFERRED"/>
    <s v="Others"/>
    <x v="16"/>
    <s v="Argentina"/>
    <x v="2"/>
    <n v="40700"/>
    <s v="Revenues - Third Parties"/>
    <m/>
    <s v="Adjustment Estimated Revenue of the month 16/03 - 15/04"/>
    <n v="2026"/>
    <n v="6"/>
    <s v="USD"/>
    <n v="-1379027.7183509001"/>
    <n v="1"/>
    <n v="-1379027.7183509001"/>
    <x v="0"/>
    <s v="Not Applicable"/>
    <m/>
  </r>
  <r>
    <s v="DEFERRED"/>
    <s v="Others"/>
    <x v="16"/>
    <s v="Argentina"/>
    <x v="1"/>
    <n v="40700"/>
    <s v="Revenues - Third Parties"/>
    <m/>
    <s v="PTC Duties (AMGEN)"/>
    <n v="2026"/>
    <n v="6"/>
    <s v="USD"/>
    <n v="0"/>
    <n v="1"/>
    <n v="0"/>
    <x v="0"/>
    <n v="1"/>
    <m/>
  </r>
  <r>
    <s v="DEFERRED"/>
    <s v="Others"/>
    <x v="16"/>
    <s v="Argentina"/>
    <x v="2"/>
    <n v="40700"/>
    <s v="Revenues - Third Parties"/>
    <m/>
    <s v="Estimated Revenue from 16/04 - 30/04"/>
    <n v="2026"/>
    <n v="6"/>
    <s v="USD"/>
    <n v="549597.30656818883"/>
    <n v="1"/>
    <n v="549597.30656818883"/>
    <x v="0"/>
    <s v="Not Applicable"/>
    <m/>
  </r>
  <r>
    <s v="DEFERRED"/>
    <s v="Others"/>
    <x v="16"/>
    <s v="Argentina"/>
    <x v="0"/>
    <n v="40700"/>
    <s v="Revenues - Third Parties"/>
    <m/>
    <s v="Estimated Revenue from 16/04 - 30/04"/>
    <n v="2026"/>
    <n v="6"/>
    <s v="USD"/>
    <n v="166662.73562639981"/>
    <n v="1"/>
    <n v="166662.73562639981"/>
    <x v="0"/>
    <s v="Not Applicable"/>
    <m/>
  </r>
  <r>
    <s v="DEFERRED"/>
    <s v="Others"/>
    <x v="16"/>
    <s v="Argentina"/>
    <x v="2"/>
    <n v="40700"/>
    <s v="Revenues - Third Parties"/>
    <m/>
    <s v="Estimated Revenue of the month from 16/04 - 15/05"/>
    <n v="2026"/>
    <n v="6"/>
    <s v="USD"/>
    <n v="1194328.6528246379"/>
    <n v="1"/>
    <n v="1194328.6528246379"/>
    <x v="0"/>
    <s v="Not Applicable"/>
    <m/>
  </r>
  <r>
    <s v="DEFERRED"/>
    <s v="Others"/>
    <x v="16"/>
    <s v="Argentina"/>
    <x v="5"/>
    <n v="40700"/>
    <s v="Revenues - Third Parties"/>
    <m/>
    <s v="Provision NC Pfizer Storage"/>
    <n v="2026"/>
    <n v="6"/>
    <s v="USD"/>
    <n v="0"/>
    <n v="1"/>
    <n v="0"/>
    <x v="0"/>
    <n v="1"/>
    <m/>
  </r>
  <r>
    <s v="OTH CUST"/>
    <s v="Others"/>
    <x v="6"/>
    <s v="Argentina"/>
    <x v="5"/>
    <n v="40700"/>
    <s v="Revenues - Third Parties"/>
    <m/>
    <s v="Storage"/>
    <n v="2026"/>
    <n v="6"/>
    <s v="USD"/>
    <n v="-8896.2353430926596"/>
    <n v="1"/>
    <n v="-8896.2353430926596"/>
    <x v="0"/>
    <m/>
    <m/>
  </r>
  <r>
    <s v="OTH CUST"/>
    <s v="Others"/>
    <x v="6"/>
    <s v="Argentina"/>
    <x v="0"/>
    <n v="40700"/>
    <s v="Revenues - Third Parties"/>
    <m/>
    <s v="Distribution"/>
    <n v="2026"/>
    <n v="6"/>
    <s v="USD"/>
    <n v="-12454.729480329701"/>
    <n v="1"/>
    <n v="-12454.729480329701"/>
    <x v="0"/>
    <m/>
    <m/>
  </r>
  <r>
    <s v="OTH CUST"/>
    <s v="Others"/>
    <x v="6"/>
    <s v="Argentina"/>
    <x v="2"/>
    <n v="40700"/>
    <s v="Revenues - Third Parties"/>
    <m/>
    <s v="Freight"/>
    <n v="2026"/>
    <n v="6"/>
    <s v="USD"/>
    <n v="-14233.9765489483"/>
    <n v="1"/>
    <n v="-14233.9765489483"/>
    <x v="0"/>
    <n v="1"/>
    <m/>
  </r>
  <r>
    <s v="OTH CUST"/>
    <s v="Others"/>
    <x v="6"/>
    <s v="Argentina"/>
    <x v="5"/>
    <n v="40700"/>
    <s v="Revenues - Third Parties"/>
    <m/>
    <s v="Storage"/>
    <n v="2026"/>
    <n v="6"/>
    <s v="USD"/>
    <n v="0"/>
    <n v="1"/>
    <n v="0"/>
    <x v="0"/>
    <m/>
    <m/>
  </r>
  <r>
    <s v="OTH CUST"/>
    <s v="Others"/>
    <x v="6"/>
    <s v="Argentina"/>
    <x v="0"/>
    <n v="40700"/>
    <s v="Revenues - Third Parties"/>
    <m/>
    <s v="Distribution"/>
    <n v="2026"/>
    <n v="6"/>
    <s v="USD"/>
    <n v="0"/>
    <n v="1"/>
    <n v="0"/>
    <x v="0"/>
    <m/>
    <m/>
  </r>
  <r>
    <s v="OTH CUST"/>
    <s v="Others"/>
    <x v="6"/>
    <s v="Argentina"/>
    <x v="2"/>
    <n v="40700"/>
    <s v="Revenues - Third Parties"/>
    <m/>
    <s v="Freight"/>
    <n v="2026"/>
    <n v="6"/>
    <s v="USD"/>
    <n v="0"/>
    <n v="1"/>
    <n v="0"/>
    <x v="0"/>
    <n v="1"/>
    <m/>
  </r>
  <r>
    <s v="OTH CUST"/>
    <s v="Others"/>
    <x v="6"/>
    <s v="Argentina"/>
    <x v="0"/>
    <n v="40700"/>
    <s v="Revenues - Third Parties"/>
    <m/>
    <s v="Distribution"/>
    <n v="2026"/>
    <n v="6"/>
    <s v="USD"/>
    <n v="0"/>
    <n v="1"/>
    <n v="0"/>
    <x v="0"/>
    <m/>
    <m/>
  </r>
  <r>
    <s v="OTH CUST"/>
    <s v="Others"/>
    <x v="6"/>
    <s v="Argentina"/>
    <x v="7"/>
    <n v="40700"/>
    <s v="Revenues - Third Parties"/>
    <m/>
    <s v="FX Translation"/>
    <n v="2026"/>
    <n v="6"/>
    <s v="USD"/>
    <n v="0"/>
    <n v="1"/>
    <n v="0"/>
    <x v="0"/>
    <s v="Not Applicable"/>
    <m/>
  </r>
  <r>
    <s v="OTH CUST"/>
    <s v="Others"/>
    <x v="6"/>
    <s v="Argentina"/>
    <x v="3"/>
    <n v="40700"/>
    <s v="Revenues - Third Parties"/>
    <m/>
    <s v="FX Translation"/>
    <n v="2026"/>
    <n v="6"/>
    <s v="USD"/>
    <n v="301.85986799999773"/>
    <n v="1"/>
    <n v="301.85986799999773"/>
    <x v="0"/>
    <s v="Not Applicable"/>
    <m/>
  </r>
  <r>
    <s v="OTH CUST"/>
    <s v="Others"/>
    <x v="6"/>
    <s v="Argentina"/>
    <x v="5"/>
    <n v="40700"/>
    <s v="Revenues - Third Parties"/>
    <m/>
    <s v="FX Translation"/>
    <n v="2026"/>
    <n v="6"/>
    <s v="USD"/>
    <n v="18017.974884223426"/>
    <n v="1"/>
    <n v="18017.974884223426"/>
    <x v="0"/>
    <s v="Not Applicable"/>
    <m/>
  </r>
  <r>
    <s v="OTH CUST"/>
    <s v="Others"/>
    <x v="6"/>
    <s v="Argentina"/>
    <x v="0"/>
    <n v="40700"/>
    <s v="Revenues - Third Parties"/>
    <m/>
    <s v="FX Translation"/>
    <n v="2026"/>
    <n v="6"/>
    <s v="USD"/>
    <n v="23436.221353650559"/>
    <n v="1"/>
    <n v="23436.221353650559"/>
    <x v="0"/>
    <s v="Not Applicable"/>
    <m/>
  </r>
  <r>
    <s v="OTH CUST"/>
    <s v="Others"/>
    <x v="6"/>
    <s v="Argentina"/>
    <x v="1"/>
    <n v="40700"/>
    <s v="Revenues - Third Parties"/>
    <m/>
    <s v="FX Translation"/>
    <n v="2026"/>
    <n v="6"/>
    <s v="USD"/>
    <n v="62457.008119035512"/>
    <n v="1"/>
    <n v="62457.008119035512"/>
    <x v="0"/>
    <s v="Not Applicable"/>
    <m/>
  </r>
  <r>
    <s v="OTH CUST"/>
    <s v="Others"/>
    <x v="6"/>
    <s v="Argentina"/>
    <x v="2"/>
    <n v="40700"/>
    <s v="Revenues - Third Parties"/>
    <m/>
    <s v="FX Translation"/>
    <n v="2026"/>
    <n v="6"/>
    <s v="USD"/>
    <n v="23069.188513556495"/>
    <n v="1"/>
    <n v="23069.188513556495"/>
    <x v="0"/>
    <s v="Not Applicable"/>
    <m/>
  </r>
  <r>
    <s v="OTH CUST"/>
    <s v="Others"/>
    <x v="6"/>
    <s v="Argentina"/>
    <x v="4"/>
    <n v="40700"/>
    <s v="Revenues - Third Parties"/>
    <m/>
    <s v="FX Translation"/>
    <n v="2026"/>
    <n v="6"/>
    <s v="USD"/>
    <n v="3810.1252138875861"/>
    <n v="1"/>
    <n v="3810.1252138875861"/>
    <x v="0"/>
    <s v="Not Applicable"/>
    <m/>
  </r>
  <r>
    <s v="OTH CUST"/>
    <s v="Others"/>
    <x v="6"/>
    <s v="Argentina"/>
    <x v="7"/>
    <n v="40700"/>
    <s v="Revenues - Third Parties"/>
    <m/>
    <s v="FX Translation"/>
    <n v="2026"/>
    <n v="6"/>
    <s v="USD"/>
    <n v="-0.01"/>
    <n v="1"/>
    <n v="-0.01"/>
    <x v="0"/>
    <s v="Not Applicable"/>
    <m/>
  </r>
  <r>
    <s v="OTH CUST"/>
    <s v="Others"/>
    <x v="6"/>
    <s v="Argentina"/>
    <x v="6"/>
    <n v="40700"/>
    <s v="Revenues - Third Parties"/>
    <m/>
    <s v="FX Translation"/>
    <n v="2026"/>
    <n v="6"/>
    <s v="USD"/>
    <n v="5211.9504149999702"/>
    <n v="1"/>
    <n v="5211.9504149999702"/>
    <x v="0"/>
    <s v="Not Applicable"/>
    <m/>
  </r>
  <r>
    <s v="OTH CUST"/>
    <s v="Others"/>
    <x v="6"/>
    <s v="Argentina"/>
    <x v="0"/>
    <n v="40700"/>
    <s v="Revenues - Third Parties"/>
    <m/>
    <s v="FX Translation"/>
    <n v="2026"/>
    <n v="6"/>
    <s v="USD"/>
    <n v="-2198.8376897450071"/>
    <n v="1"/>
    <n v="-2198.8376897450071"/>
    <x v="0"/>
    <s v="Not Applicable"/>
    <m/>
  </r>
  <r>
    <s v="OTH CUST"/>
    <s v="Others"/>
    <x v="6"/>
    <s v="Argentina"/>
    <x v="1"/>
    <n v="40700"/>
    <s v="Revenues - Third Parties"/>
    <m/>
    <s v="FX Translation"/>
    <n v="2026"/>
    <n v="6"/>
    <s v="USD"/>
    <n v="-503.32619100112061"/>
    <n v="1"/>
    <n v="-503.32619100112061"/>
    <x v="0"/>
    <s v="Not Applicable"/>
    <m/>
  </r>
  <r>
    <s v="OTH CUST"/>
    <s v="Others"/>
    <x v="6"/>
    <s v="Argentina"/>
    <x v="2"/>
    <n v="40700"/>
    <s v="Revenues - Third Parties"/>
    <m/>
    <s v="FX Translation"/>
    <n v="2026"/>
    <n v="6"/>
    <s v="USD"/>
    <n v="-3354.3429141014349"/>
    <n v="1"/>
    <n v="-3354.3429141014349"/>
    <x v="0"/>
    <s v="Not Applicable"/>
    <m/>
  </r>
  <r>
    <s v="OTH CUST"/>
    <s v="Others"/>
    <x v="6"/>
    <s v="Argentina"/>
    <x v="3"/>
    <n v="40700"/>
    <s v="Revenues - Third Parties"/>
    <m/>
    <s v="FX Translation"/>
    <n v="2026"/>
    <n v="6"/>
    <s v="USD"/>
    <n v="-9.1867999997703009E-2"/>
    <n v="1"/>
    <n v="-9.1867999997703009E-2"/>
    <x v="0"/>
    <s v="Not Applicable"/>
    <m/>
  </r>
  <r>
    <s v="OTH CUST"/>
    <s v="Others"/>
    <x v="6"/>
    <s v="Argentina"/>
    <x v="4"/>
    <n v="40700"/>
    <s v="Revenues - Third Parties"/>
    <m/>
    <s v="FX Translation"/>
    <n v="2026"/>
    <n v="6"/>
    <s v="USD"/>
    <n v="-2098.0504138875622"/>
    <n v="1"/>
    <n v="-2098.0504138875622"/>
    <x v="0"/>
    <s v="Not Applicable"/>
    <m/>
  </r>
  <r>
    <s v="OTH CUST"/>
    <s v="Others"/>
    <x v="6"/>
    <s v="Argentina"/>
    <x v="5"/>
    <n v="40700"/>
    <s v="Revenues - Third Parties"/>
    <m/>
    <s v="FX Translation"/>
    <n v="2026"/>
    <n v="6"/>
    <s v="USD"/>
    <n v="-1685.0366958850063"/>
    <n v="1"/>
    <n v="-1685.0366958850063"/>
    <x v="0"/>
    <s v="Not Applicable"/>
    <m/>
  </r>
  <r>
    <s v="OTH CUST"/>
    <s v="Others"/>
    <x v="6"/>
    <s v="Argentina"/>
    <x v="6"/>
    <n v="40700"/>
    <s v="Revenues - Third Parties"/>
    <m/>
    <s v="FX Translation"/>
    <n v="2026"/>
    <n v="6"/>
    <s v="USD"/>
    <n v="0.1995850000239443"/>
    <n v="1"/>
    <n v="0.1995850000239443"/>
    <x v="0"/>
    <s v="Not Applicable"/>
    <m/>
  </r>
  <r>
    <s v="OTH CUST"/>
    <s v="Others"/>
    <x v="6"/>
    <s v="Argentina"/>
    <x v="7"/>
    <n v="40700"/>
    <s v="Revenues - Third Parties"/>
    <m/>
    <s v="FX Translation"/>
    <n v="2026"/>
    <n v="6"/>
    <s v="USD"/>
    <n v="0.01"/>
    <n v="1"/>
    <n v="0.01"/>
    <x v="0"/>
    <s v="Not Applicable"/>
    <m/>
  </r>
  <r>
    <s v="OTH CUST"/>
    <s v="Transfer Pricing"/>
    <x v="0"/>
    <s v="Allentown"/>
    <x v="0"/>
    <n v="40700"/>
    <s v="Revenues - Third Parties"/>
    <m/>
    <s v="Transfer Pricing"/>
    <n v="2026"/>
    <n v="6"/>
    <s v="USD"/>
    <n v="176213"/>
    <m/>
    <n v="176213"/>
    <x v="1"/>
    <s v="Not Applicable"/>
    <m/>
  </r>
  <r>
    <s v="OTH CUST"/>
    <s v="Transfer Pricing"/>
    <x v="0"/>
    <s v="Allentown"/>
    <x v="1"/>
    <n v="40700"/>
    <s v="Revenues - Third Parties"/>
    <m/>
    <s v="Transfer Pricing"/>
    <n v="2026"/>
    <n v="6"/>
    <s v="USD"/>
    <n v="10127"/>
    <m/>
    <n v="10127"/>
    <x v="1"/>
    <s v="Not Applicable"/>
    <m/>
  </r>
  <r>
    <s v="OTH CUST"/>
    <s v="Transfer Pricing"/>
    <x v="0"/>
    <s v="Allentown"/>
    <x v="2"/>
    <n v="40700"/>
    <s v="Revenues - Third Parties"/>
    <m/>
    <s v="Transfer Pricing"/>
    <n v="2026"/>
    <n v="6"/>
    <s v="USD"/>
    <n v="68400"/>
    <m/>
    <n v="68400"/>
    <x v="1"/>
    <s v="Not Applicable"/>
    <m/>
  </r>
  <r>
    <s v="OTH CUST"/>
    <s v="Transfer Pricing"/>
    <x v="0"/>
    <s v="Allentown"/>
    <x v="3"/>
    <n v="40700"/>
    <s v="Revenues - Third Parties"/>
    <m/>
    <s v="Transfer Pricing"/>
    <n v="2026"/>
    <n v="6"/>
    <s v="USD"/>
    <n v="174"/>
    <m/>
    <n v="174"/>
    <x v="1"/>
    <s v="Not Applicable"/>
    <m/>
  </r>
  <r>
    <s v="OTH CUST"/>
    <s v="Transfer Pricing"/>
    <x v="0"/>
    <s v="Allentown"/>
    <x v="4"/>
    <n v="40700"/>
    <s v="Revenues - Third Parties"/>
    <m/>
    <s v="Transfer Pricing"/>
    <n v="2026"/>
    <n v="6"/>
    <s v="USD"/>
    <n v="13037"/>
    <m/>
    <n v="13037"/>
    <x v="1"/>
    <s v="Not Applicable"/>
    <m/>
  </r>
  <r>
    <s v="OTH CUST"/>
    <s v="Transfer Pricing"/>
    <x v="0"/>
    <s v="Allentown"/>
    <x v="5"/>
    <n v="40700"/>
    <s v="Revenues - Third Parties"/>
    <m/>
    <s v="Transfer Pricing"/>
    <n v="2026"/>
    <n v="6"/>
    <s v="USD"/>
    <n v="116634"/>
    <m/>
    <n v="116634"/>
    <x v="1"/>
    <s v="Not Applicable"/>
    <m/>
  </r>
  <r>
    <s v="BAYER"/>
    <n v="20307"/>
    <x v="17"/>
    <s v="Mexico"/>
    <x v="5"/>
    <n v="40700"/>
    <s v="Revenues - Third Parties"/>
    <m/>
    <s v="Storage Samples (per Shelf)"/>
    <n v="2026"/>
    <n v="6"/>
    <s v="USD"/>
    <n v="201"/>
    <m/>
    <n v="201"/>
    <x v="1"/>
    <m/>
    <m/>
  </r>
  <r>
    <s v="BAYER"/>
    <s v="IMP21500"/>
    <x v="17"/>
    <s v="Mexico"/>
    <x v="0"/>
    <n v="40700"/>
    <s v="Revenues - Third Parties"/>
    <m/>
    <s v="Project Management Fee"/>
    <n v="2026"/>
    <n v="6"/>
    <s v="USD"/>
    <n v="385"/>
    <m/>
    <n v="385"/>
    <x v="1"/>
    <m/>
    <m/>
  </r>
  <r>
    <s v="BAYER"/>
    <s v="IMP21500"/>
    <x v="17"/>
    <s v="Mexico"/>
    <x v="5"/>
    <n v="40700"/>
    <s v="Revenues - Third Parties"/>
    <m/>
    <s v="Storage Samples (per Shelf)"/>
    <n v="2026"/>
    <n v="6"/>
    <s v="USD"/>
    <n v="201"/>
    <m/>
    <n v="201"/>
    <x v="1"/>
    <m/>
    <m/>
  </r>
  <r>
    <s v="BAYER"/>
    <s v="IMP22518"/>
    <x v="17"/>
    <s v="Mexico"/>
    <x v="5"/>
    <n v="40700"/>
    <s v="Revenues - Third Parties"/>
    <m/>
    <s v="Storage Samples (per Shelf)"/>
    <n v="2026"/>
    <n v="6"/>
    <s v="USD"/>
    <n v="201"/>
    <m/>
    <n v="201"/>
    <x v="1"/>
    <m/>
    <m/>
  </r>
  <r>
    <s v="BAYER"/>
    <s v="IMP22518"/>
    <x v="17"/>
    <s v="Mexico"/>
    <x v="0"/>
    <n v="40700"/>
    <s v="Revenues - Third Parties"/>
    <m/>
    <s v="Project Management Fee"/>
    <n v="2026"/>
    <n v="6"/>
    <s v="USD"/>
    <n v="469"/>
    <m/>
    <n v="469"/>
    <x v="1"/>
    <m/>
    <m/>
  </r>
  <r>
    <s v="BAYER"/>
    <s v="IMP22518"/>
    <x v="17"/>
    <s v="Mexico"/>
    <x v="5"/>
    <n v="40700"/>
    <s v="Revenues - Third Parties"/>
    <m/>
    <s v="Storage Ambient (per Shelf)"/>
    <n v="2026"/>
    <n v="6"/>
    <s v="USD"/>
    <n v="71"/>
    <m/>
    <n v="71"/>
    <x v="1"/>
    <m/>
    <m/>
  </r>
  <r>
    <s v="BAYER"/>
    <s v="IMP22518"/>
    <x v="17"/>
    <s v="Mexico"/>
    <x v="5"/>
    <n v="40700"/>
    <s v="Revenues - Third Parties"/>
    <m/>
    <s v="Storage of Labels Ambient (per Shelf)"/>
    <n v="2026"/>
    <n v="6"/>
    <s v="USD"/>
    <n v="71"/>
    <m/>
    <n v="71"/>
    <x v="1"/>
    <m/>
    <m/>
  </r>
  <r>
    <s v="ELI LILLY"/>
    <s v="I3Y-MC-JPBL - Comparator"/>
    <x v="8"/>
    <s v="Mexico"/>
    <x v="6"/>
    <n v="40700"/>
    <s v="Revenues - Third Parties"/>
    <m/>
    <s v="Comparator Freight"/>
    <n v="2026"/>
    <n v="6"/>
    <s v="USD"/>
    <n v="3000"/>
    <m/>
    <n v="3000"/>
    <x v="1"/>
    <m/>
    <m/>
  </r>
  <r>
    <s v="ELI LILLY"/>
    <s v="I3Y-MC-JPBL - Comparator"/>
    <x v="8"/>
    <s v="Mexico"/>
    <x v="6"/>
    <n v="40700"/>
    <s v="Revenues - Third Parties"/>
    <m/>
    <s v="Medication Purchase A (Per Unit)"/>
    <n v="2026"/>
    <n v="6"/>
    <s v="USD"/>
    <n v="44766"/>
    <m/>
    <n v="44766"/>
    <x v="1"/>
    <n v="1"/>
    <m/>
  </r>
  <r>
    <s v="ELI LILLY"/>
    <s v="I3Y-MC-JPBL - Comparator"/>
    <x v="8"/>
    <s v="Mexico"/>
    <x v="6"/>
    <n v="40700"/>
    <s v="Revenues - Third Parties"/>
    <m/>
    <s v="Procurement Fee A (Per Unit)"/>
    <n v="2026"/>
    <n v="6"/>
    <s v="USD"/>
    <n v="6267"/>
    <m/>
    <n v="6267"/>
    <x v="1"/>
    <m/>
    <m/>
  </r>
  <r>
    <s v="ELI LILLY"/>
    <s v="Lilly Admin and one-time costs"/>
    <x v="8"/>
    <s v="Mexico"/>
    <x v="0"/>
    <n v="40700"/>
    <s v="Revenues - Third Parties"/>
    <m/>
    <s v="Administrative fee"/>
    <n v="2026"/>
    <n v="6"/>
    <s v="USD"/>
    <n v="12265"/>
    <m/>
    <n v="12265"/>
    <x v="1"/>
    <m/>
    <m/>
  </r>
  <r>
    <s v="ELI LILLY"/>
    <s v="Lilly Admin and one-time costs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Lilly Admin and one-time costs"/>
    <x v="8"/>
    <s v="Mexico"/>
    <x v="4"/>
    <n v="40700"/>
    <s v="Revenues - Third Parties"/>
    <m/>
    <s v="Destruction (per Kg)"/>
    <n v="2026"/>
    <n v="6"/>
    <s v="USD"/>
    <n v="44"/>
    <m/>
    <n v="44"/>
    <x v="1"/>
    <n v="1"/>
    <m/>
  </r>
  <r>
    <s v="ELI LILLY"/>
    <s v="Lilly Admin and one-time costs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Lilly Admin and one-time costs"/>
    <x v="8"/>
    <s v="Mexico"/>
    <x v="5"/>
    <n v="40700"/>
    <s v="Revenues - Third Parties"/>
    <m/>
    <s v="Non-Drug Storage Ambient (per Pallet)"/>
    <n v="2026"/>
    <n v="6"/>
    <s v="USD"/>
    <n v="6878"/>
    <m/>
    <n v="6878"/>
    <x v="1"/>
    <m/>
    <m/>
  </r>
  <r>
    <s v="ELI LILLY"/>
    <s v="Lilly Admin and one-time costs"/>
    <x v="8"/>
    <s v="Mexico"/>
    <x v="1"/>
    <n v="40700"/>
    <s v="Revenues - Third Parties"/>
    <m/>
    <s v="PTC Duties"/>
    <n v="2026"/>
    <n v="6"/>
    <s v="USD"/>
    <n v="4240"/>
    <m/>
    <n v="4240"/>
    <x v="1"/>
    <n v="1"/>
    <m/>
  </r>
  <r>
    <s v="ELI LILLY"/>
    <s v="Lilly Admin and one-time costs"/>
    <x v="8"/>
    <s v="Mexico"/>
    <x v="5"/>
    <n v="40700"/>
    <s v="Revenues - Third Parties"/>
    <m/>
    <s v="Storage Ambient (per Shelf)"/>
    <n v="2026"/>
    <n v="6"/>
    <s v="USD"/>
    <n v="14104"/>
    <m/>
    <n v="14104"/>
    <x v="1"/>
    <m/>
    <m/>
  </r>
  <r>
    <s v="ELI LILLY"/>
    <s v="Lilly Admin and one-time costs"/>
    <x v="8"/>
    <s v="Mexico"/>
    <x v="5"/>
    <n v="40700"/>
    <s v="Revenues - Third Parties"/>
    <m/>
    <s v="Storage Controlled Drug - Ambient (per Shelf)"/>
    <n v="2026"/>
    <n v="6"/>
    <s v="USD"/>
    <n v="1012"/>
    <m/>
    <n v="1012"/>
    <x v="1"/>
    <m/>
    <m/>
  </r>
  <r>
    <s v="ELI LILLY"/>
    <s v="Lilly Admin and one-time costs"/>
    <x v="8"/>
    <s v="Mexico"/>
    <x v="5"/>
    <n v="40700"/>
    <s v="Revenues - Third Parties"/>
    <m/>
    <s v="Storage Frozen (per Shelf)"/>
    <n v="2026"/>
    <n v="6"/>
    <s v="USD"/>
    <n v="36068"/>
    <m/>
    <n v="36068"/>
    <x v="1"/>
    <m/>
    <m/>
  </r>
  <r>
    <s v="ELI LILLY"/>
    <s v="Lilly Admin and one-time costs"/>
    <x v="8"/>
    <s v="Mexico"/>
    <x v="5"/>
    <n v="40700"/>
    <s v="Revenues - Third Parties"/>
    <m/>
    <s v="Storage of Returns (per Shelf)"/>
    <n v="2026"/>
    <n v="6"/>
    <s v="USD"/>
    <n v="3996"/>
    <m/>
    <n v="3996"/>
    <x v="1"/>
    <m/>
    <m/>
  </r>
  <r>
    <s v="ELI LILLY"/>
    <s v="Lilly Admin and one-time costs"/>
    <x v="8"/>
    <s v="Mexico"/>
    <x v="5"/>
    <n v="40700"/>
    <s v="Revenues - Third Parties"/>
    <m/>
    <s v="Storage Refrigerated (per Shelf)"/>
    <n v="2026"/>
    <n v="6"/>
    <s v="USD"/>
    <n v="67859"/>
    <m/>
    <n v="67859"/>
    <x v="1"/>
    <m/>
    <m/>
  </r>
  <r>
    <s v="ELI LILLY"/>
    <s v="Lilly Admin and one-time costs"/>
    <x v="8"/>
    <s v="Mexico"/>
    <x v="5"/>
    <n v="40700"/>
    <s v="Revenues - Third Parties"/>
    <m/>
    <s v="Storage Ultra Frozen (per Shelf)"/>
    <n v="2026"/>
    <n v="6"/>
    <s v="USD"/>
    <n v="4142"/>
    <m/>
    <n v="4142"/>
    <x v="1"/>
    <m/>
    <m/>
  </r>
  <r>
    <s v="ELI LILLY"/>
    <s v="I3Y-MC-JPBL"/>
    <x v="8"/>
    <s v="Mexico"/>
    <x v="0"/>
    <n v="40700"/>
    <s v="Revenues - Third Parties"/>
    <m/>
    <s v="Carton Boxes (per Shipper)"/>
    <n v="2026"/>
    <n v="6"/>
    <s v="USD"/>
    <n v="44"/>
    <m/>
    <n v="44"/>
    <x v="1"/>
    <n v="1"/>
    <m/>
  </r>
  <r>
    <s v="ELI LILLY"/>
    <s v="I3Y-MC-JPBL"/>
    <x v="8"/>
    <s v="Mexico"/>
    <x v="2"/>
    <n v="40700"/>
    <s v="Revenues - Third Parties"/>
    <m/>
    <s v="Freight - Returns"/>
    <n v="2026"/>
    <n v="6"/>
    <s v="USD"/>
    <n v="114"/>
    <m/>
    <n v="114"/>
    <x v="1"/>
    <n v="1"/>
    <m/>
  </r>
  <r>
    <s v="ELI LILLY"/>
    <s v="I3Y-MC-JPBL"/>
    <x v="8"/>
    <s v="Mexico"/>
    <x v="2"/>
    <n v="40700"/>
    <s v="Revenues - Third Parties"/>
    <m/>
    <s v="Freight - Shipments"/>
    <n v="2026"/>
    <n v="6"/>
    <s v="USD"/>
    <n v="2384"/>
    <m/>
    <n v="2384"/>
    <x v="1"/>
    <n v="1"/>
    <m/>
  </r>
  <r>
    <s v="ELI LILLY"/>
    <s v="I3Y-MC-JPBL"/>
    <x v="8"/>
    <s v="Mexico"/>
    <x v="0"/>
    <n v="40700"/>
    <s v="Revenues - Third Parties"/>
    <m/>
    <s v="Pick and Pack (Refrigerated)"/>
    <n v="2026"/>
    <n v="6"/>
    <s v="USD"/>
    <n v="187"/>
    <m/>
    <n v="187"/>
    <x v="1"/>
    <m/>
    <m/>
  </r>
  <r>
    <s v="ELI LILLY"/>
    <s v="I3Y-MC-JPBL"/>
    <x v="8"/>
    <s v="Mexico"/>
    <x v="0"/>
    <n v="40700"/>
    <s v="Revenues - Third Parties"/>
    <m/>
    <s v="Refurbishment (per Shipper)"/>
    <n v="2026"/>
    <n v="6"/>
    <s v="USD"/>
    <n v="71"/>
    <m/>
    <n v="71"/>
    <x v="1"/>
    <m/>
    <m/>
  </r>
  <r>
    <s v="ELI LILLY"/>
    <s v="I3Y-MC-JPBL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I3Y-MC-JPBM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I3Y-MC-JPBM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3Y-MC-JPBM"/>
    <x v="8"/>
    <s v="Mexico"/>
    <x v="4"/>
    <n v="40700"/>
    <s v="Revenues - Third Parties"/>
    <m/>
    <s v="Destruction (per Kg)"/>
    <n v="2026"/>
    <n v="6"/>
    <s v="USD"/>
    <n v="44"/>
    <m/>
    <n v="44"/>
    <x v="1"/>
    <n v="1"/>
    <m/>
  </r>
  <r>
    <s v="ELI LILLY"/>
    <s v="I3Y-MC-JPBM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I3Y-MC-JPBM"/>
    <x v="8"/>
    <s v="Mexico"/>
    <x v="2"/>
    <n v="40700"/>
    <s v="Revenues - Third Parties"/>
    <m/>
    <s v="Freight - Shipments"/>
    <n v="2026"/>
    <n v="6"/>
    <s v="USD"/>
    <n v="394"/>
    <m/>
    <n v="394"/>
    <x v="1"/>
    <n v="1"/>
    <m/>
  </r>
  <r>
    <s v="ELI LILLY"/>
    <s v="I3Y-MC-JPBM"/>
    <x v="8"/>
    <s v="Mexico"/>
    <x v="1"/>
    <n v="40700"/>
    <s v="Revenues - Third Parties"/>
    <m/>
    <s v="PTC Duties"/>
    <n v="2026"/>
    <n v="6"/>
    <s v="USD"/>
    <n v="1390"/>
    <m/>
    <n v="1390"/>
    <x v="1"/>
    <n v="1"/>
    <m/>
  </r>
  <r>
    <s v="ELI LILLY"/>
    <s v="I3Y-MC-JPBM"/>
    <x v="8"/>
    <s v="Mexico"/>
    <x v="0"/>
    <n v="40700"/>
    <s v="Revenues - Third Parties"/>
    <m/>
    <s v="Receipt fee Ambient (per Batch)"/>
    <n v="2026"/>
    <n v="6"/>
    <s v="USD"/>
    <n v="196"/>
    <m/>
    <n v="196"/>
    <x v="1"/>
    <m/>
    <m/>
  </r>
  <r>
    <s v="ELI LILLY"/>
    <s v="I4V-MC-JAHX"/>
    <x v="8"/>
    <s v="Mexico"/>
    <x v="0"/>
    <n v="40700"/>
    <s v="Revenues - Third Parties"/>
    <m/>
    <s v="Ambient Shipment High Protection"/>
    <n v="2026"/>
    <n v="6"/>
    <s v="USD"/>
    <n v="749"/>
    <m/>
    <n v="749"/>
    <x v="1"/>
    <m/>
    <m/>
  </r>
  <r>
    <s v="ELI LILLY"/>
    <s v="I4V-MC-JAHX"/>
    <x v="8"/>
    <s v="Mexico"/>
    <x v="0"/>
    <n v="40700"/>
    <s v="Revenues - Third Parties"/>
    <m/>
    <s v="Ambient Shipment Low Protection"/>
    <n v="2026"/>
    <n v="6"/>
    <s v="USD"/>
    <n v="89"/>
    <m/>
    <n v="89"/>
    <x v="1"/>
    <m/>
    <m/>
  </r>
  <r>
    <s v="ELI LILLY"/>
    <s v="I4V-MC-JAHX"/>
    <x v="8"/>
    <s v="Mexico"/>
    <x v="0"/>
    <n v="40700"/>
    <s v="Revenues - Third Parties"/>
    <m/>
    <s v="Carton Boxes (per Shipper)"/>
    <n v="2026"/>
    <n v="6"/>
    <s v="USD"/>
    <n v="185"/>
    <m/>
    <n v="185"/>
    <x v="1"/>
    <n v="1"/>
    <m/>
  </r>
  <r>
    <s v="ELI LILLY"/>
    <s v="I4V-MC-JAHX"/>
    <x v="8"/>
    <s v="Mexico"/>
    <x v="2"/>
    <n v="40700"/>
    <s v="Revenues - Third Parties"/>
    <m/>
    <s v="Freight - Shipments"/>
    <n v="2026"/>
    <n v="6"/>
    <s v="USD"/>
    <n v="2859"/>
    <m/>
    <n v="2859"/>
    <x v="1"/>
    <n v="1"/>
    <m/>
  </r>
  <r>
    <s v="ELI LILLY"/>
    <s v="I4V-MC-JAHX"/>
    <x v="8"/>
    <s v="Mexico"/>
    <x v="0"/>
    <n v="40700"/>
    <s v="Revenues - Third Parties"/>
    <m/>
    <s v="Refurbishment (per Shipper)"/>
    <n v="2026"/>
    <n v="6"/>
    <s v="USD"/>
    <n v="285"/>
    <m/>
    <n v="285"/>
    <x v="1"/>
    <m/>
    <m/>
  </r>
  <r>
    <s v="ELI LILLY"/>
    <s v="I6T-MC-AMAP"/>
    <x v="8"/>
    <s v="Mexico"/>
    <x v="2"/>
    <n v="40700"/>
    <s v="Revenues - Third Parties"/>
    <m/>
    <s v="Freight - Shipments"/>
    <n v="2026"/>
    <n v="6"/>
    <s v="USD"/>
    <n v="1793"/>
    <m/>
    <n v="1793"/>
    <x v="1"/>
    <n v="1"/>
    <m/>
  </r>
  <r>
    <s v="ELI LILLY"/>
    <s v="I6T-MC-AMAP"/>
    <x v="8"/>
    <s v="Mexico"/>
    <x v="0"/>
    <n v="40700"/>
    <s v="Revenues - Third Parties"/>
    <m/>
    <s v="Carton Boxes (per Shipper)"/>
    <n v="2026"/>
    <n v="6"/>
    <s v="USD"/>
    <n v="22"/>
    <m/>
    <n v="22"/>
    <x v="1"/>
    <n v="1"/>
    <m/>
  </r>
  <r>
    <s v="ELI LILLY"/>
    <s v="I6T-MC-AMAP"/>
    <x v="8"/>
    <s v="Mexico"/>
    <x v="0"/>
    <n v="40700"/>
    <s v="Revenues - Third Parties"/>
    <m/>
    <s v="Pick and Pack (Refrigerated)"/>
    <n v="2026"/>
    <n v="6"/>
    <s v="USD"/>
    <n v="94"/>
    <m/>
    <n v="94"/>
    <x v="1"/>
    <m/>
    <m/>
  </r>
  <r>
    <s v="ELI LILLY"/>
    <s v="I6T-MC-AMAP"/>
    <x v="8"/>
    <s v="Mexico"/>
    <x v="0"/>
    <n v="40700"/>
    <s v="Revenues - Third Parties"/>
    <m/>
    <s v="Refurbishment (per Shipper)"/>
    <n v="2026"/>
    <n v="6"/>
    <s v="USD"/>
    <n v="36"/>
    <m/>
    <n v="36"/>
    <x v="1"/>
    <m/>
    <m/>
  </r>
  <r>
    <s v="ELI LILLY"/>
    <s v="I4V-MC-JAIP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J2G-MC-JZJC"/>
    <x v="8"/>
    <s v="Mexico"/>
    <x v="0"/>
    <n v="40700"/>
    <s v="Revenues - Third Parties"/>
    <m/>
    <s v="Ambient Shipment High Protection"/>
    <n v="2026"/>
    <n v="6"/>
    <s v="USD"/>
    <n v="94"/>
    <m/>
    <n v="94"/>
    <x v="1"/>
    <m/>
    <m/>
  </r>
  <r>
    <s v="ELI LILLY"/>
    <s v="J2G-MC-JZJC"/>
    <x v="8"/>
    <s v="Mexico"/>
    <x v="0"/>
    <n v="40700"/>
    <s v="Revenues - Third Parties"/>
    <m/>
    <s v="Ambient Shipment Low Protection"/>
    <n v="2026"/>
    <n v="6"/>
    <s v="USD"/>
    <n v="89"/>
    <m/>
    <n v="89"/>
    <x v="1"/>
    <m/>
    <m/>
  </r>
  <r>
    <s v="ELI LILLY"/>
    <s v="J2G-MC-JZJC"/>
    <x v="8"/>
    <s v="Mexico"/>
    <x v="0"/>
    <n v="40700"/>
    <s v="Revenues - Third Parties"/>
    <m/>
    <s v="Carton Boxes (per Shipper)"/>
    <n v="2026"/>
    <n v="6"/>
    <s v="USD"/>
    <n v="33"/>
    <m/>
    <n v="33"/>
    <x v="1"/>
    <n v="1"/>
    <m/>
  </r>
  <r>
    <s v="ELI LILLY"/>
    <s v="J2G-MC-JZJC"/>
    <x v="8"/>
    <s v="Mexico"/>
    <x v="2"/>
    <n v="40700"/>
    <s v="Revenues - Third Parties"/>
    <m/>
    <s v="Freight - Shipments"/>
    <n v="2026"/>
    <n v="6"/>
    <s v="USD"/>
    <n v="114"/>
    <m/>
    <n v="114"/>
    <x v="1"/>
    <n v="1"/>
    <m/>
  </r>
  <r>
    <s v="ELI LILLY"/>
    <s v="J2G-MC-JZJC"/>
    <x v="8"/>
    <s v="Mexico"/>
    <x v="0"/>
    <n v="40700"/>
    <s v="Revenues - Third Parties"/>
    <m/>
    <s v="Refurbishment (per Shipper)"/>
    <n v="2026"/>
    <n v="6"/>
    <s v="USD"/>
    <n v="36"/>
    <m/>
    <n v="36"/>
    <x v="1"/>
    <m/>
    <m/>
  </r>
  <r>
    <s v="ELI LILLY"/>
    <s v="I6T-MC-AMAX"/>
    <x v="8"/>
    <s v="Mexico"/>
    <x v="0"/>
    <n v="40700"/>
    <s v="Revenues - Third Parties"/>
    <m/>
    <s v="Carton Boxes (per Shipper)"/>
    <n v="2026"/>
    <n v="6"/>
    <s v="USD"/>
    <n v="22"/>
    <m/>
    <n v="22"/>
    <x v="1"/>
    <n v="1"/>
    <m/>
  </r>
  <r>
    <s v="ELI LILLY"/>
    <s v="I6T-MC-AMAX"/>
    <x v="8"/>
    <s v="Mexico"/>
    <x v="2"/>
    <n v="40700"/>
    <s v="Revenues - Third Parties"/>
    <m/>
    <s v="Freight - Shipments"/>
    <n v="2026"/>
    <n v="6"/>
    <s v="USD"/>
    <n v="915"/>
    <m/>
    <n v="915"/>
    <x v="1"/>
    <n v="1"/>
    <m/>
  </r>
  <r>
    <s v="ELI LILLY"/>
    <s v="I6T-MC-AMAX"/>
    <x v="8"/>
    <s v="Mexico"/>
    <x v="0"/>
    <n v="40700"/>
    <s v="Revenues - Third Parties"/>
    <m/>
    <s v="Pick and Pack (Refrigerated)"/>
    <n v="2026"/>
    <n v="6"/>
    <s v="USD"/>
    <n v="94"/>
    <m/>
    <n v="94"/>
    <x v="1"/>
    <m/>
    <m/>
  </r>
  <r>
    <s v="ELI LILLY"/>
    <s v="I6T-MC-AMAX"/>
    <x v="8"/>
    <s v="Mexico"/>
    <x v="0"/>
    <n v="40700"/>
    <s v="Revenues - Third Parties"/>
    <m/>
    <s v="Refurbishment (per Shipper)"/>
    <n v="2026"/>
    <n v="6"/>
    <s v="USD"/>
    <n v="36"/>
    <m/>
    <n v="36"/>
    <x v="1"/>
    <m/>
    <m/>
  </r>
  <r>
    <s v="ELI LILLY"/>
    <s v="I1F-MC-RHCG"/>
    <x v="8"/>
    <s v="Mexico"/>
    <x v="0"/>
    <n v="40700"/>
    <s v="Revenues - Third Parties"/>
    <m/>
    <s v="Carton Boxes (per Shipper)"/>
    <n v="2026"/>
    <n v="6"/>
    <s v="USD"/>
    <n v="65"/>
    <m/>
    <n v="65"/>
    <x v="1"/>
    <n v="1"/>
    <m/>
  </r>
  <r>
    <s v="ELI LILLY"/>
    <s v="I1F-MC-RHCG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1F-MC-RHCG"/>
    <x v="8"/>
    <s v="Mexico"/>
    <x v="2"/>
    <n v="40700"/>
    <s v="Revenues - Third Parties"/>
    <m/>
    <s v="Freight - Shipments"/>
    <n v="2026"/>
    <n v="6"/>
    <s v="USD"/>
    <n v="3008"/>
    <m/>
    <n v="3008"/>
    <x v="1"/>
    <n v="1"/>
    <m/>
  </r>
  <r>
    <s v="ELI LILLY"/>
    <s v="I1F-MC-RHCG"/>
    <x v="8"/>
    <s v="Mexico"/>
    <x v="0"/>
    <n v="40700"/>
    <s v="Revenues - Third Parties"/>
    <m/>
    <s v="Pick and Pack (Refrigerated)"/>
    <n v="2026"/>
    <n v="6"/>
    <s v="USD"/>
    <n v="281"/>
    <m/>
    <n v="281"/>
    <x v="1"/>
    <m/>
    <m/>
  </r>
  <r>
    <s v="ELI LILLY"/>
    <s v="I1F-MC-RHCG"/>
    <x v="8"/>
    <s v="Mexico"/>
    <x v="1"/>
    <n v="40700"/>
    <s v="Revenues - Third Parties"/>
    <m/>
    <s v="PTC Duties"/>
    <n v="2026"/>
    <n v="6"/>
    <s v="USD"/>
    <n v="2394"/>
    <m/>
    <n v="2394"/>
    <x v="1"/>
    <n v="1"/>
    <m/>
  </r>
  <r>
    <s v="ELI LILLY"/>
    <s v="I1F-MC-RHCG"/>
    <x v="8"/>
    <s v="Mexico"/>
    <x v="0"/>
    <n v="40700"/>
    <s v="Revenues - Third Parties"/>
    <m/>
    <s v="Refurbishment (per Shipper)"/>
    <n v="2026"/>
    <n v="6"/>
    <s v="USD"/>
    <n v="107"/>
    <m/>
    <n v="107"/>
    <x v="1"/>
    <m/>
    <m/>
  </r>
  <r>
    <s v="ELI LILLY"/>
    <s v="I5Q-MC-CGAS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I5Q-MC-CGAS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H8H-MC-LAHW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H8H-MC-LAHW"/>
    <x v="8"/>
    <s v="Mexico"/>
    <x v="4"/>
    <n v="40700"/>
    <s v="Revenues - Third Parties"/>
    <m/>
    <s v="Reconciliation of Returns (per Kit)"/>
    <n v="2026"/>
    <n v="6"/>
    <s v="USD"/>
    <n v="32"/>
    <m/>
    <n v="32"/>
    <x v="1"/>
    <m/>
    <m/>
  </r>
  <r>
    <s v="ELI LILLY"/>
    <s v="H8H-MC-LAHW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I4V-MC-KHAB"/>
    <x v="8"/>
    <s v="Mexico"/>
    <x v="4"/>
    <n v="40700"/>
    <s v="Revenues - Third Parties"/>
    <m/>
    <s v="Destruction (per Kg)"/>
    <n v="2026"/>
    <n v="6"/>
    <s v="USD"/>
    <n v="65"/>
    <m/>
    <n v="65"/>
    <x v="1"/>
    <n v="1"/>
    <m/>
  </r>
  <r>
    <s v="ELI LILLY"/>
    <s v="I4V-MC-KHAB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2J-OX-JZLC"/>
    <x v="8"/>
    <s v="Mexico"/>
    <x v="0"/>
    <n v="40700"/>
    <s v="Revenues - Third Parties"/>
    <m/>
    <s v="Ambient Shipment High Protection"/>
    <n v="2026"/>
    <n v="6"/>
    <s v="USD"/>
    <n v="187"/>
    <m/>
    <n v="187"/>
    <x v="1"/>
    <m/>
    <m/>
  </r>
  <r>
    <s v="ELI LILLY"/>
    <s v="J2J-OX-JZLC"/>
    <x v="8"/>
    <s v="Mexico"/>
    <x v="0"/>
    <n v="40700"/>
    <s v="Revenues - Third Parties"/>
    <m/>
    <s v="Ambient Shipment Low Protection"/>
    <n v="2026"/>
    <n v="6"/>
    <s v="USD"/>
    <n v="178"/>
    <m/>
    <n v="178"/>
    <x v="1"/>
    <m/>
    <m/>
  </r>
  <r>
    <s v="ELI LILLY"/>
    <s v="J2J-OX-JZLC"/>
    <x v="8"/>
    <s v="Mexico"/>
    <x v="0"/>
    <n v="40700"/>
    <s v="Revenues - Third Parties"/>
    <m/>
    <s v="Carton Boxes (per Shipper)"/>
    <n v="2026"/>
    <n v="6"/>
    <s v="USD"/>
    <n v="109"/>
    <m/>
    <n v="109"/>
    <x v="1"/>
    <n v="1"/>
    <m/>
  </r>
  <r>
    <s v="ELI LILLY"/>
    <s v="J2J-OX-JZLC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2J-OX-JZLC"/>
    <x v="8"/>
    <s v="Mexico"/>
    <x v="2"/>
    <n v="40700"/>
    <s v="Revenues - Third Parties"/>
    <m/>
    <s v="Freight - Returns"/>
    <n v="2026"/>
    <n v="6"/>
    <s v="USD"/>
    <n v="439"/>
    <m/>
    <n v="439"/>
    <x v="1"/>
    <n v="1"/>
    <m/>
  </r>
  <r>
    <s v="ELI LILLY"/>
    <s v="J2J-OX-JZLC"/>
    <x v="8"/>
    <s v="Mexico"/>
    <x v="2"/>
    <n v="40700"/>
    <s v="Revenues - Third Parties"/>
    <m/>
    <s v="Freight - Shipments"/>
    <n v="2026"/>
    <n v="6"/>
    <s v="USD"/>
    <n v="508"/>
    <m/>
    <n v="508"/>
    <x v="1"/>
    <n v="1"/>
    <m/>
  </r>
  <r>
    <s v="ELI LILLY"/>
    <s v="J2J-OX-JZLC"/>
    <x v="8"/>
    <s v="Mexico"/>
    <x v="0"/>
    <n v="40700"/>
    <s v="Revenues - Third Parties"/>
    <m/>
    <s v="Pick and Pack (Refrigerated)"/>
    <n v="2026"/>
    <n v="6"/>
    <s v="USD"/>
    <n v="187"/>
    <m/>
    <n v="187"/>
    <x v="1"/>
    <m/>
    <m/>
  </r>
  <r>
    <s v="ELI LILLY"/>
    <s v="J2J-OX-JZLC"/>
    <x v="8"/>
    <s v="Mexico"/>
    <x v="1"/>
    <n v="40700"/>
    <s v="Revenues - Third Parties"/>
    <m/>
    <s v="PTC Duties"/>
    <n v="2026"/>
    <n v="6"/>
    <s v="USD"/>
    <n v="5441"/>
    <m/>
    <n v="5441"/>
    <x v="1"/>
    <n v="1"/>
    <m/>
  </r>
  <r>
    <s v="ELI LILLY"/>
    <s v="J2J-OX-JZLC"/>
    <x v="8"/>
    <s v="Mexico"/>
    <x v="0"/>
    <n v="40700"/>
    <s v="Revenues - Third Parties"/>
    <m/>
    <s v="Refurbishment (per Shipper)"/>
    <n v="2026"/>
    <n v="6"/>
    <s v="USD"/>
    <n v="143"/>
    <m/>
    <n v="143"/>
    <x v="1"/>
    <m/>
    <m/>
  </r>
  <r>
    <s v="ELI LILLY"/>
    <s v="J2J-OX-JZLC"/>
    <x v="8"/>
    <s v="Mexico"/>
    <x v="4"/>
    <n v="40700"/>
    <s v="Revenues - Third Parties"/>
    <m/>
    <s v="Returns Receipt (per Receipt)"/>
    <n v="2026"/>
    <n v="6"/>
    <s v="USD"/>
    <n v="357"/>
    <m/>
    <n v="357"/>
    <x v="1"/>
    <m/>
    <m/>
  </r>
  <r>
    <s v="ELI LILLY"/>
    <s v="I5Q-MC-CGAT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I5Q-MC-CGAT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I8F-MC-GPIJ"/>
    <x v="8"/>
    <s v="Mexico"/>
    <x v="0"/>
    <n v="40700"/>
    <s v="Revenues - Third Parties"/>
    <m/>
    <s v="AoR per Receipt"/>
    <n v="2026"/>
    <n v="6"/>
    <s v="USD"/>
    <n v="205"/>
    <m/>
    <n v="205"/>
    <x v="1"/>
    <m/>
    <m/>
  </r>
  <r>
    <s v="ELI LILLY"/>
    <s v="I8F-MC-GPIJ"/>
    <x v="8"/>
    <s v="Mexico"/>
    <x v="0"/>
    <n v="40700"/>
    <s v="Revenues - Third Parties"/>
    <m/>
    <s v="Carton Boxes (per Shipper)"/>
    <n v="2026"/>
    <n v="6"/>
    <s v="USD"/>
    <n v="4091"/>
    <m/>
    <n v="4091"/>
    <x v="1"/>
    <n v="1"/>
    <m/>
  </r>
  <r>
    <s v="ELI LILLY"/>
    <s v="I8F-MC-GPIJ"/>
    <x v="8"/>
    <s v="Mexico"/>
    <x v="0"/>
    <n v="40700"/>
    <s v="Revenues - Third Parties"/>
    <m/>
    <s v="Customs Clearence"/>
    <n v="2026"/>
    <n v="6"/>
    <s v="USD"/>
    <n v="624"/>
    <m/>
    <n v="624"/>
    <x v="1"/>
    <m/>
    <m/>
  </r>
  <r>
    <s v="ELI LILLY"/>
    <s v="I8F-MC-GPIJ"/>
    <x v="8"/>
    <s v="Mexico"/>
    <x v="4"/>
    <n v="40700"/>
    <s v="Revenues - Third Parties"/>
    <m/>
    <s v="Destruction (per Kg)"/>
    <n v="2026"/>
    <n v="6"/>
    <s v="USD"/>
    <n v="65"/>
    <m/>
    <n v="65"/>
    <x v="1"/>
    <n v="1"/>
    <m/>
  </r>
  <r>
    <s v="ELI LILLY"/>
    <s v="I8F-MC-GPIJ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I8F-MC-GPIJ"/>
    <x v="8"/>
    <s v="Mexico"/>
    <x v="0"/>
    <n v="40700"/>
    <s v="Revenues - Third Parties"/>
    <m/>
    <s v="Expedited Receipt Fee"/>
    <n v="2026"/>
    <n v="6"/>
    <s v="USD"/>
    <n v="98"/>
    <m/>
    <n v="98"/>
    <x v="1"/>
    <m/>
    <m/>
  </r>
  <r>
    <s v="ELI LILLY"/>
    <s v="I8F-MC-GPIJ"/>
    <x v="8"/>
    <s v="Mexico"/>
    <x v="2"/>
    <n v="40700"/>
    <s v="Revenues - Third Parties"/>
    <m/>
    <s v="Freight - Returns"/>
    <n v="2026"/>
    <n v="6"/>
    <s v="USD"/>
    <n v="1373"/>
    <m/>
    <n v="1373"/>
    <x v="1"/>
    <n v="1"/>
    <m/>
  </r>
  <r>
    <s v="ELI LILLY"/>
    <s v="I8F-MC-GPIJ"/>
    <x v="8"/>
    <s v="Mexico"/>
    <x v="2"/>
    <n v="40700"/>
    <s v="Revenues - Third Parties"/>
    <m/>
    <s v="Freight - Shipments"/>
    <n v="2026"/>
    <n v="6"/>
    <s v="USD"/>
    <n v="219636"/>
    <m/>
    <n v="219636"/>
    <x v="1"/>
    <n v="1"/>
    <m/>
  </r>
  <r>
    <s v="ELI LILLY"/>
    <s v="I8F-MC-GPIJ"/>
    <x v="8"/>
    <s v="Mexico"/>
    <x v="0"/>
    <n v="40700"/>
    <s v="Revenues - Third Parties"/>
    <m/>
    <s v="Pick and Pack (Refrigerated)"/>
    <n v="2026"/>
    <n v="6"/>
    <s v="USD"/>
    <n v="14892"/>
    <m/>
    <n v="14892"/>
    <x v="1"/>
    <m/>
    <m/>
  </r>
  <r>
    <s v="ELI LILLY"/>
    <s v="I8F-MC-GPIJ"/>
    <x v="8"/>
    <s v="Mexico"/>
    <x v="1"/>
    <n v="40700"/>
    <s v="Revenues - Third Parties"/>
    <m/>
    <s v="PTC Duties"/>
    <n v="2026"/>
    <n v="6"/>
    <s v="USD"/>
    <n v="23140"/>
    <m/>
    <n v="23140"/>
    <x v="1"/>
    <n v="1"/>
    <m/>
  </r>
  <r>
    <s v="ELI LILLY"/>
    <s v="I8F-MC-GPIJ"/>
    <x v="8"/>
    <s v="Mexico"/>
    <x v="0"/>
    <n v="40700"/>
    <s v="Revenues - Third Parties"/>
    <m/>
    <s v="Receipt fee Refrigerated (per Batch)"/>
    <n v="2026"/>
    <n v="6"/>
    <s v="USD"/>
    <n v="589"/>
    <m/>
    <n v="589"/>
    <x v="1"/>
    <m/>
    <m/>
  </r>
  <r>
    <s v="ELI LILLY"/>
    <s v="I8F-MC-GPIJ"/>
    <x v="8"/>
    <s v="Mexico"/>
    <x v="0"/>
    <n v="40700"/>
    <s v="Revenues - Third Parties"/>
    <m/>
    <s v="Receipt more than 150 kits (per Hour)"/>
    <n v="2026"/>
    <n v="6"/>
    <s v="USD"/>
    <n v="1236"/>
    <m/>
    <n v="1236"/>
    <x v="1"/>
    <m/>
    <m/>
  </r>
  <r>
    <s v="ELI LILLY"/>
    <s v="I8F-MC-GPIJ"/>
    <x v="8"/>
    <s v="Mexico"/>
    <x v="0"/>
    <n v="40700"/>
    <s v="Revenues - Third Parties"/>
    <m/>
    <s v="Refurbishment (per Shipper)"/>
    <n v="2026"/>
    <n v="6"/>
    <s v="USD"/>
    <n v="6708"/>
    <m/>
    <n v="6708"/>
    <x v="1"/>
    <m/>
    <m/>
  </r>
  <r>
    <s v="ELI LILLY"/>
    <s v="I8F-MC-GPIJ"/>
    <x v="8"/>
    <s v="Mexico"/>
    <x v="4"/>
    <n v="40700"/>
    <s v="Revenues - Third Parties"/>
    <m/>
    <s v="Returns Receipt (per Receipt)"/>
    <n v="2026"/>
    <n v="6"/>
    <s v="USD"/>
    <n v="892"/>
    <m/>
    <n v="892"/>
    <x v="1"/>
    <m/>
    <m/>
  </r>
  <r>
    <s v="ELI LILLY"/>
    <s v="I8F-MC-GPHE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I8F-MC-GPHE"/>
    <x v="8"/>
    <s v="Mexico"/>
    <x v="0"/>
    <n v="40700"/>
    <s v="Revenues - Third Parties"/>
    <m/>
    <s v="Carton Boxes (per Shipper)"/>
    <n v="2026"/>
    <n v="6"/>
    <s v="USD"/>
    <n v="174"/>
    <m/>
    <n v="174"/>
    <x v="1"/>
    <n v="1"/>
    <m/>
  </r>
  <r>
    <s v="ELI LILLY"/>
    <s v="I8F-MC-GPHE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8F-MC-GPHE"/>
    <x v="8"/>
    <s v="Mexico"/>
    <x v="4"/>
    <n v="40700"/>
    <s v="Revenues - Third Parties"/>
    <m/>
    <s v="Destruction (per Kg)"/>
    <n v="2026"/>
    <n v="6"/>
    <s v="USD"/>
    <n v="152"/>
    <m/>
    <n v="152"/>
    <x v="1"/>
    <n v="1"/>
    <m/>
  </r>
  <r>
    <s v="ELI LILLY"/>
    <s v="I8F-MC-GPHE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I8F-MC-GPHE"/>
    <x v="8"/>
    <s v="Mexico"/>
    <x v="0"/>
    <n v="40700"/>
    <s v="Revenues - Third Parties"/>
    <m/>
    <s v="Expedited Receipt Fee"/>
    <n v="2026"/>
    <n v="6"/>
    <s v="USD"/>
    <n v="98"/>
    <m/>
    <n v="98"/>
    <x v="1"/>
    <m/>
    <m/>
  </r>
  <r>
    <s v="ELI LILLY"/>
    <s v="I8F-MC-GPHE"/>
    <x v="8"/>
    <s v="Mexico"/>
    <x v="2"/>
    <n v="40700"/>
    <s v="Revenues - Third Parties"/>
    <m/>
    <s v="Freight - Returns"/>
    <n v="2026"/>
    <n v="6"/>
    <s v="USD"/>
    <n v="934"/>
    <m/>
    <n v="934"/>
    <x v="1"/>
    <n v="1"/>
    <m/>
  </r>
  <r>
    <s v="ELI LILLY"/>
    <s v="I8F-MC-GPHE"/>
    <x v="8"/>
    <s v="Mexico"/>
    <x v="2"/>
    <n v="40700"/>
    <s v="Revenues - Third Parties"/>
    <m/>
    <s v="Freight - Shipments"/>
    <n v="2026"/>
    <n v="6"/>
    <s v="USD"/>
    <n v="11080"/>
    <m/>
    <n v="11080"/>
    <x v="1"/>
    <n v="1"/>
    <m/>
  </r>
  <r>
    <s v="ELI LILLY"/>
    <s v="I8F-MC-GPHE"/>
    <x v="8"/>
    <s v="Mexico"/>
    <x v="0"/>
    <n v="40700"/>
    <s v="Revenues - Third Parties"/>
    <m/>
    <s v="Pick and Pack (Refrigerated)"/>
    <n v="2026"/>
    <n v="6"/>
    <s v="USD"/>
    <n v="468"/>
    <m/>
    <n v="468"/>
    <x v="1"/>
    <m/>
    <m/>
  </r>
  <r>
    <s v="ELI LILLY"/>
    <s v="I8F-MC-GPHE"/>
    <x v="8"/>
    <s v="Mexico"/>
    <x v="1"/>
    <n v="40700"/>
    <s v="Revenues - Third Parties"/>
    <m/>
    <s v="PTC Duties"/>
    <n v="2026"/>
    <n v="6"/>
    <s v="USD"/>
    <n v="2572"/>
    <m/>
    <n v="2572"/>
    <x v="1"/>
    <n v="1"/>
    <m/>
  </r>
  <r>
    <s v="ELI LILLY"/>
    <s v="I8F-MC-GPHE"/>
    <x v="8"/>
    <s v="Mexico"/>
    <x v="0"/>
    <n v="40700"/>
    <s v="Revenues - Third Parties"/>
    <m/>
    <s v="Receipt fee Refrigerated (per Batch)"/>
    <n v="2026"/>
    <n v="6"/>
    <s v="USD"/>
    <n v="392"/>
    <m/>
    <n v="392"/>
    <x v="1"/>
    <m/>
    <m/>
  </r>
  <r>
    <s v="ELI LILLY"/>
    <s v="I8F-MC-GPHE"/>
    <x v="8"/>
    <s v="Mexico"/>
    <x v="0"/>
    <n v="40700"/>
    <s v="Revenues - Third Parties"/>
    <m/>
    <s v="Refurbishment (per Shipper)"/>
    <n v="2026"/>
    <n v="6"/>
    <s v="USD"/>
    <n v="285"/>
    <m/>
    <n v="285"/>
    <x v="1"/>
    <m/>
    <m/>
  </r>
  <r>
    <s v="ELI LILLY"/>
    <s v="I8F-MC-GPHE"/>
    <x v="8"/>
    <s v="Mexico"/>
    <x v="4"/>
    <n v="40700"/>
    <s v="Revenues - Third Parties"/>
    <m/>
    <s v="Returns Receipt (per Receipt)"/>
    <n v="2026"/>
    <n v="6"/>
    <s v="USD"/>
    <n v="357"/>
    <m/>
    <n v="357"/>
    <x v="1"/>
    <m/>
    <m/>
  </r>
  <r>
    <s v="ELI LILLY"/>
    <s v="J2T-MC-KGBI"/>
    <x v="8"/>
    <s v="Mexico"/>
    <x v="0"/>
    <n v="40700"/>
    <s v="Revenues - Third Parties"/>
    <m/>
    <s v="Carton Boxes (per Shipper)"/>
    <n v="2026"/>
    <n v="6"/>
    <s v="USD"/>
    <n v="44"/>
    <m/>
    <n v="44"/>
    <x v="1"/>
    <n v="1"/>
    <m/>
  </r>
  <r>
    <s v="ELI LILLY"/>
    <s v="J2T-MC-KGBI"/>
    <x v="8"/>
    <s v="Mexico"/>
    <x v="2"/>
    <n v="40700"/>
    <s v="Revenues - Third Parties"/>
    <m/>
    <s v="Freight - Shipments"/>
    <n v="2026"/>
    <n v="6"/>
    <s v="USD"/>
    <n v="2093"/>
    <m/>
    <n v="2093"/>
    <x v="1"/>
    <n v="1"/>
    <m/>
  </r>
  <r>
    <s v="ELI LILLY"/>
    <s v="J2T-MC-KGBI"/>
    <x v="8"/>
    <s v="Mexico"/>
    <x v="0"/>
    <n v="40700"/>
    <s v="Revenues - Third Parties"/>
    <m/>
    <s v="Pick and Pack (Refrigerated)"/>
    <n v="2026"/>
    <n v="6"/>
    <s v="USD"/>
    <n v="187"/>
    <m/>
    <n v="187"/>
    <x v="1"/>
    <m/>
    <m/>
  </r>
  <r>
    <s v="ELI LILLY"/>
    <s v="J2T-MC-KGBI"/>
    <x v="8"/>
    <s v="Mexico"/>
    <x v="0"/>
    <n v="40700"/>
    <s v="Revenues - Third Parties"/>
    <m/>
    <s v="Refurbishment (per Shipper)"/>
    <n v="2026"/>
    <n v="6"/>
    <s v="USD"/>
    <n v="71"/>
    <m/>
    <n v="71"/>
    <x v="1"/>
    <m/>
    <m/>
  </r>
  <r>
    <s v="ELI LILLY"/>
    <s v="J2J-MC-JZLH"/>
    <x v="8"/>
    <s v="Mexico"/>
    <x v="0"/>
    <n v="40700"/>
    <s v="Revenues - Third Parties"/>
    <m/>
    <s v="Ambient Shipment High Protection"/>
    <n v="2026"/>
    <n v="6"/>
    <s v="USD"/>
    <n v="1780"/>
    <m/>
    <n v="1780"/>
    <x v="1"/>
    <m/>
    <m/>
  </r>
  <r>
    <s v="ELI LILLY"/>
    <s v="J2J-MC-JZLH"/>
    <x v="8"/>
    <s v="Mexico"/>
    <x v="0"/>
    <n v="40700"/>
    <s v="Revenues - Third Parties"/>
    <m/>
    <s v="Ambient Shipment Low Protection"/>
    <n v="2026"/>
    <n v="6"/>
    <s v="USD"/>
    <n v="89"/>
    <m/>
    <n v="89"/>
    <x v="1"/>
    <m/>
    <m/>
  </r>
  <r>
    <s v="ELI LILLY"/>
    <s v="J2J-MC-JZLH"/>
    <x v="8"/>
    <s v="Mexico"/>
    <x v="0"/>
    <n v="40700"/>
    <s v="Revenues - Third Parties"/>
    <m/>
    <s v="Carton Boxes (per Shipper)"/>
    <n v="2026"/>
    <n v="6"/>
    <s v="USD"/>
    <n v="424"/>
    <m/>
    <n v="424"/>
    <x v="1"/>
    <n v="1"/>
    <m/>
  </r>
  <r>
    <s v="ELI LILLY"/>
    <s v="J2J-MC-JZLH"/>
    <x v="8"/>
    <s v="Mexico"/>
    <x v="4"/>
    <n v="40700"/>
    <s v="Revenues - Third Parties"/>
    <m/>
    <s v="Destruction (per Kg)"/>
    <n v="2026"/>
    <n v="6"/>
    <s v="USD"/>
    <n v="196"/>
    <m/>
    <n v="196"/>
    <x v="1"/>
    <n v="1"/>
    <m/>
  </r>
  <r>
    <s v="ELI LILLY"/>
    <s v="J2J-MC-JZLH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2J-MC-JZLH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J2J-MC-JZLH"/>
    <x v="8"/>
    <s v="Mexico"/>
    <x v="2"/>
    <n v="40700"/>
    <s v="Revenues - Third Parties"/>
    <m/>
    <s v="Freight - Shipments"/>
    <n v="2026"/>
    <n v="6"/>
    <s v="USD"/>
    <n v="15904"/>
    <m/>
    <n v="15904"/>
    <x v="1"/>
    <n v="1"/>
    <m/>
  </r>
  <r>
    <s v="ELI LILLY"/>
    <s v="J2J-MC-JZLH"/>
    <x v="8"/>
    <s v="Mexico"/>
    <x v="0"/>
    <n v="40700"/>
    <s v="Revenues - Third Parties"/>
    <m/>
    <s v="Refurbishment (per Shipper)"/>
    <n v="2026"/>
    <n v="6"/>
    <s v="USD"/>
    <n v="678"/>
    <m/>
    <n v="678"/>
    <x v="1"/>
    <m/>
    <m/>
  </r>
  <r>
    <s v="ELI LILLY"/>
    <s v="J2J-MC-JZLH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J2T-MC-KGBJ"/>
    <x v="8"/>
    <s v="Mexico"/>
    <x v="0"/>
    <n v="40700"/>
    <s v="Revenues - Third Parties"/>
    <m/>
    <s v="Carton Boxes (per Shipper)"/>
    <n v="2026"/>
    <n v="6"/>
    <s v="USD"/>
    <n v="22"/>
    <m/>
    <n v="22"/>
    <x v="1"/>
    <n v="1"/>
    <m/>
  </r>
  <r>
    <s v="ELI LILLY"/>
    <s v="J2T-MC-KGBJ"/>
    <x v="8"/>
    <s v="Mexico"/>
    <x v="4"/>
    <n v="40700"/>
    <s v="Revenues - Third Parties"/>
    <m/>
    <s v="Destruction (per Kg)"/>
    <n v="2026"/>
    <n v="6"/>
    <s v="USD"/>
    <n v="22"/>
    <m/>
    <n v="22"/>
    <x v="1"/>
    <n v="1"/>
    <m/>
  </r>
  <r>
    <s v="ELI LILLY"/>
    <s v="J2T-MC-KGBJ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2T-MC-KGBJ"/>
    <x v="8"/>
    <s v="Mexico"/>
    <x v="2"/>
    <n v="40700"/>
    <s v="Revenues - Third Parties"/>
    <m/>
    <s v="Freight - Shipments"/>
    <n v="2026"/>
    <n v="6"/>
    <s v="USD"/>
    <n v="1830"/>
    <m/>
    <n v="1830"/>
    <x v="1"/>
    <n v="1"/>
    <m/>
  </r>
  <r>
    <s v="ELI LILLY"/>
    <s v="J2T-MC-KGBJ"/>
    <x v="8"/>
    <s v="Mexico"/>
    <x v="0"/>
    <n v="40700"/>
    <s v="Revenues - Third Parties"/>
    <m/>
    <s v="Pick and Pack (Refrigerated)"/>
    <n v="2026"/>
    <n v="6"/>
    <s v="USD"/>
    <n v="94"/>
    <m/>
    <n v="94"/>
    <x v="1"/>
    <m/>
    <m/>
  </r>
  <r>
    <s v="ELI LILLY"/>
    <s v="J2T-MC-KGBJ"/>
    <x v="8"/>
    <s v="Mexico"/>
    <x v="0"/>
    <n v="40700"/>
    <s v="Revenues - Third Parties"/>
    <m/>
    <s v="Refurbishment (per Shipper)"/>
    <n v="2026"/>
    <n v="6"/>
    <s v="USD"/>
    <n v="36"/>
    <m/>
    <n v="36"/>
    <x v="1"/>
    <m/>
    <m/>
  </r>
  <r>
    <s v="ELI LILLY"/>
    <s v="I8F-MC-GPIG"/>
    <x v="8"/>
    <s v="Mexico"/>
    <x v="4"/>
    <n v="40700"/>
    <s v="Revenues - Third Parties"/>
    <m/>
    <s v="Destruction (per Kg)"/>
    <n v="2026"/>
    <n v="6"/>
    <s v="USD"/>
    <n v="261"/>
    <m/>
    <n v="261"/>
    <x v="1"/>
    <n v="1"/>
    <m/>
  </r>
  <r>
    <s v="ELI LILLY"/>
    <s v="I8F-MC-GPIG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1I-MC-GZBJ"/>
    <x v="8"/>
    <s v="Mexico"/>
    <x v="4"/>
    <n v="40700"/>
    <s v="Revenues - Third Parties"/>
    <m/>
    <s v="Destruction (per Kg)"/>
    <n v="2026"/>
    <n v="6"/>
    <s v="USD"/>
    <n v="1567"/>
    <m/>
    <n v="1567"/>
    <x v="1"/>
    <n v="1"/>
    <m/>
  </r>
  <r>
    <s v="ELI LILLY"/>
    <s v="J1I-MC-GZBJ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1I-MC-GZBJ"/>
    <x v="8"/>
    <s v="Mexico"/>
    <x v="2"/>
    <n v="40700"/>
    <s v="Revenues - Third Parties"/>
    <m/>
    <s v="Freight - Returns"/>
    <n v="2026"/>
    <n v="6"/>
    <s v="USD"/>
    <n v="1839"/>
    <m/>
    <n v="1839"/>
    <x v="1"/>
    <n v="1"/>
    <m/>
  </r>
  <r>
    <s v="ELI LILLY"/>
    <s v="J1I-MC-GZBJ"/>
    <x v="8"/>
    <s v="Mexico"/>
    <x v="4"/>
    <n v="40700"/>
    <s v="Revenues - Third Parties"/>
    <m/>
    <s v="Returns Receipt (per Receipt)"/>
    <n v="2026"/>
    <n v="6"/>
    <s v="USD"/>
    <n v="714"/>
    <m/>
    <n v="714"/>
    <x v="1"/>
    <m/>
    <m/>
  </r>
  <r>
    <s v="ELI LILLY"/>
    <s v="J2A-MC-GZGS"/>
    <x v="8"/>
    <s v="Mexico"/>
    <x v="4"/>
    <n v="40700"/>
    <s v="Revenues - Third Parties"/>
    <m/>
    <s v="Destruction (per Kg)"/>
    <n v="2026"/>
    <n v="6"/>
    <s v="USD"/>
    <n v="1240"/>
    <m/>
    <n v="1240"/>
    <x v="1"/>
    <n v="1"/>
    <m/>
  </r>
  <r>
    <s v="ELI LILLY"/>
    <s v="J2A-MC-GZGS"/>
    <x v="8"/>
    <s v="Mexico"/>
    <x v="4"/>
    <n v="40700"/>
    <s v="Revenues - Third Parties"/>
    <m/>
    <s v="Destruction Setup Fee"/>
    <n v="2026"/>
    <n v="6"/>
    <s v="USD"/>
    <n v="937"/>
    <m/>
    <n v="937"/>
    <x v="1"/>
    <m/>
    <m/>
  </r>
  <r>
    <s v="ELI LILLY"/>
    <s v="J2A-MC-GZGS"/>
    <x v="8"/>
    <s v="Mexico"/>
    <x v="2"/>
    <n v="40700"/>
    <s v="Revenues - Third Parties"/>
    <m/>
    <s v="Freight - Returns"/>
    <n v="2026"/>
    <n v="6"/>
    <s v="USD"/>
    <n v="614"/>
    <m/>
    <n v="614"/>
    <x v="1"/>
    <n v="1"/>
    <m/>
  </r>
  <r>
    <s v="ELI LILLY"/>
    <s v="J2A-MC-GZGS"/>
    <x v="8"/>
    <s v="Mexico"/>
    <x v="4"/>
    <n v="40700"/>
    <s v="Revenues - Third Parties"/>
    <m/>
    <s v="Reconciliation of Returns (per Kit)"/>
    <n v="2026"/>
    <n v="6"/>
    <s v="USD"/>
    <n v="23"/>
    <m/>
    <n v="23"/>
    <x v="1"/>
    <m/>
    <m/>
  </r>
  <r>
    <s v="ELI LILLY"/>
    <s v="J2A-MC-GZGS"/>
    <x v="8"/>
    <s v="Mexico"/>
    <x v="4"/>
    <n v="40700"/>
    <s v="Revenues - Third Parties"/>
    <m/>
    <s v="Returns Receipt (per Receipt)"/>
    <n v="2026"/>
    <n v="6"/>
    <s v="USD"/>
    <n v="357"/>
    <m/>
    <n v="357"/>
    <x v="1"/>
    <m/>
    <m/>
  </r>
  <r>
    <s v="ELI LILLY"/>
    <s v="J1I-MC-GZBM"/>
    <x v="8"/>
    <s v="Mexico"/>
    <x v="2"/>
    <n v="40700"/>
    <s v="Revenues - Third Parties"/>
    <m/>
    <s v="Freight - Returns"/>
    <n v="2026"/>
    <n v="6"/>
    <s v="USD"/>
    <n v="4632"/>
    <m/>
    <n v="4632"/>
    <x v="1"/>
    <n v="1"/>
    <m/>
  </r>
  <r>
    <s v="ELI LILLY"/>
    <s v="J1I-MC-GZBM"/>
    <x v="8"/>
    <s v="Mexico"/>
    <x v="4"/>
    <n v="40700"/>
    <s v="Revenues - Third Parties"/>
    <m/>
    <s v="Returns Receipt (per Receipt)"/>
    <n v="2026"/>
    <n v="6"/>
    <s v="USD"/>
    <n v="1606"/>
    <m/>
    <n v="1606"/>
    <x v="1"/>
    <m/>
    <m/>
  </r>
  <r>
    <s v="ELI LILLY"/>
    <s v="J3P-MC-FTAF"/>
    <x v="8"/>
    <s v="Mexico"/>
    <x v="4"/>
    <n v="40700"/>
    <s v="Revenues - Third Parties"/>
    <m/>
    <s v="Destruction (per Kg)"/>
    <n v="2026"/>
    <n v="6"/>
    <s v="USD"/>
    <n v="44"/>
    <m/>
    <n v="44"/>
    <x v="1"/>
    <n v="1"/>
    <m/>
  </r>
  <r>
    <s v="ELI LILLY"/>
    <s v="J3P-MC-FTAF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3P-MC-FTAF"/>
    <x v="8"/>
    <s v="Mexico"/>
    <x v="2"/>
    <n v="40700"/>
    <s v="Revenues - Third Parties"/>
    <m/>
    <s v="Freight - Returns"/>
    <n v="2026"/>
    <n v="6"/>
    <s v="USD"/>
    <n v="514"/>
    <m/>
    <n v="514"/>
    <x v="1"/>
    <n v="1"/>
    <m/>
  </r>
  <r>
    <s v="ELI LILLY"/>
    <s v="J3P-MC-FTAF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I8F-MC-GPIT"/>
    <x v="8"/>
    <s v="Mexico"/>
    <x v="0"/>
    <n v="40700"/>
    <s v="Revenues - Third Parties"/>
    <m/>
    <s v="Carton Boxes (per Shipper)"/>
    <n v="2026"/>
    <n v="6"/>
    <s v="USD"/>
    <n v="152"/>
    <m/>
    <n v="152"/>
    <x v="1"/>
    <n v="1"/>
    <m/>
  </r>
  <r>
    <s v="ELI LILLY"/>
    <s v="I8F-MC-GPIT"/>
    <x v="8"/>
    <s v="Mexico"/>
    <x v="4"/>
    <n v="40700"/>
    <s v="Revenues - Third Parties"/>
    <m/>
    <s v="Destruction (per Kg)"/>
    <n v="2026"/>
    <n v="6"/>
    <s v="USD"/>
    <n v="218"/>
    <m/>
    <n v="218"/>
    <x v="1"/>
    <n v="1"/>
    <m/>
  </r>
  <r>
    <s v="ELI LILLY"/>
    <s v="I8F-MC-GPIT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I8F-MC-GPIT"/>
    <x v="8"/>
    <s v="Mexico"/>
    <x v="0"/>
    <n v="40700"/>
    <s v="Revenues - Third Parties"/>
    <m/>
    <s v="Emergency Pick and Pack fee (Add per Pick and Pack)"/>
    <n v="2026"/>
    <n v="6"/>
    <s v="USD"/>
    <n v="61"/>
    <m/>
    <n v="61"/>
    <x v="1"/>
    <m/>
    <m/>
  </r>
  <r>
    <s v="ELI LILLY"/>
    <s v="I8F-MC-GPIT"/>
    <x v="8"/>
    <s v="Mexico"/>
    <x v="2"/>
    <n v="40700"/>
    <s v="Revenues - Third Parties"/>
    <m/>
    <s v="Freight - Returns"/>
    <n v="2026"/>
    <n v="6"/>
    <s v="USD"/>
    <n v="345"/>
    <m/>
    <n v="345"/>
    <x v="1"/>
    <n v="1"/>
    <m/>
  </r>
  <r>
    <s v="ELI LILLY"/>
    <s v="I8F-MC-GPIT"/>
    <x v="8"/>
    <s v="Mexico"/>
    <x v="2"/>
    <n v="40700"/>
    <s v="Revenues - Third Parties"/>
    <m/>
    <s v="Freight - Shipments"/>
    <n v="2026"/>
    <n v="6"/>
    <s v="USD"/>
    <n v="7776"/>
    <m/>
    <n v="7776"/>
    <x v="1"/>
    <n v="1"/>
    <m/>
  </r>
  <r>
    <s v="ELI LILLY"/>
    <s v="I8F-MC-GPIT"/>
    <x v="8"/>
    <s v="Mexico"/>
    <x v="0"/>
    <n v="40700"/>
    <s v="Revenues - Third Parties"/>
    <m/>
    <s v="Pick and Pack (Refrigerated)"/>
    <n v="2026"/>
    <n v="6"/>
    <s v="USD"/>
    <n v="468"/>
    <m/>
    <n v="468"/>
    <x v="1"/>
    <m/>
    <m/>
  </r>
  <r>
    <s v="ELI LILLY"/>
    <s v="I8F-MC-GPIT"/>
    <x v="8"/>
    <s v="Mexico"/>
    <x v="0"/>
    <n v="40700"/>
    <s v="Revenues - Third Parties"/>
    <m/>
    <s v="Refurbishment (per Shipper)"/>
    <n v="2026"/>
    <n v="6"/>
    <s v="USD"/>
    <n v="250"/>
    <m/>
    <n v="250"/>
    <x v="1"/>
    <m/>
    <m/>
  </r>
  <r>
    <s v="ELI LILLY"/>
    <s v="I8F-MC-GPIT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J3M-MC-JZQB"/>
    <x v="8"/>
    <s v="Mexico"/>
    <x v="0"/>
    <n v="40700"/>
    <s v="Revenues - Third Parties"/>
    <m/>
    <s v="Ambient Shipment High Protection"/>
    <n v="2026"/>
    <n v="6"/>
    <s v="USD"/>
    <n v="562"/>
    <m/>
    <n v="562"/>
    <x v="1"/>
    <m/>
    <m/>
  </r>
  <r>
    <s v="ELI LILLY"/>
    <s v="J3M-MC-JZQB"/>
    <x v="8"/>
    <s v="Mexico"/>
    <x v="0"/>
    <n v="40700"/>
    <s v="Revenues - Third Parties"/>
    <m/>
    <s v="Ambient Shipment Low Protection"/>
    <n v="2026"/>
    <n v="6"/>
    <s v="USD"/>
    <n v="178"/>
    <m/>
    <n v="178"/>
    <x v="1"/>
    <m/>
    <m/>
  </r>
  <r>
    <s v="ELI LILLY"/>
    <s v="J3M-MC-JZQB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J3M-MC-JZQB"/>
    <x v="8"/>
    <s v="Mexico"/>
    <x v="0"/>
    <n v="40700"/>
    <s v="Revenues - Third Parties"/>
    <m/>
    <s v="Carton Boxes (per Shipper)"/>
    <n v="2026"/>
    <n v="6"/>
    <s v="USD"/>
    <n v="152"/>
    <m/>
    <n v="152"/>
    <x v="1"/>
    <n v="1"/>
    <m/>
  </r>
  <r>
    <s v="ELI LILLY"/>
    <s v="J3M-MC-JZQB"/>
    <x v="8"/>
    <s v="Mexico"/>
    <x v="0"/>
    <n v="40700"/>
    <s v="Revenues - Third Parties"/>
    <m/>
    <s v="Customs Clearence"/>
    <n v="2026"/>
    <n v="6"/>
    <s v="USD"/>
    <n v="624"/>
    <m/>
    <n v="624"/>
    <x v="1"/>
    <m/>
    <m/>
  </r>
  <r>
    <s v="ELI LILLY"/>
    <s v="J3M-MC-JZQB"/>
    <x v="8"/>
    <s v="Mexico"/>
    <x v="2"/>
    <n v="40700"/>
    <s v="Revenues - Third Parties"/>
    <m/>
    <s v="Freight - Shipments"/>
    <n v="2026"/>
    <n v="6"/>
    <s v="USD"/>
    <n v="4843"/>
    <m/>
    <n v="4843"/>
    <x v="1"/>
    <n v="1"/>
    <m/>
  </r>
  <r>
    <s v="ELI LILLY"/>
    <s v="J3M-MC-JZQB"/>
    <x v="8"/>
    <s v="Mexico"/>
    <x v="3"/>
    <n v="40700"/>
    <s v="Revenues - Third Parties"/>
    <m/>
    <s v="Labeling / Relabeling (per Label)"/>
    <n v="2026"/>
    <n v="6"/>
    <s v="USD"/>
    <n v="167"/>
    <m/>
    <n v="167"/>
    <x v="1"/>
    <m/>
    <m/>
  </r>
  <r>
    <s v="ELI LILLY"/>
    <s v="J3M-MC-JZQB"/>
    <x v="8"/>
    <s v="Mexico"/>
    <x v="1"/>
    <n v="40700"/>
    <s v="Revenues - Third Parties"/>
    <m/>
    <s v="PTC Duties"/>
    <n v="2026"/>
    <n v="6"/>
    <s v="USD"/>
    <n v="7530"/>
    <m/>
    <n v="7530"/>
    <x v="1"/>
    <n v="1"/>
    <m/>
  </r>
  <r>
    <s v="ELI LILLY"/>
    <s v="J3M-MC-JZQB"/>
    <x v="8"/>
    <s v="Mexico"/>
    <x v="3"/>
    <n v="40700"/>
    <s v="Revenues - Third Parties"/>
    <m/>
    <s v="QA Approval per Batch Record"/>
    <n v="2026"/>
    <n v="6"/>
    <s v="USD"/>
    <n v="94"/>
    <m/>
    <n v="94"/>
    <x v="1"/>
    <m/>
    <m/>
  </r>
  <r>
    <s v="ELI LILLY"/>
    <s v="J3M-MC-JZQB"/>
    <x v="8"/>
    <s v="Mexico"/>
    <x v="0"/>
    <n v="40700"/>
    <s v="Revenues - Third Parties"/>
    <m/>
    <s v="Receipt fee Ambient (per Batch)"/>
    <n v="2026"/>
    <n v="6"/>
    <s v="USD"/>
    <n v="392"/>
    <m/>
    <n v="392"/>
    <x v="1"/>
    <m/>
    <m/>
  </r>
  <r>
    <s v="ELI LILLY"/>
    <s v="J3M-MC-JZQB"/>
    <x v="8"/>
    <s v="Mexico"/>
    <x v="0"/>
    <n v="40700"/>
    <s v="Revenues - Third Parties"/>
    <m/>
    <s v="Refurbishment (per Shipper)"/>
    <n v="2026"/>
    <n v="6"/>
    <s v="USD"/>
    <n v="214"/>
    <m/>
    <n v="214"/>
    <x v="1"/>
    <m/>
    <m/>
  </r>
  <r>
    <s v="ELI LILLY"/>
    <s v="J3M-MC-JZQB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J3M-MC-JZQB"/>
    <x v="8"/>
    <s v="Mexico"/>
    <x v="3"/>
    <n v="40700"/>
    <s v="Revenues - Third Parties"/>
    <m/>
    <s v="Secondary Room setup and Batch preparation (Ambient)"/>
    <n v="2026"/>
    <n v="6"/>
    <s v="USD"/>
    <n v="700"/>
    <m/>
    <n v="700"/>
    <x v="1"/>
    <m/>
    <m/>
  </r>
  <r>
    <s v="ELI LILLY"/>
    <s v="J1I-MC-GZBK"/>
    <x v="8"/>
    <s v="Mexico"/>
    <x v="4"/>
    <n v="40700"/>
    <s v="Revenues - Third Parties"/>
    <m/>
    <s v="Destruction (per Kg)"/>
    <n v="2026"/>
    <n v="6"/>
    <s v="USD"/>
    <n v="283"/>
    <m/>
    <n v="283"/>
    <x v="1"/>
    <n v="1"/>
    <m/>
  </r>
  <r>
    <s v="ELI LILLY"/>
    <s v="J1I-MC-GZBK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1I-MC-GZBK"/>
    <x v="8"/>
    <s v="Mexico"/>
    <x v="2"/>
    <n v="40700"/>
    <s v="Revenues - Third Parties"/>
    <m/>
    <s v="Freight - Returns"/>
    <n v="2026"/>
    <n v="6"/>
    <s v="USD"/>
    <n v="476"/>
    <m/>
    <n v="476"/>
    <x v="1"/>
    <n v="1"/>
    <m/>
  </r>
  <r>
    <s v="ELI LILLY"/>
    <s v="J1I-MC-GZBK"/>
    <x v="8"/>
    <s v="Mexico"/>
    <x v="4"/>
    <n v="40700"/>
    <s v="Revenues - Third Parties"/>
    <m/>
    <s v="Returns Receipt (per Receipt)"/>
    <n v="2026"/>
    <n v="6"/>
    <s v="USD"/>
    <n v="535"/>
    <m/>
    <n v="535"/>
    <x v="1"/>
    <m/>
    <m/>
  </r>
  <r>
    <s v="ELI LILLY"/>
    <s v="J1I-MC-GZQA"/>
    <x v="8"/>
    <s v="Mexico"/>
    <x v="0"/>
    <n v="40700"/>
    <s v="Revenues - Third Parties"/>
    <m/>
    <s v="AoR per Receipt"/>
    <n v="2026"/>
    <n v="6"/>
    <s v="USD"/>
    <n v="205"/>
    <m/>
    <n v="205"/>
    <x v="1"/>
    <m/>
    <m/>
  </r>
  <r>
    <s v="ELI LILLY"/>
    <s v="J1I-MC-GZQA"/>
    <x v="8"/>
    <s v="Mexico"/>
    <x v="0"/>
    <n v="40700"/>
    <s v="Revenues - Third Parties"/>
    <m/>
    <s v="Carton Boxes (per Shipper)"/>
    <n v="2026"/>
    <n v="6"/>
    <s v="USD"/>
    <n v="87"/>
    <m/>
    <n v="87"/>
    <x v="1"/>
    <n v="1"/>
    <m/>
  </r>
  <r>
    <s v="ELI LILLY"/>
    <s v="J1I-MC-GZQA"/>
    <x v="8"/>
    <s v="Mexico"/>
    <x v="0"/>
    <n v="40700"/>
    <s v="Revenues - Third Parties"/>
    <m/>
    <s v="Customs Clearence"/>
    <n v="2026"/>
    <n v="6"/>
    <s v="USD"/>
    <n v="624"/>
    <m/>
    <n v="624"/>
    <x v="1"/>
    <m/>
    <m/>
  </r>
  <r>
    <s v="ELI LILLY"/>
    <s v="J1I-MC-GZQA"/>
    <x v="8"/>
    <s v="Mexico"/>
    <x v="2"/>
    <n v="40700"/>
    <s v="Revenues - Third Parties"/>
    <m/>
    <s v="Freight - Shipments"/>
    <n v="2026"/>
    <n v="6"/>
    <s v="USD"/>
    <n v="5515"/>
    <m/>
    <n v="5515"/>
    <x v="1"/>
    <n v="1"/>
    <m/>
  </r>
  <r>
    <s v="ELI LILLY"/>
    <s v="J1I-MC-GZQA"/>
    <x v="8"/>
    <s v="Mexico"/>
    <x v="0"/>
    <n v="40700"/>
    <s v="Revenues - Third Parties"/>
    <m/>
    <s v="Pick and Pack (Refrigerated)"/>
    <n v="2026"/>
    <n v="6"/>
    <s v="USD"/>
    <n v="375"/>
    <m/>
    <n v="375"/>
    <x v="1"/>
    <m/>
    <m/>
  </r>
  <r>
    <s v="ELI LILLY"/>
    <s v="J1I-MC-GZQA"/>
    <x v="8"/>
    <s v="Mexico"/>
    <x v="1"/>
    <n v="40700"/>
    <s v="Revenues - Third Parties"/>
    <m/>
    <s v="PTC Duties"/>
    <n v="2026"/>
    <n v="6"/>
    <s v="USD"/>
    <n v="3895"/>
    <m/>
    <n v="3895"/>
    <x v="1"/>
    <n v="1"/>
    <m/>
  </r>
  <r>
    <s v="ELI LILLY"/>
    <s v="J1I-MC-GZQA"/>
    <x v="8"/>
    <s v="Mexico"/>
    <x v="0"/>
    <n v="40700"/>
    <s v="Revenues - Third Parties"/>
    <m/>
    <s v="Receipt fee Refrigerated (per Batch)"/>
    <n v="2026"/>
    <n v="6"/>
    <s v="USD"/>
    <n v="392"/>
    <m/>
    <n v="392"/>
    <x v="1"/>
    <m/>
    <m/>
  </r>
  <r>
    <s v="ELI LILLY"/>
    <s v="J1I-MC-GZQA"/>
    <x v="8"/>
    <s v="Mexico"/>
    <x v="0"/>
    <n v="40700"/>
    <s v="Revenues - Third Parties"/>
    <m/>
    <s v="Refurbishment (per Shipper)"/>
    <n v="2026"/>
    <n v="6"/>
    <s v="USD"/>
    <n v="143"/>
    <m/>
    <n v="143"/>
    <x v="1"/>
    <m/>
    <m/>
  </r>
  <r>
    <s v="ELI LILLY"/>
    <s v="J1I-MC-GZBO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J1I-MC-GZBO"/>
    <x v="8"/>
    <s v="Mexico"/>
    <x v="0"/>
    <n v="40700"/>
    <s v="Revenues - Third Parties"/>
    <m/>
    <s v="Carton Boxes (per Shipper)"/>
    <n v="2026"/>
    <n v="6"/>
    <s v="USD"/>
    <n v="348"/>
    <m/>
    <n v="348"/>
    <x v="1"/>
    <n v="1"/>
    <m/>
  </r>
  <r>
    <s v="ELI LILLY"/>
    <s v="J1I-MC-GZBO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1I-MC-GZBO"/>
    <x v="8"/>
    <s v="Mexico"/>
    <x v="4"/>
    <n v="40700"/>
    <s v="Revenues - Third Parties"/>
    <m/>
    <s v="Destruction (per Kg)"/>
    <n v="2026"/>
    <n v="6"/>
    <s v="USD"/>
    <n v="544"/>
    <m/>
    <n v="544"/>
    <x v="1"/>
    <n v="1"/>
    <m/>
  </r>
  <r>
    <s v="ELI LILLY"/>
    <s v="J1I-MC-GZBO"/>
    <x v="8"/>
    <s v="Mexico"/>
    <x v="4"/>
    <n v="40700"/>
    <s v="Revenues - Third Parties"/>
    <m/>
    <s v="Destruction Setup Fee"/>
    <n v="2026"/>
    <n v="6"/>
    <s v="USD"/>
    <n v="937"/>
    <m/>
    <n v="937"/>
    <x v="1"/>
    <m/>
    <m/>
  </r>
  <r>
    <s v="ELI LILLY"/>
    <s v="J1I-MC-GZBO"/>
    <x v="8"/>
    <s v="Mexico"/>
    <x v="0"/>
    <n v="40700"/>
    <s v="Revenues - Third Parties"/>
    <m/>
    <s v="Emergency Pick and Pack fee (Add per Pick and Pack)"/>
    <n v="2026"/>
    <n v="6"/>
    <s v="USD"/>
    <n v="61"/>
    <m/>
    <n v="61"/>
    <x v="1"/>
    <m/>
    <m/>
  </r>
  <r>
    <s v="ELI LILLY"/>
    <s v="J1I-MC-GZBO"/>
    <x v="8"/>
    <s v="Mexico"/>
    <x v="2"/>
    <n v="40700"/>
    <s v="Revenues - Third Parties"/>
    <m/>
    <s v="Freight - Returns"/>
    <n v="2026"/>
    <n v="6"/>
    <s v="USD"/>
    <n v="569"/>
    <m/>
    <n v="569"/>
    <x v="1"/>
    <n v="1"/>
    <m/>
  </r>
  <r>
    <s v="ELI LILLY"/>
    <s v="J1I-MC-GZBO"/>
    <x v="8"/>
    <s v="Mexico"/>
    <x v="2"/>
    <n v="40700"/>
    <s v="Revenues - Third Parties"/>
    <m/>
    <s v="Freight - Shipments"/>
    <n v="2026"/>
    <n v="6"/>
    <s v="USD"/>
    <n v="63159"/>
    <m/>
    <n v="63159"/>
    <x v="1"/>
    <n v="1"/>
    <m/>
  </r>
  <r>
    <s v="ELI LILLY"/>
    <s v="J1I-MC-GZBO"/>
    <x v="8"/>
    <s v="Mexico"/>
    <x v="0"/>
    <n v="40700"/>
    <s v="Revenues - Third Parties"/>
    <m/>
    <s v="Pick and Pack (Refrigerated)"/>
    <n v="2026"/>
    <n v="6"/>
    <s v="USD"/>
    <n v="1499"/>
    <m/>
    <n v="1499"/>
    <x v="1"/>
    <m/>
    <m/>
  </r>
  <r>
    <s v="ELI LILLY"/>
    <s v="J1I-MC-GZBO"/>
    <x v="8"/>
    <s v="Mexico"/>
    <x v="1"/>
    <n v="40700"/>
    <s v="Revenues - Third Parties"/>
    <m/>
    <s v="PTC Duties"/>
    <n v="2026"/>
    <n v="6"/>
    <s v="USD"/>
    <n v="4492"/>
    <m/>
    <n v="4492"/>
    <x v="1"/>
    <n v="1"/>
    <m/>
  </r>
  <r>
    <s v="ELI LILLY"/>
    <s v="J1I-MC-GZBO"/>
    <x v="8"/>
    <s v="Mexico"/>
    <x v="0"/>
    <n v="40700"/>
    <s v="Revenues - Third Parties"/>
    <m/>
    <s v="Receipt fee Refrigerated (per Batch)"/>
    <n v="2026"/>
    <n v="6"/>
    <s v="USD"/>
    <n v="392"/>
    <m/>
    <n v="392"/>
    <x v="1"/>
    <m/>
    <m/>
  </r>
  <r>
    <s v="ELI LILLY"/>
    <s v="J1I-MC-GZBO"/>
    <x v="8"/>
    <s v="Mexico"/>
    <x v="0"/>
    <n v="40700"/>
    <s v="Revenues - Third Parties"/>
    <m/>
    <s v="Receipt more than 150 kits (per Hour)"/>
    <n v="2026"/>
    <n v="6"/>
    <s v="USD"/>
    <n v="294"/>
    <m/>
    <n v="294"/>
    <x v="1"/>
    <m/>
    <m/>
  </r>
  <r>
    <s v="ELI LILLY"/>
    <s v="J1I-MC-GZBO"/>
    <x v="8"/>
    <s v="Mexico"/>
    <x v="4"/>
    <n v="40700"/>
    <s v="Revenues - Third Parties"/>
    <m/>
    <s v="Reconciliation of Returns (per Kit)"/>
    <n v="2026"/>
    <n v="6"/>
    <s v="USD"/>
    <n v="14"/>
    <m/>
    <n v="14"/>
    <x v="1"/>
    <m/>
    <m/>
  </r>
  <r>
    <s v="ELI LILLY"/>
    <s v="J1I-MC-GZBO"/>
    <x v="8"/>
    <s v="Mexico"/>
    <x v="0"/>
    <n v="40700"/>
    <s v="Revenues - Third Parties"/>
    <m/>
    <s v="Refurbishment (per Shipper)"/>
    <n v="2026"/>
    <n v="6"/>
    <s v="USD"/>
    <n v="571"/>
    <m/>
    <n v="571"/>
    <x v="1"/>
    <m/>
    <m/>
  </r>
  <r>
    <s v="ELI LILLY"/>
    <s v="J1I-MC-GZBO"/>
    <x v="8"/>
    <s v="Mexico"/>
    <x v="4"/>
    <n v="40700"/>
    <s v="Revenues - Third Parties"/>
    <m/>
    <s v="Returns Receipt (per Receipt)"/>
    <n v="2026"/>
    <n v="6"/>
    <s v="USD"/>
    <n v="535"/>
    <m/>
    <n v="535"/>
    <x v="1"/>
    <m/>
    <m/>
  </r>
  <r>
    <s v="ELI LILLY"/>
    <s v="J1I-MC-GZBZ"/>
    <x v="8"/>
    <s v="Mexico"/>
    <x v="0"/>
    <n v="40700"/>
    <s v="Revenues - Third Parties"/>
    <m/>
    <s v="Carton Boxes (per Shipper)"/>
    <n v="2026"/>
    <n v="6"/>
    <s v="USD"/>
    <n v="653"/>
    <m/>
    <n v="653"/>
    <x v="1"/>
    <n v="1"/>
    <m/>
  </r>
  <r>
    <s v="ELI LILLY"/>
    <s v="J1I-MC-GZBZ"/>
    <x v="8"/>
    <s v="Mexico"/>
    <x v="4"/>
    <n v="40700"/>
    <s v="Revenues - Third Parties"/>
    <m/>
    <s v="Destruction (per Kg)"/>
    <n v="2026"/>
    <n v="6"/>
    <s v="USD"/>
    <n v="109"/>
    <m/>
    <n v="109"/>
    <x v="1"/>
    <n v="1"/>
    <m/>
  </r>
  <r>
    <s v="ELI LILLY"/>
    <s v="J1I-MC-GZBZ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1I-MC-GZBZ"/>
    <x v="8"/>
    <s v="Mexico"/>
    <x v="0"/>
    <n v="40700"/>
    <s v="Revenues - Third Parties"/>
    <m/>
    <s v="Emergency Pick and Pack fee (Add per Pick and Pack)"/>
    <n v="2026"/>
    <n v="6"/>
    <s v="USD"/>
    <n v="61"/>
    <m/>
    <n v="61"/>
    <x v="1"/>
    <m/>
    <m/>
  </r>
  <r>
    <s v="ELI LILLY"/>
    <s v="J1I-MC-GZBZ"/>
    <x v="8"/>
    <s v="Mexico"/>
    <x v="2"/>
    <n v="40700"/>
    <s v="Revenues - Third Parties"/>
    <m/>
    <s v="Freight - Returns"/>
    <n v="2026"/>
    <n v="6"/>
    <s v="USD"/>
    <n v="702"/>
    <m/>
    <n v="702"/>
    <x v="1"/>
    <n v="1"/>
    <m/>
  </r>
  <r>
    <s v="ELI LILLY"/>
    <s v="J1I-MC-GZBZ"/>
    <x v="8"/>
    <s v="Mexico"/>
    <x v="2"/>
    <n v="40700"/>
    <s v="Revenues - Third Parties"/>
    <m/>
    <s v="Freight - Shipments"/>
    <n v="2026"/>
    <n v="6"/>
    <s v="USD"/>
    <n v="23689"/>
    <m/>
    <n v="23689"/>
    <x v="1"/>
    <n v="1"/>
    <m/>
  </r>
  <r>
    <s v="ELI LILLY"/>
    <s v="J1I-MC-GZBZ"/>
    <x v="8"/>
    <s v="Mexico"/>
    <x v="0"/>
    <n v="40700"/>
    <s v="Revenues - Third Parties"/>
    <m/>
    <s v="Pick and Pack (Refrigerated)"/>
    <n v="2026"/>
    <n v="6"/>
    <s v="USD"/>
    <n v="2529"/>
    <m/>
    <n v="2529"/>
    <x v="1"/>
    <m/>
    <m/>
  </r>
  <r>
    <s v="ELI LILLY"/>
    <s v="J1I-MC-GZBZ"/>
    <x v="8"/>
    <s v="Mexico"/>
    <x v="0"/>
    <n v="40700"/>
    <s v="Revenues - Third Parties"/>
    <m/>
    <s v="Refurbishment (per Shipper)"/>
    <n v="2026"/>
    <n v="6"/>
    <s v="USD"/>
    <n v="1070"/>
    <m/>
    <n v="1070"/>
    <x v="1"/>
    <m/>
    <m/>
  </r>
  <r>
    <s v="ELI LILLY"/>
    <s v="J1I-MC-GZBZ"/>
    <x v="8"/>
    <s v="Mexico"/>
    <x v="4"/>
    <n v="40700"/>
    <s v="Revenues - Third Parties"/>
    <m/>
    <s v="Returns Receipt (per Receipt)"/>
    <n v="2026"/>
    <n v="6"/>
    <s v="USD"/>
    <n v="535"/>
    <m/>
    <n v="535"/>
    <x v="1"/>
    <m/>
    <m/>
  </r>
  <r>
    <s v="ELI LILLY"/>
    <s v="J3L-MC-EZEF"/>
    <x v="8"/>
    <s v="Mexico"/>
    <x v="0"/>
    <n v="40700"/>
    <s v="Revenues - Third Parties"/>
    <m/>
    <s v="Carton Boxes (per Shipper)"/>
    <n v="2026"/>
    <n v="6"/>
    <s v="USD"/>
    <n v="435"/>
    <m/>
    <n v="435"/>
    <x v="1"/>
    <n v="1"/>
    <m/>
  </r>
  <r>
    <s v="ELI LILLY"/>
    <s v="J3L-MC-EZEF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3L-MC-EZEF"/>
    <x v="8"/>
    <s v="Mexico"/>
    <x v="4"/>
    <n v="40700"/>
    <s v="Revenues - Third Parties"/>
    <m/>
    <s v="Destruction (per Kg)"/>
    <n v="2026"/>
    <n v="6"/>
    <s v="USD"/>
    <n v="152"/>
    <m/>
    <n v="152"/>
    <x v="1"/>
    <n v="1"/>
    <m/>
  </r>
  <r>
    <s v="ELI LILLY"/>
    <s v="J3L-MC-EZEF"/>
    <x v="8"/>
    <s v="Mexico"/>
    <x v="4"/>
    <n v="40700"/>
    <s v="Revenues - Third Parties"/>
    <m/>
    <s v="Destruction Setup Fee"/>
    <n v="2026"/>
    <n v="6"/>
    <s v="USD"/>
    <n v="468"/>
    <m/>
    <n v="468"/>
    <x v="1"/>
    <m/>
    <m/>
  </r>
  <r>
    <s v="ELI LILLY"/>
    <s v="J3L-MC-EZEF"/>
    <x v="8"/>
    <s v="Mexico"/>
    <x v="2"/>
    <n v="40700"/>
    <s v="Revenues - Third Parties"/>
    <m/>
    <s v="Freight - Returns"/>
    <n v="2026"/>
    <n v="6"/>
    <s v="USD"/>
    <n v="959"/>
    <m/>
    <n v="959"/>
    <x v="1"/>
    <n v="1"/>
    <m/>
  </r>
  <r>
    <s v="ELI LILLY"/>
    <s v="J3L-MC-EZEF"/>
    <x v="8"/>
    <s v="Mexico"/>
    <x v="2"/>
    <n v="40700"/>
    <s v="Revenues - Third Parties"/>
    <m/>
    <s v="Freight - Shipments"/>
    <n v="2026"/>
    <n v="6"/>
    <s v="USD"/>
    <n v="26268"/>
    <m/>
    <n v="26268"/>
    <x v="1"/>
    <n v="1"/>
    <m/>
  </r>
  <r>
    <s v="ELI LILLY"/>
    <s v="J3L-MC-EZEF"/>
    <x v="8"/>
    <s v="Mexico"/>
    <x v="0"/>
    <n v="40700"/>
    <s v="Revenues - Third Parties"/>
    <m/>
    <s v="Pick and Pack (Refrigerated)"/>
    <n v="2026"/>
    <n v="6"/>
    <s v="USD"/>
    <n v="1873"/>
    <m/>
    <n v="1873"/>
    <x v="1"/>
    <m/>
    <m/>
  </r>
  <r>
    <s v="ELI LILLY"/>
    <s v="J3L-MC-EZEF"/>
    <x v="8"/>
    <s v="Mexico"/>
    <x v="1"/>
    <n v="40700"/>
    <s v="Revenues - Third Parties"/>
    <m/>
    <s v="PTC Duties"/>
    <n v="2026"/>
    <n v="6"/>
    <s v="USD"/>
    <n v="3298"/>
    <m/>
    <n v="3298"/>
    <x v="1"/>
    <n v="1"/>
    <m/>
  </r>
  <r>
    <s v="ELI LILLY"/>
    <s v="J3L-MC-EZEF"/>
    <x v="8"/>
    <s v="Mexico"/>
    <x v="0"/>
    <n v="40700"/>
    <s v="Revenues - Third Parties"/>
    <m/>
    <s v="Refurbishment (per Shipper)"/>
    <n v="2026"/>
    <n v="6"/>
    <s v="USD"/>
    <n v="714"/>
    <m/>
    <n v="714"/>
    <x v="1"/>
    <m/>
    <m/>
  </r>
  <r>
    <s v="ELI LILLY"/>
    <s v="J3L-MC-EZEF"/>
    <x v="8"/>
    <s v="Mexico"/>
    <x v="4"/>
    <n v="40700"/>
    <s v="Revenues - Third Parties"/>
    <m/>
    <s v="Returns Receipt (per Receipt)"/>
    <n v="2026"/>
    <n v="6"/>
    <s v="USD"/>
    <n v="892"/>
    <m/>
    <n v="892"/>
    <x v="1"/>
    <m/>
    <m/>
  </r>
  <r>
    <s v="ELI LILLY"/>
    <s v="J1I-MC-GZBY"/>
    <x v="8"/>
    <s v="Mexico"/>
    <x v="4"/>
    <n v="40700"/>
    <s v="Revenues - Third Parties"/>
    <m/>
    <s v="Destruction (per Kg)"/>
    <n v="2026"/>
    <n v="6"/>
    <s v="USD"/>
    <n v="2676"/>
    <m/>
    <n v="2676"/>
    <x v="1"/>
    <n v="1"/>
    <m/>
  </r>
  <r>
    <s v="ELI LILLY"/>
    <s v="J1I-MC-GZBY"/>
    <x v="8"/>
    <s v="Mexico"/>
    <x v="4"/>
    <n v="40700"/>
    <s v="Revenues - Third Parties"/>
    <m/>
    <s v="Destruction Setup Fee"/>
    <n v="2026"/>
    <n v="6"/>
    <s v="USD"/>
    <n v="1405"/>
    <m/>
    <n v="1405"/>
    <x v="1"/>
    <m/>
    <m/>
  </r>
  <r>
    <s v="ELI LILLY"/>
    <s v="I8F-MC-GPIX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I8F-MC-GPIX"/>
    <x v="8"/>
    <s v="Mexico"/>
    <x v="0"/>
    <n v="40700"/>
    <s v="Revenues - Third Parties"/>
    <m/>
    <s v="Carton Boxes (per Shipper)"/>
    <n v="2026"/>
    <n v="6"/>
    <s v="USD"/>
    <n v="283"/>
    <m/>
    <n v="283"/>
    <x v="1"/>
    <n v="1"/>
    <m/>
  </r>
  <r>
    <s v="ELI LILLY"/>
    <s v="I8F-MC-GPIX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8F-MC-GPIX"/>
    <x v="8"/>
    <s v="Mexico"/>
    <x v="2"/>
    <n v="40700"/>
    <s v="Revenues - Third Parties"/>
    <m/>
    <s v="Freight - Shipments"/>
    <n v="2026"/>
    <n v="6"/>
    <s v="USD"/>
    <n v="19843"/>
    <m/>
    <n v="19843"/>
    <x v="1"/>
    <n v="1"/>
    <m/>
  </r>
  <r>
    <s v="ELI LILLY"/>
    <s v="I8F-MC-GPIX"/>
    <x v="8"/>
    <s v="Mexico"/>
    <x v="0"/>
    <n v="40700"/>
    <s v="Revenues - Third Parties"/>
    <m/>
    <s v="Pick and Pack (Refrigerated)"/>
    <n v="2026"/>
    <n v="6"/>
    <s v="USD"/>
    <n v="1218"/>
    <m/>
    <n v="1218"/>
    <x v="1"/>
    <m/>
    <m/>
  </r>
  <r>
    <s v="ELI LILLY"/>
    <s v="I8F-MC-GPIX"/>
    <x v="8"/>
    <s v="Mexico"/>
    <x v="1"/>
    <n v="40700"/>
    <s v="Revenues - Third Parties"/>
    <m/>
    <s v="PTC Duties"/>
    <n v="2026"/>
    <n v="6"/>
    <s v="USD"/>
    <n v="4740"/>
    <m/>
    <n v="4740"/>
    <x v="1"/>
    <n v="1"/>
    <m/>
  </r>
  <r>
    <s v="ELI LILLY"/>
    <s v="I8F-MC-GPIX"/>
    <x v="8"/>
    <s v="Mexico"/>
    <x v="0"/>
    <n v="40700"/>
    <s v="Revenues - Third Parties"/>
    <m/>
    <s v="Receipt fee Refrigerated (per Batch)"/>
    <n v="2026"/>
    <n v="6"/>
    <s v="USD"/>
    <n v="196"/>
    <m/>
    <n v="196"/>
    <x v="1"/>
    <m/>
    <m/>
  </r>
  <r>
    <s v="ELI LILLY"/>
    <s v="I8F-MC-GPIX"/>
    <x v="8"/>
    <s v="Mexico"/>
    <x v="0"/>
    <n v="40700"/>
    <s v="Revenues - Third Parties"/>
    <m/>
    <s v="Receipt more than 150 kits (per Hour)"/>
    <n v="2026"/>
    <n v="6"/>
    <s v="USD"/>
    <n v="118"/>
    <m/>
    <n v="118"/>
    <x v="1"/>
    <m/>
    <m/>
  </r>
  <r>
    <s v="ELI LILLY"/>
    <s v="I8F-MC-GPIX"/>
    <x v="8"/>
    <s v="Mexico"/>
    <x v="0"/>
    <n v="40700"/>
    <s v="Revenues - Third Parties"/>
    <m/>
    <s v="Refurbishment (per Shipper)"/>
    <n v="2026"/>
    <n v="6"/>
    <s v="USD"/>
    <n v="464"/>
    <m/>
    <n v="464"/>
    <x v="1"/>
    <m/>
    <m/>
  </r>
  <r>
    <s v="ELI LILLY"/>
    <s v="J5P-MC-GZ02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J5P-MC-GZ02"/>
    <x v="8"/>
    <s v="Mexico"/>
    <x v="2"/>
    <n v="40700"/>
    <s v="Revenues - Third Parties"/>
    <m/>
    <s v="Freight - Shipments"/>
    <n v="2026"/>
    <n v="6"/>
    <s v="USD"/>
    <n v="1793"/>
    <m/>
    <n v="1793"/>
    <x v="1"/>
    <n v="1"/>
    <m/>
  </r>
  <r>
    <s v="ELI LILLY"/>
    <s v="J5P-MC-GZ02"/>
    <x v="8"/>
    <s v="Mexico"/>
    <x v="4"/>
    <n v="40700"/>
    <s v="Revenues - Third Parties"/>
    <m/>
    <s v="Returns Receipt (per Receipt)"/>
    <n v="2026"/>
    <n v="6"/>
    <s v="USD"/>
    <n v="357"/>
    <m/>
    <n v="357"/>
    <x v="1"/>
    <m/>
    <m/>
  </r>
  <r>
    <s v="ELI LILLY"/>
    <s v="J5P-MC-GZ01"/>
    <x v="8"/>
    <s v="Mexico"/>
    <x v="0"/>
    <n v="40700"/>
    <s v="Revenues - Third Parties"/>
    <m/>
    <s v="Ambient Shipment High Protection"/>
    <n v="2026"/>
    <n v="6"/>
    <s v="USD"/>
    <n v="94"/>
    <m/>
    <n v="94"/>
    <x v="1"/>
    <m/>
    <m/>
  </r>
  <r>
    <s v="ELI LILLY"/>
    <s v="J5P-MC-GZ01"/>
    <x v="8"/>
    <s v="Mexico"/>
    <x v="0"/>
    <n v="40700"/>
    <s v="Revenues - Third Parties"/>
    <m/>
    <s v="Carton Boxes (per Shipper)"/>
    <n v="2026"/>
    <n v="6"/>
    <s v="USD"/>
    <n v="22"/>
    <m/>
    <n v="22"/>
    <x v="1"/>
    <n v="1"/>
    <m/>
  </r>
  <r>
    <s v="ELI LILLY"/>
    <s v="J5P-MC-GZ01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J5P-MC-GZ01"/>
    <x v="8"/>
    <s v="Mexico"/>
    <x v="2"/>
    <n v="40700"/>
    <s v="Revenues - Third Parties"/>
    <m/>
    <s v="Freight - Shipments"/>
    <n v="2026"/>
    <n v="6"/>
    <s v="USD"/>
    <n v="5378"/>
    <m/>
    <n v="5378"/>
    <x v="1"/>
    <n v="1"/>
    <m/>
  </r>
  <r>
    <s v="ELI LILLY"/>
    <s v="J5P-MC-GZ01"/>
    <x v="8"/>
    <s v="Mexico"/>
    <x v="0"/>
    <n v="40700"/>
    <s v="Revenues - Third Parties"/>
    <m/>
    <s v="Refurbishment (per Shipper)"/>
    <n v="2026"/>
    <n v="6"/>
    <s v="USD"/>
    <n v="36"/>
    <m/>
    <n v="36"/>
    <x v="1"/>
    <m/>
    <m/>
  </r>
  <r>
    <s v="ELI LILLY"/>
    <s v="J5P-MC-GZ01"/>
    <x v="8"/>
    <s v="Mexico"/>
    <x v="4"/>
    <n v="40700"/>
    <s v="Revenues - Third Parties"/>
    <m/>
    <s v="Returns Receipt (per Receipt)"/>
    <n v="2026"/>
    <n v="6"/>
    <s v="USD"/>
    <n v="357"/>
    <m/>
    <n v="357"/>
    <x v="1"/>
    <m/>
    <m/>
  </r>
  <r>
    <s v="ELI LILLY"/>
    <s v="I8F-MC-GPJA"/>
    <x v="8"/>
    <s v="Mexico"/>
    <x v="0"/>
    <n v="40700"/>
    <s v="Revenues - Third Parties"/>
    <m/>
    <s v="Carton Boxes (per Shipper)"/>
    <n v="2026"/>
    <n v="6"/>
    <s v="USD"/>
    <n v="131"/>
    <m/>
    <n v="131"/>
    <x v="1"/>
    <n v="1"/>
    <m/>
  </r>
  <r>
    <s v="ELI LILLY"/>
    <s v="I8F-MC-GPJA"/>
    <x v="8"/>
    <s v="Mexico"/>
    <x v="2"/>
    <n v="40700"/>
    <s v="Revenues - Third Parties"/>
    <m/>
    <s v="Freight - Shipments"/>
    <n v="2026"/>
    <n v="6"/>
    <s v="USD"/>
    <n v="7288"/>
    <m/>
    <n v="7288"/>
    <x v="1"/>
    <n v="1"/>
    <m/>
  </r>
  <r>
    <s v="ELI LILLY"/>
    <s v="I8F-MC-GPJA"/>
    <x v="8"/>
    <s v="Mexico"/>
    <x v="0"/>
    <n v="40700"/>
    <s v="Revenues - Third Parties"/>
    <m/>
    <s v="Pick and Pack (Refrigerated)"/>
    <n v="2026"/>
    <n v="6"/>
    <s v="USD"/>
    <n v="562"/>
    <m/>
    <n v="562"/>
    <x v="1"/>
    <m/>
    <m/>
  </r>
  <r>
    <s v="ELI LILLY"/>
    <s v="I8F-MC-GPJA"/>
    <x v="8"/>
    <s v="Mexico"/>
    <x v="0"/>
    <n v="40700"/>
    <s v="Revenues - Third Parties"/>
    <m/>
    <s v="Refurbishment (per Shipper)"/>
    <n v="2026"/>
    <n v="6"/>
    <s v="USD"/>
    <n v="214"/>
    <m/>
    <n v="214"/>
    <x v="1"/>
    <m/>
    <m/>
  </r>
  <r>
    <s v="ELI LILLY"/>
    <s v="I8F-MC-GPJD"/>
    <x v="8"/>
    <s v="Mexico"/>
    <x v="0"/>
    <n v="40700"/>
    <s v="Revenues - Third Parties"/>
    <m/>
    <s v="Carton Boxes (per Shipper)"/>
    <n v="2026"/>
    <n v="6"/>
    <s v="USD"/>
    <n v="283"/>
    <m/>
    <n v="283"/>
    <x v="1"/>
    <n v="1"/>
    <m/>
  </r>
  <r>
    <s v="ELI LILLY"/>
    <s v="I8F-MC-GPJD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8F-MC-GPJD"/>
    <x v="8"/>
    <s v="Mexico"/>
    <x v="2"/>
    <n v="40700"/>
    <s v="Revenues - Third Parties"/>
    <m/>
    <s v="Freight - Shipments"/>
    <n v="2026"/>
    <n v="6"/>
    <s v="USD"/>
    <n v="15135"/>
    <m/>
    <n v="15135"/>
    <x v="1"/>
    <n v="1"/>
    <m/>
  </r>
  <r>
    <s v="ELI LILLY"/>
    <s v="I8F-MC-GPJD"/>
    <x v="8"/>
    <s v="Mexico"/>
    <x v="0"/>
    <n v="40700"/>
    <s v="Revenues - Third Parties"/>
    <m/>
    <s v="Pick and Pack (Refrigerated)"/>
    <n v="2026"/>
    <n v="6"/>
    <s v="USD"/>
    <n v="1218"/>
    <m/>
    <n v="1218"/>
    <x v="1"/>
    <m/>
    <m/>
  </r>
  <r>
    <s v="ELI LILLY"/>
    <s v="I8F-MC-GPJD"/>
    <x v="8"/>
    <s v="Mexico"/>
    <x v="1"/>
    <n v="40700"/>
    <s v="Revenues - Third Parties"/>
    <m/>
    <s v="PTC Duties"/>
    <n v="2026"/>
    <n v="6"/>
    <s v="USD"/>
    <n v="2323"/>
    <m/>
    <n v="2323"/>
    <x v="1"/>
    <n v="1"/>
    <m/>
  </r>
  <r>
    <s v="ELI LILLY"/>
    <s v="I8F-MC-GPJD"/>
    <x v="8"/>
    <s v="Mexico"/>
    <x v="0"/>
    <n v="40700"/>
    <s v="Revenues - Third Parties"/>
    <m/>
    <s v="Refurbishment (per Shipper)"/>
    <n v="2026"/>
    <n v="6"/>
    <s v="USD"/>
    <n v="464"/>
    <m/>
    <n v="464"/>
    <x v="1"/>
    <m/>
    <m/>
  </r>
  <r>
    <s v="ELI LILLY"/>
    <s v="J2S-MC-GZMR"/>
    <x v="8"/>
    <s v="Mexico"/>
    <x v="0"/>
    <n v="40700"/>
    <s v="Revenues - Third Parties"/>
    <m/>
    <s v="Ambient Shipment High Protection"/>
    <n v="2026"/>
    <n v="6"/>
    <s v="USD"/>
    <n v="94"/>
    <m/>
    <n v="94"/>
    <x v="1"/>
    <m/>
    <m/>
  </r>
  <r>
    <s v="ELI LILLY"/>
    <s v="J2S-MC-GZMR"/>
    <x v="8"/>
    <s v="Mexico"/>
    <x v="0"/>
    <n v="40700"/>
    <s v="Revenues - Third Parties"/>
    <m/>
    <s v="Carton Boxes (per Shipper)"/>
    <n v="2026"/>
    <n v="6"/>
    <s v="USD"/>
    <n v="44"/>
    <m/>
    <n v="44"/>
    <x v="1"/>
    <n v="1"/>
    <m/>
  </r>
  <r>
    <s v="ELI LILLY"/>
    <s v="J2S-MC-GZMR"/>
    <x v="8"/>
    <s v="Mexico"/>
    <x v="0"/>
    <n v="40700"/>
    <s v="Revenues - Third Parties"/>
    <m/>
    <s v="Pick and Pack (Refrigerated)"/>
    <n v="2026"/>
    <n v="6"/>
    <s v="USD"/>
    <n v="94"/>
    <m/>
    <n v="94"/>
    <x v="1"/>
    <m/>
    <m/>
  </r>
  <r>
    <s v="ELI LILLY"/>
    <s v="J2S-MC-GZMR"/>
    <x v="8"/>
    <s v="Mexico"/>
    <x v="0"/>
    <n v="40700"/>
    <s v="Revenues - Third Parties"/>
    <m/>
    <s v="Refurbishment (per Shipper)"/>
    <n v="2026"/>
    <n v="6"/>
    <s v="USD"/>
    <n v="71"/>
    <m/>
    <n v="71"/>
    <x v="1"/>
    <m/>
    <m/>
  </r>
  <r>
    <s v="ELI LILLY"/>
    <s v="J2O-MC-EKBG"/>
    <x v="8"/>
    <s v="Mexico"/>
    <x v="0"/>
    <n v="40700"/>
    <s v="Revenues - Third Parties"/>
    <m/>
    <s v="Ambient Shipment High Protection"/>
    <n v="2026"/>
    <n v="6"/>
    <s v="USD"/>
    <n v="1030"/>
    <m/>
    <n v="1030"/>
    <x v="1"/>
    <m/>
    <m/>
  </r>
  <r>
    <s v="ELI LILLY"/>
    <s v="J2O-MC-EKBG"/>
    <x v="8"/>
    <s v="Mexico"/>
    <x v="0"/>
    <n v="40700"/>
    <s v="Revenues - Third Parties"/>
    <m/>
    <s v="Ambient Shipment Low Protection"/>
    <n v="2026"/>
    <n v="6"/>
    <s v="USD"/>
    <n v="178"/>
    <m/>
    <n v="178"/>
    <x v="1"/>
    <m/>
    <m/>
  </r>
  <r>
    <s v="ELI LILLY"/>
    <s v="J2O-MC-EKBG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J2O-MC-EKBG"/>
    <x v="8"/>
    <s v="Mexico"/>
    <x v="0"/>
    <n v="40700"/>
    <s v="Revenues - Third Parties"/>
    <m/>
    <s v="Carton Boxes (per Shipper)"/>
    <n v="2026"/>
    <n v="6"/>
    <s v="USD"/>
    <n v="261"/>
    <m/>
    <n v="261"/>
    <x v="1"/>
    <n v="1"/>
    <m/>
  </r>
  <r>
    <s v="ELI LILLY"/>
    <s v="J2O-MC-EKBG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2O-MC-EKBG"/>
    <x v="8"/>
    <s v="Mexico"/>
    <x v="2"/>
    <n v="40700"/>
    <s v="Revenues - Third Parties"/>
    <m/>
    <s v="Freight - Shipments"/>
    <n v="2026"/>
    <n v="6"/>
    <s v="USD"/>
    <n v="13577"/>
    <m/>
    <n v="13577"/>
    <x v="1"/>
    <n v="1"/>
    <m/>
  </r>
  <r>
    <s v="ELI LILLY"/>
    <s v="J2O-MC-EKBG"/>
    <x v="8"/>
    <s v="Mexico"/>
    <x v="1"/>
    <n v="40700"/>
    <s v="Revenues - Third Parties"/>
    <m/>
    <s v="PTC Duties"/>
    <n v="2026"/>
    <n v="6"/>
    <s v="USD"/>
    <n v="18891"/>
    <m/>
    <n v="18891"/>
    <x v="1"/>
    <n v="1"/>
    <m/>
  </r>
  <r>
    <s v="ELI LILLY"/>
    <s v="J2O-MC-EKBG"/>
    <x v="8"/>
    <s v="Mexico"/>
    <x v="0"/>
    <n v="40700"/>
    <s v="Revenues - Third Parties"/>
    <m/>
    <s v="Receipt fee Ambient (per Batch)"/>
    <n v="2026"/>
    <n v="6"/>
    <s v="USD"/>
    <n v="196"/>
    <m/>
    <n v="196"/>
    <x v="1"/>
    <m/>
    <m/>
  </r>
  <r>
    <s v="ELI LILLY"/>
    <s v="J2O-MC-EKBG"/>
    <x v="8"/>
    <s v="Mexico"/>
    <x v="0"/>
    <n v="40700"/>
    <s v="Revenues - Third Parties"/>
    <m/>
    <s v="Receipt more than 150 kits (per Hour)"/>
    <n v="2026"/>
    <n v="6"/>
    <s v="USD"/>
    <n v="471"/>
    <m/>
    <n v="471"/>
    <x v="1"/>
    <m/>
    <m/>
  </r>
  <r>
    <s v="ELI LILLY"/>
    <s v="J2O-MC-EKBG"/>
    <x v="8"/>
    <s v="Mexico"/>
    <x v="0"/>
    <n v="40700"/>
    <s v="Revenues - Third Parties"/>
    <m/>
    <s v="Refurbishment (per Shipper)"/>
    <n v="2026"/>
    <n v="6"/>
    <s v="USD"/>
    <n v="392"/>
    <m/>
    <n v="392"/>
    <x v="1"/>
    <m/>
    <m/>
  </r>
  <r>
    <s v="ELI LILLY"/>
    <s v="J6E-MC-KWAN"/>
    <x v="8"/>
    <s v="Mexico"/>
    <x v="0"/>
    <n v="40700"/>
    <s v="Revenues - Third Parties"/>
    <m/>
    <s v="Ambient Shipment High Protection"/>
    <n v="2026"/>
    <n v="6"/>
    <s v="USD"/>
    <n v="375"/>
    <m/>
    <n v="375"/>
    <x v="1"/>
    <m/>
    <m/>
  </r>
  <r>
    <s v="ELI LILLY"/>
    <s v="J6E-MC-KWAN"/>
    <x v="8"/>
    <s v="Mexico"/>
    <x v="0"/>
    <n v="40700"/>
    <s v="Revenues - Third Parties"/>
    <m/>
    <s v="Carton Boxes (per Shipper)"/>
    <n v="2026"/>
    <n v="6"/>
    <s v="USD"/>
    <n v="174"/>
    <m/>
    <n v="174"/>
    <x v="1"/>
    <n v="1"/>
    <m/>
  </r>
  <r>
    <s v="ELI LILLY"/>
    <s v="J6E-MC-KWAN"/>
    <x v="8"/>
    <s v="Mexico"/>
    <x v="0"/>
    <n v="40700"/>
    <s v="Revenues - Third Parties"/>
    <m/>
    <s v="Pick and Pack (Refrigerated)"/>
    <n v="2026"/>
    <n v="6"/>
    <s v="USD"/>
    <n v="375"/>
    <m/>
    <n v="375"/>
    <x v="1"/>
    <m/>
    <m/>
  </r>
  <r>
    <s v="ELI LILLY"/>
    <s v="J6E-MC-KWAN"/>
    <x v="8"/>
    <s v="Mexico"/>
    <x v="0"/>
    <n v="40700"/>
    <s v="Revenues - Third Parties"/>
    <m/>
    <s v="Refurbishment (per Shipper)"/>
    <n v="2026"/>
    <n v="6"/>
    <s v="USD"/>
    <n v="285"/>
    <m/>
    <n v="285"/>
    <x v="1"/>
    <m/>
    <m/>
  </r>
  <r>
    <s v="ELI LILLY"/>
    <s v="I6T-MC-AMCD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I6T-MC-AMCD"/>
    <x v="8"/>
    <s v="Mexico"/>
    <x v="0"/>
    <n v="40700"/>
    <s v="Revenues - Third Parties"/>
    <m/>
    <s v="Carton Boxes (per Shipper)"/>
    <n v="2026"/>
    <n v="6"/>
    <s v="USD"/>
    <n v="152"/>
    <m/>
    <n v="152"/>
    <x v="1"/>
    <n v="1"/>
    <m/>
  </r>
  <r>
    <s v="ELI LILLY"/>
    <s v="I6T-MC-AMCD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6T-MC-AMCD"/>
    <x v="8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ELI LILLY"/>
    <s v="I6T-MC-AMCD"/>
    <x v="8"/>
    <s v="Mexico"/>
    <x v="2"/>
    <n v="40700"/>
    <s v="Revenues - Third Parties"/>
    <m/>
    <s v="Freight - Shipments"/>
    <n v="2026"/>
    <n v="6"/>
    <s v="USD"/>
    <n v="7997"/>
    <m/>
    <n v="7997"/>
    <x v="1"/>
    <n v="1"/>
    <m/>
  </r>
  <r>
    <s v="ELI LILLY"/>
    <s v="I6T-MC-AMCD"/>
    <x v="8"/>
    <s v="Mexico"/>
    <x v="0"/>
    <n v="40700"/>
    <s v="Revenues - Third Parties"/>
    <m/>
    <s v="Pick and Pack (Refrigerated)"/>
    <n v="2026"/>
    <n v="6"/>
    <s v="USD"/>
    <n v="656"/>
    <m/>
    <n v="656"/>
    <x v="1"/>
    <m/>
    <m/>
  </r>
  <r>
    <s v="ELI LILLY"/>
    <s v="I6T-MC-AMCD"/>
    <x v="8"/>
    <s v="Mexico"/>
    <x v="1"/>
    <n v="40700"/>
    <s v="Revenues - Third Parties"/>
    <m/>
    <s v="PTC Duties"/>
    <n v="2026"/>
    <n v="6"/>
    <s v="USD"/>
    <n v="1700"/>
    <m/>
    <n v="1700"/>
    <x v="1"/>
    <n v="1"/>
    <m/>
  </r>
  <r>
    <s v="ELI LILLY"/>
    <s v="I6T-MC-AMCD"/>
    <x v="8"/>
    <s v="Mexico"/>
    <x v="0"/>
    <n v="40700"/>
    <s v="Revenues - Third Parties"/>
    <m/>
    <s v="Receipt fee Refrigerated (per Batch)"/>
    <n v="2026"/>
    <n v="6"/>
    <s v="USD"/>
    <n v="196"/>
    <m/>
    <n v="196"/>
    <x v="1"/>
    <m/>
    <m/>
  </r>
  <r>
    <s v="ELI LILLY"/>
    <s v="I6T-MC-AMCD"/>
    <x v="8"/>
    <s v="Mexico"/>
    <x v="0"/>
    <n v="40700"/>
    <s v="Revenues - Third Parties"/>
    <m/>
    <s v="Refurbishment (per Shipper)"/>
    <n v="2026"/>
    <n v="6"/>
    <s v="USD"/>
    <n v="250"/>
    <m/>
    <n v="250"/>
    <x v="1"/>
    <m/>
    <m/>
  </r>
  <r>
    <s v="ELI LILLY"/>
    <s v="I6T-MC-AMCD"/>
    <x v="8"/>
    <s v="Mexico"/>
    <x v="4"/>
    <n v="40700"/>
    <s v="Revenues - Third Parties"/>
    <m/>
    <s v="Returns Receipt (per Receipt)"/>
    <n v="2026"/>
    <n v="6"/>
    <s v="USD"/>
    <n v="178"/>
    <m/>
    <n v="178"/>
    <x v="1"/>
    <m/>
    <m/>
  </r>
  <r>
    <s v="ELI LILLY"/>
    <s v="I6T-MC-AMCE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I6T-MC-AMCE"/>
    <x v="8"/>
    <s v="Mexico"/>
    <x v="0"/>
    <n v="40700"/>
    <s v="Revenues - Third Parties"/>
    <m/>
    <s v="Carton Boxes (per Shipper)"/>
    <n v="2026"/>
    <n v="6"/>
    <s v="USD"/>
    <n v="65"/>
    <m/>
    <n v="65"/>
    <x v="1"/>
    <n v="1"/>
    <m/>
  </r>
  <r>
    <s v="ELI LILLY"/>
    <s v="I6T-MC-AMCE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I6T-MC-AMCE"/>
    <x v="8"/>
    <s v="Mexico"/>
    <x v="0"/>
    <n v="40700"/>
    <s v="Revenues - Third Parties"/>
    <m/>
    <s v="Expedited Receipt Fee"/>
    <n v="2026"/>
    <n v="6"/>
    <s v="USD"/>
    <n v="98"/>
    <m/>
    <n v="98"/>
    <x v="1"/>
    <m/>
    <m/>
  </r>
  <r>
    <s v="ELI LILLY"/>
    <s v="I6T-MC-AMCE"/>
    <x v="8"/>
    <s v="Mexico"/>
    <x v="2"/>
    <n v="40700"/>
    <s v="Revenues - Third Parties"/>
    <m/>
    <s v="Freight - Shipments"/>
    <n v="2026"/>
    <n v="6"/>
    <s v="USD"/>
    <n v="3009"/>
    <m/>
    <n v="3009"/>
    <x v="1"/>
    <n v="1"/>
    <m/>
  </r>
  <r>
    <s v="ELI LILLY"/>
    <s v="I6T-MC-AMCE"/>
    <x v="8"/>
    <s v="Mexico"/>
    <x v="0"/>
    <n v="40700"/>
    <s v="Revenues - Third Parties"/>
    <m/>
    <s v="Pick and Pack (Refrigerated)"/>
    <n v="2026"/>
    <n v="6"/>
    <s v="USD"/>
    <n v="281"/>
    <m/>
    <n v="281"/>
    <x v="1"/>
    <m/>
    <m/>
  </r>
  <r>
    <s v="ELI LILLY"/>
    <s v="I6T-MC-AMCE"/>
    <x v="8"/>
    <s v="Mexico"/>
    <x v="1"/>
    <n v="40700"/>
    <s v="Revenues - Third Parties"/>
    <m/>
    <s v="PTC Duties"/>
    <n v="2026"/>
    <n v="6"/>
    <s v="USD"/>
    <n v="1698"/>
    <m/>
    <n v="1698"/>
    <x v="1"/>
    <n v="1"/>
    <m/>
  </r>
  <r>
    <s v="ELI LILLY"/>
    <s v="I6T-MC-AMCE"/>
    <x v="8"/>
    <s v="Mexico"/>
    <x v="0"/>
    <n v="40700"/>
    <s v="Revenues - Third Parties"/>
    <m/>
    <s v="Receipt fee Refrigerated (per Batch)"/>
    <n v="2026"/>
    <n v="6"/>
    <s v="USD"/>
    <n v="196"/>
    <m/>
    <n v="196"/>
    <x v="1"/>
    <m/>
    <m/>
  </r>
  <r>
    <s v="ELI LILLY"/>
    <s v="I6T-MC-AMCE"/>
    <x v="8"/>
    <s v="Mexico"/>
    <x v="0"/>
    <n v="40700"/>
    <s v="Revenues - Third Parties"/>
    <m/>
    <s v="Refurbishment (per Shipper)"/>
    <n v="2026"/>
    <n v="6"/>
    <s v="USD"/>
    <n v="107"/>
    <m/>
    <n v="107"/>
    <x v="1"/>
    <m/>
    <m/>
  </r>
  <r>
    <s v="ELI LILLY"/>
    <s v="J2A-MC-GZPW"/>
    <x v="8"/>
    <s v="Mexico"/>
    <x v="0"/>
    <n v="40700"/>
    <s v="Revenues - Third Parties"/>
    <m/>
    <s v="Ambient Shipment High Protection"/>
    <n v="2026"/>
    <n v="6"/>
    <s v="USD"/>
    <n v="749"/>
    <m/>
    <n v="749"/>
    <x v="1"/>
    <m/>
    <m/>
  </r>
  <r>
    <s v="ELI LILLY"/>
    <s v="J2A-MC-GZPW"/>
    <x v="8"/>
    <s v="Mexico"/>
    <x v="0"/>
    <n v="40700"/>
    <s v="Revenues - Third Parties"/>
    <m/>
    <s v="Ambient Shipment Low Protection"/>
    <n v="2026"/>
    <n v="6"/>
    <s v="USD"/>
    <n v="445"/>
    <m/>
    <n v="445"/>
    <x v="1"/>
    <m/>
    <m/>
  </r>
  <r>
    <s v="ELI LILLY"/>
    <s v="J2A-MC-GZPW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J2A-MC-GZPW"/>
    <x v="8"/>
    <s v="Mexico"/>
    <x v="0"/>
    <n v="40700"/>
    <s v="Revenues - Third Parties"/>
    <m/>
    <s v="Carton Boxes (per Shipper)"/>
    <n v="2026"/>
    <n v="6"/>
    <s v="USD"/>
    <n v="228"/>
    <m/>
    <n v="228"/>
    <x v="1"/>
    <n v="1"/>
    <m/>
  </r>
  <r>
    <s v="ELI LILLY"/>
    <s v="J2A-MC-GZPW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2A-MC-GZPW"/>
    <x v="8"/>
    <s v="Mexico"/>
    <x v="2"/>
    <n v="40700"/>
    <s v="Revenues - Third Parties"/>
    <m/>
    <s v="Freight - Shipments"/>
    <n v="2026"/>
    <n v="6"/>
    <s v="USD"/>
    <n v="11278"/>
    <m/>
    <n v="11278"/>
    <x v="1"/>
    <n v="1"/>
    <m/>
  </r>
  <r>
    <s v="ELI LILLY"/>
    <s v="J2A-MC-GZPW"/>
    <x v="8"/>
    <s v="Mexico"/>
    <x v="1"/>
    <n v="40700"/>
    <s v="Revenues - Third Parties"/>
    <m/>
    <s v="PTC Duties"/>
    <n v="2026"/>
    <n v="6"/>
    <s v="USD"/>
    <n v="8812"/>
    <m/>
    <n v="8812"/>
    <x v="1"/>
    <n v="1"/>
    <m/>
  </r>
  <r>
    <s v="ELI LILLY"/>
    <s v="J2A-MC-GZPW"/>
    <x v="8"/>
    <s v="Mexico"/>
    <x v="0"/>
    <n v="40700"/>
    <s v="Revenues - Third Parties"/>
    <m/>
    <s v="Receipt fee Ambient (per Batch)"/>
    <n v="2026"/>
    <n v="6"/>
    <s v="USD"/>
    <n v="1177"/>
    <m/>
    <n v="1177"/>
    <x v="1"/>
    <m/>
    <m/>
  </r>
  <r>
    <s v="ELI LILLY"/>
    <s v="J2A-MC-GZPW"/>
    <x v="8"/>
    <s v="Mexico"/>
    <x v="0"/>
    <n v="40700"/>
    <s v="Revenues - Third Parties"/>
    <m/>
    <s v="Receipt more than 150 kits (per Hour)"/>
    <n v="2026"/>
    <n v="6"/>
    <s v="USD"/>
    <n v="294"/>
    <m/>
    <n v="294"/>
    <x v="1"/>
    <m/>
    <m/>
  </r>
  <r>
    <s v="ELI LILLY"/>
    <s v="J2A-MC-GZPW"/>
    <x v="8"/>
    <s v="Mexico"/>
    <x v="0"/>
    <n v="40700"/>
    <s v="Revenues - Third Parties"/>
    <m/>
    <s v="Refurbishment (per Shipper)"/>
    <n v="2026"/>
    <n v="6"/>
    <s v="USD"/>
    <n v="285"/>
    <m/>
    <n v="285"/>
    <x v="1"/>
    <m/>
    <m/>
  </r>
  <r>
    <s v="ELI LILLY"/>
    <s v="N1T-MC-TZ01"/>
    <x v="8"/>
    <s v="Mexico"/>
    <x v="0"/>
    <n v="40700"/>
    <s v="Revenues - Third Parties"/>
    <m/>
    <s v="Carton Boxes (per Shipper)"/>
    <n v="2026"/>
    <n v="6"/>
    <s v="USD"/>
    <n v="65"/>
    <m/>
    <n v="65"/>
    <x v="1"/>
    <n v="1"/>
    <m/>
  </r>
  <r>
    <s v="ELI LILLY"/>
    <s v="N1T-MC-TZ01"/>
    <x v="8"/>
    <s v="Mexico"/>
    <x v="2"/>
    <n v="40700"/>
    <s v="Revenues - Third Parties"/>
    <m/>
    <s v="Freight - Shipments"/>
    <n v="2026"/>
    <n v="6"/>
    <s v="USD"/>
    <n v="1392"/>
    <m/>
    <n v="1392"/>
    <x v="1"/>
    <n v="1"/>
    <m/>
  </r>
  <r>
    <s v="ELI LILLY"/>
    <s v="N1T-MC-TZ01"/>
    <x v="8"/>
    <s v="Mexico"/>
    <x v="0"/>
    <n v="40700"/>
    <s v="Revenues - Third Parties"/>
    <m/>
    <s v="Pick and Pack (Refrigerated)"/>
    <n v="2026"/>
    <n v="6"/>
    <s v="USD"/>
    <n v="281"/>
    <m/>
    <n v="281"/>
    <x v="1"/>
    <m/>
    <m/>
  </r>
  <r>
    <s v="ELI LILLY"/>
    <s v="N1T-MC-TZ01"/>
    <x v="8"/>
    <s v="Mexico"/>
    <x v="0"/>
    <n v="40700"/>
    <s v="Revenues - Third Parties"/>
    <m/>
    <s v="Refurbishment (per Shipper)"/>
    <n v="2026"/>
    <n v="6"/>
    <s v="USD"/>
    <n v="107"/>
    <m/>
    <n v="107"/>
    <x v="1"/>
    <m/>
    <m/>
  </r>
  <r>
    <s v="ELI LILLY"/>
    <s v="N1T-MC-RT01"/>
    <x v="8"/>
    <s v="Mexico"/>
    <x v="0"/>
    <n v="40700"/>
    <s v="Revenues - Third Parties"/>
    <m/>
    <s v="AoR per Receipt"/>
    <n v="2026"/>
    <n v="6"/>
    <s v="USD"/>
    <n v="103"/>
    <m/>
    <n v="103"/>
    <x v="1"/>
    <m/>
    <m/>
  </r>
  <r>
    <s v="ELI LILLY"/>
    <s v="N1T-MC-RT01"/>
    <x v="8"/>
    <s v="Mexico"/>
    <x v="0"/>
    <n v="40700"/>
    <s v="Revenues - Third Parties"/>
    <m/>
    <s v="Carton Boxes (per Shipper)"/>
    <n v="2026"/>
    <n v="6"/>
    <s v="USD"/>
    <n v="131"/>
    <m/>
    <n v="131"/>
    <x v="1"/>
    <n v="1"/>
    <m/>
  </r>
  <r>
    <s v="ELI LILLY"/>
    <s v="N1T-MC-RT01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N1T-MC-RT01"/>
    <x v="8"/>
    <s v="Mexico"/>
    <x v="2"/>
    <n v="40700"/>
    <s v="Revenues - Third Parties"/>
    <m/>
    <s v="Freight - Shipments"/>
    <n v="2026"/>
    <n v="6"/>
    <s v="USD"/>
    <n v="2570"/>
    <m/>
    <n v="2570"/>
    <x v="1"/>
    <n v="1"/>
    <m/>
  </r>
  <r>
    <s v="ELI LILLY"/>
    <s v="N1T-MC-RT01"/>
    <x v="8"/>
    <s v="Mexico"/>
    <x v="0"/>
    <n v="40700"/>
    <s v="Revenues - Third Parties"/>
    <m/>
    <s v="Pick and Pack (Refrigerated)"/>
    <n v="2026"/>
    <n v="6"/>
    <s v="USD"/>
    <n v="562"/>
    <m/>
    <n v="562"/>
    <x v="1"/>
    <m/>
    <m/>
  </r>
  <r>
    <s v="ELI LILLY"/>
    <s v="N1T-MC-RT01"/>
    <x v="8"/>
    <s v="Mexico"/>
    <x v="1"/>
    <n v="40700"/>
    <s v="Revenues - Third Parties"/>
    <m/>
    <s v="PTC Duties"/>
    <n v="2026"/>
    <n v="6"/>
    <s v="USD"/>
    <n v="2054"/>
    <m/>
    <n v="2054"/>
    <x v="1"/>
    <n v="1"/>
    <m/>
  </r>
  <r>
    <s v="ELI LILLY"/>
    <s v="N1T-MC-RT01"/>
    <x v="8"/>
    <s v="Mexico"/>
    <x v="0"/>
    <n v="40700"/>
    <s v="Revenues - Third Parties"/>
    <m/>
    <s v="Receipt fee Refrigerated (per Batch)"/>
    <n v="2026"/>
    <n v="6"/>
    <s v="USD"/>
    <n v="392"/>
    <m/>
    <n v="392"/>
    <x v="1"/>
    <m/>
    <m/>
  </r>
  <r>
    <s v="ELI LILLY"/>
    <s v="N1T-MC-RT01"/>
    <x v="8"/>
    <s v="Mexico"/>
    <x v="0"/>
    <n v="40700"/>
    <s v="Revenues - Third Parties"/>
    <m/>
    <s v="Refurbishment (per Shipper)"/>
    <n v="2026"/>
    <n v="6"/>
    <s v="USD"/>
    <n v="214"/>
    <m/>
    <n v="214"/>
    <x v="1"/>
    <m/>
    <m/>
  </r>
  <r>
    <s v="ELI LILLY"/>
    <s v="J2A-MC-GZPS"/>
    <x v="8"/>
    <s v="Mexico"/>
    <x v="0"/>
    <n v="40700"/>
    <s v="Revenues - Third Parties"/>
    <m/>
    <s v="Ambient Shipment High Protection"/>
    <n v="2026"/>
    <n v="6"/>
    <s v="USD"/>
    <n v="1124"/>
    <m/>
    <n v="1124"/>
    <x v="1"/>
    <m/>
    <m/>
  </r>
  <r>
    <s v="ELI LILLY"/>
    <s v="J2A-MC-GZPS"/>
    <x v="8"/>
    <s v="Mexico"/>
    <x v="0"/>
    <n v="40700"/>
    <s v="Revenues - Third Parties"/>
    <m/>
    <s v="Ambient Shipment Low Protection"/>
    <n v="2026"/>
    <n v="6"/>
    <s v="USD"/>
    <n v="267"/>
    <m/>
    <n v="267"/>
    <x v="1"/>
    <m/>
    <m/>
  </r>
  <r>
    <s v="ELI LILLY"/>
    <s v="J2A-MC-GZPS"/>
    <x v="8"/>
    <s v="Mexico"/>
    <x v="0"/>
    <n v="40700"/>
    <s v="Revenues - Third Parties"/>
    <m/>
    <s v="Carton Boxes (per Shipper)"/>
    <n v="2026"/>
    <n v="6"/>
    <s v="USD"/>
    <n v="294"/>
    <m/>
    <n v="294"/>
    <x v="1"/>
    <n v="1"/>
    <m/>
  </r>
  <r>
    <s v="ELI LILLY"/>
    <s v="J2A-MC-GZPS"/>
    <x v="8"/>
    <s v="Mexico"/>
    <x v="0"/>
    <n v="40700"/>
    <s v="Revenues - Third Parties"/>
    <m/>
    <s v="Customs Clearence"/>
    <n v="2026"/>
    <n v="6"/>
    <s v="USD"/>
    <n v="312"/>
    <m/>
    <n v="312"/>
    <x v="1"/>
    <m/>
    <m/>
  </r>
  <r>
    <s v="ELI LILLY"/>
    <s v="J2A-MC-GZPS"/>
    <x v="8"/>
    <s v="Mexico"/>
    <x v="2"/>
    <n v="40700"/>
    <s v="Revenues - Third Parties"/>
    <m/>
    <s v="Freight - Shipments"/>
    <n v="2026"/>
    <n v="6"/>
    <s v="USD"/>
    <n v="12769"/>
    <m/>
    <n v="12769"/>
    <x v="1"/>
    <n v="1"/>
    <m/>
  </r>
  <r>
    <s v="ELI LILLY"/>
    <s v="J2A-MC-GZPS"/>
    <x v="8"/>
    <s v="Mexico"/>
    <x v="1"/>
    <n v="40700"/>
    <s v="Revenues - Third Parties"/>
    <m/>
    <s v="PTC Duties"/>
    <n v="2026"/>
    <n v="6"/>
    <s v="USD"/>
    <n v="4022"/>
    <m/>
    <n v="4022"/>
    <x v="1"/>
    <n v="1"/>
    <m/>
  </r>
  <r>
    <s v="ELI LILLY"/>
    <s v="J2A-MC-GZPS"/>
    <x v="8"/>
    <s v="Mexico"/>
    <x v="0"/>
    <n v="40700"/>
    <s v="Revenues - Third Parties"/>
    <m/>
    <s v="Refurbishment (per Shipper)"/>
    <n v="2026"/>
    <n v="6"/>
    <s v="USD"/>
    <n v="428"/>
    <m/>
    <n v="428"/>
    <x v="1"/>
    <m/>
    <m/>
  </r>
  <r>
    <s v="ELI LILLY"/>
    <s v="J2A-MC-GZPT"/>
    <x v="8"/>
    <s v="Mexico"/>
    <x v="0"/>
    <n v="40700"/>
    <s v="Revenues - Third Parties"/>
    <m/>
    <s v="Ambient Shipment High Protection"/>
    <n v="2026"/>
    <n v="6"/>
    <s v="USD"/>
    <n v="1686"/>
    <m/>
    <n v="1686"/>
    <x v="1"/>
    <m/>
    <m/>
  </r>
  <r>
    <s v="ELI LILLY"/>
    <s v="J2A-MC-GZPT"/>
    <x v="8"/>
    <s v="Mexico"/>
    <x v="0"/>
    <n v="40700"/>
    <s v="Revenues - Third Parties"/>
    <m/>
    <s v="Carton Boxes (per Shipper)"/>
    <n v="2026"/>
    <n v="6"/>
    <s v="USD"/>
    <n v="392"/>
    <m/>
    <n v="392"/>
    <x v="1"/>
    <n v="1"/>
    <m/>
  </r>
  <r>
    <s v="ELI LILLY"/>
    <s v="J2A-MC-GZPT"/>
    <x v="8"/>
    <s v="Mexico"/>
    <x v="2"/>
    <n v="40700"/>
    <s v="Revenues - Third Parties"/>
    <m/>
    <s v="Freight - Shipments"/>
    <n v="2026"/>
    <n v="6"/>
    <s v="USD"/>
    <n v="13726"/>
    <m/>
    <n v="13726"/>
    <x v="1"/>
    <n v="1"/>
    <m/>
  </r>
  <r>
    <s v="ELI LILLY"/>
    <s v="J2A-MC-GZPT"/>
    <x v="8"/>
    <s v="Mexico"/>
    <x v="0"/>
    <n v="40700"/>
    <s v="Revenues - Third Parties"/>
    <m/>
    <s v="Refurbishment (per Shipper)"/>
    <n v="2026"/>
    <n v="6"/>
    <s v="USD"/>
    <n v="642"/>
    <m/>
    <n v="642"/>
    <x v="1"/>
    <m/>
    <m/>
  </r>
  <r>
    <s v="IQVIA"/>
    <s v="D3465C00001 Returns and Destructions"/>
    <x v="18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IQVIA"/>
    <s v="D3465C00001 Returns and Destructions"/>
    <x v="18"/>
    <s v="Mexico"/>
    <x v="4"/>
    <n v="40700"/>
    <s v="Revenues - Third Parties"/>
    <m/>
    <s v="Returns Receipt (per Receipt)"/>
    <n v="2026"/>
    <n v="6"/>
    <s v="USD"/>
    <n v="201"/>
    <m/>
    <n v="201"/>
    <x v="1"/>
    <m/>
    <m/>
  </r>
  <r>
    <s v="IQVIA"/>
    <s v="D3465C00001 Returns and Destructions"/>
    <x v="18"/>
    <s v="Mexico"/>
    <x v="5"/>
    <n v="40700"/>
    <s v="Revenues - Third Parties"/>
    <m/>
    <s v="Storage of Returns (per Pallet)"/>
    <n v="2026"/>
    <n v="6"/>
    <s v="USD"/>
    <n v="311"/>
    <m/>
    <n v="311"/>
    <x v="1"/>
    <m/>
    <m/>
  </r>
  <r>
    <s v="J &amp; J"/>
    <s v="67652000PCR3002_anc_returns"/>
    <x v="1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J &amp; J"/>
    <s v="67652000PCR3002_anc_returns"/>
    <x v="1"/>
    <s v="Mexico"/>
    <x v="4"/>
    <n v="40700"/>
    <s v="Revenues - Third Parties"/>
    <m/>
    <s v="Reconciliation of Returns (per Hour)"/>
    <n v="2026"/>
    <n v="6"/>
    <s v="USD"/>
    <n v="102"/>
    <m/>
    <n v="102"/>
    <x v="1"/>
    <m/>
    <m/>
  </r>
  <r>
    <s v="J &amp; J"/>
    <s v="67652000PCR3002_anc_returns"/>
    <x v="1"/>
    <s v="Mexico"/>
    <x v="4"/>
    <n v="40700"/>
    <s v="Revenues - Third Parties"/>
    <m/>
    <s v="Returns Receipt (per Receipt)"/>
    <n v="2026"/>
    <n v="6"/>
    <s v="USD"/>
    <n v="267"/>
    <m/>
    <n v="267"/>
    <x v="1"/>
    <m/>
    <m/>
  </r>
  <r>
    <s v="J &amp; J"/>
    <s v="67652000PCR3002_anc_returns"/>
    <x v="1"/>
    <s v="Mexico"/>
    <x v="5"/>
    <n v="40700"/>
    <s v="Revenues - Third Parties"/>
    <m/>
    <s v="Storage of Returns (per Pallet)"/>
    <n v="2026"/>
    <n v="6"/>
    <s v="USD"/>
    <n v="524"/>
    <m/>
    <n v="524"/>
    <x v="1"/>
    <m/>
    <m/>
  </r>
  <r>
    <s v="J &amp; J"/>
    <s v="73841937NSC3003_Anc_Returns"/>
    <x v="1"/>
    <s v="Mexico"/>
    <x v="0"/>
    <n v="40700"/>
    <s v="Revenues - Third Parties"/>
    <m/>
    <s v="Cost per Hour Other Services"/>
    <n v="2026"/>
    <n v="6"/>
    <s v="USD"/>
    <n v="70"/>
    <m/>
    <n v="70"/>
    <x v="1"/>
    <m/>
    <m/>
  </r>
  <r>
    <s v="J &amp; J"/>
    <s v="73841937NSC3003_Anc_Returns"/>
    <x v="1"/>
    <s v="Mexico"/>
    <x v="2"/>
    <n v="40700"/>
    <s v="Revenues - Third Parties"/>
    <m/>
    <s v="Freight - Returns"/>
    <n v="2026"/>
    <n v="6"/>
    <s v="USD"/>
    <n v="114"/>
    <m/>
    <n v="114"/>
    <x v="1"/>
    <n v="1"/>
    <m/>
  </r>
  <r>
    <s v="J &amp; J"/>
    <s v="73841937NSC3003_Anc_Returns"/>
    <x v="1"/>
    <s v="Mexico"/>
    <x v="5"/>
    <n v="40700"/>
    <s v="Revenues - Third Parties"/>
    <m/>
    <s v="Storage of Returns (per Pallet)"/>
    <n v="2026"/>
    <n v="6"/>
    <s v="USD"/>
    <n v="175"/>
    <m/>
    <n v="175"/>
    <x v="1"/>
    <m/>
    <m/>
  </r>
  <r>
    <s v="J &amp; J"/>
    <s v="AC-065A310 Returns and Destructions"/>
    <x v="1"/>
    <s v="Mexico"/>
    <x v="5"/>
    <n v="40700"/>
    <s v="Revenues - Third Parties"/>
    <m/>
    <s v="Storage of Returns (per Pallet)"/>
    <n v="2026"/>
    <n v="6"/>
    <s v="USD"/>
    <n v="87"/>
    <m/>
    <n v="87"/>
    <x v="1"/>
    <m/>
    <m/>
  </r>
  <r>
    <s v="J &amp; J"/>
    <s v="AC-055-315 Returns and Destructions"/>
    <x v="1"/>
    <s v="Mexico"/>
    <x v="5"/>
    <n v="40700"/>
    <s v="Revenues - Third Parties"/>
    <m/>
    <s v="Non-Drug Storage Ambient (per Pallet)"/>
    <n v="2026"/>
    <n v="6"/>
    <s v="USD"/>
    <n v="87"/>
    <m/>
    <n v="87"/>
    <x v="1"/>
    <m/>
    <m/>
  </r>
  <r>
    <s v="J &amp; J"/>
    <s v="AC-055-315 Returns and Destructions"/>
    <x v="1"/>
    <s v="Mexico"/>
    <x v="4"/>
    <n v="40700"/>
    <s v="Revenues - Third Parties"/>
    <m/>
    <s v="Reconciliation of Returns (per Hour)"/>
    <n v="2026"/>
    <n v="6"/>
    <s v="USD"/>
    <n v="153"/>
    <m/>
    <n v="153"/>
    <x v="1"/>
    <m/>
    <m/>
  </r>
  <r>
    <s v="J &amp; J"/>
    <s v="AC-055-315 Returns and Destructions"/>
    <x v="1"/>
    <s v="Mexico"/>
    <x v="4"/>
    <n v="40700"/>
    <s v="Revenues - Third Parties"/>
    <m/>
    <s v="Returns Receipt (per Receipt)"/>
    <n v="2026"/>
    <n v="6"/>
    <s v="USD"/>
    <n v="401"/>
    <m/>
    <n v="401"/>
    <x v="1"/>
    <m/>
    <m/>
  </r>
  <r>
    <s v="J &amp; J"/>
    <s v="AC-055-315 Returns and Destructions"/>
    <x v="1"/>
    <s v="Mexico"/>
    <x v="5"/>
    <n v="40700"/>
    <s v="Revenues - Third Parties"/>
    <m/>
    <s v="Storage of Returns (per Pallet)"/>
    <n v="2026"/>
    <n v="6"/>
    <s v="USD"/>
    <n v="349"/>
    <m/>
    <n v="349"/>
    <x v="1"/>
    <m/>
    <m/>
  </r>
  <r>
    <s v="J &amp; J"/>
    <s v="61186372NSC3002_anc_returns"/>
    <x v="1"/>
    <s v="Mexico"/>
    <x v="5"/>
    <n v="40700"/>
    <s v="Revenues - Third Parties"/>
    <m/>
    <s v="Storage Ambient (per Pallet)"/>
    <n v="2026"/>
    <n v="6"/>
    <s v="USD"/>
    <n v="182"/>
    <m/>
    <n v="182"/>
    <x v="1"/>
    <m/>
    <m/>
  </r>
  <r>
    <s v="J &amp; J"/>
    <s v="61186372NSC3001 Returns and Destructions"/>
    <x v="1"/>
    <s v="Mexico"/>
    <x v="5"/>
    <n v="40700"/>
    <s v="Revenues - Third Parties"/>
    <m/>
    <s v="Storage of Returns (per Pallet)"/>
    <n v="2026"/>
    <n v="6"/>
    <s v="USD"/>
    <n v="262"/>
    <m/>
    <n v="262"/>
    <x v="1"/>
    <m/>
    <m/>
  </r>
  <r>
    <s v="J &amp; J"/>
    <s v="17000139BLC3002_anc_returns"/>
    <x v="1"/>
    <s v="Mexico"/>
    <x v="5"/>
    <n v="40700"/>
    <s v="Revenues - Third Parties"/>
    <m/>
    <s v="Non-Drug Storage Ambient (per Pallet)"/>
    <n v="2026"/>
    <n v="6"/>
    <s v="USD"/>
    <n v="87"/>
    <m/>
    <n v="87"/>
    <x v="1"/>
    <m/>
    <m/>
  </r>
  <r>
    <s v="J &amp; J"/>
    <s v="17000139BLC3002_anc_returns"/>
    <x v="1"/>
    <s v="Mexico"/>
    <x v="5"/>
    <n v="40700"/>
    <s v="Revenues - Third Parties"/>
    <m/>
    <s v="Storage Ambient (per Pallet)"/>
    <n v="2026"/>
    <n v="6"/>
    <s v="USD"/>
    <n v="182"/>
    <m/>
    <n v="182"/>
    <x v="1"/>
    <m/>
    <m/>
  </r>
  <r>
    <s v="J &amp; J"/>
    <s v="17000139BLC3002_anc_returns"/>
    <x v="1"/>
    <s v="Mexico"/>
    <x v="5"/>
    <n v="40700"/>
    <s v="Revenues - Third Parties"/>
    <m/>
    <s v="Storage of Returns (per Pallet)"/>
    <n v="2026"/>
    <n v="6"/>
    <s v="USD"/>
    <n v="87"/>
    <m/>
    <n v="87"/>
    <x v="1"/>
    <m/>
    <m/>
  </r>
  <r>
    <s v="J &amp; J"/>
    <s v="80202135IIM2001 Returns and Destructions"/>
    <x v="1"/>
    <s v="Mexico"/>
    <x v="5"/>
    <n v="40700"/>
    <s v="Revenues - Third Parties"/>
    <m/>
    <s v="Non-Drug Storage Ambient (per Pallet)"/>
    <n v="2026"/>
    <n v="6"/>
    <s v="USD"/>
    <n v="175"/>
    <m/>
    <n v="175"/>
    <x v="1"/>
    <m/>
    <m/>
  </r>
  <r>
    <s v="MERCK"/>
    <s v="MK-7339-002 (local)"/>
    <x v="2"/>
    <s v="Mexico"/>
    <x v="4"/>
    <n v="40700"/>
    <s v="Revenues - Third Parties"/>
    <m/>
    <s v="Destruction (per Kg)"/>
    <n v="2026"/>
    <n v="6"/>
    <s v="USD"/>
    <n v="28"/>
    <m/>
    <n v="28"/>
    <x v="1"/>
    <n v="1"/>
    <m/>
  </r>
  <r>
    <s v="MERCK"/>
    <s v="MK-7339-002 (local)"/>
    <x v="2"/>
    <s v="Mexico"/>
    <x v="2"/>
    <n v="40700"/>
    <s v="Revenues - Third Parties"/>
    <m/>
    <s v="Freight - Returns"/>
    <n v="2026"/>
    <n v="6"/>
    <s v="USD"/>
    <n v="114"/>
    <m/>
    <n v="114"/>
    <x v="1"/>
    <n v="1"/>
    <m/>
  </r>
  <r>
    <s v="MERCK"/>
    <s v="MK-7339-002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7339-002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7339-002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7902-001 (local)"/>
    <x v="2"/>
    <s v="Mexico"/>
    <x v="4"/>
    <n v="40700"/>
    <s v="Revenues - Third Parties"/>
    <m/>
    <s v="Destruction (per Kg)"/>
    <n v="2026"/>
    <n v="6"/>
    <s v="USD"/>
    <n v="139"/>
    <m/>
    <n v="139"/>
    <x v="1"/>
    <n v="1"/>
    <m/>
  </r>
  <r>
    <s v="MERCK"/>
    <s v="MK-7339-008 (Local)"/>
    <x v="2"/>
    <s v="Mexico"/>
    <x v="4"/>
    <n v="40700"/>
    <s v="Revenues - Third Parties"/>
    <m/>
    <s v="Destruction (per Kg)"/>
    <n v="2026"/>
    <n v="6"/>
    <s v="USD"/>
    <n v="166"/>
    <m/>
    <n v="166"/>
    <x v="1"/>
    <n v="1"/>
    <m/>
  </r>
  <r>
    <s v="MERCK"/>
    <s v="MK-7339-008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7339-008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7339-008 (Local)"/>
    <x v="2"/>
    <s v="Mexico"/>
    <x v="5"/>
    <n v="40700"/>
    <s v="Revenues - Third Parties"/>
    <m/>
    <s v="Storage of Returns (per Pallet)"/>
    <n v="2026"/>
    <n v="6"/>
    <s v="USD"/>
    <n v="232"/>
    <m/>
    <n v="232"/>
    <x v="1"/>
    <m/>
    <m/>
  </r>
  <r>
    <s v="MERCK"/>
    <s v="MK-7339-007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3475-991 (Local)"/>
    <x v="2"/>
    <s v="Mexico"/>
    <x v="4"/>
    <n v="40700"/>
    <s v="Revenues - Third Parties"/>
    <m/>
    <s v="Destruction (per Kg)"/>
    <n v="2026"/>
    <n v="6"/>
    <s v="USD"/>
    <n v="499"/>
    <m/>
    <n v="499"/>
    <x v="1"/>
    <n v="1"/>
    <m/>
  </r>
  <r>
    <s v="MERCK"/>
    <s v="MK-3475-991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3475-991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3475-991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6482-012 (Local)"/>
    <x v="2"/>
    <s v="Mexico"/>
    <x v="4"/>
    <n v="40700"/>
    <s v="Revenues - Third Parties"/>
    <m/>
    <s v="Destruction (per Kg)"/>
    <n v="2026"/>
    <n v="6"/>
    <s v="USD"/>
    <n v="28"/>
    <m/>
    <n v="28"/>
    <x v="1"/>
    <n v="1"/>
    <m/>
  </r>
  <r>
    <s v="MERCK"/>
    <s v="MK-7684A-003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3475-B49 (local)"/>
    <x v="2"/>
    <s v="Mexico"/>
    <x v="2"/>
    <n v="40700"/>
    <s v="Revenues - Third Parties"/>
    <m/>
    <s v="Freight - Returns"/>
    <n v="2026"/>
    <n v="6"/>
    <s v="USD"/>
    <n v="614"/>
    <m/>
    <n v="614"/>
    <x v="1"/>
    <n v="1"/>
    <m/>
  </r>
  <r>
    <s v="MERCK"/>
    <s v="MK-3475-B49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3475-B49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3475-B49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140-003 (Local)"/>
    <x v="2"/>
    <s v="Mexico"/>
    <x v="5"/>
    <n v="40700"/>
    <s v="Revenues - Third Parties"/>
    <m/>
    <s v="Non-Drug Storage Ambient (per Pallet)"/>
    <n v="2026"/>
    <n v="6"/>
    <s v="USD"/>
    <n v="96"/>
    <m/>
    <n v="96"/>
    <x v="1"/>
    <m/>
    <m/>
  </r>
  <r>
    <s v="MERCK"/>
    <s v="MK-3475-B96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3475-B96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3475-B96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7684A-007 (Local)"/>
    <x v="2"/>
    <s v="Mexico"/>
    <x v="4"/>
    <n v="40700"/>
    <s v="Revenues - Third Parties"/>
    <m/>
    <s v="Destruction (per Kg)"/>
    <n v="2026"/>
    <n v="6"/>
    <s v="USD"/>
    <n v="28"/>
    <m/>
    <n v="28"/>
    <x v="1"/>
    <n v="1"/>
    <m/>
  </r>
  <r>
    <s v="MERCK"/>
    <s v="MK-7684A-008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7684A-008 (Local)"/>
    <x v="2"/>
    <s v="Mexico"/>
    <x v="2"/>
    <n v="40700"/>
    <s v="Revenues - Third Parties"/>
    <m/>
    <s v="Freight - Returns"/>
    <n v="2026"/>
    <n v="6"/>
    <s v="USD"/>
    <n v="326"/>
    <m/>
    <n v="326"/>
    <x v="1"/>
    <n v="1"/>
    <m/>
  </r>
  <r>
    <s v="MERCK"/>
    <s v="MK-7684A-008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7684A-008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7684A-008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1439-066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1026-008 (Local)"/>
    <x v="2"/>
    <s v="Mexico"/>
    <x v="4"/>
    <n v="40700"/>
    <s v="Revenues - Third Parties"/>
    <m/>
    <s v="Destruction (per Kg)"/>
    <n v="2026"/>
    <n v="6"/>
    <s v="USD"/>
    <n v="111"/>
    <m/>
    <n v="111"/>
    <x v="1"/>
    <n v="1"/>
    <m/>
  </r>
  <r>
    <s v="MERCK"/>
    <s v="MK-1026-008 (Local)"/>
    <x v="2"/>
    <s v="Mexico"/>
    <x v="2"/>
    <n v="40700"/>
    <s v="Revenues - Third Parties"/>
    <m/>
    <s v="Freight - Returns"/>
    <n v="2026"/>
    <n v="6"/>
    <s v="USD"/>
    <n v="421"/>
    <m/>
    <n v="421"/>
    <x v="1"/>
    <n v="1"/>
    <m/>
  </r>
  <r>
    <s v="MERCK"/>
    <s v="MK-1026-008 (Local)"/>
    <x v="2"/>
    <s v="Mexico"/>
    <x v="4"/>
    <n v="40700"/>
    <s v="Revenues - Third Parties"/>
    <m/>
    <s v="Reconciliation of Returns (per Hour)"/>
    <n v="2026"/>
    <n v="6"/>
    <s v="USD"/>
    <n v="243"/>
    <m/>
    <n v="243"/>
    <x v="1"/>
    <m/>
    <m/>
  </r>
  <r>
    <s v="MERCK"/>
    <s v="MK-1026-008 (Local)"/>
    <x v="2"/>
    <s v="Mexico"/>
    <x v="4"/>
    <n v="40700"/>
    <s v="Revenues - Third Parties"/>
    <m/>
    <s v="Returns Receipt (per Receipt)"/>
    <n v="2026"/>
    <n v="6"/>
    <s v="USD"/>
    <n v="406"/>
    <m/>
    <n v="406"/>
    <x v="1"/>
    <m/>
    <m/>
  </r>
  <r>
    <s v="MERCK"/>
    <s v="MK-1026-008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SD Multiple Protocols"/>
    <x v="2"/>
    <s v="Mexico"/>
    <x v="5"/>
    <n v="40700"/>
    <s v="Revenues - Third Parties"/>
    <m/>
    <s v="Non-Drug Storage Ambient (per Pallet)"/>
    <n v="2026"/>
    <n v="6"/>
    <s v="USD"/>
    <n v="96"/>
    <m/>
    <n v="96"/>
    <x v="1"/>
    <m/>
    <m/>
  </r>
  <r>
    <s v="MERCK"/>
    <s v="MK-3475-D46 (Local)"/>
    <x v="2"/>
    <s v="Mexico"/>
    <x v="4"/>
    <n v="40700"/>
    <s v="Revenues - Third Parties"/>
    <m/>
    <s v="Destruction (per Kg)"/>
    <n v="2026"/>
    <n v="6"/>
    <s v="USD"/>
    <n v="194"/>
    <m/>
    <n v="194"/>
    <x v="1"/>
    <n v="1"/>
    <m/>
  </r>
  <r>
    <s v="MERCK"/>
    <s v="MK-3475-D46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8591A-053 (local)"/>
    <x v="2"/>
    <s v="Mexico"/>
    <x v="4"/>
    <n v="40700"/>
    <s v="Revenues - Third Parties"/>
    <m/>
    <s v="Destruction (per Kg)"/>
    <n v="2026"/>
    <n v="6"/>
    <s v="USD"/>
    <n v="194"/>
    <m/>
    <n v="194"/>
    <x v="1"/>
    <n v="1"/>
    <m/>
  </r>
  <r>
    <s v="MERCK"/>
    <s v="MK-3475-365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5475-013 (Local)"/>
    <x v="2"/>
    <s v="Mexico"/>
    <x v="4"/>
    <n v="40700"/>
    <s v="Revenues - Third Parties"/>
    <m/>
    <s v="Destruction (per Kg)"/>
    <n v="2026"/>
    <n v="6"/>
    <s v="USD"/>
    <n v="111"/>
    <m/>
    <n v="111"/>
    <x v="1"/>
    <n v="1"/>
    <m/>
  </r>
  <r>
    <s v="MERCK"/>
    <s v="MK-5475-013 (Local)"/>
    <x v="2"/>
    <s v="Mexico"/>
    <x v="2"/>
    <n v="40700"/>
    <s v="Revenues - Third Parties"/>
    <m/>
    <s v="Freight - Returns"/>
    <n v="2026"/>
    <n v="6"/>
    <s v="USD"/>
    <n v="114"/>
    <m/>
    <n v="114"/>
    <x v="1"/>
    <n v="1"/>
    <m/>
  </r>
  <r>
    <s v="MERCK"/>
    <s v="MK-5475-013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5475-013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5475-013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1242-036 (Local)"/>
    <x v="2"/>
    <s v="Mexico"/>
    <x v="2"/>
    <n v="40700"/>
    <s v="Revenues - Third Parties"/>
    <m/>
    <s v="Freight - Shipments"/>
    <n v="2026"/>
    <n v="6"/>
    <s v="USD"/>
    <n v="114"/>
    <m/>
    <n v="114"/>
    <x v="1"/>
    <n v="1"/>
    <m/>
  </r>
  <r>
    <s v="MERCK"/>
    <s v="MK-1242-036 (Local)"/>
    <x v="2"/>
    <s v="Mexico"/>
    <x v="4"/>
    <n v="40700"/>
    <s v="Revenues - Third Parties"/>
    <m/>
    <s v="Destruction (per Kg)"/>
    <n v="2026"/>
    <n v="6"/>
    <s v="USD"/>
    <n v="887"/>
    <m/>
    <n v="887"/>
    <x v="1"/>
    <n v="1"/>
    <m/>
  </r>
  <r>
    <s v="MERCK"/>
    <s v="MK-1242-036 (Local)"/>
    <x v="2"/>
    <s v="Mexico"/>
    <x v="2"/>
    <n v="40700"/>
    <s v="Revenues - Third Parties"/>
    <m/>
    <s v="Freight - Returns"/>
    <n v="2026"/>
    <n v="6"/>
    <s v="USD"/>
    <n v="121"/>
    <m/>
    <n v="121"/>
    <x v="1"/>
    <n v="1"/>
    <m/>
  </r>
  <r>
    <s v="MERCK"/>
    <s v="MK-1242-036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1242-036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1242-036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6024-013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6024-013 (Local)"/>
    <x v="2"/>
    <s v="Mexico"/>
    <x v="4"/>
    <n v="40700"/>
    <s v="Revenues - Third Parties"/>
    <m/>
    <s v="Destruction (per Kg)"/>
    <n v="2026"/>
    <n v="6"/>
    <s v="USD"/>
    <n v="166"/>
    <m/>
    <n v="166"/>
    <x v="1"/>
    <n v="1"/>
    <m/>
  </r>
  <r>
    <s v="MERCK"/>
    <s v="MK-0616-015 (Local)"/>
    <x v="2"/>
    <s v="Mexico"/>
    <x v="2"/>
    <n v="40700"/>
    <s v="Revenues - Third Parties"/>
    <m/>
    <s v="Freight - Shipments"/>
    <n v="2026"/>
    <n v="6"/>
    <s v="USD"/>
    <n v="228"/>
    <m/>
    <n v="228"/>
    <x v="1"/>
    <n v="1"/>
    <m/>
  </r>
  <r>
    <s v="MERCK"/>
    <s v="MK-0616-015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0616-015 (Local)"/>
    <x v="2"/>
    <s v="Mexico"/>
    <x v="4"/>
    <n v="40700"/>
    <s v="Revenues - Third Parties"/>
    <m/>
    <s v="Destruction (per Kg)"/>
    <n v="2026"/>
    <n v="6"/>
    <s v="USD"/>
    <n v="2023"/>
    <m/>
    <n v="2023"/>
    <x v="1"/>
    <n v="1"/>
    <m/>
  </r>
  <r>
    <s v="MERCK"/>
    <s v="MK-0616-015 (Local)"/>
    <x v="2"/>
    <s v="Mexico"/>
    <x v="4"/>
    <n v="40700"/>
    <s v="Revenues - Third Parties"/>
    <m/>
    <s v="Destruction Setup Fee"/>
    <n v="2026"/>
    <n v="6"/>
    <s v="USD"/>
    <n v="676"/>
    <m/>
    <n v="676"/>
    <x v="1"/>
    <m/>
    <m/>
  </r>
  <r>
    <s v="MERCK"/>
    <s v="MK-0616-015 (Local)"/>
    <x v="2"/>
    <s v="Mexico"/>
    <x v="2"/>
    <n v="40700"/>
    <s v="Revenues - Third Parties"/>
    <m/>
    <s v="Freight - Returns"/>
    <n v="2026"/>
    <n v="6"/>
    <s v="USD"/>
    <n v="345"/>
    <m/>
    <n v="345"/>
    <x v="1"/>
    <n v="1"/>
    <m/>
  </r>
  <r>
    <s v="MERCK"/>
    <s v="MK-0616-015 (Local)"/>
    <x v="2"/>
    <s v="Mexico"/>
    <x v="4"/>
    <n v="40700"/>
    <s v="Revenues - Third Parties"/>
    <m/>
    <s v="Reconciliation of Returns (per Hour)"/>
    <n v="2026"/>
    <n v="6"/>
    <s v="USD"/>
    <n v="243"/>
    <m/>
    <n v="243"/>
    <x v="1"/>
    <m/>
    <m/>
  </r>
  <r>
    <s v="MERCK"/>
    <s v="MK-0616-015 (Local)"/>
    <x v="2"/>
    <s v="Mexico"/>
    <x v="4"/>
    <n v="40700"/>
    <s v="Revenues - Third Parties"/>
    <m/>
    <s v="Returns Receipt (per Receipt)"/>
    <n v="2026"/>
    <n v="6"/>
    <s v="USD"/>
    <n v="406"/>
    <m/>
    <n v="406"/>
    <x v="1"/>
    <m/>
    <m/>
  </r>
  <r>
    <s v="MERCK"/>
    <s v="MK-0616-015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V940-002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V940-002 (Local)"/>
    <x v="2"/>
    <s v="Mexico"/>
    <x v="4"/>
    <n v="40700"/>
    <s v="Revenues - Third Parties"/>
    <m/>
    <s v="Destruction (per Kg)"/>
    <n v="2026"/>
    <n v="6"/>
    <s v="USD"/>
    <n v="139"/>
    <m/>
    <n v="139"/>
    <x v="1"/>
    <n v="1"/>
    <m/>
  </r>
  <r>
    <s v="MERCK"/>
    <s v="V940-002 (Local)"/>
    <x v="2"/>
    <s v="Mexico"/>
    <x v="2"/>
    <n v="40700"/>
    <s v="Revenues - Third Parties"/>
    <m/>
    <s v="Freight - Returns"/>
    <n v="2026"/>
    <n v="6"/>
    <s v="USD"/>
    <n v="921"/>
    <m/>
    <n v="921"/>
    <x v="1"/>
    <n v="1"/>
    <m/>
  </r>
  <r>
    <s v="MERCK"/>
    <s v="V940-002 (Local)"/>
    <x v="2"/>
    <s v="Mexico"/>
    <x v="4"/>
    <n v="40700"/>
    <s v="Revenues - Third Parties"/>
    <m/>
    <s v="Reconciliation of Returns (per Hour)"/>
    <n v="2026"/>
    <n v="6"/>
    <s v="USD"/>
    <n v="162"/>
    <m/>
    <n v="162"/>
    <x v="1"/>
    <m/>
    <m/>
  </r>
  <r>
    <s v="MERCK"/>
    <s v="V940-002 (Local)"/>
    <x v="2"/>
    <s v="Mexico"/>
    <x v="4"/>
    <n v="40700"/>
    <s v="Revenues - Third Parties"/>
    <m/>
    <s v="Returns Receipt (per Receipt)"/>
    <n v="2026"/>
    <n v="6"/>
    <s v="USD"/>
    <n v="270"/>
    <m/>
    <n v="270"/>
    <x v="1"/>
    <m/>
    <m/>
  </r>
  <r>
    <s v="MERCK"/>
    <s v="V940-002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04 (Local)"/>
    <x v="2"/>
    <s v="Mexico"/>
    <x v="4"/>
    <n v="40700"/>
    <s v="Revenues - Third Parties"/>
    <m/>
    <s v="Destruction (per Kg)"/>
    <n v="2026"/>
    <n v="6"/>
    <s v="USD"/>
    <n v="28"/>
    <m/>
    <n v="28"/>
    <x v="1"/>
    <n v="1"/>
    <m/>
  </r>
  <r>
    <s v="MERCK"/>
    <s v="MK-2870-004 (Local)"/>
    <x v="2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MERCK"/>
    <s v="MK-2870-004 (Local)"/>
    <x v="2"/>
    <s v="Mexico"/>
    <x v="4"/>
    <n v="40700"/>
    <s v="Revenues - Third Parties"/>
    <m/>
    <s v="Reconciliation of Returns (per Hour)"/>
    <n v="2026"/>
    <n v="6"/>
    <s v="USD"/>
    <n v="162"/>
    <m/>
    <n v="162"/>
    <x v="1"/>
    <m/>
    <m/>
  </r>
  <r>
    <s v="MERCK"/>
    <s v="MK-2870-004 (Local)"/>
    <x v="2"/>
    <s v="Mexico"/>
    <x v="4"/>
    <n v="40700"/>
    <s v="Revenues - Third Parties"/>
    <m/>
    <s v="Returns Receipt (per Receipt)"/>
    <n v="2026"/>
    <n v="6"/>
    <s v="USD"/>
    <n v="270"/>
    <m/>
    <n v="270"/>
    <x v="1"/>
    <m/>
    <m/>
  </r>
  <r>
    <s v="MERCK"/>
    <s v="MK-2870-004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7240-001 (Local)"/>
    <x v="2"/>
    <s v="Mexico"/>
    <x v="5"/>
    <n v="40700"/>
    <s v="Revenues - Third Parties"/>
    <m/>
    <s v="Non-Drug Storage Ambient (per Pallet)"/>
    <n v="2026"/>
    <n v="6"/>
    <s v="USD"/>
    <n v="96"/>
    <m/>
    <n v="96"/>
    <x v="1"/>
    <m/>
    <m/>
  </r>
  <r>
    <s v="MERCK"/>
    <s v="MK-7240-001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7240-001 (Local)"/>
    <x v="2"/>
    <s v="Mexico"/>
    <x v="4"/>
    <n v="40700"/>
    <s v="Revenues - Third Parties"/>
    <m/>
    <s v="Destruction (per Kg)"/>
    <n v="2026"/>
    <n v="6"/>
    <s v="USD"/>
    <n v="526"/>
    <m/>
    <n v="526"/>
    <x v="1"/>
    <n v="1"/>
    <m/>
  </r>
  <r>
    <s v="MERCK"/>
    <s v="MK-7240-001 (Local)"/>
    <x v="2"/>
    <s v="Mexico"/>
    <x v="2"/>
    <n v="40700"/>
    <s v="Revenues - Third Parties"/>
    <m/>
    <s v="Freight - Returns"/>
    <n v="2026"/>
    <n v="6"/>
    <s v="USD"/>
    <n v="1379"/>
    <m/>
    <n v="1379"/>
    <x v="1"/>
    <n v="1"/>
    <m/>
  </r>
  <r>
    <s v="MERCK"/>
    <s v="MK-7240-001 (Local)"/>
    <x v="2"/>
    <s v="Mexico"/>
    <x v="4"/>
    <n v="40700"/>
    <s v="Revenues - Third Parties"/>
    <m/>
    <s v="Reconciliation of Returns (per Hour)"/>
    <n v="2026"/>
    <n v="6"/>
    <s v="USD"/>
    <n v="243"/>
    <m/>
    <n v="243"/>
    <x v="1"/>
    <m/>
    <m/>
  </r>
  <r>
    <s v="MERCK"/>
    <s v="MK-7240-001 (Local)"/>
    <x v="2"/>
    <s v="Mexico"/>
    <x v="4"/>
    <n v="40700"/>
    <s v="Revenues - Third Parties"/>
    <m/>
    <s v="Returns Receipt (per Receipt)"/>
    <n v="2026"/>
    <n v="6"/>
    <s v="USD"/>
    <n v="406"/>
    <m/>
    <n v="406"/>
    <x v="1"/>
    <m/>
    <m/>
  </r>
  <r>
    <s v="MERCK"/>
    <s v="MK-7240-001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5684-003 (Local)"/>
    <x v="2"/>
    <s v="Mexico"/>
    <x v="5"/>
    <n v="40700"/>
    <s v="Revenues - Third Parties"/>
    <m/>
    <s v="Storage Ambient (per Pallet)"/>
    <n v="2026"/>
    <n v="6"/>
    <s v="USD"/>
    <n v="232"/>
    <m/>
    <n v="232"/>
    <x v="1"/>
    <m/>
    <m/>
  </r>
  <r>
    <s v="MERCK"/>
    <s v="MK-5684-003 (Local)"/>
    <x v="2"/>
    <s v="Mexico"/>
    <x v="4"/>
    <n v="40700"/>
    <s v="Revenues - Third Parties"/>
    <m/>
    <s v="Destruction (per Kg)"/>
    <n v="2026"/>
    <n v="6"/>
    <s v="USD"/>
    <n v="388"/>
    <m/>
    <n v="388"/>
    <x v="1"/>
    <n v="1"/>
    <m/>
  </r>
  <r>
    <s v="MERCK"/>
    <s v="MK-5684-003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05 (LOCAL)"/>
    <x v="2"/>
    <s v="Mexico"/>
    <x v="4"/>
    <n v="40700"/>
    <s v="Revenues - Third Parties"/>
    <m/>
    <s v="Destruction (per Kg)"/>
    <n v="2026"/>
    <n v="6"/>
    <s v="USD"/>
    <n v="360"/>
    <m/>
    <n v="360"/>
    <x v="1"/>
    <n v="1"/>
    <m/>
  </r>
  <r>
    <s v="MERCK"/>
    <s v="MK-2870-005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2870-005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2870-005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5684-004 (Local)"/>
    <x v="2"/>
    <s v="Mexico"/>
    <x v="5"/>
    <n v="40700"/>
    <s v="Revenues - Third Parties"/>
    <m/>
    <s v="Storage Ambient (per Pallet)"/>
    <n v="2026"/>
    <n v="6"/>
    <s v="USD"/>
    <n v="232"/>
    <m/>
    <n v="232"/>
    <x v="1"/>
    <m/>
    <m/>
  </r>
  <r>
    <s v="MERCK"/>
    <s v="MK-5684-004 (Local)"/>
    <x v="2"/>
    <s v="Mexico"/>
    <x v="4"/>
    <n v="40700"/>
    <s v="Revenues - Third Parties"/>
    <m/>
    <s v="Destruction (per Kg)"/>
    <n v="2026"/>
    <n v="6"/>
    <s v="USD"/>
    <n v="388"/>
    <m/>
    <n v="388"/>
    <x v="1"/>
    <n v="1"/>
    <m/>
  </r>
  <r>
    <s v="MERCK"/>
    <s v="MK-2870-010 (Local)"/>
    <x v="2"/>
    <s v="Mexico"/>
    <x v="4"/>
    <n v="40700"/>
    <s v="Revenues - Third Parties"/>
    <m/>
    <s v="Destruction (per Kg)"/>
    <n v="2026"/>
    <n v="6"/>
    <s v="USD"/>
    <n v="277"/>
    <m/>
    <n v="277"/>
    <x v="1"/>
    <n v="1"/>
    <m/>
  </r>
  <r>
    <s v="MERCK"/>
    <s v="MK-2870-010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2870-010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2870-010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07 (Local)"/>
    <x v="2"/>
    <s v="Mexico"/>
    <x v="4"/>
    <n v="40700"/>
    <s v="Revenues - Third Parties"/>
    <m/>
    <s v="Destruction (per Kg)"/>
    <n v="2026"/>
    <n v="6"/>
    <s v="USD"/>
    <n v="111"/>
    <m/>
    <n v="111"/>
    <x v="1"/>
    <n v="1"/>
    <m/>
  </r>
  <r>
    <s v="MERCK"/>
    <s v="MK-2870-019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870-019 (Local)"/>
    <x v="2"/>
    <s v="Mexico"/>
    <x v="4"/>
    <n v="40700"/>
    <s v="Revenues - Third Parties"/>
    <m/>
    <s v="Destruction (per Kg)"/>
    <n v="2026"/>
    <n v="6"/>
    <s v="USD"/>
    <n v="194"/>
    <m/>
    <n v="194"/>
    <x v="1"/>
    <n v="1"/>
    <m/>
  </r>
  <r>
    <s v="MERCK"/>
    <s v="MK-2870-019 (Local)"/>
    <x v="2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MERCK"/>
    <s v="MK-2870-019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12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870-012 (Local)"/>
    <x v="2"/>
    <s v="Mexico"/>
    <x v="4"/>
    <n v="40700"/>
    <s v="Revenues - Third Parties"/>
    <m/>
    <s v="Destruction (per Kg)"/>
    <n v="2026"/>
    <n v="6"/>
    <s v="USD"/>
    <n v="222"/>
    <m/>
    <n v="222"/>
    <x v="1"/>
    <n v="1"/>
    <m/>
  </r>
  <r>
    <s v="MERCK"/>
    <s v="MK-2870-012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2870-012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2870-012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15 (Local)"/>
    <x v="2"/>
    <s v="Mexico"/>
    <x v="4"/>
    <n v="40700"/>
    <s v="Revenues - Third Parties"/>
    <m/>
    <s v="Destruction (per Kg)"/>
    <n v="2026"/>
    <n v="6"/>
    <s v="USD"/>
    <n v="83"/>
    <m/>
    <n v="83"/>
    <x v="1"/>
    <n v="1"/>
    <m/>
  </r>
  <r>
    <s v="MERCK"/>
    <s v="MK-2870-015 (Local)"/>
    <x v="2"/>
    <s v="Mexico"/>
    <x v="2"/>
    <n v="40700"/>
    <s v="Revenues - Third Parties"/>
    <m/>
    <s v="Freight - Returns"/>
    <n v="2026"/>
    <n v="6"/>
    <s v="USD"/>
    <n v="461"/>
    <m/>
    <n v="461"/>
    <x v="1"/>
    <n v="1"/>
    <m/>
  </r>
  <r>
    <s v="MERCK"/>
    <s v="MK-2870-015 (Local)"/>
    <x v="2"/>
    <s v="Mexico"/>
    <x v="4"/>
    <n v="40700"/>
    <s v="Revenues - Third Parties"/>
    <m/>
    <s v="Reconciliation of Returns (per Hour)"/>
    <n v="2026"/>
    <n v="6"/>
    <s v="USD"/>
    <n v="162"/>
    <m/>
    <n v="162"/>
    <x v="1"/>
    <m/>
    <m/>
  </r>
  <r>
    <s v="MERCK"/>
    <s v="MK-2870-015 (Local)"/>
    <x v="2"/>
    <s v="Mexico"/>
    <x v="4"/>
    <n v="40700"/>
    <s v="Revenues - Third Parties"/>
    <m/>
    <s v="Returns Receipt (per Receipt)"/>
    <n v="2026"/>
    <n v="6"/>
    <s v="USD"/>
    <n v="270"/>
    <m/>
    <n v="270"/>
    <x v="1"/>
    <m/>
    <m/>
  </r>
  <r>
    <s v="MERCK"/>
    <s v="MK-2870-015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1084-004 (Local)"/>
    <x v="2"/>
    <s v="Mexico"/>
    <x v="2"/>
    <n v="40700"/>
    <s v="Revenues - Third Parties"/>
    <m/>
    <s v="Freight - Shipments"/>
    <n v="2026"/>
    <n v="6"/>
    <s v="USD"/>
    <n v="114"/>
    <m/>
    <n v="114"/>
    <x v="1"/>
    <n v="1"/>
    <m/>
  </r>
  <r>
    <s v="MERCK"/>
    <s v="MK-1084-004 (Local)"/>
    <x v="2"/>
    <s v="Mexico"/>
    <x v="4"/>
    <n v="40700"/>
    <s v="Revenues - Third Parties"/>
    <m/>
    <s v="Destruction (per Kg)"/>
    <n v="2026"/>
    <n v="6"/>
    <s v="USD"/>
    <n v="55"/>
    <m/>
    <n v="55"/>
    <x v="1"/>
    <n v="1"/>
    <m/>
  </r>
  <r>
    <s v="MERCK"/>
    <s v="MK-2870-020 (Local)"/>
    <x v="2"/>
    <s v="Mexico"/>
    <x v="4"/>
    <n v="40700"/>
    <s v="Revenues - Third Parties"/>
    <m/>
    <s v="Destruction (per Kg)"/>
    <n v="2026"/>
    <n v="6"/>
    <s v="USD"/>
    <n v="360"/>
    <m/>
    <n v="360"/>
    <x v="1"/>
    <n v="1"/>
    <m/>
  </r>
  <r>
    <s v="MERCK"/>
    <s v="MK-2870-020 (Local)"/>
    <x v="2"/>
    <s v="Mexico"/>
    <x v="2"/>
    <n v="40700"/>
    <s v="Revenues - Third Parties"/>
    <m/>
    <s v="Freight - Returns"/>
    <n v="2026"/>
    <n v="6"/>
    <s v="USD"/>
    <n v="382"/>
    <m/>
    <n v="382"/>
    <x v="1"/>
    <n v="1"/>
    <m/>
  </r>
  <r>
    <s v="MERCK"/>
    <s v="MK-2870-020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09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870-009 (Local)"/>
    <x v="2"/>
    <s v="Mexico"/>
    <x v="4"/>
    <n v="40700"/>
    <s v="Revenues - Third Parties"/>
    <m/>
    <s v="Destruction (per Kg)"/>
    <n v="2026"/>
    <n v="6"/>
    <s v="USD"/>
    <n v="333"/>
    <m/>
    <n v="333"/>
    <x v="1"/>
    <n v="1"/>
    <m/>
  </r>
  <r>
    <s v="MERCK"/>
    <s v="MK-2870-009 (Local)"/>
    <x v="2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MERCK"/>
    <s v="MK-2870-009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2870-009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2870-009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0616-019 (Local)"/>
    <x v="2"/>
    <s v="Mexico"/>
    <x v="4"/>
    <n v="40700"/>
    <s v="Revenues - Third Parties"/>
    <m/>
    <s v="Destruction (per Kg)"/>
    <n v="2026"/>
    <n v="6"/>
    <s v="USD"/>
    <n v="111"/>
    <m/>
    <n v="111"/>
    <x v="1"/>
    <n v="1"/>
    <m/>
  </r>
  <r>
    <s v="MERCK"/>
    <s v="MK-0616-019 (Local)"/>
    <x v="2"/>
    <s v="Mexico"/>
    <x v="4"/>
    <n v="40700"/>
    <s v="Revenues - Third Parties"/>
    <m/>
    <s v="Reconciliation of Returns (per Hour)"/>
    <n v="2026"/>
    <n v="6"/>
    <s v="USD"/>
    <n v="81"/>
    <s v=" -   "/>
    <n v="81"/>
    <x v="1"/>
    <m/>
    <m/>
  </r>
  <r>
    <s v="MERCK"/>
    <s v="MK-0616-019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0616-019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7240-008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7240-008 (Local)"/>
    <x v="2"/>
    <s v="Mexico"/>
    <x v="4"/>
    <n v="40700"/>
    <s v="Revenues - Third Parties"/>
    <m/>
    <s v="Destruction (per Kg)"/>
    <n v="2026"/>
    <n v="6"/>
    <s v="USD"/>
    <n v="277"/>
    <m/>
    <n v="277"/>
    <x v="1"/>
    <n v="1"/>
    <m/>
  </r>
  <r>
    <s v="MERCK"/>
    <s v="MK-7240-008 (Local)"/>
    <x v="2"/>
    <s v="Mexico"/>
    <x v="2"/>
    <n v="40700"/>
    <s v="Revenues - Third Parties"/>
    <m/>
    <s v="Freight - Returns"/>
    <n v="2026"/>
    <n v="6"/>
    <s v="USD"/>
    <n v="756"/>
    <m/>
    <n v="756"/>
    <x v="1"/>
    <n v="1"/>
    <m/>
  </r>
  <r>
    <s v="MERCK"/>
    <s v="MK-7240-008 (Local)"/>
    <x v="2"/>
    <s v="Mexico"/>
    <x v="4"/>
    <n v="40700"/>
    <s v="Revenues - Third Parties"/>
    <m/>
    <s v="Reconciliation of Returns (per Hour)"/>
    <n v="2026"/>
    <n v="6"/>
    <s v="USD"/>
    <n v="324"/>
    <m/>
    <n v="324"/>
    <x v="1"/>
    <m/>
    <m/>
  </r>
  <r>
    <s v="MERCK"/>
    <s v="MK-7240-008 (Local)"/>
    <x v="2"/>
    <s v="Mexico"/>
    <x v="4"/>
    <n v="40700"/>
    <s v="Revenues - Third Parties"/>
    <m/>
    <s v="Returns Receipt (per Receipt)"/>
    <n v="2026"/>
    <n v="6"/>
    <s v="USD"/>
    <n v="541"/>
    <m/>
    <n v="541"/>
    <x v="1"/>
    <m/>
    <m/>
  </r>
  <r>
    <s v="MERCK"/>
    <s v="MK-7240-008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3543-007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3543-007 (Local)"/>
    <x v="2"/>
    <s v="Mexico"/>
    <x v="4"/>
    <n v="40700"/>
    <s v="Revenues - Third Parties"/>
    <m/>
    <s v="Destruction (per Kg)"/>
    <n v="2026"/>
    <n v="6"/>
    <s v="USD"/>
    <n v="360"/>
    <m/>
    <n v="360"/>
    <x v="1"/>
    <n v="1"/>
    <m/>
  </r>
  <r>
    <s v="MERCK"/>
    <s v="MK-3543-007 (Local)"/>
    <x v="2"/>
    <s v="Mexico"/>
    <x v="2"/>
    <n v="40700"/>
    <s v="Revenues - Third Parties"/>
    <m/>
    <s v="Freight - Returns"/>
    <n v="2026"/>
    <n v="6"/>
    <s v="USD"/>
    <n v="114"/>
    <m/>
    <n v="114"/>
    <x v="1"/>
    <n v="1"/>
    <m/>
  </r>
  <r>
    <s v="MERCK"/>
    <s v="MK-3543-007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3543-007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3543-007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5592-127 (Local)"/>
    <x v="2"/>
    <s v="Mexico"/>
    <x v="4"/>
    <n v="40700"/>
    <s v="Revenues - Third Parties"/>
    <m/>
    <s v="Destruction (per Kg)"/>
    <n v="2026"/>
    <n v="6"/>
    <s v="USD"/>
    <n v="499"/>
    <m/>
    <n v="499"/>
    <x v="1"/>
    <n v="1"/>
    <m/>
  </r>
  <r>
    <s v="MERCK"/>
    <s v="MK-1084-012 (Local)"/>
    <x v="2"/>
    <s v="Mexico"/>
    <x v="5"/>
    <n v="40700"/>
    <s v="Revenues - Third Parties"/>
    <m/>
    <s v="Non-Drug Storage Ambient (per Pallet)"/>
    <n v="2026"/>
    <n v="6"/>
    <s v="USD"/>
    <n v="191"/>
    <m/>
    <n v="191"/>
    <x v="1"/>
    <m/>
    <m/>
  </r>
  <r>
    <s v="MERCK"/>
    <s v="MK-4482-023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4482-023 (Local)"/>
    <x v="2"/>
    <s v="Mexico"/>
    <x v="4"/>
    <n v="40700"/>
    <s v="Revenues - Third Parties"/>
    <m/>
    <s v="Destruction (per Kg)"/>
    <n v="2026"/>
    <n v="6"/>
    <s v="USD"/>
    <n v="83"/>
    <m/>
    <n v="83"/>
    <x v="1"/>
    <n v="1"/>
    <m/>
  </r>
  <r>
    <s v="MERCK"/>
    <s v="MK-4482-023 (Local)"/>
    <x v="2"/>
    <s v="Mexico"/>
    <x v="2"/>
    <n v="40700"/>
    <s v="Revenues - Third Parties"/>
    <m/>
    <s v="Freight - Returns"/>
    <n v="2026"/>
    <n v="6"/>
    <s v="USD"/>
    <n v="633"/>
    <m/>
    <n v="633"/>
    <x v="1"/>
    <n v="1"/>
    <m/>
  </r>
  <r>
    <s v="MERCK"/>
    <s v="MK-4482-023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4482-023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4482-023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140-010 (Local)"/>
    <x v="2"/>
    <s v="Mexico"/>
    <x v="4"/>
    <n v="40700"/>
    <s v="Revenues - Third Parties"/>
    <m/>
    <s v="Destruction (per Kg)"/>
    <n v="2026"/>
    <n v="6"/>
    <s v="USD"/>
    <n v="333"/>
    <m/>
    <n v="333"/>
    <x v="1"/>
    <n v="1"/>
    <m/>
  </r>
  <r>
    <s v="MERCK"/>
    <s v="MK-2140-010 (Local)"/>
    <x v="2"/>
    <s v="Mexico"/>
    <x v="2"/>
    <n v="40700"/>
    <s v="Revenues - Third Parties"/>
    <m/>
    <s v="Freight - Returns"/>
    <n v="2026"/>
    <n v="6"/>
    <s v="USD"/>
    <n v="307"/>
    <m/>
    <n v="307"/>
    <x v="1"/>
    <n v="1"/>
    <m/>
  </r>
  <r>
    <s v="MERCK"/>
    <s v="MK-2140-010 (Local)"/>
    <x v="2"/>
    <s v="Mexico"/>
    <x v="4"/>
    <n v="40700"/>
    <s v="Revenues - Third Parties"/>
    <m/>
    <s v="Reconciliation of Returns (per Hour)"/>
    <n v="2026"/>
    <n v="6"/>
    <s v="USD"/>
    <n v="81"/>
    <m/>
    <n v="81"/>
    <x v="1"/>
    <m/>
    <m/>
  </r>
  <r>
    <s v="MERCK"/>
    <s v="MK-2140-010 (Local)"/>
    <x v="2"/>
    <s v="Mexico"/>
    <x v="4"/>
    <n v="40700"/>
    <s v="Revenues - Third Parties"/>
    <m/>
    <s v="Returns Receipt (per Receipt)"/>
    <n v="2026"/>
    <n v="6"/>
    <s v="USD"/>
    <n v="135"/>
    <m/>
    <n v="135"/>
    <x v="1"/>
    <m/>
    <m/>
  </r>
  <r>
    <s v="MERCK"/>
    <s v="MK-2140-010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870-011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870-011 (Local)"/>
    <x v="2"/>
    <s v="Mexico"/>
    <x v="4"/>
    <n v="40700"/>
    <s v="Revenues - Third Parties"/>
    <m/>
    <s v="Destruction (per Kg)"/>
    <n v="2026"/>
    <n v="6"/>
    <s v="USD"/>
    <n v="83"/>
    <m/>
    <n v="83"/>
    <x v="1"/>
    <n v="1"/>
    <m/>
  </r>
  <r>
    <s v="MERCK"/>
    <s v="MK-2870-011 (Local)"/>
    <x v="2"/>
    <s v="Mexico"/>
    <x v="2"/>
    <n v="40700"/>
    <s v="Revenues - Third Parties"/>
    <m/>
    <s v="Freight - Returns"/>
    <n v="2026"/>
    <n v="6"/>
    <s v="USD"/>
    <n v="421"/>
    <m/>
    <n v="421"/>
    <x v="1"/>
    <n v="1"/>
    <m/>
  </r>
  <r>
    <s v="MERCK"/>
    <s v="MK-2870-011 (Local)"/>
    <x v="2"/>
    <s v="Mexico"/>
    <x v="4"/>
    <n v="40700"/>
    <s v="Revenues - Third Parties"/>
    <m/>
    <s v="Reconciliation of Returns (per Hour)"/>
    <n v="2026"/>
    <n v="6"/>
    <s v="USD"/>
    <n v="162"/>
    <m/>
    <n v="162"/>
    <x v="1"/>
    <m/>
    <m/>
  </r>
  <r>
    <s v="MERCK"/>
    <s v="MK-2870-011 (Local)"/>
    <x v="2"/>
    <s v="Mexico"/>
    <x v="4"/>
    <n v="40700"/>
    <s v="Revenues - Third Parties"/>
    <m/>
    <s v="Returns Receipt (per Receipt)"/>
    <n v="2026"/>
    <n v="6"/>
    <s v="USD"/>
    <n v="270"/>
    <m/>
    <n v="270"/>
    <x v="1"/>
    <m/>
    <m/>
  </r>
  <r>
    <s v="MERCK"/>
    <s v="MK-2870-011 (Local)"/>
    <x v="2"/>
    <s v="Mexico"/>
    <x v="5"/>
    <n v="40700"/>
    <s v="Revenues - Third Parties"/>
    <m/>
    <s v="Storage of Returns (per Pallet)"/>
    <n v="2026"/>
    <n v="6"/>
    <s v="USD"/>
    <n v="116"/>
    <m/>
    <n v="116"/>
    <x v="1"/>
    <m/>
    <m/>
  </r>
  <r>
    <s v="MERCK"/>
    <s v="MK-2400-001 (Local)"/>
    <x v="2"/>
    <s v="Mexico"/>
    <x v="2"/>
    <n v="40700"/>
    <s v="Revenues - Third Parties"/>
    <m/>
    <s v="Freight - Shipments"/>
    <n v="2026"/>
    <n v="6"/>
    <s v="USD"/>
    <n v="114"/>
    <m/>
    <n v="114"/>
    <x v="1"/>
    <n v="1"/>
    <m/>
  </r>
  <r>
    <s v="MERCK"/>
    <s v="MK-2400-001 (Local)"/>
    <x v="2"/>
    <s v="Mexico"/>
    <x v="0"/>
    <n v="40700"/>
    <s v="Revenues - Third Parties"/>
    <m/>
    <s v="Pick and Pack (Ambient)"/>
    <n v="2026"/>
    <n v="6"/>
    <s v="USD"/>
    <n v="126"/>
    <m/>
    <n v="126"/>
    <x v="1"/>
    <m/>
    <m/>
  </r>
  <r>
    <s v="MERCK"/>
    <s v="MK-2400-001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400-001 (Local)"/>
    <x v="2"/>
    <s v="Mexico"/>
    <x v="2"/>
    <n v="40700"/>
    <s v="Revenues - Third Parties"/>
    <m/>
    <s v="Freight - Returns"/>
    <n v="2026"/>
    <n v="6"/>
    <s v="USD"/>
    <n v="326"/>
    <m/>
    <n v="326"/>
    <x v="1"/>
    <n v="1"/>
    <m/>
  </r>
  <r>
    <s v="MERCK"/>
    <s v="MK-2870-033 (Local)"/>
    <x v="2"/>
    <s v="Mexico"/>
    <x v="5"/>
    <n v="40700"/>
    <s v="Revenues - Third Parties"/>
    <m/>
    <s v="Non-Drug Storage Ambient (per Pallet)"/>
    <n v="2026"/>
    <n v="6"/>
    <s v="USD"/>
    <n v="287"/>
    <m/>
    <n v="287"/>
    <x v="1"/>
    <m/>
    <m/>
  </r>
  <r>
    <s v="MERCK"/>
    <s v="MK-2870-022 (Local)"/>
    <x v="2"/>
    <s v="Mexico"/>
    <x v="5"/>
    <n v="40700"/>
    <s v="Revenues - Third Parties"/>
    <m/>
    <s v="Storage Ambient (per Pallet)"/>
    <n v="2026"/>
    <n v="6"/>
    <s v="USD"/>
    <n v="232"/>
    <m/>
    <n v="232"/>
    <x v="1"/>
    <m/>
    <m/>
  </r>
  <r>
    <s v="MERCK"/>
    <s v="MK-1084-007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6482-033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MERCK"/>
    <s v="MK-2870-021 (Local)"/>
    <x v="2"/>
    <s v="Mexico"/>
    <x v="5"/>
    <n v="40700"/>
    <s v="Revenues - Third Parties"/>
    <m/>
    <s v="Non-Drug Storage Ambient (per Pallet)"/>
    <n v="2026"/>
    <n v="6"/>
    <s v="USD"/>
    <n v="96"/>
    <m/>
    <n v="96"/>
    <x v="1"/>
    <m/>
    <m/>
  </r>
  <r>
    <s v="MERCK"/>
    <s v="MK-2870-021 (Local)"/>
    <x v="2"/>
    <s v="Mexico"/>
    <x v="0"/>
    <n v="40700"/>
    <s v="Revenues - Third Parties"/>
    <m/>
    <s v="Receipt fee Ambient (per Receipt_ID)"/>
    <n v="2026"/>
    <n v="6"/>
    <s v="USD"/>
    <n v="502"/>
    <m/>
    <n v="502"/>
    <x v="1"/>
    <m/>
    <m/>
  </r>
  <r>
    <s v="MERCK"/>
    <s v="MK-2870-021 (Local)"/>
    <x v="2"/>
    <s v="Mexico"/>
    <x v="0"/>
    <n v="40700"/>
    <s v="Revenues - Third Parties"/>
    <m/>
    <s v="Receipt fee Ancillaries (per Receipt_ID)"/>
    <n v="2026"/>
    <n v="6"/>
    <s v="USD"/>
    <n v="126"/>
    <m/>
    <n v="126"/>
    <x v="1"/>
    <m/>
    <m/>
  </r>
  <r>
    <s v="MERCK"/>
    <s v="MK-2870-021 (Local)"/>
    <x v="2"/>
    <s v="Mexico"/>
    <x v="5"/>
    <n v="40700"/>
    <s v="Revenues - Third Parties"/>
    <m/>
    <s v="Storage Ambient (per Pallet)"/>
    <n v="2026"/>
    <n v="6"/>
    <s v="USD"/>
    <n v="232"/>
    <m/>
    <n v="232"/>
    <x v="1"/>
    <m/>
    <m/>
  </r>
  <r>
    <s v="MERCK"/>
    <s v="MK-8591B-062 (Local)"/>
    <x v="2"/>
    <s v="Mexico"/>
    <x v="5"/>
    <n v="40700"/>
    <s v="Revenues - Third Parties"/>
    <m/>
    <s v="Non-Drug Storage Ambient (per Pallet)"/>
    <n v="2026"/>
    <n v="6"/>
    <s v="USD"/>
    <n v="287"/>
    <m/>
    <n v="287"/>
    <x v="1"/>
    <m/>
    <m/>
  </r>
  <r>
    <s v="MERCK"/>
    <s v="MK-8591B-062 (Local)"/>
    <x v="2"/>
    <s v="Mexico"/>
    <x v="5"/>
    <n v="40700"/>
    <s v="Revenues - Third Parties"/>
    <m/>
    <s v="Storage Ambient (per Pallet)"/>
    <n v="2026"/>
    <n v="6"/>
    <s v="USD"/>
    <n v="116"/>
    <m/>
    <n v="116"/>
    <x v="1"/>
    <m/>
    <m/>
  </r>
  <r>
    <s v="PFIZER"/>
    <s v="C3651021 COM"/>
    <x v="3"/>
    <s v="Mexico"/>
    <x v="6"/>
    <n v="40700"/>
    <s v="Revenues - Third Parties"/>
    <m/>
    <s v="Medication Purchase E (Per Unit)"/>
    <n v="2026"/>
    <n v="6"/>
    <s v="USD"/>
    <n v="10604"/>
    <m/>
    <n v="10604"/>
    <x v="1"/>
    <n v="1"/>
    <m/>
  </r>
  <r>
    <s v="OTH CUST"/>
    <s v="Others"/>
    <x v="6"/>
    <s v="Mexico"/>
    <x v="2"/>
    <n v="40700"/>
    <s v="Revenues - Third Parties"/>
    <m/>
    <s v="Adjustment for Adoption Nbr. 606"/>
    <n v="2026"/>
    <n v="6"/>
    <s v="USD"/>
    <n v="-2226"/>
    <m/>
    <n v="-2226"/>
    <x v="1"/>
    <s v="Not Applicable"/>
    <m/>
  </r>
  <r>
    <s v="OTH CUST"/>
    <s v="Others"/>
    <x v="6"/>
    <s v="Mexico"/>
    <x v="6"/>
    <n v="40700"/>
    <s v="Revenues - Third Parties"/>
    <m/>
    <s v="Others"/>
    <n v="2026"/>
    <n v="6"/>
    <s v="USD"/>
    <n v="-64909"/>
    <m/>
    <n v="-64909"/>
    <x v="1"/>
    <s v="Not Applicable"/>
    <m/>
  </r>
  <r>
    <s v="OTH CUST"/>
    <s v="Others"/>
    <x v="6"/>
    <s v="Mexico"/>
    <x v="0"/>
    <n v="40700"/>
    <s v="Revenues - Third Parties"/>
    <m/>
    <s v="Others"/>
    <n v="2026"/>
    <n v="6"/>
    <s v="USD"/>
    <n v="-355968"/>
    <m/>
    <n v="-355968"/>
    <x v="1"/>
    <s v="Not Applicable"/>
    <m/>
  </r>
  <r>
    <s v="OTH CUST"/>
    <s v="Others"/>
    <x v="6"/>
    <s v="Mexico"/>
    <x v="1"/>
    <n v="40700"/>
    <s v="Revenues - Third Parties"/>
    <m/>
    <s v="Others"/>
    <n v="2026"/>
    <n v="6"/>
    <s v="USD"/>
    <n v="-116128"/>
    <m/>
    <n v="-116128"/>
    <x v="1"/>
    <s v="Not Applicable"/>
    <m/>
  </r>
  <r>
    <s v="OTH CUST"/>
    <s v="Others"/>
    <x v="6"/>
    <s v="Mexico"/>
    <x v="2"/>
    <n v="40700"/>
    <s v="Revenues - Third Parties"/>
    <m/>
    <s v="Others"/>
    <n v="2026"/>
    <n v="6"/>
    <s v="USD"/>
    <n v="-437314.13"/>
    <m/>
    <n v="-437314.13"/>
    <x v="1"/>
    <s v="Not Applicable"/>
    <m/>
  </r>
  <r>
    <s v="OTH CUST"/>
    <s v="Others"/>
    <x v="6"/>
    <s v="Mexico"/>
    <x v="3"/>
    <n v="40700"/>
    <s v="Revenues - Third Parties"/>
    <m/>
    <s v="Others"/>
    <n v="2026"/>
    <n v="6"/>
    <s v="USD"/>
    <s v=" -   "/>
    <m/>
    <s v=" -   "/>
    <x v="1"/>
    <s v="Not Applicable"/>
    <m/>
  </r>
  <r>
    <s v="OTH CUST"/>
    <s v="Others"/>
    <x v="6"/>
    <s v="Mexico"/>
    <x v="4"/>
    <n v="40700"/>
    <s v="Revenues - Third Parties"/>
    <m/>
    <s v="Others"/>
    <n v="2026"/>
    <n v="6"/>
    <s v="USD"/>
    <n v="-49453"/>
    <m/>
    <n v="-49453"/>
    <x v="1"/>
    <s v="Not Applicable"/>
    <m/>
  </r>
  <r>
    <s v="OTH CUST"/>
    <s v="Others"/>
    <x v="6"/>
    <s v="Mexico"/>
    <x v="5"/>
    <n v="40700"/>
    <s v="Revenues - Third Parties"/>
    <m/>
    <s v="Others"/>
    <n v="2026"/>
    <n v="6"/>
    <s v="USD"/>
    <s v=" -   "/>
    <m/>
    <s v=" -   "/>
    <x v="1"/>
    <s v="Not Applicable"/>
    <m/>
  </r>
  <r>
    <s v="OTH CUST"/>
    <s v="Others"/>
    <x v="6"/>
    <s v="Mexico"/>
    <x v="6"/>
    <n v="40700"/>
    <s v="Revenues - Third Parties"/>
    <m/>
    <s v="Others"/>
    <n v="2026"/>
    <n v="6"/>
    <s v="USD"/>
    <n v="28406"/>
    <m/>
    <n v="28406"/>
    <x v="1"/>
    <s v="Not Applicable"/>
    <m/>
  </r>
  <r>
    <s v="OTH CUST"/>
    <s v="Others"/>
    <x v="6"/>
    <s v="Mexico"/>
    <x v="0"/>
    <n v="40700"/>
    <s v="Revenues - Third Parties"/>
    <m/>
    <s v="Others"/>
    <n v="2026"/>
    <n v="6"/>
    <s v="USD"/>
    <n v="362070"/>
    <m/>
    <n v="362070"/>
    <x v="1"/>
    <s v="Not Applicable"/>
    <m/>
  </r>
  <r>
    <s v="OTH CUST"/>
    <s v="Others"/>
    <x v="6"/>
    <s v="Mexico"/>
    <x v="1"/>
    <n v="40700"/>
    <s v="Revenues - Third Parties"/>
    <m/>
    <s v="Others"/>
    <n v="2026"/>
    <n v="6"/>
    <s v="USD"/>
    <n v="168475"/>
    <m/>
    <n v="168475"/>
    <x v="1"/>
    <s v="Not Applicable"/>
    <m/>
  </r>
  <r>
    <s v="OTH CUST"/>
    <s v="Others"/>
    <x v="6"/>
    <s v="Mexico"/>
    <x v="2"/>
    <n v="40700"/>
    <s v="Revenues - Third Parties"/>
    <m/>
    <s v="Others"/>
    <n v="2026"/>
    <n v="6"/>
    <s v="USD"/>
    <n v="456044"/>
    <m/>
    <n v="456044"/>
    <x v="1"/>
    <s v="Not Applicable"/>
    <m/>
  </r>
  <r>
    <s v="OTH CUST"/>
    <s v="Others"/>
    <x v="6"/>
    <s v="Mexico"/>
    <x v="3"/>
    <n v="40700"/>
    <s v="Revenues - Third Parties"/>
    <m/>
    <s v="Others"/>
    <n v="2026"/>
    <n v="6"/>
    <s v="USD"/>
    <n v="1289"/>
    <m/>
    <n v="1289"/>
    <x v="1"/>
    <s v="Not Applicable"/>
    <m/>
  </r>
  <r>
    <s v="OTH CUST"/>
    <s v="Others"/>
    <x v="6"/>
    <s v="Mexico"/>
    <x v="4"/>
    <n v="40700"/>
    <s v="Revenues - Third Parties"/>
    <m/>
    <s v="Others"/>
    <n v="2026"/>
    <n v="6"/>
    <s v="USD"/>
    <n v="46527"/>
    <m/>
    <n v="46527"/>
    <x v="1"/>
    <s v="Not Applicable"/>
    <m/>
  </r>
  <r>
    <s v="OTH CUST"/>
    <s v="Transfer Pricing"/>
    <x v="0"/>
    <s v="Allentown"/>
    <x v="0"/>
    <n v="40700"/>
    <s v="Revenues - Third Parties"/>
    <m/>
    <s v="Transfer Pricing"/>
    <n v="2026"/>
    <n v="6"/>
    <s v="USD"/>
    <n v="186314.32"/>
    <m/>
    <n v="186314.32"/>
    <x v="2"/>
    <s v="Not Applicable"/>
    <m/>
  </r>
  <r>
    <s v="OTH CUST"/>
    <s v="Transfer Pricing"/>
    <x v="0"/>
    <s v="Allentown"/>
    <x v="2"/>
    <n v="40700"/>
    <s v="Revenues - Third Parties"/>
    <m/>
    <s v="Transfer Pricing"/>
    <n v="2026"/>
    <n v="6"/>
    <s v="USD"/>
    <n v="30150.720000000001"/>
    <m/>
    <n v="30150.720000000001"/>
    <x v="2"/>
    <s v="Not Applicable"/>
    <m/>
  </r>
  <r>
    <s v="OTH CUST"/>
    <s v="Transfer Pricing"/>
    <x v="0"/>
    <s v="Allentown"/>
    <x v="4"/>
    <n v="40700"/>
    <s v="Revenues - Third Parties"/>
    <m/>
    <s v="Transfer Pricing"/>
    <n v="2026"/>
    <n v="6"/>
    <s v="USD"/>
    <n v="1650.13"/>
    <m/>
    <n v="1650.13"/>
    <x v="2"/>
    <s v="Not Applicable"/>
    <m/>
  </r>
  <r>
    <s v="OTH CUST"/>
    <s v="Transfer Pricing"/>
    <x v="0"/>
    <s v="Allentown"/>
    <x v="5"/>
    <n v="40700"/>
    <s v="Revenues - Third Parties"/>
    <m/>
    <s v="Transfer Pricing"/>
    <n v="2026"/>
    <n v="6"/>
    <s v="USD"/>
    <n v="116622.95"/>
    <m/>
    <n v="116622.95"/>
    <x v="2"/>
    <s v="Not Applicable"/>
    <m/>
  </r>
  <r>
    <s v="OTH CUST"/>
    <s v="Transfer Pricing"/>
    <x v="0"/>
    <s v="Allentown"/>
    <x v="1"/>
    <n v="40700"/>
    <s v="Revenues - Third Parties"/>
    <m/>
    <s v="Transfer Pricing"/>
    <n v="2026"/>
    <n v="6"/>
    <s v="USD"/>
    <n v="42737.9"/>
    <m/>
    <n v="42737.9"/>
    <x v="2"/>
    <s v="Not Applicable"/>
    <m/>
  </r>
  <r>
    <s v="ASTRAZENECA"/>
    <s v="D3252C0000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3252C00002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361B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361BC00001 (Local)"/>
    <x v="9"/>
    <s v="Chile"/>
    <x v="5"/>
    <n v="40700"/>
    <s v="Revenues - Third Parties"/>
    <m/>
    <s v="Storage Ambient (per Shelf)"/>
    <n v="2026"/>
    <n v="6"/>
    <s v="USD"/>
    <n v="357.45"/>
    <m/>
    <n v="357.45"/>
    <x v="2"/>
    <m/>
    <m/>
  </r>
  <r>
    <s v="ASTRAZENECA"/>
    <s v="D5169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169C00001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516A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16AC00001 (Local)"/>
    <x v="9"/>
    <s v="Chile"/>
    <x v="5"/>
    <n v="40700"/>
    <s v="Revenues - Third Parties"/>
    <m/>
    <s v="Storage Ambient (per Shelf)"/>
    <n v="2026"/>
    <n v="6"/>
    <s v="USD"/>
    <n v="476.6"/>
    <m/>
    <n v="476.6"/>
    <x v="2"/>
    <m/>
    <m/>
  </r>
  <r>
    <s v="ASTRAZENECA"/>
    <s v="D081S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081SC00001 (Local)"/>
    <x v="9"/>
    <s v="Chile"/>
    <x v="5"/>
    <n v="40700"/>
    <s v="Revenues - Third Parties"/>
    <m/>
    <s v="Storage Ambient (per Shelf)"/>
    <n v="2026"/>
    <n v="6"/>
    <s v="USD"/>
    <n v="119.15"/>
    <m/>
    <n v="119.15"/>
    <x v="2"/>
    <m/>
    <m/>
  </r>
  <r>
    <s v="ASTRAZENECA"/>
    <s v="D9075C00001 (Local)"/>
    <x v="9"/>
    <s v="Chile"/>
    <x v="0"/>
    <n v="40700"/>
    <s v="Revenues - Third Parties"/>
    <m/>
    <s v="Administrative fee"/>
    <n v="2026"/>
    <n v="6"/>
    <s v="USD"/>
    <n v="225.756"/>
    <m/>
    <n v="225.756"/>
    <x v="2"/>
    <m/>
    <m/>
  </r>
  <r>
    <s v="ASTRAZENECA"/>
    <s v="D9075C00001 (Local)"/>
    <x v="9"/>
    <s v="Chile"/>
    <x v="2"/>
    <n v="40700"/>
    <s v="Revenues - Third Parties"/>
    <m/>
    <s v="Freight - Shipments"/>
    <n v="2026"/>
    <n v="6"/>
    <s v="USD"/>
    <n v="468.31"/>
    <m/>
    <n v="468.31"/>
    <x v="2"/>
    <n v="1"/>
    <m/>
  </r>
  <r>
    <s v="ASTRAZENECA"/>
    <s v="D9075C00001 (Local)"/>
    <x v="9"/>
    <s v="Chile"/>
    <x v="0"/>
    <n v="40700"/>
    <s v="Revenues - Third Parties"/>
    <m/>
    <s v="Import Services"/>
    <n v="2026"/>
    <n v="6"/>
    <s v="USD"/>
    <n v="196"/>
    <m/>
    <n v="196"/>
    <x v="2"/>
    <m/>
    <m/>
  </r>
  <r>
    <s v="ASTRAZENECA"/>
    <s v="D9075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075C00001 (Local)"/>
    <x v="9"/>
    <s v="Chile"/>
    <x v="1"/>
    <n v="40700"/>
    <s v="Revenues - Third Parties"/>
    <m/>
    <s v="PTC Duties"/>
    <n v="2026"/>
    <n v="6"/>
    <s v="USD"/>
    <n v="1075.18"/>
    <m/>
    <n v="1075.18"/>
    <x v="2"/>
    <n v="1"/>
    <m/>
  </r>
  <r>
    <s v="ASTRAZENECA"/>
    <s v="D9075C00001 (Local)"/>
    <x v="9"/>
    <s v="Chile"/>
    <x v="5"/>
    <n v="40700"/>
    <s v="Revenues - Third Parties"/>
    <m/>
    <s v="Storage Ambient (per Shelf)"/>
    <n v="2026"/>
    <n v="6"/>
    <s v="USD"/>
    <n v="119.15"/>
    <m/>
    <n v="119.15"/>
    <x v="2"/>
    <m/>
    <m/>
  </r>
  <r>
    <s v="ASTRAZENECA"/>
    <s v="D933R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33RC00001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9319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319C00001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8532C00001 (Local)"/>
    <x v="9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ASTRAZENECA"/>
    <s v="D8532C00001 (Local)"/>
    <x v="9"/>
    <s v="Chile"/>
    <x v="2"/>
    <n v="40700"/>
    <s v="Revenues - Third Parties"/>
    <m/>
    <s v="Freight - Shipments"/>
    <n v="2026"/>
    <n v="6"/>
    <s v="USD"/>
    <n v="424.4"/>
    <m/>
    <n v="424.4"/>
    <x v="2"/>
    <n v="1"/>
    <m/>
  </r>
  <r>
    <s v="ASTRAZENECA"/>
    <s v="D8532C00001 (Local)"/>
    <x v="9"/>
    <s v="Chile"/>
    <x v="0"/>
    <n v="40700"/>
    <s v="Revenues - Third Parties"/>
    <m/>
    <s v="Insulated shipper - Credo S22 - 12L (Leasing)"/>
    <n v="2026"/>
    <n v="6"/>
    <s v="USD"/>
    <n v="380"/>
    <m/>
    <n v="380"/>
    <x v="2"/>
    <n v="1"/>
    <m/>
  </r>
  <r>
    <s v="ASTRAZENECA"/>
    <s v="D8532C00001 (Local)"/>
    <x v="9"/>
    <s v="Chile"/>
    <x v="0"/>
    <n v="40700"/>
    <s v="Revenues - Third Parties"/>
    <m/>
    <s v="Pick and Pack (Controlled Ambient)"/>
    <n v="2026"/>
    <n v="6"/>
    <s v="USD"/>
    <n v="238.3"/>
    <m/>
    <n v="238.3"/>
    <x v="2"/>
    <m/>
    <m/>
  </r>
  <r>
    <s v="ASTRAZENECA"/>
    <s v="D8532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8532C00001 (Local)"/>
    <x v="9"/>
    <s v="Chile"/>
    <x v="4"/>
    <n v="40700"/>
    <s v="Revenues - Third Parties"/>
    <m/>
    <s v="Reconciliation of Returns (per Hour)"/>
    <n v="2026"/>
    <n v="6"/>
    <s v="USD"/>
    <n v="133.78"/>
    <m/>
    <n v="133.78"/>
    <x v="2"/>
    <m/>
    <m/>
  </r>
  <r>
    <s v="ASTRAZENECA"/>
    <s v="D8532C00001 (Local)"/>
    <x v="9"/>
    <s v="Chile"/>
    <x v="4"/>
    <n v="40700"/>
    <s v="Revenues - Third Parties"/>
    <m/>
    <s v="Returns Receipt (per Receipt)"/>
    <n v="2026"/>
    <n v="6"/>
    <s v="USD"/>
    <n v="175.59"/>
    <m/>
    <n v="175.59"/>
    <x v="2"/>
    <m/>
    <m/>
  </r>
  <r>
    <s v="ASTRAZENECA"/>
    <s v="D8532C00001 (Local)"/>
    <x v="9"/>
    <s v="Chile"/>
    <x v="5"/>
    <n v="40700"/>
    <s v="Revenues - Third Parties"/>
    <m/>
    <s v="Storage Ambient (per Shelf)"/>
    <n v="2026"/>
    <n v="6"/>
    <s v="USD"/>
    <n v="595.75"/>
    <m/>
    <n v="595.75"/>
    <x v="2"/>
    <m/>
    <m/>
  </r>
  <r>
    <s v="ASTRAZENECA"/>
    <s v="D8532C00001 (Local)"/>
    <x v="9"/>
    <s v="Chile"/>
    <x v="0"/>
    <n v="40700"/>
    <s v="Revenues - Third Parties"/>
    <m/>
    <s v="Temperature Monitoring Device (Ambient)"/>
    <n v="2026"/>
    <n v="6"/>
    <s v="USD"/>
    <n v="54.06"/>
    <m/>
    <n v="54.06"/>
    <x v="2"/>
    <n v="1"/>
    <m/>
  </r>
  <r>
    <s v="ASTRAZENECA"/>
    <s v="D3251C00014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3251C00014 (Local)"/>
    <x v="9"/>
    <s v="Chile"/>
    <x v="5"/>
    <n v="40700"/>
    <s v="Revenues - Third Parties"/>
    <m/>
    <s v="Storage Ambient (per Shelf)"/>
    <n v="2026"/>
    <n v="6"/>
    <s v="USD"/>
    <n v="119.15"/>
    <m/>
    <n v="119.15"/>
    <x v="2"/>
    <m/>
    <m/>
  </r>
  <r>
    <s v="ASTRAZENECA"/>
    <s v="D5982C00007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982C00007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9180C00004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180C00004 (Local)"/>
    <x v="9"/>
    <s v="Chile"/>
    <x v="5"/>
    <n v="40700"/>
    <s v="Revenues - Third Parties"/>
    <m/>
    <s v="Storage Ambient (per Shelf)"/>
    <n v="2026"/>
    <n v="6"/>
    <s v="USD"/>
    <n v="2621.3000000000002"/>
    <m/>
    <n v="2621.3000000000002"/>
    <x v="2"/>
    <m/>
    <m/>
  </r>
  <r>
    <s v="ASTRAZENECA"/>
    <s v="D5180C00024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180C00024 (Local)"/>
    <x v="9"/>
    <s v="Chile"/>
    <x v="5"/>
    <n v="40700"/>
    <s v="Revenues - Third Parties"/>
    <m/>
    <s v="Storage Ambient (per Shelf)"/>
    <n v="2026"/>
    <n v="6"/>
    <s v="USD"/>
    <n v="119.15"/>
    <m/>
    <n v="119.15"/>
    <x v="2"/>
    <m/>
    <m/>
  </r>
  <r>
    <s v="ASTRAZENECA"/>
    <s v="D9180C00008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180C00008 (Local)"/>
    <x v="9"/>
    <s v="Chile"/>
    <x v="5"/>
    <n v="40700"/>
    <s v="Revenues - Third Parties"/>
    <m/>
    <s v="Storage Ambient (per Shelf)"/>
    <n v="2026"/>
    <n v="6"/>
    <s v="USD"/>
    <n v="1906.4"/>
    <m/>
    <n v="1906.4"/>
    <x v="2"/>
    <m/>
    <m/>
  </r>
  <r>
    <s v="ASTRAZENECA"/>
    <s v="D7830C00004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7830C00004 (Local)"/>
    <x v="9"/>
    <s v="Chile"/>
    <x v="5"/>
    <n v="40700"/>
    <s v="Revenues - Third Parties"/>
    <m/>
    <s v="Storage Ambient (per Shelf)"/>
    <n v="2026"/>
    <n v="6"/>
    <s v="USD"/>
    <n v="834.05"/>
    <m/>
    <n v="834.05"/>
    <x v="2"/>
    <m/>
    <m/>
  </r>
  <r>
    <s v="ASTRAZENECA"/>
    <s v="D9723C00001 (Local)"/>
    <x v="9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ASTRAZENECA"/>
    <s v="D9723C00001 (Local)"/>
    <x v="9"/>
    <s v="Chile"/>
    <x v="2"/>
    <n v="40700"/>
    <s v="Revenues - Third Parties"/>
    <m/>
    <s v="Freight - Shipments"/>
    <n v="2026"/>
    <n v="6"/>
    <s v="USD"/>
    <n v="5179.1899999999996"/>
    <m/>
    <n v="5179.1899999999996"/>
    <x v="2"/>
    <n v="1"/>
    <m/>
  </r>
  <r>
    <s v="ASTRAZENECA"/>
    <s v="D9723C00001 (Local)"/>
    <x v="9"/>
    <s v="Chile"/>
    <x v="0"/>
    <n v="40700"/>
    <s v="Revenues - Third Parties"/>
    <m/>
    <s v="Import Services"/>
    <n v="2026"/>
    <n v="6"/>
    <s v="USD"/>
    <n v="196"/>
    <m/>
    <n v="196"/>
    <x v="2"/>
    <m/>
    <m/>
  </r>
  <r>
    <s v="ASTRAZENECA"/>
    <s v="D9723C00001 (Local)"/>
    <x v="9"/>
    <s v="Chile"/>
    <x v="0"/>
    <n v="40700"/>
    <s v="Revenues - Third Parties"/>
    <m/>
    <s v="Insulated shipper - Credo S22 - 12L (Leasing)"/>
    <n v="2026"/>
    <n v="6"/>
    <s v="USD"/>
    <n v="570"/>
    <m/>
    <n v="570"/>
    <x v="2"/>
    <n v="1"/>
    <m/>
  </r>
  <r>
    <s v="ASTRAZENECA"/>
    <s v="D9723C00001 (Local)"/>
    <x v="9"/>
    <s v="Chile"/>
    <x v="0"/>
    <n v="40700"/>
    <s v="Revenues - Third Parties"/>
    <m/>
    <s v="Insulated shipper - Credo S22 - 28L (Leasing)"/>
    <n v="2026"/>
    <n v="6"/>
    <s v="USD"/>
    <n v="1722"/>
    <m/>
    <n v="1722"/>
    <x v="2"/>
    <n v="1"/>
    <m/>
  </r>
  <r>
    <s v="ASTRAZENECA"/>
    <s v="D9723C00001 (Local)"/>
    <x v="9"/>
    <s v="Chile"/>
    <x v="0"/>
    <n v="40700"/>
    <s v="Revenues - Third Parties"/>
    <m/>
    <s v="Pick and Pack (Controlled Ambient)"/>
    <n v="2026"/>
    <n v="6"/>
    <s v="USD"/>
    <n v="476.6"/>
    <m/>
    <n v="476.6"/>
    <x v="2"/>
    <m/>
    <m/>
  </r>
  <r>
    <s v="ASTRAZENECA"/>
    <s v="D9723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723C00001 (Local)"/>
    <x v="9"/>
    <s v="Chile"/>
    <x v="1"/>
    <n v="40700"/>
    <s v="Revenues - Third Parties"/>
    <m/>
    <s v="PTC Duties"/>
    <n v="2026"/>
    <n v="6"/>
    <s v="USD"/>
    <n v="496.28"/>
    <m/>
    <n v="496.28"/>
    <x v="2"/>
    <n v="1"/>
    <m/>
  </r>
  <r>
    <s v="ASTRAZENECA"/>
    <s v="D9723C00001 (Local)"/>
    <x v="9"/>
    <s v="Chile"/>
    <x v="4"/>
    <n v="40700"/>
    <s v="Revenues - Third Parties"/>
    <m/>
    <s v="Reconciliation of Returns (per Hour)"/>
    <n v="2026"/>
    <n v="6"/>
    <s v="USD"/>
    <n v="200.67"/>
    <m/>
    <n v="200.67"/>
    <x v="2"/>
    <m/>
    <m/>
  </r>
  <r>
    <s v="ASTRAZENECA"/>
    <s v="D9723C00001 (Local)"/>
    <x v="9"/>
    <s v="Chile"/>
    <x v="4"/>
    <n v="40700"/>
    <s v="Revenues - Third Parties"/>
    <m/>
    <s v="Returns Receipt (per Receipt)"/>
    <n v="2026"/>
    <n v="6"/>
    <s v="USD"/>
    <n v="351.18"/>
    <m/>
    <n v="351.18"/>
    <x v="2"/>
    <m/>
    <m/>
  </r>
  <r>
    <s v="ASTRAZENECA"/>
    <s v="D9723C00001 (Local)"/>
    <x v="9"/>
    <s v="Chile"/>
    <x v="5"/>
    <n v="40700"/>
    <s v="Revenues - Third Parties"/>
    <m/>
    <s v="Storage Ambient (per Shelf)"/>
    <n v="2026"/>
    <n v="6"/>
    <s v="USD"/>
    <n v="1429.8"/>
    <m/>
    <n v="1429.8"/>
    <x v="2"/>
    <m/>
    <m/>
  </r>
  <r>
    <s v="ASTRAZENECA"/>
    <s v="D9723C00001 (Local)"/>
    <x v="9"/>
    <s v="Chile"/>
    <x v="0"/>
    <n v="40700"/>
    <s v="Revenues - Third Parties"/>
    <m/>
    <s v="Temperature Monitoring Device (Ambient)"/>
    <n v="2026"/>
    <n v="6"/>
    <s v="USD"/>
    <n v="270.3"/>
    <m/>
    <n v="270.3"/>
    <x v="2"/>
    <n v="1"/>
    <m/>
  </r>
  <r>
    <s v="ASTRAZENECA"/>
    <s v="D9723C00001 (Local)"/>
    <x v="9"/>
    <s v="Chile"/>
    <x v="6"/>
    <n v="40700"/>
    <s v="Revenues - Third Parties"/>
    <m/>
    <s v="Medication Purchase B (Per Unit)"/>
    <n v="2026"/>
    <n v="6"/>
    <s v="USD"/>
    <n v="377.42664000000002"/>
    <m/>
    <n v="377.42664000000002"/>
    <x v="2"/>
    <n v="1"/>
    <m/>
  </r>
  <r>
    <s v="ASTRAZENECA"/>
    <s v="D9723C00001 (Local)"/>
    <x v="9"/>
    <s v="Chile"/>
    <x v="6"/>
    <n v="40700"/>
    <s v="Revenues - Third Parties"/>
    <m/>
    <s v="Medication Purchase D (Per Unit)"/>
    <n v="2026"/>
    <n v="6"/>
    <s v="USD"/>
    <n v="58734.928500000002"/>
    <m/>
    <n v="58734.928500000002"/>
    <x v="2"/>
    <n v="1"/>
    <m/>
  </r>
  <r>
    <s v="ASTRAZENECA"/>
    <s v="D9723C00001 (Local)"/>
    <x v="9"/>
    <s v="Chile"/>
    <x v="6"/>
    <n v="40700"/>
    <s v="Revenues - Third Parties"/>
    <m/>
    <s v="Procurement Fee A (Per Unit)"/>
    <n v="2026"/>
    <n v="6"/>
    <s v="USD"/>
    <n v="3591.4410084000001"/>
    <m/>
    <n v="3591.4410084000001"/>
    <x v="2"/>
    <m/>
    <m/>
  </r>
  <r>
    <s v="ASTRAZENECA"/>
    <s v="D9723C00001 (Local)"/>
    <x v="9"/>
    <s v="Chile"/>
    <x v="6"/>
    <n v="40700"/>
    <s v="Revenues - Third Parties"/>
    <m/>
    <s v="Procurement Fee B (Per Unit)"/>
    <n v="2026"/>
    <n v="6"/>
    <s v="USD"/>
    <n v="555"/>
    <m/>
    <n v="555"/>
    <x v="2"/>
    <m/>
    <m/>
  </r>
  <r>
    <s v="ASTRAZENECA"/>
    <s v="D9723C00001 (Local)"/>
    <x v="9"/>
    <s v="Chile"/>
    <x v="6"/>
    <n v="40700"/>
    <s v="Revenues - Third Parties"/>
    <m/>
    <s v="Medication Purchase A (Per Unit)"/>
    <n v="2026"/>
    <n v="6"/>
    <s v="USD"/>
    <n v="120459.69528000001"/>
    <m/>
    <n v="120459.69528000001"/>
    <x v="2"/>
    <n v="1"/>
    <m/>
  </r>
  <r>
    <s v="ASTRAZENECA"/>
    <s v="D5989C00001 (Local)"/>
    <x v="9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ASTRAZENECA"/>
    <s v="D5989C00001 (Local)"/>
    <x v="9"/>
    <s v="Chile"/>
    <x v="2"/>
    <n v="40700"/>
    <s v="Revenues - Third Parties"/>
    <m/>
    <s v="Freight - Shipments"/>
    <n v="2026"/>
    <n v="6"/>
    <s v="USD"/>
    <n v="221.12"/>
    <m/>
    <n v="221.12"/>
    <x v="2"/>
    <n v="1"/>
    <m/>
  </r>
  <r>
    <s v="ASTRAZENECA"/>
    <s v="D5989C00001 (Local)"/>
    <x v="9"/>
    <s v="Chile"/>
    <x v="0"/>
    <n v="40700"/>
    <s v="Revenues - Third Parties"/>
    <m/>
    <s v="Import License Fee"/>
    <n v="2026"/>
    <n v="6"/>
    <s v="USD"/>
    <n v="646.65"/>
    <m/>
    <n v="646.65"/>
    <x v="2"/>
    <m/>
    <m/>
  </r>
  <r>
    <s v="ASTRAZENECA"/>
    <s v="D5989C00001 (Local)"/>
    <x v="9"/>
    <s v="Chile"/>
    <x v="0"/>
    <n v="40700"/>
    <s v="Revenues - Third Parties"/>
    <m/>
    <s v="Import Services"/>
    <n v="2026"/>
    <n v="6"/>
    <s v="USD"/>
    <n v="196"/>
    <m/>
    <n v="196"/>
    <x v="2"/>
    <m/>
    <m/>
  </r>
  <r>
    <s v="ASTRAZENECA"/>
    <s v="D5989C00001 (Local)"/>
    <x v="9"/>
    <s v="Chile"/>
    <x v="0"/>
    <n v="40700"/>
    <s v="Revenues - Third Parties"/>
    <m/>
    <s v="Insulated shipper - Credo S22 - 12L (Leasing)"/>
    <n v="2026"/>
    <n v="6"/>
    <s v="USD"/>
    <n v="190"/>
    <m/>
    <n v="190"/>
    <x v="2"/>
    <n v="1"/>
    <m/>
  </r>
  <r>
    <s v="ASTRAZENECA"/>
    <s v="D5989C00001 (Local)"/>
    <x v="9"/>
    <s v="Chile"/>
    <x v="0"/>
    <n v="40700"/>
    <s v="Revenues - Third Parties"/>
    <m/>
    <s v="Pick and Pack (Ambient)"/>
    <n v="2026"/>
    <n v="6"/>
    <s v="USD"/>
    <n v="106.61"/>
    <m/>
    <n v="106.61"/>
    <x v="2"/>
    <m/>
    <m/>
  </r>
  <r>
    <s v="ASTRAZENECA"/>
    <s v="D5989C00001 (Local)"/>
    <x v="9"/>
    <s v="Chile"/>
    <x v="0"/>
    <n v="40700"/>
    <s v="Revenues - Third Parties"/>
    <m/>
    <s v="Pick and Pack (Controlled Ambient)"/>
    <n v="2026"/>
    <n v="6"/>
    <s v="USD"/>
    <n v="119.15"/>
    <m/>
    <n v="119.15"/>
    <x v="2"/>
    <m/>
    <m/>
  </r>
  <r>
    <s v="ASTRAZENECA"/>
    <s v="D5989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989C00001 (Local)"/>
    <x v="9"/>
    <s v="Chile"/>
    <x v="1"/>
    <n v="40700"/>
    <s v="Revenues - Third Parties"/>
    <m/>
    <s v="PTC Duties"/>
    <n v="2026"/>
    <n v="6"/>
    <s v="USD"/>
    <n v="1625.62"/>
    <m/>
    <n v="1625.62"/>
    <x v="2"/>
    <n v="1"/>
    <m/>
  </r>
  <r>
    <s v="ASTRAZENECA"/>
    <s v="D5989C00001 (Local)"/>
    <x v="9"/>
    <s v="Chile"/>
    <x v="5"/>
    <n v="40700"/>
    <s v="Revenues - Third Parties"/>
    <m/>
    <s v="Storage Ambient (per Shelf)"/>
    <n v="2026"/>
    <n v="6"/>
    <s v="USD"/>
    <n v="2502.15"/>
    <m/>
    <n v="2502.15"/>
    <x v="2"/>
    <m/>
    <m/>
  </r>
  <r>
    <s v="ASTRAZENECA"/>
    <s v="D5989C00001 (Local)"/>
    <x v="9"/>
    <s v="Chile"/>
    <x v="0"/>
    <n v="40700"/>
    <s v="Revenues - Third Parties"/>
    <m/>
    <s v="Temperature Monitoring Device (Ambient)"/>
    <n v="2026"/>
    <n v="6"/>
    <s v="USD"/>
    <n v="27.03"/>
    <m/>
    <n v="27.03"/>
    <x v="2"/>
    <n v="1"/>
    <m/>
  </r>
  <r>
    <s v="ASTRAZENECA"/>
    <s v="D9180C00012 (Local)"/>
    <x v="9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ASTRAZENECA"/>
    <s v="D9180C00012 (Local)"/>
    <x v="9"/>
    <s v="Chile"/>
    <x v="2"/>
    <n v="40700"/>
    <s v="Revenues - Third Parties"/>
    <m/>
    <s v="Freight - Shipments"/>
    <n v="2026"/>
    <n v="6"/>
    <s v="USD"/>
    <n v="72.59"/>
    <m/>
    <n v="72.59"/>
    <x v="2"/>
    <n v="1"/>
    <m/>
  </r>
  <r>
    <s v="ASTRAZENECA"/>
    <s v="D9180C00012 (Local)"/>
    <x v="9"/>
    <s v="Chile"/>
    <x v="0"/>
    <n v="40700"/>
    <s v="Revenues - Third Parties"/>
    <m/>
    <s v="Import License Fee"/>
    <n v="2026"/>
    <n v="6"/>
    <s v="USD"/>
    <n v="5173.2"/>
    <m/>
    <n v="5173.2"/>
    <x v="2"/>
    <m/>
    <m/>
  </r>
  <r>
    <s v="ASTRAZENECA"/>
    <s v="D9180C00012 (Local)"/>
    <x v="9"/>
    <s v="Chile"/>
    <x v="0"/>
    <n v="40700"/>
    <s v="Revenues - Third Parties"/>
    <m/>
    <s v="Pick and Pack (Ambient)"/>
    <n v="2026"/>
    <n v="6"/>
    <s v="USD"/>
    <n v="106.61"/>
    <m/>
    <n v="106.61"/>
    <x v="2"/>
    <m/>
    <m/>
  </r>
  <r>
    <s v="ASTRAZENECA"/>
    <s v="D9180C0001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180C00012 (Local)"/>
    <x v="9"/>
    <s v="Chile"/>
    <x v="1"/>
    <n v="40700"/>
    <s v="Revenues - Third Parties"/>
    <m/>
    <s v="PTC Duties"/>
    <n v="2026"/>
    <n v="6"/>
    <s v="USD"/>
    <n v="4277.8599999999997"/>
    <m/>
    <n v="4277.8599999999997"/>
    <x v="2"/>
    <n v="1"/>
    <m/>
  </r>
  <r>
    <s v="ASTRAZENECA"/>
    <s v="D9180C00012 (Local)"/>
    <x v="9"/>
    <s v="Chile"/>
    <x v="0"/>
    <n v="40700"/>
    <s v="Revenues - Third Parties"/>
    <m/>
    <s v="Receipt fee Ambient (per Receipt_ID)"/>
    <n v="2026"/>
    <n v="6"/>
    <s v="USD"/>
    <n v="4740.96"/>
    <m/>
    <n v="4740.96"/>
    <x v="2"/>
    <m/>
    <m/>
  </r>
  <r>
    <s v="ASTRAZENECA"/>
    <s v="D9180C00012 (Local)"/>
    <x v="9"/>
    <s v="Chile"/>
    <x v="5"/>
    <n v="40700"/>
    <s v="Revenues - Third Parties"/>
    <m/>
    <s v="Storage Ambient (per Shelf)"/>
    <n v="2026"/>
    <n v="6"/>
    <s v="USD"/>
    <n v="3693.65"/>
    <m/>
    <n v="3693.65"/>
    <x v="2"/>
    <m/>
    <m/>
  </r>
  <r>
    <s v="ASTRAZENECA"/>
    <s v="D928FC00001 (Local)"/>
    <x v="9"/>
    <s v="Chile"/>
    <x v="2"/>
    <n v="40700"/>
    <s v="Revenues - Third Parties"/>
    <m/>
    <s v="Freight - Returns"/>
    <n v="2026"/>
    <n v="6"/>
    <s v="USD"/>
    <n v="81.93"/>
    <m/>
    <n v="81.93"/>
    <x v="2"/>
    <n v="1"/>
    <m/>
  </r>
  <r>
    <s v="ASTRAZENECA"/>
    <s v="D928FC00001 (Local)"/>
    <x v="9"/>
    <s v="Chile"/>
    <x v="2"/>
    <n v="40700"/>
    <s v="Revenues - Third Parties"/>
    <m/>
    <s v="Freight - Shipments"/>
    <n v="2026"/>
    <n v="6"/>
    <s v="USD"/>
    <n v="320.51"/>
    <m/>
    <n v="320.51"/>
    <x v="2"/>
    <n v="1"/>
    <m/>
  </r>
  <r>
    <s v="ASTRAZENECA"/>
    <s v="D928FC00001 (Local)"/>
    <x v="9"/>
    <s v="Chile"/>
    <x v="0"/>
    <n v="40700"/>
    <s v="Revenues - Third Parties"/>
    <m/>
    <s v="Import License Fee"/>
    <n v="2026"/>
    <n v="6"/>
    <s v="USD"/>
    <n v="3233.25"/>
    <m/>
    <n v="3233.25"/>
    <x v="2"/>
    <m/>
    <m/>
  </r>
  <r>
    <s v="ASTRAZENECA"/>
    <s v="D928FC00001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28FC00001 (Local)"/>
    <x v="9"/>
    <s v="Chile"/>
    <x v="1"/>
    <n v="40700"/>
    <s v="Revenues - Third Parties"/>
    <m/>
    <s v="PTC Duties"/>
    <n v="2026"/>
    <n v="6"/>
    <s v="USD"/>
    <n v="7382.03"/>
    <m/>
    <n v="7382.03"/>
    <x v="2"/>
    <n v="1"/>
    <m/>
  </r>
  <r>
    <s v="ASTRAZENECA"/>
    <s v="D928FC00001 (Local)"/>
    <x v="9"/>
    <s v="Chile"/>
    <x v="0"/>
    <n v="40700"/>
    <s v="Revenues - Third Parties"/>
    <m/>
    <s v="Receipt fee Ambient (per Receipt_ID)"/>
    <n v="2026"/>
    <n v="6"/>
    <s v="USD"/>
    <n v="1128.8"/>
    <m/>
    <n v="1128.8"/>
    <x v="2"/>
    <m/>
    <m/>
  </r>
  <r>
    <s v="ASTRAZENECA"/>
    <s v="D928FC00001 (Local)"/>
    <x v="9"/>
    <s v="Chile"/>
    <x v="5"/>
    <n v="40700"/>
    <s v="Revenues - Third Parties"/>
    <m/>
    <s v="Storage Ambient (per Shelf)"/>
    <n v="2026"/>
    <n v="6"/>
    <s v="USD"/>
    <n v="3336.2"/>
    <m/>
    <n v="3336.2"/>
    <x v="2"/>
    <m/>
    <m/>
  </r>
  <r>
    <s v="ASTRAZENECA"/>
    <s v="D928FC00001 (Local)"/>
    <x v="9"/>
    <s v="Chile"/>
    <x v="5"/>
    <n v="40700"/>
    <s v="Revenues - Third Parties"/>
    <m/>
    <s v="Storage Refrigerated (per Shelf)"/>
    <n v="2026"/>
    <n v="6"/>
    <s v="USD"/>
    <n v="238.3"/>
    <m/>
    <n v="238.3"/>
    <x v="2"/>
    <m/>
    <m/>
  </r>
  <r>
    <s v="ASTRAZENECA"/>
    <s v="D6402C00012 (Local)"/>
    <x v="9"/>
    <s v="Chile"/>
    <x v="2"/>
    <n v="40700"/>
    <s v="Revenues - Third Parties"/>
    <m/>
    <s v="Freight - Shipments"/>
    <n v="2026"/>
    <n v="6"/>
    <s v="USD"/>
    <n v="197.86"/>
    <m/>
    <n v="197.86"/>
    <x v="2"/>
    <n v="1"/>
    <m/>
  </r>
  <r>
    <s v="ASTRAZENECA"/>
    <s v="D6402C00012 (Local)"/>
    <x v="9"/>
    <s v="Chile"/>
    <x v="0"/>
    <n v="40700"/>
    <s v="Revenues - Third Parties"/>
    <m/>
    <s v="Import Services"/>
    <n v="2026"/>
    <n v="6"/>
    <s v="USD"/>
    <n v="196"/>
    <m/>
    <n v="196"/>
    <x v="2"/>
    <m/>
    <m/>
  </r>
  <r>
    <s v="ASTRAZENECA"/>
    <s v="D6402C00012 (Local)"/>
    <x v="9"/>
    <s v="Chile"/>
    <x v="0"/>
    <n v="40700"/>
    <s v="Revenues - Third Parties"/>
    <m/>
    <s v="Pick and Pack (Ambient)"/>
    <n v="2026"/>
    <n v="6"/>
    <s v="USD"/>
    <n v="106.61"/>
    <m/>
    <n v="106.61"/>
    <x v="2"/>
    <m/>
    <m/>
  </r>
  <r>
    <s v="ASTRAZENECA"/>
    <s v="D6402C0001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6402C00012 (Local)"/>
    <x v="9"/>
    <s v="Chile"/>
    <x v="1"/>
    <n v="40700"/>
    <s v="Revenues - Third Parties"/>
    <m/>
    <s v="PTC Duties"/>
    <n v="2026"/>
    <n v="6"/>
    <s v="USD"/>
    <n v="247.22"/>
    <m/>
    <n v="247.22"/>
    <x v="2"/>
    <n v="1"/>
    <m/>
  </r>
  <r>
    <s v="ASTRAZENECA"/>
    <s v="D6402C00012 (Local)"/>
    <x v="9"/>
    <s v="Chile"/>
    <x v="5"/>
    <n v="40700"/>
    <s v="Revenues - Third Parties"/>
    <m/>
    <s v="Storage Ambient (per Shelf)"/>
    <n v="2026"/>
    <n v="6"/>
    <s v="USD"/>
    <n v="357.45"/>
    <m/>
    <n v="357.45"/>
    <x v="2"/>
    <m/>
    <m/>
  </r>
  <r>
    <s v="ASTRAZENECA"/>
    <s v="D9690C00005 (Local)"/>
    <x v="9"/>
    <s v="Chile"/>
    <x v="0"/>
    <n v="40700"/>
    <s v="Revenues - Third Parties"/>
    <m/>
    <s v="Administrative fee"/>
    <n v="2026"/>
    <n v="6"/>
    <s v="USD"/>
    <n v="451.512"/>
    <m/>
    <n v="451.512"/>
    <x v="2"/>
    <m/>
    <m/>
  </r>
  <r>
    <s v="ASTRAZENECA"/>
    <s v="D9690C00005 (Local)"/>
    <x v="9"/>
    <s v="Chile"/>
    <x v="2"/>
    <n v="40700"/>
    <s v="Revenues - Third Parties"/>
    <m/>
    <s v="Freight - Shipments"/>
    <n v="2026"/>
    <n v="6"/>
    <s v="USD"/>
    <n v="290.36"/>
    <m/>
    <n v="290.36"/>
    <x v="2"/>
    <n v="1"/>
    <m/>
  </r>
  <r>
    <s v="ASTRAZENECA"/>
    <s v="D9690C00005 (Local)"/>
    <x v="9"/>
    <s v="Chile"/>
    <x v="0"/>
    <n v="40700"/>
    <s v="Revenues - Third Parties"/>
    <m/>
    <s v="Import Services"/>
    <n v="2026"/>
    <n v="6"/>
    <s v="USD"/>
    <n v="392"/>
    <m/>
    <n v="392"/>
    <x v="2"/>
    <m/>
    <m/>
  </r>
  <r>
    <s v="ASTRAZENECA"/>
    <s v="D9690C00005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690C00005 (Local)"/>
    <x v="9"/>
    <s v="Chile"/>
    <x v="1"/>
    <n v="40700"/>
    <s v="Revenues - Third Parties"/>
    <m/>
    <s v="PTC Duties"/>
    <n v="2026"/>
    <n v="6"/>
    <s v="USD"/>
    <n v="2449.84"/>
    <m/>
    <n v="2449.84"/>
    <x v="2"/>
    <n v="1"/>
    <m/>
  </r>
  <r>
    <s v="ASTRAZENECA"/>
    <s v="D9690C00005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6972C00003 (Local)"/>
    <x v="9"/>
    <s v="Chile"/>
    <x v="0"/>
    <n v="40700"/>
    <s v="Revenues - Third Parties"/>
    <m/>
    <s v="Import Services"/>
    <n v="2026"/>
    <n v="6"/>
    <s v="USD"/>
    <n v="98"/>
    <m/>
    <n v="98"/>
    <x v="2"/>
    <m/>
    <m/>
  </r>
  <r>
    <s v="ASTRAZENECA"/>
    <s v="D6972C00003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6972C00003 (Local)"/>
    <x v="9"/>
    <s v="Chile"/>
    <x v="1"/>
    <n v="40700"/>
    <s v="Revenues - Third Parties"/>
    <m/>
    <s v="PTC Duties"/>
    <n v="2026"/>
    <n v="6"/>
    <s v="USD"/>
    <n v="248.17"/>
    <m/>
    <n v="248.17"/>
    <x v="2"/>
    <n v="1"/>
    <m/>
  </r>
  <r>
    <s v="ASTRAZENECA"/>
    <s v="D6972C00003 (Local)"/>
    <x v="9"/>
    <s v="Chile"/>
    <x v="4"/>
    <n v="40700"/>
    <s v="Revenues - Third Parties"/>
    <m/>
    <s v="Reconciliation of Returns (per Hour)"/>
    <n v="2026"/>
    <n v="6"/>
    <s v="USD"/>
    <n v="66.89"/>
    <m/>
    <n v="66.89"/>
    <x v="2"/>
    <m/>
    <m/>
  </r>
  <r>
    <s v="ASTRAZENECA"/>
    <s v="D6972C00003 (Local)"/>
    <x v="9"/>
    <s v="Chile"/>
    <x v="4"/>
    <n v="40700"/>
    <s v="Revenues - Third Parties"/>
    <m/>
    <s v="Returns Receipt (per Receipt)"/>
    <n v="2026"/>
    <n v="6"/>
    <s v="USD"/>
    <n v="175.59"/>
    <m/>
    <n v="175.59"/>
    <x v="2"/>
    <m/>
    <m/>
  </r>
  <r>
    <s v="ASTRAZENECA"/>
    <s v="D6972C00003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ASTRAZENECA"/>
    <s v="D6830C00003 (Local)"/>
    <x v="9"/>
    <s v="Chile"/>
    <x v="2"/>
    <n v="40700"/>
    <s v="Revenues - Third Parties"/>
    <m/>
    <s v="Freight - Returns"/>
    <n v="2026"/>
    <n v="6"/>
    <s v="USD"/>
    <n v="91.27"/>
    <m/>
    <n v="91.27"/>
    <x v="2"/>
    <n v="1"/>
    <m/>
  </r>
  <r>
    <s v="ASTRAZENECA"/>
    <s v="D6830C00003 (Local)"/>
    <x v="9"/>
    <s v="Chile"/>
    <x v="2"/>
    <n v="40700"/>
    <s v="Revenues - Third Parties"/>
    <m/>
    <s v="Freight - Shipments"/>
    <n v="2026"/>
    <n v="6"/>
    <s v="USD"/>
    <n v="221.12"/>
    <m/>
    <n v="221.12"/>
    <x v="2"/>
    <n v="1"/>
    <m/>
  </r>
  <r>
    <s v="ASTRAZENECA"/>
    <s v="D6830C00003 (Local)"/>
    <x v="9"/>
    <s v="Chile"/>
    <x v="0"/>
    <n v="40700"/>
    <s v="Revenues - Third Parties"/>
    <m/>
    <s v="Pick and Pack (Ambient)"/>
    <n v="2026"/>
    <n v="6"/>
    <s v="USD"/>
    <n v="106.61"/>
    <m/>
    <n v="106.61"/>
    <x v="2"/>
    <m/>
    <m/>
  </r>
  <r>
    <s v="ASTRAZENECA"/>
    <s v="D6830C00003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6830C00003 (Local)"/>
    <x v="9"/>
    <s v="Chile"/>
    <x v="4"/>
    <n v="40700"/>
    <s v="Revenues - Third Parties"/>
    <m/>
    <s v="Reconciliation of Returns (per Hour)"/>
    <n v="2026"/>
    <n v="6"/>
    <s v="USD"/>
    <n v="68.89"/>
    <m/>
    <n v="68.89"/>
    <x v="2"/>
    <m/>
    <m/>
  </r>
  <r>
    <s v="ASTRAZENECA"/>
    <s v="D6830C00003 (Local)"/>
    <x v="9"/>
    <s v="Chile"/>
    <x v="4"/>
    <n v="40700"/>
    <s v="Revenues - Third Parties"/>
    <m/>
    <s v="Returns Receipt (per Receipt)"/>
    <n v="2026"/>
    <n v="6"/>
    <s v="USD"/>
    <n v="175.59"/>
    <m/>
    <n v="175.59"/>
    <x v="2"/>
    <m/>
    <m/>
  </r>
  <r>
    <s v="ASTRAZENECA"/>
    <s v="D6830C00003 (Local)"/>
    <x v="9"/>
    <s v="Chile"/>
    <x v="5"/>
    <n v="40700"/>
    <s v="Revenues - Third Parties"/>
    <m/>
    <s v="Storage Ambient (per Shelf)"/>
    <n v="2026"/>
    <n v="6"/>
    <s v="USD"/>
    <n v="1787.25"/>
    <m/>
    <n v="1787.25"/>
    <x v="2"/>
    <m/>
    <m/>
  </r>
  <r>
    <s v="ASTRAZENECA"/>
    <s v="D9181C00002 (Local)"/>
    <x v="9"/>
    <s v="Chile"/>
    <x v="0"/>
    <n v="40700"/>
    <s v="Revenues - Third Parties"/>
    <m/>
    <s v="Administrative fee"/>
    <n v="2026"/>
    <n v="6"/>
    <s v="USD"/>
    <n v="338.63400000000001"/>
    <m/>
    <n v="338.63400000000001"/>
    <x v="2"/>
    <m/>
    <m/>
  </r>
  <r>
    <s v="ASTRAZENECA"/>
    <s v="D9181C00002 (Local)"/>
    <x v="9"/>
    <s v="Chile"/>
    <x v="2"/>
    <n v="40700"/>
    <s v="Revenues - Third Parties"/>
    <m/>
    <s v="Freight - Shipments"/>
    <n v="2026"/>
    <n v="6"/>
    <s v="USD"/>
    <n v="395.72"/>
    <m/>
    <n v="395.72"/>
    <x v="2"/>
    <n v="1"/>
    <m/>
  </r>
  <r>
    <s v="ASTRAZENECA"/>
    <s v="D9181C00002 (Local)"/>
    <x v="9"/>
    <s v="Chile"/>
    <x v="0"/>
    <n v="40700"/>
    <s v="Revenues - Third Parties"/>
    <m/>
    <s v="Import Services"/>
    <n v="2026"/>
    <n v="6"/>
    <s v="USD"/>
    <n v="490"/>
    <m/>
    <n v="490"/>
    <x v="2"/>
    <m/>
    <m/>
  </r>
  <r>
    <s v="ASTRAZENECA"/>
    <s v="D9181C0000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181C00002 (Local)"/>
    <x v="9"/>
    <s v="Chile"/>
    <x v="1"/>
    <n v="40700"/>
    <s v="Revenues - Third Parties"/>
    <m/>
    <s v="PTC Duties"/>
    <n v="2026"/>
    <n v="6"/>
    <s v="USD"/>
    <n v="2354.2199999999998"/>
    <m/>
    <n v="2354.2199999999998"/>
    <x v="2"/>
    <n v="1"/>
    <m/>
  </r>
  <r>
    <s v="ASTRAZENECA"/>
    <s v="D9181C00002 (Local)"/>
    <x v="9"/>
    <s v="Chile"/>
    <x v="0"/>
    <n v="40700"/>
    <s v="Revenues - Third Parties"/>
    <m/>
    <s v="Receipt fee Ambient (per Receipt_ID)"/>
    <n v="2026"/>
    <n v="6"/>
    <s v="USD"/>
    <n v="1580.32"/>
    <m/>
    <n v="1580.32"/>
    <x v="2"/>
    <m/>
    <m/>
  </r>
  <r>
    <s v="ASTRAZENECA"/>
    <s v="D9181C00002 (Local)"/>
    <x v="9"/>
    <s v="Chile"/>
    <x v="5"/>
    <n v="40700"/>
    <s v="Revenues - Third Parties"/>
    <m/>
    <s v="Storage Ambient (per Shelf)"/>
    <n v="2026"/>
    <n v="6"/>
    <s v="USD"/>
    <n v="1906.4"/>
    <m/>
    <n v="1906.4"/>
    <x v="2"/>
    <m/>
    <m/>
  </r>
  <r>
    <s v="ASTRAZENECA"/>
    <s v="D3463C00003 (Local)"/>
    <x v="9"/>
    <s v="Chile"/>
    <x v="0"/>
    <n v="40700"/>
    <s v="Revenues - Third Parties"/>
    <m/>
    <s v="Administrative fee"/>
    <n v="2026"/>
    <n v="6"/>
    <s v="USD"/>
    <n v="225.756"/>
    <m/>
    <n v="225.756"/>
    <x v="2"/>
    <m/>
    <m/>
  </r>
  <r>
    <s v="ASTRAZENECA"/>
    <s v="D3463C00003 (Local)"/>
    <x v="9"/>
    <s v="Chile"/>
    <x v="2"/>
    <n v="40700"/>
    <s v="Revenues - Third Parties"/>
    <m/>
    <s v="Freight - Shipments"/>
    <n v="2026"/>
    <n v="6"/>
    <s v="USD"/>
    <n v="619.05999999999995"/>
    <m/>
    <n v="619.05999999999995"/>
    <x v="2"/>
    <n v="1"/>
    <m/>
  </r>
  <r>
    <s v="ASTRAZENECA"/>
    <s v="D3463C00003 (Local)"/>
    <x v="9"/>
    <s v="Chile"/>
    <x v="0"/>
    <n v="40700"/>
    <s v="Revenues - Third Parties"/>
    <m/>
    <s v="Import License Fee"/>
    <n v="2026"/>
    <n v="6"/>
    <s v="USD"/>
    <n v="646.65"/>
    <m/>
    <n v="646.65"/>
    <x v="2"/>
    <m/>
    <m/>
  </r>
  <r>
    <s v="ASTRAZENECA"/>
    <s v="D3463C00003 (Local)"/>
    <x v="9"/>
    <s v="Chile"/>
    <x v="0"/>
    <n v="40700"/>
    <s v="Revenues - Third Parties"/>
    <m/>
    <s v="Import Services"/>
    <n v="2026"/>
    <n v="6"/>
    <s v="USD"/>
    <n v="196"/>
    <m/>
    <n v="196"/>
    <x v="2"/>
    <m/>
    <m/>
  </r>
  <r>
    <s v="ASTRAZENECA"/>
    <s v="D3463C00003 (Local)"/>
    <x v="9"/>
    <s v="Chile"/>
    <x v="0"/>
    <n v="40700"/>
    <s v="Revenues - Third Parties"/>
    <m/>
    <s v="Pick and Pack (Ambient)"/>
    <n v="2026"/>
    <n v="6"/>
    <s v="USD"/>
    <n v="106.61"/>
    <m/>
    <n v="106.61"/>
    <x v="2"/>
    <m/>
    <m/>
  </r>
  <r>
    <s v="ASTRAZENECA"/>
    <s v="D3463C00003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3463C00003 (Local)"/>
    <x v="9"/>
    <s v="Chile"/>
    <x v="1"/>
    <n v="40700"/>
    <s v="Revenues - Third Parties"/>
    <m/>
    <s v="PTC Duties"/>
    <n v="2026"/>
    <n v="6"/>
    <s v="USD"/>
    <n v="1421.52"/>
    <m/>
    <n v="1421.52"/>
    <x v="2"/>
    <n v="1"/>
    <m/>
  </r>
  <r>
    <s v="ASTRAZENECA"/>
    <s v="D3463C00003 (Local)"/>
    <x v="9"/>
    <s v="Chile"/>
    <x v="0"/>
    <n v="40700"/>
    <s v="Revenues - Third Parties"/>
    <m/>
    <s v="Receipt fee Ambient (per Receipt_ID)"/>
    <n v="2026"/>
    <n v="6"/>
    <s v="USD"/>
    <n v="903.04"/>
    <m/>
    <n v="903.04"/>
    <x v="2"/>
    <m/>
    <m/>
  </r>
  <r>
    <s v="ASTRAZENECA"/>
    <s v="D3463C00003 (Local)"/>
    <x v="9"/>
    <s v="Chile"/>
    <x v="5"/>
    <n v="40700"/>
    <s v="Revenues - Third Parties"/>
    <m/>
    <s v="Storage Ambient (per Shelf)"/>
    <n v="2026"/>
    <n v="6"/>
    <s v="USD"/>
    <n v="1906.4"/>
    <m/>
    <n v="1906.4"/>
    <x v="2"/>
    <m/>
    <m/>
  </r>
  <r>
    <s v="ASTRAZENECA"/>
    <s v="D5241C00006 (Local)"/>
    <x v="9"/>
    <s v="Chile"/>
    <x v="0"/>
    <n v="40700"/>
    <s v="Revenues - Third Parties"/>
    <m/>
    <s v="Administrative fee"/>
    <n v="2026"/>
    <n v="6"/>
    <s v="USD"/>
    <n v="677.26800000000003"/>
    <m/>
    <n v="677.26800000000003"/>
    <x v="2"/>
    <m/>
    <m/>
  </r>
  <r>
    <s v="ASTRAZENECA"/>
    <s v="D5241C00006 (Local)"/>
    <x v="9"/>
    <s v="Chile"/>
    <x v="2"/>
    <n v="40700"/>
    <s v="Revenues - Third Parties"/>
    <m/>
    <s v="Freight - Shipments"/>
    <n v="2026"/>
    <n v="6"/>
    <s v="USD"/>
    <n v="2015.96"/>
    <m/>
    <n v="2015.96"/>
    <x v="2"/>
    <n v="1"/>
    <m/>
  </r>
  <r>
    <s v="ASTRAZENECA"/>
    <s v="D5241C00006 (Local)"/>
    <x v="9"/>
    <s v="Chile"/>
    <x v="0"/>
    <n v="40700"/>
    <s v="Revenues - Third Parties"/>
    <m/>
    <s v="Import License Fee"/>
    <n v="2026"/>
    <n v="6"/>
    <s v="USD"/>
    <n v="646.65"/>
    <m/>
    <n v="646.65"/>
    <x v="2"/>
    <m/>
    <m/>
  </r>
  <r>
    <s v="ASTRAZENECA"/>
    <s v="D5241C00006 (Local)"/>
    <x v="9"/>
    <s v="Chile"/>
    <x v="0"/>
    <n v="40700"/>
    <s v="Revenues - Third Parties"/>
    <m/>
    <s v="Import Services"/>
    <n v="2026"/>
    <n v="6"/>
    <s v="USD"/>
    <n v="882"/>
    <m/>
    <n v="882"/>
    <x v="2"/>
    <m/>
    <m/>
  </r>
  <r>
    <s v="ASTRAZENECA"/>
    <s v="D5241C00006 (Local)"/>
    <x v="9"/>
    <s v="Chile"/>
    <x v="0"/>
    <n v="40700"/>
    <s v="Revenues - Third Parties"/>
    <m/>
    <s v="Pick and Pack (Ambient)"/>
    <n v="2026"/>
    <n v="6"/>
    <s v="USD"/>
    <n v="319.83"/>
    <m/>
    <n v="319.83"/>
    <x v="2"/>
    <m/>
    <m/>
  </r>
  <r>
    <s v="ASTRAZENECA"/>
    <s v="D5241C00006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5241C00006 (Local)"/>
    <x v="9"/>
    <s v="Chile"/>
    <x v="1"/>
    <n v="40700"/>
    <s v="Revenues - Third Parties"/>
    <m/>
    <s v="PTC Duties"/>
    <n v="2026"/>
    <n v="6"/>
    <s v="USD"/>
    <n v="6267.03"/>
    <m/>
    <n v="6267.03"/>
    <x v="2"/>
    <n v="1"/>
    <m/>
  </r>
  <r>
    <s v="ASTRAZENECA"/>
    <s v="D5241C00006 (Local)"/>
    <x v="9"/>
    <s v="Chile"/>
    <x v="0"/>
    <n v="40700"/>
    <s v="Revenues - Third Parties"/>
    <m/>
    <s v="Receipt fee Ambient (per Receipt_ID)"/>
    <n v="2026"/>
    <n v="6"/>
    <s v="USD"/>
    <n v="1354.56"/>
    <m/>
    <n v="1354.56"/>
    <x v="2"/>
    <m/>
    <m/>
  </r>
  <r>
    <s v="ASTRAZENECA"/>
    <s v="D5241C00006 (Local)"/>
    <x v="9"/>
    <s v="Chile"/>
    <x v="5"/>
    <n v="40700"/>
    <s v="Revenues - Third Parties"/>
    <m/>
    <s v="Storage Ambient (per Shelf)"/>
    <n v="2026"/>
    <n v="6"/>
    <s v="USD"/>
    <n v="2383"/>
    <m/>
    <n v="2383"/>
    <x v="2"/>
    <m/>
    <m/>
  </r>
  <r>
    <s v="ASTRAZENECA"/>
    <s v="D7860C00006 (Local)"/>
    <x v="9"/>
    <s v="Chile"/>
    <x v="2"/>
    <n v="40700"/>
    <s v="Revenues - Third Parties"/>
    <m/>
    <s v="Freight - Shipments"/>
    <n v="2026"/>
    <n v="6"/>
    <s v="USD"/>
    <n v="125.27"/>
    <m/>
    <n v="125.27"/>
    <x v="2"/>
    <n v="1"/>
    <m/>
  </r>
  <r>
    <s v="ASTRAZENECA"/>
    <s v="D7860C00006 (Local)"/>
    <x v="9"/>
    <s v="Chile"/>
    <x v="0"/>
    <n v="40700"/>
    <s v="Revenues - Third Parties"/>
    <m/>
    <s v="Import Services"/>
    <n v="2026"/>
    <n v="6"/>
    <s v="USD"/>
    <n v="490"/>
    <m/>
    <n v="490"/>
    <x v="2"/>
    <m/>
    <m/>
  </r>
  <r>
    <s v="ASTRAZENECA"/>
    <s v="D7860C00006 (Local)"/>
    <x v="9"/>
    <s v="Chile"/>
    <x v="0"/>
    <n v="40700"/>
    <s v="Revenues - Third Parties"/>
    <m/>
    <s v="Pick and Pack (Ambient)"/>
    <n v="2026"/>
    <n v="6"/>
    <s v="USD"/>
    <n v="319.83"/>
    <m/>
    <n v="319.83"/>
    <x v="2"/>
    <m/>
    <m/>
  </r>
  <r>
    <s v="ASTRAZENECA"/>
    <s v="D7860C00006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7860C00006 (Local)"/>
    <x v="9"/>
    <s v="Chile"/>
    <x v="1"/>
    <n v="40700"/>
    <s v="Revenues - Third Parties"/>
    <m/>
    <s v="PTC Duties"/>
    <n v="2026"/>
    <n v="6"/>
    <s v="USD"/>
    <n v="742.61"/>
    <m/>
    <n v="742.61"/>
    <x v="2"/>
    <n v="1"/>
    <m/>
  </r>
  <r>
    <s v="ASTRAZENECA"/>
    <s v="D7860C00006 (Local)"/>
    <x v="9"/>
    <s v="Chile"/>
    <x v="5"/>
    <n v="40700"/>
    <s v="Revenues - Third Parties"/>
    <m/>
    <s v="Storage Ambient (per Shelf)"/>
    <n v="2026"/>
    <n v="6"/>
    <s v="USD"/>
    <n v="357.45"/>
    <m/>
    <n v="357.45"/>
    <x v="2"/>
    <m/>
    <m/>
  </r>
  <r>
    <s v="ASTRAZENECA"/>
    <s v="D6972C00002 (Local)"/>
    <x v="9"/>
    <s v="Chile"/>
    <x v="0"/>
    <n v="40700"/>
    <s v="Revenues - Third Parties"/>
    <m/>
    <s v="Administrative fee"/>
    <n v="2026"/>
    <n v="6"/>
    <s v="USD"/>
    <n v="112.878"/>
    <m/>
    <n v="112.878"/>
    <x v="2"/>
    <m/>
    <m/>
  </r>
  <r>
    <s v="ASTRAZENECA"/>
    <s v="D6972C00002 (Local)"/>
    <x v="9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ASTRAZENECA"/>
    <s v="D6972C00002 (Local)"/>
    <x v="9"/>
    <s v="Chile"/>
    <x v="2"/>
    <n v="40700"/>
    <s v="Revenues - Third Parties"/>
    <m/>
    <s v="Freight - Shipments"/>
    <n v="2026"/>
    <n v="6"/>
    <s v="USD"/>
    <n v="698.94"/>
    <m/>
    <n v="698.94"/>
    <x v="2"/>
    <n v="1"/>
    <m/>
  </r>
  <r>
    <s v="ASTRAZENECA"/>
    <s v="D6972C00002 (Local)"/>
    <x v="9"/>
    <s v="Chile"/>
    <x v="0"/>
    <n v="40700"/>
    <s v="Revenues - Third Parties"/>
    <m/>
    <s v="Import Services"/>
    <n v="2026"/>
    <n v="6"/>
    <s v="USD"/>
    <n v="98"/>
    <m/>
    <n v="98"/>
    <x v="2"/>
    <m/>
    <m/>
  </r>
  <r>
    <s v="ASTRAZENECA"/>
    <s v="D6972C0000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6972C00002 (Local)"/>
    <x v="9"/>
    <s v="Chile"/>
    <x v="1"/>
    <n v="40700"/>
    <s v="Revenues - Third Parties"/>
    <m/>
    <s v="PTC Duties"/>
    <n v="2026"/>
    <n v="6"/>
    <s v="USD"/>
    <n v="2076.75"/>
    <m/>
    <n v="2076.75"/>
    <x v="2"/>
    <n v="1"/>
    <m/>
  </r>
  <r>
    <s v="ASTRAZENECA"/>
    <s v="D6972C00002 (Local)"/>
    <x v="9"/>
    <s v="Chile"/>
    <x v="5"/>
    <n v="40700"/>
    <s v="Revenues - Third Parties"/>
    <m/>
    <s v="Storage Ambient (per Shelf)"/>
    <n v="2026"/>
    <n v="6"/>
    <s v="USD"/>
    <n v="357.45"/>
    <m/>
    <n v="357.45"/>
    <x v="2"/>
    <m/>
    <m/>
  </r>
  <r>
    <s v="ASTRAZENECA"/>
    <s v="D7960C00012 (Local)"/>
    <x v="9"/>
    <s v="Chile"/>
    <x v="0"/>
    <n v="40700"/>
    <s v="Revenues - Third Parties"/>
    <m/>
    <s v="Administrative fee"/>
    <n v="2026"/>
    <n v="6"/>
    <s v="USD"/>
    <n v="338.63400000000001"/>
    <m/>
    <n v="338.63400000000001"/>
    <x v="2"/>
    <m/>
    <m/>
  </r>
  <r>
    <s v="ASTRAZENECA"/>
    <s v="D7960C00012 (Local)"/>
    <x v="9"/>
    <s v="Chile"/>
    <x v="2"/>
    <n v="40700"/>
    <s v="Revenues - Third Parties"/>
    <m/>
    <s v="Freight - Shipments"/>
    <n v="2026"/>
    <n v="6"/>
    <s v="USD"/>
    <n v="531.96"/>
    <m/>
    <n v="531.96"/>
    <x v="2"/>
    <n v="1"/>
    <m/>
  </r>
  <r>
    <s v="ASTRAZENECA"/>
    <s v="D7960C00012 (Local)"/>
    <x v="9"/>
    <s v="Chile"/>
    <x v="0"/>
    <n v="40700"/>
    <s v="Revenues - Third Parties"/>
    <m/>
    <s v="Import Services"/>
    <n v="2026"/>
    <n v="6"/>
    <s v="USD"/>
    <n v="294"/>
    <m/>
    <n v="294"/>
    <x v="2"/>
    <m/>
    <m/>
  </r>
  <r>
    <s v="ASTRAZENECA"/>
    <s v="D7960C00012 (Local)"/>
    <x v="9"/>
    <s v="Chile"/>
    <x v="5"/>
    <n v="40700"/>
    <s v="Revenues - Third Parties"/>
    <m/>
    <s v="Non-Drug Storage Ambient (per Shelf)"/>
    <n v="2026"/>
    <n v="6"/>
    <s v="USD"/>
    <n v="250.84"/>
    <m/>
    <n v="250.84"/>
    <x v="2"/>
    <m/>
    <m/>
  </r>
  <r>
    <s v="ASTRAZENECA"/>
    <s v="D7960C00012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7960C00012 (Local)"/>
    <x v="9"/>
    <s v="Chile"/>
    <x v="1"/>
    <n v="40700"/>
    <s v="Revenues - Third Parties"/>
    <m/>
    <s v="PTC Duties"/>
    <n v="2026"/>
    <n v="6"/>
    <s v="USD"/>
    <n v="1794.01"/>
    <m/>
    <n v="1794.01"/>
    <x v="2"/>
    <n v="1"/>
    <m/>
  </r>
  <r>
    <s v="ASTRAZENECA"/>
    <s v="D7960C00015 (Local)"/>
    <x v="9"/>
    <s v="Chile"/>
    <x v="0"/>
    <n v="40700"/>
    <s v="Revenues - Third Parties"/>
    <m/>
    <s v="Administrative fee"/>
    <n v="2026"/>
    <n v="6"/>
    <s v="USD"/>
    <n v="451.52"/>
    <m/>
    <n v="451.52"/>
    <x v="2"/>
    <m/>
    <m/>
  </r>
  <r>
    <s v="ASTRAZENECA"/>
    <s v="D7960C00015 (Local)"/>
    <x v="9"/>
    <s v="Chile"/>
    <x v="2"/>
    <n v="40700"/>
    <s v="Revenues - Third Parties"/>
    <m/>
    <s v="Freight - Shipments"/>
    <n v="2026"/>
    <n v="6"/>
    <s v="USD"/>
    <n v="472.98"/>
    <m/>
    <n v="472.98"/>
    <x v="2"/>
    <n v="1"/>
    <m/>
  </r>
  <r>
    <s v="ASTRAZENECA"/>
    <s v="D7960C00015 (Local)"/>
    <x v="9"/>
    <s v="Chile"/>
    <x v="0"/>
    <n v="40700"/>
    <s v="Revenues - Third Parties"/>
    <m/>
    <s v="Import Services"/>
    <n v="2026"/>
    <n v="6"/>
    <s v="USD"/>
    <n v="392"/>
    <m/>
    <n v="392"/>
    <x v="2"/>
    <m/>
    <m/>
  </r>
  <r>
    <s v="ASTRAZENECA"/>
    <s v="D7960C00015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7960C00015 (Local)"/>
    <x v="9"/>
    <s v="Chile"/>
    <x v="1"/>
    <n v="40700"/>
    <s v="Revenues - Third Parties"/>
    <m/>
    <s v="PTC Duties"/>
    <n v="2026"/>
    <n v="6"/>
    <s v="USD"/>
    <n v="2465.94"/>
    <m/>
    <n v="2465.94"/>
    <x v="2"/>
    <n v="1"/>
    <m/>
  </r>
  <r>
    <s v="ASTRAZENECA"/>
    <s v="D7960C00015 (Local)"/>
    <x v="9"/>
    <s v="Chile"/>
    <x v="5"/>
    <n v="40700"/>
    <s v="Revenues - Third Parties"/>
    <m/>
    <s v="Storage Ambient (per Shelf)"/>
    <n v="2026"/>
    <n v="6"/>
    <s v="USD"/>
    <n v="119.15"/>
    <m/>
    <n v="119.15"/>
    <x v="2"/>
    <m/>
    <m/>
  </r>
  <r>
    <s v="ASTRAZENECA"/>
    <s v="D7960C00013 (Local)"/>
    <x v="9"/>
    <s v="Chile"/>
    <x v="0"/>
    <n v="40700"/>
    <s v="Revenues - Third Parties"/>
    <m/>
    <s v="Administrative fee"/>
    <n v="2026"/>
    <n v="6"/>
    <s v="USD"/>
    <n v="112.88"/>
    <m/>
    <n v="112.88"/>
    <x v="2"/>
    <m/>
    <m/>
  </r>
  <r>
    <s v="ASTRAZENECA"/>
    <s v="D7960C00013 (Local)"/>
    <x v="9"/>
    <s v="Chile"/>
    <x v="2"/>
    <n v="40700"/>
    <s v="Revenues - Third Parties"/>
    <m/>
    <s v="Freight - Shipments"/>
    <n v="2026"/>
    <n v="6"/>
    <s v="USD"/>
    <n v="125.27"/>
    <m/>
    <n v="125.27"/>
    <x v="2"/>
    <n v="1"/>
    <m/>
  </r>
  <r>
    <s v="ASTRAZENECA"/>
    <s v="D7960C00013 (Local)"/>
    <x v="9"/>
    <s v="Chile"/>
    <x v="0"/>
    <n v="40700"/>
    <s v="Revenues - Third Parties"/>
    <m/>
    <s v="Import Services"/>
    <n v="2026"/>
    <n v="6"/>
    <s v="USD"/>
    <n v="98"/>
    <m/>
    <n v="98"/>
    <x v="2"/>
    <m/>
    <m/>
  </r>
  <r>
    <s v="ASTRAZENECA"/>
    <s v="D7960C00013 (Local)"/>
    <x v="9"/>
    <s v="Chile"/>
    <x v="1"/>
    <n v="40700"/>
    <s v="Revenues - Third Parties"/>
    <m/>
    <s v="PTC Duties"/>
    <n v="2026"/>
    <n v="6"/>
    <s v="USD"/>
    <n v="514.53"/>
    <m/>
    <n v="514.53"/>
    <x v="2"/>
    <n v="1"/>
    <m/>
  </r>
  <r>
    <s v="ASTRAZENECA"/>
    <s v="D7700C00003 (Local)"/>
    <x v="9"/>
    <s v="Chile"/>
    <x v="0"/>
    <n v="40700"/>
    <s v="Revenues - Third Parties"/>
    <m/>
    <s v="Administrative fee"/>
    <n v="2026"/>
    <n v="6"/>
    <s v="USD"/>
    <n v="112.88"/>
    <m/>
    <n v="112.88"/>
    <x v="2"/>
    <m/>
    <m/>
  </r>
  <r>
    <s v="ASTRAZENECA"/>
    <s v="D7700C00003 (Local)"/>
    <x v="9"/>
    <s v="Chile"/>
    <x v="2"/>
    <n v="40700"/>
    <s v="Revenues - Third Parties"/>
    <m/>
    <s v="Freight - Shipments"/>
    <n v="2026"/>
    <n v="6"/>
    <s v="USD"/>
    <n v="1071.76"/>
    <m/>
    <n v="1071.76"/>
    <x v="2"/>
    <n v="1"/>
    <m/>
  </r>
  <r>
    <s v="ASTRAZENECA"/>
    <s v="D7700C00003 (Local)"/>
    <x v="9"/>
    <s v="Chile"/>
    <x v="0"/>
    <n v="40700"/>
    <s v="Revenues - Third Parties"/>
    <m/>
    <s v="Import Services"/>
    <n v="2026"/>
    <n v="6"/>
    <s v="USD"/>
    <n v="98"/>
    <m/>
    <n v="98"/>
    <x v="2"/>
    <m/>
    <m/>
  </r>
  <r>
    <s v="ASTRAZENECA"/>
    <s v="D7700C00003 (Local)"/>
    <x v="9"/>
    <s v="Chile"/>
    <x v="5"/>
    <n v="40700"/>
    <s v="Revenues - Third Parties"/>
    <m/>
    <s v="Non-Drug Storage Ambient (per Shelf)"/>
    <n v="2026"/>
    <n v="6"/>
    <s v="USD"/>
    <n v="1668.1"/>
    <m/>
    <n v="1668.1"/>
    <x v="2"/>
    <m/>
    <m/>
  </r>
  <r>
    <s v="ASTRAZENECA"/>
    <s v="D7700C00003 (Local)"/>
    <x v="9"/>
    <s v="Chile"/>
    <x v="0"/>
    <n v="40700"/>
    <s v="Revenues - Third Parties"/>
    <m/>
    <s v="Pick and Pack (Ambient)"/>
    <n v="2026"/>
    <n v="6"/>
    <s v="USD"/>
    <n v="213.22"/>
    <m/>
    <n v="213.22"/>
    <x v="2"/>
    <m/>
    <m/>
  </r>
  <r>
    <s v="ASTRAZENECA"/>
    <s v="D7700C00003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7700C00003 (Local)"/>
    <x v="9"/>
    <s v="Chile"/>
    <x v="1"/>
    <n v="40700"/>
    <s v="Revenues - Third Parties"/>
    <m/>
    <s v="PTC Duties"/>
    <n v="2026"/>
    <n v="6"/>
    <s v="USD"/>
    <n v="273.12"/>
    <m/>
    <n v="273.12"/>
    <x v="2"/>
    <n v="1"/>
    <m/>
  </r>
  <r>
    <s v="ASTRAZENECA"/>
    <s v="D9640C00003 (Local)"/>
    <x v="9"/>
    <s v="Chile"/>
    <x v="0"/>
    <n v="40700"/>
    <s v="Revenues - Third Parties"/>
    <m/>
    <s v="Administrative fee"/>
    <n v="2026"/>
    <n v="6"/>
    <s v="USD"/>
    <n v="451.52"/>
    <m/>
    <n v="451.52"/>
    <x v="2"/>
    <m/>
    <m/>
  </r>
  <r>
    <s v="ASTRAZENECA"/>
    <s v="D9640C00003 (Local)"/>
    <x v="9"/>
    <s v="Chile"/>
    <x v="2"/>
    <n v="40700"/>
    <s v="Revenues - Third Parties"/>
    <m/>
    <s v="Freight - Shipments"/>
    <n v="2026"/>
    <n v="6"/>
    <s v="USD"/>
    <n v="593.58000000000004"/>
    <m/>
    <n v="593.58000000000004"/>
    <x v="2"/>
    <n v="1"/>
    <m/>
  </r>
  <r>
    <s v="ASTRAZENECA"/>
    <s v="D9640C00003 (Local)"/>
    <x v="9"/>
    <s v="Chile"/>
    <x v="0"/>
    <n v="40700"/>
    <s v="Revenues - Third Parties"/>
    <m/>
    <s v="Import Services"/>
    <n v="2026"/>
    <n v="6"/>
    <s v="USD"/>
    <n v="392"/>
    <m/>
    <n v="392"/>
    <x v="2"/>
    <m/>
    <m/>
  </r>
  <r>
    <s v="ASTRAZENECA"/>
    <s v="D9640C00003 (Local)"/>
    <x v="9"/>
    <s v="Chile"/>
    <x v="5"/>
    <n v="40700"/>
    <s v="Revenues - Third Parties"/>
    <m/>
    <s v="Non-Drug Storage Ambient (per Shelf)"/>
    <n v="2026"/>
    <n v="6"/>
    <s v="USD"/>
    <n v="125.42"/>
    <m/>
    <n v="125.42"/>
    <x v="2"/>
    <m/>
    <m/>
  </r>
  <r>
    <s v="ASTRAZENECA"/>
    <s v="D9640C00003 (Local)"/>
    <x v="9"/>
    <s v="Chile"/>
    <x v="0"/>
    <n v="40700"/>
    <s v="Revenues - Third Parties"/>
    <m/>
    <s v="Pick and Pack (Ambient)"/>
    <n v="2026"/>
    <n v="6"/>
    <s v="USD"/>
    <n v="746.27"/>
    <m/>
    <n v="746.27"/>
    <x v="2"/>
    <m/>
    <m/>
  </r>
  <r>
    <s v="ASTRAZENECA"/>
    <s v="D9640C00003 (Local)"/>
    <x v="9"/>
    <s v="Chile"/>
    <x v="0"/>
    <n v="40700"/>
    <s v="Revenues - Third Parties"/>
    <m/>
    <s v="Project Management Fee"/>
    <n v="2026"/>
    <n v="6"/>
    <s v="USD"/>
    <n v="376.26"/>
    <m/>
    <n v="376.26"/>
    <x v="2"/>
    <m/>
    <m/>
  </r>
  <r>
    <s v="ASTRAZENECA"/>
    <s v="D9640C00003 (Local)"/>
    <x v="9"/>
    <s v="Chile"/>
    <x v="1"/>
    <n v="40700"/>
    <s v="Revenues - Third Parties"/>
    <m/>
    <s v="PTC Duties"/>
    <n v="2026"/>
    <n v="6"/>
    <s v="USD"/>
    <n v="1157.49"/>
    <m/>
    <n v="1157.49"/>
    <x v="2"/>
    <n v="1"/>
    <m/>
  </r>
  <r>
    <s v="ASTRAZENECA"/>
    <s v="D9640C00003 (Local)"/>
    <x v="9"/>
    <s v="Chile"/>
    <x v="5"/>
    <n v="40700"/>
    <s v="Revenues - Third Parties"/>
    <m/>
    <s v="Storage Ambient (per Shelf)"/>
    <n v="2026"/>
    <n v="6"/>
    <s v="USD"/>
    <n v="238.3"/>
    <m/>
    <n v="238.3"/>
    <x v="2"/>
    <m/>
    <m/>
  </r>
  <r>
    <s v="MERCK"/>
    <s v="MK-3475-56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59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689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35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826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3475-716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716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71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811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3475-63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641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641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339-010 (Local)"/>
    <x v="2"/>
    <s v="Chile"/>
    <x v="0"/>
    <n v="40700"/>
    <s v="Revenues - Third Parties"/>
    <m/>
    <s v="Project Management Fee"/>
    <n v="2026"/>
    <n v="6"/>
    <s v="USD"/>
    <n v="310.82"/>
    <m/>
    <n v="310.82"/>
    <x v="2"/>
    <m/>
    <m/>
  </r>
  <r>
    <s v="MERCK"/>
    <s v="MK-7339-001 (Local)"/>
    <x v="2"/>
    <s v="Chile"/>
    <x v="5"/>
    <n v="40700"/>
    <s v="Revenues - Third Parties"/>
    <m/>
    <s v="Storage of Returns (per Pallet)"/>
    <n v="2026"/>
    <n v="6"/>
    <s v="USD"/>
    <n v="286.89"/>
    <m/>
    <n v="286.89"/>
    <x v="2"/>
    <m/>
    <m/>
  </r>
  <r>
    <s v="MERCK"/>
    <s v="MK-7902-006 (local)"/>
    <x v="2"/>
    <s v="Chile"/>
    <x v="5"/>
    <n v="40700"/>
    <s v="Revenues - Third Parties"/>
    <m/>
    <s v="Storage of Returns (per Pallet)"/>
    <n v="2026"/>
    <n v="6"/>
    <s v="USD"/>
    <n v="286.89"/>
    <m/>
    <n v="286.89"/>
    <x v="2"/>
    <m/>
    <m/>
  </r>
  <r>
    <s v="MERCK"/>
    <s v="MK-3475-975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3475-975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339-009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902-01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991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991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3475-991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3475-991 (Local)"/>
    <x v="2"/>
    <s v="Chile"/>
    <x v="5"/>
    <n v="40700"/>
    <s v="Revenues - Third Parties"/>
    <m/>
    <s v="Storage of Returns (per Pallet)"/>
    <n v="2026"/>
    <n v="6"/>
    <s v="USD"/>
    <n v="286.89"/>
    <m/>
    <n v="286.89"/>
    <x v="2"/>
    <m/>
    <m/>
  </r>
  <r>
    <s v="MERCK"/>
    <s v="MK-3475-A1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587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3475-587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587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58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482-00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8591A-020 (Local)"/>
    <x v="2"/>
    <s v="Chile"/>
    <x v="0"/>
    <n v="40700"/>
    <s v="Revenues - Third Parties"/>
    <m/>
    <s v="Project Management Fee"/>
    <n v="2026"/>
    <n v="6"/>
    <s v="USD"/>
    <n v="310.82"/>
    <m/>
    <n v="310.82"/>
    <x v="2"/>
    <m/>
    <m/>
  </r>
  <r>
    <s v="MERCK"/>
    <s v="MK-8591A-02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482-011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6482-01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B21 (Local)"/>
    <x v="2"/>
    <s v="Chile"/>
    <x v="0"/>
    <n v="40700"/>
    <s v="Revenues - Third Parties"/>
    <m/>
    <s v="Project Management Fee"/>
    <n v="2026"/>
    <n v="6"/>
    <s v="USD"/>
    <n v="310.82"/>
    <m/>
    <n v="310.82"/>
    <x v="2"/>
    <m/>
    <m/>
  </r>
  <r>
    <s v="MERCK"/>
    <s v="MK-3475-B2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902-015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7902-015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7902-015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7902-015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6482-012 (Local)"/>
    <x v="2"/>
    <s v="Chile"/>
    <x v="4"/>
    <n v="40700"/>
    <s v="Revenues - Third Parties"/>
    <m/>
    <s v="Reconciliation of Returns (per Hour)"/>
    <n v="2026"/>
    <n v="6"/>
    <s v="USD"/>
    <n v="270.39999999999998"/>
    <m/>
    <n v="270.39999999999998"/>
    <x v="2"/>
    <m/>
    <m/>
  </r>
  <r>
    <s v="MERCK"/>
    <s v="MK-6482-012 (Local)"/>
    <x v="2"/>
    <s v="Chile"/>
    <x v="4"/>
    <n v="40700"/>
    <s v="Revenues - Third Parties"/>
    <m/>
    <s v="Returns Receipt (per Receipt)"/>
    <n v="2026"/>
    <n v="6"/>
    <s v="USD"/>
    <n v="676"/>
    <m/>
    <n v="676"/>
    <x v="2"/>
    <m/>
    <m/>
  </r>
  <r>
    <s v="MERCK"/>
    <s v="MK-6482-012 (Local)"/>
    <x v="2"/>
    <s v="Chile"/>
    <x v="5"/>
    <n v="40700"/>
    <s v="Revenues - Third Parties"/>
    <m/>
    <s v="Storage of Returns (per Pallet)"/>
    <n v="2026"/>
    <n v="6"/>
    <s v="USD"/>
    <n v="382.52"/>
    <m/>
    <n v="382.52"/>
    <x v="2"/>
    <m/>
    <m/>
  </r>
  <r>
    <s v="MERCK"/>
    <s v="MK-7339-012 (Local)"/>
    <x v="2"/>
    <s v="Chile"/>
    <x v="2"/>
    <n v="40700"/>
    <s v="Revenues - Third Parties"/>
    <m/>
    <s v="Freight - Returns"/>
    <n v="2026"/>
    <n v="6"/>
    <s v="USD"/>
    <n v="197.86"/>
    <m/>
    <n v="197.86"/>
    <x v="2"/>
    <n v="1"/>
    <m/>
  </r>
  <r>
    <s v="MERCK"/>
    <s v="MK-7339-012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684A-003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7684A-003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902-014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7902-014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7902-014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7684A-00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B49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B49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8591A-03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140-003 (Local)"/>
    <x v="2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MERCK"/>
    <s v="MK-2140-003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2140-00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140-00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084-001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1084-001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1084-001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1084-001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3475A-C1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B96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B96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B9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482-022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6482-016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6482-01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15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684A-006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7684A-006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7684A-00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684A-007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4280A-00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140-006 (Local)"/>
    <x v="2"/>
    <s v="Chile"/>
    <x v="2"/>
    <n v="40700"/>
    <s v="Revenues - Third Parties"/>
    <m/>
    <s v="Freight - Returns"/>
    <n v="2026"/>
    <n v="6"/>
    <s v="USD"/>
    <n v="270.45"/>
    <m/>
    <n v="270.45"/>
    <x v="2"/>
    <n v="1"/>
    <m/>
  </r>
  <r>
    <s v="MERCK"/>
    <s v="MK-2140-006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2140-006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2140-00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026-008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1026-00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6A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A-D7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684A-01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4A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D46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4B (Local)"/>
    <x v="2"/>
    <s v="Chile"/>
    <x v="2"/>
    <n v="40700"/>
    <s v="Revenues - Third Parties"/>
    <m/>
    <s v="Freight - Returns"/>
    <n v="2026"/>
    <n v="6"/>
    <s v="USD"/>
    <n v="217.77"/>
    <m/>
    <n v="217.77"/>
    <x v="2"/>
    <n v="1"/>
    <m/>
  </r>
  <r>
    <s v="MERCK"/>
    <s v="MK-3475-04B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8591A-053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8591A-053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8591A-05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8591A-05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99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3B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03B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03B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026-011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1026-01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2B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6B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3A (Local)"/>
    <x v="2"/>
    <s v="Chile"/>
    <x v="2"/>
    <n v="40700"/>
    <s v="Revenues - Third Parties"/>
    <m/>
    <s v="Freight - Returns"/>
    <n v="2026"/>
    <n v="6"/>
    <s v="USD"/>
    <n v="270.45"/>
    <m/>
    <n v="270.45"/>
    <x v="2"/>
    <n v="1"/>
    <m/>
  </r>
  <r>
    <s v="MERCK"/>
    <s v="MK-3475-03A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3475-C93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C9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C9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026-010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1026-010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1026-01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8591A-052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8591A-052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8591A-052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8591A-05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0616-01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024-013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6024-01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1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V940-001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V940-00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0616-015 (Local)"/>
    <x v="2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MERCK"/>
    <s v="MK-0616-015 (Local)"/>
    <x v="2"/>
    <s v="Chile"/>
    <x v="4"/>
    <n v="40700"/>
    <s v="Revenues - Third Parties"/>
    <m/>
    <s v="Reconciliation of Returns (per Hour)"/>
    <n v="2026"/>
    <n v="6"/>
    <s v="USD"/>
    <n v="216.32"/>
    <m/>
    <n v="216.32"/>
    <x v="2"/>
    <m/>
    <m/>
  </r>
  <r>
    <s v="MERCK"/>
    <s v="MK-0616-015 (Local)"/>
    <x v="2"/>
    <s v="Chile"/>
    <x v="4"/>
    <n v="40700"/>
    <s v="Revenues - Third Parties"/>
    <m/>
    <s v="Returns Receipt (per Receipt)"/>
    <n v="2026"/>
    <n v="6"/>
    <s v="USD"/>
    <n v="540.79999999999995"/>
    <m/>
    <n v="540.79999999999995"/>
    <x v="2"/>
    <m/>
    <m/>
  </r>
  <r>
    <s v="MERCK"/>
    <s v="MK-0616-01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4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V940-004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V940-00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2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V940-002 (Local)"/>
    <x v="2"/>
    <s v="Chile"/>
    <x v="4"/>
    <n v="40700"/>
    <s v="Revenues - Third Parties"/>
    <m/>
    <s v="Reconciliation of Returns (per Hour)"/>
    <n v="2026"/>
    <n v="6"/>
    <s v="USD"/>
    <n v="162.24"/>
    <m/>
    <n v="162.24"/>
    <x v="2"/>
    <m/>
    <m/>
  </r>
  <r>
    <s v="MERCK"/>
    <s v="V940-002 (Local)"/>
    <x v="2"/>
    <s v="Chile"/>
    <x v="4"/>
    <n v="40700"/>
    <s v="Revenues - Third Parties"/>
    <m/>
    <s v="Returns Receipt (per Receipt)"/>
    <n v="2026"/>
    <n v="6"/>
    <s v="USD"/>
    <n v="405.6"/>
    <m/>
    <n v="405.6"/>
    <x v="2"/>
    <m/>
    <m/>
  </r>
  <r>
    <s v="MERCK"/>
    <s v="V940-00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04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2870-004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870-00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A-F1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5 (Local)"/>
    <x v="2"/>
    <s v="Chile"/>
    <x v="2"/>
    <n v="40700"/>
    <s v="Revenues - Third Parties"/>
    <m/>
    <s v="Freight - Returns"/>
    <n v="2026"/>
    <n v="6"/>
    <s v="USD"/>
    <n v="217.77"/>
    <m/>
    <n v="217.77"/>
    <x v="2"/>
    <n v="1"/>
    <m/>
  </r>
  <r>
    <s v="MERCK"/>
    <s v="V940-005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V940-005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V940-00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194-00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240-001 (Local)"/>
    <x v="2"/>
    <s v="Chile"/>
    <x v="2"/>
    <n v="40700"/>
    <s v="Revenues - Third Parties"/>
    <m/>
    <s v="Freight - Returns"/>
    <n v="2026"/>
    <n v="6"/>
    <s v="USD"/>
    <n v="91.27"/>
    <m/>
    <n v="91.27"/>
    <x v="2"/>
    <n v="1"/>
    <m/>
  </r>
  <r>
    <s v="MERCK"/>
    <s v="MK-7240-001 (Local)"/>
    <x v="2"/>
    <s v="Chile"/>
    <x v="4"/>
    <n v="40700"/>
    <s v="Revenues - Third Parties"/>
    <m/>
    <s v="Reconciliation of Returns (per Hour)"/>
    <n v="2026"/>
    <n v="6"/>
    <s v="USD"/>
    <n v="324.48"/>
    <m/>
    <n v="324.48"/>
    <x v="2"/>
    <m/>
    <m/>
  </r>
  <r>
    <s v="MERCK"/>
    <s v="MK-7240-001 (Local)"/>
    <x v="2"/>
    <s v="Chile"/>
    <x v="4"/>
    <n v="40700"/>
    <s v="Revenues - Third Parties"/>
    <m/>
    <s v="Returns Receipt (per Receipt)"/>
    <n v="2026"/>
    <n v="6"/>
    <s v="USD"/>
    <n v="811.2"/>
    <m/>
    <n v="811.2"/>
    <x v="2"/>
    <m/>
    <m/>
  </r>
  <r>
    <s v="MERCK"/>
    <s v="MK-7240-00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5684-003 (Local)"/>
    <x v="2"/>
    <s v="Chile"/>
    <x v="2"/>
    <n v="40700"/>
    <s v="Revenues - Third Parties"/>
    <m/>
    <s v="Freight - Returns"/>
    <n v="2026"/>
    <n v="6"/>
    <s v="USD"/>
    <n v="139.85"/>
    <m/>
    <n v="139.85"/>
    <x v="2"/>
    <n v="1"/>
    <m/>
  </r>
  <r>
    <s v="MERCK"/>
    <s v="MK-5684-003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5684-00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5684-00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05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2870-00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5684-004 (Local)"/>
    <x v="2"/>
    <s v="Chile"/>
    <x v="2"/>
    <n v="40700"/>
    <s v="Revenues - Third Parties"/>
    <m/>
    <s v="Freight - Returns"/>
    <n v="2026"/>
    <n v="6"/>
    <s v="USD"/>
    <n v="197.86"/>
    <m/>
    <n v="197.86"/>
    <x v="2"/>
    <n v="1"/>
    <m/>
  </r>
  <r>
    <s v="MERCK"/>
    <s v="MK-5684-004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5684-004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5684-00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10 (Local)"/>
    <x v="2"/>
    <s v="Chile"/>
    <x v="2"/>
    <n v="40700"/>
    <s v="Revenues - Third Parties"/>
    <m/>
    <s v="Freight - Returns"/>
    <n v="2026"/>
    <n v="6"/>
    <s v="USD"/>
    <n v="270.45"/>
    <m/>
    <n v="270.45"/>
    <x v="2"/>
    <n v="1"/>
    <m/>
  </r>
  <r>
    <s v="MERCK"/>
    <s v="MK-2870-010 (Local)"/>
    <x v="2"/>
    <s v="Chile"/>
    <x v="4"/>
    <n v="40700"/>
    <s v="Revenues - Third Parties"/>
    <m/>
    <s v="Reconciliation of Returns (per Hour)"/>
    <n v="2026"/>
    <n v="6"/>
    <s v="USD"/>
    <n v="162.24"/>
    <m/>
    <n v="162.24"/>
    <x v="2"/>
    <m/>
    <m/>
  </r>
  <r>
    <s v="MERCK"/>
    <s v="MK-2870-010 (Local)"/>
    <x v="2"/>
    <s v="Chile"/>
    <x v="4"/>
    <n v="40700"/>
    <s v="Revenues - Third Parties"/>
    <m/>
    <s v="Returns Receipt (per Receipt)"/>
    <n v="2026"/>
    <n v="6"/>
    <s v="USD"/>
    <n v="405.6"/>
    <m/>
    <n v="405.6"/>
    <x v="2"/>
    <m/>
    <m/>
  </r>
  <r>
    <s v="MERCK"/>
    <s v="MK-2870-01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200-00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07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2870-00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19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2870-019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2870-019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8591A-05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5684-01A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5684-01A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5684-01A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6C (Local)"/>
    <x v="2"/>
    <s v="Chile"/>
    <x v="2"/>
    <n v="40700"/>
    <s v="Revenues - Third Parties"/>
    <m/>
    <s v="Freight - Returns"/>
    <n v="2026"/>
    <n v="6"/>
    <s v="USD"/>
    <n v="323.13"/>
    <m/>
    <n v="323.13"/>
    <x v="2"/>
    <n v="1"/>
    <m/>
  </r>
  <r>
    <s v="MERCK"/>
    <s v="MK-3475-06C (Local)"/>
    <x v="2"/>
    <s v="Chile"/>
    <x v="4"/>
    <n v="40700"/>
    <s v="Revenues - Third Parties"/>
    <m/>
    <s v="Reconciliation of Returns (per Hour)"/>
    <n v="2026"/>
    <n v="6"/>
    <s v="USD"/>
    <n v="216.32"/>
    <m/>
    <n v="216.32"/>
    <x v="2"/>
    <m/>
    <m/>
  </r>
  <r>
    <s v="MERCK"/>
    <s v="MK-3475-06C (Local)"/>
    <x v="2"/>
    <s v="Chile"/>
    <x v="4"/>
    <n v="40700"/>
    <s v="Revenues - Third Parties"/>
    <m/>
    <s v="Returns Receipt (per Receipt)"/>
    <n v="2026"/>
    <n v="6"/>
    <s v="USD"/>
    <n v="540.79999999999995"/>
    <m/>
    <n v="540.79999999999995"/>
    <x v="2"/>
    <m/>
    <m/>
  </r>
  <r>
    <s v="MERCK"/>
    <s v="MK-3475-06C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15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2870-015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2870-015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870-01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1084-004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1084-004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1084-004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1084-004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2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23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2870-023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2870-02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870-02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9999-02A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9999-02A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9999-02A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9999-02A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0616-019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0616-019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0616-019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0616-019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6D (Local)"/>
    <x v="2"/>
    <s v="Chile"/>
    <x v="2"/>
    <n v="40700"/>
    <s v="Revenues - Third Parties"/>
    <m/>
    <s v="Freight - Returns"/>
    <n v="2026"/>
    <n v="6"/>
    <s v="USD"/>
    <n v="125.27"/>
    <m/>
    <n v="125.27"/>
    <x v="2"/>
    <n v="1"/>
    <m/>
  </r>
  <r>
    <s v="MERCK"/>
    <s v="MK-3475-06D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3475-06D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06D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7240-008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7240-008 (Local)"/>
    <x v="2"/>
    <s v="Chile"/>
    <x v="4"/>
    <n v="40700"/>
    <s v="Revenues - Third Parties"/>
    <m/>
    <s v="Reconciliation of Returns (per Hour)"/>
    <n v="2026"/>
    <n v="6"/>
    <s v="USD"/>
    <n v="324.48"/>
    <m/>
    <n v="324.48"/>
    <x v="2"/>
    <m/>
    <m/>
  </r>
  <r>
    <s v="MERCK"/>
    <s v="MK-7240-008 (Local)"/>
    <x v="2"/>
    <s v="Chile"/>
    <x v="4"/>
    <n v="40700"/>
    <s v="Revenues - Third Parties"/>
    <m/>
    <s v="Returns Receipt (per Receipt)"/>
    <n v="2026"/>
    <n v="6"/>
    <s v="USD"/>
    <n v="811.2"/>
    <m/>
    <n v="811.2"/>
    <x v="2"/>
    <m/>
    <m/>
  </r>
  <r>
    <s v="MERCK"/>
    <s v="MK-7240-008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543-007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543-007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3543-007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3543-007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6482-029 Local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09 (Local)"/>
    <x v="2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MERCK"/>
    <s v="V940-009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V940-009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V940-009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A-F6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140-010 (Local)"/>
    <x v="2"/>
    <s v="Chile"/>
    <x v="4"/>
    <n v="40700"/>
    <s v="Revenues - Third Parties"/>
    <m/>
    <s v="Reconciliation of Returns (per Hour)"/>
    <n v="2026"/>
    <n v="6"/>
    <s v="USD"/>
    <n v="108.16"/>
    <m/>
    <n v="108.16"/>
    <x v="2"/>
    <m/>
    <m/>
  </r>
  <r>
    <s v="MERCK"/>
    <s v="MK-2140-010 (Local)"/>
    <x v="2"/>
    <s v="Chile"/>
    <x v="4"/>
    <n v="40700"/>
    <s v="Revenues - Third Parties"/>
    <m/>
    <s v="Returns Receipt (per Receipt)"/>
    <n v="2026"/>
    <n v="6"/>
    <s v="USD"/>
    <n v="270.39999999999998"/>
    <m/>
    <n v="270.39999999999998"/>
    <x v="2"/>
    <m/>
    <m/>
  </r>
  <r>
    <s v="MERCK"/>
    <s v="MK-2140-010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11 (Local)"/>
    <x v="2"/>
    <s v="Chile"/>
    <x v="2"/>
    <n v="40700"/>
    <s v="Revenues - Third Parties"/>
    <m/>
    <s v="Freight - Returns"/>
    <n v="2026"/>
    <n v="6"/>
    <s v="USD"/>
    <n v="145.18"/>
    <m/>
    <n v="145.18"/>
    <x v="2"/>
    <n v="1"/>
    <m/>
  </r>
  <r>
    <s v="MERCK"/>
    <s v="MK-2870-011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2870-011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870-01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6E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3475-06E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120-002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0472-001 (Local)"/>
    <x v="2"/>
    <s v="Chile"/>
    <x v="4"/>
    <n v="40700"/>
    <s v="Revenues - Third Parties"/>
    <m/>
    <s v="Reconciliation of Returns (per Hour)"/>
    <n v="2026"/>
    <n v="6"/>
    <s v="USD"/>
    <n v="54.08"/>
    <m/>
    <n v="54.08"/>
    <x v="2"/>
    <m/>
    <m/>
  </r>
  <r>
    <s v="MERCK"/>
    <s v="MK-0472-001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0472-00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V940-011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870-033 (Local)"/>
    <x v="2"/>
    <s v="Chile"/>
    <x v="2"/>
    <n v="40700"/>
    <s v="Revenues - Third Parties"/>
    <m/>
    <s v="Freight - Returns"/>
    <n v="2026"/>
    <n v="6"/>
    <s v="USD"/>
    <n v="290.36"/>
    <m/>
    <n v="290.36"/>
    <x v="2"/>
    <n v="1"/>
    <m/>
  </r>
  <r>
    <s v="MERCK"/>
    <s v="MK-2870-033 (Local)"/>
    <x v="2"/>
    <s v="Chile"/>
    <x v="4"/>
    <n v="40700"/>
    <s v="Revenues - Third Parties"/>
    <m/>
    <s v="Reconciliation of Returns (per Hour)"/>
    <n v="2026"/>
    <n v="6"/>
    <s v="USD"/>
    <n v="162.24"/>
    <m/>
    <n v="162.24"/>
    <x v="2"/>
    <m/>
    <m/>
  </r>
  <r>
    <s v="MERCK"/>
    <s v="MK-2870-033 (Local)"/>
    <x v="2"/>
    <s v="Chile"/>
    <x v="4"/>
    <n v="40700"/>
    <s v="Revenues - Third Parties"/>
    <m/>
    <s v="Returns Receipt (per Receipt)"/>
    <n v="2026"/>
    <n v="6"/>
    <s v="USD"/>
    <n v="135.19999999999999"/>
    <m/>
    <n v="135.19999999999999"/>
    <x v="2"/>
    <m/>
    <m/>
  </r>
  <r>
    <s v="MERCK"/>
    <s v="MK-2870-033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5909-005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5909-005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1H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01H (Local)"/>
    <x v="2"/>
    <s v="Chile"/>
    <x v="5"/>
    <n v="40700"/>
    <s v="Revenues - Third Parties"/>
    <m/>
    <s v="Storage of Returns (per Pallet)"/>
    <n v="2026"/>
    <n v="6"/>
    <s v="USD"/>
    <n v="191.26"/>
    <m/>
    <n v="191.26"/>
    <x v="2"/>
    <m/>
    <m/>
  </r>
  <r>
    <s v="MERCK"/>
    <s v="MK-3475-01E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01E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2400-01A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MERCK"/>
    <s v="MK-3475-01G (Local)"/>
    <x v="2"/>
    <s v="Chile"/>
    <x v="2"/>
    <n v="40700"/>
    <s v="Revenues - Third Parties"/>
    <m/>
    <s v="Freight - Returns"/>
    <n v="2026"/>
    <n v="6"/>
    <s v="USD"/>
    <n v="72.59"/>
    <m/>
    <n v="72.59"/>
    <x v="2"/>
    <n v="1"/>
    <m/>
  </r>
  <r>
    <s v="MERCK"/>
    <s v="MK-3475-01G (Local)"/>
    <x v="2"/>
    <s v="Chile"/>
    <x v="5"/>
    <n v="40700"/>
    <s v="Revenues - Third Parties"/>
    <m/>
    <s v="Storage of Returns (per Pallet)"/>
    <n v="2026"/>
    <n v="6"/>
    <s v="USD"/>
    <n v="95.63"/>
    <m/>
    <n v="95.63"/>
    <x v="2"/>
    <m/>
    <m/>
  </r>
  <r>
    <s v="OTH CUST"/>
    <s v="D081SC00001 (comparator)"/>
    <x v="19"/>
    <s v="Chile"/>
    <x v="0"/>
    <n v="40700"/>
    <s v="Revenues - Third Parties"/>
    <m/>
    <s v="Project Management Fee"/>
    <n v="2026"/>
    <n v="6"/>
    <s v="USD"/>
    <n v="1696.88"/>
    <m/>
    <n v="1696.88"/>
    <x v="2"/>
    <m/>
    <m/>
  </r>
  <r>
    <s v="OTH CUST"/>
    <s v="D081SC00001 (comparator)"/>
    <x v="19"/>
    <s v="Chile"/>
    <x v="5"/>
    <n v="40700"/>
    <s v="Revenues - Third Parties"/>
    <m/>
    <s v="Storage Ambient (per Shelf)"/>
    <n v="2026"/>
    <n v="6"/>
    <s v="USD"/>
    <n v="810.52"/>
    <m/>
    <n v="810.52"/>
    <x v="2"/>
    <m/>
    <m/>
  </r>
  <r>
    <s v="MERCK"/>
    <s v="MK-1200-002 (Local)"/>
    <x v="2"/>
    <s v="Chile"/>
    <x v="5"/>
    <n v="40700"/>
    <s v="Revenues - Third Parties"/>
    <m/>
    <s v="Storage of Returns (per Pallet)"/>
    <n v="2026"/>
    <n v="6"/>
    <s v="USD"/>
    <n v="-95.63"/>
    <m/>
    <n v="-95.63"/>
    <x v="2"/>
    <m/>
    <m/>
  </r>
  <r>
    <s v="MERCK"/>
    <s v="MK-1200-002 (Local)"/>
    <x v="2"/>
    <s v="Chile"/>
    <x v="5"/>
    <n v="40700"/>
    <s v="Revenues - Third Parties"/>
    <m/>
    <s v="Storage of Returns (per Pallet)"/>
    <n v="2026"/>
    <n v="6"/>
    <s v="USD"/>
    <n v="-95.63"/>
    <m/>
    <n v="-95.63"/>
    <x v="2"/>
    <m/>
    <m/>
  </r>
  <r>
    <s v="ASTRAZENECA"/>
    <s v="D9723C00001 (Local)"/>
    <x v="9"/>
    <s v="Chile"/>
    <x v="6"/>
    <n v="40700"/>
    <s v="Revenues - Third Parties"/>
    <m/>
    <s v="Medication Purchase C (Per Unit)"/>
    <n v="2026"/>
    <n v="6"/>
    <s v="USD"/>
    <n v="-58734.928500000002"/>
    <m/>
    <n v="-58734.928500000002"/>
    <x v="2"/>
    <n v="1"/>
    <m/>
  </r>
  <r>
    <s v="ASTRAZENECA"/>
    <s v="D9723C00001 (Local)"/>
    <x v="9"/>
    <s v="Chile"/>
    <x v="6"/>
    <n v="40700"/>
    <s v="Revenues - Third Parties"/>
    <m/>
    <s v="Medication Purchase B (Per Unit)"/>
    <n v="2026"/>
    <n v="6"/>
    <s v="USD"/>
    <n v="-377.42664000000002"/>
    <m/>
    <n v="-377.42664000000002"/>
    <x v="2"/>
    <n v="1"/>
    <m/>
  </r>
  <r>
    <s v="ASTRAZENECA"/>
    <s v="D9723C00001 (Local)"/>
    <x v="9"/>
    <s v="Chile"/>
    <x v="6"/>
    <n v="40700"/>
    <s v="Revenues - Third Parties"/>
    <m/>
    <s v="Procurement Fee A (Per Unit)"/>
    <n v="2026"/>
    <n v="6"/>
    <s v="USD"/>
    <n v="-3591.4410084000001"/>
    <m/>
    <n v="-3591.4410084000001"/>
    <x v="2"/>
    <m/>
    <m/>
  </r>
  <r>
    <s v="ASTRAZENECA"/>
    <s v="D9723C00001 (Local)"/>
    <x v="9"/>
    <s v="Chile"/>
    <x v="6"/>
    <n v="40700"/>
    <s v="Revenues - Third Parties"/>
    <m/>
    <s v="Procurement Fee B (Per Unit)"/>
    <n v="2026"/>
    <n v="6"/>
    <s v="USD"/>
    <n v="-555"/>
    <m/>
    <n v="-555"/>
    <x v="2"/>
    <m/>
    <m/>
  </r>
  <r>
    <s v="ASTRAZENECA"/>
    <s v="D9723C00001 (Local)"/>
    <x v="9"/>
    <s v="Chile"/>
    <x v="6"/>
    <n v="40700"/>
    <s v="Revenues - Third Parties"/>
    <m/>
    <s v="Medication Purchase A (Per Unit)"/>
    <n v="2026"/>
    <n v="6"/>
    <s v="USD"/>
    <n v="-120459.69528000001"/>
    <m/>
    <n v="-120459.69528000001"/>
    <x v="2"/>
    <n v="1"/>
    <m/>
  </r>
  <r>
    <s v="OTH CUST"/>
    <s v="Others"/>
    <x v="6"/>
    <s v="Chile"/>
    <x v="1"/>
    <n v="40700"/>
    <s v="Revenues - Third Parties"/>
    <m/>
    <s v="Cost of duties"/>
    <n v="2026"/>
    <n v="6"/>
    <s v="USD"/>
    <n v="0"/>
    <m/>
    <n v="0"/>
    <x v="2"/>
    <m/>
    <m/>
  </r>
  <r>
    <s v="OTH CUST"/>
    <s v="Others"/>
    <x v="6"/>
    <s v="Chile"/>
    <x v="2"/>
    <n v="40700"/>
    <s v="Revenues - Third Parties"/>
    <m/>
    <s v="Ajuste 606"/>
    <n v="2026"/>
    <n v="6"/>
    <s v="USD"/>
    <n v="0"/>
    <m/>
    <n v="0"/>
    <x v="2"/>
    <s v="Not Applicable"/>
    <m/>
  </r>
  <r>
    <s v="OTH CUST"/>
    <s v="Others"/>
    <x v="6"/>
    <s v="Chile"/>
    <x v="0"/>
    <n v="40700"/>
    <s v="Revenues - Third Parties"/>
    <m/>
    <s v="Provision rebate Accrual"/>
    <n v="2026"/>
    <n v="6"/>
    <s v="USD"/>
    <n v="0"/>
    <m/>
    <n v="0"/>
    <x v="2"/>
    <s v="Not Applicable"/>
    <m/>
  </r>
  <r>
    <s v="OTH CUST"/>
    <s v="Others"/>
    <x v="6"/>
    <s v="Chile"/>
    <x v="2"/>
    <n v="40700"/>
    <s v="Revenues - Third Parties"/>
    <m/>
    <s v="Provision rebate Accrual"/>
    <n v="2026"/>
    <n v="6"/>
    <s v="USD"/>
    <n v="0"/>
    <m/>
    <n v="0"/>
    <x v="2"/>
    <s v="Not Applicable"/>
    <m/>
  </r>
  <r>
    <s v="OTH CUST"/>
    <s v="Others"/>
    <x v="6"/>
    <s v="Chile"/>
    <x v="5"/>
    <n v="40700"/>
    <s v="Revenues - Third Parties"/>
    <m/>
    <s v="Provision rebate Accrual"/>
    <n v="2026"/>
    <n v="6"/>
    <s v="USD"/>
    <n v="0"/>
    <m/>
    <n v="0"/>
    <x v="2"/>
    <s v="Not Applicable"/>
    <m/>
  </r>
  <r>
    <s v="DEFERRED"/>
    <s v="Others"/>
    <x v="16"/>
    <s v="Chile"/>
    <x v="6"/>
    <n v="40700"/>
    <s v="Revenues - Third Parties"/>
    <m/>
    <s v="Adjustment due to services rendered between 16/12 - 31/12"/>
    <n v="2026"/>
    <n v="6"/>
    <s v="USD"/>
    <n v="0"/>
    <m/>
    <n v="0"/>
    <x v="2"/>
    <s v="Not Applicable"/>
    <m/>
  </r>
  <r>
    <s v="DEFERRED"/>
    <s v="Others"/>
    <x v="16"/>
    <s v="Chile"/>
    <x v="2"/>
    <n v="40700"/>
    <s v="Revenues - Third Parties"/>
    <m/>
    <s v="Adjustment due to services rendered between 16/12 - 31/12"/>
    <n v="2026"/>
    <n v="6"/>
    <s v="USD"/>
    <n v="-33445.225011580151"/>
    <m/>
    <n v="-33445.225011580151"/>
    <x v="2"/>
    <s v="Not Applicable"/>
    <m/>
  </r>
  <r>
    <s v="DEFERRED"/>
    <s v="Others"/>
    <x v="16"/>
    <s v="Chile"/>
    <x v="0"/>
    <n v="40700"/>
    <s v="Revenues - Third Parties"/>
    <m/>
    <s v="Adjustment due to services rendered between 16/12 - 31/12"/>
    <n v="2026"/>
    <n v="6"/>
    <s v="USD"/>
    <n v="-101715.29544807249"/>
    <m/>
    <n v="-101715.29544807249"/>
    <x v="2"/>
    <s v="Not Applicable"/>
    <m/>
  </r>
  <r>
    <s v="DEFERRED"/>
    <s v="Others"/>
    <x v="16"/>
    <s v="Chile"/>
    <x v="2"/>
    <n v="40700"/>
    <s v="Revenues - Third Parties"/>
    <m/>
    <s v="Adjustment due to services rendered between 16/12 - 31/12"/>
    <n v="2026"/>
    <n v="6"/>
    <s v="USD"/>
    <n v="0"/>
    <m/>
    <n v="0"/>
    <x v="2"/>
    <s v="Not Applicable"/>
    <m/>
  </r>
  <r>
    <s v="DEFERRED"/>
    <s v="Others"/>
    <x v="16"/>
    <s v="Chile"/>
    <x v="2"/>
    <n v="40700"/>
    <s v="Revenues - Third Parties"/>
    <m/>
    <s v="Estimated Revenue from 16/01 - 30/01"/>
    <n v="2026"/>
    <n v="6"/>
    <s v="USD"/>
    <n v="38838.898107768378"/>
    <m/>
    <n v="38838.898107768378"/>
    <x v="2"/>
    <s v="Not Applicable"/>
    <m/>
  </r>
  <r>
    <s v="DEFERRED"/>
    <s v="Others"/>
    <x v="16"/>
    <s v="Chile"/>
    <x v="0"/>
    <n v="40700"/>
    <s v="Revenues - Third Parties"/>
    <m/>
    <s v="Estimated Revenue from 16/01 - 30/01"/>
    <n v="2026"/>
    <n v="6"/>
    <s v="USD"/>
    <n v="104887.58354438003"/>
    <m/>
    <n v="104887.58354438003"/>
    <x v="2"/>
    <s v="Not Applicable"/>
    <m/>
  </r>
  <r>
    <s v="DEFERRED"/>
    <s v="Others"/>
    <x v="16"/>
    <s v="Chile"/>
    <x v="2"/>
    <n v="40700"/>
    <s v="Revenues - Third Parties"/>
    <m/>
    <s v="Estimated Revenue from 16/01 - 30/01"/>
    <n v="2026"/>
    <n v="6"/>
    <s v="USD"/>
    <n v="0"/>
    <m/>
    <n v="0"/>
    <x v="2"/>
    <s v="Not Applicable"/>
    <m/>
  </r>
  <r>
    <s v="OTH CUST"/>
    <s v="Others"/>
    <x v="6"/>
    <s v="Chile"/>
    <x v="7"/>
    <n v="40700"/>
    <s v="Revenues - Third Parties"/>
    <m/>
    <s v="FX Translation"/>
    <n v="2026"/>
    <n v="6"/>
    <s v="USD"/>
    <n v="0"/>
    <m/>
    <n v="0"/>
    <x v="2"/>
    <s v="Not Applicable"/>
    <m/>
  </r>
  <r>
    <s v="OTH CUST"/>
    <s v="Others"/>
    <x v="6"/>
    <s v="Chile"/>
    <x v="6"/>
    <n v="40700"/>
    <s v="Revenues - Third Parties"/>
    <m/>
    <s v="FX Translation"/>
    <n v="2026"/>
    <n v="6"/>
    <s v="USD"/>
    <n v="0"/>
    <m/>
    <n v="0"/>
    <x v="2"/>
    <s v="Not Applicable"/>
    <m/>
  </r>
  <r>
    <s v="OTH CUST"/>
    <s v="Others"/>
    <x v="6"/>
    <s v="Chile"/>
    <x v="1"/>
    <n v="40700"/>
    <s v="Revenues - Third Parties"/>
    <m/>
    <s v="FX Translation"/>
    <n v="2026"/>
    <n v="6"/>
    <s v="USD"/>
    <n v="-69319.123600000006"/>
    <m/>
    <n v="-69319.123600000006"/>
    <x v="2"/>
    <s v="Not Applicable"/>
    <m/>
  </r>
  <r>
    <s v="OTH CUST"/>
    <s v="Others"/>
    <x v="6"/>
    <s v="Chile"/>
    <x v="0"/>
    <n v="40700"/>
    <s v="Revenues - Third Parties"/>
    <m/>
    <s v="FX Translation"/>
    <n v="2026"/>
    <n v="6"/>
    <s v="USD"/>
    <n v="9976.0329036924231"/>
    <m/>
    <n v="9976.0329036924231"/>
    <x v="2"/>
    <s v="Not Applicable"/>
    <m/>
  </r>
  <r>
    <s v="OTH CUST"/>
    <s v="Others"/>
    <x v="6"/>
    <s v="Chile"/>
    <x v="2"/>
    <n v="40700"/>
    <s v="Revenues - Third Parties"/>
    <m/>
    <s v="FX Translation"/>
    <n v="2026"/>
    <n v="6"/>
    <s v="USD"/>
    <n v="1154.1336038117661"/>
    <m/>
    <n v="1154.1336038117661"/>
    <x v="2"/>
    <s v="Not Applicable"/>
    <m/>
  </r>
  <r>
    <s v="OTH CUST"/>
    <s v="Others"/>
    <x v="6"/>
    <s v="Chile"/>
    <x v="3"/>
    <n v="40700"/>
    <s v="Revenues - Third Parties"/>
    <m/>
    <s v="FX Translation"/>
    <n v="2026"/>
    <n v="6"/>
    <s v="USD"/>
    <n v="0"/>
    <m/>
    <n v="0"/>
    <x v="2"/>
    <s v="Not Applicable"/>
    <m/>
  </r>
  <r>
    <s v="OTH CUST"/>
    <s v="Others"/>
    <x v="6"/>
    <s v="Chile"/>
    <x v="4"/>
    <n v="40700"/>
    <s v="Revenues - Third Parties"/>
    <m/>
    <s v="FX Translation"/>
    <n v="2026"/>
    <n v="6"/>
    <s v="USD"/>
    <n v="570.98856999999771"/>
    <m/>
    <n v="570.98856999999771"/>
    <x v="2"/>
    <s v="Not Applicable"/>
    <m/>
  </r>
  <r>
    <s v="OTH CUST"/>
    <s v="Others"/>
    <x v="6"/>
    <s v="Chile"/>
    <x v="7"/>
    <n v="40700"/>
    <s v="Revenues - Third Parties"/>
    <m/>
    <s v="FX Translation"/>
    <n v="2026"/>
    <n v="6"/>
    <s v="USD"/>
    <n v="0"/>
    <m/>
    <n v="0"/>
    <x v="2"/>
    <s v="Not Applicable"/>
    <m/>
  </r>
  <r>
    <s v="OTH CUST"/>
    <s v="Others"/>
    <x v="6"/>
    <s v="Chile"/>
    <x v="5"/>
    <n v="40700"/>
    <s v="Revenues - Third Parties"/>
    <m/>
    <s v="FX Translation"/>
    <n v="2026"/>
    <n v="6"/>
    <s v="USD"/>
    <n v="12463.177500000194"/>
    <m/>
    <n v="12463.177500000194"/>
    <x v="2"/>
    <s v="Not Applicable"/>
    <m/>
  </r>
  <r>
    <s v="J &amp; J"/>
    <s v="Janssen Storage of temperature monitors"/>
    <x v="1"/>
    <s v="Colombia"/>
    <x v="5"/>
    <n v="40700"/>
    <s v="Revenues - Third Parties"/>
    <m/>
    <s v="Non-Drug Storage Ambient (per Shelf)"/>
    <n v="2026"/>
    <n v="6"/>
    <s v="USD"/>
    <n v="960.70012499999984"/>
    <n v="1"/>
    <n v="960.70012499999984"/>
    <x v="3"/>
    <m/>
    <m/>
  </r>
  <r>
    <s v="J &amp; J"/>
    <s v="Janssen Storage of temperature monitors"/>
    <x v="1"/>
    <s v="Colombia"/>
    <x v="5"/>
    <n v="40700"/>
    <s v="Revenues - Third Parties"/>
    <m/>
    <s v="Non-Drug Storage Refrigerated (per Shelf)"/>
    <n v="2026"/>
    <n v="6"/>
    <s v="USD"/>
    <n v="600.42150000000004"/>
    <n v="1"/>
    <n v="600.42150000000004"/>
    <x v="3"/>
    <m/>
    <m/>
  </r>
  <r>
    <s v="J &amp; J"/>
    <s v="Janssen Storage of temperature monitors"/>
    <x v="1"/>
    <s v="Colombia"/>
    <x v="0"/>
    <n v="40700"/>
    <s v="Revenues - Third Parties"/>
    <m/>
    <s v="Receipt fee Ancillaries (per Receipt_ID)"/>
    <n v="2026"/>
    <n v="6"/>
    <s v="USD"/>
    <n v="400.28100000000001"/>
    <n v="1"/>
    <n v="400.28100000000001"/>
    <x v="3"/>
    <m/>
    <m/>
  </r>
  <r>
    <s v="TAKEDA"/>
    <s v="TAK-390MR_205"/>
    <x v="20"/>
    <s v="Colombia"/>
    <x v="0"/>
    <n v="40700"/>
    <s v="Revenues - Third Parties"/>
    <m/>
    <s v="Project Management Fee"/>
    <n v="2026"/>
    <n v="6"/>
    <s v="USD"/>
    <n v="600"/>
    <n v="1"/>
    <n v="600"/>
    <x v="3"/>
    <m/>
    <m/>
  </r>
  <r>
    <s v="TAKEDA"/>
    <s v="TAK-390MR_205"/>
    <x v="20"/>
    <s v="Colombia"/>
    <x v="5"/>
    <n v="40700"/>
    <s v="Revenues - Third Parties"/>
    <m/>
    <s v="Storage Ambient (per Pallet)"/>
    <n v="2026"/>
    <n v="6"/>
    <s v="USD"/>
    <n v="300"/>
    <n v="1"/>
    <n v="300"/>
    <x v="3"/>
    <m/>
    <m/>
  </r>
  <r>
    <s v="TAKEDA"/>
    <s v="TAK-390MR_204"/>
    <x v="20"/>
    <s v="Colombia"/>
    <x v="0"/>
    <n v="40700"/>
    <s v="Revenues - Third Parties"/>
    <m/>
    <s v="Project Management Fee"/>
    <n v="2026"/>
    <n v="6"/>
    <s v="USD"/>
    <n v="600"/>
    <n v="1"/>
    <n v="600"/>
    <x v="3"/>
    <m/>
    <m/>
  </r>
  <r>
    <s v="TAKEDA"/>
    <s v="TAK-390MR_204"/>
    <x v="20"/>
    <s v="Colombia"/>
    <x v="5"/>
    <n v="40700"/>
    <s v="Revenues - Third Parties"/>
    <m/>
    <s v="Storage Ambient (per Pallet)"/>
    <n v="2026"/>
    <n v="6"/>
    <s v="USD"/>
    <n v="200"/>
    <n v="1"/>
    <n v="200"/>
    <x v="3"/>
    <m/>
    <m/>
  </r>
  <r>
    <s v="MERCK"/>
    <s v="Merck Receipt and Storage of CREDOS and TT4"/>
    <x v="2"/>
    <s v="Colombia"/>
    <x v="5"/>
    <n v="40700"/>
    <s v="Revenues - Third Parties"/>
    <m/>
    <s v="Non-Drug Storage Ambient (per Pallet)"/>
    <n v="2026"/>
    <n v="6"/>
    <s v="USD"/>
    <n v="1544.45"/>
    <n v="1"/>
    <n v="1544.45"/>
    <x v="3"/>
    <m/>
    <m/>
  </r>
  <r>
    <s v="MERCK"/>
    <s v="Merck Receipt and Storage of CREDOS and TT4"/>
    <x v="2"/>
    <s v="Colombia"/>
    <x v="0"/>
    <n v="40700"/>
    <s v="Revenues - Third Parties"/>
    <m/>
    <s v="Receipt fee Ancillaries (per Receipt_ID)"/>
    <n v="2026"/>
    <n v="6"/>
    <s v="USD"/>
    <n v="1027.52"/>
    <n v="1"/>
    <n v="1027.52"/>
    <x v="3"/>
    <m/>
    <m/>
  </r>
  <r>
    <s v="J &amp; J"/>
    <s v="CNTO1959CRD3001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CNTO1959CRD3001"/>
    <x v="1"/>
    <s v="Colombia"/>
    <x v="5"/>
    <n v="40700"/>
    <s v="Revenues - Third Parties"/>
    <m/>
    <s v="Storage Refrigerated (per Shelf)"/>
    <n v="2026"/>
    <n v="6"/>
    <s v="USD"/>
    <n v="600.42150000000004"/>
    <n v="1"/>
    <n v="600.42150000000004"/>
    <x v="3"/>
    <m/>
    <m/>
  </r>
  <r>
    <s v="J &amp; J"/>
    <s v="AC-065A310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AC-065A310"/>
    <x v="1"/>
    <s v="Colombia"/>
    <x v="5"/>
    <n v="40700"/>
    <s v="Revenues - Third Parties"/>
    <m/>
    <s v="Storage Ambient (per Shelf)"/>
    <n v="2026"/>
    <n v="6"/>
    <s v="USD"/>
    <n v="568.5653749999999"/>
    <n v="1"/>
    <n v="568.5653749999999"/>
    <x v="3"/>
    <m/>
    <m/>
  </r>
  <r>
    <s v="J &amp; J"/>
    <s v="AC-055-315"/>
    <x v="1"/>
    <s v="Colombia"/>
    <x v="2"/>
    <n v="40700"/>
    <s v="Revenues - Third Parties"/>
    <m/>
    <s v="Freight - Shipments"/>
    <n v="2026"/>
    <n v="6"/>
    <s v="USD"/>
    <n v="1532.42"/>
    <n v="1"/>
    <n v="1532.42"/>
    <x v="3"/>
    <n v="1"/>
    <m/>
  </r>
  <r>
    <s v="J &amp; J"/>
    <s v="AC-055-315"/>
    <x v="1"/>
    <s v="Colombia"/>
    <x v="0"/>
    <n v="40700"/>
    <s v="Revenues - Third Parties"/>
    <m/>
    <s v="Insulated shipper - Credo S22 - 12L (Leasing)"/>
    <n v="2026"/>
    <n v="6"/>
    <s v="USD"/>
    <n v="492"/>
    <n v="1"/>
    <n v="492"/>
    <x v="3"/>
    <n v="1"/>
    <m/>
  </r>
  <r>
    <s v="J &amp; J"/>
    <s v="AC-055-315"/>
    <x v="1"/>
    <s v="Colombia"/>
    <x v="0"/>
    <n v="40700"/>
    <s v="Revenues - Third Parties"/>
    <m/>
    <s v="Pick and Pack (Ambient)"/>
    <n v="2026"/>
    <n v="6"/>
    <s v="USD"/>
    <n v="315.23415"/>
    <n v="1"/>
    <n v="315.23415"/>
    <x v="3"/>
    <m/>
    <m/>
  </r>
  <r>
    <s v="J &amp; J"/>
    <s v="AC-055-315"/>
    <x v="1"/>
    <s v="Colombia"/>
    <x v="0"/>
    <n v="40700"/>
    <s v="Revenues - Third Parties"/>
    <m/>
    <s v="Pick and Pack (Controlled Ambient)"/>
    <n v="2026"/>
    <n v="6"/>
    <s v="USD"/>
    <n v="236.53279999999998"/>
    <n v="1"/>
    <n v="236.53279999999998"/>
    <x v="3"/>
    <m/>
    <m/>
  </r>
  <r>
    <s v="J &amp; J"/>
    <s v="AC-055-315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AC-055-315"/>
    <x v="1"/>
    <s v="Colombia"/>
    <x v="5"/>
    <n v="40700"/>
    <s v="Revenues - Third Parties"/>
    <m/>
    <s v="Storage Ambient (per Shelf)"/>
    <n v="2026"/>
    <n v="6"/>
    <s v="USD"/>
    <n v="1478.2699750000002"/>
    <n v="1"/>
    <n v="1478.2699750000002"/>
    <x v="3"/>
    <m/>
    <m/>
  </r>
  <r>
    <s v="J &amp; J"/>
    <s v="AC-055-312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AC-055-312"/>
    <x v="1"/>
    <s v="Colombia"/>
    <x v="5"/>
    <n v="40700"/>
    <s v="Revenues - Third Parties"/>
    <m/>
    <s v="Storage Ambient (per Shelf)"/>
    <n v="2026"/>
    <n v="6"/>
    <s v="USD"/>
    <n v="113.71307500000002"/>
    <n v="1"/>
    <n v="113.71307500000002"/>
    <x v="3"/>
    <m/>
    <m/>
  </r>
  <r>
    <s v="J &amp; J"/>
    <s v="67896062CTP3001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67896062CTP3001"/>
    <x v="1"/>
    <s v="Colombia"/>
    <x v="5"/>
    <n v="40700"/>
    <s v="Revenues - Third Parties"/>
    <m/>
    <s v="Storage Ambient (per Shelf)"/>
    <n v="2026"/>
    <n v="6"/>
    <s v="USD"/>
    <n v="113.71307500000002"/>
    <n v="1"/>
    <n v="113.71307500000002"/>
    <x v="3"/>
    <m/>
    <m/>
  </r>
  <r>
    <s v="J &amp; J"/>
    <s v="42847922MDD3001 (CAM)"/>
    <x v="1"/>
    <s v="Colombia"/>
    <x v="5"/>
    <n v="40700"/>
    <s v="Revenues - Third Parties"/>
    <m/>
    <s v="Non-Drug Storage Ambient (per Pallet)"/>
    <n v="2026"/>
    <n v="6"/>
    <s v="USD"/>
    <n v="87.33637499999999"/>
    <n v="1"/>
    <n v="87.33637499999999"/>
    <x v="3"/>
    <m/>
    <m/>
  </r>
  <r>
    <s v="J &amp; J"/>
    <s v="42847922MDD3001 (CAM)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42847922MDD3001 (CAM)"/>
    <x v="1"/>
    <s v="Colombia"/>
    <x v="5"/>
    <n v="40700"/>
    <s v="Revenues - Third Parties"/>
    <m/>
    <s v="Storage of Returns (per Pallet)"/>
    <n v="2026"/>
    <n v="6"/>
    <s v="USD"/>
    <n v="87.33637499999999"/>
    <n v="1"/>
    <n v="87.33637499999999"/>
    <x v="3"/>
    <m/>
    <m/>
  </r>
  <r>
    <s v="MERCK"/>
    <s v="MK-8591A-03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ASTRAZENECA"/>
    <s v="D3465C00001"/>
    <x v="9"/>
    <s v="Colombia"/>
    <x v="0"/>
    <n v="40700"/>
    <s v="Revenues - Third Parties"/>
    <m/>
    <s v="Project Management Fee"/>
    <n v="2026"/>
    <n v="6"/>
    <s v="USD"/>
    <n v="369.9"/>
    <n v="1"/>
    <n v="369.9"/>
    <x v="3"/>
    <m/>
    <m/>
  </r>
  <r>
    <s v="ASTRAZENECA"/>
    <s v="D3465C00001"/>
    <x v="9"/>
    <s v="Colombia"/>
    <x v="5"/>
    <n v="40700"/>
    <s v="Revenues - Third Parties"/>
    <m/>
    <s v="Storage Refrigerated (per Pallet)"/>
    <n v="2026"/>
    <n v="6"/>
    <s v="USD"/>
    <n v="3119.49"/>
    <n v="1"/>
    <n v="3119.49"/>
    <x v="3"/>
    <m/>
    <m/>
  </r>
  <r>
    <s v="MERCK"/>
    <s v="MK-7684A-005"/>
    <x v="2"/>
    <s v="Colombia"/>
    <x v="5"/>
    <n v="40700"/>
    <s v="Revenues - Third Parties"/>
    <m/>
    <s v="Storage Refrigerated (per Shelf)"/>
    <n v="2026"/>
    <n v="6"/>
    <s v="USD"/>
    <n v="165.14"/>
    <n v="1"/>
    <n v="165.14"/>
    <x v="3"/>
    <m/>
    <m/>
  </r>
  <r>
    <s v="MERCK"/>
    <s v="MK-1242-035"/>
    <x v="2"/>
    <s v="Colombia"/>
    <x v="5"/>
    <n v="40700"/>
    <s v="Revenues - Third Parties"/>
    <m/>
    <s v="Storage Ambient (per Pallet)"/>
    <n v="2026"/>
    <n v="6"/>
    <s v="USD"/>
    <n v="110.09"/>
    <n v="1"/>
    <n v="110.09"/>
    <x v="3"/>
    <m/>
    <m/>
  </r>
  <r>
    <s v="MERCK"/>
    <s v="MK-3475-676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3475-676"/>
    <x v="2"/>
    <s v="Colombia"/>
    <x v="5"/>
    <n v="40700"/>
    <s v="Revenues - Third Parties"/>
    <m/>
    <s v="Storage Refrigerated (per Shelf)"/>
    <n v="2026"/>
    <n v="6"/>
    <s v="USD"/>
    <n v="165.14"/>
    <n v="1"/>
    <n v="165.14"/>
    <x v="3"/>
    <m/>
    <m/>
  </r>
  <r>
    <s v="MERCK"/>
    <s v="MK-2140-00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140-003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J &amp; J"/>
    <s v="80202135CDP3001"/>
    <x v="1"/>
    <s v="Colombia"/>
    <x v="2"/>
    <n v="40700"/>
    <s v="Revenues - Third Parties"/>
    <m/>
    <s v="Freight - Shipments"/>
    <n v="2026"/>
    <n v="6"/>
    <s v="USD"/>
    <n v="1017.8"/>
    <n v="1"/>
    <n v="1017.8"/>
    <x v="3"/>
    <n v="1"/>
    <m/>
  </r>
  <r>
    <s v="J &amp; J"/>
    <s v="80202135CDP3001"/>
    <x v="1"/>
    <s v="Colombia"/>
    <x v="0"/>
    <n v="40700"/>
    <s v="Revenues - Third Parties"/>
    <m/>
    <s v="Insulated shipper - Credo S22 - 12L (Leasing)"/>
    <n v="2026"/>
    <n v="6"/>
    <s v="USD"/>
    <n v="278.95999999999998"/>
    <n v="1"/>
    <n v="278.95999999999998"/>
    <x v="3"/>
    <n v="1"/>
    <m/>
  </r>
  <r>
    <s v="J &amp; J"/>
    <s v="80202135CDP3001"/>
    <x v="1"/>
    <s v="Colombia"/>
    <x v="0"/>
    <n v="40700"/>
    <s v="Revenues - Third Parties"/>
    <m/>
    <s v="Insulated shipper - Credo S4 - 12L (Leasing)"/>
    <n v="2026"/>
    <n v="6"/>
    <s v="USD"/>
    <n v="264.22000000000003"/>
    <n v="1"/>
    <n v="264.22000000000003"/>
    <x v="3"/>
    <n v="1"/>
    <m/>
  </r>
  <r>
    <s v="J &amp; J"/>
    <s v="80202135CDP3001"/>
    <x v="1"/>
    <s v="Colombia"/>
    <x v="0"/>
    <n v="40700"/>
    <s v="Revenues - Third Parties"/>
    <m/>
    <s v="Pick and Pack (Controlled Ambient)"/>
    <n v="2026"/>
    <n v="6"/>
    <s v="USD"/>
    <n v="118.26639999999999"/>
    <n v="1"/>
    <n v="118.26639999999999"/>
    <x v="3"/>
    <m/>
    <m/>
  </r>
  <r>
    <s v="J &amp; J"/>
    <s v="80202135CDP3001"/>
    <x v="1"/>
    <s v="Colombia"/>
    <x v="0"/>
    <n v="40700"/>
    <s v="Revenues - Third Parties"/>
    <m/>
    <s v="Pick and Pack (Refrigerated)"/>
    <n v="2026"/>
    <n v="6"/>
    <s v="USD"/>
    <n v="118.26639999999999"/>
    <n v="1"/>
    <n v="118.26639999999999"/>
    <x v="3"/>
    <m/>
    <m/>
  </r>
  <r>
    <s v="J &amp; J"/>
    <s v="80202135CDP3001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80202135CDP3001"/>
    <x v="1"/>
    <s v="Colombia"/>
    <x v="5"/>
    <n v="40700"/>
    <s v="Revenues - Third Parties"/>
    <m/>
    <s v="Storage Ambient (per Shelf)"/>
    <n v="2026"/>
    <n v="6"/>
    <s v="USD"/>
    <n v="341.13922500000001"/>
    <n v="1"/>
    <n v="341.13922500000001"/>
    <x v="3"/>
    <m/>
    <m/>
  </r>
  <r>
    <s v="J &amp; J"/>
    <s v="80202135CDP3001"/>
    <x v="1"/>
    <s v="Colombia"/>
    <x v="5"/>
    <n v="40700"/>
    <s v="Revenues - Third Parties"/>
    <m/>
    <s v="Storage Refrigerated (per Shelf)"/>
    <n v="2026"/>
    <n v="6"/>
    <s v="USD"/>
    <n v="1651.1591249999999"/>
    <n v="1"/>
    <n v="1651.1591249999999"/>
    <x v="3"/>
    <m/>
    <m/>
  </r>
  <r>
    <s v="OTH CUST"/>
    <s v="DNLI-H-0001"/>
    <x v="21"/>
    <s v="Colombia"/>
    <x v="0"/>
    <n v="40700"/>
    <s v="Revenues - Third Parties"/>
    <m/>
    <s v="Project Management Fee"/>
    <n v="2026"/>
    <n v="6"/>
    <s v="USD"/>
    <n v="1301.7849999999999"/>
    <n v="1"/>
    <n v="1301.7849999999999"/>
    <x v="3"/>
    <m/>
    <m/>
  </r>
  <r>
    <s v="OTH CUST"/>
    <s v="DNLI-H-0001"/>
    <x v="21"/>
    <s v="Colombia"/>
    <x v="5"/>
    <n v="40700"/>
    <s v="Revenues - Third Parties"/>
    <m/>
    <s v="Storage of Returns (per Pallet)"/>
    <n v="2026"/>
    <n v="6"/>
    <s v="USD"/>
    <n v="163.476"/>
    <n v="1"/>
    <n v="163.476"/>
    <x v="3"/>
    <m/>
    <m/>
  </r>
  <r>
    <s v="OTH CUST"/>
    <s v="DNLI-H-0001"/>
    <x v="21"/>
    <s v="Colombia"/>
    <x v="5"/>
    <n v="40700"/>
    <s v="Revenues - Third Parties"/>
    <m/>
    <s v="Storage Refrigerated (per Shelf)"/>
    <n v="2026"/>
    <n v="6"/>
    <s v="USD"/>
    <n v="5215.1200000000008"/>
    <n v="1"/>
    <n v="5215.1200000000008"/>
    <x v="3"/>
    <m/>
    <m/>
  </r>
  <r>
    <s v="ASTRAZENECA"/>
    <s v="D9180C00008"/>
    <x v="9"/>
    <s v="Colombia"/>
    <x v="0"/>
    <n v="40700"/>
    <s v="Revenues - Third Parties"/>
    <m/>
    <s v="Project Management Fee"/>
    <n v="2026"/>
    <n v="6"/>
    <s v="USD"/>
    <n v="402.36"/>
    <n v="1"/>
    <n v="402.36"/>
    <x v="3"/>
    <m/>
    <m/>
  </r>
  <r>
    <s v="ASTRAZENECA"/>
    <s v="D9180C00008"/>
    <x v="9"/>
    <s v="Colombia"/>
    <x v="5"/>
    <n v="40700"/>
    <s v="Revenues - Third Parties"/>
    <m/>
    <s v="Storage Refrigerated (per Pallet)"/>
    <n v="2026"/>
    <n v="6"/>
    <s v="USD"/>
    <n v="925.44"/>
    <n v="1"/>
    <n v="925.44"/>
    <x v="3"/>
    <m/>
    <m/>
  </r>
  <r>
    <s v="MERCK"/>
    <s v="MK-3475-03A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3475-03A"/>
    <x v="2"/>
    <s v="Colombia"/>
    <x v="5"/>
    <n v="40700"/>
    <s v="Revenues - Third Parties"/>
    <m/>
    <s v="Storage Ambient (per Pallet)"/>
    <n v="2026"/>
    <n v="6"/>
    <s v="USD"/>
    <n v="440.36"/>
    <n v="1"/>
    <n v="440.36"/>
    <x v="3"/>
    <m/>
    <m/>
  </r>
  <r>
    <s v="MERCK"/>
    <s v="MK-3475-03A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MERCK"/>
    <s v="MK-8591A-053"/>
    <x v="2"/>
    <s v="Colombia"/>
    <x v="2"/>
    <n v="40700"/>
    <s v="Revenues - Third Parties"/>
    <m/>
    <s v="Freight - Shipments"/>
    <n v="2026"/>
    <n v="6"/>
    <s v="USD"/>
    <n v="1683.72"/>
    <n v="1"/>
    <n v="1683.72"/>
    <x v="3"/>
    <n v="1"/>
    <m/>
  </r>
  <r>
    <s v="MERCK"/>
    <s v="MK-8591A-053"/>
    <x v="2"/>
    <s v="Colombia"/>
    <x v="0"/>
    <n v="40700"/>
    <s v="Revenues - Third Parties"/>
    <m/>
    <s v="Insulated shipper - Credo S22 - 12L (Leasing)"/>
    <n v="2026"/>
    <n v="6"/>
    <s v="USD"/>
    <n v="710.32"/>
    <n v="1"/>
    <n v="710.32"/>
    <x v="3"/>
    <n v="1"/>
    <m/>
  </r>
  <r>
    <s v="MERCK"/>
    <s v="MK-8591A-053"/>
    <x v="2"/>
    <s v="Colombia"/>
    <x v="0"/>
    <n v="40700"/>
    <s v="Revenues - Third Parties"/>
    <m/>
    <s v="Pick and Pack (Controlled Ambient)"/>
    <n v="2026"/>
    <n v="6"/>
    <s v="USD"/>
    <n v="477.12"/>
    <n v="1"/>
    <n v="477.12"/>
    <x v="3"/>
    <m/>
    <m/>
  </r>
  <r>
    <s v="MERCK"/>
    <s v="MK-8591A-05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8591A-053"/>
    <x v="2"/>
    <s v="Colombia"/>
    <x v="5"/>
    <n v="40700"/>
    <s v="Revenues - Third Parties"/>
    <m/>
    <s v="Storage Ambient (per Pallet)"/>
    <n v="2026"/>
    <n v="6"/>
    <s v="USD"/>
    <n v="660.54"/>
    <n v="1"/>
    <n v="660.54"/>
    <x v="3"/>
    <m/>
    <m/>
  </r>
  <r>
    <s v="MERCK"/>
    <s v="MK-1026-011"/>
    <x v="2"/>
    <s v="Colombia"/>
    <x v="2"/>
    <n v="40700"/>
    <s v="Revenues - Third Parties"/>
    <m/>
    <s v="Freight - Shipments"/>
    <n v="2026"/>
    <n v="6"/>
    <s v="USD"/>
    <n v="1526.7"/>
    <n v="1"/>
    <n v="1526.7"/>
    <x v="3"/>
    <n v="1"/>
    <m/>
  </r>
  <r>
    <s v="MERCK"/>
    <s v="MK-1026-011"/>
    <x v="2"/>
    <s v="Colombia"/>
    <x v="0"/>
    <n v="40700"/>
    <s v="Revenues - Third Parties"/>
    <m/>
    <s v="Insulated shipper - Credo S22 - 12L (Leasing)"/>
    <n v="2026"/>
    <n v="6"/>
    <s v="USD"/>
    <n v="532.74"/>
    <n v="1"/>
    <n v="532.74"/>
    <x v="3"/>
    <n v="1"/>
    <m/>
  </r>
  <r>
    <s v="MERCK"/>
    <s v="MK-1026-011"/>
    <x v="2"/>
    <s v="Colombia"/>
    <x v="0"/>
    <n v="40700"/>
    <s v="Revenues - Third Parties"/>
    <m/>
    <s v="Pick and Pack (Controlled Ambient)"/>
    <n v="2026"/>
    <n v="6"/>
    <s v="USD"/>
    <n v="357.84"/>
    <n v="1"/>
    <n v="357.84"/>
    <x v="3"/>
    <m/>
    <m/>
  </r>
  <r>
    <s v="MERCK"/>
    <s v="MK-1026-01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26-011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1026-011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8591A-054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8591A-051"/>
    <x v="2"/>
    <s v="Colombia"/>
    <x v="2"/>
    <n v="40700"/>
    <s v="Revenues - Third Parties"/>
    <m/>
    <s v="Freight - Shipments"/>
    <n v="2026"/>
    <n v="6"/>
    <s v="USD"/>
    <n v="1526.7"/>
    <n v="1"/>
    <n v="1526.7"/>
    <x v="3"/>
    <n v="1"/>
    <m/>
  </r>
  <r>
    <s v="MERCK"/>
    <s v="MK-8591A-051"/>
    <x v="2"/>
    <s v="Colombia"/>
    <x v="0"/>
    <n v="40700"/>
    <s v="Revenues - Third Parties"/>
    <m/>
    <s v="Insulated shipper - Credo S22 - 12L (Leasing)"/>
    <n v="2026"/>
    <n v="6"/>
    <s v="USD"/>
    <n v="532.74"/>
    <n v="1"/>
    <n v="532.74"/>
    <x v="3"/>
    <n v="1"/>
    <m/>
  </r>
  <r>
    <s v="MERCK"/>
    <s v="MK-8591A-051"/>
    <x v="2"/>
    <s v="Colombia"/>
    <x v="0"/>
    <n v="40700"/>
    <s v="Revenues - Third Parties"/>
    <m/>
    <s v="Pick and Pack (Controlled Ambient)"/>
    <n v="2026"/>
    <n v="6"/>
    <s v="USD"/>
    <n v="357.84"/>
    <n v="1"/>
    <n v="357.84"/>
    <x v="3"/>
    <m/>
    <m/>
  </r>
  <r>
    <s v="MERCK"/>
    <s v="MK-8591A-05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8591A-051"/>
    <x v="2"/>
    <s v="Colombia"/>
    <x v="5"/>
    <n v="40700"/>
    <s v="Revenues - Third Parties"/>
    <m/>
    <s v="Storage Ambient (per Pallet)"/>
    <n v="2026"/>
    <n v="6"/>
    <s v="USD"/>
    <n v="220.18"/>
    <n v="1"/>
    <n v="220.18"/>
    <x v="3"/>
    <m/>
    <m/>
  </r>
  <r>
    <s v="OTH CUST"/>
    <s v="GB002-3101"/>
    <x v="22"/>
    <s v="Colombia"/>
    <x v="0"/>
    <n v="40700"/>
    <s v="Revenues - Third Parties"/>
    <m/>
    <s v="Project Management Fee"/>
    <n v="2026"/>
    <n v="6"/>
    <s v="USD"/>
    <n v="1331.93"/>
    <n v="1"/>
    <n v="1331.93"/>
    <x v="3"/>
    <m/>
    <m/>
  </r>
  <r>
    <s v="OTH CUST"/>
    <s v="GB002-3101"/>
    <x v="22"/>
    <s v="Colombia"/>
    <x v="5"/>
    <n v="40700"/>
    <s v="Revenues - Third Parties"/>
    <m/>
    <s v="Storage Ambient (per Shelf)"/>
    <n v="2026"/>
    <n v="6"/>
    <s v="USD"/>
    <n v="848.28"/>
    <n v="1"/>
    <n v="848.28"/>
    <x v="3"/>
    <m/>
    <m/>
  </r>
  <r>
    <s v="OTH CUST"/>
    <s v="GB002-3101"/>
    <x v="22"/>
    <s v="Colombia"/>
    <x v="5"/>
    <n v="40700"/>
    <s v="Revenues - Third Parties"/>
    <m/>
    <s v="Storage of Returns (per Pallet)"/>
    <n v="2026"/>
    <n v="6"/>
    <s v="USD"/>
    <n v="148.68"/>
    <n v="1"/>
    <n v="148.68"/>
    <x v="3"/>
    <m/>
    <m/>
  </r>
  <r>
    <s v="MERCK"/>
    <s v="MK-0616-015"/>
    <x v="2"/>
    <s v="Colombia"/>
    <x v="2"/>
    <n v="40700"/>
    <s v="Revenues - Third Parties"/>
    <m/>
    <s v="Freight - Shipments"/>
    <n v="2026"/>
    <n v="6"/>
    <s v="USD"/>
    <n v="11297.41"/>
    <n v="1"/>
    <n v="11297.41"/>
    <x v="3"/>
    <n v="1"/>
    <m/>
  </r>
  <r>
    <s v="MERCK"/>
    <s v="MK-0616-015"/>
    <x v="2"/>
    <s v="Colombia"/>
    <x v="0"/>
    <n v="40700"/>
    <s v="Revenues - Third Parties"/>
    <m/>
    <s v="Insulated shipper - Credo S22 - 12L (Leasing)"/>
    <n v="2026"/>
    <n v="6"/>
    <s v="USD"/>
    <n v="3729.18"/>
    <n v="1"/>
    <n v="3729.18"/>
    <x v="3"/>
    <n v="1"/>
    <m/>
  </r>
  <r>
    <s v="MERCK"/>
    <s v="MK-0616-015"/>
    <x v="2"/>
    <s v="Colombia"/>
    <x v="0"/>
    <n v="40700"/>
    <s v="Revenues - Third Parties"/>
    <m/>
    <s v="Insulated shipper - Credo S22 - 28L (Leasing)"/>
    <n v="2026"/>
    <n v="6"/>
    <s v="USD"/>
    <n v="1636.67"/>
    <n v="1"/>
    <n v="1636.67"/>
    <x v="3"/>
    <n v="1"/>
    <m/>
  </r>
  <r>
    <s v="MERCK"/>
    <s v="MK-0616-015"/>
    <x v="2"/>
    <s v="Colombia"/>
    <x v="0"/>
    <n v="40700"/>
    <s v="Revenues - Third Parties"/>
    <m/>
    <s v="Pick and Pack (Controlled Ambient)"/>
    <n v="2026"/>
    <n v="6"/>
    <s v="USD"/>
    <n v="3101.28"/>
    <n v="1"/>
    <n v="3101.28"/>
    <x v="3"/>
    <m/>
    <m/>
  </r>
  <r>
    <s v="MERCK"/>
    <s v="MK-0616-015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0616-015"/>
    <x v="2"/>
    <s v="Colombia"/>
    <x v="0"/>
    <n v="40700"/>
    <s v="Revenues - Third Parties"/>
    <m/>
    <s v="Receipt fee Ambient (per Receipt_ID)"/>
    <n v="2026"/>
    <n v="6"/>
    <s v="USD"/>
    <n v="1027.52"/>
    <n v="1"/>
    <n v="1027.52"/>
    <x v="3"/>
    <m/>
    <m/>
  </r>
  <r>
    <s v="MERCK"/>
    <s v="MK-0616-015"/>
    <x v="2"/>
    <s v="Colombia"/>
    <x v="5"/>
    <n v="40700"/>
    <s v="Revenues - Third Parties"/>
    <m/>
    <s v="Storage Ambient (per Pallet)"/>
    <n v="2026"/>
    <n v="6"/>
    <s v="USD"/>
    <n v="2421.98"/>
    <n v="1"/>
    <n v="2421.98"/>
    <x v="3"/>
    <m/>
    <m/>
  </r>
  <r>
    <s v="ASTRAZENECA"/>
    <s v="D346BC00001"/>
    <x v="9"/>
    <s v="Colombia"/>
    <x v="0"/>
    <n v="40700"/>
    <s v="Revenues - Third Parties"/>
    <m/>
    <s v="Project Management Fee"/>
    <n v="2026"/>
    <n v="6"/>
    <s v="USD"/>
    <n v="376.26"/>
    <n v="1"/>
    <n v="376.26"/>
    <x v="3"/>
    <m/>
    <m/>
  </r>
  <r>
    <s v="ASTRAZENECA"/>
    <s v="D346BC00001"/>
    <x v="9"/>
    <s v="Colombia"/>
    <x v="5"/>
    <n v="40700"/>
    <s v="Revenues - Third Parties"/>
    <m/>
    <s v="Storage Refrigerated (per Pallet)"/>
    <n v="2026"/>
    <n v="6"/>
    <s v="USD"/>
    <n v="2884.7"/>
    <n v="1"/>
    <n v="2884.7"/>
    <x v="3"/>
    <m/>
    <m/>
  </r>
  <r>
    <s v="IQVIA"/>
    <s v="D3465C00001 Returns and Destructions"/>
    <x v="18"/>
    <s v="Colombia"/>
    <x v="5"/>
    <n v="40700"/>
    <s v="Revenues - Third Parties"/>
    <m/>
    <s v="Storage of Returns (per Pallet)"/>
    <n v="2026"/>
    <n v="6"/>
    <s v="USD"/>
    <n v="155.72"/>
    <n v="1"/>
    <n v="155.72"/>
    <x v="3"/>
    <m/>
    <m/>
  </r>
  <r>
    <s v="OTH CUST"/>
    <s v="XL092-305"/>
    <x v="23"/>
    <s v="Colombia"/>
    <x v="0"/>
    <n v="40700"/>
    <s v="Revenues - Third Parties"/>
    <m/>
    <s v="Project Management Fee"/>
    <n v="2026"/>
    <n v="6"/>
    <s v="USD"/>
    <n v="1553.92"/>
    <n v="1"/>
    <n v="1553.92"/>
    <x v="3"/>
    <m/>
    <m/>
  </r>
  <r>
    <s v="OTH CUST"/>
    <s v="XL092-305"/>
    <x v="23"/>
    <s v="Colombia"/>
    <x v="5"/>
    <n v="40700"/>
    <s v="Revenues - Third Parties"/>
    <m/>
    <s v="Storage Ambient (per Shelf)"/>
    <n v="2026"/>
    <n v="6"/>
    <s v="USD"/>
    <n v="1298.92"/>
    <n v="1"/>
    <n v="1298.92"/>
    <x v="3"/>
    <m/>
    <m/>
  </r>
  <r>
    <s v="OTH CUST"/>
    <s v="XL092-305"/>
    <x v="23"/>
    <s v="Colombia"/>
    <x v="5"/>
    <n v="40700"/>
    <s v="Revenues - Third Parties"/>
    <m/>
    <s v="Storage of Returns (per Pallet)"/>
    <n v="2026"/>
    <n v="6"/>
    <s v="USD"/>
    <n v="195.14"/>
    <n v="1"/>
    <n v="195.14"/>
    <x v="3"/>
    <m/>
    <m/>
  </r>
  <r>
    <s v="OTH CUST"/>
    <s v="XL092-305"/>
    <x v="23"/>
    <s v="Colombia"/>
    <x v="5"/>
    <n v="40700"/>
    <s v="Revenues - Third Parties"/>
    <m/>
    <s v="Storage Refrigerated (per Shelf)"/>
    <n v="2026"/>
    <n v="6"/>
    <s v="USD"/>
    <n v="778.16"/>
    <n v="1"/>
    <n v="778.16"/>
    <x v="3"/>
    <m/>
    <m/>
  </r>
  <r>
    <s v="MERCK"/>
    <s v="MK-2870-007"/>
    <x v="2"/>
    <s v="Colombia"/>
    <x v="2"/>
    <n v="40700"/>
    <s v="Revenues - Third Parties"/>
    <m/>
    <s v="Freight - Shipments"/>
    <n v="2026"/>
    <n v="6"/>
    <s v="USD"/>
    <n v="315.24"/>
    <n v="1"/>
    <n v="315.24"/>
    <x v="3"/>
    <n v="1"/>
    <m/>
  </r>
  <r>
    <s v="MERCK"/>
    <s v="MK-2870-007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2870-007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MK-2870-007"/>
    <x v="2"/>
    <s v="Colombia"/>
    <x v="0"/>
    <n v="40700"/>
    <s v="Revenues - Third Parties"/>
    <m/>
    <s v="Pick and Pack (Controlled Ambient)"/>
    <n v="2026"/>
    <n v="6"/>
    <s v="USD"/>
    <n v="119.28"/>
    <n v="1"/>
    <n v="119.28"/>
    <x v="3"/>
    <m/>
    <m/>
  </r>
  <r>
    <s v="MERCK"/>
    <s v="MK-2870-007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MK-2870-007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07"/>
    <x v="2"/>
    <s v="Colombia"/>
    <x v="0"/>
    <n v="40700"/>
    <s v="Revenues - Third Parties"/>
    <m/>
    <s v="Receipt fee Refrigerated (per Receipt_ID)"/>
    <n v="2026"/>
    <n v="6"/>
    <s v="USD"/>
    <n v="1027.52"/>
    <n v="1"/>
    <n v="1027.52"/>
    <x v="3"/>
    <m/>
    <m/>
  </r>
  <r>
    <s v="MERCK"/>
    <s v="MK-2870-007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2870-007"/>
    <x v="2"/>
    <s v="Colombia"/>
    <x v="5"/>
    <n v="40700"/>
    <s v="Revenues - Third Parties"/>
    <m/>
    <s v="Storage Refrigerated (per Shelf)"/>
    <n v="2026"/>
    <n v="6"/>
    <s v="USD"/>
    <n v="660.56"/>
    <n v="1"/>
    <n v="660.56"/>
    <x v="3"/>
    <m/>
    <m/>
  </r>
  <r>
    <s v="MERCK"/>
    <s v="MK-5684-004"/>
    <x v="2"/>
    <s v="Colombia"/>
    <x v="2"/>
    <n v="40700"/>
    <s v="Revenues - Third Parties"/>
    <m/>
    <s v="Freight - Shipments"/>
    <n v="2026"/>
    <n v="6"/>
    <s v="USD"/>
    <n v="3715.44"/>
    <n v="1"/>
    <n v="3715.44"/>
    <x v="3"/>
    <n v="1"/>
    <m/>
  </r>
  <r>
    <s v="MERCK"/>
    <s v="MK-5684-004"/>
    <x v="2"/>
    <s v="Colombia"/>
    <x v="0"/>
    <n v="40700"/>
    <s v="Revenues - Third Parties"/>
    <m/>
    <s v="Insulated shipper - Credo S22 - 12L (Leasing)"/>
    <n v="2026"/>
    <n v="6"/>
    <s v="USD"/>
    <n v="532.74"/>
    <n v="1"/>
    <n v="532.74"/>
    <x v="3"/>
    <n v="1"/>
    <m/>
  </r>
  <r>
    <s v="MERCK"/>
    <s v="MK-5684-004"/>
    <x v="2"/>
    <s v="Colombia"/>
    <x v="0"/>
    <n v="40700"/>
    <s v="Revenues - Third Parties"/>
    <m/>
    <s v="Insulated shipper - Credo S22 - 28L (Leasing)"/>
    <n v="2026"/>
    <n v="6"/>
    <s v="USD"/>
    <n v="1169.05"/>
    <n v="1"/>
    <n v="1169.05"/>
    <x v="3"/>
    <n v="1"/>
    <m/>
  </r>
  <r>
    <s v="MERCK"/>
    <s v="MK-5684-004"/>
    <x v="2"/>
    <s v="Colombia"/>
    <x v="0"/>
    <n v="40700"/>
    <s v="Revenues - Third Parties"/>
    <m/>
    <s v="Pick and Pack (Controlled Ambient)"/>
    <n v="2026"/>
    <n v="6"/>
    <s v="USD"/>
    <n v="834.96"/>
    <n v="1"/>
    <n v="834.96"/>
    <x v="3"/>
    <m/>
    <m/>
  </r>
  <r>
    <s v="MERCK"/>
    <s v="MK-5684-004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5684-004"/>
    <x v="2"/>
    <s v="Colombia"/>
    <x v="5"/>
    <n v="40700"/>
    <s v="Revenues - Third Parties"/>
    <m/>
    <s v="Storage Ambient (per Pallet)"/>
    <n v="2026"/>
    <n v="6"/>
    <s v="USD"/>
    <n v="2752.25"/>
    <n v="1"/>
    <n v="2752.25"/>
    <x v="3"/>
    <m/>
    <m/>
  </r>
  <r>
    <s v="MERCK"/>
    <s v="MK-9999-01A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9999-01A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ASTRAZENECA"/>
    <s v="D6972C00002"/>
    <x v="9"/>
    <s v="Colombia"/>
    <x v="0"/>
    <n v="40700"/>
    <s v="Revenues - Third Parties"/>
    <m/>
    <s v="Configuration of Temperature Monitoring Device"/>
    <n v="2026"/>
    <n v="6"/>
    <s v="USD"/>
    <n v="54"/>
    <n v="1"/>
    <n v="54"/>
    <x v="3"/>
    <m/>
    <m/>
  </r>
  <r>
    <s v="ASTRAZENECA"/>
    <s v="D6972C00002"/>
    <x v="9"/>
    <s v="Colombia"/>
    <x v="2"/>
    <n v="40700"/>
    <s v="Revenues - Third Parties"/>
    <m/>
    <s v="Freight - Shipments"/>
    <n v="2026"/>
    <n v="6"/>
    <s v="USD"/>
    <n v="1981.8"/>
    <n v="1"/>
    <n v="1981.8"/>
    <x v="3"/>
    <n v="1"/>
    <m/>
  </r>
  <r>
    <s v="ASTRAZENECA"/>
    <s v="D6972C00002"/>
    <x v="9"/>
    <s v="Colombia"/>
    <x v="0"/>
    <n v="40700"/>
    <s v="Revenues - Third Parties"/>
    <m/>
    <s v="Pick and Pack (Ambient)"/>
    <n v="2026"/>
    <n v="6"/>
    <s v="USD"/>
    <n v="630.54"/>
    <n v="1"/>
    <n v="630.54"/>
    <x v="3"/>
    <m/>
    <m/>
  </r>
  <r>
    <s v="ASTRAZENECA"/>
    <s v="D6972C00002"/>
    <x v="9"/>
    <s v="Colombia"/>
    <x v="0"/>
    <n v="40700"/>
    <s v="Revenues - Third Parties"/>
    <m/>
    <s v="Project Management Fee"/>
    <n v="2026"/>
    <n v="6"/>
    <s v="USD"/>
    <n v="370.92"/>
    <n v="1"/>
    <n v="370.92"/>
    <x v="3"/>
    <m/>
    <m/>
  </r>
  <r>
    <s v="ASTRAZENECA"/>
    <s v="D6972C00002"/>
    <x v="9"/>
    <s v="Colombia"/>
    <x v="5"/>
    <n v="40700"/>
    <s v="Revenues - Third Parties"/>
    <m/>
    <s v="Storage Ambient (per Pallet)"/>
    <n v="2026"/>
    <n v="6"/>
    <s v="USD"/>
    <n v="234.92"/>
    <n v="1"/>
    <n v="234.92"/>
    <x v="3"/>
    <m/>
    <m/>
  </r>
  <r>
    <s v="MERCK"/>
    <s v="MK-5684-003"/>
    <x v="2"/>
    <s v="Colombia"/>
    <x v="2"/>
    <n v="40700"/>
    <s v="Revenues - Third Parties"/>
    <m/>
    <s v="Freight - Shipments"/>
    <n v="2026"/>
    <n v="6"/>
    <s v="USD"/>
    <n v="1679.73"/>
    <n v="1"/>
    <n v="1679.73"/>
    <x v="3"/>
    <n v="1"/>
    <m/>
  </r>
  <r>
    <s v="MERCK"/>
    <s v="MK-5684-003"/>
    <x v="2"/>
    <s v="Colombia"/>
    <x v="0"/>
    <n v="40700"/>
    <s v="Revenues - Third Parties"/>
    <m/>
    <s v="Insulated shipper - Credo S22 - 12L (Leasing)"/>
    <n v="2026"/>
    <n v="6"/>
    <s v="USD"/>
    <n v="710.32"/>
    <n v="1"/>
    <n v="710.32"/>
    <x v="3"/>
    <n v="1"/>
    <m/>
  </r>
  <r>
    <s v="MERCK"/>
    <s v="MK-5684-003"/>
    <x v="2"/>
    <s v="Colombia"/>
    <x v="0"/>
    <n v="40700"/>
    <s v="Revenues - Third Parties"/>
    <m/>
    <s v="Pick and Pack (Controlled Ambient)"/>
    <n v="2026"/>
    <n v="6"/>
    <s v="USD"/>
    <n v="477.12"/>
    <n v="1"/>
    <n v="477.12"/>
    <x v="3"/>
    <m/>
    <m/>
  </r>
  <r>
    <s v="MERCK"/>
    <s v="MK-5684-00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5684-003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5684-003"/>
    <x v="2"/>
    <s v="Colombia"/>
    <x v="5"/>
    <n v="40700"/>
    <s v="Revenues - Third Parties"/>
    <m/>
    <s v="Storage Ambient (per Pallet)"/>
    <n v="2026"/>
    <n v="6"/>
    <s v="USD"/>
    <n v="1871.53"/>
    <n v="1"/>
    <n v="1871.53"/>
    <x v="3"/>
    <m/>
    <m/>
  </r>
  <r>
    <s v="OTH CUST"/>
    <s v="HZNP-HZN-1116-201"/>
    <x v="24"/>
    <s v="Colombia"/>
    <x v="2"/>
    <n v="40700"/>
    <s v="Revenues - Third Parties"/>
    <m/>
    <s v="Freight - Returns"/>
    <n v="2026"/>
    <n v="6"/>
    <s v="USD"/>
    <n v="585.25"/>
    <n v="1"/>
    <n v="585.25"/>
    <x v="3"/>
    <n v="1"/>
    <m/>
  </r>
  <r>
    <s v="OTH CUST"/>
    <s v="HZNP-HZN-1116-201"/>
    <x v="24"/>
    <s v="Colombia"/>
    <x v="0"/>
    <n v="40700"/>
    <s v="Revenues - Third Parties"/>
    <m/>
    <s v="Project Management Fee"/>
    <n v="2026"/>
    <n v="6"/>
    <s v="USD"/>
    <n v="775.66"/>
    <n v="1"/>
    <n v="775.66"/>
    <x v="3"/>
    <m/>
    <m/>
  </r>
  <r>
    <s v="OTH CUST"/>
    <s v="HZNP-HZN-1116-201"/>
    <x v="24"/>
    <s v="Colombia"/>
    <x v="4"/>
    <n v="40700"/>
    <s v="Revenues - Third Parties"/>
    <m/>
    <s v="Reconciliation of Returns (per Hour)"/>
    <n v="2026"/>
    <n v="6"/>
    <s v="USD"/>
    <n v="275.8"/>
    <n v="1"/>
    <n v="275.8"/>
    <x v="3"/>
    <m/>
    <m/>
  </r>
  <r>
    <s v="OTH CUST"/>
    <s v="HZNP-HZN-1116-201"/>
    <x v="24"/>
    <s v="Colombia"/>
    <x v="4"/>
    <n v="40700"/>
    <s v="Revenues - Third Parties"/>
    <m/>
    <s v="Returns Receipt (per Receipt)"/>
    <n v="2026"/>
    <n v="6"/>
    <s v="USD"/>
    <n v="689.52"/>
    <n v="1"/>
    <n v="689.52"/>
    <x v="3"/>
    <m/>
    <m/>
  </r>
  <r>
    <s v="OTH CUST"/>
    <s v="HZNP-HZN-1116-201"/>
    <x v="24"/>
    <s v="Colombia"/>
    <x v="5"/>
    <n v="40700"/>
    <s v="Revenues - Third Parties"/>
    <m/>
    <s v="Storage Refrigerated (per Shelf)"/>
    <n v="2026"/>
    <n v="6"/>
    <s v="USD"/>
    <n v="1551.36"/>
    <n v="1"/>
    <n v="1551.36"/>
    <x v="3"/>
    <m/>
    <m/>
  </r>
  <r>
    <s v="MERCK"/>
    <s v="MK-2870-015"/>
    <x v="2"/>
    <s v="Colombia"/>
    <x v="2"/>
    <n v="40700"/>
    <s v="Revenues - Third Parties"/>
    <m/>
    <s v="Freight - Shipments"/>
    <n v="2026"/>
    <n v="6"/>
    <s v="USD"/>
    <n v="315.24"/>
    <n v="1"/>
    <n v="315.24"/>
    <x v="3"/>
    <n v="1"/>
    <m/>
  </r>
  <r>
    <s v="MERCK"/>
    <s v="MK-2870-015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2870-015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MK-2870-015"/>
    <x v="2"/>
    <s v="Colombia"/>
    <x v="0"/>
    <n v="40700"/>
    <s v="Revenues - Third Parties"/>
    <m/>
    <s v="Pick and Pack (Controlled Ambient)"/>
    <n v="2026"/>
    <n v="6"/>
    <s v="USD"/>
    <n v="119.28"/>
    <n v="1"/>
    <n v="119.28"/>
    <x v="3"/>
    <m/>
    <m/>
  </r>
  <r>
    <s v="MERCK"/>
    <s v="MK-2870-015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MK-2870-015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15"/>
    <x v="2"/>
    <s v="Colombia"/>
    <x v="5"/>
    <n v="40700"/>
    <s v="Revenues - Third Parties"/>
    <m/>
    <s v="Storage Ambient (per Pallet)"/>
    <n v="2026"/>
    <n v="6"/>
    <s v="USD"/>
    <n v="1100.9000000000001"/>
    <n v="1"/>
    <n v="1100.9000000000001"/>
    <x v="3"/>
    <m/>
    <m/>
  </r>
  <r>
    <s v="MERCK"/>
    <s v="MK-2870-015"/>
    <x v="2"/>
    <s v="Colombia"/>
    <x v="5"/>
    <n v="40700"/>
    <s v="Revenues - Third Parties"/>
    <m/>
    <s v="Storage Refrigerated (per Shelf)"/>
    <n v="2026"/>
    <n v="6"/>
    <s v="USD"/>
    <n v="990.84"/>
    <n v="1"/>
    <n v="990.84"/>
    <x v="3"/>
    <m/>
    <m/>
  </r>
  <r>
    <s v="MERCK"/>
    <s v="MK-2870-009"/>
    <x v="2"/>
    <s v="Colombia"/>
    <x v="2"/>
    <n v="40700"/>
    <s v="Revenues - Third Parties"/>
    <m/>
    <s v="Freight - Shipments"/>
    <n v="2026"/>
    <n v="6"/>
    <s v="USD"/>
    <n v="1522.71"/>
    <n v="1"/>
    <n v="1522.71"/>
    <x v="3"/>
    <n v="1"/>
    <m/>
  </r>
  <r>
    <s v="MERCK"/>
    <s v="MK-2870-009"/>
    <x v="2"/>
    <s v="Colombia"/>
    <x v="0"/>
    <n v="40700"/>
    <s v="Revenues - Third Parties"/>
    <m/>
    <s v="Insulated shipper - Credo S22 - 12L (Leasing)"/>
    <n v="2026"/>
    <n v="6"/>
    <s v="USD"/>
    <n v="355.16"/>
    <n v="1"/>
    <n v="355.16"/>
    <x v="3"/>
    <n v="1"/>
    <m/>
  </r>
  <r>
    <s v="MERCK"/>
    <s v="MK-2870-009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MK-2870-009"/>
    <x v="2"/>
    <s v="Colombia"/>
    <x v="0"/>
    <n v="40700"/>
    <s v="Revenues - Third Parties"/>
    <m/>
    <s v="Pick and Pack (Controlled Ambient)"/>
    <n v="2026"/>
    <n v="6"/>
    <s v="USD"/>
    <n v="238.56"/>
    <n v="1"/>
    <n v="238.56"/>
    <x v="3"/>
    <m/>
    <m/>
  </r>
  <r>
    <s v="MERCK"/>
    <s v="MK-2870-009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MK-2870-009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09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MK-2870-009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2870-009"/>
    <x v="2"/>
    <s v="Colombia"/>
    <x v="5"/>
    <n v="40700"/>
    <s v="Revenues - Third Parties"/>
    <m/>
    <s v="Storage Refrigerated (per Shelf)"/>
    <n v="2026"/>
    <n v="6"/>
    <s v="USD"/>
    <n v="1321.12"/>
    <n v="1"/>
    <n v="1321.12"/>
    <x v="3"/>
    <m/>
    <m/>
  </r>
  <r>
    <s v="MERCK"/>
    <s v="MK-0616-019"/>
    <x v="2"/>
    <s v="Colombia"/>
    <x v="2"/>
    <n v="40700"/>
    <s v="Revenues - Third Parties"/>
    <m/>
    <s v="Freight - Shipments"/>
    <n v="2026"/>
    <n v="6"/>
    <s v="USD"/>
    <n v="508.9"/>
    <n v="1"/>
    <n v="508.9"/>
    <x v="3"/>
    <n v="1"/>
    <m/>
  </r>
  <r>
    <s v="MERCK"/>
    <s v="MK-0616-019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0616-019"/>
    <x v="2"/>
    <s v="Colombia"/>
    <x v="0"/>
    <n v="40700"/>
    <s v="Revenues - Third Parties"/>
    <m/>
    <s v="Pick and Pack (Controlled Ambient)"/>
    <n v="2026"/>
    <n v="6"/>
    <s v="USD"/>
    <n v="119.28"/>
    <n v="1"/>
    <n v="119.28"/>
    <x v="3"/>
    <m/>
    <m/>
  </r>
  <r>
    <s v="MERCK"/>
    <s v="MK-0616-019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0616-019"/>
    <x v="2"/>
    <s v="Colombia"/>
    <x v="5"/>
    <n v="40700"/>
    <s v="Revenues - Third Parties"/>
    <m/>
    <s v="Storage Ambient (per Pallet)"/>
    <n v="2026"/>
    <n v="6"/>
    <s v="USD"/>
    <n v="110.09"/>
    <n v="1"/>
    <n v="110.09"/>
    <x v="3"/>
    <m/>
    <m/>
  </r>
  <r>
    <s v="OTH CUST"/>
    <s v="GB002-3102"/>
    <x v="22"/>
    <s v="Colombia"/>
    <x v="2"/>
    <n v="40700"/>
    <s v="Revenues - Third Parties"/>
    <m/>
    <s v="Freight - Returns"/>
    <n v="2026"/>
    <n v="6"/>
    <s v="USD"/>
    <n v="157.02000000000001"/>
    <n v="1"/>
    <n v="157.02000000000001"/>
    <x v="3"/>
    <n v="1"/>
    <m/>
  </r>
  <r>
    <s v="OTH CUST"/>
    <s v="GB002-3102"/>
    <x v="22"/>
    <s v="Colombia"/>
    <x v="2"/>
    <n v="40700"/>
    <s v="Revenues - Third Parties"/>
    <m/>
    <s v="Freight - Shipments"/>
    <n v="2026"/>
    <n v="6"/>
    <s v="USD"/>
    <n v="314.04000000000002"/>
    <n v="1"/>
    <n v="314.04000000000002"/>
    <x v="3"/>
    <n v="1"/>
    <m/>
  </r>
  <r>
    <s v="OTH CUST"/>
    <s v="GB002-3102"/>
    <x v="22"/>
    <s v="Colombia"/>
    <x v="0"/>
    <n v="40700"/>
    <s v="Revenues - Third Parties"/>
    <m/>
    <s v="Insulated shipper - Credo S22 - 12L (Leasing)"/>
    <n v="2026"/>
    <n v="6"/>
    <s v="USD"/>
    <n v="461.52"/>
    <n v="1"/>
    <n v="461.52"/>
    <x v="3"/>
    <n v="1"/>
    <m/>
  </r>
  <r>
    <s v="OTH CUST"/>
    <s v="GB002-3102"/>
    <x v="22"/>
    <s v="Colombia"/>
    <x v="0"/>
    <n v="40700"/>
    <s v="Revenues - Third Parties"/>
    <m/>
    <s v="Pick and Pack (Controlled Ambient)"/>
    <n v="2026"/>
    <n v="6"/>
    <s v="USD"/>
    <n v="591.4"/>
    <n v="1"/>
    <n v="591.4"/>
    <x v="3"/>
    <m/>
    <m/>
  </r>
  <r>
    <s v="OTH CUST"/>
    <s v="GB002-3102"/>
    <x v="22"/>
    <s v="Colombia"/>
    <x v="0"/>
    <n v="40700"/>
    <s v="Revenues - Third Parties"/>
    <m/>
    <s v="Project Management Fee"/>
    <n v="2026"/>
    <n v="6"/>
    <s v="USD"/>
    <n v="1398.53"/>
    <n v="1"/>
    <n v="1398.53"/>
    <x v="3"/>
    <m/>
    <m/>
  </r>
  <r>
    <s v="OTH CUST"/>
    <s v="GB002-3102"/>
    <x v="22"/>
    <s v="Colombia"/>
    <x v="5"/>
    <n v="40700"/>
    <s v="Revenues - Third Parties"/>
    <m/>
    <s v="Storage Ambient (per Shelf)"/>
    <n v="2026"/>
    <n v="6"/>
    <s v="USD"/>
    <n v="816.45"/>
    <n v="1"/>
    <n v="816.45"/>
    <x v="3"/>
    <m/>
    <m/>
  </r>
  <r>
    <s v="OTH CUST"/>
    <s v="GB002-3102"/>
    <x v="22"/>
    <s v="Colombia"/>
    <x v="0"/>
    <n v="40700"/>
    <s v="Revenues - Third Parties"/>
    <m/>
    <s v="Temperature Monitoring Device (Ambient)"/>
    <n v="2026"/>
    <n v="6"/>
    <s v="USD"/>
    <n v="230.76"/>
    <n v="1"/>
    <n v="230.76"/>
    <x v="3"/>
    <n v="1"/>
    <m/>
  </r>
  <r>
    <s v="MERCK"/>
    <s v="MK-4482-02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4482-023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2870-023"/>
    <x v="2"/>
    <s v="Colombia"/>
    <x v="2"/>
    <n v="40700"/>
    <s v="Revenues - Third Parties"/>
    <m/>
    <s v="Freight - Shipments"/>
    <n v="2026"/>
    <n v="6"/>
    <s v="USD"/>
    <n v="2193.8200000000002"/>
    <n v="1"/>
    <n v="2193.8200000000002"/>
    <x v="3"/>
    <n v="1"/>
    <m/>
  </r>
  <r>
    <s v="MERCK"/>
    <s v="MK-2870-023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2870-023"/>
    <x v="2"/>
    <s v="Colombia"/>
    <x v="0"/>
    <n v="40700"/>
    <s v="Revenues - Third Parties"/>
    <m/>
    <s v="Insulated shipper - Credo S4 - 12L (Leasing)"/>
    <n v="2026"/>
    <n v="6"/>
    <s v="USD"/>
    <n v="680.96"/>
    <n v="1"/>
    <n v="680.96"/>
    <x v="3"/>
    <n v="1"/>
    <m/>
  </r>
  <r>
    <s v="MERCK"/>
    <s v="MK-2870-023"/>
    <x v="2"/>
    <s v="Colombia"/>
    <x v="0"/>
    <n v="40700"/>
    <s v="Revenues - Third Parties"/>
    <m/>
    <s v="Pick and Pack (Controlled Ambient)"/>
    <n v="2026"/>
    <n v="6"/>
    <s v="USD"/>
    <n v="119.28"/>
    <n v="1"/>
    <n v="119.28"/>
    <x v="3"/>
    <m/>
    <m/>
  </r>
  <r>
    <s v="MERCK"/>
    <s v="MK-2870-023"/>
    <x v="2"/>
    <s v="Colombia"/>
    <x v="0"/>
    <n v="40700"/>
    <s v="Revenues - Third Parties"/>
    <m/>
    <s v="Pick and Pack (Refrigerated)"/>
    <n v="2026"/>
    <n v="6"/>
    <s v="USD"/>
    <n v="572.52"/>
    <n v="1"/>
    <n v="572.52"/>
    <x v="3"/>
    <m/>
    <m/>
  </r>
  <r>
    <s v="MERCK"/>
    <s v="MK-2870-02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23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2870-023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MK-2870-010"/>
    <x v="2"/>
    <s v="Colombia"/>
    <x v="2"/>
    <n v="40700"/>
    <s v="Revenues - Third Parties"/>
    <m/>
    <s v="Freight - Shipments"/>
    <n v="2026"/>
    <n v="6"/>
    <s v="USD"/>
    <n v="8381.0400000000009"/>
    <n v="1"/>
    <n v="8381.0400000000009"/>
    <x v="3"/>
    <n v="1"/>
    <m/>
  </r>
  <r>
    <s v="MERCK"/>
    <s v="MK-2870-010"/>
    <x v="2"/>
    <s v="Colombia"/>
    <x v="0"/>
    <n v="40700"/>
    <s v="Revenues - Third Parties"/>
    <m/>
    <s v="Insulated shipper - Credo S22 - 12L (Leasing)"/>
    <n v="2026"/>
    <n v="6"/>
    <s v="USD"/>
    <n v="2130.96"/>
    <n v="1"/>
    <n v="2130.96"/>
    <x v="3"/>
    <n v="1"/>
    <m/>
  </r>
  <r>
    <s v="MERCK"/>
    <s v="MK-2870-010"/>
    <x v="2"/>
    <s v="Colombia"/>
    <x v="0"/>
    <n v="40700"/>
    <s v="Revenues - Third Parties"/>
    <m/>
    <s v="Insulated shipper - Credo S4 - 12L (Leasing)"/>
    <n v="2026"/>
    <n v="6"/>
    <s v="USD"/>
    <n v="1191.68"/>
    <n v="1"/>
    <n v="1191.68"/>
    <x v="3"/>
    <n v="1"/>
    <m/>
  </r>
  <r>
    <s v="MERCK"/>
    <s v="MK-2870-010"/>
    <x v="2"/>
    <s v="Colombia"/>
    <x v="0"/>
    <n v="40700"/>
    <s v="Revenues - Third Parties"/>
    <m/>
    <s v="Insulated shipper - Credo S4 - 28L (Leasing)"/>
    <n v="2026"/>
    <n v="6"/>
    <s v="USD"/>
    <n v="211.8"/>
    <n v="1"/>
    <n v="211.8"/>
    <x v="3"/>
    <n v="1"/>
    <m/>
  </r>
  <r>
    <s v="MERCK"/>
    <s v="MK-2870-010"/>
    <x v="2"/>
    <s v="Colombia"/>
    <x v="0"/>
    <n v="40700"/>
    <s v="Revenues - Third Parties"/>
    <m/>
    <s v="Pick and Pack (Controlled Ambient)"/>
    <n v="2026"/>
    <n v="6"/>
    <s v="USD"/>
    <n v="1192.8"/>
    <n v="1"/>
    <n v="1192.8"/>
    <x v="3"/>
    <m/>
    <m/>
  </r>
  <r>
    <s v="MERCK"/>
    <s v="MK-2870-010"/>
    <x v="2"/>
    <s v="Colombia"/>
    <x v="0"/>
    <n v="40700"/>
    <s v="Revenues - Third Parties"/>
    <m/>
    <s v="Pick and Pack (Refrigerated)"/>
    <n v="2026"/>
    <n v="6"/>
    <s v="USD"/>
    <n v="1145.04"/>
    <n v="1"/>
    <n v="1145.04"/>
    <x v="3"/>
    <m/>
    <m/>
  </r>
  <r>
    <s v="MERCK"/>
    <s v="MK-2870-010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10"/>
    <x v="2"/>
    <s v="Colombia"/>
    <x v="5"/>
    <n v="40700"/>
    <s v="Revenues - Third Parties"/>
    <m/>
    <s v="Storage Ambient (per Pallet)"/>
    <n v="2026"/>
    <n v="6"/>
    <s v="USD"/>
    <n v="440.36"/>
    <n v="1"/>
    <n v="440.36"/>
    <x v="3"/>
    <m/>
    <m/>
  </r>
  <r>
    <s v="MERCK"/>
    <s v="MK-2870-010"/>
    <x v="2"/>
    <s v="Colombia"/>
    <x v="5"/>
    <n v="40700"/>
    <s v="Revenues - Third Parties"/>
    <m/>
    <s v="Storage Refrigerated (per Shelf)"/>
    <n v="2026"/>
    <n v="6"/>
    <s v="USD"/>
    <n v="1651.4"/>
    <n v="1"/>
    <n v="1651.4"/>
    <x v="3"/>
    <m/>
    <m/>
  </r>
  <r>
    <s v="MERCK"/>
    <s v="MK-2870-020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20"/>
    <x v="2"/>
    <s v="Colombia"/>
    <x v="5"/>
    <n v="40700"/>
    <s v="Revenues - Third Parties"/>
    <m/>
    <s v="Storage Ambient (per Pallet)"/>
    <n v="2026"/>
    <n v="6"/>
    <s v="USD"/>
    <n v="440.36"/>
    <n v="1"/>
    <n v="440.36"/>
    <x v="3"/>
    <m/>
    <m/>
  </r>
  <r>
    <s v="MERCK"/>
    <s v="MK-2870-020"/>
    <x v="2"/>
    <s v="Colombia"/>
    <x v="5"/>
    <n v="40700"/>
    <s v="Revenues - Third Parties"/>
    <m/>
    <s v="Storage Refrigerated (per Shelf)"/>
    <n v="2026"/>
    <n v="6"/>
    <s v="USD"/>
    <n v="1321.12"/>
    <n v="1"/>
    <n v="1321.12"/>
    <x v="3"/>
    <m/>
    <m/>
  </r>
  <r>
    <s v="MERCK"/>
    <s v="V940-009"/>
    <x v="2"/>
    <s v="Colombia"/>
    <x v="2"/>
    <n v="40700"/>
    <s v="Revenues - Third Parties"/>
    <m/>
    <s v="Freight - Shipments"/>
    <n v="2026"/>
    <n v="6"/>
    <s v="USD"/>
    <n v="316.44"/>
    <n v="1"/>
    <n v="316.44"/>
    <x v="3"/>
    <n v="1"/>
    <m/>
  </r>
  <r>
    <s v="MERCK"/>
    <s v="V940-009"/>
    <x v="2"/>
    <s v="Colombia"/>
    <x v="0"/>
    <n v="40700"/>
    <s v="Revenues - Third Parties"/>
    <m/>
    <s v="Insulated shipper - Credo S4 - 12L (Leasing)"/>
    <n v="2026"/>
    <n v="6"/>
    <s v="USD"/>
    <n v="340.48"/>
    <n v="1"/>
    <n v="340.48"/>
    <x v="3"/>
    <n v="1"/>
    <m/>
  </r>
  <r>
    <s v="MERCK"/>
    <s v="V940-009"/>
    <x v="2"/>
    <s v="Colombia"/>
    <x v="0"/>
    <n v="40700"/>
    <s v="Revenues - Third Parties"/>
    <m/>
    <s v="Pick and Pack (Refrigerated)"/>
    <n v="2026"/>
    <n v="6"/>
    <s v="USD"/>
    <n v="286.26"/>
    <n v="1"/>
    <n v="286.26"/>
    <x v="3"/>
    <m/>
    <m/>
  </r>
  <r>
    <s v="MERCK"/>
    <s v="V940-009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V940-009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J &amp; J"/>
    <s v="42847922MDD3003"/>
    <x v="1"/>
    <s v="Colombia"/>
    <x v="2"/>
    <n v="40700"/>
    <s v="Revenues - Third Parties"/>
    <m/>
    <s v="Freight - Shipments"/>
    <n v="2026"/>
    <n v="6"/>
    <s v="USD"/>
    <n v="1796.49"/>
    <n v="1"/>
    <n v="1796.49"/>
    <x v="3"/>
    <n v="1"/>
    <m/>
  </r>
  <r>
    <s v="J &amp; J"/>
    <s v="42847922MDD3003"/>
    <x v="1"/>
    <s v="Colombia"/>
    <x v="0"/>
    <n v="40700"/>
    <s v="Revenues - Third Parties"/>
    <m/>
    <s v="Pick and Pack (Ambient)"/>
    <n v="2026"/>
    <n v="6"/>
    <s v="USD"/>
    <n v="709.59839999999997"/>
    <n v="1"/>
    <n v="709.59839999999997"/>
    <x v="3"/>
    <m/>
    <m/>
  </r>
  <r>
    <s v="J &amp; J"/>
    <s v="42847922MDD3003"/>
    <x v="1"/>
    <s v="Colombia"/>
    <x v="0"/>
    <n v="40700"/>
    <s v="Revenues - Third Parties"/>
    <m/>
    <s v="Project Management Fee"/>
    <n v="2026"/>
    <n v="6"/>
    <s v="USD"/>
    <n v="500.35124999999999"/>
    <n v="1"/>
    <n v="500.35124999999999"/>
    <x v="3"/>
    <m/>
    <m/>
  </r>
  <r>
    <s v="J &amp; J"/>
    <s v="42847922MDD3003"/>
    <x v="1"/>
    <s v="Colombia"/>
    <x v="5"/>
    <n v="40700"/>
    <s v="Revenues - Third Parties"/>
    <m/>
    <s v="Storage Ambient (per Shelf)"/>
    <n v="2026"/>
    <n v="6"/>
    <s v="USD"/>
    <n v="568.5653749999999"/>
    <n v="1"/>
    <n v="568.5653749999999"/>
    <x v="3"/>
    <m/>
    <m/>
  </r>
  <r>
    <s v="MERCK"/>
    <s v="MK-6482-029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6482-029"/>
    <x v="2"/>
    <s v="Colombia"/>
    <x v="5"/>
    <n v="40700"/>
    <s v="Revenues - Third Parties"/>
    <m/>
    <s v="Storage Ambient (per Pallet)"/>
    <n v="2026"/>
    <n v="6"/>
    <s v="USD"/>
    <n v="110.09"/>
    <n v="1"/>
    <n v="110.09"/>
    <x v="3"/>
    <m/>
    <m/>
  </r>
  <r>
    <s v="MERCK"/>
    <s v="MK-6024-017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6024-017"/>
    <x v="2"/>
    <s v="Colombia"/>
    <x v="5"/>
    <n v="40700"/>
    <s v="Revenues - Third Parties"/>
    <m/>
    <s v="Storage Refrigerated (per Shelf)"/>
    <n v="2026"/>
    <n v="6"/>
    <s v="USD"/>
    <n v="1486.26"/>
    <n v="1"/>
    <n v="1486.26"/>
    <x v="3"/>
    <m/>
    <m/>
  </r>
  <r>
    <s v="MERCK"/>
    <s v="MK-1084-007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84-007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1084-007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MERCK"/>
    <s v="MK-1084-007"/>
    <x v="2"/>
    <s v="Colombia"/>
    <x v="5"/>
    <n v="40700"/>
    <s v="Revenues - Third Parties"/>
    <m/>
    <s v="Storage Ambient (per Pallet)"/>
    <n v="2026"/>
    <n v="6"/>
    <s v="USD"/>
    <n v="220.18"/>
    <n v="1"/>
    <n v="220.18"/>
    <x v="3"/>
    <m/>
    <m/>
  </r>
  <r>
    <s v="GSK"/>
    <s v="VNS20-002 (CAM)"/>
    <x v="25"/>
    <s v="Colombia"/>
    <x v="0"/>
    <n v="40700"/>
    <s v="Revenues - Third Parties"/>
    <m/>
    <s v="Project Management Fee"/>
    <n v="2026"/>
    <n v="6"/>
    <s v="USD"/>
    <n v="1034.0899999999999"/>
    <n v="1"/>
    <n v="1195.0254266999998"/>
    <x v="3"/>
    <m/>
    <m/>
  </r>
  <r>
    <s v="GSK"/>
    <s v="VNS20-002 (CAM)"/>
    <x v="25"/>
    <s v="Colombia"/>
    <x v="5"/>
    <n v="40700"/>
    <s v="Revenues - Third Parties"/>
    <m/>
    <s v="Storage Ambient (per Shelf)"/>
    <n v="2026"/>
    <n v="6"/>
    <s v="USD"/>
    <n v="127.5"/>
    <n v="1"/>
    <n v="147.342825"/>
    <x v="3"/>
    <m/>
    <m/>
  </r>
  <r>
    <s v="MERCK"/>
    <s v="MK-2140-010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140-010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MK-2870-011"/>
    <x v="2"/>
    <s v="Colombia"/>
    <x v="2"/>
    <n v="40700"/>
    <s v="Revenues - Third Parties"/>
    <m/>
    <s v="Freight - Shipments"/>
    <n v="2026"/>
    <n v="6"/>
    <s v="USD"/>
    <n v="2639.61"/>
    <n v="1"/>
    <n v="2639.61"/>
    <x v="3"/>
    <n v="1"/>
    <m/>
  </r>
  <r>
    <s v="MERCK"/>
    <s v="MK-2870-011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2870-011"/>
    <x v="2"/>
    <s v="Colombia"/>
    <x v="0"/>
    <n v="40700"/>
    <s v="Revenues - Third Parties"/>
    <m/>
    <s v="Insulated shipper - Credo S22 - 28L (Leasing)"/>
    <n v="2026"/>
    <n v="6"/>
    <s v="USD"/>
    <n v="233.81"/>
    <n v="1"/>
    <n v="233.81"/>
    <x v="3"/>
    <n v="1"/>
    <m/>
  </r>
  <r>
    <s v="MERCK"/>
    <s v="MK-2870-011"/>
    <x v="2"/>
    <s v="Colombia"/>
    <x v="0"/>
    <n v="40700"/>
    <s v="Revenues - Third Parties"/>
    <m/>
    <s v="Insulated shipper - Credo S4 - 12L (Leasing)"/>
    <n v="2026"/>
    <n v="6"/>
    <s v="USD"/>
    <n v="1021.44"/>
    <n v="1"/>
    <n v="1021.44"/>
    <x v="3"/>
    <n v="1"/>
    <m/>
  </r>
  <r>
    <s v="MERCK"/>
    <s v="MK-2870-011"/>
    <x v="2"/>
    <s v="Colombia"/>
    <x v="0"/>
    <n v="40700"/>
    <s v="Revenues - Third Parties"/>
    <m/>
    <s v="Pick and Pack (Controlled Ambient)"/>
    <n v="2026"/>
    <n v="6"/>
    <s v="USD"/>
    <n v="238.56"/>
    <n v="1"/>
    <n v="238.56"/>
    <x v="3"/>
    <m/>
    <m/>
  </r>
  <r>
    <s v="MERCK"/>
    <s v="MK-2870-011"/>
    <x v="2"/>
    <s v="Colombia"/>
    <x v="0"/>
    <n v="40700"/>
    <s v="Revenues - Third Parties"/>
    <m/>
    <s v="Pick and Pack (Refrigerated)"/>
    <n v="2026"/>
    <n v="6"/>
    <s v="USD"/>
    <n v="572.52"/>
    <n v="1"/>
    <n v="572.52"/>
    <x v="3"/>
    <m/>
    <m/>
  </r>
  <r>
    <s v="MERCK"/>
    <s v="MK-2870-01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11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MK-2870-011"/>
    <x v="2"/>
    <s v="Colombia"/>
    <x v="5"/>
    <n v="40700"/>
    <s v="Revenues - Third Parties"/>
    <m/>
    <s v="Storage Ambient (per Pallet)"/>
    <n v="2026"/>
    <n v="6"/>
    <s v="USD"/>
    <n v="220.18"/>
    <n v="1"/>
    <n v="220.18"/>
    <x v="3"/>
    <m/>
    <m/>
  </r>
  <r>
    <s v="MERCK"/>
    <s v="MK-2870-011"/>
    <x v="2"/>
    <s v="Colombia"/>
    <x v="5"/>
    <n v="40700"/>
    <s v="Revenues - Third Parties"/>
    <m/>
    <s v="Storage Refrigerated (per Shelf)"/>
    <n v="2026"/>
    <n v="6"/>
    <s v="USD"/>
    <n v="825.7"/>
    <n v="1"/>
    <n v="825.7"/>
    <x v="3"/>
    <m/>
    <m/>
  </r>
  <r>
    <s v="MERCK"/>
    <s v="MK-7962-024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962-024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V940-011"/>
    <x v="2"/>
    <s v="Colombia"/>
    <x v="2"/>
    <n v="40700"/>
    <s v="Revenues - Third Parties"/>
    <m/>
    <s v="Freight - Shipments"/>
    <n v="2026"/>
    <n v="6"/>
    <s v="USD"/>
    <n v="158.22"/>
    <n v="1"/>
    <n v="158.22"/>
    <x v="3"/>
    <n v="1"/>
    <m/>
  </r>
  <r>
    <s v="MERCK"/>
    <s v="V940-011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V940-011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V940-01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V940-011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V940-011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MK-9999-01C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9999-01C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MERCK"/>
    <s v="MK-1084-012"/>
    <x v="2"/>
    <s v="Colombia"/>
    <x v="2"/>
    <n v="40700"/>
    <s v="Revenues - Third Parties"/>
    <m/>
    <s v="Freight - Shipments"/>
    <n v="2026"/>
    <n v="6"/>
    <s v="USD"/>
    <n v="1170.83"/>
    <n v="1"/>
    <n v="1170.83"/>
    <x v="3"/>
    <n v="1"/>
    <m/>
  </r>
  <r>
    <s v="MERCK"/>
    <s v="MK-1084-012"/>
    <x v="2"/>
    <s v="Colombia"/>
    <x v="0"/>
    <n v="40700"/>
    <s v="Revenues - Third Parties"/>
    <m/>
    <s v="Insulated shipper - Credo S22 - 12L (Leasing)"/>
    <n v="2026"/>
    <n v="6"/>
    <s v="USD"/>
    <n v="532.74"/>
    <n v="1"/>
    <n v="532.74"/>
    <x v="3"/>
    <n v="1"/>
    <m/>
  </r>
  <r>
    <s v="MERCK"/>
    <s v="MK-1084-012"/>
    <x v="2"/>
    <s v="Colombia"/>
    <x v="0"/>
    <n v="40700"/>
    <s v="Revenues - Third Parties"/>
    <m/>
    <s v="Pick and Pack (Controlled Ambient)"/>
    <n v="2026"/>
    <n v="6"/>
    <s v="USD"/>
    <n v="357.84"/>
    <n v="1"/>
    <n v="357.84"/>
    <x v="3"/>
    <m/>
    <m/>
  </r>
  <r>
    <s v="MERCK"/>
    <s v="MK-1084-012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84-012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1084-012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MK-1084-012"/>
    <x v="2"/>
    <s v="Colombia"/>
    <x v="5"/>
    <n v="40700"/>
    <s v="Revenues - Third Parties"/>
    <m/>
    <s v="Storage Ambient (per Pallet)"/>
    <n v="2026"/>
    <n v="6"/>
    <s v="USD"/>
    <n v="440.36"/>
    <n v="1"/>
    <n v="440.36"/>
    <x v="3"/>
    <m/>
    <m/>
  </r>
  <r>
    <s v="MERCK"/>
    <s v="MK-1084-012"/>
    <x v="2"/>
    <s v="Colombia"/>
    <x v="5"/>
    <n v="40700"/>
    <s v="Revenues - Third Parties"/>
    <m/>
    <s v="Storage Refrigerated (per Shelf)"/>
    <n v="2026"/>
    <n v="6"/>
    <s v="USD"/>
    <n v="1155.98"/>
    <n v="1"/>
    <n v="1155.98"/>
    <x v="3"/>
    <m/>
    <m/>
  </r>
  <r>
    <s v="MERCK"/>
    <s v="MK-7962-031"/>
    <x v="2"/>
    <s v="Colombia"/>
    <x v="2"/>
    <n v="40700"/>
    <s v="Revenues - Third Parties"/>
    <m/>
    <s v="Freight - Shipments"/>
    <n v="2026"/>
    <n v="6"/>
    <s v="USD"/>
    <n v="508.9"/>
    <n v="1"/>
    <n v="508.9"/>
    <x v="3"/>
    <n v="1"/>
    <m/>
  </r>
  <r>
    <s v="MERCK"/>
    <s v="MK-7962-031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MK-7962-031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MK-7962-03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962-031"/>
    <x v="2"/>
    <s v="Colombia"/>
    <x v="5"/>
    <n v="40700"/>
    <s v="Revenues - Third Parties"/>
    <m/>
    <s v="Storage Refrigerated (per Shelf)"/>
    <n v="2026"/>
    <n v="6"/>
    <s v="USD"/>
    <n v="990.84"/>
    <n v="1"/>
    <n v="990.84"/>
    <x v="3"/>
    <m/>
    <m/>
  </r>
  <r>
    <s v="MERCK"/>
    <s v="MK-2400-001"/>
    <x v="2"/>
    <s v="Colombia"/>
    <x v="2"/>
    <n v="40700"/>
    <s v="Revenues - Third Parties"/>
    <m/>
    <s v="Freight - Shipments"/>
    <n v="2026"/>
    <n v="6"/>
    <s v="USD"/>
    <n v="7802.75"/>
    <n v="1"/>
    <n v="7802.75"/>
    <x v="3"/>
    <n v="1"/>
    <m/>
  </r>
  <r>
    <s v="MERCK"/>
    <s v="MK-2400-001"/>
    <x v="2"/>
    <s v="Colombia"/>
    <x v="0"/>
    <n v="40700"/>
    <s v="Revenues - Third Parties"/>
    <m/>
    <s v="Insulated shipper - Credo S22 - 12L (Leasing)"/>
    <n v="2026"/>
    <n v="6"/>
    <s v="USD"/>
    <n v="2308.54"/>
    <n v="1"/>
    <n v="2308.54"/>
    <x v="3"/>
    <n v="1"/>
    <m/>
  </r>
  <r>
    <s v="MERCK"/>
    <s v="MK-2400-001"/>
    <x v="2"/>
    <s v="Colombia"/>
    <x v="0"/>
    <n v="40700"/>
    <s v="Revenues - Third Parties"/>
    <m/>
    <s v="Insulated shipper - Credo S4 - 12L (Leasing)"/>
    <n v="2026"/>
    <n v="6"/>
    <s v="USD"/>
    <n v="1191.68"/>
    <n v="1"/>
    <n v="1191.68"/>
    <x v="3"/>
    <n v="1"/>
    <m/>
  </r>
  <r>
    <s v="MERCK"/>
    <s v="MK-2400-001"/>
    <x v="2"/>
    <s v="Colombia"/>
    <x v="0"/>
    <n v="40700"/>
    <s v="Revenues - Third Parties"/>
    <m/>
    <s v="Insulated shipper - Credo S4 - 28L (Leasing)"/>
    <n v="2026"/>
    <n v="6"/>
    <s v="USD"/>
    <n v="211.8"/>
    <n v="1"/>
    <n v="211.8"/>
    <x v="3"/>
    <n v="1"/>
    <m/>
  </r>
  <r>
    <s v="MERCK"/>
    <s v="MK-2400-001"/>
    <x v="2"/>
    <s v="Colombia"/>
    <x v="0"/>
    <n v="40700"/>
    <s v="Revenues - Third Parties"/>
    <m/>
    <s v="Pick and Pack (Controlled Ambient)"/>
    <n v="2026"/>
    <n v="6"/>
    <s v="USD"/>
    <n v="1550.64"/>
    <n v="1"/>
    <n v="1550.64"/>
    <x v="3"/>
    <m/>
    <m/>
  </r>
  <r>
    <s v="MERCK"/>
    <s v="MK-2400-001"/>
    <x v="2"/>
    <s v="Colombia"/>
    <x v="0"/>
    <n v="40700"/>
    <s v="Revenues - Third Parties"/>
    <m/>
    <s v="Pick and Pack (Refrigerated)"/>
    <n v="2026"/>
    <n v="6"/>
    <s v="USD"/>
    <n v="1145.04"/>
    <n v="1"/>
    <n v="1145.04"/>
    <x v="3"/>
    <m/>
    <m/>
  </r>
  <r>
    <s v="MERCK"/>
    <s v="MK-2400-00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400-001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2400-001"/>
    <x v="2"/>
    <s v="Colombia"/>
    <x v="5"/>
    <n v="40700"/>
    <s v="Revenues - Third Parties"/>
    <m/>
    <s v="Storage Ambient (per Pallet)"/>
    <n v="2026"/>
    <n v="6"/>
    <s v="USD"/>
    <n v="660.54"/>
    <n v="1"/>
    <n v="660.54"/>
    <x v="3"/>
    <m/>
    <m/>
  </r>
  <r>
    <s v="MERCK"/>
    <s v="MK-2870-033"/>
    <x v="2"/>
    <s v="Colombia"/>
    <x v="2"/>
    <n v="40700"/>
    <s v="Revenues - Third Parties"/>
    <m/>
    <s v="Freight - Shipments"/>
    <n v="2026"/>
    <n v="6"/>
    <s v="USD"/>
    <n v="5045.58"/>
    <n v="1"/>
    <n v="5045.58"/>
    <x v="3"/>
    <n v="1"/>
    <m/>
  </r>
  <r>
    <s v="MERCK"/>
    <s v="MK-2870-033"/>
    <x v="2"/>
    <s v="Colombia"/>
    <x v="0"/>
    <n v="40700"/>
    <s v="Revenues - Third Parties"/>
    <m/>
    <s v="Insulated shipper - Credo S22 - 12L (Leasing)"/>
    <n v="2026"/>
    <n v="6"/>
    <s v="USD"/>
    <n v="1065.48"/>
    <n v="1"/>
    <n v="1065.48"/>
    <x v="3"/>
    <n v="1"/>
    <m/>
  </r>
  <r>
    <s v="MERCK"/>
    <s v="MK-2870-033"/>
    <x v="2"/>
    <s v="Colombia"/>
    <x v="0"/>
    <n v="40700"/>
    <s v="Revenues - Third Parties"/>
    <m/>
    <s v="Insulated shipper - Credo S4 - 12L (Leasing)"/>
    <n v="2026"/>
    <n v="6"/>
    <s v="USD"/>
    <n v="1021.44"/>
    <n v="1"/>
    <n v="1021.44"/>
    <x v="3"/>
    <n v="1"/>
    <m/>
  </r>
  <r>
    <s v="MERCK"/>
    <s v="MK-2870-033"/>
    <x v="2"/>
    <s v="Colombia"/>
    <x v="0"/>
    <n v="40700"/>
    <s v="Revenues - Third Parties"/>
    <m/>
    <s v="Pick and Pack (Controlled Ambient)"/>
    <n v="2026"/>
    <n v="6"/>
    <s v="USD"/>
    <n v="715.68"/>
    <n v="1"/>
    <n v="715.68"/>
    <x v="3"/>
    <m/>
    <m/>
  </r>
  <r>
    <s v="MERCK"/>
    <s v="MK-2870-033"/>
    <x v="2"/>
    <s v="Colombia"/>
    <x v="0"/>
    <n v="40700"/>
    <s v="Revenues - Third Parties"/>
    <m/>
    <s v="Pick and Pack (Refrigerated)"/>
    <n v="2026"/>
    <n v="6"/>
    <s v="USD"/>
    <n v="858.78"/>
    <n v="1"/>
    <n v="858.78"/>
    <x v="3"/>
    <m/>
    <m/>
  </r>
  <r>
    <s v="MERCK"/>
    <s v="MK-2870-03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33"/>
    <x v="2"/>
    <s v="Colombia"/>
    <x v="5"/>
    <n v="40700"/>
    <s v="Revenues - Third Parties"/>
    <m/>
    <s v="Storage Ambient (per Pallet)"/>
    <n v="2026"/>
    <n v="6"/>
    <s v="USD"/>
    <n v="880.72"/>
    <n v="1"/>
    <n v="880.72"/>
    <x v="3"/>
    <m/>
    <m/>
  </r>
  <r>
    <s v="MERCK"/>
    <s v="MK-2870-033"/>
    <x v="2"/>
    <s v="Colombia"/>
    <x v="5"/>
    <n v="40700"/>
    <s v="Revenues - Third Parties"/>
    <m/>
    <s v="Storage Refrigerated (per Shelf)"/>
    <n v="2026"/>
    <n v="6"/>
    <s v="USD"/>
    <n v="825.7"/>
    <n v="1"/>
    <n v="825.7"/>
    <x v="3"/>
    <m/>
    <m/>
  </r>
  <r>
    <s v="MERCK"/>
    <s v="MK-0616-029"/>
    <x v="2"/>
    <s v="Colombia"/>
    <x v="2"/>
    <n v="40700"/>
    <s v="Revenues - Third Parties"/>
    <m/>
    <s v="Freight - Shipments"/>
    <n v="2026"/>
    <n v="6"/>
    <s v="USD"/>
    <n v="1017.8"/>
    <n v="1"/>
    <n v="1017.8"/>
    <x v="3"/>
    <n v="1"/>
    <m/>
  </r>
  <r>
    <s v="MERCK"/>
    <s v="MK-0616-029"/>
    <x v="2"/>
    <s v="Colombia"/>
    <x v="0"/>
    <n v="40700"/>
    <s v="Revenues - Third Parties"/>
    <m/>
    <s v="Insulated shipper - Credo S22 - 12L (Leasing)"/>
    <n v="2026"/>
    <n v="6"/>
    <s v="USD"/>
    <n v="355.16"/>
    <n v="1"/>
    <n v="355.16"/>
    <x v="3"/>
    <n v="1"/>
    <m/>
  </r>
  <r>
    <s v="MERCK"/>
    <s v="MK-0616-029"/>
    <x v="2"/>
    <s v="Colombia"/>
    <x v="0"/>
    <n v="40700"/>
    <s v="Revenues - Third Parties"/>
    <m/>
    <s v="Pick and Pack (Controlled Ambient)"/>
    <n v="2026"/>
    <n v="6"/>
    <s v="USD"/>
    <n v="238.56"/>
    <n v="1"/>
    <n v="238.56"/>
    <x v="3"/>
    <m/>
    <m/>
  </r>
  <r>
    <s v="MERCK"/>
    <s v="MK-0616-029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0616-029"/>
    <x v="2"/>
    <s v="Colombia"/>
    <x v="5"/>
    <n v="40700"/>
    <s v="Revenues - Third Parties"/>
    <m/>
    <s v="Storage Ambient (per Pallet)"/>
    <n v="2026"/>
    <n v="6"/>
    <s v="USD"/>
    <n v="220.18"/>
    <n v="1"/>
    <n v="220.18"/>
    <x v="3"/>
    <m/>
    <m/>
  </r>
  <r>
    <s v="Worldwide Clinical"/>
    <s v="DNTH103-CIDP-301"/>
    <x v="26"/>
    <s v="Colombia"/>
    <x v="0"/>
    <n v="40700"/>
    <s v="Revenues - Third Parties"/>
    <m/>
    <s v="Project Management Fee"/>
    <n v="2026"/>
    <n v="6"/>
    <s v="USD"/>
    <n v="1696.88"/>
    <n v="1"/>
    <n v="1696.88"/>
    <x v="3"/>
    <m/>
    <m/>
  </r>
  <r>
    <s v="Worldwide Clinical"/>
    <s v="DNTH103-CIDP-301"/>
    <x v="26"/>
    <s v="Colombia"/>
    <x v="5"/>
    <n v="40700"/>
    <s v="Revenues - Third Parties"/>
    <m/>
    <s v="Storage Refrigerated (per Shelf)"/>
    <n v="2026"/>
    <n v="6"/>
    <s v="USD"/>
    <n v="424.87"/>
    <n v="1"/>
    <n v="424.87"/>
    <x v="3"/>
    <m/>
    <m/>
  </r>
  <r>
    <s v="MERCK"/>
    <s v="MK-1022-016"/>
    <x v="2"/>
    <s v="Colombia"/>
    <x v="2"/>
    <n v="40700"/>
    <s v="Revenues - Third Parties"/>
    <m/>
    <s v="Freight - Shipments"/>
    <n v="2026"/>
    <n v="6"/>
    <s v="USD"/>
    <n v="2507.86"/>
    <n v="1"/>
    <n v="2507.86"/>
    <x v="3"/>
    <n v="1"/>
    <m/>
  </r>
  <r>
    <s v="MERCK"/>
    <s v="MK-1022-016"/>
    <x v="2"/>
    <s v="Colombia"/>
    <x v="0"/>
    <n v="40700"/>
    <s v="Revenues - Third Parties"/>
    <m/>
    <s v="Insulated shipper - Credo S22 - 12L (Leasing)"/>
    <n v="2026"/>
    <n v="6"/>
    <s v="USD"/>
    <n v="710.32"/>
    <n v="1"/>
    <n v="710.32"/>
    <x v="3"/>
    <n v="1"/>
    <m/>
  </r>
  <r>
    <s v="MERCK"/>
    <s v="MK-1022-016"/>
    <x v="2"/>
    <s v="Colombia"/>
    <x v="0"/>
    <n v="40700"/>
    <s v="Revenues - Third Parties"/>
    <m/>
    <s v="Insulated shipper - Credo S4 - 12L (Leasing)"/>
    <n v="2026"/>
    <n v="6"/>
    <s v="USD"/>
    <n v="510.72"/>
    <n v="1"/>
    <n v="510.72"/>
    <x v="3"/>
    <n v="1"/>
    <m/>
  </r>
  <r>
    <s v="MERCK"/>
    <s v="MK-1022-016"/>
    <x v="2"/>
    <s v="Colombia"/>
    <x v="0"/>
    <n v="40700"/>
    <s v="Revenues - Third Parties"/>
    <m/>
    <s v="Pick and Pack (Controlled Ambient)"/>
    <n v="2026"/>
    <n v="6"/>
    <s v="USD"/>
    <n v="477.12"/>
    <n v="1"/>
    <n v="477.12"/>
    <x v="3"/>
    <m/>
    <m/>
  </r>
  <r>
    <s v="MERCK"/>
    <s v="MK-1022-016"/>
    <x v="2"/>
    <s v="Colombia"/>
    <x v="0"/>
    <n v="40700"/>
    <s v="Revenues - Third Parties"/>
    <m/>
    <s v="Pick and Pack (Refrigerated)"/>
    <n v="2026"/>
    <n v="6"/>
    <s v="USD"/>
    <n v="429.39"/>
    <n v="1"/>
    <n v="429.39"/>
    <x v="3"/>
    <m/>
    <m/>
  </r>
  <r>
    <s v="MERCK"/>
    <s v="MK-1022-016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22-016"/>
    <x v="2"/>
    <s v="Colombia"/>
    <x v="5"/>
    <n v="40700"/>
    <s v="Revenues - Third Parties"/>
    <m/>
    <s v="Storage Ambient (per Pallet)"/>
    <n v="2026"/>
    <n v="6"/>
    <s v="USD"/>
    <n v="880.72"/>
    <n v="1"/>
    <n v="880.72"/>
    <x v="3"/>
    <m/>
    <m/>
  </r>
  <r>
    <s v="MERCK"/>
    <s v="MK-1022-016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ASTRAZENECA"/>
    <s v="D5241C00007"/>
    <x v="9"/>
    <s v="Colombia"/>
    <x v="0"/>
    <n v="40700"/>
    <s v="Revenues - Third Parties"/>
    <m/>
    <s v="Configuration of Temperature Monitoring Device"/>
    <n v="2026"/>
    <n v="6"/>
    <s v="USD"/>
    <n v="63"/>
    <n v="1"/>
    <n v="63"/>
    <x v="3"/>
    <m/>
    <m/>
  </r>
  <r>
    <s v="ASTRAZENECA"/>
    <s v="D5241C00007"/>
    <x v="9"/>
    <s v="Colombia"/>
    <x v="2"/>
    <n v="40700"/>
    <s v="Revenues - Third Parties"/>
    <m/>
    <s v="Freight - Shipments"/>
    <n v="2026"/>
    <n v="6"/>
    <s v="USD"/>
    <n v="3206.04"/>
    <n v="1"/>
    <n v="3206.04"/>
    <x v="3"/>
    <n v="1"/>
    <m/>
  </r>
  <r>
    <s v="ASTRAZENECA"/>
    <s v="D5241C00007"/>
    <x v="9"/>
    <s v="Colombia"/>
    <x v="0"/>
    <n v="40700"/>
    <s v="Revenues - Third Parties"/>
    <m/>
    <s v="Insulated shipper - Credo S4 - 12L (Leasing)"/>
    <n v="2026"/>
    <n v="6"/>
    <s v="USD"/>
    <n v="1372"/>
    <n v="1"/>
    <n v="1372"/>
    <x v="3"/>
    <n v="1"/>
    <m/>
  </r>
  <r>
    <s v="ASTRAZENECA"/>
    <s v="D5241C00007"/>
    <x v="9"/>
    <s v="Colombia"/>
    <x v="0"/>
    <n v="40700"/>
    <s v="Revenues - Third Parties"/>
    <m/>
    <s v="Pick and Pack (Refrigerated)"/>
    <n v="2026"/>
    <n v="6"/>
    <s v="USD"/>
    <n v="840"/>
    <n v="1"/>
    <n v="840"/>
    <x v="3"/>
    <m/>
    <m/>
  </r>
  <r>
    <s v="ASTRAZENECA"/>
    <s v="D5241C00007"/>
    <x v="9"/>
    <s v="Colombia"/>
    <x v="0"/>
    <n v="40700"/>
    <s v="Revenues - Third Parties"/>
    <m/>
    <s v="Project Management Fee"/>
    <n v="2026"/>
    <n v="6"/>
    <s v="USD"/>
    <n v="378.96"/>
    <n v="1"/>
    <n v="378.96"/>
    <x v="3"/>
    <m/>
    <m/>
  </r>
  <r>
    <s v="ASTRAZENECA"/>
    <s v="D5241C00007"/>
    <x v="9"/>
    <s v="Colombia"/>
    <x v="0"/>
    <n v="40700"/>
    <s v="Revenues - Third Parties"/>
    <m/>
    <s v="Receipt fee Refrigerated (per Receipt_ID)"/>
    <n v="2026"/>
    <n v="6"/>
    <s v="USD"/>
    <n v="454.76"/>
    <n v="1"/>
    <n v="454.76"/>
    <x v="3"/>
    <m/>
    <m/>
  </r>
  <r>
    <s v="ASTRAZENECA"/>
    <s v="D5241C00007"/>
    <x v="9"/>
    <s v="Colombia"/>
    <x v="5"/>
    <n v="40700"/>
    <s v="Revenues - Third Parties"/>
    <m/>
    <s v="Storage Refrigerated (per Pallet)"/>
    <n v="2026"/>
    <n v="6"/>
    <s v="USD"/>
    <n v="581.08000000000004"/>
    <n v="1"/>
    <n v="581.08000000000004"/>
    <x v="3"/>
    <m/>
    <m/>
  </r>
  <r>
    <s v="MERCK"/>
    <s v="MK-7240-012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240-012"/>
    <x v="2"/>
    <s v="Colombia"/>
    <x v="5"/>
    <n v="40700"/>
    <s v="Revenues - Third Parties"/>
    <m/>
    <s v="Storage Refrigerated (per Shelf)"/>
    <n v="2026"/>
    <n v="6"/>
    <s v="USD"/>
    <n v="1981.68"/>
    <n v="1"/>
    <n v="1981.68"/>
    <x v="3"/>
    <m/>
    <m/>
  </r>
  <r>
    <s v="MERCK"/>
    <s v="MK-8527-011"/>
    <x v="2"/>
    <s v="Colombia"/>
    <x v="2"/>
    <n v="40700"/>
    <s v="Revenues - Third Parties"/>
    <m/>
    <s v="Freight - Shipments"/>
    <n v="2026"/>
    <n v="6"/>
    <s v="USD"/>
    <n v="2043.79"/>
    <n v="1"/>
    <n v="2043.79"/>
    <x v="3"/>
    <n v="1"/>
    <m/>
  </r>
  <r>
    <s v="MERCK"/>
    <s v="MK-8527-011"/>
    <x v="2"/>
    <s v="Colombia"/>
    <x v="0"/>
    <n v="40700"/>
    <s v="Revenues - Third Parties"/>
    <m/>
    <s v="Insulated shipper - Credo S22 - 12L (Leasing)"/>
    <n v="2026"/>
    <n v="6"/>
    <s v="USD"/>
    <n v="177.58"/>
    <n v="1"/>
    <n v="177.58"/>
    <x v="3"/>
    <n v="1"/>
    <m/>
  </r>
  <r>
    <s v="MERCK"/>
    <s v="MK-8527-011"/>
    <x v="2"/>
    <s v="Colombia"/>
    <x v="0"/>
    <n v="40700"/>
    <s v="Revenues - Third Parties"/>
    <m/>
    <s v="Insulated shipper - Credo S22 - 28L (Leasing)"/>
    <n v="2026"/>
    <n v="6"/>
    <s v="USD"/>
    <n v="701.43"/>
    <n v="1"/>
    <n v="701.43"/>
    <x v="3"/>
    <n v="1"/>
    <m/>
  </r>
  <r>
    <s v="MERCK"/>
    <s v="MK-8527-011"/>
    <x v="2"/>
    <s v="Colombia"/>
    <x v="0"/>
    <n v="40700"/>
    <s v="Revenues - Third Parties"/>
    <m/>
    <s v="Pick and Pack (Controlled Ambient)"/>
    <n v="2026"/>
    <n v="6"/>
    <s v="USD"/>
    <n v="238.56"/>
    <n v="1"/>
    <n v="238.56"/>
    <x v="3"/>
    <m/>
    <m/>
  </r>
  <r>
    <s v="MERCK"/>
    <s v="MK-8527-01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8527-011"/>
    <x v="2"/>
    <s v="Colombia"/>
    <x v="0"/>
    <n v="40700"/>
    <s v="Revenues - Third Parties"/>
    <m/>
    <s v="Receipt fee Ambient (per Receipt_ID)"/>
    <n v="2026"/>
    <n v="6"/>
    <s v="USD"/>
    <n v="1027.52"/>
    <n v="1"/>
    <n v="1027.52"/>
    <x v="3"/>
    <m/>
    <m/>
  </r>
  <r>
    <s v="MERCK"/>
    <s v="MK-8527-011"/>
    <x v="2"/>
    <s v="Colombia"/>
    <x v="5"/>
    <n v="40700"/>
    <s v="Revenues - Third Parties"/>
    <m/>
    <s v="Storage Ambient (per Pallet)"/>
    <n v="2026"/>
    <n v="6"/>
    <s v="USD"/>
    <n v="4403.6000000000004"/>
    <n v="1"/>
    <n v="4403.6000000000004"/>
    <x v="3"/>
    <m/>
    <m/>
  </r>
  <r>
    <s v="MERCK"/>
    <s v="P_3475_A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MERCK"/>
    <s v="MK-7240-013"/>
    <x v="2"/>
    <s v="Colombia"/>
    <x v="2"/>
    <n v="40700"/>
    <s v="Revenues - Third Parties"/>
    <m/>
    <s v="Freight - Shipments"/>
    <n v="2026"/>
    <n v="6"/>
    <s v="USD"/>
    <n v="983.56"/>
    <n v="1"/>
    <n v="983.56"/>
    <x v="3"/>
    <n v="1"/>
    <m/>
  </r>
  <r>
    <s v="MERCK"/>
    <s v="MK-7240-013"/>
    <x v="2"/>
    <s v="Colombia"/>
    <x v="0"/>
    <n v="40700"/>
    <s v="Revenues - Third Parties"/>
    <m/>
    <s v="Insulated shipper - Credo S4 - 12L (Leasing)"/>
    <n v="2026"/>
    <n v="6"/>
    <s v="USD"/>
    <n v="680.96"/>
    <n v="1"/>
    <n v="680.96"/>
    <x v="3"/>
    <n v="1"/>
    <m/>
  </r>
  <r>
    <s v="MERCK"/>
    <s v="MK-7240-013"/>
    <x v="2"/>
    <s v="Colombia"/>
    <x v="0"/>
    <n v="40700"/>
    <s v="Revenues - Third Parties"/>
    <m/>
    <s v="Pick and Pack (Refrigerated)"/>
    <n v="2026"/>
    <n v="6"/>
    <s v="USD"/>
    <n v="572.52"/>
    <n v="1"/>
    <n v="572.52"/>
    <x v="3"/>
    <m/>
    <m/>
  </r>
  <r>
    <s v="MERCK"/>
    <s v="MK-7240-013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240-013"/>
    <x v="2"/>
    <s v="Colombia"/>
    <x v="5"/>
    <n v="40700"/>
    <s v="Revenues - Third Parties"/>
    <m/>
    <s v="Storage Refrigerated (per Shelf)"/>
    <n v="2026"/>
    <n v="6"/>
    <s v="USD"/>
    <n v="825.7"/>
    <n v="1"/>
    <n v="825.7"/>
    <x v="3"/>
    <m/>
    <m/>
  </r>
  <r>
    <s v="MERCK"/>
    <s v="P_1045_A"/>
    <x v="2"/>
    <s v="Colombia"/>
    <x v="0"/>
    <n v="40700"/>
    <s v="Revenues - Third Parties"/>
    <m/>
    <s v="Receipt fee Refrigerated (per Receipt_ID)"/>
    <n v="2026"/>
    <n v="6"/>
    <s v="USD"/>
    <n v="1027.52"/>
    <n v="1"/>
    <n v="1027.52"/>
    <x v="3"/>
    <m/>
    <m/>
  </r>
  <r>
    <s v="MERCK"/>
    <s v="P_1045_A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MERCK"/>
    <s v="P_1045_A"/>
    <x v="2"/>
    <s v="Colombia"/>
    <x v="5"/>
    <n v="40700"/>
    <s v="Revenues - Third Parties"/>
    <m/>
    <s v="Storage Refrigerated (per Shelf)"/>
    <n v="2026"/>
    <n v="6"/>
    <s v="USD"/>
    <n v="330.28"/>
    <n v="1"/>
    <n v="330.28"/>
    <x v="3"/>
    <m/>
    <m/>
  </r>
  <r>
    <s v="MERCK"/>
    <s v="P_7240_A"/>
    <x v="2"/>
    <s v="Colombia"/>
    <x v="5"/>
    <n v="40700"/>
    <s v="Revenues - Third Parties"/>
    <m/>
    <s v="Storage Refrigerated (per Shelf)"/>
    <n v="2026"/>
    <n v="6"/>
    <s v="USD"/>
    <n v="3798.22"/>
    <n v="1"/>
    <n v="3798.22"/>
    <x v="3"/>
    <m/>
    <m/>
  </r>
  <r>
    <s v="MERCK"/>
    <s v="P_1022_A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P_1022_A"/>
    <x v="2"/>
    <s v="Colombia"/>
    <x v="5"/>
    <n v="40700"/>
    <s v="Revenues - Third Parties"/>
    <m/>
    <s v="Storage Refrigerated (per Shelf)"/>
    <n v="2026"/>
    <n v="6"/>
    <s v="USD"/>
    <n v="1321.12"/>
    <n v="1"/>
    <n v="1321.12"/>
    <x v="3"/>
    <m/>
    <m/>
  </r>
  <r>
    <s v="MERCK"/>
    <s v="P_1084_A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MERCK"/>
    <s v="P_1084_A"/>
    <x v="2"/>
    <s v="Colombia"/>
    <x v="5"/>
    <n v="40700"/>
    <s v="Revenues - Third Parties"/>
    <m/>
    <s v="Storage Ambient (per Pallet)"/>
    <n v="2026"/>
    <n v="6"/>
    <s v="USD"/>
    <n v="110.09"/>
    <n v="1"/>
    <n v="110.09"/>
    <x v="3"/>
    <m/>
    <m/>
  </r>
  <r>
    <s v="MERCK"/>
    <s v="P_Pacli_A"/>
    <x v="2"/>
    <s v="Colombia"/>
    <x v="5"/>
    <n v="40700"/>
    <s v="Revenues - Third Parties"/>
    <m/>
    <s v="Storage Refrigerated (per Shelf)"/>
    <n v="2026"/>
    <n v="6"/>
    <s v="USD"/>
    <n v="825.7"/>
    <n v="1"/>
    <n v="825.7"/>
    <x v="3"/>
    <m/>
    <m/>
  </r>
  <r>
    <s v="MERCK"/>
    <s v="P_DEXAM_A"/>
    <x v="2"/>
    <s v="Colombia"/>
    <x v="5"/>
    <n v="40700"/>
    <s v="Revenues - Third Parties"/>
    <m/>
    <s v="Storage Ambient (per Pallet)"/>
    <n v="2026"/>
    <n v="6"/>
    <s v="USD"/>
    <n v="220.18"/>
    <n v="1"/>
    <n v="220.18"/>
    <x v="3"/>
    <m/>
    <m/>
  </r>
  <r>
    <s v="MERCK"/>
    <s v="P_2870_A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P_2870_A"/>
    <x v="2"/>
    <s v="Colombia"/>
    <x v="5"/>
    <n v="40700"/>
    <s v="Revenues - Third Parties"/>
    <m/>
    <s v="Storage Refrigerated (per Shelf)"/>
    <n v="2026"/>
    <n v="6"/>
    <s v="USD"/>
    <n v="1321.12"/>
    <n v="1"/>
    <n v="1321.12"/>
    <x v="3"/>
    <m/>
    <m/>
  </r>
  <r>
    <s v="MERCK"/>
    <s v="P_3475A_A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P_3475A_A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P_2400_A"/>
    <x v="2"/>
    <s v="Colombia"/>
    <x v="0"/>
    <n v="40700"/>
    <s v="Revenues - Third Parties"/>
    <m/>
    <s v="Receipt fee Refrigerated (per Receipt_ID)"/>
    <n v="2026"/>
    <n v="6"/>
    <s v="USD"/>
    <n v="513.76"/>
    <n v="1"/>
    <n v="513.76"/>
    <x v="3"/>
    <m/>
    <m/>
  </r>
  <r>
    <s v="MERCK"/>
    <s v="P_2400_A"/>
    <x v="2"/>
    <s v="Colombia"/>
    <x v="5"/>
    <n v="40700"/>
    <s v="Revenues - Third Parties"/>
    <m/>
    <s v="Storage Refrigerated (per Shelf)"/>
    <n v="2026"/>
    <n v="6"/>
    <s v="USD"/>
    <n v="495.42"/>
    <n v="1"/>
    <n v="495.42"/>
    <x v="3"/>
    <m/>
    <m/>
  </r>
  <r>
    <s v="MERCK"/>
    <s v="MK-7962-038"/>
    <x v="2"/>
    <s v="Colombia"/>
    <x v="2"/>
    <n v="40700"/>
    <s v="Revenues - Third Parties"/>
    <m/>
    <s v="Freight - Shipments"/>
    <n v="2026"/>
    <n v="6"/>
    <s v="USD"/>
    <n v="508.9"/>
    <n v="1"/>
    <n v="508.9"/>
    <x v="3"/>
    <n v="1"/>
    <m/>
  </r>
  <r>
    <s v="MERCK"/>
    <s v="MK-7962-038"/>
    <x v="2"/>
    <s v="Colombia"/>
    <x v="0"/>
    <n v="40700"/>
    <s v="Revenues - Third Parties"/>
    <m/>
    <s v="Insulated shipper - Credo S4 - 12L (Leasing)"/>
    <n v="2026"/>
    <n v="6"/>
    <s v="USD"/>
    <n v="170.24"/>
    <n v="1"/>
    <n v="170.24"/>
    <x v="3"/>
    <n v="1"/>
    <m/>
  </r>
  <r>
    <s v="MERCK"/>
    <s v="MK-7962-038"/>
    <x v="2"/>
    <s v="Colombia"/>
    <x v="0"/>
    <n v="40700"/>
    <s v="Revenues - Third Parties"/>
    <m/>
    <s v="Pick and Pack (Refrigerated)"/>
    <n v="2026"/>
    <n v="6"/>
    <s v="USD"/>
    <n v="143.13"/>
    <n v="1"/>
    <n v="143.13"/>
    <x v="3"/>
    <m/>
    <m/>
  </r>
  <r>
    <s v="MERCK"/>
    <s v="MK-7962-038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962-038"/>
    <x v="2"/>
    <s v="Colombia"/>
    <x v="5"/>
    <n v="40700"/>
    <s v="Revenues - Third Parties"/>
    <m/>
    <s v="Storage Refrigerated (per Shelf)"/>
    <n v="2026"/>
    <n v="6"/>
    <s v="USD"/>
    <n v="1155.98"/>
    <n v="1"/>
    <n v="1155.98"/>
    <x v="3"/>
    <m/>
    <m/>
  </r>
  <r>
    <s v="MERCK"/>
    <s v="MK-2870-021"/>
    <x v="2"/>
    <s v="Colombia"/>
    <x v="2"/>
    <n v="40700"/>
    <s v="Revenues - Third Parties"/>
    <m/>
    <s v="Freight - Shipments"/>
    <n v="2026"/>
    <n v="6"/>
    <s v="USD"/>
    <n v="1641.5"/>
    <n v="1"/>
    <n v="1641.5"/>
    <x v="3"/>
    <n v="1"/>
    <m/>
  </r>
  <r>
    <s v="MERCK"/>
    <s v="MK-2870-021"/>
    <x v="2"/>
    <s v="Colombia"/>
    <x v="0"/>
    <n v="40700"/>
    <s v="Revenues - Third Parties"/>
    <m/>
    <s v="Insulated shipper - Credo S22 - 12L (Leasing)"/>
    <n v="2026"/>
    <n v="6"/>
    <s v="USD"/>
    <n v="532.74"/>
    <n v="1"/>
    <n v="532.74"/>
    <x v="3"/>
    <n v="1"/>
    <m/>
  </r>
  <r>
    <s v="MERCK"/>
    <s v="MK-2870-021"/>
    <x v="2"/>
    <s v="Colombia"/>
    <x v="0"/>
    <n v="40700"/>
    <s v="Revenues - Third Parties"/>
    <m/>
    <s v="Insulated shipper - Credo S4 - 12L (Leasing)"/>
    <n v="2026"/>
    <n v="6"/>
    <s v="USD"/>
    <n v="510.72"/>
    <n v="1"/>
    <n v="510.72"/>
    <x v="3"/>
    <n v="1"/>
    <m/>
  </r>
  <r>
    <s v="MERCK"/>
    <s v="MK-2870-021"/>
    <x v="2"/>
    <s v="Colombia"/>
    <x v="0"/>
    <n v="40700"/>
    <s v="Revenues - Third Parties"/>
    <m/>
    <s v="Pick and Pack (Controlled Ambient)"/>
    <n v="2026"/>
    <n v="6"/>
    <s v="USD"/>
    <n v="357.84"/>
    <n v="1"/>
    <n v="357.84"/>
    <x v="3"/>
    <m/>
    <m/>
  </r>
  <r>
    <s v="MERCK"/>
    <s v="MK-2870-021"/>
    <x v="2"/>
    <s v="Colombia"/>
    <x v="0"/>
    <n v="40700"/>
    <s v="Revenues - Third Parties"/>
    <m/>
    <s v="Pick and Pack (Refrigerated)"/>
    <n v="2026"/>
    <n v="6"/>
    <s v="USD"/>
    <n v="429.39"/>
    <n v="1"/>
    <n v="429.39"/>
    <x v="3"/>
    <m/>
    <m/>
  </r>
  <r>
    <s v="MERCK"/>
    <s v="MK-2870-021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21"/>
    <x v="2"/>
    <s v="Colombia"/>
    <x v="0"/>
    <n v="40700"/>
    <s v="Revenues - Third Parties"/>
    <m/>
    <s v="Receipt fee Ambient (per Receipt_ID)"/>
    <n v="2026"/>
    <n v="6"/>
    <s v="USD"/>
    <n v="513.76"/>
    <n v="1"/>
    <n v="513.76"/>
    <x v="3"/>
    <m/>
    <m/>
  </r>
  <r>
    <s v="MERCK"/>
    <s v="MK-2870-021"/>
    <x v="2"/>
    <s v="Colombia"/>
    <x v="0"/>
    <n v="40700"/>
    <s v="Revenues - Third Parties"/>
    <m/>
    <s v="Receipt fee Refrigerated (per Receipt_ID)"/>
    <n v="2026"/>
    <n v="6"/>
    <s v="USD"/>
    <n v="2055.04"/>
    <n v="1"/>
    <n v="2055.04"/>
    <x v="3"/>
    <m/>
    <m/>
  </r>
  <r>
    <s v="MERCK"/>
    <s v="MK-2870-021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MERCK"/>
    <s v="MK-2870-021"/>
    <x v="2"/>
    <s v="Colombia"/>
    <x v="5"/>
    <n v="40700"/>
    <s v="Revenues - Third Parties"/>
    <m/>
    <s v="Storage Ambient (per Pallet)"/>
    <n v="2026"/>
    <n v="6"/>
    <s v="USD"/>
    <n v="110.09"/>
    <n v="1"/>
    <n v="110.09"/>
    <x v="3"/>
    <m/>
    <m/>
  </r>
  <r>
    <s v="MERCK"/>
    <s v="MK-2870-021"/>
    <x v="2"/>
    <s v="Colombia"/>
    <x v="5"/>
    <n v="40700"/>
    <s v="Revenues - Third Parties"/>
    <m/>
    <s v="Storage Refrigerated (per Shelf)"/>
    <n v="2026"/>
    <n v="6"/>
    <s v="USD"/>
    <n v="660.56"/>
    <n v="1"/>
    <n v="660.56"/>
    <x v="3"/>
    <m/>
    <m/>
  </r>
  <r>
    <s v="MERCK"/>
    <s v="MK-2870-036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2870-036"/>
    <x v="2"/>
    <s v="Colombia"/>
    <x v="5"/>
    <n v="40700"/>
    <s v="Revenues - Third Parties"/>
    <m/>
    <s v="Storage Ambient (per Pallet)"/>
    <n v="2026"/>
    <n v="6"/>
    <s v="USD"/>
    <n v="330.27"/>
    <n v="1"/>
    <n v="330.27"/>
    <x v="3"/>
    <m/>
    <m/>
  </r>
  <r>
    <s v="MERCK"/>
    <s v="MK-2870-036"/>
    <x v="2"/>
    <s v="Colombia"/>
    <x v="5"/>
    <n v="40700"/>
    <s v="Revenues - Third Parties"/>
    <m/>
    <s v="Storage Refrigerated (per Shelf)"/>
    <n v="2026"/>
    <n v="6"/>
    <s v="USD"/>
    <n v="1651.4"/>
    <n v="1"/>
    <n v="1651.4"/>
    <x v="3"/>
    <m/>
    <m/>
  </r>
  <r>
    <s v="IQVIA"/>
    <s v="20230227 (CAM)"/>
    <x v="10"/>
    <s v="Colombia"/>
    <x v="2"/>
    <n v="40700"/>
    <s v="Revenues - Third Parties"/>
    <m/>
    <s v="Freight - Shipments"/>
    <n v="2026"/>
    <n v="6"/>
    <s v="USD"/>
    <n v="283.3"/>
    <n v="1"/>
    <n v="283.3"/>
    <x v="3"/>
    <n v="1"/>
    <m/>
  </r>
  <r>
    <s v="IQVIA"/>
    <s v="20230227 (CAM)"/>
    <x v="10"/>
    <s v="Colombia"/>
    <x v="0"/>
    <n v="40700"/>
    <s v="Revenues - Third Parties"/>
    <m/>
    <s v="Pick and Pack (Ambient)"/>
    <n v="2026"/>
    <n v="6"/>
    <s v="USD"/>
    <n v="201.43"/>
    <n v="1"/>
    <n v="201.43"/>
    <x v="3"/>
    <m/>
    <m/>
  </r>
  <r>
    <s v="IQVIA"/>
    <s v="20230227 (CAM)"/>
    <x v="10"/>
    <s v="Colombia"/>
    <x v="0"/>
    <n v="40700"/>
    <s v="Revenues - Third Parties"/>
    <m/>
    <s v="Project Management Fee"/>
    <n v="2026"/>
    <n v="6"/>
    <s v="USD"/>
    <n v="1208.5899999999999"/>
    <n v="1"/>
    <n v="1208.5899999999999"/>
    <x v="3"/>
    <m/>
    <m/>
  </r>
  <r>
    <s v="IQVIA"/>
    <s v="20230227 (CAM)"/>
    <x v="10"/>
    <s v="Colombia"/>
    <x v="5"/>
    <n v="40700"/>
    <s v="Revenues - Third Parties"/>
    <m/>
    <s v="Storage Ambient (per Pallet)"/>
    <n v="2026"/>
    <n v="6"/>
    <s v="USD"/>
    <n v="246.4"/>
    <n v="1"/>
    <n v="246.4"/>
    <x v="3"/>
    <m/>
    <m/>
  </r>
  <r>
    <s v="IQVIA"/>
    <s v="20230227 ECOA"/>
    <x v="10"/>
    <s v="Colombia"/>
    <x v="5"/>
    <n v="40700"/>
    <s v="Revenues - Third Parties"/>
    <m/>
    <s v="Non-Drug Storage Ambient (per Pallet)"/>
    <n v="2026"/>
    <n v="6"/>
    <s v="USD"/>
    <n v="778.14"/>
    <n v="1"/>
    <n v="778.14"/>
    <x v="3"/>
    <m/>
    <m/>
  </r>
  <r>
    <s v="IQVIA"/>
    <s v="20230227 ECOA"/>
    <x v="10"/>
    <s v="Colombia"/>
    <x v="0"/>
    <n v="40700"/>
    <s v="Revenues - Third Parties"/>
    <m/>
    <s v="Project Management Fee"/>
    <n v="2026"/>
    <n v="6"/>
    <s v="USD"/>
    <n v="775.66"/>
    <n v="1"/>
    <n v="775.66"/>
    <x v="3"/>
    <m/>
    <m/>
  </r>
  <r>
    <s v="IQVIA"/>
    <s v="20220196 ECOA"/>
    <x v="10"/>
    <s v="Colombia"/>
    <x v="5"/>
    <n v="40700"/>
    <s v="Revenues - Third Parties"/>
    <m/>
    <s v="Non-Drug Storage Ambient (per Pallet)"/>
    <n v="2026"/>
    <n v="6"/>
    <s v="USD"/>
    <n v="518.76"/>
    <n v="1"/>
    <n v="518.76"/>
    <x v="3"/>
    <m/>
    <m/>
  </r>
  <r>
    <s v="IQVIA"/>
    <s v="20220196 ECOA"/>
    <x v="10"/>
    <s v="Colombia"/>
    <x v="0"/>
    <n v="40700"/>
    <s v="Revenues - Third Parties"/>
    <m/>
    <s v="Project Management Fee"/>
    <n v="2026"/>
    <n v="6"/>
    <s v="USD"/>
    <n v="775.66"/>
    <n v="1"/>
    <n v="775.66"/>
    <x v="3"/>
    <m/>
    <m/>
  </r>
  <r>
    <s v="MERCK"/>
    <s v="MK-7240-015"/>
    <x v="2"/>
    <s v="Colombia"/>
    <x v="2"/>
    <n v="40700"/>
    <s v="Revenues - Third Parties"/>
    <m/>
    <s v="Freight - Shipments"/>
    <n v="2026"/>
    <n v="6"/>
    <s v="USD"/>
    <n v="1298.8"/>
    <n v="1"/>
    <n v="1298.8"/>
    <x v="3"/>
    <n v="1"/>
    <m/>
  </r>
  <r>
    <s v="MERCK"/>
    <s v="MK-7240-015"/>
    <x v="2"/>
    <s v="Colombia"/>
    <x v="0"/>
    <n v="40700"/>
    <s v="Revenues - Third Parties"/>
    <m/>
    <s v="Insulated shipper - Credo S4 - 12L (Leasing)"/>
    <n v="2026"/>
    <n v="6"/>
    <s v="USD"/>
    <n v="851.2"/>
    <n v="1"/>
    <n v="851.2"/>
    <x v="3"/>
    <n v="1"/>
    <m/>
  </r>
  <r>
    <s v="MERCK"/>
    <s v="MK-7240-015"/>
    <x v="2"/>
    <s v="Colombia"/>
    <x v="0"/>
    <n v="40700"/>
    <s v="Revenues - Third Parties"/>
    <m/>
    <s v="Pick and Pack (Refrigerated)"/>
    <n v="2026"/>
    <n v="6"/>
    <s v="USD"/>
    <n v="715.65"/>
    <n v="1"/>
    <n v="715.65"/>
    <x v="3"/>
    <m/>
    <m/>
  </r>
  <r>
    <s v="MERCK"/>
    <s v="MK-7240-015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7240-015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MERCK"/>
    <s v="MK-7240-014"/>
    <x v="2"/>
    <s v="Colombia"/>
    <x v="2"/>
    <n v="40700"/>
    <s v="Revenues - Third Parties"/>
    <m/>
    <s v="Freight - Shipments"/>
    <n v="2026"/>
    <n v="6"/>
    <s v="USD"/>
    <n v="1127.8599999999999"/>
    <n v="1"/>
    <n v="1127.8599999999999"/>
    <x v="3"/>
    <n v="1"/>
    <m/>
  </r>
  <r>
    <s v="MERCK"/>
    <s v="MK-7240-014"/>
    <x v="2"/>
    <s v="Colombia"/>
    <x v="0"/>
    <n v="40700"/>
    <s v="Revenues - Third Parties"/>
    <m/>
    <s v="Insulated shipper - Credo S4 - 12L (Leasing)"/>
    <n v="2026"/>
    <n v="6"/>
    <s v="USD"/>
    <n v="340.48"/>
    <n v="1"/>
    <n v="340.48"/>
    <x v="3"/>
    <n v="1"/>
    <m/>
  </r>
  <r>
    <s v="MERCK"/>
    <s v="MK-7240-014"/>
    <x v="2"/>
    <s v="Colombia"/>
    <x v="0"/>
    <n v="40700"/>
    <s v="Revenues - Third Parties"/>
    <m/>
    <s v="Insulated shipper - Credo S4 - 28L (Leasing)"/>
    <n v="2026"/>
    <n v="6"/>
    <s v="USD"/>
    <n v="211.8"/>
    <n v="1"/>
    <n v="211.8"/>
    <x v="3"/>
    <n v="1"/>
    <m/>
  </r>
  <r>
    <s v="MERCK"/>
    <s v="MK-7240-014"/>
    <x v="2"/>
    <s v="Colombia"/>
    <x v="0"/>
    <n v="40700"/>
    <s v="Revenues - Third Parties"/>
    <m/>
    <s v="Pick and Pack (Refrigerated)"/>
    <n v="2026"/>
    <n v="6"/>
    <s v="USD"/>
    <n v="429.39"/>
    <n v="1"/>
    <n v="429.39"/>
    <x v="3"/>
    <m/>
    <m/>
  </r>
  <r>
    <s v="MERCK"/>
    <s v="MK-7240-014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45-004"/>
    <x v="2"/>
    <s v="Colombia"/>
    <x v="2"/>
    <n v="40700"/>
    <s v="Revenues - Third Parties"/>
    <m/>
    <s v="Freight - Shipments"/>
    <n v="2026"/>
    <n v="6"/>
    <s v="USD"/>
    <n v="1526.7"/>
    <n v="1"/>
    <n v="1526.7"/>
    <x v="3"/>
    <n v="1"/>
    <m/>
  </r>
  <r>
    <s v="MERCK"/>
    <s v="MK-1045-004"/>
    <x v="2"/>
    <s v="Colombia"/>
    <x v="0"/>
    <n v="40700"/>
    <s v="Revenues - Third Parties"/>
    <m/>
    <s v="Insulated shipper - Credo S4 - 12L (Leasing)"/>
    <n v="2026"/>
    <n v="6"/>
    <s v="USD"/>
    <n v="510.72"/>
    <n v="1"/>
    <n v="510.72"/>
    <x v="3"/>
    <n v="1"/>
    <m/>
  </r>
  <r>
    <s v="MERCK"/>
    <s v="MK-1045-004"/>
    <x v="2"/>
    <s v="Colombia"/>
    <x v="0"/>
    <n v="40700"/>
    <s v="Revenues - Third Parties"/>
    <m/>
    <s v="Pick and Pack (Refrigerated)"/>
    <n v="2026"/>
    <n v="6"/>
    <s v="USD"/>
    <n v="429.39"/>
    <n v="1"/>
    <n v="429.39"/>
    <x v="3"/>
    <m/>
    <m/>
  </r>
  <r>
    <s v="MERCK"/>
    <s v="MK-1045-004"/>
    <x v="2"/>
    <s v="Colombia"/>
    <x v="0"/>
    <n v="40700"/>
    <s v="Revenues - Third Parties"/>
    <m/>
    <s v="Project Management Fee"/>
    <n v="2026"/>
    <n v="6"/>
    <s v="USD"/>
    <n v="310.82"/>
    <n v="1"/>
    <n v="310.82"/>
    <x v="3"/>
    <m/>
    <m/>
  </r>
  <r>
    <s v="MERCK"/>
    <s v="MK-1045-004"/>
    <x v="2"/>
    <s v="Colombia"/>
    <x v="0"/>
    <n v="40700"/>
    <s v="Revenues - Third Parties"/>
    <m/>
    <s v="Setup Fee"/>
    <n v="2026"/>
    <n v="6"/>
    <s v="USD"/>
    <n v="458.71"/>
    <n v="1"/>
    <n v="458.71"/>
    <x v="3"/>
    <m/>
    <m/>
  </r>
  <r>
    <s v="ASTRAZENECA"/>
    <s v="D9311C00001"/>
    <x v="9"/>
    <s v="Colombia"/>
    <x v="2"/>
    <n v="40700"/>
    <s v="Revenues - Third Parties"/>
    <m/>
    <s v="Freight - Shipments"/>
    <n v="2026"/>
    <n v="6"/>
    <s v="USD"/>
    <n v="3182.6"/>
    <n v="1"/>
    <n v="4254.6588099999999"/>
    <x v="3"/>
    <n v="1"/>
    <m/>
  </r>
  <r>
    <s v="ASTRAZENECA"/>
    <s v="D9311C00001"/>
    <x v="9"/>
    <s v="Colombia"/>
    <x v="0"/>
    <n v="40700"/>
    <s v="Revenues - Third Parties"/>
    <m/>
    <s v="Insulated shipper - Credo S22 - 12L (Leasing)"/>
    <n v="2026"/>
    <n v="6"/>
    <s v="USD"/>
    <n v="851.65"/>
    <n v="1"/>
    <n v="1138.5283025000001"/>
    <x v="3"/>
    <n v="1"/>
    <m/>
  </r>
  <r>
    <s v="ASTRAZENECA"/>
    <s v="D9311C00001"/>
    <x v="9"/>
    <s v="Colombia"/>
    <x v="0"/>
    <n v="40700"/>
    <s v="Revenues - Third Parties"/>
    <m/>
    <s v="Insulated shipper - Credo S4 - 12L (Leasing)"/>
    <n v="2026"/>
    <n v="6"/>
    <s v="USD"/>
    <n v="1112.8599999999999"/>
    <n v="1"/>
    <n v="1487.726891"/>
    <x v="3"/>
    <n v="1"/>
    <m/>
  </r>
  <r>
    <s v="ASTRAZENECA"/>
    <s v="D9311C00001"/>
    <x v="9"/>
    <s v="Colombia"/>
    <x v="0"/>
    <n v="40700"/>
    <s v="Revenues - Third Parties"/>
    <m/>
    <s v="Pick and Pack (Controlled Ambient)"/>
    <n v="2026"/>
    <n v="6"/>
    <s v="USD"/>
    <n v="425"/>
    <n v="1"/>
    <n v="568.16125"/>
    <x v="3"/>
    <m/>
    <m/>
  </r>
  <r>
    <s v="ASTRAZENECA"/>
    <s v="D9311C00001"/>
    <x v="9"/>
    <s v="Colombia"/>
    <x v="0"/>
    <n v="40700"/>
    <s v="Revenues - Third Parties"/>
    <m/>
    <s v="Pick and Pack (Refrigerated)"/>
    <n v="2026"/>
    <n v="6"/>
    <s v="USD"/>
    <n v="665"/>
    <n v="1"/>
    <n v="889.00525000000005"/>
    <x v="3"/>
    <m/>
    <m/>
  </r>
  <r>
    <s v="ASTRAZENECA"/>
    <s v="D9311C00001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9311C00001"/>
    <x v="9"/>
    <s v="Colombia"/>
    <x v="5"/>
    <n v="40700"/>
    <s v="Revenues - Third Parties"/>
    <m/>
    <s v="Storage Ambient (per Shelf)"/>
    <n v="2026"/>
    <n v="6"/>
    <s v="USD"/>
    <n v="760"/>
    <n v="1"/>
    <n v="1016.0060000000001"/>
    <x v="3"/>
    <m/>
    <m/>
  </r>
  <r>
    <s v="ASTRAZENECA"/>
    <s v="D9311C00001"/>
    <x v="9"/>
    <s v="Colombia"/>
    <x v="5"/>
    <n v="40700"/>
    <s v="Revenues - Third Parties"/>
    <m/>
    <s v="Storage Refrigerated (per Shelf)"/>
    <n v="2026"/>
    <n v="6"/>
    <s v="USD"/>
    <n v="600"/>
    <n v="1"/>
    <n v="802.11"/>
    <x v="3"/>
    <m/>
    <m/>
  </r>
  <r>
    <s v="ASTRAZENECA"/>
    <s v="D9311C00001"/>
    <x v="9"/>
    <s v="Colombia"/>
    <x v="0"/>
    <n v="40700"/>
    <s v="Revenues - Third Parties"/>
    <m/>
    <s v="Temperature Monitoring Device (Ambient)"/>
    <n v="2026"/>
    <n v="6"/>
    <s v="USD"/>
    <n v="115.6"/>
    <n v="1"/>
    <n v="154.53986"/>
    <x v="3"/>
    <n v="1"/>
    <m/>
  </r>
  <r>
    <s v="ASTRAZENECA"/>
    <s v="D9311C00001"/>
    <x v="9"/>
    <s v="Colombia"/>
    <x v="0"/>
    <n v="40700"/>
    <s v="Revenues - Third Parties"/>
    <m/>
    <s v="Temperature Monitoring Device (Refrigerated)"/>
    <n v="2026"/>
    <n v="6"/>
    <s v="USD"/>
    <n v="161.84"/>
    <n v="1"/>
    <n v="216.35580400000001"/>
    <x v="3"/>
    <n v="1"/>
    <m/>
  </r>
  <r>
    <s v="GSK"/>
    <s v="Non-Protocol Specific - Ancillaries"/>
    <x v="25"/>
    <s v="Colombia"/>
    <x v="5"/>
    <n v="40700"/>
    <s v="Revenues - Third Parties"/>
    <m/>
    <s v="Non-Drug Storage Ambient (per Pallet)"/>
    <n v="2026"/>
    <n v="6"/>
    <s v="USD"/>
    <n v="1074.4000000000001"/>
    <n v="1"/>
    <n v="1241.608872"/>
    <x v="3"/>
    <m/>
    <m/>
  </r>
  <r>
    <s v="J &amp; J"/>
    <s v="AC-065A310 Returns and Destructions"/>
    <x v="1"/>
    <s v="Colombia"/>
    <x v="2"/>
    <n v="40700"/>
    <s v="Revenues - Third Parties"/>
    <m/>
    <s v="Freight - Returns"/>
    <n v="2026"/>
    <n v="6"/>
    <s v="USD"/>
    <n v="101.98"/>
    <n v="1"/>
    <n v="101.98"/>
    <x v="3"/>
    <n v="1"/>
    <m/>
  </r>
  <r>
    <s v="J &amp; J"/>
    <s v="AC-065A310 Returns and Destructions"/>
    <x v="1"/>
    <s v="Colombia"/>
    <x v="4"/>
    <n v="40700"/>
    <s v="Revenues - Third Parties"/>
    <m/>
    <s v="Reconciliation of Returns (per Hour)"/>
    <n v="2026"/>
    <n v="6"/>
    <s v="USD"/>
    <n v="96.039999999999992"/>
    <n v="1"/>
    <n v="96.039999999999992"/>
    <x v="3"/>
    <m/>
    <m/>
  </r>
  <r>
    <s v="J &amp; J"/>
    <s v="AC-065A310 Returns and Destructions"/>
    <x v="1"/>
    <s v="Colombia"/>
    <x v="4"/>
    <n v="40700"/>
    <s v="Revenues - Third Parties"/>
    <m/>
    <s v="Returns Receipt (per Receipt)"/>
    <n v="2026"/>
    <n v="6"/>
    <s v="USD"/>
    <n v="126.05249999999999"/>
    <n v="1"/>
    <n v="126.05249999999999"/>
    <x v="3"/>
    <m/>
    <m/>
  </r>
  <r>
    <s v="J &amp; J"/>
    <s v="AC-065A310 Returns and Destructions"/>
    <x v="1"/>
    <s v="Colombia"/>
    <x v="5"/>
    <n v="40700"/>
    <s v="Revenues - Third Parties"/>
    <m/>
    <s v="Storage of Returns (per Pallet)"/>
    <n v="2026"/>
    <n v="6"/>
    <s v="USD"/>
    <n v="82.32"/>
    <n v="1"/>
    <n v="82.32"/>
    <x v="3"/>
    <m/>
    <m/>
  </r>
  <r>
    <s v="OTH CUST"/>
    <s v="Inovio COVID19-311 (CAM)"/>
    <x v="27"/>
    <s v="Colombia"/>
    <x v="0"/>
    <n v="40700"/>
    <s v="Revenues - Third Parties"/>
    <m/>
    <s v="Project Management Fee"/>
    <n v="2026"/>
    <n v="6"/>
    <s v="USD"/>
    <n v="1222.1500000000001"/>
    <n v="1"/>
    <n v="1412.3532044999999"/>
    <x v="3"/>
    <m/>
    <m/>
  </r>
  <r>
    <s v="OTH CUST"/>
    <s v="Inovio COVID19-311 (CAM)"/>
    <x v="27"/>
    <s v="Colombia"/>
    <x v="5"/>
    <n v="40700"/>
    <s v="Revenues - Third Parties"/>
    <m/>
    <s v="Storage of Returns (per Pallet)"/>
    <n v="2026"/>
    <n v="6"/>
    <s v="USD"/>
    <n v="460.41"/>
    <n v="1"/>
    <n v="532.06360830000006"/>
    <x v="3"/>
    <m/>
    <m/>
  </r>
  <r>
    <s v="MEDIMMUNE"/>
    <s v="D9180C00004"/>
    <x v="28"/>
    <s v="Colombia"/>
    <x v="0"/>
    <n v="40700"/>
    <s v="Revenues - Third Parties"/>
    <m/>
    <s v="Project Management Fee"/>
    <n v="2026"/>
    <n v="6"/>
    <s v="USD"/>
    <n v="369.9"/>
    <n v="1"/>
    <n v="369.9"/>
    <x v="3"/>
    <m/>
    <m/>
  </r>
  <r>
    <s v="MEDIMMUNE"/>
    <s v="D9180C00004"/>
    <x v="28"/>
    <s v="Colombia"/>
    <x v="5"/>
    <n v="40700"/>
    <s v="Revenues - Third Parties"/>
    <m/>
    <s v="Storage Refrigerated (per Pallet)"/>
    <n v="2026"/>
    <n v="6"/>
    <s v="USD"/>
    <n v="1985.13"/>
    <n v="1"/>
    <n v="1985.13"/>
    <x v="3"/>
    <m/>
    <m/>
  </r>
  <r>
    <s v="ASTRAZENECA"/>
    <s v="D9078C00001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9078C00001"/>
    <x v="9"/>
    <s v="Colombia"/>
    <x v="5"/>
    <n v="40700"/>
    <s v="Revenues - Third Parties"/>
    <m/>
    <s v="Storage Refrigerated (per Pallet)"/>
    <n v="2026"/>
    <n v="6"/>
    <s v="USD"/>
    <n v="1150"/>
    <n v="1"/>
    <n v="1537.3775000000001"/>
    <x v="3"/>
    <m/>
    <m/>
  </r>
  <r>
    <s v="ASTRAZENECA"/>
    <s v="D3466C00001"/>
    <x v="9"/>
    <s v="Colombia"/>
    <x v="0"/>
    <n v="40700"/>
    <s v="Revenues - Third Parties"/>
    <m/>
    <s v="Configuration of Temperature Monitoring Device"/>
    <n v="2026"/>
    <n v="6"/>
    <s v="USD"/>
    <n v="50.96"/>
    <n v="1"/>
    <n v="68.125876000000005"/>
    <x v="3"/>
    <m/>
    <m/>
  </r>
  <r>
    <s v="ASTRAZENECA"/>
    <s v="D3466C00001"/>
    <x v="9"/>
    <s v="Colombia"/>
    <x v="2"/>
    <n v="40700"/>
    <s v="Revenues - Third Parties"/>
    <m/>
    <s v="Freight - Shipments"/>
    <n v="2026"/>
    <n v="6"/>
    <s v="USD"/>
    <n v="2643.29"/>
    <n v="1"/>
    <n v="3533.6822365000003"/>
    <x v="3"/>
    <n v="1"/>
    <m/>
  </r>
  <r>
    <s v="ASTRAZENECA"/>
    <s v="D3466C00001"/>
    <x v="9"/>
    <s v="Colombia"/>
    <x v="0"/>
    <n v="40700"/>
    <s v="Revenues - Third Parties"/>
    <m/>
    <s v="Insulated shipper - Credo S22 - 12L (Leasing)"/>
    <n v="2026"/>
    <n v="6"/>
    <s v="USD"/>
    <n v="169.85"/>
    <n v="1"/>
    <n v="227.06397250000001"/>
    <x v="3"/>
    <n v="1"/>
    <m/>
  </r>
  <r>
    <s v="ASTRAZENECA"/>
    <s v="D3466C00001"/>
    <x v="9"/>
    <s v="Colombia"/>
    <x v="0"/>
    <n v="40700"/>
    <s v="Revenues - Third Parties"/>
    <m/>
    <s v="Insulated shipper - Credo S22 - 28L (Leasing)"/>
    <n v="2026"/>
    <n v="6"/>
    <s v="USD"/>
    <n v="645.41999999999996"/>
    <n v="1"/>
    <n v="862.82972700000005"/>
    <x v="3"/>
    <n v="1"/>
    <m/>
  </r>
  <r>
    <s v="ASTRAZENECA"/>
    <s v="D3466C00001"/>
    <x v="9"/>
    <s v="Colombia"/>
    <x v="0"/>
    <n v="40700"/>
    <s v="Revenues - Third Parties"/>
    <m/>
    <s v="Insulated shipper - Credo S4 - 12L (Leasing)"/>
    <n v="2026"/>
    <n v="6"/>
    <s v="USD"/>
    <n v="475.56"/>
    <n v="1"/>
    <n v="635.752386"/>
    <x v="3"/>
    <n v="1"/>
    <m/>
  </r>
  <r>
    <s v="ASTRAZENECA"/>
    <s v="D3466C00001"/>
    <x v="9"/>
    <s v="Colombia"/>
    <x v="0"/>
    <n v="40700"/>
    <s v="Revenues - Third Parties"/>
    <m/>
    <s v="Pick and Pack (Controlled Ambient)"/>
    <n v="2026"/>
    <n v="6"/>
    <s v="USD"/>
    <n v="380"/>
    <n v="1"/>
    <n v="508.00300000000004"/>
    <x v="3"/>
    <m/>
    <m/>
  </r>
  <r>
    <s v="ASTRAZENECA"/>
    <s v="D3466C00001"/>
    <x v="9"/>
    <s v="Colombia"/>
    <x v="0"/>
    <n v="40700"/>
    <s v="Revenues - Third Parties"/>
    <m/>
    <s v="Pick and Pack (Refrigerated)"/>
    <n v="2026"/>
    <n v="6"/>
    <s v="USD"/>
    <n v="285"/>
    <n v="1"/>
    <n v="381.00225"/>
    <x v="3"/>
    <m/>
    <m/>
  </r>
  <r>
    <s v="ASTRAZENECA"/>
    <s v="D3466C00001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3466C00001"/>
    <x v="9"/>
    <s v="Colombia"/>
    <x v="5"/>
    <n v="40700"/>
    <s v="Revenues - Third Parties"/>
    <m/>
    <s v="Storage Ambient (per Pallet)"/>
    <n v="2026"/>
    <n v="6"/>
    <s v="USD"/>
    <n v="575.70000000000005"/>
    <n v="1"/>
    <n v="769.62454500000013"/>
    <x v="3"/>
    <m/>
    <m/>
  </r>
  <r>
    <s v="ASTRAZENECA"/>
    <s v="D3466C00001"/>
    <x v="9"/>
    <s v="Colombia"/>
    <x v="5"/>
    <n v="40700"/>
    <s v="Revenues - Third Parties"/>
    <m/>
    <s v="Storage Refrigerated (per Pallet)"/>
    <n v="2026"/>
    <n v="6"/>
    <s v="USD"/>
    <n v="1610"/>
    <n v="1"/>
    <n v="2152.3285000000001"/>
    <x v="3"/>
    <m/>
    <m/>
  </r>
  <r>
    <s v="ASTRAZENECA"/>
    <s v="Temperature Monitor-Global Pooling"/>
    <x v="9"/>
    <s v="Colombia"/>
    <x v="5"/>
    <n v="40700"/>
    <s v="Revenues - Third Parties"/>
    <m/>
    <s v="Non-Drug Storage Ambient (per Shelf)"/>
    <n v="2026"/>
    <n v="6"/>
    <s v="USD"/>
    <n v="1212"/>
    <n v="1"/>
    <n v="1620.2622000000001"/>
    <x v="3"/>
    <m/>
    <m/>
  </r>
  <r>
    <s v="ASTRAZENECA"/>
    <s v="D3461C00030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3461C00030"/>
    <x v="9"/>
    <s v="Colombia"/>
    <x v="5"/>
    <n v="40700"/>
    <s v="Revenues - Third Parties"/>
    <m/>
    <s v="Storage Refrigerated (per Pallet)"/>
    <n v="2026"/>
    <n v="6"/>
    <s v="USD"/>
    <n v="460"/>
    <n v="1"/>
    <n v="614.95100000000002"/>
    <x v="3"/>
    <m/>
    <m/>
  </r>
  <r>
    <s v="ASTRAZENECA"/>
    <s v="D8535C00001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8535C00001"/>
    <x v="9"/>
    <s v="Colombia"/>
    <x v="5"/>
    <n v="40700"/>
    <s v="Revenues - Third Parties"/>
    <m/>
    <s v="Storage Ambient (per Pallet)"/>
    <n v="2026"/>
    <n v="6"/>
    <s v="USD"/>
    <n v="95"/>
    <n v="1"/>
    <n v="127.00075000000001"/>
    <x v="3"/>
    <m/>
    <m/>
  </r>
  <r>
    <s v="ASTRAZENECA"/>
    <s v="D6402C00012"/>
    <x v="9"/>
    <s v="Colombia"/>
    <x v="0"/>
    <n v="40700"/>
    <s v="Revenues - Third Parties"/>
    <m/>
    <s v="Configuration of Temperature Monitoring Device"/>
    <n v="2026"/>
    <n v="6"/>
    <s v="USD"/>
    <n v="27"/>
    <n v="1"/>
    <n v="36.094950000000004"/>
    <x v="3"/>
    <m/>
    <m/>
  </r>
  <r>
    <s v="ASTRAZENECA"/>
    <s v="D6402C00012"/>
    <x v="9"/>
    <s v="Colombia"/>
    <x v="2"/>
    <n v="40700"/>
    <s v="Revenues - Third Parties"/>
    <m/>
    <s v="Freight - Shipments"/>
    <n v="2026"/>
    <n v="6"/>
    <s v="USD"/>
    <n v="629.1"/>
    <n v="1"/>
    <n v="841.01233500000012"/>
    <x v="3"/>
    <n v="1"/>
    <m/>
  </r>
  <r>
    <s v="ASTRAZENECA"/>
    <s v="D6402C00012"/>
    <x v="9"/>
    <s v="Colombia"/>
    <x v="0"/>
    <n v="40700"/>
    <s v="Revenues - Third Parties"/>
    <m/>
    <s v="Pick and Pack (Ambient)"/>
    <n v="2026"/>
    <n v="6"/>
    <s v="USD"/>
    <n v="255"/>
    <n v="1"/>
    <n v="340.89675"/>
    <x v="3"/>
    <m/>
    <m/>
  </r>
  <r>
    <s v="ASTRAZENECA"/>
    <s v="D6402C00012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6402C00012"/>
    <x v="9"/>
    <s v="Colombia"/>
    <x v="0"/>
    <n v="40700"/>
    <s v="Revenues - Third Parties"/>
    <m/>
    <s v="Receipt fee Ambient (per Receipt_ID)"/>
    <n v="2026"/>
    <n v="6"/>
    <s v="USD"/>
    <n v="900"/>
    <n v="1"/>
    <n v="1203.1650000000002"/>
    <x v="3"/>
    <m/>
    <m/>
  </r>
  <r>
    <s v="ASTRAZENECA"/>
    <s v="D6402C00012"/>
    <x v="9"/>
    <s v="Colombia"/>
    <x v="5"/>
    <n v="40700"/>
    <s v="Revenues - Third Parties"/>
    <m/>
    <s v="Storage Ambient (per Pallet)"/>
    <n v="2026"/>
    <n v="6"/>
    <s v="USD"/>
    <n v="1330"/>
    <n v="1"/>
    <n v="1778.0105000000001"/>
    <x v="3"/>
    <m/>
    <m/>
  </r>
  <r>
    <s v="ASTRAZENECA"/>
    <s v="D702GC00001"/>
    <x v="9"/>
    <s v="Colombia"/>
    <x v="0"/>
    <n v="40700"/>
    <s v="Revenues - Third Parties"/>
    <m/>
    <s v="Project Management Fee"/>
    <n v="2026"/>
    <n v="6"/>
    <s v="USD"/>
    <n v="300"/>
    <n v="1"/>
    <n v="401.05500000000001"/>
    <x v="3"/>
    <m/>
    <m/>
  </r>
  <r>
    <s v="ASTRAZENECA"/>
    <s v="D702GC00001"/>
    <x v="9"/>
    <s v="Colombia"/>
    <x v="5"/>
    <n v="40700"/>
    <s v="Revenues - Third Parties"/>
    <m/>
    <s v="Storage Refrigerated (per Pallet)"/>
    <n v="2026"/>
    <n v="6"/>
    <s v="USD"/>
    <n v="460"/>
    <n v="1"/>
    <n v="614.95100000000002"/>
    <x v="3"/>
    <m/>
    <m/>
  </r>
  <r>
    <s v="ASTRAZENECA"/>
    <s v="D7960C00015"/>
    <x v="9"/>
    <s v="Colombia"/>
    <x v="0"/>
    <n v="40700"/>
    <s v="Revenues - Third Parties"/>
    <m/>
    <s v="Configuration of Temperature Monitoring Device"/>
    <n v="2026"/>
    <n v="6"/>
    <s v="USD"/>
    <n v="59.4"/>
    <n v="1"/>
    <n v="79.40889"/>
    <x v="3"/>
    <m/>
    <m/>
  </r>
  <r>
    <s v="ASTRAZENECA"/>
    <s v="D7960C00015"/>
    <x v="9"/>
    <s v="Colombia"/>
    <x v="2"/>
    <n v="40700"/>
    <s v="Revenues - Third Parties"/>
    <m/>
    <s v="Freight - Shipments"/>
    <n v="2026"/>
    <n v="6"/>
    <s v="USD"/>
    <n v="1652.46"/>
    <n v="1"/>
    <n v="2209.0911510000001"/>
    <x v="3"/>
    <n v="1"/>
    <m/>
  </r>
  <r>
    <s v="ASTRAZENECA"/>
    <s v="D7960C00015"/>
    <x v="9"/>
    <s v="Colombia"/>
    <x v="0"/>
    <n v="40700"/>
    <s v="Revenues - Third Parties"/>
    <m/>
    <s v="Pick and Pack (Ambient)"/>
    <n v="2026"/>
    <n v="6"/>
    <s v="USD"/>
    <n v="863.55"/>
    <n v="1"/>
    <n v="1154.4368175"/>
    <x v="3"/>
    <m/>
    <m/>
  </r>
  <r>
    <s v="ASTRAZENECA"/>
    <s v="D7960C00015"/>
    <x v="9"/>
    <s v="Colombia"/>
    <x v="0"/>
    <n v="40700"/>
    <s v="Revenues - Third Parties"/>
    <m/>
    <s v="Project Management Fee"/>
    <n v="2026"/>
    <n v="6"/>
    <s v="USD"/>
    <n v="303"/>
    <n v="1"/>
    <n v="405.06555000000003"/>
    <x v="3"/>
    <m/>
    <m/>
  </r>
  <r>
    <s v="ASTRAZENECA"/>
    <s v="D7960C00015"/>
    <x v="9"/>
    <s v="Colombia"/>
    <x v="5"/>
    <n v="40700"/>
    <s v="Revenues - Third Parties"/>
    <m/>
    <s v="Storage Ambient (per Pallet)"/>
    <n v="2026"/>
    <n v="6"/>
    <s v="USD"/>
    <n v="863.55"/>
    <n v="1"/>
    <n v="1154.4368175"/>
    <x v="3"/>
    <m/>
    <m/>
  </r>
  <r>
    <s v="BAYER"/>
    <s v="BAY 1841788-20321"/>
    <x v="29"/>
    <s v="Colombia"/>
    <x v="0"/>
    <n v="40700"/>
    <s v="Revenues - Third Parties"/>
    <m/>
    <s v="Import Services"/>
    <n v="2026"/>
    <n v="6"/>
    <s v="USD"/>
    <n v="83.8"/>
    <n v="1"/>
    <n v="83.8"/>
    <x v="3"/>
    <m/>
    <m/>
  </r>
  <r>
    <s v="BAYER"/>
    <s v="BAY 1841788-20321"/>
    <x v="29"/>
    <s v="Colombia"/>
    <x v="0"/>
    <n v="40700"/>
    <s v="Revenues - Third Parties"/>
    <m/>
    <s v="Project Management Fee"/>
    <n v="2026"/>
    <n v="6"/>
    <s v="USD"/>
    <n v="443.23"/>
    <n v="1"/>
    <n v="443.23"/>
    <x v="3"/>
    <m/>
    <m/>
  </r>
  <r>
    <s v="BAYER"/>
    <s v="BAY 1841788-20321"/>
    <x v="29"/>
    <s v="Colombia"/>
    <x v="5"/>
    <n v="40700"/>
    <s v="Revenues - Third Parties"/>
    <m/>
    <s v="Storage Ambient (per Pallet)"/>
    <n v="2026"/>
    <n v="6"/>
    <s v="USD"/>
    <n v="258.12"/>
    <n v="1"/>
    <n v="258.12"/>
    <x v="3"/>
    <m/>
    <m/>
  </r>
  <r>
    <s v="OTH CUST"/>
    <s v="DIAN-TU-002"/>
    <x v="30"/>
    <s v="Colombia"/>
    <x v="0"/>
    <n v="40700"/>
    <s v="Revenues - Third Parties"/>
    <m/>
    <s v="Project Management Fee"/>
    <n v="2026"/>
    <n v="6"/>
    <s v="USD"/>
    <n v="1631.62"/>
    <n v="1"/>
    <n v="1631.62"/>
    <x v="3"/>
    <m/>
    <m/>
  </r>
  <r>
    <s v="OTH CUST"/>
    <s v="DIAN-TU-002"/>
    <x v="30"/>
    <s v="Colombia"/>
    <x v="5"/>
    <n v="40700"/>
    <s v="Revenues - Third Parties"/>
    <m/>
    <s v="Storage Refrigerated (per Shelf)"/>
    <n v="2026"/>
    <n v="6"/>
    <s v="USD"/>
    <n v="6945.01"/>
    <n v="1"/>
    <n v="6945.01"/>
    <x v="3"/>
    <m/>
    <m/>
  </r>
  <r>
    <s v="MERCK SERONO"/>
    <s v="MS200569_0048"/>
    <x v="31"/>
    <s v="Colombia"/>
    <x v="2"/>
    <n v="40700"/>
    <s v="Revenues - Third Parties"/>
    <m/>
    <s v="Freight - Shipments"/>
    <n v="2026"/>
    <n v="6"/>
    <s v="USD"/>
    <n v="1517.03"/>
    <n v="1"/>
    <n v="1753.1253788999998"/>
    <x v="3"/>
    <n v="1"/>
    <m/>
  </r>
  <r>
    <s v="MERCK SERONO"/>
    <s v="MS200569_0048"/>
    <x v="31"/>
    <s v="Colombia"/>
    <x v="0"/>
    <n v="40700"/>
    <s v="Revenues - Third Parties"/>
    <m/>
    <s v="Insulated shipper - Credo S22 - 28L (Leasing)"/>
    <n v="2026"/>
    <n v="6"/>
    <s v="USD"/>
    <n v="1957.9"/>
    <n v="1"/>
    <n v="2262.6079770000001"/>
    <x v="3"/>
    <n v="1"/>
    <m/>
  </r>
  <r>
    <s v="MERCK SERONO"/>
    <s v="MS200569_0048"/>
    <x v="31"/>
    <s v="Colombia"/>
    <x v="0"/>
    <n v="40700"/>
    <s v="Revenues - Third Parties"/>
    <m/>
    <s v="Temperature Monitoring Device (Ambient)"/>
    <n v="2026"/>
    <n v="6"/>
    <s v="USD"/>
    <n v="558.6"/>
    <n v="1"/>
    <n v="645.53491799999995"/>
    <x v="3"/>
    <n v="1"/>
    <m/>
  </r>
  <r>
    <s v="MERCK SERONO"/>
    <s v="MS200569_0048"/>
    <x v="31"/>
    <s v="Colombia"/>
    <x v="0"/>
    <n v="40700"/>
    <s v="Revenues - Third Parties"/>
    <m/>
    <s v="Pick and Pack (Controlled Ambient)"/>
    <n v="2026"/>
    <n v="6"/>
    <s v="USD"/>
    <n v="655.98"/>
    <n v="1"/>
    <n v="758.07016739999995"/>
    <x v="3"/>
    <m/>
    <m/>
  </r>
  <r>
    <s v="MERCK SERONO"/>
    <s v="MS200569_0048"/>
    <x v="31"/>
    <s v="Colombia"/>
    <x v="0"/>
    <n v="40700"/>
    <s v="Revenues - Third Parties"/>
    <m/>
    <s v="Project Management Fee"/>
    <n v="2026"/>
    <n v="6"/>
    <s v="USD"/>
    <n v="1092.06"/>
    <n v="1"/>
    <n v="1262.0172977999998"/>
    <x v="3"/>
    <m/>
    <m/>
  </r>
  <r>
    <s v="MERCK SERONO"/>
    <s v="MS200569_0048"/>
    <x v="31"/>
    <s v="Colombia"/>
    <x v="5"/>
    <n v="40700"/>
    <s v="Revenues - Third Parties"/>
    <m/>
    <s v="Storage Ambient (per Pallet)"/>
    <n v="2026"/>
    <n v="6"/>
    <s v="USD"/>
    <n v="1274.07"/>
    <n v="1"/>
    <n v="1472.3535140999998"/>
    <x v="3"/>
    <m/>
    <m/>
  </r>
  <r>
    <s v="OTH CUST"/>
    <s v="ID-064A301"/>
    <x v="32"/>
    <s v="Colombia"/>
    <x v="0"/>
    <n v="40700"/>
    <s v="Revenues - Third Parties"/>
    <m/>
    <s v="Expedite Direct to Site Fee"/>
    <n v="2026"/>
    <n v="6"/>
    <s v="USD"/>
    <n v="542.09"/>
    <n v="1"/>
    <n v="681.54807340000002"/>
    <x v="3"/>
    <m/>
    <m/>
  </r>
  <r>
    <s v="OTH CUST"/>
    <s v="ID-064A301"/>
    <x v="32"/>
    <s v="Colombia"/>
    <x v="2"/>
    <n v="40700"/>
    <s v="Revenues - Third Parties"/>
    <m/>
    <s v="Freight - Shipments"/>
    <n v="2026"/>
    <n v="6"/>
    <s v="USD"/>
    <n v="2701.92"/>
    <n v="1"/>
    <n v="3397.0159392"/>
    <x v="3"/>
    <n v="1"/>
    <m/>
  </r>
  <r>
    <s v="OTH CUST"/>
    <s v="ID-064A301"/>
    <x v="32"/>
    <s v="Colombia"/>
    <x v="0"/>
    <n v="40700"/>
    <s v="Revenues - Third Parties"/>
    <m/>
    <s v="Insulated shipper - Credo S22 - 12L (Leasing)"/>
    <n v="2026"/>
    <n v="6"/>
    <s v="USD"/>
    <n v="697.77"/>
    <n v="1"/>
    <n v="877.27831019999996"/>
    <x v="3"/>
    <n v="1"/>
    <m/>
  </r>
  <r>
    <s v="OTH CUST"/>
    <s v="ID-064A301"/>
    <x v="32"/>
    <s v="Colombia"/>
    <x v="0"/>
    <n v="40700"/>
    <s v="Revenues - Third Parties"/>
    <m/>
    <s v="Pick and Pack (Controlled Ambient)"/>
    <n v="2026"/>
    <n v="6"/>
    <s v="USD"/>
    <n v="894.12"/>
    <n v="1"/>
    <n v="1124.1413112"/>
    <x v="3"/>
    <m/>
    <m/>
  </r>
  <r>
    <s v="OTH CUST"/>
    <s v="ID-064A301"/>
    <x v="32"/>
    <s v="Colombia"/>
    <x v="0"/>
    <n v="40700"/>
    <s v="Revenues - Third Parties"/>
    <m/>
    <s v="Pick and Pack Cancellation Fee (Pre Pick &amp; Pack)"/>
    <n v="2026"/>
    <n v="6"/>
    <s v="USD"/>
    <n v="149.02000000000001"/>
    <n v="1"/>
    <n v="187.35688520000002"/>
    <x v="3"/>
    <m/>
    <m/>
  </r>
  <r>
    <s v="OTH CUST"/>
    <s v="ID-064A301"/>
    <x v="32"/>
    <s v="Colombia"/>
    <x v="0"/>
    <n v="40700"/>
    <s v="Revenues - Third Parties"/>
    <m/>
    <s v="Project Management Fee"/>
    <n v="2026"/>
    <n v="6"/>
    <s v="USD"/>
    <n v="1487.91"/>
    <n v="1"/>
    <n v="1870.6897266000001"/>
    <x v="3"/>
    <m/>
    <m/>
  </r>
  <r>
    <s v="OTH CUST"/>
    <s v="ID-064A301"/>
    <x v="32"/>
    <s v="Colombia"/>
    <x v="0"/>
    <n v="40700"/>
    <s v="Revenues - Third Parties"/>
    <m/>
    <s v="Receipt fee Ambient (per Receipt_ID)"/>
    <n v="2026"/>
    <n v="6"/>
    <s v="USD"/>
    <n v="1749.28"/>
    <n v="1"/>
    <n v="2199.2997728"/>
    <x v="3"/>
    <m/>
    <m/>
  </r>
  <r>
    <s v="OTH CUST"/>
    <s v="ID-064A301"/>
    <x v="32"/>
    <s v="Colombia"/>
    <x v="0"/>
    <n v="40700"/>
    <s v="Revenues - Third Parties"/>
    <m/>
    <s v="Shipper Preparation"/>
    <n v="2026"/>
    <n v="6"/>
    <s v="USD"/>
    <n v="893.31"/>
    <n v="1"/>
    <n v="1123.1229306"/>
    <x v="3"/>
    <m/>
    <m/>
  </r>
  <r>
    <s v="OTH CUST"/>
    <s v="ID-064A301"/>
    <x v="32"/>
    <s v="Colombia"/>
    <x v="5"/>
    <n v="40700"/>
    <s v="Revenues - Third Parties"/>
    <m/>
    <s v="Storage Ambient (per Pallet)"/>
    <n v="2026"/>
    <n v="6"/>
    <s v="USD"/>
    <n v="295.75"/>
    <n v="1"/>
    <n v="371.83464500000002"/>
    <x v="3"/>
    <m/>
    <m/>
  </r>
  <r>
    <s v="OTH CUST"/>
    <s v="ID-064A301"/>
    <x v="32"/>
    <s v="Colombia"/>
    <x v="0"/>
    <n v="40700"/>
    <s v="Revenues - Third Parties"/>
    <m/>
    <s v="Temperature Monitoring Device (Ambient)"/>
    <n v="2026"/>
    <n v="6"/>
    <s v="USD"/>
    <n v="348.87"/>
    <n v="1"/>
    <n v="438.62029620000004"/>
    <x v="3"/>
    <n v="1"/>
    <m/>
  </r>
  <r>
    <s v="OTH CUST"/>
    <s v="GLPG3667-CL-214"/>
    <x v="33"/>
    <s v="Colombia"/>
    <x v="2"/>
    <n v="40700"/>
    <s v="Revenues - Third Parties"/>
    <m/>
    <s v="Freight - Returns"/>
    <n v="2026"/>
    <n v="6"/>
    <s v="USD"/>
    <n v="87.68"/>
    <n v="1"/>
    <n v="101.3256384"/>
    <x v="3"/>
    <n v="1"/>
    <m/>
  </r>
  <r>
    <s v="OTH CUST"/>
    <s v="GLPG3667-CL-214"/>
    <x v="33"/>
    <s v="Colombia"/>
    <x v="0"/>
    <n v="40700"/>
    <s v="Revenues - Third Parties"/>
    <m/>
    <s v="Project Management Fee"/>
    <n v="2026"/>
    <n v="6"/>
    <s v="USD"/>
    <n v="1585"/>
    <n v="1"/>
    <n v="1831.67355"/>
    <x v="3"/>
    <m/>
    <m/>
  </r>
  <r>
    <s v="OTH CUST"/>
    <s v="GLPG3667-CL-214"/>
    <x v="33"/>
    <s v="Colombia"/>
    <x v="5"/>
    <n v="40700"/>
    <s v="Revenues - Third Parties"/>
    <m/>
    <s v="Storage Ambient (per Pallet)"/>
    <n v="2026"/>
    <n v="6"/>
    <s v="USD"/>
    <n v="945.15"/>
    <n v="1"/>
    <n v="1092.2436944999999"/>
    <x v="3"/>
    <m/>
    <m/>
  </r>
  <r>
    <s v="IQVIA"/>
    <s v="MS200569_0048 Returns and Destruction"/>
    <x v="18"/>
    <s v="Colombia"/>
    <x v="5"/>
    <n v="40700"/>
    <s v="Revenues - Third Parties"/>
    <m/>
    <s v="Storage of Returns (per Pallet)"/>
    <n v="2026"/>
    <n v="6"/>
    <s v="USD"/>
    <n v="199.04"/>
    <n v="1"/>
    <n v="230.01659519999998"/>
    <x v="3"/>
    <m/>
    <m/>
  </r>
  <r>
    <s v="OTH CUST"/>
    <s v="D8535C00001 (CAM)"/>
    <x v="19"/>
    <s v="Colombia"/>
    <x v="0"/>
    <n v="40700"/>
    <s v="Revenues - Third Parties"/>
    <m/>
    <s v="Project Management Fee"/>
    <n v="2026"/>
    <n v="6"/>
    <s v="USD"/>
    <n v="621.57000000000005"/>
    <n v="1"/>
    <n v="621.57000000000005"/>
    <x v="3"/>
    <m/>
    <m/>
  </r>
  <r>
    <s v="OTH CUST"/>
    <s v="D8535C00001 (CAM)"/>
    <x v="19"/>
    <s v="Colombia"/>
    <x v="5"/>
    <n v="40700"/>
    <s v="Revenues - Third Parties"/>
    <m/>
    <s v="Storage Ambient (per Shelf)"/>
    <n v="2026"/>
    <n v="6"/>
    <s v="USD"/>
    <n v="1298.92"/>
    <n v="1"/>
    <n v="1298.92"/>
    <x v="3"/>
    <m/>
    <m/>
  </r>
  <r>
    <s v="OTH CUST"/>
    <s v="ID-064A303"/>
    <x v="32"/>
    <s v="Colombia"/>
    <x v="2"/>
    <n v="40700"/>
    <s v="Revenues - Third Parties"/>
    <m/>
    <s v="Freight - Shipments"/>
    <n v="2026"/>
    <n v="6"/>
    <s v="USD"/>
    <n v="621.14"/>
    <n v="1"/>
    <n v="780.93447639999999"/>
    <x v="3"/>
    <n v="1"/>
    <m/>
  </r>
  <r>
    <s v="OTH CUST"/>
    <s v="ID-064A303"/>
    <x v="32"/>
    <s v="Colombia"/>
    <x v="0"/>
    <n v="40700"/>
    <s v="Revenues - Third Parties"/>
    <m/>
    <s v="Insulated shipper - Credo S22 - 12L (Leasing)"/>
    <n v="2026"/>
    <n v="6"/>
    <s v="USD"/>
    <n v="967.48"/>
    <n v="1"/>
    <n v="1216.3739048"/>
    <x v="3"/>
    <n v="1"/>
    <m/>
  </r>
  <r>
    <s v="OTH CUST"/>
    <s v="ID-064A303"/>
    <x v="32"/>
    <s v="Colombia"/>
    <x v="0"/>
    <n v="40700"/>
    <s v="Revenues - Third Parties"/>
    <m/>
    <s v="Pick and Pack (Controlled Ambient)"/>
    <n v="2026"/>
    <n v="6"/>
    <s v="USD"/>
    <n v="1239.68"/>
    <n v="1"/>
    <n v="1558.6000768000001"/>
    <x v="3"/>
    <m/>
    <m/>
  </r>
  <r>
    <s v="OTH CUST"/>
    <s v="ID-064A303"/>
    <x v="32"/>
    <s v="Colombia"/>
    <x v="0"/>
    <n v="40700"/>
    <s v="Revenues - Third Parties"/>
    <m/>
    <s v="Project Management Fee"/>
    <n v="2026"/>
    <n v="6"/>
    <s v="USD"/>
    <n v="1547.23"/>
    <n v="1"/>
    <n v="1945.2703898000002"/>
    <x v="3"/>
    <m/>
    <m/>
  </r>
  <r>
    <s v="OTH CUST"/>
    <s v="ID-064A303"/>
    <x v="32"/>
    <s v="Colombia"/>
    <x v="5"/>
    <n v="40700"/>
    <s v="Revenues - Third Parties"/>
    <m/>
    <s v="Storage Ambient (per Shelf)"/>
    <n v="2026"/>
    <n v="6"/>
    <s v="USD"/>
    <n v="3094.48"/>
    <n v="1"/>
    <n v="3890.5659248000002"/>
    <x v="3"/>
    <m/>
    <m/>
  </r>
  <r>
    <s v="OTH CUST"/>
    <s v="ID-064A303"/>
    <x v="32"/>
    <s v="Colombia"/>
    <x v="0"/>
    <n v="40700"/>
    <s v="Revenues - Third Parties"/>
    <m/>
    <s v="Temperature Monitoring Device (Ambient)"/>
    <n v="2026"/>
    <n v="6"/>
    <s v="USD"/>
    <n v="483.68"/>
    <n v="1"/>
    <n v="608.1115168"/>
    <x v="3"/>
    <n v="1"/>
    <m/>
  </r>
  <r>
    <s v="NOVARTIS"/>
    <s v="CLXE408B12201 Succeed"/>
    <x v="34"/>
    <s v="Colombia"/>
    <x v="0"/>
    <n v="40700"/>
    <s v="Revenues - Third Parties"/>
    <m/>
    <s v="Project Management Fee"/>
    <n v="2026"/>
    <n v="6"/>
    <s v="USD"/>
    <n v="307.95006000000001"/>
    <n v="1"/>
    <n v="387.17329243560005"/>
    <x v="3"/>
    <m/>
    <m/>
  </r>
  <r>
    <s v="NOVARTIS"/>
    <s v="CLXE408B12201 Succeed"/>
    <x v="34"/>
    <s v="Colombia"/>
    <x v="5"/>
    <n v="40700"/>
    <s v="Revenues - Third Parties"/>
    <m/>
    <s v="Storage Ambient (per Shelf)"/>
    <n v="2026"/>
    <n v="6"/>
    <s v="USD"/>
    <n v="130.03131999999999"/>
    <n v="1"/>
    <n v="163.4831773832"/>
    <x v="3"/>
    <m/>
    <m/>
  </r>
  <r>
    <s v="OTH CUST"/>
    <s v="AVT16-GL-C01"/>
    <x v="35"/>
    <s v="Colombia"/>
    <x v="0"/>
    <n v="40900"/>
    <s v="Revenues- IC"/>
    <m/>
    <s v="Project Management Fee"/>
    <n v="2026"/>
    <n v="6"/>
    <s v="USD"/>
    <n v="1386.88"/>
    <n v="1"/>
    <n v="1386.88"/>
    <x v="3"/>
    <m/>
    <m/>
  </r>
  <r>
    <s v="OTH CUST"/>
    <s v="AVT16-GL-C01"/>
    <x v="35"/>
    <s v="Colombia"/>
    <x v="5"/>
    <n v="40900"/>
    <s v="Revenues- IC"/>
    <m/>
    <s v="Storage Ambient (per Shelf)"/>
    <n v="2026"/>
    <n v="6"/>
    <s v="USD"/>
    <n v="623.48"/>
    <n v="1"/>
    <n v="623.48"/>
    <x v="3"/>
    <m/>
    <m/>
  </r>
  <r>
    <s v="OTH CUST"/>
    <s v="AVT16-GL-C01"/>
    <x v="35"/>
    <s v="Colombia"/>
    <x v="5"/>
    <n v="40900"/>
    <s v="Revenues- IC"/>
    <m/>
    <s v="Storage Refrigerated (per Shelf)"/>
    <n v="2026"/>
    <n v="6"/>
    <s v="USD"/>
    <n v="980.46"/>
    <n v="1"/>
    <n v="980.46"/>
    <x v="3"/>
    <m/>
    <m/>
  </r>
  <r>
    <s v="NOVARTIS"/>
    <s v="CHK01-01 (CEVX811A12301)"/>
    <x v="34"/>
    <s v="Colombia"/>
    <x v="2"/>
    <n v="40700"/>
    <s v="Revenues - Third Parties"/>
    <m/>
    <s v="Freight - Returns"/>
    <n v="2026"/>
    <n v="6"/>
    <s v="USD"/>
    <n v="81.67"/>
    <n v="1"/>
    <n v="102.6804242"/>
    <x v="3"/>
    <n v="1"/>
    <m/>
  </r>
  <r>
    <s v="NOVARTIS"/>
    <s v="CHK01-01 (CEVX811A12301)"/>
    <x v="34"/>
    <s v="Colombia"/>
    <x v="0"/>
    <n v="40700"/>
    <s v="Revenues - Third Parties"/>
    <m/>
    <s v="Project Management Fee"/>
    <n v="2026"/>
    <n v="6"/>
    <s v="USD"/>
    <n v="307.95006000000001"/>
    <n v="1"/>
    <n v="387.17329243560005"/>
    <x v="3"/>
    <m/>
    <m/>
  </r>
  <r>
    <s v="NOVARTIS"/>
    <s v="CHK01-01 (CEVX811A12301)"/>
    <x v="34"/>
    <s v="Colombia"/>
    <x v="4"/>
    <n v="40700"/>
    <s v="Revenues - Third Parties"/>
    <m/>
    <s v="Reconciliation of Returns (per Hour)"/>
    <n v="2026"/>
    <n v="6"/>
    <s v="USD"/>
    <n v="82.51921999999999"/>
    <n v="1"/>
    <n v="103.7481145372"/>
    <x v="3"/>
    <m/>
    <m/>
  </r>
  <r>
    <s v="NOVARTIS"/>
    <s v="CHK01-01 (CEVX811A12301)"/>
    <x v="34"/>
    <s v="Colombia"/>
    <x v="4"/>
    <n v="40700"/>
    <s v="Revenues - Third Parties"/>
    <m/>
    <s v="Returns Receipt (per Receipt)"/>
    <n v="2026"/>
    <n v="6"/>
    <s v="USD"/>
    <n v="103.47743"/>
    <n v="1"/>
    <n v="130.09803364180001"/>
    <x v="3"/>
    <m/>
    <m/>
  </r>
  <r>
    <s v="NOVARTIS"/>
    <s v="CHK01-01 (CEVX811A12301)"/>
    <x v="34"/>
    <s v="Colombia"/>
    <x v="5"/>
    <n v="40700"/>
    <s v="Revenues - Third Parties"/>
    <m/>
    <s v="Storage Ambient (per Shelf)"/>
    <n v="2026"/>
    <n v="6"/>
    <s v="USD"/>
    <n v="455.10961999999995"/>
    <n v="1"/>
    <n v="572.1911208411999"/>
    <x v="3"/>
    <m/>
    <m/>
  </r>
  <r>
    <s v="NOVARTIS"/>
    <s v="CHK01-01 (CEVX811A12301)"/>
    <x v="34"/>
    <s v="Colombia"/>
    <x v="5"/>
    <n v="40700"/>
    <s v="Revenues - Third Parties"/>
    <m/>
    <s v="Storage of Returns (per Pallet)"/>
    <n v="2026"/>
    <n v="6"/>
    <s v="USD"/>
    <n v="34.213830000000002"/>
    <n v="1"/>
    <n v="43.015679905800006"/>
    <x v="3"/>
    <m/>
    <m/>
  </r>
  <r>
    <s v="OTH CUST"/>
    <s v="NW-3509_023_III_2024"/>
    <x v="36"/>
    <s v="Colombia"/>
    <x v="0"/>
    <n v="40700"/>
    <s v="Revenues - Third Parties"/>
    <m/>
    <s v="Project Management Fee"/>
    <n v="2026"/>
    <n v="6"/>
    <s v="USD"/>
    <n v="1358.93"/>
    <n v="1"/>
    <n v="1570.4202759"/>
    <x v="3"/>
    <m/>
    <m/>
  </r>
  <r>
    <s v="OTH CUST"/>
    <s v="NW-3509_023_III_2024"/>
    <x v="36"/>
    <s v="Colombia"/>
    <x v="5"/>
    <n v="40700"/>
    <s v="Revenues - Third Parties"/>
    <m/>
    <s v="Storage Ambient (per Shelf)"/>
    <n v="2026"/>
    <n v="6"/>
    <s v="USD"/>
    <n v="1034.46"/>
    <n v="1"/>
    <n v="1195.4530098"/>
    <x v="3"/>
    <m/>
    <m/>
  </r>
  <r>
    <s v="TAKEDA"/>
    <s v="DEN-306"/>
    <x v="20"/>
    <s v="Colombia"/>
    <x v="2"/>
    <n v="40700"/>
    <s v="Revenues - Third Parties"/>
    <m/>
    <s v="Freight - Returns"/>
    <n v="2026"/>
    <n v="6"/>
    <s v="USD"/>
    <n v="101.98"/>
    <n v="1"/>
    <n v="101.98"/>
    <x v="3"/>
    <n v="1"/>
    <m/>
  </r>
  <r>
    <s v="TAKEDA"/>
    <s v="DEN-306"/>
    <x v="20"/>
    <s v="Colombia"/>
    <x v="2"/>
    <n v="40700"/>
    <s v="Revenues - Third Parties"/>
    <m/>
    <s v="Freight - Shipments"/>
    <n v="2026"/>
    <n v="6"/>
    <s v="USD"/>
    <n v="623"/>
    <n v="1"/>
    <n v="623"/>
    <x v="3"/>
    <n v="1"/>
    <m/>
  </r>
  <r>
    <s v="TAKEDA"/>
    <s v="DEN-306"/>
    <x v="20"/>
    <s v="Colombia"/>
    <x v="0"/>
    <n v="40700"/>
    <s v="Revenues - Third Parties"/>
    <m/>
    <s v="Insulated shipper - Credo S4 - 28L (Leasing)"/>
    <n v="2026"/>
    <n v="6"/>
    <s v="USD"/>
    <n v="650.12"/>
    <n v="1"/>
    <n v="650.12"/>
    <x v="3"/>
    <n v="1"/>
    <m/>
  </r>
  <r>
    <s v="TAKEDA"/>
    <s v="DEN-306"/>
    <x v="20"/>
    <s v="Colombia"/>
    <x v="0"/>
    <n v="40700"/>
    <s v="Revenues - Third Parties"/>
    <m/>
    <s v="Pick and Pack (Refrigerated)"/>
    <n v="2026"/>
    <n v="6"/>
    <s v="USD"/>
    <n v="262.5"/>
    <n v="1"/>
    <n v="262.5"/>
    <x v="3"/>
    <m/>
    <m/>
  </r>
  <r>
    <s v="TAKEDA"/>
    <s v="DEN-306"/>
    <x v="20"/>
    <s v="Colombia"/>
    <x v="0"/>
    <n v="40700"/>
    <s v="Revenues - Third Parties"/>
    <m/>
    <s v="Project Management Fee"/>
    <n v="2026"/>
    <n v="6"/>
    <s v="USD"/>
    <n v="600"/>
    <n v="1"/>
    <n v="600"/>
    <x v="3"/>
    <m/>
    <m/>
  </r>
  <r>
    <s v="TAKEDA"/>
    <s v="DEN-306"/>
    <x v="20"/>
    <s v="Colombia"/>
    <x v="5"/>
    <n v="40700"/>
    <s v="Revenues - Third Parties"/>
    <m/>
    <s v="Storage Ambient (per Shelf)"/>
    <n v="2026"/>
    <n v="6"/>
    <s v="USD"/>
    <n v="250"/>
    <n v="1"/>
    <n v="250"/>
    <x v="3"/>
    <m/>
    <m/>
  </r>
  <r>
    <s v="TAKEDA"/>
    <s v="DEN-306"/>
    <x v="20"/>
    <s v="Colombia"/>
    <x v="5"/>
    <n v="40700"/>
    <s v="Revenues - Third Parties"/>
    <m/>
    <s v="Storage Refrigerated (per Shelf)"/>
    <n v="2026"/>
    <n v="6"/>
    <s v="USD"/>
    <n v="1531.25"/>
    <n v="1"/>
    <n v="1531.25"/>
    <x v="3"/>
    <m/>
    <m/>
  </r>
  <r>
    <s v="TAKEDA"/>
    <s v="DEN-306"/>
    <x v="20"/>
    <s v="Colombia"/>
    <x v="0"/>
    <n v="40700"/>
    <s v="Revenues - Third Parties"/>
    <m/>
    <s v="Temperature Monitoring Device (Refrigerated)"/>
    <n v="2026"/>
    <n v="6"/>
    <s v="USD"/>
    <n v="255.04"/>
    <n v="1"/>
    <n v="255.04"/>
    <x v="3"/>
    <n v="1"/>
    <m/>
  </r>
  <r>
    <s v="OTH CUST"/>
    <s v="GRN163LMYF3001"/>
    <x v="37"/>
    <s v="Colombia"/>
    <x v="2"/>
    <n v="40700"/>
    <s v="Revenues - Third Parties"/>
    <m/>
    <s v="Freight - Shipments"/>
    <n v="2026"/>
    <n v="6"/>
    <s v="USD"/>
    <n v="508.9"/>
    <n v="1"/>
    <n v="508.9"/>
    <x v="3"/>
    <n v="1"/>
    <m/>
  </r>
  <r>
    <s v="OTH CUST"/>
    <s v="GRN163LMYF3001"/>
    <x v="37"/>
    <s v="Colombia"/>
    <x v="0"/>
    <n v="40700"/>
    <s v="Revenues - Third Parties"/>
    <m/>
    <s v="Insulated shipper - Credo S4 - 12L (Leasing)"/>
    <n v="2026"/>
    <n v="6"/>
    <s v="USD"/>
    <n v="233"/>
    <n v="1"/>
    <n v="233"/>
    <x v="3"/>
    <n v="1"/>
    <m/>
  </r>
  <r>
    <s v="OTH CUST"/>
    <s v="GRN163LMYF3001"/>
    <x v="37"/>
    <s v="Colombia"/>
    <x v="0"/>
    <n v="40700"/>
    <s v="Revenues - Third Parties"/>
    <m/>
    <s v="Pick and Pack (Refrigerated)"/>
    <n v="2026"/>
    <n v="6"/>
    <s v="USD"/>
    <n v="274.48"/>
    <n v="1"/>
    <n v="274.48"/>
    <x v="3"/>
    <m/>
    <m/>
  </r>
  <r>
    <s v="OTH CUST"/>
    <s v="GRN163LMYF3001"/>
    <x v="37"/>
    <s v="Colombia"/>
    <x v="0"/>
    <n v="40700"/>
    <s v="Revenues - Third Parties"/>
    <m/>
    <s v="Project Management Fee"/>
    <n v="2026"/>
    <n v="6"/>
    <s v="USD"/>
    <n v="1370.3"/>
    <n v="1"/>
    <n v="1370.3"/>
    <x v="3"/>
    <m/>
    <m/>
  </r>
  <r>
    <s v="OTH CUST"/>
    <s v="GRN163LMYF3001"/>
    <x v="37"/>
    <s v="Colombia"/>
    <x v="5"/>
    <n v="40700"/>
    <s v="Revenues - Third Parties"/>
    <m/>
    <s v="Storage Refrigerated (per Shelf)"/>
    <n v="2026"/>
    <n v="6"/>
    <s v="USD"/>
    <n v="343.1"/>
    <n v="1"/>
    <n v="343.1"/>
    <x v="3"/>
    <m/>
    <m/>
  </r>
  <r>
    <s v="OTH CUST"/>
    <s v="GRN163LMYF3001"/>
    <x v="37"/>
    <s v="Colombia"/>
    <x v="0"/>
    <n v="40700"/>
    <s v="Revenues - Third Parties"/>
    <m/>
    <s v="Temperature Monitoring Device (Refrigerated)"/>
    <n v="2026"/>
    <n v="6"/>
    <s v="USD"/>
    <n v="107.1"/>
    <n v="1"/>
    <n v="107.1"/>
    <x v="3"/>
    <n v="1"/>
    <m/>
  </r>
  <r>
    <s v="MEDIMMUNE"/>
    <s v="D9185C00001"/>
    <x v="28"/>
    <s v="Colombia"/>
    <x v="0"/>
    <n v="40700"/>
    <s v="Revenues - Third Parties"/>
    <m/>
    <s v="Project Management Fee"/>
    <n v="2026"/>
    <n v="6"/>
    <s v="USD"/>
    <n v="402.36"/>
    <n v="1"/>
    <n v="402.36"/>
    <x v="3"/>
    <m/>
    <m/>
  </r>
  <r>
    <s v="MEDIMMUNE"/>
    <s v="D9185C00001"/>
    <x v="28"/>
    <s v="Colombia"/>
    <x v="5"/>
    <n v="40700"/>
    <s v="Revenues - Third Parties"/>
    <m/>
    <s v="Storage Refrigerated (per Pallet)"/>
    <n v="2026"/>
    <n v="6"/>
    <s v="USD"/>
    <n v="616.96"/>
    <n v="1"/>
    <n v="616.96"/>
    <x v="3"/>
    <m/>
    <m/>
  </r>
  <r>
    <s v="OTH CUST"/>
    <s v="GRN163LMYF3001"/>
    <x v="38"/>
    <s v="Colombia"/>
    <x v="7"/>
    <n v="40700"/>
    <s v="Revenues - Third Parties"/>
    <m/>
    <s v="Surcharge"/>
    <n v="2026"/>
    <n v="6"/>
    <s v="USD"/>
    <n v="0"/>
    <n v="1"/>
    <n v="0"/>
    <x v="3"/>
    <s v="Not Applicable"/>
    <m/>
  </r>
  <r>
    <s v="OTH CUST"/>
    <s v="GRN163LMYF3001"/>
    <x v="38"/>
    <s v="Colombia"/>
    <x v="7"/>
    <n v="40700"/>
    <s v="Revenues - Third Parties"/>
    <m/>
    <s v="Surcharge"/>
    <n v="2026"/>
    <n v="6"/>
    <s v="USD"/>
    <n v="0"/>
    <n v="1"/>
    <n v="0"/>
    <x v="3"/>
    <s v="Not Applicable"/>
    <m/>
  </r>
  <r>
    <s v="OTH CUST"/>
    <s v="GRN163LMYF3001"/>
    <x v="38"/>
    <s v="Colombia"/>
    <x v="7"/>
    <n v="40700"/>
    <s v="Revenues - Third Parties"/>
    <m/>
    <s v="Surcharge"/>
    <n v="2026"/>
    <n v="6"/>
    <s v="USD"/>
    <n v="0"/>
    <n v="1"/>
    <n v="0"/>
    <x v="3"/>
    <s v="Not Applicable"/>
    <m/>
  </r>
  <r>
    <s v="OTH CUST"/>
    <s v="GRN163LMYF3001"/>
    <x v="38"/>
    <s v="Colombia"/>
    <x v="7"/>
    <n v="40700"/>
    <s v="Revenues - Third Parties"/>
    <m/>
    <s v="Surcharge"/>
    <n v="2026"/>
    <n v="6"/>
    <s v="USD"/>
    <n v="0"/>
    <n v="1"/>
    <n v="0"/>
    <x v="3"/>
    <s v="Not Applicable"/>
    <m/>
  </r>
  <r>
    <s v="OTH CUST"/>
    <s v="GRN163LMYF3001"/>
    <x v="38"/>
    <s v="Colombia"/>
    <x v="7"/>
    <n v="40700"/>
    <s v="Revenues - Third Parties"/>
    <m/>
    <s v="Surcharge"/>
    <n v="2026"/>
    <n v="6"/>
    <s v="USD"/>
    <n v="0"/>
    <n v="1"/>
    <n v="0"/>
    <x v="3"/>
    <s v="Not Applicable"/>
    <m/>
  </r>
  <r>
    <s v="DEFERRED"/>
    <s v="D9185C00001"/>
    <x v="16"/>
    <s v="Colombia"/>
    <x v="1"/>
    <n v="40700"/>
    <s v="Revenues - Third Parties"/>
    <m/>
    <s v="Duties"/>
    <n v="2026"/>
    <n v="6"/>
    <s v="USD"/>
    <n v="0"/>
    <n v="1"/>
    <n v="0"/>
    <x v="3"/>
    <m/>
    <m/>
  </r>
  <r>
    <s v="DEFERRED"/>
    <s v="D9185C00001"/>
    <x v="16"/>
    <s v="Colombia"/>
    <x v="2"/>
    <n v="40700"/>
    <s v="Revenues - Third Parties"/>
    <m/>
    <s v="Adjustment for Adoption Nbr. 606"/>
    <n v="2026"/>
    <n v="6"/>
    <s v="USD"/>
    <n v="1047"/>
    <n v="1"/>
    <n v="1047"/>
    <x v="3"/>
    <s v="Not Applicable"/>
    <m/>
  </r>
  <r>
    <s v="OTH CUST"/>
    <s v="Others"/>
    <x v="6"/>
    <s v="Colombia"/>
    <x v="0"/>
    <n v="40700"/>
    <s v="Revenues - Third Parties"/>
    <m/>
    <s v="Provision rebate Accrual"/>
    <n v="2026"/>
    <n v="6"/>
    <s v="USD"/>
    <n v="-11427.888336149894"/>
    <n v="1"/>
    <n v="-11427.888336149894"/>
    <x v="3"/>
    <s v="Not Applicable"/>
    <m/>
  </r>
  <r>
    <s v="OTH CUST"/>
    <s v="Others"/>
    <x v="6"/>
    <s v="Colombia"/>
    <x v="2"/>
    <n v="40700"/>
    <s v="Revenues - Third Parties"/>
    <m/>
    <s v="Provision rebate Accrual"/>
    <n v="2026"/>
    <n v="6"/>
    <s v="USD"/>
    <n v="-3829.6877241680263"/>
    <n v="1"/>
    <n v="-3829.6877241680263"/>
    <x v="3"/>
    <s v="Not Applicable"/>
    <m/>
  </r>
  <r>
    <s v="OTH CUST"/>
    <s v="Others"/>
    <x v="6"/>
    <s v="Colombia"/>
    <x v="5"/>
    <n v="40700"/>
    <s v="Revenues - Third Parties"/>
    <m/>
    <s v="Provision rebate Accrual"/>
    <n v="2026"/>
    <n v="6"/>
    <s v="USD"/>
    <n v="-6573.184228519478"/>
    <n v="1"/>
    <n v="-6573.184228519478"/>
    <x v="3"/>
    <s v="Not Applicable"/>
    <m/>
  </r>
  <r>
    <s v="DEFERRED"/>
    <s v="Others"/>
    <x v="16"/>
    <s v="Colombia"/>
    <x v="2"/>
    <n v="40700"/>
    <s v="Revenues - Third Parties"/>
    <m/>
    <s v="Estimated Revenue from 16/10 - 31/10"/>
    <n v="2026"/>
    <n v="6"/>
    <s v="USD"/>
    <n v="-49609.428087507884"/>
    <n v="1"/>
    <n v="-49609.428087507884"/>
    <x v="3"/>
    <s v="Not Applicable"/>
    <m/>
  </r>
  <r>
    <s v="DEFERRED"/>
    <s v="Others"/>
    <x v="16"/>
    <s v="Colombia"/>
    <x v="0"/>
    <n v="40700"/>
    <s v="Revenues - Third Parties"/>
    <m/>
    <s v="Estimated Revenue from 16/10 - 31/10"/>
    <n v="2026"/>
    <n v="6"/>
    <s v="USD"/>
    <n v="-20672.093674399999"/>
    <n v="1"/>
    <n v="-20672.093674399999"/>
    <x v="3"/>
    <s v="Not Applicable"/>
    <m/>
  </r>
  <r>
    <s v="DEFERRED"/>
    <s v="Others"/>
    <x v="16"/>
    <s v="Colombia"/>
    <x v="4"/>
    <n v="40700"/>
    <s v="Revenues - Third Parties"/>
    <m/>
    <s v="Destruction executed on june 25"/>
    <n v="2026"/>
    <n v="6"/>
    <s v="USD"/>
    <n v="0"/>
    <n v="1"/>
    <n v="0"/>
    <x v="3"/>
    <m/>
    <m/>
  </r>
  <r>
    <s v="DEFERRED"/>
    <s v="Others"/>
    <x v="16"/>
    <s v="Colombia"/>
    <x v="2"/>
    <n v="40700"/>
    <s v="Revenues - Third Parties"/>
    <m/>
    <s v="Adjustment due to services rendered between 16/09 - 04/10"/>
    <n v="2026"/>
    <n v="6"/>
    <s v="USD"/>
    <n v="68138.280340670564"/>
    <n v="1"/>
    <n v="68138.280340670564"/>
    <x v="3"/>
    <s v="Not Applicable"/>
    <m/>
  </r>
  <r>
    <s v="DEFERRED"/>
    <s v="Others"/>
    <x v="16"/>
    <s v="Colombia"/>
    <x v="0"/>
    <n v="40700"/>
    <s v="Revenues - Third Parties"/>
    <m/>
    <s v="Adjustment due to services rendered between 16/09 - 04/10"/>
    <n v="2026"/>
    <n v="6"/>
    <s v="USD"/>
    <n v="26622.890989721254"/>
    <n v="1"/>
    <n v="26622.890989721254"/>
    <x v="3"/>
    <s v="Not Applicable"/>
    <m/>
  </r>
  <r>
    <s v="DEFERRED"/>
    <s v="Others"/>
    <x v="16"/>
    <s v="Colombia"/>
    <x v="4"/>
    <n v="40700"/>
    <s v="Revenues - Third Parties"/>
    <m/>
    <s v="Destruction executed on june 25"/>
    <n v="2026"/>
    <n v="6"/>
    <s v="USD"/>
    <n v="0"/>
    <n v="1"/>
    <n v="0"/>
    <x v="3"/>
    <m/>
    <m/>
  </r>
  <r>
    <s v="OTH CUST"/>
    <s v="Others"/>
    <x v="6"/>
    <s v="Colombia"/>
    <x v="0"/>
    <n v="40700"/>
    <s v="Revenues - Third Parties"/>
    <m/>
    <s v="FX Translation"/>
    <n v="2026"/>
    <n v="6"/>
    <s v="USD"/>
    <n v="-2350.125937242588"/>
    <n v="1"/>
    <n v="-2350.125937242588"/>
    <x v="3"/>
    <s v="Not Applicable"/>
    <m/>
  </r>
  <r>
    <s v="OTH CUST"/>
    <s v="Others"/>
    <x v="6"/>
    <s v="Colombia"/>
    <x v="3"/>
    <n v="40700"/>
    <s v="Revenues - Third Parties"/>
    <m/>
    <s v="FX Translation"/>
    <n v="2026"/>
    <n v="6"/>
    <s v="USD"/>
    <n v="0"/>
    <n v="1"/>
    <n v="0"/>
    <x v="3"/>
    <s v="Not Applicable"/>
    <m/>
  </r>
  <r>
    <s v="OTH CUST"/>
    <s v="Others"/>
    <x v="6"/>
    <s v="Colombia"/>
    <x v="4"/>
    <n v="40700"/>
    <s v="Revenues - Third Parties"/>
    <m/>
    <s v="FX Translation"/>
    <n v="2026"/>
    <n v="6"/>
    <s v="USD"/>
    <n v="-14.193959178999204"/>
    <n v="1"/>
    <n v="-14.193959178999204"/>
    <x v="3"/>
    <s v="Not Applicable"/>
    <m/>
  </r>
  <r>
    <s v="OTH CUST"/>
    <s v="Others"/>
    <x v="6"/>
    <s v="Colombia"/>
    <x v="2"/>
    <n v="40700"/>
    <s v="Revenues - Third Parties"/>
    <m/>
    <s v="FX Translation"/>
    <n v="2026"/>
    <n v="6"/>
    <s v="USD"/>
    <n v="-1012.4809185946663"/>
    <n v="1"/>
    <n v="-1012.4809185946663"/>
    <x v="3"/>
    <s v="Not Applicable"/>
    <m/>
  </r>
  <r>
    <s v="OTH CUST"/>
    <s v="Others"/>
    <x v="6"/>
    <s v="Colombia"/>
    <x v="7"/>
    <n v="40700"/>
    <s v="Revenues - Third Parties"/>
    <m/>
    <s v="FX Translation"/>
    <n v="2026"/>
    <n v="6"/>
    <s v="USD"/>
    <n v="0"/>
    <n v="1"/>
    <n v="0"/>
    <x v="3"/>
    <s v="Not Applicable"/>
    <m/>
  </r>
  <r>
    <s v="OTH CUST"/>
    <s v="Others"/>
    <x v="6"/>
    <s v="Colombia"/>
    <x v="7"/>
    <n v="40700"/>
    <s v="Revenues - Third Parties"/>
    <m/>
    <s v="FX Translation"/>
    <n v="2026"/>
    <n v="6"/>
    <s v="USD"/>
    <n v="0"/>
    <n v="1"/>
    <n v="0"/>
    <x v="3"/>
    <s v="Not Applicable"/>
    <m/>
  </r>
  <r>
    <s v="OTH CUST"/>
    <s v="Others"/>
    <x v="6"/>
    <s v="Colombia"/>
    <x v="1"/>
    <n v="40700"/>
    <s v="Revenues - Third Parties"/>
    <m/>
    <s v="FX Translation"/>
    <n v="2026"/>
    <n v="6"/>
    <s v="USD"/>
    <n v="0"/>
    <n v="1"/>
    <n v="0"/>
    <x v="3"/>
    <s v="Not Applicable"/>
    <m/>
  </r>
  <r>
    <s v="OTH CUST"/>
    <s v="Others"/>
    <x v="6"/>
    <s v="Colombia"/>
    <x v="5"/>
    <n v="40700"/>
    <s v="Revenues - Third Parties"/>
    <m/>
    <s v="FX Translation"/>
    <n v="2026"/>
    <n v="6"/>
    <s v="USD"/>
    <n v="-1384.9743508106628"/>
    <n v="1"/>
    <n v="-1384.9743508106628"/>
    <x v="3"/>
    <s v="Not Applicable"/>
    <m/>
  </r>
  <r>
    <s v="MERCK"/>
    <s v="Merck Receipt and Storage of CREDOS and TT4"/>
    <x v="2"/>
    <s v="Peru"/>
    <x v="5"/>
    <n v="40700"/>
    <s v="Revenues - Third Parties"/>
    <m/>
    <s v="Non-Drug Storage Ambient (per Pallet)"/>
    <n v="2026"/>
    <n v="6"/>
    <s v="USD"/>
    <n v="573.78"/>
    <n v="1"/>
    <n v="573.78"/>
    <x v="4"/>
    <m/>
    <m/>
  </r>
  <r>
    <s v="MERCK"/>
    <s v="Merck Receipt and Storage of CREDOS and TT4"/>
    <x v="2"/>
    <s v="Peru"/>
    <x v="0"/>
    <n v="40700"/>
    <s v="Revenues - Third Parties"/>
    <m/>
    <s v="Receipt fee Ancillaries (per Receipt_ID)"/>
    <n v="2026"/>
    <n v="6"/>
    <s v="USD"/>
    <n v="1081.58"/>
    <n v="1"/>
    <n v="1081.58"/>
    <x v="4"/>
    <m/>
    <m/>
  </r>
  <r>
    <s v="DAIICHI"/>
    <s v="DS8201-A-U305"/>
    <x v="39"/>
    <s v="Peru"/>
    <x v="0"/>
    <n v="40700"/>
    <s v="Revenues - Third Parties"/>
    <m/>
    <s v="Project Management Fee"/>
    <n v="2026"/>
    <n v="6"/>
    <s v="USD"/>
    <n v="1200"/>
    <n v="1"/>
    <n v="1200"/>
    <x v="4"/>
    <m/>
    <m/>
  </r>
  <r>
    <s v="DAIICHI"/>
    <s v="DS8201-A-U305"/>
    <x v="39"/>
    <s v="Peru"/>
    <x v="5"/>
    <n v="40700"/>
    <s v="Revenues - Third Parties"/>
    <m/>
    <s v="Storage of Returns (per Pallet)"/>
    <n v="2026"/>
    <n v="6"/>
    <s v="USD"/>
    <n v="326"/>
    <n v="1"/>
    <n v="326"/>
    <x v="4"/>
    <m/>
    <m/>
  </r>
  <r>
    <s v="DAIICHI"/>
    <s v="DS8201-A-U305"/>
    <x v="39"/>
    <s v="Peru"/>
    <x v="5"/>
    <n v="40700"/>
    <s v="Revenues - Third Parties"/>
    <m/>
    <s v="Storage Refrigerated (per Shelf)"/>
    <n v="2026"/>
    <n v="6"/>
    <s v="USD"/>
    <n v="2400"/>
    <n v="1"/>
    <n v="2400"/>
    <x v="4"/>
    <m/>
    <m/>
  </r>
  <r>
    <s v="OTH CUST"/>
    <s v="SGNTV-003"/>
    <x v="40"/>
    <s v="Peru"/>
    <x v="0"/>
    <n v="40700"/>
    <s v="Revenues - Third Parties"/>
    <m/>
    <s v="Project Management Fee"/>
    <n v="2026"/>
    <n v="6"/>
    <s v="USD"/>
    <n v="1336.2438"/>
    <n v="1"/>
    <n v="1336.2438"/>
    <x v="4"/>
    <m/>
    <m/>
  </r>
  <r>
    <s v="OTH CUST"/>
    <s v="SGNTV-003"/>
    <x v="40"/>
    <s v="Peru"/>
    <x v="5"/>
    <n v="40700"/>
    <s v="Revenues - Third Parties"/>
    <m/>
    <s v="Storage Ambient (per Pallet)"/>
    <n v="2026"/>
    <n v="6"/>
    <s v="USD"/>
    <n v="222.70910000000001"/>
    <n v="1"/>
    <n v="222.70910000000001"/>
    <x v="4"/>
    <m/>
    <m/>
  </r>
  <r>
    <s v="OTH CUST"/>
    <s v="SGNTV-003"/>
    <x v="40"/>
    <s v="Peru"/>
    <x v="5"/>
    <n v="40700"/>
    <s v="Revenues - Third Parties"/>
    <m/>
    <s v="Storage of Returns (per Pallet)"/>
    <n v="2026"/>
    <n v="6"/>
    <s v="USD"/>
    <n v="167.0292"/>
    <n v="1"/>
    <n v="167.0292"/>
    <x v="4"/>
    <m/>
    <m/>
  </r>
  <r>
    <s v="OTH CUST"/>
    <s v="SGNTV-003"/>
    <x v="40"/>
    <s v="Peru"/>
    <x v="5"/>
    <n v="40700"/>
    <s v="Revenues - Third Parties"/>
    <m/>
    <s v="Storage Refrigerated (per Shelf)"/>
    <n v="2026"/>
    <n v="6"/>
    <s v="USD"/>
    <n v="668.11680000000001"/>
    <n v="1"/>
    <n v="668.11680000000001"/>
    <x v="4"/>
    <m/>
    <m/>
  </r>
  <r>
    <s v="ASTRAZENECA"/>
    <s v="D9180C00008"/>
    <x v="9"/>
    <s v="Peru"/>
    <x v="0"/>
    <n v="40700"/>
    <s v="Revenues - Third Parties"/>
    <m/>
    <s v="Project Management Fee"/>
    <n v="2026"/>
    <n v="6"/>
    <s v="USD"/>
    <n v="402.36"/>
    <n v="1"/>
    <n v="402.36"/>
    <x v="4"/>
    <m/>
    <m/>
  </r>
  <r>
    <s v="ASTRAZENECA"/>
    <s v="D9180C00008"/>
    <x v="9"/>
    <s v="Peru"/>
    <x v="5"/>
    <n v="40700"/>
    <s v="Revenues - Third Parties"/>
    <m/>
    <s v="Storage Refrigerated (per Pallet)"/>
    <n v="2026"/>
    <n v="6"/>
    <s v="USD"/>
    <n v="925.44"/>
    <n v="1"/>
    <n v="925.44"/>
    <x v="4"/>
    <m/>
    <m/>
  </r>
  <r>
    <s v="MERCK"/>
    <s v="MK-0616-015"/>
    <x v="2"/>
    <s v="Peru"/>
    <x v="2"/>
    <n v="40700"/>
    <s v="Revenues - Third Parties"/>
    <m/>
    <s v="Freight - Shipments"/>
    <n v="2026"/>
    <n v="6"/>
    <s v="USD"/>
    <n v="3748.56"/>
    <n v="1"/>
    <n v="3748.56"/>
    <x v="4"/>
    <n v="1"/>
    <m/>
  </r>
  <r>
    <s v="MERCK"/>
    <s v="MK-0616-015"/>
    <x v="2"/>
    <s v="Peru"/>
    <x v="0"/>
    <n v="40700"/>
    <s v="Revenues - Third Parties"/>
    <m/>
    <s v="Insulated shipper - Credo S22 - 12L (Leasing)"/>
    <n v="2026"/>
    <n v="6"/>
    <s v="USD"/>
    <n v="3374.02"/>
    <n v="1"/>
    <n v="3374.02"/>
    <x v="4"/>
    <n v="1"/>
    <m/>
  </r>
  <r>
    <s v="MERCK"/>
    <s v="MK-0616-015"/>
    <x v="2"/>
    <s v="Peru"/>
    <x v="0"/>
    <n v="40700"/>
    <s v="Revenues - Third Parties"/>
    <m/>
    <s v="Pick and Pack (Controlled Ambient)"/>
    <n v="2026"/>
    <n v="6"/>
    <s v="USD"/>
    <n v="2385.4499999999998"/>
    <n v="1"/>
    <n v="2385.4499999999998"/>
    <x v="4"/>
    <m/>
    <m/>
  </r>
  <r>
    <s v="MERCK"/>
    <s v="MK-0616-015"/>
    <x v="2"/>
    <s v="Peru"/>
    <x v="0"/>
    <n v="40700"/>
    <s v="Revenues - Third Parties"/>
    <m/>
    <s v="Project Management Fee"/>
    <n v="2026"/>
    <n v="6"/>
    <s v="USD"/>
    <n v="310.82"/>
    <n v="1"/>
    <n v="310.82"/>
    <x v="4"/>
    <m/>
    <m/>
  </r>
  <r>
    <s v="MERCK"/>
    <s v="MK-0616-015"/>
    <x v="2"/>
    <s v="Peru"/>
    <x v="0"/>
    <n v="40700"/>
    <s v="Revenues - Third Parties"/>
    <m/>
    <s v="Receipt fee Ambient (per Receipt_ID)"/>
    <n v="2026"/>
    <n v="6"/>
    <s v="USD"/>
    <n v="1081.58"/>
    <n v="1"/>
    <n v="1081.58"/>
    <x v="4"/>
    <m/>
    <m/>
  </r>
  <r>
    <s v="MERCK"/>
    <s v="MK-0616-015"/>
    <x v="2"/>
    <s v="Peru"/>
    <x v="5"/>
    <n v="40700"/>
    <s v="Revenues - Third Parties"/>
    <m/>
    <s v="Storage Ambient (per Pallet)"/>
    <n v="2026"/>
    <n v="6"/>
    <s v="USD"/>
    <n v="1622.46"/>
    <n v="1"/>
    <n v="1622.46"/>
    <x v="4"/>
    <m/>
    <m/>
  </r>
  <r>
    <s v="OTH CUST"/>
    <s v="SGNDV-001"/>
    <x v="40"/>
    <s v="Peru"/>
    <x v="0"/>
    <n v="40700"/>
    <s v="Revenues - Third Parties"/>
    <m/>
    <s v="Insulated shipper - Credo S4 - 12L (Leasing)"/>
    <n v="2026"/>
    <n v="6"/>
    <s v="USD"/>
    <n v="259.45729999999998"/>
    <n v="1"/>
    <n v="259.45729999999998"/>
    <x v="4"/>
    <n v="1"/>
    <m/>
  </r>
  <r>
    <s v="OTH CUST"/>
    <s v="SGNDV-001"/>
    <x v="40"/>
    <s v="Peru"/>
    <x v="0"/>
    <n v="40700"/>
    <s v="Revenues - Third Parties"/>
    <m/>
    <s v="Pick and Pack (Refrigerated)"/>
    <n v="2026"/>
    <n v="6"/>
    <s v="USD"/>
    <n v="489.9495"/>
    <n v="1"/>
    <n v="489.9495"/>
    <x v="4"/>
    <m/>
    <m/>
  </r>
  <r>
    <s v="OTH CUST"/>
    <s v="SGNDV-001"/>
    <x v="40"/>
    <s v="Peru"/>
    <x v="0"/>
    <n v="40700"/>
    <s v="Revenues - Third Parties"/>
    <m/>
    <s v="Project Management Fee"/>
    <n v="2026"/>
    <n v="6"/>
    <s v="USD"/>
    <n v="1336.2438"/>
    <n v="1"/>
    <n v="1336.2438"/>
    <x v="4"/>
    <m/>
    <m/>
  </r>
  <r>
    <s v="OTH CUST"/>
    <s v="SGNDV-001"/>
    <x v="40"/>
    <s v="Peru"/>
    <x v="0"/>
    <n v="40700"/>
    <s v="Revenues - Third Parties"/>
    <m/>
    <s v="Receipt fee Refrigerated (per Receipt_ID)"/>
    <n v="2026"/>
    <n v="6"/>
    <s v="USD"/>
    <n v="890.82579999999996"/>
    <n v="1"/>
    <n v="890.82579999999996"/>
    <x v="4"/>
    <m/>
    <m/>
  </r>
  <r>
    <s v="OTH CUST"/>
    <s v="SGNDV-001"/>
    <x v="40"/>
    <s v="Peru"/>
    <x v="5"/>
    <n v="40700"/>
    <s v="Revenues - Third Parties"/>
    <m/>
    <s v="Storage Ambient (per Pallet)"/>
    <n v="2026"/>
    <n v="6"/>
    <s v="USD"/>
    <n v="2004.3819000000001"/>
    <n v="1"/>
    <n v="2004.3819000000001"/>
    <x v="4"/>
    <m/>
    <m/>
  </r>
  <r>
    <s v="OTH CUST"/>
    <s v="SGNDV-001"/>
    <x v="40"/>
    <s v="Peru"/>
    <x v="5"/>
    <n v="40700"/>
    <s v="Revenues - Third Parties"/>
    <m/>
    <s v="Storage Refrigerated (per Shelf)"/>
    <n v="2026"/>
    <n v="6"/>
    <s v="USD"/>
    <n v="3006.5255999999999"/>
    <n v="1"/>
    <n v="3006.5255999999999"/>
    <x v="4"/>
    <m/>
    <m/>
  </r>
  <r>
    <s v="OTH CUST"/>
    <s v="SGNDV-001"/>
    <x v="40"/>
    <s v="Peru"/>
    <x v="0"/>
    <n v="40700"/>
    <s v="Revenues - Third Parties"/>
    <m/>
    <s v="Temperature Monitoring Device (Refrigerated)"/>
    <n v="2026"/>
    <n v="6"/>
    <s v="USD"/>
    <n v="40.484999999999999"/>
    <n v="1"/>
    <n v="40.484999999999999"/>
    <x v="4"/>
    <n v="1"/>
    <m/>
  </r>
  <r>
    <s v="MEDIMMUNE"/>
    <s v="D9180C00012"/>
    <x v="28"/>
    <s v="Peru"/>
    <x v="0"/>
    <n v="40700"/>
    <s v="Revenues - Third Parties"/>
    <m/>
    <s v="Project Management Fee"/>
    <n v="2026"/>
    <n v="6"/>
    <s v="USD"/>
    <n v="353.25"/>
    <n v="1"/>
    <n v="353.25"/>
    <x v="4"/>
    <m/>
    <m/>
  </r>
  <r>
    <s v="MEDIMMUNE"/>
    <s v="D9180C00012"/>
    <x v="28"/>
    <s v="Peru"/>
    <x v="5"/>
    <n v="40700"/>
    <s v="Revenues - Third Parties"/>
    <m/>
    <s v="Storage Refrigerated (per Pallet)"/>
    <n v="2026"/>
    <n v="6"/>
    <s v="USD"/>
    <n v="5958.26"/>
    <n v="1"/>
    <n v="5958.26"/>
    <x v="4"/>
    <m/>
    <m/>
  </r>
  <r>
    <s v="ASTRAZENECA"/>
    <s v="D5989C00001"/>
    <x v="9"/>
    <s v="Peru"/>
    <x v="0"/>
    <n v="40700"/>
    <s v="Revenues - Third Parties"/>
    <m/>
    <s v="Configuration of Temperature Monitoring Device"/>
    <n v="2026"/>
    <n v="6"/>
    <s v="USD"/>
    <n v="81"/>
    <n v="1"/>
    <n v="81"/>
    <x v="4"/>
    <m/>
    <m/>
  </r>
  <r>
    <s v="ASTRAZENECA"/>
    <s v="D5989C00001"/>
    <x v="9"/>
    <s v="Peru"/>
    <x v="2"/>
    <n v="40700"/>
    <s v="Revenues - Third Parties"/>
    <m/>
    <s v="Freight - Shipments"/>
    <n v="2026"/>
    <n v="6"/>
    <s v="USD"/>
    <n v="2273.34"/>
    <n v="1"/>
    <n v="2273.34"/>
    <x v="4"/>
    <n v="1"/>
    <m/>
  </r>
  <r>
    <s v="ASTRAZENECA"/>
    <s v="D5989C00001"/>
    <x v="9"/>
    <s v="Peru"/>
    <x v="0"/>
    <n v="40700"/>
    <s v="Revenues - Third Parties"/>
    <m/>
    <s v="Pick and Pack (Ambient)"/>
    <n v="2026"/>
    <n v="6"/>
    <s v="USD"/>
    <n v="800.72"/>
    <n v="1"/>
    <n v="800.72"/>
    <x v="4"/>
    <m/>
    <m/>
  </r>
  <r>
    <s v="ASTRAZENECA"/>
    <s v="D5989C00001"/>
    <x v="9"/>
    <s v="Peru"/>
    <x v="0"/>
    <n v="40700"/>
    <s v="Revenues - Third Parties"/>
    <m/>
    <s v="Project Management Fee"/>
    <n v="2026"/>
    <n v="6"/>
    <s v="USD"/>
    <n v="353.25"/>
    <n v="1"/>
    <n v="353.25"/>
    <x v="4"/>
    <m/>
    <m/>
  </r>
  <r>
    <s v="ASTRAZENECA"/>
    <s v="D5989C00001"/>
    <x v="9"/>
    <s v="Peru"/>
    <x v="5"/>
    <n v="40700"/>
    <s v="Revenues - Third Parties"/>
    <m/>
    <s v="Storage Ambient (per Pallet)"/>
    <n v="2026"/>
    <n v="6"/>
    <s v="USD"/>
    <n v="7606.48"/>
    <n v="1"/>
    <n v="7606.48"/>
    <x v="4"/>
    <m/>
    <m/>
  </r>
  <r>
    <s v="MERCK"/>
    <s v="MK-2870-007"/>
    <x v="2"/>
    <s v="Peru"/>
    <x v="2"/>
    <n v="40700"/>
    <s v="Revenues - Third Parties"/>
    <m/>
    <s v="Freight - Shipments"/>
    <n v="2026"/>
    <n v="6"/>
    <s v="USD"/>
    <n v="705.54"/>
    <n v="1"/>
    <n v="705.54"/>
    <x v="4"/>
    <n v="1"/>
    <m/>
  </r>
  <r>
    <s v="MERCK"/>
    <s v="MK-2870-007"/>
    <x v="2"/>
    <s v="Peru"/>
    <x v="0"/>
    <n v="40700"/>
    <s v="Revenues - Third Parties"/>
    <m/>
    <s v="Insulated shipper - Credo S22 - 12L (Leasing)"/>
    <n v="2026"/>
    <n v="6"/>
    <s v="USD"/>
    <n v="355.16"/>
    <n v="1"/>
    <n v="355.16"/>
    <x v="4"/>
    <n v="1"/>
    <m/>
  </r>
  <r>
    <s v="MERCK"/>
    <s v="MK-2870-007"/>
    <x v="2"/>
    <s v="Peru"/>
    <x v="0"/>
    <n v="40700"/>
    <s v="Revenues - Third Parties"/>
    <m/>
    <s v="Insulated shipper - Credo S4 - 12L (Leasing)"/>
    <n v="2026"/>
    <n v="6"/>
    <s v="USD"/>
    <n v="510.72"/>
    <n v="1"/>
    <n v="510.72"/>
    <x v="4"/>
    <n v="1"/>
    <m/>
  </r>
  <r>
    <s v="MERCK"/>
    <s v="MK-2870-007"/>
    <x v="2"/>
    <s v="Peru"/>
    <x v="0"/>
    <n v="40700"/>
    <s v="Revenues - Third Parties"/>
    <m/>
    <s v="Pick and Pack (Controlled Ambient)"/>
    <n v="2026"/>
    <n v="6"/>
    <s v="USD"/>
    <n v="251.1"/>
    <n v="1"/>
    <n v="251.1"/>
    <x v="4"/>
    <m/>
    <m/>
  </r>
  <r>
    <s v="MERCK"/>
    <s v="MK-2870-007"/>
    <x v="2"/>
    <s v="Peru"/>
    <x v="0"/>
    <n v="40700"/>
    <s v="Revenues - Third Parties"/>
    <m/>
    <s v="Pick and Pack (Refrigerated)"/>
    <n v="2026"/>
    <n v="6"/>
    <s v="USD"/>
    <n v="451.95"/>
    <n v="1"/>
    <n v="451.95"/>
    <x v="4"/>
    <m/>
    <m/>
  </r>
  <r>
    <s v="MERCK"/>
    <s v="MK-2870-007"/>
    <x v="2"/>
    <s v="Peru"/>
    <x v="0"/>
    <n v="40700"/>
    <s v="Revenues - Third Parties"/>
    <m/>
    <s v="Project Management Fee"/>
    <n v="2026"/>
    <n v="6"/>
    <s v="USD"/>
    <n v="310.82"/>
    <n v="1"/>
    <n v="310.82"/>
    <x v="4"/>
    <m/>
    <m/>
  </r>
  <r>
    <s v="MERCK"/>
    <s v="MK-2870-007"/>
    <x v="2"/>
    <s v="Peru"/>
    <x v="5"/>
    <n v="40700"/>
    <s v="Revenues - Third Parties"/>
    <m/>
    <s v="Storage Ambient (per Pallet)"/>
    <n v="2026"/>
    <n v="6"/>
    <s v="USD"/>
    <n v="579.45000000000005"/>
    <n v="1"/>
    <n v="579.45000000000005"/>
    <x v="4"/>
    <m/>
    <m/>
  </r>
  <r>
    <s v="MERCK"/>
    <s v="MK-2870-007"/>
    <x v="2"/>
    <s v="Peru"/>
    <x v="5"/>
    <n v="40700"/>
    <s v="Revenues - Third Parties"/>
    <m/>
    <s v="Storage Refrigerated (per Shelf)"/>
    <n v="2026"/>
    <n v="6"/>
    <s v="USD"/>
    <n v="2085.84"/>
    <n v="1"/>
    <n v="2085.84"/>
    <x v="4"/>
    <m/>
    <m/>
  </r>
  <r>
    <s v="ASTRAZENECA"/>
    <s v="D6972C00002"/>
    <x v="9"/>
    <s v="Peru"/>
    <x v="0"/>
    <n v="40700"/>
    <s v="Revenues - Third Parties"/>
    <m/>
    <s v="Configuration of Temperature Monitoring Device"/>
    <n v="2026"/>
    <n v="6"/>
    <s v="USD"/>
    <n v="36"/>
    <n v="1"/>
    <n v="36"/>
    <x v="4"/>
    <m/>
    <m/>
  </r>
  <r>
    <s v="ASTRAZENECA"/>
    <s v="D6972C00002"/>
    <x v="9"/>
    <s v="Peru"/>
    <x v="2"/>
    <n v="40700"/>
    <s v="Revenues - Third Parties"/>
    <m/>
    <s v="Freight - Shipments"/>
    <n v="2026"/>
    <n v="6"/>
    <s v="USD"/>
    <n v="480.33"/>
    <n v="1"/>
    <n v="480.33"/>
    <x v="4"/>
    <n v="1"/>
    <m/>
  </r>
  <r>
    <s v="ASTRAZENECA"/>
    <s v="D6972C00002"/>
    <x v="9"/>
    <s v="Peru"/>
    <x v="0"/>
    <n v="40700"/>
    <s v="Revenues - Third Parties"/>
    <m/>
    <s v="Pick and Pack (Ambient)"/>
    <n v="2026"/>
    <n v="6"/>
    <s v="USD"/>
    <n v="420.36"/>
    <n v="1"/>
    <n v="420.36"/>
    <x v="4"/>
    <m/>
    <m/>
  </r>
  <r>
    <s v="ASTRAZENECA"/>
    <s v="D6972C00002"/>
    <x v="9"/>
    <s v="Peru"/>
    <x v="0"/>
    <n v="40700"/>
    <s v="Revenues - Third Parties"/>
    <m/>
    <s v="Project Management Fee"/>
    <n v="2026"/>
    <n v="6"/>
    <s v="USD"/>
    <n v="370.92"/>
    <n v="1"/>
    <n v="370.92"/>
    <x v="4"/>
    <m/>
    <m/>
  </r>
  <r>
    <s v="ASTRAZENECA"/>
    <s v="D6972C00002"/>
    <x v="9"/>
    <s v="Peru"/>
    <x v="5"/>
    <n v="40700"/>
    <s v="Revenues - Third Parties"/>
    <m/>
    <s v="Storage Ambient (per Pallet)"/>
    <n v="2026"/>
    <n v="6"/>
    <s v="USD"/>
    <n v="2231.7399999999998"/>
    <n v="1"/>
    <n v="2231.7399999999998"/>
    <x v="4"/>
    <m/>
    <m/>
  </r>
  <r>
    <s v="ASTRAZENECA"/>
    <s v="D6972C00003"/>
    <x v="9"/>
    <s v="Peru"/>
    <x v="0"/>
    <n v="40700"/>
    <s v="Revenues - Third Parties"/>
    <m/>
    <s v="Configuration of Temperature Monitoring Device"/>
    <n v="2026"/>
    <n v="6"/>
    <s v="USD"/>
    <n v="27"/>
    <n v="1"/>
    <n v="27"/>
    <x v="4"/>
    <m/>
    <m/>
  </r>
  <r>
    <s v="ASTRAZENECA"/>
    <s v="D6972C00003"/>
    <x v="9"/>
    <s v="Peru"/>
    <x v="2"/>
    <n v="40700"/>
    <s v="Revenues - Third Parties"/>
    <m/>
    <s v="Freight - Shipments"/>
    <n v="2026"/>
    <n v="6"/>
    <s v="USD"/>
    <n v="480.33"/>
    <n v="1"/>
    <n v="480.33"/>
    <x v="4"/>
    <n v="1"/>
    <m/>
  </r>
  <r>
    <s v="ASTRAZENECA"/>
    <s v="D6972C00003"/>
    <x v="9"/>
    <s v="Peru"/>
    <x v="0"/>
    <n v="40700"/>
    <s v="Revenues - Third Parties"/>
    <m/>
    <s v="Pick and Pack (Ambient)"/>
    <n v="2026"/>
    <n v="6"/>
    <s v="USD"/>
    <n v="210.18"/>
    <n v="1"/>
    <n v="210.18"/>
    <x v="4"/>
    <m/>
    <m/>
  </r>
  <r>
    <s v="ASTRAZENECA"/>
    <s v="D6972C00003"/>
    <x v="9"/>
    <s v="Peru"/>
    <x v="0"/>
    <n v="40700"/>
    <s v="Revenues - Third Parties"/>
    <m/>
    <s v="Project Management Fee"/>
    <n v="2026"/>
    <n v="6"/>
    <s v="USD"/>
    <n v="370.92"/>
    <n v="1"/>
    <n v="370.92"/>
    <x v="4"/>
    <m/>
    <m/>
  </r>
  <r>
    <s v="ASTRAZENECA"/>
    <s v="D6972C00003"/>
    <x v="9"/>
    <s v="Peru"/>
    <x v="0"/>
    <n v="40700"/>
    <s v="Revenues - Third Parties"/>
    <m/>
    <s v="Receipt fee Ambient (per Receipt_ID)"/>
    <n v="2026"/>
    <n v="6"/>
    <s v="USD"/>
    <n v="667.65"/>
    <n v="1"/>
    <n v="667.65"/>
    <x v="4"/>
    <m/>
    <m/>
  </r>
  <r>
    <s v="ASTRAZENECA"/>
    <s v="D6972C00003"/>
    <x v="9"/>
    <s v="Peru"/>
    <x v="5"/>
    <n v="40700"/>
    <s v="Revenues - Third Parties"/>
    <m/>
    <s v="Storage Ambient (per Shelf)"/>
    <n v="2026"/>
    <n v="6"/>
    <s v="USD"/>
    <n v="4228.5600000000004"/>
    <n v="1"/>
    <n v="4228.5600000000004"/>
    <x v="4"/>
    <m/>
    <m/>
  </r>
  <r>
    <s v="OTH CUST"/>
    <s v="PR200-104"/>
    <x v="41"/>
    <s v="Peru"/>
    <x v="0"/>
    <n v="40700"/>
    <s v="Revenues - Third Parties"/>
    <m/>
    <s v="Insulated shipper - Credo S4 - 12L (Leasing)"/>
    <n v="2026"/>
    <n v="6"/>
    <s v="USD"/>
    <n v="277.43"/>
    <n v="1"/>
    <n v="277.43"/>
    <x v="4"/>
    <n v="1"/>
    <m/>
  </r>
  <r>
    <s v="OTH CUST"/>
    <s v="PR200-104"/>
    <x v="41"/>
    <s v="Peru"/>
    <x v="0"/>
    <n v="40700"/>
    <s v="Revenues - Third Parties"/>
    <m/>
    <s v="Pick and Pack (Refrigerated)"/>
    <n v="2026"/>
    <n v="6"/>
    <s v="USD"/>
    <n v="150.65"/>
    <n v="1"/>
    <n v="150.65"/>
    <x v="4"/>
    <m/>
    <m/>
  </r>
  <r>
    <s v="OTH CUST"/>
    <s v="PR200-104"/>
    <x v="41"/>
    <s v="Peru"/>
    <x v="0"/>
    <n v="40700"/>
    <s v="Revenues - Third Parties"/>
    <m/>
    <s v="Project Management Fee"/>
    <n v="2026"/>
    <n v="6"/>
    <s v="USD"/>
    <n v="310.82"/>
    <n v="1"/>
    <n v="310.82"/>
    <x v="4"/>
    <m/>
    <m/>
  </r>
  <r>
    <s v="OTH CUST"/>
    <s v="PR200-104"/>
    <x v="41"/>
    <s v="Peru"/>
    <x v="5"/>
    <n v="40700"/>
    <s v="Revenues - Third Parties"/>
    <m/>
    <s v="Storage Refrigerated (per Pallet)"/>
    <n v="2026"/>
    <n v="6"/>
    <s v="USD"/>
    <n v="289.70999999999998"/>
    <n v="1"/>
    <n v="289.70999999999998"/>
    <x v="4"/>
    <m/>
    <m/>
  </r>
  <r>
    <s v="OTH CUST"/>
    <s v="PR200-104"/>
    <x v="41"/>
    <s v="Peru"/>
    <x v="0"/>
    <n v="40700"/>
    <s v="Revenues - Third Parties"/>
    <m/>
    <s v="Temperature Monitoring Device (Refrigerated)"/>
    <n v="2026"/>
    <n v="6"/>
    <s v="USD"/>
    <n v="127.52"/>
    <n v="1"/>
    <n v="127.52"/>
    <x v="4"/>
    <n v="1"/>
    <m/>
  </r>
  <r>
    <s v="ASTRAZENECA"/>
    <s v="D9181C00002"/>
    <x v="9"/>
    <s v="Peru"/>
    <x v="0"/>
    <n v="40700"/>
    <s v="Revenues - Third Parties"/>
    <m/>
    <s v="Configuration of Temperature Monitoring Device"/>
    <n v="2026"/>
    <n v="6"/>
    <s v="USD"/>
    <n v="36"/>
    <n v="1"/>
    <n v="36"/>
    <x v="4"/>
    <m/>
    <m/>
  </r>
  <r>
    <s v="ASTRAZENECA"/>
    <s v="D9181C00002"/>
    <x v="9"/>
    <s v="Peru"/>
    <x v="2"/>
    <n v="40700"/>
    <s v="Revenues - Third Parties"/>
    <m/>
    <s v="Freight - Shipments"/>
    <n v="2026"/>
    <n v="6"/>
    <s v="USD"/>
    <n v="412.62"/>
    <n v="1"/>
    <n v="412.62"/>
    <x v="4"/>
    <n v="1"/>
    <m/>
  </r>
  <r>
    <s v="ASTRAZENECA"/>
    <s v="D9181C00002"/>
    <x v="9"/>
    <s v="Peru"/>
    <x v="0"/>
    <n v="40700"/>
    <s v="Revenues - Third Parties"/>
    <m/>
    <s v="Insulated shipper - Credo S4 - 12L (Leasing)"/>
    <n v="2026"/>
    <n v="6"/>
    <s v="USD"/>
    <n v="466"/>
    <n v="1"/>
    <n v="466"/>
    <x v="4"/>
    <n v="1"/>
    <m/>
  </r>
  <r>
    <s v="ASTRAZENECA"/>
    <s v="D9181C00002"/>
    <x v="9"/>
    <s v="Peru"/>
    <x v="0"/>
    <n v="40700"/>
    <s v="Revenues - Third Parties"/>
    <m/>
    <s v="Insulated shipper - Credo S4 - 28L (Leasing)"/>
    <n v="2026"/>
    <n v="6"/>
    <s v="USD"/>
    <n v="546"/>
    <n v="1"/>
    <n v="546"/>
    <x v="4"/>
    <n v="1"/>
    <m/>
  </r>
  <r>
    <s v="ASTRAZENECA"/>
    <s v="D9181C00002"/>
    <x v="9"/>
    <s v="Peru"/>
    <x v="0"/>
    <n v="40700"/>
    <s v="Revenues - Third Parties"/>
    <m/>
    <s v="Pick and Pack (Refrigerated)"/>
    <n v="2026"/>
    <n v="6"/>
    <s v="USD"/>
    <n v="480"/>
    <n v="1"/>
    <n v="480"/>
    <x v="4"/>
    <m/>
    <m/>
  </r>
  <r>
    <s v="ASTRAZENECA"/>
    <s v="D9181C00002"/>
    <x v="9"/>
    <s v="Peru"/>
    <x v="0"/>
    <n v="40700"/>
    <s v="Revenues - Third Parties"/>
    <m/>
    <s v="Project Management Fee"/>
    <n v="2026"/>
    <n v="6"/>
    <s v="USD"/>
    <n v="378.96"/>
    <n v="1"/>
    <n v="378.96"/>
    <x v="4"/>
    <m/>
    <m/>
  </r>
  <r>
    <s v="ASTRAZENECA"/>
    <s v="D9181C00002"/>
    <x v="9"/>
    <s v="Peru"/>
    <x v="5"/>
    <n v="40700"/>
    <s v="Revenues - Third Parties"/>
    <m/>
    <s v="Storage Refrigerated (per Pallet)"/>
    <n v="2026"/>
    <n v="6"/>
    <s v="USD"/>
    <n v="3486.48"/>
    <n v="1"/>
    <n v="3486.48"/>
    <x v="4"/>
    <m/>
    <m/>
  </r>
  <r>
    <s v="OTH CUST"/>
    <s v="IMVT-1402-2801"/>
    <x v="42"/>
    <s v="Peru"/>
    <x v="0"/>
    <n v="40700"/>
    <s v="Revenues - Third Parties"/>
    <m/>
    <s v="Project Management Fee"/>
    <n v="2026"/>
    <n v="6"/>
    <s v="USD"/>
    <n v="1631.62"/>
    <n v="1"/>
    <n v="1631.62"/>
    <x v="4"/>
    <m/>
    <m/>
  </r>
  <r>
    <s v="OTH CUST"/>
    <s v="IMVT-1402-2801"/>
    <x v="42"/>
    <s v="Peru"/>
    <x v="5"/>
    <n v="40700"/>
    <s v="Revenues - Third Parties"/>
    <m/>
    <s v="Storage Refrigerated (per Shelf)"/>
    <n v="2026"/>
    <n v="6"/>
    <s v="USD"/>
    <n v="2451.1799999999998"/>
    <n v="1"/>
    <n v="2451.1799999999998"/>
    <x v="4"/>
    <m/>
    <m/>
  </r>
  <r>
    <s v="ASTRAZENECA"/>
    <s v="D6973C00001"/>
    <x v="9"/>
    <s v="Peru"/>
    <x v="0"/>
    <n v="40700"/>
    <s v="Revenues - Third Parties"/>
    <m/>
    <s v="Configuration of Temperature Monitoring Device"/>
    <n v="2026"/>
    <n v="6"/>
    <s v="USD"/>
    <n v="45"/>
    <n v="1"/>
    <n v="45"/>
    <x v="4"/>
    <m/>
    <m/>
  </r>
  <r>
    <s v="ASTRAZENECA"/>
    <s v="D6973C00001"/>
    <x v="9"/>
    <s v="Peru"/>
    <x v="2"/>
    <n v="40700"/>
    <s v="Revenues - Third Parties"/>
    <m/>
    <s v="Freight - Shipments"/>
    <n v="2026"/>
    <n v="6"/>
    <s v="USD"/>
    <n v="608.64"/>
    <n v="1"/>
    <n v="608.64"/>
    <x v="4"/>
    <n v="1"/>
    <m/>
  </r>
  <r>
    <s v="ASTRAZENECA"/>
    <s v="D6973C00001"/>
    <x v="9"/>
    <s v="Peru"/>
    <x v="0"/>
    <n v="40700"/>
    <s v="Revenues - Third Parties"/>
    <m/>
    <s v="Pick and Pack (Ambient)"/>
    <n v="2026"/>
    <n v="6"/>
    <s v="USD"/>
    <n v="536.85"/>
    <n v="1"/>
    <n v="536.85"/>
    <x v="4"/>
    <m/>
    <m/>
  </r>
  <r>
    <s v="ASTRAZENECA"/>
    <s v="D6973C00001"/>
    <x v="9"/>
    <s v="Peru"/>
    <x v="0"/>
    <n v="40700"/>
    <s v="Revenues - Third Parties"/>
    <m/>
    <s v="Project Management Fee"/>
    <n v="2026"/>
    <n v="6"/>
    <s v="USD"/>
    <n v="378.96"/>
    <n v="1"/>
    <n v="378.96"/>
    <x v="4"/>
    <m/>
    <m/>
  </r>
  <r>
    <s v="ASTRAZENECA"/>
    <s v="D6973C00001"/>
    <x v="9"/>
    <s v="Peru"/>
    <x v="5"/>
    <n v="40700"/>
    <s v="Revenues - Third Parties"/>
    <m/>
    <s v="Storage Ambient (per Pallet)"/>
    <n v="2026"/>
    <n v="6"/>
    <s v="USD"/>
    <n v="3480"/>
    <n v="1"/>
    <n v="3480"/>
    <x v="4"/>
    <m/>
    <m/>
  </r>
  <r>
    <s v="OTH CUST"/>
    <s v="HLX22-GC-301"/>
    <x v="43"/>
    <s v="Peru"/>
    <x v="2"/>
    <n v="40700"/>
    <s v="Revenues - Third Parties"/>
    <m/>
    <s v="Freight - Shipments"/>
    <n v="2026"/>
    <n v="6"/>
    <s v="USD"/>
    <n v="509.52"/>
    <n v="1"/>
    <n v="509.52"/>
    <x v="4"/>
    <n v="1"/>
    <m/>
  </r>
  <r>
    <s v="OTH CUST"/>
    <s v="HLX22-GC-301"/>
    <x v="43"/>
    <s v="Peru"/>
    <x v="0"/>
    <n v="40700"/>
    <s v="Revenues - Third Parties"/>
    <m/>
    <s v="Insulated shipper - Credo S4 - 28L (Leasing)"/>
    <n v="2026"/>
    <n v="6"/>
    <s v="USD"/>
    <n v="331.57"/>
    <n v="1"/>
    <n v="331.57"/>
    <x v="4"/>
    <n v="1"/>
    <m/>
  </r>
  <r>
    <s v="OTH CUST"/>
    <s v="HLX22-GC-301"/>
    <x v="43"/>
    <s v="Peru"/>
    <x v="0"/>
    <n v="40700"/>
    <s v="Revenues - Third Parties"/>
    <m/>
    <s v="Pick and Pack (Refrigerated)"/>
    <n v="2026"/>
    <n v="6"/>
    <s v="USD"/>
    <n v="205.9"/>
    <n v="1"/>
    <n v="205.9"/>
    <x v="4"/>
    <m/>
    <m/>
  </r>
  <r>
    <s v="OTH CUST"/>
    <s v="HLX22-GC-301"/>
    <x v="43"/>
    <s v="Peru"/>
    <x v="0"/>
    <n v="40700"/>
    <s v="Revenues - Third Parties"/>
    <m/>
    <s v="Pick and Pack Cancellation Fee (Post Pick &amp; Pack)"/>
    <n v="2026"/>
    <n v="6"/>
    <s v="USD"/>
    <n v="205.9"/>
    <n v="1"/>
    <n v="205.9"/>
    <x v="4"/>
    <m/>
    <m/>
  </r>
  <r>
    <s v="OTH CUST"/>
    <s v="HLX22-GC-301"/>
    <x v="43"/>
    <s v="Peru"/>
    <x v="0"/>
    <n v="40700"/>
    <s v="Revenues - Third Parties"/>
    <m/>
    <s v="Project Management Fee"/>
    <n v="2026"/>
    <n v="6"/>
    <s v="USD"/>
    <n v="1060.55"/>
    <n v="1"/>
    <n v="1060.55"/>
    <x v="4"/>
    <m/>
    <m/>
  </r>
  <r>
    <s v="OTH CUST"/>
    <s v="HLX22-GC-301"/>
    <x v="43"/>
    <s v="Peru"/>
    <x v="5"/>
    <n v="40700"/>
    <s v="Revenues - Third Parties"/>
    <m/>
    <s v="Storage Refrigerated (per Shelf)"/>
    <n v="2026"/>
    <n v="6"/>
    <s v="USD"/>
    <n v="2920.94"/>
    <n v="1"/>
    <n v="2920.94"/>
    <x v="4"/>
    <m/>
    <m/>
  </r>
  <r>
    <s v="OTH CUST"/>
    <s v="HLX22-GC-301"/>
    <x v="43"/>
    <s v="Peru"/>
    <x v="0"/>
    <n v="40700"/>
    <s v="Revenues - Third Parties"/>
    <m/>
    <s v="Temperature Monitoring Device (Refrigerated)"/>
    <n v="2026"/>
    <n v="6"/>
    <s v="USD"/>
    <n v="82.89"/>
    <n v="1"/>
    <n v="82.89"/>
    <x v="4"/>
    <n v="1"/>
    <m/>
  </r>
  <r>
    <s v="ASTRAZENECA"/>
    <s v="D5241C00007"/>
    <x v="9"/>
    <s v="Peru"/>
    <x v="0"/>
    <n v="40700"/>
    <s v="Revenues - Third Parties"/>
    <m/>
    <s v="Configuration of Temperature Monitoring Device"/>
    <n v="2026"/>
    <n v="6"/>
    <s v="USD"/>
    <n v="36"/>
    <n v="1"/>
    <n v="36"/>
    <x v="4"/>
    <m/>
    <m/>
  </r>
  <r>
    <s v="ASTRAZENECA"/>
    <s v="D5241C00007"/>
    <x v="9"/>
    <s v="Peru"/>
    <x v="2"/>
    <n v="40700"/>
    <s v="Revenues - Third Parties"/>
    <m/>
    <s v="Freight - Shipments"/>
    <n v="2026"/>
    <n v="6"/>
    <s v="USD"/>
    <n v="622.9"/>
    <n v="1"/>
    <n v="622.9"/>
    <x v="4"/>
    <n v="1"/>
    <m/>
  </r>
  <r>
    <s v="ASTRAZENECA"/>
    <s v="D5241C00007"/>
    <x v="9"/>
    <s v="Peru"/>
    <x v="0"/>
    <n v="40700"/>
    <s v="Revenues - Third Parties"/>
    <m/>
    <s v="Insulated shipper - Credo S4 - 12L (Leasing)"/>
    <n v="2026"/>
    <n v="6"/>
    <s v="USD"/>
    <n v="466"/>
    <n v="1"/>
    <n v="466"/>
    <x v="4"/>
    <n v="1"/>
    <m/>
  </r>
  <r>
    <s v="ASTRAZENECA"/>
    <s v="D5241C00007"/>
    <x v="9"/>
    <s v="Peru"/>
    <x v="0"/>
    <n v="40700"/>
    <s v="Revenues - Third Parties"/>
    <m/>
    <s v="Insulated shipper - Credo S4 - 28L (Leasing)"/>
    <n v="2026"/>
    <n v="6"/>
    <s v="USD"/>
    <n v="546"/>
    <n v="1"/>
    <n v="546"/>
    <x v="4"/>
    <n v="1"/>
    <m/>
  </r>
  <r>
    <s v="ASTRAZENECA"/>
    <s v="D5241C00007"/>
    <x v="9"/>
    <s v="Peru"/>
    <x v="0"/>
    <n v="40700"/>
    <s v="Revenues - Third Parties"/>
    <m/>
    <s v="Pick and Pack (Refrigerated)"/>
    <n v="2026"/>
    <n v="6"/>
    <s v="USD"/>
    <n v="360"/>
    <n v="1"/>
    <n v="360"/>
    <x v="4"/>
    <m/>
    <m/>
  </r>
  <r>
    <s v="ASTRAZENECA"/>
    <s v="D5241C00007"/>
    <x v="9"/>
    <s v="Peru"/>
    <x v="0"/>
    <n v="40700"/>
    <s v="Revenues - Third Parties"/>
    <m/>
    <s v="Project Management Fee"/>
    <n v="2026"/>
    <n v="6"/>
    <s v="USD"/>
    <n v="378.96"/>
    <n v="1"/>
    <n v="378.96"/>
    <x v="4"/>
    <m/>
    <m/>
  </r>
  <r>
    <s v="ASTRAZENECA"/>
    <s v="D5241C00007"/>
    <x v="9"/>
    <s v="Peru"/>
    <x v="5"/>
    <n v="40700"/>
    <s v="Revenues - Third Parties"/>
    <m/>
    <s v="Storage Refrigerated (per Pallet)"/>
    <n v="2026"/>
    <n v="6"/>
    <s v="USD"/>
    <n v="3195.94"/>
    <n v="1"/>
    <n v="3195.94"/>
    <x v="4"/>
    <m/>
    <m/>
  </r>
  <r>
    <s v="AMGEN"/>
    <s v="Amgen Studies"/>
    <x v="12"/>
    <s v="Peru"/>
    <x v="0"/>
    <n v="40700"/>
    <s v="Revenues - Third Parties"/>
    <m/>
    <s v="Additional Reports"/>
    <n v="2026"/>
    <n v="6"/>
    <s v="USD"/>
    <n v="86.19"/>
    <n v="1"/>
    <n v="86.19"/>
    <x v="4"/>
    <m/>
    <m/>
  </r>
  <r>
    <s v="ASTRAZENECA"/>
    <s v="D5160C00048"/>
    <x v="9"/>
    <s v="Peru"/>
    <x v="2"/>
    <n v="40700"/>
    <s v="Revenues - Third Parties"/>
    <m/>
    <s v="Freight - Shipments"/>
    <n v="2026"/>
    <n v="6"/>
    <s v="USD"/>
    <n v="113.16"/>
    <n v="1"/>
    <n v="151.27794600000001"/>
    <x v="4"/>
    <n v="1"/>
    <m/>
  </r>
  <r>
    <s v="ASTRAZENECA"/>
    <s v="D5160C00048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5160C00048"/>
    <x v="9"/>
    <s v="Peru"/>
    <x v="5"/>
    <n v="40700"/>
    <s v="Revenues - Third Parties"/>
    <m/>
    <s v="Storage Ambient (per Shelf)"/>
    <n v="2026"/>
    <n v="6"/>
    <s v="USD"/>
    <n v="570"/>
    <n v="1"/>
    <n v="762.00450000000001"/>
    <x v="4"/>
    <m/>
    <m/>
  </r>
  <r>
    <s v="ASTRAZENECA"/>
    <s v="D5169C00001"/>
    <x v="9"/>
    <s v="Peru"/>
    <x v="2"/>
    <n v="40700"/>
    <s v="Revenues - Third Parties"/>
    <m/>
    <s v="Freight - Shipments"/>
    <n v="2026"/>
    <n v="6"/>
    <s v="USD"/>
    <n v="56.58"/>
    <n v="1"/>
    <n v="75.638973000000007"/>
    <x v="4"/>
    <n v="1"/>
    <m/>
  </r>
  <r>
    <s v="ASTRAZENECA"/>
    <s v="D5169C00001"/>
    <x v="9"/>
    <s v="Peru"/>
    <x v="0"/>
    <n v="40700"/>
    <s v="Revenues - Third Parties"/>
    <m/>
    <s v="Pick and Pack (Ambient)"/>
    <n v="2026"/>
    <n v="6"/>
    <s v="USD"/>
    <n v="285"/>
    <n v="1"/>
    <n v="381.00225"/>
    <x v="4"/>
    <m/>
    <m/>
  </r>
  <r>
    <s v="ASTRAZENECA"/>
    <s v="D5169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5169C00001"/>
    <x v="9"/>
    <s v="Peru"/>
    <x v="5"/>
    <n v="40700"/>
    <s v="Revenues - Third Parties"/>
    <m/>
    <s v="Storage Ambient (per Shelf)"/>
    <n v="2026"/>
    <n v="6"/>
    <s v="USD"/>
    <n v="190"/>
    <n v="1"/>
    <n v="254.00150000000002"/>
    <x v="4"/>
    <m/>
    <m/>
  </r>
  <r>
    <s v="ASTRAZENECA"/>
    <s v="D5169C00001"/>
    <x v="9"/>
    <s v="Peru"/>
    <x v="0"/>
    <n v="40700"/>
    <s v="Revenues - Third Parties"/>
    <m/>
    <s v="Temperature Monitoring Device (Ambient)"/>
    <n v="2026"/>
    <n v="6"/>
    <s v="USD"/>
    <n v="83.1"/>
    <n v="1"/>
    <n v="111.092235"/>
    <x v="4"/>
    <n v="1"/>
    <m/>
  </r>
  <r>
    <s v="AMGEN"/>
    <n v="20170770"/>
    <x v="12"/>
    <s v="Peru"/>
    <x v="2"/>
    <n v="40700"/>
    <s v="Revenues - Third Parties"/>
    <m/>
    <s v="Freight - Returns"/>
    <n v="2026"/>
    <n v="6"/>
    <s v="USD"/>
    <n v="239.38"/>
    <n v="1"/>
    <n v="239.38"/>
    <x v="4"/>
    <n v="1"/>
    <m/>
  </r>
  <r>
    <s v="AMGEN"/>
    <n v="20170770"/>
    <x v="12"/>
    <s v="Peru"/>
    <x v="0"/>
    <n v="40700"/>
    <s v="Revenues - Third Parties"/>
    <m/>
    <s v="Project Management Fee"/>
    <n v="2026"/>
    <n v="6"/>
    <s v="USD"/>
    <n v="775.66"/>
    <n v="1"/>
    <n v="775.66"/>
    <x v="4"/>
    <m/>
    <m/>
  </r>
  <r>
    <s v="AMGEN"/>
    <n v="20170770"/>
    <x v="12"/>
    <s v="Peru"/>
    <x v="5"/>
    <n v="40700"/>
    <s v="Revenues - Third Parties"/>
    <m/>
    <s v="Storage of Returns (per Pallet)"/>
    <n v="2026"/>
    <n v="6"/>
    <s v="USD"/>
    <n v="389.07"/>
    <n v="1"/>
    <n v="389.07"/>
    <x v="4"/>
    <m/>
    <m/>
  </r>
  <r>
    <s v="AMGEN"/>
    <n v="20170770"/>
    <x v="12"/>
    <s v="Peru"/>
    <x v="5"/>
    <n v="40700"/>
    <s v="Revenues - Third Parties"/>
    <m/>
    <s v="Storage Refrigerated (per Shelf)"/>
    <n v="2026"/>
    <n v="6"/>
    <s v="USD"/>
    <n v="1034.24"/>
    <n v="1"/>
    <n v="1034.24"/>
    <x v="4"/>
    <m/>
    <m/>
  </r>
  <r>
    <s v="ASTRAZENECA"/>
    <s v="D361BC00001"/>
    <x v="9"/>
    <s v="Peru"/>
    <x v="2"/>
    <n v="40700"/>
    <s v="Revenues - Third Parties"/>
    <m/>
    <s v="Freight - Shipments"/>
    <n v="2026"/>
    <n v="6"/>
    <s v="USD"/>
    <n v="169.74"/>
    <n v="1"/>
    <n v="226.91691900000004"/>
    <x v="4"/>
    <n v="1"/>
    <m/>
  </r>
  <r>
    <s v="ASTRAZENECA"/>
    <s v="D361BC00001"/>
    <x v="9"/>
    <s v="Peru"/>
    <x v="0"/>
    <n v="40700"/>
    <s v="Revenues - Third Parties"/>
    <m/>
    <s v="Pick and Pack (Ambient)"/>
    <n v="2026"/>
    <n v="6"/>
    <s v="USD"/>
    <n v="170"/>
    <n v="1"/>
    <n v="227.26450000000003"/>
    <x v="4"/>
    <m/>
    <m/>
  </r>
  <r>
    <s v="ASTRAZENECA"/>
    <s v="D361B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361BC00001"/>
    <x v="9"/>
    <s v="Peru"/>
    <x v="5"/>
    <n v="40700"/>
    <s v="Revenues - Third Parties"/>
    <m/>
    <s v="Storage Ambient (per Shelf)"/>
    <n v="2026"/>
    <n v="6"/>
    <s v="USD"/>
    <n v="855"/>
    <n v="1"/>
    <n v="1143.00675"/>
    <x v="4"/>
    <m/>
    <m/>
  </r>
  <r>
    <s v="ASTRAZENECA"/>
    <s v="D361BC00001"/>
    <x v="9"/>
    <s v="Peru"/>
    <x v="0"/>
    <n v="40700"/>
    <s v="Revenues - Third Parties"/>
    <m/>
    <s v="Temperature Monitoring Device (Ambient)"/>
    <n v="2026"/>
    <n v="6"/>
    <s v="USD"/>
    <n v="54.14"/>
    <n v="1"/>
    <n v="72.377059000000003"/>
    <x v="4"/>
    <n v="1"/>
    <m/>
  </r>
  <r>
    <s v="ASTRAZENECA"/>
    <s v="D967UC00001"/>
    <x v="9"/>
    <s v="Peru"/>
    <x v="2"/>
    <n v="40700"/>
    <s v="Revenues - Third Parties"/>
    <m/>
    <s v="Freight - Shipments"/>
    <n v="2026"/>
    <n v="6"/>
    <s v="USD"/>
    <n v="388.5"/>
    <n v="1"/>
    <n v="519.36622499999999"/>
    <x v="4"/>
    <n v="1"/>
    <m/>
  </r>
  <r>
    <s v="ASTRAZENECA"/>
    <s v="D967UC00001"/>
    <x v="9"/>
    <s v="Peru"/>
    <x v="0"/>
    <n v="40700"/>
    <s v="Revenues - Third Parties"/>
    <m/>
    <s v="Insulated shipper - Credo S4 - 12L (Leasing)"/>
    <n v="2026"/>
    <n v="6"/>
    <s v="USD"/>
    <n v="377.98"/>
    <n v="1"/>
    <n v="505.30256300000008"/>
    <x v="4"/>
    <n v="1"/>
    <m/>
  </r>
  <r>
    <s v="ASTRAZENECA"/>
    <s v="D967UC00001"/>
    <x v="9"/>
    <s v="Peru"/>
    <x v="0"/>
    <n v="40700"/>
    <s v="Revenues - Third Parties"/>
    <m/>
    <s v="Pick and Pack (Refrigerated)"/>
    <n v="2026"/>
    <n v="6"/>
    <s v="USD"/>
    <n v="190"/>
    <n v="1"/>
    <n v="254.00150000000002"/>
    <x v="4"/>
    <m/>
    <m/>
  </r>
  <r>
    <s v="ASTRAZENECA"/>
    <s v="D967U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967UC00001"/>
    <x v="9"/>
    <s v="Peru"/>
    <x v="0"/>
    <n v="40700"/>
    <s v="Revenues - Third Parties"/>
    <m/>
    <s v="Receipt fee Refrigerated (per Receipt_ID)"/>
    <n v="2026"/>
    <n v="6"/>
    <s v="USD"/>
    <n v="180"/>
    <n v="1"/>
    <n v="240.63300000000001"/>
    <x v="4"/>
    <m/>
    <m/>
  </r>
  <r>
    <s v="ASTRAZENECA"/>
    <s v="D967UC00001"/>
    <x v="9"/>
    <s v="Peru"/>
    <x v="5"/>
    <n v="40700"/>
    <s v="Revenues - Third Parties"/>
    <m/>
    <s v="Storage Refrigerated (per Pallet)"/>
    <n v="2026"/>
    <n v="6"/>
    <s v="USD"/>
    <n v="690"/>
    <n v="1"/>
    <n v="922.42650000000003"/>
    <x v="4"/>
    <m/>
    <m/>
  </r>
  <r>
    <s v="ASTRAZENECA"/>
    <s v="D967UC00001"/>
    <x v="9"/>
    <s v="Peru"/>
    <x v="0"/>
    <n v="40700"/>
    <s v="Revenues - Third Parties"/>
    <m/>
    <s v="Temperature Monitoring Device (Refrigerated)"/>
    <n v="2026"/>
    <n v="6"/>
    <s v="USD"/>
    <n v="54.14"/>
    <n v="1"/>
    <n v="72.377059000000003"/>
    <x v="4"/>
    <n v="1"/>
    <m/>
  </r>
  <r>
    <s v="MEDIMMUNE"/>
    <s v="D9180C00004"/>
    <x v="28"/>
    <s v="Peru"/>
    <x v="0"/>
    <n v="40700"/>
    <s v="Revenues - Third Parties"/>
    <m/>
    <s v="Project Management Fee"/>
    <n v="2026"/>
    <n v="6"/>
    <s v="USD"/>
    <n v="369.9"/>
    <n v="1"/>
    <n v="369.9"/>
    <x v="4"/>
    <m/>
    <m/>
  </r>
  <r>
    <s v="MEDIMMUNE"/>
    <s v="D9180C00004"/>
    <x v="28"/>
    <s v="Peru"/>
    <x v="5"/>
    <n v="40700"/>
    <s v="Revenues - Third Parties"/>
    <m/>
    <s v="Storage Refrigerated (per Pallet)"/>
    <n v="2026"/>
    <n v="6"/>
    <s v="USD"/>
    <n v="567.17999999999995"/>
    <n v="1"/>
    <n v="567.17999999999995"/>
    <x v="4"/>
    <m/>
    <m/>
  </r>
  <r>
    <s v="ASTRAZENECA"/>
    <s v="D926NC00001"/>
    <x v="9"/>
    <s v="Peru"/>
    <x v="2"/>
    <n v="40700"/>
    <s v="Revenues - Third Parties"/>
    <m/>
    <s v="Freight - Shipments"/>
    <n v="2026"/>
    <n v="6"/>
    <s v="USD"/>
    <n v="180.98"/>
    <n v="1"/>
    <n v="241.94311300000001"/>
    <x v="4"/>
    <n v="1"/>
    <m/>
  </r>
  <r>
    <s v="ASTRAZENECA"/>
    <s v="D926NC00001"/>
    <x v="9"/>
    <s v="Peru"/>
    <x v="0"/>
    <n v="40700"/>
    <s v="Revenues - Third Parties"/>
    <m/>
    <s v="Insulated shipper - Credo S4 - 28L (Leasing)"/>
    <n v="2026"/>
    <n v="6"/>
    <s v="USD"/>
    <n v="350.4"/>
    <n v="1"/>
    <n v="468.43223999999998"/>
    <x v="4"/>
    <n v="1"/>
    <m/>
  </r>
  <r>
    <s v="ASTRAZENECA"/>
    <s v="D926NC00001"/>
    <x v="9"/>
    <s v="Peru"/>
    <x v="0"/>
    <n v="40700"/>
    <s v="Revenues - Third Parties"/>
    <m/>
    <s v="Pick and Pack (Refrigerated)"/>
    <n v="2026"/>
    <n v="6"/>
    <s v="USD"/>
    <n v="190"/>
    <n v="1"/>
    <n v="254.00150000000002"/>
    <x v="4"/>
    <m/>
    <m/>
  </r>
  <r>
    <s v="ASTRAZENECA"/>
    <s v="D926N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926NC00001"/>
    <x v="9"/>
    <s v="Peru"/>
    <x v="0"/>
    <n v="40700"/>
    <s v="Revenues - Third Parties"/>
    <m/>
    <s v="Receipt fee Refrigerated (per Receipt_ID)"/>
    <n v="2026"/>
    <n v="6"/>
    <s v="USD"/>
    <n v="360"/>
    <n v="1"/>
    <n v="481.26600000000002"/>
    <x v="4"/>
    <m/>
    <m/>
  </r>
  <r>
    <s v="ASTRAZENECA"/>
    <s v="D926NC00001"/>
    <x v="9"/>
    <s v="Peru"/>
    <x v="5"/>
    <n v="40700"/>
    <s v="Revenues - Third Parties"/>
    <m/>
    <s v="Storage Refrigerated (per Pallet)"/>
    <n v="2026"/>
    <n v="6"/>
    <s v="USD"/>
    <n v="920"/>
    <n v="1"/>
    <n v="1229.902"/>
    <x v="4"/>
    <m/>
    <m/>
  </r>
  <r>
    <s v="ASTRAZENECA"/>
    <s v="D926NC00001"/>
    <x v="9"/>
    <s v="Peru"/>
    <x v="0"/>
    <n v="40700"/>
    <s v="Revenues - Third Parties"/>
    <m/>
    <s v="Temperature Monitoring Device (Refrigerated)"/>
    <n v="2026"/>
    <n v="6"/>
    <s v="USD"/>
    <n v="43.84"/>
    <n v="1"/>
    <n v="58.607504000000006"/>
    <x v="4"/>
    <n v="1"/>
    <m/>
  </r>
  <r>
    <s v="ASTRAZENECA"/>
    <s v="D9078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9078C00001"/>
    <x v="9"/>
    <s v="Peru"/>
    <x v="5"/>
    <n v="40700"/>
    <s v="Revenues - Third Parties"/>
    <m/>
    <s v="Storage Refrigerated (per Pallet)"/>
    <n v="2026"/>
    <n v="6"/>
    <s v="USD"/>
    <n v="920"/>
    <n v="1"/>
    <n v="1229.902"/>
    <x v="4"/>
    <m/>
    <m/>
  </r>
  <r>
    <s v="AMGEN"/>
    <n v="20210096"/>
    <x v="12"/>
    <s v="Peru"/>
    <x v="0"/>
    <n v="40700"/>
    <s v="Revenues - Third Parties"/>
    <m/>
    <s v="Project Management Fee"/>
    <n v="2026"/>
    <n v="6"/>
    <s v="USD"/>
    <n v="775.66"/>
    <n v="1"/>
    <n v="775.66"/>
    <x v="4"/>
    <m/>
    <m/>
  </r>
  <r>
    <s v="AMGEN"/>
    <n v="20210096"/>
    <x v="12"/>
    <s v="Peru"/>
    <x v="5"/>
    <n v="40700"/>
    <s v="Revenues - Third Parties"/>
    <m/>
    <s v="Storage of Returns (per Pallet)"/>
    <n v="2026"/>
    <n v="6"/>
    <s v="USD"/>
    <n v="129.69"/>
    <n v="1"/>
    <n v="129.69"/>
    <x v="4"/>
    <m/>
    <m/>
  </r>
  <r>
    <s v="ASTRAZENECA"/>
    <s v="D3466C00001"/>
    <x v="9"/>
    <s v="Peru"/>
    <x v="0"/>
    <n v="40700"/>
    <s v="Revenues - Third Parties"/>
    <m/>
    <s v="Configuration of Temperature Monitoring Device"/>
    <n v="2026"/>
    <n v="6"/>
    <s v="USD"/>
    <n v="26.4"/>
    <n v="1"/>
    <n v="35.292839999999998"/>
    <x v="4"/>
    <m/>
    <m/>
  </r>
  <r>
    <s v="ASTRAZENECA"/>
    <s v="D3466C00001"/>
    <x v="9"/>
    <s v="Peru"/>
    <x v="0"/>
    <n v="40700"/>
    <s v="Revenues - Third Parties"/>
    <m/>
    <s v="Insulated shipper - Credo S22 - 28L (Leasing)"/>
    <n v="2026"/>
    <n v="6"/>
    <s v="USD"/>
    <n v="488.54"/>
    <n v="1"/>
    <n v="653.1046990000001"/>
    <x v="4"/>
    <n v="1"/>
    <m/>
  </r>
  <r>
    <s v="ASTRAZENECA"/>
    <s v="D3466C00001"/>
    <x v="9"/>
    <s v="Peru"/>
    <x v="0"/>
    <n v="40700"/>
    <s v="Revenues - Third Parties"/>
    <m/>
    <s v="Pick and Pack (Controlled Ambient)"/>
    <n v="2026"/>
    <n v="6"/>
    <s v="USD"/>
    <n v="191.9"/>
    <n v="1"/>
    <n v="256.541515"/>
    <x v="4"/>
    <m/>
    <m/>
  </r>
  <r>
    <s v="ASTRAZENECA"/>
    <s v="D3466C00001"/>
    <x v="9"/>
    <s v="Peru"/>
    <x v="0"/>
    <n v="40700"/>
    <s v="Revenues - Third Parties"/>
    <m/>
    <s v="Project Management Fee"/>
    <n v="2026"/>
    <n v="6"/>
    <s v="USD"/>
    <n v="303"/>
    <n v="1"/>
    <n v="405.06555000000003"/>
    <x v="4"/>
    <m/>
    <m/>
  </r>
  <r>
    <s v="ASTRAZENECA"/>
    <s v="D3466C00001"/>
    <x v="9"/>
    <s v="Peru"/>
    <x v="5"/>
    <n v="40700"/>
    <s v="Revenues - Third Parties"/>
    <m/>
    <s v="Storage Ambient (per Pallet)"/>
    <n v="2026"/>
    <n v="6"/>
    <s v="USD"/>
    <n v="287.85000000000002"/>
    <n v="1"/>
    <n v="384.81227250000006"/>
    <x v="4"/>
    <m/>
    <m/>
  </r>
  <r>
    <s v="ASTRAZENECA"/>
    <s v="D3466C00001"/>
    <x v="9"/>
    <s v="Peru"/>
    <x v="2"/>
    <n v="40700"/>
    <s v="Revenues - Third Parties"/>
    <m/>
    <s v="Freight - Shipments"/>
    <n v="2026"/>
    <n v="6"/>
    <s v="USD"/>
    <n v="364.74"/>
    <n v="1"/>
    <n v="487.60266900000005"/>
    <x v="4"/>
    <n v="1"/>
    <m/>
  </r>
  <r>
    <s v="ASTRAZENECA"/>
    <s v="D3466C00001"/>
    <x v="9"/>
    <s v="Peru"/>
    <x v="0"/>
    <n v="40700"/>
    <s v="Revenues - Third Parties"/>
    <m/>
    <s v="Insulated shipper - Credo S4 - 12L (Leasing)"/>
    <n v="2026"/>
    <n v="6"/>
    <s v="USD"/>
    <n v="377.98"/>
    <n v="1"/>
    <n v="505.30256300000008"/>
    <x v="4"/>
    <n v="1"/>
    <m/>
  </r>
  <r>
    <s v="ASTRAZENECA"/>
    <s v="D3466C00001"/>
    <x v="9"/>
    <s v="Peru"/>
    <x v="0"/>
    <n v="40700"/>
    <s v="Revenues - Third Parties"/>
    <m/>
    <s v="Pick and Pack (Refrigerated)"/>
    <n v="2026"/>
    <n v="6"/>
    <s v="USD"/>
    <n v="190"/>
    <n v="1"/>
    <n v="254.00150000000002"/>
    <x v="4"/>
    <m/>
    <m/>
  </r>
  <r>
    <s v="ASTRAZENECA"/>
    <s v="D3466C00001"/>
    <x v="9"/>
    <s v="Peru"/>
    <x v="5"/>
    <n v="40700"/>
    <s v="Revenues - Third Parties"/>
    <m/>
    <s v="Storage Controlled Drug - Refrigerated (per Pallet)"/>
    <n v="2026"/>
    <n v="6"/>
    <s v="USD"/>
    <n v="1150"/>
    <n v="1"/>
    <n v="1537.3775000000001"/>
    <x v="4"/>
    <m/>
    <m/>
  </r>
  <r>
    <s v="ASTRAZENECA"/>
    <s v="Temperature Monitor-Global Pooling"/>
    <x v="9"/>
    <s v="Peru"/>
    <x v="5"/>
    <n v="40700"/>
    <s v="Revenues - Third Parties"/>
    <m/>
    <s v="Non-Drug Storage Ambient (per Shelf)"/>
    <n v="2026"/>
    <n v="6"/>
    <s v="USD"/>
    <n v="808"/>
    <n v="1"/>
    <n v="1080.1748"/>
    <x v="4"/>
    <m/>
    <m/>
  </r>
  <r>
    <s v="ASTRAZENECA"/>
    <s v="Temperature Monitor-Global Pooling"/>
    <x v="9"/>
    <s v="Peru"/>
    <x v="0"/>
    <n v="40700"/>
    <s v="Revenues - Third Parties"/>
    <m/>
    <s v="Receipt fee Ancillaries (per Receipt_ID)"/>
    <n v="2026"/>
    <n v="6"/>
    <s v="USD"/>
    <n v="363.6"/>
    <n v="1"/>
    <n v="486.07866000000007"/>
    <x v="4"/>
    <m/>
    <m/>
  </r>
  <r>
    <s v="ASTRAZENECA"/>
    <s v="D8531C00002"/>
    <x v="9"/>
    <s v="Peru"/>
    <x v="2"/>
    <n v="40700"/>
    <s v="Revenues - Third Parties"/>
    <m/>
    <s v="Freight - Shipments"/>
    <n v="2026"/>
    <n v="6"/>
    <s v="USD"/>
    <n v="201.8"/>
    <n v="1"/>
    <n v="269.77633000000003"/>
    <x v="4"/>
    <n v="1"/>
    <m/>
  </r>
  <r>
    <s v="ASTRAZENECA"/>
    <s v="D8531C00002"/>
    <x v="9"/>
    <s v="Peru"/>
    <x v="0"/>
    <n v="40700"/>
    <s v="Revenues - Third Parties"/>
    <m/>
    <s v="Insulated shipper - Credo S22 - 12L (Leasing)"/>
    <n v="2026"/>
    <n v="6"/>
    <s v="USD"/>
    <n v="283.39999999999998"/>
    <n v="1"/>
    <n v="378.86329000000001"/>
    <x v="4"/>
    <n v="1"/>
    <m/>
  </r>
  <r>
    <s v="ASTRAZENECA"/>
    <s v="D8531C00002"/>
    <x v="9"/>
    <s v="Peru"/>
    <x v="0"/>
    <n v="40700"/>
    <s v="Revenues - Third Parties"/>
    <m/>
    <s v="Pick and Pack (Controlled Ambient)"/>
    <n v="2026"/>
    <n v="6"/>
    <s v="USD"/>
    <n v="170"/>
    <n v="1"/>
    <n v="227.26450000000003"/>
    <x v="4"/>
    <m/>
    <m/>
  </r>
  <r>
    <s v="ASTRAZENECA"/>
    <s v="D8531C00002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8531C00002"/>
    <x v="9"/>
    <s v="Peru"/>
    <x v="5"/>
    <n v="40700"/>
    <s v="Revenues - Third Parties"/>
    <m/>
    <s v="Storage Ambient (per Pallet)"/>
    <n v="2026"/>
    <n v="6"/>
    <s v="USD"/>
    <n v="760"/>
    <n v="1"/>
    <n v="1016.0060000000001"/>
    <x v="4"/>
    <m/>
    <m/>
  </r>
  <r>
    <s v="ASTRAZENECA"/>
    <s v="D8531C00002"/>
    <x v="9"/>
    <s v="Peru"/>
    <x v="0"/>
    <n v="40700"/>
    <s v="Revenues - Third Parties"/>
    <m/>
    <s v="Temperature Monitoring Device (Ambient)"/>
    <n v="2026"/>
    <n v="6"/>
    <s v="USD"/>
    <n v="40.32"/>
    <n v="1"/>
    <n v="53.901792000000007"/>
    <x v="4"/>
    <n v="1"/>
    <m/>
  </r>
  <r>
    <s v="ASTRAZENECA"/>
    <s v="D8535C00001"/>
    <x v="9"/>
    <s v="Peru"/>
    <x v="2"/>
    <n v="40700"/>
    <s v="Revenues - Third Parties"/>
    <m/>
    <s v="Freight - Returns"/>
    <n v="2026"/>
    <n v="6"/>
    <s v="USD"/>
    <n v="130.9"/>
    <n v="1"/>
    <n v="174.99366500000002"/>
    <x v="4"/>
    <n v="1"/>
    <m/>
  </r>
  <r>
    <s v="ASTRAZENECA"/>
    <s v="D8535C00001"/>
    <x v="9"/>
    <s v="Peru"/>
    <x v="2"/>
    <n v="40700"/>
    <s v="Revenues - Third Parties"/>
    <m/>
    <s v="Freight - Shipments"/>
    <n v="2026"/>
    <n v="6"/>
    <s v="USD"/>
    <n v="374.96"/>
    <n v="1"/>
    <n v="501.26527600000003"/>
    <x v="4"/>
    <n v="1"/>
    <m/>
  </r>
  <r>
    <s v="ASTRAZENECA"/>
    <s v="D8535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8535C00001"/>
    <x v="9"/>
    <s v="Peru"/>
    <x v="5"/>
    <n v="40700"/>
    <s v="Revenues - Third Parties"/>
    <m/>
    <s v="Storage Ambient (per Pallet)"/>
    <n v="2026"/>
    <n v="6"/>
    <s v="USD"/>
    <n v="1045"/>
    <n v="1"/>
    <n v="1397.0082500000001"/>
    <x v="4"/>
    <m/>
    <m/>
  </r>
  <r>
    <s v="AMGEN"/>
    <n v="20190341"/>
    <x v="12"/>
    <s v="Peru"/>
    <x v="2"/>
    <n v="40700"/>
    <s v="Revenues - Third Parties"/>
    <m/>
    <s v="Freight - Shipments"/>
    <n v="2026"/>
    <n v="6"/>
    <s v="USD"/>
    <n v="408.9"/>
    <n v="1"/>
    <n v="408.9"/>
    <x v="4"/>
    <n v="1"/>
    <m/>
  </r>
  <r>
    <s v="AMGEN"/>
    <n v="20190341"/>
    <x v="12"/>
    <s v="Peru"/>
    <x v="0"/>
    <n v="40700"/>
    <s v="Revenues - Third Parties"/>
    <m/>
    <s v="Insulated shipper - Credo S22 - 12L (Leasing)"/>
    <n v="2026"/>
    <n v="6"/>
    <s v="USD"/>
    <n v="263.95"/>
    <n v="1"/>
    <n v="263.95"/>
    <x v="4"/>
    <n v="1"/>
    <m/>
  </r>
  <r>
    <s v="AMGEN"/>
    <n v="20190341"/>
    <x v="12"/>
    <s v="Peru"/>
    <x v="0"/>
    <n v="40700"/>
    <s v="Revenues - Third Parties"/>
    <m/>
    <s v="Insulated shipper - Credo S4 - 12L (Leasing)"/>
    <n v="2026"/>
    <n v="6"/>
    <s v="USD"/>
    <n v="250"/>
    <n v="1"/>
    <n v="250"/>
    <x v="4"/>
    <n v="1"/>
    <m/>
  </r>
  <r>
    <s v="AMGEN"/>
    <n v="20190341"/>
    <x v="12"/>
    <s v="Peru"/>
    <x v="0"/>
    <n v="40700"/>
    <s v="Revenues - Third Parties"/>
    <m/>
    <s v="Pick and Pack (Controlled Ambient)"/>
    <n v="2026"/>
    <n v="6"/>
    <s v="USD"/>
    <n v="206.84"/>
    <n v="1"/>
    <n v="206.84"/>
    <x v="4"/>
    <m/>
    <m/>
  </r>
  <r>
    <s v="AMGEN"/>
    <n v="20190341"/>
    <x v="12"/>
    <s v="Peru"/>
    <x v="0"/>
    <n v="40700"/>
    <s v="Revenues - Third Parties"/>
    <m/>
    <s v="Pick and Pack (Refrigerated)"/>
    <n v="2026"/>
    <n v="6"/>
    <s v="USD"/>
    <n v="206.84"/>
    <n v="1"/>
    <n v="206.84"/>
    <x v="4"/>
    <m/>
    <m/>
  </r>
  <r>
    <s v="AMGEN"/>
    <n v="20190341"/>
    <x v="12"/>
    <s v="Peru"/>
    <x v="0"/>
    <n v="40700"/>
    <s v="Revenues - Third Parties"/>
    <m/>
    <s v="Project Management Fee"/>
    <n v="2026"/>
    <n v="6"/>
    <s v="USD"/>
    <n v="775.66"/>
    <n v="1"/>
    <n v="775.66"/>
    <x v="4"/>
    <m/>
    <m/>
  </r>
  <r>
    <s v="AMGEN"/>
    <n v="20190341"/>
    <x v="12"/>
    <s v="Peru"/>
    <x v="0"/>
    <n v="40700"/>
    <s v="Revenues - Third Parties"/>
    <m/>
    <s v="Receipt fee Ambient (per Receipt_ID)"/>
    <n v="2026"/>
    <n v="6"/>
    <s v="USD"/>
    <n v="607.4"/>
    <n v="1"/>
    <n v="607.4"/>
    <x v="4"/>
    <m/>
    <m/>
  </r>
  <r>
    <s v="AMGEN"/>
    <n v="20190341"/>
    <x v="12"/>
    <s v="Peru"/>
    <x v="5"/>
    <n v="40700"/>
    <s v="Revenues - Third Parties"/>
    <m/>
    <s v="Storage Ambient (per Pallet)"/>
    <n v="2026"/>
    <n v="6"/>
    <s v="USD"/>
    <n v="615.63"/>
    <n v="1"/>
    <n v="615.63"/>
    <x v="4"/>
    <m/>
    <m/>
  </r>
  <r>
    <s v="AMGEN"/>
    <n v="20190341"/>
    <x v="12"/>
    <s v="Peru"/>
    <x v="5"/>
    <n v="40700"/>
    <s v="Revenues - Third Parties"/>
    <m/>
    <s v="Storage Refrigerated (per Shelf)"/>
    <n v="2026"/>
    <n v="6"/>
    <s v="USD"/>
    <n v="258.56"/>
    <n v="1"/>
    <n v="258.56"/>
    <x v="4"/>
    <m/>
    <m/>
  </r>
  <r>
    <s v="AMGEN"/>
    <n v="20190341"/>
    <x v="12"/>
    <s v="Peru"/>
    <x v="0"/>
    <n v="40700"/>
    <s v="Revenues - Third Parties"/>
    <m/>
    <s v="Temperature Monitoring Device (Ambient)"/>
    <n v="2026"/>
    <n v="6"/>
    <s v="USD"/>
    <n v="27.09"/>
    <n v="1"/>
    <n v="27.09"/>
    <x v="4"/>
    <n v="1"/>
    <m/>
  </r>
  <r>
    <s v="AMGEN"/>
    <n v="20190341"/>
    <x v="12"/>
    <s v="Peru"/>
    <x v="0"/>
    <n v="40700"/>
    <s v="Revenues - Third Parties"/>
    <m/>
    <s v="Temperature Monitoring Device (Refrigerated)"/>
    <n v="2026"/>
    <n v="6"/>
    <s v="USD"/>
    <n v="27.09"/>
    <n v="1"/>
    <n v="27.09"/>
    <x v="4"/>
    <n v="1"/>
    <m/>
  </r>
  <r>
    <s v="OTH CUST"/>
    <s v="P3-IMU-838-RMS-02"/>
    <x v="44"/>
    <s v="Peru"/>
    <x v="0"/>
    <n v="40700"/>
    <s v="Revenues - Third Parties"/>
    <m/>
    <s v="Insulated shipper - Credo S22 - 12L (Leasing)"/>
    <n v="2026"/>
    <n v="6"/>
    <s v="USD"/>
    <n v="227.08"/>
    <n v="1"/>
    <n v="262.42046040000002"/>
    <x v="4"/>
    <n v="1"/>
    <m/>
  </r>
  <r>
    <s v="OTH CUST"/>
    <s v="P3-IMU-838-RMS-02"/>
    <x v="44"/>
    <s v="Peru"/>
    <x v="0"/>
    <n v="40700"/>
    <s v="Revenues - Third Parties"/>
    <m/>
    <s v="Pick and Pack (Controlled Ambient)"/>
    <n v="2026"/>
    <n v="6"/>
    <s v="USD"/>
    <n v="253.37"/>
    <n v="1"/>
    <n v="292.8019731"/>
    <x v="4"/>
    <m/>
    <m/>
  </r>
  <r>
    <s v="OTH CUST"/>
    <s v="P3-IMU-838-RMS-02"/>
    <x v="44"/>
    <s v="Peru"/>
    <x v="0"/>
    <n v="40700"/>
    <s v="Revenues - Third Parties"/>
    <m/>
    <s v="Project Management Fee"/>
    <n v="2026"/>
    <n v="6"/>
    <s v="USD"/>
    <n v="1264.92"/>
    <n v="1"/>
    <n v="1461.7794996"/>
    <x v="4"/>
    <m/>
    <m/>
  </r>
  <r>
    <s v="OTH CUST"/>
    <s v="P3-IMU-838-RMS-02"/>
    <x v="44"/>
    <s v="Peru"/>
    <x v="5"/>
    <n v="40700"/>
    <s v="Revenues - Third Parties"/>
    <m/>
    <s v="Storage Ambient (per Pallet)"/>
    <n v="2026"/>
    <n v="6"/>
    <s v="USD"/>
    <n v="754.26"/>
    <n v="1"/>
    <n v="871.64548379999997"/>
    <x v="4"/>
    <m/>
    <m/>
  </r>
  <r>
    <s v="OTH CUST"/>
    <s v="P3-IMU-838-RMS-02"/>
    <x v="44"/>
    <s v="Peru"/>
    <x v="0"/>
    <n v="40700"/>
    <s v="Revenues - Third Parties"/>
    <m/>
    <s v="Temperature Monitoring Device (Ambient)"/>
    <n v="2026"/>
    <n v="6"/>
    <s v="USD"/>
    <n v="98.86"/>
    <n v="1"/>
    <n v="114.2455818"/>
    <x v="4"/>
    <n v="1"/>
    <m/>
  </r>
  <r>
    <s v="ASTRAZENECA"/>
    <s v="D6402C00012"/>
    <x v="9"/>
    <s v="Peru"/>
    <x v="0"/>
    <n v="40700"/>
    <s v="Revenues - Third Parties"/>
    <m/>
    <s v="Configuration of Temperature Monitoring Device"/>
    <n v="2026"/>
    <n v="6"/>
    <s v="USD"/>
    <n v="36"/>
    <n v="1"/>
    <n v="48.126600000000003"/>
    <x v="4"/>
    <m/>
    <m/>
  </r>
  <r>
    <s v="ASTRAZENECA"/>
    <s v="D6402C00012"/>
    <x v="9"/>
    <s v="Peru"/>
    <x v="2"/>
    <n v="40700"/>
    <s v="Revenues - Third Parties"/>
    <m/>
    <s v="Freight - Shipments"/>
    <n v="2026"/>
    <n v="6"/>
    <s v="USD"/>
    <n v="583.54"/>
    <n v="1"/>
    <n v="780.10544900000002"/>
    <x v="4"/>
    <n v="1"/>
    <m/>
  </r>
  <r>
    <s v="ASTRAZENECA"/>
    <s v="D6402C00012"/>
    <x v="9"/>
    <s v="Peru"/>
    <x v="0"/>
    <n v="40700"/>
    <s v="Revenues - Third Parties"/>
    <m/>
    <s v="Pick and Pack (Ambient)"/>
    <n v="2026"/>
    <n v="6"/>
    <s v="USD"/>
    <n v="340"/>
    <n v="1"/>
    <n v="454.52900000000005"/>
    <x v="4"/>
    <m/>
    <m/>
  </r>
  <r>
    <s v="ASTRAZENECA"/>
    <s v="D6402C00012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6402C00012"/>
    <x v="9"/>
    <s v="Peru"/>
    <x v="0"/>
    <n v="40700"/>
    <s v="Revenues - Third Parties"/>
    <m/>
    <s v="Receipt fee Ambient (per Receipt_ID)"/>
    <n v="2026"/>
    <n v="6"/>
    <s v="USD"/>
    <n v="540"/>
    <n v="1"/>
    <n v="721.899"/>
    <x v="4"/>
    <m/>
    <m/>
  </r>
  <r>
    <s v="ASTRAZENECA"/>
    <s v="D6402C00012"/>
    <x v="9"/>
    <s v="Peru"/>
    <x v="5"/>
    <n v="40700"/>
    <s v="Revenues - Third Parties"/>
    <m/>
    <s v="Storage Ambient (per Pallet)"/>
    <n v="2026"/>
    <n v="6"/>
    <s v="USD"/>
    <n v="1425"/>
    <n v="1"/>
    <n v="1905.0112500000002"/>
    <x v="4"/>
    <m/>
    <m/>
  </r>
  <r>
    <s v="AMGEN"/>
    <n v="20220093"/>
    <x v="12"/>
    <s v="Peru"/>
    <x v="0"/>
    <n v="40700"/>
    <s v="Revenues - Third Parties"/>
    <m/>
    <s v="Project Management Fee"/>
    <n v="2026"/>
    <n v="6"/>
    <s v="USD"/>
    <n v="775.66"/>
    <n v="1"/>
    <n v="775.66"/>
    <x v="4"/>
    <m/>
    <m/>
  </r>
  <r>
    <s v="AMGEN"/>
    <n v="20220093"/>
    <x v="12"/>
    <s v="Peru"/>
    <x v="5"/>
    <n v="40700"/>
    <s v="Revenues - Third Parties"/>
    <m/>
    <s v="Storage Refrigerated (per Shelf)"/>
    <n v="2026"/>
    <n v="6"/>
    <s v="USD"/>
    <n v="1551.36"/>
    <n v="1"/>
    <n v="1551.36"/>
    <x v="4"/>
    <m/>
    <m/>
  </r>
  <r>
    <s v="ASTRAZENECA"/>
    <s v="D702AC00001"/>
    <x v="9"/>
    <s v="Peru"/>
    <x v="0"/>
    <n v="40700"/>
    <s v="Revenues - Third Parties"/>
    <m/>
    <s v="Project Management Fee"/>
    <n v="2026"/>
    <n v="6"/>
    <s v="USD"/>
    <n v="300"/>
    <n v="1"/>
    <n v="401.05500000000001"/>
    <x v="4"/>
    <m/>
    <m/>
  </r>
  <r>
    <s v="ASTRAZENECA"/>
    <s v="D702AC00001"/>
    <x v="9"/>
    <s v="Peru"/>
    <x v="0"/>
    <n v="40700"/>
    <s v="Revenues - Third Parties"/>
    <m/>
    <s v="Receipt fee Refrigerated (per Receipt_ID)"/>
    <n v="2026"/>
    <n v="6"/>
    <s v="USD"/>
    <n v="540"/>
    <n v="1"/>
    <n v="721.899"/>
    <x v="4"/>
    <m/>
    <m/>
  </r>
  <r>
    <s v="ASTRAZENECA"/>
    <s v="D702AC00001"/>
    <x v="9"/>
    <s v="Peru"/>
    <x v="5"/>
    <n v="40700"/>
    <s v="Revenues - Third Parties"/>
    <m/>
    <s v="Storage Ambient (per Pallet)"/>
    <n v="2026"/>
    <n v="6"/>
    <s v="USD"/>
    <n v="665"/>
    <n v="1"/>
    <n v="889.00525000000005"/>
    <x v="4"/>
    <m/>
    <m/>
  </r>
  <r>
    <s v="ASTRAZENECA"/>
    <s v="D702AC00001"/>
    <x v="9"/>
    <s v="Peru"/>
    <x v="5"/>
    <n v="40700"/>
    <s v="Revenues - Third Parties"/>
    <m/>
    <s v="Storage Refrigerated (per Pallet)"/>
    <n v="2026"/>
    <n v="6"/>
    <s v="USD"/>
    <n v="1150"/>
    <n v="1"/>
    <n v="1537.3775000000001"/>
    <x v="4"/>
    <m/>
    <m/>
  </r>
  <r>
    <s v="AMGEN"/>
    <n v="20230050"/>
    <x v="12"/>
    <s v="Peru"/>
    <x v="2"/>
    <n v="40700"/>
    <s v="Revenues - Third Parties"/>
    <m/>
    <s v="Freight - Shipments"/>
    <n v="2026"/>
    <n v="6"/>
    <s v="USD"/>
    <n v="1167.46"/>
    <n v="1"/>
    <n v="1167.46"/>
    <x v="4"/>
    <n v="1"/>
    <m/>
  </r>
  <r>
    <s v="AMGEN"/>
    <n v="20230050"/>
    <x v="12"/>
    <s v="Peru"/>
    <x v="0"/>
    <n v="40700"/>
    <s v="Revenues - Third Parties"/>
    <m/>
    <s v="Insulated shipper - Credo S4 - 12L (Leasing)"/>
    <n v="2026"/>
    <n v="6"/>
    <s v="USD"/>
    <n v="2000"/>
    <n v="1"/>
    <n v="2000"/>
    <x v="4"/>
    <n v="1"/>
    <m/>
  </r>
  <r>
    <s v="AMGEN"/>
    <n v="20230050"/>
    <x v="12"/>
    <s v="Peru"/>
    <x v="0"/>
    <n v="40700"/>
    <s v="Revenues - Third Parties"/>
    <m/>
    <s v="Pick and Pack (Refrigerated)"/>
    <n v="2026"/>
    <n v="6"/>
    <s v="USD"/>
    <n v="1654.72"/>
    <n v="1"/>
    <n v="1654.72"/>
    <x v="4"/>
    <m/>
    <m/>
  </r>
  <r>
    <s v="AMGEN"/>
    <n v="20230050"/>
    <x v="12"/>
    <s v="Peru"/>
    <x v="0"/>
    <n v="40700"/>
    <s v="Revenues - Third Parties"/>
    <m/>
    <s v="Project Management Fee"/>
    <n v="2026"/>
    <n v="6"/>
    <s v="USD"/>
    <n v="775.66"/>
    <n v="1"/>
    <n v="775.66"/>
    <x v="4"/>
    <m/>
    <m/>
  </r>
  <r>
    <s v="AMGEN"/>
    <n v="20230050"/>
    <x v="12"/>
    <s v="Peru"/>
    <x v="5"/>
    <n v="40700"/>
    <s v="Revenues - Third Parties"/>
    <m/>
    <s v="Storage Refrigerated (per Shelf)"/>
    <n v="2026"/>
    <n v="6"/>
    <s v="USD"/>
    <n v="3361.28"/>
    <n v="1"/>
    <n v="3361.28"/>
    <x v="4"/>
    <m/>
    <m/>
  </r>
  <r>
    <s v="AMGEN"/>
    <n v="20230050"/>
    <x v="12"/>
    <s v="Peru"/>
    <x v="0"/>
    <n v="40700"/>
    <s v="Revenues - Third Parties"/>
    <m/>
    <s v="Temperature Monitoring Device (Refrigerated)"/>
    <n v="2026"/>
    <n v="6"/>
    <s v="USD"/>
    <n v="216.72"/>
    <n v="1"/>
    <n v="216.72"/>
    <x v="4"/>
    <n v="1"/>
    <m/>
  </r>
  <r>
    <s v="ASTRAZENECA"/>
    <s v="D7960C00015"/>
    <x v="9"/>
    <s v="Peru"/>
    <x v="0"/>
    <n v="40700"/>
    <s v="Revenues - Third Parties"/>
    <m/>
    <s v="Configuration of Temperature Monitoring Device"/>
    <n v="2026"/>
    <n v="6"/>
    <s v="USD"/>
    <n v="26.4"/>
    <n v="1"/>
    <n v="35.292839999999998"/>
    <x v="4"/>
    <m/>
    <m/>
  </r>
  <r>
    <s v="ASTRAZENECA"/>
    <s v="D7960C00015"/>
    <x v="9"/>
    <s v="Peru"/>
    <x v="2"/>
    <n v="40700"/>
    <s v="Revenues - Third Parties"/>
    <m/>
    <s v="Freight - Shipments"/>
    <n v="2026"/>
    <n v="6"/>
    <s v="USD"/>
    <n v="357.22"/>
    <n v="1"/>
    <n v="477.54955700000005"/>
    <x v="4"/>
    <n v="1"/>
    <m/>
  </r>
  <r>
    <s v="ASTRAZENECA"/>
    <s v="D7960C00015"/>
    <x v="9"/>
    <s v="Peru"/>
    <x v="0"/>
    <n v="40700"/>
    <s v="Revenues - Third Parties"/>
    <m/>
    <s v="Pick and Pack (Ambient)"/>
    <n v="2026"/>
    <n v="6"/>
    <s v="USD"/>
    <n v="383.8"/>
    <n v="1"/>
    <n v="513.08303000000001"/>
    <x v="4"/>
    <m/>
    <m/>
  </r>
  <r>
    <s v="ASTRAZENECA"/>
    <s v="D7960C00015"/>
    <x v="9"/>
    <s v="Peru"/>
    <x v="0"/>
    <n v="40700"/>
    <s v="Revenues - Third Parties"/>
    <m/>
    <s v="Project Management Fee"/>
    <n v="2026"/>
    <n v="6"/>
    <s v="USD"/>
    <n v="303"/>
    <n v="1"/>
    <n v="405.06555000000003"/>
    <x v="4"/>
    <m/>
    <m/>
  </r>
  <r>
    <s v="ASTRAZENECA"/>
    <s v="D7960C00015"/>
    <x v="9"/>
    <s v="Peru"/>
    <x v="5"/>
    <n v="40700"/>
    <s v="Revenues - Third Parties"/>
    <m/>
    <s v="Storage Ambient (per Pallet)"/>
    <n v="2026"/>
    <n v="6"/>
    <s v="USD"/>
    <n v="383.8"/>
    <n v="1"/>
    <n v="513.08303000000001"/>
    <x v="4"/>
    <m/>
    <m/>
  </r>
  <r>
    <s v="ASTRAZENECA"/>
    <s v="D7860C00006"/>
    <x v="9"/>
    <s v="Peru"/>
    <x v="0"/>
    <n v="40700"/>
    <s v="Revenues - Third Parties"/>
    <m/>
    <s v="Configuration of Temperature Monitoring Device"/>
    <n v="2026"/>
    <n v="6"/>
    <s v="USD"/>
    <n v="54.24"/>
    <n v="1"/>
    <n v="72.510744000000003"/>
    <x v="4"/>
    <m/>
    <m/>
  </r>
  <r>
    <s v="ASTRAZENECA"/>
    <s v="D7860C00006"/>
    <x v="9"/>
    <s v="Peru"/>
    <x v="0"/>
    <n v="40700"/>
    <s v="Revenues - Third Parties"/>
    <m/>
    <s v="Pick and Pack (Ambient)"/>
    <n v="2026"/>
    <n v="6"/>
    <s v="USD"/>
    <n v="686.8"/>
    <n v="1"/>
    <n v="918.14858000000004"/>
    <x v="4"/>
    <m/>
    <m/>
  </r>
  <r>
    <s v="ASTRAZENECA"/>
    <s v="D7860C00006"/>
    <x v="9"/>
    <s v="Peru"/>
    <x v="0"/>
    <n v="40700"/>
    <s v="Revenues - Third Parties"/>
    <m/>
    <s v="Project Management Fee"/>
    <n v="2026"/>
    <n v="6"/>
    <s v="USD"/>
    <n v="303"/>
    <n v="1"/>
    <n v="405.06555000000003"/>
    <x v="4"/>
    <m/>
    <m/>
  </r>
  <r>
    <s v="ASTRAZENECA"/>
    <s v="D7860C00006"/>
    <x v="9"/>
    <s v="Peru"/>
    <x v="5"/>
    <n v="40700"/>
    <s v="Revenues - Third Parties"/>
    <m/>
    <s v="Storage Ambient (per Pallet)"/>
    <n v="2026"/>
    <n v="6"/>
    <s v="USD"/>
    <n v="95.95"/>
    <n v="1"/>
    <n v="128.2707575"/>
    <x v="4"/>
    <m/>
    <m/>
  </r>
  <r>
    <s v="MEDIMMUNE"/>
    <s v="D7700C00003"/>
    <x v="28"/>
    <s v="Peru"/>
    <x v="2"/>
    <n v="40700"/>
    <s v="Revenues - Third Parties"/>
    <m/>
    <s v="Freight - Shipments"/>
    <n v="2026"/>
    <n v="6"/>
    <s v="USD"/>
    <n v="243.28"/>
    <n v="1"/>
    <n v="325.22886800000003"/>
    <x v="4"/>
    <n v="1"/>
    <m/>
  </r>
  <r>
    <s v="MEDIMMUNE"/>
    <s v="D7700C00003"/>
    <x v="28"/>
    <s v="Peru"/>
    <x v="0"/>
    <n v="40700"/>
    <s v="Revenues - Third Parties"/>
    <m/>
    <s v="Insulated shipper - Credo S4 - 12L (Leasing)"/>
    <n v="2026"/>
    <n v="6"/>
    <s v="USD"/>
    <n v="563.52"/>
    <n v="1"/>
    <n v="753.34171200000003"/>
    <x v="4"/>
    <n v="1"/>
    <m/>
  </r>
  <r>
    <s v="MEDIMMUNE"/>
    <s v="D7700C00003"/>
    <x v="28"/>
    <s v="Peru"/>
    <x v="0"/>
    <n v="40700"/>
    <s v="Revenues - Third Parties"/>
    <m/>
    <s v="Pick and Pack (Refrigerated)"/>
    <n v="2026"/>
    <n v="6"/>
    <s v="USD"/>
    <n v="287.85000000000002"/>
    <n v="1"/>
    <n v="384.81227250000006"/>
    <x v="4"/>
    <m/>
    <m/>
  </r>
  <r>
    <s v="MEDIMMUNE"/>
    <s v="D7700C00003"/>
    <x v="28"/>
    <s v="Peru"/>
    <x v="0"/>
    <n v="40700"/>
    <s v="Revenues - Third Parties"/>
    <m/>
    <s v="Project Management Fee"/>
    <n v="2026"/>
    <n v="6"/>
    <s v="USD"/>
    <n v="303"/>
    <n v="1"/>
    <n v="405.06555000000003"/>
    <x v="4"/>
    <m/>
    <m/>
  </r>
  <r>
    <s v="MEDIMMUNE"/>
    <s v="D7700C00003"/>
    <x v="28"/>
    <s v="Peru"/>
    <x v="5"/>
    <n v="40700"/>
    <s v="Revenues - Third Parties"/>
    <m/>
    <s v="Storage Refrigerated (per Pallet)"/>
    <n v="2026"/>
    <n v="6"/>
    <s v="USD"/>
    <n v="232.3"/>
    <n v="1"/>
    <n v="310.55025500000005"/>
    <x v="4"/>
    <m/>
    <m/>
  </r>
  <r>
    <s v="MEDIMMUNE"/>
    <s v="D7700C00003"/>
    <x v="28"/>
    <s v="Peru"/>
    <x v="0"/>
    <n v="40700"/>
    <s v="Revenues - Third Parties"/>
    <m/>
    <s v="Temperature Monitoring Device (Refrigerated)"/>
    <n v="2026"/>
    <n v="6"/>
    <s v="USD"/>
    <n v="19.8"/>
    <n v="1"/>
    <n v="26.469630000000002"/>
    <x v="4"/>
    <n v="1"/>
    <m/>
  </r>
  <r>
    <s v="ALNYLAM"/>
    <s v="ALN-TTRSC02-003"/>
    <x v="45"/>
    <s v="Peru"/>
    <x v="0"/>
    <n v="40700"/>
    <s v="Revenues - Third Parties"/>
    <m/>
    <s v="Project Management Fee"/>
    <n v="2026"/>
    <n v="6"/>
    <s v="USD"/>
    <n v="1197"/>
    <n v="1"/>
    <n v="1197"/>
    <x v="4"/>
    <m/>
    <m/>
  </r>
  <r>
    <s v="ALNYLAM"/>
    <s v="ALN-TTRSC02-003"/>
    <x v="45"/>
    <s v="Peru"/>
    <x v="5"/>
    <n v="40700"/>
    <s v="Revenues - Third Parties"/>
    <m/>
    <s v="Storage of Returns (per Pallet)"/>
    <n v="2026"/>
    <n v="6"/>
    <s v="USD"/>
    <n v="163"/>
    <n v="1"/>
    <n v="163"/>
    <x v="4"/>
    <m/>
    <m/>
  </r>
  <r>
    <s v="ALNYLAM"/>
    <s v="ALN-TTRSC02-003"/>
    <x v="45"/>
    <s v="Peru"/>
    <x v="5"/>
    <n v="40700"/>
    <s v="Revenues - Third Parties"/>
    <m/>
    <s v="Storage Refrigerated (per Shelf)"/>
    <n v="2026"/>
    <n v="6"/>
    <s v="USD"/>
    <n v="299.25"/>
    <n v="1"/>
    <n v="299.25"/>
    <x v="4"/>
    <m/>
    <m/>
  </r>
  <r>
    <s v="BAYER"/>
    <s v="BAY 1841788-20321"/>
    <x v="29"/>
    <s v="Peru"/>
    <x v="0"/>
    <n v="40700"/>
    <s v="Revenues - Third Parties"/>
    <m/>
    <s v="Configuration of Temperature Monitoring Device"/>
    <n v="2026"/>
    <n v="6"/>
    <s v="USD"/>
    <n v="53.36"/>
    <n v="1"/>
    <n v="53.36"/>
    <x v="4"/>
    <m/>
    <m/>
  </r>
  <r>
    <s v="BAYER"/>
    <s v="BAY 1841788-20321"/>
    <x v="29"/>
    <s v="Peru"/>
    <x v="0"/>
    <n v="40700"/>
    <s v="Revenues - Third Parties"/>
    <m/>
    <s v="Insulated shipper - Credo S22 - 28L (Leasing)"/>
    <n v="2026"/>
    <n v="6"/>
    <s v="USD"/>
    <n v="860"/>
    <n v="1"/>
    <n v="860"/>
    <x v="4"/>
    <n v="1"/>
    <m/>
  </r>
  <r>
    <s v="BAYER"/>
    <s v="BAY 1841788-20321"/>
    <x v="29"/>
    <s v="Peru"/>
    <x v="0"/>
    <n v="40700"/>
    <s v="Revenues - Third Parties"/>
    <m/>
    <s v="Pick and Pack (Controlled Ambient)"/>
    <n v="2026"/>
    <n v="6"/>
    <s v="USD"/>
    <n v="310.12"/>
    <n v="1"/>
    <n v="310.12"/>
    <x v="4"/>
    <m/>
    <m/>
  </r>
  <r>
    <s v="BAYER"/>
    <s v="BAY 1841788-20321"/>
    <x v="29"/>
    <s v="Peru"/>
    <x v="0"/>
    <n v="40700"/>
    <s v="Revenues - Third Parties"/>
    <m/>
    <s v="Project Management Fee"/>
    <n v="2026"/>
    <n v="6"/>
    <s v="USD"/>
    <n v="443.23"/>
    <n v="1"/>
    <n v="443.23"/>
    <x v="4"/>
    <m/>
    <m/>
  </r>
  <r>
    <s v="BAYER"/>
    <s v="BAY 1841788-20321"/>
    <x v="29"/>
    <s v="Peru"/>
    <x v="5"/>
    <n v="40700"/>
    <s v="Revenues - Third Parties"/>
    <m/>
    <s v="Storage Ambient (per Pallet)"/>
    <n v="2026"/>
    <n v="6"/>
    <s v="USD"/>
    <n v="387.18"/>
    <n v="1"/>
    <n v="387.18"/>
    <x v="4"/>
    <m/>
    <m/>
  </r>
  <r>
    <s v="BAYER"/>
    <s v="BAY 1841788 21140"/>
    <x v="29"/>
    <s v="Peru"/>
    <x v="0"/>
    <n v="40700"/>
    <s v="Revenues - Third Parties"/>
    <m/>
    <s v="Project Management Fee"/>
    <n v="2026"/>
    <n v="6"/>
    <s v="USD"/>
    <n v="443.23"/>
    <n v="1"/>
    <n v="443.23"/>
    <x v="4"/>
    <m/>
    <m/>
  </r>
  <r>
    <s v="BAYER"/>
    <s v="BAY 1841788 21140"/>
    <x v="29"/>
    <s v="Peru"/>
    <x v="5"/>
    <n v="40700"/>
    <s v="Revenues - Third Parties"/>
    <m/>
    <s v="Storage Ambient (per Pallet)"/>
    <n v="2026"/>
    <n v="6"/>
    <s v="USD"/>
    <n v="258.12"/>
    <n v="1"/>
    <n v="258.12"/>
    <x v="4"/>
    <m/>
    <m/>
  </r>
  <r>
    <s v="OTH CUST"/>
    <s v="ARGX-113-2007"/>
    <x v="46"/>
    <s v="Peru"/>
    <x v="2"/>
    <n v="40700"/>
    <s v="Revenues - Third Parties"/>
    <m/>
    <s v="Freight - Returns"/>
    <n v="2026"/>
    <n v="6"/>
    <s v="USD"/>
    <n v="65.41"/>
    <n v="1"/>
    <n v="75.589758299999986"/>
    <x v="4"/>
    <n v="1"/>
    <m/>
  </r>
  <r>
    <s v="OTH CUST"/>
    <s v="ARGX-113-2007"/>
    <x v="46"/>
    <s v="Peru"/>
    <x v="0"/>
    <n v="40700"/>
    <s v="Revenues - Third Parties"/>
    <m/>
    <s v="Project Management Fee"/>
    <n v="2026"/>
    <n v="6"/>
    <s v="USD"/>
    <n v="1138.4280000000001"/>
    <n v="1"/>
    <n v="1315.60154964"/>
    <x v="4"/>
    <m/>
    <m/>
  </r>
  <r>
    <s v="OTH CUST"/>
    <s v="ARGX-113-2007"/>
    <x v="46"/>
    <s v="Peru"/>
    <x v="5"/>
    <n v="40700"/>
    <s v="Revenues - Third Parties"/>
    <m/>
    <s v="Storage of Returns (per Pallet)"/>
    <n v="2026"/>
    <n v="6"/>
    <s v="USD"/>
    <n v="571.86"/>
    <n v="1"/>
    <n v="660.85857179999994"/>
    <x v="4"/>
    <m/>
    <m/>
  </r>
  <r>
    <s v="OTH CUST"/>
    <s v="ARGX-113-2007"/>
    <x v="46"/>
    <s v="Peru"/>
    <x v="5"/>
    <n v="40700"/>
    <s v="Revenues - Third Parties"/>
    <m/>
    <s v="Storage Refrigerated (per Shelf)"/>
    <n v="2026"/>
    <n v="6"/>
    <s v="USD"/>
    <n v="1140.192"/>
    <n v="1"/>
    <n v="1317.64008096"/>
    <x v="4"/>
    <m/>
    <m/>
  </r>
  <r>
    <s v="OTH CUST"/>
    <s v="ID-064A302"/>
    <x v="32"/>
    <s v="Peru"/>
    <x v="2"/>
    <n v="40700"/>
    <s v="Revenues - Third Parties"/>
    <m/>
    <s v="Freight - Shipments"/>
    <n v="2026"/>
    <n v="6"/>
    <s v="USD"/>
    <n v="64.61"/>
    <n v="1"/>
    <n v="81.231568600000003"/>
    <x v="4"/>
    <n v="1"/>
    <m/>
  </r>
  <r>
    <s v="OTH CUST"/>
    <s v="ID-064A302"/>
    <x v="32"/>
    <s v="Peru"/>
    <x v="0"/>
    <n v="40700"/>
    <s v="Revenues - Third Parties"/>
    <m/>
    <s v="Project Management Fee"/>
    <n v="2026"/>
    <n v="6"/>
    <s v="USD"/>
    <n v="1487.91"/>
    <n v="1"/>
    <n v="1870.6897266000001"/>
    <x v="4"/>
    <m/>
    <m/>
  </r>
  <r>
    <s v="OTH CUST"/>
    <s v="ID-064A302"/>
    <x v="32"/>
    <s v="Peru"/>
    <x v="5"/>
    <n v="40700"/>
    <s v="Revenues - Third Parties"/>
    <m/>
    <s v="Storage Ambient (per Pallet)"/>
    <n v="2026"/>
    <n v="6"/>
    <s v="USD"/>
    <n v="591.5"/>
    <n v="1"/>
    <n v="743.66929000000005"/>
    <x v="4"/>
    <m/>
    <m/>
  </r>
  <r>
    <s v="OTH CUST"/>
    <s v="STAR-221"/>
    <x v="47"/>
    <s v="Peru"/>
    <x v="5"/>
    <n v="40700"/>
    <s v="Revenues - Third Parties"/>
    <m/>
    <s v="Non-Drug Storage Refrigerated (per Shelf)"/>
    <n v="2026"/>
    <n v="6"/>
    <s v="USD"/>
    <n v="1111.6500000000001"/>
    <n v="1"/>
    <n v="1111.6500000000001"/>
    <x v="4"/>
    <m/>
    <m/>
  </r>
  <r>
    <s v="OTH CUST"/>
    <s v="STAR-221"/>
    <x v="47"/>
    <s v="Peru"/>
    <x v="0"/>
    <n v="40700"/>
    <s v="Revenues - Third Parties"/>
    <m/>
    <s v="Project Management Fee"/>
    <n v="2026"/>
    <n v="6"/>
    <s v="USD"/>
    <n v="1479.92"/>
    <n v="1"/>
    <n v="1479.92"/>
    <x v="4"/>
    <m/>
    <m/>
  </r>
  <r>
    <s v="OTH CUST"/>
    <s v="STAR-221"/>
    <x v="47"/>
    <s v="Peru"/>
    <x v="5"/>
    <n v="40700"/>
    <s v="Revenues - Third Parties"/>
    <m/>
    <s v="Storage of Returns (per Pallet)"/>
    <n v="2026"/>
    <n v="6"/>
    <s v="USD"/>
    <n v="185.85"/>
    <n v="1"/>
    <n v="185.85"/>
    <x v="4"/>
    <m/>
    <m/>
  </r>
  <r>
    <s v="OTH CUST"/>
    <s v="GLPG3667-CL-215"/>
    <x v="33"/>
    <s v="Peru"/>
    <x v="0"/>
    <n v="40700"/>
    <s v="Revenues - Third Parties"/>
    <m/>
    <s v="Project Management Fee"/>
    <n v="2026"/>
    <n v="6"/>
    <s v="USD"/>
    <n v="1585"/>
    <n v="1"/>
    <n v="1831.67355"/>
    <x v="4"/>
    <m/>
    <m/>
  </r>
  <r>
    <s v="OTH CUST"/>
    <s v="GLPG3667-CL-215"/>
    <x v="33"/>
    <s v="Peru"/>
    <x v="5"/>
    <n v="40700"/>
    <s v="Revenues - Third Parties"/>
    <m/>
    <s v="Storage Ambient (per Pallet)"/>
    <n v="2026"/>
    <n v="6"/>
    <s v="USD"/>
    <n v="5040.8"/>
    <n v="1"/>
    <n v="5825.299704"/>
    <x v="4"/>
    <m/>
    <m/>
  </r>
  <r>
    <s v="OTH CUST"/>
    <s v="GLPG3667-CL-215"/>
    <x v="33"/>
    <s v="Peru"/>
    <x v="5"/>
    <n v="40700"/>
    <s v="Revenues - Third Parties"/>
    <m/>
    <s v="Storage of Returns (per Pallet)"/>
    <n v="2026"/>
    <n v="6"/>
    <s v="USD"/>
    <n v="853.28"/>
    <n v="1"/>
    <n v="986.07596639999986"/>
    <x v="4"/>
    <m/>
    <m/>
  </r>
  <r>
    <s v="OTH CUST"/>
    <s v="ARGX-113-2011 (CAM)"/>
    <x v="46"/>
    <s v="Peru"/>
    <x v="2"/>
    <n v="40700"/>
    <s v="Revenues - Third Parties"/>
    <m/>
    <s v="Freight - Shipments"/>
    <n v="2026"/>
    <n v="6"/>
    <s v="USD"/>
    <n v="65.41"/>
    <n v="1"/>
    <n v="75.589758299999986"/>
    <x v="4"/>
    <n v="1"/>
    <m/>
  </r>
  <r>
    <s v="OTH CUST"/>
    <s v="ARGX-113-2011 (CAM)"/>
    <x v="46"/>
    <s v="Peru"/>
    <x v="5"/>
    <n v="40700"/>
    <s v="Revenues - Third Parties"/>
    <m/>
    <s v="Non-Drug Storage Ambient (per Pallet)"/>
    <n v="2026"/>
    <n v="6"/>
    <s v="USD"/>
    <n v="733.15800000000002"/>
    <n v="1"/>
    <n v="847.25937953999994"/>
    <x v="4"/>
    <m/>
    <m/>
  </r>
  <r>
    <s v="OTH CUST"/>
    <s v="ARGX-113-2011 (CAM)"/>
    <x v="46"/>
    <s v="Peru"/>
    <x v="0"/>
    <n v="40700"/>
    <s v="Revenues - Third Parties"/>
    <m/>
    <s v="Project Management Fee"/>
    <n v="2026"/>
    <n v="6"/>
    <s v="USD"/>
    <n v="1229.4989999999998"/>
    <n v="1"/>
    <n v="1420.8459293699998"/>
    <x v="4"/>
    <m/>
    <m/>
  </r>
  <r>
    <s v="OTH CUST"/>
    <s v="ARGX-113-2011"/>
    <x v="46"/>
    <s v="Peru"/>
    <x v="2"/>
    <n v="40700"/>
    <s v="Revenues - Third Parties"/>
    <m/>
    <s v="Freight - Shipments"/>
    <n v="2026"/>
    <n v="6"/>
    <s v="USD"/>
    <n v="140.62"/>
    <n v="1"/>
    <n v="162.5046906"/>
    <x v="4"/>
    <n v="1"/>
    <m/>
  </r>
  <r>
    <s v="OTH CUST"/>
    <s v="ARGX-113-2011"/>
    <x v="46"/>
    <s v="Peru"/>
    <x v="0"/>
    <n v="40700"/>
    <s v="Revenues - Third Parties"/>
    <m/>
    <s v="Insulated shipper - Credo S4 - 12L (Leasing)"/>
    <n v="2026"/>
    <n v="6"/>
    <s v="USD"/>
    <n v="232.29"/>
    <n v="1"/>
    <n v="268.44129269999996"/>
    <x v="4"/>
    <n v="1"/>
    <m/>
  </r>
  <r>
    <s v="OTH CUST"/>
    <s v="ARGX-113-2011"/>
    <x v="46"/>
    <s v="Peru"/>
    <x v="0"/>
    <n v="40700"/>
    <s v="Revenues - Third Parties"/>
    <m/>
    <s v="Pick and Pack (Refrigerated)"/>
    <n v="2026"/>
    <n v="6"/>
    <s v="USD"/>
    <n v="246.27599999999998"/>
    <n v="1"/>
    <n v="284.60393387999994"/>
    <x v="4"/>
    <m/>
    <m/>
  </r>
  <r>
    <s v="OTH CUST"/>
    <s v="ARGX-113-2011"/>
    <x v="46"/>
    <s v="Peru"/>
    <x v="0"/>
    <n v="40700"/>
    <s v="Revenues - Third Parties"/>
    <m/>
    <s v="Project Management Fee"/>
    <n v="2026"/>
    <n v="6"/>
    <s v="USD"/>
    <n v="1229.4989999999998"/>
    <n v="1"/>
    <n v="1420.8459293699998"/>
    <x v="4"/>
    <m/>
    <m/>
  </r>
  <r>
    <s v="OTH CUST"/>
    <s v="ARGX-113-2011"/>
    <x v="46"/>
    <s v="Peru"/>
    <x v="5"/>
    <n v="40700"/>
    <s v="Revenues - Third Parties"/>
    <m/>
    <s v="Storage of Returns (per Pallet)"/>
    <n v="2026"/>
    <n v="6"/>
    <s v="USD"/>
    <n v="463.21199999999993"/>
    <n v="1"/>
    <n v="535.3016835599999"/>
    <x v="4"/>
    <m/>
    <m/>
  </r>
  <r>
    <s v="OTH CUST"/>
    <s v="ARGX-113-2011"/>
    <x v="46"/>
    <s v="Peru"/>
    <x v="5"/>
    <n v="40700"/>
    <s v="Revenues - Third Parties"/>
    <m/>
    <s v="Storage Refrigerated (per Shelf)"/>
    <n v="2026"/>
    <n v="6"/>
    <s v="USD"/>
    <n v="1231.3800000000001"/>
    <n v="1"/>
    <n v="1423.0196694000001"/>
    <x v="4"/>
    <m/>
    <m/>
  </r>
  <r>
    <s v="OTH CUST"/>
    <s v="ARGX-113-2011"/>
    <x v="46"/>
    <s v="Peru"/>
    <x v="0"/>
    <n v="40700"/>
    <s v="Revenues - Third Parties"/>
    <m/>
    <s v="Temperature Monitoring Device (Refrigerated)"/>
    <n v="2026"/>
    <n v="6"/>
    <s v="USD"/>
    <n v="106.77"/>
    <n v="1"/>
    <n v="123.38661509999999"/>
    <x v="4"/>
    <n v="1"/>
    <m/>
  </r>
  <r>
    <s v="OTH CUST"/>
    <s v="D8535C00001 (CAM)"/>
    <x v="19"/>
    <s v="Peru"/>
    <x v="0"/>
    <n v="40700"/>
    <s v="Revenues - Third Parties"/>
    <m/>
    <s v="Project Management Fee"/>
    <n v="2026"/>
    <n v="6"/>
    <s v="USD"/>
    <n v="621.57000000000005"/>
    <n v="1"/>
    <n v="621.57000000000005"/>
    <x v="4"/>
    <m/>
    <m/>
  </r>
  <r>
    <s v="OTH CUST"/>
    <s v="D8535C00001 (CAM)"/>
    <x v="19"/>
    <s v="Peru"/>
    <x v="5"/>
    <n v="40700"/>
    <s v="Revenues - Third Parties"/>
    <m/>
    <s v="Storage Ambient (per Shelf)"/>
    <n v="2026"/>
    <n v="6"/>
    <s v="USD"/>
    <n v="371.12"/>
    <n v="1"/>
    <n v="371.12"/>
    <x v="4"/>
    <m/>
    <m/>
  </r>
  <r>
    <s v="OTH CUST"/>
    <s v="ID-064A303"/>
    <x v="32"/>
    <s v="Peru"/>
    <x v="2"/>
    <n v="40700"/>
    <s v="Revenues - Third Parties"/>
    <m/>
    <s v="Freight - Shipments"/>
    <n v="2026"/>
    <n v="6"/>
    <s v="USD"/>
    <n v="129.22"/>
    <n v="1"/>
    <n v="162.46313720000001"/>
    <x v="4"/>
    <n v="1"/>
    <m/>
  </r>
  <r>
    <s v="OTH CUST"/>
    <s v="ID-064A303"/>
    <x v="32"/>
    <s v="Peru"/>
    <x v="0"/>
    <n v="40700"/>
    <s v="Revenues - Third Parties"/>
    <m/>
    <s v="Insulated shipper - Credo S22 - 12L (Leasing)"/>
    <n v="2026"/>
    <n v="6"/>
    <s v="USD"/>
    <n v="833.28"/>
    <n v="1"/>
    <n v="1047.6496128000001"/>
    <x v="4"/>
    <n v="1"/>
    <m/>
  </r>
  <r>
    <s v="OTH CUST"/>
    <s v="ID-064A303"/>
    <x v="32"/>
    <s v="Peru"/>
    <x v="0"/>
    <n v="40700"/>
    <s v="Revenues - Third Parties"/>
    <m/>
    <s v="Pick and Pack (Controlled Ambient)"/>
    <n v="2026"/>
    <n v="6"/>
    <s v="USD"/>
    <n v="929.76"/>
    <n v="1"/>
    <n v="1168.9500576"/>
    <x v="4"/>
    <m/>
    <m/>
  </r>
  <r>
    <s v="OTH CUST"/>
    <s v="ID-064A303"/>
    <x v="32"/>
    <s v="Peru"/>
    <x v="0"/>
    <n v="40700"/>
    <s v="Revenues - Third Parties"/>
    <m/>
    <s v="Project Management Fee"/>
    <n v="2026"/>
    <n v="6"/>
    <s v="USD"/>
    <n v="1547.23"/>
    <n v="1"/>
    <n v="1945.2703898000002"/>
    <x v="4"/>
    <m/>
    <m/>
  </r>
  <r>
    <s v="OTH CUST"/>
    <s v="ID-064A303"/>
    <x v="32"/>
    <s v="Peru"/>
    <x v="5"/>
    <n v="40700"/>
    <s v="Revenues - Third Parties"/>
    <m/>
    <s v="Storage Ambient (per Shelf)"/>
    <n v="2026"/>
    <n v="6"/>
    <s v="USD"/>
    <n v="2320.86"/>
    <n v="1"/>
    <n v="2917.9244436000004"/>
    <x v="4"/>
    <m/>
    <m/>
  </r>
  <r>
    <s v="OTH CUST"/>
    <s v="ID-064A303"/>
    <x v="32"/>
    <s v="Peru"/>
    <x v="0"/>
    <n v="40700"/>
    <s v="Revenues - Third Parties"/>
    <m/>
    <s v="Temperature Monitoring Device (Ambient)"/>
    <n v="2026"/>
    <n v="6"/>
    <s v="USD"/>
    <n v="362.76"/>
    <n v="1"/>
    <n v="456.08363760000003"/>
    <x v="4"/>
    <n v="1"/>
    <m/>
  </r>
  <r>
    <s v="OTH CUST"/>
    <s v="AVT16-GL-C01"/>
    <x v="35"/>
    <s v="Peru"/>
    <x v="5"/>
    <n v="40900"/>
    <s v="Revenues- IC"/>
    <m/>
    <s v="Non-Drug Storage &amp; Returns Storage Ambient (per Pallet)"/>
    <n v="2026"/>
    <n v="6"/>
    <s v="USD"/>
    <n v="163.92"/>
    <n v="1"/>
    <n v="163.92"/>
    <x v="4"/>
    <m/>
    <m/>
  </r>
  <r>
    <s v="OTH CUST"/>
    <s v="AVT16-GL-C01"/>
    <x v="35"/>
    <s v="Peru"/>
    <x v="0"/>
    <n v="40900"/>
    <s v="Revenues- IC"/>
    <m/>
    <s v="Project Management Fee"/>
    <n v="2026"/>
    <n v="6"/>
    <s v="USD"/>
    <n v="1386.88"/>
    <n v="1"/>
    <n v="1386.88"/>
    <x v="4"/>
    <m/>
    <m/>
  </r>
  <r>
    <s v="OTH CUST"/>
    <s v="AVT16-GL-C01"/>
    <x v="35"/>
    <s v="Peru"/>
    <x v="5"/>
    <n v="40900"/>
    <s v="Revenues- IC"/>
    <m/>
    <s v="Storage Ambient (per Shelf)"/>
    <n v="2026"/>
    <n v="6"/>
    <s v="USD"/>
    <n v="311.74"/>
    <n v="1"/>
    <n v="311.74"/>
    <x v="4"/>
    <m/>
    <m/>
  </r>
  <r>
    <s v="OTH CUST"/>
    <s v="AVT16-GL-C01"/>
    <x v="35"/>
    <s v="Peru"/>
    <x v="5"/>
    <n v="40900"/>
    <s v="Revenues- IC"/>
    <m/>
    <s v="Storage Refrigerated (per Shelf)"/>
    <n v="2026"/>
    <n v="6"/>
    <s v="USD"/>
    <n v="326.82"/>
    <n v="1"/>
    <n v="326.82"/>
    <x v="4"/>
    <m/>
    <m/>
  </r>
  <r>
    <s v="OTH CUST"/>
    <s v="MB12-C-02-24"/>
    <x v="48"/>
    <s v="Peru"/>
    <x v="0"/>
    <n v="40700"/>
    <s v="Revenues - Third Parties"/>
    <m/>
    <s v="Project Management Fee"/>
    <n v="2026"/>
    <n v="6"/>
    <s v="USD"/>
    <n v="1282.3800000000001"/>
    <n v="1"/>
    <n v="1481.9567994000001"/>
    <x v="4"/>
    <m/>
    <m/>
  </r>
  <r>
    <s v="OTH CUST"/>
    <s v="MB12-C-02-24"/>
    <x v="48"/>
    <s v="Peru"/>
    <x v="0"/>
    <n v="40700"/>
    <s v="Revenues - Third Parties"/>
    <m/>
    <s v="Setup Fee"/>
    <n v="2026"/>
    <n v="6"/>
    <s v="USD"/>
    <n v="2671.44"/>
    <n v="1"/>
    <n v="3087.1962071999997"/>
    <x v="4"/>
    <m/>
    <m/>
  </r>
  <r>
    <s v="OTH CUST"/>
    <s v="MB12-C-02-24"/>
    <x v="48"/>
    <s v="Peru"/>
    <x v="5"/>
    <n v="40700"/>
    <s v="Revenues - Third Parties"/>
    <m/>
    <s v="Storage Refrigerated (per Shelf)"/>
    <n v="2026"/>
    <n v="6"/>
    <s v="USD"/>
    <n v="706.4"/>
    <n v="1"/>
    <n v="816.33703199999991"/>
    <x v="4"/>
    <m/>
    <m/>
  </r>
  <r>
    <s v="GILEAD SCI"/>
    <s v="GS-US-528-9023"/>
    <x v="49"/>
    <s v="Peru"/>
    <x v="2"/>
    <n v="40700"/>
    <s v="Revenues - Third Parties"/>
    <m/>
    <s v="Freight - Shipments"/>
    <n v="2026"/>
    <n v="6"/>
    <s v="USD"/>
    <n v="1622.06"/>
    <n v="1"/>
    <n v="1622.06"/>
    <x v="4"/>
    <n v="1"/>
    <m/>
  </r>
  <r>
    <s v="GILEAD SCI"/>
    <s v="GS-US-528-9023"/>
    <x v="49"/>
    <s v="Peru"/>
    <x v="0"/>
    <n v="40700"/>
    <s v="Revenues - Third Parties"/>
    <m/>
    <s v="Pick and Pack (Ambient)"/>
    <n v="2026"/>
    <n v="6"/>
    <s v="USD"/>
    <n v="1781.55"/>
    <n v="1"/>
    <n v="1781.55"/>
    <x v="4"/>
    <m/>
    <m/>
  </r>
  <r>
    <s v="GILEAD SCI"/>
    <s v="GS-US-528-9023"/>
    <x v="49"/>
    <s v="Peru"/>
    <x v="0"/>
    <n v="40700"/>
    <s v="Revenues - Third Parties"/>
    <m/>
    <s v="Project Management Fee"/>
    <n v="2026"/>
    <n v="6"/>
    <s v="USD"/>
    <n v="1187.72"/>
    <n v="1"/>
    <n v="1187.72"/>
    <x v="4"/>
    <m/>
    <m/>
  </r>
  <r>
    <s v="GILEAD SCI"/>
    <s v="GS-US-528-9023"/>
    <x v="49"/>
    <s v="Peru"/>
    <x v="0"/>
    <n v="40700"/>
    <s v="Revenues - Third Parties"/>
    <m/>
    <s v="Receipt fee Ambient (per Receipt_ID)"/>
    <n v="2026"/>
    <n v="6"/>
    <s v="USD"/>
    <n v="791.82"/>
    <n v="1"/>
    <n v="791.82"/>
    <x v="4"/>
    <m/>
    <m/>
  </r>
  <r>
    <s v="GILEAD SCI"/>
    <s v="GS-US-528-9023"/>
    <x v="49"/>
    <s v="Peru"/>
    <x v="5"/>
    <n v="40700"/>
    <s v="Revenues - Third Parties"/>
    <m/>
    <s v="Storage Ambient (per Shelf)"/>
    <n v="2026"/>
    <n v="6"/>
    <s v="USD"/>
    <n v="7274.82"/>
    <n v="1"/>
    <n v="7274.82"/>
    <x v="4"/>
    <m/>
    <m/>
  </r>
  <r>
    <s v="GILEAD SCI"/>
    <s v="GS-US-528-9023"/>
    <x v="49"/>
    <s v="Peru"/>
    <x v="5"/>
    <n v="40700"/>
    <s v="Revenues - Third Parties"/>
    <m/>
    <s v="Storage of Returns (per Pallet)"/>
    <n v="2026"/>
    <n v="6"/>
    <s v="USD"/>
    <n v="2177.4499999999998"/>
    <n v="1"/>
    <n v="2177.4499999999998"/>
    <x v="4"/>
    <m/>
    <m/>
  </r>
  <r>
    <s v="MEDIMMUNE"/>
    <s v="D9185C00001"/>
    <x v="28"/>
    <s v="Peru"/>
    <x v="0"/>
    <n v="40700"/>
    <s v="Revenues - Third Parties"/>
    <m/>
    <s v="Project Management Fee"/>
    <n v="2026"/>
    <n v="6"/>
    <s v="USD"/>
    <n v="402.36"/>
    <n v="1"/>
    <n v="402.36"/>
    <x v="4"/>
    <m/>
    <m/>
  </r>
  <r>
    <s v="MEDIMMUNE"/>
    <s v="D9185C00001"/>
    <x v="28"/>
    <s v="Peru"/>
    <x v="5"/>
    <n v="40700"/>
    <s v="Revenues - Third Parties"/>
    <m/>
    <s v="Storage Refrigerated (per Pallet)"/>
    <n v="2026"/>
    <n v="6"/>
    <s v="USD"/>
    <n v="925.44"/>
    <n v="1"/>
    <n v="925.44"/>
    <x v="4"/>
    <m/>
    <m/>
  </r>
  <r>
    <s v="OTH CUST"/>
    <s v="D8531C00002 (CAM)"/>
    <x v="19"/>
    <s v="Peru"/>
    <x v="0"/>
    <n v="40700"/>
    <s v="Revenues - Third Parties"/>
    <m/>
    <s v="Project Management Fee"/>
    <n v="2026"/>
    <n v="6"/>
    <s v="USD"/>
    <n v="1087.74"/>
    <n v="1"/>
    <n v="1087.74"/>
    <x v="4"/>
    <m/>
    <m/>
  </r>
  <r>
    <s v="OTH CUST"/>
    <s v="D8531C00002 (CAM)"/>
    <x v="19"/>
    <s v="Peru"/>
    <x v="5"/>
    <n v="40700"/>
    <s v="Revenues - Third Parties"/>
    <m/>
    <s v="Storage Ambient (per Shelf)"/>
    <n v="2026"/>
    <n v="6"/>
    <s v="USD"/>
    <n v="345.15"/>
    <n v="1"/>
    <n v="345.15"/>
    <x v="4"/>
    <m/>
    <m/>
  </r>
  <r>
    <s v="OTH CUST"/>
    <s v="IMVT-1402-2801 (CAM)"/>
    <x v="42"/>
    <s v="Peru"/>
    <x v="0"/>
    <n v="40700"/>
    <s v="Revenues - Third Parties"/>
    <m/>
    <s v="Project Management Fee"/>
    <n v="2026"/>
    <n v="6"/>
    <s v="USD"/>
    <n v="1696.88"/>
    <n v="1"/>
    <n v="1696.88"/>
    <x v="4"/>
    <m/>
    <m/>
  </r>
  <r>
    <s v="OTH CUST"/>
    <s v="IMVT-1402-2801 (CAM)"/>
    <x v="42"/>
    <s v="Peru"/>
    <x v="5"/>
    <n v="40700"/>
    <s v="Revenues - Third Parties"/>
    <m/>
    <s v="Storage Ambient (per Pallet)"/>
    <n v="2026"/>
    <n v="6"/>
    <s v="USD"/>
    <n v="3622.7"/>
    <n v="1"/>
    <n v="3622.7"/>
    <x v="4"/>
    <m/>
    <m/>
  </r>
  <r>
    <s v="MERCK"/>
    <s v="Merck Receipt and Storage of CREDOS and TT4"/>
    <x v="2"/>
    <s v="Peru"/>
    <x v="0"/>
    <n v="40700"/>
    <s v="Revenues - Third Parties"/>
    <m/>
    <s v="Insulated shipper - Credo S4 - 12L (Leasing)"/>
    <n v="2026"/>
    <n v="6"/>
    <s v="USD"/>
    <n v="0"/>
    <n v="1"/>
    <n v="0"/>
    <x v="4"/>
    <n v="1"/>
    <m/>
  </r>
  <r>
    <s v="MERCK"/>
    <s v="Merck Receipt and Storage of CREDOS and TT4"/>
    <x v="2"/>
    <s v="Peru"/>
    <x v="0"/>
    <n v="40700"/>
    <s v="Revenues - Third Parties"/>
    <m/>
    <s v="Insulated shipper - Credo S4 - 28L (Leasing)"/>
    <n v="2026"/>
    <n v="6"/>
    <s v="USD"/>
    <n v="0"/>
    <n v="1"/>
    <n v="0"/>
    <x v="4"/>
    <n v="1"/>
    <m/>
  </r>
  <r>
    <s v="MERCK"/>
    <s v="Merck Receipt and Storage of CREDOS and TT4"/>
    <x v="2"/>
    <s v="Peru"/>
    <x v="0"/>
    <n v="40700"/>
    <s v="Revenues - Third Parties"/>
    <m/>
    <s v="Components"/>
    <n v="2026"/>
    <n v="6"/>
    <s v="USD"/>
    <n v="0"/>
    <n v="1"/>
    <n v="0"/>
    <x v="4"/>
    <n v="1"/>
    <m/>
  </r>
  <r>
    <s v="OTH CUST"/>
    <s v="OBI-822-011 Sourcing of Medicinal Product(s)"/>
    <x v="50"/>
    <s v="Peru"/>
    <x v="6"/>
    <n v="40700"/>
    <s v="Revenues - Third Parties"/>
    <m/>
    <s v="Sourcing of Corretal (Capecitabina) 500mg film-coated tablet"/>
    <n v="2026"/>
    <n v="6"/>
    <s v="USD"/>
    <n v="0"/>
    <n v="1"/>
    <n v="0"/>
    <x v="4"/>
    <n v="1"/>
    <m/>
  </r>
  <r>
    <s v="OTH CUST"/>
    <s v="OBI-822-011 Sourcing of Medicinal Product(s)"/>
    <x v="50"/>
    <s v="Peru"/>
    <x v="6"/>
    <n v="40700"/>
    <s v="Revenues - Third Parties"/>
    <m/>
    <s v="Handling and Shipping fees"/>
    <n v="2026"/>
    <n v="6"/>
    <s v="USD"/>
    <n v="0"/>
    <n v="1"/>
    <n v="0"/>
    <x v="4"/>
    <n v="1"/>
    <m/>
  </r>
  <r>
    <s v="OTH CUST"/>
    <s v="OBI-822-011"/>
    <x v="50"/>
    <s v="Peru"/>
    <x v="0"/>
    <n v="40700"/>
    <s v="Revenues - Third Parties"/>
    <m/>
    <s v="Pick and Pack (Ambient)"/>
    <n v="2026"/>
    <n v="6"/>
    <s v="USD"/>
    <n v="0"/>
    <n v="1"/>
    <n v="0"/>
    <x v="4"/>
    <m/>
    <m/>
  </r>
  <r>
    <s v="OTH CUST"/>
    <s v="OBI-822-011"/>
    <x v="50"/>
    <s v="Peru"/>
    <x v="0"/>
    <n v="40700"/>
    <s v="Revenues - Third Parties"/>
    <m/>
    <s v="Project Management Fee"/>
    <n v="2026"/>
    <n v="6"/>
    <s v="USD"/>
    <n v="0"/>
    <n v="1"/>
    <n v="0"/>
    <x v="4"/>
    <m/>
    <m/>
  </r>
  <r>
    <s v="OTH CUST"/>
    <s v="OBI-822-011"/>
    <x v="50"/>
    <s v="Peru"/>
    <x v="0"/>
    <n v="40700"/>
    <s v="Revenues - Third Parties"/>
    <m/>
    <s v="Receipt fee Ambient (per Receipt_ID)"/>
    <n v="2026"/>
    <n v="6"/>
    <s v="USD"/>
    <n v="0"/>
    <n v="1"/>
    <n v="0"/>
    <x v="4"/>
    <m/>
    <m/>
  </r>
  <r>
    <s v="OTH CUST"/>
    <s v="All protocols"/>
    <x v="51"/>
    <s v="Peru"/>
    <x v="0"/>
    <n v="40700"/>
    <s v="Revenues - Third Parties"/>
    <m/>
    <s v="Unbilled"/>
    <n v="2026"/>
    <n v="6"/>
    <s v="USD"/>
    <n v="0"/>
    <n v="1"/>
    <n v="0"/>
    <x v="4"/>
    <s v="Not Applicable"/>
    <m/>
  </r>
  <r>
    <s v="OTH CUST"/>
    <s v="All protocols"/>
    <x v="51"/>
    <s v="Peru"/>
    <x v="2"/>
    <n v="40700"/>
    <s v="Revenues - Third Parties"/>
    <m/>
    <s v="Unbilled"/>
    <n v="2026"/>
    <n v="6"/>
    <s v="USD"/>
    <n v="0"/>
    <n v="1"/>
    <n v="0"/>
    <x v="4"/>
    <s v="Not Applicable"/>
    <m/>
  </r>
  <r>
    <s v="OTH CUST"/>
    <s v="All protocols"/>
    <x v="51"/>
    <s v="Peru"/>
    <x v="5"/>
    <n v="40700"/>
    <s v="Revenues - Third Parties"/>
    <m/>
    <s v="Unbilled"/>
    <n v="2026"/>
    <n v="6"/>
    <s v="USD"/>
    <n v="0"/>
    <n v="1"/>
    <n v="0"/>
    <x v="4"/>
    <s v="Not Applicable"/>
    <m/>
  </r>
  <r>
    <s v="OTH CUST"/>
    <s v="Others"/>
    <x v="6"/>
    <s v="Peru"/>
    <x v="0"/>
    <n v="40700"/>
    <s v="Revenues - Third Parties"/>
    <m/>
    <s v="Provision rebate Accrual"/>
    <n v="2026"/>
    <n v="6"/>
    <s v="USD"/>
    <n v="-9331.0445227541841"/>
    <n v="1"/>
    <n v="-9331.0445227541841"/>
    <x v="4"/>
    <s v="Not Applicable"/>
    <m/>
  </r>
  <r>
    <s v="OTH CUST"/>
    <s v="Others"/>
    <x v="6"/>
    <s v="Peru"/>
    <x v="2"/>
    <n v="40700"/>
    <s v="Revenues - Third Parties"/>
    <m/>
    <s v="Provision rebate Accrual"/>
    <n v="2026"/>
    <n v="6"/>
    <s v="USD"/>
    <n v="-611.56263730089984"/>
    <n v="1"/>
    <n v="-611.56263730089984"/>
    <x v="4"/>
    <s v="Not Applicable"/>
    <m/>
  </r>
  <r>
    <s v="OTH CUST"/>
    <s v="Others"/>
    <x v="6"/>
    <s v="Peru"/>
    <x v="5"/>
    <n v="40700"/>
    <s v="Revenues - Third Parties"/>
    <m/>
    <s v="Provision rebate Accrual"/>
    <n v="2026"/>
    <n v="6"/>
    <s v="USD"/>
    <n v="-6225.8078924012143"/>
    <n v="1"/>
    <n v="-6225.8078924012143"/>
    <x v="4"/>
    <s v="Not Applicable"/>
    <m/>
  </r>
  <r>
    <s v="OTH CUST"/>
    <s v="Surcharge"/>
    <x v="38"/>
    <s v="Peru"/>
    <x v="7"/>
    <n v="40700"/>
    <s v="Revenues - Third Parties"/>
    <m/>
    <s v="Surcharge"/>
    <n v="2026"/>
    <n v="6"/>
    <s v="USD"/>
    <n v="0"/>
    <n v="1"/>
    <n v="0"/>
    <x v="4"/>
    <s v="Not Applicable"/>
    <m/>
  </r>
  <r>
    <s v="OTH CUST"/>
    <s v="Surcharge"/>
    <x v="38"/>
    <s v="Peru"/>
    <x v="7"/>
    <n v="40700"/>
    <s v="Revenues - Third Parties"/>
    <m/>
    <s v="Surcharge"/>
    <n v="2026"/>
    <n v="6"/>
    <s v="USD"/>
    <n v="0"/>
    <n v="1"/>
    <n v="0"/>
    <x v="4"/>
    <s v="Not Applicable"/>
    <m/>
  </r>
  <r>
    <s v="OTH CUST"/>
    <s v="Surcharge"/>
    <x v="38"/>
    <s v="Peru"/>
    <x v="7"/>
    <n v="40700"/>
    <s v="Revenues - Third Parties"/>
    <m/>
    <s v="Surcharge"/>
    <n v="2026"/>
    <n v="6"/>
    <s v="USD"/>
    <n v="0"/>
    <n v="1"/>
    <n v="0"/>
    <x v="4"/>
    <s v="Not Applicable"/>
    <m/>
  </r>
  <r>
    <s v="OTH CUST"/>
    <s v="Surcharge"/>
    <x v="38"/>
    <s v="Peru"/>
    <x v="7"/>
    <n v="40700"/>
    <s v="Revenues - Third Parties"/>
    <m/>
    <s v="Surcharge"/>
    <n v="2026"/>
    <n v="6"/>
    <s v="USD"/>
    <n v="0"/>
    <n v="1"/>
    <n v="0"/>
    <x v="4"/>
    <s v="Not Applicable"/>
    <m/>
  </r>
  <r>
    <s v="OTH CUST"/>
    <s v="Surcharge"/>
    <x v="38"/>
    <s v="Peru"/>
    <x v="7"/>
    <n v="40700"/>
    <s v="Revenues - Third Parties"/>
    <m/>
    <s v="Surcharge"/>
    <n v="2026"/>
    <n v="6"/>
    <s v="USD"/>
    <n v="0"/>
    <n v="1"/>
    <n v="0"/>
    <x v="4"/>
    <s v="Not Applicable"/>
    <m/>
  </r>
  <r>
    <s v="DEFERRED"/>
    <s v="Others"/>
    <x v="16"/>
    <s v="Peru"/>
    <x v="2"/>
    <n v="40700"/>
    <s v="Revenues - Third Parties"/>
    <m/>
    <s v="Adjustment for Adoption Nbr. 606"/>
    <n v="2026"/>
    <n v="6"/>
    <s v="USD"/>
    <n v="17"/>
    <n v="1"/>
    <n v="17"/>
    <x v="4"/>
    <s v="Not Applicable"/>
    <m/>
  </r>
  <r>
    <s v="DEFERRED"/>
    <s v="Others"/>
    <x v="16"/>
    <s v="Peru"/>
    <x v="2"/>
    <n v="40700"/>
    <s v="Revenues - Third Parties"/>
    <m/>
    <s v="Estimated Revenue from 16/04 - 30/04"/>
    <n v="2026"/>
    <n v="6"/>
    <s v="USD"/>
    <n v="-15882.965862987739"/>
    <n v="1"/>
    <n v="-15882.965862987739"/>
    <x v="4"/>
    <s v="Not Applicable"/>
    <m/>
  </r>
  <r>
    <s v="DEFERRED"/>
    <s v="Others"/>
    <x v="16"/>
    <s v="Peru"/>
    <x v="0"/>
    <n v="40700"/>
    <s v="Revenues - Third Parties"/>
    <m/>
    <s v="Estimated Revenue from 16/04 - 30/04"/>
    <n v="2026"/>
    <n v="6"/>
    <s v="USD"/>
    <n v="-30221.417689333332"/>
    <n v="1"/>
    <n v="-30221.417689333332"/>
    <x v="4"/>
    <s v="Not Applicable"/>
    <m/>
  </r>
  <r>
    <s v="DEFERRED"/>
    <s v="Others"/>
    <x v="16"/>
    <s v="Peru"/>
    <x v="2"/>
    <n v="40700"/>
    <s v="Revenues - Third Parties"/>
    <m/>
    <s v="Adjustment due to services rendered between 16/03 - 31/03"/>
    <n v="2026"/>
    <n v="6"/>
    <s v="USD"/>
    <n v="13014.308645262116"/>
    <n v="1"/>
    <n v="13014.308645262116"/>
    <x v="4"/>
    <s v="Not Applicable"/>
    <m/>
  </r>
  <r>
    <s v="DEFERRED"/>
    <s v="Others"/>
    <x v="16"/>
    <s v="Peru"/>
    <x v="0"/>
    <n v="40700"/>
    <s v="Revenues - Third Parties"/>
    <m/>
    <s v="Adjustment due to services rendered between 16/03 - 31/03"/>
    <n v="2026"/>
    <n v="6"/>
    <s v="USD"/>
    <n v="31440.231125857146"/>
    <n v="1"/>
    <n v="31440.231125857146"/>
    <x v="4"/>
    <s v="Not Applicable"/>
    <m/>
  </r>
  <r>
    <s v="OTH CUST"/>
    <s v="Others"/>
    <x v="6"/>
    <s v="Peru"/>
    <x v="0"/>
    <n v="40700"/>
    <s v="Revenues - Third Parties"/>
    <m/>
    <s v="FX Translation"/>
    <n v="2026"/>
    <n v="6"/>
    <s v="USD"/>
    <n v="449.01976277034572"/>
    <n v="1"/>
    <n v="449.01976277034572"/>
    <x v="4"/>
    <s v="Not Applicable"/>
    <m/>
  </r>
  <r>
    <s v="OTH CUST"/>
    <s v="Others"/>
    <x v="6"/>
    <s v="Peru"/>
    <x v="3"/>
    <n v="40700"/>
    <s v="Revenues - Third Parties"/>
    <m/>
    <s v="FX Translation"/>
    <n v="2026"/>
    <n v="6"/>
    <s v="USD"/>
    <n v="0"/>
    <n v="1"/>
    <n v="0"/>
    <x v="4"/>
    <s v="Not Applicable"/>
    <m/>
  </r>
  <r>
    <s v="OTH CUST"/>
    <s v="Others"/>
    <x v="6"/>
    <s v="Peru"/>
    <x v="4"/>
    <n v="40700"/>
    <s v="Revenues - Third Parties"/>
    <m/>
    <s v="FX Translation"/>
    <n v="2026"/>
    <n v="6"/>
    <s v="USD"/>
    <n v="0"/>
    <n v="1"/>
    <n v="0"/>
    <x v="4"/>
    <s v="Not Applicable"/>
    <m/>
  </r>
  <r>
    <s v="OTH CUST"/>
    <s v="Others"/>
    <x v="6"/>
    <s v="Peru"/>
    <x v="2"/>
    <n v="40700"/>
    <s v="Revenues - Third Parties"/>
    <m/>
    <s v="FX Translation"/>
    <n v="2026"/>
    <n v="6"/>
    <s v="USD"/>
    <n v="-26.404047973475784"/>
    <n v="1"/>
    <n v="-26.404047973475784"/>
    <x v="4"/>
    <s v="Not Applicable"/>
    <m/>
  </r>
  <r>
    <s v="OTH CUST"/>
    <s v="Others"/>
    <x v="6"/>
    <s v="Peru"/>
    <x v="7"/>
    <n v="40700"/>
    <s v="Revenues - Third Parties"/>
    <m/>
    <s v="FX Translation"/>
    <n v="2026"/>
    <n v="6"/>
    <s v="USD"/>
    <n v="0"/>
    <n v="1"/>
    <n v="0"/>
    <x v="4"/>
    <s v="Not Applicable"/>
    <m/>
  </r>
  <r>
    <s v="OTH CUST"/>
    <s v="Others"/>
    <x v="6"/>
    <s v="Peru"/>
    <x v="5"/>
    <n v="40700"/>
    <s v="Revenues - Third Parties"/>
    <m/>
    <s v="FX Translation"/>
    <n v="2026"/>
    <n v="6"/>
    <s v="USD"/>
    <n v="281.61387234120042"/>
    <n v="1"/>
    <n v="281.61387234120042"/>
    <x v="4"/>
    <s v="Not Applicable"/>
    <m/>
  </r>
  <r>
    <s v="OTH CUST"/>
    <s v="Others"/>
    <x v="6"/>
    <s v="Peru"/>
    <x v="6"/>
    <n v="40700"/>
    <s v="Revenues - Third Parties"/>
    <m/>
    <s v="FX Translation"/>
    <n v="2026"/>
    <n v="6"/>
    <s v="USD"/>
    <n v="0"/>
    <n v="1"/>
    <n v="0"/>
    <x v="4"/>
    <s v="Not Applicable"/>
    <m/>
  </r>
  <r>
    <s v="ELI LILLY"/>
    <s v="Lilly Admin and one-time costs"/>
    <x v="8"/>
    <s v="Brazil"/>
    <x v="1"/>
    <n v="40700"/>
    <s v="Revenues - Third Parties"/>
    <m/>
    <s v="PTC Duties"/>
    <n v="2026"/>
    <n v="6"/>
    <s v="USD"/>
    <n v="-11680.94968872"/>
    <m/>
    <n v="-11680.94968872"/>
    <x v="5"/>
    <s v="Not Applicable"/>
    <m/>
  </r>
  <r>
    <s v="J &amp; J"/>
    <s v="Janssen Storage of temperature monitors"/>
    <x v="1"/>
    <s v="Brazil"/>
    <x v="1"/>
    <n v="40700"/>
    <s v="Revenues - Third Parties"/>
    <m/>
    <s v="PTC Duties"/>
    <n v="2026"/>
    <n v="6"/>
    <s v="USD"/>
    <n v="-4898.1955571199996"/>
    <m/>
    <n v="-4898.1955571199996"/>
    <x v="5"/>
    <s v="Not Applicable"/>
    <m/>
  </r>
  <r>
    <s v="ELI LILLY"/>
    <s v="I8F-MC-GPHK"/>
    <x v="8"/>
    <s v="Brazil"/>
    <x v="1"/>
    <n v="40700"/>
    <s v="Revenues - Third Parties"/>
    <m/>
    <s v="PTC Duties"/>
    <n v="2026"/>
    <n v="6"/>
    <s v="USD"/>
    <n v="-936.81575680000014"/>
    <m/>
    <n v="-936.81575680000014"/>
    <x v="5"/>
    <s v="Not Applicable"/>
    <m/>
  </r>
  <r>
    <s v="ELI LILLY"/>
    <s v="I6T-MC-AMAX"/>
    <x v="8"/>
    <s v="Brazil"/>
    <x v="1"/>
    <n v="40700"/>
    <s v="Revenues - Third Parties"/>
    <m/>
    <s v="PTC Duties"/>
    <n v="2026"/>
    <n v="6"/>
    <s v="USD"/>
    <n v="-6050.7257159999999"/>
    <m/>
    <n v="-6050.7257159999999"/>
    <x v="5"/>
    <s v="Not Applicable"/>
    <m/>
  </r>
  <r>
    <s v="ELI LILLY"/>
    <s v="J2G-MC-JZJX"/>
    <x v="8"/>
    <s v="Brazil"/>
    <x v="1"/>
    <n v="40700"/>
    <s v="Revenues - Third Parties"/>
    <m/>
    <s v="PTC Duties"/>
    <n v="2026"/>
    <n v="6"/>
    <s v="USD"/>
    <n v="-20186.657286799997"/>
    <m/>
    <n v="-20186.657286799997"/>
    <x v="5"/>
    <s v="Not Applicable"/>
    <m/>
  </r>
  <r>
    <s v="ELI LILLY"/>
    <s v="J2J-OX-JZLC"/>
    <x v="8"/>
    <s v="Brazil"/>
    <x v="1"/>
    <n v="40700"/>
    <s v="Revenues - Third Parties"/>
    <m/>
    <s v="PTC Duties"/>
    <n v="2026"/>
    <n v="6"/>
    <s v="USD"/>
    <n v="-14311.096926959997"/>
    <m/>
    <n v="-14311.096926959997"/>
    <x v="5"/>
    <s v="Not Applicable"/>
    <m/>
  </r>
  <r>
    <s v="J &amp; J"/>
    <s v="61186372NSC3002"/>
    <x v="1"/>
    <s v="Brazil"/>
    <x v="1"/>
    <n v="40700"/>
    <s v="Revenues - Third Parties"/>
    <m/>
    <s v="PTC Duties"/>
    <n v="2026"/>
    <n v="6"/>
    <s v="USD"/>
    <n v="-1217.0961618399997"/>
    <m/>
    <n v="-1217.0961618399997"/>
    <x v="5"/>
    <s v="Not Applicable"/>
    <m/>
  </r>
  <r>
    <s v="ELI LILLY"/>
    <s v="I8F-MC-GPIJ"/>
    <x v="8"/>
    <s v="Brazil"/>
    <x v="1"/>
    <n v="40700"/>
    <s v="Revenues - Third Parties"/>
    <m/>
    <s v="PTC Duties"/>
    <n v="2026"/>
    <n v="6"/>
    <s v="USD"/>
    <n v="-19735.253417119999"/>
    <m/>
    <n v="-19735.253417119999"/>
    <x v="5"/>
    <s v="Not Applicable"/>
    <m/>
  </r>
  <r>
    <s v="J &amp; J"/>
    <s v="61186372NSC3004"/>
    <x v="1"/>
    <s v="Brazil"/>
    <x v="1"/>
    <n v="40700"/>
    <s v="Revenues - Third Parties"/>
    <m/>
    <s v="PTC Duties"/>
    <n v="2026"/>
    <n v="6"/>
    <s v="USD"/>
    <n v="-3027.1211905599998"/>
    <m/>
    <n v="-3027.1211905599998"/>
    <x v="5"/>
    <s v="Not Applicable"/>
    <m/>
  </r>
  <r>
    <s v="J &amp; J"/>
    <s v="17000139BLC3002"/>
    <x v="1"/>
    <s v="Brazil"/>
    <x v="1"/>
    <n v="40700"/>
    <s v="Revenues - Third Parties"/>
    <m/>
    <s v="PTC Duties"/>
    <n v="2026"/>
    <n v="6"/>
    <s v="USD"/>
    <n v="-3917.8071749599994"/>
    <m/>
    <n v="-3917.8071749599994"/>
    <x v="5"/>
    <s v="Not Applicable"/>
    <m/>
  </r>
  <r>
    <s v="ELI LILLY"/>
    <s v="J2J-MC-JZLH"/>
    <x v="8"/>
    <s v="Brazil"/>
    <x v="1"/>
    <n v="40700"/>
    <s v="Revenues - Third Parties"/>
    <m/>
    <s v="PTC Duties"/>
    <n v="2026"/>
    <n v="6"/>
    <s v="USD"/>
    <n v="-120175.52393999998"/>
    <m/>
    <n v="-120175.52393999998"/>
    <x v="5"/>
    <s v="Not Applicable"/>
    <m/>
  </r>
  <r>
    <s v="J &amp; J"/>
    <s v="64407564MMY3009"/>
    <x v="1"/>
    <s v="Brazil"/>
    <x v="1"/>
    <n v="40700"/>
    <s v="Revenues - Third Parties"/>
    <m/>
    <s v="PTC Duties"/>
    <n v="2026"/>
    <n v="6"/>
    <s v="USD"/>
    <n v="-71902.481335359989"/>
    <m/>
    <n v="-71902.481335359989"/>
    <x v="5"/>
    <s v="Not Applicable"/>
    <m/>
  </r>
  <r>
    <s v="ASTRAZENECA"/>
    <s v="D5989C00001"/>
    <x v="9"/>
    <s v="Brazil"/>
    <x v="1"/>
    <n v="40700"/>
    <s v="Revenues - Third Parties"/>
    <m/>
    <s v="PTC Duties"/>
    <n v="2026"/>
    <n v="6"/>
    <s v="USD"/>
    <n v="-7058.4799614399981"/>
    <m/>
    <n v="-7058.4799614399981"/>
    <x v="5"/>
    <s v="Not Applicable"/>
    <m/>
  </r>
  <r>
    <s v="J &amp; J"/>
    <s v="61186372NSC2007"/>
    <x v="1"/>
    <s v="Brazil"/>
    <x v="1"/>
    <n v="40700"/>
    <s v="Revenues - Third Parties"/>
    <m/>
    <s v="PTC Duties"/>
    <n v="2026"/>
    <n v="6"/>
    <s v="USD"/>
    <n v="-261.60194319999999"/>
    <m/>
    <n v="-261.60194319999999"/>
    <x v="5"/>
    <s v="Not Applicable"/>
    <m/>
  </r>
  <r>
    <s v="J &amp; J"/>
    <s v="64407564MMY2006"/>
    <x v="1"/>
    <s v="Brazil"/>
    <x v="1"/>
    <n v="40700"/>
    <s v="Revenues - Third Parties"/>
    <m/>
    <s v="PTC Duties"/>
    <n v="2026"/>
    <n v="6"/>
    <s v="USD"/>
    <n v="-1239.063952"/>
    <m/>
    <n v="-1239.063952"/>
    <x v="5"/>
    <s v="Not Applicable"/>
    <m/>
  </r>
  <r>
    <s v="ELI LILLY"/>
    <s v="J1I-MC-GZBO"/>
    <x v="8"/>
    <s v="Brazil"/>
    <x v="1"/>
    <n v="40700"/>
    <s v="Revenues - Third Parties"/>
    <m/>
    <s v="PTC Duties"/>
    <n v="2026"/>
    <n v="6"/>
    <s v="USD"/>
    <n v="-31116.883635760001"/>
    <m/>
    <n v="-31116.883635760001"/>
    <x v="5"/>
    <s v="Not Applicable"/>
    <m/>
  </r>
  <r>
    <s v="ELI LILLY"/>
    <s v="J3L-MC-EZEF"/>
    <x v="8"/>
    <s v="Brazil"/>
    <x v="1"/>
    <n v="40700"/>
    <s v="Revenues - Third Parties"/>
    <m/>
    <s v="PTC Duties"/>
    <n v="2026"/>
    <n v="6"/>
    <s v="USD"/>
    <n v="-24213.138507439999"/>
    <m/>
    <n v="-24213.138507439999"/>
    <x v="5"/>
    <s v="Not Applicable"/>
    <m/>
  </r>
  <r>
    <s v="J &amp; J"/>
    <s v="42847922MDD3003"/>
    <x v="1"/>
    <s v="Brazil"/>
    <x v="1"/>
    <n v="40700"/>
    <s v="Revenues - Third Parties"/>
    <m/>
    <s v="PTC Duties"/>
    <n v="2026"/>
    <n v="6"/>
    <s v="USD"/>
    <n v="-641.12583631999996"/>
    <m/>
    <n v="-641.12583631999996"/>
    <x v="5"/>
    <s v="Not Applicable"/>
    <m/>
  </r>
  <r>
    <s v="ASTRAZENECA"/>
    <s v="D6973C00001"/>
    <x v="9"/>
    <s v="Brazil"/>
    <x v="1"/>
    <n v="40700"/>
    <s v="Revenues - Third Parties"/>
    <m/>
    <s v="PTC Duties"/>
    <n v="2026"/>
    <n v="6"/>
    <s v="USD"/>
    <n v="-42314.311468479995"/>
    <m/>
    <n v="-42314.311468479995"/>
    <x v="5"/>
    <s v="Not Applicable"/>
    <m/>
  </r>
  <r>
    <s v="OTH CUST"/>
    <s v="SPY123-201"/>
    <x v="52"/>
    <s v="Brazil"/>
    <x v="1"/>
    <n v="40700"/>
    <s v="Revenues - Third Parties"/>
    <m/>
    <s v="PTC Duties"/>
    <n v="2026"/>
    <n v="6"/>
    <s v="USD"/>
    <n v="-22138.804659760001"/>
    <m/>
    <n v="-22138.804659760001"/>
    <x v="5"/>
    <s v="Not Applicable"/>
    <m/>
  </r>
  <r>
    <s v="ELI LILLY"/>
    <s v="J5P-MC-GZ01"/>
    <x v="8"/>
    <s v="Brazil"/>
    <x v="1"/>
    <n v="40700"/>
    <s v="Revenues - Third Parties"/>
    <m/>
    <s v="PTC Duties"/>
    <n v="2026"/>
    <n v="6"/>
    <s v="USD"/>
    <n v="-5564.859155279999"/>
    <m/>
    <n v="-5564.859155279999"/>
    <x v="5"/>
    <s v="Not Applicable"/>
    <m/>
  </r>
  <r>
    <s v="OTH CUST"/>
    <s v="STAR-0215-301"/>
    <x v="53"/>
    <s v="Brazil"/>
    <x v="1"/>
    <n v="40700"/>
    <s v="Revenues - Third Parties"/>
    <m/>
    <s v="PTC Duties"/>
    <n v="2026"/>
    <n v="6"/>
    <s v="USD"/>
    <n v="-482.32245839999996"/>
    <m/>
    <n v="-482.32245839999996"/>
    <x v="5"/>
    <s v="Not Applicable"/>
    <m/>
  </r>
  <r>
    <s v="ELI LILLY"/>
    <s v="J3M-MC-JZQH"/>
    <x v="8"/>
    <s v="Brazil"/>
    <x v="1"/>
    <n v="40700"/>
    <s v="Revenues - Third Parties"/>
    <m/>
    <s v="PTC Duties"/>
    <n v="2026"/>
    <n v="6"/>
    <s v="USD"/>
    <n v="-14236.98199448"/>
    <m/>
    <n v="-14236.98199448"/>
    <x v="5"/>
    <s v="Not Applicable"/>
    <m/>
  </r>
  <r>
    <s v="ELI LILLY"/>
    <s v="I8F-MC-GPJD"/>
    <x v="8"/>
    <s v="Brazil"/>
    <x v="1"/>
    <n v="40700"/>
    <s v="Revenues - Third Parties"/>
    <m/>
    <s v="PTC Duties"/>
    <n v="2026"/>
    <n v="6"/>
    <s v="USD"/>
    <n v="-3576.7870804799991"/>
    <m/>
    <n v="-3576.7870804799991"/>
    <x v="5"/>
    <s v="Not Applicable"/>
    <m/>
  </r>
  <r>
    <s v="OTH CUST"/>
    <s v="SNDX-5613-0710"/>
    <x v="54"/>
    <s v="Brazil"/>
    <x v="1"/>
    <n v="40700"/>
    <s v="Revenues - Third Parties"/>
    <m/>
    <s v="PTC Duties"/>
    <n v="2026"/>
    <n v="6"/>
    <s v="USD"/>
    <n v="-8562.5606121599976"/>
    <m/>
    <n v="-8562.5606121599976"/>
    <x v="5"/>
    <s v="Not Applicable"/>
    <m/>
  </r>
  <r>
    <s v="J &amp; J"/>
    <s v="78278343PCR3001"/>
    <x v="1"/>
    <s v="Brazil"/>
    <x v="1"/>
    <n v="40700"/>
    <s v="Revenues - Third Parties"/>
    <m/>
    <s v="PTC Duties"/>
    <n v="2026"/>
    <n v="6"/>
    <s v="USD"/>
    <n v="-1273.13625088"/>
    <m/>
    <n v="-1273.13625088"/>
    <x v="5"/>
    <s v="Not Applicable"/>
    <m/>
  </r>
  <r>
    <s v="J &amp; J"/>
    <s v="42756493BLC3005"/>
    <x v="1"/>
    <s v="Brazil"/>
    <x v="1"/>
    <n v="40700"/>
    <s v="Revenues - Third Parties"/>
    <m/>
    <s v="PTC Duties"/>
    <n v="2026"/>
    <n v="6"/>
    <s v="USD"/>
    <n v="-133.08609839999997"/>
    <m/>
    <n v="-133.08609839999997"/>
    <x v="5"/>
    <s v="Not Applicable"/>
    <m/>
  </r>
  <r>
    <s v="ELI LILLY"/>
    <s v="IC4C Bulk Device"/>
    <x v="8"/>
    <s v="Brazil"/>
    <x v="1"/>
    <n v="40700"/>
    <s v="Revenues - Third Parties"/>
    <m/>
    <s v="PTC Duties"/>
    <n v="2026"/>
    <n v="6"/>
    <s v="USD"/>
    <n v="-12953.212652719996"/>
    <m/>
    <n v="-12953.212652719996"/>
    <x v="5"/>
    <s v="Not Applicable"/>
    <m/>
  </r>
  <r>
    <s v="J &amp; J"/>
    <s v="61186372HNC3001"/>
    <x v="1"/>
    <s v="Brazil"/>
    <x v="1"/>
    <n v="40700"/>
    <s v="Revenues - Third Parties"/>
    <m/>
    <s v="PTC Duties"/>
    <n v="2026"/>
    <n v="6"/>
    <s v="USD"/>
    <n v="-33383.827411359991"/>
    <m/>
    <n v="-33383.827411359991"/>
    <x v="5"/>
    <s v="Not Applicable"/>
    <m/>
  </r>
  <r>
    <s v="ELI LILLY"/>
    <s v="J2A-MC-GZPR"/>
    <x v="8"/>
    <s v="Brazil"/>
    <x v="1"/>
    <n v="40700"/>
    <s v="Revenues - Third Parties"/>
    <m/>
    <s v="PTC Duties"/>
    <n v="2026"/>
    <n v="6"/>
    <s v="USD"/>
    <n v="-14378.266328239997"/>
    <m/>
    <n v="-14378.266328239997"/>
    <x v="5"/>
    <s v="Not Applicable"/>
    <m/>
  </r>
  <r>
    <s v="ELI LILLY"/>
    <s v="I6T-MC-AMCD"/>
    <x v="8"/>
    <s v="Brazil"/>
    <x v="1"/>
    <n v="40700"/>
    <s v="Revenues - Third Parties"/>
    <m/>
    <s v="PTC Duties"/>
    <n v="2026"/>
    <n v="6"/>
    <s v="USD"/>
    <n v="-3693.62408512"/>
    <m/>
    <n v="-3693.62408512"/>
    <x v="5"/>
    <s v="Not Applicable"/>
    <m/>
  </r>
  <r>
    <s v="ELI LILLY"/>
    <s v="I6T-MC-AMCE"/>
    <x v="8"/>
    <s v="Brazil"/>
    <x v="1"/>
    <n v="40700"/>
    <s v="Revenues - Third Parties"/>
    <m/>
    <s v="PTC Duties"/>
    <n v="2026"/>
    <n v="6"/>
    <s v="USD"/>
    <n v="-973.03599647999988"/>
    <m/>
    <n v="-973.03599647999988"/>
    <x v="5"/>
    <s v="Not Applicable"/>
    <m/>
  </r>
  <r>
    <s v="ELI LILLY"/>
    <s v="J2S-MC-GZMH"/>
    <x v="8"/>
    <s v="Brazil"/>
    <x v="1"/>
    <n v="40700"/>
    <s v="Revenues - Third Parties"/>
    <m/>
    <s v="PTC Duties"/>
    <n v="2026"/>
    <n v="6"/>
    <s v="USD"/>
    <n v="-4402.1074635200002"/>
    <m/>
    <n v="-4402.1074635200002"/>
    <x v="5"/>
    <s v="Not Applicable"/>
    <m/>
  </r>
  <r>
    <s v="ELI LILLY"/>
    <s v="J2A-MC-GZPW"/>
    <x v="8"/>
    <s v="Brazil"/>
    <x v="1"/>
    <n v="40700"/>
    <s v="Revenues - Third Parties"/>
    <m/>
    <s v="PTC Duties"/>
    <n v="2026"/>
    <n v="6"/>
    <s v="USD"/>
    <n v="-29493.015305519995"/>
    <m/>
    <n v="-29493.015305519995"/>
    <x v="5"/>
    <s v="Not Applicable"/>
    <m/>
  </r>
  <r>
    <s v="J &amp; J"/>
    <s v="42847922MDD3011"/>
    <x v="1"/>
    <s v="Brazil"/>
    <x v="1"/>
    <n v="40700"/>
    <s v="Revenues - Third Parties"/>
    <m/>
    <s v="PTC Duties"/>
    <n v="2026"/>
    <n v="6"/>
    <s v="USD"/>
    <n v="-7307.2146417599988"/>
    <m/>
    <n v="-7307.2146417599988"/>
    <x v="5"/>
    <s v="Not Applicable"/>
    <m/>
  </r>
  <r>
    <s v="J &amp; J"/>
    <s v="79635322MMY3001"/>
    <x v="1"/>
    <s v="Brazil"/>
    <x v="1"/>
    <n v="40700"/>
    <s v="Revenues - Third Parties"/>
    <m/>
    <s v="PTC Duties"/>
    <n v="2026"/>
    <n v="6"/>
    <s v="USD"/>
    <n v="-9596.9454039199991"/>
    <m/>
    <n v="-9596.9454039199991"/>
    <x v="5"/>
    <s v="Not Applicable"/>
    <m/>
  </r>
  <r>
    <s v="J &amp; J"/>
    <s v="78934804UCO3001"/>
    <x v="1"/>
    <s v="Brazil"/>
    <x v="1"/>
    <n v="40700"/>
    <s v="Revenues - Third Parties"/>
    <m/>
    <s v="PTC Duties"/>
    <n v="2026"/>
    <n v="6"/>
    <s v="USD"/>
    <n v="-13630.42781408"/>
    <m/>
    <n v="-13630.42781408"/>
    <x v="5"/>
    <s v="Not Applicable"/>
    <m/>
  </r>
  <r>
    <s v="NOVARTIS"/>
    <s v="Novartis Pooled Supplies"/>
    <x v="34"/>
    <s v="Brazil"/>
    <x v="1"/>
    <n v="40700"/>
    <s v="Revenues - Third Parties"/>
    <m/>
    <s v="PTC Duties"/>
    <n v="2026"/>
    <n v="6"/>
    <s v="USD"/>
    <n v="-1895.1179768799998"/>
    <m/>
    <n v="-1895.1179768799998"/>
    <x v="5"/>
    <s v="Not Applicable"/>
    <m/>
  </r>
  <r>
    <s v="NOVARTIS"/>
    <s v="CAAA817B12301 Succeed"/>
    <x v="34"/>
    <s v="Brazil"/>
    <x v="1"/>
    <n v="40700"/>
    <s v="Revenues - Third Parties"/>
    <m/>
    <s v="PTC Duties"/>
    <n v="2026"/>
    <n v="6"/>
    <s v="USD"/>
    <n v="-2711.2304356"/>
    <m/>
    <n v="-2711.2304356"/>
    <x v="5"/>
    <s v="Not Applicable"/>
    <m/>
  </r>
  <r>
    <s v="NOVARTIS"/>
    <s v="CLOU064C12306 Succeed"/>
    <x v="34"/>
    <s v="Brazil"/>
    <x v="1"/>
    <n v="40700"/>
    <s v="Revenues - Third Parties"/>
    <m/>
    <s v="PTC Duties"/>
    <n v="2026"/>
    <n v="6"/>
    <s v="USD"/>
    <n v="-13053.03545768"/>
    <m/>
    <n v="-13053.03545768"/>
    <x v="5"/>
    <s v="Not Applicable"/>
    <m/>
  </r>
  <r>
    <s v="ASTRAZENECA"/>
    <s v="D967UC00001"/>
    <x v="9"/>
    <s v="Brazil"/>
    <x v="1"/>
    <n v="40700"/>
    <s v="Revenues - Third Parties"/>
    <m/>
    <s v="PTC Duties"/>
    <n v="2026"/>
    <n v="6"/>
    <s v="USD"/>
    <n v="-1053.04287168"/>
    <m/>
    <n v="-1053.04287168"/>
    <x v="5"/>
    <s v="Not Applicable"/>
    <m/>
  </r>
  <r>
    <s v="ASTRAZENECA"/>
    <s v="D926NC00001"/>
    <x v="9"/>
    <s v="Brazil"/>
    <x v="1"/>
    <n v="40700"/>
    <s v="Revenues - Third Parties"/>
    <m/>
    <s v="PTC Duties"/>
    <n v="2026"/>
    <n v="6"/>
    <s v="USD"/>
    <n v="-2806.0338007999999"/>
    <m/>
    <n v="-2806.0338007999999"/>
    <x v="5"/>
    <s v="Not Applicable"/>
    <m/>
  </r>
  <r>
    <s v="ASTRAZENECA"/>
    <s v="D910VC00001"/>
    <x v="9"/>
    <s v="Brazil"/>
    <x v="1"/>
    <n v="40700"/>
    <s v="Revenues - Third Parties"/>
    <m/>
    <s v="PTC Duties"/>
    <n v="2026"/>
    <n v="6"/>
    <s v="USD"/>
    <n v="-11671.843674"/>
    <m/>
    <n v="-11671.843674"/>
    <x v="5"/>
    <s v="Not Applicable"/>
    <m/>
  </r>
  <r>
    <s v="ASTRAZENECA"/>
    <s v="D3466C00001"/>
    <x v="9"/>
    <s v="Brazil"/>
    <x v="1"/>
    <n v="40700"/>
    <s v="Revenues - Third Parties"/>
    <m/>
    <s v="PTC Duties"/>
    <n v="2026"/>
    <n v="6"/>
    <s v="USD"/>
    <n v="-106066.04104608"/>
    <m/>
    <n v="-106066.04104608"/>
    <x v="5"/>
    <s v="Not Applicable"/>
    <m/>
  </r>
  <r>
    <s v="ASTRAZENECA"/>
    <s v="D7630C00001"/>
    <x v="9"/>
    <s v="Brazil"/>
    <x v="1"/>
    <n v="40700"/>
    <s v="Revenues - Third Parties"/>
    <m/>
    <s v="PTC Duties"/>
    <n v="2026"/>
    <n v="6"/>
    <s v="USD"/>
    <n v="-39537.037340720002"/>
    <m/>
    <n v="-39537.037340720002"/>
    <x v="5"/>
    <s v="Not Applicable"/>
    <m/>
  </r>
  <r>
    <s v="ASTRAZENECA"/>
    <s v="Temperature Monitor-Global Pooling"/>
    <x v="9"/>
    <s v="Brazil"/>
    <x v="1"/>
    <n v="40700"/>
    <s v="Revenues - Third Parties"/>
    <m/>
    <s v="PTC Duties"/>
    <n v="2026"/>
    <n v="6"/>
    <s v="USD"/>
    <n v="-10882.254364560002"/>
    <m/>
    <n v="-10882.254364560002"/>
    <x v="5"/>
    <s v="Not Applicable"/>
    <m/>
  </r>
  <r>
    <s v="AMGEN"/>
    <n v="20210004"/>
    <x v="12"/>
    <s v="Brazil"/>
    <x v="1"/>
    <n v="40700"/>
    <s v="Revenues - Third Parties"/>
    <m/>
    <s v="PTC Duties"/>
    <n v="2026"/>
    <n v="6"/>
    <s v="USD"/>
    <n v="-467.65374735999995"/>
    <m/>
    <n v="-467.65374735999995"/>
    <x v="5"/>
    <s v="Not Applicable"/>
    <m/>
  </r>
  <r>
    <s v="ASTRAZENECA"/>
    <s v="D8531C00002"/>
    <x v="9"/>
    <s v="Brazil"/>
    <x v="1"/>
    <n v="40700"/>
    <s v="Revenues - Third Parties"/>
    <m/>
    <s v="PTC Duties"/>
    <n v="2026"/>
    <n v="6"/>
    <s v="USD"/>
    <n v="-23830.898331519998"/>
    <m/>
    <n v="-23830.898331519998"/>
    <x v="5"/>
    <s v="Not Applicable"/>
    <m/>
  </r>
  <r>
    <s v="AMGEN"/>
    <n v="20190341"/>
    <x v="12"/>
    <s v="Brazil"/>
    <x v="1"/>
    <n v="40700"/>
    <s v="Revenues - Third Parties"/>
    <m/>
    <s v="PTC Duties"/>
    <n v="2026"/>
    <n v="6"/>
    <s v="USD"/>
    <n v="-334.32698551999994"/>
    <m/>
    <n v="-334.32698551999994"/>
    <x v="5"/>
    <s v="Not Applicable"/>
    <m/>
  </r>
  <r>
    <s v="ASTRAZENECA"/>
    <s v="D7632C00001"/>
    <x v="9"/>
    <s v="Brazil"/>
    <x v="1"/>
    <n v="40700"/>
    <s v="Revenues - Third Parties"/>
    <m/>
    <s v="PTC Duties"/>
    <n v="2026"/>
    <n v="6"/>
    <s v="USD"/>
    <n v="-1224.9384975199998"/>
    <m/>
    <n v="-1224.9384975199998"/>
    <x v="5"/>
    <s v="Not Applicable"/>
    <m/>
  </r>
  <r>
    <s v="AMGEN"/>
    <n v="20200041"/>
    <x v="12"/>
    <s v="Brazil"/>
    <x v="1"/>
    <n v="40700"/>
    <s v="Revenues - Third Parties"/>
    <m/>
    <s v="PTC Duties"/>
    <n v="2026"/>
    <n v="6"/>
    <s v="USD"/>
    <n v="-3168.9378059999999"/>
    <m/>
    <n v="-3168.9378059999999"/>
    <x v="5"/>
    <s v="Not Applicable"/>
    <m/>
  </r>
  <r>
    <s v="ASTRAZENECA"/>
    <s v="D702AC00001"/>
    <x v="9"/>
    <s v="Brazil"/>
    <x v="1"/>
    <n v="40700"/>
    <s v="Revenues - Third Parties"/>
    <m/>
    <s v="PTC Duties"/>
    <n v="2026"/>
    <n v="6"/>
    <s v="USD"/>
    <n v="-541.05296087999989"/>
    <m/>
    <n v="-541.05296087999989"/>
    <x v="5"/>
    <s v="Not Applicable"/>
    <m/>
  </r>
  <r>
    <s v="ASTRAZENECA"/>
    <s v="D702FC00001"/>
    <x v="9"/>
    <s v="Brazil"/>
    <x v="1"/>
    <n v="40700"/>
    <s v="Revenues - Third Parties"/>
    <m/>
    <s v="PTC Duties"/>
    <n v="2026"/>
    <n v="6"/>
    <s v="USD"/>
    <n v="-3071.67606768"/>
    <m/>
    <n v="-3071.67606768"/>
    <x v="5"/>
    <s v="Not Applicable"/>
    <m/>
  </r>
  <r>
    <s v="ASTRAZENECA"/>
    <s v="D7029C00001"/>
    <x v="9"/>
    <s v="Brazil"/>
    <x v="1"/>
    <n v="40700"/>
    <s v="Revenues - Third Parties"/>
    <m/>
    <s v="PTC Duties"/>
    <n v="2026"/>
    <n v="6"/>
    <s v="USD"/>
    <n v="-5343.8054740799998"/>
    <m/>
    <n v="-5343.8054740799998"/>
    <x v="5"/>
    <s v="Not Applicable"/>
    <m/>
  </r>
  <r>
    <s v="ASTRAZENECA"/>
    <s v="D933RC00002"/>
    <x v="9"/>
    <s v="Brazil"/>
    <x v="1"/>
    <n v="40700"/>
    <s v="Revenues - Third Parties"/>
    <m/>
    <s v="PTC Duties"/>
    <n v="2026"/>
    <n v="6"/>
    <s v="USD"/>
    <n v="-3139.3793184799997"/>
    <m/>
    <n v="-3139.3793184799997"/>
    <x v="5"/>
    <s v="Not Applicable"/>
    <m/>
  </r>
  <r>
    <s v="ASTRAZENECA"/>
    <s v="D6900C00003"/>
    <x v="9"/>
    <s v="Brazil"/>
    <x v="1"/>
    <n v="40700"/>
    <s v="Revenues - Third Parties"/>
    <m/>
    <s v="PTC Duties"/>
    <n v="2026"/>
    <n v="6"/>
    <s v="USD"/>
    <n v="-4331.8047340000003"/>
    <m/>
    <n v="-4331.8047340000003"/>
    <x v="5"/>
    <s v="Not Applicable"/>
    <m/>
  </r>
  <r>
    <s v="ASTRAZENECA"/>
    <s v="D702GC00001"/>
    <x v="9"/>
    <s v="Brazil"/>
    <x v="1"/>
    <n v="40700"/>
    <s v="Revenues - Third Parties"/>
    <m/>
    <s v="PTC Duties"/>
    <n v="2026"/>
    <n v="6"/>
    <s v="USD"/>
    <n v="-25005.41823032"/>
    <m/>
    <n v="-25005.41823032"/>
    <x v="5"/>
    <s v="Not Applicable"/>
    <m/>
  </r>
  <r>
    <s v="ASTRAZENECA"/>
    <s v="D7815C00001"/>
    <x v="9"/>
    <s v="Brazil"/>
    <x v="1"/>
    <n v="40700"/>
    <s v="Revenues - Third Parties"/>
    <m/>
    <s v="PTC Duties"/>
    <n v="2026"/>
    <n v="6"/>
    <s v="USD"/>
    <n v="-6179.10515872"/>
    <m/>
    <n v="-6179.10515872"/>
    <x v="5"/>
    <s v="Not Applicable"/>
    <m/>
  </r>
  <r>
    <s v="ASTRAZENECA"/>
    <s v="D7960C00015"/>
    <x v="9"/>
    <s v="Brazil"/>
    <x v="1"/>
    <n v="40700"/>
    <s v="Revenues - Third Parties"/>
    <m/>
    <s v="PTC Duties"/>
    <n v="2026"/>
    <n v="6"/>
    <s v="USD"/>
    <n v="-26849.742894720002"/>
    <m/>
    <n v="-26849.742894720002"/>
    <x v="5"/>
    <s v="Not Applicable"/>
    <m/>
  </r>
  <r>
    <s v="AMGEN"/>
    <n v="20220196"/>
    <x v="12"/>
    <s v="Brazil"/>
    <x v="1"/>
    <n v="40700"/>
    <s v="Revenues - Third Parties"/>
    <m/>
    <s v="PTC Duties"/>
    <n v="2026"/>
    <n v="6"/>
    <s v="USD"/>
    <n v="-23715.804764959998"/>
    <m/>
    <n v="-23715.804764959998"/>
    <x v="5"/>
    <s v="Not Applicable"/>
    <m/>
  </r>
  <r>
    <s v="AMGEN"/>
    <n v="20230227"/>
    <x v="12"/>
    <s v="Brazil"/>
    <x v="1"/>
    <n v="40700"/>
    <s v="Revenues - Third Parties"/>
    <m/>
    <s v="PTC Duties"/>
    <n v="2026"/>
    <n v="6"/>
    <s v="USD"/>
    <n v="-11142.08778424"/>
    <m/>
    <n v="-11142.08778424"/>
    <x v="5"/>
    <s v="Not Applicable"/>
    <m/>
  </r>
  <r>
    <s v="AMGEN"/>
    <n v="20230225"/>
    <x v="12"/>
    <s v="Brazil"/>
    <x v="1"/>
    <n v="40700"/>
    <s v="Revenues - Third Parties"/>
    <m/>
    <s v="PTC Duties"/>
    <n v="2026"/>
    <n v="6"/>
    <s v="USD"/>
    <n v="-1896.9303999199999"/>
    <m/>
    <n v="-1896.9303999199999"/>
    <x v="5"/>
    <s v="Not Applicable"/>
    <m/>
  </r>
  <r>
    <s v="GILEAD SCI"/>
    <s v="GS-US-528-9023"/>
    <x v="49"/>
    <s v="Brazil"/>
    <x v="1"/>
    <n v="40700"/>
    <s v="Revenues - Third Parties"/>
    <m/>
    <s v="PTC Duties"/>
    <n v="2026"/>
    <n v="6"/>
    <s v="USD"/>
    <n v="-4726.081217599999"/>
    <m/>
    <n v="-4726.081217599999"/>
    <x v="5"/>
    <s v="Not Applicable"/>
    <m/>
  </r>
  <r>
    <s v="OTH CUST"/>
    <s v="AK-US-001-0106"/>
    <x v="14"/>
    <s v="Brazil"/>
    <x v="1"/>
    <n v="40700"/>
    <s v="Revenues - Third Parties"/>
    <m/>
    <s v="PTC Duties"/>
    <n v="2026"/>
    <n v="6"/>
    <s v="USD"/>
    <n v="-7170.3116368800002"/>
    <m/>
    <n v="-7170.3116368800002"/>
    <x v="5"/>
    <s v="Not Applicable"/>
    <m/>
  </r>
  <r>
    <s v="J &amp; J"/>
    <s v="64407564MMY4003"/>
    <x v="1"/>
    <s v="Brazil"/>
    <x v="1"/>
    <n v="40700"/>
    <s v="Revenues - Third Parties"/>
    <m/>
    <s v="PTC Duties"/>
    <n v="2026"/>
    <n v="6"/>
    <s v="USD"/>
    <n v="-29801.964448879993"/>
    <m/>
    <n v="-29801.964448879993"/>
    <x v="5"/>
    <s v="Not Applicable"/>
    <m/>
  </r>
  <r>
    <s v="J &amp; J"/>
    <s v="77242113UCO4001"/>
    <x v="1"/>
    <s v="Brazil"/>
    <x v="1"/>
    <n v="40700"/>
    <s v="Revenues - Third Parties"/>
    <m/>
    <s v="PTC Duties"/>
    <n v="2026"/>
    <n v="6"/>
    <s v="USD"/>
    <n v="-2217.5395693599999"/>
    <m/>
    <n v="-2217.5395693599999"/>
    <x v="5"/>
    <s v="Not Applicable"/>
    <m/>
  </r>
  <r>
    <s v="MERCK"/>
    <s v="MK-2870-033 (Local)"/>
    <x v="2"/>
    <s v="Brazil"/>
    <x v="1"/>
    <n v="40700"/>
    <s v="Revenues - Third Parties"/>
    <m/>
    <s v="PTC Duties"/>
    <n v="2026"/>
    <n v="6"/>
    <s v="USD"/>
    <n v="-618.10053807999998"/>
    <m/>
    <n v="-618.10053807999998"/>
    <x v="5"/>
    <s v="Not Applicable"/>
    <m/>
  </r>
  <r>
    <s v="MERCK"/>
    <s v="MK-8527-011 (Local)"/>
    <x v="2"/>
    <s v="Brazil"/>
    <x v="1"/>
    <n v="40700"/>
    <s v="Revenues - Third Parties"/>
    <m/>
    <s v="PTC Duties"/>
    <n v="2026"/>
    <n v="6"/>
    <s v="USD"/>
    <n v="-678.50784543999998"/>
    <m/>
    <n v="-678.50784543999998"/>
    <x v="5"/>
    <s v="Not Applicable"/>
    <m/>
  </r>
  <r>
    <s v="MERCK"/>
    <s v="MK-7240-013 (Local)"/>
    <x v="2"/>
    <s v="Brazil"/>
    <x v="1"/>
    <n v="40700"/>
    <s v="Revenues - Third Parties"/>
    <m/>
    <s v="PTC Duties"/>
    <n v="2026"/>
    <n v="6"/>
    <s v="USD"/>
    <n v="-176.54897495999995"/>
    <m/>
    <n v="-176.54897495999995"/>
    <x v="5"/>
    <s v="Not Applicable"/>
    <m/>
  </r>
  <r>
    <s v="MERCK"/>
    <s v="MK-6482-033 (Local)"/>
    <x v="2"/>
    <s v="Brazil"/>
    <x v="1"/>
    <n v="40700"/>
    <s v="Revenues - Third Parties"/>
    <m/>
    <s v="PTC Duties"/>
    <n v="2026"/>
    <n v="6"/>
    <s v="USD"/>
    <n v="-748.66868543999999"/>
    <m/>
    <n v="-748.66868543999999"/>
    <x v="5"/>
    <s v="Not Applicable"/>
    <m/>
  </r>
  <r>
    <s v="MERCK"/>
    <s v="MK-7962-038 (Local)"/>
    <x v="2"/>
    <s v="Brazil"/>
    <x v="1"/>
    <n v="40700"/>
    <s v="Revenues - Third Parties"/>
    <m/>
    <s v="PTC Duties"/>
    <n v="2026"/>
    <n v="6"/>
    <s v="USD"/>
    <n v="-1235.2243118399999"/>
    <m/>
    <n v="-1235.2243118399999"/>
    <x v="5"/>
    <s v="Not Applicable"/>
    <m/>
  </r>
  <r>
    <s v="MERCK"/>
    <s v="MK-2870-021 (Local)"/>
    <x v="2"/>
    <s v="Brazil"/>
    <x v="1"/>
    <n v="40700"/>
    <s v="Revenues - Third Parties"/>
    <m/>
    <s v="PTC Duties"/>
    <n v="2026"/>
    <n v="6"/>
    <s v="USD"/>
    <n v="-4703.7206835200004"/>
    <m/>
    <n v="-4703.7206835200004"/>
    <x v="5"/>
    <s v="Not Applicable"/>
    <m/>
  </r>
  <r>
    <s v="ASTRAZENECA"/>
    <s v="D9640C00003 Ancillaries"/>
    <x v="9"/>
    <s v="Brazil"/>
    <x v="2"/>
    <n v="40700"/>
    <s v="Revenues - Third Parties"/>
    <m/>
    <s v="Freight - Shipments"/>
    <n v="2026"/>
    <n v="6"/>
    <s v="USD"/>
    <n v="-749.36637423999991"/>
    <m/>
    <n v="-749.36637423999991"/>
    <x v="5"/>
    <s v="Not Applicable"/>
    <m/>
  </r>
  <r>
    <s v="OTH CUST"/>
    <s v="BGB-43395-101"/>
    <x v="55"/>
    <s v="Brazil"/>
    <x v="2"/>
    <n v="40700"/>
    <s v="Revenues - Third Parties"/>
    <m/>
    <s v="Freight - Returns"/>
    <n v="2026"/>
    <n v="6"/>
    <s v="USD"/>
    <n v="-5119.6208163999991"/>
    <m/>
    <n v="-5119.6208163999991"/>
    <x v="5"/>
    <s v="Not Applicable"/>
    <m/>
  </r>
  <r>
    <s v="ELI LILLY"/>
    <s v="J2A-MC-GZGP (CAM)"/>
    <x v="8"/>
    <s v="Brazil"/>
    <x v="2"/>
    <n v="40700"/>
    <s v="Revenues - Third Parties"/>
    <m/>
    <s v="Freight - Shipments"/>
    <n v="2026"/>
    <n v="6"/>
    <s v="USD"/>
    <n v="-25.866224319999993"/>
    <m/>
    <n v="-25.866224319999993"/>
    <x v="5"/>
    <s v="Not Applicable"/>
    <m/>
  </r>
  <r>
    <s v="ELI LILLY"/>
    <s v="J3L-MC-EZEF (CAM)"/>
    <x v="8"/>
    <s v="Brazil"/>
    <x v="2"/>
    <n v="40700"/>
    <s v="Revenues - Third Parties"/>
    <m/>
    <s v="Freight - Shipments"/>
    <n v="2026"/>
    <n v="6"/>
    <s v="USD"/>
    <n v="-85.063159199999987"/>
    <m/>
    <n v="-85.063159199999987"/>
    <x v="5"/>
    <s v="Not Applicable"/>
    <m/>
  </r>
  <r>
    <s v="ELI LILLY"/>
    <s v="J1I-MC-GZBO (CAM)"/>
    <x v="8"/>
    <s v="Brazil"/>
    <x v="2"/>
    <n v="40700"/>
    <s v="Revenues - Third Parties"/>
    <m/>
    <s v="Freight - Shipments"/>
    <n v="2026"/>
    <n v="6"/>
    <s v="USD"/>
    <n v="-24.003630399999995"/>
    <m/>
    <n v="-24.003630399999995"/>
    <x v="5"/>
    <s v="Not Applicable"/>
    <m/>
  </r>
  <r>
    <s v="ELI LILLY"/>
    <s v="GG917 Psych Bundle (CAM)"/>
    <x v="8"/>
    <s v="Brazil"/>
    <x v="2"/>
    <n v="40700"/>
    <s v="Revenues - Third Parties"/>
    <m/>
    <s v="Freight - Shipments"/>
    <n v="2026"/>
    <n v="6"/>
    <s v="USD"/>
    <n v="-282.33741111999996"/>
    <m/>
    <n v="-282.33741111999996"/>
    <x v="5"/>
    <s v="Not Applicable"/>
    <m/>
  </r>
  <r>
    <s v="ELI LILLY"/>
    <s v="J3R-MC-YDAL (CAM)"/>
    <x v="8"/>
    <s v="Brazil"/>
    <x v="2"/>
    <n v="40700"/>
    <s v="Revenues - Third Parties"/>
    <m/>
    <s v="Freight - Shipments"/>
    <n v="2026"/>
    <n v="6"/>
    <s v="USD"/>
    <n v="-100.47345856"/>
    <m/>
    <n v="-100.47345856"/>
    <x v="5"/>
    <s v="Not Applicable"/>
    <m/>
  </r>
  <r>
    <s v="ELI LILLY"/>
    <s v="J2A-MC-GZPR (CAM)"/>
    <x v="8"/>
    <s v="Brazil"/>
    <x v="2"/>
    <n v="40700"/>
    <s v="Revenues - Third Parties"/>
    <m/>
    <s v="Freight - Shipments"/>
    <n v="2026"/>
    <n v="6"/>
    <s v="USD"/>
    <n v="-1571.4570068799999"/>
    <m/>
    <n v="-1571.4570068799999"/>
    <x v="5"/>
    <s v="Not Applicable"/>
    <m/>
  </r>
  <r>
    <s v="J &amp; J"/>
    <s v="CNTO1959CRD3001"/>
    <x v="1"/>
    <s v="Brazil"/>
    <x v="2"/>
    <n v="40700"/>
    <s v="Revenues - Third Parties"/>
    <m/>
    <s v="Freight - Shipments"/>
    <n v="2026"/>
    <n v="6"/>
    <s v="USD"/>
    <n v="-568.15385920000006"/>
    <m/>
    <n v="-568.15385920000006"/>
    <x v="5"/>
    <s v="Not Applicable"/>
    <m/>
  </r>
  <r>
    <s v="MERCK"/>
    <s v="MK-3475-587"/>
    <x v="2"/>
    <s v="Brazil"/>
    <x v="2"/>
    <n v="40700"/>
    <s v="Revenues - Third Parties"/>
    <m/>
    <s v="Freight - Shipments"/>
    <n v="2026"/>
    <n v="6"/>
    <s v="USD"/>
    <n v="-317.96265552"/>
    <m/>
    <n v="-317.96265552"/>
    <x v="5"/>
    <s v="Not Applicable"/>
    <m/>
  </r>
  <r>
    <s v="J &amp; J"/>
    <s v="AC-055-315"/>
    <x v="1"/>
    <s v="Brazil"/>
    <x v="2"/>
    <n v="40700"/>
    <s v="Revenues - Third Parties"/>
    <m/>
    <s v="Freight - Shipments"/>
    <n v="2026"/>
    <n v="6"/>
    <s v="USD"/>
    <n v="-578.88572399999998"/>
    <m/>
    <n v="-578.88572399999998"/>
    <x v="5"/>
    <s v="Not Applicable"/>
    <m/>
  </r>
  <r>
    <s v="ELI LILLY"/>
    <s v="J2G-MC-JZJB"/>
    <x v="8"/>
    <s v="Brazil"/>
    <x v="2"/>
    <n v="40700"/>
    <s v="Revenues - Third Parties"/>
    <m/>
    <s v="Freight - Shipments"/>
    <n v="2026"/>
    <n v="6"/>
    <s v="USD"/>
    <n v="-8709.3237627999988"/>
    <m/>
    <n v="-8709.3237627999988"/>
    <x v="5"/>
    <s v="Not Applicable"/>
    <m/>
  </r>
  <r>
    <s v="ELI LILLY"/>
    <s v="I8F-MC-GPGN"/>
    <x v="8"/>
    <s v="Brazil"/>
    <x v="2"/>
    <n v="40700"/>
    <s v="Revenues - Third Parties"/>
    <m/>
    <s v="Freight - Shipments"/>
    <n v="2026"/>
    <n v="6"/>
    <s v="USD"/>
    <n v="-21.404151679999998"/>
    <m/>
    <n v="-21.404151679999998"/>
    <x v="5"/>
    <s v="Not Applicable"/>
    <m/>
  </r>
  <r>
    <s v="J &amp; J"/>
    <s v="67652000PCR3002"/>
    <x v="1"/>
    <s v="Brazil"/>
    <x v="2"/>
    <n v="40700"/>
    <s v="Revenues - Third Parties"/>
    <m/>
    <s v="Freight - Shipments"/>
    <n v="2026"/>
    <n v="6"/>
    <s v="USD"/>
    <n v="-1880.4382909599994"/>
    <m/>
    <n v="-1880.4382909599994"/>
    <x v="5"/>
    <s v="Not Applicable"/>
    <m/>
  </r>
  <r>
    <s v="J &amp; J"/>
    <s v="73841937NSC3003"/>
    <x v="1"/>
    <s v="Brazil"/>
    <x v="2"/>
    <n v="40700"/>
    <s v="Revenues - Third Parties"/>
    <m/>
    <s v="Freight - Shipments"/>
    <n v="2026"/>
    <n v="6"/>
    <s v="USD"/>
    <n v="-1755.1545483199998"/>
    <m/>
    <n v="-1755.1545483199998"/>
    <x v="5"/>
    <s v="Not Applicable"/>
    <m/>
  </r>
  <r>
    <s v="J &amp; J"/>
    <s v="61186372NSC3001"/>
    <x v="1"/>
    <s v="Brazil"/>
    <x v="2"/>
    <n v="40700"/>
    <s v="Revenues - Third Parties"/>
    <m/>
    <s v="Freight - Shipments"/>
    <n v="2026"/>
    <n v="6"/>
    <s v="USD"/>
    <n v="-769.46921871999984"/>
    <m/>
    <n v="-769.46921871999984"/>
    <x v="5"/>
    <s v="Not Applicable"/>
    <m/>
  </r>
  <r>
    <s v="MERCK"/>
    <s v="MK-6482-012"/>
    <x v="2"/>
    <s v="Brazil"/>
    <x v="2"/>
    <n v="40700"/>
    <s v="Revenues - Third Parties"/>
    <m/>
    <s v="Freight - Shipments"/>
    <n v="2026"/>
    <n v="6"/>
    <s v="USD"/>
    <n v="-1525.9575061600001"/>
    <m/>
    <n v="-1525.9575061600001"/>
    <x v="5"/>
    <s v="Not Applicable"/>
    <m/>
  </r>
  <r>
    <s v="ELI LILLY"/>
    <s v="I6T-MC-AMAX"/>
    <x v="8"/>
    <s v="Brazil"/>
    <x v="2"/>
    <n v="40700"/>
    <s v="Revenues - Third Parties"/>
    <m/>
    <s v="Freight - Shipments"/>
    <n v="2026"/>
    <n v="6"/>
    <s v="USD"/>
    <n v="-331.56209967999996"/>
    <m/>
    <n v="-331.56209967999996"/>
    <x v="5"/>
    <s v="Not Applicable"/>
    <m/>
  </r>
  <r>
    <s v="ELI LILLY"/>
    <s v="J2G-OX-Y049"/>
    <x v="8"/>
    <s v="Brazil"/>
    <x v="2"/>
    <n v="40700"/>
    <s v="Revenues - Third Parties"/>
    <m/>
    <s v="Freight - Shipments"/>
    <n v="2026"/>
    <n v="6"/>
    <s v="USD"/>
    <n v="-5550.5682936799994"/>
    <m/>
    <n v="-5550.5682936799994"/>
    <x v="5"/>
    <s v="Not Applicable"/>
    <m/>
  </r>
  <r>
    <s v="J &amp; J"/>
    <s v="64007957MMY3001"/>
    <x v="1"/>
    <s v="Brazil"/>
    <x v="2"/>
    <n v="40700"/>
    <s v="Revenues - Third Parties"/>
    <m/>
    <s v="Freight - Shipments"/>
    <n v="2026"/>
    <n v="6"/>
    <s v="USD"/>
    <n v="-4948.9285077599998"/>
    <m/>
    <n v="-4948.9285077599998"/>
    <x v="5"/>
    <s v="Not Applicable"/>
    <m/>
  </r>
  <r>
    <s v="J &amp; J"/>
    <s v="68284528MMY3004"/>
    <x v="1"/>
    <s v="Brazil"/>
    <x v="2"/>
    <n v="40700"/>
    <s v="Revenues - Third Parties"/>
    <m/>
    <s v="Freight - Shipments"/>
    <n v="2026"/>
    <n v="6"/>
    <s v="USD"/>
    <n v="-2732.6024465599999"/>
    <m/>
    <n v="-2732.6024465599999"/>
    <x v="5"/>
    <s v="Not Applicable"/>
    <m/>
  </r>
  <r>
    <s v="J &amp; J"/>
    <s v="CNTO1959CRD3004"/>
    <x v="1"/>
    <s v="Brazil"/>
    <x v="2"/>
    <n v="40700"/>
    <s v="Revenues - Third Parties"/>
    <m/>
    <s v="Freight - Shipments"/>
    <n v="2026"/>
    <n v="6"/>
    <s v="USD"/>
    <n v="-87.932306400000002"/>
    <m/>
    <n v="-87.932306400000002"/>
    <x v="5"/>
    <s v="Not Applicable"/>
    <m/>
  </r>
  <r>
    <s v="MERCK"/>
    <s v="MK-2140-003"/>
    <x v="2"/>
    <s v="Brazil"/>
    <x v="2"/>
    <n v="40700"/>
    <s v="Revenues - Third Parties"/>
    <m/>
    <s v="Freight - Shipments"/>
    <n v="2026"/>
    <n v="6"/>
    <s v="USD"/>
    <n v="-347.97424879999994"/>
    <m/>
    <n v="-347.97424879999994"/>
    <x v="5"/>
    <s v="Not Applicable"/>
    <m/>
  </r>
  <r>
    <s v="ASTRAZENECA"/>
    <s v="D5244C00001"/>
    <x v="9"/>
    <s v="Brazil"/>
    <x v="2"/>
    <n v="40700"/>
    <s v="Revenues - Third Parties"/>
    <m/>
    <s v="Freight - Shipments"/>
    <n v="2026"/>
    <n v="6"/>
    <s v="USD"/>
    <n v="-676.33325135999996"/>
    <m/>
    <n v="-676.33325135999996"/>
    <x v="5"/>
    <s v="Not Applicable"/>
    <m/>
  </r>
  <r>
    <s v="ELI LILLY"/>
    <s v="I3Y-MC-JPEG"/>
    <x v="8"/>
    <s v="Brazil"/>
    <x v="2"/>
    <n v="40700"/>
    <s v="Revenues - Third Parties"/>
    <m/>
    <s v="Freight - Shipments"/>
    <n v="2026"/>
    <n v="6"/>
    <s v="USD"/>
    <n v="-53.072951840000002"/>
    <m/>
    <n v="-53.072951840000002"/>
    <x v="5"/>
    <s v="Not Applicable"/>
    <m/>
  </r>
  <r>
    <s v="MERCK"/>
    <s v="MK-1026-008"/>
    <x v="2"/>
    <s v="Brazil"/>
    <x v="2"/>
    <n v="40700"/>
    <s v="Revenues - Third Parties"/>
    <m/>
    <s v="Freight - Shipments"/>
    <n v="2026"/>
    <n v="6"/>
    <s v="USD"/>
    <n v="-53.005534719999993"/>
    <m/>
    <n v="-53.005534719999993"/>
    <x v="5"/>
    <s v="Not Applicable"/>
    <m/>
  </r>
  <r>
    <s v="ELI LILLY"/>
    <s v="I8F-MC-GPIJ"/>
    <x v="8"/>
    <s v="Brazil"/>
    <x v="2"/>
    <n v="40700"/>
    <s v="Revenues - Third Parties"/>
    <m/>
    <s v="Freight - Returns"/>
    <n v="2026"/>
    <n v="6"/>
    <s v="USD"/>
    <n v="-2718.2692532800006"/>
    <m/>
    <n v="-2718.2692532800006"/>
    <x v="5"/>
    <s v="Not Applicable"/>
    <m/>
  </r>
  <r>
    <s v="PFIZER"/>
    <s v="C4891001"/>
    <x v="3"/>
    <s v="Brazil"/>
    <x v="2"/>
    <n v="40700"/>
    <s v="Revenues - Third Parties"/>
    <m/>
    <s v="Freight - Shipments"/>
    <n v="2026"/>
    <n v="6"/>
    <s v="USD"/>
    <n v="-2138.9351270399998"/>
    <m/>
    <n v="-2138.9351270399998"/>
    <x v="5"/>
    <s v="Not Applicable"/>
    <m/>
  </r>
  <r>
    <s v="J &amp; J"/>
    <s v="78934804UCO2001"/>
    <x v="1"/>
    <s v="Brazil"/>
    <x v="2"/>
    <n v="40700"/>
    <s v="Revenues - Third Parties"/>
    <m/>
    <s v="Freight - Shipments"/>
    <n v="2026"/>
    <n v="6"/>
    <s v="USD"/>
    <n v="-507.80221015999996"/>
    <m/>
    <n v="-507.80221015999996"/>
    <x v="5"/>
    <s v="Not Applicable"/>
    <m/>
  </r>
  <r>
    <s v="J &amp; J"/>
    <s v="78934804CRD2001"/>
    <x v="1"/>
    <s v="Brazil"/>
    <x v="2"/>
    <n v="40700"/>
    <s v="Revenues - Third Parties"/>
    <m/>
    <s v="Freight - Shipments"/>
    <n v="2026"/>
    <n v="6"/>
    <s v="USD"/>
    <n v="-725.43956799999989"/>
    <m/>
    <n v="-725.43956799999989"/>
    <x v="5"/>
    <s v="Not Applicable"/>
    <m/>
  </r>
  <r>
    <s v="ELI LILLY"/>
    <s v="J2N-OX-JZNU"/>
    <x v="8"/>
    <s v="Brazil"/>
    <x v="2"/>
    <n v="40700"/>
    <s v="Revenues - Third Parties"/>
    <m/>
    <s v="Freight - Returns"/>
    <n v="2026"/>
    <n v="6"/>
    <s v="USD"/>
    <n v="-9996.4866942399985"/>
    <m/>
    <n v="-9996.4866942399985"/>
    <x v="5"/>
    <s v="Not Applicable"/>
    <m/>
  </r>
  <r>
    <s v="J &amp; J"/>
    <s v="64407564MMY3002"/>
    <x v="1"/>
    <s v="Brazil"/>
    <x v="2"/>
    <n v="40700"/>
    <s v="Revenues - Third Parties"/>
    <m/>
    <s v="Freight - Shipments"/>
    <n v="2026"/>
    <n v="6"/>
    <s v="USD"/>
    <n v="-20186.005065360001"/>
    <m/>
    <n v="-20186.005065360001"/>
    <x v="5"/>
    <s v="Not Applicable"/>
    <m/>
  </r>
  <r>
    <s v="J &amp; J"/>
    <s v="80202135EBF3001"/>
    <x v="1"/>
    <s v="Brazil"/>
    <x v="2"/>
    <n v="40700"/>
    <s v="Revenues - Third Parties"/>
    <m/>
    <s v="Freight - Shipments"/>
    <n v="2026"/>
    <n v="6"/>
    <s v="USD"/>
    <n v="-492.23512679999999"/>
    <m/>
    <n v="-492.23512679999999"/>
    <x v="5"/>
    <s v="Not Applicable"/>
    <m/>
  </r>
  <r>
    <s v="OTH CUST"/>
    <s v="XL092-304"/>
    <x v="23"/>
    <s v="Brazil"/>
    <x v="2"/>
    <n v="40700"/>
    <s v="Revenues - Third Parties"/>
    <m/>
    <s v="Freight - Shipments"/>
    <n v="2026"/>
    <n v="6"/>
    <s v="USD"/>
    <n v="-332.05283359999999"/>
    <m/>
    <n v="-332.05283359999999"/>
    <x v="5"/>
    <s v="Not Applicable"/>
    <m/>
  </r>
  <r>
    <s v="J &amp; J"/>
    <s v="17000139BLC3002"/>
    <x v="1"/>
    <s v="Brazil"/>
    <x v="2"/>
    <n v="40700"/>
    <s v="Revenues - Third Parties"/>
    <m/>
    <s v="Freight - Shipments"/>
    <n v="2026"/>
    <n v="6"/>
    <s v="USD"/>
    <n v="-174.84473287999998"/>
    <m/>
    <n v="-174.84473287999998"/>
    <x v="5"/>
    <s v="Not Applicable"/>
    <m/>
  </r>
  <r>
    <s v="J &amp; J"/>
    <s v="64007957MMY3005"/>
    <x v="1"/>
    <s v="Brazil"/>
    <x v="2"/>
    <n v="40700"/>
    <s v="Revenues - Third Parties"/>
    <m/>
    <s v="Freight - Shipments"/>
    <n v="2026"/>
    <n v="6"/>
    <s v="USD"/>
    <n v="-16344.940522719999"/>
    <m/>
    <n v="-16344.940522719999"/>
    <x v="5"/>
    <s v="Not Applicable"/>
    <m/>
  </r>
  <r>
    <s v="J &amp; J"/>
    <s v="61186372PANSC2001"/>
    <x v="1"/>
    <s v="Brazil"/>
    <x v="2"/>
    <n v="40700"/>
    <s v="Revenues - Third Parties"/>
    <m/>
    <s v="Freight - Shipments"/>
    <n v="2026"/>
    <n v="6"/>
    <s v="USD"/>
    <n v="-93.308429759999996"/>
    <m/>
    <n v="-93.308429759999996"/>
    <x v="5"/>
    <s v="Not Applicable"/>
    <m/>
  </r>
  <r>
    <s v="J &amp; J"/>
    <s v="70033093STR3001"/>
    <x v="1"/>
    <s v="Brazil"/>
    <x v="2"/>
    <n v="40700"/>
    <s v="Revenues - Third Parties"/>
    <m/>
    <s v="Freight - Shipments"/>
    <n v="2026"/>
    <n v="6"/>
    <s v="USD"/>
    <n v="-2412.9300615199995"/>
    <m/>
    <n v="-2412.9300615199995"/>
    <x v="5"/>
    <s v="Not Applicable"/>
    <m/>
  </r>
  <r>
    <s v="ELI LILLY"/>
    <s v="J2J-MC-JZLH"/>
    <x v="8"/>
    <s v="Brazil"/>
    <x v="2"/>
    <n v="40700"/>
    <s v="Revenues - Third Parties"/>
    <m/>
    <s v="Freight - Returns"/>
    <n v="2026"/>
    <n v="6"/>
    <s v="USD"/>
    <n v="-26352.641976479994"/>
    <m/>
    <n v="-26352.641976479994"/>
    <x v="5"/>
    <s v="Not Applicable"/>
    <m/>
  </r>
  <r>
    <s v="MERCK"/>
    <s v="MK-3475-D46"/>
    <x v="2"/>
    <s v="Brazil"/>
    <x v="2"/>
    <n v="40700"/>
    <s v="Revenues - Third Parties"/>
    <m/>
    <s v="Freight - Shipments"/>
    <n v="2026"/>
    <n v="6"/>
    <s v="USD"/>
    <n v="-2087.3704372799998"/>
    <m/>
    <n v="-2087.3704372799998"/>
    <x v="5"/>
    <s v="Not Applicable"/>
    <m/>
  </r>
  <r>
    <s v="J &amp; J"/>
    <s v="61186372NSC2002"/>
    <x v="1"/>
    <s v="Brazil"/>
    <x v="2"/>
    <n v="40700"/>
    <s v="Revenues - Third Parties"/>
    <m/>
    <s v="Freight - Shipments"/>
    <n v="2026"/>
    <n v="6"/>
    <s v="USD"/>
    <n v="-210.93092223999997"/>
    <m/>
    <n v="-210.93092223999997"/>
    <x v="5"/>
    <s v="Not Applicable"/>
    <m/>
  </r>
  <r>
    <s v="GILEAD SCI"/>
    <s v="GS-US-626-6216"/>
    <x v="49"/>
    <s v="Brazil"/>
    <x v="2"/>
    <n v="40700"/>
    <s v="Revenues - Third Parties"/>
    <m/>
    <s v="Freight - Returns"/>
    <n v="2026"/>
    <n v="6"/>
    <s v="USD"/>
    <n v="-5612.8287879199997"/>
    <m/>
    <n v="-5612.8287879199997"/>
    <x v="5"/>
    <s v="Not Applicable"/>
    <m/>
  </r>
  <r>
    <s v="J &amp; J"/>
    <s v="64007957MMY3006"/>
    <x v="1"/>
    <s v="Brazil"/>
    <x v="2"/>
    <n v="40700"/>
    <s v="Revenues - Third Parties"/>
    <m/>
    <s v="Freight - Shipments"/>
    <n v="2026"/>
    <n v="6"/>
    <s v="USD"/>
    <n v="-5481.1835344799993"/>
    <m/>
    <n v="-5481.1835344799993"/>
    <x v="5"/>
    <s v="Not Applicable"/>
    <m/>
  </r>
  <r>
    <s v="ELI LILLY"/>
    <s v="J2N-OX-JZNP"/>
    <x v="8"/>
    <s v="Brazil"/>
    <x v="2"/>
    <n v="40700"/>
    <s v="Revenues - Third Parties"/>
    <m/>
    <s v="Freight - Shipments"/>
    <n v="2026"/>
    <n v="6"/>
    <s v="USD"/>
    <n v="-4106.6143069599993"/>
    <m/>
    <n v="-4106.6143069599993"/>
    <x v="5"/>
    <s v="Not Applicable"/>
    <m/>
  </r>
  <r>
    <s v="J &amp; J"/>
    <s v="CNTO1959UCO3004"/>
    <x v="1"/>
    <s v="Brazil"/>
    <x v="2"/>
    <n v="40700"/>
    <s v="Revenues - Third Parties"/>
    <m/>
    <s v="Freight - Shipments"/>
    <n v="2026"/>
    <n v="6"/>
    <s v="USD"/>
    <n v="-1966.7612096000003"/>
    <m/>
    <n v="-1966.7612096000003"/>
    <x v="5"/>
    <s v="Not Applicable"/>
    <m/>
  </r>
  <r>
    <s v="J &amp; J"/>
    <s v="70033093AFL3002"/>
    <x v="1"/>
    <s v="Brazil"/>
    <x v="2"/>
    <n v="40700"/>
    <s v="Revenues - Third Parties"/>
    <m/>
    <s v="Freight - Shipments"/>
    <n v="2026"/>
    <n v="6"/>
    <s v="USD"/>
    <n v="-20952.376232239993"/>
    <m/>
    <n v="-20952.376232239993"/>
    <x v="5"/>
    <s v="Not Applicable"/>
    <m/>
  </r>
  <r>
    <s v="DEBIOPHARM"/>
    <s v="Debio 4326-301"/>
    <x v="56"/>
    <s v="Brazil"/>
    <x v="2"/>
    <n v="40700"/>
    <s v="Revenues - Third Parties"/>
    <m/>
    <s v="Freight - Shipments"/>
    <n v="2026"/>
    <n v="6"/>
    <s v="USD"/>
    <n v="-131.08867024"/>
    <m/>
    <n v="-131.08867024"/>
    <x v="5"/>
    <s v="Not Applicable"/>
    <m/>
  </r>
  <r>
    <s v="MERCK"/>
    <s v="MK-1026-011"/>
    <x v="2"/>
    <s v="Brazil"/>
    <x v="2"/>
    <n v="40700"/>
    <s v="Revenues - Third Parties"/>
    <m/>
    <s v="Freight - Shipments"/>
    <n v="2026"/>
    <n v="6"/>
    <s v="USD"/>
    <n v="-66.013119279999998"/>
    <m/>
    <n v="-66.013119279999998"/>
    <x v="5"/>
    <s v="Not Applicable"/>
    <m/>
  </r>
  <r>
    <s v="ASTRAZENECA"/>
    <s v="D3463C00003"/>
    <x v="9"/>
    <s v="Brazil"/>
    <x v="2"/>
    <n v="40700"/>
    <s v="Revenues - Third Parties"/>
    <m/>
    <s v="Freight - Returns"/>
    <n v="2026"/>
    <n v="6"/>
    <s v="USD"/>
    <n v="-79.225306960000012"/>
    <m/>
    <n v="-79.225306960000012"/>
    <x v="5"/>
    <s v="Not Applicable"/>
    <m/>
  </r>
  <r>
    <s v="PFIZER"/>
    <s v="C1091009 (CAM)"/>
    <x v="3"/>
    <s v="Brazil"/>
    <x v="2"/>
    <n v="40700"/>
    <s v="Revenues - Third Parties"/>
    <m/>
    <s v="Freight - Shipments"/>
    <n v="2026"/>
    <n v="6"/>
    <s v="USD"/>
    <n v="-1053.24825872"/>
    <m/>
    <n v="-1053.24825872"/>
    <x v="5"/>
    <s v="Not Applicable"/>
    <m/>
  </r>
  <r>
    <s v="MERCK"/>
    <s v="MK-0616-015"/>
    <x v="2"/>
    <s v="Brazil"/>
    <x v="2"/>
    <n v="40700"/>
    <s v="Revenues - Third Parties"/>
    <m/>
    <s v="Freight - Shipments"/>
    <n v="2026"/>
    <n v="6"/>
    <s v="USD"/>
    <n v="-2599.1455539999993"/>
    <m/>
    <n v="-2599.1455539999993"/>
    <x v="5"/>
    <s v="Not Applicable"/>
    <m/>
  </r>
  <r>
    <s v="ASTRAZENECA"/>
    <s v="D346BC00001"/>
    <x v="9"/>
    <s v="Brazil"/>
    <x v="2"/>
    <n v="40700"/>
    <s v="Revenues - Third Parties"/>
    <m/>
    <s v="Freight - Shipments"/>
    <n v="2026"/>
    <n v="6"/>
    <s v="USD"/>
    <n v="-5459.2980559199996"/>
    <m/>
    <n v="-5459.2980559199996"/>
    <x v="5"/>
    <s v="Not Applicable"/>
    <m/>
  </r>
  <r>
    <s v="ELI LILLY"/>
    <s v="J2A-MC-GZGP"/>
    <x v="8"/>
    <s v="Brazil"/>
    <x v="2"/>
    <n v="40700"/>
    <s v="Revenues - Third Parties"/>
    <m/>
    <s v="Freight - Returns"/>
    <n v="2026"/>
    <n v="6"/>
    <s v="USD"/>
    <n v="-865.0698305599999"/>
    <m/>
    <n v="-865.0698305599999"/>
    <x v="5"/>
    <s v="Not Applicable"/>
    <m/>
  </r>
  <r>
    <s v="J &amp; J"/>
    <s v="64407564MMY3009"/>
    <x v="1"/>
    <s v="Brazil"/>
    <x v="2"/>
    <n v="40700"/>
    <s v="Revenues - Third Parties"/>
    <m/>
    <s v="Freight - Shipments"/>
    <n v="2026"/>
    <n v="6"/>
    <s v="USD"/>
    <n v="-15304.025677359998"/>
    <m/>
    <n v="-15304.025677359998"/>
    <x v="5"/>
    <s v="Not Applicable"/>
    <m/>
  </r>
  <r>
    <s v="CSL"/>
    <s v="CSL300_2301_ph3"/>
    <x v="57"/>
    <s v="Brazil"/>
    <x v="2"/>
    <n v="40700"/>
    <s v="Revenues - Third Parties"/>
    <m/>
    <s v="Freight - Shipments"/>
    <n v="2026"/>
    <n v="6"/>
    <s v="USD"/>
    <n v="-140.17587087999999"/>
    <m/>
    <n v="-140.17587087999999"/>
    <x v="5"/>
    <s v="Not Applicable"/>
    <m/>
  </r>
  <r>
    <s v="ASTRAZENECA"/>
    <s v="D5989C00001"/>
    <x v="9"/>
    <s v="Brazil"/>
    <x v="2"/>
    <n v="40700"/>
    <s v="Revenues - Third Parties"/>
    <m/>
    <s v="Freight - Shipments"/>
    <n v="2026"/>
    <n v="6"/>
    <s v="USD"/>
    <n v="-668.48621215999992"/>
    <m/>
    <n v="-668.48621215999992"/>
    <x v="5"/>
    <s v="Not Applicable"/>
    <m/>
  </r>
  <r>
    <s v="OTH CUST"/>
    <s v="XL092-305"/>
    <x v="23"/>
    <s v="Brazil"/>
    <x v="2"/>
    <n v="40700"/>
    <s v="Revenues - Third Parties"/>
    <m/>
    <s v="Freight - Shipments"/>
    <n v="2026"/>
    <n v="6"/>
    <s v="USD"/>
    <n v="-1103.2772491999999"/>
    <m/>
    <n v="-1103.2772491999999"/>
    <x v="5"/>
    <s v="Not Applicable"/>
    <m/>
  </r>
  <r>
    <s v="MERCK"/>
    <s v="V940-002"/>
    <x v="2"/>
    <s v="Brazil"/>
    <x v="2"/>
    <n v="40700"/>
    <s v="Revenues - Third Parties"/>
    <m/>
    <s v="Freight - Shipments"/>
    <n v="2026"/>
    <n v="6"/>
    <s v="USD"/>
    <n v="-972.88313208"/>
    <m/>
    <n v="-972.88313208"/>
    <x v="5"/>
    <s v="Not Applicable"/>
    <m/>
  </r>
  <r>
    <s v="MERCK"/>
    <s v="MK-7240-001"/>
    <x v="2"/>
    <s v="Brazil"/>
    <x v="2"/>
    <n v="40700"/>
    <s v="Revenues - Third Parties"/>
    <m/>
    <s v="Freight - Shipments"/>
    <n v="2026"/>
    <n v="6"/>
    <s v="USD"/>
    <n v="-27.016234959999998"/>
    <m/>
    <n v="-27.016234959999998"/>
    <x v="5"/>
    <s v="Not Applicable"/>
    <m/>
  </r>
  <r>
    <s v="MERCK"/>
    <s v="MK-2870-007"/>
    <x v="2"/>
    <s v="Brazil"/>
    <x v="2"/>
    <n v="40700"/>
    <s v="Revenues - Third Parties"/>
    <m/>
    <s v="Freight - Shipments"/>
    <n v="2026"/>
    <n v="6"/>
    <s v="USD"/>
    <n v="-421.30369343999996"/>
    <m/>
    <n v="-421.30369343999996"/>
    <x v="5"/>
    <s v="Not Applicable"/>
    <m/>
  </r>
  <r>
    <s v="MERCK"/>
    <s v="MK-5684-004"/>
    <x v="2"/>
    <s v="Brazil"/>
    <x v="2"/>
    <n v="40700"/>
    <s v="Revenues - Third Parties"/>
    <m/>
    <s v="Freight - Shipments"/>
    <n v="2026"/>
    <n v="6"/>
    <s v="USD"/>
    <n v="-70.193764639999998"/>
    <m/>
    <n v="-70.193764639999998"/>
    <x v="5"/>
    <s v="Not Applicable"/>
    <m/>
  </r>
  <r>
    <s v="OTH CUST"/>
    <s v="TAS6417-301"/>
    <x v="58"/>
    <s v="Brazil"/>
    <x v="2"/>
    <n v="40700"/>
    <s v="Revenues - Third Parties"/>
    <m/>
    <s v="Freight - Shipments"/>
    <n v="2026"/>
    <n v="6"/>
    <s v="USD"/>
    <n v="-19.0414168"/>
    <m/>
    <n v="-19.0414168"/>
    <x v="5"/>
    <s v="Not Applicable"/>
    <m/>
  </r>
  <r>
    <s v="ELI LILLY"/>
    <s v="J3M-MC-JZQB"/>
    <x v="8"/>
    <s v="Brazil"/>
    <x v="2"/>
    <n v="40700"/>
    <s v="Revenues - Third Parties"/>
    <m/>
    <s v="Freight - Returns"/>
    <n v="2026"/>
    <n v="6"/>
    <s v="USD"/>
    <n v="-3383.4253732799989"/>
    <m/>
    <n v="-3383.4253732799989"/>
    <x v="5"/>
    <s v="Not Applicable"/>
    <m/>
  </r>
  <r>
    <s v="MERCK"/>
    <s v="MK-9999-01A"/>
    <x v="2"/>
    <s v="Brazil"/>
    <x v="2"/>
    <n v="40700"/>
    <s v="Revenues - Third Parties"/>
    <m/>
    <s v="Freight - Shipments"/>
    <n v="2026"/>
    <n v="6"/>
    <s v="USD"/>
    <n v="-17.696994"/>
    <m/>
    <n v="-17.696994"/>
    <x v="5"/>
    <s v="Not Applicable"/>
    <m/>
  </r>
  <r>
    <s v="J &amp; J"/>
    <s v="61186372NSC2007"/>
    <x v="1"/>
    <s v="Brazil"/>
    <x v="2"/>
    <n v="40700"/>
    <s v="Revenues - Third Parties"/>
    <m/>
    <s v="Freight - Shipments"/>
    <n v="2026"/>
    <n v="6"/>
    <s v="USD"/>
    <n v="-2508.9328243199998"/>
    <m/>
    <n v="-2508.9328243199998"/>
    <x v="5"/>
    <s v="Not Applicable"/>
    <m/>
  </r>
  <r>
    <s v="ASTRAZENECA"/>
    <s v="D6972C00002"/>
    <x v="9"/>
    <s v="Brazil"/>
    <x v="2"/>
    <n v="40700"/>
    <s v="Revenues - Third Parties"/>
    <m/>
    <s v="Freight - Shipments"/>
    <n v="2026"/>
    <n v="6"/>
    <s v="USD"/>
    <n v="-783.40418063999994"/>
    <m/>
    <n v="-783.40418063999994"/>
    <x v="5"/>
    <s v="Not Applicable"/>
    <m/>
  </r>
  <r>
    <s v="DAIICHI"/>
    <s v="DS6000-109"/>
    <x v="39"/>
    <s v="Brazil"/>
    <x v="2"/>
    <n v="40700"/>
    <s v="Revenues - Third Parties"/>
    <m/>
    <s v="Freight - Shipments"/>
    <n v="2026"/>
    <n v="6"/>
    <s v="USD"/>
    <n v="-1325.9693232"/>
    <m/>
    <n v="-1325.9693232"/>
    <x v="5"/>
    <s v="Not Applicable"/>
    <m/>
  </r>
  <r>
    <s v="MERCK"/>
    <s v="MK-5684-003"/>
    <x v="2"/>
    <s v="Brazil"/>
    <x v="2"/>
    <n v="40700"/>
    <s v="Revenues - Third Parties"/>
    <m/>
    <s v="Freight - Shipments"/>
    <n v="2026"/>
    <n v="6"/>
    <s v="USD"/>
    <n v="-85.185450719999977"/>
    <m/>
    <n v="-85.185450719999977"/>
    <x v="5"/>
    <s v="Not Applicable"/>
    <m/>
  </r>
  <r>
    <s v="ASTRAZENECA"/>
    <s v="D6972C00003"/>
    <x v="9"/>
    <s v="Brazil"/>
    <x v="2"/>
    <n v="40700"/>
    <s v="Revenues - Third Parties"/>
    <m/>
    <s v="Freight - Shipments"/>
    <n v="2026"/>
    <n v="6"/>
    <s v="USD"/>
    <n v="-669.99369031999993"/>
    <m/>
    <n v="-669.99369031999993"/>
    <x v="5"/>
    <s v="Not Applicable"/>
    <m/>
  </r>
  <r>
    <s v="MERCK"/>
    <s v="MK-2870-019"/>
    <x v="2"/>
    <s v="Brazil"/>
    <x v="2"/>
    <n v="40700"/>
    <s v="Revenues - Third Parties"/>
    <m/>
    <s v="Freight - Shipments"/>
    <n v="2026"/>
    <n v="6"/>
    <s v="USD"/>
    <n v="-979.8576683199999"/>
    <m/>
    <n v="-979.8576683199999"/>
    <x v="5"/>
    <s v="Not Applicable"/>
    <m/>
  </r>
  <r>
    <s v="MERCK"/>
    <s v="MK-2870-015"/>
    <x v="2"/>
    <s v="Brazil"/>
    <x v="2"/>
    <n v="40700"/>
    <s v="Revenues - Third Parties"/>
    <m/>
    <s v="Freight - Shipments"/>
    <n v="2026"/>
    <n v="6"/>
    <s v="USD"/>
    <n v="-179.08495615999999"/>
    <m/>
    <n v="-179.08495615999999"/>
    <x v="5"/>
    <s v="Not Applicable"/>
    <m/>
  </r>
  <r>
    <s v="J &amp; J"/>
    <s v="64407564MMY2006"/>
    <x v="1"/>
    <s v="Brazil"/>
    <x v="2"/>
    <n v="40700"/>
    <s v="Revenues - Third Parties"/>
    <m/>
    <s v="Freight - Shipments"/>
    <n v="2026"/>
    <n v="6"/>
    <s v="USD"/>
    <n v="-4281.4504167199993"/>
    <m/>
    <n v="-4281.4504167199993"/>
    <x v="5"/>
    <s v="Not Applicable"/>
    <m/>
  </r>
  <r>
    <s v="MERCK"/>
    <s v="MK-3475-06D"/>
    <x v="2"/>
    <s v="Brazil"/>
    <x v="2"/>
    <n v="40700"/>
    <s v="Revenues - Third Parties"/>
    <m/>
    <s v="Freight - Shipments"/>
    <n v="2026"/>
    <n v="6"/>
    <s v="USD"/>
    <n v="-93.252771440000004"/>
    <m/>
    <n v="-93.252771440000004"/>
    <x v="5"/>
    <s v="Not Applicable"/>
    <m/>
  </r>
  <r>
    <s v="MERCK"/>
    <s v="MK-2870-012"/>
    <x v="2"/>
    <s v="Brazil"/>
    <x v="2"/>
    <n v="40700"/>
    <s v="Revenues - Third Parties"/>
    <m/>
    <s v="Freight - Shipments"/>
    <n v="2026"/>
    <n v="6"/>
    <s v="USD"/>
    <n v="-402.12430671999994"/>
    <m/>
    <n v="-402.12430671999994"/>
    <x v="5"/>
    <s v="Not Applicable"/>
    <m/>
  </r>
  <r>
    <s v="REGENERON"/>
    <s v="R3918-MG-2018"/>
    <x v="59"/>
    <s v="Brazil"/>
    <x v="2"/>
    <n v="40700"/>
    <s v="Revenues - Third Parties"/>
    <m/>
    <s v="Freight - Shipments"/>
    <n v="2026"/>
    <n v="6"/>
    <s v="USD"/>
    <n v="-131.93138424"/>
    <m/>
    <n v="-131.93138424"/>
    <x v="5"/>
    <s v="Not Applicable"/>
    <m/>
  </r>
  <r>
    <s v="ELI LILLY"/>
    <s v="J1I-MC-GZQA"/>
    <x v="8"/>
    <s v="Brazil"/>
    <x v="2"/>
    <n v="40700"/>
    <s v="Revenues - Third Parties"/>
    <m/>
    <s v="Freight - Shipments"/>
    <n v="2026"/>
    <n v="6"/>
    <s v="USD"/>
    <n v="-234.51593935999995"/>
    <m/>
    <n v="-234.51593935999995"/>
    <x v="5"/>
    <s v="Not Applicable"/>
    <m/>
  </r>
  <r>
    <s v="ELI LILLY"/>
    <s v="J1I-MC-GZBO"/>
    <x v="8"/>
    <s v="Brazil"/>
    <x v="2"/>
    <n v="40700"/>
    <s v="Revenues - Third Parties"/>
    <m/>
    <s v="Freight - Returns"/>
    <n v="2026"/>
    <n v="6"/>
    <s v="USD"/>
    <n v="-5307.4206111999993"/>
    <m/>
    <n v="-5307.4206111999993"/>
    <x v="5"/>
    <s v="Not Applicable"/>
    <m/>
  </r>
  <r>
    <s v="ELI LILLY"/>
    <s v="J3L-MC-EZEF"/>
    <x v="8"/>
    <s v="Brazil"/>
    <x v="2"/>
    <n v="40700"/>
    <s v="Revenues - Third Parties"/>
    <m/>
    <s v="Freight - Shipments"/>
    <n v="2026"/>
    <n v="6"/>
    <s v="USD"/>
    <n v="-3580.3970320799995"/>
    <m/>
    <n v="-3580.3970320799995"/>
    <x v="5"/>
    <s v="Not Applicable"/>
    <m/>
  </r>
  <r>
    <s v="MERCK"/>
    <s v="MK-2870-023"/>
    <x v="2"/>
    <s v="Brazil"/>
    <x v="2"/>
    <n v="40700"/>
    <s v="Revenues - Third Parties"/>
    <m/>
    <s v="Freight - Shipments"/>
    <n v="2026"/>
    <n v="6"/>
    <s v="USD"/>
    <n v="-3387.1913249599997"/>
    <m/>
    <n v="-3387.1913249599997"/>
    <x v="5"/>
    <s v="Not Applicable"/>
    <m/>
  </r>
  <r>
    <s v="MERCK"/>
    <s v="MK-3475-06C"/>
    <x v="2"/>
    <s v="Brazil"/>
    <x v="2"/>
    <n v="40700"/>
    <s v="Revenues - Third Parties"/>
    <m/>
    <s v="Freight - Shipments"/>
    <n v="2026"/>
    <n v="6"/>
    <s v="USD"/>
    <n v="-3215.7723224799993"/>
    <m/>
    <n v="-3215.7723224799993"/>
    <x v="5"/>
    <s v="Not Applicable"/>
    <m/>
  </r>
  <r>
    <s v="MERCK"/>
    <s v="MK-1084-004"/>
    <x v="2"/>
    <s v="Brazil"/>
    <x v="2"/>
    <n v="40700"/>
    <s v="Revenues - Third Parties"/>
    <m/>
    <s v="Freight - Shipments"/>
    <n v="2026"/>
    <n v="6"/>
    <s v="USD"/>
    <n v="-1646.5698695199999"/>
    <m/>
    <n v="-1646.5698695199999"/>
    <x v="5"/>
    <s v="Not Applicable"/>
    <m/>
  </r>
  <r>
    <s v="MERCK"/>
    <s v="MK-2870-010"/>
    <x v="2"/>
    <s v="Brazil"/>
    <x v="2"/>
    <n v="40700"/>
    <s v="Revenues - Third Parties"/>
    <m/>
    <s v="Freight - Shipments"/>
    <n v="2026"/>
    <n v="6"/>
    <s v="USD"/>
    <n v="-520.57775439999989"/>
    <m/>
    <n v="-520.57775439999989"/>
    <x v="5"/>
    <s v="Not Applicable"/>
    <m/>
  </r>
  <r>
    <s v="MERCK"/>
    <s v="MK-7240-008"/>
    <x v="2"/>
    <s v="Brazil"/>
    <x v="2"/>
    <n v="40700"/>
    <s v="Revenues - Third Parties"/>
    <m/>
    <s v="Freight - Shipments"/>
    <n v="2026"/>
    <n v="6"/>
    <s v="USD"/>
    <n v="-45.373289599999993"/>
    <m/>
    <n v="-45.373289599999993"/>
    <x v="5"/>
    <s v="Not Applicable"/>
    <m/>
  </r>
  <r>
    <s v="MERCK"/>
    <s v="MK-2870-020"/>
    <x v="2"/>
    <s v="Brazil"/>
    <x v="2"/>
    <n v="40700"/>
    <s v="Revenues - Third Parties"/>
    <m/>
    <s v="Freight - Shipments"/>
    <n v="2026"/>
    <n v="6"/>
    <s v="USD"/>
    <n v="-287.90873056000004"/>
    <m/>
    <n v="-287.90873056000004"/>
    <x v="5"/>
    <s v="Not Applicable"/>
    <m/>
  </r>
  <r>
    <s v="J &amp; J"/>
    <s v="CNTO1959ISD3001"/>
    <x v="1"/>
    <s v="Brazil"/>
    <x v="2"/>
    <n v="40700"/>
    <s v="Revenues - Third Parties"/>
    <m/>
    <s v="Freight - Shipments"/>
    <n v="2026"/>
    <n v="6"/>
    <s v="USD"/>
    <n v="-112.35611791999997"/>
    <m/>
    <n v="-112.35611791999997"/>
    <x v="5"/>
    <s v="Not Applicable"/>
    <m/>
  </r>
  <r>
    <s v="MERCK"/>
    <s v="V940-009"/>
    <x v="2"/>
    <s v="Brazil"/>
    <x v="2"/>
    <n v="40700"/>
    <s v="Revenues - Third Parties"/>
    <m/>
    <s v="Freight - Shipments"/>
    <n v="2026"/>
    <n v="6"/>
    <s v="USD"/>
    <n v="-5891.1133326399995"/>
    <m/>
    <n v="-5891.1133326399995"/>
    <x v="5"/>
    <s v="Not Applicable"/>
    <m/>
  </r>
  <r>
    <s v="J &amp; J"/>
    <s v="42847922MDD3003"/>
    <x v="1"/>
    <s v="Brazil"/>
    <x v="2"/>
    <n v="40700"/>
    <s v="Revenues - Third Parties"/>
    <m/>
    <s v="Freight - Shipments"/>
    <n v="2026"/>
    <n v="6"/>
    <s v="USD"/>
    <n v="-489.66386919999991"/>
    <m/>
    <n v="-489.66386919999991"/>
    <x v="5"/>
    <s v="Not Applicable"/>
    <m/>
  </r>
  <r>
    <s v="J &amp; J"/>
    <s v="TMC207LEP3001"/>
    <x v="1"/>
    <s v="Brazil"/>
    <x v="2"/>
    <n v="40700"/>
    <s v="Revenues - Third Parties"/>
    <m/>
    <s v="Freight - Shipments"/>
    <n v="2026"/>
    <n v="6"/>
    <s v="USD"/>
    <n v="-452.22463392000003"/>
    <m/>
    <n v="-452.22463392000003"/>
    <x v="5"/>
    <s v="Not Applicable"/>
    <m/>
  </r>
  <r>
    <s v="MERCK"/>
    <s v="MK-1084-007"/>
    <x v="2"/>
    <s v="Brazil"/>
    <x v="2"/>
    <n v="40700"/>
    <s v="Revenues - Third Parties"/>
    <m/>
    <s v="Freight - Shipments"/>
    <n v="2026"/>
    <n v="6"/>
    <s v="USD"/>
    <n v="-44.550173599999994"/>
    <m/>
    <n v="-44.550173599999994"/>
    <x v="5"/>
    <s v="Not Applicable"/>
    <m/>
  </r>
  <r>
    <s v="ASTRAZENECA"/>
    <s v="D5241C00006"/>
    <x v="9"/>
    <s v="Brazil"/>
    <x v="2"/>
    <n v="40700"/>
    <s v="Revenues - Third Parties"/>
    <m/>
    <s v="Freight - Shipments"/>
    <n v="2026"/>
    <n v="6"/>
    <s v="USD"/>
    <n v="-1168.30262928"/>
    <m/>
    <n v="-1168.30262928"/>
    <x v="5"/>
    <s v="Not Applicable"/>
    <m/>
  </r>
  <r>
    <s v="DAIICHI"/>
    <s v="DS8201-724 (DG-05)"/>
    <x v="39"/>
    <s v="Brazil"/>
    <x v="2"/>
    <n v="40700"/>
    <s v="Revenues - Third Parties"/>
    <m/>
    <s v="Freight - Shipments"/>
    <n v="2026"/>
    <n v="6"/>
    <s v="USD"/>
    <n v="-2010.36832744"/>
    <m/>
    <n v="-2010.36832744"/>
    <x v="5"/>
    <s v="Not Applicable"/>
    <m/>
  </r>
  <r>
    <s v="REGENERON"/>
    <s v="R2810-ONC-2268"/>
    <x v="59"/>
    <s v="Brazil"/>
    <x v="2"/>
    <n v="40700"/>
    <s v="Revenues - Third Parties"/>
    <m/>
    <s v="Freight - Shipments"/>
    <n v="2026"/>
    <n v="6"/>
    <s v="USD"/>
    <n v="-91.424669999999992"/>
    <m/>
    <n v="-91.424669999999992"/>
    <x v="5"/>
    <s v="Not Applicable"/>
    <m/>
  </r>
  <r>
    <s v="OTH CUST"/>
    <s v="LP352-302 (CAM)"/>
    <x v="60"/>
    <s v="Brazil"/>
    <x v="2"/>
    <n v="40700"/>
    <s v="Revenues - Third Parties"/>
    <m/>
    <s v="Freight - Shipments"/>
    <n v="2026"/>
    <n v="6"/>
    <s v="USD"/>
    <n v="-17.595868319999997"/>
    <m/>
    <n v="-17.595868319999997"/>
    <x v="5"/>
    <s v="Not Applicable"/>
    <m/>
  </r>
  <r>
    <s v="J &amp; J"/>
    <s v="61186372COR3001"/>
    <x v="1"/>
    <s v="Brazil"/>
    <x v="2"/>
    <n v="40700"/>
    <s v="Revenues - Third Parties"/>
    <m/>
    <s v="Freight - Shipments"/>
    <n v="2026"/>
    <n v="6"/>
    <s v="USD"/>
    <n v="-142.11999247999998"/>
    <m/>
    <n v="-142.11999247999998"/>
    <x v="5"/>
    <s v="Not Applicable"/>
    <m/>
  </r>
  <r>
    <s v="ASTRAZENECA"/>
    <s v="D9181C00002"/>
    <x v="9"/>
    <s v="Brazil"/>
    <x v="2"/>
    <n v="40700"/>
    <s v="Revenues - Third Parties"/>
    <m/>
    <s v="Freight - Shipments"/>
    <n v="2026"/>
    <n v="6"/>
    <s v="USD"/>
    <n v="-926.70710839999992"/>
    <m/>
    <n v="-926.70710839999992"/>
    <x v="5"/>
    <s v="Not Applicable"/>
    <m/>
  </r>
  <r>
    <s v="J &amp; J"/>
    <s v="80202135SJS3001"/>
    <x v="1"/>
    <s v="Brazil"/>
    <x v="2"/>
    <n v="40700"/>
    <s v="Revenues - Third Parties"/>
    <m/>
    <s v="Freight - Shipments"/>
    <n v="2026"/>
    <n v="6"/>
    <s v="USD"/>
    <n v="-2282.4308991199996"/>
    <m/>
    <n v="-2282.4308991199996"/>
    <x v="5"/>
    <s v="Not Applicable"/>
    <m/>
  </r>
  <r>
    <s v="J &amp; J"/>
    <s v="61186372COR3002"/>
    <x v="1"/>
    <s v="Brazil"/>
    <x v="2"/>
    <n v="40700"/>
    <s v="Revenues - Third Parties"/>
    <m/>
    <s v="Freight - Shipments"/>
    <n v="2026"/>
    <n v="6"/>
    <s v="USD"/>
    <n v="-421.56473879999999"/>
    <m/>
    <n v="-421.56473879999999"/>
    <x v="5"/>
    <s v="Not Applicable"/>
    <m/>
  </r>
  <r>
    <s v="MERCK"/>
    <s v="MK-2400-01A"/>
    <x v="2"/>
    <s v="Brazil"/>
    <x v="2"/>
    <n v="40700"/>
    <s v="Revenues - Third Parties"/>
    <m/>
    <s v="Freight - Shipments"/>
    <n v="2026"/>
    <n v="6"/>
    <s v="USD"/>
    <n v="-1408.2189935199999"/>
    <m/>
    <n v="-1408.2189935199999"/>
    <x v="5"/>
    <s v="Not Applicable"/>
    <m/>
  </r>
  <r>
    <s v="J &amp; J"/>
    <s v="77242113PSA3002"/>
    <x v="1"/>
    <s v="Brazil"/>
    <x v="2"/>
    <n v="40700"/>
    <s v="Revenues - Third Parties"/>
    <m/>
    <s v="Freight - Shipments"/>
    <n v="2026"/>
    <n v="6"/>
    <s v="USD"/>
    <n v="-26.971551519999998"/>
    <m/>
    <n v="-26.971551519999998"/>
    <x v="5"/>
    <s v="Not Applicable"/>
    <m/>
  </r>
  <r>
    <s v="ASTRAZENECA"/>
    <s v="D6973C00001"/>
    <x v="9"/>
    <s v="Brazil"/>
    <x v="2"/>
    <n v="40700"/>
    <s v="Revenues - Third Parties"/>
    <m/>
    <s v="Freight - Shipments"/>
    <n v="2026"/>
    <n v="6"/>
    <s v="USD"/>
    <n v="-7585.6692971199991"/>
    <m/>
    <n v="-7585.6692971199991"/>
    <x v="5"/>
    <s v="Not Applicable"/>
    <m/>
  </r>
  <r>
    <s v="OTH CUST"/>
    <s v="LP352-301 (CAM)"/>
    <x v="60"/>
    <s v="Brazil"/>
    <x v="2"/>
    <n v="40700"/>
    <s v="Revenues - Third Parties"/>
    <m/>
    <s v="Freight - Shipments"/>
    <n v="2026"/>
    <n v="6"/>
    <s v="USD"/>
    <n v="-43.26376088"/>
    <m/>
    <n v="-43.26376088"/>
    <x v="5"/>
    <s v="Not Applicable"/>
    <m/>
  </r>
  <r>
    <s v="MERCK"/>
    <s v="MK-2870-011"/>
    <x v="2"/>
    <s v="Brazil"/>
    <x v="2"/>
    <n v="40700"/>
    <s v="Revenues - Third Parties"/>
    <m/>
    <s v="Freight - Shipments"/>
    <n v="2026"/>
    <n v="6"/>
    <s v="USD"/>
    <n v="-359.11375199999998"/>
    <m/>
    <n v="-359.11375199999998"/>
    <x v="5"/>
    <s v="Not Applicable"/>
    <m/>
  </r>
  <r>
    <s v="OTH CUST"/>
    <s v="LP352-303 (CAM)"/>
    <x v="60"/>
    <s v="Brazil"/>
    <x v="2"/>
    <n v="40700"/>
    <s v="Revenues - Third Parties"/>
    <m/>
    <s v="Freight - Shipments"/>
    <n v="2026"/>
    <n v="6"/>
    <s v="USD"/>
    <n v="-49.938055759999997"/>
    <m/>
    <n v="-49.938055759999997"/>
    <x v="5"/>
    <s v="Not Applicable"/>
    <m/>
  </r>
  <r>
    <s v="MERCK"/>
    <s v="MK-2870-022"/>
    <x v="2"/>
    <s v="Brazil"/>
    <x v="2"/>
    <n v="40700"/>
    <s v="Revenues - Third Parties"/>
    <m/>
    <s v="Freight - Shipments"/>
    <n v="2026"/>
    <n v="6"/>
    <s v="USD"/>
    <n v="-283.28595431999997"/>
    <m/>
    <n v="-283.28595431999997"/>
    <x v="5"/>
    <s v="Not Applicable"/>
    <m/>
  </r>
  <r>
    <s v="MERCK"/>
    <s v="MK-5684-015"/>
    <x v="2"/>
    <s v="Brazil"/>
    <x v="2"/>
    <n v="40700"/>
    <s v="Revenues - Third Parties"/>
    <m/>
    <s v="Freight - Shipments"/>
    <n v="2026"/>
    <n v="6"/>
    <s v="USD"/>
    <n v="-37.693225359999992"/>
    <m/>
    <n v="-37.693225359999992"/>
    <x v="5"/>
    <s v="Not Applicable"/>
    <m/>
  </r>
  <r>
    <s v="ELI LILLY"/>
    <s v="J5P-MC-GZ01"/>
    <x v="8"/>
    <s v="Brazil"/>
    <x v="2"/>
    <n v="40700"/>
    <s v="Revenues - Third Parties"/>
    <m/>
    <s v="Freight - Shipments"/>
    <n v="2026"/>
    <n v="6"/>
    <s v="USD"/>
    <n v="-141.35488655999998"/>
    <m/>
    <n v="-141.35488655999998"/>
    <x v="5"/>
    <s v="Not Applicable"/>
    <m/>
  </r>
  <r>
    <s v="MERCK"/>
    <s v="MK-2400-001"/>
    <x v="2"/>
    <s v="Brazil"/>
    <x v="2"/>
    <n v="40700"/>
    <s v="Revenues - Third Parties"/>
    <m/>
    <s v="Freight - Shipments"/>
    <n v="2026"/>
    <n v="6"/>
    <s v="USD"/>
    <n v="-431.07290447999998"/>
    <m/>
    <n v="-431.07290447999998"/>
    <x v="5"/>
    <s v="Not Applicable"/>
    <m/>
  </r>
  <r>
    <s v="MERCK"/>
    <s v="MK-2870-033"/>
    <x v="2"/>
    <s v="Brazil"/>
    <x v="2"/>
    <n v="40700"/>
    <s v="Revenues - Third Parties"/>
    <m/>
    <s v="Freight - Shipments"/>
    <n v="2026"/>
    <n v="6"/>
    <s v="USD"/>
    <n v="-9571.6216522399991"/>
    <m/>
    <n v="-9571.6216522399991"/>
    <x v="5"/>
    <s v="Not Applicable"/>
    <m/>
  </r>
  <r>
    <s v="MERCK"/>
    <s v="MK-2870-031"/>
    <x v="2"/>
    <s v="Brazil"/>
    <x v="2"/>
    <n v="40700"/>
    <s v="Revenues - Third Parties"/>
    <m/>
    <s v="Freight - Shipments"/>
    <n v="2026"/>
    <n v="6"/>
    <s v="USD"/>
    <n v="-174.55625032"/>
    <m/>
    <n v="-174.55625032"/>
    <x v="5"/>
    <s v="Not Applicable"/>
    <m/>
  </r>
  <r>
    <s v="DAIICHI"/>
    <s v="DS8201-793"/>
    <x v="39"/>
    <s v="Brazil"/>
    <x v="2"/>
    <n v="40700"/>
    <s v="Revenues - Third Parties"/>
    <m/>
    <s v="Freight - Shipments"/>
    <n v="2026"/>
    <n v="6"/>
    <s v="USD"/>
    <n v="-4714.8844882399999"/>
    <m/>
    <n v="-4714.8844882399999"/>
    <x v="5"/>
    <s v="Not Applicable"/>
    <m/>
  </r>
  <r>
    <s v="ELI LILLY"/>
    <s v="J3M-MC-JZQH"/>
    <x v="8"/>
    <s v="Brazil"/>
    <x v="2"/>
    <n v="40700"/>
    <s v="Revenues - Third Parties"/>
    <m/>
    <s v="Freight - Shipments"/>
    <n v="2026"/>
    <n v="6"/>
    <s v="USD"/>
    <n v="-471.14297527999997"/>
    <m/>
    <n v="-471.14297527999997"/>
    <x v="5"/>
    <s v="Not Applicable"/>
    <m/>
  </r>
  <r>
    <s v="J &amp; J"/>
    <s v="75276617AML3001"/>
    <x v="1"/>
    <s v="Brazil"/>
    <x v="2"/>
    <n v="40700"/>
    <s v="Revenues - Third Parties"/>
    <m/>
    <s v="Freight - Shipments"/>
    <n v="2026"/>
    <n v="6"/>
    <s v="USD"/>
    <n v="-184.69625551999999"/>
    <m/>
    <n v="-184.69625551999999"/>
    <x v="5"/>
    <s v="Not Applicable"/>
    <m/>
  </r>
  <r>
    <s v="MERCK"/>
    <s v="MK-2870-032"/>
    <x v="2"/>
    <s v="Brazil"/>
    <x v="2"/>
    <n v="40700"/>
    <s v="Revenues - Third Parties"/>
    <m/>
    <s v="Freight - Shipments"/>
    <n v="2026"/>
    <n v="6"/>
    <s v="USD"/>
    <n v="-17459.100149359998"/>
    <m/>
    <n v="-17459.100149359998"/>
    <x v="5"/>
    <s v="Not Applicable"/>
    <m/>
  </r>
  <r>
    <s v="J &amp; J"/>
    <s v="54767414MMY3030"/>
    <x v="1"/>
    <s v="Brazil"/>
    <x v="2"/>
    <n v="40700"/>
    <s v="Revenues - Third Parties"/>
    <m/>
    <s v="Freight - Shipments"/>
    <n v="2026"/>
    <n v="6"/>
    <s v="USD"/>
    <n v="-1652.8435812799999"/>
    <m/>
    <n v="-1652.8435812799999"/>
    <x v="5"/>
    <s v="Not Applicable"/>
    <m/>
  </r>
  <r>
    <s v="ELI LILLY"/>
    <s v="I8F-MC-GPJA"/>
    <x v="8"/>
    <s v="Brazil"/>
    <x v="2"/>
    <n v="40700"/>
    <s v="Revenues - Third Parties"/>
    <m/>
    <s v="Freight - Shipments"/>
    <n v="2026"/>
    <n v="6"/>
    <s v="USD"/>
    <n v="-1023.4883037599998"/>
    <m/>
    <n v="-1023.4883037599998"/>
    <x v="5"/>
    <s v="Not Applicable"/>
    <m/>
  </r>
  <r>
    <s v="ELI LILLY"/>
    <s v="I8F-MC-GPJD"/>
    <x v="8"/>
    <s v="Brazil"/>
    <x v="2"/>
    <n v="40700"/>
    <s v="Revenues - Third Parties"/>
    <m/>
    <s v="Freight - Shipments"/>
    <n v="2026"/>
    <n v="6"/>
    <s v="USD"/>
    <n v="-208.75711207999998"/>
    <m/>
    <n v="-208.75711207999998"/>
    <x v="5"/>
    <s v="Not Applicable"/>
    <m/>
  </r>
  <r>
    <s v="MERCK"/>
    <s v="A011-12 (MK-7962-004)"/>
    <x v="2"/>
    <s v="Brazil"/>
    <x v="2"/>
    <n v="40700"/>
    <s v="Revenues - Third Parties"/>
    <m/>
    <s v="Freight - Shipments"/>
    <n v="2026"/>
    <n v="6"/>
    <s v="USD"/>
    <n v="-7927.3682663199988"/>
    <m/>
    <n v="-7927.3682663199988"/>
    <x v="5"/>
    <s v="Not Applicable"/>
    <m/>
  </r>
  <r>
    <s v="PFIZER"/>
    <s v="C2321008"/>
    <x v="3"/>
    <s v="Brazil"/>
    <x v="2"/>
    <n v="40700"/>
    <s v="Revenues - Third Parties"/>
    <m/>
    <s v="Freight - Shipments"/>
    <n v="2026"/>
    <n v="6"/>
    <s v="USD"/>
    <n v="-13760.256724880002"/>
    <m/>
    <n v="-13760.256724880002"/>
    <x v="5"/>
    <s v="Not Applicable"/>
    <m/>
  </r>
  <r>
    <s v="IQVIA"/>
    <s v="20220196 Ancillaries"/>
    <x v="18"/>
    <s v="Brazil"/>
    <x v="2"/>
    <n v="40700"/>
    <s v="Revenues - Third Parties"/>
    <m/>
    <s v="Freight - Shipments"/>
    <n v="2026"/>
    <n v="6"/>
    <s v="USD"/>
    <n v="-513.23947927999995"/>
    <m/>
    <n v="-513.23947927999995"/>
    <x v="5"/>
    <s v="Not Applicable"/>
    <m/>
  </r>
  <r>
    <s v="IQVIA"/>
    <s v="20230227 Ancillaries"/>
    <x v="18"/>
    <s v="Brazil"/>
    <x v="2"/>
    <n v="40700"/>
    <s v="Revenues - Third Parties"/>
    <m/>
    <s v="Freight - Shipments"/>
    <n v="2026"/>
    <n v="6"/>
    <s v="USD"/>
    <n v="-10.885513119999999"/>
    <m/>
    <n v="-10.885513119999999"/>
    <x v="5"/>
    <s v="Not Applicable"/>
    <m/>
  </r>
  <r>
    <s v="MERCK"/>
    <s v="MK-6482-033"/>
    <x v="2"/>
    <s v="Brazil"/>
    <x v="2"/>
    <n v="40700"/>
    <s v="Revenues - Third Parties"/>
    <m/>
    <s v="Freight - Shipments"/>
    <n v="2026"/>
    <n v="6"/>
    <s v="USD"/>
    <n v="-2057.9264020799997"/>
    <m/>
    <n v="-2057.9264020799997"/>
    <x v="5"/>
    <s v="Not Applicable"/>
    <m/>
  </r>
  <r>
    <s v="J &amp; J"/>
    <s v="78278343PCR3001"/>
    <x v="1"/>
    <s v="Brazil"/>
    <x v="2"/>
    <n v="40700"/>
    <s v="Revenues - Third Parties"/>
    <m/>
    <s v="Freight - Shipments"/>
    <n v="2026"/>
    <n v="6"/>
    <s v="USD"/>
    <n v="-26.735591600000006"/>
    <m/>
    <n v="-26.735591600000006"/>
    <x v="5"/>
    <s v="Not Applicable"/>
    <m/>
  </r>
  <r>
    <s v="MERCK"/>
    <s v="MK-8527-011"/>
    <x v="2"/>
    <s v="Brazil"/>
    <x v="2"/>
    <n v="40700"/>
    <s v="Revenues - Third Parties"/>
    <m/>
    <s v="Freight - Shipments"/>
    <n v="2026"/>
    <n v="6"/>
    <s v="USD"/>
    <n v="-1183.2276821599999"/>
    <m/>
    <n v="-1183.2276821599999"/>
    <x v="5"/>
    <s v="Not Applicable"/>
    <m/>
  </r>
  <r>
    <s v="J &amp; J"/>
    <s v="54135419SUI3003"/>
    <x v="1"/>
    <s v="Brazil"/>
    <x v="2"/>
    <n v="40700"/>
    <s v="Revenues - Third Parties"/>
    <m/>
    <s v="Freight - Shipments"/>
    <n v="2026"/>
    <n v="6"/>
    <s v="USD"/>
    <n v="-1558.6461862400001"/>
    <m/>
    <n v="-1558.6461862400001"/>
    <x v="5"/>
    <s v="Not Applicable"/>
    <m/>
  </r>
  <r>
    <s v="PFIZER"/>
    <s v="C4921003"/>
    <x v="3"/>
    <s v="Brazil"/>
    <x v="2"/>
    <n v="40700"/>
    <s v="Revenues - Third Parties"/>
    <m/>
    <s v="Freight - Shipments"/>
    <n v="2026"/>
    <n v="6"/>
    <s v="USD"/>
    <n v="-60.889418159999984"/>
    <m/>
    <n v="-60.889418159999984"/>
    <x v="5"/>
    <s v="Not Applicable"/>
    <m/>
  </r>
  <r>
    <s v="PFIZER"/>
    <s v="C5731006"/>
    <x v="3"/>
    <s v="Brazil"/>
    <x v="2"/>
    <n v="40700"/>
    <s v="Revenues - Third Parties"/>
    <m/>
    <s v="Freight - Shipments"/>
    <n v="2026"/>
    <n v="6"/>
    <s v="USD"/>
    <n v="-523.26503215999992"/>
    <m/>
    <n v="-523.26503215999992"/>
    <x v="5"/>
    <s v="Not Applicable"/>
    <m/>
  </r>
  <r>
    <s v="ASTRAZENECA"/>
    <s v="D9180C00008 Post Trial"/>
    <x v="9"/>
    <s v="Brazil"/>
    <x v="2"/>
    <n v="40700"/>
    <s v="Revenues - Third Parties"/>
    <m/>
    <s v="Freight - Shipments"/>
    <n v="2026"/>
    <n v="6"/>
    <s v="USD"/>
    <n v="-34.643776559999999"/>
    <m/>
    <n v="-34.643776559999999"/>
    <x v="5"/>
    <s v="Not Applicable"/>
    <m/>
  </r>
  <r>
    <s v="J &amp; J"/>
    <s v="61186372HNC3001"/>
    <x v="1"/>
    <s v="Brazil"/>
    <x v="2"/>
    <n v="40700"/>
    <s v="Revenues - Third Parties"/>
    <m/>
    <s v="Freight - Shipments"/>
    <n v="2026"/>
    <n v="6"/>
    <s v="USD"/>
    <n v="-7577.6160869599989"/>
    <m/>
    <n v="-7577.6160869599989"/>
    <x v="5"/>
    <s v="Not Applicable"/>
    <m/>
  </r>
  <r>
    <s v="MERCK"/>
    <s v="MK-7240-013"/>
    <x v="2"/>
    <s v="Brazil"/>
    <x v="2"/>
    <n v="40700"/>
    <s v="Revenues - Third Parties"/>
    <m/>
    <s v="Freight - Shipments"/>
    <n v="2026"/>
    <n v="6"/>
    <s v="USD"/>
    <n v="-45.776224479999996"/>
    <m/>
    <n v="-45.776224479999996"/>
    <x v="5"/>
    <s v="Not Applicable"/>
    <m/>
  </r>
  <r>
    <s v="ELI LILLY"/>
    <s v="J2S-MC-GZMR"/>
    <x v="8"/>
    <s v="Brazil"/>
    <x v="2"/>
    <n v="40700"/>
    <s v="Revenues - Third Parties"/>
    <m/>
    <s v="Freight - Shipments"/>
    <n v="2026"/>
    <n v="6"/>
    <s v="USD"/>
    <n v="-96.96541655999998"/>
    <m/>
    <n v="-96.96541655999998"/>
    <x v="5"/>
    <s v="Not Applicable"/>
    <m/>
  </r>
  <r>
    <s v="MERCK"/>
    <s v="MK-7962-038"/>
    <x v="2"/>
    <s v="Brazil"/>
    <x v="2"/>
    <n v="40700"/>
    <s v="Revenues - Third Parties"/>
    <m/>
    <s v="Freight - Shipments"/>
    <n v="2026"/>
    <n v="6"/>
    <s v="USD"/>
    <n v="-2571.3900824800003"/>
    <m/>
    <n v="-2571.3900824800003"/>
    <x v="5"/>
    <s v="Not Applicable"/>
    <m/>
  </r>
  <r>
    <s v="J &amp; J"/>
    <s v="77242113UCO3001"/>
    <x v="1"/>
    <s v="Brazil"/>
    <x v="2"/>
    <n v="40700"/>
    <s v="Revenues - Third Parties"/>
    <m/>
    <s v="Freight - Shipments"/>
    <n v="2026"/>
    <n v="6"/>
    <s v="USD"/>
    <n v="-1384.9765494399999"/>
    <m/>
    <n v="-1384.9765494399999"/>
    <x v="5"/>
    <s v="Not Applicable"/>
    <m/>
  </r>
  <r>
    <s v="J &amp; J"/>
    <s v="77242113CRD3001"/>
    <x v="1"/>
    <s v="Brazil"/>
    <x v="2"/>
    <n v="40700"/>
    <s v="Revenues - Third Parties"/>
    <m/>
    <s v="Freight - Shipments"/>
    <n v="2026"/>
    <n v="6"/>
    <s v="USD"/>
    <n v="-930.18379360000006"/>
    <m/>
    <n v="-930.18379360000006"/>
    <x v="5"/>
    <s v="Not Applicable"/>
    <m/>
  </r>
  <r>
    <s v="MERCK"/>
    <s v="MK-2870-021"/>
    <x v="2"/>
    <s v="Brazil"/>
    <x v="2"/>
    <n v="40700"/>
    <s v="Revenues - Third Parties"/>
    <m/>
    <s v="Freight - Shipments"/>
    <n v="2026"/>
    <n v="6"/>
    <s v="USD"/>
    <n v="-503.60431855999997"/>
    <m/>
    <n v="-503.60431855999997"/>
    <x v="5"/>
    <s v="Not Applicable"/>
    <m/>
  </r>
  <r>
    <s v="MERCK"/>
    <s v="MK-0616-037"/>
    <x v="2"/>
    <s v="Brazil"/>
    <x v="2"/>
    <n v="40700"/>
    <s v="Revenues - Third Parties"/>
    <m/>
    <s v="Freight - Shipments"/>
    <n v="2026"/>
    <n v="6"/>
    <s v="USD"/>
    <n v="-228.14658935999998"/>
    <m/>
    <n v="-228.14658935999998"/>
    <x v="5"/>
    <s v="Not Applicable"/>
    <m/>
  </r>
  <r>
    <s v="MERCK"/>
    <s v="MK-2870-036"/>
    <x v="2"/>
    <s v="Brazil"/>
    <x v="2"/>
    <n v="40700"/>
    <s v="Revenues - Third Parties"/>
    <m/>
    <s v="Freight - Shipments"/>
    <n v="2026"/>
    <n v="6"/>
    <s v="USD"/>
    <n v="-5623.6476678399986"/>
    <m/>
    <n v="-5623.6476678399986"/>
    <x v="5"/>
    <s v="Not Applicable"/>
    <m/>
  </r>
  <r>
    <s v="J &amp; J"/>
    <s v="78278343PCR3003"/>
    <x v="1"/>
    <s v="Brazil"/>
    <x v="2"/>
    <n v="40700"/>
    <s v="Revenues - Third Parties"/>
    <m/>
    <s v="Freight - Shipments"/>
    <n v="2026"/>
    <n v="6"/>
    <s v="USD"/>
    <n v="-4.0387558399999994"/>
    <m/>
    <n v="-4.0387558399999994"/>
    <x v="5"/>
    <s v="Not Applicable"/>
    <m/>
  </r>
  <r>
    <s v="ELI LILLY"/>
    <s v="J2O-MC-EKBG"/>
    <x v="8"/>
    <s v="Brazil"/>
    <x v="2"/>
    <n v="40700"/>
    <s v="Revenues - Third Parties"/>
    <m/>
    <s v="Freight - Shipments"/>
    <n v="2026"/>
    <n v="6"/>
    <s v="USD"/>
    <n v="-5674.1007590399995"/>
    <m/>
    <n v="-5674.1007590399995"/>
    <x v="5"/>
    <s v="Not Applicable"/>
    <m/>
  </r>
  <r>
    <s v="ELI LILLY"/>
    <s v="J6E-MC-KWAN"/>
    <x v="8"/>
    <s v="Brazil"/>
    <x v="2"/>
    <n v="40700"/>
    <s v="Revenues - Third Parties"/>
    <m/>
    <s v="Freight - Shipments"/>
    <n v="2026"/>
    <n v="6"/>
    <s v="USD"/>
    <n v="-588.07091463999996"/>
    <m/>
    <n v="-588.07091463999996"/>
    <x v="5"/>
    <s v="Not Applicable"/>
    <m/>
  </r>
  <r>
    <s v="ELI LILLY"/>
    <s v="I6T-MC-AMCD"/>
    <x v="8"/>
    <s v="Brazil"/>
    <x v="2"/>
    <n v="40700"/>
    <s v="Revenues - Third Parties"/>
    <m/>
    <s v="Freight - Shipments"/>
    <n v="2026"/>
    <n v="6"/>
    <s v="USD"/>
    <n v="-267.10192591999999"/>
    <m/>
    <n v="-267.10192591999999"/>
    <x v="5"/>
    <s v="Not Applicable"/>
    <m/>
  </r>
  <r>
    <s v="ELI LILLY"/>
    <s v="I6T-MC-AMCE"/>
    <x v="8"/>
    <s v="Brazil"/>
    <x v="2"/>
    <n v="40700"/>
    <s v="Revenues - Third Parties"/>
    <m/>
    <s v="Freight - Shipments"/>
    <n v="2026"/>
    <n v="6"/>
    <s v="USD"/>
    <n v="-435.79837423999999"/>
    <m/>
    <n v="-435.79837423999999"/>
    <x v="5"/>
    <s v="Not Applicable"/>
    <m/>
  </r>
  <r>
    <s v="ELI LILLY"/>
    <s v="J2S-MC-GZMH"/>
    <x v="8"/>
    <s v="Brazil"/>
    <x v="2"/>
    <n v="40700"/>
    <s v="Revenues - Third Parties"/>
    <m/>
    <s v="Freight - Shipments"/>
    <n v="2026"/>
    <n v="6"/>
    <s v="USD"/>
    <n v="-265.20091991999999"/>
    <m/>
    <n v="-265.20091991999999"/>
    <x v="5"/>
    <s v="Not Applicable"/>
    <m/>
  </r>
  <r>
    <s v="ELI LILLY"/>
    <s v="J2A-MC-GZPW"/>
    <x v="8"/>
    <s v="Brazil"/>
    <x v="2"/>
    <n v="40700"/>
    <s v="Revenues - Third Parties"/>
    <m/>
    <s v="Freight - Shipments"/>
    <n v="2026"/>
    <n v="6"/>
    <s v="USD"/>
    <n v="-2637.0214327200001"/>
    <m/>
    <n v="-2637.0214327200001"/>
    <x v="5"/>
    <s v="Not Applicable"/>
    <m/>
  </r>
  <r>
    <s v="ELI LILLY"/>
    <s v="J3R-MC-YDAL (eCOA)"/>
    <x v="8"/>
    <s v="Brazil"/>
    <x v="2"/>
    <n v="40700"/>
    <s v="Revenues - Third Parties"/>
    <m/>
    <s v="Freight - Shipments"/>
    <n v="2026"/>
    <n v="6"/>
    <s v="USD"/>
    <n v="-589.68500591999998"/>
    <m/>
    <n v="-589.68500591999998"/>
    <x v="5"/>
    <s v="Not Applicable"/>
    <m/>
  </r>
  <r>
    <s v="J &amp; J"/>
    <s v="80202135SLE3001"/>
    <x v="1"/>
    <s v="Brazil"/>
    <x v="2"/>
    <n v="40700"/>
    <s v="Revenues - Third Parties"/>
    <m/>
    <s v="Freight - Shipments"/>
    <n v="2026"/>
    <n v="6"/>
    <s v="USD"/>
    <n v="-800.08913391999988"/>
    <m/>
    <n v="-800.08913391999988"/>
    <x v="5"/>
    <s v="Not Applicable"/>
    <m/>
  </r>
  <r>
    <s v="ELI LILLY"/>
    <s v="N1T-MC-TZ01"/>
    <x v="8"/>
    <s v="Brazil"/>
    <x v="2"/>
    <n v="40700"/>
    <s v="Revenues - Third Parties"/>
    <m/>
    <s v="Freight - Shipments"/>
    <n v="2026"/>
    <n v="6"/>
    <s v="USD"/>
    <n v="-203.56912951999996"/>
    <m/>
    <n v="-203.56912951999996"/>
    <x v="5"/>
    <s v="Not Applicable"/>
    <m/>
  </r>
  <r>
    <s v="ELI LILLY"/>
    <s v="N1T-MC-RT01"/>
    <x v="8"/>
    <s v="Brazil"/>
    <x v="2"/>
    <n v="40700"/>
    <s v="Revenues - Third Parties"/>
    <m/>
    <s v="Freight - Shipments"/>
    <n v="2026"/>
    <n v="6"/>
    <s v="USD"/>
    <n v="-215.28951743999997"/>
    <m/>
    <n v="-215.28951743999997"/>
    <x v="5"/>
    <s v="Not Applicable"/>
    <m/>
  </r>
  <r>
    <s v="J &amp; J"/>
    <s v="95597528ADM2001"/>
    <x v="1"/>
    <s v="Brazil"/>
    <x v="2"/>
    <n v="40700"/>
    <s v="Revenues - Third Parties"/>
    <m/>
    <s v="Freight - Shipments"/>
    <n v="2026"/>
    <n v="6"/>
    <s v="USD"/>
    <n v="-136.09556727999998"/>
    <m/>
    <n v="-136.09556727999998"/>
    <x v="5"/>
    <s v="Not Applicable"/>
    <m/>
  </r>
  <r>
    <s v="ELI LILLY"/>
    <s v="I4V-MC-JAJJ"/>
    <x v="8"/>
    <s v="Brazil"/>
    <x v="2"/>
    <n v="40700"/>
    <s v="Revenues - Third Parties"/>
    <m/>
    <s v="Freight - Shipments"/>
    <n v="2026"/>
    <n v="6"/>
    <s v="USD"/>
    <n v="-161.82930912"/>
    <m/>
    <n v="-161.82930912"/>
    <x v="5"/>
    <s v="Not Applicable"/>
    <m/>
  </r>
  <r>
    <s v="ELI LILLY"/>
    <s v="I4V-MC-JAJK"/>
    <x v="8"/>
    <s v="Brazil"/>
    <x v="2"/>
    <n v="40700"/>
    <s v="Revenues - Third Parties"/>
    <m/>
    <s v="Freight - Shipments"/>
    <n v="2026"/>
    <n v="6"/>
    <s v="USD"/>
    <n v="-246.89090048"/>
    <m/>
    <n v="-246.89090048"/>
    <x v="5"/>
    <s v="Not Applicable"/>
    <m/>
  </r>
  <r>
    <s v="NOVARTIS"/>
    <s v="CLNP023A2002B"/>
    <x v="34"/>
    <s v="Brazil"/>
    <x v="2"/>
    <n v="40700"/>
    <s v="Revenues - Third Parties"/>
    <m/>
    <s v="Freight - Shipments"/>
    <n v="2026"/>
    <n v="6"/>
    <s v="USD"/>
    <n v="-3133.2122198399993"/>
    <m/>
    <n v="-3133.2122198399993"/>
    <x v="5"/>
    <s v="Not Applicable"/>
    <m/>
  </r>
  <r>
    <s v="NOVARTIS"/>
    <s v="CDRB436J12301"/>
    <x v="34"/>
    <s v="Brazil"/>
    <x v="2"/>
    <n v="40700"/>
    <s v="Revenues - Third Parties"/>
    <m/>
    <s v="Freight - Shipments"/>
    <n v="2026"/>
    <n v="6"/>
    <s v="USD"/>
    <n v="-1626.68260304"/>
    <m/>
    <n v="-1626.68260304"/>
    <x v="5"/>
    <s v="Not Applicable"/>
    <m/>
  </r>
  <r>
    <s v="NOVARTIS"/>
    <s v="CSEG101A2401B"/>
    <x v="34"/>
    <s v="Brazil"/>
    <x v="2"/>
    <n v="40700"/>
    <s v="Revenues - Third Parties"/>
    <m/>
    <s v="Freight - Shipments"/>
    <n v="2026"/>
    <n v="6"/>
    <s v="USD"/>
    <n v="-1029.6365883199999"/>
    <m/>
    <n v="-1029.6365883199999"/>
    <x v="5"/>
    <s v="Not Applicable"/>
    <m/>
  </r>
  <r>
    <s v="NOVARTIS"/>
    <s v="CLOU064C12302"/>
    <x v="34"/>
    <s v="Brazil"/>
    <x v="2"/>
    <n v="40700"/>
    <s v="Revenues - Third Parties"/>
    <m/>
    <s v="Freight - Shipments"/>
    <n v="2026"/>
    <n v="6"/>
    <s v="USD"/>
    <n v="-1948.9811200799993"/>
    <m/>
    <n v="-1948.9811200799993"/>
    <x v="5"/>
    <s v="Not Applicable"/>
    <m/>
  </r>
  <r>
    <s v="NOVARTIS"/>
    <s v="CKJX839B12302"/>
    <x v="34"/>
    <s v="Brazil"/>
    <x v="2"/>
    <n v="40700"/>
    <s v="Revenues - Third Parties"/>
    <m/>
    <s v="Freight - Shipments"/>
    <n v="2026"/>
    <n v="6"/>
    <s v="USD"/>
    <n v="-3837.8198977599991"/>
    <m/>
    <n v="-3837.8198977599991"/>
    <x v="5"/>
    <s v="Not Applicable"/>
    <m/>
  </r>
  <r>
    <s v="NOVARTIS"/>
    <s v="CVAY736K12301"/>
    <x v="34"/>
    <s v="Brazil"/>
    <x v="2"/>
    <n v="40700"/>
    <s v="Revenues - Third Parties"/>
    <m/>
    <s v="Freight - Shipments"/>
    <n v="2026"/>
    <n v="6"/>
    <s v="USD"/>
    <n v="-184.37641615999999"/>
    <m/>
    <n v="-184.37641615999999"/>
    <x v="5"/>
    <s v="Not Applicable"/>
    <m/>
  </r>
  <r>
    <s v="NOVARTIS"/>
    <s v="CAIN457I2401"/>
    <x v="34"/>
    <s v="Brazil"/>
    <x v="2"/>
    <n v="40700"/>
    <s v="Revenues - Third Parties"/>
    <m/>
    <s v="Freight - Shipments"/>
    <n v="2026"/>
    <n v="6"/>
    <s v="USD"/>
    <n v="-15.948068479999998"/>
    <m/>
    <n v="-15.948068479999998"/>
    <x v="5"/>
    <s v="Not Applicable"/>
    <m/>
  </r>
  <r>
    <s v="NOVARTIS"/>
    <s v="CKJX839C12001B"/>
    <x v="34"/>
    <s v="Brazil"/>
    <x v="2"/>
    <n v="40700"/>
    <s v="Revenues - Third Parties"/>
    <m/>
    <s v="Freight - Shipments"/>
    <n v="2026"/>
    <n v="6"/>
    <s v="USD"/>
    <n v="-46.020023599999995"/>
    <m/>
    <n v="-46.020023599999995"/>
    <x v="5"/>
    <s v="Not Applicable"/>
    <m/>
  </r>
  <r>
    <s v="NOVARTIS"/>
    <s v="CKJX839D12302"/>
    <x v="34"/>
    <s v="Brazil"/>
    <x v="2"/>
    <n v="40700"/>
    <s v="Revenues - Third Parties"/>
    <m/>
    <s v="Freight - Shipments"/>
    <n v="2026"/>
    <n v="6"/>
    <s v="USD"/>
    <n v="-2789.5667772799989"/>
    <m/>
    <n v="-2789.5667772799989"/>
    <x v="5"/>
    <s v="Not Applicable"/>
    <m/>
  </r>
  <r>
    <s v="NOVARTIS"/>
    <s v="CLNP023B12302"/>
    <x v="34"/>
    <s v="Brazil"/>
    <x v="2"/>
    <n v="40700"/>
    <s v="Revenues - Third Parties"/>
    <m/>
    <s v="Freight - Shipments"/>
    <n v="2026"/>
    <n v="6"/>
    <s v="USD"/>
    <n v="-71.248920959999992"/>
    <m/>
    <n v="-71.248920959999992"/>
    <x v="5"/>
    <s v="Not Applicable"/>
    <m/>
  </r>
  <r>
    <s v="NOVARTIS"/>
    <s v="CVAY736F12301"/>
    <x v="34"/>
    <s v="Brazil"/>
    <x v="2"/>
    <n v="40700"/>
    <s v="Revenues - Third Parties"/>
    <m/>
    <s v="Freight - Shipments"/>
    <n v="2026"/>
    <n v="6"/>
    <s v="USD"/>
    <n v="-301.5465868"/>
    <m/>
    <n v="-301.5465868"/>
    <x v="5"/>
    <s v="Not Applicable"/>
    <m/>
  </r>
  <r>
    <s v="BAYER"/>
    <s v="BAY 1841788-21492"/>
    <x v="29"/>
    <s v="Brazil"/>
    <x v="2"/>
    <n v="40700"/>
    <s v="Revenues - Third Parties"/>
    <m/>
    <s v="PassThrough - Freight"/>
    <n v="2026"/>
    <n v="6"/>
    <s v="USD"/>
    <n v="-5364.9540678399999"/>
    <m/>
    <n v="-5364.9540678399999"/>
    <x v="5"/>
    <s v="Not Applicable"/>
    <m/>
  </r>
  <r>
    <s v="BAYER"/>
    <s v="BAY 94-8862-20186"/>
    <x v="29"/>
    <s v="Brazil"/>
    <x v="2"/>
    <n v="40700"/>
    <s v="Revenues - Third Parties"/>
    <m/>
    <s v="PassThrough - Freight"/>
    <n v="2026"/>
    <n v="6"/>
    <s v="USD"/>
    <n v="-110.48490087999997"/>
    <m/>
    <n v="-110.48490087999997"/>
    <x v="5"/>
    <s v="Not Applicable"/>
    <m/>
  </r>
  <r>
    <s v="NOVARTIS"/>
    <s v="CLNP023B12001B"/>
    <x v="34"/>
    <s v="Brazil"/>
    <x v="2"/>
    <n v="40700"/>
    <s v="Revenues - Third Parties"/>
    <m/>
    <s v="Freight - Shipments"/>
    <n v="2026"/>
    <n v="6"/>
    <s v="USD"/>
    <n v="-52.403484159999998"/>
    <m/>
    <n v="-52.403484159999998"/>
    <x v="5"/>
    <s v="Not Applicable"/>
    <m/>
  </r>
  <r>
    <s v="NOVARTIS"/>
    <s v="CLOU064A2304"/>
    <x v="34"/>
    <s v="Brazil"/>
    <x v="2"/>
    <n v="40700"/>
    <s v="Revenues - Third Parties"/>
    <m/>
    <s v="Freight - Shipments"/>
    <n v="2026"/>
    <n v="6"/>
    <s v="USD"/>
    <n v="-173.69237047999999"/>
    <m/>
    <n v="-173.69237047999999"/>
    <x v="5"/>
    <s v="Not Applicable"/>
    <m/>
  </r>
  <r>
    <s v="NOVARTIS"/>
    <s v="CVAY736F12301E1"/>
    <x v="34"/>
    <s v="Brazil"/>
    <x v="2"/>
    <n v="40700"/>
    <s v="Revenues - Third Parties"/>
    <m/>
    <s v="Freight - Shipments"/>
    <n v="2026"/>
    <n v="6"/>
    <s v="USD"/>
    <n v="-936.50297271999989"/>
    <m/>
    <n v="-936.50297271999989"/>
    <x v="5"/>
    <s v="Not Applicable"/>
    <m/>
  </r>
  <r>
    <s v="OTH CUST"/>
    <s v="PHA022121-C307"/>
    <x v="61"/>
    <s v="Brazil"/>
    <x v="2"/>
    <n v="40700"/>
    <s v="Revenues - Third Parties"/>
    <m/>
    <s v="Freight - Shipments"/>
    <n v="2026"/>
    <n v="6"/>
    <s v="USD"/>
    <n v="-111.12301176"/>
    <m/>
    <n v="-111.12301176"/>
    <x v="5"/>
    <s v="Not Applicable"/>
    <m/>
  </r>
  <r>
    <s v="NOVARTIS"/>
    <s v="CLNP023F12001B"/>
    <x v="34"/>
    <s v="Brazil"/>
    <x v="2"/>
    <n v="40700"/>
    <s v="Revenues - Third Parties"/>
    <m/>
    <s v="Freight - Shipments"/>
    <n v="2026"/>
    <n v="6"/>
    <s v="USD"/>
    <n v="-5239.7941845599989"/>
    <m/>
    <n v="-5239.7941845599989"/>
    <x v="5"/>
    <s v="Not Applicable"/>
    <m/>
  </r>
  <r>
    <s v="NOVARTIS"/>
    <s v="CVAY736K12301E1"/>
    <x v="34"/>
    <s v="Brazil"/>
    <x v="2"/>
    <n v="40700"/>
    <s v="Revenues - Third Parties"/>
    <m/>
    <s v="Freight - Shipments"/>
    <n v="2026"/>
    <n v="6"/>
    <s v="USD"/>
    <n v="-294.43016103999997"/>
    <m/>
    <n v="-294.43016103999997"/>
    <x v="5"/>
    <s v="Not Applicable"/>
    <m/>
  </r>
  <r>
    <s v="OTH CUST"/>
    <s v="TACTI-004"/>
    <x v="62"/>
    <s v="Brazil"/>
    <x v="2"/>
    <n v="40700"/>
    <s v="Revenues - Third Parties"/>
    <m/>
    <s v="Freight - Shipments"/>
    <n v="2026"/>
    <n v="6"/>
    <s v="USD"/>
    <n v="-3215.9573275999992"/>
    <m/>
    <n v="-3215.9573275999992"/>
    <x v="5"/>
    <s v="Not Applicable"/>
    <m/>
  </r>
  <r>
    <s v="BAYER"/>
    <s v="BAY 2927088-22615"/>
    <x v="29"/>
    <s v="Brazil"/>
    <x v="2"/>
    <n v="40700"/>
    <s v="Revenues - Third Parties"/>
    <m/>
    <s v="PassThrough - Freight"/>
    <n v="2026"/>
    <n v="6"/>
    <s v="USD"/>
    <n v="-218.44557935999998"/>
    <m/>
    <n v="-218.44557935999998"/>
    <x v="5"/>
    <s v="Not Applicable"/>
    <m/>
  </r>
  <r>
    <s v="NOVARTIS"/>
    <s v="CLXE408B12201 Succeed"/>
    <x v="34"/>
    <s v="Brazil"/>
    <x v="2"/>
    <n v="40700"/>
    <s v="Revenues - Third Parties"/>
    <m/>
    <s v="Freight - Shipments"/>
    <n v="2026"/>
    <n v="6"/>
    <s v="USD"/>
    <n v="-22.425599439999999"/>
    <m/>
    <n v="-22.425599439999999"/>
    <x v="5"/>
    <s v="Not Applicable"/>
    <m/>
  </r>
  <r>
    <s v="OTH CUST"/>
    <s v="MB12-C-02-24"/>
    <x v="48"/>
    <s v="Brazil"/>
    <x v="2"/>
    <n v="40700"/>
    <s v="Revenues - Third Parties"/>
    <m/>
    <s v="Freight - Shipments"/>
    <n v="2026"/>
    <n v="6"/>
    <s v="USD"/>
    <n v="-10718.623607279998"/>
    <m/>
    <n v="-10718.623607279998"/>
    <x v="5"/>
    <s v="Not Applicable"/>
    <m/>
  </r>
  <r>
    <s v="OTH CUST"/>
    <s v="AZA-001-5A2-02"/>
    <x v="63"/>
    <s v="Brazil"/>
    <x v="2"/>
    <n v="40700"/>
    <s v="Revenues - Third Parties"/>
    <m/>
    <s v="Freight - Shipments"/>
    <n v="2026"/>
    <n v="6"/>
    <s v="USD"/>
    <n v="-179.26055423999998"/>
    <m/>
    <n v="-179.26055423999998"/>
    <x v="5"/>
    <s v="Not Applicable"/>
    <m/>
  </r>
  <r>
    <s v="NOVARTIS"/>
    <s v="CLNP023I12201"/>
    <x v="34"/>
    <s v="Brazil"/>
    <x v="2"/>
    <n v="40700"/>
    <s v="Revenues - Third Parties"/>
    <m/>
    <s v="Freight - Shipments"/>
    <n v="2026"/>
    <n v="6"/>
    <s v="USD"/>
    <n v="-215.72224127999999"/>
    <m/>
    <n v="-215.72224127999999"/>
    <x v="5"/>
    <s v="Not Applicable"/>
    <m/>
  </r>
  <r>
    <s v="OTH CUST"/>
    <s v="NW-3509_023_III_2024"/>
    <x v="36"/>
    <s v="Brazil"/>
    <x v="2"/>
    <n v="40700"/>
    <s v="Revenues - Third Parties"/>
    <m/>
    <s v="Freight - Shipments"/>
    <n v="2026"/>
    <n v="6"/>
    <s v="USD"/>
    <n v="-62.664996959999996"/>
    <m/>
    <n v="-62.664996959999996"/>
    <x v="5"/>
    <s v="Not Applicable"/>
    <m/>
  </r>
  <r>
    <s v="NOVARTIS"/>
    <s v="CTQJ230A12301E1"/>
    <x v="34"/>
    <s v="Brazil"/>
    <x v="2"/>
    <n v="40700"/>
    <s v="Revenues - Third Parties"/>
    <m/>
    <s v="Freight - Shipments"/>
    <n v="2026"/>
    <n v="6"/>
    <s v="USD"/>
    <n v="-7115.3737393599995"/>
    <m/>
    <n v="-7115.3737393599995"/>
    <x v="5"/>
    <s v="Not Applicable"/>
    <m/>
  </r>
  <r>
    <s v="NOVARTIS"/>
    <s v="CLXE408B12201"/>
    <x v="34"/>
    <s v="Brazil"/>
    <x v="2"/>
    <n v="40700"/>
    <s v="Revenues - Third Parties"/>
    <m/>
    <s v="Freight - Shipments"/>
    <n v="2026"/>
    <n v="6"/>
    <s v="USD"/>
    <n v="-227.27722207999997"/>
    <m/>
    <n v="-227.27722207999997"/>
    <x v="5"/>
    <s v="Not Applicable"/>
    <m/>
  </r>
  <r>
    <s v="NOVARTIS"/>
    <s v="CLEE011O12001"/>
    <x v="34"/>
    <s v="Brazil"/>
    <x v="2"/>
    <n v="40700"/>
    <s v="Revenues - Third Parties"/>
    <m/>
    <s v="Freight - Shipments"/>
    <n v="2026"/>
    <n v="6"/>
    <s v="USD"/>
    <n v="-1099.8687650399997"/>
    <m/>
    <n v="-1099.8687650399997"/>
    <x v="5"/>
    <s v="Not Applicable"/>
    <m/>
  </r>
  <r>
    <s v="BAYER"/>
    <s v="BAY 94-8862 19920"/>
    <x v="29"/>
    <s v="Brazil"/>
    <x v="2"/>
    <n v="40700"/>
    <s v="Revenues - Third Parties"/>
    <m/>
    <s v="PassThrough - Freight"/>
    <n v="2026"/>
    <n v="6"/>
    <s v="USD"/>
    <n v="-15.953555919999998"/>
    <m/>
    <n v="-15.953555919999998"/>
    <x v="5"/>
    <s v="Not Applicable"/>
    <m/>
  </r>
  <r>
    <s v="NOVARTIS"/>
    <s v="CLOU064O12301"/>
    <x v="34"/>
    <s v="Brazil"/>
    <x v="2"/>
    <n v="40700"/>
    <s v="Revenues - Third Parties"/>
    <m/>
    <s v="Freight - Shipments"/>
    <n v="2026"/>
    <n v="6"/>
    <s v="USD"/>
    <n v="-144.64107919999998"/>
    <m/>
    <n v="-144.64107919999998"/>
    <x v="5"/>
    <s v="Not Applicable"/>
    <m/>
  </r>
  <r>
    <s v="OTH CUST"/>
    <s v="BGB-16673-304"/>
    <x v="55"/>
    <s v="Brazil"/>
    <x v="2"/>
    <n v="40700"/>
    <s v="Revenues - Third Parties"/>
    <m/>
    <s v="Freight - Shipments"/>
    <n v="2026"/>
    <n v="6"/>
    <s v="USD"/>
    <n v="-1820.7004512799999"/>
    <m/>
    <n v="-1820.7004512799999"/>
    <x v="5"/>
    <s v="Not Applicable"/>
    <m/>
  </r>
  <r>
    <s v="BAYER"/>
    <s v="BAY 94-8862-21466"/>
    <x v="29"/>
    <s v="Brazil"/>
    <x v="2"/>
    <n v="40700"/>
    <s v="Revenues - Third Parties"/>
    <m/>
    <s v="PassThrough - Freight"/>
    <n v="2026"/>
    <n v="6"/>
    <s v="USD"/>
    <n v="-13.206700239999998"/>
    <m/>
    <n v="-13.206700239999998"/>
    <x v="5"/>
    <s v="Not Applicable"/>
    <m/>
  </r>
  <r>
    <s v="GILEAD SCI"/>
    <s v="GS-US-595-6184"/>
    <x v="49"/>
    <s v="Brazil"/>
    <x v="2"/>
    <n v="40700"/>
    <s v="Revenues - Third Parties"/>
    <m/>
    <s v="Freight - Shipments"/>
    <n v="2026"/>
    <n v="6"/>
    <s v="USD"/>
    <n v="-1902.8591868799999"/>
    <m/>
    <n v="-1902.8591868799999"/>
    <x v="5"/>
    <s v="Not Applicable"/>
    <m/>
  </r>
  <r>
    <s v="ASTRAZENECA"/>
    <s v="D9311C00001"/>
    <x v="9"/>
    <s v="Brazil"/>
    <x v="2"/>
    <n v="40700"/>
    <s v="Revenues - Third Parties"/>
    <m/>
    <s v="Freight - Shipments"/>
    <n v="2026"/>
    <n v="6"/>
    <s v="USD"/>
    <n v="-159.09656399999997"/>
    <m/>
    <n v="-159.09656399999997"/>
    <x v="5"/>
    <s v="Not Applicable"/>
    <m/>
  </r>
  <r>
    <s v="ASTRAZENECA"/>
    <s v="D967LC00001"/>
    <x v="9"/>
    <s v="Brazil"/>
    <x v="2"/>
    <n v="40700"/>
    <s v="Revenues - Third Parties"/>
    <m/>
    <s v="Freight - Shipments"/>
    <n v="2026"/>
    <n v="6"/>
    <s v="USD"/>
    <n v="-49.135321679999997"/>
    <m/>
    <n v="-49.135321679999997"/>
    <x v="5"/>
    <s v="Not Applicable"/>
    <m/>
  </r>
  <r>
    <s v="ASTRAZENECA"/>
    <s v="D361BC00001"/>
    <x v="9"/>
    <s v="Brazil"/>
    <x v="2"/>
    <n v="40700"/>
    <s v="Revenues - Third Parties"/>
    <m/>
    <s v="Freight - Shipments"/>
    <n v="2026"/>
    <n v="6"/>
    <s v="USD"/>
    <n v="-55.054701599999987"/>
    <m/>
    <n v="-55.054701599999987"/>
    <x v="5"/>
    <s v="Not Applicable"/>
    <m/>
  </r>
  <r>
    <s v="ASTRAZENECA"/>
    <s v="D967JC00001"/>
    <x v="9"/>
    <s v="Brazil"/>
    <x v="2"/>
    <n v="40700"/>
    <s v="Revenues - Third Parties"/>
    <m/>
    <s v="Freight - Shipments"/>
    <n v="2026"/>
    <n v="6"/>
    <s v="USD"/>
    <n v="-168.37347327999998"/>
    <m/>
    <n v="-168.37347327999998"/>
    <x v="5"/>
    <s v="Not Applicable"/>
    <m/>
  </r>
  <r>
    <s v="OTH CUST"/>
    <s v="337HNAS20011"/>
    <x v="64"/>
    <s v="Brazil"/>
    <x v="2"/>
    <n v="40700"/>
    <s v="Revenues - Third Parties"/>
    <m/>
    <s v="Freight - Shipments"/>
    <n v="2026"/>
    <n v="6"/>
    <s v="USD"/>
    <n v="-100.84190096"/>
    <m/>
    <n v="-100.84190096"/>
    <x v="5"/>
    <s v="Not Applicable"/>
    <m/>
  </r>
  <r>
    <s v="PFIZER"/>
    <s v="C4221016"/>
    <x v="3"/>
    <s v="Brazil"/>
    <x v="2"/>
    <n v="40700"/>
    <s v="Revenues - Third Parties"/>
    <m/>
    <s v="Freight - Shipments"/>
    <n v="2026"/>
    <n v="6"/>
    <s v="USD"/>
    <n v="-115.28797872000001"/>
    <m/>
    <n v="-115.28797872000001"/>
    <x v="5"/>
    <s v="Not Applicable"/>
    <m/>
  </r>
  <r>
    <s v="ASTRAZENECA"/>
    <s v="D967UC00001"/>
    <x v="9"/>
    <s v="Brazil"/>
    <x v="2"/>
    <n v="40700"/>
    <s v="Revenues - Third Parties"/>
    <m/>
    <s v="Freight - Shipments"/>
    <n v="2026"/>
    <n v="6"/>
    <s v="USD"/>
    <n v="-666.23557784000002"/>
    <m/>
    <n v="-666.23557784000002"/>
    <x v="5"/>
    <s v="Not Applicable"/>
    <m/>
  </r>
  <r>
    <s v="ASTRAZENECA"/>
    <s v="D5086C00001"/>
    <x v="9"/>
    <s v="Brazil"/>
    <x v="2"/>
    <n v="40700"/>
    <s v="Revenues - Third Parties"/>
    <m/>
    <s v="Freight - Shipments"/>
    <n v="2026"/>
    <n v="6"/>
    <s v="USD"/>
    <n v="-67.77850712"/>
    <m/>
    <n v="-67.77850712"/>
    <x v="5"/>
    <s v="Not Applicable"/>
    <m/>
  </r>
  <r>
    <s v="ASTRAZENECA"/>
    <s v="D967SC00001"/>
    <x v="9"/>
    <s v="Brazil"/>
    <x v="2"/>
    <n v="40700"/>
    <s v="Revenues - Third Parties"/>
    <m/>
    <s v="Freight - Shipments"/>
    <n v="2026"/>
    <n v="6"/>
    <s v="USD"/>
    <n v="-83.227218559999997"/>
    <m/>
    <n v="-83.227218559999997"/>
    <x v="5"/>
    <s v="Not Applicable"/>
    <m/>
  </r>
  <r>
    <s v="ASTRAZENECA"/>
    <s v="D926NC00001"/>
    <x v="9"/>
    <s v="Brazil"/>
    <x v="2"/>
    <n v="40700"/>
    <s v="Revenues - Third Parties"/>
    <m/>
    <s v="Freight - Shipments"/>
    <n v="2026"/>
    <n v="6"/>
    <s v="USD"/>
    <n v="-103.57778175999999"/>
    <m/>
    <n v="-103.57778175999999"/>
    <x v="5"/>
    <s v="Not Applicable"/>
    <m/>
  </r>
  <r>
    <s v="AMGEN"/>
    <n v="20190360"/>
    <x v="12"/>
    <s v="Brazil"/>
    <x v="2"/>
    <n v="40700"/>
    <s v="Revenues - Third Parties"/>
    <m/>
    <s v="Freight - Shipments"/>
    <n v="2026"/>
    <n v="6"/>
    <s v="USD"/>
    <n v="-211.08692231999999"/>
    <m/>
    <n v="-211.08692231999999"/>
    <x v="5"/>
    <s v="Not Applicable"/>
    <m/>
  </r>
  <r>
    <s v="ASTRAZENECA"/>
    <s v="D910VC00001"/>
    <x v="9"/>
    <s v="Brazil"/>
    <x v="2"/>
    <n v="40700"/>
    <s v="Revenues - Third Parties"/>
    <m/>
    <s v="Freight - Shipments"/>
    <n v="2026"/>
    <n v="6"/>
    <s v="USD"/>
    <n v="-2336.8913893599997"/>
    <m/>
    <n v="-2336.8913893599997"/>
    <x v="5"/>
    <s v="Not Applicable"/>
    <m/>
  </r>
  <r>
    <s v="ASTRAZENECA"/>
    <s v="D926PC00001"/>
    <x v="9"/>
    <s v="Brazil"/>
    <x v="2"/>
    <n v="40700"/>
    <s v="Revenues - Third Parties"/>
    <m/>
    <s v="Freight - Shipments"/>
    <n v="2026"/>
    <n v="6"/>
    <s v="USD"/>
    <n v="-35.934108879999997"/>
    <m/>
    <n v="-35.934108879999997"/>
    <x v="5"/>
    <s v="Not Applicable"/>
    <m/>
  </r>
  <r>
    <s v="PFIZER"/>
    <s v="B7841007"/>
    <x v="3"/>
    <s v="Brazil"/>
    <x v="2"/>
    <n v="40700"/>
    <s v="Revenues - Third Parties"/>
    <m/>
    <s v="Freight - Shipments"/>
    <n v="2026"/>
    <n v="6"/>
    <s v="USD"/>
    <n v="-2860.5381905599997"/>
    <m/>
    <n v="-2860.5381905599997"/>
    <x v="5"/>
    <s v="Not Applicable"/>
    <m/>
  </r>
  <r>
    <s v="PFIZER"/>
    <s v="C1071007"/>
    <x v="3"/>
    <s v="Brazil"/>
    <x v="2"/>
    <n v="40700"/>
    <s v="Revenues - Third Parties"/>
    <m/>
    <s v="Freight - Shipments"/>
    <n v="2026"/>
    <n v="6"/>
    <s v="USD"/>
    <n v="-551.93847399999993"/>
    <m/>
    <n v="-551.93847399999993"/>
    <x v="5"/>
    <s v="Not Applicable"/>
    <m/>
  </r>
  <r>
    <s v="MEDIMMUNE"/>
    <s v="D7020C00001"/>
    <x v="28"/>
    <s v="Brazil"/>
    <x v="2"/>
    <n v="40700"/>
    <s v="Revenues - Third Parties"/>
    <m/>
    <s v="Freight - Shipments"/>
    <n v="2026"/>
    <n v="6"/>
    <s v="USD"/>
    <n v="-55.706139119999989"/>
    <m/>
    <n v="-55.706139119999989"/>
    <x v="5"/>
    <s v="Not Applicable"/>
    <m/>
  </r>
  <r>
    <s v="ASTRAZENECA"/>
    <s v="D3466C00001"/>
    <x v="9"/>
    <s v="Brazil"/>
    <x v="2"/>
    <n v="40700"/>
    <s v="Revenues - Third Parties"/>
    <m/>
    <s v="Freight - Shipments"/>
    <n v="2026"/>
    <n v="6"/>
    <s v="USD"/>
    <n v="-373.92513647999994"/>
    <m/>
    <n v="-373.92513647999994"/>
    <x v="5"/>
    <s v="Not Applicable"/>
    <m/>
  </r>
  <r>
    <s v="AMGEN"/>
    <n v="20180244"/>
    <x v="12"/>
    <s v="Brazil"/>
    <x v="2"/>
    <n v="40700"/>
    <s v="Revenues - Third Parties"/>
    <m/>
    <s v="Freight - Shipments"/>
    <n v="2026"/>
    <n v="6"/>
    <s v="USD"/>
    <n v="-4535.6231500800004"/>
    <m/>
    <n v="-4535.6231500800004"/>
    <x v="5"/>
    <s v="Not Applicable"/>
    <m/>
  </r>
  <r>
    <s v="ASTRAZENECA"/>
    <s v="D7630C00001"/>
    <x v="9"/>
    <s v="Brazil"/>
    <x v="2"/>
    <n v="40700"/>
    <s v="Revenues - Third Parties"/>
    <m/>
    <s v="Freight - Shipments"/>
    <n v="2026"/>
    <n v="6"/>
    <s v="USD"/>
    <n v="-9271.530804879998"/>
    <m/>
    <n v="-9271.530804879998"/>
    <x v="5"/>
    <s v="Not Applicable"/>
    <m/>
  </r>
  <r>
    <s v="PFIZER"/>
    <s v="C4391002"/>
    <x v="3"/>
    <s v="Brazil"/>
    <x v="2"/>
    <n v="40700"/>
    <s v="Revenues - Third Parties"/>
    <m/>
    <s v="Freight - Shipments"/>
    <n v="2026"/>
    <n v="6"/>
    <s v="USD"/>
    <n v="-8096.9701422399994"/>
    <m/>
    <n v="-8096.9701422399994"/>
    <x v="5"/>
    <s v="Not Applicable"/>
    <m/>
  </r>
  <r>
    <s v="AMGEN"/>
    <n v="20210004"/>
    <x v="12"/>
    <s v="Brazil"/>
    <x v="2"/>
    <n v="40700"/>
    <s v="Revenues - Third Parties"/>
    <m/>
    <s v="Freight - Shipments"/>
    <n v="2026"/>
    <n v="6"/>
    <s v="USD"/>
    <n v="-23.402363759999997"/>
    <m/>
    <n v="-23.402363759999997"/>
    <x v="5"/>
    <s v="Not Applicable"/>
    <m/>
  </r>
  <r>
    <s v="ASTRAZENECA"/>
    <s v="D8531C00002"/>
    <x v="9"/>
    <s v="Brazil"/>
    <x v="2"/>
    <n v="40700"/>
    <s v="Revenues - Third Parties"/>
    <m/>
    <s v="Freight - Shipments"/>
    <n v="2026"/>
    <n v="6"/>
    <s v="USD"/>
    <n v="-2344.46013696"/>
    <m/>
    <n v="-2344.46013696"/>
    <x v="5"/>
    <s v="Not Applicable"/>
    <m/>
  </r>
  <r>
    <s v="ASTRAZENECA"/>
    <s v="D5180C00016"/>
    <x v="9"/>
    <s v="Brazil"/>
    <x v="2"/>
    <n v="40700"/>
    <s v="Revenues - Third Parties"/>
    <m/>
    <s v="Freight - Shipments"/>
    <n v="2026"/>
    <n v="6"/>
    <s v="USD"/>
    <n v="-56.76599895999999"/>
    <m/>
    <n v="-56.76599895999999"/>
    <x v="5"/>
    <s v="Not Applicable"/>
    <m/>
  </r>
  <r>
    <s v="PFIZER"/>
    <s v="C4891002"/>
    <x v="3"/>
    <s v="Brazil"/>
    <x v="2"/>
    <n v="40700"/>
    <s v="Revenues - Third Parties"/>
    <m/>
    <s v="Freight - Shipments"/>
    <n v="2026"/>
    <n v="6"/>
    <s v="USD"/>
    <n v="-869.39942071999997"/>
    <m/>
    <n v="-869.39942071999997"/>
    <x v="5"/>
    <s v="Not Applicable"/>
    <m/>
  </r>
  <r>
    <s v="ASTRAZENECA"/>
    <s v="D8535C00001"/>
    <x v="9"/>
    <s v="Brazil"/>
    <x v="2"/>
    <n v="40700"/>
    <s v="Revenues - Third Parties"/>
    <m/>
    <s v="Freight - Shipments"/>
    <n v="2026"/>
    <n v="6"/>
    <s v="USD"/>
    <n v="-1456.4104755199999"/>
    <m/>
    <n v="-1456.4104755199999"/>
    <x v="5"/>
    <s v="Not Applicable"/>
    <m/>
  </r>
  <r>
    <s v="AMGEN"/>
    <n v="20190341"/>
    <x v="12"/>
    <s v="Brazil"/>
    <x v="2"/>
    <n v="40700"/>
    <s v="Revenues - Third Parties"/>
    <m/>
    <s v="Freight - Shipments"/>
    <n v="2026"/>
    <n v="6"/>
    <s v="USD"/>
    <n v="-4222.4486779199997"/>
    <m/>
    <n v="-4222.4486779199997"/>
    <x v="5"/>
    <s v="Not Applicable"/>
    <m/>
  </r>
  <r>
    <s v="ASTRAZENECA"/>
    <s v="D7632C00001"/>
    <x v="9"/>
    <s v="Brazil"/>
    <x v="2"/>
    <n v="40700"/>
    <s v="Revenues - Third Parties"/>
    <m/>
    <s v="Freight - Shipments"/>
    <n v="2026"/>
    <n v="6"/>
    <s v="USD"/>
    <n v="-521.5505991199999"/>
    <m/>
    <n v="-521.5505991199999"/>
    <x v="5"/>
    <s v="Not Applicable"/>
    <m/>
  </r>
  <r>
    <s v="AMGEN"/>
    <n v="20200041"/>
    <x v="12"/>
    <s v="Brazil"/>
    <x v="2"/>
    <n v="40700"/>
    <s v="Revenues - Third Parties"/>
    <m/>
    <s v="Freight - Shipments"/>
    <n v="2026"/>
    <n v="6"/>
    <s v="USD"/>
    <n v="-53.461776159999999"/>
    <m/>
    <n v="-53.461776159999999"/>
    <x v="5"/>
    <s v="Not Applicable"/>
    <m/>
  </r>
  <r>
    <s v="ASTRAZENECA"/>
    <s v="D361DC00001"/>
    <x v="9"/>
    <s v="Brazil"/>
    <x v="2"/>
    <n v="40700"/>
    <s v="Revenues - Third Parties"/>
    <m/>
    <s v="Freight - Shipments"/>
    <n v="2026"/>
    <n v="6"/>
    <s v="USD"/>
    <n v="-426.99808831999991"/>
    <m/>
    <n v="-426.99808831999991"/>
    <x v="5"/>
    <s v="Not Applicable"/>
    <m/>
  </r>
  <r>
    <s v="ASTRAZENECA"/>
    <s v="D781DC00001"/>
    <x v="9"/>
    <s v="Brazil"/>
    <x v="2"/>
    <n v="40700"/>
    <s v="Revenues - Third Parties"/>
    <m/>
    <s v="Freight - Shipments"/>
    <n v="2026"/>
    <n v="6"/>
    <s v="USD"/>
    <n v="-94.966420559999975"/>
    <m/>
    <n v="-94.966420559999975"/>
    <x v="5"/>
    <s v="Not Applicable"/>
    <m/>
  </r>
  <r>
    <s v="AMGEN"/>
    <n v="20210081"/>
    <x v="12"/>
    <s v="Brazil"/>
    <x v="2"/>
    <n v="40700"/>
    <s v="Revenues - Third Parties"/>
    <m/>
    <s v="Freight - Shipments"/>
    <n v="2026"/>
    <n v="6"/>
    <s v="USD"/>
    <n v="-3103.5870991199999"/>
    <m/>
    <n v="-3103.5870991199999"/>
    <x v="5"/>
    <s v="Not Applicable"/>
    <m/>
  </r>
  <r>
    <s v="ASTRAZENECA"/>
    <s v="D6402C00012"/>
    <x v="9"/>
    <s v="Brazil"/>
    <x v="2"/>
    <n v="40700"/>
    <s v="Revenues - Third Parties"/>
    <m/>
    <s v="Freight - Shipments"/>
    <n v="2026"/>
    <n v="6"/>
    <s v="USD"/>
    <n v="-180.92638423999995"/>
    <m/>
    <n v="-180.92638423999995"/>
    <x v="5"/>
    <s v="Not Applicable"/>
    <m/>
  </r>
  <r>
    <s v="PFIZER"/>
    <s v="C1071032"/>
    <x v="3"/>
    <s v="Brazil"/>
    <x v="2"/>
    <n v="40700"/>
    <s v="Revenues - Third Parties"/>
    <m/>
    <s v="Freight - Shipments"/>
    <n v="2026"/>
    <n v="6"/>
    <s v="USD"/>
    <n v="-22756.211428639996"/>
    <m/>
    <n v="-22756.211428639996"/>
    <x v="5"/>
    <s v="Not Applicable"/>
    <m/>
  </r>
  <r>
    <s v="ASTRAZENECA"/>
    <s v="D516KC00001"/>
    <x v="9"/>
    <s v="Brazil"/>
    <x v="2"/>
    <n v="40700"/>
    <s v="Revenues - Third Parties"/>
    <m/>
    <s v="Freight - Shipments"/>
    <n v="2026"/>
    <n v="6"/>
    <s v="USD"/>
    <n v="-24.278002399999998"/>
    <m/>
    <n v="-24.278002399999998"/>
    <x v="5"/>
    <s v="Not Applicable"/>
    <m/>
  </r>
  <r>
    <s v="ASTRAZENECA"/>
    <s v="D702AC00001"/>
    <x v="9"/>
    <s v="Brazil"/>
    <x v="2"/>
    <n v="40700"/>
    <s v="Revenues - Third Parties"/>
    <m/>
    <s v="Freight - Shipments"/>
    <n v="2026"/>
    <n v="6"/>
    <s v="USD"/>
    <n v="-527.81255207999993"/>
    <m/>
    <n v="-527.81255207999993"/>
    <x v="5"/>
    <s v="Not Applicable"/>
    <m/>
  </r>
  <r>
    <s v="ASTRAZENECA"/>
    <s v="D702BC00001"/>
    <x v="9"/>
    <s v="Brazil"/>
    <x v="2"/>
    <n v="40700"/>
    <s v="Revenues - Third Parties"/>
    <m/>
    <s v="Freight - Shipments"/>
    <n v="2026"/>
    <n v="6"/>
    <s v="USD"/>
    <n v="-144.59247615999999"/>
    <m/>
    <n v="-144.59247615999999"/>
    <x v="5"/>
    <s v="Not Applicable"/>
    <m/>
  </r>
  <r>
    <s v="ASTRAZENECA"/>
    <s v="D516NC00001"/>
    <x v="9"/>
    <s v="Brazil"/>
    <x v="2"/>
    <n v="40700"/>
    <s v="Revenues - Third Parties"/>
    <m/>
    <s v="Freight - Shipments"/>
    <n v="2026"/>
    <n v="6"/>
    <s v="USD"/>
    <n v="-49.93648791999999"/>
    <m/>
    <n v="-49.93648791999999"/>
    <x v="5"/>
    <s v="Not Applicable"/>
    <m/>
  </r>
  <r>
    <s v="ASTRAZENECA"/>
    <s v="D702FC00001"/>
    <x v="9"/>
    <s v="Brazil"/>
    <x v="2"/>
    <n v="40700"/>
    <s v="Revenues - Third Parties"/>
    <m/>
    <s v="Freight - Shipments"/>
    <n v="2026"/>
    <n v="6"/>
    <s v="USD"/>
    <n v="-333.39490463999999"/>
    <m/>
    <n v="-333.39490463999999"/>
    <x v="5"/>
    <s v="Not Applicable"/>
    <m/>
  </r>
  <r>
    <s v="AMGEN"/>
    <n v="20230153"/>
    <x v="12"/>
    <s v="Brazil"/>
    <x v="2"/>
    <n v="40700"/>
    <s v="Revenues - Third Parties"/>
    <m/>
    <s v="Freight - Shipments"/>
    <n v="2026"/>
    <n v="6"/>
    <s v="USD"/>
    <n v="-56.067526239999999"/>
    <m/>
    <n v="-56.067526239999999"/>
    <x v="5"/>
    <s v="Not Applicable"/>
    <m/>
  </r>
  <r>
    <s v="PFIZER"/>
    <s v="C2321014"/>
    <x v="3"/>
    <s v="Brazil"/>
    <x v="2"/>
    <n v="40700"/>
    <s v="Revenues - Third Parties"/>
    <m/>
    <s v="Freight - Shipments"/>
    <n v="2026"/>
    <n v="6"/>
    <s v="USD"/>
    <n v="-1646.6843218399999"/>
    <m/>
    <n v="-1646.6843218399999"/>
    <x v="5"/>
    <s v="Not Applicable"/>
    <m/>
  </r>
  <r>
    <s v="PFIZER"/>
    <s v="C2321003"/>
    <x v="3"/>
    <s v="Brazil"/>
    <x v="2"/>
    <n v="40700"/>
    <s v="Revenues - Third Parties"/>
    <m/>
    <s v="Freight - Shipments"/>
    <n v="2026"/>
    <n v="6"/>
    <s v="USD"/>
    <n v="-39277.680544400006"/>
    <m/>
    <n v="-39277.680544400006"/>
    <x v="5"/>
    <s v="Not Applicable"/>
    <m/>
  </r>
  <r>
    <s v="ASTRAZENECA"/>
    <s v="D7029C00001"/>
    <x v="9"/>
    <s v="Brazil"/>
    <x v="2"/>
    <n v="40700"/>
    <s v="Revenues - Third Parties"/>
    <m/>
    <s v="Freight - Shipments"/>
    <n v="2026"/>
    <n v="6"/>
    <s v="USD"/>
    <n v="-366.50611759999998"/>
    <m/>
    <n v="-366.50611759999998"/>
    <x v="5"/>
    <s v="Not Applicable"/>
    <m/>
  </r>
  <r>
    <s v="PFIZER"/>
    <s v="C5751003"/>
    <x v="3"/>
    <s v="Brazil"/>
    <x v="2"/>
    <n v="40700"/>
    <s v="Revenues - Third Parties"/>
    <m/>
    <s v="Freight - Shipments"/>
    <n v="2026"/>
    <n v="6"/>
    <s v="USD"/>
    <n v="-4148.2404589600001"/>
    <m/>
    <n v="-4148.2404589600001"/>
    <x v="5"/>
    <s v="Not Applicable"/>
    <m/>
  </r>
  <r>
    <s v="ASTRAZENECA"/>
    <s v="D7960C00012"/>
    <x v="9"/>
    <s v="Brazil"/>
    <x v="2"/>
    <n v="40700"/>
    <s v="Revenues - Third Parties"/>
    <m/>
    <s v="Freight - Shipments"/>
    <n v="2026"/>
    <n v="6"/>
    <s v="USD"/>
    <n v="-432.71208119999994"/>
    <m/>
    <n v="-432.71208119999994"/>
    <x v="5"/>
    <s v="Not Applicable"/>
    <m/>
  </r>
  <r>
    <s v="ASTRAZENECA"/>
    <s v="D702GC00001"/>
    <x v="9"/>
    <s v="Brazil"/>
    <x v="2"/>
    <n v="40700"/>
    <s v="Revenues - Third Parties"/>
    <m/>
    <s v="Freight - Shipments"/>
    <n v="2026"/>
    <n v="6"/>
    <s v="USD"/>
    <n v="-216.93104591999997"/>
    <m/>
    <n v="-216.93104591999997"/>
    <x v="5"/>
    <s v="Not Applicable"/>
    <m/>
  </r>
  <r>
    <s v="PFIZER"/>
    <s v="C4391024"/>
    <x v="3"/>
    <s v="Brazil"/>
    <x v="2"/>
    <n v="40700"/>
    <s v="Revenues - Third Parties"/>
    <m/>
    <s v="Freight - Shipments"/>
    <n v="2026"/>
    <n v="6"/>
    <s v="USD"/>
    <n v="-42111.83982696"/>
    <m/>
    <n v="-42111.83982696"/>
    <x v="5"/>
    <s v="Not Applicable"/>
    <m/>
  </r>
  <r>
    <s v="AMGEN"/>
    <n v="20240178"/>
    <x v="12"/>
    <s v="Brazil"/>
    <x v="2"/>
    <n v="40700"/>
    <s v="Revenues - Third Parties"/>
    <m/>
    <s v="Freight - Shipments"/>
    <n v="2026"/>
    <n v="6"/>
    <s v="USD"/>
    <n v="-109.17810623999999"/>
    <m/>
    <n v="-109.17810623999999"/>
    <x v="5"/>
    <s v="Not Applicable"/>
    <m/>
  </r>
  <r>
    <s v="ASTRAZENECA"/>
    <s v="D7960C00015"/>
    <x v="9"/>
    <s v="Brazil"/>
    <x v="2"/>
    <n v="40700"/>
    <s v="Revenues - Third Parties"/>
    <m/>
    <s v="Freight - Shipments"/>
    <n v="2026"/>
    <n v="6"/>
    <s v="USD"/>
    <n v="-1972.2094536000004"/>
    <m/>
    <n v="-1972.2094536000004"/>
    <x v="5"/>
    <s v="Not Applicable"/>
    <m/>
  </r>
  <r>
    <s v="PFIZER"/>
    <s v="C3651021"/>
    <x v="3"/>
    <s v="Brazil"/>
    <x v="2"/>
    <n v="40700"/>
    <s v="Revenues - Third Parties"/>
    <m/>
    <s v="Freight - Shipments"/>
    <n v="2026"/>
    <n v="6"/>
    <s v="USD"/>
    <n v="-77.699014719999994"/>
    <m/>
    <n v="-77.699014719999994"/>
    <x v="5"/>
    <s v="Not Applicable"/>
    <m/>
  </r>
  <r>
    <s v="AMGEN"/>
    <n v="20220196"/>
    <x v="12"/>
    <s v="Brazil"/>
    <x v="2"/>
    <n v="40700"/>
    <s v="Revenues - Third Parties"/>
    <m/>
    <s v="Freight - Shipments"/>
    <n v="2026"/>
    <n v="6"/>
    <s v="USD"/>
    <n v="-27979.749464160006"/>
    <m/>
    <n v="-27979.749464160006"/>
    <x v="5"/>
    <s v="Not Applicable"/>
    <m/>
  </r>
  <r>
    <s v="AMGEN"/>
    <n v="20230227"/>
    <x v="12"/>
    <s v="Brazil"/>
    <x v="2"/>
    <n v="40700"/>
    <s v="Revenues - Third Parties"/>
    <m/>
    <s v="Freight - Shipments"/>
    <n v="2026"/>
    <n v="6"/>
    <s v="USD"/>
    <n v="-669.84239376000016"/>
    <m/>
    <n v="-669.84239376000016"/>
    <x v="5"/>
    <s v="Not Applicable"/>
    <m/>
  </r>
  <r>
    <s v="PFIZER"/>
    <s v="C4551002"/>
    <x v="3"/>
    <s v="Brazil"/>
    <x v="2"/>
    <n v="40700"/>
    <s v="Revenues - Third Parties"/>
    <m/>
    <s v="Freight - Shipments"/>
    <n v="2026"/>
    <n v="6"/>
    <s v="USD"/>
    <n v="-123.58420407999998"/>
    <m/>
    <n v="-123.58420407999998"/>
    <x v="5"/>
    <s v="Not Applicable"/>
    <m/>
  </r>
  <r>
    <s v="AMGEN"/>
    <n v="20250002"/>
    <x v="12"/>
    <s v="Brazil"/>
    <x v="2"/>
    <n v="40700"/>
    <s v="Revenues - Third Parties"/>
    <m/>
    <s v="Freight - Shipments"/>
    <n v="2026"/>
    <n v="6"/>
    <s v="USD"/>
    <n v="-391.04516535999994"/>
    <m/>
    <n v="-391.04516535999994"/>
    <x v="5"/>
    <s v="Not Applicable"/>
    <m/>
  </r>
  <r>
    <s v="AMGEN"/>
    <n v="20230225"/>
    <x v="12"/>
    <s v="Brazil"/>
    <x v="2"/>
    <n v="40700"/>
    <s v="Revenues - Third Parties"/>
    <m/>
    <s v="Freight - Shipments"/>
    <n v="2026"/>
    <n v="6"/>
    <s v="USD"/>
    <n v="-73.906409759999988"/>
    <m/>
    <n v="-73.906409759999988"/>
    <x v="5"/>
    <s v="Not Applicable"/>
    <m/>
  </r>
  <r>
    <s v="ASTRAZENECA"/>
    <s v="D702NC00001"/>
    <x v="9"/>
    <s v="Brazil"/>
    <x v="2"/>
    <n v="40700"/>
    <s v="Revenues - Third Parties"/>
    <m/>
    <s v="Freight - Shipments"/>
    <n v="2026"/>
    <n v="6"/>
    <s v="USD"/>
    <n v="-203.03998351999996"/>
    <m/>
    <n v="-203.03998351999996"/>
    <x v="5"/>
    <s v="Not Applicable"/>
    <m/>
  </r>
  <r>
    <s v="MEDIMMUNE"/>
    <s v="D7700C00003"/>
    <x v="28"/>
    <s v="Brazil"/>
    <x v="2"/>
    <n v="40700"/>
    <s v="Revenues - Third Parties"/>
    <m/>
    <s v="Freight - Shipments"/>
    <n v="2026"/>
    <n v="6"/>
    <s v="USD"/>
    <n v="-23.662625200000001"/>
    <m/>
    <n v="-23.662625200000001"/>
    <x v="5"/>
    <s v="Not Applicable"/>
    <m/>
  </r>
  <r>
    <s v="OTH CUST"/>
    <s v="GRN163LMYF3001"/>
    <x v="37"/>
    <s v="Brazil"/>
    <x v="2"/>
    <n v="40700"/>
    <s v="Revenues - Third Parties"/>
    <m/>
    <s v="Freight - Shipments"/>
    <n v="2026"/>
    <n v="6"/>
    <s v="USD"/>
    <n v="-1469.1005724799998"/>
    <m/>
    <n v="-1469.1005724799998"/>
    <x v="5"/>
    <s v="Not Applicable"/>
    <m/>
  </r>
  <r>
    <s v="GILEAD SCI"/>
    <s v="GS-US-528-9023"/>
    <x v="49"/>
    <s v="Brazil"/>
    <x v="2"/>
    <n v="40700"/>
    <s v="Revenues - Third Parties"/>
    <m/>
    <s v="Freight - Returns"/>
    <n v="2026"/>
    <n v="6"/>
    <s v="USD"/>
    <n v="-181.85611335999999"/>
    <m/>
    <n v="-181.85611335999999"/>
    <x v="5"/>
    <s v="Not Applicable"/>
    <m/>
  </r>
  <r>
    <s v="OTH CUST"/>
    <s v="KRT-232-101"/>
    <x v="65"/>
    <s v="Brazil"/>
    <x v="2"/>
    <n v="40700"/>
    <s v="Revenues - Third Parties"/>
    <m/>
    <s v="Freight - Shipments"/>
    <n v="2026"/>
    <n v="6"/>
    <s v="USD"/>
    <n v="-17.456330559999998"/>
    <m/>
    <n v="-17.456330559999998"/>
    <x v="5"/>
    <s v="Not Applicable"/>
    <m/>
  </r>
  <r>
    <s v="OTH CUST"/>
    <s v="ALXN1720-MG-301"/>
    <x v="13"/>
    <s v="Brazil"/>
    <x v="2"/>
    <n v="40700"/>
    <s v="Revenues - Third Parties"/>
    <m/>
    <s v="Freight - Shipments"/>
    <n v="2026"/>
    <n v="6"/>
    <s v="USD"/>
    <n v="-144.36513935999997"/>
    <m/>
    <n v="-144.36513935999997"/>
    <x v="5"/>
    <s v="Not Applicable"/>
    <m/>
  </r>
  <r>
    <s v="MEDIMMUNE"/>
    <s v="D9185C00001"/>
    <x v="28"/>
    <s v="Brazil"/>
    <x v="2"/>
    <n v="40700"/>
    <s v="Revenues - Third Parties"/>
    <m/>
    <s v="Freight - Shipments"/>
    <n v="2026"/>
    <n v="6"/>
    <s v="USD"/>
    <n v="-29.613361919999996"/>
    <m/>
    <n v="-29.613361919999996"/>
    <x v="5"/>
    <s v="Not Applicable"/>
    <m/>
  </r>
  <r>
    <s v="OTH CUST"/>
    <s v="RYZ101-301"/>
    <x v="66"/>
    <s v="Brazil"/>
    <x v="2"/>
    <n v="40700"/>
    <s v="Revenues - Third Parties"/>
    <m/>
    <s v="Freight - Shipments"/>
    <n v="2026"/>
    <n v="6"/>
    <s v="USD"/>
    <n v="-620.31746384000007"/>
    <m/>
    <n v="-620.31746384000007"/>
    <x v="5"/>
    <s v="Not Applicable"/>
    <m/>
  </r>
  <r>
    <s v="OTH CUST"/>
    <s v="CY 6022"/>
    <x v="67"/>
    <s v="Brazil"/>
    <x v="2"/>
    <n v="40700"/>
    <s v="Revenues - Third Parties"/>
    <m/>
    <s v="Freight - Shipments"/>
    <n v="2026"/>
    <n v="6"/>
    <s v="USD"/>
    <n v="-98.99420151999999"/>
    <m/>
    <n v="-98.99420151999999"/>
    <x v="5"/>
    <s v="Not Applicable"/>
    <m/>
  </r>
  <r>
    <s v="OTH CUST"/>
    <s v="AK-US-001-0106"/>
    <x v="14"/>
    <s v="Brazil"/>
    <x v="2"/>
    <n v="40700"/>
    <s v="Revenues - Third Parties"/>
    <m/>
    <s v="Freight - Shipments"/>
    <n v="2026"/>
    <n v="6"/>
    <s v="USD"/>
    <n v="-460.40483912000002"/>
    <m/>
    <n v="-460.40483912000002"/>
    <x v="5"/>
    <s v="Not Applicable"/>
    <m/>
  </r>
  <r>
    <s v="OTH CUST"/>
    <s v="AIS-D08"/>
    <x v="68"/>
    <s v="Brazil"/>
    <x v="2"/>
    <n v="40700"/>
    <s v="Revenues - Third Parties"/>
    <m/>
    <s v="Freight - Returns"/>
    <n v="2026"/>
    <n v="6"/>
    <s v="USD"/>
    <n v="-9765.1323042399999"/>
    <m/>
    <n v="-9765.1323042399999"/>
    <x v="5"/>
    <s v="Not Applicable"/>
    <m/>
  </r>
  <r>
    <s v="OTH CUST"/>
    <s v="LP352-301"/>
    <x v="60"/>
    <s v="Brazil"/>
    <x v="2"/>
    <n v="40700"/>
    <s v="Revenues - Third Parties"/>
    <m/>
    <s v="Freight - Shipments"/>
    <n v="2026"/>
    <n v="6"/>
    <s v="USD"/>
    <n v="-106.66485871999998"/>
    <m/>
    <n v="-106.66485871999998"/>
    <x v="5"/>
    <s v="Not Applicable"/>
    <m/>
  </r>
  <r>
    <s v="OTH CUST"/>
    <s v="LP352-303"/>
    <x v="60"/>
    <s v="Brazil"/>
    <x v="2"/>
    <n v="40700"/>
    <s v="Revenues - Third Parties"/>
    <m/>
    <s v="Freight - Shipments"/>
    <n v="2026"/>
    <n v="6"/>
    <s v="USD"/>
    <n v="-66.494446159999995"/>
    <m/>
    <n v="-66.494446159999995"/>
    <x v="5"/>
    <s v="Not Applicable"/>
    <m/>
  </r>
  <r>
    <s v="OTH CUST"/>
    <s v="VX24-AIS-D10"/>
    <x v="69"/>
    <s v="Brazil"/>
    <x v="2"/>
    <n v="40700"/>
    <s v="Revenues - Third Parties"/>
    <m/>
    <s v="Freight - Shipments"/>
    <n v="2026"/>
    <n v="6"/>
    <s v="USD"/>
    <n v="-3382.7135739199994"/>
    <m/>
    <n v="-3382.7135739199994"/>
    <x v="5"/>
    <s v="Not Applicable"/>
    <m/>
  </r>
  <r>
    <s v="J &amp; J"/>
    <s v="42847922MDD4002"/>
    <x v="1"/>
    <s v="Brazil"/>
    <x v="2"/>
    <n v="40700"/>
    <s v="Revenues - Third Parties"/>
    <m/>
    <s v="Freight - Shipments"/>
    <n v="2026"/>
    <n v="6"/>
    <s v="USD"/>
    <n v="-21.02708616"/>
    <m/>
    <n v="-21.02708616"/>
    <x v="5"/>
    <s v="Not Applicable"/>
    <m/>
  </r>
  <r>
    <s v="J &amp; J"/>
    <s v="CNTO1959CRD4005"/>
    <x v="1"/>
    <s v="Brazil"/>
    <x v="2"/>
    <n v="40700"/>
    <s v="Revenues - Third Parties"/>
    <m/>
    <s v="Freight - Shipments"/>
    <n v="2026"/>
    <n v="6"/>
    <s v="USD"/>
    <n v="-2051.2301574399999"/>
    <m/>
    <n v="-2051.2301574399999"/>
    <x v="5"/>
    <s v="Not Applicable"/>
    <m/>
  </r>
  <r>
    <s v="J &amp; J"/>
    <s v="77242113UCO4001"/>
    <x v="1"/>
    <s v="Brazil"/>
    <x v="2"/>
    <n v="40700"/>
    <s v="Revenues - Third Parties"/>
    <m/>
    <s v="Freight - Shipments"/>
    <n v="2026"/>
    <n v="6"/>
    <s v="USD"/>
    <n v="-958.83763743999998"/>
    <m/>
    <n v="-958.83763743999998"/>
    <x v="5"/>
    <s v="Not Applicable"/>
    <m/>
  </r>
  <r>
    <s v="MERCK"/>
    <s v="MK-2870-019 (Local)"/>
    <x v="2"/>
    <s v="Brazil"/>
    <x v="2"/>
    <n v="40700"/>
    <s v="Revenues - Third Parties"/>
    <m/>
    <s v="Freight - Shipments"/>
    <n v="2026"/>
    <n v="6"/>
    <s v="USD"/>
    <n v="-5.8370683199999993"/>
    <m/>
    <n v="-5.8370683199999993"/>
    <x v="5"/>
    <s v="Not Applicable"/>
    <m/>
  </r>
  <r>
    <s v="MERCK"/>
    <s v="MK-3475-06E (Local)"/>
    <x v="2"/>
    <s v="Brazil"/>
    <x v="2"/>
    <n v="40700"/>
    <s v="Revenues - Third Parties"/>
    <m/>
    <s v="Freight - Shipments"/>
    <n v="2026"/>
    <n v="6"/>
    <s v="USD"/>
    <n v="-38.063235599999999"/>
    <m/>
    <n v="-38.063235599999999"/>
    <x v="5"/>
    <s v="Not Applicable"/>
    <m/>
  </r>
  <r>
    <s v="MERCK"/>
    <s v="MK-2400-001 (Local)"/>
    <x v="2"/>
    <s v="Brazil"/>
    <x v="2"/>
    <n v="40700"/>
    <s v="Revenues - Third Parties"/>
    <m/>
    <s v="Freight - Shipments"/>
    <n v="2026"/>
    <n v="6"/>
    <s v="USD"/>
    <n v="-87.820989759999989"/>
    <m/>
    <n v="-87.820989759999989"/>
    <x v="5"/>
    <s v="Not Applicable"/>
    <m/>
  </r>
  <r>
    <s v="MERCK"/>
    <s v="MK-2870-031 (Local)"/>
    <x v="2"/>
    <s v="Brazil"/>
    <x v="2"/>
    <n v="40700"/>
    <s v="Revenues - Third Parties"/>
    <m/>
    <s v="Freight - Shipments"/>
    <n v="2026"/>
    <n v="6"/>
    <s v="USD"/>
    <n v="-288.13841911999992"/>
    <m/>
    <n v="-288.13841911999992"/>
    <x v="5"/>
    <s v="Not Applicable"/>
    <m/>
  </r>
  <r>
    <s v="MERCK"/>
    <s v="MK-7962-038 (Local)"/>
    <x v="2"/>
    <s v="Brazil"/>
    <x v="2"/>
    <n v="40700"/>
    <s v="Revenues - Third Parties"/>
    <m/>
    <s v="Freight - Shipments"/>
    <n v="2026"/>
    <n v="6"/>
    <s v="USD"/>
    <n v="-221.43936983999998"/>
    <m/>
    <n v="-221.43936983999998"/>
    <x v="5"/>
    <s v="Not Applicable"/>
    <m/>
  </r>
  <r>
    <s v="MERCK"/>
    <s v="MK-2870-021 (Local)"/>
    <x v="2"/>
    <s v="Brazil"/>
    <x v="2"/>
    <n v="40700"/>
    <s v="Revenues - Third Parties"/>
    <m/>
    <s v="Freight - Shipments"/>
    <n v="2026"/>
    <n v="6"/>
    <s v="USD"/>
    <n v="-192.81531495999999"/>
    <m/>
    <n v="-192.81531495999999"/>
    <x v="5"/>
    <s v="Not Applicable"/>
    <m/>
  </r>
  <r>
    <s v="SERVIER"/>
    <s v="SPLFIO-174"/>
    <x v="4"/>
    <s v="Brazil"/>
    <x v="2"/>
    <n v="40700"/>
    <s v="Revenues - Third Parties"/>
    <m/>
    <s v="Freight - Shipments"/>
    <n v="2026"/>
    <n v="6"/>
    <s v="USD"/>
    <n v="-151.29734391999997"/>
    <m/>
    <n v="-151.29734391999997"/>
    <x v="5"/>
    <s v="Not Applicable"/>
    <m/>
  </r>
  <r>
    <s v="OTH CUST"/>
    <s v="Transfer Pricing"/>
    <x v="0"/>
    <s v="Allentown"/>
    <x v="0"/>
    <n v="40700"/>
    <s v="Revenues - Third Parties"/>
    <m/>
    <s v="Transfer Pricing"/>
    <n v="2026"/>
    <n v="6"/>
    <s v="USD"/>
    <n v="1104867.1200000001"/>
    <m/>
    <n v="1104867.1200000001"/>
    <x v="6"/>
    <s v="Not Applicable"/>
    <m/>
  </r>
  <r>
    <s v="OTH CUST"/>
    <s v="Transfer Pricing"/>
    <x v="0"/>
    <s v="Allentown"/>
    <x v="1"/>
    <n v="40700"/>
    <s v="Revenues - Third Parties"/>
    <m/>
    <s v="Transfer Pricing"/>
    <n v="2026"/>
    <n v="6"/>
    <s v="USD"/>
    <n v="1812765.04"/>
    <m/>
    <n v="1812765.04"/>
    <x v="6"/>
    <s v="Not Applicable"/>
    <m/>
  </r>
  <r>
    <s v="OTH CUST"/>
    <s v="Transfer Pricing"/>
    <x v="0"/>
    <s v="Allentown"/>
    <x v="2"/>
    <n v="40700"/>
    <s v="Revenues - Third Parties"/>
    <m/>
    <s v="Transfer Pricing"/>
    <n v="2026"/>
    <n v="6"/>
    <s v="USD"/>
    <n v="1894689.01"/>
    <m/>
    <n v="1894689.01"/>
    <x v="6"/>
    <s v="Not Applicable"/>
    <m/>
  </r>
  <r>
    <s v="OTH CUST"/>
    <s v="Transfer Pricing"/>
    <x v="0"/>
    <s v="Allentown"/>
    <x v="3"/>
    <n v="40700"/>
    <s v="Revenues - Third Parties"/>
    <m/>
    <s v="Transfer Pricing"/>
    <n v="2026"/>
    <n v="6"/>
    <s v="USD"/>
    <n v="20077.41"/>
    <m/>
    <n v="20077.41"/>
    <x v="6"/>
    <s v="Not Applicable"/>
    <m/>
  </r>
  <r>
    <s v="OTH CUST"/>
    <s v="Transfer Pricing"/>
    <x v="0"/>
    <s v="Allentown"/>
    <x v="4"/>
    <n v="40700"/>
    <s v="Revenues - Third Parties"/>
    <m/>
    <s v="Transfer Pricing"/>
    <n v="2026"/>
    <n v="6"/>
    <s v="USD"/>
    <n v="31514.84"/>
    <m/>
    <n v="31514.84"/>
    <x v="6"/>
    <s v="Not Applicable"/>
    <m/>
  </r>
  <r>
    <s v="OTH CUST"/>
    <s v="Transfer Pricing"/>
    <x v="0"/>
    <s v="Allentown"/>
    <x v="5"/>
    <n v="40700"/>
    <s v="Revenues - Third Parties"/>
    <m/>
    <s v="Transfer Pricing"/>
    <n v="2026"/>
    <n v="6"/>
    <s v="USD"/>
    <n v="531984.19999999995"/>
    <m/>
    <n v="531984.19999999995"/>
    <x v="6"/>
    <s v="Not Applicable"/>
    <m/>
  </r>
  <r>
    <s v="OTH CUST"/>
    <s v="BGB-43395-101"/>
    <x v="55"/>
    <s v="Brazil"/>
    <x v="2"/>
    <n v="40700"/>
    <s v="Revenues - Third Parties"/>
    <m/>
    <s v="Freight - Returns"/>
    <n v="2026"/>
    <n v="6"/>
    <s v="USD"/>
    <n v="1650.6904778000001"/>
    <m/>
    <n v="1650.6904778000001"/>
    <x v="6"/>
    <n v="1"/>
    <m/>
  </r>
  <r>
    <s v="OTH CUST"/>
    <s v="BGB-43395-101"/>
    <x v="55"/>
    <s v="Brazil"/>
    <x v="2"/>
    <n v="40700"/>
    <s v="Revenues - Third Parties"/>
    <m/>
    <s v="Freight - Shipments"/>
    <n v="2026"/>
    <n v="6"/>
    <s v="USD"/>
    <n v="21530.934052600005"/>
    <m/>
    <n v="21530.934052600005"/>
    <x v="6"/>
    <n v="1"/>
    <m/>
  </r>
  <r>
    <s v="OTH CUST"/>
    <s v="BGB-43395-101"/>
    <x v="55"/>
    <s v="Brazil"/>
    <x v="0"/>
    <n v="40700"/>
    <s v="Revenues - Third Parties"/>
    <m/>
    <s v="Insulated shipper - Credo S22 - 12L (Leasing)"/>
    <n v="2026"/>
    <n v="6"/>
    <s v="USD"/>
    <n v="698.3790479999999"/>
    <m/>
    <n v="698.3790479999999"/>
    <x v="6"/>
    <n v="1"/>
    <m/>
  </r>
  <r>
    <s v="OTH CUST"/>
    <s v="BGB-43395-101"/>
    <x v="55"/>
    <s v="Brazil"/>
    <x v="0"/>
    <n v="40700"/>
    <s v="Revenues - Third Parties"/>
    <m/>
    <s v="Insulated shipper - Credo S22 - 28L (Leasing)"/>
    <n v="2026"/>
    <n v="6"/>
    <s v="USD"/>
    <n v="581.98253999999997"/>
    <m/>
    <n v="581.98253999999997"/>
    <x v="6"/>
    <n v="1"/>
    <m/>
  </r>
  <r>
    <s v="OTH CUST"/>
    <s v="BGB-43395-101"/>
    <x v="55"/>
    <s v="Brazil"/>
    <x v="0"/>
    <n v="40700"/>
    <s v="Revenues - Third Parties"/>
    <m/>
    <s v="Pick and Pack (Controlled Ambient)"/>
    <n v="2026"/>
    <n v="6"/>
    <s v="USD"/>
    <n v="1869.8739021000001"/>
    <m/>
    <n v="1869.8739021000001"/>
    <x v="6"/>
    <m/>
    <m/>
  </r>
  <r>
    <s v="OTH CUST"/>
    <s v="BGB-43395-101"/>
    <x v="55"/>
    <s v="Brazil"/>
    <x v="0"/>
    <n v="40700"/>
    <s v="Revenues - Third Parties"/>
    <m/>
    <s v="Pick and Pack Cancellation Fee (Pre Pick &amp; Pack)"/>
    <n v="2026"/>
    <n v="6"/>
    <s v="USD"/>
    <n v="103.8768836"/>
    <m/>
    <n v="103.8768836"/>
    <x v="6"/>
    <m/>
    <m/>
  </r>
  <r>
    <s v="OTH CUST"/>
    <s v="BGB-43395-101"/>
    <x v="55"/>
    <s v="Brazil"/>
    <x v="0"/>
    <n v="40700"/>
    <s v="Revenues - Third Parties"/>
    <m/>
    <s v="Project Management Fee"/>
    <n v="2026"/>
    <n v="6"/>
    <s v="USD"/>
    <n v="986.90039210000009"/>
    <m/>
    <n v="986.90039210000009"/>
    <x v="6"/>
    <m/>
    <m/>
  </r>
  <r>
    <s v="OTH CUST"/>
    <s v="BGB-43395-101"/>
    <x v="55"/>
    <s v="Brazil"/>
    <x v="0"/>
    <n v="40700"/>
    <s v="Revenues - Third Parties"/>
    <m/>
    <s v="Receipt fee Ambient (per Receipt_ID)"/>
    <n v="2026"/>
    <n v="6"/>
    <s v="USD"/>
    <n v="521.65434989999994"/>
    <m/>
    <n v="521.65434989999994"/>
    <x v="6"/>
    <m/>
    <m/>
  </r>
  <r>
    <s v="OTH CUST"/>
    <s v="BGB-43395-101"/>
    <x v="55"/>
    <s v="Brazil"/>
    <x v="4"/>
    <n v="40700"/>
    <s v="Revenues - Third Parties"/>
    <m/>
    <s v="Reconciliation of Returns (per Hour)"/>
    <n v="2026"/>
    <n v="6"/>
    <s v="USD"/>
    <n v="415.54753319999998"/>
    <m/>
    <n v="415.54753319999998"/>
    <x v="6"/>
    <m/>
    <m/>
  </r>
  <r>
    <s v="OTH CUST"/>
    <s v="BGB-43395-101"/>
    <x v="55"/>
    <s v="Brazil"/>
    <x v="4"/>
    <n v="40700"/>
    <s v="Revenues - Third Parties"/>
    <m/>
    <s v="Returns Receipt (per Receipt)"/>
    <n v="2026"/>
    <n v="6"/>
    <s v="USD"/>
    <n v="1038.8688330000002"/>
    <m/>
    <n v="1038.8688330000002"/>
    <x v="6"/>
    <m/>
    <m/>
  </r>
  <r>
    <s v="OTH CUST"/>
    <s v="BGB-43395-101"/>
    <x v="55"/>
    <s v="Brazil"/>
    <x v="5"/>
    <n v="40700"/>
    <s v="Revenues - Third Parties"/>
    <m/>
    <s v="Storage Ambient (per Shelf)"/>
    <n v="2026"/>
    <n v="6"/>
    <s v="USD"/>
    <n v="3383.8984799999998"/>
    <m/>
    <n v="3383.8984799999998"/>
    <x v="6"/>
    <m/>
    <m/>
  </r>
  <r>
    <s v="OTH CUST"/>
    <s v="BGB-43395-101"/>
    <x v="55"/>
    <s v="Brazil"/>
    <x v="5"/>
    <n v="40700"/>
    <s v="Revenues - Third Parties"/>
    <m/>
    <s v="Storage of Returns (per Pallet)"/>
    <n v="2026"/>
    <n v="6"/>
    <s v="USD"/>
    <n v="1361.3191591999998"/>
    <m/>
    <n v="1361.3191591999998"/>
    <x v="6"/>
    <m/>
    <m/>
  </r>
  <r>
    <s v="OTH CUST"/>
    <s v="BGB-43395-101"/>
    <x v="55"/>
    <s v="Brazil"/>
    <x v="0"/>
    <n v="40700"/>
    <s v="Revenues - Third Parties"/>
    <m/>
    <s v="Temperature Monitoring Device (Ambient)"/>
    <n v="2026"/>
    <n v="6"/>
    <s v="USD"/>
    <n v="504.38486799999993"/>
    <m/>
    <n v="504.38486799999993"/>
    <x v="6"/>
    <n v="1"/>
    <m/>
  </r>
  <r>
    <s v="OTH CUST"/>
    <s v="BGB-Retain sample storage"/>
    <x v="55"/>
    <s v="Brazil"/>
    <x v="5"/>
    <n v="40700"/>
    <s v="Revenues - Third Parties"/>
    <m/>
    <s v="Storage Ambient (per Shelf)"/>
    <n v="2026"/>
    <n v="6"/>
    <s v="USD"/>
    <n v="528.73413749999986"/>
    <m/>
    <n v="528.73413749999986"/>
    <x v="6"/>
    <m/>
    <m/>
  </r>
  <r>
    <s v="OTH CUST"/>
    <s v="BGB-58067-101"/>
    <x v="55"/>
    <s v="Brazil"/>
    <x v="0"/>
    <n v="40700"/>
    <s v="Revenues - Third Parties"/>
    <m/>
    <s v="Project Management Fee"/>
    <n v="2026"/>
    <n v="6"/>
    <s v="USD"/>
    <n v="888.21335280000005"/>
    <m/>
    <n v="888.21335280000005"/>
    <x v="6"/>
    <m/>
    <m/>
  </r>
  <r>
    <s v="OTH CUST"/>
    <s v="BGB-58067-101"/>
    <x v="55"/>
    <s v="Brazil"/>
    <x v="5"/>
    <n v="40700"/>
    <s v="Revenues - Third Parties"/>
    <m/>
    <s v="Storage Ambient (per Shelf)"/>
    <n v="2026"/>
    <n v="6"/>
    <s v="USD"/>
    <n v="317.24048249999998"/>
    <m/>
    <n v="317.24048249999998"/>
    <x v="6"/>
    <m/>
    <m/>
  </r>
  <r>
    <s v="OTH CUST"/>
    <s v="BGB-58067-101"/>
    <x v="55"/>
    <s v="Brazil"/>
    <x v="5"/>
    <n v="40700"/>
    <s v="Revenues - Third Parties"/>
    <m/>
    <s v="Storage Refrigerated (per Shelf)"/>
    <n v="2026"/>
    <n v="6"/>
    <s v="USD"/>
    <n v="444.10667640000003"/>
    <m/>
    <n v="444.10667640000003"/>
    <x v="6"/>
    <m/>
    <m/>
  </r>
  <r>
    <s v="OTH CUST"/>
    <s v="AB-101-05 BC 135535-01"/>
    <x v="35"/>
    <s v="Brazil"/>
    <x v="0"/>
    <n v="40900"/>
    <s v="Revenues- IC"/>
    <m/>
    <s v="External Temperature Monitoring Devices"/>
    <n v="2026"/>
    <n v="6"/>
    <s v="USD"/>
    <n v="1029.9691"/>
    <m/>
    <n v="1029.9691"/>
    <x v="6"/>
    <n v="1"/>
    <m/>
  </r>
  <r>
    <s v="OTH CUST"/>
    <s v="AB-101-05 BC 135535-01"/>
    <x v="35"/>
    <s v="Brazil"/>
    <x v="2"/>
    <n v="40900"/>
    <s v="Revenues- IC"/>
    <m/>
    <s v="Freight - Shipments"/>
    <n v="2026"/>
    <n v="6"/>
    <s v="USD"/>
    <n v="1291.6812484"/>
    <m/>
    <n v="1291.6812484"/>
    <x v="6"/>
    <n v="1"/>
    <m/>
  </r>
  <r>
    <s v="OTH CUST"/>
    <s v="AB-101-05 BC 135535-01"/>
    <x v="35"/>
    <s v="Brazil"/>
    <x v="0"/>
    <n v="40900"/>
    <s v="Revenues- IC"/>
    <m/>
    <s v="Insulated shipper - Large (Leasing)"/>
    <n v="2026"/>
    <n v="6"/>
    <s v="USD"/>
    <n v="1286.3814074000002"/>
    <m/>
    <n v="1286.3814074000002"/>
    <x v="6"/>
    <n v="1"/>
    <m/>
  </r>
  <r>
    <s v="OTH CUST"/>
    <s v="AB-101-05 BC 135535-01"/>
    <x v="35"/>
    <s v="Brazil"/>
    <x v="0"/>
    <n v="40900"/>
    <s v="Revenues- IC"/>
    <m/>
    <s v="Pick and Pack (Cryogenic)"/>
    <n v="2026"/>
    <n v="6"/>
    <s v="USD"/>
    <n v="1055.6283302000002"/>
    <m/>
    <n v="1055.6283302000002"/>
    <x v="6"/>
    <e v="#N/A"/>
    <m/>
  </r>
  <r>
    <s v="OTH CUST"/>
    <s v="AB-101-05 BC 135535-01"/>
    <x v="35"/>
    <s v="Brazil"/>
    <x v="0"/>
    <n v="40900"/>
    <s v="Revenues- IC"/>
    <m/>
    <s v="Project Management Fee"/>
    <n v="2026"/>
    <n v="6"/>
    <s v="USD"/>
    <n v="3495.4751325999996"/>
    <m/>
    <n v="3495.4751325999996"/>
    <x v="6"/>
    <m/>
    <m/>
  </r>
  <r>
    <s v="OTH CUST"/>
    <s v="AB-101-05 BC 135535-01"/>
    <x v="35"/>
    <s v="Brazil"/>
    <x v="0"/>
    <n v="40900"/>
    <s v="Revenues- IC"/>
    <m/>
    <s v="Receipt fee Cryogenic (per Receipt_ID)"/>
    <n v="2026"/>
    <n v="6"/>
    <s v="USD"/>
    <n v="1181.464555"/>
    <m/>
    <n v="1181.464555"/>
    <x v="6"/>
    <e v="#N/A"/>
    <m/>
  </r>
  <r>
    <s v="OTH CUST"/>
    <s v="AB-101-05 BC 135535-01"/>
    <x v="35"/>
    <s v="Brazil"/>
    <x v="0"/>
    <n v="40900"/>
    <s v="Revenues- IC"/>
    <m/>
    <s v="Setup Fee"/>
    <n v="2026"/>
    <n v="6"/>
    <s v="USD"/>
    <n v="3640.89077"/>
    <m/>
    <n v="3640.89077"/>
    <x v="6"/>
    <m/>
    <m/>
  </r>
  <r>
    <s v="OTH CUST"/>
    <s v="AB-101-05 BC 135535-01"/>
    <x v="35"/>
    <s v="Brazil"/>
    <x v="5"/>
    <n v="40900"/>
    <s v="Revenues- IC"/>
    <m/>
    <s v="Storage Cryogenic (per Shelf)"/>
    <n v="2026"/>
    <n v="6"/>
    <s v="USD"/>
    <n v="735.76792629999989"/>
    <m/>
    <n v="735.76792629999989"/>
    <x v="6"/>
    <e v="#N/A"/>
    <m/>
  </r>
  <r>
    <s v="ASTRAZENECA"/>
    <s v="D3251C00014 Returns and Destruction"/>
    <x v="9"/>
    <s v="Brazil"/>
    <x v="5"/>
    <n v="40700"/>
    <s v="Revenues - Third Parties"/>
    <m/>
    <s v="Storage of Returns (per Pallet)"/>
    <n v="2026"/>
    <n v="6"/>
    <s v="USD"/>
    <n v="460.18431131585351"/>
    <m/>
    <n v="460.18431131585351"/>
    <x v="6"/>
    <m/>
    <m/>
  </r>
  <r>
    <s v="ASTRAZENECA"/>
    <s v="D9185C00001 Returns and Destruction"/>
    <x v="9"/>
    <s v="Brazil"/>
    <x v="4"/>
    <n v="40700"/>
    <s v="Revenues - Third Parties"/>
    <m/>
    <s v="Returns Receipt (per Receipt)"/>
    <n v="2026"/>
    <n v="6"/>
    <s v="USD"/>
    <n v="173.36284883980855"/>
    <m/>
    <n v="173.36284883980855"/>
    <x v="6"/>
    <m/>
    <m/>
  </r>
  <r>
    <s v="ASTRAZENECA"/>
    <s v="D9185C00001 Returns and Destruction"/>
    <x v="9"/>
    <s v="Brazil"/>
    <x v="5"/>
    <n v="40700"/>
    <s v="Revenues - Third Parties"/>
    <m/>
    <s v="Storage of Returns (per Pallet)"/>
    <n v="2026"/>
    <n v="6"/>
    <s v="USD"/>
    <n v="334.34347697634655"/>
    <m/>
    <n v="334.34347697634655"/>
    <x v="6"/>
    <m/>
    <m/>
  </r>
  <r>
    <s v="ASTRAZENECA"/>
    <s v="D5244C00001 Returns and Destruction"/>
    <x v="9"/>
    <s v="Brazil"/>
    <x v="2"/>
    <n v="40700"/>
    <s v="Revenues - Third Parties"/>
    <m/>
    <s v="Freight - Returns"/>
    <n v="2026"/>
    <n v="6"/>
    <s v="USD"/>
    <n v="642.31545003005795"/>
    <m/>
    <n v="642.31545003005795"/>
    <x v="6"/>
    <n v="1"/>
    <m/>
  </r>
  <r>
    <s v="ASTRAZENECA"/>
    <s v="D5244C00001 Returns and Destruction"/>
    <x v="9"/>
    <s v="Brazil"/>
    <x v="4"/>
    <n v="40700"/>
    <s v="Revenues - Third Parties"/>
    <m/>
    <s v="Returns Receipt (per Receipt)"/>
    <n v="2026"/>
    <n v="6"/>
    <s v="USD"/>
    <n v="354.52975004435649"/>
    <m/>
    <n v="354.52975004435649"/>
    <x v="6"/>
    <m/>
    <m/>
  </r>
  <r>
    <s v="ASTRAZENECA"/>
    <s v="D5244C00001 Returns and Destruction"/>
    <x v="9"/>
    <s v="Brazil"/>
    <x v="5"/>
    <n v="40700"/>
    <s v="Revenues - Third Parties"/>
    <m/>
    <s v="Storage of Returns (per Pallet)"/>
    <n v="2026"/>
    <n v="6"/>
    <s v="USD"/>
    <n v="357.55181150754794"/>
    <m/>
    <n v="357.55181150754794"/>
    <x v="6"/>
    <m/>
    <m/>
  </r>
  <r>
    <s v="ASTRAZENECA"/>
    <s v="D9180C00012 Returns and Destruction"/>
    <x v="9"/>
    <s v="Brazil"/>
    <x v="2"/>
    <n v="40700"/>
    <s v="Revenues - Third Parties"/>
    <m/>
    <s v="Freight - Returns"/>
    <n v="2026"/>
    <n v="6"/>
    <s v="USD"/>
    <n v="969.97393890592082"/>
    <m/>
    <n v="969.97393890592082"/>
    <x v="6"/>
    <n v="1"/>
    <m/>
  </r>
  <r>
    <s v="ASTRAZENECA"/>
    <s v="D9180C00012 Returns and Destruction"/>
    <x v="9"/>
    <s v="Brazil"/>
    <x v="4"/>
    <n v="40700"/>
    <s v="Revenues - Third Parties"/>
    <m/>
    <s v="Returns Receipt (per Receipt)"/>
    <n v="2026"/>
    <n v="6"/>
    <s v="USD"/>
    <n v="763.84857289349827"/>
    <m/>
    <n v="763.84857289349827"/>
    <x v="6"/>
    <m/>
    <m/>
  </r>
  <r>
    <s v="ASTRAZENECA"/>
    <s v="D9180C00012 Returns and Destruction"/>
    <x v="9"/>
    <s v="Brazil"/>
    <x v="5"/>
    <n v="40700"/>
    <s v="Revenues - Third Parties"/>
    <m/>
    <s v="Storage of Returns (per Pallet)"/>
    <n v="2026"/>
    <n v="6"/>
    <s v="USD"/>
    <n v="351.92905253355565"/>
    <m/>
    <n v="351.92905253355565"/>
    <x v="6"/>
    <m/>
    <m/>
  </r>
  <r>
    <s v="ASTRAZENECA"/>
    <s v="D6972C00003 Returns and Destruction"/>
    <x v="9"/>
    <s v="Brazil"/>
    <x v="5"/>
    <n v="40700"/>
    <s v="Revenues - Third Parties"/>
    <m/>
    <s v="Storage of Returns (per Pallet)"/>
    <n v="2026"/>
    <n v="6"/>
    <s v="USD"/>
    <n v="234.61936835570378"/>
    <m/>
    <n v="234.61936835570378"/>
    <x v="6"/>
    <m/>
    <m/>
  </r>
  <r>
    <s v="ASTRAZENECA"/>
    <s v="D6402C00012 Returns and Destruction"/>
    <x v="9"/>
    <s v="Brazil"/>
    <x v="5"/>
    <n v="40700"/>
    <s v="Revenues - Third Parties"/>
    <m/>
    <s v="Storage of Returns (per Pallet)"/>
    <n v="2026"/>
    <n v="6"/>
    <s v="USD"/>
    <n v="178.77590575377397"/>
    <m/>
    <n v="178.77590575377397"/>
    <x v="6"/>
    <m/>
    <m/>
  </r>
  <r>
    <s v="ASTRAZENECA"/>
    <s v="D9180C00008 Returns and Destruction"/>
    <x v="9"/>
    <s v="Brazil"/>
    <x v="2"/>
    <n v="40700"/>
    <s v="Revenues - Third Parties"/>
    <m/>
    <s v="Freight - Returns"/>
    <n v="2026"/>
    <n v="6"/>
    <s v="USD"/>
    <n v="524.01605052217246"/>
    <m/>
    <n v="524.01605052217246"/>
    <x v="6"/>
    <n v="1"/>
    <m/>
  </r>
  <r>
    <s v="ASTRAZENECA"/>
    <s v="D9180C00008 Returns and Destruction"/>
    <x v="9"/>
    <s v="Brazil"/>
    <x v="4"/>
    <n v="40700"/>
    <s v="Revenues - Third Parties"/>
    <m/>
    <s v="Returns Receipt (per Receipt)"/>
    <n v="2026"/>
    <n v="6"/>
    <s v="USD"/>
    <n v="381.92428644674914"/>
    <m/>
    <n v="381.92428644674914"/>
    <x v="6"/>
    <m/>
    <m/>
  </r>
  <r>
    <s v="ASTRAZENECA"/>
    <s v="D9180C00008 Returns and Destruction"/>
    <x v="9"/>
    <s v="Brazil"/>
    <x v="5"/>
    <n v="40700"/>
    <s v="Revenues - Third Parties"/>
    <m/>
    <s v="Storage of Returns (per Pallet)"/>
    <n v="2026"/>
    <n v="6"/>
    <s v="USD"/>
    <n v="442.50270397414613"/>
    <m/>
    <n v="442.50270397414613"/>
    <x v="6"/>
    <m/>
    <m/>
  </r>
  <r>
    <s v="ASTRAZENECA"/>
    <s v="D9180C00004 Returns and Destruction"/>
    <x v="9"/>
    <s v="Brazil"/>
    <x v="5"/>
    <n v="40700"/>
    <s v="Revenues - Third Parties"/>
    <m/>
    <s v="Storage of Returns (per Pallet)"/>
    <n v="2026"/>
    <n v="6"/>
    <s v="USD"/>
    <n v="357.55181150754794"/>
    <m/>
    <n v="357.55181150754794"/>
    <x v="6"/>
    <m/>
    <m/>
  </r>
  <r>
    <s v="ASTRAZENECA"/>
    <s v="D5180C00018 Post Trial Returns and Destruction"/>
    <x v="9"/>
    <s v="Brazil"/>
    <x v="4"/>
    <n v="40700"/>
    <s v="Revenues - Third Parties"/>
    <m/>
    <s v="Destruction (per Kg)"/>
    <n v="2026"/>
    <n v="6"/>
    <s v="USD"/>
    <n v="27.008449432062697"/>
    <m/>
    <n v="27.008449432062697"/>
    <x v="6"/>
    <n v="1"/>
    <m/>
  </r>
  <r>
    <s v="ASTRAZENECA"/>
    <s v="D5180C00018 Post Trial Returns and Destruction"/>
    <x v="9"/>
    <s v="Brazil"/>
    <x v="4"/>
    <n v="40700"/>
    <s v="Revenues - Third Parties"/>
    <m/>
    <s v="Destruction Setup Fee"/>
    <n v="2026"/>
    <n v="6"/>
    <s v="USD"/>
    <n v="472.71155961203999"/>
    <m/>
    <n v="472.71155961203999"/>
    <x v="6"/>
    <m/>
    <m/>
  </r>
  <r>
    <s v="ASTRAZENECA"/>
    <s v="D5180C00018 Post Trial Returns and Destruction"/>
    <x v="9"/>
    <s v="Brazil"/>
    <x v="5"/>
    <n v="40700"/>
    <s v="Revenues - Third Parties"/>
    <m/>
    <s v="Storage of Returns (per Pallet)"/>
    <n v="2026"/>
    <n v="6"/>
    <s v="USD"/>
    <n v="116.15730276387229"/>
    <m/>
    <n v="116.15730276387229"/>
    <x v="6"/>
    <m/>
    <m/>
  </r>
  <r>
    <s v="ASTRAZENECA"/>
    <s v="D9690C00005 Returns and Destruction"/>
    <x v="9"/>
    <s v="Brazil"/>
    <x v="5"/>
    <n v="40700"/>
    <s v="Revenues - Third Parties"/>
    <m/>
    <s v="Storage of Returns (per Pallet)"/>
    <n v="2026"/>
    <n v="6"/>
    <s v="USD"/>
    <n v="126.92070195702868"/>
    <m/>
    <n v="126.92070195702868"/>
    <x v="6"/>
    <m/>
    <m/>
  </r>
  <r>
    <s v="ASTRAZENECA"/>
    <s v="D5989C00001 Returns and Destruction"/>
    <x v="9"/>
    <s v="Brazil"/>
    <x v="2"/>
    <n v="40700"/>
    <s v="Revenues - Third Parties"/>
    <m/>
    <s v="Freight - Returns"/>
    <n v="2026"/>
    <n v="6"/>
    <s v="USD"/>
    <n v="1318.1244346943188"/>
    <m/>
    <n v="1318.1244346943188"/>
    <x v="6"/>
    <n v="1"/>
    <m/>
  </r>
  <r>
    <s v="ASTRAZENECA"/>
    <s v="D5989C00001 Returns and Destruction"/>
    <x v="9"/>
    <s v="Brazil"/>
    <x v="4"/>
    <n v="40700"/>
    <s v="Revenues - Third Parties"/>
    <m/>
    <s v="Returns Receipt (per Receipt)"/>
    <n v="2026"/>
    <n v="6"/>
    <s v="USD"/>
    <n v="603.17759826615884"/>
    <m/>
    <n v="603.17759826615884"/>
    <x v="6"/>
    <m/>
    <m/>
  </r>
  <r>
    <s v="ASTRAZENECA"/>
    <s v="D5989C00001 Returns and Destruction"/>
    <x v="9"/>
    <s v="Brazil"/>
    <x v="5"/>
    <n v="40700"/>
    <s v="Revenues - Third Parties"/>
    <m/>
    <s v="Storage of Returns (per Pallet)"/>
    <n v="2026"/>
    <n v="6"/>
    <s v="USD"/>
    <n v="634.6035097851435"/>
    <m/>
    <n v="634.6035097851435"/>
    <x v="6"/>
    <m/>
    <m/>
  </r>
  <r>
    <s v="ASTRAZENECA"/>
    <s v="AZ Local Returns and Destruction (Onco)"/>
    <x v="9"/>
    <s v="Brazil"/>
    <x v="4"/>
    <n v="40700"/>
    <s v="Revenues - Third Parties"/>
    <m/>
    <s v="Destruction (per Kg)"/>
    <n v="2026"/>
    <n v="6"/>
    <s v="USD"/>
    <n v="734.00211083500005"/>
    <m/>
    <n v="734.00211083500005"/>
    <x v="6"/>
    <n v="1"/>
    <m/>
  </r>
  <r>
    <s v="ASTRAZENECA"/>
    <s v="AZ Local Returns and Destruction (Onco)"/>
    <x v="9"/>
    <s v="Brazil"/>
    <x v="4"/>
    <n v="40700"/>
    <s v="Revenues - Third Parties"/>
    <m/>
    <s v="Destruction Setup Fee"/>
    <n v="2026"/>
    <n v="6"/>
    <s v="USD"/>
    <n v="442.90730784999994"/>
    <m/>
    <n v="442.90730784999994"/>
    <x v="6"/>
    <m/>
    <m/>
  </r>
  <r>
    <s v="ASTRAZENECA"/>
    <s v="AZ Local Returns and Destruction (Onco)"/>
    <x v="9"/>
    <s v="Brazil"/>
    <x v="2"/>
    <n v="40700"/>
    <s v="Revenues - Third Parties"/>
    <m/>
    <s v="Freight - Returns"/>
    <n v="2026"/>
    <n v="6"/>
    <s v="USD"/>
    <n v="1620.4967377550001"/>
    <m/>
    <n v="1620.4967377550001"/>
    <x v="6"/>
    <n v="1"/>
    <m/>
  </r>
  <r>
    <s v="ASTRAZENECA"/>
    <s v="AZ Local Returns and Destruction (Onco)"/>
    <x v="9"/>
    <s v="Brazil"/>
    <x v="4"/>
    <n v="40700"/>
    <s v="Revenues - Third Parties"/>
    <m/>
    <s v="Returns Receipt (per Receipt)"/>
    <n v="2026"/>
    <n v="6"/>
    <s v="USD"/>
    <n v="2125.9550776800002"/>
    <m/>
    <n v="2125.9550776800002"/>
    <x v="6"/>
    <m/>
    <m/>
  </r>
  <r>
    <s v="ASTRAZENECA"/>
    <s v="AZ Local Returns and Destruction (Onco)"/>
    <x v="9"/>
    <s v="Brazil"/>
    <x v="5"/>
    <n v="40700"/>
    <s v="Revenues - Third Parties"/>
    <m/>
    <s v="Storage of Returns (per Pallet)"/>
    <n v="2026"/>
    <n v="6"/>
    <s v="USD"/>
    <n v="3829.1431798199997"/>
    <m/>
    <n v="3829.1431798199997"/>
    <x v="6"/>
    <m/>
    <m/>
  </r>
  <r>
    <s v="ASTRAZENECA"/>
    <s v="D3466C00001 Returns And Destruction"/>
    <x v="9"/>
    <s v="Brazil"/>
    <x v="2"/>
    <n v="40700"/>
    <s v="Revenues - Third Parties"/>
    <m/>
    <s v="Freight - Returns"/>
    <n v="2026"/>
    <n v="6"/>
    <s v="USD"/>
    <n v="220.7202374238274"/>
    <m/>
    <n v="220.7202374238274"/>
    <x v="6"/>
    <n v="1"/>
    <m/>
  </r>
  <r>
    <s v="ASTRAZENECA"/>
    <s v="D3466C00001 Returns And Destruction"/>
    <x v="9"/>
    <s v="Brazil"/>
    <x v="4"/>
    <n v="40700"/>
    <s v="Revenues - Third Parties"/>
    <m/>
    <s v="Returns Receipt (per Receipt)"/>
    <n v="2026"/>
    <n v="6"/>
    <s v="USD"/>
    <n v="191.40310549913207"/>
    <m/>
    <n v="191.40310549913207"/>
    <x v="6"/>
    <m/>
    <m/>
  </r>
  <r>
    <s v="ASTRAZENECA"/>
    <s v="D3466C00001 Returns And Destruction"/>
    <x v="9"/>
    <s v="Brazil"/>
    <x v="5"/>
    <n v="40700"/>
    <s v="Revenues - Third Parties"/>
    <m/>
    <s v="Storage of Returns (per Pallet)"/>
    <n v="2026"/>
    <n v="6"/>
    <s v="USD"/>
    <n v="121.67815045635618"/>
    <m/>
    <n v="121.67815045635618"/>
    <x v="6"/>
    <m/>
    <m/>
  </r>
  <r>
    <s v="ASTRAZENECA"/>
    <s v="D6972C00002 Returns and Destruction"/>
    <x v="9"/>
    <s v="Brazil"/>
    <x v="2"/>
    <n v="40700"/>
    <s v="Revenues - Third Parties"/>
    <m/>
    <s v="Freight - Returns"/>
    <n v="2026"/>
    <n v="6"/>
    <s v="USD"/>
    <n v="404.42708133673852"/>
    <m/>
    <n v="404.42708133673852"/>
    <x v="6"/>
    <n v="1"/>
    <m/>
  </r>
  <r>
    <s v="ASTRAZENECA"/>
    <s v="D6972C00002 Returns and Destruction"/>
    <x v="9"/>
    <s v="Brazil"/>
    <x v="4"/>
    <n v="40700"/>
    <s v="Revenues - Third Parties"/>
    <m/>
    <s v="Returns Receipt (per Receipt)"/>
    <n v="2026"/>
    <n v="6"/>
    <s v="USD"/>
    <n v="200.89065384109676"/>
    <m/>
    <n v="200.89065384109676"/>
    <x v="6"/>
    <m/>
    <m/>
  </r>
  <r>
    <s v="ASTRAZENECA"/>
    <s v="D6972C00002 Returns and Destruction"/>
    <x v="9"/>
    <s v="Brazil"/>
    <x v="5"/>
    <n v="40700"/>
    <s v="Revenues - Third Parties"/>
    <m/>
    <s v="Storage of Returns (per Pallet)"/>
    <n v="2026"/>
    <n v="6"/>
    <s v="USD"/>
    <n v="127.71051438871878"/>
    <m/>
    <n v="127.71051438871878"/>
    <x v="6"/>
    <m/>
    <m/>
  </r>
  <r>
    <s v="ASTRAZENECA"/>
    <s v="D6973C00001 Returns and Destruction"/>
    <x v="9"/>
    <s v="Brazil"/>
    <x v="2"/>
    <n v="40700"/>
    <s v="Revenues - Third Parties"/>
    <m/>
    <s v="Freight - Returns"/>
    <n v="2026"/>
    <n v="6"/>
    <s v="USD"/>
    <n v="526.78529361392964"/>
    <m/>
    <n v="526.78529361392964"/>
    <x v="6"/>
    <n v="1"/>
    <m/>
  </r>
  <r>
    <s v="ASTRAZENECA"/>
    <s v="D6973C00001 Returns and Destruction"/>
    <x v="9"/>
    <s v="Brazil"/>
    <x v="4"/>
    <n v="40700"/>
    <s v="Revenues - Third Parties"/>
    <m/>
    <s v="Returns Receipt (per Receipt)"/>
    <n v="2026"/>
    <n v="6"/>
    <s v="USD"/>
    <n v="384.92674958657352"/>
    <m/>
    <n v="384.92674958657352"/>
    <x v="6"/>
    <m/>
    <m/>
  </r>
  <r>
    <s v="ASTRAZENECA"/>
    <s v="D6973C00001 Returns and Destruction"/>
    <x v="9"/>
    <s v="Brazil"/>
    <x v="5"/>
    <n v="40700"/>
    <s v="Revenues - Third Parties"/>
    <m/>
    <s v="Storage of Returns (per Pallet)"/>
    <n v="2026"/>
    <n v="6"/>
    <s v="USD"/>
    <n v="122.34841311550757"/>
    <m/>
    <n v="122.34841311550757"/>
    <x v="6"/>
    <m/>
    <m/>
  </r>
  <r>
    <s v="ASTRAZENECA"/>
    <s v="D9640C00003 Ancillaries"/>
    <x v="9"/>
    <s v="Brazil"/>
    <x v="2"/>
    <n v="40700"/>
    <s v="Revenues - Third Parties"/>
    <m/>
    <s v="Freight - Shipments"/>
    <n v="2026"/>
    <n v="6"/>
    <s v="USD"/>
    <n v="2220.4214433493148"/>
    <m/>
    <n v="2220.4214433493148"/>
    <x v="6"/>
    <n v="1"/>
    <m/>
  </r>
  <r>
    <s v="ASTRAZENECA"/>
    <s v="D9640C00003 Ancillaries"/>
    <x v="9"/>
    <s v="Brazil"/>
    <x v="5"/>
    <n v="40700"/>
    <s v="Revenues - Third Parties"/>
    <m/>
    <s v="Non-Drug Storage Ambient (per Pallet)"/>
    <n v="2026"/>
    <n v="6"/>
    <s v="USD"/>
    <n v="491.77680858345752"/>
    <m/>
    <n v="491.77680858345752"/>
    <x v="6"/>
    <m/>
    <m/>
  </r>
  <r>
    <s v="ASTRAZENECA"/>
    <s v="D9640C00003 Ancillaries"/>
    <x v="9"/>
    <s v="Brazil"/>
    <x v="0"/>
    <n v="40700"/>
    <s v="Revenues - Third Parties"/>
    <m/>
    <s v="Pick and Pack Materials"/>
    <n v="2026"/>
    <n v="6"/>
    <s v="USD"/>
    <n v="987.6869035650152"/>
    <m/>
    <n v="987.6869035650152"/>
    <x v="6"/>
    <m/>
    <m/>
  </r>
  <r>
    <s v="ASTRAZENECA"/>
    <s v="D9640C00003 Ancillaries"/>
    <x v="9"/>
    <s v="Brazil"/>
    <x v="0"/>
    <n v="40700"/>
    <s v="Revenues - Third Parties"/>
    <m/>
    <s v="Project Management Fee"/>
    <n v="2026"/>
    <n v="6"/>
    <s v="USD"/>
    <n v="414.41830658923516"/>
    <m/>
    <n v="414.41830658923516"/>
    <x v="6"/>
    <m/>
    <m/>
  </r>
  <r>
    <s v="ASTRAZENECA"/>
    <s v="D9640C00003 Ancillaries"/>
    <x v="9"/>
    <s v="Brazil"/>
    <x v="0"/>
    <n v="40700"/>
    <s v="Revenues - Third Parties"/>
    <m/>
    <s v="Receipt fee Ancillaries (per Receipt_ID)"/>
    <n v="2026"/>
    <n v="6"/>
    <s v="USD"/>
    <n v="0"/>
    <m/>
    <n v="0"/>
    <x v="6"/>
    <m/>
    <m/>
  </r>
  <r>
    <s v="ASTRAZENECA"/>
    <s v="D7960C00013 Returns and Destruction"/>
    <x v="9"/>
    <s v="Brazil"/>
    <x v="4"/>
    <n v="40700"/>
    <s v="Revenues - Third Parties"/>
    <m/>
    <s v="Returns Receipt (per Receipt)"/>
    <n v="2026"/>
    <n v="6"/>
    <s v="USD"/>
    <n v="49.180032657149795"/>
    <m/>
    <n v="49.180032657149795"/>
    <x v="6"/>
    <m/>
    <m/>
  </r>
  <r>
    <s v="ASTRAZENECA"/>
    <s v="D7960C00013 Returns and Destruction"/>
    <x v="9"/>
    <s v="Brazil"/>
    <x v="5"/>
    <n v="40700"/>
    <s v="Revenues - Third Parties"/>
    <m/>
    <s v="Storage of Returns (per Pallet)"/>
    <n v="2026"/>
    <n v="6"/>
    <s v="USD"/>
    <n v="58.469637933107784"/>
    <m/>
    <n v="58.469637933107784"/>
    <x v="6"/>
    <m/>
    <m/>
  </r>
  <r>
    <s v="ASTRAZENECA"/>
    <s v="D781DC00001 Local Purchase"/>
    <x v="9"/>
    <s v="Brazil"/>
    <x v="7"/>
    <n v="40700"/>
    <s v="Revenues - Third Parties"/>
    <m/>
    <s v="Clinical Ancillary Procurement Fee A (Per Unit)"/>
    <n v="2026"/>
    <n v="6"/>
    <s v="USD"/>
    <n v="19.598323366999999"/>
    <m/>
    <n v="19.598323366999999"/>
    <x v="6"/>
    <m/>
    <m/>
  </r>
  <r>
    <s v="ASTRAZENECA"/>
    <s v="D781DC00001 Local Purchase"/>
    <x v="9"/>
    <s v="Brazil"/>
    <x v="6"/>
    <n v="40700"/>
    <s v="Revenues - Third Parties"/>
    <m/>
    <s v="Medication Purchase A (Per Unit)"/>
    <n v="2026"/>
    <n v="6"/>
    <s v="USD"/>
    <n v="129888.4603858348"/>
    <m/>
    <n v="129888.4603858348"/>
    <x v="6"/>
    <n v="1"/>
    <m/>
  </r>
  <r>
    <s v="ASTRAZENECA"/>
    <s v="D781DC00001 Local Purchase"/>
    <x v="9"/>
    <s v="Brazil"/>
    <x v="2"/>
    <n v="40700"/>
    <s v="Revenues - Third Parties"/>
    <m/>
    <s v="PassThrough - Freight"/>
    <n v="2026"/>
    <n v="6"/>
    <s v="USD"/>
    <n v="445.30134455095373"/>
    <m/>
    <n v="445.30134455095373"/>
    <x v="6"/>
    <n v="1"/>
    <m/>
  </r>
  <r>
    <s v="ASTRAZENECA"/>
    <s v="D781DC00001 Local Purchase"/>
    <x v="9"/>
    <s v="Brazil"/>
    <x v="0"/>
    <n v="40700"/>
    <s v="Revenues - Third Parties"/>
    <m/>
    <s v="PassThrough - Others"/>
    <n v="2026"/>
    <n v="6"/>
    <s v="USD"/>
    <n v="184.61620611714"/>
    <m/>
    <n v="184.61620611714"/>
    <x v="6"/>
    <e v="#N/A"/>
    <m/>
  </r>
  <r>
    <s v="ASTRAZENECA"/>
    <s v="D9640C00003 Local Purchase"/>
    <x v="9"/>
    <s v="Brazil"/>
    <x v="2"/>
    <n v="40700"/>
    <s v="Revenues - Third Parties"/>
    <m/>
    <s v="PassThrough - Freight"/>
    <n v="2026"/>
    <n v="6"/>
    <s v="USD"/>
    <n v="103.46738838373979"/>
    <m/>
    <n v="103.46738838373979"/>
    <x v="6"/>
    <n v="1"/>
    <m/>
  </r>
  <r>
    <s v="ASTRAZENECA"/>
    <s v="D9640C00003 Local Purchase"/>
    <x v="9"/>
    <s v="Brazil"/>
    <x v="0"/>
    <n v="40700"/>
    <s v="Revenues - Third Parties"/>
    <m/>
    <s v="PassThrough - Others"/>
    <n v="2026"/>
    <n v="6"/>
    <s v="USD"/>
    <n v="1862.8186762010127"/>
    <m/>
    <n v="1862.8186762010127"/>
    <x v="6"/>
    <e v="#N/A"/>
    <m/>
  </r>
  <r>
    <s v="ASTRAZENECA"/>
    <s v="D9640C00003 Local Purchase"/>
    <x v="9"/>
    <s v="Brazil"/>
    <x v="7"/>
    <n v="40700"/>
    <s v="Revenues - Third Parties"/>
    <m/>
    <s v="Clinical Ancillary Procurement Fee A (Per Unit)"/>
    <n v="2026"/>
    <n v="6"/>
    <s v="USD"/>
    <n v="667.47577756861256"/>
    <m/>
    <n v="667.47577756861256"/>
    <x v="6"/>
    <m/>
    <m/>
  </r>
  <r>
    <s v="ASTRAZENECA"/>
    <s v="D9640C00003 Local Purchase"/>
    <x v="9"/>
    <s v="Brazil"/>
    <x v="7"/>
    <n v="40700"/>
    <s v="Revenues - Third Parties"/>
    <m/>
    <s v="Clinical Ancillary Procurement Fee B (Per Unit)"/>
    <n v="2026"/>
    <n v="6"/>
    <s v="USD"/>
    <n v="119.65952314955517"/>
    <m/>
    <n v="119.65952314955517"/>
    <x v="6"/>
    <e v="#N/A"/>
    <m/>
  </r>
  <r>
    <s v="OTH CUST"/>
    <s v="EMN30-64007957MMY3003 - Azidus"/>
    <x v="70"/>
    <s v="Brazil"/>
    <x v="2"/>
    <n v="40700"/>
    <s v="Revenues - Third Parties"/>
    <m/>
    <s v="Freight - Shipments"/>
    <n v="2026"/>
    <n v="6"/>
    <s v="USD"/>
    <n v="3064.4005617749999"/>
    <m/>
    <n v="3064.4005617749999"/>
    <x v="6"/>
    <n v="1"/>
    <m/>
  </r>
  <r>
    <s v="OTH CUST"/>
    <s v="EMN30-64007957MMY3003 - Azidus"/>
    <x v="70"/>
    <s v="Brazil"/>
    <x v="0"/>
    <n v="40700"/>
    <s v="Revenues - Third Parties"/>
    <m/>
    <s v="Insulated shipper - Credo S22 - 28L (Leasing)"/>
    <n v="2026"/>
    <n v="6"/>
    <s v="USD"/>
    <n v="990.58634440500009"/>
    <m/>
    <n v="990.58634440500009"/>
    <x v="6"/>
    <n v="1"/>
    <m/>
  </r>
  <r>
    <s v="OTH CUST"/>
    <s v="EMN30-64007957MMY3003 - Azidus"/>
    <x v="70"/>
    <s v="Brazil"/>
    <x v="0"/>
    <n v="40700"/>
    <s v="Revenues - Third Parties"/>
    <m/>
    <s v="Pick and Pack of Controlled/Hazardous Substances"/>
    <n v="2026"/>
    <n v="6"/>
    <s v="USD"/>
    <n v="505.93834784500007"/>
    <m/>
    <n v="505.93834784500007"/>
    <x v="6"/>
    <m/>
    <m/>
  </r>
  <r>
    <s v="OTH CUST"/>
    <s v="EMN30-64007957MMY3003 - Azidus"/>
    <x v="70"/>
    <s v="Brazil"/>
    <x v="0"/>
    <n v="40700"/>
    <s v="Revenues - Third Parties"/>
    <m/>
    <s v="Project Management Fee"/>
    <n v="2026"/>
    <n v="6"/>
    <s v="USD"/>
    <n v="2019.8133263699997"/>
    <m/>
    <n v="2019.8133263699997"/>
    <x v="6"/>
    <m/>
    <m/>
  </r>
  <r>
    <s v="OTH CUST"/>
    <s v="EMN30-64007957MMY3003 - Azidus"/>
    <x v="70"/>
    <s v="Brazil"/>
    <x v="5"/>
    <n v="40700"/>
    <s v="Revenues - Third Parties"/>
    <m/>
    <s v="Storage Controlled Drug - Ambient (per Pallet)"/>
    <n v="2026"/>
    <n v="6"/>
    <s v="USD"/>
    <n v="7271.3399751299994"/>
    <m/>
    <n v="7271.3399751299994"/>
    <x v="6"/>
    <m/>
    <m/>
  </r>
  <r>
    <s v="OTH CUST"/>
    <s v="EMN30-64007957MMY3003 - Azidus"/>
    <x v="70"/>
    <s v="Brazil"/>
    <x v="0"/>
    <n v="40700"/>
    <s v="Revenues - Third Parties"/>
    <m/>
    <s v="Temperature Monitoring Device (Ambient)"/>
    <n v="2026"/>
    <n v="6"/>
    <s v="USD"/>
    <n v="928.35531761000016"/>
    <m/>
    <n v="928.35531761000016"/>
    <x v="6"/>
    <n v="1"/>
    <m/>
  </r>
  <r>
    <s v="BAYER"/>
    <s v="Bayer - Importer of Record Services"/>
    <x v="17"/>
    <s v="Brazil"/>
    <x v="0"/>
    <n v="40700"/>
    <s v="Revenues - Third Parties"/>
    <m/>
    <s v="Import Services"/>
    <n v="2026"/>
    <n v="6"/>
    <s v="USD"/>
    <n v="183.54302840999998"/>
    <m/>
    <n v="183.54302840999998"/>
    <x v="6"/>
    <m/>
    <m/>
  </r>
  <r>
    <s v="BAYER"/>
    <s v="BAY 2927088_21607 Local"/>
    <x v="17"/>
    <s v="Brazil"/>
    <x v="5"/>
    <n v="40700"/>
    <s v="Revenues - Third Parties"/>
    <m/>
    <s v="Non-Drug Storage Ambient (per Pallet)"/>
    <n v="2026"/>
    <n v="6"/>
    <s v="USD"/>
    <n v="409.84676235999996"/>
    <m/>
    <n v="409.84676235999996"/>
    <x v="6"/>
    <m/>
    <m/>
  </r>
  <r>
    <s v="BAYER"/>
    <s v="BAY 2927088_21607 Local"/>
    <x v="17"/>
    <s v="Brazil"/>
    <x v="0"/>
    <n v="40700"/>
    <s v="Revenues - Third Parties"/>
    <m/>
    <s v="Project Management Fee"/>
    <n v="2026"/>
    <n v="6"/>
    <s v="USD"/>
    <n v="407.95673117499996"/>
    <m/>
    <n v="407.95673117499996"/>
    <x v="6"/>
    <m/>
    <m/>
  </r>
  <r>
    <s v="BAYER"/>
    <s v="BAY 2927088-22615 Local"/>
    <x v="17"/>
    <s v="Brazil"/>
    <x v="5"/>
    <n v="40700"/>
    <s v="Revenues - Third Parties"/>
    <m/>
    <s v="Non-Drug Storage Ambient (per Pallet)"/>
    <n v="2026"/>
    <n v="6"/>
    <s v="USD"/>
    <n v="409.84676235999996"/>
    <m/>
    <n v="409.84676235999996"/>
    <x v="6"/>
    <m/>
    <m/>
  </r>
  <r>
    <s v="BAYER"/>
    <s v="BAY 2927088-22615 Local"/>
    <x v="17"/>
    <s v="Brazil"/>
    <x v="0"/>
    <n v="40700"/>
    <s v="Revenues - Third Parties"/>
    <m/>
    <s v="Project Management Fee"/>
    <n v="2026"/>
    <n v="6"/>
    <s v="USD"/>
    <n v="407.95673117499996"/>
    <m/>
    <n v="407.95673117499996"/>
    <x v="6"/>
    <m/>
    <m/>
  </r>
  <r>
    <s v="BAYER"/>
    <s v="BAY 94-8862-19920 Local"/>
    <x v="17"/>
    <s v="Brazil"/>
    <x v="5"/>
    <n v="40700"/>
    <s v="Revenues - Third Parties"/>
    <m/>
    <s v="Non-Drug Storage Ambient (per Pallet)"/>
    <n v="2026"/>
    <n v="6"/>
    <s v="USD"/>
    <n v="409.84676235999996"/>
    <m/>
    <n v="409.84676235999996"/>
    <x v="6"/>
    <m/>
    <m/>
  </r>
  <r>
    <s v="BAYER"/>
    <s v="BAY 94-8862-19920 Local"/>
    <x v="17"/>
    <s v="Brazil"/>
    <x v="0"/>
    <n v="40700"/>
    <s v="Revenues - Third Parties"/>
    <m/>
    <s v="Project Management Fee"/>
    <n v="2026"/>
    <n v="6"/>
    <s v="USD"/>
    <n v="407.95673117499996"/>
    <m/>
    <n v="407.95673117499996"/>
    <x v="6"/>
    <m/>
    <m/>
  </r>
  <r>
    <s v="J &amp; J"/>
    <s v="Janssen Local Returns and Destruction"/>
    <x v="1"/>
    <s v="Brazil"/>
    <x v="2"/>
    <n v="40700"/>
    <s v="Revenues - Third Parties"/>
    <m/>
    <s v="Freight - Returns"/>
    <n v="2026"/>
    <n v="6"/>
    <s v="USD"/>
    <n v="8910.0445473093114"/>
    <m/>
    <n v="8910.0445473093114"/>
    <x v="6"/>
    <n v="1"/>
    <m/>
  </r>
  <r>
    <s v="J &amp; J"/>
    <s v="Janssen Local Returns and Destruction"/>
    <x v="1"/>
    <s v="Brazil"/>
    <x v="4"/>
    <n v="40700"/>
    <s v="Revenues - Third Parties"/>
    <m/>
    <s v="Reconciliation of Returns - Controlled Drugs (per Hour)"/>
    <n v="2026"/>
    <n v="6"/>
    <s v="USD"/>
    <n v="585.77635963895898"/>
    <m/>
    <n v="585.77635963895898"/>
    <x v="6"/>
    <m/>
    <m/>
  </r>
  <r>
    <s v="J &amp; J"/>
    <s v="Janssen Local Returns and Destruction"/>
    <x v="1"/>
    <s v="Brazil"/>
    <x v="4"/>
    <n v="40700"/>
    <s v="Revenues - Third Parties"/>
    <m/>
    <s v="Returns Receipt - Controlled Drugs (per Receipt_ID)"/>
    <n v="2026"/>
    <n v="6"/>
    <s v="USD"/>
    <n v="1464.2820865337833"/>
    <m/>
    <n v="1464.2820865337833"/>
    <x v="6"/>
    <m/>
    <m/>
  </r>
  <r>
    <s v="J &amp; J"/>
    <s v="Janssen Local Returns and Destruction"/>
    <x v="1"/>
    <s v="Brazil"/>
    <x v="4"/>
    <n v="40700"/>
    <s v="Revenues - Third Parties"/>
    <m/>
    <s v="Returns Receipt (per Receipt)"/>
    <n v="2026"/>
    <n v="6"/>
    <s v="USD"/>
    <n v="1993.0153261012908"/>
    <m/>
    <n v="1993.0153261012908"/>
    <x v="6"/>
    <m/>
    <m/>
  </r>
  <r>
    <s v="J &amp; J"/>
    <s v="Janssen Local Returns and Destruction"/>
    <x v="1"/>
    <s v="Brazil"/>
    <x v="5"/>
    <n v="40700"/>
    <s v="Revenues - Third Parties"/>
    <m/>
    <s v="Storage of Returns - Controlled Drugs (per Pallet)"/>
    <n v="2026"/>
    <n v="6"/>
    <s v="USD"/>
    <n v="1958.6143400993874"/>
    <m/>
    <n v="1958.6143400993874"/>
    <x v="6"/>
    <m/>
    <m/>
  </r>
  <r>
    <s v="J &amp; J"/>
    <s v="Janssen Local Returns and Destruction"/>
    <x v="1"/>
    <s v="Brazil"/>
    <x v="5"/>
    <n v="40700"/>
    <s v="Revenues - Third Parties"/>
    <m/>
    <s v="Storage of Returns (per Pallet)"/>
    <n v="2026"/>
    <n v="6"/>
    <s v="USD"/>
    <n v="929.73412241490394"/>
    <m/>
    <n v="929.73412241490394"/>
    <x v="6"/>
    <m/>
    <m/>
  </r>
  <r>
    <s v="J &amp; J"/>
    <s v="67896062PAH4002"/>
    <x v="1"/>
    <s v="Brazil"/>
    <x v="0"/>
    <n v="40700"/>
    <s v="Revenues - Third Parties"/>
    <m/>
    <s v="Project Management Fee"/>
    <n v="2026"/>
    <n v="6"/>
    <s v="USD"/>
    <n v="501.52671478075541"/>
    <m/>
    <n v="501.52671478075541"/>
    <x v="6"/>
    <m/>
    <m/>
  </r>
  <r>
    <s v="J &amp; J"/>
    <s v="67896062PAH4002"/>
    <x v="1"/>
    <s v="Brazil"/>
    <x v="5"/>
    <n v="40700"/>
    <s v="Revenues - Third Parties"/>
    <m/>
    <s v="Storage Ambient (per Shelf)"/>
    <n v="2026"/>
    <n v="6"/>
    <s v="USD"/>
    <n v="227.960730200987"/>
    <m/>
    <n v="227.960730200987"/>
    <x v="6"/>
    <m/>
    <m/>
  </r>
  <r>
    <s v="J &amp; J"/>
    <s v="42847922MDD4002"/>
    <x v="1"/>
    <s v="Brazil"/>
    <x v="2"/>
    <n v="40700"/>
    <s v="Revenues - Third Parties"/>
    <m/>
    <s v="Freight - Shipments"/>
    <n v="2026"/>
    <n v="6"/>
    <s v="USD"/>
    <n v="909.52487031274609"/>
    <m/>
    <n v="909.52487031274609"/>
    <x v="6"/>
    <n v="1"/>
    <m/>
  </r>
  <r>
    <s v="J &amp; J"/>
    <s v="42847922MDD4002"/>
    <x v="1"/>
    <s v="Brazil"/>
    <x v="0"/>
    <n v="40700"/>
    <s v="Revenues - Third Parties"/>
    <m/>
    <s v="Pick and Pack (Ambient)"/>
    <n v="2026"/>
    <n v="6"/>
    <s v="USD"/>
    <n v="213.51466885890775"/>
    <m/>
    <n v="213.51466885890775"/>
    <x v="6"/>
    <m/>
    <m/>
  </r>
  <r>
    <s v="J &amp; J"/>
    <s v="42847922MDD4002"/>
    <x v="1"/>
    <s v="Brazil"/>
    <x v="0"/>
    <n v="40700"/>
    <s v="Revenues - Third Parties"/>
    <m/>
    <s v="Project Management Fee"/>
    <n v="2026"/>
    <n v="6"/>
    <s v="USD"/>
    <n v="508.36825918787554"/>
    <m/>
    <n v="508.36825918787554"/>
    <x v="6"/>
    <m/>
    <m/>
  </r>
  <r>
    <s v="J &amp; J"/>
    <s v="42847922MDD4002"/>
    <x v="1"/>
    <s v="Brazil"/>
    <x v="5"/>
    <n v="40700"/>
    <s v="Revenues - Third Parties"/>
    <m/>
    <s v="Storage Ambient (per Shelf)"/>
    <n v="2026"/>
    <n v="6"/>
    <s v="USD"/>
    <n v="1617.5353701432405"/>
    <m/>
    <n v="1617.5353701432405"/>
    <x v="6"/>
    <m/>
    <m/>
  </r>
  <r>
    <s v="J &amp; J"/>
    <s v="67896062PUH4009"/>
    <x v="1"/>
    <s v="Brazil"/>
    <x v="0"/>
    <n v="40700"/>
    <s v="Revenues - Third Parties"/>
    <m/>
    <s v="Project Management Fee"/>
    <n v="2026"/>
    <n v="6"/>
    <s v="USD"/>
    <n v="553.06097153446183"/>
    <m/>
    <n v="553.06097153446183"/>
    <x v="6"/>
    <m/>
    <m/>
  </r>
  <r>
    <s v="J &amp; J"/>
    <s v="67896062PUH4009"/>
    <x v="1"/>
    <s v="Brazil"/>
    <x v="5"/>
    <n v="40700"/>
    <s v="Revenues - Third Parties"/>
    <m/>
    <s v="Storage Ambient (per Shelf)"/>
    <n v="2026"/>
    <n v="6"/>
    <s v="USD"/>
    <n v="125.69216145844493"/>
    <m/>
    <n v="125.69216145844493"/>
    <x v="6"/>
    <m/>
    <m/>
  </r>
  <r>
    <s v="J &amp; J"/>
    <s v="64407564MMY4003"/>
    <x v="1"/>
    <s v="Brazil"/>
    <x v="0"/>
    <n v="40700"/>
    <s v="Revenues - Third Parties"/>
    <m/>
    <s v="Import License Fee"/>
    <n v="2026"/>
    <n v="6"/>
    <s v="USD"/>
    <n v="777.34128359455156"/>
    <m/>
    <n v="777.34128359455156"/>
    <x v="6"/>
    <m/>
    <m/>
  </r>
  <r>
    <s v="J &amp; J"/>
    <s v="64407564MMY4003"/>
    <x v="1"/>
    <s v="Brazil"/>
    <x v="0"/>
    <n v="40700"/>
    <s v="Revenues - Third Parties"/>
    <m/>
    <s v="Project Management Fee"/>
    <n v="2026"/>
    <n v="6"/>
    <s v="USD"/>
    <n v="598.27633686818024"/>
    <m/>
    <n v="598.27633686818024"/>
    <x v="6"/>
    <m/>
    <m/>
  </r>
  <r>
    <s v="J &amp; J"/>
    <s v="64407564MMY4003"/>
    <x v="1"/>
    <s v="Brazil"/>
    <x v="1"/>
    <n v="40700"/>
    <s v="Revenues - Third Parties"/>
    <m/>
    <s v="PTC Duties"/>
    <n v="2026"/>
    <n v="6"/>
    <s v="USD"/>
    <n v="84758.898471481501"/>
    <m/>
    <n v="84758.898471481501"/>
    <x v="6"/>
    <n v="1"/>
    <m/>
  </r>
  <r>
    <s v="J &amp; J"/>
    <s v="64407564MMY4003"/>
    <x v="1"/>
    <s v="Brazil"/>
    <x v="0"/>
    <n v="40700"/>
    <s v="Revenues - Third Parties"/>
    <m/>
    <s v="Receipt fee Refrigerated (per Receipt_ID)"/>
    <n v="2026"/>
    <n v="6"/>
    <s v="USD"/>
    <n v="239.31120696976353"/>
    <m/>
    <n v="239.31120696976353"/>
    <x v="6"/>
    <m/>
    <m/>
  </r>
  <r>
    <s v="J &amp; J"/>
    <s v="64407564MMY4003"/>
    <x v="1"/>
    <s v="Brazil"/>
    <x v="5"/>
    <n v="40700"/>
    <s v="Revenues - Third Parties"/>
    <m/>
    <s v="Storage Refrigerated (per Shelf)"/>
    <n v="2026"/>
    <n v="6"/>
    <s v="USD"/>
    <n v="358.96681045464533"/>
    <m/>
    <n v="358.96681045464533"/>
    <x v="6"/>
    <m/>
    <m/>
  </r>
  <r>
    <s v="J &amp; J"/>
    <s v="CNTO1959CRD4005"/>
    <x v="1"/>
    <s v="Brazil"/>
    <x v="2"/>
    <n v="40700"/>
    <s v="Revenues - Third Parties"/>
    <m/>
    <s v="Freight - Shipments"/>
    <n v="2026"/>
    <n v="6"/>
    <s v="USD"/>
    <n v="8174.2588136450177"/>
    <m/>
    <n v="8174.2588136450177"/>
    <x v="6"/>
    <n v="1"/>
    <m/>
  </r>
  <r>
    <s v="J &amp; J"/>
    <s v="CNTO1959CRD4005"/>
    <x v="1"/>
    <s v="Brazil"/>
    <x v="0"/>
    <n v="40700"/>
    <s v="Revenues - Third Parties"/>
    <m/>
    <s v="Insulated shipper - Credo S22 - 12L (Leasing)"/>
    <n v="2026"/>
    <n v="6"/>
    <s v="USD"/>
    <n v="1834.3540713427822"/>
    <m/>
    <n v="1834.3540713427822"/>
    <x v="6"/>
    <n v="1"/>
    <m/>
  </r>
  <r>
    <s v="J &amp; J"/>
    <s v="CNTO1959CRD4005"/>
    <x v="1"/>
    <s v="Brazil"/>
    <x v="0"/>
    <n v="40700"/>
    <s v="Revenues - Third Parties"/>
    <m/>
    <s v="Pick and Pack (Refrigerated)"/>
    <n v="2026"/>
    <n v="6"/>
    <s v="USD"/>
    <n v="592.72377908848853"/>
    <m/>
    <n v="592.72377908848853"/>
    <x v="6"/>
    <m/>
    <m/>
  </r>
  <r>
    <s v="J &amp; J"/>
    <s v="CNTO1959CRD4005"/>
    <x v="1"/>
    <s v="Brazil"/>
    <x v="0"/>
    <n v="40700"/>
    <s v="Revenues - Third Parties"/>
    <m/>
    <s v="Project Management Fee"/>
    <n v="2026"/>
    <n v="6"/>
    <s v="USD"/>
    <n v="501.52671478075541"/>
    <m/>
    <n v="501.52671478075541"/>
    <x v="6"/>
    <m/>
    <m/>
  </r>
  <r>
    <s v="J &amp; J"/>
    <s v="CNTO1959CRD4005"/>
    <x v="1"/>
    <s v="Brazil"/>
    <x v="5"/>
    <n v="40700"/>
    <s v="Revenues - Third Parties"/>
    <m/>
    <s v="Storage Refrigerated (per Shelf)"/>
    <n v="2026"/>
    <n v="6"/>
    <s v="USD"/>
    <n v="538.45021568196807"/>
    <m/>
    <n v="538.45021568196807"/>
    <x v="6"/>
    <m/>
    <m/>
  </r>
  <r>
    <s v="J &amp; J"/>
    <s v="77242113UCO4001"/>
    <x v="1"/>
    <s v="Brazil"/>
    <x v="2"/>
    <n v="40700"/>
    <s v="Revenues - Third Parties"/>
    <m/>
    <s v="Freight - Shipments"/>
    <n v="2026"/>
    <n v="6"/>
    <s v="USD"/>
    <n v="5357.8739148609375"/>
    <m/>
    <n v="5357.8739148609375"/>
    <x v="6"/>
    <n v="1"/>
    <m/>
  </r>
  <r>
    <s v="J &amp; J"/>
    <s v="77242113UCO4001"/>
    <x v="1"/>
    <s v="Brazil"/>
    <x v="0"/>
    <n v="40700"/>
    <s v="Revenues - Third Parties"/>
    <m/>
    <s v="Import License Fee"/>
    <n v="2026"/>
    <n v="6"/>
    <s v="USD"/>
    <n v="725.78854072232912"/>
    <m/>
    <n v="725.78854072232912"/>
    <x v="6"/>
    <m/>
    <m/>
  </r>
  <r>
    <s v="J &amp; J"/>
    <s v="77242113UCO4001"/>
    <x v="1"/>
    <s v="Brazil"/>
    <x v="0"/>
    <n v="40700"/>
    <s v="Revenues - Third Parties"/>
    <m/>
    <s v="Insulated shipper - Credo S22 - 12L (Leasing)"/>
    <n v="2026"/>
    <n v="6"/>
    <s v="USD"/>
    <n v="2453.2318864582444"/>
    <m/>
    <n v="2453.2318864582444"/>
    <x v="6"/>
    <n v="1"/>
    <m/>
  </r>
  <r>
    <s v="J &amp; J"/>
    <s v="77242113UCO4001"/>
    <x v="1"/>
    <s v="Brazil"/>
    <x v="0"/>
    <n v="40700"/>
    <s v="Revenues - Third Parties"/>
    <m/>
    <s v="Pick and Pack (Controlled Ambient)"/>
    <n v="2026"/>
    <n v="6"/>
    <s v="USD"/>
    <n v="792.69148418768236"/>
    <m/>
    <n v="792.69148418768236"/>
    <x v="6"/>
    <m/>
    <m/>
  </r>
  <r>
    <s v="J &amp; J"/>
    <s v="77242113UCO4001"/>
    <x v="1"/>
    <s v="Brazil"/>
    <x v="0"/>
    <n v="40700"/>
    <s v="Revenues - Third Parties"/>
    <m/>
    <s v="Project Management Fee"/>
    <n v="2026"/>
    <n v="6"/>
    <s v="USD"/>
    <n v="558.94459889121151"/>
    <m/>
    <n v="558.94459889121151"/>
    <x v="6"/>
    <m/>
    <m/>
  </r>
  <r>
    <s v="J &amp; J"/>
    <s v="77242113UCO4001"/>
    <x v="1"/>
    <s v="Brazil"/>
    <x v="1"/>
    <n v="40700"/>
    <s v="Revenues - Third Parties"/>
    <m/>
    <s v="PTC Duties"/>
    <n v="2026"/>
    <n v="6"/>
    <s v="USD"/>
    <n v="6849.7871112019993"/>
    <m/>
    <n v="6849.7871112019993"/>
    <x v="6"/>
    <n v="1"/>
    <m/>
  </r>
  <r>
    <s v="J &amp; J"/>
    <s v="77242113UCO4001"/>
    <x v="1"/>
    <s v="Brazil"/>
    <x v="5"/>
    <n v="40700"/>
    <s v="Revenues - Third Parties"/>
    <m/>
    <s v="Storage Ambient (per Shelf)"/>
    <n v="2026"/>
    <n v="6"/>
    <s v="USD"/>
    <n v="381.08965264951871"/>
    <m/>
    <n v="381.08965264951871"/>
    <x v="6"/>
    <m/>
    <m/>
  </r>
  <r>
    <s v="MERCK"/>
    <s v="Mk-3475-426 Local Brazil Distribution and Ret Dest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k-3475-426 Local Brazil Distribution and Ret Dest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426 Local Brazil Distribution and Ret Dest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426 Local Brazil Distribution and Ret Dest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564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564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689 (local)"/>
    <x v="2"/>
    <s v="Brazil"/>
    <x v="2"/>
    <n v="40700"/>
    <s v="Revenues - Third Parties"/>
    <m/>
    <s v="Freight - Returns"/>
    <n v="2026"/>
    <n v="6"/>
    <s v="USD"/>
    <n v="258.06113068750005"/>
    <m/>
    <n v="258.06113068750005"/>
    <x v="6"/>
    <n v="1"/>
    <m/>
  </r>
  <r>
    <s v="MERCK"/>
    <s v="MK-3475-689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68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erck Storage Returns and Destructions"/>
    <x v="2"/>
    <s v="Brazil"/>
    <x v="4"/>
    <n v="40700"/>
    <s v="Revenues - Third Parties"/>
    <m/>
    <s v="Destruction (per Kg)"/>
    <n v="2026"/>
    <n v="6"/>
    <s v="USD"/>
    <n v="13926.571985812501"/>
    <m/>
    <n v="13926.571985812501"/>
    <x v="6"/>
    <n v="1"/>
    <m/>
  </r>
  <r>
    <s v="MERCK"/>
    <s v="Merck Storage Returns and Destructions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erck Storage Returns and Destructions"/>
    <x v="2"/>
    <s v="Brazil"/>
    <x v="5"/>
    <n v="40700"/>
    <s v="Revenues - Third Parties"/>
    <m/>
    <s v="Storage of Returns (per Pallet)"/>
    <n v="2026"/>
    <n v="6"/>
    <s v="USD"/>
    <n v="5246.5343455000002"/>
    <m/>
    <n v="5246.5343455000002"/>
    <x v="6"/>
    <m/>
    <m/>
  </r>
  <r>
    <s v="MERCK"/>
    <s v="MK-3475-716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3475-71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71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859 (Local)"/>
    <x v="2"/>
    <s v="Brazil"/>
    <x v="4"/>
    <n v="40700"/>
    <s v="Revenues - Third Parties"/>
    <m/>
    <s v="Destruction (per Kg)"/>
    <n v="2026"/>
    <n v="6"/>
    <s v="USD"/>
    <n v="54.294627625000004"/>
    <m/>
    <n v="54.294627625000004"/>
    <x v="6"/>
    <n v="1"/>
    <m/>
  </r>
  <r>
    <s v="MERCK"/>
    <s v="MK-3475-859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85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859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756 (Local)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K-3475-756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756 (Local)"/>
    <x v="2"/>
    <s v="Brazil"/>
    <x v="2"/>
    <n v="40700"/>
    <s v="Revenues - Third Parties"/>
    <m/>
    <s v="Freight - Returns"/>
    <n v="2026"/>
    <n v="6"/>
    <s v="USD"/>
    <n v="120.65908224999998"/>
    <m/>
    <n v="120.65908224999998"/>
    <x v="6"/>
    <n v="1"/>
    <m/>
  </r>
  <r>
    <s v="MERCK"/>
    <s v="MK-3475-756 (Local)"/>
    <x v="2"/>
    <s v="Brazil"/>
    <x v="2"/>
    <n v="40700"/>
    <s v="Revenues - Third Parties"/>
    <m/>
    <s v="Freight - Shipments"/>
    <n v="2026"/>
    <n v="6"/>
    <s v="USD"/>
    <n v="521.09910562499988"/>
    <m/>
    <n v="521.09910562499988"/>
    <x v="6"/>
    <n v="1"/>
    <m/>
  </r>
  <r>
    <s v="MERCK"/>
    <s v="MK-3475-756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3475-756 (Local)"/>
    <x v="2"/>
    <s v="Brazil"/>
    <x v="0"/>
    <n v="40700"/>
    <s v="Revenues - Third Parties"/>
    <m/>
    <s v="Insulated shipper - Credo S22 - 12L (Leasing)"/>
    <n v="2026"/>
    <n v="6"/>
    <s v="USD"/>
    <n v="347.94803225000004"/>
    <m/>
    <n v="347.94803225000004"/>
    <x v="6"/>
    <n v="1"/>
    <m/>
  </r>
  <r>
    <s v="MERCK"/>
    <s v="MK-3475-756 (Local)"/>
    <x v="2"/>
    <s v="Brazil"/>
    <x v="3"/>
    <n v="40700"/>
    <s v="Revenues - Third Parties"/>
    <m/>
    <s v="Labeling / Relabeling Process"/>
    <n v="2026"/>
    <n v="6"/>
    <s v="USD"/>
    <n v="6.0545073749999991"/>
    <m/>
    <n v="6.0545073749999991"/>
    <x v="6"/>
    <m/>
    <m/>
  </r>
  <r>
    <s v="MERCK"/>
    <s v="MK-3475-756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3475-756 (Local)"/>
    <x v="2"/>
    <s v="Brazil"/>
    <x v="0"/>
    <n v="40700"/>
    <s v="Revenues - Third Parties"/>
    <m/>
    <s v="Pick and Pack (Controlled Ambient)"/>
    <n v="2026"/>
    <n v="6"/>
    <s v="USD"/>
    <n v="246.00110062499999"/>
    <m/>
    <n v="246.00110062499999"/>
    <x v="6"/>
    <m/>
    <m/>
  </r>
  <r>
    <s v="MERCK"/>
    <s v="MK-3475-75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756 (Local)"/>
    <x v="2"/>
    <s v="Brazil"/>
    <x v="5"/>
    <n v="40700"/>
    <s v="Revenues - Third Parties"/>
    <m/>
    <s v="Storage Ambient (per Shelf)"/>
    <n v="2026"/>
    <n v="6"/>
    <s v="USD"/>
    <n v="596.10445912500006"/>
    <m/>
    <n v="596.10445912500006"/>
    <x v="6"/>
    <m/>
    <m/>
  </r>
  <r>
    <s v="MERCK"/>
    <s v="MK-3475-756 (Local)"/>
    <x v="2"/>
    <s v="Brazil"/>
    <x v="0"/>
    <n v="40700"/>
    <s v="Revenues - Third Parties"/>
    <m/>
    <s v="Temperature Monitoring Device (Ambient)"/>
    <n v="2026"/>
    <n v="6"/>
    <s v="USD"/>
    <n v="249.86109399999998"/>
    <m/>
    <n v="249.86109399999998"/>
    <x v="6"/>
    <n v="1"/>
    <m/>
  </r>
  <r>
    <s v="MERCK"/>
    <s v="MK-3475-756 (Local)"/>
    <x v="2"/>
    <s v="Brazil"/>
    <x v="3"/>
    <n v="40700"/>
    <s v="Revenues - Third Parties"/>
    <m/>
    <s v="Variable Print"/>
    <n v="2026"/>
    <n v="6"/>
    <s v="USD"/>
    <n v="17.046671249999996"/>
    <m/>
    <n v="17.046671249999996"/>
    <x v="6"/>
    <m/>
    <m/>
  </r>
  <r>
    <s v="MERCK"/>
    <s v="MK-3475-630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3475-630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630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630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902-001 (local)"/>
    <x v="2"/>
    <s v="Brazil"/>
    <x v="4"/>
    <n v="40700"/>
    <s v="Revenues - Third Parties"/>
    <m/>
    <s v="Destruction (per Kg)"/>
    <n v="2026"/>
    <n v="6"/>
    <s v="USD"/>
    <n v="461.50433481249991"/>
    <m/>
    <n v="461.50433481249991"/>
    <x v="6"/>
    <n v="1"/>
    <m/>
  </r>
  <r>
    <s v="MERCK"/>
    <s v="MK-7902-001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7902-001 (local)"/>
    <x v="2"/>
    <s v="Brazil"/>
    <x v="5"/>
    <n v="40700"/>
    <s v="Revenues - Third Parties"/>
    <m/>
    <s v="Non-Drug Storage Ambient (per Shelf)"/>
    <n v="2026"/>
    <n v="6"/>
    <s v="USD"/>
    <n v="397.40297275"/>
    <m/>
    <n v="397.40297275"/>
    <x v="6"/>
    <m/>
    <m/>
  </r>
  <r>
    <s v="MERCK"/>
    <s v="MK-7902-00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641 (local)"/>
    <x v="2"/>
    <s v="Brazil"/>
    <x v="5"/>
    <n v="40700"/>
    <s v="Revenues - Third Parties"/>
    <m/>
    <s v="Non-Drug Storage Ambient (per Shelf)"/>
    <n v="2026"/>
    <n v="6"/>
    <s v="USD"/>
    <n v="298.05222956250003"/>
    <m/>
    <n v="298.05222956250003"/>
    <x v="6"/>
    <m/>
    <m/>
  </r>
  <r>
    <s v="MERCK"/>
    <s v="MK-3475-64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339-001 (Local)"/>
    <x v="2"/>
    <s v="Brazil"/>
    <x v="2"/>
    <n v="40700"/>
    <s v="Revenues - Third Parties"/>
    <m/>
    <s v="Freight - Returns"/>
    <n v="2026"/>
    <n v="6"/>
    <s v="USD"/>
    <n v="348.40848831249997"/>
    <m/>
    <n v="348.40848831249997"/>
    <x v="6"/>
    <n v="1"/>
    <m/>
  </r>
  <r>
    <s v="MERCK"/>
    <s v="MK-7339-001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7339-00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339-001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7339-006 (Local)"/>
    <x v="2"/>
    <s v="Brazil"/>
    <x v="2"/>
    <n v="40700"/>
    <s v="Revenues - Third Parties"/>
    <m/>
    <s v="Freight - Returns"/>
    <n v="2026"/>
    <n v="6"/>
    <s v="USD"/>
    <n v="692.61409043749984"/>
    <m/>
    <n v="692.61409043749984"/>
    <x v="6"/>
    <n v="1"/>
    <m/>
  </r>
  <r>
    <s v="MERCK"/>
    <s v="MK-7339-00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339-006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-975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975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991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3475-991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991 (Local)"/>
    <x v="2"/>
    <s v="Brazil"/>
    <x v="2"/>
    <n v="40700"/>
    <s v="Revenues - Third Parties"/>
    <m/>
    <s v="Freight - Returns"/>
    <n v="2026"/>
    <n v="6"/>
    <s v="USD"/>
    <n v="248.25439624999999"/>
    <m/>
    <n v="248.25439624999999"/>
    <x v="6"/>
    <n v="1"/>
    <m/>
  </r>
  <r>
    <s v="MERCK"/>
    <s v="MK-3475-991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99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991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991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3475-58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587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-587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6482-011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6482-011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6482-01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6482-012 (Local)"/>
    <x v="2"/>
    <s v="Brazil"/>
    <x v="2"/>
    <n v="40700"/>
    <s v="Revenues - Third Parties"/>
    <m/>
    <s v="Freight - Returns"/>
    <n v="2026"/>
    <n v="6"/>
    <s v="USD"/>
    <n v="469.40066643750004"/>
    <m/>
    <n v="469.40066643750004"/>
    <x v="6"/>
    <n v="1"/>
    <m/>
  </r>
  <r>
    <s v="MERCK"/>
    <s v="MK-6482-012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6482-01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6482-012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3475-B49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B4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26-003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1026-003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1026-003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26-00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075-006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7075-006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7075-006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7075-00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140-003 (Local)"/>
    <x v="2"/>
    <s v="Brazil"/>
    <x v="0"/>
    <n v="40700"/>
    <s v="Revenues - Third Parties"/>
    <m/>
    <s v="Emergency Pick and Pack fee (Add per Pick and Pack)"/>
    <n v="2026"/>
    <n v="6"/>
    <s v="USD"/>
    <n v="61.495376687499999"/>
    <m/>
    <n v="61.495376687499999"/>
    <x v="6"/>
    <m/>
    <m/>
  </r>
  <r>
    <s v="MERCK"/>
    <s v="MK-2140-003 (Local)"/>
    <x v="2"/>
    <s v="Brazil"/>
    <x v="2"/>
    <n v="40700"/>
    <s v="Revenues - Third Parties"/>
    <m/>
    <s v="Freight - Shipments"/>
    <n v="2026"/>
    <n v="6"/>
    <s v="USD"/>
    <n v="120.18882925"/>
    <m/>
    <n v="120.18882925"/>
    <x v="6"/>
    <n v="1"/>
    <m/>
  </r>
  <r>
    <s v="MERCK"/>
    <s v="MK-2140-003 (Local)"/>
    <x v="2"/>
    <s v="Brazil"/>
    <x v="2"/>
    <n v="40700"/>
    <s v="Revenues - Third Parties"/>
    <m/>
    <s v="PassThrough - Freight"/>
    <n v="2026"/>
    <n v="6"/>
    <s v="USD"/>
    <n v="50.542400562499999"/>
    <m/>
    <n v="50.542400562499999"/>
    <x v="6"/>
    <n v="1"/>
    <m/>
  </r>
  <r>
    <s v="MERCK"/>
    <s v="MK-2140-003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2140-00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140-003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2140-003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3475-B9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B9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B96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B96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6482-022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6482-02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158 (Local)"/>
    <x v="2"/>
    <s v="Brazil"/>
    <x v="5"/>
    <n v="40700"/>
    <s v="Revenues - Third Parties"/>
    <m/>
    <s v="Non-Drug Storage Ambient (per Shelf)"/>
    <n v="2026"/>
    <n v="6"/>
    <s v="USD"/>
    <n v="298.05222956250003"/>
    <m/>
    <n v="298.05222956250003"/>
    <x v="6"/>
    <m/>
    <m/>
  </r>
  <r>
    <s v="MERCK"/>
    <s v="MK-3475-158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A86 (Local)"/>
    <x v="2"/>
    <s v="Brazil"/>
    <x v="2"/>
    <n v="40700"/>
    <s v="Revenues - Third Parties"/>
    <m/>
    <s v="Freight - Returns"/>
    <n v="2026"/>
    <n v="6"/>
    <s v="USD"/>
    <n v="1168.7060651874999"/>
    <m/>
    <n v="1168.7060651874999"/>
    <x v="6"/>
    <n v="1"/>
    <m/>
  </r>
  <r>
    <s v="MERCK"/>
    <s v="MK-3475-A8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A8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A86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-676 (Local)"/>
    <x v="2"/>
    <s v="Brazil"/>
    <x v="2"/>
    <n v="40700"/>
    <s v="Revenues - Third Parties"/>
    <m/>
    <s v="Freight - Shipments"/>
    <n v="2026"/>
    <n v="6"/>
    <s v="USD"/>
    <n v="120.20842312500001"/>
    <m/>
    <n v="120.20842312500001"/>
    <x v="6"/>
    <n v="1"/>
    <m/>
  </r>
  <r>
    <s v="MERCK"/>
    <s v="MK-3475-676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3475-676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3475-67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4280A-008 (Local)"/>
    <x v="2"/>
    <s v="Brazil"/>
    <x v="4"/>
    <n v="40700"/>
    <s v="Revenues - Third Parties"/>
    <m/>
    <s v="Destruction (per Kg)"/>
    <n v="2026"/>
    <n v="6"/>
    <s v="USD"/>
    <n v="190.0311966875"/>
    <m/>
    <n v="190.0311966875"/>
    <x v="6"/>
    <n v="1"/>
    <m/>
  </r>
  <r>
    <s v="MERCK"/>
    <s v="MK-4280A-008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4280A-008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4280A-008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140-006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2140-00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140-006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140-006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1026-008 (Local)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K-1026-008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1026-008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1026-008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26-008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26-008 (Local)"/>
    <x v="2"/>
    <s v="Brazil"/>
    <x v="5"/>
    <n v="40700"/>
    <s v="Revenues - Third Parties"/>
    <m/>
    <s v="Storage Ambient (per Shelf)"/>
    <n v="2026"/>
    <n v="6"/>
    <s v="USD"/>
    <n v="298.05222956250003"/>
    <m/>
    <n v="298.05222956250003"/>
    <x v="6"/>
    <m/>
    <m/>
  </r>
  <r>
    <s v="MERCK"/>
    <s v="MK-1026-008 (Local)"/>
    <x v="2"/>
    <s v="Brazil"/>
    <x v="5"/>
    <n v="40700"/>
    <s v="Revenues - Third Parties"/>
    <m/>
    <s v="Storage Refrigerated (per Shelf)"/>
    <n v="2026"/>
    <n v="6"/>
    <s v="USD"/>
    <n v="510.87110287500002"/>
    <m/>
    <n v="510.87110287500002"/>
    <x v="6"/>
    <m/>
    <m/>
  </r>
  <r>
    <s v="MERCK"/>
    <s v="MK-3475-06A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06A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A-D77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3475A-D77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A-D77 (Local)"/>
    <x v="2"/>
    <s v="Brazil"/>
    <x v="5"/>
    <n v="40700"/>
    <s v="Revenues - Third Parties"/>
    <m/>
    <s v="Non-Drug Storage Ambient (per Shelf)"/>
    <n v="2026"/>
    <n v="6"/>
    <s v="USD"/>
    <n v="496.75371593749998"/>
    <m/>
    <n v="496.75371593749998"/>
    <x v="6"/>
    <m/>
    <m/>
  </r>
  <r>
    <s v="MERCK"/>
    <s v="MK-3475A-D7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A-D77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A-D77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3475-D46 (Local)"/>
    <x v="2"/>
    <s v="Brazil"/>
    <x v="2"/>
    <n v="40700"/>
    <s v="Revenues - Third Parties"/>
    <m/>
    <s v="Freight - Returns"/>
    <n v="2026"/>
    <n v="6"/>
    <s v="USD"/>
    <n v="517.32728468749997"/>
    <m/>
    <n v="517.32728468749997"/>
    <x v="6"/>
    <n v="1"/>
    <m/>
  </r>
  <r>
    <s v="MERCK"/>
    <s v="MK-3475-D4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D4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D46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1026-011 (Local)"/>
    <x v="2"/>
    <s v="Brazil"/>
    <x v="2"/>
    <n v="40700"/>
    <s v="Revenues - Third Parties"/>
    <m/>
    <s v="Freight - Returns"/>
    <n v="2026"/>
    <n v="6"/>
    <s v="USD"/>
    <n v="118.06289381250002"/>
    <m/>
    <n v="118.06289381250002"/>
    <x v="6"/>
    <n v="1"/>
    <m/>
  </r>
  <r>
    <s v="MERCK"/>
    <s v="MK-1026-011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26-01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26-011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1026-011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06B (Local)"/>
    <x v="2"/>
    <s v="Brazil"/>
    <x v="4"/>
    <n v="40700"/>
    <s v="Revenues - Third Parties"/>
    <m/>
    <s v="Destruction (per Kg)"/>
    <n v="2026"/>
    <n v="6"/>
    <s v="USD"/>
    <n v="135.73656906250002"/>
    <m/>
    <n v="135.73656906250002"/>
    <x v="6"/>
    <n v="1"/>
    <m/>
  </r>
  <r>
    <s v="MERCK"/>
    <s v="MK-3475-06B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06B (Local)"/>
    <x v="2"/>
    <s v="Brazil"/>
    <x v="2"/>
    <n v="40700"/>
    <s v="Revenues - Third Parties"/>
    <m/>
    <s v="Freight - Returns"/>
    <n v="2026"/>
    <n v="6"/>
    <s v="USD"/>
    <n v="246.07947612500001"/>
    <m/>
    <n v="246.07947612500001"/>
    <x v="6"/>
    <n v="1"/>
    <m/>
  </r>
  <r>
    <s v="MERCK"/>
    <s v="MK-3475-06B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3475-06B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06B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06B (Local)"/>
    <x v="2"/>
    <s v="Brazil"/>
    <x v="0"/>
    <n v="40700"/>
    <s v="Revenues - Third Parties"/>
    <m/>
    <s v="Receipt fee Ancillaries (per Receipt_ID)"/>
    <n v="2026"/>
    <n v="6"/>
    <s v="USD"/>
    <n v="123.0005503125"/>
    <m/>
    <n v="123.0005503125"/>
    <x v="6"/>
    <m/>
    <m/>
  </r>
  <r>
    <s v="MERCK"/>
    <s v="MK-3475-06B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06B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1242-036 (Local)"/>
    <x v="2"/>
    <s v="Brazil"/>
    <x v="2"/>
    <n v="40700"/>
    <s v="Revenues - Third Parties"/>
    <m/>
    <s v="Freight - Returns"/>
    <n v="2026"/>
    <n v="6"/>
    <s v="USD"/>
    <n v="168.73265456249999"/>
    <m/>
    <n v="168.73265456249999"/>
    <x v="6"/>
    <n v="1"/>
    <m/>
  </r>
  <r>
    <s v="MERCK"/>
    <s v="MK-1242-036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1242-03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242-03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242-036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-051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3475-05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V940-001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V940-00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0616-015 (Local)"/>
    <x v="2"/>
    <s v="Brazil"/>
    <x v="2"/>
    <n v="40700"/>
    <s v="Revenues - Third Parties"/>
    <m/>
    <s v="Freight - Returns"/>
    <n v="2026"/>
    <n v="6"/>
    <s v="USD"/>
    <n v="471.42863249999994"/>
    <m/>
    <n v="471.42863249999994"/>
    <x v="6"/>
    <n v="1"/>
    <m/>
  </r>
  <r>
    <s v="MERCK"/>
    <s v="MK-0616-015 (Local)"/>
    <x v="2"/>
    <s v="Brazil"/>
    <x v="0"/>
    <n v="40700"/>
    <s v="Revenues - Third Parties"/>
    <m/>
    <s v="Import Services"/>
    <n v="2026"/>
    <n v="6"/>
    <s v="USD"/>
    <n v="485.57541024999995"/>
    <m/>
    <n v="485.57541024999995"/>
    <x v="6"/>
    <m/>
    <m/>
  </r>
  <r>
    <s v="MERCK"/>
    <s v="MK-0616-015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0616-015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0616-015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7902-009 (Local)"/>
    <x v="2"/>
    <s v="Brazil"/>
    <x v="4"/>
    <n v="40700"/>
    <s v="Revenues - Third Parties"/>
    <m/>
    <s v="Destruction (per Kg)"/>
    <n v="2026"/>
    <n v="6"/>
    <s v="USD"/>
    <n v="162.88388287499995"/>
    <m/>
    <n v="162.88388287499995"/>
    <x v="6"/>
    <n v="1"/>
    <m/>
  </r>
  <r>
    <s v="MERCK"/>
    <s v="MK-7902-009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7902-00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902-009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V940-002 (Local)"/>
    <x v="2"/>
    <s v="Brazil"/>
    <x v="2"/>
    <n v="40700"/>
    <s v="Revenues - Third Parties"/>
    <m/>
    <s v="Freight - Shipments"/>
    <n v="2026"/>
    <n v="6"/>
    <s v="USD"/>
    <n v="284.67940987499998"/>
    <m/>
    <n v="284.67940987499998"/>
    <x v="6"/>
    <n v="1"/>
    <m/>
  </r>
  <r>
    <s v="MERCK"/>
    <s v="V940-002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V940-002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V940-002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V940-00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04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04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04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erck Bulk Ancillaries Local"/>
    <x v="2"/>
    <s v="Brazil"/>
    <x v="5"/>
    <n v="40700"/>
    <s v="Revenues - Third Parties"/>
    <m/>
    <s v="Non-Drug Storage Ambient (per Shelf)"/>
    <n v="2026"/>
    <n v="6"/>
    <s v="USD"/>
    <n v="695.45520231249998"/>
    <m/>
    <n v="695.45520231249998"/>
    <x v="6"/>
    <m/>
    <m/>
  </r>
  <r>
    <s v="MERCK"/>
    <s v="Merck Bulk Ancillaries Local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240-001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7240-00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240-001 (Local)"/>
    <x v="2"/>
    <s v="Brazil"/>
    <x v="4"/>
    <n v="40700"/>
    <s v="Revenues - Third Parties"/>
    <m/>
    <s v="Reconciliation of Returns (per Receipt)"/>
    <n v="2026"/>
    <n v="6"/>
    <s v="USD"/>
    <n v="158.945514"/>
    <m/>
    <n v="158.945514"/>
    <x v="6"/>
    <m/>
    <m/>
  </r>
  <r>
    <s v="MERCK"/>
    <s v="MK-7240-001 (Local)"/>
    <x v="2"/>
    <s v="Brazil"/>
    <x v="4"/>
    <n v="40700"/>
    <s v="Revenues - Third Parties"/>
    <m/>
    <s v="Returns Receipt (per Receipt)"/>
    <n v="2026"/>
    <n v="6"/>
    <s v="USD"/>
    <n v="397.36378500000001"/>
    <m/>
    <n v="397.36378500000001"/>
    <x v="6"/>
    <m/>
    <m/>
  </r>
  <r>
    <s v="MERCK"/>
    <s v="V940-007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V940-00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5684-003 (Local)"/>
    <x v="2"/>
    <s v="Brazil"/>
    <x v="4"/>
    <n v="40700"/>
    <s v="Revenues - Third Parties"/>
    <m/>
    <s v="Destruction (per Kg)"/>
    <n v="2026"/>
    <n v="6"/>
    <s v="USD"/>
    <n v="81.441941437499977"/>
    <m/>
    <n v="81.441941437499977"/>
    <x v="6"/>
    <n v="1"/>
    <m/>
  </r>
  <r>
    <s v="MERCK"/>
    <s v="MK-5684-003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5684-003 (Local)"/>
    <x v="2"/>
    <s v="Brazil"/>
    <x v="2"/>
    <n v="40700"/>
    <s v="Revenues - Third Parties"/>
    <m/>
    <s v="Freight - Returns"/>
    <n v="2026"/>
    <n v="6"/>
    <s v="USD"/>
    <n v="1412.9241231875001"/>
    <m/>
    <n v="1412.9241231875001"/>
    <x v="6"/>
    <n v="1"/>
    <m/>
  </r>
  <r>
    <s v="MERCK"/>
    <s v="MK-5684-003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5684-003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5684-00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5684-003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5684-003 (Local)"/>
    <x v="2"/>
    <s v="Brazil"/>
    <x v="5"/>
    <n v="40700"/>
    <s v="Revenues - Third Parties"/>
    <m/>
    <s v="Storage Ambient (per Shelf)"/>
    <n v="2026"/>
    <n v="6"/>
    <s v="USD"/>
    <n v="397.40297275"/>
    <m/>
    <n v="397.40297275"/>
    <x v="6"/>
    <m/>
    <m/>
  </r>
  <r>
    <s v="MERCK"/>
    <s v="MK-5684-004 (Local)"/>
    <x v="2"/>
    <s v="Brazil"/>
    <x v="2"/>
    <n v="40700"/>
    <s v="Revenues - Third Parties"/>
    <m/>
    <s v="Freight - Returns"/>
    <n v="2026"/>
    <n v="6"/>
    <s v="USD"/>
    <n v="1156.5970504375"/>
    <m/>
    <n v="1156.5970504375"/>
    <x v="6"/>
    <n v="1"/>
    <m/>
  </r>
  <r>
    <s v="MERCK"/>
    <s v="MK-5684-004 (Local)"/>
    <x v="2"/>
    <s v="Brazil"/>
    <x v="2"/>
    <n v="40700"/>
    <s v="Revenues - Third Parties"/>
    <m/>
    <s v="Freight - Shipments"/>
    <n v="2026"/>
    <n v="6"/>
    <s v="USD"/>
    <n v="377.73072224999999"/>
    <m/>
    <n v="377.73072224999999"/>
    <x v="6"/>
    <n v="1"/>
    <m/>
  </r>
  <r>
    <s v="MERCK"/>
    <s v="MK-5684-004 (Local)"/>
    <x v="2"/>
    <s v="Brazil"/>
    <x v="0"/>
    <n v="40700"/>
    <s v="Revenues - Third Parties"/>
    <m/>
    <s v="Insulated shipper - Credo S22 - 12L (Leasing)"/>
    <n v="2026"/>
    <n v="6"/>
    <s v="USD"/>
    <n v="347.94803225000004"/>
    <m/>
    <n v="347.94803225000004"/>
    <x v="6"/>
    <n v="1"/>
    <m/>
  </r>
  <r>
    <s v="MERCK"/>
    <s v="MK-5684-004 (Local)"/>
    <x v="2"/>
    <s v="Brazil"/>
    <x v="3"/>
    <n v="40700"/>
    <s v="Revenues - Third Parties"/>
    <m/>
    <s v="Labeling / Relabeling Process"/>
    <n v="2026"/>
    <n v="6"/>
    <s v="USD"/>
    <n v="12.109014749999998"/>
    <m/>
    <n v="12.109014749999998"/>
    <x v="6"/>
    <m/>
    <m/>
  </r>
  <r>
    <s v="MERCK"/>
    <s v="MK-5684-004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5684-004 (Local)"/>
    <x v="2"/>
    <s v="Brazil"/>
    <x v="0"/>
    <n v="40700"/>
    <s v="Revenues - Third Parties"/>
    <m/>
    <s v="Pick and Pack (Controlled Ambient)"/>
    <n v="2026"/>
    <n v="6"/>
    <s v="USD"/>
    <n v="246.00110062499999"/>
    <m/>
    <n v="246.00110062499999"/>
    <x v="6"/>
    <m/>
    <m/>
  </r>
  <r>
    <s v="MERCK"/>
    <s v="MK-5684-004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5684-004 (Local)"/>
    <x v="2"/>
    <s v="Brazil"/>
    <x v="4"/>
    <n v="40700"/>
    <s v="Revenues - Third Parties"/>
    <m/>
    <s v="Returns Receipt (per Receipt)"/>
    <n v="2026"/>
    <n v="6"/>
    <s v="USD"/>
    <n v="397.36378500000001"/>
    <m/>
    <n v="397.36378500000001"/>
    <x v="6"/>
    <m/>
    <m/>
  </r>
  <r>
    <s v="MERCK"/>
    <s v="MK-5684-004 (Local)"/>
    <x v="2"/>
    <s v="Brazil"/>
    <x v="5"/>
    <n v="40700"/>
    <s v="Revenues - Third Parties"/>
    <m/>
    <s v="Storage Ambient (per Shelf)"/>
    <n v="2026"/>
    <n v="6"/>
    <s v="USD"/>
    <n v="198.701486375"/>
    <m/>
    <n v="198.701486375"/>
    <x v="6"/>
    <m/>
    <m/>
  </r>
  <r>
    <s v="MERCK"/>
    <s v="MK-5684-004 (Local)"/>
    <x v="2"/>
    <s v="Brazil"/>
    <x v="0"/>
    <n v="40700"/>
    <s v="Revenues - Third Parties"/>
    <m/>
    <s v="Temperature Monitoring Device (Ambient)"/>
    <n v="2026"/>
    <n v="6"/>
    <s v="USD"/>
    <n v="249.86109399999998"/>
    <m/>
    <n v="249.86109399999998"/>
    <x v="6"/>
    <n v="1"/>
    <m/>
  </r>
  <r>
    <s v="MERCK"/>
    <s v="MK-5684-004 (Local)"/>
    <x v="2"/>
    <s v="Brazil"/>
    <x v="3"/>
    <n v="40700"/>
    <s v="Revenues - Third Parties"/>
    <m/>
    <s v="Variable Print"/>
    <n v="2026"/>
    <n v="6"/>
    <s v="USD"/>
    <n v="67.050240250000016"/>
    <m/>
    <n v="67.050240250000016"/>
    <x v="6"/>
    <m/>
    <m/>
  </r>
  <r>
    <s v="MERCK"/>
    <s v="MK-2870-010 (Local)"/>
    <x v="2"/>
    <s v="Brazil"/>
    <x v="4"/>
    <n v="40700"/>
    <s v="Revenues - Third Parties"/>
    <m/>
    <s v="Destruction (per Kg)"/>
    <n v="2026"/>
    <n v="6"/>
    <s v="USD"/>
    <n v="407.20970718749999"/>
    <m/>
    <n v="407.20970718749999"/>
    <x v="6"/>
    <n v="1"/>
    <m/>
  </r>
  <r>
    <s v="MERCK"/>
    <s v="MK-2870-010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10 (Local)"/>
    <x v="2"/>
    <s v="Brazil"/>
    <x v="2"/>
    <n v="40700"/>
    <s v="Revenues - Third Parties"/>
    <m/>
    <s v="Freight - Returns"/>
    <n v="2026"/>
    <n v="6"/>
    <s v="USD"/>
    <n v="338.20987637500002"/>
    <m/>
    <n v="338.20987637500002"/>
    <x v="6"/>
    <n v="1"/>
    <m/>
  </r>
  <r>
    <s v="MERCK"/>
    <s v="MK-2870-010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2870-010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10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10 (Local)"/>
    <x v="2"/>
    <s v="Brazil"/>
    <x v="5"/>
    <n v="40700"/>
    <s v="Revenues - Third Parties"/>
    <m/>
    <s v="Storage Ambient (per Shelf)"/>
    <n v="2026"/>
    <n v="6"/>
    <s v="USD"/>
    <n v="397.40297275"/>
    <m/>
    <n v="397.40297275"/>
    <x v="6"/>
    <m/>
    <m/>
  </r>
  <r>
    <s v="MERCK"/>
    <s v="MK-2870-010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9999-01A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9999-01A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07 (Local)"/>
    <x v="2"/>
    <s v="Brazil"/>
    <x v="2"/>
    <n v="40700"/>
    <s v="Revenues - Third Parties"/>
    <m/>
    <s v="Freight - Returns"/>
    <n v="2026"/>
    <n v="6"/>
    <s v="USD"/>
    <n v="217.90348387500001"/>
    <m/>
    <n v="217.90348387500001"/>
    <x v="6"/>
    <n v="1"/>
    <m/>
  </r>
  <r>
    <s v="MERCK"/>
    <s v="MK-2870-007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0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07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2870-019 (Local)"/>
    <x v="2"/>
    <s v="Brazil"/>
    <x v="4"/>
    <n v="40700"/>
    <s v="Revenues - Third Parties"/>
    <m/>
    <s v="Destruction (per Kg)"/>
    <n v="2026"/>
    <n v="6"/>
    <s v="USD"/>
    <n v="81.441941437499977"/>
    <m/>
    <n v="81.441941437499977"/>
    <x v="6"/>
    <n v="1"/>
    <m/>
  </r>
  <r>
    <s v="MERCK"/>
    <s v="MK-2870-019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19 (Local)"/>
    <x v="2"/>
    <s v="Brazil"/>
    <x v="2"/>
    <n v="40700"/>
    <s v="Revenues - Third Parties"/>
    <m/>
    <s v="Freight - Shipments"/>
    <n v="2026"/>
    <n v="6"/>
    <s v="USD"/>
    <n v="1169.3232722499999"/>
    <m/>
    <n v="1169.3232722499999"/>
    <x v="6"/>
    <n v="1"/>
    <m/>
  </r>
  <r>
    <s v="MERCK"/>
    <s v="MK-2870-019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2870-019 (Local)"/>
    <x v="2"/>
    <s v="Brazil"/>
    <x v="0"/>
    <n v="40700"/>
    <s v="Revenues - Third Parties"/>
    <m/>
    <s v="Insulated shipper - Credo S22 - 12L (Leasing)"/>
    <n v="2026"/>
    <n v="6"/>
    <s v="USD"/>
    <n v="521.92204837499992"/>
    <m/>
    <n v="521.92204837499992"/>
    <x v="6"/>
    <n v="1"/>
    <m/>
  </r>
  <r>
    <s v="MERCK"/>
    <s v="MK-2870-019 (Local)"/>
    <x v="2"/>
    <s v="Brazil"/>
    <x v="3"/>
    <n v="40700"/>
    <s v="Revenues - Third Parties"/>
    <m/>
    <s v="Labeling / Relabeling Process"/>
    <n v="2026"/>
    <n v="6"/>
    <s v="USD"/>
    <n v="12.109014749999998"/>
    <m/>
    <n v="12.109014749999998"/>
    <x v="6"/>
    <m/>
    <m/>
  </r>
  <r>
    <s v="MERCK"/>
    <s v="MK-2870-019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19 (Local)"/>
    <x v="2"/>
    <s v="Brazil"/>
    <x v="2"/>
    <n v="40700"/>
    <s v="Revenues - Third Parties"/>
    <m/>
    <s v="PassThrough - Freight"/>
    <n v="2026"/>
    <n v="6"/>
    <s v="USD"/>
    <n v="325.88532900000001"/>
    <m/>
    <n v="325.88532900000001"/>
    <x v="6"/>
    <n v="1"/>
    <m/>
  </r>
  <r>
    <s v="MERCK"/>
    <s v="MK-2870-019 (Local)"/>
    <x v="2"/>
    <s v="Brazil"/>
    <x v="0"/>
    <n v="40700"/>
    <s v="Revenues - Third Parties"/>
    <m/>
    <s v="Pick and Pack (Controlled Ambient)"/>
    <n v="2026"/>
    <n v="6"/>
    <s v="USD"/>
    <n v="369.00165093749996"/>
    <m/>
    <n v="369.00165093749996"/>
    <x v="6"/>
    <m/>
    <m/>
  </r>
  <r>
    <s v="MERCK"/>
    <s v="MK-2870-019 (Local)"/>
    <x v="2"/>
    <s v="Brazil"/>
    <x v="0"/>
    <n v="40700"/>
    <s v="Revenues - Third Parties"/>
    <m/>
    <s v="Pick and Pack Materials"/>
    <n v="2026"/>
    <n v="6"/>
    <s v="USD"/>
    <n v="246.00110062499999"/>
    <m/>
    <n v="246.00110062499999"/>
    <x v="6"/>
    <m/>
    <m/>
  </r>
  <r>
    <s v="MERCK"/>
    <s v="MK-2870-01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19 (Local)"/>
    <x v="2"/>
    <s v="Brazil"/>
    <x v="5"/>
    <n v="40700"/>
    <s v="Revenues - Third Parties"/>
    <m/>
    <s v="Storage Ambient (per Shelf)"/>
    <n v="2026"/>
    <n v="6"/>
    <s v="USD"/>
    <n v="695.45520231249998"/>
    <m/>
    <n v="695.45520231249998"/>
    <x v="6"/>
    <m/>
    <m/>
  </r>
  <r>
    <s v="MERCK"/>
    <s v="MK-2870-019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2870-019 (Local)"/>
    <x v="2"/>
    <s v="Brazil"/>
    <x v="0"/>
    <n v="40700"/>
    <s v="Revenues - Third Parties"/>
    <m/>
    <s v="Temperature Monitoring Device (Ambient)"/>
    <n v="2026"/>
    <n v="6"/>
    <s v="USD"/>
    <n v="374.79164099999991"/>
    <m/>
    <n v="374.79164099999991"/>
    <x v="6"/>
    <n v="1"/>
    <m/>
  </r>
  <r>
    <s v="MERCK"/>
    <s v="MK-2870-019 (Local)"/>
    <x v="2"/>
    <s v="Brazil"/>
    <x v="3"/>
    <n v="40700"/>
    <s v="Revenues - Third Parties"/>
    <m/>
    <s v="Variable Print"/>
    <n v="2026"/>
    <n v="6"/>
    <s v="USD"/>
    <n v="9.0915579999999991"/>
    <m/>
    <n v="9.0915579999999991"/>
    <x v="6"/>
    <m/>
    <m/>
  </r>
  <r>
    <s v="MERCK"/>
    <s v="MK-2870-012 (Local)"/>
    <x v="2"/>
    <s v="Brazil"/>
    <x v="4"/>
    <n v="40700"/>
    <s v="Revenues - Third Parties"/>
    <m/>
    <s v="Destruction (per Kg)"/>
    <n v="2026"/>
    <n v="6"/>
    <s v="USD"/>
    <n v="54.294627625000004"/>
    <m/>
    <n v="54.294627625000004"/>
    <x v="6"/>
    <n v="1"/>
    <m/>
  </r>
  <r>
    <s v="MERCK"/>
    <s v="MK-2870-012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12 (Local)"/>
    <x v="2"/>
    <s v="Brazil"/>
    <x v="2"/>
    <n v="40700"/>
    <s v="Revenues - Third Parties"/>
    <m/>
    <s v="Freight - Returns"/>
    <n v="2026"/>
    <n v="6"/>
    <s v="USD"/>
    <n v="570.74018793749997"/>
    <m/>
    <n v="570.74018793749997"/>
    <x v="6"/>
    <n v="1"/>
    <m/>
  </r>
  <r>
    <s v="MERCK"/>
    <s v="MK-2870-012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2870-01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12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2870-012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06C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3475-06C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06C (Local)"/>
    <x v="2"/>
    <s v="Brazil"/>
    <x v="2"/>
    <n v="40700"/>
    <s v="Revenues - Third Parties"/>
    <m/>
    <s v="Freight - Returns"/>
    <n v="2026"/>
    <n v="6"/>
    <s v="USD"/>
    <n v="469.70437149999998"/>
    <m/>
    <n v="469.70437149999998"/>
    <x v="6"/>
    <n v="1"/>
    <m/>
  </r>
  <r>
    <s v="MERCK"/>
    <s v="MK-3475-06C (Local)"/>
    <x v="2"/>
    <s v="Brazil"/>
    <x v="0"/>
    <n v="40700"/>
    <s v="Revenues - Third Parties"/>
    <m/>
    <s v="Import Services"/>
    <n v="2026"/>
    <n v="6"/>
    <s v="USD"/>
    <n v="606.96926281249989"/>
    <m/>
    <n v="606.96926281249989"/>
    <x v="6"/>
    <m/>
    <m/>
  </r>
  <r>
    <s v="MERCK"/>
    <s v="MK-3475-06C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3475-06C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06C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3475-06C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870-015 (Local)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K-2870-015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15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2870-015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2870-015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15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1084-004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1084-004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84-004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20 (Local)"/>
    <x v="2"/>
    <s v="Brazil"/>
    <x v="4"/>
    <n v="40700"/>
    <s v="Revenues - Third Parties"/>
    <m/>
    <s v="Destruction (per Kg)"/>
    <n v="2026"/>
    <n v="6"/>
    <s v="USD"/>
    <n v="190.0311966875"/>
    <m/>
    <n v="190.0311966875"/>
    <x v="6"/>
    <n v="1"/>
    <m/>
  </r>
  <r>
    <s v="MERCK"/>
    <s v="MK-2870-020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20 (Local)"/>
    <x v="2"/>
    <s v="Brazil"/>
    <x v="0"/>
    <n v="40700"/>
    <s v="Revenues - Third Parties"/>
    <m/>
    <s v="Emergency Pick and Pack fee (Add per Pick and Pack)"/>
    <n v="2026"/>
    <n v="6"/>
    <s v="USD"/>
    <n v="61.495376687499999"/>
    <m/>
    <n v="61.495376687499999"/>
    <x v="6"/>
    <m/>
    <m/>
  </r>
  <r>
    <s v="MERCK"/>
    <s v="MK-2870-020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2870-020 (Local)"/>
    <x v="2"/>
    <s v="Brazil"/>
    <x v="0"/>
    <n v="40700"/>
    <s v="Revenues - Third Parties"/>
    <m/>
    <s v="Insulated shipper - Credo S22 - 12L (Leasing)"/>
    <n v="2026"/>
    <n v="6"/>
    <s v="USD"/>
    <n v="173.97401612500002"/>
    <m/>
    <n v="173.97401612500002"/>
    <x v="6"/>
    <n v="1"/>
    <m/>
  </r>
  <r>
    <s v="MERCK"/>
    <s v="MK-2870-020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20 (Local)"/>
    <x v="2"/>
    <s v="Brazil"/>
    <x v="2"/>
    <n v="40700"/>
    <s v="Revenues - Third Parties"/>
    <m/>
    <s v="PassThrough - Freight"/>
    <n v="2026"/>
    <n v="6"/>
    <s v="USD"/>
    <n v="1813.2563802500001"/>
    <m/>
    <n v="1813.2563802500001"/>
    <x v="6"/>
    <n v="1"/>
    <m/>
  </r>
  <r>
    <s v="MERCK"/>
    <s v="MK-2870-020 (Local)"/>
    <x v="2"/>
    <s v="Brazil"/>
    <x v="0"/>
    <n v="40700"/>
    <s v="Revenues - Third Parties"/>
    <m/>
    <s v="Pick and Pack (Controlled Ambient)"/>
    <n v="2026"/>
    <n v="6"/>
    <s v="USD"/>
    <n v="123.0005503125"/>
    <m/>
    <n v="123.0005503125"/>
    <x v="6"/>
    <m/>
    <m/>
  </r>
  <r>
    <s v="MERCK"/>
    <s v="MK-2870-020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20 (Local)"/>
    <x v="2"/>
    <s v="Brazil"/>
    <x v="5"/>
    <n v="40700"/>
    <s v="Revenues - Third Parties"/>
    <m/>
    <s v="Storage Ambient (per Shelf)"/>
    <n v="2026"/>
    <n v="6"/>
    <s v="USD"/>
    <n v="397.40297275"/>
    <m/>
    <n v="397.40297275"/>
    <x v="6"/>
    <m/>
    <m/>
  </r>
  <r>
    <s v="MERCK"/>
    <s v="MK-2870-020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2870-020 (Local)"/>
    <x v="2"/>
    <s v="Brazil"/>
    <x v="0"/>
    <n v="40700"/>
    <s v="Revenues - Third Parties"/>
    <m/>
    <s v="Temperature Monitoring Device (Ambient)"/>
    <n v="2026"/>
    <n v="6"/>
    <s v="USD"/>
    <n v="124.93054699999999"/>
    <m/>
    <n v="124.93054699999999"/>
    <x v="6"/>
    <n v="1"/>
    <m/>
  </r>
  <r>
    <s v="MERCK"/>
    <s v="MK-2870-023 (Local)"/>
    <x v="2"/>
    <s v="Brazil"/>
    <x v="0"/>
    <n v="40700"/>
    <s v="Revenues - Third Parties"/>
    <m/>
    <s v="Emergency Pick and Pack fee (Add per Pick and Pack)"/>
    <n v="2026"/>
    <n v="6"/>
    <s v="USD"/>
    <n v="61.495376687499999"/>
    <m/>
    <n v="61.495376687499999"/>
    <x v="6"/>
    <m/>
    <m/>
  </r>
  <r>
    <s v="MERCK"/>
    <s v="MK-2870-023 (Local)"/>
    <x v="2"/>
    <s v="Brazil"/>
    <x v="2"/>
    <n v="40700"/>
    <s v="Revenues - Third Parties"/>
    <m/>
    <s v="Freight - Returns"/>
    <n v="2026"/>
    <n v="6"/>
    <s v="USD"/>
    <n v="689.38110106249997"/>
    <m/>
    <n v="689.38110106249997"/>
    <x v="6"/>
    <n v="1"/>
    <m/>
  </r>
  <r>
    <s v="MERCK"/>
    <s v="MK-2870-023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2870-023 (Local)"/>
    <x v="2"/>
    <s v="Brazil"/>
    <x v="0"/>
    <n v="40700"/>
    <s v="Revenues - Third Parties"/>
    <m/>
    <s v="Insulated shipper - Credo S22 - 12L (Leasing)"/>
    <n v="2026"/>
    <n v="6"/>
    <s v="USD"/>
    <n v="173.97401612500002"/>
    <m/>
    <n v="173.97401612500002"/>
    <x v="6"/>
    <n v="1"/>
    <m/>
  </r>
  <r>
    <s v="MERCK"/>
    <s v="MK-2870-023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23 (Local)"/>
    <x v="2"/>
    <s v="Brazil"/>
    <x v="2"/>
    <n v="40700"/>
    <s v="Revenues - Third Parties"/>
    <m/>
    <s v="PassThrough - Freight"/>
    <n v="2026"/>
    <n v="6"/>
    <s v="USD"/>
    <n v="1870.8427788749996"/>
    <m/>
    <n v="1870.8427788749996"/>
    <x v="6"/>
    <n v="1"/>
    <m/>
  </r>
  <r>
    <s v="MERCK"/>
    <s v="MK-2870-023 (Local)"/>
    <x v="2"/>
    <s v="Brazil"/>
    <x v="0"/>
    <n v="40700"/>
    <s v="Revenues - Third Parties"/>
    <m/>
    <s v="Pick and Pack (Controlled Ambient)"/>
    <n v="2026"/>
    <n v="6"/>
    <s v="USD"/>
    <n v="123.0005503125"/>
    <m/>
    <n v="123.0005503125"/>
    <x v="6"/>
    <m/>
    <m/>
  </r>
  <r>
    <s v="MERCK"/>
    <s v="MK-2870-02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23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2870-023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870-023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2870-023 (Local)"/>
    <x v="2"/>
    <s v="Brazil"/>
    <x v="0"/>
    <n v="40700"/>
    <s v="Revenues - Third Parties"/>
    <m/>
    <s v="Temperature Monitoring Device (Ambient)"/>
    <n v="2026"/>
    <n v="6"/>
    <s v="USD"/>
    <n v="124.93054699999999"/>
    <m/>
    <n v="124.93054699999999"/>
    <x v="6"/>
    <n v="1"/>
    <m/>
  </r>
  <r>
    <s v="MERCK"/>
    <s v="MK-0616-019 (Local)"/>
    <x v="2"/>
    <s v="Brazil"/>
    <x v="2"/>
    <n v="40700"/>
    <s v="Revenues - Third Parties"/>
    <m/>
    <s v="Freight - Returns"/>
    <n v="2026"/>
    <n v="6"/>
    <s v="USD"/>
    <n v="236.10619374999999"/>
    <m/>
    <n v="236.10619374999999"/>
    <x v="6"/>
    <n v="1"/>
    <m/>
  </r>
  <r>
    <s v="MERCK"/>
    <s v="MK-0616-01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0616-019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3475-06D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3475-06D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3475-06D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3475-06D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3475-06D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240-008 (Local)"/>
    <x v="2"/>
    <s v="Brazil"/>
    <x v="0"/>
    <n v="40700"/>
    <s v="Revenues - Third Parties"/>
    <m/>
    <s v="Import Services"/>
    <n v="2026"/>
    <n v="6"/>
    <s v="USD"/>
    <n v="971.1508204999999"/>
    <m/>
    <n v="971.1508204999999"/>
    <x v="6"/>
    <m/>
    <m/>
  </r>
  <r>
    <s v="MERCK"/>
    <s v="MK-7240-008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7240-008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V940-009 (Local)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V940-009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V940-009 (Local)"/>
    <x v="2"/>
    <s v="Brazil"/>
    <x v="2"/>
    <n v="40700"/>
    <s v="Revenues - Third Parties"/>
    <m/>
    <s v="Freight - Returns"/>
    <n v="2026"/>
    <n v="6"/>
    <s v="USD"/>
    <n v="234.85218574999999"/>
    <m/>
    <n v="234.85218574999999"/>
    <x v="6"/>
    <n v="1"/>
    <m/>
  </r>
  <r>
    <s v="MERCK"/>
    <s v="V940-009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V940-009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V940-00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V940-009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V940-009 (Local)"/>
    <x v="2"/>
    <s v="Brazil"/>
    <x v="5"/>
    <n v="40700"/>
    <s v="Revenues - Third Parties"/>
    <m/>
    <s v="Storage Ambient (per Shelf)"/>
    <n v="2026"/>
    <n v="6"/>
    <s v="USD"/>
    <n v="198.701486375"/>
    <m/>
    <n v="198.701486375"/>
    <x v="6"/>
    <m/>
    <m/>
  </r>
  <r>
    <s v="MERCK"/>
    <s v="V940-009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1084-012 (Local)"/>
    <x v="2"/>
    <s v="Brazil"/>
    <x v="2"/>
    <n v="40700"/>
    <s v="Revenues - Third Parties"/>
    <m/>
    <s v="Freight - Shipments"/>
    <n v="2026"/>
    <n v="6"/>
    <s v="USD"/>
    <n v="453.54922156249989"/>
    <m/>
    <n v="453.54922156249989"/>
    <x v="6"/>
    <n v="1"/>
    <m/>
  </r>
  <r>
    <s v="MERCK"/>
    <s v="MK-1084-012 (Local)"/>
    <x v="2"/>
    <s v="Brazil"/>
    <x v="0"/>
    <n v="40700"/>
    <s v="Revenues - Third Parties"/>
    <m/>
    <s v="Import Services"/>
    <n v="2026"/>
    <n v="6"/>
    <s v="USD"/>
    <n v="971.1508204999999"/>
    <m/>
    <n v="971.1508204999999"/>
    <x v="6"/>
    <m/>
    <m/>
  </r>
  <r>
    <s v="MERCK"/>
    <s v="MK-1084-012 (Local)"/>
    <x v="2"/>
    <s v="Brazil"/>
    <x v="0"/>
    <n v="40700"/>
    <s v="Revenues - Third Parties"/>
    <m/>
    <s v="Insulated shipper - Credo S22 - 12L (Leasing)"/>
    <n v="2026"/>
    <n v="6"/>
    <s v="USD"/>
    <n v="173.97401612500002"/>
    <m/>
    <n v="173.97401612500002"/>
    <x v="6"/>
    <n v="1"/>
    <m/>
  </r>
  <r>
    <s v="MERCK"/>
    <s v="MK-1084-012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84-012 (Local)"/>
    <x v="2"/>
    <s v="Brazil"/>
    <x v="0"/>
    <n v="40700"/>
    <s v="Revenues - Third Parties"/>
    <m/>
    <s v="Pick and Pack (Controlled Ambient)"/>
    <n v="2026"/>
    <n v="6"/>
    <s v="USD"/>
    <n v="123.0005503125"/>
    <m/>
    <n v="123.0005503125"/>
    <x v="6"/>
    <m/>
    <m/>
  </r>
  <r>
    <s v="MERCK"/>
    <s v="MK-1084-01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84-012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1084-012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1084-012 (Local)"/>
    <x v="2"/>
    <s v="Brazil"/>
    <x v="0"/>
    <n v="40700"/>
    <s v="Revenues - Third Parties"/>
    <m/>
    <s v="Temperature Monitoring Device (Ambient)"/>
    <n v="2026"/>
    <n v="6"/>
    <s v="USD"/>
    <n v="124.93054699999999"/>
    <m/>
    <n v="124.93054699999999"/>
    <x v="6"/>
    <n v="1"/>
    <m/>
  </r>
  <r>
    <s v="MERCK"/>
    <s v="MK-4482-023 (Local)"/>
    <x v="2"/>
    <s v="Brazil"/>
    <x v="0"/>
    <n v="40700"/>
    <s v="Revenues - Third Parties"/>
    <m/>
    <s v="Import Services"/>
    <n v="2026"/>
    <n v="6"/>
    <s v="USD"/>
    <n v="364.18155768750006"/>
    <m/>
    <n v="364.18155768750006"/>
    <x v="6"/>
    <m/>
    <m/>
  </r>
  <r>
    <s v="MERCK"/>
    <s v="MK-4482-023 (Local)"/>
    <x v="2"/>
    <s v="Brazil"/>
    <x v="5"/>
    <n v="40700"/>
    <s v="Revenues - Third Parties"/>
    <m/>
    <s v="Non-Drug Storage Ambient (per Shelf)"/>
    <n v="2026"/>
    <n v="6"/>
    <s v="USD"/>
    <n v="496.75371593749998"/>
    <m/>
    <n v="496.75371593749998"/>
    <x v="6"/>
    <m/>
    <m/>
  </r>
  <r>
    <s v="MERCK"/>
    <s v="MK-4482-02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140-010 (Local)"/>
    <x v="2"/>
    <s v="Brazil"/>
    <x v="2"/>
    <n v="40700"/>
    <s v="Revenues - Third Parties"/>
    <m/>
    <s v="Freight - Returns"/>
    <n v="2026"/>
    <n v="6"/>
    <s v="USD"/>
    <n v="553.86986156250009"/>
    <m/>
    <n v="553.86986156250009"/>
    <x v="6"/>
    <n v="1"/>
    <m/>
  </r>
  <r>
    <s v="MERCK"/>
    <s v="MK-2140-010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2140-010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140-010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140-010 (Local)"/>
    <x v="2"/>
    <s v="Brazil"/>
    <x v="4"/>
    <n v="40700"/>
    <s v="Revenues - Third Parties"/>
    <m/>
    <s v="Returns Receipt (per Receipt)"/>
    <n v="2026"/>
    <n v="6"/>
    <s v="USD"/>
    <n v="397.36378500000001"/>
    <m/>
    <n v="397.36378500000001"/>
    <x v="6"/>
    <m/>
    <m/>
  </r>
  <r>
    <s v="MERCK"/>
    <s v="MK-2140-010 (Local)"/>
    <x v="2"/>
    <s v="Brazil"/>
    <x v="5"/>
    <n v="40700"/>
    <s v="Revenues - Third Parties"/>
    <m/>
    <s v="Storage Refrigerated (per Shelf)"/>
    <n v="2026"/>
    <n v="6"/>
    <s v="USD"/>
    <n v="170.29036762500002"/>
    <m/>
    <n v="170.29036762500002"/>
    <x v="6"/>
    <m/>
    <m/>
  </r>
  <r>
    <s v="MERCK"/>
    <s v="MK-2870-011 (Local)"/>
    <x v="2"/>
    <s v="Brazil"/>
    <x v="2"/>
    <n v="40700"/>
    <s v="Revenues - Third Parties"/>
    <m/>
    <s v="Freight - Returns"/>
    <n v="2026"/>
    <n v="6"/>
    <s v="USD"/>
    <n v="246.07947612500001"/>
    <m/>
    <n v="246.07947612500001"/>
    <x v="6"/>
    <n v="1"/>
    <m/>
  </r>
  <r>
    <s v="MERCK"/>
    <s v="MK-2870-011 (Local)"/>
    <x v="2"/>
    <s v="Brazil"/>
    <x v="0"/>
    <n v="40700"/>
    <s v="Revenues - Third Parties"/>
    <m/>
    <s v="Import Services"/>
    <n v="2026"/>
    <n v="6"/>
    <s v="USD"/>
    <n v="364.18155768750006"/>
    <m/>
    <n v="364.18155768750006"/>
    <x v="6"/>
    <m/>
    <m/>
  </r>
  <r>
    <s v="MERCK"/>
    <s v="MK-2870-011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1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11 (Local)"/>
    <x v="2"/>
    <s v="Brazil"/>
    <x v="4"/>
    <n v="40700"/>
    <s v="Revenues - Third Parties"/>
    <m/>
    <s v="Returns Receipt (per Receipt)"/>
    <n v="2026"/>
    <n v="6"/>
    <s v="USD"/>
    <n v="264.90918999999997"/>
    <m/>
    <n v="264.90918999999997"/>
    <x v="6"/>
    <m/>
    <m/>
  </r>
  <r>
    <s v="MERCK"/>
    <s v="MK-3475-06E (Local)"/>
    <x v="2"/>
    <s v="Brazil"/>
    <x v="2"/>
    <n v="40700"/>
    <s v="Revenues - Third Parties"/>
    <m/>
    <s v="Freight - Shipments"/>
    <n v="2026"/>
    <n v="6"/>
    <s v="USD"/>
    <n v="673.26513887500005"/>
    <m/>
    <n v="673.26513887500005"/>
    <x v="6"/>
    <n v="1"/>
    <m/>
  </r>
  <r>
    <s v="MERCK"/>
    <s v="MK-3475-06E (Local)"/>
    <x v="2"/>
    <s v="Brazil"/>
    <x v="0"/>
    <n v="40700"/>
    <s v="Revenues - Third Parties"/>
    <m/>
    <s v="Insulated shipper - Credo S22 - 12L (Leasing)"/>
    <n v="2026"/>
    <n v="6"/>
    <s v="USD"/>
    <n v="173.97401612500002"/>
    <m/>
    <n v="173.97401612500002"/>
    <x v="6"/>
    <n v="1"/>
    <m/>
  </r>
  <r>
    <s v="MERCK"/>
    <s v="MK-3475-06E (Local)"/>
    <x v="2"/>
    <s v="Brazil"/>
    <x v="0"/>
    <n v="40700"/>
    <s v="Revenues - Third Parties"/>
    <m/>
    <s v="Insulated shipper - Credo S4 - 12L (Leasing)"/>
    <n v="2026"/>
    <n v="6"/>
    <s v="USD"/>
    <n v="333.56612799999999"/>
    <m/>
    <n v="333.56612799999999"/>
    <x v="6"/>
    <n v="1"/>
    <m/>
  </r>
  <r>
    <s v="MERCK"/>
    <s v="MK-3475-06E (Local)"/>
    <x v="2"/>
    <s v="Brazil"/>
    <x v="3"/>
    <n v="40700"/>
    <s v="Revenues - Third Parties"/>
    <m/>
    <s v="Labeling / Relabeling Process"/>
    <n v="2026"/>
    <n v="6"/>
    <s v="USD"/>
    <n v="6.0545073749999991"/>
    <m/>
    <n v="6.0545073749999991"/>
    <x v="6"/>
    <m/>
    <m/>
  </r>
  <r>
    <s v="MERCK"/>
    <s v="MK-3475-06E (Local)"/>
    <x v="2"/>
    <s v="Brazil"/>
    <x v="0"/>
    <n v="40700"/>
    <s v="Revenues - Third Parties"/>
    <m/>
    <s v="Pick and Pack (Controlled Ambient)"/>
    <n v="2026"/>
    <n v="6"/>
    <s v="USD"/>
    <n v="123.0005503125"/>
    <m/>
    <n v="123.0005503125"/>
    <x v="6"/>
    <m/>
    <m/>
  </r>
  <r>
    <s v="MERCK"/>
    <s v="MK-3475-06E (Local)"/>
    <x v="2"/>
    <s v="Brazil"/>
    <x v="0"/>
    <n v="40700"/>
    <s v="Revenues - Third Parties"/>
    <m/>
    <s v="Pick and Pack (Refrigerated)"/>
    <n v="2026"/>
    <n v="6"/>
    <s v="USD"/>
    <n v="295.18172687499998"/>
    <m/>
    <n v="295.18172687499998"/>
    <x v="6"/>
    <m/>
    <m/>
  </r>
  <r>
    <s v="MERCK"/>
    <s v="MK-3475-06E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3475-06E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3475-06E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3475-06E (Local)"/>
    <x v="2"/>
    <s v="Brazil"/>
    <x v="5"/>
    <n v="40700"/>
    <s v="Revenues - Third Parties"/>
    <m/>
    <s v="Storage Refrigerated (per Shelf)"/>
    <n v="2026"/>
    <n v="6"/>
    <s v="USD"/>
    <n v="510.87110287500002"/>
    <m/>
    <n v="510.87110287500002"/>
    <x v="6"/>
    <m/>
    <m/>
  </r>
  <r>
    <s v="MERCK"/>
    <s v="MK-3475-06E (Local)"/>
    <x v="2"/>
    <s v="Brazil"/>
    <x v="0"/>
    <n v="40700"/>
    <s v="Revenues - Third Parties"/>
    <m/>
    <s v="Temperature Monitoring Device (Ambient)"/>
    <n v="2026"/>
    <n v="6"/>
    <s v="USD"/>
    <n v="124.93054699999999"/>
    <m/>
    <n v="124.93054699999999"/>
    <x v="6"/>
    <n v="1"/>
    <m/>
  </r>
  <r>
    <s v="MERCK"/>
    <s v="MK-3475-06E (Local)"/>
    <x v="2"/>
    <s v="Brazil"/>
    <x v="0"/>
    <n v="40700"/>
    <s v="Revenues - Third Parties"/>
    <m/>
    <s v="Temperature Monitoring Device (Refrigerated)"/>
    <n v="2026"/>
    <n v="6"/>
    <s v="USD"/>
    <n v="249.86109399999998"/>
    <m/>
    <n v="249.86109399999998"/>
    <x v="6"/>
    <n v="1"/>
    <m/>
  </r>
  <r>
    <s v="MERCK"/>
    <s v="MK-3475-06E (Local)"/>
    <x v="2"/>
    <s v="Brazil"/>
    <x v="3"/>
    <n v="40700"/>
    <s v="Revenues - Third Parties"/>
    <m/>
    <s v="Variable Print"/>
    <n v="2026"/>
    <n v="6"/>
    <s v="USD"/>
    <n v="13.637336999999999"/>
    <m/>
    <n v="13.637336999999999"/>
    <x v="6"/>
    <m/>
    <m/>
  </r>
  <r>
    <s v="MERCK"/>
    <s v="V940-011 (Local)"/>
    <x v="2"/>
    <s v="Brazil"/>
    <x v="0"/>
    <n v="40700"/>
    <s v="Revenues - Third Parties"/>
    <m/>
    <s v="Import Services"/>
    <n v="2026"/>
    <n v="6"/>
    <s v="USD"/>
    <n v="606.96926281249989"/>
    <m/>
    <n v="606.96926281249989"/>
    <x v="6"/>
    <m/>
    <m/>
  </r>
  <r>
    <s v="MERCK"/>
    <s v="V940-011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V940-01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400-001 (Local)"/>
    <x v="2"/>
    <s v="Brazil"/>
    <x v="2"/>
    <n v="40700"/>
    <s v="Revenues - Third Parties"/>
    <m/>
    <s v="Freight - Shipments"/>
    <n v="2026"/>
    <n v="6"/>
    <s v="USD"/>
    <n v="497.94894231249987"/>
    <m/>
    <n v="497.94894231249987"/>
    <x v="6"/>
    <n v="1"/>
    <m/>
  </r>
  <r>
    <s v="MERCK"/>
    <s v="MK-2400-001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2400-001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2400-001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2400-00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400-001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2400-001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870-033 (Local)"/>
    <x v="2"/>
    <s v="Brazil"/>
    <x v="4"/>
    <n v="40700"/>
    <s v="Revenues - Third Parties"/>
    <m/>
    <s v="Destruction (per Kg)"/>
    <n v="2026"/>
    <n v="6"/>
    <s v="USD"/>
    <n v="81.441941437499977"/>
    <m/>
    <n v="81.441941437499977"/>
    <x v="6"/>
    <n v="1"/>
    <m/>
  </r>
  <r>
    <s v="MERCK"/>
    <s v="MK-2870-033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2870-033 (Local)"/>
    <x v="2"/>
    <s v="Brazil"/>
    <x v="0"/>
    <n v="40700"/>
    <s v="Revenues - Third Parties"/>
    <m/>
    <s v="Import License Fee"/>
    <n v="2026"/>
    <n v="6"/>
    <s v="USD"/>
    <n v="630.72683624999991"/>
    <m/>
    <n v="630.72683624999991"/>
    <x v="6"/>
    <m/>
    <m/>
  </r>
  <r>
    <s v="MERCK"/>
    <s v="MK-2870-033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3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33 (Local)"/>
    <x v="2"/>
    <s v="Brazil"/>
    <x v="1"/>
    <n v="40700"/>
    <s v="Revenues - Third Parties"/>
    <m/>
    <s v="PTC Duties"/>
    <n v="2026"/>
    <n v="6"/>
    <s v="USD"/>
    <n v="2260.7387250000002"/>
    <m/>
    <n v="2260.7387250000002"/>
    <x v="6"/>
    <n v="1"/>
    <m/>
  </r>
  <r>
    <s v="MERCK"/>
    <s v="MK-2870-033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870-031 (Local)"/>
    <x v="2"/>
    <s v="Brazil"/>
    <x v="2"/>
    <n v="40700"/>
    <s v="Revenues - Third Parties"/>
    <m/>
    <s v="Freight - Shipments"/>
    <n v="2026"/>
    <n v="6"/>
    <s v="USD"/>
    <n v="805.67074918749995"/>
    <m/>
    <n v="805.67074918749995"/>
    <x v="6"/>
    <n v="1"/>
    <m/>
  </r>
  <r>
    <s v="MERCK"/>
    <s v="MK-2870-031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31 (Local)"/>
    <x v="2"/>
    <s v="Brazil"/>
    <x v="0"/>
    <n v="40700"/>
    <s v="Revenues - Third Parties"/>
    <m/>
    <s v="Pick and Pack Materials"/>
    <n v="2026"/>
    <n v="6"/>
    <s v="USD"/>
    <n v="492.00220124999998"/>
    <m/>
    <n v="492.00220124999998"/>
    <x v="6"/>
    <m/>
    <m/>
  </r>
  <r>
    <s v="MERCK"/>
    <s v="MK-2870-03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400-01A (Local)"/>
    <x v="2"/>
    <s v="Brazil"/>
    <x v="0"/>
    <n v="40700"/>
    <s v="Revenues - Third Parties"/>
    <m/>
    <s v="Import Services"/>
    <n v="2026"/>
    <n v="6"/>
    <s v="USD"/>
    <n v="606.96926281249989"/>
    <m/>
    <n v="606.96926281249989"/>
    <x v="6"/>
    <m/>
    <m/>
  </r>
  <r>
    <s v="MERCK"/>
    <s v="MK-2400-01A (Local)"/>
    <x v="2"/>
    <s v="Brazil"/>
    <x v="5"/>
    <n v="40700"/>
    <s v="Revenues - Third Parties"/>
    <m/>
    <s v="Non-Drug Storage Ambient (per Shelf)"/>
    <n v="2026"/>
    <n v="6"/>
    <s v="USD"/>
    <n v="496.75371593749998"/>
    <m/>
    <n v="496.75371593749998"/>
    <x v="6"/>
    <m/>
    <m/>
  </r>
  <r>
    <s v="MERCK"/>
    <s v="MK-2400-01A (Local)"/>
    <x v="2"/>
    <s v="Brazil"/>
    <x v="2"/>
    <n v="40700"/>
    <s v="Revenues - Third Parties"/>
    <m/>
    <s v="PassThrough - Freight"/>
    <n v="2026"/>
    <n v="6"/>
    <s v="USD"/>
    <n v="50.552197500000013"/>
    <m/>
    <n v="50.552197500000013"/>
    <x v="6"/>
    <n v="1"/>
    <m/>
  </r>
  <r>
    <s v="MERCK"/>
    <s v="MK-2400-01A (Local)"/>
    <x v="2"/>
    <s v="Brazil"/>
    <x v="0"/>
    <n v="40700"/>
    <s v="Revenues - Third Parties"/>
    <m/>
    <s v="Pick and Pack Cancellation Fee"/>
    <n v="2026"/>
    <n v="6"/>
    <s v="USD"/>
    <n v="43.674747375000003"/>
    <m/>
    <n v="43.674747375000003"/>
    <x v="6"/>
    <m/>
    <m/>
  </r>
  <r>
    <s v="MERCK"/>
    <s v="MK-2400-01A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2400-01A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400-01A (Local)"/>
    <x v="2"/>
    <s v="Brazil"/>
    <x v="5"/>
    <n v="40700"/>
    <s v="Revenues - Third Parties"/>
    <m/>
    <s v="Storage Ambient (per Shelf)"/>
    <n v="2026"/>
    <n v="6"/>
    <s v="USD"/>
    <n v="198.701486375"/>
    <m/>
    <n v="198.701486375"/>
    <x v="6"/>
    <m/>
    <m/>
  </r>
  <r>
    <s v="MERCK"/>
    <s v="MK-5684-015 (Local)"/>
    <x v="2"/>
    <s v="Brazil"/>
    <x v="2"/>
    <n v="40700"/>
    <s v="Revenues - Third Parties"/>
    <m/>
    <s v="Freight - Shipments"/>
    <n v="2026"/>
    <n v="6"/>
    <s v="USD"/>
    <n v="277.38069143749999"/>
    <m/>
    <n v="277.38069143749999"/>
    <x v="6"/>
    <n v="1"/>
    <m/>
  </r>
  <r>
    <s v="MERCK"/>
    <s v="MK-5684-015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5684-015 (Local)"/>
    <x v="2"/>
    <s v="Brazil"/>
    <x v="0"/>
    <n v="40700"/>
    <s v="Revenues - Third Parties"/>
    <m/>
    <s v="Insulated shipper - Credo S22 - 12L (Leasing)"/>
    <n v="2026"/>
    <n v="6"/>
    <s v="USD"/>
    <n v="173.97401612500002"/>
    <m/>
    <n v="173.97401612500002"/>
    <x v="6"/>
    <n v="1"/>
    <m/>
  </r>
  <r>
    <s v="MERCK"/>
    <s v="MK-5684-015 (Local)"/>
    <x v="2"/>
    <s v="Brazil"/>
    <x v="0"/>
    <n v="40700"/>
    <s v="Revenues - Third Parties"/>
    <m/>
    <s v="Pick and Pack (Controlled Ambient)"/>
    <n v="2026"/>
    <n v="6"/>
    <s v="USD"/>
    <n v="123.0005503125"/>
    <m/>
    <n v="123.0005503125"/>
    <x v="6"/>
    <m/>
    <m/>
  </r>
  <r>
    <s v="MERCK"/>
    <s v="MK-5684-015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5684-015 (Local)"/>
    <x v="2"/>
    <s v="Brazil"/>
    <x v="5"/>
    <n v="40700"/>
    <s v="Revenues - Third Parties"/>
    <m/>
    <s v="Storage Ambient (per Shelf)"/>
    <n v="2026"/>
    <n v="6"/>
    <s v="USD"/>
    <n v="198.701486375"/>
    <m/>
    <n v="198.701486375"/>
    <x v="6"/>
    <m/>
    <m/>
  </r>
  <r>
    <s v="MERCK"/>
    <s v="MK-5684-015 (Local)"/>
    <x v="2"/>
    <s v="Brazil"/>
    <x v="0"/>
    <n v="40700"/>
    <s v="Revenues - Third Parties"/>
    <m/>
    <s v="Temperature Monitoring Device (Ambient)"/>
    <n v="2026"/>
    <n v="6"/>
    <s v="USD"/>
    <n v="124.93054699999999"/>
    <m/>
    <n v="124.93054699999999"/>
    <x v="6"/>
    <n v="1"/>
    <m/>
  </r>
  <r>
    <s v="MERCK"/>
    <s v="MK-2870-032 (Local)"/>
    <x v="2"/>
    <s v="Brazil"/>
    <x v="0"/>
    <n v="40700"/>
    <s v="Revenues - Third Parties"/>
    <m/>
    <s v="Import Services"/>
    <n v="2026"/>
    <n v="6"/>
    <s v="USD"/>
    <n v="728.36311537500012"/>
    <m/>
    <n v="728.36311537500012"/>
    <x v="6"/>
    <m/>
    <m/>
  </r>
  <r>
    <s v="MERCK"/>
    <s v="MK-2870-032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2870-03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32 (Local)"/>
    <x v="2"/>
    <s v="Brazil"/>
    <x v="4"/>
    <n v="40700"/>
    <s v="Revenues - Third Parties"/>
    <m/>
    <s v="Returns Receipt (per Receipt)"/>
    <n v="2026"/>
    <n v="6"/>
    <s v="USD"/>
    <n v="132.45459499999998"/>
    <m/>
    <n v="132.45459499999998"/>
    <x v="6"/>
    <m/>
    <m/>
  </r>
  <r>
    <s v="MERCK"/>
    <s v="MK-2870-032 (Local)"/>
    <x v="2"/>
    <s v="Brazil"/>
    <x v="5"/>
    <n v="40700"/>
    <s v="Revenues - Third Parties"/>
    <m/>
    <s v="Storage Ambient (per Shelf)"/>
    <n v="2026"/>
    <n v="6"/>
    <s v="USD"/>
    <n v="99.350743187500001"/>
    <m/>
    <n v="99.350743187500001"/>
    <x v="6"/>
    <m/>
    <m/>
  </r>
  <r>
    <s v="MERCK"/>
    <s v="MK-2870-022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2870-022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8527-011 (Local)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K-8527-011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8527-011 (Local)"/>
    <x v="2"/>
    <s v="Brazil"/>
    <x v="0"/>
    <n v="40700"/>
    <s v="Revenues - Third Parties"/>
    <m/>
    <s v="Import License Fee"/>
    <n v="2026"/>
    <n v="6"/>
    <s v="USD"/>
    <n v="1892.1805087499995"/>
    <m/>
    <n v="1892.1805087499995"/>
    <x v="6"/>
    <m/>
    <m/>
  </r>
  <r>
    <s v="MERCK"/>
    <s v="MK-8527-011 (Local)"/>
    <x v="2"/>
    <s v="Brazil"/>
    <x v="0"/>
    <n v="40700"/>
    <s v="Revenues - Third Parties"/>
    <m/>
    <s v="Import Services"/>
    <n v="2026"/>
    <n v="6"/>
    <s v="USD"/>
    <n v="3156.2401666249998"/>
    <m/>
    <n v="3156.2401666249998"/>
    <x v="6"/>
    <m/>
    <m/>
  </r>
  <r>
    <s v="MERCK"/>
    <s v="MK-8527-011 (Local)"/>
    <x v="2"/>
    <s v="Brazil"/>
    <x v="5"/>
    <n v="40700"/>
    <s v="Revenues - Third Parties"/>
    <m/>
    <s v="Non-Drug Storage Refrigerated (per Shelf)"/>
    <n v="2026"/>
    <n v="6"/>
    <s v="USD"/>
    <n v="510.87110287500002"/>
    <m/>
    <n v="510.87110287500002"/>
    <x v="6"/>
    <m/>
    <m/>
  </r>
  <r>
    <s v="MERCK"/>
    <s v="MK-8527-011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8527-01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8527-011 (Local)"/>
    <x v="2"/>
    <s v="Brazil"/>
    <x v="1"/>
    <n v="40700"/>
    <s v="Revenues - Third Parties"/>
    <m/>
    <s v="PTC Duties"/>
    <n v="2026"/>
    <n v="6"/>
    <s v="USD"/>
    <n v="3177.8349750000002"/>
    <m/>
    <n v="3177.8349750000002"/>
    <x v="6"/>
    <n v="1"/>
    <m/>
  </r>
  <r>
    <s v="MERCK"/>
    <s v="MK-1022-016 (Local)"/>
    <x v="2"/>
    <s v="Brazil"/>
    <x v="4"/>
    <n v="40700"/>
    <s v="Revenues - Third Parties"/>
    <m/>
    <s v="Destruction (per Kg)"/>
    <n v="2026"/>
    <n v="6"/>
    <s v="USD"/>
    <n v="27.147313812500002"/>
    <m/>
    <n v="27.147313812500002"/>
    <x v="6"/>
    <n v="1"/>
    <m/>
  </r>
  <r>
    <s v="MERCK"/>
    <s v="MK-1022-016 (Local)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K-1022-016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1022-016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22-01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22-016 (Local)"/>
    <x v="2"/>
    <s v="Brazil"/>
    <x v="5"/>
    <n v="40700"/>
    <s v="Revenues - Third Parties"/>
    <m/>
    <s v="Storage Ambient (per Shelf)"/>
    <n v="2026"/>
    <n v="6"/>
    <s v="USD"/>
    <n v="198.701486375"/>
    <m/>
    <n v="198.701486375"/>
    <x v="6"/>
    <m/>
    <m/>
  </r>
  <r>
    <s v="MERCK"/>
    <s v="MK-1022-016 (Local)"/>
    <x v="2"/>
    <s v="Brazil"/>
    <x v="5"/>
    <n v="40700"/>
    <s v="Revenues - Third Parties"/>
    <m/>
    <s v="Storage of Labels Ambient (per Shelf)"/>
    <n v="2026"/>
    <n v="6"/>
    <s v="USD"/>
    <n v="99.350743187500001"/>
    <m/>
    <n v="99.350743187500001"/>
    <x v="6"/>
    <m/>
    <m/>
  </r>
  <r>
    <s v="MERCK"/>
    <s v="MK-0616-029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0616-029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240-013 (Local)"/>
    <x v="2"/>
    <s v="Brazil"/>
    <x v="2"/>
    <n v="40700"/>
    <s v="Revenues - Third Parties"/>
    <m/>
    <s v="Freight - Returns"/>
    <n v="2026"/>
    <n v="6"/>
    <s v="USD"/>
    <n v="662.9685575625"/>
    <m/>
    <n v="662.9685575625"/>
    <x v="6"/>
    <n v="1"/>
    <m/>
  </r>
  <r>
    <s v="MERCK"/>
    <s v="MK-7240-013 (Local)"/>
    <x v="2"/>
    <s v="Brazil"/>
    <x v="0"/>
    <n v="40700"/>
    <s v="Revenues - Third Parties"/>
    <m/>
    <s v="Import License Fee"/>
    <n v="2026"/>
    <n v="6"/>
    <s v="USD"/>
    <n v="630.72683624999991"/>
    <m/>
    <n v="630.72683624999991"/>
    <x v="6"/>
    <m/>
    <m/>
  </r>
  <r>
    <s v="MERCK"/>
    <s v="MK-7240-013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7240-013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7240-01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240-013 (Local)"/>
    <x v="2"/>
    <s v="Brazil"/>
    <x v="1"/>
    <n v="40700"/>
    <s v="Revenues - Third Parties"/>
    <m/>
    <s v="PTC Duties"/>
    <n v="2026"/>
    <n v="6"/>
    <s v="USD"/>
    <n v="923.32169999999996"/>
    <m/>
    <n v="923.32169999999996"/>
    <x v="6"/>
    <n v="1"/>
    <m/>
  </r>
  <r>
    <s v="MERCK"/>
    <s v="MK-1084-007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1084-007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84-00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6482-033 (Local)"/>
    <x v="2"/>
    <s v="Brazil"/>
    <x v="0"/>
    <n v="40700"/>
    <s v="Revenues - Third Parties"/>
    <m/>
    <s v="Import License Fee"/>
    <n v="2026"/>
    <n v="6"/>
    <s v="USD"/>
    <n v="630.72683624999991"/>
    <m/>
    <n v="630.72683624999991"/>
    <x v="6"/>
    <m/>
    <m/>
  </r>
  <r>
    <s v="MERCK"/>
    <s v="MK-6482-033 (Local)"/>
    <x v="2"/>
    <s v="Brazil"/>
    <x v="0"/>
    <n v="40700"/>
    <s v="Revenues - Third Parties"/>
    <m/>
    <s v="Import Services"/>
    <n v="2026"/>
    <n v="6"/>
    <s v="USD"/>
    <n v="121.39385256249999"/>
    <m/>
    <n v="121.39385256249999"/>
    <x v="6"/>
    <m/>
    <m/>
  </r>
  <r>
    <s v="MERCK"/>
    <s v="MK-6482-033 (Local)"/>
    <x v="2"/>
    <s v="Brazil"/>
    <x v="5"/>
    <n v="40700"/>
    <s v="Revenues - Third Parties"/>
    <m/>
    <s v="Non-Drug Storage Ambient (per Shelf)"/>
    <n v="2026"/>
    <n v="6"/>
    <s v="USD"/>
    <n v="198.701486375"/>
    <m/>
    <n v="198.701486375"/>
    <x v="6"/>
    <m/>
    <m/>
  </r>
  <r>
    <s v="MERCK"/>
    <s v="MK-6482-03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6482-033 (Local)"/>
    <x v="2"/>
    <s v="Brazil"/>
    <x v="1"/>
    <n v="40700"/>
    <s v="Revenues - Third Parties"/>
    <m/>
    <s v="PTC Duties"/>
    <n v="2026"/>
    <n v="6"/>
    <s v="USD"/>
    <n v="2871.9389999999999"/>
    <m/>
    <n v="2871.9389999999999"/>
    <x v="6"/>
    <n v="1"/>
    <m/>
  </r>
  <r>
    <s v="MERCK"/>
    <s v="MK-0616-037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0616-037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962-038 (Local)"/>
    <x v="2"/>
    <s v="Brazil"/>
    <x v="2"/>
    <n v="40700"/>
    <s v="Revenues - Third Parties"/>
    <m/>
    <s v="Freight - Shipments"/>
    <n v="2026"/>
    <n v="6"/>
    <s v="USD"/>
    <n v="1050.3590601875001"/>
    <m/>
    <n v="1050.3590601875001"/>
    <x v="6"/>
    <n v="1"/>
    <m/>
  </r>
  <r>
    <s v="MERCK"/>
    <s v="MK-7962-038 (Local)"/>
    <x v="2"/>
    <s v="Brazil"/>
    <x v="0"/>
    <n v="40700"/>
    <s v="Revenues - Third Parties"/>
    <m/>
    <s v="Import License Fee"/>
    <n v="2026"/>
    <n v="6"/>
    <s v="USD"/>
    <n v="1261.4536724999998"/>
    <m/>
    <n v="1261.4536724999998"/>
    <x v="6"/>
    <m/>
    <m/>
  </r>
  <r>
    <s v="MERCK"/>
    <s v="MK-7962-038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7962-038 (Local)"/>
    <x v="2"/>
    <s v="Brazil"/>
    <x v="5"/>
    <n v="40700"/>
    <s v="Revenues - Third Parties"/>
    <m/>
    <s v="Non-Drug Storage Ambient (per Shelf)"/>
    <n v="2026"/>
    <n v="6"/>
    <s v="USD"/>
    <n v="496.75371593749998"/>
    <m/>
    <n v="496.75371593749998"/>
    <x v="6"/>
    <m/>
    <m/>
  </r>
  <r>
    <s v="MERCK"/>
    <s v="MK-7962-038 (Local)"/>
    <x v="2"/>
    <s v="Brazil"/>
    <x v="0"/>
    <n v="40700"/>
    <s v="Revenues - Third Parties"/>
    <m/>
    <s v="Pick and Pack Materials"/>
    <n v="2026"/>
    <n v="6"/>
    <s v="USD"/>
    <n v="123.0005503125"/>
    <m/>
    <n v="123.0005503125"/>
    <x v="6"/>
    <m/>
    <m/>
  </r>
  <r>
    <s v="MERCK"/>
    <s v="MK-7962-038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7962-038 (Local)"/>
    <x v="2"/>
    <s v="Brazil"/>
    <x v="1"/>
    <n v="40700"/>
    <s v="Revenues - Third Parties"/>
    <m/>
    <s v="PTC Duties"/>
    <n v="2026"/>
    <n v="6"/>
    <s v="USD"/>
    <n v="4838.6238249999997"/>
    <m/>
    <n v="4838.6238249999997"/>
    <x v="6"/>
    <n v="1"/>
    <m/>
  </r>
  <r>
    <s v="MERCK"/>
    <s v="MK-7962-038 (Local)"/>
    <x v="2"/>
    <s v="Brazil"/>
    <x v="0"/>
    <n v="40700"/>
    <s v="Revenues - Third Parties"/>
    <m/>
    <s v="Receipt fee Ancillaries (per Receipt_ID)"/>
    <n v="2026"/>
    <n v="6"/>
    <s v="USD"/>
    <n v="1230.0055031250001"/>
    <m/>
    <n v="1230.0055031250001"/>
    <x v="6"/>
    <m/>
    <m/>
  </r>
  <r>
    <s v="MERCK"/>
    <s v="MK-2870-036 (Local)"/>
    <x v="2"/>
    <s v="Brazil"/>
    <x v="0"/>
    <n v="40700"/>
    <s v="Revenues - Third Parties"/>
    <m/>
    <s v="Import Services"/>
    <n v="2026"/>
    <n v="6"/>
    <s v="USD"/>
    <n v="242.78770512499997"/>
    <m/>
    <n v="242.78770512499997"/>
    <x v="6"/>
    <m/>
    <m/>
  </r>
  <r>
    <s v="MERCK"/>
    <s v="MK-2870-036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21 (Local)"/>
    <x v="2"/>
    <s v="Brazil"/>
    <x v="2"/>
    <n v="40700"/>
    <s v="Revenues - Third Parties"/>
    <m/>
    <s v="Freight - Shipments"/>
    <n v="2026"/>
    <n v="6"/>
    <s v="USD"/>
    <n v="2687.5742704999998"/>
    <m/>
    <n v="2687.5742704999998"/>
    <x v="6"/>
    <n v="1"/>
    <m/>
  </r>
  <r>
    <s v="MERCK"/>
    <s v="MK-2870-021 (Local)"/>
    <x v="2"/>
    <s v="Brazil"/>
    <x v="0"/>
    <n v="40700"/>
    <s v="Revenues - Third Parties"/>
    <m/>
    <s v="Import License Fee"/>
    <n v="2026"/>
    <n v="6"/>
    <s v="USD"/>
    <n v="630.72683624999991"/>
    <m/>
    <n v="630.72683624999991"/>
    <x v="6"/>
    <m/>
    <m/>
  </r>
  <r>
    <s v="MERCK"/>
    <s v="MK-2870-021 (Local)"/>
    <x v="2"/>
    <s v="Brazil"/>
    <x v="0"/>
    <n v="40700"/>
    <s v="Revenues - Third Parties"/>
    <m/>
    <s v="Import Services"/>
    <n v="2026"/>
    <n v="6"/>
    <s v="USD"/>
    <n v="606.96926281249989"/>
    <m/>
    <n v="606.96926281249989"/>
    <x v="6"/>
    <m/>
    <m/>
  </r>
  <r>
    <s v="MERCK"/>
    <s v="MK-2870-021 (Local)"/>
    <x v="2"/>
    <s v="Brazil"/>
    <x v="5"/>
    <n v="40700"/>
    <s v="Revenues - Third Parties"/>
    <m/>
    <s v="Non-Drug Storage Ambient (per Shelf)"/>
    <n v="2026"/>
    <n v="6"/>
    <s v="USD"/>
    <n v="993.50743187499995"/>
    <m/>
    <n v="993.50743187499995"/>
    <x v="6"/>
    <m/>
    <m/>
  </r>
  <r>
    <s v="MERCK"/>
    <s v="MK-2870-021 (Local)"/>
    <x v="2"/>
    <s v="Brazil"/>
    <x v="0"/>
    <n v="40700"/>
    <s v="Revenues - Third Parties"/>
    <m/>
    <s v="Pick and Pack Materials"/>
    <n v="2026"/>
    <n v="6"/>
    <s v="USD"/>
    <n v="738.00330187499992"/>
    <m/>
    <n v="738.00330187499992"/>
    <x v="6"/>
    <m/>
    <m/>
  </r>
  <r>
    <s v="MERCK"/>
    <s v="MK-2870-021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2870-021 (Local)"/>
    <x v="2"/>
    <s v="Brazil"/>
    <x v="1"/>
    <n v="40700"/>
    <s v="Revenues - Third Parties"/>
    <m/>
    <s v="PTC Duties"/>
    <n v="2026"/>
    <n v="6"/>
    <s v="USD"/>
    <n v="13679.028649999998"/>
    <m/>
    <n v="13679.028649999998"/>
    <x v="6"/>
    <n v="1"/>
    <m/>
  </r>
  <r>
    <s v="MERCK"/>
    <s v="MK-2870-021 (Local)"/>
    <x v="2"/>
    <s v="Brazil"/>
    <x v="0"/>
    <n v="40700"/>
    <s v="Revenues - Third Parties"/>
    <m/>
    <s v="Receipt fee Ancillaries (per Receipt_ID)"/>
    <n v="2026"/>
    <n v="6"/>
    <s v="USD"/>
    <n v="1476.0066037499998"/>
    <m/>
    <n v="1476.0066037499998"/>
    <x v="6"/>
    <m/>
    <m/>
  </r>
  <r>
    <s v="MERCK"/>
    <s v="MK-3475-01F (Local)"/>
    <x v="2"/>
    <s v="Brazil"/>
    <x v="0"/>
    <n v="40700"/>
    <s v="Revenues - Third Parties"/>
    <m/>
    <s v="Import Services"/>
    <n v="2026"/>
    <n v="6"/>
    <s v="USD"/>
    <n v="364.18155768750006"/>
    <m/>
    <n v="364.18155768750006"/>
    <x v="6"/>
    <m/>
    <m/>
  </r>
  <r>
    <s v="MERCK"/>
    <s v="MK-3475-01F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84-013 (Local)"/>
    <x v="2"/>
    <s v="Brazil"/>
    <x v="5"/>
    <n v="40700"/>
    <s v="Revenues - Third Parties"/>
    <m/>
    <s v="Non-Drug Storage Ambient (per Shelf)"/>
    <n v="2026"/>
    <n v="6"/>
    <s v="USD"/>
    <n v="496.75371593749998"/>
    <m/>
    <n v="496.75371593749998"/>
    <x v="6"/>
    <m/>
    <m/>
  </r>
  <r>
    <s v="MERCK"/>
    <s v="MK-1084-013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84-013 (Local)"/>
    <x v="2"/>
    <s v="Brazil"/>
    <x v="0"/>
    <n v="40700"/>
    <s v="Revenues - Third Parties"/>
    <m/>
    <s v="Receipt fee Ancillaries (per Receipt_ID)"/>
    <n v="2026"/>
    <n v="6"/>
    <s v="USD"/>
    <n v="123.0005503125"/>
    <m/>
    <n v="123.0005503125"/>
    <x v="6"/>
    <m/>
    <m/>
  </r>
  <r>
    <s v="MERCK"/>
    <s v="MK-1084-013 (Local)"/>
    <x v="2"/>
    <s v="Brazil"/>
    <x v="0"/>
    <n v="40700"/>
    <s v="Revenues - Third Parties"/>
    <m/>
    <s v="Setup Fee"/>
    <n v="2026"/>
    <n v="6"/>
    <s v="USD"/>
    <n v="473.05492412500007"/>
    <m/>
    <n v="473.05492412500007"/>
    <x v="6"/>
    <m/>
    <m/>
  </r>
  <r>
    <s v="MERCK"/>
    <s v="Merck Comparator for multiple protocols"/>
    <x v="2"/>
    <s v="Brazil"/>
    <x v="4"/>
    <n v="40700"/>
    <s v="Revenues - Third Parties"/>
    <m/>
    <s v="Destruction (per Kg)"/>
    <n v="2026"/>
    <n v="6"/>
    <s v="USD"/>
    <n v="108.58925525000001"/>
    <m/>
    <n v="108.58925525000001"/>
    <x v="6"/>
    <n v="1"/>
    <m/>
  </r>
  <r>
    <s v="MERCK"/>
    <s v="Merck Comparator for multiple protocols"/>
    <x v="2"/>
    <s v="Brazil"/>
    <x v="4"/>
    <n v="40700"/>
    <s v="Revenues - Third Parties"/>
    <m/>
    <s v="Destruction Setup Fee"/>
    <n v="2026"/>
    <n v="6"/>
    <s v="USD"/>
    <n v="662.26317806249995"/>
    <m/>
    <n v="662.26317806249995"/>
    <x v="6"/>
    <m/>
    <m/>
  </r>
  <r>
    <s v="MERCK"/>
    <s v="Merck Comparator for multiple protocols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erck Comparator for multiple protocols"/>
    <x v="2"/>
    <s v="Brazil"/>
    <x v="0"/>
    <n v="40700"/>
    <s v="Revenues - Third Parties"/>
    <m/>
    <s v="Receipt fee Ambient (per Receipt_ID)"/>
    <n v="2026"/>
    <n v="6"/>
    <s v="USD"/>
    <n v="123.0005503125"/>
    <m/>
    <n v="123.0005503125"/>
    <x v="6"/>
    <m/>
    <m/>
  </r>
  <r>
    <s v="MERCK"/>
    <s v="Merck Comparator for multiple protocols"/>
    <x v="2"/>
    <s v="Brazil"/>
    <x v="0"/>
    <n v="40700"/>
    <s v="Revenues - Third Parties"/>
    <m/>
    <s v="Receipt fee Refrigerated (per Receipt_ID)"/>
    <n v="2026"/>
    <n v="6"/>
    <s v="USD"/>
    <n v="123.0005503125"/>
    <m/>
    <n v="123.0005503125"/>
    <x v="6"/>
    <m/>
    <m/>
  </r>
  <r>
    <s v="MERCK"/>
    <s v="Merck Comparator for multiple protocols"/>
    <x v="2"/>
    <s v="Brazil"/>
    <x v="5"/>
    <n v="40700"/>
    <s v="Revenues - Third Parties"/>
    <m/>
    <s v="Storage Ambient (per Shelf)"/>
    <n v="2026"/>
    <n v="6"/>
    <s v="USD"/>
    <n v="2086.3656069374997"/>
    <m/>
    <n v="2086.3656069374997"/>
    <x v="6"/>
    <m/>
    <m/>
  </r>
  <r>
    <s v="MERCK"/>
    <s v="Merck Comparator for multiple protocols"/>
    <x v="2"/>
    <s v="Brazil"/>
    <x v="5"/>
    <n v="40700"/>
    <s v="Revenues - Third Parties"/>
    <m/>
    <s v="Storage of Labels Ambient (per Shelf)"/>
    <n v="2026"/>
    <n v="6"/>
    <s v="USD"/>
    <n v="0"/>
    <m/>
    <n v="0"/>
    <x v="6"/>
    <m/>
    <m/>
  </r>
  <r>
    <s v="MERCK"/>
    <s v="Merck Comparator for multiple protocols"/>
    <x v="2"/>
    <s v="Brazil"/>
    <x v="5"/>
    <n v="40700"/>
    <s v="Revenues - Third Parties"/>
    <m/>
    <s v="Storage Refrigerated (per Shelf)"/>
    <n v="2026"/>
    <n v="6"/>
    <s v="USD"/>
    <n v="851.45183812500011"/>
    <m/>
    <n v="851.45183812500011"/>
    <x v="6"/>
    <m/>
    <m/>
  </r>
  <r>
    <s v="MERCK"/>
    <s v="MK-6482-034 (Local)"/>
    <x v="2"/>
    <s v="Brazil"/>
    <x v="0"/>
    <n v="40700"/>
    <s v="Revenues - Third Parties"/>
    <m/>
    <s v="Import Services"/>
    <n v="2026"/>
    <n v="6"/>
    <s v="USD"/>
    <n v="364.18155768750006"/>
    <m/>
    <n v="364.18155768750006"/>
    <x v="6"/>
    <m/>
    <m/>
  </r>
  <r>
    <s v="MERCK"/>
    <s v="MK-6482-034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6482-034 (Local)"/>
    <x v="2"/>
    <s v="Brazil"/>
    <x v="0"/>
    <n v="40700"/>
    <s v="Revenues - Third Parties"/>
    <m/>
    <s v="Setup Fee"/>
    <n v="2026"/>
    <n v="6"/>
    <s v="USD"/>
    <n v="473.05492412500007"/>
    <m/>
    <n v="473.05492412500007"/>
    <x v="6"/>
    <m/>
    <m/>
  </r>
  <r>
    <s v="MERCK"/>
    <s v="MK-1084-015 (Local)"/>
    <x v="2"/>
    <s v="Brazil"/>
    <x v="5"/>
    <n v="40700"/>
    <s v="Revenues - Third Parties"/>
    <m/>
    <s v="Non-Drug Storage Ambient (per Shelf)"/>
    <n v="2026"/>
    <n v="6"/>
    <s v="USD"/>
    <n v="99.350743187500001"/>
    <m/>
    <n v="99.350743187500001"/>
    <x v="6"/>
    <m/>
    <m/>
  </r>
  <r>
    <s v="MERCK"/>
    <s v="MK-1084-015 (Local)"/>
    <x v="2"/>
    <s v="Brazil"/>
    <x v="0"/>
    <n v="40700"/>
    <s v="Revenues - Third Parties"/>
    <m/>
    <s v="Project Management Fee"/>
    <n v="2026"/>
    <n v="6"/>
    <s v="USD"/>
    <n v="304.50841137499998"/>
    <m/>
    <n v="304.50841137499998"/>
    <x v="6"/>
    <m/>
    <m/>
  </r>
  <r>
    <s v="MERCK"/>
    <s v="MK-1084-015 (Local)"/>
    <x v="2"/>
    <s v="Brazil"/>
    <x v="0"/>
    <n v="40700"/>
    <s v="Revenues - Third Parties"/>
    <m/>
    <s v="Receipt fee Ancillaries (per Receipt_ID)"/>
    <n v="2026"/>
    <n v="6"/>
    <s v="USD"/>
    <n v="123.0005503125"/>
    <m/>
    <n v="123.0005503125"/>
    <x v="6"/>
    <m/>
    <m/>
  </r>
  <r>
    <s v="MERCK"/>
    <s v="MK-1084-015 (Local)"/>
    <x v="2"/>
    <s v="Brazil"/>
    <x v="0"/>
    <n v="40700"/>
    <s v="Revenues - Third Parties"/>
    <m/>
    <s v="Setup Fee"/>
    <n v="2026"/>
    <n v="6"/>
    <s v="USD"/>
    <n v="473.05492412500007"/>
    <m/>
    <n v="473.05492412500007"/>
    <x v="6"/>
    <m/>
    <m/>
  </r>
  <r>
    <s v="OTH CUST"/>
    <s v="FMGX-CS-302"/>
    <x v="50"/>
    <s v="Brazil"/>
    <x v="0"/>
    <n v="40700"/>
    <s v="Revenues - Third Parties"/>
    <m/>
    <s v="Project Management Fee"/>
    <n v="2026"/>
    <n v="6"/>
    <s v="USD"/>
    <n v="1696.9079985200001"/>
    <m/>
    <n v="1696.9079985200001"/>
    <x v="6"/>
    <m/>
    <m/>
  </r>
  <r>
    <s v="OTH CUST"/>
    <s v="FMGX-CS-302"/>
    <x v="50"/>
    <s v="Brazil"/>
    <x v="5"/>
    <n v="40700"/>
    <s v="Revenues - Third Parties"/>
    <m/>
    <s v="Storage Ambient (per Shelf)"/>
    <n v="2026"/>
    <n v="6"/>
    <s v="USD"/>
    <n v="1418.4334037649999"/>
    <m/>
    <n v="1418.4334037649999"/>
    <x v="6"/>
    <m/>
    <m/>
  </r>
  <r>
    <s v="OTH CUST"/>
    <s v="FMGX-CS-302"/>
    <x v="50"/>
    <s v="Brazil"/>
    <x v="5"/>
    <n v="40700"/>
    <s v="Revenues - Third Parties"/>
    <m/>
    <s v="Storage Refrigerated (per Shelf)"/>
    <n v="2026"/>
    <n v="6"/>
    <s v="USD"/>
    <n v="424.87701035499998"/>
    <m/>
    <n v="424.87701035499998"/>
    <x v="6"/>
    <m/>
    <m/>
  </r>
  <r>
    <s v="SERVIER"/>
    <s v="SPLFIO-174"/>
    <x v="4"/>
    <s v="Brazil"/>
    <x v="2"/>
    <n v="40700"/>
    <s v="Revenues - Third Parties"/>
    <m/>
    <s v="Freight - Shipments"/>
    <n v="2026"/>
    <n v="6"/>
    <s v="USD"/>
    <n v="1502.7947957049998"/>
    <m/>
    <n v="1502.7947957049998"/>
    <x v="6"/>
    <n v="1"/>
    <m/>
  </r>
  <r>
    <s v="SERVIER"/>
    <s v="SPLFIO-174"/>
    <x v="4"/>
    <s v="Brazil"/>
    <x v="0"/>
    <n v="40700"/>
    <s v="Revenues - Third Parties"/>
    <m/>
    <s v="Insulated shipper - Credo S22 - 12L (Leasing)"/>
    <n v="2026"/>
    <n v="6"/>
    <s v="USD"/>
    <n v="1257.0207404999999"/>
    <m/>
    <n v="1257.0207404999999"/>
    <x v="6"/>
    <n v="1"/>
    <m/>
  </r>
  <r>
    <s v="SERVIER"/>
    <s v="SPLFIO-174"/>
    <x v="4"/>
    <s v="Brazil"/>
    <x v="0"/>
    <n v="40700"/>
    <s v="Revenues - Third Parties"/>
    <m/>
    <s v="Pick and Pack (Refrigerated)"/>
    <n v="2026"/>
    <n v="6"/>
    <s v="USD"/>
    <n v="1176.6194138999999"/>
    <m/>
    <n v="1176.6194138999999"/>
    <x v="6"/>
    <m/>
    <m/>
  </r>
  <r>
    <s v="SERVIER"/>
    <s v="SPLFIO-174"/>
    <x v="4"/>
    <s v="Brazil"/>
    <x v="0"/>
    <n v="40700"/>
    <s v="Revenues - Third Parties"/>
    <m/>
    <s v="Project Management Fee"/>
    <n v="2026"/>
    <n v="6"/>
    <s v="USD"/>
    <n v="1631.6469217299998"/>
    <m/>
    <n v="1631.6469217299998"/>
    <x v="6"/>
    <m/>
    <m/>
  </r>
  <r>
    <s v="SERVIER"/>
    <s v="SPLFIO-174"/>
    <x v="4"/>
    <s v="Brazil"/>
    <x v="4"/>
    <n v="40700"/>
    <s v="Revenues - Third Parties"/>
    <m/>
    <s v="Returns Receipt (per Receipt)"/>
    <n v="2026"/>
    <n v="6"/>
    <s v="USD"/>
    <n v="545.56900173999998"/>
    <m/>
    <n v="545.56900173999998"/>
    <x v="6"/>
    <m/>
    <m/>
  </r>
  <r>
    <s v="SERVIER"/>
    <s v="SPLFIO-174"/>
    <x v="4"/>
    <s v="Brazil"/>
    <x v="5"/>
    <n v="40700"/>
    <s v="Revenues - Third Parties"/>
    <m/>
    <s v="Storage of Returns (per Pallet)"/>
    <n v="2026"/>
    <n v="6"/>
    <s v="USD"/>
    <n v="204.90338085000002"/>
    <m/>
    <n v="204.90338085000002"/>
    <x v="6"/>
    <m/>
    <m/>
  </r>
  <r>
    <s v="SERVIER"/>
    <s v="SPLFIO-174"/>
    <x v="4"/>
    <s v="Brazil"/>
    <x v="5"/>
    <n v="40700"/>
    <s v="Revenues - Third Parties"/>
    <m/>
    <s v="Storage Refrigerated (per Shelf)"/>
    <n v="2026"/>
    <n v="6"/>
    <s v="USD"/>
    <n v="2859.7571852149999"/>
    <m/>
    <n v="2859.7571852149999"/>
    <x v="6"/>
    <m/>
    <m/>
  </r>
  <r>
    <s v="SERVIER"/>
    <s v="SPLFIO-174"/>
    <x v="4"/>
    <s v="Brazil"/>
    <x v="0"/>
    <n v="40700"/>
    <s v="Revenues - Third Parties"/>
    <m/>
    <s v="Temperature Monitoring Device (Refrigerated)"/>
    <n v="2026"/>
    <n v="6"/>
    <s v="USD"/>
    <n v="382.56631224000006"/>
    <m/>
    <n v="382.56631224000006"/>
    <x v="6"/>
    <n v="1"/>
    <m/>
  </r>
  <r>
    <s v="ELI LILLY"/>
    <s v="Lilly Admin and one-time costs"/>
    <x v="8"/>
    <s v="Brazil"/>
    <x v="1"/>
    <n v="40700"/>
    <s v="Revenues - Third Parties"/>
    <m/>
    <s v="PTC Duties"/>
    <n v="2026"/>
    <n v="6"/>
    <s v="USD"/>
    <n v="-17521.424533079997"/>
    <m/>
    <n v="-17521.424533079997"/>
    <x v="6"/>
    <n v="1"/>
    <m/>
  </r>
  <r>
    <s v="J &amp; J"/>
    <s v="Janssen Storage of temperature monitors"/>
    <x v="1"/>
    <s v="Brazil"/>
    <x v="1"/>
    <n v="40700"/>
    <s v="Revenues - Third Parties"/>
    <m/>
    <s v="PTC Duties"/>
    <n v="2026"/>
    <n v="6"/>
    <s v="USD"/>
    <n v="-7347.2933356799986"/>
    <m/>
    <n v="-7347.2933356799986"/>
    <x v="6"/>
    <n v="1"/>
    <m/>
  </r>
  <r>
    <s v="ELI LILLY"/>
    <s v="I8F-MC-GPHK"/>
    <x v="8"/>
    <s v="Brazil"/>
    <x v="1"/>
    <n v="40700"/>
    <s v="Revenues - Third Parties"/>
    <m/>
    <s v="PTC Duties"/>
    <n v="2026"/>
    <n v="6"/>
    <s v="USD"/>
    <n v="-1405.2236352"/>
    <m/>
    <n v="-1405.2236352"/>
    <x v="6"/>
    <n v="1"/>
    <m/>
  </r>
  <r>
    <s v="ELI LILLY"/>
    <s v="I6T-MC-AMAX"/>
    <x v="8"/>
    <s v="Brazil"/>
    <x v="1"/>
    <n v="40700"/>
    <s v="Revenues - Third Parties"/>
    <m/>
    <s v="PTC Duties"/>
    <n v="2026"/>
    <n v="6"/>
    <s v="USD"/>
    <n v="-9076.0885739999994"/>
    <m/>
    <n v="-9076.0885739999994"/>
    <x v="6"/>
    <n v="1"/>
    <m/>
  </r>
  <r>
    <s v="ELI LILLY"/>
    <s v="J2G-MC-JZJX"/>
    <x v="8"/>
    <s v="Brazil"/>
    <x v="1"/>
    <n v="40700"/>
    <s v="Revenues - Third Parties"/>
    <m/>
    <s v="PTC Duties"/>
    <n v="2026"/>
    <n v="6"/>
    <s v="USD"/>
    <n v="-30279.985930199993"/>
    <m/>
    <n v="-30279.985930199993"/>
    <x v="6"/>
    <n v="1"/>
    <m/>
  </r>
  <r>
    <s v="ELI LILLY"/>
    <s v="J2J-OX-JZLC"/>
    <x v="8"/>
    <s v="Brazil"/>
    <x v="1"/>
    <n v="40700"/>
    <s v="Revenues - Third Parties"/>
    <m/>
    <s v="PTC Duties"/>
    <n v="2026"/>
    <n v="6"/>
    <s v="USD"/>
    <n v="-21466.645390439993"/>
    <m/>
    <n v="-21466.645390439993"/>
    <x v="6"/>
    <n v="1"/>
    <m/>
  </r>
  <r>
    <s v="J &amp; J"/>
    <s v="61186372NSC3002"/>
    <x v="1"/>
    <s v="Brazil"/>
    <x v="1"/>
    <n v="40700"/>
    <s v="Revenues - Third Parties"/>
    <m/>
    <s v="PTC Duties"/>
    <n v="2026"/>
    <n v="6"/>
    <s v="USD"/>
    <n v="-1825.6442427599995"/>
    <m/>
    <n v="-1825.6442427599995"/>
    <x v="6"/>
    <n v="1"/>
    <m/>
  </r>
  <r>
    <s v="ELI LILLY"/>
    <s v="I8F-MC-GPIJ"/>
    <x v="8"/>
    <s v="Brazil"/>
    <x v="1"/>
    <n v="40700"/>
    <s v="Revenues - Third Parties"/>
    <m/>
    <s v="PTC Duties"/>
    <n v="2026"/>
    <n v="6"/>
    <s v="USD"/>
    <n v="-29602.880125679996"/>
    <m/>
    <n v="-29602.880125679996"/>
    <x v="6"/>
    <n v="1"/>
    <m/>
  </r>
  <r>
    <s v="J &amp; J"/>
    <s v="61186372NSC3004"/>
    <x v="1"/>
    <s v="Brazil"/>
    <x v="1"/>
    <n v="40700"/>
    <s v="Revenues - Third Parties"/>
    <m/>
    <s v="PTC Duties"/>
    <n v="2026"/>
    <n v="6"/>
    <s v="USD"/>
    <n v="-4540.6817858399991"/>
    <m/>
    <n v="-4540.6817858399991"/>
    <x v="6"/>
    <n v="1"/>
    <m/>
  </r>
  <r>
    <s v="J &amp; J"/>
    <s v="17000139BLC3002"/>
    <x v="1"/>
    <s v="Brazil"/>
    <x v="1"/>
    <n v="40700"/>
    <s v="Revenues - Third Parties"/>
    <m/>
    <s v="PTC Duties"/>
    <n v="2026"/>
    <n v="6"/>
    <s v="USD"/>
    <n v="-5876.7107624399987"/>
    <m/>
    <n v="-5876.7107624399987"/>
    <x v="6"/>
    <n v="1"/>
    <m/>
  </r>
  <r>
    <s v="ELI LILLY"/>
    <s v="J2J-MC-JZLH"/>
    <x v="8"/>
    <s v="Brazil"/>
    <x v="1"/>
    <n v="40700"/>
    <s v="Revenues - Third Parties"/>
    <m/>
    <s v="PTC Duties"/>
    <n v="2026"/>
    <n v="6"/>
    <s v="USD"/>
    <n v="-180263.28590999998"/>
    <m/>
    <n v="-180263.28590999998"/>
    <x v="6"/>
    <n v="1"/>
    <m/>
  </r>
  <r>
    <s v="J &amp; J"/>
    <s v="64407564MMY3009"/>
    <x v="1"/>
    <s v="Brazil"/>
    <x v="1"/>
    <n v="40700"/>
    <s v="Revenues - Third Parties"/>
    <m/>
    <s v="PTC Duties"/>
    <n v="2026"/>
    <n v="6"/>
    <s v="USD"/>
    <n v="-107853.72200303998"/>
    <m/>
    <n v="-107853.72200303998"/>
    <x v="6"/>
    <n v="1"/>
    <m/>
  </r>
  <r>
    <s v="ASTRAZENECA"/>
    <s v="D5989C00001"/>
    <x v="9"/>
    <s v="Brazil"/>
    <x v="1"/>
    <n v="40700"/>
    <s v="Revenues - Third Parties"/>
    <m/>
    <s v="PTC Duties"/>
    <n v="2026"/>
    <n v="6"/>
    <s v="USD"/>
    <n v="-10587.719942159996"/>
    <m/>
    <n v="-10587.719942159996"/>
    <x v="6"/>
    <n v="1"/>
    <m/>
  </r>
  <r>
    <s v="J &amp; J"/>
    <s v="61186372NSC2007"/>
    <x v="1"/>
    <s v="Brazil"/>
    <x v="1"/>
    <n v="40700"/>
    <s v="Revenues - Third Parties"/>
    <m/>
    <s v="PTC Duties"/>
    <n v="2026"/>
    <n v="6"/>
    <s v="USD"/>
    <n v="-392.40291480000002"/>
    <m/>
    <n v="-392.40291480000002"/>
    <x v="6"/>
    <n v="1"/>
    <m/>
  </r>
  <r>
    <s v="J &amp; J"/>
    <s v="64407564MMY2006"/>
    <x v="1"/>
    <s v="Brazil"/>
    <x v="1"/>
    <n v="40700"/>
    <s v="Revenues - Third Parties"/>
    <m/>
    <s v="PTC Duties"/>
    <n v="2026"/>
    <n v="6"/>
    <s v="USD"/>
    <n v="-1858.5959279999997"/>
    <m/>
    <n v="-1858.5959279999997"/>
    <x v="6"/>
    <n v="1"/>
    <m/>
  </r>
  <r>
    <s v="ELI LILLY"/>
    <s v="J1I-MC-GZBO"/>
    <x v="8"/>
    <s v="Brazil"/>
    <x v="1"/>
    <n v="40700"/>
    <s v="Revenues - Third Parties"/>
    <m/>
    <s v="PTC Duties"/>
    <n v="2026"/>
    <n v="6"/>
    <s v="USD"/>
    <n v="-46675.325453639998"/>
    <m/>
    <n v="-46675.325453639998"/>
    <x v="6"/>
    <n v="1"/>
    <m/>
  </r>
  <r>
    <s v="ELI LILLY"/>
    <s v="J3L-MC-EZEF"/>
    <x v="8"/>
    <s v="Brazil"/>
    <x v="1"/>
    <n v="40700"/>
    <s v="Revenues - Third Parties"/>
    <m/>
    <s v="PTC Duties"/>
    <n v="2026"/>
    <n v="6"/>
    <s v="USD"/>
    <n v="-36319.707761159996"/>
    <m/>
    <n v="-36319.707761159996"/>
    <x v="6"/>
    <n v="1"/>
    <m/>
  </r>
  <r>
    <s v="J &amp; J"/>
    <s v="42847922MDD3003"/>
    <x v="1"/>
    <s v="Brazil"/>
    <x v="1"/>
    <n v="40700"/>
    <s v="Revenues - Third Parties"/>
    <m/>
    <s v="PTC Duties"/>
    <n v="2026"/>
    <n v="6"/>
    <s v="USD"/>
    <n v="-961.68875447999972"/>
    <m/>
    <n v="-961.68875447999972"/>
    <x v="6"/>
    <n v="1"/>
    <m/>
  </r>
  <r>
    <s v="ASTRAZENECA"/>
    <s v="D6973C00001"/>
    <x v="9"/>
    <s v="Brazil"/>
    <x v="1"/>
    <n v="40700"/>
    <s v="Revenues - Third Parties"/>
    <m/>
    <s v="PTC Duties"/>
    <n v="2026"/>
    <n v="6"/>
    <s v="USD"/>
    <n v="-63471.467202719985"/>
    <m/>
    <n v="-63471.467202719985"/>
    <x v="6"/>
    <n v="1"/>
    <m/>
  </r>
  <r>
    <s v="OTH CUST"/>
    <s v="SPY123-201"/>
    <x v="52"/>
    <s v="Brazil"/>
    <x v="1"/>
    <n v="40700"/>
    <s v="Revenues - Third Parties"/>
    <m/>
    <s v="PTC Duties"/>
    <n v="2026"/>
    <n v="6"/>
    <s v="USD"/>
    <n v="-33208.206989639999"/>
    <m/>
    <n v="-33208.206989639999"/>
    <x v="6"/>
    <n v="1"/>
    <m/>
  </r>
  <r>
    <s v="ELI LILLY"/>
    <s v="J5P-MC-GZ01"/>
    <x v="8"/>
    <s v="Brazil"/>
    <x v="1"/>
    <n v="40700"/>
    <s v="Revenues - Third Parties"/>
    <m/>
    <s v="PTC Duties"/>
    <n v="2026"/>
    <n v="6"/>
    <s v="USD"/>
    <n v="-8347.2887329199984"/>
    <m/>
    <n v="-8347.2887329199984"/>
    <x v="6"/>
    <n v="1"/>
    <m/>
  </r>
  <r>
    <s v="OTH CUST"/>
    <s v="STAR-0215-301"/>
    <x v="53"/>
    <s v="Brazil"/>
    <x v="1"/>
    <n v="40700"/>
    <s v="Revenues - Third Parties"/>
    <m/>
    <s v="PTC Duties"/>
    <n v="2026"/>
    <n v="6"/>
    <s v="USD"/>
    <n v="-723.48368759999994"/>
    <m/>
    <n v="-723.48368759999994"/>
    <x v="6"/>
    <n v="1"/>
    <m/>
  </r>
  <r>
    <s v="ELI LILLY"/>
    <s v="J3M-MC-JZQH"/>
    <x v="8"/>
    <s v="Brazil"/>
    <x v="1"/>
    <n v="40700"/>
    <s v="Revenues - Third Parties"/>
    <m/>
    <s v="PTC Duties"/>
    <n v="2026"/>
    <n v="6"/>
    <s v="USD"/>
    <n v="-21355.472991719998"/>
    <m/>
    <n v="-21355.472991719998"/>
    <x v="6"/>
    <n v="1"/>
    <m/>
  </r>
  <r>
    <s v="ELI LILLY"/>
    <s v="I8F-MC-GPJD"/>
    <x v="8"/>
    <s v="Brazil"/>
    <x v="1"/>
    <n v="40700"/>
    <s v="Revenues - Third Parties"/>
    <m/>
    <s v="PTC Duties"/>
    <n v="2026"/>
    <n v="6"/>
    <s v="USD"/>
    <n v="-5365.1806207199979"/>
    <m/>
    <n v="-5365.1806207199979"/>
    <x v="6"/>
    <n v="1"/>
    <m/>
  </r>
  <r>
    <s v="OTH CUST"/>
    <s v="SNDX-5613-0710"/>
    <x v="54"/>
    <s v="Brazil"/>
    <x v="1"/>
    <n v="40700"/>
    <s v="Revenues - Third Parties"/>
    <m/>
    <s v="PTC Duties"/>
    <n v="2026"/>
    <n v="6"/>
    <s v="USD"/>
    <n v="-12843.840918239997"/>
    <m/>
    <n v="-12843.840918239997"/>
    <x v="6"/>
    <n v="1"/>
    <m/>
  </r>
  <r>
    <s v="J &amp; J"/>
    <s v="78278343PCR3001"/>
    <x v="1"/>
    <s v="Brazil"/>
    <x v="1"/>
    <n v="40700"/>
    <s v="Revenues - Third Parties"/>
    <m/>
    <s v="PTC Duties"/>
    <n v="2026"/>
    <n v="6"/>
    <s v="USD"/>
    <n v="-1909.7043763199997"/>
    <m/>
    <n v="-1909.7043763199997"/>
    <x v="6"/>
    <n v="1"/>
    <m/>
  </r>
  <r>
    <s v="J &amp; J"/>
    <s v="42756493BLC3005"/>
    <x v="1"/>
    <s v="Brazil"/>
    <x v="1"/>
    <n v="40700"/>
    <s v="Revenues - Third Parties"/>
    <m/>
    <s v="PTC Duties"/>
    <n v="2026"/>
    <n v="6"/>
    <s v="USD"/>
    <n v="-199.62914759999995"/>
    <m/>
    <n v="-199.62914759999995"/>
    <x v="6"/>
    <n v="1"/>
    <m/>
  </r>
  <r>
    <s v="ELI LILLY"/>
    <s v="IC4C Bulk Device"/>
    <x v="8"/>
    <s v="Brazil"/>
    <x v="1"/>
    <n v="40700"/>
    <s v="Revenues - Third Parties"/>
    <m/>
    <s v="PTC Duties"/>
    <n v="2026"/>
    <n v="6"/>
    <s v="USD"/>
    <n v="-19429.818979079992"/>
    <m/>
    <n v="-19429.818979079992"/>
    <x v="6"/>
    <n v="1"/>
    <m/>
  </r>
  <r>
    <s v="J &amp; J"/>
    <s v="61186372HNC3001"/>
    <x v="1"/>
    <s v="Brazil"/>
    <x v="1"/>
    <n v="40700"/>
    <s v="Revenues - Third Parties"/>
    <m/>
    <s v="PTC Duties"/>
    <n v="2026"/>
    <n v="6"/>
    <s v="USD"/>
    <n v="-50075.741117039986"/>
    <m/>
    <n v="-50075.741117039986"/>
    <x v="6"/>
    <n v="1"/>
    <m/>
  </r>
  <r>
    <s v="ELI LILLY"/>
    <s v="J2A-MC-GZPR"/>
    <x v="8"/>
    <s v="Brazil"/>
    <x v="1"/>
    <n v="40700"/>
    <s v="Revenues - Third Parties"/>
    <m/>
    <s v="PTC Duties"/>
    <n v="2026"/>
    <n v="6"/>
    <s v="USD"/>
    <n v="-21567.399492359993"/>
    <m/>
    <n v="-21567.399492359993"/>
    <x v="6"/>
    <n v="1"/>
    <m/>
  </r>
  <r>
    <s v="ELI LILLY"/>
    <s v="I6T-MC-AMCD"/>
    <x v="8"/>
    <s v="Brazil"/>
    <x v="1"/>
    <n v="40700"/>
    <s v="Revenues - Third Parties"/>
    <m/>
    <s v="PTC Duties"/>
    <n v="2026"/>
    <n v="6"/>
    <s v="USD"/>
    <n v="-5540.4361276799991"/>
    <m/>
    <n v="-5540.4361276799991"/>
    <x v="6"/>
    <n v="1"/>
    <m/>
  </r>
  <r>
    <s v="ELI LILLY"/>
    <s v="I6T-MC-AMCE"/>
    <x v="8"/>
    <s v="Brazil"/>
    <x v="1"/>
    <n v="40700"/>
    <s v="Revenues - Third Parties"/>
    <m/>
    <s v="PTC Duties"/>
    <n v="2026"/>
    <n v="6"/>
    <s v="USD"/>
    <n v="-1459.5539947199998"/>
    <m/>
    <n v="-1459.5539947199998"/>
    <x v="6"/>
    <n v="1"/>
    <m/>
  </r>
  <r>
    <s v="ELI LILLY"/>
    <s v="J2S-MC-GZMH"/>
    <x v="8"/>
    <s v="Brazil"/>
    <x v="1"/>
    <n v="40700"/>
    <s v="Revenues - Third Parties"/>
    <m/>
    <s v="PTC Duties"/>
    <n v="2026"/>
    <n v="6"/>
    <s v="USD"/>
    <n v="-6603.1611952799994"/>
    <m/>
    <n v="-6603.1611952799994"/>
    <x v="6"/>
    <n v="1"/>
    <m/>
  </r>
  <r>
    <s v="ELI LILLY"/>
    <s v="J2A-MC-GZPW"/>
    <x v="8"/>
    <s v="Brazil"/>
    <x v="1"/>
    <n v="40700"/>
    <s v="Revenues - Third Parties"/>
    <m/>
    <s v="PTC Duties"/>
    <n v="2026"/>
    <n v="6"/>
    <s v="USD"/>
    <n v="-44239.522958279988"/>
    <m/>
    <n v="-44239.522958279988"/>
    <x v="6"/>
    <n v="1"/>
    <m/>
  </r>
  <r>
    <s v="J &amp; J"/>
    <s v="42847922MDD3011"/>
    <x v="1"/>
    <s v="Brazil"/>
    <x v="1"/>
    <n v="40700"/>
    <s v="Revenues - Third Parties"/>
    <m/>
    <s v="PTC Duties"/>
    <n v="2026"/>
    <n v="6"/>
    <s v="USD"/>
    <n v="-10960.821962639997"/>
    <m/>
    <n v="-10960.821962639997"/>
    <x v="6"/>
    <n v="1"/>
    <m/>
  </r>
  <r>
    <s v="J &amp; J"/>
    <s v="79635322MMY3001"/>
    <x v="1"/>
    <s v="Brazil"/>
    <x v="1"/>
    <n v="40700"/>
    <s v="Revenues - Third Parties"/>
    <m/>
    <s v="PTC Duties"/>
    <n v="2026"/>
    <n v="6"/>
    <s v="USD"/>
    <n v="-14395.418105879999"/>
    <m/>
    <n v="-14395.418105879999"/>
    <x v="6"/>
    <n v="1"/>
    <m/>
  </r>
  <r>
    <s v="J &amp; J"/>
    <s v="78934804UCO3001"/>
    <x v="1"/>
    <s v="Brazil"/>
    <x v="1"/>
    <n v="40700"/>
    <s v="Revenues - Third Parties"/>
    <m/>
    <s v="PTC Duties"/>
    <n v="2026"/>
    <n v="6"/>
    <s v="USD"/>
    <n v="-20445.641721119999"/>
    <m/>
    <n v="-20445.641721119999"/>
    <x v="6"/>
    <n v="1"/>
    <m/>
  </r>
  <r>
    <s v="NOVARTIS"/>
    <s v="Novartis Pooled Supplies"/>
    <x v="34"/>
    <s v="Brazil"/>
    <x v="1"/>
    <n v="40700"/>
    <s v="Revenues - Third Parties"/>
    <m/>
    <s v="PTC Duties"/>
    <n v="2026"/>
    <n v="6"/>
    <s v="USD"/>
    <n v="-2842.6769653199995"/>
    <m/>
    <n v="-2842.6769653199995"/>
    <x v="6"/>
    <n v="1"/>
    <m/>
  </r>
  <r>
    <s v="NOVARTIS"/>
    <s v="CAAA817B12301 Succeed"/>
    <x v="34"/>
    <s v="Brazil"/>
    <x v="1"/>
    <n v="40700"/>
    <s v="Revenues - Third Parties"/>
    <m/>
    <s v="PTC Duties"/>
    <n v="2026"/>
    <n v="6"/>
    <s v="USD"/>
    <n v="-4066.8456533999993"/>
    <m/>
    <n v="-4066.8456533999993"/>
    <x v="6"/>
    <n v="1"/>
    <m/>
  </r>
  <r>
    <s v="NOVARTIS"/>
    <s v="CLOU064C12306 Succeed"/>
    <x v="34"/>
    <s v="Brazil"/>
    <x v="1"/>
    <n v="40700"/>
    <s v="Revenues - Third Parties"/>
    <m/>
    <s v="PTC Duties"/>
    <n v="2026"/>
    <n v="6"/>
    <s v="USD"/>
    <n v="-19579.553186519999"/>
    <m/>
    <n v="-19579.553186519999"/>
    <x v="6"/>
    <n v="1"/>
    <m/>
  </r>
  <r>
    <s v="ASTRAZENECA"/>
    <s v="D967UC00001"/>
    <x v="9"/>
    <s v="Brazil"/>
    <x v="1"/>
    <n v="40700"/>
    <s v="Revenues - Third Parties"/>
    <m/>
    <s v="PTC Duties"/>
    <n v="2026"/>
    <n v="6"/>
    <s v="USD"/>
    <n v="-1579.5643075199998"/>
    <m/>
    <n v="-1579.5643075199998"/>
    <x v="6"/>
    <n v="1"/>
    <m/>
  </r>
  <r>
    <s v="ASTRAZENECA"/>
    <s v="D926NC00001"/>
    <x v="9"/>
    <s v="Brazil"/>
    <x v="1"/>
    <n v="40700"/>
    <s v="Revenues - Third Parties"/>
    <m/>
    <s v="PTC Duties"/>
    <n v="2026"/>
    <n v="6"/>
    <s v="USD"/>
    <n v="-4209.0507011999998"/>
    <m/>
    <n v="-4209.0507011999998"/>
    <x v="6"/>
    <n v="1"/>
    <m/>
  </r>
  <r>
    <s v="ASTRAZENECA"/>
    <s v="D910VC00001"/>
    <x v="9"/>
    <s v="Brazil"/>
    <x v="1"/>
    <n v="40700"/>
    <s v="Revenues - Third Parties"/>
    <m/>
    <s v="PTC Duties"/>
    <n v="2026"/>
    <n v="6"/>
    <s v="USD"/>
    <n v="-17507.765510999998"/>
    <m/>
    <n v="-17507.765510999998"/>
    <x v="6"/>
    <n v="1"/>
    <m/>
  </r>
  <r>
    <s v="ASTRAZENECA"/>
    <s v="D3466C00001"/>
    <x v="9"/>
    <s v="Brazil"/>
    <x v="1"/>
    <n v="40700"/>
    <s v="Revenues - Third Parties"/>
    <m/>
    <s v="PTC Duties"/>
    <n v="2026"/>
    <n v="6"/>
    <s v="USD"/>
    <n v="-159099.06156911998"/>
    <m/>
    <n v="-159099.06156911998"/>
    <x v="6"/>
    <n v="1"/>
    <m/>
  </r>
  <r>
    <s v="ASTRAZENECA"/>
    <s v="D7630C00001"/>
    <x v="9"/>
    <s v="Brazil"/>
    <x v="1"/>
    <n v="40700"/>
    <s v="Revenues - Third Parties"/>
    <m/>
    <s v="PTC Duties"/>
    <n v="2026"/>
    <n v="6"/>
    <s v="USD"/>
    <n v="-59305.556011079992"/>
    <m/>
    <n v="-59305.556011079992"/>
    <x v="6"/>
    <n v="1"/>
    <m/>
  </r>
  <r>
    <s v="ASTRAZENECA"/>
    <s v="Temperature Monitor-Global Pooling"/>
    <x v="9"/>
    <s v="Brazil"/>
    <x v="1"/>
    <n v="40700"/>
    <s v="Revenues - Third Parties"/>
    <m/>
    <s v="PTC Duties"/>
    <n v="2026"/>
    <n v="6"/>
    <s v="USD"/>
    <n v="-16323.381546839999"/>
    <m/>
    <n v="-16323.381546839999"/>
    <x v="6"/>
    <n v="1"/>
    <m/>
  </r>
  <r>
    <s v="AMGEN"/>
    <n v="20210004"/>
    <x v="12"/>
    <s v="Brazil"/>
    <x v="1"/>
    <n v="40700"/>
    <s v="Revenues - Third Parties"/>
    <m/>
    <s v="PTC Duties"/>
    <n v="2026"/>
    <n v="6"/>
    <s v="USD"/>
    <n v="-701.48062103999985"/>
    <m/>
    <n v="-701.48062103999985"/>
    <x v="6"/>
    <n v="1"/>
    <m/>
  </r>
  <r>
    <s v="ASTRAZENECA"/>
    <s v="D8531C00002"/>
    <x v="9"/>
    <s v="Brazil"/>
    <x v="1"/>
    <n v="40700"/>
    <s v="Revenues - Third Parties"/>
    <m/>
    <s v="PTC Duties"/>
    <n v="2026"/>
    <n v="6"/>
    <s v="USD"/>
    <n v="-35746.347497279996"/>
    <m/>
    <n v="-35746.347497279996"/>
    <x v="6"/>
    <n v="1"/>
    <m/>
  </r>
  <r>
    <s v="AMGEN"/>
    <n v="20190341"/>
    <x v="12"/>
    <s v="Brazil"/>
    <x v="1"/>
    <n v="40700"/>
    <s v="Revenues - Third Parties"/>
    <m/>
    <s v="PTC Duties"/>
    <n v="2026"/>
    <n v="6"/>
    <s v="USD"/>
    <n v="-501.49047827999988"/>
    <m/>
    <n v="-501.49047827999988"/>
    <x v="6"/>
    <n v="1"/>
    <m/>
  </r>
  <r>
    <s v="ASTRAZENECA"/>
    <s v="D7632C00001"/>
    <x v="9"/>
    <s v="Brazil"/>
    <x v="1"/>
    <n v="40700"/>
    <s v="Revenues - Third Parties"/>
    <m/>
    <s v="PTC Duties"/>
    <n v="2026"/>
    <n v="6"/>
    <s v="USD"/>
    <n v="-1837.4077462799999"/>
    <m/>
    <n v="-1837.4077462799999"/>
    <x v="6"/>
    <n v="1"/>
    <m/>
  </r>
  <r>
    <s v="AMGEN"/>
    <n v="20200041"/>
    <x v="12"/>
    <s v="Brazil"/>
    <x v="1"/>
    <n v="40700"/>
    <s v="Revenues - Third Parties"/>
    <m/>
    <s v="PTC Duties"/>
    <n v="2026"/>
    <n v="6"/>
    <s v="USD"/>
    <n v="-4753.406708999999"/>
    <m/>
    <n v="-4753.406708999999"/>
    <x v="6"/>
    <n v="1"/>
    <m/>
  </r>
  <r>
    <s v="ASTRAZENECA"/>
    <s v="D702AC00001"/>
    <x v="9"/>
    <s v="Brazil"/>
    <x v="1"/>
    <n v="40700"/>
    <s v="Revenues - Third Parties"/>
    <m/>
    <s v="PTC Duties"/>
    <n v="2026"/>
    <n v="6"/>
    <s v="USD"/>
    <n v="-811.57944131999977"/>
    <m/>
    <n v="-811.57944131999977"/>
    <x v="6"/>
    <n v="1"/>
    <m/>
  </r>
  <r>
    <s v="ASTRAZENECA"/>
    <s v="D702FC00001"/>
    <x v="9"/>
    <s v="Brazil"/>
    <x v="1"/>
    <n v="40700"/>
    <s v="Revenues - Third Parties"/>
    <m/>
    <s v="PTC Duties"/>
    <n v="2026"/>
    <n v="6"/>
    <s v="USD"/>
    <n v="-4607.5141015199997"/>
    <m/>
    <n v="-4607.5141015199997"/>
    <x v="6"/>
    <n v="1"/>
    <m/>
  </r>
  <r>
    <s v="ASTRAZENECA"/>
    <s v="D7029C00001"/>
    <x v="9"/>
    <s v="Brazil"/>
    <x v="1"/>
    <n v="40700"/>
    <s v="Revenues - Third Parties"/>
    <m/>
    <s v="PTC Duties"/>
    <n v="2026"/>
    <n v="6"/>
    <s v="USD"/>
    <n v="-8015.7082111199998"/>
    <m/>
    <n v="-8015.7082111199998"/>
    <x v="6"/>
    <n v="1"/>
    <m/>
  </r>
  <r>
    <s v="ASTRAZENECA"/>
    <s v="D933RC00002"/>
    <x v="9"/>
    <s v="Brazil"/>
    <x v="1"/>
    <n v="40700"/>
    <s v="Revenues - Third Parties"/>
    <m/>
    <s v="PTC Duties"/>
    <n v="2026"/>
    <n v="6"/>
    <s v="USD"/>
    <n v="-4709.0689777199996"/>
    <m/>
    <n v="-4709.0689777199996"/>
    <x v="6"/>
    <n v="1"/>
    <m/>
  </r>
  <r>
    <s v="ASTRAZENECA"/>
    <s v="D6900C00003"/>
    <x v="9"/>
    <s v="Brazil"/>
    <x v="1"/>
    <n v="40700"/>
    <s v="Revenues - Third Parties"/>
    <m/>
    <s v="PTC Duties"/>
    <n v="2026"/>
    <n v="6"/>
    <s v="USD"/>
    <n v="-6497.7071009999991"/>
    <m/>
    <n v="-6497.7071009999991"/>
    <x v="6"/>
    <n v="1"/>
    <m/>
  </r>
  <r>
    <s v="ASTRAZENECA"/>
    <s v="D702GC00001"/>
    <x v="9"/>
    <s v="Brazil"/>
    <x v="1"/>
    <n v="40700"/>
    <s v="Revenues - Third Parties"/>
    <m/>
    <s v="PTC Duties"/>
    <n v="2026"/>
    <n v="6"/>
    <s v="USD"/>
    <n v="-37508.127345479996"/>
    <m/>
    <n v="-37508.127345479996"/>
    <x v="6"/>
    <n v="1"/>
    <m/>
  </r>
  <r>
    <s v="ASTRAZENECA"/>
    <s v="D7815C00001"/>
    <x v="9"/>
    <s v="Brazil"/>
    <x v="1"/>
    <n v="40700"/>
    <s v="Revenues - Third Parties"/>
    <m/>
    <s v="PTC Duties"/>
    <n v="2026"/>
    <n v="6"/>
    <s v="USD"/>
    <n v="-9268.657738079999"/>
    <m/>
    <n v="-9268.657738079999"/>
    <x v="6"/>
    <n v="1"/>
    <m/>
  </r>
  <r>
    <s v="ASTRAZENECA"/>
    <s v="D7960C00015"/>
    <x v="9"/>
    <s v="Brazil"/>
    <x v="1"/>
    <n v="40700"/>
    <s v="Revenues - Third Parties"/>
    <m/>
    <s v="PTC Duties"/>
    <n v="2026"/>
    <n v="6"/>
    <s v="USD"/>
    <n v="-40274.61434208"/>
    <m/>
    <n v="-40274.61434208"/>
    <x v="6"/>
    <n v="1"/>
    <m/>
  </r>
  <r>
    <s v="AMGEN"/>
    <n v="20220196"/>
    <x v="12"/>
    <s v="Brazil"/>
    <x v="1"/>
    <n v="40700"/>
    <s v="Revenues - Third Parties"/>
    <m/>
    <s v="PTC Duties"/>
    <n v="2026"/>
    <n v="6"/>
    <s v="USD"/>
    <n v="-35573.707147439993"/>
    <m/>
    <n v="-35573.707147439993"/>
    <x v="6"/>
    <n v="1"/>
    <m/>
  </r>
  <r>
    <s v="AMGEN"/>
    <n v="20230227"/>
    <x v="12"/>
    <s v="Brazil"/>
    <x v="1"/>
    <n v="40700"/>
    <s v="Revenues - Third Parties"/>
    <m/>
    <s v="PTC Duties"/>
    <n v="2026"/>
    <n v="6"/>
    <s v="USD"/>
    <n v="-16713.131676359997"/>
    <m/>
    <n v="-16713.131676359997"/>
    <x v="6"/>
    <n v="1"/>
    <m/>
  </r>
  <r>
    <s v="AMGEN"/>
    <n v="20230225"/>
    <x v="12"/>
    <s v="Brazil"/>
    <x v="1"/>
    <n v="40700"/>
    <s v="Revenues - Third Parties"/>
    <m/>
    <s v="PTC Duties"/>
    <n v="2026"/>
    <n v="6"/>
    <s v="USD"/>
    <n v="-2845.3955998799997"/>
    <m/>
    <n v="-2845.3955998799997"/>
    <x v="6"/>
    <n v="1"/>
    <m/>
  </r>
  <r>
    <s v="GILEAD SCI"/>
    <s v="GS-US-528-9023"/>
    <x v="49"/>
    <s v="Brazil"/>
    <x v="1"/>
    <n v="40700"/>
    <s v="Revenues - Third Parties"/>
    <m/>
    <s v="PTC Duties"/>
    <n v="2026"/>
    <n v="6"/>
    <s v="USD"/>
    <n v="-7089.121826399999"/>
    <m/>
    <n v="-7089.121826399999"/>
    <x v="6"/>
    <n v="1"/>
    <m/>
  </r>
  <r>
    <s v="OTH CUST"/>
    <s v="AK-US-001-0106"/>
    <x v="14"/>
    <s v="Brazil"/>
    <x v="1"/>
    <n v="40700"/>
    <s v="Revenues - Third Parties"/>
    <m/>
    <s v="PTC Duties"/>
    <n v="2026"/>
    <n v="6"/>
    <s v="USD"/>
    <n v="-10755.467455319998"/>
    <m/>
    <n v="-10755.467455319998"/>
    <x v="6"/>
    <n v="1"/>
    <m/>
  </r>
  <r>
    <s v="J &amp; J"/>
    <s v="64407564MMY4003"/>
    <x v="1"/>
    <s v="Brazil"/>
    <x v="1"/>
    <n v="40700"/>
    <s v="Revenues - Third Parties"/>
    <m/>
    <s v="PTC Duties"/>
    <n v="2026"/>
    <n v="6"/>
    <s v="USD"/>
    <n v="-44702.946673319988"/>
    <m/>
    <n v="-44702.946673319988"/>
    <x v="6"/>
    <n v="1"/>
    <m/>
  </r>
  <r>
    <s v="J &amp; J"/>
    <s v="77242113UCO4001"/>
    <x v="1"/>
    <s v="Brazil"/>
    <x v="1"/>
    <n v="40700"/>
    <s v="Revenues - Third Parties"/>
    <m/>
    <s v="PTC Duties"/>
    <n v="2026"/>
    <n v="6"/>
    <s v="USD"/>
    <n v="-3326.3093540399991"/>
    <m/>
    <n v="-3326.3093540399991"/>
    <x v="6"/>
    <n v="1"/>
    <m/>
  </r>
  <r>
    <s v="MERCK"/>
    <s v="MK-2870-033 (Local)"/>
    <x v="2"/>
    <s v="Brazil"/>
    <x v="1"/>
    <n v="40700"/>
    <s v="Revenues - Third Parties"/>
    <m/>
    <s v="PTC Duties"/>
    <n v="2026"/>
    <n v="6"/>
    <s v="USD"/>
    <n v="-927.15080711999985"/>
    <m/>
    <n v="-927.15080711999985"/>
    <x v="6"/>
    <n v="1"/>
    <m/>
  </r>
  <r>
    <s v="MERCK"/>
    <s v="MK-8527-011 (Local)"/>
    <x v="2"/>
    <s v="Brazil"/>
    <x v="1"/>
    <n v="40700"/>
    <s v="Revenues - Third Parties"/>
    <m/>
    <s v="PTC Duties"/>
    <n v="2026"/>
    <n v="6"/>
    <s v="USD"/>
    <n v="-1017.7617681599997"/>
    <m/>
    <n v="-1017.7617681599997"/>
    <x v="6"/>
    <n v="1"/>
    <m/>
  </r>
  <r>
    <s v="MERCK"/>
    <s v="MK-7240-013 (Local)"/>
    <x v="2"/>
    <s v="Brazil"/>
    <x v="1"/>
    <n v="40700"/>
    <s v="Revenues - Third Parties"/>
    <m/>
    <s v="PTC Duties"/>
    <n v="2026"/>
    <n v="6"/>
    <s v="USD"/>
    <n v="-264.8234624399999"/>
    <m/>
    <n v="-264.8234624399999"/>
    <x v="6"/>
    <n v="1"/>
    <m/>
  </r>
  <r>
    <s v="MERCK"/>
    <s v="MK-6482-033 (Local)"/>
    <x v="2"/>
    <s v="Brazil"/>
    <x v="1"/>
    <n v="40700"/>
    <s v="Revenues - Third Parties"/>
    <m/>
    <s v="PTC Duties"/>
    <n v="2026"/>
    <n v="6"/>
    <s v="USD"/>
    <n v="-1123.0030281599998"/>
    <m/>
    <n v="-1123.0030281599998"/>
    <x v="6"/>
    <n v="1"/>
    <m/>
  </r>
  <r>
    <s v="MERCK"/>
    <s v="MK-7962-038 (Local)"/>
    <x v="2"/>
    <s v="Brazil"/>
    <x v="1"/>
    <n v="40700"/>
    <s v="Revenues - Third Parties"/>
    <m/>
    <s v="PTC Duties"/>
    <n v="2026"/>
    <n v="6"/>
    <s v="USD"/>
    <n v="-1852.8364677599996"/>
    <m/>
    <n v="-1852.8364677599996"/>
    <x v="6"/>
    <n v="1"/>
    <m/>
  </r>
  <r>
    <s v="MERCK"/>
    <s v="MK-2870-021 (Local)"/>
    <x v="2"/>
    <s v="Brazil"/>
    <x v="1"/>
    <n v="40700"/>
    <s v="Revenues - Third Parties"/>
    <m/>
    <s v="PTC Duties"/>
    <n v="2026"/>
    <n v="6"/>
    <s v="USD"/>
    <n v="-7055.5810252799993"/>
    <m/>
    <n v="-7055.5810252799993"/>
    <x v="6"/>
    <n v="1"/>
    <m/>
  </r>
  <r>
    <s v="ASTRAZENECA"/>
    <s v="D5244C00001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9180C00012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9180C00008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5989C00001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AZ Local Returns and Destruction (Onco)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3466C00001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6972C00002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6973C00001 Returns and Destruction"/>
    <x v="9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9640C00003 Ancillaries"/>
    <x v="9"/>
    <s v="Brazil"/>
    <x v="2"/>
    <n v="40700"/>
    <s v="Revenues - Third Parties"/>
    <m/>
    <s v="Freight - Shipments"/>
    <n v="2026"/>
    <n v="6"/>
    <s v="USD"/>
    <n v="-1124.0495613599996"/>
    <m/>
    <n v="-1124.0495613599996"/>
    <x v="6"/>
    <n v="1"/>
    <m/>
  </r>
  <r>
    <s v="ASTRAZENECA"/>
    <s v="D781DC00001 Local Purchase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640C00003 Local Purchase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EMN30-64007957MMY3003 - Azidus"/>
    <x v="70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BGB-43395-101"/>
    <x v="55"/>
    <s v="Brazil"/>
    <x v="2"/>
    <n v="40700"/>
    <s v="Revenues - Third Parties"/>
    <m/>
    <s v="Freight - Returns"/>
    <n v="2026"/>
    <n v="6"/>
    <s v="USD"/>
    <n v="-7679.4312245999981"/>
    <m/>
    <n v="-7679.4312245999981"/>
    <x v="6"/>
    <n v="1"/>
    <m/>
  </r>
  <r>
    <s v="OTH CUST"/>
    <s v="BGB-43395-101"/>
    <x v="55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IJ (CAM)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A-MC-GZGP (CAM)"/>
    <x v="8"/>
    <s v="Brazil"/>
    <x v="2"/>
    <n v="40700"/>
    <s v="Revenues - Third Parties"/>
    <m/>
    <s v="Freight - Shipments"/>
    <n v="2026"/>
    <n v="6"/>
    <s v="USD"/>
    <n v="-38.799336479999987"/>
    <m/>
    <n v="-38.799336479999987"/>
    <x v="6"/>
    <n v="1"/>
    <m/>
  </r>
  <r>
    <s v="ELI LILLY"/>
    <s v="J3L-MC-EZEF (CAM)"/>
    <x v="8"/>
    <s v="Brazil"/>
    <x v="2"/>
    <n v="40700"/>
    <s v="Revenues - Third Parties"/>
    <m/>
    <s v="Freight - Shipments"/>
    <n v="2026"/>
    <n v="6"/>
    <s v="USD"/>
    <n v="-127.59473879999997"/>
    <m/>
    <n v="-127.59473879999997"/>
    <x v="6"/>
    <n v="1"/>
    <m/>
  </r>
  <r>
    <s v="ELI LILLY"/>
    <s v="J1I-MC-GZBO (CAM)"/>
    <x v="8"/>
    <s v="Brazil"/>
    <x v="2"/>
    <n v="40700"/>
    <s v="Revenues - Third Parties"/>
    <m/>
    <s v="Freight - Shipments"/>
    <n v="2026"/>
    <n v="6"/>
    <s v="USD"/>
    <n v="-36.005445599999987"/>
    <m/>
    <n v="-36.005445599999987"/>
    <x v="6"/>
    <n v="1"/>
    <m/>
  </r>
  <r>
    <s v="ELI LILLY"/>
    <s v="I8F-MC-GPJA (CAM)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GG917 Psych Bundle (CAM)"/>
    <x v="8"/>
    <s v="Brazil"/>
    <x v="2"/>
    <n v="40700"/>
    <s v="Revenues - Third Parties"/>
    <m/>
    <s v="Freight - Shipments"/>
    <n v="2026"/>
    <n v="6"/>
    <s v="USD"/>
    <n v="-423.50611667999988"/>
    <m/>
    <n v="-423.50611667999988"/>
    <x v="6"/>
    <n v="1"/>
    <m/>
  </r>
  <r>
    <s v="ELI LILLY"/>
    <s v="J2O-MC-EKBG (CAM)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S-MC-GZMR (CAM)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3R-MC-YDAL (CAM)"/>
    <x v="8"/>
    <s v="Brazil"/>
    <x v="2"/>
    <n v="40700"/>
    <s v="Revenues - Third Parties"/>
    <m/>
    <s v="Freight - Shipments"/>
    <n v="2026"/>
    <n v="6"/>
    <s v="USD"/>
    <n v="-150.71018783999997"/>
    <m/>
    <n v="-150.71018783999997"/>
    <x v="6"/>
    <n v="1"/>
    <m/>
  </r>
  <r>
    <s v="ELI LILLY"/>
    <s v="J2A-MC-GZPR (CAM)"/>
    <x v="8"/>
    <s v="Brazil"/>
    <x v="2"/>
    <n v="40700"/>
    <s v="Revenues - Third Parties"/>
    <m/>
    <s v="Freight - Shipments"/>
    <n v="2026"/>
    <n v="6"/>
    <s v="USD"/>
    <n v="-2357.1855103199996"/>
    <m/>
    <n v="-2357.1855103199996"/>
    <x v="6"/>
    <n v="1"/>
    <m/>
  </r>
  <r>
    <s v="ELI LILLY"/>
    <s v="I3Y-CR-JPBQ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42756493BLC3001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DAIICHI"/>
    <s v="DS8201-A-U302"/>
    <x v="3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CNTO1959CRD3001"/>
    <x v="1"/>
    <s v="Brazil"/>
    <x v="2"/>
    <n v="40700"/>
    <s v="Revenues - Third Parties"/>
    <m/>
    <s v="Freight - Shipments"/>
    <n v="2026"/>
    <n v="6"/>
    <s v="USD"/>
    <n v="-852.23078879999991"/>
    <m/>
    <n v="-852.23078879999991"/>
    <x v="6"/>
    <n v="1"/>
    <m/>
  </r>
  <r>
    <s v="MERCK"/>
    <s v="MK-3475-587"/>
    <x v="2"/>
    <s v="Brazil"/>
    <x v="2"/>
    <n v="40700"/>
    <s v="Revenues - Third Parties"/>
    <m/>
    <s v="Freight - Shipments"/>
    <n v="2026"/>
    <n v="6"/>
    <s v="USD"/>
    <n v="-476.94398327999988"/>
    <m/>
    <n v="-476.94398327999988"/>
    <x v="6"/>
    <n v="1"/>
    <m/>
  </r>
  <r>
    <s v="J &amp; J"/>
    <s v="64091742PCR3001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4V-MC-JAHX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GL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I4V-MC-JAHU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4V-MC-JAIP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J &amp; J"/>
    <s v="AC-055-315"/>
    <x v="1"/>
    <s v="Brazil"/>
    <x v="2"/>
    <n v="40700"/>
    <s v="Revenues - Third Parties"/>
    <m/>
    <s v="Freight - Shipments"/>
    <n v="2026"/>
    <n v="6"/>
    <s v="USD"/>
    <n v="-868.32858599999986"/>
    <m/>
    <n v="-868.32858599999986"/>
    <x v="6"/>
    <n v="1"/>
    <m/>
  </r>
  <r>
    <s v="ELI LILLY"/>
    <s v="I8F-MC-GPHK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G-MC-JZJB"/>
    <x v="8"/>
    <s v="Brazil"/>
    <x v="2"/>
    <n v="40700"/>
    <s v="Revenues - Third Parties"/>
    <m/>
    <s v="Freight - Shipments"/>
    <n v="2026"/>
    <n v="6"/>
    <s v="USD"/>
    <n v="-13063.985644199998"/>
    <m/>
    <n v="-13063.985644199998"/>
    <x v="6"/>
    <n v="1"/>
    <m/>
  </r>
  <r>
    <s v="MERCK"/>
    <s v="MK-6482-005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GN"/>
    <x v="8"/>
    <s v="Brazil"/>
    <x v="2"/>
    <n v="40700"/>
    <s v="Revenues - Third Parties"/>
    <m/>
    <s v="Freight - Shipments"/>
    <n v="2026"/>
    <n v="6"/>
    <s v="USD"/>
    <n v="-32.106227519999997"/>
    <m/>
    <n v="-32.106227519999997"/>
    <x v="6"/>
    <n v="1"/>
    <m/>
  </r>
  <r>
    <s v="ELI LILLY"/>
    <s v="I8F-MC-GPHD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7652000PCR3002"/>
    <x v="1"/>
    <s v="Brazil"/>
    <x v="2"/>
    <n v="40700"/>
    <s v="Revenues - Third Parties"/>
    <m/>
    <s v="Freight - Shipments"/>
    <n v="2026"/>
    <n v="6"/>
    <s v="USD"/>
    <n v="-2820.6574364399989"/>
    <m/>
    <n v="-2820.6574364399989"/>
    <x v="6"/>
    <n v="1"/>
    <m/>
  </r>
  <r>
    <s v="J &amp; J"/>
    <s v="73841937NSC3003"/>
    <x v="1"/>
    <s v="Brazil"/>
    <x v="2"/>
    <n v="40700"/>
    <s v="Revenues - Third Parties"/>
    <m/>
    <s v="Freight - Shipments"/>
    <n v="2026"/>
    <n v="6"/>
    <s v="USD"/>
    <n v="-2632.7318224799992"/>
    <m/>
    <n v="-2632.7318224799992"/>
    <x v="6"/>
    <n v="1"/>
    <m/>
  </r>
  <r>
    <s v="J &amp; J"/>
    <s v="61186372NSC3001"/>
    <x v="1"/>
    <s v="Brazil"/>
    <x v="2"/>
    <n v="40700"/>
    <s v="Revenues - Third Parties"/>
    <m/>
    <s v="Freight - Shipments"/>
    <n v="2026"/>
    <n v="6"/>
    <s v="USD"/>
    <n v="-1154.2038280799998"/>
    <m/>
    <n v="-1154.2038280799998"/>
    <x v="6"/>
    <n v="1"/>
    <m/>
  </r>
  <r>
    <s v="MERCK"/>
    <s v="MK-6482-012"/>
    <x v="2"/>
    <s v="Brazil"/>
    <x v="2"/>
    <n v="40700"/>
    <s v="Revenues - Third Parties"/>
    <m/>
    <s v="Freight - Shipments"/>
    <n v="2026"/>
    <n v="6"/>
    <s v="USD"/>
    <n v="-2288.9362592399998"/>
    <m/>
    <n v="-2288.9362592399998"/>
    <x v="6"/>
    <n v="1"/>
    <m/>
  </r>
  <r>
    <s v="ELI LILLY"/>
    <s v="I8F-MC-GPHN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6T-MC-AMAX"/>
    <x v="8"/>
    <s v="Brazil"/>
    <x v="2"/>
    <n v="40700"/>
    <s v="Revenues - Third Parties"/>
    <m/>
    <s v="Freight - Shipments"/>
    <n v="2026"/>
    <n v="6"/>
    <s v="USD"/>
    <n v="-497.34314951999988"/>
    <m/>
    <n v="-497.34314951999988"/>
    <x v="6"/>
    <n v="1"/>
    <m/>
  </r>
  <r>
    <s v="ELI LILLY"/>
    <s v="J2G-OX-Y049"/>
    <x v="8"/>
    <s v="Brazil"/>
    <x v="2"/>
    <n v="40700"/>
    <s v="Revenues - Third Parties"/>
    <m/>
    <s v="Freight - Shipments"/>
    <n v="2026"/>
    <n v="6"/>
    <s v="USD"/>
    <n v="-8325.8524405199987"/>
    <m/>
    <n v="-8325.8524405199987"/>
    <x v="6"/>
    <n v="1"/>
    <m/>
  </r>
  <r>
    <s v="ELI LILLY"/>
    <s v="I8F-MC-GPHM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6482-011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ID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1026-003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3475-B96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J-OX-JZLC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J2J-OX-JZLC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4007957MMY3001"/>
    <x v="1"/>
    <s v="Brazil"/>
    <x v="2"/>
    <n v="40700"/>
    <s v="Revenues - Third Parties"/>
    <m/>
    <s v="Freight - Shipments"/>
    <n v="2026"/>
    <n v="6"/>
    <s v="USD"/>
    <n v="-7423.3927616399978"/>
    <m/>
    <n v="-7423.3927616399978"/>
    <x v="6"/>
    <n v="1"/>
    <m/>
  </r>
  <r>
    <s v="J &amp; J"/>
    <s v="68284528MMY3004"/>
    <x v="1"/>
    <s v="Brazil"/>
    <x v="2"/>
    <n v="40700"/>
    <s v="Revenues - Third Parties"/>
    <m/>
    <s v="Freight - Shipments"/>
    <n v="2026"/>
    <n v="6"/>
    <s v="USD"/>
    <n v="-4098.9036698399996"/>
    <m/>
    <n v="-4098.9036698399996"/>
    <x v="6"/>
    <n v="1"/>
    <m/>
  </r>
  <r>
    <s v="J &amp; J"/>
    <s v="CNTO1959CRD3004"/>
    <x v="1"/>
    <s v="Brazil"/>
    <x v="2"/>
    <n v="40700"/>
    <s v="Revenues - Third Parties"/>
    <m/>
    <s v="Freight - Shipments"/>
    <n v="2026"/>
    <n v="6"/>
    <s v="USD"/>
    <n v="-131.8984596"/>
    <m/>
    <n v="-131.8984596"/>
    <x v="6"/>
    <n v="1"/>
    <m/>
  </r>
  <r>
    <s v="MERCK"/>
    <s v="MK-2140-003"/>
    <x v="2"/>
    <s v="Brazil"/>
    <x v="2"/>
    <n v="40700"/>
    <s v="Revenues - Third Parties"/>
    <m/>
    <s v="Freight - Shipments"/>
    <n v="2026"/>
    <n v="6"/>
    <s v="USD"/>
    <n v="-521.96137319999991"/>
    <m/>
    <n v="-521.96137319999991"/>
    <x v="6"/>
    <n v="1"/>
    <m/>
  </r>
  <r>
    <s v="OTH CUST"/>
    <s v="DNLI-E-0007"/>
    <x v="2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5244C00001"/>
    <x v="9"/>
    <s v="Brazil"/>
    <x v="2"/>
    <n v="40700"/>
    <s v="Revenues - Third Parties"/>
    <m/>
    <s v="Freight - Shipments"/>
    <n v="2026"/>
    <n v="6"/>
    <s v="USD"/>
    <n v="-1014.4998770399999"/>
    <m/>
    <n v="-1014.4998770399999"/>
    <x v="6"/>
    <n v="1"/>
    <m/>
  </r>
  <r>
    <s v="ASTRAZENECA"/>
    <s v="D5244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ELI LILLY"/>
    <s v="I3Y-MC-JPEG"/>
    <x v="8"/>
    <s v="Brazil"/>
    <x v="2"/>
    <n v="40700"/>
    <s v="Revenues - Third Parties"/>
    <m/>
    <s v="Freight - Shipments"/>
    <n v="2026"/>
    <n v="6"/>
    <s v="USD"/>
    <n v="-79.609427759999988"/>
    <m/>
    <n v="-79.609427759999988"/>
    <x v="6"/>
    <n v="1"/>
    <m/>
  </r>
  <r>
    <s v="ELI LILLY"/>
    <s v="I8F-MC-GPI2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I1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1026-010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1026-008"/>
    <x v="2"/>
    <s v="Brazil"/>
    <x v="2"/>
    <n v="40700"/>
    <s v="Revenues - Third Parties"/>
    <m/>
    <s v="Freight - Shipments"/>
    <n v="2026"/>
    <n v="6"/>
    <s v="USD"/>
    <n v="-79.508302079999979"/>
    <m/>
    <n v="-79.508302079999979"/>
    <x v="6"/>
    <n v="1"/>
    <m/>
  </r>
  <r>
    <s v="ELI LILLY"/>
    <s v="I8F-MC-GPIJ"/>
    <x v="8"/>
    <s v="Brazil"/>
    <x v="2"/>
    <n v="40700"/>
    <s v="Revenues - Third Parties"/>
    <m/>
    <s v="Freight - Returns"/>
    <n v="2026"/>
    <n v="6"/>
    <s v="USD"/>
    <n v="-4077.4038799200002"/>
    <m/>
    <n v="-4077.4038799200002"/>
    <x v="6"/>
    <n v="1"/>
    <m/>
  </r>
  <r>
    <s v="ELI LILLY"/>
    <s v="I8F-MC-GPIJ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1186372NSC3004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PFIZER"/>
    <s v="C4891001"/>
    <x v="3"/>
    <s v="Brazil"/>
    <x v="2"/>
    <n v="40700"/>
    <s v="Revenues - Third Parties"/>
    <m/>
    <s v="Freight - Shipments"/>
    <n v="2026"/>
    <n v="6"/>
    <s v="USD"/>
    <n v="-3208.4026905599999"/>
    <m/>
    <n v="-3208.4026905599999"/>
    <x v="6"/>
    <n v="1"/>
    <m/>
  </r>
  <r>
    <s v="J &amp; J"/>
    <s v="78934804UCO2001"/>
    <x v="1"/>
    <s v="Brazil"/>
    <x v="2"/>
    <n v="40700"/>
    <s v="Revenues - Third Parties"/>
    <m/>
    <s v="Freight - Shipments"/>
    <n v="2026"/>
    <n v="6"/>
    <s v="USD"/>
    <n v="-761.70331523999994"/>
    <m/>
    <n v="-761.70331523999994"/>
    <x v="6"/>
    <n v="1"/>
    <m/>
  </r>
  <r>
    <s v="J &amp; J"/>
    <s v="78934804CRD2001"/>
    <x v="1"/>
    <s v="Brazil"/>
    <x v="2"/>
    <n v="40700"/>
    <s v="Revenues - Third Parties"/>
    <m/>
    <s v="Freight - Shipments"/>
    <n v="2026"/>
    <n v="6"/>
    <s v="USD"/>
    <n v="-1088.1593519999997"/>
    <m/>
    <n v="-1088.1593519999997"/>
    <x v="6"/>
    <n v="1"/>
    <m/>
  </r>
  <r>
    <s v="ELI LILLY"/>
    <s v="J2N-OX-JZNU"/>
    <x v="8"/>
    <s v="Brazil"/>
    <x v="2"/>
    <n v="40700"/>
    <s v="Revenues - Third Parties"/>
    <m/>
    <s v="Freight - Returns"/>
    <n v="2026"/>
    <n v="6"/>
    <s v="USD"/>
    <n v="-14994.730041359997"/>
    <m/>
    <n v="-14994.730041359997"/>
    <x v="6"/>
    <n v="1"/>
    <m/>
  </r>
  <r>
    <s v="ELI LILLY"/>
    <s v="J2N-OX-JZNU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4407564MMY3002"/>
    <x v="1"/>
    <s v="Brazil"/>
    <x v="2"/>
    <n v="40700"/>
    <s v="Revenues - Third Parties"/>
    <m/>
    <s v="Freight - Shipments"/>
    <n v="2026"/>
    <n v="6"/>
    <s v="USD"/>
    <n v="-30279.007598039996"/>
    <m/>
    <n v="-30279.007598039996"/>
    <x v="6"/>
    <n v="1"/>
    <m/>
  </r>
  <r>
    <s v="J &amp; J"/>
    <s v="80202135EBF3001"/>
    <x v="1"/>
    <s v="Brazil"/>
    <x v="2"/>
    <n v="40700"/>
    <s v="Revenues - Third Parties"/>
    <m/>
    <s v="Freight - Shipments"/>
    <n v="2026"/>
    <n v="6"/>
    <s v="USD"/>
    <n v="-738.35269019999987"/>
    <m/>
    <n v="-738.35269019999987"/>
    <x v="6"/>
    <n v="1"/>
    <m/>
  </r>
  <r>
    <s v="OTH CUST"/>
    <s v="XL092-304"/>
    <x v="23"/>
    <s v="Brazil"/>
    <x v="2"/>
    <n v="40700"/>
    <s v="Revenues - Third Parties"/>
    <m/>
    <s v="Freight - Shipments"/>
    <n v="2026"/>
    <n v="6"/>
    <s v="USD"/>
    <n v="-498.07925039999998"/>
    <m/>
    <n v="-498.07925039999998"/>
    <x v="6"/>
    <n v="1"/>
    <m/>
  </r>
  <r>
    <s v="J &amp; J"/>
    <s v="17000139BLC3002"/>
    <x v="1"/>
    <s v="Brazil"/>
    <x v="2"/>
    <n v="40700"/>
    <s v="Revenues - Third Parties"/>
    <m/>
    <s v="Freight - Shipments"/>
    <n v="2026"/>
    <n v="6"/>
    <s v="USD"/>
    <n v="-262.26709931999994"/>
    <m/>
    <n v="-262.26709931999994"/>
    <x v="6"/>
    <n v="1"/>
    <m/>
  </r>
  <r>
    <s v="J &amp; J"/>
    <s v="64007957MMY3005"/>
    <x v="1"/>
    <s v="Brazil"/>
    <x v="2"/>
    <n v="40700"/>
    <s v="Revenues - Third Parties"/>
    <m/>
    <s v="Freight - Shipments"/>
    <n v="2026"/>
    <n v="6"/>
    <s v="USD"/>
    <n v="-24517.410784079995"/>
    <m/>
    <n v="-24517.410784079995"/>
    <x v="6"/>
    <n v="1"/>
    <m/>
  </r>
  <r>
    <s v="J &amp; J"/>
    <s v="61186372PANSC2001"/>
    <x v="1"/>
    <s v="Brazil"/>
    <x v="2"/>
    <n v="40700"/>
    <s v="Revenues - Third Parties"/>
    <m/>
    <s v="Freight - Shipments"/>
    <n v="2026"/>
    <n v="6"/>
    <s v="USD"/>
    <n v="-139.96264463999998"/>
    <m/>
    <n v="-139.96264463999998"/>
    <x v="6"/>
    <n v="1"/>
    <m/>
  </r>
  <r>
    <s v="J &amp; J"/>
    <s v="70033093STR3001"/>
    <x v="1"/>
    <s v="Brazil"/>
    <x v="2"/>
    <n v="40700"/>
    <s v="Revenues - Third Parties"/>
    <m/>
    <s v="Freight - Shipments"/>
    <n v="2026"/>
    <n v="6"/>
    <s v="USD"/>
    <n v="-3619.3950922799991"/>
    <m/>
    <n v="-3619.3950922799991"/>
    <x v="6"/>
    <n v="1"/>
    <m/>
  </r>
  <r>
    <s v="ELI LILLY"/>
    <s v="J2J-MC-JZLH"/>
    <x v="8"/>
    <s v="Brazil"/>
    <x v="2"/>
    <n v="40700"/>
    <s v="Revenues - Third Parties"/>
    <m/>
    <s v="Freight - Returns"/>
    <n v="2026"/>
    <n v="6"/>
    <s v="USD"/>
    <n v="-39528.962964719991"/>
    <m/>
    <n v="-39528.962964719991"/>
    <x v="6"/>
    <n v="1"/>
    <m/>
  </r>
  <r>
    <s v="ELI LILLY"/>
    <s v="J2J-MC-JZLH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3475-D46"/>
    <x v="2"/>
    <s v="Brazil"/>
    <x v="2"/>
    <n v="40700"/>
    <s v="Revenues - Third Parties"/>
    <m/>
    <s v="Freight - Shipments"/>
    <n v="2026"/>
    <n v="6"/>
    <s v="USD"/>
    <n v="-3131.055655919999"/>
    <m/>
    <n v="-3131.055655919999"/>
    <x v="6"/>
    <n v="1"/>
    <m/>
  </r>
  <r>
    <s v="J &amp; J"/>
    <s v="61186372NSC2002"/>
    <x v="1"/>
    <s v="Brazil"/>
    <x v="2"/>
    <n v="40700"/>
    <s v="Revenues - Third Parties"/>
    <m/>
    <s v="Freight - Shipments"/>
    <n v="2026"/>
    <n v="6"/>
    <s v="USD"/>
    <n v="-316.39638335999996"/>
    <m/>
    <n v="-316.39638335999996"/>
    <x v="6"/>
    <n v="1"/>
    <m/>
  </r>
  <r>
    <s v="GILEAD SCI"/>
    <s v="GS-US-626-6216"/>
    <x v="49"/>
    <s v="Brazil"/>
    <x v="2"/>
    <n v="40700"/>
    <s v="Revenues - Third Parties"/>
    <m/>
    <s v="Freight - Returns"/>
    <n v="2026"/>
    <n v="6"/>
    <s v="USD"/>
    <n v="-8419.2431818799996"/>
    <m/>
    <n v="-8419.2431818799996"/>
    <x v="6"/>
    <n v="1"/>
    <m/>
  </r>
  <r>
    <s v="GILEAD SCI"/>
    <s v="GS-US-626-6216"/>
    <x v="4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4007957MMY3006"/>
    <x v="1"/>
    <s v="Brazil"/>
    <x v="2"/>
    <n v="40700"/>
    <s v="Revenues - Third Parties"/>
    <m/>
    <s v="Freight - Shipments"/>
    <n v="2026"/>
    <n v="6"/>
    <s v="USD"/>
    <n v="-8221.7753017199975"/>
    <m/>
    <n v="-8221.7753017199975"/>
    <x v="6"/>
    <n v="1"/>
    <m/>
  </r>
  <r>
    <s v="ELI LILLY"/>
    <s v="J2N-OX-JZNP"/>
    <x v="8"/>
    <s v="Brazil"/>
    <x v="2"/>
    <n v="40700"/>
    <s v="Revenues - Third Parties"/>
    <m/>
    <s v="Freight - Shipments"/>
    <n v="2026"/>
    <n v="6"/>
    <s v="USD"/>
    <n v="-6159.9214604399995"/>
    <m/>
    <n v="-6159.9214604399995"/>
    <x v="6"/>
    <n v="1"/>
    <m/>
  </r>
  <r>
    <s v="MERCK"/>
    <s v="MK-3475-158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CNTO1959UCO3004"/>
    <x v="1"/>
    <s v="Brazil"/>
    <x v="2"/>
    <n v="40700"/>
    <s v="Revenues - Third Parties"/>
    <m/>
    <s v="Freight - Shipments"/>
    <n v="2026"/>
    <n v="6"/>
    <s v="USD"/>
    <n v="-2950.1418143999999"/>
    <m/>
    <n v="-2950.1418143999999"/>
    <x v="6"/>
    <n v="1"/>
    <m/>
  </r>
  <r>
    <s v="MERCK"/>
    <s v="MK-1242-036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70033093AFL3002"/>
    <x v="1"/>
    <s v="Brazil"/>
    <x v="2"/>
    <n v="40700"/>
    <s v="Revenues - Third Parties"/>
    <m/>
    <s v="Freight - Shipments"/>
    <n v="2026"/>
    <n v="6"/>
    <s v="USD"/>
    <n v="-31428.564348359985"/>
    <m/>
    <n v="-31428.564348359985"/>
    <x v="6"/>
    <n v="1"/>
    <m/>
  </r>
  <r>
    <s v="DEBIOPHARM"/>
    <s v="Debio 4326-301"/>
    <x v="56"/>
    <s v="Brazil"/>
    <x v="2"/>
    <n v="40700"/>
    <s v="Revenues - Third Parties"/>
    <m/>
    <s v="Freight - Shipments"/>
    <n v="2026"/>
    <n v="6"/>
    <s v="USD"/>
    <n v="-196.63300535999997"/>
    <m/>
    <n v="-196.63300535999997"/>
    <x v="6"/>
    <n v="1"/>
    <m/>
  </r>
  <r>
    <s v="MERCK"/>
    <s v="MK-1026-011"/>
    <x v="2"/>
    <s v="Brazil"/>
    <x v="2"/>
    <n v="40700"/>
    <s v="Revenues - Third Parties"/>
    <m/>
    <s v="Freight - Shipments"/>
    <n v="2026"/>
    <n v="6"/>
    <s v="USD"/>
    <n v="-99.019678919999976"/>
    <m/>
    <n v="-99.019678919999976"/>
    <x v="6"/>
    <n v="1"/>
    <m/>
  </r>
  <r>
    <s v="MERCK"/>
    <s v="MK-3475-06B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3463C00003"/>
    <x v="9"/>
    <s v="Brazil"/>
    <x v="2"/>
    <n v="40700"/>
    <s v="Revenues - Third Parties"/>
    <m/>
    <s v="Freight - Returns"/>
    <n v="2026"/>
    <n v="6"/>
    <s v="USD"/>
    <n v="-118.83796043999999"/>
    <m/>
    <n v="-118.83796043999999"/>
    <x v="6"/>
    <n v="1"/>
    <m/>
  </r>
  <r>
    <s v="ASTRAZENECA"/>
    <s v="D3463C00003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3463C00003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ELI LILLY"/>
    <s v="J2T-MC-KGBJ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PFIZER"/>
    <s v="C1091009 (CAM)"/>
    <x v="3"/>
    <s v="Brazil"/>
    <x v="2"/>
    <n v="40700"/>
    <s v="Revenues - Third Parties"/>
    <m/>
    <s v="Freight - Shipments"/>
    <n v="2026"/>
    <n v="6"/>
    <s v="USD"/>
    <n v="-1579.8723880799996"/>
    <m/>
    <n v="-1579.8723880799996"/>
    <x v="6"/>
    <n v="1"/>
    <m/>
  </r>
  <r>
    <s v="ELI LILLY"/>
    <s v="J2N-OX-JZNM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J2N-OX-JZNM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1I-MC-GZBJ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J1I-MC-GZBJ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3475-051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A-MC-GZGS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0616-015"/>
    <x v="2"/>
    <s v="Brazil"/>
    <x v="2"/>
    <n v="40700"/>
    <s v="Revenues - Third Parties"/>
    <m/>
    <s v="Freight - Shipments"/>
    <n v="2026"/>
    <n v="6"/>
    <s v="USD"/>
    <n v="-3898.7183309999987"/>
    <m/>
    <n v="-3898.7183309999987"/>
    <x v="6"/>
    <n v="1"/>
    <m/>
  </r>
  <r>
    <s v="ASTRAZENECA"/>
    <s v="D346BC00001"/>
    <x v="9"/>
    <s v="Brazil"/>
    <x v="2"/>
    <n v="40700"/>
    <s v="Revenues - Third Parties"/>
    <m/>
    <s v="Freight - Shipments"/>
    <n v="2026"/>
    <n v="6"/>
    <s v="USD"/>
    <n v="-8188.947083879998"/>
    <m/>
    <n v="-8188.947083879998"/>
    <x v="6"/>
    <n v="1"/>
    <m/>
  </r>
  <r>
    <s v="ASTRAZENECA"/>
    <s v="D346B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SGNDV-001"/>
    <x v="40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J2A-MC-GZGP"/>
    <x v="8"/>
    <s v="Brazil"/>
    <x v="2"/>
    <n v="40700"/>
    <s v="Revenues - Third Parties"/>
    <m/>
    <s v="Freight - Returns"/>
    <n v="2026"/>
    <n v="6"/>
    <s v="USD"/>
    <n v="-1297.6047458399999"/>
    <m/>
    <n v="-1297.6047458399999"/>
    <x v="6"/>
    <n v="1"/>
    <m/>
  </r>
  <r>
    <s v="ELI LILLY"/>
    <s v="J2A-MC-GZGP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4407564MMY3009"/>
    <x v="1"/>
    <s v="Brazil"/>
    <x v="2"/>
    <n v="40700"/>
    <s v="Revenues - Third Parties"/>
    <m/>
    <s v="Freight - Shipments"/>
    <n v="2026"/>
    <n v="6"/>
    <s v="USD"/>
    <n v="-22956.038516039996"/>
    <m/>
    <n v="-22956.038516039996"/>
    <x v="6"/>
    <n v="1"/>
    <m/>
  </r>
  <r>
    <s v="MERCK"/>
    <s v="MK-2870-004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CSL"/>
    <s v="CSL300_2301_ph3"/>
    <x v="57"/>
    <s v="Brazil"/>
    <x v="2"/>
    <n v="40700"/>
    <s v="Revenues - Third Parties"/>
    <m/>
    <s v="Freight - Shipments"/>
    <n v="2026"/>
    <n v="6"/>
    <s v="USD"/>
    <n v="-210.26380631999996"/>
    <m/>
    <n v="-210.26380631999996"/>
    <x v="6"/>
    <n v="1"/>
    <m/>
  </r>
  <r>
    <s v="ASTRAZENECA"/>
    <s v="D5989C00001"/>
    <x v="9"/>
    <s v="Brazil"/>
    <x v="2"/>
    <n v="40700"/>
    <s v="Revenues - Third Parties"/>
    <m/>
    <s v="Freight - Shipments"/>
    <n v="2026"/>
    <n v="6"/>
    <s v="USD"/>
    <n v="-1002.7293182399997"/>
    <m/>
    <n v="-1002.7293182399997"/>
    <x v="6"/>
    <n v="1"/>
    <m/>
  </r>
  <r>
    <s v="ASTRAZENECA"/>
    <s v="D5989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XL092-305"/>
    <x v="23"/>
    <s v="Brazil"/>
    <x v="2"/>
    <n v="40700"/>
    <s v="Revenues - Third Parties"/>
    <m/>
    <s v="Freight - Shipments"/>
    <n v="2026"/>
    <n v="6"/>
    <s v="USD"/>
    <n v="-1654.9158737999996"/>
    <m/>
    <n v="-1654.9158737999996"/>
    <x v="6"/>
    <n v="1"/>
    <m/>
  </r>
  <r>
    <s v="MERCK"/>
    <s v="V940-002"/>
    <x v="2"/>
    <s v="Brazil"/>
    <x v="2"/>
    <n v="40700"/>
    <s v="Revenues - Third Parties"/>
    <m/>
    <s v="Freight - Shipments"/>
    <n v="2026"/>
    <n v="6"/>
    <s v="USD"/>
    <n v="-1459.32469812"/>
    <m/>
    <n v="-1459.32469812"/>
    <x v="6"/>
    <n v="1"/>
    <m/>
  </r>
  <r>
    <s v="MERCK"/>
    <s v="MK-7240-001"/>
    <x v="2"/>
    <s v="Brazil"/>
    <x v="2"/>
    <n v="40700"/>
    <s v="Revenues - Third Parties"/>
    <m/>
    <s v="Freight - Shipments"/>
    <n v="2026"/>
    <n v="6"/>
    <s v="USD"/>
    <n v="-40.524352439999994"/>
    <m/>
    <n v="-40.524352439999994"/>
    <x v="6"/>
    <n v="1"/>
    <m/>
  </r>
  <r>
    <s v="ASTRAZENECA"/>
    <s v="D4325C00010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870-007"/>
    <x v="2"/>
    <s v="Brazil"/>
    <x v="2"/>
    <n v="40700"/>
    <s v="Revenues - Third Parties"/>
    <m/>
    <s v="Freight - Shipments"/>
    <n v="2026"/>
    <n v="6"/>
    <s v="USD"/>
    <n v="-631.95554015999983"/>
    <m/>
    <n v="-631.95554015999983"/>
    <x v="6"/>
    <n v="1"/>
    <m/>
  </r>
  <r>
    <s v="MERCK"/>
    <s v="MK-5684-004"/>
    <x v="2"/>
    <s v="Brazil"/>
    <x v="2"/>
    <n v="40700"/>
    <s v="Revenues - Third Parties"/>
    <m/>
    <s v="Freight - Shipments"/>
    <n v="2026"/>
    <n v="6"/>
    <s v="USD"/>
    <n v="-105.29064695999999"/>
    <m/>
    <n v="-105.29064695999999"/>
    <x v="6"/>
    <n v="1"/>
    <m/>
  </r>
  <r>
    <s v="OTH CUST"/>
    <s v="TAS6417-301"/>
    <x v="58"/>
    <s v="Brazil"/>
    <x v="2"/>
    <n v="40700"/>
    <s v="Revenues - Third Parties"/>
    <m/>
    <s v="Freight - Shipments"/>
    <n v="2026"/>
    <n v="6"/>
    <s v="USD"/>
    <n v="-28.562125199999997"/>
    <m/>
    <n v="-28.562125199999997"/>
    <x v="6"/>
    <n v="1"/>
    <m/>
  </r>
  <r>
    <s v="ELI LILLY"/>
    <s v="J3M-MC-JZQB"/>
    <x v="8"/>
    <s v="Brazil"/>
    <x v="2"/>
    <n v="40700"/>
    <s v="Revenues - Third Parties"/>
    <m/>
    <s v="Freight - Returns"/>
    <n v="2026"/>
    <n v="6"/>
    <s v="USD"/>
    <n v="-5075.1380599199983"/>
    <m/>
    <n v="-5075.1380599199983"/>
    <x v="6"/>
    <n v="1"/>
    <m/>
  </r>
  <r>
    <s v="ELI LILLY"/>
    <s v="J3M-MC-JZQB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9999-01A"/>
    <x v="2"/>
    <s v="Brazil"/>
    <x v="2"/>
    <n v="40700"/>
    <s v="Revenues - Third Parties"/>
    <m/>
    <s v="Freight - Shipments"/>
    <n v="2026"/>
    <n v="6"/>
    <s v="USD"/>
    <n v="-26.545490999999995"/>
    <m/>
    <n v="-26.545490999999995"/>
    <x v="6"/>
    <n v="1"/>
    <m/>
  </r>
  <r>
    <s v="J &amp; J"/>
    <s v="61186372NSC2007"/>
    <x v="1"/>
    <s v="Brazil"/>
    <x v="2"/>
    <n v="40700"/>
    <s v="Revenues - Third Parties"/>
    <m/>
    <s v="Freight - Shipments"/>
    <n v="2026"/>
    <n v="6"/>
    <s v="USD"/>
    <n v="-3763.3992364799988"/>
    <m/>
    <n v="-3763.3992364799988"/>
    <x v="6"/>
    <n v="1"/>
    <m/>
  </r>
  <r>
    <s v="ASTRAZENECA"/>
    <s v="D6972C00002"/>
    <x v="9"/>
    <s v="Brazil"/>
    <x v="2"/>
    <n v="40700"/>
    <s v="Revenues - Third Parties"/>
    <m/>
    <s v="Freight - Shipments"/>
    <n v="2026"/>
    <n v="6"/>
    <s v="USD"/>
    <n v="-1175.1062709599998"/>
    <m/>
    <n v="-1175.1062709599998"/>
    <x v="6"/>
    <n v="1"/>
    <m/>
  </r>
  <r>
    <s v="ASTRAZENECA"/>
    <s v="D6972C00002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DAIICHI"/>
    <s v="DS6000-109"/>
    <x v="39"/>
    <s v="Brazil"/>
    <x v="2"/>
    <n v="40700"/>
    <s v="Revenues - Third Parties"/>
    <m/>
    <s v="Freight - Shipments"/>
    <n v="2026"/>
    <n v="6"/>
    <s v="USD"/>
    <n v="-1988.9539847999995"/>
    <m/>
    <n v="-1988.9539847999995"/>
    <x v="6"/>
    <n v="1"/>
    <m/>
  </r>
  <r>
    <s v="MERCK"/>
    <s v="MK-5684-003"/>
    <x v="2"/>
    <s v="Brazil"/>
    <x v="2"/>
    <n v="40700"/>
    <s v="Revenues - Third Parties"/>
    <m/>
    <s v="Freight - Shipments"/>
    <n v="2026"/>
    <n v="6"/>
    <s v="USD"/>
    <n v="-127.77817607999995"/>
    <m/>
    <n v="-127.77817607999995"/>
    <x v="6"/>
    <n v="1"/>
    <m/>
  </r>
  <r>
    <s v="ELI LILLY"/>
    <s v="J1I-MC-GZBK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6972C00003"/>
    <x v="9"/>
    <s v="Brazil"/>
    <x v="2"/>
    <n v="40700"/>
    <s v="Revenues - Third Parties"/>
    <m/>
    <s v="Freight - Shipments"/>
    <n v="2026"/>
    <n v="6"/>
    <s v="USD"/>
    <n v="-1004.9905354799997"/>
    <m/>
    <n v="-1004.9905354799997"/>
    <x v="6"/>
    <n v="1"/>
    <m/>
  </r>
  <r>
    <s v="ASTRAZENECA"/>
    <s v="D6972C00003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BIO89-100-132"/>
    <x v="7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870-019"/>
    <x v="2"/>
    <s v="Brazil"/>
    <x v="2"/>
    <n v="40700"/>
    <s v="Revenues - Third Parties"/>
    <m/>
    <s v="Freight - Shipments"/>
    <n v="2026"/>
    <n v="6"/>
    <s v="USD"/>
    <n v="-1469.7865024799999"/>
    <m/>
    <n v="-1469.7865024799999"/>
    <x v="6"/>
    <n v="1"/>
    <m/>
  </r>
  <r>
    <s v="MERCK"/>
    <s v="MK-2870-015"/>
    <x v="2"/>
    <s v="Brazil"/>
    <x v="2"/>
    <n v="40700"/>
    <s v="Revenues - Third Parties"/>
    <m/>
    <s v="Freight - Shipments"/>
    <n v="2026"/>
    <n v="6"/>
    <s v="USD"/>
    <n v="-268.62743423999996"/>
    <m/>
    <n v="-268.62743423999996"/>
    <x v="6"/>
    <n v="1"/>
    <m/>
  </r>
  <r>
    <s v="J &amp; J"/>
    <s v="64407564MMY2006"/>
    <x v="1"/>
    <s v="Brazil"/>
    <x v="2"/>
    <n v="40700"/>
    <s v="Revenues - Third Parties"/>
    <m/>
    <s v="Freight - Shipments"/>
    <n v="2026"/>
    <n v="6"/>
    <s v="USD"/>
    <n v="-6422.175625079999"/>
    <m/>
    <n v="-6422.175625079999"/>
    <x v="6"/>
    <n v="1"/>
    <m/>
  </r>
  <r>
    <s v="J &amp; J"/>
    <s v="17000139BLC3004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3475-06D"/>
    <x v="2"/>
    <s v="Brazil"/>
    <x v="2"/>
    <n v="40700"/>
    <s v="Revenues - Third Parties"/>
    <m/>
    <s v="Freight - Shipments"/>
    <n v="2026"/>
    <n v="6"/>
    <s v="USD"/>
    <n v="-139.87915716000001"/>
    <m/>
    <n v="-139.87915716000001"/>
    <x v="6"/>
    <n v="1"/>
    <m/>
  </r>
  <r>
    <s v="MERCK"/>
    <s v="MK-2870-012"/>
    <x v="2"/>
    <s v="Brazil"/>
    <x v="2"/>
    <n v="40700"/>
    <s v="Revenues - Third Parties"/>
    <m/>
    <s v="Freight - Shipments"/>
    <n v="2026"/>
    <n v="6"/>
    <s v="USD"/>
    <n v="-603.18646007999985"/>
    <m/>
    <n v="-603.18646007999985"/>
    <x v="6"/>
    <n v="1"/>
    <m/>
  </r>
  <r>
    <s v="REGENERON"/>
    <s v="R3918-MG-2018"/>
    <x v="59"/>
    <s v="Brazil"/>
    <x v="2"/>
    <n v="40700"/>
    <s v="Revenues - Third Parties"/>
    <m/>
    <s v="Freight - Shipments"/>
    <n v="2026"/>
    <n v="6"/>
    <s v="USD"/>
    <n v="-197.89707635999997"/>
    <m/>
    <n v="-197.89707635999997"/>
    <x v="6"/>
    <n v="1"/>
    <m/>
  </r>
  <r>
    <s v="OTH CUST"/>
    <s v="GB002-3102"/>
    <x v="2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OTH CUST"/>
    <s v="GB002-3102"/>
    <x v="2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42756493BLC3004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1I-MC-GZQA"/>
    <x v="8"/>
    <s v="Brazil"/>
    <x v="2"/>
    <n v="40700"/>
    <s v="Revenues - Third Parties"/>
    <m/>
    <s v="Freight - Shipments"/>
    <n v="2026"/>
    <n v="6"/>
    <s v="USD"/>
    <n v="-351.77390903999992"/>
    <m/>
    <n v="-351.77390903999992"/>
    <x v="6"/>
    <n v="1"/>
    <m/>
  </r>
  <r>
    <s v="OTH CUST"/>
    <s v="KAR-033"/>
    <x v="35"/>
    <s v="Brazil"/>
    <x v="2"/>
    <n v="40900"/>
    <s v="Revenues- IC"/>
    <m/>
    <s v="Freight - Shipments"/>
    <n v="2026"/>
    <n v="6"/>
    <s v="USD"/>
    <n v="0"/>
    <m/>
    <n v="0"/>
    <x v="6"/>
    <n v="1"/>
    <m/>
  </r>
  <r>
    <s v="ELI LILLY"/>
    <s v="J1I-MC-GZBO"/>
    <x v="8"/>
    <s v="Brazil"/>
    <x v="2"/>
    <n v="40700"/>
    <s v="Revenues - Third Parties"/>
    <m/>
    <s v="Freight - Returns"/>
    <n v="2026"/>
    <n v="6"/>
    <s v="USD"/>
    <n v="-7961.1309167999971"/>
    <m/>
    <n v="-7961.1309167999971"/>
    <x v="6"/>
    <n v="1"/>
    <m/>
  </r>
  <r>
    <s v="ELI LILLY"/>
    <s v="J1I-MC-GZBO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3L-MC-EZEF"/>
    <x v="8"/>
    <s v="Brazil"/>
    <x v="2"/>
    <n v="40700"/>
    <s v="Revenues - Third Parties"/>
    <m/>
    <s v="Freight - Shipments"/>
    <n v="2026"/>
    <n v="6"/>
    <s v="USD"/>
    <n v="-5370.595548119999"/>
    <m/>
    <n v="-5370.595548119999"/>
    <x v="6"/>
    <n v="1"/>
    <m/>
  </r>
  <r>
    <s v="MERCK"/>
    <s v="MK-2870-023"/>
    <x v="2"/>
    <s v="Brazil"/>
    <x v="2"/>
    <n v="40700"/>
    <s v="Revenues - Third Parties"/>
    <m/>
    <s v="Freight - Shipments"/>
    <n v="2026"/>
    <n v="6"/>
    <s v="USD"/>
    <n v="-5080.7869874399994"/>
    <m/>
    <n v="-5080.7869874399994"/>
    <x v="6"/>
    <n v="1"/>
    <m/>
  </r>
  <r>
    <s v="MERCK"/>
    <s v="MK-3475-06C"/>
    <x v="2"/>
    <s v="Brazil"/>
    <x v="2"/>
    <n v="40700"/>
    <s v="Revenues - Third Parties"/>
    <m/>
    <s v="Freight - Shipments"/>
    <n v="2026"/>
    <n v="6"/>
    <s v="USD"/>
    <n v="-4823.6584837199989"/>
    <m/>
    <n v="-4823.6584837199989"/>
    <x v="6"/>
    <n v="1"/>
    <m/>
  </r>
  <r>
    <s v="MERCK"/>
    <s v="MK-1084-004"/>
    <x v="2"/>
    <s v="Brazil"/>
    <x v="2"/>
    <n v="40700"/>
    <s v="Revenues - Third Parties"/>
    <m/>
    <s v="Freight - Shipments"/>
    <n v="2026"/>
    <n v="6"/>
    <s v="USD"/>
    <n v="-2469.8548042799994"/>
    <m/>
    <n v="-2469.8548042799994"/>
    <x v="6"/>
    <n v="1"/>
    <m/>
  </r>
  <r>
    <s v="MERCK"/>
    <s v="MK-2870-010"/>
    <x v="2"/>
    <s v="Brazil"/>
    <x v="2"/>
    <n v="40700"/>
    <s v="Revenues - Third Parties"/>
    <m/>
    <s v="Freight - Shipments"/>
    <n v="2026"/>
    <n v="6"/>
    <s v="USD"/>
    <n v="-780.86663159999978"/>
    <m/>
    <n v="-780.86663159999978"/>
    <x v="6"/>
    <n v="1"/>
    <m/>
  </r>
  <r>
    <s v="MERCK"/>
    <s v="MK-7240-008"/>
    <x v="2"/>
    <s v="Brazil"/>
    <x v="2"/>
    <n v="40700"/>
    <s v="Revenues - Third Parties"/>
    <m/>
    <s v="Freight - Shipments"/>
    <n v="2026"/>
    <n v="6"/>
    <s v="USD"/>
    <n v="-68.059934399999989"/>
    <m/>
    <n v="-68.059934399999989"/>
    <x v="6"/>
    <n v="1"/>
    <m/>
  </r>
  <r>
    <s v="MERCK"/>
    <s v="MK-2870-020"/>
    <x v="2"/>
    <s v="Brazil"/>
    <x v="2"/>
    <n v="40700"/>
    <s v="Revenues - Third Parties"/>
    <m/>
    <s v="Freight - Shipments"/>
    <n v="2026"/>
    <n v="6"/>
    <s v="USD"/>
    <n v="-431.86309583999997"/>
    <m/>
    <n v="-431.86309583999997"/>
    <x v="6"/>
    <n v="1"/>
    <m/>
  </r>
  <r>
    <s v="J &amp; J"/>
    <s v="70033093ACS3003 Returns and Destruction"/>
    <x v="1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J &amp; J"/>
    <s v="70033093STR3001 Returns and Destruction"/>
    <x v="1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J &amp; J"/>
    <s v="CNTO1959ISD3001"/>
    <x v="1"/>
    <s v="Brazil"/>
    <x v="2"/>
    <n v="40700"/>
    <s v="Revenues - Third Parties"/>
    <m/>
    <s v="Freight - Shipments"/>
    <n v="2026"/>
    <n v="6"/>
    <s v="USD"/>
    <n v="-168.53417687999996"/>
    <m/>
    <n v="-168.53417687999996"/>
    <x v="6"/>
    <n v="1"/>
    <m/>
  </r>
  <r>
    <s v="MERCK"/>
    <s v="V940-009"/>
    <x v="2"/>
    <s v="Brazil"/>
    <x v="2"/>
    <n v="40700"/>
    <s v="Revenues - Third Parties"/>
    <m/>
    <s v="Freight - Shipments"/>
    <n v="2026"/>
    <n v="6"/>
    <s v="USD"/>
    <n v="-8836.6699989599983"/>
    <m/>
    <n v="-8836.6699989599983"/>
    <x v="6"/>
    <n v="1"/>
    <m/>
  </r>
  <r>
    <s v="MERCK"/>
    <s v="V940-009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J &amp; J"/>
    <s v="42847922MDD3003"/>
    <x v="1"/>
    <s v="Brazil"/>
    <x v="2"/>
    <n v="40700"/>
    <s v="Revenues - Third Parties"/>
    <m/>
    <s v="Freight - Shipments"/>
    <n v="2026"/>
    <n v="6"/>
    <s v="USD"/>
    <n v="-734.49580379999975"/>
    <m/>
    <n v="-734.49580379999975"/>
    <x v="6"/>
    <n v="1"/>
    <m/>
  </r>
  <r>
    <s v="J &amp; J"/>
    <s v="75276617ALE1001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TMC207LEP3001"/>
    <x v="1"/>
    <s v="Brazil"/>
    <x v="2"/>
    <n v="40700"/>
    <s v="Revenues - Third Parties"/>
    <m/>
    <s v="Freight - Shipments"/>
    <n v="2026"/>
    <n v="6"/>
    <s v="USD"/>
    <n v="-678.33695088000002"/>
    <m/>
    <n v="-678.33695088000002"/>
    <x v="6"/>
    <n v="1"/>
    <m/>
  </r>
  <r>
    <s v="J &amp; J"/>
    <s v="70033093AFL3002 Returns and Destruction"/>
    <x v="1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TAKEDA"/>
    <s v="TAK-279-PsA-3002"/>
    <x v="20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1084-007"/>
    <x v="2"/>
    <s v="Brazil"/>
    <x v="2"/>
    <n v="40700"/>
    <s v="Revenues - Third Parties"/>
    <m/>
    <s v="Freight - Shipments"/>
    <n v="2026"/>
    <n v="6"/>
    <s v="USD"/>
    <n v="-66.825260399999976"/>
    <m/>
    <n v="-66.825260399999976"/>
    <x v="6"/>
    <n v="1"/>
    <m/>
  </r>
  <r>
    <s v="J &amp; J"/>
    <s v="90301900NSC2001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5241C00006"/>
    <x v="9"/>
    <s v="Brazil"/>
    <x v="2"/>
    <n v="40700"/>
    <s v="Revenues - Third Parties"/>
    <m/>
    <s v="Freight - Shipments"/>
    <n v="2026"/>
    <n v="6"/>
    <s v="USD"/>
    <n v="-1752.4539439199998"/>
    <m/>
    <n v="-1752.4539439199998"/>
    <x v="6"/>
    <n v="1"/>
    <m/>
  </r>
  <r>
    <s v="ASTRAZENECA"/>
    <s v="D5241C00006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DAIICHI"/>
    <s v="DS8201-724 (DG-05)"/>
    <x v="39"/>
    <s v="Brazil"/>
    <x v="2"/>
    <n v="40700"/>
    <s v="Revenues - Third Parties"/>
    <m/>
    <s v="Freight - Shipments"/>
    <n v="2026"/>
    <n v="6"/>
    <s v="USD"/>
    <n v="-3015.5524911599996"/>
    <m/>
    <n v="-3015.5524911599996"/>
    <x v="6"/>
    <n v="1"/>
    <m/>
  </r>
  <r>
    <s v="REGENERON"/>
    <s v="R2810-ONC-2268"/>
    <x v="59"/>
    <s v="Brazil"/>
    <x v="2"/>
    <n v="40700"/>
    <s v="Revenues - Third Parties"/>
    <m/>
    <s v="Freight - Shipments"/>
    <n v="2026"/>
    <n v="6"/>
    <s v="USD"/>
    <n v="-137.13700499999999"/>
    <m/>
    <n v="-137.13700499999999"/>
    <x v="6"/>
    <n v="1"/>
    <m/>
  </r>
  <r>
    <s v="OTH CUST"/>
    <s v="LP352-302 (CAM)"/>
    <x v="60"/>
    <s v="Brazil"/>
    <x v="2"/>
    <n v="40700"/>
    <s v="Revenues - Third Parties"/>
    <m/>
    <s v="Freight - Shipments"/>
    <n v="2026"/>
    <n v="6"/>
    <s v="USD"/>
    <n v="-26.393802479999994"/>
    <m/>
    <n v="-26.393802479999994"/>
    <x v="6"/>
    <n v="1"/>
    <m/>
  </r>
  <r>
    <s v="J &amp; J"/>
    <s v="61186372COR3001"/>
    <x v="1"/>
    <s v="Brazil"/>
    <x v="2"/>
    <n v="40700"/>
    <s v="Revenues - Third Parties"/>
    <m/>
    <s v="Freight - Shipments"/>
    <n v="2026"/>
    <n v="6"/>
    <s v="USD"/>
    <n v="-213.17998871999995"/>
    <m/>
    <n v="-213.17998871999995"/>
    <x v="6"/>
    <n v="1"/>
    <m/>
  </r>
  <r>
    <s v="ASTRAZENECA"/>
    <s v="D9181C00002"/>
    <x v="9"/>
    <s v="Brazil"/>
    <x v="2"/>
    <n v="40700"/>
    <s v="Revenues - Third Parties"/>
    <m/>
    <s v="Freight - Shipments"/>
    <n v="2026"/>
    <n v="6"/>
    <s v="USD"/>
    <n v="-1390.0606625999999"/>
    <m/>
    <n v="-1390.0606625999999"/>
    <x v="6"/>
    <n v="1"/>
    <m/>
  </r>
  <r>
    <s v="ASTRAZENECA"/>
    <s v="D9181C00002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J &amp; J"/>
    <s v="80202135SJS3001"/>
    <x v="1"/>
    <s v="Brazil"/>
    <x v="2"/>
    <n v="40700"/>
    <s v="Revenues - Third Parties"/>
    <m/>
    <s v="Freight - Shipments"/>
    <n v="2026"/>
    <n v="6"/>
    <s v="USD"/>
    <n v="-3423.6463486799994"/>
    <m/>
    <n v="-3423.6463486799994"/>
    <x v="6"/>
    <n v="1"/>
    <m/>
  </r>
  <r>
    <s v="J &amp; J"/>
    <s v="61186372COR3002"/>
    <x v="1"/>
    <s v="Brazil"/>
    <x v="2"/>
    <n v="40700"/>
    <s v="Revenues - Third Parties"/>
    <m/>
    <s v="Freight - Shipments"/>
    <n v="2026"/>
    <n v="6"/>
    <s v="USD"/>
    <n v="-632.34710819999987"/>
    <m/>
    <n v="-632.34710819999987"/>
    <x v="6"/>
    <n v="1"/>
    <m/>
  </r>
  <r>
    <s v="MERCK"/>
    <s v="MK-2400-01A"/>
    <x v="2"/>
    <s v="Brazil"/>
    <x v="2"/>
    <n v="40700"/>
    <s v="Revenues - Third Parties"/>
    <m/>
    <s v="Freight - Shipments"/>
    <n v="2026"/>
    <n v="6"/>
    <s v="USD"/>
    <n v="-2112.3284902799996"/>
    <m/>
    <n v="-2112.3284902799996"/>
    <x v="6"/>
    <n v="1"/>
    <m/>
  </r>
  <r>
    <s v="J &amp; J"/>
    <s v="77242113PSA3002"/>
    <x v="1"/>
    <s v="Brazil"/>
    <x v="2"/>
    <n v="40700"/>
    <s v="Revenues - Third Parties"/>
    <m/>
    <s v="Freight - Shipments"/>
    <n v="2026"/>
    <n v="6"/>
    <s v="USD"/>
    <n v="-40.457327279999994"/>
    <m/>
    <n v="-40.457327279999994"/>
    <x v="6"/>
    <n v="1"/>
    <m/>
  </r>
  <r>
    <s v="ASTRAZENECA"/>
    <s v="D6973C00001"/>
    <x v="9"/>
    <s v="Brazil"/>
    <x v="2"/>
    <n v="40700"/>
    <s v="Revenues - Third Parties"/>
    <m/>
    <s v="Freight - Shipments"/>
    <n v="2026"/>
    <n v="6"/>
    <s v="USD"/>
    <n v="-11378.503945679997"/>
    <m/>
    <n v="-11378.503945679997"/>
    <x v="6"/>
    <n v="1"/>
    <m/>
  </r>
  <r>
    <s v="ASTRAZENECA"/>
    <s v="D6973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LP352-301 (CAM)"/>
    <x v="60"/>
    <s v="Brazil"/>
    <x v="2"/>
    <n v="40700"/>
    <s v="Revenues - Third Parties"/>
    <m/>
    <s v="Freight - Shipments"/>
    <n v="2026"/>
    <n v="6"/>
    <s v="USD"/>
    <n v="-64.895641319999996"/>
    <m/>
    <n v="-64.895641319999996"/>
    <x v="6"/>
    <n v="1"/>
    <m/>
  </r>
  <r>
    <s v="MERCK"/>
    <s v="MK-2870-011"/>
    <x v="2"/>
    <s v="Brazil"/>
    <x v="2"/>
    <n v="40700"/>
    <s v="Revenues - Third Parties"/>
    <m/>
    <s v="Freight - Shipments"/>
    <n v="2026"/>
    <n v="6"/>
    <s v="USD"/>
    <n v="-538.67062799999985"/>
    <m/>
    <n v="-538.67062799999985"/>
    <x v="6"/>
    <n v="1"/>
    <m/>
  </r>
  <r>
    <s v="MERCK"/>
    <s v="V940-011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TAK-611-PTA"/>
    <x v="35"/>
    <s v="Brazil"/>
    <x v="2"/>
    <n v="40900"/>
    <s v="Revenues- IC"/>
    <m/>
    <s v="Freight - Shipments"/>
    <n v="2026"/>
    <n v="6"/>
    <s v="USD"/>
    <n v="0"/>
    <m/>
    <n v="0"/>
    <x v="6"/>
    <n v="1"/>
    <m/>
  </r>
  <r>
    <s v="OTH CUST"/>
    <s v="LP352-303 (CAM)"/>
    <x v="60"/>
    <s v="Brazil"/>
    <x v="2"/>
    <n v="40700"/>
    <s v="Revenues - Third Parties"/>
    <m/>
    <s v="Freight - Shipments"/>
    <n v="2026"/>
    <n v="6"/>
    <s v="USD"/>
    <n v="-74.907083639999982"/>
    <m/>
    <n v="-74.907083639999982"/>
    <x v="6"/>
    <n v="1"/>
    <m/>
  </r>
  <r>
    <s v="ELI LILLY"/>
    <s v="I6T-MC-AMAY"/>
    <x v="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870-022"/>
    <x v="2"/>
    <s v="Brazil"/>
    <x v="2"/>
    <n v="40700"/>
    <s v="Revenues - Third Parties"/>
    <m/>
    <s v="Freight - Shipments"/>
    <n v="2026"/>
    <n v="6"/>
    <s v="USD"/>
    <n v="-424.92893147999996"/>
    <m/>
    <n v="-424.92893147999996"/>
    <x v="6"/>
    <n v="1"/>
    <m/>
  </r>
  <r>
    <s v="MERCK"/>
    <s v="MK-5684-015"/>
    <x v="2"/>
    <s v="Brazil"/>
    <x v="2"/>
    <n v="40700"/>
    <s v="Revenues - Third Parties"/>
    <m/>
    <s v="Freight - Shipments"/>
    <n v="2026"/>
    <n v="6"/>
    <s v="USD"/>
    <n v="-56.539838039999985"/>
    <m/>
    <n v="-56.539838039999985"/>
    <x v="6"/>
    <n v="1"/>
    <m/>
  </r>
  <r>
    <s v="MERCK"/>
    <s v="MK-1084-012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5P-MC-GZ01"/>
    <x v="8"/>
    <s v="Brazil"/>
    <x v="2"/>
    <n v="40700"/>
    <s v="Revenues - Third Parties"/>
    <m/>
    <s v="Freight - Shipments"/>
    <n v="2026"/>
    <n v="6"/>
    <s v="USD"/>
    <n v="-212.03232983999996"/>
    <m/>
    <n v="-212.03232983999996"/>
    <x v="6"/>
    <n v="1"/>
    <m/>
  </r>
  <r>
    <s v="MERCK"/>
    <s v="MK-2400-001"/>
    <x v="2"/>
    <s v="Brazil"/>
    <x v="2"/>
    <n v="40700"/>
    <s v="Revenues - Third Parties"/>
    <m/>
    <s v="Freight - Shipments"/>
    <n v="2026"/>
    <n v="6"/>
    <s v="USD"/>
    <n v="-646.60935671999994"/>
    <m/>
    <n v="-646.60935671999994"/>
    <x v="6"/>
    <n v="1"/>
    <m/>
  </r>
  <r>
    <s v="MERCK"/>
    <s v="MK-2870-033"/>
    <x v="2"/>
    <s v="Brazil"/>
    <x v="2"/>
    <n v="40700"/>
    <s v="Revenues - Third Parties"/>
    <m/>
    <s v="Freight - Shipments"/>
    <n v="2026"/>
    <n v="6"/>
    <s v="USD"/>
    <n v="-14357.432478359999"/>
    <m/>
    <n v="-14357.432478359999"/>
    <x v="6"/>
    <n v="1"/>
    <m/>
  </r>
  <r>
    <s v="ALNYLAM"/>
    <s v="ALN-AGT01-008"/>
    <x v="45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870-031"/>
    <x v="2"/>
    <s v="Brazil"/>
    <x v="2"/>
    <n v="40700"/>
    <s v="Revenues - Third Parties"/>
    <m/>
    <s v="Freight - Shipments"/>
    <n v="2026"/>
    <n v="6"/>
    <s v="USD"/>
    <n v="-261.83437547999995"/>
    <m/>
    <n v="-261.83437547999995"/>
    <x v="6"/>
    <n v="1"/>
    <m/>
  </r>
  <r>
    <s v="DAIICHI"/>
    <s v="DS8201-793"/>
    <x v="39"/>
    <s v="Brazil"/>
    <x v="2"/>
    <n v="40700"/>
    <s v="Revenues - Third Parties"/>
    <m/>
    <s v="Freight - Shipments"/>
    <n v="2026"/>
    <n v="6"/>
    <s v="USD"/>
    <n v="-7072.3267323599985"/>
    <m/>
    <n v="-7072.3267323599985"/>
    <x v="6"/>
    <n v="1"/>
    <m/>
  </r>
  <r>
    <s v="ELI LILLY"/>
    <s v="J3M-MC-JZQH"/>
    <x v="8"/>
    <s v="Brazil"/>
    <x v="2"/>
    <n v="40700"/>
    <s v="Revenues - Third Parties"/>
    <m/>
    <s v="Freight - Shipments"/>
    <n v="2026"/>
    <n v="6"/>
    <s v="USD"/>
    <n v="-706.71446291999996"/>
    <m/>
    <n v="-706.71446291999996"/>
    <x v="6"/>
    <n v="1"/>
    <m/>
  </r>
  <r>
    <s v="J &amp; J"/>
    <s v="75276617AML3001"/>
    <x v="1"/>
    <s v="Brazil"/>
    <x v="2"/>
    <n v="40700"/>
    <s v="Revenues - Third Parties"/>
    <m/>
    <s v="Freight - Shipments"/>
    <n v="2026"/>
    <n v="6"/>
    <s v="USD"/>
    <n v="-277.04438327999998"/>
    <m/>
    <n v="-277.04438327999998"/>
    <x v="6"/>
    <n v="1"/>
    <m/>
  </r>
  <r>
    <s v="MERCK"/>
    <s v="MK-2870-032"/>
    <x v="2"/>
    <s v="Brazil"/>
    <x v="2"/>
    <n v="40700"/>
    <s v="Revenues - Third Parties"/>
    <m/>
    <s v="Freight - Shipments"/>
    <n v="2026"/>
    <n v="6"/>
    <s v="USD"/>
    <n v="-26188.650224039993"/>
    <m/>
    <n v="-26188.650224039993"/>
    <x v="6"/>
    <n v="1"/>
    <m/>
  </r>
  <r>
    <s v="OTH CUST"/>
    <s v="AT-1501-K209"/>
    <x v="7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54767414MMY3030"/>
    <x v="1"/>
    <s v="Brazil"/>
    <x v="2"/>
    <n v="40700"/>
    <s v="Revenues - Third Parties"/>
    <m/>
    <s v="Freight - Shipments"/>
    <n v="2026"/>
    <n v="6"/>
    <s v="USD"/>
    <n v="-2479.2653719199998"/>
    <m/>
    <n v="-2479.2653719199998"/>
    <x v="6"/>
    <n v="1"/>
    <m/>
  </r>
  <r>
    <s v="MERCK"/>
    <s v="MK-1022-016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I8F-MC-GPJA"/>
    <x v="8"/>
    <s v="Brazil"/>
    <x v="2"/>
    <n v="40700"/>
    <s v="Revenues - Third Parties"/>
    <m/>
    <s v="Freight - Shipments"/>
    <n v="2026"/>
    <n v="6"/>
    <s v="USD"/>
    <n v="-1535.2324556399994"/>
    <m/>
    <n v="-1535.2324556399994"/>
    <x v="6"/>
    <n v="1"/>
    <m/>
  </r>
  <r>
    <s v="ELI LILLY"/>
    <s v="I8F-MC-GPJD"/>
    <x v="8"/>
    <s v="Brazil"/>
    <x v="2"/>
    <n v="40700"/>
    <s v="Revenues - Third Parties"/>
    <m/>
    <s v="Freight - Shipments"/>
    <n v="2026"/>
    <n v="6"/>
    <s v="USD"/>
    <n v="-313.13566811999993"/>
    <m/>
    <n v="-313.13566811999993"/>
    <x v="6"/>
    <n v="1"/>
    <m/>
  </r>
  <r>
    <s v="OTH CUST"/>
    <s v="STAR-0215-302"/>
    <x v="53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A011-12 (MK-7962-004)"/>
    <x v="2"/>
    <s v="Brazil"/>
    <x v="2"/>
    <n v="40700"/>
    <s v="Revenues - Third Parties"/>
    <m/>
    <s v="Freight - Shipments"/>
    <n v="2026"/>
    <n v="6"/>
    <s v="USD"/>
    <n v="-11891.052399479997"/>
    <m/>
    <n v="-11891.052399479997"/>
    <x v="6"/>
    <n v="1"/>
    <m/>
  </r>
  <r>
    <s v="PFIZER"/>
    <s v="C2321008"/>
    <x v="3"/>
    <s v="Brazil"/>
    <x v="2"/>
    <n v="40700"/>
    <s v="Revenues - Third Parties"/>
    <m/>
    <s v="Freight - Shipments"/>
    <n v="2026"/>
    <n v="6"/>
    <s v="USD"/>
    <n v="-20640.385087320003"/>
    <m/>
    <n v="-20640.385087320003"/>
    <x v="6"/>
    <n v="1"/>
    <m/>
  </r>
  <r>
    <s v="IQVIA"/>
    <s v="20220196 Ancillaries"/>
    <x v="18"/>
    <s v="Brazil"/>
    <x v="2"/>
    <n v="40700"/>
    <s v="Revenues - Third Parties"/>
    <m/>
    <s v="Freight - Shipments"/>
    <n v="2026"/>
    <n v="6"/>
    <s v="USD"/>
    <n v="-769.85921891999999"/>
    <m/>
    <n v="-769.85921891999999"/>
    <x v="6"/>
    <n v="1"/>
    <m/>
  </r>
  <r>
    <s v="IQVIA"/>
    <s v="20230227 Ancillaries"/>
    <x v="18"/>
    <s v="Brazil"/>
    <x v="2"/>
    <n v="40700"/>
    <s v="Revenues - Third Parties"/>
    <m/>
    <s v="Freight - Shipments"/>
    <n v="2026"/>
    <n v="6"/>
    <s v="USD"/>
    <n v="-16.328269679999998"/>
    <m/>
    <n v="-16.328269679999998"/>
    <x v="6"/>
    <n v="1"/>
    <m/>
  </r>
  <r>
    <s v="MERCK"/>
    <s v="MK-6482-033"/>
    <x v="2"/>
    <s v="Brazil"/>
    <x v="2"/>
    <n v="40700"/>
    <s v="Revenues - Third Parties"/>
    <m/>
    <s v="Freight - Shipments"/>
    <n v="2026"/>
    <n v="6"/>
    <s v="USD"/>
    <n v="-3086.8896031199997"/>
    <m/>
    <n v="-3086.8896031199997"/>
    <x v="6"/>
    <n v="1"/>
    <m/>
  </r>
  <r>
    <s v="J &amp; J"/>
    <s v="78278343PCR3001"/>
    <x v="1"/>
    <s v="Brazil"/>
    <x v="2"/>
    <n v="40700"/>
    <s v="Revenues - Third Parties"/>
    <m/>
    <s v="Freight - Shipments"/>
    <n v="2026"/>
    <n v="6"/>
    <s v="USD"/>
    <n v="-40.103387400000003"/>
    <m/>
    <n v="-40.103387400000003"/>
    <x v="6"/>
    <n v="1"/>
    <m/>
  </r>
  <r>
    <s v="J &amp; J"/>
    <s v="42756493BLC3005"/>
    <x v="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8527-011"/>
    <x v="2"/>
    <s v="Brazil"/>
    <x v="2"/>
    <n v="40700"/>
    <s v="Revenues - Third Parties"/>
    <m/>
    <s v="Freight - Shipments"/>
    <n v="2026"/>
    <n v="6"/>
    <s v="USD"/>
    <n v="-1774.8415232399998"/>
    <m/>
    <n v="-1774.8415232399998"/>
    <x v="6"/>
    <n v="1"/>
    <m/>
  </r>
  <r>
    <s v="J &amp; J"/>
    <s v="54135419SUI3003"/>
    <x v="1"/>
    <s v="Brazil"/>
    <x v="2"/>
    <n v="40700"/>
    <s v="Revenues - Third Parties"/>
    <m/>
    <s v="Freight - Shipments"/>
    <n v="2026"/>
    <n v="6"/>
    <s v="USD"/>
    <n v="-2337.9692793599997"/>
    <m/>
    <n v="-2337.9692793599997"/>
    <x v="6"/>
    <n v="1"/>
    <m/>
  </r>
  <r>
    <s v="PFIZER"/>
    <s v="C4921003"/>
    <x v="3"/>
    <s v="Brazil"/>
    <x v="2"/>
    <n v="40700"/>
    <s v="Revenues - Third Parties"/>
    <m/>
    <s v="Freight - Shipments"/>
    <n v="2026"/>
    <n v="6"/>
    <s v="USD"/>
    <n v="-91.334127239999972"/>
    <m/>
    <n v="-91.334127239999972"/>
    <x v="6"/>
    <n v="1"/>
    <m/>
  </r>
  <r>
    <s v="PFIZER"/>
    <s v="C5731006"/>
    <x v="3"/>
    <s v="Brazil"/>
    <x v="2"/>
    <n v="40700"/>
    <s v="Revenues - Third Parties"/>
    <m/>
    <s v="Freight - Shipments"/>
    <n v="2026"/>
    <n v="6"/>
    <s v="USD"/>
    <n v="-784.89754823999988"/>
    <m/>
    <n v="-784.89754823999988"/>
    <x v="6"/>
    <n v="1"/>
    <m/>
  </r>
  <r>
    <s v="ASTRAZENECA"/>
    <s v="D9180C00008 Post Trial"/>
    <x v="9"/>
    <s v="Brazil"/>
    <x v="2"/>
    <n v="40700"/>
    <s v="Revenues - Third Parties"/>
    <m/>
    <s v="Freight - Shipments"/>
    <n v="2026"/>
    <n v="6"/>
    <s v="USD"/>
    <n v="-51.965664839999995"/>
    <m/>
    <n v="-51.965664839999995"/>
    <x v="6"/>
    <n v="1"/>
    <m/>
  </r>
  <r>
    <s v="ASTRAZENECA"/>
    <s v="D9180C00008 Post Trial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REGENERON"/>
    <s v="R3918-PNH-2021"/>
    <x v="5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J &amp; J"/>
    <s v="61186372HNC3001"/>
    <x v="1"/>
    <s v="Brazil"/>
    <x v="2"/>
    <n v="40700"/>
    <s v="Revenues - Third Parties"/>
    <m/>
    <s v="Freight - Shipments"/>
    <n v="2026"/>
    <n v="6"/>
    <s v="USD"/>
    <n v="-11366.424130439998"/>
    <m/>
    <n v="-11366.424130439998"/>
    <x v="6"/>
    <n v="1"/>
    <m/>
  </r>
  <r>
    <s v="MERCK"/>
    <s v="MK-7240-013"/>
    <x v="2"/>
    <s v="Brazil"/>
    <x v="2"/>
    <n v="40700"/>
    <s v="Revenues - Third Parties"/>
    <m/>
    <s v="Freight - Shipments"/>
    <n v="2026"/>
    <n v="6"/>
    <s v="USD"/>
    <n v="-68.664336719999994"/>
    <m/>
    <n v="-68.664336719999994"/>
    <x v="6"/>
    <n v="1"/>
    <m/>
  </r>
  <r>
    <s v="ELI LILLY"/>
    <s v="J2S-MC-GZMR"/>
    <x v="8"/>
    <s v="Brazil"/>
    <x v="2"/>
    <n v="40700"/>
    <s v="Revenues - Third Parties"/>
    <m/>
    <s v="Freight - Shipments"/>
    <n v="2026"/>
    <n v="6"/>
    <s v="USD"/>
    <n v="-145.44812483999996"/>
    <m/>
    <n v="-145.44812483999996"/>
    <x v="6"/>
    <n v="1"/>
    <m/>
  </r>
  <r>
    <s v="MERCK"/>
    <s v="MK-7962-038"/>
    <x v="2"/>
    <s v="Brazil"/>
    <x v="2"/>
    <n v="40700"/>
    <s v="Revenues - Third Parties"/>
    <m/>
    <s v="Freight - Shipments"/>
    <n v="2026"/>
    <n v="6"/>
    <s v="USD"/>
    <n v="-3857.0851237199995"/>
    <m/>
    <n v="-3857.0851237199995"/>
    <x v="6"/>
    <n v="1"/>
    <m/>
  </r>
  <r>
    <s v="MERCK"/>
    <s v="MK-7962-038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J &amp; J"/>
    <s v="77242113UCO3001"/>
    <x v="1"/>
    <s v="Brazil"/>
    <x v="2"/>
    <n v="40700"/>
    <s v="Revenues - Third Parties"/>
    <m/>
    <s v="Freight - Shipments"/>
    <n v="2026"/>
    <n v="6"/>
    <s v="USD"/>
    <n v="-2077.4648241599994"/>
    <m/>
    <n v="-2077.4648241599994"/>
    <x v="6"/>
    <n v="1"/>
    <m/>
  </r>
  <r>
    <s v="J &amp; J"/>
    <s v="77242113CRD3001"/>
    <x v="1"/>
    <s v="Brazil"/>
    <x v="2"/>
    <n v="40700"/>
    <s v="Revenues - Third Parties"/>
    <m/>
    <s v="Freight - Shipments"/>
    <n v="2026"/>
    <n v="6"/>
    <s v="USD"/>
    <n v="-1395.2756904"/>
    <m/>
    <n v="-1395.2756904"/>
    <x v="6"/>
    <n v="1"/>
    <m/>
  </r>
  <r>
    <s v="MERCK"/>
    <s v="MK-2870-021"/>
    <x v="2"/>
    <s v="Brazil"/>
    <x v="2"/>
    <n v="40700"/>
    <s v="Revenues - Third Parties"/>
    <m/>
    <s v="Freight - Shipments"/>
    <n v="2026"/>
    <n v="6"/>
    <s v="USD"/>
    <n v="-755.40647783999987"/>
    <m/>
    <n v="-755.40647783999987"/>
    <x v="6"/>
    <n v="1"/>
    <m/>
  </r>
  <r>
    <s v="MERCK"/>
    <s v="MK-0616-037"/>
    <x v="2"/>
    <s v="Brazil"/>
    <x v="2"/>
    <n v="40700"/>
    <s v="Revenues - Third Parties"/>
    <m/>
    <s v="Freight - Shipments"/>
    <n v="2026"/>
    <n v="6"/>
    <s v="USD"/>
    <n v="-342.21988403999995"/>
    <m/>
    <n v="-342.21988403999995"/>
    <x v="6"/>
    <n v="1"/>
    <m/>
  </r>
  <r>
    <s v="MERCK"/>
    <s v="MK-2870-036"/>
    <x v="2"/>
    <s v="Brazil"/>
    <x v="2"/>
    <n v="40700"/>
    <s v="Revenues - Third Parties"/>
    <m/>
    <s v="Freight - Shipments"/>
    <n v="2026"/>
    <n v="6"/>
    <s v="USD"/>
    <n v="-8435.4715017599974"/>
    <m/>
    <n v="-8435.4715017599974"/>
    <x v="6"/>
    <n v="1"/>
    <m/>
  </r>
  <r>
    <s v="J &amp; J"/>
    <s v="78278343PCR3003"/>
    <x v="1"/>
    <s v="Brazil"/>
    <x v="2"/>
    <n v="40700"/>
    <s v="Revenues - Third Parties"/>
    <m/>
    <s v="Freight - Shipments"/>
    <n v="2026"/>
    <n v="6"/>
    <s v="USD"/>
    <n v="-6.0581337599999978"/>
    <m/>
    <n v="-6.0581337599999978"/>
    <x v="6"/>
    <n v="1"/>
    <m/>
  </r>
  <r>
    <s v="ELI LILLY"/>
    <s v="J2T-MC-KGCE"/>
    <x v="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ELI LILLY"/>
    <s v="J2O-MC-EKBG"/>
    <x v="8"/>
    <s v="Brazil"/>
    <x v="2"/>
    <n v="40700"/>
    <s v="Revenues - Third Parties"/>
    <m/>
    <s v="Freight - Shipments"/>
    <n v="2026"/>
    <n v="6"/>
    <s v="USD"/>
    <n v="-8511.1511385599988"/>
    <m/>
    <n v="-8511.1511385599988"/>
    <x v="6"/>
    <n v="1"/>
    <m/>
  </r>
  <r>
    <s v="ELI LILLY"/>
    <s v="J6E-MC-KWAN"/>
    <x v="8"/>
    <s v="Brazil"/>
    <x v="2"/>
    <n v="40700"/>
    <s v="Revenues - Third Parties"/>
    <m/>
    <s v="Freight - Shipments"/>
    <n v="2026"/>
    <n v="6"/>
    <s v="USD"/>
    <n v="-882.10637195999993"/>
    <m/>
    <n v="-882.10637195999993"/>
    <x v="6"/>
    <n v="1"/>
    <m/>
  </r>
  <r>
    <s v="ELI LILLY"/>
    <s v="I6T-MC-AMCD"/>
    <x v="8"/>
    <s v="Brazil"/>
    <x v="2"/>
    <n v="40700"/>
    <s v="Revenues - Third Parties"/>
    <m/>
    <s v="Freight - Shipments"/>
    <n v="2026"/>
    <n v="6"/>
    <s v="USD"/>
    <n v="-400.65288887999998"/>
    <m/>
    <n v="-400.65288887999998"/>
    <x v="6"/>
    <n v="1"/>
    <m/>
  </r>
  <r>
    <s v="ELI LILLY"/>
    <s v="I6T-MC-AMCE"/>
    <x v="8"/>
    <s v="Brazil"/>
    <x v="2"/>
    <n v="40700"/>
    <s v="Revenues - Third Parties"/>
    <m/>
    <s v="Freight - Shipments"/>
    <n v="2026"/>
    <n v="6"/>
    <s v="USD"/>
    <n v="-653.6975613599999"/>
    <m/>
    <n v="-653.6975613599999"/>
    <x v="6"/>
    <n v="1"/>
    <m/>
  </r>
  <r>
    <s v="ELI LILLY"/>
    <s v="J2S-MC-GZMH"/>
    <x v="8"/>
    <s v="Brazil"/>
    <x v="2"/>
    <n v="40700"/>
    <s v="Revenues - Third Parties"/>
    <m/>
    <s v="Freight - Shipments"/>
    <n v="2026"/>
    <n v="6"/>
    <s v="USD"/>
    <n v="-397.80137987999996"/>
    <m/>
    <n v="-397.80137987999996"/>
    <x v="6"/>
    <n v="1"/>
    <m/>
  </r>
  <r>
    <s v="MERCK"/>
    <s v="MK-3475-01F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J2A-MC-GZPW"/>
    <x v="8"/>
    <s v="Brazil"/>
    <x v="2"/>
    <n v="40700"/>
    <s v="Revenues - Third Parties"/>
    <m/>
    <s v="Freight - Shipments"/>
    <n v="2026"/>
    <n v="6"/>
    <s v="USD"/>
    <n v="-3955.5321490799997"/>
    <m/>
    <n v="-3955.5321490799997"/>
    <x v="6"/>
    <n v="1"/>
    <m/>
  </r>
  <r>
    <s v="ELI LILLY"/>
    <s v="J2A-MC-GZPW"/>
    <x v="8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APL2-DGF-318"/>
    <x v="35"/>
    <s v="Brazil"/>
    <x v="2"/>
    <n v="40900"/>
    <s v="Revenues- IC"/>
    <m/>
    <s v="Freight - Shipments"/>
    <n v="2026"/>
    <n v="6"/>
    <s v="USD"/>
    <n v="0"/>
    <m/>
    <n v="0"/>
    <x v="6"/>
    <n v="1"/>
    <m/>
  </r>
  <r>
    <s v="ELI LILLY"/>
    <s v="J3R-MC-YDAL (eCOA)"/>
    <x v="8"/>
    <s v="Brazil"/>
    <x v="2"/>
    <n v="40700"/>
    <s v="Revenues - Third Parties"/>
    <m/>
    <s v="Freight - Shipments"/>
    <n v="2026"/>
    <n v="6"/>
    <s v="USD"/>
    <n v="-884.5275088799998"/>
    <m/>
    <n v="-884.5275088799998"/>
    <x v="6"/>
    <n v="1"/>
    <m/>
  </r>
  <r>
    <s v="J &amp; J"/>
    <s v="80202135SLE3001"/>
    <x v="1"/>
    <s v="Brazil"/>
    <x v="2"/>
    <n v="40700"/>
    <s v="Revenues - Third Parties"/>
    <m/>
    <s v="Freight - Shipments"/>
    <n v="2026"/>
    <n v="6"/>
    <s v="USD"/>
    <n v="-1200.1337008799997"/>
    <m/>
    <n v="-1200.1337008799997"/>
    <x v="6"/>
    <n v="1"/>
    <m/>
  </r>
  <r>
    <s v="PFIZER"/>
    <s v="C6461001"/>
    <x v="3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ELI LILLY"/>
    <s v="N1T-MC-TZ01"/>
    <x v="8"/>
    <s v="Brazil"/>
    <x v="2"/>
    <n v="40700"/>
    <s v="Revenues - Third Parties"/>
    <m/>
    <s v="Freight - Shipments"/>
    <n v="2026"/>
    <n v="6"/>
    <s v="USD"/>
    <n v="-305.3536942799999"/>
    <m/>
    <n v="-305.3536942799999"/>
    <x v="6"/>
    <n v="1"/>
    <m/>
  </r>
  <r>
    <s v="ELI LILLY"/>
    <s v="N1T-MC-RT01"/>
    <x v="8"/>
    <s v="Brazil"/>
    <x v="2"/>
    <n v="40700"/>
    <s v="Revenues - Third Parties"/>
    <m/>
    <s v="Freight - Shipments"/>
    <n v="2026"/>
    <n v="6"/>
    <s v="USD"/>
    <n v="-322.93427615999991"/>
    <m/>
    <n v="-322.93427615999991"/>
    <x v="6"/>
    <n v="1"/>
    <m/>
  </r>
  <r>
    <s v="J &amp; J"/>
    <s v="95597528ADM2001"/>
    <x v="1"/>
    <s v="Brazil"/>
    <x v="2"/>
    <n v="40700"/>
    <s v="Revenues - Third Parties"/>
    <m/>
    <s v="Freight - Shipments"/>
    <n v="2026"/>
    <n v="6"/>
    <s v="USD"/>
    <n v="-204.14335091999996"/>
    <m/>
    <n v="-204.14335091999996"/>
    <x v="6"/>
    <n v="1"/>
    <m/>
  </r>
  <r>
    <s v="ELI LILLY"/>
    <s v="I4V-MC-JAJJ"/>
    <x v="8"/>
    <s v="Brazil"/>
    <x v="2"/>
    <n v="40700"/>
    <s v="Revenues - Third Parties"/>
    <m/>
    <s v="Freight - Shipments"/>
    <n v="2026"/>
    <n v="6"/>
    <s v="USD"/>
    <n v="-242.74396367999998"/>
    <m/>
    <n v="-242.74396367999998"/>
    <x v="6"/>
    <n v="1"/>
    <m/>
  </r>
  <r>
    <s v="ELI LILLY"/>
    <s v="I4V-MC-JAJK"/>
    <x v="8"/>
    <s v="Brazil"/>
    <x v="2"/>
    <n v="40700"/>
    <s v="Revenues - Third Parties"/>
    <m/>
    <s v="Freight - Shipments"/>
    <n v="2026"/>
    <n v="6"/>
    <s v="USD"/>
    <n v="-370.33635071999998"/>
    <m/>
    <n v="-370.33635071999998"/>
    <x v="6"/>
    <n v="1"/>
    <m/>
  </r>
  <r>
    <s v="MILLENNIUM"/>
    <s v="Ponatinib-3001"/>
    <x v="73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BAF312D230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NP023A2002B"/>
    <x v="34"/>
    <s v="Brazil"/>
    <x v="2"/>
    <n v="40700"/>
    <s v="Revenues - Third Parties"/>
    <m/>
    <s v="Freight - Shipments"/>
    <n v="2026"/>
    <n v="6"/>
    <s v="USD"/>
    <n v="-4699.818329759999"/>
    <m/>
    <n v="-4699.818329759999"/>
    <x v="6"/>
    <n v="1"/>
    <m/>
  </r>
  <r>
    <s v="OTH CUST"/>
    <s v="DIAN-TU-002"/>
    <x v="30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DRB436J12301"/>
    <x v="34"/>
    <s v="Brazil"/>
    <x v="2"/>
    <n v="40700"/>
    <s v="Revenues - Third Parties"/>
    <m/>
    <s v="Freight - Shipments"/>
    <n v="2026"/>
    <n v="6"/>
    <s v="USD"/>
    <n v="-2440.0239045599997"/>
    <m/>
    <n v="-2440.0239045599997"/>
    <x v="6"/>
    <n v="1"/>
    <m/>
  </r>
  <r>
    <s v="NOVARTIS"/>
    <s v="CSEG101A2401B"/>
    <x v="34"/>
    <s v="Brazil"/>
    <x v="2"/>
    <n v="40700"/>
    <s v="Revenues - Third Parties"/>
    <m/>
    <s v="Freight - Shipments"/>
    <n v="2026"/>
    <n v="6"/>
    <s v="USD"/>
    <n v="-1544.4548824799997"/>
    <m/>
    <n v="-1544.4548824799997"/>
    <x v="6"/>
    <n v="1"/>
    <m/>
  </r>
  <r>
    <s v="NOVARTIS"/>
    <s v="CLOU064C12302"/>
    <x v="34"/>
    <s v="Brazil"/>
    <x v="2"/>
    <n v="40700"/>
    <s v="Revenues - Third Parties"/>
    <m/>
    <s v="Freight - Shipments"/>
    <n v="2026"/>
    <n v="6"/>
    <s v="USD"/>
    <n v="-2923.4716801199988"/>
    <m/>
    <n v="-2923.4716801199988"/>
    <x v="6"/>
    <n v="1"/>
    <m/>
  </r>
  <r>
    <s v="NOVARTIS"/>
    <s v="CKJX839B12302"/>
    <x v="34"/>
    <s v="Brazil"/>
    <x v="2"/>
    <n v="40700"/>
    <s v="Revenues - Third Parties"/>
    <m/>
    <s v="Freight - Shipments"/>
    <n v="2026"/>
    <n v="6"/>
    <s v="USD"/>
    <n v="-5756.729846639998"/>
    <m/>
    <n v="-5756.729846639998"/>
    <x v="6"/>
    <n v="1"/>
    <m/>
  </r>
  <r>
    <s v="NOVARTIS"/>
    <s v="CVAY736K12301"/>
    <x v="34"/>
    <s v="Brazil"/>
    <x v="2"/>
    <n v="40700"/>
    <s v="Revenues - Third Parties"/>
    <m/>
    <s v="Freight - Shipments"/>
    <n v="2026"/>
    <n v="6"/>
    <s v="USD"/>
    <n v="-276.56462423999994"/>
    <m/>
    <n v="-276.56462423999994"/>
    <x v="6"/>
    <n v="1"/>
    <m/>
  </r>
  <r>
    <s v="NOVARTIS"/>
    <s v="CLEE011A2412B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OU064C1230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NP023K1220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PHA022121-C305"/>
    <x v="61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NOVARTIS"/>
    <s v="CAIN457I2401"/>
    <x v="34"/>
    <s v="Brazil"/>
    <x v="2"/>
    <n v="40700"/>
    <s v="Revenues - Third Parties"/>
    <m/>
    <s v="Freight - Shipments"/>
    <n v="2026"/>
    <n v="6"/>
    <s v="USD"/>
    <n v="-23.922102719999994"/>
    <m/>
    <n v="-23.922102719999994"/>
    <x v="6"/>
    <n v="1"/>
    <m/>
  </r>
  <r>
    <s v="NOVARTIS"/>
    <s v="CKJX839C12001B"/>
    <x v="34"/>
    <s v="Brazil"/>
    <x v="2"/>
    <n v="40700"/>
    <s v="Revenues - Third Parties"/>
    <m/>
    <s v="Freight - Shipments"/>
    <n v="2026"/>
    <n v="6"/>
    <s v="USD"/>
    <n v="-69.030035399999988"/>
    <m/>
    <n v="-69.030035399999988"/>
    <x v="6"/>
    <n v="1"/>
    <m/>
  </r>
  <r>
    <s v="NOVARTIS"/>
    <s v="CKJX839D12302"/>
    <x v="34"/>
    <s v="Brazil"/>
    <x v="2"/>
    <n v="40700"/>
    <s v="Revenues - Third Parties"/>
    <m/>
    <s v="Freight - Shipments"/>
    <n v="2026"/>
    <n v="6"/>
    <s v="USD"/>
    <n v="-4184.3501659199983"/>
    <m/>
    <n v="-4184.3501659199983"/>
    <x v="6"/>
    <n v="1"/>
    <m/>
  </r>
  <r>
    <s v="NOVARTIS"/>
    <s v="CLNP023B12302"/>
    <x v="34"/>
    <s v="Brazil"/>
    <x v="2"/>
    <n v="40700"/>
    <s v="Revenues - Third Parties"/>
    <m/>
    <s v="Freight - Shipments"/>
    <n v="2026"/>
    <n v="6"/>
    <s v="USD"/>
    <n v="-106.87338143999997"/>
    <m/>
    <n v="-106.87338143999997"/>
    <x v="6"/>
    <n v="1"/>
    <m/>
  </r>
  <r>
    <s v="OTH CUST"/>
    <s v="ID-064A301"/>
    <x v="32"/>
    <s v="Brazil"/>
    <x v="2"/>
    <n v="40700"/>
    <s v="Revenues - Third Parties"/>
    <m/>
    <s v="Freight - Shipments"/>
    <n v="2026"/>
    <n v="6"/>
    <s v="USD"/>
    <n v="-6.3497520000000002E-2"/>
    <m/>
    <n v="-6.3497520000000002E-2"/>
    <x v="6"/>
    <n v="1"/>
    <m/>
  </r>
  <r>
    <s v="OTH CUST"/>
    <s v="STAR-221"/>
    <x v="47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VAY736F12301"/>
    <x v="34"/>
    <s v="Brazil"/>
    <x v="2"/>
    <n v="40700"/>
    <s v="Revenues - Third Parties"/>
    <m/>
    <s v="Freight - Shipments"/>
    <n v="2026"/>
    <n v="6"/>
    <s v="USD"/>
    <n v="-452.31988019999994"/>
    <m/>
    <n v="-452.31988019999994"/>
    <x v="6"/>
    <n v="1"/>
    <m/>
  </r>
  <r>
    <s v="BAYER"/>
    <s v="BAY 1841788-21492"/>
    <x v="29"/>
    <s v="Brazil"/>
    <x v="2"/>
    <n v="40700"/>
    <s v="Revenues - Third Parties"/>
    <m/>
    <s v="PassThrough - Freight"/>
    <n v="2026"/>
    <n v="6"/>
    <s v="USD"/>
    <n v="-8047.4311017599985"/>
    <m/>
    <n v="-8047.4311017599985"/>
    <x v="6"/>
    <n v="1"/>
    <m/>
  </r>
  <r>
    <s v="BAYER"/>
    <s v="BAY 94-8862-20186"/>
    <x v="29"/>
    <s v="Brazil"/>
    <x v="2"/>
    <n v="40700"/>
    <s v="Revenues - Third Parties"/>
    <m/>
    <s v="PassThrough - Freight"/>
    <n v="2026"/>
    <n v="6"/>
    <s v="USD"/>
    <n v="-165.72735131999994"/>
    <m/>
    <n v="-165.72735131999994"/>
    <x v="6"/>
    <n v="1"/>
    <m/>
  </r>
  <r>
    <s v="OTH CUST"/>
    <s v="PHA022121-C303"/>
    <x v="61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VAY736A2301E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NP023B12001B"/>
    <x v="34"/>
    <s v="Brazil"/>
    <x v="2"/>
    <n v="40700"/>
    <s v="Revenues - Third Parties"/>
    <m/>
    <s v="Freight - Shipments"/>
    <n v="2026"/>
    <n v="6"/>
    <s v="USD"/>
    <n v="-78.605226239999993"/>
    <m/>
    <n v="-78.605226239999993"/>
    <x v="6"/>
    <n v="1"/>
    <m/>
  </r>
  <r>
    <s v="NOVARTIS"/>
    <s v="CLOU064A2304"/>
    <x v="34"/>
    <s v="Brazil"/>
    <x v="2"/>
    <n v="40700"/>
    <s v="Revenues - Third Parties"/>
    <m/>
    <s v="Freight - Shipments"/>
    <n v="2026"/>
    <n v="6"/>
    <s v="USD"/>
    <n v="-260.53855571999998"/>
    <m/>
    <n v="-260.53855571999998"/>
    <x v="6"/>
    <n v="1"/>
    <m/>
  </r>
  <r>
    <s v="NOVARTIS"/>
    <s v="CVAY736F12301E1"/>
    <x v="34"/>
    <s v="Brazil"/>
    <x v="2"/>
    <n v="40700"/>
    <s v="Revenues - Third Parties"/>
    <m/>
    <s v="Freight - Shipments"/>
    <n v="2026"/>
    <n v="6"/>
    <s v="USD"/>
    <n v="-1404.7544590799998"/>
    <m/>
    <n v="-1404.7544590799998"/>
    <x v="6"/>
    <n v="1"/>
    <m/>
  </r>
  <r>
    <s v="OTH CUST"/>
    <s v="PHA022121-C307"/>
    <x v="61"/>
    <s v="Brazil"/>
    <x v="2"/>
    <n v="40700"/>
    <s v="Revenues - Third Parties"/>
    <m/>
    <s v="Freight - Shipments"/>
    <n v="2026"/>
    <n v="6"/>
    <s v="USD"/>
    <n v="-166.68451763999997"/>
    <m/>
    <n v="-166.68451763999997"/>
    <x v="6"/>
    <n v="1"/>
    <m/>
  </r>
  <r>
    <s v="NOVARTIS"/>
    <s v="CVAY736S1220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NP023F12001B"/>
    <x v="34"/>
    <s v="Brazil"/>
    <x v="2"/>
    <n v="40700"/>
    <s v="Revenues - Third Parties"/>
    <m/>
    <s v="Freight - Shipments"/>
    <n v="2026"/>
    <n v="6"/>
    <s v="USD"/>
    <n v="-7859.691276839997"/>
    <m/>
    <n v="-7859.691276839997"/>
    <x v="6"/>
    <n v="1"/>
    <m/>
  </r>
  <r>
    <s v="OTH CUST"/>
    <s v="AZA-001-301"/>
    <x v="63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SEG101A2303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VAY736K12301E1"/>
    <x v="34"/>
    <s v="Brazil"/>
    <x v="2"/>
    <n v="40700"/>
    <s v="Revenues - Third Parties"/>
    <m/>
    <s v="Freight - Shipments"/>
    <n v="2026"/>
    <n v="6"/>
    <s v="USD"/>
    <n v="-441.64524155999987"/>
    <m/>
    <n v="-441.64524155999987"/>
    <x v="6"/>
    <n v="1"/>
    <m/>
  </r>
  <r>
    <s v="DAIICHI"/>
    <s v="DS8201-772"/>
    <x v="3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TACTI-004"/>
    <x v="62"/>
    <s v="Brazil"/>
    <x v="2"/>
    <n v="40700"/>
    <s v="Revenues - Third Parties"/>
    <m/>
    <s v="Freight - Shipments"/>
    <n v="2026"/>
    <n v="6"/>
    <s v="USD"/>
    <n v="-4823.9359913999988"/>
    <m/>
    <n v="-4823.9359913999988"/>
    <x v="6"/>
    <n v="1"/>
    <m/>
  </r>
  <r>
    <s v="BAYER"/>
    <s v="BAY 2927088-22615"/>
    <x v="29"/>
    <s v="Brazil"/>
    <x v="2"/>
    <n v="40700"/>
    <s v="Revenues - Third Parties"/>
    <m/>
    <s v="PassThrough - Freight"/>
    <n v="2026"/>
    <n v="6"/>
    <s v="USD"/>
    <n v="-327.66836903999996"/>
    <m/>
    <n v="-327.66836903999996"/>
    <x v="6"/>
    <n v="1"/>
    <m/>
  </r>
  <r>
    <s v="OTH CUST"/>
    <s v="ARGX-117-2302"/>
    <x v="46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XE408B12201 Succeed"/>
    <x v="34"/>
    <s v="Brazil"/>
    <x v="2"/>
    <n v="40700"/>
    <s v="Revenues - Third Parties"/>
    <m/>
    <s v="Freight - Shipments"/>
    <n v="2026"/>
    <n v="6"/>
    <s v="USD"/>
    <n v="-33.638399159999992"/>
    <m/>
    <n v="-33.638399159999992"/>
    <x v="6"/>
    <n v="1"/>
    <m/>
  </r>
  <r>
    <s v="TAKEDA"/>
    <s v="DEN-321"/>
    <x v="20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MB12-C-02-24"/>
    <x v="48"/>
    <s v="Brazil"/>
    <x v="2"/>
    <n v="40700"/>
    <s v="Revenues - Third Parties"/>
    <m/>
    <s v="Freight - Shipments"/>
    <n v="2026"/>
    <n v="6"/>
    <s v="USD"/>
    <n v="-16077.935410919996"/>
    <m/>
    <n v="-16077.935410919996"/>
    <x v="6"/>
    <n v="1"/>
    <m/>
  </r>
  <r>
    <s v="OTH CUST"/>
    <s v="AZA-001-5A2-02"/>
    <x v="63"/>
    <s v="Brazil"/>
    <x v="2"/>
    <n v="40700"/>
    <s v="Revenues - Third Parties"/>
    <m/>
    <s v="Freight - Shipments"/>
    <n v="2026"/>
    <n v="6"/>
    <s v="USD"/>
    <n v="-268.89083135999994"/>
    <m/>
    <n v="-268.89083135999994"/>
    <x v="6"/>
    <n v="1"/>
    <m/>
  </r>
  <r>
    <s v="NOVARTIS"/>
    <s v="CHK02-02 (CFUB523A12301)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NP023I12201"/>
    <x v="34"/>
    <s v="Brazil"/>
    <x v="2"/>
    <n v="40700"/>
    <s v="Revenues - Third Parties"/>
    <m/>
    <s v="Freight - Shipments"/>
    <n v="2026"/>
    <n v="6"/>
    <s v="USD"/>
    <n v="-323.58336191999996"/>
    <m/>
    <n v="-323.58336191999996"/>
    <x v="6"/>
    <n v="1"/>
    <m/>
  </r>
  <r>
    <s v="OTH CUST"/>
    <s v="NW-3509_023_III_2024"/>
    <x v="36"/>
    <s v="Brazil"/>
    <x v="2"/>
    <n v="40700"/>
    <s v="Revenues - Third Parties"/>
    <m/>
    <s v="Freight - Shipments"/>
    <n v="2026"/>
    <n v="6"/>
    <s v="USD"/>
    <n v="-93.997495439999994"/>
    <m/>
    <n v="-93.997495439999994"/>
    <x v="6"/>
    <n v="1"/>
    <m/>
  </r>
  <r>
    <s v="NOVARTIS"/>
    <s v="CTQJ230A12301E1"/>
    <x v="34"/>
    <s v="Brazil"/>
    <x v="2"/>
    <n v="40700"/>
    <s v="Revenues - Third Parties"/>
    <m/>
    <s v="Freight - Shipments"/>
    <n v="2026"/>
    <n v="6"/>
    <s v="USD"/>
    <n v="-10673.060609039998"/>
    <m/>
    <n v="-10673.060609039998"/>
    <x v="6"/>
    <n v="1"/>
    <m/>
  </r>
  <r>
    <s v="NOVARTIS"/>
    <s v="CLXE408B12201"/>
    <x v="34"/>
    <s v="Brazil"/>
    <x v="2"/>
    <n v="40700"/>
    <s v="Revenues - Third Parties"/>
    <m/>
    <s v="Freight - Shipments"/>
    <n v="2026"/>
    <n v="6"/>
    <s v="USD"/>
    <n v="-340.91583311999995"/>
    <m/>
    <n v="-340.91583311999995"/>
    <x v="6"/>
    <n v="1"/>
    <m/>
  </r>
  <r>
    <s v="NOVARTIS"/>
    <s v="CLXE408B12201"/>
    <x v="34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NOVARTIS"/>
    <s v="CJSB462C12201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LEE011O12001"/>
    <x v="34"/>
    <s v="Brazil"/>
    <x v="2"/>
    <n v="40700"/>
    <s v="Revenues - Third Parties"/>
    <m/>
    <s v="Freight - Shipments"/>
    <n v="2026"/>
    <n v="6"/>
    <s v="USD"/>
    <n v="-1649.8031475599996"/>
    <m/>
    <n v="-1649.8031475599996"/>
    <x v="6"/>
    <n v="1"/>
    <m/>
  </r>
  <r>
    <s v="NOVARTIS"/>
    <s v="CAAA817B12301 Succeed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NOVARTIS"/>
    <s v="CJSB462C12201 Succeed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LNYLAM"/>
    <s v="ALN-TTRSC04-003"/>
    <x v="45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BAYER"/>
    <s v="BAY 94-8862 19920"/>
    <x v="29"/>
    <s v="Brazil"/>
    <x v="2"/>
    <n v="40700"/>
    <s v="Revenues - Third Parties"/>
    <m/>
    <s v="PassThrough - Freight"/>
    <n v="2026"/>
    <n v="6"/>
    <s v="USD"/>
    <n v="-23.930333879999996"/>
    <m/>
    <n v="-23.930333879999996"/>
    <x v="6"/>
    <n v="1"/>
    <m/>
  </r>
  <r>
    <s v="NOVARTIS"/>
    <s v="CLOU064O12301"/>
    <x v="34"/>
    <s v="Brazil"/>
    <x v="2"/>
    <n v="40700"/>
    <s v="Revenues - Third Parties"/>
    <m/>
    <s v="Freight - Shipments"/>
    <n v="2026"/>
    <n v="6"/>
    <s v="USD"/>
    <n v="-216.96161879999994"/>
    <m/>
    <n v="-216.96161879999994"/>
    <x v="6"/>
    <n v="1"/>
    <m/>
  </r>
  <r>
    <s v="OTH CUST"/>
    <s v="BGB-16673-304"/>
    <x v="55"/>
    <s v="Brazil"/>
    <x v="2"/>
    <n v="40700"/>
    <s v="Revenues - Third Parties"/>
    <m/>
    <s v="Freight - Shipments"/>
    <n v="2026"/>
    <n v="6"/>
    <s v="USD"/>
    <n v="-2731.0506769199997"/>
    <m/>
    <n v="-2731.0506769199997"/>
    <x v="6"/>
    <n v="1"/>
    <m/>
  </r>
  <r>
    <s v="BAYER"/>
    <s v="BAY 94-8862-21466"/>
    <x v="29"/>
    <s v="Brazil"/>
    <x v="2"/>
    <n v="40700"/>
    <s v="Revenues - Third Parties"/>
    <m/>
    <s v="PassThrough - Freight"/>
    <n v="2026"/>
    <n v="6"/>
    <s v="USD"/>
    <n v="-19.810050359999995"/>
    <m/>
    <n v="-19.810050359999995"/>
    <x v="6"/>
    <n v="1"/>
    <m/>
  </r>
  <r>
    <s v="NOVARTIS"/>
    <s v="CLEE011O12001 Succeed"/>
    <x v="3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GILEAD SCI"/>
    <s v="GS-US-595-6184"/>
    <x v="49"/>
    <s v="Brazil"/>
    <x v="2"/>
    <n v="40700"/>
    <s v="Revenues - Third Parties"/>
    <m/>
    <s v="Freight - Shipments"/>
    <n v="2026"/>
    <n v="6"/>
    <s v="USD"/>
    <n v="-2854.2887803199997"/>
    <m/>
    <n v="-2854.2887803199997"/>
    <x v="6"/>
    <n v="1"/>
    <m/>
  </r>
  <r>
    <s v="OTH CUST"/>
    <s v="JZP598-302 - Jazz Pharmaceuticals"/>
    <x v="74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MB11-C-01-25"/>
    <x v="35"/>
    <s v="Brazil"/>
    <x v="2"/>
    <n v="40900"/>
    <s v="Revenues- IC"/>
    <m/>
    <s v="Freight - Shipments"/>
    <n v="2026"/>
    <n v="6"/>
    <s v="USD"/>
    <n v="0"/>
    <m/>
    <n v="0"/>
    <x v="6"/>
    <n v="1"/>
    <m/>
  </r>
  <r>
    <s v="ASTRAZENECA"/>
    <s v="D419CC00002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081S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5169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9311C00001"/>
    <x v="9"/>
    <s v="Brazil"/>
    <x v="2"/>
    <n v="40700"/>
    <s v="Revenues - Third Parties"/>
    <m/>
    <s v="Freight - Shipments"/>
    <n v="2026"/>
    <n v="6"/>
    <s v="USD"/>
    <n v="-238.64484599999994"/>
    <m/>
    <n v="-238.64484599999994"/>
    <x v="6"/>
    <n v="1"/>
    <m/>
  </r>
  <r>
    <s v="ASTRAZENECA"/>
    <s v="D9311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67LC00001"/>
    <x v="9"/>
    <s v="Brazil"/>
    <x v="2"/>
    <n v="40700"/>
    <s v="Revenues - Third Parties"/>
    <m/>
    <s v="Freight - Shipments"/>
    <n v="2026"/>
    <n v="6"/>
    <s v="USD"/>
    <n v="-73.702982519999992"/>
    <m/>
    <n v="-73.702982519999992"/>
    <x v="6"/>
    <n v="1"/>
    <m/>
  </r>
  <r>
    <s v="ASTRAZENECA"/>
    <s v="D967L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361BC00001"/>
    <x v="9"/>
    <s v="Brazil"/>
    <x v="2"/>
    <n v="40700"/>
    <s v="Revenues - Third Parties"/>
    <m/>
    <s v="Freight - Shipments"/>
    <n v="2026"/>
    <n v="6"/>
    <s v="USD"/>
    <n v="-82.582052399999981"/>
    <m/>
    <n v="-82.582052399999981"/>
    <x v="6"/>
    <n v="1"/>
    <m/>
  </r>
  <r>
    <s v="ASTRAZENECA"/>
    <s v="D361B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67JC00001"/>
    <x v="9"/>
    <s v="Brazil"/>
    <x v="2"/>
    <n v="40700"/>
    <s v="Revenues - Third Parties"/>
    <m/>
    <s v="Freight - Shipments"/>
    <n v="2026"/>
    <n v="6"/>
    <s v="USD"/>
    <n v="-252.56020991999998"/>
    <m/>
    <n v="-252.56020991999998"/>
    <x v="6"/>
    <n v="1"/>
    <m/>
  </r>
  <r>
    <s v="ASTRAZENECA"/>
    <s v="D967J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337HNAS20011"/>
    <x v="64"/>
    <s v="Brazil"/>
    <x v="2"/>
    <n v="40700"/>
    <s v="Revenues - Third Parties"/>
    <m/>
    <s v="Freight - Shipments"/>
    <n v="2026"/>
    <n v="6"/>
    <s v="USD"/>
    <n v="-151.26285143999999"/>
    <m/>
    <n v="-151.26285143999999"/>
    <x v="6"/>
    <n v="1"/>
    <m/>
  </r>
  <r>
    <s v="PFIZER"/>
    <s v="C4221016"/>
    <x v="3"/>
    <s v="Brazil"/>
    <x v="2"/>
    <n v="40700"/>
    <s v="Revenues - Third Parties"/>
    <m/>
    <s v="Freight - Shipments"/>
    <n v="2026"/>
    <n v="6"/>
    <s v="USD"/>
    <n v="-172.93196807999999"/>
    <m/>
    <n v="-172.93196807999999"/>
    <x v="6"/>
    <n v="1"/>
    <m/>
  </r>
  <r>
    <s v="ASTRAZENECA"/>
    <s v="D967UC00001"/>
    <x v="9"/>
    <s v="Brazil"/>
    <x v="2"/>
    <n v="40700"/>
    <s v="Revenues - Third Parties"/>
    <m/>
    <s v="Freight - Shipments"/>
    <n v="2026"/>
    <n v="6"/>
    <s v="USD"/>
    <n v="-999.35336675999986"/>
    <m/>
    <n v="-999.35336675999986"/>
    <x v="6"/>
    <n v="1"/>
    <m/>
  </r>
  <r>
    <s v="ASTRAZENECA"/>
    <s v="D967U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5086C00001"/>
    <x v="9"/>
    <s v="Brazil"/>
    <x v="2"/>
    <n v="40700"/>
    <s v="Revenues - Third Parties"/>
    <m/>
    <s v="Freight - Shipments"/>
    <n v="2026"/>
    <n v="6"/>
    <s v="USD"/>
    <n v="-101.66776067999999"/>
    <m/>
    <n v="-101.66776067999999"/>
    <x v="6"/>
    <n v="1"/>
    <m/>
  </r>
  <r>
    <s v="ASTRAZENECA"/>
    <s v="D5086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67SC00001"/>
    <x v="9"/>
    <s v="Brazil"/>
    <x v="2"/>
    <n v="40700"/>
    <s v="Revenues - Third Parties"/>
    <m/>
    <s v="Freight - Shipments"/>
    <n v="2026"/>
    <n v="6"/>
    <s v="USD"/>
    <n v="-124.84082783999999"/>
    <m/>
    <n v="-124.84082783999999"/>
    <x v="6"/>
    <n v="1"/>
    <m/>
  </r>
  <r>
    <s v="ASTRAZENECA"/>
    <s v="D967S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075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926NC00001"/>
    <x v="9"/>
    <s v="Brazil"/>
    <x v="2"/>
    <n v="40700"/>
    <s v="Revenues - Third Parties"/>
    <m/>
    <s v="Freight - Shipments"/>
    <n v="2026"/>
    <n v="6"/>
    <s v="USD"/>
    <n v="-155.36667263999999"/>
    <m/>
    <n v="-155.36667263999999"/>
    <x v="6"/>
    <n v="1"/>
    <m/>
  </r>
  <r>
    <s v="ASTRAZENECA"/>
    <s v="D926N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IQVIA"/>
    <s v="F901318-0041"/>
    <x v="18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MGEN"/>
    <n v="20190360"/>
    <x v="12"/>
    <s v="Brazil"/>
    <x v="2"/>
    <n v="40700"/>
    <s v="Revenues - Third Parties"/>
    <m/>
    <s v="Freight - Shipments"/>
    <n v="2026"/>
    <n v="6"/>
    <s v="USD"/>
    <n v="-316.63038347999998"/>
    <m/>
    <n v="-316.63038347999998"/>
    <x v="6"/>
    <n v="1"/>
    <m/>
  </r>
  <r>
    <s v="ASTRAZENECA"/>
    <s v="D910VC00001"/>
    <x v="9"/>
    <s v="Brazil"/>
    <x v="2"/>
    <n v="40700"/>
    <s v="Revenues - Third Parties"/>
    <m/>
    <s v="Freight - Shipments"/>
    <n v="2026"/>
    <n v="6"/>
    <s v="USD"/>
    <n v="-3505.3370840399998"/>
    <m/>
    <n v="-3505.3370840399998"/>
    <x v="6"/>
    <n v="1"/>
    <m/>
  </r>
  <r>
    <s v="ASTRAZENECA"/>
    <s v="D910V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1071005"/>
    <x v="3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926PC00001"/>
    <x v="9"/>
    <s v="Brazil"/>
    <x v="2"/>
    <n v="40700"/>
    <s v="Revenues - Third Parties"/>
    <m/>
    <s v="Freight - Shipments"/>
    <n v="2026"/>
    <n v="6"/>
    <s v="USD"/>
    <n v="-53.901163319999995"/>
    <m/>
    <n v="-53.901163319999995"/>
    <x v="6"/>
    <n v="1"/>
    <m/>
  </r>
  <r>
    <s v="ASTRAZENECA"/>
    <s v="D926P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B7841007"/>
    <x v="3"/>
    <s v="Brazil"/>
    <x v="2"/>
    <n v="40700"/>
    <s v="Revenues - Third Parties"/>
    <m/>
    <s v="Freight - Shipments"/>
    <n v="2026"/>
    <n v="6"/>
    <s v="USD"/>
    <n v="-4290.8072858399992"/>
    <m/>
    <n v="-4290.8072858399992"/>
    <x v="6"/>
    <n v="1"/>
    <m/>
  </r>
  <r>
    <s v="PFIZER"/>
    <s v="C1071007"/>
    <x v="3"/>
    <s v="Brazil"/>
    <x v="2"/>
    <n v="40700"/>
    <s v="Revenues - Third Parties"/>
    <m/>
    <s v="Freight - Shipments"/>
    <n v="2026"/>
    <n v="6"/>
    <s v="USD"/>
    <n v="-827.90771099999995"/>
    <m/>
    <n v="-827.90771099999995"/>
    <x v="6"/>
    <n v="1"/>
    <m/>
  </r>
  <r>
    <s v="MEDIMMUNE"/>
    <s v="D7020C00001"/>
    <x v="28"/>
    <s v="Brazil"/>
    <x v="2"/>
    <n v="40700"/>
    <s v="Revenues - Third Parties"/>
    <m/>
    <s v="Freight - Shipments"/>
    <n v="2026"/>
    <n v="6"/>
    <s v="USD"/>
    <n v="-83.559208679999983"/>
    <m/>
    <n v="-83.559208679999983"/>
    <x v="6"/>
    <n v="1"/>
    <m/>
  </r>
  <r>
    <s v="MEDIMMUNE"/>
    <s v="D7020C00001"/>
    <x v="28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3466C00001"/>
    <x v="9"/>
    <s v="Brazil"/>
    <x v="2"/>
    <n v="40700"/>
    <s v="Revenues - Third Parties"/>
    <m/>
    <s v="Freight - Shipments"/>
    <n v="2026"/>
    <n v="6"/>
    <s v="USD"/>
    <n v="-560.88770471999987"/>
    <m/>
    <n v="-560.88770471999987"/>
    <x v="6"/>
    <n v="1"/>
    <m/>
  </r>
  <r>
    <s v="ASTRAZENECA"/>
    <s v="D3466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MGEN"/>
    <n v="20180244"/>
    <x v="12"/>
    <s v="Brazil"/>
    <x v="2"/>
    <n v="40700"/>
    <s v="Revenues - Third Parties"/>
    <m/>
    <s v="Freight - Shipments"/>
    <n v="2026"/>
    <n v="6"/>
    <s v="USD"/>
    <n v="-6803.4347251199997"/>
    <m/>
    <n v="-6803.4347251199997"/>
    <x v="6"/>
    <n v="1"/>
    <m/>
  </r>
  <r>
    <s v="ASTRAZENECA"/>
    <s v="D7630C00001"/>
    <x v="9"/>
    <s v="Brazil"/>
    <x v="2"/>
    <n v="40700"/>
    <s v="Revenues - Third Parties"/>
    <m/>
    <s v="Freight - Shipments"/>
    <n v="2026"/>
    <n v="6"/>
    <s v="USD"/>
    <n v="-13907.296207319994"/>
    <m/>
    <n v="-13907.296207319994"/>
    <x v="6"/>
    <n v="1"/>
    <m/>
  </r>
  <r>
    <s v="ASTRAZENECA"/>
    <s v="D7630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4391002"/>
    <x v="3"/>
    <s v="Brazil"/>
    <x v="2"/>
    <n v="40700"/>
    <s v="Revenues - Third Parties"/>
    <m/>
    <s v="Freight - Shipments"/>
    <n v="2026"/>
    <n v="6"/>
    <s v="USD"/>
    <n v="-12145.455213359997"/>
    <m/>
    <n v="-12145.455213359997"/>
    <x v="6"/>
    <n v="1"/>
    <m/>
  </r>
  <r>
    <s v="AMGEN"/>
    <n v="20210004"/>
    <x v="12"/>
    <s v="Brazil"/>
    <x v="2"/>
    <n v="40700"/>
    <s v="Revenues - Third Parties"/>
    <m/>
    <s v="Freight - Shipments"/>
    <n v="2026"/>
    <n v="6"/>
    <s v="USD"/>
    <n v="-35.103545639999993"/>
    <m/>
    <n v="-35.103545639999993"/>
    <x v="6"/>
    <n v="1"/>
    <m/>
  </r>
  <r>
    <s v="ASTRAZENECA"/>
    <s v="D3461C00030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8531C00002"/>
    <x v="9"/>
    <s v="Brazil"/>
    <x v="2"/>
    <n v="40700"/>
    <s v="Revenues - Third Parties"/>
    <m/>
    <s v="Freight - Shipments"/>
    <n v="2026"/>
    <n v="6"/>
    <s v="USD"/>
    <n v="-3516.6902054399993"/>
    <m/>
    <n v="-3516.6902054399993"/>
    <x v="6"/>
    <n v="1"/>
    <m/>
  </r>
  <r>
    <s v="ASTRAZENECA"/>
    <s v="D8531C00002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5180C00016"/>
    <x v="9"/>
    <s v="Brazil"/>
    <x v="2"/>
    <n v="40700"/>
    <s v="Revenues - Third Parties"/>
    <m/>
    <s v="Freight - Shipments"/>
    <n v="2026"/>
    <n v="6"/>
    <s v="USD"/>
    <n v="-85.148998439999986"/>
    <m/>
    <n v="-85.148998439999986"/>
    <x v="6"/>
    <n v="1"/>
    <m/>
  </r>
  <r>
    <s v="ASTRAZENECA"/>
    <s v="D5180C00016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4891002"/>
    <x v="3"/>
    <s v="Brazil"/>
    <x v="2"/>
    <n v="40700"/>
    <s v="Revenues - Third Parties"/>
    <m/>
    <s v="Freight - Shipments"/>
    <n v="2026"/>
    <n v="6"/>
    <s v="USD"/>
    <n v="-1304.0991310799998"/>
    <m/>
    <n v="-1304.0991310799998"/>
    <x v="6"/>
    <n v="1"/>
    <m/>
  </r>
  <r>
    <s v="ASTRAZENECA"/>
    <s v="D8535C00001"/>
    <x v="9"/>
    <s v="Brazil"/>
    <x v="2"/>
    <n v="40700"/>
    <s v="Revenues - Third Parties"/>
    <m/>
    <s v="Freight - Shipments"/>
    <n v="2026"/>
    <n v="6"/>
    <s v="USD"/>
    <n v="-2184.6157132799995"/>
    <m/>
    <n v="-2184.6157132799995"/>
    <x v="6"/>
    <n v="1"/>
    <m/>
  </r>
  <r>
    <s v="ASTRAZENECA"/>
    <s v="D8535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MGEN"/>
    <n v="20190341"/>
    <x v="12"/>
    <s v="Brazil"/>
    <x v="2"/>
    <n v="40700"/>
    <s v="Revenues - Third Parties"/>
    <m/>
    <s v="Freight - Shipments"/>
    <n v="2026"/>
    <n v="6"/>
    <s v="USD"/>
    <n v="-6333.6730168799986"/>
    <m/>
    <n v="-6333.6730168799986"/>
    <x v="6"/>
    <n v="1"/>
    <m/>
  </r>
  <r>
    <s v="ASTRAZENECA"/>
    <s v="D926Q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632C00001"/>
    <x v="9"/>
    <s v="Brazil"/>
    <x v="2"/>
    <n v="40700"/>
    <s v="Revenues - Third Parties"/>
    <m/>
    <s v="Freight - Shipments"/>
    <n v="2026"/>
    <n v="6"/>
    <s v="USD"/>
    <n v="-782.3258986799998"/>
    <m/>
    <n v="-782.3258986799998"/>
    <x v="6"/>
    <n v="1"/>
    <m/>
  </r>
  <r>
    <s v="ASTRAZENECA"/>
    <s v="D7632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MGEN"/>
    <n v="20210146"/>
    <x v="1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MGEN"/>
    <n v="20230016"/>
    <x v="1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MGEN"/>
    <n v="20200041"/>
    <x v="12"/>
    <s v="Brazil"/>
    <x v="2"/>
    <n v="40700"/>
    <s v="Revenues - Third Parties"/>
    <m/>
    <s v="Freight - Shipments"/>
    <n v="2026"/>
    <n v="6"/>
    <s v="USD"/>
    <n v="-80.192664239999999"/>
    <m/>
    <n v="-80.192664239999999"/>
    <x v="6"/>
    <n v="1"/>
    <m/>
  </r>
  <r>
    <s v="ASTRAZENECA"/>
    <s v="D361DC00001"/>
    <x v="9"/>
    <s v="Brazil"/>
    <x v="2"/>
    <n v="40700"/>
    <s v="Revenues - Third Parties"/>
    <m/>
    <s v="Freight - Shipments"/>
    <n v="2026"/>
    <n v="6"/>
    <s v="USD"/>
    <n v="-640.49713247999978"/>
    <m/>
    <n v="-640.49713247999978"/>
    <x v="6"/>
    <n v="1"/>
    <m/>
  </r>
  <r>
    <s v="ASTRAZENECA"/>
    <s v="D361D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781DC00001"/>
    <x v="9"/>
    <s v="Brazil"/>
    <x v="2"/>
    <n v="40700"/>
    <s v="Revenues - Third Parties"/>
    <m/>
    <s v="Freight - Shipments"/>
    <n v="2026"/>
    <n v="6"/>
    <s v="USD"/>
    <n v="-142.44963083999994"/>
    <m/>
    <n v="-142.44963083999994"/>
    <x v="6"/>
    <n v="1"/>
    <m/>
  </r>
  <r>
    <s v="ASTRAZENECA"/>
    <s v="D781D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MGEN"/>
    <n v="20210081"/>
    <x v="12"/>
    <s v="Brazil"/>
    <x v="2"/>
    <n v="40700"/>
    <s v="Revenues - Third Parties"/>
    <m/>
    <s v="Freight - Shipments"/>
    <n v="2026"/>
    <n v="6"/>
    <s v="USD"/>
    <n v="-4655.3806486799995"/>
    <m/>
    <n v="-4655.3806486799995"/>
    <x v="6"/>
    <n v="1"/>
    <m/>
  </r>
  <r>
    <s v="ASTRAZENECA"/>
    <s v="D6402C00012"/>
    <x v="9"/>
    <s v="Brazil"/>
    <x v="2"/>
    <n v="40700"/>
    <s v="Revenues - Third Parties"/>
    <m/>
    <s v="Freight - Shipments"/>
    <n v="2026"/>
    <n v="6"/>
    <s v="USD"/>
    <n v="-271.38957635999992"/>
    <m/>
    <n v="-271.38957635999992"/>
    <x v="6"/>
    <n v="1"/>
    <m/>
  </r>
  <r>
    <s v="ASTRAZENECA"/>
    <s v="D6402C00012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RC18G006"/>
    <x v="75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RC18G006"/>
    <x v="75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1071032"/>
    <x v="3"/>
    <s v="Brazil"/>
    <x v="2"/>
    <n v="40700"/>
    <s v="Revenues - Third Parties"/>
    <m/>
    <s v="Freight - Shipments"/>
    <n v="2026"/>
    <n v="6"/>
    <s v="USD"/>
    <n v="-34134.31714295999"/>
    <m/>
    <n v="-34134.31714295999"/>
    <x v="6"/>
    <n v="1"/>
    <m/>
  </r>
  <r>
    <s v="CELGENE"/>
    <s v="CC-220-MM-002"/>
    <x v="76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516KC00001"/>
    <x v="9"/>
    <s v="Brazil"/>
    <x v="2"/>
    <n v="40700"/>
    <s v="Revenues - Third Parties"/>
    <m/>
    <s v="Freight - Shipments"/>
    <n v="2026"/>
    <n v="6"/>
    <s v="USD"/>
    <n v="-36.417003599999994"/>
    <m/>
    <n v="-36.417003599999994"/>
    <x v="6"/>
    <n v="1"/>
    <m/>
  </r>
  <r>
    <s v="ASTRAZENECA"/>
    <s v="D516K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781P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MGEN"/>
    <n v="20230167"/>
    <x v="1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STRAZENECA"/>
    <s v="D702AC00001"/>
    <x v="9"/>
    <s v="Brazil"/>
    <x v="2"/>
    <n v="40700"/>
    <s v="Revenues - Third Parties"/>
    <m/>
    <s v="Freight - Shipments"/>
    <n v="2026"/>
    <n v="6"/>
    <s v="USD"/>
    <n v="-791.7188281199999"/>
    <m/>
    <n v="-791.7188281199999"/>
    <x v="6"/>
    <n v="1"/>
    <m/>
  </r>
  <r>
    <s v="ASTRAZENECA"/>
    <s v="D702A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702BC00001"/>
    <x v="9"/>
    <s v="Brazil"/>
    <x v="2"/>
    <n v="40700"/>
    <s v="Revenues - Third Parties"/>
    <m/>
    <s v="Freight - Shipments"/>
    <n v="2026"/>
    <n v="6"/>
    <s v="USD"/>
    <n v="-216.88871423999996"/>
    <m/>
    <n v="-216.88871423999996"/>
    <x v="6"/>
    <n v="1"/>
    <m/>
  </r>
  <r>
    <s v="ASTRAZENECA"/>
    <s v="D702B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516NC00001"/>
    <x v="9"/>
    <s v="Brazil"/>
    <x v="2"/>
    <n v="40700"/>
    <s v="Revenues - Third Parties"/>
    <m/>
    <s v="Freight - Shipments"/>
    <n v="2026"/>
    <n v="6"/>
    <s v="USD"/>
    <n v="-74.904731879999986"/>
    <m/>
    <n v="-74.904731879999986"/>
    <x v="6"/>
    <n v="1"/>
    <m/>
  </r>
  <r>
    <s v="ASTRAZENECA"/>
    <s v="D516N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702FC00001"/>
    <x v="9"/>
    <s v="Brazil"/>
    <x v="2"/>
    <n v="40700"/>
    <s v="Revenues - Third Parties"/>
    <m/>
    <s v="Freight - Shipments"/>
    <n v="2026"/>
    <n v="6"/>
    <s v="USD"/>
    <n v="-500.0923569599999"/>
    <m/>
    <n v="-500.0923569599999"/>
    <x v="6"/>
    <n v="1"/>
    <m/>
  </r>
  <r>
    <s v="ASTRAZENECA"/>
    <s v="D702F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MGEN"/>
    <n v="20230153"/>
    <x v="12"/>
    <s v="Brazil"/>
    <x v="2"/>
    <n v="40700"/>
    <s v="Revenues - Third Parties"/>
    <m/>
    <s v="Freight - Shipments"/>
    <n v="2026"/>
    <n v="6"/>
    <s v="USD"/>
    <n v="-84.101289359999996"/>
    <m/>
    <n v="-84.101289359999996"/>
    <x v="6"/>
    <n v="1"/>
    <m/>
  </r>
  <r>
    <s v="PFIZER"/>
    <s v="C2321014"/>
    <x v="3"/>
    <s v="Brazil"/>
    <x v="2"/>
    <n v="40700"/>
    <s v="Revenues - Third Parties"/>
    <m/>
    <s v="Freight - Shipments"/>
    <n v="2026"/>
    <n v="6"/>
    <s v="USD"/>
    <n v="-2470.0264827599995"/>
    <m/>
    <n v="-2470.0264827599995"/>
    <x v="6"/>
    <n v="1"/>
    <m/>
  </r>
  <r>
    <s v="PFIZER"/>
    <s v="C2321003"/>
    <x v="3"/>
    <s v="Brazil"/>
    <x v="2"/>
    <n v="40700"/>
    <s v="Revenues - Third Parties"/>
    <m/>
    <s v="Freight - Shipments"/>
    <n v="2026"/>
    <n v="6"/>
    <s v="USD"/>
    <n v="-58916.520816600008"/>
    <m/>
    <n v="-58916.520816600008"/>
    <x v="6"/>
    <n v="1"/>
    <m/>
  </r>
  <r>
    <s v="AMGEN"/>
    <n v="20240092"/>
    <x v="1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AMGEN"/>
    <n v="20240092"/>
    <x v="1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MGEN"/>
    <n v="20230050"/>
    <x v="1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029C00001"/>
    <x v="9"/>
    <s v="Brazil"/>
    <x v="2"/>
    <n v="40700"/>
    <s v="Revenues - Third Parties"/>
    <m/>
    <s v="Freight - Shipments"/>
    <n v="2026"/>
    <n v="6"/>
    <s v="USD"/>
    <n v="-549.75917639999989"/>
    <m/>
    <n v="-549.75917639999989"/>
    <x v="6"/>
    <n v="1"/>
    <m/>
  </r>
  <r>
    <s v="ASTRAZENECA"/>
    <s v="D7029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933RC00002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PFIZER"/>
    <s v="C5751003"/>
    <x v="3"/>
    <s v="Brazil"/>
    <x v="2"/>
    <n v="40700"/>
    <s v="Revenues - Third Parties"/>
    <m/>
    <s v="Freight - Shipments"/>
    <n v="2026"/>
    <n v="6"/>
    <s v="USD"/>
    <n v="-6222.3606884399987"/>
    <m/>
    <n v="-6222.3606884399987"/>
    <x v="6"/>
    <n v="1"/>
    <m/>
  </r>
  <r>
    <s v="ASTRAZENECA"/>
    <s v="D7960C00012"/>
    <x v="9"/>
    <s v="Brazil"/>
    <x v="2"/>
    <n v="40700"/>
    <s v="Revenues - Third Parties"/>
    <m/>
    <s v="Freight - Shipments"/>
    <n v="2026"/>
    <n v="6"/>
    <s v="USD"/>
    <n v="-649.06812179999986"/>
    <m/>
    <n v="-649.06812179999986"/>
    <x v="6"/>
    <n v="1"/>
    <m/>
  </r>
  <r>
    <s v="ASTRAZENECA"/>
    <s v="D7960C00012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ASTRAZENECA"/>
    <s v="D7960C00013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63Q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02GC00001"/>
    <x v="9"/>
    <s v="Brazil"/>
    <x v="2"/>
    <n v="40700"/>
    <s v="Revenues - Third Parties"/>
    <m/>
    <s v="Freight - Shipments"/>
    <n v="2026"/>
    <n v="6"/>
    <s v="USD"/>
    <n v="-325.3965688799999"/>
    <m/>
    <n v="-325.3965688799999"/>
    <x v="6"/>
    <n v="1"/>
    <m/>
  </r>
  <r>
    <s v="ASTRAZENECA"/>
    <s v="D702G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4391024"/>
    <x v="3"/>
    <s v="Brazil"/>
    <x v="2"/>
    <n v="40700"/>
    <s v="Revenues - Third Parties"/>
    <m/>
    <s v="Freight - Shipments"/>
    <n v="2026"/>
    <n v="6"/>
    <s v="USD"/>
    <n v="-63167.759740439986"/>
    <m/>
    <n v="-63167.759740439986"/>
    <x v="6"/>
    <n v="1"/>
    <m/>
  </r>
  <r>
    <s v="AMGEN"/>
    <n v="20240178"/>
    <x v="12"/>
    <s v="Brazil"/>
    <x v="2"/>
    <n v="40700"/>
    <s v="Revenues - Third Parties"/>
    <m/>
    <s v="Freight - Shipments"/>
    <n v="2026"/>
    <n v="6"/>
    <s v="USD"/>
    <n v="-163.76715935999997"/>
    <m/>
    <n v="-163.76715935999997"/>
    <x v="6"/>
    <n v="1"/>
    <m/>
  </r>
  <r>
    <s v="ASTRAZENECA"/>
    <s v="D9802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960C00015"/>
    <x v="9"/>
    <s v="Brazil"/>
    <x v="2"/>
    <n v="40700"/>
    <s v="Revenues - Third Parties"/>
    <m/>
    <s v="Freight - Shipments"/>
    <n v="2026"/>
    <n v="6"/>
    <s v="USD"/>
    <n v="-2958.3141804000006"/>
    <m/>
    <n v="-2958.3141804000006"/>
    <x v="6"/>
    <n v="1"/>
    <m/>
  </r>
  <r>
    <s v="ASTRAZENECA"/>
    <s v="D7960C00015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PFIZER"/>
    <s v="C3651021"/>
    <x v="3"/>
    <s v="Brazil"/>
    <x v="2"/>
    <n v="40700"/>
    <s v="Revenues - Third Parties"/>
    <m/>
    <s v="Freight - Shipments"/>
    <n v="2026"/>
    <n v="6"/>
    <s v="USD"/>
    <n v="-116.54852207999998"/>
    <m/>
    <n v="-116.54852207999998"/>
    <x v="6"/>
    <n v="1"/>
    <m/>
  </r>
  <r>
    <s v="AMGEN"/>
    <n v="20220196"/>
    <x v="12"/>
    <s v="Brazil"/>
    <x v="2"/>
    <n v="40700"/>
    <s v="Revenues - Third Parties"/>
    <m/>
    <s v="Freight - Shipments"/>
    <n v="2026"/>
    <n v="6"/>
    <s v="USD"/>
    <n v="-41969.624196240009"/>
    <m/>
    <n v="-41969.624196240009"/>
    <x v="6"/>
    <n v="1"/>
    <m/>
  </r>
  <r>
    <s v="AMGEN"/>
    <n v="20230227"/>
    <x v="12"/>
    <s v="Brazil"/>
    <x v="2"/>
    <n v="40700"/>
    <s v="Revenues - Third Parties"/>
    <m/>
    <s v="Freight - Shipments"/>
    <n v="2026"/>
    <n v="6"/>
    <s v="USD"/>
    <n v="-1004.7635906400002"/>
    <m/>
    <n v="-1004.7635906400002"/>
    <x v="6"/>
    <n v="1"/>
    <m/>
  </r>
  <r>
    <s v="PFIZER"/>
    <s v="C4551002"/>
    <x v="3"/>
    <s v="Brazil"/>
    <x v="2"/>
    <n v="40700"/>
    <s v="Revenues - Third Parties"/>
    <m/>
    <s v="Freight - Shipments"/>
    <n v="2026"/>
    <n v="6"/>
    <s v="USD"/>
    <n v="-185.37630611999995"/>
    <m/>
    <n v="-185.37630611999995"/>
    <x v="6"/>
    <n v="1"/>
    <m/>
  </r>
  <r>
    <s v="AMGEN"/>
    <n v="20250002"/>
    <x v="12"/>
    <s v="Brazil"/>
    <x v="2"/>
    <n v="40700"/>
    <s v="Revenues - Third Parties"/>
    <m/>
    <s v="Freight - Shipments"/>
    <n v="2026"/>
    <n v="6"/>
    <s v="USD"/>
    <n v="-586.56774803999986"/>
    <m/>
    <n v="-586.56774803999986"/>
    <x v="6"/>
    <n v="1"/>
    <m/>
  </r>
  <r>
    <s v="AMGEN"/>
    <n v="20230225"/>
    <x v="12"/>
    <s v="Brazil"/>
    <x v="2"/>
    <n v="40700"/>
    <s v="Revenues - Third Parties"/>
    <m/>
    <s v="Freight - Shipments"/>
    <n v="2026"/>
    <n v="6"/>
    <s v="USD"/>
    <n v="-110.85961463999998"/>
    <m/>
    <n v="-110.85961463999998"/>
    <x v="6"/>
    <n v="1"/>
    <m/>
  </r>
  <r>
    <s v="ASTRAZENECA"/>
    <s v="D967YC00001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ASTRAZENECA"/>
    <s v="D702NC00001"/>
    <x v="9"/>
    <s v="Brazil"/>
    <x v="2"/>
    <n v="40700"/>
    <s v="Revenues - Third Parties"/>
    <m/>
    <s v="Freight - Shipments"/>
    <n v="2026"/>
    <n v="6"/>
    <s v="USD"/>
    <n v="-304.55997527999995"/>
    <m/>
    <n v="-304.55997527999995"/>
    <x v="6"/>
    <n v="1"/>
    <m/>
  </r>
  <r>
    <s v="ASTRAZENECA"/>
    <s v="D702NC00001"/>
    <x v="9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DIMMUNE"/>
    <s v="D7700C00003"/>
    <x v="28"/>
    <s v="Brazil"/>
    <x v="2"/>
    <n v="40700"/>
    <s v="Revenues - Third Parties"/>
    <m/>
    <s v="Freight - Shipments"/>
    <n v="2026"/>
    <n v="6"/>
    <s v="USD"/>
    <n v="-35.493937799999998"/>
    <m/>
    <n v="-35.493937799999998"/>
    <x v="6"/>
    <n v="1"/>
    <m/>
  </r>
  <r>
    <s v="MEDIMMUNE"/>
    <s v="D7700C00003"/>
    <x v="28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GRN163LMYF3001"/>
    <x v="37"/>
    <s v="Brazil"/>
    <x v="2"/>
    <n v="40700"/>
    <s v="Revenues - Third Parties"/>
    <m/>
    <s v="Freight - Shipments"/>
    <n v="2026"/>
    <n v="6"/>
    <s v="USD"/>
    <n v="-2203.6508587199996"/>
    <m/>
    <n v="-2203.6508587199996"/>
    <x v="6"/>
    <n v="1"/>
    <m/>
  </r>
  <r>
    <s v="GILEAD SCI"/>
    <s v="GS-US-528-9023"/>
    <x v="49"/>
    <s v="Brazil"/>
    <x v="2"/>
    <n v="40700"/>
    <s v="Revenues - Third Parties"/>
    <m/>
    <s v="Freight - Returns"/>
    <n v="2026"/>
    <n v="6"/>
    <s v="USD"/>
    <n v="-272.78417003999994"/>
    <m/>
    <n v="-272.78417003999994"/>
    <x v="6"/>
    <n v="1"/>
    <m/>
  </r>
  <r>
    <s v="GILEAD SCI"/>
    <s v="GS-US-528-9023"/>
    <x v="4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KRT-232-101"/>
    <x v="65"/>
    <s v="Brazil"/>
    <x v="2"/>
    <n v="40700"/>
    <s v="Revenues - Third Parties"/>
    <m/>
    <s v="Freight - Shipments"/>
    <n v="2026"/>
    <n v="6"/>
    <s v="USD"/>
    <n v="-26.184495839999997"/>
    <m/>
    <n v="-26.184495839999997"/>
    <x v="6"/>
    <n v="1"/>
    <m/>
  </r>
  <r>
    <s v="OTH CUST"/>
    <s v="ALXN1720-MG-301"/>
    <x v="13"/>
    <s v="Brazil"/>
    <x v="2"/>
    <n v="40700"/>
    <s v="Revenues - Third Parties"/>
    <m/>
    <s v="Freight - Shipments"/>
    <n v="2026"/>
    <n v="6"/>
    <s v="USD"/>
    <n v="-216.54770903999994"/>
    <m/>
    <n v="-216.54770903999994"/>
    <x v="6"/>
    <n v="1"/>
    <m/>
  </r>
  <r>
    <s v="MEDIMMUNE"/>
    <s v="D9185C00001"/>
    <x v="28"/>
    <s v="Brazil"/>
    <x v="2"/>
    <n v="40700"/>
    <s v="Revenues - Third Parties"/>
    <m/>
    <s v="Freight - Shipments"/>
    <n v="2026"/>
    <n v="6"/>
    <s v="USD"/>
    <n v="-44.42004287999999"/>
    <m/>
    <n v="-44.42004287999999"/>
    <x v="6"/>
    <n v="1"/>
    <m/>
  </r>
  <r>
    <s v="MEDIMMUNE"/>
    <s v="D9185C00001"/>
    <x v="28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OTH CUST"/>
    <s v="DZ2022E0005"/>
    <x v="77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CY 6033"/>
    <x v="67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OTH CUST"/>
    <s v="RYZ101-301"/>
    <x v="66"/>
    <s v="Brazil"/>
    <x v="2"/>
    <n v="40700"/>
    <s v="Revenues - Third Parties"/>
    <m/>
    <s v="Freight - Shipments"/>
    <n v="2026"/>
    <n v="6"/>
    <s v="USD"/>
    <n v="-930.47619575999988"/>
    <m/>
    <n v="-930.47619575999988"/>
    <x v="6"/>
    <n v="1"/>
    <m/>
  </r>
  <r>
    <s v="OTH CUST"/>
    <s v="CY 6022"/>
    <x v="67"/>
    <s v="Brazil"/>
    <x v="2"/>
    <n v="40700"/>
    <s v="Revenues - Third Parties"/>
    <m/>
    <s v="Freight - Shipments"/>
    <n v="2026"/>
    <n v="6"/>
    <s v="USD"/>
    <n v="-148.49130227999996"/>
    <m/>
    <n v="-148.49130227999996"/>
    <x v="6"/>
    <n v="1"/>
    <m/>
  </r>
  <r>
    <s v="OTH CUST"/>
    <s v="AK-US-001-0106"/>
    <x v="14"/>
    <s v="Brazil"/>
    <x v="2"/>
    <n v="40700"/>
    <s v="Revenues - Third Parties"/>
    <m/>
    <s v="Freight - Shipments"/>
    <n v="2026"/>
    <n v="6"/>
    <s v="USD"/>
    <n v="-690.60725867999997"/>
    <m/>
    <n v="-690.60725867999997"/>
    <x v="6"/>
    <n v="1"/>
    <m/>
  </r>
  <r>
    <s v="ASTRAZENECA"/>
    <s v="D9690C00005"/>
    <x v="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AIS-D08"/>
    <x v="68"/>
    <s v="Brazil"/>
    <x v="2"/>
    <n v="40700"/>
    <s v="Revenues - Third Parties"/>
    <m/>
    <s v="Freight - Returns"/>
    <n v="2026"/>
    <n v="6"/>
    <s v="USD"/>
    <n v="-14647.698456359998"/>
    <m/>
    <n v="-14647.698456359998"/>
    <x v="6"/>
    <n v="1"/>
    <m/>
  </r>
  <r>
    <s v="OTH CUST"/>
    <s v="AIS-D08"/>
    <x v="6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LP352-301"/>
    <x v="60"/>
    <s v="Brazil"/>
    <x v="2"/>
    <n v="40700"/>
    <s v="Revenues - Third Parties"/>
    <m/>
    <s v="Freight - Shipments"/>
    <n v="2026"/>
    <n v="6"/>
    <s v="USD"/>
    <n v="-159.99728807999998"/>
    <m/>
    <n v="-159.99728807999998"/>
    <x v="6"/>
    <n v="1"/>
    <m/>
  </r>
  <r>
    <s v="OTH CUST"/>
    <s v="LP352-303"/>
    <x v="60"/>
    <s v="Brazil"/>
    <x v="2"/>
    <n v="40700"/>
    <s v="Revenues - Third Parties"/>
    <m/>
    <s v="Freight - Shipments"/>
    <n v="2026"/>
    <n v="6"/>
    <s v="USD"/>
    <n v="-99.741669239999993"/>
    <m/>
    <n v="-99.741669239999993"/>
    <x v="6"/>
    <n v="1"/>
    <m/>
  </r>
  <r>
    <s v="OTH CUST"/>
    <s v="DAY101-002"/>
    <x v="78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LP352-302"/>
    <x v="60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VX24-AIS-D10"/>
    <x v="69"/>
    <s v="Brazil"/>
    <x v="2"/>
    <n v="40700"/>
    <s v="Revenues - Third Parties"/>
    <m/>
    <s v="Freight - Shipments"/>
    <n v="2026"/>
    <n v="6"/>
    <s v="USD"/>
    <n v="-5074.0703608799986"/>
    <m/>
    <n v="-5074.0703608799986"/>
    <x v="6"/>
    <n v="1"/>
    <m/>
  </r>
  <r>
    <s v="J &amp; J"/>
    <s v="Janssen Local Returns and Destruction"/>
    <x v="1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J &amp; J"/>
    <s v="42847922MDD4002"/>
    <x v="1"/>
    <s v="Brazil"/>
    <x v="2"/>
    <n v="40700"/>
    <s v="Revenues - Third Parties"/>
    <m/>
    <s v="Freight - Shipments"/>
    <n v="2026"/>
    <n v="6"/>
    <s v="USD"/>
    <n v="-31.540629239999998"/>
    <m/>
    <n v="-31.540629239999998"/>
    <x v="6"/>
    <n v="1"/>
    <m/>
  </r>
  <r>
    <s v="J &amp; J"/>
    <s v="CNTO1959CRD4005"/>
    <x v="1"/>
    <s v="Brazil"/>
    <x v="2"/>
    <n v="40700"/>
    <s v="Revenues - Third Parties"/>
    <m/>
    <s v="Freight - Shipments"/>
    <n v="2026"/>
    <n v="6"/>
    <s v="USD"/>
    <n v="-3076.8452361599993"/>
    <m/>
    <n v="-3076.8452361599993"/>
    <x v="6"/>
    <n v="1"/>
    <m/>
  </r>
  <r>
    <s v="J &amp; J"/>
    <s v="77242113UCO4001"/>
    <x v="1"/>
    <s v="Brazil"/>
    <x v="2"/>
    <n v="40700"/>
    <s v="Revenues - Third Parties"/>
    <m/>
    <s v="Freight - Shipments"/>
    <n v="2026"/>
    <n v="6"/>
    <s v="USD"/>
    <n v="-1438.2564561599997"/>
    <m/>
    <n v="-1438.2564561599997"/>
    <x v="6"/>
    <n v="1"/>
    <m/>
  </r>
  <r>
    <s v="MERCK"/>
    <s v="MK-3475-689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756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756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7339-001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7339-006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991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6482-012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140-003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140-003 (Local)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RCK"/>
    <s v="MK-3475-A86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676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3475-D46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1026-011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06B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1242-036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0616-015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V940-002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5684-003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5684-004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5684-004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870-010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870-007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870-019 (Local)"/>
    <x v="2"/>
    <s v="Brazil"/>
    <x v="2"/>
    <n v="40700"/>
    <s v="Revenues - Third Parties"/>
    <m/>
    <s v="Freight - Shipments"/>
    <n v="2026"/>
    <n v="6"/>
    <s v="USD"/>
    <n v="-8.7556024799999985"/>
    <m/>
    <n v="-8.7556024799999985"/>
    <x v="6"/>
    <n v="1"/>
    <m/>
  </r>
  <r>
    <s v="MERCK"/>
    <s v="MK-2870-019 (Local)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RCK"/>
    <s v="MK-2870-012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06C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870-020 (Local)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RCK"/>
    <s v="MK-2870-023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870-023 (Local)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RCK"/>
    <s v="MK-0616-019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V940-009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1084-012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2140-010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2870-011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3475-06E (Local)"/>
    <x v="2"/>
    <s v="Brazil"/>
    <x v="2"/>
    <n v="40700"/>
    <s v="Revenues - Third Parties"/>
    <m/>
    <s v="Freight - Shipments"/>
    <n v="2026"/>
    <n v="6"/>
    <s v="USD"/>
    <n v="-57.094853399999991"/>
    <m/>
    <n v="-57.094853399999991"/>
    <x v="6"/>
    <n v="1"/>
    <m/>
  </r>
  <r>
    <s v="MERCK"/>
    <s v="MK-2400-001 (Local)"/>
    <x v="2"/>
    <s v="Brazil"/>
    <x v="2"/>
    <n v="40700"/>
    <s v="Revenues - Third Parties"/>
    <m/>
    <s v="Freight - Shipments"/>
    <n v="2026"/>
    <n v="6"/>
    <s v="USD"/>
    <n v="-131.73148463999996"/>
    <m/>
    <n v="-131.73148463999996"/>
    <x v="6"/>
    <n v="1"/>
    <m/>
  </r>
  <r>
    <s v="MERCK"/>
    <s v="MK-2870-031 (Local)"/>
    <x v="2"/>
    <s v="Brazil"/>
    <x v="2"/>
    <n v="40700"/>
    <s v="Revenues - Third Parties"/>
    <m/>
    <s v="Freight - Shipments"/>
    <n v="2026"/>
    <n v="6"/>
    <s v="USD"/>
    <n v="-432.20762867999991"/>
    <m/>
    <n v="-432.20762867999991"/>
    <x v="6"/>
    <n v="1"/>
    <m/>
  </r>
  <r>
    <s v="MERCK"/>
    <s v="MK-2400-01A (Local)"/>
    <x v="2"/>
    <s v="Brazil"/>
    <x v="2"/>
    <n v="40700"/>
    <s v="Revenues - Third Parties"/>
    <m/>
    <s v="PassThrough - Freight"/>
    <n v="2026"/>
    <n v="6"/>
    <s v="USD"/>
    <n v="0"/>
    <m/>
    <n v="0"/>
    <x v="6"/>
    <n v="1"/>
    <m/>
  </r>
  <r>
    <s v="MERCK"/>
    <s v="MK-5684-015 (Local)"/>
    <x v="2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MERCK"/>
    <s v="MK-7240-013 (Local)"/>
    <x v="2"/>
    <s v="Brazil"/>
    <x v="2"/>
    <n v="40700"/>
    <s v="Revenues - Third Parties"/>
    <m/>
    <s v="Freight - Returns"/>
    <n v="2026"/>
    <n v="6"/>
    <s v="USD"/>
    <n v="0"/>
    <m/>
    <n v="0"/>
    <x v="6"/>
    <n v="1"/>
    <m/>
  </r>
  <r>
    <s v="MERCK"/>
    <s v="MK-7962-038 (Local)"/>
    <x v="2"/>
    <s v="Brazil"/>
    <x v="2"/>
    <n v="40700"/>
    <s v="Revenues - Third Parties"/>
    <m/>
    <s v="Freight - Shipments"/>
    <n v="2026"/>
    <n v="6"/>
    <s v="USD"/>
    <n v="-332.15905475999995"/>
    <m/>
    <n v="-332.15905475999995"/>
    <x v="6"/>
    <n v="1"/>
    <m/>
  </r>
  <r>
    <s v="MERCK"/>
    <s v="MK-2870-021 (Local)"/>
    <x v="2"/>
    <s v="Brazil"/>
    <x v="2"/>
    <n v="40700"/>
    <s v="Revenues - Third Parties"/>
    <m/>
    <s v="Freight - Shipments"/>
    <n v="2026"/>
    <n v="6"/>
    <s v="USD"/>
    <n v="-289.22297243999998"/>
    <m/>
    <n v="-289.22297243999998"/>
    <x v="6"/>
    <n v="1"/>
    <m/>
  </r>
  <r>
    <s v="OTH CUST"/>
    <s v="ZWI-ZW25-301"/>
    <x v="79"/>
    <s v="Brazil"/>
    <x v="2"/>
    <n v="40700"/>
    <s v="Revenues - Third Parties"/>
    <m/>
    <s v="Freight - Shipments"/>
    <n v="2026"/>
    <n v="6"/>
    <s v="USD"/>
    <n v="0"/>
    <m/>
    <n v="0"/>
    <x v="6"/>
    <n v="1"/>
    <m/>
  </r>
  <r>
    <s v="OTH CUST"/>
    <s v="AB-101-05 BC 135535-01"/>
    <x v="35"/>
    <s v="Brazil"/>
    <x v="2"/>
    <n v="40900"/>
    <s v="Revenues- IC"/>
    <m/>
    <s v="Freight - Shipments"/>
    <n v="2026"/>
    <n v="6"/>
    <s v="USD"/>
    <n v="0"/>
    <m/>
    <n v="0"/>
    <x v="6"/>
    <n v="1"/>
    <m/>
  </r>
  <r>
    <s v="SERVIER"/>
    <s v="SPLFIO-174"/>
    <x v="4"/>
    <s v="Brazil"/>
    <x v="2"/>
    <n v="40700"/>
    <s v="Revenues - Third Parties"/>
    <m/>
    <s v="Freight - Shipments"/>
    <n v="2026"/>
    <n v="6"/>
    <s v="USD"/>
    <n v="-226.94601587999998"/>
    <m/>
    <n v="-226.94601587999998"/>
    <x v="6"/>
    <n v="1"/>
    <m/>
  </r>
  <r>
    <s v="J &amp; J"/>
    <s v="Janssen Local Returns and Destruction"/>
    <x v="1"/>
    <s v="Brazil"/>
    <x v="2"/>
    <n v="40700"/>
    <s v="Revenues - Third Parties"/>
    <m/>
    <s v="Not-Billed"/>
    <n v="2026"/>
    <n v="6"/>
    <s v="USD"/>
    <n v="7787.9990823973067"/>
    <m/>
    <n v="7787.9990823973067"/>
    <x v="6"/>
    <e v="#N/A"/>
    <m/>
  </r>
  <r>
    <s v="J &amp; J"/>
    <s v="Janssen Local Returns and Destruction"/>
    <x v="1"/>
    <s v="Brazil"/>
    <x v="4"/>
    <n v="40700"/>
    <s v="Revenues - Third Parties"/>
    <m/>
    <s v="Not-Billed"/>
    <n v="2026"/>
    <n v="6"/>
    <s v="USD"/>
    <n v="8342.2825769638057"/>
    <m/>
    <n v="8342.2825769638057"/>
    <x v="6"/>
    <e v="#N/A"/>
    <m/>
  </r>
  <r>
    <s v="J &amp; J"/>
    <s v="Janssen Local Returns and Destruction"/>
    <x v="1"/>
    <s v="Brazil"/>
    <x v="5"/>
    <n v="40700"/>
    <s v="Revenues - Third Parties"/>
    <m/>
    <s v="Not-Billed"/>
    <n v="2026"/>
    <n v="6"/>
    <s v="USD"/>
    <n v="2550.5045165794863"/>
    <m/>
    <n v="2550.5045165794863"/>
    <x v="6"/>
    <e v="#N/A"/>
    <m/>
  </r>
  <r>
    <s v="OTH CUST"/>
    <s v="EMN30-64007957MMY3003 - Azidus"/>
    <x v="70"/>
    <s v="Brazil"/>
    <x v="0"/>
    <n v="40700"/>
    <s v="Revenues - Third Parties"/>
    <m/>
    <s v="Not-Billed"/>
    <n v="2026"/>
    <n v="6"/>
    <s v="USD"/>
    <n v="6672.3306253942719"/>
    <m/>
    <n v="6672.3306253942719"/>
    <x v="6"/>
    <e v="#N/A"/>
    <m/>
  </r>
  <r>
    <s v="OTH CUST"/>
    <s v="EMN30-64007957MMY3003 - Azidus"/>
    <x v="70"/>
    <s v="Brazil"/>
    <x v="1"/>
    <n v="40700"/>
    <s v="Revenues - Third Parties"/>
    <m/>
    <s v="Not-Billed"/>
    <n v="2026"/>
    <n v="6"/>
    <s v="USD"/>
    <n v="35478.869356237388"/>
    <m/>
    <n v="35478.869356237388"/>
    <x v="6"/>
    <e v="#N/A"/>
    <m/>
  </r>
  <r>
    <s v="OTH CUST"/>
    <s v="EMN30-64007957MMY3003 - Azidus"/>
    <x v="70"/>
    <s v="Brazil"/>
    <x v="2"/>
    <n v="40700"/>
    <s v="Revenues - Third Parties"/>
    <m/>
    <s v="Not-Billed"/>
    <n v="2026"/>
    <n v="6"/>
    <s v="USD"/>
    <n v="553.82997009604526"/>
    <m/>
    <n v="553.82997009604526"/>
    <x v="6"/>
    <e v="#N/A"/>
    <m/>
  </r>
  <r>
    <s v="OTH CUST"/>
    <s v="EMN30-64007957MMY3003 - Azidus"/>
    <x v="70"/>
    <s v="Brazil"/>
    <x v="5"/>
    <n v="40700"/>
    <s v="Revenues - Third Parties"/>
    <m/>
    <s v="Not-Billed"/>
    <n v="2026"/>
    <n v="6"/>
    <s v="USD"/>
    <n v="7144.1590178146598"/>
    <m/>
    <n v="7144.1590178146598"/>
    <x v="6"/>
    <e v="#N/A"/>
    <m/>
  </r>
  <r>
    <s v="BAYER"/>
    <s v="all studies"/>
    <x v="17"/>
    <s v="Brazil"/>
    <x v="0"/>
    <n v="40700"/>
    <s v="Revenues - Third Parties"/>
    <m/>
    <s v="Not-Billed"/>
    <n v="2026"/>
    <n v="6"/>
    <s v="USD"/>
    <n v="4805.4004353372293"/>
    <m/>
    <n v="4805.4004353372293"/>
    <x v="6"/>
    <e v="#N/A"/>
    <m/>
  </r>
  <r>
    <s v="BAYER"/>
    <s v="all studies"/>
    <x v="17"/>
    <s v="Brazil"/>
    <x v="1"/>
    <n v="40700"/>
    <s v="Revenues - Third Parties"/>
    <m/>
    <s v="Not-Billed"/>
    <n v="2026"/>
    <n v="6"/>
    <s v="USD"/>
    <n v="158214.91297355542"/>
    <m/>
    <n v="158214.91297355542"/>
    <x v="6"/>
    <e v="#N/A"/>
    <m/>
  </r>
  <r>
    <s v="BAYER"/>
    <s v="all studies"/>
    <x v="17"/>
    <s v="Brazil"/>
    <x v="5"/>
    <n v="40700"/>
    <s v="Revenues - Third Parties"/>
    <m/>
    <s v="Not-Billed"/>
    <n v="2026"/>
    <n v="6"/>
    <s v="USD"/>
    <n v="1208.0333682591493"/>
    <m/>
    <n v="1208.0333682591493"/>
    <x v="6"/>
    <e v="#N/A"/>
    <m/>
  </r>
  <r>
    <s v="OTH CUST"/>
    <s v="BGB-16673-304"/>
    <x v="55"/>
    <s v="Brazil"/>
    <x v="2"/>
    <n v="40700"/>
    <s v="Revenues - Third Parties"/>
    <m/>
    <s v="Credit Note"/>
    <n v="2026"/>
    <n v="6"/>
    <s v="USD"/>
    <n v="-49964.54"/>
    <m/>
    <n v="-49964.54"/>
    <x v="6"/>
    <s v="Not Applicable"/>
    <m/>
  </r>
  <r>
    <s v="IQVIA"/>
    <n v="996"/>
    <x v="18"/>
    <s v="Brazil"/>
    <x v="4"/>
    <n v="40700"/>
    <s v="Revenues - Third Parties"/>
    <m/>
    <s v="Credit Note"/>
    <n v="2026"/>
    <n v="6"/>
    <s v="USD"/>
    <n v="-1033.8497106"/>
    <m/>
    <n v="-1033.8497106"/>
    <x v="6"/>
    <s v="Not Applicable"/>
    <m/>
  </r>
  <r>
    <s v="OTH CUST"/>
    <s v="Rebate Accrual Q2-2026"/>
    <x v="80"/>
    <s v="Brazil"/>
    <x v="0"/>
    <n v="40700"/>
    <s v="Revenues - Third Parties"/>
    <m/>
    <s v="Rebate Accrual"/>
    <n v="2026"/>
    <n v="6"/>
    <s v="USD"/>
    <n v="-24183.392173058204"/>
    <m/>
    <n v="-24183.392173058204"/>
    <x v="6"/>
    <e v="#N/A"/>
    <m/>
  </r>
  <r>
    <s v="OTH CUST"/>
    <s v="Rebate Accrual Q2-2026"/>
    <x v="80"/>
    <s v="Brazil"/>
    <x v="2"/>
    <n v="40700"/>
    <s v="Revenues - Third Parties"/>
    <m/>
    <s v="Rebate Accrual"/>
    <n v="2026"/>
    <n v="6"/>
    <s v="USD"/>
    <n v="-23339.526615749226"/>
    <m/>
    <n v="-23339.526615749226"/>
    <x v="6"/>
    <e v="#N/A"/>
    <m/>
  </r>
  <r>
    <s v="OTH CUST"/>
    <s v="Rebate Accrual Q2-2026"/>
    <x v="80"/>
    <s v="Brazil"/>
    <x v="3"/>
    <n v="40700"/>
    <s v="Revenues - Third Parties"/>
    <m/>
    <s v="Rebate Accrual"/>
    <n v="2026"/>
    <n v="6"/>
    <s v="USD"/>
    <n v="-1292.702607611843"/>
    <m/>
    <n v="-1292.702607611843"/>
    <x v="6"/>
    <e v="#N/A"/>
    <m/>
  </r>
  <r>
    <s v="OTH CUST"/>
    <s v="Rebate Accrual Q2-2026"/>
    <x v="80"/>
    <s v="Brazil"/>
    <x v="5"/>
    <n v="40700"/>
    <s v="Revenues - Third Parties"/>
    <m/>
    <s v="Rebate Accrual"/>
    <n v="2026"/>
    <n v="6"/>
    <s v="USD"/>
    <n v="-7036.6976986664286"/>
    <m/>
    <n v="-7036.6976986664286"/>
    <x v="6"/>
    <e v="#N/A"/>
    <m/>
  </r>
  <r>
    <s v="OTH CUST"/>
    <s v="Rebate Accrual Q2-2026"/>
    <x v="80"/>
    <s v="Brazil"/>
    <x v="4"/>
    <n v="40700"/>
    <s v="Revenues - Third Parties"/>
    <m/>
    <s v="Rebate Accrual"/>
    <n v="2026"/>
    <n v="6"/>
    <s v="USD"/>
    <n v="0"/>
    <m/>
    <n v="0"/>
    <x v="6"/>
    <e v="#N/A"/>
    <m/>
  </r>
  <r>
    <s v="OTH CUST"/>
    <s v="Others"/>
    <x v="6"/>
    <s v="Brazil"/>
    <x v="6"/>
    <n v="40700"/>
    <s v="Revenues - Third Parties"/>
    <m/>
    <s v="LocalAdj-15 days (Previous Month)"/>
    <n v="2026"/>
    <n v="6"/>
    <s v="USD"/>
    <n v="0"/>
    <m/>
    <n v="0"/>
    <x v="6"/>
    <s v="Not Applicable"/>
    <m/>
  </r>
  <r>
    <s v="OTH CUST"/>
    <s v="Others"/>
    <x v="6"/>
    <s v="Brazil"/>
    <x v="0"/>
    <n v="40700"/>
    <s v="Revenues - Third Parties"/>
    <m/>
    <s v="LocalAdj-15 days (Previous Month)"/>
    <n v="2026"/>
    <n v="6"/>
    <s v="USD"/>
    <n v="-918752.9038463484"/>
    <m/>
    <n v="-918752.9038463484"/>
    <x v="6"/>
    <s v="Not Applicable"/>
    <m/>
  </r>
  <r>
    <s v="OTH CUST"/>
    <s v="Others"/>
    <x v="6"/>
    <s v="Brazil"/>
    <x v="1"/>
    <n v="40700"/>
    <s v="Revenues - Third Parties"/>
    <m/>
    <s v="LocalAdj-15 days (Previous Month)"/>
    <n v="2026"/>
    <n v="6"/>
    <s v="USD"/>
    <n v="-276386.29777418642"/>
    <m/>
    <n v="-276386.29777418642"/>
    <x v="6"/>
    <s v="Not Applicable"/>
    <m/>
  </r>
  <r>
    <s v="OTH CUST"/>
    <s v="Others"/>
    <x v="6"/>
    <s v="Brazil"/>
    <x v="2"/>
    <n v="40700"/>
    <s v="Revenues - Third Parties"/>
    <m/>
    <s v="LocalAdj-15 days (Previous Month)"/>
    <n v="2026"/>
    <n v="6"/>
    <s v="USD"/>
    <n v="-807657.5614592582"/>
    <m/>
    <n v="-807657.5614592582"/>
    <x v="6"/>
    <s v="Not Applicable"/>
    <m/>
  </r>
  <r>
    <s v="OTH CUST"/>
    <s v="Others"/>
    <x v="6"/>
    <s v="Brazil"/>
    <x v="4"/>
    <n v="40700"/>
    <s v="Revenues - Third Parties"/>
    <m/>
    <s v="LocalAdj-15 days (Previous Month)"/>
    <n v="2026"/>
    <n v="6"/>
    <s v="USD"/>
    <n v="-93599.42022018219"/>
    <m/>
    <n v="-93599.42022018219"/>
    <x v="6"/>
    <s v="Not Applicable"/>
    <m/>
  </r>
  <r>
    <s v="OTH CUST"/>
    <s v="Others"/>
    <x v="6"/>
    <s v="Brazil"/>
    <x v="6"/>
    <n v="40700"/>
    <s v="Revenues - Third Parties"/>
    <m/>
    <s v="X LocalAdj"/>
    <n v="2026"/>
    <n v="6"/>
    <s v="USD"/>
    <n v="0"/>
    <m/>
    <n v="0"/>
    <x v="6"/>
    <s v="Not Applicable"/>
    <m/>
  </r>
  <r>
    <s v="OTH CUST"/>
    <s v="Others"/>
    <x v="6"/>
    <s v="Brazil"/>
    <x v="7"/>
    <n v="40700"/>
    <s v="Revenues - Third Parties"/>
    <m/>
    <s v="X LocalAdj"/>
    <n v="2026"/>
    <n v="6"/>
    <s v="USD"/>
    <n v="-806.73362408516778"/>
    <m/>
    <n v="-806.73362408516778"/>
    <x v="6"/>
    <s v="Not Applicable"/>
    <m/>
  </r>
  <r>
    <s v="OTH CUST"/>
    <s v="Others"/>
    <x v="6"/>
    <s v="Brazil"/>
    <x v="6"/>
    <n v="40700"/>
    <s v="Revenues - Third Parties"/>
    <m/>
    <s v="X LocalAdj"/>
    <n v="2026"/>
    <n v="6"/>
    <s v="USD"/>
    <n v="-7512.4603858347982"/>
    <m/>
    <n v="-7512.4603858347982"/>
    <x v="6"/>
    <s v="Not Applicable"/>
    <m/>
  </r>
  <r>
    <s v="OTH CUST"/>
    <s v="Others"/>
    <x v="6"/>
    <s v="Brazil"/>
    <x v="0"/>
    <n v="40700"/>
    <s v="Revenues - Third Parties"/>
    <m/>
    <s v="X LocalAdj"/>
    <n v="2026"/>
    <n v="6"/>
    <s v="USD"/>
    <n v="74183.952794956742"/>
    <m/>
    <n v="74183.952794956742"/>
    <x v="6"/>
    <s v="Not Applicable"/>
    <m/>
  </r>
  <r>
    <s v="OTH CUST"/>
    <s v="Others"/>
    <x v="6"/>
    <s v="Brazil"/>
    <x v="1"/>
    <n v="40700"/>
    <s v="Revenues - Third Parties"/>
    <m/>
    <s v="X LocalAdj"/>
    <n v="2026"/>
    <n v="6"/>
    <s v="USD"/>
    <n v="-83309.54108600691"/>
    <m/>
    <n v="-83309.54108600691"/>
    <x v="6"/>
    <s v="Not Applicable"/>
    <m/>
  </r>
  <r>
    <s v="OTH CUST"/>
    <s v="Others"/>
    <x v="6"/>
    <s v="Brazil"/>
    <x v="2"/>
    <n v="40700"/>
    <s v="Revenues - Third Parties"/>
    <m/>
    <s v="X LocalAdj"/>
    <n v="2026"/>
    <n v="6"/>
    <s v="USD"/>
    <n v="133989.39560090634"/>
    <m/>
    <n v="133989.39560090634"/>
    <x v="6"/>
    <s v="Not Applicable"/>
    <m/>
  </r>
  <r>
    <s v="OTH CUST"/>
    <s v="Others"/>
    <x v="6"/>
    <s v="Brazil"/>
    <x v="3"/>
    <n v="40700"/>
    <s v="Revenues - Third Parties"/>
    <m/>
    <s v="X LocalAdj"/>
    <n v="2026"/>
    <n v="6"/>
    <s v="USD"/>
    <n v="1055.7419591654434"/>
    <m/>
    <n v="1055.7419591654434"/>
    <x v="6"/>
    <s v="Not Applicable"/>
    <m/>
  </r>
  <r>
    <s v="OTH CUST"/>
    <s v="Others"/>
    <x v="6"/>
    <s v="Brazil"/>
    <x v="4"/>
    <n v="40700"/>
    <s v="Revenues - Third Parties"/>
    <m/>
    <s v="X LocalAdj"/>
    <n v="2026"/>
    <n v="6"/>
    <s v="USD"/>
    <n v="24761.55776438491"/>
    <m/>
    <n v="24761.55776438491"/>
    <x v="6"/>
    <s v="Not Applicable"/>
    <m/>
  </r>
  <r>
    <s v="OTH CUST"/>
    <s v="Others"/>
    <x v="6"/>
    <s v="Brazil"/>
    <x v="5"/>
    <n v="40700"/>
    <s v="Revenues - Third Parties"/>
    <m/>
    <s v="X LocalAdj"/>
    <n v="2026"/>
    <n v="6"/>
    <s v="USD"/>
    <n v="24797.93724402762"/>
    <m/>
    <n v="24797.93724402762"/>
    <x v="6"/>
    <s v="Not Applicable"/>
    <m/>
  </r>
  <r>
    <s v="OTH CUST"/>
    <s v="Others"/>
    <x v="6"/>
    <s v="Brazil"/>
    <x v="7"/>
    <n v="40700"/>
    <s v="Revenues - Third Parties"/>
    <m/>
    <s v="X LocalAdj"/>
    <n v="2026"/>
    <n v="6"/>
    <s v="USD"/>
    <n v="0"/>
    <m/>
    <n v="0"/>
    <x v="6"/>
    <s v="Not Applicable"/>
    <m/>
  </r>
  <r>
    <s v="OTH CUST"/>
    <s v="Others"/>
    <x v="6"/>
    <s v="Brazil"/>
    <x v="6"/>
    <n v="40700"/>
    <s v="Revenues - Third Parties"/>
    <m/>
    <s v="LocalAdj-15 days (Current Month)"/>
    <n v="2026"/>
    <n v="6"/>
    <s v="USD"/>
    <n v="0"/>
    <m/>
    <n v="0"/>
    <x v="6"/>
    <s v="Not Applicable"/>
    <m/>
  </r>
  <r>
    <s v="OTH CUST"/>
    <s v="Others"/>
    <x v="6"/>
    <s v="Brazil"/>
    <x v="0"/>
    <n v="40700"/>
    <s v="Revenues - Third Parties"/>
    <m/>
    <s v="LocalAdj-15 days (Current Month)"/>
    <n v="2026"/>
    <n v="6"/>
    <s v="USD"/>
    <n v="908114.06145273033"/>
    <m/>
    <n v="908114.06145273033"/>
    <x v="6"/>
    <s v="Not Applicable"/>
    <m/>
  </r>
  <r>
    <s v="OTH CUST"/>
    <s v="Others"/>
    <x v="6"/>
    <s v="Brazil"/>
    <x v="1"/>
    <n v="40700"/>
    <s v="Revenues - Third Parties"/>
    <m/>
    <s v="LocalAdj-15 days (Current Month)"/>
    <n v="2026"/>
    <n v="6"/>
    <s v="USD"/>
    <n v="272183.53278566303"/>
    <m/>
    <n v="272183.53278566303"/>
    <x v="6"/>
    <s v="Not Applicable"/>
    <m/>
  </r>
  <r>
    <s v="OTH CUST"/>
    <s v="Others"/>
    <x v="6"/>
    <s v="Brazil"/>
    <x v="2"/>
    <n v="40700"/>
    <s v="Revenues - Third Parties"/>
    <m/>
    <s v="LocalAdj-15 days (Current Month)"/>
    <n v="2026"/>
    <n v="6"/>
    <s v="USD"/>
    <n v="789472.68204864638"/>
    <m/>
    <n v="789472.68204864638"/>
    <x v="6"/>
    <s v="Not Applicable"/>
    <m/>
  </r>
  <r>
    <s v="OTH CUST"/>
    <s v="Others"/>
    <x v="6"/>
    <s v="Brazil"/>
    <x v="4"/>
    <n v="40700"/>
    <s v="Revenues - Third Parties"/>
    <m/>
    <s v="LocalAdj-15 days (Current Month)"/>
    <n v="2026"/>
    <n v="6"/>
    <s v="USD"/>
    <n v="90246.71853818075"/>
    <m/>
    <n v="90246.71853818075"/>
    <x v="6"/>
    <s v="Not Applicable"/>
    <m/>
  </r>
  <r>
    <s v="OTH CUST"/>
    <s v="Others"/>
    <x v="6"/>
    <s v="Brazil"/>
    <x v="3"/>
    <n v="40700"/>
    <s v="Revenues - Third Parties"/>
    <m/>
    <s v="X LocalAdj"/>
    <n v="2026"/>
    <n v="6"/>
    <s v="USD"/>
    <n v="-0.60220230359846028"/>
    <m/>
    <n v="-0.60220230359846028"/>
    <x v="6"/>
    <s v="Not Applicable"/>
    <m/>
  </r>
  <r>
    <s v="OTH CUST"/>
    <s v="Others"/>
    <x v="6"/>
    <s v="Brazil"/>
    <x v="5"/>
    <n v="40700"/>
    <s v="Revenues - Third Parties"/>
    <m/>
    <s v="X LocalAdj"/>
    <n v="2026"/>
    <n v="6"/>
    <s v="USD"/>
    <n v="-925.0686516999267"/>
    <m/>
    <n v="-925.0686516999267"/>
    <x v="6"/>
    <s v="Not Applicable"/>
    <m/>
  </r>
  <r>
    <s v="OTH CUST"/>
    <s v="Others"/>
    <x v="6"/>
    <s v="Brazil"/>
    <x v="0"/>
    <n v="40700"/>
    <s v="Revenues - Third Parties"/>
    <m/>
    <s v="X LocalAdj"/>
    <n v="2026"/>
    <n v="6"/>
    <s v="USD"/>
    <n v="-2248.3279920758214"/>
    <m/>
    <n v="-2248.3279920758214"/>
    <x v="6"/>
    <s v="Not Applicable"/>
    <m/>
  </r>
  <r>
    <s v="OTH CUST"/>
    <s v="Others"/>
    <x v="6"/>
    <s v="Brazil"/>
    <x v="2"/>
    <n v="40700"/>
    <s v="Revenues - Third Parties"/>
    <m/>
    <s v="X LocalAdj"/>
    <n v="2026"/>
    <n v="6"/>
    <s v="USD"/>
    <n v="-3502.1595329737756"/>
    <m/>
    <n v="-3502.1595329737756"/>
    <x v="6"/>
    <s v="Not Applicable"/>
    <m/>
  </r>
  <r>
    <s v="OTH CUST"/>
    <s v="Others"/>
    <x v="6"/>
    <s v="Brazil"/>
    <x v="4"/>
    <n v="40700"/>
    <s v="Revenues - Third Parties"/>
    <m/>
    <s v="X LocalAdj"/>
    <n v="2026"/>
    <n v="6"/>
    <s v="USD"/>
    <n v="-25.983969069915474"/>
    <m/>
    <n v="-25.983969069915474"/>
    <x v="6"/>
    <s v="Not Applicable"/>
    <m/>
  </r>
  <r>
    <s v="OTH CUST"/>
    <s v="Others"/>
    <x v="6"/>
    <s v="Brazil"/>
    <x v="1"/>
    <n v="40700"/>
    <s v="Revenues - Third Parties"/>
    <m/>
    <s v="X LocalAdj"/>
    <n v="2026"/>
    <n v="6"/>
    <s v="USD"/>
    <n v="-3477.0693549062125"/>
    <m/>
    <n v="-3477.0693549062125"/>
    <x v="6"/>
    <s v="Not Applicable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84">
  <r>
    <m/>
    <s v="Transfer Pricing"/>
    <s v="Allentown"/>
    <s v="Allentown"/>
    <x v="0"/>
    <n v="40700"/>
    <s v="Revenues - Third Parties "/>
    <m/>
    <s v="Transfer Pricing"/>
    <n v="2026"/>
    <n v="6"/>
    <s v="USD"/>
    <n v="1104867.1200000001"/>
    <m/>
    <n v="1104867.1200000001"/>
  </r>
  <r>
    <m/>
    <s v="Transfer Pricing"/>
    <s v="Allentown"/>
    <s v="Allentown"/>
    <x v="1"/>
    <n v="40700"/>
    <s v="Revenues - Third Parties "/>
    <m/>
    <s v="Transfer Pricing"/>
    <n v="2026"/>
    <n v="6"/>
    <s v="USD"/>
    <n v="1812765.04"/>
    <m/>
    <n v="1812765.04"/>
  </r>
  <r>
    <m/>
    <s v="Transfer Pricing"/>
    <s v="Allentown"/>
    <s v="Allentown"/>
    <x v="2"/>
    <n v="40700"/>
    <s v="Revenues - Third Parties "/>
    <m/>
    <s v="Transfer Pricing"/>
    <n v="2026"/>
    <n v="6"/>
    <s v="USD"/>
    <n v="1894689.01"/>
    <m/>
    <n v="1894689.01"/>
  </r>
  <r>
    <m/>
    <s v="Transfer Pricing"/>
    <s v="Allentown"/>
    <s v="Allentown"/>
    <x v="3"/>
    <n v="40700"/>
    <s v="Revenues - Third Parties "/>
    <m/>
    <s v="Transfer Pricing"/>
    <n v="2026"/>
    <n v="6"/>
    <s v="USD"/>
    <n v="20077.41"/>
    <m/>
    <n v="20077.41"/>
  </r>
  <r>
    <m/>
    <s v="Transfer Pricing"/>
    <s v="Allentown"/>
    <s v="Allentown"/>
    <x v="4"/>
    <n v="40700"/>
    <s v="Revenues - Third Parties "/>
    <m/>
    <s v="Transfer Pricing"/>
    <n v="2026"/>
    <n v="6"/>
    <s v="USD"/>
    <n v="31514.84"/>
    <m/>
    <n v="31514.84"/>
  </r>
  <r>
    <m/>
    <s v="Transfer Pricing"/>
    <s v="Allentown"/>
    <s v="Allentown"/>
    <x v="5"/>
    <n v="40700"/>
    <s v="Revenues - Third Parties "/>
    <m/>
    <s v="Transfer Pricing"/>
    <n v="2026"/>
    <n v="6"/>
    <s v="USD"/>
    <n v="531984.19999999995"/>
    <m/>
    <n v="531984.19999999995"/>
  </r>
  <r>
    <m/>
    <s v="BGB-43395-101"/>
    <s v="BeOne"/>
    <s v="Brazil"/>
    <x v="2"/>
    <m/>
    <m/>
    <m/>
    <s v="Freight - Returns"/>
    <n v="2026"/>
    <n v="6"/>
    <s v="USD"/>
    <n v="1650.6904778000001"/>
    <m/>
    <n v="1650.6904778000001"/>
  </r>
  <r>
    <m/>
    <s v="BGB-43395-101"/>
    <s v="BeOne"/>
    <s v="Brazil"/>
    <x v="2"/>
    <m/>
    <m/>
    <m/>
    <s v="Freight - Shipments"/>
    <n v="2026"/>
    <n v="6"/>
    <s v="USD"/>
    <n v="21530.934052600005"/>
    <m/>
    <n v="21530.934052600005"/>
  </r>
  <r>
    <m/>
    <s v="BGB-43395-101"/>
    <s v="BeOne"/>
    <s v="Brazil"/>
    <x v="0"/>
    <m/>
    <m/>
    <m/>
    <s v="Insulated shipper - Credo S22 - 12L (Leasing)"/>
    <n v="2026"/>
    <n v="6"/>
    <s v="USD"/>
    <n v="698.3790479999999"/>
    <m/>
    <n v="698.3790479999999"/>
  </r>
  <r>
    <m/>
    <s v="BGB-43395-101"/>
    <s v="BeOne"/>
    <s v="Brazil"/>
    <x v="0"/>
    <m/>
    <m/>
    <m/>
    <s v="Insulated shipper - Credo S22 - 28L (Leasing)"/>
    <n v="2026"/>
    <n v="6"/>
    <s v="USD"/>
    <n v="581.98253999999997"/>
    <m/>
    <n v="581.98253999999997"/>
  </r>
  <r>
    <m/>
    <s v="BGB-43395-101"/>
    <s v="BeOne"/>
    <s v="Brazil"/>
    <x v="0"/>
    <m/>
    <m/>
    <m/>
    <s v="Pick and Pack (Controlled Ambient)"/>
    <n v="2026"/>
    <n v="6"/>
    <s v="USD"/>
    <n v="1869.8739021000001"/>
    <m/>
    <n v="1869.8739021000001"/>
  </r>
  <r>
    <m/>
    <s v="BGB-43395-101"/>
    <s v="BeOne"/>
    <s v="Brazil"/>
    <x v="0"/>
    <m/>
    <m/>
    <m/>
    <s v="Pick and Pack Cancellation Fee (Pre Pick &amp; Pack)"/>
    <n v="2026"/>
    <n v="6"/>
    <s v="USD"/>
    <n v="103.8768836"/>
    <m/>
    <n v="103.8768836"/>
  </r>
  <r>
    <m/>
    <s v="BGB-43395-101"/>
    <s v="BeOne"/>
    <s v="Brazil"/>
    <x v="0"/>
    <m/>
    <m/>
    <m/>
    <s v="Project Management Fee"/>
    <n v="2026"/>
    <n v="6"/>
    <s v="USD"/>
    <n v="986.90039210000009"/>
    <m/>
    <n v="986.90039210000009"/>
  </r>
  <r>
    <m/>
    <s v="BGB-43395-101"/>
    <s v="BeOne"/>
    <s v="Brazil"/>
    <x v="0"/>
    <m/>
    <m/>
    <m/>
    <s v="Receipt fee Ambient (per Receipt_ID)"/>
    <n v="2026"/>
    <n v="6"/>
    <s v="USD"/>
    <n v="521.65434989999994"/>
    <m/>
    <n v="521.65434989999994"/>
  </r>
  <r>
    <m/>
    <s v="BGB-43395-101"/>
    <s v="BeOne"/>
    <s v="Brazil"/>
    <x v="4"/>
    <m/>
    <m/>
    <m/>
    <s v="Reconciliation of Returns (per Hour)"/>
    <n v="2026"/>
    <n v="6"/>
    <s v="USD"/>
    <n v="415.54753319999998"/>
    <m/>
    <n v="415.54753319999998"/>
  </r>
  <r>
    <m/>
    <s v="BGB-43395-101"/>
    <s v="BeOne"/>
    <s v="Brazil"/>
    <x v="4"/>
    <m/>
    <m/>
    <m/>
    <s v="Returns Receipt (per Receipt)"/>
    <n v="2026"/>
    <n v="6"/>
    <s v="USD"/>
    <n v="1038.8688330000002"/>
    <m/>
    <n v="1038.8688330000002"/>
  </r>
  <r>
    <m/>
    <s v="BGB-43395-101"/>
    <s v="BeOne"/>
    <s v="Brazil"/>
    <x v="5"/>
    <m/>
    <m/>
    <m/>
    <s v="Storage Ambient (per Shelf)"/>
    <n v="2026"/>
    <n v="6"/>
    <s v="USD"/>
    <n v="3383.8984799999998"/>
    <m/>
    <n v="3383.8984799999998"/>
  </r>
  <r>
    <m/>
    <s v="BGB-43395-101"/>
    <s v="BeOne"/>
    <s v="Brazil"/>
    <x v="5"/>
    <m/>
    <m/>
    <m/>
    <s v="Storage of Returns (per Pallet)"/>
    <n v="2026"/>
    <n v="6"/>
    <s v="USD"/>
    <n v="1361.3191591999998"/>
    <m/>
    <n v="1361.3191591999998"/>
  </r>
  <r>
    <m/>
    <s v="BGB-43395-101"/>
    <s v="BeOne"/>
    <s v="Brazil"/>
    <x v="0"/>
    <m/>
    <m/>
    <m/>
    <s v="Temperature Monitoring Device (Ambient)"/>
    <n v="2026"/>
    <n v="6"/>
    <s v="USD"/>
    <n v="504.38486799999993"/>
    <m/>
    <n v="504.38486799999993"/>
  </r>
  <r>
    <m/>
    <s v="BGB-Retain sample storage"/>
    <s v="BeOne"/>
    <s v="Brazil"/>
    <x v="5"/>
    <m/>
    <m/>
    <m/>
    <s v="Storage Ambient (per Shelf)"/>
    <n v="2026"/>
    <n v="6"/>
    <s v="USD"/>
    <n v="528.73413749999986"/>
    <m/>
    <n v="528.73413749999986"/>
  </r>
  <r>
    <m/>
    <s v="BGB-58067-101"/>
    <s v="BeOne"/>
    <s v="Brazil"/>
    <x v="0"/>
    <m/>
    <m/>
    <m/>
    <s v="Project Management Fee"/>
    <n v="2026"/>
    <n v="6"/>
    <s v="USD"/>
    <n v="888.21335280000005"/>
    <m/>
    <n v="888.21335280000005"/>
  </r>
  <r>
    <m/>
    <s v="BGB-58067-101"/>
    <s v="BeOne"/>
    <s v="Brazil"/>
    <x v="5"/>
    <m/>
    <m/>
    <m/>
    <s v="Storage Ambient (per Shelf)"/>
    <n v="2026"/>
    <n v="6"/>
    <s v="USD"/>
    <n v="317.24048249999998"/>
    <m/>
    <n v="317.24048249999998"/>
  </r>
  <r>
    <m/>
    <s v="BGB-58067-101"/>
    <s v="BeOne"/>
    <s v="Brazil"/>
    <x v="5"/>
    <m/>
    <m/>
    <m/>
    <s v="Storage Refrigerated (per Shelf)"/>
    <n v="2026"/>
    <n v="6"/>
    <s v="USD"/>
    <n v="444.10667640000003"/>
    <m/>
    <n v="444.10667640000003"/>
  </r>
  <r>
    <m/>
    <s v="AB-101-05 BC 135535-01"/>
    <s v="PPD Development LP"/>
    <s v="Brazil"/>
    <x v="0"/>
    <m/>
    <m/>
    <m/>
    <s v="External Temperature Monitoring Devices"/>
    <n v="2026"/>
    <n v="6"/>
    <s v="USD"/>
    <n v="1029.9691"/>
    <m/>
    <n v="1029.9691"/>
  </r>
  <r>
    <m/>
    <s v="AB-101-05 BC 135535-01"/>
    <s v="PPD Development LP"/>
    <s v="Brazil"/>
    <x v="2"/>
    <m/>
    <m/>
    <m/>
    <s v="Freight - Shipments"/>
    <n v="2026"/>
    <n v="6"/>
    <s v="USD"/>
    <n v="1291.6812484"/>
    <m/>
    <n v="1291.6812484"/>
  </r>
  <r>
    <m/>
    <s v="AB-101-05 BC 135535-01"/>
    <s v="PPD Development LP"/>
    <s v="Brazil"/>
    <x v="0"/>
    <m/>
    <m/>
    <m/>
    <s v="Insulated shipper - Large (Leasing)"/>
    <n v="2026"/>
    <n v="6"/>
    <s v="USD"/>
    <n v="1286.3814074000002"/>
    <m/>
    <n v="1286.3814074000002"/>
  </r>
  <r>
    <m/>
    <s v="AB-101-05 BC 135535-01"/>
    <s v="PPD Development LP"/>
    <s v="Brazil"/>
    <x v="0"/>
    <m/>
    <m/>
    <m/>
    <s v="Pick and Pack (Cryogenic)"/>
    <n v="2026"/>
    <n v="6"/>
    <s v="USD"/>
    <n v="1055.6283302000002"/>
    <m/>
    <n v="1055.6283302000002"/>
  </r>
  <r>
    <m/>
    <s v="AB-101-05 BC 135535-01"/>
    <s v="PPD Development LP"/>
    <s v="Brazil"/>
    <x v="0"/>
    <m/>
    <m/>
    <m/>
    <s v="Project Management Fee"/>
    <n v="2026"/>
    <n v="6"/>
    <s v="USD"/>
    <n v="3495.4751325999996"/>
    <m/>
    <n v="3495.4751325999996"/>
  </r>
  <r>
    <m/>
    <s v="AB-101-05 BC 135535-01"/>
    <s v="PPD Development LP"/>
    <s v="Brazil"/>
    <x v="0"/>
    <m/>
    <m/>
    <m/>
    <s v="Receipt fee Cryogenic (per Receipt_ID)"/>
    <n v="2026"/>
    <n v="6"/>
    <s v="USD"/>
    <n v="1181.464555"/>
    <m/>
    <n v="1181.464555"/>
  </r>
  <r>
    <m/>
    <s v="AB-101-05 BC 135535-01"/>
    <s v="PPD Development LP"/>
    <s v="Brazil"/>
    <x v="0"/>
    <m/>
    <m/>
    <m/>
    <s v="Setup Fee"/>
    <n v="2026"/>
    <n v="6"/>
    <s v="USD"/>
    <n v="3640.89077"/>
    <m/>
    <n v="3640.89077"/>
  </r>
  <r>
    <m/>
    <s v="AB-101-05 BC 135535-01"/>
    <s v="PPD Development LP"/>
    <s v="Brazil"/>
    <x v="5"/>
    <m/>
    <m/>
    <m/>
    <s v="Storage Cryogenic (per Shelf)"/>
    <n v="2026"/>
    <n v="6"/>
    <s v="USD"/>
    <n v="735.76792629999989"/>
    <m/>
    <n v="735.76792629999989"/>
  </r>
  <r>
    <m/>
    <s v="D3251C00014 Returns and Destruction"/>
    <s v="Astra Zeneca"/>
    <s v="Brazil"/>
    <x v="5"/>
    <m/>
    <m/>
    <m/>
    <s v="Storage of Returns (per Pallet)"/>
    <n v="2026"/>
    <n v="6"/>
    <s v="USD"/>
    <n v="460.18431131585351"/>
    <m/>
    <n v="460.18431131585351"/>
  </r>
  <r>
    <m/>
    <s v="D9185C00001 Returns and Destruction"/>
    <s v="Astra Zeneca"/>
    <s v="Brazil"/>
    <x v="4"/>
    <m/>
    <m/>
    <m/>
    <s v="Returns Receipt (per Receipt)"/>
    <n v="2026"/>
    <n v="6"/>
    <s v="USD"/>
    <n v="173.36284883980855"/>
    <m/>
    <n v="173.36284883980855"/>
  </r>
  <r>
    <m/>
    <s v="D9185C00001 Returns and Destruction"/>
    <s v="Astra Zeneca"/>
    <s v="Brazil"/>
    <x v="5"/>
    <m/>
    <m/>
    <m/>
    <s v="Storage of Returns (per Pallet)"/>
    <n v="2026"/>
    <n v="6"/>
    <s v="USD"/>
    <n v="334.34347697634655"/>
    <m/>
    <n v="334.34347697634655"/>
  </r>
  <r>
    <m/>
    <s v="D5244C00001 Returns and Destruction"/>
    <s v="Astra Zeneca"/>
    <s v="Brazil"/>
    <x v="2"/>
    <m/>
    <m/>
    <m/>
    <s v="Freight - Returns"/>
    <n v="2026"/>
    <n v="6"/>
    <s v="USD"/>
    <n v="642.31545003005795"/>
    <m/>
    <n v="642.31545003005795"/>
  </r>
  <r>
    <m/>
    <s v="D5244C00001 Returns and Destruction"/>
    <s v="Astra Zeneca"/>
    <s v="Brazil"/>
    <x v="4"/>
    <m/>
    <m/>
    <m/>
    <s v="Returns Receipt (per Receipt)"/>
    <n v="2026"/>
    <n v="6"/>
    <s v="USD"/>
    <n v="354.52975004435649"/>
    <m/>
    <n v="354.52975004435649"/>
  </r>
  <r>
    <m/>
    <s v="D5244C00001 Returns and Destruction"/>
    <s v="Astra Zeneca"/>
    <s v="Brazil"/>
    <x v="5"/>
    <m/>
    <m/>
    <m/>
    <s v="Storage of Returns (per Pallet)"/>
    <n v="2026"/>
    <n v="6"/>
    <s v="USD"/>
    <n v="357.55181150754794"/>
    <m/>
    <n v="357.55181150754794"/>
  </r>
  <r>
    <m/>
    <s v="D9180C00012 Returns and Destruction"/>
    <s v="Astra Zeneca"/>
    <s v="Brazil"/>
    <x v="2"/>
    <m/>
    <m/>
    <m/>
    <s v="Freight - Returns"/>
    <n v="2026"/>
    <n v="6"/>
    <s v="USD"/>
    <n v="969.97393890592082"/>
    <m/>
    <n v="969.97393890592082"/>
  </r>
  <r>
    <m/>
    <s v="D9180C00012 Returns and Destruction"/>
    <s v="Astra Zeneca"/>
    <s v="Brazil"/>
    <x v="4"/>
    <m/>
    <m/>
    <m/>
    <s v="Returns Receipt (per Receipt)"/>
    <n v="2026"/>
    <n v="6"/>
    <s v="USD"/>
    <n v="763.84857289349827"/>
    <m/>
    <n v="763.84857289349827"/>
  </r>
  <r>
    <m/>
    <s v="D9180C00012 Returns and Destruction"/>
    <s v="Astra Zeneca"/>
    <s v="Brazil"/>
    <x v="5"/>
    <m/>
    <m/>
    <m/>
    <s v="Storage of Returns (per Pallet)"/>
    <n v="2026"/>
    <n v="6"/>
    <s v="USD"/>
    <n v="351.92905253355565"/>
    <m/>
    <n v="351.92905253355565"/>
  </r>
  <r>
    <m/>
    <s v="D6972C00003 Returns and Destruction"/>
    <s v="Astra Zeneca"/>
    <s v="Brazil"/>
    <x v="5"/>
    <m/>
    <m/>
    <m/>
    <s v="Storage of Returns (per Pallet)"/>
    <n v="2026"/>
    <n v="6"/>
    <s v="USD"/>
    <n v="234.61936835570378"/>
    <m/>
    <n v="234.61936835570378"/>
  </r>
  <r>
    <m/>
    <s v="D6402C00012 Returns and Destruction"/>
    <s v="Astra Zeneca"/>
    <s v="Brazil"/>
    <x v="5"/>
    <m/>
    <m/>
    <m/>
    <s v="Storage of Returns (per Pallet)"/>
    <n v="2026"/>
    <n v="6"/>
    <s v="USD"/>
    <n v="178.77590575377397"/>
    <m/>
    <n v="178.77590575377397"/>
  </r>
  <r>
    <m/>
    <s v="D9180C00008 Returns and Destruction"/>
    <s v="Astra Zeneca"/>
    <s v="Brazil"/>
    <x v="2"/>
    <m/>
    <m/>
    <m/>
    <s v="Freight - Returns"/>
    <n v="2026"/>
    <n v="6"/>
    <s v="USD"/>
    <n v="524.01605052217246"/>
    <m/>
    <n v="524.01605052217246"/>
  </r>
  <r>
    <m/>
    <s v="D9180C00008 Returns and Destruction"/>
    <s v="Astra Zeneca"/>
    <s v="Brazil"/>
    <x v="4"/>
    <m/>
    <m/>
    <m/>
    <s v="Returns Receipt (per Receipt)"/>
    <n v="2026"/>
    <n v="6"/>
    <s v="USD"/>
    <n v="381.92428644674914"/>
    <m/>
    <n v="381.92428644674914"/>
  </r>
  <r>
    <m/>
    <s v="D9180C00008 Returns and Destruction"/>
    <s v="Astra Zeneca"/>
    <s v="Brazil"/>
    <x v="5"/>
    <m/>
    <m/>
    <m/>
    <s v="Storage of Returns (per Pallet)"/>
    <n v="2026"/>
    <n v="6"/>
    <s v="USD"/>
    <n v="442.50270397414613"/>
    <m/>
    <n v="442.50270397414613"/>
  </r>
  <r>
    <m/>
    <s v="D9180C00004 Returns and Destruction"/>
    <s v="Astra Zeneca"/>
    <s v="Brazil"/>
    <x v="5"/>
    <m/>
    <m/>
    <m/>
    <s v="Storage of Returns (per Pallet)"/>
    <n v="2026"/>
    <n v="6"/>
    <s v="USD"/>
    <n v="357.55181150754794"/>
    <m/>
    <n v="357.55181150754794"/>
  </r>
  <r>
    <m/>
    <s v="D5180C00018 Post Trial Returns and Destruction"/>
    <s v="Astra Zeneca"/>
    <s v="Brazil"/>
    <x v="4"/>
    <m/>
    <m/>
    <m/>
    <s v="Destruction (per Kg)"/>
    <n v="2026"/>
    <n v="6"/>
    <s v="USD"/>
    <n v="27.008449432062697"/>
    <m/>
    <n v="27.008449432062697"/>
  </r>
  <r>
    <m/>
    <s v="D5180C00018 Post Trial Returns and Destruction"/>
    <s v="Astra Zeneca"/>
    <s v="Brazil"/>
    <x v="4"/>
    <m/>
    <m/>
    <m/>
    <s v="Destruction Setup Fee"/>
    <n v="2026"/>
    <n v="6"/>
    <s v="USD"/>
    <n v="472.71155961203999"/>
    <m/>
    <n v="472.71155961203999"/>
  </r>
  <r>
    <m/>
    <s v="D5180C00018 Post Trial Returns and Destruction"/>
    <s v="Astra Zeneca"/>
    <s v="Brazil"/>
    <x v="5"/>
    <m/>
    <m/>
    <m/>
    <s v="Storage of Returns (per Pallet)"/>
    <n v="2026"/>
    <n v="6"/>
    <s v="USD"/>
    <n v="116.15730276387229"/>
    <m/>
    <n v="116.15730276387229"/>
  </r>
  <r>
    <m/>
    <s v="D9690C00005 Returns and Destruction"/>
    <s v="Astra Zeneca"/>
    <s v="Brazil"/>
    <x v="5"/>
    <m/>
    <m/>
    <m/>
    <s v="Storage of Returns (per Pallet)"/>
    <n v="2026"/>
    <n v="6"/>
    <s v="USD"/>
    <n v="126.92070195702868"/>
    <m/>
    <n v="126.92070195702868"/>
  </r>
  <r>
    <m/>
    <s v="D5989C00001 Returns and Destruction"/>
    <s v="Astra Zeneca"/>
    <s v="Brazil"/>
    <x v="2"/>
    <m/>
    <m/>
    <m/>
    <s v="Freight - Returns"/>
    <n v="2026"/>
    <n v="6"/>
    <s v="USD"/>
    <n v="1318.1244346943188"/>
    <m/>
    <n v="1318.1244346943188"/>
  </r>
  <r>
    <m/>
    <s v="D5989C00001 Returns and Destruction"/>
    <s v="Astra Zeneca"/>
    <s v="Brazil"/>
    <x v="4"/>
    <m/>
    <m/>
    <m/>
    <s v="Returns Receipt (per Receipt)"/>
    <n v="2026"/>
    <n v="6"/>
    <s v="USD"/>
    <n v="603.17759826615884"/>
    <m/>
    <n v="603.17759826615884"/>
  </r>
  <r>
    <m/>
    <s v="D5989C00001 Returns and Destruction"/>
    <s v="Astra Zeneca"/>
    <s v="Brazil"/>
    <x v="5"/>
    <m/>
    <m/>
    <m/>
    <s v="Storage of Returns (per Pallet)"/>
    <n v="2026"/>
    <n v="6"/>
    <s v="USD"/>
    <n v="634.6035097851435"/>
    <m/>
    <n v="634.6035097851435"/>
  </r>
  <r>
    <m/>
    <s v="AZ Local Returns and Destruction (Onco)"/>
    <s v="Astra Zeneca"/>
    <s v="Brazil"/>
    <x v="4"/>
    <m/>
    <m/>
    <m/>
    <s v="Destruction (per Kg)"/>
    <n v="2026"/>
    <n v="6"/>
    <s v="USD"/>
    <n v="734.00211083500005"/>
    <m/>
    <n v="734.00211083500005"/>
  </r>
  <r>
    <m/>
    <s v="AZ Local Returns and Destruction (Onco)"/>
    <s v="Astra Zeneca"/>
    <s v="Brazil"/>
    <x v="4"/>
    <m/>
    <m/>
    <m/>
    <s v="Destruction Setup Fee"/>
    <n v="2026"/>
    <n v="6"/>
    <s v="USD"/>
    <n v="442.90730784999994"/>
    <m/>
    <n v="442.90730784999994"/>
  </r>
  <r>
    <m/>
    <s v="AZ Local Returns and Destruction (Onco)"/>
    <s v="Astra Zeneca"/>
    <s v="Brazil"/>
    <x v="2"/>
    <m/>
    <m/>
    <m/>
    <s v="Freight - Returns"/>
    <n v="2026"/>
    <n v="6"/>
    <s v="USD"/>
    <n v="1620.4967377550001"/>
    <m/>
    <n v="1620.4967377550001"/>
  </r>
  <r>
    <m/>
    <s v="AZ Local Returns and Destruction (Onco)"/>
    <s v="Astra Zeneca"/>
    <s v="Brazil"/>
    <x v="4"/>
    <m/>
    <m/>
    <m/>
    <s v="Returns Receipt (per Receipt)"/>
    <n v="2026"/>
    <n v="6"/>
    <s v="USD"/>
    <n v="2125.9550776800002"/>
    <m/>
    <n v="2125.9550776800002"/>
  </r>
  <r>
    <m/>
    <s v="AZ Local Returns and Destruction (Onco)"/>
    <s v="Astra Zeneca"/>
    <s v="Brazil"/>
    <x v="5"/>
    <m/>
    <m/>
    <m/>
    <s v="Storage of Returns (per Pallet)"/>
    <n v="2026"/>
    <n v="6"/>
    <s v="USD"/>
    <n v="3829.1431798199997"/>
    <m/>
    <n v="3829.1431798199997"/>
  </r>
  <r>
    <m/>
    <s v="D3466C00001 Returns And Destruction"/>
    <s v="Astra Zeneca"/>
    <s v="Brazil"/>
    <x v="2"/>
    <m/>
    <m/>
    <m/>
    <s v="Freight - Returns"/>
    <n v="2026"/>
    <n v="6"/>
    <s v="USD"/>
    <n v="220.7202374238274"/>
    <m/>
    <n v="220.7202374238274"/>
  </r>
  <r>
    <m/>
    <s v="D3466C00001 Returns And Destruction"/>
    <s v="Astra Zeneca"/>
    <s v="Brazil"/>
    <x v="4"/>
    <m/>
    <m/>
    <m/>
    <s v="Returns Receipt (per Receipt)"/>
    <n v="2026"/>
    <n v="6"/>
    <s v="USD"/>
    <n v="191.40310549913207"/>
    <m/>
    <n v="191.40310549913207"/>
  </r>
  <r>
    <m/>
    <s v="D3466C00001 Returns And Destruction"/>
    <s v="Astra Zeneca"/>
    <s v="Brazil"/>
    <x v="5"/>
    <m/>
    <m/>
    <m/>
    <s v="Storage of Returns (per Pallet)"/>
    <n v="2026"/>
    <n v="6"/>
    <s v="USD"/>
    <n v="121.67815045635618"/>
    <m/>
    <n v="121.67815045635618"/>
  </r>
  <r>
    <m/>
    <s v="D6972C00002 Returns and Destruction"/>
    <s v="Astra Zeneca"/>
    <s v="Brazil"/>
    <x v="2"/>
    <m/>
    <m/>
    <m/>
    <s v="Freight - Returns"/>
    <n v="2026"/>
    <n v="6"/>
    <s v="USD"/>
    <n v="404.42708133673852"/>
    <m/>
    <n v="404.42708133673852"/>
  </r>
  <r>
    <m/>
    <s v="D6972C00002 Returns and Destruction"/>
    <s v="Astra Zeneca"/>
    <s v="Brazil"/>
    <x v="4"/>
    <m/>
    <m/>
    <m/>
    <s v="Returns Receipt (per Receipt)"/>
    <n v="2026"/>
    <n v="6"/>
    <s v="USD"/>
    <n v="200.89065384109676"/>
    <m/>
    <n v="200.89065384109676"/>
  </r>
  <r>
    <m/>
    <s v="D6972C00002 Returns and Destruction"/>
    <s v="Astra Zeneca"/>
    <s v="Brazil"/>
    <x v="5"/>
    <m/>
    <m/>
    <m/>
    <s v="Storage of Returns (per Pallet)"/>
    <n v="2026"/>
    <n v="6"/>
    <s v="USD"/>
    <n v="127.71051438871878"/>
    <m/>
    <n v="127.71051438871878"/>
  </r>
  <r>
    <m/>
    <s v="D6973C00001 Returns and Destruction"/>
    <s v="Astra Zeneca"/>
    <s v="Brazil"/>
    <x v="2"/>
    <m/>
    <m/>
    <m/>
    <s v="Freight - Returns"/>
    <n v="2026"/>
    <n v="6"/>
    <s v="USD"/>
    <n v="526.78529361392964"/>
    <m/>
    <n v="526.78529361392964"/>
  </r>
  <r>
    <m/>
    <s v="D6973C00001 Returns and Destruction"/>
    <s v="Astra Zeneca"/>
    <s v="Brazil"/>
    <x v="4"/>
    <m/>
    <m/>
    <m/>
    <s v="Returns Receipt (per Receipt)"/>
    <n v="2026"/>
    <n v="6"/>
    <s v="USD"/>
    <n v="384.92674958657352"/>
    <m/>
    <n v="384.92674958657352"/>
  </r>
  <r>
    <m/>
    <s v="D6973C00001 Returns and Destruction"/>
    <s v="Astra Zeneca"/>
    <s v="Brazil"/>
    <x v="5"/>
    <m/>
    <m/>
    <m/>
    <s v="Storage of Returns (per Pallet)"/>
    <n v="2026"/>
    <n v="6"/>
    <s v="USD"/>
    <n v="122.34841311550757"/>
    <m/>
    <n v="122.34841311550757"/>
  </r>
  <r>
    <m/>
    <s v="D9640C00003 Ancillaries"/>
    <s v="Astra Zeneca"/>
    <s v="Brazil"/>
    <x v="2"/>
    <m/>
    <m/>
    <m/>
    <s v="Freight - Shipments"/>
    <n v="2026"/>
    <n v="6"/>
    <s v="USD"/>
    <n v="2220.4214433493148"/>
    <m/>
    <n v="2220.4214433493148"/>
  </r>
  <r>
    <m/>
    <s v="D9640C00003 Ancillaries"/>
    <s v="Astra Zeneca"/>
    <s v="Brazil"/>
    <x v="5"/>
    <m/>
    <m/>
    <m/>
    <s v="Non-Drug Storage Ambient (per Pallet)"/>
    <n v="2026"/>
    <n v="6"/>
    <s v="USD"/>
    <n v="491.77680858345752"/>
    <m/>
    <n v="491.77680858345752"/>
  </r>
  <r>
    <m/>
    <s v="D9640C00003 Ancillaries"/>
    <s v="Astra Zeneca"/>
    <s v="Brazil"/>
    <x v="0"/>
    <m/>
    <m/>
    <m/>
    <s v="Pick and Pack Materials"/>
    <n v="2026"/>
    <n v="6"/>
    <s v="USD"/>
    <n v="987.6869035650152"/>
    <m/>
    <n v="987.6869035650152"/>
  </r>
  <r>
    <m/>
    <s v="D9640C00003 Ancillaries"/>
    <s v="Astra Zeneca"/>
    <s v="Brazil"/>
    <x v="0"/>
    <m/>
    <m/>
    <m/>
    <s v="Project Management Fee"/>
    <n v="2026"/>
    <n v="6"/>
    <s v="USD"/>
    <n v="414.41830658923516"/>
    <m/>
    <n v="414.41830658923516"/>
  </r>
  <r>
    <m/>
    <s v="D9640C00003 Ancillaries"/>
    <s v="Astra Zeneca"/>
    <s v="Brazil"/>
    <x v="0"/>
    <m/>
    <m/>
    <m/>
    <s v="Receipt fee Ancillaries (per Receipt_ID)"/>
    <n v="2026"/>
    <n v="6"/>
    <s v="USD"/>
    <n v="0"/>
    <m/>
    <n v="0"/>
  </r>
  <r>
    <m/>
    <s v="D7960C00013 Returns and Destruction"/>
    <s v="Astra Zeneca"/>
    <s v="Brazil"/>
    <x v="4"/>
    <m/>
    <m/>
    <m/>
    <s v="Returns Receipt (per Receipt)"/>
    <n v="2026"/>
    <n v="6"/>
    <s v="USD"/>
    <n v="49.180032657149795"/>
    <m/>
    <n v="49.180032657149795"/>
  </r>
  <r>
    <m/>
    <s v="D7960C00013 Returns and Destruction"/>
    <s v="Astra Zeneca"/>
    <s v="Brazil"/>
    <x v="5"/>
    <m/>
    <m/>
    <m/>
    <s v="Storage of Returns (per Pallet)"/>
    <n v="2026"/>
    <n v="6"/>
    <s v="USD"/>
    <n v="58.469637933107784"/>
    <m/>
    <n v="58.469637933107784"/>
  </r>
  <r>
    <m/>
    <s v="D781DC00001 Local Purchase"/>
    <s v="Astra Zeneca"/>
    <s v="Brazil"/>
    <x v="6"/>
    <m/>
    <m/>
    <m/>
    <s v="Clinical Ancillary Procurement Fee A (Per Unit)"/>
    <n v="2026"/>
    <n v="6"/>
    <s v="USD"/>
    <n v="19.598323366999999"/>
    <m/>
    <n v="19.598323366999999"/>
  </r>
  <r>
    <m/>
    <s v="D781DC00001 Local Purchase"/>
    <s v="Astra Zeneca"/>
    <s v="Brazil"/>
    <x v="7"/>
    <m/>
    <m/>
    <m/>
    <s v="Medication Purchase A (Per Unit)"/>
    <n v="2026"/>
    <n v="6"/>
    <s v="USD"/>
    <n v="129888.4603858348"/>
    <m/>
    <n v="129888.4603858348"/>
  </r>
  <r>
    <m/>
    <s v="D781DC00001 Local Purchase"/>
    <s v="Astra Zeneca"/>
    <s v="Brazil"/>
    <x v="2"/>
    <m/>
    <m/>
    <m/>
    <s v="PassThrough - Freight"/>
    <n v="2026"/>
    <n v="6"/>
    <s v="USD"/>
    <n v="445.30134455095373"/>
    <m/>
    <n v="445.30134455095373"/>
  </r>
  <r>
    <m/>
    <s v="D781DC00001 Local Purchase"/>
    <s v="Astra Zeneca"/>
    <s v="Brazil"/>
    <x v="0"/>
    <m/>
    <m/>
    <m/>
    <s v="PassThrough - Others"/>
    <n v="2026"/>
    <n v="6"/>
    <s v="USD"/>
    <n v="184.61620611714"/>
    <m/>
    <n v="184.61620611714"/>
  </r>
  <r>
    <m/>
    <s v="D9640C00003 Local Purchase"/>
    <s v="Astra Zeneca"/>
    <s v="Brazil"/>
    <x v="2"/>
    <m/>
    <m/>
    <m/>
    <s v="PassThrough - Freight"/>
    <n v="2026"/>
    <n v="6"/>
    <s v="USD"/>
    <n v="103.46738838373979"/>
    <m/>
    <n v="103.46738838373979"/>
  </r>
  <r>
    <m/>
    <s v="D9640C00003 Local Purchase"/>
    <s v="Astra Zeneca"/>
    <s v="Brazil"/>
    <x v="0"/>
    <m/>
    <m/>
    <m/>
    <s v="PassThrough - Others"/>
    <n v="2026"/>
    <n v="6"/>
    <s v="USD"/>
    <n v="1862.8186762010127"/>
    <m/>
    <n v="1862.8186762010127"/>
  </r>
  <r>
    <m/>
    <s v="D9640C00003 Local Purchase"/>
    <s v="Astra Zeneca"/>
    <s v="Brazil"/>
    <x v="6"/>
    <m/>
    <m/>
    <m/>
    <s v="Clinical Ancillary Procurement Fee A (Per Unit)"/>
    <n v="2026"/>
    <n v="6"/>
    <s v="USD"/>
    <n v="667.47577756861256"/>
    <m/>
    <n v="667.47577756861256"/>
  </r>
  <r>
    <m/>
    <s v="D9640C00003 Local Purchase"/>
    <s v="Astra Zeneca"/>
    <s v="Brazil"/>
    <x v="6"/>
    <m/>
    <m/>
    <m/>
    <s v="Clinical Ancillary Procurement Fee B (Per Unit)"/>
    <n v="2026"/>
    <n v="6"/>
    <s v="USD"/>
    <n v="119.65952314955517"/>
    <m/>
    <n v="119.65952314955517"/>
  </r>
  <r>
    <m/>
    <s v="EMN30-64007957MMY3003 - Azidus"/>
    <s v="Azidus Brasil Pesquisa Científica"/>
    <s v="Brazil"/>
    <x v="2"/>
    <m/>
    <m/>
    <m/>
    <s v="Freight - Shipments"/>
    <n v="2026"/>
    <n v="6"/>
    <s v="USD"/>
    <n v="3064.4005617749999"/>
    <m/>
    <n v="3064.4005617749999"/>
  </r>
  <r>
    <m/>
    <s v="EMN30-64007957MMY3003 - Azidus"/>
    <s v="Azidus Brasil Pesquisa Científica"/>
    <s v="Brazil"/>
    <x v="0"/>
    <m/>
    <m/>
    <m/>
    <s v="Insulated shipper - Credo S22 - 28L (Leasing)"/>
    <n v="2026"/>
    <n v="6"/>
    <s v="USD"/>
    <n v="990.58634440500009"/>
    <m/>
    <n v="990.58634440500009"/>
  </r>
  <r>
    <m/>
    <s v="EMN30-64007957MMY3003 - Azidus"/>
    <s v="Azidus Brasil Pesquisa Científica"/>
    <s v="Brazil"/>
    <x v="0"/>
    <m/>
    <m/>
    <m/>
    <s v="Pick and Pack of Controlled/Hazardous Substances"/>
    <n v="2026"/>
    <n v="6"/>
    <s v="USD"/>
    <n v="505.93834784500007"/>
    <m/>
    <n v="505.93834784500007"/>
  </r>
  <r>
    <m/>
    <s v="EMN30-64007957MMY3003 - Azidus"/>
    <s v="Azidus Brasil Pesquisa Científica"/>
    <s v="Brazil"/>
    <x v="0"/>
    <m/>
    <m/>
    <m/>
    <s v="Project Management Fee"/>
    <n v="2026"/>
    <n v="6"/>
    <s v="USD"/>
    <n v="2019.8133263699997"/>
    <m/>
    <n v="2019.8133263699997"/>
  </r>
  <r>
    <m/>
    <s v="EMN30-64007957MMY3003 - Azidus"/>
    <s v="Azidus Brasil Pesquisa Científica"/>
    <s v="Brazil"/>
    <x v="5"/>
    <m/>
    <m/>
    <m/>
    <s v="Storage Controlled Drug - Ambient (per Pallet)"/>
    <n v="2026"/>
    <n v="6"/>
    <s v="USD"/>
    <n v="7271.3399751299994"/>
    <m/>
    <n v="7271.3399751299994"/>
  </r>
  <r>
    <m/>
    <s v="EMN30-64007957MMY3003 - Azidus"/>
    <s v="Azidus Brasil Pesquisa Científica"/>
    <s v="Brazil"/>
    <x v="0"/>
    <m/>
    <m/>
    <m/>
    <s v="Temperature Monitoring Device (Ambient)"/>
    <n v="2026"/>
    <n v="6"/>
    <s v="USD"/>
    <n v="928.35531761000016"/>
    <m/>
    <n v="928.35531761000016"/>
  </r>
  <r>
    <m/>
    <s v="Bayer - Importer of Record Services"/>
    <s v="Bayer AG (No consolidate)"/>
    <s v="Brazil"/>
    <x v="0"/>
    <m/>
    <m/>
    <m/>
    <s v="Import Services"/>
    <n v="2026"/>
    <n v="6"/>
    <s v="USD"/>
    <n v="183.54302840999998"/>
    <m/>
    <n v="183.54302840999998"/>
  </r>
  <r>
    <m/>
    <s v="BAY 2927088_21607 Local"/>
    <s v="Bayer AG (No consolidate)"/>
    <s v="Brazil"/>
    <x v="5"/>
    <m/>
    <m/>
    <m/>
    <s v="Non-Drug Storage Ambient (per Pallet)"/>
    <n v="2026"/>
    <n v="6"/>
    <s v="USD"/>
    <n v="409.84676235999996"/>
    <m/>
    <n v="409.84676235999996"/>
  </r>
  <r>
    <m/>
    <s v="BAY 2927088_21607 Local"/>
    <s v="Bayer AG (No consolidate)"/>
    <s v="Brazil"/>
    <x v="0"/>
    <m/>
    <m/>
    <m/>
    <s v="Project Management Fee"/>
    <n v="2026"/>
    <n v="6"/>
    <s v="USD"/>
    <n v="407.95673117499996"/>
    <m/>
    <n v="407.95673117499996"/>
  </r>
  <r>
    <m/>
    <s v="BAY 2927088-22615 Local"/>
    <s v="Bayer AG (No consolidate)"/>
    <s v="Brazil"/>
    <x v="5"/>
    <m/>
    <m/>
    <m/>
    <s v="Non-Drug Storage Ambient (per Pallet)"/>
    <n v="2026"/>
    <n v="6"/>
    <s v="USD"/>
    <n v="409.84676235999996"/>
    <m/>
    <n v="409.84676235999996"/>
  </r>
  <r>
    <m/>
    <s v="BAY 2927088-22615 Local"/>
    <s v="Bayer AG (No consolidate)"/>
    <s v="Brazil"/>
    <x v="0"/>
    <m/>
    <m/>
    <m/>
    <s v="Project Management Fee"/>
    <n v="2026"/>
    <n v="6"/>
    <s v="USD"/>
    <n v="407.95673117499996"/>
    <m/>
    <n v="407.95673117499996"/>
  </r>
  <r>
    <m/>
    <s v="BAY 94-8862-19920 Local"/>
    <s v="Bayer AG (No consolidate)"/>
    <s v="Brazil"/>
    <x v="5"/>
    <m/>
    <m/>
    <m/>
    <s v="Non-Drug Storage Ambient (per Pallet)"/>
    <n v="2026"/>
    <n v="6"/>
    <s v="USD"/>
    <n v="409.84676235999996"/>
    <m/>
    <n v="409.84676235999996"/>
  </r>
  <r>
    <m/>
    <s v="BAY 94-8862-19920 Local"/>
    <s v="Bayer AG (No consolidate)"/>
    <s v="Brazil"/>
    <x v="0"/>
    <m/>
    <m/>
    <m/>
    <s v="Project Management Fee"/>
    <n v="2026"/>
    <n v="6"/>
    <s v="USD"/>
    <n v="407.95673117499996"/>
    <m/>
    <n v="407.95673117499996"/>
  </r>
  <r>
    <m/>
    <s v="Janssen Local Returns and Destruction"/>
    <s v="Janssen"/>
    <s v="Brazil"/>
    <x v="2"/>
    <m/>
    <m/>
    <m/>
    <s v="Freight - Returns"/>
    <n v="2026"/>
    <n v="6"/>
    <s v="USD"/>
    <n v="8910.0445473093114"/>
    <m/>
    <n v="8910.0445473093114"/>
  </r>
  <r>
    <m/>
    <s v="Janssen Local Returns and Destruction"/>
    <s v="Janssen"/>
    <s v="Brazil"/>
    <x v="4"/>
    <m/>
    <m/>
    <m/>
    <s v="Reconciliation of Returns - Controlled Drugs (per Hour)"/>
    <n v="2026"/>
    <n v="6"/>
    <s v="USD"/>
    <n v="585.77635963895898"/>
    <m/>
    <n v="585.77635963895898"/>
  </r>
  <r>
    <m/>
    <s v="Janssen Local Returns and Destruction"/>
    <s v="Janssen"/>
    <s v="Brazil"/>
    <x v="4"/>
    <m/>
    <m/>
    <m/>
    <s v="Returns Receipt - Controlled Drugs (per Receipt_ID)"/>
    <n v="2026"/>
    <n v="6"/>
    <s v="USD"/>
    <n v="1464.2820865337833"/>
    <m/>
    <n v="1464.2820865337833"/>
  </r>
  <r>
    <m/>
    <s v="Janssen Local Returns and Destruction"/>
    <s v="Janssen"/>
    <s v="Brazil"/>
    <x v="4"/>
    <m/>
    <m/>
    <m/>
    <s v="Returns Receipt (per Receipt)"/>
    <n v="2026"/>
    <n v="6"/>
    <s v="USD"/>
    <n v="1993.0153261012908"/>
    <m/>
    <n v="1993.0153261012908"/>
  </r>
  <r>
    <m/>
    <s v="Janssen Local Returns and Destruction"/>
    <s v="Janssen"/>
    <s v="Brazil"/>
    <x v="5"/>
    <m/>
    <m/>
    <m/>
    <s v="Storage of Returns - Controlled Drugs (per Pallet)"/>
    <n v="2026"/>
    <n v="6"/>
    <s v="USD"/>
    <n v="1958.6143400993874"/>
    <m/>
    <n v="1958.6143400993874"/>
  </r>
  <r>
    <m/>
    <s v="Janssen Local Returns and Destruction"/>
    <s v="Janssen"/>
    <s v="Brazil"/>
    <x v="5"/>
    <m/>
    <m/>
    <m/>
    <s v="Storage of Returns (per Pallet)"/>
    <n v="2026"/>
    <n v="6"/>
    <s v="USD"/>
    <n v="929.73412241490394"/>
    <m/>
    <n v="929.73412241490394"/>
  </r>
  <r>
    <m/>
    <s v="67896062PAH4002"/>
    <s v="Janssen"/>
    <s v="Brazil"/>
    <x v="0"/>
    <m/>
    <m/>
    <m/>
    <s v="Project Management Fee"/>
    <n v="2026"/>
    <n v="6"/>
    <s v="USD"/>
    <n v="501.52671478075541"/>
    <m/>
    <n v="501.52671478075541"/>
  </r>
  <r>
    <m/>
    <s v="67896062PAH4002"/>
    <s v="Janssen"/>
    <s v="Brazil"/>
    <x v="5"/>
    <m/>
    <m/>
    <m/>
    <s v="Storage Ambient (per Shelf)"/>
    <n v="2026"/>
    <n v="6"/>
    <s v="USD"/>
    <n v="227.960730200987"/>
    <m/>
    <n v="227.960730200987"/>
  </r>
  <r>
    <m/>
    <s v="42847922MDD4002"/>
    <s v="Janssen"/>
    <s v="Brazil"/>
    <x v="2"/>
    <m/>
    <m/>
    <m/>
    <s v="Freight - Shipments"/>
    <n v="2026"/>
    <n v="6"/>
    <s v="USD"/>
    <n v="909.52487031274609"/>
    <m/>
    <n v="909.52487031274609"/>
  </r>
  <r>
    <m/>
    <s v="42847922MDD4002"/>
    <s v="Janssen"/>
    <s v="Brazil"/>
    <x v="0"/>
    <m/>
    <m/>
    <m/>
    <s v="Pick and Pack (Ambient)"/>
    <n v="2026"/>
    <n v="6"/>
    <s v="USD"/>
    <n v="213.51466885890775"/>
    <m/>
    <n v="213.51466885890775"/>
  </r>
  <r>
    <m/>
    <s v="42847922MDD4002"/>
    <s v="Janssen"/>
    <s v="Brazil"/>
    <x v="0"/>
    <m/>
    <m/>
    <m/>
    <s v="Project Management Fee"/>
    <n v="2026"/>
    <n v="6"/>
    <s v="USD"/>
    <n v="508.36825918787554"/>
    <m/>
    <n v="508.36825918787554"/>
  </r>
  <r>
    <m/>
    <s v="42847922MDD4002"/>
    <s v="Janssen"/>
    <s v="Brazil"/>
    <x v="5"/>
    <m/>
    <m/>
    <m/>
    <s v="Storage Ambient (per Shelf)"/>
    <n v="2026"/>
    <n v="6"/>
    <s v="USD"/>
    <n v="1617.5353701432405"/>
    <m/>
    <n v="1617.5353701432405"/>
  </r>
  <r>
    <m/>
    <s v="67896062PUH4009"/>
    <s v="Janssen"/>
    <s v="Brazil"/>
    <x v="0"/>
    <m/>
    <m/>
    <m/>
    <s v="Project Management Fee"/>
    <n v="2026"/>
    <n v="6"/>
    <s v="USD"/>
    <n v="553.06097153446183"/>
    <m/>
    <n v="553.06097153446183"/>
  </r>
  <r>
    <m/>
    <s v="67896062PUH4009"/>
    <s v="Janssen"/>
    <s v="Brazil"/>
    <x v="5"/>
    <m/>
    <m/>
    <m/>
    <s v="Storage Ambient (per Shelf)"/>
    <n v="2026"/>
    <n v="6"/>
    <s v="USD"/>
    <n v="125.69216145844493"/>
    <m/>
    <n v="125.69216145844493"/>
  </r>
  <r>
    <m/>
    <s v="64407564MMY4003"/>
    <s v="Janssen"/>
    <s v="Brazil"/>
    <x v="0"/>
    <m/>
    <m/>
    <m/>
    <s v="Import License Fee"/>
    <n v="2026"/>
    <n v="6"/>
    <s v="USD"/>
    <n v="777.34128359455156"/>
    <m/>
    <n v="777.34128359455156"/>
  </r>
  <r>
    <m/>
    <s v="64407564MMY4003"/>
    <s v="Janssen"/>
    <s v="Brazil"/>
    <x v="0"/>
    <m/>
    <m/>
    <m/>
    <s v="Project Management Fee"/>
    <n v="2026"/>
    <n v="6"/>
    <s v="USD"/>
    <n v="598.27633686818024"/>
    <m/>
    <n v="598.27633686818024"/>
  </r>
  <r>
    <m/>
    <s v="64407564MMY4003"/>
    <s v="Janssen"/>
    <s v="Brazil"/>
    <x v="1"/>
    <m/>
    <m/>
    <m/>
    <s v="PTC Duties"/>
    <n v="2026"/>
    <n v="6"/>
    <s v="USD"/>
    <n v="84758.898471481501"/>
    <m/>
    <n v="84758.898471481501"/>
  </r>
  <r>
    <m/>
    <s v="64407564MMY4003"/>
    <s v="Janssen"/>
    <s v="Brazil"/>
    <x v="0"/>
    <m/>
    <m/>
    <m/>
    <s v="Receipt fee Refrigerated (per Receipt_ID)"/>
    <n v="2026"/>
    <n v="6"/>
    <s v="USD"/>
    <n v="239.31120696976353"/>
    <m/>
    <n v="239.31120696976353"/>
  </r>
  <r>
    <m/>
    <s v="64407564MMY4003"/>
    <s v="Janssen"/>
    <s v="Brazil"/>
    <x v="5"/>
    <m/>
    <m/>
    <m/>
    <s v="Storage Refrigerated (per Shelf)"/>
    <n v="2026"/>
    <n v="6"/>
    <s v="USD"/>
    <n v="358.96681045464533"/>
    <m/>
    <n v="358.96681045464533"/>
  </r>
  <r>
    <m/>
    <s v="CNTO1959CRD4005"/>
    <s v="Janssen"/>
    <s v="Brazil"/>
    <x v="2"/>
    <m/>
    <m/>
    <m/>
    <s v="Freight - Shipments"/>
    <n v="2026"/>
    <n v="6"/>
    <s v="USD"/>
    <n v="8174.2588136450177"/>
    <m/>
    <n v="8174.2588136450177"/>
  </r>
  <r>
    <m/>
    <s v="CNTO1959CRD4005"/>
    <s v="Janssen"/>
    <s v="Brazil"/>
    <x v="0"/>
    <m/>
    <m/>
    <m/>
    <s v="Insulated shipper - Credo S22 - 12L (Leasing)"/>
    <n v="2026"/>
    <n v="6"/>
    <s v="USD"/>
    <n v="1834.3540713427822"/>
    <m/>
    <n v="1834.3540713427822"/>
  </r>
  <r>
    <m/>
    <s v="CNTO1959CRD4005"/>
    <s v="Janssen"/>
    <s v="Brazil"/>
    <x v="0"/>
    <m/>
    <m/>
    <m/>
    <s v="Pick and Pack (Refrigerated)"/>
    <n v="2026"/>
    <n v="6"/>
    <s v="USD"/>
    <n v="592.72377908848853"/>
    <m/>
    <n v="592.72377908848853"/>
  </r>
  <r>
    <m/>
    <s v="CNTO1959CRD4005"/>
    <s v="Janssen"/>
    <s v="Brazil"/>
    <x v="0"/>
    <m/>
    <m/>
    <m/>
    <s v="Project Management Fee"/>
    <n v="2026"/>
    <n v="6"/>
    <s v="USD"/>
    <n v="501.52671478075541"/>
    <m/>
    <n v="501.52671478075541"/>
  </r>
  <r>
    <m/>
    <s v="CNTO1959CRD4005"/>
    <s v="Janssen"/>
    <s v="Brazil"/>
    <x v="5"/>
    <m/>
    <m/>
    <m/>
    <s v="Storage Refrigerated (per Shelf)"/>
    <n v="2026"/>
    <n v="6"/>
    <s v="USD"/>
    <n v="538.45021568196807"/>
    <m/>
    <n v="538.45021568196807"/>
  </r>
  <r>
    <m/>
    <s v="77242113UCO4001"/>
    <s v="Janssen"/>
    <s v="Brazil"/>
    <x v="2"/>
    <m/>
    <m/>
    <m/>
    <s v="Freight - Shipments"/>
    <n v="2026"/>
    <n v="6"/>
    <s v="USD"/>
    <n v="5357.8739148609375"/>
    <m/>
    <n v="5357.8739148609375"/>
  </r>
  <r>
    <m/>
    <s v="77242113UCO4001"/>
    <s v="Janssen"/>
    <s v="Brazil"/>
    <x v="0"/>
    <m/>
    <m/>
    <m/>
    <s v="Import License Fee"/>
    <n v="2026"/>
    <n v="6"/>
    <s v="USD"/>
    <n v="725.78854072232912"/>
    <m/>
    <n v="725.78854072232912"/>
  </r>
  <r>
    <m/>
    <s v="77242113UCO4001"/>
    <s v="Janssen"/>
    <s v="Brazil"/>
    <x v="0"/>
    <m/>
    <m/>
    <m/>
    <s v="Insulated shipper - Credo S22 - 12L (Leasing)"/>
    <n v="2026"/>
    <n v="6"/>
    <s v="USD"/>
    <n v="2453.2318864582444"/>
    <m/>
    <n v="2453.2318864582444"/>
  </r>
  <r>
    <m/>
    <s v="77242113UCO4001"/>
    <s v="Janssen"/>
    <s v="Brazil"/>
    <x v="0"/>
    <m/>
    <m/>
    <m/>
    <s v="Pick and Pack (Controlled Ambient)"/>
    <n v="2026"/>
    <n v="6"/>
    <s v="USD"/>
    <n v="792.69148418768236"/>
    <m/>
    <n v="792.69148418768236"/>
  </r>
  <r>
    <m/>
    <s v="77242113UCO4001"/>
    <s v="Janssen"/>
    <s v="Brazil"/>
    <x v="0"/>
    <m/>
    <m/>
    <m/>
    <s v="Project Management Fee"/>
    <n v="2026"/>
    <n v="6"/>
    <s v="USD"/>
    <n v="558.94459889121151"/>
    <m/>
    <n v="558.94459889121151"/>
  </r>
  <r>
    <m/>
    <s v="77242113UCO4001"/>
    <s v="Janssen"/>
    <s v="Brazil"/>
    <x v="1"/>
    <m/>
    <m/>
    <m/>
    <s v="PTC Duties"/>
    <n v="2026"/>
    <n v="6"/>
    <s v="USD"/>
    <n v="6849.7871112019993"/>
    <m/>
    <n v="6849.7871112019993"/>
  </r>
  <r>
    <m/>
    <s v="77242113UCO4001"/>
    <s v="Janssen"/>
    <s v="Brazil"/>
    <x v="5"/>
    <m/>
    <m/>
    <m/>
    <s v="Storage Ambient (per Shelf)"/>
    <n v="2026"/>
    <n v="6"/>
    <s v="USD"/>
    <n v="381.08965264951871"/>
    <m/>
    <n v="381.08965264951871"/>
  </r>
  <r>
    <m/>
    <s v="Mk-3475-426 Local Brazil Distribution and Ret Dest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k-3475-426 Local Brazil Distribution and Ret Dest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426 Local Brazil Distribution and Ret Dest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426 Local Brazil Distribution and Ret Dest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564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564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689 (local)"/>
    <s v="Merck Sharp and Dohme LLC"/>
    <s v="Brazil"/>
    <x v="2"/>
    <m/>
    <m/>
    <m/>
    <s v="Freight - Returns"/>
    <n v="2026"/>
    <n v="6"/>
    <s v="USD"/>
    <n v="258.06113068750005"/>
    <m/>
    <n v="258.06113068750005"/>
  </r>
  <r>
    <m/>
    <s v="MK-3475-689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68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erck Storage Returns and Destructions"/>
    <s v="Merck Sharp and Dohme LLC"/>
    <s v="Brazil"/>
    <x v="4"/>
    <m/>
    <m/>
    <m/>
    <s v="Destruction (per Kg)"/>
    <n v="2026"/>
    <n v="6"/>
    <s v="USD"/>
    <n v="13926.571985812501"/>
    <m/>
    <n v="13926.571985812501"/>
  </r>
  <r>
    <m/>
    <s v="Merck Storage Returns and Destructions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erck Storage Returns and Destructions"/>
    <s v="Merck Sharp and Dohme LLC"/>
    <s v="Brazil"/>
    <x v="5"/>
    <m/>
    <m/>
    <m/>
    <s v="Storage of Returns (per Pallet)"/>
    <n v="2026"/>
    <n v="6"/>
    <s v="USD"/>
    <n v="5246.5343455000002"/>
    <m/>
    <n v="5246.5343455000002"/>
  </r>
  <r>
    <m/>
    <s v="MK-3475-716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3475-71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71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859 (Local)"/>
    <s v="Merck Sharp and Dohme LLC"/>
    <s v="Brazil"/>
    <x v="4"/>
    <m/>
    <m/>
    <m/>
    <s v="Destruction (per Kg)"/>
    <n v="2026"/>
    <n v="6"/>
    <s v="USD"/>
    <n v="54.294627625000004"/>
    <m/>
    <n v="54.294627625000004"/>
  </r>
  <r>
    <m/>
    <s v="MK-3475-859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85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859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756 (Local)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K-3475-756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756 (Local)"/>
    <s v="Merck Sharp and Dohme LLC"/>
    <s v="Brazil"/>
    <x v="2"/>
    <m/>
    <m/>
    <m/>
    <s v="Freight - Returns"/>
    <n v="2026"/>
    <n v="6"/>
    <s v="USD"/>
    <n v="120.65908224999998"/>
    <m/>
    <n v="120.65908224999998"/>
  </r>
  <r>
    <m/>
    <s v="MK-3475-756 (Local)"/>
    <s v="Merck Sharp and Dohme LLC"/>
    <s v="Brazil"/>
    <x v="2"/>
    <m/>
    <m/>
    <m/>
    <s v="Freight - Shipments"/>
    <n v="2026"/>
    <n v="6"/>
    <s v="USD"/>
    <n v="521.09910562499988"/>
    <m/>
    <n v="521.09910562499988"/>
  </r>
  <r>
    <m/>
    <s v="MK-3475-756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3475-756 (Local)"/>
    <s v="Merck Sharp and Dohme LLC"/>
    <s v="Brazil"/>
    <x v="0"/>
    <m/>
    <m/>
    <m/>
    <s v="Insulated shipper - Credo S22 - 12L (Leasing)"/>
    <n v="2026"/>
    <n v="6"/>
    <s v="USD"/>
    <n v="347.94803225000004"/>
    <m/>
    <n v="347.94803225000004"/>
  </r>
  <r>
    <m/>
    <s v="MK-3475-756 (Local)"/>
    <s v="Merck Sharp and Dohme LLC"/>
    <s v="Brazil"/>
    <x v="3"/>
    <m/>
    <m/>
    <m/>
    <s v="Labeling / Relabeling Process"/>
    <n v="2026"/>
    <n v="6"/>
    <s v="USD"/>
    <n v="6.0545073749999991"/>
    <m/>
    <n v="6.0545073749999991"/>
  </r>
  <r>
    <m/>
    <s v="MK-3475-756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3475-756 (Local)"/>
    <s v="Merck Sharp and Dohme LLC"/>
    <s v="Brazil"/>
    <x v="0"/>
    <m/>
    <m/>
    <m/>
    <s v="Pick and Pack (Controlled Ambient)"/>
    <n v="2026"/>
    <n v="6"/>
    <s v="USD"/>
    <n v="246.00110062499999"/>
    <m/>
    <n v="246.00110062499999"/>
  </r>
  <r>
    <m/>
    <s v="MK-3475-75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756 (Local)"/>
    <s v="Merck Sharp and Dohme LLC"/>
    <s v="Brazil"/>
    <x v="5"/>
    <m/>
    <m/>
    <m/>
    <s v="Storage Ambient (per Shelf)"/>
    <n v="2026"/>
    <n v="6"/>
    <s v="USD"/>
    <n v="596.10445912500006"/>
    <m/>
    <n v="596.10445912500006"/>
  </r>
  <r>
    <m/>
    <s v="MK-3475-756 (Local)"/>
    <s v="Merck Sharp and Dohme LLC"/>
    <s v="Brazil"/>
    <x v="0"/>
    <m/>
    <m/>
    <m/>
    <s v="Temperature Monitoring Device (Ambient)"/>
    <n v="2026"/>
    <n v="6"/>
    <s v="USD"/>
    <n v="249.86109399999998"/>
    <m/>
    <n v="249.86109399999998"/>
  </r>
  <r>
    <m/>
    <s v="MK-3475-756 (Local)"/>
    <s v="Merck Sharp and Dohme LLC"/>
    <s v="Brazil"/>
    <x v="3"/>
    <m/>
    <m/>
    <m/>
    <s v="Variable Print"/>
    <n v="2026"/>
    <n v="6"/>
    <s v="USD"/>
    <n v="17.046671249999996"/>
    <m/>
    <n v="17.046671249999996"/>
  </r>
  <r>
    <m/>
    <s v="MK-3475-630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3475-630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630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630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902-001 (local)"/>
    <s v="Merck Sharp and Dohme LLC"/>
    <s v="Brazil"/>
    <x v="4"/>
    <m/>
    <m/>
    <m/>
    <s v="Destruction (per Kg)"/>
    <n v="2026"/>
    <n v="6"/>
    <s v="USD"/>
    <n v="461.50433481249991"/>
    <m/>
    <n v="461.50433481249991"/>
  </r>
  <r>
    <m/>
    <s v="MK-7902-001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7902-001 (local)"/>
    <s v="Merck Sharp and Dohme LLC"/>
    <s v="Brazil"/>
    <x v="5"/>
    <m/>
    <m/>
    <m/>
    <s v="Non-Drug Storage Ambient (per Shelf)"/>
    <n v="2026"/>
    <n v="6"/>
    <s v="USD"/>
    <n v="397.40297275"/>
    <m/>
    <n v="397.40297275"/>
  </r>
  <r>
    <m/>
    <s v="MK-7902-00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641 (local)"/>
    <s v="Merck Sharp and Dohme LLC"/>
    <s v="Brazil"/>
    <x v="5"/>
    <m/>
    <m/>
    <m/>
    <s v="Non-Drug Storage Ambient (per Shelf)"/>
    <n v="2026"/>
    <n v="6"/>
    <s v="USD"/>
    <n v="298.05222956250003"/>
    <m/>
    <n v="298.05222956250003"/>
  </r>
  <r>
    <m/>
    <s v="MK-3475-64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339-001 (Local)"/>
    <s v="Merck Sharp and Dohme LLC"/>
    <s v="Brazil"/>
    <x v="2"/>
    <m/>
    <m/>
    <m/>
    <s v="Freight - Returns"/>
    <n v="2026"/>
    <n v="6"/>
    <s v="USD"/>
    <n v="348.40848831249997"/>
    <m/>
    <n v="348.40848831249997"/>
  </r>
  <r>
    <m/>
    <s v="MK-7339-001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7339-00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339-001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7339-006 (Local)"/>
    <s v="Merck Sharp and Dohme LLC"/>
    <s v="Brazil"/>
    <x v="2"/>
    <m/>
    <m/>
    <m/>
    <s v="Freight - Returns"/>
    <n v="2026"/>
    <n v="6"/>
    <s v="USD"/>
    <n v="692.61409043749984"/>
    <m/>
    <n v="692.61409043749984"/>
  </r>
  <r>
    <m/>
    <s v="MK-7339-00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339-006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-975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975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991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3475-991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991 (Local)"/>
    <s v="Merck Sharp and Dohme LLC"/>
    <s v="Brazil"/>
    <x v="2"/>
    <m/>
    <m/>
    <m/>
    <s v="Freight - Returns"/>
    <n v="2026"/>
    <n v="6"/>
    <s v="USD"/>
    <n v="248.25439624999999"/>
    <m/>
    <n v="248.25439624999999"/>
  </r>
  <r>
    <m/>
    <s v="MK-3475-991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99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991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991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3475-58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587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-587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6482-011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6482-011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6482-01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6482-012 (Local)"/>
    <s v="Merck Sharp and Dohme LLC"/>
    <s v="Brazil"/>
    <x v="2"/>
    <m/>
    <m/>
    <m/>
    <s v="Freight - Returns"/>
    <n v="2026"/>
    <n v="6"/>
    <s v="USD"/>
    <n v="469.40066643750004"/>
    <m/>
    <n v="469.40066643750004"/>
  </r>
  <r>
    <m/>
    <s v="MK-6482-012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6482-01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6482-012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3475-B49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B4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26-003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1026-003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1026-003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26-00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075-006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7075-006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7075-006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7075-00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140-003 (Local)"/>
    <s v="Merck Sharp and Dohme LLC"/>
    <s v="Brazil"/>
    <x v="0"/>
    <m/>
    <m/>
    <m/>
    <s v="Emergency Pick and Pack fee (Add per Pick and Pack)"/>
    <n v="2026"/>
    <n v="6"/>
    <s v="USD"/>
    <n v="61.495376687499999"/>
    <m/>
    <n v="61.495376687499999"/>
  </r>
  <r>
    <m/>
    <s v="MK-2140-003 (Local)"/>
    <s v="Merck Sharp and Dohme LLC"/>
    <s v="Brazil"/>
    <x v="2"/>
    <m/>
    <m/>
    <m/>
    <s v="Freight - Shipments"/>
    <n v="2026"/>
    <n v="6"/>
    <s v="USD"/>
    <n v="120.18882925"/>
    <m/>
    <n v="120.18882925"/>
  </r>
  <r>
    <m/>
    <s v="MK-2140-003 (Local)"/>
    <s v="Merck Sharp and Dohme LLC"/>
    <s v="Brazil"/>
    <x v="2"/>
    <m/>
    <m/>
    <m/>
    <s v="PassThrough - Freight"/>
    <n v="2026"/>
    <n v="6"/>
    <s v="USD"/>
    <n v="50.542400562499999"/>
    <m/>
    <n v="50.542400562499999"/>
  </r>
  <r>
    <m/>
    <s v="MK-2140-003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2140-00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140-003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2140-003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3475-B9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B9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B96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B96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6482-022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6482-02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158 (Local)"/>
    <s v="Merck Sharp and Dohme LLC"/>
    <s v="Brazil"/>
    <x v="5"/>
    <m/>
    <m/>
    <m/>
    <s v="Non-Drug Storage Ambient (per Shelf)"/>
    <n v="2026"/>
    <n v="6"/>
    <s v="USD"/>
    <n v="298.05222956250003"/>
    <m/>
    <n v="298.05222956250003"/>
  </r>
  <r>
    <m/>
    <s v="MK-3475-158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A86 (Local)"/>
    <s v="Merck Sharp and Dohme LLC"/>
    <s v="Brazil"/>
    <x v="2"/>
    <m/>
    <m/>
    <m/>
    <s v="Freight - Returns"/>
    <n v="2026"/>
    <n v="6"/>
    <s v="USD"/>
    <n v="1168.7060651874999"/>
    <m/>
    <n v="1168.7060651874999"/>
  </r>
  <r>
    <m/>
    <s v="MK-3475-A8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A8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A86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-676 (Local)"/>
    <s v="Merck Sharp and Dohme LLC"/>
    <s v="Brazil"/>
    <x v="2"/>
    <m/>
    <m/>
    <m/>
    <s v="Freight - Shipments"/>
    <n v="2026"/>
    <n v="6"/>
    <s v="USD"/>
    <n v="120.20842312500001"/>
    <m/>
    <n v="120.20842312500001"/>
  </r>
  <r>
    <m/>
    <s v="MK-3475-676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3475-676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3475-67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4280A-008 (Local)"/>
    <s v="Merck Sharp and Dohme LLC"/>
    <s v="Brazil"/>
    <x v="4"/>
    <m/>
    <m/>
    <m/>
    <s v="Destruction (per Kg)"/>
    <n v="2026"/>
    <n v="6"/>
    <s v="USD"/>
    <n v="190.0311966875"/>
    <m/>
    <n v="190.0311966875"/>
  </r>
  <r>
    <m/>
    <s v="MK-4280A-008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4280A-008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4280A-008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140-006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2140-00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140-006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140-006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1026-008 (Local)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K-1026-008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1026-008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1026-008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26-008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26-008 (Local)"/>
    <s v="Merck Sharp and Dohme LLC"/>
    <s v="Brazil"/>
    <x v="5"/>
    <m/>
    <m/>
    <m/>
    <s v="Storage Ambient (per Shelf)"/>
    <n v="2026"/>
    <n v="6"/>
    <s v="USD"/>
    <n v="298.05222956250003"/>
    <m/>
    <n v="298.05222956250003"/>
  </r>
  <r>
    <m/>
    <s v="MK-1026-008 (Local)"/>
    <s v="Merck Sharp and Dohme LLC"/>
    <s v="Brazil"/>
    <x v="5"/>
    <m/>
    <m/>
    <m/>
    <s v="Storage Refrigerated (per Shelf)"/>
    <n v="2026"/>
    <n v="6"/>
    <s v="USD"/>
    <n v="510.87110287500002"/>
    <m/>
    <n v="510.87110287500002"/>
  </r>
  <r>
    <m/>
    <s v="MK-3475-06A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06A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A-D77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3475A-D77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A-D77 (Local)"/>
    <s v="Merck Sharp and Dohme LLC"/>
    <s v="Brazil"/>
    <x v="5"/>
    <m/>
    <m/>
    <m/>
    <s v="Non-Drug Storage Ambient (per Shelf)"/>
    <n v="2026"/>
    <n v="6"/>
    <s v="USD"/>
    <n v="496.75371593749998"/>
    <m/>
    <n v="496.75371593749998"/>
  </r>
  <r>
    <m/>
    <s v="MK-3475A-D7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A-D77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A-D77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3475-D46 (Local)"/>
    <s v="Merck Sharp and Dohme LLC"/>
    <s v="Brazil"/>
    <x v="2"/>
    <m/>
    <m/>
    <m/>
    <s v="Freight - Returns"/>
    <n v="2026"/>
    <n v="6"/>
    <s v="USD"/>
    <n v="517.32728468749997"/>
    <m/>
    <n v="517.32728468749997"/>
  </r>
  <r>
    <m/>
    <s v="MK-3475-D4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D4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D46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1026-011 (Local)"/>
    <s v="Merck Sharp and Dohme LLC"/>
    <s v="Brazil"/>
    <x v="2"/>
    <m/>
    <m/>
    <m/>
    <s v="Freight - Returns"/>
    <n v="2026"/>
    <n v="6"/>
    <s v="USD"/>
    <n v="118.06289381250002"/>
    <m/>
    <n v="118.06289381250002"/>
  </r>
  <r>
    <m/>
    <s v="MK-1026-011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26-01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26-011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1026-011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06B (Local)"/>
    <s v="Merck Sharp and Dohme LLC"/>
    <s v="Brazil"/>
    <x v="4"/>
    <m/>
    <m/>
    <m/>
    <s v="Destruction (per Kg)"/>
    <n v="2026"/>
    <n v="6"/>
    <s v="USD"/>
    <n v="135.73656906250002"/>
    <m/>
    <n v="135.73656906250002"/>
  </r>
  <r>
    <m/>
    <s v="MK-3475-06B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06B (Local)"/>
    <s v="Merck Sharp and Dohme LLC"/>
    <s v="Brazil"/>
    <x v="2"/>
    <m/>
    <m/>
    <m/>
    <s v="Freight - Returns"/>
    <n v="2026"/>
    <n v="6"/>
    <s v="USD"/>
    <n v="246.07947612500001"/>
    <m/>
    <n v="246.07947612500001"/>
  </r>
  <r>
    <m/>
    <s v="MK-3475-06B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3475-06B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06B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06B (Local)"/>
    <s v="Merck Sharp and Dohme LLC"/>
    <s v="Brazil"/>
    <x v="0"/>
    <m/>
    <m/>
    <m/>
    <s v="Receipt fee Ancillaries (per Receipt_ID)"/>
    <n v="2026"/>
    <n v="6"/>
    <s v="USD"/>
    <n v="123.0005503125"/>
    <m/>
    <n v="123.0005503125"/>
  </r>
  <r>
    <m/>
    <s v="MK-3475-06B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06B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1242-036 (Local)"/>
    <s v="Merck Sharp and Dohme LLC"/>
    <s v="Brazil"/>
    <x v="2"/>
    <m/>
    <m/>
    <m/>
    <s v="Freight - Returns"/>
    <n v="2026"/>
    <n v="6"/>
    <s v="USD"/>
    <n v="168.73265456249999"/>
    <m/>
    <n v="168.73265456249999"/>
  </r>
  <r>
    <m/>
    <s v="MK-1242-036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1242-03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242-03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242-036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-051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3475-05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V940-001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V940-00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0616-015 (Local)"/>
    <s v="Merck Sharp and Dohme LLC"/>
    <s v="Brazil"/>
    <x v="2"/>
    <m/>
    <m/>
    <m/>
    <s v="Freight - Returns"/>
    <n v="2026"/>
    <n v="6"/>
    <s v="USD"/>
    <n v="471.42863249999994"/>
    <m/>
    <n v="471.42863249999994"/>
  </r>
  <r>
    <m/>
    <s v="MK-0616-015 (Local)"/>
    <s v="Merck Sharp and Dohme LLC"/>
    <s v="Brazil"/>
    <x v="0"/>
    <m/>
    <m/>
    <m/>
    <s v="Import Services"/>
    <n v="2026"/>
    <n v="6"/>
    <s v="USD"/>
    <n v="485.57541024999995"/>
    <m/>
    <n v="485.57541024999995"/>
  </r>
  <r>
    <m/>
    <s v="MK-0616-015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0616-015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0616-015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7902-009 (Local)"/>
    <s v="Merck Sharp and Dohme LLC"/>
    <s v="Brazil"/>
    <x v="4"/>
    <m/>
    <m/>
    <m/>
    <s v="Destruction (per Kg)"/>
    <n v="2026"/>
    <n v="6"/>
    <s v="USD"/>
    <n v="162.88388287499995"/>
    <m/>
    <n v="162.88388287499995"/>
  </r>
  <r>
    <m/>
    <s v="MK-7902-009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7902-00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902-009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V940-002 (Local)"/>
    <s v="Merck Sharp and Dohme LLC"/>
    <s v="Brazil"/>
    <x v="2"/>
    <m/>
    <m/>
    <m/>
    <s v="Freight - Shipments"/>
    <n v="2026"/>
    <n v="6"/>
    <s v="USD"/>
    <n v="284.67940987499998"/>
    <m/>
    <n v="284.67940987499998"/>
  </r>
  <r>
    <m/>
    <s v="V940-002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V940-002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V940-002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V940-00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04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04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04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erck Bulk Ancillaries Local"/>
    <s v="Merck Sharp and Dohme LLC"/>
    <s v="Brazil"/>
    <x v="5"/>
    <m/>
    <m/>
    <m/>
    <s v="Non-Drug Storage Ambient (per Shelf)"/>
    <n v="2026"/>
    <n v="6"/>
    <s v="USD"/>
    <n v="695.45520231249998"/>
    <m/>
    <n v="695.45520231249998"/>
  </r>
  <r>
    <m/>
    <s v="Merck Bulk Ancillaries Local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240-001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7240-00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240-001 (Local)"/>
    <s v="Merck Sharp and Dohme LLC"/>
    <s v="Brazil"/>
    <x v="4"/>
    <m/>
    <m/>
    <m/>
    <s v="Reconciliation of Returns (per Receipt)"/>
    <n v="2026"/>
    <n v="6"/>
    <s v="USD"/>
    <n v="158.945514"/>
    <m/>
    <n v="158.945514"/>
  </r>
  <r>
    <m/>
    <s v="MK-7240-001 (Local)"/>
    <s v="Merck Sharp and Dohme LLC"/>
    <s v="Brazil"/>
    <x v="4"/>
    <m/>
    <m/>
    <m/>
    <s v="Returns Receipt (per Receipt)"/>
    <n v="2026"/>
    <n v="6"/>
    <s v="USD"/>
    <n v="397.36378500000001"/>
    <m/>
    <n v="397.36378500000001"/>
  </r>
  <r>
    <m/>
    <s v="V940-007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V940-00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5684-003 (Local)"/>
    <s v="Merck Sharp and Dohme LLC"/>
    <s v="Brazil"/>
    <x v="4"/>
    <m/>
    <m/>
    <m/>
    <s v="Destruction (per Kg)"/>
    <n v="2026"/>
    <n v="6"/>
    <s v="USD"/>
    <n v="81.441941437499977"/>
    <m/>
    <n v="81.441941437499977"/>
  </r>
  <r>
    <m/>
    <s v="MK-5684-003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5684-003 (Local)"/>
    <s v="Merck Sharp and Dohme LLC"/>
    <s v="Brazil"/>
    <x v="2"/>
    <m/>
    <m/>
    <m/>
    <s v="Freight - Returns"/>
    <n v="2026"/>
    <n v="6"/>
    <s v="USD"/>
    <n v="1412.9241231875001"/>
    <m/>
    <n v="1412.9241231875001"/>
  </r>
  <r>
    <m/>
    <s v="MK-5684-003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5684-003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5684-00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5684-003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5684-003 (Local)"/>
    <s v="Merck Sharp and Dohme LLC"/>
    <s v="Brazil"/>
    <x v="5"/>
    <m/>
    <m/>
    <m/>
    <s v="Storage Ambient (per Shelf)"/>
    <n v="2026"/>
    <n v="6"/>
    <s v="USD"/>
    <n v="397.40297275"/>
    <m/>
    <n v="397.40297275"/>
  </r>
  <r>
    <m/>
    <s v="MK-5684-004 (Local)"/>
    <s v="Merck Sharp and Dohme LLC"/>
    <s v="Brazil"/>
    <x v="2"/>
    <m/>
    <m/>
    <m/>
    <s v="Freight - Returns"/>
    <n v="2026"/>
    <n v="6"/>
    <s v="USD"/>
    <n v="1156.5970504375"/>
    <m/>
    <n v="1156.5970504375"/>
  </r>
  <r>
    <m/>
    <s v="MK-5684-004 (Local)"/>
    <s v="Merck Sharp and Dohme LLC"/>
    <s v="Brazil"/>
    <x v="2"/>
    <m/>
    <m/>
    <m/>
    <s v="Freight - Shipments"/>
    <n v="2026"/>
    <n v="6"/>
    <s v="USD"/>
    <n v="377.73072224999999"/>
    <m/>
    <n v="377.73072224999999"/>
  </r>
  <r>
    <m/>
    <s v="MK-5684-004 (Local)"/>
    <s v="Merck Sharp and Dohme LLC"/>
    <s v="Brazil"/>
    <x v="0"/>
    <m/>
    <m/>
    <m/>
    <s v="Insulated shipper - Credo S22 - 12L (Leasing)"/>
    <n v="2026"/>
    <n v="6"/>
    <s v="USD"/>
    <n v="347.94803225000004"/>
    <m/>
    <n v="347.94803225000004"/>
  </r>
  <r>
    <m/>
    <s v="MK-5684-004 (Local)"/>
    <s v="Merck Sharp and Dohme LLC"/>
    <s v="Brazil"/>
    <x v="3"/>
    <m/>
    <m/>
    <m/>
    <s v="Labeling / Relabeling Process"/>
    <n v="2026"/>
    <n v="6"/>
    <s v="USD"/>
    <n v="12.109014749999998"/>
    <m/>
    <n v="12.109014749999998"/>
  </r>
  <r>
    <m/>
    <s v="MK-5684-004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5684-004 (Local)"/>
    <s v="Merck Sharp and Dohme LLC"/>
    <s v="Brazil"/>
    <x v="0"/>
    <m/>
    <m/>
    <m/>
    <s v="Pick and Pack (Controlled Ambient)"/>
    <n v="2026"/>
    <n v="6"/>
    <s v="USD"/>
    <n v="246.00110062499999"/>
    <m/>
    <n v="246.00110062499999"/>
  </r>
  <r>
    <m/>
    <s v="MK-5684-004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5684-004 (Local)"/>
    <s v="Merck Sharp and Dohme LLC"/>
    <s v="Brazil"/>
    <x v="4"/>
    <m/>
    <m/>
    <m/>
    <s v="Returns Receipt (per Receipt)"/>
    <n v="2026"/>
    <n v="6"/>
    <s v="USD"/>
    <n v="397.36378500000001"/>
    <m/>
    <n v="397.36378500000001"/>
  </r>
  <r>
    <m/>
    <s v="MK-5684-004 (Local)"/>
    <s v="Merck Sharp and Dohme LLC"/>
    <s v="Brazil"/>
    <x v="5"/>
    <m/>
    <m/>
    <m/>
    <s v="Storage Ambient (per Shelf)"/>
    <n v="2026"/>
    <n v="6"/>
    <s v="USD"/>
    <n v="198.701486375"/>
    <m/>
    <n v="198.701486375"/>
  </r>
  <r>
    <m/>
    <s v="MK-5684-004 (Local)"/>
    <s v="Merck Sharp and Dohme LLC"/>
    <s v="Brazil"/>
    <x v="0"/>
    <m/>
    <m/>
    <m/>
    <s v="Temperature Monitoring Device (Ambient)"/>
    <n v="2026"/>
    <n v="6"/>
    <s v="USD"/>
    <n v="249.86109399999998"/>
    <m/>
    <n v="249.86109399999998"/>
  </r>
  <r>
    <m/>
    <s v="MK-5684-004 (Local)"/>
    <s v="Merck Sharp and Dohme LLC"/>
    <s v="Brazil"/>
    <x v="3"/>
    <m/>
    <m/>
    <m/>
    <s v="Variable Print"/>
    <n v="2026"/>
    <n v="6"/>
    <s v="USD"/>
    <n v="67.050240250000016"/>
    <m/>
    <n v="67.050240250000016"/>
  </r>
  <r>
    <m/>
    <s v="MK-2870-010 (Local)"/>
    <s v="Merck Sharp and Dohme LLC"/>
    <s v="Brazil"/>
    <x v="4"/>
    <m/>
    <m/>
    <m/>
    <s v="Destruction (per Kg)"/>
    <n v="2026"/>
    <n v="6"/>
    <s v="USD"/>
    <n v="407.20970718749999"/>
    <m/>
    <n v="407.20970718749999"/>
  </r>
  <r>
    <m/>
    <s v="MK-2870-010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10 (Local)"/>
    <s v="Merck Sharp and Dohme LLC"/>
    <s v="Brazil"/>
    <x v="2"/>
    <m/>
    <m/>
    <m/>
    <s v="Freight - Returns"/>
    <n v="2026"/>
    <n v="6"/>
    <s v="USD"/>
    <n v="338.20987637500002"/>
    <m/>
    <n v="338.20987637500002"/>
  </r>
  <r>
    <m/>
    <s v="MK-2870-010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2870-010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10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10 (Local)"/>
    <s v="Merck Sharp and Dohme LLC"/>
    <s v="Brazil"/>
    <x v="5"/>
    <m/>
    <m/>
    <m/>
    <s v="Storage Ambient (per Shelf)"/>
    <n v="2026"/>
    <n v="6"/>
    <s v="USD"/>
    <n v="397.40297275"/>
    <m/>
    <n v="397.40297275"/>
  </r>
  <r>
    <m/>
    <s v="MK-2870-010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9999-01A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9999-01A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07 (Local)"/>
    <s v="Merck Sharp and Dohme LLC"/>
    <s v="Brazil"/>
    <x v="2"/>
    <m/>
    <m/>
    <m/>
    <s v="Freight - Returns"/>
    <n v="2026"/>
    <n v="6"/>
    <s v="USD"/>
    <n v="217.90348387500001"/>
    <m/>
    <n v="217.90348387500001"/>
  </r>
  <r>
    <m/>
    <s v="MK-2870-007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0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07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2870-019 (Local)"/>
    <s v="Merck Sharp and Dohme LLC"/>
    <s v="Brazil"/>
    <x v="4"/>
    <m/>
    <m/>
    <m/>
    <s v="Destruction (per Kg)"/>
    <n v="2026"/>
    <n v="6"/>
    <s v="USD"/>
    <n v="81.441941437499977"/>
    <m/>
    <n v="81.441941437499977"/>
  </r>
  <r>
    <m/>
    <s v="MK-2870-019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19 (Local)"/>
    <s v="Merck Sharp and Dohme LLC"/>
    <s v="Brazil"/>
    <x v="2"/>
    <m/>
    <m/>
    <m/>
    <s v="Freight - Shipments"/>
    <n v="2026"/>
    <n v="6"/>
    <s v="USD"/>
    <n v="1169.3232722499999"/>
    <m/>
    <n v="1169.3232722499999"/>
  </r>
  <r>
    <m/>
    <s v="MK-2870-019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2870-019 (Local)"/>
    <s v="Merck Sharp and Dohme LLC"/>
    <s v="Brazil"/>
    <x v="0"/>
    <m/>
    <m/>
    <m/>
    <s v="Insulated shipper - Credo S22 - 12L (Leasing)"/>
    <n v="2026"/>
    <n v="6"/>
    <s v="USD"/>
    <n v="521.92204837499992"/>
    <m/>
    <n v="521.92204837499992"/>
  </r>
  <r>
    <m/>
    <s v="MK-2870-019 (Local)"/>
    <s v="Merck Sharp and Dohme LLC"/>
    <s v="Brazil"/>
    <x v="3"/>
    <m/>
    <m/>
    <m/>
    <s v="Labeling / Relabeling Process"/>
    <n v="2026"/>
    <n v="6"/>
    <s v="USD"/>
    <n v="12.109014749999998"/>
    <m/>
    <n v="12.109014749999998"/>
  </r>
  <r>
    <m/>
    <s v="MK-2870-019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19 (Local)"/>
    <s v="Merck Sharp and Dohme LLC"/>
    <s v="Brazil"/>
    <x v="2"/>
    <m/>
    <m/>
    <m/>
    <s v="PassThrough - Freight"/>
    <n v="2026"/>
    <n v="6"/>
    <s v="USD"/>
    <n v="325.88532900000001"/>
    <m/>
    <n v="325.88532900000001"/>
  </r>
  <r>
    <m/>
    <s v="MK-2870-019 (Local)"/>
    <s v="Merck Sharp and Dohme LLC"/>
    <s v="Brazil"/>
    <x v="0"/>
    <m/>
    <m/>
    <m/>
    <s v="Pick and Pack (Controlled Ambient)"/>
    <n v="2026"/>
    <n v="6"/>
    <s v="USD"/>
    <n v="369.00165093749996"/>
    <m/>
    <n v="369.00165093749996"/>
  </r>
  <r>
    <m/>
    <s v="MK-2870-019 (Local)"/>
    <s v="Merck Sharp and Dohme LLC"/>
    <s v="Brazil"/>
    <x v="0"/>
    <m/>
    <m/>
    <m/>
    <s v="Pick and Pack Materials"/>
    <n v="2026"/>
    <n v="6"/>
    <s v="USD"/>
    <n v="246.00110062499999"/>
    <m/>
    <n v="246.00110062499999"/>
  </r>
  <r>
    <m/>
    <s v="MK-2870-01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19 (Local)"/>
    <s v="Merck Sharp and Dohme LLC"/>
    <s v="Brazil"/>
    <x v="5"/>
    <m/>
    <m/>
    <m/>
    <s v="Storage Ambient (per Shelf)"/>
    <n v="2026"/>
    <n v="6"/>
    <s v="USD"/>
    <n v="695.45520231249998"/>
    <m/>
    <n v="695.45520231249998"/>
  </r>
  <r>
    <m/>
    <s v="MK-2870-019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2870-019 (Local)"/>
    <s v="Merck Sharp and Dohme LLC"/>
    <s v="Brazil"/>
    <x v="0"/>
    <m/>
    <m/>
    <m/>
    <s v="Temperature Monitoring Device (Ambient)"/>
    <n v="2026"/>
    <n v="6"/>
    <s v="USD"/>
    <n v="374.79164099999991"/>
    <m/>
    <n v="374.79164099999991"/>
  </r>
  <r>
    <m/>
    <s v="MK-2870-019 (Local)"/>
    <s v="Merck Sharp and Dohme LLC"/>
    <s v="Brazil"/>
    <x v="3"/>
    <m/>
    <m/>
    <m/>
    <s v="Variable Print"/>
    <n v="2026"/>
    <n v="6"/>
    <s v="USD"/>
    <n v="9.0915579999999991"/>
    <m/>
    <n v="9.0915579999999991"/>
  </r>
  <r>
    <m/>
    <s v="MK-2870-012 (Local)"/>
    <s v="Merck Sharp and Dohme LLC"/>
    <s v="Brazil"/>
    <x v="4"/>
    <m/>
    <m/>
    <m/>
    <s v="Destruction (per Kg)"/>
    <n v="2026"/>
    <n v="6"/>
    <s v="USD"/>
    <n v="54.294627625000004"/>
    <m/>
    <n v="54.294627625000004"/>
  </r>
  <r>
    <m/>
    <s v="MK-2870-012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12 (Local)"/>
    <s v="Merck Sharp and Dohme LLC"/>
    <s v="Brazil"/>
    <x v="2"/>
    <m/>
    <m/>
    <m/>
    <s v="Freight - Returns"/>
    <n v="2026"/>
    <n v="6"/>
    <s v="USD"/>
    <n v="570.74018793749997"/>
    <m/>
    <n v="570.74018793749997"/>
  </r>
  <r>
    <m/>
    <s v="MK-2870-012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2870-01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12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2870-012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06C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3475-06C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06C (Local)"/>
    <s v="Merck Sharp and Dohme LLC"/>
    <s v="Brazil"/>
    <x v="2"/>
    <m/>
    <m/>
    <m/>
    <s v="Freight - Returns"/>
    <n v="2026"/>
    <n v="6"/>
    <s v="USD"/>
    <n v="469.70437149999998"/>
    <m/>
    <n v="469.70437149999998"/>
  </r>
  <r>
    <m/>
    <s v="MK-3475-06C (Local)"/>
    <s v="Merck Sharp and Dohme LLC"/>
    <s v="Brazil"/>
    <x v="0"/>
    <m/>
    <m/>
    <m/>
    <s v="Import Services"/>
    <n v="2026"/>
    <n v="6"/>
    <s v="USD"/>
    <n v="606.96926281249989"/>
    <m/>
    <n v="606.96926281249989"/>
  </r>
  <r>
    <m/>
    <s v="MK-3475-06C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3475-06C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06C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3475-06C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870-015 (Local)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K-2870-015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15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2870-015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2870-015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15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1084-004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1084-004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84-004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20 (Local)"/>
    <s v="Merck Sharp and Dohme LLC"/>
    <s v="Brazil"/>
    <x v="4"/>
    <m/>
    <m/>
    <m/>
    <s v="Destruction (per Kg)"/>
    <n v="2026"/>
    <n v="6"/>
    <s v="USD"/>
    <n v="190.0311966875"/>
    <m/>
    <n v="190.0311966875"/>
  </r>
  <r>
    <m/>
    <s v="MK-2870-020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20 (Local)"/>
    <s v="Merck Sharp and Dohme LLC"/>
    <s v="Brazil"/>
    <x v="0"/>
    <m/>
    <m/>
    <m/>
    <s v="Emergency Pick and Pack fee (Add per Pick and Pack)"/>
    <n v="2026"/>
    <n v="6"/>
    <s v="USD"/>
    <n v="61.495376687499999"/>
    <m/>
    <n v="61.495376687499999"/>
  </r>
  <r>
    <m/>
    <s v="MK-2870-020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2870-020 (Local)"/>
    <s v="Merck Sharp and Dohme LLC"/>
    <s v="Brazil"/>
    <x v="0"/>
    <m/>
    <m/>
    <m/>
    <s v="Insulated shipper - Credo S22 - 12L (Leasing)"/>
    <n v="2026"/>
    <n v="6"/>
    <s v="USD"/>
    <n v="173.97401612500002"/>
    <m/>
    <n v="173.97401612500002"/>
  </r>
  <r>
    <m/>
    <s v="MK-2870-020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20 (Local)"/>
    <s v="Merck Sharp and Dohme LLC"/>
    <s v="Brazil"/>
    <x v="2"/>
    <m/>
    <m/>
    <m/>
    <s v="PassThrough - Freight"/>
    <n v="2026"/>
    <n v="6"/>
    <s v="USD"/>
    <n v="1813.2563802500001"/>
    <m/>
    <n v="1813.2563802500001"/>
  </r>
  <r>
    <m/>
    <s v="MK-2870-020 (Local)"/>
    <s v="Merck Sharp and Dohme LLC"/>
    <s v="Brazil"/>
    <x v="0"/>
    <m/>
    <m/>
    <m/>
    <s v="Pick and Pack (Controlled Ambient)"/>
    <n v="2026"/>
    <n v="6"/>
    <s v="USD"/>
    <n v="123.0005503125"/>
    <m/>
    <n v="123.0005503125"/>
  </r>
  <r>
    <m/>
    <s v="MK-2870-020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20 (Local)"/>
    <s v="Merck Sharp and Dohme LLC"/>
    <s v="Brazil"/>
    <x v="5"/>
    <m/>
    <m/>
    <m/>
    <s v="Storage Ambient (per Shelf)"/>
    <n v="2026"/>
    <n v="6"/>
    <s v="USD"/>
    <n v="397.40297275"/>
    <m/>
    <n v="397.40297275"/>
  </r>
  <r>
    <m/>
    <s v="MK-2870-020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2870-020 (Local)"/>
    <s v="Merck Sharp and Dohme LLC"/>
    <s v="Brazil"/>
    <x v="0"/>
    <m/>
    <m/>
    <m/>
    <s v="Temperature Monitoring Device (Ambient)"/>
    <n v="2026"/>
    <n v="6"/>
    <s v="USD"/>
    <n v="124.93054699999999"/>
    <m/>
    <n v="124.93054699999999"/>
  </r>
  <r>
    <m/>
    <s v="MK-2870-023 (Local)"/>
    <s v="Merck Sharp and Dohme LLC"/>
    <s v="Brazil"/>
    <x v="0"/>
    <m/>
    <m/>
    <m/>
    <s v="Emergency Pick and Pack fee (Add per Pick and Pack)"/>
    <n v="2026"/>
    <n v="6"/>
    <s v="USD"/>
    <n v="61.495376687499999"/>
    <m/>
    <n v="61.495376687499999"/>
  </r>
  <r>
    <m/>
    <s v="MK-2870-023 (Local)"/>
    <s v="Merck Sharp and Dohme LLC"/>
    <s v="Brazil"/>
    <x v="2"/>
    <m/>
    <m/>
    <m/>
    <s v="Freight - Returns"/>
    <n v="2026"/>
    <n v="6"/>
    <s v="USD"/>
    <n v="689.38110106249997"/>
    <m/>
    <n v="689.38110106249997"/>
  </r>
  <r>
    <m/>
    <s v="MK-2870-023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2870-023 (Local)"/>
    <s v="Merck Sharp and Dohme LLC"/>
    <s v="Brazil"/>
    <x v="0"/>
    <m/>
    <m/>
    <m/>
    <s v="Insulated shipper - Credo S22 - 12L (Leasing)"/>
    <n v="2026"/>
    <n v="6"/>
    <s v="USD"/>
    <n v="173.97401612500002"/>
    <m/>
    <n v="173.97401612500002"/>
  </r>
  <r>
    <m/>
    <s v="MK-2870-023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23 (Local)"/>
    <s v="Merck Sharp and Dohme LLC"/>
    <s v="Brazil"/>
    <x v="2"/>
    <m/>
    <m/>
    <m/>
    <s v="PassThrough - Freight"/>
    <n v="2026"/>
    <n v="6"/>
    <s v="USD"/>
    <n v="1870.8427788749996"/>
    <m/>
    <n v="1870.8427788749996"/>
  </r>
  <r>
    <m/>
    <s v="MK-2870-023 (Local)"/>
    <s v="Merck Sharp and Dohme LLC"/>
    <s v="Brazil"/>
    <x v="0"/>
    <m/>
    <m/>
    <m/>
    <s v="Pick and Pack (Controlled Ambient)"/>
    <n v="2026"/>
    <n v="6"/>
    <s v="USD"/>
    <n v="123.0005503125"/>
    <m/>
    <n v="123.0005503125"/>
  </r>
  <r>
    <m/>
    <s v="MK-2870-02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23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2870-023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870-023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2870-023 (Local)"/>
    <s v="Merck Sharp and Dohme LLC"/>
    <s v="Brazil"/>
    <x v="0"/>
    <m/>
    <m/>
    <m/>
    <s v="Temperature Monitoring Device (Ambient)"/>
    <n v="2026"/>
    <n v="6"/>
    <s v="USD"/>
    <n v="124.93054699999999"/>
    <m/>
    <n v="124.93054699999999"/>
  </r>
  <r>
    <m/>
    <s v="MK-0616-019 (Local)"/>
    <s v="Merck Sharp and Dohme LLC"/>
    <s v="Brazil"/>
    <x v="2"/>
    <m/>
    <m/>
    <m/>
    <s v="Freight - Returns"/>
    <n v="2026"/>
    <n v="6"/>
    <s v="USD"/>
    <n v="236.10619374999999"/>
    <m/>
    <n v="236.10619374999999"/>
  </r>
  <r>
    <m/>
    <s v="MK-0616-01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0616-019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3475-06D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3475-06D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3475-06D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3475-06D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3475-06D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240-008 (Local)"/>
    <s v="Merck Sharp and Dohme LLC"/>
    <s v="Brazil"/>
    <x v="0"/>
    <m/>
    <m/>
    <m/>
    <s v="Import Services"/>
    <n v="2026"/>
    <n v="6"/>
    <s v="USD"/>
    <n v="971.1508204999999"/>
    <m/>
    <n v="971.1508204999999"/>
  </r>
  <r>
    <m/>
    <s v="MK-7240-008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7240-008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V940-009 (Local)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V940-009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V940-009 (Local)"/>
    <s v="Merck Sharp and Dohme LLC"/>
    <s v="Brazil"/>
    <x v="2"/>
    <m/>
    <m/>
    <m/>
    <s v="Freight - Returns"/>
    <n v="2026"/>
    <n v="6"/>
    <s v="USD"/>
    <n v="234.85218574999999"/>
    <m/>
    <n v="234.85218574999999"/>
  </r>
  <r>
    <m/>
    <s v="V940-009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V940-009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V940-00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V940-009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V940-009 (Local)"/>
    <s v="Merck Sharp and Dohme LLC"/>
    <s v="Brazil"/>
    <x v="5"/>
    <m/>
    <m/>
    <m/>
    <s v="Storage Ambient (per Shelf)"/>
    <n v="2026"/>
    <n v="6"/>
    <s v="USD"/>
    <n v="198.701486375"/>
    <m/>
    <n v="198.701486375"/>
  </r>
  <r>
    <m/>
    <s v="V940-009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1084-012 (Local)"/>
    <s v="Merck Sharp and Dohme LLC"/>
    <s v="Brazil"/>
    <x v="2"/>
    <m/>
    <m/>
    <m/>
    <s v="Freight - Shipments"/>
    <n v="2026"/>
    <n v="6"/>
    <s v="USD"/>
    <n v="453.54922156249989"/>
    <m/>
    <n v="453.54922156249989"/>
  </r>
  <r>
    <m/>
    <s v="MK-1084-012 (Local)"/>
    <s v="Merck Sharp and Dohme LLC"/>
    <s v="Brazil"/>
    <x v="0"/>
    <m/>
    <m/>
    <m/>
    <s v="Import Services"/>
    <n v="2026"/>
    <n v="6"/>
    <s v="USD"/>
    <n v="971.1508204999999"/>
    <m/>
    <n v="971.1508204999999"/>
  </r>
  <r>
    <m/>
    <s v="MK-1084-012 (Local)"/>
    <s v="Merck Sharp and Dohme LLC"/>
    <s v="Brazil"/>
    <x v="0"/>
    <m/>
    <m/>
    <m/>
    <s v="Insulated shipper - Credo S22 - 12L (Leasing)"/>
    <n v="2026"/>
    <n v="6"/>
    <s v="USD"/>
    <n v="173.97401612500002"/>
    <m/>
    <n v="173.97401612500002"/>
  </r>
  <r>
    <m/>
    <s v="MK-1084-012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84-012 (Local)"/>
    <s v="Merck Sharp and Dohme LLC"/>
    <s v="Brazil"/>
    <x v="0"/>
    <m/>
    <m/>
    <m/>
    <s v="Pick and Pack (Controlled Ambient)"/>
    <n v="2026"/>
    <n v="6"/>
    <s v="USD"/>
    <n v="123.0005503125"/>
    <m/>
    <n v="123.0005503125"/>
  </r>
  <r>
    <m/>
    <s v="MK-1084-01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84-012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1084-012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1084-012 (Local)"/>
    <s v="Merck Sharp and Dohme LLC"/>
    <s v="Brazil"/>
    <x v="0"/>
    <m/>
    <m/>
    <m/>
    <s v="Temperature Monitoring Device (Ambient)"/>
    <n v="2026"/>
    <n v="6"/>
    <s v="USD"/>
    <n v="124.93054699999999"/>
    <m/>
    <n v="124.93054699999999"/>
  </r>
  <r>
    <m/>
    <s v="MK-4482-023 (Local)"/>
    <s v="Merck Sharp and Dohme LLC"/>
    <s v="Brazil"/>
    <x v="0"/>
    <m/>
    <m/>
    <m/>
    <s v="Import Services"/>
    <n v="2026"/>
    <n v="6"/>
    <s v="USD"/>
    <n v="364.18155768750006"/>
    <m/>
    <n v="364.18155768750006"/>
  </r>
  <r>
    <m/>
    <s v="MK-4482-023 (Local)"/>
    <s v="Merck Sharp and Dohme LLC"/>
    <s v="Brazil"/>
    <x v="5"/>
    <m/>
    <m/>
    <m/>
    <s v="Non-Drug Storage Ambient (per Shelf)"/>
    <n v="2026"/>
    <n v="6"/>
    <s v="USD"/>
    <n v="496.75371593749998"/>
    <m/>
    <n v="496.75371593749998"/>
  </r>
  <r>
    <m/>
    <s v="MK-4482-02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140-010 (Local)"/>
    <s v="Merck Sharp and Dohme LLC"/>
    <s v="Brazil"/>
    <x v="2"/>
    <m/>
    <m/>
    <m/>
    <s v="Freight - Returns"/>
    <n v="2026"/>
    <n v="6"/>
    <s v="USD"/>
    <n v="553.86986156250009"/>
    <m/>
    <n v="553.86986156250009"/>
  </r>
  <r>
    <m/>
    <s v="MK-2140-010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2140-010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140-010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140-010 (Local)"/>
    <s v="Merck Sharp and Dohme LLC"/>
    <s v="Brazil"/>
    <x v="4"/>
    <m/>
    <m/>
    <m/>
    <s v="Returns Receipt (per Receipt)"/>
    <n v="2026"/>
    <n v="6"/>
    <s v="USD"/>
    <n v="397.36378500000001"/>
    <m/>
    <n v="397.36378500000001"/>
  </r>
  <r>
    <m/>
    <s v="MK-2140-010 (Local)"/>
    <s v="Merck Sharp and Dohme LLC"/>
    <s v="Brazil"/>
    <x v="5"/>
    <m/>
    <m/>
    <m/>
    <s v="Storage Refrigerated (per Shelf)"/>
    <n v="2026"/>
    <n v="6"/>
    <s v="USD"/>
    <n v="170.29036762500002"/>
    <m/>
    <n v="170.29036762500002"/>
  </r>
  <r>
    <m/>
    <s v="MK-2870-011 (Local)"/>
    <s v="Merck Sharp and Dohme LLC"/>
    <s v="Brazil"/>
    <x v="2"/>
    <m/>
    <m/>
    <m/>
    <s v="Freight - Returns"/>
    <n v="2026"/>
    <n v="6"/>
    <s v="USD"/>
    <n v="246.07947612500001"/>
    <m/>
    <n v="246.07947612500001"/>
  </r>
  <r>
    <m/>
    <s v="MK-2870-011 (Local)"/>
    <s v="Merck Sharp and Dohme LLC"/>
    <s v="Brazil"/>
    <x v="0"/>
    <m/>
    <m/>
    <m/>
    <s v="Import Services"/>
    <n v="2026"/>
    <n v="6"/>
    <s v="USD"/>
    <n v="364.18155768750006"/>
    <m/>
    <n v="364.18155768750006"/>
  </r>
  <r>
    <m/>
    <s v="MK-2870-011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1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11 (Local)"/>
    <s v="Merck Sharp and Dohme LLC"/>
    <s v="Brazil"/>
    <x v="4"/>
    <m/>
    <m/>
    <m/>
    <s v="Returns Receipt (per Receipt)"/>
    <n v="2026"/>
    <n v="6"/>
    <s v="USD"/>
    <n v="264.90918999999997"/>
    <m/>
    <n v="264.90918999999997"/>
  </r>
  <r>
    <m/>
    <s v="MK-3475-06E (Local)"/>
    <s v="Merck Sharp and Dohme LLC"/>
    <s v="Brazil"/>
    <x v="2"/>
    <m/>
    <m/>
    <m/>
    <s v="Freight - Shipments"/>
    <n v="2026"/>
    <n v="6"/>
    <s v="USD"/>
    <n v="673.26513887500005"/>
    <m/>
    <n v="673.26513887500005"/>
  </r>
  <r>
    <m/>
    <s v="MK-3475-06E (Local)"/>
    <s v="Merck Sharp and Dohme LLC"/>
    <s v="Brazil"/>
    <x v="0"/>
    <m/>
    <m/>
    <m/>
    <s v="Insulated shipper - Credo S22 - 12L (Leasing)"/>
    <n v="2026"/>
    <n v="6"/>
    <s v="USD"/>
    <n v="173.97401612500002"/>
    <m/>
    <n v="173.97401612500002"/>
  </r>
  <r>
    <m/>
    <s v="MK-3475-06E (Local)"/>
    <s v="Merck Sharp and Dohme LLC"/>
    <s v="Brazil"/>
    <x v="0"/>
    <m/>
    <m/>
    <m/>
    <s v="Insulated shipper - Credo S4 - 12L (Leasing)"/>
    <n v="2026"/>
    <n v="6"/>
    <s v="USD"/>
    <n v="333.56612799999999"/>
    <m/>
    <n v="333.56612799999999"/>
  </r>
  <r>
    <m/>
    <s v="MK-3475-06E (Local)"/>
    <s v="Merck Sharp and Dohme LLC"/>
    <s v="Brazil"/>
    <x v="3"/>
    <m/>
    <m/>
    <m/>
    <s v="Labeling / Relabeling Process"/>
    <n v="2026"/>
    <n v="6"/>
    <s v="USD"/>
    <n v="6.0545073749999991"/>
    <m/>
    <n v="6.0545073749999991"/>
  </r>
  <r>
    <m/>
    <s v="MK-3475-06E (Local)"/>
    <s v="Merck Sharp and Dohme LLC"/>
    <s v="Brazil"/>
    <x v="0"/>
    <m/>
    <m/>
    <m/>
    <s v="Pick and Pack (Controlled Ambient)"/>
    <n v="2026"/>
    <n v="6"/>
    <s v="USD"/>
    <n v="123.0005503125"/>
    <m/>
    <n v="123.0005503125"/>
  </r>
  <r>
    <m/>
    <s v="MK-3475-06E (Local)"/>
    <s v="Merck Sharp and Dohme LLC"/>
    <s v="Brazil"/>
    <x v="0"/>
    <m/>
    <m/>
    <m/>
    <s v="Pick and Pack (Refrigerated)"/>
    <n v="2026"/>
    <n v="6"/>
    <s v="USD"/>
    <n v="295.18172687499998"/>
    <m/>
    <n v="295.18172687499998"/>
  </r>
  <r>
    <m/>
    <s v="MK-3475-06E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3475-06E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3475-06E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3475-06E (Local)"/>
    <s v="Merck Sharp and Dohme LLC"/>
    <s v="Brazil"/>
    <x v="5"/>
    <m/>
    <m/>
    <m/>
    <s v="Storage Refrigerated (per Shelf)"/>
    <n v="2026"/>
    <n v="6"/>
    <s v="USD"/>
    <n v="510.87110287500002"/>
    <m/>
    <n v="510.87110287500002"/>
  </r>
  <r>
    <m/>
    <s v="MK-3475-06E (Local)"/>
    <s v="Merck Sharp and Dohme LLC"/>
    <s v="Brazil"/>
    <x v="0"/>
    <m/>
    <m/>
    <m/>
    <s v="Temperature Monitoring Device (Ambient)"/>
    <n v="2026"/>
    <n v="6"/>
    <s v="USD"/>
    <n v="124.93054699999999"/>
    <m/>
    <n v="124.93054699999999"/>
  </r>
  <r>
    <m/>
    <s v="MK-3475-06E (Local)"/>
    <s v="Merck Sharp and Dohme LLC"/>
    <s v="Brazil"/>
    <x v="0"/>
    <m/>
    <m/>
    <m/>
    <s v="Temperature Monitoring Device (Refrigerated)"/>
    <n v="2026"/>
    <n v="6"/>
    <s v="USD"/>
    <n v="249.86109399999998"/>
    <m/>
    <n v="249.86109399999998"/>
  </r>
  <r>
    <m/>
    <s v="MK-3475-06E (Local)"/>
    <s v="Merck Sharp and Dohme LLC"/>
    <s v="Brazil"/>
    <x v="3"/>
    <m/>
    <m/>
    <m/>
    <s v="Variable Print"/>
    <n v="2026"/>
    <n v="6"/>
    <s v="USD"/>
    <n v="13.637336999999999"/>
    <m/>
    <n v="13.637336999999999"/>
  </r>
  <r>
    <m/>
    <s v="V940-011 (Local)"/>
    <s v="Merck Sharp and Dohme LLC"/>
    <s v="Brazil"/>
    <x v="0"/>
    <m/>
    <m/>
    <m/>
    <s v="Import Services"/>
    <n v="2026"/>
    <n v="6"/>
    <s v="USD"/>
    <n v="606.96926281249989"/>
    <m/>
    <n v="606.96926281249989"/>
  </r>
  <r>
    <m/>
    <s v="V940-011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V940-01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400-001 (Local)"/>
    <s v="Merck Sharp and Dohme LLC"/>
    <s v="Brazil"/>
    <x v="2"/>
    <m/>
    <m/>
    <m/>
    <s v="Freight - Shipments"/>
    <n v="2026"/>
    <n v="6"/>
    <s v="USD"/>
    <n v="497.94894231249987"/>
    <m/>
    <n v="497.94894231249987"/>
  </r>
  <r>
    <m/>
    <s v="MK-2400-001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2400-001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2400-001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2400-00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400-001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2400-001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870-033 (Local)"/>
    <s v="Merck Sharp and Dohme LLC"/>
    <s v="Brazil"/>
    <x v="4"/>
    <m/>
    <m/>
    <m/>
    <s v="Destruction (per Kg)"/>
    <n v="2026"/>
    <n v="6"/>
    <s v="USD"/>
    <n v="81.441941437499977"/>
    <m/>
    <n v="81.441941437499977"/>
  </r>
  <r>
    <m/>
    <s v="MK-2870-033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2870-033 (Local)"/>
    <s v="Merck Sharp and Dohme LLC"/>
    <s v="Brazil"/>
    <x v="0"/>
    <m/>
    <m/>
    <m/>
    <s v="Import License Fee"/>
    <n v="2026"/>
    <n v="6"/>
    <s v="USD"/>
    <n v="630.72683624999991"/>
    <m/>
    <n v="630.72683624999991"/>
  </r>
  <r>
    <m/>
    <s v="MK-2870-033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3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33 (Local)"/>
    <s v="Merck Sharp and Dohme LLC"/>
    <s v="Brazil"/>
    <x v="1"/>
    <m/>
    <m/>
    <m/>
    <s v="PTC Duties"/>
    <n v="2026"/>
    <n v="6"/>
    <s v="USD"/>
    <n v="2260.7387250000002"/>
    <m/>
    <n v="2260.7387250000002"/>
  </r>
  <r>
    <m/>
    <s v="MK-2870-033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870-031 (Local)"/>
    <s v="Merck Sharp and Dohme LLC"/>
    <s v="Brazil"/>
    <x v="2"/>
    <m/>
    <m/>
    <m/>
    <s v="Freight - Shipments"/>
    <n v="2026"/>
    <n v="6"/>
    <s v="USD"/>
    <n v="805.67074918749995"/>
    <m/>
    <n v="805.67074918749995"/>
  </r>
  <r>
    <m/>
    <s v="MK-2870-031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31 (Local)"/>
    <s v="Merck Sharp and Dohme LLC"/>
    <s v="Brazil"/>
    <x v="0"/>
    <m/>
    <m/>
    <m/>
    <s v="Pick and Pack Materials"/>
    <n v="2026"/>
    <n v="6"/>
    <s v="USD"/>
    <n v="492.00220124999998"/>
    <m/>
    <n v="492.00220124999998"/>
  </r>
  <r>
    <m/>
    <s v="MK-2870-03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400-01A (Local)"/>
    <s v="Merck Sharp and Dohme LLC"/>
    <s v="Brazil"/>
    <x v="0"/>
    <m/>
    <m/>
    <m/>
    <s v="Import Services"/>
    <n v="2026"/>
    <n v="6"/>
    <s v="USD"/>
    <n v="606.96926281249989"/>
    <m/>
    <n v="606.96926281249989"/>
  </r>
  <r>
    <m/>
    <s v="MK-2400-01A (Local)"/>
    <s v="Merck Sharp and Dohme LLC"/>
    <s v="Brazil"/>
    <x v="5"/>
    <m/>
    <m/>
    <m/>
    <s v="Non-Drug Storage Ambient (per Shelf)"/>
    <n v="2026"/>
    <n v="6"/>
    <s v="USD"/>
    <n v="496.75371593749998"/>
    <m/>
    <n v="496.75371593749998"/>
  </r>
  <r>
    <m/>
    <s v="MK-2400-01A (Local)"/>
    <s v="Merck Sharp and Dohme LLC"/>
    <s v="Brazil"/>
    <x v="2"/>
    <m/>
    <m/>
    <m/>
    <s v="PassThrough - Freight"/>
    <n v="2026"/>
    <n v="6"/>
    <s v="USD"/>
    <n v="50.552197500000013"/>
    <m/>
    <n v="50.552197500000013"/>
  </r>
  <r>
    <m/>
    <s v="MK-2400-01A (Local)"/>
    <s v="Merck Sharp and Dohme LLC"/>
    <s v="Brazil"/>
    <x v="0"/>
    <m/>
    <m/>
    <m/>
    <s v="Pick and Pack Cancellation Fee"/>
    <n v="2026"/>
    <n v="6"/>
    <s v="USD"/>
    <n v="43.674747375000003"/>
    <m/>
    <n v="43.674747375000003"/>
  </r>
  <r>
    <m/>
    <s v="MK-2400-01A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2400-01A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400-01A (Local)"/>
    <s v="Merck Sharp and Dohme LLC"/>
    <s v="Brazil"/>
    <x v="5"/>
    <m/>
    <m/>
    <m/>
    <s v="Storage Ambient (per Shelf)"/>
    <n v="2026"/>
    <n v="6"/>
    <s v="USD"/>
    <n v="198.701486375"/>
    <m/>
    <n v="198.701486375"/>
  </r>
  <r>
    <m/>
    <s v="MK-5684-015 (Local)"/>
    <s v="Merck Sharp and Dohme LLC"/>
    <s v="Brazil"/>
    <x v="2"/>
    <m/>
    <m/>
    <m/>
    <s v="Freight - Shipments"/>
    <n v="2026"/>
    <n v="6"/>
    <s v="USD"/>
    <n v="277.38069143749999"/>
    <m/>
    <n v="277.38069143749999"/>
  </r>
  <r>
    <m/>
    <s v="MK-5684-015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5684-015 (Local)"/>
    <s v="Merck Sharp and Dohme LLC"/>
    <s v="Brazil"/>
    <x v="0"/>
    <m/>
    <m/>
    <m/>
    <s v="Insulated shipper - Credo S22 - 12L (Leasing)"/>
    <n v="2026"/>
    <n v="6"/>
    <s v="USD"/>
    <n v="173.97401612500002"/>
    <m/>
    <n v="173.97401612500002"/>
  </r>
  <r>
    <m/>
    <s v="MK-5684-015 (Local)"/>
    <s v="Merck Sharp and Dohme LLC"/>
    <s v="Brazil"/>
    <x v="0"/>
    <m/>
    <m/>
    <m/>
    <s v="Pick and Pack (Controlled Ambient)"/>
    <n v="2026"/>
    <n v="6"/>
    <s v="USD"/>
    <n v="123.0005503125"/>
    <m/>
    <n v="123.0005503125"/>
  </r>
  <r>
    <m/>
    <s v="MK-5684-015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5684-015 (Local)"/>
    <s v="Merck Sharp and Dohme LLC"/>
    <s v="Brazil"/>
    <x v="5"/>
    <m/>
    <m/>
    <m/>
    <s v="Storage Ambient (per Shelf)"/>
    <n v="2026"/>
    <n v="6"/>
    <s v="USD"/>
    <n v="198.701486375"/>
    <m/>
    <n v="198.701486375"/>
  </r>
  <r>
    <m/>
    <s v="MK-5684-015 (Local)"/>
    <s v="Merck Sharp and Dohme LLC"/>
    <s v="Brazil"/>
    <x v="0"/>
    <m/>
    <m/>
    <m/>
    <s v="Temperature Monitoring Device (Ambient)"/>
    <n v="2026"/>
    <n v="6"/>
    <s v="USD"/>
    <n v="124.93054699999999"/>
    <m/>
    <n v="124.93054699999999"/>
  </r>
  <r>
    <m/>
    <s v="MK-2870-032 (Local)"/>
    <s v="Merck Sharp and Dohme LLC"/>
    <s v="Brazil"/>
    <x v="0"/>
    <m/>
    <m/>
    <m/>
    <s v="Import Services"/>
    <n v="2026"/>
    <n v="6"/>
    <s v="USD"/>
    <n v="728.36311537500012"/>
    <m/>
    <n v="728.36311537500012"/>
  </r>
  <r>
    <m/>
    <s v="MK-2870-032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2870-03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32 (Local)"/>
    <s v="Merck Sharp and Dohme LLC"/>
    <s v="Brazil"/>
    <x v="4"/>
    <m/>
    <m/>
    <m/>
    <s v="Returns Receipt (per Receipt)"/>
    <n v="2026"/>
    <n v="6"/>
    <s v="USD"/>
    <n v="132.45459499999998"/>
    <m/>
    <n v="132.45459499999998"/>
  </r>
  <r>
    <m/>
    <s v="MK-2870-032 (Local)"/>
    <s v="Merck Sharp and Dohme LLC"/>
    <s v="Brazil"/>
    <x v="5"/>
    <m/>
    <m/>
    <m/>
    <s v="Storage Ambient (per Shelf)"/>
    <n v="2026"/>
    <n v="6"/>
    <s v="USD"/>
    <n v="99.350743187500001"/>
    <m/>
    <n v="99.350743187500001"/>
  </r>
  <r>
    <m/>
    <s v="MK-2870-022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2870-022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8527-011 (Local)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K-8527-011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8527-011 (Local)"/>
    <s v="Merck Sharp and Dohme LLC"/>
    <s v="Brazil"/>
    <x v="0"/>
    <m/>
    <m/>
    <m/>
    <s v="Import License Fee"/>
    <n v="2026"/>
    <n v="6"/>
    <s v="USD"/>
    <n v="1892.1805087499995"/>
    <m/>
    <n v="1892.1805087499995"/>
  </r>
  <r>
    <m/>
    <s v="MK-8527-011 (Local)"/>
    <s v="Merck Sharp and Dohme LLC"/>
    <s v="Brazil"/>
    <x v="0"/>
    <m/>
    <m/>
    <m/>
    <s v="Import Services"/>
    <n v="2026"/>
    <n v="6"/>
    <s v="USD"/>
    <n v="3156.2401666249998"/>
    <m/>
    <n v="3156.2401666249998"/>
  </r>
  <r>
    <m/>
    <s v="MK-8527-011 (Local)"/>
    <s v="Merck Sharp and Dohme LLC"/>
    <s v="Brazil"/>
    <x v="5"/>
    <m/>
    <m/>
    <m/>
    <s v="Non-Drug Storage Refrigerated (per Shelf)"/>
    <n v="2026"/>
    <n v="6"/>
    <s v="USD"/>
    <n v="510.87110287500002"/>
    <m/>
    <n v="510.87110287500002"/>
  </r>
  <r>
    <m/>
    <s v="MK-8527-011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8527-01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8527-011 (Local)"/>
    <s v="Merck Sharp and Dohme LLC"/>
    <s v="Brazil"/>
    <x v="1"/>
    <m/>
    <m/>
    <m/>
    <s v="PTC Duties"/>
    <n v="2026"/>
    <n v="6"/>
    <s v="USD"/>
    <n v="3177.8349750000002"/>
    <m/>
    <n v="3177.8349750000002"/>
  </r>
  <r>
    <m/>
    <s v="MK-1022-016 (Local)"/>
    <s v="Merck Sharp and Dohme LLC"/>
    <s v="Brazil"/>
    <x v="4"/>
    <m/>
    <m/>
    <m/>
    <s v="Destruction (per Kg)"/>
    <n v="2026"/>
    <n v="6"/>
    <s v="USD"/>
    <n v="27.147313812500002"/>
    <m/>
    <n v="27.147313812500002"/>
  </r>
  <r>
    <m/>
    <s v="MK-1022-016 (Local)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K-1022-016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1022-016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22-01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22-016 (Local)"/>
    <s v="Merck Sharp and Dohme LLC"/>
    <s v="Brazil"/>
    <x v="5"/>
    <m/>
    <m/>
    <m/>
    <s v="Storage Ambient (per Shelf)"/>
    <n v="2026"/>
    <n v="6"/>
    <s v="USD"/>
    <n v="198.701486375"/>
    <m/>
    <n v="198.701486375"/>
  </r>
  <r>
    <m/>
    <s v="MK-1022-016 (Local)"/>
    <s v="Merck Sharp and Dohme LLC"/>
    <s v="Brazil"/>
    <x v="5"/>
    <m/>
    <m/>
    <m/>
    <s v="Storage of Labels Ambient (per Shelf)"/>
    <n v="2026"/>
    <n v="6"/>
    <s v="USD"/>
    <n v="99.350743187500001"/>
    <m/>
    <n v="99.350743187500001"/>
  </r>
  <r>
    <m/>
    <s v="MK-0616-029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0616-029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240-013 (Local)"/>
    <s v="Merck Sharp and Dohme LLC"/>
    <s v="Brazil"/>
    <x v="2"/>
    <m/>
    <m/>
    <m/>
    <s v="Freight - Returns"/>
    <n v="2026"/>
    <n v="6"/>
    <s v="USD"/>
    <n v="662.9685575625"/>
    <m/>
    <n v="662.9685575625"/>
  </r>
  <r>
    <m/>
    <s v="MK-7240-013 (Local)"/>
    <s v="Merck Sharp and Dohme LLC"/>
    <s v="Brazil"/>
    <x v="0"/>
    <m/>
    <m/>
    <m/>
    <s v="Import License Fee"/>
    <n v="2026"/>
    <n v="6"/>
    <s v="USD"/>
    <n v="630.72683624999991"/>
    <m/>
    <n v="630.72683624999991"/>
  </r>
  <r>
    <m/>
    <s v="MK-7240-013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7240-013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7240-01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240-013 (Local)"/>
    <s v="Merck Sharp and Dohme LLC"/>
    <s v="Brazil"/>
    <x v="1"/>
    <m/>
    <m/>
    <m/>
    <s v="PTC Duties"/>
    <n v="2026"/>
    <n v="6"/>
    <s v="USD"/>
    <n v="923.32169999999996"/>
    <m/>
    <n v="923.32169999999996"/>
  </r>
  <r>
    <m/>
    <s v="MK-1084-007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1084-007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84-00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6482-033 (Local)"/>
    <s v="Merck Sharp and Dohme LLC"/>
    <s v="Brazil"/>
    <x v="0"/>
    <m/>
    <m/>
    <m/>
    <s v="Import License Fee"/>
    <n v="2026"/>
    <n v="6"/>
    <s v="USD"/>
    <n v="630.72683624999991"/>
    <m/>
    <n v="630.72683624999991"/>
  </r>
  <r>
    <m/>
    <s v="MK-6482-033 (Local)"/>
    <s v="Merck Sharp and Dohme LLC"/>
    <s v="Brazil"/>
    <x v="0"/>
    <m/>
    <m/>
    <m/>
    <s v="Import Services"/>
    <n v="2026"/>
    <n v="6"/>
    <s v="USD"/>
    <n v="121.39385256249999"/>
    <m/>
    <n v="121.39385256249999"/>
  </r>
  <r>
    <m/>
    <s v="MK-6482-033 (Local)"/>
    <s v="Merck Sharp and Dohme LLC"/>
    <s v="Brazil"/>
    <x v="5"/>
    <m/>
    <m/>
    <m/>
    <s v="Non-Drug Storage Ambient (per Shelf)"/>
    <n v="2026"/>
    <n v="6"/>
    <s v="USD"/>
    <n v="198.701486375"/>
    <m/>
    <n v="198.701486375"/>
  </r>
  <r>
    <m/>
    <s v="MK-6482-03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6482-033 (Local)"/>
    <s v="Merck Sharp and Dohme LLC"/>
    <s v="Brazil"/>
    <x v="1"/>
    <m/>
    <m/>
    <m/>
    <s v="PTC Duties"/>
    <n v="2026"/>
    <n v="6"/>
    <s v="USD"/>
    <n v="2871.9389999999999"/>
    <m/>
    <n v="2871.9389999999999"/>
  </r>
  <r>
    <m/>
    <s v="MK-0616-037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0616-037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962-038 (Local)"/>
    <s v="Merck Sharp and Dohme LLC"/>
    <s v="Brazil"/>
    <x v="2"/>
    <m/>
    <m/>
    <m/>
    <s v="Freight - Shipments"/>
    <n v="2026"/>
    <n v="6"/>
    <s v="USD"/>
    <n v="1050.3590601875001"/>
    <m/>
    <n v="1050.3590601875001"/>
  </r>
  <r>
    <m/>
    <s v="MK-7962-038 (Local)"/>
    <s v="Merck Sharp and Dohme LLC"/>
    <s v="Brazil"/>
    <x v="0"/>
    <m/>
    <m/>
    <m/>
    <s v="Import License Fee"/>
    <n v="2026"/>
    <n v="6"/>
    <s v="USD"/>
    <n v="1261.4536724999998"/>
    <m/>
    <n v="1261.4536724999998"/>
  </r>
  <r>
    <m/>
    <s v="MK-7962-038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7962-038 (Local)"/>
    <s v="Merck Sharp and Dohme LLC"/>
    <s v="Brazil"/>
    <x v="5"/>
    <m/>
    <m/>
    <m/>
    <s v="Non-Drug Storage Ambient (per Shelf)"/>
    <n v="2026"/>
    <n v="6"/>
    <s v="USD"/>
    <n v="496.75371593749998"/>
    <m/>
    <n v="496.75371593749998"/>
  </r>
  <r>
    <m/>
    <s v="MK-7962-038 (Local)"/>
    <s v="Merck Sharp and Dohme LLC"/>
    <s v="Brazil"/>
    <x v="0"/>
    <m/>
    <m/>
    <m/>
    <s v="Pick and Pack Materials"/>
    <n v="2026"/>
    <n v="6"/>
    <s v="USD"/>
    <n v="123.0005503125"/>
    <m/>
    <n v="123.0005503125"/>
  </r>
  <r>
    <m/>
    <s v="MK-7962-038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7962-038 (Local)"/>
    <s v="Merck Sharp and Dohme LLC"/>
    <s v="Brazil"/>
    <x v="1"/>
    <m/>
    <m/>
    <m/>
    <s v="PTC Duties"/>
    <n v="2026"/>
    <n v="6"/>
    <s v="USD"/>
    <n v="4838.6238249999997"/>
    <m/>
    <n v="4838.6238249999997"/>
  </r>
  <r>
    <m/>
    <s v="MK-7962-038 (Local)"/>
    <s v="Merck Sharp and Dohme LLC"/>
    <s v="Brazil"/>
    <x v="0"/>
    <m/>
    <m/>
    <m/>
    <s v="Receipt fee Ancillaries (per Receipt_ID)"/>
    <n v="2026"/>
    <n v="6"/>
    <s v="USD"/>
    <n v="1230.0055031250001"/>
    <m/>
    <n v="1230.0055031250001"/>
  </r>
  <r>
    <m/>
    <s v="MK-2870-036 (Local)"/>
    <s v="Merck Sharp and Dohme LLC"/>
    <s v="Brazil"/>
    <x v="0"/>
    <m/>
    <m/>
    <m/>
    <s v="Import Services"/>
    <n v="2026"/>
    <n v="6"/>
    <s v="USD"/>
    <n v="242.78770512499997"/>
    <m/>
    <n v="242.78770512499997"/>
  </r>
  <r>
    <m/>
    <s v="MK-2870-036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21 (Local)"/>
    <s v="Merck Sharp and Dohme LLC"/>
    <s v="Brazil"/>
    <x v="2"/>
    <m/>
    <m/>
    <m/>
    <s v="Freight - Shipments"/>
    <n v="2026"/>
    <n v="6"/>
    <s v="USD"/>
    <n v="2687.5742704999998"/>
    <m/>
    <n v="2687.5742704999998"/>
  </r>
  <r>
    <m/>
    <s v="MK-2870-021 (Local)"/>
    <s v="Merck Sharp and Dohme LLC"/>
    <s v="Brazil"/>
    <x v="0"/>
    <m/>
    <m/>
    <m/>
    <s v="Import License Fee"/>
    <n v="2026"/>
    <n v="6"/>
    <s v="USD"/>
    <n v="630.72683624999991"/>
    <m/>
    <n v="630.72683624999991"/>
  </r>
  <r>
    <m/>
    <s v="MK-2870-021 (Local)"/>
    <s v="Merck Sharp and Dohme LLC"/>
    <s v="Brazil"/>
    <x v="0"/>
    <m/>
    <m/>
    <m/>
    <s v="Import Services"/>
    <n v="2026"/>
    <n v="6"/>
    <s v="USD"/>
    <n v="606.96926281249989"/>
    <m/>
    <n v="606.96926281249989"/>
  </r>
  <r>
    <m/>
    <s v="MK-2870-021 (Local)"/>
    <s v="Merck Sharp and Dohme LLC"/>
    <s v="Brazil"/>
    <x v="5"/>
    <m/>
    <m/>
    <m/>
    <s v="Non-Drug Storage Ambient (per Shelf)"/>
    <n v="2026"/>
    <n v="6"/>
    <s v="USD"/>
    <n v="993.50743187499995"/>
    <m/>
    <n v="993.50743187499995"/>
  </r>
  <r>
    <m/>
    <s v="MK-2870-021 (Local)"/>
    <s v="Merck Sharp and Dohme LLC"/>
    <s v="Brazil"/>
    <x v="0"/>
    <m/>
    <m/>
    <m/>
    <s v="Pick and Pack Materials"/>
    <n v="2026"/>
    <n v="6"/>
    <s v="USD"/>
    <n v="738.00330187499992"/>
    <m/>
    <n v="738.00330187499992"/>
  </r>
  <r>
    <m/>
    <s v="MK-2870-021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2870-021 (Local)"/>
    <s v="Merck Sharp and Dohme LLC"/>
    <s v="Brazil"/>
    <x v="1"/>
    <m/>
    <m/>
    <m/>
    <s v="PTC Duties"/>
    <n v="2026"/>
    <n v="6"/>
    <s v="USD"/>
    <n v="13679.028649999998"/>
    <m/>
    <n v="13679.028649999998"/>
  </r>
  <r>
    <m/>
    <s v="MK-2870-021 (Local)"/>
    <s v="Merck Sharp and Dohme LLC"/>
    <s v="Brazil"/>
    <x v="0"/>
    <m/>
    <m/>
    <m/>
    <s v="Receipt fee Ancillaries (per Receipt_ID)"/>
    <n v="2026"/>
    <n v="6"/>
    <s v="USD"/>
    <n v="1476.0066037499998"/>
    <m/>
    <n v="1476.0066037499998"/>
  </r>
  <r>
    <m/>
    <s v="MK-3475-01F (Local)"/>
    <s v="Merck Sharp and Dohme LLC"/>
    <s v="Brazil"/>
    <x v="0"/>
    <m/>
    <m/>
    <m/>
    <s v="Import Services"/>
    <n v="2026"/>
    <n v="6"/>
    <s v="USD"/>
    <n v="364.18155768750006"/>
    <m/>
    <n v="364.18155768750006"/>
  </r>
  <r>
    <m/>
    <s v="MK-3475-01F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84-013 (Local)"/>
    <s v="Merck Sharp and Dohme LLC"/>
    <s v="Brazil"/>
    <x v="5"/>
    <m/>
    <m/>
    <m/>
    <s v="Non-Drug Storage Ambient (per Shelf)"/>
    <n v="2026"/>
    <n v="6"/>
    <s v="USD"/>
    <n v="496.75371593749998"/>
    <m/>
    <n v="496.75371593749998"/>
  </r>
  <r>
    <m/>
    <s v="MK-1084-013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84-013 (Local)"/>
    <s v="Merck Sharp and Dohme LLC"/>
    <s v="Brazil"/>
    <x v="0"/>
    <m/>
    <m/>
    <m/>
    <s v="Receipt fee Ancillaries (per Receipt_ID)"/>
    <n v="2026"/>
    <n v="6"/>
    <s v="USD"/>
    <n v="123.0005503125"/>
    <m/>
    <n v="123.0005503125"/>
  </r>
  <r>
    <m/>
    <s v="MK-1084-013 (Local)"/>
    <s v="Merck Sharp and Dohme LLC"/>
    <s v="Brazil"/>
    <x v="0"/>
    <m/>
    <m/>
    <m/>
    <s v="Setup Fee"/>
    <n v="2026"/>
    <n v="6"/>
    <s v="USD"/>
    <n v="473.05492412500007"/>
    <m/>
    <n v="473.05492412500007"/>
  </r>
  <r>
    <m/>
    <s v="Merck Comparator for multiple protocols"/>
    <s v="Merck Sharp and Dohme LLC"/>
    <s v="Brazil"/>
    <x v="4"/>
    <m/>
    <m/>
    <m/>
    <s v="Destruction (per Kg)"/>
    <n v="2026"/>
    <n v="6"/>
    <s v="USD"/>
    <n v="108.58925525000001"/>
    <m/>
    <n v="108.58925525000001"/>
  </r>
  <r>
    <m/>
    <s v="Merck Comparator for multiple protocols"/>
    <s v="Merck Sharp and Dohme LLC"/>
    <s v="Brazil"/>
    <x v="4"/>
    <m/>
    <m/>
    <m/>
    <s v="Destruction Setup Fee"/>
    <n v="2026"/>
    <n v="6"/>
    <s v="USD"/>
    <n v="662.26317806249995"/>
    <m/>
    <n v="662.26317806249995"/>
  </r>
  <r>
    <m/>
    <s v="Merck Comparator for multiple protocols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erck Comparator for multiple protocols"/>
    <s v="Merck Sharp and Dohme LLC"/>
    <s v="Brazil"/>
    <x v="0"/>
    <m/>
    <m/>
    <m/>
    <s v="Receipt fee Ambient (per Receipt_ID)"/>
    <n v="2026"/>
    <n v="6"/>
    <s v="USD"/>
    <n v="123.0005503125"/>
    <m/>
    <n v="123.0005503125"/>
  </r>
  <r>
    <m/>
    <s v="Merck Comparator for multiple protocols"/>
    <s v="Merck Sharp and Dohme LLC"/>
    <s v="Brazil"/>
    <x v="0"/>
    <m/>
    <m/>
    <m/>
    <s v="Receipt fee Refrigerated (per Receipt_ID)"/>
    <n v="2026"/>
    <n v="6"/>
    <s v="USD"/>
    <n v="123.0005503125"/>
    <m/>
    <n v="123.0005503125"/>
  </r>
  <r>
    <m/>
    <s v="Merck Comparator for multiple protocols"/>
    <s v="Merck Sharp and Dohme LLC"/>
    <s v="Brazil"/>
    <x v="5"/>
    <m/>
    <m/>
    <m/>
    <s v="Storage Ambient (per Shelf)"/>
    <n v="2026"/>
    <n v="6"/>
    <s v="USD"/>
    <n v="2086.3656069374997"/>
    <m/>
    <n v="2086.3656069374997"/>
  </r>
  <r>
    <m/>
    <s v="Merck Comparator for multiple protocols"/>
    <s v="Merck Sharp and Dohme LLC"/>
    <s v="Brazil"/>
    <x v="5"/>
    <m/>
    <m/>
    <m/>
    <s v="Storage of Labels Ambient (per Shelf)"/>
    <n v="2026"/>
    <n v="6"/>
    <s v="USD"/>
    <n v="0"/>
    <m/>
    <n v="0"/>
  </r>
  <r>
    <m/>
    <s v="Merck Comparator for multiple protocols"/>
    <s v="Merck Sharp and Dohme LLC"/>
    <s v="Brazil"/>
    <x v="5"/>
    <m/>
    <m/>
    <m/>
    <s v="Storage Refrigerated (per Shelf)"/>
    <n v="2026"/>
    <n v="6"/>
    <s v="USD"/>
    <n v="851.45183812500011"/>
    <m/>
    <n v="851.45183812500011"/>
  </r>
  <r>
    <m/>
    <s v="MK-6482-034 (Local)"/>
    <s v="Merck Sharp and Dohme LLC"/>
    <s v="Brazil"/>
    <x v="0"/>
    <m/>
    <m/>
    <m/>
    <s v="Import Services"/>
    <n v="2026"/>
    <n v="6"/>
    <s v="USD"/>
    <n v="364.18155768750006"/>
    <m/>
    <n v="364.18155768750006"/>
  </r>
  <r>
    <m/>
    <s v="MK-6482-034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6482-034 (Local)"/>
    <s v="Merck Sharp and Dohme LLC"/>
    <s v="Brazil"/>
    <x v="0"/>
    <m/>
    <m/>
    <m/>
    <s v="Setup Fee"/>
    <n v="2026"/>
    <n v="6"/>
    <s v="USD"/>
    <n v="473.05492412500007"/>
    <m/>
    <n v="473.05492412500007"/>
  </r>
  <r>
    <m/>
    <s v="MK-1084-015 (Local)"/>
    <s v="Merck Sharp and Dohme LLC"/>
    <s v="Brazil"/>
    <x v="5"/>
    <m/>
    <m/>
    <m/>
    <s v="Non-Drug Storage Ambient (per Shelf)"/>
    <n v="2026"/>
    <n v="6"/>
    <s v="USD"/>
    <n v="99.350743187500001"/>
    <m/>
    <n v="99.350743187500001"/>
  </r>
  <r>
    <m/>
    <s v="MK-1084-015 (Local)"/>
    <s v="Merck Sharp and Dohme LLC"/>
    <s v="Brazil"/>
    <x v="0"/>
    <m/>
    <m/>
    <m/>
    <s v="Project Management Fee"/>
    <n v="2026"/>
    <n v="6"/>
    <s v="USD"/>
    <n v="304.50841137499998"/>
    <m/>
    <n v="304.50841137499998"/>
  </r>
  <r>
    <m/>
    <s v="MK-1084-015 (Local)"/>
    <s v="Merck Sharp and Dohme LLC"/>
    <s v="Brazil"/>
    <x v="0"/>
    <m/>
    <m/>
    <m/>
    <s v="Receipt fee Ancillaries (per Receipt_ID)"/>
    <n v="2026"/>
    <n v="6"/>
    <s v="USD"/>
    <n v="123.0005503125"/>
    <m/>
    <n v="123.0005503125"/>
  </r>
  <r>
    <m/>
    <s v="MK-1084-015 (Local)"/>
    <s v="Merck Sharp and Dohme LLC"/>
    <s v="Brazil"/>
    <x v="0"/>
    <m/>
    <m/>
    <m/>
    <s v="Setup Fee"/>
    <n v="2026"/>
    <n v="6"/>
    <s v="USD"/>
    <n v="473.05492412500007"/>
    <m/>
    <n v="473.05492412500007"/>
  </r>
  <r>
    <m/>
    <s v="FMGX-CS-302"/>
    <s v="PSI CRO AG"/>
    <s v="Brazil"/>
    <x v="0"/>
    <m/>
    <m/>
    <m/>
    <s v="Project Management Fee"/>
    <n v="2026"/>
    <n v="6"/>
    <s v="USD"/>
    <n v="1696.9079985200001"/>
    <m/>
    <n v="1696.9079985200001"/>
  </r>
  <r>
    <m/>
    <s v="FMGX-CS-302"/>
    <s v="PSI CRO AG"/>
    <s v="Brazil"/>
    <x v="5"/>
    <m/>
    <m/>
    <m/>
    <s v="Storage Ambient (per Shelf)"/>
    <n v="2026"/>
    <n v="6"/>
    <s v="USD"/>
    <n v="1418.4334037649999"/>
    <m/>
    <n v="1418.4334037649999"/>
  </r>
  <r>
    <m/>
    <s v="FMGX-CS-302"/>
    <s v="PSI CRO AG"/>
    <s v="Brazil"/>
    <x v="5"/>
    <m/>
    <m/>
    <m/>
    <s v="Storage Refrigerated (per Shelf)"/>
    <n v="2026"/>
    <n v="6"/>
    <s v="USD"/>
    <n v="424.87701035499998"/>
    <m/>
    <n v="424.87701035499998"/>
  </r>
  <r>
    <m/>
    <s v="SPLFIO-174"/>
    <s v="Servier"/>
    <s v="Brazil"/>
    <x v="2"/>
    <m/>
    <m/>
    <m/>
    <s v="Freight - Shipments"/>
    <n v="2026"/>
    <n v="6"/>
    <s v="USD"/>
    <n v="1502.7947957049998"/>
    <m/>
    <n v="1502.7947957049998"/>
  </r>
  <r>
    <m/>
    <s v="SPLFIO-174"/>
    <s v="Servier"/>
    <s v="Brazil"/>
    <x v="0"/>
    <m/>
    <m/>
    <m/>
    <s v="Insulated shipper - Credo S22 - 12L (Leasing)"/>
    <n v="2026"/>
    <n v="6"/>
    <s v="USD"/>
    <n v="1257.0207404999999"/>
    <m/>
    <n v="1257.0207404999999"/>
  </r>
  <r>
    <m/>
    <s v="SPLFIO-174"/>
    <s v="Servier"/>
    <s v="Brazil"/>
    <x v="0"/>
    <m/>
    <m/>
    <m/>
    <s v="Pick and Pack (Refrigerated)"/>
    <n v="2026"/>
    <n v="6"/>
    <s v="USD"/>
    <n v="1176.6194138999999"/>
    <m/>
    <n v="1176.6194138999999"/>
  </r>
  <r>
    <m/>
    <s v="SPLFIO-174"/>
    <s v="Servier"/>
    <s v="Brazil"/>
    <x v="0"/>
    <m/>
    <m/>
    <m/>
    <s v="Project Management Fee"/>
    <n v="2026"/>
    <n v="6"/>
    <s v="USD"/>
    <n v="1631.6469217299998"/>
    <m/>
    <n v="1631.6469217299998"/>
  </r>
  <r>
    <m/>
    <s v="SPLFIO-174"/>
    <s v="Servier"/>
    <s v="Brazil"/>
    <x v="4"/>
    <m/>
    <m/>
    <m/>
    <s v="Returns Receipt (per Receipt)"/>
    <n v="2026"/>
    <n v="6"/>
    <s v="USD"/>
    <n v="545.56900173999998"/>
    <m/>
    <n v="545.56900173999998"/>
  </r>
  <r>
    <m/>
    <s v="SPLFIO-174"/>
    <s v="Servier"/>
    <s v="Brazil"/>
    <x v="5"/>
    <m/>
    <m/>
    <m/>
    <s v="Storage of Returns (per Pallet)"/>
    <n v="2026"/>
    <n v="6"/>
    <s v="USD"/>
    <n v="204.90338085000002"/>
    <m/>
    <n v="204.90338085000002"/>
  </r>
  <r>
    <m/>
    <s v="SPLFIO-174"/>
    <s v="Servier"/>
    <s v="Brazil"/>
    <x v="5"/>
    <m/>
    <m/>
    <m/>
    <s v="Storage Refrigerated (per Shelf)"/>
    <n v="2026"/>
    <n v="6"/>
    <s v="USD"/>
    <n v="2859.7571852149999"/>
    <m/>
    <n v="2859.7571852149999"/>
  </r>
  <r>
    <m/>
    <s v="SPLFIO-174"/>
    <s v="Servier"/>
    <s v="Brazil"/>
    <x v="0"/>
    <m/>
    <m/>
    <m/>
    <s v="Temperature Monitoring Device (Refrigerated)"/>
    <n v="2026"/>
    <n v="6"/>
    <s v="USD"/>
    <n v="382.56631224000006"/>
    <m/>
    <n v="382.56631224000006"/>
  </r>
  <r>
    <m/>
    <s v="Lilly Admin and one-time costs"/>
    <s v="Eli Lilly &amp; Co."/>
    <s v="Brazil"/>
    <x v="1"/>
    <m/>
    <m/>
    <m/>
    <s v="PTC Duties"/>
    <n v="2026"/>
    <n v="6"/>
    <s v="USD"/>
    <n v="-17521.424533079997"/>
    <m/>
    <n v="-17521.424533079997"/>
  </r>
  <r>
    <m/>
    <s v="Janssen Storage of temperature monitors"/>
    <s v="Janssen"/>
    <s v="Brazil"/>
    <x v="1"/>
    <m/>
    <m/>
    <m/>
    <s v="PTC Duties"/>
    <n v="2026"/>
    <n v="6"/>
    <s v="USD"/>
    <n v="-7347.2933356799986"/>
    <m/>
    <n v="-7347.2933356799986"/>
  </r>
  <r>
    <m/>
    <s v="I8F-MC-GPHK"/>
    <s v="Eli Lilly &amp; Co."/>
    <s v="Brazil"/>
    <x v="1"/>
    <m/>
    <m/>
    <m/>
    <s v="PTC Duties"/>
    <n v="2026"/>
    <n v="6"/>
    <s v="USD"/>
    <n v="-1405.2236352"/>
    <m/>
    <n v="-1405.2236352"/>
  </r>
  <r>
    <m/>
    <s v="I6T-MC-AMAX"/>
    <s v="Eli Lilly &amp; Co."/>
    <s v="Brazil"/>
    <x v="1"/>
    <m/>
    <m/>
    <m/>
    <s v="PTC Duties"/>
    <n v="2026"/>
    <n v="6"/>
    <s v="USD"/>
    <n v="-9076.0885739999994"/>
    <m/>
    <n v="-9076.0885739999994"/>
  </r>
  <r>
    <m/>
    <s v="J2G-MC-JZJX"/>
    <s v="Eli Lilly &amp; Co."/>
    <s v="Brazil"/>
    <x v="1"/>
    <m/>
    <m/>
    <m/>
    <s v="PTC Duties"/>
    <n v="2026"/>
    <n v="6"/>
    <s v="USD"/>
    <n v="-30279.985930199993"/>
    <m/>
    <n v="-30279.985930199993"/>
  </r>
  <r>
    <m/>
    <s v="J2J-OX-JZLC"/>
    <s v="Eli Lilly &amp; Co."/>
    <s v="Brazil"/>
    <x v="1"/>
    <m/>
    <m/>
    <m/>
    <s v="PTC Duties"/>
    <n v="2026"/>
    <n v="6"/>
    <s v="USD"/>
    <n v="-21466.645390439993"/>
    <m/>
    <n v="-21466.645390439993"/>
  </r>
  <r>
    <m/>
    <s v="61186372NSC3002"/>
    <s v="Janssen"/>
    <s v="Brazil"/>
    <x v="1"/>
    <m/>
    <m/>
    <m/>
    <s v="PTC Duties"/>
    <n v="2026"/>
    <n v="6"/>
    <s v="USD"/>
    <n v="-1825.6442427599995"/>
    <m/>
    <n v="-1825.6442427599995"/>
  </r>
  <r>
    <m/>
    <s v="I8F-MC-GPIJ"/>
    <s v="Eli Lilly &amp; Co."/>
    <s v="Brazil"/>
    <x v="1"/>
    <m/>
    <m/>
    <m/>
    <s v="PTC Duties"/>
    <n v="2026"/>
    <n v="6"/>
    <s v="USD"/>
    <n v="-29602.880125679996"/>
    <m/>
    <n v="-29602.880125679996"/>
  </r>
  <r>
    <m/>
    <s v="61186372NSC3004"/>
    <s v="Janssen"/>
    <s v="Brazil"/>
    <x v="1"/>
    <m/>
    <m/>
    <m/>
    <s v="PTC Duties"/>
    <n v="2026"/>
    <n v="6"/>
    <s v="USD"/>
    <n v="-4540.6817858399991"/>
    <m/>
    <n v="-4540.6817858399991"/>
  </r>
  <r>
    <m/>
    <s v="17000139BLC3002"/>
    <s v="Janssen"/>
    <s v="Brazil"/>
    <x v="1"/>
    <m/>
    <m/>
    <m/>
    <s v="PTC Duties"/>
    <n v="2026"/>
    <n v="6"/>
    <s v="USD"/>
    <n v="-5876.7107624399987"/>
    <m/>
    <n v="-5876.7107624399987"/>
  </r>
  <r>
    <m/>
    <s v="J2J-MC-JZLH"/>
    <s v="Eli Lilly &amp; Co."/>
    <s v="Brazil"/>
    <x v="1"/>
    <m/>
    <m/>
    <m/>
    <s v="PTC Duties"/>
    <n v="2026"/>
    <n v="6"/>
    <s v="USD"/>
    <n v="-180263.28590999998"/>
    <m/>
    <n v="-180263.28590999998"/>
  </r>
  <r>
    <m/>
    <s v="64407564MMY3009"/>
    <s v="Janssen"/>
    <s v="Brazil"/>
    <x v="1"/>
    <m/>
    <m/>
    <m/>
    <s v="PTC Duties"/>
    <n v="2026"/>
    <n v="6"/>
    <s v="USD"/>
    <n v="-107853.72200303998"/>
    <m/>
    <n v="-107853.72200303998"/>
  </r>
  <r>
    <m/>
    <s v="D5989C00001"/>
    <s v="Astra Zeneca"/>
    <s v="Brazil"/>
    <x v="1"/>
    <m/>
    <m/>
    <m/>
    <s v="PTC Duties"/>
    <n v="2026"/>
    <n v="6"/>
    <s v="USD"/>
    <n v="-10587.719942159996"/>
    <m/>
    <n v="-10587.719942159996"/>
  </r>
  <r>
    <m/>
    <s v="61186372NSC2007"/>
    <s v="Janssen"/>
    <s v="Brazil"/>
    <x v="1"/>
    <m/>
    <m/>
    <m/>
    <s v="PTC Duties"/>
    <n v="2026"/>
    <n v="6"/>
    <s v="USD"/>
    <n v="-392.40291480000002"/>
    <m/>
    <n v="-392.40291480000002"/>
  </r>
  <r>
    <m/>
    <s v="64407564MMY2006"/>
    <s v="Janssen"/>
    <s v="Brazil"/>
    <x v="1"/>
    <m/>
    <m/>
    <m/>
    <s v="PTC Duties"/>
    <n v="2026"/>
    <n v="6"/>
    <s v="USD"/>
    <n v="-1858.5959279999997"/>
    <m/>
    <n v="-1858.5959279999997"/>
  </r>
  <r>
    <m/>
    <s v="J1I-MC-GZBO"/>
    <s v="Eli Lilly &amp; Co."/>
    <s v="Brazil"/>
    <x v="1"/>
    <m/>
    <m/>
    <m/>
    <s v="PTC Duties"/>
    <n v="2026"/>
    <n v="6"/>
    <s v="USD"/>
    <n v="-46675.325453639998"/>
    <m/>
    <n v="-46675.325453639998"/>
  </r>
  <r>
    <m/>
    <s v="J3L-MC-EZEF"/>
    <s v="Eli Lilly &amp; Co."/>
    <s v="Brazil"/>
    <x v="1"/>
    <m/>
    <m/>
    <m/>
    <s v="PTC Duties"/>
    <n v="2026"/>
    <n v="6"/>
    <s v="USD"/>
    <n v="-36319.707761159996"/>
    <m/>
    <n v="-36319.707761159996"/>
  </r>
  <r>
    <m/>
    <s v="42847922MDD3003"/>
    <s v="Janssen"/>
    <s v="Brazil"/>
    <x v="1"/>
    <m/>
    <m/>
    <m/>
    <s v="PTC Duties"/>
    <n v="2026"/>
    <n v="6"/>
    <s v="USD"/>
    <n v="-961.68875447999972"/>
    <m/>
    <n v="-961.68875447999972"/>
  </r>
  <r>
    <m/>
    <s v="D6973C00001"/>
    <s v="Astra Zeneca"/>
    <s v="Brazil"/>
    <x v="1"/>
    <m/>
    <m/>
    <m/>
    <s v="PTC Duties"/>
    <n v="2026"/>
    <n v="6"/>
    <s v="USD"/>
    <n v="-63471.467202719985"/>
    <m/>
    <n v="-63471.467202719985"/>
  </r>
  <r>
    <m/>
    <s v="SPY123-201"/>
    <s v="Spyre Therapeutics Inc"/>
    <s v="Brazil"/>
    <x v="1"/>
    <m/>
    <m/>
    <m/>
    <s v="PTC Duties"/>
    <n v="2026"/>
    <n v="6"/>
    <s v="USD"/>
    <n v="-33208.206989639999"/>
    <m/>
    <n v="-33208.206989639999"/>
  </r>
  <r>
    <m/>
    <s v="J5P-MC-GZ01"/>
    <s v="Eli Lilly &amp; Co."/>
    <s v="Brazil"/>
    <x v="1"/>
    <m/>
    <m/>
    <m/>
    <s v="PTC Duties"/>
    <n v="2026"/>
    <n v="6"/>
    <s v="USD"/>
    <n v="-8347.2887329199984"/>
    <m/>
    <n v="-8347.2887329199984"/>
  </r>
  <r>
    <m/>
    <s v="STAR-0215-301"/>
    <s v="Astria Therapeutics Inc"/>
    <s v="Brazil"/>
    <x v="1"/>
    <m/>
    <m/>
    <m/>
    <s v="PTC Duties"/>
    <n v="2026"/>
    <n v="6"/>
    <s v="USD"/>
    <n v="-723.48368759999994"/>
    <m/>
    <n v="-723.48368759999994"/>
  </r>
  <r>
    <m/>
    <s v="J3M-MC-JZQH"/>
    <s v="Eli Lilly &amp; Co."/>
    <s v="Brazil"/>
    <x v="1"/>
    <m/>
    <m/>
    <m/>
    <s v="PTC Duties"/>
    <n v="2026"/>
    <n v="6"/>
    <s v="USD"/>
    <n v="-21355.472991719998"/>
    <m/>
    <n v="-21355.472991719998"/>
  </r>
  <r>
    <m/>
    <s v="I8F-MC-GPJD"/>
    <s v="Eli Lilly &amp; Co."/>
    <s v="Brazil"/>
    <x v="1"/>
    <m/>
    <m/>
    <m/>
    <s v="PTC Duties"/>
    <n v="2026"/>
    <n v="6"/>
    <s v="USD"/>
    <n v="-5365.1806207199979"/>
    <m/>
    <n v="-5365.1806207199979"/>
  </r>
  <r>
    <m/>
    <s v="SNDX-5613-0710"/>
    <s v="Syndax Pharmaceuticals Inc"/>
    <s v="Brazil"/>
    <x v="1"/>
    <m/>
    <m/>
    <m/>
    <s v="PTC Duties"/>
    <n v="2026"/>
    <n v="6"/>
    <s v="USD"/>
    <n v="-12843.840918239997"/>
    <m/>
    <n v="-12843.840918239997"/>
  </r>
  <r>
    <m/>
    <s v="78278343PCR3001"/>
    <s v="Janssen"/>
    <s v="Brazil"/>
    <x v="1"/>
    <m/>
    <m/>
    <m/>
    <s v="PTC Duties"/>
    <n v="2026"/>
    <n v="6"/>
    <s v="USD"/>
    <n v="-1909.7043763199997"/>
    <m/>
    <n v="-1909.7043763199997"/>
  </r>
  <r>
    <m/>
    <s v="42756493BLC3005"/>
    <s v="Janssen"/>
    <s v="Brazil"/>
    <x v="1"/>
    <m/>
    <m/>
    <m/>
    <s v="PTC Duties"/>
    <n v="2026"/>
    <n v="6"/>
    <s v="USD"/>
    <n v="-199.62914759999995"/>
    <m/>
    <n v="-199.62914759999995"/>
  </r>
  <r>
    <m/>
    <s v="IC4C Bulk Device"/>
    <s v="Eli Lilly &amp; Co."/>
    <s v="Brazil"/>
    <x v="1"/>
    <m/>
    <m/>
    <m/>
    <s v="PTC Duties"/>
    <n v="2026"/>
    <n v="6"/>
    <s v="USD"/>
    <n v="-19429.818979079992"/>
    <m/>
    <n v="-19429.818979079992"/>
  </r>
  <r>
    <m/>
    <s v="61186372HNC3001"/>
    <s v="Janssen"/>
    <s v="Brazil"/>
    <x v="1"/>
    <m/>
    <m/>
    <m/>
    <s v="PTC Duties"/>
    <n v="2026"/>
    <n v="6"/>
    <s v="USD"/>
    <n v="-50075.741117039986"/>
    <m/>
    <n v="-50075.741117039986"/>
  </r>
  <r>
    <m/>
    <s v="J2A-MC-GZPR"/>
    <s v="Eli Lilly &amp; Co."/>
    <s v="Brazil"/>
    <x v="1"/>
    <m/>
    <m/>
    <m/>
    <s v="PTC Duties"/>
    <n v="2026"/>
    <n v="6"/>
    <s v="USD"/>
    <n v="-21567.399492359993"/>
    <m/>
    <n v="-21567.399492359993"/>
  </r>
  <r>
    <m/>
    <s v="I6T-MC-AMCD"/>
    <s v="Eli Lilly &amp; Co."/>
    <s v="Brazil"/>
    <x v="1"/>
    <m/>
    <m/>
    <m/>
    <s v="PTC Duties"/>
    <n v="2026"/>
    <n v="6"/>
    <s v="USD"/>
    <n v="-5540.4361276799991"/>
    <m/>
    <n v="-5540.4361276799991"/>
  </r>
  <r>
    <m/>
    <s v="I6T-MC-AMCE"/>
    <s v="Eli Lilly &amp; Co."/>
    <s v="Brazil"/>
    <x v="1"/>
    <m/>
    <m/>
    <m/>
    <s v="PTC Duties"/>
    <n v="2026"/>
    <n v="6"/>
    <s v="USD"/>
    <n v="-1459.5539947199998"/>
    <m/>
    <n v="-1459.5539947199998"/>
  </r>
  <r>
    <m/>
    <s v="J2S-MC-GZMH"/>
    <s v="Eli Lilly &amp; Co."/>
    <s v="Brazil"/>
    <x v="1"/>
    <m/>
    <m/>
    <m/>
    <s v="PTC Duties"/>
    <n v="2026"/>
    <n v="6"/>
    <s v="USD"/>
    <n v="-6603.1611952799994"/>
    <m/>
    <n v="-6603.1611952799994"/>
  </r>
  <r>
    <m/>
    <s v="J2A-MC-GZPW"/>
    <s v="Eli Lilly &amp; Co."/>
    <s v="Brazil"/>
    <x v="1"/>
    <m/>
    <m/>
    <m/>
    <s v="PTC Duties"/>
    <n v="2026"/>
    <n v="6"/>
    <s v="USD"/>
    <n v="-44239.522958279988"/>
    <m/>
    <n v="-44239.522958279988"/>
  </r>
  <r>
    <m/>
    <s v="42847922MDD3011"/>
    <s v="Janssen"/>
    <s v="Brazil"/>
    <x v="1"/>
    <m/>
    <m/>
    <m/>
    <s v="PTC Duties"/>
    <n v="2026"/>
    <n v="6"/>
    <s v="USD"/>
    <n v="-10960.821962639997"/>
    <m/>
    <n v="-10960.821962639997"/>
  </r>
  <r>
    <m/>
    <s v="79635322MMY3001"/>
    <s v="Janssen"/>
    <s v="Brazil"/>
    <x v="1"/>
    <m/>
    <m/>
    <m/>
    <s v="PTC Duties"/>
    <n v="2026"/>
    <n v="6"/>
    <s v="USD"/>
    <n v="-14395.418105879999"/>
    <m/>
    <n v="-14395.418105879999"/>
  </r>
  <r>
    <m/>
    <s v="78934804UCO3001"/>
    <s v="Janssen"/>
    <s v="Brazil"/>
    <x v="1"/>
    <m/>
    <m/>
    <m/>
    <s v="PTC Duties"/>
    <n v="2026"/>
    <n v="6"/>
    <s v="USD"/>
    <n v="-20445.641721119999"/>
    <m/>
    <n v="-20445.641721119999"/>
  </r>
  <r>
    <m/>
    <s v="Novartis Pooled Supplies"/>
    <s v="Novartis Pharma AG"/>
    <s v="Brazil"/>
    <x v="1"/>
    <m/>
    <m/>
    <m/>
    <s v="PTC Duties"/>
    <n v="2026"/>
    <n v="6"/>
    <s v="USD"/>
    <n v="-2842.6769653199995"/>
    <m/>
    <n v="-2842.6769653199995"/>
  </r>
  <r>
    <m/>
    <s v="CAAA817B12301 Succeed"/>
    <s v="Novartis Pharma AG"/>
    <s v="Brazil"/>
    <x v="1"/>
    <m/>
    <m/>
    <m/>
    <s v="PTC Duties"/>
    <n v="2026"/>
    <n v="6"/>
    <s v="USD"/>
    <n v="-4066.8456533999993"/>
    <m/>
    <n v="-4066.8456533999993"/>
  </r>
  <r>
    <m/>
    <s v="CLOU064C12306 Succeed"/>
    <s v="Novartis Pharma AG"/>
    <s v="Brazil"/>
    <x v="1"/>
    <m/>
    <m/>
    <m/>
    <s v="PTC Duties"/>
    <n v="2026"/>
    <n v="6"/>
    <s v="USD"/>
    <n v="-19579.553186519999"/>
    <m/>
    <n v="-19579.553186519999"/>
  </r>
  <r>
    <m/>
    <s v="D967UC00001"/>
    <s v="Astra Zeneca"/>
    <s v="Brazil"/>
    <x v="1"/>
    <m/>
    <m/>
    <m/>
    <s v="PTC Duties"/>
    <n v="2026"/>
    <n v="6"/>
    <s v="USD"/>
    <n v="-1579.5643075199998"/>
    <m/>
    <n v="-1579.5643075199998"/>
  </r>
  <r>
    <m/>
    <s v="D926NC00001"/>
    <s v="Astra Zeneca"/>
    <s v="Brazil"/>
    <x v="1"/>
    <m/>
    <m/>
    <m/>
    <s v="PTC Duties"/>
    <n v="2026"/>
    <n v="6"/>
    <s v="USD"/>
    <n v="-4209.0507011999998"/>
    <m/>
    <n v="-4209.0507011999998"/>
  </r>
  <r>
    <m/>
    <s v="D910VC00001"/>
    <s v="Astra Zeneca"/>
    <s v="Brazil"/>
    <x v="1"/>
    <m/>
    <m/>
    <m/>
    <s v="PTC Duties"/>
    <n v="2026"/>
    <n v="6"/>
    <s v="USD"/>
    <n v="-17507.765510999998"/>
    <m/>
    <n v="-17507.765510999998"/>
  </r>
  <r>
    <m/>
    <s v="D3466C00001"/>
    <s v="Astra Zeneca"/>
    <s v="Brazil"/>
    <x v="1"/>
    <m/>
    <m/>
    <m/>
    <s v="PTC Duties"/>
    <n v="2026"/>
    <n v="6"/>
    <s v="USD"/>
    <n v="-159099.06156911998"/>
    <m/>
    <n v="-159099.06156911998"/>
  </r>
  <r>
    <m/>
    <s v="D7630C00001"/>
    <s v="Astra Zeneca"/>
    <s v="Brazil"/>
    <x v="1"/>
    <m/>
    <m/>
    <m/>
    <s v="PTC Duties"/>
    <n v="2026"/>
    <n v="6"/>
    <s v="USD"/>
    <n v="-59305.556011079992"/>
    <m/>
    <n v="-59305.556011079992"/>
  </r>
  <r>
    <m/>
    <s v="Temperature Monitor-Global Pooling"/>
    <s v="Astra Zeneca"/>
    <s v="Brazil"/>
    <x v="1"/>
    <m/>
    <m/>
    <m/>
    <s v="PTC Duties"/>
    <n v="2026"/>
    <n v="6"/>
    <s v="USD"/>
    <n v="-16323.381546839999"/>
    <m/>
    <n v="-16323.381546839999"/>
  </r>
  <r>
    <m/>
    <n v="20210004"/>
    <s v="Amgen, Inc."/>
    <s v="Brazil"/>
    <x v="1"/>
    <m/>
    <m/>
    <m/>
    <s v="PTC Duties"/>
    <n v="2026"/>
    <n v="6"/>
    <s v="USD"/>
    <n v="-701.48062103999985"/>
    <m/>
    <n v="-701.48062103999985"/>
  </r>
  <r>
    <m/>
    <s v="D8531C00002"/>
    <s v="Astra Zeneca"/>
    <s v="Brazil"/>
    <x v="1"/>
    <m/>
    <m/>
    <m/>
    <s v="PTC Duties"/>
    <n v="2026"/>
    <n v="6"/>
    <s v="USD"/>
    <n v="-35746.347497279996"/>
    <m/>
    <n v="-35746.347497279996"/>
  </r>
  <r>
    <m/>
    <n v="20190341"/>
    <s v="Amgen, Inc."/>
    <s v="Brazil"/>
    <x v="1"/>
    <m/>
    <m/>
    <m/>
    <s v="PTC Duties"/>
    <n v="2026"/>
    <n v="6"/>
    <s v="USD"/>
    <n v="-501.49047827999988"/>
    <m/>
    <n v="-501.49047827999988"/>
  </r>
  <r>
    <m/>
    <s v="D7632C00001"/>
    <s v="Astra Zeneca"/>
    <s v="Brazil"/>
    <x v="1"/>
    <m/>
    <m/>
    <m/>
    <s v="PTC Duties"/>
    <n v="2026"/>
    <n v="6"/>
    <s v="USD"/>
    <n v="-1837.4077462799999"/>
    <m/>
    <n v="-1837.4077462799999"/>
  </r>
  <r>
    <m/>
    <n v="20200041"/>
    <s v="Amgen, Inc."/>
    <s v="Brazil"/>
    <x v="1"/>
    <m/>
    <m/>
    <m/>
    <s v="PTC Duties"/>
    <n v="2026"/>
    <n v="6"/>
    <s v="USD"/>
    <n v="-4753.406708999999"/>
    <m/>
    <n v="-4753.406708999999"/>
  </r>
  <r>
    <m/>
    <s v="D702AC00001"/>
    <s v="Astra Zeneca"/>
    <s v="Brazil"/>
    <x v="1"/>
    <m/>
    <m/>
    <m/>
    <s v="PTC Duties"/>
    <n v="2026"/>
    <n v="6"/>
    <s v="USD"/>
    <n v="-811.57944131999977"/>
    <m/>
    <n v="-811.57944131999977"/>
  </r>
  <r>
    <m/>
    <s v="D702FC00001"/>
    <s v="Astra Zeneca"/>
    <s v="Brazil"/>
    <x v="1"/>
    <m/>
    <m/>
    <m/>
    <s v="PTC Duties"/>
    <n v="2026"/>
    <n v="6"/>
    <s v="USD"/>
    <n v="-4607.5141015199997"/>
    <m/>
    <n v="-4607.5141015199997"/>
  </r>
  <r>
    <m/>
    <s v="D7029C00001"/>
    <s v="Astra Zeneca"/>
    <s v="Brazil"/>
    <x v="1"/>
    <m/>
    <m/>
    <m/>
    <s v="PTC Duties"/>
    <n v="2026"/>
    <n v="6"/>
    <s v="USD"/>
    <n v="-8015.7082111199998"/>
    <m/>
    <n v="-8015.7082111199998"/>
  </r>
  <r>
    <m/>
    <s v="D933RC00002"/>
    <s v="Astra Zeneca"/>
    <s v="Brazil"/>
    <x v="1"/>
    <m/>
    <m/>
    <m/>
    <s v="PTC Duties"/>
    <n v="2026"/>
    <n v="6"/>
    <s v="USD"/>
    <n v="-4709.0689777199996"/>
    <m/>
    <n v="-4709.0689777199996"/>
  </r>
  <r>
    <m/>
    <s v="D6900C00003"/>
    <s v="Astra Zeneca"/>
    <s v="Brazil"/>
    <x v="1"/>
    <m/>
    <m/>
    <m/>
    <s v="PTC Duties"/>
    <n v="2026"/>
    <n v="6"/>
    <s v="USD"/>
    <n v="-6497.7071009999991"/>
    <m/>
    <n v="-6497.7071009999991"/>
  </r>
  <r>
    <m/>
    <s v="D702GC00001"/>
    <s v="Astra Zeneca"/>
    <s v="Brazil"/>
    <x v="1"/>
    <m/>
    <m/>
    <m/>
    <s v="PTC Duties"/>
    <n v="2026"/>
    <n v="6"/>
    <s v="USD"/>
    <n v="-37508.127345479996"/>
    <m/>
    <n v="-37508.127345479996"/>
  </r>
  <r>
    <m/>
    <s v="D7815C00001"/>
    <s v="Astra Zeneca"/>
    <s v="Brazil"/>
    <x v="1"/>
    <m/>
    <m/>
    <m/>
    <s v="PTC Duties"/>
    <n v="2026"/>
    <n v="6"/>
    <s v="USD"/>
    <n v="-9268.657738079999"/>
    <m/>
    <n v="-9268.657738079999"/>
  </r>
  <r>
    <m/>
    <s v="D7960C00015"/>
    <s v="Astra Zeneca"/>
    <s v="Brazil"/>
    <x v="1"/>
    <m/>
    <m/>
    <m/>
    <s v="PTC Duties"/>
    <n v="2026"/>
    <n v="6"/>
    <s v="USD"/>
    <n v="-40274.61434208"/>
    <m/>
    <n v="-40274.61434208"/>
  </r>
  <r>
    <m/>
    <n v="20220196"/>
    <s v="Amgen, Inc."/>
    <s v="Brazil"/>
    <x v="1"/>
    <m/>
    <m/>
    <m/>
    <s v="PTC Duties"/>
    <n v="2026"/>
    <n v="6"/>
    <s v="USD"/>
    <n v="-35573.707147439993"/>
    <m/>
    <n v="-35573.707147439993"/>
  </r>
  <r>
    <m/>
    <n v="20230227"/>
    <s v="Amgen, Inc."/>
    <s v="Brazil"/>
    <x v="1"/>
    <m/>
    <m/>
    <m/>
    <s v="PTC Duties"/>
    <n v="2026"/>
    <n v="6"/>
    <s v="USD"/>
    <n v="-16713.131676359997"/>
    <m/>
    <n v="-16713.131676359997"/>
  </r>
  <r>
    <m/>
    <n v="20230225"/>
    <s v="Amgen, Inc."/>
    <s v="Brazil"/>
    <x v="1"/>
    <m/>
    <m/>
    <m/>
    <s v="PTC Duties"/>
    <n v="2026"/>
    <n v="6"/>
    <s v="USD"/>
    <n v="-2845.3955998799997"/>
    <m/>
    <n v="-2845.3955998799997"/>
  </r>
  <r>
    <m/>
    <s v="GS-US-528-9023"/>
    <s v="Gilead Sciences, Inc."/>
    <s v="Brazil"/>
    <x v="1"/>
    <m/>
    <m/>
    <m/>
    <s v="PTC Duties"/>
    <n v="2026"/>
    <n v="6"/>
    <s v="USD"/>
    <n v="-7089.121826399999"/>
    <m/>
    <n v="-7089.121826399999"/>
  </r>
  <r>
    <m/>
    <s v="AK-US-001-0106"/>
    <s v="Akero Therapeutics"/>
    <s v="Brazil"/>
    <x v="1"/>
    <m/>
    <m/>
    <m/>
    <s v="PTC Duties"/>
    <n v="2026"/>
    <n v="6"/>
    <s v="USD"/>
    <n v="-10755.467455319998"/>
    <m/>
    <n v="-10755.467455319998"/>
  </r>
  <r>
    <m/>
    <s v="64407564MMY4003"/>
    <s v="Janssen"/>
    <s v="Brazil"/>
    <x v="1"/>
    <m/>
    <m/>
    <m/>
    <s v="PTC Duties"/>
    <n v="2026"/>
    <n v="6"/>
    <s v="USD"/>
    <n v="-44702.946673319988"/>
    <m/>
    <n v="-44702.946673319988"/>
  </r>
  <r>
    <m/>
    <s v="77242113UCO4001"/>
    <s v="Janssen"/>
    <s v="Brazil"/>
    <x v="1"/>
    <m/>
    <m/>
    <m/>
    <s v="PTC Duties"/>
    <n v="2026"/>
    <n v="6"/>
    <s v="USD"/>
    <n v="-3326.3093540399991"/>
    <m/>
    <n v="-3326.3093540399991"/>
  </r>
  <r>
    <m/>
    <s v="MK-2870-033 (Local)"/>
    <s v="Merck Sharp and Dohme LLC"/>
    <s v="Brazil"/>
    <x v="1"/>
    <m/>
    <m/>
    <m/>
    <s v="PTC Duties"/>
    <n v="2026"/>
    <n v="6"/>
    <s v="USD"/>
    <n v="-927.15080711999985"/>
    <m/>
    <n v="-927.15080711999985"/>
  </r>
  <r>
    <m/>
    <s v="MK-8527-011 (Local)"/>
    <s v="Merck Sharp and Dohme LLC"/>
    <s v="Brazil"/>
    <x v="1"/>
    <m/>
    <m/>
    <m/>
    <s v="PTC Duties"/>
    <n v="2026"/>
    <n v="6"/>
    <s v="USD"/>
    <n v="-1017.7617681599997"/>
    <m/>
    <n v="-1017.7617681599997"/>
  </r>
  <r>
    <m/>
    <s v="MK-7240-013 (Local)"/>
    <s v="Merck Sharp and Dohme LLC"/>
    <s v="Brazil"/>
    <x v="1"/>
    <m/>
    <m/>
    <m/>
    <s v="PTC Duties"/>
    <n v="2026"/>
    <n v="6"/>
    <s v="USD"/>
    <n v="-264.8234624399999"/>
    <m/>
    <n v="-264.8234624399999"/>
  </r>
  <r>
    <m/>
    <s v="MK-6482-033 (Local)"/>
    <s v="Merck Sharp and Dohme LLC"/>
    <s v="Brazil"/>
    <x v="1"/>
    <m/>
    <m/>
    <m/>
    <s v="PTC Duties"/>
    <n v="2026"/>
    <n v="6"/>
    <s v="USD"/>
    <n v="-1123.0030281599998"/>
    <m/>
    <n v="-1123.0030281599998"/>
  </r>
  <r>
    <m/>
    <s v="MK-7962-038 (Local)"/>
    <s v="Merck Sharp and Dohme LLC"/>
    <s v="Brazil"/>
    <x v="1"/>
    <m/>
    <m/>
    <m/>
    <s v="PTC Duties"/>
    <n v="2026"/>
    <n v="6"/>
    <s v="USD"/>
    <n v="-1852.8364677599996"/>
    <m/>
    <n v="-1852.8364677599996"/>
  </r>
  <r>
    <m/>
    <s v="MK-2870-021 (Local)"/>
    <s v="Merck Sharp and Dohme LLC"/>
    <s v="Brazil"/>
    <x v="1"/>
    <m/>
    <m/>
    <m/>
    <s v="PTC Duties"/>
    <n v="2026"/>
    <n v="6"/>
    <s v="USD"/>
    <n v="-7055.5810252799993"/>
    <m/>
    <n v="-7055.5810252799993"/>
  </r>
  <r>
    <m/>
    <s v="D5244C00001 Returns and Destruction"/>
    <s v="Astra Zeneca"/>
    <s v="Brazil"/>
    <x v="2"/>
    <m/>
    <m/>
    <m/>
    <s v="Freight - Returns"/>
    <n v="2026"/>
    <n v="6"/>
    <s v="USD"/>
    <n v="0"/>
    <m/>
    <n v="0"/>
  </r>
  <r>
    <m/>
    <s v="D9180C00012 Returns and Destruction"/>
    <s v="Astra Zeneca"/>
    <s v="Brazil"/>
    <x v="2"/>
    <m/>
    <m/>
    <m/>
    <s v="Freight - Returns"/>
    <n v="2026"/>
    <n v="6"/>
    <s v="USD"/>
    <n v="0"/>
    <m/>
    <n v="0"/>
  </r>
  <r>
    <m/>
    <s v="D9180C00008 Returns and Destruction"/>
    <s v="Astra Zeneca"/>
    <s v="Brazil"/>
    <x v="2"/>
    <m/>
    <m/>
    <m/>
    <s v="Freight - Returns"/>
    <n v="2026"/>
    <n v="6"/>
    <s v="USD"/>
    <n v="0"/>
    <m/>
    <n v="0"/>
  </r>
  <r>
    <m/>
    <s v="D5989C00001 Returns and Destruction"/>
    <s v="Astra Zeneca"/>
    <s v="Brazil"/>
    <x v="2"/>
    <m/>
    <m/>
    <m/>
    <s v="Freight - Returns"/>
    <n v="2026"/>
    <n v="6"/>
    <s v="USD"/>
    <n v="0"/>
    <m/>
    <n v="0"/>
  </r>
  <r>
    <m/>
    <s v="AZ Local Returns and Destruction (Onco)"/>
    <s v="Astra Zeneca"/>
    <s v="Brazil"/>
    <x v="2"/>
    <m/>
    <m/>
    <m/>
    <s v="Freight - Returns"/>
    <n v="2026"/>
    <n v="6"/>
    <s v="USD"/>
    <n v="0"/>
    <m/>
    <n v="0"/>
  </r>
  <r>
    <m/>
    <s v="D3466C00001 Returns And Destruction"/>
    <s v="Astra Zeneca"/>
    <s v="Brazil"/>
    <x v="2"/>
    <m/>
    <m/>
    <m/>
    <s v="Freight - Returns"/>
    <n v="2026"/>
    <n v="6"/>
    <s v="USD"/>
    <n v="0"/>
    <m/>
    <n v="0"/>
  </r>
  <r>
    <m/>
    <s v="D6972C00002 Returns and Destruction"/>
    <s v="Astra Zeneca"/>
    <s v="Brazil"/>
    <x v="2"/>
    <m/>
    <m/>
    <m/>
    <s v="Freight - Returns"/>
    <n v="2026"/>
    <n v="6"/>
    <s v="USD"/>
    <n v="0"/>
    <m/>
    <n v="0"/>
  </r>
  <r>
    <m/>
    <s v="D6973C00001 Returns and Destruction"/>
    <s v="Astra Zeneca"/>
    <s v="Brazil"/>
    <x v="2"/>
    <m/>
    <m/>
    <m/>
    <s v="Freight - Returns"/>
    <n v="2026"/>
    <n v="6"/>
    <s v="USD"/>
    <n v="0"/>
    <m/>
    <n v="0"/>
  </r>
  <r>
    <m/>
    <s v="D9640C00003 Ancillaries"/>
    <s v="Astra Zeneca"/>
    <s v="Brazil"/>
    <x v="2"/>
    <m/>
    <m/>
    <m/>
    <s v="Freight - Shipments"/>
    <n v="2026"/>
    <n v="6"/>
    <s v="USD"/>
    <n v="-1124.0495613599996"/>
    <m/>
    <n v="-1124.0495613599996"/>
  </r>
  <r>
    <m/>
    <s v="D781DC00001 Local Purchase"/>
    <s v="Astra Zeneca"/>
    <s v="Brazil"/>
    <x v="2"/>
    <m/>
    <m/>
    <m/>
    <s v="PassThrough - Freight"/>
    <n v="2026"/>
    <n v="6"/>
    <s v="USD"/>
    <n v="0"/>
    <m/>
    <n v="0"/>
  </r>
  <r>
    <m/>
    <s v="D9640C00003 Local Purchase"/>
    <s v="Astra Zeneca"/>
    <s v="Brazil"/>
    <x v="2"/>
    <m/>
    <m/>
    <m/>
    <s v="PassThrough - Freight"/>
    <n v="2026"/>
    <n v="6"/>
    <s v="USD"/>
    <n v="0"/>
    <m/>
    <n v="0"/>
  </r>
  <r>
    <m/>
    <s v="EMN30-64007957MMY3003 - Azidus"/>
    <s v="Azidus Brasil Pesquisa Científica"/>
    <s v="Brazil"/>
    <x v="2"/>
    <m/>
    <m/>
    <m/>
    <s v="Freight - Shipments"/>
    <n v="2026"/>
    <n v="6"/>
    <s v="USD"/>
    <n v="0"/>
    <m/>
    <n v="0"/>
  </r>
  <r>
    <m/>
    <s v="BGB-43395-101"/>
    <s v="BeOne"/>
    <s v="Brazil"/>
    <x v="2"/>
    <m/>
    <m/>
    <m/>
    <s v="Freight - Returns"/>
    <n v="2026"/>
    <n v="6"/>
    <s v="USD"/>
    <n v="-7679.4312245999981"/>
    <m/>
    <n v="-7679.4312245999981"/>
  </r>
  <r>
    <m/>
    <s v="BGB-43395-101"/>
    <s v="BeOne"/>
    <s v="Brazil"/>
    <x v="2"/>
    <m/>
    <m/>
    <m/>
    <s v="Freight - Shipments"/>
    <n v="2026"/>
    <n v="6"/>
    <s v="USD"/>
    <n v="0"/>
    <m/>
    <n v="0"/>
  </r>
  <r>
    <m/>
    <s v="I8F-MC-GPIJ (CAM)"/>
    <s v="Eli Lilly &amp; Co."/>
    <s v="Brazil"/>
    <x v="2"/>
    <m/>
    <m/>
    <m/>
    <s v="Freight - Shipments"/>
    <n v="2026"/>
    <n v="6"/>
    <s v="USD"/>
    <n v="0"/>
    <m/>
    <n v="0"/>
  </r>
  <r>
    <m/>
    <s v="J2A-MC-GZGP (CAM)"/>
    <s v="Eli Lilly &amp; Co."/>
    <s v="Brazil"/>
    <x v="2"/>
    <m/>
    <m/>
    <m/>
    <s v="Freight - Shipments"/>
    <n v="2026"/>
    <n v="6"/>
    <s v="USD"/>
    <n v="-38.799336479999987"/>
    <m/>
    <n v="-38.799336479999987"/>
  </r>
  <r>
    <m/>
    <s v="J3L-MC-EZEF (CAM)"/>
    <s v="Eli Lilly &amp; Co."/>
    <s v="Brazil"/>
    <x v="2"/>
    <m/>
    <m/>
    <m/>
    <s v="Freight - Shipments"/>
    <n v="2026"/>
    <n v="6"/>
    <s v="USD"/>
    <n v="-127.59473879999997"/>
    <m/>
    <n v="-127.59473879999997"/>
  </r>
  <r>
    <m/>
    <s v="J1I-MC-GZBO (CAM)"/>
    <s v="Eli Lilly &amp; Co."/>
    <s v="Brazil"/>
    <x v="2"/>
    <m/>
    <m/>
    <m/>
    <s v="Freight - Shipments"/>
    <n v="2026"/>
    <n v="6"/>
    <s v="USD"/>
    <n v="-36.005445599999987"/>
    <m/>
    <n v="-36.005445599999987"/>
  </r>
  <r>
    <m/>
    <s v="I8F-MC-GPJA (CAM)"/>
    <s v="Eli Lilly &amp; Co."/>
    <s v="Brazil"/>
    <x v="2"/>
    <m/>
    <m/>
    <m/>
    <s v="Freight - Shipments"/>
    <n v="2026"/>
    <n v="6"/>
    <s v="USD"/>
    <n v="0"/>
    <m/>
    <n v="0"/>
  </r>
  <r>
    <m/>
    <s v="GG917 Psych Bundle (CAM)"/>
    <s v="Eli Lilly &amp; Co."/>
    <s v="Brazil"/>
    <x v="2"/>
    <m/>
    <m/>
    <m/>
    <s v="Freight - Shipments"/>
    <n v="2026"/>
    <n v="6"/>
    <s v="USD"/>
    <n v="-423.50611667999988"/>
    <m/>
    <n v="-423.50611667999988"/>
  </r>
  <r>
    <m/>
    <s v="J2O-MC-EKBG (CAM)"/>
    <s v="Eli Lilly &amp; Co."/>
    <s v="Brazil"/>
    <x v="2"/>
    <m/>
    <m/>
    <m/>
    <s v="Freight - Shipments"/>
    <n v="2026"/>
    <n v="6"/>
    <s v="USD"/>
    <n v="0"/>
    <m/>
    <n v="0"/>
  </r>
  <r>
    <m/>
    <s v="J2S-MC-GZMR (CAM)"/>
    <s v="Eli Lilly &amp; Co."/>
    <s v="Brazil"/>
    <x v="2"/>
    <m/>
    <m/>
    <m/>
    <s v="Freight - Shipments"/>
    <n v="2026"/>
    <n v="6"/>
    <s v="USD"/>
    <n v="0"/>
    <m/>
    <n v="0"/>
  </r>
  <r>
    <m/>
    <s v="J3R-MC-YDAL (CAM)"/>
    <s v="Eli Lilly &amp; Co."/>
    <s v="Brazil"/>
    <x v="2"/>
    <m/>
    <m/>
    <m/>
    <s v="Freight - Shipments"/>
    <n v="2026"/>
    <n v="6"/>
    <s v="USD"/>
    <n v="-150.71018783999997"/>
    <m/>
    <n v="-150.71018783999997"/>
  </r>
  <r>
    <m/>
    <s v="J2A-MC-GZPR (CAM)"/>
    <s v="Eli Lilly &amp; Co."/>
    <s v="Brazil"/>
    <x v="2"/>
    <m/>
    <m/>
    <m/>
    <s v="Freight - Shipments"/>
    <n v="2026"/>
    <n v="6"/>
    <s v="USD"/>
    <n v="-2357.1855103199996"/>
    <m/>
    <n v="-2357.1855103199996"/>
  </r>
  <r>
    <m/>
    <s v="I3Y-CR-JPBQ"/>
    <s v="Eli Lilly &amp; Co."/>
    <s v="Brazil"/>
    <x v="2"/>
    <m/>
    <m/>
    <m/>
    <s v="Freight - Shipments"/>
    <n v="2026"/>
    <n v="6"/>
    <s v="USD"/>
    <n v="0"/>
    <m/>
    <n v="0"/>
  </r>
  <r>
    <m/>
    <s v="42756493BLC3001"/>
    <s v="Janssen"/>
    <s v="Brazil"/>
    <x v="2"/>
    <m/>
    <m/>
    <m/>
    <s v="Freight - Shipments"/>
    <n v="2026"/>
    <n v="6"/>
    <s v="USD"/>
    <n v="0"/>
    <m/>
    <n v="0"/>
  </r>
  <r>
    <m/>
    <s v="DS8201-A-U302"/>
    <s v="Daiichi Sankyo Pharma Development"/>
    <s v="Brazil"/>
    <x v="2"/>
    <m/>
    <m/>
    <m/>
    <s v="Freight - Shipments"/>
    <n v="2026"/>
    <n v="6"/>
    <s v="USD"/>
    <n v="0"/>
    <m/>
    <n v="0"/>
  </r>
  <r>
    <m/>
    <s v="CNTO1959CRD3001"/>
    <s v="Janssen"/>
    <s v="Brazil"/>
    <x v="2"/>
    <m/>
    <m/>
    <m/>
    <s v="Freight - Shipments"/>
    <n v="2026"/>
    <n v="6"/>
    <s v="USD"/>
    <n v="-852.23078879999991"/>
    <m/>
    <n v="-852.23078879999991"/>
  </r>
  <r>
    <m/>
    <s v="MK-3475-587"/>
    <s v="Merck Sharp and Dohme LLC"/>
    <s v="Brazil"/>
    <x v="2"/>
    <m/>
    <m/>
    <m/>
    <s v="Freight - Shipments"/>
    <n v="2026"/>
    <n v="6"/>
    <s v="USD"/>
    <n v="-476.94398327999988"/>
    <m/>
    <n v="-476.94398327999988"/>
  </r>
  <r>
    <m/>
    <s v="64091742PCR3001"/>
    <s v="Janssen"/>
    <s v="Brazil"/>
    <x v="2"/>
    <m/>
    <m/>
    <m/>
    <s v="Freight - Shipments"/>
    <n v="2026"/>
    <n v="6"/>
    <s v="USD"/>
    <n v="0"/>
    <m/>
    <n v="0"/>
  </r>
  <r>
    <m/>
    <s v="I4V-MC-JAHX"/>
    <s v="Eli Lilly &amp; Co."/>
    <s v="Brazil"/>
    <x v="2"/>
    <m/>
    <m/>
    <m/>
    <s v="Freight - Shipments"/>
    <n v="2026"/>
    <n v="6"/>
    <s v="USD"/>
    <n v="0"/>
    <m/>
    <n v="0"/>
  </r>
  <r>
    <m/>
    <s v="I8F-MC-GPGL"/>
    <s v="Eli Lilly &amp; Co."/>
    <s v="Brazil"/>
    <x v="2"/>
    <m/>
    <m/>
    <m/>
    <s v="Freight - Returns"/>
    <n v="2026"/>
    <n v="6"/>
    <s v="USD"/>
    <n v="0"/>
    <m/>
    <n v="0"/>
  </r>
  <r>
    <m/>
    <s v="I4V-MC-JAHU"/>
    <s v="Eli Lilly &amp; Co."/>
    <s v="Brazil"/>
    <x v="2"/>
    <m/>
    <m/>
    <m/>
    <s v="Freight - Shipments"/>
    <n v="2026"/>
    <n v="6"/>
    <s v="USD"/>
    <n v="0"/>
    <m/>
    <n v="0"/>
  </r>
  <r>
    <m/>
    <s v="I4V-MC-JAIP"/>
    <s v="Eli Lilly &amp; Co."/>
    <s v="Brazil"/>
    <x v="2"/>
    <m/>
    <m/>
    <m/>
    <s v="Freight - Returns"/>
    <n v="2026"/>
    <n v="6"/>
    <s v="USD"/>
    <n v="0"/>
    <m/>
    <n v="0"/>
  </r>
  <r>
    <m/>
    <s v="AC-055-315"/>
    <s v="Janssen"/>
    <s v="Brazil"/>
    <x v="2"/>
    <m/>
    <m/>
    <m/>
    <s v="Freight - Shipments"/>
    <n v="2026"/>
    <n v="6"/>
    <s v="USD"/>
    <n v="-868.32858599999986"/>
    <m/>
    <n v="-868.32858599999986"/>
  </r>
  <r>
    <m/>
    <s v="I8F-MC-GPHK"/>
    <s v="Eli Lilly &amp; Co."/>
    <s v="Brazil"/>
    <x v="2"/>
    <m/>
    <m/>
    <m/>
    <s v="Freight - Shipments"/>
    <n v="2026"/>
    <n v="6"/>
    <s v="USD"/>
    <n v="0"/>
    <m/>
    <n v="0"/>
  </r>
  <r>
    <m/>
    <s v="J2G-MC-JZJB"/>
    <s v="Eli Lilly &amp; Co."/>
    <s v="Brazil"/>
    <x v="2"/>
    <m/>
    <m/>
    <m/>
    <s v="Freight - Shipments"/>
    <n v="2026"/>
    <n v="6"/>
    <s v="USD"/>
    <n v="-13063.985644199998"/>
    <m/>
    <n v="-13063.985644199998"/>
  </r>
  <r>
    <m/>
    <s v="MK-6482-005"/>
    <s v="Merck Sharp and Dohme LLC"/>
    <s v="Brazil"/>
    <x v="2"/>
    <m/>
    <m/>
    <m/>
    <s v="Freight - Shipments"/>
    <n v="2026"/>
    <n v="6"/>
    <s v="USD"/>
    <n v="0"/>
    <m/>
    <n v="0"/>
  </r>
  <r>
    <m/>
    <s v="I8F-MC-GPGN"/>
    <s v="Eli Lilly &amp; Co."/>
    <s v="Brazil"/>
    <x v="2"/>
    <m/>
    <m/>
    <m/>
    <s v="Freight - Shipments"/>
    <n v="2026"/>
    <n v="6"/>
    <s v="USD"/>
    <n v="-32.106227519999997"/>
    <m/>
    <n v="-32.106227519999997"/>
  </r>
  <r>
    <m/>
    <s v="I8F-MC-GPHD"/>
    <s v="Eli Lilly &amp; Co."/>
    <s v="Brazil"/>
    <x v="2"/>
    <m/>
    <m/>
    <m/>
    <s v="Freight - Shipments"/>
    <n v="2026"/>
    <n v="6"/>
    <s v="USD"/>
    <n v="0"/>
    <m/>
    <n v="0"/>
  </r>
  <r>
    <m/>
    <s v="67652000PCR3002"/>
    <s v="Janssen"/>
    <s v="Brazil"/>
    <x v="2"/>
    <m/>
    <m/>
    <m/>
    <s v="Freight - Shipments"/>
    <n v="2026"/>
    <n v="6"/>
    <s v="USD"/>
    <n v="-2820.6574364399989"/>
    <m/>
    <n v="-2820.6574364399989"/>
  </r>
  <r>
    <m/>
    <s v="73841937NSC3003"/>
    <s v="Janssen"/>
    <s v="Brazil"/>
    <x v="2"/>
    <m/>
    <m/>
    <m/>
    <s v="Freight - Shipments"/>
    <n v="2026"/>
    <n v="6"/>
    <s v="USD"/>
    <n v="-2632.7318224799992"/>
    <m/>
    <n v="-2632.7318224799992"/>
  </r>
  <r>
    <m/>
    <s v="61186372NSC3001"/>
    <s v="Janssen"/>
    <s v="Brazil"/>
    <x v="2"/>
    <m/>
    <m/>
    <m/>
    <s v="Freight - Shipments"/>
    <n v="2026"/>
    <n v="6"/>
    <s v="USD"/>
    <n v="-1154.2038280799998"/>
    <m/>
    <n v="-1154.2038280799998"/>
  </r>
  <r>
    <m/>
    <s v="MK-6482-012"/>
    <s v="Merck Sharp and Dohme LLC"/>
    <s v="Brazil"/>
    <x v="2"/>
    <m/>
    <m/>
    <m/>
    <s v="Freight - Shipments"/>
    <n v="2026"/>
    <n v="6"/>
    <s v="USD"/>
    <n v="-2288.9362592399998"/>
    <m/>
    <n v="-2288.9362592399998"/>
  </r>
  <r>
    <m/>
    <s v="I8F-MC-GPHN"/>
    <s v="Eli Lilly &amp; Co."/>
    <s v="Brazil"/>
    <x v="2"/>
    <m/>
    <m/>
    <m/>
    <s v="Freight - Shipments"/>
    <n v="2026"/>
    <n v="6"/>
    <s v="USD"/>
    <n v="0"/>
    <m/>
    <n v="0"/>
  </r>
  <r>
    <m/>
    <s v="I6T-MC-AMAX"/>
    <s v="Eli Lilly &amp; Co."/>
    <s v="Brazil"/>
    <x v="2"/>
    <m/>
    <m/>
    <m/>
    <s v="Freight - Shipments"/>
    <n v="2026"/>
    <n v="6"/>
    <s v="USD"/>
    <n v="-497.34314951999988"/>
    <m/>
    <n v="-497.34314951999988"/>
  </r>
  <r>
    <m/>
    <s v="J2G-OX-Y049"/>
    <s v="Eli Lilly &amp; Co."/>
    <s v="Brazil"/>
    <x v="2"/>
    <m/>
    <m/>
    <m/>
    <s v="Freight - Shipments"/>
    <n v="2026"/>
    <n v="6"/>
    <s v="USD"/>
    <n v="-8325.8524405199987"/>
    <m/>
    <n v="-8325.8524405199987"/>
  </r>
  <r>
    <m/>
    <s v="I8F-MC-GPHM"/>
    <s v="Eli Lilly &amp; Co."/>
    <s v="Brazil"/>
    <x v="2"/>
    <m/>
    <m/>
    <m/>
    <s v="Freight - Shipments"/>
    <n v="2026"/>
    <n v="6"/>
    <s v="USD"/>
    <n v="0"/>
    <m/>
    <n v="0"/>
  </r>
  <r>
    <m/>
    <s v="MK-6482-011"/>
    <s v="Merck Sharp and Dohme LLC"/>
    <s v="Brazil"/>
    <x v="2"/>
    <m/>
    <m/>
    <m/>
    <s v="Freight - Shipments"/>
    <n v="2026"/>
    <n v="6"/>
    <s v="USD"/>
    <n v="0"/>
    <m/>
    <n v="0"/>
  </r>
  <r>
    <m/>
    <s v="I8F-MC-GPID"/>
    <s v="Eli Lilly &amp; Co."/>
    <s v="Brazil"/>
    <x v="2"/>
    <m/>
    <m/>
    <m/>
    <s v="Freight - Shipments"/>
    <n v="2026"/>
    <n v="6"/>
    <s v="USD"/>
    <n v="0"/>
    <m/>
    <n v="0"/>
  </r>
  <r>
    <m/>
    <s v="MK-1026-003"/>
    <s v="Merck Sharp and Dohme LLC"/>
    <s v="Brazil"/>
    <x v="2"/>
    <m/>
    <m/>
    <m/>
    <s v="Freight - Shipments"/>
    <n v="2026"/>
    <n v="6"/>
    <s v="USD"/>
    <n v="0"/>
    <m/>
    <n v="0"/>
  </r>
  <r>
    <m/>
    <s v="MK-3475-B96"/>
    <s v="Merck Sharp and Dohme LLC"/>
    <s v="Brazil"/>
    <x v="2"/>
    <m/>
    <m/>
    <m/>
    <s v="Freight - Shipments"/>
    <n v="2026"/>
    <n v="6"/>
    <s v="USD"/>
    <n v="0"/>
    <m/>
    <n v="0"/>
  </r>
  <r>
    <m/>
    <s v="J2J-OX-JZLC"/>
    <s v="Eli Lilly &amp; Co."/>
    <s v="Brazil"/>
    <x v="2"/>
    <m/>
    <m/>
    <m/>
    <s v="Freight - Returns"/>
    <n v="2026"/>
    <n v="6"/>
    <s v="USD"/>
    <n v="0"/>
    <m/>
    <n v="0"/>
  </r>
  <r>
    <m/>
    <s v="J2J-OX-JZLC"/>
    <s v="Eli Lilly &amp; Co."/>
    <s v="Brazil"/>
    <x v="2"/>
    <m/>
    <m/>
    <m/>
    <s v="Freight - Shipments"/>
    <n v="2026"/>
    <n v="6"/>
    <s v="USD"/>
    <n v="0"/>
    <m/>
    <n v="0"/>
  </r>
  <r>
    <m/>
    <s v="64007957MMY3001"/>
    <s v="Janssen"/>
    <s v="Brazil"/>
    <x v="2"/>
    <m/>
    <m/>
    <m/>
    <s v="Freight - Shipments"/>
    <n v="2026"/>
    <n v="6"/>
    <s v="USD"/>
    <n v="-7423.3927616399978"/>
    <m/>
    <n v="-7423.3927616399978"/>
  </r>
  <r>
    <m/>
    <s v="68284528MMY3004"/>
    <s v="Janssen"/>
    <s v="Brazil"/>
    <x v="2"/>
    <m/>
    <m/>
    <m/>
    <s v="Freight - Shipments"/>
    <n v="2026"/>
    <n v="6"/>
    <s v="USD"/>
    <n v="-4098.9036698399996"/>
    <m/>
    <n v="-4098.9036698399996"/>
  </r>
  <r>
    <m/>
    <s v="CNTO1959CRD3004"/>
    <s v="Janssen"/>
    <s v="Brazil"/>
    <x v="2"/>
    <m/>
    <m/>
    <m/>
    <s v="Freight - Shipments"/>
    <n v="2026"/>
    <n v="6"/>
    <s v="USD"/>
    <n v="-131.8984596"/>
    <m/>
    <n v="-131.8984596"/>
  </r>
  <r>
    <m/>
    <s v="MK-2140-003"/>
    <s v="Merck Sharp and Dohme LLC"/>
    <s v="Brazil"/>
    <x v="2"/>
    <m/>
    <m/>
    <m/>
    <s v="Freight - Shipments"/>
    <n v="2026"/>
    <n v="6"/>
    <s v="USD"/>
    <n v="-521.96137319999991"/>
    <m/>
    <n v="-521.96137319999991"/>
  </r>
  <r>
    <m/>
    <s v="DNLI-E-0007"/>
    <s v="Denali Therapeutics"/>
    <s v="Brazil"/>
    <x v="2"/>
    <m/>
    <m/>
    <m/>
    <s v="Freight - Shipments"/>
    <n v="2026"/>
    <n v="6"/>
    <s v="USD"/>
    <n v="0"/>
    <m/>
    <n v="0"/>
  </r>
  <r>
    <m/>
    <s v="D5244C00001"/>
    <s v="Astra Zeneca"/>
    <s v="Brazil"/>
    <x v="2"/>
    <m/>
    <m/>
    <m/>
    <s v="Freight - Shipments"/>
    <n v="2026"/>
    <n v="6"/>
    <s v="USD"/>
    <n v="-1014.4998770399999"/>
    <m/>
    <n v="-1014.4998770399999"/>
  </r>
  <r>
    <m/>
    <s v="D5244C00001"/>
    <s v="Astra Zeneca"/>
    <s v="Brazil"/>
    <x v="2"/>
    <m/>
    <m/>
    <m/>
    <s v="PassThrough - Freight"/>
    <n v="2026"/>
    <n v="6"/>
    <s v="USD"/>
    <n v="0"/>
    <m/>
    <n v="0"/>
  </r>
  <r>
    <m/>
    <s v="I3Y-MC-JPEG"/>
    <s v="Eli Lilly &amp; Co."/>
    <s v="Brazil"/>
    <x v="2"/>
    <m/>
    <m/>
    <m/>
    <s v="Freight - Shipments"/>
    <n v="2026"/>
    <n v="6"/>
    <s v="USD"/>
    <n v="-79.609427759999988"/>
    <m/>
    <n v="-79.609427759999988"/>
  </r>
  <r>
    <m/>
    <s v="I8F-MC-GPI2"/>
    <s v="Eli Lilly &amp; Co."/>
    <s v="Brazil"/>
    <x v="2"/>
    <m/>
    <m/>
    <m/>
    <s v="Freight - Shipments"/>
    <n v="2026"/>
    <n v="6"/>
    <s v="USD"/>
    <n v="0"/>
    <m/>
    <n v="0"/>
  </r>
  <r>
    <m/>
    <s v="I8F-MC-GPI1"/>
    <s v="Eli Lilly &amp; Co."/>
    <s v="Brazil"/>
    <x v="2"/>
    <m/>
    <m/>
    <m/>
    <s v="Freight - Shipments"/>
    <n v="2026"/>
    <n v="6"/>
    <s v="USD"/>
    <n v="0"/>
    <m/>
    <n v="0"/>
  </r>
  <r>
    <m/>
    <s v="MK-1026-010"/>
    <s v="Merck Sharp and Dohme LLC"/>
    <s v="Brazil"/>
    <x v="2"/>
    <m/>
    <m/>
    <m/>
    <s v="Freight - Shipments"/>
    <n v="2026"/>
    <n v="6"/>
    <s v="USD"/>
    <n v="0"/>
    <m/>
    <n v="0"/>
  </r>
  <r>
    <m/>
    <s v="MK-1026-008"/>
    <s v="Merck Sharp and Dohme LLC"/>
    <s v="Brazil"/>
    <x v="2"/>
    <m/>
    <m/>
    <m/>
    <s v="Freight - Shipments"/>
    <n v="2026"/>
    <n v="6"/>
    <s v="USD"/>
    <n v="-79.508302079999979"/>
    <m/>
    <n v="-79.508302079999979"/>
  </r>
  <r>
    <m/>
    <s v="I8F-MC-GPIJ"/>
    <s v="Eli Lilly &amp; Co."/>
    <s v="Brazil"/>
    <x v="2"/>
    <m/>
    <m/>
    <m/>
    <s v="Freight - Returns"/>
    <n v="2026"/>
    <n v="6"/>
    <s v="USD"/>
    <n v="-4077.4038799200002"/>
    <m/>
    <n v="-4077.4038799200002"/>
  </r>
  <r>
    <m/>
    <s v="I8F-MC-GPIJ"/>
    <s v="Eli Lilly &amp; Co."/>
    <s v="Brazil"/>
    <x v="2"/>
    <m/>
    <m/>
    <m/>
    <s v="Freight - Shipments"/>
    <n v="2026"/>
    <n v="6"/>
    <s v="USD"/>
    <n v="0"/>
    <m/>
    <n v="0"/>
  </r>
  <r>
    <m/>
    <s v="61186372NSC3004"/>
    <s v="Janssen"/>
    <s v="Brazil"/>
    <x v="2"/>
    <m/>
    <m/>
    <m/>
    <s v="Freight - Shipments"/>
    <n v="2026"/>
    <n v="6"/>
    <s v="USD"/>
    <n v="0"/>
    <m/>
    <n v="0"/>
  </r>
  <r>
    <m/>
    <s v="C4891001"/>
    <s v="Pfizer"/>
    <s v="Brazil"/>
    <x v="2"/>
    <m/>
    <m/>
    <m/>
    <s v="Freight - Shipments"/>
    <n v="2026"/>
    <n v="6"/>
    <s v="USD"/>
    <n v="-3208.4026905599999"/>
    <m/>
    <n v="-3208.4026905599999"/>
  </r>
  <r>
    <m/>
    <s v="78934804UCO2001"/>
    <s v="Janssen"/>
    <s v="Brazil"/>
    <x v="2"/>
    <m/>
    <m/>
    <m/>
    <s v="Freight - Shipments"/>
    <n v="2026"/>
    <n v="6"/>
    <s v="USD"/>
    <n v="-761.70331523999994"/>
    <m/>
    <n v="-761.70331523999994"/>
  </r>
  <r>
    <m/>
    <s v="78934804CRD2001"/>
    <s v="Janssen"/>
    <s v="Brazil"/>
    <x v="2"/>
    <m/>
    <m/>
    <m/>
    <s v="Freight - Shipments"/>
    <n v="2026"/>
    <n v="6"/>
    <s v="USD"/>
    <n v="-1088.1593519999997"/>
    <m/>
    <n v="-1088.1593519999997"/>
  </r>
  <r>
    <m/>
    <s v="J2N-OX-JZNU"/>
    <s v="Eli Lilly &amp; Co."/>
    <s v="Brazil"/>
    <x v="2"/>
    <m/>
    <m/>
    <m/>
    <s v="Freight - Returns"/>
    <n v="2026"/>
    <n v="6"/>
    <s v="USD"/>
    <n v="-14994.730041359997"/>
    <m/>
    <n v="-14994.730041359997"/>
  </r>
  <r>
    <m/>
    <s v="J2N-OX-JZNU"/>
    <s v="Eli Lilly &amp; Co."/>
    <s v="Brazil"/>
    <x v="2"/>
    <m/>
    <m/>
    <m/>
    <s v="Freight - Shipments"/>
    <n v="2026"/>
    <n v="6"/>
    <s v="USD"/>
    <n v="0"/>
    <m/>
    <n v="0"/>
  </r>
  <r>
    <m/>
    <s v="64407564MMY3002"/>
    <s v="Janssen"/>
    <s v="Brazil"/>
    <x v="2"/>
    <m/>
    <m/>
    <m/>
    <s v="Freight - Shipments"/>
    <n v="2026"/>
    <n v="6"/>
    <s v="USD"/>
    <n v="-30279.007598039996"/>
    <m/>
    <n v="-30279.007598039996"/>
  </r>
  <r>
    <m/>
    <s v="80202135EBF3001"/>
    <s v="Janssen"/>
    <s v="Brazil"/>
    <x v="2"/>
    <m/>
    <m/>
    <m/>
    <s v="Freight - Shipments"/>
    <n v="2026"/>
    <n v="6"/>
    <s v="USD"/>
    <n v="-738.35269019999987"/>
    <m/>
    <n v="-738.35269019999987"/>
  </r>
  <r>
    <m/>
    <s v="XL092-304"/>
    <s v="Exelixis, Inc."/>
    <s v="Brazil"/>
    <x v="2"/>
    <m/>
    <m/>
    <m/>
    <s v="Freight - Shipments"/>
    <n v="2026"/>
    <n v="6"/>
    <s v="USD"/>
    <n v="-498.07925039999998"/>
    <m/>
    <n v="-498.07925039999998"/>
  </r>
  <r>
    <m/>
    <s v="17000139BLC3002"/>
    <s v="Janssen"/>
    <s v="Brazil"/>
    <x v="2"/>
    <m/>
    <m/>
    <m/>
    <s v="Freight - Shipments"/>
    <n v="2026"/>
    <n v="6"/>
    <s v="USD"/>
    <n v="-262.26709931999994"/>
    <m/>
    <n v="-262.26709931999994"/>
  </r>
  <r>
    <m/>
    <s v="64007957MMY3005"/>
    <s v="Janssen"/>
    <s v="Brazil"/>
    <x v="2"/>
    <m/>
    <m/>
    <m/>
    <s v="Freight - Shipments"/>
    <n v="2026"/>
    <n v="6"/>
    <s v="USD"/>
    <n v="-24517.410784079995"/>
    <m/>
    <n v="-24517.410784079995"/>
  </r>
  <r>
    <m/>
    <s v="61186372PANSC2001"/>
    <s v="Janssen"/>
    <s v="Brazil"/>
    <x v="2"/>
    <m/>
    <m/>
    <m/>
    <s v="Freight - Shipments"/>
    <n v="2026"/>
    <n v="6"/>
    <s v="USD"/>
    <n v="-139.96264463999998"/>
    <m/>
    <n v="-139.96264463999998"/>
  </r>
  <r>
    <m/>
    <s v="70033093STR3001"/>
    <s v="Janssen"/>
    <s v="Brazil"/>
    <x v="2"/>
    <m/>
    <m/>
    <m/>
    <s v="Freight - Shipments"/>
    <n v="2026"/>
    <n v="6"/>
    <s v="USD"/>
    <n v="-3619.3950922799991"/>
    <m/>
    <n v="-3619.3950922799991"/>
  </r>
  <r>
    <m/>
    <s v="J2J-MC-JZLH"/>
    <s v="Eli Lilly &amp; Co."/>
    <s v="Brazil"/>
    <x v="2"/>
    <m/>
    <m/>
    <m/>
    <s v="Freight - Returns"/>
    <n v="2026"/>
    <n v="6"/>
    <s v="USD"/>
    <n v="-39528.962964719991"/>
    <m/>
    <n v="-39528.962964719991"/>
  </r>
  <r>
    <m/>
    <s v="J2J-MC-JZLH"/>
    <s v="Eli Lilly &amp; Co."/>
    <s v="Brazil"/>
    <x v="2"/>
    <m/>
    <m/>
    <m/>
    <s v="Freight - Shipments"/>
    <n v="2026"/>
    <n v="6"/>
    <s v="USD"/>
    <n v="0"/>
    <m/>
    <n v="0"/>
  </r>
  <r>
    <m/>
    <s v="MK-3475-D46"/>
    <s v="Merck Sharp and Dohme LLC"/>
    <s v="Brazil"/>
    <x v="2"/>
    <m/>
    <m/>
    <m/>
    <s v="Freight - Shipments"/>
    <n v="2026"/>
    <n v="6"/>
    <s v="USD"/>
    <n v="-3131.055655919999"/>
    <m/>
    <n v="-3131.055655919999"/>
  </r>
  <r>
    <m/>
    <s v="61186372NSC2002"/>
    <s v="Janssen"/>
    <s v="Brazil"/>
    <x v="2"/>
    <m/>
    <m/>
    <m/>
    <s v="Freight - Shipments"/>
    <n v="2026"/>
    <n v="6"/>
    <s v="USD"/>
    <n v="-316.39638335999996"/>
    <m/>
    <n v="-316.39638335999996"/>
  </r>
  <r>
    <m/>
    <s v="GS-US-626-6216"/>
    <s v="Gilead Sciences, Inc."/>
    <s v="Brazil"/>
    <x v="2"/>
    <m/>
    <m/>
    <m/>
    <s v="Freight - Returns"/>
    <n v="2026"/>
    <n v="6"/>
    <s v="USD"/>
    <n v="-8419.2431818799996"/>
    <m/>
    <n v="-8419.2431818799996"/>
  </r>
  <r>
    <m/>
    <s v="GS-US-626-6216"/>
    <s v="Gilead Sciences, Inc."/>
    <s v="Brazil"/>
    <x v="2"/>
    <m/>
    <m/>
    <m/>
    <s v="Freight - Shipments"/>
    <n v="2026"/>
    <n v="6"/>
    <s v="USD"/>
    <n v="0"/>
    <m/>
    <n v="0"/>
  </r>
  <r>
    <m/>
    <s v="64007957MMY3006"/>
    <s v="Janssen"/>
    <s v="Brazil"/>
    <x v="2"/>
    <m/>
    <m/>
    <m/>
    <s v="Freight - Shipments"/>
    <n v="2026"/>
    <n v="6"/>
    <s v="USD"/>
    <n v="-8221.7753017199975"/>
    <m/>
    <n v="-8221.7753017199975"/>
  </r>
  <r>
    <m/>
    <s v="J2N-OX-JZNP"/>
    <s v="Eli Lilly &amp; Co."/>
    <s v="Brazil"/>
    <x v="2"/>
    <m/>
    <m/>
    <m/>
    <s v="Freight - Shipments"/>
    <n v="2026"/>
    <n v="6"/>
    <s v="USD"/>
    <n v="-6159.9214604399995"/>
    <m/>
    <n v="-6159.9214604399995"/>
  </r>
  <r>
    <m/>
    <s v="MK-3475-158"/>
    <s v="Merck Sharp and Dohme LLC"/>
    <s v="Brazil"/>
    <x v="2"/>
    <m/>
    <m/>
    <m/>
    <s v="Freight - Shipments"/>
    <n v="2026"/>
    <n v="6"/>
    <s v="USD"/>
    <n v="0"/>
    <m/>
    <n v="0"/>
  </r>
  <r>
    <m/>
    <s v="CNTO1959UCO3004"/>
    <s v="Janssen"/>
    <s v="Brazil"/>
    <x v="2"/>
    <m/>
    <m/>
    <m/>
    <s v="Freight - Shipments"/>
    <n v="2026"/>
    <n v="6"/>
    <s v="USD"/>
    <n v="-2950.1418143999999"/>
    <m/>
    <n v="-2950.1418143999999"/>
  </r>
  <r>
    <m/>
    <s v="MK-1242-036"/>
    <s v="Merck Sharp and Dohme LLC"/>
    <s v="Brazil"/>
    <x v="2"/>
    <m/>
    <m/>
    <m/>
    <s v="Freight - Shipments"/>
    <n v="2026"/>
    <n v="6"/>
    <s v="USD"/>
    <n v="0"/>
    <m/>
    <n v="0"/>
  </r>
  <r>
    <m/>
    <s v="70033093AFL3002"/>
    <s v="Janssen"/>
    <s v="Brazil"/>
    <x v="2"/>
    <m/>
    <m/>
    <m/>
    <s v="Freight - Shipments"/>
    <n v="2026"/>
    <n v="6"/>
    <s v="USD"/>
    <n v="-31428.564348359985"/>
    <m/>
    <n v="-31428.564348359985"/>
  </r>
  <r>
    <m/>
    <s v="Debio 4326-301"/>
    <s v="DebioPharm"/>
    <s v="Brazil"/>
    <x v="2"/>
    <m/>
    <m/>
    <m/>
    <s v="Freight - Shipments"/>
    <n v="2026"/>
    <n v="6"/>
    <s v="USD"/>
    <n v="-196.63300535999997"/>
    <m/>
    <n v="-196.63300535999997"/>
  </r>
  <r>
    <m/>
    <s v="MK-1026-011"/>
    <s v="Merck Sharp and Dohme LLC"/>
    <s v="Brazil"/>
    <x v="2"/>
    <m/>
    <m/>
    <m/>
    <s v="Freight - Shipments"/>
    <n v="2026"/>
    <n v="6"/>
    <s v="USD"/>
    <n v="-99.019678919999976"/>
    <m/>
    <n v="-99.019678919999976"/>
  </r>
  <r>
    <m/>
    <s v="MK-3475-06B"/>
    <s v="Merck Sharp and Dohme LLC"/>
    <s v="Brazil"/>
    <x v="2"/>
    <m/>
    <m/>
    <m/>
    <s v="Freight - Shipments"/>
    <n v="2026"/>
    <n v="6"/>
    <s v="USD"/>
    <n v="0"/>
    <m/>
    <n v="0"/>
  </r>
  <r>
    <m/>
    <s v="D3463C00003"/>
    <s v="Astra Zeneca"/>
    <s v="Brazil"/>
    <x v="2"/>
    <m/>
    <m/>
    <m/>
    <s v="Freight - Returns"/>
    <n v="2026"/>
    <n v="6"/>
    <s v="USD"/>
    <n v="-118.83796043999999"/>
    <m/>
    <n v="-118.83796043999999"/>
  </r>
  <r>
    <m/>
    <s v="D3463C00003"/>
    <s v="Astra Zeneca"/>
    <s v="Brazil"/>
    <x v="2"/>
    <m/>
    <m/>
    <m/>
    <s v="Freight - Shipments"/>
    <n v="2026"/>
    <n v="6"/>
    <s v="USD"/>
    <n v="0"/>
    <m/>
    <n v="0"/>
  </r>
  <r>
    <m/>
    <s v="D3463C00003"/>
    <s v="Astra Zeneca"/>
    <s v="Brazil"/>
    <x v="2"/>
    <m/>
    <m/>
    <m/>
    <s v="PassThrough - Freight"/>
    <n v="2026"/>
    <n v="6"/>
    <s v="USD"/>
    <n v="0"/>
    <m/>
    <n v="0"/>
  </r>
  <r>
    <m/>
    <s v="J2T-MC-KGBJ"/>
    <s v="Eli Lilly &amp; Co."/>
    <s v="Brazil"/>
    <x v="2"/>
    <m/>
    <m/>
    <m/>
    <s v="Freight - Shipments"/>
    <n v="2026"/>
    <n v="6"/>
    <s v="USD"/>
    <n v="0"/>
    <m/>
    <n v="0"/>
  </r>
  <r>
    <m/>
    <s v="C1091009 (CAM)"/>
    <s v="Pfizer"/>
    <s v="Brazil"/>
    <x v="2"/>
    <m/>
    <m/>
    <m/>
    <s v="Freight - Shipments"/>
    <n v="2026"/>
    <n v="6"/>
    <s v="USD"/>
    <n v="-1579.8723880799996"/>
    <m/>
    <n v="-1579.8723880799996"/>
  </r>
  <r>
    <m/>
    <s v="J2N-OX-JZNM"/>
    <s v="Eli Lilly &amp; Co."/>
    <s v="Brazil"/>
    <x v="2"/>
    <m/>
    <m/>
    <m/>
    <s v="Freight - Returns"/>
    <n v="2026"/>
    <n v="6"/>
    <s v="USD"/>
    <n v="0"/>
    <m/>
    <n v="0"/>
  </r>
  <r>
    <m/>
    <s v="J2N-OX-JZNM"/>
    <s v="Eli Lilly &amp; Co."/>
    <s v="Brazil"/>
    <x v="2"/>
    <m/>
    <m/>
    <m/>
    <s v="Freight - Shipments"/>
    <n v="2026"/>
    <n v="6"/>
    <s v="USD"/>
    <n v="0"/>
    <m/>
    <n v="0"/>
  </r>
  <r>
    <m/>
    <s v="J1I-MC-GZBJ"/>
    <s v="Eli Lilly &amp; Co."/>
    <s v="Brazil"/>
    <x v="2"/>
    <m/>
    <m/>
    <m/>
    <s v="Freight - Returns"/>
    <n v="2026"/>
    <n v="6"/>
    <s v="USD"/>
    <n v="0"/>
    <m/>
    <n v="0"/>
  </r>
  <r>
    <m/>
    <s v="J1I-MC-GZBJ"/>
    <s v="Eli Lilly &amp; Co."/>
    <s v="Brazil"/>
    <x v="2"/>
    <m/>
    <m/>
    <m/>
    <s v="Freight - Shipments"/>
    <n v="2026"/>
    <n v="6"/>
    <s v="USD"/>
    <n v="0"/>
    <m/>
    <n v="0"/>
  </r>
  <r>
    <m/>
    <s v="MK-3475-051"/>
    <s v="Merck Sharp and Dohme LLC"/>
    <s v="Brazil"/>
    <x v="2"/>
    <m/>
    <m/>
    <m/>
    <s v="Freight - Shipments"/>
    <n v="2026"/>
    <n v="6"/>
    <s v="USD"/>
    <n v="0"/>
    <m/>
    <n v="0"/>
  </r>
  <r>
    <m/>
    <s v="J2A-MC-GZGS"/>
    <s v="Eli Lilly &amp; Co."/>
    <s v="Brazil"/>
    <x v="2"/>
    <m/>
    <m/>
    <m/>
    <s v="Freight - Returns"/>
    <n v="2026"/>
    <n v="6"/>
    <s v="USD"/>
    <n v="0"/>
    <m/>
    <n v="0"/>
  </r>
  <r>
    <m/>
    <s v="MK-0616-015"/>
    <s v="Merck Sharp and Dohme LLC"/>
    <s v="Brazil"/>
    <x v="2"/>
    <m/>
    <m/>
    <m/>
    <s v="Freight - Shipments"/>
    <n v="2026"/>
    <n v="6"/>
    <s v="USD"/>
    <n v="-3898.7183309999987"/>
    <m/>
    <n v="-3898.7183309999987"/>
  </r>
  <r>
    <m/>
    <s v="D346BC00001"/>
    <s v="Astra Zeneca"/>
    <s v="Brazil"/>
    <x v="2"/>
    <m/>
    <m/>
    <m/>
    <s v="Freight - Shipments"/>
    <n v="2026"/>
    <n v="6"/>
    <s v="USD"/>
    <n v="-8188.947083879998"/>
    <m/>
    <n v="-8188.947083879998"/>
  </r>
  <r>
    <m/>
    <s v="D346BC00001"/>
    <s v="Astra Zeneca"/>
    <s v="Brazil"/>
    <x v="2"/>
    <m/>
    <m/>
    <m/>
    <s v="PassThrough - Freight"/>
    <n v="2026"/>
    <n v="6"/>
    <s v="USD"/>
    <n v="0"/>
    <m/>
    <n v="0"/>
  </r>
  <r>
    <m/>
    <s v="SGNDV-001"/>
    <s v="Seattle Genetics Inc"/>
    <s v="Brazil"/>
    <x v="2"/>
    <m/>
    <m/>
    <m/>
    <s v="Freight - Returns"/>
    <n v="2026"/>
    <n v="6"/>
    <s v="USD"/>
    <n v="0"/>
    <m/>
    <n v="0"/>
  </r>
  <r>
    <m/>
    <s v="J2A-MC-GZGP"/>
    <s v="Eli Lilly &amp; Co."/>
    <s v="Brazil"/>
    <x v="2"/>
    <m/>
    <m/>
    <m/>
    <s v="Freight - Returns"/>
    <n v="2026"/>
    <n v="6"/>
    <s v="USD"/>
    <n v="-1297.6047458399999"/>
    <m/>
    <n v="-1297.6047458399999"/>
  </r>
  <r>
    <m/>
    <s v="J2A-MC-GZGP"/>
    <s v="Eli Lilly &amp; Co."/>
    <s v="Brazil"/>
    <x v="2"/>
    <m/>
    <m/>
    <m/>
    <s v="Freight - Shipments"/>
    <n v="2026"/>
    <n v="6"/>
    <s v="USD"/>
    <n v="0"/>
    <m/>
    <n v="0"/>
  </r>
  <r>
    <m/>
    <s v="64407564MMY3009"/>
    <s v="Janssen"/>
    <s v="Brazil"/>
    <x v="2"/>
    <m/>
    <m/>
    <m/>
    <s v="Freight - Shipments"/>
    <n v="2026"/>
    <n v="6"/>
    <s v="USD"/>
    <n v="-22956.038516039996"/>
    <m/>
    <n v="-22956.038516039996"/>
  </r>
  <r>
    <m/>
    <s v="MK-2870-004"/>
    <s v="Merck Sharp and Dohme LLC"/>
    <s v="Brazil"/>
    <x v="2"/>
    <m/>
    <m/>
    <m/>
    <s v="Freight - Shipments"/>
    <n v="2026"/>
    <n v="6"/>
    <s v="USD"/>
    <n v="0"/>
    <m/>
    <n v="0"/>
  </r>
  <r>
    <m/>
    <s v="CSL300_2301_ph3"/>
    <s v="CSL Behring GmbH"/>
    <s v="Brazil"/>
    <x v="2"/>
    <m/>
    <m/>
    <m/>
    <s v="Freight - Shipments"/>
    <n v="2026"/>
    <n v="6"/>
    <s v="USD"/>
    <n v="-210.26380631999996"/>
    <m/>
    <n v="-210.26380631999996"/>
  </r>
  <r>
    <m/>
    <s v="D5989C00001"/>
    <s v="Astra Zeneca"/>
    <s v="Brazil"/>
    <x v="2"/>
    <m/>
    <m/>
    <m/>
    <s v="Freight - Shipments"/>
    <n v="2026"/>
    <n v="6"/>
    <s v="USD"/>
    <n v="-1002.7293182399997"/>
    <m/>
    <n v="-1002.7293182399997"/>
  </r>
  <r>
    <m/>
    <s v="D5989C00001"/>
    <s v="Astra Zeneca"/>
    <s v="Brazil"/>
    <x v="2"/>
    <m/>
    <m/>
    <m/>
    <s v="PassThrough - Freight"/>
    <n v="2026"/>
    <n v="6"/>
    <s v="USD"/>
    <n v="0"/>
    <m/>
    <n v="0"/>
  </r>
  <r>
    <m/>
    <s v="XL092-305"/>
    <s v="Exelixis, Inc."/>
    <s v="Brazil"/>
    <x v="2"/>
    <m/>
    <m/>
    <m/>
    <s v="Freight - Shipments"/>
    <n v="2026"/>
    <n v="6"/>
    <s v="USD"/>
    <n v="-1654.9158737999996"/>
    <m/>
    <n v="-1654.9158737999996"/>
  </r>
  <r>
    <m/>
    <s v="V940-002"/>
    <s v="Merck Sharp and Dohme LLC"/>
    <s v="Brazil"/>
    <x v="2"/>
    <m/>
    <m/>
    <m/>
    <s v="Freight - Shipments"/>
    <n v="2026"/>
    <n v="6"/>
    <s v="USD"/>
    <n v="-1459.32469812"/>
    <m/>
    <n v="-1459.32469812"/>
  </r>
  <r>
    <m/>
    <s v="MK-7240-001"/>
    <s v="Merck Sharp and Dohme LLC"/>
    <s v="Brazil"/>
    <x v="2"/>
    <m/>
    <m/>
    <m/>
    <s v="Freight - Shipments"/>
    <n v="2026"/>
    <n v="6"/>
    <s v="USD"/>
    <n v="-40.524352439999994"/>
    <m/>
    <n v="-40.524352439999994"/>
  </r>
  <r>
    <m/>
    <s v="D4325C00010"/>
    <s v="Astra Zeneca"/>
    <s v="Brazil"/>
    <x v="2"/>
    <m/>
    <m/>
    <m/>
    <s v="Freight - Shipments"/>
    <n v="2026"/>
    <n v="6"/>
    <s v="USD"/>
    <n v="0"/>
    <m/>
    <n v="0"/>
  </r>
  <r>
    <m/>
    <s v="MK-2870-007"/>
    <s v="Merck Sharp and Dohme LLC"/>
    <s v="Brazil"/>
    <x v="2"/>
    <m/>
    <m/>
    <m/>
    <s v="Freight - Shipments"/>
    <n v="2026"/>
    <n v="6"/>
    <s v="USD"/>
    <n v="-631.95554015999983"/>
    <m/>
    <n v="-631.95554015999983"/>
  </r>
  <r>
    <m/>
    <s v="MK-5684-004"/>
    <s v="Merck Sharp and Dohme LLC"/>
    <s v="Brazil"/>
    <x v="2"/>
    <m/>
    <m/>
    <m/>
    <s v="Freight - Shipments"/>
    <n v="2026"/>
    <n v="6"/>
    <s v="USD"/>
    <n v="-105.29064695999999"/>
    <m/>
    <n v="-105.29064695999999"/>
  </r>
  <r>
    <m/>
    <s v="TAS6417-301"/>
    <s v="Taiho Pharma USA"/>
    <s v="Brazil"/>
    <x v="2"/>
    <m/>
    <m/>
    <m/>
    <s v="Freight - Shipments"/>
    <n v="2026"/>
    <n v="6"/>
    <s v="USD"/>
    <n v="-28.562125199999997"/>
    <m/>
    <n v="-28.562125199999997"/>
  </r>
  <r>
    <m/>
    <s v="J3M-MC-JZQB"/>
    <s v="Eli Lilly &amp; Co."/>
    <s v="Brazil"/>
    <x v="2"/>
    <m/>
    <m/>
    <m/>
    <s v="Freight - Returns"/>
    <n v="2026"/>
    <n v="6"/>
    <s v="USD"/>
    <n v="-5075.1380599199983"/>
    <m/>
    <n v="-5075.1380599199983"/>
  </r>
  <r>
    <m/>
    <s v="J3M-MC-JZQB"/>
    <s v="Eli Lilly &amp; Co."/>
    <s v="Brazil"/>
    <x v="2"/>
    <m/>
    <m/>
    <m/>
    <s v="Freight - Shipments"/>
    <n v="2026"/>
    <n v="6"/>
    <s v="USD"/>
    <n v="0"/>
    <m/>
    <n v="0"/>
  </r>
  <r>
    <m/>
    <s v="MK-9999-01A"/>
    <s v="Merck Sharp and Dohme LLC"/>
    <s v="Brazil"/>
    <x v="2"/>
    <m/>
    <m/>
    <m/>
    <s v="Freight - Shipments"/>
    <n v="2026"/>
    <n v="6"/>
    <s v="USD"/>
    <n v="-26.545490999999995"/>
    <m/>
    <n v="-26.545490999999995"/>
  </r>
  <r>
    <m/>
    <s v="61186372NSC2007"/>
    <s v="Janssen"/>
    <s v="Brazil"/>
    <x v="2"/>
    <m/>
    <m/>
    <m/>
    <s v="Freight - Shipments"/>
    <n v="2026"/>
    <n v="6"/>
    <s v="USD"/>
    <n v="-3763.3992364799988"/>
    <m/>
    <n v="-3763.3992364799988"/>
  </r>
  <r>
    <m/>
    <s v="D6972C00002"/>
    <s v="Astra Zeneca"/>
    <s v="Brazil"/>
    <x v="2"/>
    <m/>
    <m/>
    <m/>
    <s v="Freight - Shipments"/>
    <n v="2026"/>
    <n v="6"/>
    <s v="USD"/>
    <n v="-1175.1062709599998"/>
    <m/>
    <n v="-1175.1062709599998"/>
  </r>
  <r>
    <m/>
    <s v="D6972C00002"/>
    <s v="Astra Zeneca"/>
    <s v="Brazil"/>
    <x v="2"/>
    <m/>
    <m/>
    <m/>
    <s v="PassThrough - Freight"/>
    <n v="2026"/>
    <n v="6"/>
    <s v="USD"/>
    <n v="0"/>
    <m/>
    <n v="0"/>
  </r>
  <r>
    <m/>
    <s v="DS6000-109"/>
    <s v="Daiichi Sankyo Pharma Development"/>
    <s v="Brazil"/>
    <x v="2"/>
    <m/>
    <m/>
    <m/>
    <s v="Freight - Shipments"/>
    <n v="2026"/>
    <n v="6"/>
    <s v="USD"/>
    <n v="-1988.9539847999995"/>
    <m/>
    <n v="-1988.9539847999995"/>
  </r>
  <r>
    <m/>
    <s v="MK-5684-003"/>
    <s v="Merck Sharp and Dohme LLC"/>
    <s v="Brazil"/>
    <x v="2"/>
    <m/>
    <m/>
    <m/>
    <s v="Freight - Shipments"/>
    <n v="2026"/>
    <n v="6"/>
    <s v="USD"/>
    <n v="-127.77817607999995"/>
    <m/>
    <n v="-127.77817607999995"/>
  </r>
  <r>
    <m/>
    <s v="J1I-MC-GZBK"/>
    <s v="Eli Lilly &amp; Co."/>
    <s v="Brazil"/>
    <x v="2"/>
    <m/>
    <m/>
    <m/>
    <s v="Freight - Returns"/>
    <n v="2026"/>
    <n v="6"/>
    <s v="USD"/>
    <n v="0"/>
    <m/>
    <n v="0"/>
  </r>
  <r>
    <m/>
    <s v="D6972C00003"/>
    <s v="Astra Zeneca"/>
    <s v="Brazil"/>
    <x v="2"/>
    <m/>
    <m/>
    <m/>
    <s v="Freight - Shipments"/>
    <n v="2026"/>
    <n v="6"/>
    <s v="USD"/>
    <n v="-1004.9905354799997"/>
    <m/>
    <n v="-1004.9905354799997"/>
  </r>
  <r>
    <m/>
    <s v="D6972C00003"/>
    <s v="Astra Zeneca"/>
    <s v="Brazil"/>
    <x v="2"/>
    <m/>
    <m/>
    <m/>
    <s v="PassThrough - Freight"/>
    <n v="2026"/>
    <n v="6"/>
    <s v="USD"/>
    <n v="0"/>
    <m/>
    <n v="0"/>
  </r>
  <r>
    <m/>
    <s v="BIO89-100-132"/>
    <s v="89bio Inc"/>
    <s v="Brazil"/>
    <x v="2"/>
    <m/>
    <m/>
    <m/>
    <s v="Freight - Shipments"/>
    <n v="2026"/>
    <n v="6"/>
    <s v="USD"/>
    <n v="0"/>
    <m/>
    <n v="0"/>
  </r>
  <r>
    <m/>
    <s v="MK-2870-019"/>
    <s v="Merck Sharp and Dohme LLC"/>
    <s v="Brazil"/>
    <x v="2"/>
    <m/>
    <m/>
    <m/>
    <s v="Freight - Shipments"/>
    <n v="2026"/>
    <n v="6"/>
    <s v="USD"/>
    <n v="-1469.7865024799999"/>
    <m/>
    <n v="-1469.7865024799999"/>
  </r>
  <r>
    <m/>
    <s v="MK-2870-015"/>
    <s v="Merck Sharp and Dohme LLC"/>
    <s v="Brazil"/>
    <x v="2"/>
    <m/>
    <m/>
    <m/>
    <s v="Freight - Shipments"/>
    <n v="2026"/>
    <n v="6"/>
    <s v="USD"/>
    <n v="-268.62743423999996"/>
    <m/>
    <n v="-268.62743423999996"/>
  </r>
  <r>
    <m/>
    <s v="64407564MMY2006"/>
    <s v="Janssen"/>
    <s v="Brazil"/>
    <x v="2"/>
    <m/>
    <m/>
    <m/>
    <s v="Freight - Shipments"/>
    <n v="2026"/>
    <n v="6"/>
    <s v="USD"/>
    <n v="-6422.175625079999"/>
    <m/>
    <n v="-6422.175625079999"/>
  </r>
  <r>
    <m/>
    <s v="17000139BLC3004"/>
    <s v="Janssen"/>
    <s v="Brazil"/>
    <x v="2"/>
    <m/>
    <m/>
    <m/>
    <s v="Freight - Shipments"/>
    <n v="2026"/>
    <n v="6"/>
    <s v="USD"/>
    <n v="0"/>
    <m/>
    <n v="0"/>
  </r>
  <r>
    <m/>
    <s v="MK-3475-06D"/>
    <s v="Merck Sharp and Dohme LLC"/>
    <s v="Brazil"/>
    <x v="2"/>
    <m/>
    <m/>
    <m/>
    <s v="Freight - Shipments"/>
    <n v="2026"/>
    <n v="6"/>
    <s v="USD"/>
    <n v="-139.87915716000001"/>
    <m/>
    <n v="-139.87915716000001"/>
  </r>
  <r>
    <m/>
    <s v="MK-2870-012"/>
    <s v="Merck Sharp and Dohme LLC"/>
    <s v="Brazil"/>
    <x v="2"/>
    <m/>
    <m/>
    <m/>
    <s v="Freight - Shipments"/>
    <n v="2026"/>
    <n v="6"/>
    <s v="USD"/>
    <n v="-603.18646007999985"/>
    <m/>
    <n v="-603.18646007999985"/>
  </r>
  <r>
    <m/>
    <s v="R3918-MG-2018"/>
    <s v="Regeneron Pharmaceuticals Inc"/>
    <s v="Brazil"/>
    <x v="2"/>
    <m/>
    <m/>
    <m/>
    <s v="Freight - Shipments"/>
    <n v="2026"/>
    <n v="6"/>
    <s v="USD"/>
    <n v="-197.89707635999997"/>
    <m/>
    <n v="-197.89707635999997"/>
  </r>
  <r>
    <m/>
    <s v="GB002-3102"/>
    <s v="Gossamer"/>
    <s v="Brazil"/>
    <x v="2"/>
    <m/>
    <m/>
    <m/>
    <s v="Freight - Returns"/>
    <n v="2026"/>
    <n v="6"/>
    <s v="USD"/>
    <n v="0"/>
    <m/>
    <n v="0"/>
  </r>
  <r>
    <m/>
    <s v="GB002-3102"/>
    <s v="Gossamer"/>
    <s v="Brazil"/>
    <x v="2"/>
    <m/>
    <m/>
    <m/>
    <s v="Freight - Shipments"/>
    <n v="2026"/>
    <n v="6"/>
    <s v="USD"/>
    <n v="0"/>
    <m/>
    <n v="0"/>
  </r>
  <r>
    <m/>
    <s v="42756493BLC3004"/>
    <s v="Janssen"/>
    <s v="Brazil"/>
    <x v="2"/>
    <m/>
    <m/>
    <m/>
    <s v="Freight - Shipments"/>
    <n v="2026"/>
    <n v="6"/>
    <s v="USD"/>
    <n v="0"/>
    <m/>
    <n v="0"/>
  </r>
  <r>
    <m/>
    <s v="J1I-MC-GZQA"/>
    <s v="Eli Lilly &amp; Co."/>
    <s v="Brazil"/>
    <x v="2"/>
    <m/>
    <m/>
    <m/>
    <s v="Freight - Shipments"/>
    <n v="2026"/>
    <n v="6"/>
    <s v="USD"/>
    <n v="-351.77390903999992"/>
    <m/>
    <n v="-351.77390903999992"/>
  </r>
  <r>
    <m/>
    <s v="KAR-033"/>
    <s v="PPD Development LP"/>
    <s v="Brazil"/>
    <x v="2"/>
    <m/>
    <m/>
    <m/>
    <s v="Freight - Shipments"/>
    <n v="2026"/>
    <n v="6"/>
    <s v="USD"/>
    <n v="0"/>
    <m/>
    <n v="0"/>
  </r>
  <r>
    <m/>
    <s v="J1I-MC-GZBO"/>
    <s v="Eli Lilly &amp; Co."/>
    <s v="Brazil"/>
    <x v="2"/>
    <m/>
    <m/>
    <m/>
    <s v="Freight - Returns"/>
    <n v="2026"/>
    <n v="6"/>
    <s v="USD"/>
    <n v="-7961.1309167999971"/>
    <m/>
    <n v="-7961.1309167999971"/>
  </r>
  <r>
    <m/>
    <s v="J1I-MC-GZBO"/>
    <s v="Eli Lilly &amp; Co."/>
    <s v="Brazil"/>
    <x v="2"/>
    <m/>
    <m/>
    <m/>
    <s v="Freight - Shipments"/>
    <n v="2026"/>
    <n v="6"/>
    <s v="USD"/>
    <n v="0"/>
    <m/>
    <n v="0"/>
  </r>
  <r>
    <m/>
    <s v="J3L-MC-EZEF"/>
    <s v="Eli Lilly &amp; Co."/>
    <s v="Brazil"/>
    <x v="2"/>
    <m/>
    <m/>
    <m/>
    <s v="Freight - Shipments"/>
    <n v="2026"/>
    <n v="6"/>
    <s v="USD"/>
    <n v="-5370.595548119999"/>
    <m/>
    <n v="-5370.595548119999"/>
  </r>
  <r>
    <m/>
    <s v="MK-2870-023"/>
    <s v="Merck Sharp and Dohme LLC"/>
    <s v="Brazil"/>
    <x v="2"/>
    <m/>
    <m/>
    <m/>
    <s v="Freight - Shipments"/>
    <n v="2026"/>
    <n v="6"/>
    <s v="USD"/>
    <n v="-5080.7869874399994"/>
    <m/>
    <n v="-5080.7869874399994"/>
  </r>
  <r>
    <m/>
    <s v="MK-3475-06C"/>
    <s v="Merck Sharp and Dohme LLC"/>
    <s v="Brazil"/>
    <x v="2"/>
    <m/>
    <m/>
    <m/>
    <s v="Freight - Shipments"/>
    <n v="2026"/>
    <n v="6"/>
    <s v="USD"/>
    <n v="-4823.6584837199989"/>
    <m/>
    <n v="-4823.6584837199989"/>
  </r>
  <r>
    <m/>
    <s v="MK-1084-004"/>
    <s v="Merck Sharp and Dohme LLC"/>
    <s v="Brazil"/>
    <x v="2"/>
    <m/>
    <m/>
    <m/>
    <s v="Freight - Shipments"/>
    <n v="2026"/>
    <n v="6"/>
    <s v="USD"/>
    <n v="-2469.8548042799994"/>
    <m/>
    <n v="-2469.8548042799994"/>
  </r>
  <r>
    <m/>
    <s v="MK-2870-010"/>
    <s v="Merck Sharp and Dohme LLC"/>
    <s v="Brazil"/>
    <x v="2"/>
    <m/>
    <m/>
    <m/>
    <s v="Freight - Shipments"/>
    <n v="2026"/>
    <n v="6"/>
    <s v="USD"/>
    <n v="-780.86663159999978"/>
    <m/>
    <n v="-780.86663159999978"/>
  </r>
  <r>
    <m/>
    <s v="MK-7240-008"/>
    <s v="Merck Sharp and Dohme LLC"/>
    <s v="Brazil"/>
    <x v="2"/>
    <m/>
    <m/>
    <m/>
    <s v="Freight - Shipments"/>
    <n v="2026"/>
    <n v="6"/>
    <s v="USD"/>
    <n v="-68.059934399999989"/>
    <m/>
    <n v="-68.059934399999989"/>
  </r>
  <r>
    <m/>
    <s v="MK-2870-020"/>
    <s v="Merck Sharp and Dohme LLC"/>
    <s v="Brazil"/>
    <x v="2"/>
    <m/>
    <m/>
    <m/>
    <s v="Freight - Shipments"/>
    <n v="2026"/>
    <n v="6"/>
    <s v="USD"/>
    <n v="-431.86309583999997"/>
    <m/>
    <n v="-431.86309583999997"/>
  </r>
  <r>
    <m/>
    <s v="70033093ACS3003 Returns and Destruction"/>
    <s v="Janssen"/>
    <s v="Brazil"/>
    <x v="2"/>
    <m/>
    <m/>
    <m/>
    <s v="Freight - Returns"/>
    <n v="2026"/>
    <n v="6"/>
    <s v="USD"/>
    <n v="0"/>
    <m/>
    <n v="0"/>
  </r>
  <r>
    <m/>
    <s v="70033093STR3001 Returns and Destruction"/>
    <s v="Janssen"/>
    <s v="Brazil"/>
    <x v="2"/>
    <m/>
    <m/>
    <m/>
    <s v="Freight - Returns"/>
    <n v="2026"/>
    <n v="6"/>
    <s v="USD"/>
    <n v="0"/>
    <m/>
    <n v="0"/>
  </r>
  <r>
    <m/>
    <s v="CNTO1959ISD3001"/>
    <s v="Janssen"/>
    <s v="Brazil"/>
    <x v="2"/>
    <m/>
    <m/>
    <m/>
    <s v="Freight - Shipments"/>
    <n v="2026"/>
    <n v="6"/>
    <s v="USD"/>
    <n v="-168.53417687999996"/>
    <m/>
    <n v="-168.53417687999996"/>
  </r>
  <r>
    <m/>
    <s v="V940-009"/>
    <s v="Merck Sharp and Dohme LLC"/>
    <s v="Brazil"/>
    <x v="2"/>
    <m/>
    <m/>
    <m/>
    <s v="Freight - Shipments"/>
    <n v="2026"/>
    <n v="6"/>
    <s v="USD"/>
    <n v="-8836.6699989599983"/>
    <m/>
    <n v="-8836.6699989599983"/>
  </r>
  <r>
    <m/>
    <s v="V940-009"/>
    <s v="Merck Sharp and Dohme LLC"/>
    <s v="Brazil"/>
    <x v="2"/>
    <m/>
    <m/>
    <m/>
    <s v="PassThrough - Freight"/>
    <n v="2026"/>
    <n v="6"/>
    <s v="USD"/>
    <n v="0"/>
    <m/>
    <n v="0"/>
  </r>
  <r>
    <m/>
    <s v="42847922MDD3003"/>
    <s v="Janssen"/>
    <s v="Brazil"/>
    <x v="2"/>
    <m/>
    <m/>
    <m/>
    <s v="Freight - Shipments"/>
    <n v="2026"/>
    <n v="6"/>
    <s v="USD"/>
    <n v="-734.49580379999975"/>
    <m/>
    <n v="-734.49580379999975"/>
  </r>
  <r>
    <m/>
    <s v="75276617ALE1001"/>
    <s v="Janssen"/>
    <s v="Brazil"/>
    <x v="2"/>
    <m/>
    <m/>
    <m/>
    <s v="Freight - Shipments"/>
    <n v="2026"/>
    <n v="6"/>
    <s v="USD"/>
    <n v="0"/>
    <m/>
    <n v="0"/>
  </r>
  <r>
    <m/>
    <s v="TMC207LEP3001"/>
    <s v="Janssen"/>
    <s v="Brazil"/>
    <x v="2"/>
    <m/>
    <m/>
    <m/>
    <s v="Freight - Shipments"/>
    <n v="2026"/>
    <n v="6"/>
    <s v="USD"/>
    <n v="-678.33695088000002"/>
    <m/>
    <n v="-678.33695088000002"/>
  </r>
  <r>
    <m/>
    <s v="70033093AFL3002 Returns and Destruction"/>
    <s v="Janssen"/>
    <s v="Brazil"/>
    <x v="2"/>
    <m/>
    <m/>
    <m/>
    <s v="Freight - Returns"/>
    <n v="2026"/>
    <n v="6"/>
    <s v="USD"/>
    <n v="0"/>
    <m/>
    <n v="0"/>
  </r>
  <r>
    <m/>
    <s v="TAK-279-PsA-3002"/>
    <s v="Takeda"/>
    <s v="Brazil"/>
    <x v="2"/>
    <m/>
    <m/>
    <m/>
    <s v="Freight - Shipments"/>
    <n v="2026"/>
    <n v="6"/>
    <s v="USD"/>
    <n v="0"/>
    <m/>
    <n v="0"/>
  </r>
  <r>
    <m/>
    <s v="MK-1084-007"/>
    <s v="Merck Sharp and Dohme LLC"/>
    <s v="Brazil"/>
    <x v="2"/>
    <m/>
    <m/>
    <m/>
    <s v="Freight - Shipments"/>
    <n v="2026"/>
    <n v="6"/>
    <s v="USD"/>
    <n v="-66.825260399999976"/>
    <m/>
    <n v="-66.825260399999976"/>
  </r>
  <r>
    <m/>
    <s v="90301900NSC2001"/>
    <s v="Janssen"/>
    <s v="Brazil"/>
    <x v="2"/>
    <m/>
    <m/>
    <m/>
    <s v="Freight - Shipments"/>
    <n v="2026"/>
    <n v="6"/>
    <s v="USD"/>
    <n v="0"/>
    <m/>
    <n v="0"/>
  </r>
  <r>
    <m/>
    <s v="D5241C00006"/>
    <s v="Astra Zeneca"/>
    <s v="Brazil"/>
    <x v="2"/>
    <m/>
    <m/>
    <m/>
    <s v="Freight - Shipments"/>
    <n v="2026"/>
    <n v="6"/>
    <s v="USD"/>
    <n v="-1752.4539439199998"/>
    <m/>
    <n v="-1752.4539439199998"/>
  </r>
  <r>
    <m/>
    <s v="D5241C00006"/>
    <s v="Astra Zeneca"/>
    <s v="Brazil"/>
    <x v="2"/>
    <m/>
    <m/>
    <m/>
    <s v="PassThrough - Freight"/>
    <n v="2026"/>
    <n v="6"/>
    <s v="USD"/>
    <n v="0"/>
    <m/>
    <n v="0"/>
  </r>
  <r>
    <m/>
    <s v="DS8201-724 (DG-05)"/>
    <s v="Daiichi Sankyo Pharma Development"/>
    <s v="Brazil"/>
    <x v="2"/>
    <m/>
    <m/>
    <m/>
    <s v="Freight - Shipments"/>
    <n v="2026"/>
    <n v="6"/>
    <s v="USD"/>
    <n v="-3015.5524911599996"/>
    <m/>
    <n v="-3015.5524911599996"/>
  </r>
  <r>
    <m/>
    <s v="R2810-ONC-2268"/>
    <s v="Regeneron Pharmaceuticals Inc"/>
    <s v="Brazil"/>
    <x v="2"/>
    <m/>
    <m/>
    <m/>
    <s v="Freight - Shipments"/>
    <n v="2026"/>
    <n v="6"/>
    <s v="USD"/>
    <n v="-137.13700499999999"/>
    <m/>
    <n v="-137.13700499999999"/>
  </r>
  <r>
    <m/>
    <s v="LP352-302 (CAM)"/>
    <s v="Longboard Pharmaceuticals"/>
    <s v="Brazil"/>
    <x v="2"/>
    <m/>
    <m/>
    <m/>
    <s v="Freight - Shipments"/>
    <n v="2026"/>
    <n v="6"/>
    <s v="USD"/>
    <n v="-26.393802479999994"/>
    <m/>
    <n v="-26.393802479999994"/>
  </r>
  <r>
    <m/>
    <s v="61186372COR3001"/>
    <s v="Janssen"/>
    <s v="Brazil"/>
    <x v="2"/>
    <m/>
    <m/>
    <m/>
    <s v="Freight - Shipments"/>
    <n v="2026"/>
    <n v="6"/>
    <s v="USD"/>
    <n v="-213.17998871999995"/>
    <m/>
    <n v="-213.17998871999995"/>
  </r>
  <r>
    <m/>
    <s v="D9181C00002"/>
    <s v="Astra Zeneca"/>
    <s v="Brazil"/>
    <x v="2"/>
    <m/>
    <m/>
    <m/>
    <s v="Freight - Shipments"/>
    <n v="2026"/>
    <n v="6"/>
    <s v="USD"/>
    <n v="-1390.0606625999999"/>
    <m/>
    <n v="-1390.0606625999999"/>
  </r>
  <r>
    <m/>
    <s v="D9181C00002"/>
    <s v="Astra Zeneca"/>
    <s v="Brazil"/>
    <x v="2"/>
    <m/>
    <m/>
    <m/>
    <s v="PassThrough - Freight"/>
    <n v="2026"/>
    <n v="6"/>
    <s v="USD"/>
    <n v="0"/>
    <m/>
    <n v="0"/>
  </r>
  <r>
    <m/>
    <s v="80202135SJS3001"/>
    <s v="Janssen"/>
    <s v="Brazil"/>
    <x v="2"/>
    <m/>
    <m/>
    <m/>
    <s v="Freight - Shipments"/>
    <n v="2026"/>
    <n v="6"/>
    <s v="USD"/>
    <n v="-3423.6463486799994"/>
    <m/>
    <n v="-3423.6463486799994"/>
  </r>
  <r>
    <m/>
    <s v="61186372COR3002"/>
    <s v="Janssen"/>
    <s v="Brazil"/>
    <x v="2"/>
    <m/>
    <m/>
    <m/>
    <s v="Freight - Shipments"/>
    <n v="2026"/>
    <n v="6"/>
    <s v="USD"/>
    <n v="-632.34710819999987"/>
    <m/>
    <n v="-632.34710819999987"/>
  </r>
  <r>
    <m/>
    <s v="MK-2400-01A"/>
    <s v="Merck Sharp and Dohme LLC"/>
    <s v="Brazil"/>
    <x v="2"/>
    <m/>
    <m/>
    <m/>
    <s v="Freight - Shipments"/>
    <n v="2026"/>
    <n v="6"/>
    <s v="USD"/>
    <n v="-2112.3284902799996"/>
    <m/>
    <n v="-2112.3284902799996"/>
  </r>
  <r>
    <m/>
    <s v="77242113PSA3002"/>
    <s v="Janssen"/>
    <s v="Brazil"/>
    <x v="2"/>
    <m/>
    <m/>
    <m/>
    <s v="Freight - Shipments"/>
    <n v="2026"/>
    <n v="6"/>
    <s v="USD"/>
    <n v="-40.457327279999994"/>
    <m/>
    <n v="-40.457327279999994"/>
  </r>
  <r>
    <m/>
    <s v="D6973C00001"/>
    <s v="Astra Zeneca"/>
    <s v="Brazil"/>
    <x v="2"/>
    <m/>
    <m/>
    <m/>
    <s v="Freight - Shipments"/>
    <n v="2026"/>
    <n v="6"/>
    <s v="USD"/>
    <n v="-11378.503945679997"/>
    <m/>
    <n v="-11378.503945679997"/>
  </r>
  <r>
    <m/>
    <s v="D6973C00001"/>
    <s v="Astra Zeneca"/>
    <s v="Brazil"/>
    <x v="2"/>
    <m/>
    <m/>
    <m/>
    <s v="PassThrough - Freight"/>
    <n v="2026"/>
    <n v="6"/>
    <s v="USD"/>
    <n v="0"/>
    <m/>
    <n v="0"/>
  </r>
  <r>
    <m/>
    <s v="LP352-301 (CAM)"/>
    <s v="Longboard Pharmaceuticals"/>
    <s v="Brazil"/>
    <x v="2"/>
    <m/>
    <m/>
    <m/>
    <s v="Freight - Shipments"/>
    <n v="2026"/>
    <n v="6"/>
    <s v="USD"/>
    <n v="-64.895641319999996"/>
    <m/>
    <n v="-64.895641319999996"/>
  </r>
  <r>
    <m/>
    <s v="MK-2870-011"/>
    <s v="Merck Sharp and Dohme LLC"/>
    <s v="Brazil"/>
    <x v="2"/>
    <m/>
    <m/>
    <m/>
    <s v="Freight - Shipments"/>
    <n v="2026"/>
    <n v="6"/>
    <s v="USD"/>
    <n v="-538.67062799999985"/>
    <m/>
    <n v="-538.67062799999985"/>
  </r>
  <r>
    <m/>
    <s v="V940-011"/>
    <s v="Merck Sharp and Dohme LLC"/>
    <s v="Brazil"/>
    <x v="2"/>
    <m/>
    <m/>
    <m/>
    <s v="Freight - Shipments"/>
    <n v="2026"/>
    <n v="6"/>
    <s v="USD"/>
    <n v="0"/>
    <m/>
    <n v="0"/>
  </r>
  <r>
    <m/>
    <s v="TAK-611-PTA"/>
    <s v="PPD Development LP"/>
    <s v="Brazil"/>
    <x v="2"/>
    <m/>
    <m/>
    <m/>
    <s v="Freight - Shipments"/>
    <n v="2026"/>
    <n v="6"/>
    <s v="USD"/>
    <n v="0"/>
    <m/>
    <n v="0"/>
  </r>
  <r>
    <m/>
    <s v="LP352-303 (CAM)"/>
    <s v="Longboard Pharmaceuticals"/>
    <s v="Brazil"/>
    <x v="2"/>
    <m/>
    <m/>
    <m/>
    <s v="Freight - Shipments"/>
    <n v="2026"/>
    <n v="6"/>
    <s v="USD"/>
    <n v="-74.907083639999982"/>
    <m/>
    <n v="-74.907083639999982"/>
  </r>
  <r>
    <m/>
    <s v="I6T-MC-AMAY"/>
    <s v="Eli Lilly &amp; Co."/>
    <s v="Brazil"/>
    <x v="2"/>
    <m/>
    <m/>
    <m/>
    <s v="Freight - Shipments"/>
    <n v="2026"/>
    <n v="6"/>
    <s v="USD"/>
    <n v="0"/>
    <m/>
    <n v="0"/>
  </r>
  <r>
    <m/>
    <s v="MK-2870-022"/>
    <s v="Merck Sharp and Dohme LLC"/>
    <s v="Brazil"/>
    <x v="2"/>
    <m/>
    <m/>
    <m/>
    <s v="Freight - Shipments"/>
    <n v="2026"/>
    <n v="6"/>
    <s v="USD"/>
    <n v="-424.92893147999996"/>
    <m/>
    <n v="-424.92893147999996"/>
  </r>
  <r>
    <m/>
    <s v="MK-5684-015"/>
    <s v="Merck Sharp and Dohme LLC"/>
    <s v="Brazil"/>
    <x v="2"/>
    <m/>
    <m/>
    <m/>
    <s v="Freight - Shipments"/>
    <n v="2026"/>
    <n v="6"/>
    <s v="USD"/>
    <n v="-56.539838039999985"/>
    <m/>
    <n v="-56.539838039999985"/>
  </r>
  <r>
    <m/>
    <s v="MK-1084-012"/>
    <s v="Merck Sharp and Dohme LLC"/>
    <s v="Brazil"/>
    <x v="2"/>
    <m/>
    <m/>
    <m/>
    <s v="Freight - Shipments"/>
    <n v="2026"/>
    <n v="6"/>
    <s v="USD"/>
    <n v="0"/>
    <m/>
    <n v="0"/>
  </r>
  <r>
    <m/>
    <s v="J5P-MC-GZ01"/>
    <s v="Eli Lilly &amp; Co."/>
    <s v="Brazil"/>
    <x v="2"/>
    <m/>
    <m/>
    <m/>
    <s v="Freight - Shipments"/>
    <n v="2026"/>
    <n v="6"/>
    <s v="USD"/>
    <n v="-212.03232983999996"/>
    <m/>
    <n v="-212.03232983999996"/>
  </r>
  <r>
    <m/>
    <s v="MK-2400-001"/>
    <s v="Merck Sharp and Dohme LLC"/>
    <s v="Brazil"/>
    <x v="2"/>
    <m/>
    <m/>
    <m/>
    <s v="Freight - Shipments"/>
    <n v="2026"/>
    <n v="6"/>
    <s v="USD"/>
    <n v="-646.60935671999994"/>
    <m/>
    <n v="-646.60935671999994"/>
  </r>
  <r>
    <m/>
    <s v="MK-2870-033"/>
    <s v="Merck Sharp and Dohme LLC"/>
    <s v="Brazil"/>
    <x v="2"/>
    <m/>
    <m/>
    <m/>
    <s v="Freight - Shipments"/>
    <n v="2026"/>
    <n v="6"/>
    <s v="USD"/>
    <n v="-14357.432478359999"/>
    <m/>
    <n v="-14357.432478359999"/>
  </r>
  <r>
    <m/>
    <s v="ALN-AGT01-008"/>
    <s v="Alnylam Pharmaceuticals"/>
    <s v="Brazil"/>
    <x v="2"/>
    <m/>
    <m/>
    <m/>
    <s v="Freight - Shipments"/>
    <n v="2026"/>
    <n v="6"/>
    <s v="USD"/>
    <n v="0"/>
    <m/>
    <n v="0"/>
  </r>
  <r>
    <m/>
    <s v="MK-2870-031"/>
    <s v="Merck Sharp and Dohme LLC"/>
    <s v="Brazil"/>
    <x v="2"/>
    <m/>
    <m/>
    <m/>
    <s v="Freight - Shipments"/>
    <n v="2026"/>
    <n v="6"/>
    <s v="USD"/>
    <n v="-261.83437547999995"/>
    <m/>
    <n v="-261.83437547999995"/>
  </r>
  <r>
    <m/>
    <s v="DS8201-793"/>
    <s v="Daiichi Sankyo Pharma Development"/>
    <s v="Brazil"/>
    <x v="2"/>
    <m/>
    <m/>
    <m/>
    <s v="Freight - Shipments"/>
    <n v="2026"/>
    <n v="6"/>
    <s v="USD"/>
    <n v="-7072.3267323599985"/>
    <m/>
    <n v="-7072.3267323599985"/>
  </r>
  <r>
    <m/>
    <s v="J3M-MC-JZQH"/>
    <s v="Eli Lilly &amp; Co."/>
    <s v="Brazil"/>
    <x v="2"/>
    <m/>
    <m/>
    <m/>
    <s v="Freight - Shipments"/>
    <n v="2026"/>
    <n v="6"/>
    <s v="USD"/>
    <n v="-706.71446291999996"/>
    <m/>
    <n v="-706.71446291999996"/>
  </r>
  <r>
    <m/>
    <s v="75276617AML3001"/>
    <s v="Janssen"/>
    <s v="Brazil"/>
    <x v="2"/>
    <m/>
    <m/>
    <m/>
    <s v="Freight - Shipments"/>
    <n v="2026"/>
    <n v="6"/>
    <s v="USD"/>
    <n v="-277.04438327999998"/>
    <m/>
    <n v="-277.04438327999998"/>
  </r>
  <r>
    <m/>
    <s v="MK-2870-032"/>
    <s v="Merck Sharp and Dohme LLC"/>
    <s v="Brazil"/>
    <x v="2"/>
    <m/>
    <m/>
    <m/>
    <s v="Freight - Shipments"/>
    <n v="2026"/>
    <n v="6"/>
    <s v="USD"/>
    <n v="-26188.650224039993"/>
    <m/>
    <n v="-26188.650224039993"/>
  </r>
  <r>
    <m/>
    <s v="AT-1501-K209"/>
    <s v="Eledon Pharmaceuticals Inc"/>
    <s v="Brazil"/>
    <x v="2"/>
    <m/>
    <m/>
    <m/>
    <s v="Freight - Shipments"/>
    <n v="2026"/>
    <n v="6"/>
    <s v="USD"/>
    <n v="0"/>
    <m/>
    <n v="0"/>
  </r>
  <r>
    <m/>
    <s v="54767414MMY3030"/>
    <s v="Janssen"/>
    <s v="Brazil"/>
    <x v="2"/>
    <m/>
    <m/>
    <m/>
    <s v="Freight - Shipments"/>
    <n v="2026"/>
    <n v="6"/>
    <s v="USD"/>
    <n v="-2479.2653719199998"/>
    <m/>
    <n v="-2479.2653719199998"/>
  </r>
  <r>
    <m/>
    <s v="MK-1022-016"/>
    <s v="Merck Sharp and Dohme LLC"/>
    <s v="Brazil"/>
    <x v="2"/>
    <m/>
    <m/>
    <m/>
    <s v="Freight - Shipments"/>
    <n v="2026"/>
    <n v="6"/>
    <s v="USD"/>
    <n v="0"/>
    <m/>
    <n v="0"/>
  </r>
  <r>
    <m/>
    <s v="I8F-MC-GPJA"/>
    <s v="Eli Lilly &amp; Co."/>
    <s v="Brazil"/>
    <x v="2"/>
    <m/>
    <m/>
    <m/>
    <s v="Freight - Shipments"/>
    <n v="2026"/>
    <n v="6"/>
    <s v="USD"/>
    <n v="-1535.2324556399994"/>
    <m/>
    <n v="-1535.2324556399994"/>
  </r>
  <r>
    <m/>
    <s v="I8F-MC-GPJD"/>
    <s v="Eli Lilly &amp; Co."/>
    <s v="Brazil"/>
    <x v="2"/>
    <m/>
    <m/>
    <m/>
    <s v="Freight - Shipments"/>
    <n v="2026"/>
    <n v="6"/>
    <s v="USD"/>
    <n v="-313.13566811999993"/>
    <m/>
    <n v="-313.13566811999993"/>
  </r>
  <r>
    <m/>
    <s v="STAR-0215-302"/>
    <s v="Astria Therapeutics Inc"/>
    <s v="Brazil"/>
    <x v="2"/>
    <m/>
    <m/>
    <m/>
    <s v="Freight - Shipments"/>
    <n v="2026"/>
    <n v="6"/>
    <s v="USD"/>
    <n v="0"/>
    <m/>
    <n v="0"/>
  </r>
  <r>
    <m/>
    <s v="A011-12 (MK-7962-004)"/>
    <s v="Merck Sharp and Dohme LLC"/>
    <s v="Brazil"/>
    <x v="2"/>
    <m/>
    <m/>
    <m/>
    <s v="Freight - Shipments"/>
    <n v="2026"/>
    <n v="6"/>
    <s v="USD"/>
    <n v="-11891.052399479997"/>
    <m/>
    <n v="-11891.052399479997"/>
  </r>
  <r>
    <m/>
    <s v="C2321008"/>
    <s v="Pfizer"/>
    <s v="Brazil"/>
    <x v="2"/>
    <m/>
    <m/>
    <m/>
    <s v="Freight - Shipments"/>
    <n v="2026"/>
    <n v="6"/>
    <s v="USD"/>
    <n v="-20640.385087320003"/>
    <m/>
    <n v="-20640.385087320003"/>
  </r>
  <r>
    <m/>
    <s v="20220196 Ancillaries"/>
    <s v="IQVIA"/>
    <s v="Brazil"/>
    <x v="2"/>
    <m/>
    <m/>
    <m/>
    <s v="Freight - Shipments"/>
    <n v="2026"/>
    <n v="6"/>
    <s v="USD"/>
    <n v="-769.85921891999999"/>
    <m/>
    <n v="-769.85921891999999"/>
  </r>
  <r>
    <m/>
    <s v="20230227 Ancillaries"/>
    <s v="IQVIA"/>
    <s v="Brazil"/>
    <x v="2"/>
    <m/>
    <m/>
    <m/>
    <s v="Freight - Shipments"/>
    <n v="2026"/>
    <n v="6"/>
    <s v="USD"/>
    <n v="-16.328269679999998"/>
    <m/>
    <n v="-16.328269679999998"/>
  </r>
  <r>
    <m/>
    <s v="MK-6482-033"/>
    <s v="Merck Sharp and Dohme LLC"/>
    <s v="Brazil"/>
    <x v="2"/>
    <m/>
    <m/>
    <m/>
    <s v="Freight - Shipments"/>
    <n v="2026"/>
    <n v="6"/>
    <s v="USD"/>
    <n v="-3086.8896031199997"/>
    <m/>
    <n v="-3086.8896031199997"/>
  </r>
  <r>
    <m/>
    <s v="78278343PCR3001"/>
    <s v="Janssen"/>
    <s v="Brazil"/>
    <x v="2"/>
    <m/>
    <m/>
    <m/>
    <s v="Freight - Shipments"/>
    <n v="2026"/>
    <n v="6"/>
    <s v="USD"/>
    <n v="-40.103387400000003"/>
    <m/>
    <n v="-40.103387400000003"/>
  </r>
  <r>
    <m/>
    <s v="42756493BLC3005"/>
    <s v="Janssen"/>
    <s v="Brazil"/>
    <x v="2"/>
    <m/>
    <m/>
    <m/>
    <s v="Freight - Shipments"/>
    <n v="2026"/>
    <n v="6"/>
    <s v="USD"/>
    <n v="0"/>
    <m/>
    <n v="0"/>
  </r>
  <r>
    <m/>
    <s v="MK-8527-011"/>
    <s v="Merck Sharp and Dohme LLC"/>
    <s v="Brazil"/>
    <x v="2"/>
    <m/>
    <m/>
    <m/>
    <s v="Freight - Shipments"/>
    <n v="2026"/>
    <n v="6"/>
    <s v="USD"/>
    <n v="-1774.8415232399998"/>
    <m/>
    <n v="-1774.8415232399998"/>
  </r>
  <r>
    <m/>
    <s v="54135419SUI3003"/>
    <s v="Janssen"/>
    <s v="Brazil"/>
    <x v="2"/>
    <m/>
    <m/>
    <m/>
    <s v="Freight - Shipments"/>
    <n v="2026"/>
    <n v="6"/>
    <s v="USD"/>
    <n v="-2337.9692793599997"/>
    <m/>
    <n v="-2337.9692793599997"/>
  </r>
  <r>
    <m/>
    <s v="C4921003"/>
    <s v="Pfizer"/>
    <s v="Brazil"/>
    <x v="2"/>
    <m/>
    <m/>
    <m/>
    <s v="Freight - Shipments"/>
    <n v="2026"/>
    <n v="6"/>
    <s v="USD"/>
    <n v="-91.334127239999972"/>
    <m/>
    <n v="-91.334127239999972"/>
  </r>
  <r>
    <m/>
    <s v="C5731006"/>
    <s v="Pfizer"/>
    <s v="Brazil"/>
    <x v="2"/>
    <m/>
    <m/>
    <m/>
    <s v="Freight - Shipments"/>
    <n v="2026"/>
    <n v="6"/>
    <s v="USD"/>
    <n v="-784.89754823999988"/>
    <m/>
    <n v="-784.89754823999988"/>
  </r>
  <r>
    <m/>
    <s v="D9180C00008 Post Trial"/>
    <s v="Astra Zeneca"/>
    <s v="Brazil"/>
    <x v="2"/>
    <m/>
    <m/>
    <m/>
    <s v="Freight - Shipments"/>
    <n v="2026"/>
    <n v="6"/>
    <s v="USD"/>
    <n v="-51.965664839999995"/>
    <m/>
    <n v="-51.965664839999995"/>
  </r>
  <r>
    <m/>
    <s v="D9180C00008 Post Trial"/>
    <s v="Astra Zeneca"/>
    <s v="Brazil"/>
    <x v="2"/>
    <m/>
    <m/>
    <m/>
    <s v="PassThrough - Freight"/>
    <n v="2026"/>
    <n v="6"/>
    <s v="USD"/>
    <n v="0"/>
    <m/>
    <n v="0"/>
  </r>
  <r>
    <m/>
    <s v="R3918-PNH-2021"/>
    <s v="Regeneron Pharmaceuticals Inc"/>
    <s v="Brazil"/>
    <x v="2"/>
    <m/>
    <m/>
    <m/>
    <s v="Freight - Shipments"/>
    <n v="2026"/>
    <n v="6"/>
    <s v="USD"/>
    <n v="0"/>
    <m/>
    <n v="0"/>
  </r>
  <r>
    <m/>
    <s v="61186372HNC3001"/>
    <s v="Janssen"/>
    <s v="Brazil"/>
    <x v="2"/>
    <m/>
    <m/>
    <m/>
    <s v="Freight - Shipments"/>
    <n v="2026"/>
    <n v="6"/>
    <s v="USD"/>
    <n v="-11366.424130439998"/>
    <m/>
    <n v="-11366.424130439998"/>
  </r>
  <r>
    <m/>
    <s v="MK-7240-013"/>
    <s v="Merck Sharp and Dohme LLC"/>
    <s v="Brazil"/>
    <x v="2"/>
    <m/>
    <m/>
    <m/>
    <s v="Freight - Shipments"/>
    <n v="2026"/>
    <n v="6"/>
    <s v="USD"/>
    <n v="-68.664336719999994"/>
    <m/>
    <n v="-68.664336719999994"/>
  </r>
  <r>
    <m/>
    <s v="J2S-MC-GZMR"/>
    <s v="Eli Lilly &amp; Co."/>
    <s v="Brazil"/>
    <x v="2"/>
    <m/>
    <m/>
    <m/>
    <s v="Freight - Shipments"/>
    <n v="2026"/>
    <n v="6"/>
    <s v="USD"/>
    <n v="-145.44812483999996"/>
    <m/>
    <n v="-145.44812483999996"/>
  </r>
  <r>
    <m/>
    <s v="MK-7962-038"/>
    <s v="Merck Sharp and Dohme LLC"/>
    <s v="Brazil"/>
    <x v="2"/>
    <m/>
    <m/>
    <m/>
    <s v="Freight - Shipments"/>
    <n v="2026"/>
    <n v="6"/>
    <s v="USD"/>
    <n v="-3857.0851237199995"/>
    <m/>
    <n v="-3857.0851237199995"/>
  </r>
  <r>
    <m/>
    <s v="MK-7962-038"/>
    <s v="Merck Sharp and Dohme LLC"/>
    <s v="Brazil"/>
    <x v="2"/>
    <m/>
    <m/>
    <m/>
    <s v="PassThrough - Freight"/>
    <n v="2026"/>
    <n v="6"/>
    <s v="USD"/>
    <n v="0"/>
    <m/>
    <n v="0"/>
  </r>
  <r>
    <m/>
    <s v="77242113UCO3001"/>
    <s v="Janssen"/>
    <s v="Brazil"/>
    <x v="2"/>
    <m/>
    <m/>
    <m/>
    <s v="Freight - Shipments"/>
    <n v="2026"/>
    <n v="6"/>
    <s v="USD"/>
    <n v="-2077.4648241599994"/>
    <m/>
    <n v="-2077.4648241599994"/>
  </r>
  <r>
    <m/>
    <s v="77242113CRD3001"/>
    <s v="Janssen"/>
    <s v="Brazil"/>
    <x v="2"/>
    <m/>
    <m/>
    <m/>
    <s v="Freight - Shipments"/>
    <n v="2026"/>
    <n v="6"/>
    <s v="USD"/>
    <n v="-1395.2756904"/>
    <m/>
    <n v="-1395.2756904"/>
  </r>
  <r>
    <m/>
    <s v="MK-2870-021"/>
    <s v="Merck Sharp and Dohme LLC"/>
    <s v="Brazil"/>
    <x v="2"/>
    <m/>
    <m/>
    <m/>
    <s v="Freight - Shipments"/>
    <n v="2026"/>
    <n v="6"/>
    <s v="USD"/>
    <n v="-755.40647783999987"/>
    <m/>
    <n v="-755.40647783999987"/>
  </r>
  <r>
    <m/>
    <s v="MK-0616-037"/>
    <s v="Merck Sharp and Dohme LLC"/>
    <s v="Brazil"/>
    <x v="2"/>
    <m/>
    <m/>
    <m/>
    <s v="Freight - Shipments"/>
    <n v="2026"/>
    <n v="6"/>
    <s v="USD"/>
    <n v="-342.21988403999995"/>
    <m/>
    <n v="-342.21988403999995"/>
  </r>
  <r>
    <m/>
    <s v="MK-2870-036"/>
    <s v="Merck Sharp and Dohme LLC"/>
    <s v="Brazil"/>
    <x v="2"/>
    <m/>
    <m/>
    <m/>
    <s v="Freight - Shipments"/>
    <n v="2026"/>
    <n v="6"/>
    <s v="USD"/>
    <n v="-8435.4715017599974"/>
    <m/>
    <n v="-8435.4715017599974"/>
  </r>
  <r>
    <m/>
    <s v="78278343PCR3003"/>
    <s v="Janssen"/>
    <s v="Brazil"/>
    <x v="2"/>
    <m/>
    <m/>
    <m/>
    <s v="Freight - Shipments"/>
    <n v="2026"/>
    <n v="6"/>
    <s v="USD"/>
    <n v="-6.0581337599999978"/>
    <m/>
    <n v="-6.0581337599999978"/>
  </r>
  <r>
    <m/>
    <s v="J2T-MC-KGCE"/>
    <s v="Eli Lilly &amp; Co."/>
    <s v="Brazil"/>
    <x v="2"/>
    <m/>
    <m/>
    <m/>
    <s v="Freight - Returns"/>
    <n v="2026"/>
    <n v="6"/>
    <s v="USD"/>
    <n v="0"/>
    <m/>
    <n v="0"/>
  </r>
  <r>
    <m/>
    <s v="J2O-MC-EKBG"/>
    <s v="Eli Lilly &amp; Co."/>
    <s v="Brazil"/>
    <x v="2"/>
    <m/>
    <m/>
    <m/>
    <s v="Freight - Shipments"/>
    <n v="2026"/>
    <n v="6"/>
    <s v="USD"/>
    <n v="-8511.1511385599988"/>
    <m/>
    <n v="-8511.1511385599988"/>
  </r>
  <r>
    <m/>
    <s v="J6E-MC-KWAN"/>
    <s v="Eli Lilly &amp; Co."/>
    <s v="Brazil"/>
    <x v="2"/>
    <m/>
    <m/>
    <m/>
    <s v="Freight - Shipments"/>
    <n v="2026"/>
    <n v="6"/>
    <s v="USD"/>
    <n v="-882.10637195999993"/>
    <m/>
    <n v="-882.10637195999993"/>
  </r>
  <r>
    <m/>
    <s v="I6T-MC-AMCD"/>
    <s v="Eli Lilly &amp; Co."/>
    <s v="Brazil"/>
    <x v="2"/>
    <m/>
    <m/>
    <m/>
    <s v="Freight - Shipments"/>
    <n v="2026"/>
    <n v="6"/>
    <s v="USD"/>
    <n v="-400.65288887999998"/>
    <m/>
    <n v="-400.65288887999998"/>
  </r>
  <r>
    <m/>
    <s v="I6T-MC-AMCE"/>
    <s v="Eli Lilly &amp; Co."/>
    <s v="Brazil"/>
    <x v="2"/>
    <m/>
    <m/>
    <m/>
    <s v="Freight - Shipments"/>
    <n v="2026"/>
    <n v="6"/>
    <s v="USD"/>
    <n v="-653.6975613599999"/>
    <m/>
    <n v="-653.6975613599999"/>
  </r>
  <r>
    <m/>
    <s v="J2S-MC-GZMH"/>
    <s v="Eli Lilly &amp; Co."/>
    <s v="Brazil"/>
    <x v="2"/>
    <m/>
    <m/>
    <m/>
    <s v="Freight - Shipments"/>
    <n v="2026"/>
    <n v="6"/>
    <s v="USD"/>
    <n v="-397.80137987999996"/>
    <m/>
    <n v="-397.80137987999996"/>
  </r>
  <r>
    <m/>
    <s v="MK-3475-01F"/>
    <s v="Merck Sharp and Dohme LLC"/>
    <s v="Brazil"/>
    <x v="2"/>
    <m/>
    <m/>
    <m/>
    <s v="Freight - Shipments"/>
    <n v="2026"/>
    <n v="6"/>
    <s v="USD"/>
    <n v="0"/>
    <m/>
    <n v="0"/>
  </r>
  <r>
    <m/>
    <s v="J2A-MC-GZPW"/>
    <s v="Eli Lilly &amp; Co."/>
    <s v="Brazil"/>
    <x v="2"/>
    <m/>
    <m/>
    <m/>
    <s v="Freight - Shipments"/>
    <n v="2026"/>
    <n v="6"/>
    <s v="USD"/>
    <n v="-3955.5321490799997"/>
    <m/>
    <n v="-3955.5321490799997"/>
  </r>
  <r>
    <m/>
    <s v="J2A-MC-GZPW"/>
    <s v="Eli Lilly &amp; Co."/>
    <s v="Brazil"/>
    <x v="2"/>
    <m/>
    <m/>
    <m/>
    <s v="PassThrough - Freight"/>
    <n v="2026"/>
    <n v="6"/>
    <s v="USD"/>
    <n v="0"/>
    <m/>
    <n v="0"/>
  </r>
  <r>
    <m/>
    <s v="APL2-DGF-318"/>
    <s v="PPD Development LP"/>
    <s v="Brazil"/>
    <x v="2"/>
    <m/>
    <m/>
    <m/>
    <s v="Freight - Shipments"/>
    <n v="2026"/>
    <n v="6"/>
    <s v="USD"/>
    <n v="0"/>
    <m/>
    <n v="0"/>
  </r>
  <r>
    <m/>
    <s v="J3R-MC-YDAL (eCOA)"/>
    <s v="Eli Lilly &amp; Co."/>
    <s v="Brazil"/>
    <x v="2"/>
    <m/>
    <m/>
    <m/>
    <s v="Freight - Shipments"/>
    <n v="2026"/>
    <n v="6"/>
    <s v="USD"/>
    <n v="-884.5275088799998"/>
    <m/>
    <n v="-884.5275088799998"/>
  </r>
  <r>
    <m/>
    <s v="80202135SLE3001"/>
    <s v="Janssen"/>
    <s v="Brazil"/>
    <x v="2"/>
    <m/>
    <m/>
    <m/>
    <s v="Freight - Shipments"/>
    <n v="2026"/>
    <n v="6"/>
    <s v="USD"/>
    <n v="-1200.1337008799997"/>
    <m/>
    <n v="-1200.1337008799997"/>
  </r>
  <r>
    <m/>
    <s v="C6461001"/>
    <s v="Pfizer"/>
    <s v="Brazil"/>
    <x v="2"/>
    <m/>
    <m/>
    <m/>
    <s v="Freight - Shipments"/>
    <n v="2026"/>
    <n v="6"/>
    <s v="USD"/>
    <n v="0"/>
    <m/>
    <n v="0"/>
  </r>
  <r>
    <m/>
    <s v="N1T-MC-TZ01"/>
    <s v="Eli Lilly &amp; Co."/>
    <s v="Brazil"/>
    <x v="2"/>
    <m/>
    <m/>
    <m/>
    <s v="Freight - Shipments"/>
    <n v="2026"/>
    <n v="6"/>
    <s v="USD"/>
    <n v="-305.3536942799999"/>
    <m/>
    <n v="-305.3536942799999"/>
  </r>
  <r>
    <m/>
    <s v="N1T-MC-RT01"/>
    <s v="Eli Lilly &amp; Co."/>
    <s v="Brazil"/>
    <x v="2"/>
    <m/>
    <m/>
    <m/>
    <s v="Freight - Shipments"/>
    <n v="2026"/>
    <n v="6"/>
    <s v="USD"/>
    <n v="-322.93427615999991"/>
    <m/>
    <n v="-322.93427615999991"/>
  </r>
  <r>
    <m/>
    <s v="95597528ADM2001"/>
    <s v="Janssen"/>
    <s v="Brazil"/>
    <x v="2"/>
    <m/>
    <m/>
    <m/>
    <s v="Freight - Shipments"/>
    <n v="2026"/>
    <n v="6"/>
    <s v="USD"/>
    <n v="-204.14335091999996"/>
    <m/>
    <n v="-204.14335091999996"/>
  </r>
  <r>
    <m/>
    <s v="I4V-MC-JAJJ"/>
    <s v="Eli Lilly &amp; Co."/>
    <s v="Brazil"/>
    <x v="2"/>
    <m/>
    <m/>
    <m/>
    <s v="Freight - Shipments"/>
    <n v="2026"/>
    <n v="6"/>
    <s v="USD"/>
    <n v="-242.74396367999998"/>
    <m/>
    <n v="-242.74396367999998"/>
  </r>
  <r>
    <m/>
    <s v="I4V-MC-JAJK"/>
    <s v="Eli Lilly &amp; Co."/>
    <s v="Brazil"/>
    <x v="2"/>
    <m/>
    <m/>
    <m/>
    <s v="Freight - Shipments"/>
    <n v="2026"/>
    <n v="6"/>
    <s v="USD"/>
    <n v="-370.33635071999998"/>
    <m/>
    <n v="-370.33635071999998"/>
  </r>
  <r>
    <m/>
    <s v="Ponatinib-3001"/>
    <s v="Millennium"/>
    <s v="Brazil"/>
    <x v="2"/>
    <m/>
    <m/>
    <m/>
    <s v="Freight - Shipments"/>
    <n v="2026"/>
    <n v="6"/>
    <s v="USD"/>
    <n v="0"/>
    <m/>
    <n v="0"/>
  </r>
  <r>
    <m/>
    <s v="CBAF312D2301"/>
    <s v="Novartis Pharma AG"/>
    <s v="Brazil"/>
    <x v="2"/>
    <m/>
    <m/>
    <m/>
    <s v="Freight - Shipments"/>
    <n v="2026"/>
    <n v="6"/>
    <s v="USD"/>
    <n v="0"/>
    <m/>
    <n v="0"/>
  </r>
  <r>
    <m/>
    <s v="CLNP023A2002B"/>
    <s v="Novartis Pharma AG"/>
    <s v="Brazil"/>
    <x v="2"/>
    <m/>
    <m/>
    <m/>
    <s v="Freight - Shipments"/>
    <n v="2026"/>
    <n v="6"/>
    <s v="USD"/>
    <n v="-4699.818329759999"/>
    <m/>
    <n v="-4699.818329759999"/>
  </r>
  <r>
    <m/>
    <s v="DIAN-TU-002"/>
    <s v="Washington University"/>
    <s v="Brazil"/>
    <x v="2"/>
    <m/>
    <m/>
    <m/>
    <s v="Freight - Shipments"/>
    <n v="2026"/>
    <n v="6"/>
    <s v="USD"/>
    <n v="0"/>
    <m/>
    <n v="0"/>
  </r>
  <r>
    <m/>
    <s v="CDRB436J12301"/>
    <s v="Novartis Pharma AG"/>
    <s v="Brazil"/>
    <x v="2"/>
    <m/>
    <m/>
    <m/>
    <s v="Freight - Shipments"/>
    <n v="2026"/>
    <n v="6"/>
    <s v="USD"/>
    <n v="-2440.0239045599997"/>
    <m/>
    <n v="-2440.0239045599997"/>
  </r>
  <r>
    <m/>
    <s v="CSEG101A2401B"/>
    <s v="Novartis Pharma AG"/>
    <s v="Brazil"/>
    <x v="2"/>
    <m/>
    <m/>
    <m/>
    <s v="Freight - Shipments"/>
    <n v="2026"/>
    <n v="6"/>
    <s v="USD"/>
    <n v="-1544.4548824799997"/>
    <m/>
    <n v="-1544.4548824799997"/>
  </r>
  <r>
    <m/>
    <s v="CLOU064C12302"/>
    <s v="Novartis Pharma AG"/>
    <s v="Brazil"/>
    <x v="2"/>
    <m/>
    <m/>
    <m/>
    <s v="Freight - Shipments"/>
    <n v="2026"/>
    <n v="6"/>
    <s v="USD"/>
    <n v="-2923.4716801199988"/>
    <m/>
    <n v="-2923.4716801199988"/>
  </r>
  <r>
    <m/>
    <s v="CKJX839B12302"/>
    <s v="Novartis Pharma AG"/>
    <s v="Brazil"/>
    <x v="2"/>
    <m/>
    <m/>
    <m/>
    <s v="Freight - Shipments"/>
    <n v="2026"/>
    <n v="6"/>
    <s v="USD"/>
    <n v="-5756.729846639998"/>
    <m/>
    <n v="-5756.729846639998"/>
  </r>
  <r>
    <m/>
    <s v="CVAY736K12301"/>
    <s v="Novartis Pharma AG"/>
    <s v="Brazil"/>
    <x v="2"/>
    <m/>
    <m/>
    <m/>
    <s v="Freight - Shipments"/>
    <n v="2026"/>
    <n v="6"/>
    <s v="USD"/>
    <n v="-276.56462423999994"/>
    <m/>
    <n v="-276.56462423999994"/>
  </r>
  <r>
    <m/>
    <s v="CLEE011A2412B"/>
    <s v="Novartis Pharma AG"/>
    <s v="Brazil"/>
    <x v="2"/>
    <m/>
    <m/>
    <m/>
    <s v="Freight - Shipments"/>
    <n v="2026"/>
    <n v="6"/>
    <s v="USD"/>
    <n v="0"/>
    <m/>
    <n v="0"/>
  </r>
  <r>
    <m/>
    <s v="CLOU064C12301"/>
    <s v="Novartis Pharma AG"/>
    <s v="Brazil"/>
    <x v="2"/>
    <m/>
    <m/>
    <m/>
    <s v="Freight - Shipments"/>
    <n v="2026"/>
    <n v="6"/>
    <s v="USD"/>
    <n v="0"/>
    <m/>
    <n v="0"/>
  </r>
  <r>
    <m/>
    <s v="CLNP023K12201"/>
    <s v="Novartis Pharma AG"/>
    <s v="Brazil"/>
    <x v="2"/>
    <m/>
    <m/>
    <m/>
    <s v="Freight - Shipments"/>
    <n v="2026"/>
    <n v="6"/>
    <s v="USD"/>
    <n v="0"/>
    <m/>
    <n v="0"/>
  </r>
  <r>
    <m/>
    <s v="PHA022121-C305"/>
    <s v="Pharvaris BV"/>
    <s v="Brazil"/>
    <x v="2"/>
    <m/>
    <m/>
    <m/>
    <s v="Freight - Returns"/>
    <n v="2026"/>
    <n v="6"/>
    <s v="USD"/>
    <n v="0"/>
    <m/>
    <n v="0"/>
  </r>
  <r>
    <m/>
    <s v="CAIN457I2401"/>
    <s v="Novartis Pharma AG"/>
    <s v="Brazil"/>
    <x v="2"/>
    <m/>
    <m/>
    <m/>
    <s v="Freight - Shipments"/>
    <n v="2026"/>
    <n v="6"/>
    <s v="USD"/>
    <n v="-23.922102719999994"/>
    <m/>
    <n v="-23.922102719999994"/>
  </r>
  <r>
    <m/>
    <s v="CKJX839C12001B"/>
    <s v="Novartis Pharma AG"/>
    <s v="Brazil"/>
    <x v="2"/>
    <m/>
    <m/>
    <m/>
    <s v="Freight - Shipments"/>
    <n v="2026"/>
    <n v="6"/>
    <s v="USD"/>
    <n v="-69.030035399999988"/>
    <m/>
    <n v="-69.030035399999988"/>
  </r>
  <r>
    <m/>
    <s v="CKJX839D12302"/>
    <s v="Novartis Pharma AG"/>
    <s v="Brazil"/>
    <x v="2"/>
    <m/>
    <m/>
    <m/>
    <s v="Freight - Shipments"/>
    <n v="2026"/>
    <n v="6"/>
    <s v="USD"/>
    <n v="-4184.3501659199983"/>
    <m/>
    <n v="-4184.3501659199983"/>
  </r>
  <r>
    <m/>
    <s v="CLNP023B12302"/>
    <s v="Novartis Pharma AG"/>
    <s v="Brazil"/>
    <x v="2"/>
    <m/>
    <m/>
    <m/>
    <s v="Freight - Shipments"/>
    <n v="2026"/>
    <n v="6"/>
    <s v="USD"/>
    <n v="-106.87338143999997"/>
    <m/>
    <n v="-106.87338143999997"/>
  </r>
  <r>
    <m/>
    <s v="ID-064A301"/>
    <s v="Viatris Innovation GmbH"/>
    <s v="Brazil"/>
    <x v="2"/>
    <m/>
    <m/>
    <m/>
    <s v="Freight - Shipments"/>
    <n v="2026"/>
    <n v="6"/>
    <s v="USD"/>
    <n v="-6.3497520000000002E-2"/>
    <m/>
    <n v="-6.3497520000000002E-2"/>
  </r>
  <r>
    <m/>
    <s v="STAR-221"/>
    <s v="Arcus Biosciences Inc"/>
    <s v="Brazil"/>
    <x v="2"/>
    <m/>
    <m/>
    <m/>
    <s v="Freight - Shipments"/>
    <n v="2026"/>
    <n v="6"/>
    <s v="USD"/>
    <n v="0"/>
    <m/>
    <n v="0"/>
  </r>
  <r>
    <m/>
    <s v="CVAY736F12301"/>
    <s v="Novartis Pharma AG"/>
    <s v="Brazil"/>
    <x v="2"/>
    <m/>
    <m/>
    <m/>
    <s v="Freight - Shipments"/>
    <n v="2026"/>
    <n v="6"/>
    <s v="USD"/>
    <n v="-452.31988019999994"/>
    <m/>
    <n v="-452.31988019999994"/>
  </r>
  <r>
    <m/>
    <s v="BAY 1841788-21492"/>
    <s v="Bayer AG"/>
    <s v="Brazil"/>
    <x v="2"/>
    <m/>
    <m/>
    <m/>
    <s v="PassThrough - Freight"/>
    <n v="2026"/>
    <n v="6"/>
    <s v="USD"/>
    <n v="-8047.4311017599985"/>
    <m/>
    <n v="-8047.4311017599985"/>
  </r>
  <r>
    <m/>
    <s v="BAY 94-8862-20186"/>
    <s v="Bayer AG"/>
    <s v="Brazil"/>
    <x v="2"/>
    <m/>
    <m/>
    <m/>
    <s v="PassThrough - Freight"/>
    <n v="2026"/>
    <n v="6"/>
    <s v="USD"/>
    <n v="-165.72735131999994"/>
    <m/>
    <n v="-165.72735131999994"/>
  </r>
  <r>
    <m/>
    <s v="PHA022121-C303"/>
    <s v="Pharvaris BV"/>
    <s v="Brazil"/>
    <x v="2"/>
    <m/>
    <m/>
    <m/>
    <s v="Freight - Shipments"/>
    <n v="2026"/>
    <n v="6"/>
    <s v="USD"/>
    <n v="0"/>
    <m/>
    <n v="0"/>
  </r>
  <r>
    <m/>
    <s v="CVAY736A2301E1"/>
    <s v="Novartis Pharma AG"/>
    <s v="Brazil"/>
    <x v="2"/>
    <m/>
    <m/>
    <m/>
    <s v="Freight - Shipments"/>
    <n v="2026"/>
    <n v="6"/>
    <s v="USD"/>
    <n v="0"/>
    <m/>
    <n v="0"/>
  </r>
  <r>
    <m/>
    <s v="CLNP023B12001B"/>
    <s v="Novartis Pharma AG"/>
    <s v="Brazil"/>
    <x v="2"/>
    <m/>
    <m/>
    <m/>
    <s v="Freight - Shipments"/>
    <n v="2026"/>
    <n v="6"/>
    <s v="USD"/>
    <n v="-78.605226239999993"/>
    <m/>
    <n v="-78.605226239999993"/>
  </r>
  <r>
    <m/>
    <s v="CLOU064A2304"/>
    <s v="Novartis Pharma AG"/>
    <s v="Brazil"/>
    <x v="2"/>
    <m/>
    <m/>
    <m/>
    <s v="Freight - Shipments"/>
    <n v="2026"/>
    <n v="6"/>
    <s v="USD"/>
    <n v="-260.53855571999998"/>
    <m/>
    <n v="-260.53855571999998"/>
  </r>
  <r>
    <m/>
    <s v="CVAY736F12301E1"/>
    <s v="Novartis Pharma AG"/>
    <s v="Brazil"/>
    <x v="2"/>
    <m/>
    <m/>
    <m/>
    <s v="Freight - Shipments"/>
    <n v="2026"/>
    <n v="6"/>
    <s v="USD"/>
    <n v="-1404.7544590799998"/>
    <m/>
    <n v="-1404.7544590799998"/>
  </r>
  <r>
    <m/>
    <s v="PHA022121-C307"/>
    <s v="Pharvaris BV"/>
    <s v="Brazil"/>
    <x v="2"/>
    <m/>
    <m/>
    <m/>
    <s v="Freight - Shipments"/>
    <n v="2026"/>
    <n v="6"/>
    <s v="USD"/>
    <n v="-166.68451763999997"/>
    <m/>
    <n v="-166.68451763999997"/>
  </r>
  <r>
    <m/>
    <s v="CVAY736S12201"/>
    <s v="Novartis Pharma AG"/>
    <s v="Brazil"/>
    <x v="2"/>
    <m/>
    <m/>
    <m/>
    <s v="Freight - Shipments"/>
    <n v="2026"/>
    <n v="6"/>
    <s v="USD"/>
    <n v="0"/>
    <m/>
    <n v="0"/>
  </r>
  <r>
    <m/>
    <s v="CLNP023F12001B"/>
    <s v="Novartis Pharma AG"/>
    <s v="Brazil"/>
    <x v="2"/>
    <m/>
    <m/>
    <m/>
    <s v="Freight - Shipments"/>
    <n v="2026"/>
    <n v="6"/>
    <s v="USD"/>
    <n v="-7859.691276839997"/>
    <m/>
    <n v="-7859.691276839997"/>
  </r>
  <r>
    <m/>
    <s v="AZA-001-301"/>
    <s v="Azafaros BV"/>
    <s v="Brazil"/>
    <x v="2"/>
    <m/>
    <m/>
    <m/>
    <s v="Freight - Shipments"/>
    <n v="2026"/>
    <n v="6"/>
    <s v="USD"/>
    <n v="0"/>
    <m/>
    <n v="0"/>
  </r>
  <r>
    <m/>
    <s v="CSEG101A2303"/>
    <s v="Novartis Pharma AG"/>
    <s v="Brazil"/>
    <x v="2"/>
    <m/>
    <m/>
    <m/>
    <s v="Freight - Shipments"/>
    <n v="2026"/>
    <n v="6"/>
    <s v="USD"/>
    <n v="0"/>
    <m/>
    <n v="0"/>
  </r>
  <r>
    <m/>
    <s v="CVAY736K12301E1"/>
    <s v="Novartis Pharma AG"/>
    <s v="Brazil"/>
    <x v="2"/>
    <m/>
    <m/>
    <m/>
    <s v="Freight - Shipments"/>
    <n v="2026"/>
    <n v="6"/>
    <s v="USD"/>
    <n v="-441.64524155999987"/>
    <m/>
    <n v="-441.64524155999987"/>
  </r>
  <r>
    <m/>
    <s v="DS8201-772"/>
    <s v="Daiichi Sankyo Pharma Development"/>
    <s v="Brazil"/>
    <x v="2"/>
    <m/>
    <m/>
    <m/>
    <s v="Freight - Shipments"/>
    <n v="2026"/>
    <n v="6"/>
    <s v="USD"/>
    <n v="0"/>
    <m/>
    <n v="0"/>
  </r>
  <r>
    <m/>
    <s v="TACTI-004"/>
    <s v="Immutep GmbH"/>
    <s v="Brazil"/>
    <x v="2"/>
    <m/>
    <m/>
    <m/>
    <s v="Freight - Shipments"/>
    <n v="2026"/>
    <n v="6"/>
    <s v="USD"/>
    <n v="-4823.9359913999988"/>
    <m/>
    <n v="-4823.9359913999988"/>
  </r>
  <r>
    <m/>
    <s v="BAY 2927088-22615"/>
    <s v="Bayer AG"/>
    <s v="Brazil"/>
    <x v="2"/>
    <m/>
    <m/>
    <m/>
    <s v="PassThrough - Freight"/>
    <n v="2026"/>
    <n v="6"/>
    <s v="USD"/>
    <n v="-327.66836903999996"/>
    <m/>
    <n v="-327.66836903999996"/>
  </r>
  <r>
    <m/>
    <s v="ARGX-117-2302"/>
    <s v="Argenx BVBA"/>
    <s v="Brazil"/>
    <x v="2"/>
    <m/>
    <m/>
    <m/>
    <s v="Freight - Shipments"/>
    <n v="2026"/>
    <n v="6"/>
    <s v="USD"/>
    <n v="0"/>
    <m/>
    <n v="0"/>
  </r>
  <r>
    <m/>
    <s v="CLXE408B12201 Succeed"/>
    <s v="Novartis Pharma AG"/>
    <s v="Brazil"/>
    <x v="2"/>
    <m/>
    <m/>
    <m/>
    <s v="Freight - Shipments"/>
    <n v="2026"/>
    <n v="6"/>
    <s v="USD"/>
    <n v="-33.638399159999992"/>
    <m/>
    <n v="-33.638399159999992"/>
  </r>
  <r>
    <m/>
    <s v="DEN-321"/>
    <s v="Takeda"/>
    <s v="Brazil"/>
    <x v="2"/>
    <m/>
    <m/>
    <m/>
    <s v="Freight - Shipments"/>
    <n v="2026"/>
    <n v="6"/>
    <s v="USD"/>
    <n v="0"/>
    <m/>
    <n v="0"/>
  </r>
  <r>
    <m/>
    <s v="MB12-C-02-24"/>
    <s v="mAbxience Research"/>
    <s v="Brazil"/>
    <x v="2"/>
    <m/>
    <m/>
    <m/>
    <s v="Freight - Shipments"/>
    <n v="2026"/>
    <n v="6"/>
    <s v="USD"/>
    <n v="-16077.935410919996"/>
    <m/>
    <n v="-16077.935410919996"/>
  </r>
  <r>
    <m/>
    <s v="AZA-001-5A2-02"/>
    <s v="Azafaros BV"/>
    <s v="Brazil"/>
    <x v="2"/>
    <m/>
    <m/>
    <m/>
    <s v="Freight - Shipments"/>
    <n v="2026"/>
    <n v="6"/>
    <s v="USD"/>
    <n v="-268.89083135999994"/>
    <m/>
    <n v="-268.89083135999994"/>
  </r>
  <r>
    <m/>
    <s v="CHK02-02 (CFUB523A12301)"/>
    <s v="Novartis Pharma AG"/>
    <s v="Brazil"/>
    <x v="2"/>
    <m/>
    <m/>
    <m/>
    <s v="Freight - Shipments"/>
    <n v="2026"/>
    <n v="6"/>
    <s v="USD"/>
    <n v="0"/>
    <m/>
    <n v="0"/>
  </r>
  <r>
    <m/>
    <s v="CLNP023I12201"/>
    <s v="Novartis Pharma AG"/>
    <s v="Brazil"/>
    <x v="2"/>
    <m/>
    <m/>
    <m/>
    <s v="Freight - Shipments"/>
    <n v="2026"/>
    <n v="6"/>
    <s v="USD"/>
    <n v="-323.58336191999996"/>
    <m/>
    <n v="-323.58336191999996"/>
  </r>
  <r>
    <m/>
    <s v="NW-3509_023_III_2024"/>
    <s v="CliniRx UK Limited"/>
    <s v="Brazil"/>
    <x v="2"/>
    <m/>
    <m/>
    <m/>
    <s v="Freight - Shipments"/>
    <n v="2026"/>
    <n v="6"/>
    <s v="USD"/>
    <n v="-93.997495439999994"/>
    <m/>
    <n v="-93.997495439999994"/>
  </r>
  <r>
    <m/>
    <s v="CTQJ230A12301E1"/>
    <s v="Novartis Pharma AG"/>
    <s v="Brazil"/>
    <x v="2"/>
    <m/>
    <m/>
    <m/>
    <s v="Freight - Shipments"/>
    <n v="2026"/>
    <n v="6"/>
    <s v="USD"/>
    <n v="-10673.060609039998"/>
    <m/>
    <n v="-10673.060609039998"/>
  </r>
  <r>
    <m/>
    <s v="CLXE408B12201"/>
    <s v="Novartis Pharma AG"/>
    <s v="Brazil"/>
    <x v="2"/>
    <m/>
    <m/>
    <m/>
    <s v="Freight - Shipments"/>
    <n v="2026"/>
    <n v="6"/>
    <s v="USD"/>
    <n v="-340.91583311999995"/>
    <m/>
    <n v="-340.91583311999995"/>
  </r>
  <r>
    <m/>
    <s v="CLXE408B12201"/>
    <s v="Novartis Pharma AG"/>
    <s v="Brazil"/>
    <x v="2"/>
    <m/>
    <m/>
    <m/>
    <s v="PassThrough - Freight"/>
    <n v="2026"/>
    <n v="6"/>
    <s v="USD"/>
    <n v="0"/>
    <m/>
    <n v="0"/>
  </r>
  <r>
    <m/>
    <s v="CJSB462C12201"/>
    <s v="Novartis Pharma AG"/>
    <s v="Brazil"/>
    <x v="2"/>
    <m/>
    <m/>
    <m/>
    <s v="Freight - Shipments"/>
    <n v="2026"/>
    <n v="6"/>
    <s v="USD"/>
    <n v="0"/>
    <m/>
    <n v="0"/>
  </r>
  <r>
    <m/>
    <s v="CLEE011O12001"/>
    <s v="Novartis Pharma AG"/>
    <s v="Brazil"/>
    <x v="2"/>
    <m/>
    <m/>
    <m/>
    <s v="Freight - Shipments"/>
    <n v="2026"/>
    <n v="6"/>
    <s v="USD"/>
    <n v="-1649.8031475599996"/>
    <m/>
    <n v="-1649.8031475599996"/>
  </r>
  <r>
    <m/>
    <s v="CAAA817B12301 Succeed"/>
    <s v="Novartis Pharma AG"/>
    <s v="Brazil"/>
    <x v="2"/>
    <m/>
    <m/>
    <m/>
    <s v="Freight - Shipments"/>
    <n v="2026"/>
    <n v="6"/>
    <s v="USD"/>
    <n v="0"/>
    <m/>
    <n v="0"/>
  </r>
  <r>
    <m/>
    <s v="CJSB462C12201 Succeed"/>
    <s v="Novartis Pharma AG"/>
    <s v="Brazil"/>
    <x v="2"/>
    <m/>
    <m/>
    <m/>
    <s v="Freight - Shipments"/>
    <n v="2026"/>
    <n v="6"/>
    <s v="USD"/>
    <n v="0"/>
    <m/>
    <n v="0"/>
  </r>
  <r>
    <m/>
    <s v="ALN-TTRSC04-003"/>
    <s v="Alnylam Pharmaceuticals"/>
    <s v="Brazil"/>
    <x v="2"/>
    <m/>
    <m/>
    <m/>
    <s v="Freight - Shipments"/>
    <n v="2026"/>
    <n v="6"/>
    <s v="USD"/>
    <n v="0"/>
    <m/>
    <n v="0"/>
  </r>
  <r>
    <m/>
    <s v="BAY 94-8862 19920"/>
    <s v="Bayer AG"/>
    <s v="Brazil"/>
    <x v="2"/>
    <m/>
    <m/>
    <m/>
    <s v="PassThrough - Freight"/>
    <n v="2026"/>
    <n v="6"/>
    <s v="USD"/>
    <n v="-23.930333879999996"/>
    <m/>
    <n v="-23.930333879999996"/>
  </r>
  <r>
    <m/>
    <s v="CLOU064O12301"/>
    <s v="Novartis Pharma AG"/>
    <s v="Brazil"/>
    <x v="2"/>
    <m/>
    <m/>
    <m/>
    <s v="Freight - Shipments"/>
    <n v="2026"/>
    <n v="6"/>
    <s v="USD"/>
    <n v="-216.96161879999994"/>
    <m/>
    <n v="-216.96161879999994"/>
  </r>
  <r>
    <m/>
    <s v="BGB-16673-304"/>
    <s v="BeOne"/>
    <s v="Brazil"/>
    <x v="2"/>
    <m/>
    <m/>
    <m/>
    <s v="Freight - Shipments"/>
    <n v="2026"/>
    <n v="6"/>
    <s v="USD"/>
    <n v="-2731.0506769199997"/>
    <m/>
    <n v="-2731.0506769199997"/>
  </r>
  <r>
    <m/>
    <s v="BAY 94-8862-21466"/>
    <s v="Bayer AG"/>
    <s v="Brazil"/>
    <x v="2"/>
    <m/>
    <m/>
    <m/>
    <s v="PassThrough - Freight"/>
    <n v="2026"/>
    <n v="6"/>
    <s v="USD"/>
    <n v="-19.810050359999995"/>
    <m/>
    <n v="-19.810050359999995"/>
  </r>
  <r>
    <m/>
    <s v="CLEE011O12001 Succeed"/>
    <s v="Novartis Pharma AG"/>
    <s v="Brazil"/>
    <x v="2"/>
    <m/>
    <m/>
    <m/>
    <s v="Freight - Shipments"/>
    <n v="2026"/>
    <n v="6"/>
    <s v="USD"/>
    <n v="0"/>
    <m/>
    <n v="0"/>
  </r>
  <r>
    <m/>
    <s v="GS-US-595-6184"/>
    <s v="Gilead Sciences, Inc."/>
    <s v="Brazil"/>
    <x v="2"/>
    <m/>
    <m/>
    <m/>
    <s v="Freight - Shipments"/>
    <n v="2026"/>
    <n v="6"/>
    <s v="USD"/>
    <n v="-2854.2887803199997"/>
    <m/>
    <n v="-2854.2887803199997"/>
  </r>
  <r>
    <m/>
    <s v="JZP598-302 - Jazz Pharmaceuticals"/>
    <s v="Jazz Pharmaceuticals Ireland"/>
    <s v="Brazil"/>
    <x v="2"/>
    <m/>
    <m/>
    <m/>
    <s v="Freight - Shipments"/>
    <n v="2026"/>
    <n v="6"/>
    <s v="USD"/>
    <n v="0"/>
    <m/>
    <n v="0"/>
  </r>
  <r>
    <m/>
    <s v="MB11-C-01-25"/>
    <s v="PPD Development LP"/>
    <s v="Brazil"/>
    <x v="2"/>
    <m/>
    <m/>
    <m/>
    <s v="Freight - Shipments"/>
    <n v="2026"/>
    <n v="6"/>
    <s v="USD"/>
    <n v="0"/>
    <m/>
    <n v="0"/>
  </r>
  <r>
    <m/>
    <s v="D419CC00002"/>
    <s v="Astra Zeneca"/>
    <s v="Brazil"/>
    <x v="2"/>
    <m/>
    <m/>
    <m/>
    <s v="Freight - Shipments"/>
    <n v="2026"/>
    <n v="6"/>
    <s v="USD"/>
    <n v="0"/>
    <m/>
    <n v="0"/>
  </r>
  <r>
    <m/>
    <s v="D081SC00001"/>
    <s v="Astra Zeneca"/>
    <s v="Brazil"/>
    <x v="2"/>
    <m/>
    <m/>
    <m/>
    <s v="Freight - Shipments"/>
    <n v="2026"/>
    <n v="6"/>
    <s v="USD"/>
    <n v="0"/>
    <m/>
    <n v="0"/>
  </r>
  <r>
    <m/>
    <s v="D5169C00001"/>
    <s v="Astra Zeneca"/>
    <s v="Brazil"/>
    <x v="2"/>
    <m/>
    <m/>
    <m/>
    <s v="Freight - Shipments"/>
    <n v="2026"/>
    <n v="6"/>
    <s v="USD"/>
    <n v="0"/>
    <m/>
    <n v="0"/>
  </r>
  <r>
    <m/>
    <s v="D9311C00001"/>
    <s v="Astra Zeneca"/>
    <s v="Brazil"/>
    <x v="2"/>
    <m/>
    <m/>
    <m/>
    <s v="Freight - Shipments"/>
    <n v="2026"/>
    <n v="6"/>
    <s v="USD"/>
    <n v="-238.64484599999994"/>
    <m/>
    <n v="-238.64484599999994"/>
  </r>
  <r>
    <m/>
    <s v="D9311C00001"/>
    <s v="Astra Zeneca"/>
    <s v="Brazil"/>
    <x v="2"/>
    <m/>
    <m/>
    <m/>
    <s v="PassThrough - Freight"/>
    <n v="2026"/>
    <n v="6"/>
    <s v="USD"/>
    <n v="0"/>
    <m/>
    <n v="0"/>
  </r>
  <r>
    <m/>
    <s v="D967LC00001"/>
    <s v="Astra Zeneca"/>
    <s v="Brazil"/>
    <x v="2"/>
    <m/>
    <m/>
    <m/>
    <s v="Freight - Shipments"/>
    <n v="2026"/>
    <n v="6"/>
    <s v="USD"/>
    <n v="-73.702982519999992"/>
    <m/>
    <n v="-73.702982519999992"/>
  </r>
  <r>
    <m/>
    <s v="D967LC00001"/>
    <s v="Astra Zeneca"/>
    <s v="Brazil"/>
    <x v="2"/>
    <m/>
    <m/>
    <m/>
    <s v="PassThrough - Freight"/>
    <n v="2026"/>
    <n v="6"/>
    <s v="USD"/>
    <n v="0"/>
    <m/>
    <n v="0"/>
  </r>
  <r>
    <m/>
    <s v="D361BC00001"/>
    <s v="Astra Zeneca"/>
    <s v="Brazil"/>
    <x v="2"/>
    <m/>
    <m/>
    <m/>
    <s v="Freight - Shipments"/>
    <n v="2026"/>
    <n v="6"/>
    <s v="USD"/>
    <n v="-82.582052399999981"/>
    <m/>
    <n v="-82.582052399999981"/>
  </r>
  <r>
    <m/>
    <s v="D361BC00001"/>
    <s v="Astra Zeneca"/>
    <s v="Brazil"/>
    <x v="2"/>
    <m/>
    <m/>
    <m/>
    <s v="PassThrough - Freight"/>
    <n v="2026"/>
    <n v="6"/>
    <s v="USD"/>
    <n v="0"/>
    <m/>
    <n v="0"/>
  </r>
  <r>
    <m/>
    <s v="D967JC00001"/>
    <s v="Astra Zeneca"/>
    <s v="Brazil"/>
    <x v="2"/>
    <m/>
    <m/>
    <m/>
    <s v="Freight - Shipments"/>
    <n v="2026"/>
    <n v="6"/>
    <s v="USD"/>
    <n v="-252.56020991999998"/>
    <m/>
    <n v="-252.56020991999998"/>
  </r>
  <r>
    <m/>
    <s v="D967JC00001"/>
    <s v="Astra Zeneca"/>
    <s v="Brazil"/>
    <x v="2"/>
    <m/>
    <m/>
    <m/>
    <s v="PassThrough - Freight"/>
    <n v="2026"/>
    <n v="6"/>
    <s v="USD"/>
    <n v="0"/>
    <m/>
    <n v="0"/>
  </r>
  <r>
    <m/>
    <s v="337HNAS20011"/>
    <s v="Inventiva"/>
    <s v="Brazil"/>
    <x v="2"/>
    <m/>
    <m/>
    <m/>
    <s v="Freight - Shipments"/>
    <n v="2026"/>
    <n v="6"/>
    <s v="USD"/>
    <n v="-151.26285143999999"/>
    <m/>
    <n v="-151.26285143999999"/>
  </r>
  <r>
    <m/>
    <s v="C4221016"/>
    <s v="Pfizer"/>
    <s v="Brazil"/>
    <x v="2"/>
    <m/>
    <m/>
    <m/>
    <s v="Freight - Shipments"/>
    <n v="2026"/>
    <n v="6"/>
    <s v="USD"/>
    <n v="-172.93196807999999"/>
    <m/>
    <n v="-172.93196807999999"/>
  </r>
  <r>
    <m/>
    <s v="D967UC00001"/>
    <s v="Astra Zeneca"/>
    <s v="Brazil"/>
    <x v="2"/>
    <m/>
    <m/>
    <m/>
    <s v="Freight - Shipments"/>
    <n v="2026"/>
    <n v="6"/>
    <s v="USD"/>
    <n v="-999.35336675999986"/>
    <m/>
    <n v="-999.35336675999986"/>
  </r>
  <r>
    <m/>
    <s v="D967UC00001"/>
    <s v="Astra Zeneca"/>
    <s v="Brazil"/>
    <x v="2"/>
    <m/>
    <m/>
    <m/>
    <s v="PassThrough - Freight"/>
    <n v="2026"/>
    <n v="6"/>
    <s v="USD"/>
    <n v="0"/>
    <m/>
    <n v="0"/>
  </r>
  <r>
    <m/>
    <s v="D5086C00001"/>
    <s v="Astra Zeneca"/>
    <s v="Brazil"/>
    <x v="2"/>
    <m/>
    <m/>
    <m/>
    <s v="Freight - Shipments"/>
    <n v="2026"/>
    <n v="6"/>
    <s v="USD"/>
    <n v="-101.66776067999999"/>
    <m/>
    <n v="-101.66776067999999"/>
  </r>
  <r>
    <m/>
    <s v="D5086C00001"/>
    <s v="Astra Zeneca"/>
    <s v="Brazil"/>
    <x v="2"/>
    <m/>
    <m/>
    <m/>
    <s v="PassThrough - Freight"/>
    <n v="2026"/>
    <n v="6"/>
    <s v="USD"/>
    <n v="0"/>
    <m/>
    <n v="0"/>
  </r>
  <r>
    <m/>
    <s v="D967SC00001"/>
    <s v="Astra Zeneca"/>
    <s v="Brazil"/>
    <x v="2"/>
    <m/>
    <m/>
    <m/>
    <s v="Freight - Shipments"/>
    <n v="2026"/>
    <n v="6"/>
    <s v="USD"/>
    <n v="-124.84082783999999"/>
    <m/>
    <n v="-124.84082783999999"/>
  </r>
  <r>
    <m/>
    <s v="D967SC00001"/>
    <s v="Astra Zeneca"/>
    <s v="Brazil"/>
    <x v="2"/>
    <m/>
    <m/>
    <m/>
    <s v="PassThrough - Freight"/>
    <n v="2026"/>
    <n v="6"/>
    <s v="USD"/>
    <n v="0"/>
    <m/>
    <n v="0"/>
  </r>
  <r>
    <m/>
    <s v="D9075C00001"/>
    <s v="Astra Zeneca"/>
    <s v="Brazil"/>
    <x v="2"/>
    <m/>
    <m/>
    <m/>
    <s v="Freight - Shipments"/>
    <n v="2026"/>
    <n v="6"/>
    <s v="USD"/>
    <n v="0"/>
    <m/>
    <n v="0"/>
  </r>
  <r>
    <m/>
    <s v="D926NC00001"/>
    <s v="Astra Zeneca"/>
    <s v="Brazil"/>
    <x v="2"/>
    <m/>
    <m/>
    <m/>
    <s v="Freight - Shipments"/>
    <n v="2026"/>
    <n v="6"/>
    <s v="USD"/>
    <n v="-155.36667263999999"/>
    <m/>
    <n v="-155.36667263999999"/>
  </r>
  <r>
    <m/>
    <s v="D926NC00001"/>
    <s v="Astra Zeneca"/>
    <s v="Brazil"/>
    <x v="2"/>
    <m/>
    <m/>
    <m/>
    <s v="PassThrough - Freight"/>
    <n v="2026"/>
    <n v="6"/>
    <s v="USD"/>
    <n v="0"/>
    <m/>
    <n v="0"/>
  </r>
  <r>
    <m/>
    <s v="F901318-0041"/>
    <s v="IQVIA"/>
    <s v="Brazil"/>
    <x v="2"/>
    <m/>
    <m/>
    <m/>
    <s v="Freight - Returns"/>
    <n v="2026"/>
    <n v="6"/>
    <s v="USD"/>
    <n v="0"/>
    <m/>
    <n v="0"/>
  </r>
  <r>
    <m/>
    <n v="20190360"/>
    <s v="Amgen, Inc."/>
    <s v="Brazil"/>
    <x v="2"/>
    <m/>
    <m/>
    <m/>
    <s v="Freight - Shipments"/>
    <n v="2026"/>
    <n v="6"/>
    <s v="USD"/>
    <n v="-316.63038347999998"/>
    <m/>
    <n v="-316.63038347999998"/>
  </r>
  <r>
    <m/>
    <s v="D910VC00001"/>
    <s v="Astra Zeneca"/>
    <s v="Brazil"/>
    <x v="2"/>
    <m/>
    <m/>
    <m/>
    <s v="Freight - Shipments"/>
    <n v="2026"/>
    <n v="6"/>
    <s v="USD"/>
    <n v="-3505.3370840399998"/>
    <m/>
    <n v="-3505.3370840399998"/>
  </r>
  <r>
    <m/>
    <s v="D910VC00001"/>
    <s v="Astra Zeneca"/>
    <s v="Brazil"/>
    <x v="2"/>
    <m/>
    <m/>
    <m/>
    <s v="PassThrough - Freight"/>
    <n v="2026"/>
    <n v="6"/>
    <s v="USD"/>
    <n v="0"/>
    <m/>
    <n v="0"/>
  </r>
  <r>
    <m/>
    <s v="C1071005"/>
    <s v="Pfizer"/>
    <s v="Brazil"/>
    <x v="2"/>
    <m/>
    <m/>
    <m/>
    <s v="Freight - Shipments"/>
    <n v="2026"/>
    <n v="6"/>
    <s v="USD"/>
    <n v="0"/>
    <m/>
    <n v="0"/>
  </r>
  <r>
    <m/>
    <s v="D926PC00001"/>
    <s v="Astra Zeneca"/>
    <s v="Brazil"/>
    <x v="2"/>
    <m/>
    <m/>
    <m/>
    <s v="Freight - Shipments"/>
    <n v="2026"/>
    <n v="6"/>
    <s v="USD"/>
    <n v="-53.901163319999995"/>
    <m/>
    <n v="-53.901163319999995"/>
  </r>
  <r>
    <m/>
    <s v="D926PC00001"/>
    <s v="Astra Zeneca"/>
    <s v="Brazil"/>
    <x v="2"/>
    <m/>
    <m/>
    <m/>
    <s v="PassThrough - Freight"/>
    <n v="2026"/>
    <n v="6"/>
    <s v="USD"/>
    <n v="0"/>
    <m/>
    <n v="0"/>
  </r>
  <r>
    <m/>
    <s v="B7841007"/>
    <s v="Pfizer"/>
    <s v="Brazil"/>
    <x v="2"/>
    <m/>
    <m/>
    <m/>
    <s v="Freight - Shipments"/>
    <n v="2026"/>
    <n v="6"/>
    <s v="USD"/>
    <n v="-4290.8072858399992"/>
    <m/>
    <n v="-4290.8072858399992"/>
  </r>
  <r>
    <m/>
    <s v="C1071007"/>
    <s v="Pfizer"/>
    <s v="Brazil"/>
    <x v="2"/>
    <m/>
    <m/>
    <m/>
    <s v="Freight - Shipments"/>
    <n v="2026"/>
    <n v="6"/>
    <s v="USD"/>
    <n v="-827.90771099999995"/>
    <m/>
    <n v="-827.90771099999995"/>
  </r>
  <r>
    <m/>
    <s v="D7020C00001"/>
    <s v="MedImmune Inc"/>
    <s v="Brazil"/>
    <x v="2"/>
    <m/>
    <m/>
    <m/>
    <s v="Freight - Shipments"/>
    <n v="2026"/>
    <n v="6"/>
    <s v="USD"/>
    <n v="-83.559208679999983"/>
    <m/>
    <n v="-83.559208679999983"/>
  </r>
  <r>
    <m/>
    <s v="D7020C00001"/>
    <s v="MedImmune Inc"/>
    <s v="Brazil"/>
    <x v="2"/>
    <m/>
    <m/>
    <m/>
    <s v="PassThrough - Freight"/>
    <n v="2026"/>
    <n v="6"/>
    <s v="USD"/>
    <n v="0"/>
    <m/>
    <n v="0"/>
  </r>
  <r>
    <m/>
    <s v="D3466C00001"/>
    <s v="Astra Zeneca"/>
    <s v="Brazil"/>
    <x v="2"/>
    <m/>
    <m/>
    <m/>
    <s v="Freight - Shipments"/>
    <n v="2026"/>
    <n v="6"/>
    <s v="USD"/>
    <n v="-560.88770471999987"/>
    <m/>
    <n v="-560.88770471999987"/>
  </r>
  <r>
    <m/>
    <s v="D3466C00001"/>
    <s v="Astra Zeneca"/>
    <s v="Brazil"/>
    <x v="2"/>
    <m/>
    <m/>
    <m/>
    <s v="PassThrough - Freight"/>
    <n v="2026"/>
    <n v="6"/>
    <s v="USD"/>
    <n v="0"/>
    <m/>
    <n v="0"/>
  </r>
  <r>
    <m/>
    <n v="20180244"/>
    <s v="Amgen, Inc."/>
    <s v="Brazil"/>
    <x v="2"/>
    <m/>
    <m/>
    <m/>
    <s v="Freight - Shipments"/>
    <n v="2026"/>
    <n v="6"/>
    <s v="USD"/>
    <n v="-6803.4347251199997"/>
    <m/>
    <n v="-6803.4347251199997"/>
  </r>
  <r>
    <m/>
    <s v="D7630C00001"/>
    <s v="Astra Zeneca"/>
    <s v="Brazil"/>
    <x v="2"/>
    <m/>
    <m/>
    <m/>
    <s v="Freight - Shipments"/>
    <n v="2026"/>
    <n v="6"/>
    <s v="USD"/>
    <n v="-13907.296207319994"/>
    <m/>
    <n v="-13907.296207319994"/>
  </r>
  <r>
    <m/>
    <s v="D7630C00001"/>
    <s v="Astra Zeneca"/>
    <s v="Brazil"/>
    <x v="2"/>
    <m/>
    <m/>
    <m/>
    <s v="PassThrough - Freight"/>
    <n v="2026"/>
    <n v="6"/>
    <s v="USD"/>
    <n v="0"/>
    <m/>
    <n v="0"/>
  </r>
  <r>
    <m/>
    <s v="C4391002"/>
    <s v="Pfizer"/>
    <s v="Brazil"/>
    <x v="2"/>
    <m/>
    <m/>
    <m/>
    <s v="Freight - Shipments"/>
    <n v="2026"/>
    <n v="6"/>
    <s v="USD"/>
    <n v="-12145.455213359997"/>
    <m/>
    <n v="-12145.455213359997"/>
  </r>
  <r>
    <m/>
    <n v="20210004"/>
    <s v="Amgen, Inc."/>
    <s v="Brazil"/>
    <x v="2"/>
    <m/>
    <m/>
    <m/>
    <s v="Freight - Shipments"/>
    <n v="2026"/>
    <n v="6"/>
    <s v="USD"/>
    <n v="-35.103545639999993"/>
    <m/>
    <n v="-35.103545639999993"/>
  </r>
  <r>
    <m/>
    <s v="D3461C00030"/>
    <s v="Astra Zeneca"/>
    <s v="Brazil"/>
    <x v="2"/>
    <m/>
    <m/>
    <m/>
    <s v="Freight - Shipments"/>
    <n v="2026"/>
    <n v="6"/>
    <s v="USD"/>
    <n v="0"/>
    <m/>
    <n v="0"/>
  </r>
  <r>
    <m/>
    <s v="D8531C00002"/>
    <s v="Astra Zeneca"/>
    <s v="Brazil"/>
    <x v="2"/>
    <m/>
    <m/>
    <m/>
    <s v="Freight - Shipments"/>
    <n v="2026"/>
    <n v="6"/>
    <s v="USD"/>
    <n v="-3516.6902054399993"/>
    <m/>
    <n v="-3516.6902054399993"/>
  </r>
  <r>
    <m/>
    <s v="D8531C00002"/>
    <s v="Astra Zeneca"/>
    <s v="Brazil"/>
    <x v="2"/>
    <m/>
    <m/>
    <m/>
    <s v="PassThrough - Freight"/>
    <n v="2026"/>
    <n v="6"/>
    <s v="USD"/>
    <n v="0"/>
    <m/>
    <n v="0"/>
  </r>
  <r>
    <m/>
    <s v="D5180C00016"/>
    <s v="Astra Zeneca"/>
    <s v="Brazil"/>
    <x v="2"/>
    <m/>
    <m/>
    <m/>
    <s v="Freight - Shipments"/>
    <n v="2026"/>
    <n v="6"/>
    <s v="USD"/>
    <n v="-85.148998439999986"/>
    <m/>
    <n v="-85.148998439999986"/>
  </r>
  <r>
    <m/>
    <s v="D5180C00016"/>
    <s v="Astra Zeneca"/>
    <s v="Brazil"/>
    <x v="2"/>
    <m/>
    <m/>
    <m/>
    <s v="PassThrough - Freight"/>
    <n v="2026"/>
    <n v="6"/>
    <s v="USD"/>
    <n v="0"/>
    <m/>
    <n v="0"/>
  </r>
  <r>
    <m/>
    <s v="C4891002"/>
    <s v="Pfizer"/>
    <s v="Brazil"/>
    <x v="2"/>
    <m/>
    <m/>
    <m/>
    <s v="Freight - Shipments"/>
    <n v="2026"/>
    <n v="6"/>
    <s v="USD"/>
    <n v="-1304.0991310799998"/>
    <m/>
    <n v="-1304.0991310799998"/>
  </r>
  <r>
    <m/>
    <s v="D8535C00001"/>
    <s v="Astra Zeneca"/>
    <s v="Brazil"/>
    <x v="2"/>
    <m/>
    <m/>
    <m/>
    <s v="Freight - Shipments"/>
    <n v="2026"/>
    <n v="6"/>
    <s v="USD"/>
    <n v="-2184.6157132799995"/>
    <m/>
    <n v="-2184.6157132799995"/>
  </r>
  <r>
    <m/>
    <s v="D8535C00001"/>
    <s v="Astra Zeneca"/>
    <s v="Brazil"/>
    <x v="2"/>
    <m/>
    <m/>
    <m/>
    <s v="PassThrough - Freight"/>
    <n v="2026"/>
    <n v="6"/>
    <s v="USD"/>
    <n v="0"/>
    <m/>
    <n v="0"/>
  </r>
  <r>
    <m/>
    <n v="20190341"/>
    <s v="Amgen, Inc."/>
    <s v="Brazil"/>
    <x v="2"/>
    <m/>
    <m/>
    <m/>
    <s v="Freight - Shipments"/>
    <n v="2026"/>
    <n v="6"/>
    <s v="USD"/>
    <n v="-6333.6730168799986"/>
    <m/>
    <n v="-6333.6730168799986"/>
  </r>
  <r>
    <m/>
    <s v="D926QC00001"/>
    <s v="Astra Zeneca"/>
    <s v="Brazil"/>
    <x v="2"/>
    <m/>
    <m/>
    <m/>
    <s v="Freight - Shipments"/>
    <n v="2026"/>
    <n v="6"/>
    <s v="USD"/>
    <n v="0"/>
    <m/>
    <n v="0"/>
  </r>
  <r>
    <m/>
    <s v="D7632C00001"/>
    <s v="Astra Zeneca"/>
    <s v="Brazil"/>
    <x v="2"/>
    <m/>
    <m/>
    <m/>
    <s v="Freight - Shipments"/>
    <n v="2026"/>
    <n v="6"/>
    <s v="USD"/>
    <n v="-782.3258986799998"/>
    <m/>
    <n v="-782.3258986799998"/>
  </r>
  <r>
    <m/>
    <s v="D7632C00001"/>
    <s v="Astra Zeneca"/>
    <s v="Brazil"/>
    <x v="2"/>
    <m/>
    <m/>
    <m/>
    <s v="PassThrough - Freight"/>
    <n v="2026"/>
    <n v="6"/>
    <s v="USD"/>
    <n v="0"/>
    <m/>
    <n v="0"/>
  </r>
  <r>
    <m/>
    <n v="20210146"/>
    <s v="Amgen, Inc."/>
    <s v="Brazil"/>
    <x v="2"/>
    <m/>
    <m/>
    <m/>
    <s v="Freight - Returns"/>
    <n v="2026"/>
    <n v="6"/>
    <s v="USD"/>
    <n v="0"/>
    <m/>
    <n v="0"/>
  </r>
  <r>
    <m/>
    <n v="20230016"/>
    <s v="Amgen, Inc."/>
    <s v="Brazil"/>
    <x v="2"/>
    <m/>
    <m/>
    <m/>
    <s v="Freight - Returns"/>
    <n v="2026"/>
    <n v="6"/>
    <s v="USD"/>
    <n v="0"/>
    <m/>
    <n v="0"/>
  </r>
  <r>
    <m/>
    <n v="20200041"/>
    <s v="Amgen, Inc."/>
    <s v="Brazil"/>
    <x v="2"/>
    <m/>
    <m/>
    <m/>
    <s v="Freight - Shipments"/>
    <n v="2026"/>
    <n v="6"/>
    <s v="USD"/>
    <n v="-80.192664239999999"/>
    <m/>
    <n v="-80.192664239999999"/>
  </r>
  <r>
    <m/>
    <s v="D361DC00001"/>
    <s v="Astra Zeneca"/>
    <s v="Brazil"/>
    <x v="2"/>
    <m/>
    <m/>
    <m/>
    <s v="Freight - Shipments"/>
    <n v="2026"/>
    <n v="6"/>
    <s v="USD"/>
    <n v="-640.49713247999978"/>
    <m/>
    <n v="-640.49713247999978"/>
  </r>
  <r>
    <m/>
    <s v="D361DC00001"/>
    <s v="Astra Zeneca"/>
    <s v="Brazil"/>
    <x v="2"/>
    <m/>
    <m/>
    <m/>
    <s v="PassThrough - Freight"/>
    <n v="2026"/>
    <n v="6"/>
    <s v="USD"/>
    <n v="0"/>
    <m/>
    <n v="0"/>
  </r>
  <r>
    <m/>
    <s v="D781DC00001"/>
    <s v="Astra Zeneca"/>
    <s v="Brazil"/>
    <x v="2"/>
    <m/>
    <m/>
    <m/>
    <s v="Freight - Shipments"/>
    <n v="2026"/>
    <n v="6"/>
    <s v="USD"/>
    <n v="-142.44963083999994"/>
    <m/>
    <n v="-142.44963083999994"/>
  </r>
  <r>
    <m/>
    <s v="D781DC00001"/>
    <s v="Astra Zeneca"/>
    <s v="Brazil"/>
    <x v="2"/>
    <m/>
    <m/>
    <m/>
    <s v="PassThrough - Freight"/>
    <n v="2026"/>
    <n v="6"/>
    <s v="USD"/>
    <n v="0"/>
    <m/>
    <n v="0"/>
  </r>
  <r>
    <m/>
    <n v="20210081"/>
    <s v="Amgen, Inc."/>
    <s v="Brazil"/>
    <x v="2"/>
    <m/>
    <m/>
    <m/>
    <s v="Freight - Shipments"/>
    <n v="2026"/>
    <n v="6"/>
    <s v="USD"/>
    <n v="-4655.3806486799995"/>
    <m/>
    <n v="-4655.3806486799995"/>
  </r>
  <r>
    <m/>
    <s v="D6402C00012"/>
    <s v="Astra Zeneca"/>
    <s v="Brazil"/>
    <x v="2"/>
    <m/>
    <m/>
    <m/>
    <s v="Freight - Shipments"/>
    <n v="2026"/>
    <n v="6"/>
    <s v="USD"/>
    <n v="-271.38957635999992"/>
    <m/>
    <n v="-271.38957635999992"/>
  </r>
  <r>
    <m/>
    <s v="D6402C00012"/>
    <s v="Astra Zeneca"/>
    <s v="Brazil"/>
    <x v="2"/>
    <m/>
    <m/>
    <m/>
    <s v="PassThrough - Freight"/>
    <n v="2026"/>
    <n v="6"/>
    <s v="USD"/>
    <n v="0"/>
    <m/>
    <n v="0"/>
  </r>
  <r>
    <m/>
    <s v="RC18G006"/>
    <s v="RemeGen Co Ltd"/>
    <s v="Brazil"/>
    <x v="2"/>
    <m/>
    <m/>
    <m/>
    <s v="Freight - Shipments"/>
    <n v="2026"/>
    <n v="6"/>
    <s v="USD"/>
    <n v="0"/>
    <m/>
    <n v="0"/>
  </r>
  <r>
    <m/>
    <s v="RC18G006"/>
    <s v="RemeGen Co Ltd"/>
    <s v="Brazil"/>
    <x v="2"/>
    <m/>
    <m/>
    <m/>
    <s v="PassThrough - Freight"/>
    <n v="2026"/>
    <n v="6"/>
    <s v="USD"/>
    <n v="0"/>
    <m/>
    <n v="0"/>
  </r>
  <r>
    <m/>
    <s v="C1071032"/>
    <s v="Pfizer"/>
    <s v="Brazil"/>
    <x v="2"/>
    <m/>
    <m/>
    <m/>
    <s v="Freight - Shipments"/>
    <n v="2026"/>
    <n v="6"/>
    <s v="USD"/>
    <n v="-34134.31714295999"/>
    <m/>
    <n v="-34134.31714295999"/>
  </r>
  <r>
    <m/>
    <s v="CC-220-MM-002"/>
    <s v="Celgene Corporation"/>
    <s v="Brazil"/>
    <x v="2"/>
    <m/>
    <m/>
    <m/>
    <s v="Freight - Shipments"/>
    <n v="2026"/>
    <n v="6"/>
    <s v="USD"/>
    <n v="0"/>
    <m/>
    <n v="0"/>
  </r>
  <r>
    <m/>
    <s v="D516KC00001"/>
    <s v="Astra Zeneca"/>
    <s v="Brazil"/>
    <x v="2"/>
    <m/>
    <m/>
    <m/>
    <s v="Freight - Shipments"/>
    <n v="2026"/>
    <n v="6"/>
    <s v="USD"/>
    <n v="-36.417003599999994"/>
    <m/>
    <n v="-36.417003599999994"/>
  </r>
  <r>
    <m/>
    <s v="D516KC00001"/>
    <s v="Astra Zeneca"/>
    <s v="Brazil"/>
    <x v="2"/>
    <m/>
    <m/>
    <m/>
    <s v="PassThrough - Freight"/>
    <n v="2026"/>
    <n v="6"/>
    <s v="USD"/>
    <n v="0"/>
    <m/>
    <n v="0"/>
  </r>
  <r>
    <m/>
    <s v="D781PC00001"/>
    <s v="Astra Zeneca"/>
    <s v="Brazil"/>
    <x v="2"/>
    <m/>
    <m/>
    <m/>
    <s v="Freight - Shipments"/>
    <n v="2026"/>
    <n v="6"/>
    <s v="USD"/>
    <n v="0"/>
    <m/>
    <n v="0"/>
  </r>
  <r>
    <m/>
    <n v="20230167"/>
    <s v="Amgen, Inc."/>
    <s v="Brazil"/>
    <x v="2"/>
    <m/>
    <m/>
    <m/>
    <s v="Freight - Returns"/>
    <n v="2026"/>
    <n v="6"/>
    <s v="USD"/>
    <n v="0"/>
    <m/>
    <n v="0"/>
  </r>
  <r>
    <m/>
    <s v="D702AC00001"/>
    <s v="Astra Zeneca"/>
    <s v="Brazil"/>
    <x v="2"/>
    <m/>
    <m/>
    <m/>
    <s v="Freight - Shipments"/>
    <n v="2026"/>
    <n v="6"/>
    <s v="USD"/>
    <n v="-791.7188281199999"/>
    <m/>
    <n v="-791.7188281199999"/>
  </r>
  <r>
    <m/>
    <s v="D702AC00001"/>
    <s v="Astra Zeneca"/>
    <s v="Brazil"/>
    <x v="2"/>
    <m/>
    <m/>
    <m/>
    <s v="PassThrough - Freight"/>
    <n v="2026"/>
    <n v="6"/>
    <s v="USD"/>
    <n v="0"/>
    <m/>
    <n v="0"/>
  </r>
  <r>
    <m/>
    <s v="D702BC00001"/>
    <s v="Astra Zeneca"/>
    <s v="Brazil"/>
    <x v="2"/>
    <m/>
    <m/>
    <m/>
    <s v="Freight - Shipments"/>
    <n v="2026"/>
    <n v="6"/>
    <s v="USD"/>
    <n v="-216.88871423999996"/>
    <m/>
    <n v="-216.88871423999996"/>
  </r>
  <r>
    <m/>
    <s v="D702BC00001"/>
    <s v="Astra Zeneca"/>
    <s v="Brazil"/>
    <x v="2"/>
    <m/>
    <m/>
    <m/>
    <s v="PassThrough - Freight"/>
    <n v="2026"/>
    <n v="6"/>
    <s v="USD"/>
    <n v="0"/>
    <m/>
    <n v="0"/>
  </r>
  <r>
    <m/>
    <s v="D516NC00001"/>
    <s v="Astra Zeneca"/>
    <s v="Brazil"/>
    <x v="2"/>
    <m/>
    <m/>
    <m/>
    <s v="Freight - Shipments"/>
    <n v="2026"/>
    <n v="6"/>
    <s v="USD"/>
    <n v="-74.904731879999986"/>
    <m/>
    <n v="-74.904731879999986"/>
  </r>
  <r>
    <m/>
    <s v="D516NC00001"/>
    <s v="Astra Zeneca"/>
    <s v="Brazil"/>
    <x v="2"/>
    <m/>
    <m/>
    <m/>
    <s v="PassThrough - Freight"/>
    <n v="2026"/>
    <n v="6"/>
    <s v="USD"/>
    <n v="0"/>
    <m/>
    <n v="0"/>
  </r>
  <r>
    <m/>
    <s v="D702FC00001"/>
    <s v="Astra Zeneca"/>
    <s v="Brazil"/>
    <x v="2"/>
    <m/>
    <m/>
    <m/>
    <s v="Freight - Shipments"/>
    <n v="2026"/>
    <n v="6"/>
    <s v="USD"/>
    <n v="-500.0923569599999"/>
    <m/>
    <n v="-500.0923569599999"/>
  </r>
  <r>
    <m/>
    <s v="D702FC00001"/>
    <s v="Astra Zeneca"/>
    <s v="Brazil"/>
    <x v="2"/>
    <m/>
    <m/>
    <m/>
    <s v="PassThrough - Freight"/>
    <n v="2026"/>
    <n v="6"/>
    <s v="USD"/>
    <n v="0"/>
    <m/>
    <n v="0"/>
  </r>
  <r>
    <m/>
    <n v="20230153"/>
    <s v="Amgen, Inc."/>
    <s v="Brazil"/>
    <x v="2"/>
    <m/>
    <m/>
    <m/>
    <s v="Freight - Shipments"/>
    <n v="2026"/>
    <n v="6"/>
    <s v="USD"/>
    <n v="-84.101289359999996"/>
    <m/>
    <n v="-84.101289359999996"/>
  </r>
  <r>
    <m/>
    <s v="C2321014"/>
    <s v="Pfizer"/>
    <s v="Brazil"/>
    <x v="2"/>
    <m/>
    <m/>
    <m/>
    <s v="Freight - Shipments"/>
    <n v="2026"/>
    <n v="6"/>
    <s v="USD"/>
    <n v="-2470.0264827599995"/>
    <m/>
    <n v="-2470.0264827599995"/>
  </r>
  <r>
    <m/>
    <s v="C2321003"/>
    <s v="Pfizer"/>
    <s v="Brazil"/>
    <x v="2"/>
    <m/>
    <m/>
    <m/>
    <s v="Freight - Shipments"/>
    <n v="2026"/>
    <n v="6"/>
    <s v="USD"/>
    <n v="-58916.520816600008"/>
    <m/>
    <n v="-58916.520816600008"/>
  </r>
  <r>
    <m/>
    <n v="20240092"/>
    <s v="Amgen, Inc."/>
    <s v="Brazil"/>
    <x v="2"/>
    <m/>
    <m/>
    <m/>
    <s v="Freight - Returns"/>
    <n v="2026"/>
    <n v="6"/>
    <s v="USD"/>
    <n v="0"/>
    <m/>
    <n v="0"/>
  </r>
  <r>
    <m/>
    <n v="20240092"/>
    <s v="Amgen, Inc."/>
    <s v="Brazil"/>
    <x v="2"/>
    <m/>
    <m/>
    <m/>
    <s v="Freight - Shipments"/>
    <n v="2026"/>
    <n v="6"/>
    <s v="USD"/>
    <n v="0"/>
    <m/>
    <n v="0"/>
  </r>
  <r>
    <m/>
    <n v="20230050"/>
    <s v="Amgen, Inc."/>
    <s v="Brazil"/>
    <x v="2"/>
    <m/>
    <m/>
    <m/>
    <s v="Freight - Shipments"/>
    <n v="2026"/>
    <n v="6"/>
    <s v="USD"/>
    <n v="0"/>
    <m/>
    <n v="0"/>
  </r>
  <r>
    <m/>
    <s v="D7029C00001"/>
    <s v="Astra Zeneca"/>
    <s v="Brazil"/>
    <x v="2"/>
    <m/>
    <m/>
    <m/>
    <s v="Freight - Shipments"/>
    <n v="2026"/>
    <n v="6"/>
    <s v="USD"/>
    <n v="-549.75917639999989"/>
    <m/>
    <n v="-549.75917639999989"/>
  </r>
  <r>
    <m/>
    <s v="D7029C00001"/>
    <s v="Astra Zeneca"/>
    <s v="Brazil"/>
    <x v="2"/>
    <m/>
    <m/>
    <m/>
    <s v="PassThrough - Freight"/>
    <n v="2026"/>
    <n v="6"/>
    <s v="USD"/>
    <n v="0"/>
    <m/>
    <n v="0"/>
  </r>
  <r>
    <m/>
    <s v="D933RC00002"/>
    <s v="Astra Zeneca"/>
    <s v="Brazil"/>
    <x v="2"/>
    <m/>
    <m/>
    <m/>
    <s v="Freight - Shipments"/>
    <n v="2026"/>
    <n v="6"/>
    <s v="USD"/>
    <n v="0"/>
    <m/>
    <n v="0"/>
  </r>
  <r>
    <m/>
    <s v="C5751003"/>
    <s v="Pfizer"/>
    <s v="Brazil"/>
    <x v="2"/>
    <m/>
    <m/>
    <m/>
    <s v="Freight - Shipments"/>
    <n v="2026"/>
    <n v="6"/>
    <s v="USD"/>
    <n v="-6222.3606884399987"/>
    <m/>
    <n v="-6222.3606884399987"/>
  </r>
  <r>
    <m/>
    <s v="D7960C00012"/>
    <s v="Astra Zeneca"/>
    <s v="Brazil"/>
    <x v="2"/>
    <m/>
    <m/>
    <m/>
    <s v="Freight - Shipments"/>
    <n v="2026"/>
    <n v="6"/>
    <s v="USD"/>
    <n v="-649.06812179999986"/>
    <m/>
    <n v="-649.06812179999986"/>
  </r>
  <r>
    <m/>
    <s v="D7960C00012"/>
    <s v="Astra Zeneca"/>
    <s v="Brazil"/>
    <x v="2"/>
    <m/>
    <m/>
    <m/>
    <s v="PassThrough - Freight"/>
    <n v="2026"/>
    <n v="6"/>
    <s v="USD"/>
    <n v="0"/>
    <m/>
    <n v="0"/>
  </r>
  <r>
    <m/>
    <s v="D7960C00013"/>
    <s v="Astra Zeneca"/>
    <s v="Brazil"/>
    <x v="2"/>
    <m/>
    <m/>
    <m/>
    <s v="Freight - Shipments"/>
    <n v="2026"/>
    <n v="6"/>
    <s v="USD"/>
    <n v="0"/>
    <m/>
    <n v="0"/>
  </r>
  <r>
    <m/>
    <s v="D763QC00001"/>
    <s v="Astra Zeneca"/>
    <s v="Brazil"/>
    <x v="2"/>
    <m/>
    <m/>
    <m/>
    <s v="Freight - Shipments"/>
    <n v="2026"/>
    <n v="6"/>
    <s v="USD"/>
    <n v="0"/>
    <m/>
    <n v="0"/>
  </r>
  <r>
    <m/>
    <s v="D702GC00001"/>
    <s v="Astra Zeneca"/>
    <s v="Brazil"/>
    <x v="2"/>
    <m/>
    <m/>
    <m/>
    <s v="Freight - Shipments"/>
    <n v="2026"/>
    <n v="6"/>
    <s v="USD"/>
    <n v="-325.3965688799999"/>
    <m/>
    <n v="-325.3965688799999"/>
  </r>
  <r>
    <m/>
    <s v="D702GC00001"/>
    <s v="Astra Zeneca"/>
    <s v="Brazil"/>
    <x v="2"/>
    <m/>
    <m/>
    <m/>
    <s v="PassThrough - Freight"/>
    <n v="2026"/>
    <n v="6"/>
    <s v="USD"/>
    <n v="0"/>
    <m/>
    <n v="0"/>
  </r>
  <r>
    <m/>
    <s v="C4391024"/>
    <s v="Pfizer"/>
    <s v="Brazil"/>
    <x v="2"/>
    <m/>
    <m/>
    <m/>
    <s v="Freight - Shipments"/>
    <n v="2026"/>
    <n v="6"/>
    <s v="USD"/>
    <n v="-63167.759740439986"/>
    <m/>
    <n v="-63167.759740439986"/>
  </r>
  <r>
    <m/>
    <n v="20240178"/>
    <s v="Amgen, Inc."/>
    <s v="Brazil"/>
    <x v="2"/>
    <m/>
    <m/>
    <m/>
    <s v="Freight - Shipments"/>
    <n v="2026"/>
    <n v="6"/>
    <s v="USD"/>
    <n v="-163.76715935999997"/>
    <m/>
    <n v="-163.76715935999997"/>
  </r>
  <r>
    <m/>
    <s v="D9802C00001"/>
    <s v="Astra Zeneca"/>
    <s v="Brazil"/>
    <x v="2"/>
    <m/>
    <m/>
    <m/>
    <s v="Freight - Shipments"/>
    <n v="2026"/>
    <n v="6"/>
    <s v="USD"/>
    <n v="0"/>
    <m/>
    <n v="0"/>
  </r>
  <r>
    <m/>
    <s v="D7960C00015"/>
    <s v="Astra Zeneca"/>
    <s v="Brazil"/>
    <x v="2"/>
    <m/>
    <m/>
    <m/>
    <s v="Freight - Shipments"/>
    <n v="2026"/>
    <n v="6"/>
    <s v="USD"/>
    <n v="-2958.3141804000006"/>
    <m/>
    <n v="-2958.3141804000006"/>
  </r>
  <r>
    <m/>
    <s v="D7960C00015"/>
    <s v="Astra Zeneca"/>
    <s v="Brazil"/>
    <x v="2"/>
    <m/>
    <m/>
    <m/>
    <s v="PassThrough - Freight"/>
    <n v="2026"/>
    <n v="6"/>
    <s v="USD"/>
    <n v="0"/>
    <m/>
    <n v="0"/>
  </r>
  <r>
    <m/>
    <s v="C3651021"/>
    <s v="Pfizer"/>
    <s v="Brazil"/>
    <x v="2"/>
    <m/>
    <m/>
    <m/>
    <s v="Freight - Shipments"/>
    <n v="2026"/>
    <n v="6"/>
    <s v="USD"/>
    <n v="-116.54852207999998"/>
    <m/>
    <n v="-116.54852207999998"/>
  </r>
  <r>
    <m/>
    <n v="20220196"/>
    <s v="Amgen, Inc."/>
    <s v="Brazil"/>
    <x v="2"/>
    <m/>
    <m/>
    <m/>
    <s v="Freight - Shipments"/>
    <n v="2026"/>
    <n v="6"/>
    <s v="USD"/>
    <n v="-41969.624196240009"/>
    <m/>
    <n v="-41969.624196240009"/>
  </r>
  <r>
    <m/>
    <n v="20230227"/>
    <s v="Amgen, Inc."/>
    <s v="Brazil"/>
    <x v="2"/>
    <m/>
    <m/>
    <m/>
    <s v="Freight - Shipments"/>
    <n v="2026"/>
    <n v="6"/>
    <s v="USD"/>
    <n v="-1004.7635906400002"/>
    <m/>
    <n v="-1004.7635906400002"/>
  </r>
  <r>
    <m/>
    <s v="C4551002"/>
    <s v="Pfizer"/>
    <s v="Brazil"/>
    <x v="2"/>
    <m/>
    <m/>
    <m/>
    <s v="Freight - Shipments"/>
    <n v="2026"/>
    <n v="6"/>
    <s v="USD"/>
    <n v="-185.37630611999995"/>
    <m/>
    <n v="-185.37630611999995"/>
  </r>
  <r>
    <m/>
    <n v="20250002"/>
    <s v="Amgen, Inc."/>
    <s v="Brazil"/>
    <x v="2"/>
    <m/>
    <m/>
    <m/>
    <s v="Freight - Shipments"/>
    <n v="2026"/>
    <n v="6"/>
    <s v="USD"/>
    <n v="-586.56774803999986"/>
    <m/>
    <n v="-586.56774803999986"/>
  </r>
  <r>
    <m/>
    <n v="20230225"/>
    <s v="Amgen, Inc."/>
    <s v="Brazil"/>
    <x v="2"/>
    <m/>
    <m/>
    <m/>
    <s v="Freight - Shipments"/>
    <n v="2026"/>
    <n v="6"/>
    <s v="USD"/>
    <n v="-110.85961463999998"/>
    <m/>
    <n v="-110.85961463999998"/>
  </r>
  <r>
    <m/>
    <s v="D967YC00001"/>
    <s v="Astra Zeneca"/>
    <s v="Brazil"/>
    <x v="2"/>
    <m/>
    <m/>
    <m/>
    <s v="Freight - Shipments"/>
    <n v="2026"/>
    <n v="6"/>
    <s v="USD"/>
    <n v="0"/>
    <m/>
    <n v="0"/>
  </r>
  <r>
    <m/>
    <s v="D702NC00001"/>
    <s v="Astra Zeneca"/>
    <s v="Brazil"/>
    <x v="2"/>
    <m/>
    <m/>
    <m/>
    <s v="Freight - Shipments"/>
    <n v="2026"/>
    <n v="6"/>
    <s v="USD"/>
    <n v="-304.55997527999995"/>
    <m/>
    <n v="-304.55997527999995"/>
  </r>
  <r>
    <m/>
    <s v="D702NC00001"/>
    <s v="Astra Zeneca"/>
    <s v="Brazil"/>
    <x v="2"/>
    <m/>
    <m/>
    <m/>
    <s v="PassThrough - Freight"/>
    <n v="2026"/>
    <n v="6"/>
    <s v="USD"/>
    <n v="0"/>
    <m/>
    <n v="0"/>
  </r>
  <r>
    <m/>
    <s v="D7700C00003"/>
    <s v="MedImmune Inc"/>
    <s v="Brazil"/>
    <x v="2"/>
    <m/>
    <m/>
    <m/>
    <s v="Freight - Shipments"/>
    <n v="2026"/>
    <n v="6"/>
    <s v="USD"/>
    <n v="-35.493937799999998"/>
    <m/>
    <n v="-35.493937799999998"/>
  </r>
  <r>
    <m/>
    <s v="D7700C00003"/>
    <s v="MedImmune Inc"/>
    <s v="Brazil"/>
    <x v="2"/>
    <m/>
    <m/>
    <m/>
    <s v="PassThrough - Freight"/>
    <n v="2026"/>
    <n v="6"/>
    <s v="USD"/>
    <n v="0"/>
    <m/>
    <n v="0"/>
  </r>
  <r>
    <m/>
    <s v="GRN163LMYF3001"/>
    <s v="Geron Corporation"/>
    <s v="Brazil"/>
    <x v="2"/>
    <m/>
    <m/>
    <m/>
    <s v="Freight - Shipments"/>
    <n v="2026"/>
    <n v="6"/>
    <s v="USD"/>
    <n v="-2203.6508587199996"/>
    <m/>
    <n v="-2203.6508587199996"/>
  </r>
  <r>
    <m/>
    <s v="GS-US-528-9023"/>
    <s v="Gilead Sciences, Inc."/>
    <s v="Brazil"/>
    <x v="2"/>
    <m/>
    <m/>
    <m/>
    <s v="Freight - Returns"/>
    <n v="2026"/>
    <n v="6"/>
    <s v="USD"/>
    <n v="-272.78417003999994"/>
    <m/>
    <n v="-272.78417003999994"/>
  </r>
  <r>
    <m/>
    <s v="GS-US-528-9023"/>
    <s v="Gilead Sciences, Inc."/>
    <s v="Brazil"/>
    <x v="2"/>
    <m/>
    <m/>
    <m/>
    <s v="Freight - Shipments"/>
    <n v="2026"/>
    <n v="6"/>
    <s v="USD"/>
    <n v="0"/>
    <m/>
    <n v="0"/>
  </r>
  <r>
    <m/>
    <s v="KRT-232-101"/>
    <s v="Kartos Therapeutics Inc"/>
    <s v="Brazil"/>
    <x v="2"/>
    <m/>
    <m/>
    <m/>
    <s v="Freight - Shipments"/>
    <n v="2026"/>
    <n v="6"/>
    <s v="USD"/>
    <n v="-26.184495839999997"/>
    <m/>
    <n v="-26.184495839999997"/>
  </r>
  <r>
    <m/>
    <s v="ALXN1720-MG-301"/>
    <s v="Alexion Pharmaceuticals Inc"/>
    <s v="Brazil"/>
    <x v="2"/>
    <m/>
    <m/>
    <m/>
    <s v="Freight - Shipments"/>
    <n v="2026"/>
    <n v="6"/>
    <s v="USD"/>
    <n v="-216.54770903999994"/>
    <m/>
    <n v="-216.54770903999994"/>
  </r>
  <r>
    <m/>
    <s v="D9185C00001"/>
    <s v="MedImmune Inc"/>
    <s v="Brazil"/>
    <x v="2"/>
    <m/>
    <m/>
    <m/>
    <s v="Freight - Shipments"/>
    <n v="2026"/>
    <n v="6"/>
    <s v="USD"/>
    <n v="-44.42004287999999"/>
    <m/>
    <n v="-44.42004287999999"/>
  </r>
  <r>
    <m/>
    <s v="D9185C00001"/>
    <s v="MedImmune Inc"/>
    <s v="Brazil"/>
    <x v="2"/>
    <m/>
    <m/>
    <m/>
    <s v="PassThrough - Freight"/>
    <n v="2026"/>
    <n v="6"/>
    <s v="USD"/>
    <n v="0"/>
    <m/>
    <n v="0"/>
  </r>
  <r>
    <m/>
    <s v="DZ2022E0005"/>
    <s v="Dizal Jiangsu Pharmaceutical Co Ltd"/>
    <s v="Brazil"/>
    <x v="2"/>
    <m/>
    <m/>
    <m/>
    <s v="Freight - Shipments"/>
    <n v="2026"/>
    <n v="6"/>
    <s v="USD"/>
    <n v="0"/>
    <m/>
    <n v="0"/>
  </r>
  <r>
    <m/>
    <s v="CY 6033"/>
    <s v="Cytokinetics Incorporated"/>
    <s v="Brazil"/>
    <x v="2"/>
    <m/>
    <m/>
    <m/>
    <s v="Freight - Returns"/>
    <n v="2026"/>
    <n v="6"/>
    <s v="USD"/>
    <n v="0"/>
    <m/>
    <n v="0"/>
  </r>
  <r>
    <m/>
    <s v="RYZ101-301"/>
    <s v="RayzeBio Inc"/>
    <s v="Brazil"/>
    <x v="2"/>
    <m/>
    <m/>
    <m/>
    <s v="Freight - Shipments"/>
    <n v="2026"/>
    <n v="6"/>
    <s v="USD"/>
    <n v="-930.47619575999988"/>
    <m/>
    <n v="-930.47619575999988"/>
  </r>
  <r>
    <m/>
    <s v="CY 6022"/>
    <s v="Cytokinetics Incorporated"/>
    <s v="Brazil"/>
    <x v="2"/>
    <m/>
    <m/>
    <m/>
    <s v="Freight - Shipments"/>
    <n v="2026"/>
    <n v="6"/>
    <s v="USD"/>
    <n v="-148.49130227999996"/>
    <m/>
    <n v="-148.49130227999996"/>
  </r>
  <r>
    <m/>
    <s v="AK-US-001-0106"/>
    <s v="Akero Therapeutics"/>
    <s v="Brazil"/>
    <x v="2"/>
    <m/>
    <m/>
    <m/>
    <s v="Freight - Shipments"/>
    <n v="2026"/>
    <n v="6"/>
    <s v="USD"/>
    <n v="-690.60725867999997"/>
    <m/>
    <n v="-690.60725867999997"/>
  </r>
  <r>
    <m/>
    <s v="D9690C00005"/>
    <s v="Astra Zeneca"/>
    <s v="Brazil"/>
    <x v="2"/>
    <m/>
    <m/>
    <m/>
    <s v="Freight - Shipments"/>
    <n v="2026"/>
    <n v="6"/>
    <s v="USD"/>
    <n v="0"/>
    <m/>
    <n v="0"/>
  </r>
  <r>
    <m/>
    <s v="AIS-D08"/>
    <s v="Alpine Immune Sciences Inc"/>
    <s v="Brazil"/>
    <x v="2"/>
    <m/>
    <m/>
    <m/>
    <s v="Freight - Returns"/>
    <n v="2026"/>
    <n v="6"/>
    <s v="USD"/>
    <n v="-14647.698456359998"/>
    <m/>
    <n v="-14647.698456359998"/>
  </r>
  <r>
    <m/>
    <s v="AIS-D08"/>
    <s v="Alpine Immune Sciences Inc"/>
    <s v="Brazil"/>
    <x v="2"/>
    <m/>
    <m/>
    <m/>
    <s v="Freight - Shipments"/>
    <n v="2026"/>
    <n v="6"/>
    <s v="USD"/>
    <n v="0"/>
    <m/>
    <n v="0"/>
  </r>
  <r>
    <m/>
    <s v="LP352-301"/>
    <s v="Longboard Pharmaceuticals"/>
    <s v="Brazil"/>
    <x v="2"/>
    <m/>
    <m/>
    <m/>
    <s v="Freight - Shipments"/>
    <n v="2026"/>
    <n v="6"/>
    <s v="USD"/>
    <n v="-159.99728807999998"/>
    <m/>
    <n v="-159.99728807999998"/>
  </r>
  <r>
    <m/>
    <s v="LP352-303"/>
    <s v="Longboard Pharmaceuticals"/>
    <s v="Brazil"/>
    <x v="2"/>
    <m/>
    <m/>
    <m/>
    <s v="Freight - Shipments"/>
    <n v="2026"/>
    <n v="6"/>
    <s v="USD"/>
    <n v="-99.741669239999993"/>
    <m/>
    <n v="-99.741669239999993"/>
  </r>
  <r>
    <m/>
    <s v="DAY101-002"/>
    <s v="Day One Biopharmaceuticals Inc"/>
    <s v="Brazil"/>
    <x v="2"/>
    <m/>
    <m/>
    <m/>
    <s v="Freight - Shipments"/>
    <n v="2026"/>
    <n v="6"/>
    <s v="USD"/>
    <n v="0"/>
    <m/>
    <n v="0"/>
  </r>
  <r>
    <m/>
    <s v="LP352-302"/>
    <s v="Longboard Pharmaceuticals"/>
    <s v="Brazil"/>
    <x v="2"/>
    <m/>
    <m/>
    <m/>
    <s v="Freight - Shipments"/>
    <n v="2026"/>
    <n v="6"/>
    <s v="USD"/>
    <n v="0"/>
    <m/>
    <n v="0"/>
  </r>
  <r>
    <m/>
    <s v="VX24-AIS-D10"/>
    <s v="Vertex Pharmaceuticals"/>
    <s v="Brazil"/>
    <x v="2"/>
    <m/>
    <m/>
    <m/>
    <s v="Freight - Shipments"/>
    <n v="2026"/>
    <n v="6"/>
    <s v="USD"/>
    <n v="-5074.0703608799986"/>
    <m/>
    <n v="-5074.0703608799986"/>
  </r>
  <r>
    <m/>
    <s v="Janssen Local Returns and Destruction"/>
    <s v="Janssen"/>
    <s v="Brazil"/>
    <x v="2"/>
    <m/>
    <m/>
    <m/>
    <s v="Freight - Returns"/>
    <n v="2026"/>
    <n v="6"/>
    <s v="USD"/>
    <n v="0"/>
    <m/>
    <n v="0"/>
  </r>
  <r>
    <m/>
    <s v="42847922MDD4002"/>
    <s v="Janssen"/>
    <s v="Brazil"/>
    <x v="2"/>
    <m/>
    <m/>
    <m/>
    <s v="Freight - Shipments"/>
    <n v="2026"/>
    <n v="6"/>
    <s v="USD"/>
    <n v="-31.540629239999998"/>
    <m/>
    <n v="-31.540629239999998"/>
  </r>
  <r>
    <m/>
    <s v="CNTO1959CRD4005"/>
    <s v="Janssen"/>
    <s v="Brazil"/>
    <x v="2"/>
    <m/>
    <m/>
    <m/>
    <s v="Freight - Shipments"/>
    <n v="2026"/>
    <n v="6"/>
    <s v="USD"/>
    <n v="-3076.8452361599993"/>
    <m/>
    <n v="-3076.8452361599993"/>
  </r>
  <r>
    <m/>
    <s v="77242113UCO4001"/>
    <s v="Janssen"/>
    <s v="Brazil"/>
    <x v="2"/>
    <m/>
    <m/>
    <m/>
    <s v="Freight - Shipments"/>
    <n v="2026"/>
    <n v="6"/>
    <s v="USD"/>
    <n v="-1438.2564561599997"/>
    <m/>
    <n v="-1438.2564561599997"/>
  </r>
  <r>
    <m/>
    <s v="MK-3475-689 (local)"/>
    <s v="Merck Sharp and Dohme LLC"/>
    <s v="Brazil"/>
    <x v="2"/>
    <m/>
    <m/>
    <m/>
    <s v="Freight - Returns"/>
    <n v="2026"/>
    <n v="6"/>
    <s v="USD"/>
    <n v="0"/>
    <m/>
    <n v="0"/>
  </r>
  <r>
    <m/>
    <s v="MK-3475-756 (Local)"/>
    <s v="Merck Sharp and Dohme LLC"/>
    <s v="Brazil"/>
    <x v="2"/>
    <m/>
    <m/>
    <m/>
    <s v="Freight - Returns"/>
    <n v="2026"/>
    <n v="6"/>
    <s v="USD"/>
    <n v="0"/>
    <m/>
    <n v="0"/>
  </r>
  <r>
    <m/>
    <s v="MK-3475-756 (Local)"/>
    <s v="Merck Sharp and Dohme LLC"/>
    <s v="Brazil"/>
    <x v="2"/>
    <m/>
    <m/>
    <m/>
    <s v="Freight - Shipments"/>
    <n v="2026"/>
    <n v="6"/>
    <s v="USD"/>
    <n v="0"/>
    <m/>
    <n v="0"/>
  </r>
  <r>
    <m/>
    <s v="MK-7339-001 (Local)"/>
    <s v="Merck Sharp and Dohme LLC"/>
    <s v="Brazil"/>
    <x v="2"/>
    <m/>
    <m/>
    <m/>
    <s v="Freight - Returns"/>
    <n v="2026"/>
    <n v="6"/>
    <s v="USD"/>
    <n v="0"/>
    <m/>
    <n v="0"/>
  </r>
  <r>
    <m/>
    <s v="MK-7339-006 (Local)"/>
    <s v="Merck Sharp and Dohme LLC"/>
    <s v="Brazil"/>
    <x v="2"/>
    <m/>
    <m/>
    <m/>
    <s v="Freight - Returns"/>
    <n v="2026"/>
    <n v="6"/>
    <s v="USD"/>
    <n v="0"/>
    <m/>
    <n v="0"/>
  </r>
  <r>
    <m/>
    <s v="MK-3475-991 (Local)"/>
    <s v="Merck Sharp and Dohme LLC"/>
    <s v="Brazil"/>
    <x v="2"/>
    <m/>
    <m/>
    <m/>
    <s v="Freight - Returns"/>
    <n v="2026"/>
    <n v="6"/>
    <s v="USD"/>
    <n v="0"/>
    <m/>
    <n v="0"/>
  </r>
  <r>
    <m/>
    <s v="MK-6482-012 (Local)"/>
    <s v="Merck Sharp and Dohme LLC"/>
    <s v="Brazil"/>
    <x v="2"/>
    <m/>
    <m/>
    <m/>
    <s v="Freight - Returns"/>
    <n v="2026"/>
    <n v="6"/>
    <s v="USD"/>
    <n v="0"/>
    <m/>
    <n v="0"/>
  </r>
  <r>
    <m/>
    <s v="MK-2140-003 (Local)"/>
    <s v="Merck Sharp and Dohme LLC"/>
    <s v="Brazil"/>
    <x v="2"/>
    <m/>
    <m/>
    <m/>
    <s v="Freight - Shipments"/>
    <n v="2026"/>
    <n v="6"/>
    <s v="USD"/>
    <n v="0"/>
    <m/>
    <n v="0"/>
  </r>
  <r>
    <m/>
    <s v="MK-2140-003 (Local)"/>
    <s v="Merck Sharp and Dohme LLC"/>
    <s v="Brazil"/>
    <x v="2"/>
    <m/>
    <m/>
    <m/>
    <s v="PassThrough - Freight"/>
    <n v="2026"/>
    <n v="6"/>
    <s v="USD"/>
    <n v="0"/>
    <m/>
    <n v="0"/>
  </r>
  <r>
    <m/>
    <s v="MK-3475-A86 (Local)"/>
    <s v="Merck Sharp and Dohme LLC"/>
    <s v="Brazil"/>
    <x v="2"/>
    <m/>
    <m/>
    <m/>
    <s v="Freight - Returns"/>
    <n v="2026"/>
    <n v="6"/>
    <s v="USD"/>
    <n v="0"/>
    <m/>
    <n v="0"/>
  </r>
  <r>
    <m/>
    <s v="MK-3475-676 (Local)"/>
    <s v="Merck Sharp and Dohme LLC"/>
    <s v="Brazil"/>
    <x v="2"/>
    <m/>
    <m/>
    <m/>
    <s v="Freight - Shipments"/>
    <n v="2026"/>
    <n v="6"/>
    <s v="USD"/>
    <n v="0"/>
    <m/>
    <n v="0"/>
  </r>
  <r>
    <m/>
    <s v="MK-3475-D46 (Local)"/>
    <s v="Merck Sharp and Dohme LLC"/>
    <s v="Brazil"/>
    <x v="2"/>
    <m/>
    <m/>
    <m/>
    <s v="Freight - Returns"/>
    <n v="2026"/>
    <n v="6"/>
    <s v="USD"/>
    <n v="0"/>
    <m/>
    <n v="0"/>
  </r>
  <r>
    <m/>
    <s v="MK-1026-011 (Local)"/>
    <s v="Merck Sharp and Dohme LLC"/>
    <s v="Brazil"/>
    <x v="2"/>
    <m/>
    <m/>
    <m/>
    <s v="Freight - Returns"/>
    <n v="2026"/>
    <n v="6"/>
    <s v="USD"/>
    <n v="0"/>
    <m/>
    <n v="0"/>
  </r>
  <r>
    <m/>
    <s v="MK-3475-06B (Local)"/>
    <s v="Merck Sharp and Dohme LLC"/>
    <s v="Brazil"/>
    <x v="2"/>
    <m/>
    <m/>
    <m/>
    <s v="Freight - Returns"/>
    <n v="2026"/>
    <n v="6"/>
    <s v="USD"/>
    <n v="0"/>
    <m/>
    <n v="0"/>
  </r>
  <r>
    <m/>
    <s v="MK-1242-036 (Local)"/>
    <s v="Merck Sharp and Dohme LLC"/>
    <s v="Brazil"/>
    <x v="2"/>
    <m/>
    <m/>
    <m/>
    <s v="Freight - Returns"/>
    <n v="2026"/>
    <n v="6"/>
    <s v="USD"/>
    <n v="0"/>
    <m/>
    <n v="0"/>
  </r>
  <r>
    <m/>
    <s v="MK-0616-015 (Local)"/>
    <s v="Merck Sharp and Dohme LLC"/>
    <s v="Brazil"/>
    <x v="2"/>
    <m/>
    <m/>
    <m/>
    <s v="Freight - Returns"/>
    <n v="2026"/>
    <n v="6"/>
    <s v="USD"/>
    <n v="0"/>
    <m/>
    <n v="0"/>
  </r>
  <r>
    <m/>
    <s v="V940-002 (Local)"/>
    <s v="Merck Sharp and Dohme LLC"/>
    <s v="Brazil"/>
    <x v="2"/>
    <m/>
    <m/>
    <m/>
    <s v="Freight - Shipments"/>
    <n v="2026"/>
    <n v="6"/>
    <s v="USD"/>
    <n v="0"/>
    <m/>
    <n v="0"/>
  </r>
  <r>
    <m/>
    <s v="MK-5684-003 (Local)"/>
    <s v="Merck Sharp and Dohme LLC"/>
    <s v="Brazil"/>
    <x v="2"/>
    <m/>
    <m/>
    <m/>
    <s v="Freight - Returns"/>
    <n v="2026"/>
    <n v="6"/>
    <s v="USD"/>
    <n v="0"/>
    <m/>
    <n v="0"/>
  </r>
  <r>
    <m/>
    <s v="MK-5684-004 (Local)"/>
    <s v="Merck Sharp and Dohme LLC"/>
    <s v="Brazil"/>
    <x v="2"/>
    <m/>
    <m/>
    <m/>
    <s v="Freight - Returns"/>
    <n v="2026"/>
    <n v="6"/>
    <s v="USD"/>
    <n v="0"/>
    <m/>
    <n v="0"/>
  </r>
  <r>
    <m/>
    <s v="MK-5684-004 (Local)"/>
    <s v="Merck Sharp and Dohme LLC"/>
    <s v="Brazil"/>
    <x v="2"/>
    <m/>
    <m/>
    <m/>
    <s v="Freight - Shipments"/>
    <n v="2026"/>
    <n v="6"/>
    <s v="USD"/>
    <n v="0"/>
    <m/>
    <n v="0"/>
  </r>
  <r>
    <m/>
    <s v="MK-2870-010 (Local)"/>
    <s v="Merck Sharp and Dohme LLC"/>
    <s v="Brazil"/>
    <x v="2"/>
    <m/>
    <m/>
    <m/>
    <s v="Freight - Returns"/>
    <n v="2026"/>
    <n v="6"/>
    <s v="USD"/>
    <n v="0"/>
    <m/>
    <n v="0"/>
  </r>
  <r>
    <m/>
    <s v="MK-2870-007 (Local)"/>
    <s v="Merck Sharp and Dohme LLC"/>
    <s v="Brazil"/>
    <x v="2"/>
    <m/>
    <m/>
    <m/>
    <s v="Freight - Returns"/>
    <n v="2026"/>
    <n v="6"/>
    <s v="USD"/>
    <n v="0"/>
    <m/>
    <n v="0"/>
  </r>
  <r>
    <m/>
    <s v="MK-2870-019 (Local)"/>
    <s v="Merck Sharp and Dohme LLC"/>
    <s v="Brazil"/>
    <x v="2"/>
    <m/>
    <m/>
    <m/>
    <s v="Freight - Shipments"/>
    <n v="2026"/>
    <n v="6"/>
    <s v="USD"/>
    <n v="-8.7556024799999985"/>
    <m/>
    <n v="-8.7556024799999985"/>
  </r>
  <r>
    <m/>
    <s v="MK-2870-019 (Local)"/>
    <s v="Merck Sharp and Dohme LLC"/>
    <s v="Brazil"/>
    <x v="2"/>
    <m/>
    <m/>
    <m/>
    <s v="PassThrough - Freight"/>
    <n v="2026"/>
    <n v="6"/>
    <s v="USD"/>
    <n v="0"/>
    <m/>
    <n v="0"/>
  </r>
  <r>
    <m/>
    <s v="MK-2870-012 (Local)"/>
    <s v="Merck Sharp and Dohme LLC"/>
    <s v="Brazil"/>
    <x v="2"/>
    <m/>
    <m/>
    <m/>
    <s v="Freight - Returns"/>
    <n v="2026"/>
    <n v="6"/>
    <s v="USD"/>
    <n v="0"/>
    <m/>
    <n v="0"/>
  </r>
  <r>
    <m/>
    <s v="MK-3475-06C (Local)"/>
    <s v="Merck Sharp and Dohme LLC"/>
    <s v="Brazil"/>
    <x v="2"/>
    <m/>
    <m/>
    <m/>
    <s v="Freight - Returns"/>
    <n v="2026"/>
    <n v="6"/>
    <s v="USD"/>
    <n v="0"/>
    <m/>
    <n v="0"/>
  </r>
  <r>
    <m/>
    <s v="MK-2870-020 (Local)"/>
    <s v="Merck Sharp and Dohme LLC"/>
    <s v="Brazil"/>
    <x v="2"/>
    <m/>
    <m/>
    <m/>
    <s v="PassThrough - Freight"/>
    <n v="2026"/>
    <n v="6"/>
    <s v="USD"/>
    <n v="0"/>
    <m/>
    <n v="0"/>
  </r>
  <r>
    <m/>
    <s v="MK-2870-023 (Local)"/>
    <s v="Merck Sharp and Dohme LLC"/>
    <s v="Brazil"/>
    <x v="2"/>
    <m/>
    <m/>
    <m/>
    <s v="Freight - Returns"/>
    <n v="2026"/>
    <n v="6"/>
    <s v="USD"/>
    <n v="0"/>
    <m/>
    <n v="0"/>
  </r>
  <r>
    <m/>
    <s v="MK-2870-023 (Local)"/>
    <s v="Merck Sharp and Dohme LLC"/>
    <s v="Brazil"/>
    <x v="2"/>
    <m/>
    <m/>
    <m/>
    <s v="PassThrough - Freight"/>
    <n v="2026"/>
    <n v="6"/>
    <s v="USD"/>
    <n v="0"/>
    <m/>
    <n v="0"/>
  </r>
  <r>
    <m/>
    <s v="MK-0616-019 (Local)"/>
    <s v="Merck Sharp and Dohme LLC"/>
    <s v="Brazil"/>
    <x v="2"/>
    <m/>
    <m/>
    <m/>
    <s v="Freight - Returns"/>
    <n v="2026"/>
    <n v="6"/>
    <s v="USD"/>
    <n v="0"/>
    <m/>
    <n v="0"/>
  </r>
  <r>
    <m/>
    <s v="V940-009 (Local)"/>
    <s v="Merck Sharp and Dohme LLC"/>
    <s v="Brazil"/>
    <x v="2"/>
    <m/>
    <m/>
    <m/>
    <s v="Freight - Returns"/>
    <n v="2026"/>
    <n v="6"/>
    <s v="USD"/>
    <n v="0"/>
    <m/>
    <n v="0"/>
  </r>
  <r>
    <m/>
    <s v="MK-1084-012 (Local)"/>
    <s v="Merck Sharp and Dohme LLC"/>
    <s v="Brazil"/>
    <x v="2"/>
    <m/>
    <m/>
    <m/>
    <s v="Freight - Shipments"/>
    <n v="2026"/>
    <n v="6"/>
    <s v="USD"/>
    <n v="0"/>
    <m/>
    <n v="0"/>
  </r>
  <r>
    <m/>
    <s v="MK-2140-010 (Local)"/>
    <s v="Merck Sharp and Dohme LLC"/>
    <s v="Brazil"/>
    <x v="2"/>
    <m/>
    <m/>
    <m/>
    <s v="Freight - Returns"/>
    <n v="2026"/>
    <n v="6"/>
    <s v="USD"/>
    <n v="0"/>
    <m/>
    <n v="0"/>
  </r>
  <r>
    <m/>
    <s v="MK-2870-011 (Local)"/>
    <s v="Merck Sharp and Dohme LLC"/>
    <s v="Brazil"/>
    <x v="2"/>
    <m/>
    <m/>
    <m/>
    <s v="Freight - Returns"/>
    <n v="2026"/>
    <n v="6"/>
    <s v="USD"/>
    <n v="0"/>
    <m/>
    <n v="0"/>
  </r>
  <r>
    <m/>
    <s v="MK-3475-06E (Local)"/>
    <s v="Merck Sharp and Dohme LLC"/>
    <s v="Brazil"/>
    <x v="2"/>
    <m/>
    <m/>
    <m/>
    <s v="Freight - Shipments"/>
    <n v="2026"/>
    <n v="6"/>
    <s v="USD"/>
    <n v="-57.094853399999991"/>
    <m/>
    <n v="-57.094853399999991"/>
  </r>
  <r>
    <m/>
    <s v="MK-2400-001 (Local)"/>
    <s v="Merck Sharp and Dohme LLC"/>
    <s v="Brazil"/>
    <x v="2"/>
    <m/>
    <m/>
    <m/>
    <s v="Freight - Shipments"/>
    <n v="2026"/>
    <n v="6"/>
    <s v="USD"/>
    <n v="-131.73148463999996"/>
    <m/>
    <n v="-131.73148463999996"/>
  </r>
  <r>
    <m/>
    <s v="MK-2870-031 (Local)"/>
    <s v="Merck Sharp and Dohme LLC"/>
    <s v="Brazil"/>
    <x v="2"/>
    <m/>
    <m/>
    <m/>
    <s v="Freight - Shipments"/>
    <n v="2026"/>
    <n v="6"/>
    <s v="USD"/>
    <n v="-432.20762867999991"/>
    <m/>
    <n v="-432.20762867999991"/>
  </r>
  <r>
    <m/>
    <s v="MK-2400-01A (Local)"/>
    <s v="Merck Sharp and Dohme LLC"/>
    <s v="Brazil"/>
    <x v="2"/>
    <m/>
    <m/>
    <m/>
    <s v="PassThrough - Freight"/>
    <n v="2026"/>
    <n v="6"/>
    <s v="USD"/>
    <n v="0"/>
    <m/>
    <n v="0"/>
  </r>
  <r>
    <m/>
    <s v="MK-5684-015 (Local)"/>
    <s v="Merck Sharp and Dohme LLC"/>
    <s v="Brazil"/>
    <x v="2"/>
    <m/>
    <m/>
    <m/>
    <s v="Freight - Shipments"/>
    <n v="2026"/>
    <n v="6"/>
    <s v="USD"/>
    <n v="0"/>
    <m/>
    <n v="0"/>
  </r>
  <r>
    <m/>
    <s v="MK-7240-013 (Local)"/>
    <s v="Merck Sharp and Dohme LLC"/>
    <s v="Brazil"/>
    <x v="2"/>
    <m/>
    <m/>
    <m/>
    <s v="Freight - Returns"/>
    <n v="2026"/>
    <n v="6"/>
    <s v="USD"/>
    <n v="0"/>
    <m/>
    <n v="0"/>
  </r>
  <r>
    <m/>
    <s v="MK-7962-038 (Local)"/>
    <s v="Merck Sharp and Dohme LLC"/>
    <s v="Brazil"/>
    <x v="2"/>
    <m/>
    <m/>
    <m/>
    <s v="Freight - Shipments"/>
    <n v="2026"/>
    <n v="6"/>
    <s v="USD"/>
    <n v="-332.15905475999995"/>
    <m/>
    <n v="-332.15905475999995"/>
  </r>
  <r>
    <m/>
    <s v="MK-2870-021 (Local)"/>
    <s v="Merck Sharp and Dohme LLC"/>
    <s v="Brazil"/>
    <x v="2"/>
    <m/>
    <m/>
    <m/>
    <s v="Freight - Shipments"/>
    <n v="2026"/>
    <n v="6"/>
    <s v="USD"/>
    <n v="-289.22297243999998"/>
    <m/>
    <n v="-289.22297243999998"/>
  </r>
  <r>
    <m/>
    <s v="ZWI-ZW25-301"/>
    <s v="Zymeworks Inc"/>
    <s v="Brazil"/>
    <x v="2"/>
    <m/>
    <m/>
    <m/>
    <s v="Freight - Shipments"/>
    <n v="2026"/>
    <n v="6"/>
    <s v="USD"/>
    <n v="0"/>
    <m/>
    <n v="0"/>
  </r>
  <r>
    <m/>
    <s v="AB-101-05 BC 135535-01"/>
    <s v="PPD Development LP"/>
    <s v="Brazil"/>
    <x v="2"/>
    <m/>
    <m/>
    <m/>
    <s v="Freight - Shipments"/>
    <n v="2026"/>
    <n v="6"/>
    <s v="USD"/>
    <n v="0"/>
    <m/>
    <n v="0"/>
  </r>
  <r>
    <m/>
    <s v="SPLFIO-174"/>
    <s v="Servier"/>
    <s v="Brazil"/>
    <x v="2"/>
    <m/>
    <m/>
    <m/>
    <s v="Freight - Shipments"/>
    <n v="2026"/>
    <n v="6"/>
    <s v="USD"/>
    <n v="-226.94601587999998"/>
    <m/>
    <n v="-226.94601587999998"/>
  </r>
  <r>
    <m/>
    <s v="Janssen Local Returns and Destruction"/>
    <s v="Janssen"/>
    <s v="Brazil"/>
    <x v="2"/>
    <m/>
    <m/>
    <m/>
    <s v="Not-Billed"/>
    <n v="2026"/>
    <n v="6"/>
    <s v="USD"/>
    <n v="7787.9990823973067"/>
    <m/>
    <n v="7787.9990823973067"/>
  </r>
  <r>
    <m/>
    <s v="Janssen Local Returns and Destruction"/>
    <s v="Janssen"/>
    <s v="Brazil"/>
    <x v="4"/>
    <m/>
    <m/>
    <m/>
    <s v="Not-Billed"/>
    <n v="2026"/>
    <n v="6"/>
    <s v="USD"/>
    <n v="8342.2825769638057"/>
    <m/>
    <n v="8342.2825769638057"/>
  </r>
  <r>
    <m/>
    <s v="Janssen Local Returns and Destruction"/>
    <s v="Janssen"/>
    <s v="Brazil"/>
    <x v="5"/>
    <m/>
    <m/>
    <m/>
    <s v="Not-Billed"/>
    <n v="2026"/>
    <n v="6"/>
    <s v="USD"/>
    <n v="2550.5045165794863"/>
    <m/>
    <n v="2550.5045165794863"/>
  </r>
  <r>
    <m/>
    <s v="EMN30-64007957MMY3003 - Azidus"/>
    <s v="Azidus Brasil Pesquisa Científica"/>
    <s v="Brazil"/>
    <x v="0"/>
    <m/>
    <m/>
    <m/>
    <s v="Not-Billed"/>
    <n v="2026"/>
    <n v="6"/>
    <s v="USD"/>
    <n v="6672.3306253942719"/>
    <m/>
    <n v="6672.3306253942719"/>
  </r>
  <r>
    <m/>
    <s v="EMN30-64007957MMY3003 - Azidus"/>
    <s v="Azidus Brasil Pesquisa Científica"/>
    <s v="Brazil"/>
    <x v="1"/>
    <m/>
    <m/>
    <m/>
    <s v="Not-Billed"/>
    <n v="2026"/>
    <n v="6"/>
    <s v="USD"/>
    <n v="35478.869356237388"/>
    <m/>
    <n v="35478.869356237388"/>
  </r>
  <r>
    <m/>
    <s v="EMN30-64007957MMY3003 - Azidus"/>
    <s v="Azidus Brasil Pesquisa Científica"/>
    <s v="Brazil"/>
    <x v="2"/>
    <m/>
    <m/>
    <m/>
    <s v="Not-Billed"/>
    <n v="2026"/>
    <n v="6"/>
    <s v="USD"/>
    <n v="553.82997009604526"/>
    <m/>
    <n v="553.82997009604526"/>
  </r>
  <r>
    <m/>
    <s v="EMN30-64007957MMY3003 - Azidus"/>
    <s v="Azidus Brasil Pesquisa Científica"/>
    <s v="Brazil"/>
    <x v="5"/>
    <m/>
    <m/>
    <m/>
    <s v="Not-Billed"/>
    <n v="2026"/>
    <n v="6"/>
    <s v="USD"/>
    <n v="7144.1590178146598"/>
    <m/>
    <n v="7144.1590178146598"/>
  </r>
  <r>
    <m/>
    <s v="all studies"/>
    <s v="Bayer AG (No consolidate)"/>
    <s v="Brazil"/>
    <x v="0"/>
    <m/>
    <m/>
    <m/>
    <s v="Not-Billed"/>
    <n v="2026"/>
    <n v="6"/>
    <s v="USD"/>
    <n v="4805.4004353372293"/>
    <m/>
    <n v="4805.4004353372293"/>
  </r>
  <r>
    <m/>
    <s v="all studies"/>
    <s v="Bayer AG (No consolidate)"/>
    <s v="Brazil"/>
    <x v="1"/>
    <m/>
    <m/>
    <m/>
    <s v="Not-Billed"/>
    <n v="2026"/>
    <n v="6"/>
    <s v="USD"/>
    <n v="158214.91297355542"/>
    <m/>
    <n v="158214.91297355542"/>
  </r>
  <r>
    <m/>
    <s v="all studies"/>
    <s v="Bayer AG (No consolidate)"/>
    <s v="Brazil"/>
    <x v="5"/>
    <m/>
    <m/>
    <m/>
    <s v="Not-Billed"/>
    <n v="2026"/>
    <n v="6"/>
    <s v="USD"/>
    <n v="1208.0333682591493"/>
    <m/>
    <n v="1208.0333682591493"/>
  </r>
  <r>
    <m/>
    <s v="BGB-16673-304"/>
    <s v="BeOne"/>
    <s v="Brazil"/>
    <x v="2"/>
    <m/>
    <m/>
    <m/>
    <s v="Credit Note"/>
    <n v="2026"/>
    <n v="6"/>
    <s v="USD"/>
    <n v="-49964.54"/>
    <m/>
    <n v="-49964.54"/>
  </r>
  <r>
    <m/>
    <n v="996"/>
    <s v="IQVIA"/>
    <s v="Brazil"/>
    <x v="4"/>
    <m/>
    <m/>
    <m/>
    <s v="Credit Note"/>
    <n v="2026"/>
    <n v="6"/>
    <s v="USD"/>
    <n v="-1033.8497106"/>
    <m/>
    <n v="-1033.8497106"/>
  </r>
  <r>
    <m/>
    <s v="Rebate Accrual Q2-2026"/>
    <s v="X LocalAdj (Rebate Accrual)"/>
    <s v="Brazil"/>
    <x v="0"/>
    <m/>
    <m/>
    <m/>
    <s v="Rebate Accrual"/>
    <n v="2026"/>
    <n v="6"/>
    <s v="USD"/>
    <n v="-24183.392173058204"/>
    <m/>
    <n v="-24183.392173058204"/>
  </r>
  <r>
    <m/>
    <s v="Rebate Accrual Q2-2026"/>
    <s v="X LocalAdj (Rebate Accrual)"/>
    <s v="Brazil"/>
    <x v="2"/>
    <m/>
    <m/>
    <m/>
    <s v="Rebate Accrual"/>
    <n v="2026"/>
    <n v="6"/>
    <s v="USD"/>
    <n v="-23339.526615749226"/>
    <m/>
    <n v="-23339.526615749226"/>
  </r>
  <r>
    <m/>
    <s v="Rebate Accrual Q2-2026"/>
    <s v="X LocalAdj (Rebate Accrual)"/>
    <s v="Brazil"/>
    <x v="3"/>
    <m/>
    <m/>
    <m/>
    <s v="Rebate Accrual"/>
    <n v="2026"/>
    <n v="6"/>
    <s v="USD"/>
    <n v="-1292.702607611843"/>
    <m/>
    <n v="-1292.702607611843"/>
  </r>
  <r>
    <m/>
    <s v="Rebate Accrual Q2-2026"/>
    <s v="X LocalAdj (Rebate Accrual)"/>
    <s v="Brazil"/>
    <x v="5"/>
    <m/>
    <m/>
    <m/>
    <s v="Rebate Accrual"/>
    <n v="2026"/>
    <n v="6"/>
    <s v="USD"/>
    <n v="-7036.6976986664286"/>
    <m/>
    <n v="-7036.6976986664286"/>
  </r>
  <r>
    <m/>
    <s v="Rebate Accrual Q2-2026"/>
    <s v="X LocalAdj (Rebate Accrual)"/>
    <s v="Brazil"/>
    <x v="4"/>
    <m/>
    <m/>
    <m/>
    <s v="Rebate Accrual"/>
    <n v="2026"/>
    <n v="6"/>
    <s v="USD"/>
    <n v="0"/>
    <m/>
    <n v="0"/>
  </r>
  <r>
    <m/>
    <s v="Others"/>
    <s v="Others"/>
    <s v="Brazil"/>
    <x v="7"/>
    <m/>
    <m/>
    <m/>
    <s v="LocalAdj-15 days (Previous Month)"/>
    <n v="2026"/>
    <n v="6"/>
    <s v="USD"/>
    <n v="0"/>
    <m/>
    <n v="0"/>
  </r>
  <r>
    <m/>
    <s v="Others"/>
    <s v="Others"/>
    <s v="Brazil"/>
    <x v="0"/>
    <m/>
    <m/>
    <m/>
    <s v="LocalAdj-15 days (Previous Month)"/>
    <n v="2026"/>
    <n v="6"/>
    <s v="USD"/>
    <n v="-918752.9038463484"/>
    <m/>
    <n v="-918752.9038463484"/>
  </r>
  <r>
    <m/>
    <s v="Others"/>
    <s v="Others"/>
    <s v="Brazil"/>
    <x v="1"/>
    <m/>
    <m/>
    <m/>
    <s v="LocalAdj-15 days (Previous Month)"/>
    <n v="2026"/>
    <n v="6"/>
    <s v="USD"/>
    <n v="-276386.29777418642"/>
    <m/>
    <n v="-276386.29777418642"/>
  </r>
  <r>
    <m/>
    <s v="Others"/>
    <s v="Others"/>
    <s v="Brazil"/>
    <x v="2"/>
    <m/>
    <m/>
    <m/>
    <s v="LocalAdj-15 days (Previous Month)"/>
    <n v="2026"/>
    <n v="6"/>
    <s v="USD"/>
    <n v="-807657.5614592582"/>
    <m/>
    <n v="-807657.5614592582"/>
  </r>
  <r>
    <m/>
    <s v="Others"/>
    <s v="Others"/>
    <s v="Brazil"/>
    <x v="4"/>
    <m/>
    <m/>
    <m/>
    <s v="LocalAdj-15 days (Previous Month)"/>
    <n v="2026"/>
    <n v="6"/>
    <s v="USD"/>
    <n v="-93599.42022018219"/>
    <m/>
    <n v="-93599.42022018219"/>
  </r>
  <r>
    <m/>
    <s v="Others"/>
    <s v="Others"/>
    <s v="Brazil"/>
    <x v="7"/>
    <m/>
    <m/>
    <m/>
    <s v="X LocalAdj"/>
    <n v="2026"/>
    <n v="6"/>
    <s v="USD"/>
    <n v="0"/>
    <m/>
    <n v="0"/>
  </r>
  <r>
    <m/>
    <s v="Others"/>
    <s v="Others"/>
    <s v="Brazil"/>
    <x v="6"/>
    <m/>
    <m/>
    <m/>
    <s v="X LocalAdj"/>
    <n v="2026"/>
    <n v="6"/>
    <s v="USD"/>
    <n v="-806.73362408516778"/>
    <m/>
    <n v="-806.73362408516778"/>
  </r>
  <r>
    <m/>
    <s v="Others"/>
    <s v="Others"/>
    <s v="Brazil"/>
    <x v="7"/>
    <m/>
    <m/>
    <m/>
    <s v="X LocalAdj"/>
    <n v="2026"/>
    <n v="6"/>
    <s v="USD"/>
    <n v="-7512.4603858347982"/>
    <m/>
    <n v="-7512.4603858347982"/>
  </r>
  <r>
    <m/>
    <s v="Others"/>
    <s v="Others"/>
    <s v="Brazil"/>
    <x v="0"/>
    <m/>
    <m/>
    <m/>
    <s v="X LocalAdj"/>
    <n v="2026"/>
    <n v="6"/>
    <s v="USD"/>
    <n v="74183.952794956742"/>
    <m/>
    <n v="74183.952794956742"/>
  </r>
  <r>
    <m/>
    <s v="Others"/>
    <s v="Others"/>
    <s v="Brazil"/>
    <x v="1"/>
    <m/>
    <m/>
    <m/>
    <s v="X LocalAdj"/>
    <n v="2026"/>
    <n v="6"/>
    <s v="USD"/>
    <n v="-83309.54108600691"/>
    <m/>
    <n v="-83309.54108600691"/>
  </r>
  <r>
    <m/>
    <s v="Others"/>
    <s v="Others"/>
    <s v="Brazil"/>
    <x v="2"/>
    <m/>
    <m/>
    <m/>
    <s v="X LocalAdj"/>
    <n v="2026"/>
    <n v="6"/>
    <s v="USD"/>
    <n v="133989.39560090634"/>
    <m/>
    <n v="133989.39560090634"/>
  </r>
  <r>
    <m/>
    <s v="Others"/>
    <s v="Others"/>
    <s v="Brazil"/>
    <x v="3"/>
    <m/>
    <m/>
    <m/>
    <s v="X LocalAdj"/>
    <n v="2026"/>
    <n v="6"/>
    <s v="USD"/>
    <n v="1055.7419591654434"/>
    <m/>
    <n v="1055.7419591654434"/>
  </r>
  <r>
    <m/>
    <s v="Others"/>
    <s v="Others"/>
    <s v="Brazil"/>
    <x v="4"/>
    <m/>
    <m/>
    <m/>
    <s v="X LocalAdj"/>
    <n v="2026"/>
    <n v="6"/>
    <s v="USD"/>
    <n v="24761.55776438491"/>
    <m/>
    <n v="24761.55776438491"/>
  </r>
  <r>
    <m/>
    <s v="Others"/>
    <s v="Others"/>
    <s v="Brazil"/>
    <x v="5"/>
    <m/>
    <m/>
    <m/>
    <s v="X LocalAdj"/>
    <n v="2026"/>
    <n v="6"/>
    <s v="USD"/>
    <n v="24797.93724402762"/>
    <m/>
    <n v="24797.93724402762"/>
  </r>
  <r>
    <m/>
    <s v="Others"/>
    <s v="Others"/>
    <s v="Brazil"/>
    <x v="8"/>
    <m/>
    <m/>
    <m/>
    <s v="X LocalAdj"/>
    <n v="2026"/>
    <n v="6"/>
    <s v="USD"/>
    <n v="0"/>
    <m/>
    <n v="0"/>
  </r>
  <r>
    <m/>
    <s v="Others"/>
    <s v="Others"/>
    <s v="Brazil"/>
    <x v="7"/>
    <m/>
    <m/>
    <m/>
    <s v="LocalAdj-15 days (Current Month)"/>
    <n v="2026"/>
    <n v="6"/>
    <s v="USD"/>
    <n v="0"/>
    <m/>
    <n v="0"/>
  </r>
  <r>
    <m/>
    <s v="Others"/>
    <s v="Others"/>
    <s v="Brazil"/>
    <x v="0"/>
    <m/>
    <m/>
    <m/>
    <s v="LocalAdj-15 days (Current Month)"/>
    <n v="2026"/>
    <n v="6"/>
    <s v="USD"/>
    <n v="908114.06145273033"/>
    <m/>
    <n v="908114.06145273033"/>
  </r>
  <r>
    <m/>
    <s v="Others"/>
    <s v="Others"/>
    <s v="Brazil"/>
    <x v="1"/>
    <m/>
    <m/>
    <m/>
    <s v="LocalAdj-15 days (Current Month)"/>
    <n v="2026"/>
    <n v="6"/>
    <s v="USD"/>
    <n v="272183.53278566303"/>
    <m/>
    <n v="272183.53278566303"/>
  </r>
  <r>
    <m/>
    <s v="Others"/>
    <s v="Others"/>
    <s v="Brazil"/>
    <x v="2"/>
    <m/>
    <m/>
    <m/>
    <s v="LocalAdj-15 days (Current Month)"/>
    <n v="2026"/>
    <n v="6"/>
    <s v="USD"/>
    <n v="789472.68204864638"/>
    <m/>
    <n v="789472.68204864638"/>
  </r>
  <r>
    <m/>
    <s v="Others"/>
    <s v="Others"/>
    <s v="Brazil"/>
    <x v="4"/>
    <m/>
    <m/>
    <m/>
    <s v="LocalAdj-15 days (Current Month)"/>
    <n v="2026"/>
    <n v="6"/>
    <s v="USD"/>
    <n v="90246.71853818075"/>
    <m/>
    <n v="90246.71853818075"/>
  </r>
  <r>
    <m/>
    <s v="Others"/>
    <s v="Others"/>
    <s v="Brazil"/>
    <x v="3"/>
    <m/>
    <m/>
    <m/>
    <s v="X LocalAdj"/>
    <n v="2026"/>
    <n v="6"/>
    <s v="USD"/>
    <n v="-0.60220230359846028"/>
    <m/>
    <n v="-0.60220230359846028"/>
  </r>
  <r>
    <m/>
    <s v="Others"/>
    <s v="Others"/>
    <s v="Brazil"/>
    <x v="5"/>
    <m/>
    <m/>
    <m/>
    <s v="X LocalAdj"/>
    <n v="2026"/>
    <n v="6"/>
    <s v="USD"/>
    <n v="-925.0686516999267"/>
    <m/>
    <n v="-925.0686516999267"/>
  </r>
  <r>
    <m/>
    <s v="Others"/>
    <s v="Others"/>
    <s v="Brazil"/>
    <x v="9"/>
    <m/>
    <m/>
    <m/>
    <s v="X LocalAdj"/>
    <n v="2026"/>
    <n v="6"/>
    <s v="USD"/>
    <n v="-2248.3279920758214"/>
    <m/>
    <n v="-2248.3279920758214"/>
  </r>
  <r>
    <m/>
    <s v="Others"/>
    <s v="Others"/>
    <s v="Brazil"/>
    <x v="2"/>
    <m/>
    <m/>
    <m/>
    <s v="X LocalAdj"/>
    <n v="2026"/>
    <n v="6"/>
    <s v="USD"/>
    <n v="-3502.1595329737756"/>
    <m/>
    <n v="-3502.1595329737756"/>
  </r>
  <r>
    <m/>
    <s v="Others"/>
    <s v="Others"/>
    <s v="Brazil"/>
    <x v="4"/>
    <m/>
    <m/>
    <m/>
    <s v="X LocalAdj"/>
    <n v="2026"/>
    <n v="6"/>
    <s v="USD"/>
    <n v="-25.983969069915474"/>
    <m/>
    <n v="-25.983969069915474"/>
  </r>
  <r>
    <m/>
    <s v="Others"/>
    <s v="Others"/>
    <s v="Brazil"/>
    <x v="1"/>
    <m/>
    <m/>
    <m/>
    <s v="X LocalAdj"/>
    <n v="2026"/>
    <n v="6"/>
    <s v="USD"/>
    <n v="-3477.0693549062125"/>
    <m/>
    <n v="-3477.0693549062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7">
  <r>
    <s v="Transfer rpicing"/>
    <s v="Allentown"/>
    <s v="Allentown"/>
    <x v="0"/>
    <n v="40700"/>
    <s v="Revenues - Third Parties "/>
    <m/>
    <s v="Transfer Pricing"/>
    <n v="2026"/>
    <n v="7"/>
    <s v="USD"/>
    <n v="190584"/>
    <m/>
    <n v="190584"/>
  </r>
  <r>
    <s v="Transfer rpicing"/>
    <s v="Allentown"/>
    <s v="Allentown"/>
    <x v="1"/>
    <n v="40700"/>
    <s v="Revenues - Third Parties "/>
    <m/>
    <s v="Transfer Pricing"/>
    <n v="2026"/>
    <n v="7"/>
    <s v="USD"/>
    <n v="20978"/>
    <m/>
    <n v="20978"/>
  </r>
  <r>
    <s v="Transfer rpicing"/>
    <s v="Allentown"/>
    <s v="Allentown"/>
    <x v="2"/>
    <n v="40700"/>
    <s v="Revenues - Third Parties "/>
    <m/>
    <s v="Transfer Pricing"/>
    <n v="2026"/>
    <n v="7"/>
    <s v="USD"/>
    <n v="103830"/>
    <m/>
    <n v="103830"/>
  </r>
  <r>
    <s v="Transfer rpicing"/>
    <s v="Allentown"/>
    <s v="Allentown"/>
    <x v="3"/>
    <n v="40700"/>
    <s v="Revenues - Third Parties "/>
    <m/>
    <s v="Transfer Pricing"/>
    <n v="2026"/>
    <n v="7"/>
    <s v="USD"/>
    <n v="170"/>
    <m/>
    <n v="170"/>
  </r>
  <r>
    <s v="Transfer rpicing"/>
    <s v="Allentown"/>
    <s v="Allentown"/>
    <x v="4"/>
    <n v="40700"/>
    <s v="Revenues - Third Parties "/>
    <m/>
    <s v="Transfer Pricing"/>
    <n v="2026"/>
    <n v="7"/>
    <s v="USD"/>
    <n v="8050"/>
    <m/>
    <n v="8050"/>
  </r>
  <r>
    <s v="Transfer rpicing"/>
    <s v="Allentown"/>
    <s v="Allentown"/>
    <x v="5"/>
    <n v="40700"/>
    <s v="Revenues - Third Parties "/>
    <m/>
    <s v="Transfer Pricing"/>
    <n v="2026"/>
    <n v="7"/>
    <s v="USD"/>
    <n v="119514"/>
    <m/>
    <n v="119514"/>
  </r>
  <r>
    <n v="20307"/>
    <s v="Bayer AG (No consolidate)"/>
    <s v="Mexico"/>
    <x v="5"/>
    <m/>
    <m/>
    <m/>
    <s v="Storage Samples (per Shelf)"/>
    <n v="2026"/>
    <n v="7"/>
    <s v="USD"/>
    <n v="201"/>
    <m/>
    <n v="201"/>
  </r>
  <r>
    <s v="IMP21500"/>
    <s v="Bayer AG (No consolidate)"/>
    <s v="Mexico"/>
    <x v="0"/>
    <m/>
    <m/>
    <m/>
    <s v="Project Management Fee"/>
    <n v="2026"/>
    <n v="7"/>
    <s v="USD"/>
    <n v="385"/>
    <m/>
    <n v="385"/>
  </r>
  <r>
    <s v="IMP21500"/>
    <s v="Bayer AG (No consolidate)"/>
    <s v="Mexico"/>
    <x v="5"/>
    <m/>
    <m/>
    <m/>
    <s v="Storage Samples (per Shelf)"/>
    <n v="2026"/>
    <n v="7"/>
    <s v="USD"/>
    <n v="201"/>
    <m/>
    <n v="201"/>
  </r>
  <r>
    <s v="IMP22518"/>
    <s v="Bayer AG (No consolidate)"/>
    <s v="Mexico"/>
    <x v="5"/>
    <m/>
    <m/>
    <m/>
    <s v="Storage Samples (per Shelf)"/>
    <n v="2026"/>
    <n v="7"/>
    <s v="USD"/>
    <n v="201"/>
    <m/>
    <n v="201"/>
  </r>
  <r>
    <s v="IMP22518"/>
    <s v="Bayer AG (No consolidate)"/>
    <s v="Mexico"/>
    <x v="0"/>
    <m/>
    <m/>
    <m/>
    <s v="Project Management Fee"/>
    <n v="2026"/>
    <n v="7"/>
    <s v="USD"/>
    <n v="469"/>
    <m/>
    <n v="469"/>
  </r>
  <r>
    <s v="IMP22518"/>
    <s v="Bayer AG (No consolidate)"/>
    <s v="Mexico"/>
    <x v="5"/>
    <m/>
    <m/>
    <m/>
    <s v="Storage Ambient (per Shelf)"/>
    <n v="2026"/>
    <n v="7"/>
    <s v="USD"/>
    <n v="71"/>
    <m/>
    <n v="71"/>
  </r>
  <r>
    <s v="IMP22518"/>
    <s v="Bayer AG (No consolidate)"/>
    <s v="Mexico"/>
    <x v="5"/>
    <m/>
    <m/>
    <m/>
    <s v="Storage of Labels Ambient (per Shelf)"/>
    <n v="2026"/>
    <n v="7"/>
    <s v="USD"/>
    <n v="71"/>
    <m/>
    <n v="71"/>
  </r>
  <r>
    <s v="J2T-MC-KGBS_R-11401 - Comparator local purchase"/>
    <s v="Eli Lilly &amp; Co."/>
    <s v="Mexico"/>
    <x v="6"/>
    <m/>
    <m/>
    <m/>
    <s v="Comparator Freight"/>
    <n v="2026"/>
    <n v="7"/>
    <s v="USD"/>
    <n v="3000"/>
    <m/>
    <n v="3000"/>
  </r>
  <r>
    <s v="J2T-MC-KGBS_R-11401 - Comparator local purchase"/>
    <s v="Eli Lilly &amp; Co."/>
    <s v="Mexico"/>
    <x v="6"/>
    <m/>
    <m/>
    <m/>
    <s v="Medication Purchase A (Per Unit)"/>
    <n v="2026"/>
    <n v="7"/>
    <s v="USD"/>
    <n v="22048"/>
    <m/>
    <n v="22048"/>
  </r>
  <r>
    <s v="J2T-MC-KGBS_R-11401 - Comparator local purchase"/>
    <s v="Eli Lilly &amp; Co."/>
    <s v="Mexico"/>
    <x v="6"/>
    <m/>
    <m/>
    <m/>
    <s v="Procurement Fee A (Per Unit)"/>
    <n v="2026"/>
    <n v="7"/>
    <s v="USD"/>
    <n v="3088"/>
    <m/>
    <n v="3088"/>
  </r>
  <r>
    <s v="Lilly Admin and one-time costs"/>
    <s v="Eli Lilly &amp; Co."/>
    <s v="Mexico"/>
    <x v="0"/>
    <m/>
    <m/>
    <m/>
    <s v="Administrative fee"/>
    <n v="2026"/>
    <n v="7"/>
    <s v="USD"/>
    <n v="11966"/>
    <m/>
    <n v="11966"/>
  </r>
  <r>
    <s v="Lilly Admin and one-time costs"/>
    <s v="Eli Lilly &amp; Co."/>
    <s v="Mexico"/>
    <x v="0"/>
    <m/>
    <m/>
    <m/>
    <s v="Customs Clearence"/>
    <n v="2026"/>
    <n v="7"/>
    <s v="USD"/>
    <n v="305"/>
    <m/>
    <n v="305"/>
  </r>
  <r>
    <s v="Lilly Admin and one-time costs"/>
    <s v="Eli Lilly &amp; Co."/>
    <s v="Mexico"/>
    <x v="5"/>
    <m/>
    <m/>
    <m/>
    <s v="Non-Drug Storage Ambient (per Pallet)"/>
    <n v="2026"/>
    <n v="7"/>
    <s v="USD"/>
    <n v="8947"/>
    <m/>
    <n v="8947"/>
  </r>
  <r>
    <s v="Lilly Admin and one-time costs"/>
    <s v="Eli Lilly &amp; Co."/>
    <s v="Mexico"/>
    <x v="1"/>
    <m/>
    <m/>
    <m/>
    <s v="PTC Duties"/>
    <n v="2026"/>
    <n v="7"/>
    <s v="USD"/>
    <n v="3563"/>
    <m/>
    <n v="3563"/>
  </r>
  <r>
    <s v="Lilly Admin and one-time costs"/>
    <s v="Eli Lilly &amp; Co."/>
    <s v="Mexico"/>
    <x v="0"/>
    <m/>
    <m/>
    <m/>
    <s v="Receipt fee Ancillaries (per Receipt_ID)"/>
    <n v="2026"/>
    <n v="7"/>
    <s v="USD"/>
    <n v="96"/>
    <m/>
    <n v="96"/>
  </r>
  <r>
    <s v="Lilly Admin and one-time costs"/>
    <s v="Eli Lilly &amp; Co."/>
    <s v="Mexico"/>
    <x v="5"/>
    <m/>
    <m/>
    <m/>
    <s v="Storage Ambient (per Shelf)"/>
    <n v="2026"/>
    <n v="7"/>
    <s v="USD"/>
    <n v="15790"/>
    <m/>
    <n v="15790"/>
  </r>
  <r>
    <s v="Lilly Admin and one-time costs"/>
    <s v="Eli Lilly &amp; Co."/>
    <s v="Mexico"/>
    <x v="5"/>
    <m/>
    <m/>
    <m/>
    <s v="Storage Controlled Drug - Ambient (per Shelf)"/>
    <n v="2026"/>
    <n v="7"/>
    <s v="USD"/>
    <n v="987"/>
    <m/>
    <n v="987"/>
  </r>
  <r>
    <s v="Lilly Admin and one-time costs"/>
    <s v="Eli Lilly &amp; Co."/>
    <s v="Mexico"/>
    <x v="5"/>
    <m/>
    <m/>
    <m/>
    <s v="Storage Frozen (per Shelf)"/>
    <n v="2026"/>
    <n v="7"/>
    <s v="USD"/>
    <n v="35188"/>
    <m/>
    <n v="35188"/>
  </r>
  <r>
    <s v="Lilly Admin and one-time costs"/>
    <s v="Eli Lilly &amp; Co."/>
    <s v="Mexico"/>
    <x v="5"/>
    <m/>
    <m/>
    <m/>
    <s v="Storage of Returns (per Shelf)"/>
    <n v="2026"/>
    <n v="7"/>
    <s v="USD"/>
    <n v="6213"/>
    <m/>
    <n v="6213"/>
  </r>
  <r>
    <s v="Lilly Admin and one-time costs"/>
    <s v="Eli Lilly &amp; Co."/>
    <s v="Mexico"/>
    <x v="5"/>
    <m/>
    <m/>
    <m/>
    <s v="Storage Refrigerated (per Shelf)"/>
    <n v="2026"/>
    <n v="7"/>
    <s v="USD"/>
    <n v="76919"/>
    <m/>
    <n v="76919"/>
  </r>
  <r>
    <s v="Lilly Admin and one-time costs"/>
    <s v="Eli Lilly &amp; Co."/>
    <s v="Mexico"/>
    <x v="5"/>
    <m/>
    <m/>
    <m/>
    <s v="Storage Ultra Frozen (per Shelf)"/>
    <n v="2026"/>
    <n v="7"/>
    <s v="USD"/>
    <n v="4041"/>
    <m/>
    <n v="4041"/>
  </r>
  <r>
    <s v="I3Y-MC-JPBL"/>
    <s v="Eli Lilly &amp; Co."/>
    <s v="Mexico"/>
    <x v="0"/>
    <m/>
    <m/>
    <m/>
    <s v="Ambient Shipment High Protection"/>
    <n v="2026"/>
    <n v="7"/>
    <s v="USD"/>
    <n v="183"/>
    <m/>
    <n v="183"/>
  </r>
  <r>
    <s v="I3Y-MC-JPBL"/>
    <s v="Eli Lilly &amp; Co."/>
    <s v="Mexico"/>
    <x v="0"/>
    <m/>
    <m/>
    <m/>
    <s v="Ambient Shipment Low Protection"/>
    <n v="2026"/>
    <n v="7"/>
    <s v="USD"/>
    <n v="260"/>
    <m/>
    <n v="260"/>
  </r>
  <r>
    <s v="I3Y-MC-JPBL"/>
    <s v="Eli Lilly &amp; Co."/>
    <s v="Mexico"/>
    <x v="0"/>
    <m/>
    <m/>
    <m/>
    <s v="Carton Boxes (per Shipper)"/>
    <n v="2026"/>
    <n v="7"/>
    <s v="USD"/>
    <n v="120"/>
    <m/>
    <n v="120"/>
  </r>
  <r>
    <s v="I3Y-MC-JPBL"/>
    <s v="Eli Lilly &amp; Co."/>
    <s v="Mexico"/>
    <x v="4"/>
    <m/>
    <m/>
    <m/>
    <s v="Destruction (per Kg)"/>
    <n v="2026"/>
    <n v="7"/>
    <s v="USD"/>
    <n v="152"/>
    <m/>
    <n v="152"/>
  </r>
  <r>
    <s v="I3Y-MC-JPBL"/>
    <s v="Eli Lilly &amp; Co."/>
    <s v="Mexico"/>
    <x v="4"/>
    <m/>
    <m/>
    <m/>
    <s v="Destruction Setup Fee"/>
    <n v="2026"/>
    <n v="7"/>
    <s v="USD"/>
    <n v="457"/>
    <m/>
    <n v="457"/>
  </r>
  <r>
    <s v="I3Y-MC-JPBL"/>
    <s v="Eli Lilly &amp; Co."/>
    <s v="Mexico"/>
    <x v="3"/>
    <m/>
    <m/>
    <m/>
    <s v="Expedited Labeling / Relabeling (per Label)"/>
    <n v="2026"/>
    <n v="7"/>
    <s v="USD"/>
    <n v="50"/>
    <m/>
    <n v="50"/>
  </r>
  <r>
    <s v="I3Y-MC-JPBL"/>
    <s v="Eli Lilly &amp; Co."/>
    <s v="Mexico"/>
    <x v="2"/>
    <m/>
    <m/>
    <m/>
    <s v="Freight - Shipments"/>
    <n v="2026"/>
    <n v="7"/>
    <s v="USD"/>
    <n v="1731"/>
    <m/>
    <n v="1731"/>
  </r>
  <r>
    <s v="I3Y-MC-JPBL"/>
    <s v="Eli Lilly &amp; Co."/>
    <s v="Mexico"/>
    <x v="3"/>
    <m/>
    <m/>
    <m/>
    <s v="Labeling / Relabeling (per Label)"/>
    <n v="2026"/>
    <n v="7"/>
    <s v="USD"/>
    <n v="50"/>
    <m/>
    <n v="50"/>
  </r>
  <r>
    <s v="I3Y-MC-JPBL"/>
    <s v="Eli Lilly &amp; Co."/>
    <s v="Mexico"/>
    <x v="0"/>
    <m/>
    <m/>
    <m/>
    <s v="Pick and Pack (Refrigerated)"/>
    <n v="2026"/>
    <n v="7"/>
    <s v="USD"/>
    <n v="183"/>
    <m/>
    <n v="183"/>
  </r>
  <r>
    <s v="I3Y-MC-JPBL"/>
    <s v="Eli Lilly &amp; Co."/>
    <s v="Mexico"/>
    <x v="3"/>
    <m/>
    <m/>
    <m/>
    <s v="QA Approval per Batch Record"/>
    <n v="2026"/>
    <n v="7"/>
    <s v="USD"/>
    <n v="91"/>
    <m/>
    <n v="91"/>
  </r>
  <r>
    <s v="I3Y-MC-JPBL"/>
    <s v="Eli Lilly &amp; Co."/>
    <s v="Mexico"/>
    <x v="0"/>
    <m/>
    <m/>
    <m/>
    <s v="Refurbishment (per Shipper)"/>
    <n v="2026"/>
    <n v="7"/>
    <s v="USD"/>
    <n v="139"/>
    <m/>
    <n v="139"/>
  </r>
  <r>
    <s v="I3Y-MC-JPBL"/>
    <s v="Eli Lilly &amp; Co."/>
    <s v="Mexico"/>
    <x v="3"/>
    <m/>
    <m/>
    <m/>
    <s v="Secondary Room setup and Batch preparation (Refrigerated)"/>
    <n v="2026"/>
    <n v="7"/>
    <s v="USD"/>
    <n v="1024"/>
    <m/>
    <n v="1024"/>
  </r>
  <r>
    <s v="I3Y-MC-JPBM"/>
    <s v="Eli Lilly &amp; Co."/>
    <s v="Mexico"/>
    <x v="0"/>
    <m/>
    <m/>
    <m/>
    <s v="Ambient Shipment High Protection"/>
    <n v="2026"/>
    <n v="7"/>
    <s v="USD"/>
    <n v="91"/>
    <m/>
    <n v="91"/>
  </r>
  <r>
    <s v="I3Y-MC-JPBM"/>
    <s v="Eli Lilly &amp; Co."/>
    <s v="Mexico"/>
    <x v="0"/>
    <m/>
    <m/>
    <m/>
    <s v="Carton Boxes (per Shipper)"/>
    <n v="2026"/>
    <n v="7"/>
    <s v="USD"/>
    <n v="22"/>
    <m/>
    <n v="22"/>
  </r>
  <r>
    <s v="I3Y-MC-JPBM"/>
    <s v="Eli Lilly &amp; Co."/>
    <s v="Mexico"/>
    <x v="0"/>
    <m/>
    <m/>
    <m/>
    <s v="Refurbishment (per Shipper)"/>
    <n v="2026"/>
    <n v="7"/>
    <s v="USD"/>
    <n v="35"/>
    <m/>
    <n v="35"/>
  </r>
  <r>
    <s v="I4V-MC-JAHX"/>
    <s v="Eli Lilly &amp; Co."/>
    <s v="Mexico"/>
    <x v="0"/>
    <m/>
    <m/>
    <m/>
    <s v="Ambient Shipment High Protection"/>
    <n v="2026"/>
    <n v="7"/>
    <s v="USD"/>
    <n v="91"/>
    <m/>
    <n v="91"/>
  </r>
  <r>
    <s v="I4V-MC-JAHX"/>
    <s v="Eli Lilly &amp; Co."/>
    <s v="Mexico"/>
    <x v="0"/>
    <m/>
    <m/>
    <m/>
    <s v="Carton Boxes (per Shipper)"/>
    <n v="2026"/>
    <n v="7"/>
    <s v="USD"/>
    <n v="22"/>
    <m/>
    <n v="22"/>
  </r>
  <r>
    <s v="I4V-MC-JAHX"/>
    <s v="Eli Lilly &amp; Co."/>
    <s v="Mexico"/>
    <x v="2"/>
    <m/>
    <m/>
    <m/>
    <s v="Freight - Shipments"/>
    <n v="2026"/>
    <n v="7"/>
    <s v="USD"/>
    <n v="4607"/>
    <m/>
    <n v="4607"/>
  </r>
  <r>
    <s v="I4V-MC-JAHX"/>
    <s v="Eli Lilly &amp; Co."/>
    <s v="Mexico"/>
    <x v="0"/>
    <m/>
    <m/>
    <m/>
    <s v="Refurbishment (per Shipper)"/>
    <n v="2026"/>
    <n v="7"/>
    <s v="USD"/>
    <n v="35"/>
    <m/>
    <n v="35"/>
  </r>
  <r>
    <s v="I4V-MC-JAHX"/>
    <s v="Eli Lilly &amp; Co."/>
    <s v="Mexico"/>
    <x v="4"/>
    <m/>
    <m/>
    <m/>
    <s v="Returns Receipt (per Receipt)"/>
    <n v="2026"/>
    <n v="7"/>
    <s v="USD"/>
    <n v="348"/>
    <m/>
    <n v="348"/>
  </r>
  <r>
    <s v="I6T-MC-AMAP"/>
    <s v="Eli Lilly &amp; Co."/>
    <s v="Mexico"/>
    <x v="2"/>
    <m/>
    <m/>
    <m/>
    <s v="Freight - Shipments"/>
    <n v="2026"/>
    <n v="7"/>
    <s v="USD"/>
    <n v="1141"/>
    <m/>
    <n v="1141"/>
  </r>
  <r>
    <s v="I6T-MC-AMAP"/>
    <s v="Eli Lilly &amp; Co."/>
    <s v="Mexico"/>
    <x v="0"/>
    <m/>
    <m/>
    <m/>
    <s v="AoR per Receipt"/>
    <n v="2026"/>
    <n v="7"/>
    <s v="USD"/>
    <n v="100"/>
    <m/>
    <n v="100"/>
  </r>
  <r>
    <s v="I6T-MC-AMAP"/>
    <s v="Eli Lilly &amp; Co."/>
    <s v="Mexico"/>
    <x v="0"/>
    <m/>
    <m/>
    <m/>
    <s v="Carton Boxes (per Shipper)"/>
    <n v="2026"/>
    <n v="7"/>
    <s v="USD"/>
    <n v="22"/>
    <m/>
    <n v="22"/>
  </r>
  <r>
    <s v="I6T-MC-AMAP"/>
    <s v="Eli Lilly &amp; Co."/>
    <s v="Mexico"/>
    <x v="0"/>
    <m/>
    <m/>
    <m/>
    <s v="Customs Clearence"/>
    <n v="2026"/>
    <n v="7"/>
    <s v="USD"/>
    <n v="305"/>
    <m/>
    <n v="305"/>
  </r>
  <r>
    <s v="I6T-MC-AMAP"/>
    <s v="Eli Lilly &amp; Co."/>
    <s v="Mexico"/>
    <x v="0"/>
    <m/>
    <m/>
    <m/>
    <s v="Expedited Receipt Fee"/>
    <n v="2026"/>
    <n v="7"/>
    <s v="USD"/>
    <n v="96"/>
    <m/>
    <n v="96"/>
  </r>
  <r>
    <s v="I6T-MC-AMAP"/>
    <s v="Eli Lilly &amp; Co."/>
    <s v="Mexico"/>
    <x v="0"/>
    <m/>
    <m/>
    <m/>
    <s v="Pick and Pack (Refrigerated)"/>
    <n v="2026"/>
    <n v="7"/>
    <s v="USD"/>
    <n v="91"/>
    <m/>
    <n v="91"/>
  </r>
  <r>
    <s v="I6T-MC-AMAP"/>
    <s v="Eli Lilly &amp; Co."/>
    <s v="Mexico"/>
    <x v="1"/>
    <m/>
    <m/>
    <m/>
    <s v="PTC Duties"/>
    <n v="2026"/>
    <n v="7"/>
    <s v="USD"/>
    <n v="1310"/>
    <m/>
    <n v="1310"/>
  </r>
  <r>
    <s v="I6T-MC-AMAP"/>
    <s v="Eli Lilly &amp; Co."/>
    <s v="Mexico"/>
    <x v="0"/>
    <m/>
    <m/>
    <m/>
    <s v="Receipt fee Refrigerated (per Batch)"/>
    <n v="2026"/>
    <n v="7"/>
    <s v="USD"/>
    <n v="191"/>
    <m/>
    <n v="191"/>
  </r>
  <r>
    <s v="I6T-MC-AMAP"/>
    <s v="Eli Lilly &amp; Co."/>
    <s v="Mexico"/>
    <x v="0"/>
    <m/>
    <m/>
    <m/>
    <s v="Refurbishment (per Shipper)"/>
    <n v="2026"/>
    <n v="7"/>
    <s v="USD"/>
    <n v="35"/>
    <m/>
    <n v="35"/>
  </r>
  <r>
    <s v="I4V-MC-JAIP"/>
    <s v="Eli Lilly &amp; Co."/>
    <s v="Mexico"/>
    <x v="4"/>
    <m/>
    <m/>
    <m/>
    <s v="Destruction (per Kg)"/>
    <n v="2026"/>
    <n v="7"/>
    <s v="USD"/>
    <n v="65"/>
    <m/>
    <n v="65"/>
  </r>
  <r>
    <s v="I4V-MC-JAIP"/>
    <s v="Eli Lilly &amp; Co."/>
    <s v="Mexico"/>
    <x v="4"/>
    <m/>
    <m/>
    <m/>
    <s v="Destruction Setup Fee"/>
    <n v="2026"/>
    <n v="7"/>
    <s v="USD"/>
    <n v="914"/>
    <m/>
    <n v="914"/>
  </r>
  <r>
    <s v="I4V-MC-JAIP"/>
    <s v="Eli Lilly &amp; Co."/>
    <s v="Mexico"/>
    <x v="2"/>
    <m/>
    <m/>
    <m/>
    <s v="Freight - Returns"/>
    <n v="2026"/>
    <n v="7"/>
    <s v="USD"/>
    <n v="364"/>
    <m/>
    <n v="364"/>
  </r>
  <r>
    <s v="I4V-MC-JAIP"/>
    <s v="Eli Lilly &amp; Co."/>
    <s v="Mexico"/>
    <x v="4"/>
    <m/>
    <m/>
    <m/>
    <s v="Returns Receipt (per Receipt)"/>
    <n v="2026"/>
    <n v="7"/>
    <s v="USD"/>
    <n v="348"/>
    <m/>
    <n v="348"/>
  </r>
  <r>
    <s v="I6T-MC-AMAX"/>
    <s v="Eli Lilly &amp; Co."/>
    <s v="Mexico"/>
    <x v="0"/>
    <m/>
    <m/>
    <m/>
    <s v="Carton Boxes (per Shipper)"/>
    <n v="2026"/>
    <n v="7"/>
    <s v="USD"/>
    <n v="22"/>
    <m/>
    <n v="22"/>
  </r>
  <r>
    <s v="I6T-MC-AMAX"/>
    <s v="Eli Lilly &amp; Co."/>
    <s v="Mexico"/>
    <x v="2"/>
    <m/>
    <m/>
    <m/>
    <s v="Freight - Shipments"/>
    <n v="2026"/>
    <n v="7"/>
    <s v="USD"/>
    <n v="934"/>
    <m/>
    <n v="934"/>
  </r>
  <r>
    <s v="I6T-MC-AMAX"/>
    <s v="Eli Lilly &amp; Co."/>
    <s v="Mexico"/>
    <x v="0"/>
    <m/>
    <m/>
    <m/>
    <s v="Pick and Pack (Refrigerated)"/>
    <n v="2026"/>
    <n v="7"/>
    <s v="USD"/>
    <n v="91"/>
    <m/>
    <n v="91"/>
  </r>
  <r>
    <s v="I6T-MC-AMAX"/>
    <s v="Eli Lilly &amp; Co."/>
    <s v="Mexico"/>
    <x v="0"/>
    <m/>
    <m/>
    <m/>
    <s v="Refurbishment (per Shipper)"/>
    <n v="2026"/>
    <n v="7"/>
    <s v="USD"/>
    <n v="35"/>
    <m/>
    <n v="35"/>
  </r>
  <r>
    <s v="I1F-MC-RHCG"/>
    <s v="Eli Lilly &amp; Co."/>
    <s v="Mexico"/>
    <x v="0"/>
    <m/>
    <m/>
    <m/>
    <s v="Carton Boxes (per Shipper)"/>
    <n v="2026"/>
    <n v="7"/>
    <s v="USD"/>
    <n v="44"/>
    <m/>
    <n v="44"/>
  </r>
  <r>
    <s v="I1F-MC-RHCG"/>
    <s v="Eli Lilly &amp; Co."/>
    <s v="Mexico"/>
    <x v="2"/>
    <m/>
    <m/>
    <m/>
    <s v="Freight - Shipments"/>
    <n v="2026"/>
    <n v="7"/>
    <s v="USD"/>
    <n v="3178"/>
    <m/>
    <n v="3178"/>
  </r>
  <r>
    <s v="I1F-MC-RHCG"/>
    <s v="Eli Lilly &amp; Co."/>
    <s v="Mexico"/>
    <x v="0"/>
    <m/>
    <m/>
    <m/>
    <s v="Pick and Pack (Refrigerated)"/>
    <n v="2026"/>
    <n v="7"/>
    <s v="USD"/>
    <n v="183"/>
    <m/>
    <n v="183"/>
  </r>
  <r>
    <s v="I1F-MC-RHCG"/>
    <s v="Eli Lilly &amp; Co."/>
    <s v="Mexico"/>
    <x v="0"/>
    <m/>
    <m/>
    <m/>
    <s v="Refurbishment (per Shipper)"/>
    <n v="2026"/>
    <n v="7"/>
    <s v="USD"/>
    <n v="70"/>
    <m/>
    <n v="70"/>
  </r>
  <r>
    <s v="I5Q-MC-CGAS"/>
    <s v="Eli Lilly &amp; Co."/>
    <s v="Mexico"/>
    <x v="4"/>
    <m/>
    <m/>
    <m/>
    <s v="Destruction (per Kg)"/>
    <n v="2026"/>
    <n v="7"/>
    <s v="USD"/>
    <n v="22"/>
    <m/>
    <n v="22"/>
  </r>
  <r>
    <s v="I5Q-MC-CGAS"/>
    <s v="Eli Lilly &amp; Co."/>
    <s v="Mexico"/>
    <x v="4"/>
    <m/>
    <m/>
    <m/>
    <s v="Destruction Setup Fee"/>
    <n v="2026"/>
    <n v="7"/>
    <s v="USD"/>
    <n v="457"/>
    <m/>
    <n v="457"/>
  </r>
  <r>
    <s v="I5Q-MC-CGAS"/>
    <s v="Eli Lilly &amp; Co."/>
    <s v="Mexico"/>
    <x v="4"/>
    <m/>
    <m/>
    <m/>
    <s v="Reconciliation of Returns (per Kit)"/>
    <n v="2026"/>
    <n v="7"/>
    <s v="USD"/>
    <n v="13"/>
    <m/>
    <n v="13"/>
  </r>
  <r>
    <s v="I5Q-MC-CGAS"/>
    <s v="Eli Lilly &amp; Co."/>
    <s v="Mexico"/>
    <x v="4"/>
    <m/>
    <m/>
    <m/>
    <s v="Returns Receipt (per Receipt)"/>
    <n v="2026"/>
    <n v="7"/>
    <s v="USD"/>
    <n v="174"/>
    <m/>
    <n v="174"/>
  </r>
  <r>
    <s v="H8H-MC-LAHW"/>
    <s v="Eli Lilly &amp; Co."/>
    <s v="Mexico"/>
    <x v="4"/>
    <m/>
    <m/>
    <m/>
    <s v="Destruction (per Kg)"/>
    <n v="2026"/>
    <n v="7"/>
    <s v="USD"/>
    <n v="44"/>
    <m/>
    <n v="44"/>
  </r>
  <r>
    <s v="H8H-MC-LAHW"/>
    <s v="Eli Lilly &amp; Co."/>
    <s v="Mexico"/>
    <x v="4"/>
    <m/>
    <m/>
    <m/>
    <s v="Destruction Setup Fee"/>
    <n v="2026"/>
    <n v="7"/>
    <s v="USD"/>
    <n v="457"/>
    <m/>
    <n v="457"/>
  </r>
  <r>
    <s v="J2J-OX-JZLC"/>
    <s v="Eli Lilly &amp; Co."/>
    <s v="Mexico"/>
    <x v="4"/>
    <m/>
    <m/>
    <m/>
    <s v="Destruction (per Kg)"/>
    <n v="2026"/>
    <n v="7"/>
    <s v="USD"/>
    <n v="218"/>
    <m/>
    <n v="218"/>
  </r>
  <r>
    <s v="J2J-OX-JZLC"/>
    <s v="Eli Lilly &amp; Co."/>
    <s v="Mexico"/>
    <x v="4"/>
    <m/>
    <m/>
    <m/>
    <s v="Destruction Setup Fee"/>
    <n v="2026"/>
    <n v="7"/>
    <s v="USD"/>
    <n v="914"/>
    <m/>
    <n v="914"/>
  </r>
  <r>
    <s v="J2J-OX-JZLC"/>
    <s v="Eli Lilly &amp; Co."/>
    <s v="Mexico"/>
    <x v="2"/>
    <m/>
    <m/>
    <m/>
    <s v="Freight - Returns"/>
    <n v="2026"/>
    <n v="7"/>
    <s v="USD"/>
    <n v="554"/>
    <m/>
    <n v="554"/>
  </r>
  <r>
    <s v="J2J-OX-JZLC"/>
    <s v="Eli Lilly &amp; Co."/>
    <s v="Mexico"/>
    <x v="2"/>
    <m/>
    <m/>
    <m/>
    <s v="Freight - Shipments"/>
    <n v="2026"/>
    <n v="7"/>
    <s v="USD"/>
    <n v="1957"/>
    <m/>
    <n v="1957"/>
  </r>
  <r>
    <s v="J2J-OX-JZLC"/>
    <s v="Eli Lilly &amp; Co."/>
    <s v="Mexico"/>
    <x v="4"/>
    <m/>
    <m/>
    <m/>
    <s v="Returns Receipt (per Receipt)"/>
    <n v="2026"/>
    <n v="7"/>
    <s v="USD"/>
    <n v="174"/>
    <m/>
    <n v="174"/>
  </r>
  <r>
    <s v="I5Q-MC-CGAT"/>
    <s v="Eli Lilly &amp; Co."/>
    <s v="Mexico"/>
    <x v="4"/>
    <m/>
    <m/>
    <m/>
    <s v="Destruction (per Kg)"/>
    <n v="2026"/>
    <n v="7"/>
    <s v="USD"/>
    <n v="22"/>
    <m/>
    <n v="22"/>
  </r>
  <r>
    <s v="I5Q-MC-CGAT"/>
    <s v="Eli Lilly &amp; Co."/>
    <s v="Mexico"/>
    <x v="4"/>
    <m/>
    <m/>
    <m/>
    <s v="Destruction Setup Fee"/>
    <n v="2026"/>
    <n v="7"/>
    <s v="USD"/>
    <n v="457"/>
    <m/>
    <n v="457"/>
  </r>
  <r>
    <s v="I8F-MC-GPIJ"/>
    <s v="Eli Lilly &amp; Co."/>
    <s v="Mexico"/>
    <x v="0"/>
    <m/>
    <m/>
    <m/>
    <s v="AoR per Receipt"/>
    <n v="2026"/>
    <n v="7"/>
    <s v="USD"/>
    <n v="200"/>
    <m/>
    <n v="200"/>
  </r>
  <r>
    <s v="I8F-MC-GPIJ"/>
    <s v="Eli Lilly &amp; Co."/>
    <s v="Mexico"/>
    <x v="0"/>
    <m/>
    <m/>
    <m/>
    <s v="Carton Boxes (per Shipper)"/>
    <n v="2026"/>
    <n v="7"/>
    <s v="USD"/>
    <n v="4613"/>
    <m/>
    <n v="4613"/>
  </r>
  <r>
    <s v="I8F-MC-GPIJ"/>
    <s v="Eli Lilly &amp; Co."/>
    <s v="Mexico"/>
    <x v="0"/>
    <m/>
    <m/>
    <m/>
    <s v="Customs Clearence"/>
    <n v="2026"/>
    <n v="7"/>
    <s v="USD"/>
    <n v="609"/>
    <m/>
    <n v="609"/>
  </r>
  <r>
    <s v="I8F-MC-GPIJ"/>
    <s v="Eli Lilly &amp; Co."/>
    <s v="Mexico"/>
    <x v="4"/>
    <m/>
    <m/>
    <m/>
    <s v="Destruction (per Kg)"/>
    <n v="2026"/>
    <n v="7"/>
    <s v="USD"/>
    <n v="305"/>
    <m/>
    <n v="305"/>
  </r>
  <r>
    <s v="I8F-MC-GPIJ"/>
    <s v="Eli Lilly &amp; Co."/>
    <s v="Mexico"/>
    <x v="4"/>
    <m/>
    <m/>
    <m/>
    <s v="Destruction Setup Fee"/>
    <n v="2026"/>
    <n v="7"/>
    <s v="USD"/>
    <n v="457"/>
    <m/>
    <n v="457"/>
  </r>
  <r>
    <s v="I8F-MC-GPIJ"/>
    <s v="Eli Lilly &amp; Co."/>
    <s v="Mexico"/>
    <x v="2"/>
    <m/>
    <m/>
    <m/>
    <s v="Freight - Returns"/>
    <n v="2026"/>
    <n v="7"/>
    <s v="USD"/>
    <n v="1395"/>
    <m/>
    <n v="1395"/>
  </r>
  <r>
    <s v="I8F-MC-GPIJ"/>
    <s v="Eli Lilly &amp; Co."/>
    <s v="Mexico"/>
    <x v="2"/>
    <m/>
    <m/>
    <m/>
    <s v="Freight - Shipments"/>
    <n v="2026"/>
    <n v="7"/>
    <s v="USD"/>
    <n v="225779"/>
    <m/>
    <n v="225779"/>
  </r>
  <r>
    <s v="I8F-MC-GPIJ"/>
    <s v="Eli Lilly &amp; Co."/>
    <s v="Mexico"/>
    <x v="0"/>
    <m/>
    <m/>
    <m/>
    <s v="Pick and Pack (Refrigerated)"/>
    <n v="2026"/>
    <n v="7"/>
    <s v="USD"/>
    <n v="17636"/>
    <m/>
    <n v="17636"/>
  </r>
  <r>
    <s v="I8F-MC-GPIJ"/>
    <s v="Eli Lilly &amp; Co."/>
    <s v="Mexico"/>
    <x v="1"/>
    <m/>
    <m/>
    <m/>
    <s v="PTC Duties"/>
    <n v="2026"/>
    <n v="7"/>
    <s v="USD"/>
    <n v="23460"/>
    <m/>
    <n v="23460"/>
  </r>
  <r>
    <s v="I8F-MC-GPIJ"/>
    <s v="Eli Lilly &amp; Co."/>
    <s v="Mexico"/>
    <x v="0"/>
    <m/>
    <m/>
    <m/>
    <s v="Receipt fee Refrigerated (per Batch)"/>
    <n v="2026"/>
    <n v="7"/>
    <s v="USD"/>
    <n v="383"/>
    <m/>
    <n v="383"/>
  </r>
  <r>
    <s v="I8F-MC-GPIJ"/>
    <s v="Eli Lilly &amp; Co."/>
    <s v="Mexico"/>
    <x v="0"/>
    <m/>
    <m/>
    <m/>
    <s v="Receipt more than 150 kits (per Hour)"/>
    <n v="2026"/>
    <n v="7"/>
    <s v="USD"/>
    <n v="1206"/>
    <m/>
    <n v="1206"/>
  </r>
  <r>
    <s v="I8F-MC-GPIJ"/>
    <s v="Eli Lilly &amp; Co."/>
    <s v="Mexico"/>
    <x v="0"/>
    <m/>
    <m/>
    <m/>
    <s v="Refurbishment (per Shipper)"/>
    <n v="2026"/>
    <n v="7"/>
    <s v="USD"/>
    <n v="7379"/>
    <m/>
    <n v="7379"/>
  </r>
  <r>
    <s v="I8F-MC-GPIJ"/>
    <s v="Eli Lilly &amp; Co."/>
    <s v="Mexico"/>
    <x v="4"/>
    <m/>
    <m/>
    <m/>
    <s v="Returns Receipt (per Receipt)"/>
    <n v="2026"/>
    <n v="7"/>
    <s v="USD"/>
    <n v="1218"/>
    <m/>
    <n v="1218"/>
  </r>
  <r>
    <s v="I8F-MC-GPHE"/>
    <s v="Eli Lilly &amp; Co."/>
    <s v="Mexico"/>
    <x v="0"/>
    <m/>
    <m/>
    <m/>
    <s v="Carton Boxes (per Shipper)"/>
    <n v="2026"/>
    <n v="7"/>
    <s v="USD"/>
    <n v="109"/>
    <m/>
    <n v="109"/>
  </r>
  <r>
    <s v="I8F-MC-GPHE"/>
    <s v="Eli Lilly &amp; Co."/>
    <s v="Mexico"/>
    <x v="4"/>
    <m/>
    <m/>
    <m/>
    <s v="Destruction (per Kg)"/>
    <n v="2026"/>
    <n v="7"/>
    <s v="USD"/>
    <n v="413"/>
    <m/>
    <n v="413"/>
  </r>
  <r>
    <s v="I8F-MC-GPHE"/>
    <s v="Eli Lilly &amp; Co."/>
    <s v="Mexico"/>
    <x v="4"/>
    <m/>
    <m/>
    <m/>
    <s v="Destruction Setup Fee"/>
    <n v="2026"/>
    <n v="7"/>
    <s v="USD"/>
    <n v="457"/>
    <m/>
    <n v="457"/>
  </r>
  <r>
    <s v="I8F-MC-GPHE"/>
    <s v="Eli Lilly &amp; Co."/>
    <s v="Mexico"/>
    <x v="2"/>
    <m/>
    <m/>
    <m/>
    <s v="Freight - Returns"/>
    <n v="2026"/>
    <n v="7"/>
    <s v="USD"/>
    <n v="852"/>
    <m/>
    <n v="852"/>
  </r>
  <r>
    <s v="I8F-MC-GPHE"/>
    <s v="Eli Lilly &amp; Co."/>
    <s v="Mexico"/>
    <x v="2"/>
    <m/>
    <m/>
    <m/>
    <s v="Freight - Shipments"/>
    <n v="2026"/>
    <n v="7"/>
    <s v="USD"/>
    <n v="5008"/>
    <m/>
    <n v="5008"/>
  </r>
  <r>
    <s v="I8F-MC-GPHE"/>
    <s v="Eli Lilly &amp; Co."/>
    <s v="Mexico"/>
    <x v="0"/>
    <m/>
    <m/>
    <m/>
    <s v="Pick and Pack (Refrigerated)"/>
    <n v="2026"/>
    <n v="7"/>
    <s v="USD"/>
    <n v="274"/>
    <m/>
    <n v="274"/>
  </r>
  <r>
    <s v="I8F-MC-GPHE"/>
    <s v="Eli Lilly &amp; Co."/>
    <s v="Mexico"/>
    <x v="0"/>
    <m/>
    <m/>
    <m/>
    <s v="Refurbishment (per Shipper)"/>
    <n v="2026"/>
    <n v="7"/>
    <s v="USD"/>
    <n v="174"/>
    <m/>
    <n v="174"/>
  </r>
  <r>
    <s v="I8F-MC-GPHE"/>
    <s v="Eli Lilly &amp; Co."/>
    <s v="Mexico"/>
    <x v="4"/>
    <m/>
    <m/>
    <m/>
    <s v="Returns Receipt (per Receipt)"/>
    <n v="2026"/>
    <n v="7"/>
    <s v="USD"/>
    <n v="174"/>
    <m/>
    <n v="174"/>
  </r>
  <r>
    <s v="J2T-MC-KGBI"/>
    <s v="Eli Lilly &amp; Co."/>
    <s v="Mexico"/>
    <x v="4"/>
    <m/>
    <m/>
    <m/>
    <s v="Destruction (per Kg)"/>
    <n v="2026"/>
    <n v="7"/>
    <s v="USD"/>
    <n v="65"/>
    <m/>
    <n v="65"/>
  </r>
  <r>
    <s v="J2T-MC-KGBI"/>
    <s v="Eli Lilly &amp; Co."/>
    <s v="Mexico"/>
    <x v="4"/>
    <m/>
    <m/>
    <m/>
    <s v="Destruction Setup Fee"/>
    <n v="2026"/>
    <n v="7"/>
    <s v="USD"/>
    <n v="457"/>
    <m/>
    <n v="457"/>
  </r>
  <r>
    <s v="J2T-MC-KGBI"/>
    <s v="Eli Lilly &amp; Co."/>
    <s v="Mexico"/>
    <x v="2"/>
    <m/>
    <m/>
    <m/>
    <s v="Freight - Shipments"/>
    <n v="2026"/>
    <n v="7"/>
    <s v="USD"/>
    <n v="2359"/>
    <m/>
    <n v="2359"/>
  </r>
  <r>
    <s v="J2T-MC-KGBI"/>
    <s v="Eli Lilly &amp; Co."/>
    <s v="Mexico"/>
    <x v="4"/>
    <m/>
    <m/>
    <m/>
    <s v="Returns Receipt (per Receipt)"/>
    <n v="2026"/>
    <n v="7"/>
    <s v="USD"/>
    <n v="348"/>
    <m/>
    <n v="348"/>
  </r>
  <r>
    <s v="J2J-MC-JZLH"/>
    <s v="Eli Lilly &amp; Co."/>
    <s v="Mexico"/>
    <x v="0"/>
    <m/>
    <m/>
    <m/>
    <s v="Ambient Shipment High Protection"/>
    <n v="2026"/>
    <n v="7"/>
    <s v="USD"/>
    <n v="1553"/>
    <m/>
    <n v="1553"/>
  </r>
  <r>
    <s v="J2J-MC-JZLH"/>
    <s v="Eli Lilly &amp; Co."/>
    <s v="Mexico"/>
    <x v="0"/>
    <m/>
    <m/>
    <m/>
    <s v="Ambient Shipment Low Protection"/>
    <n v="2026"/>
    <n v="7"/>
    <s v="USD"/>
    <n v="347"/>
    <m/>
    <n v="347"/>
  </r>
  <r>
    <s v="J2J-MC-JZLH"/>
    <s v="Eli Lilly &amp; Co."/>
    <s v="Mexico"/>
    <x v="0"/>
    <m/>
    <m/>
    <m/>
    <s v="AoR per Receipt"/>
    <n v="2026"/>
    <n v="7"/>
    <s v="USD"/>
    <n v="100"/>
    <m/>
    <n v="100"/>
  </r>
  <r>
    <s v="J2J-MC-JZLH"/>
    <s v="Eli Lilly &amp; Co."/>
    <s v="Mexico"/>
    <x v="0"/>
    <m/>
    <m/>
    <m/>
    <s v="Carton Boxes (per Shipper)"/>
    <n v="2026"/>
    <n v="7"/>
    <s v="USD"/>
    <n v="413"/>
    <m/>
    <n v="413"/>
  </r>
  <r>
    <s v="J2J-MC-JZLH"/>
    <s v="Eli Lilly &amp; Co."/>
    <s v="Mexico"/>
    <x v="0"/>
    <m/>
    <m/>
    <m/>
    <s v="Customs Clearence"/>
    <n v="2026"/>
    <n v="7"/>
    <s v="USD"/>
    <n v="305"/>
    <m/>
    <n v="305"/>
  </r>
  <r>
    <s v="J2J-MC-JZLH"/>
    <s v="Eli Lilly &amp; Co."/>
    <s v="Mexico"/>
    <x v="4"/>
    <m/>
    <m/>
    <m/>
    <s v="Destruction (per Kg)"/>
    <n v="2026"/>
    <n v="7"/>
    <s v="USD"/>
    <n v="65"/>
    <m/>
    <n v="65"/>
  </r>
  <r>
    <s v="J2J-MC-JZLH"/>
    <s v="Eli Lilly &amp; Co."/>
    <s v="Mexico"/>
    <x v="4"/>
    <m/>
    <m/>
    <m/>
    <s v="Destruction Setup Fee"/>
    <n v="2026"/>
    <n v="7"/>
    <s v="USD"/>
    <n v="457"/>
    <m/>
    <n v="457"/>
  </r>
  <r>
    <s v="J2J-MC-JZLH"/>
    <s v="Eli Lilly &amp; Co."/>
    <s v="Mexico"/>
    <x v="2"/>
    <m/>
    <m/>
    <m/>
    <s v="Freight - Returns"/>
    <n v="2026"/>
    <n v="7"/>
    <s v="USD"/>
    <n v="614"/>
    <m/>
    <n v="614"/>
  </r>
  <r>
    <s v="J2J-MC-JZLH"/>
    <s v="Eli Lilly &amp; Co."/>
    <s v="Mexico"/>
    <x v="2"/>
    <m/>
    <m/>
    <m/>
    <s v="Freight - Shipments"/>
    <n v="2026"/>
    <n v="7"/>
    <s v="USD"/>
    <n v="18807"/>
    <m/>
    <n v="18807"/>
  </r>
  <r>
    <s v="J2J-MC-JZLH"/>
    <s v="Eli Lilly &amp; Co."/>
    <s v="Mexico"/>
    <x v="1"/>
    <m/>
    <m/>
    <m/>
    <s v="PTC Duties"/>
    <n v="2026"/>
    <n v="7"/>
    <s v="USD"/>
    <n v="41268"/>
    <m/>
    <n v="41268"/>
  </r>
  <r>
    <s v="J2J-MC-JZLH"/>
    <s v="Eli Lilly &amp; Co."/>
    <s v="Mexico"/>
    <x v="0"/>
    <m/>
    <m/>
    <m/>
    <s v="Receipt fee Ambient (per Batch)"/>
    <n v="2026"/>
    <n v="7"/>
    <s v="USD"/>
    <n v="191"/>
    <m/>
    <n v="191"/>
  </r>
  <r>
    <s v="J2J-MC-JZLH"/>
    <s v="Eli Lilly &amp; Co."/>
    <s v="Mexico"/>
    <x v="0"/>
    <m/>
    <m/>
    <m/>
    <s v="Receipt more than 150 kits (per Hour)"/>
    <n v="2026"/>
    <n v="7"/>
    <s v="USD"/>
    <n v="517"/>
    <m/>
    <n v="517"/>
  </r>
  <r>
    <s v="J2J-MC-JZLH"/>
    <s v="Eli Lilly &amp; Co."/>
    <s v="Mexico"/>
    <x v="4"/>
    <m/>
    <m/>
    <m/>
    <s v="Reconciliation of Returns (per Kit)"/>
    <n v="2026"/>
    <n v="7"/>
    <s v="USD"/>
    <n v="122"/>
    <m/>
    <n v="122"/>
  </r>
  <r>
    <s v="J2J-MC-JZLH"/>
    <s v="Eli Lilly &amp; Co."/>
    <s v="Mexico"/>
    <x v="0"/>
    <m/>
    <m/>
    <m/>
    <s v="Refurbishment (per Shipper)"/>
    <n v="2026"/>
    <n v="7"/>
    <s v="USD"/>
    <n v="592"/>
    <m/>
    <n v="592"/>
  </r>
  <r>
    <s v="J2J-MC-JZLH"/>
    <s v="Eli Lilly &amp; Co."/>
    <s v="Mexico"/>
    <x v="4"/>
    <m/>
    <m/>
    <m/>
    <s v="Returns Receipt (per Receipt)"/>
    <n v="2026"/>
    <n v="7"/>
    <s v="USD"/>
    <n v="1218"/>
    <m/>
    <n v="1218"/>
  </r>
  <r>
    <s v="J2T-MC-KGBJ"/>
    <s v="Eli Lilly &amp; Co."/>
    <s v="Mexico"/>
    <x v="0"/>
    <m/>
    <m/>
    <m/>
    <s v="AoR per Receipt"/>
    <n v="2026"/>
    <n v="7"/>
    <s v="USD"/>
    <n v="100"/>
    <m/>
    <n v="100"/>
  </r>
  <r>
    <s v="J2T-MC-KGBJ"/>
    <s v="Eli Lilly &amp; Co."/>
    <s v="Mexico"/>
    <x v="0"/>
    <m/>
    <m/>
    <m/>
    <s v="Carton Boxes (per Shipper)"/>
    <n v="2026"/>
    <n v="7"/>
    <s v="USD"/>
    <n v="152"/>
    <m/>
    <n v="152"/>
  </r>
  <r>
    <s v="J2T-MC-KGBJ"/>
    <s v="Eli Lilly &amp; Co."/>
    <s v="Mexico"/>
    <x v="0"/>
    <m/>
    <m/>
    <m/>
    <s v="Customs Clearence"/>
    <n v="2026"/>
    <n v="7"/>
    <s v="USD"/>
    <n v="305"/>
    <m/>
    <n v="305"/>
  </r>
  <r>
    <s v="J2T-MC-KGBJ"/>
    <s v="Eli Lilly &amp; Co."/>
    <s v="Mexico"/>
    <x v="4"/>
    <m/>
    <m/>
    <m/>
    <s v="Destruction (per Kg)"/>
    <n v="2026"/>
    <n v="7"/>
    <s v="USD"/>
    <n v="65"/>
    <m/>
    <n v="65"/>
  </r>
  <r>
    <s v="J2T-MC-KGBJ"/>
    <s v="Eli Lilly &amp; Co."/>
    <s v="Mexico"/>
    <x v="4"/>
    <m/>
    <m/>
    <m/>
    <s v="Destruction Setup Fee"/>
    <n v="2026"/>
    <n v="7"/>
    <s v="USD"/>
    <n v="457"/>
    <m/>
    <n v="457"/>
  </r>
  <r>
    <s v="J2T-MC-KGBJ"/>
    <s v="Eli Lilly &amp; Co."/>
    <s v="Mexico"/>
    <x v="0"/>
    <m/>
    <m/>
    <m/>
    <s v="Expedited Receipt Fee"/>
    <n v="2026"/>
    <n v="7"/>
    <s v="USD"/>
    <n v="96"/>
    <m/>
    <n v="96"/>
  </r>
  <r>
    <s v="J2T-MC-KGBJ"/>
    <s v="Eli Lilly &amp; Co."/>
    <s v="Mexico"/>
    <x v="2"/>
    <m/>
    <m/>
    <m/>
    <s v="Freight - Shipments"/>
    <n v="2026"/>
    <n v="7"/>
    <s v="USD"/>
    <n v="2463"/>
    <m/>
    <n v="2463"/>
  </r>
  <r>
    <s v="J2T-MC-KGBJ"/>
    <s v="Eli Lilly &amp; Co."/>
    <s v="Mexico"/>
    <x v="0"/>
    <m/>
    <m/>
    <m/>
    <s v="Pick and Pack (Refrigerated)"/>
    <n v="2026"/>
    <n v="7"/>
    <s v="USD"/>
    <n v="640"/>
    <m/>
    <n v="640"/>
  </r>
  <r>
    <s v="J2T-MC-KGBJ"/>
    <s v="Eli Lilly &amp; Co."/>
    <s v="Mexico"/>
    <x v="1"/>
    <m/>
    <m/>
    <m/>
    <s v="PTC Duties"/>
    <n v="2026"/>
    <n v="7"/>
    <s v="USD"/>
    <n v="1509"/>
    <m/>
    <n v="1509"/>
  </r>
  <r>
    <s v="J2T-MC-KGBJ"/>
    <s v="Eli Lilly &amp; Co."/>
    <s v="Mexico"/>
    <x v="0"/>
    <m/>
    <m/>
    <m/>
    <s v="Receipt fee Refrigerated (per Batch)"/>
    <n v="2026"/>
    <n v="7"/>
    <s v="USD"/>
    <n v="191"/>
    <m/>
    <n v="191"/>
  </r>
  <r>
    <s v="J2T-MC-KGBJ"/>
    <s v="Eli Lilly &amp; Co."/>
    <s v="Mexico"/>
    <x v="0"/>
    <m/>
    <m/>
    <m/>
    <s v="Refurbishment (per Shipper)"/>
    <n v="2026"/>
    <n v="7"/>
    <s v="USD"/>
    <n v="244"/>
    <m/>
    <n v="244"/>
  </r>
  <r>
    <s v="J1I-MC-GZBJ"/>
    <s v="Eli Lilly &amp; Co."/>
    <s v="Mexico"/>
    <x v="4"/>
    <m/>
    <m/>
    <m/>
    <s v="Destruction (per Kg)"/>
    <n v="2026"/>
    <n v="7"/>
    <s v="USD"/>
    <n v="218"/>
    <m/>
    <n v="218"/>
  </r>
  <r>
    <s v="J1I-MC-GZBJ"/>
    <s v="Eli Lilly &amp; Co."/>
    <s v="Mexico"/>
    <x v="4"/>
    <m/>
    <m/>
    <m/>
    <s v="Destruction Setup Fee"/>
    <n v="2026"/>
    <n v="7"/>
    <s v="USD"/>
    <n v="457"/>
    <m/>
    <n v="457"/>
  </r>
  <r>
    <s v="J1I-MC-GZBJ"/>
    <s v="Eli Lilly &amp; Co."/>
    <s v="Mexico"/>
    <x v="2"/>
    <m/>
    <m/>
    <m/>
    <s v="Freight - Returns"/>
    <n v="2026"/>
    <n v="7"/>
    <s v="USD"/>
    <n v="420"/>
    <m/>
    <n v="420"/>
  </r>
  <r>
    <s v="J2A-MC-GZGS"/>
    <s v="Eli Lilly &amp; Co."/>
    <s v="Mexico"/>
    <x v="4"/>
    <m/>
    <m/>
    <m/>
    <s v="Destruction (per Kg)"/>
    <n v="2026"/>
    <n v="7"/>
    <s v="USD"/>
    <n v="1480"/>
    <m/>
    <n v="1480"/>
  </r>
  <r>
    <s v="J2A-MC-GZGS"/>
    <s v="Eli Lilly &amp; Co."/>
    <s v="Mexico"/>
    <x v="4"/>
    <m/>
    <m/>
    <m/>
    <s v="Destruction Setup Fee"/>
    <n v="2026"/>
    <n v="7"/>
    <s v="USD"/>
    <n v="914"/>
    <m/>
    <n v="914"/>
  </r>
  <r>
    <s v="J2A-MC-GZGS"/>
    <s v="Eli Lilly &amp; Co."/>
    <s v="Mexico"/>
    <x v="2"/>
    <m/>
    <m/>
    <m/>
    <s v="Freight - Returns"/>
    <n v="2026"/>
    <n v="7"/>
    <s v="USD"/>
    <n v="307"/>
    <m/>
    <n v="307"/>
  </r>
  <r>
    <s v="J2A-MC-GZGS"/>
    <s v="Eli Lilly &amp; Co."/>
    <s v="Mexico"/>
    <x v="4"/>
    <m/>
    <m/>
    <m/>
    <s v="Returns Receipt (per Receipt)"/>
    <n v="2026"/>
    <n v="7"/>
    <s v="USD"/>
    <n v="174"/>
    <m/>
    <n v="174"/>
  </r>
  <r>
    <s v="J1I-MC-GZBM"/>
    <s v="Eli Lilly &amp; Co."/>
    <s v="Mexico"/>
    <x v="4"/>
    <m/>
    <m/>
    <m/>
    <s v="Destruction (per Kg)"/>
    <n v="2026"/>
    <n v="7"/>
    <s v="USD"/>
    <n v="1414"/>
    <m/>
    <n v="1414"/>
  </r>
  <r>
    <s v="J1I-MC-GZBM"/>
    <s v="Eli Lilly &amp; Co."/>
    <s v="Mexico"/>
    <x v="4"/>
    <m/>
    <m/>
    <m/>
    <s v="Destruction Setup Fee"/>
    <n v="2026"/>
    <n v="7"/>
    <s v="USD"/>
    <n v="457"/>
    <m/>
    <n v="457"/>
  </r>
  <r>
    <s v="J1I-MC-GZBM"/>
    <s v="Eli Lilly &amp; Co."/>
    <s v="Mexico"/>
    <x v="2"/>
    <m/>
    <m/>
    <m/>
    <s v="Freight - Returns"/>
    <n v="2026"/>
    <n v="7"/>
    <s v="USD"/>
    <n v="3004"/>
    <m/>
    <n v="3004"/>
  </r>
  <r>
    <s v="J1I-MC-GZBM"/>
    <s v="Eli Lilly &amp; Co."/>
    <s v="Mexico"/>
    <x v="4"/>
    <m/>
    <m/>
    <m/>
    <s v="Returns Receipt (per Receipt)"/>
    <n v="2026"/>
    <n v="7"/>
    <s v="USD"/>
    <n v="870"/>
    <m/>
    <n v="870"/>
  </r>
  <r>
    <s v="J3P-MC-FTAF"/>
    <s v="Eli Lilly &amp; Co."/>
    <s v="Mexico"/>
    <x v="4"/>
    <m/>
    <m/>
    <m/>
    <s v="Destruction (per Kg)"/>
    <n v="2026"/>
    <n v="7"/>
    <s v="USD"/>
    <n v="44"/>
    <m/>
    <n v="44"/>
  </r>
  <r>
    <s v="J3P-MC-FTAF"/>
    <s v="Eli Lilly &amp; Co."/>
    <s v="Mexico"/>
    <x v="4"/>
    <m/>
    <m/>
    <m/>
    <s v="Destruction Setup Fee"/>
    <n v="2026"/>
    <n v="7"/>
    <s v="USD"/>
    <n v="457"/>
    <m/>
    <n v="457"/>
  </r>
  <r>
    <s v="I8F-MC-GPIT"/>
    <s v="Eli Lilly &amp; Co."/>
    <s v="Mexico"/>
    <x v="4"/>
    <m/>
    <m/>
    <m/>
    <s v="Destruction (per Kg)"/>
    <n v="2026"/>
    <n v="7"/>
    <s v="USD"/>
    <n v="87"/>
    <m/>
    <n v="87"/>
  </r>
  <r>
    <s v="I8F-MC-GPIT"/>
    <s v="Eli Lilly &amp; Co."/>
    <s v="Mexico"/>
    <x v="4"/>
    <m/>
    <m/>
    <m/>
    <s v="Destruction Setup Fee"/>
    <n v="2026"/>
    <n v="7"/>
    <s v="USD"/>
    <n v="457"/>
    <m/>
    <n v="457"/>
  </r>
  <r>
    <s v="I8F-MC-GPIT"/>
    <s v="Eli Lilly &amp; Co."/>
    <s v="Mexico"/>
    <x v="2"/>
    <m/>
    <m/>
    <m/>
    <s v="Freight - Shipments"/>
    <n v="2026"/>
    <n v="7"/>
    <s v="USD"/>
    <n v="2851"/>
    <m/>
    <n v="2851"/>
  </r>
  <r>
    <s v="J3M-MC-JZQB"/>
    <s v="Eli Lilly &amp; Co."/>
    <s v="Mexico"/>
    <x v="0"/>
    <m/>
    <m/>
    <m/>
    <s v="Ambient Shipment Low Protection"/>
    <n v="2026"/>
    <n v="7"/>
    <s v="USD"/>
    <n v="87"/>
    <m/>
    <n v="87"/>
  </r>
  <r>
    <s v="J3M-MC-JZQB"/>
    <s v="Eli Lilly &amp; Co."/>
    <s v="Mexico"/>
    <x v="0"/>
    <m/>
    <m/>
    <m/>
    <s v="Carton Boxes (per Shipper)"/>
    <n v="2026"/>
    <n v="7"/>
    <s v="USD"/>
    <n v="11"/>
    <m/>
    <n v="11"/>
  </r>
  <r>
    <s v="J3M-MC-JZQB"/>
    <s v="Eli Lilly &amp; Co."/>
    <s v="Mexico"/>
    <x v="2"/>
    <m/>
    <m/>
    <m/>
    <s v="Freight - Returns"/>
    <n v="2026"/>
    <n v="7"/>
    <s v="USD"/>
    <n v="421"/>
    <m/>
    <n v="421"/>
  </r>
  <r>
    <s v="J3M-MC-JZQB"/>
    <s v="Eli Lilly &amp; Co."/>
    <s v="Mexico"/>
    <x v="2"/>
    <m/>
    <m/>
    <m/>
    <s v="Freight - Shipments"/>
    <n v="2026"/>
    <n v="7"/>
    <s v="USD"/>
    <n v="5272"/>
    <m/>
    <n v="5272"/>
  </r>
  <r>
    <s v="J3M-MC-JZQB"/>
    <s v="Eli Lilly &amp; Co."/>
    <s v="Mexico"/>
    <x v="4"/>
    <m/>
    <m/>
    <m/>
    <s v="Returns Receipt (per Receipt)"/>
    <n v="2026"/>
    <n v="7"/>
    <s v="USD"/>
    <n v="174"/>
    <m/>
    <n v="174"/>
  </r>
  <r>
    <s v="J1I-MC-GZBK"/>
    <s v="Eli Lilly &amp; Co."/>
    <s v="Mexico"/>
    <x v="4"/>
    <m/>
    <m/>
    <m/>
    <s v="Destruction (per Kg)"/>
    <n v="2026"/>
    <n v="7"/>
    <s v="USD"/>
    <n v="131"/>
    <m/>
    <n v="131"/>
  </r>
  <r>
    <s v="J1I-MC-GZBK"/>
    <s v="Eli Lilly &amp; Co."/>
    <s v="Mexico"/>
    <x v="4"/>
    <m/>
    <m/>
    <m/>
    <s v="Destruction Setup Fee"/>
    <n v="2026"/>
    <n v="7"/>
    <s v="USD"/>
    <n v="457"/>
    <m/>
    <n v="457"/>
  </r>
  <r>
    <s v="J1I-MC-GZBK"/>
    <s v="Eli Lilly &amp; Co."/>
    <s v="Mexico"/>
    <x v="2"/>
    <m/>
    <m/>
    <m/>
    <s v="Freight - Returns"/>
    <n v="2026"/>
    <n v="7"/>
    <s v="USD"/>
    <n v="2122"/>
    <m/>
    <n v="2122"/>
  </r>
  <r>
    <s v="J1I-MC-GZBK"/>
    <s v="Eli Lilly &amp; Co."/>
    <s v="Mexico"/>
    <x v="2"/>
    <m/>
    <m/>
    <m/>
    <s v="Freight - Shipments"/>
    <n v="2026"/>
    <n v="7"/>
    <s v="USD"/>
    <n v="614"/>
    <m/>
    <n v="614"/>
  </r>
  <r>
    <s v="J1I-MC-GZBK"/>
    <s v="Eli Lilly &amp; Co."/>
    <s v="Mexico"/>
    <x v="4"/>
    <m/>
    <m/>
    <m/>
    <s v="Reconciliation of Returns (per Kit)"/>
    <n v="2026"/>
    <n v="7"/>
    <s v="USD"/>
    <n v="86"/>
    <m/>
    <n v="86"/>
  </r>
  <r>
    <s v="J1I-MC-GZBK"/>
    <s v="Eli Lilly &amp; Co."/>
    <s v="Mexico"/>
    <x v="4"/>
    <m/>
    <m/>
    <m/>
    <s v="Returns Receipt (per Receipt)"/>
    <n v="2026"/>
    <n v="7"/>
    <s v="USD"/>
    <n v="1218"/>
    <m/>
    <n v="1218"/>
  </r>
  <r>
    <s v="J1I-MC-GZQA"/>
    <s v="Eli Lilly &amp; Co."/>
    <s v="Mexico"/>
    <x v="0"/>
    <m/>
    <m/>
    <m/>
    <s v="AoR per Receipt"/>
    <n v="2026"/>
    <n v="7"/>
    <s v="USD"/>
    <n v="200"/>
    <m/>
    <n v="200"/>
  </r>
  <r>
    <s v="J1I-MC-GZQA"/>
    <s v="Eli Lilly &amp; Co."/>
    <s v="Mexico"/>
    <x v="0"/>
    <m/>
    <m/>
    <m/>
    <s v="Carton Boxes (per Shipper)"/>
    <n v="2026"/>
    <n v="7"/>
    <s v="USD"/>
    <n v="283"/>
    <m/>
    <n v="283"/>
  </r>
  <r>
    <s v="J1I-MC-GZQA"/>
    <s v="Eli Lilly &amp; Co."/>
    <s v="Mexico"/>
    <x v="0"/>
    <m/>
    <m/>
    <m/>
    <s v="Customs Clearence"/>
    <n v="2026"/>
    <n v="7"/>
    <s v="USD"/>
    <n v="609"/>
    <m/>
    <n v="609"/>
  </r>
  <r>
    <s v="J1I-MC-GZQA"/>
    <s v="Eli Lilly &amp; Co."/>
    <s v="Mexico"/>
    <x v="2"/>
    <m/>
    <m/>
    <m/>
    <s v="Freight - Shipments"/>
    <n v="2026"/>
    <n v="7"/>
    <s v="USD"/>
    <n v="3982"/>
    <m/>
    <n v="3982"/>
  </r>
  <r>
    <s v="J1I-MC-GZQA"/>
    <s v="Eli Lilly &amp; Co."/>
    <s v="Mexico"/>
    <x v="0"/>
    <m/>
    <m/>
    <m/>
    <s v="Pick and Pack (Refrigerated)"/>
    <n v="2026"/>
    <n v="7"/>
    <s v="USD"/>
    <n v="1097"/>
    <m/>
    <n v="1097"/>
  </r>
  <r>
    <s v="J1I-MC-GZQA"/>
    <s v="Eli Lilly &amp; Co."/>
    <s v="Mexico"/>
    <x v="1"/>
    <m/>
    <m/>
    <m/>
    <s v="PTC Duties"/>
    <n v="2026"/>
    <n v="7"/>
    <s v="USD"/>
    <n v="3521"/>
    <m/>
    <n v="3521"/>
  </r>
  <r>
    <s v="J1I-MC-GZQA"/>
    <s v="Eli Lilly &amp; Co."/>
    <s v="Mexico"/>
    <x v="0"/>
    <m/>
    <m/>
    <m/>
    <s v="Receipt fee Refrigerated (per Batch)"/>
    <n v="2026"/>
    <n v="7"/>
    <s v="USD"/>
    <n v="383"/>
    <m/>
    <n v="383"/>
  </r>
  <r>
    <s v="J1I-MC-GZQA"/>
    <s v="Eli Lilly &amp; Co."/>
    <s v="Mexico"/>
    <x v="0"/>
    <m/>
    <m/>
    <m/>
    <s v="Refurbishment (per Shipper)"/>
    <n v="2026"/>
    <n v="7"/>
    <s v="USD"/>
    <n v="453"/>
    <m/>
    <n v="453"/>
  </r>
  <r>
    <s v="J1I-MC-GZBO"/>
    <s v="Eli Lilly &amp; Co."/>
    <s v="Mexico"/>
    <x v="0"/>
    <m/>
    <m/>
    <m/>
    <s v="Carton Boxes (per Shipper)"/>
    <n v="2026"/>
    <n v="7"/>
    <s v="USD"/>
    <n v="2437"/>
    <m/>
    <n v="2437"/>
  </r>
  <r>
    <s v="J1I-MC-GZBO"/>
    <s v="Eli Lilly &amp; Co."/>
    <s v="Mexico"/>
    <x v="4"/>
    <m/>
    <m/>
    <m/>
    <s v="Destruction (per Kg)"/>
    <n v="2026"/>
    <n v="7"/>
    <s v="USD"/>
    <n v="87"/>
    <m/>
    <n v="87"/>
  </r>
  <r>
    <s v="J1I-MC-GZBO"/>
    <s v="Eli Lilly &amp; Co."/>
    <s v="Mexico"/>
    <x v="4"/>
    <m/>
    <m/>
    <m/>
    <s v="Destruction Setup Fee"/>
    <n v="2026"/>
    <n v="7"/>
    <s v="USD"/>
    <n v="457"/>
    <m/>
    <n v="457"/>
  </r>
  <r>
    <s v="J1I-MC-GZBO"/>
    <s v="Eli Lilly &amp; Co."/>
    <s v="Mexico"/>
    <x v="0"/>
    <m/>
    <m/>
    <m/>
    <s v="Emergency Pick and Pack fee (Add per Pick and Pack)"/>
    <n v="2026"/>
    <n v="7"/>
    <s v="USD"/>
    <n v="297"/>
    <m/>
    <n v="297"/>
  </r>
  <r>
    <s v="J1I-MC-GZBO"/>
    <s v="Eli Lilly &amp; Co."/>
    <s v="Mexico"/>
    <x v="2"/>
    <m/>
    <m/>
    <m/>
    <s v="Freight - Returns"/>
    <n v="2026"/>
    <n v="7"/>
    <s v="USD"/>
    <n v="652"/>
    <m/>
    <n v="652"/>
  </r>
  <r>
    <s v="J1I-MC-GZBO"/>
    <s v="Eli Lilly &amp; Co."/>
    <s v="Mexico"/>
    <x v="2"/>
    <m/>
    <m/>
    <m/>
    <s v="Freight - Shipments"/>
    <n v="2026"/>
    <n v="7"/>
    <s v="USD"/>
    <n v="57336"/>
    <m/>
    <n v="57336"/>
  </r>
  <r>
    <s v="J1I-MC-GZBO"/>
    <s v="Eli Lilly &amp; Co."/>
    <s v="Mexico"/>
    <x v="0"/>
    <m/>
    <m/>
    <m/>
    <s v="Pick and Pack (Refrigerated)"/>
    <n v="2026"/>
    <n v="7"/>
    <s v="USD"/>
    <n v="10143"/>
    <m/>
    <n v="10143"/>
  </r>
  <r>
    <s v="J1I-MC-GZBO"/>
    <s v="Eli Lilly &amp; Co."/>
    <s v="Mexico"/>
    <x v="4"/>
    <m/>
    <m/>
    <m/>
    <s v="Reconciliation of Returns (per Kit)"/>
    <n v="2026"/>
    <n v="7"/>
    <s v="USD"/>
    <n v="9"/>
    <m/>
    <n v="9"/>
  </r>
  <r>
    <s v="J1I-MC-GZBO"/>
    <s v="Eli Lilly &amp; Co."/>
    <s v="Mexico"/>
    <x v="0"/>
    <m/>
    <m/>
    <m/>
    <s v="Refurbishment (per Shipper)"/>
    <n v="2026"/>
    <n v="7"/>
    <s v="USD"/>
    <n v="3898"/>
    <m/>
    <n v="3898"/>
  </r>
  <r>
    <s v="J1I-MC-GZBO"/>
    <s v="Eli Lilly &amp; Co."/>
    <s v="Mexico"/>
    <x v="4"/>
    <m/>
    <m/>
    <m/>
    <s v="Returns Receipt (per Receipt)"/>
    <n v="2026"/>
    <n v="7"/>
    <s v="USD"/>
    <n v="522"/>
    <m/>
    <n v="522"/>
  </r>
  <r>
    <s v="J1I-MC-GZBZ"/>
    <s v="Eli Lilly &amp; Co."/>
    <s v="Mexico"/>
    <x v="0"/>
    <m/>
    <m/>
    <m/>
    <s v="AoR per Receipt"/>
    <n v="2026"/>
    <n v="7"/>
    <s v="USD"/>
    <n v="200"/>
    <m/>
    <n v="200"/>
  </r>
  <r>
    <s v="J1I-MC-GZBZ"/>
    <s v="Eli Lilly &amp; Co."/>
    <s v="Mexico"/>
    <x v="0"/>
    <m/>
    <m/>
    <m/>
    <s v="Carton Boxes (per Shipper)"/>
    <n v="2026"/>
    <n v="7"/>
    <s v="USD"/>
    <n v="544"/>
    <m/>
    <n v="544"/>
  </r>
  <r>
    <s v="J1I-MC-GZBZ"/>
    <s v="Eli Lilly &amp; Co."/>
    <s v="Mexico"/>
    <x v="0"/>
    <m/>
    <m/>
    <m/>
    <s v="Customs Clearence"/>
    <n v="2026"/>
    <n v="7"/>
    <s v="USD"/>
    <n v="305"/>
    <m/>
    <n v="305"/>
  </r>
  <r>
    <s v="J1I-MC-GZBZ"/>
    <s v="Eli Lilly &amp; Co."/>
    <s v="Mexico"/>
    <x v="4"/>
    <m/>
    <m/>
    <m/>
    <s v="Destruction (per Kg)"/>
    <n v="2026"/>
    <n v="7"/>
    <s v="USD"/>
    <n v="131"/>
    <m/>
    <n v="131"/>
  </r>
  <r>
    <s v="J1I-MC-GZBZ"/>
    <s v="Eli Lilly &amp; Co."/>
    <s v="Mexico"/>
    <x v="4"/>
    <m/>
    <m/>
    <m/>
    <s v="Destruction Setup Fee"/>
    <n v="2026"/>
    <n v="7"/>
    <s v="USD"/>
    <n v="457"/>
    <m/>
    <n v="457"/>
  </r>
  <r>
    <s v="J1I-MC-GZBZ"/>
    <s v="Eli Lilly &amp; Co."/>
    <s v="Mexico"/>
    <x v="0"/>
    <m/>
    <m/>
    <m/>
    <s v="Emergency Pick and Pack fee (Add per Pick and Pack)"/>
    <n v="2026"/>
    <n v="7"/>
    <s v="USD"/>
    <n v="119"/>
    <m/>
    <n v="119"/>
  </r>
  <r>
    <s v="J1I-MC-GZBZ"/>
    <s v="Eli Lilly &amp; Co."/>
    <s v="Mexico"/>
    <x v="0"/>
    <m/>
    <m/>
    <m/>
    <s v="Expedited Receipt Fee"/>
    <n v="2026"/>
    <n v="7"/>
    <s v="USD"/>
    <n v="191"/>
    <m/>
    <n v="191"/>
  </r>
  <r>
    <s v="J1I-MC-GZBZ"/>
    <s v="Eli Lilly &amp; Co."/>
    <s v="Mexico"/>
    <x v="2"/>
    <m/>
    <m/>
    <m/>
    <s v="Freight - Returns"/>
    <n v="2026"/>
    <n v="7"/>
    <s v="USD"/>
    <n v="691"/>
    <m/>
    <n v="691"/>
  </r>
  <r>
    <s v="J1I-MC-GZBZ"/>
    <s v="Eli Lilly &amp; Co."/>
    <s v="Mexico"/>
    <x v="2"/>
    <m/>
    <m/>
    <m/>
    <s v="Freight - Shipments"/>
    <n v="2026"/>
    <n v="7"/>
    <s v="USD"/>
    <n v="38277"/>
    <m/>
    <n v="38277"/>
  </r>
  <r>
    <s v="J1I-MC-GZBZ"/>
    <s v="Eli Lilly &amp; Co."/>
    <s v="Mexico"/>
    <x v="0"/>
    <m/>
    <m/>
    <m/>
    <s v="Pick and Pack (Refrigerated)"/>
    <n v="2026"/>
    <n v="7"/>
    <s v="USD"/>
    <n v="2193"/>
    <m/>
    <n v="2193"/>
  </r>
  <r>
    <s v="J1I-MC-GZBZ"/>
    <s v="Eli Lilly &amp; Co."/>
    <s v="Mexico"/>
    <x v="0"/>
    <m/>
    <m/>
    <m/>
    <s v="Pick and Pack Cancellation Fee (Pre Pick &amp; Pack)"/>
    <n v="2026"/>
    <n v="7"/>
    <s v="USD"/>
    <n v="46"/>
    <m/>
    <n v="46"/>
  </r>
  <r>
    <s v="J1I-MC-GZBZ"/>
    <s v="Eli Lilly &amp; Co."/>
    <s v="Mexico"/>
    <x v="1"/>
    <m/>
    <m/>
    <m/>
    <s v="PTC Duties"/>
    <n v="2026"/>
    <n v="7"/>
    <s v="USD"/>
    <n v="9445"/>
    <m/>
    <n v="9445"/>
  </r>
  <r>
    <s v="J1I-MC-GZBZ"/>
    <s v="Eli Lilly &amp; Co."/>
    <s v="Mexico"/>
    <x v="0"/>
    <m/>
    <m/>
    <m/>
    <s v="Receipt fee Refrigerated (per Batch)"/>
    <n v="2026"/>
    <n v="7"/>
    <s v="USD"/>
    <n v="383"/>
    <m/>
    <n v="383"/>
  </r>
  <r>
    <s v="J1I-MC-GZBZ"/>
    <s v="Eli Lilly &amp; Co."/>
    <s v="Mexico"/>
    <x v="0"/>
    <m/>
    <m/>
    <m/>
    <s v="Refurbishment (per Shipper)"/>
    <n v="2026"/>
    <n v="7"/>
    <s v="USD"/>
    <n v="870"/>
    <m/>
    <n v="870"/>
  </r>
  <r>
    <s v="J1I-MC-GZBZ"/>
    <s v="Eli Lilly &amp; Co."/>
    <s v="Mexico"/>
    <x v="4"/>
    <m/>
    <m/>
    <m/>
    <s v="Returns Receipt (per Receipt)"/>
    <n v="2026"/>
    <n v="7"/>
    <s v="USD"/>
    <n v="174"/>
    <m/>
    <n v="174"/>
  </r>
  <r>
    <s v="J3L-MC-EZEF"/>
    <s v="Eli Lilly &amp; Co."/>
    <s v="Mexico"/>
    <x v="0"/>
    <m/>
    <m/>
    <m/>
    <s v="Carton Boxes (per Shipper)"/>
    <n v="2026"/>
    <n v="7"/>
    <s v="USD"/>
    <n v="522"/>
    <m/>
    <n v="522"/>
  </r>
  <r>
    <s v="J3L-MC-EZEF"/>
    <s v="Eli Lilly &amp; Co."/>
    <s v="Mexico"/>
    <x v="4"/>
    <m/>
    <m/>
    <m/>
    <s v="Destruction (per Kg)"/>
    <n v="2026"/>
    <n v="7"/>
    <s v="USD"/>
    <n v="44"/>
    <m/>
    <n v="44"/>
  </r>
  <r>
    <s v="J3L-MC-EZEF"/>
    <s v="Eli Lilly &amp; Co."/>
    <s v="Mexico"/>
    <x v="4"/>
    <m/>
    <m/>
    <m/>
    <s v="Destruction Setup Fee"/>
    <n v="2026"/>
    <n v="7"/>
    <s v="USD"/>
    <n v="457"/>
    <m/>
    <n v="457"/>
  </r>
  <r>
    <s v="J3L-MC-EZEF"/>
    <s v="Eli Lilly &amp; Co."/>
    <s v="Mexico"/>
    <x v="2"/>
    <m/>
    <m/>
    <m/>
    <s v="Freight - Returns"/>
    <n v="2026"/>
    <n v="7"/>
    <s v="USD"/>
    <n v="1341"/>
    <m/>
    <n v="1341"/>
  </r>
  <r>
    <s v="J3L-MC-EZEF"/>
    <s v="Eli Lilly &amp; Co."/>
    <s v="Mexico"/>
    <x v="2"/>
    <m/>
    <m/>
    <m/>
    <s v="Freight - Shipments"/>
    <n v="2026"/>
    <n v="7"/>
    <s v="USD"/>
    <n v="31725"/>
    <m/>
    <n v="31725"/>
  </r>
  <r>
    <s v="J3L-MC-EZEF"/>
    <s v="Eli Lilly &amp; Co."/>
    <s v="Mexico"/>
    <x v="0"/>
    <m/>
    <m/>
    <m/>
    <s v="Pick and Pack (Refrigerated)"/>
    <n v="2026"/>
    <n v="7"/>
    <s v="USD"/>
    <n v="2193"/>
    <m/>
    <n v="2193"/>
  </r>
  <r>
    <s v="J3L-MC-EZEF"/>
    <s v="Eli Lilly &amp; Co."/>
    <s v="Mexico"/>
    <x v="4"/>
    <m/>
    <m/>
    <m/>
    <s v="Reconciliation of Returns (per Kit)"/>
    <n v="2026"/>
    <n v="7"/>
    <s v="USD"/>
    <n v="89"/>
    <m/>
    <n v="89"/>
  </r>
  <r>
    <s v="J3L-MC-EZEF"/>
    <s v="Eli Lilly &amp; Co."/>
    <s v="Mexico"/>
    <x v="0"/>
    <m/>
    <m/>
    <m/>
    <s v="Refurbishment (per Shipper)"/>
    <n v="2026"/>
    <n v="7"/>
    <s v="USD"/>
    <n v="835"/>
    <m/>
    <n v="835"/>
  </r>
  <r>
    <s v="J3L-MC-EZEF"/>
    <s v="Eli Lilly &amp; Co."/>
    <s v="Mexico"/>
    <x v="4"/>
    <m/>
    <m/>
    <m/>
    <s v="Returns Receipt (per Receipt)"/>
    <n v="2026"/>
    <n v="7"/>
    <s v="USD"/>
    <n v="522"/>
    <m/>
    <n v="522"/>
  </r>
  <r>
    <s v="I8F-MC-GPIX"/>
    <s v="Eli Lilly &amp; Co."/>
    <s v="Mexico"/>
    <x v="0"/>
    <m/>
    <m/>
    <m/>
    <s v="Carton Boxes (per Shipper)"/>
    <n v="2026"/>
    <n v="7"/>
    <s v="USD"/>
    <n v="131"/>
    <m/>
    <n v="131"/>
  </r>
  <r>
    <s v="I8F-MC-GPIX"/>
    <s v="Eli Lilly &amp; Co."/>
    <s v="Mexico"/>
    <x v="0"/>
    <m/>
    <m/>
    <m/>
    <s v="Emergency Pick and Pack fee (Add per Pick and Pack)"/>
    <n v="2026"/>
    <n v="7"/>
    <s v="USD"/>
    <n v="59"/>
    <m/>
    <n v="59"/>
  </r>
  <r>
    <s v="I8F-MC-GPIX"/>
    <s v="Eli Lilly &amp; Co."/>
    <s v="Mexico"/>
    <x v="2"/>
    <m/>
    <m/>
    <m/>
    <s v="Freight - Returns"/>
    <n v="2026"/>
    <n v="7"/>
    <s v="USD"/>
    <n v="1774"/>
    <m/>
    <n v="1774"/>
  </r>
  <r>
    <s v="I8F-MC-GPIX"/>
    <s v="Eli Lilly &amp; Co."/>
    <s v="Mexico"/>
    <x v="2"/>
    <m/>
    <m/>
    <m/>
    <s v="Freight - Shipments"/>
    <n v="2026"/>
    <n v="7"/>
    <s v="USD"/>
    <n v="16683"/>
    <m/>
    <n v="16683"/>
  </r>
  <r>
    <s v="I8F-MC-GPIX"/>
    <s v="Eli Lilly &amp; Co."/>
    <s v="Mexico"/>
    <x v="0"/>
    <m/>
    <m/>
    <m/>
    <s v="Pick and Pack (Refrigerated)"/>
    <n v="2026"/>
    <n v="7"/>
    <s v="USD"/>
    <n v="457"/>
    <m/>
    <n v="457"/>
  </r>
  <r>
    <s v="I8F-MC-GPIX"/>
    <s v="Eli Lilly &amp; Co."/>
    <s v="Mexico"/>
    <x v="0"/>
    <m/>
    <m/>
    <m/>
    <s v="Refurbishment (per Shipper)"/>
    <n v="2026"/>
    <n v="7"/>
    <s v="USD"/>
    <n v="209"/>
    <m/>
    <n v="209"/>
  </r>
  <r>
    <s v="I8F-MC-GPIX"/>
    <s v="Eli Lilly &amp; Co."/>
    <s v="Mexico"/>
    <x v="4"/>
    <m/>
    <m/>
    <m/>
    <s v="Returns Receipt (per Receipt)"/>
    <n v="2026"/>
    <n v="7"/>
    <s v="USD"/>
    <n v="174"/>
    <m/>
    <n v="174"/>
  </r>
  <r>
    <s v="J5P-MC-GZ02"/>
    <s v="Eli Lilly &amp; Co."/>
    <s v="Mexico"/>
    <x v="2"/>
    <m/>
    <m/>
    <m/>
    <s v="Freight - Returns"/>
    <n v="2026"/>
    <n v="7"/>
    <s v="USD"/>
    <n v="307"/>
    <m/>
    <n v="307"/>
  </r>
  <r>
    <s v="J5P-MC-GZ02"/>
    <s v="Eli Lilly &amp; Co."/>
    <s v="Mexico"/>
    <x v="2"/>
    <m/>
    <m/>
    <m/>
    <s v="Freight - Shipments"/>
    <n v="2026"/>
    <n v="7"/>
    <s v="USD"/>
    <n v="877"/>
    <m/>
    <n v="877"/>
  </r>
  <r>
    <s v="J5P-MC-GZ02"/>
    <s v="Eli Lilly &amp; Co."/>
    <s v="Mexico"/>
    <x v="4"/>
    <m/>
    <m/>
    <m/>
    <s v="Returns Receipt (per Receipt)"/>
    <n v="2026"/>
    <n v="7"/>
    <s v="USD"/>
    <n v="174"/>
    <m/>
    <n v="174"/>
  </r>
  <r>
    <s v="J5P-MC-GZ01"/>
    <s v="Eli Lilly &amp; Co."/>
    <s v="Mexico"/>
    <x v="2"/>
    <m/>
    <m/>
    <m/>
    <s v="Freight - Returns"/>
    <n v="2026"/>
    <n v="7"/>
    <s v="USD"/>
    <n v="421"/>
    <m/>
    <n v="421"/>
  </r>
  <r>
    <s v="J5P-MC-GZ01"/>
    <s v="Eli Lilly &amp; Co."/>
    <s v="Mexico"/>
    <x v="2"/>
    <m/>
    <m/>
    <m/>
    <s v="Freight - Shipments"/>
    <n v="2026"/>
    <n v="7"/>
    <s v="USD"/>
    <n v="3027"/>
    <m/>
    <n v="3027"/>
  </r>
  <r>
    <s v="J5P-MC-GZ01"/>
    <s v="Eli Lilly &amp; Co."/>
    <s v="Mexico"/>
    <x v="4"/>
    <m/>
    <m/>
    <m/>
    <s v="Returns Receipt (per Receipt)"/>
    <n v="2026"/>
    <n v="7"/>
    <s v="USD"/>
    <n v="174"/>
    <m/>
    <n v="174"/>
  </r>
  <r>
    <s v="I8F-MC-GPJA"/>
    <s v="Eli Lilly &amp; Co."/>
    <s v="Mexico"/>
    <x v="0"/>
    <m/>
    <m/>
    <m/>
    <s v="AoR per Receipt"/>
    <n v="2026"/>
    <n v="7"/>
    <s v="USD"/>
    <n v="100"/>
    <m/>
    <n v="100"/>
  </r>
  <r>
    <s v="I8F-MC-GPJA"/>
    <s v="Eli Lilly &amp; Co."/>
    <s v="Mexico"/>
    <x v="0"/>
    <m/>
    <m/>
    <m/>
    <s v="Carton Boxes (per Shipper)"/>
    <n v="2026"/>
    <n v="7"/>
    <s v="USD"/>
    <n v="218"/>
    <m/>
    <n v="218"/>
  </r>
  <r>
    <s v="I8F-MC-GPJA"/>
    <s v="Eli Lilly &amp; Co."/>
    <s v="Mexico"/>
    <x v="2"/>
    <m/>
    <m/>
    <m/>
    <s v="Freight - Returns"/>
    <n v="2026"/>
    <n v="7"/>
    <s v="USD"/>
    <n v="307"/>
    <m/>
    <n v="307"/>
  </r>
  <r>
    <s v="I8F-MC-GPJA"/>
    <s v="Eli Lilly &amp; Co."/>
    <s v="Mexico"/>
    <x v="2"/>
    <m/>
    <m/>
    <m/>
    <s v="Freight - Shipments"/>
    <n v="2026"/>
    <n v="7"/>
    <s v="USD"/>
    <n v="4625"/>
    <m/>
    <n v="4625"/>
  </r>
  <r>
    <s v="I8F-MC-GPJA"/>
    <s v="Eli Lilly &amp; Co."/>
    <s v="Mexico"/>
    <x v="0"/>
    <m/>
    <m/>
    <m/>
    <s v="Pick and Pack (Refrigerated)"/>
    <n v="2026"/>
    <n v="7"/>
    <s v="USD"/>
    <n v="914"/>
    <m/>
    <n v="914"/>
  </r>
  <r>
    <s v="I8F-MC-GPJA"/>
    <s v="Eli Lilly &amp; Co."/>
    <s v="Mexico"/>
    <x v="0"/>
    <m/>
    <m/>
    <m/>
    <s v="Receipt fee Refrigerated (per Batch)"/>
    <n v="2026"/>
    <n v="7"/>
    <s v="USD"/>
    <n v="191"/>
    <m/>
    <n v="191"/>
  </r>
  <r>
    <s v="I8F-MC-GPJA"/>
    <s v="Eli Lilly &amp; Co."/>
    <s v="Mexico"/>
    <x v="0"/>
    <m/>
    <m/>
    <m/>
    <s v="Refurbishment (per Shipper)"/>
    <n v="2026"/>
    <n v="7"/>
    <s v="USD"/>
    <n v="348"/>
    <m/>
    <n v="348"/>
  </r>
  <r>
    <s v="I8F-MC-GPJA"/>
    <s v="Eli Lilly &amp; Co."/>
    <s v="Mexico"/>
    <x v="4"/>
    <m/>
    <m/>
    <m/>
    <s v="Returns Receipt (per Receipt)"/>
    <n v="2026"/>
    <n v="7"/>
    <s v="USD"/>
    <n v="348"/>
    <m/>
    <n v="348"/>
  </r>
  <r>
    <s v="I8F-MC-GPJD"/>
    <s v="Eli Lilly &amp; Co."/>
    <s v="Mexico"/>
    <x v="0"/>
    <m/>
    <m/>
    <m/>
    <s v="Carton Boxes (per Shipper)"/>
    <n v="2026"/>
    <n v="7"/>
    <s v="USD"/>
    <n v="261"/>
    <m/>
    <n v="261"/>
  </r>
  <r>
    <s v="I8F-MC-GPJD"/>
    <s v="Eli Lilly &amp; Co."/>
    <s v="Mexico"/>
    <x v="4"/>
    <m/>
    <m/>
    <m/>
    <s v="Destruction (per Kg)"/>
    <n v="2026"/>
    <n v="7"/>
    <s v="USD"/>
    <n v="196"/>
    <m/>
    <n v="196"/>
  </r>
  <r>
    <s v="I8F-MC-GPJD"/>
    <s v="Eli Lilly &amp; Co."/>
    <s v="Mexico"/>
    <x v="4"/>
    <m/>
    <m/>
    <m/>
    <s v="Destruction Setup Fee"/>
    <n v="2026"/>
    <n v="7"/>
    <s v="USD"/>
    <n v="457"/>
    <m/>
    <n v="457"/>
  </r>
  <r>
    <s v="I8F-MC-GPJD"/>
    <s v="Eli Lilly &amp; Co."/>
    <s v="Mexico"/>
    <x v="2"/>
    <m/>
    <m/>
    <m/>
    <s v="Freight - Shipments"/>
    <n v="2026"/>
    <n v="7"/>
    <s v="USD"/>
    <n v="13599"/>
    <m/>
    <n v="13599"/>
  </r>
  <r>
    <s v="I8F-MC-GPJD"/>
    <s v="Eli Lilly &amp; Co."/>
    <s v="Mexico"/>
    <x v="0"/>
    <m/>
    <m/>
    <m/>
    <s v="Pick and Pack (Refrigerated)"/>
    <n v="2026"/>
    <n v="7"/>
    <s v="USD"/>
    <n v="1097"/>
    <m/>
    <n v="1097"/>
  </r>
  <r>
    <s v="I8F-MC-GPJD"/>
    <s v="Eli Lilly &amp; Co."/>
    <s v="Mexico"/>
    <x v="0"/>
    <m/>
    <m/>
    <m/>
    <s v="Refurbishment (per Shipper)"/>
    <n v="2026"/>
    <n v="7"/>
    <s v="USD"/>
    <n v="418"/>
    <m/>
    <n v="418"/>
  </r>
  <r>
    <s v="J2T-MC-KGCD"/>
    <s v="Eli Lilly &amp; Co."/>
    <s v="Mexico"/>
    <x v="2"/>
    <m/>
    <m/>
    <m/>
    <s v="Freight - Returns"/>
    <n v="2026"/>
    <n v="7"/>
    <s v="USD"/>
    <n v="114"/>
    <m/>
    <n v="114"/>
  </r>
  <r>
    <s v="J2T-MC-KGCD"/>
    <s v="Eli Lilly &amp; Co."/>
    <s v="Mexico"/>
    <x v="4"/>
    <m/>
    <m/>
    <m/>
    <s v="Returns Receipt (per Receipt)"/>
    <n v="2026"/>
    <n v="7"/>
    <s v="USD"/>
    <n v="174"/>
    <m/>
    <n v="174"/>
  </r>
  <r>
    <s v="J2S-MC-GZMR"/>
    <s v="Eli Lilly &amp; Co."/>
    <s v="Mexico"/>
    <x v="0"/>
    <m/>
    <m/>
    <m/>
    <s v="Ambient Shipment High Protection"/>
    <n v="2026"/>
    <n v="7"/>
    <s v="USD"/>
    <n v="91"/>
    <m/>
    <n v="91"/>
  </r>
  <r>
    <s v="J2S-MC-GZMR"/>
    <s v="Eli Lilly &amp; Co."/>
    <s v="Mexico"/>
    <x v="0"/>
    <m/>
    <m/>
    <m/>
    <s v="AoR per Receipt"/>
    <n v="2026"/>
    <n v="7"/>
    <s v="USD"/>
    <n v="100"/>
    <m/>
    <n v="100"/>
  </r>
  <r>
    <s v="J2S-MC-GZMR"/>
    <s v="Eli Lilly &amp; Co."/>
    <s v="Mexico"/>
    <x v="0"/>
    <m/>
    <m/>
    <m/>
    <s v="Carton Boxes (per Shipper)"/>
    <n v="2026"/>
    <n v="7"/>
    <s v="USD"/>
    <n v="87"/>
    <m/>
    <n v="87"/>
  </r>
  <r>
    <s v="J2S-MC-GZMR"/>
    <s v="Eli Lilly &amp; Co."/>
    <s v="Mexico"/>
    <x v="0"/>
    <m/>
    <m/>
    <m/>
    <s v="Customs Clearence"/>
    <n v="2026"/>
    <n v="7"/>
    <s v="USD"/>
    <n v="305"/>
    <m/>
    <n v="305"/>
  </r>
  <r>
    <s v="J2S-MC-GZMR"/>
    <s v="Eli Lilly &amp; Co."/>
    <s v="Mexico"/>
    <x v="4"/>
    <m/>
    <m/>
    <m/>
    <s v="Destruction (per Kg)"/>
    <n v="2026"/>
    <n v="7"/>
    <s v="USD"/>
    <n v="174"/>
    <m/>
    <n v="174"/>
  </r>
  <r>
    <s v="J2S-MC-GZMR"/>
    <s v="Eli Lilly &amp; Co."/>
    <s v="Mexico"/>
    <x v="4"/>
    <m/>
    <m/>
    <m/>
    <s v="Destruction Setup Fee"/>
    <n v="2026"/>
    <n v="7"/>
    <s v="USD"/>
    <n v="914"/>
    <m/>
    <n v="914"/>
  </r>
  <r>
    <s v="J2S-MC-GZMR"/>
    <s v="Eli Lilly &amp; Co."/>
    <s v="Mexico"/>
    <x v="0"/>
    <m/>
    <m/>
    <m/>
    <s v="Emergency Pick and Pack fee (Add per Pick and Pack)"/>
    <n v="2026"/>
    <n v="7"/>
    <s v="USD"/>
    <n v="59"/>
    <m/>
    <n v="59"/>
  </r>
  <r>
    <s v="J2S-MC-GZMR"/>
    <s v="Eli Lilly &amp; Co."/>
    <s v="Mexico"/>
    <x v="2"/>
    <m/>
    <m/>
    <m/>
    <s v="Freight - Shipments"/>
    <n v="2026"/>
    <n v="7"/>
    <s v="USD"/>
    <n v="1522"/>
    <m/>
    <n v="1522"/>
  </r>
  <r>
    <s v="J2S-MC-GZMR"/>
    <s v="Eli Lilly &amp; Co."/>
    <s v="Mexico"/>
    <x v="0"/>
    <m/>
    <m/>
    <m/>
    <s v="Pick and Pack (Refrigerated)"/>
    <n v="2026"/>
    <n v="7"/>
    <s v="USD"/>
    <n v="274"/>
    <m/>
    <n v="274"/>
  </r>
  <r>
    <s v="J2S-MC-GZMR"/>
    <s v="Eli Lilly &amp; Co."/>
    <s v="Mexico"/>
    <x v="1"/>
    <m/>
    <m/>
    <m/>
    <s v="PTC Duties"/>
    <n v="2026"/>
    <n v="7"/>
    <s v="USD"/>
    <n v="2656"/>
    <m/>
    <n v="2656"/>
  </r>
  <r>
    <s v="J2S-MC-GZMR"/>
    <s v="Eli Lilly &amp; Co."/>
    <s v="Mexico"/>
    <x v="0"/>
    <m/>
    <m/>
    <m/>
    <s v="Receipt fee Refrigerated (per Batch)"/>
    <n v="2026"/>
    <n v="7"/>
    <s v="USD"/>
    <n v="191"/>
    <m/>
    <n v="191"/>
  </r>
  <r>
    <s v="J2S-MC-GZMR"/>
    <s v="Eli Lilly &amp; Co."/>
    <s v="Mexico"/>
    <x v="0"/>
    <m/>
    <m/>
    <m/>
    <s v="Receipt more than 150 kits (per Hour)"/>
    <n v="2026"/>
    <n v="7"/>
    <s v="USD"/>
    <n v="230"/>
    <m/>
    <n v="230"/>
  </r>
  <r>
    <s v="J2S-MC-GZMR"/>
    <s v="Eli Lilly &amp; Co."/>
    <s v="Mexico"/>
    <x v="0"/>
    <m/>
    <m/>
    <m/>
    <s v="Refurbishment (per Shipper)"/>
    <n v="2026"/>
    <n v="7"/>
    <s v="USD"/>
    <n v="139"/>
    <m/>
    <n v="139"/>
  </r>
  <r>
    <s v="J2S-MC-GZMR - Comparator"/>
    <s v="Eli Lilly &amp; Co."/>
    <s v="Mexico"/>
    <x v="6"/>
    <m/>
    <m/>
    <m/>
    <s v="Comparator Freight"/>
    <n v="2026"/>
    <n v="7"/>
    <s v="USD"/>
    <n v="3000"/>
    <m/>
    <n v="3000"/>
  </r>
  <r>
    <s v="J2S-MC-GZMR - Comparator"/>
    <s v="Eli Lilly &amp; Co."/>
    <s v="Mexico"/>
    <x v="6"/>
    <m/>
    <m/>
    <m/>
    <s v="Medication Purchase B (Per Unit)"/>
    <n v="2026"/>
    <n v="7"/>
    <s v="USD"/>
    <n v="19496"/>
    <m/>
    <n v="19496"/>
  </r>
  <r>
    <s v="J2S-MC-GZMR - Comparator"/>
    <s v="Eli Lilly &amp; Co."/>
    <s v="Mexico"/>
    <x v="6"/>
    <m/>
    <m/>
    <m/>
    <s v="Procurement Fee B (Per Unit)"/>
    <n v="2026"/>
    <n v="7"/>
    <s v="USD"/>
    <n v="2728"/>
    <m/>
    <n v="2728"/>
  </r>
  <r>
    <s v="J2O-MC-EKBG"/>
    <s v="Eli Lilly &amp; Co."/>
    <s v="Mexico"/>
    <x v="0"/>
    <m/>
    <m/>
    <m/>
    <s v="Ambient Shipment High Protection"/>
    <n v="2026"/>
    <n v="7"/>
    <s v="USD"/>
    <n v="914"/>
    <m/>
    <n v="914"/>
  </r>
  <r>
    <s v="J2O-MC-EKBG"/>
    <s v="Eli Lilly &amp; Co."/>
    <s v="Mexico"/>
    <x v="0"/>
    <m/>
    <m/>
    <m/>
    <s v="Ambient Shipment Low Protection"/>
    <n v="2026"/>
    <n v="7"/>
    <s v="USD"/>
    <n v="87"/>
    <m/>
    <n v="87"/>
  </r>
  <r>
    <s v="J2O-MC-EKBG"/>
    <s v="Eli Lilly &amp; Co."/>
    <s v="Mexico"/>
    <x v="0"/>
    <m/>
    <m/>
    <m/>
    <s v="Carton Boxes (per Shipper)"/>
    <n v="2026"/>
    <n v="7"/>
    <s v="USD"/>
    <n v="228"/>
    <m/>
    <n v="228"/>
  </r>
  <r>
    <s v="J2O-MC-EKBG"/>
    <s v="Eli Lilly &amp; Co."/>
    <s v="Mexico"/>
    <x v="2"/>
    <m/>
    <m/>
    <m/>
    <s v="Freight - Shipments"/>
    <n v="2026"/>
    <n v="7"/>
    <s v="USD"/>
    <n v="13266"/>
    <m/>
    <n v="13266"/>
  </r>
  <r>
    <s v="J2O-MC-EKBG"/>
    <s v="Eli Lilly &amp; Co."/>
    <s v="Mexico"/>
    <x v="0"/>
    <m/>
    <m/>
    <m/>
    <s v="Refurbishment (per Shipper)"/>
    <n v="2026"/>
    <n v="7"/>
    <s v="USD"/>
    <n v="348"/>
    <m/>
    <n v="348"/>
  </r>
  <r>
    <s v="J5P-MC-GZRA"/>
    <s v="Eli Lilly &amp; Co."/>
    <s v="Mexico"/>
    <x v="2"/>
    <m/>
    <m/>
    <m/>
    <s v="Freight - Returns"/>
    <n v="2026"/>
    <n v="7"/>
    <s v="USD"/>
    <n v="307"/>
    <m/>
    <n v="307"/>
  </r>
  <r>
    <s v="J5P-MC-GZRA"/>
    <s v="Eli Lilly &amp; Co."/>
    <s v="Mexico"/>
    <x v="4"/>
    <m/>
    <m/>
    <m/>
    <s v="Returns Receipt (per Receipt)"/>
    <n v="2026"/>
    <n v="7"/>
    <s v="USD"/>
    <n v="174"/>
    <m/>
    <n v="174"/>
  </r>
  <r>
    <s v="J6E-MC-KWAN"/>
    <s v="Eli Lilly &amp; Co."/>
    <s v="Mexico"/>
    <x v="0"/>
    <m/>
    <m/>
    <m/>
    <s v="Ambient Shipment High Protection"/>
    <n v="2026"/>
    <n v="7"/>
    <s v="USD"/>
    <n v="457"/>
    <m/>
    <n v="457"/>
  </r>
  <r>
    <s v="J6E-MC-KWAN"/>
    <s v="Eli Lilly &amp; Co."/>
    <s v="Mexico"/>
    <x v="0"/>
    <m/>
    <m/>
    <m/>
    <s v="Carton Boxes (per Shipper)"/>
    <n v="2026"/>
    <n v="7"/>
    <s v="USD"/>
    <n v="174"/>
    <m/>
    <n v="174"/>
  </r>
  <r>
    <s v="J6E-MC-KWAN"/>
    <s v="Eli Lilly &amp; Co."/>
    <s v="Mexico"/>
    <x v="2"/>
    <m/>
    <m/>
    <m/>
    <s v="Freight - Shipments"/>
    <n v="2026"/>
    <n v="7"/>
    <s v="USD"/>
    <n v="4521"/>
    <m/>
    <n v="4521"/>
  </r>
  <r>
    <s v="J6E-MC-KWAN"/>
    <s v="Eli Lilly &amp; Co."/>
    <s v="Mexico"/>
    <x v="0"/>
    <m/>
    <m/>
    <m/>
    <s v="Pick and Pack (Refrigerated)"/>
    <n v="2026"/>
    <n v="7"/>
    <s v="USD"/>
    <n v="274"/>
    <m/>
    <n v="274"/>
  </r>
  <r>
    <s v="J6E-MC-KWAN"/>
    <s v="Eli Lilly &amp; Co."/>
    <s v="Mexico"/>
    <x v="0"/>
    <m/>
    <m/>
    <m/>
    <s v="Refurbishment (per Shipper)"/>
    <n v="2026"/>
    <n v="7"/>
    <s v="USD"/>
    <n v="278"/>
    <m/>
    <n v="278"/>
  </r>
  <r>
    <s v="I6T-MC-AMCD"/>
    <s v="Eli Lilly &amp; Co."/>
    <s v="Mexico"/>
    <x v="0"/>
    <m/>
    <m/>
    <m/>
    <s v="AoR per Receipt"/>
    <n v="2026"/>
    <n v="7"/>
    <s v="USD"/>
    <n v="100"/>
    <m/>
    <n v="100"/>
  </r>
  <r>
    <s v="I6T-MC-AMCD"/>
    <s v="Eli Lilly &amp; Co."/>
    <s v="Mexico"/>
    <x v="0"/>
    <m/>
    <m/>
    <m/>
    <s v="Carton Boxes (per Shipper)"/>
    <n v="2026"/>
    <n v="7"/>
    <s v="USD"/>
    <n v="239"/>
    <m/>
    <n v="239"/>
  </r>
  <r>
    <s v="I6T-MC-AMCD"/>
    <s v="Eli Lilly &amp; Co."/>
    <s v="Mexico"/>
    <x v="0"/>
    <m/>
    <m/>
    <m/>
    <s v="Customs Clearence"/>
    <n v="2026"/>
    <n v="7"/>
    <s v="USD"/>
    <n v="305"/>
    <m/>
    <n v="305"/>
  </r>
  <r>
    <s v="I6T-MC-AMCD"/>
    <s v="Eli Lilly &amp; Co."/>
    <s v="Mexico"/>
    <x v="4"/>
    <m/>
    <m/>
    <m/>
    <s v="Destruction (per Kg)"/>
    <n v="2026"/>
    <n v="7"/>
    <s v="USD"/>
    <n v="22"/>
    <m/>
    <n v="22"/>
  </r>
  <r>
    <s v="I6T-MC-AMCD"/>
    <s v="Eli Lilly &amp; Co."/>
    <s v="Mexico"/>
    <x v="4"/>
    <m/>
    <m/>
    <m/>
    <s v="Destruction Setup Fee"/>
    <n v="2026"/>
    <n v="7"/>
    <s v="USD"/>
    <n v="457"/>
    <m/>
    <n v="457"/>
  </r>
  <r>
    <s v="I6T-MC-AMCD"/>
    <s v="Eli Lilly &amp; Co."/>
    <s v="Mexico"/>
    <x v="2"/>
    <m/>
    <m/>
    <m/>
    <s v="Freight - Shipments"/>
    <n v="2026"/>
    <n v="7"/>
    <s v="USD"/>
    <n v="8829"/>
    <m/>
    <n v="8829"/>
  </r>
  <r>
    <s v="I6T-MC-AMCD"/>
    <s v="Eli Lilly &amp; Co."/>
    <s v="Mexico"/>
    <x v="0"/>
    <m/>
    <m/>
    <m/>
    <s v="Pick and Pack (Refrigerated)"/>
    <n v="2026"/>
    <n v="7"/>
    <s v="USD"/>
    <n v="1005"/>
    <m/>
    <n v="1005"/>
  </r>
  <r>
    <s v="I6T-MC-AMCD"/>
    <s v="Eli Lilly &amp; Co."/>
    <s v="Mexico"/>
    <x v="1"/>
    <m/>
    <m/>
    <m/>
    <s v="PTC Duties"/>
    <n v="2026"/>
    <n v="7"/>
    <s v="USD"/>
    <n v="1778"/>
    <m/>
    <n v="1778"/>
  </r>
  <r>
    <s v="I6T-MC-AMCD"/>
    <s v="Eli Lilly &amp; Co."/>
    <s v="Mexico"/>
    <x v="0"/>
    <m/>
    <m/>
    <m/>
    <s v="Receipt fee Refrigerated (per Batch)"/>
    <n v="2026"/>
    <n v="7"/>
    <s v="USD"/>
    <n v="383"/>
    <m/>
    <n v="383"/>
  </r>
  <r>
    <s v="I6T-MC-AMCD"/>
    <s v="Eli Lilly &amp; Co."/>
    <s v="Mexico"/>
    <x v="0"/>
    <m/>
    <m/>
    <m/>
    <s v="Refurbishment (per Shipper)"/>
    <n v="2026"/>
    <n v="7"/>
    <s v="USD"/>
    <n v="383"/>
    <m/>
    <n v="383"/>
  </r>
  <r>
    <s v="I6T-MC-AMCE"/>
    <s v="Eli Lilly &amp; Co."/>
    <s v="Mexico"/>
    <x v="0"/>
    <m/>
    <m/>
    <m/>
    <s v="AoR per Receipt"/>
    <n v="2026"/>
    <n v="7"/>
    <s v="USD"/>
    <n v="100"/>
    <m/>
    <n v="100"/>
  </r>
  <r>
    <s v="I6T-MC-AMCE"/>
    <s v="Eli Lilly &amp; Co."/>
    <s v="Mexico"/>
    <x v="0"/>
    <m/>
    <m/>
    <m/>
    <s v="Carton Boxes (per Shipper)"/>
    <n v="2026"/>
    <n v="7"/>
    <s v="USD"/>
    <n v="131"/>
    <m/>
    <n v="131"/>
  </r>
  <r>
    <s v="I6T-MC-AMCE"/>
    <s v="Eli Lilly &amp; Co."/>
    <s v="Mexico"/>
    <x v="0"/>
    <m/>
    <m/>
    <m/>
    <s v="Customs Clearence"/>
    <n v="2026"/>
    <n v="7"/>
    <s v="USD"/>
    <n v="305"/>
    <m/>
    <n v="305"/>
  </r>
  <r>
    <s v="I6T-MC-AMCE"/>
    <s v="Eli Lilly &amp; Co."/>
    <s v="Mexico"/>
    <x v="0"/>
    <m/>
    <m/>
    <m/>
    <s v="Expedited Receipt Fee"/>
    <n v="2026"/>
    <n v="7"/>
    <s v="USD"/>
    <n v="96"/>
    <m/>
    <n v="96"/>
  </r>
  <r>
    <s v="I6T-MC-AMCE"/>
    <s v="Eli Lilly &amp; Co."/>
    <s v="Mexico"/>
    <x v="2"/>
    <m/>
    <m/>
    <m/>
    <s v="Freight - Shipments"/>
    <n v="2026"/>
    <n v="7"/>
    <s v="USD"/>
    <n v="4443"/>
    <m/>
    <n v="4443"/>
  </r>
  <r>
    <s v="I6T-MC-AMCE"/>
    <s v="Eli Lilly &amp; Co."/>
    <s v="Mexico"/>
    <x v="0"/>
    <m/>
    <m/>
    <m/>
    <s v="Pick and Pack (Refrigerated)"/>
    <n v="2026"/>
    <n v="7"/>
    <s v="USD"/>
    <n v="548"/>
    <m/>
    <n v="548"/>
  </r>
  <r>
    <s v="I6T-MC-AMCE"/>
    <s v="Eli Lilly &amp; Co."/>
    <s v="Mexico"/>
    <x v="1"/>
    <m/>
    <m/>
    <m/>
    <s v="PTC Duties"/>
    <n v="2026"/>
    <n v="7"/>
    <s v="USD"/>
    <n v="2261"/>
    <m/>
    <n v="2261"/>
  </r>
  <r>
    <s v="I6T-MC-AMCE"/>
    <s v="Eli Lilly &amp; Co."/>
    <s v="Mexico"/>
    <x v="0"/>
    <m/>
    <m/>
    <m/>
    <s v="Receipt fee Refrigerated (per Batch)"/>
    <n v="2026"/>
    <n v="7"/>
    <s v="USD"/>
    <n v="574"/>
    <m/>
    <n v="574"/>
  </r>
  <r>
    <s v="I6T-MC-AMCE"/>
    <s v="Eli Lilly &amp; Co."/>
    <s v="Mexico"/>
    <x v="0"/>
    <m/>
    <m/>
    <m/>
    <s v="Refurbishment (per Shipper)"/>
    <n v="2026"/>
    <n v="7"/>
    <s v="USD"/>
    <n v="209"/>
    <m/>
    <n v="209"/>
  </r>
  <r>
    <s v="J2S-MC-GZMJ"/>
    <s v="Eli Lilly &amp; Co."/>
    <s v="Mexico"/>
    <x v="0"/>
    <m/>
    <m/>
    <m/>
    <s v="AoR per Receipt"/>
    <n v="2026"/>
    <n v="7"/>
    <s v="USD"/>
    <n v="100"/>
    <m/>
    <n v="100"/>
  </r>
  <r>
    <s v="J2S-MC-GZMJ"/>
    <s v="Eli Lilly &amp; Co."/>
    <s v="Mexico"/>
    <x v="0"/>
    <m/>
    <m/>
    <m/>
    <s v="Customs Clearence"/>
    <n v="2026"/>
    <n v="7"/>
    <s v="USD"/>
    <n v="305"/>
    <m/>
    <n v="305"/>
  </r>
  <r>
    <s v="J2S-MC-GZMJ"/>
    <s v="Eli Lilly &amp; Co."/>
    <s v="Mexico"/>
    <x v="0"/>
    <m/>
    <m/>
    <m/>
    <s v="Expedited Receipt Fee"/>
    <n v="2026"/>
    <n v="7"/>
    <s v="USD"/>
    <n v="96"/>
    <m/>
    <n v="96"/>
  </r>
  <r>
    <s v="J2S-MC-GZMJ"/>
    <s v="Eli Lilly &amp; Co."/>
    <s v="Mexico"/>
    <x v="1"/>
    <m/>
    <m/>
    <m/>
    <s v="PTC Duties"/>
    <n v="2026"/>
    <n v="7"/>
    <s v="USD"/>
    <n v="3728"/>
    <m/>
    <n v="3728"/>
  </r>
  <r>
    <s v="J2S-MC-GZMJ"/>
    <s v="Eli Lilly &amp; Co."/>
    <s v="Mexico"/>
    <x v="0"/>
    <m/>
    <m/>
    <m/>
    <s v="Receipt fee Refrigerated (per Batch)"/>
    <n v="2026"/>
    <n v="7"/>
    <s v="USD"/>
    <n v="191"/>
    <m/>
    <n v="191"/>
  </r>
  <r>
    <s v="J2S-MC-GZMJ"/>
    <s v="Eli Lilly &amp; Co."/>
    <s v="Mexico"/>
    <x v="0"/>
    <m/>
    <m/>
    <m/>
    <s v="Receipt more than 150 kits (per Hour)"/>
    <n v="2026"/>
    <n v="7"/>
    <s v="USD"/>
    <n v="574"/>
    <m/>
    <n v="574"/>
  </r>
  <r>
    <s v="J2A-MC-GZPW"/>
    <s v="Eli Lilly &amp; Co."/>
    <s v="Mexico"/>
    <x v="0"/>
    <m/>
    <m/>
    <m/>
    <s v="Ambient Shipment High Protection"/>
    <n v="2026"/>
    <n v="7"/>
    <s v="USD"/>
    <n v="1553"/>
    <m/>
    <n v="1553"/>
  </r>
  <r>
    <s v="J2A-MC-GZPW"/>
    <s v="Eli Lilly &amp; Co."/>
    <s v="Mexico"/>
    <x v="0"/>
    <m/>
    <m/>
    <m/>
    <s v="Ambient Shipment Low Protection"/>
    <n v="2026"/>
    <n v="7"/>
    <s v="USD"/>
    <n v="521"/>
    <m/>
    <n v="521"/>
  </r>
  <r>
    <s v="J2A-MC-GZPW"/>
    <s v="Eli Lilly &amp; Co."/>
    <s v="Mexico"/>
    <x v="0"/>
    <m/>
    <m/>
    <m/>
    <s v="AoR per Receipt"/>
    <n v="2026"/>
    <n v="7"/>
    <s v="USD"/>
    <n v="100"/>
    <m/>
    <n v="100"/>
  </r>
  <r>
    <s v="J2A-MC-GZPW"/>
    <s v="Eli Lilly &amp; Co."/>
    <s v="Mexico"/>
    <x v="0"/>
    <m/>
    <m/>
    <m/>
    <s v="Carton Boxes (per Shipper)"/>
    <n v="2026"/>
    <n v="7"/>
    <s v="USD"/>
    <n v="435"/>
    <m/>
    <n v="435"/>
  </r>
  <r>
    <s v="J2A-MC-GZPW"/>
    <s v="Eli Lilly &amp; Co."/>
    <s v="Mexico"/>
    <x v="2"/>
    <m/>
    <m/>
    <m/>
    <s v="Freight - Shipments"/>
    <n v="2026"/>
    <n v="7"/>
    <s v="USD"/>
    <n v="15114"/>
    <m/>
    <n v="15114"/>
  </r>
  <r>
    <s v="J2A-MC-GZPW"/>
    <s v="Eli Lilly &amp; Co."/>
    <s v="Mexico"/>
    <x v="0"/>
    <m/>
    <m/>
    <m/>
    <s v="Receipt fee Ambient (per Batch)"/>
    <n v="2026"/>
    <n v="7"/>
    <s v="USD"/>
    <n v="957"/>
    <m/>
    <n v="957"/>
  </r>
  <r>
    <s v="J2A-MC-GZPW"/>
    <s v="Eli Lilly &amp; Co."/>
    <s v="Mexico"/>
    <x v="0"/>
    <m/>
    <m/>
    <m/>
    <s v="Receipt more than 150 kits (per Hour)"/>
    <n v="2026"/>
    <n v="7"/>
    <s v="USD"/>
    <n v="345"/>
    <m/>
    <n v="345"/>
  </r>
  <r>
    <s v="J2A-MC-GZPW"/>
    <s v="Eli Lilly &amp; Co."/>
    <s v="Mexico"/>
    <x v="0"/>
    <m/>
    <m/>
    <m/>
    <s v="Refurbishment (per Shipper)"/>
    <n v="2026"/>
    <n v="7"/>
    <s v="USD"/>
    <n v="592"/>
    <m/>
    <n v="592"/>
  </r>
  <r>
    <s v="N1T-MC-TZ01"/>
    <s v="Eli Lilly &amp; Co."/>
    <s v="Mexico"/>
    <x v="0"/>
    <m/>
    <m/>
    <m/>
    <s v="AoR per Receipt"/>
    <n v="2026"/>
    <n v="7"/>
    <s v="USD"/>
    <n v="100"/>
    <m/>
    <n v="100"/>
  </r>
  <r>
    <s v="N1T-MC-TZ01"/>
    <s v="Eli Lilly &amp; Co."/>
    <s v="Mexico"/>
    <x v="0"/>
    <m/>
    <m/>
    <m/>
    <s v="Carton Boxes (per Shipper)"/>
    <n v="2026"/>
    <n v="7"/>
    <s v="USD"/>
    <n v="87"/>
    <m/>
    <n v="87"/>
  </r>
  <r>
    <s v="N1T-MC-TZ01"/>
    <s v="Eli Lilly &amp; Co."/>
    <s v="Mexico"/>
    <x v="0"/>
    <m/>
    <m/>
    <m/>
    <s v="Customs Clearence"/>
    <n v="2026"/>
    <n v="7"/>
    <s v="USD"/>
    <n v="305"/>
    <m/>
    <n v="305"/>
  </r>
  <r>
    <s v="N1T-MC-TZ01"/>
    <s v="Eli Lilly &amp; Co."/>
    <s v="Mexico"/>
    <x v="2"/>
    <m/>
    <m/>
    <m/>
    <s v="Freight - Shipments"/>
    <n v="2026"/>
    <n v="7"/>
    <s v="USD"/>
    <n v="896"/>
    <m/>
    <n v="896"/>
  </r>
  <r>
    <s v="N1T-MC-TZ01"/>
    <s v="Eli Lilly &amp; Co."/>
    <s v="Mexico"/>
    <x v="0"/>
    <m/>
    <m/>
    <m/>
    <s v="Pick and Pack (Refrigerated)"/>
    <n v="2026"/>
    <n v="7"/>
    <s v="USD"/>
    <n v="366"/>
    <m/>
    <n v="366"/>
  </r>
  <r>
    <s v="N1T-MC-TZ01"/>
    <s v="Eli Lilly &amp; Co."/>
    <s v="Mexico"/>
    <x v="1"/>
    <m/>
    <m/>
    <m/>
    <s v="PTC Duties"/>
    <n v="2026"/>
    <n v="7"/>
    <s v="USD"/>
    <n v="9567"/>
    <m/>
    <n v="9567"/>
  </r>
  <r>
    <s v="N1T-MC-TZ01"/>
    <s v="Eli Lilly &amp; Co."/>
    <s v="Mexico"/>
    <x v="0"/>
    <m/>
    <m/>
    <m/>
    <s v="Receipt fee Refrigerated (per Batch)"/>
    <n v="2026"/>
    <n v="7"/>
    <s v="USD"/>
    <n v="191"/>
    <m/>
    <n v="191"/>
  </r>
  <r>
    <s v="N1T-MC-TZ01"/>
    <s v="Eli Lilly &amp; Co."/>
    <s v="Mexico"/>
    <x v="0"/>
    <m/>
    <m/>
    <m/>
    <s v="Receipt more than 150 kits (per Hour)"/>
    <n v="2026"/>
    <n v="7"/>
    <s v="USD"/>
    <n v="517"/>
    <m/>
    <n v="517"/>
  </r>
  <r>
    <s v="N1T-MC-TZ01"/>
    <s v="Eli Lilly &amp; Co."/>
    <s v="Mexico"/>
    <x v="0"/>
    <m/>
    <m/>
    <m/>
    <s v="Refurbishment (per Shipper)"/>
    <n v="2026"/>
    <n v="7"/>
    <s v="USD"/>
    <n v="139"/>
    <m/>
    <n v="139"/>
  </r>
  <r>
    <s v="N1T-MC-RT01"/>
    <s v="Eli Lilly &amp; Co."/>
    <s v="Mexico"/>
    <x v="0"/>
    <m/>
    <m/>
    <m/>
    <s v="AoR per Receipt"/>
    <n v="2026"/>
    <n v="7"/>
    <s v="USD"/>
    <n v="100"/>
    <m/>
    <n v="100"/>
  </r>
  <r>
    <s v="N1T-MC-RT01"/>
    <s v="Eli Lilly &amp; Co."/>
    <s v="Mexico"/>
    <x v="0"/>
    <m/>
    <m/>
    <m/>
    <s v="Carton Boxes (per Shipper)"/>
    <n v="2026"/>
    <n v="7"/>
    <s v="USD"/>
    <n v="152"/>
    <m/>
    <n v="152"/>
  </r>
  <r>
    <s v="N1T-MC-RT01"/>
    <s v="Eli Lilly &amp; Co."/>
    <s v="Mexico"/>
    <x v="0"/>
    <m/>
    <m/>
    <m/>
    <s v="Customs Clearence"/>
    <n v="2026"/>
    <n v="7"/>
    <s v="USD"/>
    <n v="305"/>
    <m/>
    <n v="305"/>
  </r>
  <r>
    <s v="N1T-MC-RT01"/>
    <s v="Eli Lilly &amp; Co."/>
    <s v="Mexico"/>
    <x v="0"/>
    <m/>
    <m/>
    <m/>
    <s v="Emergency Pick and Pack fee (Add per Pick and Pack)"/>
    <n v="2026"/>
    <n v="7"/>
    <s v="USD"/>
    <n v="59"/>
    <m/>
    <n v="59"/>
  </r>
  <r>
    <s v="N1T-MC-RT01"/>
    <s v="Eli Lilly &amp; Co."/>
    <s v="Mexico"/>
    <x v="2"/>
    <m/>
    <m/>
    <m/>
    <s v="Freight - Shipments"/>
    <n v="2026"/>
    <n v="7"/>
    <s v="USD"/>
    <n v="5189"/>
    <m/>
    <n v="5189"/>
  </r>
  <r>
    <s v="N1T-MC-RT01"/>
    <s v="Eli Lilly &amp; Co."/>
    <s v="Mexico"/>
    <x v="0"/>
    <m/>
    <m/>
    <m/>
    <s v="Pick and Pack (Refrigerated)"/>
    <n v="2026"/>
    <n v="7"/>
    <s v="USD"/>
    <n v="640"/>
    <m/>
    <n v="640"/>
  </r>
  <r>
    <s v="N1T-MC-RT01"/>
    <s v="Eli Lilly &amp; Co."/>
    <s v="Mexico"/>
    <x v="1"/>
    <m/>
    <m/>
    <m/>
    <s v="PTC Duties"/>
    <n v="2026"/>
    <n v="7"/>
    <s v="USD"/>
    <n v="4310"/>
    <m/>
    <n v="4310"/>
  </r>
  <r>
    <s v="N1T-MC-RT01"/>
    <s v="Eli Lilly &amp; Co."/>
    <s v="Mexico"/>
    <x v="0"/>
    <m/>
    <m/>
    <m/>
    <s v="Receipt fee Refrigerated (per Batch)"/>
    <n v="2026"/>
    <n v="7"/>
    <s v="USD"/>
    <n v="383"/>
    <m/>
    <n v="383"/>
  </r>
  <r>
    <s v="N1T-MC-RT01"/>
    <s v="Eli Lilly &amp; Co."/>
    <s v="Mexico"/>
    <x v="0"/>
    <m/>
    <m/>
    <m/>
    <s v="Receipt more than 150 kits (per Hour)"/>
    <n v="2026"/>
    <n v="7"/>
    <s v="USD"/>
    <n v="287"/>
    <m/>
    <n v="287"/>
  </r>
  <r>
    <s v="N1T-MC-RT01"/>
    <s v="Eli Lilly &amp; Co."/>
    <s v="Mexico"/>
    <x v="0"/>
    <m/>
    <m/>
    <m/>
    <s v="Refurbishment (per Shipper)"/>
    <n v="2026"/>
    <n v="7"/>
    <s v="USD"/>
    <n v="244"/>
    <m/>
    <n v="244"/>
  </r>
  <r>
    <s v="J2A-MC-GZPS"/>
    <s v="Eli Lilly &amp; Co."/>
    <s v="Mexico"/>
    <x v="0"/>
    <m/>
    <m/>
    <m/>
    <s v="Ambient Shipment High Protection"/>
    <n v="2026"/>
    <n v="7"/>
    <s v="USD"/>
    <n v="1462"/>
    <m/>
    <n v="1462"/>
  </r>
  <r>
    <s v="J2A-MC-GZPS"/>
    <s v="Eli Lilly &amp; Co."/>
    <s v="Mexico"/>
    <x v="0"/>
    <m/>
    <m/>
    <m/>
    <s v="Ambient Shipment Low Protection"/>
    <n v="2026"/>
    <n v="7"/>
    <s v="USD"/>
    <n v="781"/>
    <m/>
    <n v="781"/>
  </r>
  <r>
    <s v="J2A-MC-GZPS"/>
    <s v="Eli Lilly &amp; Co."/>
    <s v="Mexico"/>
    <x v="0"/>
    <m/>
    <m/>
    <m/>
    <s v="AoR per Receipt"/>
    <n v="2026"/>
    <n v="7"/>
    <s v="USD"/>
    <n v="200"/>
    <m/>
    <n v="200"/>
  </r>
  <r>
    <s v="J2A-MC-GZPS"/>
    <s v="Eli Lilly &amp; Co."/>
    <s v="Mexico"/>
    <x v="0"/>
    <m/>
    <m/>
    <m/>
    <s v="Carton Boxes (per Shipper)"/>
    <n v="2026"/>
    <n v="7"/>
    <s v="USD"/>
    <n v="446"/>
    <m/>
    <n v="446"/>
  </r>
  <r>
    <s v="J2A-MC-GZPS"/>
    <s v="Eli Lilly &amp; Co."/>
    <s v="Mexico"/>
    <x v="0"/>
    <m/>
    <m/>
    <m/>
    <s v="Customs Clearence"/>
    <n v="2026"/>
    <n v="7"/>
    <s v="USD"/>
    <n v="609"/>
    <m/>
    <n v="609"/>
  </r>
  <r>
    <s v="J2A-MC-GZPS"/>
    <s v="Eli Lilly &amp; Co."/>
    <s v="Mexico"/>
    <x v="2"/>
    <m/>
    <m/>
    <m/>
    <s v="Freight - Shipments"/>
    <n v="2026"/>
    <n v="7"/>
    <s v="USD"/>
    <n v="16949"/>
    <m/>
    <n v="16949"/>
  </r>
  <r>
    <s v="J2A-MC-GZPS"/>
    <s v="Eli Lilly &amp; Co."/>
    <s v="Mexico"/>
    <x v="1"/>
    <m/>
    <m/>
    <m/>
    <s v="PTC Duties"/>
    <n v="2026"/>
    <n v="7"/>
    <s v="USD"/>
    <n v="13316"/>
    <m/>
    <n v="13316"/>
  </r>
  <r>
    <s v="J2A-MC-GZPS"/>
    <s v="Eli Lilly &amp; Co."/>
    <s v="Mexico"/>
    <x v="0"/>
    <m/>
    <m/>
    <m/>
    <s v="Receipt fee Ambient (per Batch)"/>
    <n v="2026"/>
    <n v="7"/>
    <s v="USD"/>
    <n v="2489"/>
    <m/>
    <n v="2489"/>
  </r>
  <r>
    <s v="J2A-MC-GZPS"/>
    <s v="Eli Lilly &amp; Co."/>
    <s v="Mexico"/>
    <x v="0"/>
    <m/>
    <m/>
    <m/>
    <s v="Receipt more than 150 kits (per Hour)"/>
    <n v="2026"/>
    <n v="7"/>
    <s v="USD"/>
    <n v="230"/>
    <m/>
    <n v="230"/>
  </r>
  <r>
    <s v="J2A-MC-GZPS"/>
    <s v="Eli Lilly &amp; Co."/>
    <s v="Mexico"/>
    <x v="0"/>
    <m/>
    <m/>
    <m/>
    <s v="Refurbishment (per Shipper)"/>
    <n v="2026"/>
    <n v="7"/>
    <s v="USD"/>
    <n v="557"/>
    <m/>
    <n v="557"/>
  </r>
  <r>
    <s v="J2A-MC-GZPT"/>
    <s v="Eli Lilly &amp; Co."/>
    <s v="Mexico"/>
    <x v="0"/>
    <m/>
    <m/>
    <m/>
    <s v="Ambient Shipment High Protection"/>
    <n v="2026"/>
    <n v="7"/>
    <s v="USD"/>
    <n v="1553"/>
    <m/>
    <n v="1553"/>
  </r>
  <r>
    <s v="J2A-MC-GZPT"/>
    <s v="Eli Lilly &amp; Co."/>
    <s v="Mexico"/>
    <x v="0"/>
    <m/>
    <m/>
    <m/>
    <s v="Carton Boxes (per Shipper)"/>
    <n v="2026"/>
    <n v="7"/>
    <s v="USD"/>
    <n v="370"/>
    <m/>
    <n v="370"/>
  </r>
  <r>
    <s v="J2A-MC-GZPT"/>
    <s v="Eli Lilly &amp; Co."/>
    <s v="Mexico"/>
    <x v="2"/>
    <m/>
    <m/>
    <m/>
    <s v="Freight - Shipments"/>
    <n v="2026"/>
    <n v="7"/>
    <s v="USD"/>
    <n v="16621"/>
    <m/>
    <n v="16621"/>
  </r>
  <r>
    <s v="J2A-MC-GZPT"/>
    <s v="Eli Lilly &amp; Co."/>
    <s v="Mexico"/>
    <x v="0"/>
    <m/>
    <m/>
    <m/>
    <s v="Refurbishment (per Shipper)"/>
    <n v="2026"/>
    <n v="7"/>
    <s v="USD"/>
    <n v="592"/>
    <m/>
    <n v="592"/>
  </r>
  <r>
    <s v="J2S-MC-GZMT"/>
    <s v="Eli Lilly &amp; Co."/>
    <s v="Mexico"/>
    <x v="0"/>
    <m/>
    <m/>
    <m/>
    <s v="AoR per Receipt"/>
    <n v="2026"/>
    <n v="7"/>
    <s v="USD"/>
    <n v="100"/>
    <m/>
    <n v="100"/>
  </r>
  <r>
    <s v="J2S-MC-GZMT"/>
    <s v="Eli Lilly &amp; Co."/>
    <s v="Mexico"/>
    <x v="0"/>
    <m/>
    <m/>
    <m/>
    <s v="Receipt fee Refrigerated (per Batch)"/>
    <n v="2026"/>
    <n v="7"/>
    <s v="USD"/>
    <n v="191"/>
    <m/>
    <n v="191"/>
  </r>
  <r>
    <s v="J2S-MC-GZMT"/>
    <s v="Eli Lilly &amp; Co."/>
    <s v="Mexico"/>
    <x v="0"/>
    <m/>
    <m/>
    <m/>
    <s v="Receipt more than 150 kits (per Hour)"/>
    <n v="2026"/>
    <n v="7"/>
    <s v="USD"/>
    <n v="172"/>
    <m/>
    <n v="172"/>
  </r>
  <r>
    <s v="D3465C00001 Returns and Destructions"/>
    <s v="IQVIA"/>
    <s v="Mexico"/>
    <x v="2"/>
    <m/>
    <m/>
    <m/>
    <s v="Freight - Returns"/>
    <n v="2026"/>
    <n v="7"/>
    <s v="USD"/>
    <n v="589"/>
    <m/>
    <n v="589"/>
  </r>
  <r>
    <s v="D3465C00001 Returns and Destructions"/>
    <s v="IQVIA"/>
    <s v="Mexico"/>
    <x v="5"/>
    <m/>
    <m/>
    <m/>
    <s v="Storage of Returns (per Pallet)"/>
    <n v="2026"/>
    <n v="7"/>
    <s v="USD"/>
    <n v="311"/>
    <m/>
    <n v="311"/>
  </r>
  <r>
    <s v="67652000PCR3002_anc_returns"/>
    <s v="Janssen"/>
    <s v="Mexico"/>
    <x v="2"/>
    <m/>
    <m/>
    <m/>
    <s v="Freight - Returns"/>
    <n v="2026"/>
    <n v="7"/>
    <s v="USD"/>
    <n v="307"/>
    <m/>
    <n v="307"/>
  </r>
  <r>
    <s v="67652000PCR3002_anc_returns"/>
    <s v="Janssen"/>
    <s v="Mexico"/>
    <x v="5"/>
    <m/>
    <m/>
    <m/>
    <s v="Storage of Returns (per Pallet)"/>
    <n v="2026"/>
    <n v="7"/>
    <s v="USD"/>
    <n v="524"/>
    <m/>
    <n v="524"/>
  </r>
  <r>
    <s v="73841937NSC3003_Anc_Returns"/>
    <s v="Janssen"/>
    <s v="Mexico"/>
    <x v="5"/>
    <m/>
    <m/>
    <m/>
    <s v="Storage of Returns (per Pallet)"/>
    <n v="2026"/>
    <n v="7"/>
    <s v="USD"/>
    <n v="175"/>
    <m/>
    <n v="175"/>
  </r>
  <r>
    <s v="AC-065A310 Returns and Destructions"/>
    <s v="Janssen"/>
    <s v="Mexico"/>
    <x v="2"/>
    <m/>
    <m/>
    <m/>
    <s v="Freight - Returns"/>
    <n v="2026"/>
    <n v="7"/>
    <s v="USD"/>
    <n v="307"/>
    <m/>
    <n v="307"/>
  </r>
  <r>
    <s v="AC-065A310 Returns and Destructions"/>
    <s v="Janssen"/>
    <s v="Mexico"/>
    <x v="4"/>
    <m/>
    <m/>
    <m/>
    <s v="Reconciliation of Returns (per Hour)"/>
    <n v="2026"/>
    <n v="7"/>
    <s v="USD"/>
    <n v="102"/>
    <m/>
    <n v="102"/>
  </r>
  <r>
    <s v="AC-065A310 Returns and Destructions"/>
    <s v="Janssen"/>
    <s v="Mexico"/>
    <x v="4"/>
    <m/>
    <m/>
    <m/>
    <s v="Returns Receipt (per Receipt)"/>
    <n v="2026"/>
    <n v="7"/>
    <s v="USD"/>
    <n v="267"/>
    <m/>
    <n v="267"/>
  </r>
  <r>
    <s v="AC-065A310 Returns and Destructions"/>
    <s v="Janssen"/>
    <s v="Mexico"/>
    <x v="5"/>
    <m/>
    <m/>
    <m/>
    <s v="Storage of Returns (per Pallet)"/>
    <n v="2026"/>
    <n v="7"/>
    <s v="USD"/>
    <n v="87"/>
    <m/>
    <n v="87"/>
  </r>
  <r>
    <s v="AC-055-315 Returns and Destructions"/>
    <s v="Janssen"/>
    <s v="Mexico"/>
    <x v="2"/>
    <m/>
    <m/>
    <m/>
    <s v="Freight - Returns"/>
    <n v="2026"/>
    <n v="7"/>
    <s v="USD"/>
    <n v="517"/>
    <m/>
    <n v="517"/>
  </r>
  <r>
    <s v="AC-055-315 Returns and Destructions"/>
    <s v="Janssen"/>
    <s v="Mexico"/>
    <x v="5"/>
    <m/>
    <m/>
    <m/>
    <s v="Non-Drug Storage Ambient (per Pallet)"/>
    <n v="2026"/>
    <n v="7"/>
    <s v="USD"/>
    <n v="87"/>
    <m/>
    <n v="87"/>
  </r>
  <r>
    <s v="AC-055-315 Returns and Destructions"/>
    <s v="Janssen"/>
    <s v="Mexico"/>
    <x v="5"/>
    <m/>
    <m/>
    <m/>
    <s v="Storage of Returns (per Pallet)"/>
    <n v="2026"/>
    <n v="7"/>
    <s v="USD"/>
    <n v="349"/>
    <m/>
    <n v="349"/>
  </r>
  <r>
    <s v="61186372NSC3002_anc_returns"/>
    <s v="Janssen"/>
    <s v="Mexico"/>
    <x v="5"/>
    <m/>
    <m/>
    <m/>
    <s v="Storage Ambient (per Pallet)"/>
    <n v="2026"/>
    <n v="7"/>
    <s v="USD"/>
    <n v="182"/>
    <m/>
    <n v="182"/>
  </r>
  <r>
    <s v="61186372NSC3001 Returns and Destructions"/>
    <s v="Janssen"/>
    <s v="Mexico"/>
    <x v="5"/>
    <m/>
    <m/>
    <m/>
    <s v="Storage of Returns (per Pallet)"/>
    <n v="2026"/>
    <n v="7"/>
    <s v="USD"/>
    <n v="262"/>
    <m/>
    <n v="262"/>
  </r>
  <r>
    <s v="17000139BLC3002_anc_returns"/>
    <s v="Janssen"/>
    <s v="Mexico"/>
    <x v="5"/>
    <m/>
    <m/>
    <m/>
    <s v="Non-Drug Storage Ambient (per Pallet)"/>
    <n v="2026"/>
    <n v="7"/>
    <s v="USD"/>
    <n v="87"/>
    <m/>
    <n v="87"/>
  </r>
  <r>
    <s v="17000139BLC3002_anc_returns"/>
    <s v="Janssen"/>
    <s v="Mexico"/>
    <x v="5"/>
    <m/>
    <m/>
    <m/>
    <s v="Storage Ambient (per Pallet)"/>
    <n v="2026"/>
    <n v="7"/>
    <s v="USD"/>
    <n v="182"/>
    <m/>
    <n v="182"/>
  </r>
  <r>
    <s v="17000139BLC3002_anc_returns"/>
    <s v="Janssen"/>
    <s v="Mexico"/>
    <x v="5"/>
    <m/>
    <m/>
    <m/>
    <s v="Storage of Returns (per Pallet)"/>
    <n v="2026"/>
    <n v="7"/>
    <s v="USD"/>
    <n v="87"/>
    <m/>
    <n v="87"/>
  </r>
  <r>
    <s v="80202135IIM2001 Returns and Destructions"/>
    <s v="Janssen"/>
    <s v="Mexico"/>
    <x v="5"/>
    <m/>
    <m/>
    <m/>
    <s v="Non-Drug Storage Ambient (per Pallet)"/>
    <n v="2026"/>
    <n v="7"/>
    <s v="USD"/>
    <n v="175"/>
    <m/>
    <n v="175"/>
  </r>
  <r>
    <s v="MK-7339-002 (local)"/>
    <s v="Merck Sharp and Dohme LLC"/>
    <s v="Mexico"/>
    <x v="5"/>
    <m/>
    <m/>
    <m/>
    <s v="Storage of Returns (per Pallet)"/>
    <n v="2026"/>
    <n v="7"/>
    <s v="USD"/>
    <n v="116"/>
    <m/>
    <n v="116"/>
  </r>
  <r>
    <s v="MK-7339-008 (Local)"/>
    <s v="Merck Sharp and Dohme LLC"/>
    <s v="Mexico"/>
    <x v="5"/>
    <m/>
    <m/>
    <m/>
    <s v="Storage of Returns (per Pallet)"/>
    <n v="2026"/>
    <n v="7"/>
    <s v="USD"/>
    <n v="232"/>
    <m/>
    <n v="232"/>
  </r>
  <r>
    <s v="MK-7339-007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7339-007 (Local)"/>
    <s v="Merck Sharp and Dohme LLC"/>
    <s v="Mexico"/>
    <x v="4"/>
    <m/>
    <m/>
    <m/>
    <s v="Returns Receipt (per Receipt)"/>
    <n v="2026"/>
    <n v="7"/>
    <s v="USD"/>
    <n v="135"/>
    <m/>
    <n v="135"/>
  </r>
  <r>
    <s v="MK-7339-007 (Local)"/>
    <s v="Merck Sharp and Dohme LLC"/>
    <s v="Mexico"/>
    <x v="5"/>
    <m/>
    <m/>
    <m/>
    <s v="Storage of Returns (per Pallet)"/>
    <n v="2026"/>
    <n v="7"/>
    <s v="USD"/>
    <n v="116"/>
    <m/>
    <n v="116"/>
  </r>
  <r>
    <s v="MK-3475-991 (Local)"/>
    <s v="Merck Sharp and Dohme LLC"/>
    <s v="Mexico"/>
    <x v="2"/>
    <m/>
    <m/>
    <m/>
    <s v="Freight - Returns"/>
    <n v="2026"/>
    <n v="7"/>
    <s v="USD"/>
    <n v="114"/>
    <m/>
    <n v="114"/>
  </r>
  <r>
    <s v="MK-3475-991 (Local)"/>
    <s v="Merck Sharp and Dohme LLC"/>
    <s v="Mexico"/>
    <x v="5"/>
    <m/>
    <m/>
    <m/>
    <s v="Storage of Returns (per Pallet)"/>
    <n v="2026"/>
    <n v="7"/>
    <s v="USD"/>
    <n v="116"/>
    <m/>
    <n v="116"/>
  </r>
  <r>
    <s v="MK-3475-B49 (local)"/>
    <s v="Merck Sharp and Dohme LLC"/>
    <s v="Mexico"/>
    <x v="5"/>
    <m/>
    <m/>
    <m/>
    <s v="Storage of Returns (per Pallet)"/>
    <n v="2026"/>
    <n v="7"/>
    <s v="USD"/>
    <n v="116"/>
    <m/>
    <n v="116"/>
  </r>
  <r>
    <s v="MK-2140-003 (Local)"/>
    <s v="Merck Sharp and Dohme LLC"/>
    <s v="Mexico"/>
    <x v="5"/>
    <m/>
    <m/>
    <m/>
    <s v="Non-Drug Storage Ambient (per Pallet)"/>
    <n v="2026"/>
    <n v="7"/>
    <s v="USD"/>
    <n v="96"/>
    <m/>
    <n v="96"/>
  </r>
  <r>
    <s v="MK-3475-B96 (Local)"/>
    <s v="Merck Sharp and Dohme LLC"/>
    <s v="Mexico"/>
    <x v="2"/>
    <m/>
    <m/>
    <m/>
    <s v="Freight - Returns"/>
    <n v="2026"/>
    <n v="7"/>
    <s v="USD"/>
    <n v="114"/>
    <m/>
    <n v="114"/>
  </r>
  <r>
    <s v="MK-3475-B96 (Local)"/>
    <s v="Merck Sharp and Dohme LLC"/>
    <s v="Mexico"/>
    <x v="5"/>
    <m/>
    <m/>
    <m/>
    <s v="Storage of Returns (per Pallet)"/>
    <n v="2026"/>
    <n v="7"/>
    <s v="USD"/>
    <n v="116"/>
    <m/>
    <n v="116"/>
  </r>
  <r>
    <s v="MK-7684A-008 (Local)"/>
    <s v="Merck Sharp and Dohme LLC"/>
    <s v="Mexico"/>
    <x v="5"/>
    <m/>
    <m/>
    <m/>
    <s v="Storage of Returns (per Pallet)"/>
    <n v="2026"/>
    <n v="7"/>
    <s v="USD"/>
    <n v="116"/>
    <m/>
    <n v="116"/>
  </r>
  <r>
    <s v="MK-1026-008 (Local)"/>
    <s v="Merck Sharp and Dohme LLC"/>
    <s v="Mexico"/>
    <x v="5"/>
    <m/>
    <m/>
    <m/>
    <s v="Storage of Returns (per Pallet)"/>
    <n v="2026"/>
    <n v="7"/>
    <s v="USD"/>
    <n v="116"/>
    <m/>
    <n v="116"/>
  </r>
  <r>
    <s v="MSD Multiple Protocols"/>
    <s v="Merck Sharp and Dohme LLC"/>
    <s v="Mexico"/>
    <x v="5"/>
    <m/>
    <m/>
    <m/>
    <s v="Non-Drug Storage Ambient (per Pallet)"/>
    <n v="2026"/>
    <n v="7"/>
    <s v="USD"/>
    <n v="96"/>
    <m/>
    <n v="96"/>
  </r>
  <r>
    <s v="MK-3475-D46 (Local)"/>
    <s v="Merck Sharp and Dohme LLC"/>
    <s v="Mexico"/>
    <x v="2"/>
    <m/>
    <m/>
    <m/>
    <s v="Freight - Returns"/>
    <n v="2026"/>
    <n v="7"/>
    <s v="USD"/>
    <n v="326"/>
    <m/>
    <n v="326"/>
  </r>
  <r>
    <s v="MK-3475-D46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3475-D46 (Local)"/>
    <s v="Merck Sharp and Dohme LLC"/>
    <s v="Mexico"/>
    <x v="4"/>
    <m/>
    <m/>
    <m/>
    <s v="Returns Receipt (per Receipt)"/>
    <n v="2026"/>
    <n v="7"/>
    <s v="USD"/>
    <n v="135"/>
    <m/>
    <n v="135"/>
  </r>
  <r>
    <s v="MK-3475-D46 (Local)"/>
    <s v="Merck Sharp and Dohme LLC"/>
    <s v="Mexico"/>
    <x v="5"/>
    <m/>
    <m/>
    <m/>
    <s v="Storage of Returns (per Pallet)"/>
    <n v="2026"/>
    <n v="7"/>
    <s v="USD"/>
    <n v="116"/>
    <m/>
    <n v="116"/>
  </r>
  <r>
    <s v="MK-5475-013 (Local)"/>
    <s v="Merck Sharp and Dohme LLC"/>
    <s v="Mexico"/>
    <x v="2"/>
    <m/>
    <m/>
    <m/>
    <s v="Freight - Returns"/>
    <n v="2026"/>
    <n v="7"/>
    <s v="USD"/>
    <n v="114"/>
    <m/>
    <n v="114"/>
  </r>
  <r>
    <s v="MK-5475-013 (Local)"/>
    <s v="Merck Sharp and Dohme LLC"/>
    <s v="Mexico"/>
    <x v="4"/>
    <m/>
    <m/>
    <m/>
    <s v="Reconciliation of Returns (per Hour)"/>
    <n v="2026"/>
    <n v="7"/>
    <s v="USD"/>
    <n v="162"/>
    <m/>
    <n v="162"/>
  </r>
  <r>
    <s v="MK-5475-013 (Local)"/>
    <s v="Merck Sharp and Dohme LLC"/>
    <s v="Mexico"/>
    <x v="4"/>
    <m/>
    <m/>
    <m/>
    <s v="Returns Receipt (per Receipt)"/>
    <n v="2026"/>
    <n v="7"/>
    <s v="USD"/>
    <n v="270"/>
    <m/>
    <n v="270"/>
  </r>
  <r>
    <s v="MK-5475-013 (Local)"/>
    <s v="Merck Sharp and Dohme LLC"/>
    <s v="Mexico"/>
    <x v="5"/>
    <m/>
    <m/>
    <m/>
    <s v="Storage of Returns (per Pallet)"/>
    <n v="2026"/>
    <n v="7"/>
    <s v="USD"/>
    <n v="116"/>
    <m/>
    <n v="116"/>
  </r>
  <r>
    <s v="MK-1242-036 (Local)"/>
    <s v="Merck Sharp and Dohme LLC"/>
    <s v="Mexico"/>
    <x v="2"/>
    <m/>
    <m/>
    <m/>
    <s v="Freight - Returns"/>
    <n v="2026"/>
    <n v="7"/>
    <s v="USD"/>
    <n v="326"/>
    <m/>
    <n v="326"/>
  </r>
  <r>
    <s v="MK-1242-036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1242-036 (Local)"/>
    <s v="Merck Sharp and Dohme LLC"/>
    <s v="Mexico"/>
    <x v="4"/>
    <m/>
    <m/>
    <m/>
    <s v="Returns Receipt (per Receipt)"/>
    <n v="2026"/>
    <n v="7"/>
    <s v="USD"/>
    <n v="135"/>
    <m/>
    <n v="135"/>
  </r>
  <r>
    <s v="MK-1242-036 (Local)"/>
    <s v="Merck Sharp and Dohme LLC"/>
    <s v="Mexico"/>
    <x v="5"/>
    <m/>
    <m/>
    <m/>
    <s v="Storage of Returns (per Pallet)"/>
    <n v="2026"/>
    <n v="7"/>
    <s v="USD"/>
    <n v="116"/>
    <m/>
    <n v="116"/>
  </r>
  <r>
    <s v="MK-6024-013 (Local)"/>
    <s v="Merck Sharp and Dohme LLC"/>
    <s v="Mexico"/>
    <x v="5"/>
    <m/>
    <m/>
    <m/>
    <s v="Storage Ambient (per Pallet)"/>
    <n v="2026"/>
    <n v="7"/>
    <s v="USD"/>
    <n v="116"/>
    <m/>
    <n v="116"/>
  </r>
  <r>
    <s v="MK-0616-015 (Local)"/>
    <s v="Merck Sharp and Dohme LLC"/>
    <s v="Mexico"/>
    <x v="5"/>
    <m/>
    <m/>
    <m/>
    <s v="Storage Ambient (per Pallet)"/>
    <n v="2026"/>
    <n v="7"/>
    <s v="USD"/>
    <n v="116"/>
    <m/>
    <n v="116"/>
  </r>
  <r>
    <s v="MK-0616-015 (Local)"/>
    <s v="Merck Sharp and Dohme LLC"/>
    <s v="Mexico"/>
    <x v="2"/>
    <m/>
    <m/>
    <m/>
    <s v="Freight - Returns"/>
    <n v="2026"/>
    <n v="7"/>
    <s v="USD"/>
    <n v="916"/>
    <m/>
    <n v="916"/>
  </r>
  <r>
    <s v="MK-0616-015 (Local)"/>
    <s v="Merck Sharp and Dohme LLC"/>
    <s v="Mexico"/>
    <x v="4"/>
    <m/>
    <m/>
    <m/>
    <s v="Reconciliation of Returns (per Hour)"/>
    <n v="2026"/>
    <n v="7"/>
    <s v="USD"/>
    <n v="162"/>
    <m/>
    <n v="162"/>
  </r>
  <r>
    <s v="MK-0616-015 (Local)"/>
    <s v="Merck Sharp and Dohme LLC"/>
    <s v="Mexico"/>
    <x v="4"/>
    <m/>
    <m/>
    <m/>
    <s v="Returns Receipt (per Receipt)"/>
    <n v="2026"/>
    <n v="7"/>
    <s v="USD"/>
    <n v="270"/>
    <m/>
    <n v="270"/>
  </r>
  <r>
    <s v="MK-0616-015 (Local)"/>
    <s v="Merck Sharp and Dohme LLC"/>
    <s v="Mexico"/>
    <x v="5"/>
    <m/>
    <m/>
    <m/>
    <s v="Storage of Returns (per Pallet)"/>
    <n v="2026"/>
    <n v="7"/>
    <s v="USD"/>
    <n v="232"/>
    <m/>
    <n v="232"/>
  </r>
  <r>
    <s v="V940-002 (Local)"/>
    <s v="Merck Sharp and Dohme LLC"/>
    <s v="Mexico"/>
    <x v="5"/>
    <m/>
    <m/>
    <m/>
    <s v="Storage Ambient (per Pallet)"/>
    <n v="2026"/>
    <n v="7"/>
    <s v="USD"/>
    <n v="116"/>
    <m/>
    <n v="116"/>
  </r>
  <r>
    <s v="V940-002 (Local)"/>
    <s v="Merck Sharp and Dohme LLC"/>
    <s v="Mexico"/>
    <x v="2"/>
    <m/>
    <m/>
    <m/>
    <s v="Freight - Returns"/>
    <n v="2026"/>
    <n v="7"/>
    <s v="USD"/>
    <n v="307"/>
    <m/>
    <n v="307"/>
  </r>
  <r>
    <s v="V940-002 (Local)"/>
    <s v="Merck Sharp and Dohme LLC"/>
    <s v="Mexico"/>
    <x v="4"/>
    <m/>
    <m/>
    <m/>
    <s v="Reconciliation of Returns (per Hour)"/>
    <n v="2026"/>
    <n v="7"/>
    <s v="USD"/>
    <n v="81"/>
    <m/>
    <n v="81"/>
  </r>
  <r>
    <s v="V940-002 (Local)"/>
    <s v="Merck Sharp and Dohme LLC"/>
    <s v="Mexico"/>
    <x v="4"/>
    <m/>
    <m/>
    <m/>
    <s v="Returns Receipt (per Receipt)"/>
    <n v="2026"/>
    <n v="7"/>
    <s v="USD"/>
    <n v="135"/>
    <m/>
    <n v="135"/>
  </r>
  <r>
    <s v="V940-002 (Local)"/>
    <s v="Merck Sharp and Dohme LLC"/>
    <s v="Mexico"/>
    <x v="5"/>
    <m/>
    <m/>
    <m/>
    <s v="Storage of Returns (per Pallet)"/>
    <n v="2026"/>
    <n v="7"/>
    <s v="USD"/>
    <n v="232"/>
    <m/>
    <n v="232"/>
  </r>
  <r>
    <s v="MK-2870-004 (Local)"/>
    <s v="Merck Sharp and Dohme LLC"/>
    <s v="Mexico"/>
    <x v="2"/>
    <m/>
    <m/>
    <m/>
    <s v="Freight - Returns"/>
    <n v="2026"/>
    <n v="7"/>
    <s v="USD"/>
    <n v="326"/>
    <m/>
    <n v="326"/>
  </r>
  <r>
    <s v="MK-2870-004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2870-004 (Local)"/>
    <s v="Merck Sharp and Dohme LLC"/>
    <s v="Mexico"/>
    <x v="4"/>
    <m/>
    <m/>
    <m/>
    <s v="Returns Receipt (per Receipt)"/>
    <n v="2026"/>
    <n v="7"/>
    <s v="USD"/>
    <n v="135"/>
    <m/>
    <n v="135"/>
  </r>
  <r>
    <s v="MK-2870-004 (Local)"/>
    <s v="Merck Sharp and Dohme LLC"/>
    <s v="Mexico"/>
    <x v="5"/>
    <m/>
    <m/>
    <m/>
    <s v="Storage of Returns (per Pallet)"/>
    <n v="2026"/>
    <n v="7"/>
    <s v="USD"/>
    <n v="116"/>
    <m/>
    <n v="116"/>
  </r>
  <r>
    <s v="MK-7240-001 (Local)"/>
    <s v="Merck Sharp and Dohme LLC"/>
    <s v="Mexico"/>
    <x v="5"/>
    <m/>
    <m/>
    <m/>
    <s v="Non-Drug Storage Ambient (per Pallet)"/>
    <n v="2026"/>
    <n v="7"/>
    <s v="USD"/>
    <n v="96"/>
    <m/>
    <n v="96"/>
  </r>
  <r>
    <s v="MK-7240-001 (Local)"/>
    <s v="Merck Sharp and Dohme LLC"/>
    <s v="Mexico"/>
    <x v="5"/>
    <m/>
    <m/>
    <m/>
    <s v="Storage Ambient (per Pallet)"/>
    <n v="2026"/>
    <n v="7"/>
    <s v="USD"/>
    <n v="116"/>
    <m/>
    <n v="116"/>
  </r>
  <r>
    <s v="MK-7240-001 (Local)"/>
    <s v="Merck Sharp and Dohme LLC"/>
    <s v="Mexico"/>
    <x v="2"/>
    <m/>
    <m/>
    <m/>
    <s v="Freight - Returns"/>
    <n v="2026"/>
    <n v="7"/>
    <s v="USD"/>
    <n v="307"/>
    <m/>
    <n v="307"/>
  </r>
  <r>
    <s v="MK-7240-001 (Local)"/>
    <s v="Merck Sharp and Dohme LLC"/>
    <s v="Mexico"/>
    <x v="4"/>
    <m/>
    <m/>
    <m/>
    <s v="Reconciliation of Returns (per Hour)"/>
    <n v="2026"/>
    <n v="7"/>
    <s v="USD"/>
    <n v="162"/>
    <m/>
    <n v="162"/>
  </r>
  <r>
    <s v="MK-7240-001 (Local)"/>
    <s v="Merck Sharp and Dohme LLC"/>
    <s v="Mexico"/>
    <x v="4"/>
    <m/>
    <m/>
    <m/>
    <s v="Returns Receipt (per Receipt)"/>
    <n v="2026"/>
    <n v="7"/>
    <s v="USD"/>
    <n v="270"/>
    <m/>
    <n v="270"/>
  </r>
  <r>
    <s v="MK-7240-001 (Local)"/>
    <s v="Merck Sharp and Dohme LLC"/>
    <s v="Mexico"/>
    <x v="5"/>
    <m/>
    <m/>
    <m/>
    <s v="Storage of Returns (per Pallet)"/>
    <n v="2026"/>
    <n v="7"/>
    <s v="USD"/>
    <n v="232"/>
    <m/>
    <n v="232"/>
  </r>
  <r>
    <s v="MK-5684-003 (Local)"/>
    <s v="Merck Sharp and Dohme LLC"/>
    <s v="Mexico"/>
    <x v="2"/>
    <m/>
    <m/>
    <m/>
    <s v="Freight - Shipments"/>
    <n v="2026"/>
    <n v="7"/>
    <s v="USD"/>
    <n v="597"/>
    <m/>
    <n v="597"/>
  </r>
  <r>
    <s v="MK-5684-003 (Local)"/>
    <s v="Merck Sharp and Dohme LLC"/>
    <s v="Mexico"/>
    <x v="0"/>
    <m/>
    <m/>
    <m/>
    <s v="Pick and Pack (Ambient)"/>
    <n v="2026"/>
    <n v="7"/>
    <s v="USD"/>
    <n v="126"/>
    <m/>
    <n v="126"/>
  </r>
  <r>
    <s v="MK-5684-003 (Local)"/>
    <s v="Merck Sharp and Dohme LLC"/>
    <s v="Mexico"/>
    <x v="5"/>
    <m/>
    <m/>
    <m/>
    <s v="Storage Ambient (per Pallet)"/>
    <n v="2026"/>
    <n v="7"/>
    <s v="USD"/>
    <n v="116"/>
    <m/>
    <n v="116"/>
  </r>
  <r>
    <s v="MK-5684-003 (Local)"/>
    <s v="Merck Sharp and Dohme LLC"/>
    <s v="Mexico"/>
    <x v="4"/>
    <m/>
    <m/>
    <m/>
    <s v="Reconciliation of Returns (per Hour)"/>
    <n v="2026"/>
    <n v="7"/>
    <s v="USD"/>
    <n v="406"/>
    <m/>
    <n v="406"/>
  </r>
  <r>
    <s v="MK-5684-003 (Local)"/>
    <s v="Merck Sharp and Dohme LLC"/>
    <s v="Mexico"/>
    <x v="4"/>
    <m/>
    <m/>
    <m/>
    <s v="Returns Receipt (per Receipt)"/>
    <n v="2026"/>
    <n v="7"/>
    <s v="USD"/>
    <n v="406"/>
    <m/>
    <n v="406"/>
  </r>
  <r>
    <s v="MK-5684-003 (Local)"/>
    <s v="Merck Sharp and Dohme LLC"/>
    <s v="Mexico"/>
    <x v="5"/>
    <m/>
    <m/>
    <m/>
    <s v="Storage of Returns (per Pallet)"/>
    <n v="2026"/>
    <n v="7"/>
    <s v="USD"/>
    <n v="232"/>
    <m/>
    <n v="232"/>
  </r>
  <r>
    <s v="MK-2870-005 (LOCAL)"/>
    <s v="Merck Sharp and Dohme LLC"/>
    <s v="Mexico"/>
    <x v="2"/>
    <m/>
    <m/>
    <m/>
    <s v="Freight - Returns"/>
    <n v="2026"/>
    <n v="7"/>
    <s v="USD"/>
    <n v="307"/>
    <m/>
    <n v="307"/>
  </r>
  <r>
    <s v="MK-2870-005 (LOCAL)"/>
    <s v="Merck Sharp and Dohme LLC"/>
    <s v="Mexico"/>
    <x v="5"/>
    <m/>
    <m/>
    <m/>
    <s v="Storage of Returns (per Pallet)"/>
    <n v="2026"/>
    <n v="7"/>
    <s v="USD"/>
    <n v="116"/>
    <m/>
    <n v="116"/>
  </r>
  <r>
    <s v="MK-5684-004 (Local)"/>
    <s v="Merck Sharp and Dohme LLC"/>
    <s v="Mexico"/>
    <x v="5"/>
    <m/>
    <m/>
    <m/>
    <s v="Storage Ambient (per Pallet)"/>
    <n v="2026"/>
    <n v="7"/>
    <s v="USD"/>
    <n v="232"/>
    <m/>
    <n v="232"/>
  </r>
  <r>
    <s v="MK-5684-004 (Local)"/>
    <s v="Merck Sharp and Dohme LLC"/>
    <s v="Mexico"/>
    <x v="2"/>
    <m/>
    <m/>
    <m/>
    <s v="Freight - Returns"/>
    <n v="2026"/>
    <n v="7"/>
    <s v="USD"/>
    <n v="920"/>
    <m/>
    <n v="920"/>
  </r>
  <r>
    <s v="MK-5684-004 (Local)"/>
    <s v="Merck Sharp and Dohme LLC"/>
    <s v="Mexico"/>
    <x v="4"/>
    <m/>
    <m/>
    <m/>
    <s v="Reconciliation of Returns (per Hour)"/>
    <n v="2026"/>
    <n v="7"/>
    <s v="USD"/>
    <n v="297"/>
    <m/>
    <n v="297"/>
  </r>
  <r>
    <s v="MK-5684-004 (Local)"/>
    <s v="Merck Sharp and Dohme LLC"/>
    <s v="Mexico"/>
    <x v="4"/>
    <m/>
    <m/>
    <m/>
    <s v="Returns Receipt (per Receipt)"/>
    <n v="2026"/>
    <n v="7"/>
    <s v="USD"/>
    <n v="406"/>
    <m/>
    <n v="406"/>
  </r>
  <r>
    <s v="MK-5684-004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10 (Local)"/>
    <s v="Merck Sharp and Dohme LLC"/>
    <s v="Mexico"/>
    <x v="2"/>
    <m/>
    <m/>
    <m/>
    <s v="Freight - Returns"/>
    <n v="2026"/>
    <n v="7"/>
    <s v="USD"/>
    <n v="114"/>
    <m/>
    <n v="114"/>
  </r>
  <r>
    <s v="MK-2870-010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19 (Local)"/>
    <s v="Merck Sharp and Dohme LLC"/>
    <s v="Mexico"/>
    <x v="5"/>
    <m/>
    <m/>
    <m/>
    <s v="Storage Ambient (per Pallet)"/>
    <n v="2026"/>
    <n v="7"/>
    <s v="USD"/>
    <n v="116"/>
    <m/>
    <n v="116"/>
  </r>
  <r>
    <s v="MK-2870-019 (Local)"/>
    <s v="Merck Sharp and Dohme LLC"/>
    <s v="Mexico"/>
    <x v="2"/>
    <m/>
    <m/>
    <m/>
    <s v="Freight - Returns"/>
    <n v="2026"/>
    <n v="7"/>
    <s v="USD"/>
    <n v="307"/>
    <m/>
    <n v="307"/>
  </r>
  <r>
    <s v="MK-2870-019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2870-019 (Local)"/>
    <s v="Merck Sharp and Dohme LLC"/>
    <s v="Mexico"/>
    <x v="4"/>
    <m/>
    <m/>
    <m/>
    <s v="Returns Receipt (per Receipt)"/>
    <n v="2026"/>
    <n v="7"/>
    <s v="USD"/>
    <n v="135"/>
    <m/>
    <n v="135"/>
  </r>
  <r>
    <s v="MK-2870-019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12 (Local)"/>
    <s v="Merck Sharp and Dohme LLC"/>
    <s v="Mexico"/>
    <x v="0"/>
    <m/>
    <m/>
    <m/>
    <s v="Receipt fee Ambient (per Receipt_ID)"/>
    <n v="2026"/>
    <n v="7"/>
    <s v="USD"/>
    <n v="126"/>
    <m/>
    <n v="126"/>
  </r>
  <r>
    <s v="MK-2870-012 (Local)"/>
    <s v="Merck Sharp and Dohme LLC"/>
    <s v="Mexico"/>
    <x v="5"/>
    <m/>
    <m/>
    <m/>
    <s v="Storage Ambient (per Pallet)"/>
    <n v="2026"/>
    <n v="7"/>
    <s v="USD"/>
    <n v="116"/>
    <m/>
    <n v="116"/>
  </r>
  <r>
    <s v="MK-2870-012 (Local)"/>
    <s v="Merck Sharp and Dohme LLC"/>
    <s v="Mexico"/>
    <x v="2"/>
    <m/>
    <m/>
    <m/>
    <s v="Freight - Returns"/>
    <n v="2026"/>
    <n v="7"/>
    <s v="USD"/>
    <n v="326"/>
    <m/>
    <n v="326"/>
  </r>
  <r>
    <s v="MK-2870-012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2870-012 (Local)"/>
    <s v="Merck Sharp and Dohme LLC"/>
    <s v="Mexico"/>
    <x v="4"/>
    <m/>
    <m/>
    <m/>
    <s v="Returns Receipt (per Receipt)"/>
    <n v="2026"/>
    <n v="7"/>
    <s v="USD"/>
    <n v="135"/>
    <m/>
    <n v="135"/>
  </r>
  <r>
    <s v="MK-2870-012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15 (Local)"/>
    <s v="Merck Sharp and Dohme LLC"/>
    <s v="Mexico"/>
    <x v="4"/>
    <m/>
    <m/>
    <m/>
    <s v="Reconciliation of Returns (per Hour)"/>
    <n v="2026"/>
    <n v="7"/>
    <s v="USD"/>
    <n v="135"/>
    <m/>
    <n v="135"/>
  </r>
  <r>
    <s v="MK-2870-015 (Local)"/>
    <s v="Merck Sharp and Dohme LLC"/>
    <s v="Mexico"/>
    <x v="4"/>
    <m/>
    <m/>
    <m/>
    <s v="Returns Receipt (per Receipt)"/>
    <n v="2026"/>
    <n v="7"/>
    <s v="USD"/>
    <n v="135"/>
    <m/>
    <n v="135"/>
  </r>
  <r>
    <s v="MK-2870-015 (Local)"/>
    <s v="Merck Sharp and Dohme LLC"/>
    <s v="Mexico"/>
    <x v="5"/>
    <m/>
    <m/>
    <m/>
    <s v="Storage of Returns (per Pallet)"/>
    <n v="2026"/>
    <n v="7"/>
    <s v="USD"/>
    <n v="116"/>
    <m/>
    <n v="116"/>
  </r>
  <r>
    <s v="MK-1084-004 (Local)"/>
    <s v="Merck Sharp and Dohme LLC"/>
    <s v="Mexico"/>
    <x v="2"/>
    <m/>
    <m/>
    <m/>
    <s v="Freight - Returns"/>
    <n v="2026"/>
    <n v="7"/>
    <s v="USD"/>
    <n v="307"/>
    <m/>
    <n v="307"/>
  </r>
  <r>
    <s v="MK-1084-004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1084-004 (Local)"/>
    <s v="Merck Sharp and Dohme LLC"/>
    <s v="Mexico"/>
    <x v="4"/>
    <m/>
    <m/>
    <m/>
    <s v="Returns Receipt (per Receipt)"/>
    <n v="2026"/>
    <n v="7"/>
    <s v="USD"/>
    <n v="135"/>
    <m/>
    <n v="135"/>
  </r>
  <r>
    <s v="MK-1084-004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20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09 (Local)"/>
    <s v="Merck Sharp and Dohme LLC"/>
    <s v="Mexico"/>
    <x v="5"/>
    <m/>
    <m/>
    <m/>
    <s v="Storage Ambient (per Pallet)"/>
    <n v="2026"/>
    <n v="7"/>
    <s v="USD"/>
    <n v="116"/>
    <m/>
    <n v="116"/>
  </r>
  <r>
    <s v="MK-2870-009 (Local)"/>
    <s v="Merck Sharp and Dohme LLC"/>
    <s v="Mexico"/>
    <x v="2"/>
    <m/>
    <m/>
    <m/>
    <s v="Freight - Returns"/>
    <n v="2026"/>
    <n v="7"/>
    <s v="USD"/>
    <n v="345"/>
    <m/>
    <n v="345"/>
  </r>
  <r>
    <s v="MK-2870-009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2870-009 (Local)"/>
    <s v="Merck Sharp and Dohme LLC"/>
    <s v="Mexico"/>
    <x v="4"/>
    <m/>
    <m/>
    <m/>
    <s v="Returns Receipt (per Receipt)"/>
    <n v="2026"/>
    <n v="7"/>
    <s v="USD"/>
    <n v="135"/>
    <m/>
    <n v="135"/>
  </r>
  <r>
    <s v="MK-2870-009 (Local)"/>
    <s v="Merck Sharp and Dohme LLC"/>
    <s v="Mexico"/>
    <x v="5"/>
    <m/>
    <m/>
    <m/>
    <s v="Storage of Returns (per Pallet)"/>
    <n v="2026"/>
    <n v="7"/>
    <s v="USD"/>
    <n v="116"/>
    <m/>
    <n v="116"/>
  </r>
  <r>
    <s v="MK-0616-019 (Local)"/>
    <s v="Merck Sharp and Dohme LLC"/>
    <s v="Mexico"/>
    <x v="2"/>
    <m/>
    <m/>
    <m/>
    <s v="Freight - Returns"/>
    <n v="2026"/>
    <n v="7"/>
    <s v="USD"/>
    <n v="345"/>
    <m/>
    <n v="345"/>
  </r>
  <r>
    <s v="MK-0616-019 (Local)"/>
    <s v="Merck Sharp and Dohme LLC"/>
    <s v="Mexico"/>
    <x v="5"/>
    <m/>
    <m/>
    <m/>
    <s v="Storage of Returns (per Pallet)"/>
    <n v="2026"/>
    <n v="7"/>
    <s v="USD"/>
    <n v="116"/>
    <m/>
    <n v="116"/>
  </r>
  <r>
    <s v="MK-7240-008 (Local)"/>
    <s v="Merck Sharp and Dohme LLC"/>
    <s v="Mexico"/>
    <x v="0"/>
    <m/>
    <m/>
    <m/>
    <s v="Pick and Pack (Ambient)"/>
    <n v="2026"/>
    <n v="7"/>
    <s v="USD"/>
    <n v="251"/>
    <m/>
    <n v="251"/>
  </r>
  <r>
    <s v="MK-7240-008 (Local)"/>
    <s v="Merck Sharp and Dohme LLC"/>
    <s v="Mexico"/>
    <x v="5"/>
    <m/>
    <m/>
    <m/>
    <s v="Storage Ambient (per Pallet)"/>
    <n v="2026"/>
    <n v="7"/>
    <s v="USD"/>
    <n v="116"/>
    <m/>
    <n v="116"/>
  </r>
  <r>
    <s v="MK-7240-008 (Local)"/>
    <s v="Merck Sharp and Dohme LLC"/>
    <s v="Mexico"/>
    <x v="2"/>
    <m/>
    <m/>
    <m/>
    <s v="Freight - Returns"/>
    <n v="2026"/>
    <n v="7"/>
    <s v="USD"/>
    <n v="307"/>
    <m/>
    <n v="307"/>
  </r>
  <r>
    <s v="MK-7240-008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7240-008 (Local)"/>
    <s v="Merck Sharp and Dohme LLC"/>
    <s v="Mexico"/>
    <x v="4"/>
    <m/>
    <m/>
    <m/>
    <s v="Returns Receipt (per Receipt)"/>
    <n v="2026"/>
    <n v="7"/>
    <s v="USD"/>
    <n v="135"/>
    <m/>
    <n v="135"/>
  </r>
  <r>
    <s v="MK-7240-008 (Local)"/>
    <s v="Merck Sharp and Dohme LLC"/>
    <s v="Mexico"/>
    <x v="5"/>
    <m/>
    <m/>
    <m/>
    <s v="Storage of Returns (per Pallet)"/>
    <n v="2026"/>
    <n v="7"/>
    <s v="USD"/>
    <n v="232"/>
    <m/>
    <n v="232"/>
  </r>
  <r>
    <s v="MK-3543-007 (Local)"/>
    <s v="Merck Sharp and Dohme LLC"/>
    <s v="Mexico"/>
    <x v="5"/>
    <m/>
    <m/>
    <m/>
    <s v="Storage Ambient (per Pallet)"/>
    <n v="2026"/>
    <n v="7"/>
    <s v="USD"/>
    <n v="116"/>
    <m/>
    <n v="116"/>
  </r>
  <r>
    <s v="MK-3543-007 (Local)"/>
    <s v="Merck Sharp and Dohme LLC"/>
    <s v="Mexico"/>
    <x v="2"/>
    <m/>
    <m/>
    <m/>
    <s v="Freight - Returns"/>
    <n v="2026"/>
    <n v="7"/>
    <s v="USD"/>
    <n v="307"/>
    <m/>
    <n v="307"/>
  </r>
  <r>
    <s v="MK-3543-007 (Local)"/>
    <s v="Merck Sharp and Dohme LLC"/>
    <s v="Mexico"/>
    <x v="5"/>
    <m/>
    <m/>
    <m/>
    <s v="Storage of Returns (per Pallet)"/>
    <n v="2026"/>
    <n v="7"/>
    <s v="USD"/>
    <n v="116"/>
    <m/>
    <n v="116"/>
  </r>
  <r>
    <s v="MK-5592-127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5592-127 (Local)"/>
    <s v="Merck Sharp and Dohme LLC"/>
    <s v="Mexico"/>
    <x v="4"/>
    <m/>
    <m/>
    <m/>
    <s v="Returns Receipt (per Receipt)"/>
    <n v="2026"/>
    <n v="7"/>
    <s v="USD"/>
    <n v="135"/>
    <m/>
    <n v="135"/>
  </r>
  <r>
    <s v="MK-5592-127 (Local)"/>
    <s v="Merck Sharp and Dohme LLC"/>
    <s v="Mexico"/>
    <x v="5"/>
    <m/>
    <m/>
    <m/>
    <s v="Storage of Returns (per Pallet)"/>
    <n v="2026"/>
    <n v="7"/>
    <s v="USD"/>
    <n v="116"/>
    <m/>
    <n v="116"/>
  </r>
  <r>
    <s v="MK-1084-012 (Local)"/>
    <s v="Merck Sharp and Dohme LLC"/>
    <s v="Mexico"/>
    <x v="5"/>
    <m/>
    <m/>
    <m/>
    <s v="Non-Drug Storage Ambient (per Pallet)"/>
    <n v="2026"/>
    <n v="7"/>
    <s v="USD"/>
    <n v="191"/>
    <m/>
    <n v="191"/>
  </r>
  <r>
    <s v="MK-4482-023 (Local)"/>
    <s v="Merck Sharp and Dohme LLC"/>
    <s v="Mexico"/>
    <x v="2"/>
    <m/>
    <m/>
    <m/>
    <s v="Freight - Shipments"/>
    <n v="2026"/>
    <n v="7"/>
    <s v="USD"/>
    <n v="307"/>
    <m/>
    <n v="307"/>
  </r>
  <r>
    <s v="MK-4482-023 (Local)"/>
    <s v="Merck Sharp and Dohme LLC"/>
    <s v="Mexico"/>
    <x v="0"/>
    <m/>
    <m/>
    <m/>
    <s v="Pick and Pack (Ambient)"/>
    <n v="2026"/>
    <n v="7"/>
    <s v="USD"/>
    <n v="126"/>
    <m/>
    <n v="126"/>
  </r>
  <r>
    <s v="MK-4482-023 (Local)"/>
    <s v="Merck Sharp and Dohme LLC"/>
    <s v="Mexico"/>
    <x v="5"/>
    <m/>
    <m/>
    <m/>
    <s v="Storage Ambient (per Pallet)"/>
    <n v="2026"/>
    <n v="7"/>
    <s v="USD"/>
    <n v="116"/>
    <m/>
    <n v="116"/>
  </r>
  <r>
    <s v="MK-4482-023 (Local)"/>
    <s v="Merck Sharp and Dohme LLC"/>
    <s v="Mexico"/>
    <x v="2"/>
    <m/>
    <m/>
    <m/>
    <s v="Freight - Returns"/>
    <n v="2026"/>
    <n v="7"/>
    <s v="USD"/>
    <n v="114"/>
    <m/>
    <n v="114"/>
  </r>
  <r>
    <s v="MK-4482-023 (Local)"/>
    <s v="Merck Sharp and Dohme LLC"/>
    <s v="Mexico"/>
    <x v="4"/>
    <m/>
    <m/>
    <m/>
    <s v="Reconciliation of Returns (per Hour)"/>
    <n v="2026"/>
    <n v="7"/>
    <s v="USD"/>
    <n v="81"/>
    <m/>
    <n v="81"/>
  </r>
  <r>
    <s v="MK-4482-023 (Local)"/>
    <s v="Merck Sharp and Dohme LLC"/>
    <s v="Mexico"/>
    <x v="4"/>
    <m/>
    <m/>
    <m/>
    <s v="Returns Receipt (per Receipt)"/>
    <n v="2026"/>
    <n v="7"/>
    <s v="USD"/>
    <n v="135"/>
    <m/>
    <n v="135"/>
  </r>
  <r>
    <s v="MK-4482-023 (Local)"/>
    <s v="Merck Sharp and Dohme LLC"/>
    <s v="Mexico"/>
    <x v="5"/>
    <m/>
    <m/>
    <m/>
    <s v="Storage of Returns (per Pallet)"/>
    <n v="2026"/>
    <n v="7"/>
    <s v="USD"/>
    <n v="116"/>
    <m/>
    <n v="116"/>
  </r>
  <r>
    <s v="MK-2140-010 (Local)"/>
    <s v="Merck Sharp and Dohme LLC"/>
    <s v="Mexico"/>
    <x v="2"/>
    <m/>
    <m/>
    <m/>
    <s v="Freight - Returns"/>
    <n v="2026"/>
    <n v="7"/>
    <s v="USD"/>
    <n v="746"/>
    <m/>
    <n v="746"/>
  </r>
  <r>
    <s v="MK-2140-010 (Local)"/>
    <s v="Merck Sharp and Dohme LLC"/>
    <s v="Mexico"/>
    <x v="4"/>
    <m/>
    <m/>
    <m/>
    <s v="Reconciliation of Returns (per Hour)"/>
    <n v="2026"/>
    <n v="7"/>
    <s v="USD"/>
    <n v="216"/>
    <m/>
    <n v="216"/>
  </r>
  <r>
    <s v="MK-2140-010 (Local)"/>
    <s v="Merck Sharp and Dohme LLC"/>
    <s v="Mexico"/>
    <x v="4"/>
    <m/>
    <m/>
    <m/>
    <s v="Returns Receipt (per Receipt)"/>
    <n v="2026"/>
    <n v="7"/>
    <s v="USD"/>
    <n v="270"/>
    <m/>
    <n v="270"/>
  </r>
  <r>
    <s v="MK-2140-010 (Local)"/>
    <s v="Merck Sharp and Dohme LLC"/>
    <s v="Mexico"/>
    <x v="5"/>
    <m/>
    <m/>
    <m/>
    <s v="Storage of Returns (per Pallet)"/>
    <n v="2026"/>
    <n v="7"/>
    <s v="USD"/>
    <n v="116"/>
    <m/>
    <n v="116"/>
  </r>
  <r>
    <s v="MK-2870-011 (Local)"/>
    <s v="Merck Sharp and Dohme LLC"/>
    <s v="Mexico"/>
    <x v="5"/>
    <m/>
    <m/>
    <m/>
    <s v="Storage Ambient (per Pallet)"/>
    <n v="2026"/>
    <n v="7"/>
    <s v="USD"/>
    <n v="116"/>
    <m/>
    <n v="116"/>
  </r>
  <r>
    <s v="MK-2870-011 (Local)"/>
    <s v="Merck Sharp and Dohme LLC"/>
    <m/>
    <x v="2"/>
    <m/>
    <m/>
    <m/>
    <s v="Freight - Returns"/>
    <n v="2026"/>
    <n v="7"/>
    <s v="USD"/>
    <n v="326"/>
    <s v=" -   "/>
    <n v="326"/>
  </r>
  <r>
    <s v="MK-2870-011 (Local)"/>
    <s v="Merck Sharp and Dohme LLC"/>
    <m/>
    <x v="4"/>
    <m/>
    <m/>
    <m/>
    <s v="Reconciliation of Returns (per Hour)"/>
    <n v="2026"/>
    <n v="7"/>
    <s v="USD"/>
    <n v="81"/>
    <m/>
    <n v="81"/>
  </r>
  <r>
    <s v="MK-2870-011 (Local)"/>
    <s v="Merck Sharp and Dohme LLC"/>
    <m/>
    <x v="4"/>
    <m/>
    <m/>
    <m/>
    <s v="Returns Receipt (per Receipt)"/>
    <n v="2026"/>
    <n v="7"/>
    <s v="USD"/>
    <n v="135"/>
    <m/>
    <n v="135"/>
  </r>
  <r>
    <s v="MK-2870-011 (Local)"/>
    <s v="Merck Sharp and Dohme LLC"/>
    <m/>
    <x v="5"/>
    <m/>
    <m/>
    <m/>
    <s v="Storage of Returns (per Pallet)"/>
    <n v="2026"/>
    <n v="7"/>
    <s v="USD"/>
    <n v="116"/>
    <m/>
    <n v="116"/>
  </r>
  <r>
    <s v="MK-2400-001 (Local)"/>
    <s v="Merck Sharp and Dohme LLC"/>
    <m/>
    <x v="5"/>
    <m/>
    <m/>
    <m/>
    <s v="Storage Ambient (per Pallet)"/>
    <n v="2026"/>
    <n v="7"/>
    <s v="USD"/>
    <n v="116"/>
    <m/>
    <n v="116"/>
  </r>
  <r>
    <s v="MK-2400-001 (Local)"/>
    <s v="Merck Sharp and Dohme LLC"/>
    <m/>
    <x v="4"/>
    <m/>
    <m/>
    <m/>
    <s v="Reconciliation of Returns (per Hour)"/>
    <n v="2026"/>
    <n v="7"/>
    <s v="USD"/>
    <n v="81"/>
    <m/>
    <n v="81"/>
  </r>
  <r>
    <s v="MK-2400-001 (Local)"/>
    <s v="Merck Sharp and Dohme LLC"/>
    <m/>
    <x v="4"/>
    <m/>
    <m/>
    <m/>
    <s v="Returns Receipt (per Receipt)"/>
    <n v="2026"/>
    <n v="7"/>
    <s v="USD"/>
    <n v="135"/>
    <m/>
    <n v="135"/>
  </r>
  <r>
    <s v="MK-2400-001 (Local)"/>
    <s v="Merck Sharp and Dohme LLC"/>
    <m/>
    <x v="5"/>
    <m/>
    <m/>
    <m/>
    <s v="Storage of Returns (per Pallet)"/>
    <n v="2026"/>
    <n v="7"/>
    <s v="USD"/>
    <n v="116"/>
    <m/>
    <n v="116"/>
  </r>
  <r>
    <s v="MK-2870-033 (Local)"/>
    <s v="Merck Sharp and Dohme LLC"/>
    <m/>
    <x v="5"/>
    <m/>
    <m/>
    <m/>
    <s v="Non-Drug Storage Ambient (per Pallet)"/>
    <n v="2026"/>
    <n v="7"/>
    <s v="USD"/>
    <n v="287"/>
    <m/>
    <n v="287"/>
  </r>
  <r>
    <s v="MK-2870-033 (Local)"/>
    <s v="Merck Sharp and Dohme LLC"/>
    <m/>
    <x v="2"/>
    <m/>
    <m/>
    <m/>
    <s v="Freight - Returns"/>
    <n v="2026"/>
    <n v="7"/>
    <s v="USD"/>
    <n v="326"/>
    <m/>
    <n v="326"/>
  </r>
  <r>
    <s v="MK-2870-033 (Local)"/>
    <s v="Merck Sharp and Dohme LLC"/>
    <m/>
    <x v="4"/>
    <m/>
    <m/>
    <m/>
    <s v="Reconciliation of Returns (per Hour)"/>
    <n v="2026"/>
    <n v="7"/>
    <s v="USD"/>
    <n v="81"/>
    <m/>
    <n v="81"/>
  </r>
  <r>
    <s v="MK-2870-033 (Local)"/>
    <s v="Merck Sharp and Dohme LLC"/>
    <m/>
    <x v="4"/>
    <m/>
    <m/>
    <m/>
    <s v="Returns Receipt (per Receipt)"/>
    <n v="2026"/>
    <n v="7"/>
    <s v="USD"/>
    <n v="135"/>
    <m/>
    <n v="135"/>
  </r>
  <r>
    <s v="MK-2870-033 (Local)"/>
    <s v="Merck Sharp and Dohme LLC"/>
    <m/>
    <x v="5"/>
    <m/>
    <m/>
    <m/>
    <s v="Storage of Returns (per Pallet)"/>
    <n v="2026"/>
    <n v="7"/>
    <s v="USD"/>
    <n v="116"/>
    <m/>
    <n v="116"/>
  </r>
  <r>
    <s v="MK-2870-022 (Local)"/>
    <s v="Merck Sharp and Dohme LLC"/>
    <m/>
    <x v="5"/>
    <m/>
    <m/>
    <m/>
    <s v="Storage Ambient (per Pallet)"/>
    <n v="2026"/>
    <n v="7"/>
    <s v="USD"/>
    <n v="232"/>
    <m/>
    <n v="232"/>
  </r>
  <r>
    <s v="MK-1022-016 (Local)"/>
    <s v="Merck Sharp and Dohme LLC"/>
    <m/>
    <x v="2"/>
    <m/>
    <m/>
    <m/>
    <s v="Freight - Shipments"/>
    <n v="2026"/>
    <n v="7"/>
    <s v="USD"/>
    <n v="307"/>
    <m/>
    <n v="307"/>
  </r>
  <r>
    <s v="MK-1022-016 (Local)"/>
    <s v="Merck Sharp and Dohme LLC"/>
    <m/>
    <x v="0"/>
    <m/>
    <m/>
    <m/>
    <s v="Pick and Pack (Ambient)"/>
    <n v="2026"/>
    <n v="7"/>
    <s v="USD"/>
    <n v="251"/>
    <m/>
    <n v="251"/>
  </r>
  <r>
    <s v="MK-1022-016 (Local)"/>
    <s v="Merck Sharp and Dohme LLC"/>
    <m/>
    <x v="0"/>
    <m/>
    <m/>
    <m/>
    <s v="Receipt fee Ambient (per Receipt_ID)"/>
    <n v="2026"/>
    <n v="7"/>
    <s v="USD"/>
    <n v="126"/>
    <m/>
    <n v="126"/>
  </r>
  <r>
    <s v="MK-1084-007 (Local)"/>
    <s v="Merck Sharp and Dohme LLC"/>
    <m/>
    <x v="5"/>
    <m/>
    <m/>
    <m/>
    <s v="Storage Ambient (per Pallet)"/>
    <n v="2026"/>
    <n v="7"/>
    <s v="USD"/>
    <n v="116"/>
    <m/>
    <n v="116"/>
  </r>
  <r>
    <s v="MK-6482-033 (Local)"/>
    <s v="Merck Sharp and Dohme LLC"/>
    <m/>
    <x v="5"/>
    <m/>
    <m/>
    <m/>
    <s v="Storage Ambient (per Pallet)"/>
    <n v="2026"/>
    <n v="7"/>
    <s v="USD"/>
    <n v="116"/>
    <m/>
    <n v="116"/>
  </r>
  <r>
    <s v="MK-6482-033 (Local)"/>
    <s v="Merck Sharp and Dohme LLC"/>
    <m/>
    <x v="2"/>
    <m/>
    <m/>
    <m/>
    <s v="Freight - Returns"/>
    <n v="2026"/>
    <n v="7"/>
    <s v="USD"/>
    <n v="345"/>
    <m/>
    <n v="345"/>
  </r>
  <r>
    <s v="MK-6482-033 (Local)"/>
    <s v="Merck Sharp and Dohme LLC"/>
    <m/>
    <x v="4"/>
    <m/>
    <m/>
    <m/>
    <s v="Reconciliation of Returns (per Hour)"/>
    <n v="2026"/>
    <n v="7"/>
    <s v="USD"/>
    <n v="81"/>
    <m/>
    <n v="81"/>
  </r>
  <r>
    <s v="MK-6482-033 (Local)"/>
    <s v="Merck Sharp and Dohme LLC"/>
    <m/>
    <x v="4"/>
    <m/>
    <m/>
    <m/>
    <s v="Returns Receipt (per Receipt)"/>
    <n v="2026"/>
    <n v="7"/>
    <s v="USD"/>
    <n v="135"/>
    <m/>
    <n v="135"/>
  </r>
  <r>
    <s v="MK-6482-033 (Local)"/>
    <s v="Merck Sharp and Dohme LLC"/>
    <m/>
    <x v="5"/>
    <m/>
    <m/>
    <m/>
    <s v="Storage of Returns (per Pallet)"/>
    <n v="2026"/>
    <n v="7"/>
    <s v="USD"/>
    <n v="116"/>
    <m/>
    <n v="116"/>
  </r>
  <r>
    <s v="MK-2870-036 (Local)"/>
    <s v="Merck Sharp and Dohme LLC"/>
    <m/>
    <x v="2"/>
    <m/>
    <m/>
    <m/>
    <s v="Freight - Returns"/>
    <n v="2026"/>
    <n v="7"/>
    <s v="USD"/>
    <n v="114"/>
    <m/>
    <n v="114"/>
  </r>
  <r>
    <s v="MK-2870-036 (Local)"/>
    <s v="Merck Sharp and Dohme LLC"/>
    <m/>
    <x v="4"/>
    <m/>
    <m/>
    <m/>
    <s v="Reconciliation of Returns (per Hour)"/>
    <n v="2026"/>
    <n v="7"/>
    <s v="USD"/>
    <n v="81"/>
    <m/>
    <n v="81"/>
  </r>
  <r>
    <s v="MK-2870-036 (Local)"/>
    <s v="Merck Sharp and Dohme LLC"/>
    <m/>
    <x v="4"/>
    <m/>
    <m/>
    <m/>
    <s v="Returns Receipt (per Receipt)"/>
    <n v="2026"/>
    <n v="7"/>
    <s v="USD"/>
    <n v="135"/>
    <m/>
    <n v="135"/>
  </r>
  <r>
    <s v="MK-2870-036 (Local)"/>
    <s v="Merck Sharp and Dohme LLC"/>
    <m/>
    <x v="5"/>
    <m/>
    <m/>
    <m/>
    <s v="Storage of Returns (per Pallet)"/>
    <n v="2026"/>
    <n v="7"/>
    <s v="USD"/>
    <n v="116"/>
    <m/>
    <n v="116"/>
  </r>
  <r>
    <s v="MK-2870-021 (Local)"/>
    <s v="Merck Sharp and Dohme LLC"/>
    <m/>
    <x v="5"/>
    <m/>
    <m/>
    <m/>
    <s v="Non-Drug Storage Ambient (per Pallet)"/>
    <n v="2026"/>
    <n v="7"/>
    <s v="USD"/>
    <n v="96"/>
    <m/>
    <n v="96"/>
  </r>
  <r>
    <s v="MK-2870-021 (Local)"/>
    <s v="Merck Sharp and Dohme LLC"/>
    <m/>
    <x v="5"/>
    <m/>
    <m/>
    <m/>
    <s v="Storage Ambient (per Pallet)"/>
    <n v="2026"/>
    <n v="7"/>
    <s v="USD"/>
    <n v="232"/>
    <m/>
    <n v="232"/>
  </r>
  <r>
    <s v="MK-8591B-062 (Local)"/>
    <s v="Merck Sharp and Dohme LLC"/>
    <m/>
    <x v="5"/>
    <m/>
    <m/>
    <m/>
    <s v="Non-Drug Storage Ambient (per Pallet)"/>
    <n v="2026"/>
    <n v="7"/>
    <s v="USD"/>
    <n v="287"/>
    <m/>
    <n v="287"/>
  </r>
  <r>
    <s v="MK-8591B-062 (Local)"/>
    <s v="Merck Sharp and Dohme LLC"/>
    <m/>
    <x v="5"/>
    <m/>
    <m/>
    <m/>
    <s v="Storage Ambient (per Pallet)"/>
    <n v="2026"/>
    <n v="7"/>
    <s v="USD"/>
    <n v="116"/>
    <m/>
    <n v="116"/>
  </r>
  <r>
    <s v="MK-7962-023 (Local)"/>
    <s v="Merck Sharp and Dohme LLC"/>
    <m/>
    <x v="2"/>
    <m/>
    <m/>
    <m/>
    <s v="Freight - Returns"/>
    <n v="2026"/>
    <n v="7"/>
    <s v="USD"/>
    <n v="458"/>
    <m/>
    <n v="458"/>
  </r>
  <r>
    <s v="MK-7962-023 (Local)"/>
    <s v="Merck Sharp and Dohme LLC"/>
    <m/>
    <x v="4"/>
    <m/>
    <m/>
    <m/>
    <s v="Reconciliation of Returns (per Hour)"/>
    <n v="2026"/>
    <n v="7"/>
    <s v="USD"/>
    <n v="81"/>
    <m/>
    <n v="81"/>
  </r>
  <r>
    <s v="MK-7962-023 (Local)"/>
    <s v="Merck Sharp and Dohme LLC"/>
    <m/>
    <x v="4"/>
    <m/>
    <m/>
    <m/>
    <s v="Returns Receipt (per Receipt)"/>
    <n v="2026"/>
    <n v="7"/>
    <s v="USD"/>
    <n v="135"/>
    <m/>
    <n v="135"/>
  </r>
  <r>
    <s v="MK-7962-023 (Local)"/>
    <s v="Merck Sharp and Dohme LLC"/>
    <m/>
    <x v="5"/>
    <m/>
    <m/>
    <m/>
    <s v="Storage of Returns (per Pallet)"/>
    <n v="2026"/>
    <n v="7"/>
    <s v="USD"/>
    <n v="116"/>
    <m/>
    <n v="116"/>
  </r>
  <r>
    <s v="C3651021 COM"/>
    <s v="Pfizer"/>
    <m/>
    <x v="6"/>
    <m/>
    <m/>
    <m/>
    <s v="Medication Purchase E (Per Unit)"/>
    <n v="2026"/>
    <n v="7"/>
    <s v="USD"/>
    <n v="272"/>
    <m/>
    <n v="272"/>
  </r>
  <r>
    <s v="Others"/>
    <s v="Others"/>
    <m/>
    <x v="6"/>
    <m/>
    <m/>
    <m/>
    <m/>
    <n v="2026"/>
    <n v="7"/>
    <s v="USD"/>
    <n v="-28406"/>
    <m/>
    <n v="-28406"/>
  </r>
  <r>
    <s v="Others"/>
    <s v="Others"/>
    <m/>
    <x v="0"/>
    <m/>
    <m/>
    <m/>
    <m/>
    <n v="2026"/>
    <n v="7"/>
    <s v="USD"/>
    <n v="-362070"/>
    <m/>
    <n v="-362070"/>
  </r>
  <r>
    <s v="Others"/>
    <s v="Others"/>
    <m/>
    <x v="1"/>
    <m/>
    <m/>
    <m/>
    <m/>
    <n v="2026"/>
    <n v="7"/>
    <s v="USD"/>
    <n v="-168475"/>
    <m/>
    <n v="-168475"/>
  </r>
  <r>
    <s v="Others"/>
    <s v="Others"/>
    <m/>
    <x v="2"/>
    <m/>
    <m/>
    <m/>
    <m/>
    <n v="2026"/>
    <n v="7"/>
    <s v="USD"/>
    <n v="-456044"/>
    <m/>
    <n v="-456044"/>
  </r>
  <r>
    <s v="Others"/>
    <s v="Others"/>
    <m/>
    <x v="3"/>
    <m/>
    <m/>
    <m/>
    <m/>
    <n v="2026"/>
    <n v="7"/>
    <s v="USD"/>
    <n v="-1289"/>
    <m/>
    <n v="-1289"/>
  </r>
  <r>
    <s v="Others"/>
    <s v="Others"/>
    <m/>
    <x v="4"/>
    <m/>
    <m/>
    <m/>
    <m/>
    <n v="2026"/>
    <n v="7"/>
    <s v="USD"/>
    <n v="-46527"/>
    <m/>
    <n v="-46527"/>
  </r>
  <r>
    <s v="Others"/>
    <s v="Others"/>
    <m/>
    <x v="5"/>
    <m/>
    <m/>
    <m/>
    <m/>
    <n v="2026"/>
    <n v="7"/>
    <s v="USD"/>
    <n v="3"/>
    <m/>
    <n v="3"/>
  </r>
  <r>
    <s v="Others"/>
    <s v="Others"/>
    <m/>
    <x v="6"/>
    <m/>
    <m/>
    <m/>
    <m/>
    <n v="2026"/>
    <n v="7"/>
    <s v="USD"/>
    <s v=" -   "/>
    <m/>
    <s v=" -   "/>
  </r>
  <r>
    <s v="Others"/>
    <s v="Others"/>
    <m/>
    <x v="0"/>
    <m/>
    <m/>
    <m/>
    <m/>
    <n v="2026"/>
    <n v="7"/>
    <s v="USD"/>
    <n v="334398"/>
    <m/>
    <n v="334398"/>
  </r>
  <r>
    <s v="Others"/>
    <s v="Others"/>
    <m/>
    <x v="1"/>
    <m/>
    <m/>
    <m/>
    <m/>
    <n v="2026"/>
    <n v="7"/>
    <s v="USD"/>
    <n v="122214"/>
    <m/>
    <n v="122214"/>
  </r>
  <r>
    <s v="Others"/>
    <s v="Others"/>
    <m/>
    <x v="2"/>
    <m/>
    <m/>
    <m/>
    <m/>
    <n v="2026"/>
    <n v="7"/>
    <s v="USD"/>
    <n v="430842"/>
    <m/>
    <n v="430842"/>
  </r>
  <r>
    <s v="Others"/>
    <s v="Others"/>
    <m/>
    <x v="3"/>
    <m/>
    <m/>
    <m/>
    <m/>
    <n v="2026"/>
    <n v="7"/>
    <s v="USD"/>
    <n v="593"/>
    <m/>
    <n v="593"/>
  </r>
  <r>
    <s v="Others"/>
    <s v="Others"/>
    <m/>
    <x v="4"/>
    <m/>
    <m/>
    <m/>
    <m/>
    <n v="2026"/>
    <n v="7"/>
    <s v="USD"/>
    <n v="82479"/>
    <m/>
    <n v="82479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36">
  <r>
    <x v="0"/>
    <x v="0"/>
    <x v="0"/>
    <s v="Allentown"/>
    <s v="Total Distribution"/>
    <n v="40700"/>
    <s v="Revenues - Third Parties"/>
    <m/>
    <s v="Transfer Pricing"/>
    <n v="2026"/>
    <n v="6"/>
    <s v="USD"/>
    <n v="593513.11199999752"/>
    <n v="1"/>
    <n v="593513.11199999752"/>
    <s v="BSArgentina"/>
    <s v="Not Applicable"/>
    <m/>
  </r>
  <r>
    <x v="0"/>
    <x v="0"/>
    <x v="0"/>
    <s v="Allentown"/>
    <s v="Total Duty"/>
    <n v="40700"/>
    <s v="Revenues - Third Parties"/>
    <m/>
    <s v="Transfer Pricing"/>
    <n v="2026"/>
    <n v="6"/>
    <s v="USD"/>
    <n v="810710.21200000029"/>
    <n v="1"/>
    <n v="810710.21200000029"/>
    <s v="BSArgentina"/>
    <s v="Not Applicable"/>
    <m/>
  </r>
  <r>
    <x v="0"/>
    <x v="0"/>
    <x v="0"/>
    <s v="Allentown"/>
    <s v="Total Freight"/>
    <n v="40700"/>
    <s v="Revenues - Third Parties"/>
    <m/>
    <s v="Transfer Pricing"/>
    <n v="2026"/>
    <n v="6"/>
    <s v="USD"/>
    <n v="550142.13599999994"/>
    <n v="1"/>
    <n v="550142.13599999994"/>
    <s v="BSArgentina"/>
    <s v="Not Applicable"/>
    <m/>
  </r>
  <r>
    <x v="0"/>
    <x v="0"/>
    <x v="0"/>
    <s v="Allentown"/>
    <s v="Total Packaging"/>
    <n v="40700"/>
    <s v="Revenues - Third Parties"/>
    <m/>
    <s v="Transfer Pricing"/>
    <n v="2026"/>
    <n v="6"/>
    <s v="USD"/>
    <n v="2628.0520000000006"/>
    <n v="1"/>
    <n v="2628.0520000000006"/>
    <s v="BSArgentina"/>
    <s v="Not Applicable"/>
    <m/>
  </r>
  <r>
    <x v="0"/>
    <x v="0"/>
    <x v="0"/>
    <s v="Allentown"/>
    <s v="Total Return Drug"/>
    <n v="40700"/>
    <s v="Revenues - Third Parties"/>
    <m/>
    <s v="Transfer Pricing"/>
    <n v="2026"/>
    <n v="6"/>
    <s v="USD"/>
    <n v="39300.608000000007"/>
    <n v="1"/>
    <n v="39300.608000000007"/>
    <s v="BSArgentina"/>
    <s v="Not Applicable"/>
    <m/>
  </r>
  <r>
    <x v="0"/>
    <x v="0"/>
    <x v="0"/>
    <s v="Allentown"/>
    <s v="Total Storage"/>
    <n v="40700"/>
    <s v="Revenues - Third Parties"/>
    <m/>
    <s v="Transfer Pricing"/>
    <n v="2026"/>
    <n v="6"/>
    <s v="USD"/>
    <n v="398906.60000000044"/>
    <n v="1"/>
    <n v="398906.60000000044"/>
    <s v="BSArgentina"/>
    <s v="Not Applicable"/>
    <m/>
  </r>
  <r>
    <x v="1"/>
    <x v="1"/>
    <x v="1"/>
    <s v="Argentina"/>
    <s v="Total Storage"/>
    <n v="40700"/>
    <s v="Revenues - Third Parties"/>
    <m/>
    <s v="Non-Drug Storage Ambient (per Pallet)"/>
    <n v="2026"/>
    <n v="6"/>
    <s v="USD"/>
    <n v="727.77740000000006"/>
    <n v="1"/>
    <n v="727.77740000000006"/>
    <s v="BSArgentina"/>
    <m/>
    <m/>
  </r>
  <r>
    <x v="1"/>
    <x v="2"/>
    <x v="1"/>
    <s v="Argentina"/>
    <s v="Total Storage"/>
    <n v="40700"/>
    <s v="Revenues - Third Parties"/>
    <m/>
    <s v="Storage of Returns (per Pallet)"/>
    <n v="2026"/>
    <n v="6"/>
    <s v="USD"/>
    <n v="262.00912500000004"/>
    <n v="1"/>
    <n v="262.00912500000004"/>
    <s v="BSArgentina"/>
    <m/>
    <m/>
  </r>
  <r>
    <x v="1"/>
    <x v="3"/>
    <x v="1"/>
    <s v="Argentina"/>
    <s v="Total Storage"/>
    <n v="40700"/>
    <s v="Revenues - Third Parties"/>
    <m/>
    <s v="Non-Drug Storage Ambient (per Pallet)"/>
    <n v="2026"/>
    <n v="6"/>
    <s v="USD"/>
    <n v="181.94435000000001"/>
    <n v="1"/>
    <n v="181.94435000000001"/>
    <s v="BSArgentina"/>
    <m/>
    <m/>
  </r>
  <r>
    <x v="1"/>
    <x v="3"/>
    <x v="1"/>
    <s v="Argentina"/>
    <s v="Total Storage"/>
    <n v="40700"/>
    <s v="Revenues - Third Parties"/>
    <m/>
    <s v="Storage of Returns (per Pallet)"/>
    <n v="2026"/>
    <n v="6"/>
    <s v="USD"/>
    <n v="87.33637499999999"/>
    <n v="1"/>
    <n v="87.33637499999999"/>
    <s v="BSArgentina"/>
    <m/>
    <m/>
  </r>
  <r>
    <x v="1"/>
    <x v="4"/>
    <x v="1"/>
    <s v="Argentina"/>
    <s v="Total Storage"/>
    <n v="40700"/>
    <s v="Revenues - Third Parties"/>
    <m/>
    <s v="Non-Drug Storage Ambient (per Pallet)"/>
    <n v="2026"/>
    <n v="6"/>
    <s v="USD"/>
    <n v="1091.6660999999999"/>
    <n v="1"/>
    <n v="1091.6660999999999"/>
    <s v="BSArgentina"/>
    <m/>
    <m/>
  </r>
  <r>
    <x v="1"/>
    <x v="4"/>
    <x v="1"/>
    <s v="Argentina"/>
    <s v="Total Storage"/>
    <n v="40700"/>
    <s v="Revenues - Third Parties"/>
    <m/>
    <s v="Storage of Returns (per Pallet)"/>
    <n v="2026"/>
    <n v="6"/>
    <s v="USD"/>
    <n v="436.68187499999999"/>
    <n v="1"/>
    <n v="436.68187499999999"/>
    <s v="BSArgentina"/>
    <m/>
    <m/>
  </r>
  <r>
    <x v="1"/>
    <x v="5"/>
    <x v="1"/>
    <s v="Argentina"/>
    <s v="Total Storage"/>
    <n v="40700"/>
    <s v="Revenues - Third Parties"/>
    <m/>
    <s v="Non-Drug Storage Ambient (per Pallet)"/>
    <n v="2026"/>
    <n v="6"/>
    <s v="USD"/>
    <n v="181.94435000000001"/>
    <n v="1"/>
    <n v="181.94435000000001"/>
    <s v="BSArgentina"/>
    <m/>
    <m/>
  </r>
  <r>
    <x v="1"/>
    <x v="5"/>
    <x v="1"/>
    <s v="Argentina"/>
    <s v="Total Return Drug"/>
    <n v="40700"/>
    <s v="Revenues - Third Parties"/>
    <m/>
    <s v="Reconciliation of Returns (per Hour)"/>
    <n v="2026"/>
    <n v="6"/>
    <s v="USD"/>
    <n v="50.944074999999998"/>
    <n v="1"/>
    <n v="50.944074999999998"/>
    <s v="BSArgentina"/>
    <m/>
    <m/>
  </r>
  <r>
    <x v="1"/>
    <x v="5"/>
    <x v="1"/>
    <s v="Argentina"/>
    <s v="Total Return Drug"/>
    <n v="40700"/>
    <s v="Revenues - Third Parties"/>
    <m/>
    <s v="Returns Receipt (per Receipt)"/>
    <n v="2026"/>
    <n v="6"/>
    <s v="USD"/>
    <n v="133.727125"/>
    <n v="1"/>
    <n v="133.727125"/>
    <s v="BSArgentina"/>
    <m/>
    <m/>
  </r>
  <r>
    <x v="1"/>
    <x v="5"/>
    <x v="1"/>
    <s v="Argentina"/>
    <s v="Total Storage"/>
    <n v="40700"/>
    <s v="Revenues - Third Parties"/>
    <m/>
    <s v="Storage Ambient (per Pallet)"/>
    <n v="2026"/>
    <n v="6"/>
    <s v="USD"/>
    <n v="363.88870000000003"/>
    <n v="1"/>
    <n v="363.88870000000003"/>
    <s v="BSArgentina"/>
    <m/>
    <m/>
  </r>
  <r>
    <x v="1"/>
    <x v="5"/>
    <x v="1"/>
    <s v="Argentina"/>
    <s v="Total Storage"/>
    <n v="40700"/>
    <s v="Revenues - Third Parties"/>
    <m/>
    <s v="Storage of Returns (per Pallet)"/>
    <n v="2026"/>
    <n v="6"/>
    <s v="USD"/>
    <n v="698.69099999999992"/>
    <n v="1"/>
    <n v="698.69099999999992"/>
    <s v="BSArgentina"/>
    <m/>
    <m/>
  </r>
  <r>
    <x v="1"/>
    <x v="6"/>
    <x v="1"/>
    <s v="Argentina"/>
    <s v="Total Storage"/>
    <n v="40700"/>
    <s v="Revenues - Third Parties"/>
    <m/>
    <s v="Storage of Returns (per Pallet)"/>
    <n v="2026"/>
    <n v="6"/>
    <s v="USD"/>
    <n v="786.02737500000001"/>
    <n v="1"/>
    <n v="786.02737500000001"/>
    <s v="BSArgentina"/>
    <m/>
    <m/>
  </r>
  <r>
    <x v="1"/>
    <x v="7"/>
    <x v="1"/>
    <s v="Argentina"/>
    <s v="Total Storage"/>
    <n v="40700"/>
    <s v="Revenues - Third Parties"/>
    <m/>
    <s v="Non-Drug Storage Ambient (per Pallet)"/>
    <n v="2026"/>
    <n v="6"/>
    <s v="USD"/>
    <n v="181.94435000000001"/>
    <n v="1"/>
    <n v="181.94435000000001"/>
    <s v="BSArgentina"/>
    <m/>
    <m/>
  </r>
  <r>
    <x v="1"/>
    <x v="7"/>
    <x v="1"/>
    <s v="Argentina"/>
    <s v="Total Storage"/>
    <n v="40700"/>
    <s v="Revenues - Third Parties"/>
    <m/>
    <s v="Storage of Returns (per Pallet)"/>
    <n v="2026"/>
    <n v="6"/>
    <s v="USD"/>
    <n v="611.35462500000006"/>
    <n v="1"/>
    <n v="611.35462500000006"/>
    <s v="BSArgentina"/>
    <m/>
    <m/>
  </r>
  <r>
    <x v="1"/>
    <x v="8"/>
    <x v="1"/>
    <s v="Argentina"/>
    <s v="Total Freight"/>
    <n v="40700"/>
    <s v="Revenues - Third Parties"/>
    <m/>
    <s v="Freight - Returns"/>
    <n v="2026"/>
    <n v="6"/>
    <s v="USD"/>
    <n v="250.18"/>
    <n v="1"/>
    <n v="250.18"/>
    <s v="BSArgentina"/>
    <n v="1"/>
    <m/>
  </r>
  <r>
    <x v="1"/>
    <x v="8"/>
    <x v="1"/>
    <s v="Argentina"/>
    <s v="Total Return Drug"/>
    <n v="40700"/>
    <s v="Revenues - Third Parties"/>
    <m/>
    <s v="Reconciliation of Returns (per Hour)"/>
    <n v="2026"/>
    <n v="6"/>
    <s v="USD"/>
    <n v="203.77629999999999"/>
    <n v="1"/>
    <n v="203.77629999999999"/>
    <s v="BSArgentina"/>
    <m/>
    <m/>
  </r>
  <r>
    <x v="1"/>
    <x v="8"/>
    <x v="1"/>
    <s v="Argentina"/>
    <s v="Total Return Drug"/>
    <n v="40700"/>
    <s v="Revenues - Third Parties"/>
    <m/>
    <s v="Returns Receipt (per Receipt)"/>
    <n v="2026"/>
    <n v="6"/>
    <s v="USD"/>
    <n v="534.9085"/>
    <n v="1"/>
    <n v="534.9085"/>
    <s v="BSArgentina"/>
    <m/>
    <m/>
  </r>
  <r>
    <x v="1"/>
    <x v="8"/>
    <x v="1"/>
    <s v="Argentina"/>
    <s v="Total Storage"/>
    <n v="40700"/>
    <s v="Revenues - Third Parties"/>
    <m/>
    <s v="Storage of Returns (per Pallet)"/>
    <n v="2026"/>
    <n v="6"/>
    <s v="USD"/>
    <n v="262.00912500000004"/>
    <n v="1"/>
    <n v="262.00912500000004"/>
    <s v="BSArgentina"/>
    <m/>
    <m/>
  </r>
  <r>
    <x v="1"/>
    <x v="9"/>
    <x v="1"/>
    <s v="Argentina"/>
    <s v="Total Storage"/>
    <n v="40700"/>
    <s v="Revenues - Third Parties"/>
    <m/>
    <s v="Non-Drug Storage Ambient (per Pallet)"/>
    <n v="2026"/>
    <n v="6"/>
    <s v="USD"/>
    <n v="181.94435000000001"/>
    <n v="1"/>
    <n v="181.94435000000001"/>
    <s v="BSArgentina"/>
    <m/>
    <m/>
  </r>
  <r>
    <x v="1"/>
    <x v="9"/>
    <x v="1"/>
    <s v="Argentina"/>
    <s v="Total Return Drug"/>
    <n v="40700"/>
    <s v="Revenues - Third Parties"/>
    <m/>
    <s v="Reconciliation of Returns (per Hour)"/>
    <n v="2026"/>
    <n v="6"/>
    <s v="USD"/>
    <n v="50.944074999999998"/>
    <n v="1"/>
    <n v="50.944074999999998"/>
    <s v="BSArgentina"/>
    <m/>
    <m/>
  </r>
  <r>
    <x v="1"/>
    <x v="9"/>
    <x v="1"/>
    <s v="Argentina"/>
    <s v="Total Return Drug"/>
    <n v="40700"/>
    <s v="Revenues - Third Parties"/>
    <m/>
    <s v="Returns Receipt (per Receipt)"/>
    <n v="2026"/>
    <n v="6"/>
    <s v="USD"/>
    <n v="133.727125"/>
    <n v="1"/>
    <n v="133.727125"/>
    <s v="BSArgentina"/>
    <m/>
    <m/>
  </r>
  <r>
    <x v="1"/>
    <x v="9"/>
    <x v="1"/>
    <s v="Argentina"/>
    <s v="Total Storage"/>
    <n v="40700"/>
    <s v="Revenues - Third Parties"/>
    <m/>
    <s v="Storage of Returns (per Pallet)"/>
    <n v="2026"/>
    <n v="6"/>
    <s v="USD"/>
    <n v="436.68187499999999"/>
    <n v="1"/>
    <n v="436.68187499999999"/>
    <s v="BSArgentina"/>
    <m/>
    <m/>
  </r>
  <r>
    <x v="1"/>
    <x v="10"/>
    <x v="1"/>
    <s v="Argentina"/>
    <s v="Total Storage"/>
    <n v="40700"/>
    <s v="Revenues - Third Parties"/>
    <m/>
    <s v="Storage Ambient (per Pallet)"/>
    <n v="2026"/>
    <n v="6"/>
    <s v="USD"/>
    <n v="181.94435000000001"/>
    <n v="1"/>
    <n v="181.94435000000001"/>
    <s v="BSArgentina"/>
    <m/>
    <m/>
  </r>
  <r>
    <x v="1"/>
    <x v="10"/>
    <x v="1"/>
    <s v="Argentina"/>
    <s v="Total Storage"/>
    <n v="40700"/>
    <s v="Revenues - Third Parties"/>
    <m/>
    <s v="Storage of Returns (per Pallet)"/>
    <n v="2026"/>
    <n v="6"/>
    <s v="USD"/>
    <n v="349.34549999999996"/>
    <n v="1"/>
    <n v="349.34549999999996"/>
    <s v="BSArgentina"/>
    <m/>
    <m/>
  </r>
  <r>
    <x v="1"/>
    <x v="11"/>
    <x v="1"/>
    <s v="Argentina"/>
    <s v="Total Storage"/>
    <n v="40700"/>
    <s v="Revenues - Third Parties"/>
    <m/>
    <s v="Non-Drug Storage Ambient (per Pallet)"/>
    <n v="2026"/>
    <n v="6"/>
    <s v="USD"/>
    <n v="181.94435000000001"/>
    <n v="1"/>
    <n v="181.94435000000001"/>
    <s v="BSArgentina"/>
    <m/>
    <m/>
  </r>
  <r>
    <x v="1"/>
    <x v="11"/>
    <x v="1"/>
    <s v="Argentina"/>
    <s v="Total Storage"/>
    <n v="40700"/>
    <s v="Revenues - Third Parties"/>
    <m/>
    <s v="Storage of Returns (per Pallet)"/>
    <n v="2026"/>
    <n v="6"/>
    <s v="USD"/>
    <n v="524.01825000000008"/>
    <n v="1"/>
    <n v="524.01825000000008"/>
    <s v="BSArgentina"/>
    <m/>
    <m/>
  </r>
  <r>
    <x v="1"/>
    <x v="12"/>
    <x v="1"/>
    <s v="Argentina"/>
    <s v="Total Freight"/>
    <n v="40700"/>
    <s v="Revenues - Third Parties"/>
    <m/>
    <s v="Freight - Returns"/>
    <n v="2026"/>
    <n v="6"/>
    <s v="USD"/>
    <n v="163.9"/>
    <n v="1"/>
    <n v="163.9"/>
    <s v="BSArgentina"/>
    <n v="1"/>
    <m/>
  </r>
  <r>
    <x v="1"/>
    <x v="12"/>
    <x v="1"/>
    <s v="Argentina"/>
    <s v="Total Storage"/>
    <n v="40700"/>
    <s v="Revenues - Third Parties"/>
    <m/>
    <s v="Storage of Returns (per Pallet)"/>
    <n v="2026"/>
    <n v="6"/>
    <s v="USD"/>
    <n v="349.34549999999996"/>
    <n v="1"/>
    <n v="349.34549999999996"/>
    <s v="BSArgentina"/>
    <m/>
    <m/>
  </r>
  <r>
    <x v="1"/>
    <x v="13"/>
    <x v="1"/>
    <s v="Argentina"/>
    <s v="Total Storage"/>
    <n v="40700"/>
    <s v="Revenues - Third Parties"/>
    <m/>
    <s v="Non-Drug Storage Ambient (per Pallet)"/>
    <n v="2026"/>
    <n v="6"/>
    <s v="USD"/>
    <n v="1273.6104499999999"/>
    <n v="1"/>
    <n v="1273.6104499999999"/>
    <s v="BSArgentina"/>
    <m/>
    <m/>
  </r>
  <r>
    <x v="1"/>
    <x v="13"/>
    <x v="1"/>
    <s v="Argentina"/>
    <s v="Total Storage"/>
    <n v="40700"/>
    <s v="Revenues - Third Parties"/>
    <m/>
    <s v="Storage of Returns (per Pallet)"/>
    <n v="2026"/>
    <n v="6"/>
    <s v="USD"/>
    <n v="262.00912500000004"/>
    <n v="1"/>
    <n v="262.00912500000004"/>
    <s v="BSArgentina"/>
    <m/>
    <m/>
  </r>
  <r>
    <x v="1"/>
    <x v="14"/>
    <x v="1"/>
    <s v="Argentina"/>
    <s v="Total Storage"/>
    <n v="40700"/>
    <s v="Revenues - Third Parties"/>
    <m/>
    <s v="Non-Drug Storage Ambient (per Pallet)"/>
    <n v="2026"/>
    <n v="6"/>
    <s v="USD"/>
    <n v="1273.6104499999999"/>
    <n v="1"/>
    <n v="1273.6104499999999"/>
    <s v="BSArgentina"/>
    <m/>
    <m/>
  </r>
  <r>
    <x v="1"/>
    <x v="14"/>
    <x v="1"/>
    <s v="Argentina"/>
    <s v="Total Storage"/>
    <n v="40700"/>
    <s v="Revenues - Third Parties"/>
    <m/>
    <s v="Storage Ambient (per Pallet)"/>
    <n v="2026"/>
    <n v="6"/>
    <s v="USD"/>
    <n v="181.94435000000001"/>
    <n v="1"/>
    <n v="181.94435000000001"/>
    <s v="BSArgentina"/>
    <m/>
    <m/>
  </r>
  <r>
    <x v="1"/>
    <x v="14"/>
    <x v="1"/>
    <s v="Argentina"/>
    <s v="Total Storage"/>
    <n v="40700"/>
    <s v="Revenues - Third Parties"/>
    <m/>
    <s v="Storage of Returns (per Pallet)"/>
    <n v="2026"/>
    <n v="6"/>
    <s v="USD"/>
    <n v="611.35462500000006"/>
    <n v="1"/>
    <n v="611.35462500000006"/>
    <s v="BSArgentina"/>
    <m/>
    <m/>
  </r>
  <r>
    <x v="2"/>
    <x v="15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16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16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17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18"/>
    <x v="2"/>
    <s v="Argentina"/>
    <s v="Total Storage"/>
    <n v="40700"/>
    <s v="Revenues - Third Parties"/>
    <m/>
    <s v="Non-Drug Storage Ambient (per Pallet)"/>
    <n v="2026"/>
    <n v="6"/>
    <s v="USD"/>
    <n v="286.89"/>
    <n v="1"/>
    <n v="286.89"/>
    <s v="BSArgentina"/>
    <m/>
    <m/>
  </r>
  <r>
    <x v="2"/>
    <x v="18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19"/>
    <x v="2"/>
    <s v="Argentina"/>
    <s v="Total Storage"/>
    <n v="40700"/>
    <s v="Revenues - Third Parties"/>
    <m/>
    <s v="Non-Drug Storage Ambient (per Pallet)"/>
    <n v="2026"/>
    <n v="6"/>
    <s v="USD"/>
    <n v="12049.38"/>
    <n v="1"/>
    <n v="12049.38"/>
    <s v="BSArgentina"/>
    <m/>
    <m/>
  </r>
  <r>
    <x v="2"/>
    <x v="19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20"/>
    <x v="2"/>
    <s v="Argentina"/>
    <s v="Total Storage"/>
    <n v="40700"/>
    <s v="Revenues - Third Parties"/>
    <m/>
    <s v="Non-Drug Storage Ambient (per Pallet)"/>
    <n v="2026"/>
    <n v="6"/>
    <s v="USD"/>
    <n v="286.89"/>
    <n v="1"/>
    <n v="286.89"/>
    <s v="BSArgentina"/>
    <m/>
    <m/>
  </r>
  <r>
    <x v="2"/>
    <x v="2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20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20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21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21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22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22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22"/>
    <x v="2"/>
    <s v="Argentina"/>
    <s v="Total Return Drug"/>
    <n v="40700"/>
    <s v="Revenues - Third Parties"/>
    <m/>
    <s v="Returns Setup Fee"/>
    <n v="2026"/>
    <n v="6"/>
    <s v="USD"/>
    <n v="114.36"/>
    <n v="1"/>
    <n v="114.36"/>
    <s v="BSArgentina"/>
    <m/>
    <m/>
  </r>
  <r>
    <x v="2"/>
    <x v="22"/>
    <x v="2"/>
    <s v="Argentina"/>
    <s v="Total Storage"/>
    <n v="40700"/>
    <s v="Revenues - Third Parties"/>
    <m/>
    <s v="Storage Ambient (per Shelf)"/>
    <n v="2026"/>
    <n v="6"/>
    <s v="USD"/>
    <n v="101.41"/>
    <n v="1"/>
    <n v="101.41"/>
    <s v="BSArgentina"/>
    <m/>
    <m/>
  </r>
  <r>
    <x v="2"/>
    <x v="22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23"/>
    <x v="2"/>
    <s v="Argentina"/>
    <s v="Total Freight"/>
    <n v="40700"/>
    <s v="Revenues - Third Parties"/>
    <m/>
    <s v="Freight - Returns"/>
    <n v="2026"/>
    <n v="6"/>
    <s v="USD"/>
    <n v="363.21"/>
    <n v="1"/>
    <n v="363.21"/>
    <s v="BSArgentina"/>
    <n v="1"/>
    <m/>
  </r>
  <r>
    <x v="2"/>
    <x v="23"/>
    <x v="2"/>
    <s v="Argentina"/>
    <s v="Total Storage"/>
    <n v="40700"/>
    <s v="Revenues - Third Parties"/>
    <m/>
    <s v="Non-Drug Storage Ambient (per Pallet)"/>
    <n v="2026"/>
    <n v="6"/>
    <s v="USD"/>
    <n v="286.89"/>
    <n v="1"/>
    <n v="286.89"/>
    <s v="BSArgentina"/>
    <m/>
    <m/>
  </r>
  <r>
    <x v="2"/>
    <x v="23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23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23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23"/>
    <x v="2"/>
    <s v="Argentina"/>
    <s v="Total Storage"/>
    <n v="40700"/>
    <s v="Revenues - Third Parties"/>
    <m/>
    <s v="Storage of Returns (per Pallet)"/>
    <n v="2026"/>
    <n v="6"/>
    <s v="USD"/>
    <n v="1338.82"/>
    <n v="1"/>
    <n v="1338.82"/>
    <s v="BSArgentina"/>
    <m/>
    <m/>
  </r>
  <r>
    <x v="2"/>
    <x v="24"/>
    <x v="2"/>
    <s v="Argentina"/>
    <s v="Total Storage"/>
    <n v="40700"/>
    <s v="Revenues - Third Parties"/>
    <m/>
    <s v="Non-Drug Storage Ambient (per Pallet)"/>
    <n v="2026"/>
    <n v="6"/>
    <s v="USD"/>
    <n v="573.78"/>
    <n v="1"/>
    <n v="573.78"/>
    <s v="BSArgentina"/>
    <m/>
    <m/>
  </r>
  <r>
    <x v="2"/>
    <x v="24"/>
    <x v="2"/>
    <s v="Argentina"/>
    <s v="Total Storage"/>
    <n v="40700"/>
    <s v="Revenues - Third Parties"/>
    <m/>
    <s v="Storage Ambient (per Shelf)"/>
    <n v="2026"/>
    <n v="6"/>
    <s v="USD"/>
    <n v="101.41"/>
    <n v="1"/>
    <n v="101.41"/>
    <s v="BSArgentina"/>
    <m/>
    <m/>
  </r>
  <r>
    <x v="2"/>
    <x v="24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24"/>
    <x v="2"/>
    <s v="Argentina"/>
    <s v="Total Storage"/>
    <n v="40700"/>
    <s v="Revenues - Third Parties"/>
    <m/>
    <s v="Storage of Returns (per Pallet)"/>
    <n v="2026"/>
    <n v="6"/>
    <s v="USD"/>
    <n v="1051.93"/>
    <n v="1"/>
    <n v="1051.93"/>
    <s v="BSArgentina"/>
    <m/>
    <m/>
  </r>
  <r>
    <x v="2"/>
    <x v="25"/>
    <x v="2"/>
    <s v="Argentina"/>
    <s v="Total Storage"/>
    <n v="40700"/>
    <s v="Revenues - Third Parties"/>
    <m/>
    <s v="Non-Drug Storage Ambient (per Pallet)"/>
    <n v="2026"/>
    <n v="6"/>
    <s v="USD"/>
    <n v="573.78"/>
    <n v="1"/>
    <n v="573.78"/>
    <s v="BSArgentina"/>
    <m/>
    <m/>
  </r>
  <r>
    <x v="2"/>
    <x v="25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25"/>
    <x v="2"/>
    <s v="Argentina"/>
    <s v="Total Storage"/>
    <n v="40700"/>
    <s v="Revenues - Third Parties"/>
    <m/>
    <s v="Storage of Returns (per Pallet)"/>
    <n v="2026"/>
    <n v="6"/>
    <s v="USD"/>
    <n v="286.89"/>
    <n v="1"/>
    <n v="286.89"/>
    <s v="BSArgentina"/>
    <m/>
    <m/>
  </r>
  <r>
    <x v="2"/>
    <x v="26"/>
    <x v="2"/>
    <s v="Argentina"/>
    <s v="Total Storage"/>
    <n v="40700"/>
    <s v="Revenues - Third Parties"/>
    <m/>
    <s v="Non-Drug Storage Ambient (per Pallet)"/>
    <n v="2026"/>
    <n v="6"/>
    <s v="USD"/>
    <n v="191.26"/>
    <n v="1"/>
    <n v="191.26"/>
    <s v="BSArgentina"/>
    <m/>
    <m/>
  </r>
  <r>
    <x v="2"/>
    <x v="26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27"/>
    <x v="2"/>
    <s v="Argentina"/>
    <s v="Total Freight"/>
    <n v="40700"/>
    <s v="Revenues - Third Parties"/>
    <m/>
    <s v="Freight - Returns"/>
    <n v="2026"/>
    <n v="6"/>
    <s v="USD"/>
    <n v="218.54"/>
    <n v="1"/>
    <n v="218.54"/>
    <s v="BSArgentina"/>
    <n v="1"/>
    <m/>
  </r>
  <r>
    <x v="2"/>
    <x v="27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27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27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27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27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28"/>
    <x v="2"/>
    <s v="Argentina"/>
    <s v="Total Storage"/>
    <n v="40700"/>
    <s v="Revenues - Third Parties"/>
    <m/>
    <s v="Non-Drug Storage Ambient (per Pallet)"/>
    <n v="2026"/>
    <n v="6"/>
    <s v="USD"/>
    <n v="191.26"/>
    <n v="1"/>
    <n v="191.26"/>
    <s v="BSArgentina"/>
    <m/>
    <m/>
  </r>
  <r>
    <x v="2"/>
    <x v="28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28"/>
    <x v="2"/>
    <s v="Argentina"/>
    <s v="Total Storage"/>
    <n v="40700"/>
    <s v="Revenues - Third Parties"/>
    <m/>
    <s v="Storage of Labels Ambient (per Pallet)"/>
    <n v="2026"/>
    <n v="6"/>
    <s v="USD"/>
    <n v="191.26"/>
    <n v="1"/>
    <n v="191.26"/>
    <s v="BSArgentina"/>
    <m/>
    <m/>
  </r>
  <r>
    <x v="2"/>
    <x v="28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29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29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29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29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29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30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31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32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32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32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33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33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33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34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34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35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35"/>
    <x v="2"/>
    <s v="Argentina"/>
    <s v="Total Return Drug"/>
    <n v="40700"/>
    <s v="Revenues - Third Parties"/>
    <m/>
    <s v="Reconciliation of Returns (per Hour)"/>
    <n v="2026"/>
    <n v="6"/>
    <s v="USD"/>
    <n v="162.24"/>
    <n v="1"/>
    <n v="162.24"/>
    <s v="BSArgentina"/>
    <m/>
    <m/>
  </r>
  <r>
    <x v="2"/>
    <x v="35"/>
    <x v="2"/>
    <s v="Argentina"/>
    <s v="Total Return Drug"/>
    <n v="40700"/>
    <s v="Revenues - Third Parties"/>
    <m/>
    <s v="Returns Receipt (per Receipt)"/>
    <n v="2026"/>
    <n v="6"/>
    <s v="USD"/>
    <n v="405.6"/>
    <n v="1"/>
    <n v="405.6"/>
    <s v="BSArgentina"/>
    <m/>
    <m/>
  </r>
  <r>
    <x v="2"/>
    <x v="35"/>
    <x v="2"/>
    <s v="Argentina"/>
    <s v="Total Return Drug"/>
    <n v="40700"/>
    <s v="Revenues - Third Parties"/>
    <m/>
    <s v="Returns Setup Fee"/>
    <n v="2026"/>
    <n v="6"/>
    <s v="USD"/>
    <n v="114.36"/>
    <n v="1"/>
    <n v="114.36"/>
    <s v="BSArgentina"/>
    <m/>
    <m/>
  </r>
  <r>
    <x v="2"/>
    <x v="35"/>
    <x v="2"/>
    <s v="Argentina"/>
    <s v="Total Storage"/>
    <n v="40700"/>
    <s v="Revenues - Third Parties"/>
    <m/>
    <s v="Storage Ambient (per Shelf)"/>
    <n v="2026"/>
    <n v="6"/>
    <s v="USD"/>
    <n v="1216.92"/>
    <n v="1"/>
    <n v="1216.92"/>
    <s v="BSArgentina"/>
    <m/>
    <m/>
  </r>
  <r>
    <x v="2"/>
    <x v="35"/>
    <x v="2"/>
    <s v="Argentina"/>
    <s v="Total Storage"/>
    <n v="40700"/>
    <s v="Revenues - Third Parties"/>
    <m/>
    <s v="Storage of Labels Ambient (per Pallet)"/>
    <n v="2026"/>
    <n v="6"/>
    <s v="USD"/>
    <n v="191.26"/>
    <n v="1"/>
    <n v="191.26"/>
    <s v="BSArgentina"/>
    <m/>
    <m/>
  </r>
  <r>
    <x v="2"/>
    <x v="35"/>
    <x v="2"/>
    <s v="Argentina"/>
    <s v="Total Storage"/>
    <n v="40700"/>
    <s v="Revenues - Third Parties"/>
    <m/>
    <s v="Storage of Returns (per Pallet)"/>
    <n v="2026"/>
    <n v="6"/>
    <s v="USD"/>
    <n v="1243.19"/>
    <n v="1"/>
    <n v="1243.19"/>
    <s v="BSArgentina"/>
    <m/>
    <m/>
  </r>
  <r>
    <x v="2"/>
    <x v="35"/>
    <x v="2"/>
    <s v="Argentina"/>
    <s v="Total Storage"/>
    <n v="40700"/>
    <s v="Revenues - Third Parties"/>
    <m/>
    <s v="Storage Refrigerated (per Shelf)"/>
    <n v="2026"/>
    <n v="6"/>
    <s v="USD"/>
    <n v="347.64"/>
    <n v="1"/>
    <n v="347.64"/>
    <s v="BSArgentina"/>
    <m/>
    <m/>
  </r>
  <r>
    <x v="2"/>
    <x v="36"/>
    <x v="2"/>
    <s v="Argentina"/>
    <s v="Total Storage"/>
    <n v="40700"/>
    <s v="Revenues - Third Parties"/>
    <m/>
    <s v="Storage Ambient (per Pallet)"/>
    <n v="2026"/>
    <n v="6"/>
    <s v="USD"/>
    <n v="695.34"/>
    <n v="1"/>
    <n v="695.34"/>
    <s v="BSArgentina"/>
    <m/>
    <m/>
  </r>
  <r>
    <x v="2"/>
    <x v="36"/>
    <x v="2"/>
    <s v="Argentina"/>
    <s v="Total Storage"/>
    <n v="40700"/>
    <s v="Revenues - Third Parties"/>
    <m/>
    <s v="Storage of Returns (per Pallet)"/>
    <n v="2026"/>
    <n v="6"/>
    <s v="USD"/>
    <n v="860.67"/>
    <n v="1"/>
    <n v="860.67"/>
    <s v="BSArgentina"/>
    <m/>
    <m/>
  </r>
  <r>
    <x v="2"/>
    <x v="37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37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38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38"/>
    <x v="2"/>
    <s v="Argentina"/>
    <s v="Total Return Drug"/>
    <n v="40700"/>
    <s v="Revenues - Third Parties"/>
    <m/>
    <s v="Reconciliation of Returns (per Hour)"/>
    <n v="2026"/>
    <n v="6"/>
    <s v="USD"/>
    <n v="216.32"/>
    <n v="1"/>
    <n v="216.32"/>
    <s v="BSArgentina"/>
    <m/>
    <m/>
  </r>
  <r>
    <x v="2"/>
    <x v="38"/>
    <x v="2"/>
    <s v="Argentina"/>
    <s v="Total Return Drug"/>
    <n v="40700"/>
    <s v="Revenues - Third Parties"/>
    <m/>
    <s v="Returns Receipt (per Receipt)"/>
    <n v="2026"/>
    <n v="6"/>
    <s v="USD"/>
    <n v="405.6"/>
    <n v="1"/>
    <n v="405.6"/>
    <s v="BSArgentina"/>
    <m/>
    <m/>
  </r>
  <r>
    <x v="2"/>
    <x v="38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38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38"/>
    <x v="2"/>
    <s v="Argentina"/>
    <s v="Total Storage"/>
    <n v="40700"/>
    <s v="Revenues - Third Parties"/>
    <m/>
    <s v="Storage of Returns (per Pallet)"/>
    <n v="2026"/>
    <n v="6"/>
    <s v="USD"/>
    <n v="956.3"/>
    <n v="1"/>
    <n v="956.3"/>
    <s v="BSArgentina"/>
    <m/>
    <m/>
  </r>
  <r>
    <x v="2"/>
    <x v="38"/>
    <x v="2"/>
    <s v="Argentina"/>
    <s v="Total Storage"/>
    <n v="40700"/>
    <s v="Revenues - Third Parties"/>
    <m/>
    <s v="Storage Refrigerated (per Shelf)"/>
    <n v="2026"/>
    <n v="6"/>
    <s v="USD"/>
    <n v="521.46"/>
    <n v="1"/>
    <n v="521.46"/>
    <s v="BSArgentina"/>
    <m/>
    <m/>
  </r>
  <r>
    <x v="2"/>
    <x v="39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40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4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0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41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1"/>
    <x v="2"/>
    <s v="Argentina"/>
    <s v="Total Storage"/>
    <n v="40700"/>
    <s v="Revenues - Third Parties"/>
    <m/>
    <s v="Storage of Returns (per Pallet)"/>
    <n v="2026"/>
    <n v="6"/>
    <s v="USD"/>
    <n v="573.78"/>
    <n v="1"/>
    <n v="573.78"/>
    <s v="BSArgentina"/>
    <m/>
    <m/>
  </r>
  <r>
    <x v="2"/>
    <x v="42"/>
    <x v="2"/>
    <s v="Argentina"/>
    <s v="Total Distribution"/>
    <n v="40700"/>
    <s v="Revenues - Third Parties"/>
    <m/>
    <s v="Insulated shipper - Credo S4 - 12L (Leasing)"/>
    <n v="2026"/>
    <n v="6"/>
    <s v="USD"/>
    <n v="340.48"/>
    <n v="1"/>
    <n v="340.48"/>
    <s v="BSArgentina"/>
    <n v="1"/>
    <m/>
  </r>
  <r>
    <x v="2"/>
    <x v="42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42"/>
    <x v="2"/>
    <s v="Argentina"/>
    <s v="Total Distribution"/>
    <n v="40700"/>
    <s v="Revenues - Third Parties"/>
    <m/>
    <s v="Pick and Pack (Controlled Ambient)"/>
    <n v="2026"/>
    <n v="6"/>
    <s v="USD"/>
    <n v="125.55"/>
    <n v="1"/>
    <n v="125.55"/>
    <s v="BSArgentina"/>
    <m/>
    <m/>
  </r>
  <r>
    <x v="2"/>
    <x v="42"/>
    <x v="2"/>
    <s v="Argentina"/>
    <s v="Total Distribution"/>
    <n v="40700"/>
    <s v="Revenues - Third Parties"/>
    <m/>
    <s v="Pick and Pack (Refrigerated)"/>
    <n v="2026"/>
    <n v="6"/>
    <s v="USD"/>
    <n v="150.65"/>
    <n v="1"/>
    <n v="150.65"/>
    <s v="BSArgentina"/>
    <m/>
    <m/>
  </r>
  <r>
    <x v="2"/>
    <x v="42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2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42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43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43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43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43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43"/>
    <x v="2"/>
    <s v="Argentina"/>
    <s v="Total Storage"/>
    <n v="40700"/>
    <s v="Revenues - Third Parties"/>
    <m/>
    <s v="Storage Refrigerated (per Shelf)"/>
    <n v="2026"/>
    <n v="6"/>
    <s v="USD"/>
    <n v="347.64"/>
    <n v="1"/>
    <n v="347.64"/>
    <s v="BSArgentina"/>
    <m/>
    <m/>
  </r>
  <r>
    <x v="2"/>
    <x v="44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4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44"/>
    <x v="2"/>
    <s v="Argentina"/>
    <s v="Total Storage"/>
    <n v="40700"/>
    <s v="Revenues - Third Parties"/>
    <m/>
    <s v="Storage of Returns (per Pallet)"/>
    <n v="2026"/>
    <n v="6"/>
    <s v="USD"/>
    <n v="669.41"/>
    <n v="1"/>
    <n v="669.41"/>
    <s v="BSArgentina"/>
    <m/>
    <m/>
  </r>
  <r>
    <x v="2"/>
    <x v="45"/>
    <x v="2"/>
    <s v="Argentina"/>
    <s v="Total Storage"/>
    <n v="40700"/>
    <s v="Revenues - Third Parties"/>
    <m/>
    <s v="Non-Drug Storage Ambient (per Pallet)"/>
    <n v="2026"/>
    <n v="6"/>
    <s v="USD"/>
    <n v="191.26"/>
    <n v="1"/>
    <n v="191.26"/>
    <s v="BSArgentina"/>
    <m/>
    <m/>
  </r>
  <r>
    <x v="2"/>
    <x v="45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5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45"/>
    <x v="2"/>
    <s v="Argentina"/>
    <s v="Total Storage"/>
    <n v="40700"/>
    <s v="Revenues - Third Parties"/>
    <m/>
    <s v="Storage of Returns (per Pallet)"/>
    <n v="2026"/>
    <n v="6"/>
    <s v="USD"/>
    <n v="573.78"/>
    <n v="1"/>
    <n v="573.78"/>
    <s v="BSArgentina"/>
    <m/>
    <m/>
  </r>
  <r>
    <x v="2"/>
    <x v="46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46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46"/>
    <x v="2"/>
    <s v="Argentina"/>
    <s v="Total Storage"/>
    <n v="40700"/>
    <s v="Revenues - Third Parties"/>
    <m/>
    <s v="Storage of Returns (per Pallet)"/>
    <n v="2026"/>
    <n v="6"/>
    <s v="USD"/>
    <n v="956.3"/>
    <n v="1"/>
    <n v="956.3"/>
    <s v="BSArgentina"/>
    <m/>
    <m/>
  </r>
  <r>
    <x v="2"/>
    <x v="47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48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48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48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49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50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51"/>
    <x v="2"/>
    <s v="Argentina"/>
    <s v="Total Freight"/>
    <n v="40700"/>
    <s v="Revenues - Third Parties"/>
    <m/>
    <s v="Freight - Returns"/>
    <n v="2026"/>
    <n v="6"/>
    <s v="USD"/>
    <n v="83.39"/>
    <n v="1"/>
    <n v="83.39"/>
    <s v="BSArgentina"/>
    <n v="1"/>
    <m/>
  </r>
  <r>
    <x v="2"/>
    <x v="51"/>
    <x v="2"/>
    <s v="Argentina"/>
    <s v="Total Return Drug"/>
    <n v="40700"/>
    <s v="Revenues - Third Parties"/>
    <m/>
    <s v="Reconciliation of Returns (per Hour)"/>
    <n v="2026"/>
    <n v="6"/>
    <s v="USD"/>
    <n v="162.24"/>
    <n v="1"/>
    <n v="162.24"/>
    <s v="BSArgentina"/>
    <m/>
    <m/>
  </r>
  <r>
    <x v="2"/>
    <x v="51"/>
    <x v="2"/>
    <s v="Argentina"/>
    <s v="Total Return Drug"/>
    <n v="40700"/>
    <s v="Revenues - Third Parties"/>
    <m/>
    <s v="Returns Receipt (per Receipt)"/>
    <n v="2026"/>
    <n v="6"/>
    <s v="USD"/>
    <n v="540.79999999999995"/>
    <n v="1"/>
    <n v="540.79999999999995"/>
    <s v="BSArgentina"/>
    <m/>
    <m/>
  </r>
  <r>
    <x v="2"/>
    <x v="51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51"/>
    <x v="2"/>
    <s v="Argentina"/>
    <s v="Total Storage"/>
    <n v="40700"/>
    <s v="Revenues - Third Parties"/>
    <m/>
    <s v="Storage of Returns (per Pallet)"/>
    <n v="2026"/>
    <n v="6"/>
    <s v="USD"/>
    <n v="573.78"/>
    <n v="1"/>
    <n v="573.78"/>
    <s v="BSArgentina"/>
    <m/>
    <m/>
  </r>
  <r>
    <x v="2"/>
    <x v="52"/>
    <x v="2"/>
    <s v="Argentina"/>
    <s v="Total Freight"/>
    <n v="40700"/>
    <s v="Revenues - Third Parties"/>
    <m/>
    <s v="Freight - Returns"/>
    <n v="2026"/>
    <n v="6"/>
    <s v="USD"/>
    <n v="83.39"/>
    <n v="1"/>
    <n v="83.39"/>
    <s v="BSArgentina"/>
    <n v="1"/>
    <m/>
  </r>
  <r>
    <x v="2"/>
    <x v="52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52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52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52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52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53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53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53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53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53"/>
    <x v="2"/>
    <s v="Argentina"/>
    <s v="Total Storage"/>
    <n v="40700"/>
    <s v="Revenues - Third Parties"/>
    <m/>
    <s v="Storage of Returns (per Pallet)"/>
    <n v="2026"/>
    <n v="6"/>
    <s v="USD"/>
    <n v="765.04"/>
    <n v="1"/>
    <n v="765.04"/>
    <s v="BSArgentina"/>
    <m/>
    <m/>
  </r>
  <r>
    <x v="2"/>
    <x v="54"/>
    <x v="2"/>
    <s v="Argentina"/>
    <s v="Total Freight"/>
    <n v="40700"/>
    <s v="Revenues - Third Parties"/>
    <m/>
    <s v="Freight - Returns"/>
    <n v="2026"/>
    <n v="6"/>
    <s v="USD"/>
    <n v="185.43"/>
    <n v="1"/>
    <n v="185.43"/>
    <s v="BSArgentina"/>
    <n v="1"/>
    <m/>
  </r>
  <r>
    <x v="2"/>
    <x v="54"/>
    <x v="2"/>
    <s v="Argentina"/>
    <s v="Total Storage"/>
    <n v="40700"/>
    <s v="Revenues - Third Parties"/>
    <m/>
    <s v="Non-Drug Storage Ambient (per Pallet)"/>
    <n v="2026"/>
    <n v="6"/>
    <s v="USD"/>
    <n v="286.89"/>
    <n v="1"/>
    <n v="286.89"/>
    <s v="BSArgentina"/>
    <m/>
    <m/>
  </r>
  <r>
    <x v="2"/>
    <x v="54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54"/>
    <x v="2"/>
    <s v="Argentina"/>
    <s v="Total Storage"/>
    <n v="40700"/>
    <s v="Revenues - Third Parties"/>
    <m/>
    <s v="Storage of Returns (per Pallet)"/>
    <n v="2026"/>
    <n v="6"/>
    <s v="USD"/>
    <n v="765.04"/>
    <n v="1"/>
    <n v="765.04"/>
    <s v="BSArgentina"/>
    <m/>
    <m/>
  </r>
  <r>
    <x v="2"/>
    <x v="55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55"/>
    <x v="2"/>
    <s v="Argentina"/>
    <s v="Total Storage"/>
    <n v="40700"/>
    <s v="Revenues - Third Parties"/>
    <m/>
    <s v="Storage of Returns (per Pallet)"/>
    <n v="2026"/>
    <n v="6"/>
    <s v="USD"/>
    <n v="286.89"/>
    <n v="1"/>
    <n v="286.89"/>
    <s v="BSArgentina"/>
    <m/>
    <m/>
  </r>
  <r>
    <x v="2"/>
    <x v="56"/>
    <x v="2"/>
    <s v="Argentina"/>
    <s v="Total Freight"/>
    <n v="40700"/>
    <s v="Revenues - Third Parties"/>
    <m/>
    <s v="Freight - Returns"/>
    <n v="2026"/>
    <n v="6"/>
    <s v="USD"/>
    <n v="192.66"/>
    <n v="1"/>
    <n v="192.66"/>
    <s v="BSArgentina"/>
    <n v="1"/>
    <m/>
  </r>
  <r>
    <x v="2"/>
    <x v="56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56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57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58"/>
    <x v="2"/>
    <s v="Argentina"/>
    <s v="Total Freight"/>
    <n v="40700"/>
    <s v="Revenues - Third Parties"/>
    <m/>
    <s v="Freight - Returns"/>
    <n v="2026"/>
    <n v="6"/>
    <s v="USD"/>
    <n v="132.19"/>
    <n v="1"/>
    <n v="132.19"/>
    <s v="BSArgentina"/>
    <n v="1"/>
    <m/>
  </r>
  <r>
    <x v="2"/>
    <x v="58"/>
    <x v="2"/>
    <s v="Argentina"/>
    <s v="Total Freight"/>
    <n v="40700"/>
    <s v="Revenues - Third Parties"/>
    <m/>
    <s v="Freight - Shipments"/>
    <n v="2026"/>
    <n v="6"/>
    <s v="USD"/>
    <n v="109.27"/>
    <n v="1"/>
    <n v="109.27"/>
    <s v="BSArgentina"/>
    <n v="1"/>
    <m/>
  </r>
  <r>
    <x v="2"/>
    <x v="58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58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59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59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60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60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60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6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60"/>
    <x v="2"/>
    <s v="Argentina"/>
    <s v="Total Storage"/>
    <n v="40700"/>
    <s v="Revenues - Third Parties"/>
    <m/>
    <s v="Storage of Returns (per Pallet)"/>
    <n v="2026"/>
    <n v="6"/>
    <s v="USD"/>
    <n v="286.89"/>
    <n v="1"/>
    <n v="286.89"/>
    <s v="BSArgentina"/>
    <m/>
    <m/>
  </r>
  <r>
    <x v="2"/>
    <x v="61"/>
    <x v="2"/>
    <s v="Argentina"/>
    <s v="Total Return Drug"/>
    <n v="40700"/>
    <s v="Revenues - Third Parties"/>
    <m/>
    <s v="Reconciliation of Returns (per Hour)"/>
    <n v="2026"/>
    <n v="6"/>
    <s v="USD"/>
    <n v="108.16"/>
    <n v="1"/>
    <n v="108.16"/>
    <s v="BSArgentina"/>
    <m/>
    <m/>
  </r>
  <r>
    <x v="2"/>
    <x v="61"/>
    <x v="2"/>
    <s v="Argentina"/>
    <s v="Total Return Drug"/>
    <n v="40700"/>
    <s v="Revenues - Third Parties"/>
    <m/>
    <s v="Returns Receipt (per Receipt)"/>
    <n v="2026"/>
    <n v="6"/>
    <s v="USD"/>
    <n v="270.39999999999998"/>
    <n v="1"/>
    <n v="270.39999999999998"/>
    <s v="BSArgentina"/>
    <m/>
    <m/>
  </r>
  <r>
    <x v="2"/>
    <x v="61"/>
    <x v="2"/>
    <s v="Argentina"/>
    <s v="Total Storage"/>
    <n v="40700"/>
    <s v="Revenues - Third Parties"/>
    <m/>
    <s v="Storage Ambient (per Shelf)"/>
    <n v="2026"/>
    <n v="6"/>
    <s v="USD"/>
    <n v="101.41"/>
    <n v="1"/>
    <n v="101.41"/>
    <s v="BSArgentina"/>
    <m/>
    <m/>
  </r>
  <r>
    <x v="2"/>
    <x v="61"/>
    <x v="2"/>
    <s v="Argentina"/>
    <s v="Total Storage"/>
    <n v="40700"/>
    <s v="Revenues - Third Parties"/>
    <m/>
    <s v="Storage of Returns (per Pallet)"/>
    <n v="2026"/>
    <n v="6"/>
    <s v="USD"/>
    <n v="765.04"/>
    <n v="1"/>
    <n v="765.04"/>
    <s v="BSArgentina"/>
    <m/>
    <m/>
  </r>
  <r>
    <x v="2"/>
    <x v="62"/>
    <x v="2"/>
    <s v="Argentina"/>
    <s v="Total Freight"/>
    <n v="40700"/>
    <s v="Revenues - Third Parties"/>
    <m/>
    <s v="Freight - Shipments"/>
    <n v="2026"/>
    <n v="6"/>
    <s v="USD"/>
    <n v="654.20000000000005"/>
    <n v="1"/>
    <n v="654.20000000000005"/>
    <s v="BSArgentina"/>
    <n v="1"/>
    <m/>
  </r>
  <r>
    <x v="2"/>
    <x v="62"/>
    <x v="2"/>
    <s v="Argentina"/>
    <s v="Total Distribution"/>
    <n v="40700"/>
    <s v="Revenues - Third Parties"/>
    <m/>
    <s v="Insulated shipper - Credo S22 - 12L (Leasing)"/>
    <n v="2026"/>
    <n v="6"/>
    <s v="USD"/>
    <n v="355.16"/>
    <n v="1"/>
    <n v="355.16"/>
    <s v="BSArgentina"/>
    <n v="1"/>
    <m/>
  </r>
  <r>
    <x v="2"/>
    <x v="62"/>
    <x v="2"/>
    <s v="Argentina"/>
    <s v="Total Packaging"/>
    <n v="40700"/>
    <s v="Revenues - Third Parties"/>
    <m/>
    <s v="Labeling / Relabeling (per Label)"/>
    <n v="2026"/>
    <n v="6"/>
    <s v="USD"/>
    <n v="151.5"/>
    <n v="1"/>
    <n v="151.5"/>
    <s v="BSArgentina"/>
    <m/>
    <m/>
  </r>
  <r>
    <x v="2"/>
    <x v="62"/>
    <x v="2"/>
    <s v="Argentina"/>
    <s v="Total Packaging"/>
    <n v="40700"/>
    <s v="Revenues - Third Parties"/>
    <m/>
    <s v="Labeling / Relabeling Set Up Fee"/>
    <n v="2026"/>
    <n v="6"/>
    <s v="USD"/>
    <n v="1659.57"/>
    <n v="1"/>
    <n v="1659.57"/>
    <s v="BSArgentina"/>
    <m/>
    <m/>
  </r>
  <r>
    <x v="2"/>
    <x v="62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62"/>
    <x v="2"/>
    <s v="Argentina"/>
    <s v="Total Distribution"/>
    <n v="40700"/>
    <s v="Revenues - Third Parties"/>
    <m/>
    <s v="Pick and Pack (Controlled Ambient)"/>
    <n v="2026"/>
    <n v="6"/>
    <s v="USD"/>
    <n v="251.1"/>
    <n v="1"/>
    <n v="251.1"/>
    <s v="BSArgentina"/>
    <m/>
    <m/>
  </r>
  <r>
    <x v="2"/>
    <x v="62"/>
    <x v="2"/>
    <s v="Argentina"/>
    <s v="Total Distribution"/>
    <n v="40700"/>
    <s v="Revenues - Third Parties"/>
    <m/>
    <s v="Pick and Pack Cancellation Fee (Pre Pick &amp; Pack)"/>
    <n v="2026"/>
    <n v="6"/>
    <s v="USD"/>
    <n v="44.58"/>
    <n v="1"/>
    <n v="44.58"/>
    <s v="BSArgentina"/>
    <m/>
    <m/>
  </r>
  <r>
    <x v="2"/>
    <x v="62"/>
    <x v="2"/>
    <s v="Argentina"/>
    <s v="Total Storage"/>
    <n v="40700"/>
    <s v="Revenues - Third Parties"/>
    <m/>
    <s v="Storage Ambient (per Pallet)"/>
    <n v="2026"/>
    <n v="6"/>
    <s v="USD"/>
    <n v="463.56"/>
    <n v="1"/>
    <n v="463.56"/>
    <s v="BSArgentina"/>
    <m/>
    <m/>
  </r>
  <r>
    <x v="2"/>
    <x v="62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62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62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63"/>
    <x v="2"/>
    <s v="Argentina"/>
    <s v="Total Freight"/>
    <n v="40700"/>
    <s v="Revenues - Third Parties"/>
    <m/>
    <s v="Freight - Returns"/>
    <n v="2026"/>
    <n v="6"/>
    <s v="USD"/>
    <n v="83.39"/>
    <n v="1"/>
    <n v="83.39"/>
    <s v="BSArgentina"/>
    <n v="1"/>
    <m/>
  </r>
  <r>
    <x v="2"/>
    <x v="63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63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64"/>
    <x v="2"/>
    <s v="Argentina"/>
    <s v="Total Freight"/>
    <n v="40700"/>
    <s v="Revenues - Third Parties"/>
    <m/>
    <s v="Freight - Shipments"/>
    <n v="2026"/>
    <n v="6"/>
    <s v="USD"/>
    <n v="946.83"/>
    <n v="1"/>
    <n v="946.83"/>
    <s v="BSArgentina"/>
    <n v="1"/>
    <m/>
  </r>
  <r>
    <x v="2"/>
    <x v="64"/>
    <x v="2"/>
    <s v="Argentina"/>
    <s v="Total Return Drug"/>
    <n v="40700"/>
    <s v="Revenues - Third Parties"/>
    <m/>
    <s v="Reconciliation of Returns (per Hour)"/>
    <n v="2026"/>
    <n v="6"/>
    <s v="USD"/>
    <n v="108.16"/>
    <n v="1"/>
    <n v="108.16"/>
    <s v="BSArgentina"/>
    <m/>
    <m/>
  </r>
  <r>
    <x v="2"/>
    <x v="64"/>
    <x v="2"/>
    <s v="Argentina"/>
    <s v="Total Return Drug"/>
    <n v="40700"/>
    <s v="Revenues - Third Parties"/>
    <m/>
    <s v="Returns Receipt (per Receipt)"/>
    <n v="2026"/>
    <n v="6"/>
    <s v="USD"/>
    <n v="270.39999999999998"/>
    <n v="1"/>
    <n v="270.39999999999998"/>
    <s v="BSArgentina"/>
    <m/>
    <m/>
  </r>
  <r>
    <x v="2"/>
    <x v="64"/>
    <x v="2"/>
    <s v="Argentina"/>
    <s v="Total Storage"/>
    <n v="40700"/>
    <s v="Revenues - Third Parties"/>
    <m/>
    <s v="Storage Ambient (per Pallet)"/>
    <n v="2026"/>
    <n v="6"/>
    <s v="USD"/>
    <n v="579.45000000000005"/>
    <n v="1"/>
    <n v="579.45000000000005"/>
    <s v="BSArgentina"/>
    <m/>
    <m/>
  </r>
  <r>
    <x v="2"/>
    <x v="64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64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64"/>
    <x v="2"/>
    <s v="Argentina"/>
    <s v="Total Storage"/>
    <n v="40700"/>
    <s v="Revenues - Third Parties"/>
    <m/>
    <s v="Storage Refrigerated (per Shelf)"/>
    <n v="2026"/>
    <n v="6"/>
    <s v="USD"/>
    <n v="521.46"/>
    <n v="1"/>
    <n v="521.46"/>
    <s v="BSArgentina"/>
    <m/>
    <m/>
  </r>
  <r>
    <x v="2"/>
    <x v="65"/>
    <x v="2"/>
    <s v="Argentina"/>
    <s v="Total Freight"/>
    <n v="40700"/>
    <s v="Revenues - Third Parties"/>
    <m/>
    <s v="Freight - Returns"/>
    <n v="2026"/>
    <n v="6"/>
    <s v="USD"/>
    <n v="192.66"/>
    <n v="1"/>
    <n v="192.66"/>
    <s v="BSArgentina"/>
    <n v="1"/>
    <m/>
  </r>
  <r>
    <x v="2"/>
    <x v="65"/>
    <x v="2"/>
    <s v="Argentina"/>
    <s v="Total Freight"/>
    <n v="40700"/>
    <s v="Revenues - Third Parties"/>
    <m/>
    <s v="Freight - Shipments"/>
    <n v="2026"/>
    <n v="6"/>
    <s v="USD"/>
    <n v="155.97999999999999"/>
    <n v="1"/>
    <n v="155.97999999999999"/>
    <s v="BSArgentina"/>
    <n v="1"/>
    <m/>
  </r>
  <r>
    <x v="2"/>
    <x v="65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65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65"/>
    <x v="2"/>
    <s v="Argentina"/>
    <s v="Total Storage"/>
    <n v="40700"/>
    <s v="Revenues - Third Parties"/>
    <m/>
    <s v="Storage of Returns (per Pallet)"/>
    <n v="2026"/>
    <n v="6"/>
    <s v="USD"/>
    <n v="669.41"/>
    <n v="1"/>
    <n v="669.41"/>
    <s v="BSArgentina"/>
    <m/>
    <m/>
  </r>
  <r>
    <x v="2"/>
    <x v="66"/>
    <x v="2"/>
    <s v="Argentina"/>
    <s v="Total Storage"/>
    <n v="40700"/>
    <s v="Revenues - Third Parties"/>
    <m/>
    <s v="Storage of Returns (per Pallet)"/>
    <n v="2026"/>
    <n v="6"/>
    <s v="USD"/>
    <n v="573.78"/>
    <n v="1"/>
    <n v="573.78"/>
    <s v="BSArgentina"/>
    <m/>
    <m/>
  </r>
  <r>
    <x v="2"/>
    <x v="67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67"/>
    <x v="2"/>
    <s v="Argentina"/>
    <s v="Total Freight"/>
    <n v="40700"/>
    <s v="Revenues - Third Parties"/>
    <m/>
    <s v="Freight - Shipments"/>
    <n v="2026"/>
    <n v="6"/>
    <s v="USD"/>
    <n v="389.34"/>
    <n v="1"/>
    <n v="389.34"/>
    <s v="BSArgentina"/>
    <n v="1"/>
    <m/>
  </r>
  <r>
    <x v="2"/>
    <x v="67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67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68"/>
    <x v="2"/>
    <s v="Argentina"/>
    <s v="Total Freight"/>
    <n v="40700"/>
    <s v="Revenues - Third Parties"/>
    <m/>
    <s v="Freight - Returns"/>
    <n v="2026"/>
    <n v="6"/>
    <s v="USD"/>
    <n v="83.39"/>
    <n v="1"/>
    <n v="83.39"/>
    <s v="BSArgentina"/>
    <n v="1"/>
    <m/>
  </r>
  <r>
    <x v="2"/>
    <x v="68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68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68"/>
    <x v="2"/>
    <s v="Argentina"/>
    <s v="Total Storage"/>
    <n v="40700"/>
    <s v="Revenues - Third Parties"/>
    <m/>
    <s v="Storage of Returns (per Pallet)"/>
    <n v="2026"/>
    <n v="6"/>
    <s v="USD"/>
    <n v="286.89"/>
    <n v="1"/>
    <n v="286.89"/>
    <s v="BSArgentina"/>
    <m/>
    <m/>
  </r>
  <r>
    <x v="2"/>
    <x v="68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69"/>
    <x v="2"/>
    <s v="Argentina"/>
    <s v="Total Storage"/>
    <n v="40700"/>
    <s v="Revenues - Third Parties"/>
    <m/>
    <s v="Storage Ambient (per Shelf)"/>
    <n v="2026"/>
    <n v="6"/>
    <s v="USD"/>
    <n v="202.82"/>
    <n v="1"/>
    <n v="202.82"/>
    <s v="BSArgentina"/>
    <m/>
    <m/>
  </r>
  <r>
    <x v="2"/>
    <x v="69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70"/>
    <x v="2"/>
    <s v="Argentina"/>
    <s v="Total Freight"/>
    <n v="40700"/>
    <s v="Revenues - Third Parties"/>
    <m/>
    <s v="Freight - Returns"/>
    <n v="2026"/>
    <n v="6"/>
    <s v="USD"/>
    <n v="276.05"/>
    <n v="1"/>
    <n v="276.05"/>
    <s v="BSArgentina"/>
    <n v="1"/>
    <m/>
  </r>
  <r>
    <x v="2"/>
    <x v="70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70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7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70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71"/>
    <x v="2"/>
    <s v="Argentina"/>
    <s v="Total Freight"/>
    <n v="40700"/>
    <s v="Revenues - Third Parties"/>
    <m/>
    <s v="Freight - Shipments"/>
    <n v="2026"/>
    <n v="6"/>
    <s v="USD"/>
    <n v="269.89"/>
    <n v="1"/>
    <n v="269.89"/>
    <s v="BSArgentina"/>
    <n v="1"/>
    <m/>
  </r>
  <r>
    <x v="2"/>
    <x v="71"/>
    <x v="2"/>
    <s v="Argentina"/>
    <s v="Total Distribution"/>
    <n v="40700"/>
    <s v="Revenues - Third Parties"/>
    <m/>
    <s v="Insulated shipper - Credo S22 - 12L (Leasing)"/>
    <n v="2026"/>
    <n v="6"/>
    <s v="USD"/>
    <n v="177.58"/>
    <n v="1"/>
    <n v="177.58"/>
    <s v="BSArgentina"/>
    <n v="1"/>
    <m/>
  </r>
  <r>
    <x v="2"/>
    <x v="71"/>
    <x v="2"/>
    <s v="Argentina"/>
    <s v="Total Distribution"/>
    <n v="40700"/>
    <s v="Revenues - Third Parties"/>
    <m/>
    <s v="Insulated shipper - Credo S4 - 12L (Leasing)"/>
    <n v="2026"/>
    <n v="6"/>
    <s v="USD"/>
    <n v="510.72"/>
    <n v="1"/>
    <n v="510.72"/>
    <s v="BSArgentina"/>
    <n v="1"/>
    <m/>
  </r>
  <r>
    <x v="2"/>
    <x v="71"/>
    <x v="2"/>
    <s v="Argentina"/>
    <s v="Total Packaging"/>
    <n v="40700"/>
    <s v="Revenues - Third Parties"/>
    <m/>
    <s v="Labeling / Relabeling (per Label)"/>
    <n v="2026"/>
    <n v="6"/>
    <s v="USD"/>
    <n v="252.5"/>
    <n v="1"/>
    <n v="252.5"/>
    <s v="BSArgentina"/>
    <m/>
    <m/>
  </r>
  <r>
    <x v="2"/>
    <x v="71"/>
    <x v="2"/>
    <s v="Argentina"/>
    <s v="Total Packaging"/>
    <n v="40700"/>
    <s v="Revenues - Third Parties"/>
    <m/>
    <s v="Labeling / Relabeling Set Up Fee"/>
    <n v="2026"/>
    <n v="6"/>
    <s v="USD"/>
    <n v="3319.14"/>
    <n v="1"/>
    <n v="3319.14"/>
    <s v="BSArgentina"/>
    <m/>
    <m/>
  </r>
  <r>
    <x v="2"/>
    <x v="71"/>
    <x v="2"/>
    <s v="Argentina"/>
    <s v="Total Distribution"/>
    <n v="40700"/>
    <s v="Revenues - Third Parties"/>
    <m/>
    <s v="Pick and Pack (Controlled Ambient)"/>
    <n v="2026"/>
    <n v="6"/>
    <s v="USD"/>
    <n v="251.1"/>
    <n v="1"/>
    <n v="251.1"/>
    <s v="BSArgentina"/>
    <m/>
    <m/>
  </r>
  <r>
    <x v="2"/>
    <x v="71"/>
    <x v="2"/>
    <s v="Argentina"/>
    <s v="Total Distribution"/>
    <n v="40700"/>
    <s v="Revenues - Third Parties"/>
    <m/>
    <s v="Pick and Pack (Refrigerated)"/>
    <n v="2026"/>
    <n v="6"/>
    <s v="USD"/>
    <n v="301.3"/>
    <n v="1"/>
    <n v="301.3"/>
    <s v="BSArgentina"/>
    <m/>
    <m/>
  </r>
  <r>
    <x v="2"/>
    <x v="71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71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71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71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72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72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72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73"/>
    <x v="2"/>
    <s v="Argentina"/>
    <s v="Total Freight"/>
    <n v="40700"/>
    <s v="Revenues - Third Parties"/>
    <m/>
    <s v="Freight - Returns"/>
    <n v="2026"/>
    <n v="6"/>
    <s v="USD"/>
    <n v="192.66"/>
    <n v="1"/>
    <n v="192.66"/>
    <s v="BSArgentina"/>
    <n v="1"/>
    <m/>
  </r>
  <r>
    <x v="2"/>
    <x v="73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73"/>
    <x v="2"/>
    <s v="Argentina"/>
    <s v="Total Storage"/>
    <n v="40700"/>
    <s v="Revenues - Third Parties"/>
    <m/>
    <s v="Storage of Returns (per Pallet)"/>
    <n v="2026"/>
    <n v="6"/>
    <s v="USD"/>
    <n v="478.15"/>
    <n v="1"/>
    <n v="478.15"/>
    <s v="BSArgentina"/>
    <m/>
    <m/>
  </r>
  <r>
    <x v="2"/>
    <x v="74"/>
    <x v="2"/>
    <s v="Argentina"/>
    <s v="Total Return Drug"/>
    <n v="40700"/>
    <s v="Revenues - Third Parties"/>
    <m/>
    <s v="Reconciliation of Returns (per Hour)"/>
    <n v="2026"/>
    <n v="6"/>
    <s v="USD"/>
    <n v="378.56"/>
    <n v="1"/>
    <n v="378.56"/>
    <s v="BSArgentina"/>
    <m/>
    <m/>
  </r>
  <r>
    <x v="2"/>
    <x v="74"/>
    <x v="2"/>
    <s v="Argentina"/>
    <s v="Total Return Drug"/>
    <n v="40700"/>
    <s v="Revenues - Third Parties"/>
    <m/>
    <s v="Returns Receipt (per Receipt)"/>
    <n v="2026"/>
    <n v="6"/>
    <s v="USD"/>
    <n v="1081.5999999999999"/>
    <n v="1"/>
    <n v="1081.5999999999999"/>
    <s v="BSArgentina"/>
    <m/>
    <m/>
  </r>
  <r>
    <x v="2"/>
    <x v="74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74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74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75"/>
    <x v="2"/>
    <s v="Argentina"/>
    <s v="Total Freight"/>
    <n v="40700"/>
    <s v="Revenues - Third Parties"/>
    <m/>
    <s v="Freight - Returns"/>
    <n v="2026"/>
    <n v="6"/>
    <s v="USD"/>
    <n v="276.05"/>
    <n v="1"/>
    <n v="276.05"/>
    <s v="BSArgentina"/>
    <n v="1"/>
    <m/>
  </r>
  <r>
    <x v="2"/>
    <x v="75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75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75"/>
    <x v="2"/>
    <s v="Argentina"/>
    <s v="Total Storage"/>
    <n v="40700"/>
    <s v="Revenues - Third Parties"/>
    <m/>
    <s v="Storage Ambient (per Pallet)"/>
    <n v="2026"/>
    <n v="6"/>
    <s v="USD"/>
    <n v="347.67"/>
    <n v="1"/>
    <n v="347.67"/>
    <s v="BSArgentina"/>
    <m/>
    <m/>
  </r>
  <r>
    <x v="2"/>
    <x v="75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75"/>
    <x v="2"/>
    <s v="Argentina"/>
    <s v="Total Storage"/>
    <n v="40700"/>
    <s v="Revenues - Third Parties"/>
    <m/>
    <s v="Storage of Returns (per Pallet)"/>
    <n v="2026"/>
    <n v="6"/>
    <s v="USD"/>
    <n v="382.52"/>
    <n v="1"/>
    <n v="382.52"/>
    <s v="BSArgentina"/>
    <m/>
    <m/>
  </r>
  <r>
    <x v="2"/>
    <x v="76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76"/>
    <x v="2"/>
    <s v="Argentina"/>
    <s v="Total Freight"/>
    <n v="40700"/>
    <s v="Revenues - Third Parties"/>
    <m/>
    <s v="Freight - Shipments"/>
    <n v="2026"/>
    <n v="6"/>
    <s v="USD"/>
    <n v="192.66"/>
    <n v="1"/>
    <n v="192.66"/>
    <s v="BSArgentina"/>
    <n v="1"/>
    <m/>
  </r>
  <r>
    <x v="2"/>
    <x v="76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76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76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76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76"/>
    <x v="2"/>
    <s v="Argentina"/>
    <s v="Total Storage"/>
    <n v="40700"/>
    <s v="Revenues - Third Parties"/>
    <m/>
    <s v="Storage of Returns (per Pallet)"/>
    <n v="2026"/>
    <n v="6"/>
    <s v="USD"/>
    <n v="286.89"/>
    <n v="1"/>
    <n v="286.89"/>
    <s v="BSArgentina"/>
    <m/>
    <m/>
  </r>
  <r>
    <x v="2"/>
    <x v="77"/>
    <x v="2"/>
    <s v="Argentina"/>
    <s v="Total Freight"/>
    <n v="40700"/>
    <s v="Revenues - Third Parties"/>
    <m/>
    <s v="Freight - Shipments"/>
    <n v="2026"/>
    <n v="6"/>
    <s v="USD"/>
    <n v="738.6"/>
    <n v="1"/>
    <n v="738.6"/>
    <s v="BSArgentina"/>
    <n v="1"/>
    <m/>
  </r>
  <r>
    <x v="2"/>
    <x v="77"/>
    <x v="2"/>
    <s v="Argentina"/>
    <s v="Total Storage"/>
    <n v="40700"/>
    <s v="Revenues - Third Parties"/>
    <m/>
    <s v="Non-Drug Storage Ambient (per Pallet)"/>
    <n v="2026"/>
    <n v="6"/>
    <s v="USD"/>
    <n v="191.26"/>
    <n v="1"/>
    <n v="191.26"/>
    <s v="BSArgentina"/>
    <m/>
    <m/>
  </r>
  <r>
    <x v="2"/>
    <x v="77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77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77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77"/>
    <x v="2"/>
    <s v="Argentina"/>
    <s v="Total Storage"/>
    <n v="40700"/>
    <s v="Revenues - Third Parties"/>
    <m/>
    <s v="Storage Refrigerated (per Shelf)"/>
    <n v="2026"/>
    <n v="6"/>
    <s v="USD"/>
    <n v="695.28"/>
    <n v="1"/>
    <n v="695.28"/>
    <s v="BSArgentina"/>
    <m/>
    <m/>
  </r>
  <r>
    <x v="2"/>
    <x v="78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79"/>
    <x v="2"/>
    <s v="Argentina"/>
    <s v="Total Freight"/>
    <n v="40700"/>
    <s v="Revenues - Third Parties"/>
    <m/>
    <s v="Freight - Returns"/>
    <n v="2026"/>
    <n v="6"/>
    <s v="USD"/>
    <n v="83.39"/>
    <n v="1"/>
    <n v="83.39"/>
    <s v="BSArgentina"/>
    <n v="1"/>
    <m/>
  </r>
  <r>
    <x v="2"/>
    <x v="79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79"/>
    <x v="2"/>
    <s v="Argentina"/>
    <s v="Total Storage"/>
    <n v="40700"/>
    <s v="Revenues - Third Parties"/>
    <m/>
    <s v="Storage Ambient (per Pallet)"/>
    <n v="2026"/>
    <n v="6"/>
    <s v="USD"/>
    <n v="286.89"/>
    <n v="1"/>
    <n v="286.89"/>
    <s v="BSArgentina"/>
    <m/>
    <m/>
  </r>
  <r>
    <x v="2"/>
    <x v="79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79"/>
    <x v="2"/>
    <s v="Argentina"/>
    <s v="Total Storage"/>
    <n v="40700"/>
    <s v="Revenues - Third Parties"/>
    <m/>
    <s v="Storage of Returns (per Pallet)"/>
    <n v="2026"/>
    <n v="6"/>
    <s v="USD"/>
    <n v="573.78"/>
    <n v="1"/>
    <n v="573.78"/>
    <s v="BSArgentina"/>
    <m/>
    <m/>
  </r>
  <r>
    <x v="2"/>
    <x v="79"/>
    <x v="2"/>
    <s v="Argentina"/>
    <s v="Total Storage"/>
    <n v="40700"/>
    <s v="Revenues - Third Parties"/>
    <m/>
    <s v="Storage Refrigerated (per Shelf)"/>
    <n v="2026"/>
    <n v="6"/>
    <s v="USD"/>
    <n v="347.64"/>
    <n v="1"/>
    <n v="347.64"/>
    <s v="BSArgentina"/>
    <m/>
    <m/>
  </r>
  <r>
    <x v="2"/>
    <x v="80"/>
    <x v="2"/>
    <s v="Argentina"/>
    <s v="Total Freight"/>
    <n v="40700"/>
    <s v="Revenues - Third Parties"/>
    <m/>
    <s v="Freight - Shipments"/>
    <n v="2026"/>
    <n v="6"/>
    <s v="USD"/>
    <n v="338.47"/>
    <n v="1"/>
    <n v="338.47"/>
    <s v="BSArgentina"/>
    <n v="1"/>
    <m/>
  </r>
  <r>
    <x v="2"/>
    <x v="80"/>
    <x v="2"/>
    <s v="Argentina"/>
    <s v="Total Distribution"/>
    <n v="40700"/>
    <s v="Revenues - Third Parties"/>
    <m/>
    <s v="Insulated shipper - Medium (Leasing)"/>
    <n v="2026"/>
    <n v="6"/>
    <s v="USD"/>
    <n v="177.58"/>
    <n v="1"/>
    <n v="177.58"/>
    <s v="BSArgentina"/>
    <n v="1"/>
    <m/>
  </r>
  <r>
    <x v="2"/>
    <x v="80"/>
    <x v="2"/>
    <s v="Argentina"/>
    <s v="Total Packaging"/>
    <n v="40700"/>
    <s v="Revenues - Third Parties"/>
    <m/>
    <s v="Labeling / Relabeling (per Label)"/>
    <n v="2026"/>
    <n v="6"/>
    <s v="USD"/>
    <n v="191.9"/>
    <n v="1"/>
    <n v="191.9"/>
    <s v="BSArgentina"/>
    <m/>
    <m/>
  </r>
  <r>
    <x v="2"/>
    <x v="80"/>
    <x v="2"/>
    <s v="Argentina"/>
    <s v="Total Packaging"/>
    <n v="40700"/>
    <s v="Revenues - Third Parties"/>
    <m/>
    <s v="Labeling / Relabeling Set Up Fee"/>
    <n v="2026"/>
    <n v="6"/>
    <s v="USD"/>
    <n v="1659.57"/>
    <n v="1"/>
    <n v="1659.57"/>
    <s v="BSArgentina"/>
    <m/>
    <m/>
  </r>
  <r>
    <x v="2"/>
    <x v="80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80"/>
    <x v="2"/>
    <s v="Argentina"/>
    <s v="Total Distribution"/>
    <n v="40700"/>
    <s v="Revenues - Third Parties"/>
    <m/>
    <s v="Pick and Pack (Controlled Ambient)"/>
    <n v="2026"/>
    <n v="6"/>
    <s v="USD"/>
    <n v="125.55"/>
    <n v="1"/>
    <n v="125.55"/>
    <s v="BSArgentina"/>
    <m/>
    <m/>
  </r>
  <r>
    <x v="2"/>
    <x v="80"/>
    <x v="2"/>
    <s v="Argentina"/>
    <s v="Total Return Drug"/>
    <n v="40700"/>
    <s v="Revenues - Third Parties"/>
    <m/>
    <s v="Reconciliation of Returns (per Hour)"/>
    <n v="2026"/>
    <n v="6"/>
    <s v="USD"/>
    <n v="54.08"/>
    <n v="1"/>
    <n v="54.08"/>
    <s v="BSArgentina"/>
    <m/>
    <m/>
  </r>
  <r>
    <x v="2"/>
    <x v="80"/>
    <x v="2"/>
    <s v="Argentina"/>
    <s v="Total Return Drug"/>
    <n v="40700"/>
    <s v="Revenues - Third Parties"/>
    <m/>
    <s v="Returns Receipt (per Receipt)"/>
    <n v="2026"/>
    <n v="6"/>
    <s v="USD"/>
    <n v="135.19999999999999"/>
    <n v="1"/>
    <n v="135.19999999999999"/>
    <s v="BSArgentina"/>
    <m/>
    <m/>
  </r>
  <r>
    <x v="2"/>
    <x v="80"/>
    <x v="2"/>
    <s v="Argentina"/>
    <s v="Total Storage"/>
    <n v="40700"/>
    <s v="Revenues - Third Parties"/>
    <m/>
    <s v="Storage Ambient (per Pallet)"/>
    <n v="2026"/>
    <n v="6"/>
    <s v="USD"/>
    <n v="286.89"/>
    <n v="1"/>
    <n v="286.89"/>
    <s v="BSArgentina"/>
    <m/>
    <m/>
  </r>
  <r>
    <x v="2"/>
    <x v="80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80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81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81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82"/>
    <x v="2"/>
    <s v="Argentina"/>
    <s v="Total Storage"/>
    <n v="40700"/>
    <s v="Revenues - Third Parties"/>
    <m/>
    <s v="Storage Ambient (per Pallet)"/>
    <n v="2026"/>
    <n v="6"/>
    <s v="USD"/>
    <n v="95.63"/>
    <n v="1"/>
    <n v="95.63"/>
    <s v="BSArgentina"/>
    <m/>
    <m/>
  </r>
  <r>
    <x v="2"/>
    <x v="83"/>
    <x v="2"/>
    <s v="Argentina"/>
    <s v="Total Freight"/>
    <n v="40700"/>
    <s v="Revenues - Third Parties"/>
    <m/>
    <s v="Freight - Shipments"/>
    <n v="2026"/>
    <n v="6"/>
    <s v="USD"/>
    <n v="1328"/>
    <n v="1"/>
    <n v="1328"/>
    <s v="BSArgentina"/>
    <n v="1"/>
    <m/>
  </r>
  <r>
    <x v="2"/>
    <x v="83"/>
    <x v="2"/>
    <s v="Argentina"/>
    <s v="Total Storage"/>
    <n v="40700"/>
    <s v="Revenues - Third Parties"/>
    <m/>
    <s v="Storage Ambient (per Pallet)"/>
    <n v="2026"/>
    <n v="6"/>
    <s v="USD"/>
    <n v="191.26"/>
    <n v="1"/>
    <n v="191.26"/>
    <s v="BSArgentina"/>
    <m/>
    <m/>
  </r>
  <r>
    <x v="2"/>
    <x v="84"/>
    <x v="2"/>
    <s v="Argentina"/>
    <s v="Total Freight"/>
    <n v="40700"/>
    <s v="Revenues - Third Parties"/>
    <m/>
    <s v="Freight - Shipments"/>
    <n v="2026"/>
    <n v="6"/>
    <s v="USD"/>
    <n v="223.87"/>
    <n v="1"/>
    <n v="223.87"/>
    <s v="BSArgentina"/>
    <n v="1"/>
    <m/>
  </r>
  <r>
    <x v="2"/>
    <x v="84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85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86"/>
    <x v="2"/>
    <s v="Argentina"/>
    <s v="Total Freight"/>
    <n v="40700"/>
    <s v="Revenues - Third Parties"/>
    <m/>
    <s v="Freight - Shipments"/>
    <n v="2026"/>
    <n v="6"/>
    <s v="USD"/>
    <n v="276.05"/>
    <n v="1"/>
    <n v="276.05"/>
    <s v="BSArgentina"/>
    <n v="1"/>
    <m/>
  </r>
  <r>
    <x v="2"/>
    <x v="86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86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86"/>
    <x v="2"/>
    <s v="Argentina"/>
    <s v="Total Storage"/>
    <n v="40700"/>
    <s v="Revenues - Third Parties"/>
    <m/>
    <s v="Storage Ambient (per Pallet)"/>
    <n v="2026"/>
    <n v="6"/>
    <s v="USD"/>
    <n v="95.63"/>
    <n v="1"/>
    <n v="95.63"/>
    <s v="BSArgentina"/>
    <m/>
    <m/>
  </r>
  <r>
    <x v="2"/>
    <x v="87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87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88"/>
    <x v="2"/>
    <s v="Argentina"/>
    <s v="Total Freight"/>
    <n v="40700"/>
    <s v="Revenues - Third Parties"/>
    <m/>
    <s v="Freight - Returns"/>
    <n v="2026"/>
    <n v="6"/>
    <s v="USD"/>
    <n v="109.27"/>
    <n v="1"/>
    <n v="109.27"/>
    <s v="BSArgentina"/>
    <n v="1"/>
    <m/>
  </r>
  <r>
    <x v="2"/>
    <x v="88"/>
    <x v="2"/>
    <s v="Argentina"/>
    <s v="Total Storage"/>
    <n v="40700"/>
    <s v="Revenues - Third Parties"/>
    <m/>
    <s v="Non-Drug Storage Ambient (per Pallet)"/>
    <n v="2026"/>
    <n v="6"/>
    <s v="USD"/>
    <n v="95.63"/>
    <n v="1"/>
    <n v="95.63"/>
    <s v="BSArgentina"/>
    <m/>
    <m/>
  </r>
  <r>
    <x v="2"/>
    <x v="88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88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88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89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89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90"/>
    <x v="2"/>
    <s v="Argentina"/>
    <s v="Total Freight"/>
    <n v="40700"/>
    <s v="Revenues - Third Parties"/>
    <m/>
    <s v="Freight - Shipments"/>
    <n v="2026"/>
    <n v="6"/>
    <s v="USD"/>
    <n v="155.11000000000001"/>
    <n v="1"/>
    <n v="155.11000000000001"/>
    <s v="BSArgentina"/>
    <n v="1"/>
    <m/>
  </r>
  <r>
    <x v="2"/>
    <x v="90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9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91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92"/>
    <x v="2"/>
    <s v="Argentina"/>
    <s v="Total Storage"/>
    <n v="40700"/>
    <s v="Revenues - Third Parties"/>
    <m/>
    <s v="Storage Ambient (per Shelf)"/>
    <n v="2026"/>
    <n v="6"/>
    <s v="USD"/>
    <n v="202.82"/>
    <n v="1"/>
    <n v="202.82"/>
    <s v="BSArgentina"/>
    <m/>
    <m/>
  </r>
  <r>
    <x v="2"/>
    <x v="93"/>
    <x v="2"/>
    <s v="Argentina"/>
    <s v="Total Freight"/>
    <n v="40700"/>
    <s v="Revenues - Third Parties"/>
    <m/>
    <s v="Freight - Returns"/>
    <n v="2026"/>
    <n v="6"/>
    <s v="USD"/>
    <n v="139.34"/>
    <n v="1"/>
    <n v="139.34"/>
    <s v="BSArgentina"/>
    <n v="1"/>
    <m/>
  </r>
  <r>
    <x v="2"/>
    <x v="93"/>
    <x v="2"/>
    <s v="Argentina"/>
    <s v="Total Storage"/>
    <n v="40700"/>
    <s v="Revenues - Third Parties"/>
    <m/>
    <s v="Storage of Returns (per Pallet)"/>
    <n v="2026"/>
    <n v="6"/>
    <s v="USD"/>
    <n v="95.63"/>
    <n v="1"/>
    <n v="95.63"/>
    <s v="BSArgentina"/>
    <m/>
    <m/>
  </r>
  <r>
    <x v="2"/>
    <x v="94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95"/>
    <x v="2"/>
    <s v="Argentina"/>
    <s v="Total Storage"/>
    <n v="40700"/>
    <s v="Revenues - Third Parties"/>
    <m/>
    <s v="Storage of Returns (per Pallet)"/>
    <n v="2026"/>
    <n v="6"/>
    <s v="USD"/>
    <n v="191.26"/>
    <n v="1"/>
    <n v="191.26"/>
    <s v="BSArgentina"/>
    <m/>
    <m/>
  </r>
  <r>
    <x v="2"/>
    <x v="96"/>
    <x v="2"/>
    <s v="Argentina"/>
    <s v="Total Storage"/>
    <n v="40700"/>
    <s v="Revenues - Third Parties"/>
    <m/>
    <s v="Storage Ambient (per Shelf)"/>
    <n v="2026"/>
    <n v="6"/>
    <s v="USD"/>
    <n v="202.82"/>
    <n v="1"/>
    <n v="202.82"/>
    <s v="BSArgentina"/>
    <m/>
    <m/>
  </r>
  <r>
    <x v="2"/>
    <x v="97"/>
    <x v="2"/>
    <s v="Argentina"/>
    <s v="Total Freight"/>
    <n v="40700"/>
    <s v="Revenues - Third Parties"/>
    <m/>
    <s v="Freight - Returns"/>
    <n v="2026"/>
    <n v="6"/>
    <s v="USD"/>
    <n v="139.34"/>
    <n v="1"/>
    <n v="139.34"/>
    <s v="BSArgentina"/>
    <n v="1"/>
    <m/>
  </r>
  <r>
    <x v="2"/>
    <x v="97"/>
    <x v="2"/>
    <s v="Argentina"/>
    <s v="Total Freight"/>
    <n v="40700"/>
    <s v="Revenues - Third Parties"/>
    <m/>
    <s v="Freight - Shipments"/>
    <n v="2026"/>
    <n v="6"/>
    <s v="USD"/>
    <n v="195.29"/>
    <n v="1"/>
    <n v="195.29"/>
    <s v="BSArgentina"/>
    <n v="1"/>
    <m/>
  </r>
  <r>
    <x v="2"/>
    <x v="97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98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98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98"/>
    <x v="2"/>
    <s v="Argentina"/>
    <s v="Total Storage"/>
    <n v="40700"/>
    <s v="Revenues - Third Parties"/>
    <m/>
    <s v="Storage Ambient (per Shelf)"/>
    <n v="2026"/>
    <n v="6"/>
    <s v="USD"/>
    <n v="382.52"/>
    <n v="1"/>
    <n v="382.52"/>
    <s v="BSArgentina"/>
    <m/>
    <m/>
  </r>
  <r>
    <x v="2"/>
    <x v="99"/>
    <x v="2"/>
    <s v="Argentina"/>
    <s v="Total Storage"/>
    <n v="40700"/>
    <s v="Revenues - Third Parties"/>
    <m/>
    <s v="Non-Drug Storage Ambient (per Pallet)"/>
    <n v="2026"/>
    <n v="6"/>
    <s v="USD"/>
    <n v="191.26"/>
    <n v="1"/>
    <n v="191.26"/>
    <s v="BSArgentina"/>
    <m/>
    <m/>
  </r>
  <r>
    <x v="2"/>
    <x v="100"/>
    <x v="2"/>
    <s v="Argentina"/>
    <s v="Total Freight"/>
    <n v="40700"/>
    <s v="Revenues - Third Parties"/>
    <m/>
    <s v="Freight - Shipments"/>
    <n v="2026"/>
    <n v="6"/>
    <s v="USD"/>
    <n v="2846.05"/>
    <n v="1"/>
    <n v="2846.05"/>
    <s v="BSArgentina"/>
    <n v="1"/>
    <m/>
  </r>
  <r>
    <x v="2"/>
    <x v="100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101"/>
    <x v="2"/>
    <s v="Argentina"/>
    <s v="Total Freight"/>
    <n v="40700"/>
    <s v="Revenues - Third Parties"/>
    <m/>
    <s v="Freight - Shipments"/>
    <n v="2026"/>
    <n v="6"/>
    <s v="USD"/>
    <n v="880.72"/>
    <n v="1"/>
    <n v="880.72"/>
    <s v="BSArgentina"/>
    <n v="1"/>
    <m/>
  </r>
  <r>
    <x v="2"/>
    <x v="101"/>
    <x v="2"/>
    <s v="Argentina"/>
    <s v="Total Distribution"/>
    <n v="40700"/>
    <s v="Revenues - Third Parties"/>
    <m/>
    <s v="Pick and Pack (Ambient)"/>
    <n v="2026"/>
    <n v="6"/>
    <s v="USD"/>
    <n v="125.55"/>
    <n v="1"/>
    <n v="125.55"/>
    <s v="BSArgentina"/>
    <m/>
    <m/>
  </r>
  <r>
    <x v="2"/>
    <x v="101"/>
    <x v="2"/>
    <s v="Argentina"/>
    <s v="Total Distribution"/>
    <n v="40700"/>
    <s v="Revenues - Third Parties"/>
    <m/>
    <s v="Pick and Pack Materials"/>
    <n v="2026"/>
    <n v="6"/>
    <s v="USD"/>
    <n v="125.55"/>
    <n v="1"/>
    <n v="125.55"/>
    <s v="BSArgentina"/>
    <m/>
    <m/>
  </r>
  <r>
    <x v="2"/>
    <x v="101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102"/>
    <x v="2"/>
    <s v="Argentina"/>
    <s v="Total Storage"/>
    <n v="40700"/>
    <s v="Revenues - Third Parties"/>
    <m/>
    <s v="Storage Ambient (per Pallet)"/>
    <n v="2026"/>
    <n v="6"/>
    <s v="USD"/>
    <n v="95.63"/>
    <n v="1"/>
    <n v="95.63"/>
    <s v="BSArgentina"/>
    <m/>
    <m/>
  </r>
  <r>
    <x v="2"/>
    <x v="103"/>
    <x v="2"/>
    <s v="Argentina"/>
    <s v="Total Freight"/>
    <n v="40700"/>
    <s v="Revenues - Third Parties"/>
    <m/>
    <s v="Freight - Shipments"/>
    <n v="2026"/>
    <n v="6"/>
    <s v="USD"/>
    <n v="691.12"/>
    <n v="1"/>
    <n v="691.12"/>
    <s v="BSArgentina"/>
    <n v="1"/>
    <m/>
  </r>
  <r>
    <x v="2"/>
    <x v="103"/>
    <x v="2"/>
    <s v="Argentina"/>
    <s v="Total Storage"/>
    <n v="40700"/>
    <s v="Revenues - Third Parties"/>
    <m/>
    <s v="Storage Ambient (per Pallet)"/>
    <n v="2026"/>
    <n v="6"/>
    <s v="USD"/>
    <n v="231.78"/>
    <n v="1"/>
    <n v="231.78"/>
    <s v="BSArgentina"/>
    <m/>
    <m/>
  </r>
  <r>
    <x v="2"/>
    <x v="103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104"/>
    <x v="2"/>
    <s v="Argentina"/>
    <s v="Total Storage"/>
    <n v="40700"/>
    <s v="Revenues - Third Parties"/>
    <m/>
    <s v="Storage Ambient (per Pallet)"/>
    <n v="2026"/>
    <n v="6"/>
    <s v="USD"/>
    <n v="95.63"/>
    <n v="1"/>
    <n v="95.63"/>
    <s v="BSArgentina"/>
    <m/>
    <m/>
  </r>
  <r>
    <x v="2"/>
    <x v="105"/>
    <x v="2"/>
    <s v="Argentina"/>
    <s v="Total Freight"/>
    <n v="40700"/>
    <s v="Revenues - Third Parties"/>
    <m/>
    <s v="Freight - Shipments"/>
    <n v="2026"/>
    <n v="6"/>
    <s v="USD"/>
    <n v="822.4"/>
    <n v="1"/>
    <n v="822.4"/>
    <s v="BSArgentina"/>
    <n v="1"/>
    <m/>
  </r>
  <r>
    <x v="2"/>
    <x v="105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106"/>
    <x v="2"/>
    <s v="Argentina"/>
    <s v="Total Freight"/>
    <n v="40700"/>
    <s v="Revenues - Third Parties"/>
    <m/>
    <s v="Freight - Shipments"/>
    <n v="2026"/>
    <n v="6"/>
    <s v="USD"/>
    <n v="1600.89"/>
    <n v="1"/>
    <n v="1600.89"/>
    <s v="BSArgentina"/>
    <n v="1"/>
    <m/>
  </r>
  <r>
    <x v="2"/>
    <x v="106"/>
    <x v="2"/>
    <s v="Argentina"/>
    <s v="Total Distribution"/>
    <n v="40700"/>
    <s v="Revenues - Third Parties"/>
    <m/>
    <s v="Receipt fee Ambient (per Receipt_ID)"/>
    <n v="2026"/>
    <n v="6"/>
    <s v="USD"/>
    <n v="251.1"/>
    <n v="1"/>
    <n v="251.1"/>
    <s v="BSArgentina"/>
    <m/>
    <m/>
  </r>
  <r>
    <x v="2"/>
    <x v="106"/>
    <x v="2"/>
    <s v="Argentina"/>
    <s v="Total Distribution"/>
    <n v="40700"/>
    <s v="Revenues - Third Parties"/>
    <m/>
    <s v="Receipt fee Refrigerated (per Receipt_ID)"/>
    <n v="2026"/>
    <n v="6"/>
    <s v="USD"/>
    <n v="125.55"/>
    <n v="1"/>
    <n v="125.55"/>
    <s v="BSArgentina"/>
    <m/>
    <m/>
  </r>
  <r>
    <x v="2"/>
    <x v="106"/>
    <x v="2"/>
    <s v="Argentina"/>
    <s v="Total Distribution"/>
    <n v="40700"/>
    <s v="Revenues - Third Parties"/>
    <m/>
    <s v="Receipt of Labels (per Receipt_ID)"/>
    <n v="2026"/>
    <n v="6"/>
    <s v="USD"/>
    <n v="101.41"/>
    <n v="1"/>
    <n v="101.41"/>
    <s v="BSArgentina"/>
    <m/>
    <m/>
  </r>
  <r>
    <x v="2"/>
    <x v="106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106"/>
    <x v="2"/>
    <s v="Argentina"/>
    <s v="Total Storage"/>
    <n v="40700"/>
    <s v="Revenues - Third Parties"/>
    <m/>
    <s v="Storage of Labels Ambient (per Pallet)"/>
    <n v="2026"/>
    <n v="6"/>
    <s v="USD"/>
    <n v="95.63"/>
    <n v="1"/>
    <n v="95.63"/>
    <s v="BSArgentina"/>
    <m/>
    <m/>
  </r>
  <r>
    <x v="2"/>
    <x v="106"/>
    <x v="2"/>
    <s v="Argentina"/>
    <s v="Total Storage"/>
    <n v="40700"/>
    <s v="Revenues - Third Parties"/>
    <m/>
    <s v="Storage Refrigerated (per Shelf)"/>
    <n v="2026"/>
    <n v="6"/>
    <s v="USD"/>
    <n v="173.82"/>
    <n v="1"/>
    <n v="173.82"/>
    <s v="BSArgentina"/>
    <m/>
    <m/>
  </r>
  <r>
    <x v="2"/>
    <x v="107"/>
    <x v="2"/>
    <s v="Argentina"/>
    <s v="Total Distribution"/>
    <n v="40700"/>
    <s v="Revenues - Third Parties"/>
    <m/>
    <s v="Pick and Pack (Ambient)"/>
    <n v="2026"/>
    <n v="6"/>
    <s v="USD"/>
    <n v="376.65"/>
    <n v="1"/>
    <n v="376.65"/>
    <s v="BSArgentina"/>
    <m/>
    <m/>
  </r>
  <r>
    <x v="2"/>
    <x v="107"/>
    <x v="2"/>
    <s v="Argentina"/>
    <s v="Total Distribution"/>
    <n v="40700"/>
    <s v="Revenues - Third Parties"/>
    <m/>
    <s v="Pick and Pack Materials"/>
    <n v="2026"/>
    <n v="6"/>
    <s v="USD"/>
    <n v="376.65"/>
    <n v="1"/>
    <n v="376.65"/>
    <s v="BSArgentina"/>
    <m/>
    <m/>
  </r>
  <r>
    <x v="2"/>
    <x v="107"/>
    <x v="2"/>
    <s v="Argentina"/>
    <s v="Total Distribution"/>
    <n v="40700"/>
    <s v="Revenues - Third Parties"/>
    <m/>
    <s v="Receipt fee Ambient (per Receipt_ID)"/>
    <n v="2026"/>
    <n v="6"/>
    <s v="USD"/>
    <n v="125.55"/>
    <n v="1"/>
    <n v="125.55"/>
    <s v="BSArgentina"/>
    <m/>
    <m/>
  </r>
  <r>
    <x v="2"/>
    <x v="107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2"/>
    <x v="108"/>
    <x v="2"/>
    <s v="Argentina"/>
    <s v="Total Return Drug"/>
    <n v="40700"/>
    <s v="Revenues - Third Parties"/>
    <m/>
    <s v="Destruction (per Kg)"/>
    <n v="2026"/>
    <n v="6"/>
    <s v="USD"/>
    <n v="277.10000000000002"/>
    <n v="1"/>
    <n v="277.10000000000002"/>
    <s v="BSArgentina"/>
    <n v="1"/>
    <m/>
  </r>
  <r>
    <x v="2"/>
    <x v="108"/>
    <x v="2"/>
    <s v="Argentina"/>
    <s v="Total Return Drug"/>
    <n v="40700"/>
    <s v="Revenues - Third Parties"/>
    <m/>
    <s v="Destruction Setup Fee"/>
    <n v="2026"/>
    <n v="6"/>
    <s v="USD"/>
    <n v="675.99"/>
    <n v="1"/>
    <n v="675.99"/>
    <s v="BSArgentina"/>
    <m/>
    <m/>
  </r>
  <r>
    <x v="2"/>
    <x v="109"/>
    <x v="2"/>
    <s v="Argentina"/>
    <s v="Total Return Drug"/>
    <n v="40700"/>
    <s v="Revenues - Third Parties"/>
    <m/>
    <s v="Destruction (per Kg)"/>
    <n v="2026"/>
    <n v="6"/>
    <s v="USD"/>
    <n v="471.07"/>
    <n v="1"/>
    <n v="471.07"/>
    <s v="BSArgentina"/>
    <n v="1"/>
    <m/>
  </r>
  <r>
    <x v="2"/>
    <x v="109"/>
    <x v="2"/>
    <s v="Argentina"/>
    <s v="Total Return Drug"/>
    <n v="40700"/>
    <s v="Revenues - Third Parties"/>
    <m/>
    <s v="Destruction Setup Fee"/>
    <n v="2026"/>
    <n v="6"/>
    <s v="USD"/>
    <n v="675.99"/>
    <n v="1"/>
    <n v="675.99"/>
    <s v="BSArgentina"/>
    <m/>
    <m/>
  </r>
  <r>
    <x v="2"/>
    <x v="110"/>
    <x v="2"/>
    <s v="Argentina"/>
    <s v="Total Return Drug"/>
    <n v="40700"/>
    <s v="Revenues - Third Parties"/>
    <m/>
    <s v="Destruction (per Kg)"/>
    <n v="2026"/>
    <n v="6"/>
    <s v="USD"/>
    <n v="360.23"/>
    <n v="1"/>
    <n v="360.23"/>
    <s v="BSArgentina"/>
    <n v="1"/>
    <m/>
  </r>
  <r>
    <x v="2"/>
    <x v="110"/>
    <x v="2"/>
    <s v="Argentina"/>
    <s v="Total Return Drug"/>
    <n v="40700"/>
    <s v="Revenues - Third Parties"/>
    <m/>
    <s v="Destruction Setup Fee"/>
    <n v="2026"/>
    <n v="6"/>
    <s v="USD"/>
    <n v="675.99"/>
    <n v="1"/>
    <n v="675.99"/>
    <s v="BSArgentina"/>
    <m/>
    <m/>
  </r>
  <r>
    <x v="2"/>
    <x v="111"/>
    <x v="2"/>
    <s v="Argentina"/>
    <s v="Total Return Drug"/>
    <n v="40700"/>
    <s v="Revenues - Third Parties"/>
    <m/>
    <s v="Destruction (per Kg)"/>
    <n v="2026"/>
    <n v="6"/>
    <s v="USD"/>
    <n v="304.81"/>
    <n v="1"/>
    <n v="304.81"/>
    <s v="BSArgentina"/>
    <n v="1"/>
    <m/>
  </r>
  <r>
    <x v="2"/>
    <x v="111"/>
    <x v="2"/>
    <s v="Argentina"/>
    <s v="Total Return Drug"/>
    <n v="40700"/>
    <s v="Revenues - Third Parties"/>
    <m/>
    <s v="Destruction Setup Fee"/>
    <n v="2026"/>
    <n v="6"/>
    <s v="USD"/>
    <n v="675.99"/>
    <n v="1"/>
    <n v="675.99"/>
    <s v="BSArgentina"/>
    <m/>
    <m/>
  </r>
  <r>
    <x v="2"/>
    <x v="112"/>
    <x v="2"/>
    <s v="Argentina"/>
    <s v="Total Return Drug"/>
    <n v="40700"/>
    <s v="Revenues - Third Parties"/>
    <m/>
    <s v="Destruction (per Kg)"/>
    <n v="2026"/>
    <n v="6"/>
    <s v="USD"/>
    <n v="193.97"/>
    <n v="1"/>
    <n v="193.97"/>
    <s v="BSArgentina"/>
    <n v="1"/>
    <m/>
  </r>
  <r>
    <x v="2"/>
    <x v="112"/>
    <x v="2"/>
    <s v="Argentina"/>
    <s v="Total Return Drug"/>
    <n v="40700"/>
    <s v="Revenues - Third Parties"/>
    <m/>
    <s v="Destruction Setup Fee"/>
    <n v="2026"/>
    <n v="6"/>
    <s v="USD"/>
    <n v="675.99"/>
    <n v="1"/>
    <n v="675.99"/>
    <s v="BSArgentina"/>
    <m/>
    <m/>
  </r>
  <r>
    <x v="3"/>
    <x v="113"/>
    <x v="3"/>
    <s v="Argentina"/>
    <s v="Total Freight"/>
    <n v="40700"/>
    <s v="Revenues - Third Parties"/>
    <m/>
    <s v="Freight - Shipments"/>
    <n v="2026"/>
    <n v="6"/>
    <s v="USD"/>
    <n v="6075.72"/>
    <n v="1"/>
    <n v="6075.72"/>
    <s v="BSArgentina"/>
    <n v="1"/>
    <m/>
  </r>
  <r>
    <x v="3"/>
    <x v="113"/>
    <x v="3"/>
    <s v="Argentina"/>
    <s v="Total Distribution"/>
    <n v="40700"/>
    <s v="Revenues - Third Parties"/>
    <m/>
    <s v="Pick and Pack (Ambient)"/>
    <n v="2026"/>
    <n v="6"/>
    <s v="USD"/>
    <n v="349.67040000000003"/>
    <n v="1"/>
    <n v="349.67040000000003"/>
    <s v="BSArgentina"/>
    <m/>
    <m/>
  </r>
  <r>
    <x v="3"/>
    <x v="113"/>
    <x v="3"/>
    <s v="Argentina"/>
    <s v="Total Distribution"/>
    <n v="40700"/>
    <s v="Revenues - Third Parties"/>
    <m/>
    <s v="Project Management Fee"/>
    <n v="2026"/>
    <n v="6"/>
    <s v="USD"/>
    <n v="1261.3536000000001"/>
    <n v="1"/>
    <n v="1261.3536000000001"/>
    <s v="BSArgentina"/>
    <m/>
    <m/>
  </r>
  <r>
    <x v="3"/>
    <x v="113"/>
    <x v="3"/>
    <s v="Argentina"/>
    <s v="Total Storage"/>
    <n v="40700"/>
    <s v="Revenues - Third Parties"/>
    <m/>
    <s v="Storage Ambient (per Pallet)"/>
    <n v="2026"/>
    <n v="6"/>
    <s v="USD"/>
    <n v="315.3408"/>
    <n v="1"/>
    <n v="315.3408"/>
    <s v="BSArgentina"/>
    <m/>
    <m/>
  </r>
  <r>
    <x v="4"/>
    <x v="114"/>
    <x v="4"/>
    <s v="Argentina"/>
    <s v="Total Distribution"/>
    <n v="40700"/>
    <s v="Revenues - Third Parties"/>
    <m/>
    <s v="Project Management Fee"/>
    <n v="2026"/>
    <n v="6"/>
    <s v="USD"/>
    <n v="1696.88"/>
    <n v="1"/>
    <n v="1696.88"/>
    <s v="BSArgentina"/>
    <m/>
    <m/>
  </r>
  <r>
    <x v="4"/>
    <x v="114"/>
    <x v="4"/>
    <s v="Argentina"/>
    <s v="Total Storage"/>
    <n v="40700"/>
    <s v="Revenues - Third Parties"/>
    <m/>
    <s v="Storage Refrigerated (per Shelf)"/>
    <n v="2026"/>
    <n v="6"/>
    <s v="USD"/>
    <n v="2124.35"/>
    <n v="1"/>
    <n v="2124.35"/>
    <s v="BSArgentina"/>
    <m/>
    <m/>
  </r>
  <r>
    <x v="0"/>
    <x v="115"/>
    <x v="5"/>
    <s v="Argentina"/>
    <s v="Total Distribution"/>
    <n v="40700"/>
    <s v="Revenues - Third Parties"/>
    <m/>
    <s v="Project Management Fee"/>
    <n v="2026"/>
    <n v="6"/>
    <s v="USD"/>
    <n v="450"/>
    <n v="1"/>
    <n v="450"/>
    <s v="BSArgentina"/>
    <m/>
    <m/>
  </r>
  <r>
    <x v="0"/>
    <x v="115"/>
    <x v="5"/>
    <s v="Argentina"/>
    <s v="Total Storage"/>
    <n v="40700"/>
    <s v="Revenues - Third Parties"/>
    <m/>
    <s v="Storage Ambient (per Pallet)"/>
    <n v="2026"/>
    <n v="6"/>
    <s v="USD"/>
    <n v="2594.48"/>
    <n v="1"/>
    <n v="2594.48"/>
    <s v="BSArgentina"/>
    <m/>
    <m/>
  </r>
  <r>
    <x v="0"/>
    <x v="115"/>
    <x v="5"/>
    <s v="Argentina"/>
    <s v="Total Storage"/>
    <n v="40700"/>
    <s v="Revenues - Third Parties"/>
    <m/>
    <s v="Storage of Labels Ambient (per Pallet)"/>
    <n v="2026"/>
    <n v="6"/>
    <s v="USD"/>
    <n v="1011.84"/>
    <n v="1"/>
    <n v="1011.84"/>
    <s v="BSArgentina"/>
    <m/>
    <m/>
  </r>
  <r>
    <x v="0"/>
    <x v="116"/>
    <x v="6"/>
    <s v="Argentina"/>
    <s v="Total Storage"/>
    <n v="40700"/>
    <s v="Revenues - Third Parties"/>
    <m/>
    <s v="Storage"/>
    <n v="2026"/>
    <n v="6"/>
    <s v="USD"/>
    <n v="7235.8884297520653"/>
    <n v="1"/>
    <n v="7235.8884297520653"/>
    <s v="BSArgentina"/>
    <m/>
    <m/>
  </r>
  <r>
    <x v="0"/>
    <x v="116"/>
    <x v="6"/>
    <s v="Argentina"/>
    <s v="Total Distribution"/>
    <n v="40700"/>
    <s v="Revenues - Third Parties"/>
    <m/>
    <s v="Distribution"/>
    <n v="2026"/>
    <n v="6"/>
    <s v="USD"/>
    <n v="10130.24380165289"/>
    <n v="1"/>
    <n v="10130.24380165289"/>
    <s v="BSArgentina"/>
    <m/>
    <m/>
  </r>
  <r>
    <x v="0"/>
    <x v="116"/>
    <x v="6"/>
    <s v="Argentina"/>
    <s v="Total Freight"/>
    <n v="40700"/>
    <s v="Revenues - Third Parties"/>
    <m/>
    <s v="Freight"/>
    <n v="2026"/>
    <n v="6"/>
    <s v="USD"/>
    <n v="11577.421487603306"/>
    <n v="1"/>
    <n v="11577.421487603306"/>
    <s v="BSArgentina"/>
    <n v="1"/>
    <m/>
  </r>
  <r>
    <x v="0"/>
    <x v="117"/>
    <x v="7"/>
    <s v="Argentina"/>
    <s v="Total Distribution"/>
    <n v="40700"/>
    <s v="Revenues - Third Parties"/>
    <m/>
    <s v="Project Management Fee"/>
    <n v="2026"/>
    <n v="6"/>
    <s v="USD"/>
    <n v="1479.92"/>
    <n v="1"/>
    <n v="1479.92"/>
    <s v="BSArgentina"/>
    <m/>
    <m/>
  </r>
  <r>
    <x v="0"/>
    <x v="117"/>
    <x v="7"/>
    <s v="Argentina"/>
    <s v="Total Storage"/>
    <n v="40700"/>
    <s v="Revenues - Third Parties"/>
    <m/>
    <s v="Storage Refrigerated (per Shelf)"/>
    <n v="2026"/>
    <n v="6"/>
    <s v="USD"/>
    <n v="370.55"/>
    <n v="1"/>
    <n v="370.55"/>
    <s v="BSArgentina"/>
    <m/>
    <m/>
  </r>
  <r>
    <x v="0"/>
    <x v="117"/>
    <x v="7"/>
    <s v="Argentina"/>
    <s v="Total Distribution"/>
    <n v="40700"/>
    <s v="Revenues - Third Parties"/>
    <m/>
    <s v="Project Management Fee"/>
    <n v="2026"/>
    <n v="6"/>
    <s v="USD"/>
    <n v="1479.92"/>
    <n v="1"/>
    <n v="1479.92"/>
    <s v="BSArgentina"/>
    <m/>
    <m/>
  </r>
  <r>
    <x v="0"/>
    <x v="117"/>
    <x v="7"/>
    <s v="Argentina"/>
    <s v="Total Storage"/>
    <n v="40700"/>
    <s v="Revenues - Third Parties"/>
    <m/>
    <s v="Storage Refrigerated (per Shelf)"/>
    <n v="2026"/>
    <n v="6"/>
    <s v="USD"/>
    <n v="370.55"/>
    <n v="1"/>
    <n v="370.55"/>
    <s v="BSArgentina"/>
    <m/>
    <m/>
  </r>
  <r>
    <x v="0"/>
    <x v="117"/>
    <x v="7"/>
    <s v="Argentina"/>
    <s v="Total Distribution"/>
    <n v="40700"/>
    <s v="Revenues - Third Parties"/>
    <m/>
    <s v="Project Management Fee"/>
    <n v="2026"/>
    <n v="6"/>
    <s v="USD"/>
    <n v="1479.92"/>
    <n v="1"/>
    <n v="1479.92"/>
    <s v="BSArgentina"/>
    <m/>
    <m/>
  </r>
  <r>
    <x v="0"/>
    <x v="117"/>
    <x v="7"/>
    <s v="Argentina"/>
    <s v="Total Storage"/>
    <n v="40700"/>
    <s v="Revenues - Third Parties"/>
    <m/>
    <s v="Storage Refrigerated (per Shelf)"/>
    <n v="2026"/>
    <n v="6"/>
    <s v="USD"/>
    <n v="370.55"/>
    <n v="1"/>
    <n v="370.55"/>
    <s v="BSArgentina"/>
    <m/>
    <m/>
  </r>
  <r>
    <x v="2"/>
    <x v="107"/>
    <x v="2"/>
    <s v="Argentina"/>
    <s v="Total Distribution"/>
    <n v="40700"/>
    <s v="Revenues - Third Parties"/>
    <m/>
    <s v="Pick and Pack (Ambient)"/>
    <n v="2026"/>
    <n v="6"/>
    <s v="USD"/>
    <n v="-376.65"/>
    <n v="1"/>
    <n v="-376.65"/>
    <s v="BSArgentina"/>
    <m/>
    <m/>
  </r>
  <r>
    <x v="2"/>
    <x v="107"/>
    <x v="2"/>
    <s v="Argentina"/>
    <s v="Total Distribution"/>
    <n v="40700"/>
    <s v="Revenues - Third Parties"/>
    <m/>
    <s v="Pick and Pack Materials"/>
    <n v="2026"/>
    <n v="6"/>
    <s v="USD"/>
    <n v="-376.65"/>
    <n v="1"/>
    <n v="-376.65"/>
    <s v="BSArgentina"/>
    <m/>
    <m/>
  </r>
  <r>
    <x v="2"/>
    <x v="107"/>
    <x v="2"/>
    <s v="Argentina"/>
    <s v="Total Distribution"/>
    <n v="40700"/>
    <s v="Revenues - Third Parties"/>
    <m/>
    <s v="Receipt fee Ambient (per Receipt_ID)"/>
    <n v="2026"/>
    <n v="6"/>
    <s v="USD"/>
    <n v="-125.55"/>
    <n v="1"/>
    <n v="-125.55"/>
    <s v="BSArgentina"/>
    <m/>
    <m/>
  </r>
  <r>
    <x v="2"/>
    <x v="107"/>
    <x v="2"/>
    <s v="Argentina"/>
    <s v="Total Storage"/>
    <n v="40700"/>
    <s v="Revenues - Third Parties"/>
    <m/>
    <s v="Storage Ambient (per Pallet)"/>
    <n v="2026"/>
    <n v="6"/>
    <s v="USD"/>
    <n v="-115.89"/>
    <n v="1"/>
    <n v="-115.89"/>
    <s v="BSArgentina"/>
    <m/>
    <m/>
  </r>
  <r>
    <x v="2"/>
    <x v="107"/>
    <x v="2"/>
    <s v="Argentina"/>
    <s v="Total Distribution"/>
    <n v="40700"/>
    <s v="Revenues - Third Parties"/>
    <m/>
    <s v="Pick and Pack Materials"/>
    <n v="2026"/>
    <n v="6"/>
    <s v="USD"/>
    <n v="376.65"/>
    <n v="1"/>
    <n v="376.65"/>
    <s v="BSArgentina"/>
    <m/>
    <m/>
  </r>
  <r>
    <x v="2"/>
    <x v="107"/>
    <x v="2"/>
    <s v="Argentina"/>
    <s v="Total Distribution"/>
    <n v="40700"/>
    <s v="Revenues - Third Parties"/>
    <m/>
    <s v="Receipt fee Ambient (per Receipt_ID)"/>
    <n v="2026"/>
    <n v="6"/>
    <s v="USD"/>
    <n v="125.55"/>
    <n v="1"/>
    <n v="125.55"/>
    <s v="BSArgentina"/>
    <m/>
    <m/>
  </r>
  <r>
    <x v="2"/>
    <x v="107"/>
    <x v="2"/>
    <s v="Argentina"/>
    <s v="Total Storage"/>
    <n v="40700"/>
    <s v="Revenues - Third Parties"/>
    <m/>
    <s v="Storage Ambient (per Pallet)"/>
    <n v="2026"/>
    <n v="6"/>
    <s v="USD"/>
    <n v="115.89"/>
    <n v="1"/>
    <n v="115.89"/>
    <s v="BSArgentina"/>
    <m/>
    <m/>
  </r>
  <r>
    <x v="5"/>
    <x v="116"/>
    <x v="8"/>
    <s v="Argentina"/>
    <s v="Total Comparator"/>
    <n v="40700"/>
    <s v="Revenues - Third Parties"/>
    <m/>
    <s v="Comparator"/>
    <n v="2026"/>
    <n v="6"/>
    <s v="USD"/>
    <n v="153744.85"/>
    <n v="1"/>
    <n v="153744.85"/>
    <s v="BSArgentina"/>
    <n v="1"/>
    <m/>
  </r>
  <r>
    <x v="0"/>
    <x v="116"/>
    <x v="6"/>
    <s v="Argentina"/>
    <s v="Total Freight"/>
    <n v="40700"/>
    <s v="Revenues - Third Parties"/>
    <m/>
    <s v="Annual Rebate"/>
    <n v="2026"/>
    <n v="6"/>
    <s v="USD"/>
    <n v="2926.2899999999936"/>
    <n v="1"/>
    <n v="2926.2899999999936"/>
    <s v="BSArgentina"/>
    <s v="Not Applicable"/>
    <m/>
  </r>
  <r>
    <x v="5"/>
    <x v="118"/>
    <x v="8"/>
    <s v="Argentina"/>
    <s v="Total Duty"/>
    <n v="40700"/>
    <s v="Revenues - Third Parties"/>
    <m/>
    <s v="PTC Duties"/>
    <n v="2026"/>
    <n v="6"/>
    <s v="USD"/>
    <n v="-10449.531703478882"/>
    <n v="1"/>
    <n v="-10449.531703478882"/>
    <s v="BSArgentina"/>
    <n v="1"/>
    <m/>
  </r>
  <r>
    <x v="5"/>
    <x v="119"/>
    <x v="8"/>
    <s v="Argentina"/>
    <s v="Total Duty"/>
    <n v="40700"/>
    <s v="Revenues - Third Parties"/>
    <m/>
    <s v="PTC Duties"/>
    <n v="2026"/>
    <n v="6"/>
    <s v="USD"/>
    <n v="0"/>
    <n v="1"/>
    <n v="0"/>
    <s v="BSArgentina"/>
    <n v="1"/>
    <m/>
  </r>
  <r>
    <x v="5"/>
    <x v="120"/>
    <x v="8"/>
    <s v="Argentina"/>
    <s v="Total Duty"/>
    <n v="40700"/>
    <s v="Revenues - Third Parties"/>
    <m/>
    <s v="PTC Duties"/>
    <n v="2026"/>
    <n v="6"/>
    <s v="USD"/>
    <n v="0"/>
    <n v="1"/>
    <n v="0"/>
    <s v="BSArgentina"/>
    <n v="1"/>
    <m/>
  </r>
  <r>
    <x v="5"/>
    <x v="121"/>
    <x v="8"/>
    <s v="Argentina"/>
    <s v="Total Duty"/>
    <n v="40700"/>
    <s v="Revenues - Third Parties"/>
    <m/>
    <s v="PTC Duties"/>
    <n v="2026"/>
    <n v="6"/>
    <s v="USD"/>
    <n v="0"/>
    <n v="1"/>
    <n v="0"/>
    <s v="BSArgentina"/>
    <n v="1"/>
    <m/>
  </r>
  <r>
    <x v="5"/>
    <x v="122"/>
    <x v="8"/>
    <s v="Argentina"/>
    <s v="Total Duty"/>
    <n v="40700"/>
    <s v="Revenues - Third Parties"/>
    <m/>
    <s v="PTC Duties"/>
    <n v="2026"/>
    <n v="6"/>
    <s v="USD"/>
    <n v="0"/>
    <n v="1"/>
    <n v="0"/>
    <s v="BSArgentina"/>
    <n v="1"/>
    <m/>
  </r>
  <r>
    <x v="5"/>
    <x v="123"/>
    <x v="8"/>
    <s v="Argentina"/>
    <s v="Total Duty"/>
    <n v="40700"/>
    <s v="Revenues - Third Parties"/>
    <m/>
    <s v="PTC Duties"/>
    <n v="2026"/>
    <n v="6"/>
    <s v="USD"/>
    <n v="-546.01130718750005"/>
    <n v="1"/>
    <n v="-546.01130718750005"/>
    <s v="BSArgentina"/>
    <n v="1"/>
    <m/>
  </r>
  <r>
    <x v="5"/>
    <x v="124"/>
    <x v="8"/>
    <s v="Argentina"/>
    <s v="Total Duty"/>
    <n v="40700"/>
    <s v="Revenues - Third Parties"/>
    <m/>
    <s v="PTC Duties"/>
    <n v="2026"/>
    <n v="6"/>
    <s v="USD"/>
    <n v="-1065.9526648554915"/>
    <n v="1"/>
    <n v="-1065.9526648554915"/>
    <s v="BSArgentina"/>
    <n v="1"/>
    <m/>
  </r>
  <r>
    <x v="5"/>
    <x v="125"/>
    <x v="8"/>
    <s v="Argentina"/>
    <s v="Total Duty"/>
    <n v="40700"/>
    <s v="Revenues - Third Parties"/>
    <m/>
    <s v="PTC Duties"/>
    <n v="2026"/>
    <n v="6"/>
    <s v="USD"/>
    <n v="-4192.7926556511175"/>
    <n v="1"/>
    <n v="-4192.7926556511175"/>
    <s v="BSArgentina"/>
    <n v="1"/>
    <m/>
  </r>
  <r>
    <x v="5"/>
    <x v="126"/>
    <x v="8"/>
    <s v="Argentina"/>
    <s v="Total Duty"/>
    <n v="40700"/>
    <s v="Revenues - Third Parties"/>
    <m/>
    <s v="PTC Duties"/>
    <n v="2026"/>
    <n v="6"/>
    <s v="USD"/>
    <n v="-12722.332844272381"/>
    <n v="1"/>
    <n v="-12722.332844272381"/>
    <s v="BSArgentina"/>
    <n v="1"/>
    <m/>
  </r>
  <r>
    <x v="5"/>
    <x v="127"/>
    <x v="8"/>
    <s v="Argentina"/>
    <s v="Total Duty"/>
    <n v="40700"/>
    <s v="Revenues - Third Parties"/>
    <m/>
    <s v="PTC Duties"/>
    <n v="2026"/>
    <n v="6"/>
    <s v="USD"/>
    <n v="-3804.3804130205081"/>
    <n v="1"/>
    <n v="-3804.3804130205081"/>
    <s v="BSArgentina"/>
    <n v="1"/>
    <m/>
  </r>
  <r>
    <x v="5"/>
    <x v="128"/>
    <x v="8"/>
    <s v="Argentina"/>
    <s v="Total Duty"/>
    <n v="40700"/>
    <s v="Revenues - Third Parties"/>
    <m/>
    <s v="PTC Duties"/>
    <n v="2026"/>
    <n v="6"/>
    <s v="USD"/>
    <n v="-9113.8102206298081"/>
    <n v="1"/>
    <n v="-9113.8102206298081"/>
    <s v="BSArgentina"/>
    <n v="1"/>
    <m/>
  </r>
  <r>
    <x v="5"/>
    <x v="129"/>
    <x v="8"/>
    <s v="Argentina"/>
    <s v="Total Duty"/>
    <n v="40700"/>
    <s v="Revenues - Third Parties"/>
    <m/>
    <s v="PTC Duties"/>
    <n v="2026"/>
    <n v="6"/>
    <s v="USD"/>
    <n v="-9709.3949284951996"/>
    <n v="1"/>
    <n v="-9709.3949284951996"/>
    <s v="BSArgentina"/>
    <n v="1"/>
    <m/>
  </r>
  <r>
    <x v="5"/>
    <x v="130"/>
    <x v="8"/>
    <s v="Argentina"/>
    <s v="Total Duty"/>
    <n v="40700"/>
    <s v="Revenues - Third Parties"/>
    <m/>
    <s v="PTC Duties"/>
    <n v="2026"/>
    <n v="6"/>
    <s v="USD"/>
    <n v="-54236.174769663972"/>
    <n v="1"/>
    <n v="-54236.174769663972"/>
    <s v="BSArgentina"/>
    <n v="1"/>
    <m/>
  </r>
  <r>
    <x v="5"/>
    <x v="131"/>
    <x v="8"/>
    <s v="Argentina"/>
    <s v="Total Duty"/>
    <n v="40700"/>
    <s v="Revenues - Third Parties"/>
    <m/>
    <s v="PTC Duties"/>
    <n v="2026"/>
    <n v="6"/>
    <s v="USD"/>
    <n v="-8108.436232126438"/>
    <n v="1"/>
    <n v="-8108.436232126438"/>
    <s v="BSArgentina"/>
    <n v="1"/>
    <m/>
  </r>
  <r>
    <x v="5"/>
    <x v="132"/>
    <x v="8"/>
    <s v="Argentina"/>
    <s v="Total Duty"/>
    <n v="40700"/>
    <s v="Revenues - Third Parties"/>
    <m/>
    <s v="PTC Duties"/>
    <n v="2026"/>
    <n v="6"/>
    <s v="USD"/>
    <n v="-4002.8213364520748"/>
    <n v="1"/>
    <n v="-4002.8213364520748"/>
    <s v="BSArgentina"/>
    <n v="1"/>
    <m/>
  </r>
  <r>
    <x v="5"/>
    <x v="133"/>
    <x v="8"/>
    <s v="Argentina"/>
    <s v="Total Duty"/>
    <n v="40700"/>
    <s v="Revenues - Third Parties"/>
    <m/>
    <s v="PTC Duties"/>
    <n v="2026"/>
    <n v="6"/>
    <s v="USD"/>
    <n v="-15737.114852462384"/>
    <n v="1"/>
    <n v="-15737.114852462384"/>
    <s v="BSArgentina"/>
    <n v="1"/>
    <m/>
  </r>
  <r>
    <x v="5"/>
    <x v="134"/>
    <x v="8"/>
    <s v="Argentina"/>
    <s v="Total Duty"/>
    <n v="40700"/>
    <s v="Revenues - Third Parties"/>
    <m/>
    <s v="PTC Duties"/>
    <n v="2026"/>
    <n v="6"/>
    <s v="USD"/>
    <n v="-8696.7228607030975"/>
    <n v="1"/>
    <n v="-8696.7228607030975"/>
    <s v="BSArgentina"/>
    <n v="1"/>
    <m/>
  </r>
  <r>
    <x v="5"/>
    <x v="135"/>
    <x v="8"/>
    <s v="Argentina"/>
    <s v="Total Duty"/>
    <n v="40700"/>
    <s v="Revenues - Third Parties"/>
    <m/>
    <s v="PTC Duties"/>
    <n v="2026"/>
    <n v="6"/>
    <s v="USD"/>
    <n v="-68682.236611770713"/>
    <n v="1"/>
    <n v="-68682.236611770713"/>
    <s v="BSArgentina"/>
    <n v="1"/>
    <m/>
  </r>
  <r>
    <x v="5"/>
    <x v="136"/>
    <x v="8"/>
    <s v="Argentina"/>
    <s v="Total Duty"/>
    <n v="40700"/>
    <s v="Revenues - Third Parties"/>
    <m/>
    <s v="PTC Duties"/>
    <n v="2026"/>
    <n v="6"/>
    <s v="USD"/>
    <n v="-2137.9156375144512"/>
    <n v="1"/>
    <n v="-2137.9156375144512"/>
    <s v="BSArgentina"/>
    <n v="1"/>
    <m/>
  </r>
  <r>
    <x v="5"/>
    <x v="137"/>
    <x v="8"/>
    <s v="Argentina"/>
    <s v="Total Duty"/>
    <n v="40700"/>
    <s v="Revenues - Third Parties"/>
    <m/>
    <s v="PTC Duties"/>
    <n v="2026"/>
    <n v="6"/>
    <s v="USD"/>
    <n v="-17098.328341832697"/>
    <n v="1"/>
    <n v="-17098.328341832697"/>
    <s v="BSArgentina"/>
    <n v="1"/>
    <m/>
  </r>
  <r>
    <x v="5"/>
    <x v="138"/>
    <x v="8"/>
    <s v="Argentina"/>
    <s v="Total Duty"/>
    <n v="40700"/>
    <s v="Revenues - Third Parties"/>
    <m/>
    <s v="PTC Duties"/>
    <n v="2026"/>
    <n v="6"/>
    <s v="USD"/>
    <n v="-3858.2892725663714"/>
    <n v="1"/>
    <n v="-3858.2892725663714"/>
    <s v="BSArgentina"/>
    <n v="1"/>
    <m/>
  </r>
  <r>
    <x v="5"/>
    <x v="139"/>
    <x v="8"/>
    <s v="Argentina"/>
    <s v="Total Duty"/>
    <n v="40700"/>
    <s v="Revenues - Third Parties"/>
    <m/>
    <s v="PTC Duties"/>
    <n v="2026"/>
    <n v="6"/>
    <s v="USD"/>
    <n v="-3812.6607677699858"/>
    <n v="1"/>
    <n v="-3812.6607677699858"/>
    <s v="BSArgentina"/>
    <n v="1"/>
    <m/>
  </r>
  <r>
    <x v="5"/>
    <x v="140"/>
    <x v="8"/>
    <s v="Argentina"/>
    <s v="Total Duty"/>
    <n v="40700"/>
    <s v="Revenues - Third Parties"/>
    <m/>
    <s v="PTC Duties"/>
    <n v="2026"/>
    <n v="6"/>
    <s v="USD"/>
    <n v="-10303.210406642676"/>
    <n v="1"/>
    <n v="-10303.210406642676"/>
    <s v="BSArgentina"/>
    <n v="1"/>
    <m/>
  </r>
  <r>
    <x v="5"/>
    <x v="141"/>
    <x v="8"/>
    <s v="Argentina"/>
    <s v="Total Duty"/>
    <n v="40700"/>
    <s v="Revenues - Third Parties"/>
    <m/>
    <s v="PTC Duties"/>
    <n v="2026"/>
    <n v="6"/>
    <s v="USD"/>
    <n v="-87024.106530903984"/>
    <n v="1"/>
    <n v="-87024.106530903984"/>
    <s v="BSArgentina"/>
    <n v="1"/>
    <m/>
  </r>
  <r>
    <x v="1"/>
    <x v="142"/>
    <x v="1"/>
    <s v="Argentina"/>
    <s v="Total Duty"/>
    <n v="40700"/>
    <s v="Revenues - Third Parties"/>
    <m/>
    <s v="PTC Duties"/>
    <n v="2026"/>
    <n v="6"/>
    <s v="USD"/>
    <n v="-1273.6633336705202"/>
    <n v="1"/>
    <n v="-1273.6633336705202"/>
    <s v="BSArgentina"/>
    <n v="1"/>
    <m/>
  </r>
  <r>
    <x v="3"/>
    <x v="143"/>
    <x v="3"/>
    <s v="Argentina"/>
    <s v="Total Duty"/>
    <n v="40700"/>
    <s v="Revenues - Third Parties"/>
    <m/>
    <s v="PTC Duties"/>
    <n v="2026"/>
    <n v="6"/>
    <s v="USD"/>
    <n v="-900.48368280360853"/>
    <n v="1"/>
    <n v="-900.48368280360853"/>
    <s v="BSArgentina"/>
    <n v="1"/>
    <m/>
  </r>
  <r>
    <x v="6"/>
    <x v="144"/>
    <x v="9"/>
    <s v="Argentina"/>
    <s v="Total Duty"/>
    <n v="40700"/>
    <s v="Revenues - Third Parties"/>
    <m/>
    <s v="PTC Duties"/>
    <n v="2026"/>
    <n v="6"/>
    <s v="USD"/>
    <n v="-16336.481561140414"/>
    <n v="1"/>
    <n v="-16336.481561140414"/>
    <s v="BSArgentina"/>
    <n v="1"/>
    <m/>
  </r>
  <r>
    <x v="6"/>
    <x v="145"/>
    <x v="9"/>
    <s v="Argentina"/>
    <s v="Total Duty"/>
    <n v="40700"/>
    <s v="Revenues - Third Parties"/>
    <m/>
    <s v="PTC Duties"/>
    <n v="2026"/>
    <n v="6"/>
    <s v="USD"/>
    <n v="-18940.054413711005"/>
    <n v="1"/>
    <n v="-18940.054413711005"/>
    <s v="BSArgentina"/>
    <n v="1"/>
    <m/>
  </r>
  <r>
    <x v="6"/>
    <x v="146"/>
    <x v="9"/>
    <s v="Argentina"/>
    <s v="Total Duty"/>
    <n v="40700"/>
    <s v="Revenues - Third Parties"/>
    <m/>
    <s v="PTC Duties"/>
    <n v="2026"/>
    <n v="6"/>
    <s v="USD"/>
    <n v="-1779.9201003646565"/>
    <n v="1"/>
    <n v="-1779.9201003646565"/>
    <s v="BSArgentina"/>
    <n v="1"/>
    <m/>
  </r>
  <r>
    <x v="6"/>
    <x v="147"/>
    <x v="9"/>
    <s v="Argentina"/>
    <s v="Total Duty"/>
    <n v="40700"/>
    <s v="Revenues - Third Parties"/>
    <m/>
    <s v="PTC Duties"/>
    <n v="2026"/>
    <n v="6"/>
    <s v="USD"/>
    <n v="-1018.9897554358612"/>
    <n v="1"/>
    <n v="-1018.9897554358612"/>
    <s v="BSArgentina"/>
    <n v="1"/>
    <m/>
  </r>
  <r>
    <x v="7"/>
    <x v="148"/>
    <x v="10"/>
    <s v="Argentina"/>
    <s v="Total Duty"/>
    <n v="40700"/>
    <s v="Revenues - Third Parties"/>
    <m/>
    <s v="PTC Duties"/>
    <n v="2026"/>
    <n v="6"/>
    <s v="USD"/>
    <n v="-8245.9707149356218"/>
    <n v="1"/>
    <n v="-8245.9707149356218"/>
    <s v="BSArgentina"/>
    <n v="1"/>
    <m/>
  </r>
  <r>
    <x v="6"/>
    <x v="149"/>
    <x v="9"/>
    <s v="Argentina"/>
    <s v="Total Duty"/>
    <n v="40700"/>
    <s v="Revenues - Third Parties"/>
    <m/>
    <s v="PTC Duties"/>
    <n v="2026"/>
    <n v="6"/>
    <s v="USD"/>
    <n v="-2196.9158642519892"/>
    <n v="1"/>
    <n v="-2196.9158642519892"/>
    <s v="BSArgentina"/>
    <n v="1"/>
    <m/>
  </r>
  <r>
    <x v="6"/>
    <x v="150"/>
    <x v="9"/>
    <s v="Argentina"/>
    <s v="Total Duty"/>
    <n v="40700"/>
    <s v="Revenues - Third Parties"/>
    <m/>
    <s v="PTC Duties"/>
    <n v="2026"/>
    <n v="6"/>
    <s v="USD"/>
    <n v="-7172.3305884757219"/>
    <n v="1"/>
    <n v="-7172.3305884757219"/>
    <s v="BSArgentina"/>
    <n v="1"/>
    <m/>
  </r>
  <r>
    <x v="6"/>
    <x v="151"/>
    <x v="9"/>
    <s v="Argentina"/>
    <s v="Total Duty"/>
    <n v="40700"/>
    <s v="Revenues - Third Parties"/>
    <m/>
    <s v="PTC Duties"/>
    <n v="2026"/>
    <n v="6"/>
    <s v="USD"/>
    <n v="-4170.5090234344279"/>
    <n v="1"/>
    <n v="-4170.5090234344279"/>
    <s v="BSArgentina"/>
    <n v="1"/>
    <m/>
  </r>
  <r>
    <x v="6"/>
    <x v="152"/>
    <x v="9"/>
    <s v="Argentina"/>
    <s v="Total Duty"/>
    <n v="40700"/>
    <s v="Revenues - Third Parties"/>
    <m/>
    <s v="PTC Duties"/>
    <n v="2026"/>
    <n v="6"/>
    <s v="USD"/>
    <n v="-2233.8192282450464"/>
    <n v="1"/>
    <n v="-2233.8192282450464"/>
    <s v="BSArgentina"/>
    <n v="1"/>
    <m/>
  </r>
  <r>
    <x v="6"/>
    <x v="153"/>
    <x v="9"/>
    <s v="Argentina"/>
    <s v="Total Duty"/>
    <n v="40700"/>
    <s v="Revenues - Third Parties"/>
    <m/>
    <s v="PTC Duties"/>
    <n v="2026"/>
    <n v="6"/>
    <s v="USD"/>
    <n v="-9705.928130962433"/>
    <n v="1"/>
    <n v="-9705.928130962433"/>
    <s v="BSArgentina"/>
    <n v="1"/>
    <m/>
  </r>
  <r>
    <x v="6"/>
    <x v="154"/>
    <x v="9"/>
    <s v="Argentina"/>
    <s v="Total Duty"/>
    <n v="40700"/>
    <s v="Revenues - Third Parties"/>
    <m/>
    <s v="PTC Duties"/>
    <n v="2026"/>
    <n v="6"/>
    <s v="USD"/>
    <n v="-1246.3748437161753"/>
    <n v="1"/>
    <n v="-1246.3748437161753"/>
    <s v="BSArgentina"/>
    <n v="1"/>
    <m/>
  </r>
  <r>
    <x v="6"/>
    <x v="155"/>
    <x v="9"/>
    <s v="Argentina"/>
    <s v="Total Duty"/>
    <n v="40700"/>
    <s v="Revenues - Third Parties"/>
    <m/>
    <s v="PTC Duties"/>
    <n v="2026"/>
    <n v="6"/>
    <s v="USD"/>
    <n v="-11362.407448652972"/>
    <n v="1"/>
    <n v="-11362.407448652972"/>
    <s v="BSArgentina"/>
    <n v="1"/>
    <m/>
  </r>
  <r>
    <x v="0"/>
    <x v="156"/>
    <x v="11"/>
    <s v="Argentina"/>
    <s v="Total Duty"/>
    <n v="40700"/>
    <s v="Revenues - Third Parties"/>
    <m/>
    <s v="PTC Duties"/>
    <n v="2026"/>
    <n v="6"/>
    <s v="USD"/>
    <n v="-52422.059280057794"/>
    <n v="1"/>
    <n v="-52422.059280057794"/>
    <s v="BSArgentina"/>
    <n v="1"/>
    <m/>
  </r>
  <r>
    <x v="6"/>
    <x v="157"/>
    <x v="9"/>
    <s v="Argentina"/>
    <s v="Total Duty"/>
    <n v="40700"/>
    <s v="Revenues - Third Parties"/>
    <m/>
    <s v="PTC Duties"/>
    <n v="2026"/>
    <n v="6"/>
    <s v="USD"/>
    <n v="-2836.5495460002799"/>
    <n v="1"/>
    <n v="-2836.5495460002799"/>
    <s v="BSArgentina"/>
    <n v="1"/>
    <m/>
  </r>
  <r>
    <x v="6"/>
    <x v="158"/>
    <x v="9"/>
    <s v="Argentina"/>
    <s v="Total Duty"/>
    <n v="40700"/>
    <s v="Revenues - Third Parties"/>
    <m/>
    <s v="PTC Duties"/>
    <n v="2026"/>
    <n v="6"/>
    <s v="USD"/>
    <n v="-6036.9007154372921"/>
    <n v="1"/>
    <n v="-6036.9007154372921"/>
    <s v="BSArgentina"/>
    <n v="1"/>
    <m/>
  </r>
  <r>
    <x v="6"/>
    <x v="159"/>
    <x v="9"/>
    <s v="Argentina"/>
    <s v="Total Duty"/>
    <n v="40700"/>
    <s v="Revenues - Third Parties"/>
    <m/>
    <s v="PTC Duties"/>
    <n v="2026"/>
    <n v="6"/>
    <s v="USD"/>
    <n v="-1749.2897044041581"/>
    <n v="1"/>
    <n v="-1749.2897044041581"/>
    <s v="BSArgentina"/>
    <n v="1"/>
    <m/>
  </r>
  <r>
    <x v="6"/>
    <x v="160"/>
    <x v="9"/>
    <s v="Argentina"/>
    <s v="Total Duty"/>
    <n v="40700"/>
    <s v="Revenues - Third Parties"/>
    <m/>
    <s v="PTC Duties"/>
    <n v="2026"/>
    <n v="6"/>
    <s v="USD"/>
    <n v="-774.39450266249571"/>
    <n v="1"/>
    <n v="-774.39450266249571"/>
    <s v="BSArgentina"/>
    <n v="1"/>
    <m/>
  </r>
  <r>
    <x v="6"/>
    <x v="161"/>
    <x v="9"/>
    <s v="Argentina"/>
    <s v="Total Duty"/>
    <n v="40700"/>
    <s v="Revenues - Third Parties"/>
    <m/>
    <s v="PTC Duties"/>
    <n v="2026"/>
    <n v="6"/>
    <s v="USD"/>
    <n v="-6205.0889948403055"/>
    <n v="1"/>
    <n v="-6205.0889948403055"/>
    <s v="BSArgentina"/>
    <n v="1"/>
    <m/>
  </r>
  <r>
    <x v="8"/>
    <x v="162"/>
    <x v="12"/>
    <s v="Argentina"/>
    <s v="Total Duty"/>
    <n v="40700"/>
    <s v="Revenues - Third Parties"/>
    <m/>
    <s v="PTC Duties"/>
    <n v="2026"/>
    <n v="6"/>
    <s v="USD"/>
    <n v="-10803.028271408548"/>
    <n v="1"/>
    <n v="-10803.028271408548"/>
    <s v="BSArgentina"/>
    <n v="1"/>
    <m/>
  </r>
  <r>
    <x v="8"/>
    <x v="163"/>
    <x v="12"/>
    <s v="Argentina"/>
    <s v="Total Duty"/>
    <n v="40700"/>
    <s v="Revenues - Third Parties"/>
    <m/>
    <s v="PTC Duties"/>
    <n v="2026"/>
    <n v="6"/>
    <s v="USD"/>
    <n v="-75307.687639922064"/>
    <n v="1"/>
    <n v="-75307.687639922064"/>
    <s v="BSArgentina"/>
    <n v="1"/>
    <m/>
  </r>
  <r>
    <x v="8"/>
    <x v="164"/>
    <x v="12"/>
    <s v="Argentina"/>
    <s v="Total Duty"/>
    <n v="40700"/>
    <s v="Revenues - Third Parties"/>
    <m/>
    <s v="PTC Duties"/>
    <n v="2026"/>
    <n v="6"/>
    <s v="USD"/>
    <n v="-2958.8101397745813"/>
    <n v="1"/>
    <n v="-2958.8101397745813"/>
    <s v="BSArgentina"/>
    <n v="1"/>
    <m/>
  </r>
  <r>
    <x v="8"/>
    <x v="165"/>
    <x v="12"/>
    <s v="Argentina"/>
    <s v="Total Duty"/>
    <n v="40700"/>
    <s v="Revenues - Third Parties"/>
    <m/>
    <s v="PTC Duties"/>
    <n v="2026"/>
    <n v="6"/>
    <s v="USD"/>
    <n v="-166956.53444341692"/>
    <n v="1"/>
    <n v="-166956.53444341692"/>
    <s v="BSArgentina"/>
    <n v="1"/>
    <m/>
  </r>
  <r>
    <x v="8"/>
    <x v="166"/>
    <x v="12"/>
    <s v="Argentina"/>
    <s v="Total Duty"/>
    <n v="40700"/>
    <s v="Revenues - Third Parties"/>
    <m/>
    <s v="PTC Duties"/>
    <n v="2026"/>
    <n v="6"/>
    <s v="USD"/>
    <n v="-2252.6882973104434"/>
    <n v="1"/>
    <n v="-2252.6882973104434"/>
    <s v="BSArgentina"/>
    <n v="1"/>
    <m/>
  </r>
  <r>
    <x v="8"/>
    <x v="167"/>
    <x v="12"/>
    <s v="Argentina"/>
    <s v="Total Duty"/>
    <n v="40700"/>
    <s v="Revenues - Third Parties"/>
    <m/>
    <s v="PTC Duties"/>
    <n v="2026"/>
    <n v="6"/>
    <s v="USD"/>
    <n v="-7023.8260363376248"/>
    <n v="1"/>
    <n v="-7023.8260363376248"/>
    <s v="BSArgentina"/>
    <n v="1"/>
    <m/>
  </r>
  <r>
    <x v="8"/>
    <x v="168"/>
    <x v="12"/>
    <s v="Argentina"/>
    <s v="Total Duty"/>
    <n v="40700"/>
    <s v="Revenues - Third Parties"/>
    <m/>
    <s v="PTC Duties"/>
    <n v="2026"/>
    <n v="6"/>
    <s v="USD"/>
    <n v="-9751.135075203365"/>
    <n v="1"/>
    <n v="-9751.135075203365"/>
    <s v="BSArgentina"/>
    <n v="1"/>
    <m/>
  </r>
  <r>
    <x v="8"/>
    <x v="169"/>
    <x v="12"/>
    <s v="Argentina"/>
    <s v="Total Duty"/>
    <n v="40700"/>
    <s v="Revenues - Third Parties"/>
    <m/>
    <s v="PTC Duties"/>
    <n v="2026"/>
    <n v="6"/>
    <s v="USD"/>
    <n v="0"/>
    <n v="1"/>
    <n v="0"/>
    <s v="BSArgentina"/>
    <n v="1"/>
    <m/>
  </r>
  <r>
    <x v="0"/>
    <x v="170"/>
    <x v="13"/>
    <s v="Argentina"/>
    <s v="Total Duty"/>
    <n v="40700"/>
    <s v="Revenues - Third Parties"/>
    <m/>
    <s v="PTC Duties"/>
    <n v="2026"/>
    <n v="6"/>
    <s v="USD"/>
    <n v="-2536.2617200283485"/>
    <n v="1"/>
    <n v="-2536.2617200283485"/>
    <s v="BSArgentina"/>
    <n v="1"/>
    <m/>
  </r>
  <r>
    <x v="0"/>
    <x v="171"/>
    <x v="14"/>
    <s v="Argentina"/>
    <s v="Total Duty"/>
    <n v="40700"/>
    <s v="Revenues - Third Parties"/>
    <m/>
    <s v="PTC Duties"/>
    <n v="2026"/>
    <n v="6"/>
    <s v="USD"/>
    <n v="-7959.9447302088574"/>
    <n v="1"/>
    <n v="-7959.9447302088574"/>
    <s v="BSArgentina"/>
    <n v="1"/>
    <m/>
  </r>
  <r>
    <x v="0"/>
    <x v="172"/>
    <x v="15"/>
    <s v="Argentina"/>
    <s v="Total Duty"/>
    <n v="40700"/>
    <s v="Revenues - Third Parties"/>
    <m/>
    <s v="PTC Duties"/>
    <n v="2026"/>
    <n v="6"/>
    <s v="USD"/>
    <n v="-2323.621783221668"/>
    <n v="1"/>
    <n v="-2323.621783221668"/>
    <s v="BSArgentina"/>
    <n v="1"/>
    <m/>
  </r>
  <r>
    <x v="9"/>
    <x v="116"/>
    <x v="16"/>
    <s v="Argentina"/>
    <s v="Total Duty"/>
    <n v="40700"/>
    <s v="Revenues - Third Parties"/>
    <m/>
    <s v="PTC Duties - Reverse"/>
    <n v="2026"/>
    <n v="6"/>
    <s v="USD"/>
    <n v="0"/>
    <n v="1"/>
    <n v="0"/>
    <s v="BSArgentina"/>
    <m/>
    <m/>
  </r>
  <r>
    <x v="9"/>
    <x v="116"/>
    <x v="16"/>
    <s v="Argentina"/>
    <s v="Total Freight"/>
    <n v="40700"/>
    <s v="Revenues - Third Parties"/>
    <m/>
    <s v="Adjustment due to services rendered between 16/03 - 31/03"/>
    <n v="2026"/>
    <n v="6"/>
    <s v="USD"/>
    <n v="-333351.197580037"/>
    <n v="1"/>
    <n v="-333351.197580037"/>
    <s v="BSArgentina"/>
    <s v="Not Applicable"/>
    <m/>
  </r>
  <r>
    <x v="9"/>
    <x v="116"/>
    <x v="16"/>
    <s v="Argentina"/>
    <s v="Total Distribution"/>
    <n v="40700"/>
    <s v="Revenues - Third Parties"/>
    <m/>
    <s v="Adjustment due to services rendered between 16/03 - 31/03"/>
    <n v="2026"/>
    <n v="6"/>
    <s v="USD"/>
    <n v="-150775.71961162699"/>
    <n v="1"/>
    <n v="-150775.71961162699"/>
    <s v="BSArgentina"/>
    <s v="Not Applicable"/>
    <m/>
  </r>
  <r>
    <x v="9"/>
    <x v="116"/>
    <x v="16"/>
    <s v="Argentina"/>
    <s v="Total Freight"/>
    <n v="40700"/>
    <s v="Revenues - Third Parties"/>
    <m/>
    <s v="Adjustment Estimated Revenue of the month 16/03 - 15/04"/>
    <n v="2026"/>
    <n v="6"/>
    <s v="USD"/>
    <n v="-1379027.7183509001"/>
    <n v="1"/>
    <n v="-1379027.7183509001"/>
    <s v="BSArgentina"/>
    <s v="Not Applicable"/>
    <m/>
  </r>
  <r>
    <x v="9"/>
    <x v="116"/>
    <x v="16"/>
    <s v="Argentina"/>
    <s v="Total Duty"/>
    <n v="40700"/>
    <s v="Revenues - Third Parties"/>
    <m/>
    <s v="PTC Duties (AMGEN)"/>
    <n v="2026"/>
    <n v="6"/>
    <s v="USD"/>
    <n v="0"/>
    <n v="1"/>
    <n v="0"/>
    <s v="BSArgentina"/>
    <n v="1"/>
    <m/>
  </r>
  <r>
    <x v="9"/>
    <x v="116"/>
    <x v="16"/>
    <s v="Argentina"/>
    <s v="Total Freight"/>
    <n v="40700"/>
    <s v="Revenues - Third Parties"/>
    <m/>
    <s v="Estimated Revenue from 16/04 - 30/04"/>
    <n v="2026"/>
    <n v="6"/>
    <s v="USD"/>
    <n v="549597.30656818883"/>
    <n v="1"/>
    <n v="549597.30656818883"/>
    <s v="BSArgentina"/>
    <s v="Not Applicable"/>
    <m/>
  </r>
  <r>
    <x v="9"/>
    <x v="116"/>
    <x v="16"/>
    <s v="Argentina"/>
    <s v="Total Distribution"/>
    <n v="40700"/>
    <s v="Revenues - Third Parties"/>
    <m/>
    <s v="Estimated Revenue from 16/04 - 30/04"/>
    <n v="2026"/>
    <n v="6"/>
    <s v="USD"/>
    <n v="166662.73562639981"/>
    <n v="1"/>
    <n v="166662.73562639981"/>
    <s v="BSArgentina"/>
    <s v="Not Applicable"/>
    <m/>
  </r>
  <r>
    <x v="9"/>
    <x v="116"/>
    <x v="16"/>
    <s v="Argentina"/>
    <s v="Total Freight"/>
    <n v="40700"/>
    <s v="Revenues - Third Parties"/>
    <m/>
    <s v="Estimated Revenue of the month from 16/04 - 15/05"/>
    <n v="2026"/>
    <n v="6"/>
    <s v="USD"/>
    <n v="1194328.6528246379"/>
    <n v="1"/>
    <n v="1194328.6528246379"/>
    <s v="BSArgentina"/>
    <s v="Not Applicable"/>
    <m/>
  </r>
  <r>
    <x v="9"/>
    <x v="116"/>
    <x v="16"/>
    <s v="Argentina"/>
    <s v="Total Storage"/>
    <n v="40700"/>
    <s v="Revenues - Third Parties"/>
    <m/>
    <s v="Provision NC Pfizer Storage"/>
    <n v="2026"/>
    <n v="6"/>
    <s v="USD"/>
    <n v="0"/>
    <n v="1"/>
    <n v="0"/>
    <s v="BSArgentina"/>
    <n v="1"/>
    <m/>
  </r>
  <r>
    <x v="0"/>
    <x v="116"/>
    <x v="6"/>
    <s v="Argentina"/>
    <s v="Total Storage"/>
    <n v="40700"/>
    <s v="Revenues - Third Parties"/>
    <m/>
    <s v="Storage"/>
    <n v="2026"/>
    <n v="6"/>
    <s v="USD"/>
    <n v="-8896.2353430926596"/>
    <n v="1"/>
    <n v="-8896.2353430926596"/>
    <s v="BSArgentina"/>
    <m/>
    <m/>
  </r>
  <r>
    <x v="0"/>
    <x v="116"/>
    <x v="6"/>
    <s v="Argentina"/>
    <s v="Total Distribution"/>
    <n v="40700"/>
    <s v="Revenues - Third Parties"/>
    <m/>
    <s v="Distribution"/>
    <n v="2026"/>
    <n v="6"/>
    <s v="USD"/>
    <n v="-12454.729480329701"/>
    <n v="1"/>
    <n v="-12454.729480329701"/>
    <s v="BSArgentina"/>
    <m/>
    <m/>
  </r>
  <r>
    <x v="0"/>
    <x v="116"/>
    <x v="6"/>
    <s v="Argentina"/>
    <s v="Total Freight"/>
    <n v="40700"/>
    <s v="Revenues - Third Parties"/>
    <m/>
    <s v="Freight"/>
    <n v="2026"/>
    <n v="6"/>
    <s v="USD"/>
    <n v="-14233.9765489483"/>
    <n v="1"/>
    <n v="-14233.9765489483"/>
    <s v="BSArgentina"/>
    <n v="1"/>
    <m/>
  </r>
  <r>
    <x v="0"/>
    <x v="116"/>
    <x v="6"/>
    <s v="Argentina"/>
    <s v="Total Storage"/>
    <n v="40700"/>
    <s v="Revenues - Third Parties"/>
    <m/>
    <s v="Storage"/>
    <n v="2026"/>
    <n v="6"/>
    <s v="USD"/>
    <n v="0"/>
    <n v="1"/>
    <n v="0"/>
    <s v="BSArgentina"/>
    <m/>
    <m/>
  </r>
  <r>
    <x v="0"/>
    <x v="116"/>
    <x v="6"/>
    <s v="Argentina"/>
    <s v="Total Distribution"/>
    <n v="40700"/>
    <s v="Revenues - Third Parties"/>
    <m/>
    <s v="Distribution"/>
    <n v="2026"/>
    <n v="6"/>
    <s v="USD"/>
    <n v="0"/>
    <n v="1"/>
    <n v="0"/>
    <s v="BSArgentina"/>
    <m/>
    <m/>
  </r>
  <r>
    <x v="0"/>
    <x v="116"/>
    <x v="6"/>
    <s v="Argentina"/>
    <s v="Total Freight"/>
    <n v="40700"/>
    <s v="Revenues - Third Parties"/>
    <m/>
    <s v="Freight"/>
    <n v="2026"/>
    <n v="6"/>
    <s v="USD"/>
    <n v="0"/>
    <n v="1"/>
    <n v="0"/>
    <s v="BSArgentina"/>
    <n v="1"/>
    <m/>
  </r>
  <r>
    <x v="0"/>
    <x v="116"/>
    <x v="6"/>
    <s v="Argentina"/>
    <s v="Total Distribution"/>
    <n v="40700"/>
    <s v="Revenues - Third Parties"/>
    <m/>
    <s v="Distribution"/>
    <n v="2026"/>
    <n v="6"/>
    <s v="USD"/>
    <n v="0"/>
    <n v="1"/>
    <n v="0"/>
    <s v="BSArgentina"/>
    <m/>
    <m/>
  </r>
  <r>
    <x v="0"/>
    <x v="116"/>
    <x v="6"/>
    <s v="Argentina"/>
    <s v="Total Other"/>
    <n v="40700"/>
    <s v="Revenues - Third Parties"/>
    <m/>
    <s v="FX Translation"/>
    <n v="2026"/>
    <n v="6"/>
    <s v="USD"/>
    <n v="0"/>
    <n v="1"/>
    <n v="0"/>
    <s v="BSArgentina"/>
    <s v="Not Applicable"/>
    <m/>
  </r>
  <r>
    <x v="0"/>
    <x v="116"/>
    <x v="6"/>
    <s v="Argentina"/>
    <s v="Total Packaging"/>
    <n v="40700"/>
    <s v="Revenues - Third Parties"/>
    <m/>
    <s v="FX Translation"/>
    <n v="2026"/>
    <n v="6"/>
    <s v="USD"/>
    <n v="301.85986799999773"/>
    <n v="1"/>
    <n v="301.85986799999773"/>
    <s v="BSArgentina"/>
    <s v="Not Applicable"/>
    <m/>
  </r>
  <r>
    <x v="0"/>
    <x v="116"/>
    <x v="6"/>
    <s v="Argentina"/>
    <s v="Total Storage"/>
    <n v="40700"/>
    <s v="Revenues - Third Parties"/>
    <m/>
    <s v="FX Translation"/>
    <n v="2026"/>
    <n v="6"/>
    <s v="USD"/>
    <n v="18017.974884223426"/>
    <n v="1"/>
    <n v="18017.974884223426"/>
    <s v="BSArgentina"/>
    <s v="Not Applicable"/>
    <m/>
  </r>
  <r>
    <x v="0"/>
    <x v="116"/>
    <x v="6"/>
    <s v="Argentina"/>
    <s v="Total Distribution"/>
    <n v="40700"/>
    <s v="Revenues - Third Parties"/>
    <m/>
    <s v="FX Translation"/>
    <n v="2026"/>
    <n v="6"/>
    <s v="USD"/>
    <n v="23436.221353650559"/>
    <n v="1"/>
    <n v="23436.221353650559"/>
    <s v="BSArgentina"/>
    <s v="Not Applicable"/>
    <m/>
  </r>
  <r>
    <x v="0"/>
    <x v="116"/>
    <x v="6"/>
    <s v="Argentina"/>
    <s v="Total Duty"/>
    <n v="40700"/>
    <s v="Revenues - Third Parties"/>
    <m/>
    <s v="FX Translation"/>
    <n v="2026"/>
    <n v="6"/>
    <s v="USD"/>
    <n v="62457.008119035512"/>
    <n v="1"/>
    <n v="62457.008119035512"/>
    <s v="BSArgentina"/>
    <s v="Not Applicable"/>
    <m/>
  </r>
  <r>
    <x v="0"/>
    <x v="116"/>
    <x v="6"/>
    <s v="Argentina"/>
    <s v="Total Freight"/>
    <n v="40700"/>
    <s v="Revenues - Third Parties"/>
    <m/>
    <s v="FX Translation"/>
    <n v="2026"/>
    <n v="6"/>
    <s v="USD"/>
    <n v="23069.188513556495"/>
    <n v="1"/>
    <n v="23069.188513556495"/>
    <s v="BSArgentina"/>
    <s v="Not Applicable"/>
    <m/>
  </r>
  <r>
    <x v="0"/>
    <x v="116"/>
    <x v="6"/>
    <s v="Argentina"/>
    <s v="Total Return Drug"/>
    <n v="40700"/>
    <s v="Revenues - Third Parties"/>
    <m/>
    <s v="FX Translation"/>
    <n v="2026"/>
    <n v="6"/>
    <s v="USD"/>
    <n v="3810.1252138875861"/>
    <n v="1"/>
    <n v="3810.1252138875861"/>
    <s v="BSArgentina"/>
    <s v="Not Applicable"/>
    <m/>
  </r>
  <r>
    <x v="0"/>
    <x v="116"/>
    <x v="6"/>
    <s v="Argentina"/>
    <s v="Total Other"/>
    <n v="40700"/>
    <s v="Revenues - Third Parties"/>
    <m/>
    <s v="FX Translation"/>
    <n v="2026"/>
    <n v="6"/>
    <s v="USD"/>
    <n v="-0.01"/>
    <n v="1"/>
    <n v="-0.01"/>
    <s v="BSArgentina"/>
    <s v="Not Applicable"/>
    <m/>
  </r>
  <r>
    <x v="0"/>
    <x v="116"/>
    <x v="6"/>
    <s v="Argentina"/>
    <s v="Total Comparator"/>
    <n v="40700"/>
    <s v="Revenues - Third Parties"/>
    <m/>
    <s v="FX Translation"/>
    <n v="2026"/>
    <n v="6"/>
    <s v="USD"/>
    <n v="5211.9504149999702"/>
    <n v="1"/>
    <n v="5211.9504149999702"/>
    <s v="BSArgentina"/>
    <s v="Not Applicable"/>
    <m/>
  </r>
  <r>
    <x v="0"/>
    <x v="116"/>
    <x v="6"/>
    <s v="Argentina"/>
    <s v="Total Distribution"/>
    <n v="40700"/>
    <s v="Revenues - Third Parties"/>
    <m/>
    <s v="FX Translation"/>
    <n v="2026"/>
    <n v="6"/>
    <s v="USD"/>
    <n v="-2198.8376897450071"/>
    <n v="1"/>
    <n v="-2198.8376897450071"/>
    <s v="BSArgentina"/>
    <s v="Not Applicable"/>
    <m/>
  </r>
  <r>
    <x v="0"/>
    <x v="116"/>
    <x v="6"/>
    <s v="Argentina"/>
    <s v="Total Duty"/>
    <n v="40700"/>
    <s v="Revenues - Third Parties"/>
    <m/>
    <s v="FX Translation"/>
    <n v="2026"/>
    <n v="6"/>
    <s v="USD"/>
    <n v="-503.32619100112061"/>
    <n v="1"/>
    <n v="-503.32619100112061"/>
    <s v="BSArgentina"/>
    <s v="Not Applicable"/>
    <m/>
  </r>
  <r>
    <x v="0"/>
    <x v="116"/>
    <x v="6"/>
    <s v="Argentina"/>
    <s v="Total Freight"/>
    <n v="40700"/>
    <s v="Revenues - Third Parties"/>
    <m/>
    <s v="FX Translation"/>
    <n v="2026"/>
    <n v="6"/>
    <s v="USD"/>
    <n v="-3354.3429141014349"/>
    <n v="1"/>
    <n v="-3354.3429141014349"/>
    <s v="BSArgentina"/>
    <s v="Not Applicable"/>
    <m/>
  </r>
  <r>
    <x v="0"/>
    <x v="116"/>
    <x v="6"/>
    <s v="Argentina"/>
    <s v="Total Packaging"/>
    <n v="40700"/>
    <s v="Revenues - Third Parties"/>
    <m/>
    <s v="FX Translation"/>
    <n v="2026"/>
    <n v="6"/>
    <s v="USD"/>
    <n v="-9.1867999997703009E-2"/>
    <n v="1"/>
    <n v="-9.1867999997703009E-2"/>
    <s v="BSArgentina"/>
    <s v="Not Applicable"/>
    <m/>
  </r>
  <r>
    <x v="0"/>
    <x v="116"/>
    <x v="6"/>
    <s v="Argentina"/>
    <s v="Total Return Drug"/>
    <n v="40700"/>
    <s v="Revenues - Third Parties"/>
    <m/>
    <s v="FX Translation"/>
    <n v="2026"/>
    <n v="6"/>
    <s v="USD"/>
    <n v="-2098.0504138875622"/>
    <n v="1"/>
    <n v="-2098.0504138875622"/>
    <s v="BSArgentina"/>
    <s v="Not Applicable"/>
    <m/>
  </r>
  <r>
    <x v="0"/>
    <x v="116"/>
    <x v="6"/>
    <s v="Argentina"/>
    <s v="Total Storage"/>
    <n v="40700"/>
    <s v="Revenues - Third Parties"/>
    <m/>
    <s v="FX Translation"/>
    <n v="2026"/>
    <n v="6"/>
    <s v="USD"/>
    <n v="-1685.0366958850063"/>
    <n v="1"/>
    <n v="-1685.0366958850063"/>
    <s v="BSArgentina"/>
    <s v="Not Applicable"/>
    <m/>
  </r>
  <r>
    <x v="0"/>
    <x v="116"/>
    <x v="6"/>
    <s v="Argentina"/>
    <s v="Total Comparator"/>
    <n v="40700"/>
    <s v="Revenues - Third Parties"/>
    <m/>
    <s v="FX Translation"/>
    <n v="2026"/>
    <n v="6"/>
    <s v="USD"/>
    <n v="0.1995850000239443"/>
    <n v="1"/>
    <n v="0.1995850000239443"/>
    <s v="BSArgentina"/>
    <s v="Not Applicable"/>
    <m/>
  </r>
  <r>
    <x v="0"/>
    <x v="116"/>
    <x v="6"/>
    <s v="Argentina"/>
    <s v="Total Other"/>
    <n v="40700"/>
    <s v="Revenues - Third Parties"/>
    <m/>
    <s v="FX Translation"/>
    <n v="2026"/>
    <n v="6"/>
    <s v="USD"/>
    <n v="0.01"/>
    <n v="1"/>
    <n v="0.01"/>
    <s v="BSArgentina"/>
    <s v="Not Applicable"/>
    <m/>
  </r>
  <r>
    <x v="0"/>
    <x v="173"/>
    <x v="0"/>
    <s v="Allentown"/>
    <s v="Total Distribution"/>
    <n v="40700"/>
    <s v="Revenues - Third Parties"/>
    <m/>
    <s v="Transfer Pricing"/>
    <n v="2026"/>
    <n v="6"/>
    <s v="USD"/>
    <n v="176213"/>
    <m/>
    <n v="176213"/>
    <s v="BSMexico"/>
    <s v="Not Applicable"/>
    <m/>
  </r>
  <r>
    <x v="0"/>
    <x v="173"/>
    <x v="0"/>
    <s v="Allentown"/>
    <s v="Total Duty"/>
    <n v="40700"/>
    <s v="Revenues - Third Parties"/>
    <m/>
    <s v="Transfer Pricing"/>
    <n v="2026"/>
    <n v="6"/>
    <s v="USD"/>
    <n v="10127"/>
    <m/>
    <n v="10127"/>
    <s v="BSMexico"/>
    <s v="Not Applicable"/>
    <m/>
  </r>
  <r>
    <x v="0"/>
    <x v="173"/>
    <x v="0"/>
    <s v="Allentown"/>
    <s v="Total Freight"/>
    <n v="40700"/>
    <s v="Revenues - Third Parties"/>
    <m/>
    <s v="Transfer Pricing"/>
    <n v="2026"/>
    <n v="6"/>
    <s v="USD"/>
    <n v="68400"/>
    <m/>
    <n v="68400"/>
    <s v="BSMexico"/>
    <s v="Not Applicable"/>
    <m/>
  </r>
  <r>
    <x v="0"/>
    <x v="173"/>
    <x v="0"/>
    <s v="Allentown"/>
    <s v="Total Packaging"/>
    <n v="40700"/>
    <s v="Revenues - Third Parties"/>
    <m/>
    <s v="Transfer Pricing"/>
    <n v="2026"/>
    <n v="6"/>
    <s v="USD"/>
    <n v="174"/>
    <m/>
    <n v="174"/>
    <s v="BSMexico"/>
    <s v="Not Applicable"/>
    <m/>
  </r>
  <r>
    <x v="0"/>
    <x v="173"/>
    <x v="0"/>
    <s v="Allentown"/>
    <s v="Total Return Drug"/>
    <n v="40700"/>
    <s v="Revenues - Third Parties"/>
    <m/>
    <s v="Transfer Pricing"/>
    <n v="2026"/>
    <n v="6"/>
    <s v="USD"/>
    <n v="13037"/>
    <m/>
    <n v="13037"/>
    <s v="BSMexico"/>
    <s v="Not Applicable"/>
    <m/>
  </r>
  <r>
    <x v="0"/>
    <x v="173"/>
    <x v="0"/>
    <s v="Allentown"/>
    <s v="Total Storage"/>
    <n v="40700"/>
    <s v="Revenues - Third Parties"/>
    <m/>
    <s v="Transfer Pricing"/>
    <n v="2026"/>
    <n v="6"/>
    <s v="USD"/>
    <n v="116634"/>
    <m/>
    <n v="116634"/>
    <s v="BSMexico"/>
    <s v="Not Applicable"/>
    <m/>
  </r>
  <r>
    <x v="10"/>
    <x v="174"/>
    <x v="17"/>
    <s v="Mexico"/>
    <s v="Total Storage"/>
    <n v="40700"/>
    <s v="Revenues - Third Parties"/>
    <m/>
    <s v="Storage Samples (per Shelf)"/>
    <n v="2026"/>
    <n v="6"/>
    <s v="USD"/>
    <n v="201"/>
    <m/>
    <n v="201"/>
    <s v="BSMexico"/>
    <m/>
    <m/>
  </r>
  <r>
    <x v="10"/>
    <x v="175"/>
    <x v="17"/>
    <s v="Mexico"/>
    <s v="Total Distribution"/>
    <n v="40700"/>
    <s v="Revenues - Third Parties"/>
    <m/>
    <s v="Project Management Fee"/>
    <n v="2026"/>
    <n v="6"/>
    <s v="USD"/>
    <n v="385"/>
    <m/>
    <n v="385"/>
    <s v="BSMexico"/>
    <m/>
    <m/>
  </r>
  <r>
    <x v="10"/>
    <x v="175"/>
    <x v="17"/>
    <s v="Mexico"/>
    <s v="Total Storage"/>
    <n v="40700"/>
    <s v="Revenues - Third Parties"/>
    <m/>
    <s v="Storage Samples (per Shelf)"/>
    <n v="2026"/>
    <n v="6"/>
    <s v="USD"/>
    <n v="201"/>
    <m/>
    <n v="201"/>
    <s v="BSMexico"/>
    <m/>
    <m/>
  </r>
  <r>
    <x v="10"/>
    <x v="176"/>
    <x v="17"/>
    <s v="Mexico"/>
    <s v="Total Storage"/>
    <n v="40700"/>
    <s v="Revenues - Third Parties"/>
    <m/>
    <s v="Storage Samples (per Shelf)"/>
    <n v="2026"/>
    <n v="6"/>
    <s v="USD"/>
    <n v="201"/>
    <m/>
    <n v="201"/>
    <s v="BSMexico"/>
    <m/>
    <m/>
  </r>
  <r>
    <x v="10"/>
    <x v="176"/>
    <x v="17"/>
    <s v="Mexico"/>
    <s v="Total Distribution"/>
    <n v="40700"/>
    <s v="Revenues - Third Parties"/>
    <m/>
    <s v="Project Management Fee"/>
    <n v="2026"/>
    <n v="6"/>
    <s v="USD"/>
    <n v="469"/>
    <m/>
    <n v="469"/>
    <s v="BSMexico"/>
    <m/>
    <m/>
  </r>
  <r>
    <x v="10"/>
    <x v="176"/>
    <x v="17"/>
    <s v="Mexico"/>
    <s v="Total Storage"/>
    <n v="40700"/>
    <s v="Revenues - Third Parties"/>
    <m/>
    <s v="Storage Ambient (per Shelf)"/>
    <n v="2026"/>
    <n v="6"/>
    <s v="USD"/>
    <n v="71"/>
    <m/>
    <n v="71"/>
    <s v="BSMexico"/>
    <m/>
    <m/>
  </r>
  <r>
    <x v="10"/>
    <x v="176"/>
    <x v="17"/>
    <s v="Mexico"/>
    <s v="Total Storage"/>
    <n v="40700"/>
    <s v="Revenues - Third Parties"/>
    <m/>
    <s v="Storage of Labels Ambient (per Shelf)"/>
    <n v="2026"/>
    <n v="6"/>
    <s v="USD"/>
    <n v="71"/>
    <m/>
    <n v="71"/>
    <s v="BSMexico"/>
    <m/>
    <m/>
  </r>
  <r>
    <x v="5"/>
    <x v="177"/>
    <x v="8"/>
    <s v="Mexico"/>
    <s v="Total Comparator"/>
    <n v="40700"/>
    <s v="Revenues - Third Parties"/>
    <m/>
    <s v="Comparator Freight"/>
    <n v="2026"/>
    <n v="6"/>
    <s v="USD"/>
    <n v="3000"/>
    <m/>
    <n v="3000"/>
    <s v="BSMexico"/>
    <m/>
    <m/>
  </r>
  <r>
    <x v="5"/>
    <x v="177"/>
    <x v="8"/>
    <s v="Mexico"/>
    <s v="Total Comparator"/>
    <n v="40700"/>
    <s v="Revenues - Third Parties"/>
    <m/>
    <s v="Medication Purchase A (Per Unit)"/>
    <n v="2026"/>
    <n v="6"/>
    <s v="USD"/>
    <n v="44766"/>
    <m/>
    <n v="44766"/>
    <s v="BSMexico"/>
    <n v="1"/>
    <m/>
  </r>
  <r>
    <x v="5"/>
    <x v="177"/>
    <x v="8"/>
    <s v="Mexico"/>
    <s v="Total Comparator"/>
    <n v="40700"/>
    <s v="Revenues - Third Parties"/>
    <m/>
    <s v="Procurement Fee A (Per Unit)"/>
    <n v="2026"/>
    <n v="6"/>
    <s v="USD"/>
    <n v="6267"/>
    <m/>
    <n v="6267"/>
    <s v="BSMexico"/>
    <m/>
    <m/>
  </r>
  <r>
    <x v="5"/>
    <x v="178"/>
    <x v="8"/>
    <s v="Mexico"/>
    <s v="Total Distribution"/>
    <n v="40700"/>
    <s v="Revenues - Third Parties"/>
    <m/>
    <s v="Administrative fee"/>
    <n v="2026"/>
    <n v="6"/>
    <s v="USD"/>
    <n v="12265"/>
    <m/>
    <n v="12265"/>
    <s v="BSMexico"/>
    <m/>
    <m/>
  </r>
  <r>
    <x v="5"/>
    <x v="178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78"/>
    <x v="8"/>
    <s v="Mexico"/>
    <s v="Total Return Drug"/>
    <n v="40700"/>
    <s v="Revenues - Third Parties"/>
    <m/>
    <s v="Destruction (per Kg)"/>
    <n v="2026"/>
    <n v="6"/>
    <s v="USD"/>
    <n v="44"/>
    <m/>
    <n v="44"/>
    <s v="BSMexico"/>
    <n v="1"/>
    <m/>
  </r>
  <r>
    <x v="5"/>
    <x v="178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78"/>
    <x v="8"/>
    <s v="Mexico"/>
    <s v="Total Storage"/>
    <n v="40700"/>
    <s v="Revenues - Third Parties"/>
    <m/>
    <s v="Non-Drug Storage Ambient (per Pallet)"/>
    <n v="2026"/>
    <n v="6"/>
    <s v="USD"/>
    <n v="6878"/>
    <m/>
    <n v="6878"/>
    <s v="BSMexico"/>
    <m/>
    <m/>
  </r>
  <r>
    <x v="5"/>
    <x v="178"/>
    <x v="8"/>
    <s v="Mexico"/>
    <s v="Total Duty"/>
    <n v="40700"/>
    <s v="Revenues - Third Parties"/>
    <m/>
    <s v="PTC Duties"/>
    <n v="2026"/>
    <n v="6"/>
    <s v="USD"/>
    <n v="4240"/>
    <m/>
    <n v="4240"/>
    <s v="BSMexico"/>
    <n v="1"/>
    <m/>
  </r>
  <r>
    <x v="5"/>
    <x v="178"/>
    <x v="8"/>
    <s v="Mexico"/>
    <s v="Total Storage"/>
    <n v="40700"/>
    <s v="Revenues - Third Parties"/>
    <m/>
    <s v="Storage Ambient (per Shelf)"/>
    <n v="2026"/>
    <n v="6"/>
    <s v="USD"/>
    <n v="14104"/>
    <m/>
    <n v="14104"/>
    <s v="BSMexico"/>
    <m/>
    <m/>
  </r>
  <r>
    <x v="5"/>
    <x v="178"/>
    <x v="8"/>
    <s v="Mexico"/>
    <s v="Total Storage"/>
    <n v="40700"/>
    <s v="Revenues - Third Parties"/>
    <m/>
    <s v="Storage Controlled Drug - Ambient (per Shelf)"/>
    <n v="2026"/>
    <n v="6"/>
    <s v="USD"/>
    <n v="1012"/>
    <m/>
    <n v="1012"/>
    <s v="BSMexico"/>
    <m/>
    <m/>
  </r>
  <r>
    <x v="5"/>
    <x v="178"/>
    <x v="8"/>
    <s v="Mexico"/>
    <s v="Total Storage"/>
    <n v="40700"/>
    <s v="Revenues - Third Parties"/>
    <m/>
    <s v="Storage Frozen (per Shelf)"/>
    <n v="2026"/>
    <n v="6"/>
    <s v="USD"/>
    <n v="36068"/>
    <m/>
    <n v="36068"/>
    <s v="BSMexico"/>
    <m/>
    <m/>
  </r>
  <r>
    <x v="5"/>
    <x v="178"/>
    <x v="8"/>
    <s v="Mexico"/>
    <s v="Total Storage"/>
    <n v="40700"/>
    <s v="Revenues - Third Parties"/>
    <m/>
    <s v="Storage of Returns (per Shelf)"/>
    <n v="2026"/>
    <n v="6"/>
    <s v="USD"/>
    <n v="3996"/>
    <m/>
    <n v="3996"/>
    <s v="BSMexico"/>
    <m/>
    <m/>
  </r>
  <r>
    <x v="5"/>
    <x v="178"/>
    <x v="8"/>
    <s v="Mexico"/>
    <s v="Total Storage"/>
    <n v="40700"/>
    <s v="Revenues - Third Parties"/>
    <m/>
    <s v="Storage Refrigerated (per Shelf)"/>
    <n v="2026"/>
    <n v="6"/>
    <s v="USD"/>
    <n v="67859"/>
    <m/>
    <n v="67859"/>
    <s v="BSMexico"/>
    <m/>
    <m/>
  </r>
  <r>
    <x v="5"/>
    <x v="178"/>
    <x v="8"/>
    <s v="Mexico"/>
    <s v="Total Storage"/>
    <n v="40700"/>
    <s v="Revenues - Third Parties"/>
    <m/>
    <s v="Storage Ultra Frozen (per Shelf)"/>
    <n v="2026"/>
    <n v="6"/>
    <s v="USD"/>
    <n v="4142"/>
    <m/>
    <n v="4142"/>
    <s v="BSMexico"/>
    <m/>
    <m/>
  </r>
  <r>
    <x v="5"/>
    <x v="179"/>
    <x v="8"/>
    <s v="Mexico"/>
    <s v="Total Distribution"/>
    <n v="40700"/>
    <s v="Revenues - Third Parties"/>
    <m/>
    <s v="Carton Boxes (per Shipper)"/>
    <n v="2026"/>
    <n v="6"/>
    <s v="USD"/>
    <n v="44"/>
    <m/>
    <n v="44"/>
    <s v="BSMexico"/>
    <n v="1"/>
    <m/>
  </r>
  <r>
    <x v="5"/>
    <x v="179"/>
    <x v="8"/>
    <s v="Mexico"/>
    <s v="Total Freight"/>
    <n v="40700"/>
    <s v="Revenues - Third Parties"/>
    <m/>
    <s v="Freight - Returns"/>
    <n v="2026"/>
    <n v="6"/>
    <s v="USD"/>
    <n v="114"/>
    <m/>
    <n v="114"/>
    <s v="BSMexico"/>
    <n v="1"/>
    <m/>
  </r>
  <r>
    <x v="5"/>
    <x v="179"/>
    <x v="8"/>
    <s v="Mexico"/>
    <s v="Total Freight"/>
    <n v="40700"/>
    <s v="Revenues - Third Parties"/>
    <m/>
    <s v="Freight - Shipments"/>
    <n v="2026"/>
    <n v="6"/>
    <s v="USD"/>
    <n v="2384"/>
    <m/>
    <n v="2384"/>
    <s v="BSMexico"/>
    <n v="1"/>
    <m/>
  </r>
  <r>
    <x v="5"/>
    <x v="179"/>
    <x v="8"/>
    <s v="Mexico"/>
    <s v="Total Distribution"/>
    <n v="40700"/>
    <s v="Revenues - Third Parties"/>
    <m/>
    <s v="Pick and Pack (Refrigerated)"/>
    <n v="2026"/>
    <n v="6"/>
    <s v="USD"/>
    <n v="187"/>
    <m/>
    <n v="187"/>
    <s v="BSMexico"/>
    <m/>
    <m/>
  </r>
  <r>
    <x v="5"/>
    <x v="179"/>
    <x v="8"/>
    <s v="Mexico"/>
    <s v="Total Distribution"/>
    <n v="40700"/>
    <s v="Revenues - Third Parties"/>
    <m/>
    <s v="Refurbishment (per Shipper)"/>
    <n v="2026"/>
    <n v="6"/>
    <s v="USD"/>
    <n v="71"/>
    <m/>
    <n v="71"/>
    <s v="BSMexico"/>
    <m/>
    <m/>
  </r>
  <r>
    <x v="5"/>
    <x v="179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80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80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80"/>
    <x v="8"/>
    <s v="Mexico"/>
    <s v="Total Return Drug"/>
    <n v="40700"/>
    <s v="Revenues - Third Parties"/>
    <m/>
    <s v="Destruction (per Kg)"/>
    <n v="2026"/>
    <n v="6"/>
    <s v="USD"/>
    <n v="44"/>
    <m/>
    <n v="44"/>
    <s v="BSMexico"/>
    <n v="1"/>
    <m/>
  </r>
  <r>
    <x v="5"/>
    <x v="180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80"/>
    <x v="8"/>
    <s v="Mexico"/>
    <s v="Total Freight"/>
    <n v="40700"/>
    <s v="Revenues - Third Parties"/>
    <m/>
    <s v="Freight - Shipments"/>
    <n v="2026"/>
    <n v="6"/>
    <s v="USD"/>
    <n v="394"/>
    <m/>
    <n v="394"/>
    <s v="BSMexico"/>
    <n v="1"/>
    <m/>
  </r>
  <r>
    <x v="5"/>
    <x v="180"/>
    <x v="8"/>
    <s v="Mexico"/>
    <s v="Total Duty"/>
    <n v="40700"/>
    <s v="Revenues - Third Parties"/>
    <m/>
    <s v="PTC Duties"/>
    <n v="2026"/>
    <n v="6"/>
    <s v="USD"/>
    <n v="1390"/>
    <m/>
    <n v="1390"/>
    <s v="BSMexico"/>
    <n v="1"/>
    <m/>
  </r>
  <r>
    <x v="5"/>
    <x v="180"/>
    <x v="8"/>
    <s v="Mexico"/>
    <s v="Total Distribution"/>
    <n v="40700"/>
    <s v="Revenues - Third Parties"/>
    <m/>
    <s v="Receipt fee Ambient (per Batch)"/>
    <n v="2026"/>
    <n v="6"/>
    <s v="USD"/>
    <n v="196"/>
    <m/>
    <n v="196"/>
    <s v="BSMexico"/>
    <m/>
    <m/>
  </r>
  <r>
    <x v="5"/>
    <x v="181"/>
    <x v="8"/>
    <s v="Mexico"/>
    <s v="Total Distribution"/>
    <n v="40700"/>
    <s v="Revenues - Third Parties"/>
    <m/>
    <s v="Ambient Shipment High Protection"/>
    <n v="2026"/>
    <n v="6"/>
    <s v="USD"/>
    <n v="749"/>
    <m/>
    <n v="749"/>
    <s v="BSMexico"/>
    <m/>
    <m/>
  </r>
  <r>
    <x v="5"/>
    <x v="181"/>
    <x v="8"/>
    <s v="Mexico"/>
    <s v="Total Distribution"/>
    <n v="40700"/>
    <s v="Revenues - Third Parties"/>
    <m/>
    <s v="Ambient Shipment Low Protection"/>
    <n v="2026"/>
    <n v="6"/>
    <s v="USD"/>
    <n v="89"/>
    <m/>
    <n v="89"/>
    <s v="BSMexico"/>
    <m/>
    <m/>
  </r>
  <r>
    <x v="5"/>
    <x v="181"/>
    <x v="8"/>
    <s v="Mexico"/>
    <s v="Total Distribution"/>
    <n v="40700"/>
    <s v="Revenues - Third Parties"/>
    <m/>
    <s v="Carton Boxes (per Shipper)"/>
    <n v="2026"/>
    <n v="6"/>
    <s v="USD"/>
    <n v="185"/>
    <m/>
    <n v="185"/>
    <s v="BSMexico"/>
    <n v="1"/>
    <m/>
  </r>
  <r>
    <x v="5"/>
    <x v="181"/>
    <x v="8"/>
    <s v="Mexico"/>
    <s v="Total Freight"/>
    <n v="40700"/>
    <s v="Revenues - Third Parties"/>
    <m/>
    <s v="Freight - Shipments"/>
    <n v="2026"/>
    <n v="6"/>
    <s v="USD"/>
    <n v="2859"/>
    <m/>
    <n v="2859"/>
    <s v="BSMexico"/>
    <n v="1"/>
    <m/>
  </r>
  <r>
    <x v="5"/>
    <x v="181"/>
    <x v="8"/>
    <s v="Mexico"/>
    <s v="Total Distribution"/>
    <n v="40700"/>
    <s v="Revenues - Third Parties"/>
    <m/>
    <s v="Refurbishment (per Shipper)"/>
    <n v="2026"/>
    <n v="6"/>
    <s v="USD"/>
    <n v="285"/>
    <m/>
    <n v="285"/>
    <s v="BSMexico"/>
    <m/>
    <m/>
  </r>
  <r>
    <x v="5"/>
    <x v="182"/>
    <x v="8"/>
    <s v="Mexico"/>
    <s v="Total Freight"/>
    <n v="40700"/>
    <s v="Revenues - Third Parties"/>
    <m/>
    <s v="Freight - Shipments"/>
    <n v="2026"/>
    <n v="6"/>
    <s v="USD"/>
    <n v="1793"/>
    <m/>
    <n v="1793"/>
    <s v="BSMexico"/>
    <n v="1"/>
    <m/>
  </r>
  <r>
    <x v="5"/>
    <x v="182"/>
    <x v="8"/>
    <s v="Mexico"/>
    <s v="Total Distribution"/>
    <n v="40700"/>
    <s v="Revenues - Third Parties"/>
    <m/>
    <s v="Carton Boxes (per Shipper)"/>
    <n v="2026"/>
    <n v="6"/>
    <s v="USD"/>
    <n v="22"/>
    <m/>
    <n v="22"/>
    <s v="BSMexico"/>
    <n v="1"/>
    <m/>
  </r>
  <r>
    <x v="5"/>
    <x v="182"/>
    <x v="8"/>
    <s v="Mexico"/>
    <s v="Total Distribution"/>
    <n v="40700"/>
    <s v="Revenues - Third Parties"/>
    <m/>
    <s v="Pick and Pack (Refrigerated)"/>
    <n v="2026"/>
    <n v="6"/>
    <s v="USD"/>
    <n v="94"/>
    <m/>
    <n v="94"/>
    <s v="BSMexico"/>
    <m/>
    <m/>
  </r>
  <r>
    <x v="5"/>
    <x v="182"/>
    <x v="8"/>
    <s v="Mexico"/>
    <s v="Total Distribution"/>
    <n v="40700"/>
    <s v="Revenues - Third Parties"/>
    <m/>
    <s v="Refurbishment (per Shipper)"/>
    <n v="2026"/>
    <n v="6"/>
    <s v="USD"/>
    <n v="36"/>
    <m/>
    <n v="36"/>
    <s v="BSMexico"/>
    <m/>
    <m/>
  </r>
  <r>
    <x v="5"/>
    <x v="183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84"/>
    <x v="8"/>
    <s v="Mexico"/>
    <s v="Total Distribution"/>
    <n v="40700"/>
    <s v="Revenues - Third Parties"/>
    <m/>
    <s v="Ambient Shipment High Protection"/>
    <n v="2026"/>
    <n v="6"/>
    <s v="USD"/>
    <n v="94"/>
    <m/>
    <n v="94"/>
    <s v="BSMexico"/>
    <m/>
    <m/>
  </r>
  <r>
    <x v="5"/>
    <x v="184"/>
    <x v="8"/>
    <s v="Mexico"/>
    <s v="Total Distribution"/>
    <n v="40700"/>
    <s v="Revenues - Third Parties"/>
    <m/>
    <s v="Ambient Shipment Low Protection"/>
    <n v="2026"/>
    <n v="6"/>
    <s v="USD"/>
    <n v="89"/>
    <m/>
    <n v="89"/>
    <s v="BSMexico"/>
    <m/>
    <m/>
  </r>
  <r>
    <x v="5"/>
    <x v="184"/>
    <x v="8"/>
    <s v="Mexico"/>
    <s v="Total Distribution"/>
    <n v="40700"/>
    <s v="Revenues - Third Parties"/>
    <m/>
    <s v="Carton Boxes (per Shipper)"/>
    <n v="2026"/>
    <n v="6"/>
    <s v="USD"/>
    <n v="33"/>
    <m/>
    <n v="33"/>
    <s v="BSMexico"/>
    <n v="1"/>
    <m/>
  </r>
  <r>
    <x v="5"/>
    <x v="184"/>
    <x v="8"/>
    <s v="Mexico"/>
    <s v="Total Freight"/>
    <n v="40700"/>
    <s v="Revenues - Third Parties"/>
    <m/>
    <s v="Freight - Shipments"/>
    <n v="2026"/>
    <n v="6"/>
    <s v="USD"/>
    <n v="114"/>
    <m/>
    <n v="114"/>
    <s v="BSMexico"/>
    <n v="1"/>
    <m/>
  </r>
  <r>
    <x v="5"/>
    <x v="184"/>
    <x v="8"/>
    <s v="Mexico"/>
    <s v="Total Distribution"/>
    <n v="40700"/>
    <s v="Revenues - Third Parties"/>
    <m/>
    <s v="Refurbishment (per Shipper)"/>
    <n v="2026"/>
    <n v="6"/>
    <s v="USD"/>
    <n v="36"/>
    <m/>
    <n v="36"/>
    <s v="BSMexico"/>
    <m/>
    <m/>
  </r>
  <r>
    <x v="5"/>
    <x v="185"/>
    <x v="8"/>
    <s v="Mexico"/>
    <s v="Total Distribution"/>
    <n v="40700"/>
    <s v="Revenues - Third Parties"/>
    <m/>
    <s v="Carton Boxes (per Shipper)"/>
    <n v="2026"/>
    <n v="6"/>
    <s v="USD"/>
    <n v="22"/>
    <m/>
    <n v="22"/>
    <s v="BSMexico"/>
    <n v="1"/>
    <m/>
  </r>
  <r>
    <x v="5"/>
    <x v="185"/>
    <x v="8"/>
    <s v="Mexico"/>
    <s v="Total Freight"/>
    <n v="40700"/>
    <s v="Revenues - Third Parties"/>
    <m/>
    <s v="Freight - Shipments"/>
    <n v="2026"/>
    <n v="6"/>
    <s v="USD"/>
    <n v="915"/>
    <m/>
    <n v="915"/>
    <s v="BSMexico"/>
    <n v="1"/>
    <m/>
  </r>
  <r>
    <x v="5"/>
    <x v="185"/>
    <x v="8"/>
    <s v="Mexico"/>
    <s v="Total Distribution"/>
    <n v="40700"/>
    <s v="Revenues - Third Parties"/>
    <m/>
    <s v="Pick and Pack (Refrigerated)"/>
    <n v="2026"/>
    <n v="6"/>
    <s v="USD"/>
    <n v="94"/>
    <m/>
    <n v="94"/>
    <s v="BSMexico"/>
    <m/>
    <m/>
  </r>
  <r>
    <x v="5"/>
    <x v="185"/>
    <x v="8"/>
    <s v="Mexico"/>
    <s v="Total Distribution"/>
    <n v="40700"/>
    <s v="Revenues - Third Parties"/>
    <m/>
    <s v="Refurbishment (per Shipper)"/>
    <n v="2026"/>
    <n v="6"/>
    <s v="USD"/>
    <n v="36"/>
    <m/>
    <n v="36"/>
    <s v="BSMexico"/>
    <m/>
    <m/>
  </r>
  <r>
    <x v="5"/>
    <x v="124"/>
    <x v="8"/>
    <s v="Mexico"/>
    <s v="Total Distribution"/>
    <n v="40700"/>
    <s v="Revenues - Third Parties"/>
    <m/>
    <s v="Carton Boxes (per Shipper)"/>
    <n v="2026"/>
    <n v="6"/>
    <s v="USD"/>
    <n v="65"/>
    <m/>
    <n v="65"/>
    <s v="BSMexico"/>
    <n v="1"/>
    <m/>
  </r>
  <r>
    <x v="5"/>
    <x v="124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24"/>
    <x v="8"/>
    <s v="Mexico"/>
    <s v="Total Freight"/>
    <n v="40700"/>
    <s v="Revenues - Third Parties"/>
    <m/>
    <s v="Freight - Shipments"/>
    <n v="2026"/>
    <n v="6"/>
    <s v="USD"/>
    <n v="3008"/>
    <m/>
    <n v="3008"/>
    <s v="BSMexico"/>
    <n v="1"/>
    <m/>
  </r>
  <r>
    <x v="5"/>
    <x v="124"/>
    <x v="8"/>
    <s v="Mexico"/>
    <s v="Total Distribution"/>
    <n v="40700"/>
    <s v="Revenues - Third Parties"/>
    <m/>
    <s v="Pick and Pack (Refrigerated)"/>
    <n v="2026"/>
    <n v="6"/>
    <s v="USD"/>
    <n v="281"/>
    <m/>
    <n v="281"/>
    <s v="BSMexico"/>
    <m/>
    <m/>
  </r>
  <r>
    <x v="5"/>
    <x v="124"/>
    <x v="8"/>
    <s v="Mexico"/>
    <s v="Total Duty"/>
    <n v="40700"/>
    <s v="Revenues - Third Parties"/>
    <m/>
    <s v="PTC Duties"/>
    <n v="2026"/>
    <n v="6"/>
    <s v="USD"/>
    <n v="2394"/>
    <m/>
    <n v="2394"/>
    <s v="BSMexico"/>
    <n v="1"/>
    <m/>
  </r>
  <r>
    <x v="5"/>
    <x v="124"/>
    <x v="8"/>
    <s v="Mexico"/>
    <s v="Total Distribution"/>
    <n v="40700"/>
    <s v="Revenues - Third Parties"/>
    <m/>
    <s v="Refurbishment (per Shipper)"/>
    <n v="2026"/>
    <n v="6"/>
    <s v="USD"/>
    <n v="107"/>
    <m/>
    <n v="107"/>
    <s v="BSMexico"/>
    <m/>
    <m/>
  </r>
  <r>
    <x v="5"/>
    <x v="186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186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87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187"/>
    <x v="8"/>
    <s v="Mexico"/>
    <s v="Total Return Drug"/>
    <n v="40700"/>
    <s v="Revenues - Third Parties"/>
    <m/>
    <s v="Reconciliation of Returns (per Kit)"/>
    <n v="2026"/>
    <n v="6"/>
    <s v="USD"/>
    <n v="32"/>
    <m/>
    <n v="32"/>
    <s v="BSMexico"/>
    <m/>
    <m/>
  </r>
  <r>
    <x v="5"/>
    <x v="187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88"/>
    <x v="8"/>
    <s v="Mexico"/>
    <s v="Total Return Drug"/>
    <n v="40700"/>
    <s v="Revenues - Third Parties"/>
    <m/>
    <s v="Destruction (per Kg)"/>
    <n v="2026"/>
    <n v="6"/>
    <s v="USD"/>
    <n v="65"/>
    <m/>
    <n v="65"/>
    <s v="BSMexico"/>
    <n v="1"/>
    <m/>
  </r>
  <r>
    <x v="5"/>
    <x v="188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89"/>
    <x v="8"/>
    <s v="Mexico"/>
    <s v="Total Distribution"/>
    <n v="40700"/>
    <s v="Revenues - Third Parties"/>
    <m/>
    <s v="Ambient Shipment High Protection"/>
    <n v="2026"/>
    <n v="6"/>
    <s v="USD"/>
    <n v="187"/>
    <m/>
    <n v="187"/>
    <s v="BSMexico"/>
    <m/>
    <m/>
  </r>
  <r>
    <x v="5"/>
    <x v="189"/>
    <x v="8"/>
    <s v="Mexico"/>
    <s v="Total Distribution"/>
    <n v="40700"/>
    <s v="Revenues - Third Parties"/>
    <m/>
    <s v="Ambient Shipment Low Protection"/>
    <n v="2026"/>
    <n v="6"/>
    <s v="USD"/>
    <n v="178"/>
    <m/>
    <n v="178"/>
    <s v="BSMexico"/>
    <m/>
    <m/>
  </r>
  <r>
    <x v="5"/>
    <x v="189"/>
    <x v="8"/>
    <s v="Mexico"/>
    <s v="Total Distribution"/>
    <n v="40700"/>
    <s v="Revenues - Third Parties"/>
    <m/>
    <s v="Carton Boxes (per Shipper)"/>
    <n v="2026"/>
    <n v="6"/>
    <s v="USD"/>
    <n v="109"/>
    <m/>
    <n v="109"/>
    <s v="BSMexico"/>
    <n v="1"/>
    <m/>
  </r>
  <r>
    <x v="5"/>
    <x v="189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89"/>
    <x v="8"/>
    <s v="Mexico"/>
    <s v="Total Freight"/>
    <n v="40700"/>
    <s v="Revenues - Third Parties"/>
    <m/>
    <s v="Freight - Returns"/>
    <n v="2026"/>
    <n v="6"/>
    <s v="USD"/>
    <n v="439"/>
    <m/>
    <n v="439"/>
    <s v="BSMexico"/>
    <n v="1"/>
    <m/>
  </r>
  <r>
    <x v="5"/>
    <x v="189"/>
    <x v="8"/>
    <s v="Mexico"/>
    <s v="Total Freight"/>
    <n v="40700"/>
    <s v="Revenues - Third Parties"/>
    <m/>
    <s v="Freight - Shipments"/>
    <n v="2026"/>
    <n v="6"/>
    <s v="USD"/>
    <n v="508"/>
    <m/>
    <n v="508"/>
    <s v="BSMexico"/>
    <n v="1"/>
    <m/>
  </r>
  <r>
    <x v="5"/>
    <x v="189"/>
    <x v="8"/>
    <s v="Mexico"/>
    <s v="Total Distribution"/>
    <n v="40700"/>
    <s v="Revenues - Third Parties"/>
    <m/>
    <s v="Pick and Pack (Refrigerated)"/>
    <n v="2026"/>
    <n v="6"/>
    <s v="USD"/>
    <n v="187"/>
    <m/>
    <n v="187"/>
    <s v="BSMexico"/>
    <m/>
    <m/>
  </r>
  <r>
    <x v="5"/>
    <x v="189"/>
    <x v="8"/>
    <s v="Mexico"/>
    <s v="Total Duty"/>
    <n v="40700"/>
    <s v="Revenues - Third Parties"/>
    <m/>
    <s v="PTC Duties"/>
    <n v="2026"/>
    <n v="6"/>
    <s v="USD"/>
    <n v="5441"/>
    <m/>
    <n v="5441"/>
    <s v="BSMexico"/>
    <n v="1"/>
    <m/>
  </r>
  <r>
    <x v="5"/>
    <x v="189"/>
    <x v="8"/>
    <s v="Mexico"/>
    <s v="Total Distribution"/>
    <n v="40700"/>
    <s v="Revenues - Third Parties"/>
    <m/>
    <s v="Refurbishment (per Shipper)"/>
    <n v="2026"/>
    <n v="6"/>
    <s v="USD"/>
    <n v="143"/>
    <m/>
    <n v="143"/>
    <s v="BSMexico"/>
    <m/>
    <m/>
  </r>
  <r>
    <x v="5"/>
    <x v="189"/>
    <x v="8"/>
    <s v="Mexico"/>
    <s v="Total Return Drug"/>
    <n v="40700"/>
    <s v="Revenues - Third Parties"/>
    <m/>
    <s v="Returns Receipt (per Receipt)"/>
    <n v="2026"/>
    <n v="6"/>
    <s v="USD"/>
    <n v="357"/>
    <m/>
    <n v="357"/>
    <s v="BSMexico"/>
    <m/>
    <m/>
  </r>
  <r>
    <x v="5"/>
    <x v="190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190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26"/>
    <x v="8"/>
    <s v="Mexico"/>
    <s v="Total Distribution"/>
    <n v="40700"/>
    <s v="Revenues - Third Parties"/>
    <m/>
    <s v="AoR per Receipt"/>
    <n v="2026"/>
    <n v="6"/>
    <s v="USD"/>
    <n v="205"/>
    <m/>
    <n v="205"/>
    <s v="BSMexico"/>
    <m/>
    <m/>
  </r>
  <r>
    <x v="5"/>
    <x v="126"/>
    <x v="8"/>
    <s v="Mexico"/>
    <s v="Total Distribution"/>
    <n v="40700"/>
    <s v="Revenues - Third Parties"/>
    <m/>
    <s v="Carton Boxes (per Shipper)"/>
    <n v="2026"/>
    <n v="6"/>
    <s v="USD"/>
    <n v="4091"/>
    <m/>
    <n v="4091"/>
    <s v="BSMexico"/>
    <n v="1"/>
    <m/>
  </r>
  <r>
    <x v="5"/>
    <x v="126"/>
    <x v="8"/>
    <s v="Mexico"/>
    <s v="Total Distribution"/>
    <n v="40700"/>
    <s v="Revenues - Third Parties"/>
    <m/>
    <s v="Customs Clearence"/>
    <n v="2026"/>
    <n v="6"/>
    <s v="USD"/>
    <n v="624"/>
    <m/>
    <n v="624"/>
    <s v="BSMexico"/>
    <m/>
    <m/>
  </r>
  <r>
    <x v="5"/>
    <x v="126"/>
    <x v="8"/>
    <s v="Mexico"/>
    <s v="Total Return Drug"/>
    <n v="40700"/>
    <s v="Revenues - Third Parties"/>
    <m/>
    <s v="Destruction (per Kg)"/>
    <n v="2026"/>
    <n v="6"/>
    <s v="USD"/>
    <n v="65"/>
    <m/>
    <n v="65"/>
    <s v="BSMexico"/>
    <n v="1"/>
    <m/>
  </r>
  <r>
    <x v="5"/>
    <x v="126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26"/>
    <x v="8"/>
    <s v="Mexico"/>
    <s v="Total Distribution"/>
    <n v="40700"/>
    <s v="Revenues - Third Parties"/>
    <m/>
    <s v="Expedited Receipt Fee"/>
    <n v="2026"/>
    <n v="6"/>
    <s v="USD"/>
    <n v="98"/>
    <m/>
    <n v="98"/>
    <s v="BSMexico"/>
    <m/>
    <m/>
  </r>
  <r>
    <x v="5"/>
    <x v="126"/>
    <x v="8"/>
    <s v="Mexico"/>
    <s v="Total Freight"/>
    <n v="40700"/>
    <s v="Revenues - Third Parties"/>
    <m/>
    <s v="Freight - Returns"/>
    <n v="2026"/>
    <n v="6"/>
    <s v="USD"/>
    <n v="1373"/>
    <m/>
    <n v="1373"/>
    <s v="BSMexico"/>
    <n v="1"/>
    <m/>
  </r>
  <r>
    <x v="5"/>
    <x v="126"/>
    <x v="8"/>
    <s v="Mexico"/>
    <s v="Total Freight"/>
    <n v="40700"/>
    <s v="Revenues - Third Parties"/>
    <m/>
    <s v="Freight - Shipments"/>
    <n v="2026"/>
    <n v="6"/>
    <s v="USD"/>
    <n v="219636"/>
    <m/>
    <n v="219636"/>
    <s v="BSMexico"/>
    <n v="1"/>
    <m/>
  </r>
  <r>
    <x v="5"/>
    <x v="126"/>
    <x v="8"/>
    <s v="Mexico"/>
    <s v="Total Distribution"/>
    <n v="40700"/>
    <s v="Revenues - Third Parties"/>
    <m/>
    <s v="Pick and Pack (Refrigerated)"/>
    <n v="2026"/>
    <n v="6"/>
    <s v="USD"/>
    <n v="14892"/>
    <m/>
    <n v="14892"/>
    <s v="BSMexico"/>
    <m/>
    <m/>
  </r>
  <r>
    <x v="5"/>
    <x v="126"/>
    <x v="8"/>
    <s v="Mexico"/>
    <s v="Total Duty"/>
    <n v="40700"/>
    <s v="Revenues - Third Parties"/>
    <m/>
    <s v="PTC Duties"/>
    <n v="2026"/>
    <n v="6"/>
    <s v="USD"/>
    <n v="23140"/>
    <m/>
    <n v="23140"/>
    <s v="BSMexico"/>
    <n v="1"/>
    <m/>
  </r>
  <r>
    <x v="5"/>
    <x v="126"/>
    <x v="8"/>
    <s v="Mexico"/>
    <s v="Total Distribution"/>
    <n v="40700"/>
    <s v="Revenues - Third Parties"/>
    <m/>
    <s v="Receipt fee Refrigerated (per Batch)"/>
    <n v="2026"/>
    <n v="6"/>
    <s v="USD"/>
    <n v="589"/>
    <m/>
    <n v="589"/>
    <s v="BSMexico"/>
    <m/>
    <m/>
  </r>
  <r>
    <x v="5"/>
    <x v="126"/>
    <x v="8"/>
    <s v="Mexico"/>
    <s v="Total Distribution"/>
    <n v="40700"/>
    <s v="Revenues - Third Parties"/>
    <m/>
    <s v="Receipt more than 150 kits (per Hour)"/>
    <n v="2026"/>
    <n v="6"/>
    <s v="USD"/>
    <n v="1236"/>
    <m/>
    <n v="1236"/>
    <s v="BSMexico"/>
    <m/>
    <m/>
  </r>
  <r>
    <x v="5"/>
    <x v="126"/>
    <x v="8"/>
    <s v="Mexico"/>
    <s v="Total Distribution"/>
    <n v="40700"/>
    <s v="Revenues - Third Parties"/>
    <m/>
    <s v="Refurbishment (per Shipper)"/>
    <n v="2026"/>
    <n v="6"/>
    <s v="USD"/>
    <n v="6708"/>
    <m/>
    <n v="6708"/>
    <s v="BSMexico"/>
    <m/>
    <m/>
  </r>
  <r>
    <x v="5"/>
    <x v="126"/>
    <x v="8"/>
    <s v="Mexico"/>
    <s v="Total Return Drug"/>
    <n v="40700"/>
    <s v="Revenues - Third Parties"/>
    <m/>
    <s v="Returns Receipt (per Receipt)"/>
    <n v="2026"/>
    <n v="6"/>
    <s v="USD"/>
    <n v="892"/>
    <m/>
    <n v="892"/>
    <s v="BSMexico"/>
    <m/>
    <m/>
  </r>
  <r>
    <x v="5"/>
    <x v="127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27"/>
    <x v="8"/>
    <s v="Mexico"/>
    <s v="Total Distribution"/>
    <n v="40700"/>
    <s v="Revenues - Third Parties"/>
    <m/>
    <s v="Carton Boxes (per Shipper)"/>
    <n v="2026"/>
    <n v="6"/>
    <s v="USD"/>
    <n v="174"/>
    <m/>
    <n v="174"/>
    <s v="BSMexico"/>
    <n v="1"/>
    <m/>
  </r>
  <r>
    <x v="5"/>
    <x v="127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27"/>
    <x v="8"/>
    <s v="Mexico"/>
    <s v="Total Return Drug"/>
    <n v="40700"/>
    <s v="Revenues - Third Parties"/>
    <m/>
    <s v="Destruction (per Kg)"/>
    <n v="2026"/>
    <n v="6"/>
    <s v="USD"/>
    <n v="152"/>
    <m/>
    <n v="152"/>
    <s v="BSMexico"/>
    <n v="1"/>
    <m/>
  </r>
  <r>
    <x v="5"/>
    <x v="127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27"/>
    <x v="8"/>
    <s v="Mexico"/>
    <s v="Total Distribution"/>
    <n v="40700"/>
    <s v="Revenues - Third Parties"/>
    <m/>
    <s v="Expedited Receipt Fee"/>
    <n v="2026"/>
    <n v="6"/>
    <s v="USD"/>
    <n v="98"/>
    <m/>
    <n v="98"/>
    <s v="BSMexico"/>
    <m/>
    <m/>
  </r>
  <r>
    <x v="5"/>
    <x v="127"/>
    <x v="8"/>
    <s v="Mexico"/>
    <s v="Total Freight"/>
    <n v="40700"/>
    <s v="Revenues - Third Parties"/>
    <m/>
    <s v="Freight - Returns"/>
    <n v="2026"/>
    <n v="6"/>
    <s v="USD"/>
    <n v="934"/>
    <m/>
    <n v="934"/>
    <s v="BSMexico"/>
    <n v="1"/>
    <m/>
  </r>
  <r>
    <x v="5"/>
    <x v="127"/>
    <x v="8"/>
    <s v="Mexico"/>
    <s v="Total Freight"/>
    <n v="40700"/>
    <s v="Revenues - Third Parties"/>
    <m/>
    <s v="Freight - Shipments"/>
    <n v="2026"/>
    <n v="6"/>
    <s v="USD"/>
    <n v="11080"/>
    <m/>
    <n v="11080"/>
    <s v="BSMexico"/>
    <n v="1"/>
    <m/>
  </r>
  <r>
    <x v="5"/>
    <x v="127"/>
    <x v="8"/>
    <s v="Mexico"/>
    <s v="Total Distribution"/>
    <n v="40700"/>
    <s v="Revenues - Third Parties"/>
    <m/>
    <s v="Pick and Pack (Refrigerated)"/>
    <n v="2026"/>
    <n v="6"/>
    <s v="USD"/>
    <n v="468"/>
    <m/>
    <n v="468"/>
    <s v="BSMexico"/>
    <m/>
    <m/>
  </r>
  <r>
    <x v="5"/>
    <x v="127"/>
    <x v="8"/>
    <s v="Mexico"/>
    <s v="Total Duty"/>
    <n v="40700"/>
    <s v="Revenues - Third Parties"/>
    <m/>
    <s v="PTC Duties"/>
    <n v="2026"/>
    <n v="6"/>
    <s v="USD"/>
    <n v="2572"/>
    <m/>
    <n v="2572"/>
    <s v="BSMexico"/>
    <n v="1"/>
    <m/>
  </r>
  <r>
    <x v="5"/>
    <x v="127"/>
    <x v="8"/>
    <s v="Mexico"/>
    <s v="Total Distribution"/>
    <n v="40700"/>
    <s v="Revenues - Third Parties"/>
    <m/>
    <s v="Receipt fee Refrigerated (per Batch)"/>
    <n v="2026"/>
    <n v="6"/>
    <s v="USD"/>
    <n v="392"/>
    <m/>
    <n v="392"/>
    <s v="BSMexico"/>
    <m/>
    <m/>
  </r>
  <r>
    <x v="5"/>
    <x v="127"/>
    <x v="8"/>
    <s v="Mexico"/>
    <s v="Total Distribution"/>
    <n v="40700"/>
    <s v="Revenues - Third Parties"/>
    <m/>
    <s v="Refurbishment (per Shipper)"/>
    <n v="2026"/>
    <n v="6"/>
    <s v="USD"/>
    <n v="285"/>
    <m/>
    <n v="285"/>
    <s v="BSMexico"/>
    <m/>
    <m/>
  </r>
  <r>
    <x v="5"/>
    <x v="127"/>
    <x v="8"/>
    <s v="Mexico"/>
    <s v="Total Return Drug"/>
    <n v="40700"/>
    <s v="Revenues - Third Parties"/>
    <m/>
    <s v="Returns Receipt (per Receipt)"/>
    <n v="2026"/>
    <n v="6"/>
    <s v="USD"/>
    <n v="357"/>
    <m/>
    <n v="357"/>
    <s v="BSMexico"/>
    <m/>
    <m/>
  </r>
  <r>
    <x v="5"/>
    <x v="191"/>
    <x v="8"/>
    <s v="Mexico"/>
    <s v="Total Distribution"/>
    <n v="40700"/>
    <s v="Revenues - Third Parties"/>
    <m/>
    <s v="Carton Boxes (per Shipper)"/>
    <n v="2026"/>
    <n v="6"/>
    <s v="USD"/>
    <n v="44"/>
    <m/>
    <n v="44"/>
    <s v="BSMexico"/>
    <n v="1"/>
    <m/>
  </r>
  <r>
    <x v="5"/>
    <x v="191"/>
    <x v="8"/>
    <s v="Mexico"/>
    <s v="Total Freight"/>
    <n v="40700"/>
    <s v="Revenues - Third Parties"/>
    <m/>
    <s v="Freight - Shipments"/>
    <n v="2026"/>
    <n v="6"/>
    <s v="USD"/>
    <n v="2093"/>
    <m/>
    <n v="2093"/>
    <s v="BSMexico"/>
    <n v="1"/>
    <m/>
  </r>
  <r>
    <x v="5"/>
    <x v="191"/>
    <x v="8"/>
    <s v="Mexico"/>
    <s v="Total Distribution"/>
    <n v="40700"/>
    <s v="Revenues - Third Parties"/>
    <m/>
    <s v="Pick and Pack (Refrigerated)"/>
    <n v="2026"/>
    <n v="6"/>
    <s v="USD"/>
    <n v="187"/>
    <m/>
    <n v="187"/>
    <s v="BSMexico"/>
    <m/>
    <m/>
  </r>
  <r>
    <x v="5"/>
    <x v="191"/>
    <x v="8"/>
    <s v="Mexico"/>
    <s v="Total Distribution"/>
    <n v="40700"/>
    <s v="Revenues - Third Parties"/>
    <m/>
    <s v="Refurbishment (per Shipper)"/>
    <n v="2026"/>
    <n v="6"/>
    <s v="USD"/>
    <n v="71"/>
    <m/>
    <n v="71"/>
    <s v="BSMexico"/>
    <m/>
    <m/>
  </r>
  <r>
    <x v="5"/>
    <x v="128"/>
    <x v="8"/>
    <s v="Mexico"/>
    <s v="Total Distribution"/>
    <n v="40700"/>
    <s v="Revenues - Third Parties"/>
    <m/>
    <s v="Ambient Shipment High Protection"/>
    <n v="2026"/>
    <n v="6"/>
    <s v="USD"/>
    <n v="1780"/>
    <m/>
    <n v="1780"/>
    <s v="BSMexico"/>
    <m/>
    <m/>
  </r>
  <r>
    <x v="5"/>
    <x v="128"/>
    <x v="8"/>
    <s v="Mexico"/>
    <s v="Total Distribution"/>
    <n v="40700"/>
    <s v="Revenues - Third Parties"/>
    <m/>
    <s v="Ambient Shipment Low Protection"/>
    <n v="2026"/>
    <n v="6"/>
    <s v="USD"/>
    <n v="89"/>
    <m/>
    <n v="89"/>
    <s v="BSMexico"/>
    <m/>
    <m/>
  </r>
  <r>
    <x v="5"/>
    <x v="128"/>
    <x v="8"/>
    <s v="Mexico"/>
    <s v="Total Distribution"/>
    <n v="40700"/>
    <s v="Revenues - Third Parties"/>
    <m/>
    <s v="Carton Boxes (per Shipper)"/>
    <n v="2026"/>
    <n v="6"/>
    <s v="USD"/>
    <n v="424"/>
    <m/>
    <n v="424"/>
    <s v="BSMexico"/>
    <n v="1"/>
    <m/>
  </r>
  <r>
    <x v="5"/>
    <x v="128"/>
    <x v="8"/>
    <s v="Mexico"/>
    <s v="Total Return Drug"/>
    <n v="40700"/>
    <s v="Revenues - Third Parties"/>
    <m/>
    <s v="Destruction (per Kg)"/>
    <n v="2026"/>
    <n v="6"/>
    <s v="USD"/>
    <n v="196"/>
    <m/>
    <n v="196"/>
    <s v="BSMexico"/>
    <n v="1"/>
    <m/>
  </r>
  <r>
    <x v="5"/>
    <x v="128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28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128"/>
    <x v="8"/>
    <s v="Mexico"/>
    <s v="Total Freight"/>
    <n v="40700"/>
    <s v="Revenues - Third Parties"/>
    <m/>
    <s v="Freight - Shipments"/>
    <n v="2026"/>
    <n v="6"/>
    <s v="USD"/>
    <n v="15904"/>
    <m/>
    <n v="15904"/>
    <s v="BSMexico"/>
    <n v="1"/>
    <m/>
  </r>
  <r>
    <x v="5"/>
    <x v="128"/>
    <x v="8"/>
    <s v="Mexico"/>
    <s v="Total Distribution"/>
    <n v="40700"/>
    <s v="Revenues - Third Parties"/>
    <m/>
    <s v="Refurbishment (per Shipper)"/>
    <n v="2026"/>
    <n v="6"/>
    <s v="USD"/>
    <n v="678"/>
    <m/>
    <n v="678"/>
    <s v="BSMexico"/>
    <m/>
    <m/>
  </r>
  <r>
    <x v="5"/>
    <x v="128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92"/>
    <x v="8"/>
    <s v="Mexico"/>
    <s v="Total Distribution"/>
    <n v="40700"/>
    <s v="Revenues - Third Parties"/>
    <m/>
    <s v="Carton Boxes (per Shipper)"/>
    <n v="2026"/>
    <n v="6"/>
    <s v="USD"/>
    <n v="22"/>
    <m/>
    <n v="22"/>
    <s v="BSMexico"/>
    <n v="1"/>
    <m/>
  </r>
  <r>
    <x v="5"/>
    <x v="192"/>
    <x v="8"/>
    <s v="Mexico"/>
    <s v="Total Return Drug"/>
    <n v="40700"/>
    <s v="Revenues - Third Parties"/>
    <m/>
    <s v="Destruction (per Kg)"/>
    <n v="2026"/>
    <n v="6"/>
    <s v="USD"/>
    <n v="22"/>
    <m/>
    <n v="22"/>
    <s v="BSMexico"/>
    <n v="1"/>
    <m/>
  </r>
  <r>
    <x v="5"/>
    <x v="192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92"/>
    <x v="8"/>
    <s v="Mexico"/>
    <s v="Total Freight"/>
    <n v="40700"/>
    <s v="Revenues - Third Parties"/>
    <m/>
    <s v="Freight - Shipments"/>
    <n v="2026"/>
    <n v="6"/>
    <s v="USD"/>
    <n v="1830"/>
    <m/>
    <n v="1830"/>
    <s v="BSMexico"/>
    <n v="1"/>
    <m/>
  </r>
  <r>
    <x v="5"/>
    <x v="192"/>
    <x v="8"/>
    <s v="Mexico"/>
    <s v="Total Distribution"/>
    <n v="40700"/>
    <s v="Revenues - Third Parties"/>
    <m/>
    <s v="Pick and Pack (Refrigerated)"/>
    <n v="2026"/>
    <n v="6"/>
    <s v="USD"/>
    <n v="94"/>
    <m/>
    <n v="94"/>
    <s v="BSMexico"/>
    <m/>
    <m/>
  </r>
  <r>
    <x v="5"/>
    <x v="192"/>
    <x v="8"/>
    <s v="Mexico"/>
    <s v="Total Distribution"/>
    <n v="40700"/>
    <s v="Revenues - Third Parties"/>
    <m/>
    <s v="Refurbishment (per Shipper)"/>
    <n v="2026"/>
    <n v="6"/>
    <s v="USD"/>
    <n v="36"/>
    <m/>
    <n v="36"/>
    <s v="BSMexico"/>
    <m/>
    <m/>
  </r>
  <r>
    <x v="5"/>
    <x v="193"/>
    <x v="8"/>
    <s v="Mexico"/>
    <s v="Total Return Drug"/>
    <n v="40700"/>
    <s v="Revenues - Third Parties"/>
    <m/>
    <s v="Destruction (per Kg)"/>
    <n v="2026"/>
    <n v="6"/>
    <s v="USD"/>
    <n v="261"/>
    <m/>
    <n v="261"/>
    <s v="BSMexico"/>
    <n v="1"/>
    <m/>
  </r>
  <r>
    <x v="5"/>
    <x v="193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94"/>
    <x v="8"/>
    <s v="Mexico"/>
    <s v="Total Return Drug"/>
    <n v="40700"/>
    <s v="Revenues - Third Parties"/>
    <m/>
    <s v="Destruction (per Kg)"/>
    <n v="2026"/>
    <n v="6"/>
    <s v="USD"/>
    <n v="1567"/>
    <m/>
    <n v="1567"/>
    <s v="BSMexico"/>
    <n v="1"/>
    <m/>
  </r>
  <r>
    <x v="5"/>
    <x v="194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94"/>
    <x v="8"/>
    <s v="Mexico"/>
    <s v="Total Freight"/>
    <n v="40700"/>
    <s v="Revenues - Third Parties"/>
    <m/>
    <s v="Freight - Returns"/>
    <n v="2026"/>
    <n v="6"/>
    <s v="USD"/>
    <n v="1839"/>
    <m/>
    <n v="1839"/>
    <s v="BSMexico"/>
    <n v="1"/>
    <m/>
  </r>
  <r>
    <x v="5"/>
    <x v="194"/>
    <x v="8"/>
    <s v="Mexico"/>
    <s v="Total Return Drug"/>
    <n v="40700"/>
    <s v="Revenues - Third Parties"/>
    <m/>
    <s v="Returns Receipt (per Receipt)"/>
    <n v="2026"/>
    <n v="6"/>
    <s v="USD"/>
    <n v="714"/>
    <m/>
    <n v="714"/>
    <s v="BSMexico"/>
    <m/>
    <m/>
  </r>
  <r>
    <x v="5"/>
    <x v="195"/>
    <x v="8"/>
    <s v="Mexico"/>
    <s v="Total Return Drug"/>
    <n v="40700"/>
    <s v="Revenues - Third Parties"/>
    <m/>
    <s v="Destruction (per Kg)"/>
    <n v="2026"/>
    <n v="6"/>
    <s v="USD"/>
    <n v="1240"/>
    <m/>
    <n v="1240"/>
    <s v="BSMexico"/>
    <n v="1"/>
    <m/>
  </r>
  <r>
    <x v="5"/>
    <x v="195"/>
    <x v="8"/>
    <s v="Mexico"/>
    <s v="Total Return Drug"/>
    <n v="40700"/>
    <s v="Revenues - Third Parties"/>
    <m/>
    <s v="Destruction Setup Fee"/>
    <n v="2026"/>
    <n v="6"/>
    <s v="USD"/>
    <n v="937"/>
    <m/>
    <n v="937"/>
    <s v="BSMexico"/>
    <m/>
    <m/>
  </r>
  <r>
    <x v="5"/>
    <x v="195"/>
    <x v="8"/>
    <s v="Mexico"/>
    <s v="Total Freight"/>
    <n v="40700"/>
    <s v="Revenues - Third Parties"/>
    <m/>
    <s v="Freight - Returns"/>
    <n v="2026"/>
    <n v="6"/>
    <s v="USD"/>
    <n v="614"/>
    <m/>
    <n v="614"/>
    <s v="BSMexico"/>
    <n v="1"/>
    <m/>
  </r>
  <r>
    <x v="5"/>
    <x v="195"/>
    <x v="8"/>
    <s v="Mexico"/>
    <s v="Total Return Drug"/>
    <n v="40700"/>
    <s v="Revenues - Third Parties"/>
    <m/>
    <s v="Reconciliation of Returns (per Kit)"/>
    <n v="2026"/>
    <n v="6"/>
    <s v="USD"/>
    <n v="23"/>
    <m/>
    <n v="23"/>
    <s v="BSMexico"/>
    <m/>
    <m/>
  </r>
  <r>
    <x v="5"/>
    <x v="195"/>
    <x v="8"/>
    <s v="Mexico"/>
    <s v="Total Return Drug"/>
    <n v="40700"/>
    <s v="Revenues - Third Parties"/>
    <m/>
    <s v="Returns Receipt (per Receipt)"/>
    <n v="2026"/>
    <n v="6"/>
    <s v="USD"/>
    <n v="357"/>
    <m/>
    <n v="357"/>
    <s v="BSMexico"/>
    <m/>
    <m/>
  </r>
  <r>
    <x v="5"/>
    <x v="196"/>
    <x v="8"/>
    <s v="Mexico"/>
    <s v="Total Freight"/>
    <n v="40700"/>
    <s v="Revenues - Third Parties"/>
    <m/>
    <s v="Freight - Returns"/>
    <n v="2026"/>
    <n v="6"/>
    <s v="USD"/>
    <n v="4632"/>
    <m/>
    <n v="4632"/>
    <s v="BSMexico"/>
    <n v="1"/>
    <m/>
  </r>
  <r>
    <x v="5"/>
    <x v="196"/>
    <x v="8"/>
    <s v="Mexico"/>
    <s v="Total Return Drug"/>
    <n v="40700"/>
    <s v="Revenues - Third Parties"/>
    <m/>
    <s v="Returns Receipt (per Receipt)"/>
    <n v="2026"/>
    <n v="6"/>
    <s v="USD"/>
    <n v="1606"/>
    <m/>
    <n v="1606"/>
    <s v="BSMexico"/>
    <m/>
    <m/>
  </r>
  <r>
    <x v="5"/>
    <x v="197"/>
    <x v="8"/>
    <s v="Mexico"/>
    <s v="Total Return Drug"/>
    <n v="40700"/>
    <s v="Revenues - Third Parties"/>
    <m/>
    <s v="Destruction (per Kg)"/>
    <n v="2026"/>
    <n v="6"/>
    <s v="USD"/>
    <n v="44"/>
    <m/>
    <n v="44"/>
    <s v="BSMexico"/>
    <n v="1"/>
    <m/>
  </r>
  <r>
    <x v="5"/>
    <x v="197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97"/>
    <x v="8"/>
    <s v="Mexico"/>
    <s v="Total Freight"/>
    <n v="40700"/>
    <s v="Revenues - Third Parties"/>
    <m/>
    <s v="Freight - Returns"/>
    <n v="2026"/>
    <n v="6"/>
    <s v="USD"/>
    <n v="514"/>
    <m/>
    <n v="514"/>
    <s v="BSMexico"/>
    <n v="1"/>
    <m/>
  </r>
  <r>
    <x v="5"/>
    <x v="197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98"/>
    <x v="8"/>
    <s v="Mexico"/>
    <s v="Total Distribution"/>
    <n v="40700"/>
    <s v="Revenues - Third Parties"/>
    <m/>
    <s v="Carton Boxes (per Shipper)"/>
    <n v="2026"/>
    <n v="6"/>
    <s v="USD"/>
    <n v="152"/>
    <m/>
    <n v="152"/>
    <s v="BSMexico"/>
    <n v="1"/>
    <m/>
  </r>
  <r>
    <x v="5"/>
    <x v="198"/>
    <x v="8"/>
    <s v="Mexico"/>
    <s v="Total Return Drug"/>
    <n v="40700"/>
    <s v="Revenues - Third Parties"/>
    <m/>
    <s v="Destruction (per Kg)"/>
    <n v="2026"/>
    <n v="6"/>
    <s v="USD"/>
    <n v="218"/>
    <m/>
    <n v="218"/>
    <s v="BSMexico"/>
    <n v="1"/>
    <m/>
  </r>
  <r>
    <x v="5"/>
    <x v="198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98"/>
    <x v="8"/>
    <s v="Mexico"/>
    <s v="Total Distribution"/>
    <n v="40700"/>
    <s v="Revenues - Third Parties"/>
    <m/>
    <s v="Emergency Pick and Pack fee (Add per Pick and Pack)"/>
    <n v="2026"/>
    <n v="6"/>
    <s v="USD"/>
    <n v="61"/>
    <m/>
    <n v="61"/>
    <s v="BSMexico"/>
    <m/>
    <m/>
  </r>
  <r>
    <x v="5"/>
    <x v="198"/>
    <x v="8"/>
    <s v="Mexico"/>
    <s v="Total Freight"/>
    <n v="40700"/>
    <s v="Revenues - Third Parties"/>
    <m/>
    <s v="Freight - Returns"/>
    <n v="2026"/>
    <n v="6"/>
    <s v="USD"/>
    <n v="345"/>
    <m/>
    <n v="345"/>
    <s v="BSMexico"/>
    <n v="1"/>
    <m/>
  </r>
  <r>
    <x v="5"/>
    <x v="198"/>
    <x v="8"/>
    <s v="Mexico"/>
    <s v="Total Freight"/>
    <n v="40700"/>
    <s v="Revenues - Third Parties"/>
    <m/>
    <s v="Freight - Shipments"/>
    <n v="2026"/>
    <n v="6"/>
    <s v="USD"/>
    <n v="7776"/>
    <m/>
    <n v="7776"/>
    <s v="BSMexico"/>
    <n v="1"/>
    <m/>
  </r>
  <r>
    <x v="5"/>
    <x v="198"/>
    <x v="8"/>
    <s v="Mexico"/>
    <s v="Total Distribution"/>
    <n v="40700"/>
    <s v="Revenues - Third Parties"/>
    <m/>
    <s v="Pick and Pack (Refrigerated)"/>
    <n v="2026"/>
    <n v="6"/>
    <s v="USD"/>
    <n v="468"/>
    <m/>
    <n v="468"/>
    <s v="BSMexico"/>
    <m/>
    <m/>
  </r>
  <r>
    <x v="5"/>
    <x v="198"/>
    <x v="8"/>
    <s v="Mexico"/>
    <s v="Total Distribution"/>
    <n v="40700"/>
    <s v="Revenues - Third Parties"/>
    <m/>
    <s v="Refurbishment (per Shipper)"/>
    <n v="2026"/>
    <n v="6"/>
    <s v="USD"/>
    <n v="250"/>
    <m/>
    <n v="250"/>
    <s v="BSMexico"/>
    <m/>
    <m/>
  </r>
  <r>
    <x v="5"/>
    <x v="198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99"/>
    <x v="8"/>
    <s v="Mexico"/>
    <s v="Total Distribution"/>
    <n v="40700"/>
    <s v="Revenues - Third Parties"/>
    <m/>
    <s v="Ambient Shipment High Protection"/>
    <n v="2026"/>
    <n v="6"/>
    <s v="USD"/>
    <n v="562"/>
    <m/>
    <n v="562"/>
    <s v="BSMexico"/>
    <m/>
    <m/>
  </r>
  <r>
    <x v="5"/>
    <x v="199"/>
    <x v="8"/>
    <s v="Mexico"/>
    <s v="Total Distribution"/>
    <n v="40700"/>
    <s v="Revenues - Third Parties"/>
    <m/>
    <s v="Ambient Shipment Low Protection"/>
    <n v="2026"/>
    <n v="6"/>
    <s v="USD"/>
    <n v="178"/>
    <m/>
    <n v="178"/>
    <s v="BSMexico"/>
    <m/>
    <m/>
  </r>
  <r>
    <x v="5"/>
    <x v="199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99"/>
    <x v="8"/>
    <s v="Mexico"/>
    <s v="Total Distribution"/>
    <n v="40700"/>
    <s v="Revenues - Third Parties"/>
    <m/>
    <s v="Carton Boxes (per Shipper)"/>
    <n v="2026"/>
    <n v="6"/>
    <s v="USD"/>
    <n v="152"/>
    <m/>
    <n v="152"/>
    <s v="BSMexico"/>
    <n v="1"/>
    <m/>
  </r>
  <r>
    <x v="5"/>
    <x v="199"/>
    <x v="8"/>
    <s v="Mexico"/>
    <s v="Total Distribution"/>
    <n v="40700"/>
    <s v="Revenues - Third Parties"/>
    <m/>
    <s v="Customs Clearence"/>
    <n v="2026"/>
    <n v="6"/>
    <s v="USD"/>
    <n v="624"/>
    <m/>
    <n v="624"/>
    <s v="BSMexico"/>
    <m/>
    <m/>
  </r>
  <r>
    <x v="5"/>
    <x v="199"/>
    <x v="8"/>
    <s v="Mexico"/>
    <s v="Total Freight"/>
    <n v="40700"/>
    <s v="Revenues - Third Parties"/>
    <m/>
    <s v="Freight - Shipments"/>
    <n v="2026"/>
    <n v="6"/>
    <s v="USD"/>
    <n v="4843"/>
    <m/>
    <n v="4843"/>
    <s v="BSMexico"/>
    <n v="1"/>
    <m/>
  </r>
  <r>
    <x v="5"/>
    <x v="199"/>
    <x v="8"/>
    <s v="Mexico"/>
    <s v="Total Packaging"/>
    <n v="40700"/>
    <s v="Revenues - Third Parties"/>
    <m/>
    <s v="Labeling / Relabeling (per Label)"/>
    <n v="2026"/>
    <n v="6"/>
    <s v="USD"/>
    <n v="167"/>
    <m/>
    <n v="167"/>
    <s v="BSMexico"/>
    <m/>
    <m/>
  </r>
  <r>
    <x v="5"/>
    <x v="199"/>
    <x v="8"/>
    <s v="Mexico"/>
    <s v="Total Duty"/>
    <n v="40700"/>
    <s v="Revenues - Third Parties"/>
    <m/>
    <s v="PTC Duties"/>
    <n v="2026"/>
    <n v="6"/>
    <s v="USD"/>
    <n v="7530"/>
    <m/>
    <n v="7530"/>
    <s v="BSMexico"/>
    <n v="1"/>
    <m/>
  </r>
  <r>
    <x v="5"/>
    <x v="199"/>
    <x v="8"/>
    <s v="Mexico"/>
    <s v="Total Packaging"/>
    <n v="40700"/>
    <s v="Revenues - Third Parties"/>
    <m/>
    <s v="QA Approval per Batch Record"/>
    <n v="2026"/>
    <n v="6"/>
    <s v="USD"/>
    <n v="94"/>
    <m/>
    <n v="94"/>
    <s v="BSMexico"/>
    <m/>
    <m/>
  </r>
  <r>
    <x v="5"/>
    <x v="199"/>
    <x v="8"/>
    <s v="Mexico"/>
    <s v="Total Distribution"/>
    <n v="40700"/>
    <s v="Revenues - Third Parties"/>
    <m/>
    <s v="Receipt fee Ambient (per Batch)"/>
    <n v="2026"/>
    <n v="6"/>
    <s v="USD"/>
    <n v="392"/>
    <m/>
    <n v="392"/>
    <s v="BSMexico"/>
    <m/>
    <m/>
  </r>
  <r>
    <x v="5"/>
    <x v="199"/>
    <x v="8"/>
    <s v="Mexico"/>
    <s v="Total Distribution"/>
    <n v="40700"/>
    <s v="Revenues - Third Parties"/>
    <m/>
    <s v="Refurbishment (per Shipper)"/>
    <n v="2026"/>
    <n v="6"/>
    <s v="USD"/>
    <n v="214"/>
    <m/>
    <n v="214"/>
    <s v="BSMexico"/>
    <m/>
    <m/>
  </r>
  <r>
    <x v="5"/>
    <x v="199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199"/>
    <x v="8"/>
    <s v="Mexico"/>
    <s v="Total Packaging"/>
    <n v="40700"/>
    <s v="Revenues - Third Parties"/>
    <m/>
    <s v="Secondary Room setup and Batch preparation (Ambient)"/>
    <n v="2026"/>
    <n v="6"/>
    <s v="USD"/>
    <n v="700"/>
    <m/>
    <n v="700"/>
    <s v="BSMexico"/>
    <m/>
    <m/>
  </r>
  <r>
    <x v="5"/>
    <x v="200"/>
    <x v="8"/>
    <s v="Mexico"/>
    <s v="Total Return Drug"/>
    <n v="40700"/>
    <s v="Revenues - Third Parties"/>
    <m/>
    <s v="Destruction (per Kg)"/>
    <n v="2026"/>
    <n v="6"/>
    <s v="USD"/>
    <n v="283"/>
    <m/>
    <n v="283"/>
    <s v="BSMexico"/>
    <n v="1"/>
    <m/>
  </r>
  <r>
    <x v="5"/>
    <x v="200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200"/>
    <x v="8"/>
    <s v="Mexico"/>
    <s v="Total Freight"/>
    <n v="40700"/>
    <s v="Revenues - Third Parties"/>
    <m/>
    <s v="Freight - Returns"/>
    <n v="2026"/>
    <n v="6"/>
    <s v="USD"/>
    <n v="476"/>
    <m/>
    <n v="476"/>
    <s v="BSMexico"/>
    <n v="1"/>
    <m/>
  </r>
  <r>
    <x v="5"/>
    <x v="200"/>
    <x v="8"/>
    <s v="Mexico"/>
    <s v="Total Return Drug"/>
    <n v="40700"/>
    <s v="Revenues - Third Parties"/>
    <m/>
    <s v="Returns Receipt (per Receipt)"/>
    <n v="2026"/>
    <n v="6"/>
    <s v="USD"/>
    <n v="535"/>
    <m/>
    <n v="535"/>
    <s v="BSMexico"/>
    <m/>
    <m/>
  </r>
  <r>
    <x v="5"/>
    <x v="129"/>
    <x v="8"/>
    <s v="Mexico"/>
    <s v="Total Distribution"/>
    <n v="40700"/>
    <s v="Revenues - Third Parties"/>
    <m/>
    <s v="AoR per Receipt"/>
    <n v="2026"/>
    <n v="6"/>
    <s v="USD"/>
    <n v="205"/>
    <m/>
    <n v="205"/>
    <s v="BSMexico"/>
    <m/>
    <m/>
  </r>
  <r>
    <x v="5"/>
    <x v="129"/>
    <x v="8"/>
    <s v="Mexico"/>
    <s v="Total Distribution"/>
    <n v="40700"/>
    <s v="Revenues - Third Parties"/>
    <m/>
    <s v="Carton Boxes (per Shipper)"/>
    <n v="2026"/>
    <n v="6"/>
    <s v="USD"/>
    <n v="87"/>
    <m/>
    <n v="87"/>
    <s v="BSMexico"/>
    <n v="1"/>
    <m/>
  </r>
  <r>
    <x v="5"/>
    <x v="129"/>
    <x v="8"/>
    <s v="Mexico"/>
    <s v="Total Distribution"/>
    <n v="40700"/>
    <s v="Revenues - Third Parties"/>
    <m/>
    <s v="Customs Clearence"/>
    <n v="2026"/>
    <n v="6"/>
    <s v="USD"/>
    <n v="624"/>
    <m/>
    <n v="624"/>
    <s v="BSMexico"/>
    <m/>
    <m/>
  </r>
  <r>
    <x v="5"/>
    <x v="129"/>
    <x v="8"/>
    <s v="Mexico"/>
    <s v="Total Freight"/>
    <n v="40700"/>
    <s v="Revenues - Third Parties"/>
    <m/>
    <s v="Freight - Shipments"/>
    <n v="2026"/>
    <n v="6"/>
    <s v="USD"/>
    <n v="5515"/>
    <m/>
    <n v="5515"/>
    <s v="BSMexico"/>
    <n v="1"/>
    <m/>
  </r>
  <r>
    <x v="5"/>
    <x v="129"/>
    <x v="8"/>
    <s v="Mexico"/>
    <s v="Total Distribution"/>
    <n v="40700"/>
    <s v="Revenues - Third Parties"/>
    <m/>
    <s v="Pick and Pack (Refrigerated)"/>
    <n v="2026"/>
    <n v="6"/>
    <s v="USD"/>
    <n v="375"/>
    <m/>
    <n v="375"/>
    <s v="BSMexico"/>
    <m/>
    <m/>
  </r>
  <r>
    <x v="5"/>
    <x v="129"/>
    <x v="8"/>
    <s v="Mexico"/>
    <s v="Total Duty"/>
    <n v="40700"/>
    <s v="Revenues - Third Parties"/>
    <m/>
    <s v="PTC Duties"/>
    <n v="2026"/>
    <n v="6"/>
    <s v="USD"/>
    <n v="3895"/>
    <m/>
    <n v="3895"/>
    <s v="BSMexico"/>
    <n v="1"/>
    <m/>
  </r>
  <r>
    <x v="5"/>
    <x v="129"/>
    <x v="8"/>
    <s v="Mexico"/>
    <s v="Total Distribution"/>
    <n v="40700"/>
    <s v="Revenues - Third Parties"/>
    <m/>
    <s v="Receipt fee Refrigerated (per Batch)"/>
    <n v="2026"/>
    <n v="6"/>
    <s v="USD"/>
    <n v="392"/>
    <m/>
    <n v="392"/>
    <s v="BSMexico"/>
    <m/>
    <m/>
  </r>
  <r>
    <x v="5"/>
    <x v="129"/>
    <x v="8"/>
    <s v="Mexico"/>
    <s v="Total Distribution"/>
    <n v="40700"/>
    <s v="Revenues - Third Parties"/>
    <m/>
    <s v="Refurbishment (per Shipper)"/>
    <n v="2026"/>
    <n v="6"/>
    <s v="USD"/>
    <n v="143"/>
    <m/>
    <n v="143"/>
    <s v="BSMexico"/>
    <m/>
    <m/>
  </r>
  <r>
    <x v="5"/>
    <x v="130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30"/>
    <x v="8"/>
    <s v="Mexico"/>
    <s v="Total Distribution"/>
    <n v="40700"/>
    <s v="Revenues - Third Parties"/>
    <m/>
    <s v="Carton Boxes (per Shipper)"/>
    <n v="2026"/>
    <n v="6"/>
    <s v="USD"/>
    <n v="348"/>
    <m/>
    <n v="348"/>
    <s v="BSMexico"/>
    <n v="1"/>
    <m/>
  </r>
  <r>
    <x v="5"/>
    <x v="130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0"/>
    <x v="8"/>
    <s v="Mexico"/>
    <s v="Total Return Drug"/>
    <n v="40700"/>
    <s v="Revenues - Third Parties"/>
    <m/>
    <s v="Destruction (per Kg)"/>
    <n v="2026"/>
    <n v="6"/>
    <s v="USD"/>
    <n v="544"/>
    <m/>
    <n v="544"/>
    <s v="BSMexico"/>
    <n v="1"/>
    <m/>
  </r>
  <r>
    <x v="5"/>
    <x v="130"/>
    <x v="8"/>
    <s v="Mexico"/>
    <s v="Total Return Drug"/>
    <n v="40700"/>
    <s v="Revenues - Third Parties"/>
    <m/>
    <s v="Destruction Setup Fee"/>
    <n v="2026"/>
    <n v="6"/>
    <s v="USD"/>
    <n v="937"/>
    <m/>
    <n v="937"/>
    <s v="BSMexico"/>
    <m/>
    <m/>
  </r>
  <r>
    <x v="5"/>
    <x v="130"/>
    <x v="8"/>
    <s v="Mexico"/>
    <s v="Total Distribution"/>
    <n v="40700"/>
    <s v="Revenues - Third Parties"/>
    <m/>
    <s v="Emergency Pick and Pack fee (Add per Pick and Pack)"/>
    <n v="2026"/>
    <n v="6"/>
    <s v="USD"/>
    <n v="61"/>
    <m/>
    <n v="61"/>
    <s v="BSMexico"/>
    <m/>
    <m/>
  </r>
  <r>
    <x v="5"/>
    <x v="130"/>
    <x v="8"/>
    <s v="Mexico"/>
    <s v="Total Freight"/>
    <n v="40700"/>
    <s v="Revenues - Third Parties"/>
    <m/>
    <s v="Freight - Returns"/>
    <n v="2026"/>
    <n v="6"/>
    <s v="USD"/>
    <n v="569"/>
    <m/>
    <n v="569"/>
    <s v="BSMexico"/>
    <n v="1"/>
    <m/>
  </r>
  <r>
    <x v="5"/>
    <x v="130"/>
    <x v="8"/>
    <s v="Mexico"/>
    <s v="Total Freight"/>
    <n v="40700"/>
    <s v="Revenues - Third Parties"/>
    <m/>
    <s v="Freight - Shipments"/>
    <n v="2026"/>
    <n v="6"/>
    <s v="USD"/>
    <n v="63159"/>
    <m/>
    <n v="63159"/>
    <s v="BSMexico"/>
    <n v="1"/>
    <m/>
  </r>
  <r>
    <x v="5"/>
    <x v="130"/>
    <x v="8"/>
    <s v="Mexico"/>
    <s v="Total Distribution"/>
    <n v="40700"/>
    <s v="Revenues - Third Parties"/>
    <m/>
    <s v="Pick and Pack (Refrigerated)"/>
    <n v="2026"/>
    <n v="6"/>
    <s v="USD"/>
    <n v="1499"/>
    <m/>
    <n v="1499"/>
    <s v="BSMexico"/>
    <m/>
    <m/>
  </r>
  <r>
    <x v="5"/>
    <x v="130"/>
    <x v="8"/>
    <s v="Mexico"/>
    <s v="Total Duty"/>
    <n v="40700"/>
    <s v="Revenues - Third Parties"/>
    <m/>
    <s v="PTC Duties"/>
    <n v="2026"/>
    <n v="6"/>
    <s v="USD"/>
    <n v="4492"/>
    <m/>
    <n v="4492"/>
    <s v="BSMexico"/>
    <n v="1"/>
    <m/>
  </r>
  <r>
    <x v="5"/>
    <x v="130"/>
    <x v="8"/>
    <s v="Mexico"/>
    <s v="Total Distribution"/>
    <n v="40700"/>
    <s v="Revenues - Third Parties"/>
    <m/>
    <s v="Receipt fee Refrigerated (per Batch)"/>
    <n v="2026"/>
    <n v="6"/>
    <s v="USD"/>
    <n v="392"/>
    <m/>
    <n v="392"/>
    <s v="BSMexico"/>
    <m/>
    <m/>
  </r>
  <r>
    <x v="5"/>
    <x v="130"/>
    <x v="8"/>
    <s v="Mexico"/>
    <s v="Total Distribution"/>
    <n v="40700"/>
    <s v="Revenues - Third Parties"/>
    <m/>
    <s v="Receipt more than 150 kits (per Hour)"/>
    <n v="2026"/>
    <n v="6"/>
    <s v="USD"/>
    <n v="294"/>
    <m/>
    <n v="294"/>
    <s v="BSMexico"/>
    <m/>
    <m/>
  </r>
  <r>
    <x v="5"/>
    <x v="130"/>
    <x v="8"/>
    <s v="Mexico"/>
    <s v="Total Return Drug"/>
    <n v="40700"/>
    <s v="Revenues - Third Parties"/>
    <m/>
    <s v="Reconciliation of Returns (per Kit)"/>
    <n v="2026"/>
    <n v="6"/>
    <s v="USD"/>
    <n v="14"/>
    <m/>
    <n v="14"/>
    <s v="BSMexico"/>
    <m/>
    <m/>
  </r>
  <r>
    <x v="5"/>
    <x v="130"/>
    <x v="8"/>
    <s v="Mexico"/>
    <s v="Total Distribution"/>
    <n v="40700"/>
    <s v="Revenues - Third Parties"/>
    <m/>
    <s v="Refurbishment (per Shipper)"/>
    <n v="2026"/>
    <n v="6"/>
    <s v="USD"/>
    <n v="571"/>
    <m/>
    <n v="571"/>
    <s v="BSMexico"/>
    <m/>
    <m/>
  </r>
  <r>
    <x v="5"/>
    <x v="130"/>
    <x v="8"/>
    <s v="Mexico"/>
    <s v="Total Return Drug"/>
    <n v="40700"/>
    <s v="Revenues - Third Parties"/>
    <m/>
    <s v="Returns Receipt (per Receipt)"/>
    <n v="2026"/>
    <n v="6"/>
    <s v="USD"/>
    <n v="535"/>
    <m/>
    <n v="535"/>
    <s v="BSMexico"/>
    <m/>
    <m/>
  </r>
  <r>
    <x v="5"/>
    <x v="201"/>
    <x v="8"/>
    <s v="Mexico"/>
    <s v="Total Distribution"/>
    <n v="40700"/>
    <s v="Revenues - Third Parties"/>
    <m/>
    <s v="Carton Boxes (per Shipper)"/>
    <n v="2026"/>
    <n v="6"/>
    <s v="USD"/>
    <n v="653"/>
    <m/>
    <n v="653"/>
    <s v="BSMexico"/>
    <n v="1"/>
    <m/>
  </r>
  <r>
    <x v="5"/>
    <x v="201"/>
    <x v="8"/>
    <s v="Mexico"/>
    <s v="Total Return Drug"/>
    <n v="40700"/>
    <s v="Revenues - Third Parties"/>
    <m/>
    <s v="Destruction (per Kg)"/>
    <n v="2026"/>
    <n v="6"/>
    <s v="USD"/>
    <n v="109"/>
    <m/>
    <n v="109"/>
    <s v="BSMexico"/>
    <n v="1"/>
    <m/>
  </r>
  <r>
    <x v="5"/>
    <x v="201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201"/>
    <x v="8"/>
    <s v="Mexico"/>
    <s v="Total Distribution"/>
    <n v="40700"/>
    <s v="Revenues - Third Parties"/>
    <m/>
    <s v="Emergency Pick and Pack fee (Add per Pick and Pack)"/>
    <n v="2026"/>
    <n v="6"/>
    <s v="USD"/>
    <n v="61"/>
    <m/>
    <n v="61"/>
    <s v="BSMexico"/>
    <m/>
    <m/>
  </r>
  <r>
    <x v="5"/>
    <x v="201"/>
    <x v="8"/>
    <s v="Mexico"/>
    <s v="Total Freight"/>
    <n v="40700"/>
    <s v="Revenues - Third Parties"/>
    <m/>
    <s v="Freight - Returns"/>
    <n v="2026"/>
    <n v="6"/>
    <s v="USD"/>
    <n v="702"/>
    <m/>
    <n v="702"/>
    <s v="BSMexico"/>
    <n v="1"/>
    <m/>
  </r>
  <r>
    <x v="5"/>
    <x v="201"/>
    <x v="8"/>
    <s v="Mexico"/>
    <s v="Total Freight"/>
    <n v="40700"/>
    <s v="Revenues - Third Parties"/>
    <m/>
    <s v="Freight - Shipments"/>
    <n v="2026"/>
    <n v="6"/>
    <s v="USD"/>
    <n v="23689"/>
    <m/>
    <n v="23689"/>
    <s v="BSMexico"/>
    <n v="1"/>
    <m/>
  </r>
  <r>
    <x v="5"/>
    <x v="201"/>
    <x v="8"/>
    <s v="Mexico"/>
    <s v="Total Distribution"/>
    <n v="40700"/>
    <s v="Revenues - Third Parties"/>
    <m/>
    <s v="Pick and Pack (Refrigerated)"/>
    <n v="2026"/>
    <n v="6"/>
    <s v="USD"/>
    <n v="2529"/>
    <m/>
    <n v="2529"/>
    <s v="BSMexico"/>
    <m/>
    <m/>
  </r>
  <r>
    <x v="5"/>
    <x v="201"/>
    <x v="8"/>
    <s v="Mexico"/>
    <s v="Total Distribution"/>
    <n v="40700"/>
    <s v="Revenues - Third Parties"/>
    <m/>
    <s v="Refurbishment (per Shipper)"/>
    <n v="2026"/>
    <n v="6"/>
    <s v="USD"/>
    <n v="1070"/>
    <m/>
    <n v="1070"/>
    <s v="BSMexico"/>
    <m/>
    <m/>
  </r>
  <r>
    <x v="5"/>
    <x v="201"/>
    <x v="8"/>
    <s v="Mexico"/>
    <s v="Total Return Drug"/>
    <n v="40700"/>
    <s v="Revenues - Third Parties"/>
    <m/>
    <s v="Returns Receipt (per Receipt)"/>
    <n v="2026"/>
    <n v="6"/>
    <s v="USD"/>
    <n v="535"/>
    <m/>
    <n v="535"/>
    <s v="BSMexico"/>
    <m/>
    <m/>
  </r>
  <r>
    <x v="5"/>
    <x v="131"/>
    <x v="8"/>
    <s v="Mexico"/>
    <s v="Total Distribution"/>
    <n v="40700"/>
    <s v="Revenues - Third Parties"/>
    <m/>
    <s v="Carton Boxes (per Shipper)"/>
    <n v="2026"/>
    <n v="6"/>
    <s v="USD"/>
    <n v="435"/>
    <m/>
    <n v="435"/>
    <s v="BSMexico"/>
    <n v="1"/>
    <m/>
  </r>
  <r>
    <x v="5"/>
    <x v="131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1"/>
    <x v="8"/>
    <s v="Mexico"/>
    <s v="Total Return Drug"/>
    <n v="40700"/>
    <s v="Revenues - Third Parties"/>
    <m/>
    <s v="Destruction (per Kg)"/>
    <n v="2026"/>
    <n v="6"/>
    <s v="USD"/>
    <n v="152"/>
    <m/>
    <n v="152"/>
    <s v="BSMexico"/>
    <n v="1"/>
    <m/>
  </r>
  <r>
    <x v="5"/>
    <x v="131"/>
    <x v="8"/>
    <s v="Mexico"/>
    <s v="Total Return Drug"/>
    <n v="40700"/>
    <s v="Revenues - Third Parties"/>
    <m/>
    <s v="Destruction Setup Fee"/>
    <n v="2026"/>
    <n v="6"/>
    <s v="USD"/>
    <n v="468"/>
    <m/>
    <n v="468"/>
    <s v="BSMexico"/>
    <m/>
    <m/>
  </r>
  <r>
    <x v="5"/>
    <x v="131"/>
    <x v="8"/>
    <s v="Mexico"/>
    <s v="Total Freight"/>
    <n v="40700"/>
    <s v="Revenues - Third Parties"/>
    <m/>
    <s v="Freight - Returns"/>
    <n v="2026"/>
    <n v="6"/>
    <s v="USD"/>
    <n v="959"/>
    <m/>
    <n v="959"/>
    <s v="BSMexico"/>
    <n v="1"/>
    <m/>
  </r>
  <r>
    <x v="5"/>
    <x v="131"/>
    <x v="8"/>
    <s v="Mexico"/>
    <s v="Total Freight"/>
    <n v="40700"/>
    <s v="Revenues - Third Parties"/>
    <m/>
    <s v="Freight - Shipments"/>
    <n v="2026"/>
    <n v="6"/>
    <s v="USD"/>
    <n v="26268"/>
    <m/>
    <n v="26268"/>
    <s v="BSMexico"/>
    <n v="1"/>
    <m/>
  </r>
  <r>
    <x v="5"/>
    <x v="131"/>
    <x v="8"/>
    <s v="Mexico"/>
    <s v="Total Distribution"/>
    <n v="40700"/>
    <s v="Revenues - Third Parties"/>
    <m/>
    <s v="Pick and Pack (Refrigerated)"/>
    <n v="2026"/>
    <n v="6"/>
    <s v="USD"/>
    <n v="1873"/>
    <m/>
    <n v="1873"/>
    <s v="BSMexico"/>
    <m/>
    <m/>
  </r>
  <r>
    <x v="5"/>
    <x v="131"/>
    <x v="8"/>
    <s v="Mexico"/>
    <s v="Total Duty"/>
    <n v="40700"/>
    <s v="Revenues - Third Parties"/>
    <m/>
    <s v="PTC Duties"/>
    <n v="2026"/>
    <n v="6"/>
    <s v="USD"/>
    <n v="3298"/>
    <m/>
    <n v="3298"/>
    <s v="BSMexico"/>
    <n v="1"/>
    <m/>
  </r>
  <r>
    <x v="5"/>
    <x v="131"/>
    <x v="8"/>
    <s v="Mexico"/>
    <s v="Total Distribution"/>
    <n v="40700"/>
    <s v="Revenues - Third Parties"/>
    <m/>
    <s v="Refurbishment (per Shipper)"/>
    <n v="2026"/>
    <n v="6"/>
    <s v="USD"/>
    <n v="714"/>
    <m/>
    <n v="714"/>
    <s v="BSMexico"/>
    <m/>
    <m/>
  </r>
  <r>
    <x v="5"/>
    <x v="131"/>
    <x v="8"/>
    <s v="Mexico"/>
    <s v="Total Return Drug"/>
    <n v="40700"/>
    <s v="Revenues - Third Parties"/>
    <m/>
    <s v="Returns Receipt (per Receipt)"/>
    <n v="2026"/>
    <n v="6"/>
    <s v="USD"/>
    <n v="892"/>
    <m/>
    <n v="892"/>
    <s v="BSMexico"/>
    <m/>
    <m/>
  </r>
  <r>
    <x v="5"/>
    <x v="202"/>
    <x v="8"/>
    <s v="Mexico"/>
    <s v="Total Return Drug"/>
    <n v="40700"/>
    <s v="Revenues - Third Parties"/>
    <m/>
    <s v="Destruction (per Kg)"/>
    <n v="2026"/>
    <n v="6"/>
    <s v="USD"/>
    <n v="2676"/>
    <m/>
    <n v="2676"/>
    <s v="BSMexico"/>
    <n v="1"/>
    <m/>
  </r>
  <r>
    <x v="5"/>
    <x v="202"/>
    <x v="8"/>
    <s v="Mexico"/>
    <s v="Total Return Drug"/>
    <n v="40700"/>
    <s v="Revenues - Third Parties"/>
    <m/>
    <s v="Destruction Setup Fee"/>
    <n v="2026"/>
    <n v="6"/>
    <s v="USD"/>
    <n v="1405"/>
    <m/>
    <n v="1405"/>
    <s v="BSMexico"/>
    <m/>
    <m/>
  </r>
  <r>
    <x v="5"/>
    <x v="132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32"/>
    <x v="8"/>
    <s v="Mexico"/>
    <s v="Total Distribution"/>
    <n v="40700"/>
    <s v="Revenues - Third Parties"/>
    <m/>
    <s v="Carton Boxes (per Shipper)"/>
    <n v="2026"/>
    <n v="6"/>
    <s v="USD"/>
    <n v="283"/>
    <m/>
    <n v="283"/>
    <s v="BSMexico"/>
    <n v="1"/>
    <m/>
  </r>
  <r>
    <x v="5"/>
    <x v="132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2"/>
    <x v="8"/>
    <s v="Mexico"/>
    <s v="Total Freight"/>
    <n v="40700"/>
    <s v="Revenues - Third Parties"/>
    <m/>
    <s v="Freight - Shipments"/>
    <n v="2026"/>
    <n v="6"/>
    <s v="USD"/>
    <n v="19843"/>
    <m/>
    <n v="19843"/>
    <s v="BSMexico"/>
    <n v="1"/>
    <m/>
  </r>
  <r>
    <x v="5"/>
    <x v="132"/>
    <x v="8"/>
    <s v="Mexico"/>
    <s v="Total Distribution"/>
    <n v="40700"/>
    <s v="Revenues - Third Parties"/>
    <m/>
    <s v="Pick and Pack (Refrigerated)"/>
    <n v="2026"/>
    <n v="6"/>
    <s v="USD"/>
    <n v="1218"/>
    <m/>
    <n v="1218"/>
    <s v="BSMexico"/>
    <m/>
    <m/>
  </r>
  <r>
    <x v="5"/>
    <x v="132"/>
    <x v="8"/>
    <s v="Mexico"/>
    <s v="Total Duty"/>
    <n v="40700"/>
    <s v="Revenues - Third Parties"/>
    <m/>
    <s v="PTC Duties"/>
    <n v="2026"/>
    <n v="6"/>
    <s v="USD"/>
    <n v="4740"/>
    <m/>
    <n v="4740"/>
    <s v="BSMexico"/>
    <n v="1"/>
    <m/>
  </r>
  <r>
    <x v="5"/>
    <x v="132"/>
    <x v="8"/>
    <s v="Mexico"/>
    <s v="Total Distribution"/>
    <n v="40700"/>
    <s v="Revenues - Third Parties"/>
    <m/>
    <s v="Receipt fee Refrigerated (per Batch)"/>
    <n v="2026"/>
    <n v="6"/>
    <s v="USD"/>
    <n v="196"/>
    <m/>
    <n v="196"/>
    <s v="BSMexico"/>
    <m/>
    <m/>
  </r>
  <r>
    <x v="5"/>
    <x v="132"/>
    <x v="8"/>
    <s v="Mexico"/>
    <s v="Total Distribution"/>
    <n v="40700"/>
    <s v="Revenues - Third Parties"/>
    <m/>
    <s v="Receipt more than 150 kits (per Hour)"/>
    <n v="2026"/>
    <n v="6"/>
    <s v="USD"/>
    <n v="118"/>
    <m/>
    <n v="118"/>
    <s v="BSMexico"/>
    <m/>
    <m/>
  </r>
  <r>
    <x v="5"/>
    <x v="132"/>
    <x v="8"/>
    <s v="Mexico"/>
    <s v="Total Distribution"/>
    <n v="40700"/>
    <s v="Revenues - Third Parties"/>
    <m/>
    <s v="Refurbishment (per Shipper)"/>
    <n v="2026"/>
    <n v="6"/>
    <s v="USD"/>
    <n v="464"/>
    <m/>
    <n v="464"/>
    <s v="BSMexico"/>
    <m/>
    <m/>
  </r>
  <r>
    <x v="5"/>
    <x v="203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203"/>
    <x v="8"/>
    <s v="Mexico"/>
    <s v="Total Freight"/>
    <n v="40700"/>
    <s v="Revenues - Third Parties"/>
    <m/>
    <s v="Freight - Shipments"/>
    <n v="2026"/>
    <n v="6"/>
    <s v="USD"/>
    <n v="1793"/>
    <m/>
    <n v="1793"/>
    <s v="BSMexico"/>
    <n v="1"/>
    <m/>
  </r>
  <r>
    <x v="5"/>
    <x v="203"/>
    <x v="8"/>
    <s v="Mexico"/>
    <s v="Total Return Drug"/>
    <n v="40700"/>
    <s v="Revenues - Third Parties"/>
    <m/>
    <s v="Returns Receipt (per Receipt)"/>
    <n v="2026"/>
    <n v="6"/>
    <s v="USD"/>
    <n v="357"/>
    <m/>
    <n v="357"/>
    <s v="BSMexico"/>
    <m/>
    <m/>
  </r>
  <r>
    <x v="5"/>
    <x v="204"/>
    <x v="8"/>
    <s v="Mexico"/>
    <s v="Total Distribution"/>
    <n v="40700"/>
    <s v="Revenues - Third Parties"/>
    <m/>
    <s v="Ambient Shipment High Protection"/>
    <n v="2026"/>
    <n v="6"/>
    <s v="USD"/>
    <n v="94"/>
    <m/>
    <n v="94"/>
    <s v="BSMexico"/>
    <m/>
    <m/>
  </r>
  <r>
    <x v="5"/>
    <x v="204"/>
    <x v="8"/>
    <s v="Mexico"/>
    <s v="Total Distribution"/>
    <n v="40700"/>
    <s v="Revenues - Third Parties"/>
    <m/>
    <s v="Carton Boxes (per Shipper)"/>
    <n v="2026"/>
    <n v="6"/>
    <s v="USD"/>
    <n v="22"/>
    <m/>
    <n v="22"/>
    <s v="BSMexico"/>
    <n v="1"/>
    <m/>
  </r>
  <r>
    <x v="5"/>
    <x v="204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204"/>
    <x v="8"/>
    <s v="Mexico"/>
    <s v="Total Freight"/>
    <n v="40700"/>
    <s v="Revenues - Third Parties"/>
    <m/>
    <s v="Freight - Shipments"/>
    <n v="2026"/>
    <n v="6"/>
    <s v="USD"/>
    <n v="5378"/>
    <m/>
    <n v="5378"/>
    <s v="BSMexico"/>
    <n v="1"/>
    <m/>
  </r>
  <r>
    <x v="5"/>
    <x v="204"/>
    <x v="8"/>
    <s v="Mexico"/>
    <s v="Total Distribution"/>
    <n v="40700"/>
    <s v="Revenues - Third Parties"/>
    <m/>
    <s v="Refurbishment (per Shipper)"/>
    <n v="2026"/>
    <n v="6"/>
    <s v="USD"/>
    <n v="36"/>
    <m/>
    <n v="36"/>
    <s v="BSMexico"/>
    <m/>
    <m/>
  </r>
  <r>
    <x v="5"/>
    <x v="204"/>
    <x v="8"/>
    <s v="Mexico"/>
    <s v="Total Return Drug"/>
    <n v="40700"/>
    <s v="Revenues - Third Parties"/>
    <m/>
    <s v="Returns Receipt (per Receipt)"/>
    <n v="2026"/>
    <n v="6"/>
    <s v="USD"/>
    <n v="357"/>
    <m/>
    <n v="357"/>
    <s v="BSMexico"/>
    <m/>
    <m/>
  </r>
  <r>
    <x v="5"/>
    <x v="205"/>
    <x v="8"/>
    <s v="Mexico"/>
    <s v="Total Distribution"/>
    <n v="40700"/>
    <s v="Revenues - Third Parties"/>
    <m/>
    <s v="Carton Boxes (per Shipper)"/>
    <n v="2026"/>
    <n v="6"/>
    <s v="USD"/>
    <n v="131"/>
    <m/>
    <n v="131"/>
    <s v="BSMexico"/>
    <n v="1"/>
    <m/>
  </r>
  <r>
    <x v="5"/>
    <x v="205"/>
    <x v="8"/>
    <s v="Mexico"/>
    <s v="Total Freight"/>
    <n v="40700"/>
    <s v="Revenues - Third Parties"/>
    <m/>
    <s v="Freight - Shipments"/>
    <n v="2026"/>
    <n v="6"/>
    <s v="USD"/>
    <n v="7288"/>
    <m/>
    <n v="7288"/>
    <s v="BSMexico"/>
    <n v="1"/>
    <m/>
  </r>
  <r>
    <x v="5"/>
    <x v="205"/>
    <x v="8"/>
    <s v="Mexico"/>
    <s v="Total Distribution"/>
    <n v="40700"/>
    <s v="Revenues - Third Parties"/>
    <m/>
    <s v="Pick and Pack (Refrigerated)"/>
    <n v="2026"/>
    <n v="6"/>
    <s v="USD"/>
    <n v="562"/>
    <m/>
    <n v="562"/>
    <s v="BSMexico"/>
    <m/>
    <m/>
  </r>
  <r>
    <x v="5"/>
    <x v="205"/>
    <x v="8"/>
    <s v="Mexico"/>
    <s v="Total Distribution"/>
    <n v="40700"/>
    <s v="Revenues - Third Parties"/>
    <m/>
    <s v="Refurbishment (per Shipper)"/>
    <n v="2026"/>
    <n v="6"/>
    <s v="USD"/>
    <n v="214"/>
    <m/>
    <n v="214"/>
    <s v="BSMexico"/>
    <m/>
    <m/>
  </r>
  <r>
    <x v="5"/>
    <x v="206"/>
    <x v="8"/>
    <s v="Mexico"/>
    <s v="Total Distribution"/>
    <n v="40700"/>
    <s v="Revenues - Third Parties"/>
    <m/>
    <s v="Carton Boxes (per Shipper)"/>
    <n v="2026"/>
    <n v="6"/>
    <s v="USD"/>
    <n v="283"/>
    <m/>
    <n v="283"/>
    <s v="BSMexico"/>
    <n v="1"/>
    <m/>
  </r>
  <r>
    <x v="5"/>
    <x v="206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206"/>
    <x v="8"/>
    <s v="Mexico"/>
    <s v="Total Freight"/>
    <n v="40700"/>
    <s v="Revenues - Third Parties"/>
    <m/>
    <s v="Freight - Shipments"/>
    <n v="2026"/>
    <n v="6"/>
    <s v="USD"/>
    <n v="15135"/>
    <m/>
    <n v="15135"/>
    <s v="BSMexico"/>
    <n v="1"/>
    <m/>
  </r>
  <r>
    <x v="5"/>
    <x v="206"/>
    <x v="8"/>
    <s v="Mexico"/>
    <s v="Total Distribution"/>
    <n v="40700"/>
    <s v="Revenues - Third Parties"/>
    <m/>
    <s v="Pick and Pack (Refrigerated)"/>
    <n v="2026"/>
    <n v="6"/>
    <s v="USD"/>
    <n v="1218"/>
    <m/>
    <n v="1218"/>
    <s v="BSMexico"/>
    <m/>
    <m/>
  </r>
  <r>
    <x v="5"/>
    <x v="206"/>
    <x v="8"/>
    <s v="Mexico"/>
    <s v="Total Duty"/>
    <n v="40700"/>
    <s v="Revenues - Third Parties"/>
    <m/>
    <s v="PTC Duties"/>
    <n v="2026"/>
    <n v="6"/>
    <s v="USD"/>
    <n v="2323"/>
    <m/>
    <n v="2323"/>
    <s v="BSMexico"/>
    <n v="1"/>
    <m/>
  </r>
  <r>
    <x v="5"/>
    <x v="206"/>
    <x v="8"/>
    <s v="Mexico"/>
    <s v="Total Distribution"/>
    <n v="40700"/>
    <s v="Revenues - Third Parties"/>
    <m/>
    <s v="Refurbishment (per Shipper)"/>
    <n v="2026"/>
    <n v="6"/>
    <s v="USD"/>
    <n v="464"/>
    <m/>
    <n v="464"/>
    <s v="BSMexico"/>
    <m/>
    <m/>
  </r>
  <r>
    <x v="5"/>
    <x v="207"/>
    <x v="8"/>
    <s v="Mexico"/>
    <s v="Total Distribution"/>
    <n v="40700"/>
    <s v="Revenues - Third Parties"/>
    <m/>
    <s v="Ambient Shipment High Protection"/>
    <n v="2026"/>
    <n v="6"/>
    <s v="USD"/>
    <n v="94"/>
    <m/>
    <n v="94"/>
    <s v="BSMexico"/>
    <m/>
    <m/>
  </r>
  <r>
    <x v="5"/>
    <x v="207"/>
    <x v="8"/>
    <s v="Mexico"/>
    <s v="Total Distribution"/>
    <n v="40700"/>
    <s v="Revenues - Third Parties"/>
    <m/>
    <s v="Carton Boxes (per Shipper)"/>
    <n v="2026"/>
    <n v="6"/>
    <s v="USD"/>
    <n v="44"/>
    <m/>
    <n v="44"/>
    <s v="BSMexico"/>
    <n v="1"/>
    <m/>
  </r>
  <r>
    <x v="5"/>
    <x v="207"/>
    <x v="8"/>
    <s v="Mexico"/>
    <s v="Total Distribution"/>
    <n v="40700"/>
    <s v="Revenues - Third Parties"/>
    <m/>
    <s v="Pick and Pack (Refrigerated)"/>
    <n v="2026"/>
    <n v="6"/>
    <s v="USD"/>
    <n v="94"/>
    <m/>
    <n v="94"/>
    <s v="BSMexico"/>
    <m/>
    <m/>
  </r>
  <r>
    <x v="5"/>
    <x v="207"/>
    <x v="8"/>
    <s v="Mexico"/>
    <s v="Total Distribution"/>
    <n v="40700"/>
    <s v="Revenues - Third Parties"/>
    <m/>
    <s v="Refurbishment (per Shipper)"/>
    <n v="2026"/>
    <n v="6"/>
    <s v="USD"/>
    <n v="71"/>
    <m/>
    <n v="71"/>
    <s v="BSMexico"/>
    <m/>
    <m/>
  </r>
  <r>
    <x v="5"/>
    <x v="135"/>
    <x v="8"/>
    <s v="Mexico"/>
    <s v="Total Distribution"/>
    <n v="40700"/>
    <s v="Revenues - Third Parties"/>
    <m/>
    <s v="Ambient Shipment High Protection"/>
    <n v="2026"/>
    <n v="6"/>
    <s v="USD"/>
    <n v="1030"/>
    <m/>
    <n v="1030"/>
    <s v="BSMexico"/>
    <m/>
    <m/>
  </r>
  <r>
    <x v="5"/>
    <x v="135"/>
    <x v="8"/>
    <s v="Mexico"/>
    <s v="Total Distribution"/>
    <n v="40700"/>
    <s v="Revenues - Third Parties"/>
    <m/>
    <s v="Ambient Shipment Low Protection"/>
    <n v="2026"/>
    <n v="6"/>
    <s v="USD"/>
    <n v="178"/>
    <m/>
    <n v="178"/>
    <s v="BSMexico"/>
    <m/>
    <m/>
  </r>
  <r>
    <x v="5"/>
    <x v="135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35"/>
    <x v="8"/>
    <s v="Mexico"/>
    <s v="Total Distribution"/>
    <n v="40700"/>
    <s v="Revenues - Third Parties"/>
    <m/>
    <s v="Carton Boxes (per Shipper)"/>
    <n v="2026"/>
    <n v="6"/>
    <s v="USD"/>
    <n v="261"/>
    <m/>
    <n v="261"/>
    <s v="BSMexico"/>
    <n v="1"/>
    <m/>
  </r>
  <r>
    <x v="5"/>
    <x v="135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5"/>
    <x v="8"/>
    <s v="Mexico"/>
    <s v="Total Freight"/>
    <n v="40700"/>
    <s v="Revenues - Third Parties"/>
    <m/>
    <s v="Freight - Shipments"/>
    <n v="2026"/>
    <n v="6"/>
    <s v="USD"/>
    <n v="13577"/>
    <m/>
    <n v="13577"/>
    <s v="BSMexico"/>
    <n v="1"/>
    <m/>
  </r>
  <r>
    <x v="5"/>
    <x v="135"/>
    <x v="8"/>
    <s v="Mexico"/>
    <s v="Total Duty"/>
    <n v="40700"/>
    <s v="Revenues - Third Parties"/>
    <m/>
    <s v="PTC Duties"/>
    <n v="2026"/>
    <n v="6"/>
    <s v="USD"/>
    <n v="18891"/>
    <m/>
    <n v="18891"/>
    <s v="BSMexico"/>
    <n v="1"/>
    <m/>
  </r>
  <r>
    <x v="5"/>
    <x v="135"/>
    <x v="8"/>
    <s v="Mexico"/>
    <s v="Total Distribution"/>
    <n v="40700"/>
    <s v="Revenues - Third Parties"/>
    <m/>
    <s v="Receipt fee Ambient (per Batch)"/>
    <n v="2026"/>
    <n v="6"/>
    <s v="USD"/>
    <n v="196"/>
    <m/>
    <n v="196"/>
    <s v="BSMexico"/>
    <m/>
    <m/>
  </r>
  <r>
    <x v="5"/>
    <x v="135"/>
    <x v="8"/>
    <s v="Mexico"/>
    <s v="Total Distribution"/>
    <n v="40700"/>
    <s v="Revenues - Third Parties"/>
    <m/>
    <s v="Receipt more than 150 kits (per Hour)"/>
    <n v="2026"/>
    <n v="6"/>
    <s v="USD"/>
    <n v="471"/>
    <m/>
    <n v="471"/>
    <s v="BSMexico"/>
    <m/>
    <m/>
  </r>
  <r>
    <x v="5"/>
    <x v="135"/>
    <x v="8"/>
    <s v="Mexico"/>
    <s v="Total Distribution"/>
    <n v="40700"/>
    <s v="Revenues - Third Parties"/>
    <m/>
    <s v="Refurbishment (per Shipper)"/>
    <n v="2026"/>
    <n v="6"/>
    <s v="USD"/>
    <n v="392"/>
    <m/>
    <n v="392"/>
    <s v="BSMexico"/>
    <m/>
    <m/>
  </r>
  <r>
    <x v="5"/>
    <x v="208"/>
    <x v="8"/>
    <s v="Mexico"/>
    <s v="Total Distribution"/>
    <n v="40700"/>
    <s v="Revenues - Third Parties"/>
    <m/>
    <s v="Ambient Shipment High Protection"/>
    <n v="2026"/>
    <n v="6"/>
    <s v="USD"/>
    <n v="375"/>
    <m/>
    <n v="375"/>
    <s v="BSMexico"/>
    <m/>
    <m/>
  </r>
  <r>
    <x v="5"/>
    <x v="208"/>
    <x v="8"/>
    <s v="Mexico"/>
    <s v="Total Distribution"/>
    <n v="40700"/>
    <s v="Revenues - Third Parties"/>
    <m/>
    <s v="Carton Boxes (per Shipper)"/>
    <n v="2026"/>
    <n v="6"/>
    <s v="USD"/>
    <n v="174"/>
    <m/>
    <n v="174"/>
    <s v="BSMexico"/>
    <n v="1"/>
    <m/>
  </r>
  <r>
    <x v="5"/>
    <x v="208"/>
    <x v="8"/>
    <s v="Mexico"/>
    <s v="Total Distribution"/>
    <n v="40700"/>
    <s v="Revenues - Third Parties"/>
    <m/>
    <s v="Pick and Pack (Refrigerated)"/>
    <n v="2026"/>
    <n v="6"/>
    <s v="USD"/>
    <n v="375"/>
    <m/>
    <n v="375"/>
    <s v="BSMexico"/>
    <m/>
    <m/>
  </r>
  <r>
    <x v="5"/>
    <x v="208"/>
    <x v="8"/>
    <s v="Mexico"/>
    <s v="Total Distribution"/>
    <n v="40700"/>
    <s v="Revenues - Third Parties"/>
    <m/>
    <s v="Refurbishment (per Shipper)"/>
    <n v="2026"/>
    <n v="6"/>
    <s v="USD"/>
    <n v="285"/>
    <m/>
    <n v="285"/>
    <s v="BSMexico"/>
    <m/>
    <m/>
  </r>
  <r>
    <x v="5"/>
    <x v="209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209"/>
    <x v="8"/>
    <s v="Mexico"/>
    <s v="Total Distribution"/>
    <n v="40700"/>
    <s v="Revenues - Third Parties"/>
    <m/>
    <s v="Carton Boxes (per Shipper)"/>
    <n v="2026"/>
    <n v="6"/>
    <s v="USD"/>
    <n v="152"/>
    <m/>
    <n v="152"/>
    <s v="BSMexico"/>
    <n v="1"/>
    <m/>
  </r>
  <r>
    <x v="5"/>
    <x v="209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209"/>
    <x v="8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5"/>
    <x v="209"/>
    <x v="8"/>
    <s v="Mexico"/>
    <s v="Total Freight"/>
    <n v="40700"/>
    <s v="Revenues - Third Parties"/>
    <m/>
    <s v="Freight - Shipments"/>
    <n v="2026"/>
    <n v="6"/>
    <s v="USD"/>
    <n v="7997"/>
    <m/>
    <n v="7997"/>
    <s v="BSMexico"/>
    <n v="1"/>
    <m/>
  </r>
  <r>
    <x v="5"/>
    <x v="209"/>
    <x v="8"/>
    <s v="Mexico"/>
    <s v="Total Distribution"/>
    <n v="40700"/>
    <s v="Revenues - Third Parties"/>
    <m/>
    <s v="Pick and Pack (Refrigerated)"/>
    <n v="2026"/>
    <n v="6"/>
    <s v="USD"/>
    <n v="656"/>
    <m/>
    <n v="656"/>
    <s v="BSMexico"/>
    <m/>
    <m/>
  </r>
  <r>
    <x v="5"/>
    <x v="209"/>
    <x v="8"/>
    <s v="Mexico"/>
    <s v="Total Duty"/>
    <n v="40700"/>
    <s v="Revenues - Third Parties"/>
    <m/>
    <s v="PTC Duties"/>
    <n v="2026"/>
    <n v="6"/>
    <s v="USD"/>
    <n v="1700"/>
    <m/>
    <n v="1700"/>
    <s v="BSMexico"/>
    <n v="1"/>
    <m/>
  </r>
  <r>
    <x v="5"/>
    <x v="209"/>
    <x v="8"/>
    <s v="Mexico"/>
    <s v="Total Distribution"/>
    <n v="40700"/>
    <s v="Revenues - Third Parties"/>
    <m/>
    <s v="Receipt fee Refrigerated (per Batch)"/>
    <n v="2026"/>
    <n v="6"/>
    <s v="USD"/>
    <n v="196"/>
    <m/>
    <n v="196"/>
    <s v="BSMexico"/>
    <m/>
    <m/>
  </r>
  <r>
    <x v="5"/>
    <x v="209"/>
    <x v="8"/>
    <s v="Mexico"/>
    <s v="Total Distribution"/>
    <n v="40700"/>
    <s v="Revenues - Third Parties"/>
    <m/>
    <s v="Refurbishment (per Shipper)"/>
    <n v="2026"/>
    <n v="6"/>
    <s v="USD"/>
    <n v="250"/>
    <m/>
    <n v="250"/>
    <s v="BSMexico"/>
    <m/>
    <m/>
  </r>
  <r>
    <x v="5"/>
    <x v="209"/>
    <x v="8"/>
    <s v="Mexico"/>
    <s v="Total Return Drug"/>
    <n v="40700"/>
    <s v="Revenues - Third Parties"/>
    <m/>
    <s v="Returns Receipt (per Receipt)"/>
    <n v="2026"/>
    <n v="6"/>
    <s v="USD"/>
    <n v="178"/>
    <m/>
    <n v="178"/>
    <s v="BSMexico"/>
    <m/>
    <m/>
  </r>
  <r>
    <x v="5"/>
    <x v="210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210"/>
    <x v="8"/>
    <s v="Mexico"/>
    <s v="Total Distribution"/>
    <n v="40700"/>
    <s v="Revenues - Third Parties"/>
    <m/>
    <s v="Carton Boxes (per Shipper)"/>
    <n v="2026"/>
    <n v="6"/>
    <s v="USD"/>
    <n v="65"/>
    <m/>
    <n v="65"/>
    <s v="BSMexico"/>
    <n v="1"/>
    <m/>
  </r>
  <r>
    <x v="5"/>
    <x v="210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210"/>
    <x v="8"/>
    <s v="Mexico"/>
    <s v="Total Distribution"/>
    <n v="40700"/>
    <s v="Revenues - Third Parties"/>
    <m/>
    <s v="Expedited Receipt Fee"/>
    <n v="2026"/>
    <n v="6"/>
    <s v="USD"/>
    <n v="98"/>
    <m/>
    <n v="98"/>
    <s v="BSMexico"/>
    <m/>
    <m/>
  </r>
  <r>
    <x v="5"/>
    <x v="210"/>
    <x v="8"/>
    <s v="Mexico"/>
    <s v="Total Freight"/>
    <n v="40700"/>
    <s v="Revenues - Third Parties"/>
    <m/>
    <s v="Freight - Shipments"/>
    <n v="2026"/>
    <n v="6"/>
    <s v="USD"/>
    <n v="3009"/>
    <m/>
    <n v="3009"/>
    <s v="BSMexico"/>
    <n v="1"/>
    <m/>
  </r>
  <r>
    <x v="5"/>
    <x v="210"/>
    <x v="8"/>
    <s v="Mexico"/>
    <s v="Total Distribution"/>
    <n v="40700"/>
    <s v="Revenues - Third Parties"/>
    <m/>
    <s v="Pick and Pack (Refrigerated)"/>
    <n v="2026"/>
    <n v="6"/>
    <s v="USD"/>
    <n v="281"/>
    <m/>
    <n v="281"/>
    <s v="BSMexico"/>
    <m/>
    <m/>
  </r>
  <r>
    <x v="5"/>
    <x v="210"/>
    <x v="8"/>
    <s v="Mexico"/>
    <s v="Total Duty"/>
    <n v="40700"/>
    <s v="Revenues - Third Parties"/>
    <m/>
    <s v="PTC Duties"/>
    <n v="2026"/>
    <n v="6"/>
    <s v="USD"/>
    <n v="1698"/>
    <m/>
    <n v="1698"/>
    <s v="BSMexico"/>
    <n v="1"/>
    <m/>
  </r>
  <r>
    <x v="5"/>
    <x v="210"/>
    <x v="8"/>
    <s v="Mexico"/>
    <s v="Total Distribution"/>
    <n v="40700"/>
    <s v="Revenues - Third Parties"/>
    <m/>
    <s v="Receipt fee Refrigerated (per Batch)"/>
    <n v="2026"/>
    <n v="6"/>
    <s v="USD"/>
    <n v="196"/>
    <m/>
    <n v="196"/>
    <s v="BSMexico"/>
    <m/>
    <m/>
  </r>
  <r>
    <x v="5"/>
    <x v="210"/>
    <x v="8"/>
    <s v="Mexico"/>
    <s v="Total Distribution"/>
    <n v="40700"/>
    <s v="Revenues - Third Parties"/>
    <m/>
    <s v="Refurbishment (per Shipper)"/>
    <n v="2026"/>
    <n v="6"/>
    <s v="USD"/>
    <n v="107"/>
    <m/>
    <n v="107"/>
    <s v="BSMexico"/>
    <m/>
    <m/>
  </r>
  <r>
    <x v="5"/>
    <x v="137"/>
    <x v="8"/>
    <s v="Mexico"/>
    <s v="Total Distribution"/>
    <n v="40700"/>
    <s v="Revenues - Third Parties"/>
    <m/>
    <s v="Ambient Shipment High Protection"/>
    <n v="2026"/>
    <n v="6"/>
    <s v="USD"/>
    <n v="749"/>
    <m/>
    <n v="749"/>
    <s v="BSMexico"/>
    <m/>
    <m/>
  </r>
  <r>
    <x v="5"/>
    <x v="137"/>
    <x v="8"/>
    <s v="Mexico"/>
    <s v="Total Distribution"/>
    <n v="40700"/>
    <s v="Revenues - Third Parties"/>
    <m/>
    <s v="Ambient Shipment Low Protection"/>
    <n v="2026"/>
    <n v="6"/>
    <s v="USD"/>
    <n v="445"/>
    <m/>
    <n v="445"/>
    <s v="BSMexico"/>
    <m/>
    <m/>
  </r>
  <r>
    <x v="5"/>
    <x v="137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37"/>
    <x v="8"/>
    <s v="Mexico"/>
    <s v="Total Distribution"/>
    <n v="40700"/>
    <s v="Revenues - Third Parties"/>
    <m/>
    <s v="Carton Boxes (per Shipper)"/>
    <n v="2026"/>
    <n v="6"/>
    <s v="USD"/>
    <n v="228"/>
    <m/>
    <n v="228"/>
    <s v="BSMexico"/>
    <n v="1"/>
    <m/>
  </r>
  <r>
    <x v="5"/>
    <x v="137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7"/>
    <x v="8"/>
    <s v="Mexico"/>
    <s v="Total Freight"/>
    <n v="40700"/>
    <s v="Revenues - Third Parties"/>
    <m/>
    <s v="Freight - Shipments"/>
    <n v="2026"/>
    <n v="6"/>
    <s v="USD"/>
    <n v="11278"/>
    <m/>
    <n v="11278"/>
    <s v="BSMexico"/>
    <n v="1"/>
    <m/>
  </r>
  <r>
    <x v="5"/>
    <x v="137"/>
    <x v="8"/>
    <s v="Mexico"/>
    <s v="Total Duty"/>
    <n v="40700"/>
    <s v="Revenues - Third Parties"/>
    <m/>
    <s v="PTC Duties"/>
    <n v="2026"/>
    <n v="6"/>
    <s v="USD"/>
    <n v="8812"/>
    <m/>
    <n v="8812"/>
    <s v="BSMexico"/>
    <n v="1"/>
    <m/>
  </r>
  <r>
    <x v="5"/>
    <x v="137"/>
    <x v="8"/>
    <s v="Mexico"/>
    <s v="Total Distribution"/>
    <n v="40700"/>
    <s v="Revenues - Third Parties"/>
    <m/>
    <s v="Receipt fee Ambient (per Batch)"/>
    <n v="2026"/>
    <n v="6"/>
    <s v="USD"/>
    <n v="1177"/>
    <m/>
    <n v="1177"/>
    <s v="BSMexico"/>
    <m/>
    <m/>
  </r>
  <r>
    <x v="5"/>
    <x v="137"/>
    <x v="8"/>
    <s v="Mexico"/>
    <s v="Total Distribution"/>
    <n v="40700"/>
    <s v="Revenues - Third Parties"/>
    <m/>
    <s v="Receipt more than 150 kits (per Hour)"/>
    <n v="2026"/>
    <n v="6"/>
    <s v="USD"/>
    <n v="294"/>
    <m/>
    <n v="294"/>
    <s v="BSMexico"/>
    <m/>
    <m/>
  </r>
  <r>
    <x v="5"/>
    <x v="137"/>
    <x v="8"/>
    <s v="Mexico"/>
    <s v="Total Distribution"/>
    <n v="40700"/>
    <s v="Revenues - Third Parties"/>
    <m/>
    <s v="Refurbishment (per Shipper)"/>
    <n v="2026"/>
    <n v="6"/>
    <s v="USD"/>
    <n v="285"/>
    <m/>
    <n v="285"/>
    <s v="BSMexico"/>
    <m/>
    <m/>
  </r>
  <r>
    <x v="5"/>
    <x v="211"/>
    <x v="8"/>
    <s v="Mexico"/>
    <s v="Total Distribution"/>
    <n v="40700"/>
    <s v="Revenues - Third Parties"/>
    <m/>
    <s v="Carton Boxes (per Shipper)"/>
    <n v="2026"/>
    <n v="6"/>
    <s v="USD"/>
    <n v="65"/>
    <m/>
    <n v="65"/>
    <s v="BSMexico"/>
    <n v="1"/>
    <m/>
  </r>
  <r>
    <x v="5"/>
    <x v="211"/>
    <x v="8"/>
    <s v="Mexico"/>
    <s v="Total Freight"/>
    <n v="40700"/>
    <s v="Revenues - Third Parties"/>
    <m/>
    <s v="Freight - Shipments"/>
    <n v="2026"/>
    <n v="6"/>
    <s v="USD"/>
    <n v="1392"/>
    <m/>
    <n v="1392"/>
    <s v="BSMexico"/>
    <n v="1"/>
    <m/>
  </r>
  <r>
    <x v="5"/>
    <x v="211"/>
    <x v="8"/>
    <s v="Mexico"/>
    <s v="Total Distribution"/>
    <n v="40700"/>
    <s v="Revenues - Third Parties"/>
    <m/>
    <s v="Pick and Pack (Refrigerated)"/>
    <n v="2026"/>
    <n v="6"/>
    <s v="USD"/>
    <n v="281"/>
    <m/>
    <n v="281"/>
    <s v="BSMexico"/>
    <m/>
    <m/>
  </r>
  <r>
    <x v="5"/>
    <x v="211"/>
    <x v="8"/>
    <s v="Mexico"/>
    <s v="Total Distribution"/>
    <n v="40700"/>
    <s v="Revenues - Third Parties"/>
    <m/>
    <s v="Refurbishment (per Shipper)"/>
    <n v="2026"/>
    <n v="6"/>
    <s v="USD"/>
    <n v="107"/>
    <m/>
    <n v="107"/>
    <s v="BSMexico"/>
    <m/>
    <m/>
  </r>
  <r>
    <x v="5"/>
    <x v="139"/>
    <x v="8"/>
    <s v="Mexico"/>
    <s v="Total Distribution"/>
    <n v="40700"/>
    <s v="Revenues - Third Parties"/>
    <m/>
    <s v="AoR per Receipt"/>
    <n v="2026"/>
    <n v="6"/>
    <s v="USD"/>
    <n v="103"/>
    <m/>
    <n v="103"/>
    <s v="BSMexico"/>
    <m/>
    <m/>
  </r>
  <r>
    <x v="5"/>
    <x v="139"/>
    <x v="8"/>
    <s v="Mexico"/>
    <s v="Total Distribution"/>
    <n v="40700"/>
    <s v="Revenues - Third Parties"/>
    <m/>
    <s v="Carton Boxes (per Shipper)"/>
    <n v="2026"/>
    <n v="6"/>
    <s v="USD"/>
    <n v="131"/>
    <m/>
    <n v="131"/>
    <s v="BSMexico"/>
    <n v="1"/>
    <m/>
  </r>
  <r>
    <x v="5"/>
    <x v="139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139"/>
    <x v="8"/>
    <s v="Mexico"/>
    <s v="Total Freight"/>
    <n v="40700"/>
    <s v="Revenues - Third Parties"/>
    <m/>
    <s v="Freight - Shipments"/>
    <n v="2026"/>
    <n v="6"/>
    <s v="USD"/>
    <n v="2570"/>
    <m/>
    <n v="2570"/>
    <s v="BSMexico"/>
    <n v="1"/>
    <m/>
  </r>
  <r>
    <x v="5"/>
    <x v="139"/>
    <x v="8"/>
    <s v="Mexico"/>
    <s v="Total Distribution"/>
    <n v="40700"/>
    <s v="Revenues - Third Parties"/>
    <m/>
    <s v="Pick and Pack (Refrigerated)"/>
    <n v="2026"/>
    <n v="6"/>
    <s v="USD"/>
    <n v="562"/>
    <m/>
    <n v="562"/>
    <s v="BSMexico"/>
    <m/>
    <m/>
  </r>
  <r>
    <x v="5"/>
    <x v="139"/>
    <x v="8"/>
    <s v="Mexico"/>
    <s v="Total Duty"/>
    <n v="40700"/>
    <s v="Revenues - Third Parties"/>
    <m/>
    <s v="PTC Duties"/>
    <n v="2026"/>
    <n v="6"/>
    <s v="USD"/>
    <n v="2054"/>
    <m/>
    <n v="2054"/>
    <s v="BSMexico"/>
    <n v="1"/>
    <m/>
  </r>
  <r>
    <x v="5"/>
    <x v="139"/>
    <x v="8"/>
    <s v="Mexico"/>
    <s v="Total Distribution"/>
    <n v="40700"/>
    <s v="Revenues - Third Parties"/>
    <m/>
    <s v="Receipt fee Refrigerated (per Batch)"/>
    <n v="2026"/>
    <n v="6"/>
    <s v="USD"/>
    <n v="392"/>
    <m/>
    <n v="392"/>
    <s v="BSMexico"/>
    <m/>
    <m/>
  </r>
  <r>
    <x v="5"/>
    <x v="139"/>
    <x v="8"/>
    <s v="Mexico"/>
    <s v="Total Distribution"/>
    <n v="40700"/>
    <s v="Revenues - Third Parties"/>
    <m/>
    <s v="Refurbishment (per Shipper)"/>
    <n v="2026"/>
    <n v="6"/>
    <s v="USD"/>
    <n v="214"/>
    <m/>
    <n v="214"/>
    <s v="BSMexico"/>
    <m/>
    <m/>
  </r>
  <r>
    <x v="5"/>
    <x v="212"/>
    <x v="8"/>
    <s v="Mexico"/>
    <s v="Total Distribution"/>
    <n v="40700"/>
    <s v="Revenues - Third Parties"/>
    <m/>
    <s v="Ambient Shipment High Protection"/>
    <n v="2026"/>
    <n v="6"/>
    <s v="USD"/>
    <n v="1124"/>
    <m/>
    <n v="1124"/>
    <s v="BSMexico"/>
    <m/>
    <m/>
  </r>
  <r>
    <x v="5"/>
    <x v="212"/>
    <x v="8"/>
    <s v="Mexico"/>
    <s v="Total Distribution"/>
    <n v="40700"/>
    <s v="Revenues - Third Parties"/>
    <m/>
    <s v="Ambient Shipment Low Protection"/>
    <n v="2026"/>
    <n v="6"/>
    <s v="USD"/>
    <n v="267"/>
    <m/>
    <n v="267"/>
    <s v="BSMexico"/>
    <m/>
    <m/>
  </r>
  <r>
    <x v="5"/>
    <x v="212"/>
    <x v="8"/>
    <s v="Mexico"/>
    <s v="Total Distribution"/>
    <n v="40700"/>
    <s v="Revenues - Third Parties"/>
    <m/>
    <s v="Carton Boxes (per Shipper)"/>
    <n v="2026"/>
    <n v="6"/>
    <s v="USD"/>
    <n v="294"/>
    <m/>
    <n v="294"/>
    <s v="BSMexico"/>
    <n v="1"/>
    <m/>
  </r>
  <r>
    <x v="5"/>
    <x v="212"/>
    <x v="8"/>
    <s v="Mexico"/>
    <s v="Total Distribution"/>
    <n v="40700"/>
    <s v="Revenues - Third Parties"/>
    <m/>
    <s v="Customs Clearence"/>
    <n v="2026"/>
    <n v="6"/>
    <s v="USD"/>
    <n v="312"/>
    <m/>
    <n v="312"/>
    <s v="BSMexico"/>
    <m/>
    <m/>
  </r>
  <r>
    <x v="5"/>
    <x v="212"/>
    <x v="8"/>
    <s v="Mexico"/>
    <s v="Total Freight"/>
    <n v="40700"/>
    <s v="Revenues - Third Parties"/>
    <m/>
    <s v="Freight - Shipments"/>
    <n v="2026"/>
    <n v="6"/>
    <s v="USD"/>
    <n v="12769"/>
    <m/>
    <n v="12769"/>
    <s v="BSMexico"/>
    <n v="1"/>
    <m/>
  </r>
  <r>
    <x v="5"/>
    <x v="212"/>
    <x v="8"/>
    <s v="Mexico"/>
    <s v="Total Duty"/>
    <n v="40700"/>
    <s v="Revenues - Third Parties"/>
    <m/>
    <s v="PTC Duties"/>
    <n v="2026"/>
    <n v="6"/>
    <s v="USD"/>
    <n v="4022"/>
    <m/>
    <n v="4022"/>
    <s v="BSMexico"/>
    <n v="1"/>
    <m/>
  </r>
  <r>
    <x v="5"/>
    <x v="212"/>
    <x v="8"/>
    <s v="Mexico"/>
    <s v="Total Distribution"/>
    <n v="40700"/>
    <s v="Revenues - Third Parties"/>
    <m/>
    <s v="Refurbishment (per Shipper)"/>
    <n v="2026"/>
    <n v="6"/>
    <s v="USD"/>
    <n v="428"/>
    <m/>
    <n v="428"/>
    <s v="BSMexico"/>
    <m/>
    <m/>
  </r>
  <r>
    <x v="5"/>
    <x v="213"/>
    <x v="8"/>
    <s v="Mexico"/>
    <s v="Total Distribution"/>
    <n v="40700"/>
    <s v="Revenues - Third Parties"/>
    <m/>
    <s v="Ambient Shipment High Protection"/>
    <n v="2026"/>
    <n v="6"/>
    <s v="USD"/>
    <n v="1686"/>
    <m/>
    <n v="1686"/>
    <s v="BSMexico"/>
    <m/>
    <m/>
  </r>
  <r>
    <x v="5"/>
    <x v="213"/>
    <x v="8"/>
    <s v="Mexico"/>
    <s v="Total Distribution"/>
    <n v="40700"/>
    <s v="Revenues - Third Parties"/>
    <m/>
    <s v="Carton Boxes (per Shipper)"/>
    <n v="2026"/>
    <n v="6"/>
    <s v="USD"/>
    <n v="392"/>
    <m/>
    <n v="392"/>
    <s v="BSMexico"/>
    <n v="1"/>
    <m/>
  </r>
  <r>
    <x v="5"/>
    <x v="213"/>
    <x v="8"/>
    <s v="Mexico"/>
    <s v="Total Freight"/>
    <n v="40700"/>
    <s v="Revenues - Third Parties"/>
    <m/>
    <s v="Freight - Shipments"/>
    <n v="2026"/>
    <n v="6"/>
    <s v="USD"/>
    <n v="13726"/>
    <m/>
    <n v="13726"/>
    <s v="BSMexico"/>
    <n v="1"/>
    <m/>
  </r>
  <r>
    <x v="5"/>
    <x v="213"/>
    <x v="8"/>
    <s v="Mexico"/>
    <s v="Total Distribution"/>
    <n v="40700"/>
    <s v="Revenues - Third Parties"/>
    <m/>
    <s v="Refurbishment (per Shipper)"/>
    <n v="2026"/>
    <n v="6"/>
    <s v="USD"/>
    <n v="642"/>
    <m/>
    <n v="642"/>
    <s v="BSMexico"/>
    <m/>
    <m/>
  </r>
  <r>
    <x v="7"/>
    <x v="214"/>
    <x v="18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7"/>
    <x v="214"/>
    <x v="18"/>
    <s v="Mexico"/>
    <s v="Total Return Drug"/>
    <n v="40700"/>
    <s v="Revenues - Third Parties"/>
    <m/>
    <s v="Returns Receipt (per Receipt)"/>
    <n v="2026"/>
    <n v="6"/>
    <s v="USD"/>
    <n v="201"/>
    <m/>
    <n v="201"/>
    <s v="BSMexico"/>
    <m/>
    <m/>
  </r>
  <r>
    <x v="7"/>
    <x v="214"/>
    <x v="18"/>
    <s v="Mexico"/>
    <s v="Total Storage"/>
    <n v="40700"/>
    <s v="Revenues - Third Parties"/>
    <m/>
    <s v="Storage of Returns (per Pallet)"/>
    <n v="2026"/>
    <n v="6"/>
    <s v="USD"/>
    <n v="311"/>
    <m/>
    <n v="311"/>
    <s v="BSMexico"/>
    <m/>
    <m/>
  </r>
  <r>
    <x v="1"/>
    <x v="6"/>
    <x v="1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1"/>
    <x v="6"/>
    <x v="1"/>
    <s v="Mexico"/>
    <s v="Total Return Drug"/>
    <n v="40700"/>
    <s v="Revenues - Third Parties"/>
    <m/>
    <s v="Reconciliation of Returns (per Hour)"/>
    <n v="2026"/>
    <n v="6"/>
    <s v="USD"/>
    <n v="102"/>
    <m/>
    <n v="102"/>
    <s v="BSMexico"/>
    <m/>
    <m/>
  </r>
  <r>
    <x v="1"/>
    <x v="6"/>
    <x v="1"/>
    <s v="Mexico"/>
    <s v="Total Return Drug"/>
    <n v="40700"/>
    <s v="Revenues - Third Parties"/>
    <m/>
    <s v="Returns Receipt (per Receipt)"/>
    <n v="2026"/>
    <n v="6"/>
    <s v="USD"/>
    <n v="267"/>
    <m/>
    <n v="267"/>
    <s v="BSMexico"/>
    <m/>
    <m/>
  </r>
  <r>
    <x v="1"/>
    <x v="6"/>
    <x v="1"/>
    <s v="Mexico"/>
    <s v="Total Storage"/>
    <n v="40700"/>
    <s v="Revenues - Third Parties"/>
    <m/>
    <s v="Storage of Returns (per Pallet)"/>
    <n v="2026"/>
    <n v="6"/>
    <s v="USD"/>
    <n v="524"/>
    <m/>
    <n v="524"/>
    <s v="BSMexico"/>
    <m/>
    <m/>
  </r>
  <r>
    <x v="1"/>
    <x v="7"/>
    <x v="1"/>
    <s v="Mexico"/>
    <s v="Total Distribution"/>
    <n v="40700"/>
    <s v="Revenues - Third Parties"/>
    <m/>
    <s v="Cost per Hour Other Services"/>
    <n v="2026"/>
    <n v="6"/>
    <s v="USD"/>
    <n v="70"/>
    <m/>
    <n v="70"/>
    <s v="BSMexico"/>
    <m/>
    <m/>
  </r>
  <r>
    <x v="1"/>
    <x v="7"/>
    <x v="1"/>
    <s v="Mexico"/>
    <s v="Total Freight"/>
    <n v="40700"/>
    <s v="Revenues - Third Parties"/>
    <m/>
    <s v="Freight - Returns"/>
    <n v="2026"/>
    <n v="6"/>
    <s v="USD"/>
    <n v="114"/>
    <m/>
    <n v="114"/>
    <s v="BSMexico"/>
    <n v="1"/>
    <m/>
  </r>
  <r>
    <x v="1"/>
    <x v="7"/>
    <x v="1"/>
    <s v="Mexico"/>
    <s v="Total Storage"/>
    <n v="40700"/>
    <s v="Revenues - Third Parties"/>
    <m/>
    <s v="Storage of Returns (per Pallet)"/>
    <n v="2026"/>
    <n v="6"/>
    <s v="USD"/>
    <n v="175"/>
    <m/>
    <n v="175"/>
    <s v="BSMexico"/>
    <m/>
    <m/>
  </r>
  <r>
    <x v="1"/>
    <x v="215"/>
    <x v="1"/>
    <s v="Mexico"/>
    <s v="Total Storage"/>
    <n v="40700"/>
    <s v="Revenues - Third Parties"/>
    <m/>
    <s v="Storage of Returns (per Pallet)"/>
    <n v="2026"/>
    <n v="6"/>
    <s v="USD"/>
    <n v="87"/>
    <m/>
    <n v="87"/>
    <s v="BSMexico"/>
    <m/>
    <m/>
  </r>
  <r>
    <x v="1"/>
    <x v="216"/>
    <x v="1"/>
    <s v="Mexico"/>
    <s v="Total Storage"/>
    <n v="40700"/>
    <s v="Revenues - Third Parties"/>
    <m/>
    <s v="Non-Drug Storage Ambient (per Pallet)"/>
    <n v="2026"/>
    <n v="6"/>
    <s v="USD"/>
    <n v="87"/>
    <m/>
    <n v="87"/>
    <s v="BSMexico"/>
    <m/>
    <m/>
  </r>
  <r>
    <x v="1"/>
    <x v="216"/>
    <x v="1"/>
    <s v="Mexico"/>
    <s v="Total Return Drug"/>
    <n v="40700"/>
    <s v="Revenues - Third Parties"/>
    <m/>
    <s v="Reconciliation of Returns (per Hour)"/>
    <n v="2026"/>
    <n v="6"/>
    <s v="USD"/>
    <n v="153"/>
    <m/>
    <n v="153"/>
    <s v="BSMexico"/>
    <m/>
    <m/>
  </r>
  <r>
    <x v="1"/>
    <x v="216"/>
    <x v="1"/>
    <s v="Mexico"/>
    <s v="Total Return Drug"/>
    <n v="40700"/>
    <s v="Revenues - Third Parties"/>
    <m/>
    <s v="Returns Receipt (per Receipt)"/>
    <n v="2026"/>
    <n v="6"/>
    <s v="USD"/>
    <n v="401"/>
    <m/>
    <n v="401"/>
    <s v="BSMexico"/>
    <m/>
    <m/>
  </r>
  <r>
    <x v="1"/>
    <x v="216"/>
    <x v="1"/>
    <s v="Mexico"/>
    <s v="Total Storage"/>
    <n v="40700"/>
    <s v="Revenues - Third Parties"/>
    <m/>
    <s v="Storage of Returns (per Pallet)"/>
    <n v="2026"/>
    <n v="6"/>
    <s v="USD"/>
    <n v="349"/>
    <m/>
    <n v="349"/>
    <s v="BSMexico"/>
    <m/>
    <m/>
  </r>
  <r>
    <x v="1"/>
    <x v="10"/>
    <x v="1"/>
    <s v="Mexico"/>
    <s v="Total Storage"/>
    <n v="40700"/>
    <s v="Revenues - Third Parties"/>
    <m/>
    <s v="Storage Ambient (per Pallet)"/>
    <n v="2026"/>
    <n v="6"/>
    <s v="USD"/>
    <n v="182"/>
    <m/>
    <n v="182"/>
    <s v="BSMexico"/>
    <m/>
    <m/>
  </r>
  <r>
    <x v="1"/>
    <x v="217"/>
    <x v="1"/>
    <s v="Mexico"/>
    <s v="Total Storage"/>
    <n v="40700"/>
    <s v="Revenues - Third Parties"/>
    <m/>
    <s v="Storage of Returns (per Pallet)"/>
    <n v="2026"/>
    <n v="6"/>
    <s v="USD"/>
    <n v="262"/>
    <m/>
    <n v="262"/>
    <s v="BSMexico"/>
    <m/>
    <m/>
  </r>
  <r>
    <x v="1"/>
    <x v="14"/>
    <x v="1"/>
    <s v="Mexico"/>
    <s v="Total Storage"/>
    <n v="40700"/>
    <s v="Revenues - Third Parties"/>
    <m/>
    <s v="Non-Drug Storage Ambient (per Pallet)"/>
    <n v="2026"/>
    <n v="6"/>
    <s v="USD"/>
    <n v="87"/>
    <m/>
    <n v="87"/>
    <s v="BSMexico"/>
    <m/>
    <m/>
  </r>
  <r>
    <x v="1"/>
    <x v="14"/>
    <x v="1"/>
    <s v="Mexico"/>
    <s v="Total Storage"/>
    <n v="40700"/>
    <s v="Revenues - Third Parties"/>
    <m/>
    <s v="Storage Ambient (per Pallet)"/>
    <n v="2026"/>
    <n v="6"/>
    <s v="USD"/>
    <n v="182"/>
    <m/>
    <n v="182"/>
    <s v="BSMexico"/>
    <m/>
    <m/>
  </r>
  <r>
    <x v="1"/>
    <x v="14"/>
    <x v="1"/>
    <s v="Mexico"/>
    <s v="Total Storage"/>
    <n v="40700"/>
    <s v="Revenues - Third Parties"/>
    <m/>
    <s v="Storage of Returns (per Pallet)"/>
    <n v="2026"/>
    <n v="6"/>
    <s v="USD"/>
    <n v="87"/>
    <m/>
    <n v="87"/>
    <s v="BSMexico"/>
    <m/>
    <m/>
  </r>
  <r>
    <x v="1"/>
    <x v="218"/>
    <x v="1"/>
    <s v="Mexico"/>
    <s v="Total Storage"/>
    <n v="40700"/>
    <s v="Revenues - Third Parties"/>
    <m/>
    <s v="Non-Drug Storage Ambient (per Pallet)"/>
    <n v="2026"/>
    <n v="6"/>
    <s v="USD"/>
    <n v="175"/>
    <m/>
    <n v="175"/>
    <s v="BSMexico"/>
    <m/>
    <m/>
  </r>
  <r>
    <x v="2"/>
    <x v="22"/>
    <x v="2"/>
    <s v="Mexico"/>
    <s v="Total Return Drug"/>
    <n v="40700"/>
    <s v="Revenues - Third Parties"/>
    <m/>
    <s v="Destruction (per Kg)"/>
    <n v="2026"/>
    <n v="6"/>
    <s v="USD"/>
    <n v="28"/>
    <m/>
    <n v="28"/>
    <s v="BSMexico"/>
    <n v="1"/>
    <m/>
  </r>
  <r>
    <x v="2"/>
    <x v="22"/>
    <x v="2"/>
    <s v="Mexico"/>
    <s v="Total Freight"/>
    <n v="40700"/>
    <s v="Revenues - Third Parties"/>
    <m/>
    <s v="Freight - Returns"/>
    <n v="2026"/>
    <n v="6"/>
    <s v="USD"/>
    <n v="114"/>
    <m/>
    <n v="114"/>
    <s v="BSMexico"/>
    <n v="1"/>
    <m/>
  </r>
  <r>
    <x v="2"/>
    <x v="22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22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22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4"/>
    <x v="2"/>
    <s v="Mexico"/>
    <s v="Total Return Drug"/>
    <n v="40700"/>
    <s v="Revenues - Third Parties"/>
    <m/>
    <s v="Destruction (per Kg)"/>
    <n v="2026"/>
    <n v="6"/>
    <s v="USD"/>
    <n v="139"/>
    <m/>
    <n v="139"/>
    <s v="BSMexico"/>
    <n v="1"/>
    <m/>
  </r>
  <r>
    <x v="2"/>
    <x v="219"/>
    <x v="2"/>
    <s v="Mexico"/>
    <s v="Total Return Drug"/>
    <n v="40700"/>
    <s v="Revenues - Third Parties"/>
    <m/>
    <s v="Destruction (per Kg)"/>
    <n v="2026"/>
    <n v="6"/>
    <s v="USD"/>
    <n v="166"/>
    <m/>
    <n v="166"/>
    <s v="BSMexico"/>
    <n v="1"/>
    <m/>
  </r>
  <r>
    <x v="2"/>
    <x v="219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219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219"/>
    <x v="2"/>
    <s v="Mexico"/>
    <s v="Total Storage"/>
    <n v="40700"/>
    <s v="Revenues - Third Parties"/>
    <m/>
    <s v="Storage of Returns (per Pallet)"/>
    <n v="2026"/>
    <n v="6"/>
    <s v="USD"/>
    <n v="232"/>
    <m/>
    <n v="232"/>
    <s v="BSMexico"/>
    <m/>
    <m/>
  </r>
  <r>
    <x v="2"/>
    <x v="29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220"/>
    <x v="2"/>
    <s v="Mexico"/>
    <s v="Total Return Drug"/>
    <n v="40700"/>
    <s v="Revenues - Third Parties"/>
    <m/>
    <s v="Destruction (per Kg)"/>
    <n v="2026"/>
    <n v="6"/>
    <s v="USD"/>
    <n v="499"/>
    <m/>
    <n v="499"/>
    <s v="BSMexico"/>
    <n v="1"/>
    <m/>
  </r>
  <r>
    <x v="2"/>
    <x v="220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220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220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21"/>
    <x v="2"/>
    <s v="Mexico"/>
    <s v="Total Return Drug"/>
    <n v="40700"/>
    <s v="Revenues - Third Parties"/>
    <m/>
    <s v="Destruction (per Kg)"/>
    <n v="2026"/>
    <n v="6"/>
    <s v="USD"/>
    <n v="28"/>
    <m/>
    <n v="28"/>
    <s v="BSMexico"/>
    <n v="1"/>
    <m/>
  </r>
  <r>
    <x v="2"/>
    <x v="222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38"/>
    <x v="2"/>
    <s v="Mexico"/>
    <s v="Total Freight"/>
    <n v="40700"/>
    <s v="Revenues - Third Parties"/>
    <m/>
    <s v="Freight - Returns"/>
    <n v="2026"/>
    <n v="6"/>
    <s v="USD"/>
    <n v="614"/>
    <m/>
    <n v="614"/>
    <s v="BSMexico"/>
    <n v="1"/>
    <m/>
  </r>
  <r>
    <x v="2"/>
    <x v="38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38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38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41"/>
    <x v="2"/>
    <s v="Mexico"/>
    <s v="Total Storage"/>
    <n v="40700"/>
    <s v="Revenues - Third Parties"/>
    <m/>
    <s v="Non-Drug Storage Ambient (per Pallet)"/>
    <n v="2026"/>
    <n v="6"/>
    <s v="USD"/>
    <n v="96"/>
    <m/>
    <n v="96"/>
    <s v="BSMexico"/>
    <m/>
    <m/>
  </r>
  <r>
    <x v="2"/>
    <x v="223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223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223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24"/>
    <x v="2"/>
    <s v="Mexico"/>
    <s v="Total Return Drug"/>
    <n v="40700"/>
    <s v="Revenues - Third Parties"/>
    <m/>
    <s v="Destruction (per Kg)"/>
    <n v="2026"/>
    <n v="6"/>
    <s v="USD"/>
    <n v="28"/>
    <m/>
    <n v="28"/>
    <s v="BSMexico"/>
    <n v="1"/>
    <m/>
  </r>
  <r>
    <x v="2"/>
    <x v="44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44"/>
    <x v="2"/>
    <s v="Mexico"/>
    <s v="Total Freight"/>
    <n v="40700"/>
    <s v="Revenues - Third Parties"/>
    <m/>
    <s v="Freight - Returns"/>
    <n v="2026"/>
    <n v="6"/>
    <s v="USD"/>
    <n v="326"/>
    <m/>
    <n v="326"/>
    <s v="BSMexico"/>
    <n v="1"/>
    <m/>
  </r>
  <r>
    <x v="2"/>
    <x v="44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44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44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25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226"/>
    <x v="2"/>
    <s v="Mexico"/>
    <s v="Total Return Drug"/>
    <n v="40700"/>
    <s v="Revenues - Third Parties"/>
    <m/>
    <s v="Destruction (per Kg)"/>
    <n v="2026"/>
    <n v="6"/>
    <s v="USD"/>
    <n v="111"/>
    <m/>
    <n v="111"/>
    <s v="BSMexico"/>
    <n v="1"/>
    <m/>
  </r>
  <r>
    <x v="2"/>
    <x v="226"/>
    <x v="2"/>
    <s v="Mexico"/>
    <s v="Total Freight"/>
    <n v="40700"/>
    <s v="Revenues - Third Parties"/>
    <m/>
    <s v="Freight - Returns"/>
    <n v="2026"/>
    <n v="6"/>
    <s v="USD"/>
    <n v="421"/>
    <m/>
    <n v="421"/>
    <s v="BSMexico"/>
    <n v="1"/>
    <m/>
  </r>
  <r>
    <x v="2"/>
    <x v="226"/>
    <x v="2"/>
    <s v="Mexico"/>
    <s v="Total Return Drug"/>
    <n v="40700"/>
    <s v="Revenues - Third Parties"/>
    <m/>
    <s v="Reconciliation of Returns (per Hour)"/>
    <n v="2026"/>
    <n v="6"/>
    <s v="USD"/>
    <n v="243"/>
    <m/>
    <n v="243"/>
    <s v="BSMexico"/>
    <m/>
    <m/>
  </r>
  <r>
    <x v="2"/>
    <x v="226"/>
    <x v="2"/>
    <s v="Mexico"/>
    <s v="Total Return Drug"/>
    <n v="40700"/>
    <s v="Revenues - Third Parties"/>
    <m/>
    <s v="Returns Receipt (per Receipt)"/>
    <n v="2026"/>
    <n v="6"/>
    <s v="USD"/>
    <n v="406"/>
    <m/>
    <n v="406"/>
    <s v="BSMexico"/>
    <m/>
    <m/>
  </r>
  <r>
    <x v="2"/>
    <x v="226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27"/>
    <x v="2"/>
    <s v="Mexico"/>
    <s v="Total Storage"/>
    <n v="40700"/>
    <s v="Revenues - Third Parties"/>
    <m/>
    <s v="Non-Drug Storage Ambient (per Pallet)"/>
    <n v="2026"/>
    <n v="6"/>
    <s v="USD"/>
    <n v="96"/>
    <m/>
    <n v="96"/>
    <s v="BSMexico"/>
    <m/>
    <m/>
  </r>
  <r>
    <x v="2"/>
    <x v="228"/>
    <x v="2"/>
    <s v="Mexico"/>
    <s v="Total Return Drug"/>
    <n v="40700"/>
    <s v="Revenues - Third Parties"/>
    <m/>
    <s v="Destruction (per Kg)"/>
    <n v="2026"/>
    <n v="6"/>
    <s v="USD"/>
    <n v="194"/>
    <m/>
    <n v="194"/>
    <s v="BSMexico"/>
    <n v="1"/>
    <m/>
  </r>
  <r>
    <x v="2"/>
    <x v="228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48"/>
    <x v="2"/>
    <s v="Mexico"/>
    <s v="Total Return Drug"/>
    <n v="40700"/>
    <s v="Revenues - Third Parties"/>
    <m/>
    <s v="Destruction (per Kg)"/>
    <n v="2026"/>
    <n v="6"/>
    <s v="USD"/>
    <n v="194"/>
    <m/>
    <n v="194"/>
    <s v="BSMexico"/>
    <n v="1"/>
    <m/>
  </r>
  <r>
    <x v="2"/>
    <x v="229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51"/>
    <x v="2"/>
    <s v="Mexico"/>
    <s v="Total Return Drug"/>
    <n v="40700"/>
    <s v="Revenues - Third Parties"/>
    <m/>
    <s v="Destruction (per Kg)"/>
    <n v="2026"/>
    <n v="6"/>
    <s v="USD"/>
    <n v="111"/>
    <m/>
    <n v="111"/>
    <s v="BSMexico"/>
    <n v="1"/>
    <m/>
  </r>
  <r>
    <x v="2"/>
    <x v="51"/>
    <x v="2"/>
    <s v="Mexico"/>
    <s v="Total Freight"/>
    <n v="40700"/>
    <s v="Revenues - Third Parties"/>
    <m/>
    <s v="Freight - Returns"/>
    <n v="2026"/>
    <n v="6"/>
    <s v="USD"/>
    <n v="114"/>
    <m/>
    <n v="114"/>
    <s v="BSMexico"/>
    <n v="1"/>
    <m/>
  </r>
  <r>
    <x v="2"/>
    <x v="51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51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51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0"/>
    <x v="2"/>
    <s v="Mexico"/>
    <s v="Total Freight"/>
    <n v="40700"/>
    <s v="Revenues - Third Parties"/>
    <m/>
    <s v="Freight - Shipments"/>
    <n v="2026"/>
    <n v="6"/>
    <s v="USD"/>
    <n v="114"/>
    <m/>
    <n v="114"/>
    <s v="BSMexico"/>
    <n v="1"/>
    <m/>
  </r>
  <r>
    <x v="2"/>
    <x v="230"/>
    <x v="2"/>
    <s v="Mexico"/>
    <s v="Total Return Drug"/>
    <n v="40700"/>
    <s v="Revenues - Third Parties"/>
    <m/>
    <s v="Destruction (per Kg)"/>
    <n v="2026"/>
    <n v="6"/>
    <s v="USD"/>
    <n v="887"/>
    <m/>
    <n v="887"/>
    <s v="BSMexico"/>
    <n v="1"/>
    <m/>
  </r>
  <r>
    <x v="2"/>
    <x v="230"/>
    <x v="2"/>
    <s v="Mexico"/>
    <s v="Total Freight"/>
    <n v="40700"/>
    <s v="Revenues - Third Parties"/>
    <m/>
    <s v="Freight - Returns"/>
    <n v="2026"/>
    <n v="6"/>
    <s v="USD"/>
    <n v="121"/>
    <m/>
    <n v="121"/>
    <s v="BSMexico"/>
    <n v="1"/>
    <m/>
  </r>
  <r>
    <x v="2"/>
    <x v="230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230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230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1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231"/>
    <x v="2"/>
    <s v="Mexico"/>
    <s v="Total Return Drug"/>
    <n v="40700"/>
    <s v="Revenues - Third Parties"/>
    <m/>
    <s v="Destruction (per Kg)"/>
    <n v="2026"/>
    <n v="6"/>
    <s v="USD"/>
    <n v="166"/>
    <m/>
    <n v="166"/>
    <s v="BSMexico"/>
    <n v="1"/>
    <m/>
  </r>
  <r>
    <x v="2"/>
    <x v="54"/>
    <x v="2"/>
    <s v="Mexico"/>
    <s v="Total Freight"/>
    <n v="40700"/>
    <s v="Revenues - Third Parties"/>
    <m/>
    <s v="Freight - Shipments"/>
    <n v="2026"/>
    <n v="6"/>
    <s v="USD"/>
    <n v="228"/>
    <m/>
    <n v="228"/>
    <s v="BSMexico"/>
    <n v="1"/>
    <m/>
  </r>
  <r>
    <x v="2"/>
    <x v="54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54"/>
    <x v="2"/>
    <s v="Mexico"/>
    <s v="Total Return Drug"/>
    <n v="40700"/>
    <s v="Revenues - Third Parties"/>
    <m/>
    <s v="Destruction (per Kg)"/>
    <n v="2026"/>
    <n v="6"/>
    <s v="USD"/>
    <n v="2023"/>
    <m/>
    <n v="2023"/>
    <s v="BSMexico"/>
    <n v="1"/>
    <m/>
  </r>
  <r>
    <x v="2"/>
    <x v="54"/>
    <x v="2"/>
    <s v="Mexico"/>
    <s v="Total Return Drug"/>
    <n v="40700"/>
    <s v="Revenues - Third Parties"/>
    <m/>
    <s v="Destruction Setup Fee"/>
    <n v="2026"/>
    <n v="6"/>
    <s v="USD"/>
    <n v="676"/>
    <m/>
    <n v="676"/>
    <s v="BSMexico"/>
    <m/>
    <m/>
  </r>
  <r>
    <x v="2"/>
    <x v="54"/>
    <x v="2"/>
    <s v="Mexico"/>
    <s v="Total Freight"/>
    <n v="40700"/>
    <s v="Revenues - Third Parties"/>
    <m/>
    <s v="Freight - Returns"/>
    <n v="2026"/>
    <n v="6"/>
    <s v="USD"/>
    <n v="345"/>
    <m/>
    <n v="345"/>
    <s v="BSMexico"/>
    <n v="1"/>
    <m/>
  </r>
  <r>
    <x v="2"/>
    <x v="54"/>
    <x v="2"/>
    <s v="Mexico"/>
    <s v="Total Return Drug"/>
    <n v="40700"/>
    <s v="Revenues - Third Parties"/>
    <m/>
    <s v="Reconciliation of Returns (per Hour)"/>
    <n v="2026"/>
    <n v="6"/>
    <s v="USD"/>
    <n v="243"/>
    <m/>
    <n v="243"/>
    <s v="BSMexico"/>
    <m/>
    <m/>
  </r>
  <r>
    <x v="2"/>
    <x v="54"/>
    <x v="2"/>
    <s v="Mexico"/>
    <s v="Total Return Drug"/>
    <n v="40700"/>
    <s v="Revenues - Third Parties"/>
    <m/>
    <s v="Returns Receipt (per Receipt)"/>
    <n v="2026"/>
    <n v="6"/>
    <s v="USD"/>
    <n v="406"/>
    <m/>
    <n v="406"/>
    <s v="BSMexico"/>
    <m/>
    <m/>
  </r>
  <r>
    <x v="2"/>
    <x v="54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56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56"/>
    <x v="2"/>
    <s v="Mexico"/>
    <s v="Total Return Drug"/>
    <n v="40700"/>
    <s v="Revenues - Third Parties"/>
    <m/>
    <s v="Destruction (per Kg)"/>
    <n v="2026"/>
    <n v="6"/>
    <s v="USD"/>
    <n v="139"/>
    <m/>
    <n v="139"/>
    <s v="BSMexico"/>
    <n v="1"/>
    <m/>
  </r>
  <r>
    <x v="2"/>
    <x v="56"/>
    <x v="2"/>
    <s v="Mexico"/>
    <s v="Total Freight"/>
    <n v="40700"/>
    <s v="Revenues - Third Parties"/>
    <m/>
    <s v="Freight - Returns"/>
    <n v="2026"/>
    <n v="6"/>
    <s v="USD"/>
    <n v="921"/>
    <m/>
    <n v="921"/>
    <s v="BSMexico"/>
    <n v="1"/>
    <m/>
  </r>
  <r>
    <x v="2"/>
    <x v="56"/>
    <x v="2"/>
    <s v="Mexico"/>
    <s v="Total Return Drug"/>
    <n v="40700"/>
    <s v="Revenues - Third Parties"/>
    <m/>
    <s v="Reconciliation of Returns (per Hour)"/>
    <n v="2026"/>
    <n v="6"/>
    <s v="USD"/>
    <n v="162"/>
    <m/>
    <n v="162"/>
    <s v="BSMexico"/>
    <m/>
    <m/>
  </r>
  <r>
    <x v="2"/>
    <x v="56"/>
    <x v="2"/>
    <s v="Mexico"/>
    <s v="Total Return Drug"/>
    <n v="40700"/>
    <s v="Revenues - Third Parties"/>
    <m/>
    <s v="Returns Receipt (per Receipt)"/>
    <n v="2026"/>
    <n v="6"/>
    <s v="USD"/>
    <n v="270"/>
    <m/>
    <n v="270"/>
    <s v="BSMexico"/>
    <m/>
    <m/>
  </r>
  <r>
    <x v="2"/>
    <x v="56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2"/>
    <x v="2"/>
    <s v="Mexico"/>
    <s v="Total Return Drug"/>
    <n v="40700"/>
    <s v="Revenues - Third Parties"/>
    <m/>
    <s v="Destruction (per Kg)"/>
    <n v="2026"/>
    <n v="6"/>
    <s v="USD"/>
    <n v="28"/>
    <m/>
    <n v="28"/>
    <s v="BSMexico"/>
    <n v="1"/>
    <m/>
  </r>
  <r>
    <x v="2"/>
    <x v="232"/>
    <x v="2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2"/>
    <x v="232"/>
    <x v="2"/>
    <s v="Mexico"/>
    <s v="Total Return Drug"/>
    <n v="40700"/>
    <s v="Revenues - Third Parties"/>
    <m/>
    <s v="Reconciliation of Returns (per Hour)"/>
    <n v="2026"/>
    <n v="6"/>
    <s v="USD"/>
    <n v="162"/>
    <m/>
    <n v="162"/>
    <s v="BSMexico"/>
    <m/>
    <m/>
  </r>
  <r>
    <x v="2"/>
    <x v="232"/>
    <x v="2"/>
    <s v="Mexico"/>
    <s v="Total Return Drug"/>
    <n v="40700"/>
    <s v="Revenues - Third Parties"/>
    <m/>
    <s v="Returns Receipt (per Receipt)"/>
    <n v="2026"/>
    <n v="6"/>
    <s v="USD"/>
    <n v="270"/>
    <m/>
    <n v="270"/>
    <s v="BSMexico"/>
    <m/>
    <m/>
  </r>
  <r>
    <x v="2"/>
    <x v="232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58"/>
    <x v="2"/>
    <s v="Mexico"/>
    <s v="Total Storage"/>
    <n v="40700"/>
    <s v="Revenues - Third Parties"/>
    <m/>
    <s v="Non-Drug Storage Ambient (per Pallet)"/>
    <n v="2026"/>
    <n v="6"/>
    <s v="USD"/>
    <n v="96"/>
    <m/>
    <n v="96"/>
    <s v="BSMexico"/>
    <m/>
    <m/>
  </r>
  <r>
    <x v="2"/>
    <x v="58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58"/>
    <x v="2"/>
    <s v="Mexico"/>
    <s v="Total Return Drug"/>
    <n v="40700"/>
    <s v="Revenues - Third Parties"/>
    <m/>
    <s v="Destruction (per Kg)"/>
    <n v="2026"/>
    <n v="6"/>
    <s v="USD"/>
    <n v="526"/>
    <m/>
    <n v="526"/>
    <s v="BSMexico"/>
    <n v="1"/>
    <m/>
  </r>
  <r>
    <x v="2"/>
    <x v="58"/>
    <x v="2"/>
    <s v="Mexico"/>
    <s v="Total Freight"/>
    <n v="40700"/>
    <s v="Revenues - Third Parties"/>
    <m/>
    <s v="Freight - Returns"/>
    <n v="2026"/>
    <n v="6"/>
    <s v="USD"/>
    <n v="1379"/>
    <m/>
    <n v="1379"/>
    <s v="BSMexico"/>
    <n v="1"/>
    <m/>
  </r>
  <r>
    <x v="2"/>
    <x v="58"/>
    <x v="2"/>
    <s v="Mexico"/>
    <s v="Total Return Drug"/>
    <n v="40700"/>
    <s v="Revenues - Third Parties"/>
    <m/>
    <s v="Reconciliation of Returns (per Hour)"/>
    <n v="2026"/>
    <n v="6"/>
    <s v="USD"/>
    <n v="243"/>
    <m/>
    <n v="243"/>
    <s v="BSMexico"/>
    <m/>
    <m/>
  </r>
  <r>
    <x v="2"/>
    <x v="58"/>
    <x v="2"/>
    <s v="Mexico"/>
    <s v="Total Return Drug"/>
    <n v="40700"/>
    <s v="Revenues - Third Parties"/>
    <m/>
    <s v="Returns Receipt (per Receipt)"/>
    <n v="2026"/>
    <n v="6"/>
    <s v="USD"/>
    <n v="406"/>
    <m/>
    <n v="406"/>
    <s v="BSMexico"/>
    <m/>
    <m/>
  </r>
  <r>
    <x v="2"/>
    <x v="58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0"/>
    <x v="2"/>
    <s v="Mexico"/>
    <s v="Total Storage"/>
    <n v="40700"/>
    <s v="Revenues - Third Parties"/>
    <m/>
    <s v="Storage Ambient (per Pallet)"/>
    <n v="2026"/>
    <n v="6"/>
    <s v="USD"/>
    <n v="232"/>
    <m/>
    <n v="232"/>
    <s v="BSMexico"/>
    <m/>
    <m/>
  </r>
  <r>
    <x v="2"/>
    <x v="60"/>
    <x v="2"/>
    <s v="Mexico"/>
    <s v="Total Return Drug"/>
    <n v="40700"/>
    <s v="Revenues - Third Parties"/>
    <m/>
    <s v="Destruction (per Kg)"/>
    <n v="2026"/>
    <n v="6"/>
    <s v="USD"/>
    <n v="388"/>
    <m/>
    <n v="388"/>
    <s v="BSMexico"/>
    <n v="1"/>
    <m/>
  </r>
  <r>
    <x v="2"/>
    <x v="60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1"/>
    <x v="2"/>
    <s v="Mexico"/>
    <s v="Total Return Drug"/>
    <n v="40700"/>
    <s v="Revenues - Third Parties"/>
    <m/>
    <s v="Destruction (per Kg)"/>
    <n v="2026"/>
    <n v="6"/>
    <s v="USD"/>
    <n v="360"/>
    <m/>
    <n v="360"/>
    <s v="BSMexico"/>
    <n v="1"/>
    <m/>
  </r>
  <r>
    <x v="2"/>
    <x v="61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61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61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3"/>
    <x v="2"/>
    <s v="Mexico"/>
    <s v="Total Storage"/>
    <n v="40700"/>
    <s v="Revenues - Third Parties"/>
    <m/>
    <s v="Storage Ambient (per Pallet)"/>
    <n v="2026"/>
    <n v="6"/>
    <s v="USD"/>
    <n v="232"/>
    <m/>
    <n v="232"/>
    <s v="BSMexico"/>
    <m/>
    <m/>
  </r>
  <r>
    <x v="2"/>
    <x v="233"/>
    <x v="2"/>
    <s v="Mexico"/>
    <s v="Total Return Drug"/>
    <n v="40700"/>
    <s v="Revenues - Third Parties"/>
    <m/>
    <s v="Destruction (per Kg)"/>
    <n v="2026"/>
    <n v="6"/>
    <s v="USD"/>
    <n v="388"/>
    <m/>
    <n v="388"/>
    <s v="BSMexico"/>
    <n v="1"/>
    <m/>
  </r>
  <r>
    <x v="2"/>
    <x v="62"/>
    <x v="2"/>
    <s v="Mexico"/>
    <s v="Total Return Drug"/>
    <n v="40700"/>
    <s v="Revenues - Third Parties"/>
    <m/>
    <s v="Destruction (per Kg)"/>
    <n v="2026"/>
    <n v="6"/>
    <s v="USD"/>
    <n v="277"/>
    <m/>
    <n v="277"/>
    <s v="BSMexico"/>
    <n v="1"/>
    <m/>
  </r>
  <r>
    <x v="2"/>
    <x v="62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62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62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3"/>
    <x v="2"/>
    <s v="Mexico"/>
    <s v="Total Return Drug"/>
    <n v="40700"/>
    <s v="Revenues - Third Parties"/>
    <m/>
    <s v="Destruction (per Kg)"/>
    <n v="2026"/>
    <n v="6"/>
    <s v="USD"/>
    <n v="111"/>
    <m/>
    <n v="111"/>
    <s v="BSMexico"/>
    <n v="1"/>
    <m/>
  </r>
  <r>
    <x v="2"/>
    <x v="64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64"/>
    <x v="2"/>
    <s v="Mexico"/>
    <s v="Total Return Drug"/>
    <n v="40700"/>
    <s v="Revenues - Third Parties"/>
    <m/>
    <s v="Destruction (per Kg)"/>
    <n v="2026"/>
    <n v="6"/>
    <s v="USD"/>
    <n v="194"/>
    <m/>
    <n v="194"/>
    <s v="BSMexico"/>
    <n v="1"/>
    <m/>
  </r>
  <r>
    <x v="2"/>
    <x v="64"/>
    <x v="2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2"/>
    <x v="64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5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65"/>
    <x v="2"/>
    <s v="Mexico"/>
    <s v="Total Return Drug"/>
    <n v="40700"/>
    <s v="Revenues - Third Parties"/>
    <m/>
    <s v="Destruction (per Kg)"/>
    <n v="2026"/>
    <n v="6"/>
    <s v="USD"/>
    <n v="222"/>
    <m/>
    <n v="222"/>
    <s v="BSMexico"/>
    <n v="1"/>
    <m/>
  </r>
  <r>
    <x v="2"/>
    <x v="65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65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65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4"/>
    <x v="2"/>
    <s v="Mexico"/>
    <s v="Total Return Drug"/>
    <n v="40700"/>
    <s v="Revenues - Third Parties"/>
    <m/>
    <s v="Destruction (per Kg)"/>
    <n v="2026"/>
    <n v="6"/>
    <s v="USD"/>
    <n v="83"/>
    <m/>
    <n v="83"/>
    <s v="BSMexico"/>
    <n v="1"/>
    <m/>
  </r>
  <r>
    <x v="2"/>
    <x v="234"/>
    <x v="2"/>
    <s v="Mexico"/>
    <s v="Total Freight"/>
    <n v="40700"/>
    <s v="Revenues - Third Parties"/>
    <m/>
    <s v="Freight - Returns"/>
    <n v="2026"/>
    <n v="6"/>
    <s v="USD"/>
    <n v="461"/>
    <m/>
    <n v="461"/>
    <s v="BSMexico"/>
    <n v="1"/>
    <m/>
  </r>
  <r>
    <x v="2"/>
    <x v="234"/>
    <x v="2"/>
    <s v="Mexico"/>
    <s v="Total Return Drug"/>
    <n v="40700"/>
    <s v="Revenues - Third Parties"/>
    <m/>
    <s v="Reconciliation of Returns (per Hour)"/>
    <n v="2026"/>
    <n v="6"/>
    <s v="USD"/>
    <n v="162"/>
    <m/>
    <n v="162"/>
    <s v="BSMexico"/>
    <m/>
    <m/>
  </r>
  <r>
    <x v="2"/>
    <x v="234"/>
    <x v="2"/>
    <s v="Mexico"/>
    <s v="Total Return Drug"/>
    <n v="40700"/>
    <s v="Revenues - Third Parties"/>
    <m/>
    <s v="Returns Receipt (per Receipt)"/>
    <n v="2026"/>
    <n v="6"/>
    <s v="USD"/>
    <n v="270"/>
    <m/>
    <n v="270"/>
    <s v="BSMexico"/>
    <m/>
    <m/>
  </r>
  <r>
    <x v="2"/>
    <x v="234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7"/>
    <x v="2"/>
    <s v="Mexico"/>
    <s v="Total Freight"/>
    <n v="40700"/>
    <s v="Revenues - Third Parties"/>
    <m/>
    <s v="Freight - Shipments"/>
    <n v="2026"/>
    <n v="6"/>
    <s v="USD"/>
    <n v="114"/>
    <m/>
    <n v="114"/>
    <s v="BSMexico"/>
    <n v="1"/>
    <m/>
  </r>
  <r>
    <x v="2"/>
    <x v="67"/>
    <x v="2"/>
    <s v="Mexico"/>
    <s v="Total Return Drug"/>
    <n v="40700"/>
    <s v="Revenues - Third Parties"/>
    <m/>
    <s v="Destruction (per Kg)"/>
    <n v="2026"/>
    <n v="6"/>
    <s v="USD"/>
    <n v="55"/>
    <m/>
    <n v="55"/>
    <s v="BSMexico"/>
    <n v="1"/>
    <m/>
  </r>
  <r>
    <x v="2"/>
    <x v="68"/>
    <x v="2"/>
    <s v="Mexico"/>
    <s v="Total Return Drug"/>
    <n v="40700"/>
    <s v="Revenues - Third Parties"/>
    <m/>
    <s v="Destruction (per Kg)"/>
    <n v="2026"/>
    <n v="6"/>
    <s v="USD"/>
    <n v="360"/>
    <m/>
    <n v="360"/>
    <s v="BSMexico"/>
    <n v="1"/>
    <m/>
  </r>
  <r>
    <x v="2"/>
    <x v="68"/>
    <x v="2"/>
    <s v="Mexico"/>
    <s v="Total Freight"/>
    <n v="40700"/>
    <s v="Revenues - Third Parties"/>
    <m/>
    <s v="Freight - Returns"/>
    <n v="2026"/>
    <n v="6"/>
    <s v="USD"/>
    <n v="382"/>
    <m/>
    <n v="382"/>
    <s v="BSMexico"/>
    <n v="1"/>
    <m/>
  </r>
  <r>
    <x v="2"/>
    <x v="68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69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69"/>
    <x v="2"/>
    <s v="Mexico"/>
    <s v="Total Return Drug"/>
    <n v="40700"/>
    <s v="Revenues - Third Parties"/>
    <m/>
    <s v="Destruction (per Kg)"/>
    <n v="2026"/>
    <n v="6"/>
    <s v="USD"/>
    <n v="333"/>
    <m/>
    <n v="333"/>
    <s v="BSMexico"/>
    <n v="1"/>
    <m/>
  </r>
  <r>
    <x v="2"/>
    <x v="69"/>
    <x v="2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2"/>
    <x v="69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69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69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72"/>
    <x v="2"/>
    <s v="Mexico"/>
    <s v="Total Return Drug"/>
    <n v="40700"/>
    <s v="Revenues - Third Parties"/>
    <m/>
    <s v="Destruction (per Kg)"/>
    <n v="2026"/>
    <n v="6"/>
    <s v="USD"/>
    <n v="111"/>
    <m/>
    <n v="111"/>
    <s v="BSMexico"/>
    <n v="1"/>
    <m/>
  </r>
  <r>
    <x v="2"/>
    <x v="72"/>
    <x v="2"/>
    <s v="Mexico"/>
    <s v="Total Return Drug"/>
    <n v="40700"/>
    <s v="Revenues - Third Parties"/>
    <m/>
    <s v="Reconciliation of Returns (per Hour)"/>
    <n v="2026"/>
    <n v="6"/>
    <s v="USD"/>
    <n v="81"/>
    <s v=" -   "/>
    <n v="81"/>
    <s v="BSMexico"/>
    <m/>
    <m/>
  </r>
  <r>
    <x v="2"/>
    <x v="72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72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5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235"/>
    <x v="2"/>
    <s v="Mexico"/>
    <s v="Total Return Drug"/>
    <n v="40700"/>
    <s v="Revenues - Third Parties"/>
    <m/>
    <s v="Destruction (per Kg)"/>
    <n v="2026"/>
    <n v="6"/>
    <s v="USD"/>
    <n v="277"/>
    <m/>
    <n v="277"/>
    <s v="BSMexico"/>
    <n v="1"/>
    <m/>
  </r>
  <r>
    <x v="2"/>
    <x v="235"/>
    <x v="2"/>
    <s v="Mexico"/>
    <s v="Total Freight"/>
    <n v="40700"/>
    <s v="Revenues - Third Parties"/>
    <m/>
    <s v="Freight - Returns"/>
    <n v="2026"/>
    <n v="6"/>
    <s v="USD"/>
    <n v="756"/>
    <m/>
    <n v="756"/>
    <s v="BSMexico"/>
    <n v="1"/>
    <m/>
  </r>
  <r>
    <x v="2"/>
    <x v="235"/>
    <x v="2"/>
    <s v="Mexico"/>
    <s v="Total Return Drug"/>
    <n v="40700"/>
    <s v="Revenues - Third Parties"/>
    <m/>
    <s v="Reconciliation of Returns (per Hour)"/>
    <n v="2026"/>
    <n v="6"/>
    <s v="USD"/>
    <n v="324"/>
    <m/>
    <n v="324"/>
    <s v="BSMexico"/>
    <m/>
    <m/>
  </r>
  <r>
    <x v="2"/>
    <x v="235"/>
    <x v="2"/>
    <s v="Mexico"/>
    <s v="Total Return Drug"/>
    <n v="40700"/>
    <s v="Revenues - Third Parties"/>
    <m/>
    <s v="Returns Receipt (per Receipt)"/>
    <n v="2026"/>
    <n v="6"/>
    <s v="USD"/>
    <n v="541"/>
    <m/>
    <n v="541"/>
    <s v="BSMexico"/>
    <m/>
    <m/>
  </r>
  <r>
    <x v="2"/>
    <x v="235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73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73"/>
    <x v="2"/>
    <s v="Mexico"/>
    <s v="Total Return Drug"/>
    <n v="40700"/>
    <s v="Revenues - Third Parties"/>
    <m/>
    <s v="Destruction (per Kg)"/>
    <n v="2026"/>
    <n v="6"/>
    <s v="USD"/>
    <n v="360"/>
    <m/>
    <n v="360"/>
    <s v="BSMexico"/>
    <n v="1"/>
    <m/>
  </r>
  <r>
    <x v="2"/>
    <x v="73"/>
    <x v="2"/>
    <s v="Mexico"/>
    <s v="Total Freight"/>
    <n v="40700"/>
    <s v="Revenues - Third Parties"/>
    <m/>
    <s v="Freight - Returns"/>
    <n v="2026"/>
    <n v="6"/>
    <s v="USD"/>
    <n v="114"/>
    <m/>
    <n v="114"/>
    <s v="BSMexico"/>
    <n v="1"/>
    <m/>
  </r>
  <r>
    <x v="2"/>
    <x v="73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73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73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236"/>
    <x v="2"/>
    <s v="Mexico"/>
    <s v="Total Return Drug"/>
    <n v="40700"/>
    <s v="Revenues - Third Parties"/>
    <m/>
    <s v="Destruction (per Kg)"/>
    <n v="2026"/>
    <n v="6"/>
    <s v="USD"/>
    <n v="499"/>
    <m/>
    <n v="499"/>
    <s v="BSMexico"/>
    <n v="1"/>
    <m/>
  </r>
  <r>
    <x v="2"/>
    <x v="77"/>
    <x v="2"/>
    <s v="Mexico"/>
    <s v="Total Storage"/>
    <n v="40700"/>
    <s v="Revenues - Third Parties"/>
    <m/>
    <s v="Non-Drug Storage Ambient (per Pallet)"/>
    <n v="2026"/>
    <n v="6"/>
    <s v="USD"/>
    <n v="191"/>
    <m/>
    <n v="191"/>
    <s v="BSMexico"/>
    <m/>
    <m/>
  </r>
  <r>
    <x v="2"/>
    <x v="78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78"/>
    <x v="2"/>
    <s v="Mexico"/>
    <s v="Total Return Drug"/>
    <n v="40700"/>
    <s v="Revenues - Third Parties"/>
    <m/>
    <s v="Destruction (per Kg)"/>
    <n v="2026"/>
    <n v="6"/>
    <s v="USD"/>
    <n v="83"/>
    <m/>
    <n v="83"/>
    <s v="BSMexico"/>
    <n v="1"/>
    <m/>
  </r>
  <r>
    <x v="2"/>
    <x v="78"/>
    <x v="2"/>
    <s v="Mexico"/>
    <s v="Total Freight"/>
    <n v="40700"/>
    <s v="Revenues - Third Parties"/>
    <m/>
    <s v="Freight - Returns"/>
    <n v="2026"/>
    <n v="6"/>
    <s v="USD"/>
    <n v="633"/>
    <m/>
    <n v="633"/>
    <s v="BSMexico"/>
    <n v="1"/>
    <m/>
  </r>
  <r>
    <x v="2"/>
    <x v="78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78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78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79"/>
    <x v="2"/>
    <s v="Mexico"/>
    <s v="Total Return Drug"/>
    <n v="40700"/>
    <s v="Revenues - Third Parties"/>
    <m/>
    <s v="Destruction (per Kg)"/>
    <n v="2026"/>
    <n v="6"/>
    <s v="USD"/>
    <n v="333"/>
    <m/>
    <n v="333"/>
    <s v="BSMexico"/>
    <n v="1"/>
    <m/>
  </r>
  <r>
    <x v="2"/>
    <x v="79"/>
    <x v="2"/>
    <s v="Mexico"/>
    <s v="Total Freight"/>
    <n v="40700"/>
    <s v="Revenues - Third Parties"/>
    <m/>
    <s v="Freight - Returns"/>
    <n v="2026"/>
    <n v="6"/>
    <s v="USD"/>
    <n v="307"/>
    <m/>
    <n v="307"/>
    <s v="BSMexico"/>
    <n v="1"/>
    <m/>
  </r>
  <r>
    <x v="2"/>
    <x v="79"/>
    <x v="2"/>
    <s v="Mexico"/>
    <s v="Total Return Drug"/>
    <n v="40700"/>
    <s v="Revenues - Third Parties"/>
    <m/>
    <s v="Reconciliation of Returns (per Hour)"/>
    <n v="2026"/>
    <n v="6"/>
    <s v="USD"/>
    <n v="81"/>
    <m/>
    <n v="81"/>
    <s v="BSMexico"/>
    <m/>
    <m/>
  </r>
  <r>
    <x v="2"/>
    <x v="79"/>
    <x v="2"/>
    <s v="Mexico"/>
    <s v="Total Return Drug"/>
    <n v="40700"/>
    <s v="Revenues - Third Parties"/>
    <m/>
    <s v="Returns Receipt (per Receipt)"/>
    <n v="2026"/>
    <n v="6"/>
    <s v="USD"/>
    <n v="135"/>
    <m/>
    <n v="135"/>
    <s v="BSMexico"/>
    <m/>
    <m/>
  </r>
  <r>
    <x v="2"/>
    <x v="79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80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80"/>
    <x v="2"/>
    <s v="Mexico"/>
    <s v="Total Return Drug"/>
    <n v="40700"/>
    <s v="Revenues - Third Parties"/>
    <m/>
    <s v="Destruction (per Kg)"/>
    <n v="2026"/>
    <n v="6"/>
    <s v="USD"/>
    <n v="83"/>
    <m/>
    <n v="83"/>
    <s v="BSMexico"/>
    <n v="1"/>
    <m/>
  </r>
  <r>
    <x v="2"/>
    <x v="80"/>
    <x v="2"/>
    <s v="Mexico"/>
    <s v="Total Freight"/>
    <n v="40700"/>
    <s v="Revenues - Third Parties"/>
    <m/>
    <s v="Freight - Returns"/>
    <n v="2026"/>
    <n v="6"/>
    <s v="USD"/>
    <n v="421"/>
    <m/>
    <n v="421"/>
    <s v="BSMexico"/>
    <n v="1"/>
    <m/>
  </r>
  <r>
    <x v="2"/>
    <x v="80"/>
    <x v="2"/>
    <s v="Mexico"/>
    <s v="Total Return Drug"/>
    <n v="40700"/>
    <s v="Revenues - Third Parties"/>
    <m/>
    <s v="Reconciliation of Returns (per Hour)"/>
    <n v="2026"/>
    <n v="6"/>
    <s v="USD"/>
    <n v="162"/>
    <m/>
    <n v="162"/>
    <s v="BSMexico"/>
    <m/>
    <m/>
  </r>
  <r>
    <x v="2"/>
    <x v="80"/>
    <x v="2"/>
    <s v="Mexico"/>
    <s v="Total Return Drug"/>
    <n v="40700"/>
    <s v="Revenues - Third Parties"/>
    <m/>
    <s v="Returns Receipt (per Receipt)"/>
    <n v="2026"/>
    <n v="6"/>
    <s v="USD"/>
    <n v="270"/>
    <m/>
    <n v="270"/>
    <s v="BSMexico"/>
    <m/>
    <m/>
  </r>
  <r>
    <x v="2"/>
    <x v="80"/>
    <x v="2"/>
    <s v="Mexico"/>
    <s v="Total Storage"/>
    <n v="40700"/>
    <s v="Revenues - Third Parties"/>
    <m/>
    <s v="Storage of Returns (per Pallet)"/>
    <n v="2026"/>
    <n v="6"/>
    <s v="USD"/>
    <n v="116"/>
    <m/>
    <n v="116"/>
    <s v="BSMexico"/>
    <m/>
    <m/>
  </r>
  <r>
    <x v="2"/>
    <x v="83"/>
    <x v="2"/>
    <s v="Mexico"/>
    <s v="Total Freight"/>
    <n v="40700"/>
    <s v="Revenues - Third Parties"/>
    <m/>
    <s v="Freight - Shipments"/>
    <n v="2026"/>
    <n v="6"/>
    <s v="USD"/>
    <n v="114"/>
    <m/>
    <n v="114"/>
    <s v="BSMexico"/>
    <n v="1"/>
    <m/>
  </r>
  <r>
    <x v="2"/>
    <x v="83"/>
    <x v="2"/>
    <s v="Mexico"/>
    <s v="Total Distribution"/>
    <n v="40700"/>
    <s v="Revenues - Third Parties"/>
    <m/>
    <s v="Pick and Pack (Ambient)"/>
    <n v="2026"/>
    <n v="6"/>
    <s v="USD"/>
    <n v="126"/>
    <m/>
    <n v="126"/>
    <s v="BSMexico"/>
    <m/>
    <m/>
  </r>
  <r>
    <x v="2"/>
    <x v="83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83"/>
    <x v="2"/>
    <s v="Mexico"/>
    <s v="Total Freight"/>
    <n v="40700"/>
    <s v="Revenues - Third Parties"/>
    <m/>
    <s v="Freight - Returns"/>
    <n v="2026"/>
    <n v="6"/>
    <s v="USD"/>
    <n v="326"/>
    <m/>
    <n v="326"/>
    <s v="BSMexico"/>
    <n v="1"/>
    <m/>
  </r>
  <r>
    <x v="2"/>
    <x v="84"/>
    <x v="2"/>
    <s v="Mexico"/>
    <s v="Total Storage"/>
    <n v="40700"/>
    <s v="Revenues - Third Parties"/>
    <m/>
    <s v="Non-Drug Storage Ambient (per Pallet)"/>
    <n v="2026"/>
    <n v="6"/>
    <s v="USD"/>
    <n v="287"/>
    <m/>
    <n v="287"/>
    <s v="BSMexico"/>
    <m/>
    <m/>
  </r>
  <r>
    <x v="2"/>
    <x v="92"/>
    <x v="2"/>
    <s v="Mexico"/>
    <s v="Total Storage"/>
    <n v="40700"/>
    <s v="Revenues - Third Parties"/>
    <m/>
    <s v="Storage Ambient (per Pallet)"/>
    <n v="2026"/>
    <n v="6"/>
    <s v="USD"/>
    <n v="232"/>
    <m/>
    <n v="232"/>
    <s v="BSMexico"/>
    <m/>
    <m/>
  </r>
  <r>
    <x v="2"/>
    <x v="96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97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2"/>
    <x v="101"/>
    <x v="2"/>
    <s v="Mexico"/>
    <s v="Total Storage"/>
    <n v="40700"/>
    <s v="Revenues - Third Parties"/>
    <m/>
    <s v="Non-Drug Storage Ambient (per Pallet)"/>
    <n v="2026"/>
    <n v="6"/>
    <s v="USD"/>
    <n v="96"/>
    <m/>
    <n v="96"/>
    <s v="BSMexico"/>
    <m/>
    <m/>
  </r>
  <r>
    <x v="2"/>
    <x v="101"/>
    <x v="2"/>
    <s v="Mexico"/>
    <s v="Total Distribution"/>
    <n v="40700"/>
    <s v="Revenues - Third Parties"/>
    <m/>
    <s v="Receipt fee Ambient (per Receipt_ID)"/>
    <n v="2026"/>
    <n v="6"/>
    <s v="USD"/>
    <n v="502"/>
    <m/>
    <n v="502"/>
    <s v="BSMexico"/>
    <m/>
    <m/>
  </r>
  <r>
    <x v="2"/>
    <x v="101"/>
    <x v="2"/>
    <s v="Mexico"/>
    <s v="Total Distribution"/>
    <n v="40700"/>
    <s v="Revenues - Third Parties"/>
    <m/>
    <s v="Receipt fee Ancillaries (per Receipt_ID)"/>
    <n v="2026"/>
    <n v="6"/>
    <s v="USD"/>
    <n v="126"/>
    <m/>
    <n v="126"/>
    <s v="BSMexico"/>
    <m/>
    <m/>
  </r>
  <r>
    <x v="2"/>
    <x v="101"/>
    <x v="2"/>
    <s v="Mexico"/>
    <s v="Total Storage"/>
    <n v="40700"/>
    <s v="Revenues - Third Parties"/>
    <m/>
    <s v="Storage Ambient (per Pallet)"/>
    <n v="2026"/>
    <n v="6"/>
    <s v="USD"/>
    <n v="232"/>
    <m/>
    <n v="232"/>
    <s v="BSMexico"/>
    <m/>
    <m/>
  </r>
  <r>
    <x v="2"/>
    <x v="102"/>
    <x v="2"/>
    <s v="Mexico"/>
    <s v="Total Storage"/>
    <n v="40700"/>
    <s v="Revenues - Third Parties"/>
    <m/>
    <s v="Non-Drug Storage Ambient (per Pallet)"/>
    <n v="2026"/>
    <n v="6"/>
    <s v="USD"/>
    <n v="287"/>
    <m/>
    <n v="287"/>
    <s v="BSMexico"/>
    <m/>
    <m/>
  </r>
  <r>
    <x v="2"/>
    <x v="102"/>
    <x v="2"/>
    <s v="Mexico"/>
    <s v="Total Storage"/>
    <n v="40700"/>
    <s v="Revenues - Third Parties"/>
    <m/>
    <s v="Storage Ambient (per Pallet)"/>
    <n v="2026"/>
    <n v="6"/>
    <s v="USD"/>
    <n v="116"/>
    <m/>
    <n v="116"/>
    <s v="BSMexico"/>
    <m/>
    <m/>
  </r>
  <r>
    <x v="3"/>
    <x v="237"/>
    <x v="3"/>
    <s v="Mexico"/>
    <s v="Total Comparator"/>
    <n v="40700"/>
    <s v="Revenues - Third Parties"/>
    <m/>
    <s v="Medication Purchase E (Per Unit)"/>
    <n v="2026"/>
    <n v="6"/>
    <s v="USD"/>
    <n v="10604"/>
    <m/>
    <n v="10604"/>
    <s v="BSMexico"/>
    <n v="1"/>
    <m/>
  </r>
  <r>
    <x v="0"/>
    <x v="116"/>
    <x v="6"/>
    <s v="Mexico"/>
    <s v="Total Freight"/>
    <n v="40700"/>
    <s v="Revenues - Third Parties"/>
    <m/>
    <s v="Adjustment for Adoption Nbr. 606"/>
    <n v="2026"/>
    <n v="6"/>
    <s v="USD"/>
    <n v="-2226"/>
    <m/>
    <n v="-2226"/>
    <s v="BSMexico"/>
    <s v="Not Applicable"/>
    <m/>
  </r>
  <r>
    <x v="0"/>
    <x v="116"/>
    <x v="6"/>
    <s v="Mexico"/>
    <s v="Total Comparator"/>
    <n v="40700"/>
    <s v="Revenues - Third Parties"/>
    <m/>
    <s v="Others"/>
    <n v="2026"/>
    <n v="6"/>
    <s v="USD"/>
    <n v="-64909"/>
    <m/>
    <n v="-64909"/>
    <s v="BSMexico"/>
    <s v="Not Applicable"/>
    <m/>
  </r>
  <r>
    <x v="0"/>
    <x v="116"/>
    <x v="6"/>
    <s v="Mexico"/>
    <s v="Total Distribution"/>
    <n v="40700"/>
    <s v="Revenues - Third Parties"/>
    <m/>
    <s v="Others"/>
    <n v="2026"/>
    <n v="6"/>
    <s v="USD"/>
    <n v="-355968"/>
    <m/>
    <n v="-355968"/>
    <s v="BSMexico"/>
    <s v="Not Applicable"/>
    <m/>
  </r>
  <r>
    <x v="0"/>
    <x v="116"/>
    <x v="6"/>
    <s v="Mexico"/>
    <s v="Total Duty"/>
    <n v="40700"/>
    <s v="Revenues - Third Parties"/>
    <m/>
    <s v="Others"/>
    <n v="2026"/>
    <n v="6"/>
    <s v="USD"/>
    <n v="-116128"/>
    <m/>
    <n v="-116128"/>
    <s v="BSMexico"/>
    <s v="Not Applicable"/>
    <m/>
  </r>
  <r>
    <x v="0"/>
    <x v="116"/>
    <x v="6"/>
    <s v="Mexico"/>
    <s v="Total Freight"/>
    <n v="40700"/>
    <s v="Revenues - Third Parties"/>
    <m/>
    <s v="Others"/>
    <n v="2026"/>
    <n v="6"/>
    <s v="USD"/>
    <n v="-437314.13"/>
    <m/>
    <n v="-437314.13"/>
    <s v="BSMexico"/>
    <s v="Not Applicable"/>
    <m/>
  </r>
  <r>
    <x v="0"/>
    <x v="116"/>
    <x v="6"/>
    <s v="Mexico"/>
    <s v="Total Packaging"/>
    <n v="40700"/>
    <s v="Revenues - Third Parties"/>
    <m/>
    <s v="Others"/>
    <n v="2026"/>
    <n v="6"/>
    <s v="USD"/>
    <s v=" -   "/>
    <m/>
    <s v=" -   "/>
    <s v="BSMexico"/>
    <s v="Not Applicable"/>
    <m/>
  </r>
  <r>
    <x v="0"/>
    <x v="116"/>
    <x v="6"/>
    <s v="Mexico"/>
    <s v="Total Return Drug"/>
    <n v="40700"/>
    <s v="Revenues - Third Parties"/>
    <m/>
    <s v="Others"/>
    <n v="2026"/>
    <n v="6"/>
    <s v="USD"/>
    <n v="-49453"/>
    <m/>
    <n v="-49453"/>
    <s v="BSMexico"/>
    <s v="Not Applicable"/>
    <m/>
  </r>
  <r>
    <x v="0"/>
    <x v="116"/>
    <x v="6"/>
    <s v="Mexico"/>
    <s v="Total Storage"/>
    <n v="40700"/>
    <s v="Revenues - Third Parties"/>
    <m/>
    <s v="Others"/>
    <n v="2026"/>
    <n v="6"/>
    <s v="USD"/>
    <s v=" -   "/>
    <m/>
    <s v=" -   "/>
    <s v="BSMexico"/>
    <s v="Not Applicable"/>
    <m/>
  </r>
  <r>
    <x v="0"/>
    <x v="116"/>
    <x v="6"/>
    <s v="Mexico"/>
    <s v="Total Comparator"/>
    <n v="40700"/>
    <s v="Revenues - Third Parties"/>
    <m/>
    <s v="Others"/>
    <n v="2026"/>
    <n v="6"/>
    <s v="USD"/>
    <n v="28406"/>
    <m/>
    <n v="28406"/>
    <s v="BSMexico"/>
    <s v="Not Applicable"/>
    <m/>
  </r>
  <r>
    <x v="0"/>
    <x v="116"/>
    <x v="6"/>
    <s v="Mexico"/>
    <s v="Total Distribution"/>
    <n v="40700"/>
    <s v="Revenues - Third Parties"/>
    <m/>
    <s v="Others"/>
    <n v="2026"/>
    <n v="6"/>
    <s v="USD"/>
    <n v="362070"/>
    <m/>
    <n v="362070"/>
    <s v="BSMexico"/>
    <s v="Not Applicable"/>
    <m/>
  </r>
  <r>
    <x v="0"/>
    <x v="116"/>
    <x v="6"/>
    <s v="Mexico"/>
    <s v="Total Duty"/>
    <n v="40700"/>
    <s v="Revenues - Third Parties"/>
    <m/>
    <s v="Others"/>
    <n v="2026"/>
    <n v="6"/>
    <s v="USD"/>
    <n v="168475"/>
    <m/>
    <n v="168475"/>
    <s v="BSMexico"/>
    <s v="Not Applicable"/>
    <m/>
  </r>
  <r>
    <x v="0"/>
    <x v="116"/>
    <x v="6"/>
    <s v="Mexico"/>
    <s v="Total Freight"/>
    <n v="40700"/>
    <s v="Revenues - Third Parties"/>
    <m/>
    <s v="Others"/>
    <n v="2026"/>
    <n v="6"/>
    <s v="USD"/>
    <n v="456044"/>
    <m/>
    <n v="456044"/>
    <s v="BSMexico"/>
    <s v="Not Applicable"/>
    <m/>
  </r>
  <r>
    <x v="0"/>
    <x v="116"/>
    <x v="6"/>
    <s v="Mexico"/>
    <s v="Total Packaging"/>
    <n v="40700"/>
    <s v="Revenues - Third Parties"/>
    <m/>
    <s v="Others"/>
    <n v="2026"/>
    <n v="6"/>
    <s v="USD"/>
    <n v="1289"/>
    <m/>
    <n v="1289"/>
    <s v="BSMexico"/>
    <s v="Not Applicable"/>
    <m/>
  </r>
  <r>
    <x v="0"/>
    <x v="116"/>
    <x v="6"/>
    <s v="Mexico"/>
    <s v="Total Return Drug"/>
    <n v="40700"/>
    <s v="Revenues - Third Parties"/>
    <m/>
    <s v="Others"/>
    <n v="2026"/>
    <n v="6"/>
    <s v="USD"/>
    <n v="46527"/>
    <m/>
    <n v="46527"/>
    <s v="BSMexico"/>
    <s v="Not Applicable"/>
    <m/>
  </r>
  <r>
    <x v="0"/>
    <x v="173"/>
    <x v="0"/>
    <s v="Allentown"/>
    <s v="Total Distribution"/>
    <n v="40700"/>
    <s v="Revenues - Third Parties"/>
    <m/>
    <s v="Transfer Pricing"/>
    <n v="2026"/>
    <n v="6"/>
    <s v="USD"/>
    <n v="186314.32"/>
    <m/>
    <n v="186314.32"/>
    <s v="BSChile"/>
    <s v="Not Applicable"/>
    <m/>
  </r>
  <r>
    <x v="0"/>
    <x v="173"/>
    <x v="0"/>
    <s v="Allentown"/>
    <s v="Total Freight"/>
    <n v="40700"/>
    <s v="Revenues - Third Parties"/>
    <m/>
    <s v="Transfer Pricing"/>
    <n v="2026"/>
    <n v="6"/>
    <s v="USD"/>
    <n v="30150.720000000001"/>
    <m/>
    <n v="30150.720000000001"/>
    <s v="BSChile"/>
    <s v="Not Applicable"/>
    <m/>
  </r>
  <r>
    <x v="0"/>
    <x v="173"/>
    <x v="0"/>
    <s v="Allentown"/>
    <s v="Total Return Drug"/>
    <n v="40700"/>
    <s v="Revenues - Third Parties"/>
    <m/>
    <s v="Transfer Pricing"/>
    <n v="2026"/>
    <n v="6"/>
    <s v="USD"/>
    <n v="1650.13"/>
    <m/>
    <n v="1650.13"/>
    <s v="BSChile"/>
    <s v="Not Applicable"/>
    <m/>
  </r>
  <r>
    <x v="0"/>
    <x v="173"/>
    <x v="0"/>
    <s v="Allentown"/>
    <s v="Total Storage"/>
    <n v="40700"/>
    <s v="Revenues - Third Parties"/>
    <m/>
    <s v="Transfer Pricing"/>
    <n v="2026"/>
    <n v="6"/>
    <s v="USD"/>
    <n v="116622.95"/>
    <m/>
    <n v="116622.95"/>
    <s v="BSChile"/>
    <s v="Not Applicable"/>
    <m/>
  </r>
  <r>
    <x v="0"/>
    <x v="173"/>
    <x v="0"/>
    <s v="Allentown"/>
    <s v="Total Duty"/>
    <n v="40700"/>
    <s v="Revenues - Third Parties"/>
    <m/>
    <s v="Transfer Pricing"/>
    <n v="2026"/>
    <n v="6"/>
    <s v="USD"/>
    <n v="42737.9"/>
    <m/>
    <n v="42737.9"/>
    <s v="BSChile"/>
    <s v="Not Applicable"/>
    <m/>
  </r>
  <r>
    <x v="6"/>
    <x v="238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38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39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39"/>
    <x v="9"/>
    <s v="Chile"/>
    <s v="Total Storage"/>
    <n v="40700"/>
    <s v="Revenues - Third Parties"/>
    <m/>
    <s v="Storage Ambient (per Shelf)"/>
    <n v="2026"/>
    <n v="6"/>
    <s v="USD"/>
    <n v="357.45"/>
    <m/>
    <n v="357.45"/>
    <s v="BSChile"/>
    <m/>
    <m/>
  </r>
  <r>
    <x v="6"/>
    <x v="240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0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41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1"/>
    <x v="9"/>
    <s v="Chile"/>
    <s v="Total Storage"/>
    <n v="40700"/>
    <s v="Revenues - Third Parties"/>
    <m/>
    <s v="Storage Ambient (per Shelf)"/>
    <n v="2026"/>
    <n v="6"/>
    <s v="USD"/>
    <n v="476.6"/>
    <m/>
    <n v="476.6"/>
    <s v="BSChile"/>
    <m/>
    <m/>
  </r>
  <r>
    <x v="6"/>
    <x v="242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2"/>
    <x v="9"/>
    <s v="Chile"/>
    <s v="Total Storage"/>
    <n v="40700"/>
    <s v="Revenues - Third Parties"/>
    <m/>
    <s v="Storage Ambient (per Shelf)"/>
    <n v="2026"/>
    <n v="6"/>
    <s v="USD"/>
    <n v="119.15"/>
    <m/>
    <n v="119.15"/>
    <s v="BSChile"/>
    <m/>
    <m/>
  </r>
  <r>
    <x v="6"/>
    <x v="243"/>
    <x v="9"/>
    <s v="Chile"/>
    <s v="Total Distribution"/>
    <n v="40700"/>
    <s v="Revenues - Third Parties"/>
    <m/>
    <s v="Administrative fee"/>
    <n v="2026"/>
    <n v="6"/>
    <s v="USD"/>
    <n v="225.756"/>
    <m/>
    <n v="225.756"/>
    <s v="BSChile"/>
    <m/>
    <m/>
  </r>
  <r>
    <x v="6"/>
    <x v="243"/>
    <x v="9"/>
    <s v="Chile"/>
    <s v="Total Freight"/>
    <n v="40700"/>
    <s v="Revenues - Third Parties"/>
    <m/>
    <s v="Freight - Shipments"/>
    <n v="2026"/>
    <n v="6"/>
    <s v="USD"/>
    <n v="468.31"/>
    <m/>
    <n v="468.31"/>
    <s v="BSChile"/>
    <n v="1"/>
    <m/>
  </r>
  <r>
    <x v="6"/>
    <x v="243"/>
    <x v="9"/>
    <s v="Chile"/>
    <s v="Total Distribution"/>
    <n v="40700"/>
    <s v="Revenues - Third Parties"/>
    <m/>
    <s v="Import Services"/>
    <n v="2026"/>
    <n v="6"/>
    <s v="USD"/>
    <n v="196"/>
    <m/>
    <n v="196"/>
    <s v="BSChile"/>
    <m/>
    <m/>
  </r>
  <r>
    <x v="6"/>
    <x v="243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3"/>
    <x v="9"/>
    <s v="Chile"/>
    <s v="Total Duty"/>
    <n v="40700"/>
    <s v="Revenues - Third Parties"/>
    <m/>
    <s v="PTC Duties"/>
    <n v="2026"/>
    <n v="6"/>
    <s v="USD"/>
    <n v="1075.18"/>
    <m/>
    <n v="1075.18"/>
    <s v="BSChile"/>
    <n v="1"/>
    <m/>
  </r>
  <r>
    <x v="6"/>
    <x v="243"/>
    <x v="9"/>
    <s v="Chile"/>
    <s v="Total Storage"/>
    <n v="40700"/>
    <s v="Revenues - Third Parties"/>
    <m/>
    <s v="Storage Ambient (per Shelf)"/>
    <n v="2026"/>
    <n v="6"/>
    <s v="USD"/>
    <n v="119.15"/>
    <m/>
    <n v="119.15"/>
    <s v="BSChile"/>
    <m/>
    <m/>
  </r>
  <r>
    <x v="6"/>
    <x v="244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4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45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5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46"/>
    <x v="9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6"/>
    <x v="246"/>
    <x v="9"/>
    <s v="Chile"/>
    <s v="Total Freight"/>
    <n v="40700"/>
    <s v="Revenues - Third Parties"/>
    <m/>
    <s v="Freight - Shipments"/>
    <n v="2026"/>
    <n v="6"/>
    <s v="USD"/>
    <n v="424.4"/>
    <m/>
    <n v="424.4"/>
    <s v="BSChile"/>
    <n v="1"/>
    <m/>
  </r>
  <r>
    <x v="6"/>
    <x v="246"/>
    <x v="9"/>
    <s v="Chile"/>
    <s v="Total Distribution"/>
    <n v="40700"/>
    <s v="Revenues - Third Parties"/>
    <m/>
    <s v="Insulated shipper - Credo S22 - 12L (Leasing)"/>
    <n v="2026"/>
    <n v="6"/>
    <s v="USD"/>
    <n v="380"/>
    <m/>
    <n v="380"/>
    <s v="BSChile"/>
    <n v="1"/>
    <m/>
  </r>
  <r>
    <x v="6"/>
    <x v="246"/>
    <x v="9"/>
    <s v="Chile"/>
    <s v="Total Distribution"/>
    <n v="40700"/>
    <s v="Revenues - Third Parties"/>
    <m/>
    <s v="Pick and Pack (Controlled Ambient)"/>
    <n v="2026"/>
    <n v="6"/>
    <s v="USD"/>
    <n v="238.3"/>
    <m/>
    <n v="238.3"/>
    <s v="BSChile"/>
    <m/>
    <m/>
  </r>
  <r>
    <x v="6"/>
    <x v="246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6"/>
    <x v="9"/>
    <s v="Chile"/>
    <s v="Total Return Drug"/>
    <n v="40700"/>
    <s v="Revenues - Third Parties"/>
    <m/>
    <s v="Reconciliation of Returns (per Hour)"/>
    <n v="2026"/>
    <n v="6"/>
    <s v="USD"/>
    <n v="133.78"/>
    <m/>
    <n v="133.78"/>
    <s v="BSChile"/>
    <m/>
    <m/>
  </r>
  <r>
    <x v="6"/>
    <x v="246"/>
    <x v="9"/>
    <s v="Chile"/>
    <s v="Total Return Drug"/>
    <n v="40700"/>
    <s v="Revenues - Third Parties"/>
    <m/>
    <s v="Returns Receipt (per Receipt)"/>
    <n v="2026"/>
    <n v="6"/>
    <s v="USD"/>
    <n v="175.59"/>
    <m/>
    <n v="175.59"/>
    <s v="BSChile"/>
    <m/>
    <m/>
  </r>
  <r>
    <x v="6"/>
    <x v="246"/>
    <x v="9"/>
    <s v="Chile"/>
    <s v="Total Storage"/>
    <n v="40700"/>
    <s v="Revenues - Third Parties"/>
    <m/>
    <s v="Storage Ambient (per Shelf)"/>
    <n v="2026"/>
    <n v="6"/>
    <s v="USD"/>
    <n v="595.75"/>
    <m/>
    <n v="595.75"/>
    <s v="BSChile"/>
    <m/>
    <m/>
  </r>
  <r>
    <x v="6"/>
    <x v="246"/>
    <x v="9"/>
    <s v="Chile"/>
    <s v="Total Distribution"/>
    <n v="40700"/>
    <s v="Revenues - Third Parties"/>
    <m/>
    <s v="Temperature Monitoring Device (Ambient)"/>
    <n v="2026"/>
    <n v="6"/>
    <s v="USD"/>
    <n v="54.06"/>
    <m/>
    <n v="54.06"/>
    <s v="BSChile"/>
    <n v="1"/>
    <m/>
  </r>
  <r>
    <x v="6"/>
    <x v="247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7"/>
    <x v="9"/>
    <s v="Chile"/>
    <s v="Total Storage"/>
    <n v="40700"/>
    <s v="Revenues - Third Parties"/>
    <m/>
    <s v="Storage Ambient (per Shelf)"/>
    <n v="2026"/>
    <n v="6"/>
    <s v="USD"/>
    <n v="119.15"/>
    <m/>
    <n v="119.15"/>
    <s v="BSChile"/>
    <m/>
    <m/>
  </r>
  <r>
    <x v="6"/>
    <x v="248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8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49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49"/>
    <x v="9"/>
    <s v="Chile"/>
    <s v="Total Storage"/>
    <n v="40700"/>
    <s v="Revenues - Third Parties"/>
    <m/>
    <s v="Storage Ambient (per Shelf)"/>
    <n v="2026"/>
    <n v="6"/>
    <s v="USD"/>
    <n v="2621.3000000000002"/>
    <m/>
    <n v="2621.3000000000002"/>
    <s v="BSChile"/>
    <m/>
    <m/>
  </r>
  <r>
    <x v="6"/>
    <x v="250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0"/>
    <x v="9"/>
    <s v="Chile"/>
    <s v="Total Storage"/>
    <n v="40700"/>
    <s v="Revenues - Third Parties"/>
    <m/>
    <s v="Storage Ambient (per Shelf)"/>
    <n v="2026"/>
    <n v="6"/>
    <s v="USD"/>
    <n v="119.15"/>
    <m/>
    <n v="119.15"/>
    <s v="BSChile"/>
    <m/>
    <m/>
  </r>
  <r>
    <x v="6"/>
    <x v="251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1"/>
    <x v="9"/>
    <s v="Chile"/>
    <s v="Total Storage"/>
    <n v="40700"/>
    <s v="Revenues - Third Parties"/>
    <m/>
    <s v="Storage Ambient (per Shelf)"/>
    <n v="2026"/>
    <n v="6"/>
    <s v="USD"/>
    <n v="1906.4"/>
    <m/>
    <n v="1906.4"/>
    <s v="BSChile"/>
    <m/>
    <m/>
  </r>
  <r>
    <x v="6"/>
    <x v="252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2"/>
    <x v="9"/>
    <s v="Chile"/>
    <s v="Total Storage"/>
    <n v="40700"/>
    <s v="Revenues - Third Parties"/>
    <m/>
    <s v="Storage Ambient (per Shelf)"/>
    <n v="2026"/>
    <n v="6"/>
    <s v="USD"/>
    <n v="834.05"/>
    <m/>
    <n v="834.05"/>
    <s v="BSChile"/>
    <m/>
    <m/>
  </r>
  <r>
    <x v="6"/>
    <x v="253"/>
    <x v="9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6"/>
    <x v="253"/>
    <x v="9"/>
    <s v="Chile"/>
    <s v="Total Freight"/>
    <n v="40700"/>
    <s v="Revenues - Third Parties"/>
    <m/>
    <s v="Freight - Shipments"/>
    <n v="2026"/>
    <n v="6"/>
    <s v="USD"/>
    <n v="5179.1899999999996"/>
    <m/>
    <n v="5179.1899999999996"/>
    <s v="BSChile"/>
    <n v="1"/>
    <m/>
  </r>
  <r>
    <x v="6"/>
    <x v="253"/>
    <x v="9"/>
    <s v="Chile"/>
    <s v="Total Distribution"/>
    <n v="40700"/>
    <s v="Revenues - Third Parties"/>
    <m/>
    <s v="Import Services"/>
    <n v="2026"/>
    <n v="6"/>
    <s v="USD"/>
    <n v="196"/>
    <m/>
    <n v="196"/>
    <s v="BSChile"/>
    <m/>
    <m/>
  </r>
  <r>
    <x v="6"/>
    <x v="253"/>
    <x v="9"/>
    <s v="Chile"/>
    <s v="Total Distribution"/>
    <n v="40700"/>
    <s v="Revenues - Third Parties"/>
    <m/>
    <s v="Insulated shipper - Credo S22 - 12L (Leasing)"/>
    <n v="2026"/>
    <n v="6"/>
    <s v="USD"/>
    <n v="570"/>
    <m/>
    <n v="570"/>
    <s v="BSChile"/>
    <n v="1"/>
    <m/>
  </r>
  <r>
    <x v="6"/>
    <x v="253"/>
    <x v="9"/>
    <s v="Chile"/>
    <s v="Total Distribution"/>
    <n v="40700"/>
    <s v="Revenues - Third Parties"/>
    <m/>
    <s v="Insulated shipper - Credo S22 - 28L (Leasing)"/>
    <n v="2026"/>
    <n v="6"/>
    <s v="USD"/>
    <n v="1722"/>
    <m/>
    <n v="1722"/>
    <s v="BSChile"/>
    <n v="1"/>
    <m/>
  </r>
  <r>
    <x v="6"/>
    <x v="253"/>
    <x v="9"/>
    <s v="Chile"/>
    <s v="Total Distribution"/>
    <n v="40700"/>
    <s v="Revenues - Third Parties"/>
    <m/>
    <s v="Pick and Pack (Controlled Ambient)"/>
    <n v="2026"/>
    <n v="6"/>
    <s v="USD"/>
    <n v="476.6"/>
    <m/>
    <n v="476.6"/>
    <s v="BSChile"/>
    <m/>
    <m/>
  </r>
  <r>
    <x v="6"/>
    <x v="253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3"/>
    <x v="9"/>
    <s v="Chile"/>
    <s v="Total Duty"/>
    <n v="40700"/>
    <s v="Revenues - Third Parties"/>
    <m/>
    <s v="PTC Duties"/>
    <n v="2026"/>
    <n v="6"/>
    <s v="USD"/>
    <n v="496.28"/>
    <m/>
    <n v="496.28"/>
    <s v="BSChile"/>
    <n v="1"/>
    <m/>
  </r>
  <r>
    <x v="6"/>
    <x v="253"/>
    <x v="9"/>
    <s v="Chile"/>
    <s v="Total Return Drug"/>
    <n v="40700"/>
    <s v="Revenues - Third Parties"/>
    <m/>
    <s v="Reconciliation of Returns (per Hour)"/>
    <n v="2026"/>
    <n v="6"/>
    <s v="USD"/>
    <n v="200.67"/>
    <m/>
    <n v="200.67"/>
    <s v="BSChile"/>
    <m/>
    <m/>
  </r>
  <r>
    <x v="6"/>
    <x v="253"/>
    <x v="9"/>
    <s v="Chile"/>
    <s v="Total Return Drug"/>
    <n v="40700"/>
    <s v="Revenues - Third Parties"/>
    <m/>
    <s v="Returns Receipt (per Receipt)"/>
    <n v="2026"/>
    <n v="6"/>
    <s v="USD"/>
    <n v="351.18"/>
    <m/>
    <n v="351.18"/>
    <s v="BSChile"/>
    <m/>
    <m/>
  </r>
  <r>
    <x v="6"/>
    <x v="253"/>
    <x v="9"/>
    <s v="Chile"/>
    <s v="Total Storage"/>
    <n v="40700"/>
    <s v="Revenues - Third Parties"/>
    <m/>
    <s v="Storage Ambient (per Shelf)"/>
    <n v="2026"/>
    <n v="6"/>
    <s v="USD"/>
    <n v="1429.8"/>
    <m/>
    <n v="1429.8"/>
    <s v="BSChile"/>
    <m/>
    <m/>
  </r>
  <r>
    <x v="6"/>
    <x v="253"/>
    <x v="9"/>
    <s v="Chile"/>
    <s v="Total Distribution"/>
    <n v="40700"/>
    <s v="Revenues - Third Parties"/>
    <m/>
    <s v="Temperature Monitoring Device (Ambient)"/>
    <n v="2026"/>
    <n v="6"/>
    <s v="USD"/>
    <n v="270.3"/>
    <m/>
    <n v="270.3"/>
    <s v="BSChile"/>
    <n v="1"/>
    <m/>
  </r>
  <r>
    <x v="6"/>
    <x v="253"/>
    <x v="9"/>
    <s v="Chile"/>
    <s v="Total Comparator"/>
    <n v="40700"/>
    <s v="Revenues - Third Parties"/>
    <m/>
    <s v="Medication Purchase B (Per Unit)"/>
    <n v="2026"/>
    <n v="6"/>
    <s v="USD"/>
    <n v="377.42664000000002"/>
    <m/>
    <n v="377.42664000000002"/>
    <s v="BSChile"/>
    <n v="1"/>
    <m/>
  </r>
  <r>
    <x v="6"/>
    <x v="253"/>
    <x v="9"/>
    <s v="Chile"/>
    <s v="Total Comparator"/>
    <n v="40700"/>
    <s v="Revenues - Third Parties"/>
    <m/>
    <s v="Medication Purchase D (Per Unit)"/>
    <n v="2026"/>
    <n v="6"/>
    <s v="USD"/>
    <n v="58734.928500000002"/>
    <m/>
    <n v="58734.928500000002"/>
    <s v="BSChile"/>
    <n v="1"/>
    <m/>
  </r>
  <r>
    <x v="6"/>
    <x v="253"/>
    <x v="9"/>
    <s v="Chile"/>
    <s v="Total Comparator"/>
    <n v="40700"/>
    <s v="Revenues - Third Parties"/>
    <m/>
    <s v="Procurement Fee A (Per Unit)"/>
    <n v="2026"/>
    <n v="6"/>
    <s v="USD"/>
    <n v="3591.4410084000001"/>
    <m/>
    <n v="3591.4410084000001"/>
    <s v="BSChile"/>
    <m/>
    <m/>
  </r>
  <r>
    <x v="6"/>
    <x v="253"/>
    <x v="9"/>
    <s v="Chile"/>
    <s v="Total Comparator"/>
    <n v="40700"/>
    <s v="Revenues - Third Parties"/>
    <m/>
    <s v="Procurement Fee B (Per Unit)"/>
    <n v="2026"/>
    <n v="6"/>
    <s v="USD"/>
    <n v="555"/>
    <m/>
    <n v="555"/>
    <s v="BSChile"/>
    <m/>
    <m/>
  </r>
  <r>
    <x v="6"/>
    <x v="253"/>
    <x v="9"/>
    <s v="Chile"/>
    <s v="Total Comparator"/>
    <n v="40700"/>
    <s v="Revenues - Third Parties"/>
    <m/>
    <s v="Medication Purchase A (Per Unit)"/>
    <n v="2026"/>
    <n v="6"/>
    <s v="USD"/>
    <n v="120459.69528000001"/>
    <m/>
    <n v="120459.69528000001"/>
    <s v="BSChile"/>
    <n v="1"/>
    <m/>
  </r>
  <r>
    <x v="6"/>
    <x v="254"/>
    <x v="9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6"/>
    <x v="254"/>
    <x v="9"/>
    <s v="Chile"/>
    <s v="Total Freight"/>
    <n v="40700"/>
    <s v="Revenues - Third Parties"/>
    <m/>
    <s v="Freight - Shipments"/>
    <n v="2026"/>
    <n v="6"/>
    <s v="USD"/>
    <n v="221.12"/>
    <m/>
    <n v="221.12"/>
    <s v="BSChile"/>
    <n v="1"/>
    <m/>
  </r>
  <r>
    <x v="6"/>
    <x v="254"/>
    <x v="9"/>
    <s v="Chile"/>
    <s v="Total Distribution"/>
    <n v="40700"/>
    <s v="Revenues - Third Parties"/>
    <m/>
    <s v="Import License Fee"/>
    <n v="2026"/>
    <n v="6"/>
    <s v="USD"/>
    <n v="646.65"/>
    <m/>
    <n v="646.65"/>
    <s v="BSChile"/>
    <m/>
    <m/>
  </r>
  <r>
    <x v="6"/>
    <x v="254"/>
    <x v="9"/>
    <s v="Chile"/>
    <s v="Total Distribution"/>
    <n v="40700"/>
    <s v="Revenues - Third Parties"/>
    <m/>
    <s v="Import Services"/>
    <n v="2026"/>
    <n v="6"/>
    <s v="USD"/>
    <n v="196"/>
    <m/>
    <n v="196"/>
    <s v="BSChile"/>
    <m/>
    <m/>
  </r>
  <r>
    <x v="6"/>
    <x v="254"/>
    <x v="9"/>
    <s v="Chile"/>
    <s v="Total Distribution"/>
    <n v="40700"/>
    <s v="Revenues - Third Parties"/>
    <m/>
    <s v="Insulated shipper - Credo S22 - 12L (Leasing)"/>
    <n v="2026"/>
    <n v="6"/>
    <s v="USD"/>
    <n v="190"/>
    <m/>
    <n v="190"/>
    <s v="BSChile"/>
    <n v="1"/>
    <m/>
  </r>
  <r>
    <x v="6"/>
    <x v="254"/>
    <x v="9"/>
    <s v="Chile"/>
    <s v="Total Distribution"/>
    <n v="40700"/>
    <s v="Revenues - Third Parties"/>
    <m/>
    <s v="Pick and Pack (Ambient)"/>
    <n v="2026"/>
    <n v="6"/>
    <s v="USD"/>
    <n v="106.61"/>
    <m/>
    <n v="106.61"/>
    <s v="BSChile"/>
    <m/>
    <m/>
  </r>
  <r>
    <x v="6"/>
    <x v="254"/>
    <x v="9"/>
    <s v="Chile"/>
    <s v="Total Distribution"/>
    <n v="40700"/>
    <s v="Revenues - Third Parties"/>
    <m/>
    <s v="Pick and Pack (Controlled Ambient)"/>
    <n v="2026"/>
    <n v="6"/>
    <s v="USD"/>
    <n v="119.15"/>
    <m/>
    <n v="119.15"/>
    <s v="BSChile"/>
    <m/>
    <m/>
  </r>
  <r>
    <x v="6"/>
    <x v="254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4"/>
    <x v="9"/>
    <s v="Chile"/>
    <s v="Total Duty"/>
    <n v="40700"/>
    <s v="Revenues - Third Parties"/>
    <m/>
    <s v="PTC Duties"/>
    <n v="2026"/>
    <n v="6"/>
    <s v="USD"/>
    <n v="1625.62"/>
    <m/>
    <n v="1625.62"/>
    <s v="BSChile"/>
    <n v="1"/>
    <m/>
  </r>
  <r>
    <x v="6"/>
    <x v="254"/>
    <x v="9"/>
    <s v="Chile"/>
    <s v="Total Storage"/>
    <n v="40700"/>
    <s v="Revenues - Third Parties"/>
    <m/>
    <s v="Storage Ambient (per Shelf)"/>
    <n v="2026"/>
    <n v="6"/>
    <s v="USD"/>
    <n v="2502.15"/>
    <m/>
    <n v="2502.15"/>
    <s v="BSChile"/>
    <m/>
    <m/>
  </r>
  <r>
    <x v="6"/>
    <x v="254"/>
    <x v="9"/>
    <s v="Chile"/>
    <s v="Total Distribution"/>
    <n v="40700"/>
    <s v="Revenues - Third Parties"/>
    <m/>
    <s v="Temperature Monitoring Device (Ambient)"/>
    <n v="2026"/>
    <n v="6"/>
    <s v="USD"/>
    <n v="27.03"/>
    <m/>
    <n v="27.03"/>
    <s v="BSChile"/>
    <n v="1"/>
    <m/>
  </r>
  <r>
    <x v="6"/>
    <x v="255"/>
    <x v="9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6"/>
    <x v="255"/>
    <x v="9"/>
    <s v="Chile"/>
    <s v="Total Freight"/>
    <n v="40700"/>
    <s v="Revenues - Third Parties"/>
    <m/>
    <s v="Freight - Shipments"/>
    <n v="2026"/>
    <n v="6"/>
    <s v="USD"/>
    <n v="72.59"/>
    <m/>
    <n v="72.59"/>
    <s v="BSChile"/>
    <n v="1"/>
    <m/>
  </r>
  <r>
    <x v="6"/>
    <x v="255"/>
    <x v="9"/>
    <s v="Chile"/>
    <s v="Total Distribution"/>
    <n v="40700"/>
    <s v="Revenues - Third Parties"/>
    <m/>
    <s v="Import License Fee"/>
    <n v="2026"/>
    <n v="6"/>
    <s v="USD"/>
    <n v="5173.2"/>
    <m/>
    <n v="5173.2"/>
    <s v="BSChile"/>
    <m/>
    <m/>
  </r>
  <r>
    <x v="6"/>
    <x v="255"/>
    <x v="9"/>
    <s v="Chile"/>
    <s v="Total Distribution"/>
    <n v="40700"/>
    <s v="Revenues - Third Parties"/>
    <m/>
    <s v="Pick and Pack (Ambient)"/>
    <n v="2026"/>
    <n v="6"/>
    <s v="USD"/>
    <n v="106.61"/>
    <m/>
    <n v="106.61"/>
    <s v="BSChile"/>
    <m/>
    <m/>
  </r>
  <r>
    <x v="6"/>
    <x v="255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5"/>
    <x v="9"/>
    <s v="Chile"/>
    <s v="Total Duty"/>
    <n v="40700"/>
    <s v="Revenues - Third Parties"/>
    <m/>
    <s v="PTC Duties"/>
    <n v="2026"/>
    <n v="6"/>
    <s v="USD"/>
    <n v="4277.8599999999997"/>
    <m/>
    <n v="4277.8599999999997"/>
    <s v="BSChile"/>
    <n v="1"/>
    <m/>
  </r>
  <r>
    <x v="6"/>
    <x v="255"/>
    <x v="9"/>
    <s v="Chile"/>
    <s v="Total Distribution"/>
    <n v="40700"/>
    <s v="Revenues - Third Parties"/>
    <m/>
    <s v="Receipt fee Ambient (per Receipt_ID)"/>
    <n v="2026"/>
    <n v="6"/>
    <s v="USD"/>
    <n v="4740.96"/>
    <m/>
    <n v="4740.96"/>
    <s v="BSChile"/>
    <m/>
    <m/>
  </r>
  <r>
    <x v="6"/>
    <x v="255"/>
    <x v="9"/>
    <s v="Chile"/>
    <s v="Total Storage"/>
    <n v="40700"/>
    <s v="Revenues - Third Parties"/>
    <m/>
    <s v="Storage Ambient (per Shelf)"/>
    <n v="2026"/>
    <n v="6"/>
    <s v="USD"/>
    <n v="3693.65"/>
    <m/>
    <n v="3693.65"/>
    <s v="BSChile"/>
    <m/>
    <m/>
  </r>
  <r>
    <x v="6"/>
    <x v="256"/>
    <x v="9"/>
    <s v="Chile"/>
    <s v="Total Freight"/>
    <n v="40700"/>
    <s v="Revenues - Third Parties"/>
    <m/>
    <s v="Freight - Returns"/>
    <n v="2026"/>
    <n v="6"/>
    <s v="USD"/>
    <n v="81.93"/>
    <m/>
    <n v="81.93"/>
    <s v="BSChile"/>
    <n v="1"/>
    <m/>
  </r>
  <r>
    <x v="6"/>
    <x v="256"/>
    <x v="9"/>
    <s v="Chile"/>
    <s v="Total Freight"/>
    <n v="40700"/>
    <s v="Revenues - Third Parties"/>
    <m/>
    <s v="Freight - Shipments"/>
    <n v="2026"/>
    <n v="6"/>
    <s v="USD"/>
    <n v="320.51"/>
    <m/>
    <n v="320.51"/>
    <s v="BSChile"/>
    <n v="1"/>
    <m/>
  </r>
  <r>
    <x v="6"/>
    <x v="256"/>
    <x v="9"/>
    <s v="Chile"/>
    <s v="Total Distribution"/>
    <n v="40700"/>
    <s v="Revenues - Third Parties"/>
    <m/>
    <s v="Import License Fee"/>
    <n v="2026"/>
    <n v="6"/>
    <s v="USD"/>
    <n v="3233.25"/>
    <m/>
    <n v="3233.25"/>
    <s v="BSChile"/>
    <m/>
    <m/>
  </r>
  <r>
    <x v="6"/>
    <x v="256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6"/>
    <x v="9"/>
    <s v="Chile"/>
    <s v="Total Duty"/>
    <n v="40700"/>
    <s v="Revenues - Third Parties"/>
    <m/>
    <s v="PTC Duties"/>
    <n v="2026"/>
    <n v="6"/>
    <s v="USD"/>
    <n v="7382.03"/>
    <m/>
    <n v="7382.03"/>
    <s v="BSChile"/>
    <n v="1"/>
    <m/>
  </r>
  <r>
    <x v="6"/>
    <x v="256"/>
    <x v="9"/>
    <s v="Chile"/>
    <s v="Total Distribution"/>
    <n v="40700"/>
    <s v="Revenues - Third Parties"/>
    <m/>
    <s v="Receipt fee Ambient (per Receipt_ID)"/>
    <n v="2026"/>
    <n v="6"/>
    <s v="USD"/>
    <n v="1128.8"/>
    <m/>
    <n v="1128.8"/>
    <s v="BSChile"/>
    <m/>
    <m/>
  </r>
  <r>
    <x v="6"/>
    <x v="256"/>
    <x v="9"/>
    <s v="Chile"/>
    <s v="Total Storage"/>
    <n v="40700"/>
    <s v="Revenues - Third Parties"/>
    <m/>
    <s v="Storage Ambient (per Shelf)"/>
    <n v="2026"/>
    <n v="6"/>
    <s v="USD"/>
    <n v="3336.2"/>
    <m/>
    <n v="3336.2"/>
    <s v="BSChile"/>
    <m/>
    <m/>
  </r>
  <r>
    <x v="6"/>
    <x v="256"/>
    <x v="9"/>
    <s v="Chile"/>
    <s v="Total Storage"/>
    <n v="40700"/>
    <s v="Revenues - Third Parties"/>
    <m/>
    <s v="Storage Refrigerated (per Shelf)"/>
    <n v="2026"/>
    <n v="6"/>
    <s v="USD"/>
    <n v="238.3"/>
    <m/>
    <n v="238.3"/>
    <s v="BSChile"/>
    <m/>
    <m/>
  </r>
  <r>
    <x v="6"/>
    <x v="257"/>
    <x v="9"/>
    <s v="Chile"/>
    <s v="Total Freight"/>
    <n v="40700"/>
    <s v="Revenues - Third Parties"/>
    <m/>
    <s v="Freight - Shipments"/>
    <n v="2026"/>
    <n v="6"/>
    <s v="USD"/>
    <n v="197.86"/>
    <m/>
    <n v="197.86"/>
    <s v="BSChile"/>
    <n v="1"/>
    <m/>
  </r>
  <r>
    <x v="6"/>
    <x v="257"/>
    <x v="9"/>
    <s v="Chile"/>
    <s v="Total Distribution"/>
    <n v="40700"/>
    <s v="Revenues - Third Parties"/>
    <m/>
    <s v="Import Services"/>
    <n v="2026"/>
    <n v="6"/>
    <s v="USD"/>
    <n v="196"/>
    <m/>
    <n v="196"/>
    <s v="BSChile"/>
    <m/>
    <m/>
  </r>
  <r>
    <x v="6"/>
    <x v="257"/>
    <x v="9"/>
    <s v="Chile"/>
    <s v="Total Distribution"/>
    <n v="40700"/>
    <s v="Revenues - Third Parties"/>
    <m/>
    <s v="Pick and Pack (Ambient)"/>
    <n v="2026"/>
    <n v="6"/>
    <s v="USD"/>
    <n v="106.61"/>
    <m/>
    <n v="106.61"/>
    <s v="BSChile"/>
    <m/>
    <m/>
  </r>
  <r>
    <x v="6"/>
    <x v="257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7"/>
    <x v="9"/>
    <s v="Chile"/>
    <s v="Total Duty"/>
    <n v="40700"/>
    <s v="Revenues - Third Parties"/>
    <m/>
    <s v="PTC Duties"/>
    <n v="2026"/>
    <n v="6"/>
    <s v="USD"/>
    <n v="247.22"/>
    <m/>
    <n v="247.22"/>
    <s v="BSChile"/>
    <n v="1"/>
    <m/>
  </r>
  <r>
    <x v="6"/>
    <x v="257"/>
    <x v="9"/>
    <s v="Chile"/>
    <s v="Total Storage"/>
    <n v="40700"/>
    <s v="Revenues - Third Parties"/>
    <m/>
    <s v="Storage Ambient (per Shelf)"/>
    <n v="2026"/>
    <n v="6"/>
    <s v="USD"/>
    <n v="357.45"/>
    <m/>
    <n v="357.45"/>
    <s v="BSChile"/>
    <m/>
    <m/>
  </r>
  <r>
    <x v="6"/>
    <x v="258"/>
    <x v="9"/>
    <s v="Chile"/>
    <s v="Total Distribution"/>
    <n v="40700"/>
    <s v="Revenues - Third Parties"/>
    <m/>
    <s v="Administrative fee"/>
    <n v="2026"/>
    <n v="6"/>
    <s v="USD"/>
    <n v="451.512"/>
    <m/>
    <n v="451.512"/>
    <s v="BSChile"/>
    <m/>
    <m/>
  </r>
  <r>
    <x v="6"/>
    <x v="258"/>
    <x v="9"/>
    <s v="Chile"/>
    <s v="Total Freight"/>
    <n v="40700"/>
    <s v="Revenues - Third Parties"/>
    <m/>
    <s v="Freight - Shipments"/>
    <n v="2026"/>
    <n v="6"/>
    <s v="USD"/>
    <n v="290.36"/>
    <m/>
    <n v="290.36"/>
    <s v="BSChile"/>
    <n v="1"/>
    <m/>
  </r>
  <r>
    <x v="6"/>
    <x v="258"/>
    <x v="9"/>
    <s v="Chile"/>
    <s v="Total Distribution"/>
    <n v="40700"/>
    <s v="Revenues - Third Parties"/>
    <m/>
    <s v="Import Services"/>
    <n v="2026"/>
    <n v="6"/>
    <s v="USD"/>
    <n v="392"/>
    <m/>
    <n v="392"/>
    <s v="BSChile"/>
    <m/>
    <m/>
  </r>
  <r>
    <x v="6"/>
    <x v="258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8"/>
    <x v="9"/>
    <s v="Chile"/>
    <s v="Total Duty"/>
    <n v="40700"/>
    <s v="Revenues - Third Parties"/>
    <m/>
    <s v="PTC Duties"/>
    <n v="2026"/>
    <n v="6"/>
    <s v="USD"/>
    <n v="2449.84"/>
    <m/>
    <n v="2449.84"/>
    <s v="BSChile"/>
    <n v="1"/>
    <m/>
  </r>
  <r>
    <x v="6"/>
    <x v="258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59"/>
    <x v="9"/>
    <s v="Chile"/>
    <s v="Total Distribution"/>
    <n v="40700"/>
    <s v="Revenues - Third Parties"/>
    <m/>
    <s v="Import Services"/>
    <n v="2026"/>
    <n v="6"/>
    <s v="USD"/>
    <n v="98"/>
    <m/>
    <n v="98"/>
    <s v="BSChile"/>
    <m/>
    <m/>
  </r>
  <r>
    <x v="6"/>
    <x v="259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59"/>
    <x v="9"/>
    <s v="Chile"/>
    <s v="Total Duty"/>
    <n v="40700"/>
    <s v="Revenues - Third Parties"/>
    <m/>
    <s v="PTC Duties"/>
    <n v="2026"/>
    <n v="6"/>
    <s v="USD"/>
    <n v="248.17"/>
    <m/>
    <n v="248.17"/>
    <s v="BSChile"/>
    <n v="1"/>
    <m/>
  </r>
  <r>
    <x v="6"/>
    <x v="259"/>
    <x v="9"/>
    <s v="Chile"/>
    <s v="Total Return Drug"/>
    <n v="40700"/>
    <s v="Revenues - Third Parties"/>
    <m/>
    <s v="Reconciliation of Returns (per Hour)"/>
    <n v="2026"/>
    <n v="6"/>
    <s v="USD"/>
    <n v="66.89"/>
    <m/>
    <n v="66.89"/>
    <s v="BSChile"/>
    <m/>
    <m/>
  </r>
  <r>
    <x v="6"/>
    <x v="259"/>
    <x v="9"/>
    <s v="Chile"/>
    <s v="Total Return Drug"/>
    <n v="40700"/>
    <s v="Revenues - Third Parties"/>
    <m/>
    <s v="Returns Receipt (per Receipt)"/>
    <n v="2026"/>
    <n v="6"/>
    <s v="USD"/>
    <n v="175.59"/>
    <m/>
    <n v="175.59"/>
    <s v="BSChile"/>
    <m/>
    <m/>
  </r>
  <r>
    <x v="6"/>
    <x v="259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6"/>
    <x v="260"/>
    <x v="9"/>
    <s v="Chile"/>
    <s v="Total Freight"/>
    <n v="40700"/>
    <s v="Revenues - Third Parties"/>
    <m/>
    <s v="Freight - Returns"/>
    <n v="2026"/>
    <n v="6"/>
    <s v="USD"/>
    <n v="91.27"/>
    <m/>
    <n v="91.27"/>
    <s v="BSChile"/>
    <n v="1"/>
    <m/>
  </r>
  <r>
    <x v="6"/>
    <x v="260"/>
    <x v="9"/>
    <s v="Chile"/>
    <s v="Total Freight"/>
    <n v="40700"/>
    <s v="Revenues - Third Parties"/>
    <m/>
    <s v="Freight - Shipments"/>
    <n v="2026"/>
    <n v="6"/>
    <s v="USD"/>
    <n v="221.12"/>
    <m/>
    <n v="221.12"/>
    <s v="BSChile"/>
    <n v="1"/>
    <m/>
  </r>
  <r>
    <x v="6"/>
    <x v="260"/>
    <x v="9"/>
    <s v="Chile"/>
    <s v="Total Distribution"/>
    <n v="40700"/>
    <s v="Revenues - Third Parties"/>
    <m/>
    <s v="Pick and Pack (Ambient)"/>
    <n v="2026"/>
    <n v="6"/>
    <s v="USD"/>
    <n v="106.61"/>
    <m/>
    <n v="106.61"/>
    <s v="BSChile"/>
    <m/>
    <m/>
  </r>
  <r>
    <x v="6"/>
    <x v="260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0"/>
    <x v="9"/>
    <s v="Chile"/>
    <s v="Total Return Drug"/>
    <n v="40700"/>
    <s v="Revenues - Third Parties"/>
    <m/>
    <s v="Reconciliation of Returns (per Hour)"/>
    <n v="2026"/>
    <n v="6"/>
    <s v="USD"/>
    <n v="68.89"/>
    <m/>
    <n v="68.89"/>
    <s v="BSChile"/>
    <m/>
    <m/>
  </r>
  <r>
    <x v="6"/>
    <x v="260"/>
    <x v="9"/>
    <s v="Chile"/>
    <s v="Total Return Drug"/>
    <n v="40700"/>
    <s v="Revenues - Third Parties"/>
    <m/>
    <s v="Returns Receipt (per Receipt)"/>
    <n v="2026"/>
    <n v="6"/>
    <s v="USD"/>
    <n v="175.59"/>
    <m/>
    <n v="175.59"/>
    <s v="BSChile"/>
    <m/>
    <m/>
  </r>
  <r>
    <x v="6"/>
    <x v="260"/>
    <x v="9"/>
    <s v="Chile"/>
    <s v="Total Storage"/>
    <n v="40700"/>
    <s v="Revenues - Third Parties"/>
    <m/>
    <s v="Storage Ambient (per Shelf)"/>
    <n v="2026"/>
    <n v="6"/>
    <s v="USD"/>
    <n v="1787.25"/>
    <m/>
    <n v="1787.25"/>
    <s v="BSChile"/>
    <m/>
    <m/>
  </r>
  <r>
    <x v="6"/>
    <x v="261"/>
    <x v="9"/>
    <s v="Chile"/>
    <s v="Total Distribution"/>
    <n v="40700"/>
    <s v="Revenues - Third Parties"/>
    <m/>
    <s v="Administrative fee"/>
    <n v="2026"/>
    <n v="6"/>
    <s v="USD"/>
    <n v="338.63400000000001"/>
    <m/>
    <n v="338.63400000000001"/>
    <s v="BSChile"/>
    <m/>
    <m/>
  </r>
  <r>
    <x v="6"/>
    <x v="261"/>
    <x v="9"/>
    <s v="Chile"/>
    <s v="Total Freight"/>
    <n v="40700"/>
    <s v="Revenues - Third Parties"/>
    <m/>
    <s v="Freight - Shipments"/>
    <n v="2026"/>
    <n v="6"/>
    <s v="USD"/>
    <n v="395.72"/>
    <m/>
    <n v="395.72"/>
    <s v="BSChile"/>
    <n v="1"/>
    <m/>
  </r>
  <r>
    <x v="6"/>
    <x v="261"/>
    <x v="9"/>
    <s v="Chile"/>
    <s v="Total Distribution"/>
    <n v="40700"/>
    <s v="Revenues - Third Parties"/>
    <m/>
    <s v="Import Services"/>
    <n v="2026"/>
    <n v="6"/>
    <s v="USD"/>
    <n v="490"/>
    <m/>
    <n v="490"/>
    <s v="BSChile"/>
    <m/>
    <m/>
  </r>
  <r>
    <x v="6"/>
    <x v="261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1"/>
    <x v="9"/>
    <s v="Chile"/>
    <s v="Total Duty"/>
    <n v="40700"/>
    <s v="Revenues - Third Parties"/>
    <m/>
    <s v="PTC Duties"/>
    <n v="2026"/>
    <n v="6"/>
    <s v="USD"/>
    <n v="2354.2199999999998"/>
    <m/>
    <n v="2354.2199999999998"/>
    <s v="BSChile"/>
    <n v="1"/>
    <m/>
  </r>
  <r>
    <x v="6"/>
    <x v="261"/>
    <x v="9"/>
    <s v="Chile"/>
    <s v="Total Distribution"/>
    <n v="40700"/>
    <s v="Revenues - Third Parties"/>
    <m/>
    <s v="Receipt fee Ambient (per Receipt_ID)"/>
    <n v="2026"/>
    <n v="6"/>
    <s v="USD"/>
    <n v="1580.32"/>
    <m/>
    <n v="1580.32"/>
    <s v="BSChile"/>
    <m/>
    <m/>
  </r>
  <r>
    <x v="6"/>
    <x v="261"/>
    <x v="9"/>
    <s v="Chile"/>
    <s v="Total Storage"/>
    <n v="40700"/>
    <s v="Revenues - Third Parties"/>
    <m/>
    <s v="Storage Ambient (per Shelf)"/>
    <n v="2026"/>
    <n v="6"/>
    <s v="USD"/>
    <n v="1906.4"/>
    <m/>
    <n v="1906.4"/>
    <s v="BSChile"/>
    <m/>
    <m/>
  </r>
  <r>
    <x v="6"/>
    <x v="262"/>
    <x v="9"/>
    <s v="Chile"/>
    <s v="Total Distribution"/>
    <n v="40700"/>
    <s v="Revenues - Third Parties"/>
    <m/>
    <s v="Administrative fee"/>
    <n v="2026"/>
    <n v="6"/>
    <s v="USD"/>
    <n v="225.756"/>
    <m/>
    <n v="225.756"/>
    <s v="BSChile"/>
    <m/>
    <m/>
  </r>
  <r>
    <x v="6"/>
    <x v="262"/>
    <x v="9"/>
    <s v="Chile"/>
    <s v="Total Freight"/>
    <n v="40700"/>
    <s v="Revenues - Third Parties"/>
    <m/>
    <s v="Freight - Shipments"/>
    <n v="2026"/>
    <n v="6"/>
    <s v="USD"/>
    <n v="619.05999999999995"/>
    <m/>
    <n v="619.05999999999995"/>
    <s v="BSChile"/>
    <n v="1"/>
    <m/>
  </r>
  <r>
    <x v="6"/>
    <x v="262"/>
    <x v="9"/>
    <s v="Chile"/>
    <s v="Total Distribution"/>
    <n v="40700"/>
    <s v="Revenues - Third Parties"/>
    <m/>
    <s v="Import License Fee"/>
    <n v="2026"/>
    <n v="6"/>
    <s v="USD"/>
    <n v="646.65"/>
    <m/>
    <n v="646.65"/>
    <s v="BSChile"/>
    <m/>
    <m/>
  </r>
  <r>
    <x v="6"/>
    <x v="262"/>
    <x v="9"/>
    <s v="Chile"/>
    <s v="Total Distribution"/>
    <n v="40700"/>
    <s v="Revenues - Third Parties"/>
    <m/>
    <s v="Import Services"/>
    <n v="2026"/>
    <n v="6"/>
    <s v="USD"/>
    <n v="196"/>
    <m/>
    <n v="196"/>
    <s v="BSChile"/>
    <m/>
    <m/>
  </r>
  <r>
    <x v="6"/>
    <x v="262"/>
    <x v="9"/>
    <s v="Chile"/>
    <s v="Total Distribution"/>
    <n v="40700"/>
    <s v="Revenues - Third Parties"/>
    <m/>
    <s v="Pick and Pack (Ambient)"/>
    <n v="2026"/>
    <n v="6"/>
    <s v="USD"/>
    <n v="106.61"/>
    <m/>
    <n v="106.61"/>
    <s v="BSChile"/>
    <m/>
    <m/>
  </r>
  <r>
    <x v="6"/>
    <x v="262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2"/>
    <x v="9"/>
    <s v="Chile"/>
    <s v="Total Duty"/>
    <n v="40700"/>
    <s v="Revenues - Third Parties"/>
    <m/>
    <s v="PTC Duties"/>
    <n v="2026"/>
    <n v="6"/>
    <s v="USD"/>
    <n v="1421.52"/>
    <m/>
    <n v="1421.52"/>
    <s v="BSChile"/>
    <n v="1"/>
    <m/>
  </r>
  <r>
    <x v="6"/>
    <x v="262"/>
    <x v="9"/>
    <s v="Chile"/>
    <s v="Total Distribution"/>
    <n v="40700"/>
    <s v="Revenues - Third Parties"/>
    <m/>
    <s v="Receipt fee Ambient (per Receipt_ID)"/>
    <n v="2026"/>
    <n v="6"/>
    <s v="USD"/>
    <n v="903.04"/>
    <m/>
    <n v="903.04"/>
    <s v="BSChile"/>
    <m/>
    <m/>
  </r>
  <r>
    <x v="6"/>
    <x v="262"/>
    <x v="9"/>
    <s v="Chile"/>
    <s v="Total Storage"/>
    <n v="40700"/>
    <s v="Revenues - Third Parties"/>
    <m/>
    <s v="Storage Ambient (per Shelf)"/>
    <n v="2026"/>
    <n v="6"/>
    <s v="USD"/>
    <n v="1906.4"/>
    <m/>
    <n v="1906.4"/>
    <s v="BSChile"/>
    <m/>
    <m/>
  </r>
  <r>
    <x v="6"/>
    <x v="263"/>
    <x v="9"/>
    <s v="Chile"/>
    <s v="Total Distribution"/>
    <n v="40700"/>
    <s v="Revenues - Third Parties"/>
    <m/>
    <s v="Administrative fee"/>
    <n v="2026"/>
    <n v="6"/>
    <s v="USD"/>
    <n v="677.26800000000003"/>
    <m/>
    <n v="677.26800000000003"/>
    <s v="BSChile"/>
    <m/>
    <m/>
  </r>
  <r>
    <x v="6"/>
    <x v="263"/>
    <x v="9"/>
    <s v="Chile"/>
    <s v="Total Freight"/>
    <n v="40700"/>
    <s v="Revenues - Third Parties"/>
    <m/>
    <s v="Freight - Shipments"/>
    <n v="2026"/>
    <n v="6"/>
    <s v="USD"/>
    <n v="2015.96"/>
    <m/>
    <n v="2015.96"/>
    <s v="BSChile"/>
    <n v="1"/>
    <m/>
  </r>
  <r>
    <x v="6"/>
    <x v="263"/>
    <x v="9"/>
    <s v="Chile"/>
    <s v="Total Distribution"/>
    <n v="40700"/>
    <s v="Revenues - Third Parties"/>
    <m/>
    <s v="Import License Fee"/>
    <n v="2026"/>
    <n v="6"/>
    <s v="USD"/>
    <n v="646.65"/>
    <m/>
    <n v="646.65"/>
    <s v="BSChile"/>
    <m/>
    <m/>
  </r>
  <r>
    <x v="6"/>
    <x v="263"/>
    <x v="9"/>
    <s v="Chile"/>
    <s v="Total Distribution"/>
    <n v="40700"/>
    <s v="Revenues - Third Parties"/>
    <m/>
    <s v="Import Services"/>
    <n v="2026"/>
    <n v="6"/>
    <s v="USD"/>
    <n v="882"/>
    <m/>
    <n v="882"/>
    <s v="BSChile"/>
    <m/>
    <m/>
  </r>
  <r>
    <x v="6"/>
    <x v="263"/>
    <x v="9"/>
    <s v="Chile"/>
    <s v="Total Distribution"/>
    <n v="40700"/>
    <s v="Revenues - Third Parties"/>
    <m/>
    <s v="Pick and Pack (Ambient)"/>
    <n v="2026"/>
    <n v="6"/>
    <s v="USD"/>
    <n v="319.83"/>
    <m/>
    <n v="319.83"/>
    <s v="BSChile"/>
    <m/>
    <m/>
  </r>
  <r>
    <x v="6"/>
    <x v="263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3"/>
    <x v="9"/>
    <s v="Chile"/>
    <s v="Total Duty"/>
    <n v="40700"/>
    <s v="Revenues - Third Parties"/>
    <m/>
    <s v="PTC Duties"/>
    <n v="2026"/>
    <n v="6"/>
    <s v="USD"/>
    <n v="6267.03"/>
    <m/>
    <n v="6267.03"/>
    <s v="BSChile"/>
    <n v="1"/>
    <m/>
  </r>
  <r>
    <x v="6"/>
    <x v="263"/>
    <x v="9"/>
    <s v="Chile"/>
    <s v="Total Distribution"/>
    <n v="40700"/>
    <s v="Revenues - Third Parties"/>
    <m/>
    <s v="Receipt fee Ambient (per Receipt_ID)"/>
    <n v="2026"/>
    <n v="6"/>
    <s v="USD"/>
    <n v="1354.56"/>
    <m/>
    <n v="1354.56"/>
    <s v="BSChile"/>
    <m/>
    <m/>
  </r>
  <r>
    <x v="6"/>
    <x v="263"/>
    <x v="9"/>
    <s v="Chile"/>
    <s v="Total Storage"/>
    <n v="40700"/>
    <s v="Revenues - Third Parties"/>
    <m/>
    <s v="Storage Ambient (per Shelf)"/>
    <n v="2026"/>
    <n v="6"/>
    <s v="USD"/>
    <n v="2383"/>
    <m/>
    <n v="2383"/>
    <s v="BSChile"/>
    <m/>
    <m/>
  </r>
  <r>
    <x v="6"/>
    <x v="264"/>
    <x v="9"/>
    <s v="Chile"/>
    <s v="Total Freight"/>
    <n v="40700"/>
    <s v="Revenues - Third Parties"/>
    <m/>
    <s v="Freight - Shipments"/>
    <n v="2026"/>
    <n v="6"/>
    <s v="USD"/>
    <n v="125.27"/>
    <m/>
    <n v="125.27"/>
    <s v="BSChile"/>
    <n v="1"/>
    <m/>
  </r>
  <r>
    <x v="6"/>
    <x v="264"/>
    <x v="9"/>
    <s v="Chile"/>
    <s v="Total Distribution"/>
    <n v="40700"/>
    <s v="Revenues - Third Parties"/>
    <m/>
    <s v="Import Services"/>
    <n v="2026"/>
    <n v="6"/>
    <s v="USD"/>
    <n v="490"/>
    <m/>
    <n v="490"/>
    <s v="BSChile"/>
    <m/>
    <m/>
  </r>
  <r>
    <x v="6"/>
    <x v="264"/>
    <x v="9"/>
    <s v="Chile"/>
    <s v="Total Distribution"/>
    <n v="40700"/>
    <s v="Revenues - Third Parties"/>
    <m/>
    <s v="Pick and Pack (Ambient)"/>
    <n v="2026"/>
    <n v="6"/>
    <s v="USD"/>
    <n v="319.83"/>
    <m/>
    <n v="319.83"/>
    <s v="BSChile"/>
    <m/>
    <m/>
  </r>
  <r>
    <x v="6"/>
    <x v="264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4"/>
    <x v="9"/>
    <s v="Chile"/>
    <s v="Total Duty"/>
    <n v="40700"/>
    <s v="Revenues - Third Parties"/>
    <m/>
    <s v="PTC Duties"/>
    <n v="2026"/>
    <n v="6"/>
    <s v="USD"/>
    <n v="742.61"/>
    <m/>
    <n v="742.61"/>
    <s v="BSChile"/>
    <n v="1"/>
    <m/>
  </r>
  <r>
    <x v="6"/>
    <x v="264"/>
    <x v="9"/>
    <s v="Chile"/>
    <s v="Total Storage"/>
    <n v="40700"/>
    <s v="Revenues - Third Parties"/>
    <m/>
    <s v="Storage Ambient (per Shelf)"/>
    <n v="2026"/>
    <n v="6"/>
    <s v="USD"/>
    <n v="357.45"/>
    <m/>
    <n v="357.45"/>
    <s v="BSChile"/>
    <m/>
    <m/>
  </r>
  <r>
    <x v="6"/>
    <x v="265"/>
    <x v="9"/>
    <s v="Chile"/>
    <s v="Total Distribution"/>
    <n v="40700"/>
    <s v="Revenues - Third Parties"/>
    <m/>
    <s v="Administrative fee"/>
    <n v="2026"/>
    <n v="6"/>
    <s v="USD"/>
    <n v="112.878"/>
    <m/>
    <n v="112.878"/>
    <s v="BSChile"/>
    <m/>
    <m/>
  </r>
  <r>
    <x v="6"/>
    <x v="265"/>
    <x v="9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6"/>
    <x v="265"/>
    <x v="9"/>
    <s v="Chile"/>
    <s v="Total Freight"/>
    <n v="40700"/>
    <s v="Revenues - Third Parties"/>
    <m/>
    <s v="Freight - Shipments"/>
    <n v="2026"/>
    <n v="6"/>
    <s v="USD"/>
    <n v="698.94"/>
    <m/>
    <n v="698.94"/>
    <s v="BSChile"/>
    <n v="1"/>
    <m/>
  </r>
  <r>
    <x v="6"/>
    <x v="265"/>
    <x v="9"/>
    <s v="Chile"/>
    <s v="Total Distribution"/>
    <n v="40700"/>
    <s v="Revenues - Third Parties"/>
    <m/>
    <s v="Import Services"/>
    <n v="2026"/>
    <n v="6"/>
    <s v="USD"/>
    <n v="98"/>
    <m/>
    <n v="98"/>
    <s v="BSChile"/>
    <m/>
    <m/>
  </r>
  <r>
    <x v="6"/>
    <x v="265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5"/>
    <x v="9"/>
    <s v="Chile"/>
    <s v="Total Duty"/>
    <n v="40700"/>
    <s v="Revenues - Third Parties"/>
    <m/>
    <s v="PTC Duties"/>
    <n v="2026"/>
    <n v="6"/>
    <s v="USD"/>
    <n v="2076.75"/>
    <m/>
    <n v="2076.75"/>
    <s v="BSChile"/>
    <n v="1"/>
    <m/>
  </r>
  <r>
    <x v="6"/>
    <x v="265"/>
    <x v="9"/>
    <s v="Chile"/>
    <s v="Total Storage"/>
    <n v="40700"/>
    <s v="Revenues - Third Parties"/>
    <m/>
    <s v="Storage Ambient (per Shelf)"/>
    <n v="2026"/>
    <n v="6"/>
    <s v="USD"/>
    <n v="357.45"/>
    <m/>
    <n v="357.45"/>
    <s v="BSChile"/>
    <m/>
    <m/>
  </r>
  <r>
    <x v="6"/>
    <x v="266"/>
    <x v="9"/>
    <s v="Chile"/>
    <s v="Total Distribution"/>
    <n v="40700"/>
    <s v="Revenues - Third Parties"/>
    <m/>
    <s v="Administrative fee"/>
    <n v="2026"/>
    <n v="6"/>
    <s v="USD"/>
    <n v="338.63400000000001"/>
    <m/>
    <n v="338.63400000000001"/>
    <s v="BSChile"/>
    <m/>
    <m/>
  </r>
  <r>
    <x v="6"/>
    <x v="266"/>
    <x v="9"/>
    <s v="Chile"/>
    <s v="Total Freight"/>
    <n v="40700"/>
    <s v="Revenues - Third Parties"/>
    <m/>
    <s v="Freight - Shipments"/>
    <n v="2026"/>
    <n v="6"/>
    <s v="USD"/>
    <n v="531.96"/>
    <m/>
    <n v="531.96"/>
    <s v="BSChile"/>
    <n v="1"/>
    <m/>
  </r>
  <r>
    <x v="6"/>
    <x v="266"/>
    <x v="9"/>
    <s v="Chile"/>
    <s v="Total Distribution"/>
    <n v="40700"/>
    <s v="Revenues - Third Parties"/>
    <m/>
    <s v="Import Services"/>
    <n v="2026"/>
    <n v="6"/>
    <s v="USD"/>
    <n v="294"/>
    <m/>
    <n v="294"/>
    <s v="BSChile"/>
    <m/>
    <m/>
  </r>
  <r>
    <x v="6"/>
    <x v="266"/>
    <x v="9"/>
    <s v="Chile"/>
    <s v="Total Storage"/>
    <n v="40700"/>
    <s v="Revenues - Third Parties"/>
    <m/>
    <s v="Non-Drug Storage Ambient (per Shelf)"/>
    <n v="2026"/>
    <n v="6"/>
    <s v="USD"/>
    <n v="250.84"/>
    <m/>
    <n v="250.84"/>
    <s v="BSChile"/>
    <m/>
    <m/>
  </r>
  <r>
    <x v="6"/>
    <x v="266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6"/>
    <x v="9"/>
    <s v="Chile"/>
    <s v="Total Duty"/>
    <n v="40700"/>
    <s v="Revenues - Third Parties"/>
    <m/>
    <s v="PTC Duties"/>
    <n v="2026"/>
    <n v="6"/>
    <s v="USD"/>
    <n v="1794.01"/>
    <m/>
    <n v="1794.01"/>
    <s v="BSChile"/>
    <n v="1"/>
    <m/>
  </r>
  <r>
    <x v="6"/>
    <x v="267"/>
    <x v="9"/>
    <s v="Chile"/>
    <s v="Total Distribution"/>
    <n v="40700"/>
    <s v="Revenues - Third Parties"/>
    <m/>
    <s v="Administrative fee"/>
    <n v="2026"/>
    <n v="6"/>
    <s v="USD"/>
    <n v="451.52"/>
    <m/>
    <n v="451.52"/>
    <s v="BSChile"/>
    <m/>
    <m/>
  </r>
  <r>
    <x v="6"/>
    <x v="267"/>
    <x v="9"/>
    <s v="Chile"/>
    <s v="Total Freight"/>
    <n v="40700"/>
    <s v="Revenues - Third Parties"/>
    <m/>
    <s v="Freight - Shipments"/>
    <n v="2026"/>
    <n v="6"/>
    <s v="USD"/>
    <n v="472.98"/>
    <m/>
    <n v="472.98"/>
    <s v="BSChile"/>
    <n v="1"/>
    <m/>
  </r>
  <r>
    <x v="6"/>
    <x v="267"/>
    <x v="9"/>
    <s v="Chile"/>
    <s v="Total Distribution"/>
    <n v="40700"/>
    <s v="Revenues - Third Parties"/>
    <m/>
    <s v="Import Services"/>
    <n v="2026"/>
    <n v="6"/>
    <s v="USD"/>
    <n v="392"/>
    <m/>
    <n v="392"/>
    <s v="BSChile"/>
    <m/>
    <m/>
  </r>
  <r>
    <x v="6"/>
    <x v="267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7"/>
    <x v="9"/>
    <s v="Chile"/>
    <s v="Total Duty"/>
    <n v="40700"/>
    <s v="Revenues - Third Parties"/>
    <m/>
    <s v="PTC Duties"/>
    <n v="2026"/>
    <n v="6"/>
    <s v="USD"/>
    <n v="2465.94"/>
    <m/>
    <n v="2465.94"/>
    <s v="BSChile"/>
    <n v="1"/>
    <m/>
  </r>
  <r>
    <x v="6"/>
    <x v="267"/>
    <x v="9"/>
    <s v="Chile"/>
    <s v="Total Storage"/>
    <n v="40700"/>
    <s v="Revenues - Third Parties"/>
    <m/>
    <s v="Storage Ambient (per Shelf)"/>
    <n v="2026"/>
    <n v="6"/>
    <s v="USD"/>
    <n v="119.15"/>
    <m/>
    <n v="119.15"/>
    <s v="BSChile"/>
    <m/>
    <m/>
  </r>
  <r>
    <x v="6"/>
    <x v="268"/>
    <x v="9"/>
    <s v="Chile"/>
    <s v="Total Distribution"/>
    <n v="40700"/>
    <s v="Revenues - Third Parties"/>
    <m/>
    <s v="Administrative fee"/>
    <n v="2026"/>
    <n v="6"/>
    <s v="USD"/>
    <n v="112.88"/>
    <m/>
    <n v="112.88"/>
    <s v="BSChile"/>
    <m/>
    <m/>
  </r>
  <r>
    <x v="6"/>
    <x v="268"/>
    <x v="9"/>
    <s v="Chile"/>
    <s v="Total Freight"/>
    <n v="40700"/>
    <s v="Revenues - Third Parties"/>
    <m/>
    <s v="Freight - Shipments"/>
    <n v="2026"/>
    <n v="6"/>
    <s v="USD"/>
    <n v="125.27"/>
    <m/>
    <n v="125.27"/>
    <s v="BSChile"/>
    <n v="1"/>
    <m/>
  </r>
  <r>
    <x v="6"/>
    <x v="268"/>
    <x v="9"/>
    <s v="Chile"/>
    <s v="Total Distribution"/>
    <n v="40700"/>
    <s v="Revenues - Third Parties"/>
    <m/>
    <s v="Import Services"/>
    <n v="2026"/>
    <n v="6"/>
    <s v="USD"/>
    <n v="98"/>
    <m/>
    <n v="98"/>
    <s v="BSChile"/>
    <m/>
    <m/>
  </r>
  <r>
    <x v="6"/>
    <x v="268"/>
    <x v="9"/>
    <s v="Chile"/>
    <s v="Total Duty"/>
    <n v="40700"/>
    <s v="Revenues - Third Parties"/>
    <m/>
    <s v="PTC Duties"/>
    <n v="2026"/>
    <n v="6"/>
    <s v="USD"/>
    <n v="514.53"/>
    <m/>
    <n v="514.53"/>
    <s v="BSChile"/>
    <n v="1"/>
    <m/>
  </r>
  <r>
    <x v="6"/>
    <x v="269"/>
    <x v="9"/>
    <s v="Chile"/>
    <s v="Total Distribution"/>
    <n v="40700"/>
    <s v="Revenues - Third Parties"/>
    <m/>
    <s v="Administrative fee"/>
    <n v="2026"/>
    <n v="6"/>
    <s v="USD"/>
    <n v="112.88"/>
    <m/>
    <n v="112.88"/>
    <s v="BSChile"/>
    <m/>
    <m/>
  </r>
  <r>
    <x v="6"/>
    <x v="269"/>
    <x v="9"/>
    <s v="Chile"/>
    <s v="Total Freight"/>
    <n v="40700"/>
    <s v="Revenues - Third Parties"/>
    <m/>
    <s v="Freight - Shipments"/>
    <n v="2026"/>
    <n v="6"/>
    <s v="USD"/>
    <n v="1071.76"/>
    <m/>
    <n v="1071.76"/>
    <s v="BSChile"/>
    <n v="1"/>
    <m/>
  </r>
  <r>
    <x v="6"/>
    <x v="269"/>
    <x v="9"/>
    <s v="Chile"/>
    <s v="Total Distribution"/>
    <n v="40700"/>
    <s v="Revenues - Third Parties"/>
    <m/>
    <s v="Import Services"/>
    <n v="2026"/>
    <n v="6"/>
    <s v="USD"/>
    <n v="98"/>
    <m/>
    <n v="98"/>
    <s v="BSChile"/>
    <m/>
    <m/>
  </r>
  <r>
    <x v="6"/>
    <x v="269"/>
    <x v="9"/>
    <s v="Chile"/>
    <s v="Total Storage"/>
    <n v="40700"/>
    <s v="Revenues - Third Parties"/>
    <m/>
    <s v="Non-Drug Storage Ambient (per Shelf)"/>
    <n v="2026"/>
    <n v="6"/>
    <s v="USD"/>
    <n v="1668.1"/>
    <m/>
    <n v="1668.1"/>
    <s v="BSChile"/>
    <m/>
    <m/>
  </r>
  <r>
    <x v="6"/>
    <x v="269"/>
    <x v="9"/>
    <s v="Chile"/>
    <s v="Total Distribution"/>
    <n v="40700"/>
    <s v="Revenues - Third Parties"/>
    <m/>
    <s v="Pick and Pack (Ambient)"/>
    <n v="2026"/>
    <n v="6"/>
    <s v="USD"/>
    <n v="213.22"/>
    <m/>
    <n v="213.22"/>
    <s v="BSChile"/>
    <m/>
    <m/>
  </r>
  <r>
    <x v="6"/>
    <x v="269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69"/>
    <x v="9"/>
    <s v="Chile"/>
    <s v="Total Duty"/>
    <n v="40700"/>
    <s v="Revenues - Third Parties"/>
    <m/>
    <s v="PTC Duties"/>
    <n v="2026"/>
    <n v="6"/>
    <s v="USD"/>
    <n v="273.12"/>
    <m/>
    <n v="273.12"/>
    <s v="BSChile"/>
    <n v="1"/>
    <m/>
  </r>
  <r>
    <x v="6"/>
    <x v="270"/>
    <x v="9"/>
    <s v="Chile"/>
    <s v="Total Distribution"/>
    <n v="40700"/>
    <s v="Revenues - Third Parties"/>
    <m/>
    <s v="Administrative fee"/>
    <n v="2026"/>
    <n v="6"/>
    <s v="USD"/>
    <n v="451.52"/>
    <m/>
    <n v="451.52"/>
    <s v="BSChile"/>
    <m/>
    <m/>
  </r>
  <r>
    <x v="6"/>
    <x v="270"/>
    <x v="9"/>
    <s v="Chile"/>
    <s v="Total Freight"/>
    <n v="40700"/>
    <s v="Revenues - Third Parties"/>
    <m/>
    <s v="Freight - Shipments"/>
    <n v="2026"/>
    <n v="6"/>
    <s v="USD"/>
    <n v="593.58000000000004"/>
    <m/>
    <n v="593.58000000000004"/>
    <s v="BSChile"/>
    <n v="1"/>
    <m/>
  </r>
  <r>
    <x v="6"/>
    <x v="270"/>
    <x v="9"/>
    <s v="Chile"/>
    <s v="Total Distribution"/>
    <n v="40700"/>
    <s v="Revenues - Third Parties"/>
    <m/>
    <s v="Import Services"/>
    <n v="2026"/>
    <n v="6"/>
    <s v="USD"/>
    <n v="392"/>
    <m/>
    <n v="392"/>
    <s v="BSChile"/>
    <m/>
    <m/>
  </r>
  <r>
    <x v="6"/>
    <x v="270"/>
    <x v="9"/>
    <s v="Chile"/>
    <s v="Total Storage"/>
    <n v="40700"/>
    <s v="Revenues - Third Parties"/>
    <m/>
    <s v="Non-Drug Storage Ambient (per Shelf)"/>
    <n v="2026"/>
    <n v="6"/>
    <s v="USD"/>
    <n v="125.42"/>
    <m/>
    <n v="125.42"/>
    <s v="BSChile"/>
    <m/>
    <m/>
  </r>
  <r>
    <x v="6"/>
    <x v="270"/>
    <x v="9"/>
    <s v="Chile"/>
    <s v="Total Distribution"/>
    <n v="40700"/>
    <s v="Revenues - Third Parties"/>
    <m/>
    <s v="Pick and Pack (Ambient)"/>
    <n v="2026"/>
    <n v="6"/>
    <s v="USD"/>
    <n v="746.27"/>
    <m/>
    <n v="746.27"/>
    <s v="BSChile"/>
    <m/>
    <m/>
  </r>
  <r>
    <x v="6"/>
    <x v="270"/>
    <x v="9"/>
    <s v="Chile"/>
    <s v="Total Distribution"/>
    <n v="40700"/>
    <s v="Revenues - Third Parties"/>
    <m/>
    <s v="Project Management Fee"/>
    <n v="2026"/>
    <n v="6"/>
    <s v="USD"/>
    <n v="376.26"/>
    <m/>
    <n v="376.26"/>
    <s v="BSChile"/>
    <m/>
    <m/>
  </r>
  <r>
    <x v="6"/>
    <x v="270"/>
    <x v="9"/>
    <s v="Chile"/>
    <s v="Total Duty"/>
    <n v="40700"/>
    <s v="Revenues - Third Parties"/>
    <m/>
    <s v="PTC Duties"/>
    <n v="2026"/>
    <n v="6"/>
    <s v="USD"/>
    <n v="1157.49"/>
    <m/>
    <n v="1157.49"/>
    <s v="BSChile"/>
    <n v="1"/>
    <m/>
  </r>
  <r>
    <x v="6"/>
    <x v="270"/>
    <x v="9"/>
    <s v="Chile"/>
    <s v="Total Storage"/>
    <n v="40700"/>
    <s v="Revenues - Third Parties"/>
    <m/>
    <s v="Storage Ambient (per Shelf)"/>
    <n v="2026"/>
    <n v="6"/>
    <s v="USD"/>
    <n v="238.3"/>
    <m/>
    <n v="238.3"/>
    <s v="BSChile"/>
    <m/>
    <m/>
  </r>
  <r>
    <x v="2"/>
    <x v="1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7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1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7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73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74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74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7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75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5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5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76"/>
    <x v="2"/>
    <s v="Chile"/>
    <s v="Total Distribution"/>
    <n v="40700"/>
    <s v="Revenues - Third Parties"/>
    <m/>
    <s v="Project Management Fee"/>
    <n v="2026"/>
    <n v="6"/>
    <s v="USD"/>
    <n v="310.82"/>
    <m/>
    <n v="310.82"/>
    <s v="BSChile"/>
    <m/>
    <m/>
  </r>
  <r>
    <x v="2"/>
    <x v="277"/>
    <x v="2"/>
    <s v="Chile"/>
    <s v="Total Storage"/>
    <n v="40700"/>
    <s v="Revenues - Third Parties"/>
    <m/>
    <s v="Storage of Returns (per Pallet)"/>
    <n v="2026"/>
    <n v="6"/>
    <s v="USD"/>
    <n v="286.89"/>
    <m/>
    <n v="286.89"/>
    <s v="BSChile"/>
    <m/>
    <m/>
  </r>
  <r>
    <x v="2"/>
    <x v="278"/>
    <x v="2"/>
    <s v="Chile"/>
    <s v="Total Storage"/>
    <n v="40700"/>
    <s v="Revenues - Third Parties"/>
    <m/>
    <s v="Storage of Returns (per Pallet)"/>
    <n v="2026"/>
    <n v="6"/>
    <s v="USD"/>
    <n v="286.89"/>
    <m/>
    <n v="286.89"/>
    <s v="BSChile"/>
    <m/>
    <m/>
  </r>
  <r>
    <x v="2"/>
    <x v="28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28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79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8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20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20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220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220"/>
    <x v="2"/>
    <s v="Chile"/>
    <s v="Total Storage"/>
    <n v="40700"/>
    <s v="Revenues - Third Parties"/>
    <m/>
    <s v="Storage of Returns (per Pallet)"/>
    <n v="2026"/>
    <n v="6"/>
    <s v="USD"/>
    <n v="286.89"/>
    <m/>
    <n v="286.89"/>
    <s v="BSChile"/>
    <m/>
    <m/>
  </r>
  <r>
    <x v="2"/>
    <x v="28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30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0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8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83"/>
    <x v="2"/>
    <s v="Chile"/>
    <s v="Total Distribution"/>
    <n v="40700"/>
    <s v="Revenues - Third Parties"/>
    <m/>
    <s v="Project Management Fee"/>
    <n v="2026"/>
    <n v="6"/>
    <s v="USD"/>
    <n v="310.82"/>
    <m/>
    <n v="310.82"/>
    <s v="BSChile"/>
    <m/>
    <m/>
  </r>
  <r>
    <x v="2"/>
    <x v="28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2"/>
    <x v="2"/>
    <s v="Chile"/>
    <s v="Total Distribution"/>
    <n v="40700"/>
    <s v="Revenues - Third Parties"/>
    <m/>
    <s v="Project Management Fee"/>
    <n v="2026"/>
    <n v="6"/>
    <s v="USD"/>
    <n v="310.82"/>
    <m/>
    <n v="310.82"/>
    <s v="BSChile"/>
    <m/>
    <m/>
  </r>
  <r>
    <x v="2"/>
    <x v="3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3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3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3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3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21"/>
    <x v="2"/>
    <s v="Chile"/>
    <s v="Total Return Drug"/>
    <n v="40700"/>
    <s v="Revenues - Third Parties"/>
    <m/>
    <s v="Reconciliation of Returns (per Hour)"/>
    <n v="2026"/>
    <n v="6"/>
    <s v="USD"/>
    <n v="270.39999999999998"/>
    <m/>
    <n v="270.39999999999998"/>
    <s v="BSChile"/>
    <m/>
    <m/>
  </r>
  <r>
    <x v="2"/>
    <x v="221"/>
    <x v="2"/>
    <s v="Chile"/>
    <s v="Total Return Drug"/>
    <n v="40700"/>
    <s v="Revenues - Third Parties"/>
    <m/>
    <s v="Returns Receipt (per Receipt)"/>
    <n v="2026"/>
    <n v="6"/>
    <s v="USD"/>
    <n v="676"/>
    <m/>
    <n v="676"/>
    <s v="BSChile"/>
    <m/>
    <m/>
  </r>
  <r>
    <x v="2"/>
    <x v="221"/>
    <x v="2"/>
    <s v="Chile"/>
    <s v="Total Storage"/>
    <n v="40700"/>
    <s v="Revenues - Third Parties"/>
    <m/>
    <s v="Storage of Returns (per Pallet)"/>
    <n v="2026"/>
    <n v="6"/>
    <s v="USD"/>
    <n v="382.52"/>
    <m/>
    <n v="382.52"/>
    <s v="BSChile"/>
    <m/>
    <m/>
  </r>
  <r>
    <x v="2"/>
    <x v="34"/>
    <x v="2"/>
    <s v="Chile"/>
    <s v="Total Freight"/>
    <n v="40700"/>
    <s v="Revenues - Third Parties"/>
    <m/>
    <s v="Freight - Returns"/>
    <n v="2026"/>
    <n v="6"/>
    <s v="USD"/>
    <n v="197.86"/>
    <m/>
    <n v="197.86"/>
    <s v="BSChile"/>
    <n v="1"/>
    <m/>
  </r>
  <r>
    <x v="2"/>
    <x v="34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22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222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35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35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35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8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8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8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8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41"/>
    <x v="2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2"/>
    <x v="41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41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4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86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86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286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286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8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23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23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2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88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89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89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43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43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4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24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29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2"/>
    <x v="2"/>
    <s v="Chile"/>
    <s v="Total Freight"/>
    <n v="40700"/>
    <s v="Revenues - Third Parties"/>
    <m/>
    <s v="Freight - Returns"/>
    <n v="2026"/>
    <n v="6"/>
    <s v="USD"/>
    <n v="270.45"/>
    <m/>
    <n v="270.45"/>
    <s v="BSChile"/>
    <n v="1"/>
    <m/>
  </r>
  <r>
    <x v="2"/>
    <x v="292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292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29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26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22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4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4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2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5"/>
    <x v="2"/>
    <s v="Chile"/>
    <s v="Total Freight"/>
    <n v="40700"/>
    <s v="Revenues - Third Parties"/>
    <m/>
    <s v="Freight - Returns"/>
    <n v="2026"/>
    <n v="6"/>
    <s v="USD"/>
    <n v="217.77"/>
    <m/>
    <n v="217.77"/>
    <s v="BSChile"/>
    <n v="1"/>
    <m/>
  </r>
  <r>
    <x v="2"/>
    <x v="29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48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48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48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4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7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97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9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8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9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99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0"/>
    <x v="2"/>
    <s v="Chile"/>
    <s v="Total Freight"/>
    <n v="40700"/>
    <s v="Revenues - Third Parties"/>
    <m/>
    <s v="Freight - Returns"/>
    <n v="2026"/>
    <n v="6"/>
    <s v="USD"/>
    <n v="270.45"/>
    <m/>
    <n v="270.45"/>
    <s v="BSChile"/>
    <n v="1"/>
    <m/>
  </r>
  <r>
    <x v="2"/>
    <x v="300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301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01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0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2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52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5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2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302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02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0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31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3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3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53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5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4"/>
    <x v="2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2"/>
    <x v="54"/>
    <x v="2"/>
    <s v="Chile"/>
    <s v="Total Return Drug"/>
    <n v="40700"/>
    <s v="Revenues - Third Parties"/>
    <m/>
    <s v="Reconciliation of Returns (per Hour)"/>
    <n v="2026"/>
    <n v="6"/>
    <s v="USD"/>
    <n v="216.32"/>
    <m/>
    <n v="216.32"/>
    <s v="BSChile"/>
    <m/>
    <m/>
  </r>
  <r>
    <x v="2"/>
    <x v="54"/>
    <x v="2"/>
    <s v="Chile"/>
    <s v="Total Return Drug"/>
    <n v="40700"/>
    <s v="Revenues - Third Parties"/>
    <m/>
    <s v="Returns Receipt (per Receipt)"/>
    <n v="2026"/>
    <n v="6"/>
    <s v="USD"/>
    <n v="540.79999999999995"/>
    <m/>
    <n v="540.79999999999995"/>
    <s v="BSChile"/>
    <m/>
    <m/>
  </r>
  <r>
    <x v="2"/>
    <x v="5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5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55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5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6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56"/>
    <x v="2"/>
    <s v="Chile"/>
    <s v="Total Return Drug"/>
    <n v="40700"/>
    <s v="Revenues - Third Parties"/>
    <m/>
    <s v="Reconciliation of Returns (per Hour)"/>
    <n v="2026"/>
    <n v="6"/>
    <s v="USD"/>
    <n v="162.24"/>
    <m/>
    <n v="162.24"/>
    <s v="BSChile"/>
    <m/>
    <m/>
  </r>
  <r>
    <x v="2"/>
    <x v="56"/>
    <x v="2"/>
    <s v="Chile"/>
    <s v="Total Return Drug"/>
    <n v="40700"/>
    <s v="Revenues - Third Parties"/>
    <m/>
    <s v="Returns Receipt (per Receipt)"/>
    <n v="2026"/>
    <n v="6"/>
    <s v="USD"/>
    <n v="405.6"/>
    <m/>
    <n v="405.6"/>
    <s v="BSChile"/>
    <m/>
    <m/>
  </r>
  <r>
    <x v="2"/>
    <x v="5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32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32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3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4"/>
    <x v="2"/>
    <s v="Chile"/>
    <s v="Total Freight"/>
    <n v="40700"/>
    <s v="Revenues - Third Parties"/>
    <m/>
    <s v="Freight - Returns"/>
    <n v="2026"/>
    <n v="6"/>
    <s v="USD"/>
    <n v="217.77"/>
    <m/>
    <n v="217.77"/>
    <s v="BSChile"/>
    <n v="1"/>
    <m/>
  </r>
  <r>
    <x v="2"/>
    <x v="304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04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0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11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8"/>
    <x v="2"/>
    <s v="Chile"/>
    <s v="Total Freight"/>
    <n v="40700"/>
    <s v="Revenues - Third Parties"/>
    <m/>
    <s v="Freight - Returns"/>
    <n v="2026"/>
    <n v="6"/>
    <s v="USD"/>
    <n v="91.27"/>
    <m/>
    <n v="91.27"/>
    <s v="BSChile"/>
    <n v="1"/>
    <m/>
  </r>
  <r>
    <x v="2"/>
    <x v="58"/>
    <x v="2"/>
    <s v="Chile"/>
    <s v="Total Return Drug"/>
    <n v="40700"/>
    <s v="Revenues - Third Parties"/>
    <m/>
    <s v="Reconciliation of Returns (per Hour)"/>
    <n v="2026"/>
    <n v="6"/>
    <s v="USD"/>
    <n v="324.48"/>
    <m/>
    <n v="324.48"/>
    <s v="BSChile"/>
    <m/>
    <m/>
  </r>
  <r>
    <x v="2"/>
    <x v="58"/>
    <x v="2"/>
    <s v="Chile"/>
    <s v="Total Return Drug"/>
    <n v="40700"/>
    <s v="Revenues - Third Parties"/>
    <m/>
    <s v="Returns Receipt (per Receipt)"/>
    <n v="2026"/>
    <n v="6"/>
    <s v="USD"/>
    <n v="811.2"/>
    <m/>
    <n v="811.2"/>
    <s v="BSChile"/>
    <m/>
    <m/>
  </r>
  <r>
    <x v="2"/>
    <x v="5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59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0"/>
    <x v="2"/>
    <s v="Chile"/>
    <s v="Total Freight"/>
    <n v="40700"/>
    <s v="Revenues - Third Parties"/>
    <m/>
    <s v="Freight - Returns"/>
    <n v="2026"/>
    <n v="6"/>
    <s v="USD"/>
    <n v="139.85"/>
    <m/>
    <n v="139.85"/>
    <s v="BSChile"/>
    <n v="1"/>
    <m/>
  </r>
  <r>
    <x v="2"/>
    <x v="60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60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6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1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6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33"/>
    <x v="2"/>
    <s v="Chile"/>
    <s v="Total Freight"/>
    <n v="40700"/>
    <s v="Revenues - Third Parties"/>
    <m/>
    <s v="Freight - Returns"/>
    <n v="2026"/>
    <n v="6"/>
    <s v="USD"/>
    <n v="197.86"/>
    <m/>
    <n v="197.86"/>
    <s v="BSChile"/>
    <n v="1"/>
    <m/>
  </r>
  <r>
    <x v="2"/>
    <x v="233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33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3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2"/>
    <x v="2"/>
    <s v="Chile"/>
    <s v="Total Freight"/>
    <n v="40700"/>
    <s v="Revenues - Third Parties"/>
    <m/>
    <s v="Freight - Returns"/>
    <n v="2026"/>
    <n v="6"/>
    <s v="USD"/>
    <n v="270.45"/>
    <m/>
    <n v="270.45"/>
    <s v="BSChile"/>
    <n v="1"/>
    <m/>
  </r>
  <r>
    <x v="2"/>
    <x v="62"/>
    <x v="2"/>
    <s v="Chile"/>
    <s v="Total Return Drug"/>
    <n v="40700"/>
    <s v="Revenues - Third Parties"/>
    <m/>
    <s v="Reconciliation of Returns (per Hour)"/>
    <n v="2026"/>
    <n v="6"/>
    <s v="USD"/>
    <n v="162.24"/>
    <m/>
    <n v="162.24"/>
    <s v="BSChile"/>
    <m/>
    <m/>
  </r>
  <r>
    <x v="2"/>
    <x v="62"/>
    <x v="2"/>
    <s v="Chile"/>
    <s v="Total Return Drug"/>
    <n v="40700"/>
    <s v="Revenues - Third Parties"/>
    <m/>
    <s v="Returns Receipt (per Receipt)"/>
    <n v="2026"/>
    <n v="6"/>
    <s v="USD"/>
    <n v="405.6"/>
    <m/>
    <n v="405.6"/>
    <s v="BSChile"/>
    <m/>
    <m/>
  </r>
  <r>
    <x v="2"/>
    <x v="6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3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6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4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64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6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6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306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30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7"/>
    <x v="2"/>
    <s v="Chile"/>
    <s v="Total Freight"/>
    <n v="40700"/>
    <s v="Revenues - Third Parties"/>
    <m/>
    <s v="Freight - Returns"/>
    <n v="2026"/>
    <n v="6"/>
    <s v="USD"/>
    <n v="323.13"/>
    <m/>
    <n v="323.13"/>
    <s v="BSChile"/>
    <n v="1"/>
    <m/>
  </r>
  <r>
    <x v="2"/>
    <x v="307"/>
    <x v="2"/>
    <s v="Chile"/>
    <s v="Total Return Drug"/>
    <n v="40700"/>
    <s v="Revenues - Third Parties"/>
    <m/>
    <s v="Reconciliation of Returns (per Hour)"/>
    <n v="2026"/>
    <n v="6"/>
    <s v="USD"/>
    <n v="216.32"/>
    <m/>
    <n v="216.32"/>
    <s v="BSChile"/>
    <m/>
    <m/>
  </r>
  <r>
    <x v="2"/>
    <x v="307"/>
    <x v="2"/>
    <s v="Chile"/>
    <s v="Total Return Drug"/>
    <n v="40700"/>
    <s v="Revenues - Third Parties"/>
    <m/>
    <s v="Returns Receipt (per Receipt)"/>
    <n v="2026"/>
    <n v="6"/>
    <s v="USD"/>
    <n v="540.79999999999995"/>
    <m/>
    <n v="540.79999999999995"/>
    <s v="BSChile"/>
    <m/>
    <m/>
  </r>
  <r>
    <x v="2"/>
    <x v="30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34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34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234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23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7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67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67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67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6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1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71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71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7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8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08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308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30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2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72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72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7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09"/>
    <x v="2"/>
    <s v="Chile"/>
    <s v="Total Freight"/>
    <n v="40700"/>
    <s v="Revenues - Third Parties"/>
    <m/>
    <s v="Freight - Returns"/>
    <n v="2026"/>
    <n v="6"/>
    <s v="USD"/>
    <n v="125.27"/>
    <m/>
    <n v="125.27"/>
    <s v="BSChile"/>
    <n v="1"/>
    <m/>
  </r>
  <r>
    <x v="2"/>
    <x v="309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09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09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235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235"/>
    <x v="2"/>
    <s v="Chile"/>
    <s v="Total Return Drug"/>
    <n v="40700"/>
    <s v="Revenues - Third Parties"/>
    <m/>
    <s v="Reconciliation of Returns (per Hour)"/>
    <n v="2026"/>
    <n v="6"/>
    <s v="USD"/>
    <n v="324.48"/>
    <m/>
    <n v="324.48"/>
    <s v="BSChile"/>
    <m/>
    <m/>
  </r>
  <r>
    <x v="2"/>
    <x v="235"/>
    <x v="2"/>
    <s v="Chile"/>
    <s v="Total Return Drug"/>
    <n v="40700"/>
    <s v="Revenues - Third Parties"/>
    <m/>
    <s v="Returns Receipt (per Receipt)"/>
    <n v="2026"/>
    <n v="6"/>
    <s v="USD"/>
    <n v="811.2"/>
    <m/>
    <n v="811.2"/>
    <s v="BSChile"/>
    <m/>
    <m/>
  </r>
  <r>
    <x v="2"/>
    <x v="23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3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73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73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7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5"/>
    <x v="2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2"/>
    <x v="75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75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7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79"/>
    <x v="2"/>
    <s v="Chile"/>
    <s v="Total Return Drug"/>
    <n v="40700"/>
    <s v="Revenues - Third Parties"/>
    <m/>
    <s v="Reconciliation of Returns (per Hour)"/>
    <n v="2026"/>
    <n v="6"/>
    <s v="USD"/>
    <n v="108.16"/>
    <m/>
    <n v="108.16"/>
    <s v="BSChile"/>
    <m/>
    <m/>
  </r>
  <r>
    <x v="2"/>
    <x v="79"/>
    <x v="2"/>
    <s v="Chile"/>
    <s v="Total Return Drug"/>
    <n v="40700"/>
    <s v="Revenues - Third Parties"/>
    <m/>
    <s v="Returns Receipt (per Receipt)"/>
    <n v="2026"/>
    <n v="6"/>
    <s v="USD"/>
    <n v="270.39999999999998"/>
    <m/>
    <n v="270.39999999999998"/>
    <s v="BSChile"/>
    <m/>
    <m/>
  </r>
  <r>
    <x v="2"/>
    <x v="79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80"/>
    <x v="2"/>
    <s v="Chile"/>
    <s v="Total Freight"/>
    <n v="40700"/>
    <s v="Revenues - Third Parties"/>
    <m/>
    <s v="Freight - Returns"/>
    <n v="2026"/>
    <n v="6"/>
    <s v="USD"/>
    <n v="145.18"/>
    <m/>
    <n v="145.18"/>
    <s v="BSChile"/>
    <n v="1"/>
    <m/>
  </r>
  <r>
    <x v="2"/>
    <x v="80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80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80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1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11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3"/>
    <x v="2"/>
    <s v="Chile"/>
    <s v="Total Return Drug"/>
    <n v="40700"/>
    <s v="Revenues - Third Parties"/>
    <m/>
    <s v="Reconciliation of Returns (per Hour)"/>
    <n v="2026"/>
    <n v="6"/>
    <s v="USD"/>
    <n v="54.08"/>
    <m/>
    <n v="54.08"/>
    <s v="BSChile"/>
    <m/>
    <m/>
  </r>
  <r>
    <x v="2"/>
    <x v="313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313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82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84"/>
    <x v="2"/>
    <s v="Chile"/>
    <s v="Total Freight"/>
    <n v="40700"/>
    <s v="Revenues - Third Parties"/>
    <m/>
    <s v="Freight - Returns"/>
    <n v="2026"/>
    <n v="6"/>
    <s v="USD"/>
    <n v="290.36"/>
    <m/>
    <n v="290.36"/>
    <s v="BSChile"/>
    <n v="1"/>
    <m/>
  </r>
  <r>
    <x v="2"/>
    <x v="84"/>
    <x v="2"/>
    <s v="Chile"/>
    <s v="Total Return Drug"/>
    <n v="40700"/>
    <s v="Revenues - Third Parties"/>
    <m/>
    <s v="Reconciliation of Returns (per Hour)"/>
    <n v="2026"/>
    <n v="6"/>
    <s v="USD"/>
    <n v="162.24"/>
    <m/>
    <n v="162.24"/>
    <s v="BSChile"/>
    <m/>
    <m/>
  </r>
  <r>
    <x v="2"/>
    <x v="84"/>
    <x v="2"/>
    <s v="Chile"/>
    <s v="Total Return Drug"/>
    <n v="40700"/>
    <s v="Revenues - Third Parties"/>
    <m/>
    <s v="Returns Receipt (per Receipt)"/>
    <n v="2026"/>
    <n v="6"/>
    <s v="USD"/>
    <n v="135.19999999999999"/>
    <m/>
    <n v="135.19999999999999"/>
    <s v="BSChile"/>
    <m/>
    <m/>
  </r>
  <r>
    <x v="2"/>
    <x v="84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85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8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4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14"/>
    <x v="2"/>
    <s v="Chile"/>
    <s v="Total Storage"/>
    <n v="40700"/>
    <s v="Revenues - Third Parties"/>
    <m/>
    <s v="Storage of Returns (per Pallet)"/>
    <n v="2026"/>
    <n v="6"/>
    <s v="USD"/>
    <n v="191.26"/>
    <m/>
    <n v="191.26"/>
    <s v="BSChile"/>
    <m/>
    <m/>
  </r>
  <r>
    <x v="2"/>
    <x v="315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15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88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2"/>
    <x v="316"/>
    <x v="2"/>
    <s v="Chile"/>
    <s v="Total Freight"/>
    <n v="40700"/>
    <s v="Revenues - Third Parties"/>
    <m/>
    <s v="Freight - Returns"/>
    <n v="2026"/>
    <n v="6"/>
    <s v="USD"/>
    <n v="72.59"/>
    <m/>
    <n v="72.59"/>
    <s v="BSChile"/>
    <n v="1"/>
    <m/>
  </r>
  <r>
    <x v="2"/>
    <x v="316"/>
    <x v="2"/>
    <s v="Chile"/>
    <s v="Total Storage"/>
    <n v="40700"/>
    <s v="Revenues - Third Parties"/>
    <m/>
    <s v="Storage of Returns (per Pallet)"/>
    <n v="2026"/>
    <n v="6"/>
    <s v="USD"/>
    <n v="95.63"/>
    <m/>
    <n v="95.63"/>
    <s v="BSChile"/>
    <m/>
    <m/>
  </r>
  <r>
    <x v="0"/>
    <x v="317"/>
    <x v="19"/>
    <s v="Chile"/>
    <s v="Total Distribution"/>
    <n v="40700"/>
    <s v="Revenues - Third Parties"/>
    <m/>
    <s v="Project Management Fee"/>
    <n v="2026"/>
    <n v="6"/>
    <s v="USD"/>
    <n v="1696.88"/>
    <m/>
    <n v="1696.88"/>
    <s v="BSChile"/>
    <m/>
    <m/>
  </r>
  <r>
    <x v="0"/>
    <x v="317"/>
    <x v="19"/>
    <s v="Chile"/>
    <s v="Total Storage"/>
    <n v="40700"/>
    <s v="Revenues - Third Parties"/>
    <m/>
    <s v="Storage Ambient (per Shelf)"/>
    <n v="2026"/>
    <n v="6"/>
    <s v="USD"/>
    <n v="810.52"/>
    <m/>
    <n v="810.52"/>
    <s v="BSChile"/>
    <m/>
    <m/>
  </r>
  <r>
    <x v="2"/>
    <x v="305"/>
    <x v="2"/>
    <s v="Chile"/>
    <s v="Total Storage"/>
    <n v="40700"/>
    <s v="Revenues - Third Parties"/>
    <m/>
    <s v="Storage of Returns (per Pallet)"/>
    <n v="2026"/>
    <n v="6"/>
    <s v="USD"/>
    <n v="-95.63"/>
    <m/>
    <n v="-95.63"/>
    <s v="BSChile"/>
    <m/>
    <m/>
  </r>
  <r>
    <x v="2"/>
    <x v="305"/>
    <x v="2"/>
    <s v="Chile"/>
    <s v="Total Storage"/>
    <n v="40700"/>
    <s v="Revenues - Third Parties"/>
    <m/>
    <s v="Storage of Returns (per Pallet)"/>
    <n v="2026"/>
    <n v="6"/>
    <s v="USD"/>
    <n v="-95.63"/>
    <m/>
    <n v="-95.63"/>
    <s v="BSChile"/>
    <m/>
    <m/>
  </r>
  <r>
    <x v="6"/>
    <x v="253"/>
    <x v="9"/>
    <s v="Chile"/>
    <s v="Total Comparator"/>
    <n v="40700"/>
    <s v="Revenues - Third Parties"/>
    <m/>
    <s v="Medication Purchase C (Per Unit)"/>
    <n v="2026"/>
    <n v="6"/>
    <s v="USD"/>
    <n v="-58734.928500000002"/>
    <m/>
    <n v="-58734.928500000002"/>
    <s v="BSChile"/>
    <n v="1"/>
    <m/>
  </r>
  <r>
    <x v="6"/>
    <x v="253"/>
    <x v="9"/>
    <s v="Chile"/>
    <s v="Total Comparator"/>
    <n v="40700"/>
    <s v="Revenues - Third Parties"/>
    <m/>
    <s v="Medication Purchase B (Per Unit)"/>
    <n v="2026"/>
    <n v="6"/>
    <s v="USD"/>
    <n v="-377.42664000000002"/>
    <m/>
    <n v="-377.42664000000002"/>
    <s v="BSChile"/>
    <n v="1"/>
    <m/>
  </r>
  <r>
    <x v="6"/>
    <x v="253"/>
    <x v="9"/>
    <s v="Chile"/>
    <s v="Total Comparator"/>
    <n v="40700"/>
    <s v="Revenues - Third Parties"/>
    <m/>
    <s v="Procurement Fee A (Per Unit)"/>
    <n v="2026"/>
    <n v="6"/>
    <s v="USD"/>
    <n v="-3591.4410084000001"/>
    <m/>
    <n v="-3591.4410084000001"/>
    <s v="BSChile"/>
    <m/>
    <m/>
  </r>
  <r>
    <x v="6"/>
    <x v="253"/>
    <x v="9"/>
    <s v="Chile"/>
    <s v="Total Comparator"/>
    <n v="40700"/>
    <s v="Revenues - Third Parties"/>
    <m/>
    <s v="Procurement Fee B (Per Unit)"/>
    <n v="2026"/>
    <n v="6"/>
    <s v="USD"/>
    <n v="-555"/>
    <m/>
    <n v="-555"/>
    <s v="BSChile"/>
    <m/>
    <m/>
  </r>
  <r>
    <x v="6"/>
    <x v="253"/>
    <x v="9"/>
    <s v="Chile"/>
    <s v="Total Comparator"/>
    <n v="40700"/>
    <s v="Revenues - Third Parties"/>
    <m/>
    <s v="Medication Purchase A (Per Unit)"/>
    <n v="2026"/>
    <n v="6"/>
    <s v="USD"/>
    <n v="-120459.69528000001"/>
    <m/>
    <n v="-120459.69528000001"/>
    <s v="BSChile"/>
    <n v="1"/>
    <m/>
  </r>
  <r>
    <x v="0"/>
    <x v="116"/>
    <x v="6"/>
    <s v="Chile"/>
    <s v="Total Duty"/>
    <n v="40700"/>
    <s v="Revenues - Third Parties"/>
    <m/>
    <s v="Cost of duties"/>
    <n v="2026"/>
    <n v="6"/>
    <s v="USD"/>
    <n v="0"/>
    <m/>
    <n v="0"/>
    <s v="BSChile"/>
    <m/>
    <m/>
  </r>
  <r>
    <x v="0"/>
    <x v="116"/>
    <x v="6"/>
    <s v="Chile"/>
    <s v="Total Freight"/>
    <n v="40700"/>
    <s v="Revenues - Third Parties"/>
    <m/>
    <s v="Ajuste 606"/>
    <n v="2026"/>
    <n v="6"/>
    <s v="USD"/>
    <n v="0"/>
    <m/>
    <n v="0"/>
    <s v="BSChile"/>
    <s v="Not Applicable"/>
    <m/>
  </r>
  <r>
    <x v="0"/>
    <x v="116"/>
    <x v="6"/>
    <s v="Chile"/>
    <s v="Total Distribution"/>
    <n v="40700"/>
    <s v="Revenues - Third Parties"/>
    <m/>
    <s v="Provision rebate Accrual"/>
    <n v="2026"/>
    <n v="6"/>
    <s v="USD"/>
    <n v="0"/>
    <m/>
    <n v="0"/>
    <s v="BSChile"/>
    <s v="Not Applicable"/>
    <m/>
  </r>
  <r>
    <x v="0"/>
    <x v="116"/>
    <x v="6"/>
    <s v="Chile"/>
    <s v="Total Freight"/>
    <n v="40700"/>
    <s v="Revenues - Third Parties"/>
    <m/>
    <s v="Provision rebate Accrual"/>
    <n v="2026"/>
    <n v="6"/>
    <s v="USD"/>
    <n v="0"/>
    <m/>
    <n v="0"/>
    <s v="BSChile"/>
    <s v="Not Applicable"/>
    <m/>
  </r>
  <r>
    <x v="0"/>
    <x v="116"/>
    <x v="6"/>
    <s v="Chile"/>
    <s v="Total Storage"/>
    <n v="40700"/>
    <s v="Revenues - Third Parties"/>
    <m/>
    <s v="Provision rebate Accrual"/>
    <n v="2026"/>
    <n v="6"/>
    <s v="USD"/>
    <n v="0"/>
    <m/>
    <n v="0"/>
    <s v="BSChile"/>
    <s v="Not Applicable"/>
    <m/>
  </r>
  <r>
    <x v="9"/>
    <x v="116"/>
    <x v="16"/>
    <s v="Chile"/>
    <s v="Total Comparator"/>
    <n v="40700"/>
    <s v="Revenues - Third Parties"/>
    <m/>
    <s v="Adjustment due to services rendered between 16/12 - 31/12"/>
    <n v="2026"/>
    <n v="6"/>
    <s v="USD"/>
    <n v="0"/>
    <m/>
    <n v="0"/>
    <s v="BSChile"/>
    <s v="Not Applicable"/>
    <m/>
  </r>
  <r>
    <x v="9"/>
    <x v="116"/>
    <x v="16"/>
    <s v="Chile"/>
    <s v="Total Freight"/>
    <n v="40700"/>
    <s v="Revenues - Third Parties"/>
    <m/>
    <s v="Adjustment due to services rendered between 16/12 - 31/12"/>
    <n v="2026"/>
    <n v="6"/>
    <s v="USD"/>
    <n v="-33445.225011580151"/>
    <m/>
    <n v="-33445.225011580151"/>
    <s v="BSChile"/>
    <s v="Not Applicable"/>
    <m/>
  </r>
  <r>
    <x v="9"/>
    <x v="116"/>
    <x v="16"/>
    <s v="Chile"/>
    <s v="Total Distribution"/>
    <n v="40700"/>
    <s v="Revenues - Third Parties"/>
    <m/>
    <s v="Adjustment due to services rendered between 16/12 - 31/12"/>
    <n v="2026"/>
    <n v="6"/>
    <s v="USD"/>
    <n v="-101715.29544807249"/>
    <m/>
    <n v="-101715.29544807249"/>
    <s v="BSChile"/>
    <s v="Not Applicable"/>
    <m/>
  </r>
  <r>
    <x v="9"/>
    <x v="116"/>
    <x v="16"/>
    <s v="Chile"/>
    <s v="Total Freight"/>
    <n v="40700"/>
    <s v="Revenues - Third Parties"/>
    <m/>
    <s v="Adjustment due to services rendered between 16/12 - 31/12"/>
    <n v="2026"/>
    <n v="6"/>
    <s v="USD"/>
    <n v="0"/>
    <m/>
    <n v="0"/>
    <s v="BSChile"/>
    <s v="Not Applicable"/>
    <m/>
  </r>
  <r>
    <x v="9"/>
    <x v="116"/>
    <x v="16"/>
    <s v="Chile"/>
    <s v="Total Freight"/>
    <n v="40700"/>
    <s v="Revenues - Third Parties"/>
    <m/>
    <s v="Estimated Revenue from 16/01 - 30/01"/>
    <n v="2026"/>
    <n v="6"/>
    <s v="USD"/>
    <n v="38838.898107768378"/>
    <m/>
    <n v="38838.898107768378"/>
    <s v="BSChile"/>
    <s v="Not Applicable"/>
    <m/>
  </r>
  <r>
    <x v="9"/>
    <x v="116"/>
    <x v="16"/>
    <s v="Chile"/>
    <s v="Total Distribution"/>
    <n v="40700"/>
    <s v="Revenues - Third Parties"/>
    <m/>
    <s v="Estimated Revenue from 16/01 - 30/01"/>
    <n v="2026"/>
    <n v="6"/>
    <s v="USD"/>
    <n v="104887.58354438003"/>
    <m/>
    <n v="104887.58354438003"/>
    <s v="BSChile"/>
    <s v="Not Applicable"/>
    <m/>
  </r>
  <r>
    <x v="9"/>
    <x v="116"/>
    <x v="16"/>
    <s v="Chile"/>
    <s v="Total Freight"/>
    <n v="40700"/>
    <s v="Revenues - Third Parties"/>
    <m/>
    <s v="Estimated Revenue from 16/01 - 30/01"/>
    <n v="2026"/>
    <n v="6"/>
    <s v="USD"/>
    <n v="0"/>
    <m/>
    <n v="0"/>
    <s v="BSChile"/>
    <s v="Not Applicable"/>
    <m/>
  </r>
  <r>
    <x v="0"/>
    <x v="116"/>
    <x v="6"/>
    <s v="Chile"/>
    <s v="Total Other"/>
    <n v="40700"/>
    <s v="Revenues - Third Parties"/>
    <m/>
    <s v="FX Translation"/>
    <n v="2026"/>
    <n v="6"/>
    <s v="USD"/>
    <n v="0"/>
    <m/>
    <n v="0"/>
    <s v="BSChile"/>
    <s v="Not Applicable"/>
    <m/>
  </r>
  <r>
    <x v="0"/>
    <x v="116"/>
    <x v="6"/>
    <s v="Chile"/>
    <s v="Total Comparator"/>
    <n v="40700"/>
    <s v="Revenues - Third Parties"/>
    <m/>
    <s v="FX Translation"/>
    <n v="2026"/>
    <n v="6"/>
    <s v="USD"/>
    <n v="0"/>
    <m/>
    <n v="0"/>
    <s v="BSChile"/>
    <s v="Not Applicable"/>
    <m/>
  </r>
  <r>
    <x v="0"/>
    <x v="116"/>
    <x v="6"/>
    <s v="Chile"/>
    <s v="Total Duty"/>
    <n v="40700"/>
    <s v="Revenues - Third Parties"/>
    <m/>
    <s v="FX Translation"/>
    <n v="2026"/>
    <n v="6"/>
    <s v="USD"/>
    <n v="-69319.123600000006"/>
    <m/>
    <n v="-69319.123600000006"/>
    <s v="BSChile"/>
    <s v="Not Applicable"/>
    <m/>
  </r>
  <r>
    <x v="0"/>
    <x v="116"/>
    <x v="6"/>
    <s v="Chile"/>
    <s v="Total Distribution"/>
    <n v="40700"/>
    <s v="Revenues - Third Parties"/>
    <m/>
    <s v="FX Translation"/>
    <n v="2026"/>
    <n v="6"/>
    <s v="USD"/>
    <n v="9976.0329036924231"/>
    <m/>
    <n v="9976.0329036924231"/>
    <s v="BSChile"/>
    <s v="Not Applicable"/>
    <m/>
  </r>
  <r>
    <x v="0"/>
    <x v="116"/>
    <x v="6"/>
    <s v="Chile"/>
    <s v="Total Freight"/>
    <n v="40700"/>
    <s v="Revenues - Third Parties"/>
    <m/>
    <s v="FX Translation"/>
    <n v="2026"/>
    <n v="6"/>
    <s v="USD"/>
    <n v="1154.1336038117661"/>
    <m/>
    <n v="1154.1336038117661"/>
    <s v="BSChile"/>
    <s v="Not Applicable"/>
    <m/>
  </r>
  <r>
    <x v="0"/>
    <x v="116"/>
    <x v="6"/>
    <s v="Chile"/>
    <s v="Total Packaging"/>
    <n v="40700"/>
    <s v="Revenues - Third Parties"/>
    <m/>
    <s v="FX Translation"/>
    <n v="2026"/>
    <n v="6"/>
    <s v="USD"/>
    <n v="0"/>
    <m/>
    <n v="0"/>
    <s v="BSChile"/>
    <s v="Not Applicable"/>
    <m/>
  </r>
  <r>
    <x v="0"/>
    <x v="116"/>
    <x v="6"/>
    <s v="Chile"/>
    <s v="Total Return Drug"/>
    <n v="40700"/>
    <s v="Revenues - Third Parties"/>
    <m/>
    <s v="FX Translation"/>
    <n v="2026"/>
    <n v="6"/>
    <s v="USD"/>
    <n v="570.98856999999771"/>
    <m/>
    <n v="570.98856999999771"/>
    <s v="BSChile"/>
    <s v="Not Applicable"/>
    <m/>
  </r>
  <r>
    <x v="0"/>
    <x v="116"/>
    <x v="6"/>
    <s v="Chile"/>
    <s v="Total Other"/>
    <n v="40700"/>
    <s v="Revenues - Third Parties"/>
    <m/>
    <s v="FX Translation"/>
    <n v="2026"/>
    <n v="6"/>
    <s v="USD"/>
    <n v="0"/>
    <m/>
    <n v="0"/>
    <s v="BSChile"/>
    <s v="Not Applicable"/>
    <m/>
  </r>
  <r>
    <x v="0"/>
    <x v="116"/>
    <x v="6"/>
    <s v="Chile"/>
    <s v="Total Storage"/>
    <n v="40700"/>
    <s v="Revenues - Third Parties"/>
    <m/>
    <s v="FX Translation"/>
    <n v="2026"/>
    <n v="6"/>
    <s v="USD"/>
    <n v="12463.177500000194"/>
    <m/>
    <n v="12463.177500000194"/>
    <s v="BSChile"/>
    <s v="Not Applicable"/>
    <m/>
  </r>
  <r>
    <x v="1"/>
    <x v="142"/>
    <x v="1"/>
    <s v="Colombia"/>
    <s v="Total Storage"/>
    <n v="40700"/>
    <s v="Revenues - Third Parties"/>
    <m/>
    <s v="Non-Drug Storage Ambient (per Shelf)"/>
    <n v="2026"/>
    <n v="6"/>
    <s v="USD"/>
    <n v="960.70012499999984"/>
    <n v="1"/>
    <n v="960.70012499999984"/>
    <s v="BSColombia"/>
    <m/>
    <m/>
  </r>
  <r>
    <x v="1"/>
    <x v="142"/>
    <x v="1"/>
    <s v="Colombia"/>
    <s v="Total Storage"/>
    <n v="40700"/>
    <s v="Revenues - Third Parties"/>
    <m/>
    <s v="Non-Drug Storage Refrigerated (per Shelf)"/>
    <n v="2026"/>
    <n v="6"/>
    <s v="USD"/>
    <n v="600.42150000000004"/>
    <n v="1"/>
    <n v="600.42150000000004"/>
    <s v="BSColombia"/>
    <m/>
    <m/>
  </r>
  <r>
    <x v="1"/>
    <x v="142"/>
    <x v="1"/>
    <s v="Colombia"/>
    <s v="Total Distribution"/>
    <n v="40700"/>
    <s v="Revenues - Third Parties"/>
    <m/>
    <s v="Receipt fee Ancillaries (per Receipt_ID)"/>
    <n v="2026"/>
    <n v="6"/>
    <s v="USD"/>
    <n v="400.28100000000001"/>
    <n v="1"/>
    <n v="400.28100000000001"/>
    <s v="BSColombia"/>
    <m/>
    <m/>
  </r>
  <r>
    <x v="11"/>
    <x v="318"/>
    <x v="20"/>
    <s v="Colombia"/>
    <s v="Total Distribution"/>
    <n v="40700"/>
    <s v="Revenues - Third Parties"/>
    <m/>
    <s v="Project Management Fee"/>
    <n v="2026"/>
    <n v="6"/>
    <s v="USD"/>
    <n v="600"/>
    <n v="1"/>
    <n v="600"/>
    <s v="BSColombia"/>
    <m/>
    <m/>
  </r>
  <r>
    <x v="11"/>
    <x v="318"/>
    <x v="20"/>
    <s v="Colombia"/>
    <s v="Total Storage"/>
    <n v="40700"/>
    <s v="Revenues - Third Parties"/>
    <m/>
    <s v="Storage Ambient (per Pallet)"/>
    <n v="2026"/>
    <n v="6"/>
    <s v="USD"/>
    <n v="300"/>
    <n v="1"/>
    <n v="300"/>
    <s v="BSColombia"/>
    <m/>
    <m/>
  </r>
  <r>
    <x v="11"/>
    <x v="319"/>
    <x v="20"/>
    <s v="Colombia"/>
    <s v="Total Distribution"/>
    <n v="40700"/>
    <s v="Revenues - Third Parties"/>
    <m/>
    <s v="Project Management Fee"/>
    <n v="2026"/>
    <n v="6"/>
    <s v="USD"/>
    <n v="600"/>
    <n v="1"/>
    <n v="600"/>
    <s v="BSColombia"/>
    <m/>
    <m/>
  </r>
  <r>
    <x v="11"/>
    <x v="319"/>
    <x v="20"/>
    <s v="Colombia"/>
    <s v="Total Storage"/>
    <n v="40700"/>
    <s v="Revenues - Third Parties"/>
    <m/>
    <s v="Storage Ambient (per Pallet)"/>
    <n v="2026"/>
    <n v="6"/>
    <s v="USD"/>
    <n v="200"/>
    <n v="1"/>
    <n v="200"/>
    <s v="BSColombia"/>
    <m/>
    <m/>
  </r>
  <r>
    <x v="2"/>
    <x v="320"/>
    <x v="2"/>
    <s v="Colombia"/>
    <s v="Total Storage"/>
    <n v="40700"/>
    <s v="Revenues - Third Parties"/>
    <m/>
    <s v="Non-Drug Storage Ambient (per Pallet)"/>
    <n v="2026"/>
    <n v="6"/>
    <s v="USD"/>
    <n v="1544.45"/>
    <n v="1"/>
    <n v="1544.45"/>
    <s v="BSColombia"/>
    <m/>
    <m/>
  </r>
  <r>
    <x v="2"/>
    <x v="320"/>
    <x v="2"/>
    <s v="Colombia"/>
    <s v="Total Distribution"/>
    <n v="40700"/>
    <s v="Revenues - Third Parties"/>
    <m/>
    <s v="Receipt fee Ancillaries (per Receipt_ID)"/>
    <n v="2026"/>
    <n v="6"/>
    <s v="USD"/>
    <n v="1027.52"/>
    <n v="1"/>
    <n v="1027.52"/>
    <s v="BSColombia"/>
    <m/>
    <m/>
  </r>
  <r>
    <x v="1"/>
    <x v="321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1"/>
    <x v="1"/>
    <s v="Colombia"/>
    <s v="Total Storage"/>
    <n v="40700"/>
    <s v="Revenues - Third Parties"/>
    <m/>
    <s v="Storage Refrigerated (per Shelf)"/>
    <n v="2026"/>
    <n v="6"/>
    <s v="USD"/>
    <n v="600.42150000000004"/>
    <n v="1"/>
    <n v="600.42150000000004"/>
    <s v="BSColombia"/>
    <m/>
    <m/>
  </r>
  <r>
    <x v="1"/>
    <x v="322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2"/>
    <x v="1"/>
    <s v="Colombia"/>
    <s v="Total Storage"/>
    <n v="40700"/>
    <s v="Revenues - Third Parties"/>
    <m/>
    <s v="Storage Ambient (per Shelf)"/>
    <n v="2026"/>
    <n v="6"/>
    <s v="USD"/>
    <n v="568.5653749999999"/>
    <n v="1"/>
    <n v="568.5653749999999"/>
    <s v="BSColombia"/>
    <m/>
    <m/>
  </r>
  <r>
    <x v="1"/>
    <x v="323"/>
    <x v="1"/>
    <s v="Colombia"/>
    <s v="Total Freight"/>
    <n v="40700"/>
    <s v="Revenues - Third Parties"/>
    <m/>
    <s v="Freight - Shipments"/>
    <n v="2026"/>
    <n v="6"/>
    <s v="USD"/>
    <n v="1532.42"/>
    <n v="1"/>
    <n v="1532.42"/>
    <s v="BSColombia"/>
    <n v="1"/>
    <m/>
  </r>
  <r>
    <x v="1"/>
    <x v="323"/>
    <x v="1"/>
    <s v="Colombia"/>
    <s v="Total Distribution"/>
    <n v="40700"/>
    <s v="Revenues - Third Parties"/>
    <m/>
    <s v="Insulated shipper - Credo S22 - 12L (Leasing)"/>
    <n v="2026"/>
    <n v="6"/>
    <s v="USD"/>
    <n v="492"/>
    <n v="1"/>
    <n v="492"/>
    <s v="BSColombia"/>
    <n v="1"/>
    <m/>
  </r>
  <r>
    <x v="1"/>
    <x v="323"/>
    <x v="1"/>
    <s v="Colombia"/>
    <s v="Total Distribution"/>
    <n v="40700"/>
    <s v="Revenues - Third Parties"/>
    <m/>
    <s v="Pick and Pack (Ambient)"/>
    <n v="2026"/>
    <n v="6"/>
    <s v="USD"/>
    <n v="315.23415"/>
    <n v="1"/>
    <n v="315.23415"/>
    <s v="BSColombia"/>
    <m/>
    <m/>
  </r>
  <r>
    <x v="1"/>
    <x v="323"/>
    <x v="1"/>
    <s v="Colombia"/>
    <s v="Total Distribution"/>
    <n v="40700"/>
    <s v="Revenues - Third Parties"/>
    <m/>
    <s v="Pick and Pack (Controlled Ambient)"/>
    <n v="2026"/>
    <n v="6"/>
    <s v="USD"/>
    <n v="236.53279999999998"/>
    <n v="1"/>
    <n v="236.53279999999998"/>
    <s v="BSColombia"/>
    <m/>
    <m/>
  </r>
  <r>
    <x v="1"/>
    <x v="323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3"/>
    <x v="1"/>
    <s v="Colombia"/>
    <s v="Total Storage"/>
    <n v="40700"/>
    <s v="Revenues - Third Parties"/>
    <m/>
    <s v="Storage Ambient (per Shelf)"/>
    <n v="2026"/>
    <n v="6"/>
    <s v="USD"/>
    <n v="1478.2699750000002"/>
    <n v="1"/>
    <n v="1478.2699750000002"/>
    <s v="BSColombia"/>
    <m/>
    <m/>
  </r>
  <r>
    <x v="1"/>
    <x v="324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4"/>
    <x v="1"/>
    <s v="Colombia"/>
    <s v="Total Storage"/>
    <n v="40700"/>
    <s v="Revenues - Third Parties"/>
    <m/>
    <s v="Storage Ambient (per Shelf)"/>
    <n v="2026"/>
    <n v="6"/>
    <s v="USD"/>
    <n v="113.71307500000002"/>
    <n v="1"/>
    <n v="113.71307500000002"/>
    <s v="BSColombia"/>
    <m/>
    <m/>
  </r>
  <r>
    <x v="1"/>
    <x v="325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5"/>
    <x v="1"/>
    <s v="Colombia"/>
    <s v="Total Storage"/>
    <n v="40700"/>
    <s v="Revenues - Third Parties"/>
    <m/>
    <s v="Storage Ambient (per Shelf)"/>
    <n v="2026"/>
    <n v="6"/>
    <s v="USD"/>
    <n v="113.71307500000002"/>
    <n v="1"/>
    <n v="113.71307500000002"/>
    <s v="BSColombia"/>
    <m/>
    <m/>
  </r>
  <r>
    <x v="1"/>
    <x v="326"/>
    <x v="1"/>
    <s v="Colombia"/>
    <s v="Total Storage"/>
    <n v="40700"/>
    <s v="Revenues - Third Parties"/>
    <m/>
    <s v="Non-Drug Storage Ambient (per Pallet)"/>
    <n v="2026"/>
    <n v="6"/>
    <s v="USD"/>
    <n v="87.33637499999999"/>
    <n v="1"/>
    <n v="87.33637499999999"/>
    <s v="BSColombia"/>
    <m/>
    <m/>
  </r>
  <r>
    <x v="1"/>
    <x v="326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26"/>
    <x v="1"/>
    <s v="Colombia"/>
    <s v="Total Storage"/>
    <n v="40700"/>
    <s v="Revenues - Third Parties"/>
    <m/>
    <s v="Storage of Returns (per Pallet)"/>
    <n v="2026"/>
    <n v="6"/>
    <s v="USD"/>
    <n v="87.33637499999999"/>
    <n v="1"/>
    <n v="87.33637499999999"/>
    <s v="BSColombia"/>
    <m/>
    <m/>
  </r>
  <r>
    <x v="2"/>
    <x v="32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6"/>
    <x v="328"/>
    <x v="9"/>
    <s v="Colombia"/>
    <s v="Total Distribution"/>
    <n v="40700"/>
    <s v="Revenues - Third Parties"/>
    <m/>
    <s v="Project Management Fee"/>
    <n v="2026"/>
    <n v="6"/>
    <s v="USD"/>
    <n v="369.9"/>
    <n v="1"/>
    <n v="369.9"/>
    <s v="BSColombia"/>
    <m/>
    <m/>
  </r>
  <r>
    <x v="6"/>
    <x v="328"/>
    <x v="9"/>
    <s v="Colombia"/>
    <s v="Total Storage"/>
    <n v="40700"/>
    <s v="Revenues - Third Parties"/>
    <m/>
    <s v="Storage Refrigerated (per Pallet)"/>
    <n v="2026"/>
    <n v="6"/>
    <s v="USD"/>
    <n v="3119.49"/>
    <n v="1"/>
    <n v="3119.49"/>
    <s v="BSColombia"/>
    <m/>
    <m/>
  </r>
  <r>
    <x v="2"/>
    <x v="329"/>
    <x v="2"/>
    <s v="Colombia"/>
    <s v="Total Storage"/>
    <n v="40700"/>
    <s v="Revenues - Third Parties"/>
    <m/>
    <s v="Storage Refrigerated (per Shelf)"/>
    <n v="2026"/>
    <n v="6"/>
    <s v="USD"/>
    <n v="165.14"/>
    <n v="1"/>
    <n v="165.14"/>
    <s v="BSColombia"/>
    <m/>
    <m/>
  </r>
  <r>
    <x v="2"/>
    <x v="330"/>
    <x v="2"/>
    <s v="Colombia"/>
    <s v="Total Storage"/>
    <n v="40700"/>
    <s v="Revenues - Third Parties"/>
    <m/>
    <s v="Storage Ambient (per Pallet)"/>
    <n v="2026"/>
    <n v="6"/>
    <s v="USD"/>
    <n v="110.09"/>
    <n v="1"/>
    <n v="110.09"/>
    <s v="BSColombia"/>
    <m/>
    <m/>
  </r>
  <r>
    <x v="2"/>
    <x v="331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31"/>
    <x v="2"/>
    <s v="Colombia"/>
    <s v="Total Storage"/>
    <n v="40700"/>
    <s v="Revenues - Third Parties"/>
    <m/>
    <s v="Storage Refrigerated (per Shelf)"/>
    <n v="2026"/>
    <n v="6"/>
    <s v="USD"/>
    <n v="165.14"/>
    <n v="1"/>
    <n v="165.14"/>
    <s v="BSColombia"/>
    <m/>
    <m/>
  </r>
  <r>
    <x v="2"/>
    <x v="33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32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1"/>
    <x v="333"/>
    <x v="1"/>
    <s v="Colombia"/>
    <s v="Total Freight"/>
    <n v="40700"/>
    <s v="Revenues - Third Parties"/>
    <m/>
    <s v="Freight - Shipments"/>
    <n v="2026"/>
    <n v="6"/>
    <s v="USD"/>
    <n v="1017.8"/>
    <n v="1"/>
    <n v="1017.8"/>
    <s v="BSColombia"/>
    <n v="1"/>
    <m/>
  </r>
  <r>
    <x v="1"/>
    <x v="333"/>
    <x v="1"/>
    <s v="Colombia"/>
    <s v="Total Distribution"/>
    <n v="40700"/>
    <s v="Revenues - Third Parties"/>
    <m/>
    <s v="Insulated shipper - Credo S22 - 12L (Leasing)"/>
    <n v="2026"/>
    <n v="6"/>
    <s v="USD"/>
    <n v="278.95999999999998"/>
    <n v="1"/>
    <n v="278.95999999999998"/>
    <s v="BSColombia"/>
    <n v="1"/>
    <m/>
  </r>
  <r>
    <x v="1"/>
    <x v="333"/>
    <x v="1"/>
    <s v="Colombia"/>
    <s v="Total Distribution"/>
    <n v="40700"/>
    <s v="Revenues - Third Parties"/>
    <m/>
    <s v="Insulated shipper - Credo S4 - 12L (Leasing)"/>
    <n v="2026"/>
    <n v="6"/>
    <s v="USD"/>
    <n v="264.22000000000003"/>
    <n v="1"/>
    <n v="264.22000000000003"/>
    <s v="BSColombia"/>
    <n v="1"/>
    <m/>
  </r>
  <r>
    <x v="1"/>
    <x v="333"/>
    <x v="1"/>
    <s v="Colombia"/>
    <s v="Total Distribution"/>
    <n v="40700"/>
    <s v="Revenues - Third Parties"/>
    <m/>
    <s v="Pick and Pack (Controlled Ambient)"/>
    <n v="2026"/>
    <n v="6"/>
    <s v="USD"/>
    <n v="118.26639999999999"/>
    <n v="1"/>
    <n v="118.26639999999999"/>
    <s v="BSColombia"/>
    <m/>
    <m/>
  </r>
  <r>
    <x v="1"/>
    <x v="333"/>
    <x v="1"/>
    <s v="Colombia"/>
    <s v="Total Distribution"/>
    <n v="40700"/>
    <s v="Revenues - Third Parties"/>
    <m/>
    <s v="Pick and Pack (Refrigerated)"/>
    <n v="2026"/>
    <n v="6"/>
    <s v="USD"/>
    <n v="118.26639999999999"/>
    <n v="1"/>
    <n v="118.26639999999999"/>
    <s v="BSColombia"/>
    <m/>
    <m/>
  </r>
  <r>
    <x v="1"/>
    <x v="333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33"/>
    <x v="1"/>
    <s v="Colombia"/>
    <s v="Total Storage"/>
    <n v="40700"/>
    <s v="Revenues - Third Parties"/>
    <m/>
    <s v="Storage Ambient (per Shelf)"/>
    <n v="2026"/>
    <n v="6"/>
    <s v="USD"/>
    <n v="341.13922500000001"/>
    <n v="1"/>
    <n v="341.13922500000001"/>
    <s v="BSColombia"/>
    <m/>
    <m/>
  </r>
  <r>
    <x v="1"/>
    <x v="333"/>
    <x v="1"/>
    <s v="Colombia"/>
    <s v="Total Storage"/>
    <n v="40700"/>
    <s v="Revenues - Third Parties"/>
    <m/>
    <s v="Storage Refrigerated (per Shelf)"/>
    <n v="2026"/>
    <n v="6"/>
    <s v="USD"/>
    <n v="1651.1591249999999"/>
    <n v="1"/>
    <n v="1651.1591249999999"/>
    <s v="BSColombia"/>
    <m/>
    <m/>
  </r>
  <r>
    <x v="0"/>
    <x v="334"/>
    <x v="21"/>
    <s v="Colombia"/>
    <s v="Total Distribution"/>
    <n v="40700"/>
    <s v="Revenues - Third Parties"/>
    <m/>
    <s v="Project Management Fee"/>
    <n v="2026"/>
    <n v="6"/>
    <s v="USD"/>
    <n v="1301.7849999999999"/>
    <n v="1"/>
    <n v="1301.7849999999999"/>
    <s v="BSColombia"/>
    <m/>
    <m/>
  </r>
  <r>
    <x v="0"/>
    <x v="334"/>
    <x v="21"/>
    <s v="Colombia"/>
    <s v="Total Storage"/>
    <n v="40700"/>
    <s v="Revenues - Third Parties"/>
    <m/>
    <s v="Storage of Returns (per Pallet)"/>
    <n v="2026"/>
    <n v="6"/>
    <s v="USD"/>
    <n v="163.476"/>
    <n v="1"/>
    <n v="163.476"/>
    <s v="BSColombia"/>
    <m/>
    <m/>
  </r>
  <r>
    <x v="0"/>
    <x v="334"/>
    <x v="21"/>
    <s v="Colombia"/>
    <s v="Total Storage"/>
    <n v="40700"/>
    <s v="Revenues - Third Parties"/>
    <m/>
    <s v="Storage Refrigerated (per Shelf)"/>
    <n v="2026"/>
    <n v="6"/>
    <s v="USD"/>
    <n v="5215.1200000000008"/>
    <n v="1"/>
    <n v="5215.1200000000008"/>
    <s v="BSColombia"/>
    <m/>
    <m/>
  </r>
  <r>
    <x v="6"/>
    <x v="335"/>
    <x v="9"/>
    <s v="Colombia"/>
    <s v="Total Distribution"/>
    <n v="40700"/>
    <s v="Revenues - Third Parties"/>
    <m/>
    <s v="Project Management Fee"/>
    <n v="2026"/>
    <n v="6"/>
    <s v="USD"/>
    <n v="402.36"/>
    <n v="1"/>
    <n v="402.36"/>
    <s v="BSColombia"/>
    <m/>
    <m/>
  </r>
  <r>
    <x v="6"/>
    <x v="335"/>
    <x v="9"/>
    <s v="Colombia"/>
    <s v="Total Storage"/>
    <n v="40700"/>
    <s v="Revenues - Third Parties"/>
    <m/>
    <s v="Storage Refrigerated (per Pallet)"/>
    <n v="2026"/>
    <n v="6"/>
    <s v="USD"/>
    <n v="925.44"/>
    <n v="1"/>
    <n v="925.44"/>
    <s v="BSColombia"/>
    <m/>
    <m/>
  </r>
  <r>
    <x v="2"/>
    <x v="336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36"/>
    <x v="2"/>
    <s v="Colombia"/>
    <s v="Total Storage"/>
    <n v="40700"/>
    <s v="Revenues - Third Parties"/>
    <m/>
    <s v="Storage Ambient (per Pallet)"/>
    <n v="2026"/>
    <n v="6"/>
    <s v="USD"/>
    <n v="440.36"/>
    <n v="1"/>
    <n v="440.36"/>
    <s v="BSColombia"/>
    <m/>
    <m/>
  </r>
  <r>
    <x v="2"/>
    <x v="336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2"/>
    <x v="337"/>
    <x v="2"/>
    <s v="Colombia"/>
    <s v="Total Freight"/>
    <n v="40700"/>
    <s v="Revenues - Third Parties"/>
    <m/>
    <s v="Freight - Shipments"/>
    <n v="2026"/>
    <n v="6"/>
    <s v="USD"/>
    <n v="1683.72"/>
    <n v="1"/>
    <n v="1683.72"/>
    <s v="BSColombia"/>
    <n v="1"/>
    <m/>
  </r>
  <r>
    <x v="2"/>
    <x v="337"/>
    <x v="2"/>
    <s v="Colombia"/>
    <s v="Total Distribution"/>
    <n v="40700"/>
    <s v="Revenues - Third Parties"/>
    <m/>
    <s v="Insulated shipper - Credo S22 - 12L (Leasing)"/>
    <n v="2026"/>
    <n v="6"/>
    <s v="USD"/>
    <n v="710.32"/>
    <n v="1"/>
    <n v="710.32"/>
    <s v="BSColombia"/>
    <n v="1"/>
    <m/>
  </r>
  <r>
    <x v="2"/>
    <x v="337"/>
    <x v="2"/>
    <s v="Colombia"/>
    <s v="Total Distribution"/>
    <n v="40700"/>
    <s v="Revenues - Third Parties"/>
    <m/>
    <s v="Pick and Pack (Controlled Ambient)"/>
    <n v="2026"/>
    <n v="6"/>
    <s v="USD"/>
    <n v="477.12"/>
    <n v="1"/>
    <n v="477.12"/>
    <s v="BSColombia"/>
    <m/>
    <m/>
  </r>
  <r>
    <x v="2"/>
    <x v="33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37"/>
    <x v="2"/>
    <s v="Colombia"/>
    <s v="Total Storage"/>
    <n v="40700"/>
    <s v="Revenues - Third Parties"/>
    <m/>
    <s v="Storage Ambient (per Pallet)"/>
    <n v="2026"/>
    <n v="6"/>
    <s v="USD"/>
    <n v="660.54"/>
    <n v="1"/>
    <n v="660.54"/>
    <s v="BSColombia"/>
    <m/>
    <m/>
  </r>
  <r>
    <x v="2"/>
    <x v="338"/>
    <x v="2"/>
    <s v="Colombia"/>
    <s v="Total Freight"/>
    <n v="40700"/>
    <s v="Revenues - Third Parties"/>
    <m/>
    <s v="Freight - Shipments"/>
    <n v="2026"/>
    <n v="6"/>
    <s v="USD"/>
    <n v="1526.7"/>
    <n v="1"/>
    <n v="1526.7"/>
    <s v="BSColombia"/>
    <n v="1"/>
    <m/>
  </r>
  <r>
    <x v="2"/>
    <x v="338"/>
    <x v="2"/>
    <s v="Colombia"/>
    <s v="Total Distribution"/>
    <n v="40700"/>
    <s v="Revenues - Third Parties"/>
    <m/>
    <s v="Insulated shipper - Credo S22 - 12L (Leasing)"/>
    <n v="2026"/>
    <n v="6"/>
    <s v="USD"/>
    <n v="532.74"/>
    <n v="1"/>
    <n v="532.74"/>
    <s v="BSColombia"/>
    <n v="1"/>
    <m/>
  </r>
  <r>
    <x v="2"/>
    <x v="338"/>
    <x v="2"/>
    <s v="Colombia"/>
    <s v="Total Distribution"/>
    <n v="40700"/>
    <s v="Revenues - Third Parties"/>
    <m/>
    <s v="Pick and Pack (Controlled Ambient)"/>
    <n v="2026"/>
    <n v="6"/>
    <s v="USD"/>
    <n v="357.84"/>
    <n v="1"/>
    <n v="357.84"/>
    <s v="BSColombia"/>
    <m/>
    <m/>
  </r>
  <r>
    <x v="2"/>
    <x v="33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38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38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39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0"/>
    <x v="2"/>
    <s v="Colombia"/>
    <s v="Total Freight"/>
    <n v="40700"/>
    <s v="Revenues - Third Parties"/>
    <m/>
    <s v="Freight - Shipments"/>
    <n v="2026"/>
    <n v="6"/>
    <s v="USD"/>
    <n v="1526.7"/>
    <n v="1"/>
    <n v="1526.7"/>
    <s v="BSColombia"/>
    <n v="1"/>
    <m/>
  </r>
  <r>
    <x v="2"/>
    <x v="340"/>
    <x v="2"/>
    <s v="Colombia"/>
    <s v="Total Distribution"/>
    <n v="40700"/>
    <s v="Revenues - Third Parties"/>
    <m/>
    <s v="Insulated shipper - Credo S22 - 12L (Leasing)"/>
    <n v="2026"/>
    <n v="6"/>
    <s v="USD"/>
    <n v="532.74"/>
    <n v="1"/>
    <n v="532.74"/>
    <s v="BSColombia"/>
    <n v="1"/>
    <m/>
  </r>
  <r>
    <x v="2"/>
    <x v="340"/>
    <x v="2"/>
    <s v="Colombia"/>
    <s v="Total Distribution"/>
    <n v="40700"/>
    <s v="Revenues - Third Parties"/>
    <m/>
    <s v="Pick and Pack (Controlled Ambient)"/>
    <n v="2026"/>
    <n v="6"/>
    <s v="USD"/>
    <n v="357.84"/>
    <n v="1"/>
    <n v="357.84"/>
    <s v="BSColombia"/>
    <m/>
    <m/>
  </r>
  <r>
    <x v="2"/>
    <x v="34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0"/>
    <x v="2"/>
    <s v="Colombia"/>
    <s v="Total Storage"/>
    <n v="40700"/>
    <s v="Revenues - Third Parties"/>
    <m/>
    <s v="Storage Ambient (per Pallet)"/>
    <n v="2026"/>
    <n v="6"/>
    <s v="USD"/>
    <n v="220.18"/>
    <n v="1"/>
    <n v="220.18"/>
    <s v="BSColombia"/>
    <m/>
    <m/>
  </r>
  <r>
    <x v="0"/>
    <x v="341"/>
    <x v="22"/>
    <s v="Colombia"/>
    <s v="Total Distribution"/>
    <n v="40700"/>
    <s v="Revenues - Third Parties"/>
    <m/>
    <s v="Project Management Fee"/>
    <n v="2026"/>
    <n v="6"/>
    <s v="USD"/>
    <n v="1331.93"/>
    <n v="1"/>
    <n v="1331.93"/>
    <s v="BSColombia"/>
    <m/>
    <m/>
  </r>
  <r>
    <x v="0"/>
    <x v="341"/>
    <x v="22"/>
    <s v="Colombia"/>
    <s v="Total Storage"/>
    <n v="40700"/>
    <s v="Revenues - Third Parties"/>
    <m/>
    <s v="Storage Ambient (per Shelf)"/>
    <n v="2026"/>
    <n v="6"/>
    <s v="USD"/>
    <n v="848.28"/>
    <n v="1"/>
    <n v="848.28"/>
    <s v="BSColombia"/>
    <m/>
    <m/>
  </r>
  <r>
    <x v="0"/>
    <x v="341"/>
    <x v="22"/>
    <s v="Colombia"/>
    <s v="Total Storage"/>
    <n v="40700"/>
    <s v="Revenues - Third Parties"/>
    <m/>
    <s v="Storage of Returns (per Pallet)"/>
    <n v="2026"/>
    <n v="6"/>
    <s v="USD"/>
    <n v="148.68"/>
    <n v="1"/>
    <n v="148.68"/>
    <s v="BSColombia"/>
    <m/>
    <m/>
  </r>
  <r>
    <x v="2"/>
    <x v="342"/>
    <x v="2"/>
    <s v="Colombia"/>
    <s v="Total Freight"/>
    <n v="40700"/>
    <s v="Revenues - Third Parties"/>
    <m/>
    <s v="Freight - Shipments"/>
    <n v="2026"/>
    <n v="6"/>
    <s v="USD"/>
    <n v="11297.41"/>
    <n v="1"/>
    <n v="11297.41"/>
    <s v="BSColombia"/>
    <n v="1"/>
    <m/>
  </r>
  <r>
    <x v="2"/>
    <x v="342"/>
    <x v="2"/>
    <s v="Colombia"/>
    <s v="Total Distribution"/>
    <n v="40700"/>
    <s v="Revenues - Third Parties"/>
    <m/>
    <s v="Insulated shipper - Credo S22 - 12L (Leasing)"/>
    <n v="2026"/>
    <n v="6"/>
    <s v="USD"/>
    <n v="3729.18"/>
    <n v="1"/>
    <n v="3729.18"/>
    <s v="BSColombia"/>
    <n v="1"/>
    <m/>
  </r>
  <r>
    <x v="2"/>
    <x v="342"/>
    <x v="2"/>
    <s v="Colombia"/>
    <s v="Total Distribution"/>
    <n v="40700"/>
    <s v="Revenues - Third Parties"/>
    <m/>
    <s v="Insulated shipper - Credo S22 - 28L (Leasing)"/>
    <n v="2026"/>
    <n v="6"/>
    <s v="USD"/>
    <n v="1636.67"/>
    <n v="1"/>
    <n v="1636.67"/>
    <s v="BSColombia"/>
    <n v="1"/>
    <m/>
  </r>
  <r>
    <x v="2"/>
    <x v="342"/>
    <x v="2"/>
    <s v="Colombia"/>
    <s v="Total Distribution"/>
    <n v="40700"/>
    <s v="Revenues - Third Parties"/>
    <m/>
    <s v="Pick and Pack (Controlled Ambient)"/>
    <n v="2026"/>
    <n v="6"/>
    <s v="USD"/>
    <n v="3101.28"/>
    <n v="1"/>
    <n v="3101.28"/>
    <s v="BSColombia"/>
    <m/>
    <m/>
  </r>
  <r>
    <x v="2"/>
    <x v="34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2"/>
    <x v="2"/>
    <s v="Colombia"/>
    <s v="Total Distribution"/>
    <n v="40700"/>
    <s v="Revenues - Third Parties"/>
    <m/>
    <s v="Receipt fee Ambient (per Receipt_ID)"/>
    <n v="2026"/>
    <n v="6"/>
    <s v="USD"/>
    <n v="1027.52"/>
    <n v="1"/>
    <n v="1027.52"/>
    <s v="BSColombia"/>
    <m/>
    <m/>
  </r>
  <r>
    <x v="2"/>
    <x v="342"/>
    <x v="2"/>
    <s v="Colombia"/>
    <s v="Total Storage"/>
    <n v="40700"/>
    <s v="Revenues - Third Parties"/>
    <m/>
    <s v="Storage Ambient (per Pallet)"/>
    <n v="2026"/>
    <n v="6"/>
    <s v="USD"/>
    <n v="2421.98"/>
    <n v="1"/>
    <n v="2421.98"/>
    <s v="BSColombia"/>
    <m/>
    <m/>
  </r>
  <r>
    <x v="6"/>
    <x v="343"/>
    <x v="9"/>
    <s v="Colombia"/>
    <s v="Total Distribution"/>
    <n v="40700"/>
    <s v="Revenues - Third Parties"/>
    <m/>
    <s v="Project Management Fee"/>
    <n v="2026"/>
    <n v="6"/>
    <s v="USD"/>
    <n v="376.26"/>
    <n v="1"/>
    <n v="376.26"/>
    <s v="BSColombia"/>
    <m/>
    <m/>
  </r>
  <r>
    <x v="6"/>
    <x v="343"/>
    <x v="9"/>
    <s v="Colombia"/>
    <s v="Total Storage"/>
    <n v="40700"/>
    <s v="Revenues - Third Parties"/>
    <m/>
    <s v="Storage Refrigerated (per Pallet)"/>
    <n v="2026"/>
    <n v="6"/>
    <s v="USD"/>
    <n v="2884.7"/>
    <n v="1"/>
    <n v="2884.7"/>
    <s v="BSColombia"/>
    <m/>
    <m/>
  </r>
  <r>
    <x v="7"/>
    <x v="214"/>
    <x v="18"/>
    <s v="Colombia"/>
    <s v="Total Storage"/>
    <n v="40700"/>
    <s v="Revenues - Third Parties"/>
    <m/>
    <s v="Storage of Returns (per Pallet)"/>
    <n v="2026"/>
    <n v="6"/>
    <s v="USD"/>
    <n v="155.72"/>
    <n v="1"/>
    <n v="155.72"/>
    <s v="BSColombia"/>
    <m/>
    <m/>
  </r>
  <r>
    <x v="0"/>
    <x v="344"/>
    <x v="23"/>
    <s v="Colombia"/>
    <s v="Total Distribution"/>
    <n v="40700"/>
    <s v="Revenues - Third Parties"/>
    <m/>
    <s v="Project Management Fee"/>
    <n v="2026"/>
    <n v="6"/>
    <s v="USD"/>
    <n v="1553.92"/>
    <n v="1"/>
    <n v="1553.92"/>
    <s v="BSColombia"/>
    <m/>
    <m/>
  </r>
  <r>
    <x v="0"/>
    <x v="344"/>
    <x v="23"/>
    <s v="Colombia"/>
    <s v="Total Storage"/>
    <n v="40700"/>
    <s v="Revenues - Third Parties"/>
    <m/>
    <s v="Storage Ambient (per Shelf)"/>
    <n v="2026"/>
    <n v="6"/>
    <s v="USD"/>
    <n v="1298.92"/>
    <n v="1"/>
    <n v="1298.92"/>
    <s v="BSColombia"/>
    <m/>
    <m/>
  </r>
  <r>
    <x v="0"/>
    <x v="344"/>
    <x v="23"/>
    <s v="Colombia"/>
    <s v="Total Storage"/>
    <n v="40700"/>
    <s v="Revenues - Third Parties"/>
    <m/>
    <s v="Storage of Returns (per Pallet)"/>
    <n v="2026"/>
    <n v="6"/>
    <s v="USD"/>
    <n v="195.14"/>
    <n v="1"/>
    <n v="195.14"/>
    <s v="BSColombia"/>
    <m/>
    <m/>
  </r>
  <r>
    <x v="0"/>
    <x v="344"/>
    <x v="23"/>
    <s v="Colombia"/>
    <s v="Total Storage"/>
    <n v="40700"/>
    <s v="Revenues - Third Parties"/>
    <m/>
    <s v="Storage Refrigerated (per Shelf)"/>
    <n v="2026"/>
    <n v="6"/>
    <s v="USD"/>
    <n v="778.16"/>
    <n v="1"/>
    <n v="778.16"/>
    <s v="BSColombia"/>
    <m/>
    <m/>
  </r>
  <r>
    <x v="2"/>
    <x v="345"/>
    <x v="2"/>
    <s v="Colombia"/>
    <s v="Total Freight"/>
    <n v="40700"/>
    <s v="Revenues - Third Parties"/>
    <m/>
    <s v="Freight - Shipments"/>
    <n v="2026"/>
    <n v="6"/>
    <s v="USD"/>
    <n v="315.24"/>
    <n v="1"/>
    <n v="315.24"/>
    <s v="BSColombia"/>
    <n v="1"/>
    <m/>
  </r>
  <r>
    <x v="2"/>
    <x v="345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45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45"/>
    <x v="2"/>
    <s v="Colombia"/>
    <s v="Total Distribution"/>
    <n v="40700"/>
    <s v="Revenues - Third Parties"/>
    <m/>
    <s v="Pick and Pack (Controlled Ambient)"/>
    <n v="2026"/>
    <n v="6"/>
    <s v="USD"/>
    <n v="119.28"/>
    <n v="1"/>
    <n v="119.28"/>
    <s v="BSColombia"/>
    <m/>
    <m/>
  </r>
  <r>
    <x v="2"/>
    <x v="345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45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5"/>
    <x v="2"/>
    <s v="Colombia"/>
    <s v="Total Distribution"/>
    <n v="40700"/>
    <s v="Revenues - Third Parties"/>
    <m/>
    <s v="Receipt fee Refrigerated (per Receipt_ID)"/>
    <n v="2026"/>
    <n v="6"/>
    <s v="USD"/>
    <n v="1027.52"/>
    <n v="1"/>
    <n v="1027.52"/>
    <s v="BSColombia"/>
    <m/>
    <m/>
  </r>
  <r>
    <x v="2"/>
    <x v="345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45"/>
    <x v="2"/>
    <s v="Colombia"/>
    <s v="Total Storage"/>
    <n v="40700"/>
    <s v="Revenues - Third Parties"/>
    <m/>
    <s v="Storage Refrigerated (per Shelf)"/>
    <n v="2026"/>
    <n v="6"/>
    <s v="USD"/>
    <n v="660.56"/>
    <n v="1"/>
    <n v="660.56"/>
    <s v="BSColombia"/>
    <m/>
    <m/>
  </r>
  <r>
    <x v="2"/>
    <x v="346"/>
    <x v="2"/>
    <s v="Colombia"/>
    <s v="Total Freight"/>
    <n v="40700"/>
    <s v="Revenues - Third Parties"/>
    <m/>
    <s v="Freight - Shipments"/>
    <n v="2026"/>
    <n v="6"/>
    <s v="USD"/>
    <n v="3715.44"/>
    <n v="1"/>
    <n v="3715.44"/>
    <s v="BSColombia"/>
    <n v="1"/>
    <m/>
  </r>
  <r>
    <x v="2"/>
    <x v="346"/>
    <x v="2"/>
    <s v="Colombia"/>
    <s v="Total Distribution"/>
    <n v="40700"/>
    <s v="Revenues - Third Parties"/>
    <m/>
    <s v="Insulated shipper - Credo S22 - 12L (Leasing)"/>
    <n v="2026"/>
    <n v="6"/>
    <s v="USD"/>
    <n v="532.74"/>
    <n v="1"/>
    <n v="532.74"/>
    <s v="BSColombia"/>
    <n v="1"/>
    <m/>
  </r>
  <r>
    <x v="2"/>
    <x v="346"/>
    <x v="2"/>
    <s v="Colombia"/>
    <s v="Total Distribution"/>
    <n v="40700"/>
    <s v="Revenues - Third Parties"/>
    <m/>
    <s v="Insulated shipper - Credo S22 - 28L (Leasing)"/>
    <n v="2026"/>
    <n v="6"/>
    <s v="USD"/>
    <n v="1169.05"/>
    <n v="1"/>
    <n v="1169.05"/>
    <s v="BSColombia"/>
    <n v="1"/>
    <m/>
  </r>
  <r>
    <x v="2"/>
    <x v="346"/>
    <x v="2"/>
    <s v="Colombia"/>
    <s v="Total Distribution"/>
    <n v="40700"/>
    <s v="Revenues - Third Parties"/>
    <m/>
    <s v="Pick and Pack (Controlled Ambient)"/>
    <n v="2026"/>
    <n v="6"/>
    <s v="USD"/>
    <n v="834.96"/>
    <n v="1"/>
    <n v="834.96"/>
    <s v="BSColombia"/>
    <m/>
    <m/>
  </r>
  <r>
    <x v="2"/>
    <x v="346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6"/>
    <x v="2"/>
    <s v="Colombia"/>
    <s v="Total Storage"/>
    <n v="40700"/>
    <s v="Revenues - Third Parties"/>
    <m/>
    <s v="Storage Ambient (per Pallet)"/>
    <n v="2026"/>
    <n v="6"/>
    <s v="USD"/>
    <n v="2752.25"/>
    <n v="1"/>
    <n v="2752.25"/>
    <s v="BSColombia"/>
    <m/>
    <m/>
  </r>
  <r>
    <x v="2"/>
    <x v="34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7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6"/>
    <x v="145"/>
    <x v="9"/>
    <s v="Colombia"/>
    <s v="Total Distribution"/>
    <n v="40700"/>
    <s v="Revenues - Third Parties"/>
    <m/>
    <s v="Configuration of Temperature Monitoring Device"/>
    <n v="2026"/>
    <n v="6"/>
    <s v="USD"/>
    <n v="54"/>
    <n v="1"/>
    <n v="54"/>
    <s v="BSColombia"/>
    <m/>
    <m/>
  </r>
  <r>
    <x v="6"/>
    <x v="145"/>
    <x v="9"/>
    <s v="Colombia"/>
    <s v="Total Freight"/>
    <n v="40700"/>
    <s v="Revenues - Third Parties"/>
    <m/>
    <s v="Freight - Shipments"/>
    <n v="2026"/>
    <n v="6"/>
    <s v="USD"/>
    <n v="1981.8"/>
    <n v="1"/>
    <n v="1981.8"/>
    <s v="BSColombia"/>
    <n v="1"/>
    <m/>
  </r>
  <r>
    <x v="6"/>
    <x v="145"/>
    <x v="9"/>
    <s v="Colombia"/>
    <s v="Total Distribution"/>
    <n v="40700"/>
    <s v="Revenues - Third Parties"/>
    <m/>
    <s v="Pick and Pack (Ambient)"/>
    <n v="2026"/>
    <n v="6"/>
    <s v="USD"/>
    <n v="630.54"/>
    <n v="1"/>
    <n v="630.54"/>
    <s v="BSColombia"/>
    <m/>
    <m/>
  </r>
  <r>
    <x v="6"/>
    <x v="145"/>
    <x v="9"/>
    <s v="Colombia"/>
    <s v="Total Distribution"/>
    <n v="40700"/>
    <s v="Revenues - Third Parties"/>
    <m/>
    <s v="Project Management Fee"/>
    <n v="2026"/>
    <n v="6"/>
    <s v="USD"/>
    <n v="370.92"/>
    <n v="1"/>
    <n v="370.92"/>
    <s v="BSColombia"/>
    <m/>
    <m/>
  </r>
  <r>
    <x v="6"/>
    <x v="145"/>
    <x v="9"/>
    <s v="Colombia"/>
    <s v="Total Storage"/>
    <n v="40700"/>
    <s v="Revenues - Third Parties"/>
    <m/>
    <s v="Storage Ambient (per Pallet)"/>
    <n v="2026"/>
    <n v="6"/>
    <s v="USD"/>
    <n v="234.92"/>
    <n v="1"/>
    <n v="234.92"/>
    <s v="BSColombia"/>
    <m/>
    <m/>
  </r>
  <r>
    <x v="2"/>
    <x v="348"/>
    <x v="2"/>
    <s v="Colombia"/>
    <s v="Total Freight"/>
    <n v="40700"/>
    <s v="Revenues - Third Parties"/>
    <m/>
    <s v="Freight - Shipments"/>
    <n v="2026"/>
    <n v="6"/>
    <s v="USD"/>
    <n v="1679.73"/>
    <n v="1"/>
    <n v="1679.73"/>
    <s v="BSColombia"/>
    <n v="1"/>
    <m/>
  </r>
  <r>
    <x v="2"/>
    <x v="348"/>
    <x v="2"/>
    <s v="Colombia"/>
    <s v="Total Distribution"/>
    <n v="40700"/>
    <s v="Revenues - Third Parties"/>
    <m/>
    <s v="Insulated shipper - Credo S22 - 12L (Leasing)"/>
    <n v="2026"/>
    <n v="6"/>
    <s v="USD"/>
    <n v="710.32"/>
    <n v="1"/>
    <n v="710.32"/>
    <s v="BSColombia"/>
    <n v="1"/>
    <m/>
  </r>
  <r>
    <x v="2"/>
    <x v="348"/>
    <x v="2"/>
    <s v="Colombia"/>
    <s v="Total Distribution"/>
    <n v="40700"/>
    <s v="Revenues - Third Parties"/>
    <m/>
    <s v="Pick and Pack (Controlled Ambient)"/>
    <n v="2026"/>
    <n v="6"/>
    <s v="USD"/>
    <n v="477.12"/>
    <n v="1"/>
    <n v="477.12"/>
    <s v="BSColombia"/>
    <m/>
    <m/>
  </r>
  <r>
    <x v="2"/>
    <x v="34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48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48"/>
    <x v="2"/>
    <s v="Colombia"/>
    <s v="Total Storage"/>
    <n v="40700"/>
    <s v="Revenues - Third Parties"/>
    <m/>
    <s v="Storage Ambient (per Pallet)"/>
    <n v="2026"/>
    <n v="6"/>
    <s v="USD"/>
    <n v="1871.53"/>
    <n v="1"/>
    <n v="1871.53"/>
    <s v="BSColombia"/>
    <m/>
    <m/>
  </r>
  <r>
    <x v="0"/>
    <x v="349"/>
    <x v="24"/>
    <s v="Colombia"/>
    <s v="Total Freight"/>
    <n v="40700"/>
    <s v="Revenues - Third Parties"/>
    <m/>
    <s v="Freight - Returns"/>
    <n v="2026"/>
    <n v="6"/>
    <s v="USD"/>
    <n v="585.25"/>
    <n v="1"/>
    <n v="585.25"/>
    <s v="BSColombia"/>
    <n v="1"/>
    <m/>
  </r>
  <r>
    <x v="0"/>
    <x v="349"/>
    <x v="24"/>
    <s v="Colombia"/>
    <s v="Total Distribution"/>
    <n v="40700"/>
    <s v="Revenues - Third Parties"/>
    <m/>
    <s v="Project Management Fee"/>
    <n v="2026"/>
    <n v="6"/>
    <s v="USD"/>
    <n v="775.66"/>
    <n v="1"/>
    <n v="775.66"/>
    <s v="BSColombia"/>
    <m/>
    <m/>
  </r>
  <r>
    <x v="0"/>
    <x v="349"/>
    <x v="24"/>
    <s v="Colombia"/>
    <s v="Total Return Drug"/>
    <n v="40700"/>
    <s v="Revenues - Third Parties"/>
    <m/>
    <s v="Reconciliation of Returns (per Hour)"/>
    <n v="2026"/>
    <n v="6"/>
    <s v="USD"/>
    <n v="275.8"/>
    <n v="1"/>
    <n v="275.8"/>
    <s v="BSColombia"/>
    <m/>
    <m/>
  </r>
  <r>
    <x v="0"/>
    <x v="349"/>
    <x v="24"/>
    <s v="Colombia"/>
    <s v="Total Return Drug"/>
    <n v="40700"/>
    <s v="Revenues - Third Parties"/>
    <m/>
    <s v="Returns Receipt (per Receipt)"/>
    <n v="2026"/>
    <n v="6"/>
    <s v="USD"/>
    <n v="689.52"/>
    <n v="1"/>
    <n v="689.52"/>
    <s v="BSColombia"/>
    <m/>
    <m/>
  </r>
  <r>
    <x v="0"/>
    <x v="349"/>
    <x v="24"/>
    <s v="Colombia"/>
    <s v="Total Storage"/>
    <n v="40700"/>
    <s v="Revenues - Third Parties"/>
    <m/>
    <s v="Storage Refrigerated (per Shelf)"/>
    <n v="2026"/>
    <n v="6"/>
    <s v="USD"/>
    <n v="1551.36"/>
    <n v="1"/>
    <n v="1551.36"/>
    <s v="BSColombia"/>
    <m/>
    <m/>
  </r>
  <r>
    <x v="2"/>
    <x v="350"/>
    <x v="2"/>
    <s v="Colombia"/>
    <s v="Total Freight"/>
    <n v="40700"/>
    <s v="Revenues - Third Parties"/>
    <m/>
    <s v="Freight - Shipments"/>
    <n v="2026"/>
    <n v="6"/>
    <s v="USD"/>
    <n v="315.24"/>
    <n v="1"/>
    <n v="315.24"/>
    <s v="BSColombia"/>
    <n v="1"/>
    <m/>
  </r>
  <r>
    <x v="2"/>
    <x v="350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50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50"/>
    <x v="2"/>
    <s v="Colombia"/>
    <s v="Total Distribution"/>
    <n v="40700"/>
    <s v="Revenues - Third Parties"/>
    <m/>
    <s v="Pick and Pack (Controlled Ambient)"/>
    <n v="2026"/>
    <n v="6"/>
    <s v="USD"/>
    <n v="119.28"/>
    <n v="1"/>
    <n v="119.28"/>
    <s v="BSColombia"/>
    <m/>
    <m/>
  </r>
  <r>
    <x v="2"/>
    <x v="350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5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0"/>
    <x v="2"/>
    <s v="Colombia"/>
    <s v="Total Storage"/>
    <n v="40700"/>
    <s v="Revenues - Third Parties"/>
    <m/>
    <s v="Storage Ambient (per Pallet)"/>
    <n v="2026"/>
    <n v="6"/>
    <s v="USD"/>
    <n v="1100.9000000000001"/>
    <n v="1"/>
    <n v="1100.9000000000001"/>
    <s v="BSColombia"/>
    <m/>
    <m/>
  </r>
  <r>
    <x v="2"/>
    <x v="350"/>
    <x v="2"/>
    <s v="Colombia"/>
    <s v="Total Storage"/>
    <n v="40700"/>
    <s v="Revenues - Third Parties"/>
    <m/>
    <s v="Storage Refrigerated (per Shelf)"/>
    <n v="2026"/>
    <n v="6"/>
    <s v="USD"/>
    <n v="990.84"/>
    <n v="1"/>
    <n v="990.84"/>
    <s v="BSColombia"/>
    <m/>
    <m/>
  </r>
  <r>
    <x v="2"/>
    <x v="351"/>
    <x v="2"/>
    <s v="Colombia"/>
    <s v="Total Freight"/>
    <n v="40700"/>
    <s v="Revenues - Third Parties"/>
    <m/>
    <s v="Freight - Shipments"/>
    <n v="2026"/>
    <n v="6"/>
    <s v="USD"/>
    <n v="1522.71"/>
    <n v="1"/>
    <n v="1522.71"/>
    <s v="BSColombia"/>
    <n v="1"/>
    <m/>
  </r>
  <r>
    <x v="2"/>
    <x v="351"/>
    <x v="2"/>
    <s v="Colombia"/>
    <s v="Total Distribution"/>
    <n v="40700"/>
    <s v="Revenues - Third Parties"/>
    <m/>
    <s v="Insulated shipper - Credo S22 - 12L (Leasing)"/>
    <n v="2026"/>
    <n v="6"/>
    <s v="USD"/>
    <n v="355.16"/>
    <n v="1"/>
    <n v="355.16"/>
    <s v="BSColombia"/>
    <n v="1"/>
    <m/>
  </r>
  <r>
    <x v="2"/>
    <x v="351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51"/>
    <x v="2"/>
    <s v="Colombia"/>
    <s v="Total Distribution"/>
    <n v="40700"/>
    <s v="Revenues - Third Parties"/>
    <m/>
    <s v="Pick and Pack (Controlled Ambient)"/>
    <n v="2026"/>
    <n v="6"/>
    <s v="USD"/>
    <n v="238.56"/>
    <n v="1"/>
    <n v="238.56"/>
    <s v="BSColombia"/>
    <m/>
    <m/>
  </r>
  <r>
    <x v="2"/>
    <x v="351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51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1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51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51"/>
    <x v="2"/>
    <s v="Colombia"/>
    <s v="Total Storage"/>
    <n v="40700"/>
    <s v="Revenues - Third Parties"/>
    <m/>
    <s v="Storage Refrigerated (per Shelf)"/>
    <n v="2026"/>
    <n v="6"/>
    <s v="USD"/>
    <n v="1321.12"/>
    <n v="1"/>
    <n v="1321.12"/>
    <s v="BSColombia"/>
    <m/>
    <m/>
  </r>
  <r>
    <x v="2"/>
    <x v="352"/>
    <x v="2"/>
    <s v="Colombia"/>
    <s v="Total Freight"/>
    <n v="40700"/>
    <s v="Revenues - Third Parties"/>
    <m/>
    <s v="Freight - Shipments"/>
    <n v="2026"/>
    <n v="6"/>
    <s v="USD"/>
    <n v="508.9"/>
    <n v="1"/>
    <n v="508.9"/>
    <s v="BSColombia"/>
    <n v="1"/>
    <m/>
  </r>
  <r>
    <x v="2"/>
    <x v="352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52"/>
    <x v="2"/>
    <s v="Colombia"/>
    <s v="Total Distribution"/>
    <n v="40700"/>
    <s v="Revenues - Third Parties"/>
    <m/>
    <s v="Pick and Pack (Controlled Ambient)"/>
    <n v="2026"/>
    <n v="6"/>
    <s v="USD"/>
    <n v="119.28"/>
    <n v="1"/>
    <n v="119.28"/>
    <s v="BSColombia"/>
    <m/>
    <m/>
  </r>
  <r>
    <x v="2"/>
    <x v="35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2"/>
    <x v="2"/>
    <s v="Colombia"/>
    <s v="Total Storage"/>
    <n v="40700"/>
    <s v="Revenues - Third Parties"/>
    <m/>
    <s v="Storage Ambient (per Pallet)"/>
    <n v="2026"/>
    <n v="6"/>
    <s v="USD"/>
    <n v="110.09"/>
    <n v="1"/>
    <n v="110.09"/>
    <s v="BSColombia"/>
    <m/>
    <m/>
  </r>
  <r>
    <x v="0"/>
    <x v="353"/>
    <x v="22"/>
    <s v="Colombia"/>
    <s v="Total Freight"/>
    <n v="40700"/>
    <s v="Revenues - Third Parties"/>
    <m/>
    <s v="Freight - Returns"/>
    <n v="2026"/>
    <n v="6"/>
    <s v="USD"/>
    <n v="157.02000000000001"/>
    <n v="1"/>
    <n v="157.02000000000001"/>
    <s v="BSColombia"/>
    <n v="1"/>
    <m/>
  </r>
  <r>
    <x v="0"/>
    <x v="353"/>
    <x v="22"/>
    <s v="Colombia"/>
    <s v="Total Freight"/>
    <n v="40700"/>
    <s v="Revenues - Third Parties"/>
    <m/>
    <s v="Freight - Shipments"/>
    <n v="2026"/>
    <n v="6"/>
    <s v="USD"/>
    <n v="314.04000000000002"/>
    <n v="1"/>
    <n v="314.04000000000002"/>
    <s v="BSColombia"/>
    <n v="1"/>
    <m/>
  </r>
  <r>
    <x v="0"/>
    <x v="353"/>
    <x v="22"/>
    <s v="Colombia"/>
    <s v="Total Distribution"/>
    <n v="40700"/>
    <s v="Revenues - Third Parties"/>
    <m/>
    <s v="Insulated shipper - Credo S22 - 12L (Leasing)"/>
    <n v="2026"/>
    <n v="6"/>
    <s v="USD"/>
    <n v="461.52"/>
    <n v="1"/>
    <n v="461.52"/>
    <s v="BSColombia"/>
    <n v="1"/>
    <m/>
  </r>
  <r>
    <x v="0"/>
    <x v="353"/>
    <x v="22"/>
    <s v="Colombia"/>
    <s v="Total Distribution"/>
    <n v="40700"/>
    <s v="Revenues - Third Parties"/>
    <m/>
    <s v="Pick and Pack (Controlled Ambient)"/>
    <n v="2026"/>
    <n v="6"/>
    <s v="USD"/>
    <n v="591.4"/>
    <n v="1"/>
    <n v="591.4"/>
    <s v="BSColombia"/>
    <m/>
    <m/>
  </r>
  <r>
    <x v="0"/>
    <x v="353"/>
    <x v="22"/>
    <s v="Colombia"/>
    <s v="Total Distribution"/>
    <n v="40700"/>
    <s v="Revenues - Third Parties"/>
    <m/>
    <s v="Project Management Fee"/>
    <n v="2026"/>
    <n v="6"/>
    <s v="USD"/>
    <n v="1398.53"/>
    <n v="1"/>
    <n v="1398.53"/>
    <s v="BSColombia"/>
    <m/>
    <m/>
  </r>
  <r>
    <x v="0"/>
    <x v="353"/>
    <x v="22"/>
    <s v="Colombia"/>
    <s v="Total Storage"/>
    <n v="40700"/>
    <s v="Revenues - Third Parties"/>
    <m/>
    <s v="Storage Ambient (per Shelf)"/>
    <n v="2026"/>
    <n v="6"/>
    <s v="USD"/>
    <n v="816.45"/>
    <n v="1"/>
    <n v="816.45"/>
    <s v="BSColombia"/>
    <m/>
    <m/>
  </r>
  <r>
    <x v="0"/>
    <x v="353"/>
    <x v="22"/>
    <s v="Colombia"/>
    <s v="Total Distribution"/>
    <n v="40700"/>
    <s v="Revenues - Third Parties"/>
    <m/>
    <s v="Temperature Monitoring Device (Ambient)"/>
    <n v="2026"/>
    <n v="6"/>
    <s v="USD"/>
    <n v="230.76"/>
    <n v="1"/>
    <n v="230.76"/>
    <s v="BSColombia"/>
    <n v="1"/>
    <m/>
  </r>
  <r>
    <x v="2"/>
    <x v="354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4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55"/>
    <x v="2"/>
    <s v="Colombia"/>
    <s v="Total Freight"/>
    <n v="40700"/>
    <s v="Revenues - Third Parties"/>
    <m/>
    <s v="Freight - Shipments"/>
    <n v="2026"/>
    <n v="6"/>
    <s v="USD"/>
    <n v="2193.8200000000002"/>
    <n v="1"/>
    <n v="2193.8200000000002"/>
    <s v="BSColombia"/>
    <n v="1"/>
    <m/>
  </r>
  <r>
    <x v="2"/>
    <x v="355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55"/>
    <x v="2"/>
    <s v="Colombia"/>
    <s v="Total Distribution"/>
    <n v="40700"/>
    <s v="Revenues - Third Parties"/>
    <m/>
    <s v="Insulated shipper - Credo S4 - 12L (Leasing)"/>
    <n v="2026"/>
    <n v="6"/>
    <s v="USD"/>
    <n v="680.96"/>
    <n v="1"/>
    <n v="680.96"/>
    <s v="BSColombia"/>
    <n v="1"/>
    <m/>
  </r>
  <r>
    <x v="2"/>
    <x v="355"/>
    <x v="2"/>
    <s v="Colombia"/>
    <s v="Total Distribution"/>
    <n v="40700"/>
    <s v="Revenues - Third Parties"/>
    <m/>
    <s v="Pick and Pack (Controlled Ambient)"/>
    <n v="2026"/>
    <n v="6"/>
    <s v="USD"/>
    <n v="119.28"/>
    <n v="1"/>
    <n v="119.28"/>
    <s v="BSColombia"/>
    <m/>
    <m/>
  </r>
  <r>
    <x v="2"/>
    <x v="355"/>
    <x v="2"/>
    <s v="Colombia"/>
    <s v="Total Distribution"/>
    <n v="40700"/>
    <s v="Revenues - Third Parties"/>
    <m/>
    <s v="Pick and Pack (Refrigerated)"/>
    <n v="2026"/>
    <n v="6"/>
    <s v="USD"/>
    <n v="572.52"/>
    <n v="1"/>
    <n v="572.52"/>
    <s v="BSColombia"/>
    <m/>
    <m/>
  </r>
  <r>
    <x v="2"/>
    <x v="355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5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55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56"/>
    <x v="2"/>
    <s v="Colombia"/>
    <s v="Total Freight"/>
    <n v="40700"/>
    <s v="Revenues - Third Parties"/>
    <m/>
    <s v="Freight - Shipments"/>
    <n v="2026"/>
    <n v="6"/>
    <s v="USD"/>
    <n v="8381.0400000000009"/>
    <n v="1"/>
    <n v="8381.0400000000009"/>
    <s v="BSColombia"/>
    <n v="1"/>
    <m/>
  </r>
  <r>
    <x v="2"/>
    <x v="356"/>
    <x v="2"/>
    <s v="Colombia"/>
    <s v="Total Distribution"/>
    <n v="40700"/>
    <s v="Revenues - Third Parties"/>
    <m/>
    <s v="Insulated shipper - Credo S22 - 12L (Leasing)"/>
    <n v="2026"/>
    <n v="6"/>
    <s v="USD"/>
    <n v="2130.96"/>
    <n v="1"/>
    <n v="2130.96"/>
    <s v="BSColombia"/>
    <n v="1"/>
    <m/>
  </r>
  <r>
    <x v="2"/>
    <x v="356"/>
    <x v="2"/>
    <s v="Colombia"/>
    <s v="Total Distribution"/>
    <n v="40700"/>
    <s v="Revenues - Third Parties"/>
    <m/>
    <s v="Insulated shipper - Credo S4 - 12L (Leasing)"/>
    <n v="2026"/>
    <n v="6"/>
    <s v="USD"/>
    <n v="1191.68"/>
    <n v="1"/>
    <n v="1191.68"/>
    <s v="BSColombia"/>
    <n v="1"/>
    <m/>
  </r>
  <r>
    <x v="2"/>
    <x v="356"/>
    <x v="2"/>
    <s v="Colombia"/>
    <s v="Total Distribution"/>
    <n v="40700"/>
    <s v="Revenues - Third Parties"/>
    <m/>
    <s v="Insulated shipper - Credo S4 - 28L (Leasing)"/>
    <n v="2026"/>
    <n v="6"/>
    <s v="USD"/>
    <n v="211.8"/>
    <n v="1"/>
    <n v="211.8"/>
    <s v="BSColombia"/>
    <n v="1"/>
    <m/>
  </r>
  <r>
    <x v="2"/>
    <x v="356"/>
    <x v="2"/>
    <s v="Colombia"/>
    <s v="Total Distribution"/>
    <n v="40700"/>
    <s v="Revenues - Third Parties"/>
    <m/>
    <s v="Pick and Pack (Controlled Ambient)"/>
    <n v="2026"/>
    <n v="6"/>
    <s v="USD"/>
    <n v="1192.8"/>
    <n v="1"/>
    <n v="1192.8"/>
    <s v="BSColombia"/>
    <m/>
    <m/>
  </r>
  <r>
    <x v="2"/>
    <x v="356"/>
    <x v="2"/>
    <s v="Colombia"/>
    <s v="Total Distribution"/>
    <n v="40700"/>
    <s v="Revenues - Third Parties"/>
    <m/>
    <s v="Pick and Pack (Refrigerated)"/>
    <n v="2026"/>
    <n v="6"/>
    <s v="USD"/>
    <n v="1145.04"/>
    <n v="1"/>
    <n v="1145.04"/>
    <s v="BSColombia"/>
    <m/>
    <m/>
  </r>
  <r>
    <x v="2"/>
    <x v="356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6"/>
    <x v="2"/>
    <s v="Colombia"/>
    <s v="Total Storage"/>
    <n v="40700"/>
    <s v="Revenues - Third Parties"/>
    <m/>
    <s v="Storage Ambient (per Pallet)"/>
    <n v="2026"/>
    <n v="6"/>
    <s v="USD"/>
    <n v="440.36"/>
    <n v="1"/>
    <n v="440.36"/>
    <s v="BSColombia"/>
    <m/>
    <m/>
  </r>
  <r>
    <x v="2"/>
    <x v="356"/>
    <x v="2"/>
    <s v="Colombia"/>
    <s v="Total Storage"/>
    <n v="40700"/>
    <s v="Revenues - Third Parties"/>
    <m/>
    <s v="Storage Refrigerated (per Shelf)"/>
    <n v="2026"/>
    <n v="6"/>
    <s v="USD"/>
    <n v="1651.4"/>
    <n v="1"/>
    <n v="1651.4"/>
    <s v="BSColombia"/>
    <m/>
    <m/>
  </r>
  <r>
    <x v="2"/>
    <x v="35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7"/>
    <x v="2"/>
    <s v="Colombia"/>
    <s v="Total Storage"/>
    <n v="40700"/>
    <s v="Revenues - Third Parties"/>
    <m/>
    <s v="Storage Ambient (per Pallet)"/>
    <n v="2026"/>
    <n v="6"/>
    <s v="USD"/>
    <n v="440.36"/>
    <n v="1"/>
    <n v="440.36"/>
    <s v="BSColombia"/>
    <m/>
    <m/>
  </r>
  <r>
    <x v="2"/>
    <x v="357"/>
    <x v="2"/>
    <s v="Colombia"/>
    <s v="Total Storage"/>
    <n v="40700"/>
    <s v="Revenues - Third Parties"/>
    <m/>
    <s v="Storage Refrigerated (per Shelf)"/>
    <n v="2026"/>
    <n v="6"/>
    <s v="USD"/>
    <n v="1321.12"/>
    <n v="1"/>
    <n v="1321.12"/>
    <s v="BSColombia"/>
    <m/>
    <m/>
  </r>
  <r>
    <x v="2"/>
    <x v="358"/>
    <x v="2"/>
    <s v="Colombia"/>
    <s v="Total Freight"/>
    <n v="40700"/>
    <s v="Revenues - Third Parties"/>
    <m/>
    <s v="Freight - Shipments"/>
    <n v="2026"/>
    <n v="6"/>
    <s v="USD"/>
    <n v="316.44"/>
    <n v="1"/>
    <n v="316.44"/>
    <s v="BSColombia"/>
    <n v="1"/>
    <m/>
  </r>
  <r>
    <x v="2"/>
    <x v="358"/>
    <x v="2"/>
    <s v="Colombia"/>
    <s v="Total Distribution"/>
    <n v="40700"/>
    <s v="Revenues - Third Parties"/>
    <m/>
    <s v="Insulated shipper - Credo S4 - 12L (Leasing)"/>
    <n v="2026"/>
    <n v="6"/>
    <s v="USD"/>
    <n v="340.48"/>
    <n v="1"/>
    <n v="340.48"/>
    <s v="BSColombia"/>
    <n v="1"/>
    <m/>
  </r>
  <r>
    <x v="2"/>
    <x v="358"/>
    <x v="2"/>
    <s v="Colombia"/>
    <s v="Total Distribution"/>
    <n v="40700"/>
    <s v="Revenues - Third Parties"/>
    <m/>
    <s v="Pick and Pack (Refrigerated)"/>
    <n v="2026"/>
    <n v="6"/>
    <s v="USD"/>
    <n v="286.26"/>
    <n v="1"/>
    <n v="286.26"/>
    <s v="BSColombia"/>
    <m/>
    <m/>
  </r>
  <r>
    <x v="2"/>
    <x v="35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58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1"/>
    <x v="359"/>
    <x v="1"/>
    <s v="Colombia"/>
    <s v="Total Freight"/>
    <n v="40700"/>
    <s v="Revenues - Third Parties"/>
    <m/>
    <s v="Freight - Shipments"/>
    <n v="2026"/>
    <n v="6"/>
    <s v="USD"/>
    <n v="1796.49"/>
    <n v="1"/>
    <n v="1796.49"/>
    <s v="BSColombia"/>
    <n v="1"/>
    <m/>
  </r>
  <r>
    <x v="1"/>
    <x v="359"/>
    <x v="1"/>
    <s v="Colombia"/>
    <s v="Total Distribution"/>
    <n v="40700"/>
    <s v="Revenues - Third Parties"/>
    <m/>
    <s v="Pick and Pack (Ambient)"/>
    <n v="2026"/>
    <n v="6"/>
    <s v="USD"/>
    <n v="709.59839999999997"/>
    <n v="1"/>
    <n v="709.59839999999997"/>
    <s v="BSColombia"/>
    <m/>
    <m/>
  </r>
  <r>
    <x v="1"/>
    <x v="359"/>
    <x v="1"/>
    <s v="Colombia"/>
    <s v="Total Distribution"/>
    <n v="40700"/>
    <s v="Revenues - Third Parties"/>
    <m/>
    <s v="Project Management Fee"/>
    <n v="2026"/>
    <n v="6"/>
    <s v="USD"/>
    <n v="500.35124999999999"/>
    <n v="1"/>
    <n v="500.35124999999999"/>
    <s v="BSColombia"/>
    <m/>
    <m/>
  </r>
  <r>
    <x v="1"/>
    <x v="359"/>
    <x v="1"/>
    <s v="Colombia"/>
    <s v="Total Storage"/>
    <n v="40700"/>
    <s v="Revenues - Third Parties"/>
    <m/>
    <s v="Storage Ambient (per Shelf)"/>
    <n v="2026"/>
    <n v="6"/>
    <s v="USD"/>
    <n v="568.5653749999999"/>
    <n v="1"/>
    <n v="568.5653749999999"/>
    <s v="BSColombia"/>
    <m/>
    <m/>
  </r>
  <r>
    <x v="2"/>
    <x v="36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0"/>
    <x v="2"/>
    <s v="Colombia"/>
    <s v="Total Storage"/>
    <n v="40700"/>
    <s v="Revenues - Third Parties"/>
    <m/>
    <s v="Storage Ambient (per Pallet)"/>
    <n v="2026"/>
    <n v="6"/>
    <s v="USD"/>
    <n v="110.09"/>
    <n v="1"/>
    <n v="110.09"/>
    <s v="BSColombia"/>
    <m/>
    <m/>
  </r>
  <r>
    <x v="2"/>
    <x v="361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1"/>
    <x v="2"/>
    <s v="Colombia"/>
    <s v="Total Storage"/>
    <n v="40700"/>
    <s v="Revenues - Third Parties"/>
    <m/>
    <s v="Storage Refrigerated (per Shelf)"/>
    <n v="2026"/>
    <n v="6"/>
    <s v="USD"/>
    <n v="1486.26"/>
    <n v="1"/>
    <n v="1486.26"/>
    <s v="BSColombia"/>
    <m/>
    <m/>
  </r>
  <r>
    <x v="2"/>
    <x v="36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2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62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2"/>
    <x v="362"/>
    <x v="2"/>
    <s v="Colombia"/>
    <s v="Total Storage"/>
    <n v="40700"/>
    <s v="Revenues - Third Parties"/>
    <m/>
    <s v="Storage Ambient (per Pallet)"/>
    <n v="2026"/>
    <n v="6"/>
    <s v="USD"/>
    <n v="220.18"/>
    <n v="1"/>
    <n v="220.18"/>
    <s v="BSColombia"/>
    <m/>
    <m/>
  </r>
  <r>
    <x v="12"/>
    <x v="363"/>
    <x v="25"/>
    <s v="Colombia"/>
    <s v="Total Distribution"/>
    <n v="40700"/>
    <s v="Revenues - Third Parties"/>
    <m/>
    <s v="Project Management Fee"/>
    <n v="2026"/>
    <n v="6"/>
    <s v="USD"/>
    <n v="1034.0899999999999"/>
    <n v="1"/>
    <n v="1195.0254266999998"/>
    <s v="BSColombia"/>
    <m/>
    <m/>
  </r>
  <r>
    <x v="12"/>
    <x v="363"/>
    <x v="25"/>
    <s v="Colombia"/>
    <s v="Total Storage"/>
    <n v="40700"/>
    <s v="Revenues - Third Parties"/>
    <m/>
    <s v="Storage Ambient (per Shelf)"/>
    <n v="2026"/>
    <n v="6"/>
    <s v="USD"/>
    <n v="127.5"/>
    <n v="1"/>
    <n v="147.342825"/>
    <s v="BSColombia"/>
    <m/>
    <m/>
  </r>
  <r>
    <x v="2"/>
    <x v="364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4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65"/>
    <x v="2"/>
    <s v="Colombia"/>
    <s v="Total Freight"/>
    <n v="40700"/>
    <s v="Revenues - Third Parties"/>
    <m/>
    <s v="Freight - Shipments"/>
    <n v="2026"/>
    <n v="6"/>
    <s v="USD"/>
    <n v="2639.61"/>
    <n v="1"/>
    <n v="2639.61"/>
    <s v="BSColombia"/>
    <n v="1"/>
    <m/>
  </r>
  <r>
    <x v="2"/>
    <x v="365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65"/>
    <x v="2"/>
    <s v="Colombia"/>
    <s v="Total Distribution"/>
    <n v="40700"/>
    <s v="Revenues - Third Parties"/>
    <m/>
    <s v="Insulated shipper - Credo S22 - 28L (Leasing)"/>
    <n v="2026"/>
    <n v="6"/>
    <s v="USD"/>
    <n v="233.81"/>
    <n v="1"/>
    <n v="233.81"/>
    <s v="BSColombia"/>
    <n v="1"/>
    <m/>
  </r>
  <r>
    <x v="2"/>
    <x v="365"/>
    <x v="2"/>
    <s v="Colombia"/>
    <s v="Total Distribution"/>
    <n v="40700"/>
    <s v="Revenues - Third Parties"/>
    <m/>
    <s v="Insulated shipper - Credo S4 - 12L (Leasing)"/>
    <n v="2026"/>
    <n v="6"/>
    <s v="USD"/>
    <n v="1021.44"/>
    <n v="1"/>
    <n v="1021.44"/>
    <s v="BSColombia"/>
    <n v="1"/>
    <m/>
  </r>
  <r>
    <x v="2"/>
    <x v="365"/>
    <x v="2"/>
    <s v="Colombia"/>
    <s v="Total Distribution"/>
    <n v="40700"/>
    <s v="Revenues - Third Parties"/>
    <m/>
    <s v="Pick and Pack (Controlled Ambient)"/>
    <n v="2026"/>
    <n v="6"/>
    <s v="USD"/>
    <n v="238.56"/>
    <n v="1"/>
    <n v="238.56"/>
    <s v="BSColombia"/>
    <m/>
    <m/>
  </r>
  <r>
    <x v="2"/>
    <x v="365"/>
    <x v="2"/>
    <s v="Colombia"/>
    <s v="Total Distribution"/>
    <n v="40700"/>
    <s v="Revenues - Third Parties"/>
    <m/>
    <s v="Pick and Pack (Refrigerated)"/>
    <n v="2026"/>
    <n v="6"/>
    <s v="USD"/>
    <n v="572.52"/>
    <n v="1"/>
    <n v="572.52"/>
    <s v="BSColombia"/>
    <m/>
    <m/>
  </r>
  <r>
    <x v="2"/>
    <x v="365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5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65"/>
    <x v="2"/>
    <s v="Colombia"/>
    <s v="Total Storage"/>
    <n v="40700"/>
    <s v="Revenues - Third Parties"/>
    <m/>
    <s v="Storage Ambient (per Pallet)"/>
    <n v="2026"/>
    <n v="6"/>
    <s v="USD"/>
    <n v="220.18"/>
    <n v="1"/>
    <n v="220.18"/>
    <s v="BSColombia"/>
    <m/>
    <m/>
  </r>
  <r>
    <x v="2"/>
    <x v="365"/>
    <x v="2"/>
    <s v="Colombia"/>
    <s v="Total Storage"/>
    <n v="40700"/>
    <s v="Revenues - Third Parties"/>
    <m/>
    <s v="Storage Refrigerated (per Shelf)"/>
    <n v="2026"/>
    <n v="6"/>
    <s v="USD"/>
    <n v="825.7"/>
    <n v="1"/>
    <n v="825.7"/>
    <s v="BSColombia"/>
    <m/>
    <m/>
  </r>
  <r>
    <x v="2"/>
    <x v="366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6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67"/>
    <x v="2"/>
    <s v="Colombia"/>
    <s v="Total Freight"/>
    <n v="40700"/>
    <s v="Revenues - Third Parties"/>
    <m/>
    <s v="Freight - Shipments"/>
    <n v="2026"/>
    <n v="6"/>
    <s v="USD"/>
    <n v="158.22"/>
    <n v="1"/>
    <n v="158.22"/>
    <s v="BSColombia"/>
    <n v="1"/>
    <m/>
  </r>
  <r>
    <x v="2"/>
    <x v="367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67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6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7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67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6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8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2"/>
    <x v="369"/>
    <x v="2"/>
    <s v="Colombia"/>
    <s v="Total Freight"/>
    <n v="40700"/>
    <s v="Revenues - Third Parties"/>
    <m/>
    <s v="Freight - Shipments"/>
    <n v="2026"/>
    <n v="6"/>
    <s v="USD"/>
    <n v="1170.83"/>
    <n v="1"/>
    <n v="1170.83"/>
    <s v="BSColombia"/>
    <n v="1"/>
    <m/>
  </r>
  <r>
    <x v="2"/>
    <x v="369"/>
    <x v="2"/>
    <s v="Colombia"/>
    <s v="Total Distribution"/>
    <n v="40700"/>
    <s v="Revenues - Third Parties"/>
    <m/>
    <s v="Insulated shipper - Credo S22 - 12L (Leasing)"/>
    <n v="2026"/>
    <n v="6"/>
    <s v="USD"/>
    <n v="532.74"/>
    <n v="1"/>
    <n v="532.74"/>
    <s v="BSColombia"/>
    <n v="1"/>
    <m/>
  </r>
  <r>
    <x v="2"/>
    <x v="369"/>
    <x v="2"/>
    <s v="Colombia"/>
    <s v="Total Distribution"/>
    <n v="40700"/>
    <s v="Revenues - Third Parties"/>
    <m/>
    <s v="Pick and Pack (Controlled Ambient)"/>
    <n v="2026"/>
    <n v="6"/>
    <s v="USD"/>
    <n v="357.84"/>
    <n v="1"/>
    <n v="357.84"/>
    <s v="BSColombia"/>
    <m/>
    <m/>
  </r>
  <r>
    <x v="2"/>
    <x v="369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69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69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69"/>
    <x v="2"/>
    <s v="Colombia"/>
    <s v="Total Storage"/>
    <n v="40700"/>
    <s v="Revenues - Third Parties"/>
    <m/>
    <s v="Storage Ambient (per Pallet)"/>
    <n v="2026"/>
    <n v="6"/>
    <s v="USD"/>
    <n v="440.36"/>
    <n v="1"/>
    <n v="440.36"/>
    <s v="BSColombia"/>
    <m/>
    <m/>
  </r>
  <r>
    <x v="2"/>
    <x v="369"/>
    <x v="2"/>
    <s v="Colombia"/>
    <s v="Total Storage"/>
    <n v="40700"/>
    <s v="Revenues - Third Parties"/>
    <m/>
    <s v="Storage Refrigerated (per Shelf)"/>
    <n v="2026"/>
    <n v="6"/>
    <s v="USD"/>
    <n v="1155.98"/>
    <n v="1"/>
    <n v="1155.98"/>
    <s v="BSColombia"/>
    <m/>
    <m/>
  </r>
  <r>
    <x v="2"/>
    <x v="370"/>
    <x v="2"/>
    <s v="Colombia"/>
    <s v="Total Freight"/>
    <n v="40700"/>
    <s v="Revenues - Third Parties"/>
    <m/>
    <s v="Freight - Shipments"/>
    <n v="2026"/>
    <n v="6"/>
    <s v="USD"/>
    <n v="508.9"/>
    <n v="1"/>
    <n v="508.9"/>
    <s v="BSColombia"/>
    <n v="1"/>
    <m/>
  </r>
  <r>
    <x v="2"/>
    <x v="370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70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7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0"/>
    <x v="2"/>
    <s v="Colombia"/>
    <s v="Total Storage"/>
    <n v="40700"/>
    <s v="Revenues - Third Parties"/>
    <m/>
    <s v="Storage Refrigerated (per Shelf)"/>
    <n v="2026"/>
    <n v="6"/>
    <s v="USD"/>
    <n v="990.84"/>
    <n v="1"/>
    <n v="990.84"/>
    <s v="BSColombia"/>
    <m/>
    <m/>
  </r>
  <r>
    <x v="2"/>
    <x v="371"/>
    <x v="2"/>
    <s v="Colombia"/>
    <s v="Total Freight"/>
    <n v="40700"/>
    <s v="Revenues - Third Parties"/>
    <m/>
    <s v="Freight - Shipments"/>
    <n v="2026"/>
    <n v="6"/>
    <s v="USD"/>
    <n v="7802.75"/>
    <n v="1"/>
    <n v="7802.75"/>
    <s v="BSColombia"/>
    <n v="1"/>
    <m/>
  </r>
  <r>
    <x v="2"/>
    <x v="371"/>
    <x v="2"/>
    <s v="Colombia"/>
    <s v="Total Distribution"/>
    <n v="40700"/>
    <s v="Revenues - Third Parties"/>
    <m/>
    <s v="Insulated shipper - Credo S22 - 12L (Leasing)"/>
    <n v="2026"/>
    <n v="6"/>
    <s v="USD"/>
    <n v="2308.54"/>
    <n v="1"/>
    <n v="2308.54"/>
    <s v="BSColombia"/>
    <n v="1"/>
    <m/>
  </r>
  <r>
    <x v="2"/>
    <x v="371"/>
    <x v="2"/>
    <s v="Colombia"/>
    <s v="Total Distribution"/>
    <n v="40700"/>
    <s v="Revenues - Third Parties"/>
    <m/>
    <s v="Insulated shipper - Credo S4 - 12L (Leasing)"/>
    <n v="2026"/>
    <n v="6"/>
    <s v="USD"/>
    <n v="1191.68"/>
    <n v="1"/>
    <n v="1191.68"/>
    <s v="BSColombia"/>
    <n v="1"/>
    <m/>
  </r>
  <r>
    <x v="2"/>
    <x v="371"/>
    <x v="2"/>
    <s v="Colombia"/>
    <s v="Total Distribution"/>
    <n v="40700"/>
    <s v="Revenues - Third Parties"/>
    <m/>
    <s v="Insulated shipper - Credo S4 - 28L (Leasing)"/>
    <n v="2026"/>
    <n v="6"/>
    <s v="USD"/>
    <n v="211.8"/>
    <n v="1"/>
    <n v="211.8"/>
    <s v="BSColombia"/>
    <n v="1"/>
    <m/>
  </r>
  <r>
    <x v="2"/>
    <x v="371"/>
    <x v="2"/>
    <s v="Colombia"/>
    <s v="Total Distribution"/>
    <n v="40700"/>
    <s v="Revenues - Third Parties"/>
    <m/>
    <s v="Pick and Pack (Controlled Ambient)"/>
    <n v="2026"/>
    <n v="6"/>
    <s v="USD"/>
    <n v="1550.64"/>
    <n v="1"/>
    <n v="1550.64"/>
    <s v="BSColombia"/>
    <m/>
    <m/>
  </r>
  <r>
    <x v="2"/>
    <x v="371"/>
    <x v="2"/>
    <s v="Colombia"/>
    <s v="Total Distribution"/>
    <n v="40700"/>
    <s v="Revenues - Third Parties"/>
    <m/>
    <s v="Pick and Pack (Refrigerated)"/>
    <n v="2026"/>
    <n v="6"/>
    <s v="USD"/>
    <n v="1145.04"/>
    <n v="1"/>
    <n v="1145.04"/>
    <s v="BSColombia"/>
    <m/>
    <m/>
  </r>
  <r>
    <x v="2"/>
    <x v="371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1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71"/>
    <x v="2"/>
    <s v="Colombia"/>
    <s v="Total Storage"/>
    <n v="40700"/>
    <s v="Revenues - Third Parties"/>
    <m/>
    <s v="Storage Ambient (per Pallet)"/>
    <n v="2026"/>
    <n v="6"/>
    <s v="USD"/>
    <n v="660.54"/>
    <n v="1"/>
    <n v="660.54"/>
    <s v="BSColombia"/>
    <m/>
    <m/>
  </r>
  <r>
    <x v="2"/>
    <x v="372"/>
    <x v="2"/>
    <s v="Colombia"/>
    <s v="Total Freight"/>
    <n v="40700"/>
    <s v="Revenues - Third Parties"/>
    <m/>
    <s v="Freight - Shipments"/>
    <n v="2026"/>
    <n v="6"/>
    <s v="USD"/>
    <n v="5045.58"/>
    <n v="1"/>
    <n v="5045.58"/>
    <s v="BSColombia"/>
    <n v="1"/>
    <m/>
  </r>
  <r>
    <x v="2"/>
    <x v="372"/>
    <x v="2"/>
    <s v="Colombia"/>
    <s v="Total Distribution"/>
    <n v="40700"/>
    <s v="Revenues - Third Parties"/>
    <m/>
    <s v="Insulated shipper - Credo S22 - 12L (Leasing)"/>
    <n v="2026"/>
    <n v="6"/>
    <s v="USD"/>
    <n v="1065.48"/>
    <n v="1"/>
    <n v="1065.48"/>
    <s v="BSColombia"/>
    <n v="1"/>
    <m/>
  </r>
  <r>
    <x v="2"/>
    <x v="372"/>
    <x v="2"/>
    <s v="Colombia"/>
    <s v="Total Distribution"/>
    <n v="40700"/>
    <s v="Revenues - Third Parties"/>
    <m/>
    <s v="Insulated shipper - Credo S4 - 12L (Leasing)"/>
    <n v="2026"/>
    <n v="6"/>
    <s v="USD"/>
    <n v="1021.44"/>
    <n v="1"/>
    <n v="1021.44"/>
    <s v="BSColombia"/>
    <n v="1"/>
    <m/>
  </r>
  <r>
    <x v="2"/>
    <x v="372"/>
    <x v="2"/>
    <s v="Colombia"/>
    <s v="Total Distribution"/>
    <n v="40700"/>
    <s v="Revenues - Third Parties"/>
    <m/>
    <s v="Pick and Pack (Controlled Ambient)"/>
    <n v="2026"/>
    <n v="6"/>
    <s v="USD"/>
    <n v="715.68"/>
    <n v="1"/>
    <n v="715.68"/>
    <s v="BSColombia"/>
    <m/>
    <m/>
  </r>
  <r>
    <x v="2"/>
    <x v="372"/>
    <x v="2"/>
    <s v="Colombia"/>
    <s v="Total Distribution"/>
    <n v="40700"/>
    <s v="Revenues - Third Parties"/>
    <m/>
    <s v="Pick and Pack (Refrigerated)"/>
    <n v="2026"/>
    <n v="6"/>
    <s v="USD"/>
    <n v="858.78"/>
    <n v="1"/>
    <n v="858.78"/>
    <s v="BSColombia"/>
    <m/>
    <m/>
  </r>
  <r>
    <x v="2"/>
    <x v="37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2"/>
    <x v="2"/>
    <s v="Colombia"/>
    <s v="Total Storage"/>
    <n v="40700"/>
    <s v="Revenues - Third Parties"/>
    <m/>
    <s v="Storage Ambient (per Pallet)"/>
    <n v="2026"/>
    <n v="6"/>
    <s v="USD"/>
    <n v="880.72"/>
    <n v="1"/>
    <n v="880.72"/>
    <s v="BSColombia"/>
    <m/>
    <m/>
  </r>
  <r>
    <x v="2"/>
    <x v="372"/>
    <x v="2"/>
    <s v="Colombia"/>
    <s v="Total Storage"/>
    <n v="40700"/>
    <s v="Revenues - Third Parties"/>
    <m/>
    <s v="Storage Refrigerated (per Shelf)"/>
    <n v="2026"/>
    <n v="6"/>
    <s v="USD"/>
    <n v="825.7"/>
    <n v="1"/>
    <n v="825.7"/>
    <s v="BSColombia"/>
    <m/>
    <m/>
  </r>
  <r>
    <x v="2"/>
    <x v="373"/>
    <x v="2"/>
    <s v="Colombia"/>
    <s v="Total Freight"/>
    <n v="40700"/>
    <s v="Revenues - Third Parties"/>
    <m/>
    <s v="Freight - Shipments"/>
    <n v="2026"/>
    <n v="6"/>
    <s v="USD"/>
    <n v="1017.8"/>
    <n v="1"/>
    <n v="1017.8"/>
    <s v="BSColombia"/>
    <n v="1"/>
    <m/>
  </r>
  <r>
    <x v="2"/>
    <x v="373"/>
    <x v="2"/>
    <s v="Colombia"/>
    <s v="Total Distribution"/>
    <n v="40700"/>
    <s v="Revenues - Third Parties"/>
    <m/>
    <s v="Insulated shipper - Credo S22 - 12L (Leasing)"/>
    <n v="2026"/>
    <n v="6"/>
    <s v="USD"/>
    <n v="355.16"/>
    <n v="1"/>
    <n v="355.16"/>
    <s v="BSColombia"/>
    <n v="1"/>
    <m/>
  </r>
  <r>
    <x v="2"/>
    <x v="373"/>
    <x v="2"/>
    <s v="Colombia"/>
    <s v="Total Distribution"/>
    <n v="40700"/>
    <s v="Revenues - Third Parties"/>
    <m/>
    <s v="Pick and Pack (Controlled Ambient)"/>
    <n v="2026"/>
    <n v="6"/>
    <s v="USD"/>
    <n v="238.56"/>
    <n v="1"/>
    <n v="238.56"/>
    <s v="BSColombia"/>
    <m/>
    <m/>
  </r>
  <r>
    <x v="2"/>
    <x v="373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3"/>
    <x v="2"/>
    <s v="Colombia"/>
    <s v="Total Storage"/>
    <n v="40700"/>
    <s v="Revenues - Third Parties"/>
    <m/>
    <s v="Storage Ambient (per Pallet)"/>
    <n v="2026"/>
    <n v="6"/>
    <s v="USD"/>
    <n v="220.18"/>
    <n v="1"/>
    <n v="220.18"/>
    <s v="BSColombia"/>
    <m/>
    <m/>
  </r>
  <r>
    <x v="13"/>
    <x v="374"/>
    <x v="26"/>
    <s v="Colombia"/>
    <s v="Total Distribution"/>
    <n v="40700"/>
    <s v="Revenues - Third Parties"/>
    <m/>
    <s v="Project Management Fee"/>
    <n v="2026"/>
    <n v="6"/>
    <s v="USD"/>
    <n v="1696.88"/>
    <n v="1"/>
    <n v="1696.88"/>
    <s v="BSColombia"/>
    <m/>
    <m/>
  </r>
  <r>
    <x v="13"/>
    <x v="374"/>
    <x v="26"/>
    <s v="Colombia"/>
    <s v="Total Storage"/>
    <n v="40700"/>
    <s v="Revenues - Third Parties"/>
    <m/>
    <s v="Storage Refrigerated (per Shelf)"/>
    <n v="2026"/>
    <n v="6"/>
    <s v="USD"/>
    <n v="424.87"/>
    <n v="1"/>
    <n v="424.87"/>
    <s v="BSColombia"/>
    <m/>
    <m/>
  </r>
  <r>
    <x v="2"/>
    <x v="375"/>
    <x v="2"/>
    <s v="Colombia"/>
    <s v="Total Freight"/>
    <n v="40700"/>
    <s v="Revenues - Third Parties"/>
    <m/>
    <s v="Freight - Shipments"/>
    <n v="2026"/>
    <n v="6"/>
    <s v="USD"/>
    <n v="2507.86"/>
    <n v="1"/>
    <n v="2507.86"/>
    <s v="BSColombia"/>
    <n v="1"/>
    <m/>
  </r>
  <r>
    <x v="2"/>
    <x v="375"/>
    <x v="2"/>
    <s v="Colombia"/>
    <s v="Total Distribution"/>
    <n v="40700"/>
    <s v="Revenues - Third Parties"/>
    <m/>
    <s v="Insulated shipper - Credo S22 - 12L (Leasing)"/>
    <n v="2026"/>
    <n v="6"/>
    <s v="USD"/>
    <n v="710.32"/>
    <n v="1"/>
    <n v="710.32"/>
    <s v="BSColombia"/>
    <n v="1"/>
    <m/>
  </r>
  <r>
    <x v="2"/>
    <x v="375"/>
    <x v="2"/>
    <s v="Colombia"/>
    <s v="Total Distribution"/>
    <n v="40700"/>
    <s v="Revenues - Third Parties"/>
    <m/>
    <s v="Insulated shipper - Credo S4 - 12L (Leasing)"/>
    <n v="2026"/>
    <n v="6"/>
    <s v="USD"/>
    <n v="510.72"/>
    <n v="1"/>
    <n v="510.72"/>
    <s v="BSColombia"/>
    <n v="1"/>
    <m/>
  </r>
  <r>
    <x v="2"/>
    <x v="375"/>
    <x v="2"/>
    <s v="Colombia"/>
    <s v="Total Distribution"/>
    <n v="40700"/>
    <s v="Revenues - Third Parties"/>
    <m/>
    <s v="Pick and Pack (Controlled Ambient)"/>
    <n v="2026"/>
    <n v="6"/>
    <s v="USD"/>
    <n v="477.12"/>
    <n v="1"/>
    <n v="477.12"/>
    <s v="BSColombia"/>
    <m/>
    <m/>
  </r>
  <r>
    <x v="2"/>
    <x v="375"/>
    <x v="2"/>
    <s v="Colombia"/>
    <s v="Total Distribution"/>
    <n v="40700"/>
    <s v="Revenues - Third Parties"/>
    <m/>
    <s v="Pick and Pack (Refrigerated)"/>
    <n v="2026"/>
    <n v="6"/>
    <s v="USD"/>
    <n v="429.39"/>
    <n v="1"/>
    <n v="429.39"/>
    <s v="BSColombia"/>
    <m/>
    <m/>
  </r>
  <r>
    <x v="2"/>
    <x v="375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5"/>
    <x v="2"/>
    <s v="Colombia"/>
    <s v="Total Storage"/>
    <n v="40700"/>
    <s v="Revenues - Third Parties"/>
    <m/>
    <s v="Storage Ambient (per Pallet)"/>
    <n v="2026"/>
    <n v="6"/>
    <s v="USD"/>
    <n v="880.72"/>
    <n v="1"/>
    <n v="880.72"/>
    <s v="BSColombia"/>
    <m/>
    <m/>
  </r>
  <r>
    <x v="2"/>
    <x v="375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6"/>
    <x v="376"/>
    <x v="9"/>
    <s v="Colombia"/>
    <s v="Total Distribution"/>
    <n v="40700"/>
    <s v="Revenues - Third Parties"/>
    <m/>
    <s v="Configuration of Temperature Monitoring Device"/>
    <n v="2026"/>
    <n v="6"/>
    <s v="USD"/>
    <n v="63"/>
    <n v="1"/>
    <n v="63"/>
    <s v="BSColombia"/>
    <m/>
    <m/>
  </r>
  <r>
    <x v="6"/>
    <x v="376"/>
    <x v="9"/>
    <s v="Colombia"/>
    <s v="Total Freight"/>
    <n v="40700"/>
    <s v="Revenues - Third Parties"/>
    <m/>
    <s v="Freight - Shipments"/>
    <n v="2026"/>
    <n v="6"/>
    <s v="USD"/>
    <n v="3206.04"/>
    <n v="1"/>
    <n v="3206.04"/>
    <s v="BSColombia"/>
    <n v="1"/>
    <m/>
  </r>
  <r>
    <x v="6"/>
    <x v="376"/>
    <x v="9"/>
    <s v="Colombia"/>
    <s v="Total Distribution"/>
    <n v="40700"/>
    <s v="Revenues - Third Parties"/>
    <m/>
    <s v="Insulated shipper - Credo S4 - 12L (Leasing)"/>
    <n v="2026"/>
    <n v="6"/>
    <s v="USD"/>
    <n v="1372"/>
    <n v="1"/>
    <n v="1372"/>
    <s v="BSColombia"/>
    <n v="1"/>
    <m/>
  </r>
  <r>
    <x v="6"/>
    <x v="376"/>
    <x v="9"/>
    <s v="Colombia"/>
    <s v="Total Distribution"/>
    <n v="40700"/>
    <s v="Revenues - Third Parties"/>
    <m/>
    <s v="Pick and Pack (Refrigerated)"/>
    <n v="2026"/>
    <n v="6"/>
    <s v="USD"/>
    <n v="840"/>
    <n v="1"/>
    <n v="840"/>
    <s v="BSColombia"/>
    <m/>
    <m/>
  </r>
  <r>
    <x v="6"/>
    <x v="376"/>
    <x v="9"/>
    <s v="Colombia"/>
    <s v="Total Distribution"/>
    <n v="40700"/>
    <s v="Revenues - Third Parties"/>
    <m/>
    <s v="Project Management Fee"/>
    <n v="2026"/>
    <n v="6"/>
    <s v="USD"/>
    <n v="378.96"/>
    <n v="1"/>
    <n v="378.96"/>
    <s v="BSColombia"/>
    <m/>
    <m/>
  </r>
  <r>
    <x v="6"/>
    <x v="376"/>
    <x v="9"/>
    <s v="Colombia"/>
    <s v="Total Distribution"/>
    <n v="40700"/>
    <s v="Revenues - Third Parties"/>
    <m/>
    <s v="Receipt fee Refrigerated (per Receipt_ID)"/>
    <n v="2026"/>
    <n v="6"/>
    <s v="USD"/>
    <n v="454.76"/>
    <n v="1"/>
    <n v="454.76"/>
    <s v="BSColombia"/>
    <m/>
    <m/>
  </r>
  <r>
    <x v="6"/>
    <x v="376"/>
    <x v="9"/>
    <s v="Colombia"/>
    <s v="Total Storage"/>
    <n v="40700"/>
    <s v="Revenues - Third Parties"/>
    <m/>
    <s v="Storage Refrigerated (per Pallet)"/>
    <n v="2026"/>
    <n v="6"/>
    <s v="USD"/>
    <n v="581.08000000000004"/>
    <n v="1"/>
    <n v="581.08000000000004"/>
    <s v="BSColombia"/>
    <m/>
    <m/>
  </r>
  <r>
    <x v="2"/>
    <x v="37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7"/>
    <x v="2"/>
    <s v="Colombia"/>
    <s v="Total Storage"/>
    <n v="40700"/>
    <s v="Revenues - Third Parties"/>
    <m/>
    <s v="Storage Refrigerated (per Shelf)"/>
    <n v="2026"/>
    <n v="6"/>
    <s v="USD"/>
    <n v="1981.68"/>
    <n v="1"/>
    <n v="1981.68"/>
    <s v="BSColombia"/>
    <m/>
    <m/>
  </r>
  <r>
    <x v="2"/>
    <x v="378"/>
    <x v="2"/>
    <s v="Colombia"/>
    <s v="Total Freight"/>
    <n v="40700"/>
    <s v="Revenues - Third Parties"/>
    <m/>
    <s v="Freight - Shipments"/>
    <n v="2026"/>
    <n v="6"/>
    <s v="USD"/>
    <n v="2043.79"/>
    <n v="1"/>
    <n v="2043.79"/>
    <s v="BSColombia"/>
    <n v="1"/>
    <m/>
  </r>
  <r>
    <x v="2"/>
    <x v="378"/>
    <x v="2"/>
    <s v="Colombia"/>
    <s v="Total Distribution"/>
    <n v="40700"/>
    <s v="Revenues - Third Parties"/>
    <m/>
    <s v="Insulated shipper - Credo S22 - 12L (Leasing)"/>
    <n v="2026"/>
    <n v="6"/>
    <s v="USD"/>
    <n v="177.58"/>
    <n v="1"/>
    <n v="177.58"/>
    <s v="BSColombia"/>
    <n v="1"/>
    <m/>
  </r>
  <r>
    <x v="2"/>
    <x v="378"/>
    <x v="2"/>
    <s v="Colombia"/>
    <s v="Total Distribution"/>
    <n v="40700"/>
    <s v="Revenues - Third Parties"/>
    <m/>
    <s v="Insulated shipper - Credo S22 - 28L (Leasing)"/>
    <n v="2026"/>
    <n v="6"/>
    <s v="USD"/>
    <n v="701.43"/>
    <n v="1"/>
    <n v="701.43"/>
    <s v="BSColombia"/>
    <n v="1"/>
    <m/>
  </r>
  <r>
    <x v="2"/>
    <x v="378"/>
    <x v="2"/>
    <s v="Colombia"/>
    <s v="Total Distribution"/>
    <n v="40700"/>
    <s v="Revenues - Third Parties"/>
    <m/>
    <s v="Pick and Pack (Controlled Ambient)"/>
    <n v="2026"/>
    <n v="6"/>
    <s v="USD"/>
    <n v="238.56"/>
    <n v="1"/>
    <n v="238.56"/>
    <s v="BSColombia"/>
    <m/>
    <m/>
  </r>
  <r>
    <x v="2"/>
    <x v="37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78"/>
    <x v="2"/>
    <s v="Colombia"/>
    <s v="Total Distribution"/>
    <n v="40700"/>
    <s v="Revenues - Third Parties"/>
    <m/>
    <s v="Receipt fee Ambient (per Receipt_ID)"/>
    <n v="2026"/>
    <n v="6"/>
    <s v="USD"/>
    <n v="1027.52"/>
    <n v="1"/>
    <n v="1027.52"/>
    <s v="BSColombia"/>
    <m/>
    <m/>
  </r>
  <r>
    <x v="2"/>
    <x v="378"/>
    <x v="2"/>
    <s v="Colombia"/>
    <s v="Total Storage"/>
    <n v="40700"/>
    <s v="Revenues - Third Parties"/>
    <m/>
    <s v="Storage Ambient (per Pallet)"/>
    <n v="2026"/>
    <n v="6"/>
    <s v="USD"/>
    <n v="4403.6000000000004"/>
    <n v="1"/>
    <n v="4403.6000000000004"/>
    <s v="BSColombia"/>
    <m/>
    <m/>
  </r>
  <r>
    <x v="2"/>
    <x v="379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2"/>
    <x v="380"/>
    <x v="2"/>
    <s v="Colombia"/>
    <s v="Total Freight"/>
    <n v="40700"/>
    <s v="Revenues - Third Parties"/>
    <m/>
    <s v="Freight - Shipments"/>
    <n v="2026"/>
    <n v="6"/>
    <s v="USD"/>
    <n v="983.56"/>
    <n v="1"/>
    <n v="983.56"/>
    <s v="BSColombia"/>
    <n v="1"/>
    <m/>
  </r>
  <r>
    <x v="2"/>
    <x v="380"/>
    <x v="2"/>
    <s v="Colombia"/>
    <s v="Total Distribution"/>
    <n v="40700"/>
    <s v="Revenues - Third Parties"/>
    <m/>
    <s v="Insulated shipper - Credo S4 - 12L (Leasing)"/>
    <n v="2026"/>
    <n v="6"/>
    <s v="USD"/>
    <n v="680.96"/>
    <n v="1"/>
    <n v="680.96"/>
    <s v="BSColombia"/>
    <n v="1"/>
    <m/>
  </r>
  <r>
    <x v="2"/>
    <x v="380"/>
    <x v="2"/>
    <s v="Colombia"/>
    <s v="Total Distribution"/>
    <n v="40700"/>
    <s v="Revenues - Third Parties"/>
    <m/>
    <s v="Pick and Pack (Refrigerated)"/>
    <n v="2026"/>
    <n v="6"/>
    <s v="USD"/>
    <n v="572.52"/>
    <n v="1"/>
    <n v="572.52"/>
    <s v="BSColombia"/>
    <m/>
    <m/>
  </r>
  <r>
    <x v="2"/>
    <x v="38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80"/>
    <x v="2"/>
    <s v="Colombia"/>
    <s v="Total Storage"/>
    <n v="40700"/>
    <s v="Revenues - Third Parties"/>
    <m/>
    <s v="Storage Refrigerated (per Shelf)"/>
    <n v="2026"/>
    <n v="6"/>
    <s v="USD"/>
    <n v="825.7"/>
    <n v="1"/>
    <n v="825.7"/>
    <s v="BSColombia"/>
    <m/>
    <m/>
  </r>
  <r>
    <x v="2"/>
    <x v="381"/>
    <x v="2"/>
    <s v="Colombia"/>
    <s v="Total Distribution"/>
    <n v="40700"/>
    <s v="Revenues - Third Parties"/>
    <m/>
    <s v="Receipt fee Refrigerated (per Receipt_ID)"/>
    <n v="2026"/>
    <n v="6"/>
    <s v="USD"/>
    <n v="1027.52"/>
    <n v="1"/>
    <n v="1027.52"/>
    <s v="BSColombia"/>
    <m/>
    <m/>
  </r>
  <r>
    <x v="2"/>
    <x v="381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2"/>
    <x v="381"/>
    <x v="2"/>
    <s v="Colombia"/>
    <s v="Total Storage"/>
    <n v="40700"/>
    <s v="Revenues - Third Parties"/>
    <m/>
    <s v="Storage Refrigerated (per Shelf)"/>
    <n v="2026"/>
    <n v="6"/>
    <s v="USD"/>
    <n v="330.28"/>
    <n v="1"/>
    <n v="330.28"/>
    <s v="BSColombia"/>
    <m/>
    <m/>
  </r>
  <r>
    <x v="2"/>
    <x v="382"/>
    <x v="2"/>
    <s v="Colombia"/>
    <s v="Total Storage"/>
    <n v="40700"/>
    <s v="Revenues - Third Parties"/>
    <m/>
    <s v="Storage Refrigerated (per Shelf)"/>
    <n v="2026"/>
    <n v="6"/>
    <s v="USD"/>
    <n v="3798.22"/>
    <n v="1"/>
    <n v="3798.22"/>
    <s v="BSColombia"/>
    <m/>
    <m/>
  </r>
  <r>
    <x v="2"/>
    <x v="383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83"/>
    <x v="2"/>
    <s v="Colombia"/>
    <s v="Total Storage"/>
    <n v="40700"/>
    <s v="Revenues - Third Parties"/>
    <m/>
    <s v="Storage Refrigerated (per Shelf)"/>
    <n v="2026"/>
    <n v="6"/>
    <s v="USD"/>
    <n v="1321.12"/>
    <n v="1"/>
    <n v="1321.12"/>
    <s v="BSColombia"/>
    <m/>
    <m/>
  </r>
  <r>
    <x v="2"/>
    <x v="384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2"/>
    <x v="384"/>
    <x v="2"/>
    <s v="Colombia"/>
    <s v="Total Storage"/>
    <n v="40700"/>
    <s v="Revenues - Third Parties"/>
    <m/>
    <s v="Storage Ambient (per Pallet)"/>
    <n v="2026"/>
    <n v="6"/>
    <s v="USD"/>
    <n v="110.09"/>
    <n v="1"/>
    <n v="110.09"/>
    <s v="BSColombia"/>
    <m/>
    <m/>
  </r>
  <r>
    <x v="2"/>
    <x v="385"/>
    <x v="2"/>
    <s v="Colombia"/>
    <s v="Total Storage"/>
    <n v="40700"/>
    <s v="Revenues - Third Parties"/>
    <m/>
    <s v="Storage Refrigerated (per Shelf)"/>
    <n v="2026"/>
    <n v="6"/>
    <s v="USD"/>
    <n v="825.7"/>
    <n v="1"/>
    <n v="825.7"/>
    <s v="BSColombia"/>
    <m/>
    <m/>
  </r>
  <r>
    <x v="2"/>
    <x v="386"/>
    <x v="2"/>
    <s v="Colombia"/>
    <s v="Total Storage"/>
    <n v="40700"/>
    <s v="Revenues - Third Parties"/>
    <m/>
    <s v="Storage Ambient (per Pallet)"/>
    <n v="2026"/>
    <n v="6"/>
    <s v="USD"/>
    <n v="220.18"/>
    <n v="1"/>
    <n v="220.18"/>
    <s v="BSColombia"/>
    <m/>
    <m/>
  </r>
  <r>
    <x v="2"/>
    <x v="387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87"/>
    <x v="2"/>
    <s v="Colombia"/>
    <s v="Total Storage"/>
    <n v="40700"/>
    <s v="Revenues - Third Parties"/>
    <m/>
    <s v="Storage Refrigerated (per Shelf)"/>
    <n v="2026"/>
    <n v="6"/>
    <s v="USD"/>
    <n v="1321.12"/>
    <n v="1"/>
    <n v="1321.12"/>
    <s v="BSColombia"/>
    <m/>
    <m/>
  </r>
  <r>
    <x v="2"/>
    <x v="388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88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89"/>
    <x v="2"/>
    <s v="Colombia"/>
    <s v="Total Distribution"/>
    <n v="40700"/>
    <s v="Revenues - Third Parties"/>
    <m/>
    <s v="Receipt fee Refrigerated (per Receipt_ID)"/>
    <n v="2026"/>
    <n v="6"/>
    <s v="USD"/>
    <n v="513.76"/>
    <n v="1"/>
    <n v="513.76"/>
    <s v="BSColombia"/>
    <m/>
    <m/>
  </r>
  <r>
    <x v="2"/>
    <x v="389"/>
    <x v="2"/>
    <s v="Colombia"/>
    <s v="Total Storage"/>
    <n v="40700"/>
    <s v="Revenues - Third Parties"/>
    <m/>
    <s v="Storage Refrigerated (per Shelf)"/>
    <n v="2026"/>
    <n v="6"/>
    <s v="USD"/>
    <n v="495.42"/>
    <n v="1"/>
    <n v="495.42"/>
    <s v="BSColombia"/>
    <m/>
    <m/>
  </r>
  <r>
    <x v="2"/>
    <x v="390"/>
    <x v="2"/>
    <s v="Colombia"/>
    <s v="Total Freight"/>
    <n v="40700"/>
    <s v="Revenues - Third Parties"/>
    <m/>
    <s v="Freight - Shipments"/>
    <n v="2026"/>
    <n v="6"/>
    <s v="USD"/>
    <n v="508.9"/>
    <n v="1"/>
    <n v="508.9"/>
    <s v="BSColombia"/>
    <n v="1"/>
    <m/>
  </r>
  <r>
    <x v="2"/>
    <x v="390"/>
    <x v="2"/>
    <s v="Colombia"/>
    <s v="Total Distribution"/>
    <n v="40700"/>
    <s v="Revenues - Third Parties"/>
    <m/>
    <s v="Insulated shipper - Credo S4 - 12L (Leasing)"/>
    <n v="2026"/>
    <n v="6"/>
    <s v="USD"/>
    <n v="170.24"/>
    <n v="1"/>
    <n v="170.24"/>
    <s v="BSColombia"/>
    <n v="1"/>
    <m/>
  </r>
  <r>
    <x v="2"/>
    <x v="390"/>
    <x v="2"/>
    <s v="Colombia"/>
    <s v="Total Distribution"/>
    <n v="40700"/>
    <s v="Revenues - Third Parties"/>
    <m/>
    <s v="Pick and Pack (Refrigerated)"/>
    <n v="2026"/>
    <n v="6"/>
    <s v="USD"/>
    <n v="143.13"/>
    <n v="1"/>
    <n v="143.13"/>
    <s v="BSColombia"/>
    <m/>
    <m/>
  </r>
  <r>
    <x v="2"/>
    <x v="390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0"/>
    <x v="2"/>
    <s v="Colombia"/>
    <s v="Total Storage"/>
    <n v="40700"/>
    <s v="Revenues - Third Parties"/>
    <m/>
    <s v="Storage Refrigerated (per Shelf)"/>
    <n v="2026"/>
    <n v="6"/>
    <s v="USD"/>
    <n v="1155.98"/>
    <n v="1"/>
    <n v="1155.98"/>
    <s v="BSColombia"/>
    <m/>
    <m/>
  </r>
  <r>
    <x v="2"/>
    <x v="391"/>
    <x v="2"/>
    <s v="Colombia"/>
    <s v="Total Freight"/>
    <n v="40700"/>
    <s v="Revenues - Third Parties"/>
    <m/>
    <s v="Freight - Shipments"/>
    <n v="2026"/>
    <n v="6"/>
    <s v="USD"/>
    <n v="1641.5"/>
    <n v="1"/>
    <n v="1641.5"/>
    <s v="BSColombia"/>
    <n v="1"/>
    <m/>
  </r>
  <r>
    <x v="2"/>
    <x v="391"/>
    <x v="2"/>
    <s v="Colombia"/>
    <s v="Total Distribution"/>
    <n v="40700"/>
    <s v="Revenues - Third Parties"/>
    <m/>
    <s v="Insulated shipper - Credo S22 - 12L (Leasing)"/>
    <n v="2026"/>
    <n v="6"/>
    <s v="USD"/>
    <n v="532.74"/>
    <n v="1"/>
    <n v="532.74"/>
    <s v="BSColombia"/>
    <n v="1"/>
    <m/>
  </r>
  <r>
    <x v="2"/>
    <x v="391"/>
    <x v="2"/>
    <s v="Colombia"/>
    <s v="Total Distribution"/>
    <n v="40700"/>
    <s v="Revenues - Third Parties"/>
    <m/>
    <s v="Insulated shipper - Credo S4 - 12L (Leasing)"/>
    <n v="2026"/>
    <n v="6"/>
    <s v="USD"/>
    <n v="510.72"/>
    <n v="1"/>
    <n v="510.72"/>
    <s v="BSColombia"/>
    <n v="1"/>
    <m/>
  </r>
  <r>
    <x v="2"/>
    <x v="391"/>
    <x v="2"/>
    <s v="Colombia"/>
    <s v="Total Distribution"/>
    <n v="40700"/>
    <s v="Revenues - Third Parties"/>
    <m/>
    <s v="Pick and Pack (Controlled Ambient)"/>
    <n v="2026"/>
    <n v="6"/>
    <s v="USD"/>
    <n v="357.84"/>
    <n v="1"/>
    <n v="357.84"/>
    <s v="BSColombia"/>
    <m/>
    <m/>
  </r>
  <r>
    <x v="2"/>
    <x v="391"/>
    <x v="2"/>
    <s v="Colombia"/>
    <s v="Total Distribution"/>
    <n v="40700"/>
    <s v="Revenues - Third Parties"/>
    <m/>
    <s v="Pick and Pack (Refrigerated)"/>
    <n v="2026"/>
    <n v="6"/>
    <s v="USD"/>
    <n v="429.39"/>
    <n v="1"/>
    <n v="429.39"/>
    <s v="BSColombia"/>
    <m/>
    <m/>
  </r>
  <r>
    <x v="2"/>
    <x v="391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1"/>
    <x v="2"/>
    <s v="Colombia"/>
    <s v="Total Distribution"/>
    <n v="40700"/>
    <s v="Revenues - Third Parties"/>
    <m/>
    <s v="Receipt fee Ambient (per Receipt_ID)"/>
    <n v="2026"/>
    <n v="6"/>
    <s v="USD"/>
    <n v="513.76"/>
    <n v="1"/>
    <n v="513.76"/>
    <s v="BSColombia"/>
    <m/>
    <m/>
  </r>
  <r>
    <x v="2"/>
    <x v="391"/>
    <x v="2"/>
    <s v="Colombia"/>
    <s v="Total Distribution"/>
    <n v="40700"/>
    <s v="Revenues - Third Parties"/>
    <m/>
    <s v="Receipt fee Refrigerated (per Receipt_ID)"/>
    <n v="2026"/>
    <n v="6"/>
    <s v="USD"/>
    <n v="2055.04"/>
    <n v="1"/>
    <n v="2055.04"/>
    <s v="BSColombia"/>
    <m/>
    <m/>
  </r>
  <r>
    <x v="2"/>
    <x v="391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2"/>
    <x v="391"/>
    <x v="2"/>
    <s v="Colombia"/>
    <s v="Total Storage"/>
    <n v="40700"/>
    <s v="Revenues - Third Parties"/>
    <m/>
    <s v="Storage Ambient (per Pallet)"/>
    <n v="2026"/>
    <n v="6"/>
    <s v="USD"/>
    <n v="110.09"/>
    <n v="1"/>
    <n v="110.09"/>
    <s v="BSColombia"/>
    <m/>
    <m/>
  </r>
  <r>
    <x v="2"/>
    <x v="391"/>
    <x v="2"/>
    <s v="Colombia"/>
    <s v="Total Storage"/>
    <n v="40700"/>
    <s v="Revenues - Third Parties"/>
    <m/>
    <s v="Storage Refrigerated (per Shelf)"/>
    <n v="2026"/>
    <n v="6"/>
    <s v="USD"/>
    <n v="660.56"/>
    <n v="1"/>
    <n v="660.56"/>
    <s v="BSColombia"/>
    <m/>
    <m/>
  </r>
  <r>
    <x v="2"/>
    <x v="392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2"/>
    <x v="2"/>
    <s v="Colombia"/>
    <s v="Total Storage"/>
    <n v="40700"/>
    <s v="Revenues - Third Parties"/>
    <m/>
    <s v="Storage Ambient (per Pallet)"/>
    <n v="2026"/>
    <n v="6"/>
    <s v="USD"/>
    <n v="330.27"/>
    <n v="1"/>
    <n v="330.27"/>
    <s v="BSColombia"/>
    <m/>
    <m/>
  </r>
  <r>
    <x v="2"/>
    <x v="392"/>
    <x v="2"/>
    <s v="Colombia"/>
    <s v="Total Storage"/>
    <n v="40700"/>
    <s v="Revenues - Third Parties"/>
    <m/>
    <s v="Storage Refrigerated (per Shelf)"/>
    <n v="2026"/>
    <n v="6"/>
    <s v="USD"/>
    <n v="1651.4"/>
    <n v="1"/>
    <n v="1651.4"/>
    <s v="BSColombia"/>
    <m/>
    <m/>
  </r>
  <r>
    <x v="7"/>
    <x v="393"/>
    <x v="10"/>
    <s v="Colombia"/>
    <s v="Total Freight"/>
    <n v="40700"/>
    <s v="Revenues - Third Parties"/>
    <m/>
    <s v="Freight - Shipments"/>
    <n v="2026"/>
    <n v="6"/>
    <s v="USD"/>
    <n v="283.3"/>
    <n v="1"/>
    <n v="283.3"/>
    <s v="BSColombia"/>
    <n v="1"/>
    <m/>
  </r>
  <r>
    <x v="7"/>
    <x v="393"/>
    <x v="10"/>
    <s v="Colombia"/>
    <s v="Total Distribution"/>
    <n v="40700"/>
    <s v="Revenues - Third Parties"/>
    <m/>
    <s v="Pick and Pack (Ambient)"/>
    <n v="2026"/>
    <n v="6"/>
    <s v="USD"/>
    <n v="201.43"/>
    <n v="1"/>
    <n v="201.43"/>
    <s v="BSColombia"/>
    <m/>
    <m/>
  </r>
  <r>
    <x v="7"/>
    <x v="393"/>
    <x v="10"/>
    <s v="Colombia"/>
    <s v="Total Distribution"/>
    <n v="40700"/>
    <s v="Revenues - Third Parties"/>
    <m/>
    <s v="Project Management Fee"/>
    <n v="2026"/>
    <n v="6"/>
    <s v="USD"/>
    <n v="1208.5899999999999"/>
    <n v="1"/>
    <n v="1208.5899999999999"/>
    <s v="BSColombia"/>
    <m/>
    <m/>
  </r>
  <r>
    <x v="7"/>
    <x v="393"/>
    <x v="10"/>
    <s v="Colombia"/>
    <s v="Total Storage"/>
    <n v="40700"/>
    <s v="Revenues - Third Parties"/>
    <m/>
    <s v="Storage Ambient (per Pallet)"/>
    <n v="2026"/>
    <n v="6"/>
    <s v="USD"/>
    <n v="246.4"/>
    <n v="1"/>
    <n v="246.4"/>
    <s v="BSColombia"/>
    <m/>
    <m/>
  </r>
  <r>
    <x v="7"/>
    <x v="394"/>
    <x v="10"/>
    <s v="Colombia"/>
    <s v="Total Storage"/>
    <n v="40700"/>
    <s v="Revenues - Third Parties"/>
    <m/>
    <s v="Non-Drug Storage Ambient (per Pallet)"/>
    <n v="2026"/>
    <n v="6"/>
    <s v="USD"/>
    <n v="778.14"/>
    <n v="1"/>
    <n v="778.14"/>
    <s v="BSColombia"/>
    <m/>
    <m/>
  </r>
  <r>
    <x v="7"/>
    <x v="394"/>
    <x v="10"/>
    <s v="Colombia"/>
    <s v="Total Distribution"/>
    <n v="40700"/>
    <s v="Revenues - Third Parties"/>
    <m/>
    <s v="Project Management Fee"/>
    <n v="2026"/>
    <n v="6"/>
    <s v="USD"/>
    <n v="775.66"/>
    <n v="1"/>
    <n v="775.66"/>
    <s v="BSColombia"/>
    <m/>
    <m/>
  </r>
  <r>
    <x v="7"/>
    <x v="395"/>
    <x v="10"/>
    <s v="Colombia"/>
    <s v="Total Storage"/>
    <n v="40700"/>
    <s v="Revenues - Third Parties"/>
    <m/>
    <s v="Non-Drug Storage Ambient (per Pallet)"/>
    <n v="2026"/>
    <n v="6"/>
    <s v="USD"/>
    <n v="518.76"/>
    <n v="1"/>
    <n v="518.76"/>
    <s v="BSColombia"/>
    <m/>
    <m/>
  </r>
  <r>
    <x v="7"/>
    <x v="395"/>
    <x v="10"/>
    <s v="Colombia"/>
    <s v="Total Distribution"/>
    <n v="40700"/>
    <s v="Revenues - Third Parties"/>
    <m/>
    <s v="Project Management Fee"/>
    <n v="2026"/>
    <n v="6"/>
    <s v="USD"/>
    <n v="775.66"/>
    <n v="1"/>
    <n v="775.66"/>
    <s v="BSColombia"/>
    <m/>
    <m/>
  </r>
  <r>
    <x v="2"/>
    <x v="396"/>
    <x v="2"/>
    <s v="Colombia"/>
    <s v="Total Freight"/>
    <n v="40700"/>
    <s v="Revenues - Third Parties"/>
    <m/>
    <s v="Freight - Shipments"/>
    <n v="2026"/>
    <n v="6"/>
    <s v="USD"/>
    <n v="1298.8"/>
    <n v="1"/>
    <n v="1298.8"/>
    <s v="BSColombia"/>
    <n v="1"/>
    <m/>
  </r>
  <r>
    <x v="2"/>
    <x v="396"/>
    <x v="2"/>
    <s v="Colombia"/>
    <s v="Total Distribution"/>
    <n v="40700"/>
    <s v="Revenues - Third Parties"/>
    <m/>
    <s v="Insulated shipper - Credo S4 - 12L (Leasing)"/>
    <n v="2026"/>
    <n v="6"/>
    <s v="USD"/>
    <n v="851.2"/>
    <n v="1"/>
    <n v="851.2"/>
    <s v="BSColombia"/>
    <n v="1"/>
    <m/>
  </r>
  <r>
    <x v="2"/>
    <x v="396"/>
    <x v="2"/>
    <s v="Colombia"/>
    <s v="Total Distribution"/>
    <n v="40700"/>
    <s v="Revenues - Third Parties"/>
    <m/>
    <s v="Pick and Pack (Refrigerated)"/>
    <n v="2026"/>
    <n v="6"/>
    <s v="USD"/>
    <n v="715.65"/>
    <n v="1"/>
    <n v="715.65"/>
    <s v="BSColombia"/>
    <m/>
    <m/>
  </r>
  <r>
    <x v="2"/>
    <x v="396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6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2"/>
    <x v="397"/>
    <x v="2"/>
    <s v="Colombia"/>
    <s v="Total Freight"/>
    <n v="40700"/>
    <s v="Revenues - Third Parties"/>
    <m/>
    <s v="Freight - Shipments"/>
    <n v="2026"/>
    <n v="6"/>
    <s v="USD"/>
    <n v="1127.8599999999999"/>
    <n v="1"/>
    <n v="1127.8599999999999"/>
    <s v="BSColombia"/>
    <n v="1"/>
    <m/>
  </r>
  <r>
    <x v="2"/>
    <x v="397"/>
    <x v="2"/>
    <s v="Colombia"/>
    <s v="Total Distribution"/>
    <n v="40700"/>
    <s v="Revenues - Third Parties"/>
    <m/>
    <s v="Insulated shipper - Credo S4 - 12L (Leasing)"/>
    <n v="2026"/>
    <n v="6"/>
    <s v="USD"/>
    <n v="340.48"/>
    <n v="1"/>
    <n v="340.48"/>
    <s v="BSColombia"/>
    <n v="1"/>
    <m/>
  </r>
  <r>
    <x v="2"/>
    <x v="397"/>
    <x v="2"/>
    <s v="Colombia"/>
    <s v="Total Distribution"/>
    <n v="40700"/>
    <s v="Revenues - Third Parties"/>
    <m/>
    <s v="Insulated shipper - Credo S4 - 28L (Leasing)"/>
    <n v="2026"/>
    <n v="6"/>
    <s v="USD"/>
    <n v="211.8"/>
    <n v="1"/>
    <n v="211.8"/>
    <s v="BSColombia"/>
    <n v="1"/>
    <m/>
  </r>
  <r>
    <x v="2"/>
    <x v="397"/>
    <x v="2"/>
    <s v="Colombia"/>
    <s v="Total Distribution"/>
    <n v="40700"/>
    <s v="Revenues - Third Parties"/>
    <m/>
    <s v="Pick and Pack (Refrigerated)"/>
    <n v="2026"/>
    <n v="6"/>
    <s v="USD"/>
    <n v="429.39"/>
    <n v="1"/>
    <n v="429.39"/>
    <s v="BSColombia"/>
    <m/>
    <m/>
  </r>
  <r>
    <x v="2"/>
    <x v="397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8"/>
    <x v="2"/>
    <s v="Colombia"/>
    <s v="Total Freight"/>
    <n v="40700"/>
    <s v="Revenues - Third Parties"/>
    <m/>
    <s v="Freight - Shipments"/>
    <n v="2026"/>
    <n v="6"/>
    <s v="USD"/>
    <n v="1526.7"/>
    <n v="1"/>
    <n v="1526.7"/>
    <s v="BSColombia"/>
    <n v="1"/>
    <m/>
  </r>
  <r>
    <x v="2"/>
    <x v="398"/>
    <x v="2"/>
    <s v="Colombia"/>
    <s v="Total Distribution"/>
    <n v="40700"/>
    <s v="Revenues - Third Parties"/>
    <m/>
    <s v="Insulated shipper - Credo S4 - 12L (Leasing)"/>
    <n v="2026"/>
    <n v="6"/>
    <s v="USD"/>
    <n v="510.72"/>
    <n v="1"/>
    <n v="510.72"/>
    <s v="BSColombia"/>
    <n v="1"/>
    <m/>
  </r>
  <r>
    <x v="2"/>
    <x v="398"/>
    <x v="2"/>
    <s v="Colombia"/>
    <s v="Total Distribution"/>
    <n v="40700"/>
    <s v="Revenues - Third Parties"/>
    <m/>
    <s v="Pick and Pack (Refrigerated)"/>
    <n v="2026"/>
    <n v="6"/>
    <s v="USD"/>
    <n v="429.39"/>
    <n v="1"/>
    <n v="429.39"/>
    <s v="BSColombia"/>
    <m/>
    <m/>
  </r>
  <r>
    <x v="2"/>
    <x v="398"/>
    <x v="2"/>
    <s v="Colombia"/>
    <s v="Total Distribution"/>
    <n v="40700"/>
    <s v="Revenues - Third Parties"/>
    <m/>
    <s v="Project Management Fee"/>
    <n v="2026"/>
    <n v="6"/>
    <s v="USD"/>
    <n v="310.82"/>
    <n v="1"/>
    <n v="310.82"/>
    <s v="BSColombia"/>
    <m/>
    <m/>
  </r>
  <r>
    <x v="2"/>
    <x v="398"/>
    <x v="2"/>
    <s v="Colombia"/>
    <s v="Total Distribution"/>
    <n v="40700"/>
    <s v="Revenues - Third Parties"/>
    <m/>
    <s v="Setup Fee"/>
    <n v="2026"/>
    <n v="6"/>
    <s v="USD"/>
    <n v="458.71"/>
    <n v="1"/>
    <n v="458.71"/>
    <s v="BSColombia"/>
    <m/>
    <m/>
  </r>
  <r>
    <x v="6"/>
    <x v="399"/>
    <x v="9"/>
    <s v="Colombia"/>
    <s v="Total Freight"/>
    <n v="40700"/>
    <s v="Revenues - Third Parties"/>
    <m/>
    <s v="Freight - Shipments"/>
    <n v="2026"/>
    <n v="6"/>
    <s v="USD"/>
    <n v="3182.6"/>
    <n v="1"/>
    <n v="4254.6588099999999"/>
    <s v="BSColombia"/>
    <n v="1"/>
    <m/>
  </r>
  <r>
    <x v="6"/>
    <x v="399"/>
    <x v="9"/>
    <s v="Colombia"/>
    <s v="Total Distribution"/>
    <n v="40700"/>
    <s v="Revenues - Third Parties"/>
    <m/>
    <s v="Insulated shipper - Credo S22 - 12L (Leasing)"/>
    <n v="2026"/>
    <n v="6"/>
    <s v="USD"/>
    <n v="851.65"/>
    <n v="1"/>
    <n v="1138.5283025000001"/>
    <s v="BSColombia"/>
    <n v="1"/>
    <m/>
  </r>
  <r>
    <x v="6"/>
    <x v="399"/>
    <x v="9"/>
    <s v="Colombia"/>
    <s v="Total Distribution"/>
    <n v="40700"/>
    <s v="Revenues - Third Parties"/>
    <m/>
    <s v="Insulated shipper - Credo S4 - 12L (Leasing)"/>
    <n v="2026"/>
    <n v="6"/>
    <s v="USD"/>
    <n v="1112.8599999999999"/>
    <n v="1"/>
    <n v="1487.726891"/>
    <s v="BSColombia"/>
    <n v="1"/>
    <m/>
  </r>
  <r>
    <x v="6"/>
    <x v="399"/>
    <x v="9"/>
    <s v="Colombia"/>
    <s v="Total Distribution"/>
    <n v="40700"/>
    <s v="Revenues - Third Parties"/>
    <m/>
    <s v="Pick and Pack (Controlled Ambient)"/>
    <n v="2026"/>
    <n v="6"/>
    <s v="USD"/>
    <n v="425"/>
    <n v="1"/>
    <n v="568.16125"/>
    <s v="BSColombia"/>
    <m/>
    <m/>
  </r>
  <r>
    <x v="6"/>
    <x v="399"/>
    <x v="9"/>
    <s v="Colombia"/>
    <s v="Total Distribution"/>
    <n v="40700"/>
    <s v="Revenues - Third Parties"/>
    <m/>
    <s v="Pick and Pack (Refrigerated)"/>
    <n v="2026"/>
    <n v="6"/>
    <s v="USD"/>
    <n v="665"/>
    <n v="1"/>
    <n v="889.00525000000005"/>
    <s v="BSColombia"/>
    <m/>
    <m/>
  </r>
  <r>
    <x v="6"/>
    <x v="399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399"/>
    <x v="9"/>
    <s v="Colombia"/>
    <s v="Total Storage"/>
    <n v="40700"/>
    <s v="Revenues - Third Parties"/>
    <m/>
    <s v="Storage Ambient (per Shelf)"/>
    <n v="2026"/>
    <n v="6"/>
    <s v="USD"/>
    <n v="760"/>
    <n v="1"/>
    <n v="1016.0060000000001"/>
    <s v="BSColombia"/>
    <m/>
    <m/>
  </r>
  <r>
    <x v="6"/>
    <x v="399"/>
    <x v="9"/>
    <s v="Colombia"/>
    <s v="Total Storage"/>
    <n v="40700"/>
    <s v="Revenues - Third Parties"/>
    <m/>
    <s v="Storage Refrigerated (per Shelf)"/>
    <n v="2026"/>
    <n v="6"/>
    <s v="USD"/>
    <n v="600"/>
    <n v="1"/>
    <n v="802.11"/>
    <s v="BSColombia"/>
    <m/>
    <m/>
  </r>
  <r>
    <x v="6"/>
    <x v="399"/>
    <x v="9"/>
    <s v="Colombia"/>
    <s v="Total Distribution"/>
    <n v="40700"/>
    <s v="Revenues - Third Parties"/>
    <m/>
    <s v="Temperature Monitoring Device (Ambient)"/>
    <n v="2026"/>
    <n v="6"/>
    <s v="USD"/>
    <n v="115.6"/>
    <n v="1"/>
    <n v="154.53986"/>
    <s v="BSColombia"/>
    <n v="1"/>
    <m/>
  </r>
  <r>
    <x v="6"/>
    <x v="399"/>
    <x v="9"/>
    <s v="Colombia"/>
    <s v="Total Distribution"/>
    <n v="40700"/>
    <s v="Revenues - Third Parties"/>
    <m/>
    <s v="Temperature Monitoring Device (Refrigerated)"/>
    <n v="2026"/>
    <n v="6"/>
    <s v="USD"/>
    <n v="161.84"/>
    <n v="1"/>
    <n v="216.35580400000001"/>
    <s v="BSColombia"/>
    <n v="1"/>
    <m/>
  </r>
  <r>
    <x v="12"/>
    <x v="400"/>
    <x v="25"/>
    <s v="Colombia"/>
    <s v="Total Storage"/>
    <n v="40700"/>
    <s v="Revenues - Third Parties"/>
    <m/>
    <s v="Non-Drug Storage Ambient (per Pallet)"/>
    <n v="2026"/>
    <n v="6"/>
    <s v="USD"/>
    <n v="1074.4000000000001"/>
    <n v="1"/>
    <n v="1241.608872"/>
    <s v="BSColombia"/>
    <m/>
    <m/>
  </r>
  <r>
    <x v="1"/>
    <x v="215"/>
    <x v="1"/>
    <s v="Colombia"/>
    <s v="Total Freight"/>
    <n v="40700"/>
    <s v="Revenues - Third Parties"/>
    <m/>
    <s v="Freight - Returns"/>
    <n v="2026"/>
    <n v="6"/>
    <s v="USD"/>
    <n v="101.98"/>
    <n v="1"/>
    <n v="101.98"/>
    <s v="BSColombia"/>
    <n v="1"/>
    <m/>
  </r>
  <r>
    <x v="1"/>
    <x v="215"/>
    <x v="1"/>
    <s v="Colombia"/>
    <s v="Total Return Drug"/>
    <n v="40700"/>
    <s v="Revenues - Third Parties"/>
    <m/>
    <s v="Reconciliation of Returns (per Hour)"/>
    <n v="2026"/>
    <n v="6"/>
    <s v="USD"/>
    <n v="96.039999999999992"/>
    <n v="1"/>
    <n v="96.039999999999992"/>
    <s v="BSColombia"/>
    <m/>
    <m/>
  </r>
  <r>
    <x v="1"/>
    <x v="215"/>
    <x v="1"/>
    <s v="Colombia"/>
    <s v="Total Return Drug"/>
    <n v="40700"/>
    <s v="Revenues - Third Parties"/>
    <m/>
    <s v="Returns Receipt (per Receipt)"/>
    <n v="2026"/>
    <n v="6"/>
    <s v="USD"/>
    <n v="126.05249999999999"/>
    <n v="1"/>
    <n v="126.05249999999999"/>
    <s v="BSColombia"/>
    <m/>
    <m/>
  </r>
  <r>
    <x v="1"/>
    <x v="215"/>
    <x v="1"/>
    <s v="Colombia"/>
    <s v="Total Storage"/>
    <n v="40700"/>
    <s v="Revenues - Third Parties"/>
    <m/>
    <s v="Storage of Returns (per Pallet)"/>
    <n v="2026"/>
    <n v="6"/>
    <s v="USD"/>
    <n v="82.32"/>
    <n v="1"/>
    <n v="82.32"/>
    <s v="BSColombia"/>
    <m/>
    <m/>
  </r>
  <r>
    <x v="0"/>
    <x v="401"/>
    <x v="27"/>
    <s v="Colombia"/>
    <s v="Total Distribution"/>
    <n v="40700"/>
    <s v="Revenues - Third Parties"/>
    <m/>
    <s v="Project Management Fee"/>
    <n v="2026"/>
    <n v="6"/>
    <s v="USD"/>
    <n v="1222.1500000000001"/>
    <n v="1"/>
    <n v="1412.3532044999999"/>
    <s v="BSColombia"/>
    <m/>
    <m/>
  </r>
  <r>
    <x v="0"/>
    <x v="401"/>
    <x v="27"/>
    <s v="Colombia"/>
    <s v="Total Storage"/>
    <n v="40700"/>
    <s v="Revenues - Third Parties"/>
    <m/>
    <s v="Storage of Returns (per Pallet)"/>
    <n v="2026"/>
    <n v="6"/>
    <s v="USD"/>
    <n v="460.41"/>
    <n v="1"/>
    <n v="532.06360830000006"/>
    <s v="BSColombia"/>
    <m/>
    <m/>
  </r>
  <r>
    <x v="14"/>
    <x v="402"/>
    <x v="28"/>
    <s v="Colombia"/>
    <s v="Total Distribution"/>
    <n v="40700"/>
    <s v="Revenues - Third Parties"/>
    <m/>
    <s v="Project Management Fee"/>
    <n v="2026"/>
    <n v="6"/>
    <s v="USD"/>
    <n v="369.9"/>
    <n v="1"/>
    <n v="369.9"/>
    <s v="BSColombia"/>
    <m/>
    <m/>
  </r>
  <r>
    <x v="14"/>
    <x v="402"/>
    <x v="28"/>
    <s v="Colombia"/>
    <s v="Total Storage"/>
    <n v="40700"/>
    <s v="Revenues - Third Parties"/>
    <m/>
    <s v="Storage Refrigerated (per Pallet)"/>
    <n v="2026"/>
    <n v="6"/>
    <s v="USD"/>
    <n v="1985.13"/>
    <n v="1"/>
    <n v="1985.13"/>
    <s v="BSColombia"/>
    <m/>
    <m/>
  </r>
  <r>
    <x v="6"/>
    <x v="403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403"/>
    <x v="9"/>
    <s v="Colombia"/>
    <s v="Total Storage"/>
    <n v="40700"/>
    <s v="Revenues - Third Parties"/>
    <m/>
    <s v="Storage Refrigerated (per Pallet)"/>
    <n v="2026"/>
    <n v="6"/>
    <s v="USD"/>
    <n v="1150"/>
    <n v="1"/>
    <n v="1537.3775000000001"/>
    <s v="BSColombia"/>
    <m/>
    <m/>
  </r>
  <r>
    <x v="6"/>
    <x v="404"/>
    <x v="9"/>
    <s v="Colombia"/>
    <s v="Total Distribution"/>
    <n v="40700"/>
    <s v="Revenues - Third Parties"/>
    <m/>
    <s v="Configuration of Temperature Monitoring Device"/>
    <n v="2026"/>
    <n v="6"/>
    <s v="USD"/>
    <n v="50.96"/>
    <n v="1"/>
    <n v="68.125876000000005"/>
    <s v="BSColombia"/>
    <m/>
    <m/>
  </r>
  <r>
    <x v="6"/>
    <x v="404"/>
    <x v="9"/>
    <s v="Colombia"/>
    <s v="Total Freight"/>
    <n v="40700"/>
    <s v="Revenues - Third Parties"/>
    <m/>
    <s v="Freight - Shipments"/>
    <n v="2026"/>
    <n v="6"/>
    <s v="USD"/>
    <n v="2643.29"/>
    <n v="1"/>
    <n v="3533.6822365000003"/>
    <s v="BSColombia"/>
    <n v="1"/>
    <m/>
  </r>
  <r>
    <x v="6"/>
    <x v="404"/>
    <x v="9"/>
    <s v="Colombia"/>
    <s v="Total Distribution"/>
    <n v="40700"/>
    <s v="Revenues - Third Parties"/>
    <m/>
    <s v="Insulated shipper - Credo S22 - 12L (Leasing)"/>
    <n v="2026"/>
    <n v="6"/>
    <s v="USD"/>
    <n v="169.85"/>
    <n v="1"/>
    <n v="227.06397250000001"/>
    <s v="BSColombia"/>
    <n v="1"/>
    <m/>
  </r>
  <r>
    <x v="6"/>
    <x v="404"/>
    <x v="9"/>
    <s v="Colombia"/>
    <s v="Total Distribution"/>
    <n v="40700"/>
    <s v="Revenues - Third Parties"/>
    <m/>
    <s v="Insulated shipper - Credo S22 - 28L (Leasing)"/>
    <n v="2026"/>
    <n v="6"/>
    <s v="USD"/>
    <n v="645.41999999999996"/>
    <n v="1"/>
    <n v="862.82972700000005"/>
    <s v="BSColombia"/>
    <n v="1"/>
    <m/>
  </r>
  <r>
    <x v="6"/>
    <x v="404"/>
    <x v="9"/>
    <s v="Colombia"/>
    <s v="Total Distribution"/>
    <n v="40700"/>
    <s v="Revenues - Third Parties"/>
    <m/>
    <s v="Insulated shipper - Credo S4 - 12L (Leasing)"/>
    <n v="2026"/>
    <n v="6"/>
    <s v="USD"/>
    <n v="475.56"/>
    <n v="1"/>
    <n v="635.752386"/>
    <s v="BSColombia"/>
    <n v="1"/>
    <m/>
  </r>
  <r>
    <x v="6"/>
    <x v="404"/>
    <x v="9"/>
    <s v="Colombia"/>
    <s v="Total Distribution"/>
    <n v="40700"/>
    <s v="Revenues - Third Parties"/>
    <m/>
    <s v="Pick and Pack (Controlled Ambient)"/>
    <n v="2026"/>
    <n v="6"/>
    <s v="USD"/>
    <n v="380"/>
    <n v="1"/>
    <n v="508.00300000000004"/>
    <s v="BSColombia"/>
    <m/>
    <m/>
  </r>
  <r>
    <x v="6"/>
    <x v="404"/>
    <x v="9"/>
    <s v="Colombia"/>
    <s v="Total Distribution"/>
    <n v="40700"/>
    <s v="Revenues - Third Parties"/>
    <m/>
    <s v="Pick and Pack (Refrigerated)"/>
    <n v="2026"/>
    <n v="6"/>
    <s v="USD"/>
    <n v="285"/>
    <n v="1"/>
    <n v="381.00225"/>
    <s v="BSColombia"/>
    <m/>
    <m/>
  </r>
  <r>
    <x v="6"/>
    <x v="404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404"/>
    <x v="9"/>
    <s v="Colombia"/>
    <s v="Total Storage"/>
    <n v="40700"/>
    <s v="Revenues - Third Parties"/>
    <m/>
    <s v="Storage Ambient (per Pallet)"/>
    <n v="2026"/>
    <n v="6"/>
    <s v="USD"/>
    <n v="575.70000000000005"/>
    <n v="1"/>
    <n v="769.62454500000013"/>
    <s v="BSColombia"/>
    <m/>
    <m/>
  </r>
  <r>
    <x v="6"/>
    <x v="404"/>
    <x v="9"/>
    <s v="Colombia"/>
    <s v="Total Storage"/>
    <n v="40700"/>
    <s v="Revenues - Third Parties"/>
    <m/>
    <s v="Storage Refrigerated (per Pallet)"/>
    <n v="2026"/>
    <n v="6"/>
    <s v="USD"/>
    <n v="1610"/>
    <n v="1"/>
    <n v="2152.3285000000001"/>
    <s v="BSColombia"/>
    <m/>
    <m/>
  </r>
  <r>
    <x v="6"/>
    <x v="405"/>
    <x v="9"/>
    <s v="Colombia"/>
    <s v="Total Storage"/>
    <n v="40700"/>
    <s v="Revenues - Third Parties"/>
    <m/>
    <s v="Non-Drug Storage Ambient (per Shelf)"/>
    <n v="2026"/>
    <n v="6"/>
    <s v="USD"/>
    <n v="1212"/>
    <n v="1"/>
    <n v="1620.2622000000001"/>
    <s v="BSColombia"/>
    <m/>
    <m/>
  </r>
  <r>
    <x v="6"/>
    <x v="154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154"/>
    <x v="9"/>
    <s v="Colombia"/>
    <s v="Total Storage"/>
    <n v="40700"/>
    <s v="Revenues - Third Parties"/>
    <m/>
    <s v="Storage Refrigerated (per Pallet)"/>
    <n v="2026"/>
    <n v="6"/>
    <s v="USD"/>
    <n v="460"/>
    <n v="1"/>
    <n v="614.95100000000002"/>
    <s v="BSColombia"/>
    <m/>
    <m/>
  </r>
  <r>
    <x v="6"/>
    <x v="155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155"/>
    <x v="9"/>
    <s v="Colombia"/>
    <s v="Total Storage"/>
    <n v="40700"/>
    <s v="Revenues - Third Parties"/>
    <m/>
    <s v="Storage Ambient (per Pallet)"/>
    <n v="2026"/>
    <n v="6"/>
    <s v="USD"/>
    <n v="95"/>
    <n v="1"/>
    <n v="127.00075000000001"/>
    <s v="BSColombia"/>
    <m/>
    <m/>
  </r>
  <r>
    <x v="6"/>
    <x v="406"/>
    <x v="9"/>
    <s v="Colombia"/>
    <s v="Total Distribution"/>
    <n v="40700"/>
    <s v="Revenues - Third Parties"/>
    <m/>
    <s v="Configuration of Temperature Monitoring Device"/>
    <n v="2026"/>
    <n v="6"/>
    <s v="USD"/>
    <n v="27"/>
    <n v="1"/>
    <n v="36.094950000000004"/>
    <s v="BSColombia"/>
    <m/>
    <m/>
  </r>
  <r>
    <x v="6"/>
    <x v="406"/>
    <x v="9"/>
    <s v="Colombia"/>
    <s v="Total Freight"/>
    <n v="40700"/>
    <s v="Revenues - Third Parties"/>
    <m/>
    <s v="Freight - Shipments"/>
    <n v="2026"/>
    <n v="6"/>
    <s v="USD"/>
    <n v="629.1"/>
    <n v="1"/>
    <n v="841.01233500000012"/>
    <s v="BSColombia"/>
    <n v="1"/>
    <m/>
  </r>
  <r>
    <x v="6"/>
    <x v="406"/>
    <x v="9"/>
    <s v="Colombia"/>
    <s v="Total Distribution"/>
    <n v="40700"/>
    <s v="Revenues - Third Parties"/>
    <m/>
    <s v="Pick and Pack (Ambient)"/>
    <n v="2026"/>
    <n v="6"/>
    <s v="USD"/>
    <n v="255"/>
    <n v="1"/>
    <n v="340.89675"/>
    <s v="BSColombia"/>
    <m/>
    <m/>
  </r>
  <r>
    <x v="6"/>
    <x v="406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406"/>
    <x v="9"/>
    <s v="Colombia"/>
    <s v="Total Distribution"/>
    <n v="40700"/>
    <s v="Revenues - Third Parties"/>
    <m/>
    <s v="Receipt fee Ambient (per Receipt_ID)"/>
    <n v="2026"/>
    <n v="6"/>
    <s v="USD"/>
    <n v="900"/>
    <n v="1"/>
    <n v="1203.1650000000002"/>
    <s v="BSColombia"/>
    <m/>
    <m/>
  </r>
  <r>
    <x v="6"/>
    <x v="406"/>
    <x v="9"/>
    <s v="Colombia"/>
    <s v="Total Storage"/>
    <n v="40700"/>
    <s v="Revenues - Third Parties"/>
    <m/>
    <s v="Storage Ambient (per Pallet)"/>
    <n v="2026"/>
    <n v="6"/>
    <s v="USD"/>
    <n v="1330"/>
    <n v="1"/>
    <n v="1778.0105000000001"/>
    <s v="BSColombia"/>
    <m/>
    <m/>
  </r>
  <r>
    <x v="6"/>
    <x v="407"/>
    <x v="9"/>
    <s v="Colombia"/>
    <s v="Total Distribution"/>
    <n v="40700"/>
    <s v="Revenues - Third Parties"/>
    <m/>
    <s v="Project Management Fee"/>
    <n v="2026"/>
    <n v="6"/>
    <s v="USD"/>
    <n v="300"/>
    <n v="1"/>
    <n v="401.05500000000001"/>
    <s v="BSColombia"/>
    <m/>
    <m/>
  </r>
  <r>
    <x v="6"/>
    <x v="407"/>
    <x v="9"/>
    <s v="Colombia"/>
    <s v="Total Storage"/>
    <n v="40700"/>
    <s v="Revenues - Third Parties"/>
    <m/>
    <s v="Storage Refrigerated (per Pallet)"/>
    <n v="2026"/>
    <n v="6"/>
    <s v="USD"/>
    <n v="460"/>
    <n v="1"/>
    <n v="614.95100000000002"/>
    <s v="BSColombia"/>
    <m/>
    <m/>
  </r>
  <r>
    <x v="6"/>
    <x v="408"/>
    <x v="9"/>
    <s v="Colombia"/>
    <s v="Total Distribution"/>
    <n v="40700"/>
    <s v="Revenues - Third Parties"/>
    <m/>
    <s v="Configuration of Temperature Monitoring Device"/>
    <n v="2026"/>
    <n v="6"/>
    <s v="USD"/>
    <n v="59.4"/>
    <n v="1"/>
    <n v="79.40889"/>
    <s v="BSColombia"/>
    <m/>
    <m/>
  </r>
  <r>
    <x v="6"/>
    <x v="408"/>
    <x v="9"/>
    <s v="Colombia"/>
    <s v="Total Freight"/>
    <n v="40700"/>
    <s v="Revenues - Third Parties"/>
    <m/>
    <s v="Freight - Shipments"/>
    <n v="2026"/>
    <n v="6"/>
    <s v="USD"/>
    <n v="1652.46"/>
    <n v="1"/>
    <n v="2209.0911510000001"/>
    <s v="BSColombia"/>
    <n v="1"/>
    <m/>
  </r>
  <r>
    <x v="6"/>
    <x v="408"/>
    <x v="9"/>
    <s v="Colombia"/>
    <s v="Total Distribution"/>
    <n v="40700"/>
    <s v="Revenues - Third Parties"/>
    <m/>
    <s v="Pick and Pack (Ambient)"/>
    <n v="2026"/>
    <n v="6"/>
    <s v="USD"/>
    <n v="863.55"/>
    <n v="1"/>
    <n v="1154.4368175"/>
    <s v="BSColombia"/>
    <m/>
    <m/>
  </r>
  <r>
    <x v="6"/>
    <x v="408"/>
    <x v="9"/>
    <s v="Colombia"/>
    <s v="Total Distribution"/>
    <n v="40700"/>
    <s v="Revenues - Third Parties"/>
    <m/>
    <s v="Project Management Fee"/>
    <n v="2026"/>
    <n v="6"/>
    <s v="USD"/>
    <n v="303"/>
    <n v="1"/>
    <n v="405.06555000000003"/>
    <s v="BSColombia"/>
    <m/>
    <m/>
  </r>
  <r>
    <x v="6"/>
    <x v="408"/>
    <x v="9"/>
    <s v="Colombia"/>
    <s v="Total Storage"/>
    <n v="40700"/>
    <s v="Revenues - Third Parties"/>
    <m/>
    <s v="Storage Ambient (per Pallet)"/>
    <n v="2026"/>
    <n v="6"/>
    <s v="USD"/>
    <n v="863.55"/>
    <n v="1"/>
    <n v="1154.4368175"/>
    <s v="BSColombia"/>
    <m/>
    <m/>
  </r>
  <r>
    <x v="10"/>
    <x v="409"/>
    <x v="29"/>
    <s v="Colombia"/>
    <s v="Total Distribution"/>
    <n v="40700"/>
    <s v="Revenues - Third Parties"/>
    <m/>
    <s v="Import Services"/>
    <n v="2026"/>
    <n v="6"/>
    <s v="USD"/>
    <n v="83.8"/>
    <n v="1"/>
    <n v="83.8"/>
    <s v="BSColombia"/>
    <m/>
    <m/>
  </r>
  <r>
    <x v="10"/>
    <x v="409"/>
    <x v="29"/>
    <s v="Colombia"/>
    <s v="Total Distribution"/>
    <n v="40700"/>
    <s v="Revenues - Third Parties"/>
    <m/>
    <s v="Project Management Fee"/>
    <n v="2026"/>
    <n v="6"/>
    <s v="USD"/>
    <n v="443.23"/>
    <n v="1"/>
    <n v="443.23"/>
    <s v="BSColombia"/>
    <m/>
    <m/>
  </r>
  <r>
    <x v="10"/>
    <x v="409"/>
    <x v="29"/>
    <s v="Colombia"/>
    <s v="Total Storage"/>
    <n v="40700"/>
    <s v="Revenues - Third Parties"/>
    <m/>
    <s v="Storage Ambient (per Pallet)"/>
    <n v="2026"/>
    <n v="6"/>
    <s v="USD"/>
    <n v="258.12"/>
    <n v="1"/>
    <n v="258.12"/>
    <s v="BSColombia"/>
    <m/>
    <m/>
  </r>
  <r>
    <x v="0"/>
    <x v="410"/>
    <x v="30"/>
    <s v="Colombia"/>
    <s v="Total Distribution"/>
    <n v="40700"/>
    <s v="Revenues - Third Parties"/>
    <m/>
    <s v="Project Management Fee"/>
    <n v="2026"/>
    <n v="6"/>
    <s v="USD"/>
    <n v="1631.62"/>
    <n v="1"/>
    <n v="1631.62"/>
    <s v="BSColombia"/>
    <m/>
    <m/>
  </r>
  <r>
    <x v="0"/>
    <x v="410"/>
    <x v="30"/>
    <s v="Colombia"/>
    <s v="Total Storage"/>
    <n v="40700"/>
    <s v="Revenues - Third Parties"/>
    <m/>
    <s v="Storage Refrigerated (per Shelf)"/>
    <n v="2026"/>
    <n v="6"/>
    <s v="USD"/>
    <n v="6945.01"/>
    <n v="1"/>
    <n v="6945.01"/>
    <s v="BSColombia"/>
    <m/>
    <m/>
  </r>
  <r>
    <x v="15"/>
    <x v="411"/>
    <x v="31"/>
    <s v="Colombia"/>
    <s v="Total Freight"/>
    <n v="40700"/>
    <s v="Revenues - Third Parties"/>
    <m/>
    <s v="Freight - Shipments"/>
    <n v="2026"/>
    <n v="6"/>
    <s v="USD"/>
    <n v="1517.03"/>
    <n v="1"/>
    <n v="1753.1253788999998"/>
    <s v="BSColombia"/>
    <n v="1"/>
    <m/>
  </r>
  <r>
    <x v="15"/>
    <x v="411"/>
    <x v="31"/>
    <s v="Colombia"/>
    <s v="Total Distribution"/>
    <n v="40700"/>
    <s v="Revenues - Third Parties"/>
    <m/>
    <s v="Insulated shipper - Credo S22 - 28L (Leasing)"/>
    <n v="2026"/>
    <n v="6"/>
    <s v="USD"/>
    <n v="1957.9"/>
    <n v="1"/>
    <n v="2262.6079770000001"/>
    <s v="BSColombia"/>
    <n v="1"/>
    <m/>
  </r>
  <r>
    <x v="15"/>
    <x v="411"/>
    <x v="31"/>
    <s v="Colombia"/>
    <s v="Total Distribution"/>
    <n v="40700"/>
    <s v="Revenues - Third Parties"/>
    <m/>
    <s v="Temperature Monitoring Device (Ambient)"/>
    <n v="2026"/>
    <n v="6"/>
    <s v="USD"/>
    <n v="558.6"/>
    <n v="1"/>
    <n v="645.53491799999995"/>
    <s v="BSColombia"/>
    <n v="1"/>
    <m/>
  </r>
  <r>
    <x v="15"/>
    <x v="411"/>
    <x v="31"/>
    <s v="Colombia"/>
    <s v="Total Distribution"/>
    <n v="40700"/>
    <s v="Revenues - Third Parties"/>
    <m/>
    <s v="Pick and Pack (Controlled Ambient)"/>
    <n v="2026"/>
    <n v="6"/>
    <s v="USD"/>
    <n v="655.98"/>
    <n v="1"/>
    <n v="758.07016739999995"/>
    <s v="BSColombia"/>
    <m/>
    <m/>
  </r>
  <r>
    <x v="15"/>
    <x v="411"/>
    <x v="31"/>
    <s v="Colombia"/>
    <s v="Total Distribution"/>
    <n v="40700"/>
    <s v="Revenues - Third Parties"/>
    <m/>
    <s v="Project Management Fee"/>
    <n v="2026"/>
    <n v="6"/>
    <s v="USD"/>
    <n v="1092.06"/>
    <n v="1"/>
    <n v="1262.0172977999998"/>
    <s v="BSColombia"/>
    <m/>
    <m/>
  </r>
  <r>
    <x v="15"/>
    <x v="411"/>
    <x v="31"/>
    <s v="Colombia"/>
    <s v="Total Storage"/>
    <n v="40700"/>
    <s v="Revenues - Third Parties"/>
    <m/>
    <s v="Storage Ambient (per Pallet)"/>
    <n v="2026"/>
    <n v="6"/>
    <s v="USD"/>
    <n v="1274.07"/>
    <n v="1"/>
    <n v="1472.3535140999998"/>
    <s v="BSColombia"/>
    <m/>
    <m/>
  </r>
  <r>
    <x v="0"/>
    <x v="412"/>
    <x v="32"/>
    <s v="Colombia"/>
    <s v="Total Distribution"/>
    <n v="40700"/>
    <s v="Revenues - Third Parties"/>
    <m/>
    <s v="Expedite Direct to Site Fee"/>
    <n v="2026"/>
    <n v="6"/>
    <s v="USD"/>
    <n v="542.09"/>
    <n v="1"/>
    <n v="681.54807340000002"/>
    <s v="BSColombia"/>
    <m/>
    <m/>
  </r>
  <r>
    <x v="0"/>
    <x v="412"/>
    <x v="32"/>
    <s v="Colombia"/>
    <s v="Total Freight"/>
    <n v="40700"/>
    <s v="Revenues - Third Parties"/>
    <m/>
    <s v="Freight - Shipments"/>
    <n v="2026"/>
    <n v="6"/>
    <s v="USD"/>
    <n v="2701.92"/>
    <n v="1"/>
    <n v="3397.0159392"/>
    <s v="BSColombia"/>
    <n v="1"/>
    <m/>
  </r>
  <r>
    <x v="0"/>
    <x v="412"/>
    <x v="32"/>
    <s v="Colombia"/>
    <s v="Total Distribution"/>
    <n v="40700"/>
    <s v="Revenues - Third Parties"/>
    <m/>
    <s v="Insulated shipper - Credo S22 - 12L (Leasing)"/>
    <n v="2026"/>
    <n v="6"/>
    <s v="USD"/>
    <n v="697.77"/>
    <n v="1"/>
    <n v="877.27831019999996"/>
    <s v="BSColombia"/>
    <n v="1"/>
    <m/>
  </r>
  <r>
    <x v="0"/>
    <x v="412"/>
    <x v="32"/>
    <s v="Colombia"/>
    <s v="Total Distribution"/>
    <n v="40700"/>
    <s v="Revenues - Third Parties"/>
    <m/>
    <s v="Pick and Pack (Controlled Ambient)"/>
    <n v="2026"/>
    <n v="6"/>
    <s v="USD"/>
    <n v="894.12"/>
    <n v="1"/>
    <n v="1124.1413112"/>
    <s v="BSColombia"/>
    <m/>
    <m/>
  </r>
  <r>
    <x v="0"/>
    <x v="412"/>
    <x v="32"/>
    <s v="Colombia"/>
    <s v="Total Distribution"/>
    <n v="40700"/>
    <s v="Revenues - Third Parties"/>
    <m/>
    <s v="Pick and Pack Cancellation Fee (Pre Pick &amp; Pack)"/>
    <n v="2026"/>
    <n v="6"/>
    <s v="USD"/>
    <n v="149.02000000000001"/>
    <n v="1"/>
    <n v="187.35688520000002"/>
    <s v="BSColombia"/>
    <m/>
    <m/>
  </r>
  <r>
    <x v="0"/>
    <x v="412"/>
    <x v="32"/>
    <s v="Colombia"/>
    <s v="Total Distribution"/>
    <n v="40700"/>
    <s v="Revenues - Third Parties"/>
    <m/>
    <s v="Project Management Fee"/>
    <n v="2026"/>
    <n v="6"/>
    <s v="USD"/>
    <n v="1487.91"/>
    <n v="1"/>
    <n v="1870.6897266000001"/>
    <s v="BSColombia"/>
    <m/>
    <m/>
  </r>
  <r>
    <x v="0"/>
    <x v="412"/>
    <x v="32"/>
    <s v="Colombia"/>
    <s v="Total Distribution"/>
    <n v="40700"/>
    <s v="Revenues - Third Parties"/>
    <m/>
    <s v="Receipt fee Ambient (per Receipt_ID)"/>
    <n v="2026"/>
    <n v="6"/>
    <s v="USD"/>
    <n v="1749.28"/>
    <n v="1"/>
    <n v="2199.2997728"/>
    <s v="BSColombia"/>
    <m/>
    <m/>
  </r>
  <r>
    <x v="0"/>
    <x v="412"/>
    <x v="32"/>
    <s v="Colombia"/>
    <s v="Total Distribution"/>
    <n v="40700"/>
    <s v="Revenues - Third Parties"/>
    <m/>
    <s v="Shipper Preparation"/>
    <n v="2026"/>
    <n v="6"/>
    <s v="USD"/>
    <n v="893.31"/>
    <n v="1"/>
    <n v="1123.1229306"/>
    <s v="BSColombia"/>
    <m/>
    <m/>
  </r>
  <r>
    <x v="0"/>
    <x v="412"/>
    <x v="32"/>
    <s v="Colombia"/>
    <s v="Total Storage"/>
    <n v="40700"/>
    <s v="Revenues - Third Parties"/>
    <m/>
    <s v="Storage Ambient (per Pallet)"/>
    <n v="2026"/>
    <n v="6"/>
    <s v="USD"/>
    <n v="295.75"/>
    <n v="1"/>
    <n v="371.83464500000002"/>
    <s v="BSColombia"/>
    <m/>
    <m/>
  </r>
  <r>
    <x v="0"/>
    <x v="412"/>
    <x v="32"/>
    <s v="Colombia"/>
    <s v="Total Distribution"/>
    <n v="40700"/>
    <s v="Revenues - Third Parties"/>
    <m/>
    <s v="Temperature Monitoring Device (Ambient)"/>
    <n v="2026"/>
    <n v="6"/>
    <s v="USD"/>
    <n v="348.87"/>
    <n v="1"/>
    <n v="438.62029620000004"/>
    <s v="BSColombia"/>
    <n v="1"/>
    <m/>
  </r>
  <r>
    <x v="0"/>
    <x v="413"/>
    <x v="33"/>
    <s v="Colombia"/>
    <s v="Total Freight"/>
    <n v="40700"/>
    <s v="Revenues - Third Parties"/>
    <m/>
    <s v="Freight - Returns"/>
    <n v="2026"/>
    <n v="6"/>
    <s v="USD"/>
    <n v="87.68"/>
    <n v="1"/>
    <n v="101.3256384"/>
    <s v="BSColombia"/>
    <n v="1"/>
    <m/>
  </r>
  <r>
    <x v="0"/>
    <x v="413"/>
    <x v="33"/>
    <s v="Colombia"/>
    <s v="Total Distribution"/>
    <n v="40700"/>
    <s v="Revenues - Third Parties"/>
    <m/>
    <s v="Project Management Fee"/>
    <n v="2026"/>
    <n v="6"/>
    <s v="USD"/>
    <n v="1585"/>
    <n v="1"/>
    <n v="1831.67355"/>
    <s v="BSColombia"/>
    <m/>
    <m/>
  </r>
  <r>
    <x v="0"/>
    <x v="413"/>
    <x v="33"/>
    <s v="Colombia"/>
    <s v="Total Storage"/>
    <n v="40700"/>
    <s v="Revenues - Third Parties"/>
    <m/>
    <s v="Storage Ambient (per Pallet)"/>
    <n v="2026"/>
    <n v="6"/>
    <s v="USD"/>
    <n v="945.15"/>
    <n v="1"/>
    <n v="1092.2436944999999"/>
    <s v="BSColombia"/>
    <m/>
    <m/>
  </r>
  <r>
    <x v="7"/>
    <x v="414"/>
    <x v="18"/>
    <s v="Colombia"/>
    <s v="Total Storage"/>
    <n v="40700"/>
    <s v="Revenues - Third Parties"/>
    <m/>
    <s v="Storage of Returns (per Pallet)"/>
    <n v="2026"/>
    <n v="6"/>
    <s v="USD"/>
    <n v="199.04"/>
    <n v="1"/>
    <n v="230.01659519999998"/>
    <s v="BSColombia"/>
    <m/>
    <m/>
  </r>
  <r>
    <x v="0"/>
    <x v="415"/>
    <x v="19"/>
    <s v="Colombia"/>
    <s v="Total Distribution"/>
    <n v="40700"/>
    <s v="Revenues - Third Parties"/>
    <m/>
    <s v="Project Management Fee"/>
    <n v="2026"/>
    <n v="6"/>
    <s v="USD"/>
    <n v="621.57000000000005"/>
    <n v="1"/>
    <n v="621.57000000000005"/>
    <s v="BSColombia"/>
    <m/>
    <m/>
  </r>
  <r>
    <x v="0"/>
    <x v="415"/>
    <x v="19"/>
    <s v="Colombia"/>
    <s v="Total Storage"/>
    <n v="40700"/>
    <s v="Revenues - Third Parties"/>
    <m/>
    <s v="Storage Ambient (per Shelf)"/>
    <n v="2026"/>
    <n v="6"/>
    <s v="USD"/>
    <n v="1298.92"/>
    <n v="1"/>
    <n v="1298.92"/>
    <s v="BSColombia"/>
    <m/>
    <m/>
  </r>
  <r>
    <x v="0"/>
    <x v="416"/>
    <x v="32"/>
    <s v="Colombia"/>
    <s v="Total Freight"/>
    <n v="40700"/>
    <s v="Revenues - Third Parties"/>
    <m/>
    <s v="Freight - Shipments"/>
    <n v="2026"/>
    <n v="6"/>
    <s v="USD"/>
    <n v="621.14"/>
    <n v="1"/>
    <n v="780.93447639999999"/>
    <s v="BSColombia"/>
    <n v="1"/>
    <m/>
  </r>
  <r>
    <x v="0"/>
    <x v="416"/>
    <x v="32"/>
    <s v="Colombia"/>
    <s v="Total Distribution"/>
    <n v="40700"/>
    <s v="Revenues - Third Parties"/>
    <m/>
    <s v="Insulated shipper - Credo S22 - 12L (Leasing)"/>
    <n v="2026"/>
    <n v="6"/>
    <s v="USD"/>
    <n v="967.48"/>
    <n v="1"/>
    <n v="1216.3739048"/>
    <s v="BSColombia"/>
    <n v="1"/>
    <m/>
  </r>
  <r>
    <x v="0"/>
    <x v="416"/>
    <x v="32"/>
    <s v="Colombia"/>
    <s v="Total Distribution"/>
    <n v="40700"/>
    <s v="Revenues - Third Parties"/>
    <m/>
    <s v="Pick and Pack (Controlled Ambient)"/>
    <n v="2026"/>
    <n v="6"/>
    <s v="USD"/>
    <n v="1239.68"/>
    <n v="1"/>
    <n v="1558.6000768000001"/>
    <s v="BSColombia"/>
    <m/>
    <m/>
  </r>
  <r>
    <x v="0"/>
    <x v="416"/>
    <x v="32"/>
    <s v="Colombia"/>
    <s v="Total Distribution"/>
    <n v="40700"/>
    <s v="Revenues - Third Parties"/>
    <m/>
    <s v="Project Management Fee"/>
    <n v="2026"/>
    <n v="6"/>
    <s v="USD"/>
    <n v="1547.23"/>
    <n v="1"/>
    <n v="1945.2703898000002"/>
    <s v="BSColombia"/>
    <m/>
    <m/>
  </r>
  <r>
    <x v="0"/>
    <x v="416"/>
    <x v="32"/>
    <s v="Colombia"/>
    <s v="Total Storage"/>
    <n v="40700"/>
    <s v="Revenues - Third Parties"/>
    <m/>
    <s v="Storage Ambient (per Shelf)"/>
    <n v="2026"/>
    <n v="6"/>
    <s v="USD"/>
    <n v="3094.48"/>
    <n v="1"/>
    <n v="3890.5659248000002"/>
    <s v="BSColombia"/>
    <m/>
    <m/>
  </r>
  <r>
    <x v="0"/>
    <x v="416"/>
    <x v="32"/>
    <s v="Colombia"/>
    <s v="Total Distribution"/>
    <n v="40700"/>
    <s v="Revenues - Third Parties"/>
    <m/>
    <s v="Temperature Monitoring Device (Ambient)"/>
    <n v="2026"/>
    <n v="6"/>
    <s v="USD"/>
    <n v="483.68"/>
    <n v="1"/>
    <n v="608.1115168"/>
    <s v="BSColombia"/>
    <n v="1"/>
    <m/>
  </r>
  <r>
    <x v="16"/>
    <x v="417"/>
    <x v="34"/>
    <s v="Colombia"/>
    <s v="Total Distribution"/>
    <n v="40700"/>
    <s v="Revenues - Third Parties"/>
    <m/>
    <s v="Project Management Fee"/>
    <n v="2026"/>
    <n v="6"/>
    <s v="USD"/>
    <n v="307.95006000000001"/>
    <n v="1"/>
    <n v="387.17329243560005"/>
    <s v="BSColombia"/>
    <m/>
    <m/>
  </r>
  <r>
    <x v="16"/>
    <x v="417"/>
    <x v="34"/>
    <s v="Colombia"/>
    <s v="Total Storage"/>
    <n v="40700"/>
    <s v="Revenues - Third Parties"/>
    <m/>
    <s v="Storage Ambient (per Shelf)"/>
    <n v="2026"/>
    <n v="6"/>
    <s v="USD"/>
    <n v="130.03131999999999"/>
    <n v="1"/>
    <n v="163.4831773832"/>
    <s v="BSColombia"/>
    <m/>
    <m/>
  </r>
  <r>
    <x v="0"/>
    <x v="418"/>
    <x v="35"/>
    <s v="Colombia"/>
    <s v="Total Distribution"/>
    <n v="40900"/>
    <s v="Revenues- IC"/>
    <m/>
    <s v="Project Management Fee"/>
    <n v="2026"/>
    <n v="6"/>
    <s v="USD"/>
    <n v="1386.88"/>
    <n v="1"/>
    <n v="1386.88"/>
    <s v="BSColombia"/>
    <m/>
    <m/>
  </r>
  <r>
    <x v="0"/>
    <x v="418"/>
    <x v="35"/>
    <s v="Colombia"/>
    <s v="Total Storage"/>
    <n v="40900"/>
    <s v="Revenues- IC"/>
    <m/>
    <s v="Storage Ambient (per Shelf)"/>
    <n v="2026"/>
    <n v="6"/>
    <s v="USD"/>
    <n v="623.48"/>
    <n v="1"/>
    <n v="623.48"/>
    <s v="BSColombia"/>
    <m/>
    <m/>
  </r>
  <r>
    <x v="0"/>
    <x v="418"/>
    <x v="35"/>
    <s v="Colombia"/>
    <s v="Total Storage"/>
    <n v="40900"/>
    <s v="Revenues- IC"/>
    <m/>
    <s v="Storage Refrigerated (per Shelf)"/>
    <n v="2026"/>
    <n v="6"/>
    <s v="USD"/>
    <n v="980.46"/>
    <n v="1"/>
    <n v="980.46"/>
    <s v="BSColombia"/>
    <m/>
    <m/>
  </r>
  <r>
    <x v="16"/>
    <x v="419"/>
    <x v="34"/>
    <s v="Colombia"/>
    <s v="Total Freight"/>
    <n v="40700"/>
    <s v="Revenues - Third Parties"/>
    <m/>
    <s v="Freight - Returns"/>
    <n v="2026"/>
    <n v="6"/>
    <s v="USD"/>
    <n v="81.67"/>
    <n v="1"/>
    <n v="102.6804242"/>
    <s v="BSColombia"/>
    <n v="1"/>
    <m/>
  </r>
  <r>
    <x v="16"/>
    <x v="419"/>
    <x v="34"/>
    <s v="Colombia"/>
    <s v="Total Distribution"/>
    <n v="40700"/>
    <s v="Revenues - Third Parties"/>
    <m/>
    <s v="Project Management Fee"/>
    <n v="2026"/>
    <n v="6"/>
    <s v="USD"/>
    <n v="307.95006000000001"/>
    <n v="1"/>
    <n v="387.17329243560005"/>
    <s v="BSColombia"/>
    <m/>
    <m/>
  </r>
  <r>
    <x v="16"/>
    <x v="419"/>
    <x v="34"/>
    <s v="Colombia"/>
    <s v="Total Return Drug"/>
    <n v="40700"/>
    <s v="Revenues - Third Parties"/>
    <m/>
    <s v="Reconciliation of Returns (per Hour)"/>
    <n v="2026"/>
    <n v="6"/>
    <s v="USD"/>
    <n v="82.51921999999999"/>
    <n v="1"/>
    <n v="103.7481145372"/>
    <s v="BSColombia"/>
    <m/>
    <m/>
  </r>
  <r>
    <x v="16"/>
    <x v="419"/>
    <x v="34"/>
    <s v="Colombia"/>
    <s v="Total Return Drug"/>
    <n v="40700"/>
    <s v="Revenues - Third Parties"/>
    <m/>
    <s v="Returns Receipt (per Receipt)"/>
    <n v="2026"/>
    <n v="6"/>
    <s v="USD"/>
    <n v="103.47743"/>
    <n v="1"/>
    <n v="130.09803364180001"/>
    <s v="BSColombia"/>
    <m/>
    <m/>
  </r>
  <r>
    <x v="16"/>
    <x v="419"/>
    <x v="34"/>
    <s v="Colombia"/>
    <s v="Total Storage"/>
    <n v="40700"/>
    <s v="Revenues - Third Parties"/>
    <m/>
    <s v="Storage Ambient (per Shelf)"/>
    <n v="2026"/>
    <n v="6"/>
    <s v="USD"/>
    <n v="455.10961999999995"/>
    <n v="1"/>
    <n v="572.1911208411999"/>
    <s v="BSColombia"/>
    <m/>
    <m/>
  </r>
  <r>
    <x v="16"/>
    <x v="419"/>
    <x v="34"/>
    <s v="Colombia"/>
    <s v="Total Storage"/>
    <n v="40700"/>
    <s v="Revenues - Third Parties"/>
    <m/>
    <s v="Storage of Returns (per Pallet)"/>
    <n v="2026"/>
    <n v="6"/>
    <s v="USD"/>
    <n v="34.213830000000002"/>
    <n v="1"/>
    <n v="43.015679905800006"/>
    <s v="BSColombia"/>
    <m/>
    <m/>
  </r>
  <r>
    <x v="0"/>
    <x v="420"/>
    <x v="36"/>
    <s v="Colombia"/>
    <s v="Total Distribution"/>
    <n v="40700"/>
    <s v="Revenues - Third Parties"/>
    <m/>
    <s v="Project Management Fee"/>
    <n v="2026"/>
    <n v="6"/>
    <s v="USD"/>
    <n v="1358.93"/>
    <n v="1"/>
    <n v="1570.4202759"/>
    <s v="BSColombia"/>
    <m/>
    <m/>
  </r>
  <r>
    <x v="0"/>
    <x v="420"/>
    <x v="36"/>
    <s v="Colombia"/>
    <s v="Total Storage"/>
    <n v="40700"/>
    <s v="Revenues - Third Parties"/>
    <m/>
    <s v="Storage Ambient (per Shelf)"/>
    <n v="2026"/>
    <n v="6"/>
    <s v="USD"/>
    <n v="1034.46"/>
    <n v="1"/>
    <n v="1195.4530098"/>
    <s v="BSColombia"/>
    <m/>
    <m/>
  </r>
  <r>
    <x v="11"/>
    <x v="421"/>
    <x v="20"/>
    <s v="Colombia"/>
    <s v="Total Freight"/>
    <n v="40700"/>
    <s v="Revenues - Third Parties"/>
    <m/>
    <s v="Freight - Returns"/>
    <n v="2026"/>
    <n v="6"/>
    <s v="USD"/>
    <n v="101.98"/>
    <n v="1"/>
    <n v="101.98"/>
    <s v="BSColombia"/>
    <n v="1"/>
    <m/>
  </r>
  <r>
    <x v="11"/>
    <x v="421"/>
    <x v="20"/>
    <s v="Colombia"/>
    <s v="Total Freight"/>
    <n v="40700"/>
    <s v="Revenues - Third Parties"/>
    <m/>
    <s v="Freight - Shipments"/>
    <n v="2026"/>
    <n v="6"/>
    <s v="USD"/>
    <n v="623"/>
    <n v="1"/>
    <n v="623"/>
    <s v="BSColombia"/>
    <n v="1"/>
    <m/>
  </r>
  <r>
    <x v="11"/>
    <x v="421"/>
    <x v="20"/>
    <s v="Colombia"/>
    <s v="Total Distribution"/>
    <n v="40700"/>
    <s v="Revenues - Third Parties"/>
    <m/>
    <s v="Insulated shipper - Credo S4 - 28L (Leasing)"/>
    <n v="2026"/>
    <n v="6"/>
    <s v="USD"/>
    <n v="650.12"/>
    <n v="1"/>
    <n v="650.12"/>
    <s v="BSColombia"/>
    <n v="1"/>
    <m/>
  </r>
  <r>
    <x v="11"/>
    <x v="421"/>
    <x v="20"/>
    <s v="Colombia"/>
    <s v="Total Distribution"/>
    <n v="40700"/>
    <s v="Revenues - Third Parties"/>
    <m/>
    <s v="Pick and Pack (Refrigerated)"/>
    <n v="2026"/>
    <n v="6"/>
    <s v="USD"/>
    <n v="262.5"/>
    <n v="1"/>
    <n v="262.5"/>
    <s v="BSColombia"/>
    <m/>
    <m/>
  </r>
  <r>
    <x v="11"/>
    <x v="421"/>
    <x v="20"/>
    <s v="Colombia"/>
    <s v="Total Distribution"/>
    <n v="40700"/>
    <s v="Revenues - Third Parties"/>
    <m/>
    <s v="Project Management Fee"/>
    <n v="2026"/>
    <n v="6"/>
    <s v="USD"/>
    <n v="600"/>
    <n v="1"/>
    <n v="600"/>
    <s v="BSColombia"/>
    <m/>
    <m/>
  </r>
  <r>
    <x v="11"/>
    <x v="421"/>
    <x v="20"/>
    <s v="Colombia"/>
    <s v="Total Storage"/>
    <n v="40700"/>
    <s v="Revenues - Third Parties"/>
    <m/>
    <s v="Storage Ambient (per Shelf)"/>
    <n v="2026"/>
    <n v="6"/>
    <s v="USD"/>
    <n v="250"/>
    <n v="1"/>
    <n v="250"/>
    <s v="BSColombia"/>
    <m/>
    <m/>
  </r>
  <r>
    <x v="11"/>
    <x v="421"/>
    <x v="20"/>
    <s v="Colombia"/>
    <s v="Total Storage"/>
    <n v="40700"/>
    <s v="Revenues - Third Parties"/>
    <m/>
    <s v="Storage Refrigerated (per Shelf)"/>
    <n v="2026"/>
    <n v="6"/>
    <s v="USD"/>
    <n v="1531.25"/>
    <n v="1"/>
    <n v="1531.25"/>
    <s v="BSColombia"/>
    <m/>
    <m/>
  </r>
  <r>
    <x v="11"/>
    <x v="421"/>
    <x v="20"/>
    <s v="Colombia"/>
    <s v="Total Distribution"/>
    <n v="40700"/>
    <s v="Revenues - Third Parties"/>
    <m/>
    <s v="Temperature Monitoring Device (Refrigerated)"/>
    <n v="2026"/>
    <n v="6"/>
    <s v="USD"/>
    <n v="255.04"/>
    <n v="1"/>
    <n v="255.04"/>
    <s v="BSColombia"/>
    <n v="1"/>
    <m/>
  </r>
  <r>
    <x v="0"/>
    <x v="422"/>
    <x v="37"/>
    <s v="Colombia"/>
    <s v="Total Freight"/>
    <n v="40700"/>
    <s v="Revenues - Third Parties"/>
    <m/>
    <s v="Freight - Shipments"/>
    <n v="2026"/>
    <n v="6"/>
    <s v="USD"/>
    <n v="508.9"/>
    <n v="1"/>
    <n v="508.9"/>
    <s v="BSColombia"/>
    <n v="1"/>
    <m/>
  </r>
  <r>
    <x v="0"/>
    <x v="422"/>
    <x v="37"/>
    <s v="Colombia"/>
    <s v="Total Distribution"/>
    <n v="40700"/>
    <s v="Revenues - Third Parties"/>
    <m/>
    <s v="Insulated shipper - Credo S4 - 12L (Leasing)"/>
    <n v="2026"/>
    <n v="6"/>
    <s v="USD"/>
    <n v="233"/>
    <n v="1"/>
    <n v="233"/>
    <s v="BSColombia"/>
    <n v="1"/>
    <m/>
  </r>
  <r>
    <x v="0"/>
    <x v="422"/>
    <x v="37"/>
    <s v="Colombia"/>
    <s v="Total Distribution"/>
    <n v="40700"/>
    <s v="Revenues - Third Parties"/>
    <m/>
    <s v="Pick and Pack (Refrigerated)"/>
    <n v="2026"/>
    <n v="6"/>
    <s v="USD"/>
    <n v="274.48"/>
    <n v="1"/>
    <n v="274.48"/>
    <s v="BSColombia"/>
    <m/>
    <m/>
  </r>
  <r>
    <x v="0"/>
    <x v="422"/>
    <x v="37"/>
    <s v="Colombia"/>
    <s v="Total Distribution"/>
    <n v="40700"/>
    <s v="Revenues - Third Parties"/>
    <m/>
    <s v="Project Management Fee"/>
    <n v="2026"/>
    <n v="6"/>
    <s v="USD"/>
    <n v="1370.3"/>
    <n v="1"/>
    <n v="1370.3"/>
    <s v="BSColombia"/>
    <m/>
    <m/>
  </r>
  <r>
    <x v="0"/>
    <x v="422"/>
    <x v="37"/>
    <s v="Colombia"/>
    <s v="Total Storage"/>
    <n v="40700"/>
    <s v="Revenues - Third Parties"/>
    <m/>
    <s v="Storage Refrigerated (per Shelf)"/>
    <n v="2026"/>
    <n v="6"/>
    <s v="USD"/>
    <n v="343.1"/>
    <n v="1"/>
    <n v="343.1"/>
    <s v="BSColombia"/>
    <m/>
    <m/>
  </r>
  <r>
    <x v="0"/>
    <x v="422"/>
    <x v="37"/>
    <s v="Colombia"/>
    <s v="Total Distribution"/>
    <n v="40700"/>
    <s v="Revenues - Third Parties"/>
    <m/>
    <s v="Temperature Monitoring Device (Refrigerated)"/>
    <n v="2026"/>
    <n v="6"/>
    <s v="USD"/>
    <n v="107.1"/>
    <n v="1"/>
    <n v="107.1"/>
    <s v="BSColombia"/>
    <n v="1"/>
    <m/>
  </r>
  <r>
    <x v="14"/>
    <x v="423"/>
    <x v="28"/>
    <s v="Colombia"/>
    <s v="Total Distribution"/>
    <n v="40700"/>
    <s v="Revenues - Third Parties"/>
    <m/>
    <s v="Project Management Fee"/>
    <n v="2026"/>
    <n v="6"/>
    <s v="USD"/>
    <n v="402.36"/>
    <n v="1"/>
    <n v="402.36"/>
    <s v="BSColombia"/>
    <m/>
    <m/>
  </r>
  <r>
    <x v="14"/>
    <x v="423"/>
    <x v="28"/>
    <s v="Colombia"/>
    <s v="Total Storage"/>
    <n v="40700"/>
    <s v="Revenues - Third Parties"/>
    <m/>
    <s v="Storage Refrigerated (per Pallet)"/>
    <n v="2026"/>
    <n v="6"/>
    <s v="USD"/>
    <n v="616.96"/>
    <n v="1"/>
    <n v="616.96"/>
    <s v="BSColombia"/>
    <m/>
    <m/>
  </r>
  <r>
    <x v="0"/>
    <x v="422"/>
    <x v="38"/>
    <s v="Colombia"/>
    <s v="Total Other"/>
    <n v="40700"/>
    <s v="Revenues - Third Parties"/>
    <m/>
    <s v="Surcharge"/>
    <n v="2026"/>
    <n v="6"/>
    <s v="USD"/>
    <n v="0"/>
    <n v="1"/>
    <n v="0"/>
    <s v="BSColombia"/>
    <s v="Not Applicable"/>
    <m/>
  </r>
  <r>
    <x v="0"/>
    <x v="422"/>
    <x v="38"/>
    <s v="Colombia"/>
    <s v="Total Other"/>
    <n v="40700"/>
    <s v="Revenues - Third Parties"/>
    <m/>
    <s v="Surcharge"/>
    <n v="2026"/>
    <n v="6"/>
    <s v="USD"/>
    <n v="0"/>
    <n v="1"/>
    <n v="0"/>
    <s v="BSColombia"/>
    <s v="Not Applicable"/>
    <m/>
  </r>
  <r>
    <x v="0"/>
    <x v="422"/>
    <x v="38"/>
    <s v="Colombia"/>
    <s v="Total Other"/>
    <n v="40700"/>
    <s v="Revenues - Third Parties"/>
    <m/>
    <s v="Surcharge"/>
    <n v="2026"/>
    <n v="6"/>
    <s v="USD"/>
    <n v="0"/>
    <n v="1"/>
    <n v="0"/>
    <s v="BSColombia"/>
    <s v="Not Applicable"/>
    <m/>
  </r>
  <r>
    <x v="0"/>
    <x v="422"/>
    <x v="38"/>
    <s v="Colombia"/>
    <s v="Total Other"/>
    <n v="40700"/>
    <s v="Revenues - Third Parties"/>
    <m/>
    <s v="Surcharge"/>
    <n v="2026"/>
    <n v="6"/>
    <s v="USD"/>
    <n v="0"/>
    <n v="1"/>
    <n v="0"/>
    <s v="BSColombia"/>
    <s v="Not Applicable"/>
    <m/>
  </r>
  <r>
    <x v="0"/>
    <x v="422"/>
    <x v="38"/>
    <s v="Colombia"/>
    <s v="Total Other"/>
    <n v="40700"/>
    <s v="Revenues - Third Parties"/>
    <m/>
    <s v="Surcharge"/>
    <n v="2026"/>
    <n v="6"/>
    <s v="USD"/>
    <n v="0"/>
    <n v="1"/>
    <n v="0"/>
    <s v="BSColombia"/>
    <s v="Not Applicable"/>
    <m/>
  </r>
  <r>
    <x v="9"/>
    <x v="423"/>
    <x v="16"/>
    <s v="Colombia"/>
    <s v="Total Duty"/>
    <n v="40700"/>
    <s v="Revenues - Third Parties"/>
    <m/>
    <s v="Duties"/>
    <n v="2026"/>
    <n v="6"/>
    <s v="USD"/>
    <n v="0"/>
    <n v="1"/>
    <n v="0"/>
    <s v="BSColombia"/>
    <m/>
    <m/>
  </r>
  <r>
    <x v="9"/>
    <x v="423"/>
    <x v="16"/>
    <s v="Colombia"/>
    <s v="Total Freight"/>
    <n v="40700"/>
    <s v="Revenues - Third Parties"/>
    <m/>
    <s v="Adjustment for Adoption Nbr. 606"/>
    <n v="2026"/>
    <n v="6"/>
    <s v="USD"/>
    <n v="1047"/>
    <n v="1"/>
    <n v="1047"/>
    <s v="BSColombia"/>
    <s v="Not Applicable"/>
    <m/>
  </r>
  <r>
    <x v="0"/>
    <x v="116"/>
    <x v="6"/>
    <s v="Colombia"/>
    <s v="Total Distribution"/>
    <n v="40700"/>
    <s v="Revenues - Third Parties"/>
    <m/>
    <s v="Provision rebate Accrual"/>
    <n v="2026"/>
    <n v="6"/>
    <s v="USD"/>
    <n v="-11427.888336149894"/>
    <n v="1"/>
    <n v="-11427.888336149894"/>
    <s v="BSColombia"/>
    <s v="Not Applicable"/>
    <m/>
  </r>
  <r>
    <x v="0"/>
    <x v="116"/>
    <x v="6"/>
    <s v="Colombia"/>
    <s v="Total Freight"/>
    <n v="40700"/>
    <s v="Revenues - Third Parties"/>
    <m/>
    <s v="Provision rebate Accrual"/>
    <n v="2026"/>
    <n v="6"/>
    <s v="USD"/>
    <n v="-3829.6877241680263"/>
    <n v="1"/>
    <n v="-3829.6877241680263"/>
    <s v="BSColombia"/>
    <s v="Not Applicable"/>
    <m/>
  </r>
  <r>
    <x v="0"/>
    <x v="116"/>
    <x v="6"/>
    <s v="Colombia"/>
    <s v="Total Storage"/>
    <n v="40700"/>
    <s v="Revenues - Third Parties"/>
    <m/>
    <s v="Provision rebate Accrual"/>
    <n v="2026"/>
    <n v="6"/>
    <s v="USD"/>
    <n v="-6573.184228519478"/>
    <n v="1"/>
    <n v="-6573.184228519478"/>
    <s v="BSColombia"/>
    <s v="Not Applicable"/>
    <m/>
  </r>
  <r>
    <x v="9"/>
    <x v="116"/>
    <x v="16"/>
    <s v="Colombia"/>
    <s v="Total Freight"/>
    <n v="40700"/>
    <s v="Revenues - Third Parties"/>
    <m/>
    <s v="Estimated Revenue from 16/10 - 31/10"/>
    <n v="2026"/>
    <n v="6"/>
    <s v="USD"/>
    <n v="-49609.428087507884"/>
    <n v="1"/>
    <n v="-49609.428087507884"/>
    <s v="BSColombia"/>
    <s v="Not Applicable"/>
    <m/>
  </r>
  <r>
    <x v="9"/>
    <x v="116"/>
    <x v="16"/>
    <s v="Colombia"/>
    <s v="Total Distribution"/>
    <n v="40700"/>
    <s v="Revenues - Third Parties"/>
    <m/>
    <s v="Estimated Revenue from 16/10 - 31/10"/>
    <n v="2026"/>
    <n v="6"/>
    <s v="USD"/>
    <n v="-20672.093674399999"/>
    <n v="1"/>
    <n v="-20672.093674399999"/>
    <s v="BSColombia"/>
    <s v="Not Applicable"/>
    <m/>
  </r>
  <r>
    <x v="9"/>
    <x v="116"/>
    <x v="16"/>
    <s v="Colombia"/>
    <s v="Total Return Drug"/>
    <n v="40700"/>
    <s v="Revenues - Third Parties"/>
    <m/>
    <s v="Destruction executed on june 25"/>
    <n v="2026"/>
    <n v="6"/>
    <s v="USD"/>
    <n v="0"/>
    <n v="1"/>
    <n v="0"/>
    <s v="BSColombia"/>
    <m/>
    <m/>
  </r>
  <r>
    <x v="9"/>
    <x v="116"/>
    <x v="16"/>
    <s v="Colombia"/>
    <s v="Total Freight"/>
    <n v="40700"/>
    <s v="Revenues - Third Parties"/>
    <m/>
    <s v="Adjustment due to services rendered between 16/09 - 04/10"/>
    <n v="2026"/>
    <n v="6"/>
    <s v="USD"/>
    <n v="68138.280340670564"/>
    <n v="1"/>
    <n v="68138.280340670564"/>
    <s v="BSColombia"/>
    <s v="Not Applicable"/>
    <m/>
  </r>
  <r>
    <x v="9"/>
    <x v="116"/>
    <x v="16"/>
    <s v="Colombia"/>
    <s v="Total Distribution"/>
    <n v="40700"/>
    <s v="Revenues - Third Parties"/>
    <m/>
    <s v="Adjustment due to services rendered between 16/09 - 04/10"/>
    <n v="2026"/>
    <n v="6"/>
    <s v="USD"/>
    <n v="26622.890989721254"/>
    <n v="1"/>
    <n v="26622.890989721254"/>
    <s v="BSColombia"/>
    <s v="Not Applicable"/>
    <m/>
  </r>
  <r>
    <x v="9"/>
    <x v="116"/>
    <x v="16"/>
    <s v="Colombia"/>
    <s v="Total Return Drug"/>
    <n v="40700"/>
    <s v="Revenues - Third Parties"/>
    <m/>
    <s v="Destruction executed on june 25"/>
    <n v="2026"/>
    <n v="6"/>
    <s v="USD"/>
    <n v="0"/>
    <n v="1"/>
    <n v="0"/>
    <s v="BSColombia"/>
    <m/>
    <m/>
  </r>
  <r>
    <x v="0"/>
    <x v="116"/>
    <x v="6"/>
    <s v="Colombia"/>
    <s v="Total Distribution"/>
    <n v="40700"/>
    <s v="Revenues - Third Parties"/>
    <m/>
    <s v="FX Translation"/>
    <n v="2026"/>
    <n v="6"/>
    <s v="USD"/>
    <n v="-2350.125937242588"/>
    <n v="1"/>
    <n v="-2350.125937242588"/>
    <s v="BSColombia"/>
    <s v="Not Applicable"/>
    <m/>
  </r>
  <r>
    <x v="0"/>
    <x v="116"/>
    <x v="6"/>
    <s v="Colombia"/>
    <s v="Total Packaging"/>
    <n v="40700"/>
    <s v="Revenues - Third Parties"/>
    <m/>
    <s v="FX Translation"/>
    <n v="2026"/>
    <n v="6"/>
    <s v="USD"/>
    <n v="0"/>
    <n v="1"/>
    <n v="0"/>
    <s v="BSColombia"/>
    <s v="Not Applicable"/>
    <m/>
  </r>
  <r>
    <x v="0"/>
    <x v="116"/>
    <x v="6"/>
    <s v="Colombia"/>
    <s v="Total Return Drug"/>
    <n v="40700"/>
    <s v="Revenues - Third Parties"/>
    <m/>
    <s v="FX Translation"/>
    <n v="2026"/>
    <n v="6"/>
    <s v="USD"/>
    <n v="-14.193959178999204"/>
    <n v="1"/>
    <n v="-14.193959178999204"/>
    <s v="BSColombia"/>
    <s v="Not Applicable"/>
    <m/>
  </r>
  <r>
    <x v="0"/>
    <x v="116"/>
    <x v="6"/>
    <s v="Colombia"/>
    <s v="Total Freight"/>
    <n v="40700"/>
    <s v="Revenues - Third Parties"/>
    <m/>
    <s v="FX Translation"/>
    <n v="2026"/>
    <n v="6"/>
    <s v="USD"/>
    <n v="-1012.4809185946663"/>
    <n v="1"/>
    <n v="-1012.4809185946663"/>
    <s v="BSColombia"/>
    <s v="Not Applicable"/>
    <m/>
  </r>
  <r>
    <x v="0"/>
    <x v="116"/>
    <x v="6"/>
    <s v="Colombia"/>
    <s v="Total Other"/>
    <n v="40700"/>
    <s v="Revenues - Third Parties"/>
    <m/>
    <s v="FX Translation"/>
    <n v="2026"/>
    <n v="6"/>
    <s v="USD"/>
    <n v="0"/>
    <n v="1"/>
    <n v="0"/>
    <s v="BSColombia"/>
    <s v="Not Applicable"/>
    <m/>
  </r>
  <r>
    <x v="0"/>
    <x v="116"/>
    <x v="6"/>
    <s v="Colombia"/>
    <s v="Total Other"/>
    <n v="40700"/>
    <s v="Revenues - Third Parties"/>
    <m/>
    <s v="FX Translation"/>
    <n v="2026"/>
    <n v="6"/>
    <s v="USD"/>
    <n v="0"/>
    <n v="1"/>
    <n v="0"/>
    <s v="BSColombia"/>
    <s v="Not Applicable"/>
    <m/>
  </r>
  <r>
    <x v="0"/>
    <x v="116"/>
    <x v="6"/>
    <s v="Colombia"/>
    <s v="Total Duty"/>
    <n v="40700"/>
    <s v="Revenues - Third Parties"/>
    <m/>
    <s v="FX Translation"/>
    <n v="2026"/>
    <n v="6"/>
    <s v="USD"/>
    <n v="0"/>
    <n v="1"/>
    <n v="0"/>
    <s v="BSColombia"/>
    <s v="Not Applicable"/>
    <m/>
  </r>
  <r>
    <x v="0"/>
    <x v="116"/>
    <x v="6"/>
    <s v="Colombia"/>
    <s v="Total Storage"/>
    <n v="40700"/>
    <s v="Revenues - Third Parties"/>
    <m/>
    <s v="FX Translation"/>
    <n v="2026"/>
    <n v="6"/>
    <s v="USD"/>
    <n v="-1384.9743508106628"/>
    <n v="1"/>
    <n v="-1384.9743508106628"/>
    <s v="BSColombia"/>
    <s v="Not Applicable"/>
    <m/>
  </r>
  <r>
    <x v="2"/>
    <x v="320"/>
    <x v="2"/>
    <s v="Peru"/>
    <s v="Total Storage"/>
    <n v="40700"/>
    <s v="Revenues - Third Parties"/>
    <m/>
    <s v="Non-Drug Storage Ambient (per Pallet)"/>
    <n v="2026"/>
    <n v="6"/>
    <s v="USD"/>
    <n v="573.78"/>
    <n v="1"/>
    <n v="573.78"/>
    <s v="BSPeru"/>
    <m/>
    <m/>
  </r>
  <r>
    <x v="2"/>
    <x v="320"/>
    <x v="2"/>
    <s v="Peru"/>
    <s v="Total Distribution"/>
    <n v="40700"/>
    <s v="Revenues - Third Parties"/>
    <m/>
    <s v="Receipt fee Ancillaries (per Receipt_ID)"/>
    <n v="2026"/>
    <n v="6"/>
    <s v="USD"/>
    <n v="1081.58"/>
    <n v="1"/>
    <n v="1081.58"/>
    <s v="BSPeru"/>
    <m/>
    <m/>
  </r>
  <r>
    <x v="17"/>
    <x v="424"/>
    <x v="39"/>
    <s v="Peru"/>
    <s v="Total Distribution"/>
    <n v="40700"/>
    <s v="Revenues - Third Parties"/>
    <m/>
    <s v="Project Management Fee"/>
    <n v="2026"/>
    <n v="6"/>
    <s v="USD"/>
    <n v="1200"/>
    <n v="1"/>
    <n v="1200"/>
    <s v="BSPeru"/>
    <m/>
    <m/>
  </r>
  <r>
    <x v="17"/>
    <x v="424"/>
    <x v="39"/>
    <s v="Peru"/>
    <s v="Total Storage"/>
    <n v="40700"/>
    <s v="Revenues - Third Parties"/>
    <m/>
    <s v="Storage of Returns (per Pallet)"/>
    <n v="2026"/>
    <n v="6"/>
    <s v="USD"/>
    <n v="326"/>
    <n v="1"/>
    <n v="326"/>
    <s v="BSPeru"/>
    <m/>
    <m/>
  </r>
  <r>
    <x v="17"/>
    <x v="424"/>
    <x v="39"/>
    <s v="Peru"/>
    <s v="Total Storage"/>
    <n v="40700"/>
    <s v="Revenues - Third Parties"/>
    <m/>
    <s v="Storage Refrigerated (per Shelf)"/>
    <n v="2026"/>
    <n v="6"/>
    <s v="USD"/>
    <n v="2400"/>
    <n v="1"/>
    <n v="2400"/>
    <s v="BSPeru"/>
    <m/>
    <m/>
  </r>
  <r>
    <x v="0"/>
    <x v="425"/>
    <x v="40"/>
    <s v="Peru"/>
    <s v="Total Distribution"/>
    <n v="40700"/>
    <s v="Revenues - Third Parties"/>
    <m/>
    <s v="Project Management Fee"/>
    <n v="2026"/>
    <n v="6"/>
    <s v="USD"/>
    <n v="1336.2438"/>
    <n v="1"/>
    <n v="1336.2438"/>
    <s v="BSPeru"/>
    <m/>
    <m/>
  </r>
  <r>
    <x v="0"/>
    <x v="425"/>
    <x v="40"/>
    <s v="Peru"/>
    <s v="Total Storage"/>
    <n v="40700"/>
    <s v="Revenues - Third Parties"/>
    <m/>
    <s v="Storage Ambient (per Pallet)"/>
    <n v="2026"/>
    <n v="6"/>
    <s v="USD"/>
    <n v="222.70910000000001"/>
    <n v="1"/>
    <n v="222.70910000000001"/>
    <s v="BSPeru"/>
    <m/>
    <m/>
  </r>
  <r>
    <x v="0"/>
    <x v="425"/>
    <x v="40"/>
    <s v="Peru"/>
    <s v="Total Storage"/>
    <n v="40700"/>
    <s v="Revenues - Third Parties"/>
    <m/>
    <s v="Storage of Returns (per Pallet)"/>
    <n v="2026"/>
    <n v="6"/>
    <s v="USD"/>
    <n v="167.0292"/>
    <n v="1"/>
    <n v="167.0292"/>
    <s v="BSPeru"/>
    <m/>
    <m/>
  </r>
  <r>
    <x v="0"/>
    <x v="425"/>
    <x v="40"/>
    <s v="Peru"/>
    <s v="Total Storage"/>
    <n v="40700"/>
    <s v="Revenues - Third Parties"/>
    <m/>
    <s v="Storage Refrigerated (per Shelf)"/>
    <n v="2026"/>
    <n v="6"/>
    <s v="USD"/>
    <n v="668.11680000000001"/>
    <n v="1"/>
    <n v="668.11680000000001"/>
    <s v="BSPeru"/>
    <m/>
    <m/>
  </r>
  <r>
    <x v="6"/>
    <x v="335"/>
    <x v="9"/>
    <s v="Peru"/>
    <s v="Total Distribution"/>
    <n v="40700"/>
    <s v="Revenues - Third Parties"/>
    <m/>
    <s v="Project Management Fee"/>
    <n v="2026"/>
    <n v="6"/>
    <s v="USD"/>
    <n v="402.36"/>
    <n v="1"/>
    <n v="402.36"/>
    <s v="BSPeru"/>
    <m/>
    <m/>
  </r>
  <r>
    <x v="6"/>
    <x v="335"/>
    <x v="9"/>
    <s v="Peru"/>
    <s v="Total Storage"/>
    <n v="40700"/>
    <s v="Revenues - Third Parties"/>
    <m/>
    <s v="Storage Refrigerated (per Pallet)"/>
    <n v="2026"/>
    <n v="6"/>
    <s v="USD"/>
    <n v="925.44"/>
    <n v="1"/>
    <n v="925.44"/>
    <s v="BSPeru"/>
    <m/>
    <m/>
  </r>
  <r>
    <x v="2"/>
    <x v="342"/>
    <x v="2"/>
    <s v="Peru"/>
    <s v="Total Freight"/>
    <n v="40700"/>
    <s v="Revenues - Third Parties"/>
    <m/>
    <s v="Freight - Shipments"/>
    <n v="2026"/>
    <n v="6"/>
    <s v="USD"/>
    <n v="3748.56"/>
    <n v="1"/>
    <n v="3748.56"/>
    <s v="BSPeru"/>
    <n v="1"/>
    <m/>
  </r>
  <r>
    <x v="2"/>
    <x v="342"/>
    <x v="2"/>
    <s v="Peru"/>
    <s v="Total Distribution"/>
    <n v="40700"/>
    <s v="Revenues - Third Parties"/>
    <m/>
    <s v="Insulated shipper - Credo S22 - 12L (Leasing)"/>
    <n v="2026"/>
    <n v="6"/>
    <s v="USD"/>
    <n v="3374.02"/>
    <n v="1"/>
    <n v="3374.02"/>
    <s v="BSPeru"/>
    <n v="1"/>
    <m/>
  </r>
  <r>
    <x v="2"/>
    <x v="342"/>
    <x v="2"/>
    <s v="Peru"/>
    <s v="Total Distribution"/>
    <n v="40700"/>
    <s v="Revenues - Third Parties"/>
    <m/>
    <s v="Pick and Pack (Controlled Ambient)"/>
    <n v="2026"/>
    <n v="6"/>
    <s v="USD"/>
    <n v="2385.4499999999998"/>
    <n v="1"/>
    <n v="2385.4499999999998"/>
    <s v="BSPeru"/>
    <m/>
    <m/>
  </r>
  <r>
    <x v="2"/>
    <x v="342"/>
    <x v="2"/>
    <s v="Peru"/>
    <s v="Total Distribution"/>
    <n v="40700"/>
    <s v="Revenues - Third Parties"/>
    <m/>
    <s v="Project Management Fee"/>
    <n v="2026"/>
    <n v="6"/>
    <s v="USD"/>
    <n v="310.82"/>
    <n v="1"/>
    <n v="310.82"/>
    <s v="BSPeru"/>
    <m/>
    <m/>
  </r>
  <r>
    <x v="2"/>
    <x v="342"/>
    <x v="2"/>
    <s v="Peru"/>
    <s v="Total Distribution"/>
    <n v="40700"/>
    <s v="Revenues - Third Parties"/>
    <m/>
    <s v="Receipt fee Ambient (per Receipt_ID)"/>
    <n v="2026"/>
    <n v="6"/>
    <s v="USD"/>
    <n v="1081.58"/>
    <n v="1"/>
    <n v="1081.58"/>
    <s v="BSPeru"/>
    <m/>
    <m/>
  </r>
  <r>
    <x v="2"/>
    <x v="342"/>
    <x v="2"/>
    <s v="Peru"/>
    <s v="Total Storage"/>
    <n v="40700"/>
    <s v="Revenues - Third Parties"/>
    <m/>
    <s v="Storage Ambient (per Pallet)"/>
    <n v="2026"/>
    <n v="6"/>
    <s v="USD"/>
    <n v="1622.46"/>
    <n v="1"/>
    <n v="1622.46"/>
    <s v="BSPeru"/>
    <m/>
    <m/>
  </r>
  <r>
    <x v="0"/>
    <x v="426"/>
    <x v="40"/>
    <s v="Peru"/>
    <s v="Total Distribution"/>
    <n v="40700"/>
    <s v="Revenues - Third Parties"/>
    <m/>
    <s v="Insulated shipper - Credo S4 - 12L (Leasing)"/>
    <n v="2026"/>
    <n v="6"/>
    <s v="USD"/>
    <n v="259.45729999999998"/>
    <n v="1"/>
    <n v="259.45729999999998"/>
    <s v="BSPeru"/>
    <n v="1"/>
    <m/>
  </r>
  <r>
    <x v="0"/>
    <x v="426"/>
    <x v="40"/>
    <s v="Peru"/>
    <s v="Total Distribution"/>
    <n v="40700"/>
    <s v="Revenues - Third Parties"/>
    <m/>
    <s v="Pick and Pack (Refrigerated)"/>
    <n v="2026"/>
    <n v="6"/>
    <s v="USD"/>
    <n v="489.9495"/>
    <n v="1"/>
    <n v="489.9495"/>
    <s v="BSPeru"/>
    <m/>
    <m/>
  </r>
  <r>
    <x v="0"/>
    <x v="426"/>
    <x v="40"/>
    <s v="Peru"/>
    <s v="Total Distribution"/>
    <n v="40700"/>
    <s v="Revenues - Third Parties"/>
    <m/>
    <s v="Project Management Fee"/>
    <n v="2026"/>
    <n v="6"/>
    <s v="USD"/>
    <n v="1336.2438"/>
    <n v="1"/>
    <n v="1336.2438"/>
    <s v="BSPeru"/>
    <m/>
    <m/>
  </r>
  <r>
    <x v="0"/>
    <x v="426"/>
    <x v="40"/>
    <s v="Peru"/>
    <s v="Total Distribution"/>
    <n v="40700"/>
    <s v="Revenues - Third Parties"/>
    <m/>
    <s v="Receipt fee Refrigerated (per Receipt_ID)"/>
    <n v="2026"/>
    <n v="6"/>
    <s v="USD"/>
    <n v="890.82579999999996"/>
    <n v="1"/>
    <n v="890.82579999999996"/>
    <s v="BSPeru"/>
    <m/>
    <m/>
  </r>
  <r>
    <x v="0"/>
    <x v="426"/>
    <x v="40"/>
    <s v="Peru"/>
    <s v="Total Storage"/>
    <n v="40700"/>
    <s v="Revenues - Third Parties"/>
    <m/>
    <s v="Storage Ambient (per Pallet)"/>
    <n v="2026"/>
    <n v="6"/>
    <s v="USD"/>
    <n v="2004.3819000000001"/>
    <n v="1"/>
    <n v="2004.3819000000001"/>
    <s v="BSPeru"/>
    <m/>
    <m/>
  </r>
  <r>
    <x v="0"/>
    <x v="426"/>
    <x v="40"/>
    <s v="Peru"/>
    <s v="Total Storage"/>
    <n v="40700"/>
    <s v="Revenues - Third Parties"/>
    <m/>
    <s v="Storage Refrigerated (per Shelf)"/>
    <n v="2026"/>
    <n v="6"/>
    <s v="USD"/>
    <n v="3006.5255999999999"/>
    <n v="1"/>
    <n v="3006.5255999999999"/>
    <s v="BSPeru"/>
    <m/>
    <m/>
  </r>
  <r>
    <x v="0"/>
    <x v="426"/>
    <x v="40"/>
    <s v="Peru"/>
    <s v="Total Distribution"/>
    <n v="40700"/>
    <s v="Revenues - Third Parties"/>
    <m/>
    <s v="Temperature Monitoring Device (Refrigerated)"/>
    <n v="2026"/>
    <n v="6"/>
    <s v="USD"/>
    <n v="40.484999999999999"/>
    <n v="1"/>
    <n v="40.484999999999999"/>
    <s v="BSPeru"/>
    <n v="1"/>
    <m/>
  </r>
  <r>
    <x v="14"/>
    <x v="427"/>
    <x v="28"/>
    <s v="Peru"/>
    <s v="Total Distribution"/>
    <n v="40700"/>
    <s v="Revenues - Third Parties"/>
    <m/>
    <s v="Project Management Fee"/>
    <n v="2026"/>
    <n v="6"/>
    <s v="USD"/>
    <n v="353.25"/>
    <n v="1"/>
    <n v="353.25"/>
    <s v="BSPeru"/>
    <m/>
    <m/>
  </r>
  <r>
    <x v="14"/>
    <x v="427"/>
    <x v="28"/>
    <s v="Peru"/>
    <s v="Total Storage"/>
    <n v="40700"/>
    <s v="Revenues - Third Parties"/>
    <m/>
    <s v="Storage Refrigerated (per Pallet)"/>
    <n v="2026"/>
    <n v="6"/>
    <s v="USD"/>
    <n v="5958.26"/>
    <n v="1"/>
    <n v="5958.26"/>
    <s v="BSPeru"/>
    <m/>
    <m/>
  </r>
  <r>
    <x v="6"/>
    <x v="428"/>
    <x v="9"/>
    <s v="Peru"/>
    <s v="Total Distribution"/>
    <n v="40700"/>
    <s v="Revenues - Third Parties"/>
    <m/>
    <s v="Configuration of Temperature Monitoring Device"/>
    <n v="2026"/>
    <n v="6"/>
    <s v="USD"/>
    <n v="81"/>
    <n v="1"/>
    <n v="81"/>
    <s v="BSPeru"/>
    <m/>
    <m/>
  </r>
  <r>
    <x v="6"/>
    <x v="428"/>
    <x v="9"/>
    <s v="Peru"/>
    <s v="Total Freight"/>
    <n v="40700"/>
    <s v="Revenues - Third Parties"/>
    <m/>
    <s v="Freight - Shipments"/>
    <n v="2026"/>
    <n v="6"/>
    <s v="USD"/>
    <n v="2273.34"/>
    <n v="1"/>
    <n v="2273.34"/>
    <s v="BSPeru"/>
    <n v="1"/>
    <m/>
  </r>
  <r>
    <x v="6"/>
    <x v="428"/>
    <x v="9"/>
    <s v="Peru"/>
    <s v="Total Distribution"/>
    <n v="40700"/>
    <s v="Revenues - Third Parties"/>
    <m/>
    <s v="Pick and Pack (Ambient)"/>
    <n v="2026"/>
    <n v="6"/>
    <s v="USD"/>
    <n v="800.72"/>
    <n v="1"/>
    <n v="800.72"/>
    <s v="BSPeru"/>
    <m/>
    <m/>
  </r>
  <r>
    <x v="6"/>
    <x v="428"/>
    <x v="9"/>
    <s v="Peru"/>
    <s v="Total Distribution"/>
    <n v="40700"/>
    <s v="Revenues - Third Parties"/>
    <m/>
    <s v="Project Management Fee"/>
    <n v="2026"/>
    <n v="6"/>
    <s v="USD"/>
    <n v="353.25"/>
    <n v="1"/>
    <n v="353.25"/>
    <s v="BSPeru"/>
    <m/>
    <m/>
  </r>
  <r>
    <x v="6"/>
    <x v="428"/>
    <x v="9"/>
    <s v="Peru"/>
    <s v="Total Storage"/>
    <n v="40700"/>
    <s v="Revenues - Third Parties"/>
    <m/>
    <s v="Storage Ambient (per Pallet)"/>
    <n v="2026"/>
    <n v="6"/>
    <s v="USD"/>
    <n v="7606.48"/>
    <n v="1"/>
    <n v="7606.48"/>
    <s v="BSPeru"/>
    <m/>
    <m/>
  </r>
  <r>
    <x v="2"/>
    <x v="345"/>
    <x v="2"/>
    <s v="Peru"/>
    <s v="Total Freight"/>
    <n v="40700"/>
    <s v="Revenues - Third Parties"/>
    <m/>
    <s v="Freight - Shipments"/>
    <n v="2026"/>
    <n v="6"/>
    <s v="USD"/>
    <n v="705.54"/>
    <n v="1"/>
    <n v="705.54"/>
    <s v="BSPeru"/>
    <n v="1"/>
    <m/>
  </r>
  <r>
    <x v="2"/>
    <x v="345"/>
    <x v="2"/>
    <s v="Peru"/>
    <s v="Total Distribution"/>
    <n v="40700"/>
    <s v="Revenues - Third Parties"/>
    <m/>
    <s v="Insulated shipper - Credo S22 - 12L (Leasing)"/>
    <n v="2026"/>
    <n v="6"/>
    <s v="USD"/>
    <n v="355.16"/>
    <n v="1"/>
    <n v="355.16"/>
    <s v="BSPeru"/>
    <n v="1"/>
    <m/>
  </r>
  <r>
    <x v="2"/>
    <x v="345"/>
    <x v="2"/>
    <s v="Peru"/>
    <s v="Total Distribution"/>
    <n v="40700"/>
    <s v="Revenues - Third Parties"/>
    <m/>
    <s v="Insulated shipper - Credo S4 - 12L (Leasing)"/>
    <n v="2026"/>
    <n v="6"/>
    <s v="USD"/>
    <n v="510.72"/>
    <n v="1"/>
    <n v="510.72"/>
    <s v="BSPeru"/>
    <n v="1"/>
    <m/>
  </r>
  <r>
    <x v="2"/>
    <x v="345"/>
    <x v="2"/>
    <s v="Peru"/>
    <s v="Total Distribution"/>
    <n v="40700"/>
    <s v="Revenues - Third Parties"/>
    <m/>
    <s v="Pick and Pack (Controlled Ambient)"/>
    <n v="2026"/>
    <n v="6"/>
    <s v="USD"/>
    <n v="251.1"/>
    <n v="1"/>
    <n v="251.1"/>
    <s v="BSPeru"/>
    <m/>
    <m/>
  </r>
  <r>
    <x v="2"/>
    <x v="345"/>
    <x v="2"/>
    <s v="Peru"/>
    <s v="Total Distribution"/>
    <n v="40700"/>
    <s v="Revenues - Third Parties"/>
    <m/>
    <s v="Pick and Pack (Refrigerated)"/>
    <n v="2026"/>
    <n v="6"/>
    <s v="USD"/>
    <n v="451.95"/>
    <n v="1"/>
    <n v="451.95"/>
    <s v="BSPeru"/>
    <m/>
    <m/>
  </r>
  <r>
    <x v="2"/>
    <x v="345"/>
    <x v="2"/>
    <s v="Peru"/>
    <s v="Total Distribution"/>
    <n v="40700"/>
    <s v="Revenues - Third Parties"/>
    <m/>
    <s v="Project Management Fee"/>
    <n v="2026"/>
    <n v="6"/>
    <s v="USD"/>
    <n v="310.82"/>
    <n v="1"/>
    <n v="310.82"/>
    <s v="BSPeru"/>
    <m/>
    <m/>
  </r>
  <r>
    <x v="2"/>
    <x v="345"/>
    <x v="2"/>
    <s v="Peru"/>
    <s v="Total Storage"/>
    <n v="40700"/>
    <s v="Revenues - Third Parties"/>
    <m/>
    <s v="Storage Ambient (per Pallet)"/>
    <n v="2026"/>
    <n v="6"/>
    <s v="USD"/>
    <n v="579.45000000000005"/>
    <n v="1"/>
    <n v="579.45000000000005"/>
    <s v="BSPeru"/>
    <m/>
    <m/>
  </r>
  <r>
    <x v="2"/>
    <x v="345"/>
    <x v="2"/>
    <s v="Peru"/>
    <s v="Total Storage"/>
    <n v="40700"/>
    <s v="Revenues - Third Parties"/>
    <m/>
    <s v="Storage Refrigerated (per Shelf)"/>
    <n v="2026"/>
    <n v="6"/>
    <s v="USD"/>
    <n v="2085.84"/>
    <n v="1"/>
    <n v="2085.84"/>
    <s v="BSPeru"/>
    <m/>
    <m/>
  </r>
  <r>
    <x v="6"/>
    <x v="145"/>
    <x v="9"/>
    <s v="Peru"/>
    <s v="Total Distribution"/>
    <n v="40700"/>
    <s v="Revenues - Third Parties"/>
    <m/>
    <s v="Configuration of Temperature Monitoring Device"/>
    <n v="2026"/>
    <n v="6"/>
    <s v="USD"/>
    <n v="36"/>
    <n v="1"/>
    <n v="36"/>
    <s v="BSPeru"/>
    <m/>
    <m/>
  </r>
  <r>
    <x v="6"/>
    <x v="145"/>
    <x v="9"/>
    <s v="Peru"/>
    <s v="Total Freight"/>
    <n v="40700"/>
    <s v="Revenues - Third Parties"/>
    <m/>
    <s v="Freight - Shipments"/>
    <n v="2026"/>
    <n v="6"/>
    <s v="USD"/>
    <n v="480.33"/>
    <n v="1"/>
    <n v="480.33"/>
    <s v="BSPeru"/>
    <n v="1"/>
    <m/>
  </r>
  <r>
    <x v="6"/>
    <x v="145"/>
    <x v="9"/>
    <s v="Peru"/>
    <s v="Total Distribution"/>
    <n v="40700"/>
    <s v="Revenues - Third Parties"/>
    <m/>
    <s v="Pick and Pack (Ambient)"/>
    <n v="2026"/>
    <n v="6"/>
    <s v="USD"/>
    <n v="420.36"/>
    <n v="1"/>
    <n v="420.36"/>
    <s v="BSPeru"/>
    <m/>
    <m/>
  </r>
  <r>
    <x v="6"/>
    <x v="145"/>
    <x v="9"/>
    <s v="Peru"/>
    <s v="Total Distribution"/>
    <n v="40700"/>
    <s v="Revenues - Third Parties"/>
    <m/>
    <s v="Project Management Fee"/>
    <n v="2026"/>
    <n v="6"/>
    <s v="USD"/>
    <n v="370.92"/>
    <n v="1"/>
    <n v="370.92"/>
    <s v="BSPeru"/>
    <m/>
    <m/>
  </r>
  <r>
    <x v="6"/>
    <x v="145"/>
    <x v="9"/>
    <s v="Peru"/>
    <s v="Total Storage"/>
    <n v="40700"/>
    <s v="Revenues - Third Parties"/>
    <m/>
    <s v="Storage Ambient (per Pallet)"/>
    <n v="2026"/>
    <n v="6"/>
    <s v="USD"/>
    <n v="2231.7399999999998"/>
    <n v="1"/>
    <n v="2231.7399999999998"/>
    <s v="BSPeru"/>
    <m/>
    <m/>
  </r>
  <r>
    <x v="6"/>
    <x v="146"/>
    <x v="9"/>
    <s v="Peru"/>
    <s v="Total Distribution"/>
    <n v="40700"/>
    <s v="Revenues - Third Parties"/>
    <m/>
    <s v="Configuration of Temperature Monitoring Device"/>
    <n v="2026"/>
    <n v="6"/>
    <s v="USD"/>
    <n v="27"/>
    <n v="1"/>
    <n v="27"/>
    <s v="BSPeru"/>
    <m/>
    <m/>
  </r>
  <r>
    <x v="6"/>
    <x v="146"/>
    <x v="9"/>
    <s v="Peru"/>
    <s v="Total Freight"/>
    <n v="40700"/>
    <s v="Revenues - Third Parties"/>
    <m/>
    <s v="Freight - Shipments"/>
    <n v="2026"/>
    <n v="6"/>
    <s v="USD"/>
    <n v="480.33"/>
    <n v="1"/>
    <n v="480.33"/>
    <s v="BSPeru"/>
    <n v="1"/>
    <m/>
  </r>
  <r>
    <x v="6"/>
    <x v="146"/>
    <x v="9"/>
    <s v="Peru"/>
    <s v="Total Distribution"/>
    <n v="40700"/>
    <s v="Revenues - Third Parties"/>
    <m/>
    <s v="Pick and Pack (Ambient)"/>
    <n v="2026"/>
    <n v="6"/>
    <s v="USD"/>
    <n v="210.18"/>
    <n v="1"/>
    <n v="210.18"/>
    <s v="BSPeru"/>
    <m/>
    <m/>
  </r>
  <r>
    <x v="6"/>
    <x v="146"/>
    <x v="9"/>
    <s v="Peru"/>
    <s v="Total Distribution"/>
    <n v="40700"/>
    <s v="Revenues - Third Parties"/>
    <m/>
    <s v="Project Management Fee"/>
    <n v="2026"/>
    <n v="6"/>
    <s v="USD"/>
    <n v="370.92"/>
    <n v="1"/>
    <n v="370.92"/>
    <s v="BSPeru"/>
    <m/>
    <m/>
  </r>
  <r>
    <x v="6"/>
    <x v="146"/>
    <x v="9"/>
    <s v="Peru"/>
    <s v="Total Distribution"/>
    <n v="40700"/>
    <s v="Revenues - Third Parties"/>
    <m/>
    <s v="Receipt fee Ambient (per Receipt_ID)"/>
    <n v="2026"/>
    <n v="6"/>
    <s v="USD"/>
    <n v="667.65"/>
    <n v="1"/>
    <n v="667.65"/>
    <s v="BSPeru"/>
    <m/>
    <m/>
  </r>
  <r>
    <x v="6"/>
    <x v="146"/>
    <x v="9"/>
    <s v="Peru"/>
    <s v="Total Storage"/>
    <n v="40700"/>
    <s v="Revenues - Third Parties"/>
    <m/>
    <s v="Storage Ambient (per Shelf)"/>
    <n v="2026"/>
    <n v="6"/>
    <s v="USD"/>
    <n v="4228.5600000000004"/>
    <n v="1"/>
    <n v="4228.5600000000004"/>
    <s v="BSPeru"/>
    <m/>
    <m/>
  </r>
  <r>
    <x v="0"/>
    <x v="429"/>
    <x v="41"/>
    <s v="Peru"/>
    <s v="Total Distribution"/>
    <n v="40700"/>
    <s v="Revenues - Third Parties"/>
    <m/>
    <s v="Insulated shipper - Credo S4 - 12L (Leasing)"/>
    <n v="2026"/>
    <n v="6"/>
    <s v="USD"/>
    <n v="277.43"/>
    <n v="1"/>
    <n v="277.43"/>
    <s v="BSPeru"/>
    <n v="1"/>
    <m/>
  </r>
  <r>
    <x v="0"/>
    <x v="429"/>
    <x v="41"/>
    <s v="Peru"/>
    <s v="Total Distribution"/>
    <n v="40700"/>
    <s v="Revenues - Third Parties"/>
    <m/>
    <s v="Pick and Pack (Refrigerated)"/>
    <n v="2026"/>
    <n v="6"/>
    <s v="USD"/>
    <n v="150.65"/>
    <n v="1"/>
    <n v="150.65"/>
    <s v="BSPeru"/>
    <m/>
    <m/>
  </r>
  <r>
    <x v="0"/>
    <x v="429"/>
    <x v="41"/>
    <s v="Peru"/>
    <s v="Total Distribution"/>
    <n v="40700"/>
    <s v="Revenues - Third Parties"/>
    <m/>
    <s v="Project Management Fee"/>
    <n v="2026"/>
    <n v="6"/>
    <s v="USD"/>
    <n v="310.82"/>
    <n v="1"/>
    <n v="310.82"/>
    <s v="BSPeru"/>
    <m/>
    <m/>
  </r>
  <r>
    <x v="0"/>
    <x v="429"/>
    <x v="41"/>
    <s v="Peru"/>
    <s v="Total Storage"/>
    <n v="40700"/>
    <s v="Revenues - Third Parties"/>
    <m/>
    <s v="Storage Refrigerated (per Pallet)"/>
    <n v="2026"/>
    <n v="6"/>
    <s v="USD"/>
    <n v="289.70999999999998"/>
    <n v="1"/>
    <n v="289.70999999999998"/>
    <s v="BSPeru"/>
    <m/>
    <m/>
  </r>
  <r>
    <x v="0"/>
    <x v="429"/>
    <x v="41"/>
    <s v="Peru"/>
    <s v="Total Distribution"/>
    <n v="40700"/>
    <s v="Revenues - Third Parties"/>
    <m/>
    <s v="Temperature Monitoring Device (Refrigerated)"/>
    <n v="2026"/>
    <n v="6"/>
    <s v="USD"/>
    <n v="127.52"/>
    <n v="1"/>
    <n v="127.52"/>
    <s v="BSPeru"/>
    <n v="1"/>
    <m/>
  </r>
  <r>
    <x v="6"/>
    <x v="430"/>
    <x v="9"/>
    <s v="Peru"/>
    <s v="Total Distribution"/>
    <n v="40700"/>
    <s v="Revenues - Third Parties"/>
    <m/>
    <s v="Configuration of Temperature Monitoring Device"/>
    <n v="2026"/>
    <n v="6"/>
    <s v="USD"/>
    <n v="36"/>
    <n v="1"/>
    <n v="36"/>
    <s v="BSPeru"/>
    <m/>
    <m/>
  </r>
  <r>
    <x v="6"/>
    <x v="430"/>
    <x v="9"/>
    <s v="Peru"/>
    <s v="Total Freight"/>
    <n v="40700"/>
    <s v="Revenues - Third Parties"/>
    <m/>
    <s v="Freight - Shipments"/>
    <n v="2026"/>
    <n v="6"/>
    <s v="USD"/>
    <n v="412.62"/>
    <n v="1"/>
    <n v="412.62"/>
    <s v="BSPeru"/>
    <n v="1"/>
    <m/>
  </r>
  <r>
    <x v="6"/>
    <x v="430"/>
    <x v="9"/>
    <s v="Peru"/>
    <s v="Total Distribution"/>
    <n v="40700"/>
    <s v="Revenues - Third Parties"/>
    <m/>
    <s v="Insulated shipper - Credo S4 - 12L (Leasing)"/>
    <n v="2026"/>
    <n v="6"/>
    <s v="USD"/>
    <n v="466"/>
    <n v="1"/>
    <n v="466"/>
    <s v="BSPeru"/>
    <n v="1"/>
    <m/>
  </r>
  <r>
    <x v="6"/>
    <x v="430"/>
    <x v="9"/>
    <s v="Peru"/>
    <s v="Total Distribution"/>
    <n v="40700"/>
    <s v="Revenues - Third Parties"/>
    <m/>
    <s v="Insulated shipper - Credo S4 - 28L (Leasing)"/>
    <n v="2026"/>
    <n v="6"/>
    <s v="USD"/>
    <n v="546"/>
    <n v="1"/>
    <n v="546"/>
    <s v="BSPeru"/>
    <n v="1"/>
    <m/>
  </r>
  <r>
    <x v="6"/>
    <x v="430"/>
    <x v="9"/>
    <s v="Peru"/>
    <s v="Total Distribution"/>
    <n v="40700"/>
    <s v="Revenues - Third Parties"/>
    <m/>
    <s v="Pick and Pack (Refrigerated)"/>
    <n v="2026"/>
    <n v="6"/>
    <s v="USD"/>
    <n v="480"/>
    <n v="1"/>
    <n v="480"/>
    <s v="BSPeru"/>
    <m/>
    <m/>
  </r>
  <r>
    <x v="6"/>
    <x v="430"/>
    <x v="9"/>
    <s v="Peru"/>
    <s v="Total Distribution"/>
    <n v="40700"/>
    <s v="Revenues - Third Parties"/>
    <m/>
    <s v="Project Management Fee"/>
    <n v="2026"/>
    <n v="6"/>
    <s v="USD"/>
    <n v="378.96"/>
    <n v="1"/>
    <n v="378.96"/>
    <s v="BSPeru"/>
    <m/>
    <m/>
  </r>
  <r>
    <x v="6"/>
    <x v="430"/>
    <x v="9"/>
    <s v="Peru"/>
    <s v="Total Storage"/>
    <n v="40700"/>
    <s v="Revenues - Third Parties"/>
    <m/>
    <s v="Storage Refrigerated (per Pallet)"/>
    <n v="2026"/>
    <n v="6"/>
    <s v="USD"/>
    <n v="3486.48"/>
    <n v="1"/>
    <n v="3486.48"/>
    <s v="BSPeru"/>
    <m/>
    <m/>
  </r>
  <r>
    <x v="0"/>
    <x v="431"/>
    <x v="42"/>
    <s v="Peru"/>
    <s v="Total Distribution"/>
    <n v="40700"/>
    <s v="Revenues - Third Parties"/>
    <m/>
    <s v="Project Management Fee"/>
    <n v="2026"/>
    <n v="6"/>
    <s v="USD"/>
    <n v="1631.62"/>
    <n v="1"/>
    <n v="1631.62"/>
    <s v="BSPeru"/>
    <m/>
    <m/>
  </r>
  <r>
    <x v="0"/>
    <x v="431"/>
    <x v="42"/>
    <s v="Peru"/>
    <s v="Total Storage"/>
    <n v="40700"/>
    <s v="Revenues - Third Parties"/>
    <m/>
    <s v="Storage Refrigerated (per Shelf)"/>
    <n v="2026"/>
    <n v="6"/>
    <s v="USD"/>
    <n v="2451.1799999999998"/>
    <n v="1"/>
    <n v="2451.1799999999998"/>
    <s v="BSPeru"/>
    <m/>
    <m/>
  </r>
  <r>
    <x v="6"/>
    <x v="432"/>
    <x v="9"/>
    <s v="Peru"/>
    <s v="Total Distribution"/>
    <n v="40700"/>
    <s v="Revenues - Third Parties"/>
    <m/>
    <s v="Configuration of Temperature Monitoring Device"/>
    <n v="2026"/>
    <n v="6"/>
    <s v="USD"/>
    <n v="45"/>
    <n v="1"/>
    <n v="45"/>
    <s v="BSPeru"/>
    <m/>
    <m/>
  </r>
  <r>
    <x v="6"/>
    <x v="432"/>
    <x v="9"/>
    <s v="Peru"/>
    <s v="Total Freight"/>
    <n v="40700"/>
    <s v="Revenues - Third Parties"/>
    <m/>
    <s v="Freight - Shipments"/>
    <n v="2026"/>
    <n v="6"/>
    <s v="USD"/>
    <n v="608.64"/>
    <n v="1"/>
    <n v="608.64"/>
    <s v="BSPeru"/>
    <n v="1"/>
    <m/>
  </r>
  <r>
    <x v="6"/>
    <x v="432"/>
    <x v="9"/>
    <s v="Peru"/>
    <s v="Total Distribution"/>
    <n v="40700"/>
    <s v="Revenues - Third Parties"/>
    <m/>
    <s v="Pick and Pack (Ambient)"/>
    <n v="2026"/>
    <n v="6"/>
    <s v="USD"/>
    <n v="536.85"/>
    <n v="1"/>
    <n v="536.85"/>
    <s v="BSPeru"/>
    <m/>
    <m/>
  </r>
  <r>
    <x v="6"/>
    <x v="432"/>
    <x v="9"/>
    <s v="Peru"/>
    <s v="Total Distribution"/>
    <n v="40700"/>
    <s v="Revenues - Third Parties"/>
    <m/>
    <s v="Project Management Fee"/>
    <n v="2026"/>
    <n v="6"/>
    <s v="USD"/>
    <n v="378.96"/>
    <n v="1"/>
    <n v="378.96"/>
    <s v="BSPeru"/>
    <m/>
    <m/>
  </r>
  <r>
    <x v="6"/>
    <x v="432"/>
    <x v="9"/>
    <s v="Peru"/>
    <s v="Total Storage"/>
    <n v="40700"/>
    <s v="Revenues - Third Parties"/>
    <m/>
    <s v="Storage Ambient (per Pallet)"/>
    <n v="2026"/>
    <n v="6"/>
    <s v="USD"/>
    <n v="3480"/>
    <n v="1"/>
    <n v="3480"/>
    <s v="BSPeru"/>
    <m/>
    <m/>
  </r>
  <r>
    <x v="0"/>
    <x v="433"/>
    <x v="43"/>
    <s v="Peru"/>
    <s v="Total Freight"/>
    <n v="40700"/>
    <s v="Revenues - Third Parties"/>
    <m/>
    <s v="Freight - Shipments"/>
    <n v="2026"/>
    <n v="6"/>
    <s v="USD"/>
    <n v="509.52"/>
    <n v="1"/>
    <n v="509.52"/>
    <s v="BSPeru"/>
    <n v="1"/>
    <m/>
  </r>
  <r>
    <x v="0"/>
    <x v="433"/>
    <x v="43"/>
    <s v="Peru"/>
    <s v="Total Distribution"/>
    <n v="40700"/>
    <s v="Revenues - Third Parties"/>
    <m/>
    <s v="Insulated shipper - Credo S4 - 28L (Leasing)"/>
    <n v="2026"/>
    <n v="6"/>
    <s v="USD"/>
    <n v="331.57"/>
    <n v="1"/>
    <n v="331.57"/>
    <s v="BSPeru"/>
    <n v="1"/>
    <m/>
  </r>
  <r>
    <x v="0"/>
    <x v="433"/>
    <x v="43"/>
    <s v="Peru"/>
    <s v="Total Distribution"/>
    <n v="40700"/>
    <s v="Revenues - Third Parties"/>
    <m/>
    <s v="Pick and Pack (Refrigerated)"/>
    <n v="2026"/>
    <n v="6"/>
    <s v="USD"/>
    <n v="205.9"/>
    <n v="1"/>
    <n v="205.9"/>
    <s v="BSPeru"/>
    <m/>
    <m/>
  </r>
  <r>
    <x v="0"/>
    <x v="433"/>
    <x v="43"/>
    <s v="Peru"/>
    <s v="Total Distribution"/>
    <n v="40700"/>
    <s v="Revenues - Third Parties"/>
    <m/>
    <s v="Pick and Pack Cancellation Fee (Post Pick &amp; Pack)"/>
    <n v="2026"/>
    <n v="6"/>
    <s v="USD"/>
    <n v="205.9"/>
    <n v="1"/>
    <n v="205.9"/>
    <s v="BSPeru"/>
    <m/>
    <m/>
  </r>
  <r>
    <x v="0"/>
    <x v="433"/>
    <x v="43"/>
    <s v="Peru"/>
    <s v="Total Distribution"/>
    <n v="40700"/>
    <s v="Revenues - Third Parties"/>
    <m/>
    <s v="Project Management Fee"/>
    <n v="2026"/>
    <n v="6"/>
    <s v="USD"/>
    <n v="1060.55"/>
    <n v="1"/>
    <n v="1060.55"/>
    <s v="BSPeru"/>
    <m/>
    <m/>
  </r>
  <r>
    <x v="0"/>
    <x v="433"/>
    <x v="43"/>
    <s v="Peru"/>
    <s v="Total Storage"/>
    <n v="40700"/>
    <s v="Revenues - Third Parties"/>
    <m/>
    <s v="Storage Refrigerated (per Shelf)"/>
    <n v="2026"/>
    <n v="6"/>
    <s v="USD"/>
    <n v="2920.94"/>
    <n v="1"/>
    <n v="2920.94"/>
    <s v="BSPeru"/>
    <m/>
    <m/>
  </r>
  <r>
    <x v="0"/>
    <x v="433"/>
    <x v="43"/>
    <s v="Peru"/>
    <s v="Total Distribution"/>
    <n v="40700"/>
    <s v="Revenues - Third Parties"/>
    <m/>
    <s v="Temperature Monitoring Device (Refrigerated)"/>
    <n v="2026"/>
    <n v="6"/>
    <s v="USD"/>
    <n v="82.89"/>
    <n v="1"/>
    <n v="82.89"/>
    <s v="BSPeru"/>
    <n v="1"/>
    <m/>
  </r>
  <r>
    <x v="6"/>
    <x v="376"/>
    <x v="9"/>
    <s v="Peru"/>
    <s v="Total Distribution"/>
    <n v="40700"/>
    <s v="Revenues - Third Parties"/>
    <m/>
    <s v="Configuration of Temperature Monitoring Device"/>
    <n v="2026"/>
    <n v="6"/>
    <s v="USD"/>
    <n v="36"/>
    <n v="1"/>
    <n v="36"/>
    <s v="BSPeru"/>
    <m/>
    <m/>
  </r>
  <r>
    <x v="6"/>
    <x v="376"/>
    <x v="9"/>
    <s v="Peru"/>
    <s v="Total Freight"/>
    <n v="40700"/>
    <s v="Revenues - Third Parties"/>
    <m/>
    <s v="Freight - Shipments"/>
    <n v="2026"/>
    <n v="6"/>
    <s v="USD"/>
    <n v="622.9"/>
    <n v="1"/>
    <n v="622.9"/>
    <s v="BSPeru"/>
    <n v="1"/>
    <m/>
  </r>
  <r>
    <x v="6"/>
    <x v="376"/>
    <x v="9"/>
    <s v="Peru"/>
    <s v="Total Distribution"/>
    <n v="40700"/>
    <s v="Revenues - Third Parties"/>
    <m/>
    <s v="Insulated shipper - Credo S4 - 12L (Leasing)"/>
    <n v="2026"/>
    <n v="6"/>
    <s v="USD"/>
    <n v="466"/>
    <n v="1"/>
    <n v="466"/>
    <s v="BSPeru"/>
    <n v="1"/>
    <m/>
  </r>
  <r>
    <x v="6"/>
    <x v="376"/>
    <x v="9"/>
    <s v="Peru"/>
    <s v="Total Distribution"/>
    <n v="40700"/>
    <s v="Revenues - Third Parties"/>
    <m/>
    <s v="Insulated shipper - Credo S4 - 28L (Leasing)"/>
    <n v="2026"/>
    <n v="6"/>
    <s v="USD"/>
    <n v="546"/>
    <n v="1"/>
    <n v="546"/>
    <s v="BSPeru"/>
    <n v="1"/>
    <m/>
  </r>
  <r>
    <x v="6"/>
    <x v="376"/>
    <x v="9"/>
    <s v="Peru"/>
    <s v="Total Distribution"/>
    <n v="40700"/>
    <s v="Revenues - Third Parties"/>
    <m/>
    <s v="Pick and Pack (Refrigerated)"/>
    <n v="2026"/>
    <n v="6"/>
    <s v="USD"/>
    <n v="360"/>
    <n v="1"/>
    <n v="360"/>
    <s v="BSPeru"/>
    <m/>
    <m/>
  </r>
  <r>
    <x v="6"/>
    <x v="376"/>
    <x v="9"/>
    <s v="Peru"/>
    <s v="Total Distribution"/>
    <n v="40700"/>
    <s v="Revenues - Third Parties"/>
    <m/>
    <s v="Project Management Fee"/>
    <n v="2026"/>
    <n v="6"/>
    <s v="USD"/>
    <n v="378.96"/>
    <n v="1"/>
    <n v="378.96"/>
    <s v="BSPeru"/>
    <m/>
    <m/>
  </r>
  <r>
    <x v="6"/>
    <x v="376"/>
    <x v="9"/>
    <s v="Peru"/>
    <s v="Total Storage"/>
    <n v="40700"/>
    <s v="Revenues - Third Parties"/>
    <m/>
    <s v="Storage Refrigerated (per Pallet)"/>
    <n v="2026"/>
    <n v="6"/>
    <s v="USD"/>
    <n v="3195.94"/>
    <n v="1"/>
    <n v="3195.94"/>
    <s v="BSPeru"/>
    <m/>
    <m/>
  </r>
  <r>
    <x v="8"/>
    <x v="434"/>
    <x v="12"/>
    <s v="Peru"/>
    <s v="Total Distribution"/>
    <n v="40700"/>
    <s v="Revenues - Third Parties"/>
    <m/>
    <s v="Additional Reports"/>
    <n v="2026"/>
    <n v="6"/>
    <s v="USD"/>
    <n v="86.19"/>
    <n v="1"/>
    <n v="86.19"/>
    <s v="BSPeru"/>
    <m/>
    <m/>
  </r>
  <r>
    <x v="6"/>
    <x v="435"/>
    <x v="9"/>
    <s v="Peru"/>
    <s v="Total Freight"/>
    <n v="40700"/>
    <s v="Revenues - Third Parties"/>
    <m/>
    <s v="Freight - Shipments"/>
    <n v="2026"/>
    <n v="6"/>
    <s v="USD"/>
    <n v="113.16"/>
    <n v="1"/>
    <n v="151.27794600000001"/>
    <s v="BSPeru"/>
    <n v="1"/>
    <m/>
  </r>
  <r>
    <x v="6"/>
    <x v="435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35"/>
    <x v="9"/>
    <s v="Peru"/>
    <s v="Total Storage"/>
    <n v="40700"/>
    <s v="Revenues - Third Parties"/>
    <m/>
    <s v="Storage Ambient (per Shelf)"/>
    <n v="2026"/>
    <n v="6"/>
    <s v="USD"/>
    <n v="570"/>
    <n v="1"/>
    <n v="762.00450000000001"/>
    <s v="BSPeru"/>
    <m/>
    <m/>
  </r>
  <r>
    <x v="6"/>
    <x v="436"/>
    <x v="9"/>
    <s v="Peru"/>
    <s v="Total Freight"/>
    <n v="40700"/>
    <s v="Revenues - Third Parties"/>
    <m/>
    <s v="Freight - Shipments"/>
    <n v="2026"/>
    <n v="6"/>
    <s v="USD"/>
    <n v="56.58"/>
    <n v="1"/>
    <n v="75.638973000000007"/>
    <s v="BSPeru"/>
    <n v="1"/>
    <m/>
  </r>
  <r>
    <x v="6"/>
    <x v="436"/>
    <x v="9"/>
    <s v="Peru"/>
    <s v="Total Distribution"/>
    <n v="40700"/>
    <s v="Revenues - Third Parties"/>
    <m/>
    <s v="Pick and Pack (Ambient)"/>
    <n v="2026"/>
    <n v="6"/>
    <s v="USD"/>
    <n v="285"/>
    <n v="1"/>
    <n v="381.00225"/>
    <s v="BSPeru"/>
    <m/>
    <m/>
  </r>
  <r>
    <x v="6"/>
    <x v="436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36"/>
    <x v="9"/>
    <s v="Peru"/>
    <s v="Total Storage"/>
    <n v="40700"/>
    <s v="Revenues - Third Parties"/>
    <m/>
    <s v="Storage Ambient (per Shelf)"/>
    <n v="2026"/>
    <n v="6"/>
    <s v="USD"/>
    <n v="190"/>
    <n v="1"/>
    <n v="254.00150000000002"/>
    <s v="BSPeru"/>
    <m/>
    <m/>
  </r>
  <r>
    <x v="6"/>
    <x v="436"/>
    <x v="9"/>
    <s v="Peru"/>
    <s v="Total Distribution"/>
    <n v="40700"/>
    <s v="Revenues - Third Parties"/>
    <m/>
    <s v="Temperature Monitoring Device (Ambient)"/>
    <n v="2026"/>
    <n v="6"/>
    <s v="USD"/>
    <n v="83.1"/>
    <n v="1"/>
    <n v="111.092235"/>
    <s v="BSPeru"/>
    <n v="1"/>
    <m/>
  </r>
  <r>
    <x v="8"/>
    <x v="437"/>
    <x v="12"/>
    <s v="Peru"/>
    <s v="Total Freight"/>
    <n v="40700"/>
    <s v="Revenues - Third Parties"/>
    <m/>
    <s v="Freight - Returns"/>
    <n v="2026"/>
    <n v="6"/>
    <s v="USD"/>
    <n v="239.38"/>
    <n v="1"/>
    <n v="239.38"/>
    <s v="BSPeru"/>
    <n v="1"/>
    <m/>
  </r>
  <r>
    <x v="8"/>
    <x v="437"/>
    <x v="12"/>
    <s v="Peru"/>
    <s v="Total Distribution"/>
    <n v="40700"/>
    <s v="Revenues - Third Parties"/>
    <m/>
    <s v="Project Management Fee"/>
    <n v="2026"/>
    <n v="6"/>
    <s v="USD"/>
    <n v="775.66"/>
    <n v="1"/>
    <n v="775.66"/>
    <s v="BSPeru"/>
    <m/>
    <m/>
  </r>
  <r>
    <x v="8"/>
    <x v="437"/>
    <x v="12"/>
    <s v="Peru"/>
    <s v="Total Storage"/>
    <n v="40700"/>
    <s v="Revenues - Third Parties"/>
    <m/>
    <s v="Storage of Returns (per Pallet)"/>
    <n v="2026"/>
    <n v="6"/>
    <s v="USD"/>
    <n v="389.07"/>
    <n v="1"/>
    <n v="389.07"/>
    <s v="BSPeru"/>
    <m/>
    <m/>
  </r>
  <r>
    <x v="8"/>
    <x v="437"/>
    <x v="12"/>
    <s v="Peru"/>
    <s v="Total Storage"/>
    <n v="40700"/>
    <s v="Revenues - Third Parties"/>
    <m/>
    <s v="Storage Refrigerated (per Shelf)"/>
    <n v="2026"/>
    <n v="6"/>
    <s v="USD"/>
    <n v="1034.24"/>
    <n v="1"/>
    <n v="1034.24"/>
    <s v="BSPeru"/>
    <m/>
    <m/>
  </r>
  <r>
    <x v="6"/>
    <x v="149"/>
    <x v="9"/>
    <s v="Peru"/>
    <s v="Total Freight"/>
    <n v="40700"/>
    <s v="Revenues - Third Parties"/>
    <m/>
    <s v="Freight - Shipments"/>
    <n v="2026"/>
    <n v="6"/>
    <s v="USD"/>
    <n v="169.74"/>
    <n v="1"/>
    <n v="226.91691900000004"/>
    <s v="BSPeru"/>
    <n v="1"/>
    <m/>
  </r>
  <r>
    <x v="6"/>
    <x v="149"/>
    <x v="9"/>
    <s v="Peru"/>
    <s v="Total Distribution"/>
    <n v="40700"/>
    <s v="Revenues - Third Parties"/>
    <m/>
    <s v="Pick and Pack (Ambient)"/>
    <n v="2026"/>
    <n v="6"/>
    <s v="USD"/>
    <n v="170"/>
    <n v="1"/>
    <n v="227.26450000000003"/>
    <s v="BSPeru"/>
    <m/>
    <m/>
  </r>
  <r>
    <x v="6"/>
    <x v="149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149"/>
    <x v="9"/>
    <s v="Peru"/>
    <s v="Total Storage"/>
    <n v="40700"/>
    <s v="Revenues - Third Parties"/>
    <m/>
    <s v="Storage Ambient (per Shelf)"/>
    <n v="2026"/>
    <n v="6"/>
    <s v="USD"/>
    <n v="855"/>
    <n v="1"/>
    <n v="1143.00675"/>
    <s v="BSPeru"/>
    <m/>
    <m/>
  </r>
  <r>
    <x v="6"/>
    <x v="149"/>
    <x v="9"/>
    <s v="Peru"/>
    <s v="Total Distribution"/>
    <n v="40700"/>
    <s v="Revenues - Third Parties"/>
    <m/>
    <s v="Temperature Monitoring Device (Ambient)"/>
    <n v="2026"/>
    <n v="6"/>
    <s v="USD"/>
    <n v="54.14"/>
    <n v="1"/>
    <n v="72.377059000000003"/>
    <s v="BSPeru"/>
    <n v="1"/>
    <m/>
  </r>
  <r>
    <x v="6"/>
    <x v="150"/>
    <x v="9"/>
    <s v="Peru"/>
    <s v="Total Freight"/>
    <n v="40700"/>
    <s v="Revenues - Third Parties"/>
    <m/>
    <s v="Freight - Shipments"/>
    <n v="2026"/>
    <n v="6"/>
    <s v="USD"/>
    <n v="388.5"/>
    <n v="1"/>
    <n v="519.36622499999999"/>
    <s v="BSPeru"/>
    <n v="1"/>
    <m/>
  </r>
  <r>
    <x v="6"/>
    <x v="150"/>
    <x v="9"/>
    <s v="Peru"/>
    <s v="Total Distribution"/>
    <n v="40700"/>
    <s v="Revenues - Third Parties"/>
    <m/>
    <s v="Insulated shipper - Credo S4 - 12L (Leasing)"/>
    <n v="2026"/>
    <n v="6"/>
    <s v="USD"/>
    <n v="377.98"/>
    <n v="1"/>
    <n v="505.30256300000008"/>
    <s v="BSPeru"/>
    <n v="1"/>
    <m/>
  </r>
  <r>
    <x v="6"/>
    <x v="150"/>
    <x v="9"/>
    <s v="Peru"/>
    <s v="Total Distribution"/>
    <n v="40700"/>
    <s v="Revenues - Third Parties"/>
    <m/>
    <s v="Pick and Pack (Refrigerated)"/>
    <n v="2026"/>
    <n v="6"/>
    <s v="USD"/>
    <n v="190"/>
    <n v="1"/>
    <n v="254.00150000000002"/>
    <s v="BSPeru"/>
    <m/>
    <m/>
  </r>
  <r>
    <x v="6"/>
    <x v="150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150"/>
    <x v="9"/>
    <s v="Peru"/>
    <s v="Total Distribution"/>
    <n v="40700"/>
    <s v="Revenues - Third Parties"/>
    <m/>
    <s v="Receipt fee Refrigerated (per Receipt_ID)"/>
    <n v="2026"/>
    <n v="6"/>
    <s v="USD"/>
    <n v="180"/>
    <n v="1"/>
    <n v="240.63300000000001"/>
    <s v="BSPeru"/>
    <m/>
    <m/>
  </r>
  <r>
    <x v="6"/>
    <x v="150"/>
    <x v="9"/>
    <s v="Peru"/>
    <s v="Total Storage"/>
    <n v="40700"/>
    <s v="Revenues - Third Parties"/>
    <m/>
    <s v="Storage Refrigerated (per Pallet)"/>
    <n v="2026"/>
    <n v="6"/>
    <s v="USD"/>
    <n v="690"/>
    <n v="1"/>
    <n v="922.42650000000003"/>
    <s v="BSPeru"/>
    <m/>
    <m/>
  </r>
  <r>
    <x v="6"/>
    <x v="150"/>
    <x v="9"/>
    <s v="Peru"/>
    <s v="Total Distribution"/>
    <n v="40700"/>
    <s v="Revenues - Third Parties"/>
    <m/>
    <s v="Temperature Monitoring Device (Refrigerated)"/>
    <n v="2026"/>
    <n v="6"/>
    <s v="USD"/>
    <n v="54.14"/>
    <n v="1"/>
    <n v="72.377059000000003"/>
    <s v="BSPeru"/>
    <n v="1"/>
    <m/>
  </r>
  <r>
    <x v="14"/>
    <x v="402"/>
    <x v="28"/>
    <s v="Peru"/>
    <s v="Total Distribution"/>
    <n v="40700"/>
    <s v="Revenues - Third Parties"/>
    <m/>
    <s v="Project Management Fee"/>
    <n v="2026"/>
    <n v="6"/>
    <s v="USD"/>
    <n v="369.9"/>
    <n v="1"/>
    <n v="369.9"/>
    <s v="BSPeru"/>
    <m/>
    <m/>
  </r>
  <r>
    <x v="14"/>
    <x v="402"/>
    <x v="28"/>
    <s v="Peru"/>
    <s v="Total Storage"/>
    <n v="40700"/>
    <s v="Revenues - Third Parties"/>
    <m/>
    <s v="Storage Refrigerated (per Pallet)"/>
    <n v="2026"/>
    <n v="6"/>
    <s v="USD"/>
    <n v="567.17999999999995"/>
    <n v="1"/>
    <n v="567.17999999999995"/>
    <s v="BSPeru"/>
    <m/>
    <m/>
  </r>
  <r>
    <x v="6"/>
    <x v="438"/>
    <x v="9"/>
    <s v="Peru"/>
    <s v="Total Freight"/>
    <n v="40700"/>
    <s v="Revenues - Third Parties"/>
    <m/>
    <s v="Freight - Shipments"/>
    <n v="2026"/>
    <n v="6"/>
    <s v="USD"/>
    <n v="180.98"/>
    <n v="1"/>
    <n v="241.94311300000001"/>
    <s v="BSPeru"/>
    <n v="1"/>
    <m/>
  </r>
  <r>
    <x v="6"/>
    <x v="438"/>
    <x v="9"/>
    <s v="Peru"/>
    <s v="Total Distribution"/>
    <n v="40700"/>
    <s v="Revenues - Third Parties"/>
    <m/>
    <s v="Insulated shipper - Credo S4 - 28L (Leasing)"/>
    <n v="2026"/>
    <n v="6"/>
    <s v="USD"/>
    <n v="350.4"/>
    <n v="1"/>
    <n v="468.43223999999998"/>
    <s v="BSPeru"/>
    <n v="1"/>
    <m/>
  </r>
  <r>
    <x v="6"/>
    <x v="438"/>
    <x v="9"/>
    <s v="Peru"/>
    <s v="Total Distribution"/>
    <n v="40700"/>
    <s v="Revenues - Third Parties"/>
    <m/>
    <s v="Pick and Pack (Refrigerated)"/>
    <n v="2026"/>
    <n v="6"/>
    <s v="USD"/>
    <n v="190"/>
    <n v="1"/>
    <n v="254.00150000000002"/>
    <s v="BSPeru"/>
    <m/>
    <m/>
  </r>
  <r>
    <x v="6"/>
    <x v="438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38"/>
    <x v="9"/>
    <s v="Peru"/>
    <s v="Total Distribution"/>
    <n v="40700"/>
    <s v="Revenues - Third Parties"/>
    <m/>
    <s v="Receipt fee Refrigerated (per Receipt_ID)"/>
    <n v="2026"/>
    <n v="6"/>
    <s v="USD"/>
    <n v="360"/>
    <n v="1"/>
    <n v="481.26600000000002"/>
    <s v="BSPeru"/>
    <m/>
    <m/>
  </r>
  <r>
    <x v="6"/>
    <x v="438"/>
    <x v="9"/>
    <s v="Peru"/>
    <s v="Total Storage"/>
    <n v="40700"/>
    <s v="Revenues - Third Parties"/>
    <m/>
    <s v="Storage Refrigerated (per Pallet)"/>
    <n v="2026"/>
    <n v="6"/>
    <s v="USD"/>
    <n v="920"/>
    <n v="1"/>
    <n v="1229.902"/>
    <s v="BSPeru"/>
    <m/>
    <m/>
  </r>
  <r>
    <x v="6"/>
    <x v="438"/>
    <x v="9"/>
    <s v="Peru"/>
    <s v="Total Distribution"/>
    <n v="40700"/>
    <s v="Revenues - Third Parties"/>
    <m/>
    <s v="Temperature Monitoring Device (Refrigerated)"/>
    <n v="2026"/>
    <n v="6"/>
    <s v="USD"/>
    <n v="43.84"/>
    <n v="1"/>
    <n v="58.607504000000006"/>
    <s v="BSPeru"/>
    <n v="1"/>
    <m/>
  </r>
  <r>
    <x v="6"/>
    <x v="403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03"/>
    <x v="9"/>
    <s v="Peru"/>
    <s v="Total Storage"/>
    <n v="40700"/>
    <s v="Revenues - Third Parties"/>
    <m/>
    <s v="Storage Refrigerated (per Pallet)"/>
    <n v="2026"/>
    <n v="6"/>
    <s v="USD"/>
    <n v="920"/>
    <n v="1"/>
    <n v="1229.902"/>
    <s v="BSPeru"/>
    <m/>
    <m/>
  </r>
  <r>
    <x v="8"/>
    <x v="439"/>
    <x v="12"/>
    <s v="Peru"/>
    <s v="Total Distribution"/>
    <n v="40700"/>
    <s v="Revenues - Third Parties"/>
    <m/>
    <s v="Project Management Fee"/>
    <n v="2026"/>
    <n v="6"/>
    <s v="USD"/>
    <n v="775.66"/>
    <n v="1"/>
    <n v="775.66"/>
    <s v="BSPeru"/>
    <m/>
    <m/>
  </r>
  <r>
    <x v="8"/>
    <x v="439"/>
    <x v="12"/>
    <s v="Peru"/>
    <s v="Total Storage"/>
    <n v="40700"/>
    <s v="Revenues - Third Parties"/>
    <m/>
    <s v="Storage of Returns (per Pallet)"/>
    <n v="2026"/>
    <n v="6"/>
    <s v="USD"/>
    <n v="129.69"/>
    <n v="1"/>
    <n v="129.69"/>
    <s v="BSPeru"/>
    <m/>
    <m/>
  </r>
  <r>
    <x v="6"/>
    <x v="404"/>
    <x v="9"/>
    <s v="Peru"/>
    <s v="Total Distribution"/>
    <n v="40700"/>
    <s v="Revenues - Third Parties"/>
    <m/>
    <s v="Configuration of Temperature Monitoring Device"/>
    <n v="2026"/>
    <n v="6"/>
    <s v="USD"/>
    <n v="26.4"/>
    <n v="1"/>
    <n v="35.292839999999998"/>
    <s v="BSPeru"/>
    <m/>
    <m/>
  </r>
  <r>
    <x v="6"/>
    <x v="404"/>
    <x v="9"/>
    <s v="Peru"/>
    <s v="Total Distribution"/>
    <n v="40700"/>
    <s v="Revenues - Third Parties"/>
    <m/>
    <s v="Insulated shipper - Credo S22 - 28L (Leasing)"/>
    <n v="2026"/>
    <n v="6"/>
    <s v="USD"/>
    <n v="488.54"/>
    <n v="1"/>
    <n v="653.1046990000001"/>
    <s v="BSPeru"/>
    <n v="1"/>
    <m/>
  </r>
  <r>
    <x v="6"/>
    <x v="404"/>
    <x v="9"/>
    <s v="Peru"/>
    <s v="Total Distribution"/>
    <n v="40700"/>
    <s v="Revenues - Third Parties"/>
    <m/>
    <s v="Pick and Pack (Controlled Ambient)"/>
    <n v="2026"/>
    <n v="6"/>
    <s v="USD"/>
    <n v="191.9"/>
    <n v="1"/>
    <n v="256.541515"/>
    <s v="BSPeru"/>
    <m/>
    <m/>
  </r>
  <r>
    <x v="6"/>
    <x v="404"/>
    <x v="9"/>
    <s v="Peru"/>
    <s v="Total Distribution"/>
    <n v="40700"/>
    <s v="Revenues - Third Parties"/>
    <m/>
    <s v="Project Management Fee"/>
    <n v="2026"/>
    <n v="6"/>
    <s v="USD"/>
    <n v="303"/>
    <n v="1"/>
    <n v="405.06555000000003"/>
    <s v="BSPeru"/>
    <m/>
    <m/>
  </r>
  <r>
    <x v="6"/>
    <x v="404"/>
    <x v="9"/>
    <s v="Peru"/>
    <s v="Total Storage"/>
    <n v="40700"/>
    <s v="Revenues - Third Parties"/>
    <m/>
    <s v="Storage Ambient (per Pallet)"/>
    <n v="2026"/>
    <n v="6"/>
    <s v="USD"/>
    <n v="287.85000000000002"/>
    <n v="1"/>
    <n v="384.81227250000006"/>
    <s v="BSPeru"/>
    <m/>
    <m/>
  </r>
  <r>
    <x v="6"/>
    <x v="404"/>
    <x v="9"/>
    <s v="Peru"/>
    <s v="Total Freight"/>
    <n v="40700"/>
    <s v="Revenues - Third Parties"/>
    <m/>
    <s v="Freight - Shipments"/>
    <n v="2026"/>
    <n v="6"/>
    <s v="USD"/>
    <n v="364.74"/>
    <n v="1"/>
    <n v="487.60266900000005"/>
    <s v="BSPeru"/>
    <n v="1"/>
    <m/>
  </r>
  <r>
    <x v="6"/>
    <x v="404"/>
    <x v="9"/>
    <s v="Peru"/>
    <s v="Total Distribution"/>
    <n v="40700"/>
    <s v="Revenues - Third Parties"/>
    <m/>
    <s v="Insulated shipper - Credo S4 - 12L (Leasing)"/>
    <n v="2026"/>
    <n v="6"/>
    <s v="USD"/>
    <n v="377.98"/>
    <n v="1"/>
    <n v="505.30256300000008"/>
    <s v="BSPeru"/>
    <n v="1"/>
    <m/>
  </r>
  <r>
    <x v="6"/>
    <x v="404"/>
    <x v="9"/>
    <s v="Peru"/>
    <s v="Total Distribution"/>
    <n v="40700"/>
    <s v="Revenues - Third Parties"/>
    <m/>
    <s v="Pick and Pack (Refrigerated)"/>
    <n v="2026"/>
    <n v="6"/>
    <s v="USD"/>
    <n v="190"/>
    <n v="1"/>
    <n v="254.00150000000002"/>
    <s v="BSPeru"/>
    <m/>
    <m/>
  </r>
  <r>
    <x v="6"/>
    <x v="404"/>
    <x v="9"/>
    <s v="Peru"/>
    <s v="Total Storage"/>
    <n v="40700"/>
    <s v="Revenues - Third Parties"/>
    <m/>
    <s v="Storage Controlled Drug - Refrigerated (per Pallet)"/>
    <n v="2026"/>
    <n v="6"/>
    <s v="USD"/>
    <n v="1150"/>
    <n v="1"/>
    <n v="1537.3775000000001"/>
    <s v="BSPeru"/>
    <m/>
    <m/>
  </r>
  <r>
    <x v="6"/>
    <x v="405"/>
    <x v="9"/>
    <s v="Peru"/>
    <s v="Total Storage"/>
    <n v="40700"/>
    <s v="Revenues - Third Parties"/>
    <m/>
    <s v="Non-Drug Storage Ambient (per Shelf)"/>
    <n v="2026"/>
    <n v="6"/>
    <s v="USD"/>
    <n v="808"/>
    <n v="1"/>
    <n v="1080.1748"/>
    <s v="BSPeru"/>
    <m/>
    <m/>
  </r>
  <r>
    <x v="6"/>
    <x v="405"/>
    <x v="9"/>
    <s v="Peru"/>
    <s v="Total Distribution"/>
    <n v="40700"/>
    <s v="Revenues - Third Parties"/>
    <m/>
    <s v="Receipt fee Ancillaries (per Receipt_ID)"/>
    <n v="2026"/>
    <n v="6"/>
    <s v="USD"/>
    <n v="363.6"/>
    <n v="1"/>
    <n v="486.07866000000007"/>
    <s v="BSPeru"/>
    <m/>
    <m/>
  </r>
  <r>
    <x v="6"/>
    <x v="440"/>
    <x v="9"/>
    <s v="Peru"/>
    <s v="Total Freight"/>
    <n v="40700"/>
    <s v="Revenues - Third Parties"/>
    <m/>
    <s v="Freight - Shipments"/>
    <n v="2026"/>
    <n v="6"/>
    <s v="USD"/>
    <n v="201.8"/>
    <n v="1"/>
    <n v="269.77633000000003"/>
    <s v="BSPeru"/>
    <n v="1"/>
    <m/>
  </r>
  <r>
    <x v="6"/>
    <x v="440"/>
    <x v="9"/>
    <s v="Peru"/>
    <s v="Total Distribution"/>
    <n v="40700"/>
    <s v="Revenues - Third Parties"/>
    <m/>
    <s v="Insulated shipper - Credo S22 - 12L (Leasing)"/>
    <n v="2026"/>
    <n v="6"/>
    <s v="USD"/>
    <n v="283.39999999999998"/>
    <n v="1"/>
    <n v="378.86329000000001"/>
    <s v="BSPeru"/>
    <n v="1"/>
    <m/>
  </r>
  <r>
    <x v="6"/>
    <x v="440"/>
    <x v="9"/>
    <s v="Peru"/>
    <s v="Total Distribution"/>
    <n v="40700"/>
    <s v="Revenues - Third Parties"/>
    <m/>
    <s v="Pick and Pack (Controlled Ambient)"/>
    <n v="2026"/>
    <n v="6"/>
    <s v="USD"/>
    <n v="170"/>
    <n v="1"/>
    <n v="227.26450000000003"/>
    <s v="BSPeru"/>
    <m/>
    <m/>
  </r>
  <r>
    <x v="6"/>
    <x v="440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40"/>
    <x v="9"/>
    <s v="Peru"/>
    <s v="Total Storage"/>
    <n v="40700"/>
    <s v="Revenues - Third Parties"/>
    <m/>
    <s v="Storage Ambient (per Pallet)"/>
    <n v="2026"/>
    <n v="6"/>
    <s v="USD"/>
    <n v="760"/>
    <n v="1"/>
    <n v="1016.0060000000001"/>
    <s v="BSPeru"/>
    <m/>
    <m/>
  </r>
  <r>
    <x v="6"/>
    <x v="440"/>
    <x v="9"/>
    <s v="Peru"/>
    <s v="Total Distribution"/>
    <n v="40700"/>
    <s v="Revenues - Third Parties"/>
    <m/>
    <s v="Temperature Monitoring Device (Ambient)"/>
    <n v="2026"/>
    <n v="6"/>
    <s v="USD"/>
    <n v="40.32"/>
    <n v="1"/>
    <n v="53.901792000000007"/>
    <s v="BSPeru"/>
    <n v="1"/>
    <m/>
  </r>
  <r>
    <x v="6"/>
    <x v="155"/>
    <x v="9"/>
    <s v="Peru"/>
    <s v="Total Freight"/>
    <n v="40700"/>
    <s v="Revenues - Third Parties"/>
    <m/>
    <s v="Freight - Returns"/>
    <n v="2026"/>
    <n v="6"/>
    <s v="USD"/>
    <n v="130.9"/>
    <n v="1"/>
    <n v="174.99366500000002"/>
    <s v="BSPeru"/>
    <n v="1"/>
    <m/>
  </r>
  <r>
    <x v="6"/>
    <x v="155"/>
    <x v="9"/>
    <s v="Peru"/>
    <s v="Total Freight"/>
    <n v="40700"/>
    <s v="Revenues - Third Parties"/>
    <m/>
    <s v="Freight - Shipments"/>
    <n v="2026"/>
    <n v="6"/>
    <s v="USD"/>
    <n v="374.96"/>
    <n v="1"/>
    <n v="501.26527600000003"/>
    <s v="BSPeru"/>
    <n v="1"/>
    <m/>
  </r>
  <r>
    <x v="6"/>
    <x v="155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155"/>
    <x v="9"/>
    <s v="Peru"/>
    <s v="Total Storage"/>
    <n v="40700"/>
    <s v="Revenues - Third Parties"/>
    <m/>
    <s v="Storage Ambient (per Pallet)"/>
    <n v="2026"/>
    <n v="6"/>
    <s v="USD"/>
    <n v="1045"/>
    <n v="1"/>
    <n v="1397.0082500000001"/>
    <s v="BSPeru"/>
    <m/>
    <m/>
  </r>
  <r>
    <x v="8"/>
    <x v="163"/>
    <x v="12"/>
    <s v="Peru"/>
    <s v="Total Freight"/>
    <n v="40700"/>
    <s v="Revenues - Third Parties"/>
    <m/>
    <s v="Freight - Shipments"/>
    <n v="2026"/>
    <n v="6"/>
    <s v="USD"/>
    <n v="408.9"/>
    <n v="1"/>
    <n v="408.9"/>
    <s v="BSPeru"/>
    <n v="1"/>
    <m/>
  </r>
  <r>
    <x v="8"/>
    <x v="163"/>
    <x v="12"/>
    <s v="Peru"/>
    <s v="Total Distribution"/>
    <n v="40700"/>
    <s v="Revenues - Third Parties"/>
    <m/>
    <s v="Insulated shipper - Credo S22 - 12L (Leasing)"/>
    <n v="2026"/>
    <n v="6"/>
    <s v="USD"/>
    <n v="263.95"/>
    <n v="1"/>
    <n v="263.95"/>
    <s v="BSPeru"/>
    <n v="1"/>
    <m/>
  </r>
  <r>
    <x v="8"/>
    <x v="163"/>
    <x v="12"/>
    <s v="Peru"/>
    <s v="Total Distribution"/>
    <n v="40700"/>
    <s v="Revenues - Third Parties"/>
    <m/>
    <s v="Insulated shipper - Credo S4 - 12L (Leasing)"/>
    <n v="2026"/>
    <n v="6"/>
    <s v="USD"/>
    <n v="250"/>
    <n v="1"/>
    <n v="250"/>
    <s v="BSPeru"/>
    <n v="1"/>
    <m/>
  </r>
  <r>
    <x v="8"/>
    <x v="163"/>
    <x v="12"/>
    <s v="Peru"/>
    <s v="Total Distribution"/>
    <n v="40700"/>
    <s v="Revenues - Third Parties"/>
    <m/>
    <s v="Pick and Pack (Controlled Ambient)"/>
    <n v="2026"/>
    <n v="6"/>
    <s v="USD"/>
    <n v="206.84"/>
    <n v="1"/>
    <n v="206.84"/>
    <s v="BSPeru"/>
    <m/>
    <m/>
  </r>
  <r>
    <x v="8"/>
    <x v="163"/>
    <x v="12"/>
    <s v="Peru"/>
    <s v="Total Distribution"/>
    <n v="40700"/>
    <s v="Revenues - Third Parties"/>
    <m/>
    <s v="Pick and Pack (Refrigerated)"/>
    <n v="2026"/>
    <n v="6"/>
    <s v="USD"/>
    <n v="206.84"/>
    <n v="1"/>
    <n v="206.84"/>
    <s v="BSPeru"/>
    <m/>
    <m/>
  </r>
  <r>
    <x v="8"/>
    <x v="163"/>
    <x v="12"/>
    <s v="Peru"/>
    <s v="Total Distribution"/>
    <n v="40700"/>
    <s v="Revenues - Third Parties"/>
    <m/>
    <s v="Project Management Fee"/>
    <n v="2026"/>
    <n v="6"/>
    <s v="USD"/>
    <n v="775.66"/>
    <n v="1"/>
    <n v="775.66"/>
    <s v="BSPeru"/>
    <m/>
    <m/>
  </r>
  <r>
    <x v="8"/>
    <x v="163"/>
    <x v="12"/>
    <s v="Peru"/>
    <s v="Total Distribution"/>
    <n v="40700"/>
    <s v="Revenues - Third Parties"/>
    <m/>
    <s v="Receipt fee Ambient (per Receipt_ID)"/>
    <n v="2026"/>
    <n v="6"/>
    <s v="USD"/>
    <n v="607.4"/>
    <n v="1"/>
    <n v="607.4"/>
    <s v="BSPeru"/>
    <m/>
    <m/>
  </r>
  <r>
    <x v="8"/>
    <x v="163"/>
    <x v="12"/>
    <s v="Peru"/>
    <s v="Total Storage"/>
    <n v="40700"/>
    <s v="Revenues - Third Parties"/>
    <m/>
    <s v="Storage Ambient (per Pallet)"/>
    <n v="2026"/>
    <n v="6"/>
    <s v="USD"/>
    <n v="615.63"/>
    <n v="1"/>
    <n v="615.63"/>
    <s v="BSPeru"/>
    <m/>
    <m/>
  </r>
  <r>
    <x v="8"/>
    <x v="163"/>
    <x v="12"/>
    <s v="Peru"/>
    <s v="Total Storage"/>
    <n v="40700"/>
    <s v="Revenues - Third Parties"/>
    <m/>
    <s v="Storage Refrigerated (per Shelf)"/>
    <n v="2026"/>
    <n v="6"/>
    <s v="USD"/>
    <n v="258.56"/>
    <n v="1"/>
    <n v="258.56"/>
    <s v="BSPeru"/>
    <m/>
    <m/>
  </r>
  <r>
    <x v="8"/>
    <x v="163"/>
    <x v="12"/>
    <s v="Peru"/>
    <s v="Total Distribution"/>
    <n v="40700"/>
    <s v="Revenues - Third Parties"/>
    <m/>
    <s v="Temperature Monitoring Device (Ambient)"/>
    <n v="2026"/>
    <n v="6"/>
    <s v="USD"/>
    <n v="27.09"/>
    <n v="1"/>
    <n v="27.09"/>
    <s v="BSPeru"/>
    <n v="1"/>
    <m/>
  </r>
  <r>
    <x v="8"/>
    <x v="163"/>
    <x v="12"/>
    <s v="Peru"/>
    <s v="Total Distribution"/>
    <n v="40700"/>
    <s v="Revenues - Third Parties"/>
    <m/>
    <s v="Temperature Monitoring Device (Refrigerated)"/>
    <n v="2026"/>
    <n v="6"/>
    <s v="USD"/>
    <n v="27.09"/>
    <n v="1"/>
    <n v="27.09"/>
    <s v="BSPeru"/>
    <n v="1"/>
    <m/>
  </r>
  <r>
    <x v="0"/>
    <x v="441"/>
    <x v="44"/>
    <s v="Peru"/>
    <s v="Total Distribution"/>
    <n v="40700"/>
    <s v="Revenues - Third Parties"/>
    <m/>
    <s v="Insulated shipper - Credo S22 - 12L (Leasing)"/>
    <n v="2026"/>
    <n v="6"/>
    <s v="USD"/>
    <n v="227.08"/>
    <n v="1"/>
    <n v="262.42046040000002"/>
    <s v="BSPeru"/>
    <n v="1"/>
    <m/>
  </r>
  <r>
    <x v="0"/>
    <x v="441"/>
    <x v="44"/>
    <s v="Peru"/>
    <s v="Total Distribution"/>
    <n v="40700"/>
    <s v="Revenues - Third Parties"/>
    <m/>
    <s v="Pick and Pack (Controlled Ambient)"/>
    <n v="2026"/>
    <n v="6"/>
    <s v="USD"/>
    <n v="253.37"/>
    <n v="1"/>
    <n v="292.8019731"/>
    <s v="BSPeru"/>
    <m/>
    <m/>
  </r>
  <r>
    <x v="0"/>
    <x v="441"/>
    <x v="44"/>
    <s v="Peru"/>
    <s v="Total Distribution"/>
    <n v="40700"/>
    <s v="Revenues - Third Parties"/>
    <m/>
    <s v="Project Management Fee"/>
    <n v="2026"/>
    <n v="6"/>
    <s v="USD"/>
    <n v="1264.92"/>
    <n v="1"/>
    <n v="1461.7794996"/>
    <s v="BSPeru"/>
    <m/>
    <m/>
  </r>
  <r>
    <x v="0"/>
    <x v="441"/>
    <x v="44"/>
    <s v="Peru"/>
    <s v="Total Storage"/>
    <n v="40700"/>
    <s v="Revenues - Third Parties"/>
    <m/>
    <s v="Storage Ambient (per Pallet)"/>
    <n v="2026"/>
    <n v="6"/>
    <s v="USD"/>
    <n v="754.26"/>
    <n v="1"/>
    <n v="871.64548379999997"/>
    <s v="BSPeru"/>
    <m/>
    <m/>
  </r>
  <r>
    <x v="0"/>
    <x v="441"/>
    <x v="44"/>
    <s v="Peru"/>
    <s v="Total Distribution"/>
    <n v="40700"/>
    <s v="Revenues - Third Parties"/>
    <m/>
    <s v="Temperature Monitoring Device (Ambient)"/>
    <n v="2026"/>
    <n v="6"/>
    <s v="USD"/>
    <n v="98.86"/>
    <n v="1"/>
    <n v="114.2455818"/>
    <s v="BSPeru"/>
    <n v="1"/>
    <m/>
  </r>
  <r>
    <x v="6"/>
    <x v="406"/>
    <x v="9"/>
    <s v="Peru"/>
    <s v="Total Distribution"/>
    <n v="40700"/>
    <s v="Revenues - Third Parties"/>
    <m/>
    <s v="Configuration of Temperature Monitoring Device"/>
    <n v="2026"/>
    <n v="6"/>
    <s v="USD"/>
    <n v="36"/>
    <n v="1"/>
    <n v="48.126600000000003"/>
    <s v="BSPeru"/>
    <m/>
    <m/>
  </r>
  <r>
    <x v="6"/>
    <x v="406"/>
    <x v="9"/>
    <s v="Peru"/>
    <s v="Total Freight"/>
    <n v="40700"/>
    <s v="Revenues - Third Parties"/>
    <m/>
    <s v="Freight - Shipments"/>
    <n v="2026"/>
    <n v="6"/>
    <s v="USD"/>
    <n v="583.54"/>
    <n v="1"/>
    <n v="780.10544900000002"/>
    <s v="BSPeru"/>
    <n v="1"/>
    <m/>
  </r>
  <r>
    <x v="6"/>
    <x v="406"/>
    <x v="9"/>
    <s v="Peru"/>
    <s v="Total Distribution"/>
    <n v="40700"/>
    <s v="Revenues - Third Parties"/>
    <m/>
    <s v="Pick and Pack (Ambient)"/>
    <n v="2026"/>
    <n v="6"/>
    <s v="USD"/>
    <n v="340"/>
    <n v="1"/>
    <n v="454.52900000000005"/>
    <s v="BSPeru"/>
    <m/>
    <m/>
  </r>
  <r>
    <x v="6"/>
    <x v="406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06"/>
    <x v="9"/>
    <s v="Peru"/>
    <s v="Total Distribution"/>
    <n v="40700"/>
    <s v="Revenues - Third Parties"/>
    <m/>
    <s v="Receipt fee Ambient (per Receipt_ID)"/>
    <n v="2026"/>
    <n v="6"/>
    <s v="USD"/>
    <n v="540"/>
    <n v="1"/>
    <n v="721.899"/>
    <s v="BSPeru"/>
    <m/>
    <m/>
  </r>
  <r>
    <x v="6"/>
    <x v="406"/>
    <x v="9"/>
    <s v="Peru"/>
    <s v="Total Storage"/>
    <n v="40700"/>
    <s v="Revenues - Third Parties"/>
    <m/>
    <s v="Storage Ambient (per Pallet)"/>
    <n v="2026"/>
    <n v="6"/>
    <s v="USD"/>
    <n v="1425"/>
    <n v="1"/>
    <n v="1905.0112500000002"/>
    <s v="BSPeru"/>
    <m/>
    <m/>
  </r>
  <r>
    <x v="8"/>
    <x v="442"/>
    <x v="12"/>
    <s v="Peru"/>
    <s v="Total Distribution"/>
    <n v="40700"/>
    <s v="Revenues - Third Parties"/>
    <m/>
    <s v="Project Management Fee"/>
    <n v="2026"/>
    <n v="6"/>
    <s v="USD"/>
    <n v="775.66"/>
    <n v="1"/>
    <n v="775.66"/>
    <s v="BSPeru"/>
    <m/>
    <m/>
  </r>
  <r>
    <x v="8"/>
    <x v="442"/>
    <x v="12"/>
    <s v="Peru"/>
    <s v="Total Storage"/>
    <n v="40700"/>
    <s v="Revenues - Third Parties"/>
    <m/>
    <s v="Storage Refrigerated (per Shelf)"/>
    <n v="2026"/>
    <n v="6"/>
    <s v="USD"/>
    <n v="1551.36"/>
    <n v="1"/>
    <n v="1551.36"/>
    <s v="BSPeru"/>
    <m/>
    <m/>
  </r>
  <r>
    <x v="6"/>
    <x v="443"/>
    <x v="9"/>
    <s v="Peru"/>
    <s v="Total Distribution"/>
    <n v="40700"/>
    <s v="Revenues - Third Parties"/>
    <m/>
    <s v="Project Management Fee"/>
    <n v="2026"/>
    <n v="6"/>
    <s v="USD"/>
    <n v="300"/>
    <n v="1"/>
    <n v="401.05500000000001"/>
    <s v="BSPeru"/>
    <m/>
    <m/>
  </r>
  <r>
    <x v="6"/>
    <x v="443"/>
    <x v="9"/>
    <s v="Peru"/>
    <s v="Total Distribution"/>
    <n v="40700"/>
    <s v="Revenues - Third Parties"/>
    <m/>
    <s v="Receipt fee Refrigerated (per Receipt_ID)"/>
    <n v="2026"/>
    <n v="6"/>
    <s v="USD"/>
    <n v="540"/>
    <n v="1"/>
    <n v="721.899"/>
    <s v="BSPeru"/>
    <m/>
    <m/>
  </r>
  <r>
    <x v="6"/>
    <x v="443"/>
    <x v="9"/>
    <s v="Peru"/>
    <s v="Total Storage"/>
    <n v="40700"/>
    <s v="Revenues - Third Parties"/>
    <m/>
    <s v="Storage Ambient (per Pallet)"/>
    <n v="2026"/>
    <n v="6"/>
    <s v="USD"/>
    <n v="665"/>
    <n v="1"/>
    <n v="889.00525000000005"/>
    <s v="BSPeru"/>
    <m/>
    <m/>
  </r>
  <r>
    <x v="6"/>
    <x v="443"/>
    <x v="9"/>
    <s v="Peru"/>
    <s v="Total Storage"/>
    <n v="40700"/>
    <s v="Revenues - Third Parties"/>
    <m/>
    <s v="Storage Refrigerated (per Pallet)"/>
    <n v="2026"/>
    <n v="6"/>
    <s v="USD"/>
    <n v="1150"/>
    <n v="1"/>
    <n v="1537.3775000000001"/>
    <s v="BSPeru"/>
    <m/>
    <m/>
  </r>
  <r>
    <x v="8"/>
    <x v="444"/>
    <x v="12"/>
    <s v="Peru"/>
    <s v="Total Freight"/>
    <n v="40700"/>
    <s v="Revenues - Third Parties"/>
    <m/>
    <s v="Freight - Shipments"/>
    <n v="2026"/>
    <n v="6"/>
    <s v="USD"/>
    <n v="1167.46"/>
    <n v="1"/>
    <n v="1167.46"/>
    <s v="BSPeru"/>
    <n v="1"/>
    <m/>
  </r>
  <r>
    <x v="8"/>
    <x v="444"/>
    <x v="12"/>
    <s v="Peru"/>
    <s v="Total Distribution"/>
    <n v="40700"/>
    <s v="Revenues - Third Parties"/>
    <m/>
    <s v="Insulated shipper - Credo S4 - 12L (Leasing)"/>
    <n v="2026"/>
    <n v="6"/>
    <s v="USD"/>
    <n v="2000"/>
    <n v="1"/>
    <n v="2000"/>
    <s v="BSPeru"/>
    <n v="1"/>
    <m/>
  </r>
  <r>
    <x v="8"/>
    <x v="444"/>
    <x v="12"/>
    <s v="Peru"/>
    <s v="Total Distribution"/>
    <n v="40700"/>
    <s v="Revenues - Third Parties"/>
    <m/>
    <s v="Pick and Pack (Refrigerated)"/>
    <n v="2026"/>
    <n v="6"/>
    <s v="USD"/>
    <n v="1654.72"/>
    <n v="1"/>
    <n v="1654.72"/>
    <s v="BSPeru"/>
    <m/>
    <m/>
  </r>
  <r>
    <x v="8"/>
    <x v="444"/>
    <x v="12"/>
    <s v="Peru"/>
    <s v="Total Distribution"/>
    <n v="40700"/>
    <s v="Revenues - Third Parties"/>
    <m/>
    <s v="Project Management Fee"/>
    <n v="2026"/>
    <n v="6"/>
    <s v="USD"/>
    <n v="775.66"/>
    <n v="1"/>
    <n v="775.66"/>
    <s v="BSPeru"/>
    <m/>
    <m/>
  </r>
  <r>
    <x v="8"/>
    <x v="444"/>
    <x v="12"/>
    <s v="Peru"/>
    <s v="Total Storage"/>
    <n v="40700"/>
    <s v="Revenues - Third Parties"/>
    <m/>
    <s v="Storage Refrigerated (per Shelf)"/>
    <n v="2026"/>
    <n v="6"/>
    <s v="USD"/>
    <n v="3361.28"/>
    <n v="1"/>
    <n v="3361.28"/>
    <s v="BSPeru"/>
    <m/>
    <m/>
  </r>
  <r>
    <x v="8"/>
    <x v="444"/>
    <x v="12"/>
    <s v="Peru"/>
    <s v="Total Distribution"/>
    <n v="40700"/>
    <s v="Revenues - Third Parties"/>
    <m/>
    <s v="Temperature Monitoring Device (Refrigerated)"/>
    <n v="2026"/>
    <n v="6"/>
    <s v="USD"/>
    <n v="216.72"/>
    <n v="1"/>
    <n v="216.72"/>
    <s v="BSPeru"/>
    <n v="1"/>
    <m/>
  </r>
  <r>
    <x v="6"/>
    <x v="408"/>
    <x v="9"/>
    <s v="Peru"/>
    <s v="Total Distribution"/>
    <n v="40700"/>
    <s v="Revenues - Third Parties"/>
    <m/>
    <s v="Configuration of Temperature Monitoring Device"/>
    <n v="2026"/>
    <n v="6"/>
    <s v="USD"/>
    <n v="26.4"/>
    <n v="1"/>
    <n v="35.292839999999998"/>
    <s v="BSPeru"/>
    <m/>
    <m/>
  </r>
  <r>
    <x v="6"/>
    <x v="408"/>
    <x v="9"/>
    <s v="Peru"/>
    <s v="Total Freight"/>
    <n v="40700"/>
    <s v="Revenues - Third Parties"/>
    <m/>
    <s v="Freight - Shipments"/>
    <n v="2026"/>
    <n v="6"/>
    <s v="USD"/>
    <n v="357.22"/>
    <n v="1"/>
    <n v="477.54955700000005"/>
    <s v="BSPeru"/>
    <n v="1"/>
    <m/>
  </r>
  <r>
    <x v="6"/>
    <x v="408"/>
    <x v="9"/>
    <s v="Peru"/>
    <s v="Total Distribution"/>
    <n v="40700"/>
    <s v="Revenues - Third Parties"/>
    <m/>
    <s v="Pick and Pack (Ambient)"/>
    <n v="2026"/>
    <n v="6"/>
    <s v="USD"/>
    <n v="383.8"/>
    <n v="1"/>
    <n v="513.08303000000001"/>
    <s v="BSPeru"/>
    <m/>
    <m/>
  </r>
  <r>
    <x v="6"/>
    <x v="408"/>
    <x v="9"/>
    <s v="Peru"/>
    <s v="Total Distribution"/>
    <n v="40700"/>
    <s v="Revenues - Third Parties"/>
    <m/>
    <s v="Project Management Fee"/>
    <n v="2026"/>
    <n v="6"/>
    <s v="USD"/>
    <n v="303"/>
    <n v="1"/>
    <n v="405.06555000000003"/>
    <s v="BSPeru"/>
    <m/>
    <m/>
  </r>
  <r>
    <x v="6"/>
    <x v="408"/>
    <x v="9"/>
    <s v="Peru"/>
    <s v="Total Storage"/>
    <n v="40700"/>
    <s v="Revenues - Third Parties"/>
    <m/>
    <s v="Storage Ambient (per Pallet)"/>
    <n v="2026"/>
    <n v="6"/>
    <s v="USD"/>
    <n v="383.8"/>
    <n v="1"/>
    <n v="513.08303000000001"/>
    <s v="BSPeru"/>
    <m/>
    <m/>
  </r>
  <r>
    <x v="6"/>
    <x v="159"/>
    <x v="9"/>
    <s v="Peru"/>
    <s v="Total Distribution"/>
    <n v="40700"/>
    <s v="Revenues - Third Parties"/>
    <m/>
    <s v="Configuration of Temperature Monitoring Device"/>
    <n v="2026"/>
    <n v="6"/>
    <s v="USD"/>
    <n v="54.24"/>
    <n v="1"/>
    <n v="72.510744000000003"/>
    <s v="BSPeru"/>
    <m/>
    <m/>
  </r>
  <r>
    <x v="6"/>
    <x v="159"/>
    <x v="9"/>
    <s v="Peru"/>
    <s v="Total Distribution"/>
    <n v="40700"/>
    <s v="Revenues - Third Parties"/>
    <m/>
    <s v="Pick and Pack (Ambient)"/>
    <n v="2026"/>
    <n v="6"/>
    <s v="USD"/>
    <n v="686.8"/>
    <n v="1"/>
    <n v="918.14858000000004"/>
    <s v="BSPeru"/>
    <m/>
    <m/>
  </r>
  <r>
    <x v="6"/>
    <x v="159"/>
    <x v="9"/>
    <s v="Peru"/>
    <s v="Total Distribution"/>
    <n v="40700"/>
    <s v="Revenues - Third Parties"/>
    <m/>
    <s v="Project Management Fee"/>
    <n v="2026"/>
    <n v="6"/>
    <s v="USD"/>
    <n v="303"/>
    <n v="1"/>
    <n v="405.06555000000003"/>
    <s v="BSPeru"/>
    <m/>
    <m/>
  </r>
  <r>
    <x v="6"/>
    <x v="159"/>
    <x v="9"/>
    <s v="Peru"/>
    <s v="Total Storage"/>
    <n v="40700"/>
    <s v="Revenues - Third Parties"/>
    <m/>
    <s v="Storage Ambient (per Pallet)"/>
    <n v="2026"/>
    <n v="6"/>
    <s v="USD"/>
    <n v="95.95"/>
    <n v="1"/>
    <n v="128.2707575"/>
    <s v="BSPeru"/>
    <m/>
    <m/>
  </r>
  <r>
    <x v="14"/>
    <x v="445"/>
    <x v="28"/>
    <s v="Peru"/>
    <s v="Total Freight"/>
    <n v="40700"/>
    <s v="Revenues - Third Parties"/>
    <m/>
    <s v="Freight - Shipments"/>
    <n v="2026"/>
    <n v="6"/>
    <s v="USD"/>
    <n v="243.28"/>
    <n v="1"/>
    <n v="325.22886800000003"/>
    <s v="BSPeru"/>
    <n v="1"/>
    <m/>
  </r>
  <r>
    <x v="14"/>
    <x v="445"/>
    <x v="28"/>
    <s v="Peru"/>
    <s v="Total Distribution"/>
    <n v="40700"/>
    <s v="Revenues - Third Parties"/>
    <m/>
    <s v="Insulated shipper - Credo S4 - 12L (Leasing)"/>
    <n v="2026"/>
    <n v="6"/>
    <s v="USD"/>
    <n v="563.52"/>
    <n v="1"/>
    <n v="753.34171200000003"/>
    <s v="BSPeru"/>
    <n v="1"/>
    <m/>
  </r>
  <r>
    <x v="14"/>
    <x v="445"/>
    <x v="28"/>
    <s v="Peru"/>
    <s v="Total Distribution"/>
    <n v="40700"/>
    <s v="Revenues - Third Parties"/>
    <m/>
    <s v="Pick and Pack (Refrigerated)"/>
    <n v="2026"/>
    <n v="6"/>
    <s v="USD"/>
    <n v="287.85000000000002"/>
    <n v="1"/>
    <n v="384.81227250000006"/>
    <s v="BSPeru"/>
    <m/>
    <m/>
  </r>
  <r>
    <x v="14"/>
    <x v="445"/>
    <x v="28"/>
    <s v="Peru"/>
    <s v="Total Distribution"/>
    <n v="40700"/>
    <s v="Revenues - Third Parties"/>
    <m/>
    <s v="Project Management Fee"/>
    <n v="2026"/>
    <n v="6"/>
    <s v="USD"/>
    <n v="303"/>
    <n v="1"/>
    <n v="405.06555000000003"/>
    <s v="BSPeru"/>
    <m/>
    <m/>
  </r>
  <r>
    <x v="14"/>
    <x v="445"/>
    <x v="28"/>
    <s v="Peru"/>
    <s v="Total Storage"/>
    <n v="40700"/>
    <s v="Revenues - Third Parties"/>
    <m/>
    <s v="Storage Refrigerated (per Pallet)"/>
    <n v="2026"/>
    <n v="6"/>
    <s v="USD"/>
    <n v="232.3"/>
    <n v="1"/>
    <n v="310.55025500000005"/>
    <s v="BSPeru"/>
    <m/>
    <m/>
  </r>
  <r>
    <x v="14"/>
    <x v="445"/>
    <x v="28"/>
    <s v="Peru"/>
    <s v="Total Distribution"/>
    <n v="40700"/>
    <s v="Revenues - Third Parties"/>
    <m/>
    <s v="Temperature Monitoring Device (Refrigerated)"/>
    <n v="2026"/>
    <n v="6"/>
    <s v="USD"/>
    <n v="19.8"/>
    <n v="1"/>
    <n v="26.469630000000002"/>
    <s v="BSPeru"/>
    <n v="1"/>
    <m/>
  </r>
  <r>
    <x v="18"/>
    <x v="446"/>
    <x v="45"/>
    <s v="Peru"/>
    <s v="Total Distribution"/>
    <n v="40700"/>
    <s v="Revenues - Third Parties"/>
    <m/>
    <s v="Project Management Fee"/>
    <n v="2026"/>
    <n v="6"/>
    <s v="USD"/>
    <n v="1197"/>
    <n v="1"/>
    <n v="1197"/>
    <s v="BSPeru"/>
    <m/>
    <m/>
  </r>
  <r>
    <x v="18"/>
    <x v="446"/>
    <x v="45"/>
    <s v="Peru"/>
    <s v="Total Storage"/>
    <n v="40700"/>
    <s v="Revenues - Third Parties"/>
    <m/>
    <s v="Storage of Returns (per Pallet)"/>
    <n v="2026"/>
    <n v="6"/>
    <s v="USD"/>
    <n v="163"/>
    <n v="1"/>
    <n v="163"/>
    <s v="BSPeru"/>
    <m/>
    <m/>
  </r>
  <r>
    <x v="18"/>
    <x v="446"/>
    <x v="45"/>
    <s v="Peru"/>
    <s v="Total Storage"/>
    <n v="40700"/>
    <s v="Revenues - Third Parties"/>
    <m/>
    <s v="Storage Refrigerated (per Shelf)"/>
    <n v="2026"/>
    <n v="6"/>
    <s v="USD"/>
    <n v="299.25"/>
    <n v="1"/>
    <n v="299.25"/>
    <s v="BSPeru"/>
    <m/>
    <m/>
  </r>
  <r>
    <x v="10"/>
    <x v="409"/>
    <x v="29"/>
    <s v="Peru"/>
    <s v="Total Distribution"/>
    <n v="40700"/>
    <s v="Revenues - Third Parties"/>
    <m/>
    <s v="Configuration of Temperature Monitoring Device"/>
    <n v="2026"/>
    <n v="6"/>
    <s v="USD"/>
    <n v="53.36"/>
    <n v="1"/>
    <n v="53.36"/>
    <s v="BSPeru"/>
    <m/>
    <m/>
  </r>
  <r>
    <x v="10"/>
    <x v="409"/>
    <x v="29"/>
    <s v="Peru"/>
    <s v="Total Distribution"/>
    <n v="40700"/>
    <s v="Revenues - Third Parties"/>
    <m/>
    <s v="Insulated shipper - Credo S22 - 28L (Leasing)"/>
    <n v="2026"/>
    <n v="6"/>
    <s v="USD"/>
    <n v="860"/>
    <n v="1"/>
    <n v="860"/>
    <s v="BSPeru"/>
    <n v="1"/>
    <m/>
  </r>
  <r>
    <x v="10"/>
    <x v="409"/>
    <x v="29"/>
    <s v="Peru"/>
    <s v="Total Distribution"/>
    <n v="40700"/>
    <s v="Revenues - Third Parties"/>
    <m/>
    <s v="Pick and Pack (Controlled Ambient)"/>
    <n v="2026"/>
    <n v="6"/>
    <s v="USD"/>
    <n v="310.12"/>
    <n v="1"/>
    <n v="310.12"/>
    <s v="BSPeru"/>
    <m/>
    <m/>
  </r>
  <r>
    <x v="10"/>
    <x v="409"/>
    <x v="29"/>
    <s v="Peru"/>
    <s v="Total Distribution"/>
    <n v="40700"/>
    <s v="Revenues - Third Parties"/>
    <m/>
    <s v="Project Management Fee"/>
    <n v="2026"/>
    <n v="6"/>
    <s v="USD"/>
    <n v="443.23"/>
    <n v="1"/>
    <n v="443.23"/>
    <s v="BSPeru"/>
    <m/>
    <m/>
  </r>
  <r>
    <x v="10"/>
    <x v="409"/>
    <x v="29"/>
    <s v="Peru"/>
    <s v="Total Storage"/>
    <n v="40700"/>
    <s v="Revenues - Third Parties"/>
    <m/>
    <s v="Storage Ambient (per Pallet)"/>
    <n v="2026"/>
    <n v="6"/>
    <s v="USD"/>
    <n v="387.18"/>
    <n v="1"/>
    <n v="387.18"/>
    <s v="BSPeru"/>
    <m/>
    <m/>
  </r>
  <r>
    <x v="10"/>
    <x v="447"/>
    <x v="29"/>
    <s v="Peru"/>
    <s v="Total Distribution"/>
    <n v="40700"/>
    <s v="Revenues - Third Parties"/>
    <m/>
    <s v="Project Management Fee"/>
    <n v="2026"/>
    <n v="6"/>
    <s v="USD"/>
    <n v="443.23"/>
    <n v="1"/>
    <n v="443.23"/>
    <s v="BSPeru"/>
    <m/>
    <m/>
  </r>
  <r>
    <x v="10"/>
    <x v="447"/>
    <x v="29"/>
    <s v="Peru"/>
    <s v="Total Storage"/>
    <n v="40700"/>
    <s v="Revenues - Third Parties"/>
    <m/>
    <s v="Storage Ambient (per Pallet)"/>
    <n v="2026"/>
    <n v="6"/>
    <s v="USD"/>
    <n v="258.12"/>
    <n v="1"/>
    <n v="258.12"/>
    <s v="BSPeru"/>
    <m/>
    <m/>
  </r>
  <r>
    <x v="0"/>
    <x v="448"/>
    <x v="46"/>
    <s v="Peru"/>
    <s v="Total Freight"/>
    <n v="40700"/>
    <s v="Revenues - Third Parties"/>
    <m/>
    <s v="Freight - Returns"/>
    <n v="2026"/>
    <n v="6"/>
    <s v="USD"/>
    <n v="65.41"/>
    <n v="1"/>
    <n v="75.589758299999986"/>
    <s v="BSPeru"/>
    <n v="1"/>
    <m/>
  </r>
  <r>
    <x v="0"/>
    <x v="448"/>
    <x v="46"/>
    <s v="Peru"/>
    <s v="Total Distribution"/>
    <n v="40700"/>
    <s v="Revenues - Third Parties"/>
    <m/>
    <s v="Project Management Fee"/>
    <n v="2026"/>
    <n v="6"/>
    <s v="USD"/>
    <n v="1138.4280000000001"/>
    <n v="1"/>
    <n v="1315.60154964"/>
    <s v="BSPeru"/>
    <m/>
    <m/>
  </r>
  <r>
    <x v="0"/>
    <x v="448"/>
    <x v="46"/>
    <s v="Peru"/>
    <s v="Total Storage"/>
    <n v="40700"/>
    <s v="Revenues - Third Parties"/>
    <m/>
    <s v="Storage of Returns (per Pallet)"/>
    <n v="2026"/>
    <n v="6"/>
    <s v="USD"/>
    <n v="571.86"/>
    <n v="1"/>
    <n v="660.85857179999994"/>
    <s v="BSPeru"/>
    <m/>
    <m/>
  </r>
  <r>
    <x v="0"/>
    <x v="448"/>
    <x v="46"/>
    <s v="Peru"/>
    <s v="Total Storage"/>
    <n v="40700"/>
    <s v="Revenues - Third Parties"/>
    <m/>
    <s v="Storage Refrigerated (per Shelf)"/>
    <n v="2026"/>
    <n v="6"/>
    <s v="USD"/>
    <n v="1140.192"/>
    <n v="1"/>
    <n v="1317.64008096"/>
    <s v="BSPeru"/>
    <m/>
    <m/>
  </r>
  <r>
    <x v="0"/>
    <x v="449"/>
    <x v="32"/>
    <s v="Peru"/>
    <s v="Total Freight"/>
    <n v="40700"/>
    <s v="Revenues - Third Parties"/>
    <m/>
    <s v="Freight - Shipments"/>
    <n v="2026"/>
    <n v="6"/>
    <s v="USD"/>
    <n v="64.61"/>
    <n v="1"/>
    <n v="81.231568600000003"/>
    <s v="BSPeru"/>
    <n v="1"/>
    <m/>
  </r>
  <r>
    <x v="0"/>
    <x v="449"/>
    <x v="32"/>
    <s v="Peru"/>
    <s v="Total Distribution"/>
    <n v="40700"/>
    <s v="Revenues - Third Parties"/>
    <m/>
    <s v="Project Management Fee"/>
    <n v="2026"/>
    <n v="6"/>
    <s v="USD"/>
    <n v="1487.91"/>
    <n v="1"/>
    <n v="1870.6897266000001"/>
    <s v="BSPeru"/>
    <m/>
    <m/>
  </r>
  <r>
    <x v="0"/>
    <x v="449"/>
    <x v="32"/>
    <s v="Peru"/>
    <s v="Total Storage"/>
    <n v="40700"/>
    <s v="Revenues - Third Parties"/>
    <m/>
    <s v="Storage Ambient (per Pallet)"/>
    <n v="2026"/>
    <n v="6"/>
    <s v="USD"/>
    <n v="591.5"/>
    <n v="1"/>
    <n v="743.66929000000005"/>
    <s v="BSPeru"/>
    <m/>
    <m/>
  </r>
  <r>
    <x v="0"/>
    <x v="450"/>
    <x v="47"/>
    <s v="Peru"/>
    <s v="Total Storage"/>
    <n v="40700"/>
    <s v="Revenues - Third Parties"/>
    <m/>
    <s v="Non-Drug Storage Refrigerated (per Shelf)"/>
    <n v="2026"/>
    <n v="6"/>
    <s v="USD"/>
    <n v="1111.6500000000001"/>
    <n v="1"/>
    <n v="1111.6500000000001"/>
    <s v="BSPeru"/>
    <m/>
    <m/>
  </r>
  <r>
    <x v="0"/>
    <x v="450"/>
    <x v="47"/>
    <s v="Peru"/>
    <s v="Total Distribution"/>
    <n v="40700"/>
    <s v="Revenues - Third Parties"/>
    <m/>
    <s v="Project Management Fee"/>
    <n v="2026"/>
    <n v="6"/>
    <s v="USD"/>
    <n v="1479.92"/>
    <n v="1"/>
    <n v="1479.92"/>
    <s v="BSPeru"/>
    <m/>
    <m/>
  </r>
  <r>
    <x v="0"/>
    <x v="450"/>
    <x v="47"/>
    <s v="Peru"/>
    <s v="Total Storage"/>
    <n v="40700"/>
    <s v="Revenues - Third Parties"/>
    <m/>
    <s v="Storage of Returns (per Pallet)"/>
    <n v="2026"/>
    <n v="6"/>
    <s v="USD"/>
    <n v="185.85"/>
    <n v="1"/>
    <n v="185.85"/>
    <s v="BSPeru"/>
    <m/>
    <m/>
  </r>
  <r>
    <x v="0"/>
    <x v="451"/>
    <x v="33"/>
    <s v="Peru"/>
    <s v="Total Distribution"/>
    <n v="40700"/>
    <s v="Revenues - Third Parties"/>
    <m/>
    <s v="Project Management Fee"/>
    <n v="2026"/>
    <n v="6"/>
    <s v="USD"/>
    <n v="1585"/>
    <n v="1"/>
    <n v="1831.67355"/>
    <s v="BSPeru"/>
    <m/>
    <m/>
  </r>
  <r>
    <x v="0"/>
    <x v="451"/>
    <x v="33"/>
    <s v="Peru"/>
    <s v="Total Storage"/>
    <n v="40700"/>
    <s v="Revenues - Third Parties"/>
    <m/>
    <s v="Storage Ambient (per Pallet)"/>
    <n v="2026"/>
    <n v="6"/>
    <s v="USD"/>
    <n v="5040.8"/>
    <n v="1"/>
    <n v="5825.299704"/>
    <s v="BSPeru"/>
    <m/>
    <m/>
  </r>
  <r>
    <x v="0"/>
    <x v="451"/>
    <x v="33"/>
    <s v="Peru"/>
    <s v="Total Storage"/>
    <n v="40700"/>
    <s v="Revenues - Third Parties"/>
    <m/>
    <s v="Storage of Returns (per Pallet)"/>
    <n v="2026"/>
    <n v="6"/>
    <s v="USD"/>
    <n v="853.28"/>
    <n v="1"/>
    <n v="986.07596639999986"/>
    <s v="BSPeru"/>
    <m/>
    <m/>
  </r>
  <r>
    <x v="0"/>
    <x v="452"/>
    <x v="46"/>
    <s v="Peru"/>
    <s v="Total Freight"/>
    <n v="40700"/>
    <s v="Revenues - Third Parties"/>
    <m/>
    <s v="Freight - Shipments"/>
    <n v="2026"/>
    <n v="6"/>
    <s v="USD"/>
    <n v="65.41"/>
    <n v="1"/>
    <n v="75.589758299999986"/>
    <s v="BSPeru"/>
    <n v="1"/>
    <m/>
  </r>
  <r>
    <x v="0"/>
    <x v="452"/>
    <x v="46"/>
    <s v="Peru"/>
    <s v="Total Storage"/>
    <n v="40700"/>
    <s v="Revenues - Third Parties"/>
    <m/>
    <s v="Non-Drug Storage Ambient (per Pallet)"/>
    <n v="2026"/>
    <n v="6"/>
    <s v="USD"/>
    <n v="733.15800000000002"/>
    <n v="1"/>
    <n v="847.25937953999994"/>
    <s v="BSPeru"/>
    <m/>
    <m/>
  </r>
  <r>
    <x v="0"/>
    <x v="452"/>
    <x v="46"/>
    <s v="Peru"/>
    <s v="Total Distribution"/>
    <n v="40700"/>
    <s v="Revenues - Third Parties"/>
    <m/>
    <s v="Project Management Fee"/>
    <n v="2026"/>
    <n v="6"/>
    <s v="USD"/>
    <n v="1229.4989999999998"/>
    <n v="1"/>
    <n v="1420.8459293699998"/>
    <s v="BSPeru"/>
    <m/>
    <m/>
  </r>
  <r>
    <x v="0"/>
    <x v="453"/>
    <x v="46"/>
    <s v="Peru"/>
    <s v="Total Freight"/>
    <n v="40700"/>
    <s v="Revenues - Third Parties"/>
    <m/>
    <s v="Freight - Shipments"/>
    <n v="2026"/>
    <n v="6"/>
    <s v="USD"/>
    <n v="140.62"/>
    <n v="1"/>
    <n v="162.5046906"/>
    <s v="BSPeru"/>
    <n v="1"/>
    <m/>
  </r>
  <r>
    <x v="0"/>
    <x v="453"/>
    <x v="46"/>
    <s v="Peru"/>
    <s v="Total Distribution"/>
    <n v="40700"/>
    <s v="Revenues - Third Parties"/>
    <m/>
    <s v="Insulated shipper - Credo S4 - 12L (Leasing)"/>
    <n v="2026"/>
    <n v="6"/>
    <s v="USD"/>
    <n v="232.29"/>
    <n v="1"/>
    <n v="268.44129269999996"/>
    <s v="BSPeru"/>
    <n v="1"/>
    <m/>
  </r>
  <r>
    <x v="0"/>
    <x v="453"/>
    <x v="46"/>
    <s v="Peru"/>
    <s v="Total Distribution"/>
    <n v="40700"/>
    <s v="Revenues - Third Parties"/>
    <m/>
    <s v="Pick and Pack (Refrigerated)"/>
    <n v="2026"/>
    <n v="6"/>
    <s v="USD"/>
    <n v="246.27599999999998"/>
    <n v="1"/>
    <n v="284.60393387999994"/>
    <s v="BSPeru"/>
    <m/>
    <m/>
  </r>
  <r>
    <x v="0"/>
    <x v="453"/>
    <x v="46"/>
    <s v="Peru"/>
    <s v="Total Distribution"/>
    <n v="40700"/>
    <s v="Revenues - Third Parties"/>
    <m/>
    <s v="Project Management Fee"/>
    <n v="2026"/>
    <n v="6"/>
    <s v="USD"/>
    <n v="1229.4989999999998"/>
    <n v="1"/>
    <n v="1420.8459293699998"/>
    <s v="BSPeru"/>
    <m/>
    <m/>
  </r>
  <r>
    <x v="0"/>
    <x v="453"/>
    <x v="46"/>
    <s v="Peru"/>
    <s v="Total Storage"/>
    <n v="40700"/>
    <s v="Revenues - Third Parties"/>
    <m/>
    <s v="Storage of Returns (per Pallet)"/>
    <n v="2026"/>
    <n v="6"/>
    <s v="USD"/>
    <n v="463.21199999999993"/>
    <n v="1"/>
    <n v="535.3016835599999"/>
    <s v="BSPeru"/>
    <m/>
    <m/>
  </r>
  <r>
    <x v="0"/>
    <x v="453"/>
    <x v="46"/>
    <s v="Peru"/>
    <s v="Total Storage"/>
    <n v="40700"/>
    <s v="Revenues - Third Parties"/>
    <m/>
    <s v="Storage Refrigerated (per Shelf)"/>
    <n v="2026"/>
    <n v="6"/>
    <s v="USD"/>
    <n v="1231.3800000000001"/>
    <n v="1"/>
    <n v="1423.0196694000001"/>
    <s v="BSPeru"/>
    <m/>
    <m/>
  </r>
  <r>
    <x v="0"/>
    <x v="453"/>
    <x v="46"/>
    <s v="Peru"/>
    <s v="Total Distribution"/>
    <n v="40700"/>
    <s v="Revenues - Third Parties"/>
    <m/>
    <s v="Temperature Monitoring Device (Refrigerated)"/>
    <n v="2026"/>
    <n v="6"/>
    <s v="USD"/>
    <n v="106.77"/>
    <n v="1"/>
    <n v="123.38661509999999"/>
    <s v="BSPeru"/>
    <n v="1"/>
    <m/>
  </r>
  <r>
    <x v="0"/>
    <x v="415"/>
    <x v="19"/>
    <s v="Peru"/>
    <s v="Total Distribution"/>
    <n v="40700"/>
    <s v="Revenues - Third Parties"/>
    <m/>
    <s v="Project Management Fee"/>
    <n v="2026"/>
    <n v="6"/>
    <s v="USD"/>
    <n v="621.57000000000005"/>
    <n v="1"/>
    <n v="621.57000000000005"/>
    <s v="BSPeru"/>
    <m/>
    <m/>
  </r>
  <r>
    <x v="0"/>
    <x v="415"/>
    <x v="19"/>
    <s v="Peru"/>
    <s v="Total Storage"/>
    <n v="40700"/>
    <s v="Revenues - Third Parties"/>
    <m/>
    <s v="Storage Ambient (per Shelf)"/>
    <n v="2026"/>
    <n v="6"/>
    <s v="USD"/>
    <n v="371.12"/>
    <n v="1"/>
    <n v="371.12"/>
    <s v="BSPeru"/>
    <m/>
    <m/>
  </r>
  <r>
    <x v="0"/>
    <x v="416"/>
    <x v="32"/>
    <s v="Peru"/>
    <s v="Total Freight"/>
    <n v="40700"/>
    <s v="Revenues - Third Parties"/>
    <m/>
    <s v="Freight - Shipments"/>
    <n v="2026"/>
    <n v="6"/>
    <s v="USD"/>
    <n v="129.22"/>
    <n v="1"/>
    <n v="162.46313720000001"/>
    <s v="BSPeru"/>
    <n v="1"/>
    <m/>
  </r>
  <r>
    <x v="0"/>
    <x v="416"/>
    <x v="32"/>
    <s v="Peru"/>
    <s v="Total Distribution"/>
    <n v="40700"/>
    <s v="Revenues - Third Parties"/>
    <m/>
    <s v="Insulated shipper - Credo S22 - 12L (Leasing)"/>
    <n v="2026"/>
    <n v="6"/>
    <s v="USD"/>
    <n v="833.28"/>
    <n v="1"/>
    <n v="1047.6496128000001"/>
    <s v="BSPeru"/>
    <n v="1"/>
    <m/>
  </r>
  <r>
    <x v="0"/>
    <x v="416"/>
    <x v="32"/>
    <s v="Peru"/>
    <s v="Total Distribution"/>
    <n v="40700"/>
    <s v="Revenues - Third Parties"/>
    <m/>
    <s v="Pick and Pack (Controlled Ambient)"/>
    <n v="2026"/>
    <n v="6"/>
    <s v="USD"/>
    <n v="929.76"/>
    <n v="1"/>
    <n v="1168.9500576"/>
    <s v="BSPeru"/>
    <m/>
    <m/>
  </r>
  <r>
    <x v="0"/>
    <x v="416"/>
    <x v="32"/>
    <s v="Peru"/>
    <s v="Total Distribution"/>
    <n v="40700"/>
    <s v="Revenues - Third Parties"/>
    <m/>
    <s v="Project Management Fee"/>
    <n v="2026"/>
    <n v="6"/>
    <s v="USD"/>
    <n v="1547.23"/>
    <n v="1"/>
    <n v="1945.2703898000002"/>
    <s v="BSPeru"/>
    <m/>
    <m/>
  </r>
  <r>
    <x v="0"/>
    <x v="416"/>
    <x v="32"/>
    <s v="Peru"/>
    <s v="Total Storage"/>
    <n v="40700"/>
    <s v="Revenues - Third Parties"/>
    <m/>
    <s v="Storage Ambient (per Shelf)"/>
    <n v="2026"/>
    <n v="6"/>
    <s v="USD"/>
    <n v="2320.86"/>
    <n v="1"/>
    <n v="2917.9244436000004"/>
    <s v="BSPeru"/>
    <m/>
    <m/>
  </r>
  <r>
    <x v="0"/>
    <x v="416"/>
    <x v="32"/>
    <s v="Peru"/>
    <s v="Total Distribution"/>
    <n v="40700"/>
    <s v="Revenues - Third Parties"/>
    <m/>
    <s v="Temperature Monitoring Device (Ambient)"/>
    <n v="2026"/>
    <n v="6"/>
    <s v="USD"/>
    <n v="362.76"/>
    <n v="1"/>
    <n v="456.08363760000003"/>
    <s v="BSPeru"/>
    <n v="1"/>
    <m/>
  </r>
  <r>
    <x v="0"/>
    <x v="418"/>
    <x v="35"/>
    <s v="Peru"/>
    <s v="Total Storage"/>
    <n v="40900"/>
    <s v="Revenues- IC"/>
    <m/>
    <s v="Non-Drug Storage &amp; Returns Storage Ambient (per Pallet)"/>
    <n v="2026"/>
    <n v="6"/>
    <s v="USD"/>
    <n v="163.92"/>
    <n v="1"/>
    <n v="163.92"/>
    <s v="BSPeru"/>
    <m/>
    <m/>
  </r>
  <r>
    <x v="0"/>
    <x v="418"/>
    <x v="35"/>
    <s v="Peru"/>
    <s v="Total Distribution"/>
    <n v="40900"/>
    <s v="Revenues- IC"/>
    <m/>
    <s v="Project Management Fee"/>
    <n v="2026"/>
    <n v="6"/>
    <s v="USD"/>
    <n v="1386.88"/>
    <n v="1"/>
    <n v="1386.88"/>
    <s v="BSPeru"/>
    <m/>
    <m/>
  </r>
  <r>
    <x v="0"/>
    <x v="418"/>
    <x v="35"/>
    <s v="Peru"/>
    <s v="Total Storage"/>
    <n v="40900"/>
    <s v="Revenues- IC"/>
    <m/>
    <s v="Storage Ambient (per Shelf)"/>
    <n v="2026"/>
    <n v="6"/>
    <s v="USD"/>
    <n v="311.74"/>
    <n v="1"/>
    <n v="311.74"/>
    <s v="BSPeru"/>
    <m/>
    <m/>
  </r>
  <r>
    <x v="0"/>
    <x v="418"/>
    <x v="35"/>
    <s v="Peru"/>
    <s v="Total Storage"/>
    <n v="40900"/>
    <s v="Revenues- IC"/>
    <m/>
    <s v="Storage Refrigerated (per Shelf)"/>
    <n v="2026"/>
    <n v="6"/>
    <s v="USD"/>
    <n v="326.82"/>
    <n v="1"/>
    <n v="326.82"/>
    <s v="BSPeru"/>
    <m/>
    <m/>
  </r>
  <r>
    <x v="0"/>
    <x v="454"/>
    <x v="48"/>
    <s v="Peru"/>
    <s v="Total Distribution"/>
    <n v="40700"/>
    <s v="Revenues - Third Parties"/>
    <m/>
    <s v="Project Management Fee"/>
    <n v="2026"/>
    <n v="6"/>
    <s v="USD"/>
    <n v="1282.3800000000001"/>
    <n v="1"/>
    <n v="1481.9567994000001"/>
    <s v="BSPeru"/>
    <m/>
    <m/>
  </r>
  <r>
    <x v="0"/>
    <x v="454"/>
    <x v="48"/>
    <s v="Peru"/>
    <s v="Total Distribution"/>
    <n v="40700"/>
    <s v="Revenues - Third Parties"/>
    <m/>
    <s v="Setup Fee"/>
    <n v="2026"/>
    <n v="6"/>
    <s v="USD"/>
    <n v="2671.44"/>
    <n v="1"/>
    <n v="3087.1962071999997"/>
    <s v="BSPeru"/>
    <m/>
    <m/>
  </r>
  <r>
    <x v="0"/>
    <x v="454"/>
    <x v="48"/>
    <s v="Peru"/>
    <s v="Total Storage"/>
    <n v="40700"/>
    <s v="Revenues - Third Parties"/>
    <m/>
    <s v="Storage Refrigerated (per Shelf)"/>
    <n v="2026"/>
    <n v="6"/>
    <s v="USD"/>
    <n v="706.4"/>
    <n v="1"/>
    <n v="816.33703199999991"/>
    <s v="BSPeru"/>
    <m/>
    <m/>
  </r>
  <r>
    <x v="19"/>
    <x v="455"/>
    <x v="49"/>
    <s v="Peru"/>
    <s v="Total Freight"/>
    <n v="40700"/>
    <s v="Revenues - Third Parties"/>
    <m/>
    <s v="Freight - Shipments"/>
    <n v="2026"/>
    <n v="6"/>
    <s v="USD"/>
    <n v="1622.06"/>
    <n v="1"/>
    <n v="1622.06"/>
    <s v="BSPeru"/>
    <n v="1"/>
    <m/>
  </r>
  <r>
    <x v="19"/>
    <x v="455"/>
    <x v="49"/>
    <s v="Peru"/>
    <s v="Total Distribution"/>
    <n v="40700"/>
    <s v="Revenues - Third Parties"/>
    <m/>
    <s v="Pick and Pack (Ambient)"/>
    <n v="2026"/>
    <n v="6"/>
    <s v="USD"/>
    <n v="1781.55"/>
    <n v="1"/>
    <n v="1781.55"/>
    <s v="BSPeru"/>
    <m/>
    <m/>
  </r>
  <r>
    <x v="19"/>
    <x v="455"/>
    <x v="49"/>
    <s v="Peru"/>
    <s v="Total Distribution"/>
    <n v="40700"/>
    <s v="Revenues - Third Parties"/>
    <m/>
    <s v="Project Management Fee"/>
    <n v="2026"/>
    <n v="6"/>
    <s v="USD"/>
    <n v="1187.72"/>
    <n v="1"/>
    <n v="1187.72"/>
    <s v="BSPeru"/>
    <m/>
    <m/>
  </r>
  <r>
    <x v="19"/>
    <x v="455"/>
    <x v="49"/>
    <s v="Peru"/>
    <s v="Total Distribution"/>
    <n v="40700"/>
    <s v="Revenues - Third Parties"/>
    <m/>
    <s v="Receipt fee Ambient (per Receipt_ID)"/>
    <n v="2026"/>
    <n v="6"/>
    <s v="USD"/>
    <n v="791.82"/>
    <n v="1"/>
    <n v="791.82"/>
    <s v="BSPeru"/>
    <m/>
    <m/>
  </r>
  <r>
    <x v="19"/>
    <x v="455"/>
    <x v="49"/>
    <s v="Peru"/>
    <s v="Total Storage"/>
    <n v="40700"/>
    <s v="Revenues - Third Parties"/>
    <m/>
    <s v="Storage Ambient (per Shelf)"/>
    <n v="2026"/>
    <n v="6"/>
    <s v="USD"/>
    <n v="7274.82"/>
    <n v="1"/>
    <n v="7274.82"/>
    <s v="BSPeru"/>
    <m/>
    <m/>
  </r>
  <r>
    <x v="19"/>
    <x v="455"/>
    <x v="49"/>
    <s v="Peru"/>
    <s v="Total Storage"/>
    <n v="40700"/>
    <s v="Revenues - Third Parties"/>
    <m/>
    <s v="Storage of Returns (per Pallet)"/>
    <n v="2026"/>
    <n v="6"/>
    <s v="USD"/>
    <n v="2177.4499999999998"/>
    <n v="1"/>
    <n v="2177.4499999999998"/>
    <s v="BSPeru"/>
    <m/>
    <m/>
  </r>
  <r>
    <x v="14"/>
    <x v="423"/>
    <x v="28"/>
    <s v="Peru"/>
    <s v="Total Distribution"/>
    <n v="40700"/>
    <s v="Revenues - Third Parties"/>
    <m/>
    <s v="Project Management Fee"/>
    <n v="2026"/>
    <n v="6"/>
    <s v="USD"/>
    <n v="402.36"/>
    <n v="1"/>
    <n v="402.36"/>
    <s v="BSPeru"/>
    <m/>
    <m/>
  </r>
  <r>
    <x v="14"/>
    <x v="423"/>
    <x v="28"/>
    <s v="Peru"/>
    <s v="Total Storage"/>
    <n v="40700"/>
    <s v="Revenues - Third Parties"/>
    <m/>
    <s v="Storage Refrigerated (per Pallet)"/>
    <n v="2026"/>
    <n v="6"/>
    <s v="USD"/>
    <n v="925.44"/>
    <n v="1"/>
    <n v="925.44"/>
    <s v="BSPeru"/>
    <m/>
    <m/>
  </r>
  <r>
    <x v="0"/>
    <x v="456"/>
    <x v="19"/>
    <s v="Peru"/>
    <s v="Total Distribution"/>
    <n v="40700"/>
    <s v="Revenues - Third Parties"/>
    <m/>
    <s v="Project Management Fee"/>
    <n v="2026"/>
    <n v="6"/>
    <s v="USD"/>
    <n v="1087.74"/>
    <n v="1"/>
    <n v="1087.74"/>
    <s v="BSPeru"/>
    <m/>
    <m/>
  </r>
  <r>
    <x v="0"/>
    <x v="456"/>
    <x v="19"/>
    <s v="Peru"/>
    <s v="Total Storage"/>
    <n v="40700"/>
    <s v="Revenues - Third Parties"/>
    <m/>
    <s v="Storage Ambient (per Shelf)"/>
    <n v="2026"/>
    <n v="6"/>
    <s v="USD"/>
    <n v="345.15"/>
    <n v="1"/>
    <n v="345.15"/>
    <s v="BSPeru"/>
    <m/>
    <m/>
  </r>
  <r>
    <x v="0"/>
    <x v="457"/>
    <x v="42"/>
    <s v="Peru"/>
    <s v="Total Distribution"/>
    <n v="40700"/>
    <s v="Revenues - Third Parties"/>
    <m/>
    <s v="Project Management Fee"/>
    <n v="2026"/>
    <n v="6"/>
    <s v="USD"/>
    <n v="1696.88"/>
    <n v="1"/>
    <n v="1696.88"/>
    <s v="BSPeru"/>
    <m/>
    <m/>
  </r>
  <r>
    <x v="0"/>
    <x v="457"/>
    <x v="42"/>
    <s v="Peru"/>
    <s v="Total Storage"/>
    <n v="40700"/>
    <s v="Revenues - Third Parties"/>
    <m/>
    <s v="Storage Ambient (per Pallet)"/>
    <n v="2026"/>
    <n v="6"/>
    <s v="USD"/>
    <n v="3622.7"/>
    <n v="1"/>
    <n v="3622.7"/>
    <s v="BSPeru"/>
    <m/>
    <m/>
  </r>
  <r>
    <x v="2"/>
    <x v="320"/>
    <x v="2"/>
    <s v="Peru"/>
    <s v="Total Distribution"/>
    <n v="40700"/>
    <s v="Revenues - Third Parties"/>
    <m/>
    <s v="Insulated shipper - Credo S4 - 12L (Leasing)"/>
    <n v="2026"/>
    <n v="6"/>
    <s v="USD"/>
    <n v="0"/>
    <n v="1"/>
    <n v="0"/>
    <s v="BSPeru"/>
    <n v="1"/>
    <m/>
  </r>
  <r>
    <x v="2"/>
    <x v="320"/>
    <x v="2"/>
    <s v="Peru"/>
    <s v="Total Distribution"/>
    <n v="40700"/>
    <s v="Revenues - Third Parties"/>
    <m/>
    <s v="Insulated shipper - Credo S4 - 28L (Leasing)"/>
    <n v="2026"/>
    <n v="6"/>
    <s v="USD"/>
    <n v="0"/>
    <n v="1"/>
    <n v="0"/>
    <s v="BSPeru"/>
    <n v="1"/>
    <m/>
  </r>
  <r>
    <x v="2"/>
    <x v="320"/>
    <x v="2"/>
    <s v="Peru"/>
    <s v="Total Distribution"/>
    <n v="40700"/>
    <s v="Revenues - Third Parties"/>
    <m/>
    <s v="Components"/>
    <n v="2026"/>
    <n v="6"/>
    <s v="USD"/>
    <n v="0"/>
    <n v="1"/>
    <n v="0"/>
    <s v="BSPeru"/>
    <n v="1"/>
    <m/>
  </r>
  <r>
    <x v="0"/>
    <x v="458"/>
    <x v="50"/>
    <s v="Peru"/>
    <s v="Total Comparator"/>
    <n v="40700"/>
    <s v="Revenues - Third Parties"/>
    <m/>
    <s v="Sourcing of Corretal (Capecitabina) 500mg film-coated tablet"/>
    <n v="2026"/>
    <n v="6"/>
    <s v="USD"/>
    <n v="0"/>
    <n v="1"/>
    <n v="0"/>
    <s v="BSPeru"/>
    <n v="1"/>
    <m/>
  </r>
  <r>
    <x v="0"/>
    <x v="458"/>
    <x v="50"/>
    <s v="Peru"/>
    <s v="Total Comparator"/>
    <n v="40700"/>
    <s v="Revenues - Third Parties"/>
    <m/>
    <s v="Handling and Shipping fees"/>
    <n v="2026"/>
    <n v="6"/>
    <s v="USD"/>
    <n v="0"/>
    <n v="1"/>
    <n v="0"/>
    <s v="BSPeru"/>
    <n v="1"/>
    <m/>
  </r>
  <r>
    <x v="0"/>
    <x v="459"/>
    <x v="50"/>
    <s v="Peru"/>
    <s v="Total Distribution"/>
    <n v="40700"/>
    <s v="Revenues - Third Parties"/>
    <m/>
    <s v="Pick and Pack (Ambient)"/>
    <n v="2026"/>
    <n v="6"/>
    <s v="USD"/>
    <n v="0"/>
    <n v="1"/>
    <n v="0"/>
    <s v="BSPeru"/>
    <m/>
    <m/>
  </r>
  <r>
    <x v="0"/>
    <x v="459"/>
    <x v="50"/>
    <s v="Peru"/>
    <s v="Total Distribution"/>
    <n v="40700"/>
    <s v="Revenues - Third Parties"/>
    <m/>
    <s v="Project Management Fee"/>
    <n v="2026"/>
    <n v="6"/>
    <s v="USD"/>
    <n v="0"/>
    <n v="1"/>
    <n v="0"/>
    <s v="BSPeru"/>
    <m/>
    <m/>
  </r>
  <r>
    <x v="0"/>
    <x v="459"/>
    <x v="50"/>
    <s v="Peru"/>
    <s v="Total Distribution"/>
    <n v="40700"/>
    <s v="Revenues - Third Parties"/>
    <m/>
    <s v="Receipt fee Ambient (per Receipt_ID)"/>
    <n v="2026"/>
    <n v="6"/>
    <s v="USD"/>
    <n v="0"/>
    <n v="1"/>
    <n v="0"/>
    <s v="BSPeru"/>
    <m/>
    <m/>
  </r>
  <r>
    <x v="0"/>
    <x v="460"/>
    <x v="51"/>
    <s v="Peru"/>
    <s v="Total Distribution"/>
    <n v="40700"/>
    <s v="Revenues - Third Parties"/>
    <m/>
    <s v="Unbilled"/>
    <n v="2026"/>
    <n v="6"/>
    <s v="USD"/>
    <n v="0"/>
    <n v="1"/>
    <n v="0"/>
    <s v="BSPeru"/>
    <s v="Not Applicable"/>
    <m/>
  </r>
  <r>
    <x v="0"/>
    <x v="460"/>
    <x v="51"/>
    <s v="Peru"/>
    <s v="Total Freight"/>
    <n v="40700"/>
    <s v="Revenues - Third Parties"/>
    <m/>
    <s v="Unbilled"/>
    <n v="2026"/>
    <n v="6"/>
    <s v="USD"/>
    <n v="0"/>
    <n v="1"/>
    <n v="0"/>
    <s v="BSPeru"/>
    <s v="Not Applicable"/>
    <m/>
  </r>
  <r>
    <x v="0"/>
    <x v="460"/>
    <x v="51"/>
    <s v="Peru"/>
    <s v="Total Storage"/>
    <n v="40700"/>
    <s v="Revenues - Third Parties"/>
    <m/>
    <s v="Unbilled"/>
    <n v="2026"/>
    <n v="6"/>
    <s v="USD"/>
    <n v="0"/>
    <n v="1"/>
    <n v="0"/>
    <s v="BSPeru"/>
    <s v="Not Applicable"/>
    <m/>
  </r>
  <r>
    <x v="0"/>
    <x v="116"/>
    <x v="6"/>
    <s v="Peru"/>
    <s v="Total Distribution"/>
    <n v="40700"/>
    <s v="Revenues - Third Parties"/>
    <m/>
    <s v="Provision rebate Accrual"/>
    <n v="2026"/>
    <n v="6"/>
    <s v="USD"/>
    <n v="-9331.0445227541841"/>
    <n v="1"/>
    <n v="-9331.0445227541841"/>
    <s v="BSPeru"/>
    <s v="Not Applicable"/>
    <m/>
  </r>
  <r>
    <x v="0"/>
    <x v="116"/>
    <x v="6"/>
    <s v="Peru"/>
    <s v="Total Freight"/>
    <n v="40700"/>
    <s v="Revenues - Third Parties"/>
    <m/>
    <s v="Provision rebate Accrual"/>
    <n v="2026"/>
    <n v="6"/>
    <s v="USD"/>
    <n v="-611.56263730089984"/>
    <n v="1"/>
    <n v="-611.56263730089984"/>
    <s v="BSPeru"/>
    <s v="Not Applicable"/>
    <m/>
  </r>
  <r>
    <x v="0"/>
    <x v="116"/>
    <x v="6"/>
    <s v="Peru"/>
    <s v="Total Storage"/>
    <n v="40700"/>
    <s v="Revenues - Third Parties"/>
    <m/>
    <s v="Provision rebate Accrual"/>
    <n v="2026"/>
    <n v="6"/>
    <s v="USD"/>
    <n v="-6225.8078924012143"/>
    <n v="1"/>
    <n v="-6225.8078924012143"/>
    <s v="BSPeru"/>
    <s v="Not Applicable"/>
    <m/>
  </r>
  <r>
    <x v="0"/>
    <x v="461"/>
    <x v="38"/>
    <s v="Peru"/>
    <s v="Total Other"/>
    <n v="40700"/>
    <s v="Revenues - Third Parties"/>
    <m/>
    <s v="Surcharge"/>
    <n v="2026"/>
    <n v="6"/>
    <s v="USD"/>
    <n v="0"/>
    <n v="1"/>
    <n v="0"/>
    <s v="BSPeru"/>
    <s v="Not Applicable"/>
    <m/>
  </r>
  <r>
    <x v="0"/>
    <x v="461"/>
    <x v="38"/>
    <s v="Peru"/>
    <s v="Total Other"/>
    <n v="40700"/>
    <s v="Revenues - Third Parties"/>
    <m/>
    <s v="Surcharge"/>
    <n v="2026"/>
    <n v="6"/>
    <s v="USD"/>
    <n v="0"/>
    <n v="1"/>
    <n v="0"/>
    <s v="BSPeru"/>
    <s v="Not Applicable"/>
    <m/>
  </r>
  <r>
    <x v="0"/>
    <x v="461"/>
    <x v="38"/>
    <s v="Peru"/>
    <s v="Total Other"/>
    <n v="40700"/>
    <s v="Revenues - Third Parties"/>
    <m/>
    <s v="Surcharge"/>
    <n v="2026"/>
    <n v="6"/>
    <s v="USD"/>
    <n v="0"/>
    <n v="1"/>
    <n v="0"/>
    <s v="BSPeru"/>
    <s v="Not Applicable"/>
    <m/>
  </r>
  <r>
    <x v="0"/>
    <x v="461"/>
    <x v="38"/>
    <s v="Peru"/>
    <s v="Total Other"/>
    <n v="40700"/>
    <s v="Revenues - Third Parties"/>
    <m/>
    <s v="Surcharge"/>
    <n v="2026"/>
    <n v="6"/>
    <s v="USD"/>
    <n v="0"/>
    <n v="1"/>
    <n v="0"/>
    <s v="BSPeru"/>
    <s v="Not Applicable"/>
    <m/>
  </r>
  <r>
    <x v="0"/>
    <x v="461"/>
    <x v="38"/>
    <s v="Peru"/>
    <s v="Total Other"/>
    <n v="40700"/>
    <s v="Revenues - Third Parties"/>
    <m/>
    <s v="Surcharge"/>
    <n v="2026"/>
    <n v="6"/>
    <s v="USD"/>
    <n v="0"/>
    <n v="1"/>
    <n v="0"/>
    <s v="BSPeru"/>
    <s v="Not Applicable"/>
    <m/>
  </r>
  <r>
    <x v="9"/>
    <x v="116"/>
    <x v="16"/>
    <s v="Peru"/>
    <s v="Total Freight"/>
    <n v="40700"/>
    <s v="Revenues - Third Parties"/>
    <m/>
    <s v="Adjustment for Adoption Nbr. 606"/>
    <n v="2026"/>
    <n v="6"/>
    <s v="USD"/>
    <n v="17"/>
    <n v="1"/>
    <n v="17"/>
    <s v="BSPeru"/>
    <s v="Not Applicable"/>
    <m/>
  </r>
  <r>
    <x v="9"/>
    <x v="116"/>
    <x v="16"/>
    <s v="Peru"/>
    <s v="Total Freight"/>
    <n v="40700"/>
    <s v="Revenues - Third Parties"/>
    <m/>
    <s v="Estimated Revenue from 16/04 - 30/04"/>
    <n v="2026"/>
    <n v="6"/>
    <s v="USD"/>
    <n v="-15882.965862987739"/>
    <n v="1"/>
    <n v="-15882.965862987739"/>
    <s v="BSPeru"/>
    <s v="Not Applicable"/>
    <m/>
  </r>
  <r>
    <x v="9"/>
    <x v="116"/>
    <x v="16"/>
    <s v="Peru"/>
    <s v="Total Distribution"/>
    <n v="40700"/>
    <s v="Revenues - Third Parties"/>
    <m/>
    <s v="Estimated Revenue from 16/04 - 30/04"/>
    <n v="2026"/>
    <n v="6"/>
    <s v="USD"/>
    <n v="-30221.417689333332"/>
    <n v="1"/>
    <n v="-30221.417689333332"/>
    <s v="BSPeru"/>
    <s v="Not Applicable"/>
    <m/>
  </r>
  <r>
    <x v="9"/>
    <x v="116"/>
    <x v="16"/>
    <s v="Peru"/>
    <s v="Total Freight"/>
    <n v="40700"/>
    <s v="Revenues - Third Parties"/>
    <m/>
    <s v="Adjustment due to services rendered between 16/03 - 31/03"/>
    <n v="2026"/>
    <n v="6"/>
    <s v="USD"/>
    <n v="13014.308645262116"/>
    <n v="1"/>
    <n v="13014.308645262116"/>
    <s v="BSPeru"/>
    <s v="Not Applicable"/>
    <m/>
  </r>
  <r>
    <x v="9"/>
    <x v="116"/>
    <x v="16"/>
    <s v="Peru"/>
    <s v="Total Distribution"/>
    <n v="40700"/>
    <s v="Revenues - Third Parties"/>
    <m/>
    <s v="Adjustment due to services rendered between 16/03 - 31/03"/>
    <n v="2026"/>
    <n v="6"/>
    <s v="USD"/>
    <n v="31440.231125857146"/>
    <n v="1"/>
    <n v="31440.231125857146"/>
    <s v="BSPeru"/>
    <s v="Not Applicable"/>
    <m/>
  </r>
  <r>
    <x v="0"/>
    <x v="116"/>
    <x v="6"/>
    <s v="Peru"/>
    <s v="Total Distribution"/>
    <n v="40700"/>
    <s v="Revenues - Third Parties"/>
    <m/>
    <s v="FX Translation"/>
    <n v="2026"/>
    <n v="6"/>
    <s v="USD"/>
    <n v="449.01976277034572"/>
    <n v="1"/>
    <n v="449.01976277034572"/>
    <s v="BSPeru"/>
    <s v="Not Applicable"/>
    <m/>
  </r>
  <r>
    <x v="0"/>
    <x v="116"/>
    <x v="6"/>
    <s v="Peru"/>
    <s v="Total Packaging"/>
    <n v="40700"/>
    <s v="Revenues - Third Parties"/>
    <m/>
    <s v="FX Translation"/>
    <n v="2026"/>
    <n v="6"/>
    <s v="USD"/>
    <n v="0"/>
    <n v="1"/>
    <n v="0"/>
    <s v="BSPeru"/>
    <s v="Not Applicable"/>
    <m/>
  </r>
  <r>
    <x v="0"/>
    <x v="116"/>
    <x v="6"/>
    <s v="Peru"/>
    <s v="Total Return Drug"/>
    <n v="40700"/>
    <s v="Revenues - Third Parties"/>
    <m/>
    <s v="FX Translation"/>
    <n v="2026"/>
    <n v="6"/>
    <s v="USD"/>
    <n v="0"/>
    <n v="1"/>
    <n v="0"/>
    <s v="BSPeru"/>
    <s v="Not Applicable"/>
    <m/>
  </r>
  <r>
    <x v="0"/>
    <x v="116"/>
    <x v="6"/>
    <s v="Peru"/>
    <s v="Total Freight"/>
    <n v="40700"/>
    <s v="Revenues - Third Parties"/>
    <m/>
    <s v="FX Translation"/>
    <n v="2026"/>
    <n v="6"/>
    <s v="USD"/>
    <n v="-26.404047973475784"/>
    <n v="1"/>
    <n v="-26.404047973475784"/>
    <s v="BSPeru"/>
    <s v="Not Applicable"/>
    <m/>
  </r>
  <r>
    <x v="0"/>
    <x v="116"/>
    <x v="6"/>
    <s v="Peru"/>
    <s v="Total Other"/>
    <n v="40700"/>
    <s v="Revenues - Third Parties"/>
    <m/>
    <s v="FX Translation"/>
    <n v="2026"/>
    <n v="6"/>
    <s v="USD"/>
    <n v="0"/>
    <n v="1"/>
    <n v="0"/>
    <s v="BSPeru"/>
    <s v="Not Applicable"/>
    <m/>
  </r>
  <r>
    <x v="0"/>
    <x v="116"/>
    <x v="6"/>
    <s v="Peru"/>
    <s v="Total Storage"/>
    <n v="40700"/>
    <s v="Revenues - Third Parties"/>
    <m/>
    <s v="FX Translation"/>
    <n v="2026"/>
    <n v="6"/>
    <s v="USD"/>
    <n v="281.61387234120042"/>
    <n v="1"/>
    <n v="281.61387234120042"/>
    <s v="BSPeru"/>
    <s v="Not Applicable"/>
    <m/>
  </r>
  <r>
    <x v="0"/>
    <x v="116"/>
    <x v="6"/>
    <s v="Peru"/>
    <s v="Total Comparator"/>
    <n v="40700"/>
    <s v="Revenues - Third Parties"/>
    <m/>
    <s v="FX Translation"/>
    <n v="2026"/>
    <n v="6"/>
    <s v="USD"/>
    <n v="0"/>
    <n v="1"/>
    <n v="0"/>
    <s v="BSPeru"/>
    <s v="Not Applicable"/>
    <m/>
  </r>
  <r>
    <x v="5"/>
    <x v="178"/>
    <x v="8"/>
    <s v="Brazil"/>
    <s v="Total Duty"/>
    <n v="40700"/>
    <s v="Revenues - Third Parties"/>
    <m/>
    <s v="PTC Duties"/>
    <n v="2026"/>
    <n v="6"/>
    <s v="USD"/>
    <n v="-11680.94968872"/>
    <m/>
    <n v="-11680.94968872"/>
    <s v="BSBRAZILTP"/>
    <s v="Not Applicable"/>
    <m/>
  </r>
  <r>
    <x v="1"/>
    <x v="142"/>
    <x v="1"/>
    <s v="Brazil"/>
    <s v="Total Duty"/>
    <n v="40700"/>
    <s v="Revenues - Third Parties"/>
    <m/>
    <s v="PTC Duties"/>
    <n v="2026"/>
    <n v="6"/>
    <s v="USD"/>
    <n v="-4898.1955571199996"/>
    <m/>
    <n v="-4898.1955571199996"/>
    <s v="BSBRAZILTP"/>
    <s v="Not Applicable"/>
    <m/>
  </r>
  <r>
    <x v="5"/>
    <x v="462"/>
    <x v="8"/>
    <s v="Brazil"/>
    <s v="Total Duty"/>
    <n v="40700"/>
    <s v="Revenues - Third Parties"/>
    <m/>
    <s v="PTC Duties"/>
    <n v="2026"/>
    <n v="6"/>
    <s v="USD"/>
    <n v="-936.81575680000014"/>
    <m/>
    <n v="-936.81575680000014"/>
    <s v="BSBRAZILTP"/>
    <s v="Not Applicable"/>
    <m/>
  </r>
  <r>
    <x v="5"/>
    <x v="185"/>
    <x v="8"/>
    <s v="Brazil"/>
    <s v="Total Duty"/>
    <n v="40700"/>
    <s v="Revenues - Third Parties"/>
    <m/>
    <s v="PTC Duties"/>
    <n v="2026"/>
    <n v="6"/>
    <s v="USD"/>
    <n v="-6050.7257159999999"/>
    <m/>
    <n v="-6050.7257159999999"/>
    <s v="BSBRAZILTP"/>
    <s v="Not Applicable"/>
    <m/>
  </r>
  <r>
    <x v="5"/>
    <x v="463"/>
    <x v="8"/>
    <s v="Brazil"/>
    <s v="Total Duty"/>
    <n v="40700"/>
    <s v="Revenues - Third Parties"/>
    <m/>
    <s v="PTC Duties"/>
    <n v="2026"/>
    <n v="6"/>
    <s v="USD"/>
    <n v="-20186.657286799997"/>
    <m/>
    <n v="-20186.657286799997"/>
    <s v="BSBRAZILTP"/>
    <s v="Not Applicable"/>
    <m/>
  </r>
  <r>
    <x v="5"/>
    <x v="189"/>
    <x v="8"/>
    <s v="Brazil"/>
    <s v="Total Duty"/>
    <n v="40700"/>
    <s v="Revenues - Third Parties"/>
    <m/>
    <s v="PTC Duties"/>
    <n v="2026"/>
    <n v="6"/>
    <s v="USD"/>
    <n v="-14311.096926959997"/>
    <m/>
    <n v="-14311.096926959997"/>
    <s v="BSBRAZILTP"/>
    <s v="Not Applicable"/>
    <m/>
  </r>
  <r>
    <x v="1"/>
    <x v="464"/>
    <x v="1"/>
    <s v="Brazil"/>
    <s v="Total Duty"/>
    <n v="40700"/>
    <s v="Revenues - Third Parties"/>
    <m/>
    <s v="PTC Duties"/>
    <n v="2026"/>
    <n v="6"/>
    <s v="USD"/>
    <n v="-1217.0961618399997"/>
    <m/>
    <n v="-1217.0961618399997"/>
    <s v="BSBRAZILTP"/>
    <s v="Not Applicable"/>
    <m/>
  </r>
  <r>
    <x v="5"/>
    <x v="126"/>
    <x v="8"/>
    <s v="Brazil"/>
    <s v="Total Duty"/>
    <n v="40700"/>
    <s v="Revenues - Third Parties"/>
    <m/>
    <s v="PTC Duties"/>
    <n v="2026"/>
    <n v="6"/>
    <s v="USD"/>
    <n v="-19735.253417119999"/>
    <m/>
    <n v="-19735.253417119999"/>
    <s v="BSBRAZILTP"/>
    <s v="Not Applicable"/>
    <m/>
  </r>
  <r>
    <x v="1"/>
    <x v="465"/>
    <x v="1"/>
    <s v="Brazil"/>
    <s v="Total Duty"/>
    <n v="40700"/>
    <s v="Revenues - Third Parties"/>
    <m/>
    <s v="PTC Duties"/>
    <n v="2026"/>
    <n v="6"/>
    <s v="USD"/>
    <n v="-3027.1211905599998"/>
    <m/>
    <n v="-3027.1211905599998"/>
    <s v="BSBRAZILTP"/>
    <s v="Not Applicable"/>
    <m/>
  </r>
  <r>
    <x v="1"/>
    <x v="466"/>
    <x v="1"/>
    <s v="Brazil"/>
    <s v="Total Duty"/>
    <n v="40700"/>
    <s v="Revenues - Third Parties"/>
    <m/>
    <s v="PTC Duties"/>
    <n v="2026"/>
    <n v="6"/>
    <s v="USD"/>
    <n v="-3917.8071749599994"/>
    <m/>
    <n v="-3917.8071749599994"/>
    <s v="BSBRAZILTP"/>
    <s v="Not Applicable"/>
    <m/>
  </r>
  <r>
    <x v="5"/>
    <x v="128"/>
    <x v="8"/>
    <s v="Brazil"/>
    <s v="Total Duty"/>
    <n v="40700"/>
    <s v="Revenues - Third Parties"/>
    <m/>
    <s v="PTC Duties"/>
    <n v="2026"/>
    <n v="6"/>
    <s v="USD"/>
    <n v="-120175.52393999998"/>
    <m/>
    <n v="-120175.52393999998"/>
    <s v="BSBRAZILTP"/>
    <s v="Not Applicable"/>
    <m/>
  </r>
  <r>
    <x v="1"/>
    <x v="467"/>
    <x v="1"/>
    <s v="Brazil"/>
    <s v="Total Duty"/>
    <n v="40700"/>
    <s v="Revenues - Third Parties"/>
    <m/>
    <s v="PTC Duties"/>
    <n v="2026"/>
    <n v="6"/>
    <s v="USD"/>
    <n v="-71902.481335359989"/>
    <m/>
    <n v="-71902.481335359989"/>
    <s v="BSBRAZILTP"/>
    <s v="Not Applicable"/>
    <m/>
  </r>
  <r>
    <x v="6"/>
    <x v="428"/>
    <x v="9"/>
    <s v="Brazil"/>
    <s v="Total Duty"/>
    <n v="40700"/>
    <s v="Revenues - Third Parties"/>
    <m/>
    <s v="PTC Duties"/>
    <n v="2026"/>
    <n v="6"/>
    <s v="USD"/>
    <n v="-7058.4799614399981"/>
    <m/>
    <n v="-7058.4799614399981"/>
    <s v="BSBRAZILTP"/>
    <s v="Not Applicable"/>
    <m/>
  </r>
  <r>
    <x v="1"/>
    <x v="468"/>
    <x v="1"/>
    <s v="Brazil"/>
    <s v="Total Duty"/>
    <n v="40700"/>
    <s v="Revenues - Third Parties"/>
    <m/>
    <s v="PTC Duties"/>
    <n v="2026"/>
    <n v="6"/>
    <s v="USD"/>
    <n v="-261.60194319999999"/>
    <m/>
    <n v="-261.60194319999999"/>
    <s v="BSBRAZILTP"/>
    <s v="Not Applicable"/>
    <m/>
  </r>
  <r>
    <x v="1"/>
    <x v="469"/>
    <x v="1"/>
    <s v="Brazil"/>
    <s v="Total Duty"/>
    <n v="40700"/>
    <s v="Revenues - Third Parties"/>
    <m/>
    <s v="PTC Duties"/>
    <n v="2026"/>
    <n v="6"/>
    <s v="USD"/>
    <n v="-1239.063952"/>
    <m/>
    <n v="-1239.063952"/>
    <s v="BSBRAZILTP"/>
    <s v="Not Applicable"/>
    <m/>
  </r>
  <r>
    <x v="5"/>
    <x v="130"/>
    <x v="8"/>
    <s v="Brazil"/>
    <s v="Total Duty"/>
    <n v="40700"/>
    <s v="Revenues - Third Parties"/>
    <m/>
    <s v="PTC Duties"/>
    <n v="2026"/>
    <n v="6"/>
    <s v="USD"/>
    <n v="-31116.883635760001"/>
    <m/>
    <n v="-31116.883635760001"/>
    <s v="BSBRAZILTP"/>
    <s v="Not Applicable"/>
    <m/>
  </r>
  <r>
    <x v="5"/>
    <x v="131"/>
    <x v="8"/>
    <s v="Brazil"/>
    <s v="Total Duty"/>
    <n v="40700"/>
    <s v="Revenues - Third Parties"/>
    <m/>
    <s v="PTC Duties"/>
    <n v="2026"/>
    <n v="6"/>
    <s v="USD"/>
    <n v="-24213.138507439999"/>
    <m/>
    <n v="-24213.138507439999"/>
    <s v="BSBRAZILTP"/>
    <s v="Not Applicable"/>
    <m/>
  </r>
  <r>
    <x v="1"/>
    <x v="359"/>
    <x v="1"/>
    <s v="Brazil"/>
    <s v="Total Duty"/>
    <n v="40700"/>
    <s v="Revenues - Third Parties"/>
    <m/>
    <s v="PTC Duties"/>
    <n v="2026"/>
    <n v="6"/>
    <s v="USD"/>
    <n v="-641.12583631999996"/>
    <m/>
    <n v="-641.12583631999996"/>
    <s v="BSBRAZILTP"/>
    <s v="Not Applicable"/>
    <m/>
  </r>
  <r>
    <x v="6"/>
    <x v="432"/>
    <x v="9"/>
    <s v="Brazil"/>
    <s v="Total Duty"/>
    <n v="40700"/>
    <s v="Revenues - Third Parties"/>
    <m/>
    <s v="PTC Duties"/>
    <n v="2026"/>
    <n v="6"/>
    <s v="USD"/>
    <n v="-42314.311468479995"/>
    <m/>
    <n v="-42314.311468479995"/>
    <s v="BSBRAZILTP"/>
    <s v="Not Applicable"/>
    <m/>
  </r>
  <r>
    <x v="0"/>
    <x v="470"/>
    <x v="52"/>
    <s v="Brazil"/>
    <s v="Total Duty"/>
    <n v="40700"/>
    <s v="Revenues - Third Parties"/>
    <m/>
    <s v="PTC Duties"/>
    <n v="2026"/>
    <n v="6"/>
    <s v="USD"/>
    <n v="-22138.804659760001"/>
    <m/>
    <n v="-22138.804659760001"/>
    <s v="BSBRAZILTP"/>
    <s v="Not Applicable"/>
    <m/>
  </r>
  <r>
    <x v="5"/>
    <x v="204"/>
    <x v="8"/>
    <s v="Brazil"/>
    <s v="Total Duty"/>
    <n v="40700"/>
    <s v="Revenues - Third Parties"/>
    <m/>
    <s v="PTC Duties"/>
    <n v="2026"/>
    <n v="6"/>
    <s v="USD"/>
    <n v="-5564.859155279999"/>
    <m/>
    <n v="-5564.859155279999"/>
    <s v="BSBRAZILTP"/>
    <s v="Not Applicable"/>
    <m/>
  </r>
  <r>
    <x v="0"/>
    <x v="471"/>
    <x v="53"/>
    <s v="Brazil"/>
    <s v="Total Duty"/>
    <n v="40700"/>
    <s v="Revenues - Third Parties"/>
    <m/>
    <s v="PTC Duties"/>
    <n v="2026"/>
    <n v="6"/>
    <s v="USD"/>
    <n v="-482.32245839999996"/>
    <m/>
    <n v="-482.32245839999996"/>
    <s v="BSBRAZILTP"/>
    <s v="Not Applicable"/>
    <m/>
  </r>
  <r>
    <x v="5"/>
    <x v="472"/>
    <x v="8"/>
    <s v="Brazil"/>
    <s v="Total Duty"/>
    <n v="40700"/>
    <s v="Revenues - Third Parties"/>
    <m/>
    <s v="PTC Duties"/>
    <n v="2026"/>
    <n v="6"/>
    <s v="USD"/>
    <n v="-14236.98199448"/>
    <m/>
    <n v="-14236.98199448"/>
    <s v="BSBRAZILTP"/>
    <s v="Not Applicable"/>
    <m/>
  </r>
  <r>
    <x v="5"/>
    <x v="206"/>
    <x v="8"/>
    <s v="Brazil"/>
    <s v="Total Duty"/>
    <n v="40700"/>
    <s v="Revenues - Third Parties"/>
    <m/>
    <s v="PTC Duties"/>
    <n v="2026"/>
    <n v="6"/>
    <s v="USD"/>
    <n v="-3576.7870804799991"/>
    <m/>
    <n v="-3576.7870804799991"/>
    <s v="BSBRAZILTP"/>
    <s v="Not Applicable"/>
    <m/>
  </r>
  <r>
    <x v="0"/>
    <x v="473"/>
    <x v="54"/>
    <s v="Brazil"/>
    <s v="Total Duty"/>
    <n v="40700"/>
    <s v="Revenues - Third Parties"/>
    <m/>
    <s v="PTC Duties"/>
    <n v="2026"/>
    <n v="6"/>
    <s v="USD"/>
    <n v="-8562.5606121599976"/>
    <m/>
    <n v="-8562.5606121599976"/>
    <s v="BSBRAZILTP"/>
    <s v="Not Applicable"/>
    <m/>
  </r>
  <r>
    <x v="1"/>
    <x v="474"/>
    <x v="1"/>
    <s v="Brazil"/>
    <s v="Total Duty"/>
    <n v="40700"/>
    <s v="Revenues - Third Parties"/>
    <m/>
    <s v="PTC Duties"/>
    <n v="2026"/>
    <n v="6"/>
    <s v="USD"/>
    <n v="-1273.13625088"/>
    <m/>
    <n v="-1273.13625088"/>
    <s v="BSBRAZILTP"/>
    <s v="Not Applicable"/>
    <m/>
  </r>
  <r>
    <x v="1"/>
    <x v="475"/>
    <x v="1"/>
    <s v="Brazil"/>
    <s v="Total Duty"/>
    <n v="40700"/>
    <s v="Revenues - Third Parties"/>
    <m/>
    <s v="PTC Duties"/>
    <n v="2026"/>
    <n v="6"/>
    <s v="USD"/>
    <n v="-133.08609839999997"/>
    <m/>
    <n v="-133.08609839999997"/>
    <s v="BSBRAZILTP"/>
    <s v="Not Applicable"/>
    <m/>
  </r>
  <r>
    <x v="5"/>
    <x v="476"/>
    <x v="8"/>
    <s v="Brazil"/>
    <s v="Total Duty"/>
    <n v="40700"/>
    <s v="Revenues - Third Parties"/>
    <m/>
    <s v="PTC Duties"/>
    <n v="2026"/>
    <n v="6"/>
    <s v="USD"/>
    <n v="-12953.212652719996"/>
    <m/>
    <n v="-12953.212652719996"/>
    <s v="BSBRAZILTP"/>
    <s v="Not Applicable"/>
    <m/>
  </r>
  <r>
    <x v="1"/>
    <x v="477"/>
    <x v="1"/>
    <s v="Brazil"/>
    <s v="Total Duty"/>
    <n v="40700"/>
    <s v="Revenues - Third Parties"/>
    <m/>
    <s v="PTC Duties"/>
    <n v="2026"/>
    <n v="6"/>
    <s v="USD"/>
    <n v="-33383.827411359991"/>
    <m/>
    <n v="-33383.827411359991"/>
    <s v="BSBRAZILTP"/>
    <s v="Not Applicable"/>
    <m/>
  </r>
  <r>
    <x v="5"/>
    <x v="478"/>
    <x v="8"/>
    <s v="Brazil"/>
    <s v="Total Duty"/>
    <n v="40700"/>
    <s v="Revenues - Third Parties"/>
    <m/>
    <s v="PTC Duties"/>
    <n v="2026"/>
    <n v="6"/>
    <s v="USD"/>
    <n v="-14378.266328239997"/>
    <m/>
    <n v="-14378.266328239997"/>
    <s v="BSBRAZILTP"/>
    <s v="Not Applicable"/>
    <m/>
  </r>
  <r>
    <x v="5"/>
    <x v="209"/>
    <x v="8"/>
    <s v="Brazil"/>
    <s v="Total Duty"/>
    <n v="40700"/>
    <s v="Revenues - Third Parties"/>
    <m/>
    <s v="PTC Duties"/>
    <n v="2026"/>
    <n v="6"/>
    <s v="USD"/>
    <n v="-3693.62408512"/>
    <m/>
    <n v="-3693.62408512"/>
    <s v="BSBRAZILTP"/>
    <s v="Not Applicable"/>
    <m/>
  </r>
  <r>
    <x v="5"/>
    <x v="210"/>
    <x v="8"/>
    <s v="Brazil"/>
    <s v="Total Duty"/>
    <n v="40700"/>
    <s v="Revenues - Third Parties"/>
    <m/>
    <s v="PTC Duties"/>
    <n v="2026"/>
    <n v="6"/>
    <s v="USD"/>
    <n v="-973.03599647999988"/>
    <m/>
    <n v="-973.03599647999988"/>
    <s v="BSBRAZILTP"/>
    <s v="Not Applicable"/>
    <m/>
  </r>
  <r>
    <x v="5"/>
    <x v="479"/>
    <x v="8"/>
    <s v="Brazil"/>
    <s v="Total Duty"/>
    <n v="40700"/>
    <s v="Revenues - Third Parties"/>
    <m/>
    <s v="PTC Duties"/>
    <n v="2026"/>
    <n v="6"/>
    <s v="USD"/>
    <n v="-4402.1074635200002"/>
    <m/>
    <n v="-4402.1074635200002"/>
    <s v="BSBRAZILTP"/>
    <s v="Not Applicable"/>
    <m/>
  </r>
  <r>
    <x v="5"/>
    <x v="137"/>
    <x v="8"/>
    <s v="Brazil"/>
    <s v="Total Duty"/>
    <n v="40700"/>
    <s v="Revenues - Third Parties"/>
    <m/>
    <s v="PTC Duties"/>
    <n v="2026"/>
    <n v="6"/>
    <s v="USD"/>
    <n v="-29493.015305519995"/>
    <m/>
    <n v="-29493.015305519995"/>
    <s v="BSBRAZILTP"/>
    <s v="Not Applicable"/>
    <m/>
  </r>
  <r>
    <x v="1"/>
    <x v="480"/>
    <x v="1"/>
    <s v="Brazil"/>
    <s v="Total Duty"/>
    <n v="40700"/>
    <s v="Revenues - Third Parties"/>
    <m/>
    <s v="PTC Duties"/>
    <n v="2026"/>
    <n v="6"/>
    <s v="USD"/>
    <n v="-7307.2146417599988"/>
    <m/>
    <n v="-7307.2146417599988"/>
    <s v="BSBRAZILTP"/>
    <s v="Not Applicable"/>
    <m/>
  </r>
  <r>
    <x v="1"/>
    <x v="481"/>
    <x v="1"/>
    <s v="Brazil"/>
    <s v="Total Duty"/>
    <n v="40700"/>
    <s v="Revenues - Third Parties"/>
    <m/>
    <s v="PTC Duties"/>
    <n v="2026"/>
    <n v="6"/>
    <s v="USD"/>
    <n v="-9596.9454039199991"/>
    <m/>
    <n v="-9596.9454039199991"/>
    <s v="BSBRAZILTP"/>
    <s v="Not Applicable"/>
    <m/>
  </r>
  <r>
    <x v="1"/>
    <x v="482"/>
    <x v="1"/>
    <s v="Brazil"/>
    <s v="Total Duty"/>
    <n v="40700"/>
    <s v="Revenues - Third Parties"/>
    <m/>
    <s v="PTC Duties"/>
    <n v="2026"/>
    <n v="6"/>
    <s v="USD"/>
    <n v="-13630.42781408"/>
    <m/>
    <n v="-13630.42781408"/>
    <s v="BSBRAZILTP"/>
    <s v="Not Applicable"/>
    <m/>
  </r>
  <r>
    <x v="16"/>
    <x v="483"/>
    <x v="34"/>
    <s v="Brazil"/>
    <s v="Total Duty"/>
    <n v="40700"/>
    <s v="Revenues - Third Parties"/>
    <m/>
    <s v="PTC Duties"/>
    <n v="2026"/>
    <n v="6"/>
    <s v="USD"/>
    <n v="-1895.1179768799998"/>
    <m/>
    <n v="-1895.1179768799998"/>
    <s v="BSBRAZILTP"/>
    <s v="Not Applicable"/>
    <m/>
  </r>
  <r>
    <x v="16"/>
    <x v="484"/>
    <x v="34"/>
    <s v="Brazil"/>
    <s v="Total Duty"/>
    <n v="40700"/>
    <s v="Revenues - Third Parties"/>
    <m/>
    <s v="PTC Duties"/>
    <n v="2026"/>
    <n v="6"/>
    <s v="USD"/>
    <n v="-2711.2304356"/>
    <m/>
    <n v="-2711.2304356"/>
    <s v="BSBRAZILTP"/>
    <s v="Not Applicable"/>
    <m/>
  </r>
  <r>
    <x v="16"/>
    <x v="485"/>
    <x v="34"/>
    <s v="Brazil"/>
    <s v="Total Duty"/>
    <n v="40700"/>
    <s v="Revenues - Third Parties"/>
    <m/>
    <s v="PTC Duties"/>
    <n v="2026"/>
    <n v="6"/>
    <s v="USD"/>
    <n v="-13053.03545768"/>
    <m/>
    <n v="-13053.03545768"/>
    <s v="BSBRAZILTP"/>
    <s v="Not Applicable"/>
    <m/>
  </r>
  <r>
    <x v="6"/>
    <x v="150"/>
    <x v="9"/>
    <s v="Brazil"/>
    <s v="Total Duty"/>
    <n v="40700"/>
    <s v="Revenues - Third Parties"/>
    <m/>
    <s v="PTC Duties"/>
    <n v="2026"/>
    <n v="6"/>
    <s v="USD"/>
    <n v="-1053.04287168"/>
    <m/>
    <n v="-1053.04287168"/>
    <s v="BSBRAZILTP"/>
    <s v="Not Applicable"/>
    <m/>
  </r>
  <r>
    <x v="6"/>
    <x v="438"/>
    <x v="9"/>
    <s v="Brazil"/>
    <s v="Total Duty"/>
    <n v="40700"/>
    <s v="Revenues - Third Parties"/>
    <m/>
    <s v="PTC Duties"/>
    <n v="2026"/>
    <n v="6"/>
    <s v="USD"/>
    <n v="-2806.0338007999999"/>
    <m/>
    <n v="-2806.0338007999999"/>
    <s v="BSBRAZILTP"/>
    <s v="Not Applicable"/>
    <m/>
  </r>
  <r>
    <x v="6"/>
    <x v="486"/>
    <x v="9"/>
    <s v="Brazil"/>
    <s v="Total Duty"/>
    <n v="40700"/>
    <s v="Revenues - Third Parties"/>
    <m/>
    <s v="PTC Duties"/>
    <n v="2026"/>
    <n v="6"/>
    <s v="USD"/>
    <n v="-11671.843674"/>
    <m/>
    <n v="-11671.843674"/>
    <s v="BSBRAZILTP"/>
    <s v="Not Applicable"/>
    <m/>
  </r>
  <r>
    <x v="6"/>
    <x v="404"/>
    <x v="9"/>
    <s v="Brazil"/>
    <s v="Total Duty"/>
    <n v="40700"/>
    <s v="Revenues - Third Parties"/>
    <m/>
    <s v="PTC Duties"/>
    <n v="2026"/>
    <n v="6"/>
    <s v="USD"/>
    <n v="-106066.04104608"/>
    <m/>
    <n v="-106066.04104608"/>
    <s v="BSBRAZILTP"/>
    <s v="Not Applicable"/>
    <m/>
  </r>
  <r>
    <x v="6"/>
    <x v="153"/>
    <x v="9"/>
    <s v="Brazil"/>
    <s v="Total Duty"/>
    <n v="40700"/>
    <s v="Revenues - Third Parties"/>
    <m/>
    <s v="PTC Duties"/>
    <n v="2026"/>
    <n v="6"/>
    <s v="USD"/>
    <n v="-39537.037340720002"/>
    <m/>
    <n v="-39537.037340720002"/>
    <s v="BSBRAZILTP"/>
    <s v="Not Applicable"/>
    <m/>
  </r>
  <r>
    <x v="6"/>
    <x v="405"/>
    <x v="9"/>
    <s v="Brazil"/>
    <s v="Total Duty"/>
    <n v="40700"/>
    <s v="Revenues - Third Parties"/>
    <m/>
    <s v="PTC Duties"/>
    <n v="2026"/>
    <n v="6"/>
    <s v="USD"/>
    <n v="-10882.254364560002"/>
    <m/>
    <n v="-10882.254364560002"/>
    <s v="BSBRAZILTP"/>
    <s v="Not Applicable"/>
    <m/>
  </r>
  <r>
    <x v="8"/>
    <x v="487"/>
    <x v="12"/>
    <s v="Brazil"/>
    <s v="Total Duty"/>
    <n v="40700"/>
    <s v="Revenues - Third Parties"/>
    <m/>
    <s v="PTC Duties"/>
    <n v="2026"/>
    <n v="6"/>
    <s v="USD"/>
    <n v="-467.65374735999995"/>
    <m/>
    <n v="-467.65374735999995"/>
    <s v="BSBRAZILTP"/>
    <s v="Not Applicable"/>
    <m/>
  </r>
  <r>
    <x v="6"/>
    <x v="440"/>
    <x v="9"/>
    <s v="Brazil"/>
    <s v="Total Duty"/>
    <n v="40700"/>
    <s v="Revenues - Third Parties"/>
    <m/>
    <s v="PTC Duties"/>
    <n v="2026"/>
    <n v="6"/>
    <s v="USD"/>
    <n v="-23830.898331519998"/>
    <m/>
    <n v="-23830.898331519998"/>
    <s v="BSBRAZILTP"/>
    <s v="Not Applicable"/>
    <m/>
  </r>
  <r>
    <x v="8"/>
    <x v="163"/>
    <x v="12"/>
    <s v="Brazil"/>
    <s v="Total Duty"/>
    <n v="40700"/>
    <s v="Revenues - Third Parties"/>
    <m/>
    <s v="PTC Duties"/>
    <n v="2026"/>
    <n v="6"/>
    <s v="USD"/>
    <n v="-334.32698551999994"/>
    <m/>
    <n v="-334.32698551999994"/>
    <s v="BSBRAZILTP"/>
    <s v="Not Applicable"/>
    <m/>
  </r>
  <r>
    <x v="6"/>
    <x v="488"/>
    <x v="9"/>
    <s v="Brazil"/>
    <s v="Total Duty"/>
    <n v="40700"/>
    <s v="Revenues - Third Parties"/>
    <m/>
    <s v="PTC Duties"/>
    <n v="2026"/>
    <n v="6"/>
    <s v="USD"/>
    <n v="-1224.9384975199998"/>
    <m/>
    <n v="-1224.9384975199998"/>
    <s v="BSBRAZILTP"/>
    <s v="Not Applicable"/>
    <m/>
  </r>
  <r>
    <x v="8"/>
    <x v="489"/>
    <x v="12"/>
    <s v="Brazil"/>
    <s v="Total Duty"/>
    <n v="40700"/>
    <s v="Revenues - Third Parties"/>
    <m/>
    <s v="PTC Duties"/>
    <n v="2026"/>
    <n v="6"/>
    <s v="USD"/>
    <n v="-3168.9378059999999"/>
    <m/>
    <n v="-3168.9378059999999"/>
    <s v="BSBRAZILTP"/>
    <s v="Not Applicable"/>
    <m/>
  </r>
  <r>
    <x v="6"/>
    <x v="443"/>
    <x v="9"/>
    <s v="Brazil"/>
    <s v="Total Duty"/>
    <n v="40700"/>
    <s v="Revenues - Third Parties"/>
    <m/>
    <s v="PTC Duties"/>
    <n v="2026"/>
    <n v="6"/>
    <s v="USD"/>
    <n v="-541.05296087999989"/>
    <m/>
    <n v="-541.05296087999989"/>
    <s v="BSBRAZILTP"/>
    <s v="Not Applicable"/>
    <m/>
  </r>
  <r>
    <x v="6"/>
    <x v="157"/>
    <x v="9"/>
    <s v="Brazil"/>
    <s v="Total Duty"/>
    <n v="40700"/>
    <s v="Revenues - Third Parties"/>
    <m/>
    <s v="PTC Duties"/>
    <n v="2026"/>
    <n v="6"/>
    <s v="USD"/>
    <n v="-3071.67606768"/>
    <m/>
    <n v="-3071.67606768"/>
    <s v="BSBRAZILTP"/>
    <s v="Not Applicable"/>
    <m/>
  </r>
  <r>
    <x v="6"/>
    <x v="490"/>
    <x v="9"/>
    <s v="Brazil"/>
    <s v="Total Duty"/>
    <n v="40700"/>
    <s v="Revenues - Third Parties"/>
    <m/>
    <s v="PTC Duties"/>
    <n v="2026"/>
    <n v="6"/>
    <s v="USD"/>
    <n v="-5343.8054740799998"/>
    <m/>
    <n v="-5343.8054740799998"/>
    <s v="BSBRAZILTP"/>
    <s v="Not Applicable"/>
    <m/>
  </r>
  <r>
    <x v="6"/>
    <x v="491"/>
    <x v="9"/>
    <s v="Brazil"/>
    <s v="Total Duty"/>
    <n v="40700"/>
    <s v="Revenues - Third Parties"/>
    <m/>
    <s v="PTC Duties"/>
    <n v="2026"/>
    <n v="6"/>
    <s v="USD"/>
    <n v="-3139.3793184799997"/>
    <m/>
    <n v="-3139.3793184799997"/>
    <s v="BSBRAZILTP"/>
    <s v="Not Applicable"/>
    <m/>
  </r>
  <r>
    <x v="6"/>
    <x v="158"/>
    <x v="9"/>
    <s v="Brazil"/>
    <s v="Total Duty"/>
    <n v="40700"/>
    <s v="Revenues - Third Parties"/>
    <m/>
    <s v="PTC Duties"/>
    <n v="2026"/>
    <n v="6"/>
    <s v="USD"/>
    <n v="-4331.8047340000003"/>
    <m/>
    <n v="-4331.8047340000003"/>
    <s v="BSBRAZILTP"/>
    <s v="Not Applicable"/>
    <m/>
  </r>
  <r>
    <x v="6"/>
    <x v="407"/>
    <x v="9"/>
    <s v="Brazil"/>
    <s v="Total Duty"/>
    <n v="40700"/>
    <s v="Revenues - Third Parties"/>
    <m/>
    <s v="PTC Duties"/>
    <n v="2026"/>
    <n v="6"/>
    <s v="USD"/>
    <n v="-25005.41823032"/>
    <m/>
    <n v="-25005.41823032"/>
    <s v="BSBRAZILTP"/>
    <s v="Not Applicable"/>
    <m/>
  </r>
  <r>
    <x v="6"/>
    <x v="492"/>
    <x v="9"/>
    <s v="Brazil"/>
    <s v="Total Duty"/>
    <n v="40700"/>
    <s v="Revenues - Third Parties"/>
    <m/>
    <s v="PTC Duties"/>
    <n v="2026"/>
    <n v="6"/>
    <s v="USD"/>
    <n v="-6179.10515872"/>
    <m/>
    <n v="-6179.10515872"/>
    <s v="BSBRAZILTP"/>
    <s v="Not Applicable"/>
    <m/>
  </r>
  <r>
    <x v="6"/>
    <x v="408"/>
    <x v="9"/>
    <s v="Brazil"/>
    <s v="Total Duty"/>
    <n v="40700"/>
    <s v="Revenues - Third Parties"/>
    <m/>
    <s v="PTC Duties"/>
    <n v="2026"/>
    <n v="6"/>
    <s v="USD"/>
    <n v="-26849.742894720002"/>
    <m/>
    <n v="-26849.742894720002"/>
    <s v="BSBRAZILTP"/>
    <s v="Not Applicable"/>
    <m/>
  </r>
  <r>
    <x v="8"/>
    <x v="167"/>
    <x v="12"/>
    <s v="Brazil"/>
    <s v="Total Duty"/>
    <n v="40700"/>
    <s v="Revenues - Third Parties"/>
    <m/>
    <s v="PTC Duties"/>
    <n v="2026"/>
    <n v="6"/>
    <s v="USD"/>
    <n v="-23715.804764959998"/>
    <m/>
    <n v="-23715.804764959998"/>
    <s v="BSBRAZILTP"/>
    <s v="Not Applicable"/>
    <m/>
  </r>
  <r>
    <x v="8"/>
    <x v="168"/>
    <x v="12"/>
    <s v="Brazil"/>
    <s v="Total Duty"/>
    <n v="40700"/>
    <s v="Revenues - Third Parties"/>
    <m/>
    <s v="PTC Duties"/>
    <n v="2026"/>
    <n v="6"/>
    <s v="USD"/>
    <n v="-11142.08778424"/>
    <m/>
    <n v="-11142.08778424"/>
    <s v="BSBRAZILTP"/>
    <s v="Not Applicable"/>
    <m/>
  </r>
  <r>
    <x v="8"/>
    <x v="493"/>
    <x v="12"/>
    <s v="Brazil"/>
    <s v="Total Duty"/>
    <n v="40700"/>
    <s v="Revenues - Third Parties"/>
    <m/>
    <s v="PTC Duties"/>
    <n v="2026"/>
    <n v="6"/>
    <s v="USD"/>
    <n v="-1896.9303999199999"/>
    <m/>
    <n v="-1896.9303999199999"/>
    <s v="BSBRAZILTP"/>
    <s v="Not Applicable"/>
    <m/>
  </r>
  <r>
    <x v="19"/>
    <x v="455"/>
    <x v="49"/>
    <s v="Brazil"/>
    <s v="Total Duty"/>
    <n v="40700"/>
    <s v="Revenues - Third Parties"/>
    <m/>
    <s v="PTC Duties"/>
    <n v="2026"/>
    <n v="6"/>
    <s v="USD"/>
    <n v="-4726.081217599999"/>
    <m/>
    <n v="-4726.081217599999"/>
    <s v="BSBRAZILTP"/>
    <s v="Not Applicable"/>
    <m/>
  </r>
  <r>
    <x v="0"/>
    <x v="171"/>
    <x v="14"/>
    <s v="Brazil"/>
    <s v="Total Duty"/>
    <n v="40700"/>
    <s v="Revenues - Third Parties"/>
    <m/>
    <s v="PTC Duties"/>
    <n v="2026"/>
    <n v="6"/>
    <s v="USD"/>
    <n v="-7170.3116368800002"/>
    <m/>
    <n v="-7170.3116368800002"/>
    <s v="BSBRAZILTP"/>
    <s v="Not Applicable"/>
    <m/>
  </r>
  <r>
    <x v="1"/>
    <x v="494"/>
    <x v="1"/>
    <s v="Brazil"/>
    <s v="Total Duty"/>
    <n v="40700"/>
    <s v="Revenues - Third Parties"/>
    <m/>
    <s v="PTC Duties"/>
    <n v="2026"/>
    <n v="6"/>
    <s v="USD"/>
    <n v="-29801.964448879993"/>
    <m/>
    <n v="-29801.964448879993"/>
    <s v="BSBRAZILTP"/>
    <s v="Not Applicable"/>
    <m/>
  </r>
  <r>
    <x v="1"/>
    <x v="495"/>
    <x v="1"/>
    <s v="Brazil"/>
    <s v="Total Duty"/>
    <n v="40700"/>
    <s v="Revenues - Third Parties"/>
    <m/>
    <s v="PTC Duties"/>
    <n v="2026"/>
    <n v="6"/>
    <s v="USD"/>
    <n v="-2217.5395693599999"/>
    <m/>
    <n v="-2217.5395693599999"/>
    <s v="BSBRAZILTP"/>
    <s v="Not Applicable"/>
    <m/>
  </r>
  <r>
    <x v="2"/>
    <x v="84"/>
    <x v="2"/>
    <s v="Brazil"/>
    <s v="Total Duty"/>
    <n v="40700"/>
    <s v="Revenues - Third Parties"/>
    <m/>
    <s v="PTC Duties"/>
    <n v="2026"/>
    <n v="6"/>
    <s v="USD"/>
    <n v="-618.10053807999998"/>
    <m/>
    <n v="-618.10053807999998"/>
    <s v="BSBRAZILTP"/>
    <s v="Not Applicable"/>
    <m/>
  </r>
  <r>
    <x v="2"/>
    <x v="93"/>
    <x v="2"/>
    <s v="Brazil"/>
    <s v="Total Duty"/>
    <n v="40700"/>
    <s v="Revenues - Third Parties"/>
    <m/>
    <s v="PTC Duties"/>
    <n v="2026"/>
    <n v="6"/>
    <s v="USD"/>
    <n v="-678.50784543999998"/>
    <m/>
    <n v="-678.50784543999998"/>
    <s v="BSBRAZILTP"/>
    <s v="Not Applicable"/>
    <m/>
  </r>
  <r>
    <x v="2"/>
    <x v="496"/>
    <x v="2"/>
    <s v="Brazil"/>
    <s v="Total Duty"/>
    <n v="40700"/>
    <s v="Revenues - Third Parties"/>
    <m/>
    <s v="PTC Duties"/>
    <n v="2026"/>
    <n v="6"/>
    <s v="USD"/>
    <n v="-176.54897495999995"/>
    <m/>
    <n v="-176.54897495999995"/>
    <s v="BSBRAZILTP"/>
    <s v="Not Applicable"/>
    <m/>
  </r>
  <r>
    <x v="2"/>
    <x v="97"/>
    <x v="2"/>
    <s v="Brazil"/>
    <s v="Total Duty"/>
    <n v="40700"/>
    <s v="Revenues - Third Parties"/>
    <m/>
    <s v="PTC Duties"/>
    <n v="2026"/>
    <n v="6"/>
    <s v="USD"/>
    <n v="-748.66868543999999"/>
    <m/>
    <n v="-748.66868543999999"/>
    <s v="BSBRAZILTP"/>
    <s v="Not Applicable"/>
    <m/>
  </r>
  <r>
    <x v="2"/>
    <x v="99"/>
    <x v="2"/>
    <s v="Brazil"/>
    <s v="Total Duty"/>
    <n v="40700"/>
    <s v="Revenues - Third Parties"/>
    <m/>
    <s v="PTC Duties"/>
    <n v="2026"/>
    <n v="6"/>
    <s v="USD"/>
    <n v="-1235.2243118399999"/>
    <m/>
    <n v="-1235.2243118399999"/>
    <s v="BSBRAZILTP"/>
    <s v="Not Applicable"/>
    <m/>
  </r>
  <r>
    <x v="2"/>
    <x v="101"/>
    <x v="2"/>
    <s v="Brazil"/>
    <s v="Total Duty"/>
    <n v="40700"/>
    <s v="Revenues - Third Parties"/>
    <m/>
    <s v="PTC Duties"/>
    <n v="2026"/>
    <n v="6"/>
    <s v="USD"/>
    <n v="-4703.7206835200004"/>
    <m/>
    <n v="-4703.7206835200004"/>
    <s v="BSBRAZILTP"/>
    <s v="Not Applicable"/>
    <m/>
  </r>
  <r>
    <x v="6"/>
    <x v="497"/>
    <x v="9"/>
    <s v="Brazil"/>
    <s v="Total Freight"/>
    <n v="40700"/>
    <s v="Revenues - Third Parties"/>
    <m/>
    <s v="Freight - Shipments"/>
    <n v="2026"/>
    <n v="6"/>
    <s v="USD"/>
    <n v="-749.36637423999991"/>
    <m/>
    <n v="-749.36637423999991"/>
    <s v="BSBRAZILTP"/>
    <s v="Not Applicable"/>
    <m/>
  </r>
  <r>
    <x v="0"/>
    <x v="498"/>
    <x v="55"/>
    <s v="Brazil"/>
    <s v="Total Freight"/>
    <n v="40700"/>
    <s v="Revenues - Third Parties"/>
    <m/>
    <s v="Freight - Returns"/>
    <n v="2026"/>
    <n v="6"/>
    <s v="USD"/>
    <n v="-5119.6208163999991"/>
    <m/>
    <n v="-5119.6208163999991"/>
    <s v="BSBRAZILTP"/>
    <s v="Not Applicable"/>
    <m/>
  </r>
  <r>
    <x v="5"/>
    <x v="499"/>
    <x v="8"/>
    <s v="Brazil"/>
    <s v="Total Freight"/>
    <n v="40700"/>
    <s v="Revenues - Third Parties"/>
    <m/>
    <s v="Freight - Shipments"/>
    <n v="2026"/>
    <n v="6"/>
    <s v="USD"/>
    <n v="-25.866224319999993"/>
    <m/>
    <n v="-25.866224319999993"/>
    <s v="BSBRAZILTP"/>
    <s v="Not Applicable"/>
    <m/>
  </r>
  <r>
    <x v="5"/>
    <x v="500"/>
    <x v="8"/>
    <s v="Brazil"/>
    <s v="Total Freight"/>
    <n v="40700"/>
    <s v="Revenues - Third Parties"/>
    <m/>
    <s v="Freight - Shipments"/>
    <n v="2026"/>
    <n v="6"/>
    <s v="USD"/>
    <n v="-85.063159199999987"/>
    <m/>
    <n v="-85.063159199999987"/>
    <s v="BSBRAZILTP"/>
    <s v="Not Applicable"/>
    <m/>
  </r>
  <r>
    <x v="5"/>
    <x v="501"/>
    <x v="8"/>
    <s v="Brazil"/>
    <s v="Total Freight"/>
    <n v="40700"/>
    <s v="Revenues - Third Parties"/>
    <m/>
    <s v="Freight - Shipments"/>
    <n v="2026"/>
    <n v="6"/>
    <s v="USD"/>
    <n v="-24.003630399999995"/>
    <m/>
    <n v="-24.003630399999995"/>
    <s v="BSBRAZILTP"/>
    <s v="Not Applicable"/>
    <m/>
  </r>
  <r>
    <x v="5"/>
    <x v="502"/>
    <x v="8"/>
    <s v="Brazil"/>
    <s v="Total Freight"/>
    <n v="40700"/>
    <s v="Revenues - Third Parties"/>
    <m/>
    <s v="Freight - Shipments"/>
    <n v="2026"/>
    <n v="6"/>
    <s v="USD"/>
    <n v="-282.33741111999996"/>
    <m/>
    <n v="-282.33741111999996"/>
    <s v="BSBRAZILTP"/>
    <s v="Not Applicable"/>
    <m/>
  </r>
  <r>
    <x v="5"/>
    <x v="503"/>
    <x v="8"/>
    <s v="Brazil"/>
    <s v="Total Freight"/>
    <n v="40700"/>
    <s v="Revenues - Third Parties"/>
    <m/>
    <s v="Freight - Shipments"/>
    <n v="2026"/>
    <n v="6"/>
    <s v="USD"/>
    <n v="-100.47345856"/>
    <m/>
    <n v="-100.47345856"/>
    <s v="BSBRAZILTP"/>
    <s v="Not Applicable"/>
    <m/>
  </r>
  <r>
    <x v="5"/>
    <x v="504"/>
    <x v="8"/>
    <s v="Brazil"/>
    <s v="Total Freight"/>
    <n v="40700"/>
    <s v="Revenues - Third Parties"/>
    <m/>
    <s v="Freight - Shipments"/>
    <n v="2026"/>
    <n v="6"/>
    <s v="USD"/>
    <n v="-1571.4570068799999"/>
    <m/>
    <n v="-1571.4570068799999"/>
    <s v="BSBRAZILTP"/>
    <s v="Not Applicable"/>
    <m/>
  </r>
  <r>
    <x v="1"/>
    <x v="321"/>
    <x v="1"/>
    <s v="Brazil"/>
    <s v="Total Freight"/>
    <n v="40700"/>
    <s v="Revenues - Third Parties"/>
    <m/>
    <s v="Freight - Shipments"/>
    <n v="2026"/>
    <n v="6"/>
    <s v="USD"/>
    <n v="-568.15385920000006"/>
    <m/>
    <n v="-568.15385920000006"/>
    <s v="BSBRAZILTP"/>
    <s v="Not Applicable"/>
    <m/>
  </r>
  <r>
    <x v="2"/>
    <x v="505"/>
    <x v="2"/>
    <s v="Brazil"/>
    <s v="Total Freight"/>
    <n v="40700"/>
    <s v="Revenues - Third Parties"/>
    <m/>
    <s v="Freight - Shipments"/>
    <n v="2026"/>
    <n v="6"/>
    <s v="USD"/>
    <n v="-317.96265552"/>
    <m/>
    <n v="-317.96265552"/>
    <s v="BSBRAZILTP"/>
    <s v="Not Applicable"/>
    <m/>
  </r>
  <r>
    <x v="1"/>
    <x v="323"/>
    <x v="1"/>
    <s v="Brazil"/>
    <s v="Total Freight"/>
    <n v="40700"/>
    <s v="Revenues - Third Parties"/>
    <m/>
    <s v="Freight - Shipments"/>
    <n v="2026"/>
    <n v="6"/>
    <s v="USD"/>
    <n v="-578.88572399999998"/>
    <m/>
    <n v="-578.88572399999998"/>
    <s v="BSBRAZILTP"/>
    <s v="Not Applicable"/>
    <m/>
  </r>
  <r>
    <x v="5"/>
    <x v="506"/>
    <x v="8"/>
    <s v="Brazil"/>
    <s v="Total Freight"/>
    <n v="40700"/>
    <s v="Revenues - Third Parties"/>
    <m/>
    <s v="Freight - Shipments"/>
    <n v="2026"/>
    <n v="6"/>
    <s v="USD"/>
    <n v="-8709.3237627999988"/>
    <m/>
    <n v="-8709.3237627999988"/>
    <s v="BSBRAZILTP"/>
    <s v="Not Applicable"/>
    <m/>
  </r>
  <r>
    <x v="5"/>
    <x v="507"/>
    <x v="8"/>
    <s v="Brazil"/>
    <s v="Total Freight"/>
    <n v="40700"/>
    <s v="Revenues - Third Parties"/>
    <m/>
    <s v="Freight - Shipments"/>
    <n v="2026"/>
    <n v="6"/>
    <s v="USD"/>
    <n v="-21.404151679999998"/>
    <m/>
    <n v="-21.404151679999998"/>
    <s v="BSBRAZILTP"/>
    <s v="Not Applicable"/>
    <m/>
  </r>
  <r>
    <x v="1"/>
    <x v="508"/>
    <x v="1"/>
    <s v="Brazil"/>
    <s v="Total Freight"/>
    <n v="40700"/>
    <s v="Revenues - Third Parties"/>
    <m/>
    <s v="Freight - Shipments"/>
    <n v="2026"/>
    <n v="6"/>
    <s v="USD"/>
    <n v="-1880.4382909599994"/>
    <m/>
    <n v="-1880.4382909599994"/>
    <s v="BSBRAZILTP"/>
    <s v="Not Applicable"/>
    <m/>
  </r>
  <r>
    <x v="1"/>
    <x v="509"/>
    <x v="1"/>
    <s v="Brazil"/>
    <s v="Total Freight"/>
    <n v="40700"/>
    <s v="Revenues - Third Parties"/>
    <m/>
    <s v="Freight - Shipments"/>
    <n v="2026"/>
    <n v="6"/>
    <s v="USD"/>
    <n v="-1755.1545483199998"/>
    <m/>
    <n v="-1755.1545483199998"/>
    <s v="BSBRAZILTP"/>
    <s v="Not Applicable"/>
    <m/>
  </r>
  <r>
    <x v="1"/>
    <x v="510"/>
    <x v="1"/>
    <s v="Brazil"/>
    <s v="Total Freight"/>
    <n v="40700"/>
    <s v="Revenues - Third Parties"/>
    <m/>
    <s v="Freight - Shipments"/>
    <n v="2026"/>
    <n v="6"/>
    <s v="USD"/>
    <n v="-769.46921871999984"/>
    <m/>
    <n v="-769.46921871999984"/>
    <s v="BSBRAZILTP"/>
    <s v="Not Applicable"/>
    <m/>
  </r>
  <r>
    <x v="2"/>
    <x v="511"/>
    <x v="2"/>
    <s v="Brazil"/>
    <s v="Total Freight"/>
    <n v="40700"/>
    <s v="Revenues - Third Parties"/>
    <m/>
    <s v="Freight - Shipments"/>
    <n v="2026"/>
    <n v="6"/>
    <s v="USD"/>
    <n v="-1525.9575061600001"/>
    <m/>
    <n v="-1525.9575061600001"/>
    <s v="BSBRAZILTP"/>
    <s v="Not Applicable"/>
    <m/>
  </r>
  <r>
    <x v="5"/>
    <x v="185"/>
    <x v="8"/>
    <s v="Brazil"/>
    <s v="Total Freight"/>
    <n v="40700"/>
    <s v="Revenues - Third Parties"/>
    <m/>
    <s v="Freight - Shipments"/>
    <n v="2026"/>
    <n v="6"/>
    <s v="USD"/>
    <n v="-331.56209967999996"/>
    <m/>
    <n v="-331.56209967999996"/>
    <s v="BSBRAZILTP"/>
    <s v="Not Applicable"/>
    <m/>
  </r>
  <r>
    <x v="5"/>
    <x v="123"/>
    <x v="8"/>
    <s v="Brazil"/>
    <s v="Total Freight"/>
    <n v="40700"/>
    <s v="Revenues - Third Parties"/>
    <m/>
    <s v="Freight - Shipments"/>
    <n v="2026"/>
    <n v="6"/>
    <s v="USD"/>
    <n v="-5550.5682936799994"/>
    <m/>
    <n v="-5550.5682936799994"/>
    <s v="BSBRAZILTP"/>
    <s v="Not Applicable"/>
    <m/>
  </r>
  <r>
    <x v="1"/>
    <x v="512"/>
    <x v="1"/>
    <s v="Brazil"/>
    <s v="Total Freight"/>
    <n v="40700"/>
    <s v="Revenues - Third Parties"/>
    <m/>
    <s v="Freight - Shipments"/>
    <n v="2026"/>
    <n v="6"/>
    <s v="USD"/>
    <n v="-4948.9285077599998"/>
    <m/>
    <n v="-4948.9285077599998"/>
    <s v="BSBRAZILTP"/>
    <s v="Not Applicable"/>
    <m/>
  </r>
  <r>
    <x v="1"/>
    <x v="513"/>
    <x v="1"/>
    <s v="Brazil"/>
    <s v="Total Freight"/>
    <n v="40700"/>
    <s v="Revenues - Third Parties"/>
    <m/>
    <s v="Freight - Shipments"/>
    <n v="2026"/>
    <n v="6"/>
    <s v="USD"/>
    <n v="-2732.6024465599999"/>
    <m/>
    <n v="-2732.6024465599999"/>
    <s v="BSBRAZILTP"/>
    <s v="Not Applicable"/>
    <m/>
  </r>
  <r>
    <x v="1"/>
    <x v="514"/>
    <x v="1"/>
    <s v="Brazil"/>
    <s v="Total Freight"/>
    <n v="40700"/>
    <s v="Revenues - Third Parties"/>
    <m/>
    <s v="Freight - Shipments"/>
    <n v="2026"/>
    <n v="6"/>
    <s v="USD"/>
    <n v="-87.932306400000002"/>
    <m/>
    <n v="-87.932306400000002"/>
    <s v="BSBRAZILTP"/>
    <s v="Not Applicable"/>
    <m/>
  </r>
  <r>
    <x v="2"/>
    <x v="332"/>
    <x v="2"/>
    <s v="Brazil"/>
    <s v="Total Freight"/>
    <n v="40700"/>
    <s v="Revenues - Third Parties"/>
    <m/>
    <s v="Freight - Shipments"/>
    <n v="2026"/>
    <n v="6"/>
    <s v="USD"/>
    <n v="-347.97424879999994"/>
    <m/>
    <n v="-347.97424879999994"/>
    <s v="BSBRAZILTP"/>
    <s v="Not Applicable"/>
    <m/>
  </r>
  <r>
    <x v="6"/>
    <x v="515"/>
    <x v="9"/>
    <s v="Brazil"/>
    <s v="Total Freight"/>
    <n v="40700"/>
    <s v="Revenues - Third Parties"/>
    <m/>
    <s v="Freight - Shipments"/>
    <n v="2026"/>
    <n v="6"/>
    <s v="USD"/>
    <n v="-676.33325135999996"/>
    <m/>
    <n v="-676.33325135999996"/>
    <s v="BSBRAZILTP"/>
    <s v="Not Applicable"/>
    <m/>
  </r>
  <r>
    <x v="5"/>
    <x v="516"/>
    <x v="8"/>
    <s v="Brazil"/>
    <s v="Total Freight"/>
    <n v="40700"/>
    <s v="Revenues - Third Parties"/>
    <m/>
    <s v="Freight - Shipments"/>
    <n v="2026"/>
    <n v="6"/>
    <s v="USD"/>
    <n v="-53.072951840000002"/>
    <m/>
    <n v="-53.072951840000002"/>
    <s v="BSBRAZILTP"/>
    <s v="Not Applicable"/>
    <m/>
  </r>
  <r>
    <x v="2"/>
    <x v="517"/>
    <x v="2"/>
    <s v="Brazil"/>
    <s v="Total Freight"/>
    <n v="40700"/>
    <s v="Revenues - Third Parties"/>
    <m/>
    <s v="Freight - Shipments"/>
    <n v="2026"/>
    <n v="6"/>
    <s v="USD"/>
    <n v="-53.005534719999993"/>
    <m/>
    <n v="-53.005534719999993"/>
    <s v="BSBRAZILTP"/>
    <s v="Not Applicable"/>
    <m/>
  </r>
  <r>
    <x v="5"/>
    <x v="126"/>
    <x v="8"/>
    <s v="Brazil"/>
    <s v="Total Freight"/>
    <n v="40700"/>
    <s v="Revenues - Third Parties"/>
    <m/>
    <s v="Freight - Returns"/>
    <n v="2026"/>
    <n v="6"/>
    <s v="USD"/>
    <n v="-2718.2692532800006"/>
    <m/>
    <n v="-2718.2692532800006"/>
    <s v="BSBRAZILTP"/>
    <s v="Not Applicable"/>
    <m/>
  </r>
  <r>
    <x v="3"/>
    <x v="518"/>
    <x v="3"/>
    <s v="Brazil"/>
    <s v="Total Freight"/>
    <n v="40700"/>
    <s v="Revenues - Third Parties"/>
    <m/>
    <s v="Freight - Shipments"/>
    <n v="2026"/>
    <n v="6"/>
    <s v="USD"/>
    <n v="-2138.9351270399998"/>
    <m/>
    <n v="-2138.9351270399998"/>
    <s v="BSBRAZILTP"/>
    <s v="Not Applicable"/>
    <m/>
  </r>
  <r>
    <x v="1"/>
    <x v="519"/>
    <x v="1"/>
    <s v="Brazil"/>
    <s v="Total Freight"/>
    <n v="40700"/>
    <s v="Revenues - Third Parties"/>
    <m/>
    <s v="Freight - Shipments"/>
    <n v="2026"/>
    <n v="6"/>
    <s v="USD"/>
    <n v="-507.80221015999996"/>
    <m/>
    <n v="-507.80221015999996"/>
    <s v="BSBRAZILTP"/>
    <s v="Not Applicable"/>
    <m/>
  </r>
  <r>
    <x v="1"/>
    <x v="520"/>
    <x v="1"/>
    <s v="Brazil"/>
    <s v="Total Freight"/>
    <n v="40700"/>
    <s v="Revenues - Third Parties"/>
    <m/>
    <s v="Freight - Shipments"/>
    <n v="2026"/>
    <n v="6"/>
    <s v="USD"/>
    <n v="-725.43956799999989"/>
    <m/>
    <n v="-725.43956799999989"/>
    <s v="BSBRAZILTP"/>
    <s v="Not Applicable"/>
    <m/>
  </r>
  <r>
    <x v="5"/>
    <x v="521"/>
    <x v="8"/>
    <s v="Brazil"/>
    <s v="Total Freight"/>
    <n v="40700"/>
    <s v="Revenues - Third Parties"/>
    <m/>
    <s v="Freight - Returns"/>
    <n v="2026"/>
    <n v="6"/>
    <s v="USD"/>
    <n v="-9996.4866942399985"/>
    <m/>
    <n v="-9996.4866942399985"/>
    <s v="BSBRAZILTP"/>
    <s v="Not Applicable"/>
    <m/>
  </r>
  <r>
    <x v="1"/>
    <x v="522"/>
    <x v="1"/>
    <s v="Brazil"/>
    <s v="Total Freight"/>
    <n v="40700"/>
    <s v="Revenues - Third Parties"/>
    <m/>
    <s v="Freight - Shipments"/>
    <n v="2026"/>
    <n v="6"/>
    <s v="USD"/>
    <n v="-20186.005065360001"/>
    <m/>
    <n v="-20186.005065360001"/>
    <s v="BSBRAZILTP"/>
    <s v="Not Applicable"/>
    <m/>
  </r>
  <r>
    <x v="1"/>
    <x v="523"/>
    <x v="1"/>
    <s v="Brazil"/>
    <s v="Total Freight"/>
    <n v="40700"/>
    <s v="Revenues - Third Parties"/>
    <m/>
    <s v="Freight - Shipments"/>
    <n v="2026"/>
    <n v="6"/>
    <s v="USD"/>
    <n v="-492.23512679999999"/>
    <m/>
    <n v="-492.23512679999999"/>
    <s v="BSBRAZILTP"/>
    <s v="Not Applicable"/>
    <m/>
  </r>
  <r>
    <x v="0"/>
    <x v="524"/>
    <x v="23"/>
    <s v="Brazil"/>
    <s v="Total Freight"/>
    <n v="40700"/>
    <s v="Revenues - Third Parties"/>
    <m/>
    <s v="Freight - Shipments"/>
    <n v="2026"/>
    <n v="6"/>
    <s v="USD"/>
    <n v="-332.05283359999999"/>
    <m/>
    <n v="-332.05283359999999"/>
    <s v="BSBRAZILTP"/>
    <s v="Not Applicable"/>
    <m/>
  </r>
  <r>
    <x v="1"/>
    <x v="466"/>
    <x v="1"/>
    <s v="Brazil"/>
    <s v="Total Freight"/>
    <n v="40700"/>
    <s v="Revenues - Third Parties"/>
    <m/>
    <s v="Freight - Shipments"/>
    <n v="2026"/>
    <n v="6"/>
    <s v="USD"/>
    <n v="-174.84473287999998"/>
    <m/>
    <n v="-174.84473287999998"/>
    <s v="BSBRAZILTP"/>
    <s v="Not Applicable"/>
    <m/>
  </r>
  <r>
    <x v="1"/>
    <x v="525"/>
    <x v="1"/>
    <s v="Brazil"/>
    <s v="Total Freight"/>
    <n v="40700"/>
    <s v="Revenues - Third Parties"/>
    <m/>
    <s v="Freight - Shipments"/>
    <n v="2026"/>
    <n v="6"/>
    <s v="USD"/>
    <n v="-16344.940522719999"/>
    <m/>
    <n v="-16344.940522719999"/>
    <s v="BSBRAZILTP"/>
    <s v="Not Applicable"/>
    <m/>
  </r>
  <r>
    <x v="1"/>
    <x v="526"/>
    <x v="1"/>
    <s v="Brazil"/>
    <s v="Total Freight"/>
    <n v="40700"/>
    <s v="Revenues - Third Parties"/>
    <m/>
    <s v="Freight - Shipments"/>
    <n v="2026"/>
    <n v="6"/>
    <s v="USD"/>
    <n v="-93.308429759999996"/>
    <m/>
    <n v="-93.308429759999996"/>
    <s v="BSBRAZILTP"/>
    <s v="Not Applicable"/>
    <m/>
  </r>
  <r>
    <x v="1"/>
    <x v="527"/>
    <x v="1"/>
    <s v="Brazil"/>
    <s v="Total Freight"/>
    <n v="40700"/>
    <s v="Revenues - Third Parties"/>
    <m/>
    <s v="Freight - Shipments"/>
    <n v="2026"/>
    <n v="6"/>
    <s v="USD"/>
    <n v="-2412.9300615199995"/>
    <m/>
    <n v="-2412.9300615199995"/>
    <s v="BSBRAZILTP"/>
    <s v="Not Applicable"/>
    <m/>
  </r>
  <r>
    <x v="5"/>
    <x v="128"/>
    <x v="8"/>
    <s v="Brazil"/>
    <s v="Total Freight"/>
    <n v="40700"/>
    <s v="Revenues - Third Parties"/>
    <m/>
    <s v="Freight - Returns"/>
    <n v="2026"/>
    <n v="6"/>
    <s v="USD"/>
    <n v="-26352.641976479994"/>
    <m/>
    <n v="-26352.641976479994"/>
    <s v="BSBRAZILTP"/>
    <s v="Not Applicable"/>
    <m/>
  </r>
  <r>
    <x v="2"/>
    <x v="528"/>
    <x v="2"/>
    <s v="Brazil"/>
    <s v="Total Freight"/>
    <n v="40700"/>
    <s v="Revenues - Third Parties"/>
    <m/>
    <s v="Freight - Shipments"/>
    <n v="2026"/>
    <n v="6"/>
    <s v="USD"/>
    <n v="-2087.3704372799998"/>
    <m/>
    <n v="-2087.3704372799998"/>
    <s v="BSBRAZILTP"/>
    <s v="Not Applicable"/>
    <m/>
  </r>
  <r>
    <x v="1"/>
    <x v="529"/>
    <x v="1"/>
    <s v="Brazil"/>
    <s v="Total Freight"/>
    <n v="40700"/>
    <s v="Revenues - Third Parties"/>
    <m/>
    <s v="Freight - Shipments"/>
    <n v="2026"/>
    <n v="6"/>
    <s v="USD"/>
    <n v="-210.93092223999997"/>
    <m/>
    <n v="-210.93092223999997"/>
    <s v="BSBRAZILTP"/>
    <s v="Not Applicable"/>
    <m/>
  </r>
  <r>
    <x v="19"/>
    <x v="530"/>
    <x v="49"/>
    <s v="Brazil"/>
    <s v="Total Freight"/>
    <n v="40700"/>
    <s v="Revenues - Third Parties"/>
    <m/>
    <s v="Freight - Returns"/>
    <n v="2026"/>
    <n v="6"/>
    <s v="USD"/>
    <n v="-5612.8287879199997"/>
    <m/>
    <n v="-5612.8287879199997"/>
    <s v="BSBRAZILTP"/>
    <s v="Not Applicable"/>
    <m/>
  </r>
  <r>
    <x v="1"/>
    <x v="531"/>
    <x v="1"/>
    <s v="Brazil"/>
    <s v="Total Freight"/>
    <n v="40700"/>
    <s v="Revenues - Third Parties"/>
    <m/>
    <s v="Freight - Shipments"/>
    <n v="2026"/>
    <n v="6"/>
    <s v="USD"/>
    <n v="-5481.1835344799993"/>
    <m/>
    <n v="-5481.1835344799993"/>
    <s v="BSBRAZILTP"/>
    <s v="Not Applicable"/>
    <m/>
  </r>
  <r>
    <x v="5"/>
    <x v="532"/>
    <x v="8"/>
    <s v="Brazil"/>
    <s v="Total Freight"/>
    <n v="40700"/>
    <s v="Revenues - Third Parties"/>
    <m/>
    <s v="Freight - Shipments"/>
    <n v="2026"/>
    <n v="6"/>
    <s v="USD"/>
    <n v="-4106.6143069599993"/>
    <m/>
    <n v="-4106.6143069599993"/>
    <s v="BSBRAZILTP"/>
    <s v="Not Applicable"/>
    <m/>
  </r>
  <r>
    <x v="1"/>
    <x v="533"/>
    <x v="1"/>
    <s v="Brazil"/>
    <s v="Total Freight"/>
    <n v="40700"/>
    <s v="Revenues - Third Parties"/>
    <m/>
    <s v="Freight - Shipments"/>
    <n v="2026"/>
    <n v="6"/>
    <s v="USD"/>
    <n v="-1966.7612096000003"/>
    <m/>
    <n v="-1966.7612096000003"/>
    <s v="BSBRAZILTP"/>
    <s v="Not Applicable"/>
    <m/>
  </r>
  <r>
    <x v="1"/>
    <x v="534"/>
    <x v="1"/>
    <s v="Brazil"/>
    <s v="Total Freight"/>
    <n v="40700"/>
    <s v="Revenues - Third Parties"/>
    <m/>
    <s v="Freight - Shipments"/>
    <n v="2026"/>
    <n v="6"/>
    <s v="USD"/>
    <n v="-20952.376232239993"/>
    <m/>
    <n v="-20952.376232239993"/>
    <s v="BSBRAZILTP"/>
    <s v="Not Applicable"/>
    <m/>
  </r>
  <r>
    <x v="20"/>
    <x v="535"/>
    <x v="56"/>
    <s v="Brazil"/>
    <s v="Total Freight"/>
    <n v="40700"/>
    <s v="Revenues - Third Parties"/>
    <m/>
    <s v="Freight - Shipments"/>
    <n v="2026"/>
    <n v="6"/>
    <s v="USD"/>
    <n v="-131.08867024"/>
    <m/>
    <n v="-131.08867024"/>
    <s v="BSBRAZILTP"/>
    <s v="Not Applicable"/>
    <m/>
  </r>
  <r>
    <x v="2"/>
    <x v="338"/>
    <x v="2"/>
    <s v="Brazil"/>
    <s v="Total Freight"/>
    <n v="40700"/>
    <s v="Revenues - Third Parties"/>
    <m/>
    <s v="Freight - Shipments"/>
    <n v="2026"/>
    <n v="6"/>
    <s v="USD"/>
    <n v="-66.013119279999998"/>
    <m/>
    <n v="-66.013119279999998"/>
    <s v="BSBRAZILTP"/>
    <s v="Not Applicable"/>
    <m/>
  </r>
  <r>
    <x v="6"/>
    <x v="536"/>
    <x v="9"/>
    <s v="Brazil"/>
    <s v="Total Freight"/>
    <n v="40700"/>
    <s v="Revenues - Third Parties"/>
    <m/>
    <s v="Freight - Returns"/>
    <n v="2026"/>
    <n v="6"/>
    <s v="USD"/>
    <n v="-79.225306960000012"/>
    <m/>
    <n v="-79.225306960000012"/>
    <s v="BSBRAZILTP"/>
    <s v="Not Applicable"/>
    <m/>
  </r>
  <r>
    <x v="3"/>
    <x v="143"/>
    <x v="3"/>
    <s v="Brazil"/>
    <s v="Total Freight"/>
    <n v="40700"/>
    <s v="Revenues - Third Parties"/>
    <m/>
    <s v="Freight - Shipments"/>
    <n v="2026"/>
    <n v="6"/>
    <s v="USD"/>
    <n v="-1053.24825872"/>
    <m/>
    <n v="-1053.24825872"/>
    <s v="BSBRAZILTP"/>
    <s v="Not Applicable"/>
    <m/>
  </r>
  <r>
    <x v="2"/>
    <x v="342"/>
    <x v="2"/>
    <s v="Brazil"/>
    <s v="Total Freight"/>
    <n v="40700"/>
    <s v="Revenues - Third Parties"/>
    <m/>
    <s v="Freight - Shipments"/>
    <n v="2026"/>
    <n v="6"/>
    <s v="USD"/>
    <n v="-2599.1455539999993"/>
    <m/>
    <n v="-2599.1455539999993"/>
    <s v="BSBRAZILTP"/>
    <s v="Not Applicable"/>
    <m/>
  </r>
  <r>
    <x v="6"/>
    <x v="343"/>
    <x v="9"/>
    <s v="Brazil"/>
    <s v="Total Freight"/>
    <n v="40700"/>
    <s v="Revenues - Third Parties"/>
    <m/>
    <s v="Freight - Shipments"/>
    <n v="2026"/>
    <n v="6"/>
    <s v="USD"/>
    <n v="-5459.2980559199996"/>
    <m/>
    <n v="-5459.2980559199996"/>
    <s v="BSBRAZILTP"/>
    <s v="Not Applicable"/>
    <m/>
  </r>
  <r>
    <x v="5"/>
    <x v="537"/>
    <x v="8"/>
    <s v="Brazil"/>
    <s v="Total Freight"/>
    <n v="40700"/>
    <s v="Revenues - Third Parties"/>
    <m/>
    <s v="Freight - Returns"/>
    <n v="2026"/>
    <n v="6"/>
    <s v="USD"/>
    <n v="-865.0698305599999"/>
    <m/>
    <n v="-865.0698305599999"/>
    <s v="BSBRAZILTP"/>
    <s v="Not Applicable"/>
    <m/>
  </r>
  <r>
    <x v="1"/>
    <x v="467"/>
    <x v="1"/>
    <s v="Brazil"/>
    <s v="Total Freight"/>
    <n v="40700"/>
    <s v="Revenues - Third Parties"/>
    <m/>
    <s v="Freight - Shipments"/>
    <n v="2026"/>
    <n v="6"/>
    <s v="USD"/>
    <n v="-15304.025677359998"/>
    <m/>
    <n v="-15304.025677359998"/>
    <s v="BSBRAZILTP"/>
    <s v="Not Applicable"/>
    <m/>
  </r>
  <r>
    <x v="21"/>
    <x v="538"/>
    <x v="57"/>
    <s v="Brazil"/>
    <s v="Total Freight"/>
    <n v="40700"/>
    <s v="Revenues - Third Parties"/>
    <m/>
    <s v="Freight - Shipments"/>
    <n v="2026"/>
    <n v="6"/>
    <s v="USD"/>
    <n v="-140.17587087999999"/>
    <m/>
    <n v="-140.17587087999999"/>
    <s v="BSBRAZILTP"/>
    <s v="Not Applicable"/>
    <m/>
  </r>
  <r>
    <x v="6"/>
    <x v="428"/>
    <x v="9"/>
    <s v="Brazil"/>
    <s v="Total Freight"/>
    <n v="40700"/>
    <s v="Revenues - Third Parties"/>
    <m/>
    <s v="Freight - Shipments"/>
    <n v="2026"/>
    <n v="6"/>
    <s v="USD"/>
    <n v="-668.48621215999992"/>
    <m/>
    <n v="-668.48621215999992"/>
    <s v="BSBRAZILTP"/>
    <s v="Not Applicable"/>
    <m/>
  </r>
  <r>
    <x v="0"/>
    <x v="344"/>
    <x v="23"/>
    <s v="Brazil"/>
    <s v="Total Freight"/>
    <n v="40700"/>
    <s v="Revenues - Third Parties"/>
    <m/>
    <s v="Freight - Shipments"/>
    <n v="2026"/>
    <n v="6"/>
    <s v="USD"/>
    <n v="-1103.2772491999999"/>
    <m/>
    <n v="-1103.2772491999999"/>
    <s v="BSBRAZILTP"/>
    <s v="Not Applicable"/>
    <m/>
  </r>
  <r>
    <x v="2"/>
    <x v="539"/>
    <x v="2"/>
    <s v="Brazil"/>
    <s v="Total Freight"/>
    <n v="40700"/>
    <s v="Revenues - Third Parties"/>
    <m/>
    <s v="Freight - Shipments"/>
    <n v="2026"/>
    <n v="6"/>
    <s v="USD"/>
    <n v="-972.88313208"/>
    <m/>
    <n v="-972.88313208"/>
    <s v="BSBRAZILTP"/>
    <s v="Not Applicable"/>
    <m/>
  </r>
  <r>
    <x v="2"/>
    <x v="540"/>
    <x v="2"/>
    <s v="Brazil"/>
    <s v="Total Freight"/>
    <n v="40700"/>
    <s v="Revenues - Third Parties"/>
    <m/>
    <s v="Freight - Shipments"/>
    <n v="2026"/>
    <n v="6"/>
    <s v="USD"/>
    <n v="-27.016234959999998"/>
    <m/>
    <n v="-27.016234959999998"/>
    <s v="BSBRAZILTP"/>
    <s v="Not Applicable"/>
    <m/>
  </r>
  <r>
    <x v="2"/>
    <x v="345"/>
    <x v="2"/>
    <s v="Brazil"/>
    <s v="Total Freight"/>
    <n v="40700"/>
    <s v="Revenues - Third Parties"/>
    <m/>
    <s v="Freight - Shipments"/>
    <n v="2026"/>
    <n v="6"/>
    <s v="USD"/>
    <n v="-421.30369343999996"/>
    <m/>
    <n v="-421.30369343999996"/>
    <s v="BSBRAZILTP"/>
    <s v="Not Applicable"/>
    <m/>
  </r>
  <r>
    <x v="2"/>
    <x v="346"/>
    <x v="2"/>
    <s v="Brazil"/>
    <s v="Total Freight"/>
    <n v="40700"/>
    <s v="Revenues - Third Parties"/>
    <m/>
    <s v="Freight - Shipments"/>
    <n v="2026"/>
    <n v="6"/>
    <s v="USD"/>
    <n v="-70.193764639999998"/>
    <m/>
    <n v="-70.193764639999998"/>
    <s v="BSBRAZILTP"/>
    <s v="Not Applicable"/>
    <m/>
  </r>
  <r>
    <x v="0"/>
    <x v="541"/>
    <x v="58"/>
    <s v="Brazil"/>
    <s v="Total Freight"/>
    <n v="40700"/>
    <s v="Revenues - Third Parties"/>
    <m/>
    <s v="Freight - Shipments"/>
    <n v="2026"/>
    <n v="6"/>
    <s v="USD"/>
    <n v="-19.0414168"/>
    <m/>
    <n v="-19.0414168"/>
    <s v="BSBRAZILTP"/>
    <s v="Not Applicable"/>
    <m/>
  </r>
  <r>
    <x v="5"/>
    <x v="199"/>
    <x v="8"/>
    <s v="Brazil"/>
    <s v="Total Freight"/>
    <n v="40700"/>
    <s v="Revenues - Third Parties"/>
    <m/>
    <s v="Freight - Returns"/>
    <n v="2026"/>
    <n v="6"/>
    <s v="USD"/>
    <n v="-3383.4253732799989"/>
    <m/>
    <n v="-3383.4253732799989"/>
    <s v="BSBRAZILTP"/>
    <s v="Not Applicable"/>
    <m/>
  </r>
  <r>
    <x v="2"/>
    <x v="347"/>
    <x v="2"/>
    <s v="Brazil"/>
    <s v="Total Freight"/>
    <n v="40700"/>
    <s v="Revenues - Third Parties"/>
    <m/>
    <s v="Freight - Shipments"/>
    <n v="2026"/>
    <n v="6"/>
    <s v="USD"/>
    <n v="-17.696994"/>
    <m/>
    <n v="-17.696994"/>
    <s v="BSBRAZILTP"/>
    <s v="Not Applicable"/>
    <m/>
  </r>
  <r>
    <x v="1"/>
    <x v="468"/>
    <x v="1"/>
    <s v="Brazil"/>
    <s v="Total Freight"/>
    <n v="40700"/>
    <s v="Revenues - Third Parties"/>
    <m/>
    <s v="Freight - Shipments"/>
    <n v="2026"/>
    <n v="6"/>
    <s v="USD"/>
    <n v="-2508.9328243199998"/>
    <m/>
    <n v="-2508.9328243199998"/>
    <s v="BSBRAZILTP"/>
    <s v="Not Applicable"/>
    <m/>
  </r>
  <r>
    <x v="6"/>
    <x v="145"/>
    <x v="9"/>
    <s v="Brazil"/>
    <s v="Total Freight"/>
    <n v="40700"/>
    <s v="Revenues - Third Parties"/>
    <m/>
    <s v="Freight - Shipments"/>
    <n v="2026"/>
    <n v="6"/>
    <s v="USD"/>
    <n v="-783.40418063999994"/>
    <m/>
    <n v="-783.40418063999994"/>
    <s v="BSBRAZILTP"/>
    <s v="Not Applicable"/>
    <m/>
  </r>
  <r>
    <x v="17"/>
    <x v="542"/>
    <x v="39"/>
    <s v="Brazil"/>
    <s v="Total Freight"/>
    <n v="40700"/>
    <s v="Revenues - Third Parties"/>
    <m/>
    <s v="Freight - Shipments"/>
    <n v="2026"/>
    <n v="6"/>
    <s v="USD"/>
    <n v="-1325.9693232"/>
    <m/>
    <n v="-1325.9693232"/>
    <s v="BSBRAZILTP"/>
    <s v="Not Applicable"/>
    <m/>
  </r>
  <r>
    <x v="2"/>
    <x v="348"/>
    <x v="2"/>
    <s v="Brazil"/>
    <s v="Total Freight"/>
    <n v="40700"/>
    <s v="Revenues - Third Parties"/>
    <m/>
    <s v="Freight - Shipments"/>
    <n v="2026"/>
    <n v="6"/>
    <s v="USD"/>
    <n v="-85.185450719999977"/>
    <m/>
    <n v="-85.185450719999977"/>
    <s v="BSBRAZILTP"/>
    <s v="Not Applicable"/>
    <m/>
  </r>
  <r>
    <x v="6"/>
    <x v="146"/>
    <x v="9"/>
    <s v="Brazil"/>
    <s v="Total Freight"/>
    <n v="40700"/>
    <s v="Revenues - Third Parties"/>
    <m/>
    <s v="Freight - Shipments"/>
    <n v="2026"/>
    <n v="6"/>
    <s v="USD"/>
    <n v="-669.99369031999993"/>
    <m/>
    <n v="-669.99369031999993"/>
    <s v="BSBRAZILTP"/>
    <s v="Not Applicable"/>
    <m/>
  </r>
  <r>
    <x v="2"/>
    <x v="543"/>
    <x v="2"/>
    <s v="Brazil"/>
    <s v="Total Freight"/>
    <n v="40700"/>
    <s v="Revenues - Third Parties"/>
    <m/>
    <s v="Freight - Shipments"/>
    <n v="2026"/>
    <n v="6"/>
    <s v="USD"/>
    <n v="-979.8576683199999"/>
    <m/>
    <n v="-979.8576683199999"/>
    <s v="BSBRAZILTP"/>
    <s v="Not Applicable"/>
    <m/>
  </r>
  <r>
    <x v="2"/>
    <x v="350"/>
    <x v="2"/>
    <s v="Brazil"/>
    <s v="Total Freight"/>
    <n v="40700"/>
    <s v="Revenues - Third Parties"/>
    <m/>
    <s v="Freight - Shipments"/>
    <n v="2026"/>
    <n v="6"/>
    <s v="USD"/>
    <n v="-179.08495615999999"/>
    <m/>
    <n v="-179.08495615999999"/>
    <s v="BSBRAZILTP"/>
    <s v="Not Applicable"/>
    <m/>
  </r>
  <r>
    <x v="1"/>
    <x v="469"/>
    <x v="1"/>
    <s v="Brazil"/>
    <s v="Total Freight"/>
    <n v="40700"/>
    <s v="Revenues - Third Parties"/>
    <m/>
    <s v="Freight - Shipments"/>
    <n v="2026"/>
    <n v="6"/>
    <s v="USD"/>
    <n v="-4281.4504167199993"/>
    <m/>
    <n v="-4281.4504167199993"/>
    <s v="BSBRAZILTP"/>
    <s v="Not Applicable"/>
    <m/>
  </r>
  <r>
    <x v="2"/>
    <x v="544"/>
    <x v="2"/>
    <s v="Brazil"/>
    <s v="Total Freight"/>
    <n v="40700"/>
    <s v="Revenues - Third Parties"/>
    <m/>
    <s v="Freight - Shipments"/>
    <n v="2026"/>
    <n v="6"/>
    <s v="USD"/>
    <n v="-93.252771440000004"/>
    <m/>
    <n v="-93.252771440000004"/>
    <s v="BSBRAZILTP"/>
    <s v="Not Applicable"/>
    <m/>
  </r>
  <r>
    <x v="2"/>
    <x v="545"/>
    <x v="2"/>
    <s v="Brazil"/>
    <s v="Total Freight"/>
    <n v="40700"/>
    <s v="Revenues - Third Parties"/>
    <m/>
    <s v="Freight - Shipments"/>
    <n v="2026"/>
    <n v="6"/>
    <s v="USD"/>
    <n v="-402.12430671999994"/>
    <m/>
    <n v="-402.12430671999994"/>
    <s v="BSBRAZILTP"/>
    <s v="Not Applicable"/>
    <m/>
  </r>
  <r>
    <x v="22"/>
    <x v="546"/>
    <x v="59"/>
    <s v="Brazil"/>
    <s v="Total Freight"/>
    <n v="40700"/>
    <s v="Revenues - Third Parties"/>
    <m/>
    <s v="Freight - Shipments"/>
    <n v="2026"/>
    <n v="6"/>
    <s v="USD"/>
    <n v="-131.93138424"/>
    <m/>
    <n v="-131.93138424"/>
    <s v="BSBRAZILTP"/>
    <s v="Not Applicable"/>
    <m/>
  </r>
  <r>
    <x v="5"/>
    <x v="129"/>
    <x v="8"/>
    <s v="Brazil"/>
    <s v="Total Freight"/>
    <n v="40700"/>
    <s v="Revenues - Third Parties"/>
    <m/>
    <s v="Freight - Shipments"/>
    <n v="2026"/>
    <n v="6"/>
    <s v="USD"/>
    <n v="-234.51593935999995"/>
    <m/>
    <n v="-234.51593935999995"/>
    <s v="BSBRAZILTP"/>
    <s v="Not Applicable"/>
    <m/>
  </r>
  <r>
    <x v="5"/>
    <x v="130"/>
    <x v="8"/>
    <s v="Brazil"/>
    <s v="Total Freight"/>
    <n v="40700"/>
    <s v="Revenues - Third Parties"/>
    <m/>
    <s v="Freight - Returns"/>
    <n v="2026"/>
    <n v="6"/>
    <s v="USD"/>
    <n v="-5307.4206111999993"/>
    <m/>
    <n v="-5307.4206111999993"/>
    <s v="BSBRAZILTP"/>
    <s v="Not Applicable"/>
    <m/>
  </r>
  <r>
    <x v="5"/>
    <x v="131"/>
    <x v="8"/>
    <s v="Brazil"/>
    <s v="Total Freight"/>
    <n v="40700"/>
    <s v="Revenues - Third Parties"/>
    <m/>
    <s v="Freight - Shipments"/>
    <n v="2026"/>
    <n v="6"/>
    <s v="USD"/>
    <n v="-3580.3970320799995"/>
    <m/>
    <n v="-3580.3970320799995"/>
    <s v="BSBRAZILTP"/>
    <s v="Not Applicable"/>
    <m/>
  </r>
  <r>
    <x v="2"/>
    <x v="355"/>
    <x v="2"/>
    <s v="Brazil"/>
    <s v="Total Freight"/>
    <n v="40700"/>
    <s v="Revenues - Third Parties"/>
    <m/>
    <s v="Freight - Shipments"/>
    <n v="2026"/>
    <n v="6"/>
    <s v="USD"/>
    <n v="-3387.1913249599997"/>
    <m/>
    <n v="-3387.1913249599997"/>
    <s v="BSBRAZILTP"/>
    <s v="Not Applicable"/>
    <m/>
  </r>
  <r>
    <x v="2"/>
    <x v="547"/>
    <x v="2"/>
    <s v="Brazil"/>
    <s v="Total Freight"/>
    <n v="40700"/>
    <s v="Revenues - Third Parties"/>
    <m/>
    <s v="Freight - Shipments"/>
    <n v="2026"/>
    <n v="6"/>
    <s v="USD"/>
    <n v="-3215.7723224799993"/>
    <m/>
    <n v="-3215.7723224799993"/>
    <s v="BSBRAZILTP"/>
    <s v="Not Applicable"/>
    <m/>
  </r>
  <r>
    <x v="2"/>
    <x v="548"/>
    <x v="2"/>
    <s v="Brazil"/>
    <s v="Total Freight"/>
    <n v="40700"/>
    <s v="Revenues - Third Parties"/>
    <m/>
    <s v="Freight - Shipments"/>
    <n v="2026"/>
    <n v="6"/>
    <s v="USD"/>
    <n v="-1646.5698695199999"/>
    <m/>
    <n v="-1646.5698695199999"/>
    <s v="BSBRAZILTP"/>
    <s v="Not Applicable"/>
    <m/>
  </r>
  <r>
    <x v="2"/>
    <x v="356"/>
    <x v="2"/>
    <s v="Brazil"/>
    <s v="Total Freight"/>
    <n v="40700"/>
    <s v="Revenues - Third Parties"/>
    <m/>
    <s v="Freight - Shipments"/>
    <n v="2026"/>
    <n v="6"/>
    <s v="USD"/>
    <n v="-520.57775439999989"/>
    <m/>
    <n v="-520.57775439999989"/>
    <s v="BSBRAZILTP"/>
    <s v="Not Applicable"/>
    <m/>
  </r>
  <r>
    <x v="2"/>
    <x v="549"/>
    <x v="2"/>
    <s v="Brazil"/>
    <s v="Total Freight"/>
    <n v="40700"/>
    <s v="Revenues - Third Parties"/>
    <m/>
    <s v="Freight - Shipments"/>
    <n v="2026"/>
    <n v="6"/>
    <s v="USD"/>
    <n v="-45.373289599999993"/>
    <m/>
    <n v="-45.373289599999993"/>
    <s v="BSBRAZILTP"/>
    <s v="Not Applicable"/>
    <m/>
  </r>
  <r>
    <x v="2"/>
    <x v="357"/>
    <x v="2"/>
    <s v="Brazil"/>
    <s v="Total Freight"/>
    <n v="40700"/>
    <s v="Revenues - Third Parties"/>
    <m/>
    <s v="Freight - Shipments"/>
    <n v="2026"/>
    <n v="6"/>
    <s v="USD"/>
    <n v="-287.90873056000004"/>
    <m/>
    <n v="-287.90873056000004"/>
    <s v="BSBRAZILTP"/>
    <s v="Not Applicable"/>
    <m/>
  </r>
  <r>
    <x v="1"/>
    <x v="550"/>
    <x v="1"/>
    <s v="Brazil"/>
    <s v="Total Freight"/>
    <n v="40700"/>
    <s v="Revenues - Third Parties"/>
    <m/>
    <s v="Freight - Shipments"/>
    <n v="2026"/>
    <n v="6"/>
    <s v="USD"/>
    <n v="-112.35611791999997"/>
    <m/>
    <n v="-112.35611791999997"/>
    <s v="BSBRAZILTP"/>
    <s v="Not Applicable"/>
    <m/>
  </r>
  <r>
    <x v="2"/>
    <x v="358"/>
    <x v="2"/>
    <s v="Brazil"/>
    <s v="Total Freight"/>
    <n v="40700"/>
    <s v="Revenues - Third Parties"/>
    <m/>
    <s v="Freight - Shipments"/>
    <n v="2026"/>
    <n v="6"/>
    <s v="USD"/>
    <n v="-5891.1133326399995"/>
    <m/>
    <n v="-5891.1133326399995"/>
    <s v="BSBRAZILTP"/>
    <s v="Not Applicable"/>
    <m/>
  </r>
  <r>
    <x v="1"/>
    <x v="359"/>
    <x v="1"/>
    <s v="Brazil"/>
    <s v="Total Freight"/>
    <n v="40700"/>
    <s v="Revenues - Third Parties"/>
    <m/>
    <s v="Freight - Shipments"/>
    <n v="2026"/>
    <n v="6"/>
    <s v="USD"/>
    <n v="-489.66386919999991"/>
    <m/>
    <n v="-489.66386919999991"/>
    <s v="BSBRAZILTP"/>
    <s v="Not Applicable"/>
    <m/>
  </r>
  <r>
    <x v="1"/>
    <x v="551"/>
    <x v="1"/>
    <s v="Brazil"/>
    <s v="Total Freight"/>
    <n v="40700"/>
    <s v="Revenues - Third Parties"/>
    <m/>
    <s v="Freight - Shipments"/>
    <n v="2026"/>
    <n v="6"/>
    <s v="USD"/>
    <n v="-452.22463392000003"/>
    <m/>
    <n v="-452.22463392000003"/>
    <s v="BSBRAZILTP"/>
    <s v="Not Applicable"/>
    <m/>
  </r>
  <r>
    <x v="2"/>
    <x v="362"/>
    <x v="2"/>
    <s v="Brazil"/>
    <s v="Total Freight"/>
    <n v="40700"/>
    <s v="Revenues - Third Parties"/>
    <m/>
    <s v="Freight - Shipments"/>
    <n v="2026"/>
    <n v="6"/>
    <s v="USD"/>
    <n v="-44.550173599999994"/>
    <m/>
    <n v="-44.550173599999994"/>
    <s v="BSBRAZILTP"/>
    <s v="Not Applicable"/>
    <m/>
  </r>
  <r>
    <x v="6"/>
    <x v="552"/>
    <x v="9"/>
    <s v="Brazil"/>
    <s v="Total Freight"/>
    <n v="40700"/>
    <s v="Revenues - Third Parties"/>
    <m/>
    <s v="Freight - Shipments"/>
    <n v="2026"/>
    <n v="6"/>
    <s v="USD"/>
    <n v="-1168.30262928"/>
    <m/>
    <n v="-1168.30262928"/>
    <s v="BSBRAZILTP"/>
    <s v="Not Applicable"/>
    <m/>
  </r>
  <r>
    <x v="17"/>
    <x v="553"/>
    <x v="39"/>
    <s v="Brazil"/>
    <s v="Total Freight"/>
    <n v="40700"/>
    <s v="Revenues - Third Parties"/>
    <m/>
    <s v="Freight - Shipments"/>
    <n v="2026"/>
    <n v="6"/>
    <s v="USD"/>
    <n v="-2010.36832744"/>
    <m/>
    <n v="-2010.36832744"/>
    <s v="BSBRAZILTP"/>
    <s v="Not Applicable"/>
    <m/>
  </r>
  <r>
    <x v="22"/>
    <x v="554"/>
    <x v="59"/>
    <s v="Brazil"/>
    <s v="Total Freight"/>
    <n v="40700"/>
    <s v="Revenues - Third Parties"/>
    <m/>
    <s v="Freight - Shipments"/>
    <n v="2026"/>
    <n v="6"/>
    <s v="USD"/>
    <n v="-91.424669999999992"/>
    <m/>
    <n v="-91.424669999999992"/>
    <s v="BSBRAZILTP"/>
    <s v="Not Applicable"/>
    <m/>
  </r>
  <r>
    <x v="0"/>
    <x v="555"/>
    <x v="60"/>
    <s v="Brazil"/>
    <s v="Total Freight"/>
    <n v="40700"/>
    <s v="Revenues - Third Parties"/>
    <m/>
    <s v="Freight - Shipments"/>
    <n v="2026"/>
    <n v="6"/>
    <s v="USD"/>
    <n v="-17.595868319999997"/>
    <m/>
    <n v="-17.595868319999997"/>
    <s v="BSBRAZILTP"/>
    <s v="Not Applicable"/>
    <m/>
  </r>
  <r>
    <x v="1"/>
    <x v="556"/>
    <x v="1"/>
    <s v="Brazil"/>
    <s v="Total Freight"/>
    <n v="40700"/>
    <s v="Revenues - Third Parties"/>
    <m/>
    <s v="Freight - Shipments"/>
    <n v="2026"/>
    <n v="6"/>
    <s v="USD"/>
    <n v="-142.11999247999998"/>
    <m/>
    <n v="-142.11999247999998"/>
    <s v="BSBRAZILTP"/>
    <s v="Not Applicable"/>
    <m/>
  </r>
  <r>
    <x v="6"/>
    <x v="430"/>
    <x v="9"/>
    <s v="Brazil"/>
    <s v="Total Freight"/>
    <n v="40700"/>
    <s v="Revenues - Third Parties"/>
    <m/>
    <s v="Freight - Shipments"/>
    <n v="2026"/>
    <n v="6"/>
    <s v="USD"/>
    <n v="-926.70710839999992"/>
    <m/>
    <n v="-926.70710839999992"/>
    <s v="BSBRAZILTP"/>
    <s v="Not Applicable"/>
    <m/>
  </r>
  <r>
    <x v="1"/>
    <x v="557"/>
    <x v="1"/>
    <s v="Brazil"/>
    <s v="Total Freight"/>
    <n v="40700"/>
    <s v="Revenues - Third Parties"/>
    <m/>
    <s v="Freight - Shipments"/>
    <n v="2026"/>
    <n v="6"/>
    <s v="USD"/>
    <n v="-2282.4308991199996"/>
    <m/>
    <n v="-2282.4308991199996"/>
    <s v="BSBRAZILTP"/>
    <s v="Not Applicable"/>
    <m/>
  </r>
  <r>
    <x v="1"/>
    <x v="558"/>
    <x v="1"/>
    <s v="Brazil"/>
    <s v="Total Freight"/>
    <n v="40700"/>
    <s v="Revenues - Third Parties"/>
    <m/>
    <s v="Freight - Shipments"/>
    <n v="2026"/>
    <n v="6"/>
    <s v="USD"/>
    <n v="-421.56473879999999"/>
    <m/>
    <n v="-421.56473879999999"/>
    <s v="BSBRAZILTP"/>
    <s v="Not Applicable"/>
    <m/>
  </r>
  <r>
    <x v="2"/>
    <x v="559"/>
    <x v="2"/>
    <s v="Brazil"/>
    <s v="Total Freight"/>
    <n v="40700"/>
    <s v="Revenues - Third Parties"/>
    <m/>
    <s v="Freight - Shipments"/>
    <n v="2026"/>
    <n v="6"/>
    <s v="USD"/>
    <n v="-1408.2189935199999"/>
    <m/>
    <n v="-1408.2189935199999"/>
    <s v="BSBRAZILTP"/>
    <s v="Not Applicable"/>
    <m/>
  </r>
  <r>
    <x v="1"/>
    <x v="560"/>
    <x v="1"/>
    <s v="Brazil"/>
    <s v="Total Freight"/>
    <n v="40700"/>
    <s v="Revenues - Third Parties"/>
    <m/>
    <s v="Freight - Shipments"/>
    <n v="2026"/>
    <n v="6"/>
    <s v="USD"/>
    <n v="-26.971551519999998"/>
    <m/>
    <n v="-26.971551519999998"/>
    <s v="BSBRAZILTP"/>
    <s v="Not Applicable"/>
    <m/>
  </r>
  <r>
    <x v="6"/>
    <x v="432"/>
    <x v="9"/>
    <s v="Brazil"/>
    <s v="Total Freight"/>
    <n v="40700"/>
    <s v="Revenues - Third Parties"/>
    <m/>
    <s v="Freight - Shipments"/>
    <n v="2026"/>
    <n v="6"/>
    <s v="USD"/>
    <n v="-7585.6692971199991"/>
    <m/>
    <n v="-7585.6692971199991"/>
    <s v="BSBRAZILTP"/>
    <s v="Not Applicable"/>
    <m/>
  </r>
  <r>
    <x v="0"/>
    <x v="561"/>
    <x v="60"/>
    <s v="Brazil"/>
    <s v="Total Freight"/>
    <n v="40700"/>
    <s v="Revenues - Third Parties"/>
    <m/>
    <s v="Freight - Shipments"/>
    <n v="2026"/>
    <n v="6"/>
    <s v="USD"/>
    <n v="-43.26376088"/>
    <m/>
    <n v="-43.26376088"/>
    <s v="BSBRAZILTP"/>
    <s v="Not Applicable"/>
    <m/>
  </r>
  <r>
    <x v="2"/>
    <x v="365"/>
    <x v="2"/>
    <s v="Brazil"/>
    <s v="Total Freight"/>
    <n v="40700"/>
    <s v="Revenues - Third Parties"/>
    <m/>
    <s v="Freight - Shipments"/>
    <n v="2026"/>
    <n v="6"/>
    <s v="USD"/>
    <n v="-359.11375199999998"/>
    <m/>
    <n v="-359.11375199999998"/>
    <s v="BSBRAZILTP"/>
    <s v="Not Applicable"/>
    <m/>
  </r>
  <r>
    <x v="0"/>
    <x v="562"/>
    <x v="60"/>
    <s v="Brazil"/>
    <s v="Total Freight"/>
    <n v="40700"/>
    <s v="Revenues - Third Parties"/>
    <m/>
    <s v="Freight - Shipments"/>
    <n v="2026"/>
    <n v="6"/>
    <s v="USD"/>
    <n v="-49.938055759999997"/>
    <m/>
    <n v="-49.938055759999997"/>
    <s v="BSBRAZILTP"/>
    <s v="Not Applicable"/>
    <m/>
  </r>
  <r>
    <x v="2"/>
    <x v="563"/>
    <x v="2"/>
    <s v="Brazil"/>
    <s v="Total Freight"/>
    <n v="40700"/>
    <s v="Revenues - Third Parties"/>
    <m/>
    <s v="Freight - Shipments"/>
    <n v="2026"/>
    <n v="6"/>
    <s v="USD"/>
    <n v="-283.28595431999997"/>
    <m/>
    <n v="-283.28595431999997"/>
    <s v="BSBRAZILTP"/>
    <s v="Not Applicable"/>
    <m/>
  </r>
  <r>
    <x v="2"/>
    <x v="564"/>
    <x v="2"/>
    <s v="Brazil"/>
    <s v="Total Freight"/>
    <n v="40700"/>
    <s v="Revenues - Third Parties"/>
    <m/>
    <s v="Freight - Shipments"/>
    <n v="2026"/>
    <n v="6"/>
    <s v="USD"/>
    <n v="-37.693225359999992"/>
    <m/>
    <n v="-37.693225359999992"/>
    <s v="BSBRAZILTP"/>
    <s v="Not Applicable"/>
    <m/>
  </r>
  <r>
    <x v="5"/>
    <x v="204"/>
    <x v="8"/>
    <s v="Brazil"/>
    <s v="Total Freight"/>
    <n v="40700"/>
    <s v="Revenues - Third Parties"/>
    <m/>
    <s v="Freight - Shipments"/>
    <n v="2026"/>
    <n v="6"/>
    <s v="USD"/>
    <n v="-141.35488655999998"/>
    <m/>
    <n v="-141.35488655999998"/>
    <s v="BSBRAZILTP"/>
    <s v="Not Applicable"/>
    <m/>
  </r>
  <r>
    <x v="2"/>
    <x v="371"/>
    <x v="2"/>
    <s v="Brazil"/>
    <s v="Total Freight"/>
    <n v="40700"/>
    <s v="Revenues - Third Parties"/>
    <m/>
    <s v="Freight - Shipments"/>
    <n v="2026"/>
    <n v="6"/>
    <s v="USD"/>
    <n v="-431.07290447999998"/>
    <m/>
    <n v="-431.07290447999998"/>
    <s v="BSBRAZILTP"/>
    <s v="Not Applicable"/>
    <m/>
  </r>
  <r>
    <x v="2"/>
    <x v="372"/>
    <x v="2"/>
    <s v="Brazil"/>
    <s v="Total Freight"/>
    <n v="40700"/>
    <s v="Revenues - Third Parties"/>
    <m/>
    <s v="Freight - Shipments"/>
    <n v="2026"/>
    <n v="6"/>
    <s v="USD"/>
    <n v="-9571.6216522399991"/>
    <m/>
    <n v="-9571.6216522399991"/>
    <s v="BSBRAZILTP"/>
    <s v="Not Applicable"/>
    <m/>
  </r>
  <r>
    <x v="2"/>
    <x v="565"/>
    <x v="2"/>
    <s v="Brazil"/>
    <s v="Total Freight"/>
    <n v="40700"/>
    <s v="Revenues - Third Parties"/>
    <m/>
    <s v="Freight - Shipments"/>
    <n v="2026"/>
    <n v="6"/>
    <s v="USD"/>
    <n v="-174.55625032"/>
    <m/>
    <n v="-174.55625032"/>
    <s v="BSBRAZILTP"/>
    <s v="Not Applicable"/>
    <m/>
  </r>
  <r>
    <x v="17"/>
    <x v="566"/>
    <x v="39"/>
    <s v="Brazil"/>
    <s v="Total Freight"/>
    <n v="40700"/>
    <s v="Revenues - Third Parties"/>
    <m/>
    <s v="Freight - Shipments"/>
    <n v="2026"/>
    <n v="6"/>
    <s v="USD"/>
    <n v="-4714.8844882399999"/>
    <m/>
    <n v="-4714.8844882399999"/>
    <s v="BSBRAZILTP"/>
    <s v="Not Applicable"/>
    <m/>
  </r>
  <r>
    <x v="5"/>
    <x v="472"/>
    <x v="8"/>
    <s v="Brazil"/>
    <s v="Total Freight"/>
    <n v="40700"/>
    <s v="Revenues - Third Parties"/>
    <m/>
    <s v="Freight - Shipments"/>
    <n v="2026"/>
    <n v="6"/>
    <s v="USD"/>
    <n v="-471.14297527999997"/>
    <m/>
    <n v="-471.14297527999997"/>
    <s v="BSBRAZILTP"/>
    <s v="Not Applicable"/>
    <m/>
  </r>
  <r>
    <x v="1"/>
    <x v="567"/>
    <x v="1"/>
    <s v="Brazil"/>
    <s v="Total Freight"/>
    <n v="40700"/>
    <s v="Revenues - Third Parties"/>
    <m/>
    <s v="Freight - Shipments"/>
    <n v="2026"/>
    <n v="6"/>
    <s v="USD"/>
    <n v="-184.69625551999999"/>
    <m/>
    <n v="-184.69625551999999"/>
    <s v="BSBRAZILTP"/>
    <s v="Not Applicable"/>
    <m/>
  </r>
  <r>
    <x v="2"/>
    <x v="568"/>
    <x v="2"/>
    <s v="Brazil"/>
    <s v="Total Freight"/>
    <n v="40700"/>
    <s v="Revenues - Third Parties"/>
    <m/>
    <s v="Freight - Shipments"/>
    <n v="2026"/>
    <n v="6"/>
    <s v="USD"/>
    <n v="-17459.100149359998"/>
    <m/>
    <n v="-17459.100149359998"/>
    <s v="BSBRAZILTP"/>
    <s v="Not Applicable"/>
    <m/>
  </r>
  <r>
    <x v="1"/>
    <x v="569"/>
    <x v="1"/>
    <s v="Brazil"/>
    <s v="Total Freight"/>
    <n v="40700"/>
    <s v="Revenues - Third Parties"/>
    <m/>
    <s v="Freight - Shipments"/>
    <n v="2026"/>
    <n v="6"/>
    <s v="USD"/>
    <n v="-1652.8435812799999"/>
    <m/>
    <n v="-1652.8435812799999"/>
    <s v="BSBRAZILTP"/>
    <s v="Not Applicable"/>
    <m/>
  </r>
  <r>
    <x v="5"/>
    <x v="205"/>
    <x v="8"/>
    <s v="Brazil"/>
    <s v="Total Freight"/>
    <n v="40700"/>
    <s v="Revenues - Third Parties"/>
    <m/>
    <s v="Freight - Shipments"/>
    <n v="2026"/>
    <n v="6"/>
    <s v="USD"/>
    <n v="-1023.4883037599998"/>
    <m/>
    <n v="-1023.4883037599998"/>
    <s v="BSBRAZILTP"/>
    <s v="Not Applicable"/>
    <m/>
  </r>
  <r>
    <x v="5"/>
    <x v="206"/>
    <x v="8"/>
    <s v="Brazil"/>
    <s v="Total Freight"/>
    <n v="40700"/>
    <s v="Revenues - Third Parties"/>
    <m/>
    <s v="Freight - Shipments"/>
    <n v="2026"/>
    <n v="6"/>
    <s v="USD"/>
    <n v="-208.75711207999998"/>
    <m/>
    <n v="-208.75711207999998"/>
    <s v="BSBRAZILTP"/>
    <s v="Not Applicable"/>
    <m/>
  </r>
  <r>
    <x v="2"/>
    <x v="570"/>
    <x v="2"/>
    <s v="Brazil"/>
    <s v="Total Freight"/>
    <n v="40700"/>
    <s v="Revenues - Third Parties"/>
    <m/>
    <s v="Freight - Shipments"/>
    <n v="2026"/>
    <n v="6"/>
    <s v="USD"/>
    <n v="-7927.3682663199988"/>
    <m/>
    <n v="-7927.3682663199988"/>
    <s v="BSBRAZILTP"/>
    <s v="Not Applicable"/>
    <m/>
  </r>
  <r>
    <x v="3"/>
    <x v="571"/>
    <x v="3"/>
    <s v="Brazil"/>
    <s v="Total Freight"/>
    <n v="40700"/>
    <s v="Revenues - Third Parties"/>
    <m/>
    <s v="Freight - Shipments"/>
    <n v="2026"/>
    <n v="6"/>
    <s v="USD"/>
    <n v="-13760.256724880002"/>
    <m/>
    <n v="-13760.256724880002"/>
    <s v="BSBRAZILTP"/>
    <s v="Not Applicable"/>
    <m/>
  </r>
  <r>
    <x v="7"/>
    <x v="572"/>
    <x v="18"/>
    <s v="Brazil"/>
    <s v="Total Freight"/>
    <n v="40700"/>
    <s v="Revenues - Third Parties"/>
    <m/>
    <s v="Freight - Shipments"/>
    <n v="2026"/>
    <n v="6"/>
    <s v="USD"/>
    <n v="-513.23947927999995"/>
    <m/>
    <n v="-513.23947927999995"/>
    <s v="BSBRAZILTP"/>
    <s v="Not Applicable"/>
    <m/>
  </r>
  <r>
    <x v="7"/>
    <x v="573"/>
    <x v="18"/>
    <s v="Brazil"/>
    <s v="Total Freight"/>
    <n v="40700"/>
    <s v="Revenues - Third Parties"/>
    <m/>
    <s v="Freight - Shipments"/>
    <n v="2026"/>
    <n v="6"/>
    <s v="USD"/>
    <n v="-10.885513119999999"/>
    <m/>
    <n v="-10.885513119999999"/>
    <s v="BSBRAZILTP"/>
    <s v="Not Applicable"/>
    <m/>
  </r>
  <r>
    <x v="2"/>
    <x v="574"/>
    <x v="2"/>
    <s v="Brazil"/>
    <s v="Total Freight"/>
    <n v="40700"/>
    <s v="Revenues - Third Parties"/>
    <m/>
    <s v="Freight - Shipments"/>
    <n v="2026"/>
    <n v="6"/>
    <s v="USD"/>
    <n v="-2057.9264020799997"/>
    <m/>
    <n v="-2057.9264020799997"/>
    <s v="BSBRAZILTP"/>
    <s v="Not Applicable"/>
    <m/>
  </r>
  <r>
    <x v="1"/>
    <x v="474"/>
    <x v="1"/>
    <s v="Brazil"/>
    <s v="Total Freight"/>
    <n v="40700"/>
    <s v="Revenues - Third Parties"/>
    <m/>
    <s v="Freight - Shipments"/>
    <n v="2026"/>
    <n v="6"/>
    <s v="USD"/>
    <n v="-26.735591600000006"/>
    <m/>
    <n v="-26.735591600000006"/>
    <s v="BSBRAZILTP"/>
    <s v="Not Applicable"/>
    <m/>
  </r>
  <r>
    <x v="2"/>
    <x v="378"/>
    <x v="2"/>
    <s v="Brazil"/>
    <s v="Total Freight"/>
    <n v="40700"/>
    <s v="Revenues - Third Parties"/>
    <m/>
    <s v="Freight - Shipments"/>
    <n v="2026"/>
    <n v="6"/>
    <s v="USD"/>
    <n v="-1183.2276821599999"/>
    <m/>
    <n v="-1183.2276821599999"/>
    <s v="BSBRAZILTP"/>
    <s v="Not Applicable"/>
    <m/>
  </r>
  <r>
    <x v="1"/>
    <x v="575"/>
    <x v="1"/>
    <s v="Brazil"/>
    <s v="Total Freight"/>
    <n v="40700"/>
    <s v="Revenues - Third Parties"/>
    <m/>
    <s v="Freight - Shipments"/>
    <n v="2026"/>
    <n v="6"/>
    <s v="USD"/>
    <n v="-1558.6461862400001"/>
    <m/>
    <n v="-1558.6461862400001"/>
    <s v="BSBRAZILTP"/>
    <s v="Not Applicable"/>
    <m/>
  </r>
  <r>
    <x v="3"/>
    <x v="576"/>
    <x v="3"/>
    <s v="Brazil"/>
    <s v="Total Freight"/>
    <n v="40700"/>
    <s v="Revenues - Third Parties"/>
    <m/>
    <s v="Freight - Shipments"/>
    <n v="2026"/>
    <n v="6"/>
    <s v="USD"/>
    <n v="-60.889418159999984"/>
    <m/>
    <n v="-60.889418159999984"/>
    <s v="BSBRAZILTP"/>
    <s v="Not Applicable"/>
    <m/>
  </r>
  <r>
    <x v="3"/>
    <x v="577"/>
    <x v="3"/>
    <s v="Brazil"/>
    <s v="Total Freight"/>
    <n v="40700"/>
    <s v="Revenues - Third Parties"/>
    <m/>
    <s v="Freight - Shipments"/>
    <n v="2026"/>
    <n v="6"/>
    <s v="USD"/>
    <n v="-523.26503215999992"/>
    <m/>
    <n v="-523.26503215999992"/>
    <s v="BSBRAZILTP"/>
    <s v="Not Applicable"/>
    <m/>
  </r>
  <r>
    <x v="6"/>
    <x v="578"/>
    <x v="9"/>
    <s v="Brazil"/>
    <s v="Total Freight"/>
    <n v="40700"/>
    <s v="Revenues - Third Parties"/>
    <m/>
    <s v="Freight - Shipments"/>
    <n v="2026"/>
    <n v="6"/>
    <s v="USD"/>
    <n v="-34.643776559999999"/>
    <m/>
    <n v="-34.643776559999999"/>
    <s v="BSBRAZILTP"/>
    <s v="Not Applicable"/>
    <m/>
  </r>
  <r>
    <x v="1"/>
    <x v="477"/>
    <x v="1"/>
    <s v="Brazil"/>
    <s v="Total Freight"/>
    <n v="40700"/>
    <s v="Revenues - Third Parties"/>
    <m/>
    <s v="Freight - Shipments"/>
    <n v="2026"/>
    <n v="6"/>
    <s v="USD"/>
    <n v="-7577.6160869599989"/>
    <m/>
    <n v="-7577.6160869599989"/>
    <s v="BSBRAZILTP"/>
    <s v="Not Applicable"/>
    <m/>
  </r>
  <r>
    <x v="2"/>
    <x v="380"/>
    <x v="2"/>
    <s v="Brazil"/>
    <s v="Total Freight"/>
    <n v="40700"/>
    <s v="Revenues - Third Parties"/>
    <m/>
    <s v="Freight - Shipments"/>
    <n v="2026"/>
    <n v="6"/>
    <s v="USD"/>
    <n v="-45.776224479999996"/>
    <m/>
    <n v="-45.776224479999996"/>
    <s v="BSBRAZILTP"/>
    <s v="Not Applicable"/>
    <m/>
  </r>
  <r>
    <x v="5"/>
    <x v="207"/>
    <x v="8"/>
    <s v="Brazil"/>
    <s v="Total Freight"/>
    <n v="40700"/>
    <s v="Revenues - Third Parties"/>
    <m/>
    <s v="Freight - Shipments"/>
    <n v="2026"/>
    <n v="6"/>
    <s v="USD"/>
    <n v="-96.96541655999998"/>
    <m/>
    <n v="-96.96541655999998"/>
    <s v="BSBRAZILTP"/>
    <s v="Not Applicable"/>
    <m/>
  </r>
  <r>
    <x v="2"/>
    <x v="390"/>
    <x v="2"/>
    <s v="Brazil"/>
    <s v="Total Freight"/>
    <n v="40700"/>
    <s v="Revenues - Third Parties"/>
    <m/>
    <s v="Freight - Shipments"/>
    <n v="2026"/>
    <n v="6"/>
    <s v="USD"/>
    <n v="-2571.3900824800003"/>
    <m/>
    <n v="-2571.3900824800003"/>
    <s v="BSBRAZILTP"/>
    <s v="Not Applicable"/>
    <m/>
  </r>
  <r>
    <x v="1"/>
    <x v="579"/>
    <x v="1"/>
    <s v="Brazil"/>
    <s v="Total Freight"/>
    <n v="40700"/>
    <s v="Revenues - Third Parties"/>
    <m/>
    <s v="Freight - Shipments"/>
    <n v="2026"/>
    <n v="6"/>
    <s v="USD"/>
    <n v="-1384.9765494399999"/>
    <m/>
    <n v="-1384.9765494399999"/>
    <s v="BSBRAZILTP"/>
    <s v="Not Applicable"/>
    <m/>
  </r>
  <r>
    <x v="1"/>
    <x v="580"/>
    <x v="1"/>
    <s v="Brazil"/>
    <s v="Total Freight"/>
    <n v="40700"/>
    <s v="Revenues - Third Parties"/>
    <m/>
    <s v="Freight - Shipments"/>
    <n v="2026"/>
    <n v="6"/>
    <s v="USD"/>
    <n v="-930.18379360000006"/>
    <m/>
    <n v="-930.18379360000006"/>
    <s v="BSBRAZILTP"/>
    <s v="Not Applicable"/>
    <m/>
  </r>
  <r>
    <x v="2"/>
    <x v="391"/>
    <x v="2"/>
    <s v="Brazil"/>
    <s v="Total Freight"/>
    <n v="40700"/>
    <s v="Revenues - Third Parties"/>
    <m/>
    <s v="Freight - Shipments"/>
    <n v="2026"/>
    <n v="6"/>
    <s v="USD"/>
    <n v="-503.60431855999997"/>
    <m/>
    <n v="-503.60431855999997"/>
    <s v="BSBRAZILTP"/>
    <s v="Not Applicable"/>
    <m/>
  </r>
  <r>
    <x v="2"/>
    <x v="581"/>
    <x v="2"/>
    <s v="Brazil"/>
    <s v="Total Freight"/>
    <n v="40700"/>
    <s v="Revenues - Third Parties"/>
    <m/>
    <s v="Freight - Shipments"/>
    <n v="2026"/>
    <n v="6"/>
    <s v="USD"/>
    <n v="-228.14658935999998"/>
    <m/>
    <n v="-228.14658935999998"/>
    <s v="BSBRAZILTP"/>
    <s v="Not Applicable"/>
    <m/>
  </r>
  <r>
    <x v="2"/>
    <x v="392"/>
    <x v="2"/>
    <s v="Brazil"/>
    <s v="Total Freight"/>
    <n v="40700"/>
    <s v="Revenues - Third Parties"/>
    <m/>
    <s v="Freight - Shipments"/>
    <n v="2026"/>
    <n v="6"/>
    <s v="USD"/>
    <n v="-5623.6476678399986"/>
    <m/>
    <n v="-5623.6476678399986"/>
    <s v="BSBRAZILTP"/>
    <s v="Not Applicable"/>
    <m/>
  </r>
  <r>
    <x v="1"/>
    <x v="582"/>
    <x v="1"/>
    <s v="Brazil"/>
    <s v="Total Freight"/>
    <n v="40700"/>
    <s v="Revenues - Third Parties"/>
    <m/>
    <s v="Freight - Shipments"/>
    <n v="2026"/>
    <n v="6"/>
    <s v="USD"/>
    <n v="-4.0387558399999994"/>
    <m/>
    <n v="-4.0387558399999994"/>
    <s v="BSBRAZILTP"/>
    <s v="Not Applicable"/>
    <m/>
  </r>
  <r>
    <x v="5"/>
    <x v="135"/>
    <x v="8"/>
    <s v="Brazil"/>
    <s v="Total Freight"/>
    <n v="40700"/>
    <s v="Revenues - Third Parties"/>
    <m/>
    <s v="Freight - Shipments"/>
    <n v="2026"/>
    <n v="6"/>
    <s v="USD"/>
    <n v="-5674.1007590399995"/>
    <m/>
    <n v="-5674.1007590399995"/>
    <s v="BSBRAZILTP"/>
    <s v="Not Applicable"/>
    <m/>
  </r>
  <r>
    <x v="5"/>
    <x v="208"/>
    <x v="8"/>
    <s v="Brazil"/>
    <s v="Total Freight"/>
    <n v="40700"/>
    <s v="Revenues - Third Parties"/>
    <m/>
    <s v="Freight - Shipments"/>
    <n v="2026"/>
    <n v="6"/>
    <s v="USD"/>
    <n v="-588.07091463999996"/>
    <m/>
    <n v="-588.07091463999996"/>
    <s v="BSBRAZILTP"/>
    <s v="Not Applicable"/>
    <m/>
  </r>
  <r>
    <x v="5"/>
    <x v="209"/>
    <x v="8"/>
    <s v="Brazil"/>
    <s v="Total Freight"/>
    <n v="40700"/>
    <s v="Revenues - Third Parties"/>
    <m/>
    <s v="Freight - Shipments"/>
    <n v="2026"/>
    <n v="6"/>
    <s v="USD"/>
    <n v="-267.10192591999999"/>
    <m/>
    <n v="-267.10192591999999"/>
    <s v="BSBRAZILTP"/>
    <s v="Not Applicable"/>
    <m/>
  </r>
  <r>
    <x v="5"/>
    <x v="210"/>
    <x v="8"/>
    <s v="Brazil"/>
    <s v="Total Freight"/>
    <n v="40700"/>
    <s v="Revenues - Third Parties"/>
    <m/>
    <s v="Freight - Shipments"/>
    <n v="2026"/>
    <n v="6"/>
    <s v="USD"/>
    <n v="-435.79837423999999"/>
    <m/>
    <n v="-435.79837423999999"/>
    <s v="BSBRAZILTP"/>
    <s v="Not Applicable"/>
    <m/>
  </r>
  <r>
    <x v="5"/>
    <x v="479"/>
    <x v="8"/>
    <s v="Brazil"/>
    <s v="Total Freight"/>
    <n v="40700"/>
    <s v="Revenues - Third Parties"/>
    <m/>
    <s v="Freight - Shipments"/>
    <n v="2026"/>
    <n v="6"/>
    <s v="USD"/>
    <n v="-265.20091991999999"/>
    <m/>
    <n v="-265.20091991999999"/>
    <s v="BSBRAZILTP"/>
    <s v="Not Applicable"/>
    <m/>
  </r>
  <r>
    <x v="5"/>
    <x v="137"/>
    <x v="8"/>
    <s v="Brazil"/>
    <s v="Total Freight"/>
    <n v="40700"/>
    <s v="Revenues - Third Parties"/>
    <m/>
    <s v="Freight - Shipments"/>
    <n v="2026"/>
    <n v="6"/>
    <s v="USD"/>
    <n v="-2637.0214327200001"/>
    <m/>
    <n v="-2637.0214327200001"/>
    <s v="BSBRAZILTP"/>
    <s v="Not Applicable"/>
    <m/>
  </r>
  <r>
    <x v="5"/>
    <x v="583"/>
    <x v="8"/>
    <s v="Brazil"/>
    <s v="Total Freight"/>
    <n v="40700"/>
    <s v="Revenues - Third Parties"/>
    <m/>
    <s v="Freight - Shipments"/>
    <n v="2026"/>
    <n v="6"/>
    <s v="USD"/>
    <n v="-589.68500591999998"/>
    <m/>
    <n v="-589.68500591999998"/>
    <s v="BSBRAZILTP"/>
    <s v="Not Applicable"/>
    <m/>
  </r>
  <r>
    <x v="1"/>
    <x v="584"/>
    <x v="1"/>
    <s v="Brazil"/>
    <s v="Total Freight"/>
    <n v="40700"/>
    <s v="Revenues - Third Parties"/>
    <m/>
    <s v="Freight - Shipments"/>
    <n v="2026"/>
    <n v="6"/>
    <s v="USD"/>
    <n v="-800.08913391999988"/>
    <m/>
    <n v="-800.08913391999988"/>
    <s v="BSBRAZILTP"/>
    <s v="Not Applicable"/>
    <m/>
  </r>
  <r>
    <x v="5"/>
    <x v="211"/>
    <x v="8"/>
    <s v="Brazil"/>
    <s v="Total Freight"/>
    <n v="40700"/>
    <s v="Revenues - Third Parties"/>
    <m/>
    <s v="Freight - Shipments"/>
    <n v="2026"/>
    <n v="6"/>
    <s v="USD"/>
    <n v="-203.56912951999996"/>
    <m/>
    <n v="-203.56912951999996"/>
    <s v="BSBRAZILTP"/>
    <s v="Not Applicable"/>
    <m/>
  </r>
  <r>
    <x v="5"/>
    <x v="139"/>
    <x v="8"/>
    <s v="Brazil"/>
    <s v="Total Freight"/>
    <n v="40700"/>
    <s v="Revenues - Third Parties"/>
    <m/>
    <s v="Freight - Shipments"/>
    <n v="2026"/>
    <n v="6"/>
    <s v="USD"/>
    <n v="-215.28951743999997"/>
    <m/>
    <n v="-215.28951743999997"/>
    <s v="BSBRAZILTP"/>
    <s v="Not Applicable"/>
    <m/>
  </r>
  <r>
    <x v="1"/>
    <x v="585"/>
    <x v="1"/>
    <s v="Brazil"/>
    <s v="Total Freight"/>
    <n v="40700"/>
    <s v="Revenues - Third Parties"/>
    <m/>
    <s v="Freight - Shipments"/>
    <n v="2026"/>
    <n v="6"/>
    <s v="USD"/>
    <n v="-136.09556727999998"/>
    <m/>
    <n v="-136.09556727999998"/>
    <s v="BSBRAZILTP"/>
    <s v="Not Applicable"/>
    <m/>
  </r>
  <r>
    <x v="5"/>
    <x v="586"/>
    <x v="8"/>
    <s v="Brazil"/>
    <s v="Total Freight"/>
    <n v="40700"/>
    <s v="Revenues - Third Parties"/>
    <m/>
    <s v="Freight - Shipments"/>
    <n v="2026"/>
    <n v="6"/>
    <s v="USD"/>
    <n v="-161.82930912"/>
    <m/>
    <n v="-161.82930912"/>
    <s v="BSBRAZILTP"/>
    <s v="Not Applicable"/>
    <m/>
  </r>
  <r>
    <x v="5"/>
    <x v="587"/>
    <x v="8"/>
    <s v="Brazil"/>
    <s v="Total Freight"/>
    <n v="40700"/>
    <s v="Revenues - Third Parties"/>
    <m/>
    <s v="Freight - Shipments"/>
    <n v="2026"/>
    <n v="6"/>
    <s v="USD"/>
    <n v="-246.89090048"/>
    <m/>
    <n v="-246.89090048"/>
    <s v="BSBRAZILTP"/>
    <s v="Not Applicable"/>
    <m/>
  </r>
  <r>
    <x v="16"/>
    <x v="588"/>
    <x v="34"/>
    <s v="Brazil"/>
    <s v="Total Freight"/>
    <n v="40700"/>
    <s v="Revenues - Third Parties"/>
    <m/>
    <s v="Freight - Shipments"/>
    <n v="2026"/>
    <n v="6"/>
    <s v="USD"/>
    <n v="-3133.2122198399993"/>
    <m/>
    <n v="-3133.2122198399993"/>
    <s v="BSBRAZILTP"/>
    <s v="Not Applicable"/>
    <m/>
  </r>
  <r>
    <x v="16"/>
    <x v="589"/>
    <x v="34"/>
    <s v="Brazil"/>
    <s v="Total Freight"/>
    <n v="40700"/>
    <s v="Revenues - Third Parties"/>
    <m/>
    <s v="Freight - Shipments"/>
    <n v="2026"/>
    <n v="6"/>
    <s v="USD"/>
    <n v="-1626.68260304"/>
    <m/>
    <n v="-1626.68260304"/>
    <s v="BSBRAZILTP"/>
    <s v="Not Applicable"/>
    <m/>
  </r>
  <r>
    <x v="16"/>
    <x v="590"/>
    <x v="34"/>
    <s v="Brazil"/>
    <s v="Total Freight"/>
    <n v="40700"/>
    <s v="Revenues - Third Parties"/>
    <m/>
    <s v="Freight - Shipments"/>
    <n v="2026"/>
    <n v="6"/>
    <s v="USD"/>
    <n v="-1029.6365883199999"/>
    <m/>
    <n v="-1029.6365883199999"/>
    <s v="BSBRAZILTP"/>
    <s v="Not Applicable"/>
    <m/>
  </r>
  <r>
    <x v="16"/>
    <x v="591"/>
    <x v="34"/>
    <s v="Brazil"/>
    <s v="Total Freight"/>
    <n v="40700"/>
    <s v="Revenues - Third Parties"/>
    <m/>
    <s v="Freight - Shipments"/>
    <n v="2026"/>
    <n v="6"/>
    <s v="USD"/>
    <n v="-1948.9811200799993"/>
    <m/>
    <n v="-1948.9811200799993"/>
    <s v="BSBRAZILTP"/>
    <s v="Not Applicable"/>
    <m/>
  </r>
  <r>
    <x v="16"/>
    <x v="592"/>
    <x v="34"/>
    <s v="Brazil"/>
    <s v="Total Freight"/>
    <n v="40700"/>
    <s v="Revenues - Third Parties"/>
    <m/>
    <s v="Freight - Shipments"/>
    <n v="2026"/>
    <n v="6"/>
    <s v="USD"/>
    <n v="-3837.8198977599991"/>
    <m/>
    <n v="-3837.8198977599991"/>
    <s v="BSBRAZILTP"/>
    <s v="Not Applicable"/>
    <m/>
  </r>
  <r>
    <x v="16"/>
    <x v="593"/>
    <x v="34"/>
    <s v="Brazil"/>
    <s v="Total Freight"/>
    <n v="40700"/>
    <s v="Revenues - Third Parties"/>
    <m/>
    <s v="Freight - Shipments"/>
    <n v="2026"/>
    <n v="6"/>
    <s v="USD"/>
    <n v="-184.37641615999999"/>
    <m/>
    <n v="-184.37641615999999"/>
    <s v="BSBRAZILTP"/>
    <s v="Not Applicable"/>
    <m/>
  </r>
  <r>
    <x v="16"/>
    <x v="594"/>
    <x v="34"/>
    <s v="Brazil"/>
    <s v="Total Freight"/>
    <n v="40700"/>
    <s v="Revenues - Third Parties"/>
    <m/>
    <s v="Freight - Shipments"/>
    <n v="2026"/>
    <n v="6"/>
    <s v="USD"/>
    <n v="-15.948068479999998"/>
    <m/>
    <n v="-15.948068479999998"/>
    <s v="BSBRAZILTP"/>
    <s v="Not Applicable"/>
    <m/>
  </r>
  <r>
    <x v="16"/>
    <x v="595"/>
    <x v="34"/>
    <s v="Brazil"/>
    <s v="Total Freight"/>
    <n v="40700"/>
    <s v="Revenues - Third Parties"/>
    <m/>
    <s v="Freight - Shipments"/>
    <n v="2026"/>
    <n v="6"/>
    <s v="USD"/>
    <n v="-46.020023599999995"/>
    <m/>
    <n v="-46.020023599999995"/>
    <s v="BSBRAZILTP"/>
    <s v="Not Applicable"/>
    <m/>
  </r>
  <r>
    <x v="16"/>
    <x v="596"/>
    <x v="34"/>
    <s v="Brazil"/>
    <s v="Total Freight"/>
    <n v="40700"/>
    <s v="Revenues - Third Parties"/>
    <m/>
    <s v="Freight - Shipments"/>
    <n v="2026"/>
    <n v="6"/>
    <s v="USD"/>
    <n v="-2789.5667772799989"/>
    <m/>
    <n v="-2789.5667772799989"/>
    <s v="BSBRAZILTP"/>
    <s v="Not Applicable"/>
    <m/>
  </r>
  <r>
    <x v="16"/>
    <x v="597"/>
    <x v="34"/>
    <s v="Brazil"/>
    <s v="Total Freight"/>
    <n v="40700"/>
    <s v="Revenues - Third Parties"/>
    <m/>
    <s v="Freight - Shipments"/>
    <n v="2026"/>
    <n v="6"/>
    <s v="USD"/>
    <n v="-71.248920959999992"/>
    <m/>
    <n v="-71.248920959999992"/>
    <s v="BSBRAZILTP"/>
    <s v="Not Applicable"/>
    <m/>
  </r>
  <r>
    <x v="16"/>
    <x v="598"/>
    <x v="34"/>
    <s v="Brazil"/>
    <s v="Total Freight"/>
    <n v="40700"/>
    <s v="Revenues - Third Parties"/>
    <m/>
    <s v="Freight - Shipments"/>
    <n v="2026"/>
    <n v="6"/>
    <s v="USD"/>
    <n v="-301.5465868"/>
    <m/>
    <n v="-301.5465868"/>
    <s v="BSBRAZILTP"/>
    <s v="Not Applicable"/>
    <m/>
  </r>
  <r>
    <x v="10"/>
    <x v="599"/>
    <x v="29"/>
    <s v="Brazil"/>
    <s v="Total Freight"/>
    <n v="40700"/>
    <s v="Revenues - Third Parties"/>
    <m/>
    <s v="PassThrough - Freight"/>
    <n v="2026"/>
    <n v="6"/>
    <s v="USD"/>
    <n v="-5364.9540678399999"/>
    <m/>
    <n v="-5364.9540678399999"/>
    <s v="BSBRAZILTP"/>
    <s v="Not Applicable"/>
    <m/>
  </r>
  <r>
    <x v="10"/>
    <x v="600"/>
    <x v="29"/>
    <s v="Brazil"/>
    <s v="Total Freight"/>
    <n v="40700"/>
    <s v="Revenues - Third Parties"/>
    <m/>
    <s v="PassThrough - Freight"/>
    <n v="2026"/>
    <n v="6"/>
    <s v="USD"/>
    <n v="-110.48490087999997"/>
    <m/>
    <n v="-110.48490087999997"/>
    <s v="BSBRAZILTP"/>
    <s v="Not Applicable"/>
    <m/>
  </r>
  <r>
    <x v="16"/>
    <x v="601"/>
    <x v="34"/>
    <s v="Brazil"/>
    <s v="Total Freight"/>
    <n v="40700"/>
    <s v="Revenues - Third Parties"/>
    <m/>
    <s v="Freight - Shipments"/>
    <n v="2026"/>
    <n v="6"/>
    <s v="USD"/>
    <n v="-52.403484159999998"/>
    <m/>
    <n v="-52.403484159999998"/>
    <s v="BSBRAZILTP"/>
    <s v="Not Applicable"/>
    <m/>
  </r>
  <r>
    <x v="16"/>
    <x v="602"/>
    <x v="34"/>
    <s v="Brazil"/>
    <s v="Total Freight"/>
    <n v="40700"/>
    <s v="Revenues - Third Parties"/>
    <m/>
    <s v="Freight - Shipments"/>
    <n v="2026"/>
    <n v="6"/>
    <s v="USD"/>
    <n v="-173.69237047999999"/>
    <m/>
    <n v="-173.69237047999999"/>
    <s v="BSBRAZILTP"/>
    <s v="Not Applicable"/>
    <m/>
  </r>
  <r>
    <x v="16"/>
    <x v="603"/>
    <x v="34"/>
    <s v="Brazil"/>
    <s v="Total Freight"/>
    <n v="40700"/>
    <s v="Revenues - Third Parties"/>
    <m/>
    <s v="Freight - Shipments"/>
    <n v="2026"/>
    <n v="6"/>
    <s v="USD"/>
    <n v="-936.50297271999989"/>
    <m/>
    <n v="-936.50297271999989"/>
    <s v="BSBRAZILTP"/>
    <s v="Not Applicable"/>
    <m/>
  </r>
  <r>
    <x v="0"/>
    <x v="604"/>
    <x v="61"/>
    <s v="Brazil"/>
    <s v="Total Freight"/>
    <n v="40700"/>
    <s v="Revenues - Third Parties"/>
    <m/>
    <s v="Freight - Shipments"/>
    <n v="2026"/>
    <n v="6"/>
    <s v="USD"/>
    <n v="-111.12301176"/>
    <m/>
    <n v="-111.12301176"/>
    <s v="BSBRAZILTP"/>
    <s v="Not Applicable"/>
    <m/>
  </r>
  <r>
    <x v="16"/>
    <x v="605"/>
    <x v="34"/>
    <s v="Brazil"/>
    <s v="Total Freight"/>
    <n v="40700"/>
    <s v="Revenues - Third Parties"/>
    <m/>
    <s v="Freight - Shipments"/>
    <n v="2026"/>
    <n v="6"/>
    <s v="USD"/>
    <n v="-5239.7941845599989"/>
    <m/>
    <n v="-5239.7941845599989"/>
    <s v="BSBRAZILTP"/>
    <s v="Not Applicable"/>
    <m/>
  </r>
  <r>
    <x v="16"/>
    <x v="606"/>
    <x v="34"/>
    <s v="Brazil"/>
    <s v="Total Freight"/>
    <n v="40700"/>
    <s v="Revenues - Third Parties"/>
    <m/>
    <s v="Freight - Shipments"/>
    <n v="2026"/>
    <n v="6"/>
    <s v="USD"/>
    <n v="-294.43016103999997"/>
    <m/>
    <n v="-294.43016103999997"/>
    <s v="BSBRAZILTP"/>
    <s v="Not Applicable"/>
    <m/>
  </r>
  <r>
    <x v="0"/>
    <x v="607"/>
    <x v="62"/>
    <s v="Brazil"/>
    <s v="Total Freight"/>
    <n v="40700"/>
    <s v="Revenues - Third Parties"/>
    <m/>
    <s v="Freight - Shipments"/>
    <n v="2026"/>
    <n v="6"/>
    <s v="USD"/>
    <n v="-3215.9573275999992"/>
    <m/>
    <n v="-3215.9573275999992"/>
    <s v="BSBRAZILTP"/>
    <s v="Not Applicable"/>
    <m/>
  </r>
  <r>
    <x v="10"/>
    <x v="608"/>
    <x v="29"/>
    <s v="Brazil"/>
    <s v="Total Freight"/>
    <n v="40700"/>
    <s v="Revenues - Third Parties"/>
    <m/>
    <s v="PassThrough - Freight"/>
    <n v="2026"/>
    <n v="6"/>
    <s v="USD"/>
    <n v="-218.44557935999998"/>
    <m/>
    <n v="-218.44557935999998"/>
    <s v="BSBRAZILTP"/>
    <s v="Not Applicable"/>
    <m/>
  </r>
  <r>
    <x v="16"/>
    <x v="417"/>
    <x v="34"/>
    <s v="Brazil"/>
    <s v="Total Freight"/>
    <n v="40700"/>
    <s v="Revenues - Third Parties"/>
    <m/>
    <s v="Freight - Shipments"/>
    <n v="2026"/>
    <n v="6"/>
    <s v="USD"/>
    <n v="-22.425599439999999"/>
    <m/>
    <n v="-22.425599439999999"/>
    <s v="BSBRAZILTP"/>
    <s v="Not Applicable"/>
    <m/>
  </r>
  <r>
    <x v="0"/>
    <x v="454"/>
    <x v="48"/>
    <s v="Brazil"/>
    <s v="Total Freight"/>
    <n v="40700"/>
    <s v="Revenues - Third Parties"/>
    <m/>
    <s v="Freight - Shipments"/>
    <n v="2026"/>
    <n v="6"/>
    <s v="USD"/>
    <n v="-10718.623607279998"/>
    <m/>
    <n v="-10718.623607279998"/>
    <s v="BSBRAZILTP"/>
    <s v="Not Applicable"/>
    <m/>
  </r>
  <r>
    <x v="0"/>
    <x v="609"/>
    <x v="63"/>
    <s v="Brazil"/>
    <s v="Total Freight"/>
    <n v="40700"/>
    <s v="Revenues - Third Parties"/>
    <m/>
    <s v="Freight - Shipments"/>
    <n v="2026"/>
    <n v="6"/>
    <s v="USD"/>
    <n v="-179.26055423999998"/>
    <m/>
    <n v="-179.26055423999998"/>
    <s v="BSBRAZILTP"/>
    <s v="Not Applicable"/>
    <m/>
  </r>
  <r>
    <x v="16"/>
    <x v="610"/>
    <x v="34"/>
    <s v="Brazil"/>
    <s v="Total Freight"/>
    <n v="40700"/>
    <s v="Revenues - Third Parties"/>
    <m/>
    <s v="Freight - Shipments"/>
    <n v="2026"/>
    <n v="6"/>
    <s v="USD"/>
    <n v="-215.72224127999999"/>
    <m/>
    <n v="-215.72224127999999"/>
    <s v="BSBRAZILTP"/>
    <s v="Not Applicable"/>
    <m/>
  </r>
  <r>
    <x v="0"/>
    <x v="420"/>
    <x v="36"/>
    <s v="Brazil"/>
    <s v="Total Freight"/>
    <n v="40700"/>
    <s v="Revenues - Third Parties"/>
    <m/>
    <s v="Freight - Shipments"/>
    <n v="2026"/>
    <n v="6"/>
    <s v="USD"/>
    <n v="-62.664996959999996"/>
    <m/>
    <n v="-62.664996959999996"/>
    <s v="BSBRAZILTP"/>
    <s v="Not Applicable"/>
    <m/>
  </r>
  <r>
    <x v="16"/>
    <x v="611"/>
    <x v="34"/>
    <s v="Brazil"/>
    <s v="Total Freight"/>
    <n v="40700"/>
    <s v="Revenues - Third Parties"/>
    <m/>
    <s v="Freight - Shipments"/>
    <n v="2026"/>
    <n v="6"/>
    <s v="USD"/>
    <n v="-7115.3737393599995"/>
    <m/>
    <n v="-7115.3737393599995"/>
    <s v="BSBRAZILTP"/>
    <s v="Not Applicable"/>
    <m/>
  </r>
  <r>
    <x v="16"/>
    <x v="612"/>
    <x v="34"/>
    <s v="Brazil"/>
    <s v="Total Freight"/>
    <n v="40700"/>
    <s v="Revenues - Third Parties"/>
    <m/>
    <s v="Freight - Shipments"/>
    <n v="2026"/>
    <n v="6"/>
    <s v="USD"/>
    <n v="-227.27722207999997"/>
    <m/>
    <n v="-227.27722207999997"/>
    <s v="BSBRAZILTP"/>
    <s v="Not Applicable"/>
    <m/>
  </r>
  <r>
    <x v="16"/>
    <x v="613"/>
    <x v="34"/>
    <s v="Brazil"/>
    <s v="Total Freight"/>
    <n v="40700"/>
    <s v="Revenues - Third Parties"/>
    <m/>
    <s v="Freight - Shipments"/>
    <n v="2026"/>
    <n v="6"/>
    <s v="USD"/>
    <n v="-1099.8687650399997"/>
    <m/>
    <n v="-1099.8687650399997"/>
    <s v="BSBRAZILTP"/>
    <s v="Not Applicable"/>
    <m/>
  </r>
  <r>
    <x v="10"/>
    <x v="614"/>
    <x v="29"/>
    <s v="Brazil"/>
    <s v="Total Freight"/>
    <n v="40700"/>
    <s v="Revenues - Third Parties"/>
    <m/>
    <s v="PassThrough - Freight"/>
    <n v="2026"/>
    <n v="6"/>
    <s v="USD"/>
    <n v="-15.953555919999998"/>
    <m/>
    <n v="-15.953555919999998"/>
    <s v="BSBRAZILTP"/>
    <s v="Not Applicable"/>
    <m/>
  </r>
  <r>
    <x v="16"/>
    <x v="615"/>
    <x v="34"/>
    <s v="Brazil"/>
    <s v="Total Freight"/>
    <n v="40700"/>
    <s v="Revenues - Third Parties"/>
    <m/>
    <s v="Freight - Shipments"/>
    <n v="2026"/>
    <n v="6"/>
    <s v="USD"/>
    <n v="-144.64107919999998"/>
    <m/>
    <n v="-144.64107919999998"/>
    <s v="BSBRAZILTP"/>
    <s v="Not Applicable"/>
    <m/>
  </r>
  <r>
    <x v="0"/>
    <x v="616"/>
    <x v="55"/>
    <s v="Brazil"/>
    <s v="Total Freight"/>
    <n v="40700"/>
    <s v="Revenues - Third Parties"/>
    <m/>
    <s v="Freight - Shipments"/>
    <n v="2026"/>
    <n v="6"/>
    <s v="USD"/>
    <n v="-1820.7004512799999"/>
    <m/>
    <n v="-1820.7004512799999"/>
    <s v="BSBRAZILTP"/>
    <s v="Not Applicable"/>
    <m/>
  </r>
  <r>
    <x v="10"/>
    <x v="617"/>
    <x v="29"/>
    <s v="Brazil"/>
    <s v="Total Freight"/>
    <n v="40700"/>
    <s v="Revenues - Third Parties"/>
    <m/>
    <s v="PassThrough - Freight"/>
    <n v="2026"/>
    <n v="6"/>
    <s v="USD"/>
    <n v="-13.206700239999998"/>
    <m/>
    <n v="-13.206700239999998"/>
    <s v="BSBRAZILTP"/>
    <s v="Not Applicable"/>
    <m/>
  </r>
  <r>
    <x v="19"/>
    <x v="618"/>
    <x v="49"/>
    <s v="Brazil"/>
    <s v="Total Freight"/>
    <n v="40700"/>
    <s v="Revenues - Third Parties"/>
    <m/>
    <s v="Freight - Shipments"/>
    <n v="2026"/>
    <n v="6"/>
    <s v="USD"/>
    <n v="-1902.8591868799999"/>
    <m/>
    <n v="-1902.8591868799999"/>
    <s v="BSBRAZILTP"/>
    <s v="Not Applicable"/>
    <m/>
  </r>
  <r>
    <x v="6"/>
    <x v="399"/>
    <x v="9"/>
    <s v="Brazil"/>
    <s v="Total Freight"/>
    <n v="40700"/>
    <s v="Revenues - Third Parties"/>
    <m/>
    <s v="Freight - Shipments"/>
    <n v="2026"/>
    <n v="6"/>
    <s v="USD"/>
    <n v="-159.09656399999997"/>
    <m/>
    <n v="-159.09656399999997"/>
    <s v="BSBRAZILTP"/>
    <s v="Not Applicable"/>
    <m/>
  </r>
  <r>
    <x v="6"/>
    <x v="619"/>
    <x v="9"/>
    <s v="Brazil"/>
    <s v="Total Freight"/>
    <n v="40700"/>
    <s v="Revenues - Third Parties"/>
    <m/>
    <s v="Freight - Shipments"/>
    <n v="2026"/>
    <n v="6"/>
    <s v="USD"/>
    <n v="-49.135321679999997"/>
    <m/>
    <n v="-49.135321679999997"/>
    <s v="BSBRAZILTP"/>
    <s v="Not Applicable"/>
    <m/>
  </r>
  <r>
    <x v="6"/>
    <x v="149"/>
    <x v="9"/>
    <s v="Brazil"/>
    <s v="Total Freight"/>
    <n v="40700"/>
    <s v="Revenues - Third Parties"/>
    <m/>
    <s v="Freight - Shipments"/>
    <n v="2026"/>
    <n v="6"/>
    <s v="USD"/>
    <n v="-55.054701599999987"/>
    <m/>
    <n v="-55.054701599999987"/>
    <s v="BSBRAZILTP"/>
    <s v="Not Applicable"/>
    <m/>
  </r>
  <r>
    <x v="6"/>
    <x v="620"/>
    <x v="9"/>
    <s v="Brazil"/>
    <s v="Total Freight"/>
    <n v="40700"/>
    <s v="Revenues - Third Parties"/>
    <m/>
    <s v="Freight - Shipments"/>
    <n v="2026"/>
    <n v="6"/>
    <s v="USD"/>
    <n v="-168.37347327999998"/>
    <m/>
    <n v="-168.37347327999998"/>
    <s v="BSBRAZILTP"/>
    <s v="Not Applicable"/>
    <m/>
  </r>
  <r>
    <x v="0"/>
    <x v="621"/>
    <x v="64"/>
    <s v="Brazil"/>
    <s v="Total Freight"/>
    <n v="40700"/>
    <s v="Revenues - Third Parties"/>
    <m/>
    <s v="Freight - Shipments"/>
    <n v="2026"/>
    <n v="6"/>
    <s v="USD"/>
    <n v="-100.84190096"/>
    <m/>
    <n v="-100.84190096"/>
    <s v="BSBRAZILTP"/>
    <s v="Not Applicable"/>
    <m/>
  </r>
  <r>
    <x v="3"/>
    <x v="622"/>
    <x v="3"/>
    <s v="Brazil"/>
    <s v="Total Freight"/>
    <n v="40700"/>
    <s v="Revenues - Third Parties"/>
    <m/>
    <s v="Freight - Shipments"/>
    <n v="2026"/>
    <n v="6"/>
    <s v="USD"/>
    <n v="-115.28797872000001"/>
    <m/>
    <n v="-115.28797872000001"/>
    <s v="BSBRAZILTP"/>
    <s v="Not Applicable"/>
    <m/>
  </r>
  <r>
    <x v="6"/>
    <x v="150"/>
    <x v="9"/>
    <s v="Brazil"/>
    <s v="Total Freight"/>
    <n v="40700"/>
    <s v="Revenues - Third Parties"/>
    <m/>
    <s v="Freight - Shipments"/>
    <n v="2026"/>
    <n v="6"/>
    <s v="USD"/>
    <n v="-666.23557784000002"/>
    <m/>
    <n v="-666.23557784000002"/>
    <s v="BSBRAZILTP"/>
    <s v="Not Applicable"/>
    <m/>
  </r>
  <r>
    <x v="6"/>
    <x v="623"/>
    <x v="9"/>
    <s v="Brazil"/>
    <s v="Total Freight"/>
    <n v="40700"/>
    <s v="Revenues - Third Parties"/>
    <m/>
    <s v="Freight - Shipments"/>
    <n v="2026"/>
    <n v="6"/>
    <s v="USD"/>
    <n v="-67.77850712"/>
    <m/>
    <n v="-67.77850712"/>
    <s v="BSBRAZILTP"/>
    <s v="Not Applicable"/>
    <m/>
  </r>
  <r>
    <x v="6"/>
    <x v="624"/>
    <x v="9"/>
    <s v="Brazil"/>
    <s v="Total Freight"/>
    <n v="40700"/>
    <s v="Revenues - Third Parties"/>
    <m/>
    <s v="Freight - Shipments"/>
    <n v="2026"/>
    <n v="6"/>
    <s v="USD"/>
    <n v="-83.227218559999997"/>
    <m/>
    <n v="-83.227218559999997"/>
    <s v="BSBRAZILTP"/>
    <s v="Not Applicable"/>
    <m/>
  </r>
  <r>
    <x v="6"/>
    <x v="438"/>
    <x v="9"/>
    <s v="Brazil"/>
    <s v="Total Freight"/>
    <n v="40700"/>
    <s v="Revenues - Third Parties"/>
    <m/>
    <s v="Freight - Shipments"/>
    <n v="2026"/>
    <n v="6"/>
    <s v="USD"/>
    <n v="-103.57778175999999"/>
    <m/>
    <n v="-103.57778175999999"/>
    <s v="BSBRAZILTP"/>
    <s v="Not Applicable"/>
    <m/>
  </r>
  <r>
    <x v="8"/>
    <x v="625"/>
    <x v="12"/>
    <s v="Brazil"/>
    <s v="Total Freight"/>
    <n v="40700"/>
    <s v="Revenues - Third Parties"/>
    <m/>
    <s v="Freight - Shipments"/>
    <n v="2026"/>
    <n v="6"/>
    <s v="USD"/>
    <n v="-211.08692231999999"/>
    <m/>
    <n v="-211.08692231999999"/>
    <s v="BSBRAZILTP"/>
    <s v="Not Applicable"/>
    <m/>
  </r>
  <r>
    <x v="6"/>
    <x v="486"/>
    <x v="9"/>
    <s v="Brazil"/>
    <s v="Total Freight"/>
    <n v="40700"/>
    <s v="Revenues - Third Parties"/>
    <m/>
    <s v="Freight - Shipments"/>
    <n v="2026"/>
    <n v="6"/>
    <s v="USD"/>
    <n v="-2336.8913893599997"/>
    <m/>
    <n v="-2336.8913893599997"/>
    <s v="BSBRAZILTP"/>
    <s v="Not Applicable"/>
    <m/>
  </r>
  <r>
    <x v="6"/>
    <x v="151"/>
    <x v="9"/>
    <s v="Brazil"/>
    <s v="Total Freight"/>
    <n v="40700"/>
    <s v="Revenues - Third Parties"/>
    <m/>
    <s v="Freight - Shipments"/>
    <n v="2026"/>
    <n v="6"/>
    <s v="USD"/>
    <n v="-35.934108879999997"/>
    <m/>
    <n v="-35.934108879999997"/>
    <s v="BSBRAZILTP"/>
    <s v="Not Applicable"/>
    <m/>
  </r>
  <r>
    <x v="3"/>
    <x v="626"/>
    <x v="3"/>
    <s v="Brazil"/>
    <s v="Total Freight"/>
    <n v="40700"/>
    <s v="Revenues - Third Parties"/>
    <m/>
    <s v="Freight - Shipments"/>
    <n v="2026"/>
    <n v="6"/>
    <s v="USD"/>
    <n v="-2860.5381905599997"/>
    <m/>
    <n v="-2860.5381905599997"/>
    <s v="BSBRAZILTP"/>
    <s v="Not Applicable"/>
    <m/>
  </r>
  <r>
    <x v="3"/>
    <x v="627"/>
    <x v="3"/>
    <s v="Brazil"/>
    <s v="Total Freight"/>
    <n v="40700"/>
    <s v="Revenues - Third Parties"/>
    <m/>
    <s v="Freight - Shipments"/>
    <n v="2026"/>
    <n v="6"/>
    <s v="USD"/>
    <n v="-551.93847399999993"/>
    <m/>
    <n v="-551.93847399999993"/>
    <s v="BSBRAZILTP"/>
    <s v="Not Applicable"/>
    <m/>
  </r>
  <r>
    <x v="14"/>
    <x v="628"/>
    <x v="28"/>
    <s v="Brazil"/>
    <s v="Total Freight"/>
    <n v="40700"/>
    <s v="Revenues - Third Parties"/>
    <m/>
    <s v="Freight - Shipments"/>
    <n v="2026"/>
    <n v="6"/>
    <s v="USD"/>
    <n v="-55.706139119999989"/>
    <m/>
    <n v="-55.706139119999989"/>
    <s v="BSBRAZILTP"/>
    <s v="Not Applicable"/>
    <m/>
  </r>
  <r>
    <x v="6"/>
    <x v="404"/>
    <x v="9"/>
    <s v="Brazil"/>
    <s v="Total Freight"/>
    <n v="40700"/>
    <s v="Revenues - Third Parties"/>
    <m/>
    <s v="Freight - Shipments"/>
    <n v="2026"/>
    <n v="6"/>
    <s v="USD"/>
    <n v="-373.92513647999994"/>
    <m/>
    <n v="-373.92513647999994"/>
    <s v="BSBRAZILTP"/>
    <s v="Not Applicable"/>
    <m/>
  </r>
  <r>
    <x v="8"/>
    <x v="162"/>
    <x v="12"/>
    <s v="Brazil"/>
    <s v="Total Freight"/>
    <n v="40700"/>
    <s v="Revenues - Third Parties"/>
    <m/>
    <s v="Freight - Shipments"/>
    <n v="2026"/>
    <n v="6"/>
    <s v="USD"/>
    <n v="-4535.6231500800004"/>
    <m/>
    <n v="-4535.6231500800004"/>
    <s v="BSBRAZILTP"/>
    <s v="Not Applicable"/>
    <m/>
  </r>
  <r>
    <x v="6"/>
    <x v="153"/>
    <x v="9"/>
    <s v="Brazil"/>
    <s v="Total Freight"/>
    <n v="40700"/>
    <s v="Revenues - Third Parties"/>
    <m/>
    <s v="Freight - Shipments"/>
    <n v="2026"/>
    <n v="6"/>
    <s v="USD"/>
    <n v="-9271.530804879998"/>
    <m/>
    <n v="-9271.530804879998"/>
    <s v="BSBRAZILTP"/>
    <s v="Not Applicable"/>
    <m/>
  </r>
  <r>
    <x v="3"/>
    <x v="629"/>
    <x v="3"/>
    <s v="Brazil"/>
    <s v="Total Freight"/>
    <n v="40700"/>
    <s v="Revenues - Third Parties"/>
    <m/>
    <s v="Freight - Shipments"/>
    <n v="2026"/>
    <n v="6"/>
    <s v="USD"/>
    <n v="-8096.9701422399994"/>
    <m/>
    <n v="-8096.9701422399994"/>
    <s v="BSBRAZILTP"/>
    <s v="Not Applicable"/>
    <m/>
  </r>
  <r>
    <x v="8"/>
    <x v="487"/>
    <x v="12"/>
    <s v="Brazil"/>
    <s v="Total Freight"/>
    <n v="40700"/>
    <s v="Revenues - Third Parties"/>
    <m/>
    <s v="Freight - Shipments"/>
    <n v="2026"/>
    <n v="6"/>
    <s v="USD"/>
    <n v="-23.402363759999997"/>
    <m/>
    <n v="-23.402363759999997"/>
    <s v="BSBRAZILTP"/>
    <s v="Not Applicable"/>
    <m/>
  </r>
  <r>
    <x v="6"/>
    <x v="440"/>
    <x v="9"/>
    <s v="Brazil"/>
    <s v="Total Freight"/>
    <n v="40700"/>
    <s v="Revenues - Third Parties"/>
    <m/>
    <s v="Freight - Shipments"/>
    <n v="2026"/>
    <n v="6"/>
    <s v="USD"/>
    <n v="-2344.46013696"/>
    <m/>
    <n v="-2344.46013696"/>
    <s v="BSBRAZILTP"/>
    <s v="Not Applicable"/>
    <m/>
  </r>
  <r>
    <x v="6"/>
    <x v="630"/>
    <x v="9"/>
    <s v="Brazil"/>
    <s v="Total Freight"/>
    <n v="40700"/>
    <s v="Revenues - Third Parties"/>
    <m/>
    <s v="Freight - Shipments"/>
    <n v="2026"/>
    <n v="6"/>
    <s v="USD"/>
    <n v="-56.76599895999999"/>
    <m/>
    <n v="-56.76599895999999"/>
    <s v="BSBRAZILTP"/>
    <s v="Not Applicable"/>
    <m/>
  </r>
  <r>
    <x v="3"/>
    <x v="631"/>
    <x v="3"/>
    <s v="Brazil"/>
    <s v="Total Freight"/>
    <n v="40700"/>
    <s v="Revenues - Third Parties"/>
    <m/>
    <s v="Freight - Shipments"/>
    <n v="2026"/>
    <n v="6"/>
    <s v="USD"/>
    <n v="-869.39942071999997"/>
    <m/>
    <n v="-869.39942071999997"/>
    <s v="BSBRAZILTP"/>
    <s v="Not Applicable"/>
    <m/>
  </r>
  <r>
    <x v="6"/>
    <x v="155"/>
    <x v="9"/>
    <s v="Brazil"/>
    <s v="Total Freight"/>
    <n v="40700"/>
    <s v="Revenues - Third Parties"/>
    <m/>
    <s v="Freight - Shipments"/>
    <n v="2026"/>
    <n v="6"/>
    <s v="USD"/>
    <n v="-1456.4104755199999"/>
    <m/>
    <n v="-1456.4104755199999"/>
    <s v="BSBRAZILTP"/>
    <s v="Not Applicable"/>
    <m/>
  </r>
  <r>
    <x v="8"/>
    <x v="163"/>
    <x v="12"/>
    <s v="Brazil"/>
    <s v="Total Freight"/>
    <n v="40700"/>
    <s v="Revenues - Third Parties"/>
    <m/>
    <s v="Freight - Shipments"/>
    <n v="2026"/>
    <n v="6"/>
    <s v="USD"/>
    <n v="-4222.4486779199997"/>
    <m/>
    <n v="-4222.4486779199997"/>
    <s v="BSBRAZILTP"/>
    <s v="Not Applicable"/>
    <m/>
  </r>
  <r>
    <x v="6"/>
    <x v="488"/>
    <x v="9"/>
    <s v="Brazil"/>
    <s v="Total Freight"/>
    <n v="40700"/>
    <s v="Revenues - Third Parties"/>
    <m/>
    <s v="Freight - Shipments"/>
    <n v="2026"/>
    <n v="6"/>
    <s v="USD"/>
    <n v="-521.5505991199999"/>
    <m/>
    <n v="-521.5505991199999"/>
    <s v="BSBRAZILTP"/>
    <s v="Not Applicable"/>
    <m/>
  </r>
  <r>
    <x v="8"/>
    <x v="489"/>
    <x v="12"/>
    <s v="Brazil"/>
    <s v="Total Freight"/>
    <n v="40700"/>
    <s v="Revenues - Third Parties"/>
    <m/>
    <s v="Freight - Shipments"/>
    <n v="2026"/>
    <n v="6"/>
    <s v="USD"/>
    <n v="-53.461776159999999"/>
    <m/>
    <n v="-53.461776159999999"/>
    <s v="BSBRAZILTP"/>
    <s v="Not Applicable"/>
    <m/>
  </r>
  <r>
    <x v="6"/>
    <x v="632"/>
    <x v="9"/>
    <s v="Brazil"/>
    <s v="Total Freight"/>
    <n v="40700"/>
    <s v="Revenues - Third Parties"/>
    <m/>
    <s v="Freight - Shipments"/>
    <n v="2026"/>
    <n v="6"/>
    <s v="USD"/>
    <n v="-426.99808831999991"/>
    <m/>
    <n v="-426.99808831999991"/>
    <s v="BSBRAZILTP"/>
    <s v="Not Applicable"/>
    <m/>
  </r>
  <r>
    <x v="6"/>
    <x v="633"/>
    <x v="9"/>
    <s v="Brazil"/>
    <s v="Total Freight"/>
    <n v="40700"/>
    <s v="Revenues - Third Parties"/>
    <m/>
    <s v="Freight - Shipments"/>
    <n v="2026"/>
    <n v="6"/>
    <s v="USD"/>
    <n v="-94.966420559999975"/>
    <m/>
    <n v="-94.966420559999975"/>
    <s v="BSBRAZILTP"/>
    <s v="Not Applicable"/>
    <m/>
  </r>
  <r>
    <x v="8"/>
    <x v="165"/>
    <x v="12"/>
    <s v="Brazil"/>
    <s v="Total Freight"/>
    <n v="40700"/>
    <s v="Revenues - Third Parties"/>
    <m/>
    <s v="Freight - Shipments"/>
    <n v="2026"/>
    <n v="6"/>
    <s v="USD"/>
    <n v="-3103.5870991199999"/>
    <m/>
    <n v="-3103.5870991199999"/>
    <s v="BSBRAZILTP"/>
    <s v="Not Applicable"/>
    <m/>
  </r>
  <r>
    <x v="6"/>
    <x v="406"/>
    <x v="9"/>
    <s v="Brazil"/>
    <s v="Total Freight"/>
    <n v="40700"/>
    <s v="Revenues - Third Parties"/>
    <m/>
    <s v="Freight - Shipments"/>
    <n v="2026"/>
    <n v="6"/>
    <s v="USD"/>
    <n v="-180.92638423999995"/>
    <m/>
    <n v="-180.92638423999995"/>
    <s v="BSBRAZILTP"/>
    <s v="Not Applicable"/>
    <m/>
  </r>
  <r>
    <x v="3"/>
    <x v="634"/>
    <x v="3"/>
    <s v="Brazil"/>
    <s v="Total Freight"/>
    <n v="40700"/>
    <s v="Revenues - Third Parties"/>
    <m/>
    <s v="Freight - Shipments"/>
    <n v="2026"/>
    <n v="6"/>
    <s v="USD"/>
    <n v="-22756.211428639996"/>
    <m/>
    <n v="-22756.211428639996"/>
    <s v="BSBRAZILTP"/>
    <s v="Not Applicable"/>
    <m/>
  </r>
  <r>
    <x v="6"/>
    <x v="635"/>
    <x v="9"/>
    <s v="Brazil"/>
    <s v="Total Freight"/>
    <n v="40700"/>
    <s v="Revenues - Third Parties"/>
    <m/>
    <s v="Freight - Shipments"/>
    <n v="2026"/>
    <n v="6"/>
    <s v="USD"/>
    <n v="-24.278002399999998"/>
    <m/>
    <n v="-24.278002399999998"/>
    <s v="BSBRAZILTP"/>
    <s v="Not Applicable"/>
    <m/>
  </r>
  <r>
    <x v="6"/>
    <x v="443"/>
    <x v="9"/>
    <s v="Brazil"/>
    <s v="Total Freight"/>
    <n v="40700"/>
    <s v="Revenues - Third Parties"/>
    <m/>
    <s v="Freight - Shipments"/>
    <n v="2026"/>
    <n v="6"/>
    <s v="USD"/>
    <n v="-527.81255207999993"/>
    <m/>
    <n v="-527.81255207999993"/>
    <s v="BSBRAZILTP"/>
    <s v="Not Applicable"/>
    <m/>
  </r>
  <r>
    <x v="6"/>
    <x v="636"/>
    <x v="9"/>
    <s v="Brazil"/>
    <s v="Total Freight"/>
    <n v="40700"/>
    <s v="Revenues - Third Parties"/>
    <m/>
    <s v="Freight - Shipments"/>
    <n v="2026"/>
    <n v="6"/>
    <s v="USD"/>
    <n v="-144.59247615999999"/>
    <m/>
    <n v="-144.59247615999999"/>
    <s v="BSBRAZILTP"/>
    <s v="Not Applicable"/>
    <m/>
  </r>
  <r>
    <x v="6"/>
    <x v="637"/>
    <x v="9"/>
    <s v="Brazil"/>
    <s v="Total Freight"/>
    <n v="40700"/>
    <s v="Revenues - Third Parties"/>
    <m/>
    <s v="Freight - Shipments"/>
    <n v="2026"/>
    <n v="6"/>
    <s v="USD"/>
    <n v="-49.93648791999999"/>
    <m/>
    <n v="-49.93648791999999"/>
    <s v="BSBRAZILTP"/>
    <s v="Not Applicable"/>
    <m/>
  </r>
  <r>
    <x v="6"/>
    <x v="157"/>
    <x v="9"/>
    <s v="Brazil"/>
    <s v="Total Freight"/>
    <n v="40700"/>
    <s v="Revenues - Third Parties"/>
    <m/>
    <s v="Freight - Shipments"/>
    <n v="2026"/>
    <n v="6"/>
    <s v="USD"/>
    <n v="-333.39490463999999"/>
    <m/>
    <n v="-333.39490463999999"/>
    <s v="BSBRAZILTP"/>
    <s v="Not Applicable"/>
    <m/>
  </r>
  <r>
    <x v="8"/>
    <x v="638"/>
    <x v="12"/>
    <s v="Brazil"/>
    <s v="Total Freight"/>
    <n v="40700"/>
    <s v="Revenues - Third Parties"/>
    <m/>
    <s v="Freight - Shipments"/>
    <n v="2026"/>
    <n v="6"/>
    <s v="USD"/>
    <n v="-56.067526239999999"/>
    <m/>
    <n v="-56.067526239999999"/>
    <s v="BSBRAZILTP"/>
    <s v="Not Applicable"/>
    <m/>
  </r>
  <r>
    <x v="3"/>
    <x v="639"/>
    <x v="3"/>
    <s v="Brazil"/>
    <s v="Total Freight"/>
    <n v="40700"/>
    <s v="Revenues - Third Parties"/>
    <m/>
    <s v="Freight - Shipments"/>
    <n v="2026"/>
    <n v="6"/>
    <s v="USD"/>
    <n v="-1646.6843218399999"/>
    <m/>
    <n v="-1646.6843218399999"/>
    <s v="BSBRAZILTP"/>
    <s v="Not Applicable"/>
    <m/>
  </r>
  <r>
    <x v="3"/>
    <x v="640"/>
    <x v="3"/>
    <s v="Brazil"/>
    <s v="Total Freight"/>
    <n v="40700"/>
    <s v="Revenues - Third Parties"/>
    <m/>
    <s v="Freight - Shipments"/>
    <n v="2026"/>
    <n v="6"/>
    <s v="USD"/>
    <n v="-39277.680544400006"/>
    <m/>
    <n v="-39277.680544400006"/>
    <s v="BSBRAZILTP"/>
    <s v="Not Applicable"/>
    <m/>
  </r>
  <r>
    <x v="6"/>
    <x v="490"/>
    <x v="9"/>
    <s v="Brazil"/>
    <s v="Total Freight"/>
    <n v="40700"/>
    <s v="Revenues - Third Parties"/>
    <m/>
    <s v="Freight - Shipments"/>
    <n v="2026"/>
    <n v="6"/>
    <s v="USD"/>
    <n v="-366.50611759999998"/>
    <m/>
    <n v="-366.50611759999998"/>
    <s v="BSBRAZILTP"/>
    <s v="Not Applicable"/>
    <m/>
  </r>
  <r>
    <x v="3"/>
    <x v="641"/>
    <x v="3"/>
    <s v="Brazil"/>
    <s v="Total Freight"/>
    <n v="40700"/>
    <s v="Revenues - Third Parties"/>
    <m/>
    <s v="Freight - Shipments"/>
    <n v="2026"/>
    <n v="6"/>
    <s v="USD"/>
    <n v="-4148.2404589600001"/>
    <m/>
    <n v="-4148.2404589600001"/>
    <s v="BSBRAZILTP"/>
    <s v="Not Applicable"/>
    <m/>
  </r>
  <r>
    <x v="6"/>
    <x v="642"/>
    <x v="9"/>
    <s v="Brazil"/>
    <s v="Total Freight"/>
    <n v="40700"/>
    <s v="Revenues - Third Parties"/>
    <m/>
    <s v="Freight - Shipments"/>
    <n v="2026"/>
    <n v="6"/>
    <s v="USD"/>
    <n v="-432.71208119999994"/>
    <m/>
    <n v="-432.71208119999994"/>
    <s v="BSBRAZILTP"/>
    <s v="Not Applicable"/>
    <m/>
  </r>
  <r>
    <x v="6"/>
    <x v="407"/>
    <x v="9"/>
    <s v="Brazil"/>
    <s v="Total Freight"/>
    <n v="40700"/>
    <s v="Revenues - Third Parties"/>
    <m/>
    <s v="Freight - Shipments"/>
    <n v="2026"/>
    <n v="6"/>
    <s v="USD"/>
    <n v="-216.93104591999997"/>
    <m/>
    <n v="-216.93104591999997"/>
    <s v="BSBRAZILTP"/>
    <s v="Not Applicable"/>
    <m/>
  </r>
  <r>
    <x v="3"/>
    <x v="643"/>
    <x v="3"/>
    <s v="Brazil"/>
    <s v="Total Freight"/>
    <n v="40700"/>
    <s v="Revenues - Third Parties"/>
    <m/>
    <s v="Freight - Shipments"/>
    <n v="2026"/>
    <n v="6"/>
    <s v="USD"/>
    <n v="-42111.83982696"/>
    <m/>
    <n v="-42111.83982696"/>
    <s v="BSBRAZILTP"/>
    <s v="Not Applicable"/>
    <m/>
  </r>
  <r>
    <x v="8"/>
    <x v="644"/>
    <x v="12"/>
    <s v="Brazil"/>
    <s v="Total Freight"/>
    <n v="40700"/>
    <s v="Revenues - Third Parties"/>
    <m/>
    <s v="Freight - Shipments"/>
    <n v="2026"/>
    <n v="6"/>
    <s v="USD"/>
    <n v="-109.17810623999999"/>
    <m/>
    <n v="-109.17810623999999"/>
    <s v="BSBRAZILTP"/>
    <s v="Not Applicable"/>
    <m/>
  </r>
  <r>
    <x v="6"/>
    <x v="408"/>
    <x v="9"/>
    <s v="Brazil"/>
    <s v="Total Freight"/>
    <n v="40700"/>
    <s v="Revenues - Third Parties"/>
    <m/>
    <s v="Freight - Shipments"/>
    <n v="2026"/>
    <n v="6"/>
    <s v="USD"/>
    <n v="-1972.2094536000004"/>
    <m/>
    <n v="-1972.2094536000004"/>
    <s v="BSBRAZILTP"/>
    <s v="Not Applicable"/>
    <m/>
  </r>
  <r>
    <x v="3"/>
    <x v="645"/>
    <x v="3"/>
    <s v="Brazil"/>
    <s v="Total Freight"/>
    <n v="40700"/>
    <s v="Revenues - Third Parties"/>
    <m/>
    <s v="Freight - Shipments"/>
    <n v="2026"/>
    <n v="6"/>
    <s v="USD"/>
    <n v="-77.699014719999994"/>
    <m/>
    <n v="-77.699014719999994"/>
    <s v="BSBRAZILTP"/>
    <s v="Not Applicable"/>
    <m/>
  </r>
  <r>
    <x v="8"/>
    <x v="167"/>
    <x v="12"/>
    <s v="Brazil"/>
    <s v="Total Freight"/>
    <n v="40700"/>
    <s v="Revenues - Third Parties"/>
    <m/>
    <s v="Freight - Shipments"/>
    <n v="2026"/>
    <n v="6"/>
    <s v="USD"/>
    <n v="-27979.749464160006"/>
    <m/>
    <n v="-27979.749464160006"/>
    <s v="BSBRAZILTP"/>
    <s v="Not Applicable"/>
    <m/>
  </r>
  <r>
    <x v="8"/>
    <x v="168"/>
    <x v="12"/>
    <s v="Brazil"/>
    <s v="Total Freight"/>
    <n v="40700"/>
    <s v="Revenues - Third Parties"/>
    <m/>
    <s v="Freight - Shipments"/>
    <n v="2026"/>
    <n v="6"/>
    <s v="USD"/>
    <n v="-669.84239376000016"/>
    <m/>
    <n v="-669.84239376000016"/>
    <s v="BSBRAZILTP"/>
    <s v="Not Applicable"/>
    <m/>
  </r>
  <r>
    <x v="3"/>
    <x v="646"/>
    <x v="3"/>
    <s v="Brazil"/>
    <s v="Total Freight"/>
    <n v="40700"/>
    <s v="Revenues - Third Parties"/>
    <m/>
    <s v="Freight - Shipments"/>
    <n v="2026"/>
    <n v="6"/>
    <s v="USD"/>
    <n v="-123.58420407999998"/>
    <m/>
    <n v="-123.58420407999998"/>
    <s v="BSBRAZILTP"/>
    <s v="Not Applicable"/>
    <m/>
  </r>
  <r>
    <x v="8"/>
    <x v="647"/>
    <x v="12"/>
    <s v="Brazil"/>
    <s v="Total Freight"/>
    <n v="40700"/>
    <s v="Revenues - Third Parties"/>
    <m/>
    <s v="Freight - Shipments"/>
    <n v="2026"/>
    <n v="6"/>
    <s v="USD"/>
    <n v="-391.04516535999994"/>
    <m/>
    <n v="-391.04516535999994"/>
    <s v="BSBRAZILTP"/>
    <s v="Not Applicable"/>
    <m/>
  </r>
  <r>
    <x v="8"/>
    <x v="493"/>
    <x v="12"/>
    <s v="Brazil"/>
    <s v="Total Freight"/>
    <n v="40700"/>
    <s v="Revenues - Third Parties"/>
    <m/>
    <s v="Freight - Shipments"/>
    <n v="2026"/>
    <n v="6"/>
    <s v="USD"/>
    <n v="-73.906409759999988"/>
    <m/>
    <n v="-73.906409759999988"/>
    <s v="BSBRAZILTP"/>
    <s v="Not Applicable"/>
    <m/>
  </r>
  <r>
    <x v="6"/>
    <x v="648"/>
    <x v="9"/>
    <s v="Brazil"/>
    <s v="Total Freight"/>
    <n v="40700"/>
    <s v="Revenues - Third Parties"/>
    <m/>
    <s v="Freight - Shipments"/>
    <n v="2026"/>
    <n v="6"/>
    <s v="USD"/>
    <n v="-203.03998351999996"/>
    <m/>
    <n v="-203.03998351999996"/>
    <s v="BSBRAZILTP"/>
    <s v="Not Applicable"/>
    <m/>
  </r>
  <r>
    <x v="14"/>
    <x v="445"/>
    <x v="28"/>
    <s v="Brazil"/>
    <s v="Total Freight"/>
    <n v="40700"/>
    <s v="Revenues - Third Parties"/>
    <m/>
    <s v="Freight - Shipments"/>
    <n v="2026"/>
    <n v="6"/>
    <s v="USD"/>
    <n v="-23.662625200000001"/>
    <m/>
    <n v="-23.662625200000001"/>
    <s v="BSBRAZILTP"/>
    <s v="Not Applicable"/>
    <m/>
  </r>
  <r>
    <x v="0"/>
    <x v="422"/>
    <x v="37"/>
    <s v="Brazil"/>
    <s v="Total Freight"/>
    <n v="40700"/>
    <s v="Revenues - Third Parties"/>
    <m/>
    <s v="Freight - Shipments"/>
    <n v="2026"/>
    <n v="6"/>
    <s v="USD"/>
    <n v="-1469.1005724799998"/>
    <m/>
    <n v="-1469.1005724799998"/>
    <s v="BSBRAZILTP"/>
    <s v="Not Applicable"/>
    <m/>
  </r>
  <r>
    <x v="19"/>
    <x v="455"/>
    <x v="49"/>
    <s v="Brazil"/>
    <s v="Total Freight"/>
    <n v="40700"/>
    <s v="Revenues - Third Parties"/>
    <m/>
    <s v="Freight - Returns"/>
    <n v="2026"/>
    <n v="6"/>
    <s v="USD"/>
    <n v="-181.85611335999999"/>
    <m/>
    <n v="-181.85611335999999"/>
    <s v="BSBRAZILTP"/>
    <s v="Not Applicable"/>
    <m/>
  </r>
  <r>
    <x v="0"/>
    <x v="649"/>
    <x v="65"/>
    <s v="Brazil"/>
    <s v="Total Freight"/>
    <n v="40700"/>
    <s v="Revenues - Third Parties"/>
    <m/>
    <s v="Freight - Shipments"/>
    <n v="2026"/>
    <n v="6"/>
    <s v="USD"/>
    <n v="-17.456330559999998"/>
    <m/>
    <n v="-17.456330559999998"/>
    <s v="BSBRAZILTP"/>
    <s v="Not Applicable"/>
    <m/>
  </r>
  <r>
    <x v="0"/>
    <x v="170"/>
    <x v="13"/>
    <s v="Brazil"/>
    <s v="Total Freight"/>
    <n v="40700"/>
    <s v="Revenues - Third Parties"/>
    <m/>
    <s v="Freight - Shipments"/>
    <n v="2026"/>
    <n v="6"/>
    <s v="USD"/>
    <n v="-144.36513935999997"/>
    <m/>
    <n v="-144.36513935999997"/>
    <s v="BSBRAZILTP"/>
    <s v="Not Applicable"/>
    <m/>
  </r>
  <r>
    <x v="14"/>
    <x v="423"/>
    <x v="28"/>
    <s v="Brazil"/>
    <s v="Total Freight"/>
    <n v="40700"/>
    <s v="Revenues - Third Parties"/>
    <m/>
    <s v="Freight - Shipments"/>
    <n v="2026"/>
    <n v="6"/>
    <s v="USD"/>
    <n v="-29.613361919999996"/>
    <m/>
    <n v="-29.613361919999996"/>
    <s v="BSBRAZILTP"/>
    <s v="Not Applicable"/>
    <m/>
  </r>
  <r>
    <x v="0"/>
    <x v="650"/>
    <x v="66"/>
    <s v="Brazil"/>
    <s v="Total Freight"/>
    <n v="40700"/>
    <s v="Revenues - Third Parties"/>
    <m/>
    <s v="Freight - Shipments"/>
    <n v="2026"/>
    <n v="6"/>
    <s v="USD"/>
    <n v="-620.31746384000007"/>
    <m/>
    <n v="-620.31746384000007"/>
    <s v="BSBRAZILTP"/>
    <s v="Not Applicable"/>
    <m/>
  </r>
  <r>
    <x v="0"/>
    <x v="651"/>
    <x v="67"/>
    <s v="Brazil"/>
    <s v="Total Freight"/>
    <n v="40700"/>
    <s v="Revenues - Third Parties"/>
    <m/>
    <s v="Freight - Shipments"/>
    <n v="2026"/>
    <n v="6"/>
    <s v="USD"/>
    <n v="-98.99420151999999"/>
    <m/>
    <n v="-98.99420151999999"/>
    <s v="BSBRAZILTP"/>
    <s v="Not Applicable"/>
    <m/>
  </r>
  <r>
    <x v="0"/>
    <x v="171"/>
    <x v="14"/>
    <s v="Brazil"/>
    <s v="Total Freight"/>
    <n v="40700"/>
    <s v="Revenues - Third Parties"/>
    <m/>
    <s v="Freight - Shipments"/>
    <n v="2026"/>
    <n v="6"/>
    <s v="USD"/>
    <n v="-460.40483912000002"/>
    <m/>
    <n v="-460.40483912000002"/>
    <s v="BSBRAZILTP"/>
    <s v="Not Applicable"/>
    <m/>
  </r>
  <r>
    <x v="0"/>
    <x v="652"/>
    <x v="68"/>
    <s v="Brazil"/>
    <s v="Total Freight"/>
    <n v="40700"/>
    <s v="Revenues - Third Parties"/>
    <m/>
    <s v="Freight - Returns"/>
    <n v="2026"/>
    <n v="6"/>
    <s v="USD"/>
    <n v="-9765.1323042399999"/>
    <m/>
    <n v="-9765.1323042399999"/>
    <s v="BSBRAZILTP"/>
    <s v="Not Applicable"/>
    <m/>
  </r>
  <r>
    <x v="0"/>
    <x v="653"/>
    <x v="60"/>
    <s v="Brazil"/>
    <s v="Total Freight"/>
    <n v="40700"/>
    <s v="Revenues - Third Parties"/>
    <m/>
    <s v="Freight - Shipments"/>
    <n v="2026"/>
    <n v="6"/>
    <s v="USD"/>
    <n v="-106.66485871999998"/>
    <m/>
    <n v="-106.66485871999998"/>
    <s v="BSBRAZILTP"/>
    <s v="Not Applicable"/>
    <m/>
  </r>
  <r>
    <x v="0"/>
    <x v="654"/>
    <x v="60"/>
    <s v="Brazil"/>
    <s v="Total Freight"/>
    <n v="40700"/>
    <s v="Revenues - Third Parties"/>
    <m/>
    <s v="Freight - Shipments"/>
    <n v="2026"/>
    <n v="6"/>
    <s v="USD"/>
    <n v="-66.494446159999995"/>
    <m/>
    <n v="-66.494446159999995"/>
    <s v="BSBRAZILTP"/>
    <s v="Not Applicable"/>
    <m/>
  </r>
  <r>
    <x v="0"/>
    <x v="655"/>
    <x v="69"/>
    <s v="Brazil"/>
    <s v="Total Freight"/>
    <n v="40700"/>
    <s v="Revenues - Third Parties"/>
    <m/>
    <s v="Freight - Shipments"/>
    <n v="2026"/>
    <n v="6"/>
    <s v="USD"/>
    <n v="-3382.7135739199994"/>
    <m/>
    <n v="-3382.7135739199994"/>
    <s v="BSBRAZILTP"/>
    <s v="Not Applicable"/>
    <m/>
  </r>
  <r>
    <x v="1"/>
    <x v="656"/>
    <x v="1"/>
    <s v="Brazil"/>
    <s v="Total Freight"/>
    <n v="40700"/>
    <s v="Revenues - Third Parties"/>
    <m/>
    <s v="Freight - Shipments"/>
    <n v="2026"/>
    <n v="6"/>
    <s v="USD"/>
    <n v="-21.02708616"/>
    <m/>
    <n v="-21.02708616"/>
    <s v="BSBRAZILTP"/>
    <s v="Not Applicable"/>
    <m/>
  </r>
  <r>
    <x v="1"/>
    <x v="657"/>
    <x v="1"/>
    <s v="Brazil"/>
    <s v="Total Freight"/>
    <n v="40700"/>
    <s v="Revenues - Third Parties"/>
    <m/>
    <s v="Freight - Shipments"/>
    <n v="2026"/>
    <n v="6"/>
    <s v="USD"/>
    <n v="-2051.2301574399999"/>
    <m/>
    <n v="-2051.2301574399999"/>
    <s v="BSBRAZILTP"/>
    <s v="Not Applicable"/>
    <m/>
  </r>
  <r>
    <x v="1"/>
    <x v="495"/>
    <x v="1"/>
    <s v="Brazil"/>
    <s v="Total Freight"/>
    <n v="40700"/>
    <s v="Revenues - Third Parties"/>
    <m/>
    <s v="Freight - Shipments"/>
    <n v="2026"/>
    <n v="6"/>
    <s v="USD"/>
    <n v="-958.83763743999998"/>
    <m/>
    <n v="-958.83763743999998"/>
    <s v="BSBRAZILTP"/>
    <s v="Not Applicable"/>
    <m/>
  </r>
  <r>
    <x v="2"/>
    <x v="64"/>
    <x v="2"/>
    <s v="Brazil"/>
    <s v="Total Freight"/>
    <n v="40700"/>
    <s v="Revenues - Third Parties"/>
    <m/>
    <s v="Freight - Shipments"/>
    <n v="2026"/>
    <n v="6"/>
    <s v="USD"/>
    <n v="-5.8370683199999993"/>
    <m/>
    <n v="-5.8370683199999993"/>
    <s v="BSBRAZILTP"/>
    <s v="Not Applicable"/>
    <m/>
  </r>
  <r>
    <x v="2"/>
    <x v="311"/>
    <x v="2"/>
    <s v="Brazil"/>
    <s v="Total Freight"/>
    <n v="40700"/>
    <s v="Revenues - Third Parties"/>
    <m/>
    <s v="Freight - Shipments"/>
    <n v="2026"/>
    <n v="6"/>
    <s v="USD"/>
    <n v="-38.063235599999999"/>
    <m/>
    <n v="-38.063235599999999"/>
    <s v="BSBRAZILTP"/>
    <s v="Not Applicable"/>
    <m/>
  </r>
  <r>
    <x v="2"/>
    <x v="83"/>
    <x v="2"/>
    <s v="Brazil"/>
    <s v="Total Freight"/>
    <n v="40700"/>
    <s v="Revenues - Third Parties"/>
    <m/>
    <s v="Freight - Shipments"/>
    <n v="2026"/>
    <n v="6"/>
    <s v="USD"/>
    <n v="-87.820989759999989"/>
    <m/>
    <n v="-87.820989759999989"/>
    <s v="BSBRAZILTP"/>
    <s v="Not Applicable"/>
    <m/>
  </r>
  <r>
    <x v="2"/>
    <x v="86"/>
    <x v="2"/>
    <s v="Brazil"/>
    <s v="Total Freight"/>
    <n v="40700"/>
    <s v="Revenues - Third Parties"/>
    <m/>
    <s v="Freight - Shipments"/>
    <n v="2026"/>
    <n v="6"/>
    <s v="USD"/>
    <n v="-288.13841911999992"/>
    <m/>
    <n v="-288.13841911999992"/>
    <s v="BSBRAZILTP"/>
    <s v="Not Applicable"/>
    <m/>
  </r>
  <r>
    <x v="2"/>
    <x v="99"/>
    <x v="2"/>
    <s v="Brazil"/>
    <s v="Total Freight"/>
    <n v="40700"/>
    <s v="Revenues - Third Parties"/>
    <m/>
    <s v="Freight - Shipments"/>
    <n v="2026"/>
    <n v="6"/>
    <s v="USD"/>
    <n v="-221.43936983999998"/>
    <m/>
    <n v="-221.43936983999998"/>
    <s v="BSBRAZILTP"/>
    <s v="Not Applicable"/>
    <m/>
  </r>
  <r>
    <x v="2"/>
    <x v="101"/>
    <x v="2"/>
    <s v="Brazil"/>
    <s v="Total Freight"/>
    <n v="40700"/>
    <s v="Revenues - Third Parties"/>
    <m/>
    <s v="Freight - Shipments"/>
    <n v="2026"/>
    <n v="6"/>
    <s v="USD"/>
    <n v="-192.81531495999999"/>
    <m/>
    <n v="-192.81531495999999"/>
    <s v="BSBRAZILTP"/>
    <s v="Not Applicable"/>
    <m/>
  </r>
  <r>
    <x v="4"/>
    <x v="114"/>
    <x v="4"/>
    <s v="Brazil"/>
    <s v="Total Freight"/>
    <n v="40700"/>
    <s v="Revenues - Third Parties"/>
    <m/>
    <s v="Freight - Shipments"/>
    <n v="2026"/>
    <n v="6"/>
    <s v="USD"/>
    <n v="-151.29734391999997"/>
    <m/>
    <n v="-151.29734391999997"/>
    <s v="BSBRAZILTP"/>
    <s v="Not Applicable"/>
    <m/>
  </r>
  <r>
    <x v="0"/>
    <x v="173"/>
    <x v="0"/>
    <s v="Allentown"/>
    <s v="Total Distribution"/>
    <n v="40700"/>
    <s v="Revenues - Third Parties"/>
    <m/>
    <s v="Transfer Pricing"/>
    <n v="2026"/>
    <n v="6"/>
    <s v="USD"/>
    <n v="1104867.1200000001"/>
    <m/>
    <n v="1104867.1200000001"/>
    <s v="BSBrazilUSD"/>
    <s v="Not Applicable"/>
    <m/>
  </r>
  <r>
    <x v="0"/>
    <x v="173"/>
    <x v="0"/>
    <s v="Allentown"/>
    <s v="Total Duty"/>
    <n v="40700"/>
    <s v="Revenues - Third Parties"/>
    <m/>
    <s v="Transfer Pricing"/>
    <n v="2026"/>
    <n v="6"/>
    <s v="USD"/>
    <n v="1812765.04"/>
    <m/>
    <n v="1812765.04"/>
    <s v="BSBrazilUSD"/>
    <s v="Not Applicable"/>
    <m/>
  </r>
  <r>
    <x v="0"/>
    <x v="173"/>
    <x v="0"/>
    <s v="Allentown"/>
    <s v="Total Freight"/>
    <n v="40700"/>
    <s v="Revenues - Third Parties"/>
    <m/>
    <s v="Transfer Pricing"/>
    <n v="2026"/>
    <n v="6"/>
    <s v="USD"/>
    <n v="1894689.01"/>
    <m/>
    <n v="1894689.01"/>
    <s v="BSBrazilUSD"/>
    <s v="Not Applicable"/>
    <m/>
  </r>
  <r>
    <x v="0"/>
    <x v="173"/>
    <x v="0"/>
    <s v="Allentown"/>
    <s v="Total Packaging"/>
    <n v="40700"/>
    <s v="Revenues - Third Parties"/>
    <m/>
    <s v="Transfer Pricing"/>
    <n v="2026"/>
    <n v="6"/>
    <s v="USD"/>
    <n v="20077.41"/>
    <m/>
    <n v="20077.41"/>
    <s v="BSBrazilUSD"/>
    <s v="Not Applicable"/>
    <m/>
  </r>
  <r>
    <x v="0"/>
    <x v="173"/>
    <x v="0"/>
    <s v="Allentown"/>
    <s v="Total Return Drug"/>
    <n v="40700"/>
    <s v="Revenues - Third Parties"/>
    <m/>
    <s v="Transfer Pricing"/>
    <n v="2026"/>
    <n v="6"/>
    <s v="USD"/>
    <n v="31514.84"/>
    <m/>
    <n v="31514.84"/>
    <s v="BSBrazilUSD"/>
    <s v="Not Applicable"/>
    <m/>
  </r>
  <r>
    <x v="0"/>
    <x v="173"/>
    <x v="0"/>
    <s v="Allentown"/>
    <s v="Total Storage"/>
    <n v="40700"/>
    <s v="Revenues - Third Parties"/>
    <m/>
    <s v="Transfer Pricing"/>
    <n v="2026"/>
    <n v="6"/>
    <s v="USD"/>
    <n v="531984.19999999995"/>
    <m/>
    <n v="531984.19999999995"/>
    <s v="BSBrazilUSD"/>
    <s v="Not Applicable"/>
    <m/>
  </r>
  <r>
    <x v="0"/>
    <x v="498"/>
    <x v="55"/>
    <s v="Brazil"/>
    <s v="Total Freight"/>
    <n v="40700"/>
    <s v="Revenues - Third Parties"/>
    <m/>
    <s v="Freight - Returns"/>
    <n v="2026"/>
    <n v="6"/>
    <s v="USD"/>
    <n v="1650.6904778000001"/>
    <m/>
    <n v="1650.6904778000001"/>
    <s v="BSBrazilUSD"/>
    <n v="1"/>
    <m/>
  </r>
  <r>
    <x v="0"/>
    <x v="498"/>
    <x v="55"/>
    <s v="Brazil"/>
    <s v="Total Freight"/>
    <n v="40700"/>
    <s v="Revenues - Third Parties"/>
    <m/>
    <s v="Freight - Shipments"/>
    <n v="2026"/>
    <n v="6"/>
    <s v="USD"/>
    <n v="21530.934052600005"/>
    <m/>
    <n v="21530.934052600005"/>
    <s v="BSBrazilUSD"/>
    <n v="1"/>
    <m/>
  </r>
  <r>
    <x v="0"/>
    <x v="498"/>
    <x v="55"/>
    <s v="Brazil"/>
    <s v="Total Distribution"/>
    <n v="40700"/>
    <s v="Revenues - Third Parties"/>
    <m/>
    <s v="Insulated shipper - Credo S22 - 12L (Leasing)"/>
    <n v="2026"/>
    <n v="6"/>
    <s v="USD"/>
    <n v="698.3790479999999"/>
    <m/>
    <n v="698.3790479999999"/>
    <s v="BSBrazilUSD"/>
    <n v="1"/>
    <m/>
  </r>
  <r>
    <x v="0"/>
    <x v="498"/>
    <x v="55"/>
    <s v="Brazil"/>
    <s v="Total Distribution"/>
    <n v="40700"/>
    <s v="Revenues - Third Parties"/>
    <m/>
    <s v="Insulated shipper - Credo S22 - 28L (Leasing)"/>
    <n v="2026"/>
    <n v="6"/>
    <s v="USD"/>
    <n v="581.98253999999997"/>
    <m/>
    <n v="581.98253999999997"/>
    <s v="BSBrazilUSD"/>
    <n v="1"/>
    <m/>
  </r>
  <r>
    <x v="0"/>
    <x v="498"/>
    <x v="55"/>
    <s v="Brazil"/>
    <s v="Total Distribution"/>
    <n v="40700"/>
    <s v="Revenues - Third Parties"/>
    <m/>
    <s v="Pick and Pack (Controlled Ambient)"/>
    <n v="2026"/>
    <n v="6"/>
    <s v="USD"/>
    <n v="1869.8739021000001"/>
    <m/>
    <n v="1869.8739021000001"/>
    <s v="BSBrazilUSD"/>
    <m/>
    <m/>
  </r>
  <r>
    <x v="0"/>
    <x v="498"/>
    <x v="55"/>
    <s v="Brazil"/>
    <s v="Total Distribution"/>
    <n v="40700"/>
    <s v="Revenues - Third Parties"/>
    <m/>
    <s v="Pick and Pack Cancellation Fee (Pre Pick &amp; Pack)"/>
    <n v="2026"/>
    <n v="6"/>
    <s v="USD"/>
    <n v="103.8768836"/>
    <m/>
    <n v="103.8768836"/>
    <s v="BSBrazilUSD"/>
    <m/>
    <m/>
  </r>
  <r>
    <x v="0"/>
    <x v="498"/>
    <x v="55"/>
    <s v="Brazil"/>
    <s v="Total Distribution"/>
    <n v="40700"/>
    <s v="Revenues - Third Parties"/>
    <m/>
    <s v="Project Management Fee"/>
    <n v="2026"/>
    <n v="6"/>
    <s v="USD"/>
    <n v="986.90039210000009"/>
    <m/>
    <n v="986.90039210000009"/>
    <s v="BSBrazilUSD"/>
    <m/>
    <m/>
  </r>
  <r>
    <x v="0"/>
    <x v="498"/>
    <x v="55"/>
    <s v="Brazil"/>
    <s v="Total Distribution"/>
    <n v="40700"/>
    <s v="Revenues - Third Parties"/>
    <m/>
    <s v="Receipt fee Ambient (per Receipt_ID)"/>
    <n v="2026"/>
    <n v="6"/>
    <s v="USD"/>
    <n v="521.65434989999994"/>
    <m/>
    <n v="521.65434989999994"/>
    <s v="BSBrazilUSD"/>
    <m/>
    <m/>
  </r>
  <r>
    <x v="0"/>
    <x v="498"/>
    <x v="55"/>
    <s v="Brazil"/>
    <s v="Total Return Drug"/>
    <n v="40700"/>
    <s v="Revenues - Third Parties"/>
    <m/>
    <s v="Reconciliation of Returns (per Hour)"/>
    <n v="2026"/>
    <n v="6"/>
    <s v="USD"/>
    <n v="415.54753319999998"/>
    <m/>
    <n v="415.54753319999998"/>
    <s v="BSBrazilUSD"/>
    <m/>
    <m/>
  </r>
  <r>
    <x v="0"/>
    <x v="498"/>
    <x v="55"/>
    <s v="Brazil"/>
    <s v="Total Return Drug"/>
    <n v="40700"/>
    <s v="Revenues - Third Parties"/>
    <m/>
    <s v="Returns Receipt (per Receipt)"/>
    <n v="2026"/>
    <n v="6"/>
    <s v="USD"/>
    <n v="1038.8688330000002"/>
    <m/>
    <n v="1038.8688330000002"/>
    <s v="BSBrazilUSD"/>
    <m/>
    <m/>
  </r>
  <r>
    <x v="0"/>
    <x v="498"/>
    <x v="55"/>
    <s v="Brazil"/>
    <s v="Total Storage"/>
    <n v="40700"/>
    <s v="Revenues - Third Parties"/>
    <m/>
    <s v="Storage Ambient (per Shelf)"/>
    <n v="2026"/>
    <n v="6"/>
    <s v="USD"/>
    <n v="3383.8984799999998"/>
    <m/>
    <n v="3383.8984799999998"/>
    <s v="BSBrazilUSD"/>
    <m/>
    <m/>
  </r>
  <r>
    <x v="0"/>
    <x v="498"/>
    <x v="55"/>
    <s v="Brazil"/>
    <s v="Total Storage"/>
    <n v="40700"/>
    <s v="Revenues - Third Parties"/>
    <m/>
    <s v="Storage of Returns (per Pallet)"/>
    <n v="2026"/>
    <n v="6"/>
    <s v="USD"/>
    <n v="1361.3191591999998"/>
    <m/>
    <n v="1361.3191591999998"/>
    <s v="BSBrazilUSD"/>
    <m/>
    <m/>
  </r>
  <r>
    <x v="0"/>
    <x v="498"/>
    <x v="55"/>
    <s v="Brazil"/>
    <s v="Total Distribution"/>
    <n v="40700"/>
    <s v="Revenues - Third Parties"/>
    <m/>
    <s v="Temperature Monitoring Device (Ambient)"/>
    <n v="2026"/>
    <n v="6"/>
    <s v="USD"/>
    <n v="504.38486799999993"/>
    <m/>
    <n v="504.38486799999993"/>
    <s v="BSBrazilUSD"/>
    <n v="1"/>
    <m/>
  </r>
  <r>
    <x v="0"/>
    <x v="658"/>
    <x v="55"/>
    <s v="Brazil"/>
    <s v="Total Storage"/>
    <n v="40700"/>
    <s v="Revenues - Third Parties"/>
    <m/>
    <s v="Storage Ambient (per Shelf)"/>
    <n v="2026"/>
    <n v="6"/>
    <s v="USD"/>
    <n v="528.73413749999986"/>
    <m/>
    <n v="528.73413749999986"/>
    <s v="BSBrazilUSD"/>
    <m/>
    <m/>
  </r>
  <r>
    <x v="0"/>
    <x v="659"/>
    <x v="55"/>
    <s v="Brazil"/>
    <s v="Total Distribution"/>
    <n v="40700"/>
    <s v="Revenues - Third Parties"/>
    <m/>
    <s v="Project Management Fee"/>
    <n v="2026"/>
    <n v="6"/>
    <s v="USD"/>
    <n v="888.21335280000005"/>
    <m/>
    <n v="888.21335280000005"/>
    <s v="BSBrazilUSD"/>
    <m/>
    <m/>
  </r>
  <r>
    <x v="0"/>
    <x v="659"/>
    <x v="55"/>
    <s v="Brazil"/>
    <s v="Total Storage"/>
    <n v="40700"/>
    <s v="Revenues - Third Parties"/>
    <m/>
    <s v="Storage Ambient (per Shelf)"/>
    <n v="2026"/>
    <n v="6"/>
    <s v="USD"/>
    <n v="317.24048249999998"/>
    <m/>
    <n v="317.24048249999998"/>
    <s v="BSBrazilUSD"/>
    <m/>
    <m/>
  </r>
  <r>
    <x v="0"/>
    <x v="659"/>
    <x v="55"/>
    <s v="Brazil"/>
    <s v="Total Storage"/>
    <n v="40700"/>
    <s v="Revenues - Third Parties"/>
    <m/>
    <s v="Storage Refrigerated (per Shelf)"/>
    <n v="2026"/>
    <n v="6"/>
    <s v="USD"/>
    <n v="444.10667640000003"/>
    <m/>
    <n v="444.10667640000003"/>
    <s v="BSBrazilUSD"/>
    <m/>
    <m/>
  </r>
  <r>
    <x v="0"/>
    <x v="660"/>
    <x v="35"/>
    <s v="Brazil"/>
    <s v="Total Distribution"/>
    <n v="40900"/>
    <s v="Revenues- IC"/>
    <m/>
    <s v="External Temperature Monitoring Devices"/>
    <n v="2026"/>
    <n v="6"/>
    <s v="USD"/>
    <n v="1029.9691"/>
    <m/>
    <n v="1029.9691"/>
    <s v="BSBrazilUSD"/>
    <n v="1"/>
    <m/>
  </r>
  <r>
    <x v="0"/>
    <x v="660"/>
    <x v="35"/>
    <s v="Brazil"/>
    <s v="Total Freight"/>
    <n v="40900"/>
    <s v="Revenues- IC"/>
    <m/>
    <s v="Freight - Shipments"/>
    <n v="2026"/>
    <n v="6"/>
    <s v="USD"/>
    <n v="1291.6812484"/>
    <m/>
    <n v="1291.6812484"/>
    <s v="BSBrazilUSD"/>
    <n v="1"/>
    <m/>
  </r>
  <r>
    <x v="0"/>
    <x v="660"/>
    <x v="35"/>
    <s v="Brazil"/>
    <s v="Total Distribution"/>
    <n v="40900"/>
    <s v="Revenues- IC"/>
    <m/>
    <s v="Insulated shipper - Large (Leasing)"/>
    <n v="2026"/>
    <n v="6"/>
    <s v="USD"/>
    <n v="1286.3814074000002"/>
    <m/>
    <n v="1286.3814074000002"/>
    <s v="BSBrazilUSD"/>
    <n v="1"/>
    <m/>
  </r>
  <r>
    <x v="0"/>
    <x v="660"/>
    <x v="35"/>
    <s v="Brazil"/>
    <s v="Total Distribution"/>
    <n v="40900"/>
    <s v="Revenues- IC"/>
    <m/>
    <s v="Pick and Pack (Cryogenic)"/>
    <n v="2026"/>
    <n v="6"/>
    <s v="USD"/>
    <n v="1055.6283302000002"/>
    <m/>
    <n v="1055.6283302000002"/>
    <s v="BSBrazilUSD"/>
    <e v="#N/A"/>
    <m/>
  </r>
  <r>
    <x v="0"/>
    <x v="660"/>
    <x v="35"/>
    <s v="Brazil"/>
    <s v="Total Distribution"/>
    <n v="40900"/>
    <s v="Revenues- IC"/>
    <m/>
    <s v="Project Management Fee"/>
    <n v="2026"/>
    <n v="6"/>
    <s v="USD"/>
    <n v="3495.4751325999996"/>
    <m/>
    <n v="3495.4751325999996"/>
    <s v="BSBrazilUSD"/>
    <m/>
    <m/>
  </r>
  <r>
    <x v="0"/>
    <x v="660"/>
    <x v="35"/>
    <s v="Brazil"/>
    <s v="Total Distribution"/>
    <n v="40900"/>
    <s v="Revenues- IC"/>
    <m/>
    <s v="Receipt fee Cryogenic (per Receipt_ID)"/>
    <n v="2026"/>
    <n v="6"/>
    <s v="USD"/>
    <n v="1181.464555"/>
    <m/>
    <n v="1181.464555"/>
    <s v="BSBrazilUSD"/>
    <e v="#N/A"/>
    <m/>
  </r>
  <r>
    <x v="0"/>
    <x v="660"/>
    <x v="35"/>
    <s v="Brazil"/>
    <s v="Total Distribution"/>
    <n v="40900"/>
    <s v="Revenues- IC"/>
    <m/>
    <s v="Setup Fee"/>
    <n v="2026"/>
    <n v="6"/>
    <s v="USD"/>
    <n v="3640.89077"/>
    <m/>
    <n v="3640.89077"/>
    <s v="BSBrazilUSD"/>
    <m/>
    <m/>
  </r>
  <r>
    <x v="0"/>
    <x v="660"/>
    <x v="35"/>
    <s v="Brazil"/>
    <s v="Total Storage"/>
    <n v="40900"/>
    <s v="Revenues- IC"/>
    <m/>
    <s v="Storage Cryogenic (per Shelf)"/>
    <n v="2026"/>
    <n v="6"/>
    <s v="USD"/>
    <n v="735.76792629999989"/>
    <m/>
    <n v="735.76792629999989"/>
    <s v="BSBrazilUSD"/>
    <e v="#N/A"/>
    <m/>
  </r>
  <r>
    <x v="6"/>
    <x v="661"/>
    <x v="9"/>
    <s v="Brazil"/>
    <s v="Total Storage"/>
    <n v="40700"/>
    <s v="Revenues - Third Parties"/>
    <m/>
    <s v="Storage of Returns (per Pallet)"/>
    <n v="2026"/>
    <n v="6"/>
    <s v="USD"/>
    <n v="460.18431131585351"/>
    <m/>
    <n v="460.18431131585351"/>
    <s v="BSBrazilUSD"/>
    <m/>
    <m/>
  </r>
  <r>
    <x v="6"/>
    <x v="662"/>
    <x v="9"/>
    <s v="Brazil"/>
    <s v="Total Return Drug"/>
    <n v="40700"/>
    <s v="Revenues - Third Parties"/>
    <m/>
    <s v="Returns Receipt (per Receipt)"/>
    <n v="2026"/>
    <n v="6"/>
    <s v="USD"/>
    <n v="173.36284883980855"/>
    <m/>
    <n v="173.36284883980855"/>
    <s v="BSBrazilUSD"/>
    <m/>
    <m/>
  </r>
  <r>
    <x v="6"/>
    <x v="662"/>
    <x v="9"/>
    <s v="Brazil"/>
    <s v="Total Storage"/>
    <n v="40700"/>
    <s v="Revenues - Third Parties"/>
    <m/>
    <s v="Storage of Returns (per Pallet)"/>
    <n v="2026"/>
    <n v="6"/>
    <s v="USD"/>
    <n v="334.34347697634655"/>
    <m/>
    <n v="334.34347697634655"/>
    <s v="BSBrazilUSD"/>
    <m/>
    <m/>
  </r>
  <r>
    <x v="6"/>
    <x v="663"/>
    <x v="9"/>
    <s v="Brazil"/>
    <s v="Total Freight"/>
    <n v="40700"/>
    <s v="Revenues - Third Parties"/>
    <m/>
    <s v="Freight - Returns"/>
    <n v="2026"/>
    <n v="6"/>
    <s v="USD"/>
    <n v="642.31545003005795"/>
    <m/>
    <n v="642.31545003005795"/>
    <s v="BSBrazilUSD"/>
    <n v="1"/>
    <m/>
  </r>
  <r>
    <x v="6"/>
    <x v="663"/>
    <x v="9"/>
    <s v="Brazil"/>
    <s v="Total Return Drug"/>
    <n v="40700"/>
    <s v="Revenues - Third Parties"/>
    <m/>
    <s v="Returns Receipt (per Receipt)"/>
    <n v="2026"/>
    <n v="6"/>
    <s v="USD"/>
    <n v="354.52975004435649"/>
    <m/>
    <n v="354.52975004435649"/>
    <s v="BSBrazilUSD"/>
    <m/>
    <m/>
  </r>
  <r>
    <x v="6"/>
    <x v="663"/>
    <x v="9"/>
    <s v="Brazil"/>
    <s v="Total Storage"/>
    <n v="40700"/>
    <s v="Revenues - Third Parties"/>
    <m/>
    <s v="Storage of Returns (per Pallet)"/>
    <n v="2026"/>
    <n v="6"/>
    <s v="USD"/>
    <n v="357.55181150754794"/>
    <m/>
    <n v="357.55181150754794"/>
    <s v="BSBrazilUSD"/>
    <m/>
    <m/>
  </r>
  <r>
    <x v="6"/>
    <x v="664"/>
    <x v="9"/>
    <s v="Brazil"/>
    <s v="Total Freight"/>
    <n v="40700"/>
    <s v="Revenues - Third Parties"/>
    <m/>
    <s v="Freight - Returns"/>
    <n v="2026"/>
    <n v="6"/>
    <s v="USD"/>
    <n v="969.97393890592082"/>
    <m/>
    <n v="969.97393890592082"/>
    <s v="BSBrazilUSD"/>
    <n v="1"/>
    <m/>
  </r>
  <r>
    <x v="6"/>
    <x v="664"/>
    <x v="9"/>
    <s v="Brazil"/>
    <s v="Total Return Drug"/>
    <n v="40700"/>
    <s v="Revenues - Third Parties"/>
    <m/>
    <s v="Returns Receipt (per Receipt)"/>
    <n v="2026"/>
    <n v="6"/>
    <s v="USD"/>
    <n v="763.84857289349827"/>
    <m/>
    <n v="763.84857289349827"/>
    <s v="BSBrazilUSD"/>
    <m/>
    <m/>
  </r>
  <r>
    <x v="6"/>
    <x v="664"/>
    <x v="9"/>
    <s v="Brazil"/>
    <s v="Total Storage"/>
    <n v="40700"/>
    <s v="Revenues - Third Parties"/>
    <m/>
    <s v="Storage of Returns (per Pallet)"/>
    <n v="2026"/>
    <n v="6"/>
    <s v="USD"/>
    <n v="351.92905253355565"/>
    <m/>
    <n v="351.92905253355565"/>
    <s v="BSBrazilUSD"/>
    <m/>
    <m/>
  </r>
  <r>
    <x v="6"/>
    <x v="665"/>
    <x v="9"/>
    <s v="Brazil"/>
    <s v="Total Storage"/>
    <n v="40700"/>
    <s v="Revenues - Third Parties"/>
    <m/>
    <s v="Storage of Returns (per Pallet)"/>
    <n v="2026"/>
    <n v="6"/>
    <s v="USD"/>
    <n v="234.61936835570378"/>
    <m/>
    <n v="234.61936835570378"/>
    <s v="BSBrazilUSD"/>
    <m/>
    <m/>
  </r>
  <r>
    <x v="6"/>
    <x v="666"/>
    <x v="9"/>
    <s v="Brazil"/>
    <s v="Total Storage"/>
    <n v="40700"/>
    <s v="Revenues - Third Parties"/>
    <m/>
    <s v="Storage of Returns (per Pallet)"/>
    <n v="2026"/>
    <n v="6"/>
    <s v="USD"/>
    <n v="178.77590575377397"/>
    <m/>
    <n v="178.77590575377397"/>
    <s v="BSBrazilUSD"/>
    <m/>
    <m/>
  </r>
  <r>
    <x v="6"/>
    <x v="667"/>
    <x v="9"/>
    <s v="Brazil"/>
    <s v="Total Freight"/>
    <n v="40700"/>
    <s v="Revenues - Third Parties"/>
    <m/>
    <s v="Freight - Returns"/>
    <n v="2026"/>
    <n v="6"/>
    <s v="USD"/>
    <n v="524.01605052217246"/>
    <m/>
    <n v="524.01605052217246"/>
    <s v="BSBrazilUSD"/>
    <n v="1"/>
    <m/>
  </r>
  <r>
    <x v="6"/>
    <x v="667"/>
    <x v="9"/>
    <s v="Brazil"/>
    <s v="Total Return Drug"/>
    <n v="40700"/>
    <s v="Revenues - Third Parties"/>
    <m/>
    <s v="Returns Receipt (per Receipt)"/>
    <n v="2026"/>
    <n v="6"/>
    <s v="USD"/>
    <n v="381.92428644674914"/>
    <m/>
    <n v="381.92428644674914"/>
    <s v="BSBrazilUSD"/>
    <m/>
    <m/>
  </r>
  <r>
    <x v="6"/>
    <x v="667"/>
    <x v="9"/>
    <s v="Brazil"/>
    <s v="Total Storage"/>
    <n v="40700"/>
    <s v="Revenues - Third Parties"/>
    <m/>
    <s v="Storage of Returns (per Pallet)"/>
    <n v="2026"/>
    <n v="6"/>
    <s v="USD"/>
    <n v="442.50270397414613"/>
    <m/>
    <n v="442.50270397414613"/>
    <s v="BSBrazilUSD"/>
    <m/>
    <m/>
  </r>
  <r>
    <x v="6"/>
    <x v="668"/>
    <x v="9"/>
    <s v="Brazil"/>
    <s v="Total Storage"/>
    <n v="40700"/>
    <s v="Revenues - Third Parties"/>
    <m/>
    <s v="Storage of Returns (per Pallet)"/>
    <n v="2026"/>
    <n v="6"/>
    <s v="USD"/>
    <n v="357.55181150754794"/>
    <m/>
    <n v="357.55181150754794"/>
    <s v="BSBrazilUSD"/>
    <m/>
    <m/>
  </r>
  <r>
    <x v="6"/>
    <x v="669"/>
    <x v="9"/>
    <s v="Brazil"/>
    <s v="Total Return Drug"/>
    <n v="40700"/>
    <s v="Revenues - Third Parties"/>
    <m/>
    <s v="Destruction (per Kg)"/>
    <n v="2026"/>
    <n v="6"/>
    <s v="USD"/>
    <n v="27.008449432062697"/>
    <m/>
    <n v="27.008449432062697"/>
    <s v="BSBrazilUSD"/>
    <n v="1"/>
    <m/>
  </r>
  <r>
    <x v="6"/>
    <x v="669"/>
    <x v="9"/>
    <s v="Brazil"/>
    <s v="Total Return Drug"/>
    <n v="40700"/>
    <s v="Revenues - Third Parties"/>
    <m/>
    <s v="Destruction Setup Fee"/>
    <n v="2026"/>
    <n v="6"/>
    <s v="USD"/>
    <n v="472.71155961203999"/>
    <m/>
    <n v="472.71155961203999"/>
    <s v="BSBrazilUSD"/>
    <m/>
    <m/>
  </r>
  <r>
    <x v="6"/>
    <x v="669"/>
    <x v="9"/>
    <s v="Brazil"/>
    <s v="Total Storage"/>
    <n v="40700"/>
    <s v="Revenues - Third Parties"/>
    <m/>
    <s v="Storage of Returns (per Pallet)"/>
    <n v="2026"/>
    <n v="6"/>
    <s v="USD"/>
    <n v="116.15730276387229"/>
    <m/>
    <n v="116.15730276387229"/>
    <s v="BSBrazilUSD"/>
    <m/>
    <m/>
  </r>
  <r>
    <x v="6"/>
    <x v="670"/>
    <x v="9"/>
    <s v="Brazil"/>
    <s v="Total Storage"/>
    <n v="40700"/>
    <s v="Revenues - Third Parties"/>
    <m/>
    <s v="Storage of Returns (per Pallet)"/>
    <n v="2026"/>
    <n v="6"/>
    <s v="USD"/>
    <n v="126.92070195702868"/>
    <m/>
    <n v="126.92070195702868"/>
    <s v="BSBrazilUSD"/>
    <m/>
    <m/>
  </r>
  <r>
    <x v="6"/>
    <x v="671"/>
    <x v="9"/>
    <s v="Brazil"/>
    <s v="Total Freight"/>
    <n v="40700"/>
    <s v="Revenues - Third Parties"/>
    <m/>
    <s v="Freight - Returns"/>
    <n v="2026"/>
    <n v="6"/>
    <s v="USD"/>
    <n v="1318.1244346943188"/>
    <m/>
    <n v="1318.1244346943188"/>
    <s v="BSBrazilUSD"/>
    <n v="1"/>
    <m/>
  </r>
  <r>
    <x v="6"/>
    <x v="671"/>
    <x v="9"/>
    <s v="Brazil"/>
    <s v="Total Return Drug"/>
    <n v="40700"/>
    <s v="Revenues - Third Parties"/>
    <m/>
    <s v="Returns Receipt (per Receipt)"/>
    <n v="2026"/>
    <n v="6"/>
    <s v="USD"/>
    <n v="603.17759826615884"/>
    <m/>
    <n v="603.17759826615884"/>
    <s v="BSBrazilUSD"/>
    <m/>
    <m/>
  </r>
  <r>
    <x v="6"/>
    <x v="671"/>
    <x v="9"/>
    <s v="Brazil"/>
    <s v="Total Storage"/>
    <n v="40700"/>
    <s v="Revenues - Third Parties"/>
    <m/>
    <s v="Storage of Returns (per Pallet)"/>
    <n v="2026"/>
    <n v="6"/>
    <s v="USD"/>
    <n v="634.6035097851435"/>
    <m/>
    <n v="634.6035097851435"/>
    <s v="BSBrazilUSD"/>
    <m/>
    <m/>
  </r>
  <r>
    <x v="6"/>
    <x v="672"/>
    <x v="9"/>
    <s v="Brazil"/>
    <s v="Total Return Drug"/>
    <n v="40700"/>
    <s v="Revenues - Third Parties"/>
    <m/>
    <s v="Destruction (per Kg)"/>
    <n v="2026"/>
    <n v="6"/>
    <s v="USD"/>
    <n v="734.00211083500005"/>
    <m/>
    <n v="734.00211083500005"/>
    <s v="BSBrazilUSD"/>
    <n v="1"/>
    <m/>
  </r>
  <r>
    <x v="6"/>
    <x v="672"/>
    <x v="9"/>
    <s v="Brazil"/>
    <s v="Total Return Drug"/>
    <n v="40700"/>
    <s v="Revenues - Third Parties"/>
    <m/>
    <s v="Destruction Setup Fee"/>
    <n v="2026"/>
    <n v="6"/>
    <s v="USD"/>
    <n v="442.90730784999994"/>
    <m/>
    <n v="442.90730784999994"/>
    <s v="BSBrazilUSD"/>
    <m/>
    <m/>
  </r>
  <r>
    <x v="6"/>
    <x v="672"/>
    <x v="9"/>
    <s v="Brazil"/>
    <s v="Total Freight"/>
    <n v="40700"/>
    <s v="Revenues - Third Parties"/>
    <m/>
    <s v="Freight - Returns"/>
    <n v="2026"/>
    <n v="6"/>
    <s v="USD"/>
    <n v="1620.4967377550001"/>
    <m/>
    <n v="1620.4967377550001"/>
    <s v="BSBrazilUSD"/>
    <n v="1"/>
    <m/>
  </r>
  <r>
    <x v="6"/>
    <x v="672"/>
    <x v="9"/>
    <s v="Brazil"/>
    <s v="Total Return Drug"/>
    <n v="40700"/>
    <s v="Revenues - Third Parties"/>
    <m/>
    <s v="Returns Receipt (per Receipt)"/>
    <n v="2026"/>
    <n v="6"/>
    <s v="USD"/>
    <n v="2125.9550776800002"/>
    <m/>
    <n v="2125.9550776800002"/>
    <s v="BSBrazilUSD"/>
    <m/>
    <m/>
  </r>
  <r>
    <x v="6"/>
    <x v="672"/>
    <x v="9"/>
    <s v="Brazil"/>
    <s v="Total Storage"/>
    <n v="40700"/>
    <s v="Revenues - Third Parties"/>
    <m/>
    <s v="Storage of Returns (per Pallet)"/>
    <n v="2026"/>
    <n v="6"/>
    <s v="USD"/>
    <n v="3829.1431798199997"/>
    <m/>
    <n v="3829.1431798199997"/>
    <s v="BSBrazilUSD"/>
    <m/>
    <m/>
  </r>
  <r>
    <x v="6"/>
    <x v="673"/>
    <x v="9"/>
    <s v="Brazil"/>
    <s v="Total Freight"/>
    <n v="40700"/>
    <s v="Revenues - Third Parties"/>
    <m/>
    <s v="Freight - Returns"/>
    <n v="2026"/>
    <n v="6"/>
    <s v="USD"/>
    <n v="220.7202374238274"/>
    <m/>
    <n v="220.7202374238274"/>
    <s v="BSBrazilUSD"/>
    <n v="1"/>
    <m/>
  </r>
  <r>
    <x v="6"/>
    <x v="673"/>
    <x v="9"/>
    <s v="Brazil"/>
    <s v="Total Return Drug"/>
    <n v="40700"/>
    <s v="Revenues - Third Parties"/>
    <m/>
    <s v="Returns Receipt (per Receipt)"/>
    <n v="2026"/>
    <n v="6"/>
    <s v="USD"/>
    <n v="191.40310549913207"/>
    <m/>
    <n v="191.40310549913207"/>
    <s v="BSBrazilUSD"/>
    <m/>
    <m/>
  </r>
  <r>
    <x v="6"/>
    <x v="673"/>
    <x v="9"/>
    <s v="Brazil"/>
    <s v="Total Storage"/>
    <n v="40700"/>
    <s v="Revenues - Third Parties"/>
    <m/>
    <s v="Storage of Returns (per Pallet)"/>
    <n v="2026"/>
    <n v="6"/>
    <s v="USD"/>
    <n v="121.67815045635618"/>
    <m/>
    <n v="121.67815045635618"/>
    <s v="BSBrazilUSD"/>
    <m/>
    <m/>
  </r>
  <r>
    <x v="6"/>
    <x v="674"/>
    <x v="9"/>
    <s v="Brazil"/>
    <s v="Total Freight"/>
    <n v="40700"/>
    <s v="Revenues - Third Parties"/>
    <m/>
    <s v="Freight - Returns"/>
    <n v="2026"/>
    <n v="6"/>
    <s v="USD"/>
    <n v="404.42708133673852"/>
    <m/>
    <n v="404.42708133673852"/>
    <s v="BSBrazilUSD"/>
    <n v="1"/>
    <m/>
  </r>
  <r>
    <x v="6"/>
    <x v="674"/>
    <x v="9"/>
    <s v="Brazil"/>
    <s v="Total Return Drug"/>
    <n v="40700"/>
    <s v="Revenues - Third Parties"/>
    <m/>
    <s v="Returns Receipt (per Receipt)"/>
    <n v="2026"/>
    <n v="6"/>
    <s v="USD"/>
    <n v="200.89065384109676"/>
    <m/>
    <n v="200.89065384109676"/>
    <s v="BSBrazilUSD"/>
    <m/>
    <m/>
  </r>
  <r>
    <x v="6"/>
    <x v="674"/>
    <x v="9"/>
    <s v="Brazil"/>
    <s v="Total Storage"/>
    <n v="40700"/>
    <s v="Revenues - Third Parties"/>
    <m/>
    <s v="Storage of Returns (per Pallet)"/>
    <n v="2026"/>
    <n v="6"/>
    <s v="USD"/>
    <n v="127.71051438871878"/>
    <m/>
    <n v="127.71051438871878"/>
    <s v="BSBrazilUSD"/>
    <m/>
    <m/>
  </r>
  <r>
    <x v="6"/>
    <x v="675"/>
    <x v="9"/>
    <s v="Brazil"/>
    <s v="Total Freight"/>
    <n v="40700"/>
    <s v="Revenues - Third Parties"/>
    <m/>
    <s v="Freight - Returns"/>
    <n v="2026"/>
    <n v="6"/>
    <s v="USD"/>
    <n v="526.78529361392964"/>
    <m/>
    <n v="526.78529361392964"/>
    <s v="BSBrazilUSD"/>
    <n v="1"/>
    <m/>
  </r>
  <r>
    <x v="6"/>
    <x v="675"/>
    <x v="9"/>
    <s v="Brazil"/>
    <s v="Total Return Drug"/>
    <n v="40700"/>
    <s v="Revenues - Third Parties"/>
    <m/>
    <s v="Returns Receipt (per Receipt)"/>
    <n v="2026"/>
    <n v="6"/>
    <s v="USD"/>
    <n v="384.92674958657352"/>
    <m/>
    <n v="384.92674958657352"/>
    <s v="BSBrazilUSD"/>
    <m/>
    <m/>
  </r>
  <r>
    <x v="6"/>
    <x v="675"/>
    <x v="9"/>
    <s v="Brazil"/>
    <s v="Total Storage"/>
    <n v="40700"/>
    <s v="Revenues - Third Parties"/>
    <m/>
    <s v="Storage of Returns (per Pallet)"/>
    <n v="2026"/>
    <n v="6"/>
    <s v="USD"/>
    <n v="122.34841311550757"/>
    <m/>
    <n v="122.34841311550757"/>
    <s v="BSBrazilUSD"/>
    <m/>
    <m/>
  </r>
  <r>
    <x v="6"/>
    <x v="497"/>
    <x v="9"/>
    <s v="Brazil"/>
    <s v="Total Freight"/>
    <n v="40700"/>
    <s v="Revenues - Third Parties"/>
    <m/>
    <s v="Freight - Shipments"/>
    <n v="2026"/>
    <n v="6"/>
    <s v="USD"/>
    <n v="2220.4214433493148"/>
    <m/>
    <n v="2220.4214433493148"/>
    <s v="BSBrazilUSD"/>
    <n v="1"/>
    <m/>
  </r>
  <r>
    <x v="6"/>
    <x v="497"/>
    <x v="9"/>
    <s v="Brazil"/>
    <s v="Total Storage"/>
    <n v="40700"/>
    <s v="Revenues - Third Parties"/>
    <m/>
    <s v="Non-Drug Storage Ambient (per Pallet)"/>
    <n v="2026"/>
    <n v="6"/>
    <s v="USD"/>
    <n v="491.77680858345752"/>
    <m/>
    <n v="491.77680858345752"/>
    <s v="BSBrazilUSD"/>
    <m/>
    <m/>
  </r>
  <r>
    <x v="6"/>
    <x v="497"/>
    <x v="9"/>
    <s v="Brazil"/>
    <s v="Total Distribution"/>
    <n v="40700"/>
    <s v="Revenues - Third Parties"/>
    <m/>
    <s v="Pick and Pack Materials"/>
    <n v="2026"/>
    <n v="6"/>
    <s v="USD"/>
    <n v="987.6869035650152"/>
    <m/>
    <n v="987.6869035650152"/>
    <s v="BSBrazilUSD"/>
    <m/>
    <m/>
  </r>
  <r>
    <x v="6"/>
    <x v="497"/>
    <x v="9"/>
    <s v="Brazil"/>
    <s v="Total Distribution"/>
    <n v="40700"/>
    <s v="Revenues - Third Parties"/>
    <m/>
    <s v="Project Management Fee"/>
    <n v="2026"/>
    <n v="6"/>
    <s v="USD"/>
    <n v="414.41830658923516"/>
    <m/>
    <n v="414.41830658923516"/>
    <s v="BSBrazilUSD"/>
    <m/>
    <m/>
  </r>
  <r>
    <x v="6"/>
    <x v="497"/>
    <x v="9"/>
    <s v="Brazil"/>
    <s v="Total Distribution"/>
    <n v="40700"/>
    <s v="Revenues - Third Parties"/>
    <m/>
    <s v="Receipt fee Ancillaries (per Receipt_ID)"/>
    <n v="2026"/>
    <n v="6"/>
    <s v="USD"/>
    <n v="0"/>
    <m/>
    <n v="0"/>
    <s v="BSBrazilUSD"/>
    <m/>
    <m/>
  </r>
  <r>
    <x v="6"/>
    <x v="676"/>
    <x v="9"/>
    <s v="Brazil"/>
    <s v="Total Return Drug"/>
    <n v="40700"/>
    <s v="Revenues - Third Parties"/>
    <m/>
    <s v="Returns Receipt (per Receipt)"/>
    <n v="2026"/>
    <n v="6"/>
    <s v="USD"/>
    <n v="49.180032657149795"/>
    <m/>
    <n v="49.180032657149795"/>
    <s v="BSBrazilUSD"/>
    <m/>
    <m/>
  </r>
  <r>
    <x v="6"/>
    <x v="676"/>
    <x v="9"/>
    <s v="Brazil"/>
    <s v="Total Storage"/>
    <n v="40700"/>
    <s v="Revenues - Third Parties"/>
    <m/>
    <s v="Storage of Returns (per Pallet)"/>
    <n v="2026"/>
    <n v="6"/>
    <s v="USD"/>
    <n v="58.469637933107784"/>
    <m/>
    <n v="58.469637933107784"/>
    <s v="BSBrazilUSD"/>
    <m/>
    <m/>
  </r>
  <r>
    <x v="6"/>
    <x v="677"/>
    <x v="9"/>
    <s v="Brazil"/>
    <s v="Total Other"/>
    <n v="40700"/>
    <s v="Revenues - Third Parties"/>
    <m/>
    <s v="Clinical Ancillary Procurement Fee A (Per Unit)"/>
    <n v="2026"/>
    <n v="6"/>
    <s v="USD"/>
    <n v="19.598323366999999"/>
    <m/>
    <n v="19.598323366999999"/>
    <s v="BSBrazilUSD"/>
    <m/>
    <m/>
  </r>
  <r>
    <x v="6"/>
    <x v="677"/>
    <x v="9"/>
    <s v="Brazil"/>
    <s v="Total Comparator"/>
    <n v="40700"/>
    <s v="Revenues - Third Parties"/>
    <m/>
    <s v="Medication Purchase A (Per Unit)"/>
    <n v="2026"/>
    <n v="6"/>
    <s v="USD"/>
    <n v="129888.4603858348"/>
    <m/>
    <n v="129888.4603858348"/>
    <s v="BSBrazilUSD"/>
    <n v="1"/>
    <m/>
  </r>
  <r>
    <x v="6"/>
    <x v="677"/>
    <x v="9"/>
    <s v="Brazil"/>
    <s v="Total Freight"/>
    <n v="40700"/>
    <s v="Revenues - Third Parties"/>
    <m/>
    <s v="PassThrough - Freight"/>
    <n v="2026"/>
    <n v="6"/>
    <s v="USD"/>
    <n v="445.30134455095373"/>
    <m/>
    <n v="445.30134455095373"/>
    <s v="BSBrazilUSD"/>
    <n v="1"/>
    <m/>
  </r>
  <r>
    <x v="6"/>
    <x v="677"/>
    <x v="9"/>
    <s v="Brazil"/>
    <s v="Total Distribution"/>
    <n v="40700"/>
    <s v="Revenues - Third Parties"/>
    <m/>
    <s v="PassThrough - Others"/>
    <n v="2026"/>
    <n v="6"/>
    <s v="USD"/>
    <n v="184.61620611714"/>
    <m/>
    <n v="184.61620611714"/>
    <s v="BSBrazilUSD"/>
    <e v="#N/A"/>
    <m/>
  </r>
  <r>
    <x v="6"/>
    <x v="678"/>
    <x v="9"/>
    <s v="Brazil"/>
    <s v="Total Freight"/>
    <n v="40700"/>
    <s v="Revenues - Third Parties"/>
    <m/>
    <s v="PassThrough - Freight"/>
    <n v="2026"/>
    <n v="6"/>
    <s v="USD"/>
    <n v="103.46738838373979"/>
    <m/>
    <n v="103.46738838373979"/>
    <s v="BSBrazilUSD"/>
    <n v="1"/>
    <m/>
  </r>
  <r>
    <x v="6"/>
    <x v="678"/>
    <x v="9"/>
    <s v="Brazil"/>
    <s v="Total Distribution"/>
    <n v="40700"/>
    <s v="Revenues - Third Parties"/>
    <m/>
    <s v="PassThrough - Others"/>
    <n v="2026"/>
    <n v="6"/>
    <s v="USD"/>
    <n v="1862.8186762010127"/>
    <m/>
    <n v="1862.8186762010127"/>
    <s v="BSBrazilUSD"/>
    <e v="#N/A"/>
    <m/>
  </r>
  <r>
    <x v="6"/>
    <x v="678"/>
    <x v="9"/>
    <s v="Brazil"/>
    <s v="Total Other"/>
    <n v="40700"/>
    <s v="Revenues - Third Parties"/>
    <m/>
    <s v="Clinical Ancillary Procurement Fee A (Per Unit)"/>
    <n v="2026"/>
    <n v="6"/>
    <s v="USD"/>
    <n v="667.47577756861256"/>
    <m/>
    <n v="667.47577756861256"/>
    <s v="BSBrazilUSD"/>
    <m/>
    <m/>
  </r>
  <r>
    <x v="6"/>
    <x v="678"/>
    <x v="9"/>
    <s v="Brazil"/>
    <s v="Total Other"/>
    <n v="40700"/>
    <s v="Revenues - Third Parties"/>
    <m/>
    <s v="Clinical Ancillary Procurement Fee B (Per Unit)"/>
    <n v="2026"/>
    <n v="6"/>
    <s v="USD"/>
    <n v="119.65952314955517"/>
    <m/>
    <n v="119.65952314955517"/>
    <s v="BSBrazilUSD"/>
    <e v="#N/A"/>
    <m/>
  </r>
  <r>
    <x v="0"/>
    <x v="679"/>
    <x v="70"/>
    <s v="Brazil"/>
    <s v="Total Freight"/>
    <n v="40700"/>
    <s v="Revenues - Third Parties"/>
    <m/>
    <s v="Freight - Shipments"/>
    <n v="2026"/>
    <n v="6"/>
    <s v="USD"/>
    <n v="3064.4005617749999"/>
    <m/>
    <n v="3064.4005617749999"/>
    <s v="BSBrazilUSD"/>
    <n v="1"/>
    <m/>
  </r>
  <r>
    <x v="0"/>
    <x v="679"/>
    <x v="70"/>
    <s v="Brazil"/>
    <s v="Total Distribution"/>
    <n v="40700"/>
    <s v="Revenues - Third Parties"/>
    <m/>
    <s v="Insulated shipper - Credo S22 - 28L (Leasing)"/>
    <n v="2026"/>
    <n v="6"/>
    <s v="USD"/>
    <n v="990.58634440500009"/>
    <m/>
    <n v="990.58634440500009"/>
    <s v="BSBrazilUSD"/>
    <n v="1"/>
    <m/>
  </r>
  <r>
    <x v="0"/>
    <x v="679"/>
    <x v="70"/>
    <s v="Brazil"/>
    <s v="Total Distribution"/>
    <n v="40700"/>
    <s v="Revenues - Third Parties"/>
    <m/>
    <s v="Pick and Pack of Controlled/Hazardous Substances"/>
    <n v="2026"/>
    <n v="6"/>
    <s v="USD"/>
    <n v="505.93834784500007"/>
    <m/>
    <n v="505.93834784500007"/>
    <s v="BSBrazilUSD"/>
    <m/>
    <m/>
  </r>
  <r>
    <x v="0"/>
    <x v="679"/>
    <x v="70"/>
    <s v="Brazil"/>
    <s v="Total Distribution"/>
    <n v="40700"/>
    <s v="Revenues - Third Parties"/>
    <m/>
    <s v="Project Management Fee"/>
    <n v="2026"/>
    <n v="6"/>
    <s v="USD"/>
    <n v="2019.8133263699997"/>
    <m/>
    <n v="2019.8133263699997"/>
    <s v="BSBrazilUSD"/>
    <m/>
    <m/>
  </r>
  <r>
    <x v="0"/>
    <x v="679"/>
    <x v="70"/>
    <s v="Brazil"/>
    <s v="Total Storage"/>
    <n v="40700"/>
    <s v="Revenues - Third Parties"/>
    <m/>
    <s v="Storage Controlled Drug - Ambient (per Pallet)"/>
    <n v="2026"/>
    <n v="6"/>
    <s v="USD"/>
    <n v="7271.3399751299994"/>
    <m/>
    <n v="7271.3399751299994"/>
    <s v="BSBrazilUSD"/>
    <m/>
    <m/>
  </r>
  <r>
    <x v="0"/>
    <x v="679"/>
    <x v="70"/>
    <s v="Brazil"/>
    <s v="Total Distribution"/>
    <n v="40700"/>
    <s v="Revenues - Third Parties"/>
    <m/>
    <s v="Temperature Monitoring Device (Ambient)"/>
    <n v="2026"/>
    <n v="6"/>
    <s v="USD"/>
    <n v="928.35531761000016"/>
    <m/>
    <n v="928.35531761000016"/>
    <s v="BSBrazilUSD"/>
    <n v="1"/>
    <m/>
  </r>
  <r>
    <x v="10"/>
    <x v="680"/>
    <x v="17"/>
    <s v="Brazil"/>
    <s v="Total Distribution"/>
    <n v="40700"/>
    <s v="Revenues - Third Parties"/>
    <m/>
    <s v="Import Services"/>
    <n v="2026"/>
    <n v="6"/>
    <s v="USD"/>
    <n v="183.54302840999998"/>
    <m/>
    <n v="183.54302840999998"/>
    <s v="BSBrazilUSD"/>
    <m/>
    <m/>
  </r>
  <r>
    <x v="10"/>
    <x v="681"/>
    <x v="17"/>
    <s v="Brazil"/>
    <s v="Total Storage"/>
    <n v="40700"/>
    <s v="Revenues - Third Parties"/>
    <m/>
    <s v="Non-Drug Storage Ambient (per Pallet)"/>
    <n v="2026"/>
    <n v="6"/>
    <s v="USD"/>
    <n v="409.84676235999996"/>
    <m/>
    <n v="409.84676235999996"/>
    <s v="BSBrazilUSD"/>
    <m/>
    <m/>
  </r>
  <r>
    <x v="10"/>
    <x v="681"/>
    <x v="17"/>
    <s v="Brazil"/>
    <s v="Total Distribution"/>
    <n v="40700"/>
    <s v="Revenues - Third Parties"/>
    <m/>
    <s v="Project Management Fee"/>
    <n v="2026"/>
    <n v="6"/>
    <s v="USD"/>
    <n v="407.95673117499996"/>
    <m/>
    <n v="407.95673117499996"/>
    <s v="BSBrazilUSD"/>
    <m/>
    <m/>
  </r>
  <r>
    <x v="10"/>
    <x v="682"/>
    <x v="17"/>
    <s v="Brazil"/>
    <s v="Total Storage"/>
    <n v="40700"/>
    <s v="Revenues - Third Parties"/>
    <m/>
    <s v="Non-Drug Storage Ambient (per Pallet)"/>
    <n v="2026"/>
    <n v="6"/>
    <s v="USD"/>
    <n v="409.84676235999996"/>
    <m/>
    <n v="409.84676235999996"/>
    <s v="BSBrazilUSD"/>
    <m/>
    <m/>
  </r>
  <r>
    <x v="10"/>
    <x v="682"/>
    <x v="17"/>
    <s v="Brazil"/>
    <s v="Total Distribution"/>
    <n v="40700"/>
    <s v="Revenues - Third Parties"/>
    <m/>
    <s v="Project Management Fee"/>
    <n v="2026"/>
    <n v="6"/>
    <s v="USD"/>
    <n v="407.95673117499996"/>
    <m/>
    <n v="407.95673117499996"/>
    <s v="BSBrazilUSD"/>
    <m/>
    <m/>
  </r>
  <r>
    <x v="10"/>
    <x v="683"/>
    <x v="17"/>
    <s v="Brazil"/>
    <s v="Total Storage"/>
    <n v="40700"/>
    <s v="Revenues - Third Parties"/>
    <m/>
    <s v="Non-Drug Storage Ambient (per Pallet)"/>
    <n v="2026"/>
    <n v="6"/>
    <s v="USD"/>
    <n v="409.84676235999996"/>
    <m/>
    <n v="409.84676235999996"/>
    <s v="BSBrazilUSD"/>
    <m/>
    <m/>
  </r>
  <r>
    <x v="10"/>
    <x v="683"/>
    <x v="17"/>
    <s v="Brazil"/>
    <s v="Total Distribution"/>
    <n v="40700"/>
    <s v="Revenues - Third Parties"/>
    <m/>
    <s v="Project Management Fee"/>
    <n v="2026"/>
    <n v="6"/>
    <s v="USD"/>
    <n v="407.95673117499996"/>
    <m/>
    <n v="407.95673117499996"/>
    <s v="BSBrazilUSD"/>
    <m/>
    <m/>
  </r>
  <r>
    <x v="1"/>
    <x v="684"/>
    <x v="1"/>
    <s v="Brazil"/>
    <s v="Total Freight"/>
    <n v="40700"/>
    <s v="Revenues - Third Parties"/>
    <m/>
    <s v="Freight - Returns"/>
    <n v="2026"/>
    <n v="6"/>
    <s v="USD"/>
    <n v="8910.0445473093114"/>
    <m/>
    <n v="8910.0445473093114"/>
    <s v="BSBrazilUSD"/>
    <n v="1"/>
    <m/>
  </r>
  <r>
    <x v="1"/>
    <x v="684"/>
    <x v="1"/>
    <s v="Brazil"/>
    <s v="Total Return Drug"/>
    <n v="40700"/>
    <s v="Revenues - Third Parties"/>
    <m/>
    <s v="Reconciliation of Returns - Controlled Drugs (per Hour)"/>
    <n v="2026"/>
    <n v="6"/>
    <s v="USD"/>
    <n v="585.77635963895898"/>
    <m/>
    <n v="585.77635963895898"/>
    <s v="BSBrazilUSD"/>
    <m/>
    <m/>
  </r>
  <r>
    <x v="1"/>
    <x v="684"/>
    <x v="1"/>
    <s v="Brazil"/>
    <s v="Total Return Drug"/>
    <n v="40700"/>
    <s v="Revenues - Third Parties"/>
    <m/>
    <s v="Returns Receipt - Controlled Drugs (per Receipt_ID)"/>
    <n v="2026"/>
    <n v="6"/>
    <s v="USD"/>
    <n v="1464.2820865337833"/>
    <m/>
    <n v="1464.2820865337833"/>
    <s v="BSBrazilUSD"/>
    <m/>
    <m/>
  </r>
  <r>
    <x v="1"/>
    <x v="684"/>
    <x v="1"/>
    <s v="Brazil"/>
    <s v="Total Return Drug"/>
    <n v="40700"/>
    <s v="Revenues - Third Parties"/>
    <m/>
    <s v="Returns Receipt (per Receipt)"/>
    <n v="2026"/>
    <n v="6"/>
    <s v="USD"/>
    <n v="1993.0153261012908"/>
    <m/>
    <n v="1993.0153261012908"/>
    <s v="BSBrazilUSD"/>
    <m/>
    <m/>
  </r>
  <r>
    <x v="1"/>
    <x v="684"/>
    <x v="1"/>
    <s v="Brazil"/>
    <s v="Total Storage"/>
    <n v="40700"/>
    <s v="Revenues - Third Parties"/>
    <m/>
    <s v="Storage of Returns - Controlled Drugs (per Pallet)"/>
    <n v="2026"/>
    <n v="6"/>
    <s v="USD"/>
    <n v="1958.6143400993874"/>
    <m/>
    <n v="1958.6143400993874"/>
    <s v="BSBrazilUSD"/>
    <m/>
    <m/>
  </r>
  <r>
    <x v="1"/>
    <x v="684"/>
    <x v="1"/>
    <s v="Brazil"/>
    <s v="Total Storage"/>
    <n v="40700"/>
    <s v="Revenues - Third Parties"/>
    <m/>
    <s v="Storage of Returns (per Pallet)"/>
    <n v="2026"/>
    <n v="6"/>
    <s v="USD"/>
    <n v="929.73412241490394"/>
    <m/>
    <n v="929.73412241490394"/>
    <s v="BSBrazilUSD"/>
    <m/>
    <m/>
  </r>
  <r>
    <x v="1"/>
    <x v="685"/>
    <x v="1"/>
    <s v="Brazil"/>
    <s v="Total Distribution"/>
    <n v="40700"/>
    <s v="Revenues - Third Parties"/>
    <m/>
    <s v="Project Management Fee"/>
    <n v="2026"/>
    <n v="6"/>
    <s v="USD"/>
    <n v="501.52671478075541"/>
    <m/>
    <n v="501.52671478075541"/>
    <s v="BSBrazilUSD"/>
    <m/>
    <m/>
  </r>
  <r>
    <x v="1"/>
    <x v="685"/>
    <x v="1"/>
    <s v="Brazil"/>
    <s v="Total Storage"/>
    <n v="40700"/>
    <s v="Revenues - Third Parties"/>
    <m/>
    <s v="Storage Ambient (per Shelf)"/>
    <n v="2026"/>
    <n v="6"/>
    <s v="USD"/>
    <n v="227.960730200987"/>
    <m/>
    <n v="227.960730200987"/>
    <s v="BSBrazilUSD"/>
    <m/>
    <m/>
  </r>
  <r>
    <x v="1"/>
    <x v="656"/>
    <x v="1"/>
    <s v="Brazil"/>
    <s v="Total Freight"/>
    <n v="40700"/>
    <s v="Revenues - Third Parties"/>
    <m/>
    <s v="Freight - Shipments"/>
    <n v="2026"/>
    <n v="6"/>
    <s v="USD"/>
    <n v="909.52487031274609"/>
    <m/>
    <n v="909.52487031274609"/>
    <s v="BSBrazilUSD"/>
    <n v="1"/>
    <m/>
  </r>
  <r>
    <x v="1"/>
    <x v="656"/>
    <x v="1"/>
    <s v="Brazil"/>
    <s v="Total Distribution"/>
    <n v="40700"/>
    <s v="Revenues - Third Parties"/>
    <m/>
    <s v="Pick and Pack (Ambient)"/>
    <n v="2026"/>
    <n v="6"/>
    <s v="USD"/>
    <n v="213.51466885890775"/>
    <m/>
    <n v="213.51466885890775"/>
    <s v="BSBrazilUSD"/>
    <m/>
    <m/>
  </r>
  <r>
    <x v="1"/>
    <x v="656"/>
    <x v="1"/>
    <s v="Brazil"/>
    <s v="Total Distribution"/>
    <n v="40700"/>
    <s v="Revenues - Third Parties"/>
    <m/>
    <s v="Project Management Fee"/>
    <n v="2026"/>
    <n v="6"/>
    <s v="USD"/>
    <n v="508.36825918787554"/>
    <m/>
    <n v="508.36825918787554"/>
    <s v="BSBrazilUSD"/>
    <m/>
    <m/>
  </r>
  <r>
    <x v="1"/>
    <x v="656"/>
    <x v="1"/>
    <s v="Brazil"/>
    <s v="Total Storage"/>
    <n v="40700"/>
    <s v="Revenues - Third Parties"/>
    <m/>
    <s v="Storage Ambient (per Shelf)"/>
    <n v="2026"/>
    <n v="6"/>
    <s v="USD"/>
    <n v="1617.5353701432405"/>
    <m/>
    <n v="1617.5353701432405"/>
    <s v="BSBrazilUSD"/>
    <m/>
    <m/>
  </r>
  <r>
    <x v="1"/>
    <x v="686"/>
    <x v="1"/>
    <s v="Brazil"/>
    <s v="Total Distribution"/>
    <n v="40700"/>
    <s v="Revenues - Third Parties"/>
    <m/>
    <s v="Project Management Fee"/>
    <n v="2026"/>
    <n v="6"/>
    <s v="USD"/>
    <n v="553.06097153446183"/>
    <m/>
    <n v="553.06097153446183"/>
    <s v="BSBrazilUSD"/>
    <m/>
    <m/>
  </r>
  <r>
    <x v="1"/>
    <x v="686"/>
    <x v="1"/>
    <s v="Brazil"/>
    <s v="Total Storage"/>
    <n v="40700"/>
    <s v="Revenues - Third Parties"/>
    <m/>
    <s v="Storage Ambient (per Shelf)"/>
    <n v="2026"/>
    <n v="6"/>
    <s v="USD"/>
    <n v="125.69216145844493"/>
    <m/>
    <n v="125.69216145844493"/>
    <s v="BSBrazilUSD"/>
    <m/>
    <m/>
  </r>
  <r>
    <x v="1"/>
    <x v="494"/>
    <x v="1"/>
    <s v="Brazil"/>
    <s v="Total Distribution"/>
    <n v="40700"/>
    <s v="Revenues - Third Parties"/>
    <m/>
    <s v="Import License Fee"/>
    <n v="2026"/>
    <n v="6"/>
    <s v="USD"/>
    <n v="777.34128359455156"/>
    <m/>
    <n v="777.34128359455156"/>
    <s v="BSBrazilUSD"/>
    <m/>
    <m/>
  </r>
  <r>
    <x v="1"/>
    <x v="494"/>
    <x v="1"/>
    <s v="Brazil"/>
    <s v="Total Distribution"/>
    <n v="40700"/>
    <s v="Revenues - Third Parties"/>
    <m/>
    <s v="Project Management Fee"/>
    <n v="2026"/>
    <n v="6"/>
    <s v="USD"/>
    <n v="598.27633686818024"/>
    <m/>
    <n v="598.27633686818024"/>
    <s v="BSBrazilUSD"/>
    <m/>
    <m/>
  </r>
  <r>
    <x v="1"/>
    <x v="494"/>
    <x v="1"/>
    <s v="Brazil"/>
    <s v="Total Duty"/>
    <n v="40700"/>
    <s v="Revenues - Third Parties"/>
    <m/>
    <s v="PTC Duties"/>
    <n v="2026"/>
    <n v="6"/>
    <s v="USD"/>
    <n v="84758.898471481501"/>
    <m/>
    <n v="84758.898471481501"/>
    <s v="BSBrazilUSD"/>
    <n v="1"/>
    <m/>
  </r>
  <r>
    <x v="1"/>
    <x v="494"/>
    <x v="1"/>
    <s v="Brazil"/>
    <s v="Total Distribution"/>
    <n v="40700"/>
    <s v="Revenues - Third Parties"/>
    <m/>
    <s v="Receipt fee Refrigerated (per Receipt_ID)"/>
    <n v="2026"/>
    <n v="6"/>
    <s v="USD"/>
    <n v="239.31120696976353"/>
    <m/>
    <n v="239.31120696976353"/>
    <s v="BSBrazilUSD"/>
    <m/>
    <m/>
  </r>
  <r>
    <x v="1"/>
    <x v="494"/>
    <x v="1"/>
    <s v="Brazil"/>
    <s v="Total Storage"/>
    <n v="40700"/>
    <s v="Revenues - Third Parties"/>
    <m/>
    <s v="Storage Refrigerated (per Shelf)"/>
    <n v="2026"/>
    <n v="6"/>
    <s v="USD"/>
    <n v="358.96681045464533"/>
    <m/>
    <n v="358.96681045464533"/>
    <s v="BSBrazilUSD"/>
    <m/>
    <m/>
  </r>
  <r>
    <x v="1"/>
    <x v="657"/>
    <x v="1"/>
    <s v="Brazil"/>
    <s v="Total Freight"/>
    <n v="40700"/>
    <s v="Revenues - Third Parties"/>
    <m/>
    <s v="Freight - Shipments"/>
    <n v="2026"/>
    <n v="6"/>
    <s v="USD"/>
    <n v="8174.2588136450177"/>
    <m/>
    <n v="8174.2588136450177"/>
    <s v="BSBrazilUSD"/>
    <n v="1"/>
    <m/>
  </r>
  <r>
    <x v="1"/>
    <x v="657"/>
    <x v="1"/>
    <s v="Brazil"/>
    <s v="Total Distribution"/>
    <n v="40700"/>
    <s v="Revenues - Third Parties"/>
    <m/>
    <s v="Insulated shipper - Credo S22 - 12L (Leasing)"/>
    <n v="2026"/>
    <n v="6"/>
    <s v="USD"/>
    <n v="1834.3540713427822"/>
    <m/>
    <n v="1834.3540713427822"/>
    <s v="BSBrazilUSD"/>
    <n v="1"/>
    <m/>
  </r>
  <r>
    <x v="1"/>
    <x v="657"/>
    <x v="1"/>
    <s v="Brazil"/>
    <s v="Total Distribution"/>
    <n v="40700"/>
    <s v="Revenues - Third Parties"/>
    <m/>
    <s v="Pick and Pack (Refrigerated)"/>
    <n v="2026"/>
    <n v="6"/>
    <s v="USD"/>
    <n v="592.72377908848853"/>
    <m/>
    <n v="592.72377908848853"/>
    <s v="BSBrazilUSD"/>
    <m/>
    <m/>
  </r>
  <r>
    <x v="1"/>
    <x v="657"/>
    <x v="1"/>
    <s v="Brazil"/>
    <s v="Total Distribution"/>
    <n v="40700"/>
    <s v="Revenues - Third Parties"/>
    <m/>
    <s v="Project Management Fee"/>
    <n v="2026"/>
    <n v="6"/>
    <s v="USD"/>
    <n v="501.52671478075541"/>
    <m/>
    <n v="501.52671478075541"/>
    <s v="BSBrazilUSD"/>
    <m/>
    <m/>
  </r>
  <r>
    <x v="1"/>
    <x v="657"/>
    <x v="1"/>
    <s v="Brazil"/>
    <s v="Total Storage"/>
    <n v="40700"/>
    <s v="Revenues - Third Parties"/>
    <m/>
    <s v="Storage Refrigerated (per Shelf)"/>
    <n v="2026"/>
    <n v="6"/>
    <s v="USD"/>
    <n v="538.45021568196807"/>
    <m/>
    <n v="538.45021568196807"/>
    <s v="BSBrazilUSD"/>
    <m/>
    <m/>
  </r>
  <r>
    <x v="1"/>
    <x v="495"/>
    <x v="1"/>
    <s v="Brazil"/>
    <s v="Total Freight"/>
    <n v="40700"/>
    <s v="Revenues - Third Parties"/>
    <m/>
    <s v="Freight - Shipments"/>
    <n v="2026"/>
    <n v="6"/>
    <s v="USD"/>
    <n v="5357.8739148609375"/>
    <m/>
    <n v="5357.8739148609375"/>
    <s v="BSBrazilUSD"/>
    <n v="1"/>
    <m/>
  </r>
  <r>
    <x v="1"/>
    <x v="495"/>
    <x v="1"/>
    <s v="Brazil"/>
    <s v="Total Distribution"/>
    <n v="40700"/>
    <s v="Revenues - Third Parties"/>
    <m/>
    <s v="Import License Fee"/>
    <n v="2026"/>
    <n v="6"/>
    <s v="USD"/>
    <n v="725.78854072232912"/>
    <m/>
    <n v="725.78854072232912"/>
    <s v="BSBrazilUSD"/>
    <m/>
    <m/>
  </r>
  <r>
    <x v="1"/>
    <x v="495"/>
    <x v="1"/>
    <s v="Brazil"/>
    <s v="Total Distribution"/>
    <n v="40700"/>
    <s v="Revenues - Third Parties"/>
    <m/>
    <s v="Insulated shipper - Credo S22 - 12L (Leasing)"/>
    <n v="2026"/>
    <n v="6"/>
    <s v="USD"/>
    <n v="2453.2318864582444"/>
    <m/>
    <n v="2453.2318864582444"/>
    <s v="BSBrazilUSD"/>
    <n v="1"/>
    <m/>
  </r>
  <r>
    <x v="1"/>
    <x v="495"/>
    <x v="1"/>
    <s v="Brazil"/>
    <s v="Total Distribution"/>
    <n v="40700"/>
    <s v="Revenues - Third Parties"/>
    <m/>
    <s v="Pick and Pack (Controlled Ambient)"/>
    <n v="2026"/>
    <n v="6"/>
    <s v="USD"/>
    <n v="792.69148418768236"/>
    <m/>
    <n v="792.69148418768236"/>
    <s v="BSBrazilUSD"/>
    <m/>
    <m/>
  </r>
  <r>
    <x v="1"/>
    <x v="495"/>
    <x v="1"/>
    <s v="Brazil"/>
    <s v="Total Distribution"/>
    <n v="40700"/>
    <s v="Revenues - Third Parties"/>
    <m/>
    <s v="Project Management Fee"/>
    <n v="2026"/>
    <n v="6"/>
    <s v="USD"/>
    <n v="558.94459889121151"/>
    <m/>
    <n v="558.94459889121151"/>
    <s v="BSBrazilUSD"/>
    <m/>
    <m/>
  </r>
  <r>
    <x v="1"/>
    <x v="495"/>
    <x v="1"/>
    <s v="Brazil"/>
    <s v="Total Duty"/>
    <n v="40700"/>
    <s v="Revenues - Third Parties"/>
    <m/>
    <s v="PTC Duties"/>
    <n v="2026"/>
    <n v="6"/>
    <s v="USD"/>
    <n v="6849.7871112019993"/>
    <m/>
    <n v="6849.7871112019993"/>
    <s v="BSBrazilUSD"/>
    <n v="1"/>
    <m/>
  </r>
  <r>
    <x v="1"/>
    <x v="495"/>
    <x v="1"/>
    <s v="Brazil"/>
    <s v="Total Storage"/>
    <n v="40700"/>
    <s v="Revenues - Third Parties"/>
    <m/>
    <s v="Storage Ambient (per Shelf)"/>
    <n v="2026"/>
    <n v="6"/>
    <s v="USD"/>
    <n v="381.08965264951871"/>
    <m/>
    <n v="381.08965264951871"/>
    <s v="BSBrazilUSD"/>
    <m/>
    <m/>
  </r>
  <r>
    <x v="2"/>
    <x v="687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687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8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87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1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5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18"/>
    <x v="2"/>
    <s v="Brazil"/>
    <s v="Total Freight"/>
    <n v="40700"/>
    <s v="Revenues - Third Parties"/>
    <m/>
    <s v="Freight - Returns"/>
    <n v="2026"/>
    <n v="6"/>
    <s v="USD"/>
    <n v="258.06113068750005"/>
    <m/>
    <n v="258.06113068750005"/>
    <s v="BSBrazilUSD"/>
    <n v="1"/>
    <m/>
  </r>
  <r>
    <x v="2"/>
    <x v="1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1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88"/>
    <x v="2"/>
    <s v="Brazil"/>
    <s v="Total Return Drug"/>
    <n v="40700"/>
    <s v="Revenues - Third Parties"/>
    <m/>
    <s v="Destruction (per Kg)"/>
    <n v="2026"/>
    <n v="6"/>
    <s v="USD"/>
    <n v="13926.571985812501"/>
    <m/>
    <n v="13926.571985812501"/>
    <s v="BSBrazilUSD"/>
    <n v="1"/>
    <m/>
  </r>
  <r>
    <x v="2"/>
    <x v="688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88"/>
    <x v="2"/>
    <s v="Brazil"/>
    <s v="Total Storage"/>
    <n v="40700"/>
    <s v="Revenues - Third Parties"/>
    <m/>
    <s v="Storage of Returns (per Pallet)"/>
    <n v="2026"/>
    <n v="6"/>
    <s v="USD"/>
    <n v="5246.5343455000002"/>
    <m/>
    <n v="5246.5343455000002"/>
    <s v="BSBrazilUSD"/>
    <m/>
    <m/>
  </r>
  <r>
    <x v="2"/>
    <x v="274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74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7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1"/>
    <x v="2"/>
    <s v="Brazil"/>
    <s v="Total Return Drug"/>
    <n v="40700"/>
    <s v="Revenues - Third Parties"/>
    <m/>
    <s v="Destruction (per Kg)"/>
    <n v="2026"/>
    <n v="6"/>
    <s v="USD"/>
    <n v="54.294627625000004"/>
    <m/>
    <n v="54.294627625000004"/>
    <s v="BSBrazilUSD"/>
    <n v="1"/>
    <m/>
  </r>
  <r>
    <x v="2"/>
    <x v="21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1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689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689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89"/>
    <x v="2"/>
    <s v="Brazil"/>
    <s v="Total Freight"/>
    <n v="40700"/>
    <s v="Revenues - Third Parties"/>
    <m/>
    <s v="Freight - Returns"/>
    <n v="2026"/>
    <n v="6"/>
    <s v="USD"/>
    <n v="120.65908224999998"/>
    <m/>
    <n v="120.65908224999998"/>
    <s v="BSBrazilUSD"/>
    <n v="1"/>
    <m/>
  </r>
  <r>
    <x v="2"/>
    <x v="689"/>
    <x v="2"/>
    <s v="Brazil"/>
    <s v="Total Freight"/>
    <n v="40700"/>
    <s v="Revenues - Third Parties"/>
    <m/>
    <s v="Freight - Shipments"/>
    <n v="2026"/>
    <n v="6"/>
    <s v="USD"/>
    <n v="521.09910562499988"/>
    <m/>
    <n v="521.09910562499988"/>
    <s v="BSBrazilUSD"/>
    <n v="1"/>
    <m/>
  </r>
  <r>
    <x v="2"/>
    <x v="689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89"/>
    <x v="2"/>
    <s v="Brazil"/>
    <s v="Total Distribution"/>
    <n v="40700"/>
    <s v="Revenues - Third Parties"/>
    <m/>
    <s v="Insulated shipper - Credo S22 - 12L (Leasing)"/>
    <n v="2026"/>
    <n v="6"/>
    <s v="USD"/>
    <n v="347.94803225000004"/>
    <m/>
    <n v="347.94803225000004"/>
    <s v="BSBrazilUSD"/>
    <n v="1"/>
    <m/>
  </r>
  <r>
    <x v="2"/>
    <x v="689"/>
    <x v="2"/>
    <s v="Brazil"/>
    <s v="Total Packaging"/>
    <n v="40700"/>
    <s v="Revenues - Third Parties"/>
    <m/>
    <s v="Labeling / Relabeling Process"/>
    <n v="2026"/>
    <n v="6"/>
    <s v="USD"/>
    <n v="6.0545073749999991"/>
    <m/>
    <n v="6.0545073749999991"/>
    <s v="BSBrazilUSD"/>
    <m/>
    <m/>
  </r>
  <r>
    <x v="2"/>
    <x v="689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689"/>
    <x v="2"/>
    <s v="Brazil"/>
    <s v="Total Distribution"/>
    <n v="40700"/>
    <s v="Revenues - Third Parties"/>
    <m/>
    <s v="Pick and Pack (Controlled Ambient)"/>
    <n v="2026"/>
    <n v="6"/>
    <s v="USD"/>
    <n v="246.00110062499999"/>
    <m/>
    <n v="246.00110062499999"/>
    <s v="BSBrazilUSD"/>
    <m/>
    <m/>
  </r>
  <r>
    <x v="2"/>
    <x v="68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89"/>
    <x v="2"/>
    <s v="Brazil"/>
    <s v="Total Storage"/>
    <n v="40700"/>
    <s v="Revenues - Third Parties"/>
    <m/>
    <s v="Storage Ambient (per Shelf)"/>
    <n v="2026"/>
    <n v="6"/>
    <s v="USD"/>
    <n v="596.10445912500006"/>
    <m/>
    <n v="596.10445912500006"/>
    <s v="BSBrazilUSD"/>
    <m/>
    <m/>
  </r>
  <r>
    <x v="2"/>
    <x v="689"/>
    <x v="2"/>
    <s v="Brazil"/>
    <s v="Total Distribution"/>
    <n v="40700"/>
    <s v="Revenues - Third Parties"/>
    <m/>
    <s v="Temperature Monitoring Device (Ambient)"/>
    <n v="2026"/>
    <n v="6"/>
    <s v="USD"/>
    <n v="249.86109399999998"/>
    <m/>
    <n v="249.86109399999998"/>
    <s v="BSBrazilUSD"/>
    <n v="1"/>
    <m/>
  </r>
  <r>
    <x v="2"/>
    <x v="689"/>
    <x v="2"/>
    <s v="Brazil"/>
    <s v="Total Packaging"/>
    <n v="40700"/>
    <s v="Revenues - Third Parties"/>
    <m/>
    <s v="Variable Print"/>
    <n v="2026"/>
    <n v="6"/>
    <s v="USD"/>
    <n v="17.046671249999996"/>
    <m/>
    <n v="17.046671249999996"/>
    <s v="BSBrazilUSD"/>
    <m/>
    <m/>
  </r>
  <r>
    <x v="2"/>
    <x v="23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23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3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4"/>
    <x v="2"/>
    <s v="Brazil"/>
    <s v="Total Return Drug"/>
    <n v="40700"/>
    <s v="Revenues - Third Parties"/>
    <m/>
    <s v="Destruction (per Kg)"/>
    <n v="2026"/>
    <n v="6"/>
    <s v="USD"/>
    <n v="461.50433481249991"/>
    <m/>
    <n v="461.50433481249991"/>
    <s v="BSBrazilUSD"/>
    <n v="1"/>
    <m/>
  </r>
  <r>
    <x v="2"/>
    <x v="2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4"/>
    <x v="2"/>
    <s v="Brazil"/>
    <s v="Total Storage"/>
    <n v="40700"/>
    <s v="Revenues - Third Parties"/>
    <m/>
    <s v="Non-Drug Storage Ambient (per Shelf)"/>
    <n v="2026"/>
    <n v="6"/>
    <s v="USD"/>
    <n v="397.40297275"/>
    <m/>
    <n v="397.40297275"/>
    <s v="BSBrazilUSD"/>
    <m/>
    <m/>
  </r>
  <r>
    <x v="2"/>
    <x v="2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5"/>
    <x v="2"/>
    <s v="Brazil"/>
    <s v="Total Storage"/>
    <n v="40700"/>
    <s v="Revenues - Third Parties"/>
    <m/>
    <s v="Non-Drug Storage Ambient (per Shelf)"/>
    <n v="2026"/>
    <n v="6"/>
    <s v="USD"/>
    <n v="298.05222956250003"/>
    <m/>
    <n v="298.05222956250003"/>
    <s v="BSBrazilUSD"/>
    <m/>
    <m/>
  </r>
  <r>
    <x v="2"/>
    <x v="2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77"/>
    <x v="2"/>
    <s v="Brazil"/>
    <s v="Total Freight"/>
    <n v="40700"/>
    <s v="Revenues - Third Parties"/>
    <m/>
    <s v="Freight - Returns"/>
    <n v="2026"/>
    <n v="6"/>
    <s v="USD"/>
    <n v="348.40848831249997"/>
    <m/>
    <n v="348.40848831249997"/>
    <s v="BSBrazilUSD"/>
    <n v="1"/>
    <m/>
  </r>
  <r>
    <x v="2"/>
    <x v="277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27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77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27"/>
    <x v="2"/>
    <s v="Brazil"/>
    <s v="Total Freight"/>
    <n v="40700"/>
    <s v="Revenues - Third Parties"/>
    <m/>
    <s v="Freight - Returns"/>
    <n v="2026"/>
    <n v="6"/>
    <s v="USD"/>
    <n v="692.61409043749984"/>
    <m/>
    <n v="692.61409043749984"/>
    <s v="BSBrazilUSD"/>
    <n v="1"/>
    <m/>
  </r>
  <r>
    <x v="2"/>
    <x v="2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7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2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0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220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20"/>
    <x v="2"/>
    <s v="Brazil"/>
    <s v="Total Freight"/>
    <n v="40700"/>
    <s v="Revenues - Third Parties"/>
    <m/>
    <s v="Freight - Returns"/>
    <n v="2026"/>
    <n v="6"/>
    <s v="USD"/>
    <n v="248.25439624999999"/>
    <m/>
    <n v="248.25439624999999"/>
    <s v="BSBrazilUSD"/>
    <n v="1"/>
    <m/>
  </r>
  <r>
    <x v="2"/>
    <x v="22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2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0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20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3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30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30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31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31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3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1"/>
    <x v="2"/>
    <s v="Brazil"/>
    <s v="Total Freight"/>
    <n v="40700"/>
    <s v="Revenues - Third Parties"/>
    <m/>
    <s v="Freight - Returns"/>
    <n v="2026"/>
    <n v="6"/>
    <s v="USD"/>
    <n v="469.40066643750004"/>
    <m/>
    <n v="469.40066643750004"/>
    <s v="BSBrazilUSD"/>
    <n v="1"/>
    <m/>
  </r>
  <r>
    <x v="2"/>
    <x v="221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2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1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3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3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0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40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4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4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90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690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90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69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1"/>
    <x v="2"/>
    <s v="Brazil"/>
    <s v="Total Distribution"/>
    <n v="40700"/>
    <s v="Revenues - Third Parties"/>
    <m/>
    <s v="Emergency Pick and Pack fee (Add per Pick and Pack)"/>
    <n v="2026"/>
    <n v="6"/>
    <s v="USD"/>
    <n v="61.495376687499999"/>
    <m/>
    <n v="61.495376687499999"/>
    <s v="BSBrazilUSD"/>
    <m/>
    <m/>
  </r>
  <r>
    <x v="2"/>
    <x v="41"/>
    <x v="2"/>
    <s v="Brazil"/>
    <s v="Total Freight"/>
    <n v="40700"/>
    <s v="Revenues - Third Parties"/>
    <m/>
    <s v="Freight - Shipments"/>
    <n v="2026"/>
    <n v="6"/>
    <s v="USD"/>
    <n v="120.18882925"/>
    <m/>
    <n v="120.18882925"/>
    <s v="BSBrazilUSD"/>
    <n v="1"/>
    <m/>
  </r>
  <r>
    <x v="2"/>
    <x v="41"/>
    <x v="2"/>
    <s v="Brazil"/>
    <s v="Total Freight"/>
    <n v="40700"/>
    <s v="Revenues - Third Parties"/>
    <m/>
    <s v="PassThrough - Freight"/>
    <n v="2026"/>
    <n v="6"/>
    <s v="USD"/>
    <n v="50.542400562499999"/>
    <m/>
    <n v="50.542400562499999"/>
    <s v="BSBrazilUSD"/>
    <n v="1"/>
    <m/>
  </r>
  <r>
    <x v="2"/>
    <x v="41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4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1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41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223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2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3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23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288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28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0"/>
    <x v="2"/>
    <s v="Brazil"/>
    <s v="Total Storage"/>
    <n v="40700"/>
    <s v="Revenues - Third Parties"/>
    <m/>
    <s v="Non-Drug Storage Ambient (per Shelf)"/>
    <n v="2026"/>
    <n v="6"/>
    <s v="USD"/>
    <n v="298.05222956250003"/>
    <m/>
    <n v="298.05222956250003"/>
    <s v="BSBrazilUSD"/>
    <m/>
    <m/>
  </r>
  <r>
    <x v="2"/>
    <x v="29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91"/>
    <x v="2"/>
    <s v="Brazil"/>
    <s v="Total Freight"/>
    <n v="40700"/>
    <s v="Revenues - Third Parties"/>
    <m/>
    <s v="Freight - Returns"/>
    <n v="2026"/>
    <n v="6"/>
    <s v="USD"/>
    <n v="1168.7060651874999"/>
    <m/>
    <n v="1168.7060651874999"/>
    <s v="BSBrazilUSD"/>
    <n v="1"/>
    <m/>
  </r>
  <r>
    <x v="2"/>
    <x v="691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9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91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692"/>
    <x v="2"/>
    <s v="Brazil"/>
    <s v="Total Freight"/>
    <n v="40700"/>
    <s v="Revenues - Third Parties"/>
    <m/>
    <s v="Freight - Shipments"/>
    <n v="2026"/>
    <n v="6"/>
    <s v="USD"/>
    <n v="120.20842312500001"/>
    <m/>
    <n v="120.20842312500001"/>
    <s v="BSBrazilUSD"/>
    <n v="1"/>
    <m/>
  </r>
  <r>
    <x v="2"/>
    <x v="692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692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69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1"/>
    <x v="2"/>
    <s v="Brazil"/>
    <s v="Total Return Drug"/>
    <n v="40700"/>
    <s v="Revenues - Third Parties"/>
    <m/>
    <s v="Destruction (per Kg)"/>
    <n v="2026"/>
    <n v="6"/>
    <s v="USD"/>
    <n v="190.0311966875"/>
    <m/>
    <n v="190.0311966875"/>
    <s v="BSBrazilUSD"/>
    <n v="1"/>
    <m/>
  </r>
  <r>
    <x v="2"/>
    <x v="291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9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1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92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29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2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92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226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226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26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26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2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6"/>
    <x v="2"/>
    <s v="Brazil"/>
    <s v="Total Storage"/>
    <n v="40700"/>
    <s v="Revenues - Third Parties"/>
    <m/>
    <s v="Storage Ambient (per Shelf)"/>
    <n v="2026"/>
    <n v="6"/>
    <s v="USD"/>
    <n v="298.05222956250003"/>
    <m/>
    <n v="298.05222956250003"/>
    <s v="BSBrazilUSD"/>
    <m/>
    <m/>
  </r>
  <r>
    <x v="2"/>
    <x v="226"/>
    <x v="2"/>
    <s v="Brazil"/>
    <s v="Total Storage"/>
    <n v="40700"/>
    <s v="Revenues - Third Parties"/>
    <m/>
    <s v="Storage Refrigerated (per Shelf)"/>
    <n v="2026"/>
    <n v="6"/>
    <s v="USD"/>
    <n v="510.87110287500002"/>
    <m/>
    <n v="510.87110287500002"/>
    <s v="BSBrazilUSD"/>
    <m/>
    <m/>
  </r>
  <r>
    <x v="2"/>
    <x v="293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9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6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46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46"/>
    <x v="2"/>
    <s v="Brazil"/>
    <s v="Total Storage"/>
    <n v="40700"/>
    <s v="Revenues - Third Parties"/>
    <m/>
    <s v="Non-Drug Storage Ambient (per Shelf)"/>
    <n v="2026"/>
    <n v="6"/>
    <s v="USD"/>
    <n v="496.75371593749998"/>
    <m/>
    <n v="496.75371593749998"/>
    <s v="BSBrazilUSD"/>
    <m/>
    <m/>
  </r>
  <r>
    <x v="2"/>
    <x v="4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6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46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228"/>
    <x v="2"/>
    <s v="Brazil"/>
    <s v="Total Freight"/>
    <n v="40700"/>
    <s v="Revenues - Third Parties"/>
    <m/>
    <s v="Freight - Returns"/>
    <n v="2026"/>
    <n v="6"/>
    <s v="USD"/>
    <n v="517.32728468749997"/>
    <m/>
    <n v="517.32728468749997"/>
    <s v="BSBrazilUSD"/>
    <n v="1"/>
    <m/>
  </r>
  <r>
    <x v="2"/>
    <x v="22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2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28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298"/>
    <x v="2"/>
    <s v="Brazil"/>
    <s v="Total Freight"/>
    <n v="40700"/>
    <s v="Revenues - Third Parties"/>
    <m/>
    <s v="Freight - Returns"/>
    <n v="2026"/>
    <n v="6"/>
    <s v="USD"/>
    <n v="118.06289381250002"/>
    <m/>
    <n v="118.06289381250002"/>
    <s v="BSBrazilUSD"/>
    <n v="1"/>
    <m/>
  </r>
  <r>
    <x v="2"/>
    <x v="29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9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8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298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99"/>
    <x v="2"/>
    <s v="Brazil"/>
    <s v="Total Return Drug"/>
    <n v="40700"/>
    <s v="Revenues - Third Parties"/>
    <m/>
    <s v="Destruction (per Kg)"/>
    <n v="2026"/>
    <n v="6"/>
    <s v="USD"/>
    <n v="135.73656906250002"/>
    <m/>
    <n v="135.73656906250002"/>
    <s v="BSBrazilUSD"/>
    <n v="1"/>
    <m/>
  </r>
  <r>
    <x v="2"/>
    <x v="299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99"/>
    <x v="2"/>
    <s v="Brazil"/>
    <s v="Total Freight"/>
    <n v="40700"/>
    <s v="Revenues - Third Parties"/>
    <m/>
    <s v="Freight - Returns"/>
    <n v="2026"/>
    <n v="6"/>
    <s v="USD"/>
    <n v="246.07947612500001"/>
    <m/>
    <n v="246.07947612500001"/>
    <s v="BSBrazilUSD"/>
    <n v="1"/>
    <m/>
  </r>
  <r>
    <x v="2"/>
    <x v="299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99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9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99"/>
    <x v="2"/>
    <s v="Brazil"/>
    <s v="Total Distribution"/>
    <n v="40700"/>
    <s v="Revenues - Third Parties"/>
    <m/>
    <s v="Receipt fee Ancillaries (per Receipt_ID)"/>
    <n v="2026"/>
    <n v="6"/>
    <s v="USD"/>
    <n v="123.0005503125"/>
    <m/>
    <n v="123.0005503125"/>
    <s v="BSBrazilUSD"/>
    <m/>
    <m/>
  </r>
  <r>
    <x v="2"/>
    <x v="299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99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230"/>
    <x v="2"/>
    <s v="Brazil"/>
    <s v="Total Freight"/>
    <n v="40700"/>
    <s v="Revenues - Third Parties"/>
    <m/>
    <s v="Freight - Returns"/>
    <n v="2026"/>
    <n v="6"/>
    <s v="USD"/>
    <n v="168.73265456249999"/>
    <m/>
    <n v="168.73265456249999"/>
    <s v="BSBrazilUSD"/>
    <n v="1"/>
    <m/>
  </r>
  <r>
    <x v="2"/>
    <x v="230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3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3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0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693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9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53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5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54"/>
    <x v="2"/>
    <s v="Brazil"/>
    <s v="Total Freight"/>
    <n v="40700"/>
    <s v="Revenues - Third Parties"/>
    <m/>
    <s v="Freight - Returns"/>
    <n v="2026"/>
    <n v="6"/>
    <s v="USD"/>
    <n v="471.42863249999994"/>
    <m/>
    <n v="471.42863249999994"/>
    <s v="BSBrazilUSD"/>
    <n v="1"/>
    <m/>
  </r>
  <r>
    <x v="2"/>
    <x v="54"/>
    <x v="2"/>
    <s v="Brazil"/>
    <s v="Total Distribution"/>
    <n v="40700"/>
    <s v="Revenues - Third Parties"/>
    <m/>
    <s v="Import Services"/>
    <n v="2026"/>
    <n v="6"/>
    <s v="USD"/>
    <n v="485.57541024999995"/>
    <m/>
    <n v="485.57541024999995"/>
    <s v="BSBrazilUSD"/>
    <m/>
    <m/>
  </r>
  <r>
    <x v="2"/>
    <x v="54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5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54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694"/>
    <x v="2"/>
    <s v="Brazil"/>
    <s v="Total Return Drug"/>
    <n v="40700"/>
    <s v="Revenues - Third Parties"/>
    <m/>
    <s v="Destruction (per Kg)"/>
    <n v="2026"/>
    <n v="6"/>
    <s v="USD"/>
    <n v="162.88388287499995"/>
    <m/>
    <n v="162.88388287499995"/>
    <s v="BSBrazilUSD"/>
    <n v="1"/>
    <m/>
  </r>
  <r>
    <x v="2"/>
    <x v="69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9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94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56"/>
    <x v="2"/>
    <s v="Brazil"/>
    <s v="Total Freight"/>
    <n v="40700"/>
    <s v="Revenues - Third Parties"/>
    <m/>
    <s v="Freight - Shipments"/>
    <n v="2026"/>
    <n v="6"/>
    <s v="USD"/>
    <n v="284.67940987499998"/>
    <m/>
    <n v="284.67940987499998"/>
    <s v="BSBrazilUSD"/>
    <n v="1"/>
    <m/>
  </r>
  <r>
    <x v="2"/>
    <x v="56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56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56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5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2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3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2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695"/>
    <x v="2"/>
    <s v="Brazil"/>
    <s v="Total Storage"/>
    <n v="40700"/>
    <s v="Revenues - Third Parties"/>
    <m/>
    <s v="Non-Drug Storage Ambient (per Shelf)"/>
    <n v="2026"/>
    <n v="6"/>
    <s v="USD"/>
    <n v="695.45520231249998"/>
    <m/>
    <n v="695.45520231249998"/>
    <s v="BSBrazilUSD"/>
    <m/>
    <m/>
  </r>
  <r>
    <x v="2"/>
    <x v="69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58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5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58"/>
    <x v="2"/>
    <s v="Brazil"/>
    <s v="Total Return Drug"/>
    <n v="40700"/>
    <s v="Revenues - Third Parties"/>
    <m/>
    <s v="Reconciliation of Returns (per Receipt)"/>
    <n v="2026"/>
    <n v="6"/>
    <s v="USD"/>
    <n v="158.945514"/>
    <m/>
    <n v="158.945514"/>
    <s v="BSBrazilUSD"/>
    <m/>
    <m/>
  </r>
  <r>
    <x v="2"/>
    <x v="58"/>
    <x v="2"/>
    <s v="Brazil"/>
    <s v="Total Return Drug"/>
    <n v="40700"/>
    <s v="Revenues - Third Parties"/>
    <m/>
    <s v="Returns Receipt (per Receipt)"/>
    <n v="2026"/>
    <n v="6"/>
    <s v="USD"/>
    <n v="397.36378500000001"/>
    <m/>
    <n v="397.36378500000001"/>
    <s v="BSBrazilUSD"/>
    <m/>
    <m/>
  </r>
  <r>
    <x v="2"/>
    <x v="59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5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0"/>
    <x v="2"/>
    <s v="Brazil"/>
    <s v="Total Return Drug"/>
    <n v="40700"/>
    <s v="Revenues - Third Parties"/>
    <m/>
    <s v="Destruction (per Kg)"/>
    <n v="2026"/>
    <n v="6"/>
    <s v="USD"/>
    <n v="81.441941437499977"/>
    <m/>
    <n v="81.441941437499977"/>
    <s v="BSBrazilUSD"/>
    <n v="1"/>
    <m/>
  </r>
  <r>
    <x v="2"/>
    <x v="60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0"/>
    <x v="2"/>
    <s v="Brazil"/>
    <s v="Total Freight"/>
    <n v="40700"/>
    <s v="Revenues - Third Parties"/>
    <m/>
    <s v="Freight - Returns"/>
    <n v="2026"/>
    <n v="6"/>
    <s v="USD"/>
    <n v="1412.9241231875001"/>
    <m/>
    <n v="1412.9241231875001"/>
    <s v="BSBrazilUSD"/>
    <n v="1"/>
    <m/>
  </r>
  <r>
    <x v="2"/>
    <x v="60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6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0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60"/>
    <x v="2"/>
    <s v="Brazil"/>
    <s v="Total Storage"/>
    <n v="40700"/>
    <s v="Revenues - Third Parties"/>
    <m/>
    <s v="Storage Ambient (per Shelf)"/>
    <n v="2026"/>
    <n v="6"/>
    <s v="USD"/>
    <n v="397.40297275"/>
    <m/>
    <n v="397.40297275"/>
    <s v="BSBrazilUSD"/>
    <m/>
    <m/>
  </r>
  <r>
    <x v="2"/>
    <x v="233"/>
    <x v="2"/>
    <s v="Brazil"/>
    <s v="Total Freight"/>
    <n v="40700"/>
    <s v="Revenues - Third Parties"/>
    <m/>
    <s v="Freight - Returns"/>
    <n v="2026"/>
    <n v="6"/>
    <s v="USD"/>
    <n v="1156.5970504375"/>
    <m/>
    <n v="1156.5970504375"/>
    <s v="BSBrazilUSD"/>
    <n v="1"/>
    <m/>
  </r>
  <r>
    <x v="2"/>
    <x v="233"/>
    <x v="2"/>
    <s v="Brazil"/>
    <s v="Total Freight"/>
    <n v="40700"/>
    <s v="Revenues - Third Parties"/>
    <m/>
    <s v="Freight - Shipments"/>
    <n v="2026"/>
    <n v="6"/>
    <s v="USD"/>
    <n v="377.73072224999999"/>
    <m/>
    <n v="377.73072224999999"/>
    <s v="BSBrazilUSD"/>
    <n v="1"/>
    <m/>
  </r>
  <r>
    <x v="2"/>
    <x v="233"/>
    <x v="2"/>
    <s v="Brazil"/>
    <s v="Total Distribution"/>
    <n v="40700"/>
    <s v="Revenues - Third Parties"/>
    <m/>
    <s v="Insulated shipper - Credo S22 - 12L (Leasing)"/>
    <n v="2026"/>
    <n v="6"/>
    <s v="USD"/>
    <n v="347.94803225000004"/>
    <m/>
    <n v="347.94803225000004"/>
    <s v="BSBrazilUSD"/>
    <n v="1"/>
    <m/>
  </r>
  <r>
    <x v="2"/>
    <x v="233"/>
    <x v="2"/>
    <s v="Brazil"/>
    <s v="Total Packaging"/>
    <n v="40700"/>
    <s v="Revenues - Third Parties"/>
    <m/>
    <s v="Labeling / Relabeling Process"/>
    <n v="2026"/>
    <n v="6"/>
    <s v="USD"/>
    <n v="12.109014749999998"/>
    <m/>
    <n v="12.109014749999998"/>
    <s v="BSBrazilUSD"/>
    <m/>
    <m/>
  </r>
  <r>
    <x v="2"/>
    <x v="233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233"/>
    <x v="2"/>
    <s v="Brazil"/>
    <s v="Total Distribution"/>
    <n v="40700"/>
    <s v="Revenues - Third Parties"/>
    <m/>
    <s v="Pick and Pack (Controlled Ambient)"/>
    <n v="2026"/>
    <n v="6"/>
    <s v="USD"/>
    <n v="246.00110062499999"/>
    <m/>
    <n v="246.00110062499999"/>
    <s v="BSBrazilUSD"/>
    <m/>
    <m/>
  </r>
  <r>
    <x v="2"/>
    <x v="23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3"/>
    <x v="2"/>
    <s v="Brazil"/>
    <s v="Total Return Drug"/>
    <n v="40700"/>
    <s v="Revenues - Third Parties"/>
    <m/>
    <s v="Returns Receipt (per Receipt)"/>
    <n v="2026"/>
    <n v="6"/>
    <s v="USD"/>
    <n v="397.36378500000001"/>
    <m/>
    <n v="397.36378500000001"/>
    <s v="BSBrazilUSD"/>
    <m/>
    <m/>
  </r>
  <r>
    <x v="2"/>
    <x v="233"/>
    <x v="2"/>
    <s v="Brazil"/>
    <s v="Total Storage"/>
    <n v="40700"/>
    <s v="Revenues - Third Parties"/>
    <m/>
    <s v="Storage Ambient (per Shelf)"/>
    <n v="2026"/>
    <n v="6"/>
    <s v="USD"/>
    <n v="198.701486375"/>
    <m/>
    <n v="198.701486375"/>
    <s v="BSBrazilUSD"/>
    <m/>
    <m/>
  </r>
  <r>
    <x v="2"/>
    <x v="233"/>
    <x v="2"/>
    <s v="Brazil"/>
    <s v="Total Distribution"/>
    <n v="40700"/>
    <s v="Revenues - Third Parties"/>
    <m/>
    <s v="Temperature Monitoring Device (Ambient)"/>
    <n v="2026"/>
    <n v="6"/>
    <s v="USD"/>
    <n v="249.86109399999998"/>
    <m/>
    <n v="249.86109399999998"/>
    <s v="BSBrazilUSD"/>
    <n v="1"/>
    <m/>
  </r>
  <r>
    <x v="2"/>
    <x v="233"/>
    <x v="2"/>
    <s v="Brazil"/>
    <s v="Total Packaging"/>
    <n v="40700"/>
    <s v="Revenues - Third Parties"/>
    <m/>
    <s v="Variable Print"/>
    <n v="2026"/>
    <n v="6"/>
    <s v="USD"/>
    <n v="67.050240250000016"/>
    <m/>
    <n v="67.050240250000016"/>
    <s v="BSBrazilUSD"/>
    <m/>
    <m/>
  </r>
  <r>
    <x v="2"/>
    <x v="62"/>
    <x v="2"/>
    <s v="Brazil"/>
    <s v="Total Return Drug"/>
    <n v="40700"/>
    <s v="Revenues - Third Parties"/>
    <m/>
    <s v="Destruction (per Kg)"/>
    <n v="2026"/>
    <n v="6"/>
    <s v="USD"/>
    <n v="407.20970718749999"/>
    <m/>
    <n v="407.20970718749999"/>
    <s v="BSBrazilUSD"/>
    <n v="1"/>
    <m/>
  </r>
  <r>
    <x v="2"/>
    <x v="62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2"/>
    <x v="2"/>
    <s v="Brazil"/>
    <s v="Total Freight"/>
    <n v="40700"/>
    <s v="Revenues - Third Parties"/>
    <m/>
    <s v="Freight - Returns"/>
    <n v="2026"/>
    <n v="6"/>
    <s v="USD"/>
    <n v="338.20987637500002"/>
    <m/>
    <n v="338.20987637500002"/>
    <s v="BSBrazilUSD"/>
    <n v="1"/>
    <m/>
  </r>
  <r>
    <x v="2"/>
    <x v="62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62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2"/>
    <x v="2"/>
    <s v="Brazil"/>
    <s v="Total Storage"/>
    <n v="40700"/>
    <s v="Revenues - Third Parties"/>
    <m/>
    <s v="Storage Ambient (per Shelf)"/>
    <n v="2026"/>
    <n v="6"/>
    <s v="USD"/>
    <n v="397.40297275"/>
    <m/>
    <n v="397.40297275"/>
    <s v="BSBrazilUSD"/>
    <m/>
    <m/>
  </r>
  <r>
    <x v="2"/>
    <x v="62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696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9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3"/>
    <x v="2"/>
    <s v="Brazil"/>
    <s v="Total Freight"/>
    <n v="40700"/>
    <s v="Revenues - Third Parties"/>
    <m/>
    <s v="Freight - Returns"/>
    <n v="2026"/>
    <n v="6"/>
    <s v="USD"/>
    <n v="217.90348387500001"/>
    <m/>
    <n v="217.90348387500001"/>
    <s v="BSBrazilUSD"/>
    <n v="1"/>
    <m/>
  </r>
  <r>
    <x v="2"/>
    <x v="63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3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64"/>
    <x v="2"/>
    <s v="Brazil"/>
    <s v="Total Return Drug"/>
    <n v="40700"/>
    <s v="Revenues - Third Parties"/>
    <m/>
    <s v="Destruction (per Kg)"/>
    <n v="2026"/>
    <n v="6"/>
    <s v="USD"/>
    <n v="81.441941437499977"/>
    <m/>
    <n v="81.441941437499977"/>
    <s v="BSBrazilUSD"/>
    <n v="1"/>
    <m/>
  </r>
  <r>
    <x v="2"/>
    <x v="6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4"/>
    <x v="2"/>
    <s v="Brazil"/>
    <s v="Total Freight"/>
    <n v="40700"/>
    <s v="Revenues - Third Parties"/>
    <m/>
    <s v="Freight - Shipments"/>
    <n v="2026"/>
    <n v="6"/>
    <s v="USD"/>
    <n v="1169.3232722499999"/>
    <m/>
    <n v="1169.3232722499999"/>
    <s v="BSBrazilUSD"/>
    <n v="1"/>
    <m/>
  </r>
  <r>
    <x v="2"/>
    <x v="64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64"/>
    <x v="2"/>
    <s v="Brazil"/>
    <s v="Total Distribution"/>
    <n v="40700"/>
    <s v="Revenues - Third Parties"/>
    <m/>
    <s v="Insulated shipper - Credo S22 - 12L (Leasing)"/>
    <n v="2026"/>
    <n v="6"/>
    <s v="USD"/>
    <n v="521.92204837499992"/>
    <m/>
    <n v="521.92204837499992"/>
    <s v="BSBrazilUSD"/>
    <n v="1"/>
    <m/>
  </r>
  <r>
    <x v="2"/>
    <x v="64"/>
    <x v="2"/>
    <s v="Brazil"/>
    <s v="Total Packaging"/>
    <n v="40700"/>
    <s v="Revenues - Third Parties"/>
    <m/>
    <s v="Labeling / Relabeling Process"/>
    <n v="2026"/>
    <n v="6"/>
    <s v="USD"/>
    <n v="12.109014749999998"/>
    <m/>
    <n v="12.109014749999998"/>
    <s v="BSBrazilUSD"/>
    <m/>
    <m/>
  </r>
  <r>
    <x v="2"/>
    <x v="64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4"/>
    <x v="2"/>
    <s v="Brazil"/>
    <s v="Total Freight"/>
    <n v="40700"/>
    <s v="Revenues - Third Parties"/>
    <m/>
    <s v="PassThrough - Freight"/>
    <n v="2026"/>
    <n v="6"/>
    <s v="USD"/>
    <n v="325.88532900000001"/>
    <m/>
    <n v="325.88532900000001"/>
    <s v="BSBrazilUSD"/>
    <n v="1"/>
    <m/>
  </r>
  <r>
    <x v="2"/>
    <x v="64"/>
    <x v="2"/>
    <s v="Brazil"/>
    <s v="Total Distribution"/>
    <n v="40700"/>
    <s v="Revenues - Third Parties"/>
    <m/>
    <s v="Pick and Pack (Controlled Ambient)"/>
    <n v="2026"/>
    <n v="6"/>
    <s v="USD"/>
    <n v="369.00165093749996"/>
    <m/>
    <n v="369.00165093749996"/>
    <s v="BSBrazilUSD"/>
    <m/>
    <m/>
  </r>
  <r>
    <x v="2"/>
    <x v="64"/>
    <x v="2"/>
    <s v="Brazil"/>
    <s v="Total Distribution"/>
    <n v="40700"/>
    <s v="Revenues - Third Parties"/>
    <m/>
    <s v="Pick and Pack Materials"/>
    <n v="2026"/>
    <n v="6"/>
    <s v="USD"/>
    <n v="246.00110062499999"/>
    <m/>
    <n v="246.00110062499999"/>
    <s v="BSBrazilUSD"/>
    <m/>
    <m/>
  </r>
  <r>
    <x v="2"/>
    <x v="6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4"/>
    <x v="2"/>
    <s v="Brazil"/>
    <s v="Total Storage"/>
    <n v="40700"/>
    <s v="Revenues - Third Parties"/>
    <m/>
    <s v="Storage Ambient (per Shelf)"/>
    <n v="2026"/>
    <n v="6"/>
    <s v="USD"/>
    <n v="695.45520231249998"/>
    <m/>
    <n v="695.45520231249998"/>
    <s v="BSBrazilUSD"/>
    <m/>
    <m/>
  </r>
  <r>
    <x v="2"/>
    <x v="64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64"/>
    <x v="2"/>
    <s v="Brazil"/>
    <s v="Total Distribution"/>
    <n v="40700"/>
    <s v="Revenues - Third Parties"/>
    <m/>
    <s v="Temperature Monitoring Device (Ambient)"/>
    <n v="2026"/>
    <n v="6"/>
    <s v="USD"/>
    <n v="374.79164099999991"/>
    <m/>
    <n v="374.79164099999991"/>
    <s v="BSBrazilUSD"/>
    <n v="1"/>
    <m/>
  </r>
  <r>
    <x v="2"/>
    <x v="64"/>
    <x v="2"/>
    <s v="Brazil"/>
    <s v="Total Packaging"/>
    <n v="40700"/>
    <s v="Revenues - Third Parties"/>
    <m/>
    <s v="Variable Print"/>
    <n v="2026"/>
    <n v="6"/>
    <s v="USD"/>
    <n v="9.0915579999999991"/>
    <m/>
    <n v="9.0915579999999991"/>
    <s v="BSBrazilUSD"/>
    <m/>
    <m/>
  </r>
  <r>
    <x v="2"/>
    <x v="65"/>
    <x v="2"/>
    <s v="Brazil"/>
    <s v="Total Return Drug"/>
    <n v="40700"/>
    <s v="Revenues - Third Parties"/>
    <m/>
    <s v="Destruction (per Kg)"/>
    <n v="2026"/>
    <n v="6"/>
    <s v="USD"/>
    <n v="54.294627625000004"/>
    <m/>
    <n v="54.294627625000004"/>
    <s v="BSBrazilUSD"/>
    <n v="1"/>
    <m/>
  </r>
  <r>
    <x v="2"/>
    <x v="65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5"/>
    <x v="2"/>
    <s v="Brazil"/>
    <s v="Total Freight"/>
    <n v="40700"/>
    <s v="Revenues - Third Parties"/>
    <m/>
    <s v="Freight - Returns"/>
    <n v="2026"/>
    <n v="6"/>
    <s v="USD"/>
    <n v="570.74018793749997"/>
    <m/>
    <n v="570.74018793749997"/>
    <s v="BSBrazilUSD"/>
    <n v="1"/>
    <m/>
  </r>
  <r>
    <x v="2"/>
    <x v="65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6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5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65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307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307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307"/>
    <x v="2"/>
    <s v="Brazil"/>
    <s v="Total Freight"/>
    <n v="40700"/>
    <s v="Revenues - Third Parties"/>
    <m/>
    <s v="Freight - Returns"/>
    <n v="2026"/>
    <n v="6"/>
    <s v="USD"/>
    <n v="469.70437149999998"/>
    <m/>
    <n v="469.70437149999998"/>
    <s v="BSBrazilUSD"/>
    <n v="1"/>
    <m/>
  </r>
  <r>
    <x v="2"/>
    <x v="307"/>
    <x v="2"/>
    <s v="Brazil"/>
    <s v="Total Distribution"/>
    <n v="40700"/>
    <s v="Revenues - Third Parties"/>
    <m/>
    <s v="Import Services"/>
    <n v="2026"/>
    <n v="6"/>
    <s v="USD"/>
    <n v="606.96926281249989"/>
    <m/>
    <n v="606.96926281249989"/>
    <s v="BSBrazilUSD"/>
    <m/>
    <m/>
  </r>
  <r>
    <x v="2"/>
    <x v="307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30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307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307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234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23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234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234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23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4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67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7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8"/>
    <x v="2"/>
    <s v="Brazil"/>
    <s v="Total Return Drug"/>
    <n v="40700"/>
    <s v="Revenues - Third Parties"/>
    <m/>
    <s v="Destruction (per Kg)"/>
    <n v="2026"/>
    <n v="6"/>
    <s v="USD"/>
    <n v="190.0311966875"/>
    <m/>
    <n v="190.0311966875"/>
    <s v="BSBrazilUSD"/>
    <n v="1"/>
    <m/>
  </r>
  <r>
    <x v="2"/>
    <x v="68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68"/>
    <x v="2"/>
    <s v="Brazil"/>
    <s v="Total Distribution"/>
    <n v="40700"/>
    <s v="Revenues - Third Parties"/>
    <m/>
    <s v="Emergency Pick and Pack fee (Add per Pick and Pack)"/>
    <n v="2026"/>
    <n v="6"/>
    <s v="USD"/>
    <n v="61.495376687499999"/>
    <m/>
    <n v="61.495376687499999"/>
    <s v="BSBrazilUSD"/>
    <m/>
    <m/>
  </r>
  <r>
    <x v="2"/>
    <x v="68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8"/>
    <x v="2"/>
    <s v="Brazil"/>
    <s v="Total Distribution"/>
    <n v="40700"/>
    <s v="Revenues - Third Parties"/>
    <m/>
    <s v="Insulated shipper - Credo S22 - 12L (Leasing)"/>
    <n v="2026"/>
    <n v="6"/>
    <s v="USD"/>
    <n v="173.97401612500002"/>
    <m/>
    <n v="173.97401612500002"/>
    <s v="BSBrazilUSD"/>
    <n v="1"/>
    <m/>
  </r>
  <r>
    <x v="2"/>
    <x v="68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68"/>
    <x v="2"/>
    <s v="Brazil"/>
    <s v="Total Freight"/>
    <n v="40700"/>
    <s v="Revenues - Third Parties"/>
    <m/>
    <s v="PassThrough - Freight"/>
    <n v="2026"/>
    <n v="6"/>
    <s v="USD"/>
    <n v="1813.2563802500001"/>
    <m/>
    <n v="1813.2563802500001"/>
    <s v="BSBrazilUSD"/>
    <n v="1"/>
    <m/>
  </r>
  <r>
    <x v="2"/>
    <x v="68"/>
    <x v="2"/>
    <s v="Brazil"/>
    <s v="Total Distribution"/>
    <n v="40700"/>
    <s v="Revenues - Third Parties"/>
    <m/>
    <s v="Pick and Pack (Controlled Ambient)"/>
    <n v="2026"/>
    <n v="6"/>
    <s v="USD"/>
    <n v="123.0005503125"/>
    <m/>
    <n v="123.0005503125"/>
    <s v="BSBrazilUSD"/>
    <m/>
    <m/>
  </r>
  <r>
    <x v="2"/>
    <x v="6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68"/>
    <x v="2"/>
    <s v="Brazil"/>
    <s v="Total Storage"/>
    <n v="40700"/>
    <s v="Revenues - Third Parties"/>
    <m/>
    <s v="Storage Ambient (per Shelf)"/>
    <n v="2026"/>
    <n v="6"/>
    <s v="USD"/>
    <n v="397.40297275"/>
    <m/>
    <n v="397.40297275"/>
    <s v="BSBrazilUSD"/>
    <m/>
    <m/>
  </r>
  <r>
    <x v="2"/>
    <x v="68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68"/>
    <x v="2"/>
    <s v="Brazil"/>
    <s v="Total Distribution"/>
    <n v="40700"/>
    <s v="Revenues - Third Parties"/>
    <m/>
    <s v="Temperature Monitoring Device (Ambient)"/>
    <n v="2026"/>
    <n v="6"/>
    <s v="USD"/>
    <n v="124.93054699999999"/>
    <m/>
    <n v="124.93054699999999"/>
    <s v="BSBrazilUSD"/>
    <n v="1"/>
    <m/>
  </r>
  <r>
    <x v="2"/>
    <x v="71"/>
    <x v="2"/>
    <s v="Brazil"/>
    <s v="Total Distribution"/>
    <n v="40700"/>
    <s v="Revenues - Third Parties"/>
    <m/>
    <s v="Emergency Pick and Pack fee (Add per Pick and Pack)"/>
    <n v="2026"/>
    <n v="6"/>
    <s v="USD"/>
    <n v="61.495376687499999"/>
    <m/>
    <n v="61.495376687499999"/>
    <s v="BSBrazilUSD"/>
    <m/>
    <m/>
  </r>
  <r>
    <x v="2"/>
    <x v="71"/>
    <x v="2"/>
    <s v="Brazil"/>
    <s v="Total Freight"/>
    <n v="40700"/>
    <s v="Revenues - Third Parties"/>
    <m/>
    <s v="Freight - Returns"/>
    <n v="2026"/>
    <n v="6"/>
    <s v="USD"/>
    <n v="689.38110106249997"/>
    <m/>
    <n v="689.38110106249997"/>
    <s v="BSBrazilUSD"/>
    <n v="1"/>
    <m/>
  </r>
  <r>
    <x v="2"/>
    <x v="71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71"/>
    <x v="2"/>
    <s v="Brazil"/>
    <s v="Total Distribution"/>
    <n v="40700"/>
    <s v="Revenues - Third Parties"/>
    <m/>
    <s v="Insulated shipper - Credo S22 - 12L (Leasing)"/>
    <n v="2026"/>
    <n v="6"/>
    <s v="USD"/>
    <n v="173.97401612500002"/>
    <m/>
    <n v="173.97401612500002"/>
    <s v="BSBrazilUSD"/>
    <n v="1"/>
    <m/>
  </r>
  <r>
    <x v="2"/>
    <x v="71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71"/>
    <x v="2"/>
    <s v="Brazil"/>
    <s v="Total Freight"/>
    <n v="40700"/>
    <s v="Revenues - Third Parties"/>
    <m/>
    <s v="PassThrough - Freight"/>
    <n v="2026"/>
    <n v="6"/>
    <s v="USD"/>
    <n v="1870.8427788749996"/>
    <m/>
    <n v="1870.8427788749996"/>
    <s v="BSBrazilUSD"/>
    <n v="1"/>
    <m/>
  </r>
  <r>
    <x v="2"/>
    <x v="71"/>
    <x v="2"/>
    <s v="Brazil"/>
    <s v="Total Distribution"/>
    <n v="40700"/>
    <s v="Revenues - Third Parties"/>
    <m/>
    <s v="Pick and Pack (Controlled Ambient)"/>
    <n v="2026"/>
    <n v="6"/>
    <s v="USD"/>
    <n v="123.0005503125"/>
    <m/>
    <n v="123.0005503125"/>
    <s v="BSBrazilUSD"/>
    <m/>
    <m/>
  </r>
  <r>
    <x v="2"/>
    <x v="7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1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71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71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71"/>
    <x v="2"/>
    <s v="Brazil"/>
    <s v="Total Distribution"/>
    <n v="40700"/>
    <s v="Revenues - Third Parties"/>
    <m/>
    <s v="Temperature Monitoring Device (Ambient)"/>
    <n v="2026"/>
    <n v="6"/>
    <s v="USD"/>
    <n v="124.93054699999999"/>
    <m/>
    <n v="124.93054699999999"/>
    <s v="BSBrazilUSD"/>
    <n v="1"/>
    <m/>
  </r>
  <r>
    <x v="2"/>
    <x v="72"/>
    <x v="2"/>
    <s v="Brazil"/>
    <s v="Total Freight"/>
    <n v="40700"/>
    <s v="Revenues - Third Parties"/>
    <m/>
    <s v="Freight - Returns"/>
    <n v="2026"/>
    <n v="6"/>
    <s v="USD"/>
    <n v="236.10619374999999"/>
    <m/>
    <n v="236.10619374999999"/>
    <s v="BSBrazilUSD"/>
    <n v="1"/>
    <m/>
  </r>
  <r>
    <x v="2"/>
    <x v="7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2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309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309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309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309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30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235"/>
    <x v="2"/>
    <s v="Brazil"/>
    <s v="Total Distribution"/>
    <n v="40700"/>
    <s v="Revenues - Third Parties"/>
    <m/>
    <s v="Import Services"/>
    <n v="2026"/>
    <n v="6"/>
    <s v="USD"/>
    <n v="971.1508204999999"/>
    <m/>
    <n v="971.1508204999999"/>
    <s v="BSBrazilUSD"/>
    <m/>
    <m/>
  </r>
  <r>
    <x v="2"/>
    <x v="235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23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5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75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75"/>
    <x v="2"/>
    <s v="Brazil"/>
    <s v="Total Freight"/>
    <n v="40700"/>
    <s v="Revenues - Third Parties"/>
    <m/>
    <s v="Freight - Returns"/>
    <n v="2026"/>
    <n v="6"/>
    <s v="USD"/>
    <n v="234.85218574999999"/>
    <m/>
    <n v="234.85218574999999"/>
    <s v="BSBrazilUSD"/>
    <n v="1"/>
    <m/>
  </r>
  <r>
    <x v="2"/>
    <x v="75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75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7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5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75"/>
    <x v="2"/>
    <s v="Brazil"/>
    <s v="Total Storage"/>
    <n v="40700"/>
    <s v="Revenues - Third Parties"/>
    <m/>
    <s v="Storage Ambient (per Shelf)"/>
    <n v="2026"/>
    <n v="6"/>
    <s v="USD"/>
    <n v="198.701486375"/>
    <m/>
    <n v="198.701486375"/>
    <s v="BSBrazilUSD"/>
    <m/>
    <m/>
  </r>
  <r>
    <x v="2"/>
    <x v="75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77"/>
    <x v="2"/>
    <s v="Brazil"/>
    <s v="Total Freight"/>
    <n v="40700"/>
    <s v="Revenues - Third Parties"/>
    <m/>
    <s v="Freight - Shipments"/>
    <n v="2026"/>
    <n v="6"/>
    <s v="USD"/>
    <n v="453.54922156249989"/>
    <m/>
    <n v="453.54922156249989"/>
    <s v="BSBrazilUSD"/>
    <n v="1"/>
    <m/>
  </r>
  <r>
    <x v="2"/>
    <x v="77"/>
    <x v="2"/>
    <s v="Brazil"/>
    <s v="Total Distribution"/>
    <n v="40700"/>
    <s v="Revenues - Third Parties"/>
    <m/>
    <s v="Import Services"/>
    <n v="2026"/>
    <n v="6"/>
    <s v="USD"/>
    <n v="971.1508204999999"/>
    <m/>
    <n v="971.1508204999999"/>
    <s v="BSBrazilUSD"/>
    <m/>
    <m/>
  </r>
  <r>
    <x v="2"/>
    <x v="77"/>
    <x v="2"/>
    <s v="Brazil"/>
    <s v="Total Distribution"/>
    <n v="40700"/>
    <s v="Revenues - Third Parties"/>
    <m/>
    <s v="Insulated shipper - Credo S22 - 12L (Leasing)"/>
    <n v="2026"/>
    <n v="6"/>
    <s v="USD"/>
    <n v="173.97401612500002"/>
    <m/>
    <n v="173.97401612500002"/>
    <s v="BSBrazilUSD"/>
    <n v="1"/>
    <m/>
  </r>
  <r>
    <x v="2"/>
    <x v="77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77"/>
    <x v="2"/>
    <s v="Brazil"/>
    <s v="Total Distribution"/>
    <n v="40700"/>
    <s v="Revenues - Third Parties"/>
    <m/>
    <s v="Pick and Pack (Controlled Ambient)"/>
    <n v="2026"/>
    <n v="6"/>
    <s v="USD"/>
    <n v="123.0005503125"/>
    <m/>
    <n v="123.0005503125"/>
    <s v="BSBrazilUSD"/>
    <m/>
    <m/>
  </r>
  <r>
    <x v="2"/>
    <x v="7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7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77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77"/>
    <x v="2"/>
    <s v="Brazil"/>
    <s v="Total Distribution"/>
    <n v="40700"/>
    <s v="Revenues - Third Parties"/>
    <m/>
    <s v="Temperature Monitoring Device (Ambient)"/>
    <n v="2026"/>
    <n v="6"/>
    <s v="USD"/>
    <n v="124.93054699999999"/>
    <m/>
    <n v="124.93054699999999"/>
    <s v="BSBrazilUSD"/>
    <n v="1"/>
    <m/>
  </r>
  <r>
    <x v="2"/>
    <x v="78"/>
    <x v="2"/>
    <s v="Brazil"/>
    <s v="Total Distribution"/>
    <n v="40700"/>
    <s v="Revenues - Third Parties"/>
    <m/>
    <s v="Import Services"/>
    <n v="2026"/>
    <n v="6"/>
    <s v="USD"/>
    <n v="364.18155768750006"/>
    <m/>
    <n v="364.18155768750006"/>
    <s v="BSBrazilUSD"/>
    <m/>
    <m/>
  </r>
  <r>
    <x v="2"/>
    <x v="78"/>
    <x v="2"/>
    <s v="Brazil"/>
    <s v="Total Storage"/>
    <n v="40700"/>
    <s v="Revenues - Third Parties"/>
    <m/>
    <s v="Non-Drug Storage Ambient (per Shelf)"/>
    <n v="2026"/>
    <n v="6"/>
    <s v="USD"/>
    <n v="496.75371593749998"/>
    <m/>
    <n v="496.75371593749998"/>
    <s v="BSBrazilUSD"/>
    <m/>
    <m/>
  </r>
  <r>
    <x v="2"/>
    <x v="7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9"/>
    <x v="2"/>
    <s v="Brazil"/>
    <s v="Total Freight"/>
    <n v="40700"/>
    <s v="Revenues - Third Parties"/>
    <m/>
    <s v="Freight - Returns"/>
    <n v="2026"/>
    <n v="6"/>
    <s v="USD"/>
    <n v="553.86986156250009"/>
    <m/>
    <n v="553.86986156250009"/>
    <s v="BSBrazilUSD"/>
    <n v="1"/>
    <m/>
  </r>
  <r>
    <x v="2"/>
    <x v="79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79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7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9"/>
    <x v="2"/>
    <s v="Brazil"/>
    <s v="Total Return Drug"/>
    <n v="40700"/>
    <s v="Revenues - Third Parties"/>
    <m/>
    <s v="Returns Receipt (per Receipt)"/>
    <n v="2026"/>
    <n v="6"/>
    <s v="USD"/>
    <n v="397.36378500000001"/>
    <m/>
    <n v="397.36378500000001"/>
    <s v="BSBrazilUSD"/>
    <m/>
    <m/>
  </r>
  <r>
    <x v="2"/>
    <x v="79"/>
    <x v="2"/>
    <s v="Brazil"/>
    <s v="Total Storage"/>
    <n v="40700"/>
    <s v="Revenues - Third Parties"/>
    <m/>
    <s v="Storage Refrigerated (per Shelf)"/>
    <n v="2026"/>
    <n v="6"/>
    <s v="USD"/>
    <n v="170.29036762500002"/>
    <m/>
    <n v="170.29036762500002"/>
    <s v="BSBrazilUSD"/>
    <m/>
    <m/>
  </r>
  <r>
    <x v="2"/>
    <x v="80"/>
    <x v="2"/>
    <s v="Brazil"/>
    <s v="Total Freight"/>
    <n v="40700"/>
    <s v="Revenues - Third Parties"/>
    <m/>
    <s v="Freight - Returns"/>
    <n v="2026"/>
    <n v="6"/>
    <s v="USD"/>
    <n v="246.07947612500001"/>
    <m/>
    <n v="246.07947612500001"/>
    <s v="BSBrazilUSD"/>
    <n v="1"/>
    <m/>
  </r>
  <r>
    <x v="2"/>
    <x v="80"/>
    <x v="2"/>
    <s v="Brazil"/>
    <s v="Total Distribution"/>
    <n v="40700"/>
    <s v="Revenues - Third Parties"/>
    <m/>
    <s v="Import Services"/>
    <n v="2026"/>
    <n v="6"/>
    <s v="USD"/>
    <n v="364.18155768750006"/>
    <m/>
    <n v="364.18155768750006"/>
    <s v="BSBrazilUSD"/>
    <m/>
    <m/>
  </r>
  <r>
    <x v="2"/>
    <x v="8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8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0"/>
    <x v="2"/>
    <s v="Brazil"/>
    <s v="Total Return Drug"/>
    <n v="40700"/>
    <s v="Revenues - Third Parties"/>
    <m/>
    <s v="Returns Receipt (per Receipt)"/>
    <n v="2026"/>
    <n v="6"/>
    <s v="USD"/>
    <n v="264.90918999999997"/>
    <m/>
    <n v="264.90918999999997"/>
    <s v="BSBrazilUSD"/>
    <m/>
    <m/>
  </r>
  <r>
    <x v="2"/>
    <x v="311"/>
    <x v="2"/>
    <s v="Brazil"/>
    <s v="Total Freight"/>
    <n v="40700"/>
    <s v="Revenues - Third Parties"/>
    <m/>
    <s v="Freight - Shipments"/>
    <n v="2026"/>
    <n v="6"/>
    <s v="USD"/>
    <n v="673.26513887500005"/>
    <m/>
    <n v="673.26513887500005"/>
    <s v="BSBrazilUSD"/>
    <n v="1"/>
    <m/>
  </r>
  <r>
    <x v="2"/>
    <x v="311"/>
    <x v="2"/>
    <s v="Brazil"/>
    <s v="Total Distribution"/>
    <n v="40700"/>
    <s v="Revenues - Third Parties"/>
    <m/>
    <s v="Insulated shipper - Credo S22 - 12L (Leasing)"/>
    <n v="2026"/>
    <n v="6"/>
    <s v="USD"/>
    <n v="173.97401612500002"/>
    <m/>
    <n v="173.97401612500002"/>
    <s v="BSBrazilUSD"/>
    <n v="1"/>
    <m/>
  </r>
  <r>
    <x v="2"/>
    <x v="311"/>
    <x v="2"/>
    <s v="Brazil"/>
    <s v="Total Distribution"/>
    <n v="40700"/>
    <s v="Revenues - Third Parties"/>
    <m/>
    <s v="Insulated shipper - Credo S4 - 12L (Leasing)"/>
    <n v="2026"/>
    <n v="6"/>
    <s v="USD"/>
    <n v="333.56612799999999"/>
    <m/>
    <n v="333.56612799999999"/>
    <s v="BSBrazilUSD"/>
    <n v="1"/>
    <m/>
  </r>
  <r>
    <x v="2"/>
    <x v="311"/>
    <x v="2"/>
    <s v="Brazil"/>
    <s v="Total Packaging"/>
    <n v="40700"/>
    <s v="Revenues - Third Parties"/>
    <m/>
    <s v="Labeling / Relabeling Process"/>
    <n v="2026"/>
    <n v="6"/>
    <s v="USD"/>
    <n v="6.0545073749999991"/>
    <m/>
    <n v="6.0545073749999991"/>
    <s v="BSBrazilUSD"/>
    <m/>
    <m/>
  </r>
  <r>
    <x v="2"/>
    <x v="311"/>
    <x v="2"/>
    <s v="Brazil"/>
    <s v="Total Distribution"/>
    <n v="40700"/>
    <s v="Revenues - Third Parties"/>
    <m/>
    <s v="Pick and Pack (Controlled Ambient)"/>
    <n v="2026"/>
    <n v="6"/>
    <s v="USD"/>
    <n v="123.0005503125"/>
    <m/>
    <n v="123.0005503125"/>
    <s v="BSBrazilUSD"/>
    <m/>
    <m/>
  </r>
  <r>
    <x v="2"/>
    <x v="311"/>
    <x v="2"/>
    <s v="Brazil"/>
    <s v="Total Distribution"/>
    <n v="40700"/>
    <s v="Revenues - Third Parties"/>
    <m/>
    <s v="Pick and Pack (Refrigerated)"/>
    <n v="2026"/>
    <n v="6"/>
    <s v="USD"/>
    <n v="295.18172687499998"/>
    <m/>
    <n v="295.18172687499998"/>
    <s v="BSBrazilUSD"/>
    <m/>
    <m/>
  </r>
  <r>
    <x v="2"/>
    <x v="31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311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311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311"/>
    <x v="2"/>
    <s v="Brazil"/>
    <s v="Total Storage"/>
    <n v="40700"/>
    <s v="Revenues - Third Parties"/>
    <m/>
    <s v="Storage Refrigerated (per Shelf)"/>
    <n v="2026"/>
    <n v="6"/>
    <s v="USD"/>
    <n v="510.87110287500002"/>
    <m/>
    <n v="510.87110287500002"/>
    <s v="BSBrazilUSD"/>
    <m/>
    <m/>
  </r>
  <r>
    <x v="2"/>
    <x v="311"/>
    <x v="2"/>
    <s v="Brazil"/>
    <s v="Total Distribution"/>
    <n v="40700"/>
    <s v="Revenues - Third Parties"/>
    <m/>
    <s v="Temperature Monitoring Device (Ambient)"/>
    <n v="2026"/>
    <n v="6"/>
    <s v="USD"/>
    <n v="124.93054699999999"/>
    <m/>
    <n v="124.93054699999999"/>
    <s v="BSBrazilUSD"/>
    <n v="1"/>
    <m/>
  </r>
  <r>
    <x v="2"/>
    <x v="311"/>
    <x v="2"/>
    <s v="Brazil"/>
    <s v="Total Distribution"/>
    <n v="40700"/>
    <s v="Revenues - Third Parties"/>
    <m/>
    <s v="Temperature Monitoring Device (Refrigerated)"/>
    <n v="2026"/>
    <n v="6"/>
    <s v="USD"/>
    <n v="249.86109399999998"/>
    <m/>
    <n v="249.86109399999998"/>
    <s v="BSBrazilUSD"/>
    <n v="1"/>
    <m/>
  </r>
  <r>
    <x v="2"/>
    <x v="311"/>
    <x v="2"/>
    <s v="Brazil"/>
    <s v="Total Packaging"/>
    <n v="40700"/>
    <s v="Revenues - Third Parties"/>
    <m/>
    <s v="Variable Print"/>
    <n v="2026"/>
    <n v="6"/>
    <s v="USD"/>
    <n v="13.637336999999999"/>
    <m/>
    <n v="13.637336999999999"/>
    <s v="BSBrazilUSD"/>
    <m/>
    <m/>
  </r>
  <r>
    <x v="2"/>
    <x v="82"/>
    <x v="2"/>
    <s v="Brazil"/>
    <s v="Total Distribution"/>
    <n v="40700"/>
    <s v="Revenues - Third Parties"/>
    <m/>
    <s v="Import Services"/>
    <n v="2026"/>
    <n v="6"/>
    <s v="USD"/>
    <n v="606.96926281249989"/>
    <m/>
    <n v="606.96926281249989"/>
    <s v="BSBrazilUSD"/>
    <m/>
    <m/>
  </r>
  <r>
    <x v="2"/>
    <x v="82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8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3"/>
    <x v="2"/>
    <s v="Brazil"/>
    <s v="Total Freight"/>
    <n v="40700"/>
    <s v="Revenues - Third Parties"/>
    <m/>
    <s v="Freight - Shipments"/>
    <n v="2026"/>
    <n v="6"/>
    <s v="USD"/>
    <n v="497.94894231249987"/>
    <m/>
    <n v="497.94894231249987"/>
    <s v="BSBrazilUSD"/>
    <n v="1"/>
    <m/>
  </r>
  <r>
    <x v="2"/>
    <x v="83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83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83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8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3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83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84"/>
    <x v="2"/>
    <s v="Brazil"/>
    <s v="Total Return Drug"/>
    <n v="40700"/>
    <s v="Revenues - Third Parties"/>
    <m/>
    <s v="Destruction (per Kg)"/>
    <n v="2026"/>
    <n v="6"/>
    <s v="USD"/>
    <n v="81.441941437499977"/>
    <m/>
    <n v="81.441941437499977"/>
    <s v="BSBrazilUSD"/>
    <n v="1"/>
    <m/>
  </r>
  <r>
    <x v="2"/>
    <x v="8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84"/>
    <x v="2"/>
    <s v="Brazil"/>
    <s v="Total Distribution"/>
    <n v="40700"/>
    <s v="Revenues - Third Parties"/>
    <m/>
    <s v="Import License Fee"/>
    <n v="2026"/>
    <n v="6"/>
    <s v="USD"/>
    <n v="630.72683624999991"/>
    <m/>
    <n v="630.72683624999991"/>
    <s v="BSBrazilUSD"/>
    <m/>
    <m/>
  </r>
  <r>
    <x v="2"/>
    <x v="84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8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4"/>
    <x v="2"/>
    <s v="Brazil"/>
    <s v="Total Duty"/>
    <n v="40700"/>
    <s v="Revenues - Third Parties"/>
    <m/>
    <s v="PTC Duties"/>
    <n v="2026"/>
    <n v="6"/>
    <s v="USD"/>
    <n v="2260.7387250000002"/>
    <m/>
    <n v="2260.7387250000002"/>
    <s v="BSBrazilUSD"/>
    <n v="1"/>
    <m/>
  </r>
  <r>
    <x v="2"/>
    <x v="84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86"/>
    <x v="2"/>
    <s v="Brazil"/>
    <s v="Total Freight"/>
    <n v="40700"/>
    <s v="Revenues - Third Parties"/>
    <m/>
    <s v="Freight - Shipments"/>
    <n v="2026"/>
    <n v="6"/>
    <s v="USD"/>
    <n v="805.67074918749995"/>
    <m/>
    <n v="805.67074918749995"/>
    <s v="BSBrazilUSD"/>
    <n v="1"/>
    <m/>
  </r>
  <r>
    <x v="2"/>
    <x v="86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86"/>
    <x v="2"/>
    <s v="Brazil"/>
    <s v="Total Distribution"/>
    <n v="40700"/>
    <s v="Revenues - Third Parties"/>
    <m/>
    <s v="Pick and Pack Materials"/>
    <n v="2026"/>
    <n v="6"/>
    <s v="USD"/>
    <n v="492.00220124999998"/>
    <m/>
    <n v="492.00220124999998"/>
    <s v="BSBrazilUSD"/>
    <m/>
    <m/>
  </r>
  <r>
    <x v="2"/>
    <x v="8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8"/>
    <x v="2"/>
    <s v="Brazil"/>
    <s v="Total Distribution"/>
    <n v="40700"/>
    <s v="Revenues - Third Parties"/>
    <m/>
    <s v="Import Services"/>
    <n v="2026"/>
    <n v="6"/>
    <s v="USD"/>
    <n v="606.96926281249989"/>
    <m/>
    <n v="606.96926281249989"/>
    <s v="BSBrazilUSD"/>
    <m/>
    <m/>
  </r>
  <r>
    <x v="2"/>
    <x v="88"/>
    <x v="2"/>
    <s v="Brazil"/>
    <s v="Total Storage"/>
    <n v="40700"/>
    <s v="Revenues - Third Parties"/>
    <m/>
    <s v="Non-Drug Storage Ambient (per Shelf)"/>
    <n v="2026"/>
    <n v="6"/>
    <s v="USD"/>
    <n v="496.75371593749998"/>
    <m/>
    <n v="496.75371593749998"/>
    <s v="BSBrazilUSD"/>
    <m/>
    <m/>
  </r>
  <r>
    <x v="2"/>
    <x v="88"/>
    <x v="2"/>
    <s v="Brazil"/>
    <s v="Total Freight"/>
    <n v="40700"/>
    <s v="Revenues - Third Parties"/>
    <m/>
    <s v="PassThrough - Freight"/>
    <n v="2026"/>
    <n v="6"/>
    <s v="USD"/>
    <n v="50.552197500000013"/>
    <m/>
    <n v="50.552197500000013"/>
    <s v="BSBrazilUSD"/>
    <n v="1"/>
    <m/>
  </r>
  <r>
    <x v="2"/>
    <x v="88"/>
    <x v="2"/>
    <s v="Brazil"/>
    <s v="Total Distribution"/>
    <n v="40700"/>
    <s v="Revenues - Third Parties"/>
    <m/>
    <s v="Pick and Pack Cancellation Fee"/>
    <n v="2026"/>
    <n v="6"/>
    <s v="USD"/>
    <n v="43.674747375000003"/>
    <m/>
    <n v="43.674747375000003"/>
    <s v="BSBrazilUSD"/>
    <m/>
    <m/>
  </r>
  <r>
    <x v="2"/>
    <x v="88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8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8"/>
    <x v="2"/>
    <s v="Brazil"/>
    <s v="Total Storage"/>
    <n v="40700"/>
    <s v="Revenues - Third Parties"/>
    <m/>
    <s v="Storage Ambient (per Shelf)"/>
    <n v="2026"/>
    <n v="6"/>
    <s v="USD"/>
    <n v="198.701486375"/>
    <m/>
    <n v="198.701486375"/>
    <s v="BSBrazilUSD"/>
    <m/>
    <m/>
  </r>
  <r>
    <x v="2"/>
    <x v="89"/>
    <x v="2"/>
    <s v="Brazil"/>
    <s v="Total Freight"/>
    <n v="40700"/>
    <s v="Revenues - Third Parties"/>
    <m/>
    <s v="Freight - Shipments"/>
    <n v="2026"/>
    <n v="6"/>
    <s v="USD"/>
    <n v="277.38069143749999"/>
    <m/>
    <n v="277.38069143749999"/>
    <s v="BSBrazilUSD"/>
    <n v="1"/>
    <m/>
  </r>
  <r>
    <x v="2"/>
    <x v="89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89"/>
    <x v="2"/>
    <s v="Brazil"/>
    <s v="Total Distribution"/>
    <n v="40700"/>
    <s v="Revenues - Third Parties"/>
    <m/>
    <s v="Insulated shipper - Credo S22 - 12L (Leasing)"/>
    <n v="2026"/>
    <n v="6"/>
    <s v="USD"/>
    <n v="173.97401612500002"/>
    <m/>
    <n v="173.97401612500002"/>
    <s v="BSBrazilUSD"/>
    <n v="1"/>
    <m/>
  </r>
  <r>
    <x v="2"/>
    <x v="89"/>
    <x v="2"/>
    <s v="Brazil"/>
    <s v="Total Distribution"/>
    <n v="40700"/>
    <s v="Revenues - Third Parties"/>
    <m/>
    <s v="Pick and Pack (Controlled Ambient)"/>
    <n v="2026"/>
    <n v="6"/>
    <s v="USD"/>
    <n v="123.0005503125"/>
    <m/>
    <n v="123.0005503125"/>
    <s v="BSBrazilUSD"/>
    <m/>
    <m/>
  </r>
  <r>
    <x v="2"/>
    <x v="8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89"/>
    <x v="2"/>
    <s v="Brazil"/>
    <s v="Total Storage"/>
    <n v="40700"/>
    <s v="Revenues - Third Parties"/>
    <m/>
    <s v="Storage Ambient (per Shelf)"/>
    <n v="2026"/>
    <n v="6"/>
    <s v="USD"/>
    <n v="198.701486375"/>
    <m/>
    <n v="198.701486375"/>
    <s v="BSBrazilUSD"/>
    <m/>
    <m/>
  </r>
  <r>
    <x v="2"/>
    <x v="89"/>
    <x v="2"/>
    <s v="Brazil"/>
    <s v="Total Distribution"/>
    <n v="40700"/>
    <s v="Revenues - Third Parties"/>
    <m/>
    <s v="Temperature Monitoring Device (Ambient)"/>
    <n v="2026"/>
    <n v="6"/>
    <s v="USD"/>
    <n v="124.93054699999999"/>
    <m/>
    <n v="124.93054699999999"/>
    <s v="BSBrazilUSD"/>
    <n v="1"/>
    <m/>
  </r>
  <r>
    <x v="2"/>
    <x v="90"/>
    <x v="2"/>
    <s v="Brazil"/>
    <s v="Total Distribution"/>
    <n v="40700"/>
    <s v="Revenues - Third Parties"/>
    <m/>
    <s v="Import Services"/>
    <n v="2026"/>
    <n v="6"/>
    <s v="USD"/>
    <n v="728.36311537500012"/>
    <m/>
    <n v="728.36311537500012"/>
    <s v="BSBrazilUSD"/>
    <m/>
    <m/>
  </r>
  <r>
    <x v="2"/>
    <x v="90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9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0"/>
    <x v="2"/>
    <s v="Brazil"/>
    <s v="Total Return Drug"/>
    <n v="40700"/>
    <s v="Revenues - Third Parties"/>
    <m/>
    <s v="Returns Receipt (per Receipt)"/>
    <n v="2026"/>
    <n v="6"/>
    <s v="USD"/>
    <n v="132.45459499999998"/>
    <m/>
    <n v="132.45459499999998"/>
    <s v="BSBrazilUSD"/>
    <m/>
    <m/>
  </r>
  <r>
    <x v="2"/>
    <x v="90"/>
    <x v="2"/>
    <s v="Brazil"/>
    <s v="Total Storage"/>
    <n v="40700"/>
    <s v="Revenues - Third Parties"/>
    <m/>
    <s v="Storage Ambient (per Shelf)"/>
    <n v="2026"/>
    <n v="6"/>
    <s v="USD"/>
    <n v="99.350743187500001"/>
    <m/>
    <n v="99.350743187500001"/>
    <s v="BSBrazilUSD"/>
    <m/>
    <m/>
  </r>
  <r>
    <x v="2"/>
    <x v="92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92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3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93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93"/>
    <x v="2"/>
    <s v="Brazil"/>
    <s v="Total Distribution"/>
    <n v="40700"/>
    <s v="Revenues - Third Parties"/>
    <m/>
    <s v="Import License Fee"/>
    <n v="2026"/>
    <n v="6"/>
    <s v="USD"/>
    <n v="1892.1805087499995"/>
    <m/>
    <n v="1892.1805087499995"/>
    <s v="BSBrazilUSD"/>
    <m/>
    <m/>
  </r>
  <r>
    <x v="2"/>
    <x v="93"/>
    <x v="2"/>
    <s v="Brazil"/>
    <s v="Total Distribution"/>
    <n v="40700"/>
    <s v="Revenues - Third Parties"/>
    <m/>
    <s v="Import Services"/>
    <n v="2026"/>
    <n v="6"/>
    <s v="USD"/>
    <n v="3156.2401666249998"/>
    <m/>
    <n v="3156.2401666249998"/>
    <s v="BSBrazilUSD"/>
    <m/>
    <m/>
  </r>
  <r>
    <x v="2"/>
    <x v="93"/>
    <x v="2"/>
    <s v="Brazil"/>
    <s v="Total Storage"/>
    <n v="40700"/>
    <s v="Revenues - Third Parties"/>
    <m/>
    <s v="Non-Drug Storage Refrigerated (per Shelf)"/>
    <n v="2026"/>
    <n v="6"/>
    <s v="USD"/>
    <n v="510.87110287500002"/>
    <m/>
    <n v="510.87110287500002"/>
    <s v="BSBrazilUSD"/>
    <m/>
    <m/>
  </r>
  <r>
    <x v="2"/>
    <x v="93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9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3"/>
    <x v="2"/>
    <s v="Brazil"/>
    <s v="Total Duty"/>
    <n v="40700"/>
    <s v="Revenues - Third Parties"/>
    <m/>
    <s v="PTC Duties"/>
    <n v="2026"/>
    <n v="6"/>
    <s v="USD"/>
    <n v="3177.8349750000002"/>
    <m/>
    <n v="3177.8349750000002"/>
    <s v="BSBrazilUSD"/>
    <n v="1"/>
    <m/>
  </r>
  <r>
    <x v="2"/>
    <x v="94"/>
    <x v="2"/>
    <s v="Brazil"/>
    <s v="Total Return Drug"/>
    <n v="40700"/>
    <s v="Revenues - Third Parties"/>
    <m/>
    <s v="Destruction (per Kg)"/>
    <n v="2026"/>
    <n v="6"/>
    <s v="USD"/>
    <n v="27.147313812500002"/>
    <m/>
    <n v="27.147313812500002"/>
    <s v="BSBrazilUSD"/>
    <n v="1"/>
    <m/>
  </r>
  <r>
    <x v="2"/>
    <x v="94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94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94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94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4"/>
    <x v="2"/>
    <s v="Brazil"/>
    <s v="Total Storage"/>
    <n v="40700"/>
    <s v="Revenues - Third Parties"/>
    <m/>
    <s v="Storage Ambient (per Shelf)"/>
    <n v="2026"/>
    <n v="6"/>
    <s v="USD"/>
    <n v="198.701486375"/>
    <m/>
    <n v="198.701486375"/>
    <s v="BSBrazilUSD"/>
    <m/>
    <m/>
  </r>
  <r>
    <x v="2"/>
    <x v="94"/>
    <x v="2"/>
    <s v="Brazil"/>
    <s v="Total Storage"/>
    <n v="40700"/>
    <s v="Revenues - Third Parties"/>
    <m/>
    <s v="Storage of Labels Ambient (per Shelf)"/>
    <n v="2026"/>
    <n v="6"/>
    <s v="USD"/>
    <n v="99.350743187500001"/>
    <m/>
    <n v="99.350743187500001"/>
    <s v="BSBrazilUSD"/>
    <m/>
    <m/>
  </r>
  <r>
    <x v="2"/>
    <x v="697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69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96"/>
    <x v="2"/>
    <s v="Brazil"/>
    <s v="Total Freight"/>
    <n v="40700"/>
    <s v="Revenues - Third Parties"/>
    <m/>
    <s v="Freight - Returns"/>
    <n v="2026"/>
    <n v="6"/>
    <s v="USD"/>
    <n v="662.9685575625"/>
    <m/>
    <n v="662.9685575625"/>
    <s v="BSBrazilUSD"/>
    <n v="1"/>
    <m/>
  </r>
  <r>
    <x v="2"/>
    <x v="496"/>
    <x v="2"/>
    <s v="Brazil"/>
    <s v="Total Distribution"/>
    <n v="40700"/>
    <s v="Revenues - Third Parties"/>
    <m/>
    <s v="Import License Fee"/>
    <n v="2026"/>
    <n v="6"/>
    <s v="USD"/>
    <n v="630.72683624999991"/>
    <m/>
    <n v="630.72683624999991"/>
    <s v="BSBrazilUSD"/>
    <m/>
    <m/>
  </r>
  <r>
    <x v="2"/>
    <x v="496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496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49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496"/>
    <x v="2"/>
    <s v="Brazil"/>
    <s v="Total Duty"/>
    <n v="40700"/>
    <s v="Revenues - Third Parties"/>
    <m/>
    <s v="PTC Duties"/>
    <n v="2026"/>
    <n v="6"/>
    <s v="USD"/>
    <n v="923.32169999999996"/>
    <m/>
    <n v="923.32169999999996"/>
    <s v="BSBrazilUSD"/>
    <n v="1"/>
    <m/>
  </r>
  <r>
    <x v="2"/>
    <x v="96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96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96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7"/>
    <x v="2"/>
    <s v="Brazil"/>
    <s v="Total Distribution"/>
    <n v="40700"/>
    <s v="Revenues - Third Parties"/>
    <m/>
    <s v="Import License Fee"/>
    <n v="2026"/>
    <n v="6"/>
    <s v="USD"/>
    <n v="630.72683624999991"/>
    <m/>
    <n v="630.72683624999991"/>
    <s v="BSBrazilUSD"/>
    <m/>
    <m/>
  </r>
  <r>
    <x v="2"/>
    <x v="97"/>
    <x v="2"/>
    <s v="Brazil"/>
    <s v="Total Distribution"/>
    <n v="40700"/>
    <s v="Revenues - Third Parties"/>
    <m/>
    <s v="Import Services"/>
    <n v="2026"/>
    <n v="6"/>
    <s v="USD"/>
    <n v="121.39385256249999"/>
    <m/>
    <n v="121.39385256249999"/>
    <s v="BSBrazilUSD"/>
    <m/>
    <m/>
  </r>
  <r>
    <x v="2"/>
    <x v="97"/>
    <x v="2"/>
    <s v="Brazil"/>
    <s v="Total Storage"/>
    <n v="40700"/>
    <s v="Revenues - Third Parties"/>
    <m/>
    <s v="Non-Drug Storage Ambient (per Shelf)"/>
    <n v="2026"/>
    <n v="6"/>
    <s v="USD"/>
    <n v="198.701486375"/>
    <m/>
    <n v="198.701486375"/>
    <s v="BSBrazilUSD"/>
    <m/>
    <m/>
  </r>
  <r>
    <x v="2"/>
    <x v="9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7"/>
    <x v="2"/>
    <s v="Brazil"/>
    <s v="Total Duty"/>
    <n v="40700"/>
    <s v="Revenues - Third Parties"/>
    <m/>
    <s v="PTC Duties"/>
    <n v="2026"/>
    <n v="6"/>
    <s v="USD"/>
    <n v="2871.9389999999999"/>
    <m/>
    <n v="2871.9389999999999"/>
    <s v="BSBrazilUSD"/>
    <n v="1"/>
    <m/>
  </r>
  <r>
    <x v="2"/>
    <x v="698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698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9"/>
    <x v="2"/>
    <s v="Brazil"/>
    <s v="Total Freight"/>
    <n v="40700"/>
    <s v="Revenues - Third Parties"/>
    <m/>
    <s v="Freight - Shipments"/>
    <n v="2026"/>
    <n v="6"/>
    <s v="USD"/>
    <n v="1050.3590601875001"/>
    <m/>
    <n v="1050.3590601875001"/>
    <s v="BSBrazilUSD"/>
    <n v="1"/>
    <m/>
  </r>
  <r>
    <x v="2"/>
    <x v="99"/>
    <x v="2"/>
    <s v="Brazil"/>
    <s v="Total Distribution"/>
    <n v="40700"/>
    <s v="Revenues - Third Parties"/>
    <m/>
    <s v="Import License Fee"/>
    <n v="2026"/>
    <n v="6"/>
    <s v="USD"/>
    <n v="1261.4536724999998"/>
    <m/>
    <n v="1261.4536724999998"/>
    <s v="BSBrazilUSD"/>
    <m/>
    <m/>
  </r>
  <r>
    <x v="2"/>
    <x v="99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99"/>
    <x v="2"/>
    <s v="Brazil"/>
    <s v="Total Storage"/>
    <n v="40700"/>
    <s v="Revenues - Third Parties"/>
    <m/>
    <s v="Non-Drug Storage Ambient (per Shelf)"/>
    <n v="2026"/>
    <n v="6"/>
    <s v="USD"/>
    <n v="496.75371593749998"/>
    <m/>
    <n v="496.75371593749998"/>
    <s v="BSBrazilUSD"/>
    <m/>
    <m/>
  </r>
  <r>
    <x v="2"/>
    <x v="99"/>
    <x v="2"/>
    <s v="Brazil"/>
    <s v="Total Distribution"/>
    <n v="40700"/>
    <s v="Revenues - Third Parties"/>
    <m/>
    <s v="Pick and Pack Materials"/>
    <n v="2026"/>
    <n v="6"/>
    <s v="USD"/>
    <n v="123.0005503125"/>
    <m/>
    <n v="123.0005503125"/>
    <s v="BSBrazilUSD"/>
    <m/>
    <m/>
  </r>
  <r>
    <x v="2"/>
    <x v="9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99"/>
    <x v="2"/>
    <s v="Brazil"/>
    <s v="Total Duty"/>
    <n v="40700"/>
    <s v="Revenues - Third Parties"/>
    <m/>
    <s v="PTC Duties"/>
    <n v="2026"/>
    <n v="6"/>
    <s v="USD"/>
    <n v="4838.6238249999997"/>
    <m/>
    <n v="4838.6238249999997"/>
    <s v="BSBrazilUSD"/>
    <n v="1"/>
    <m/>
  </r>
  <r>
    <x v="2"/>
    <x v="99"/>
    <x v="2"/>
    <s v="Brazil"/>
    <s v="Total Distribution"/>
    <n v="40700"/>
    <s v="Revenues - Third Parties"/>
    <m/>
    <s v="Receipt fee Ancillaries (per Receipt_ID)"/>
    <n v="2026"/>
    <n v="6"/>
    <s v="USD"/>
    <n v="1230.0055031250001"/>
    <m/>
    <n v="1230.0055031250001"/>
    <s v="BSBrazilUSD"/>
    <m/>
    <m/>
  </r>
  <r>
    <x v="2"/>
    <x v="100"/>
    <x v="2"/>
    <s v="Brazil"/>
    <s v="Total Distribution"/>
    <n v="40700"/>
    <s v="Revenues - Third Parties"/>
    <m/>
    <s v="Import Services"/>
    <n v="2026"/>
    <n v="6"/>
    <s v="USD"/>
    <n v="242.78770512499997"/>
    <m/>
    <n v="242.78770512499997"/>
    <s v="BSBrazilUSD"/>
    <m/>
    <m/>
  </r>
  <r>
    <x v="2"/>
    <x v="10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1"/>
    <x v="2"/>
    <s v="Brazil"/>
    <s v="Total Freight"/>
    <n v="40700"/>
    <s v="Revenues - Third Parties"/>
    <m/>
    <s v="Freight - Shipments"/>
    <n v="2026"/>
    <n v="6"/>
    <s v="USD"/>
    <n v="2687.5742704999998"/>
    <m/>
    <n v="2687.5742704999998"/>
    <s v="BSBrazilUSD"/>
    <n v="1"/>
    <m/>
  </r>
  <r>
    <x v="2"/>
    <x v="101"/>
    <x v="2"/>
    <s v="Brazil"/>
    <s v="Total Distribution"/>
    <n v="40700"/>
    <s v="Revenues - Third Parties"/>
    <m/>
    <s v="Import License Fee"/>
    <n v="2026"/>
    <n v="6"/>
    <s v="USD"/>
    <n v="630.72683624999991"/>
    <m/>
    <n v="630.72683624999991"/>
    <s v="BSBrazilUSD"/>
    <m/>
    <m/>
  </r>
  <r>
    <x v="2"/>
    <x v="101"/>
    <x v="2"/>
    <s v="Brazil"/>
    <s v="Total Distribution"/>
    <n v="40700"/>
    <s v="Revenues - Third Parties"/>
    <m/>
    <s v="Import Services"/>
    <n v="2026"/>
    <n v="6"/>
    <s v="USD"/>
    <n v="606.96926281249989"/>
    <m/>
    <n v="606.96926281249989"/>
    <s v="BSBrazilUSD"/>
    <m/>
    <m/>
  </r>
  <r>
    <x v="2"/>
    <x v="101"/>
    <x v="2"/>
    <s v="Brazil"/>
    <s v="Total Storage"/>
    <n v="40700"/>
    <s v="Revenues - Third Parties"/>
    <m/>
    <s v="Non-Drug Storage Ambient (per Shelf)"/>
    <n v="2026"/>
    <n v="6"/>
    <s v="USD"/>
    <n v="993.50743187499995"/>
    <m/>
    <n v="993.50743187499995"/>
    <s v="BSBrazilUSD"/>
    <m/>
    <m/>
  </r>
  <r>
    <x v="2"/>
    <x v="101"/>
    <x v="2"/>
    <s v="Brazil"/>
    <s v="Total Distribution"/>
    <n v="40700"/>
    <s v="Revenues - Third Parties"/>
    <m/>
    <s v="Pick and Pack Materials"/>
    <n v="2026"/>
    <n v="6"/>
    <s v="USD"/>
    <n v="738.00330187499992"/>
    <m/>
    <n v="738.00330187499992"/>
    <s v="BSBrazilUSD"/>
    <m/>
    <m/>
  </r>
  <r>
    <x v="2"/>
    <x v="101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1"/>
    <x v="2"/>
    <s v="Brazil"/>
    <s v="Total Duty"/>
    <n v="40700"/>
    <s v="Revenues - Third Parties"/>
    <m/>
    <s v="PTC Duties"/>
    <n v="2026"/>
    <n v="6"/>
    <s v="USD"/>
    <n v="13679.028649999998"/>
    <m/>
    <n v="13679.028649999998"/>
    <s v="BSBrazilUSD"/>
    <n v="1"/>
    <m/>
  </r>
  <r>
    <x v="2"/>
    <x v="101"/>
    <x v="2"/>
    <s v="Brazil"/>
    <s v="Total Distribution"/>
    <n v="40700"/>
    <s v="Revenues - Third Parties"/>
    <m/>
    <s v="Receipt fee Ancillaries (per Receipt_ID)"/>
    <n v="2026"/>
    <n v="6"/>
    <s v="USD"/>
    <n v="1476.0066037499998"/>
    <m/>
    <n v="1476.0066037499998"/>
    <s v="BSBrazilUSD"/>
    <m/>
    <m/>
  </r>
  <r>
    <x v="2"/>
    <x v="699"/>
    <x v="2"/>
    <s v="Brazil"/>
    <s v="Total Distribution"/>
    <n v="40700"/>
    <s v="Revenues - Third Parties"/>
    <m/>
    <s v="Import Services"/>
    <n v="2026"/>
    <n v="6"/>
    <s v="USD"/>
    <n v="364.18155768750006"/>
    <m/>
    <n v="364.18155768750006"/>
    <s v="BSBrazilUSD"/>
    <m/>
    <m/>
  </r>
  <r>
    <x v="2"/>
    <x v="699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3"/>
    <x v="2"/>
    <s v="Brazil"/>
    <s v="Total Storage"/>
    <n v="40700"/>
    <s v="Revenues - Third Parties"/>
    <m/>
    <s v="Non-Drug Storage Ambient (per Shelf)"/>
    <n v="2026"/>
    <n v="6"/>
    <s v="USD"/>
    <n v="496.75371593749998"/>
    <m/>
    <n v="496.75371593749998"/>
    <s v="BSBrazilUSD"/>
    <m/>
    <m/>
  </r>
  <r>
    <x v="2"/>
    <x v="103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3"/>
    <x v="2"/>
    <s v="Brazil"/>
    <s v="Total Distribution"/>
    <n v="40700"/>
    <s v="Revenues - Third Parties"/>
    <m/>
    <s v="Receipt fee Ancillaries (per Receipt_ID)"/>
    <n v="2026"/>
    <n v="6"/>
    <s v="USD"/>
    <n v="123.0005503125"/>
    <m/>
    <n v="123.0005503125"/>
    <s v="BSBrazilUSD"/>
    <m/>
    <m/>
  </r>
  <r>
    <x v="2"/>
    <x v="103"/>
    <x v="2"/>
    <s v="Brazil"/>
    <s v="Total Distribution"/>
    <n v="40700"/>
    <s v="Revenues - Third Parties"/>
    <m/>
    <s v="Setup Fee"/>
    <n v="2026"/>
    <n v="6"/>
    <s v="USD"/>
    <n v="473.05492412500007"/>
    <m/>
    <n v="473.05492412500007"/>
    <s v="BSBrazilUSD"/>
    <m/>
    <m/>
  </r>
  <r>
    <x v="2"/>
    <x v="700"/>
    <x v="2"/>
    <s v="Brazil"/>
    <s v="Total Return Drug"/>
    <n v="40700"/>
    <s v="Revenues - Third Parties"/>
    <m/>
    <s v="Destruction (per Kg)"/>
    <n v="2026"/>
    <n v="6"/>
    <s v="USD"/>
    <n v="108.58925525000001"/>
    <m/>
    <n v="108.58925525000001"/>
    <s v="BSBrazilUSD"/>
    <n v="1"/>
    <m/>
  </r>
  <r>
    <x v="2"/>
    <x v="700"/>
    <x v="2"/>
    <s v="Brazil"/>
    <s v="Total Return Drug"/>
    <n v="40700"/>
    <s v="Revenues - Third Parties"/>
    <m/>
    <s v="Destruction Setup Fee"/>
    <n v="2026"/>
    <n v="6"/>
    <s v="USD"/>
    <n v="662.26317806249995"/>
    <m/>
    <n v="662.26317806249995"/>
    <s v="BSBrazilUSD"/>
    <m/>
    <m/>
  </r>
  <r>
    <x v="2"/>
    <x v="700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700"/>
    <x v="2"/>
    <s v="Brazil"/>
    <s v="Total Distribution"/>
    <n v="40700"/>
    <s v="Revenues - Third Parties"/>
    <m/>
    <s v="Receipt fee Ambient (per Receipt_ID)"/>
    <n v="2026"/>
    <n v="6"/>
    <s v="USD"/>
    <n v="123.0005503125"/>
    <m/>
    <n v="123.0005503125"/>
    <s v="BSBrazilUSD"/>
    <m/>
    <m/>
  </r>
  <r>
    <x v="2"/>
    <x v="700"/>
    <x v="2"/>
    <s v="Brazil"/>
    <s v="Total Distribution"/>
    <n v="40700"/>
    <s v="Revenues - Third Parties"/>
    <m/>
    <s v="Receipt fee Refrigerated (per Receipt_ID)"/>
    <n v="2026"/>
    <n v="6"/>
    <s v="USD"/>
    <n v="123.0005503125"/>
    <m/>
    <n v="123.0005503125"/>
    <s v="BSBrazilUSD"/>
    <m/>
    <m/>
  </r>
  <r>
    <x v="2"/>
    <x v="700"/>
    <x v="2"/>
    <s v="Brazil"/>
    <s v="Total Storage"/>
    <n v="40700"/>
    <s v="Revenues - Third Parties"/>
    <m/>
    <s v="Storage Ambient (per Shelf)"/>
    <n v="2026"/>
    <n v="6"/>
    <s v="USD"/>
    <n v="2086.3656069374997"/>
    <m/>
    <n v="2086.3656069374997"/>
    <s v="BSBrazilUSD"/>
    <m/>
    <m/>
  </r>
  <r>
    <x v="2"/>
    <x v="700"/>
    <x v="2"/>
    <s v="Brazil"/>
    <s v="Total Storage"/>
    <n v="40700"/>
    <s v="Revenues - Third Parties"/>
    <m/>
    <s v="Storage of Labels Ambient (per Shelf)"/>
    <n v="2026"/>
    <n v="6"/>
    <s v="USD"/>
    <n v="0"/>
    <m/>
    <n v="0"/>
    <s v="BSBrazilUSD"/>
    <m/>
    <m/>
  </r>
  <r>
    <x v="2"/>
    <x v="700"/>
    <x v="2"/>
    <s v="Brazil"/>
    <s v="Total Storage"/>
    <n v="40700"/>
    <s v="Revenues - Third Parties"/>
    <m/>
    <s v="Storage Refrigerated (per Shelf)"/>
    <n v="2026"/>
    <n v="6"/>
    <s v="USD"/>
    <n v="851.45183812500011"/>
    <m/>
    <n v="851.45183812500011"/>
    <s v="BSBrazilUSD"/>
    <m/>
    <m/>
  </r>
  <r>
    <x v="2"/>
    <x v="105"/>
    <x v="2"/>
    <s v="Brazil"/>
    <s v="Total Distribution"/>
    <n v="40700"/>
    <s v="Revenues - Third Parties"/>
    <m/>
    <s v="Import Services"/>
    <n v="2026"/>
    <n v="6"/>
    <s v="USD"/>
    <n v="364.18155768750006"/>
    <m/>
    <n v="364.18155768750006"/>
    <s v="BSBrazilUSD"/>
    <m/>
    <m/>
  </r>
  <r>
    <x v="2"/>
    <x v="105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5"/>
    <x v="2"/>
    <s v="Brazil"/>
    <s v="Total Distribution"/>
    <n v="40700"/>
    <s v="Revenues - Third Parties"/>
    <m/>
    <s v="Setup Fee"/>
    <n v="2026"/>
    <n v="6"/>
    <s v="USD"/>
    <n v="473.05492412500007"/>
    <m/>
    <n v="473.05492412500007"/>
    <s v="BSBrazilUSD"/>
    <m/>
    <m/>
  </r>
  <r>
    <x v="2"/>
    <x v="107"/>
    <x v="2"/>
    <s v="Brazil"/>
    <s v="Total Storage"/>
    <n v="40700"/>
    <s v="Revenues - Third Parties"/>
    <m/>
    <s v="Non-Drug Storage Ambient (per Shelf)"/>
    <n v="2026"/>
    <n v="6"/>
    <s v="USD"/>
    <n v="99.350743187500001"/>
    <m/>
    <n v="99.350743187500001"/>
    <s v="BSBrazilUSD"/>
    <m/>
    <m/>
  </r>
  <r>
    <x v="2"/>
    <x v="107"/>
    <x v="2"/>
    <s v="Brazil"/>
    <s v="Total Distribution"/>
    <n v="40700"/>
    <s v="Revenues - Third Parties"/>
    <m/>
    <s v="Project Management Fee"/>
    <n v="2026"/>
    <n v="6"/>
    <s v="USD"/>
    <n v="304.50841137499998"/>
    <m/>
    <n v="304.50841137499998"/>
    <s v="BSBrazilUSD"/>
    <m/>
    <m/>
  </r>
  <r>
    <x v="2"/>
    <x v="107"/>
    <x v="2"/>
    <s v="Brazil"/>
    <s v="Total Distribution"/>
    <n v="40700"/>
    <s v="Revenues - Third Parties"/>
    <m/>
    <s v="Receipt fee Ancillaries (per Receipt_ID)"/>
    <n v="2026"/>
    <n v="6"/>
    <s v="USD"/>
    <n v="123.0005503125"/>
    <m/>
    <n v="123.0005503125"/>
    <s v="BSBrazilUSD"/>
    <m/>
    <m/>
  </r>
  <r>
    <x v="2"/>
    <x v="107"/>
    <x v="2"/>
    <s v="Brazil"/>
    <s v="Total Distribution"/>
    <n v="40700"/>
    <s v="Revenues - Third Parties"/>
    <m/>
    <s v="Setup Fee"/>
    <n v="2026"/>
    <n v="6"/>
    <s v="USD"/>
    <n v="473.05492412500007"/>
    <m/>
    <n v="473.05492412500007"/>
    <s v="BSBrazilUSD"/>
    <m/>
    <m/>
  </r>
  <r>
    <x v="0"/>
    <x v="701"/>
    <x v="50"/>
    <s v="Brazil"/>
    <s v="Total Distribution"/>
    <n v="40700"/>
    <s v="Revenues - Third Parties"/>
    <m/>
    <s v="Project Management Fee"/>
    <n v="2026"/>
    <n v="6"/>
    <s v="USD"/>
    <n v="1696.9079985200001"/>
    <m/>
    <n v="1696.9079985200001"/>
    <s v="BSBrazilUSD"/>
    <m/>
    <m/>
  </r>
  <r>
    <x v="0"/>
    <x v="701"/>
    <x v="50"/>
    <s v="Brazil"/>
    <s v="Total Storage"/>
    <n v="40700"/>
    <s v="Revenues - Third Parties"/>
    <m/>
    <s v="Storage Ambient (per Shelf)"/>
    <n v="2026"/>
    <n v="6"/>
    <s v="USD"/>
    <n v="1418.4334037649999"/>
    <m/>
    <n v="1418.4334037649999"/>
    <s v="BSBrazilUSD"/>
    <m/>
    <m/>
  </r>
  <r>
    <x v="0"/>
    <x v="701"/>
    <x v="50"/>
    <s v="Brazil"/>
    <s v="Total Storage"/>
    <n v="40700"/>
    <s v="Revenues - Third Parties"/>
    <m/>
    <s v="Storage Refrigerated (per Shelf)"/>
    <n v="2026"/>
    <n v="6"/>
    <s v="USD"/>
    <n v="424.87701035499998"/>
    <m/>
    <n v="424.87701035499998"/>
    <s v="BSBrazilUSD"/>
    <m/>
    <m/>
  </r>
  <r>
    <x v="4"/>
    <x v="114"/>
    <x v="4"/>
    <s v="Brazil"/>
    <s v="Total Freight"/>
    <n v="40700"/>
    <s v="Revenues - Third Parties"/>
    <m/>
    <s v="Freight - Shipments"/>
    <n v="2026"/>
    <n v="6"/>
    <s v="USD"/>
    <n v="1502.7947957049998"/>
    <m/>
    <n v="1502.7947957049998"/>
    <s v="BSBrazilUSD"/>
    <n v="1"/>
    <m/>
  </r>
  <r>
    <x v="4"/>
    <x v="114"/>
    <x v="4"/>
    <s v="Brazil"/>
    <s v="Total Distribution"/>
    <n v="40700"/>
    <s v="Revenues - Third Parties"/>
    <m/>
    <s v="Insulated shipper - Credo S22 - 12L (Leasing)"/>
    <n v="2026"/>
    <n v="6"/>
    <s v="USD"/>
    <n v="1257.0207404999999"/>
    <m/>
    <n v="1257.0207404999999"/>
    <s v="BSBrazilUSD"/>
    <n v="1"/>
    <m/>
  </r>
  <r>
    <x v="4"/>
    <x v="114"/>
    <x v="4"/>
    <s v="Brazil"/>
    <s v="Total Distribution"/>
    <n v="40700"/>
    <s v="Revenues - Third Parties"/>
    <m/>
    <s v="Pick and Pack (Refrigerated)"/>
    <n v="2026"/>
    <n v="6"/>
    <s v="USD"/>
    <n v="1176.6194138999999"/>
    <m/>
    <n v="1176.6194138999999"/>
    <s v="BSBrazilUSD"/>
    <m/>
    <m/>
  </r>
  <r>
    <x v="4"/>
    <x v="114"/>
    <x v="4"/>
    <s v="Brazil"/>
    <s v="Total Distribution"/>
    <n v="40700"/>
    <s v="Revenues - Third Parties"/>
    <m/>
    <s v="Project Management Fee"/>
    <n v="2026"/>
    <n v="6"/>
    <s v="USD"/>
    <n v="1631.6469217299998"/>
    <m/>
    <n v="1631.6469217299998"/>
    <s v="BSBrazilUSD"/>
    <m/>
    <m/>
  </r>
  <r>
    <x v="4"/>
    <x v="114"/>
    <x v="4"/>
    <s v="Brazil"/>
    <s v="Total Return Drug"/>
    <n v="40700"/>
    <s v="Revenues - Third Parties"/>
    <m/>
    <s v="Returns Receipt (per Receipt)"/>
    <n v="2026"/>
    <n v="6"/>
    <s v="USD"/>
    <n v="545.56900173999998"/>
    <m/>
    <n v="545.56900173999998"/>
    <s v="BSBrazilUSD"/>
    <m/>
    <m/>
  </r>
  <r>
    <x v="4"/>
    <x v="114"/>
    <x v="4"/>
    <s v="Brazil"/>
    <s v="Total Storage"/>
    <n v="40700"/>
    <s v="Revenues - Third Parties"/>
    <m/>
    <s v="Storage of Returns (per Pallet)"/>
    <n v="2026"/>
    <n v="6"/>
    <s v="USD"/>
    <n v="204.90338085000002"/>
    <m/>
    <n v="204.90338085000002"/>
    <s v="BSBrazilUSD"/>
    <m/>
    <m/>
  </r>
  <r>
    <x v="4"/>
    <x v="114"/>
    <x v="4"/>
    <s v="Brazil"/>
    <s v="Total Storage"/>
    <n v="40700"/>
    <s v="Revenues - Third Parties"/>
    <m/>
    <s v="Storage Refrigerated (per Shelf)"/>
    <n v="2026"/>
    <n v="6"/>
    <s v="USD"/>
    <n v="2859.7571852149999"/>
    <m/>
    <n v="2859.7571852149999"/>
    <s v="BSBrazilUSD"/>
    <m/>
    <m/>
  </r>
  <r>
    <x v="4"/>
    <x v="114"/>
    <x v="4"/>
    <s v="Brazil"/>
    <s v="Total Distribution"/>
    <n v="40700"/>
    <s v="Revenues - Third Parties"/>
    <m/>
    <s v="Temperature Monitoring Device (Refrigerated)"/>
    <n v="2026"/>
    <n v="6"/>
    <s v="USD"/>
    <n v="382.56631224000006"/>
    <m/>
    <n v="382.56631224000006"/>
    <s v="BSBrazilUSD"/>
    <n v="1"/>
    <m/>
  </r>
  <r>
    <x v="5"/>
    <x v="178"/>
    <x v="8"/>
    <s v="Brazil"/>
    <s v="Total Duty"/>
    <n v="40700"/>
    <s v="Revenues - Third Parties"/>
    <m/>
    <s v="PTC Duties"/>
    <n v="2026"/>
    <n v="6"/>
    <s v="USD"/>
    <n v="-17521.424533079997"/>
    <m/>
    <n v="-17521.424533079997"/>
    <s v="BSBrazilUSD"/>
    <n v="1"/>
    <m/>
  </r>
  <r>
    <x v="1"/>
    <x v="142"/>
    <x v="1"/>
    <s v="Brazil"/>
    <s v="Total Duty"/>
    <n v="40700"/>
    <s v="Revenues - Third Parties"/>
    <m/>
    <s v="PTC Duties"/>
    <n v="2026"/>
    <n v="6"/>
    <s v="USD"/>
    <n v="-7347.2933356799986"/>
    <m/>
    <n v="-7347.2933356799986"/>
    <s v="BSBrazilUSD"/>
    <n v="1"/>
    <m/>
  </r>
  <r>
    <x v="5"/>
    <x v="462"/>
    <x v="8"/>
    <s v="Brazil"/>
    <s v="Total Duty"/>
    <n v="40700"/>
    <s v="Revenues - Third Parties"/>
    <m/>
    <s v="PTC Duties"/>
    <n v="2026"/>
    <n v="6"/>
    <s v="USD"/>
    <n v="-1405.2236352"/>
    <m/>
    <n v="-1405.2236352"/>
    <s v="BSBrazilUSD"/>
    <n v="1"/>
    <m/>
  </r>
  <r>
    <x v="5"/>
    <x v="185"/>
    <x v="8"/>
    <s v="Brazil"/>
    <s v="Total Duty"/>
    <n v="40700"/>
    <s v="Revenues - Third Parties"/>
    <m/>
    <s v="PTC Duties"/>
    <n v="2026"/>
    <n v="6"/>
    <s v="USD"/>
    <n v="-9076.0885739999994"/>
    <m/>
    <n v="-9076.0885739999994"/>
    <s v="BSBrazilUSD"/>
    <n v="1"/>
    <m/>
  </r>
  <r>
    <x v="5"/>
    <x v="463"/>
    <x v="8"/>
    <s v="Brazil"/>
    <s v="Total Duty"/>
    <n v="40700"/>
    <s v="Revenues - Third Parties"/>
    <m/>
    <s v="PTC Duties"/>
    <n v="2026"/>
    <n v="6"/>
    <s v="USD"/>
    <n v="-30279.985930199993"/>
    <m/>
    <n v="-30279.985930199993"/>
    <s v="BSBrazilUSD"/>
    <n v="1"/>
    <m/>
  </r>
  <r>
    <x v="5"/>
    <x v="189"/>
    <x v="8"/>
    <s v="Brazil"/>
    <s v="Total Duty"/>
    <n v="40700"/>
    <s v="Revenues - Third Parties"/>
    <m/>
    <s v="PTC Duties"/>
    <n v="2026"/>
    <n v="6"/>
    <s v="USD"/>
    <n v="-21466.645390439993"/>
    <m/>
    <n v="-21466.645390439993"/>
    <s v="BSBrazilUSD"/>
    <n v="1"/>
    <m/>
  </r>
  <r>
    <x v="1"/>
    <x v="464"/>
    <x v="1"/>
    <s v="Brazil"/>
    <s v="Total Duty"/>
    <n v="40700"/>
    <s v="Revenues - Third Parties"/>
    <m/>
    <s v="PTC Duties"/>
    <n v="2026"/>
    <n v="6"/>
    <s v="USD"/>
    <n v="-1825.6442427599995"/>
    <m/>
    <n v="-1825.6442427599995"/>
    <s v="BSBrazilUSD"/>
    <n v="1"/>
    <m/>
  </r>
  <r>
    <x v="5"/>
    <x v="126"/>
    <x v="8"/>
    <s v="Brazil"/>
    <s v="Total Duty"/>
    <n v="40700"/>
    <s v="Revenues - Third Parties"/>
    <m/>
    <s v="PTC Duties"/>
    <n v="2026"/>
    <n v="6"/>
    <s v="USD"/>
    <n v="-29602.880125679996"/>
    <m/>
    <n v="-29602.880125679996"/>
    <s v="BSBrazilUSD"/>
    <n v="1"/>
    <m/>
  </r>
  <r>
    <x v="1"/>
    <x v="465"/>
    <x v="1"/>
    <s v="Brazil"/>
    <s v="Total Duty"/>
    <n v="40700"/>
    <s v="Revenues - Third Parties"/>
    <m/>
    <s v="PTC Duties"/>
    <n v="2026"/>
    <n v="6"/>
    <s v="USD"/>
    <n v="-4540.6817858399991"/>
    <m/>
    <n v="-4540.6817858399991"/>
    <s v="BSBrazilUSD"/>
    <n v="1"/>
    <m/>
  </r>
  <r>
    <x v="1"/>
    <x v="466"/>
    <x v="1"/>
    <s v="Brazil"/>
    <s v="Total Duty"/>
    <n v="40700"/>
    <s v="Revenues - Third Parties"/>
    <m/>
    <s v="PTC Duties"/>
    <n v="2026"/>
    <n v="6"/>
    <s v="USD"/>
    <n v="-5876.7107624399987"/>
    <m/>
    <n v="-5876.7107624399987"/>
    <s v="BSBrazilUSD"/>
    <n v="1"/>
    <m/>
  </r>
  <r>
    <x v="5"/>
    <x v="128"/>
    <x v="8"/>
    <s v="Brazil"/>
    <s v="Total Duty"/>
    <n v="40700"/>
    <s v="Revenues - Third Parties"/>
    <m/>
    <s v="PTC Duties"/>
    <n v="2026"/>
    <n v="6"/>
    <s v="USD"/>
    <n v="-180263.28590999998"/>
    <m/>
    <n v="-180263.28590999998"/>
    <s v="BSBrazilUSD"/>
    <n v="1"/>
    <m/>
  </r>
  <r>
    <x v="1"/>
    <x v="467"/>
    <x v="1"/>
    <s v="Brazil"/>
    <s v="Total Duty"/>
    <n v="40700"/>
    <s v="Revenues - Third Parties"/>
    <m/>
    <s v="PTC Duties"/>
    <n v="2026"/>
    <n v="6"/>
    <s v="USD"/>
    <n v="-107853.72200303998"/>
    <m/>
    <n v="-107853.72200303998"/>
    <s v="BSBrazilUSD"/>
    <n v="1"/>
    <m/>
  </r>
  <r>
    <x v="6"/>
    <x v="428"/>
    <x v="9"/>
    <s v="Brazil"/>
    <s v="Total Duty"/>
    <n v="40700"/>
    <s v="Revenues - Third Parties"/>
    <m/>
    <s v="PTC Duties"/>
    <n v="2026"/>
    <n v="6"/>
    <s v="USD"/>
    <n v="-10587.719942159996"/>
    <m/>
    <n v="-10587.719942159996"/>
    <s v="BSBrazilUSD"/>
    <n v="1"/>
    <m/>
  </r>
  <r>
    <x v="1"/>
    <x v="468"/>
    <x v="1"/>
    <s v="Brazil"/>
    <s v="Total Duty"/>
    <n v="40700"/>
    <s v="Revenues - Third Parties"/>
    <m/>
    <s v="PTC Duties"/>
    <n v="2026"/>
    <n v="6"/>
    <s v="USD"/>
    <n v="-392.40291480000002"/>
    <m/>
    <n v="-392.40291480000002"/>
    <s v="BSBrazilUSD"/>
    <n v="1"/>
    <m/>
  </r>
  <r>
    <x v="1"/>
    <x v="469"/>
    <x v="1"/>
    <s v="Brazil"/>
    <s v="Total Duty"/>
    <n v="40700"/>
    <s v="Revenues - Third Parties"/>
    <m/>
    <s v="PTC Duties"/>
    <n v="2026"/>
    <n v="6"/>
    <s v="USD"/>
    <n v="-1858.5959279999997"/>
    <m/>
    <n v="-1858.5959279999997"/>
    <s v="BSBrazilUSD"/>
    <n v="1"/>
    <m/>
  </r>
  <r>
    <x v="5"/>
    <x v="130"/>
    <x v="8"/>
    <s v="Brazil"/>
    <s v="Total Duty"/>
    <n v="40700"/>
    <s v="Revenues - Third Parties"/>
    <m/>
    <s v="PTC Duties"/>
    <n v="2026"/>
    <n v="6"/>
    <s v="USD"/>
    <n v="-46675.325453639998"/>
    <m/>
    <n v="-46675.325453639998"/>
    <s v="BSBrazilUSD"/>
    <n v="1"/>
    <m/>
  </r>
  <r>
    <x v="5"/>
    <x v="131"/>
    <x v="8"/>
    <s v="Brazil"/>
    <s v="Total Duty"/>
    <n v="40700"/>
    <s v="Revenues - Third Parties"/>
    <m/>
    <s v="PTC Duties"/>
    <n v="2026"/>
    <n v="6"/>
    <s v="USD"/>
    <n v="-36319.707761159996"/>
    <m/>
    <n v="-36319.707761159996"/>
    <s v="BSBrazilUSD"/>
    <n v="1"/>
    <m/>
  </r>
  <r>
    <x v="1"/>
    <x v="359"/>
    <x v="1"/>
    <s v="Brazil"/>
    <s v="Total Duty"/>
    <n v="40700"/>
    <s v="Revenues - Third Parties"/>
    <m/>
    <s v="PTC Duties"/>
    <n v="2026"/>
    <n v="6"/>
    <s v="USD"/>
    <n v="-961.68875447999972"/>
    <m/>
    <n v="-961.68875447999972"/>
    <s v="BSBrazilUSD"/>
    <n v="1"/>
    <m/>
  </r>
  <r>
    <x v="6"/>
    <x v="432"/>
    <x v="9"/>
    <s v="Brazil"/>
    <s v="Total Duty"/>
    <n v="40700"/>
    <s v="Revenues - Third Parties"/>
    <m/>
    <s v="PTC Duties"/>
    <n v="2026"/>
    <n v="6"/>
    <s v="USD"/>
    <n v="-63471.467202719985"/>
    <m/>
    <n v="-63471.467202719985"/>
    <s v="BSBrazilUSD"/>
    <n v="1"/>
    <m/>
  </r>
  <r>
    <x v="0"/>
    <x v="470"/>
    <x v="52"/>
    <s v="Brazil"/>
    <s v="Total Duty"/>
    <n v="40700"/>
    <s v="Revenues - Third Parties"/>
    <m/>
    <s v="PTC Duties"/>
    <n v="2026"/>
    <n v="6"/>
    <s v="USD"/>
    <n v="-33208.206989639999"/>
    <m/>
    <n v="-33208.206989639999"/>
    <s v="BSBrazilUSD"/>
    <n v="1"/>
    <m/>
  </r>
  <r>
    <x v="5"/>
    <x v="204"/>
    <x v="8"/>
    <s v="Brazil"/>
    <s v="Total Duty"/>
    <n v="40700"/>
    <s v="Revenues - Third Parties"/>
    <m/>
    <s v="PTC Duties"/>
    <n v="2026"/>
    <n v="6"/>
    <s v="USD"/>
    <n v="-8347.2887329199984"/>
    <m/>
    <n v="-8347.2887329199984"/>
    <s v="BSBrazilUSD"/>
    <n v="1"/>
    <m/>
  </r>
  <r>
    <x v="0"/>
    <x v="471"/>
    <x v="53"/>
    <s v="Brazil"/>
    <s v="Total Duty"/>
    <n v="40700"/>
    <s v="Revenues - Third Parties"/>
    <m/>
    <s v="PTC Duties"/>
    <n v="2026"/>
    <n v="6"/>
    <s v="USD"/>
    <n v="-723.48368759999994"/>
    <m/>
    <n v="-723.48368759999994"/>
    <s v="BSBrazilUSD"/>
    <n v="1"/>
    <m/>
  </r>
  <r>
    <x v="5"/>
    <x v="472"/>
    <x v="8"/>
    <s v="Brazil"/>
    <s v="Total Duty"/>
    <n v="40700"/>
    <s v="Revenues - Third Parties"/>
    <m/>
    <s v="PTC Duties"/>
    <n v="2026"/>
    <n v="6"/>
    <s v="USD"/>
    <n v="-21355.472991719998"/>
    <m/>
    <n v="-21355.472991719998"/>
    <s v="BSBrazilUSD"/>
    <n v="1"/>
    <m/>
  </r>
  <r>
    <x v="5"/>
    <x v="206"/>
    <x v="8"/>
    <s v="Brazil"/>
    <s v="Total Duty"/>
    <n v="40700"/>
    <s v="Revenues - Third Parties"/>
    <m/>
    <s v="PTC Duties"/>
    <n v="2026"/>
    <n v="6"/>
    <s v="USD"/>
    <n v="-5365.1806207199979"/>
    <m/>
    <n v="-5365.1806207199979"/>
    <s v="BSBrazilUSD"/>
    <n v="1"/>
    <m/>
  </r>
  <r>
    <x v="0"/>
    <x v="473"/>
    <x v="54"/>
    <s v="Brazil"/>
    <s v="Total Duty"/>
    <n v="40700"/>
    <s v="Revenues - Third Parties"/>
    <m/>
    <s v="PTC Duties"/>
    <n v="2026"/>
    <n v="6"/>
    <s v="USD"/>
    <n v="-12843.840918239997"/>
    <m/>
    <n v="-12843.840918239997"/>
    <s v="BSBrazilUSD"/>
    <n v="1"/>
    <m/>
  </r>
  <r>
    <x v="1"/>
    <x v="474"/>
    <x v="1"/>
    <s v="Brazil"/>
    <s v="Total Duty"/>
    <n v="40700"/>
    <s v="Revenues - Third Parties"/>
    <m/>
    <s v="PTC Duties"/>
    <n v="2026"/>
    <n v="6"/>
    <s v="USD"/>
    <n v="-1909.7043763199997"/>
    <m/>
    <n v="-1909.7043763199997"/>
    <s v="BSBrazilUSD"/>
    <n v="1"/>
    <m/>
  </r>
  <r>
    <x v="1"/>
    <x v="475"/>
    <x v="1"/>
    <s v="Brazil"/>
    <s v="Total Duty"/>
    <n v="40700"/>
    <s v="Revenues - Third Parties"/>
    <m/>
    <s v="PTC Duties"/>
    <n v="2026"/>
    <n v="6"/>
    <s v="USD"/>
    <n v="-199.62914759999995"/>
    <m/>
    <n v="-199.62914759999995"/>
    <s v="BSBrazilUSD"/>
    <n v="1"/>
    <m/>
  </r>
  <r>
    <x v="5"/>
    <x v="476"/>
    <x v="8"/>
    <s v="Brazil"/>
    <s v="Total Duty"/>
    <n v="40700"/>
    <s v="Revenues - Third Parties"/>
    <m/>
    <s v="PTC Duties"/>
    <n v="2026"/>
    <n v="6"/>
    <s v="USD"/>
    <n v="-19429.818979079992"/>
    <m/>
    <n v="-19429.818979079992"/>
    <s v="BSBrazilUSD"/>
    <n v="1"/>
    <m/>
  </r>
  <r>
    <x v="1"/>
    <x v="477"/>
    <x v="1"/>
    <s v="Brazil"/>
    <s v="Total Duty"/>
    <n v="40700"/>
    <s v="Revenues - Third Parties"/>
    <m/>
    <s v="PTC Duties"/>
    <n v="2026"/>
    <n v="6"/>
    <s v="USD"/>
    <n v="-50075.741117039986"/>
    <m/>
    <n v="-50075.741117039986"/>
    <s v="BSBrazilUSD"/>
    <n v="1"/>
    <m/>
  </r>
  <r>
    <x v="5"/>
    <x v="478"/>
    <x v="8"/>
    <s v="Brazil"/>
    <s v="Total Duty"/>
    <n v="40700"/>
    <s v="Revenues - Third Parties"/>
    <m/>
    <s v="PTC Duties"/>
    <n v="2026"/>
    <n v="6"/>
    <s v="USD"/>
    <n v="-21567.399492359993"/>
    <m/>
    <n v="-21567.399492359993"/>
    <s v="BSBrazilUSD"/>
    <n v="1"/>
    <m/>
  </r>
  <r>
    <x v="5"/>
    <x v="209"/>
    <x v="8"/>
    <s v="Brazil"/>
    <s v="Total Duty"/>
    <n v="40700"/>
    <s v="Revenues - Third Parties"/>
    <m/>
    <s v="PTC Duties"/>
    <n v="2026"/>
    <n v="6"/>
    <s v="USD"/>
    <n v="-5540.4361276799991"/>
    <m/>
    <n v="-5540.4361276799991"/>
    <s v="BSBrazilUSD"/>
    <n v="1"/>
    <m/>
  </r>
  <r>
    <x v="5"/>
    <x v="210"/>
    <x v="8"/>
    <s v="Brazil"/>
    <s v="Total Duty"/>
    <n v="40700"/>
    <s v="Revenues - Third Parties"/>
    <m/>
    <s v="PTC Duties"/>
    <n v="2026"/>
    <n v="6"/>
    <s v="USD"/>
    <n v="-1459.5539947199998"/>
    <m/>
    <n v="-1459.5539947199998"/>
    <s v="BSBrazilUSD"/>
    <n v="1"/>
    <m/>
  </r>
  <r>
    <x v="5"/>
    <x v="479"/>
    <x v="8"/>
    <s v="Brazil"/>
    <s v="Total Duty"/>
    <n v="40700"/>
    <s v="Revenues - Third Parties"/>
    <m/>
    <s v="PTC Duties"/>
    <n v="2026"/>
    <n v="6"/>
    <s v="USD"/>
    <n v="-6603.1611952799994"/>
    <m/>
    <n v="-6603.1611952799994"/>
    <s v="BSBrazilUSD"/>
    <n v="1"/>
    <m/>
  </r>
  <r>
    <x v="5"/>
    <x v="137"/>
    <x v="8"/>
    <s v="Brazil"/>
    <s v="Total Duty"/>
    <n v="40700"/>
    <s v="Revenues - Third Parties"/>
    <m/>
    <s v="PTC Duties"/>
    <n v="2026"/>
    <n v="6"/>
    <s v="USD"/>
    <n v="-44239.522958279988"/>
    <m/>
    <n v="-44239.522958279988"/>
    <s v="BSBrazilUSD"/>
    <n v="1"/>
    <m/>
  </r>
  <r>
    <x v="1"/>
    <x v="480"/>
    <x v="1"/>
    <s v="Brazil"/>
    <s v="Total Duty"/>
    <n v="40700"/>
    <s v="Revenues - Third Parties"/>
    <m/>
    <s v="PTC Duties"/>
    <n v="2026"/>
    <n v="6"/>
    <s v="USD"/>
    <n v="-10960.821962639997"/>
    <m/>
    <n v="-10960.821962639997"/>
    <s v="BSBrazilUSD"/>
    <n v="1"/>
    <m/>
  </r>
  <r>
    <x v="1"/>
    <x v="481"/>
    <x v="1"/>
    <s v="Brazil"/>
    <s v="Total Duty"/>
    <n v="40700"/>
    <s v="Revenues - Third Parties"/>
    <m/>
    <s v="PTC Duties"/>
    <n v="2026"/>
    <n v="6"/>
    <s v="USD"/>
    <n v="-14395.418105879999"/>
    <m/>
    <n v="-14395.418105879999"/>
    <s v="BSBrazilUSD"/>
    <n v="1"/>
    <m/>
  </r>
  <r>
    <x v="1"/>
    <x v="482"/>
    <x v="1"/>
    <s v="Brazil"/>
    <s v="Total Duty"/>
    <n v="40700"/>
    <s v="Revenues - Third Parties"/>
    <m/>
    <s v="PTC Duties"/>
    <n v="2026"/>
    <n v="6"/>
    <s v="USD"/>
    <n v="-20445.641721119999"/>
    <m/>
    <n v="-20445.641721119999"/>
    <s v="BSBrazilUSD"/>
    <n v="1"/>
    <m/>
  </r>
  <r>
    <x v="16"/>
    <x v="483"/>
    <x v="34"/>
    <s v="Brazil"/>
    <s v="Total Duty"/>
    <n v="40700"/>
    <s v="Revenues - Third Parties"/>
    <m/>
    <s v="PTC Duties"/>
    <n v="2026"/>
    <n v="6"/>
    <s v="USD"/>
    <n v="-2842.6769653199995"/>
    <m/>
    <n v="-2842.6769653199995"/>
    <s v="BSBrazilUSD"/>
    <n v="1"/>
    <m/>
  </r>
  <r>
    <x v="16"/>
    <x v="484"/>
    <x v="34"/>
    <s v="Brazil"/>
    <s v="Total Duty"/>
    <n v="40700"/>
    <s v="Revenues - Third Parties"/>
    <m/>
    <s v="PTC Duties"/>
    <n v="2026"/>
    <n v="6"/>
    <s v="USD"/>
    <n v="-4066.8456533999993"/>
    <m/>
    <n v="-4066.8456533999993"/>
    <s v="BSBrazilUSD"/>
    <n v="1"/>
    <m/>
  </r>
  <r>
    <x v="16"/>
    <x v="485"/>
    <x v="34"/>
    <s v="Brazil"/>
    <s v="Total Duty"/>
    <n v="40700"/>
    <s v="Revenues - Third Parties"/>
    <m/>
    <s v="PTC Duties"/>
    <n v="2026"/>
    <n v="6"/>
    <s v="USD"/>
    <n v="-19579.553186519999"/>
    <m/>
    <n v="-19579.553186519999"/>
    <s v="BSBrazilUSD"/>
    <n v="1"/>
    <m/>
  </r>
  <r>
    <x v="6"/>
    <x v="150"/>
    <x v="9"/>
    <s v="Brazil"/>
    <s v="Total Duty"/>
    <n v="40700"/>
    <s v="Revenues - Third Parties"/>
    <m/>
    <s v="PTC Duties"/>
    <n v="2026"/>
    <n v="6"/>
    <s v="USD"/>
    <n v="-1579.5643075199998"/>
    <m/>
    <n v="-1579.5643075199998"/>
    <s v="BSBrazilUSD"/>
    <n v="1"/>
    <m/>
  </r>
  <r>
    <x v="6"/>
    <x v="438"/>
    <x v="9"/>
    <s v="Brazil"/>
    <s v="Total Duty"/>
    <n v="40700"/>
    <s v="Revenues - Third Parties"/>
    <m/>
    <s v="PTC Duties"/>
    <n v="2026"/>
    <n v="6"/>
    <s v="USD"/>
    <n v="-4209.0507011999998"/>
    <m/>
    <n v="-4209.0507011999998"/>
    <s v="BSBrazilUSD"/>
    <n v="1"/>
    <m/>
  </r>
  <r>
    <x v="6"/>
    <x v="486"/>
    <x v="9"/>
    <s v="Brazil"/>
    <s v="Total Duty"/>
    <n v="40700"/>
    <s v="Revenues - Third Parties"/>
    <m/>
    <s v="PTC Duties"/>
    <n v="2026"/>
    <n v="6"/>
    <s v="USD"/>
    <n v="-17507.765510999998"/>
    <m/>
    <n v="-17507.765510999998"/>
    <s v="BSBrazilUSD"/>
    <n v="1"/>
    <m/>
  </r>
  <r>
    <x v="6"/>
    <x v="404"/>
    <x v="9"/>
    <s v="Brazil"/>
    <s v="Total Duty"/>
    <n v="40700"/>
    <s v="Revenues - Third Parties"/>
    <m/>
    <s v="PTC Duties"/>
    <n v="2026"/>
    <n v="6"/>
    <s v="USD"/>
    <n v="-159099.06156911998"/>
    <m/>
    <n v="-159099.06156911998"/>
    <s v="BSBrazilUSD"/>
    <n v="1"/>
    <m/>
  </r>
  <r>
    <x v="6"/>
    <x v="153"/>
    <x v="9"/>
    <s v="Brazil"/>
    <s v="Total Duty"/>
    <n v="40700"/>
    <s v="Revenues - Third Parties"/>
    <m/>
    <s v="PTC Duties"/>
    <n v="2026"/>
    <n v="6"/>
    <s v="USD"/>
    <n v="-59305.556011079992"/>
    <m/>
    <n v="-59305.556011079992"/>
    <s v="BSBrazilUSD"/>
    <n v="1"/>
    <m/>
  </r>
  <r>
    <x v="6"/>
    <x v="405"/>
    <x v="9"/>
    <s v="Brazil"/>
    <s v="Total Duty"/>
    <n v="40700"/>
    <s v="Revenues - Third Parties"/>
    <m/>
    <s v="PTC Duties"/>
    <n v="2026"/>
    <n v="6"/>
    <s v="USD"/>
    <n v="-16323.381546839999"/>
    <m/>
    <n v="-16323.381546839999"/>
    <s v="BSBrazilUSD"/>
    <n v="1"/>
    <m/>
  </r>
  <r>
    <x v="8"/>
    <x v="487"/>
    <x v="12"/>
    <s v="Brazil"/>
    <s v="Total Duty"/>
    <n v="40700"/>
    <s v="Revenues - Third Parties"/>
    <m/>
    <s v="PTC Duties"/>
    <n v="2026"/>
    <n v="6"/>
    <s v="USD"/>
    <n v="-701.48062103999985"/>
    <m/>
    <n v="-701.48062103999985"/>
    <s v="BSBrazilUSD"/>
    <n v="1"/>
    <m/>
  </r>
  <r>
    <x v="6"/>
    <x v="440"/>
    <x v="9"/>
    <s v="Brazil"/>
    <s v="Total Duty"/>
    <n v="40700"/>
    <s v="Revenues - Third Parties"/>
    <m/>
    <s v="PTC Duties"/>
    <n v="2026"/>
    <n v="6"/>
    <s v="USD"/>
    <n v="-35746.347497279996"/>
    <m/>
    <n v="-35746.347497279996"/>
    <s v="BSBrazilUSD"/>
    <n v="1"/>
    <m/>
  </r>
  <r>
    <x v="8"/>
    <x v="163"/>
    <x v="12"/>
    <s v="Brazil"/>
    <s v="Total Duty"/>
    <n v="40700"/>
    <s v="Revenues - Third Parties"/>
    <m/>
    <s v="PTC Duties"/>
    <n v="2026"/>
    <n v="6"/>
    <s v="USD"/>
    <n v="-501.49047827999988"/>
    <m/>
    <n v="-501.49047827999988"/>
    <s v="BSBrazilUSD"/>
    <n v="1"/>
    <m/>
  </r>
  <r>
    <x v="6"/>
    <x v="488"/>
    <x v="9"/>
    <s v="Brazil"/>
    <s v="Total Duty"/>
    <n v="40700"/>
    <s v="Revenues - Third Parties"/>
    <m/>
    <s v="PTC Duties"/>
    <n v="2026"/>
    <n v="6"/>
    <s v="USD"/>
    <n v="-1837.4077462799999"/>
    <m/>
    <n v="-1837.4077462799999"/>
    <s v="BSBrazilUSD"/>
    <n v="1"/>
    <m/>
  </r>
  <r>
    <x v="8"/>
    <x v="489"/>
    <x v="12"/>
    <s v="Brazil"/>
    <s v="Total Duty"/>
    <n v="40700"/>
    <s v="Revenues - Third Parties"/>
    <m/>
    <s v="PTC Duties"/>
    <n v="2026"/>
    <n v="6"/>
    <s v="USD"/>
    <n v="-4753.406708999999"/>
    <m/>
    <n v="-4753.406708999999"/>
    <s v="BSBrazilUSD"/>
    <n v="1"/>
    <m/>
  </r>
  <r>
    <x v="6"/>
    <x v="443"/>
    <x v="9"/>
    <s v="Brazil"/>
    <s v="Total Duty"/>
    <n v="40700"/>
    <s v="Revenues - Third Parties"/>
    <m/>
    <s v="PTC Duties"/>
    <n v="2026"/>
    <n v="6"/>
    <s v="USD"/>
    <n v="-811.57944131999977"/>
    <m/>
    <n v="-811.57944131999977"/>
    <s v="BSBrazilUSD"/>
    <n v="1"/>
    <m/>
  </r>
  <r>
    <x v="6"/>
    <x v="157"/>
    <x v="9"/>
    <s v="Brazil"/>
    <s v="Total Duty"/>
    <n v="40700"/>
    <s v="Revenues - Third Parties"/>
    <m/>
    <s v="PTC Duties"/>
    <n v="2026"/>
    <n v="6"/>
    <s v="USD"/>
    <n v="-4607.5141015199997"/>
    <m/>
    <n v="-4607.5141015199997"/>
    <s v="BSBrazilUSD"/>
    <n v="1"/>
    <m/>
  </r>
  <r>
    <x v="6"/>
    <x v="490"/>
    <x v="9"/>
    <s v="Brazil"/>
    <s v="Total Duty"/>
    <n v="40700"/>
    <s v="Revenues - Third Parties"/>
    <m/>
    <s v="PTC Duties"/>
    <n v="2026"/>
    <n v="6"/>
    <s v="USD"/>
    <n v="-8015.7082111199998"/>
    <m/>
    <n v="-8015.7082111199998"/>
    <s v="BSBrazilUSD"/>
    <n v="1"/>
    <m/>
  </r>
  <r>
    <x v="6"/>
    <x v="491"/>
    <x v="9"/>
    <s v="Brazil"/>
    <s v="Total Duty"/>
    <n v="40700"/>
    <s v="Revenues - Third Parties"/>
    <m/>
    <s v="PTC Duties"/>
    <n v="2026"/>
    <n v="6"/>
    <s v="USD"/>
    <n v="-4709.0689777199996"/>
    <m/>
    <n v="-4709.0689777199996"/>
    <s v="BSBrazilUSD"/>
    <n v="1"/>
    <m/>
  </r>
  <r>
    <x v="6"/>
    <x v="158"/>
    <x v="9"/>
    <s v="Brazil"/>
    <s v="Total Duty"/>
    <n v="40700"/>
    <s v="Revenues - Third Parties"/>
    <m/>
    <s v="PTC Duties"/>
    <n v="2026"/>
    <n v="6"/>
    <s v="USD"/>
    <n v="-6497.7071009999991"/>
    <m/>
    <n v="-6497.7071009999991"/>
    <s v="BSBrazilUSD"/>
    <n v="1"/>
    <m/>
  </r>
  <r>
    <x v="6"/>
    <x v="407"/>
    <x v="9"/>
    <s v="Brazil"/>
    <s v="Total Duty"/>
    <n v="40700"/>
    <s v="Revenues - Third Parties"/>
    <m/>
    <s v="PTC Duties"/>
    <n v="2026"/>
    <n v="6"/>
    <s v="USD"/>
    <n v="-37508.127345479996"/>
    <m/>
    <n v="-37508.127345479996"/>
    <s v="BSBrazilUSD"/>
    <n v="1"/>
    <m/>
  </r>
  <r>
    <x v="6"/>
    <x v="492"/>
    <x v="9"/>
    <s v="Brazil"/>
    <s v="Total Duty"/>
    <n v="40700"/>
    <s v="Revenues - Third Parties"/>
    <m/>
    <s v="PTC Duties"/>
    <n v="2026"/>
    <n v="6"/>
    <s v="USD"/>
    <n v="-9268.657738079999"/>
    <m/>
    <n v="-9268.657738079999"/>
    <s v="BSBrazilUSD"/>
    <n v="1"/>
    <m/>
  </r>
  <r>
    <x v="6"/>
    <x v="408"/>
    <x v="9"/>
    <s v="Brazil"/>
    <s v="Total Duty"/>
    <n v="40700"/>
    <s v="Revenues - Third Parties"/>
    <m/>
    <s v="PTC Duties"/>
    <n v="2026"/>
    <n v="6"/>
    <s v="USD"/>
    <n v="-40274.61434208"/>
    <m/>
    <n v="-40274.61434208"/>
    <s v="BSBrazilUSD"/>
    <n v="1"/>
    <m/>
  </r>
  <r>
    <x v="8"/>
    <x v="167"/>
    <x v="12"/>
    <s v="Brazil"/>
    <s v="Total Duty"/>
    <n v="40700"/>
    <s v="Revenues - Third Parties"/>
    <m/>
    <s v="PTC Duties"/>
    <n v="2026"/>
    <n v="6"/>
    <s v="USD"/>
    <n v="-35573.707147439993"/>
    <m/>
    <n v="-35573.707147439993"/>
    <s v="BSBrazilUSD"/>
    <n v="1"/>
    <m/>
  </r>
  <r>
    <x v="8"/>
    <x v="168"/>
    <x v="12"/>
    <s v="Brazil"/>
    <s v="Total Duty"/>
    <n v="40700"/>
    <s v="Revenues - Third Parties"/>
    <m/>
    <s v="PTC Duties"/>
    <n v="2026"/>
    <n v="6"/>
    <s v="USD"/>
    <n v="-16713.131676359997"/>
    <m/>
    <n v="-16713.131676359997"/>
    <s v="BSBrazilUSD"/>
    <n v="1"/>
    <m/>
  </r>
  <r>
    <x v="8"/>
    <x v="493"/>
    <x v="12"/>
    <s v="Brazil"/>
    <s v="Total Duty"/>
    <n v="40700"/>
    <s v="Revenues - Third Parties"/>
    <m/>
    <s v="PTC Duties"/>
    <n v="2026"/>
    <n v="6"/>
    <s v="USD"/>
    <n v="-2845.3955998799997"/>
    <m/>
    <n v="-2845.3955998799997"/>
    <s v="BSBrazilUSD"/>
    <n v="1"/>
    <m/>
  </r>
  <r>
    <x v="19"/>
    <x v="455"/>
    <x v="49"/>
    <s v="Brazil"/>
    <s v="Total Duty"/>
    <n v="40700"/>
    <s v="Revenues - Third Parties"/>
    <m/>
    <s v="PTC Duties"/>
    <n v="2026"/>
    <n v="6"/>
    <s v="USD"/>
    <n v="-7089.121826399999"/>
    <m/>
    <n v="-7089.121826399999"/>
    <s v="BSBrazilUSD"/>
    <n v="1"/>
    <m/>
  </r>
  <r>
    <x v="0"/>
    <x v="171"/>
    <x v="14"/>
    <s v="Brazil"/>
    <s v="Total Duty"/>
    <n v="40700"/>
    <s v="Revenues - Third Parties"/>
    <m/>
    <s v="PTC Duties"/>
    <n v="2026"/>
    <n v="6"/>
    <s v="USD"/>
    <n v="-10755.467455319998"/>
    <m/>
    <n v="-10755.467455319998"/>
    <s v="BSBrazilUSD"/>
    <n v="1"/>
    <m/>
  </r>
  <r>
    <x v="1"/>
    <x v="494"/>
    <x v="1"/>
    <s v="Brazil"/>
    <s v="Total Duty"/>
    <n v="40700"/>
    <s v="Revenues - Third Parties"/>
    <m/>
    <s v="PTC Duties"/>
    <n v="2026"/>
    <n v="6"/>
    <s v="USD"/>
    <n v="-44702.946673319988"/>
    <m/>
    <n v="-44702.946673319988"/>
    <s v="BSBrazilUSD"/>
    <n v="1"/>
    <m/>
  </r>
  <r>
    <x v="1"/>
    <x v="495"/>
    <x v="1"/>
    <s v="Brazil"/>
    <s v="Total Duty"/>
    <n v="40700"/>
    <s v="Revenues - Third Parties"/>
    <m/>
    <s v="PTC Duties"/>
    <n v="2026"/>
    <n v="6"/>
    <s v="USD"/>
    <n v="-3326.3093540399991"/>
    <m/>
    <n v="-3326.3093540399991"/>
    <s v="BSBrazilUSD"/>
    <n v="1"/>
    <m/>
  </r>
  <r>
    <x v="2"/>
    <x v="84"/>
    <x v="2"/>
    <s v="Brazil"/>
    <s v="Total Duty"/>
    <n v="40700"/>
    <s v="Revenues - Third Parties"/>
    <m/>
    <s v="PTC Duties"/>
    <n v="2026"/>
    <n v="6"/>
    <s v="USD"/>
    <n v="-927.15080711999985"/>
    <m/>
    <n v="-927.15080711999985"/>
    <s v="BSBrazilUSD"/>
    <n v="1"/>
    <m/>
  </r>
  <r>
    <x v="2"/>
    <x v="93"/>
    <x v="2"/>
    <s v="Brazil"/>
    <s v="Total Duty"/>
    <n v="40700"/>
    <s v="Revenues - Third Parties"/>
    <m/>
    <s v="PTC Duties"/>
    <n v="2026"/>
    <n v="6"/>
    <s v="USD"/>
    <n v="-1017.7617681599997"/>
    <m/>
    <n v="-1017.7617681599997"/>
    <s v="BSBrazilUSD"/>
    <n v="1"/>
    <m/>
  </r>
  <r>
    <x v="2"/>
    <x v="496"/>
    <x v="2"/>
    <s v="Brazil"/>
    <s v="Total Duty"/>
    <n v="40700"/>
    <s v="Revenues - Third Parties"/>
    <m/>
    <s v="PTC Duties"/>
    <n v="2026"/>
    <n v="6"/>
    <s v="USD"/>
    <n v="-264.8234624399999"/>
    <m/>
    <n v="-264.8234624399999"/>
    <s v="BSBrazilUSD"/>
    <n v="1"/>
    <m/>
  </r>
  <r>
    <x v="2"/>
    <x v="97"/>
    <x v="2"/>
    <s v="Brazil"/>
    <s v="Total Duty"/>
    <n v="40700"/>
    <s v="Revenues - Third Parties"/>
    <m/>
    <s v="PTC Duties"/>
    <n v="2026"/>
    <n v="6"/>
    <s v="USD"/>
    <n v="-1123.0030281599998"/>
    <m/>
    <n v="-1123.0030281599998"/>
    <s v="BSBrazilUSD"/>
    <n v="1"/>
    <m/>
  </r>
  <r>
    <x v="2"/>
    <x v="99"/>
    <x v="2"/>
    <s v="Brazil"/>
    <s v="Total Duty"/>
    <n v="40700"/>
    <s v="Revenues - Third Parties"/>
    <m/>
    <s v="PTC Duties"/>
    <n v="2026"/>
    <n v="6"/>
    <s v="USD"/>
    <n v="-1852.8364677599996"/>
    <m/>
    <n v="-1852.8364677599996"/>
    <s v="BSBrazilUSD"/>
    <n v="1"/>
    <m/>
  </r>
  <r>
    <x v="2"/>
    <x v="101"/>
    <x v="2"/>
    <s v="Brazil"/>
    <s v="Total Duty"/>
    <n v="40700"/>
    <s v="Revenues - Third Parties"/>
    <m/>
    <s v="PTC Duties"/>
    <n v="2026"/>
    <n v="6"/>
    <s v="USD"/>
    <n v="-7055.5810252799993"/>
    <m/>
    <n v="-7055.5810252799993"/>
    <s v="BSBrazilUSD"/>
    <n v="1"/>
    <m/>
  </r>
  <r>
    <x v="6"/>
    <x v="663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64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67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71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72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73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74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675"/>
    <x v="9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497"/>
    <x v="9"/>
    <s v="Brazil"/>
    <s v="Total Freight"/>
    <n v="40700"/>
    <s v="Revenues - Third Parties"/>
    <m/>
    <s v="Freight - Shipments"/>
    <n v="2026"/>
    <n v="6"/>
    <s v="USD"/>
    <n v="-1124.0495613599996"/>
    <m/>
    <n v="-1124.0495613599996"/>
    <s v="BSBrazilUSD"/>
    <n v="1"/>
    <m/>
  </r>
  <r>
    <x v="6"/>
    <x v="677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6"/>
    <x v="678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679"/>
    <x v="70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0"/>
    <x v="498"/>
    <x v="55"/>
    <s v="Brazil"/>
    <s v="Total Freight"/>
    <n v="40700"/>
    <s v="Revenues - Third Parties"/>
    <m/>
    <s v="Freight - Returns"/>
    <n v="2026"/>
    <n v="6"/>
    <s v="USD"/>
    <n v="-7679.4312245999981"/>
    <m/>
    <n v="-7679.4312245999981"/>
    <s v="BSBrazilUSD"/>
    <n v="1"/>
    <m/>
  </r>
  <r>
    <x v="0"/>
    <x v="498"/>
    <x v="55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18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499"/>
    <x v="8"/>
    <s v="Brazil"/>
    <s v="Total Freight"/>
    <n v="40700"/>
    <s v="Revenues - Third Parties"/>
    <m/>
    <s v="Freight - Shipments"/>
    <n v="2026"/>
    <n v="6"/>
    <s v="USD"/>
    <n v="-38.799336479999987"/>
    <m/>
    <n v="-38.799336479999987"/>
    <s v="BSBrazilUSD"/>
    <n v="1"/>
    <m/>
  </r>
  <r>
    <x v="5"/>
    <x v="500"/>
    <x v="8"/>
    <s v="Brazil"/>
    <s v="Total Freight"/>
    <n v="40700"/>
    <s v="Revenues - Third Parties"/>
    <m/>
    <s v="Freight - Shipments"/>
    <n v="2026"/>
    <n v="6"/>
    <s v="USD"/>
    <n v="-127.59473879999997"/>
    <m/>
    <n v="-127.59473879999997"/>
    <s v="BSBrazilUSD"/>
    <n v="1"/>
    <m/>
  </r>
  <r>
    <x v="5"/>
    <x v="501"/>
    <x v="8"/>
    <s v="Brazil"/>
    <s v="Total Freight"/>
    <n v="40700"/>
    <s v="Revenues - Third Parties"/>
    <m/>
    <s v="Freight - Shipments"/>
    <n v="2026"/>
    <n v="6"/>
    <s v="USD"/>
    <n v="-36.005445599999987"/>
    <m/>
    <n v="-36.005445599999987"/>
    <s v="BSBrazilUSD"/>
    <n v="1"/>
    <m/>
  </r>
  <r>
    <x v="5"/>
    <x v="702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502"/>
    <x v="8"/>
    <s v="Brazil"/>
    <s v="Total Freight"/>
    <n v="40700"/>
    <s v="Revenues - Third Parties"/>
    <m/>
    <s v="Freight - Shipments"/>
    <n v="2026"/>
    <n v="6"/>
    <s v="USD"/>
    <n v="-423.50611667999988"/>
    <m/>
    <n v="-423.50611667999988"/>
    <s v="BSBrazilUSD"/>
    <n v="1"/>
    <m/>
  </r>
  <r>
    <x v="5"/>
    <x v="120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21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503"/>
    <x v="8"/>
    <s v="Brazil"/>
    <s v="Total Freight"/>
    <n v="40700"/>
    <s v="Revenues - Third Parties"/>
    <m/>
    <s v="Freight - Shipments"/>
    <n v="2026"/>
    <n v="6"/>
    <s v="USD"/>
    <n v="-150.71018783999997"/>
    <m/>
    <n v="-150.71018783999997"/>
    <s v="BSBrazilUSD"/>
    <n v="1"/>
    <m/>
  </r>
  <r>
    <x v="5"/>
    <x v="504"/>
    <x v="8"/>
    <s v="Brazil"/>
    <s v="Total Freight"/>
    <n v="40700"/>
    <s v="Revenues - Third Parties"/>
    <m/>
    <s v="Freight - Shipments"/>
    <n v="2026"/>
    <n v="6"/>
    <s v="USD"/>
    <n v="-2357.1855103199996"/>
    <m/>
    <n v="-2357.1855103199996"/>
    <s v="BSBrazilUSD"/>
    <n v="1"/>
    <m/>
  </r>
  <r>
    <x v="5"/>
    <x v="703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704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7"/>
    <x v="705"/>
    <x v="39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321"/>
    <x v="1"/>
    <s v="Brazil"/>
    <s v="Total Freight"/>
    <n v="40700"/>
    <s v="Revenues - Third Parties"/>
    <m/>
    <s v="Freight - Shipments"/>
    <n v="2026"/>
    <n v="6"/>
    <s v="USD"/>
    <n v="-852.23078879999991"/>
    <m/>
    <n v="-852.23078879999991"/>
    <s v="BSBrazilUSD"/>
    <n v="1"/>
    <m/>
  </r>
  <r>
    <x v="2"/>
    <x v="505"/>
    <x v="2"/>
    <s v="Brazil"/>
    <s v="Total Freight"/>
    <n v="40700"/>
    <s v="Revenues - Third Parties"/>
    <m/>
    <s v="Freight - Shipments"/>
    <n v="2026"/>
    <n v="6"/>
    <s v="USD"/>
    <n v="-476.94398327999988"/>
    <m/>
    <n v="-476.94398327999988"/>
    <s v="BSBrazilUSD"/>
    <n v="1"/>
    <m/>
  </r>
  <r>
    <x v="1"/>
    <x v="706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81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707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708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83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1"/>
    <x v="323"/>
    <x v="1"/>
    <s v="Brazil"/>
    <s v="Total Freight"/>
    <n v="40700"/>
    <s v="Revenues - Third Parties"/>
    <m/>
    <s v="Freight - Shipments"/>
    <n v="2026"/>
    <n v="6"/>
    <s v="USD"/>
    <n v="-868.32858599999986"/>
    <m/>
    <n v="-868.32858599999986"/>
    <s v="BSBrazilUSD"/>
    <n v="1"/>
    <m/>
  </r>
  <r>
    <x v="5"/>
    <x v="462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506"/>
    <x v="8"/>
    <s v="Brazil"/>
    <s v="Total Freight"/>
    <n v="40700"/>
    <s v="Revenues - Third Parties"/>
    <m/>
    <s v="Freight - Shipments"/>
    <n v="2026"/>
    <n v="6"/>
    <s v="USD"/>
    <n v="-13063.985644199998"/>
    <m/>
    <n v="-13063.985644199998"/>
    <s v="BSBrazilUSD"/>
    <n v="1"/>
    <m/>
  </r>
  <r>
    <x v="2"/>
    <x v="709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507"/>
    <x v="8"/>
    <s v="Brazil"/>
    <s v="Total Freight"/>
    <n v="40700"/>
    <s v="Revenues - Third Parties"/>
    <m/>
    <s v="Freight - Shipments"/>
    <n v="2026"/>
    <n v="6"/>
    <s v="USD"/>
    <n v="-32.106227519999997"/>
    <m/>
    <n v="-32.106227519999997"/>
    <s v="BSBrazilUSD"/>
    <n v="1"/>
    <m/>
  </r>
  <r>
    <x v="5"/>
    <x v="710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08"/>
    <x v="1"/>
    <s v="Brazil"/>
    <s v="Total Freight"/>
    <n v="40700"/>
    <s v="Revenues - Third Parties"/>
    <m/>
    <s v="Freight - Shipments"/>
    <n v="2026"/>
    <n v="6"/>
    <s v="USD"/>
    <n v="-2820.6574364399989"/>
    <m/>
    <n v="-2820.6574364399989"/>
    <s v="BSBrazilUSD"/>
    <n v="1"/>
    <m/>
  </r>
  <r>
    <x v="1"/>
    <x v="509"/>
    <x v="1"/>
    <s v="Brazil"/>
    <s v="Total Freight"/>
    <n v="40700"/>
    <s v="Revenues - Third Parties"/>
    <m/>
    <s v="Freight - Shipments"/>
    <n v="2026"/>
    <n v="6"/>
    <s v="USD"/>
    <n v="-2632.7318224799992"/>
    <m/>
    <n v="-2632.7318224799992"/>
    <s v="BSBrazilUSD"/>
    <n v="1"/>
    <m/>
  </r>
  <r>
    <x v="1"/>
    <x v="510"/>
    <x v="1"/>
    <s v="Brazil"/>
    <s v="Total Freight"/>
    <n v="40700"/>
    <s v="Revenues - Third Parties"/>
    <m/>
    <s v="Freight - Shipments"/>
    <n v="2026"/>
    <n v="6"/>
    <s v="USD"/>
    <n v="-1154.2038280799998"/>
    <m/>
    <n v="-1154.2038280799998"/>
    <s v="BSBrazilUSD"/>
    <n v="1"/>
    <m/>
  </r>
  <r>
    <x v="2"/>
    <x v="511"/>
    <x v="2"/>
    <s v="Brazil"/>
    <s v="Total Freight"/>
    <n v="40700"/>
    <s v="Revenues - Third Parties"/>
    <m/>
    <s v="Freight - Shipments"/>
    <n v="2026"/>
    <n v="6"/>
    <s v="USD"/>
    <n v="-2288.9362592399998"/>
    <m/>
    <n v="-2288.9362592399998"/>
    <s v="BSBrazilUSD"/>
    <n v="1"/>
    <m/>
  </r>
  <r>
    <x v="5"/>
    <x v="711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85"/>
    <x v="8"/>
    <s v="Brazil"/>
    <s v="Total Freight"/>
    <n v="40700"/>
    <s v="Revenues - Third Parties"/>
    <m/>
    <s v="Freight - Shipments"/>
    <n v="2026"/>
    <n v="6"/>
    <s v="USD"/>
    <n v="-497.34314951999988"/>
    <m/>
    <n v="-497.34314951999988"/>
    <s v="BSBrazilUSD"/>
    <n v="1"/>
    <m/>
  </r>
  <r>
    <x v="5"/>
    <x v="123"/>
    <x v="8"/>
    <s v="Brazil"/>
    <s v="Total Freight"/>
    <n v="40700"/>
    <s v="Revenues - Third Parties"/>
    <m/>
    <s v="Freight - Shipments"/>
    <n v="2026"/>
    <n v="6"/>
    <s v="USD"/>
    <n v="-8325.8524405199987"/>
    <m/>
    <n v="-8325.8524405199987"/>
    <s v="BSBrazilUSD"/>
    <n v="1"/>
    <m/>
  </r>
  <r>
    <x v="5"/>
    <x v="712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713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714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715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716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89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189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12"/>
    <x v="1"/>
    <s v="Brazil"/>
    <s v="Total Freight"/>
    <n v="40700"/>
    <s v="Revenues - Third Parties"/>
    <m/>
    <s v="Freight - Shipments"/>
    <n v="2026"/>
    <n v="6"/>
    <s v="USD"/>
    <n v="-7423.3927616399978"/>
    <m/>
    <n v="-7423.3927616399978"/>
    <s v="BSBrazilUSD"/>
    <n v="1"/>
    <m/>
  </r>
  <r>
    <x v="1"/>
    <x v="513"/>
    <x v="1"/>
    <s v="Brazil"/>
    <s v="Total Freight"/>
    <n v="40700"/>
    <s v="Revenues - Third Parties"/>
    <m/>
    <s v="Freight - Shipments"/>
    <n v="2026"/>
    <n v="6"/>
    <s v="USD"/>
    <n v="-4098.9036698399996"/>
    <m/>
    <n v="-4098.9036698399996"/>
    <s v="BSBrazilUSD"/>
    <n v="1"/>
    <m/>
  </r>
  <r>
    <x v="1"/>
    <x v="514"/>
    <x v="1"/>
    <s v="Brazil"/>
    <s v="Total Freight"/>
    <n v="40700"/>
    <s v="Revenues - Third Parties"/>
    <m/>
    <s v="Freight - Shipments"/>
    <n v="2026"/>
    <n v="6"/>
    <s v="USD"/>
    <n v="-131.8984596"/>
    <m/>
    <n v="-131.8984596"/>
    <s v="BSBrazilUSD"/>
    <n v="1"/>
    <m/>
  </r>
  <r>
    <x v="2"/>
    <x v="332"/>
    <x v="2"/>
    <s v="Brazil"/>
    <s v="Total Freight"/>
    <n v="40700"/>
    <s v="Revenues - Third Parties"/>
    <m/>
    <s v="Freight - Shipments"/>
    <n v="2026"/>
    <n v="6"/>
    <s v="USD"/>
    <n v="-521.96137319999991"/>
    <m/>
    <n v="-521.96137319999991"/>
    <s v="BSBrazilUSD"/>
    <n v="1"/>
    <m/>
  </r>
  <r>
    <x v="0"/>
    <x v="717"/>
    <x v="2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6"/>
    <x v="515"/>
    <x v="9"/>
    <s v="Brazil"/>
    <s v="Total Freight"/>
    <n v="40700"/>
    <s v="Revenues - Third Parties"/>
    <m/>
    <s v="Freight - Shipments"/>
    <n v="2026"/>
    <n v="6"/>
    <s v="USD"/>
    <n v="-1014.4998770399999"/>
    <m/>
    <n v="-1014.4998770399999"/>
    <s v="BSBrazilUSD"/>
    <n v="1"/>
    <m/>
  </r>
  <r>
    <x v="6"/>
    <x v="515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5"/>
    <x v="516"/>
    <x v="8"/>
    <s v="Brazil"/>
    <s v="Total Freight"/>
    <n v="40700"/>
    <s v="Revenues - Third Parties"/>
    <m/>
    <s v="Freight - Shipments"/>
    <n v="2026"/>
    <n v="6"/>
    <s v="USD"/>
    <n v="-79.609427759999988"/>
    <m/>
    <n v="-79.609427759999988"/>
    <s v="BSBrazilUSD"/>
    <n v="1"/>
    <m/>
  </r>
  <r>
    <x v="5"/>
    <x v="718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719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720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17"/>
    <x v="2"/>
    <s v="Brazil"/>
    <s v="Total Freight"/>
    <n v="40700"/>
    <s v="Revenues - Third Parties"/>
    <m/>
    <s v="Freight - Shipments"/>
    <n v="2026"/>
    <n v="6"/>
    <s v="USD"/>
    <n v="-79.508302079999979"/>
    <m/>
    <n v="-79.508302079999979"/>
    <s v="BSBrazilUSD"/>
    <n v="1"/>
    <m/>
  </r>
  <r>
    <x v="5"/>
    <x v="126"/>
    <x v="8"/>
    <s v="Brazil"/>
    <s v="Total Freight"/>
    <n v="40700"/>
    <s v="Revenues - Third Parties"/>
    <m/>
    <s v="Freight - Returns"/>
    <n v="2026"/>
    <n v="6"/>
    <s v="USD"/>
    <n v="-4077.4038799200002"/>
    <m/>
    <n v="-4077.4038799200002"/>
    <s v="BSBrazilUSD"/>
    <n v="1"/>
    <m/>
  </r>
  <r>
    <x v="5"/>
    <x v="126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465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3"/>
    <x v="518"/>
    <x v="3"/>
    <s v="Brazil"/>
    <s v="Total Freight"/>
    <n v="40700"/>
    <s v="Revenues - Third Parties"/>
    <m/>
    <s v="Freight - Shipments"/>
    <n v="2026"/>
    <n v="6"/>
    <s v="USD"/>
    <n v="-3208.4026905599999"/>
    <m/>
    <n v="-3208.4026905599999"/>
    <s v="BSBrazilUSD"/>
    <n v="1"/>
    <m/>
  </r>
  <r>
    <x v="1"/>
    <x v="519"/>
    <x v="1"/>
    <s v="Brazil"/>
    <s v="Total Freight"/>
    <n v="40700"/>
    <s v="Revenues - Third Parties"/>
    <m/>
    <s v="Freight - Shipments"/>
    <n v="2026"/>
    <n v="6"/>
    <s v="USD"/>
    <n v="-761.70331523999994"/>
    <m/>
    <n v="-761.70331523999994"/>
    <s v="BSBrazilUSD"/>
    <n v="1"/>
    <m/>
  </r>
  <r>
    <x v="1"/>
    <x v="520"/>
    <x v="1"/>
    <s v="Brazil"/>
    <s v="Total Freight"/>
    <n v="40700"/>
    <s v="Revenues - Third Parties"/>
    <m/>
    <s v="Freight - Shipments"/>
    <n v="2026"/>
    <n v="6"/>
    <s v="USD"/>
    <n v="-1088.1593519999997"/>
    <m/>
    <n v="-1088.1593519999997"/>
    <s v="BSBrazilUSD"/>
    <n v="1"/>
    <m/>
  </r>
  <r>
    <x v="5"/>
    <x v="521"/>
    <x v="8"/>
    <s v="Brazil"/>
    <s v="Total Freight"/>
    <n v="40700"/>
    <s v="Revenues - Third Parties"/>
    <m/>
    <s v="Freight - Returns"/>
    <n v="2026"/>
    <n v="6"/>
    <s v="USD"/>
    <n v="-14994.730041359997"/>
    <m/>
    <n v="-14994.730041359997"/>
    <s v="BSBrazilUSD"/>
    <n v="1"/>
    <m/>
  </r>
  <r>
    <x v="5"/>
    <x v="521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22"/>
    <x v="1"/>
    <s v="Brazil"/>
    <s v="Total Freight"/>
    <n v="40700"/>
    <s v="Revenues - Third Parties"/>
    <m/>
    <s v="Freight - Shipments"/>
    <n v="2026"/>
    <n v="6"/>
    <s v="USD"/>
    <n v="-30279.007598039996"/>
    <m/>
    <n v="-30279.007598039996"/>
    <s v="BSBrazilUSD"/>
    <n v="1"/>
    <m/>
  </r>
  <r>
    <x v="1"/>
    <x v="523"/>
    <x v="1"/>
    <s v="Brazil"/>
    <s v="Total Freight"/>
    <n v="40700"/>
    <s v="Revenues - Third Parties"/>
    <m/>
    <s v="Freight - Shipments"/>
    <n v="2026"/>
    <n v="6"/>
    <s v="USD"/>
    <n v="-738.35269019999987"/>
    <m/>
    <n v="-738.35269019999987"/>
    <s v="BSBrazilUSD"/>
    <n v="1"/>
    <m/>
  </r>
  <r>
    <x v="0"/>
    <x v="524"/>
    <x v="23"/>
    <s v="Brazil"/>
    <s v="Total Freight"/>
    <n v="40700"/>
    <s v="Revenues - Third Parties"/>
    <m/>
    <s v="Freight - Shipments"/>
    <n v="2026"/>
    <n v="6"/>
    <s v="USD"/>
    <n v="-498.07925039999998"/>
    <m/>
    <n v="-498.07925039999998"/>
    <s v="BSBrazilUSD"/>
    <n v="1"/>
    <m/>
  </r>
  <r>
    <x v="1"/>
    <x v="466"/>
    <x v="1"/>
    <s v="Brazil"/>
    <s v="Total Freight"/>
    <n v="40700"/>
    <s v="Revenues - Third Parties"/>
    <m/>
    <s v="Freight - Shipments"/>
    <n v="2026"/>
    <n v="6"/>
    <s v="USD"/>
    <n v="-262.26709931999994"/>
    <m/>
    <n v="-262.26709931999994"/>
    <s v="BSBrazilUSD"/>
    <n v="1"/>
    <m/>
  </r>
  <r>
    <x v="1"/>
    <x v="525"/>
    <x v="1"/>
    <s v="Brazil"/>
    <s v="Total Freight"/>
    <n v="40700"/>
    <s v="Revenues - Third Parties"/>
    <m/>
    <s v="Freight - Shipments"/>
    <n v="2026"/>
    <n v="6"/>
    <s v="USD"/>
    <n v="-24517.410784079995"/>
    <m/>
    <n v="-24517.410784079995"/>
    <s v="BSBrazilUSD"/>
    <n v="1"/>
    <m/>
  </r>
  <r>
    <x v="1"/>
    <x v="526"/>
    <x v="1"/>
    <s v="Brazil"/>
    <s v="Total Freight"/>
    <n v="40700"/>
    <s v="Revenues - Third Parties"/>
    <m/>
    <s v="Freight - Shipments"/>
    <n v="2026"/>
    <n v="6"/>
    <s v="USD"/>
    <n v="-139.96264463999998"/>
    <m/>
    <n v="-139.96264463999998"/>
    <s v="BSBrazilUSD"/>
    <n v="1"/>
    <m/>
  </r>
  <r>
    <x v="1"/>
    <x v="527"/>
    <x v="1"/>
    <s v="Brazil"/>
    <s v="Total Freight"/>
    <n v="40700"/>
    <s v="Revenues - Third Parties"/>
    <m/>
    <s v="Freight - Shipments"/>
    <n v="2026"/>
    <n v="6"/>
    <s v="USD"/>
    <n v="-3619.3950922799991"/>
    <m/>
    <n v="-3619.3950922799991"/>
    <s v="BSBrazilUSD"/>
    <n v="1"/>
    <m/>
  </r>
  <r>
    <x v="5"/>
    <x v="128"/>
    <x v="8"/>
    <s v="Brazil"/>
    <s v="Total Freight"/>
    <n v="40700"/>
    <s v="Revenues - Third Parties"/>
    <m/>
    <s v="Freight - Returns"/>
    <n v="2026"/>
    <n v="6"/>
    <s v="USD"/>
    <n v="-39528.962964719991"/>
    <m/>
    <n v="-39528.962964719991"/>
    <s v="BSBrazilUSD"/>
    <n v="1"/>
    <m/>
  </r>
  <r>
    <x v="5"/>
    <x v="128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28"/>
    <x v="2"/>
    <s v="Brazil"/>
    <s v="Total Freight"/>
    <n v="40700"/>
    <s v="Revenues - Third Parties"/>
    <m/>
    <s v="Freight - Shipments"/>
    <n v="2026"/>
    <n v="6"/>
    <s v="USD"/>
    <n v="-3131.055655919999"/>
    <m/>
    <n v="-3131.055655919999"/>
    <s v="BSBrazilUSD"/>
    <n v="1"/>
    <m/>
  </r>
  <r>
    <x v="1"/>
    <x v="529"/>
    <x v="1"/>
    <s v="Brazil"/>
    <s v="Total Freight"/>
    <n v="40700"/>
    <s v="Revenues - Third Parties"/>
    <m/>
    <s v="Freight - Shipments"/>
    <n v="2026"/>
    <n v="6"/>
    <s v="USD"/>
    <n v="-316.39638335999996"/>
    <m/>
    <n v="-316.39638335999996"/>
    <s v="BSBrazilUSD"/>
    <n v="1"/>
    <m/>
  </r>
  <r>
    <x v="19"/>
    <x v="530"/>
    <x v="49"/>
    <s v="Brazil"/>
    <s v="Total Freight"/>
    <n v="40700"/>
    <s v="Revenues - Third Parties"/>
    <m/>
    <s v="Freight - Returns"/>
    <n v="2026"/>
    <n v="6"/>
    <s v="USD"/>
    <n v="-8419.2431818799996"/>
    <m/>
    <n v="-8419.2431818799996"/>
    <s v="BSBrazilUSD"/>
    <n v="1"/>
    <m/>
  </r>
  <r>
    <x v="19"/>
    <x v="530"/>
    <x v="49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31"/>
    <x v="1"/>
    <s v="Brazil"/>
    <s v="Total Freight"/>
    <n v="40700"/>
    <s v="Revenues - Third Parties"/>
    <m/>
    <s v="Freight - Shipments"/>
    <n v="2026"/>
    <n v="6"/>
    <s v="USD"/>
    <n v="-8221.7753017199975"/>
    <m/>
    <n v="-8221.7753017199975"/>
    <s v="BSBrazilUSD"/>
    <n v="1"/>
    <m/>
  </r>
  <r>
    <x v="5"/>
    <x v="532"/>
    <x v="8"/>
    <s v="Brazil"/>
    <s v="Total Freight"/>
    <n v="40700"/>
    <s v="Revenues - Third Parties"/>
    <m/>
    <s v="Freight - Shipments"/>
    <n v="2026"/>
    <n v="6"/>
    <s v="USD"/>
    <n v="-6159.9214604399995"/>
    <m/>
    <n v="-6159.9214604399995"/>
    <s v="BSBrazilUSD"/>
    <n v="1"/>
    <m/>
  </r>
  <r>
    <x v="2"/>
    <x v="721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33"/>
    <x v="1"/>
    <s v="Brazil"/>
    <s v="Total Freight"/>
    <n v="40700"/>
    <s v="Revenues - Third Parties"/>
    <m/>
    <s v="Freight - Shipments"/>
    <n v="2026"/>
    <n v="6"/>
    <s v="USD"/>
    <n v="-2950.1418143999999"/>
    <m/>
    <n v="-2950.1418143999999"/>
    <s v="BSBrazilUSD"/>
    <n v="1"/>
    <m/>
  </r>
  <r>
    <x v="2"/>
    <x v="722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34"/>
    <x v="1"/>
    <s v="Brazil"/>
    <s v="Total Freight"/>
    <n v="40700"/>
    <s v="Revenues - Third Parties"/>
    <m/>
    <s v="Freight - Shipments"/>
    <n v="2026"/>
    <n v="6"/>
    <s v="USD"/>
    <n v="-31428.564348359985"/>
    <m/>
    <n v="-31428.564348359985"/>
    <s v="BSBrazilUSD"/>
    <n v="1"/>
    <m/>
  </r>
  <r>
    <x v="20"/>
    <x v="535"/>
    <x v="56"/>
    <s v="Brazil"/>
    <s v="Total Freight"/>
    <n v="40700"/>
    <s v="Revenues - Third Parties"/>
    <m/>
    <s v="Freight - Shipments"/>
    <n v="2026"/>
    <n v="6"/>
    <s v="USD"/>
    <n v="-196.63300535999997"/>
    <m/>
    <n v="-196.63300535999997"/>
    <s v="BSBrazilUSD"/>
    <n v="1"/>
    <m/>
  </r>
  <r>
    <x v="2"/>
    <x v="338"/>
    <x v="2"/>
    <s v="Brazil"/>
    <s v="Total Freight"/>
    <n v="40700"/>
    <s v="Revenues - Third Parties"/>
    <m/>
    <s v="Freight - Shipments"/>
    <n v="2026"/>
    <n v="6"/>
    <s v="USD"/>
    <n v="-99.019678919999976"/>
    <m/>
    <n v="-99.019678919999976"/>
    <s v="BSBrazilUSD"/>
    <n v="1"/>
    <m/>
  </r>
  <r>
    <x v="2"/>
    <x v="723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6"/>
    <x v="536"/>
    <x v="9"/>
    <s v="Brazil"/>
    <s v="Total Freight"/>
    <n v="40700"/>
    <s v="Revenues - Third Parties"/>
    <m/>
    <s v="Freight - Returns"/>
    <n v="2026"/>
    <n v="6"/>
    <s v="USD"/>
    <n v="-118.83796043999999"/>
    <m/>
    <n v="-118.83796043999999"/>
    <s v="BSBrazilUSD"/>
    <n v="1"/>
    <m/>
  </r>
  <r>
    <x v="6"/>
    <x v="536"/>
    <x v="9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6"/>
    <x v="536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5"/>
    <x v="192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3"/>
    <x v="143"/>
    <x v="3"/>
    <s v="Brazil"/>
    <s v="Total Freight"/>
    <n v="40700"/>
    <s v="Revenues - Third Parties"/>
    <m/>
    <s v="Freight - Shipments"/>
    <n v="2026"/>
    <n v="6"/>
    <s v="USD"/>
    <n v="-1579.8723880799996"/>
    <m/>
    <n v="-1579.8723880799996"/>
    <s v="BSBrazilUSD"/>
    <n v="1"/>
    <m/>
  </r>
  <r>
    <x v="5"/>
    <x v="724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724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94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194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725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95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2"/>
    <x v="342"/>
    <x v="2"/>
    <s v="Brazil"/>
    <s v="Total Freight"/>
    <n v="40700"/>
    <s v="Revenues - Third Parties"/>
    <m/>
    <s v="Freight - Shipments"/>
    <n v="2026"/>
    <n v="6"/>
    <s v="USD"/>
    <n v="-3898.7183309999987"/>
    <m/>
    <n v="-3898.7183309999987"/>
    <s v="BSBrazilUSD"/>
    <n v="1"/>
    <m/>
  </r>
  <r>
    <x v="6"/>
    <x v="343"/>
    <x v="9"/>
    <s v="Brazil"/>
    <s v="Total Freight"/>
    <n v="40700"/>
    <s v="Revenues - Third Parties"/>
    <m/>
    <s v="Freight - Shipments"/>
    <n v="2026"/>
    <n v="6"/>
    <s v="USD"/>
    <n v="-8188.947083879998"/>
    <m/>
    <n v="-8188.947083879998"/>
    <s v="BSBrazilUSD"/>
    <n v="1"/>
    <m/>
  </r>
  <r>
    <x v="6"/>
    <x v="343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426"/>
    <x v="40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537"/>
    <x v="8"/>
    <s v="Brazil"/>
    <s v="Total Freight"/>
    <n v="40700"/>
    <s v="Revenues - Third Parties"/>
    <m/>
    <s v="Freight - Returns"/>
    <n v="2026"/>
    <n v="6"/>
    <s v="USD"/>
    <n v="-1297.6047458399999"/>
    <m/>
    <n v="-1297.6047458399999"/>
    <s v="BSBrazilUSD"/>
    <n v="1"/>
    <m/>
  </r>
  <r>
    <x v="5"/>
    <x v="537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467"/>
    <x v="1"/>
    <s v="Brazil"/>
    <s v="Total Freight"/>
    <n v="40700"/>
    <s v="Revenues - Third Parties"/>
    <m/>
    <s v="Freight - Shipments"/>
    <n v="2026"/>
    <n v="6"/>
    <s v="USD"/>
    <n v="-22956.038516039996"/>
    <m/>
    <n v="-22956.038516039996"/>
    <s v="BSBrazilUSD"/>
    <n v="1"/>
    <m/>
  </r>
  <r>
    <x v="2"/>
    <x v="726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1"/>
    <x v="538"/>
    <x v="57"/>
    <s v="Brazil"/>
    <s v="Total Freight"/>
    <n v="40700"/>
    <s v="Revenues - Third Parties"/>
    <m/>
    <s v="Freight - Shipments"/>
    <n v="2026"/>
    <n v="6"/>
    <s v="USD"/>
    <n v="-210.26380631999996"/>
    <m/>
    <n v="-210.26380631999996"/>
    <s v="BSBrazilUSD"/>
    <n v="1"/>
    <m/>
  </r>
  <r>
    <x v="6"/>
    <x v="428"/>
    <x v="9"/>
    <s v="Brazil"/>
    <s v="Total Freight"/>
    <n v="40700"/>
    <s v="Revenues - Third Parties"/>
    <m/>
    <s v="Freight - Shipments"/>
    <n v="2026"/>
    <n v="6"/>
    <s v="USD"/>
    <n v="-1002.7293182399997"/>
    <m/>
    <n v="-1002.7293182399997"/>
    <s v="BSBrazilUSD"/>
    <n v="1"/>
    <m/>
  </r>
  <r>
    <x v="6"/>
    <x v="428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344"/>
    <x v="23"/>
    <s v="Brazil"/>
    <s v="Total Freight"/>
    <n v="40700"/>
    <s v="Revenues - Third Parties"/>
    <m/>
    <s v="Freight - Shipments"/>
    <n v="2026"/>
    <n v="6"/>
    <s v="USD"/>
    <n v="-1654.9158737999996"/>
    <m/>
    <n v="-1654.9158737999996"/>
    <s v="BSBrazilUSD"/>
    <n v="1"/>
    <m/>
  </r>
  <r>
    <x v="2"/>
    <x v="539"/>
    <x v="2"/>
    <s v="Brazil"/>
    <s v="Total Freight"/>
    <n v="40700"/>
    <s v="Revenues - Third Parties"/>
    <m/>
    <s v="Freight - Shipments"/>
    <n v="2026"/>
    <n v="6"/>
    <s v="USD"/>
    <n v="-1459.32469812"/>
    <m/>
    <n v="-1459.32469812"/>
    <s v="BSBrazilUSD"/>
    <n v="1"/>
    <m/>
  </r>
  <r>
    <x v="2"/>
    <x v="540"/>
    <x v="2"/>
    <s v="Brazil"/>
    <s v="Total Freight"/>
    <n v="40700"/>
    <s v="Revenues - Third Parties"/>
    <m/>
    <s v="Freight - Shipments"/>
    <n v="2026"/>
    <n v="6"/>
    <s v="USD"/>
    <n v="-40.524352439999994"/>
    <m/>
    <n v="-40.524352439999994"/>
    <s v="BSBrazilUSD"/>
    <n v="1"/>
    <m/>
  </r>
  <r>
    <x v="6"/>
    <x v="727"/>
    <x v="9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345"/>
    <x v="2"/>
    <s v="Brazil"/>
    <s v="Total Freight"/>
    <n v="40700"/>
    <s v="Revenues - Third Parties"/>
    <m/>
    <s v="Freight - Shipments"/>
    <n v="2026"/>
    <n v="6"/>
    <s v="USD"/>
    <n v="-631.95554015999983"/>
    <m/>
    <n v="-631.95554015999983"/>
    <s v="BSBrazilUSD"/>
    <n v="1"/>
    <m/>
  </r>
  <r>
    <x v="2"/>
    <x v="346"/>
    <x v="2"/>
    <s v="Brazil"/>
    <s v="Total Freight"/>
    <n v="40700"/>
    <s v="Revenues - Third Parties"/>
    <m/>
    <s v="Freight - Shipments"/>
    <n v="2026"/>
    <n v="6"/>
    <s v="USD"/>
    <n v="-105.29064695999999"/>
    <m/>
    <n v="-105.29064695999999"/>
    <s v="BSBrazilUSD"/>
    <n v="1"/>
    <m/>
  </r>
  <r>
    <x v="0"/>
    <x v="541"/>
    <x v="58"/>
    <s v="Brazil"/>
    <s v="Total Freight"/>
    <n v="40700"/>
    <s v="Revenues - Third Parties"/>
    <m/>
    <s v="Freight - Shipments"/>
    <n v="2026"/>
    <n v="6"/>
    <s v="USD"/>
    <n v="-28.562125199999997"/>
    <m/>
    <n v="-28.562125199999997"/>
    <s v="BSBrazilUSD"/>
    <n v="1"/>
    <m/>
  </r>
  <r>
    <x v="5"/>
    <x v="199"/>
    <x v="8"/>
    <s v="Brazil"/>
    <s v="Total Freight"/>
    <n v="40700"/>
    <s v="Revenues - Third Parties"/>
    <m/>
    <s v="Freight - Returns"/>
    <n v="2026"/>
    <n v="6"/>
    <s v="USD"/>
    <n v="-5075.1380599199983"/>
    <m/>
    <n v="-5075.1380599199983"/>
    <s v="BSBrazilUSD"/>
    <n v="1"/>
    <m/>
  </r>
  <r>
    <x v="5"/>
    <x v="199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347"/>
    <x v="2"/>
    <s v="Brazil"/>
    <s v="Total Freight"/>
    <n v="40700"/>
    <s v="Revenues - Third Parties"/>
    <m/>
    <s v="Freight - Shipments"/>
    <n v="2026"/>
    <n v="6"/>
    <s v="USD"/>
    <n v="-26.545490999999995"/>
    <m/>
    <n v="-26.545490999999995"/>
    <s v="BSBrazilUSD"/>
    <n v="1"/>
    <m/>
  </r>
  <r>
    <x v="1"/>
    <x v="468"/>
    <x v="1"/>
    <s v="Brazil"/>
    <s v="Total Freight"/>
    <n v="40700"/>
    <s v="Revenues - Third Parties"/>
    <m/>
    <s v="Freight - Shipments"/>
    <n v="2026"/>
    <n v="6"/>
    <s v="USD"/>
    <n v="-3763.3992364799988"/>
    <m/>
    <n v="-3763.3992364799988"/>
    <s v="BSBrazilUSD"/>
    <n v="1"/>
    <m/>
  </r>
  <r>
    <x v="6"/>
    <x v="145"/>
    <x v="9"/>
    <s v="Brazil"/>
    <s v="Total Freight"/>
    <n v="40700"/>
    <s v="Revenues - Third Parties"/>
    <m/>
    <s v="Freight - Shipments"/>
    <n v="2026"/>
    <n v="6"/>
    <s v="USD"/>
    <n v="-1175.1062709599998"/>
    <m/>
    <n v="-1175.1062709599998"/>
    <s v="BSBrazilUSD"/>
    <n v="1"/>
    <m/>
  </r>
  <r>
    <x v="6"/>
    <x v="145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17"/>
    <x v="542"/>
    <x v="39"/>
    <s v="Brazil"/>
    <s v="Total Freight"/>
    <n v="40700"/>
    <s v="Revenues - Third Parties"/>
    <m/>
    <s v="Freight - Shipments"/>
    <n v="2026"/>
    <n v="6"/>
    <s v="USD"/>
    <n v="-1988.9539847999995"/>
    <m/>
    <n v="-1988.9539847999995"/>
    <s v="BSBrazilUSD"/>
    <n v="1"/>
    <m/>
  </r>
  <r>
    <x v="2"/>
    <x v="348"/>
    <x v="2"/>
    <s v="Brazil"/>
    <s v="Total Freight"/>
    <n v="40700"/>
    <s v="Revenues - Third Parties"/>
    <m/>
    <s v="Freight - Shipments"/>
    <n v="2026"/>
    <n v="6"/>
    <s v="USD"/>
    <n v="-127.77817607999995"/>
    <m/>
    <n v="-127.77817607999995"/>
    <s v="BSBrazilUSD"/>
    <n v="1"/>
    <m/>
  </r>
  <r>
    <x v="5"/>
    <x v="200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6"/>
    <x v="146"/>
    <x v="9"/>
    <s v="Brazil"/>
    <s v="Total Freight"/>
    <n v="40700"/>
    <s v="Revenues - Third Parties"/>
    <m/>
    <s v="Freight - Shipments"/>
    <n v="2026"/>
    <n v="6"/>
    <s v="USD"/>
    <n v="-1004.9905354799997"/>
    <m/>
    <n v="-1004.9905354799997"/>
    <s v="BSBrazilUSD"/>
    <n v="1"/>
    <m/>
  </r>
  <r>
    <x v="6"/>
    <x v="146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728"/>
    <x v="7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43"/>
    <x v="2"/>
    <s v="Brazil"/>
    <s v="Total Freight"/>
    <n v="40700"/>
    <s v="Revenues - Third Parties"/>
    <m/>
    <s v="Freight - Shipments"/>
    <n v="2026"/>
    <n v="6"/>
    <s v="USD"/>
    <n v="-1469.7865024799999"/>
    <m/>
    <n v="-1469.7865024799999"/>
    <s v="BSBrazilUSD"/>
    <n v="1"/>
    <m/>
  </r>
  <r>
    <x v="2"/>
    <x v="350"/>
    <x v="2"/>
    <s v="Brazil"/>
    <s v="Total Freight"/>
    <n v="40700"/>
    <s v="Revenues - Third Parties"/>
    <m/>
    <s v="Freight - Shipments"/>
    <n v="2026"/>
    <n v="6"/>
    <s v="USD"/>
    <n v="-268.62743423999996"/>
    <m/>
    <n v="-268.62743423999996"/>
    <s v="BSBrazilUSD"/>
    <n v="1"/>
    <m/>
  </r>
  <r>
    <x v="1"/>
    <x v="469"/>
    <x v="1"/>
    <s v="Brazil"/>
    <s v="Total Freight"/>
    <n v="40700"/>
    <s v="Revenues - Third Parties"/>
    <m/>
    <s v="Freight - Shipments"/>
    <n v="2026"/>
    <n v="6"/>
    <s v="USD"/>
    <n v="-6422.175625079999"/>
    <m/>
    <n v="-6422.175625079999"/>
    <s v="BSBrazilUSD"/>
    <n v="1"/>
    <m/>
  </r>
  <r>
    <x v="1"/>
    <x v="729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44"/>
    <x v="2"/>
    <s v="Brazil"/>
    <s v="Total Freight"/>
    <n v="40700"/>
    <s v="Revenues - Third Parties"/>
    <m/>
    <s v="Freight - Shipments"/>
    <n v="2026"/>
    <n v="6"/>
    <s v="USD"/>
    <n v="-139.87915716000001"/>
    <m/>
    <n v="-139.87915716000001"/>
    <s v="BSBrazilUSD"/>
    <n v="1"/>
    <m/>
  </r>
  <r>
    <x v="2"/>
    <x v="545"/>
    <x v="2"/>
    <s v="Brazil"/>
    <s v="Total Freight"/>
    <n v="40700"/>
    <s v="Revenues - Third Parties"/>
    <m/>
    <s v="Freight - Shipments"/>
    <n v="2026"/>
    <n v="6"/>
    <s v="USD"/>
    <n v="-603.18646007999985"/>
    <m/>
    <n v="-603.18646007999985"/>
    <s v="BSBrazilUSD"/>
    <n v="1"/>
    <m/>
  </r>
  <r>
    <x v="22"/>
    <x v="546"/>
    <x v="59"/>
    <s v="Brazil"/>
    <s v="Total Freight"/>
    <n v="40700"/>
    <s v="Revenues - Third Parties"/>
    <m/>
    <s v="Freight - Shipments"/>
    <n v="2026"/>
    <n v="6"/>
    <s v="USD"/>
    <n v="-197.89707635999997"/>
    <m/>
    <n v="-197.89707635999997"/>
    <s v="BSBrazilUSD"/>
    <n v="1"/>
    <m/>
  </r>
  <r>
    <x v="0"/>
    <x v="353"/>
    <x v="22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0"/>
    <x v="353"/>
    <x v="2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730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29"/>
    <x v="8"/>
    <s v="Brazil"/>
    <s v="Total Freight"/>
    <n v="40700"/>
    <s v="Revenues - Third Parties"/>
    <m/>
    <s v="Freight - Shipments"/>
    <n v="2026"/>
    <n v="6"/>
    <s v="USD"/>
    <n v="-351.77390903999992"/>
    <m/>
    <n v="-351.77390903999992"/>
    <s v="BSBrazilUSD"/>
    <n v="1"/>
    <m/>
  </r>
  <r>
    <x v="0"/>
    <x v="731"/>
    <x v="35"/>
    <s v="Brazil"/>
    <s v="Total Freight"/>
    <n v="40900"/>
    <s v="Revenues- IC"/>
    <m/>
    <s v="Freight - Shipments"/>
    <n v="2026"/>
    <n v="6"/>
    <s v="USD"/>
    <n v="0"/>
    <m/>
    <n v="0"/>
    <s v="BSBrazilUSD"/>
    <n v="1"/>
    <m/>
  </r>
  <r>
    <x v="5"/>
    <x v="130"/>
    <x v="8"/>
    <s v="Brazil"/>
    <s v="Total Freight"/>
    <n v="40700"/>
    <s v="Revenues - Third Parties"/>
    <m/>
    <s v="Freight - Returns"/>
    <n v="2026"/>
    <n v="6"/>
    <s v="USD"/>
    <n v="-7961.1309167999971"/>
    <m/>
    <n v="-7961.1309167999971"/>
    <s v="BSBrazilUSD"/>
    <n v="1"/>
    <m/>
  </r>
  <r>
    <x v="5"/>
    <x v="130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31"/>
    <x v="8"/>
    <s v="Brazil"/>
    <s v="Total Freight"/>
    <n v="40700"/>
    <s v="Revenues - Third Parties"/>
    <m/>
    <s v="Freight - Shipments"/>
    <n v="2026"/>
    <n v="6"/>
    <s v="USD"/>
    <n v="-5370.595548119999"/>
    <m/>
    <n v="-5370.595548119999"/>
    <s v="BSBrazilUSD"/>
    <n v="1"/>
    <m/>
  </r>
  <r>
    <x v="2"/>
    <x v="355"/>
    <x v="2"/>
    <s v="Brazil"/>
    <s v="Total Freight"/>
    <n v="40700"/>
    <s v="Revenues - Third Parties"/>
    <m/>
    <s v="Freight - Shipments"/>
    <n v="2026"/>
    <n v="6"/>
    <s v="USD"/>
    <n v="-5080.7869874399994"/>
    <m/>
    <n v="-5080.7869874399994"/>
    <s v="BSBrazilUSD"/>
    <n v="1"/>
    <m/>
  </r>
  <r>
    <x v="2"/>
    <x v="547"/>
    <x v="2"/>
    <s v="Brazil"/>
    <s v="Total Freight"/>
    <n v="40700"/>
    <s v="Revenues - Third Parties"/>
    <m/>
    <s v="Freight - Shipments"/>
    <n v="2026"/>
    <n v="6"/>
    <s v="USD"/>
    <n v="-4823.6584837199989"/>
    <m/>
    <n v="-4823.6584837199989"/>
    <s v="BSBrazilUSD"/>
    <n v="1"/>
    <m/>
  </r>
  <r>
    <x v="2"/>
    <x v="548"/>
    <x v="2"/>
    <s v="Brazil"/>
    <s v="Total Freight"/>
    <n v="40700"/>
    <s v="Revenues - Third Parties"/>
    <m/>
    <s v="Freight - Shipments"/>
    <n v="2026"/>
    <n v="6"/>
    <s v="USD"/>
    <n v="-2469.8548042799994"/>
    <m/>
    <n v="-2469.8548042799994"/>
    <s v="BSBrazilUSD"/>
    <n v="1"/>
    <m/>
  </r>
  <r>
    <x v="2"/>
    <x v="356"/>
    <x v="2"/>
    <s v="Brazil"/>
    <s v="Total Freight"/>
    <n v="40700"/>
    <s v="Revenues - Third Parties"/>
    <m/>
    <s v="Freight - Shipments"/>
    <n v="2026"/>
    <n v="6"/>
    <s v="USD"/>
    <n v="-780.86663159999978"/>
    <m/>
    <n v="-780.86663159999978"/>
    <s v="BSBrazilUSD"/>
    <n v="1"/>
    <m/>
  </r>
  <r>
    <x v="2"/>
    <x v="549"/>
    <x v="2"/>
    <s v="Brazil"/>
    <s v="Total Freight"/>
    <n v="40700"/>
    <s v="Revenues - Third Parties"/>
    <m/>
    <s v="Freight - Shipments"/>
    <n v="2026"/>
    <n v="6"/>
    <s v="USD"/>
    <n v="-68.059934399999989"/>
    <m/>
    <n v="-68.059934399999989"/>
    <s v="BSBrazilUSD"/>
    <n v="1"/>
    <m/>
  </r>
  <r>
    <x v="2"/>
    <x v="357"/>
    <x v="2"/>
    <s v="Brazil"/>
    <s v="Total Freight"/>
    <n v="40700"/>
    <s v="Revenues - Third Parties"/>
    <m/>
    <s v="Freight - Shipments"/>
    <n v="2026"/>
    <n v="6"/>
    <s v="USD"/>
    <n v="-431.86309583999997"/>
    <m/>
    <n v="-431.86309583999997"/>
    <s v="BSBrazilUSD"/>
    <n v="1"/>
    <m/>
  </r>
  <r>
    <x v="1"/>
    <x v="732"/>
    <x v="1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1"/>
    <x v="733"/>
    <x v="1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1"/>
    <x v="550"/>
    <x v="1"/>
    <s v="Brazil"/>
    <s v="Total Freight"/>
    <n v="40700"/>
    <s v="Revenues - Third Parties"/>
    <m/>
    <s v="Freight - Shipments"/>
    <n v="2026"/>
    <n v="6"/>
    <s v="USD"/>
    <n v="-168.53417687999996"/>
    <m/>
    <n v="-168.53417687999996"/>
    <s v="BSBrazilUSD"/>
    <n v="1"/>
    <m/>
  </r>
  <r>
    <x v="2"/>
    <x v="358"/>
    <x v="2"/>
    <s v="Brazil"/>
    <s v="Total Freight"/>
    <n v="40700"/>
    <s v="Revenues - Third Parties"/>
    <m/>
    <s v="Freight - Shipments"/>
    <n v="2026"/>
    <n v="6"/>
    <s v="USD"/>
    <n v="-8836.6699989599983"/>
    <m/>
    <n v="-8836.6699989599983"/>
    <s v="BSBrazilUSD"/>
    <n v="1"/>
    <m/>
  </r>
  <r>
    <x v="2"/>
    <x v="358"/>
    <x v="2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1"/>
    <x v="359"/>
    <x v="1"/>
    <s v="Brazil"/>
    <s v="Total Freight"/>
    <n v="40700"/>
    <s v="Revenues - Third Parties"/>
    <m/>
    <s v="Freight - Shipments"/>
    <n v="2026"/>
    <n v="6"/>
    <s v="USD"/>
    <n v="-734.49580379999975"/>
    <m/>
    <n v="-734.49580379999975"/>
    <s v="BSBrazilUSD"/>
    <n v="1"/>
    <m/>
  </r>
  <r>
    <x v="1"/>
    <x v="734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51"/>
    <x v="1"/>
    <s v="Brazil"/>
    <s v="Total Freight"/>
    <n v="40700"/>
    <s v="Revenues - Third Parties"/>
    <m/>
    <s v="Freight - Shipments"/>
    <n v="2026"/>
    <n v="6"/>
    <s v="USD"/>
    <n v="-678.33695088000002"/>
    <m/>
    <n v="-678.33695088000002"/>
    <s v="BSBrazilUSD"/>
    <n v="1"/>
    <m/>
  </r>
  <r>
    <x v="1"/>
    <x v="735"/>
    <x v="1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11"/>
    <x v="736"/>
    <x v="20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362"/>
    <x v="2"/>
    <s v="Brazil"/>
    <s v="Total Freight"/>
    <n v="40700"/>
    <s v="Revenues - Third Parties"/>
    <m/>
    <s v="Freight - Shipments"/>
    <n v="2026"/>
    <n v="6"/>
    <s v="USD"/>
    <n v="-66.825260399999976"/>
    <m/>
    <n v="-66.825260399999976"/>
    <s v="BSBrazilUSD"/>
    <n v="1"/>
    <m/>
  </r>
  <r>
    <x v="1"/>
    <x v="737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6"/>
    <x v="552"/>
    <x v="9"/>
    <s v="Brazil"/>
    <s v="Total Freight"/>
    <n v="40700"/>
    <s v="Revenues - Third Parties"/>
    <m/>
    <s v="Freight - Shipments"/>
    <n v="2026"/>
    <n v="6"/>
    <s v="USD"/>
    <n v="-1752.4539439199998"/>
    <m/>
    <n v="-1752.4539439199998"/>
    <s v="BSBrazilUSD"/>
    <n v="1"/>
    <m/>
  </r>
  <r>
    <x v="6"/>
    <x v="552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17"/>
    <x v="553"/>
    <x v="39"/>
    <s v="Brazil"/>
    <s v="Total Freight"/>
    <n v="40700"/>
    <s v="Revenues - Third Parties"/>
    <m/>
    <s v="Freight - Shipments"/>
    <n v="2026"/>
    <n v="6"/>
    <s v="USD"/>
    <n v="-3015.5524911599996"/>
    <m/>
    <n v="-3015.5524911599996"/>
    <s v="BSBrazilUSD"/>
    <n v="1"/>
    <m/>
  </r>
  <r>
    <x v="22"/>
    <x v="554"/>
    <x v="59"/>
    <s v="Brazil"/>
    <s v="Total Freight"/>
    <n v="40700"/>
    <s v="Revenues - Third Parties"/>
    <m/>
    <s v="Freight - Shipments"/>
    <n v="2026"/>
    <n v="6"/>
    <s v="USD"/>
    <n v="-137.13700499999999"/>
    <m/>
    <n v="-137.13700499999999"/>
    <s v="BSBrazilUSD"/>
    <n v="1"/>
    <m/>
  </r>
  <r>
    <x v="0"/>
    <x v="555"/>
    <x v="60"/>
    <s v="Brazil"/>
    <s v="Total Freight"/>
    <n v="40700"/>
    <s v="Revenues - Third Parties"/>
    <m/>
    <s v="Freight - Shipments"/>
    <n v="2026"/>
    <n v="6"/>
    <s v="USD"/>
    <n v="-26.393802479999994"/>
    <m/>
    <n v="-26.393802479999994"/>
    <s v="BSBrazilUSD"/>
    <n v="1"/>
    <m/>
  </r>
  <r>
    <x v="1"/>
    <x v="556"/>
    <x v="1"/>
    <s v="Brazil"/>
    <s v="Total Freight"/>
    <n v="40700"/>
    <s v="Revenues - Third Parties"/>
    <m/>
    <s v="Freight - Shipments"/>
    <n v="2026"/>
    <n v="6"/>
    <s v="USD"/>
    <n v="-213.17998871999995"/>
    <m/>
    <n v="-213.17998871999995"/>
    <s v="BSBrazilUSD"/>
    <n v="1"/>
    <m/>
  </r>
  <r>
    <x v="6"/>
    <x v="430"/>
    <x v="9"/>
    <s v="Brazil"/>
    <s v="Total Freight"/>
    <n v="40700"/>
    <s v="Revenues - Third Parties"/>
    <m/>
    <s v="Freight - Shipments"/>
    <n v="2026"/>
    <n v="6"/>
    <s v="USD"/>
    <n v="-1390.0606625999999"/>
    <m/>
    <n v="-1390.0606625999999"/>
    <s v="BSBrazilUSD"/>
    <n v="1"/>
    <m/>
  </r>
  <r>
    <x v="6"/>
    <x v="430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1"/>
    <x v="557"/>
    <x v="1"/>
    <s v="Brazil"/>
    <s v="Total Freight"/>
    <n v="40700"/>
    <s v="Revenues - Third Parties"/>
    <m/>
    <s v="Freight - Shipments"/>
    <n v="2026"/>
    <n v="6"/>
    <s v="USD"/>
    <n v="-3423.6463486799994"/>
    <m/>
    <n v="-3423.6463486799994"/>
    <s v="BSBrazilUSD"/>
    <n v="1"/>
    <m/>
  </r>
  <r>
    <x v="1"/>
    <x v="558"/>
    <x v="1"/>
    <s v="Brazil"/>
    <s v="Total Freight"/>
    <n v="40700"/>
    <s v="Revenues - Third Parties"/>
    <m/>
    <s v="Freight - Shipments"/>
    <n v="2026"/>
    <n v="6"/>
    <s v="USD"/>
    <n v="-632.34710819999987"/>
    <m/>
    <n v="-632.34710819999987"/>
    <s v="BSBrazilUSD"/>
    <n v="1"/>
    <m/>
  </r>
  <r>
    <x v="2"/>
    <x v="559"/>
    <x v="2"/>
    <s v="Brazil"/>
    <s v="Total Freight"/>
    <n v="40700"/>
    <s v="Revenues - Third Parties"/>
    <m/>
    <s v="Freight - Shipments"/>
    <n v="2026"/>
    <n v="6"/>
    <s v="USD"/>
    <n v="-2112.3284902799996"/>
    <m/>
    <n v="-2112.3284902799996"/>
    <s v="BSBrazilUSD"/>
    <n v="1"/>
    <m/>
  </r>
  <r>
    <x v="1"/>
    <x v="560"/>
    <x v="1"/>
    <s v="Brazil"/>
    <s v="Total Freight"/>
    <n v="40700"/>
    <s v="Revenues - Third Parties"/>
    <m/>
    <s v="Freight - Shipments"/>
    <n v="2026"/>
    <n v="6"/>
    <s v="USD"/>
    <n v="-40.457327279999994"/>
    <m/>
    <n v="-40.457327279999994"/>
    <s v="BSBrazilUSD"/>
    <n v="1"/>
    <m/>
  </r>
  <r>
    <x v="6"/>
    <x v="432"/>
    <x v="9"/>
    <s v="Brazil"/>
    <s v="Total Freight"/>
    <n v="40700"/>
    <s v="Revenues - Third Parties"/>
    <m/>
    <s v="Freight - Shipments"/>
    <n v="2026"/>
    <n v="6"/>
    <s v="USD"/>
    <n v="-11378.503945679997"/>
    <m/>
    <n v="-11378.503945679997"/>
    <s v="BSBrazilUSD"/>
    <n v="1"/>
    <m/>
  </r>
  <r>
    <x v="6"/>
    <x v="432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561"/>
    <x v="60"/>
    <s v="Brazil"/>
    <s v="Total Freight"/>
    <n v="40700"/>
    <s v="Revenues - Third Parties"/>
    <m/>
    <s v="Freight - Shipments"/>
    <n v="2026"/>
    <n v="6"/>
    <s v="USD"/>
    <n v="-64.895641319999996"/>
    <m/>
    <n v="-64.895641319999996"/>
    <s v="BSBrazilUSD"/>
    <n v="1"/>
    <m/>
  </r>
  <r>
    <x v="2"/>
    <x v="365"/>
    <x v="2"/>
    <s v="Brazil"/>
    <s v="Total Freight"/>
    <n v="40700"/>
    <s v="Revenues - Third Parties"/>
    <m/>
    <s v="Freight - Shipments"/>
    <n v="2026"/>
    <n v="6"/>
    <s v="USD"/>
    <n v="-538.67062799999985"/>
    <m/>
    <n v="-538.67062799999985"/>
    <s v="BSBrazilUSD"/>
    <n v="1"/>
    <m/>
  </r>
  <r>
    <x v="2"/>
    <x v="367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0"/>
    <x v="738"/>
    <x v="35"/>
    <s v="Brazil"/>
    <s v="Total Freight"/>
    <n v="40900"/>
    <s v="Revenues- IC"/>
    <m/>
    <s v="Freight - Shipments"/>
    <n v="2026"/>
    <n v="6"/>
    <s v="USD"/>
    <n v="0"/>
    <m/>
    <n v="0"/>
    <s v="BSBrazilUSD"/>
    <n v="1"/>
    <m/>
  </r>
  <r>
    <x v="0"/>
    <x v="562"/>
    <x v="60"/>
    <s v="Brazil"/>
    <s v="Total Freight"/>
    <n v="40700"/>
    <s v="Revenues - Third Parties"/>
    <m/>
    <s v="Freight - Shipments"/>
    <n v="2026"/>
    <n v="6"/>
    <s v="USD"/>
    <n v="-74.907083639999982"/>
    <m/>
    <n v="-74.907083639999982"/>
    <s v="BSBrazilUSD"/>
    <n v="1"/>
    <m/>
  </r>
  <r>
    <x v="5"/>
    <x v="739"/>
    <x v="8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63"/>
    <x v="2"/>
    <s v="Brazil"/>
    <s v="Total Freight"/>
    <n v="40700"/>
    <s v="Revenues - Third Parties"/>
    <m/>
    <s v="Freight - Shipments"/>
    <n v="2026"/>
    <n v="6"/>
    <s v="USD"/>
    <n v="-424.92893147999996"/>
    <m/>
    <n v="-424.92893147999996"/>
    <s v="BSBrazilUSD"/>
    <n v="1"/>
    <m/>
  </r>
  <r>
    <x v="2"/>
    <x v="564"/>
    <x v="2"/>
    <s v="Brazil"/>
    <s v="Total Freight"/>
    <n v="40700"/>
    <s v="Revenues - Third Parties"/>
    <m/>
    <s v="Freight - Shipments"/>
    <n v="2026"/>
    <n v="6"/>
    <s v="USD"/>
    <n v="-56.539838039999985"/>
    <m/>
    <n v="-56.539838039999985"/>
    <s v="BSBrazilUSD"/>
    <n v="1"/>
    <m/>
  </r>
  <r>
    <x v="2"/>
    <x v="369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204"/>
    <x v="8"/>
    <s v="Brazil"/>
    <s v="Total Freight"/>
    <n v="40700"/>
    <s v="Revenues - Third Parties"/>
    <m/>
    <s v="Freight - Shipments"/>
    <n v="2026"/>
    <n v="6"/>
    <s v="USD"/>
    <n v="-212.03232983999996"/>
    <m/>
    <n v="-212.03232983999996"/>
    <s v="BSBrazilUSD"/>
    <n v="1"/>
    <m/>
  </r>
  <r>
    <x v="2"/>
    <x v="371"/>
    <x v="2"/>
    <s v="Brazil"/>
    <s v="Total Freight"/>
    <n v="40700"/>
    <s v="Revenues - Third Parties"/>
    <m/>
    <s v="Freight - Shipments"/>
    <n v="2026"/>
    <n v="6"/>
    <s v="USD"/>
    <n v="-646.60935671999994"/>
    <m/>
    <n v="-646.60935671999994"/>
    <s v="BSBrazilUSD"/>
    <n v="1"/>
    <m/>
  </r>
  <r>
    <x v="2"/>
    <x v="372"/>
    <x v="2"/>
    <s v="Brazil"/>
    <s v="Total Freight"/>
    <n v="40700"/>
    <s v="Revenues - Third Parties"/>
    <m/>
    <s v="Freight - Shipments"/>
    <n v="2026"/>
    <n v="6"/>
    <s v="USD"/>
    <n v="-14357.432478359999"/>
    <m/>
    <n v="-14357.432478359999"/>
    <s v="BSBrazilUSD"/>
    <n v="1"/>
    <m/>
  </r>
  <r>
    <x v="18"/>
    <x v="740"/>
    <x v="45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65"/>
    <x v="2"/>
    <s v="Brazil"/>
    <s v="Total Freight"/>
    <n v="40700"/>
    <s v="Revenues - Third Parties"/>
    <m/>
    <s v="Freight - Shipments"/>
    <n v="2026"/>
    <n v="6"/>
    <s v="USD"/>
    <n v="-261.83437547999995"/>
    <m/>
    <n v="-261.83437547999995"/>
    <s v="BSBrazilUSD"/>
    <n v="1"/>
    <m/>
  </r>
  <r>
    <x v="17"/>
    <x v="566"/>
    <x v="39"/>
    <s v="Brazil"/>
    <s v="Total Freight"/>
    <n v="40700"/>
    <s v="Revenues - Third Parties"/>
    <m/>
    <s v="Freight - Shipments"/>
    <n v="2026"/>
    <n v="6"/>
    <s v="USD"/>
    <n v="-7072.3267323599985"/>
    <m/>
    <n v="-7072.3267323599985"/>
    <s v="BSBrazilUSD"/>
    <n v="1"/>
    <m/>
  </r>
  <r>
    <x v="5"/>
    <x v="472"/>
    <x v="8"/>
    <s v="Brazil"/>
    <s v="Total Freight"/>
    <n v="40700"/>
    <s v="Revenues - Third Parties"/>
    <m/>
    <s v="Freight - Shipments"/>
    <n v="2026"/>
    <n v="6"/>
    <s v="USD"/>
    <n v="-706.71446291999996"/>
    <m/>
    <n v="-706.71446291999996"/>
    <s v="BSBrazilUSD"/>
    <n v="1"/>
    <m/>
  </r>
  <r>
    <x v="1"/>
    <x v="567"/>
    <x v="1"/>
    <s v="Brazil"/>
    <s v="Total Freight"/>
    <n v="40700"/>
    <s v="Revenues - Third Parties"/>
    <m/>
    <s v="Freight - Shipments"/>
    <n v="2026"/>
    <n v="6"/>
    <s v="USD"/>
    <n v="-277.04438327999998"/>
    <m/>
    <n v="-277.04438327999998"/>
    <s v="BSBrazilUSD"/>
    <n v="1"/>
    <m/>
  </r>
  <r>
    <x v="2"/>
    <x v="568"/>
    <x v="2"/>
    <s v="Brazil"/>
    <s v="Total Freight"/>
    <n v="40700"/>
    <s v="Revenues - Third Parties"/>
    <m/>
    <s v="Freight - Shipments"/>
    <n v="2026"/>
    <n v="6"/>
    <s v="USD"/>
    <n v="-26188.650224039993"/>
    <m/>
    <n v="-26188.650224039993"/>
    <s v="BSBrazilUSD"/>
    <n v="1"/>
    <m/>
  </r>
  <r>
    <x v="0"/>
    <x v="741"/>
    <x v="7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569"/>
    <x v="1"/>
    <s v="Brazil"/>
    <s v="Total Freight"/>
    <n v="40700"/>
    <s v="Revenues - Third Parties"/>
    <m/>
    <s v="Freight - Shipments"/>
    <n v="2026"/>
    <n v="6"/>
    <s v="USD"/>
    <n v="-2479.2653719199998"/>
    <m/>
    <n v="-2479.2653719199998"/>
    <s v="BSBrazilUSD"/>
    <n v="1"/>
    <m/>
  </r>
  <r>
    <x v="2"/>
    <x v="375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205"/>
    <x v="8"/>
    <s v="Brazil"/>
    <s v="Total Freight"/>
    <n v="40700"/>
    <s v="Revenues - Third Parties"/>
    <m/>
    <s v="Freight - Shipments"/>
    <n v="2026"/>
    <n v="6"/>
    <s v="USD"/>
    <n v="-1535.2324556399994"/>
    <m/>
    <n v="-1535.2324556399994"/>
    <s v="BSBrazilUSD"/>
    <n v="1"/>
    <m/>
  </r>
  <r>
    <x v="5"/>
    <x v="206"/>
    <x v="8"/>
    <s v="Brazil"/>
    <s v="Total Freight"/>
    <n v="40700"/>
    <s v="Revenues - Third Parties"/>
    <m/>
    <s v="Freight - Shipments"/>
    <n v="2026"/>
    <n v="6"/>
    <s v="USD"/>
    <n v="-313.13566811999993"/>
    <m/>
    <n v="-313.13566811999993"/>
    <s v="BSBrazilUSD"/>
    <n v="1"/>
    <m/>
  </r>
  <r>
    <x v="0"/>
    <x v="742"/>
    <x v="53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570"/>
    <x v="2"/>
    <s v="Brazil"/>
    <s v="Total Freight"/>
    <n v="40700"/>
    <s v="Revenues - Third Parties"/>
    <m/>
    <s v="Freight - Shipments"/>
    <n v="2026"/>
    <n v="6"/>
    <s v="USD"/>
    <n v="-11891.052399479997"/>
    <m/>
    <n v="-11891.052399479997"/>
    <s v="BSBrazilUSD"/>
    <n v="1"/>
    <m/>
  </r>
  <r>
    <x v="3"/>
    <x v="571"/>
    <x v="3"/>
    <s v="Brazil"/>
    <s v="Total Freight"/>
    <n v="40700"/>
    <s v="Revenues - Third Parties"/>
    <m/>
    <s v="Freight - Shipments"/>
    <n v="2026"/>
    <n v="6"/>
    <s v="USD"/>
    <n v="-20640.385087320003"/>
    <m/>
    <n v="-20640.385087320003"/>
    <s v="BSBrazilUSD"/>
    <n v="1"/>
    <m/>
  </r>
  <r>
    <x v="7"/>
    <x v="572"/>
    <x v="18"/>
    <s v="Brazil"/>
    <s v="Total Freight"/>
    <n v="40700"/>
    <s v="Revenues - Third Parties"/>
    <m/>
    <s v="Freight - Shipments"/>
    <n v="2026"/>
    <n v="6"/>
    <s v="USD"/>
    <n v="-769.85921891999999"/>
    <m/>
    <n v="-769.85921891999999"/>
    <s v="BSBrazilUSD"/>
    <n v="1"/>
    <m/>
  </r>
  <r>
    <x v="7"/>
    <x v="573"/>
    <x v="18"/>
    <s v="Brazil"/>
    <s v="Total Freight"/>
    <n v="40700"/>
    <s v="Revenues - Third Parties"/>
    <m/>
    <s v="Freight - Shipments"/>
    <n v="2026"/>
    <n v="6"/>
    <s v="USD"/>
    <n v="-16.328269679999998"/>
    <m/>
    <n v="-16.328269679999998"/>
    <s v="BSBrazilUSD"/>
    <n v="1"/>
    <m/>
  </r>
  <r>
    <x v="2"/>
    <x v="574"/>
    <x v="2"/>
    <s v="Brazil"/>
    <s v="Total Freight"/>
    <n v="40700"/>
    <s v="Revenues - Third Parties"/>
    <m/>
    <s v="Freight - Shipments"/>
    <n v="2026"/>
    <n v="6"/>
    <s v="USD"/>
    <n v="-3086.8896031199997"/>
    <m/>
    <n v="-3086.8896031199997"/>
    <s v="BSBrazilUSD"/>
    <n v="1"/>
    <m/>
  </r>
  <r>
    <x v="1"/>
    <x v="474"/>
    <x v="1"/>
    <s v="Brazil"/>
    <s v="Total Freight"/>
    <n v="40700"/>
    <s v="Revenues - Third Parties"/>
    <m/>
    <s v="Freight - Shipments"/>
    <n v="2026"/>
    <n v="6"/>
    <s v="USD"/>
    <n v="-40.103387400000003"/>
    <m/>
    <n v="-40.103387400000003"/>
    <s v="BSBrazilUSD"/>
    <n v="1"/>
    <m/>
  </r>
  <r>
    <x v="1"/>
    <x v="475"/>
    <x v="1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2"/>
    <x v="378"/>
    <x v="2"/>
    <s v="Brazil"/>
    <s v="Total Freight"/>
    <n v="40700"/>
    <s v="Revenues - Third Parties"/>
    <m/>
    <s v="Freight - Shipments"/>
    <n v="2026"/>
    <n v="6"/>
    <s v="USD"/>
    <n v="-1774.8415232399998"/>
    <m/>
    <n v="-1774.8415232399998"/>
    <s v="BSBrazilUSD"/>
    <n v="1"/>
    <m/>
  </r>
  <r>
    <x v="1"/>
    <x v="575"/>
    <x v="1"/>
    <s v="Brazil"/>
    <s v="Total Freight"/>
    <n v="40700"/>
    <s v="Revenues - Third Parties"/>
    <m/>
    <s v="Freight - Shipments"/>
    <n v="2026"/>
    <n v="6"/>
    <s v="USD"/>
    <n v="-2337.9692793599997"/>
    <m/>
    <n v="-2337.9692793599997"/>
    <s v="BSBrazilUSD"/>
    <n v="1"/>
    <m/>
  </r>
  <r>
    <x v="3"/>
    <x v="576"/>
    <x v="3"/>
    <s v="Brazil"/>
    <s v="Total Freight"/>
    <n v="40700"/>
    <s v="Revenues - Third Parties"/>
    <m/>
    <s v="Freight - Shipments"/>
    <n v="2026"/>
    <n v="6"/>
    <s v="USD"/>
    <n v="-91.334127239999972"/>
    <m/>
    <n v="-91.334127239999972"/>
    <s v="BSBrazilUSD"/>
    <n v="1"/>
    <m/>
  </r>
  <r>
    <x v="3"/>
    <x v="577"/>
    <x v="3"/>
    <s v="Brazil"/>
    <s v="Total Freight"/>
    <n v="40700"/>
    <s v="Revenues - Third Parties"/>
    <m/>
    <s v="Freight - Shipments"/>
    <n v="2026"/>
    <n v="6"/>
    <s v="USD"/>
    <n v="-784.89754823999988"/>
    <m/>
    <n v="-784.89754823999988"/>
    <s v="BSBrazilUSD"/>
    <n v="1"/>
    <m/>
  </r>
  <r>
    <x v="6"/>
    <x v="578"/>
    <x v="9"/>
    <s v="Brazil"/>
    <s v="Total Freight"/>
    <n v="40700"/>
    <s v="Revenues - Third Parties"/>
    <m/>
    <s v="Freight - Shipments"/>
    <n v="2026"/>
    <n v="6"/>
    <s v="USD"/>
    <n v="-51.965664839999995"/>
    <m/>
    <n v="-51.965664839999995"/>
    <s v="BSBrazilUSD"/>
    <n v="1"/>
    <m/>
  </r>
  <r>
    <x v="6"/>
    <x v="578"/>
    <x v="9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22"/>
    <x v="743"/>
    <x v="59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1"/>
    <x v="477"/>
    <x v="1"/>
    <s v="Brazil"/>
    <s v="Total Freight"/>
    <n v="40700"/>
    <s v="Revenues - Third Parties"/>
    <m/>
    <s v="Freight - Shipments"/>
    <n v="2026"/>
    <n v="6"/>
    <s v="USD"/>
    <n v="-11366.424130439998"/>
    <m/>
    <n v="-11366.424130439998"/>
    <s v="BSBrazilUSD"/>
    <n v="1"/>
    <m/>
  </r>
  <r>
    <x v="2"/>
    <x v="380"/>
    <x v="2"/>
    <s v="Brazil"/>
    <s v="Total Freight"/>
    <n v="40700"/>
    <s v="Revenues - Third Parties"/>
    <m/>
    <s v="Freight - Shipments"/>
    <n v="2026"/>
    <n v="6"/>
    <s v="USD"/>
    <n v="-68.664336719999994"/>
    <m/>
    <n v="-68.664336719999994"/>
    <s v="BSBrazilUSD"/>
    <n v="1"/>
    <m/>
  </r>
  <r>
    <x v="5"/>
    <x v="207"/>
    <x v="8"/>
    <s v="Brazil"/>
    <s v="Total Freight"/>
    <n v="40700"/>
    <s v="Revenues - Third Parties"/>
    <m/>
    <s v="Freight - Shipments"/>
    <n v="2026"/>
    <n v="6"/>
    <s v="USD"/>
    <n v="-145.44812483999996"/>
    <m/>
    <n v="-145.44812483999996"/>
    <s v="BSBrazilUSD"/>
    <n v="1"/>
    <m/>
  </r>
  <r>
    <x v="2"/>
    <x v="390"/>
    <x v="2"/>
    <s v="Brazil"/>
    <s v="Total Freight"/>
    <n v="40700"/>
    <s v="Revenues - Third Parties"/>
    <m/>
    <s v="Freight - Shipments"/>
    <n v="2026"/>
    <n v="6"/>
    <s v="USD"/>
    <n v="-3857.0851237199995"/>
    <m/>
    <n v="-3857.0851237199995"/>
    <s v="BSBrazilUSD"/>
    <n v="1"/>
    <m/>
  </r>
  <r>
    <x v="2"/>
    <x v="390"/>
    <x v="2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1"/>
    <x v="579"/>
    <x v="1"/>
    <s v="Brazil"/>
    <s v="Total Freight"/>
    <n v="40700"/>
    <s v="Revenues - Third Parties"/>
    <m/>
    <s v="Freight - Shipments"/>
    <n v="2026"/>
    <n v="6"/>
    <s v="USD"/>
    <n v="-2077.4648241599994"/>
    <m/>
    <n v="-2077.4648241599994"/>
    <s v="BSBrazilUSD"/>
    <n v="1"/>
    <m/>
  </r>
  <r>
    <x v="1"/>
    <x v="580"/>
    <x v="1"/>
    <s v="Brazil"/>
    <s v="Total Freight"/>
    <n v="40700"/>
    <s v="Revenues - Third Parties"/>
    <m/>
    <s v="Freight - Shipments"/>
    <n v="2026"/>
    <n v="6"/>
    <s v="USD"/>
    <n v="-1395.2756904"/>
    <m/>
    <n v="-1395.2756904"/>
    <s v="BSBrazilUSD"/>
    <n v="1"/>
    <m/>
  </r>
  <r>
    <x v="2"/>
    <x v="391"/>
    <x v="2"/>
    <s v="Brazil"/>
    <s v="Total Freight"/>
    <n v="40700"/>
    <s v="Revenues - Third Parties"/>
    <m/>
    <s v="Freight - Shipments"/>
    <n v="2026"/>
    <n v="6"/>
    <s v="USD"/>
    <n v="-755.40647783999987"/>
    <m/>
    <n v="-755.40647783999987"/>
    <s v="BSBrazilUSD"/>
    <n v="1"/>
    <m/>
  </r>
  <r>
    <x v="2"/>
    <x v="581"/>
    <x v="2"/>
    <s v="Brazil"/>
    <s v="Total Freight"/>
    <n v="40700"/>
    <s v="Revenues - Third Parties"/>
    <m/>
    <s v="Freight - Shipments"/>
    <n v="2026"/>
    <n v="6"/>
    <s v="USD"/>
    <n v="-342.21988403999995"/>
    <m/>
    <n v="-342.21988403999995"/>
    <s v="BSBrazilUSD"/>
    <n v="1"/>
    <m/>
  </r>
  <r>
    <x v="2"/>
    <x v="392"/>
    <x v="2"/>
    <s v="Brazil"/>
    <s v="Total Freight"/>
    <n v="40700"/>
    <s v="Revenues - Third Parties"/>
    <m/>
    <s v="Freight - Shipments"/>
    <n v="2026"/>
    <n v="6"/>
    <s v="USD"/>
    <n v="-8435.4715017599974"/>
    <m/>
    <n v="-8435.4715017599974"/>
    <s v="BSBrazilUSD"/>
    <n v="1"/>
    <m/>
  </r>
  <r>
    <x v="1"/>
    <x v="582"/>
    <x v="1"/>
    <s v="Brazil"/>
    <s v="Total Freight"/>
    <n v="40700"/>
    <s v="Revenues - Third Parties"/>
    <m/>
    <s v="Freight - Shipments"/>
    <n v="2026"/>
    <n v="6"/>
    <s v="USD"/>
    <n v="-6.0581337599999978"/>
    <m/>
    <n v="-6.0581337599999978"/>
    <s v="BSBrazilUSD"/>
    <n v="1"/>
    <m/>
  </r>
  <r>
    <x v="5"/>
    <x v="744"/>
    <x v="8"/>
    <s v="Brazil"/>
    <s v="Total Freight"/>
    <n v="40700"/>
    <s v="Revenues - Third Parties"/>
    <m/>
    <s v="Freight - Returns"/>
    <n v="2026"/>
    <n v="6"/>
    <s v="USD"/>
    <n v="0"/>
    <m/>
    <n v="0"/>
    <s v="BSBrazilUSD"/>
    <n v="1"/>
    <m/>
  </r>
  <r>
    <x v="5"/>
    <x v="135"/>
    <x v="8"/>
    <s v="Brazil"/>
    <s v="Total Freight"/>
    <n v="40700"/>
    <s v="Revenues - Third Parties"/>
    <m/>
    <s v="Freight - Shipments"/>
    <n v="2026"/>
    <n v="6"/>
    <s v="USD"/>
    <n v="-8511.1511385599988"/>
    <m/>
    <n v="-8511.1511385599988"/>
    <s v="BSBrazilUSD"/>
    <n v="1"/>
    <m/>
  </r>
  <r>
    <x v="5"/>
    <x v="208"/>
    <x v="8"/>
    <s v="Brazil"/>
    <s v="Total Freight"/>
    <n v="40700"/>
    <s v="Revenues - Third Parties"/>
    <m/>
    <s v="Freight - Shipments"/>
    <n v="2026"/>
    <n v="6"/>
    <s v="USD"/>
    <n v="-882.10637195999993"/>
    <m/>
    <n v="-882.10637195999993"/>
    <s v="BSBrazilUSD"/>
    <n v="1"/>
    <m/>
  </r>
  <r>
    <x v="5"/>
    <x v="209"/>
    <x v="8"/>
    <s v="Brazil"/>
    <s v="Total Freight"/>
    <n v="40700"/>
    <s v="Revenues - Third Parties"/>
    <m/>
    <s v="Freight - Shipments"/>
    <n v="2026"/>
    <n v="6"/>
    <s v="USD"/>
    <n v="-400.65288887999998"/>
    <m/>
    <n v="-400.65288887999998"/>
    <s v="BSBrazilUSD"/>
    <n v="1"/>
    <m/>
  </r>
  <r>
    <x v="5"/>
    <x v="210"/>
    <x v="8"/>
    <s v="Brazil"/>
    <s v="Total Freight"/>
    <n v="40700"/>
    <s v="Revenues - Third Parties"/>
    <m/>
    <s v="Freight - Shipments"/>
    <n v="2026"/>
    <n v="6"/>
    <s v="USD"/>
    <n v="-653.6975613599999"/>
    <m/>
    <n v="-653.6975613599999"/>
    <s v="BSBrazilUSD"/>
    <n v="1"/>
    <m/>
  </r>
  <r>
    <x v="5"/>
    <x v="479"/>
    <x v="8"/>
    <s v="Brazil"/>
    <s v="Total Freight"/>
    <n v="40700"/>
    <s v="Revenues - Third Parties"/>
    <m/>
    <s v="Freight - Shipments"/>
    <n v="2026"/>
    <n v="6"/>
    <s v="USD"/>
    <n v="-397.80137987999996"/>
    <m/>
    <n v="-397.80137987999996"/>
    <s v="BSBrazilUSD"/>
    <n v="1"/>
    <m/>
  </r>
  <r>
    <x v="2"/>
    <x v="745"/>
    <x v="2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137"/>
    <x v="8"/>
    <s v="Brazil"/>
    <s v="Total Freight"/>
    <n v="40700"/>
    <s v="Revenues - Third Parties"/>
    <m/>
    <s v="Freight - Shipments"/>
    <n v="2026"/>
    <n v="6"/>
    <s v="USD"/>
    <n v="-3955.5321490799997"/>
    <m/>
    <n v="-3955.5321490799997"/>
    <s v="BSBrazilUSD"/>
    <n v="1"/>
    <m/>
  </r>
  <r>
    <x v="5"/>
    <x v="137"/>
    <x v="8"/>
    <s v="Brazil"/>
    <s v="Total Freight"/>
    <n v="40700"/>
    <s v="Revenues - Third Parties"/>
    <m/>
    <s v="PassThrough - Freight"/>
    <n v="2026"/>
    <n v="6"/>
    <s v="USD"/>
    <n v="0"/>
    <m/>
    <n v="0"/>
    <s v="BSBrazilUSD"/>
    <n v="1"/>
    <m/>
  </r>
  <r>
    <x v="0"/>
    <x v="746"/>
    <x v="35"/>
    <s v="Brazil"/>
    <s v="Total Freight"/>
    <n v="40900"/>
    <s v="Revenues- IC"/>
    <m/>
    <s v="Freight - Shipments"/>
    <n v="2026"/>
    <n v="6"/>
    <s v="USD"/>
    <n v="0"/>
    <m/>
    <n v="0"/>
    <s v="BSBrazilUSD"/>
    <n v="1"/>
    <m/>
  </r>
  <r>
    <x v="5"/>
    <x v="583"/>
    <x v="8"/>
    <s v="Brazil"/>
    <s v="Total Freight"/>
    <n v="40700"/>
    <s v="Revenues - Third Parties"/>
    <m/>
    <s v="Freight - Shipments"/>
    <n v="2026"/>
    <n v="6"/>
    <s v="USD"/>
    <n v="-884.5275088799998"/>
    <m/>
    <n v="-884.5275088799998"/>
    <s v="BSBrazilUSD"/>
    <n v="1"/>
    <m/>
  </r>
  <r>
    <x v="1"/>
    <x v="584"/>
    <x v="1"/>
    <s v="Brazil"/>
    <s v="Total Freight"/>
    <n v="40700"/>
    <s v="Revenues - Third Parties"/>
    <m/>
    <s v="Freight - Shipments"/>
    <n v="2026"/>
    <n v="6"/>
    <s v="USD"/>
    <n v="-1200.1337008799997"/>
    <m/>
    <n v="-1200.1337008799997"/>
    <s v="BSBrazilUSD"/>
    <n v="1"/>
    <m/>
  </r>
  <r>
    <x v="3"/>
    <x v="747"/>
    <x v="3"/>
    <s v="Brazil"/>
    <s v="Total Freight"/>
    <n v="40700"/>
    <s v="Revenues - Third Parties"/>
    <m/>
    <s v="Freight - Shipments"/>
    <n v="2026"/>
    <n v="6"/>
    <s v="USD"/>
    <n v="0"/>
    <m/>
    <n v="0"/>
    <s v="BSBrazilUSD"/>
    <n v="1"/>
    <m/>
  </r>
  <r>
    <x v="5"/>
    <x v="211"/>
    <x v="8"/>
    <s v="Brazil"/>
    <s v="Total Freight"/>
    <n v="40700"/>
    <s v="Revenues - Third Parties"/>
    <m/>
    <s v="Freight - Shipments"/>
    <n v="2026"/>
    <n v="6"/>
    <s v="USD"/>
    <n v="-305.3536942799999"/>
    <m/>
    <n v="-305.3536942799999"/>
    <s v="BSBrazilUSD"/>
    <n v="1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4">
  <r>
    <m/>
    <s v="I8F-MC-GPIJ (CAM)"/>
    <s v="Eli Lilly &amp; Co."/>
    <s v="Brazil"/>
    <x v="0"/>
    <m/>
    <m/>
    <m/>
    <s v="PTC Duties"/>
    <n v="2026"/>
    <n v="7"/>
    <s v="USD"/>
    <n v="-886.00982035000004"/>
    <m/>
    <n v="-886.00982035000004"/>
    <s v="BSBRAZILTP"/>
    <s v="Not Applicable"/>
  </r>
  <r>
    <m/>
    <s v="J1I-MC-GZBO (CAM)"/>
    <s v="Eli Lilly &amp; Co."/>
    <s v="Brazil"/>
    <x v="0"/>
    <m/>
    <m/>
    <m/>
    <s v="PTC Duties"/>
    <n v="2026"/>
    <n v="7"/>
    <s v="USD"/>
    <n v="-3470.2355477999999"/>
    <m/>
    <n v="-3470.2355477999999"/>
    <s v="BSBRAZILTP"/>
    <s v="Not Applicable"/>
  </r>
  <r>
    <m/>
    <s v="GG917 Psych Bundle (CAM)"/>
    <s v="Eli Lilly &amp; Co."/>
    <s v="Brazil"/>
    <x v="0"/>
    <m/>
    <m/>
    <m/>
    <s v="PTC Duties"/>
    <n v="2026"/>
    <n v="7"/>
    <s v="USD"/>
    <n v="-3494.4068134499998"/>
    <m/>
    <n v="-3494.4068134499998"/>
    <s v="BSBRAZILTP"/>
    <s v="Not Applicable"/>
  </r>
  <r>
    <m/>
    <s v="J2S-MC-GZMR (CAM)"/>
    <s v="Eli Lilly &amp; Co."/>
    <s v="Brazil"/>
    <x v="0"/>
    <m/>
    <m/>
    <m/>
    <s v="PTC Duties"/>
    <n v="2026"/>
    <n v="7"/>
    <s v="USD"/>
    <n v="-1426.4433015000002"/>
    <m/>
    <n v="-1426.4433015000002"/>
    <s v="BSBRAZILTP"/>
    <s v="Not Applicable"/>
  </r>
  <r>
    <m/>
    <s v="N1T-MC-MALO (CAM)"/>
    <s v="Eli Lilly &amp; Co."/>
    <s v="Brazil"/>
    <x v="0"/>
    <m/>
    <m/>
    <m/>
    <s v="PTC Duties"/>
    <n v="2026"/>
    <n v="7"/>
    <s v="USD"/>
    <n v="-493.83622785000006"/>
    <m/>
    <n v="-493.83622785000006"/>
    <s v="BSBRAZILTP"/>
    <s v="Not Applicable"/>
  </r>
  <r>
    <m/>
    <s v="J3R-MC-YDAG (CAM)"/>
    <s v="Eli Lilly &amp; Co."/>
    <s v="Brazil"/>
    <x v="0"/>
    <m/>
    <m/>
    <m/>
    <s v="PTC Duties"/>
    <n v="2026"/>
    <n v="7"/>
    <s v="USD"/>
    <n v="-9980.2968131999987"/>
    <m/>
    <n v="-9980.2968131999987"/>
    <s v="BSBRAZILTP"/>
    <s v="Not Applicable"/>
  </r>
  <r>
    <m/>
    <s v="J3R-MC-YDAN (CAM)"/>
    <s v="Eli Lilly &amp; Co."/>
    <s v="Brazil"/>
    <x v="0"/>
    <m/>
    <m/>
    <m/>
    <s v="PTC Duties"/>
    <n v="2026"/>
    <n v="7"/>
    <s v="USD"/>
    <n v="-1424.4624145499999"/>
    <m/>
    <n v="-1424.4624145499999"/>
    <s v="BSBRAZILTP"/>
    <s v="Not Applicable"/>
  </r>
  <r>
    <m/>
    <s v="J5E-MC-JZXB (CAM)"/>
    <s v="Eli Lilly &amp; Co."/>
    <s v="Brazil"/>
    <x v="0"/>
    <m/>
    <m/>
    <m/>
    <s v="PTC Duties"/>
    <n v="2026"/>
    <n v="7"/>
    <s v="USD"/>
    <n v="-6370.6558345499998"/>
    <m/>
    <n v="-6370.6558345499998"/>
    <s v="BSBRAZILTP"/>
    <s v="Not Applicable"/>
  </r>
  <r>
    <m/>
    <s v="J2S-MC-GZMI (CAM)"/>
    <s v="Eli Lilly &amp; Co."/>
    <s v="Brazil"/>
    <x v="0"/>
    <m/>
    <m/>
    <m/>
    <s v="PTC Duties"/>
    <n v="2026"/>
    <n v="7"/>
    <s v="USD"/>
    <n v="-1863.7467586499999"/>
    <m/>
    <n v="-1863.7467586499999"/>
    <s v="BSBRAZILTP"/>
    <s v="Not Applicable"/>
  </r>
  <r>
    <m/>
    <s v="J6Z-MC-CD01 (CAM)"/>
    <s v="Eli Lilly &amp; Co."/>
    <s v="Brazil"/>
    <x v="0"/>
    <m/>
    <m/>
    <m/>
    <s v="PTC Duties"/>
    <n v="2026"/>
    <n v="7"/>
    <s v="USD"/>
    <n v="-642.15886664999994"/>
    <m/>
    <n v="-642.15886664999994"/>
    <s v="BSBRAZILTP"/>
    <s v="Not Applicable"/>
  </r>
  <r>
    <m/>
    <s v="Janssen Storage of temperature monitors"/>
    <s v="Janssen"/>
    <s v="Brazil"/>
    <x v="0"/>
    <m/>
    <m/>
    <m/>
    <s v="PTC Duties"/>
    <n v="2026"/>
    <n v="7"/>
    <s v="USD"/>
    <n v="-2113.4537297999996"/>
    <m/>
    <n v="-2113.4537297999996"/>
    <s v="BSBRAZILTP"/>
    <s v="Not Applicable"/>
  </r>
  <r>
    <m/>
    <s v="I3Y-CR-JPBQ"/>
    <s v="Eli Lilly &amp; Co."/>
    <s v="Brazil"/>
    <x v="0"/>
    <m/>
    <m/>
    <m/>
    <s v="PTC Duties"/>
    <n v="2026"/>
    <n v="7"/>
    <s v="USD"/>
    <n v="-1957.7725082999998"/>
    <m/>
    <n v="-1957.7725082999998"/>
    <s v="BSBRAZILTP"/>
    <s v="Not Applicable"/>
  </r>
  <r>
    <m/>
    <s v="I8F-MC-GPGM"/>
    <s v="Eli Lilly &amp; Co."/>
    <s v="Brazil"/>
    <x v="0"/>
    <m/>
    <m/>
    <m/>
    <s v="PTC Duties"/>
    <n v="2026"/>
    <n v="7"/>
    <s v="USD"/>
    <n v="-330.8894148"/>
    <m/>
    <n v="-330.8894148"/>
    <s v="BSBRAZILTP"/>
    <s v="Not Applicable"/>
  </r>
  <r>
    <m/>
    <s v="39039039THR3001"/>
    <s v="Janssen"/>
    <s v="Brazil"/>
    <x v="0"/>
    <m/>
    <m/>
    <m/>
    <s v="PTC Duties"/>
    <n v="2026"/>
    <n v="7"/>
    <s v="USD"/>
    <n v="-139.16856659999996"/>
    <m/>
    <n v="-139.16856659999996"/>
    <s v="BSBRAZILTP"/>
    <s v="Not Applicable"/>
  </r>
  <r>
    <m/>
    <s v="I8F-MC-GPGL"/>
    <s v="Eli Lilly &amp; Co."/>
    <s v="Brazil"/>
    <x v="0"/>
    <m/>
    <m/>
    <m/>
    <s v="PTC Duties"/>
    <n v="2026"/>
    <n v="7"/>
    <s v="USD"/>
    <n v="-997.60554810000008"/>
    <m/>
    <n v="-997.60554810000008"/>
    <s v="BSBRAZILTP"/>
    <s v="Not Applicable"/>
  </r>
  <r>
    <m/>
    <s v="I8F-MC-GPHD"/>
    <s v="Eli Lilly &amp; Co."/>
    <s v="Brazil"/>
    <x v="0"/>
    <m/>
    <m/>
    <m/>
    <s v="PTC Duties"/>
    <n v="2026"/>
    <n v="7"/>
    <s v="USD"/>
    <n v="-813.78485369999987"/>
    <m/>
    <n v="-813.78485369999987"/>
    <s v="BSBRAZILTP"/>
    <s v="Not Applicable"/>
  </r>
  <r>
    <m/>
    <s v="73841937NSC3003"/>
    <s v="Janssen"/>
    <s v="Brazil"/>
    <x v="0"/>
    <m/>
    <m/>
    <m/>
    <s v="PTC Duties"/>
    <n v="2026"/>
    <n v="7"/>
    <s v="USD"/>
    <n v="-2222.8815041999997"/>
    <m/>
    <n v="-2222.8815041999997"/>
    <s v="BSBRAZILTP"/>
    <s v="Not Applicable"/>
  </r>
  <r>
    <m/>
    <s v="I8F-MC-GPHN"/>
    <s v="Eli Lilly &amp; Co."/>
    <s v="Brazil"/>
    <x v="0"/>
    <m/>
    <m/>
    <m/>
    <s v="PTC Duties"/>
    <n v="2026"/>
    <n v="7"/>
    <s v="USD"/>
    <n v="-703.41196170000001"/>
    <m/>
    <n v="-703.41196170000001"/>
    <s v="BSBRAZILTP"/>
    <s v="Not Applicable"/>
  </r>
  <r>
    <m/>
    <s v="I8F-MC-GPHM"/>
    <s v="Eli Lilly &amp; Co."/>
    <s v="Brazil"/>
    <x v="0"/>
    <m/>
    <m/>
    <m/>
    <s v="PTC Duties"/>
    <n v="2026"/>
    <n v="7"/>
    <s v="USD"/>
    <n v="-5039.1307637999989"/>
    <m/>
    <n v="-5039.1307637999989"/>
    <s v="BSBRAZILTP"/>
    <s v="Not Applicable"/>
  </r>
  <r>
    <m/>
    <s v="68284528MMY3004"/>
    <s v="Janssen"/>
    <s v="Brazil"/>
    <x v="0"/>
    <m/>
    <m/>
    <m/>
    <s v="PTC Duties"/>
    <n v="2026"/>
    <n v="7"/>
    <s v="USD"/>
    <n v="-16768.286401649995"/>
    <m/>
    <n v="-16768.286401649995"/>
    <s v="BSBRAZILTP"/>
    <s v="Not Applicable"/>
  </r>
  <r>
    <m/>
    <s v="I3Y-MC-JPEG"/>
    <s v="Eli Lilly &amp; Co."/>
    <s v="Brazil"/>
    <x v="0"/>
    <m/>
    <m/>
    <m/>
    <s v="PTC Duties"/>
    <n v="2026"/>
    <n v="7"/>
    <s v="USD"/>
    <n v="-309.15521910000001"/>
    <m/>
    <n v="-309.15521910000001"/>
    <s v="BSBRAZILTP"/>
    <s v="Not Applicable"/>
  </r>
  <r>
    <m/>
    <s v="I8F-MC-GPGV"/>
    <s v="Eli Lilly &amp; Co."/>
    <s v="Brazil"/>
    <x v="0"/>
    <m/>
    <m/>
    <m/>
    <s v="PTC Duties"/>
    <n v="2026"/>
    <n v="7"/>
    <s v="USD"/>
    <n v="-832.08364050000012"/>
    <m/>
    <n v="-832.08364050000012"/>
    <s v="BSBRAZILTP"/>
    <s v="Not Applicable"/>
  </r>
  <r>
    <m/>
    <s v="I8F-MC-GPIJ"/>
    <s v="Eli Lilly &amp; Co."/>
    <s v="Brazil"/>
    <x v="0"/>
    <m/>
    <m/>
    <m/>
    <s v="PTC Duties"/>
    <n v="2026"/>
    <n v="7"/>
    <s v="USD"/>
    <n v="-29275.779719550002"/>
    <m/>
    <n v="-29275.779719550002"/>
    <s v="BSBRAZILTP"/>
    <s v="Not Applicable"/>
  </r>
  <r>
    <m/>
    <s v="J2J-MC-JZLH"/>
    <s v="Eli Lilly &amp; Co."/>
    <s v="Brazil"/>
    <x v="0"/>
    <m/>
    <m/>
    <m/>
    <s v="PTC Duties"/>
    <n v="2026"/>
    <n v="7"/>
    <s v="USD"/>
    <n v="-1407.5684374499999"/>
    <m/>
    <n v="-1407.5684374499999"/>
    <s v="BSBRAZILTP"/>
    <s v="Not Applicable"/>
  </r>
  <r>
    <m/>
    <s v="61186372NSC2002"/>
    <s v="Janssen"/>
    <s v="Brazil"/>
    <x v="0"/>
    <m/>
    <m/>
    <m/>
    <s v="PTC Duties"/>
    <n v="2026"/>
    <n v="7"/>
    <s v="USD"/>
    <n v="-23910.671696100002"/>
    <m/>
    <n v="-23910.671696100002"/>
    <s v="BSBRAZILTP"/>
    <s v="Not Applicable"/>
  </r>
  <r>
    <m/>
    <s v="CNTO1959UCO3004"/>
    <s v="Janssen"/>
    <s v="Brazil"/>
    <x v="0"/>
    <m/>
    <m/>
    <m/>
    <s v="PTC Duties"/>
    <n v="2026"/>
    <n v="7"/>
    <s v="USD"/>
    <n v="-12445.102104749998"/>
    <m/>
    <n v="-12445.102104749998"/>
    <s v="BSBRAZILTP"/>
    <s v="Not Applicable"/>
  </r>
  <r>
    <m/>
    <s v="56021927PCR3020"/>
    <s v="Janssen"/>
    <s v="Brazil"/>
    <x v="0"/>
    <m/>
    <m/>
    <m/>
    <s v="PTC Duties"/>
    <n v="2026"/>
    <n v="7"/>
    <s v="USD"/>
    <n v="-662.90291130000003"/>
    <m/>
    <n v="-662.90291130000003"/>
    <s v="BSBRAZILTP"/>
    <s v="Not Applicable"/>
  </r>
  <r>
    <m/>
    <s v="D4325C00010"/>
    <s v="Astra Zeneca"/>
    <s v="Brazil"/>
    <x v="0"/>
    <m/>
    <m/>
    <m/>
    <s v="PTC Duties"/>
    <n v="2026"/>
    <n v="7"/>
    <s v="USD"/>
    <n v="-802.84289504999981"/>
    <m/>
    <n v="-802.84289504999981"/>
    <s v="BSBRAZILTP"/>
    <s v="Not Applicable"/>
  </r>
  <r>
    <m/>
    <s v="J3M-MC-JZQB"/>
    <s v="Eli Lilly &amp; Co."/>
    <s v="Brazil"/>
    <x v="0"/>
    <m/>
    <m/>
    <m/>
    <s v="PTC Duties"/>
    <n v="2026"/>
    <n v="7"/>
    <s v="USD"/>
    <n v="-1285.1119596000001"/>
    <m/>
    <n v="-1285.1119596000001"/>
    <s v="BSBRAZILTP"/>
    <s v="Not Applicable"/>
  </r>
  <r>
    <m/>
    <s v="61186372NSC2007"/>
    <s v="Janssen"/>
    <s v="Brazil"/>
    <x v="0"/>
    <m/>
    <m/>
    <m/>
    <s v="PTC Duties"/>
    <n v="2026"/>
    <n v="7"/>
    <s v="USD"/>
    <n v="-13252.307980799998"/>
    <m/>
    <n v="-13252.307980799998"/>
    <s v="BSBRAZILTP"/>
    <s v="Not Applicable"/>
  </r>
  <r>
    <m/>
    <s v="D6972C00002"/>
    <s v="Astra Zeneca"/>
    <s v="Brazil"/>
    <x v="0"/>
    <m/>
    <m/>
    <m/>
    <s v="PTC Duties"/>
    <n v="2026"/>
    <n v="7"/>
    <s v="USD"/>
    <n v="-4568.658708599999"/>
    <m/>
    <n v="-4568.658708599999"/>
    <s v="BSBRAZILTP"/>
    <s v="Not Applicable"/>
  </r>
  <r>
    <m/>
    <s v="D6972C00003"/>
    <s v="Astra Zeneca"/>
    <s v="Brazil"/>
    <x v="0"/>
    <m/>
    <m/>
    <m/>
    <s v="PTC Duties"/>
    <n v="2026"/>
    <n v="7"/>
    <s v="USD"/>
    <n v="-2453.1661917000001"/>
    <m/>
    <n v="-2453.1661917000001"/>
    <s v="BSBRAZILTP"/>
    <s v="Not Applicable"/>
  </r>
  <r>
    <m/>
    <s v="64407564MMY2006"/>
    <s v="Janssen"/>
    <s v="Brazil"/>
    <x v="0"/>
    <m/>
    <m/>
    <m/>
    <s v="PTC Duties"/>
    <n v="2026"/>
    <n v="7"/>
    <s v="USD"/>
    <n v="-514.26328379999995"/>
    <m/>
    <n v="-514.26328379999995"/>
    <s v="BSBRAZILTP"/>
    <s v="Not Applicable"/>
  </r>
  <r>
    <m/>
    <s v="42756493BLC3004"/>
    <s v="Janssen"/>
    <s v="Brazil"/>
    <x v="0"/>
    <m/>
    <m/>
    <m/>
    <s v="PTC Duties"/>
    <n v="2026"/>
    <n v="7"/>
    <s v="USD"/>
    <n v="-152.19960944999994"/>
    <m/>
    <n v="-152.19960944999994"/>
    <s v="BSBRAZILTP"/>
    <s v="Not Applicable"/>
  </r>
  <r>
    <m/>
    <s v="J1I-MC-GZQA"/>
    <s v="Eli Lilly &amp; Co."/>
    <s v="Brazil"/>
    <x v="0"/>
    <m/>
    <m/>
    <m/>
    <s v="PTC Duties"/>
    <n v="2026"/>
    <n v="7"/>
    <s v="USD"/>
    <n v="-1775.1864322500001"/>
    <m/>
    <n v="-1775.1864322500001"/>
    <s v="BSBRAZILTP"/>
    <s v="Not Applicable"/>
  </r>
  <r>
    <m/>
    <s v="J1I-MC-GZBO"/>
    <s v="Eli Lilly &amp; Co."/>
    <s v="Brazil"/>
    <x v="0"/>
    <m/>
    <m/>
    <m/>
    <s v="PTC Duties"/>
    <n v="2026"/>
    <n v="7"/>
    <s v="USD"/>
    <n v="-36909.560662799995"/>
    <m/>
    <n v="-36909.560662799995"/>
    <s v="BSBRAZILTP"/>
    <s v="Not Applicable"/>
  </r>
  <r>
    <m/>
    <s v="CNTO1959ISD3001"/>
    <s v="Janssen"/>
    <s v="Brazil"/>
    <x v="0"/>
    <m/>
    <m/>
    <m/>
    <s v="PTC Duties"/>
    <n v="2026"/>
    <n v="7"/>
    <s v="USD"/>
    <n v="-2185.9868268"/>
    <m/>
    <n v="-2185.9868268"/>
    <s v="BSBRAZILTP"/>
    <s v="Not Applicable"/>
  </r>
  <r>
    <m/>
    <s v="42847922MDD3003"/>
    <s v="Janssen"/>
    <s v="Brazil"/>
    <x v="0"/>
    <m/>
    <m/>
    <m/>
    <s v="PTC Duties"/>
    <n v="2026"/>
    <n v="7"/>
    <s v="USD"/>
    <n v="-4477.1320230000001"/>
    <m/>
    <n v="-4477.1320230000001"/>
    <s v="BSBRAZILTP"/>
    <s v="Not Applicable"/>
  </r>
  <r>
    <m/>
    <s v="TMC207LEP3001"/>
    <s v="Janssen"/>
    <s v="Brazil"/>
    <x v="0"/>
    <m/>
    <m/>
    <m/>
    <s v="PTC Duties"/>
    <n v="2026"/>
    <n v="7"/>
    <s v="USD"/>
    <n v="-6437.48430465"/>
    <m/>
    <n v="-6437.48430465"/>
    <s v="BSBRAZILTP"/>
    <s v="Not Applicable"/>
  </r>
  <r>
    <m/>
    <s v="D5241C00006"/>
    <s v="Astra Zeneca"/>
    <s v="Brazil"/>
    <x v="0"/>
    <m/>
    <m/>
    <m/>
    <s v="PTC Duties"/>
    <n v="2026"/>
    <n v="7"/>
    <s v="USD"/>
    <n v="-5544.4879517999998"/>
    <m/>
    <n v="-5544.4879517999998"/>
    <s v="BSBRAZILTP"/>
    <s v="Not Applicable"/>
  </r>
  <r>
    <m/>
    <s v="80202135SJS3001"/>
    <s v="Janssen"/>
    <s v="Brazil"/>
    <x v="0"/>
    <m/>
    <m/>
    <m/>
    <s v="PTC Duties"/>
    <n v="2026"/>
    <n v="7"/>
    <s v="USD"/>
    <n v="-19268.016010949999"/>
    <m/>
    <n v="-19268.016010949999"/>
    <s v="BSBRAZILTP"/>
    <s v="Not Applicable"/>
  </r>
  <r>
    <m/>
    <s v="61186372COR3002"/>
    <s v="Janssen"/>
    <s v="Brazil"/>
    <x v="0"/>
    <m/>
    <m/>
    <m/>
    <s v="PTC Duties"/>
    <n v="2026"/>
    <n v="7"/>
    <s v="USD"/>
    <n v="-5259.158936849999"/>
    <m/>
    <n v="-5259.158936849999"/>
    <s v="BSBRAZILTP"/>
    <s v="Not Applicable"/>
  </r>
  <r>
    <m/>
    <s v="77242113PSA3002"/>
    <s v="Janssen"/>
    <s v="Brazil"/>
    <x v="0"/>
    <m/>
    <m/>
    <m/>
    <s v="PTC Duties"/>
    <n v="2026"/>
    <n v="7"/>
    <s v="USD"/>
    <n v="-6520.8792358499995"/>
    <m/>
    <n v="-6520.8792358499995"/>
    <s v="BSBRAZILTP"/>
    <s v="Not Applicable"/>
  </r>
  <r>
    <m/>
    <s v="J3M-MC-JZQH"/>
    <s v="Eli Lilly &amp; Co."/>
    <s v="Brazil"/>
    <x v="0"/>
    <m/>
    <m/>
    <m/>
    <s v="PTC Duties"/>
    <n v="2026"/>
    <n v="7"/>
    <s v="USD"/>
    <n v="-20393.329405050001"/>
    <m/>
    <n v="-20393.329405050001"/>
    <s v="BSBRAZILTP"/>
    <s v="Not Applicable"/>
  </r>
  <r>
    <m/>
    <s v="75276617AML3001"/>
    <s v="Janssen"/>
    <s v="Brazil"/>
    <x v="0"/>
    <m/>
    <m/>
    <m/>
    <s v="PTC Duties"/>
    <n v="2026"/>
    <n v="7"/>
    <s v="USD"/>
    <n v="-30874.292324400001"/>
    <m/>
    <n v="-30874.292324400001"/>
    <s v="BSBRAZILTP"/>
    <s v="Not Applicable"/>
  </r>
  <r>
    <m/>
    <s v="54767414MMY3030"/>
    <s v="Janssen"/>
    <s v="Brazil"/>
    <x v="0"/>
    <m/>
    <m/>
    <m/>
    <s v="PTC Duties"/>
    <n v="2026"/>
    <n v="7"/>
    <s v="USD"/>
    <n v="-5759.4185722499997"/>
    <m/>
    <n v="-5759.4185722499997"/>
    <s v="BSBRAZILTP"/>
    <s v="Not Applicable"/>
  </r>
  <r>
    <m/>
    <s v="I8F-MC-GPJA"/>
    <s v="Eli Lilly &amp; Co."/>
    <s v="Brazil"/>
    <x v="0"/>
    <m/>
    <m/>
    <m/>
    <s v="PTC Duties"/>
    <n v="2026"/>
    <n v="7"/>
    <s v="USD"/>
    <n v="-1431.0039618000001"/>
    <m/>
    <n v="-1431.0039618000001"/>
    <s v="BSBRAZILTP"/>
    <s v="Not Applicable"/>
  </r>
  <r>
    <m/>
    <s v="SNDX-5613-0710"/>
    <s v="Syndax Pharmaceuticals Inc"/>
    <s v="Brazil"/>
    <x v="0"/>
    <m/>
    <m/>
    <m/>
    <s v="PTC Duties"/>
    <n v="2026"/>
    <n v="7"/>
    <s v="USD"/>
    <n v="-4755.7036810499994"/>
    <m/>
    <n v="-4755.7036810499994"/>
    <s v="BSBRAZILTP"/>
    <s v="Not Applicable"/>
  </r>
  <r>
    <m/>
    <s v="78278343PCR3001"/>
    <s v="Janssen"/>
    <s v="Brazil"/>
    <x v="0"/>
    <m/>
    <m/>
    <m/>
    <s v="PTC Duties"/>
    <n v="2026"/>
    <n v="7"/>
    <s v="USD"/>
    <n v="-1269.8766171"/>
    <m/>
    <n v="-1269.8766171"/>
    <s v="BSBRAZILTP"/>
    <s v="Not Applicable"/>
  </r>
  <r>
    <m/>
    <s v="61186372HNC3001"/>
    <s v="Janssen"/>
    <s v="Brazil"/>
    <x v="0"/>
    <m/>
    <m/>
    <m/>
    <s v="PTC Duties"/>
    <n v="2026"/>
    <n v="7"/>
    <s v="USD"/>
    <n v="-240.52365644999995"/>
    <m/>
    <n v="-240.52365644999995"/>
    <s v="BSBRAZILTP"/>
    <s v="Not Applicable"/>
  </r>
  <r>
    <m/>
    <s v="J2S-MC-GZMR"/>
    <s v="Eli Lilly &amp; Co."/>
    <s v="Brazil"/>
    <x v="0"/>
    <m/>
    <m/>
    <m/>
    <s v="PTC Duties"/>
    <n v="2026"/>
    <n v="7"/>
    <s v="USD"/>
    <n v="-2896.9041685500001"/>
    <m/>
    <n v="-2896.9041685500001"/>
    <s v="BSBRAZILTP"/>
    <s v="Not Applicable"/>
  </r>
  <r>
    <m/>
    <s v="77242113UCO3001"/>
    <s v="Janssen"/>
    <s v="Brazil"/>
    <x v="0"/>
    <m/>
    <m/>
    <m/>
    <s v="PTC Duties"/>
    <n v="2026"/>
    <n v="7"/>
    <s v="USD"/>
    <n v="-1833.8071174499999"/>
    <m/>
    <n v="-1833.8071174499999"/>
    <s v="BSBRAZILTP"/>
    <s v="Not Applicable"/>
  </r>
  <r>
    <m/>
    <s v="78278343PCR3003"/>
    <s v="Janssen"/>
    <s v="Brazil"/>
    <x v="0"/>
    <m/>
    <m/>
    <m/>
    <s v="PTC Duties"/>
    <n v="2026"/>
    <n v="7"/>
    <s v="USD"/>
    <n v="-3101.6373444000001"/>
    <m/>
    <n v="-3101.6373444000001"/>
    <s v="BSBRAZILTP"/>
    <s v="Not Applicable"/>
  </r>
  <r>
    <m/>
    <s v="J2O-MC-EKBG"/>
    <s v="Eli Lilly &amp; Co."/>
    <s v="Brazil"/>
    <x v="0"/>
    <m/>
    <m/>
    <m/>
    <s v="PTC Duties"/>
    <n v="2026"/>
    <n v="7"/>
    <s v="USD"/>
    <n v="-77678.17451099999"/>
    <m/>
    <n v="-77678.17451099999"/>
    <s v="BSBRAZILTP"/>
    <s v="Not Applicable"/>
  </r>
  <r>
    <m/>
    <s v="I6T-MC-AMCD"/>
    <s v="Eli Lilly &amp; Co."/>
    <s v="Brazil"/>
    <x v="0"/>
    <m/>
    <m/>
    <m/>
    <s v="PTC Duties"/>
    <n v="2026"/>
    <n v="7"/>
    <s v="USD"/>
    <n v="-6345.4979269499991"/>
    <m/>
    <n v="-6345.4979269499991"/>
    <s v="BSBRAZILTP"/>
    <s v="Not Applicable"/>
  </r>
  <r>
    <m/>
    <s v="I6T-MC-AMCE"/>
    <s v="Eli Lilly &amp; Co."/>
    <s v="Brazil"/>
    <x v="0"/>
    <m/>
    <m/>
    <m/>
    <s v="PTC Duties"/>
    <n v="2026"/>
    <n v="7"/>
    <s v="USD"/>
    <n v="-684.88332884999988"/>
    <m/>
    <n v="-684.88332884999988"/>
    <s v="BSBRAZILTP"/>
    <s v="Not Applicable"/>
  </r>
  <r>
    <m/>
    <s v="J2A-MC-GZPW"/>
    <s v="Eli Lilly &amp; Co."/>
    <s v="Brazil"/>
    <x v="0"/>
    <m/>
    <m/>
    <m/>
    <s v="PTC Duties"/>
    <n v="2026"/>
    <n v="7"/>
    <s v="USD"/>
    <n v="-12710.893620599998"/>
    <m/>
    <n v="-12710.893620599998"/>
    <s v="BSBRAZILTP"/>
    <s v="Not Applicable"/>
  </r>
  <r>
    <m/>
    <s v="80202135SLE3001"/>
    <s v="Janssen"/>
    <s v="Brazil"/>
    <x v="0"/>
    <m/>
    <m/>
    <m/>
    <s v="PTC Duties"/>
    <n v="2026"/>
    <n v="7"/>
    <s v="USD"/>
    <n v="-28565.360085150005"/>
    <m/>
    <n v="-28565.360085150005"/>
    <s v="BSBRAZILTP"/>
    <s v="Not Applicable"/>
  </r>
  <r>
    <m/>
    <s v="79635322MMY3001"/>
    <s v="Janssen"/>
    <s v="Brazil"/>
    <x v="0"/>
    <m/>
    <m/>
    <m/>
    <s v="PTC Duties"/>
    <n v="2026"/>
    <n v="7"/>
    <s v="USD"/>
    <n v="-1491.9435772500001"/>
    <m/>
    <n v="-1491.9435772500001"/>
    <s v="BSBRAZILTP"/>
    <s v="Not Applicable"/>
  </r>
  <r>
    <m/>
    <s v="N1T-MC-TZ01"/>
    <s v="Eli Lilly &amp; Co."/>
    <s v="Brazil"/>
    <x v="0"/>
    <m/>
    <m/>
    <m/>
    <s v="PTC Duties"/>
    <n v="2026"/>
    <n v="7"/>
    <s v="USD"/>
    <n v="-19019.695719150001"/>
    <m/>
    <n v="-19019.695719150001"/>
    <s v="BSBRAZILTP"/>
    <s v="Not Applicable"/>
  </r>
  <r>
    <m/>
    <s v="79635322MMY3002"/>
    <s v="Janssen"/>
    <s v="Brazil"/>
    <x v="0"/>
    <m/>
    <m/>
    <m/>
    <s v="PTC Duties"/>
    <n v="2026"/>
    <n v="7"/>
    <s v="USD"/>
    <n v="-47809.708386300001"/>
    <m/>
    <n v="-47809.708386300001"/>
    <s v="BSBRAZILTP"/>
    <s v="Not Applicable"/>
  </r>
  <r>
    <m/>
    <s v="78934804CRD3001"/>
    <s v="Janssen"/>
    <s v="Brazil"/>
    <x v="0"/>
    <m/>
    <m/>
    <m/>
    <s v="PTC Duties"/>
    <n v="2026"/>
    <n v="7"/>
    <s v="USD"/>
    <n v="-23550.205831949999"/>
    <m/>
    <n v="-23550.205831949999"/>
    <s v="BSBRAZILTP"/>
    <s v="Not Applicable"/>
  </r>
  <r>
    <m/>
    <s v="J6E-MC-KWAM"/>
    <s v="Eli Lilly &amp; Co."/>
    <s v="Brazil"/>
    <x v="0"/>
    <m/>
    <m/>
    <m/>
    <s v="PTC Duties"/>
    <n v="2026"/>
    <n v="7"/>
    <s v="USD"/>
    <n v="-20136.309469499993"/>
    <m/>
    <n v="-20136.309469499993"/>
    <s v="BSBRAZILTP"/>
    <s v="Not Applicable"/>
  </r>
  <r>
    <m/>
    <s v="CLEE011A2412B Succeed"/>
    <s v="Novartis Pharma AG"/>
    <s v="Brazil"/>
    <x v="0"/>
    <m/>
    <m/>
    <m/>
    <s v="PTC Duties"/>
    <n v="2026"/>
    <n v="7"/>
    <s v="USD"/>
    <n v="-735.33541409999998"/>
    <m/>
    <n v="-735.33541409999998"/>
    <s v="BSBRAZILTP"/>
    <s v="Not Applicable"/>
  </r>
  <r>
    <m/>
    <s v="GS-US-595-6184"/>
    <s v="Gilead Sciences, Inc."/>
    <s v="Brazil"/>
    <x v="0"/>
    <m/>
    <m/>
    <m/>
    <s v="PTC Duties"/>
    <n v="2026"/>
    <n v="7"/>
    <s v="USD"/>
    <n v="-9288.5777575499997"/>
    <m/>
    <n v="-9288.5777575499997"/>
    <s v="BSBRAZILTP"/>
    <s v="Not Applicable"/>
  </r>
  <r>
    <m/>
    <s v="D9311C00001"/>
    <s v="Astra Zeneca"/>
    <s v="Brazil"/>
    <x v="0"/>
    <m/>
    <m/>
    <m/>
    <s v="PTC Duties"/>
    <n v="2026"/>
    <n v="7"/>
    <s v="USD"/>
    <n v="-1864.4456544000002"/>
    <m/>
    <n v="-1864.4456544000002"/>
    <s v="BSBRAZILTP"/>
    <s v="Not Applicable"/>
  </r>
  <r>
    <m/>
    <s v="D516AC00001"/>
    <s v="Astra Zeneca"/>
    <s v="Brazil"/>
    <x v="0"/>
    <m/>
    <m/>
    <m/>
    <s v="PTC Duties"/>
    <n v="2026"/>
    <n v="7"/>
    <s v="USD"/>
    <n v="-11882.400374250001"/>
    <m/>
    <n v="-11882.400374250001"/>
    <s v="BSBRAZILTP"/>
    <s v="Not Applicable"/>
  </r>
  <r>
    <m/>
    <n v="20190360"/>
    <s v="Amgen, Inc."/>
    <s v="Brazil"/>
    <x v="0"/>
    <m/>
    <m/>
    <m/>
    <s v="PTC Duties"/>
    <n v="2026"/>
    <n v="7"/>
    <s v="USD"/>
    <n v="-1760.1329780999997"/>
    <m/>
    <n v="-1760.1329780999997"/>
    <s v="BSBRAZILTP"/>
    <s v="Not Applicable"/>
  </r>
  <r>
    <m/>
    <n v="20180244"/>
    <s v="Amgen, Inc."/>
    <s v="Brazil"/>
    <x v="0"/>
    <m/>
    <m/>
    <m/>
    <s v="PTC Duties"/>
    <n v="2026"/>
    <n v="7"/>
    <s v="USD"/>
    <n v="-60993.667286999989"/>
    <m/>
    <n v="-60993.667286999989"/>
    <s v="BSBRAZILTP"/>
    <s v="Not Applicable"/>
  </r>
  <r>
    <m/>
    <s v="D7630C00001"/>
    <s v="Astra Zeneca"/>
    <s v="Brazil"/>
    <x v="0"/>
    <m/>
    <m/>
    <m/>
    <s v="PTC Duties"/>
    <n v="2026"/>
    <n v="7"/>
    <s v="USD"/>
    <n v="-7686.7274137499999"/>
    <m/>
    <n v="-7686.7274137499999"/>
    <s v="BSBRAZILTP"/>
    <s v="Not Applicable"/>
  </r>
  <r>
    <m/>
    <s v="TAS-120-205"/>
    <s v="Taiho Pharma USA"/>
    <s v="Brazil"/>
    <x v="0"/>
    <m/>
    <m/>
    <m/>
    <s v="PTC Duties"/>
    <n v="2026"/>
    <n v="7"/>
    <s v="USD"/>
    <n v="-2349.0675705000003"/>
    <m/>
    <n v="-2349.0675705000003"/>
    <s v="BSBRAZILTP"/>
    <s v="Not Applicable"/>
  </r>
  <r>
    <m/>
    <s v="D8535C00001"/>
    <s v="Astra Zeneca"/>
    <s v="Brazil"/>
    <x v="0"/>
    <m/>
    <m/>
    <m/>
    <s v="PTC Duties"/>
    <n v="2026"/>
    <n v="7"/>
    <s v="USD"/>
    <n v="-11019.1401348"/>
    <m/>
    <n v="-11019.1401348"/>
    <s v="BSBRAZILTP"/>
    <s v="Not Applicable"/>
  </r>
  <r>
    <m/>
    <n v="20190341"/>
    <s v="Amgen, Inc."/>
    <s v="Brazil"/>
    <x v="0"/>
    <m/>
    <m/>
    <m/>
    <s v="PTC Duties"/>
    <n v="2026"/>
    <n v="7"/>
    <s v="USD"/>
    <n v="-3825.0307063499995"/>
    <m/>
    <n v="-3825.0307063499995"/>
    <s v="BSBRAZILTP"/>
    <s v="Not Applicable"/>
  </r>
  <r>
    <m/>
    <n v="20230016"/>
    <s v="Amgen, Inc."/>
    <s v="Brazil"/>
    <x v="0"/>
    <m/>
    <m/>
    <m/>
    <s v="PTC Duties"/>
    <n v="2026"/>
    <n v="7"/>
    <s v="USD"/>
    <n v="-2681.94255105"/>
    <m/>
    <n v="-2681.94255105"/>
    <s v="BSBRAZILTP"/>
    <s v="Not Applicable"/>
  </r>
  <r>
    <m/>
    <n v="20200041"/>
    <s v="Amgen, Inc."/>
    <s v="Brazil"/>
    <x v="0"/>
    <m/>
    <m/>
    <m/>
    <s v="PTC Duties"/>
    <n v="2026"/>
    <n v="7"/>
    <s v="USD"/>
    <n v="-99818.846224649998"/>
    <m/>
    <n v="-99818.846224649998"/>
    <s v="BSBRAZILTP"/>
    <s v="Not Applicable"/>
  </r>
  <r>
    <m/>
    <s v="D361DC00001"/>
    <s v="Astra Zeneca"/>
    <s v="Brazil"/>
    <x v="0"/>
    <m/>
    <m/>
    <m/>
    <s v="PTC Duties"/>
    <n v="2026"/>
    <n v="7"/>
    <s v="USD"/>
    <n v="-9541.0148085000001"/>
    <m/>
    <n v="-9541.0148085000001"/>
    <s v="BSBRAZILTP"/>
    <s v="Not Applicable"/>
  </r>
  <r>
    <m/>
    <s v="D781DC00001"/>
    <s v="Astra Zeneca"/>
    <s v="Brazil"/>
    <x v="0"/>
    <m/>
    <m/>
    <m/>
    <s v="PTC Duties"/>
    <n v="2026"/>
    <n v="7"/>
    <s v="USD"/>
    <n v="-1408.5825673500001"/>
    <m/>
    <n v="-1408.5825673500001"/>
    <s v="BSBRAZILTP"/>
    <s v="Not Applicable"/>
  </r>
  <r>
    <m/>
    <n v="20210081"/>
    <s v="Amgen, Inc."/>
    <s v="Brazil"/>
    <x v="0"/>
    <m/>
    <m/>
    <m/>
    <s v="PTC Duties"/>
    <n v="2026"/>
    <n v="7"/>
    <s v="USD"/>
    <n v="-23826.060276900003"/>
    <m/>
    <n v="-23826.060276900003"/>
    <s v="BSBRAZILTP"/>
    <s v="Not Applicable"/>
  </r>
  <r>
    <m/>
    <s v="D702BC00001"/>
    <s v="Astra Zeneca"/>
    <s v="Brazil"/>
    <x v="0"/>
    <m/>
    <m/>
    <m/>
    <s v="PTC Duties"/>
    <n v="2026"/>
    <n v="7"/>
    <s v="USD"/>
    <n v="-2933.5198724999996"/>
    <m/>
    <n v="-2933.5198724999996"/>
    <s v="BSBRAZILTP"/>
    <s v="Not Applicable"/>
  </r>
  <r>
    <m/>
    <s v="D516NC00001"/>
    <s v="Astra Zeneca"/>
    <s v="Brazil"/>
    <x v="0"/>
    <m/>
    <m/>
    <m/>
    <s v="PTC Duties"/>
    <n v="2026"/>
    <n v="7"/>
    <s v="USD"/>
    <n v="-4147.0619830499982"/>
    <m/>
    <n v="-4147.0619830499982"/>
    <s v="BSBRAZILTP"/>
    <s v="Not Applicable"/>
  </r>
  <r>
    <m/>
    <s v="D702FC00001"/>
    <s v="Astra Zeneca"/>
    <s v="Brazil"/>
    <x v="0"/>
    <m/>
    <m/>
    <m/>
    <s v="PTC Duties"/>
    <n v="2026"/>
    <n v="7"/>
    <s v="USD"/>
    <n v="-1686.5594329499997"/>
    <m/>
    <n v="-1686.5594329499997"/>
    <s v="BSBRAZILTP"/>
    <s v="Not Applicable"/>
  </r>
  <r>
    <m/>
    <s v="D7029C00001"/>
    <s v="Astra Zeneca"/>
    <s v="Brazil"/>
    <x v="0"/>
    <m/>
    <m/>
    <m/>
    <s v="PTC Duties"/>
    <n v="2026"/>
    <n v="7"/>
    <s v="USD"/>
    <n v="-4790.4303194999993"/>
    <m/>
    <n v="-4790.4303194999993"/>
    <s v="BSBRAZILTP"/>
    <s v="Not Applicable"/>
  </r>
  <r>
    <m/>
    <n v="20240178"/>
    <s v="Amgen, Inc."/>
    <s v="Brazil"/>
    <x v="0"/>
    <m/>
    <m/>
    <m/>
    <s v="PTC Duties"/>
    <n v="2026"/>
    <n v="7"/>
    <s v="USD"/>
    <n v="-74304.798311099992"/>
    <m/>
    <n v="-74304.798311099992"/>
    <s v="BSBRAZILTP"/>
    <s v="Not Applicable"/>
  </r>
  <r>
    <m/>
    <n v="20220196"/>
    <s v="Amgen, Inc."/>
    <s v="Brazil"/>
    <x v="0"/>
    <m/>
    <m/>
    <m/>
    <s v="PTC Duties"/>
    <n v="2026"/>
    <n v="7"/>
    <s v="USD"/>
    <n v="-43474.880895600007"/>
    <m/>
    <n v="-43474.880895600007"/>
    <s v="BSBRAZILTP"/>
    <s v="Not Applicable"/>
  </r>
  <r>
    <m/>
    <n v="20250002"/>
    <s v="Amgen, Inc."/>
    <s v="Brazil"/>
    <x v="0"/>
    <m/>
    <m/>
    <m/>
    <s v="PTC Duties"/>
    <n v="2026"/>
    <n v="7"/>
    <s v="USD"/>
    <n v="-1899.1775564999998"/>
    <m/>
    <n v="-1899.1775564999998"/>
    <s v="BSBRAZILTP"/>
    <s v="Not Applicable"/>
  </r>
  <r>
    <m/>
    <s v="D7261C00003 (CAM) (CPP)"/>
    <s v="Astra Zeneca"/>
    <s v="Brazil"/>
    <x v="0"/>
    <m/>
    <m/>
    <m/>
    <s v="PTC Duties"/>
    <n v="2026"/>
    <n v="7"/>
    <s v="USD"/>
    <n v="-313.16787495"/>
    <m/>
    <n v="-313.16787495"/>
    <s v="BSBRAZILTP"/>
    <s v="Not Applicable"/>
  </r>
  <r>
    <m/>
    <s v="D7230C00001"/>
    <s v="MedImmune Inc"/>
    <s v="Brazil"/>
    <x v="0"/>
    <m/>
    <m/>
    <m/>
    <s v="PTC Duties"/>
    <n v="2026"/>
    <n v="7"/>
    <s v="USD"/>
    <n v="-11604.559778699997"/>
    <m/>
    <n v="-11604.559778699997"/>
    <s v="BSBRAZILTP"/>
    <s v="Not Applicable"/>
  </r>
  <r>
    <m/>
    <s v="ALXN1210-CSA-AKI-318 (Ancillaries Distribution)"/>
    <s v="Alexion Pharmaceuticals Inc"/>
    <s v="Brazil"/>
    <x v="0"/>
    <m/>
    <m/>
    <m/>
    <s v="PTC Duties"/>
    <n v="2026"/>
    <n v="7"/>
    <s v="USD"/>
    <n v="-38.676715349999981"/>
    <m/>
    <n v="-38.676715349999981"/>
    <s v="BSBRAZILTP"/>
    <s v="Not Applicable"/>
  </r>
  <r>
    <m/>
    <s v="VX24-AIS-D10"/>
    <s v="Vertex Pharmaceuticals"/>
    <s v="Brazil"/>
    <x v="0"/>
    <m/>
    <m/>
    <m/>
    <s v="PTC Duties"/>
    <n v="2026"/>
    <n v="7"/>
    <s v="USD"/>
    <n v="-87986.899690200007"/>
    <m/>
    <n v="-87986.899690200007"/>
    <s v="BSBRAZILTP"/>
    <s v="Not Applicable"/>
  </r>
  <r>
    <m/>
    <s v="D740AC00001"/>
    <s v="MedImmune Inc"/>
    <s v="Brazil"/>
    <x v="0"/>
    <m/>
    <m/>
    <m/>
    <s v="PTC Duties"/>
    <n v="2026"/>
    <n v="7"/>
    <s v="USD"/>
    <n v="-163.4047506"/>
    <m/>
    <n v="-163.4047506"/>
    <s v="BSBRAZILTP"/>
    <s v="Not Applicable"/>
  </r>
  <r>
    <m/>
    <s v="MK-3475-630 (Local)"/>
    <s v="Merck Sharp and Dohme LLC"/>
    <s v="Brazil"/>
    <x v="0"/>
    <m/>
    <m/>
    <m/>
    <s v="PTC Duties"/>
    <n v="2026"/>
    <n v="7"/>
    <s v="USD"/>
    <n v="-38.676715349999981"/>
    <m/>
    <n v="-38.676715349999981"/>
    <s v="BSBRAZILTP"/>
    <s v="Not Applicable"/>
  </r>
  <r>
    <m/>
    <s v="MK-3475-937 (Local)"/>
    <s v="Merck Sharp and Dohme LLC"/>
    <s v="Brazil"/>
    <x v="0"/>
    <m/>
    <m/>
    <m/>
    <s v="PTC Duties"/>
    <n v="2026"/>
    <n v="7"/>
    <s v="USD"/>
    <n v="-36.349012349999995"/>
    <m/>
    <n v="-36.349012349999995"/>
    <s v="BSBRAZILTP"/>
    <s v="Not Applicable"/>
  </r>
  <r>
    <m/>
    <s v="MK-7339-008 (Local)"/>
    <s v="Merck Sharp and Dohme LLC"/>
    <s v="Brazil"/>
    <x v="0"/>
    <m/>
    <m/>
    <m/>
    <s v="PTC Duties"/>
    <n v="2026"/>
    <n v="7"/>
    <s v="USD"/>
    <n v="-36.299884950000013"/>
    <m/>
    <n v="-36.299884950000013"/>
    <s v="BSBRAZILTP"/>
    <s v="Not Applicable"/>
  </r>
  <r>
    <m/>
    <s v="MK-7902-012 (Local)"/>
    <s v="Merck Sharp and Dohme LLC"/>
    <s v="Brazil"/>
    <x v="0"/>
    <m/>
    <m/>
    <m/>
    <s v="PTC Duties"/>
    <n v="2026"/>
    <n v="7"/>
    <s v="USD"/>
    <n v="-36.302809199999999"/>
    <m/>
    <n v="-36.302809199999999"/>
    <s v="BSBRAZILTP"/>
    <s v="Not Applicable"/>
  </r>
  <r>
    <m/>
    <s v="MK-7684A-003 (Local)"/>
    <s v="Merck Sharp and Dohme LLC"/>
    <s v="Brazil"/>
    <x v="0"/>
    <m/>
    <m/>
    <m/>
    <s v="PTC Duties"/>
    <n v="2026"/>
    <n v="7"/>
    <s v="USD"/>
    <n v="-130.18000694999998"/>
    <m/>
    <n v="-130.18000694999998"/>
    <s v="BSBRAZILTP"/>
    <s v="Not Applicable"/>
  </r>
  <r>
    <m/>
    <s v="MK-1026-003 (Local)"/>
    <s v="Merck Sharp and Dohme LLC"/>
    <s v="Brazil"/>
    <x v="0"/>
    <m/>
    <m/>
    <m/>
    <s v="PTC Duties"/>
    <n v="2026"/>
    <n v="7"/>
    <s v="USD"/>
    <n v="-139.29313965"/>
    <m/>
    <n v="-139.29313965"/>
    <s v="BSBRAZILTP"/>
    <s v="Not Applicable"/>
  </r>
  <r>
    <m/>
    <s v="MK-4280A-008 (Local)"/>
    <s v="Merck Sharp and Dohme LLC"/>
    <s v="Brazil"/>
    <x v="0"/>
    <m/>
    <m/>
    <m/>
    <s v="PTC Duties"/>
    <n v="2026"/>
    <n v="7"/>
    <s v="USD"/>
    <n v="-75.028067099999973"/>
    <m/>
    <n v="-75.028067099999973"/>
    <s v="BSBRAZILTP"/>
    <s v="Not Applicable"/>
  </r>
  <r>
    <m/>
    <s v="MK-7684A-010 (Local)"/>
    <s v="Merck Sharp and Dohme LLC"/>
    <s v="Brazil"/>
    <x v="0"/>
    <m/>
    <m/>
    <m/>
    <s v="PTC Duties"/>
    <n v="2026"/>
    <n v="7"/>
    <s v="USD"/>
    <n v="-36.299884950000013"/>
    <m/>
    <n v="-36.299884950000013"/>
    <s v="BSBRAZILTP"/>
    <s v="Not Applicable"/>
  </r>
  <r>
    <m/>
    <s v="MK-1242-036 (Local)"/>
    <s v="Merck Sharp and Dohme LLC"/>
    <s v="Brazil"/>
    <x v="0"/>
    <m/>
    <m/>
    <m/>
    <s v="PTC Duties"/>
    <n v="2026"/>
    <n v="7"/>
    <s v="USD"/>
    <n v="-858.61477589999993"/>
    <m/>
    <n v="-858.61477589999993"/>
    <s v="BSBRAZILTP"/>
    <s v="Not Applicable"/>
  </r>
  <r>
    <m/>
    <s v="V940-002 (Local)"/>
    <s v="Merck Sharp and Dohme LLC"/>
    <s v="Brazil"/>
    <x v="0"/>
    <m/>
    <m/>
    <m/>
    <s v="PTC Duties"/>
    <n v="2026"/>
    <n v="7"/>
    <s v="USD"/>
    <n v="-36.302809199999999"/>
    <m/>
    <n v="-36.302809199999999"/>
    <s v="BSBRAZILTP"/>
    <s v="Not Applicable"/>
  </r>
  <r>
    <m/>
    <s v="MK-6194-006 (Local)"/>
    <s v="Merck Sharp and Dohme LLC"/>
    <s v="Brazil"/>
    <x v="0"/>
    <m/>
    <m/>
    <m/>
    <s v="PTC Duties"/>
    <n v="2026"/>
    <n v="7"/>
    <s v="USD"/>
    <n v="-36.302809199999999"/>
    <m/>
    <n v="-36.302809199999999"/>
    <s v="BSBRAZILTP"/>
    <s v="Not Applicable"/>
  </r>
  <r>
    <m/>
    <s v="MK-2140-010 (Local)"/>
    <s v="Merck Sharp and Dohme LLC"/>
    <s v="Brazil"/>
    <x v="0"/>
    <m/>
    <m/>
    <m/>
    <s v="PTC Duties"/>
    <n v="2026"/>
    <n v="7"/>
    <s v="USD"/>
    <n v="-36.299884950000013"/>
    <m/>
    <n v="-36.299884950000013"/>
    <s v="BSBRAZILTP"/>
    <s v="Not Applicable"/>
  </r>
  <r>
    <m/>
    <s v="MK-7962-038 (Local)"/>
    <s v="Merck Sharp and Dohme LLC"/>
    <s v="Brazil"/>
    <x v="0"/>
    <m/>
    <m/>
    <m/>
    <s v="PTC Duties"/>
    <n v="2026"/>
    <n v="7"/>
    <s v="USD"/>
    <n v="-908.22701654999992"/>
    <m/>
    <n v="-908.22701654999992"/>
    <s v="BSBRAZILTP"/>
    <s v="Not Applicable"/>
  </r>
  <r>
    <m/>
    <s v="MK-6482-043 (Local)"/>
    <s v="Merck Sharp and Dohme LLC"/>
    <s v="Brazil"/>
    <x v="0"/>
    <m/>
    <m/>
    <m/>
    <s v="PTC Duties"/>
    <n v="2026"/>
    <n v="7"/>
    <s v="USD"/>
    <n v="-4982.7266600999992"/>
    <m/>
    <n v="-4982.7266600999992"/>
    <s v="BSBRAZILTP"/>
    <s v="Not Applicable"/>
  </r>
  <r>
    <m/>
    <s v="SPLFIO-174"/>
    <s v="Servier"/>
    <s v="Brazil"/>
    <x v="0"/>
    <m/>
    <m/>
    <m/>
    <s v="PTC Duties"/>
    <n v="2026"/>
    <n v="7"/>
    <s v="USD"/>
    <n v="-1101.47549295"/>
    <m/>
    <n v="-1101.47549295"/>
    <s v="BSBRAZILTP"/>
    <s v="Not Applicable"/>
  </r>
  <r>
    <m/>
    <s v="D9640C00003 Ancillaries"/>
    <s v="Astra Zeneca"/>
    <s v="Brazil"/>
    <x v="1"/>
    <m/>
    <m/>
    <m/>
    <s v="Freight - Shipments"/>
    <n v="2026"/>
    <n v="7"/>
    <s v="USD"/>
    <n v="-168.00342615"/>
    <m/>
    <n v="-168.00342615"/>
    <s v="BSBRAZILTP"/>
    <s v="Not Applicable"/>
  </r>
  <r>
    <m/>
    <s v="BGB-43395-101"/>
    <s v="BeOne"/>
    <s v="Brazil"/>
    <x v="1"/>
    <m/>
    <m/>
    <m/>
    <s v="Freight - Returns"/>
    <n v="2026"/>
    <n v="7"/>
    <s v="USD"/>
    <n v="-2334.3498202499995"/>
    <m/>
    <n v="-2334.3498202499995"/>
    <s v="BSBRAZILTP"/>
    <s v="Not Applicable"/>
  </r>
  <r>
    <m/>
    <s v="I8F-MC-GPIJ (CAM)"/>
    <s v="Eli Lilly &amp; Co."/>
    <s v="Brazil"/>
    <x v="1"/>
    <m/>
    <m/>
    <m/>
    <s v="Freight - Shipments"/>
    <n v="2026"/>
    <n v="7"/>
    <s v="USD"/>
    <n v="-170.80017884999998"/>
    <m/>
    <n v="-170.80017884999998"/>
    <s v="BSBRAZILTP"/>
    <s v="Not Applicable"/>
  </r>
  <r>
    <m/>
    <s v="J3L-MC-EZEF (CAM)"/>
    <s v="Eli Lilly &amp; Co."/>
    <s v="Brazil"/>
    <x v="1"/>
    <m/>
    <m/>
    <m/>
    <s v="Freight - Shipments"/>
    <n v="2026"/>
    <n v="7"/>
    <s v="USD"/>
    <n v="-14.886187050000002"/>
    <m/>
    <n v="-14.886187050000002"/>
    <s v="BSBRAZILTP"/>
    <s v="Not Applicable"/>
  </r>
  <r>
    <m/>
    <s v="J1I-MC-GZBO (CAM)"/>
    <s v="Eli Lilly &amp; Co."/>
    <s v="Brazil"/>
    <x v="1"/>
    <m/>
    <m/>
    <m/>
    <s v="Freight - Shipments"/>
    <n v="2026"/>
    <n v="7"/>
    <s v="USD"/>
    <n v="-85.713861449999996"/>
    <m/>
    <n v="-85.713861449999996"/>
    <s v="BSBRAZILTP"/>
    <s v="Not Applicable"/>
  </r>
  <r>
    <m/>
    <s v="I8F-MC-GPJA (CAM)"/>
    <s v="Eli Lilly &amp; Co."/>
    <s v="Brazil"/>
    <x v="1"/>
    <m/>
    <m/>
    <m/>
    <s v="Freight - Shipments"/>
    <n v="2026"/>
    <n v="7"/>
    <s v="USD"/>
    <n v="-26.601902249999998"/>
    <m/>
    <n v="-26.601902249999998"/>
    <s v="BSBRAZILTP"/>
    <s v="Not Applicable"/>
  </r>
  <r>
    <m/>
    <s v="GG917 Psych Bundle (CAM)"/>
    <s v="Eli Lilly &amp; Co."/>
    <s v="Brazil"/>
    <x v="1"/>
    <m/>
    <m/>
    <m/>
    <s v="Freight - Shipments"/>
    <n v="2026"/>
    <n v="7"/>
    <s v="USD"/>
    <n v="-83.235851999999994"/>
    <m/>
    <n v="-83.235851999999994"/>
    <s v="BSBRAZILTP"/>
    <s v="Not Applicable"/>
  </r>
  <r>
    <m/>
    <s v="J2O-MC-EKBG (CAM)"/>
    <s v="Eli Lilly &amp; Co."/>
    <s v="Brazil"/>
    <x v="1"/>
    <m/>
    <m/>
    <m/>
    <s v="Freight - Shipments"/>
    <n v="2026"/>
    <n v="7"/>
    <s v="USD"/>
    <n v="-8.7212832000000002"/>
    <m/>
    <n v="-8.7212832000000002"/>
    <s v="BSBRAZILTP"/>
    <s v="Not Applicable"/>
  </r>
  <r>
    <m/>
    <s v="N1T-MC-MALO (CAM)"/>
    <s v="Eli Lilly &amp; Co."/>
    <s v="Brazil"/>
    <x v="1"/>
    <m/>
    <m/>
    <m/>
    <s v="Freight - Shipments"/>
    <n v="2026"/>
    <n v="7"/>
    <s v="USD"/>
    <n v="-19.008209849999997"/>
    <m/>
    <n v="-19.008209849999997"/>
    <s v="BSBRAZILTP"/>
    <s v="Not Applicable"/>
  </r>
  <r>
    <m/>
    <s v="J2A-MC-GZPW (ATTAIN-Outcomes) (CAM)"/>
    <s v="Eli Lilly &amp; Co."/>
    <s v="Brazil"/>
    <x v="1"/>
    <m/>
    <m/>
    <m/>
    <s v="Freight - Shipments"/>
    <n v="2026"/>
    <n v="7"/>
    <s v="USD"/>
    <n v="-28.388034149999999"/>
    <m/>
    <n v="-28.388034149999999"/>
    <s v="BSBRAZILTP"/>
    <s v="Not Applicable"/>
  </r>
  <r>
    <m/>
    <s v="J3R-MC-YDAG (CAM)"/>
    <s v="Eli Lilly &amp; Co."/>
    <s v="Brazil"/>
    <x v="1"/>
    <m/>
    <m/>
    <m/>
    <s v="Freight - Shipments"/>
    <n v="2026"/>
    <n v="7"/>
    <s v="USD"/>
    <n v="-99.266590499999992"/>
    <m/>
    <n v="-99.266590499999992"/>
    <s v="BSBRAZILTP"/>
    <s v="Not Applicable"/>
  </r>
  <r>
    <m/>
    <s v="J5E-MC-JZXB (CAM)"/>
    <s v="Eli Lilly &amp; Co."/>
    <s v="Brazil"/>
    <x v="1"/>
    <m/>
    <m/>
    <m/>
    <s v="Freight - Shipments"/>
    <n v="2026"/>
    <n v="7"/>
    <s v="USD"/>
    <n v="-861.16238250000004"/>
    <m/>
    <n v="-861.16238250000004"/>
    <s v="BSBRAZILTP"/>
    <s v="Not Applicable"/>
  </r>
  <r>
    <m/>
    <s v="MK-3475-587"/>
    <s v="Merck Sharp and Dohme LLC"/>
    <s v="Brazil"/>
    <x v="1"/>
    <m/>
    <m/>
    <m/>
    <s v="Freight - Shipments"/>
    <n v="2026"/>
    <n v="7"/>
    <s v="USD"/>
    <n v="-814.08195750000004"/>
    <m/>
    <n v="-814.08195750000004"/>
    <s v="BSBRAZILTP"/>
    <s v="Not Applicable"/>
  </r>
  <r>
    <m/>
    <s v="CNTO1959UCO3001"/>
    <s v="Janssen"/>
    <s v="Brazil"/>
    <x v="1"/>
    <m/>
    <m/>
    <m/>
    <s v="Freight - Shipments"/>
    <n v="2026"/>
    <n v="7"/>
    <s v="USD"/>
    <n v="-158.5586835"/>
    <m/>
    <n v="-158.5586835"/>
    <s v="BSBRAZILTP"/>
    <s v="Not Applicable"/>
  </r>
  <r>
    <m/>
    <s v="AC-055-315"/>
    <s v="Janssen"/>
    <s v="Brazil"/>
    <x v="1"/>
    <m/>
    <m/>
    <m/>
    <s v="Freight - Shipments"/>
    <n v="2026"/>
    <n v="7"/>
    <s v="USD"/>
    <n v="-2830.4494175999998"/>
    <m/>
    <n v="-2830.4494175999998"/>
    <s v="BSBRAZILTP"/>
    <s v="Not Applicable"/>
  </r>
  <r>
    <m/>
    <s v="J2G-MC-JZJB"/>
    <s v="Eli Lilly &amp; Co."/>
    <s v="Brazil"/>
    <x v="1"/>
    <m/>
    <m/>
    <m/>
    <s v="Freight - Shipments"/>
    <n v="2026"/>
    <n v="7"/>
    <s v="USD"/>
    <n v="-3031.5407325000001"/>
    <m/>
    <n v="-3031.5407325000001"/>
    <s v="BSBRAZILTP"/>
    <s v="Not Applicable"/>
  </r>
  <r>
    <m/>
    <s v="67652000PCR3002"/>
    <s v="Janssen"/>
    <s v="Brazil"/>
    <x v="1"/>
    <m/>
    <m/>
    <m/>
    <s v="Freight - Shipments"/>
    <n v="2026"/>
    <n v="7"/>
    <s v="USD"/>
    <n v="-1023.4225816499999"/>
    <m/>
    <n v="-1023.4225816499999"/>
    <s v="BSBRAZILTP"/>
    <s v="Not Applicable"/>
  </r>
  <r>
    <m/>
    <s v="73841937NSC3003"/>
    <s v="Janssen"/>
    <s v="Brazil"/>
    <x v="1"/>
    <m/>
    <m/>
    <m/>
    <s v="Freight - Shipments"/>
    <n v="2026"/>
    <n v="7"/>
    <s v="USD"/>
    <n v="-532.82642279999993"/>
    <m/>
    <n v="-532.82642279999993"/>
    <s v="BSBRAZILTP"/>
    <s v="Not Applicable"/>
  </r>
  <r>
    <m/>
    <s v="MK-6482-012"/>
    <s v="Merck Sharp and Dohme LLC"/>
    <s v="Brazil"/>
    <x v="1"/>
    <m/>
    <m/>
    <m/>
    <s v="Freight - Shipments"/>
    <n v="2026"/>
    <n v="7"/>
    <s v="USD"/>
    <n v="-689.92239644999984"/>
    <m/>
    <n v="-689.92239644999984"/>
    <s v="BSBRAZILTP"/>
    <s v="Not Applicable"/>
  </r>
  <r>
    <m/>
    <s v="I6T-MC-AMAX"/>
    <s v="Eli Lilly &amp; Co."/>
    <s v="Brazil"/>
    <x v="1"/>
    <m/>
    <m/>
    <m/>
    <s v="Freight - Returns"/>
    <n v="2026"/>
    <n v="7"/>
    <s v="USD"/>
    <n v="-235.15707284999999"/>
    <m/>
    <n v="-235.15707284999999"/>
    <s v="BSBRAZILTP"/>
    <s v="Not Applicable"/>
  </r>
  <r>
    <m/>
    <s v="J2G-OX-Y049"/>
    <s v="Eli Lilly &amp; Co."/>
    <s v="Brazil"/>
    <x v="1"/>
    <m/>
    <m/>
    <m/>
    <s v="Freight - Shipments"/>
    <n v="2026"/>
    <n v="7"/>
    <s v="USD"/>
    <n v="-960.59857949999991"/>
    <m/>
    <n v="-960.59857949999991"/>
    <s v="BSBRAZILTP"/>
    <s v="Not Applicable"/>
  </r>
  <r>
    <m/>
    <s v="J2G-MC-JZJX"/>
    <s v="Eli Lilly &amp; Co."/>
    <s v="Brazil"/>
    <x v="1"/>
    <m/>
    <m/>
    <m/>
    <s v="Freight - Shipments"/>
    <n v="2026"/>
    <n v="7"/>
    <s v="USD"/>
    <n v="-911.71974075000003"/>
    <m/>
    <n v="-911.71974075000003"/>
    <s v="BSBRAZILTP"/>
    <s v="Not Applicable"/>
  </r>
  <r>
    <m/>
    <s v="MK-3475-B96"/>
    <s v="Merck Sharp and Dohme LLC"/>
    <s v="Brazil"/>
    <x v="1"/>
    <m/>
    <m/>
    <m/>
    <s v="Freight - Shipments"/>
    <n v="2026"/>
    <n v="7"/>
    <s v="USD"/>
    <n v="-733.74052814999993"/>
    <m/>
    <n v="-733.74052814999993"/>
    <s v="BSBRAZILTP"/>
    <s v="Not Applicable"/>
  </r>
  <r>
    <m/>
    <s v="61186372NSC3002"/>
    <s v="Janssen"/>
    <s v="Brazil"/>
    <x v="1"/>
    <m/>
    <m/>
    <m/>
    <s v="Freight - Shipments"/>
    <n v="2026"/>
    <n v="7"/>
    <s v="USD"/>
    <n v="-187.0397088"/>
    <m/>
    <n v="-187.0397088"/>
    <s v="BSBRAZILTP"/>
    <s v="Not Applicable"/>
  </r>
  <r>
    <m/>
    <s v="64007957MMY3001"/>
    <s v="Janssen"/>
    <s v="Brazil"/>
    <x v="1"/>
    <m/>
    <m/>
    <m/>
    <s v="Freight - Shipments"/>
    <n v="2026"/>
    <n v="7"/>
    <s v="USD"/>
    <n v="-3210.5223780000001"/>
    <m/>
    <n v="-3210.5223780000001"/>
    <s v="BSBRAZILTP"/>
    <s v="Not Applicable"/>
  </r>
  <r>
    <m/>
    <s v="68284528MMY3004"/>
    <s v="Janssen"/>
    <s v="Brazil"/>
    <x v="1"/>
    <m/>
    <m/>
    <m/>
    <s v="Freight - Shipments"/>
    <n v="2026"/>
    <n v="7"/>
    <s v="USD"/>
    <n v="-3216.9791219999993"/>
    <m/>
    <n v="-3216.9791219999993"/>
    <s v="BSBRAZILTP"/>
    <s v="Not Applicable"/>
  </r>
  <r>
    <m/>
    <s v="MK-2140-003"/>
    <s v="Merck Sharp and Dohme LLC"/>
    <s v="Brazil"/>
    <x v="1"/>
    <m/>
    <m/>
    <m/>
    <s v="Freight - Shipments"/>
    <n v="2026"/>
    <n v="7"/>
    <s v="USD"/>
    <n v="-261.51684720000003"/>
    <m/>
    <n v="-261.51684720000003"/>
    <s v="BSBRAZILTP"/>
    <s v="Not Applicable"/>
  </r>
  <r>
    <m/>
    <s v="D5244C00001"/>
    <s v="Astra Zeneca"/>
    <s v="Brazil"/>
    <x v="1"/>
    <m/>
    <m/>
    <m/>
    <s v="Freight - Shipments"/>
    <n v="2026"/>
    <n v="7"/>
    <s v="USD"/>
    <n v="-121.19671095"/>
    <m/>
    <n v="-121.19671095"/>
    <s v="BSBRAZILTP"/>
    <s v="Not Applicable"/>
  </r>
  <r>
    <m/>
    <s v="I3Y-MC-JPEG"/>
    <s v="Eli Lilly &amp; Co."/>
    <s v="Brazil"/>
    <x v="1"/>
    <m/>
    <m/>
    <m/>
    <s v="Freight - Returns"/>
    <n v="2026"/>
    <n v="7"/>
    <s v="USD"/>
    <n v="-15.200251499999997"/>
    <m/>
    <n v="-15.200251499999997"/>
    <s v="BSBRAZILTP"/>
    <s v="Not Applicable"/>
  </r>
  <r>
    <m/>
    <s v="MK-1026-008"/>
    <s v="Merck Sharp and Dohme LLC"/>
    <s v="Brazil"/>
    <x v="1"/>
    <m/>
    <m/>
    <m/>
    <s v="Freight - Shipments"/>
    <n v="2026"/>
    <n v="7"/>
    <s v="USD"/>
    <n v="-158.18028554999998"/>
    <m/>
    <n v="-158.18028554999998"/>
    <s v="BSBRAZILTP"/>
    <s v="Not Applicable"/>
  </r>
  <r>
    <m/>
    <s v="I8F-MC-GPIJ"/>
    <s v="Eli Lilly &amp; Co."/>
    <s v="Brazil"/>
    <x v="1"/>
    <m/>
    <m/>
    <m/>
    <s v="Freight - Returns"/>
    <n v="2026"/>
    <n v="7"/>
    <s v="USD"/>
    <n v="-2247.5569105500003"/>
    <m/>
    <n v="-2247.5569105500003"/>
    <s v="BSBRAZILTP"/>
    <s v="Not Applicable"/>
  </r>
  <r>
    <m/>
    <s v="C4891001"/>
    <s v="Pfizer"/>
    <s v="Brazil"/>
    <x v="1"/>
    <m/>
    <m/>
    <m/>
    <s v="Freight - Shipments"/>
    <n v="2026"/>
    <n v="7"/>
    <s v="USD"/>
    <n v="-531.92341439999996"/>
    <m/>
    <n v="-531.92341439999996"/>
    <s v="BSBRAZILTP"/>
    <s v="Not Applicable"/>
  </r>
  <r>
    <m/>
    <s v="78934804UCO2001"/>
    <s v="Janssen"/>
    <s v="Brazil"/>
    <x v="1"/>
    <m/>
    <m/>
    <m/>
    <s v="Freight - Shipments"/>
    <n v="2026"/>
    <n v="7"/>
    <s v="USD"/>
    <n v="-326.76856169999996"/>
    <m/>
    <n v="-326.76856169999996"/>
    <s v="BSBRAZILTP"/>
    <s v="Not Applicable"/>
  </r>
  <r>
    <m/>
    <s v="78934804CRD2001"/>
    <s v="Janssen"/>
    <s v="Brazil"/>
    <x v="1"/>
    <m/>
    <m/>
    <m/>
    <s v="Freight - Shipments"/>
    <n v="2026"/>
    <n v="7"/>
    <s v="USD"/>
    <n v="-2.87102865"/>
    <m/>
    <n v="-2.87102865"/>
    <s v="BSBRAZILTP"/>
    <s v="Not Applicable"/>
  </r>
  <r>
    <m/>
    <s v="J2N-OX-JZNU"/>
    <s v="Eli Lilly &amp; Co."/>
    <s v="Brazil"/>
    <x v="1"/>
    <m/>
    <m/>
    <m/>
    <s v="Freight - Returns"/>
    <n v="2026"/>
    <n v="7"/>
    <s v="USD"/>
    <n v="-12665.719806600002"/>
    <m/>
    <n v="-12665.719806600002"/>
    <s v="BSBRAZILTP"/>
    <s v="Not Applicable"/>
  </r>
  <r>
    <m/>
    <s v="64407564MMY3002"/>
    <s v="Janssen"/>
    <s v="Brazil"/>
    <x v="1"/>
    <m/>
    <m/>
    <m/>
    <s v="Freight - Shipments"/>
    <n v="2026"/>
    <n v="7"/>
    <s v="USD"/>
    <n v="-148.50920594999999"/>
    <m/>
    <n v="-148.50920594999999"/>
    <s v="BSBRAZILTP"/>
    <s v="Not Applicable"/>
  </r>
  <r>
    <m/>
    <s v="80202135EBF3001"/>
    <s v="Janssen"/>
    <s v="Brazil"/>
    <x v="1"/>
    <m/>
    <m/>
    <m/>
    <s v="Freight - Shipments"/>
    <n v="2026"/>
    <n v="7"/>
    <s v="USD"/>
    <n v="-160.66414350000002"/>
    <m/>
    <n v="-160.66414350000002"/>
    <s v="BSBRAZILTP"/>
    <s v="Not Applicable"/>
  </r>
  <r>
    <m/>
    <s v="XL092-304"/>
    <s v="Exelixis, Inc."/>
    <s v="Brazil"/>
    <x v="1"/>
    <m/>
    <m/>
    <m/>
    <s v="Freight - Returns"/>
    <n v="2026"/>
    <n v="7"/>
    <s v="USD"/>
    <n v="-46.127704350000002"/>
    <m/>
    <n v="-46.127704350000002"/>
    <s v="BSBRAZILTP"/>
    <s v="Not Applicable"/>
  </r>
  <r>
    <m/>
    <n v="996"/>
    <s v="IQVIA"/>
    <s v="Brazil"/>
    <x v="1"/>
    <m/>
    <m/>
    <m/>
    <s v="Freight - Shipments"/>
    <n v="2026"/>
    <n v="7"/>
    <s v="USD"/>
    <n v="-974.16125099999977"/>
    <m/>
    <n v="-974.16125099999977"/>
    <s v="BSBRAZILTP"/>
    <s v="Not Applicable"/>
  </r>
  <r>
    <m/>
    <s v="17000139BLC3002"/>
    <s v="Janssen"/>
    <s v="Brazil"/>
    <x v="1"/>
    <m/>
    <m/>
    <m/>
    <s v="Freight - Shipments"/>
    <n v="2026"/>
    <n v="7"/>
    <s v="USD"/>
    <n v="-171.85992704999995"/>
    <m/>
    <n v="-171.85992704999995"/>
    <s v="BSBRAZILTP"/>
    <s v="Not Applicable"/>
  </r>
  <r>
    <m/>
    <s v="64007957MMY3005"/>
    <s v="Janssen"/>
    <s v="Brazil"/>
    <x v="1"/>
    <m/>
    <m/>
    <m/>
    <s v="Freight - Shipments"/>
    <n v="2026"/>
    <n v="7"/>
    <s v="USD"/>
    <n v="-19076.029640849996"/>
    <m/>
    <n v="-19076.029640849996"/>
    <s v="BSBRAZILTP"/>
    <s v="Not Applicable"/>
  </r>
  <r>
    <m/>
    <s v="61186372PANSC2001"/>
    <s v="Janssen"/>
    <s v="Brazil"/>
    <x v="1"/>
    <m/>
    <m/>
    <m/>
    <s v="Freight - Shipments"/>
    <n v="2026"/>
    <n v="7"/>
    <s v="USD"/>
    <n v="-84.503806800000007"/>
    <m/>
    <n v="-84.503806800000007"/>
    <s v="BSBRAZILTP"/>
    <s v="Not Applicable"/>
  </r>
  <r>
    <m/>
    <s v="70033093STR3001"/>
    <s v="Janssen"/>
    <s v="Brazil"/>
    <x v="1"/>
    <m/>
    <m/>
    <m/>
    <s v="Freight - Shipments"/>
    <n v="2026"/>
    <n v="7"/>
    <s v="USD"/>
    <n v="-2356.9127483999996"/>
    <m/>
    <n v="-2356.9127483999996"/>
    <s v="BSBRAZILTP"/>
    <s v="Not Applicable"/>
  </r>
  <r>
    <m/>
    <s v="J2J-MC-JZLH"/>
    <s v="Eli Lilly &amp; Co."/>
    <s v="Brazil"/>
    <x v="1"/>
    <m/>
    <m/>
    <m/>
    <s v="Freight - Returns"/>
    <n v="2026"/>
    <n v="7"/>
    <s v="USD"/>
    <n v="-24053.424808349999"/>
    <m/>
    <n v="-24053.424808349999"/>
    <s v="BSBRAZILTP"/>
    <s v="Not Applicable"/>
  </r>
  <r>
    <m/>
    <s v="MK-3475-D46"/>
    <s v="Merck Sharp and Dohme LLC"/>
    <s v="Brazil"/>
    <x v="1"/>
    <m/>
    <m/>
    <m/>
    <s v="Freight - Shipments"/>
    <n v="2026"/>
    <n v="7"/>
    <s v="USD"/>
    <n v="-1807.9245807"/>
    <m/>
    <n v="-1807.9245807"/>
    <s v="BSBRAZILTP"/>
    <s v="Not Applicable"/>
  </r>
  <r>
    <m/>
    <s v="61186372NSC2002"/>
    <s v="Janssen"/>
    <s v="Brazil"/>
    <x v="1"/>
    <m/>
    <m/>
    <m/>
    <s v="Freight - Shipments"/>
    <n v="2026"/>
    <n v="7"/>
    <s v="USD"/>
    <n v="-520.10652014999994"/>
    <m/>
    <n v="-520.10652014999994"/>
    <s v="BSBRAZILTP"/>
    <s v="Not Applicable"/>
  </r>
  <r>
    <m/>
    <s v="GS-US-626-6216"/>
    <s v="Gilead Sciences, Inc."/>
    <s v="Brazil"/>
    <x v="1"/>
    <m/>
    <m/>
    <m/>
    <s v="Freight - Returns"/>
    <n v="2026"/>
    <n v="7"/>
    <s v="USD"/>
    <n v="-952.41301889999977"/>
    <m/>
    <n v="-952.41301889999977"/>
    <s v="BSBRAZILTP"/>
    <s v="Not Applicable"/>
  </r>
  <r>
    <m/>
    <s v="64007957MMY3006"/>
    <s v="Janssen"/>
    <s v="Brazil"/>
    <x v="1"/>
    <m/>
    <m/>
    <m/>
    <s v="Freight - Shipments"/>
    <n v="2026"/>
    <n v="7"/>
    <s v="USD"/>
    <n v="-1417.9495249500001"/>
    <m/>
    <n v="-1417.9495249500001"/>
    <s v="BSBRAZILTP"/>
    <s v="Not Applicable"/>
  </r>
  <r>
    <m/>
    <s v="J2N-OX-JZNP"/>
    <s v="Eli Lilly &amp; Co."/>
    <s v="Brazil"/>
    <x v="1"/>
    <m/>
    <m/>
    <m/>
    <s v="Freight - Returns"/>
    <n v="2026"/>
    <n v="7"/>
    <s v="USD"/>
    <n v="-3936.1949003999998"/>
    <m/>
    <n v="-3936.1949003999998"/>
    <s v="BSBRAZILTP"/>
    <s v="Not Applicable"/>
  </r>
  <r>
    <m/>
    <s v="MK-3475-158"/>
    <s v="Merck Sharp and Dohme LLC"/>
    <s v="Brazil"/>
    <x v="1"/>
    <m/>
    <m/>
    <m/>
    <s v="Freight - Shipments"/>
    <n v="2026"/>
    <n v="7"/>
    <s v="USD"/>
    <n v="-886.36181445"/>
    <m/>
    <n v="-886.36181445"/>
    <s v="BSBRAZILTP"/>
    <s v="Not Applicable"/>
  </r>
  <r>
    <m/>
    <s v="CNTO1959UCO3004"/>
    <s v="Janssen"/>
    <s v="Brazil"/>
    <x v="1"/>
    <m/>
    <m/>
    <m/>
    <s v="Freight - Shipments"/>
    <n v="2026"/>
    <n v="7"/>
    <s v="USD"/>
    <n v="-685.92085274999988"/>
    <m/>
    <n v="-685.92085274999988"/>
    <s v="BSBRAZILTP"/>
    <s v="Not Applicable"/>
  </r>
  <r>
    <m/>
    <s v="70033093AFL3002"/>
    <s v="Janssen"/>
    <s v="Brazil"/>
    <x v="1"/>
    <m/>
    <m/>
    <m/>
    <s v="Freight - Shipments"/>
    <n v="2026"/>
    <n v="7"/>
    <s v="USD"/>
    <n v="-22776.261545100006"/>
    <m/>
    <n v="-22776.261545100006"/>
    <s v="BSBRAZILTP"/>
    <s v="Not Applicable"/>
  </r>
  <r>
    <m/>
    <s v="Debio 4326-301"/>
    <s v="DebioPharm"/>
    <s v="Brazil"/>
    <x v="1"/>
    <m/>
    <m/>
    <m/>
    <s v="Freight - Shipments"/>
    <n v="2026"/>
    <n v="7"/>
    <s v="USD"/>
    <n v="-96.758168850000004"/>
    <m/>
    <n v="-96.758168850000004"/>
    <s v="BSBRAZILTP"/>
    <s v="Not Applicable"/>
  </r>
  <r>
    <m/>
    <s v="MK-3475-06B"/>
    <s v="Merck Sharp and Dohme LLC"/>
    <s v="Brazil"/>
    <x v="1"/>
    <m/>
    <m/>
    <m/>
    <s v="Freight - Shipments"/>
    <n v="2026"/>
    <n v="7"/>
    <s v="USD"/>
    <n v="-128.33714459999999"/>
    <m/>
    <n v="-128.33714459999999"/>
    <s v="BSBRAZILTP"/>
    <s v="Not Applicable"/>
  </r>
  <r>
    <m/>
    <s v="D3463C00003"/>
    <s v="Astra Zeneca"/>
    <s v="Brazil"/>
    <x v="1"/>
    <m/>
    <m/>
    <m/>
    <s v="Freight - Returns"/>
    <n v="2026"/>
    <n v="7"/>
    <s v="USD"/>
    <n v="-58.449324149999995"/>
    <m/>
    <n v="-58.449324149999995"/>
    <s v="BSBRAZILTP"/>
    <s v="Not Applicable"/>
  </r>
  <r>
    <m/>
    <s v="J2N-OX-JZNM"/>
    <s v="Eli Lilly &amp; Co."/>
    <s v="Brazil"/>
    <x v="1"/>
    <m/>
    <m/>
    <m/>
    <s v="Freight - Returns"/>
    <n v="2026"/>
    <n v="7"/>
    <s v="USD"/>
    <n v="-555.99701010000001"/>
    <m/>
    <n v="-555.99701010000001"/>
    <s v="BSBRAZILTP"/>
    <s v="Not Applicable"/>
  </r>
  <r>
    <m/>
    <s v="CNTO1959PBCRD3007"/>
    <s v="Janssen"/>
    <s v="Brazil"/>
    <x v="1"/>
    <m/>
    <m/>
    <m/>
    <s v="Freight - Shipments"/>
    <n v="2026"/>
    <n v="7"/>
    <s v="USD"/>
    <n v="-1383.5702874000001"/>
    <m/>
    <n v="-1383.5702874000001"/>
    <s v="BSBRAZILTP"/>
    <s v="Not Applicable"/>
  </r>
  <r>
    <m/>
    <s v="MK-0616-015"/>
    <s v="Merck Sharp and Dohme LLC"/>
    <s v="Brazil"/>
    <x v="1"/>
    <m/>
    <m/>
    <m/>
    <s v="Freight - Shipments"/>
    <n v="2026"/>
    <n v="7"/>
    <s v="USD"/>
    <n v="-1922.7540296999996"/>
    <m/>
    <n v="-1922.7540296999996"/>
    <s v="BSBRAZILTP"/>
    <s v="Not Applicable"/>
  </r>
  <r>
    <m/>
    <s v="D346BC00001"/>
    <s v="Astra Zeneca"/>
    <s v="Brazil"/>
    <x v="1"/>
    <m/>
    <m/>
    <m/>
    <s v="Freight - Shipments"/>
    <n v="2026"/>
    <n v="7"/>
    <s v="USD"/>
    <n v="-4627.7174464500004"/>
    <m/>
    <n v="-4627.7174464500004"/>
    <s v="BSBRAZILTP"/>
    <s v="Not Applicable"/>
  </r>
  <r>
    <m/>
    <s v="J2A-MC-GZGP"/>
    <s v="Eli Lilly &amp; Co."/>
    <s v="Brazil"/>
    <x v="1"/>
    <m/>
    <m/>
    <m/>
    <s v="Freight - Returns"/>
    <n v="2026"/>
    <n v="7"/>
    <s v="USD"/>
    <n v="-685.80797670000004"/>
    <m/>
    <n v="-685.80797670000004"/>
    <s v="BSBRAZILTP"/>
    <s v="Not Applicable"/>
  </r>
  <r>
    <m/>
    <s v="64407564MMY3009"/>
    <s v="Janssen"/>
    <s v="Brazil"/>
    <x v="1"/>
    <m/>
    <m/>
    <m/>
    <s v="Freight - Shipments"/>
    <n v="2026"/>
    <n v="7"/>
    <s v="USD"/>
    <n v="-8072.3003035499987"/>
    <m/>
    <n v="-8072.3003035499987"/>
    <s v="BSBRAZILTP"/>
    <s v="Not Applicable"/>
  </r>
  <r>
    <m/>
    <s v="CSL300_2301_ph3"/>
    <s v="CSL Behring GmbH"/>
    <s v="Brazil"/>
    <x v="1"/>
    <m/>
    <m/>
    <m/>
    <s v="Freight - Shipments"/>
    <n v="2026"/>
    <n v="7"/>
    <s v="USD"/>
    <n v="-295.33111965000001"/>
    <m/>
    <n v="-295.33111965000001"/>
    <s v="BSBRAZILTP"/>
    <s v="Not Applicable"/>
  </r>
  <r>
    <m/>
    <s v="D5989C00001"/>
    <s v="Astra Zeneca"/>
    <s v="Brazil"/>
    <x v="1"/>
    <m/>
    <m/>
    <m/>
    <s v="Freight - Shipments"/>
    <n v="2026"/>
    <n v="7"/>
    <s v="USD"/>
    <n v="-1155.6864091499999"/>
    <m/>
    <n v="-1155.6864091499999"/>
    <s v="BSBRAZILTP"/>
    <s v="Not Applicable"/>
  </r>
  <r>
    <m/>
    <s v="V940-002"/>
    <s v="Merck Sharp and Dohme LLC"/>
    <s v="Brazil"/>
    <x v="1"/>
    <m/>
    <m/>
    <m/>
    <s v="Freight - Shipments"/>
    <n v="2026"/>
    <n v="7"/>
    <s v="USD"/>
    <n v="-1479.39386595"/>
    <m/>
    <n v="-1479.39386595"/>
    <s v="BSBRAZILTP"/>
    <s v="Not Applicable"/>
  </r>
  <r>
    <m/>
    <s v="MK-7240-001"/>
    <s v="Merck Sharp and Dohme LLC"/>
    <s v="Brazil"/>
    <x v="1"/>
    <m/>
    <m/>
    <m/>
    <s v="Freight - Shipments"/>
    <n v="2026"/>
    <n v="7"/>
    <s v="USD"/>
    <n v="-4.0740650999999994"/>
    <m/>
    <n v="-4.0740650999999994"/>
    <s v="BSBRAZILTP"/>
    <s v="Not Applicable"/>
  </r>
  <r>
    <m/>
    <s v="D4325C00010"/>
    <s v="Astra Zeneca"/>
    <s v="Brazil"/>
    <x v="1"/>
    <m/>
    <m/>
    <m/>
    <s v="Freight - Shipments"/>
    <n v="2026"/>
    <n v="7"/>
    <s v="USD"/>
    <n v="-233.12471909999999"/>
    <m/>
    <n v="-233.12471909999999"/>
    <s v="BSBRAZILTP"/>
    <s v="Not Applicable"/>
  </r>
  <r>
    <m/>
    <s v="MK-2870-007"/>
    <s v="Merck Sharp and Dohme LLC"/>
    <s v="Brazil"/>
    <x v="1"/>
    <m/>
    <m/>
    <m/>
    <s v="Freight - Shipments"/>
    <n v="2026"/>
    <n v="7"/>
    <s v="USD"/>
    <n v="-2815.8299221499997"/>
    <m/>
    <n v="-2815.8299221499997"/>
    <s v="BSBRAZILTP"/>
    <s v="Not Applicable"/>
  </r>
  <r>
    <m/>
    <s v="MK-5684-004"/>
    <s v="Merck Sharp and Dohme LLC"/>
    <s v="Brazil"/>
    <x v="1"/>
    <m/>
    <m/>
    <m/>
    <s v="Freight - Shipments"/>
    <n v="2026"/>
    <n v="7"/>
    <s v="USD"/>
    <n v="-92.580585299999996"/>
    <m/>
    <n v="-92.580585299999996"/>
    <s v="BSBRAZILTP"/>
    <s v="Not Applicable"/>
  </r>
  <r>
    <m/>
    <s v="TAS6417-301"/>
    <s v="Taiho Pharma USA"/>
    <s v="Brazil"/>
    <x v="1"/>
    <m/>
    <m/>
    <m/>
    <s v="Freight - Returns"/>
    <n v="2026"/>
    <n v="7"/>
    <s v="USD"/>
    <n v="-7.7960505000000007"/>
    <m/>
    <n v="-7.7960505000000007"/>
    <s v="BSBRAZILTP"/>
    <s v="Not Applicable"/>
  </r>
  <r>
    <m/>
    <s v="J3M-MC-JZQB"/>
    <s v="Eli Lilly &amp; Co."/>
    <s v="Brazil"/>
    <x v="1"/>
    <m/>
    <m/>
    <m/>
    <s v="Freight - Shipments"/>
    <n v="2026"/>
    <n v="7"/>
    <s v="USD"/>
    <n v="-1462.3027943999998"/>
    <m/>
    <n v="-1462.3027943999998"/>
    <s v="BSBRAZILTP"/>
    <s v="Not Applicable"/>
  </r>
  <r>
    <m/>
    <s v="MK-9999-01A"/>
    <s v="Merck Sharp and Dohme LLC"/>
    <s v="Brazil"/>
    <x v="1"/>
    <m/>
    <m/>
    <m/>
    <s v="Freight - Shipments"/>
    <n v="2026"/>
    <n v="7"/>
    <s v="USD"/>
    <n v="-8.801992499999999"/>
    <m/>
    <n v="-8.801992499999999"/>
    <s v="BSBRAZILTP"/>
    <s v="Not Applicable"/>
  </r>
  <r>
    <m/>
    <s v="61186372NSC2007"/>
    <s v="Janssen"/>
    <s v="Brazil"/>
    <x v="1"/>
    <m/>
    <m/>
    <m/>
    <s v="Freight - Shipments"/>
    <n v="2026"/>
    <n v="7"/>
    <s v="USD"/>
    <n v="-1777.4240683500002"/>
    <m/>
    <n v="-1777.4240683500002"/>
    <s v="BSBRAZILTP"/>
    <s v="Not Applicable"/>
  </r>
  <r>
    <m/>
    <s v="D6972C00002"/>
    <s v="Astra Zeneca"/>
    <s v="Brazil"/>
    <x v="1"/>
    <m/>
    <m/>
    <m/>
    <s v="Freight - Shipments"/>
    <n v="2026"/>
    <n v="7"/>
    <s v="USD"/>
    <n v="-407.5772862"/>
    <m/>
    <n v="-407.5772862"/>
    <s v="BSBRAZILTP"/>
    <s v="Not Applicable"/>
  </r>
  <r>
    <m/>
    <s v="DS6000-109"/>
    <s v="Daiichi Sankyo Pharma Development"/>
    <s v="Brazil"/>
    <x v="1"/>
    <m/>
    <m/>
    <m/>
    <s v="Freight - Shipments"/>
    <n v="2026"/>
    <n v="7"/>
    <s v="USD"/>
    <n v="-1492.75300965"/>
    <m/>
    <n v="-1492.75300965"/>
    <s v="BSBRAZILTP"/>
    <s v="Not Applicable"/>
  </r>
  <r>
    <m/>
    <s v="MK-5684-003"/>
    <s v="Merck Sharp and Dohme LLC"/>
    <s v="Brazil"/>
    <x v="1"/>
    <m/>
    <m/>
    <m/>
    <s v="Freight - Shipments"/>
    <n v="2026"/>
    <n v="7"/>
    <s v="USD"/>
    <n v="-159.32893095"/>
    <m/>
    <n v="-159.32893095"/>
    <s v="BSBRAZILTP"/>
    <s v="Not Applicable"/>
  </r>
  <r>
    <m/>
    <s v="CNTO1959CRD3008"/>
    <s v="Janssen"/>
    <s v="Brazil"/>
    <x v="1"/>
    <m/>
    <m/>
    <m/>
    <s v="Freight - Shipments"/>
    <n v="2026"/>
    <n v="7"/>
    <s v="USD"/>
    <n v="-532.54510994999998"/>
    <m/>
    <n v="-532.54510994999998"/>
    <s v="BSBRAZILTP"/>
    <s v="Not Applicable"/>
  </r>
  <r>
    <m/>
    <s v="D6972C00003"/>
    <s v="Astra Zeneca"/>
    <s v="Brazil"/>
    <x v="1"/>
    <m/>
    <m/>
    <m/>
    <s v="Freight - Shipments"/>
    <n v="2026"/>
    <n v="7"/>
    <s v="USD"/>
    <n v="-350.21987699999994"/>
    <m/>
    <n v="-350.21987699999994"/>
    <s v="BSBRAZILTP"/>
    <s v="Not Applicable"/>
  </r>
  <r>
    <m/>
    <s v="MK-2870-019"/>
    <s v="Merck Sharp and Dohme LLC"/>
    <s v="Brazil"/>
    <x v="1"/>
    <m/>
    <m/>
    <m/>
    <s v="Freight - Shipments"/>
    <n v="2026"/>
    <n v="7"/>
    <s v="USD"/>
    <n v="-3199.6412437499998"/>
    <m/>
    <n v="-3199.6412437499998"/>
    <s v="BSBRAZILTP"/>
    <s v="Not Applicable"/>
  </r>
  <r>
    <m/>
    <s v="77242113PSO3004"/>
    <s v="Janssen"/>
    <s v="Brazil"/>
    <x v="1"/>
    <m/>
    <m/>
    <m/>
    <s v="Freight - Shipments"/>
    <n v="2026"/>
    <n v="7"/>
    <s v="USD"/>
    <n v="-336.27061964999996"/>
    <m/>
    <n v="-336.27061964999996"/>
    <s v="BSBRAZILTP"/>
    <s v="Not Applicable"/>
  </r>
  <r>
    <m/>
    <s v="MK-2870-015"/>
    <s v="Merck Sharp and Dohme LLC"/>
    <s v="Brazil"/>
    <x v="1"/>
    <m/>
    <m/>
    <m/>
    <s v="Freight - Shipments"/>
    <n v="2026"/>
    <n v="7"/>
    <s v="USD"/>
    <n v="-379.53197415"/>
    <m/>
    <n v="-379.53197415"/>
    <s v="BSBRAZILTP"/>
    <s v="Not Applicable"/>
  </r>
  <r>
    <m/>
    <s v="64407564MMY2006"/>
    <s v="Janssen"/>
    <s v="Brazil"/>
    <x v="1"/>
    <m/>
    <m/>
    <m/>
    <s v="Freight - Shipments"/>
    <n v="2026"/>
    <n v="7"/>
    <s v="USD"/>
    <n v="-2118.2892695999999"/>
    <m/>
    <n v="-2118.2892695999999"/>
    <s v="BSBRAZILTP"/>
    <s v="Not Applicable"/>
  </r>
  <r>
    <m/>
    <s v="MK-0616-019"/>
    <s v="Merck Sharp and Dohme LLC"/>
    <s v="Brazil"/>
    <x v="1"/>
    <m/>
    <m/>
    <m/>
    <s v="Freight - Shipments"/>
    <n v="2026"/>
    <n v="7"/>
    <s v="USD"/>
    <n v="-106.73687955"/>
    <m/>
    <n v="-106.73687955"/>
    <s v="BSBRAZILTP"/>
    <s v="Not Applicable"/>
  </r>
  <r>
    <m/>
    <s v="MK-3475-06D"/>
    <s v="Merck Sharp and Dohme LLC"/>
    <s v="Brazil"/>
    <x v="1"/>
    <m/>
    <m/>
    <m/>
    <s v="Freight - Shipments"/>
    <n v="2026"/>
    <n v="7"/>
    <s v="USD"/>
    <n v="-177.1767984"/>
    <m/>
    <n v="-177.1767984"/>
    <s v="BSBRAZILTP"/>
    <s v="Not Applicable"/>
  </r>
  <r>
    <m/>
    <s v="MK-2870-012"/>
    <s v="Merck Sharp and Dohme LLC"/>
    <s v="Brazil"/>
    <x v="1"/>
    <m/>
    <m/>
    <m/>
    <s v="Freight - Shipments"/>
    <n v="2026"/>
    <n v="7"/>
    <s v="USD"/>
    <n v="-2962.1009071500002"/>
    <m/>
    <n v="-2962.1009071500002"/>
    <s v="BSBRAZILTP"/>
    <s v="Not Applicable"/>
  </r>
  <r>
    <m/>
    <s v="R3918-MG-2018"/>
    <s v="Regeneron Pharmaceuticals Inc"/>
    <s v="Brazil"/>
    <x v="1"/>
    <m/>
    <m/>
    <m/>
    <s v="Freight - Shipments"/>
    <n v="2026"/>
    <n v="7"/>
    <s v="USD"/>
    <n v="-1960.8365374499999"/>
    <m/>
    <n v="-1960.8365374499999"/>
    <s v="BSBRAZILTP"/>
    <s v="Not Applicable"/>
  </r>
  <r>
    <m/>
    <s v="J1I-MC-GZQA"/>
    <s v="Eli Lilly &amp; Co."/>
    <s v="Brazil"/>
    <x v="1"/>
    <m/>
    <m/>
    <m/>
    <s v="Freight - Shipments"/>
    <n v="2026"/>
    <n v="7"/>
    <s v="USD"/>
    <n v="-114.9475887"/>
    <m/>
    <n v="-114.9475887"/>
    <s v="BSBRAZILTP"/>
    <s v="Not Applicable"/>
  </r>
  <r>
    <m/>
    <s v="J1I-MC-GZBO"/>
    <s v="Eli Lilly &amp; Co."/>
    <s v="Brazil"/>
    <x v="1"/>
    <m/>
    <m/>
    <m/>
    <s v="Freight - Returns"/>
    <n v="2026"/>
    <n v="7"/>
    <s v="USD"/>
    <n v="-9207.3163591500015"/>
    <m/>
    <n v="-9207.3163591500015"/>
    <s v="BSBRAZILTP"/>
    <s v="Not Applicable"/>
  </r>
  <r>
    <m/>
    <s v="J3L-MC-EZEF"/>
    <s v="Eli Lilly &amp; Co."/>
    <s v="Brazil"/>
    <x v="1"/>
    <m/>
    <m/>
    <m/>
    <s v="Freight - Returns"/>
    <n v="2026"/>
    <n v="7"/>
    <s v="USD"/>
    <n v="-3517.0691660999996"/>
    <m/>
    <n v="-3517.0691660999996"/>
    <s v="BSBRAZILTP"/>
    <s v="Not Applicable"/>
  </r>
  <r>
    <m/>
    <s v="MK-4482-023"/>
    <s v="Merck Sharp and Dohme LLC"/>
    <s v="Brazil"/>
    <x v="1"/>
    <m/>
    <m/>
    <m/>
    <s v="Freight - Shipments"/>
    <n v="2026"/>
    <n v="7"/>
    <s v="USD"/>
    <n v="-17.514502950000001"/>
    <m/>
    <n v="-17.514502950000001"/>
    <s v="BSBRAZILTP"/>
    <s v="Not Applicable"/>
  </r>
  <r>
    <m/>
    <s v="MK-2870-023"/>
    <s v="Merck Sharp and Dohme LLC"/>
    <s v="Brazil"/>
    <x v="1"/>
    <m/>
    <m/>
    <m/>
    <s v="Freight - Shipments"/>
    <n v="2026"/>
    <n v="7"/>
    <s v="USD"/>
    <n v="-6637.1596976999999"/>
    <m/>
    <n v="-6637.1596976999999"/>
    <s v="BSBRAZILTP"/>
    <s v="Not Applicable"/>
  </r>
  <r>
    <m/>
    <s v="MK-3475-06C"/>
    <s v="Merck Sharp and Dohme LLC"/>
    <s v="Brazil"/>
    <x v="1"/>
    <m/>
    <m/>
    <m/>
    <s v="Freight - Shipments"/>
    <n v="2026"/>
    <n v="7"/>
    <s v="USD"/>
    <n v="-6388.4569140000012"/>
    <m/>
    <n v="-6388.4569140000012"/>
    <s v="BSBRAZILTP"/>
    <s v="Not Applicable"/>
  </r>
  <r>
    <m/>
    <s v="MK-1084-004"/>
    <s v="Merck Sharp and Dohme LLC"/>
    <s v="Brazil"/>
    <x v="1"/>
    <m/>
    <m/>
    <m/>
    <s v="Freight - Shipments"/>
    <n v="2026"/>
    <n v="7"/>
    <s v="USD"/>
    <n v="-2478.3890176499999"/>
    <m/>
    <n v="-2478.3890176499999"/>
    <s v="BSBRAZILTP"/>
    <s v="Not Applicable"/>
  </r>
  <r>
    <m/>
    <s v="MK-2870-010"/>
    <s v="Merck Sharp and Dohme LLC"/>
    <s v="Brazil"/>
    <x v="1"/>
    <m/>
    <m/>
    <m/>
    <s v="Freight - Shipments"/>
    <n v="2026"/>
    <n v="7"/>
    <s v="USD"/>
    <n v="-2052.5258113499999"/>
    <m/>
    <n v="-2052.5258113499999"/>
    <s v="BSBRAZILTP"/>
    <s v="Not Applicable"/>
  </r>
  <r>
    <m/>
    <s v="MK-7240-008"/>
    <s v="Merck Sharp and Dohme LLC"/>
    <s v="Brazil"/>
    <x v="1"/>
    <m/>
    <m/>
    <m/>
    <s v="Freight - Shipments"/>
    <n v="2026"/>
    <n v="7"/>
    <s v="USD"/>
    <n v="-70.954586849999998"/>
    <m/>
    <n v="-70.954586849999998"/>
    <s v="BSBRAZILTP"/>
    <s v="Not Applicable"/>
  </r>
  <r>
    <m/>
    <s v="CNTO1959ISD3001"/>
    <s v="Janssen"/>
    <s v="Brazil"/>
    <x v="1"/>
    <m/>
    <m/>
    <m/>
    <s v="Freight - Shipments"/>
    <n v="2026"/>
    <n v="7"/>
    <s v="USD"/>
    <n v="-408.46274910000005"/>
    <m/>
    <n v="-408.46274910000005"/>
    <s v="BSBRAZILTP"/>
    <s v="Not Applicable"/>
  </r>
  <r>
    <m/>
    <s v="V940-009"/>
    <s v="Merck Sharp and Dohme LLC"/>
    <s v="Brazil"/>
    <x v="1"/>
    <m/>
    <m/>
    <m/>
    <s v="Freight - Shipments"/>
    <n v="2026"/>
    <n v="7"/>
    <s v="USD"/>
    <n v="-8527.6212346499997"/>
    <m/>
    <n v="-8527.6212346499997"/>
    <s v="BSBRAZILTP"/>
    <s v="Not Applicable"/>
  </r>
  <r>
    <m/>
    <s v="42847922MDD3003"/>
    <s v="Janssen"/>
    <s v="Brazil"/>
    <x v="1"/>
    <m/>
    <m/>
    <m/>
    <s v="Freight - Shipments"/>
    <n v="2026"/>
    <n v="7"/>
    <s v="USD"/>
    <n v="-178.75589339999999"/>
    <m/>
    <n v="-178.75589339999999"/>
    <s v="BSBRAZILTP"/>
    <s v="Not Applicable"/>
  </r>
  <r>
    <m/>
    <s v="TMC207LEP3001"/>
    <s v="Janssen"/>
    <s v="Brazil"/>
    <x v="1"/>
    <m/>
    <m/>
    <m/>
    <s v="Freight - Shipments"/>
    <n v="2026"/>
    <n v="7"/>
    <s v="USD"/>
    <n v="-418.69119074999998"/>
    <m/>
    <n v="-418.69119074999998"/>
    <s v="BSBRAZILTP"/>
    <s v="Not Applicable"/>
  </r>
  <r>
    <m/>
    <s v="MK-1084-007"/>
    <s v="Merck Sharp and Dohme LLC"/>
    <s v="Brazil"/>
    <x v="1"/>
    <m/>
    <m/>
    <m/>
    <s v="Freight - Shipments"/>
    <n v="2026"/>
    <n v="7"/>
    <s v="USD"/>
    <n v="-228.86642625000002"/>
    <m/>
    <n v="-228.86642625000002"/>
    <s v="BSBRAZILTP"/>
    <s v="Not Applicable"/>
  </r>
  <r>
    <m/>
    <s v="D5241C00006"/>
    <s v="Astra Zeneca"/>
    <s v="Brazil"/>
    <x v="1"/>
    <m/>
    <m/>
    <m/>
    <s v="Freight - Shipments"/>
    <n v="2026"/>
    <n v="7"/>
    <s v="USD"/>
    <n v="-683.73936225"/>
    <m/>
    <n v="-683.73936225"/>
    <s v="BSBRAZILTP"/>
    <s v="Not Applicable"/>
  </r>
  <r>
    <m/>
    <s v="DS8201-724 (DG-05)"/>
    <s v="Daiichi Sankyo Pharma Development"/>
    <s v="Brazil"/>
    <x v="1"/>
    <m/>
    <m/>
    <m/>
    <s v="Freight - Shipments"/>
    <n v="2026"/>
    <n v="7"/>
    <s v="USD"/>
    <n v="-898.83958919999998"/>
    <m/>
    <n v="-898.83958919999998"/>
    <s v="BSBRAZILTP"/>
    <s v="Not Applicable"/>
  </r>
  <r>
    <m/>
    <s v="R2810-ONC-2268"/>
    <s v="Regeneron Pharmaceuticals Inc"/>
    <s v="Brazil"/>
    <x v="1"/>
    <m/>
    <m/>
    <m/>
    <s v="Freight - Shipments"/>
    <n v="2026"/>
    <n v="7"/>
    <s v="USD"/>
    <n v="-193.25958855000002"/>
    <m/>
    <n v="-193.25958855000002"/>
    <s v="BSBRAZILTP"/>
    <s v="Not Applicable"/>
  </r>
  <r>
    <m/>
    <s v="LP352-302 (CAM)"/>
    <s v="Longboard Pharmaceuticals"/>
    <s v="Brazil"/>
    <x v="1"/>
    <m/>
    <m/>
    <m/>
    <s v="Freight - Shipments"/>
    <n v="2026"/>
    <n v="7"/>
    <s v="USD"/>
    <n v="-19.1550072"/>
    <m/>
    <n v="-19.1550072"/>
    <s v="BSBRAZILTP"/>
    <s v="Not Applicable"/>
  </r>
  <r>
    <m/>
    <s v="61186372COR3001"/>
    <s v="Janssen"/>
    <s v="Brazil"/>
    <x v="1"/>
    <m/>
    <m/>
    <m/>
    <s v="Freight - Shipments"/>
    <n v="2026"/>
    <n v="7"/>
    <s v="USD"/>
    <n v="-405.82098165000008"/>
    <m/>
    <n v="-405.82098165000008"/>
    <s v="BSBRAZILTP"/>
    <s v="Not Applicable"/>
  </r>
  <r>
    <m/>
    <s v="TBBO10203-101"/>
    <s v="TheRas Inc"/>
    <s v="Brazil"/>
    <x v="1"/>
    <m/>
    <m/>
    <m/>
    <s v="Freight - Shipments"/>
    <n v="2026"/>
    <n v="7"/>
    <s v="USD"/>
    <n v="-341.04884414999998"/>
    <m/>
    <n v="-341.04884414999998"/>
    <s v="BSBRAZILTP"/>
    <s v="Not Applicable"/>
  </r>
  <r>
    <m/>
    <s v="D9181C00002"/>
    <s v="Astra Zeneca"/>
    <s v="Brazil"/>
    <x v="1"/>
    <m/>
    <m/>
    <m/>
    <s v="Freight - Shipments"/>
    <n v="2026"/>
    <n v="7"/>
    <s v="USD"/>
    <n v="-357.08660084999997"/>
    <m/>
    <n v="-357.08660084999997"/>
    <s v="BSBRAZILTP"/>
    <s v="Not Applicable"/>
  </r>
  <r>
    <m/>
    <s v="80202135SJS3001"/>
    <s v="Janssen"/>
    <s v="Brazil"/>
    <x v="1"/>
    <m/>
    <m/>
    <m/>
    <s v="Freight - Shipments"/>
    <n v="2026"/>
    <n v="7"/>
    <s v="USD"/>
    <n v="-1706.8794613499999"/>
    <m/>
    <n v="-1706.8794613499999"/>
    <s v="BSBRAZILTP"/>
    <s v="Not Applicable"/>
  </r>
  <r>
    <m/>
    <s v="61186372COR3002"/>
    <s v="Janssen"/>
    <s v="Brazil"/>
    <x v="1"/>
    <m/>
    <m/>
    <m/>
    <s v="Freight - Shipments"/>
    <n v="2026"/>
    <n v="7"/>
    <s v="USD"/>
    <n v="-297.9085536"/>
    <m/>
    <n v="-297.9085536"/>
    <s v="BSBRAZILTP"/>
    <s v="Not Applicable"/>
  </r>
  <r>
    <m/>
    <s v="MK-3475-06E"/>
    <s v="Merck Sharp and Dohme LLC"/>
    <s v="Brazil"/>
    <x v="1"/>
    <m/>
    <m/>
    <m/>
    <s v="Freight - Shipments"/>
    <n v="2026"/>
    <n v="7"/>
    <s v="USD"/>
    <n v="-418.4215749"/>
    <m/>
    <n v="-418.4215749"/>
    <s v="BSBRAZILTP"/>
    <s v="Not Applicable"/>
  </r>
  <r>
    <m/>
    <s v="MK-2400-01A"/>
    <s v="Merck Sharp and Dohme LLC"/>
    <s v="Brazil"/>
    <x v="1"/>
    <m/>
    <m/>
    <m/>
    <s v="Freight - Shipments"/>
    <n v="2026"/>
    <n v="7"/>
    <s v="USD"/>
    <n v="-2.8084497000000002"/>
    <m/>
    <n v="-2.8084497000000002"/>
    <s v="BSBRAZILTP"/>
    <s v="Not Applicable"/>
  </r>
  <r>
    <m/>
    <s v="77242113PSA3002"/>
    <s v="Janssen"/>
    <s v="Brazil"/>
    <x v="1"/>
    <m/>
    <m/>
    <m/>
    <s v="Freight - Shipments"/>
    <n v="2026"/>
    <n v="7"/>
    <s v="USD"/>
    <n v="-125.27896395"/>
    <m/>
    <n v="-125.27896395"/>
    <s v="BSBRAZILTP"/>
    <s v="Not Applicable"/>
  </r>
  <r>
    <m/>
    <s v="D6973C00001"/>
    <s v="Astra Zeneca"/>
    <s v="Brazil"/>
    <x v="1"/>
    <m/>
    <m/>
    <m/>
    <s v="Freight - Shipments"/>
    <n v="2026"/>
    <n v="7"/>
    <s v="USD"/>
    <n v="-2870.19991755"/>
    <m/>
    <n v="-2870.19991755"/>
    <s v="BSBRAZILTP"/>
    <s v="Not Applicable"/>
  </r>
  <r>
    <m/>
    <s v="LP352-301 (CAM)"/>
    <s v="Longboard Pharmaceuticals"/>
    <s v="Brazil"/>
    <x v="1"/>
    <m/>
    <m/>
    <m/>
    <s v="Freight - Shipments"/>
    <n v="2026"/>
    <n v="7"/>
    <s v="USD"/>
    <n v="-71.046993149999992"/>
    <m/>
    <n v="-71.046993149999992"/>
    <s v="BSBRAZILTP"/>
    <s v="Not Applicable"/>
  </r>
  <r>
    <m/>
    <s v="MK-2140-010"/>
    <s v="Merck Sharp and Dohme LLC"/>
    <s v="Brazil"/>
    <x v="1"/>
    <m/>
    <m/>
    <m/>
    <s v="Freight - Shipments"/>
    <n v="2026"/>
    <n v="7"/>
    <s v="USD"/>
    <n v="-21.87631425"/>
    <m/>
    <n v="-21.87631425"/>
    <s v="BSBRAZILTP"/>
    <s v="Not Applicable"/>
  </r>
  <r>
    <m/>
    <s v="MK-2870-011"/>
    <s v="Merck Sharp and Dohme LLC"/>
    <s v="Brazil"/>
    <x v="1"/>
    <m/>
    <m/>
    <m/>
    <s v="Freight - Shipments"/>
    <n v="2026"/>
    <n v="7"/>
    <s v="USD"/>
    <n v="-3158.0022631500001"/>
    <m/>
    <n v="-3158.0022631500001"/>
    <s v="BSBRAZILTP"/>
    <s v="Not Applicable"/>
  </r>
  <r>
    <m/>
    <s v="SPY123-201"/>
    <s v="Spyre Therapeutics Inc"/>
    <s v="Brazil"/>
    <x v="1"/>
    <m/>
    <m/>
    <m/>
    <s v="Freight - Shipments"/>
    <n v="2026"/>
    <n v="7"/>
    <s v="USD"/>
    <n v="-1655.8284897000001"/>
    <m/>
    <n v="-1655.8284897000001"/>
    <s v="BSBRAZILTP"/>
    <s v="Not Applicable"/>
  </r>
  <r>
    <m/>
    <s v="V940-011"/>
    <s v="Merck Sharp and Dohme LLC"/>
    <s v="Brazil"/>
    <x v="1"/>
    <m/>
    <m/>
    <m/>
    <s v="Freight - Shipments"/>
    <n v="2026"/>
    <n v="7"/>
    <s v="USD"/>
    <n v="-12.533920349999999"/>
    <m/>
    <n v="-12.533920349999999"/>
    <s v="BSBRAZILTP"/>
    <s v="Not Applicable"/>
  </r>
  <r>
    <m/>
    <s v="LP352-303 (CAM)"/>
    <s v="Longboard Pharmaceuticals"/>
    <s v="Brazil"/>
    <x v="1"/>
    <m/>
    <m/>
    <m/>
    <s v="Freight - Shipments"/>
    <n v="2026"/>
    <n v="7"/>
    <s v="USD"/>
    <n v="-51.607748849999993"/>
    <m/>
    <n v="-51.607748849999993"/>
    <s v="BSBRAZILTP"/>
    <s v="Not Applicable"/>
  </r>
  <r>
    <m/>
    <s v="I6T-MC-AMAY"/>
    <s v="Eli Lilly &amp; Co."/>
    <s v="Brazil"/>
    <x v="1"/>
    <m/>
    <m/>
    <m/>
    <s v="Freight - Shipments"/>
    <n v="2026"/>
    <n v="7"/>
    <s v="USD"/>
    <n v="-96.510777299999987"/>
    <m/>
    <n v="-96.510777299999987"/>
    <s v="BSBRAZILTP"/>
    <s v="Not Applicable"/>
  </r>
  <r>
    <m/>
    <s v="MK-2870-022"/>
    <s v="Merck Sharp and Dohme LLC"/>
    <s v="Brazil"/>
    <x v="1"/>
    <m/>
    <m/>
    <m/>
    <s v="Freight - Shipments"/>
    <n v="2026"/>
    <n v="7"/>
    <s v="USD"/>
    <n v="-150.46669889999998"/>
    <m/>
    <n v="-150.46669889999998"/>
    <s v="BSBRAZILTP"/>
    <s v="Not Applicable"/>
  </r>
  <r>
    <m/>
    <s v="MK-5684-015"/>
    <s v="Merck Sharp and Dohme LLC"/>
    <s v="Brazil"/>
    <x v="1"/>
    <m/>
    <m/>
    <m/>
    <s v="Freight - Shipments"/>
    <n v="2026"/>
    <n v="7"/>
    <s v="USD"/>
    <n v="-35.597480099999999"/>
    <m/>
    <n v="-35.597480099999999"/>
    <s v="BSBRAZILTP"/>
    <s v="Not Applicable"/>
  </r>
  <r>
    <m/>
    <s v="MK-2400-001"/>
    <s v="Merck Sharp and Dohme LLC"/>
    <s v="Brazil"/>
    <x v="1"/>
    <m/>
    <m/>
    <m/>
    <s v="Freight - Shipments"/>
    <n v="2026"/>
    <n v="7"/>
    <s v="USD"/>
    <n v="-2.7967526999999999"/>
    <m/>
    <n v="-2.7967526999999999"/>
    <s v="BSBRAZILTP"/>
    <s v="Not Applicable"/>
  </r>
  <r>
    <m/>
    <s v="MK-2870-033"/>
    <s v="Merck Sharp and Dohme LLC"/>
    <s v="Brazil"/>
    <x v="1"/>
    <m/>
    <m/>
    <m/>
    <s v="Freight - Shipments"/>
    <n v="2026"/>
    <n v="7"/>
    <s v="USD"/>
    <n v="-790.88739135000003"/>
    <m/>
    <n v="-790.88739135000003"/>
    <s v="BSBRAZILTP"/>
    <s v="Not Applicable"/>
  </r>
  <r>
    <m/>
    <s v="MK-2870-031"/>
    <s v="Merck Sharp and Dohme LLC"/>
    <s v="Brazil"/>
    <x v="1"/>
    <m/>
    <m/>
    <m/>
    <s v="Freight - Shipments"/>
    <n v="2026"/>
    <n v="7"/>
    <s v="USD"/>
    <n v="-160.09625414999996"/>
    <m/>
    <n v="-160.09625414999996"/>
    <s v="BSBRAZILTP"/>
    <s v="Not Applicable"/>
  </r>
  <r>
    <m/>
    <s v="DS8201-793"/>
    <s v="Daiichi Sankyo Pharma Development"/>
    <s v="Brazil"/>
    <x v="1"/>
    <m/>
    <m/>
    <m/>
    <s v="Freight - Shipments"/>
    <n v="2026"/>
    <n v="7"/>
    <s v="USD"/>
    <n v="-1338.5754374999999"/>
    <m/>
    <n v="-1338.5754374999999"/>
    <s v="BSBRAZILTP"/>
    <s v="Not Applicable"/>
  </r>
  <r>
    <m/>
    <s v="J3M-MC-JZQH"/>
    <s v="Eli Lilly &amp; Co."/>
    <s v="Brazil"/>
    <x v="1"/>
    <m/>
    <m/>
    <m/>
    <s v="Freight - Shipments"/>
    <n v="2026"/>
    <n v="7"/>
    <s v="USD"/>
    <n v="-110.41032240000001"/>
    <m/>
    <n v="-110.41032240000001"/>
    <s v="BSBRAZILTP"/>
    <s v="Not Applicable"/>
  </r>
  <r>
    <m/>
    <s v="75276617AML3001"/>
    <s v="Janssen"/>
    <s v="Brazil"/>
    <x v="1"/>
    <m/>
    <m/>
    <m/>
    <s v="Freight - Shipments"/>
    <n v="2026"/>
    <n v="7"/>
    <s v="USD"/>
    <n v="-124.8561174"/>
    <m/>
    <n v="-124.8561174"/>
    <s v="BSBRAZILTP"/>
    <s v="Not Applicable"/>
  </r>
  <r>
    <m/>
    <s v="MK-0616-029"/>
    <s v="Merck Sharp and Dohme LLC"/>
    <s v="Brazil"/>
    <x v="1"/>
    <m/>
    <m/>
    <m/>
    <s v="Freight - Shipments"/>
    <n v="2026"/>
    <n v="7"/>
    <s v="USD"/>
    <n v="-26.06500995"/>
    <m/>
    <n v="-26.06500995"/>
    <s v="BSBRAZILTP"/>
    <s v="Not Applicable"/>
  </r>
  <r>
    <m/>
    <s v="MK-2870-032"/>
    <s v="Merck Sharp and Dohme LLC"/>
    <s v="Brazil"/>
    <x v="1"/>
    <m/>
    <m/>
    <m/>
    <s v="Freight - Shipments"/>
    <n v="2026"/>
    <n v="7"/>
    <s v="USD"/>
    <n v="-9443.3811192000012"/>
    <m/>
    <n v="-9443.3811192000012"/>
    <s v="BSBRAZILTP"/>
    <s v="Not Applicable"/>
  </r>
  <r>
    <m/>
    <s v="MK-6482-034"/>
    <s v="Merck Sharp and Dohme LLC"/>
    <s v="Brazil"/>
    <x v="1"/>
    <m/>
    <m/>
    <m/>
    <s v="Freight - Shipments"/>
    <n v="2026"/>
    <n v="7"/>
    <s v="USD"/>
    <n v="-5416.6988116499997"/>
    <m/>
    <n v="-5416.6988116499997"/>
    <s v="BSBRAZILTP"/>
    <s v="Not Applicable"/>
  </r>
  <r>
    <m/>
    <s v="54767414MMY3030"/>
    <s v="Janssen"/>
    <s v="Brazil"/>
    <x v="1"/>
    <m/>
    <m/>
    <m/>
    <s v="Freight - Shipments"/>
    <n v="2026"/>
    <n v="7"/>
    <s v="USD"/>
    <n v="-453.67808744999996"/>
    <m/>
    <n v="-453.67808744999996"/>
    <s v="BSBRAZILTP"/>
    <s v="Not Applicable"/>
  </r>
  <r>
    <m/>
    <s v="HLX22-GC-301"/>
    <s v="Shanghai Henlius Biotech Inc"/>
    <s v="Brazil"/>
    <x v="1"/>
    <m/>
    <m/>
    <m/>
    <s v="Freight - Shipments"/>
    <n v="2026"/>
    <n v="7"/>
    <s v="USD"/>
    <n v="-900.69180914999993"/>
    <m/>
    <n v="-900.69180914999993"/>
    <s v="BSBRAZILTP"/>
    <s v="Not Applicable"/>
  </r>
  <r>
    <m/>
    <s v="MK-1022-016"/>
    <s v="Merck Sharp and Dohme LLC"/>
    <s v="Brazil"/>
    <x v="1"/>
    <m/>
    <m/>
    <m/>
    <s v="Freight - Shipments"/>
    <n v="2026"/>
    <n v="7"/>
    <s v="USD"/>
    <n v="-155.68473059999999"/>
    <m/>
    <n v="-155.68473059999999"/>
    <s v="BSBRAZILTP"/>
    <s v="Not Applicable"/>
  </r>
  <r>
    <m/>
    <s v="I8F-MC-GPJA"/>
    <s v="Eli Lilly &amp; Co."/>
    <s v="Brazil"/>
    <x v="1"/>
    <m/>
    <m/>
    <m/>
    <s v="Freight - Returns"/>
    <n v="2026"/>
    <n v="7"/>
    <s v="USD"/>
    <n v="-621.00835124999992"/>
    <m/>
    <n v="-621.00835124999992"/>
    <s v="BSBRAZILTP"/>
    <s v="Not Applicable"/>
  </r>
  <r>
    <m/>
    <s v="I8F-MC-GPJD"/>
    <s v="Eli Lilly &amp; Co."/>
    <s v="Brazil"/>
    <x v="1"/>
    <m/>
    <m/>
    <m/>
    <s v="Freight - Returns"/>
    <n v="2026"/>
    <n v="7"/>
    <s v="USD"/>
    <n v="-509.4452895"/>
    <m/>
    <n v="-509.4452895"/>
    <s v="BSBRAZILTP"/>
    <s v="Not Applicable"/>
  </r>
  <r>
    <m/>
    <s v="A011-12 (MK-7962-004)"/>
    <s v="Merck Sharp and Dohme LLC"/>
    <s v="Brazil"/>
    <x v="1"/>
    <m/>
    <m/>
    <m/>
    <s v="Freight - Shipments"/>
    <n v="2026"/>
    <n v="7"/>
    <s v="USD"/>
    <n v="-6243.7492330499999"/>
    <m/>
    <n v="-6243.7492330499999"/>
    <s v="BSBRAZILTP"/>
    <s v="Not Applicable"/>
  </r>
  <r>
    <m/>
    <s v="C2321008"/>
    <s v="Pfizer"/>
    <s v="Brazil"/>
    <x v="1"/>
    <m/>
    <m/>
    <m/>
    <s v="Freight - Shipments"/>
    <n v="2026"/>
    <n v="7"/>
    <s v="USD"/>
    <n v="-17265.925324199998"/>
    <m/>
    <n v="-17265.925324199998"/>
    <s v="BSBRAZILTP"/>
    <s v="Not Applicable"/>
  </r>
  <r>
    <m/>
    <s v="SNDX-5613-0710"/>
    <s v="Syndax Pharmaceuticals Inc"/>
    <s v="Brazil"/>
    <x v="1"/>
    <m/>
    <m/>
    <m/>
    <s v="Freight - Shipments"/>
    <n v="2026"/>
    <n v="7"/>
    <s v="USD"/>
    <n v="-472.49212709999995"/>
    <m/>
    <n v="-472.49212709999995"/>
    <s v="BSBRAZILTP"/>
    <s v="Not Applicable"/>
  </r>
  <r>
    <m/>
    <s v="MK-6482-033"/>
    <s v="Merck Sharp and Dohme LLC"/>
    <s v="Brazil"/>
    <x v="1"/>
    <m/>
    <m/>
    <m/>
    <s v="Freight - Shipments"/>
    <n v="2026"/>
    <n v="7"/>
    <s v="USD"/>
    <n v="-1974.5775882"/>
    <m/>
    <n v="-1974.5775882"/>
    <s v="BSBRAZILTP"/>
    <s v="Not Applicable"/>
  </r>
  <r>
    <m/>
    <s v="78278343PCR3001"/>
    <s v="Janssen"/>
    <s v="Brazil"/>
    <x v="1"/>
    <m/>
    <m/>
    <m/>
    <s v="Freight - Shipments"/>
    <n v="2026"/>
    <n v="7"/>
    <s v="USD"/>
    <n v="-50.680176749999994"/>
    <m/>
    <n v="-50.680176749999994"/>
    <s v="BSBRAZILTP"/>
    <s v="Not Applicable"/>
  </r>
  <r>
    <m/>
    <s v="MK-8527-011"/>
    <s v="Merck Sharp and Dohme LLC"/>
    <s v="Brazil"/>
    <x v="1"/>
    <m/>
    <m/>
    <m/>
    <s v="Freight - Shipments"/>
    <n v="2026"/>
    <n v="7"/>
    <s v="USD"/>
    <n v="-265.07916855000002"/>
    <m/>
    <n v="-265.07916855000002"/>
    <s v="BSBRAZILTP"/>
    <s v="Not Applicable"/>
  </r>
  <r>
    <m/>
    <s v="C4921003"/>
    <s v="Pfizer"/>
    <s v="Brazil"/>
    <x v="1"/>
    <m/>
    <m/>
    <m/>
    <s v="Freight - Shipments"/>
    <n v="2026"/>
    <n v="7"/>
    <s v="USD"/>
    <n v="-60.56706599999999"/>
    <m/>
    <n v="-60.56706599999999"/>
    <s v="BSBRAZILTP"/>
    <s v="Not Applicable"/>
  </r>
  <r>
    <m/>
    <s v="C5731006"/>
    <s v="Pfizer"/>
    <s v="Brazil"/>
    <x v="1"/>
    <m/>
    <m/>
    <m/>
    <s v="Freight - Shipments"/>
    <n v="2026"/>
    <n v="7"/>
    <s v="USD"/>
    <n v="-390.38620529999997"/>
    <m/>
    <n v="-390.38620529999997"/>
    <s v="BSBRAZILTP"/>
    <s v="Not Applicable"/>
  </r>
  <r>
    <m/>
    <s v="61186372HNC3001"/>
    <s v="Janssen"/>
    <s v="Brazil"/>
    <x v="1"/>
    <m/>
    <m/>
    <m/>
    <s v="Freight - Shipments"/>
    <n v="2026"/>
    <n v="7"/>
    <s v="USD"/>
    <n v="-3457.3091931000004"/>
    <m/>
    <n v="-3457.3091931000004"/>
    <s v="BSBRAZILTP"/>
    <s v="Not Applicable"/>
  </r>
  <r>
    <m/>
    <s v="MK-7240-013"/>
    <s v="Merck Sharp and Dohme LLC"/>
    <s v="Brazil"/>
    <x v="1"/>
    <m/>
    <m/>
    <m/>
    <s v="Freight - Shipments"/>
    <n v="2026"/>
    <n v="7"/>
    <s v="USD"/>
    <n v="-102.39670769999998"/>
    <m/>
    <n v="-102.39670769999998"/>
    <s v="BSBRAZILTP"/>
    <s v="Not Applicable"/>
  </r>
  <r>
    <m/>
    <s v="J2S-MC-GZMR"/>
    <s v="Eli Lilly &amp; Co."/>
    <s v="Brazil"/>
    <x v="1"/>
    <m/>
    <m/>
    <m/>
    <s v="Freight - Shipments"/>
    <n v="2026"/>
    <n v="7"/>
    <s v="USD"/>
    <n v="-77.601407100000003"/>
    <m/>
    <n v="-77.601407100000003"/>
    <s v="BSBRAZILTP"/>
    <s v="Not Applicable"/>
  </r>
  <r>
    <m/>
    <s v="MK-7962-038"/>
    <s v="Merck Sharp and Dohme LLC"/>
    <s v="Brazil"/>
    <x v="1"/>
    <m/>
    <m/>
    <m/>
    <s v="Freight - Shipments"/>
    <n v="2026"/>
    <n v="7"/>
    <s v="USD"/>
    <n v="-1277.76799815"/>
    <m/>
    <n v="-1277.76799815"/>
    <s v="BSBRAZILTP"/>
    <s v="Not Applicable"/>
  </r>
  <r>
    <m/>
    <s v="77242113UCO3001"/>
    <s v="Janssen"/>
    <s v="Brazil"/>
    <x v="1"/>
    <m/>
    <m/>
    <m/>
    <s v="Freight - Shipments"/>
    <n v="2026"/>
    <n v="7"/>
    <s v="USD"/>
    <n v="-2097.95578965"/>
    <m/>
    <n v="-2097.95578965"/>
    <s v="BSBRAZILTP"/>
    <s v="Not Applicable"/>
  </r>
  <r>
    <m/>
    <s v="77242113CRD3001"/>
    <s v="Janssen"/>
    <s v="Brazil"/>
    <x v="1"/>
    <m/>
    <m/>
    <m/>
    <s v="Freight - Shipments"/>
    <n v="2026"/>
    <n v="7"/>
    <s v="USD"/>
    <n v="-1493.0413406999999"/>
    <m/>
    <n v="-1493.0413406999999"/>
    <s v="BSBRAZILTP"/>
    <s v="Not Applicable"/>
  </r>
  <r>
    <m/>
    <s v="J2O-MC-EKBG (eCOA)"/>
    <s v="Eli Lilly &amp; Co."/>
    <s v="Brazil"/>
    <x v="1"/>
    <m/>
    <m/>
    <m/>
    <s v="Freight - Returns"/>
    <n v="2026"/>
    <n v="7"/>
    <s v="USD"/>
    <n v="-50.959735049999999"/>
    <m/>
    <n v="-50.959735049999999"/>
    <s v="BSBRAZILTP"/>
    <s v="Not Applicable"/>
  </r>
  <r>
    <m/>
    <s v="MK-2870-021"/>
    <s v="Merck Sharp and Dohme LLC"/>
    <s v="Brazil"/>
    <x v="1"/>
    <m/>
    <m/>
    <m/>
    <s v="Freight - Shipments"/>
    <n v="2026"/>
    <n v="7"/>
    <s v="USD"/>
    <n v="-378.33478619999988"/>
    <m/>
    <n v="-378.33478619999988"/>
    <s v="BSBRAZILTP"/>
    <s v="Not Applicable"/>
  </r>
  <r>
    <m/>
    <s v="MK-0616-037"/>
    <s v="Merck Sharp and Dohme LLC"/>
    <s v="Brazil"/>
    <x v="1"/>
    <m/>
    <m/>
    <m/>
    <s v="Freight - Shipments"/>
    <n v="2026"/>
    <n v="7"/>
    <s v="USD"/>
    <n v="-5.1332284499999998"/>
    <m/>
    <n v="-5.1332284499999998"/>
    <s v="BSBRAZILTP"/>
    <s v="Not Applicable"/>
  </r>
  <r>
    <m/>
    <s v="MK-2870-036"/>
    <s v="Merck Sharp and Dohme LLC"/>
    <s v="Brazil"/>
    <x v="1"/>
    <m/>
    <m/>
    <m/>
    <s v="Freight - Shipments"/>
    <n v="2026"/>
    <n v="7"/>
    <s v="USD"/>
    <n v="-363.68487855000001"/>
    <m/>
    <n v="-363.68487855000001"/>
    <s v="BSBRAZILTP"/>
    <s v="Not Applicable"/>
  </r>
  <r>
    <m/>
    <s v="78278343PCR3003"/>
    <s v="Janssen"/>
    <s v="Brazil"/>
    <x v="1"/>
    <m/>
    <m/>
    <m/>
    <s v="Freight - Shipments"/>
    <n v="2026"/>
    <n v="7"/>
    <s v="USD"/>
    <n v="-27.733587"/>
    <m/>
    <n v="-27.733587"/>
    <s v="BSBRAZILTP"/>
    <s v="Not Applicable"/>
  </r>
  <r>
    <m/>
    <s v="J2O-MC-EKBG"/>
    <s v="Eli Lilly &amp; Co."/>
    <s v="Brazil"/>
    <x v="1"/>
    <m/>
    <m/>
    <m/>
    <s v="Freight - Shipments"/>
    <n v="2026"/>
    <n v="7"/>
    <s v="USD"/>
    <n v="-30581.154977099988"/>
    <m/>
    <n v="-30581.154977099988"/>
    <s v="BSBRAZILTP"/>
    <s v="Not Applicable"/>
  </r>
  <r>
    <m/>
    <s v="J6E-MC-KWAN"/>
    <s v="Eli Lilly &amp; Co."/>
    <s v="Brazil"/>
    <x v="1"/>
    <m/>
    <m/>
    <m/>
    <s v="Freight - Shipments"/>
    <n v="2026"/>
    <n v="7"/>
    <s v="USD"/>
    <n v="-487.58535104999999"/>
    <m/>
    <n v="-487.58535104999999"/>
    <s v="BSBRAZILTP"/>
    <s v="Not Applicable"/>
  </r>
  <r>
    <m/>
    <s v="I6T-MC-AMCD"/>
    <s v="Eli Lilly &amp; Co."/>
    <s v="Brazil"/>
    <x v="1"/>
    <m/>
    <m/>
    <m/>
    <s v="Freight - Shipments"/>
    <n v="2026"/>
    <n v="7"/>
    <s v="USD"/>
    <n v="-427.07735489999999"/>
    <m/>
    <n v="-427.07735489999999"/>
    <s v="BSBRAZILTP"/>
    <s v="Not Applicable"/>
  </r>
  <r>
    <m/>
    <s v="I6T-MC-AMCE"/>
    <s v="Eli Lilly &amp; Co."/>
    <s v="Brazil"/>
    <x v="1"/>
    <m/>
    <m/>
    <m/>
    <s v="Freight - Shipments"/>
    <n v="2026"/>
    <n v="7"/>
    <s v="USD"/>
    <n v="-143.23444379999998"/>
    <m/>
    <n v="-143.23444379999998"/>
    <s v="BSBRAZILTP"/>
    <s v="Not Applicable"/>
  </r>
  <r>
    <m/>
    <s v="J2S-MC-GZMH"/>
    <s v="Eli Lilly &amp; Co."/>
    <s v="Brazil"/>
    <x v="1"/>
    <m/>
    <m/>
    <m/>
    <s v="Freight - Shipments"/>
    <n v="2026"/>
    <n v="7"/>
    <s v="USD"/>
    <n v="-188.26321499999997"/>
    <m/>
    <n v="-188.26321499999997"/>
    <s v="BSBRAZILTP"/>
    <s v="Not Applicable"/>
  </r>
  <r>
    <m/>
    <s v="MK-3475-01F"/>
    <s v="Merck Sharp and Dohme LLC"/>
    <s v="Brazil"/>
    <x v="1"/>
    <m/>
    <m/>
    <m/>
    <s v="Freight - Shipments"/>
    <n v="2026"/>
    <n v="7"/>
    <s v="USD"/>
    <n v="-317.52325289999993"/>
    <m/>
    <n v="-317.52325289999993"/>
    <s v="BSBRAZILTP"/>
    <s v="Not Applicable"/>
  </r>
  <r>
    <m/>
    <s v="J2A-MC-GZPW"/>
    <s v="Eli Lilly &amp; Co."/>
    <s v="Brazil"/>
    <x v="1"/>
    <m/>
    <m/>
    <m/>
    <s v="Freight - Shipments"/>
    <n v="2026"/>
    <n v="7"/>
    <s v="USD"/>
    <n v="-4083.2682995999999"/>
    <m/>
    <n v="-4083.2682995999999"/>
    <s v="BSBRAZILTP"/>
    <s v="Not Applicable"/>
  </r>
  <r>
    <m/>
    <s v="80202135SLE3001"/>
    <s v="Janssen"/>
    <s v="Brazil"/>
    <x v="1"/>
    <m/>
    <m/>
    <m/>
    <s v="Freight - Shipments"/>
    <n v="2026"/>
    <n v="7"/>
    <s v="USD"/>
    <n v="-814.49252219999994"/>
    <m/>
    <n v="-814.49252219999994"/>
    <s v="BSBRAZILTP"/>
    <s v="Not Applicable"/>
  </r>
  <r>
    <m/>
    <s v="C6461001"/>
    <s v="Pfizer"/>
    <s v="Brazil"/>
    <x v="1"/>
    <m/>
    <m/>
    <m/>
    <s v="Freight - Shipments"/>
    <n v="2026"/>
    <n v="7"/>
    <s v="USD"/>
    <n v="-3125.1705386999997"/>
    <m/>
    <n v="-3125.1705386999997"/>
    <s v="BSBRAZILTP"/>
    <s v="Not Applicable"/>
  </r>
  <r>
    <m/>
    <s v="N1T-MC-TZ01"/>
    <s v="Eli Lilly &amp; Co."/>
    <s v="Brazil"/>
    <x v="1"/>
    <m/>
    <m/>
    <m/>
    <s v="Freight - Shipments"/>
    <n v="2026"/>
    <n v="7"/>
    <s v="USD"/>
    <n v="-24.049031999999997"/>
    <m/>
    <n v="-24.049031999999997"/>
    <s v="BSBRAZILTP"/>
    <s v="Not Applicable"/>
  </r>
  <r>
    <m/>
    <s v="N1T-MC-RT01"/>
    <s v="Eli Lilly &amp; Co."/>
    <s v="Brazil"/>
    <x v="1"/>
    <m/>
    <m/>
    <m/>
    <s v="Freight - Shipments"/>
    <n v="2026"/>
    <n v="7"/>
    <s v="USD"/>
    <n v="-117.20218544999997"/>
    <m/>
    <n v="-117.20218544999997"/>
    <s v="BSBRAZILTP"/>
    <s v="Not Applicable"/>
  </r>
  <r>
    <m/>
    <s v="95597528ADM2001"/>
    <s v="Janssen"/>
    <s v="Brazil"/>
    <x v="1"/>
    <m/>
    <m/>
    <m/>
    <s v="Freight - Shipments"/>
    <n v="2026"/>
    <n v="7"/>
    <s v="USD"/>
    <n v="-183.03933480000001"/>
    <m/>
    <n v="-183.03933480000001"/>
    <s v="BSBRAZILTP"/>
    <s v="Not Applicable"/>
  </r>
  <r>
    <m/>
    <s v="I4V-MC-JAJJ"/>
    <s v="Eli Lilly &amp; Co."/>
    <s v="Brazil"/>
    <x v="1"/>
    <m/>
    <m/>
    <m/>
    <s v="Freight - Shipments"/>
    <n v="2026"/>
    <n v="7"/>
    <s v="USD"/>
    <n v="-203.84888264999998"/>
    <m/>
    <n v="-203.84888264999998"/>
    <s v="BSBRAZILTP"/>
    <s v="Not Applicable"/>
  </r>
  <r>
    <m/>
    <s v="I4V-MC-JAJK"/>
    <s v="Eli Lilly &amp; Co."/>
    <s v="Brazil"/>
    <x v="1"/>
    <m/>
    <m/>
    <m/>
    <s v="Freight - Shipments"/>
    <n v="2026"/>
    <n v="7"/>
    <s v="USD"/>
    <n v="-1479.2757262499997"/>
    <m/>
    <n v="-1479.2757262499997"/>
    <s v="BSBRAZILTP"/>
    <s v="Not Applicable"/>
  </r>
  <r>
    <m/>
    <s v="MK-3475-06F"/>
    <s v="Merck Sharp and Dohme LLC"/>
    <s v="Brazil"/>
    <x v="1"/>
    <m/>
    <m/>
    <m/>
    <s v="Freight - Shipments"/>
    <n v="2026"/>
    <n v="7"/>
    <s v="USD"/>
    <n v="-285.32726039999994"/>
    <m/>
    <n v="-285.32726039999994"/>
    <s v="BSBRAZILTP"/>
    <s v="Not Applicable"/>
  </r>
  <r>
    <m/>
    <s v="J5E-MC-JZXB (eCOA)"/>
    <s v="Eli Lilly &amp; Co."/>
    <s v="Brazil"/>
    <x v="1"/>
    <m/>
    <m/>
    <m/>
    <s v="Freight - Shipments"/>
    <n v="2026"/>
    <n v="7"/>
    <s v="USD"/>
    <n v="-226.1883981"/>
    <m/>
    <n v="-226.1883981"/>
    <s v="BSBRAZILTP"/>
    <s v="Not Applicable"/>
  </r>
  <r>
    <m/>
    <s v="CBAF312D2301"/>
    <s v="Novartis Pharma AG"/>
    <s v="Brazil"/>
    <x v="1"/>
    <m/>
    <m/>
    <m/>
    <s v="Freight - Shipments"/>
    <n v="2026"/>
    <n v="7"/>
    <s v="USD"/>
    <n v="-889.61884410000005"/>
    <m/>
    <n v="-889.61884410000005"/>
    <s v="BSBRAZILTP"/>
    <s v="Not Applicable"/>
  </r>
  <r>
    <m/>
    <s v="CLNP023A2002B"/>
    <s v="Novartis Pharma AG"/>
    <s v="Brazil"/>
    <x v="1"/>
    <m/>
    <m/>
    <m/>
    <s v="Freight - Shipments"/>
    <n v="2026"/>
    <n v="7"/>
    <s v="USD"/>
    <n v="-1436.8226344499997"/>
    <m/>
    <n v="-1436.8226344499997"/>
    <s v="BSBRAZILTP"/>
    <s v="Not Applicable"/>
  </r>
  <r>
    <m/>
    <s v="CDRB436J12301"/>
    <s v="Novartis Pharma AG"/>
    <s v="Brazil"/>
    <x v="1"/>
    <m/>
    <m/>
    <m/>
    <s v="Freight - Shipments"/>
    <n v="2026"/>
    <n v="7"/>
    <s v="USD"/>
    <n v="-161.95724685000002"/>
    <m/>
    <n v="-161.95724685000002"/>
    <s v="BSBRAZILTP"/>
    <s v="Not Applicable"/>
  </r>
  <r>
    <m/>
    <s v="CLOU064C12302"/>
    <s v="Novartis Pharma AG"/>
    <s v="Brazil"/>
    <x v="1"/>
    <m/>
    <m/>
    <m/>
    <s v="Freight - Shipments"/>
    <n v="2026"/>
    <n v="7"/>
    <s v="USD"/>
    <n v="-1580.2436453999999"/>
    <m/>
    <n v="-1580.2436453999999"/>
    <s v="BSBRAZILTP"/>
    <s v="Not Applicable"/>
  </r>
  <r>
    <m/>
    <s v="CKJX839B12302"/>
    <s v="Novartis Pharma AG"/>
    <s v="Brazil"/>
    <x v="1"/>
    <m/>
    <m/>
    <m/>
    <s v="Freight - Shipments"/>
    <n v="2026"/>
    <n v="7"/>
    <s v="USD"/>
    <n v="-2000.0893300499999"/>
    <m/>
    <n v="-2000.0893300499999"/>
    <s v="BSBRAZILTP"/>
    <s v="Not Applicable"/>
  </r>
  <r>
    <m/>
    <s v="CVAY736K12301"/>
    <s v="Novartis Pharma AG"/>
    <s v="Brazil"/>
    <x v="1"/>
    <m/>
    <m/>
    <m/>
    <s v="Freight - Shipments"/>
    <n v="2026"/>
    <n v="7"/>
    <s v="USD"/>
    <n v="-764.6732446499999"/>
    <m/>
    <n v="-764.6732446499999"/>
    <s v="BSBRAZILTP"/>
    <s v="Not Applicable"/>
  </r>
  <r>
    <m/>
    <s v="CLEE011A2412B"/>
    <s v="Novartis Pharma AG"/>
    <s v="Brazil"/>
    <x v="1"/>
    <m/>
    <m/>
    <m/>
    <s v="Freight - Shipments"/>
    <n v="2026"/>
    <n v="7"/>
    <s v="USD"/>
    <n v="-1401.5257672499999"/>
    <m/>
    <n v="-1401.5257672499999"/>
    <s v="BSBRAZILTP"/>
    <s v="Not Applicable"/>
  </r>
  <r>
    <m/>
    <s v="CKJX839D12302"/>
    <s v="Novartis Pharma AG"/>
    <s v="Brazil"/>
    <x v="1"/>
    <m/>
    <m/>
    <m/>
    <s v="Freight - Shipments"/>
    <n v="2026"/>
    <n v="7"/>
    <s v="USD"/>
    <n v="-605.19166784999993"/>
    <m/>
    <n v="-605.19166784999993"/>
    <s v="BSBRAZILTP"/>
    <s v="Not Applicable"/>
  </r>
  <r>
    <m/>
    <s v="CLNP023B12302"/>
    <s v="Novartis Pharma AG"/>
    <s v="Brazil"/>
    <x v="1"/>
    <m/>
    <m/>
    <m/>
    <s v="Freight - Shipments"/>
    <n v="2026"/>
    <n v="7"/>
    <s v="USD"/>
    <n v="-55.161882299999995"/>
    <m/>
    <n v="-55.161882299999995"/>
    <s v="BSBRAZILTP"/>
    <s v="Not Applicable"/>
  </r>
  <r>
    <m/>
    <s v="CVAY736F12301"/>
    <s v="Novartis Pharma AG"/>
    <s v="Brazil"/>
    <x v="1"/>
    <m/>
    <m/>
    <m/>
    <s v="Freight - Shipments"/>
    <n v="2026"/>
    <n v="7"/>
    <s v="USD"/>
    <n v="-339.06912690000007"/>
    <m/>
    <n v="-339.06912690000007"/>
    <s v="BSBRAZILTP"/>
    <s v="Not Applicable"/>
  </r>
  <r>
    <m/>
    <s v="BAY 1841788-21492"/>
    <s v="Bayer AG"/>
    <s v="Brazil"/>
    <x v="1"/>
    <m/>
    <m/>
    <m/>
    <s v="PassThrough - Freight"/>
    <n v="2026"/>
    <n v="7"/>
    <s v="USD"/>
    <n v="-3643.0452712499996"/>
    <m/>
    <n v="-3643.0452712499996"/>
    <s v="BSBRAZILTP"/>
    <s v="Not Applicable"/>
  </r>
  <r>
    <m/>
    <s v="BAY 94-8862-20186"/>
    <s v="Bayer AG"/>
    <s v="Brazil"/>
    <x v="1"/>
    <m/>
    <m/>
    <m/>
    <s v="PassThrough - Freight"/>
    <n v="2026"/>
    <n v="7"/>
    <s v="USD"/>
    <n v="-15.183290850000001"/>
    <m/>
    <n v="-15.183290850000001"/>
    <s v="BSBRAZILTP"/>
    <s v="Not Applicable"/>
  </r>
  <r>
    <m/>
    <s v="CVAY736A2301E1"/>
    <s v="Novartis Pharma AG"/>
    <s v="Brazil"/>
    <x v="1"/>
    <m/>
    <m/>
    <m/>
    <s v="Freight - Shipments"/>
    <n v="2026"/>
    <n v="7"/>
    <s v="USD"/>
    <n v="-110.65361999999999"/>
    <m/>
    <n v="-110.65361999999999"/>
    <s v="BSBRAZILTP"/>
    <s v="Not Applicable"/>
  </r>
  <r>
    <m/>
    <s v="CLNP023B12001B"/>
    <s v="Novartis Pharma AG"/>
    <s v="Brazil"/>
    <x v="1"/>
    <m/>
    <m/>
    <m/>
    <s v="Freight - Shipments"/>
    <n v="2026"/>
    <n v="7"/>
    <s v="USD"/>
    <n v="-20.819490300000002"/>
    <m/>
    <n v="-20.819490300000002"/>
    <s v="BSBRAZILTP"/>
    <s v="Not Applicable"/>
  </r>
  <r>
    <m/>
    <s v="CLOU064A2304"/>
    <s v="Novartis Pharma AG"/>
    <s v="Brazil"/>
    <x v="1"/>
    <m/>
    <m/>
    <m/>
    <s v="Freight - Shipments"/>
    <n v="2026"/>
    <n v="7"/>
    <s v="USD"/>
    <n v="-92.560115550000006"/>
    <m/>
    <n v="-92.560115550000006"/>
    <s v="BSBRAZILTP"/>
    <s v="Not Applicable"/>
  </r>
  <r>
    <m/>
    <s v="CVAY736F12301E1"/>
    <s v="Novartis Pharma AG"/>
    <s v="Brazil"/>
    <x v="1"/>
    <m/>
    <m/>
    <m/>
    <s v="Freight - Shipments"/>
    <n v="2026"/>
    <n v="7"/>
    <s v="USD"/>
    <n v="-652.48380854999994"/>
    <m/>
    <n v="-652.48380854999994"/>
    <s v="BSBRAZILTP"/>
    <s v="Not Applicable"/>
  </r>
  <r>
    <m/>
    <s v="PHA022121-C307"/>
    <s v="Pharvaris BV"/>
    <s v="Brazil"/>
    <x v="1"/>
    <m/>
    <m/>
    <m/>
    <s v="Freight - Shipments"/>
    <n v="2026"/>
    <n v="7"/>
    <s v="USD"/>
    <n v="-83.200176150000004"/>
    <m/>
    <n v="-83.200176150000004"/>
    <s v="BSBRAZILTP"/>
    <s v="Not Applicable"/>
  </r>
  <r>
    <m/>
    <s v="CVAY736S12201"/>
    <s v="Novartis Pharma AG"/>
    <s v="Brazil"/>
    <x v="1"/>
    <m/>
    <m/>
    <m/>
    <s v="Freight - Shipments"/>
    <n v="2026"/>
    <n v="7"/>
    <s v="USD"/>
    <n v="-842.87236844999995"/>
    <m/>
    <n v="-842.87236844999995"/>
    <s v="BSBRAZILTP"/>
    <s v="Not Applicable"/>
  </r>
  <r>
    <m/>
    <s v="CVAY736K12301E1"/>
    <s v="Novartis Pharma AG"/>
    <s v="Brazil"/>
    <x v="1"/>
    <m/>
    <m/>
    <m/>
    <s v="Freight - Shipments"/>
    <n v="2026"/>
    <n v="7"/>
    <s v="USD"/>
    <n v="-160.69338599999998"/>
    <m/>
    <n v="-160.69338599999998"/>
    <s v="BSBRAZILTP"/>
    <s v="Not Applicable"/>
  </r>
  <r>
    <m/>
    <s v="BAY 2927088-22615"/>
    <s v="Bayer AG"/>
    <s v="Brazil"/>
    <x v="1"/>
    <m/>
    <m/>
    <m/>
    <s v="PassThrough - Freight"/>
    <n v="2026"/>
    <n v="7"/>
    <s v="USD"/>
    <n v="-173.35480365000001"/>
    <m/>
    <n v="-173.35480365000001"/>
    <s v="BSBRAZILTP"/>
    <s v="Not Applicable"/>
  </r>
  <r>
    <m/>
    <s v="BCA101X301"/>
    <s v="Bicara Therapeutics"/>
    <s v="Brazil"/>
    <x v="1"/>
    <m/>
    <m/>
    <m/>
    <s v="Freight - Shipments"/>
    <n v="2026"/>
    <n v="7"/>
    <s v="USD"/>
    <n v="-879.12429569999983"/>
    <m/>
    <n v="-879.12429569999983"/>
    <s v="BSBRAZILTP"/>
    <s v="Not Applicable"/>
  </r>
  <r>
    <m/>
    <s v="MB12-C-02-24"/>
    <s v="mAbxience Research"/>
    <s v="Brazil"/>
    <x v="1"/>
    <m/>
    <m/>
    <m/>
    <s v="Freight - Shipments"/>
    <n v="2026"/>
    <n v="7"/>
    <s v="USD"/>
    <n v="-3701.3144615999995"/>
    <m/>
    <n v="-3701.3144615999995"/>
    <s v="BSBRAZILTP"/>
    <s v="Not Applicable"/>
  </r>
  <r>
    <m/>
    <s v="CHK01-01 (CEVX811A12301)"/>
    <s v="Novartis Pharma AG"/>
    <s v="Brazil"/>
    <x v="1"/>
    <m/>
    <m/>
    <m/>
    <s v="Freight - Returns"/>
    <n v="2026"/>
    <n v="7"/>
    <s v="USD"/>
    <n v="-13.679056649999998"/>
    <m/>
    <n v="-13.679056649999998"/>
    <s v="BSBRAZILTP"/>
    <s v="Not Applicable"/>
  </r>
  <r>
    <m/>
    <s v="NW-3509_023_III_2024"/>
    <s v="CliniRx UK Limited"/>
    <s v="Brazil"/>
    <x v="1"/>
    <m/>
    <m/>
    <m/>
    <s v="Freight - Shipments"/>
    <n v="2026"/>
    <n v="7"/>
    <s v="USD"/>
    <n v="-185.26059509999999"/>
    <m/>
    <n v="-185.26059509999999"/>
    <s v="BSBRAZILTP"/>
    <s v="Not Applicable"/>
  </r>
  <r>
    <m/>
    <s v="CTQJ230A12301E1"/>
    <s v="Novartis Pharma AG"/>
    <s v="Brazil"/>
    <x v="1"/>
    <m/>
    <m/>
    <m/>
    <s v="Freight - Shipments"/>
    <n v="2026"/>
    <n v="7"/>
    <s v="USD"/>
    <n v="-12243.006017550002"/>
    <m/>
    <n v="-12243.006017550002"/>
    <s v="BSBRAZILTP"/>
    <s v="Not Applicable"/>
  </r>
  <r>
    <m/>
    <s v="CLXE408B12201"/>
    <s v="Novartis Pharma AG"/>
    <s v="Brazil"/>
    <x v="1"/>
    <m/>
    <m/>
    <m/>
    <s v="Freight - Shipments"/>
    <n v="2026"/>
    <n v="7"/>
    <s v="USD"/>
    <n v="-169.56205139999997"/>
    <m/>
    <n v="-169.56205139999997"/>
    <s v="BSBRAZILTP"/>
    <s v="Not Applicable"/>
  </r>
  <r>
    <m/>
    <s v="CLEE011O12001"/>
    <s v="Novartis Pharma AG"/>
    <s v="Brazil"/>
    <x v="1"/>
    <m/>
    <m/>
    <m/>
    <s v="Freight - Shipments"/>
    <n v="2026"/>
    <n v="7"/>
    <s v="USD"/>
    <n v="-2979.2615758499996"/>
    <m/>
    <n v="-2979.2615758499996"/>
    <s v="BSBRAZILTP"/>
    <s v="Not Applicable"/>
  </r>
  <r>
    <m/>
    <s v="GSK 222725 BC 130689-01"/>
    <s v="PPD Development LP"/>
    <s v="Brazil"/>
    <x v="1"/>
    <m/>
    <m/>
    <m/>
    <s v="Freight - Shipments"/>
    <n v="2026"/>
    <n v="7"/>
    <s v="USD"/>
    <n v="-1994.68882515"/>
    <m/>
    <n v="-1994.68882515"/>
    <s v="BSBRAZILTP"/>
    <s v="Not Applicable"/>
  </r>
  <r>
    <m/>
    <s v="CLOU064O12301"/>
    <s v="Novartis Pharma AG"/>
    <s v="Brazil"/>
    <x v="1"/>
    <m/>
    <m/>
    <m/>
    <s v="Freight - Shipments"/>
    <n v="2026"/>
    <n v="7"/>
    <s v="USD"/>
    <n v="-83.189063999999988"/>
    <m/>
    <n v="-83.189063999999988"/>
    <s v="BSBRAZILTP"/>
    <s v="Not Applicable"/>
  </r>
  <r>
    <m/>
    <s v="BGB-16673-304"/>
    <s v="BeOne"/>
    <s v="Brazil"/>
    <x v="1"/>
    <m/>
    <m/>
    <m/>
    <s v="Freight - Shipments"/>
    <n v="2026"/>
    <n v="7"/>
    <s v="USD"/>
    <n v="-2268.8050958999997"/>
    <m/>
    <n v="-2268.8050958999997"/>
    <s v="BSBRAZILTP"/>
    <s v="Not Applicable"/>
  </r>
  <r>
    <m/>
    <s v="BAY 94-8862-21466"/>
    <s v="Bayer AG"/>
    <s v="Brazil"/>
    <x v="1"/>
    <m/>
    <m/>
    <m/>
    <s v="PassThrough - Freight"/>
    <n v="2026"/>
    <n v="7"/>
    <s v="USD"/>
    <n v="-136.51334759999997"/>
    <m/>
    <n v="-136.51334759999997"/>
    <s v="BSBRAZILTP"/>
    <s v="Not Applicable"/>
  </r>
  <r>
    <m/>
    <s v="GSK 224295 BC 138389-01"/>
    <s v="PPD Development LP"/>
    <s v="Brazil"/>
    <x v="1"/>
    <m/>
    <m/>
    <m/>
    <s v="Freight - Shipments"/>
    <n v="2026"/>
    <n v="7"/>
    <s v="USD"/>
    <n v="-9.5166791999999987"/>
    <m/>
    <n v="-9.5166791999999987"/>
    <s v="BSBRAZILTP"/>
    <s v="Not Applicable"/>
  </r>
  <r>
    <m/>
    <s v="CLEE011O12001 Succeed"/>
    <s v="Novartis Pharma AG"/>
    <s v="Brazil"/>
    <x v="1"/>
    <m/>
    <m/>
    <m/>
    <s v="Freight - Shipments"/>
    <n v="2026"/>
    <n v="7"/>
    <s v="USD"/>
    <n v="-2.4072425999999996"/>
    <m/>
    <n v="-2.4072425999999996"/>
    <s v="BSBRAZILTP"/>
    <s v="Not Applicable"/>
  </r>
  <r>
    <m/>
    <s v="GS-US-595-6184"/>
    <s v="Gilead Sciences, Inc."/>
    <s v="Brazil"/>
    <x v="1"/>
    <m/>
    <m/>
    <m/>
    <s v="Freight - Shipments"/>
    <n v="2026"/>
    <n v="7"/>
    <s v="USD"/>
    <n v="-1002.3597937499999"/>
    <m/>
    <n v="-1002.3597937499999"/>
    <s v="BSBRAZILTP"/>
    <s v="Not Applicable"/>
  </r>
  <r>
    <m/>
    <s v="CLNP023Q12301"/>
    <s v="Novartis Pharma AG"/>
    <s v="Brazil"/>
    <x v="1"/>
    <m/>
    <m/>
    <m/>
    <s v="Freight - Shipments"/>
    <n v="2026"/>
    <n v="7"/>
    <s v="USD"/>
    <n v="-12546.713358899999"/>
    <m/>
    <n v="-12546.713358899999"/>
    <s v="BSBRAZILTP"/>
    <s v="Not Applicable"/>
  </r>
  <r>
    <m/>
    <s v="BAY 94-8862-21467"/>
    <s v="Bayer AG"/>
    <s v="Brazil"/>
    <x v="1"/>
    <m/>
    <m/>
    <m/>
    <s v="PassThrough - Freight"/>
    <n v="2026"/>
    <n v="7"/>
    <s v="USD"/>
    <n v="-247.49214420000001"/>
    <m/>
    <n v="-247.49214420000001"/>
    <s v="BSBRAZILTP"/>
    <s v="Not Applicable"/>
  </r>
  <r>
    <m/>
    <s v="D361BC00001"/>
    <s v="Astra Zeneca"/>
    <s v="Brazil"/>
    <x v="1"/>
    <m/>
    <m/>
    <m/>
    <s v="Freight - Shipments"/>
    <n v="2026"/>
    <n v="7"/>
    <s v="USD"/>
    <n v="-50.290666649999999"/>
    <m/>
    <n v="-50.290666649999999"/>
    <s v="BSBRAZILTP"/>
    <s v="Not Applicable"/>
  </r>
  <r>
    <m/>
    <s v="D967JC00001"/>
    <s v="Astra Zeneca"/>
    <s v="Brazil"/>
    <x v="1"/>
    <m/>
    <m/>
    <m/>
    <s v="Freight - Shipments"/>
    <n v="2026"/>
    <n v="7"/>
    <s v="USD"/>
    <n v="-753.83421959999998"/>
    <m/>
    <n v="-753.83421959999998"/>
    <s v="BSBRAZILTP"/>
    <s v="Not Applicable"/>
  </r>
  <r>
    <m/>
    <s v="C4221016"/>
    <s v="Pfizer"/>
    <s v="Brazil"/>
    <x v="1"/>
    <m/>
    <m/>
    <m/>
    <s v="Freight - Shipments"/>
    <n v="2026"/>
    <n v="7"/>
    <s v="USD"/>
    <n v="-86.011550100000008"/>
    <m/>
    <n v="-86.011550100000008"/>
    <s v="BSBRAZILTP"/>
    <s v="Not Applicable"/>
  </r>
  <r>
    <m/>
    <s v="D967UC00001"/>
    <s v="Astra Zeneca"/>
    <s v="Brazil"/>
    <x v="1"/>
    <m/>
    <m/>
    <m/>
    <s v="Freight - Shipments"/>
    <n v="2026"/>
    <n v="7"/>
    <s v="USD"/>
    <n v="-454.28048294999996"/>
    <m/>
    <n v="-454.28048294999996"/>
    <s v="BSBRAZILTP"/>
    <s v="Not Applicable"/>
  </r>
  <r>
    <m/>
    <s v="D5086C00001"/>
    <s v="Astra Zeneca"/>
    <s v="Brazil"/>
    <x v="1"/>
    <m/>
    <m/>
    <m/>
    <s v="Freight - Shipments"/>
    <n v="2026"/>
    <n v="7"/>
    <s v="USD"/>
    <n v="-136.40339579999997"/>
    <m/>
    <n v="-136.40339579999997"/>
    <s v="BSBRAZILTP"/>
    <s v="Not Applicable"/>
  </r>
  <r>
    <m/>
    <s v="D9075C00001"/>
    <s v="Astra Zeneca"/>
    <s v="Brazil"/>
    <x v="1"/>
    <m/>
    <m/>
    <m/>
    <s v="Freight - Shipments"/>
    <n v="2026"/>
    <n v="7"/>
    <s v="USD"/>
    <n v="-673.64309669999989"/>
    <m/>
    <n v="-673.64309669999989"/>
    <s v="BSBRAZILTP"/>
    <s v="Not Applicable"/>
  </r>
  <r>
    <m/>
    <s v="D926NC00001"/>
    <s v="Astra Zeneca"/>
    <s v="Brazil"/>
    <x v="1"/>
    <m/>
    <m/>
    <m/>
    <s v="Freight - Shipments"/>
    <n v="2026"/>
    <n v="7"/>
    <s v="USD"/>
    <n v="-105.4800369"/>
    <m/>
    <n v="-105.4800369"/>
    <s v="BSBRAZILTP"/>
    <s v="Not Applicable"/>
  </r>
  <r>
    <m/>
    <s v="D926PC00001"/>
    <s v="Astra Zeneca"/>
    <s v="Brazil"/>
    <x v="1"/>
    <m/>
    <m/>
    <m/>
    <s v="Freight - Shipments"/>
    <n v="2026"/>
    <n v="7"/>
    <s v="USD"/>
    <n v="-32.170843949999998"/>
    <m/>
    <n v="-32.170843949999998"/>
    <s v="BSBRAZILTP"/>
    <s v="Not Applicable"/>
  </r>
  <r>
    <m/>
    <s v="D7020C00001"/>
    <s v="MedImmune Inc"/>
    <s v="Brazil"/>
    <x v="1"/>
    <m/>
    <m/>
    <m/>
    <s v="Freight - Shipments"/>
    <n v="2026"/>
    <n v="7"/>
    <s v="USD"/>
    <n v="-34.633647299999993"/>
    <m/>
    <n v="-34.633647299999993"/>
    <s v="BSBRAZILTP"/>
    <s v="Not Applicable"/>
  </r>
  <r>
    <m/>
    <s v="D3466C00001"/>
    <s v="Astra Zeneca"/>
    <s v="Brazil"/>
    <x v="1"/>
    <m/>
    <m/>
    <m/>
    <s v="Freight - Shipments"/>
    <n v="2026"/>
    <n v="7"/>
    <s v="USD"/>
    <n v="-223.28754210000002"/>
    <m/>
    <n v="-223.28754210000002"/>
    <s v="BSBRAZILTP"/>
    <s v="Not Applicable"/>
  </r>
  <r>
    <m/>
    <s v="C4221026"/>
    <s v="Pfizer"/>
    <s v="Brazil"/>
    <x v="1"/>
    <m/>
    <m/>
    <m/>
    <s v="Freight - Shipments"/>
    <n v="2026"/>
    <n v="7"/>
    <s v="USD"/>
    <n v="-533.21300865000001"/>
    <m/>
    <n v="-533.21300865000001"/>
    <s v="BSBRAZILTP"/>
    <s v="Not Applicable"/>
  </r>
  <r>
    <m/>
    <n v="20180244"/>
    <s v="Amgen, Inc."/>
    <s v="Brazil"/>
    <x v="1"/>
    <m/>
    <m/>
    <m/>
    <s v="Freight - Shipments"/>
    <n v="2026"/>
    <n v="7"/>
    <s v="USD"/>
    <n v="-4533.0325708499995"/>
    <m/>
    <n v="-4533.0325708499995"/>
    <s v="BSBRAZILTP"/>
    <s v="Not Applicable"/>
  </r>
  <r>
    <m/>
    <s v="D7630C00001"/>
    <s v="Astra Zeneca"/>
    <s v="Brazil"/>
    <x v="1"/>
    <m/>
    <m/>
    <m/>
    <s v="Freight - Shipments"/>
    <n v="2026"/>
    <n v="7"/>
    <s v="USD"/>
    <n v="-2312.75247945"/>
    <m/>
    <n v="-2312.75247945"/>
    <s v="BSBRAZILTP"/>
    <s v="Not Applicable"/>
  </r>
  <r>
    <m/>
    <s v="C4391002"/>
    <s v="Pfizer"/>
    <s v="Brazil"/>
    <x v="1"/>
    <m/>
    <m/>
    <m/>
    <s v="Freight - Shipments"/>
    <n v="2026"/>
    <n v="7"/>
    <s v="USD"/>
    <n v="-4190.9286572999999"/>
    <m/>
    <n v="-4190.9286572999999"/>
    <s v="BSBRAZILTP"/>
    <s v="Not Applicable"/>
  </r>
  <r>
    <m/>
    <s v="D9103C00001"/>
    <s v="Astra Zeneca"/>
    <s v="Brazil"/>
    <x v="1"/>
    <m/>
    <m/>
    <m/>
    <s v="Freight - Shipments"/>
    <n v="2026"/>
    <n v="7"/>
    <s v="USD"/>
    <n v="-565.50082259999999"/>
    <m/>
    <n v="-565.50082259999999"/>
    <s v="BSBRAZILTP"/>
    <s v="Not Applicable"/>
  </r>
  <r>
    <m/>
    <n v="20210004"/>
    <s v="Amgen, Inc."/>
    <s v="Brazil"/>
    <x v="1"/>
    <m/>
    <m/>
    <m/>
    <s v="Freight - Shipments"/>
    <n v="2026"/>
    <n v="7"/>
    <s v="USD"/>
    <n v="-74.077100999999999"/>
    <m/>
    <n v="-74.077100999999999"/>
    <s v="BSBRAZILTP"/>
    <s v="Not Applicable"/>
  </r>
  <r>
    <m/>
    <s v="TAS-120-205"/>
    <s v="Taiho Pharma USA"/>
    <s v="Brazil"/>
    <x v="1"/>
    <m/>
    <m/>
    <m/>
    <s v="Freight - Shipments"/>
    <n v="2026"/>
    <n v="7"/>
    <s v="USD"/>
    <n v="-222.08742989999999"/>
    <m/>
    <n v="-222.08742989999999"/>
    <s v="BSBRAZILTP"/>
    <s v="Not Applicable"/>
  </r>
  <r>
    <m/>
    <s v="D8531C00002"/>
    <s v="Astra Zeneca"/>
    <s v="Brazil"/>
    <x v="1"/>
    <m/>
    <m/>
    <m/>
    <s v="Freight - Shipments"/>
    <n v="2026"/>
    <n v="7"/>
    <s v="USD"/>
    <n v="-1057.9065073500001"/>
    <m/>
    <n v="-1057.9065073500001"/>
    <s v="BSBRAZILTP"/>
    <s v="Not Applicable"/>
  </r>
  <r>
    <m/>
    <s v="C4891002"/>
    <s v="Pfizer"/>
    <s v="Brazil"/>
    <x v="1"/>
    <m/>
    <m/>
    <m/>
    <s v="Freight - Shipments"/>
    <n v="2026"/>
    <n v="7"/>
    <s v="USD"/>
    <n v="-2052.0088039499997"/>
    <m/>
    <n v="-2052.0088039499997"/>
    <s v="BSBRAZILTP"/>
    <s v="Not Applicable"/>
  </r>
  <r>
    <m/>
    <s v="D8535C00001"/>
    <s v="Astra Zeneca"/>
    <s v="Brazil"/>
    <x v="1"/>
    <m/>
    <m/>
    <m/>
    <s v="Freight - Shipments"/>
    <n v="2026"/>
    <n v="7"/>
    <s v="USD"/>
    <n v="-1899.3781600499997"/>
    <m/>
    <n v="-1899.3781600499997"/>
    <s v="BSBRAZILTP"/>
    <s v="Not Applicable"/>
  </r>
  <r>
    <m/>
    <n v="20190341"/>
    <s v="Amgen, Inc."/>
    <s v="Brazil"/>
    <x v="1"/>
    <m/>
    <m/>
    <m/>
    <s v="Freight - Shipments"/>
    <n v="2026"/>
    <n v="7"/>
    <s v="USD"/>
    <n v="-1009.0650989999999"/>
    <m/>
    <n v="-1009.0650989999999"/>
    <s v="BSBRAZILTP"/>
    <s v="Not Applicable"/>
  </r>
  <r>
    <m/>
    <s v="D7632C00001"/>
    <s v="Astra Zeneca"/>
    <s v="Brazil"/>
    <x v="1"/>
    <m/>
    <m/>
    <m/>
    <s v="Freight - Shipments"/>
    <n v="2026"/>
    <n v="7"/>
    <s v="USD"/>
    <n v="-248.30333115000002"/>
    <m/>
    <n v="-248.30333115000002"/>
    <s v="BSBRAZILTP"/>
    <s v="Not Applicable"/>
  </r>
  <r>
    <m/>
    <n v="20200041"/>
    <s v="Amgen, Inc."/>
    <s v="Brazil"/>
    <x v="1"/>
    <m/>
    <m/>
    <m/>
    <s v="Freight - Shipments"/>
    <n v="2026"/>
    <n v="7"/>
    <s v="USD"/>
    <n v="-285.23660864999999"/>
    <m/>
    <n v="-285.23660864999999"/>
    <s v="BSBRAZILTP"/>
    <s v="Not Applicable"/>
  </r>
  <r>
    <m/>
    <s v="D361DC00001"/>
    <s v="Astra Zeneca"/>
    <s v="Brazil"/>
    <x v="1"/>
    <m/>
    <m/>
    <m/>
    <s v="Freight - Shipments"/>
    <n v="2026"/>
    <n v="7"/>
    <s v="USD"/>
    <n v="-218.10109229999998"/>
    <m/>
    <n v="-218.10109229999998"/>
    <m/>
    <m/>
  </r>
  <r>
    <m/>
    <s v="D781DC00001"/>
    <s v="Astra Zeneca"/>
    <s v="Brazil"/>
    <x v="1"/>
    <m/>
    <m/>
    <m/>
    <s v="Freight - Shipments"/>
    <n v="2026"/>
    <n v="7"/>
    <s v="USD"/>
    <n v="-34.122488399999995"/>
    <m/>
    <n v="-34.122488399999995"/>
    <m/>
    <m/>
  </r>
  <r>
    <m/>
    <n v="20210081"/>
    <s v="Amgen, Inc."/>
    <s v="Brazil"/>
    <x v="1"/>
    <m/>
    <m/>
    <m/>
    <s v="Freight - Shipments"/>
    <n v="2026"/>
    <n v="7"/>
    <s v="USD"/>
    <n v="-1383.3866444999999"/>
    <m/>
    <n v="-1383.3866444999999"/>
    <m/>
    <m/>
  </r>
  <r>
    <m/>
    <s v="D6402C00012"/>
    <s v="Astra Zeneca"/>
    <s v="Brazil"/>
    <x v="1"/>
    <m/>
    <m/>
    <m/>
    <s v="Freight - Shipments"/>
    <n v="2026"/>
    <n v="7"/>
    <s v="USD"/>
    <n v="-247.71029325000003"/>
    <m/>
    <n v="-247.71029325000003"/>
    <m/>
    <m/>
  </r>
  <r>
    <m/>
    <s v="C1071032"/>
    <s v="Pfizer"/>
    <s v="Brazil"/>
    <x v="1"/>
    <m/>
    <m/>
    <m/>
    <s v="Freight - Shipments"/>
    <n v="2026"/>
    <n v="7"/>
    <s v="USD"/>
    <n v="-10077.370216199999"/>
    <m/>
    <n v="-10077.370216199999"/>
    <m/>
    <m/>
  </r>
  <r>
    <m/>
    <s v="D702AC00001"/>
    <s v="Astra Zeneca"/>
    <s v="Brazil"/>
    <x v="1"/>
    <m/>
    <m/>
    <m/>
    <s v="Freight - Shipments"/>
    <n v="2026"/>
    <n v="7"/>
    <s v="USD"/>
    <n v="-20.748138599999997"/>
    <m/>
    <n v="-20.748138599999997"/>
    <m/>
    <m/>
  </r>
  <r>
    <m/>
    <s v="D702BC00001"/>
    <s v="Astra Zeneca"/>
    <s v="Brazil"/>
    <x v="1"/>
    <m/>
    <m/>
    <m/>
    <s v="Freight - Shipments"/>
    <n v="2026"/>
    <n v="7"/>
    <s v="USD"/>
    <n v="-91.782849900000002"/>
    <m/>
    <n v="-91.782849900000002"/>
    <m/>
    <m/>
  </r>
  <r>
    <m/>
    <s v="D516NC00001"/>
    <s v="Astra Zeneca"/>
    <s v="Brazil"/>
    <x v="1"/>
    <m/>
    <m/>
    <m/>
    <s v="Freight - Shipments"/>
    <n v="2026"/>
    <n v="7"/>
    <s v="USD"/>
    <n v="-27.668668649999997"/>
    <m/>
    <n v="-27.668668649999997"/>
    <m/>
    <m/>
  </r>
  <r>
    <m/>
    <s v="D702FC00001"/>
    <s v="Astra Zeneca"/>
    <s v="Brazil"/>
    <x v="1"/>
    <m/>
    <m/>
    <m/>
    <s v="Freight - Shipments"/>
    <n v="2026"/>
    <n v="7"/>
    <s v="USD"/>
    <n v="-281.54737484999998"/>
    <m/>
    <n v="-281.54737484999998"/>
    <m/>
    <m/>
  </r>
  <r>
    <m/>
    <n v="20230153"/>
    <s v="Amgen, Inc."/>
    <s v="Brazil"/>
    <x v="1"/>
    <m/>
    <m/>
    <m/>
    <s v="Freight - Shipments"/>
    <n v="2026"/>
    <n v="7"/>
    <s v="USD"/>
    <n v="-67.539647700000003"/>
    <m/>
    <n v="-67.539647700000003"/>
    <m/>
    <m/>
  </r>
  <r>
    <m/>
    <s v="C2321014"/>
    <s v="Pfizer"/>
    <s v="Brazil"/>
    <x v="1"/>
    <m/>
    <m/>
    <m/>
    <s v="Freight - Shipments"/>
    <n v="2026"/>
    <n v="7"/>
    <s v="USD"/>
    <n v="-2320.6695938999997"/>
    <m/>
    <n v="-2320.6695938999997"/>
    <m/>
    <m/>
  </r>
  <r>
    <m/>
    <s v="C2321003"/>
    <s v="Pfizer"/>
    <s v="Brazil"/>
    <x v="1"/>
    <m/>
    <m/>
    <m/>
    <s v="Freight - Shipments"/>
    <n v="2026"/>
    <n v="7"/>
    <s v="USD"/>
    <n v="-83083.965870150001"/>
    <m/>
    <n v="-83083.965870150001"/>
    <m/>
    <m/>
  </r>
  <r>
    <m/>
    <n v="20240092"/>
    <s v="Amgen, Inc."/>
    <s v="Brazil"/>
    <x v="1"/>
    <m/>
    <m/>
    <m/>
    <s v="Freight - Shipments"/>
    <n v="2026"/>
    <n v="7"/>
    <s v="USD"/>
    <n v="-31.895964449999997"/>
    <m/>
    <n v="-31.895964449999997"/>
    <m/>
    <m/>
  </r>
  <r>
    <m/>
    <s v="D7029C00001"/>
    <s v="Astra Zeneca"/>
    <s v="Brazil"/>
    <x v="1"/>
    <m/>
    <m/>
    <m/>
    <s v="Freight - Shipments"/>
    <n v="2026"/>
    <n v="7"/>
    <s v="USD"/>
    <n v="-245.94053714999995"/>
    <m/>
    <n v="-245.94053714999995"/>
    <m/>
    <m/>
  </r>
  <r>
    <m/>
    <s v="C5751003"/>
    <s v="Pfizer"/>
    <s v="Brazil"/>
    <x v="1"/>
    <m/>
    <m/>
    <m/>
    <s v="Freight - Shipments"/>
    <n v="2026"/>
    <n v="7"/>
    <s v="USD"/>
    <n v="-2715.2877738000002"/>
    <m/>
    <n v="-2715.2877738000002"/>
    <m/>
    <m/>
  </r>
  <r>
    <m/>
    <s v="D763QC00001"/>
    <s v="Astra Zeneca"/>
    <s v="Brazil"/>
    <x v="1"/>
    <m/>
    <m/>
    <m/>
    <s v="Freight - Shipments"/>
    <n v="2026"/>
    <n v="7"/>
    <s v="USD"/>
    <n v="-18.40815375"/>
    <m/>
    <n v="-18.40815375"/>
    <m/>
    <m/>
  </r>
  <r>
    <m/>
    <s v="D702GC00001"/>
    <s v="Astra Zeneca"/>
    <s v="Brazil"/>
    <x v="1"/>
    <m/>
    <m/>
    <m/>
    <s v="Freight - Shipments"/>
    <n v="2026"/>
    <n v="7"/>
    <s v="USD"/>
    <n v="-1014.3351823500001"/>
    <m/>
    <n v="-1014.3351823500001"/>
    <m/>
    <m/>
  </r>
  <r>
    <m/>
    <s v="C4391024"/>
    <s v="Pfizer"/>
    <s v="Brazil"/>
    <x v="1"/>
    <m/>
    <m/>
    <m/>
    <s v="Freight - Shipments"/>
    <n v="2026"/>
    <n v="7"/>
    <s v="USD"/>
    <n v="-28302.220279199999"/>
    <m/>
    <n v="-28302.220279199999"/>
    <m/>
    <m/>
  </r>
  <r>
    <m/>
    <s v="D7960C00015"/>
    <s v="Astra Zeneca"/>
    <s v="Brazil"/>
    <x v="1"/>
    <m/>
    <m/>
    <m/>
    <s v="Freight - Shipments"/>
    <n v="2026"/>
    <n v="7"/>
    <s v="USD"/>
    <n v="-1337.5934743500004"/>
    <m/>
    <n v="-1337.5934743500004"/>
    <m/>
    <m/>
  </r>
  <r>
    <m/>
    <s v="C3651021"/>
    <s v="Pfizer"/>
    <s v="Brazil"/>
    <x v="1"/>
    <m/>
    <m/>
    <m/>
    <s v="Freight - Shipments"/>
    <n v="2026"/>
    <n v="7"/>
    <s v="USD"/>
    <n v="-4.5858088499999994"/>
    <m/>
    <n v="-4.5858088499999994"/>
    <m/>
    <m/>
  </r>
  <r>
    <m/>
    <n v="20220196"/>
    <s v="Amgen, Inc."/>
    <s v="Brazil"/>
    <x v="1"/>
    <m/>
    <m/>
    <m/>
    <s v="Freight - Shipments"/>
    <n v="2026"/>
    <n v="7"/>
    <s v="USD"/>
    <n v="-21124.312950299991"/>
    <m/>
    <n v="-21124.312950299991"/>
    <m/>
    <m/>
  </r>
  <r>
    <m/>
    <n v="20230227"/>
    <s v="Amgen, Inc."/>
    <s v="Brazil"/>
    <x v="1"/>
    <m/>
    <m/>
    <m/>
    <s v="Freight - Shipments"/>
    <n v="2026"/>
    <n v="7"/>
    <s v="USD"/>
    <n v="-1178.7306688499998"/>
    <m/>
    <n v="-1178.7306688499998"/>
    <m/>
    <m/>
  </r>
  <r>
    <m/>
    <s v="C4551002"/>
    <s v="Pfizer"/>
    <s v="Brazil"/>
    <x v="1"/>
    <m/>
    <m/>
    <m/>
    <s v="Freight - Shipments"/>
    <n v="2026"/>
    <n v="7"/>
    <s v="USD"/>
    <n v="-210.90626760000001"/>
    <m/>
    <n v="-210.90626760000001"/>
    <m/>
    <m/>
  </r>
  <r>
    <m/>
    <n v="20250002"/>
    <s v="Amgen, Inc."/>
    <s v="Brazil"/>
    <x v="1"/>
    <m/>
    <m/>
    <m/>
    <s v="Freight - Shipments"/>
    <n v="2026"/>
    <n v="7"/>
    <s v="USD"/>
    <n v="-27.937699649999999"/>
    <m/>
    <n v="-27.937699649999999"/>
    <m/>
    <m/>
  </r>
  <r>
    <m/>
    <n v="20230225"/>
    <s v="Amgen, Inc."/>
    <s v="Brazil"/>
    <x v="1"/>
    <m/>
    <m/>
    <m/>
    <s v="Freight - Shipments"/>
    <n v="2026"/>
    <n v="7"/>
    <s v="USD"/>
    <n v="-27.569244149999999"/>
    <m/>
    <n v="-27.569244149999999"/>
    <m/>
    <m/>
  </r>
  <r>
    <m/>
    <s v="D702NC00001"/>
    <s v="Astra Zeneca"/>
    <s v="Brazil"/>
    <x v="1"/>
    <m/>
    <m/>
    <m/>
    <s v="Freight - Shipments"/>
    <n v="2026"/>
    <n v="7"/>
    <s v="USD"/>
    <n v="-109.75353585000001"/>
    <m/>
    <n v="-109.75353585000001"/>
    <m/>
    <m/>
  </r>
  <r>
    <m/>
    <s v="D7700C00003"/>
    <s v="MedImmune Inc"/>
    <s v="Brazil"/>
    <x v="1"/>
    <m/>
    <m/>
    <m/>
    <s v="Freight - Shipments"/>
    <n v="2026"/>
    <n v="7"/>
    <s v="USD"/>
    <n v="-24.740909550000001"/>
    <m/>
    <n v="-24.740909550000001"/>
    <m/>
    <m/>
  </r>
  <r>
    <m/>
    <s v="GRN163LMYF3001"/>
    <s v="Geron Corporation"/>
    <s v="Brazil"/>
    <x v="1"/>
    <m/>
    <m/>
    <m/>
    <s v="Freight - Shipments"/>
    <n v="2026"/>
    <n v="7"/>
    <s v="USD"/>
    <n v="-1186.1237576999999"/>
    <m/>
    <n v="-1186.1237576999999"/>
    <m/>
    <m/>
  </r>
  <r>
    <m/>
    <s v="GS-US-528-9023"/>
    <s v="Gilead Sciences, Inc."/>
    <s v="Brazil"/>
    <x v="1"/>
    <m/>
    <m/>
    <m/>
    <s v="Freight - Returns"/>
    <n v="2026"/>
    <n v="7"/>
    <s v="USD"/>
    <n v="-89.121782400000001"/>
    <m/>
    <n v="-89.121782400000001"/>
    <m/>
    <m/>
  </r>
  <r>
    <m/>
    <s v="ALXN1720-MG-301"/>
    <s v="Alexion Pharmaceuticals Inc"/>
    <s v="Brazil"/>
    <x v="1"/>
    <m/>
    <m/>
    <m/>
    <s v="Freight - Shipments"/>
    <n v="2026"/>
    <n v="7"/>
    <s v="USD"/>
    <n v="-73.942000649999997"/>
    <m/>
    <n v="-73.942000649999997"/>
    <m/>
    <m/>
  </r>
  <r>
    <m/>
    <s v="D9185C00001"/>
    <s v="MedImmune Inc"/>
    <s v="Brazil"/>
    <x v="1"/>
    <m/>
    <m/>
    <m/>
    <s v="Freight - Shipments"/>
    <n v="2026"/>
    <n v="7"/>
    <s v="USD"/>
    <n v="-27.616617000000002"/>
    <m/>
    <n v="-27.616617000000002"/>
    <m/>
    <m/>
  </r>
  <r>
    <m/>
    <s v="RYZ101-301"/>
    <s v="RayzeBio Inc"/>
    <s v="Brazil"/>
    <x v="1"/>
    <m/>
    <m/>
    <m/>
    <s v="Freight - Shipments"/>
    <n v="2026"/>
    <n v="7"/>
    <s v="USD"/>
    <n v="-323.52673814999997"/>
    <m/>
    <n v="-323.52673814999997"/>
    <m/>
    <m/>
  </r>
  <r>
    <m/>
    <s v="CY 6022"/>
    <s v="Cytokinetics Incorporated"/>
    <s v="Brazil"/>
    <x v="1"/>
    <m/>
    <m/>
    <m/>
    <s v="Freight - Shipments"/>
    <n v="2026"/>
    <n v="7"/>
    <s v="USD"/>
    <n v="-30.639706649999994"/>
    <m/>
    <n v="-30.639706649999994"/>
    <m/>
    <m/>
  </r>
  <r>
    <m/>
    <s v="AK-US-001-0106"/>
    <s v="Akero Therapeutics"/>
    <s v="Brazil"/>
    <x v="1"/>
    <m/>
    <m/>
    <m/>
    <s v="Freight - Shipments"/>
    <n v="2026"/>
    <n v="7"/>
    <s v="USD"/>
    <n v="-221.39379780000004"/>
    <m/>
    <n v="-221.39379780000004"/>
    <m/>
    <m/>
  </r>
  <r>
    <m/>
    <s v="AIS-D08"/>
    <s v="Alpine Immune Sciences Inc"/>
    <s v="Brazil"/>
    <x v="1"/>
    <m/>
    <m/>
    <m/>
    <s v="Freight - Shipments"/>
    <n v="2026"/>
    <n v="7"/>
    <s v="USD"/>
    <n v="-538.91120219999993"/>
    <m/>
    <n v="-538.91120219999993"/>
    <m/>
    <m/>
  </r>
  <r>
    <m/>
    <s v="LP352-301"/>
    <s v="Longboard Pharmaceuticals"/>
    <s v="Brazil"/>
    <x v="1"/>
    <m/>
    <m/>
    <m/>
    <s v="Freight - Shipments"/>
    <n v="2026"/>
    <n v="7"/>
    <s v="USD"/>
    <n v="-137.26371015000001"/>
    <m/>
    <n v="-137.26371015000001"/>
    <m/>
    <m/>
  </r>
  <r>
    <m/>
    <s v="LP352-303"/>
    <s v="Longboard Pharmaceuticals"/>
    <s v="Brazil"/>
    <x v="1"/>
    <m/>
    <m/>
    <m/>
    <s v="Freight - Shipments"/>
    <n v="2026"/>
    <n v="7"/>
    <s v="USD"/>
    <n v="-114.1802655"/>
    <m/>
    <n v="-114.1802655"/>
    <m/>
    <m/>
  </r>
  <r>
    <m/>
    <s v="LP352-302"/>
    <s v="Longboard Pharmaceuticals"/>
    <s v="Brazil"/>
    <x v="1"/>
    <m/>
    <m/>
    <m/>
    <s v="Freight - Shipments"/>
    <n v="2026"/>
    <n v="7"/>
    <s v="USD"/>
    <n v="-57.658022099999997"/>
    <m/>
    <n v="-57.658022099999997"/>
    <m/>
    <m/>
  </r>
  <r>
    <m/>
    <s v="VX24-AIS-D10"/>
    <s v="Vertex Pharmaceuticals"/>
    <s v="Brazil"/>
    <x v="1"/>
    <m/>
    <m/>
    <m/>
    <s v="Freight - Shipments"/>
    <n v="2026"/>
    <n v="7"/>
    <s v="USD"/>
    <n v="-8345.4533263499998"/>
    <m/>
    <n v="-8345.4533263499998"/>
    <m/>
    <m/>
  </r>
  <r>
    <m/>
    <s v="D9640C00003"/>
    <s v="MedImmune Inc"/>
    <s v="Brazil"/>
    <x v="1"/>
    <m/>
    <m/>
    <m/>
    <s v="Freight - Shipments"/>
    <n v="2026"/>
    <n v="7"/>
    <s v="USD"/>
    <n v="-57.769143599999992"/>
    <m/>
    <n v="-57.769143599999992"/>
    <m/>
    <m/>
  </r>
  <r>
    <m/>
    <s v="42847922MDD4002"/>
    <s v="Janssen"/>
    <s v="Brazil"/>
    <x v="1"/>
    <m/>
    <m/>
    <m/>
    <s v="Freight - Shipments"/>
    <n v="2026"/>
    <n v="7"/>
    <s v="USD"/>
    <n v="-35.309733899999998"/>
    <m/>
    <n v="-35.309733899999998"/>
    <m/>
    <m/>
  </r>
  <r>
    <m/>
    <s v="64407564MMY4003"/>
    <s v="Janssen"/>
    <s v="Brazil"/>
    <x v="1"/>
    <m/>
    <m/>
    <m/>
    <s v="Freight - Shipments"/>
    <n v="2026"/>
    <n v="7"/>
    <s v="USD"/>
    <n v="-1451.0537895"/>
    <m/>
    <n v="-1451.0537895"/>
    <m/>
    <m/>
  </r>
  <r>
    <m/>
    <s v="CNTO1959CRD4005"/>
    <s v="Janssen"/>
    <s v="Brazil"/>
    <x v="1"/>
    <m/>
    <m/>
    <m/>
    <s v="Freight - Shipments"/>
    <n v="2026"/>
    <n v="7"/>
    <s v="USD"/>
    <n v="-598.39863509999998"/>
    <m/>
    <n v="-598.39863509999998"/>
    <m/>
    <m/>
  </r>
  <r>
    <m/>
    <s v="MK-5684-003 (Local)"/>
    <s v="Merck Sharp and Dohme LLC"/>
    <s v="Brazil"/>
    <x v="1"/>
    <m/>
    <m/>
    <m/>
    <s v="Freight - Returns"/>
    <n v="2026"/>
    <n v="7"/>
    <s v="USD"/>
    <n v="-1.1702460000000001"/>
    <m/>
    <n v="-1.1702460000000001"/>
    <m/>
    <m/>
  </r>
  <r>
    <m/>
    <s v="MK-5684-004 (Local)"/>
    <s v="Merck Sharp and Dohme LLC"/>
    <s v="Brazil"/>
    <x v="1"/>
    <m/>
    <m/>
    <m/>
    <s v="Freight - Shipments"/>
    <n v="2026"/>
    <n v="7"/>
    <s v="USD"/>
    <n v="-2.5651520999999997"/>
    <m/>
    <n v="-2.5651520999999997"/>
    <m/>
    <m/>
  </r>
  <r>
    <m/>
    <s v="Post trial local general studies"/>
    <s v="Merck Sharp and Dohme LLC"/>
    <s v="Brazil"/>
    <x v="1"/>
    <m/>
    <m/>
    <m/>
    <s v="Freight - Shipments"/>
    <n v="2026"/>
    <n v="7"/>
    <s v="USD"/>
    <n v="-694.38070799999991"/>
    <m/>
    <n v="-694.38070799999991"/>
    <m/>
    <m/>
  </r>
  <r>
    <m/>
    <s v="MK-7962-038 (Local)"/>
    <s v="Merck Sharp and Dohme LLC"/>
    <s v="Brazil"/>
    <x v="1"/>
    <m/>
    <m/>
    <m/>
    <s v="Freight - Shipments"/>
    <n v="2026"/>
    <n v="7"/>
    <s v="USD"/>
    <n v="-146.76167414999998"/>
    <m/>
    <n v="-146.76167414999998"/>
    <m/>
    <m/>
  </r>
  <r>
    <m/>
    <s v="MK-2870-021 (Local)"/>
    <s v="Merck Sharp and Dohme LLC"/>
    <s v="Brazil"/>
    <x v="1"/>
    <m/>
    <m/>
    <m/>
    <s v="Freight - Shipments"/>
    <n v="2026"/>
    <n v="7"/>
    <s v="USD"/>
    <n v="-272.20732034999997"/>
    <m/>
    <n v="-272.20732034999997"/>
    <m/>
    <m/>
  </r>
  <r>
    <m/>
    <s v="MK-1084-013 (Local)"/>
    <s v="Merck Sharp and Dohme LLC"/>
    <s v="Brazil"/>
    <x v="1"/>
    <m/>
    <m/>
    <m/>
    <s v="Freight - Shipments"/>
    <n v="2026"/>
    <n v="7"/>
    <s v="USD"/>
    <n v="-110.92265099999999"/>
    <m/>
    <n v="-110.92265099999999"/>
    <m/>
    <m/>
  </r>
  <r>
    <m/>
    <s v="FMGX-CS-302"/>
    <s v="PSI CRO AG"/>
    <s v="Brazil"/>
    <x v="1"/>
    <m/>
    <m/>
    <m/>
    <s v="Freight - Shipments"/>
    <n v="2026"/>
    <n v="7"/>
    <s v="USD"/>
    <n v="-5194.1592927000002"/>
    <m/>
    <n v="-5194.1592927000002"/>
    <m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73">
  <r>
    <m/>
    <s v="Transfer Pricing"/>
    <s v="Allentown"/>
    <s v="Allentown"/>
    <x v="0"/>
    <n v="40700"/>
    <s v="Revenues - Third Parties "/>
    <m/>
    <s v="Transfer Pricing"/>
    <n v="2026"/>
    <n v="7"/>
    <s v="USD"/>
    <n v="1439369.06"/>
    <m/>
    <n v="1439369.06"/>
  </r>
  <r>
    <m/>
    <s v="Transfer Pricing"/>
    <s v="Allentown"/>
    <s v="Allentown"/>
    <x v="1"/>
    <n v="40700"/>
    <s v="Revenues - Third Parties "/>
    <m/>
    <s v="Transfer Pricing"/>
    <n v="2026"/>
    <n v="7"/>
    <s v="USD"/>
    <n v="3116179.47"/>
    <m/>
    <n v="3116179.47"/>
  </r>
  <r>
    <m/>
    <s v="Transfer Pricing"/>
    <s v="Allentown"/>
    <s v="Allentown"/>
    <x v="2"/>
    <n v="40700"/>
    <s v="Revenues - Third Parties "/>
    <m/>
    <s v="Transfer Pricing"/>
    <n v="2026"/>
    <n v="7"/>
    <s v="USD"/>
    <n v="2612316.06"/>
    <m/>
    <n v="2612316.06"/>
  </r>
  <r>
    <m/>
    <s v="Transfer Pricing"/>
    <s v="Allentown"/>
    <s v="Allentown"/>
    <x v="3"/>
    <n v="40700"/>
    <s v="Revenues - Third Parties "/>
    <m/>
    <s v="Transfer Pricing"/>
    <n v="2026"/>
    <n v="7"/>
    <s v="USD"/>
    <n v="10451.5"/>
    <m/>
    <n v="10451.5"/>
  </r>
  <r>
    <m/>
    <s v="Transfer Pricing"/>
    <s v="Allentown"/>
    <s v="Allentown"/>
    <x v="4"/>
    <n v="40700"/>
    <s v="Revenues - Third Parties "/>
    <m/>
    <s v="Transfer Pricing"/>
    <n v="2026"/>
    <n v="7"/>
    <s v="USD"/>
    <n v="91757.78"/>
    <m/>
    <n v="91757.78"/>
  </r>
  <r>
    <m/>
    <s v="Transfer Pricing"/>
    <s v="Allentown"/>
    <s v="Allentown"/>
    <x v="5"/>
    <n v="40700"/>
    <s v="Revenues - Third Parties "/>
    <m/>
    <s v="Transfer Pricing"/>
    <n v="2026"/>
    <n v="7"/>
    <s v="USD"/>
    <n v="648367.13"/>
    <m/>
    <n v="648367.13"/>
  </r>
  <r>
    <m/>
    <s v="I8F-MC-GPIJ (CAM)"/>
    <s v="Eli Lilly &amp; Co."/>
    <s v="Brazil"/>
    <x v="1"/>
    <m/>
    <m/>
    <m/>
    <s v="PTC Duties"/>
    <m/>
    <m/>
    <m/>
    <n v="-2068.0329141499992"/>
    <m/>
    <n v="-2068.0329141499992"/>
  </r>
  <r>
    <m/>
    <s v="J1I-MC-GZBO (CAM)"/>
    <s v="Eli Lilly &amp; Co."/>
    <s v="Brazil"/>
    <x v="1"/>
    <m/>
    <m/>
    <m/>
    <s v="PTC Duties"/>
    <m/>
    <m/>
    <m/>
    <n v="-8097.2162781999996"/>
    <m/>
    <n v="-8097.2162781999996"/>
  </r>
  <r>
    <m/>
    <s v="GG917 Psych Bundle (CAM)"/>
    <s v="Eli Lilly &amp; Co."/>
    <s v="Brazil"/>
    <x v="1"/>
    <m/>
    <m/>
    <m/>
    <s v="PTC Duties"/>
    <m/>
    <m/>
    <m/>
    <n v="-8153.6158980499995"/>
    <m/>
    <n v="-8153.6158980499995"/>
  </r>
  <r>
    <m/>
    <s v="J2S-MC-GZMR (CAM)"/>
    <s v="Eli Lilly &amp; Co."/>
    <s v="Brazil"/>
    <x v="1"/>
    <m/>
    <m/>
    <m/>
    <s v="PTC Duties"/>
    <m/>
    <m/>
    <m/>
    <n v="-3328.3677035000001"/>
    <m/>
    <n v="-3328.3677035000001"/>
  </r>
  <r>
    <m/>
    <s v="N1T-MC-MALO (CAM)"/>
    <s v="Eli Lilly &amp; Co."/>
    <s v="Brazil"/>
    <x v="1"/>
    <m/>
    <m/>
    <m/>
    <s v="PTC Duties"/>
    <m/>
    <m/>
    <m/>
    <n v="-1152.2845316500002"/>
    <m/>
    <n v="-1152.2845316500002"/>
  </r>
  <r>
    <m/>
    <s v="J3R-MC-YDAG (CAM)"/>
    <s v="Eli Lilly &amp; Co."/>
    <s v="Brazil"/>
    <x v="1"/>
    <m/>
    <m/>
    <m/>
    <s v="PTC Duties"/>
    <m/>
    <m/>
    <m/>
    <n v="-23287.359230799997"/>
    <m/>
    <n v="-23287.359230799997"/>
  </r>
  <r>
    <m/>
    <s v="J3R-MC-YDAN (CAM)"/>
    <s v="Eli Lilly &amp; Co."/>
    <s v="Brazil"/>
    <x v="1"/>
    <m/>
    <m/>
    <m/>
    <s v="PTC Duties"/>
    <m/>
    <m/>
    <m/>
    <n v="-3323.7456339499995"/>
    <m/>
    <n v="-3323.7456339499995"/>
  </r>
  <r>
    <m/>
    <s v="J5E-MC-JZXB (CAM)"/>
    <s v="Eli Lilly &amp; Co."/>
    <s v="Brazil"/>
    <x v="1"/>
    <m/>
    <m/>
    <m/>
    <s v="PTC Duties"/>
    <m/>
    <m/>
    <m/>
    <n v="-14864.863613949998"/>
    <m/>
    <n v="-14864.863613949998"/>
  </r>
  <r>
    <m/>
    <s v="J2S-MC-GZMI (CAM)"/>
    <s v="Eli Lilly &amp; Co."/>
    <s v="Brazil"/>
    <x v="1"/>
    <m/>
    <m/>
    <m/>
    <s v="PTC Duties"/>
    <m/>
    <m/>
    <m/>
    <n v="-4348.7424368499996"/>
    <m/>
    <n v="-4348.7424368499996"/>
  </r>
  <r>
    <m/>
    <s v="J6Z-MC-CD01 (CAM)"/>
    <s v="Eli Lilly &amp; Co."/>
    <s v="Brazil"/>
    <x v="1"/>
    <m/>
    <m/>
    <m/>
    <s v="PTC Duties"/>
    <m/>
    <m/>
    <m/>
    <n v="-1498.3706888499999"/>
    <m/>
    <n v="-1498.3706888499999"/>
  </r>
  <r>
    <m/>
    <s v="Janssen Storage of temperature monitors"/>
    <s v="Janssen"/>
    <s v="Brazil"/>
    <x v="1"/>
    <m/>
    <m/>
    <m/>
    <s v="PTC Duties"/>
    <m/>
    <m/>
    <m/>
    <n v="-4931.392036199999"/>
    <m/>
    <n v="-4931.392036199999"/>
  </r>
  <r>
    <m/>
    <s v="I3Y-CR-JPBQ"/>
    <s v="Eli Lilly &amp; Co."/>
    <s v="Brazil"/>
    <x v="1"/>
    <m/>
    <m/>
    <m/>
    <s v="PTC Duties"/>
    <m/>
    <m/>
    <m/>
    <n v="-4568.1358526999993"/>
    <m/>
    <n v="-4568.1358526999993"/>
  </r>
  <r>
    <m/>
    <s v="I8F-MC-GPGM"/>
    <s v="Eli Lilly &amp; Co."/>
    <s v="Brazil"/>
    <x v="1"/>
    <m/>
    <m/>
    <m/>
    <s v="PTC Duties"/>
    <m/>
    <m/>
    <m/>
    <n v="-772.0753011999999"/>
    <m/>
    <n v="-772.0753011999999"/>
  </r>
  <r>
    <m/>
    <s v="39039039THR3001"/>
    <s v="Janssen"/>
    <s v="Brazil"/>
    <x v="1"/>
    <m/>
    <m/>
    <m/>
    <s v="PTC Duties"/>
    <m/>
    <m/>
    <m/>
    <n v="-324.72665539999991"/>
    <m/>
    <n v="-324.72665539999991"/>
  </r>
  <r>
    <m/>
    <s v="I8F-MC-GPGL"/>
    <s v="Eli Lilly &amp; Co."/>
    <s v="Brazil"/>
    <x v="1"/>
    <m/>
    <m/>
    <m/>
    <s v="PTC Duties"/>
    <m/>
    <m/>
    <m/>
    <n v="-2327.7462789000001"/>
    <m/>
    <n v="-2327.7462789000001"/>
  </r>
  <r>
    <m/>
    <s v="I8F-MC-GPHD"/>
    <s v="Eli Lilly &amp; Co."/>
    <s v="Brazil"/>
    <x v="1"/>
    <m/>
    <m/>
    <m/>
    <s v="PTC Duties"/>
    <m/>
    <m/>
    <m/>
    <n v="-1898.8313252999997"/>
    <m/>
    <n v="-1898.8313252999997"/>
  </r>
  <r>
    <m/>
    <s v="73841937NSC3003"/>
    <s v="Janssen"/>
    <s v="Brazil"/>
    <x v="1"/>
    <m/>
    <m/>
    <m/>
    <s v="PTC Duties"/>
    <m/>
    <m/>
    <m/>
    <n v="-5186.7235097999992"/>
    <m/>
    <n v="-5186.7235097999992"/>
  </r>
  <r>
    <m/>
    <s v="I8F-MC-GPHN"/>
    <s v="Eli Lilly &amp; Co."/>
    <s v="Brazil"/>
    <x v="1"/>
    <m/>
    <m/>
    <m/>
    <s v="PTC Duties"/>
    <m/>
    <m/>
    <m/>
    <n v="-1641.2945773000001"/>
    <m/>
    <n v="-1641.2945773000001"/>
  </r>
  <r>
    <m/>
    <s v="I8F-MC-GPHM"/>
    <s v="Eli Lilly &amp; Co."/>
    <s v="Brazil"/>
    <x v="1"/>
    <m/>
    <m/>
    <m/>
    <s v="PTC Duties"/>
    <m/>
    <m/>
    <m/>
    <n v="-11757.971782199998"/>
    <m/>
    <n v="-11757.971782199998"/>
  </r>
  <r>
    <m/>
    <s v="68284528MMY3004"/>
    <s v="Janssen"/>
    <s v="Brazil"/>
    <x v="1"/>
    <m/>
    <m/>
    <m/>
    <s v="PTC Duties"/>
    <m/>
    <m/>
    <m/>
    <n v="-39126.001603849989"/>
    <m/>
    <n v="-39126.001603849989"/>
  </r>
  <r>
    <m/>
    <s v="I3Y-MC-JPEG"/>
    <s v="Eli Lilly &amp; Co."/>
    <s v="Brazil"/>
    <x v="1"/>
    <m/>
    <m/>
    <m/>
    <s v="PTC Duties"/>
    <m/>
    <m/>
    <m/>
    <n v="-721.36217790000001"/>
    <m/>
    <n v="-721.36217790000001"/>
  </r>
  <r>
    <m/>
    <s v="I8F-MC-GPGV"/>
    <s v="Eli Lilly &amp; Co."/>
    <s v="Brazil"/>
    <x v="1"/>
    <m/>
    <m/>
    <m/>
    <s v="PTC Duties"/>
    <m/>
    <m/>
    <m/>
    <n v="-1941.5284945000001"/>
    <m/>
    <n v="-1941.5284945000001"/>
  </r>
  <r>
    <m/>
    <s v="I8F-MC-GPIJ"/>
    <s v="Eli Lilly &amp; Co."/>
    <s v="Brazil"/>
    <x v="1"/>
    <m/>
    <m/>
    <m/>
    <s v="PTC Duties"/>
    <m/>
    <m/>
    <m/>
    <n v="-68310.152678950006"/>
    <m/>
    <n v="-68310.152678950006"/>
  </r>
  <r>
    <m/>
    <s v="J2J-MC-JZLH"/>
    <s v="Eli Lilly &amp; Co."/>
    <s v="Brazil"/>
    <x v="1"/>
    <m/>
    <m/>
    <m/>
    <s v="PTC Duties"/>
    <m/>
    <m/>
    <m/>
    <n v="-3284.3263540499997"/>
    <m/>
    <n v="-3284.3263540499997"/>
  </r>
  <r>
    <m/>
    <s v="61186372NSC2002"/>
    <s v="Janssen"/>
    <s v="Brazil"/>
    <x v="1"/>
    <m/>
    <m/>
    <m/>
    <s v="PTC Duties"/>
    <m/>
    <m/>
    <m/>
    <n v="-55791.567290899999"/>
    <m/>
    <n v="-55791.567290899999"/>
  </r>
  <r>
    <m/>
    <s v="CNTO1959UCO3004"/>
    <s v="Janssen"/>
    <s v="Brazil"/>
    <x v="1"/>
    <m/>
    <m/>
    <m/>
    <s v="PTC Duties"/>
    <m/>
    <m/>
    <m/>
    <n v="-29038.571577749997"/>
    <m/>
    <n v="-29038.571577749997"/>
  </r>
  <r>
    <m/>
    <s v="56021927PCR3020"/>
    <s v="Janssen"/>
    <s v="Brazil"/>
    <x v="1"/>
    <m/>
    <m/>
    <m/>
    <s v="PTC Duties"/>
    <m/>
    <m/>
    <m/>
    <n v="-1546.7734596999999"/>
    <m/>
    <n v="-1546.7734596999999"/>
  </r>
  <r>
    <m/>
    <s v="D4325C00010"/>
    <s v="Astra Zeneca"/>
    <s v="Brazil"/>
    <x v="1"/>
    <m/>
    <m/>
    <m/>
    <s v="PTC Duties"/>
    <m/>
    <m/>
    <m/>
    <n v="-1873.3000884499995"/>
    <m/>
    <n v="-1873.3000884499995"/>
  </r>
  <r>
    <m/>
    <s v="J3M-MC-JZQB"/>
    <s v="Eli Lilly &amp; Co."/>
    <s v="Brazil"/>
    <x v="1"/>
    <m/>
    <m/>
    <m/>
    <s v="PTC Duties"/>
    <m/>
    <m/>
    <m/>
    <n v="-2998.5945723999998"/>
    <m/>
    <n v="-2998.5945723999998"/>
  </r>
  <r>
    <m/>
    <s v="61186372NSC2007"/>
    <s v="Janssen"/>
    <s v="Brazil"/>
    <x v="1"/>
    <m/>
    <m/>
    <m/>
    <s v="PTC Duties"/>
    <m/>
    <m/>
    <m/>
    <n v="-30922.051955199993"/>
    <m/>
    <n v="-30922.051955199993"/>
  </r>
  <r>
    <m/>
    <s v="D6972C00002"/>
    <s v="Astra Zeneca"/>
    <s v="Brazil"/>
    <x v="1"/>
    <m/>
    <m/>
    <m/>
    <s v="PTC Duties"/>
    <m/>
    <m/>
    <m/>
    <n v="-10660.203653399998"/>
    <m/>
    <n v="-10660.203653399998"/>
  </r>
  <r>
    <m/>
    <s v="D6972C00003"/>
    <s v="Astra Zeneca"/>
    <s v="Brazil"/>
    <x v="1"/>
    <m/>
    <m/>
    <m/>
    <s v="PTC Duties"/>
    <m/>
    <m/>
    <m/>
    <n v="-5724.0544473"/>
    <m/>
    <n v="-5724.0544473"/>
  </r>
  <r>
    <m/>
    <s v="64407564MMY2006"/>
    <s v="Janssen"/>
    <s v="Brazil"/>
    <x v="1"/>
    <m/>
    <m/>
    <m/>
    <s v="PTC Duties"/>
    <m/>
    <m/>
    <m/>
    <n v="-1199.9476622"/>
    <m/>
    <n v="-1199.9476622"/>
  </r>
  <r>
    <m/>
    <s v="42756493BLC3004"/>
    <s v="Janssen"/>
    <s v="Brazil"/>
    <x v="1"/>
    <m/>
    <m/>
    <m/>
    <s v="PTC Duties"/>
    <m/>
    <m/>
    <m/>
    <n v="-355.13242204999989"/>
    <m/>
    <n v="-355.13242204999989"/>
  </r>
  <r>
    <m/>
    <s v="J1I-MC-GZQA"/>
    <s v="Eli Lilly &amp; Co."/>
    <s v="Brazil"/>
    <x v="1"/>
    <m/>
    <m/>
    <m/>
    <s v="PTC Duties"/>
    <m/>
    <m/>
    <m/>
    <n v="-4142.10167525"/>
    <m/>
    <n v="-4142.10167525"/>
  </r>
  <r>
    <m/>
    <s v="J1I-MC-GZBO"/>
    <s v="Eli Lilly &amp; Co."/>
    <s v="Brazil"/>
    <x v="1"/>
    <m/>
    <m/>
    <m/>
    <s v="PTC Duties"/>
    <m/>
    <m/>
    <m/>
    <n v="-86122.308213199984"/>
    <m/>
    <n v="-86122.308213199984"/>
  </r>
  <r>
    <m/>
    <s v="CNTO1959ISD3001"/>
    <s v="Janssen"/>
    <s v="Brazil"/>
    <x v="1"/>
    <m/>
    <m/>
    <m/>
    <s v="PTC Duties"/>
    <m/>
    <m/>
    <m/>
    <n v="-5100.6359291999997"/>
    <m/>
    <n v="-5100.6359291999997"/>
  </r>
  <r>
    <m/>
    <s v="42847922MDD3003"/>
    <s v="Janssen"/>
    <s v="Brazil"/>
    <x v="1"/>
    <m/>
    <m/>
    <m/>
    <s v="PTC Duties"/>
    <m/>
    <m/>
    <m/>
    <n v="-10446.641387"/>
    <m/>
    <n v="-10446.641387"/>
  </r>
  <r>
    <m/>
    <s v="TMC207LEP3001"/>
    <s v="Janssen"/>
    <s v="Brazil"/>
    <x v="1"/>
    <m/>
    <m/>
    <m/>
    <s v="PTC Duties"/>
    <m/>
    <m/>
    <m/>
    <n v="-15020.79671085"/>
    <m/>
    <n v="-15020.79671085"/>
  </r>
  <r>
    <m/>
    <s v="D5241C00006"/>
    <s v="Astra Zeneca"/>
    <s v="Brazil"/>
    <x v="1"/>
    <m/>
    <m/>
    <m/>
    <s v="PTC Duties"/>
    <m/>
    <m/>
    <m/>
    <n v="-12937.138554199999"/>
    <m/>
    <n v="-12937.138554199999"/>
  </r>
  <r>
    <m/>
    <s v="80202135SJS3001"/>
    <s v="Janssen"/>
    <s v="Brazil"/>
    <x v="1"/>
    <m/>
    <m/>
    <m/>
    <s v="PTC Duties"/>
    <m/>
    <m/>
    <m/>
    <n v="-44958.704025549996"/>
    <m/>
    <n v="-44958.704025549996"/>
  </r>
  <r>
    <m/>
    <s v="61186372COR3002"/>
    <s v="Janssen"/>
    <s v="Brazil"/>
    <x v="1"/>
    <m/>
    <m/>
    <m/>
    <s v="PTC Duties"/>
    <m/>
    <m/>
    <m/>
    <n v="-12271.370852649998"/>
    <m/>
    <n v="-12271.370852649998"/>
  </r>
  <r>
    <m/>
    <s v="77242113PSA3002"/>
    <s v="Janssen"/>
    <s v="Brazil"/>
    <x v="1"/>
    <m/>
    <m/>
    <m/>
    <s v="PTC Duties"/>
    <m/>
    <m/>
    <m/>
    <n v="-15215.384883649998"/>
    <m/>
    <n v="-15215.384883649998"/>
  </r>
  <r>
    <m/>
    <s v="J3M-MC-JZQH"/>
    <s v="Eli Lilly &amp; Co."/>
    <s v="Brazil"/>
    <x v="1"/>
    <m/>
    <m/>
    <m/>
    <s v="PTC Duties"/>
    <m/>
    <m/>
    <m/>
    <n v="-47584.435278450001"/>
    <m/>
    <n v="-47584.435278450001"/>
  </r>
  <r>
    <m/>
    <s v="75276617AML3001"/>
    <s v="Janssen"/>
    <s v="Brazil"/>
    <x v="1"/>
    <m/>
    <m/>
    <m/>
    <s v="PTC Duties"/>
    <m/>
    <m/>
    <m/>
    <n v="-72040.015423599994"/>
    <m/>
    <n v="-72040.015423599994"/>
  </r>
  <r>
    <m/>
    <s v="54767414MMY3030"/>
    <s v="Janssen"/>
    <s v="Brazil"/>
    <x v="1"/>
    <m/>
    <m/>
    <m/>
    <s v="PTC Duties"/>
    <m/>
    <m/>
    <m/>
    <n v="-13438.643335249999"/>
    <m/>
    <n v="-13438.643335249999"/>
  </r>
  <r>
    <m/>
    <s v="I8F-MC-GPJA"/>
    <s v="Eli Lilly &amp; Co."/>
    <s v="Brazil"/>
    <x v="1"/>
    <m/>
    <m/>
    <m/>
    <s v="PTC Duties"/>
    <m/>
    <m/>
    <m/>
    <n v="-3339.0092442"/>
    <m/>
    <n v="-3339.0092442"/>
  </r>
  <r>
    <m/>
    <s v="SNDX-5613-0710"/>
    <s v="Syndax Pharmaceuticals Inc"/>
    <s v="Brazil"/>
    <x v="1"/>
    <m/>
    <m/>
    <m/>
    <s v="PTC Duties"/>
    <m/>
    <m/>
    <m/>
    <n v="-11096.641922449999"/>
    <m/>
    <n v="-11096.641922449999"/>
  </r>
  <r>
    <m/>
    <s v="78278343PCR3001"/>
    <s v="Janssen"/>
    <s v="Brazil"/>
    <x v="1"/>
    <m/>
    <m/>
    <m/>
    <s v="PTC Duties"/>
    <m/>
    <m/>
    <m/>
    <n v="-2963.0454398999996"/>
    <m/>
    <n v="-2963.0454398999996"/>
  </r>
  <r>
    <m/>
    <s v="61186372HNC3001"/>
    <s v="Janssen"/>
    <s v="Brazil"/>
    <x v="1"/>
    <m/>
    <m/>
    <m/>
    <s v="PTC Duties"/>
    <m/>
    <m/>
    <m/>
    <n v="-561.22186504999991"/>
    <m/>
    <n v="-561.22186504999991"/>
  </r>
  <r>
    <m/>
    <s v="J2S-MC-GZMR"/>
    <s v="Eli Lilly &amp; Co."/>
    <s v="Brazil"/>
    <x v="1"/>
    <m/>
    <m/>
    <m/>
    <s v="PTC Duties"/>
    <m/>
    <m/>
    <m/>
    <n v="-6759.4430599500001"/>
    <m/>
    <n v="-6759.4430599500001"/>
  </r>
  <r>
    <m/>
    <s v="77242113UCO3001"/>
    <s v="Janssen"/>
    <s v="Brazil"/>
    <x v="1"/>
    <m/>
    <m/>
    <m/>
    <s v="PTC Duties"/>
    <m/>
    <m/>
    <m/>
    <n v="-4278.8832740499993"/>
    <m/>
    <n v="-4278.8832740499993"/>
  </r>
  <r>
    <m/>
    <s v="78278343PCR3003"/>
    <s v="Janssen"/>
    <s v="Brazil"/>
    <x v="1"/>
    <m/>
    <m/>
    <m/>
    <s v="PTC Duties"/>
    <m/>
    <m/>
    <m/>
    <n v="-7237.1538035999993"/>
    <m/>
    <n v="-7237.1538035999993"/>
  </r>
  <r>
    <m/>
    <s v="J2O-MC-EKBG"/>
    <s v="Eli Lilly &amp; Co."/>
    <s v="Brazil"/>
    <x v="1"/>
    <m/>
    <m/>
    <m/>
    <s v="PTC Duties"/>
    <m/>
    <m/>
    <m/>
    <n v="-181249.07385899997"/>
    <m/>
    <n v="-181249.07385899997"/>
  </r>
  <r>
    <m/>
    <s v="I6T-MC-AMCD"/>
    <s v="Eli Lilly &amp; Co."/>
    <s v="Brazil"/>
    <x v="1"/>
    <m/>
    <m/>
    <m/>
    <s v="PTC Duties"/>
    <m/>
    <m/>
    <m/>
    <n v="-14806.161829549997"/>
    <m/>
    <n v="-14806.161829549997"/>
  </r>
  <r>
    <m/>
    <s v="I6T-MC-AMCE"/>
    <s v="Eli Lilly &amp; Co."/>
    <s v="Brazil"/>
    <x v="1"/>
    <m/>
    <m/>
    <m/>
    <s v="PTC Duties"/>
    <m/>
    <m/>
    <m/>
    <n v="-1598.0611006499998"/>
    <m/>
    <n v="-1598.0611006499998"/>
  </r>
  <r>
    <m/>
    <s v="J2A-MC-GZPW"/>
    <s v="Eli Lilly &amp; Co."/>
    <s v="Brazil"/>
    <x v="1"/>
    <m/>
    <m/>
    <m/>
    <s v="PTC Duties"/>
    <m/>
    <m/>
    <m/>
    <n v="-29658.751781399995"/>
    <m/>
    <n v="-29658.751781399995"/>
  </r>
  <r>
    <m/>
    <s v="80202135SLE3001"/>
    <s v="Janssen"/>
    <s v="Brazil"/>
    <x v="1"/>
    <m/>
    <m/>
    <m/>
    <s v="PTC Duties"/>
    <m/>
    <m/>
    <m/>
    <n v="-66652.506865350006"/>
    <m/>
    <n v="-66652.506865350006"/>
  </r>
  <r>
    <m/>
    <s v="79635322MMY3001"/>
    <s v="Janssen"/>
    <s v="Brazil"/>
    <x v="1"/>
    <m/>
    <m/>
    <m/>
    <s v="PTC Duties"/>
    <m/>
    <m/>
    <m/>
    <n v="-3481.2016802500002"/>
    <m/>
    <n v="-3481.2016802500002"/>
  </r>
  <r>
    <m/>
    <s v="N1T-MC-TZ01"/>
    <s v="Eli Lilly &amp; Co."/>
    <s v="Brazil"/>
    <x v="1"/>
    <m/>
    <m/>
    <m/>
    <s v="PTC Duties"/>
    <m/>
    <m/>
    <m/>
    <n v="-44379.29001135"/>
    <m/>
    <n v="-44379.29001135"/>
  </r>
  <r>
    <m/>
    <s v="79635322MMY3002"/>
    <s v="Janssen"/>
    <s v="Brazil"/>
    <x v="1"/>
    <m/>
    <m/>
    <m/>
    <s v="PTC Duties"/>
    <m/>
    <m/>
    <m/>
    <n v="-111555.9862347"/>
    <m/>
    <n v="-111555.9862347"/>
  </r>
  <r>
    <m/>
    <s v="78934804CRD3001"/>
    <s v="Janssen"/>
    <s v="Brazil"/>
    <x v="1"/>
    <m/>
    <m/>
    <m/>
    <s v="PTC Duties"/>
    <m/>
    <m/>
    <m/>
    <n v="-54950.480274549998"/>
    <m/>
    <n v="-54950.480274549998"/>
  </r>
  <r>
    <m/>
    <s v="J6E-MC-KWAM"/>
    <s v="Eli Lilly &amp; Co."/>
    <s v="Brazil"/>
    <x v="1"/>
    <m/>
    <m/>
    <m/>
    <s v="PTC Duties"/>
    <m/>
    <m/>
    <m/>
    <n v="-46984.722095499987"/>
    <m/>
    <n v="-46984.722095499987"/>
  </r>
  <r>
    <m/>
    <s v="CLEE011A2412B Succeed"/>
    <s v="Novartis Pharma AG"/>
    <s v="Brazil"/>
    <x v="1"/>
    <m/>
    <m/>
    <m/>
    <s v="PTC Duties"/>
    <m/>
    <m/>
    <m/>
    <n v="-1715.7826329"/>
    <m/>
    <n v="-1715.7826329"/>
  </r>
  <r>
    <m/>
    <s v="GS-US-595-6184"/>
    <s v="Gilead Sciences, Inc."/>
    <s v="Brazil"/>
    <x v="1"/>
    <m/>
    <m/>
    <m/>
    <s v="PTC Duties"/>
    <m/>
    <m/>
    <m/>
    <n v="-21673.348100949999"/>
    <m/>
    <n v="-21673.348100949999"/>
  </r>
  <r>
    <m/>
    <s v="D9311C00001"/>
    <s v="Astra Zeneca"/>
    <s v="Brazil"/>
    <x v="1"/>
    <m/>
    <m/>
    <m/>
    <s v="PTC Duties"/>
    <m/>
    <m/>
    <m/>
    <n v="-4350.3731936000004"/>
    <m/>
    <n v="-4350.3731936000004"/>
  </r>
  <r>
    <m/>
    <s v="D516AC00001"/>
    <s v="Astra Zeneca"/>
    <s v="Brazil"/>
    <x v="1"/>
    <m/>
    <m/>
    <m/>
    <s v="PTC Duties"/>
    <m/>
    <m/>
    <m/>
    <n v="-27725.600873250001"/>
    <m/>
    <n v="-27725.600873250001"/>
  </r>
  <r>
    <m/>
    <n v="20190360"/>
    <s v="Amgen, Inc."/>
    <s v="Brazil"/>
    <x v="1"/>
    <m/>
    <m/>
    <m/>
    <s v="PTC Duties"/>
    <m/>
    <m/>
    <m/>
    <n v="-4106.9769488999991"/>
    <m/>
    <n v="-4106.9769488999991"/>
  </r>
  <r>
    <m/>
    <n v="20180244"/>
    <s v="Amgen, Inc."/>
    <s v="Brazil"/>
    <x v="1"/>
    <m/>
    <m/>
    <m/>
    <s v="PTC Duties"/>
    <m/>
    <m/>
    <m/>
    <n v="-142318.55700299997"/>
    <m/>
    <n v="-142318.55700299997"/>
  </r>
  <r>
    <m/>
    <s v="D7630C00001"/>
    <s v="Astra Zeneca"/>
    <s v="Brazil"/>
    <x v="1"/>
    <m/>
    <m/>
    <m/>
    <s v="PTC Duties"/>
    <m/>
    <m/>
    <m/>
    <n v="-17935.697298749998"/>
    <m/>
    <n v="-17935.697298749998"/>
  </r>
  <r>
    <m/>
    <s v="TAS-120-205"/>
    <s v="Taiho Pharma USA"/>
    <s v="Brazil"/>
    <x v="1"/>
    <m/>
    <m/>
    <m/>
    <s v="PTC Duties"/>
    <m/>
    <m/>
    <m/>
    <n v="-5481.1576645000005"/>
    <m/>
    <n v="-5481.1576645000005"/>
  </r>
  <r>
    <m/>
    <s v="D8535C00001"/>
    <s v="Astra Zeneca"/>
    <s v="Brazil"/>
    <x v="1"/>
    <m/>
    <m/>
    <m/>
    <s v="PTC Duties"/>
    <m/>
    <m/>
    <m/>
    <n v="-25711.3269812"/>
    <m/>
    <n v="-25711.3269812"/>
  </r>
  <r>
    <m/>
    <n v="20190341"/>
    <s v="Amgen, Inc."/>
    <s v="Brazil"/>
    <x v="1"/>
    <m/>
    <m/>
    <m/>
    <s v="PTC Duties"/>
    <m/>
    <m/>
    <m/>
    <n v="-8925.0716481499985"/>
    <m/>
    <n v="-8925.0716481499985"/>
  </r>
  <r>
    <m/>
    <n v="20230016"/>
    <s v="Amgen, Inc."/>
    <s v="Brazil"/>
    <x v="1"/>
    <m/>
    <m/>
    <m/>
    <s v="PTC Duties"/>
    <m/>
    <m/>
    <m/>
    <n v="-6257.8659524499999"/>
    <m/>
    <n v="-6257.8659524499999"/>
  </r>
  <r>
    <m/>
    <n v="20200041"/>
    <s v="Amgen, Inc."/>
    <s v="Brazil"/>
    <x v="1"/>
    <m/>
    <m/>
    <m/>
    <s v="PTC Duties"/>
    <m/>
    <m/>
    <m/>
    <n v="-232910.64119084997"/>
    <m/>
    <n v="-232910.64119084997"/>
  </r>
  <r>
    <m/>
    <s v="D361DC00001"/>
    <s v="Astra Zeneca"/>
    <s v="Brazil"/>
    <x v="1"/>
    <m/>
    <m/>
    <m/>
    <s v="PTC Duties"/>
    <m/>
    <m/>
    <m/>
    <n v="-22262.3678865"/>
    <m/>
    <n v="-22262.3678865"/>
  </r>
  <r>
    <m/>
    <s v="D781DC00001"/>
    <s v="Astra Zeneca"/>
    <s v="Brazil"/>
    <x v="1"/>
    <m/>
    <m/>
    <m/>
    <s v="PTC Duties"/>
    <m/>
    <m/>
    <m/>
    <n v="-3286.6926571499998"/>
    <m/>
    <n v="-3286.6926571499998"/>
  </r>
  <r>
    <m/>
    <n v="20210081"/>
    <s v="Amgen, Inc."/>
    <s v="Brazil"/>
    <x v="1"/>
    <m/>
    <m/>
    <m/>
    <s v="PTC Duties"/>
    <m/>
    <m/>
    <m/>
    <n v="-55594.140646100008"/>
    <m/>
    <n v="-55594.140646100008"/>
  </r>
  <r>
    <m/>
    <s v="D702BC00001"/>
    <s v="Astra Zeneca"/>
    <s v="Brazil"/>
    <x v="1"/>
    <m/>
    <m/>
    <m/>
    <s v="PTC Duties"/>
    <m/>
    <m/>
    <m/>
    <n v="-6844.8797024999994"/>
    <m/>
    <n v="-6844.8797024999994"/>
  </r>
  <r>
    <m/>
    <s v="D516NC00001"/>
    <s v="Astra Zeneca"/>
    <s v="Brazil"/>
    <x v="1"/>
    <m/>
    <m/>
    <m/>
    <s v="PTC Duties"/>
    <m/>
    <m/>
    <m/>
    <n v="-9676.4779604499963"/>
    <m/>
    <n v="-9676.4779604499963"/>
  </r>
  <r>
    <m/>
    <s v="D702FC00001"/>
    <s v="Astra Zeneca"/>
    <s v="Brazil"/>
    <x v="1"/>
    <m/>
    <m/>
    <m/>
    <s v="PTC Duties"/>
    <m/>
    <m/>
    <m/>
    <n v="-3935.3053435499996"/>
    <m/>
    <n v="-3935.3053435499996"/>
  </r>
  <r>
    <m/>
    <s v="D7029C00001"/>
    <s v="Astra Zeneca"/>
    <s v="Brazil"/>
    <x v="1"/>
    <m/>
    <m/>
    <m/>
    <s v="PTC Duties"/>
    <m/>
    <m/>
    <m/>
    <n v="-11177.670745499998"/>
    <m/>
    <n v="-11177.670745499998"/>
  </r>
  <r>
    <m/>
    <n v="20240178"/>
    <s v="Amgen, Inc."/>
    <s v="Brazil"/>
    <x v="1"/>
    <m/>
    <m/>
    <m/>
    <s v="PTC Duties"/>
    <m/>
    <m/>
    <m/>
    <n v="-173377.86272589999"/>
    <m/>
    <n v="-173377.86272589999"/>
  </r>
  <r>
    <m/>
    <n v="20220196"/>
    <s v="Amgen, Inc."/>
    <s v="Brazil"/>
    <x v="1"/>
    <m/>
    <m/>
    <m/>
    <s v="PTC Duties"/>
    <m/>
    <m/>
    <m/>
    <n v="-101441.3887564"/>
    <m/>
    <n v="-101441.3887564"/>
  </r>
  <r>
    <m/>
    <n v="20250002"/>
    <s v="Amgen, Inc."/>
    <s v="Brazil"/>
    <x v="1"/>
    <m/>
    <m/>
    <m/>
    <s v="PTC Duties"/>
    <m/>
    <m/>
    <m/>
    <n v="-4431.4142984999999"/>
    <m/>
    <n v="-4431.4142984999999"/>
  </r>
  <r>
    <m/>
    <s v="D7261C00003 (CAM) (CPP)"/>
    <s v="Astra Zeneca"/>
    <s v="Brazil"/>
    <x v="1"/>
    <m/>
    <m/>
    <m/>
    <s v="PTC Duties"/>
    <m/>
    <m/>
    <m/>
    <n v="-730.7250415499999"/>
    <m/>
    <n v="-730.7250415499999"/>
  </r>
  <r>
    <m/>
    <s v="D7230C00001"/>
    <s v="MedImmune Inc"/>
    <s v="Brazil"/>
    <x v="1"/>
    <m/>
    <m/>
    <m/>
    <s v="PTC Duties"/>
    <m/>
    <m/>
    <m/>
    <n v="-27077.306150299992"/>
    <m/>
    <n v="-27077.306150299992"/>
  </r>
  <r>
    <m/>
    <s v="ALXN1210-CSA-AKI-318 (Ancillaries Distribution)"/>
    <s v="Alexion Pharmaceuticals Inc"/>
    <s v="Brazil"/>
    <x v="1"/>
    <m/>
    <m/>
    <m/>
    <s v="PTC Duties"/>
    <m/>
    <m/>
    <m/>
    <n v="-90.245669149999955"/>
    <m/>
    <n v="-90.245669149999955"/>
  </r>
  <r>
    <m/>
    <s v="VX24-AIS-D10"/>
    <s v="Vertex Pharmaceuticals"/>
    <s v="Brazil"/>
    <x v="1"/>
    <m/>
    <m/>
    <m/>
    <s v="PTC Duties"/>
    <m/>
    <m/>
    <m/>
    <n v="-205302.76594380001"/>
    <m/>
    <n v="-205302.76594380001"/>
  </r>
  <r>
    <m/>
    <s v="D740AC00001"/>
    <s v="MedImmune Inc"/>
    <s v="Brazil"/>
    <x v="1"/>
    <m/>
    <m/>
    <m/>
    <s v="PTC Duties"/>
    <m/>
    <m/>
    <m/>
    <n v="-381.2777514"/>
    <m/>
    <n v="-381.2777514"/>
  </r>
  <r>
    <m/>
    <s v="I8F-MC-GPIJ (CAM)"/>
    <s v="Eli Lilly &amp; Co."/>
    <s v="Brazil"/>
    <x v="2"/>
    <m/>
    <m/>
    <m/>
    <s v="Freight - Shipments"/>
    <m/>
    <m/>
    <m/>
    <n v="-398.53375064999994"/>
    <m/>
    <n v="-398.53375064999994"/>
  </r>
  <r>
    <m/>
    <s v="J3L-MC-EZEF (CAM)"/>
    <s v="Eli Lilly &amp; Co."/>
    <s v="Brazil"/>
    <x v="2"/>
    <m/>
    <m/>
    <m/>
    <s v="Freight - Shipments"/>
    <m/>
    <m/>
    <m/>
    <n v="-34.734436450000004"/>
    <m/>
    <n v="-34.734436450000004"/>
  </r>
  <r>
    <m/>
    <s v="J1I-MC-GZBO (CAM)"/>
    <s v="Eli Lilly &amp; Co."/>
    <s v="Brazil"/>
    <x v="2"/>
    <m/>
    <m/>
    <m/>
    <s v="Freight - Shipments"/>
    <m/>
    <m/>
    <m/>
    <n v="-199.99901004999998"/>
    <m/>
    <n v="-199.99901004999998"/>
  </r>
  <r>
    <m/>
    <s v="I8F-MC-GPJA (CAM)"/>
    <s v="Eli Lilly &amp; Co."/>
    <s v="Brazil"/>
    <x v="2"/>
    <m/>
    <m/>
    <m/>
    <s v="Freight - Shipments"/>
    <m/>
    <m/>
    <m/>
    <n v="-62.071105249999995"/>
    <m/>
    <n v="-62.071105249999995"/>
  </r>
  <r>
    <m/>
    <s v="GG917 Psych Bundle (CAM)"/>
    <s v="Eli Lilly &amp; Co."/>
    <s v="Brazil"/>
    <x v="2"/>
    <m/>
    <m/>
    <m/>
    <s v="Freight - Shipments"/>
    <m/>
    <m/>
    <m/>
    <n v="-194.21698799999999"/>
    <m/>
    <n v="-194.21698799999999"/>
  </r>
  <r>
    <m/>
    <s v="J2O-MC-EKBG (CAM)"/>
    <s v="Eli Lilly &amp; Co."/>
    <s v="Brazil"/>
    <x v="2"/>
    <m/>
    <m/>
    <m/>
    <s v="Freight - Shipments"/>
    <m/>
    <m/>
    <m/>
    <n v="-20.349660799999999"/>
    <m/>
    <n v="-20.349660799999999"/>
  </r>
  <r>
    <m/>
    <s v="N1T-MC-MALO (CAM)"/>
    <s v="Eli Lilly &amp; Co."/>
    <s v="Brazil"/>
    <x v="2"/>
    <m/>
    <m/>
    <m/>
    <s v="Freight - Shipments"/>
    <m/>
    <m/>
    <m/>
    <n v="-44.352489649999995"/>
    <m/>
    <n v="-44.352489649999995"/>
  </r>
  <r>
    <m/>
    <s v="J2A-MC-GZPW (ATTAIN-Outcomes) (CAM)"/>
    <s v="Eli Lilly &amp; Co."/>
    <s v="Brazil"/>
    <x v="2"/>
    <m/>
    <m/>
    <m/>
    <s v="Freight - Shipments"/>
    <m/>
    <m/>
    <m/>
    <n v="-66.23874635"/>
    <m/>
    <n v="-66.23874635"/>
  </r>
  <r>
    <m/>
    <s v="J3R-MC-YDAG (CAM)"/>
    <s v="Eli Lilly &amp; Co."/>
    <s v="Brazil"/>
    <x v="2"/>
    <m/>
    <m/>
    <m/>
    <s v="Freight - Shipments"/>
    <m/>
    <m/>
    <m/>
    <n v="-231.62204449999996"/>
    <m/>
    <n v="-231.62204449999996"/>
  </r>
  <r>
    <m/>
    <s v="J5E-MC-JZXB (CAM)"/>
    <s v="Eli Lilly &amp; Co."/>
    <s v="Brazil"/>
    <x v="2"/>
    <m/>
    <m/>
    <m/>
    <s v="Freight - Shipments"/>
    <m/>
    <m/>
    <m/>
    <n v="-2009.3788924999999"/>
    <m/>
    <n v="-2009.3788924999999"/>
  </r>
  <r>
    <m/>
    <s v="MK-3475-587"/>
    <s v="Merck Sharp and Dohme LLC"/>
    <s v="Brazil"/>
    <x v="2"/>
    <m/>
    <m/>
    <m/>
    <s v="Freight - Shipments"/>
    <m/>
    <m/>
    <m/>
    <n v="-1899.5245674999999"/>
    <m/>
    <n v="-1899.5245674999999"/>
  </r>
  <r>
    <m/>
    <s v="CNTO1959UCO3001"/>
    <s v="Janssen"/>
    <s v="Brazil"/>
    <x v="2"/>
    <m/>
    <m/>
    <m/>
    <s v="Freight - Shipments"/>
    <m/>
    <m/>
    <m/>
    <n v="-369.97026149999999"/>
    <m/>
    <n v="-369.97026149999999"/>
  </r>
  <r>
    <m/>
    <s v="AC-055-315"/>
    <s v="Janssen"/>
    <s v="Brazil"/>
    <x v="2"/>
    <m/>
    <m/>
    <m/>
    <s v="Freight - Shipments"/>
    <m/>
    <m/>
    <m/>
    <n v="-6604.3819743999993"/>
    <m/>
    <n v="-6604.3819743999993"/>
  </r>
  <r>
    <m/>
    <s v="J2G-MC-JZJB"/>
    <s v="Eli Lilly &amp; Co."/>
    <s v="Brazil"/>
    <x v="2"/>
    <m/>
    <m/>
    <m/>
    <s v="Freight - Shipments"/>
    <m/>
    <m/>
    <m/>
    <n v="-7073.5950425000001"/>
    <m/>
    <n v="-7073.5950425000001"/>
  </r>
  <r>
    <m/>
    <s v="67652000PCR3002"/>
    <s v="Janssen"/>
    <s v="Brazil"/>
    <x v="2"/>
    <m/>
    <m/>
    <m/>
    <s v="Freight - Shipments"/>
    <m/>
    <m/>
    <m/>
    <n v="-2387.9860238499996"/>
    <m/>
    <n v="-2387.9860238499996"/>
  </r>
  <r>
    <m/>
    <s v="73841937NSC3003"/>
    <s v="Janssen"/>
    <s v="Brazil"/>
    <x v="2"/>
    <m/>
    <m/>
    <m/>
    <s v="Freight - Shipments"/>
    <m/>
    <m/>
    <m/>
    <n v="-1243.2616531999997"/>
    <m/>
    <n v="-1243.2616531999997"/>
  </r>
  <r>
    <m/>
    <s v="MK-6482-012"/>
    <s v="Merck Sharp and Dohme LLC"/>
    <s v="Brazil"/>
    <x v="2"/>
    <m/>
    <m/>
    <m/>
    <s v="Freight - Shipments"/>
    <m/>
    <m/>
    <m/>
    <n v="-1609.8189250499997"/>
    <m/>
    <n v="-1609.8189250499997"/>
  </r>
  <r>
    <m/>
    <s v="I6T-MC-AMAX"/>
    <s v="Eli Lilly &amp; Co."/>
    <s v="Brazil"/>
    <x v="2"/>
    <m/>
    <m/>
    <m/>
    <s v="Freight - Returns"/>
    <m/>
    <m/>
    <m/>
    <n v="-548.69983664999995"/>
    <m/>
    <n v="-548.69983664999995"/>
  </r>
  <r>
    <m/>
    <s v="J2G-OX-Y049"/>
    <s v="Eli Lilly &amp; Co."/>
    <s v="Brazil"/>
    <x v="2"/>
    <m/>
    <m/>
    <m/>
    <s v="Freight - Shipments"/>
    <m/>
    <m/>
    <m/>
    <n v="-2241.3966854999999"/>
    <m/>
    <n v="-2241.3966854999999"/>
  </r>
  <r>
    <m/>
    <s v="J2G-MC-JZJX"/>
    <s v="Eli Lilly &amp; Co."/>
    <s v="Brazil"/>
    <x v="2"/>
    <m/>
    <m/>
    <m/>
    <s v="Freight - Shipments"/>
    <m/>
    <m/>
    <m/>
    <n v="-2127.34606175"/>
    <m/>
    <n v="-2127.34606175"/>
  </r>
  <r>
    <m/>
    <s v="MK-3475-B96"/>
    <s v="Merck Sharp and Dohme LLC"/>
    <s v="Brazil"/>
    <x v="2"/>
    <m/>
    <m/>
    <m/>
    <s v="Freight - Shipments"/>
    <m/>
    <m/>
    <m/>
    <n v="-1712.06123235"/>
    <m/>
    <n v="-1712.06123235"/>
  </r>
  <r>
    <m/>
    <s v="61186372NSC3002"/>
    <s v="Janssen"/>
    <s v="Brazil"/>
    <x v="2"/>
    <m/>
    <m/>
    <m/>
    <s v="Freight - Shipments"/>
    <m/>
    <m/>
    <m/>
    <n v="-436.42598719999995"/>
    <m/>
    <n v="-436.42598719999995"/>
  </r>
  <r>
    <m/>
    <s v="64007957MMY3001"/>
    <s v="Janssen"/>
    <s v="Brazil"/>
    <x v="2"/>
    <m/>
    <m/>
    <m/>
    <s v="Freight - Shipments"/>
    <m/>
    <m/>
    <m/>
    <n v="-7491.2188820000001"/>
    <m/>
    <n v="-7491.2188820000001"/>
  </r>
  <r>
    <m/>
    <s v="68284528MMY3004"/>
    <s v="Janssen"/>
    <s v="Brazil"/>
    <x v="2"/>
    <m/>
    <m/>
    <m/>
    <s v="Freight - Shipments"/>
    <m/>
    <m/>
    <m/>
    <n v="-7506.2846179999988"/>
    <m/>
    <n v="-7506.2846179999988"/>
  </r>
  <r>
    <m/>
    <s v="MK-2140-003"/>
    <s v="Merck Sharp and Dohme LLC"/>
    <s v="Brazil"/>
    <x v="2"/>
    <m/>
    <m/>
    <m/>
    <s v="Freight - Shipments"/>
    <m/>
    <m/>
    <m/>
    <n v="-610.20597680000003"/>
    <m/>
    <n v="-610.20597680000003"/>
  </r>
  <r>
    <m/>
    <s v="D5244C00001"/>
    <s v="Astra Zeneca"/>
    <s v="Brazil"/>
    <x v="2"/>
    <m/>
    <m/>
    <m/>
    <s v="Freight - Shipments"/>
    <m/>
    <m/>
    <m/>
    <n v="-282.79232554999999"/>
    <m/>
    <n v="-282.79232554999999"/>
  </r>
  <r>
    <m/>
    <s v="I3Y-MC-JPEG"/>
    <s v="Eli Lilly &amp; Co."/>
    <s v="Brazil"/>
    <x v="2"/>
    <m/>
    <m/>
    <m/>
    <s v="Freight - Returns"/>
    <m/>
    <m/>
    <m/>
    <n v="-35.467253499999991"/>
    <m/>
    <n v="-35.467253499999991"/>
  </r>
  <r>
    <m/>
    <s v="MK-1026-008"/>
    <s v="Merck Sharp and Dohme LLC"/>
    <s v="Brazil"/>
    <x v="2"/>
    <m/>
    <m/>
    <m/>
    <s v="Freight - Shipments"/>
    <m/>
    <m/>
    <m/>
    <n v="-369.0873329499999"/>
    <m/>
    <n v="-369.0873329499999"/>
  </r>
  <r>
    <m/>
    <s v="I8F-MC-GPIJ"/>
    <s v="Eli Lilly &amp; Co."/>
    <s v="Brazil"/>
    <x v="2"/>
    <m/>
    <m/>
    <m/>
    <s v="Freight - Returns"/>
    <m/>
    <m/>
    <m/>
    <n v="-5244.2994579500009"/>
    <m/>
    <n v="-5244.2994579500009"/>
  </r>
  <r>
    <m/>
    <s v="C4891001"/>
    <s v="Pfizer"/>
    <s v="Brazil"/>
    <x v="2"/>
    <m/>
    <m/>
    <m/>
    <s v="Freight - Shipments"/>
    <m/>
    <m/>
    <m/>
    <n v="-1241.1546335999999"/>
    <m/>
    <n v="-1241.1546335999999"/>
  </r>
  <r>
    <m/>
    <s v="78934804UCO2001"/>
    <s v="Janssen"/>
    <s v="Brazil"/>
    <x v="2"/>
    <m/>
    <m/>
    <m/>
    <s v="Freight - Shipments"/>
    <m/>
    <m/>
    <m/>
    <n v="-762.45997729999988"/>
    <m/>
    <n v="-762.45997729999988"/>
  </r>
  <r>
    <m/>
    <s v="78934804CRD2001"/>
    <s v="Janssen"/>
    <s v="Brazil"/>
    <x v="2"/>
    <m/>
    <m/>
    <m/>
    <s v="Freight - Shipments"/>
    <m/>
    <m/>
    <m/>
    <n v="-6.6990668500000004"/>
    <m/>
    <n v="-6.6990668500000004"/>
  </r>
  <r>
    <m/>
    <s v="J2N-OX-JZNU"/>
    <s v="Eli Lilly &amp; Co."/>
    <s v="Brazil"/>
    <x v="2"/>
    <m/>
    <m/>
    <m/>
    <s v="Freight - Returns"/>
    <m/>
    <m/>
    <m/>
    <n v="-29553.346215400001"/>
    <m/>
    <n v="-29553.346215400001"/>
  </r>
  <r>
    <m/>
    <s v="64407564MMY3002"/>
    <s v="Janssen"/>
    <s v="Brazil"/>
    <x v="2"/>
    <m/>
    <m/>
    <m/>
    <s v="Freight - Shipments"/>
    <m/>
    <m/>
    <m/>
    <n v="-346.52148054999998"/>
    <m/>
    <n v="-346.52148054999998"/>
  </r>
  <r>
    <m/>
    <s v="80202135EBF3001"/>
    <s v="Janssen"/>
    <s v="Brazil"/>
    <x v="2"/>
    <m/>
    <m/>
    <m/>
    <s v="Freight - Shipments"/>
    <m/>
    <m/>
    <m/>
    <n v="-374.88300150000003"/>
    <m/>
    <n v="-374.88300150000003"/>
  </r>
  <r>
    <m/>
    <s v="XL092-304"/>
    <s v="Exelixis, Inc."/>
    <s v="Brazil"/>
    <x v="2"/>
    <m/>
    <m/>
    <m/>
    <s v="Freight - Returns"/>
    <m/>
    <m/>
    <m/>
    <n v="-107.63131015"/>
    <m/>
    <n v="-107.63131015"/>
  </r>
  <r>
    <m/>
    <n v="996"/>
    <s v="IQVIA"/>
    <s v="Brazil"/>
    <x v="2"/>
    <m/>
    <m/>
    <m/>
    <s v="Freight - Shipments"/>
    <m/>
    <m/>
    <m/>
    <n v="-2273.0429189999995"/>
    <m/>
    <n v="-2273.0429189999995"/>
  </r>
  <r>
    <m/>
    <s v="17000139BLC3002"/>
    <s v="Janssen"/>
    <s v="Brazil"/>
    <x v="2"/>
    <m/>
    <m/>
    <m/>
    <s v="Freight - Shipments"/>
    <m/>
    <m/>
    <m/>
    <n v="-401.00649644999987"/>
    <m/>
    <n v="-401.00649644999987"/>
  </r>
  <r>
    <m/>
    <s v="64007957MMY3005"/>
    <s v="Janssen"/>
    <s v="Brazil"/>
    <x v="2"/>
    <m/>
    <m/>
    <m/>
    <s v="Freight - Shipments"/>
    <m/>
    <m/>
    <m/>
    <n v="-44510.735828649995"/>
    <m/>
    <n v="-44510.735828649995"/>
  </r>
  <r>
    <m/>
    <s v="61186372PANSC2001"/>
    <s v="Janssen"/>
    <s v="Brazil"/>
    <x v="2"/>
    <m/>
    <m/>
    <m/>
    <s v="Freight - Shipments"/>
    <m/>
    <m/>
    <m/>
    <n v="-197.17554920000001"/>
    <m/>
    <n v="-197.17554920000001"/>
  </r>
  <r>
    <m/>
    <s v="70033093STR3001"/>
    <s v="Janssen"/>
    <s v="Brazil"/>
    <x v="2"/>
    <m/>
    <m/>
    <m/>
    <s v="Freight - Shipments"/>
    <m/>
    <m/>
    <m/>
    <n v="-5499.4630795999992"/>
    <m/>
    <n v="-5499.4630795999992"/>
  </r>
  <r>
    <m/>
    <s v="J2J-MC-JZLH"/>
    <s v="Eli Lilly &amp; Co."/>
    <s v="Brazil"/>
    <x v="2"/>
    <m/>
    <m/>
    <m/>
    <s v="Freight - Returns"/>
    <m/>
    <m/>
    <m/>
    <n v="-56124.657886149995"/>
    <m/>
    <n v="-56124.657886149995"/>
  </r>
  <r>
    <m/>
    <s v="MK-3475-D46"/>
    <s v="Merck Sharp and Dohme LLC"/>
    <s v="Brazil"/>
    <x v="2"/>
    <m/>
    <m/>
    <m/>
    <s v="Freight - Shipments"/>
    <m/>
    <m/>
    <m/>
    <n v="-4218.4906882999994"/>
    <m/>
    <n v="-4218.4906882999994"/>
  </r>
  <r>
    <m/>
    <s v="61186372NSC2002"/>
    <s v="Janssen"/>
    <s v="Brazil"/>
    <x v="2"/>
    <m/>
    <m/>
    <m/>
    <s v="Freight - Shipments"/>
    <m/>
    <m/>
    <m/>
    <n v="-1213.5818803499999"/>
    <m/>
    <n v="-1213.5818803499999"/>
  </r>
  <r>
    <m/>
    <s v="GS-US-626-6216"/>
    <s v="Gilead Sciences, Inc."/>
    <s v="Brazil"/>
    <x v="2"/>
    <m/>
    <m/>
    <m/>
    <s v="Freight - Returns"/>
    <m/>
    <m/>
    <m/>
    <n v="-2222.2970440999993"/>
    <m/>
    <n v="-2222.2970440999993"/>
  </r>
  <r>
    <m/>
    <s v="64007957MMY3006"/>
    <s v="Janssen"/>
    <s v="Brazil"/>
    <x v="2"/>
    <m/>
    <m/>
    <m/>
    <s v="Freight - Shipments"/>
    <m/>
    <m/>
    <m/>
    <n v="-3308.54889155"/>
    <m/>
    <n v="-3308.54889155"/>
  </r>
  <r>
    <m/>
    <s v="J2N-OX-JZNP"/>
    <s v="Eli Lilly &amp; Co."/>
    <s v="Brazil"/>
    <x v="2"/>
    <m/>
    <m/>
    <m/>
    <s v="Freight - Returns"/>
    <m/>
    <m/>
    <m/>
    <n v="-9184.4547676000002"/>
    <m/>
    <n v="-9184.4547676000002"/>
  </r>
  <r>
    <m/>
    <s v="MK-3475-158"/>
    <s v="Merck Sharp and Dohme LLC"/>
    <s v="Brazil"/>
    <x v="2"/>
    <m/>
    <m/>
    <m/>
    <s v="Freight - Shipments"/>
    <m/>
    <m/>
    <m/>
    <n v="-2068.1775670500001"/>
    <m/>
    <n v="-2068.1775670500001"/>
  </r>
  <r>
    <m/>
    <s v="CNTO1959UCO3004"/>
    <s v="Janssen"/>
    <s v="Brazil"/>
    <x v="2"/>
    <m/>
    <m/>
    <m/>
    <s v="Freight - Shipments"/>
    <m/>
    <m/>
    <m/>
    <n v="-1600.4819897499997"/>
    <m/>
    <n v="-1600.4819897499997"/>
  </r>
  <r>
    <m/>
    <s v="70033093AFL3002"/>
    <s v="Janssen"/>
    <s v="Brazil"/>
    <x v="2"/>
    <m/>
    <m/>
    <m/>
    <s v="Freight - Shipments"/>
    <m/>
    <m/>
    <m/>
    <n v="-53144.610271900012"/>
    <m/>
    <n v="-53144.610271900012"/>
  </r>
  <r>
    <m/>
    <s v="Debio 4326-301"/>
    <s v="DebioPharm"/>
    <s v="Brazil"/>
    <x v="2"/>
    <m/>
    <m/>
    <m/>
    <s v="Freight - Shipments"/>
    <m/>
    <m/>
    <m/>
    <n v="-225.76906065"/>
    <m/>
    <n v="-225.76906065"/>
  </r>
  <r>
    <m/>
    <s v="MK-3475-06B"/>
    <s v="Merck Sharp and Dohme LLC"/>
    <s v="Brazil"/>
    <x v="2"/>
    <m/>
    <m/>
    <m/>
    <s v="Freight - Shipments"/>
    <m/>
    <m/>
    <m/>
    <n v="-299.45333739999995"/>
    <m/>
    <n v="-299.45333739999995"/>
  </r>
  <r>
    <m/>
    <s v="D3463C00003"/>
    <s v="Astra Zeneca"/>
    <s v="Brazil"/>
    <x v="2"/>
    <m/>
    <m/>
    <m/>
    <s v="Freight - Returns"/>
    <m/>
    <m/>
    <m/>
    <n v="-136.38175634999999"/>
    <m/>
    <n v="-136.38175634999999"/>
  </r>
  <r>
    <m/>
    <s v="J2N-OX-JZNM"/>
    <s v="Eli Lilly &amp; Co."/>
    <s v="Brazil"/>
    <x v="2"/>
    <m/>
    <m/>
    <m/>
    <s v="Freight - Returns"/>
    <m/>
    <m/>
    <m/>
    <n v="-1297.3263568999998"/>
    <m/>
    <n v="-1297.3263568999998"/>
  </r>
  <r>
    <m/>
    <s v="CNTO1959PBCRD3007"/>
    <s v="Janssen"/>
    <s v="Brazil"/>
    <x v="2"/>
    <m/>
    <m/>
    <m/>
    <s v="Freight - Shipments"/>
    <m/>
    <m/>
    <m/>
    <n v="-3228.3306705999998"/>
    <m/>
    <n v="-3228.3306705999998"/>
  </r>
  <r>
    <m/>
    <s v="MK-0616-015"/>
    <s v="Merck Sharp and Dohme LLC"/>
    <s v="Brazil"/>
    <x v="2"/>
    <m/>
    <m/>
    <m/>
    <s v="Freight - Shipments"/>
    <m/>
    <m/>
    <m/>
    <n v="-4486.4260692999987"/>
    <m/>
    <n v="-4486.4260692999987"/>
  </r>
  <r>
    <m/>
    <s v="D346BC00001"/>
    <s v="Astra Zeneca"/>
    <s v="Brazil"/>
    <x v="2"/>
    <m/>
    <m/>
    <m/>
    <s v="Freight - Shipments"/>
    <m/>
    <m/>
    <m/>
    <n v="-10798.007375050001"/>
    <m/>
    <n v="-10798.007375050001"/>
  </r>
  <r>
    <m/>
    <s v="J2A-MC-GZGP"/>
    <s v="Eli Lilly &amp; Co."/>
    <s v="Brazil"/>
    <x v="2"/>
    <m/>
    <m/>
    <m/>
    <s v="Freight - Returns"/>
    <m/>
    <m/>
    <m/>
    <n v="-1600.2186122999999"/>
    <m/>
    <n v="-1600.2186122999999"/>
  </r>
  <r>
    <m/>
    <s v="64407564MMY3009"/>
    <s v="Janssen"/>
    <s v="Brazil"/>
    <x v="2"/>
    <m/>
    <m/>
    <m/>
    <s v="Freight - Shipments"/>
    <m/>
    <m/>
    <m/>
    <n v="-18835.367374949998"/>
    <m/>
    <n v="-18835.367374949998"/>
  </r>
  <r>
    <m/>
    <s v="CSL300_2301_ph3"/>
    <s v="CSL Behring GmbH"/>
    <s v="Brazil"/>
    <x v="2"/>
    <m/>
    <m/>
    <m/>
    <s v="Freight - Shipments"/>
    <m/>
    <m/>
    <m/>
    <n v="-689.10594585000001"/>
    <m/>
    <n v="-689.10594585000001"/>
  </r>
  <r>
    <m/>
    <s v="D5989C00001"/>
    <s v="Astra Zeneca"/>
    <s v="Brazil"/>
    <x v="2"/>
    <m/>
    <m/>
    <m/>
    <s v="Freight - Shipments"/>
    <m/>
    <m/>
    <m/>
    <n v="-2696.6016213499997"/>
    <m/>
    <n v="-2696.6016213499997"/>
  </r>
  <r>
    <m/>
    <s v="V940-002"/>
    <s v="Merck Sharp and Dohme LLC"/>
    <s v="Brazil"/>
    <x v="2"/>
    <m/>
    <m/>
    <m/>
    <s v="Freight - Shipments"/>
    <m/>
    <m/>
    <m/>
    <n v="-3451.9190205499999"/>
    <m/>
    <n v="-3451.9190205499999"/>
  </r>
  <r>
    <m/>
    <s v="MK-7240-001"/>
    <s v="Merck Sharp and Dohme LLC"/>
    <s v="Brazil"/>
    <x v="2"/>
    <m/>
    <m/>
    <m/>
    <s v="Freight - Shipments"/>
    <m/>
    <m/>
    <m/>
    <n v="-9.506151899999999"/>
    <m/>
    <n v="-9.506151899999999"/>
  </r>
  <r>
    <m/>
    <s v="D4325C00010"/>
    <s v="Astra Zeneca"/>
    <s v="Brazil"/>
    <x v="2"/>
    <m/>
    <m/>
    <m/>
    <s v="Freight - Shipments"/>
    <m/>
    <m/>
    <m/>
    <n v="-543.95767790000002"/>
    <m/>
    <n v="-543.95767790000002"/>
  </r>
  <r>
    <m/>
    <s v="MK-2870-007"/>
    <s v="Merck Sharp and Dohme LLC"/>
    <s v="Brazil"/>
    <x v="2"/>
    <m/>
    <m/>
    <m/>
    <s v="Freight - Shipments"/>
    <m/>
    <m/>
    <m/>
    <n v="-6570.2698183499997"/>
    <m/>
    <n v="-6570.2698183499997"/>
  </r>
  <r>
    <m/>
    <s v="MK-5684-004"/>
    <s v="Merck Sharp and Dohme LLC"/>
    <s v="Brazil"/>
    <x v="2"/>
    <m/>
    <m/>
    <m/>
    <s v="Freight - Shipments"/>
    <m/>
    <m/>
    <m/>
    <n v="-216.02136569999999"/>
    <m/>
    <n v="-216.02136569999999"/>
  </r>
  <r>
    <m/>
    <s v="TAS6417-301"/>
    <s v="Taiho Pharma USA"/>
    <s v="Brazil"/>
    <x v="2"/>
    <m/>
    <m/>
    <m/>
    <s v="Freight - Returns"/>
    <m/>
    <m/>
    <m/>
    <n v="-18.190784499999999"/>
    <m/>
    <n v="-18.190784499999999"/>
  </r>
  <r>
    <m/>
    <s v="J3M-MC-JZQB"/>
    <s v="Eli Lilly &amp; Co."/>
    <s v="Brazil"/>
    <x v="2"/>
    <m/>
    <m/>
    <m/>
    <s v="Freight - Shipments"/>
    <m/>
    <m/>
    <m/>
    <n v="-3412.0398535999998"/>
    <m/>
    <n v="-3412.0398535999998"/>
  </r>
  <r>
    <m/>
    <s v="MK-9999-01A"/>
    <s v="Merck Sharp and Dohme LLC"/>
    <s v="Brazil"/>
    <x v="2"/>
    <m/>
    <m/>
    <m/>
    <s v="Freight - Shipments"/>
    <m/>
    <m/>
    <m/>
    <n v="-20.537982499999998"/>
    <m/>
    <n v="-20.537982499999998"/>
  </r>
  <r>
    <m/>
    <s v="61186372NSC2007"/>
    <s v="Janssen"/>
    <s v="Brazil"/>
    <x v="2"/>
    <m/>
    <m/>
    <m/>
    <s v="Freight - Shipments"/>
    <m/>
    <m/>
    <m/>
    <n v="-4147.3228261500008"/>
    <m/>
    <n v="-4147.3228261500008"/>
  </r>
  <r>
    <m/>
    <s v="D6972C00002"/>
    <s v="Astra Zeneca"/>
    <s v="Brazil"/>
    <x v="2"/>
    <m/>
    <m/>
    <m/>
    <s v="Freight - Shipments"/>
    <m/>
    <m/>
    <m/>
    <n v="-951.01366779999989"/>
    <m/>
    <n v="-951.01366779999989"/>
  </r>
  <r>
    <m/>
    <s v="DS6000-109"/>
    <s v="Daiichi Sankyo Pharma Development"/>
    <s v="Brazil"/>
    <x v="2"/>
    <m/>
    <m/>
    <m/>
    <s v="Freight - Shipments"/>
    <m/>
    <m/>
    <m/>
    <n v="-3483.0903558499999"/>
    <m/>
    <n v="-3483.0903558499999"/>
  </r>
  <r>
    <m/>
    <s v="MK-5684-003"/>
    <s v="Merck Sharp and Dohme LLC"/>
    <s v="Brazil"/>
    <x v="2"/>
    <m/>
    <m/>
    <m/>
    <s v="Freight - Shipments"/>
    <m/>
    <m/>
    <m/>
    <n v="-371.76750554999995"/>
    <m/>
    <n v="-371.76750554999995"/>
  </r>
  <r>
    <m/>
    <s v="CNTO1959CRD3008"/>
    <s v="Janssen"/>
    <s v="Brazil"/>
    <x v="2"/>
    <m/>
    <m/>
    <m/>
    <s v="Freight - Shipments"/>
    <m/>
    <m/>
    <m/>
    <n v="-1242.6052565499999"/>
    <m/>
    <n v="-1242.6052565499999"/>
  </r>
  <r>
    <m/>
    <s v="D6972C00003"/>
    <s v="Astra Zeneca"/>
    <s v="Brazil"/>
    <x v="2"/>
    <m/>
    <m/>
    <m/>
    <s v="Freight - Shipments"/>
    <m/>
    <m/>
    <m/>
    <n v="-817.17971299999977"/>
    <m/>
    <n v="-817.17971299999977"/>
  </r>
  <r>
    <m/>
    <s v="MK-2870-019"/>
    <s v="Merck Sharp and Dohme LLC"/>
    <s v="Brazil"/>
    <x v="2"/>
    <m/>
    <m/>
    <m/>
    <s v="Freight - Shipments"/>
    <m/>
    <m/>
    <m/>
    <n v="-7465.8295687499995"/>
    <m/>
    <n v="-7465.8295687499995"/>
  </r>
  <r>
    <m/>
    <s v="77242113PSO3004"/>
    <s v="Janssen"/>
    <s v="Brazil"/>
    <x v="2"/>
    <m/>
    <m/>
    <m/>
    <s v="Freight - Shipments"/>
    <m/>
    <m/>
    <m/>
    <n v="-784.63144584999986"/>
    <m/>
    <n v="-784.63144584999986"/>
  </r>
  <r>
    <m/>
    <s v="MK-2870-015"/>
    <s v="Merck Sharp and Dohme LLC"/>
    <s v="Brazil"/>
    <x v="2"/>
    <m/>
    <m/>
    <m/>
    <s v="Freight - Shipments"/>
    <m/>
    <m/>
    <m/>
    <n v="-885.57460634999995"/>
    <m/>
    <n v="-885.57460634999995"/>
  </r>
  <r>
    <m/>
    <s v="64407564MMY2006"/>
    <s v="Janssen"/>
    <s v="Brazil"/>
    <x v="2"/>
    <m/>
    <m/>
    <m/>
    <s v="Freight - Shipments"/>
    <m/>
    <m/>
    <m/>
    <n v="-4942.6749623999995"/>
    <m/>
    <n v="-4942.6749623999995"/>
  </r>
  <r>
    <m/>
    <s v="MK-0616-019"/>
    <s v="Merck Sharp and Dohme LLC"/>
    <s v="Brazil"/>
    <x v="2"/>
    <m/>
    <m/>
    <m/>
    <s v="Freight - Shipments"/>
    <m/>
    <m/>
    <m/>
    <n v="-249.05271894999998"/>
    <m/>
    <n v="-249.05271894999998"/>
  </r>
  <r>
    <m/>
    <s v="MK-3475-06D"/>
    <s v="Merck Sharp and Dohme LLC"/>
    <s v="Brazil"/>
    <x v="2"/>
    <m/>
    <m/>
    <m/>
    <s v="Freight - Shipments"/>
    <m/>
    <m/>
    <m/>
    <n v="-413.41252959999997"/>
    <m/>
    <n v="-413.41252959999997"/>
  </r>
  <r>
    <m/>
    <s v="MK-2870-012"/>
    <s v="Merck Sharp and Dohme LLC"/>
    <s v="Brazil"/>
    <x v="2"/>
    <m/>
    <m/>
    <m/>
    <s v="Freight - Shipments"/>
    <m/>
    <m/>
    <m/>
    <n v="-6911.5687833500006"/>
    <m/>
    <n v="-6911.5687833500006"/>
  </r>
  <r>
    <m/>
    <s v="R3918-MG-2018"/>
    <s v="Regeneron Pharmaceuticals Inc"/>
    <s v="Brazil"/>
    <x v="2"/>
    <m/>
    <m/>
    <m/>
    <s v="Freight - Shipments"/>
    <m/>
    <m/>
    <m/>
    <n v="-4575.2852540499998"/>
    <m/>
    <n v="-4575.2852540499998"/>
  </r>
  <r>
    <m/>
    <s v="J1I-MC-GZQA"/>
    <s v="Eli Lilly &amp; Co."/>
    <s v="Brazil"/>
    <x v="2"/>
    <m/>
    <m/>
    <m/>
    <s v="Freight - Shipments"/>
    <m/>
    <m/>
    <m/>
    <n v="-268.21104029999998"/>
    <m/>
    <n v="-268.21104029999998"/>
  </r>
  <r>
    <m/>
    <s v="J1I-MC-GZBO"/>
    <s v="Eli Lilly &amp; Co."/>
    <s v="Brazil"/>
    <x v="2"/>
    <m/>
    <m/>
    <m/>
    <s v="Freight - Returns"/>
    <m/>
    <m/>
    <m/>
    <n v="-21483.738171350004"/>
    <m/>
    <n v="-21483.738171350004"/>
  </r>
  <r>
    <m/>
    <s v="J3L-MC-EZEF"/>
    <s v="Eli Lilly &amp; Co."/>
    <s v="Brazil"/>
    <x v="2"/>
    <m/>
    <m/>
    <m/>
    <s v="Freight - Returns"/>
    <m/>
    <m/>
    <m/>
    <n v="-8206.4947208999984"/>
    <m/>
    <n v="-8206.4947208999984"/>
  </r>
  <r>
    <m/>
    <s v="MK-4482-023"/>
    <s v="Merck Sharp and Dohme LLC"/>
    <s v="Brazil"/>
    <x v="2"/>
    <m/>
    <m/>
    <m/>
    <s v="Freight - Shipments"/>
    <m/>
    <m/>
    <m/>
    <n v="-40.867173550000004"/>
    <m/>
    <n v="-40.867173550000004"/>
  </r>
  <r>
    <m/>
    <s v="MK-2870-023"/>
    <s v="Merck Sharp and Dohme LLC"/>
    <s v="Brazil"/>
    <x v="2"/>
    <m/>
    <m/>
    <m/>
    <s v="Freight - Shipments"/>
    <m/>
    <m/>
    <m/>
    <n v="-15486.705961299998"/>
    <m/>
    <n v="-15486.705961299998"/>
  </r>
  <r>
    <m/>
    <s v="MK-3475-06C"/>
    <s v="Merck Sharp and Dohme LLC"/>
    <s v="Brazil"/>
    <x v="2"/>
    <m/>
    <m/>
    <m/>
    <s v="Freight - Shipments"/>
    <m/>
    <m/>
    <m/>
    <n v="-14906.399466000003"/>
    <m/>
    <n v="-14906.399466000003"/>
  </r>
  <r>
    <m/>
    <s v="MK-1084-004"/>
    <s v="Merck Sharp and Dohme LLC"/>
    <s v="Brazil"/>
    <x v="2"/>
    <m/>
    <m/>
    <m/>
    <s v="Freight - Shipments"/>
    <m/>
    <m/>
    <m/>
    <n v="-5782.9077078499995"/>
    <m/>
    <n v="-5782.9077078499995"/>
  </r>
  <r>
    <m/>
    <s v="MK-2870-010"/>
    <s v="Merck Sharp and Dohme LLC"/>
    <s v="Brazil"/>
    <x v="2"/>
    <m/>
    <m/>
    <m/>
    <s v="Freight - Shipments"/>
    <m/>
    <m/>
    <m/>
    <n v="-4789.2268931500003"/>
    <m/>
    <n v="-4789.2268931500003"/>
  </r>
  <r>
    <m/>
    <s v="MK-7240-008"/>
    <s v="Merck Sharp and Dohme LLC"/>
    <s v="Brazil"/>
    <x v="2"/>
    <m/>
    <m/>
    <m/>
    <s v="Freight - Shipments"/>
    <m/>
    <m/>
    <m/>
    <n v="-165.56070265"/>
    <m/>
    <n v="-165.56070265"/>
  </r>
  <r>
    <m/>
    <s v="CNTO1959ISD3001"/>
    <s v="Janssen"/>
    <s v="Brazil"/>
    <x v="2"/>
    <m/>
    <m/>
    <m/>
    <s v="Freight - Shipments"/>
    <m/>
    <m/>
    <m/>
    <n v="-953.07974790000003"/>
    <m/>
    <n v="-953.07974790000003"/>
  </r>
  <r>
    <m/>
    <s v="V940-009"/>
    <s v="Merck Sharp and Dohme LLC"/>
    <s v="Brazil"/>
    <x v="2"/>
    <m/>
    <m/>
    <m/>
    <s v="Freight - Shipments"/>
    <m/>
    <m/>
    <m/>
    <n v="-19897.782880849998"/>
    <m/>
    <n v="-19897.782880849998"/>
  </r>
  <r>
    <m/>
    <s v="42847922MDD3003"/>
    <s v="Janssen"/>
    <s v="Brazil"/>
    <x v="2"/>
    <m/>
    <m/>
    <m/>
    <s v="Freight - Shipments"/>
    <m/>
    <m/>
    <m/>
    <n v="-417.09708459999996"/>
    <m/>
    <n v="-417.09708459999996"/>
  </r>
  <r>
    <m/>
    <s v="TMC207LEP3001"/>
    <s v="Janssen"/>
    <s v="Brazil"/>
    <x v="2"/>
    <m/>
    <m/>
    <m/>
    <s v="Freight - Shipments"/>
    <m/>
    <m/>
    <m/>
    <n v="-976.94611175"/>
    <m/>
    <n v="-976.94611175"/>
  </r>
  <r>
    <m/>
    <s v="MK-1084-007"/>
    <s v="Merck Sharp and Dohme LLC"/>
    <s v="Brazil"/>
    <x v="2"/>
    <m/>
    <m/>
    <m/>
    <s v="Freight - Shipments"/>
    <m/>
    <m/>
    <m/>
    <n v="-534.02166125000008"/>
    <m/>
    <n v="-534.02166125000008"/>
  </r>
  <r>
    <m/>
    <s v="D5241C00006"/>
    <s v="Astra Zeneca"/>
    <s v="Brazil"/>
    <x v="2"/>
    <m/>
    <m/>
    <m/>
    <s v="Freight - Shipments"/>
    <m/>
    <m/>
    <m/>
    <n v="-1595.39184525"/>
    <m/>
    <n v="-1595.39184525"/>
  </r>
  <r>
    <m/>
    <s v="DS8201-724 (DG-05)"/>
    <s v="Daiichi Sankyo Pharma Development"/>
    <s v="Brazil"/>
    <x v="2"/>
    <m/>
    <m/>
    <m/>
    <s v="Freight - Shipments"/>
    <m/>
    <m/>
    <m/>
    <n v="-2097.2923747999998"/>
    <m/>
    <n v="-2097.2923747999998"/>
  </r>
  <r>
    <m/>
    <s v="R2810-ONC-2268"/>
    <s v="Regeneron Pharmaceuticals Inc"/>
    <s v="Brazil"/>
    <x v="2"/>
    <m/>
    <m/>
    <m/>
    <s v="Freight - Shipments"/>
    <m/>
    <m/>
    <m/>
    <n v="-450.93903994999999"/>
    <m/>
    <n v="-450.93903994999999"/>
  </r>
  <r>
    <m/>
    <s v="LP352-302 (CAM)"/>
    <s v="Longboard Pharmaceuticals"/>
    <s v="Brazil"/>
    <x v="2"/>
    <m/>
    <m/>
    <m/>
    <s v="Freight - Shipments"/>
    <m/>
    <m/>
    <m/>
    <n v="-44.695016799999998"/>
    <m/>
    <n v="-44.695016799999998"/>
  </r>
  <r>
    <m/>
    <s v="61186372COR3001"/>
    <s v="Janssen"/>
    <s v="Brazil"/>
    <x v="2"/>
    <m/>
    <m/>
    <m/>
    <s v="Freight - Shipments"/>
    <m/>
    <m/>
    <m/>
    <n v="-946.91562385000009"/>
    <m/>
    <n v="-946.91562385000009"/>
  </r>
  <r>
    <m/>
    <s v="TBBO10203-101"/>
    <s v="TheRas Inc"/>
    <s v="Brazil"/>
    <x v="2"/>
    <m/>
    <m/>
    <m/>
    <s v="Freight - Shipments"/>
    <m/>
    <m/>
    <m/>
    <n v="-795.78063635000001"/>
    <m/>
    <n v="-795.78063635000001"/>
  </r>
  <r>
    <m/>
    <s v="D9181C00002"/>
    <s v="Astra Zeneca"/>
    <s v="Brazil"/>
    <x v="2"/>
    <m/>
    <m/>
    <m/>
    <s v="Freight - Shipments"/>
    <m/>
    <m/>
    <m/>
    <n v="-833.20206864999989"/>
    <m/>
    <n v="-833.20206864999989"/>
  </r>
  <r>
    <m/>
    <s v="80202135SJS3001"/>
    <s v="Janssen"/>
    <s v="Brazil"/>
    <x v="2"/>
    <m/>
    <m/>
    <m/>
    <s v="Freight - Shipments"/>
    <m/>
    <m/>
    <m/>
    <n v="-3982.7187431499997"/>
    <m/>
    <n v="-3982.7187431499997"/>
  </r>
  <r>
    <m/>
    <s v="61186372COR3002"/>
    <s v="Janssen"/>
    <s v="Brazil"/>
    <x v="2"/>
    <m/>
    <m/>
    <m/>
    <s v="Freight - Shipments"/>
    <m/>
    <m/>
    <m/>
    <n v="-695.11995839999997"/>
    <m/>
    <n v="-695.11995839999997"/>
  </r>
  <r>
    <m/>
    <s v="MK-3475-06E"/>
    <s v="Merck Sharp and Dohme LLC"/>
    <s v="Brazil"/>
    <x v="2"/>
    <m/>
    <m/>
    <m/>
    <s v="Freight - Shipments"/>
    <m/>
    <m/>
    <m/>
    <n v="-976.31700809999995"/>
    <m/>
    <n v="-976.31700809999995"/>
  </r>
  <r>
    <m/>
    <s v="MK-2400-01A"/>
    <s v="Merck Sharp and Dohme LLC"/>
    <s v="Brazil"/>
    <x v="2"/>
    <m/>
    <m/>
    <m/>
    <s v="Freight - Shipments"/>
    <m/>
    <m/>
    <m/>
    <n v="-6.5530492999999996"/>
    <m/>
    <n v="-6.5530492999999996"/>
  </r>
  <r>
    <m/>
    <s v="77242113PSA3002"/>
    <s v="Janssen"/>
    <s v="Brazil"/>
    <x v="2"/>
    <m/>
    <m/>
    <m/>
    <s v="Freight - Shipments"/>
    <m/>
    <m/>
    <m/>
    <n v="-292.31758255"/>
    <m/>
    <n v="-292.31758255"/>
  </r>
  <r>
    <m/>
    <s v="D6973C00001"/>
    <s v="Astra Zeneca"/>
    <s v="Brazil"/>
    <x v="2"/>
    <m/>
    <m/>
    <m/>
    <s v="Freight - Shipments"/>
    <m/>
    <m/>
    <m/>
    <n v="-6697.1331409499999"/>
    <m/>
    <n v="-6697.1331409499999"/>
  </r>
  <r>
    <m/>
    <s v="LP352-301 (CAM)"/>
    <s v="Longboard Pharmaceuticals"/>
    <s v="Brazil"/>
    <x v="2"/>
    <m/>
    <m/>
    <m/>
    <s v="Freight - Shipments"/>
    <m/>
    <m/>
    <m/>
    <n v="-165.77631734999997"/>
    <m/>
    <n v="-165.77631734999997"/>
  </r>
  <r>
    <m/>
    <s v="MK-2140-010"/>
    <s v="Merck Sharp and Dohme LLC"/>
    <s v="Brazil"/>
    <x v="2"/>
    <m/>
    <m/>
    <m/>
    <s v="Freight - Shipments"/>
    <m/>
    <m/>
    <m/>
    <n v="-51.04473325"/>
    <m/>
    <n v="-51.04473325"/>
  </r>
  <r>
    <m/>
    <s v="MK-2870-011"/>
    <s v="Merck Sharp and Dohme LLC"/>
    <s v="Brazil"/>
    <x v="2"/>
    <m/>
    <m/>
    <m/>
    <s v="Freight - Shipments"/>
    <m/>
    <m/>
    <m/>
    <n v="-7368.6719473500007"/>
    <m/>
    <n v="-7368.6719473500007"/>
  </r>
  <r>
    <m/>
    <s v="SPY123-201"/>
    <s v="Spyre Therapeutics Inc"/>
    <s v="Brazil"/>
    <x v="2"/>
    <m/>
    <m/>
    <m/>
    <s v="Freight - Shipments"/>
    <m/>
    <m/>
    <m/>
    <n v="-3863.5998092999998"/>
    <m/>
    <n v="-3863.5998092999998"/>
  </r>
  <r>
    <m/>
    <s v="V940-011"/>
    <s v="Merck Sharp and Dohme LLC"/>
    <s v="Brazil"/>
    <x v="2"/>
    <m/>
    <m/>
    <m/>
    <s v="Freight - Shipments"/>
    <m/>
    <m/>
    <m/>
    <n v="-29.245814149999994"/>
    <m/>
    <n v="-29.245814149999994"/>
  </r>
  <r>
    <m/>
    <s v="LP352-303 (CAM)"/>
    <s v="Longboard Pharmaceuticals"/>
    <s v="Brazil"/>
    <x v="2"/>
    <m/>
    <m/>
    <m/>
    <s v="Freight - Shipments"/>
    <m/>
    <m/>
    <m/>
    <n v="-120.41808064999998"/>
    <m/>
    <n v="-120.41808064999998"/>
  </r>
  <r>
    <m/>
    <s v="I6T-MC-AMAY"/>
    <s v="Eli Lilly &amp; Co."/>
    <s v="Brazil"/>
    <x v="2"/>
    <m/>
    <m/>
    <m/>
    <s v="Freight - Shipments"/>
    <m/>
    <m/>
    <m/>
    <n v="-225.19181369999998"/>
    <m/>
    <n v="-225.19181369999998"/>
  </r>
  <r>
    <m/>
    <s v="MK-2870-022"/>
    <s v="Merck Sharp and Dohme LLC"/>
    <s v="Brazil"/>
    <x v="2"/>
    <m/>
    <m/>
    <m/>
    <s v="Freight - Shipments"/>
    <m/>
    <m/>
    <m/>
    <n v="-351.08896409999994"/>
    <m/>
    <n v="-351.08896409999994"/>
  </r>
  <r>
    <m/>
    <s v="MK-5684-015"/>
    <s v="Merck Sharp and Dohme LLC"/>
    <s v="Brazil"/>
    <x v="2"/>
    <m/>
    <m/>
    <m/>
    <s v="Freight - Shipments"/>
    <m/>
    <m/>
    <m/>
    <n v="-83.060786899999997"/>
    <m/>
    <n v="-83.060786899999997"/>
  </r>
  <r>
    <m/>
    <s v="MK-2400-001"/>
    <s v="Merck Sharp and Dohme LLC"/>
    <s v="Brazil"/>
    <x v="2"/>
    <m/>
    <m/>
    <m/>
    <s v="Freight - Shipments"/>
    <m/>
    <m/>
    <m/>
    <n v="-6.5257562999999994"/>
    <m/>
    <n v="-6.5257562999999994"/>
  </r>
  <r>
    <m/>
    <s v="MK-2870-033"/>
    <s v="Merck Sharp and Dohme LLC"/>
    <s v="Brazil"/>
    <x v="2"/>
    <m/>
    <m/>
    <m/>
    <s v="Freight - Shipments"/>
    <m/>
    <m/>
    <m/>
    <n v="-1845.4039131499999"/>
    <m/>
    <n v="-1845.4039131499999"/>
  </r>
  <r>
    <m/>
    <s v="MK-2870-031"/>
    <s v="Merck Sharp and Dohme LLC"/>
    <s v="Brazil"/>
    <x v="2"/>
    <m/>
    <m/>
    <m/>
    <s v="Freight - Shipments"/>
    <m/>
    <m/>
    <m/>
    <n v="-373.55792634999995"/>
    <m/>
    <n v="-373.55792634999995"/>
  </r>
  <r>
    <m/>
    <s v="DS8201-793"/>
    <s v="Daiichi Sankyo Pharma Development"/>
    <s v="Brazil"/>
    <x v="2"/>
    <m/>
    <m/>
    <m/>
    <s v="Freight - Shipments"/>
    <m/>
    <m/>
    <m/>
    <n v="-3123.3426875"/>
    <m/>
    <n v="-3123.3426875"/>
  </r>
  <r>
    <m/>
    <s v="J3M-MC-JZQH"/>
    <s v="Eli Lilly &amp; Co."/>
    <s v="Brazil"/>
    <x v="2"/>
    <m/>
    <m/>
    <m/>
    <s v="Freight - Shipments"/>
    <m/>
    <m/>
    <m/>
    <n v="-257.6240856"/>
    <m/>
    <n v="-257.6240856"/>
  </r>
  <r>
    <m/>
    <s v="75276617AML3001"/>
    <s v="Janssen"/>
    <s v="Brazil"/>
    <x v="2"/>
    <m/>
    <m/>
    <m/>
    <s v="Freight - Shipments"/>
    <m/>
    <m/>
    <m/>
    <n v="-291.33094060000002"/>
    <m/>
    <n v="-291.33094060000002"/>
  </r>
  <r>
    <m/>
    <s v="MK-0616-029"/>
    <s v="Merck Sharp and Dohme LLC"/>
    <s v="Brazil"/>
    <x v="2"/>
    <m/>
    <m/>
    <m/>
    <s v="Freight - Shipments"/>
    <m/>
    <m/>
    <m/>
    <n v="-60.818356550000004"/>
    <m/>
    <n v="-60.818356550000004"/>
  </r>
  <r>
    <m/>
    <s v="MK-2870-032"/>
    <s v="Merck Sharp and Dohme LLC"/>
    <s v="Brazil"/>
    <x v="2"/>
    <m/>
    <m/>
    <m/>
    <s v="Freight - Shipments"/>
    <m/>
    <m/>
    <m/>
    <n v="-22034.555944800002"/>
    <m/>
    <n v="-22034.555944800002"/>
  </r>
  <r>
    <m/>
    <s v="MK-6482-034"/>
    <s v="Merck Sharp and Dohme LLC"/>
    <s v="Brazil"/>
    <x v="2"/>
    <m/>
    <m/>
    <m/>
    <s v="Freight - Shipments"/>
    <m/>
    <m/>
    <m/>
    <n v="-12638.963893849999"/>
    <m/>
    <n v="-12638.963893849999"/>
  </r>
  <r>
    <m/>
    <s v="54767414MMY3030"/>
    <s v="Janssen"/>
    <s v="Brazil"/>
    <x v="2"/>
    <m/>
    <m/>
    <m/>
    <s v="Freight - Shipments"/>
    <m/>
    <m/>
    <m/>
    <n v="-1058.58220405"/>
    <m/>
    <n v="-1058.58220405"/>
  </r>
  <r>
    <m/>
    <s v="HLX22-GC-301"/>
    <s v="Shanghai Henlius Biotech Inc"/>
    <s v="Brazil"/>
    <x v="2"/>
    <m/>
    <m/>
    <m/>
    <s v="Freight - Shipments"/>
    <m/>
    <m/>
    <m/>
    <n v="-2101.6142213499998"/>
    <m/>
    <n v="-2101.6142213499998"/>
  </r>
  <r>
    <m/>
    <s v="MK-1022-016"/>
    <s v="Merck Sharp and Dohme LLC"/>
    <s v="Brazil"/>
    <x v="2"/>
    <m/>
    <m/>
    <m/>
    <s v="Freight - Shipments"/>
    <m/>
    <m/>
    <m/>
    <n v="-363.26437140000002"/>
    <m/>
    <n v="-363.26437140000002"/>
  </r>
  <r>
    <m/>
    <s v="I8F-MC-GPJA"/>
    <s v="Eli Lilly &amp; Co."/>
    <s v="Brazil"/>
    <x v="2"/>
    <m/>
    <m/>
    <m/>
    <s v="Freight - Returns"/>
    <m/>
    <m/>
    <m/>
    <n v="-1449.0194862499998"/>
    <m/>
    <n v="-1449.0194862499998"/>
  </r>
  <r>
    <m/>
    <s v="I8F-MC-GPJD"/>
    <s v="Eli Lilly &amp; Co."/>
    <s v="Brazil"/>
    <x v="2"/>
    <m/>
    <m/>
    <m/>
    <s v="Freight - Returns"/>
    <m/>
    <m/>
    <m/>
    <n v="-1188.7056754999999"/>
    <m/>
    <n v="-1188.7056754999999"/>
  </r>
  <r>
    <m/>
    <s v="A011-12 (MK-7962-004)"/>
    <s v="Merck Sharp and Dohme LLC"/>
    <s v="Brazil"/>
    <x v="2"/>
    <m/>
    <m/>
    <m/>
    <s v="Freight - Shipments"/>
    <m/>
    <m/>
    <m/>
    <n v="-14568.74821045"/>
    <m/>
    <n v="-14568.74821045"/>
  </r>
  <r>
    <m/>
    <s v="C2321008"/>
    <s v="Pfizer"/>
    <s v="Brazil"/>
    <x v="2"/>
    <m/>
    <m/>
    <m/>
    <s v="Freight - Shipments"/>
    <m/>
    <m/>
    <m/>
    <n v="-40287.159089799992"/>
    <m/>
    <n v="-40287.159089799992"/>
  </r>
  <r>
    <m/>
    <s v="SNDX-5613-0710"/>
    <s v="Syndax Pharmaceuticals Inc"/>
    <s v="Brazil"/>
    <x v="2"/>
    <m/>
    <m/>
    <m/>
    <s v="Freight - Shipments"/>
    <m/>
    <m/>
    <m/>
    <n v="-1102.4816298999999"/>
    <m/>
    <n v="-1102.4816298999999"/>
  </r>
  <r>
    <m/>
    <s v="MK-6482-033"/>
    <s v="Merck Sharp and Dohme LLC"/>
    <s v="Brazil"/>
    <x v="2"/>
    <m/>
    <m/>
    <m/>
    <s v="Freight - Shipments"/>
    <m/>
    <m/>
    <m/>
    <n v="-4607.3477057999999"/>
    <m/>
    <n v="-4607.3477057999999"/>
  </r>
  <r>
    <m/>
    <s v="78278343PCR3001"/>
    <s v="Janssen"/>
    <s v="Brazil"/>
    <x v="2"/>
    <m/>
    <m/>
    <m/>
    <s v="Freight - Shipments"/>
    <m/>
    <m/>
    <m/>
    <n v="-118.25374574999999"/>
    <m/>
    <n v="-118.25374574999999"/>
  </r>
  <r>
    <m/>
    <s v="MK-8527-011"/>
    <s v="Merck Sharp and Dohme LLC"/>
    <s v="Brazil"/>
    <x v="2"/>
    <m/>
    <m/>
    <m/>
    <s v="Freight - Shipments"/>
    <m/>
    <m/>
    <m/>
    <n v="-618.51805994999995"/>
    <m/>
    <n v="-618.51805994999995"/>
  </r>
  <r>
    <m/>
    <s v="C4921003"/>
    <s v="Pfizer"/>
    <s v="Brazil"/>
    <x v="2"/>
    <m/>
    <m/>
    <m/>
    <s v="Freight - Shipments"/>
    <m/>
    <m/>
    <m/>
    <n v="-141.32315399999996"/>
    <m/>
    <n v="-141.32315399999996"/>
  </r>
  <r>
    <m/>
    <s v="C5731006"/>
    <s v="Pfizer"/>
    <s v="Brazil"/>
    <x v="2"/>
    <m/>
    <m/>
    <m/>
    <s v="Freight - Shipments"/>
    <m/>
    <m/>
    <m/>
    <n v="-910.90114569999992"/>
    <m/>
    <n v="-910.90114569999992"/>
  </r>
  <r>
    <m/>
    <s v="61186372HNC3001"/>
    <s v="Janssen"/>
    <s v="Brazil"/>
    <x v="2"/>
    <m/>
    <m/>
    <m/>
    <s v="Freight - Shipments"/>
    <m/>
    <m/>
    <m/>
    <n v="-8067.0547839000001"/>
    <m/>
    <n v="-8067.0547839000001"/>
  </r>
  <r>
    <m/>
    <s v="MK-7240-013"/>
    <s v="Merck Sharp and Dohme LLC"/>
    <s v="Brazil"/>
    <x v="2"/>
    <m/>
    <m/>
    <m/>
    <s v="Freight - Shipments"/>
    <m/>
    <m/>
    <m/>
    <n v="-238.92565129999994"/>
    <m/>
    <n v="-238.92565129999994"/>
  </r>
  <r>
    <m/>
    <s v="J2S-MC-GZMR"/>
    <s v="Eli Lilly &amp; Co."/>
    <s v="Brazil"/>
    <x v="2"/>
    <m/>
    <m/>
    <m/>
    <s v="Freight - Shipments"/>
    <m/>
    <m/>
    <m/>
    <n v="-181.06994989999998"/>
    <m/>
    <n v="-181.06994989999998"/>
  </r>
  <r>
    <m/>
    <s v="MK-7962-038"/>
    <s v="Merck Sharp and Dohme LLC"/>
    <s v="Brazil"/>
    <x v="2"/>
    <m/>
    <m/>
    <m/>
    <s v="Freight - Shipments"/>
    <m/>
    <m/>
    <m/>
    <n v="-2981.4586623499999"/>
    <m/>
    <n v="-2981.4586623499999"/>
  </r>
  <r>
    <m/>
    <s v="77242113UCO3001"/>
    <s v="Janssen"/>
    <s v="Brazil"/>
    <x v="2"/>
    <m/>
    <m/>
    <m/>
    <s v="Freight - Shipments"/>
    <m/>
    <m/>
    <m/>
    <n v="-4895.2301758499998"/>
    <m/>
    <n v="-4895.2301758499998"/>
  </r>
  <r>
    <m/>
    <s v="77242113CRD3001"/>
    <s v="Janssen"/>
    <s v="Brazil"/>
    <x v="2"/>
    <m/>
    <m/>
    <m/>
    <s v="Freight - Shipments"/>
    <m/>
    <m/>
    <m/>
    <n v="-3483.7631282999996"/>
    <m/>
    <n v="-3483.7631282999996"/>
  </r>
  <r>
    <m/>
    <s v="J2O-MC-EKBG (eCOA)"/>
    <s v="Eli Lilly &amp; Co."/>
    <s v="Brazil"/>
    <x v="2"/>
    <m/>
    <m/>
    <m/>
    <s v="Freight - Returns"/>
    <m/>
    <m/>
    <m/>
    <n v="-118.90604844999999"/>
    <m/>
    <n v="-118.90604844999999"/>
  </r>
  <r>
    <m/>
    <s v="MK-2870-021"/>
    <s v="Merck Sharp and Dohme LLC"/>
    <s v="Brazil"/>
    <x v="2"/>
    <m/>
    <m/>
    <m/>
    <s v="Freight - Shipments"/>
    <m/>
    <m/>
    <m/>
    <n v="-882.78116779999971"/>
    <m/>
    <n v="-882.78116779999971"/>
  </r>
  <r>
    <m/>
    <s v="MK-0616-037"/>
    <s v="Merck Sharp and Dohme LLC"/>
    <s v="Brazil"/>
    <x v="2"/>
    <m/>
    <m/>
    <m/>
    <s v="Freight - Shipments"/>
    <m/>
    <m/>
    <m/>
    <n v="-11.977533049999998"/>
    <m/>
    <n v="-11.977533049999998"/>
  </r>
  <r>
    <m/>
    <s v="MK-2870-036"/>
    <s v="Merck Sharp and Dohme LLC"/>
    <s v="Brazil"/>
    <x v="2"/>
    <m/>
    <m/>
    <m/>
    <s v="Freight - Shipments"/>
    <m/>
    <m/>
    <m/>
    <n v="-848.59804995000002"/>
    <m/>
    <n v="-848.59804995000002"/>
  </r>
  <r>
    <m/>
    <s v="78278343PCR3003"/>
    <s v="Janssen"/>
    <s v="Brazil"/>
    <x v="2"/>
    <m/>
    <m/>
    <m/>
    <s v="Freight - Shipments"/>
    <m/>
    <m/>
    <m/>
    <n v="-64.711703"/>
    <m/>
    <n v="-64.711703"/>
  </r>
  <r>
    <m/>
    <s v="J2O-MC-EKBG"/>
    <s v="Eli Lilly &amp; Co."/>
    <s v="Brazil"/>
    <x v="2"/>
    <m/>
    <m/>
    <m/>
    <s v="Freight - Shipments"/>
    <m/>
    <m/>
    <m/>
    <n v="-71356.028279899969"/>
    <m/>
    <n v="-71356.028279899969"/>
  </r>
  <r>
    <m/>
    <s v="J6E-MC-KWAN"/>
    <s v="Eli Lilly &amp; Co."/>
    <s v="Brazil"/>
    <x v="2"/>
    <m/>
    <m/>
    <m/>
    <s v="Freight - Shipments"/>
    <m/>
    <m/>
    <m/>
    <n v="-1137.6991524499999"/>
    <m/>
    <n v="-1137.6991524499999"/>
  </r>
  <r>
    <m/>
    <s v="I6T-MC-AMCD"/>
    <s v="Eli Lilly &amp; Co."/>
    <s v="Brazil"/>
    <x v="2"/>
    <m/>
    <m/>
    <m/>
    <s v="Freight - Shipments"/>
    <m/>
    <m/>
    <m/>
    <n v="-996.51382809999996"/>
    <m/>
    <n v="-996.51382809999996"/>
  </r>
  <r>
    <m/>
    <s v="I6T-MC-AMCE"/>
    <s v="Eli Lilly &amp; Co."/>
    <s v="Brazil"/>
    <x v="2"/>
    <m/>
    <m/>
    <m/>
    <s v="Freight - Shipments"/>
    <m/>
    <m/>
    <m/>
    <n v="-334.21370219999994"/>
    <m/>
    <n v="-334.21370219999994"/>
  </r>
  <r>
    <m/>
    <s v="J2S-MC-GZMH"/>
    <s v="Eli Lilly &amp; Co."/>
    <s v="Brazil"/>
    <x v="2"/>
    <m/>
    <m/>
    <m/>
    <s v="Freight - Shipments"/>
    <m/>
    <m/>
    <m/>
    <n v="-439.28083499999997"/>
    <m/>
    <n v="-439.28083499999997"/>
  </r>
  <r>
    <m/>
    <s v="MK-3475-01F"/>
    <s v="Merck Sharp and Dohme LLC"/>
    <s v="Brazil"/>
    <x v="2"/>
    <m/>
    <m/>
    <m/>
    <s v="Freight - Shipments"/>
    <m/>
    <m/>
    <m/>
    <n v="-740.8875900999999"/>
    <m/>
    <n v="-740.8875900999999"/>
  </r>
  <r>
    <m/>
    <s v="J2A-MC-GZPW"/>
    <s v="Eli Lilly &amp; Co."/>
    <s v="Brazil"/>
    <x v="2"/>
    <m/>
    <m/>
    <m/>
    <s v="Freight - Shipments"/>
    <m/>
    <m/>
    <m/>
    <n v="-9527.6260323999995"/>
    <m/>
    <n v="-9527.6260323999995"/>
  </r>
  <r>
    <m/>
    <s v="80202135SLE3001"/>
    <s v="Janssen"/>
    <s v="Brazil"/>
    <x v="2"/>
    <m/>
    <m/>
    <m/>
    <s v="Freight - Shipments"/>
    <m/>
    <m/>
    <m/>
    <n v="-1900.4825517999998"/>
    <m/>
    <n v="-1900.4825517999998"/>
  </r>
  <r>
    <m/>
    <s v="C6461001"/>
    <s v="Pfizer"/>
    <s v="Brazil"/>
    <x v="2"/>
    <m/>
    <m/>
    <m/>
    <s v="Freight - Shipments"/>
    <m/>
    <m/>
    <m/>
    <n v="-7292.0645902999986"/>
    <m/>
    <n v="-7292.0645902999986"/>
  </r>
  <r>
    <m/>
    <s v="N1T-MC-TZ01"/>
    <s v="Eli Lilly &amp; Co."/>
    <s v="Brazil"/>
    <x v="2"/>
    <m/>
    <m/>
    <m/>
    <s v="Freight - Shipments"/>
    <m/>
    <m/>
    <m/>
    <n v="-56.11440799999999"/>
    <m/>
    <n v="-56.11440799999999"/>
  </r>
  <r>
    <m/>
    <s v="N1T-MC-RT01"/>
    <s v="Eli Lilly &amp; Co."/>
    <s v="Brazil"/>
    <x v="2"/>
    <m/>
    <m/>
    <m/>
    <s v="Freight - Shipments"/>
    <m/>
    <m/>
    <m/>
    <n v="-273.47176604999993"/>
    <m/>
    <n v="-273.47176604999993"/>
  </r>
  <r>
    <m/>
    <s v="95597528ADM2001"/>
    <s v="Janssen"/>
    <s v="Brazil"/>
    <x v="2"/>
    <m/>
    <m/>
    <m/>
    <s v="Freight - Shipments"/>
    <m/>
    <m/>
    <m/>
    <n v="-427.09178120000001"/>
    <m/>
    <n v="-427.09178120000001"/>
  </r>
  <r>
    <m/>
    <s v="I4V-MC-JAJJ"/>
    <s v="Eli Lilly &amp; Co."/>
    <s v="Brazil"/>
    <x v="2"/>
    <m/>
    <m/>
    <m/>
    <s v="Freight - Shipments"/>
    <m/>
    <m/>
    <m/>
    <n v="-475.6473928499999"/>
    <m/>
    <n v="-475.6473928499999"/>
  </r>
  <r>
    <m/>
    <s v="I4V-MC-JAJK"/>
    <s v="Eli Lilly &amp; Co."/>
    <s v="Brazil"/>
    <x v="2"/>
    <m/>
    <m/>
    <m/>
    <s v="Freight - Shipments"/>
    <m/>
    <m/>
    <m/>
    <n v="-3451.6433612499995"/>
    <m/>
    <n v="-3451.6433612499995"/>
  </r>
  <r>
    <m/>
    <s v="MK-3475-06F"/>
    <s v="Merck Sharp and Dohme LLC"/>
    <s v="Brazil"/>
    <x v="2"/>
    <m/>
    <m/>
    <m/>
    <s v="Freight - Shipments"/>
    <m/>
    <m/>
    <m/>
    <n v="-665.76360759999989"/>
    <m/>
    <n v="-665.76360759999989"/>
  </r>
  <r>
    <m/>
    <s v="J5E-MC-JZXB (eCOA)"/>
    <s v="Eli Lilly &amp; Co."/>
    <s v="Brazil"/>
    <x v="2"/>
    <m/>
    <m/>
    <m/>
    <s v="Freight - Shipments"/>
    <m/>
    <m/>
    <m/>
    <n v="-527.77292890000001"/>
    <m/>
    <n v="-527.77292890000001"/>
  </r>
  <r>
    <m/>
    <s v="CBAF312D2301"/>
    <s v="Novartis Pharma AG"/>
    <s v="Brazil"/>
    <x v="2"/>
    <m/>
    <m/>
    <m/>
    <s v="Freight - Shipments"/>
    <m/>
    <m/>
    <m/>
    <n v="-2075.7773029"/>
    <m/>
    <n v="-2075.7773029"/>
  </r>
  <r>
    <m/>
    <s v="CLNP023A2002B"/>
    <s v="Novartis Pharma AG"/>
    <s v="Brazil"/>
    <x v="2"/>
    <m/>
    <m/>
    <m/>
    <s v="Freight - Shipments"/>
    <m/>
    <m/>
    <m/>
    <n v="-3352.5861470499995"/>
    <m/>
    <n v="-3352.5861470499995"/>
  </r>
  <r>
    <m/>
    <s v="CDRB436J12301"/>
    <s v="Novartis Pharma AG"/>
    <s v="Brazil"/>
    <x v="2"/>
    <m/>
    <m/>
    <m/>
    <s v="Freight - Shipments"/>
    <m/>
    <m/>
    <m/>
    <n v="-377.90024265"/>
    <m/>
    <n v="-377.90024265"/>
  </r>
  <r>
    <m/>
    <s v="CLOU064C12302"/>
    <s v="Novartis Pharma AG"/>
    <s v="Brazil"/>
    <x v="2"/>
    <m/>
    <m/>
    <m/>
    <s v="Freight - Shipments"/>
    <m/>
    <m/>
    <m/>
    <n v="-3687.2351725999993"/>
    <m/>
    <n v="-3687.2351725999993"/>
  </r>
  <r>
    <m/>
    <s v="CKJX839B12302"/>
    <s v="Novartis Pharma AG"/>
    <s v="Brazil"/>
    <x v="2"/>
    <m/>
    <m/>
    <m/>
    <s v="Freight - Shipments"/>
    <m/>
    <m/>
    <m/>
    <n v="-4666.8751034500001"/>
    <m/>
    <n v="-4666.8751034500001"/>
  </r>
  <r>
    <m/>
    <s v="CVAY736K12301"/>
    <s v="Novartis Pharma AG"/>
    <s v="Brazil"/>
    <x v="2"/>
    <m/>
    <m/>
    <m/>
    <s v="Freight - Shipments"/>
    <m/>
    <m/>
    <m/>
    <n v="-1784.2375708499999"/>
    <m/>
    <n v="-1784.2375708499999"/>
  </r>
  <r>
    <m/>
    <s v="CLEE011A2412B"/>
    <s v="Novartis Pharma AG"/>
    <s v="Brazil"/>
    <x v="2"/>
    <m/>
    <m/>
    <m/>
    <s v="Freight - Shipments"/>
    <m/>
    <m/>
    <m/>
    <n v="-3270.2267902499998"/>
    <m/>
    <n v="-3270.2267902499998"/>
  </r>
  <r>
    <m/>
    <s v="CKJX839D12302"/>
    <s v="Novartis Pharma AG"/>
    <s v="Brazil"/>
    <x v="2"/>
    <m/>
    <m/>
    <m/>
    <s v="Freight - Shipments"/>
    <m/>
    <m/>
    <m/>
    <n v="-1412.1138916499999"/>
    <m/>
    <n v="-1412.1138916499999"/>
  </r>
  <r>
    <m/>
    <s v="CLNP023B12302"/>
    <s v="Novartis Pharma AG"/>
    <s v="Brazil"/>
    <x v="2"/>
    <m/>
    <m/>
    <m/>
    <s v="Freight - Shipments"/>
    <m/>
    <m/>
    <m/>
    <n v="-128.7110587"/>
    <m/>
    <n v="-128.7110587"/>
  </r>
  <r>
    <m/>
    <s v="CVAY736F12301"/>
    <s v="Novartis Pharma AG"/>
    <s v="Brazil"/>
    <x v="2"/>
    <m/>
    <m/>
    <m/>
    <s v="Freight - Shipments"/>
    <m/>
    <m/>
    <m/>
    <n v="-791.16129610000007"/>
    <m/>
    <n v="-791.16129610000007"/>
  </r>
  <r>
    <m/>
    <s v="BAY 1841788-21492"/>
    <s v="Bayer AG"/>
    <s v="Brazil"/>
    <x v="2"/>
    <m/>
    <m/>
    <m/>
    <s v="PassThrough - Freight"/>
    <m/>
    <m/>
    <m/>
    <n v="-8500.438966249998"/>
    <m/>
    <n v="-8500.438966249998"/>
  </r>
  <r>
    <m/>
    <s v="BAY 94-8862-20186"/>
    <s v="Bayer AG"/>
    <s v="Brazil"/>
    <x v="2"/>
    <m/>
    <m/>
    <m/>
    <s v="PassThrough - Freight"/>
    <m/>
    <m/>
    <m/>
    <n v="-35.427678649999997"/>
    <m/>
    <n v="-35.427678649999997"/>
  </r>
  <r>
    <m/>
    <s v="CVAY736A2301E1"/>
    <s v="Novartis Pharma AG"/>
    <s v="Brazil"/>
    <x v="2"/>
    <m/>
    <m/>
    <m/>
    <s v="Freight - Shipments"/>
    <m/>
    <m/>
    <m/>
    <n v="-258.19177999999999"/>
    <m/>
    <n v="-258.19177999999999"/>
  </r>
  <r>
    <m/>
    <s v="CLNP023B12001B"/>
    <s v="Novartis Pharma AG"/>
    <s v="Brazil"/>
    <x v="2"/>
    <m/>
    <m/>
    <m/>
    <s v="Freight - Shipments"/>
    <m/>
    <m/>
    <m/>
    <n v="-48.578810699999998"/>
    <m/>
    <n v="-48.578810699999998"/>
  </r>
  <r>
    <m/>
    <s v="CLOU064A2304"/>
    <s v="Novartis Pharma AG"/>
    <s v="Brazil"/>
    <x v="2"/>
    <m/>
    <m/>
    <m/>
    <s v="Freight - Shipments"/>
    <m/>
    <m/>
    <m/>
    <n v="-215.97360295000001"/>
    <m/>
    <n v="-215.97360295000001"/>
  </r>
  <r>
    <m/>
    <s v="CVAY736F12301E1"/>
    <s v="Novartis Pharma AG"/>
    <s v="Brazil"/>
    <x v="2"/>
    <m/>
    <m/>
    <m/>
    <s v="Freight - Shipments"/>
    <m/>
    <m/>
    <m/>
    <n v="-1522.46221995"/>
    <m/>
    <n v="-1522.46221995"/>
  </r>
  <r>
    <m/>
    <s v="PHA022121-C307"/>
    <s v="Pharvaris BV"/>
    <s v="Brazil"/>
    <x v="2"/>
    <m/>
    <m/>
    <m/>
    <s v="Freight - Shipments"/>
    <m/>
    <m/>
    <m/>
    <n v="-194.13374435"/>
    <m/>
    <n v="-194.13374435"/>
  </r>
  <r>
    <m/>
    <s v="CVAY736S12201"/>
    <s v="Novartis Pharma AG"/>
    <s v="Brazil"/>
    <x v="2"/>
    <m/>
    <m/>
    <m/>
    <s v="Freight - Shipments"/>
    <m/>
    <m/>
    <m/>
    <n v="-1966.70219305"/>
    <m/>
    <n v="-1966.70219305"/>
  </r>
  <r>
    <m/>
    <s v="CVAY736K12301E1"/>
    <s v="Novartis Pharma AG"/>
    <s v="Brazil"/>
    <x v="2"/>
    <m/>
    <m/>
    <m/>
    <s v="Freight - Shipments"/>
    <m/>
    <m/>
    <m/>
    <n v="-374.95123399999994"/>
    <m/>
    <n v="-374.95123399999994"/>
  </r>
  <r>
    <m/>
    <s v="BAY 2927088-22615"/>
    <s v="Bayer AG"/>
    <s v="Brazil"/>
    <x v="2"/>
    <m/>
    <m/>
    <m/>
    <s v="PassThrough - Freight"/>
    <m/>
    <m/>
    <m/>
    <n v="-404.49454185000002"/>
    <m/>
    <n v="-404.49454185000002"/>
  </r>
  <r>
    <m/>
    <s v="BCA101X301"/>
    <s v="Bicara Therapeutics"/>
    <s v="Brazil"/>
    <x v="2"/>
    <m/>
    <m/>
    <m/>
    <s v="Freight - Shipments"/>
    <m/>
    <m/>
    <m/>
    <n v="-2051.2900232999996"/>
    <m/>
    <n v="-2051.2900232999996"/>
  </r>
  <r>
    <m/>
    <s v="MB12-C-02-24"/>
    <s v="mAbxience Research"/>
    <s v="Brazil"/>
    <x v="2"/>
    <m/>
    <m/>
    <m/>
    <s v="Freight - Shipments"/>
    <m/>
    <m/>
    <m/>
    <n v="-8636.4004103999978"/>
    <m/>
    <n v="-8636.4004103999978"/>
  </r>
  <r>
    <m/>
    <s v="CHK01-01 (CEVX811A12301)"/>
    <s v="Novartis Pharma AG"/>
    <s v="Brazil"/>
    <x v="2"/>
    <m/>
    <m/>
    <m/>
    <s v="Freight - Returns"/>
    <m/>
    <m/>
    <m/>
    <n v="-31.917798849999997"/>
    <m/>
    <n v="-31.917798849999997"/>
  </r>
  <r>
    <m/>
    <s v="NW-3509_023_III_2024"/>
    <s v="CliniRx UK Limited"/>
    <s v="Brazil"/>
    <x v="2"/>
    <m/>
    <m/>
    <m/>
    <s v="Freight - Shipments"/>
    <m/>
    <m/>
    <m/>
    <n v="-432.27472189999997"/>
    <m/>
    <n v="-432.27472189999997"/>
  </r>
  <r>
    <m/>
    <s v="CTQJ230A12301E1"/>
    <s v="Novartis Pharma AG"/>
    <s v="Brazil"/>
    <x v="2"/>
    <m/>
    <m/>
    <m/>
    <s v="Freight - Shipments"/>
    <m/>
    <m/>
    <m/>
    <n v="-28567.014040950002"/>
    <m/>
    <n v="-28567.014040950002"/>
  </r>
  <r>
    <m/>
    <s v="CLXE408B12201"/>
    <s v="Novartis Pharma AG"/>
    <s v="Brazil"/>
    <x v="2"/>
    <m/>
    <m/>
    <m/>
    <s v="Freight - Shipments"/>
    <m/>
    <m/>
    <m/>
    <n v="-395.64478659999992"/>
    <m/>
    <n v="-395.64478659999992"/>
  </r>
  <r>
    <m/>
    <s v="CLEE011O12001"/>
    <s v="Novartis Pharma AG"/>
    <s v="Brazil"/>
    <x v="2"/>
    <m/>
    <m/>
    <m/>
    <s v="Freight - Shipments"/>
    <m/>
    <m/>
    <m/>
    <n v="-6951.6103436499989"/>
    <m/>
    <n v="-6951.6103436499989"/>
  </r>
  <r>
    <m/>
    <s v="GSK 222725 BC 130689-01"/>
    <s v="PPD Development LP"/>
    <s v="Brazil"/>
    <x v="2"/>
    <m/>
    <m/>
    <m/>
    <s v="Freight - Shipments"/>
    <m/>
    <m/>
    <m/>
    <n v="-4654.2739253499994"/>
    <m/>
    <n v="-4654.2739253499994"/>
  </r>
  <r>
    <m/>
    <s v="CLOU064O12301"/>
    <s v="Novartis Pharma AG"/>
    <s v="Brazil"/>
    <x v="2"/>
    <m/>
    <m/>
    <m/>
    <s v="Freight - Shipments"/>
    <m/>
    <m/>
    <m/>
    <n v="-194.10781599999999"/>
    <m/>
    <n v="-194.10781599999999"/>
  </r>
  <r>
    <m/>
    <s v="BGB-16673-304"/>
    <s v="BeOne"/>
    <s v="Brazil"/>
    <x v="2"/>
    <m/>
    <m/>
    <m/>
    <s v="Freight - Shipments"/>
    <m/>
    <m/>
    <m/>
    <n v="-5293.8785570999999"/>
    <m/>
    <n v="-5293.8785570999999"/>
  </r>
  <r>
    <m/>
    <s v="BAY 94-8862-21466"/>
    <s v="Bayer AG"/>
    <s v="Brazil"/>
    <x v="2"/>
    <m/>
    <m/>
    <m/>
    <s v="PassThrough - Freight"/>
    <m/>
    <m/>
    <m/>
    <n v="-318.53114439999996"/>
    <m/>
    <n v="-318.53114439999996"/>
  </r>
  <r>
    <m/>
    <s v="GSK 224295 BC 138389-01"/>
    <s v="PPD Development LP"/>
    <s v="Brazil"/>
    <x v="2"/>
    <m/>
    <m/>
    <m/>
    <s v="Freight - Shipments"/>
    <m/>
    <m/>
    <m/>
    <n v="-22.205584799999997"/>
    <m/>
    <n v="-22.205584799999997"/>
  </r>
  <r>
    <m/>
    <s v="CLEE011O12001 Succeed"/>
    <s v="Novartis Pharma AG"/>
    <s v="Brazil"/>
    <x v="2"/>
    <m/>
    <m/>
    <m/>
    <s v="Freight - Shipments"/>
    <m/>
    <m/>
    <m/>
    <n v="-5.6168993999999994"/>
    <m/>
    <n v="-5.6168993999999994"/>
  </r>
  <r>
    <m/>
    <s v="GS-US-595-6184"/>
    <s v="Gilead Sciences, Inc."/>
    <s v="Brazil"/>
    <x v="2"/>
    <m/>
    <m/>
    <m/>
    <s v="Freight - Shipments"/>
    <m/>
    <m/>
    <m/>
    <n v="-2338.8395187499996"/>
    <m/>
    <n v="-2338.8395187499996"/>
  </r>
  <r>
    <m/>
    <s v="CLNP023Q12301"/>
    <s v="Novartis Pharma AG"/>
    <s v="Brazil"/>
    <x v="2"/>
    <m/>
    <m/>
    <m/>
    <s v="Freight - Shipments"/>
    <m/>
    <m/>
    <m/>
    <n v="-29275.664504099994"/>
    <m/>
    <n v="-29275.664504099994"/>
  </r>
  <r>
    <m/>
    <s v="BAY 94-8862-21467"/>
    <s v="Bayer AG"/>
    <s v="Brazil"/>
    <x v="2"/>
    <m/>
    <m/>
    <m/>
    <s v="PassThrough - Freight"/>
    <m/>
    <m/>
    <m/>
    <n v="-577.48166979999996"/>
    <m/>
    <n v="-577.48166979999996"/>
  </r>
  <r>
    <m/>
    <s v="D361BC00001"/>
    <s v="Astra Zeneca"/>
    <s v="Brazil"/>
    <x v="2"/>
    <m/>
    <m/>
    <m/>
    <s v="Freight - Shipments"/>
    <m/>
    <m/>
    <m/>
    <n v="-117.34488885"/>
    <m/>
    <n v="-117.34488885"/>
  </r>
  <r>
    <m/>
    <s v="D967JC00001"/>
    <s v="Astra Zeneca"/>
    <s v="Brazil"/>
    <x v="2"/>
    <m/>
    <m/>
    <m/>
    <s v="Freight - Shipments"/>
    <m/>
    <m/>
    <m/>
    <n v="-1758.9465124000001"/>
    <m/>
    <n v="-1758.9465124000001"/>
  </r>
  <r>
    <m/>
    <s v="C4221016"/>
    <s v="Pfizer"/>
    <s v="Brazil"/>
    <x v="2"/>
    <m/>
    <m/>
    <m/>
    <s v="Freight - Shipments"/>
    <m/>
    <m/>
    <m/>
    <n v="-200.69361689999999"/>
    <m/>
    <n v="-200.69361689999999"/>
  </r>
  <r>
    <m/>
    <s v="D967UC00001"/>
    <s v="Astra Zeneca"/>
    <s v="Brazil"/>
    <x v="2"/>
    <m/>
    <m/>
    <m/>
    <s v="Freight - Shipments"/>
    <m/>
    <m/>
    <m/>
    <n v="-1059.9877935499999"/>
    <m/>
    <n v="-1059.9877935499999"/>
  </r>
  <r>
    <m/>
    <s v="D5086C00001"/>
    <s v="Astra Zeneca"/>
    <s v="Brazil"/>
    <x v="2"/>
    <m/>
    <m/>
    <m/>
    <s v="Freight - Shipments"/>
    <m/>
    <m/>
    <m/>
    <n v="-318.27459019999992"/>
    <m/>
    <n v="-318.27459019999992"/>
  </r>
  <r>
    <m/>
    <s v="D9075C00001"/>
    <s v="Astra Zeneca"/>
    <s v="Brazil"/>
    <x v="2"/>
    <m/>
    <m/>
    <m/>
    <s v="Freight - Shipments"/>
    <m/>
    <m/>
    <m/>
    <n v="-1571.8338922999997"/>
    <m/>
    <n v="-1571.8338922999997"/>
  </r>
  <r>
    <m/>
    <s v="D926NC00001"/>
    <s v="Astra Zeneca"/>
    <s v="Brazil"/>
    <x v="2"/>
    <m/>
    <m/>
    <m/>
    <s v="Freight - Shipments"/>
    <m/>
    <m/>
    <m/>
    <n v="-246.12008609999998"/>
    <m/>
    <n v="-246.12008609999998"/>
  </r>
  <r>
    <m/>
    <s v="D926PC00001"/>
    <s v="Astra Zeneca"/>
    <s v="Brazil"/>
    <x v="2"/>
    <m/>
    <m/>
    <m/>
    <s v="Freight - Shipments"/>
    <m/>
    <m/>
    <m/>
    <n v="-75.065302549999998"/>
    <m/>
    <n v="-75.065302549999998"/>
  </r>
  <r>
    <m/>
    <s v="D7020C00001"/>
    <s v="MedImmune Inc"/>
    <s v="Brazil"/>
    <x v="2"/>
    <m/>
    <m/>
    <m/>
    <s v="Freight - Shipments"/>
    <m/>
    <m/>
    <m/>
    <n v="-80.811843699999983"/>
    <m/>
    <n v="-80.811843699999983"/>
  </r>
  <r>
    <m/>
    <s v="D3466C00001"/>
    <s v="Astra Zeneca"/>
    <s v="Brazil"/>
    <x v="2"/>
    <m/>
    <m/>
    <m/>
    <s v="Freight - Shipments"/>
    <m/>
    <m/>
    <m/>
    <n v="-521.00426490000007"/>
    <m/>
    <n v="-521.00426490000007"/>
  </r>
  <r>
    <m/>
    <s v="C4221026"/>
    <s v="Pfizer"/>
    <s v="Brazil"/>
    <x v="2"/>
    <m/>
    <m/>
    <m/>
    <s v="Freight - Shipments"/>
    <m/>
    <m/>
    <m/>
    <n v="-1244.16368685"/>
    <m/>
    <n v="-1244.16368685"/>
  </r>
  <r>
    <m/>
    <n v="20180244"/>
    <s v="Amgen, Inc."/>
    <s v="Brazil"/>
    <x v="2"/>
    <m/>
    <m/>
    <m/>
    <s v="Freight - Shipments"/>
    <m/>
    <m/>
    <m/>
    <n v="-10577.07599865"/>
    <m/>
    <n v="-10577.07599865"/>
  </r>
  <r>
    <m/>
    <s v="D7630C00001"/>
    <s v="Astra Zeneca"/>
    <s v="Brazil"/>
    <x v="2"/>
    <m/>
    <m/>
    <m/>
    <s v="Freight - Shipments"/>
    <m/>
    <m/>
    <m/>
    <n v="-5396.4224520500002"/>
    <m/>
    <n v="-5396.4224520500002"/>
  </r>
  <r>
    <m/>
    <s v="C4391002"/>
    <s v="Pfizer"/>
    <s v="Brazil"/>
    <x v="2"/>
    <m/>
    <m/>
    <m/>
    <s v="Freight - Shipments"/>
    <m/>
    <m/>
    <m/>
    <n v="-9778.8335337000008"/>
    <m/>
    <n v="-9778.8335337000008"/>
  </r>
  <r>
    <m/>
    <s v="D9103C00001"/>
    <s v="Astra Zeneca"/>
    <s v="Brazil"/>
    <x v="2"/>
    <m/>
    <m/>
    <m/>
    <s v="Freight - Shipments"/>
    <m/>
    <m/>
    <m/>
    <n v="-1319.5019193999999"/>
    <m/>
    <n v="-1319.5019193999999"/>
  </r>
  <r>
    <m/>
    <n v="20210004"/>
    <s v="Amgen, Inc."/>
    <s v="Brazil"/>
    <x v="2"/>
    <m/>
    <m/>
    <m/>
    <s v="Freight - Shipments"/>
    <m/>
    <m/>
    <m/>
    <n v="-172.84656899999999"/>
    <m/>
    <n v="-172.84656899999999"/>
  </r>
  <r>
    <m/>
    <s v="TAS-120-205"/>
    <s v="Taiho Pharma USA"/>
    <s v="Brazil"/>
    <x v="2"/>
    <m/>
    <m/>
    <m/>
    <s v="Freight - Shipments"/>
    <m/>
    <m/>
    <m/>
    <n v="-518.20400309999991"/>
    <m/>
    <n v="-518.20400309999991"/>
  </r>
  <r>
    <m/>
    <s v="D8531C00002"/>
    <s v="Astra Zeneca"/>
    <s v="Brazil"/>
    <x v="2"/>
    <m/>
    <m/>
    <m/>
    <s v="Freight - Shipments"/>
    <m/>
    <m/>
    <m/>
    <n v="-2468.44851715"/>
    <m/>
    <n v="-2468.44851715"/>
  </r>
  <r>
    <m/>
    <s v="C4891002"/>
    <s v="Pfizer"/>
    <s v="Brazil"/>
    <x v="2"/>
    <m/>
    <m/>
    <m/>
    <s v="Freight - Shipments"/>
    <m/>
    <m/>
    <m/>
    <n v="-4788.0205425499989"/>
    <m/>
    <n v="-4788.0205425499989"/>
  </r>
  <r>
    <m/>
    <s v="D8535C00001"/>
    <s v="Astra Zeneca"/>
    <s v="Brazil"/>
    <x v="2"/>
    <m/>
    <m/>
    <m/>
    <s v="Freight - Shipments"/>
    <m/>
    <m/>
    <m/>
    <n v="-4431.8823734499992"/>
    <m/>
    <n v="-4431.8823734499992"/>
  </r>
  <r>
    <m/>
    <n v="20190341"/>
    <s v="Amgen, Inc."/>
    <s v="Brazil"/>
    <x v="2"/>
    <m/>
    <m/>
    <m/>
    <s v="Freight - Shipments"/>
    <m/>
    <m/>
    <m/>
    <n v="-2354.4852309999997"/>
    <m/>
    <n v="-2354.4852309999997"/>
  </r>
  <r>
    <m/>
    <s v="D7632C00001"/>
    <s v="Astra Zeneca"/>
    <s v="Brazil"/>
    <x v="2"/>
    <m/>
    <m/>
    <m/>
    <s v="Freight - Shipments"/>
    <m/>
    <m/>
    <m/>
    <n v="-579.37443934999999"/>
    <m/>
    <n v="-579.37443934999999"/>
  </r>
  <r>
    <m/>
    <n v="20200041"/>
    <s v="Amgen, Inc."/>
    <s v="Brazil"/>
    <x v="2"/>
    <m/>
    <m/>
    <m/>
    <s v="Freight - Shipments"/>
    <m/>
    <m/>
    <m/>
    <n v="-665.55208685000002"/>
    <m/>
    <n v="-665.55208685000002"/>
  </r>
  <r>
    <m/>
    <s v="D361DC00001"/>
    <s v="Astra Zeneca"/>
    <s v="Brazil"/>
    <x v="2"/>
    <m/>
    <m/>
    <m/>
    <s v="Freight - Shipments"/>
    <m/>
    <m/>
    <m/>
    <n v="-508.9025486999999"/>
    <m/>
    <n v="-508.9025486999999"/>
  </r>
  <r>
    <m/>
    <s v="D781DC00001"/>
    <s v="Astra Zeneca"/>
    <s v="Brazil"/>
    <x v="2"/>
    <m/>
    <m/>
    <m/>
    <s v="Freight - Shipments"/>
    <m/>
    <m/>
    <m/>
    <n v="-79.619139599999983"/>
    <m/>
    <n v="-79.619139599999983"/>
  </r>
  <r>
    <m/>
    <n v="20210081"/>
    <s v="Amgen, Inc."/>
    <s v="Brazil"/>
    <x v="2"/>
    <m/>
    <m/>
    <m/>
    <s v="Freight - Shipments"/>
    <m/>
    <m/>
    <m/>
    <n v="-3227.9021704999996"/>
    <m/>
    <n v="-3227.9021704999996"/>
  </r>
  <r>
    <m/>
    <s v="D6402C00012"/>
    <s v="Astra Zeneca"/>
    <s v="Brazil"/>
    <x v="2"/>
    <m/>
    <m/>
    <m/>
    <s v="Freight - Shipments"/>
    <m/>
    <m/>
    <m/>
    <n v="-577.99068425000007"/>
    <m/>
    <n v="-577.99068425000007"/>
  </r>
  <r>
    <m/>
    <s v="C1071032"/>
    <s v="Pfizer"/>
    <s v="Brazil"/>
    <x v="2"/>
    <m/>
    <m/>
    <m/>
    <s v="Freight - Shipments"/>
    <m/>
    <m/>
    <m/>
    <n v="-23513.8638378"/>
    <m/>
    <n v="-23513.8638378"/>
  </r>
  <r>
    <m/>
    <s v="D702AC00001"/>
    <s v="Astra Zeneca"/>
    <s v="Brazil"/>
    <x v="2"/>
    <m/>
    <m/>
    <m/>
    <s v="Freight - Shipments"/>
    <m/>
    <m/>
    <m/>
    <n v="-48.412323399999991"/>
    <m/>
    <n v="-48.412323399999991"/>
  </r>
  <r>
    <m/>
    <s v="D702BC00001"/>
    <s v="Astra Zeneca"/>
    <s v="Brazil"/>
    <x v="2"/>
    <m/>
    <m/>
    <m/>
    <s v="Freight - Shipments"/>
    <m/>
    <m/>
    <m/>
    <n v="-214.15998310000001"/>
    <m/>
    <n v="-214.15998310000001"/>
  </r>
  <r>
    <m/>
    <s v="D516NC00001"/>
    <s v="Astra Zeneca"/>
    <s v="Brazil"/>
    <x v="2"/>
    <m/>
    <m/>
    <m/>
    <s v="Freight - Shipments"/>
    <m/>
    <m/>
    <m/>
    <n v="-64.560226849999992"/>
    <m/>
    <n v="-64.560226849999992"/>
  </r>
  <r>
    <m/>
    <s v="D702FC00001"/>
    <s v="Astra Zeneca"/>
    <s v="Brazil"/>
    <x v="2"/>
    <m/>
    <m/>
    <m/>
    <s v="Freight - Shipments"/>
    <m/>
    <m/>
    <m/>
    <n v="-656.94387465"/>
    <m/>
    <n v="-656.94387465"/>
  </r>
  <r>
    <m/>
    <n v="20230153"/>
    <s v="Amgen, Inc."/>
    <s v="Brazil"/>
    <x v="2"/>
    <m/>
    <m/>
    <m/>
    <s v="Freight - Shipments"/>
    <m/>
    <m/>
    <m/>
    <n v="-157.59251130000001"/>
    <m/>
    <n v="-157.59251130000001"/>
  </r>
  <r>
    <m/>
    <s v="C2321014"/>
    <s v="Pfizer"/>
    <s v="Brazil"/>
    <x v="2"/>
    <m/>
    <m/>
    <m/>
    <s v="Freight - Shipments"/>
    <m/>
    <m/>
    <m/>
    <n v="-5414.895719099999"/>
    <m/>
    <n v="-5414.895719099999"/>
  </r>
  <r>
    <m/>
    <s v="C2321003"/>
    <s v="Pfizer"/>
    <s v="Brazil"/>
    <x v="2"/>
    <m/>
    <m/>
    <m/>
    <s v="Freight - Shipments"/>
    <m/>
    <m/>
    <m/>
    <n v="-193862.58703035"/>
    <m/>
    <n v="-193862.58703035"/>
  </r>
  <r>
    <m/>
    <n v="20240092"/>
    <s v="Amgen, Inc."/>
    <s v="Brazil"/>
    <x v="2"/>
    <m/>
    <m/>
    <m/>
    <s v="Freight - Shipments"/>
    <m/>
    <m/>
    <m/>
    <n v="-74.423917049999986"/>
    <m/>
    <n v="-74.423917049999986"/>
  </r>
  <r>
    <m/>
    <s v="D7029C00001"/>
    <s v="Astra Zeneca"/>
    <s v="Brazil"/>
    <x v="2"/>
    <m/>
    <m/>
    <m/>
    <s v="Freight - Shipments"/>
    <m/>
    <m/>
    <m/>
    <n v="-573.86125334999986"/>
    <m/>
    <n v="-573.86125334999986"/>
  </r>
  <r>
    <m/>
    <s v="C5751003"/>
    <s v="Pfizer"/>
    <s v="Brazil"/>
    <x v="2"/>
    <m/>
    <m/>
    <m/>
    <s v="Freight - Shipments"/>
    <m/>
    <m/>
    <m/>
    <n v="-6335.6714721999997"/>
    <m/>
    <n v="-6335.6714721999997"/>
  </r>
  <r>
    <m/>
    <s v="D763QC00001"/>
    <s v="Astra Zeneca"/>
    <s v="Brazil"/>
    <x v="2"/>
    <m/>
    <m/>
    <m/>
    <s v="Freight - Shipments"/>
    <m/>
    <m/>
    <m/>
    <n v="-42.952358749999995"/>
    <m/>
    <n v="-42.952358749999995"/>
  </r>
  <r>
    <m/>
    <s v="D702GC00001"/>
    <s v="Astra Zeneca"/>
    <s v="Brazil"/>
    <x v="2"/>
    <m/>
    <m/>
    <m/>
    <s v="Freight - Shipments"/>
    <m/>
    <m/>
    <m/>
    <n v="-2366.7820921500002"/>
    <m/>
    <n v="-2366.7820921500002"/>
  </r>
  <r>
    <m/>
    <s v="C4391024"/>
    <s v="Pfizer"/>
    <s v="Brazil"/>
    <x v="2"/>
    <m/>
    <m/>
    <m/>
    <s v="Freight - Shipments"/>
    <m/>
    <m/>
    <m/>
    <n v="-66038.513984799996"/>
    <m/>
    <n v="-66038.513984799996"/>
  </r>
  <r>
    <m/>
    <s v="D7960C00015"/>
    <s v="Astra Zeneca"/>
    <s v="Brazil"/>
    <x v="2"/>
    <m/>
    <m/>
    <m/>
    <s v="Freight - Shipments"/>
    <m/>
    <m/>
    <m/>
    <n v="-3121.0514401500009"/>
    <m/>
    <n v="-3121.0514401500009"/>
  </r>
  <r>
    <m/>
    <s v="C3651021"/>
    <s v="Pfizer"/>
    <s v="Brazil"/>
    <x v="2"/>
    <m/>
    <m/>
    <m/>
    <s v="Freight - Shipments"/>
    <m/>
    <m/>
    <m/>
    <n v="-10.700220649999999"/>
    <m/>
    <n v="-10.700220649999999"/>
  </r>
  <r>
    <m/>
    <n v="20220196"/>
    <s v="Amgen, Inc."/>
    <s v="Brazil"/>
    <x v="2"/>
    <m/>
    <m/>
    <m/>
    <s v="Freight - Shipments"/>
    <m/>
    <m/>
    <m/>
    <n v="-49290.063550699982"/>
    <m/>
    <n v="-49290.063550699982"/>
  </r>
  <r>
    <m/>
    <n v="20230227"/>
    <s v="Amgen, Inc."/>
    <s v="Brazil"/>
    <x v="2"/>
    <m/>
    <m/>
    <m/>
    <s v="Freight - Shipments"/>
    <m/>
    <m/>
    <m/>
    <n v="-2750.3715606499995"/>
    <m/>
    <n v="-2750.3715606499995"/>
  </r>
  <r>
    <m/>
    <s v="C4551002"/>
    <s v="Pfizer"/>
    <s v="Brazil"/>
    <x v="2"/>
    <m/>
    <m/>
    <m/>
    <s v="Freight - Shipments"/>
    <m/>
    <m/>
    <m/>
    <n v="-492.11462439999997"/>
    <m/>
    <n v="-492.11462439999997"/>
  </r>
  <r>
    <m/>
    <n v="20250002"/>
    <s v="Amgen, Inc."/>
    <s v="Brazil"/>
    <x v="2"/>
    <m/>
    <m/>
    <m/>
    <s v="Freight - Shipments"/>
    <m/>
    <m/>
    <m/>
    <n v="-65.187965849999998"/>
    <m/>
    <n v="-65.187965849999998"/>
  </r>
  <r>
    <m/>
    <n v="20230225"/>
    <s v="Amgen, Inc."/>
    <s v="Brazil"/>
    <x v="2"/>
    <m/>
    <m/>
    <m/>
    <s v="Freight - Shipments"/>
    <m/>
    <m/>
    <m/>
    <n v="-64.328236349999997"/>
    <m/>
    <n v="-64.328236349999997"/>
  </r>
  <r>
    <m/>
    <s v="D702NC00001"/>
    <s v="Astra Zeneca"/>
    <s v="Brazil"/>
    <x v="2"/>
    <m/>
    <m/>
    <m/>
    <s v="Freight - Shipments"/>
    <m/>
    <m/>
    <m/>
    <n v="-256.09158365000002"/>
    <m/>
    <n v="-256.09158365000002"/>
  </r>
  <r>
    <m/>
    <s v="D7700C00003"/>
    <s v="MedImmune Inc"/>
    <s v="Brazil"/>
    <x v="2"/>
    <m/>
    <m/>
    <m/>
    <s v="Freight - Shipments"/>
    <m/>
    <m/>
    <m/>
    <n v="-57.728788950000002"/>
    <m/>
    <n v="-57.728788950000002"/>
  </r>
  <r>
    <m/>
    <s v="GRN163LMYF3001"/>
    <s v="Geron Corporation"/>
    <s v="Brazil"/>
    <x v="2"/>
    <m/>
    <m/>
    <m/>
    <s v="Freight - Shipments"/>
    <m/>
    <m/>
    <m/>
    <n v="-2767.6221012999995"/>
    <m/>
    <n v="-2767.6221012999995"/>
  </r>
  <r>
    <m/>
    <s v="GS-US-528-9023"/>
    <s v="Gilead Sciences, Inc."/>
    <s v="Brazil"/>
    <x v="2"/>
    <m/>
    <m/>
    <m/>
    <s v="Freight - Returns"/>
    <m/>
    <m/>
    <m/>
    <n v="-207.9508256"/>
    <m/>
    <n v="-207.9508256"/>
  </r>
  <r>
    <m/>
    <s v="ALXN1720-MG-301"/>
    <s v="Alexion Pharmaceuticals Inc"/>
    <s v="Brazil"/>
    <x v="2"/>
    <m/>
    <m/>
    <m/>
    <s v="Freight - Shipments"/>
    <m/>
    <m/>
    <m/>
    <n v="-172.53133484999998"/>
    <m/>
    <n v="-172.53133484999998"/>
  </r>
  <r>
    <m/>
    <s v="D9185C00001"/>
    <s v="MedImmune Inc"/>
    <s v="Brazil"/>
    <x v="2"/>
    <m/>
    <m/>
    <m/>
    <s v="Freight - Shipments"/>
    <m/>
    <m/>
    <m/>
    <n v="-64.438772999999998"/>
    <m/>
    <n v="-64.438772999999998"/>
  </r>
  <r>
    <m/>
    <s v="RYZ101-301"/>
    <s v="RayzeBio Inc"/>
    <s v="Brazil"/>
    <x v="2"/>
    <m/>
    <m/>
    <m/>
    <s v="Freight - Shipments"/>
    <m/>
    <m/>
    <m/>
    <n v="-754.89572234999991"/>
    <m/>
    <n v="-754.89572234999991"/>
  </r>
  <r>
    <m/>
    <s v="CY 6022"/>
    <s v="Cytokinetics Incorporated"/>
    <s v="Brazil"/>
    <x v="2"/>
    <m/>
    <m/>
    <m/>
    <s v="Freight - Shipments"/>
    <m/>
    <m/>
    <m/>
    <n v="-71.492648849999981"/>
    <m/>
    <n v="-71.492648849999981"/>
  </r>
  <r>
    <m/>
    <s v="AK-US-001-0106"/>
    <s v="Akero Therapeutics"/>
    <s v="Brazil"/>
    <x v="2"/>
    <m/>
    <m/>
    <m/>
    <s v="Freight - Shipments"/>
    <m/>
    <m/>
    <m/>
    <n v="-516.58552820000011"/>
    <m/>
    <n v="-516.58552820000011"/>
  </r>
  <r>
    <m/>
    <s v="AIS-D08"/>
    <s v="Alpine Immune Sciences Inc"/>
    <s v="Brazil"/>
    <x v="2"/>
    <m/>
    <m/>
    <m/>
    <s v="Freight - Shipments"/>
    <m/>
    <m/>
    <m/>
    <n v="-1257.4594717999998"/>
    <m/>
    <n v="-1257.4594717999998"/>
  </r>
  <r>
    <m/>
    <s v="LP352-301"/>
    <s v="Longboard Pharmaceuticals"/>
    <s v="Brazil"/>
    <x v="2"/>
    <m/>
    <m/>
    <m/>
    <s v="Freight - Shipments"/>
    <m/>
    <m/>
    <m/>
    <n v="-320.28199035"/>
    <m/>
    <n v="-320.28199035"/>
  </r>
  <r>
    <m/>
    <s v="LP352-303"/>
    <s v="Longboard Pharmaceuticals"/>
    <s v="Brazil"/>
    <x v="2"/>
    <m/>
    <m/>
    <m/>
    <s v="Freight - Shipments"/>
    <m/>
    <m/>
    <m/>
    <n v="-266.42061949999999"/>
    <m/>
    <n v="-266.42061949999999"/>
  </r>
  <r>
    <m/>
    <s v="LP352-302"/>
    <s v="Longboard Pharmaceuticals"/>
    <s v="Brazil"/>
    <x v="2"/>
    <m/>
    <m/>
    <m/>
    <s v="Freight - Shipments"/>
    <m/>
    <m/>
    <m/>
    <n v="-134.5353849"/>
    <m/>
    <n v="-134.5353849"/>
  </r>
  <r>
    <m/>
    <s v="VX24-AIS-D10"/>
    <s v="Vertex Pharmaceuticals"/>
    <s v="Brazil"/>
    <x v="2"/>
    <m/>
    <m/>
    <m/>
    <s v="Freight - Shipments"/>
    <m/>
    <m/>
    <m/>
    <n v="-19472.724428149999"/>
    <m/>
    <n v="-19472.724428149999"/>
  </r>
  <r>
    <m/>
    <s v="D9640C00003"/>
    <s v="MedImmune Inc"/>
    <s v="Brazil"/>
    <x v="2"/>
    <m/>
    <m/>
    <m/>
    <s v="Freight - Shipments"/>
    <m/>
    <m/>
    <m/>
    <n v="-134.79466839999998"/>
    <m/>
    <n v="-134.79466839999998"/>
  </r>
  <r>
    <m/>
    <s v="D516NC00001"/>
    <s v="Astra Zeneca"/>
    <s v="Brazil"/>
    <x v="1"/>
    <m/>
    <m/>
    <m/>
    <s v="All services Credit Note"/>
    <m/>
    <m/>
    <m/>
    <n v="-9606.7403152000006"/>
    <m/>
    <n v="-9606.7403152000006"/>
  </r>
  <r>
    <m/>
    <s v="D3251C00014 Returns and Destruction"/>
    <s v="Astra Zeneca"/>
    <s v="Brazil"/>
    <x v="5"/>
    <m/>
    <m/>
    <m/>
    <s v="Storage of Returns (per Pallet)"/>
    <m/>
    <m/>
    <m/>
    <n v="457.76574901023395"/>
    <m/>
    <n v="457.76574901023395"/>
  </r>
  <r>
    <m/>
    <s v="D9185C00001 Returns and Destruction"/>
    <s v="Astra Zeneca"/>
    <s v="Brazil"/>
    <x v="5"/>
    <m/>
    <m/>
    <m/>
    <s v="Storage of Returns (per Pallet)"/>
    <m/>
    <m/>
    <m/>
    <n v="332.58628858321651"/>
    <m/>
    <n v="332.58628858321651"/>
  </r>
  <r>
    <m/>
    <s v="D5244C00001 Returns and Destruction"/>
    <s v="Astra Zeneca"/>
    <s v="Brazil"/>
    <x v="2"/>
    <m/>
    <m/>
    <m/>
    <s v="Freight - Returns"/>
    <m/>
    <m/>
    <m/>
    <n v="699.7982179800797"/>
    <m/>
    <n v="699.7982179800797"/>
  </r>
  <r>
    <m/>
    <s v="D5244C00001 Returns and Destruction"/>
    <s v="Astra Zeneca"/>
    <s v="Brazil"/>
    <x v="4"/>
    <m/>
    <m/>
    <m/>
    <s v="Returns Receipt (per Receipt)"/>
    <m/>
    <m/>
    <m/>
    <n v="176.33323495037072"/>
    <m/>
    <n v="176.33323495037072"/>
  </r>
  <r>
    <m/>
    <s v="D5244C00001 Returns and Destruction"/>
    <s v="Astra Zeneca"/>
    <s v="Brazil"/>
    <x v="5"/>
    <m/>
    <m/>
    <m/>
    <s v="Storage of Returns (per Pallet)"/>
    <m/>
    <m/>
    <m/>
    <n v="355.67264850187001"/>
    <m/>
    <n v="355.67264850187001"/>
  </r>
  <r>
    <m/>
    <s v="D9180C00012 Returns and Destruction"/>
    <s v="Astra Zeneca"/>
    <s v="Brazil"/>
    <x v="5"/>
    <m/>
    <m/>
    <m/>
    <s v="Storage of Returns (per Pallet)"/>
    <m/>
    <m/>
    <m/>
    <n v="350.07944071546422"/>
    <m/>
    <n v="350.07944071546422"/>
  </r>
  <r>
    <m/>
    <s v="D6972C00003 Returns and Destruction"/>
    <s v="Astra Zeneca"/>
    <s v="Brazil"/>
    <x v="2"/>
    <m/>
    <m/>
    <m/>
    <s v="Freight - Returns"/>
    <m/>
    <m/>
    <m/>
    <n v="119.287974219099"/>
    <m/>
    <n v="119.287974219099"/>
  </r>
  <r>
    <m/>
    <s v="D6972C00003 Returns and Destruction"/>
    <s v="Astra Zeneca"/>
    <s v="Brazil"/>
    <x v="4"/>
    <m/>
    <m/>
    <m/>
    <s v="Returns Receipt (per Receipt)"/>
    <m/>
    <m/>
    <m/>
    <n v="189.9585152637865"/>
    <m/>
    <n v="189.9585152637865"/>
  </r>
  <r>
    <m/>
    <s v="D6972C00003 Returns and Destruction"/>
    <s v="Astra Zeneca"/>
    <s v="Brazil"/>
    <x v="5"/>
    <m/>
    <m/>
    <m/>
    <s v="Storage of Returns (per Pallet)"/>
    <m/>
    <m/>
    <m/>
    <n v="233.38629381030952"/>
    <m/>
    <n v="233.38629381030952"/>
  </r>
  <r>
    <m/>
    <s v="D3463C00003 Returns and Destruction"/>
    <s v="Astra Zeneca"/>
    <s v="Brazil"/>
    <x v="4"/>
    <m/>
    <m/>
    <m/>
    <s v="Returns Receipt (per Receipt)"/>
    <m/>
    <m/>
    <m/>
    <n v="189.9585152637865"/>
    <m/>
    <n v="189.9585152637865"/>
  </r>
  <r>
    <m/>
    <s v="D3463C00003 Returns and Destruction"/>
    <s v="Astra Zeneca"/>
    <s v="Brazil"/>
    <x v="5"/>
    <m/>
    <m/>
    <m/>
    <s v="Storage of Returns (per Pallet)"/>
    <m/>
    <m/>
    <m/>
    <n v="116.69314690515476"/>
    <m/>
    <n v="116.69314690515476"/>
  </r>
  <r>
    <m/>
    <s v="D6402C00012 Returns and Destruction"/>
    <s v="Astra Zeneca"/>
    <s v="Brazil"/>
    <x v="5"/>
    <m/>
    <m/>
    <m/>
    <s v="Storage of Returns (per Pallet)"/>
    <m/>
    <m/>
    <m/>
    <n v="177.83632425093501"/>
    <m/>
    <n v="177.83632425093501"/>
  </r>
  <r>
    <m/>
    <s v="D9180C00008 Returns and Destruction"/>
    <s v="Astra Zeneca"/>
    <s v="Brazil"/>
    <x v="5"/>
    <m/>
    <m/>
    <m/>
    <s v="Storage of Returns (per Pallet)"/>
    <m/>
    <m/>
    <m/>
    <n v="440.17706980181549"/>
    <m/>
    <n v="440.17706980181549"/>
  </r>
  <r>
    <m/>
    <s v="D9180C00004 Returns and Destruction"/>
    <s v="Astra Zeneca"/>
    <s v="Brazil"/>
    <x v="2"/>
    <m/>
    <m/>
    <m/>
    <s v="Freight - Returns"/>
    <m/>
    <m/>
    <m/>
    <n v="119.287974219099"/>
    <m/>
    <n v="119.287974219099"/>
  </r>
  <r>
    <m/>
    <s v="D9180C00004 Returns and Destruction"/>
    <s v="Astra Zeneca"/>
    <s v="Brazil"/>
    <x v="4"/>
    <m/>
    <m/>
    <m/>
    <s v="Returns Receipt (per Receipt)"/>
    <m/>
    <m/>
    <m/>
    <n v="176.33323495037072"/>
    <m/>
    <n v="176.33323495037072"/>
  </r>
  <r>
    <m/>
    <s v="D9180C00004 Returns and Destruction"/>
    <s v="Astra Zeneca"/>
    <s v="Brazil"/>
    <x v="5"/>
    <m/>
    <m/>
    <m/>
    <s v="Storage of Returns (per Pallet)"/>
    <m/>
    <m/>
    <m/>
    <n v="355.67264850187001"/>
    <m/>
    <n v="355.67264850187001"/>
  </r>
  <r>
    <m/>
    <s v="D9690C00005 Returns and Destruction"/>
    <s v="Astra Zeneca"/>
    <s v="Brazil"/>
    <x v="5"/>
    <m/>
    <m/>
    <m/>
    <s v="Storage of Returns (per Pallet)"/>
    <m/>
    <m/>
    <m/>
    <n v="126.25365265089675"/>
    <m/>
    <n v="126.25365265089675"/>
  </r>
  <r>
    <m/>
    <s v="D5989C00001 Returns and Destruction"/>
    <s v="Astra Zeneca"/>
    <s v="Brazil"/>
    <x v="2"/>
    <m/>
    <m/>
    <m/>
    <s v="Freight - Returns"/>
    <m/>
    <m/>
    <m/>
    <n v="1040.309354821135"/>
    <m/>
    <n v="1040.309354821135"/>
  </r>
  <r>
    <m/>
    <s v="D5989C00001 Returns and Destruction"/>
    <s v="Astra Zeneca"/>
    <s v="Brazil"/>
    <x v="4"/>
    <m/>
    <m/>
    <m/>
    <s v="Returns Receipt (per Receipt)"/>
    <m/>
    <m/>
    <m/>
    <n v="800.01001994753005"/>
    <m/>
    <n v="800.01001994753005"/>
  </r>
  <r>
    <m/>
    <s v="D5989C00001 Returns and Destruction"/>
    <s v="Astra Zeneca"/>
    <s v="Brazil"/>
    <x v="5"/>
    <m/>
    <m/>
    <m/>
    <s v="Storage of Returns (per Pallet)"/>
    <m/>
    <m/>
    <m/>
    <n v="757.52191590538041"/>
    <m/>
    <n v="757.52191590538041"/>
  </r>
  <r>
    <m/>
    <s v="AZ Local Returns and Destruction (Onco)"/>
    <s v="Astra Zeneca"/>
    <s v="Brazil"/>
    <x v="2"/>
    <m/>
    <m/>
    <m/>
    <s v="Freight - Returns"/>
    <m/>
    <m/>
    <m/>
    <n v="2374.5891800750001"/>
    <m/>
    <n v="2374.5891800750001"/>
  </r>
  <r>
    <m/>
    <s v="AZ Local Returns and Destruction (Onco)"/>
    <s v="Astra Zeneca"/>
    <s v="Brazil"/>
    <x v="4"/>
    <m/>
    <m/>
    <m/>
    <s v="Returns Receipt (per Receipt)"/>
    <m/>
    <m/>
    <m/>
    <n v="2125.9550776799997"/>
    <m/>
    <n v="2125.9550776799997"/>
  </r>
  <r>
    <m/>
    <s v="AZ Local Returns and Destruction (Onco)"/>
    <s v="Astra Zeneca"/>
    <s v="Brazil"/>
    <x v="5"/>
    <m/>
    <m/>
    <m/>
    <s v="Storage of Returns (per Pallet)"/>
    <m/>
    <m/>
    <m/>
    <n v="3829.1431798199997"/>
    <m/>
    <n v="3829.1431798199997"/>
  </r>
  <r>
    <m/>
    <s v="D3466C00001 Returns And Destruction"/>
    <s v="Astra Zeneca"/>
    <s v="Brazil"/>
    <x v="2"/>
    <m/>
    <m/>
    <m/>
    <s v="Freight - Returns"/>
    <m/>
    <m/>
    <m/>
    <n v="237.28730767597628"/>
    <m/>
    <n v="237.28730767597628"/>
  </r>
  <r>
    <m/>
    <s v="D3466C00001 Returns And Destruction"/>
    <s v="Astra Zeneca"/>
    <s v="Brazil"/>
    <x v="5"/>
    <m/>
    <m/>
    <m/>
    <s v="Storage of Returns (per Pallet)"/>
    <m/>
    <m/>
    <m/>
    <n v="121.03865410484049"/>
    <m/>
    <n v="121.03865410484049"/>
  </r>
  <r>
    <m/>
    <s v="D6972C00002 Returns and Destruction"/>
    <s v="Astra Zeneca"/>
    <s v="Brazil"/>
    <x v="2"/>
    <m/>
    <m/>
    <m/>
    <s v="Freight - Returns"/>
    <m/>
    <m/>
    <m/>
    <n v="119.287974219099"/>
    <m/>
    <n v="119.287974219099"/>
  </r>
  <r>
    <m/>
    <s v="D6972C00002 Returns and Destruction"/>
    <s v="Astra Zeneca"/>
    <s v="Brazil"/>
    <x v="4"/>
    <m/>
    <m/>
    <m/>
    <s v="Returns Receipt (per Receipt)"/>
    <m/>
    <m/>
    <m/>
    <n v="199.83484522054201"/>
    <m/>
    <n v="199.83484522054201"/>
  </r>
  <r>
    <m/>
    <s v="D6972C00002 Returns and Destruction"/>
    <s v="Astra Zeneca"/>
    <s v="Brazil"/>
    <x v="5"/>
    <m/>
    <m/>
    <m/>
    <s v="Storage of Returns (per Pallet)"/>
    <m/>
    <m/>
    <m/>
    <n v="127.03931411409698"/>
    <m/>
    <n v="127.03931411409698"/>
  </r>
  <r>
    <m/>
    <s v="D6973C00001 Returns and Destruction"/>
    <s v="Astra Zeneca"/>
    <s v="Brazil"/>
    <x v="5"/>
    <m/>
    <m/>
    <m/>
    <s v="Storage of Returns (per Pallet)"/>
    <m/>
    <m/>
    <m/>
    <n v="121.70539410586898"/>
    <m/>
    <n v="121.70539410586898"/>
  </r>
  <r>
    <m/>
    <s v="D9640C00003 Ancillaries"/>
    <s v="Astra Zeneca"/>
    <s v="Brazil"/>
    <x v="2"/>
    <m/>
    <m/>
    <m/>
    <s v="Freight - Shipments"/>
    <m/>
    <m/>
    <m/>
    <n v="1121.6555340109455"/>
    <m/>
    <n v="1121.6555340109455"/>
  </r>
  <r>
    <m/>
    <s v="D9640C00003 Ancillaries"/>
    <s v="Astra Zeneca"/>
    <s v="Brazil"/>
    <x v="5"/>
    <m/>
    <m/>
    <m/>
    <s v="Non-Drug Storage Ambient (per Pallet)"/>
    <m/>
    <m/>
    <m/>
    <n v="366.89415565368296"/>
    <m/>
    <n v="366.89415565368296"/>
  </r>
  <r>
    <m/>
    <s v="D9640C00003 Ancillaries"/>
    <s v="Astra Zeneca"/>
    <s v="Brazil"/>
    <x v="0"/>
    <m/>
    <m/>
    <m/>
    <s v="Pick and Pack Materials"/>
    <m/>
    <m/>
    <m/>
    <n v="89.317816219651249"/>
    <m/>
    <n v="89.317816219651249"/>
  </r>
  <r>
    <m/>
    <s v="D9640C00003 Ancillaries"/>
    <s v="Astra Zeneca"/>
    <s v="Brazil"/>
    <x v="0"/>
    <m/>
    <m/>
    <m/>
    <s v="Project Management Fee"/>
    <m/>
    <m/>
    <m/>
    <n v="412.240273852288"/>
    <m/>
    <n v="412.240273852288"/>
  </r>
  <r>
    <m/>
    <s v="D7960C00013 Returns and Destruction"/>
    <s v="Astra Zeneca"/>
    <s v="Brazil"/>
    <x v="5"/>
    <m/>
    <m/>
    <m/>
    <s v="Storage of Returns (per Pallet)"/>
    <m/>
    <m/>
    <m/>
    <n v="58.162342662819491"/>
    <m/>
    <n v="58.162342662819491"/>
  </r>
  <r>
    <m/>
    <s v="D781DC00001 Local Purchase"/>
    <s v="Astra Zeneca"/>
    <s v="Brazil"/>
    <x v="0"/>
    <m/>
    <m/>
    <m/>
    <s v="PassThrough - Others"/>
    <m/>
    <m/>
    <m/>
    <n v="1409.7885901279287"/>
    <m/>
    <n v="1409.7885901279287"/>
  </r>
  <r>
    <m/>
    <s v="D9640C00003 Local Purchase"/>
    <s v="Astra Zeneca"/>
    <s v="Brazil"/>
    <x v="0"/>
    <m/>
    <m/>
    <m/>
    <s v="PassThrough - Others"/>
    <m/>
    <m/>
    <m/>
    <n v="510.78327628500028"/>
    <m/>
    <n v="510.78327628500028"/>
  </r>
  <r>
    <m/>
    <s v="Bayer - Importer of Record Services"/>
    <s v="Bayer AG (No consolidate)"/>
    <s v="Brazil"/>
    <x v="0"/>
    <m/>
    <m/>
    <m/>
    <s v="Import Services"/>
    <m/>
    <m/>
    <m/>
    <n v="1009.4866562550002"/>
    <m/>
    <n v="1009.4866562550002"/>
  </r>
  <r>
    <m/>
    <s v="BAY 2927088_21607 Local"/>
    <s v="Bayer AG (No consolidate)"/>
    <s v="Brazil"/>
    <x v="5"/>
    <m/>
    <m/>
    <m/>
    <s v="Non-Drug Storage Ambient (per Pallet)"/>
    <m/>
    <m/>
    <m/>
    <n v="409.84676236000001"/>
    <m/>
    <n v="409.84676236000001"/>
  </r>
  <r>
    <m/>
    <s v="BAY 2927088_21607 Local"/>
    <s v="Bayer AG (No consolidate)"/>
    <s v="Brazil"/>
    <x v="0"/>
    <m/>
    <m/>
    <m/>
    <s v="Project Management Fee"/>
    <m/>
    <m/>
    <m/>
    <n v="407.95673117500002"/>
    <m/>
    <n v="407.95673117500002"/>
  </r>
  <r>
    <m/>
    <s v="BAY 2927088-22615 Local"/>
    <s v="Bayer AG (No consolidate)"/>
    <s v="Brazil"/>
    <x v="5"/>
    <m/>
    <m/>
    <m/>
    <s v="Non-Drug Storage Ambient (per Pallet)"/>
    <m/>
    <m/>
    <m/>
    <n v="409.84676236000001"/>
    <m/>
    <n v="409.84676236000001"/>
  </r>
  <r>
    <m/>
    <s v="BAY 2927088-22615 Local"/>
    <s v="Bayer AG (No consolidate)"/>
    <s v="Brazil"/>
    <x v="0"/>
    <m/>
    <m/>
    <m/>
    <s v="Project Management Fee"/>
    <m/>
    <m/>
    <m/>
    <n v="407.95673117500002"/>
    <m/>
    <n v="407.95673117500002"/>
  </r>
  <r>
    <m/>
    <s v="BAY 94-8862-19920 Local"/>
    <s v="Bayer AG (No consolidate)"/>
    <s v="Brazil"/>
    <x v="5"/>
    <m/>
    <m/>
    <m/>
    <s v="Non-Drug Storage Ambient (per Pallet)"/>
    <m/>
    <m/>
    <m/>
    <n v="409.84676236000001"/>
    <m/>
    <n v="409.84676236000001"/>
  </r>
  <r>
    <m/>
    <s v="BAY 94-8862-19920 Local"/>
    <s v="Bayer AG (No consolidate)"/>
    <s v="Brazil"/>
    <x v="0"/>
    <m/>
    <m/>
    <m/>
    <s v="Project Management Fee"/>
    <m/>
    <m/>
    <m/>
    <n v="407.95673117500002"/>
    <m/>
    <n v="407.95673117500002"/>
  </r>
  <r>
    <m/>
    <s v="BGB-43395-101"/>
    <s v="BeOne"/>
    <s v="Brazil"/>
    <x v="4"/>
    <m/>
    <m/>
    <m/>
    <s v="Destruction (per Kg)"/>
    <m/>
    <m/>
    <m/>
    <n v="4755.5173302000003"/>
    <m/>
    <n v="4755.5173302000003"/>
  </r>
  <r>
    <m/>
    <s v="BGB-43395-101"/>
    <s v="BeOne"/>
    <s v="Brazil"/>
    <x v="4"/>
    <m/>
    <m/>
    <m/>
    <s v="Destruction Setup Fee"/>
    <m/>
    <m/>
    <m/>
    <n v="865.70402810000007"/>
    <m/>
    <n v="865.70402810000007"/>
  </r>
  <r>
    <m/>
    <s v="BGB-43395-101"/>
    <s v="BeOne"/>
    <s v="Brazil"/>
    <x v="2"/>
    <m/>
    <m/>
    <m/>
    <s v="Freight - Returns"/>
    <m/>
    <m/>
    <m/>
    <n v="1552.4134262"/>
    <m/>
    <n v="1552.4134262"/>
  </r>
  <r>
    <m/>
    <s v="BGB-43395-101"/>
    <s v="BeOne"/>
    <s v="Brazil"/>
    <x v="2"/>
    <m/>
    <m/>
    <m/>
    <s v="Freight - Shipments"/>
    <m/>
    <m/>
    <m/>
    <n v="11144.375658700001"/>
    <m/>
    <n v="11144.375658700001"/>
  </r>
  <r>
    <m/>
    <s v="BGB-43395-101"/>
    <s v="BeOne"/>
    <s v="Brazil"/>
    <x v="0"/>
    <m/>
    <m/>
    <m/>
    <s v="Insulated shipper - Credo S22 - 12L (Leasing)"/>
    <m/>
    <m/>
    <m/>
    <n v="174.594762"/>
    <m/>
    <n v="174.594762"/>
  </r>
  <r>
    <m/>
    <s v="BGB-43395-101"/>
    <s v="BeOne"/>
    <s v="Brazil"/>
    <x v="0"/>
    <m/>
    <m/>
    <m/>
    <s v="Insulated shipper - Credo S22 - 28L (Leasing)"/>
    <m/>
    <m/>
    <m/>
    <n v="232.79301599999999"/>
    <m/>
    <n v="232.79301599999999"/>
  </r>
  <r>
    <m/>
    <s v="BGB-43395-101"/>
    <s v="BeOne"/>
    <s v="Brazil"/>
    <x v="0"/>
    <m/>
    <m/>
    <m/>
    <s v="Pick and Pack (Controlled Ambient)"/>
    <m/>
    <m/>
    <m/>
    <n v="831.05506760000014"/>
    <m/>
    <n v="831.05506760000014"/>
  </r>
  <r>
    <m/>
    <s v="BGB-43395-101"/>
    <s v="BeOne"/>
    <s v="Brazil"/>
    <x v="0"/>
    <m/>
    <m/>
    <m/>
    <s v="Pick and Pack Cancellation Fee (Pre Pick &amp; Pack)"/>
    <m/>
    <m/>
    <m/>
    <n v="103.8768836"/>
    <m/>
    <n v="103.8768836"/>
  </r>
  <r>
    <m/>
    <s v="BGB-43395-101"/>
    <s v="BeOne"/>
    <s v="Brazil"/>
    <x v="0"/>
    <m/>
    <m/>
    <m/>
    <s v="Project Management Fee"/>
    <m/>
    <m/>
    <m/>
    <n v="986.90039210000009"/>
    <m/>
    <n v="986.90039210000009"/>
  </r>
  <r>
    <m/>
    <s v="BGB-43395-101"/>
    <s v="BeOne"/>
    <s v="Brazil"/>
    <x v="4"/>
    <m/>
    <m/>
    <m/>
    <s v="Reconciliation of Returns (per Hour)"/>
    <m/>
    <m/>
    <m/>
    <n v="415.54753320000003"/>
    <m/>
    <n v="415.54753320000003"/>
  </r>
  <r>
    <m/>
    <s v="BGB-43395-101"/>
    <s v="BeOne"/>
    <s v="Brazil"/>
    <x v="4"/>
    <m/>
    <m/>
    <m/>
    <s v="Returns Receipt (per Receipt)"/>
    <m/>
    <m/>
    <m/>
    <n v="865.72402750000015"/>
    <m/>
    <n v="865.72402750000015"/>
  </r>
  <r>
    <m/>
    <s v="BGB-43395-101"/>
    <s v="BeOne"/>
    <s v="Brazil"/>
    <x v="5"/>
    <m/>
    <m/>
    <m/>
    <s v="Storage Ambient (per Shelf)"/>
    <m/>
    <m/>
    <m/>
    <n v="3383.8984800000003"/>
    <m/>
    <n v="3383.8984800000003"/>
  </r>
  <r>
    <m/>
    <s v="BGB-43395-101"/>
    <s v="BeOne"/>
    <s v="Brazil"/>
    <x v="5"/>
    <m/>
    <m/>
    <m/>
    <s v="Storage of Returns (per Pallet)"/>
    <m/>
    <m/>
    <m/>
    <n v="247.51257440000001"/>
    <m/>
    <n v="247.51257440000001"/>
  </r>
  <r>
    <m/>
    <s v="BGB-43395-101"/>
    <s v="BeOne"/>
    <s v="Brazil"/>
    <x v="0"/>
    <m/>
    <m/>
    <m/>
    <s v="Temperature Monitoring Device (Ambient)"/>
    <m/>
    <m/>
    <m/>
    <n v="155.19534400000001"/>
    <m/>
    <n v="155.19534400000001"/>
  </r>
  <r>
    <m/>
    <s v="BGB-Retain sample storage"/>
    <s v="BeOne"/>
    <s v="Brazil"/>
    <x v="5"/>
    <m/>
    <m/>
    <m/>
    <s v="Storage Ambient (per Shelf)"/>
    <m/>
    <m/>
    <m/>
    <n v="528.73413749999997"/>
    <m/>
    <n v="528.73413749999997"/>
  </r>
  <r>
    <m/>
    <s v="BGB-58067-101"/>
    <s v="BeOne"/>
    <s v="Brazil"/>
    <x v="0"/>
    <m/>
    <m/>
    <m/>
    <s v="Project Management Fee"/>
    <m/>
    <m/>
    <m/>
    <n v="888.21335279999994"/>
    <m/>
    <n v="888.21335279999994"/>
  </r>
  <r>
    <m/>
    <s v="BGB-58067-101"/>
    <s v="BeOne"/>
    <s v="Brazil"/>
    <x v="5"/>
    <m/>
    <m/>
    <m/>
    <s v="Storage Ambient (per Shelf)"/>
    <m/>
    <m/>
    <m/>
    <n v="317.24048249999998"/>
    <m/>
    <n v="317.24048249999998"/>
  </r>
  <r>
    <m/>
    <s v="BGB-58067-101"/>
    <s v="BeOne"/>
    <s v="Brazil"/>
    <x v="5"/>
    <m/>
    <m/>
    <m/>
    <s v="Storage Refrigerated (per Shelf)"/>
    <m/>
    <m/>
    <m/>
    <n v="444.10667639999997"/>
    <m/>
    <n v="444.10667639999997"/>
  </r>
  <r>
    <m/>
    <s v="301160 - Local Purchase"/>
    <s v="GSK Vaccines Biologicals"/>
    <s v="Brazil"/>
    <x v="6"/>
    <m/>
    <m/>
    <m/>
    <s v="Clinical Ancillary Freight"/>
    <m/>
    <m/>
    <m/>
    <n v="2999.9100000000003"/>
    <m/>
    <n v="2999.9100000000003"/>
  </r>
  <r>
    <m/>
    <s v="301160 - Local Purchase"/>
    <s v="GSK Vaccines Biologicals"/>
    <s v="Brazil"/>
    <x v="6"/>
    <m/>
    <m/>
    <m/>
    <s v="Purchase Material A"/>
    <m/>
    <m/>
    <m/>
    <n v="566.42300680000005"/>
    <m/>
    <n v="566.42300680000005"/>
  </r>
  <r>
    <m/>
    <s v="Janssen Local Returns and Destruction"/>
    <s v="Janssen"/>
    <s v="Brazil"/>
    <x v="2"/>
    <m/>
    <m/>
    <m/>
    <s v="Freight - Returns"/>
    <m/>
    <m/>
    <m/>
    <n v="10131.16110440006"/>
    <m/>
    <n v="10131.16110440006"/>
  </r>
  <r>
    <m/>
    <s v="Janssen Local Returns and Destruction"/>
    <s v="Janssen"/>
    <s v="Brazil"/>
    <x v="4"/>
    <m/>
    <m/>
    <m/>
    <s v="Reconciliation of Returns - Controlled Drugs (per Hour)"/>
    <m/>
    <m/>
    <m/>
    <n v="1035.9070772447535"/>
    <m/>
    <n v="1035.9070772447535"/>
  </r>
  <r>
    <m/>
    <s v="Janssen Local Returns and Destruction"/>
    <s v="Janssen"/>
    <s v="Brazil"/>
    <x v="4"/>
    <m/>
    <m/>
    <m/>
    <s v="Returns Receipt - Controlled Drugs (per Receipt_ID)"/>
    <m/>
    <m/>
    <m/>
    <n v="2427.6439157886953"/>
    <m/>
    <n v="2427.6439157886953"/>
  </r>
  <r>
    <m/>
    <s v="Janssen Local Returns and Destruction"/>
    <s v="Janssen"/>
    <s v="Brazil"/>
    <x v="4"/>
    <m/>
    <m/>
    <m/>
    <s v="Returns Receipt (per Receipt)"/>
    <m/>
    <m/>
    <m/>
    <n v="5522.7921125750527"/>
    <m/>
    <n v="5522.7921125750527"/>
  </r>
  <r>
    <m/>
    <s v="Janssen Local Returns and Destruction"/>
    <s v="Janssen"/>
    <s v="Brazil"/>
    <x v="5"/>
    <m/>
    <m/>
    <m/>
    <s v="Storage of Returns - Controlled Drugs (per Pallet)"/>
    <m/>
    <m/>
    <m/>
    <n v="2435.4007143737608"/>
    <m/>
    <n v="2435.4007143737608"/>
  </r>
  <r>
    <m/>
    <s v="Janssen Local Returns and Destruction"/>
    <s v="Janssen"/>
    <s v="Brazil"/>
    <x v="5"/>
    <m/>
    <m/>
    <m/>
    <s v="Storage of Returns (per Pallet)"/>
    <m/>
    <m/>
    <m/>
    <n v="1294.7868865736284"/>
    <m/>
    <n v="1294.7868865736284"/>
  </r>
  <r>
    <m/>
    <s v="67896062PAH4002"/>
    <s v="Janssen"/>
    <s v="Brazil"/>
    <x v="0"/>
    <m/>
    <m/>
    <m/>
    <s v="Project Management Fee"/>
    <m/>
    <m/>
    <m/>
    <n v="498.89087175481313"/>
    <m/>
    <n v="498.89087175481313"/>
  </r>
  <r>
    <m/>
    <s v="67896062PAH4002"/>
    <s v="Janssen"/>
    <s v="Brazil"/>
    <x v="5"/>
    <m/>
    <m/>
    <m/>
    <s v="Storage Ambient (per Shelf)"/>
    <m/>
    <m/>
    <m/>
    <n v="226.76265104950718"/>
    <m/>
    <n v="226.76265104950718"/>
  </r>
  <r>
    <m/>
    <s v="42847922MDD4002"/>
    <s v="Janssen"/>
    <s v="Brazil"/>
    <x v="2"/>
    <m/>
    <m/>
    <m/>
    <s v="Freight - Shipments"/>
    <m/>
    <m/>
    <m/>
    <n v="656.16573855604804"/>
    <m/>
    <n v="656.16573855604804"/>
  </r>
  <r>
    <m/>
    <s v="42847922MDD4002"/>
    <s v="Janssen"/>
    <s v="Brazil"/>
    <x v="0"/>
    <m/>
    <m/>
    <m/>
    <s v="Pick and Pack (Ambient)"/>
    <m/>
    <m/>
    <m/>
    <n v="212.39251298114129"/>
    <m/>
    <n v="212.39251298114129"/>
  </r>
  <r>
    <m/>
    <s v="42847922MDD4002"/>
    <s v="Janssen"/>
    <s v="Brazil"/>
    <x v="0"/>
    <m/>
    <m/>
    <m/>
    <s v="Project Management Fee"/>
    <m/>
    <m/>
    <m/>
    <n v="505.6964594789078"/>
    <m/>
    <n v="505.6964594789078"/>
  </r>
  <r>
    <m/>
    <s v="42847922MDD4002"/>
    <s v="Janssen"/>
    <s v="Brazil"/>
    <x v="5"/>
    <m/>
    <m/>
    <m/>
    <s v="Storage Ambient (per Shelf)"/>
    <m/>
    <m/>
    <m/>
    <n v="1609.0341892510703"/>
    <m/>
    <n v="1609.0341892510703"/>
  </r>
  <r>
    <m/>
    <s v="67896062PUH4009"/>
    <s v="Janssen"/>
    <s v="Brazil"/>
    <x v="0"/>
    <m/>
    <m/>
    <m/>
    <s v="Project Management Fee"/>
    <m/>
    <m/>
    <m/>
    <n v="550.15428309339404"/>
    <m/>
    <n v="550.15428309339404"/>
  </r>
  <r>
    <m/>
    <s v="67896062PUH4009"/>
    <s v="Janssen"/>
    <s v="Brazil"/>
    <x v="5"/>
    <m/>
    <m/>
    <m/>
    <s v="Storage Ambient (per Shelf)"/>
    <m/>
    <m/>
    <m/>
    <n v="125.03156891684785"/>
    <m/>
    <n v="125.03156891684785"/>
  </r>
  <r>
    <m/>
    <s v="64407564MMY4003"/>
    <s v="Janssen"/>
    <s v="Brazil"/>
    <x v="2"/>
    <m/>
    <m/>
    <m/>
    <s v="Freight - Shipments"/>
    <m/>
    <m/>
    <m/>
    <n v="9088.832034254172"/>
    <m/>
    <n v="9088.832034254172"/>
  </r>
  <r>
    <m/>
    <s v="64407564MMY4003"/>
    <s v="Janssen"/>
    <s v="Brazil"/>
    <x v="0"/>
    <m/>
    <m/>
    <m/>
    <s v="Insulated shipper - Credo S22 - 12L (Leasing)"/>
    <m/>
    <m/>
    <m/>
    <n v="1741.3689201131019"/>
    <m/>
    <n v="1741.3689201131019"/>
  </r>
  <r>
    <m/>
    <s v="64407564MMY4003"/>
    <s v="Janssen"/>
    <s v="Brazil"/>
    <x v="0"/>
    <m/>
    <m/>
    <m/>
    <s v="Pick and Pack (Refrigerated)"/>
    <m/>
    <m/>
    <m/>
    <n v="562.67549460247506"/>
    <m/>
    <n v="562.67549460247506"/>
  </r>
  <r>
    <m/>
    <s v="64407564MMY4003"/>
    <s v="Janssen"/>
    <s v="Brazil"/>
    <x v="0"/>
    <m/>
    <m/>
    <m/>
    <s v="Project Management Fee"/>
    <m/>
    <m/>
    <m/>
    <n v="595.13201281993952"/>
    <m/>
    <n v="595.13201281993952"/>
  </r>
  <r>
    <m/>
    <s v="64407564MMY4003"/>
    <s v="Janssen"/>
    <s v="Brazil"/>
    <x v="1"/>
    <m/>
    <m/>
    <m/>
    <s v="PTC Duties"/>
    <m/>
    <m/>
    <m/>
    <n v="461.66399488125001"/>
    <m/>
    <n v="461.66399488125001"/>
  </r>
  <r>
    <m/>
    <s v="64407564MMY4003"/>
    <s v="Janssen"/>
    <s v="Brazil"/>
    <x v="5"/>
    <m/>
    <m/>
    <m/>
    <s v="Storage Refrigerated (per Shelf)"/>
    <m/>
    <m/>
    <m/>
    <n v="357.08021072626349"/>
    <m/>
    <n v="357.08021072626349"/>
  </r>
  <r>
    <m/>
    <s v="CNTO1959CRD4005"/>
    <s v="Janssen"/>
    <s v="Brazil"/>
    <x v="2"/>
    <m/>
    <m/>
    <m/>
    <s v="Freight - Shipments"/>
    <m/>
    <m/>
    <m/>
    <n v="3668.3411006294709"/>
    <m/>
    <n v="3668.3411006294709"/>
  </r>
  <r>
    <m/>
    <s v="CNTO1959CRD4005"/>
    <s v="Janssen"/>
    <s v="Brazil"/>
    <x v="0"/>
    <m/>
    <m/>
    <m/>
    <s v="Insulated shipper - Credo S22 - 12L (Leasing)"/>
    <m/>
    <m/>
    <m/>
    <n v="729.88534790953258"/>
    <m/>
    <n v="729.88534790953258"/>
  </r>
  <r>
    <m/>
    <s v="CNTO1959CRD4005"/>
    <s v="Janssen"/>
    <s v="Brazil"/>
    <x v="0"/>
    <m/>
    <m/>
    <m/>
    <s v="Pick and Pack (Refrigerated)"/>
    <m/>
    <m/>
    <m/>
    <n v="235.84345491029873"/>
    <m/>
    <n v="235.84345491029873"/>
  </r>
  <r>
    <m/>
    <s v="CNTO1959CRD4005"/>
    <s v="Janssen"/>
    <s v="Brazil"/>
    <x v="0"/>
    <m/>
    <m/>
    <m/>
    <s v="Project Management Fee"/>
    <m/>
    <m/>
    <m/>
    <n v="498.89087175481313"/>
    <m/>
    <n v="498.89087175481313"/>
  </r>
  <r>
    <m/>
    <s v="CNTO1959CRD4005"/>
    <s v="Janssen"/>
    <s v="Brazil"/>
    <x v="5"/>
    <m/>
    <m/>
    <m/>
    <s v="Storage Refrigerated (per Shelf)"/>
    <m/>
    <m/>
    <m/>
    <n v="535.62031608939526"/>
    <m/>
    <n v="535.62031608939526"/>
  </r>
  <r>
    <m/>
    <s v="77242113UCO4001"/>
    <s v="Janssen"/>
    <s v="Brazil"/>
    <x v="0"/>
    <m/>
    <m/>
    <m/>
    <s v="Project Management Fee"/>
    <m/>
    <m/>
    <m/>
    <n v="556.00698823268544"/>
    <m/>
    <n v="556.00698823268544"/>
  </r>
  <r>
    <m/>
    <s v="77242113UCO4001"/>
    <s v="Janssen"/>
    <s v="Brazil"/>
    <x v="0"/>
    <m/>
    <m/>
    <m/>
    <s v="Receipt fee Ambient (per Receipt_ID)"/>
    <m/>
    <m/>
    <m/>
    <n v="222.40279529307421"/>
    <m/>
    <n v="222.40279529307421"/>
  </r>
  <r>
    <m/>
    <s v="77242113UCO4001"/>
    <s v="Janssen"/>
    <s v="Brazil"/>
    <x v="5"/>
    <m/>
    <m/>
    <m/>
    <s v="Storage Ambient (per Shelf)"/>
    <m/>
    <m/>
    <m/>
    <n v="379.08678326371916"/>
    <m/>
    <n v="379.08678326371916"/>
  </r>
  <r>
    <m/>
    <s v="MK-3475-56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564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3475-689 (local)"/>
    <s v="Merck Sharp and Dohme LLC"/>
    <s v="Brazil"/>
    <x v="0"/>
    <m/>
    <m/>
    <m/>
    <s v="Import Services"/>
    <m/>
    <m/>
    <m/>
    <n v="121.39385256250002"/>
    <m/>
    <n v="121.39385256250002"/>
  </r>
  <r>
    <m/>
    <s v="MK-3475-689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68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689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3475-689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erck Storage Returns and Destructions"/>
    <s v="Merck Sharp and Dohme LLC"/>
    <s v="Brazil"/>
    <x v="5"/>
    <m/>
    <m/>
    <m/>
    <s v="Storage of Returns (per Pallet)"/>
    <m/>
    <m/>
    <m/>
    <n v="5808.6630253750009"/>
    <m/>
    <n v="5808.6630253750009"/>
  </r>
  <r>
    <m/>
    <s v="MK-3475-71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71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756 (Local)"/>
    <s v="Merck Sharp and Dohme LLC"/>
    <s v="Brazil"/>
    <x v="2"/>
    <m/>
    <m/>
    <m/>
    <s v="Freight - Returns"/>
    <m/>
    <m/>
    <m/>
    <n v="233.95086749999999"/>
    <m/>
    <n v="233.95086749999999"/>
  </r>
  <r>
    <m/>
    <s v="MK-3475-756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3475-756 (Local)"/>
    <s v="Merck Sharp and Dohme LLC"/>
    <s v="Brazil"/>
    <x v="0"/>
    <m/>
    <m/>
    <m/>
    <s v="Pick and Pack Materials"/>
    <m/>
    <m/>
    <m/>
    <n v="123.0005503125"/>
    <m/>
    <n v="123.0005503125"/>
  </r>
  <r>
    <m/>
    <s v="MK-3475-75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756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3475-756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3475-756 (Local)"/>
    <s v="Merck Sharp and Dohme LLC"/>
    <s v="Brazil"/>
    <x v="5"/>
    <m/>
    <m/>
    <m/>
    <s v="Storage Ambient (per Shelf)"/>
    <m/>
    <m/>
    <m/>
    <n v="298.05222956249997"/>
    <m/>
    <n v="298.05222956249997"/>
  </r>
  <r>
    <m/>
    <s v="MK-3475-630 (Local)"/>
    <s v="Merck Sharp and Dohme LLC"/>
    <s v="Brazil"/>
    <x v="0"/>
    <m/>
    <m/>
    <m/>
    <s v="Export Services"/>
    <m/>
    <m/>
    <m/>
    <n v="27.7547239375"/>
    <m/>
    <n v="27.7547239375"/>
  </r>
  <r>
    <m/>
    <s v="MK-3475-63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630 (Local)"/>
    <s v="Merck Sharp and Dohme LLC"/>
    <s v="Brazil"/>
    <x v="1"/>
    <m/>
    <m/>
    <m/>
    <s v="PTC Duties"/>
    <m/>
    <m/>
    <m/>
    <n v="486.07387499999999"/>
    <m/>
    <n v="486.07387499999999"/>
  </r>
  <r>
    <m/>
    <s v="MK-3475-641 (local)"/>
    <s v="Merck Sharp and Dohme LLC"/>
    <s v="Brazil"/>
    <x v="5"/>
    <m/>
    <m/>
    <m/>
    <s v="Non-Drug Storage Ambient (per Shelf)"/>
    <m/>
    <m/>
    <m/>
    <n v="298.05222956249997"/>
    <m/>
    <n v="298.05222956249997"/>
  </r>
  <r>
    <m/>
    <s v="MK-3475-64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937 (Local)"/>
    <s v="Merck Sharp and Dohme LLC"/>
    <s v="Brazil"/>
    <x v="0"/>
    <m/>
    <m/>
    <m/>
    <s v="Export Services"/>
    <m/>
    <m/>
    <m/>
    <n v="27.7547239375"/>
    <m/>
    <n v="27.7547239375"/>
  </r>
  <r>
    <m/>
    <s v="MK-3475-93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937 (Local)"/>
    <s v="Merck Sharp and Dohme LLC"/>
    <s v="Brazil"/>
    <x v="1"/>
    <m/>
    <m/>
    <m/>
    <s v="PTC Duties"/>
    <m/>
    <m/>
    <m/>
    <n v="460.50322499999999"/>
    <m/>
    <n v="460.50322499999999"/>
  </r>
  <r>
    <m/>
    <s v="MK-7339-001 (Local)"/>
    <s v="Merck Sharp and Dohme LLC"/>
    <s v="Brazil"/>
    <x v="2"/>
    <m/>
    <m/>
    <m/>
    <s v="Freight - Returns"/>
    <m/>
    <m/>
    <m/>
    <n v="237.11527831250001"/>
    <m/>
    <n v="237.11527831250001"/>
  </r>
  <r>
    <m/>
    <s v="MK-7339-001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7339-00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339-001 (Local)"/>
    <s v="Merck Sharp and Dohme LLC"/>
    <s v="Brazil"/>
    <x v="4"/>
    <m/>
    <m/>
    <m/>
    <s v="Reconciliation of Returns (per Receipt)"/>
    <m/>
    <m/>
    <m/>
    <n v="158.945514"/>
    <m/>
    <n v="158.945514"/>
  </r>
  <r>
    <m/>
    <s v="MK-7339-001 (Local)"/>
    <s v="Merck Sharp and Dohme LLC"/>
    <s v="Brazil"/>
    <x v="4"/>
    <m/>
    <m/>
    <m/>
    <s v="Returns Receipt (per Receipt)"/>
    <m/>
    <m/>
    <m/>
    <n v="397.36378500000006"/>
    <m/>
    <n v="397.36378500000006"/>
  </r>
  <r>
    <m/>
    <s v="MK-7339-008 (Local)"/>
    <s v="Merck Sharp and Dohme LLC"/>
    <s v="Brazil"/>
    <x v="0"/>
    <m/>
    <m/>
    <m/>
    <s v="Export Services"/>
    <m/>
    <m/>
    <m/>
    <n v="27.7547239375"/>
    <m/>
    <n v="27.7547239375"/>
  </r>
  <r>
    <m/>
    <s v="MK-7339-008 (Local)"/>
    <s v="Merck Sharp and Dohme LLC"/>
    <s v="Brazil"/>
    <x v="2"/>
    <m/>
    <m/>
    <m/>
    <s v="Freight - Returns"/>
    <m/>
    <m/>
    <m/>
    <n v="121.14892912499998"/>
    <m/>
    <n v="121.14892912499998"/>
  </r>
  <r>
    <m/>
    <s v="MK-7339-00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339-008 (Local)"/>
    <s v="Merck Sharp and Dohme LLC"/>
    <s v="Brazil"/>
    <x v="1"/>
    <m/>
    <m/>
    <m/>
    <s v="PTC Duties"/>
    <m/>
    <m/>
    <m/>
    <n v="460.48607499999997"/>
    <m/>
    <n v="460.48607499999997"/>
  </r>
  <r>
    <m/>
    <s v="MK-7339-008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7339-008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3475-975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975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902-012 (Local)"/>
    <s v="Merck Sharp and Dohme LLC"/>
    <s v="Brazil"/>
    <x v="0"/>
    <m/>
    <m/>
    <m/>
    <s v="Export Services"/>
    <m/>
    <m/>
    <m/>
    <n v="27.7547239375"/>
    <m/>
    <n v="27.7547239375"/>
  </r>
  <r>
    <m/>
    <s v="MK-7902-01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902-012 (Local)"/>
    <s v="Merck Sharp and Dohme LLC"/>
    <s v="Brazil"/>
    <x v="1"/>
    <m/>
    <m/>
    <m/>
    <s v="PTC Duties"/>
    <m/>
    <m/>
    <m/>
    <n v="477.67894999999999"/>
    <m/>
    <n v="477.67894999999999"/>
  </r>
  <r>
    <m/>
    <s v="MK-3475-991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99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991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3475-991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3475-991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V503-049 (Local)"/>
    <s v="Merck Sharp and Dohme LLC"/>
    <s v="Brazil"/>
    <x v="0"/>
    <m/>
    <m/>
    <m/>
    <s v="Import Services"/>
    <m/>
    <m/>
    <m/>
    <n v="242.78770512500003"/>
    <m/>
    <n v="242.78770512500003"/>
  </r>
  <r>
    <m/>
    <s v="V503-04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587 (Local)"/>
    <s v="Merck Sharp and Dohme LLC"/>
    <s v="Brazil"/>
    <x v="0"/>
    <m/>
    <m/>
    <m/>
    <s v="Emergency Pick and Pack fee (Add per Pick and Pack)"/>
    <m/>
    <m/>
    <m/>
    <n v="61.495376687500006"/>
    <m/>
    <n v="61.495376687500006"/>
  </r>
  <r>
    <m/>
    <s v="MK-3475-587 (Local)"/>
    <s v="Merck Sharp and Dohme LLC"/>
    <s v="Brazil"/>
    <x v="2"/>
    <m/>
    <m/>
    <m/>
    <s v="Freight - Returns"/>
    <m/>
    <m/>
    <m/>
    <n v="246.05008531250002"/>
    <m/>
    <n v="246.05008531250002"/>
  </r>
  <r>
    <m/>
    <s v="MK-3475-587 (Local)"/>
    <s v="Merck Sharp and Dohme LLC"/>
    <s v="Brazil"/>
    <x v="2"/>
    <m/>
    <m/>
    <m/>
    <s v="Freight - Shipments"/>
    <m/>
    <m/>
    <m/>
    <n v="353.10122137500008"/>
    <m/>
    <n v="353.10122137500008"/>
  </r>
  <r>
    <m/>
    <s v="MK-3475-587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3475-587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3475-58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587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3475-587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6482-012 (Local)"/>
    <s v="Merck Sharp and Dohme LLC"/>
    <s v="Brazil"/>
    <x v="2"/>
    <m/>
    <m/>
    <m/>
    <s v="Freight - Returns"/>
    <m/>
    <m/>
    <m/>
    <n v="493.706868375"/>
    <m/>
    <n v="493.706868375"/>
  </r>
  <r>
    <m/>
    <s v="MK-6482-012 (Local)"/>
    <s v="Merck Sharp and Dohme LLC"/>
    <s v="Brazil"/>
    <x v="0"/>
    <m/>
    <m/>
    <m/>
    <s v="Import Services"/>
    <m/>
    <m/>
    <m/>
    <n v="242.78770512500003"/>
    <m/>
    <n v="242.78770512500003"/>
  </r>
  <r>
    <m/>
    <s v="MK-6482-01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6482-012 (Local)"/>
    <s v="Merck Sharp and Dohme LLC"/>
    <s v="Brazil"/>
    <x v="4"/>
    <m/>
    <m/>
    <m/>
    <s v="Reconciliation of Returns (per Receipt)"/>
    <m/>
    <m/>
    <m/>
    <n v="105.96367600000001"/>
    <m/>
    <n v="105.96367600000001"/>
  </r>
  <r>
    <m/>
    <s v="MK-6482-012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7684A-003 (Local)"/>
    <s v="Merck Sharp and Dohme LLC"/>
    <s v="Brazil"/>
    <x v="0"/>
    <m/>
    <m/>
    <m/>
    <s v="Export Services"/>
    <m/>
    <m/>
    <m/>
    <n v="27.7547239375"/>
    <m/>
    <n v="27.7547239375"/>
  </r>
  <r>
    <m/>
    <s v="MK-7684A-003 (Local)"/>
    <s v="Merck Sharp and Dohme LLC"/>
    <s v="Brazil"/>
    <x v="2"/>
    <m/>
    <m/>
    <m/>
    <s v="Freight - Returns"/>
    <m/>
    <m/>
    <m/>
    <n v="234.85218575000002"/>
    <m/>
    <n v="234.85218575000002"/>
  </r>
  <r>
    <m/>
    <s v="MK-7684A-00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684A-003 (Local)"/>
    <s v="Merck Sharp and Dohme LLC"/>
    <s v="Brazil"/>
    <x v="1"/>
    <m/>
    <m/>
    <m/>
    <s v="PTC Duties"/>
    <m/>
    <m/>
    <m/>
    <n v="460.50322499999999"/>
    <m/>
    <n v="460.50322499999999"/>
  </r>
  <r>
    <m/>
    <s v="MK-3475-B49 (local)"/>
    <s v="Merck Sharp and Dohme LLC"/>
    <s v="Brazil"/>
    <x v="2"/>
    <m/>
    <m/>
    <m/>
    <s v="Freight - Returns"/>
    <m/>
    <m/>
    <m/>
    <n v="488.30875581250007"/>
    <m/>
    <n v="488.30875581250007"/>
  </r>
  <r>
    <m/>
    <s v="MK-3475-B49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B4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B49 (local)"/>
    <s v="Merck Sharp and Dohme LLC"/>
    <s v="Brazil"/>
    <x v="4"/>
    <m/>
    <m/>
    <m/>
    <s v="Reconciliation of Returns (per Receipt)"/>
    <m/>
    <m/>
    <m/>
    <n v="105.96367600000001"/>
    <m/>
    <n v="105.96367600000001"/>
  </r>
  <r>
    <m/>
    <s v="MK-3475-B49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1026-003 (Local)"/>
    <s v="Merck Sharp and Dohme LLC"/>
    <s v="Brazil"/>
    <x v="0"/>
    <m/>
    <m/>
    <m/>
    <s v="Export Services"/>
    <m/>
    <m/>
    <m/>
    <n v="27.7547239375"/>
    <m/>
    <n v="27.7547239375"/>
  </r>
  <r>
    <m/>
    <s v="MK-1026-003 (Local)"/>
    <s v="Merck Sharp and Dohme LLC"/>
    <s v="Brazil"/>
    <x v="2"/>
    <m/>
    <m/>
    <m/>
    <s v="Freight - Returns"/>
    <m/>
    <m/>
    <m/>
    <n v="118.06289381250001"/>
    <m/>
    <n v="118.06289381250001"/>
  </r>
  <r>
    <m/>
    <s v="MK-1026-003 (Local)"/>
    <s v="Merck Sharp and Dohme LLC"/>
    <s v="Brazil"/>
    <x v="0"/>
    <m/>
    <m/>
    <m/>
    <s v="Import Services"/>
    <m/>
    <m/>
    <m/>
    <n v="242.78770512500003"/>
    <m/>
    <n v="242.78770512500003"/>
  </r>
  <r>
    <m/>
    <s v="MK-1026-003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26-00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6-003 (Local)"/>
    <s v="Merck Sharp and Dohme LLC"/>
    <s v="Brazil"/>
    <x v="1"/>
    <m/>
    <m/>
    <m/>
    <s v="PTC Duties"/>
    <m/>
    <m/>
    <m/>
    <n v="492.73665"/>
    <m/>
    <n v="492.73665"/>
  </r>
  <r>
    <m/>
    <s v="MK-1026-003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7075-00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7075-00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140-003 (Local)"/>
    <s v="Merck Sharp and Dohme LLC"/>
    <s v="Brazil"/>
    <x v="0"/>
    <m/>
    <m/>
    <m/>
    <s v="Import Services"/>
    <m/>
    <m/>
    <m/>
    <n v="606.96926281250001"/>
    <m/>
    <n v="606.96926281250001"/>
  </r>
  <r>
    <m/>
    <s v="MK-2140-00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140-003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3475-B96 (Local)"/>
    <s v="Merck Sharp and Dohme LLC"/>
    <s v="Brazil"/>
    <x v="2"/>
    <m/>
    <m/>
    <m/>
    <s v="Freight - Returns"/>
    <m/>
    <m/>
    <m/>
    <n v="463.95356918750002"/>
    <m/>
    <n v="463.95356918750002"/>
  </r>
  <r>
    <m/>
    <s v="MK-3475-B9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B9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B96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3475-B96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3475-B96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6482-022 (Local)"/>
    <s v="Merck Sharp and Dohme LLC"/>
    <s v="Brazil"/>
    <x v="0"/>
    <m/>
    <m/>
    <m/>
    <s v="Import Services"/>
    <m/>
    <m/>
    <m/>
    <n v="121.39385256250002"/>
    <m/>
    <n v="121.39385256250002"/>
  </r>
  <r>
    <m/>
    <s v="MK-6482-02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158 (Local)"/>
    <s v="Merck Sharp and Dohme LLC"/>
    <s v="Brazil"/>
    <x v="0"/>
    <m/>
    <m/>
    <m/>
    <s v="Import Services"/>
    <m/>
    <m/>
    <m/>
    <n v="121.39385256250002"/>
    <m/>
    <n v="121.39385256250002"/>
  </r>
  <r>
    <m/>
    <s v="MK-3475-158 (Local)"/>
    <s v="Merck Sharp and Dohme LLC"/>
    <s v="Brazil"/>
    <x v="5"/>
    <m/>
    <m/>
    <m/>
    <s v="Non-Drug Storage Ambient (per Shelf)"/>
    <m/>
    <m/>
    <m/>
    <n v="298.05222956249997"/>
    <m/>
    <n v="298.05222956249997"/>
  </r>
  <r>
    <m/>
    <s v="MK-3475-15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A86 (Local)"/>
    <s v="Merck Sharp and Dohme LLC"/>
    <s v="Brazil"/>
    <x v="2"/>
    <m/>
    <m/>
    <m/>
    <s v="Freight - Returns"/>
    <m/>
    <m/>
    <m/>
    <n v="123.71572675"/>
    <m/>
    <n v="123.71572675"/>
  </r>
  <r>
    <m/>
    <s v="MK-3475-A8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A8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A86 (Local)"/>
    <s v="Merck Sharp and Dohme LLC"/>
    <s v="Brazil"/>
    <x v="4"/>
    <m/>
    <m/>
    <m/>
    <s v="Reconciliation of Returns (per Receipt)"/>
    <m/>
    <m/>
    <m/>
    <n v="105.96367600000001"/>
    <m/>
    <n v="105.96367600000001"/>
  </r>
  <r>
    <m/>
    <s v="MK-3475-A86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3475-676 (Local)"/>
    <s v="Merck Sharp and Dohme LLC"/>
    <s v="Brazil"/>
    <x v="2"/>
    <m/>
    <m/>
    <m/>
    <s v="Freight - Returns"/>
    <m/>
    <m/>
    <m/>
    <n v="120.286798625"/>
    <m/>
    <n v="120.286798625"/>
  </r>
  <r>
    <m/>
    <s v="MK-3475-676 (Local)"/>
    <s v="Merck Sharp and Dohme LLC"/>
    <s v="Brazil"/>
    <x v="0"/>
    <m/>
    <m/>
    <m/>
    <s v="Import Services"/>
    <m/>
    <m/>
    <m/>
    <n v="121.39385256250002"/>
    <m/>
    <n v="121.39385256250002"/>
  </r>
  <r>
    <m/>
    <s v="MK-3475-676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3475-67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676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3475-676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4280A-008 (Local)"/>
    <s v="Merck Sharp and Dohme LLC"/>
    <s v="Brazil"/>
    <x v="0"/>
    <m/>
    <m/>
    <m/>
    <s v="Export Services"/>
    <m/>
    <m/>
    <m/>
    <n v="83.264171812499995"/>
    <m/>
    <n v="83.264171812499995"/>
  </r>
  <r>
    <m/>
    <s v="MK-4280A-00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4280A-008 (Local)"/>
    <s v="Merck Sharp and Dohme LLC"/>
    <s v="Brazil"/>
    <x v="1"/>
    <m/>
    <m/>
    <m/>
    <s v="PTC Duties"/>
    <m/>
    <m/>
    <m/>
    <n v="963.75282500000014"/>
    <m/>
    <n v="963.75282500000014"/>
  </r>
  <r>
    <m/>
    <s v="MK-2140-006 (Local)"/>
    <s v="Merck Sharp and Dohme LLC"/>
    <s v="Brazil"/>
    <x v="2"/>
    <m/>
    <m/>
    <m/>
    <s v="Freight - Shipments"/>
    <m/>
    <m/>
    <m/>
    <n v="122.63806362499999"/>
    <m/>
    <n v="122.63806362499999"/>
  </r>
  <r>
    <m/>
    <s v="MK-2140-006 (Local)"/>
    <s v="Merck Sharp and Dohme LLC"/>
    <s v="Brazil"/>
    <x v="0"/>
    <m/>
    <m/>
    <m/>
    <s v="Import Services"/>
    <m/>
    <m/>
    <m/>
    <n v="121.39385256250002"/>
    <m/>
    <n v="121.39385256250002"/>
  </r>
  <r>
    <m/>
    <s v="MK-2140-006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2140-006 (Local)"/>
    <s v="Merck Sharp and Dohme LLC"/>
    <s v="Brazil"/>
    <x v="0"/>
    <m/>
    <m/>
    <m/>
    <s v="Pick and Pack Materials"/>
    <m/>
    <m/>
    <m/>
    <n v="123.0005503125"/>
    <m/>
    <n v="123.0005503125"/>
  </r>
  <r>
    <m/>
    <s v="MK-2140-00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140-006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2140-006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1026-008 (Local)"/>
    <s v="Merck Sharp and Dohme LLC"/>
    <s v="Brazil"/>
    <x v="0"/>
    <m/>
    <m/>
    <m/>
    <s v="Import Services"/>
    <m/>
    <m/>
    <m/>
    <n v="242.78770512500003"/>
    <m/>
    <n v="242.78770512500003"/>
  </r>
  <r>
    <m/>
    <s v="MK-1026-008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26-00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6-008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1026-008 (Local)"/>
    <s v="Merck Sharp and Dohme LLC"/>
    <s v="Brazil"/>
    <x v="5"/>
    <m/>
    <m/>
    <m/>
    <s v="Storage Refrigerated (per Shelf)"/>
    <m/>
    <m/>
    <m/>
    <n v="510.87110287499996"/>
    <m/>
    <n v="510.87110287499996"/>
  </r>
  <r>
    <m/>
    <s v="MK-3475A-D77 (Local)"/>
    <s v="Merck Sharp and Dohme LLC"/>
    <s v="Brazil"/>
    <x v="5"/>
    <m/>
    <m/>
    <m/>
    <s v="Non-Drug Storage Ambient (per Shelf)"/>
    <m/>
    <m/>
    <m/>
    <n v="496.75371593750003"/>
    <m/>
    <n v="496.75371593750003"/>
  </r>
  <r>
    <m/>
    <s v="MK-3475A-D7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684A-010 (Local)"/>
    <s v="Merck Sharp and Dohme LLC"/>
    <s v="Brazil"/>
    <x v="0"/>
    <m/>
    <m/>
    <m/>
    <s v="Export Services"/>
    <m/>
    <m/>
    <m/>
    <n v="27.7547239375"/>
    <m/>
    <n v="27.7547239375"/>
  </r>
  <r>
    <m/>
    <s v="MK-7684A-01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684A-010 (Local)"/>
    <s v="Merck Sharp and Dohme LLC"/>
    <s v="Brazil"/>
    <x v="1"/>
    <m/>
    <m/>
    <m/>
    <s v="PTC Duties"/>
    <m/>
    <m/>
    <m/>
    <n v="460.48607499999997"/>
    <m/>
    <n v="460.48607499999997"/>
  </r>
  <r>
    <m/>
    <s v="MK-3475-D46 (Local)"/>
    <s v="Merck Sharp and Dohme LLC"/>
    <s v="Brazil"/>
    <x v="2"/>
    <m/>
    <m/>
    <m/>
    <s v="Freight - Returns"/>
    <m/>
    <m/>
    <m/>
    <n v="246.05008531250002"/>
    <m/>
    <n v="246.05008531250002"/>
  </r>
  <r>
    <m/>
    <s v="MK-3475-D46 (Local)"/>
    <s v="Merck Sharp and Dohme LLC"/>
    <s v="Brazil"/>
    <x v="0"/>
    <m/>
    <m/>
    <m/>
    <s v="Import Services"/>
    <m/>
    <m/>
    <m/>
    <n v="242.78770512500003"/>
    <m/>
    <n v="242.78770512500003"/>
  </r>
  <r>
    <m/>
    <s v="MK-3475-D4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D4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6-011 (Local)"/>
    <s v="Merck Sharp and Dohme LLC"/>
    <s v="Brazil"/>
    <x v="2"/>
    <m/>
    <m/>
    <m/>
    <s v="Freight - Returns"/>
    <m/>
    <m/>
    <m/>
    <n v="217.90348387499998"/>
    <m/>
    <n v="217.90348387499998"/>
  </r>
  <r>
    <m/>
    <s v="MK-1026-011 (Local)"/>
    <s v="Merck Sharp and Dohme LLC"/>
    <s v="Brazil"/>
    <x v="2"/>
    <m/>
    <m/>
    <m/>
    <s v="Freight - Shipments"/>
    <m/>
    <m/>
    <m/>
    <n v="364.8085616875"/>
    <m/>
    <n v="364.8085616875"/>
  </r>
  <r>
    <m/>
    <s v="MK-1026-011 (Local)"/>
    <s v="Merck Sharp and Dohme LLC"/>
    <s v="Brazil"/>
    <x v="0"/>
    <m/>
    <m/>
    <m/>
    <s v="Import Services"/>
    <m/>
    <m/>
    <m/>
    <n v="121.39385256250002"/>
    <m/>
    <n v="121.39385256250002"/>
  </r>
  <r>
    <m/>
    <s v="MK-1026-011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1026-011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26-011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1026-01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6-011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1026-011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3475-06B (Local)"/>
    <s v="Merck Sharp and Dohme LLC"/>
    <s v="Brazil"/>
    <x v="2"/>
    <m/>
    <m/>
    <m/>
    <s v="Freight - Returns"/>
    <m/>
    <m/>
    <m/>
    <n v="352.91507956250001"/>
    <m/>
    <n v="352.91507956250001"/>
  </r>
  <r>
    <m/>
    <s v="MK-3475-06B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06B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06B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1242-036 (Local)"/>
    <s v="Merck Sharp and Dohme LLC"/>
    <s v="Brazil"/>
    <x v="0"/>
    <m/>
    <m/>
    <m/>
    <s v="Import License Fee"/>
    <m/>
    <m/>
    <m/>
    <n v="630.72683625000002"/>
    <m/>
    <n v="630.72683625000002"/>
  </r>
  <r>
    <m/>
    <s v="MK-1242-03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242-03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242-036 (Local)"/>
    <s v="Merck Sharp and Dohme LLC"/>
    <s v="Brazil"/>
    <x v="1"/>
    <m/>
    <m/>
    <m/>
    <s v="PTC Duties"/>
    <m/>
    <m/>
    <m/>
    <n v="3662.8970000000004"/>
    <m/>
    <n v="3662.8970000000004"/>
  </r>
  <r>
    <m/>
    <s v="MK-1026-010 (Local)"/>
    <s v="Merck Sharp and Dohme LLC"/>
    <s v="Brazil"/>
    <x v="2"/>
    <m/>
    <m/>
    <m/>
    <s v="Freight - Returns"/>
    <m/>
    <m/>
    <m/>
    <n v="118.06289381250001"/>
    <m/>
    <n v="118.06289381250001"/>
  </r>
  <r>
    <m/>
    <s v="MK-1026-010 (Local)"/>
    <s v="Merck Sharp and Dohme LLC"/>
    <s v="Brazil"/>
    <x v="0"/>
    <m/>
    <m/>
    <m/>
    <s v="Import Services"/>
    <m/>
    <m/>
    <m/>
    <n v="121.39385256250002"/>
    <m/>
    <n v="121.39385256250002"/>
  </r>
  <r>
    <m/>
    <s v="MK-1026-01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6-010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V940-001 (Local)"/>
    <s v="Merck Sharp and Dohme LLC"/>
    <s v="Brazil"/>
    <x v="2"/>
    <m/>
    <m/>
    <m/>
    <s v="Freight - Returns"/>
    <m/>
    <m/>
    <m/>
    <n v="335.96637768750003"/>
    <m/>
    <n v="335.96637768750003"/>
  </r>
  <r>
    <m/>
    <s v="V940-001 (Local)"/>
    <s v="Merck Sharp and Dohme LLC"/>
    <s v="Brazil"/>
    <x v="0"/>
    <m/>
    <m/>
    <m/>
    <s v="Import Services"/>
    <m/>
    <m/>
    <m/>
    <n v="121.39385256250002"/>
    <m/>
    <n v="121.39385256250002"/>
  </r>
  <r>
    <m/>
    <s v="V940-001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V940-00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V940-001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0616-015 (Local)"/>
    <s v="Merck Sharp and Dohme LLC"/>
    <s v="Brazil"/>
    <x v="2"/>
    <m/>
    <m/>
    <m/>
    <s v="Freight - Returns"/>
    <m/>
    <m/>
    <m/>
    <n v="1131.0662313124999"/>
    <m/>
    <n v="1131.0662313124999"/>
  </r>
  <r>
    <m/>
    <s v="MK-0616-015 (Local)"/>
    <s v="Merck Sharp and Dohme LLC"/>
    <s v="Brazil"/>
    <x v="0"/>
    <m/>
    <m/>
    <m/>
    <s v="Import Services"/>
    <m/>
    <m/>
    <m/>
    <n v="1092.5446730625001"/>
    <m/>
    <n v="1092.5446730625001"/>
  </r>
  <r>
    <m/>
    <s v="MK-0616-015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0616-015 (Local)"/>
    <s v="Merck Sharp and Dohme LLC"/>
    <s v="Brazil"/>
    <x v="4"/>
    <m/>
    <m/>
    <m/>
    <s v="Returns Receipt (per Receipt)"/>
    <m/>
    <m/>
    <m/>
    <n v="662.27297500000009"/>
    <m/>
    <n v="662.27297500000009"/>
  </r>
  <r>
    <m/>
    <s v="V940-002 (Local)"/>
    <s v="Merck Sharp and Dohme LLC"/>
    <s v="Brazil"/>
    <x v="0"/>
    <m/>
    <m/>
    <m/>
    <s v="Export Services"/>
    <m/>
    <m/>
    <m/>
    <n v="27.7547239375"/>
    <m/>
    <n v="27.7547239375"/>
  </r>
  <r>
    <m/>
    <s v="V940-002 (Local)"/>
    <s v="Merck Sharp and Dohme LLC"/>
    <s v="Brazil"/>
    <x v="2"/>
    <m/>
    <m/>
    <m/>
    <s v="Freight - Returns"/>
    <m/>
    <m/>
    <m/>
    <n v="2011.1447208125003"/>
    <m/>
    <n v="2011.1447208125003"/>
  </r>
  <r>
    <m/>
    <s v="V940-002 (Local)"/>
    <s v="Merck Sharp and Dohme LLC"/>
    <s v="Brazil"/>
    <x v="0"/>
    <m/>
    <m/>
    <m/>
    <s v="Import Services"/>
    <m/>
    <m/>
    <m/>
    <n v="242.78770512500003"/>
    <m/>
    <n v="242.78770512500003"/>
  </r>
  <r>
    <m/>
    <s v="V940-002 (Local)"/>
    <s v="Merck Sharp and Dohme LLC"/>
    <s v="Brazil"/>
    <x v="0"/>
    <m/>
    <m/>
    <m/>
    <s v="Pick and Pack Materials"/>
    <m/>
    <m/>
    <m/>
    <n v="123.0005503125"/>
    <m/>
    <n v="123.0005503125"/>
  </r>
  <r>
    <m/>
    <s v="V940-00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V940-002 (Local)"/>
    <s v="Merck Sharp and Dohme LLC"/>
    <s v="Brazil"/>
    <x v="1"/>
    <m/>
    <m/>
    <m/>
    <s v="PTC Duties"/>
    <m/>
    <m/>
    <m/>
    <n v="460.50322499999999"/>
    <m/>
    <n v="460.50322499999999"/>
  </r>
  <r>
    <m/>
    <s v="V940-002 (Local)"/>
    <s v="Merck Sharp and Dohme LLC"/>
    <s v="Brazil"/>
    <x v="4"/>
    <m/>
    <m/>
    <m/>
    <s v="Reconciliation of Returns (per Receipt)"/>
    <m/>
    <m/>
    <m/>
    <n v="105.96367600000001"/>
    <m/>
    <n v="105.96367600000001"/>
  </r>
  <r>
    <m/>
    <s v="V940-002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2870-004 (Local)"/>
    <s v="Merck Sharp and Dohme LLC"/>
    <s v="Brazil"/>
    <x v="2"/>
    <m/>
    <m/>
    <m/>
    <s v="Freight - Returns"/>
    <m/>
    <m/>
    <m/>
    <n v="496.59696493749999"/>
    <m/>
    <n v="496.59696493749999"/>
  </r>
  <r>
    <m/>
    <s v="MK-2870-004 (Local)"/>
    <s v="Merck Sharp and Dohme LLC"/>
    <s v="Brazil"/>
    <x v="0"/>
    <m/>
    <m/>
    <m/>
    <s v="Import Services"/>
    <m/>
    <m/>
    <m/>
    <n v="121.39385256250002"/>
    <m/>
    <n v="121.39385256250002"/>
  </r>
  <r>
    <m/>
    <s v="MK-2870-004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0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04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erck Bulk Ancillaries Local"/>
    <s v="Merck Sharp and Dohme LLC"/>
    <s v="Brazil"/>
    <x v="5"/>
    <m/>
    <m/>
    <m/>
    <s v="Non-Drug Storage Ambient (per Shelf)"/>
    <m/>
    <m/>
    <m/>
    <n v="695.45520231250009"/>
    <m/>
    <n v="695.45520231250009"/>
  </r>
  <r>
    <m/>
    <s v="Merck Bulk Ancillaries Local"/>
    <s v="Merck Sharp and Dohme LLC"/>
    <s v="Brazil"/>
    <x v="0"/>
    <m/>
    <m/>
    <m/>
    <s v="Project Management Fee"/>
    <m/>
    <m/>
    <m/>
    <n v="304.50841137499998"/>
    <m/>
    <n v="304.50841137499998"/>
  </r>
  <r>
    <m/>
    <s v="MK-6194-006 (Local)"/>
    <s v="Merck Sharp and Dohme LLC"/>
    <s v="Brazil"/>
    <x v="0"/>
    <m/>
    <m/>
    <m/>
    <s v="Export Services"/>
    <m/>
    <m/>
    <m/>
    <n v="27.7547239375"/>
    <m/>
    <n v="27.7547239375"/>
  </r>
  <r>
    <m/>
    <s v="MK-6194-00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6194-006 (Local)"/>
    <s v="Merck Sharp and Dohme LLC"/>
    <s v="Brazil"/>
    <x v="1"/>
    <m/>
    <m/>
    <m/>
    <s v="PTC Duties"/>
    <m/>
    <m/>
    <m/>
    <n v="460.50322499999999"/>
    <m/>
    <n v="460.50322499999999"/>
  </r>
  <r>
    <m/>
    <s v="MK-7240-001 (Local)"/>
    <s v="Merck Sharp and Dohme LLC"/>
    <s v="Brazil"/>
    <x v="2"/>
    <m/>
    <m/>
    <m/>
    <s v="Freight - Returns"/>
    <m/>
    <m/>
    <m/>
    <n v="234.85218575000002"/>
    <m/>
    <n v="234.85218575000002"/>
  </r>
  <r>
    <m/>
    <s v="MK-7240-001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7240-00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5684-003 (Local)"/>
    <s v="Merck Sharp and Dohme LLC"/>
    <s v="Brazil"/>
    <x v="2"/>
    <m/>
    <m/>
    <m/>
    <s v="Freight - Returns"/>
    <m/>
    <m/>
    <m/>
    <n v="510.39105293750004"/>
    <m/>
    <n v="510.39105293750004"/>
  </r>
  <r>
    <m/>
    <s v="MK-5684-003 (Local)"/>
    <s v="Merck Sharp and Dohme LLC"/>
    <s v="Brazil"/>
    <x v="2"/>
    <m/>
    <m/>
    <m/>
    <s v="Freight - Shipments"/>
    <m/>
    <m/>
    <m/>
    <n v="273.94196637499994"/>
    <m/>
    <n v="273.94196637499994"/>
  </r>
  <r>
    <m/>
    <s v="MK-5684-003 (Local)"/>
    <s v="Merck Sharp and Dohme LLC"/>
    <s v="Brazil"/>
    <x v="0"/>
    <m/>
    <m/>
    <m/>
    <s v="Import Services"/>
    <m/>
    <m/>
    <m/>
    <n v="485.57541025000006"/>
    <m/>
    <n v="485.57541025000006"/>
  </r>
  <r>
    <m/>
    <s v="MK-5684-003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5684-003 (Local)"/>
    <s v="Merck Sharp and Dohme LLC"/>
    <s v="Brazil"/>
    <x v="3"/>
    <m/>
    <m/>
    <m/>
    <s v="Labeling / Relabeling Process"/>
    <m/>
    <m/>
    <m/>
    <n v="6.054507375"/>
    <m/>
    <n v="6.054507375"/>
  </r>
  <r>
    <m/>
    <s v="MK-5684-003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5684-003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5684-00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5684-003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5684-003 (Local)"/>
    <s v="Merck Sharp and Dohme LLC"/>
    <s v="Brazil"/>
    <x v="5"/>
    <m/>
    <m/>
    <m/>
    <s v="Storage Ambient (per Shelf)"/>
    <m/>
    <m/>
    <m/>
    <n v="298.05222956249997"/>
    <m/>
    <n v="298.05222956249997"/>
  </r>
  <r>
    <m/>
    <s v="MK-5684-003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5684-003 (Local)"/>
    <s v="Merck Sharp and Dohme LLC"/>
    <s v="Brazil"/>
    <x v="3"/>
    <m/>
    <m/>
    <m/>
    <s v="Variable Print"/>
    <m/>
    <m/>
    <m/>
    <n v="22.728895000000001"/>
    <m/>
    <n v="22.728895000000001"/>
  </r>
  <r>
    <m/>
    <s v="MK-5684-004 (Local)"/>
    <s v="Merck Sharp and Dohme LLC"/>
    <s v="Brazil"/>
    <x v="2"/>
    <m/>
    <m/>
    <m/>
    <s v="Freight - Shipments"/>
    <m/>
    <m/>
    <m/>
    <n v="534.88339668750007"/>
    <m/>
    <n v="534.88339668750007"/>
  </r>
  <r>
    <m/>
    <s v="MK-5684-004 (Local)"/>
    <s v="Merck Sharp and Dohme LLC"/>
    <s v="Brazil"/>
    <x v="0"/>
    <m/>
    <m/>
    <m/>
    <s v="Import Services"/>
    <m/>
    <m/>
    <m/>
    <n v="971.15082050000012"/>
    <m/>
    <n v="971.15082050000012"/>
  </r>
  <r>
    <m/>
    <s v="MK-5684-004 (Local)"/>
    <s v="Merck Sharp and Dohme LLC"/>
    <s v="Brazil"/>
    <x v="0"/>
    <m/>
    <m/>
    <m/>
    <s v="Insulated shipper - Credo S22 - 12L (Leasing)"/>
    <m/>
    <m/>
    <m/>
    <n v="347.94803224999998"/>
    <m/>
    <n v="347.94803224999998"/>
  </r>
  <r>
    <m/>
    <s v="MK-5684-004 (Local)"/>
    <s v="Merck Sharp and Dohme LLC"/>
    <s v="Brazil"/>
    <x v="3"/>
    <m/>
    <m/>
    <m/>
    <s v="Labeling / Relabeling Process"/>
    <m/>
    <m/>
    <m/>
    <n v="12.10901475"/>
    <m/>
    <n v="12.10901475"/>
  </r>
  <r>
    <m/>
    <s v="MK-5684-004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5684-004 (Local)"/>
    <s v="Merck Sharp and Dohme LLC"/>
    <s v="Brazil"/>
    <x v="0"/>
    <m/>
    <m/>
    <m/>
    <s v="Pick and Pack (Controlled Ambient)"/>
    <m/>
    <m/>
    <m/>
    <n v="246.00110062499999"/>
    <m/>
    <n v="246.00110062499999"/>
  </r>
  <r>
    <m/>
    <s v="MK-5684-00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5684-004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5684-004 (Local)"/>
    <s v="Merck Sharp and Dohme LLC"/>
    <s v="Brazil"/>
    <x v="5"/>
    <m/>
    <m/>
    <m/>
    <s v="Storage Ambient (per Shelf)"/>
    <m/>
    <m/>
    <m/>
    <n v="198.701486375"/>
    <m/>
    <n v="198.701486375"/>
  </r>
  <r>
    <m/>
    <s v="MK-5684-004 (Local)"/>
    <s v="Merck Sharp and Dohme LLC"/>
    <s v="Brazil"/>
    <x v="0"/>
    <m/>
    <m/>
    <m/>
    <s v="Temperature Monitoring Device (Ambient)"/>
    <m/>
    <m/>
    <m/>
    <n v="249.86109399999998"/>
    <m/>
    <n v="249.86109399999998"/>
  </r>
  <r>
    <m/>
    <s v="MK-5684-004 (Local)"/>
    <s v="Merck Sharp and Dohme LLC"/>
    <s v="Brazil"/>
    <x v="3"/>
    <m/>
    <m/>
    <m/>
    <s v="Variable Print"/>
    <m/>
    <m/>
    <m/>
    <n v="34.093342499999991"/>
    <m/>
    <n v="34.093342499999991"/>
  </r>
  <r>
    <m/>
    <s v="MK-2870-010 (Local)"/>
    <s v="Merck Sharp and Dohme LLC"/>
    <s v="Brazil"/>
    <x v="2"/>
    <m/>
    <m/>
    <m/>
    <s v="Freight - Returns"/>
    <m/>
    <m/>
    <m/>
    <n v="234.85218575000002"/>
    <m/>
    <n v="234.85218575000002"/>
  </r>
  <r>
    <m/>
    <s v="MK-2870-010 (Local)"/>
    <s v="Merck Sharp and Dohme LLC"/>
    <s v="Brazil"/>
    <x v="0"/>
    <m/>
    <m/>
    <m/>
    <s v="Import Services"/>
    <m/>
    <m/>
    <m/>
    <n v="121.39385256250002"/>
    <m/>
    <n v="121.39385256250002"/>
  </r>
  <r>
    <m/>
    <s v="MK-2870-010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1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0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2870-010 (Local)"/>
    <s v="Merck Sharp and Dohme LLC"/>
    <s v="Brazil"/>
    <x v="5"/>
    <m/>
    <m/>
    <m/>
    <s v="Storage Ambient (per Shelf)"/>
    <m/>
    <m/>
    <m/>
    <n v="198.701486375"/>
    <m/>
    <n v="198.701486375"/>
  </r>
  <r>
    <m/>
    <s v="MK-2870-010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2870-007 (Local)"/>
    <s v="Merck Sharp and Dohme LLC"/>
    <s v="Brazil"/>
    <x v="2"/>
    <m/>
    <m/>
    <m/>
    <s v="Freight - Shipments"/>
    <m/>
    <m/>
    <m/>
    <n v="412.70578912499997"/>
    <m/>
    <n v="412.70578912499997"/>
  </r>
  <r>
    <m/>
    <s v="MK-2870-007 (Local)"/>
    <s v="Merck Sharp and Dohme LLC"/>
    <s v="Brazil"/>
    <x v="0"/>
    <m/>
    <m/>
    <m/>
    <s v="Import Services"/>
    <m/>
    <m/>
    <m/>
    <n v="242.78770512500003"/>
    <m/>
    <n v="242.78770512500003"/>
  </r>
  <r>
    <m/>
    <s v="MK-2870-007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07 (Local)"/>
    <s v="Merck Sharp and Dohme LLC"/>
    <s v="Brazil"/>
    <x v="0"/>
    <m/>
    <m/>
    <m/>
    <s v="Pick and Pack Materials"/>
    <m/>
    <m/>
    <m/>
    <n v="123.0005503125"/>
    <m/>
    <n v="123.0005503125"/>
  </r>
  <r>
    <m/>
    <s v="MK-2870-00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9 (Local)"/>
    <s v="Merck Sharp and Dohme LLC"/>
    <s v="Brazil"/>
    <x v="2"/>
    <m/>
    <m/>
    <m/>
    <s v="Freight - Returns"/>
    <m/>
    <m/>
    <m/>
    <n v="399.264390875"/>
    <m/>
    <n v="399.264390875"/>
  </r>
  <r>
    <m/>
    <s v="MK-2870-019 (Local)"/>
    <s v="Merck Sharp and Dohme LLC"/>
    <s v="Brazil"/>
    <x v="2"/>
    <m/>
    <m/>
    <m/>
    <s v="Freight - Shipments"/>
    <m/>
    <m/>
    <m/>
    <n v="2117.9313395624999"/>
    <m/>
    <n v="2117.9313395624999"/>
  </r>
  <r>
    <m/>
    <s v="MK-2870-019 (Local)"/>
    <s v="Merck Sharp and Dohme LLC"/>
    <s v="Brazil"/>
    <x v="0"/>
    <m/>
    <m/>
    <m/>
    <s v="Import Services"/>
    <m/>
    <m/>
    <m/>
    <n v="364.1815576875"/>
    <m/>
    <n v="364.1815576875"/>
  </r>
  <r>
    <m/>
    <s v="MK-2870-019 (Local)"/>
    <s v="Merck Sharp and Dohme LLC"/>
    <s v="Brazil"/>
    <x v="0"/>
    <m/>
    <m/>
    <m/>
    <s v="Insulated shipper - Credo S22 - 12L (Leasing)"/>
    <m/>
    <m/>
    <m/>
    <n v="869.87008062500001"/>
    <m/>
    <n v="869.87008062500001"/>
  </r>
  <r>
    <m/>
    <s v="MK-2870-019 (Local)"/>
    <s v="Merck Sharp and Dohme LLC"/>
    <s v="Brazil"/>
    <x v="3"/>
    <m/>
    <m/>
    <m/>
    <s v="Labeling / Relabeling Process"/>
    <m/>
    <m/>
    <m/>
    <n v="12.10901475"/>
    <m/>
    <n v="12.10901475"/>
  </r>
  <r>
    <m/>
    <s v="MK-2870-019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19 (Local)"/>
    <s v="Merck Sharp and Dohme LLC"/>
    <s v="Brazil"/>
    <x v="0"/>
    <m/>
    <m/>
    <m/>
    <s v="Pick and Pack (Controlled Ambient)"/>
    <m/>
    <m/>
    <m/>
    <n v="615.00275156250007"/>
    <m/>
    <n v="615.00275156250007"/>
  </r>
  <r>
    <m/>
    <s v="MK-2870-01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9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2870-019 (Local)"/>
    <s v="Merck Sharp and Dohme LLC"/>
    <s v="Brazil"/>
    <x v="5"/>
    <m/>
    <m/>
    <m/>
    <s v="Storage Ambient (per Shelf)"/>
    <m/>
    <m/>
    <m/>
    <n v="596.10445912499995"/>
    <m/>
    <n v="596.10445912499995"/>
  </r>
  <r>
    <m/>
    <s v="MK-2870-019 (Local)"/>
    <s v="Merck Sharp and Dohme LLC"/>
    <s v="Brazil"/>
    <x v="0"/>
    <m/>
    <m/>
    <m/>
    <s v="Temperature Monitoring Device (Ambient)"/>
    <m/>
    <m/>
    <m/>
    <n v="624.65273500000001"/>
    <m/>
    <n v="624.65273500000001"/>
  </r>
  <r>
    <m/>
    <s v="MK-2870-019 (Local)"/>
    <s v="Merck Sharp and Dohme LLC"/>
    <s v="Brazil"/>
    <x v="3"/>
    <m/>
    <m/>
    <m/>
    <s v="Variable Print"/>
    <m/>
    <m/>
    <m/>
    <n v="18.183115999999998"/>
    <m/>
    <n v="18.183115999999998"/>
  </r>
  <r>
    <m/>
    <s v="MK-2870-012 (Local)"/>
    <s v="Merck Sharp and Dohme LLC"/>
    <s v="Brazil"/>
    <x v="0"/>
    <m/>
    <m/>
    <m/>
    <s v="Import Services"/>
    <m/>
    <m/>
    <m/>
    <n v="121.39385256250002"/>
    <m/>
    <n v="121.39385256250002"/>
  </r>
  <r>
    <m/>
    <s v="MK-2870-012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1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2 (Local)"/>
    <s v="Merck Sharp and Dohme LLC"/>
    <s v="Brazil"/>
    <x v="0"/>
    <m/>
    <m/>
    <m/>
    <s v="Receipt fee Ancillaries (per Receipt_ID)"/>
    <m/>
    <m/>
    <m/>
    <n v="123.0005503125"/>
    <m/>
    <n v="123.0005503125"/>
  </r>
  <r>
    <m/>
    <s v="MK-2870-012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3475-06C (Local)"/>
    <s v="Merck Sharp and Dohme LLC"/>
    <s v="Brazil"/>
    <x v="0"/>
    <m/>
    <m/>
    <m/>
    <s v="Import Services"/>
    <m/>
    <m/>
    <m/>
    <n v="364.1815576875"/>
    <m/>
    <n v="364.1815576875"/>
  </r>
  <r>
    <m/>
    <s v="MK-3475-06C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06C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5 (Local)"/>
    <s v="Merck Sharp and Dohme LLC"/>
    <s v="Brazil"/>
    <x v="2"/>
    <m/>
    <m/>
    <m/>
    <s v="Freight - Returns"/>
    <m/>
    <m/>
    <m/>
    <n v="435.80696774999996"/>
    <m/>
    <n v="435.80696774999996"/>
  </r>
  <r>
    <m/>
    <s v="MK-2870-015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2870-015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5 (Local)"/>
    <s v="Merck Sharp and Dohme LLC"/>
    <s v="Brazil"/>
    <x v="4"/>
    <m/>
    <m/>
    <m/>
    <s v="Returns Receipt (per Receipt)"/>
    <m/>
    <m/>
    <m/>
    <n v="264.90918999999997"/>
    <m/>
    <n v="264.90918999999997"/>
  </r>
  <r>
    <m/>
    <s v="MK-1084-004 (Local)"/>
    <s v="Merck Sharp and Dohme LLC"/>
    <s v="Brazil"/>
    <x v="0"/>
    <m/>
    <m/>
    <m/>
    <s v="Import Services"/>
    <m/>
    <m/>
    <m/>
    <n v="364.1815576875"/>
    <m/>
    <n v="364.1815576875"/>
  </r>
  <r>
    <m/>
    <s v="MK-1084-004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84-00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Post trial local general studies"/>
    <s v="Merck Sharp and Dohme LLC"/>
    <s v="Brazil"/>
    <x v="0"/>
    <m/>
    <m/>
    <m/>
    <s v="Emergency Pick and Pack fee (Add per Pick and Pack)"/>
    <m/>
    <m/>
    <m/>
    <n v="61.495376687500006"/>
    <m/>
    <n v="61.495376687500006"/>
  </r>
  <r>
    <m/>
    <s v="Post trial local general studies"/>
    <s v="Merck Sharp and Dohme LLC"/>
    <s v="Brazil"/>
    <x v="2"/>
    <m/>
    <m/>
    <m/>
    <s v="Freight - Shipments"/>
    <m/>
    <m/>
    <m/>
    <n v="7586.3859133124997"/>
    <m/>
    <n v="7586.3859133124997"/>
  </r>
  <r>
    <m/>
    <s v="Post trial local general studies"/>
    <s v="Merck Sharp and Dohme LLC"/>
    <s v="Brazil"/>
    <x v="0"/>
    <m/>
    <m/>
    <m/>
    <s v="Insulated shipper - Credo S22 - 12L (Leasing)"/>
    <m/>
    <m/>
    <m/>
    <n v="521.92204837499992"/>
    <m/>
    <n v="521.92204837499992"/>
  </r>
  <r>
    <m/>
    <s v="Post trial local general studies"/>
    <s v="Merck Sharp and Dohme LLC"/>
    <s v="Brazil"/>
    <x v="0"/>
    <m/>
    <m/>
    <m/>
    <s v="Insulated shipper - Credo S22 - 28L (Leasing)"/>
    <m/>
    <m/>
    <m/>
    <n v="687.18658706249994"/>
    <m/>
    <n v="687.18658706249994"/>
  </r>
  <r>
    <m/>
    <s v="Post trial local general studies"/>
    <s v="Merck Sharp and Dohme LLC"/>
    <s v="Brazil"/>
    <x v="0"/>
    <m/>
    <m/>
    <m/>
    <s v="Insulated shipper - Credo S4 - 12L (Leasing)"/>
    <m/>
    <m/>
    <m/>
    <n v="166.783064"/>
    <m/>
    <n v="166.783064"/>
  </r>
  <r>
    <m/>
    <s v="Post trial local general studies"/>
    <s v="Merck Sharp and Dohme LLC"/>
    <s v="Brazil"/>
    <x v="0"/>
    <m/>
    <m/>
    <m/>
    <s v="Pick and Pack (Controlled Ambient)"/>
    <m/>
    <m/>
    <m/>
    <n v="738.00330187499992"/>
    <m/>
    <n v="738.00330187499992"/>
  </r>
  <r>
    <m/>
    <s v="Post trial local general studies"/>
    <s v="Merck Sharp and Dohme LLC"/>
    <s v="Brazil"/>
    <x v="0"/>
    <m/>
    <m/>
    <m/>
    <s v="Pick and Pack (Refrigerated)"/>
    <m/>
    <m/>
    <m/>
    <n v="147.59086343749999"/>
    <m/>
    <n v="147.59086343749999"/>
  </r>
  <r>
    <m/>
    <s v="Post trial local general studies"/>
    <s v="Merck Sharp and Dohme LLC"/>
    <s v="Brazil"/>
    <x v="0"/>
    <m/>
    <m/>
    <m/>
    <s v="Project Management Fee"/>
    <m/>
    <m/>
    <m/>
    <n v="304.50841137499998"/>
    <m/>
    <n v="304.50841137499998"/>
  </r>
  <r>
    <m/>
    <s v="Post trial local general studies"/>
    <s v="Merck Sharp and Dohme LLC"/>
    <s v="Brazil"/>
    <x v="0"/>
    <m/>
    <m/>
    <m/>
    <s v="Receipt fee Ambient (per Receipt_ID)"/>
    <m/>
    <m/>
    <m/>
    <n v="492.00220124999998"/>
    <m/>
    <n v="492.00220124999998"/>
  </r>
  <r>
    <m/>
    <s v="Post trial local general studies"/>
    <s v="Merck Sharp and Dohme LLC"/>
    <s v="Brazil"/>
    <x v="0"/>
    <m/>
    <m/>
    <m/>
    <s v="Receipt fee Refrigerated (per Receipt_ID)"/>
    <m/>
    <m/>
    <m/>
    <n v="123.0005503125"/>
    <m/>
    <n v="123.0005503125"/>
  </r>
  <r>
    <m/>
    <s v="Post trial local general studies"/>
    <s v="Merck Sharp and Dohme LLC"/>
    <s v="Brazil"/>
    <x v="5"/>
    <m/>
    <m/>
    <m/>
    <s v="Storage Ambient (per Shelf)"/>
    <m/>
    <m/>
    <m/>
    <n v="198.701486375"/>
    <m/>
    <n v="198.701486375"/>
  </r>
  <r>
    <m/>
    <s v="Post trial local general studies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Post trial local general studies"/>
    <s v="Merck Sharp and Dohme LLC"/>
    <s v="Brazil"/>
    <x v="0"/>
    <m/>
    <m/>
    <m/>
    <s v="Temperature Monitoring Device (Ambient)"/>
    <m/>
    <m/>
    <m/>
    <n v="749.58328200000005"/>
    <m/>
    <n v="749.58328200000005"/>
  </r>
  <r>
    <m/>
    <s v="Post trial local general studies"/>
    <s v="Merck Sharp and Dohme LLC"/>
    <s v="Brazil"/>
    <x v="0"/>
    <m/>
    <m/>
    <m/>
    <s v="Temperature Monitoring Device (Refrigerated)"/>
    <m/>
    <m/>
    <m/>
    <n v="124.93054699999999"/>
    <m/>
    <n v="124.93054699999999"/>
  </r>
  <r>
    <m/>
    <s v="MK-2870-020 (Local)"/>
    <s v="Merck Sharp and Dohme LLC"/>
    <s v="Brazil"/>
    <x v="2"/>
    <m/>
    <m/>
    <m/>
    <s v="Freight - Returns"/>
    <m/>
    <m/>
    <m/>
    <n v="118.06289381250001"/>
    <m/>
    <n v="118.06289381250001"/>
  </r>
  <r>
    <m/>
    <s v="MK-2870-020 (Local)"/>
    <s v="Merck Sharp and Dohme LLC"/>
    <s v="Brazil"/>
    <x v="0"/>
    <m/>
    <m/>
    <m/>
    <s v="Import Services"/>
    <m/>
    <m/>
    <m/>
    <n v="121.39385256250002"/>
    <m/>
    <n v="121.39385256250002"/>
  </r>
  <r>
    <m/>
    <s v="MK-2870-020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2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20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2870-020 (Local)"/>
    <s v="Merck Sharp and Dohme LLC"/>
    <s v="Brazil"/>
    <x v="5"/>
    <m/>
    <m/>
    <m/>
    <s v="Storage Ambient (per Shelf)"/>
    <m/>
    <m/>
    <m/>
    <n v="298.05222956249997"/>
    <m/>
    <n v="298.05222956249997"/>
  </r>
  <r>
    <m/>
    <s v="MK-2870-020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2870-023 (Local)"/>
    <s v="Merck Sharp and Dohme LLC"/>
    <s v="Brazil"/>
    <x v="0"/>
    <m/>
    <m/>
    <m/>
    <s v="Import Services"/>
    <m/>
    <m/>
    <m/>
    <n v="485.57541025000006"/>
    <m/>
    <n v="485.57541025000006"/>
  </r>
  <r>
    <m/>
    <s v="MK-2870-023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2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23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2870-023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2870-023 (Local)"/>
    <s v="Merck Sharp and Dohme LLC"/>
    <s v="Brazil"/>
    <x v="5"/>
    <m/>
    <m/>
    <m/>
    <s v="Storage of Labels Ambient (per Shelf)"/>
    <m/>
    <m/>
    <m/>
    <n v="99.350743187500001"/>
    <m/>
    <n v="99.350743187500001"/>
  </r>
  <r>
    <m/>
    <s v="MK-0616-019 (Local)"/>
    <s v="Merck Sharp and Dohme LLC"/>
    <s v="Brazil"/>
    <x v="0"/>
    <m/>
    <m/>
    <m/>
    <s v="Import Services"/>
    <m/>
    <m/>
    <m/>
    <n v="121.39385256250002"/>
    <m/>
    <n v="121.39385256250002"/>
  </r>
  <r>
    <m/>
    <s v="MK-0616-01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06D (Local)"/>
    <s v="Merck Sharp and Dohme LLC"/>
    <s v="Brazil"/>
    <x v="0"/>
    <m/>
    <m/>
    <m/>
    <s v="Import Services"/>
    <m/>
    <m/>
    <m/>
    <n v="1213.938525625"/>
    <m/>
    <n v="1213.938525625"/>
  </r>
  <r>
    <m/>
    <s v="MK-3475-06D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3475-06D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240-008 (Local)"/>
    <s v="Merck Sharp and Dohme LLC"/>
    <s v="Brazil"/>
    <x v="2"/>
    <m/>
    <m/>
    <m/>
    <s v="Freight - Returns"/>
    <m/>
    <m/>
    <m/>
    <n v="234.85218575000002"/>
    <m/>
    <n v="234.85218575000002"/>
  </r>
  <r>
    <m/>
    <s v="MK-7240-008 (Local)"/>
    <s v="Merck Sharp and Dohme LLC"/>
    <s v="Brazil"/>
    <x v="0"/>
    <m/>
    <m/>
    <m/>
    <s v="Import Services"/>
    <m/>
    <m/>
    <m/>
    <n v="1578.1200833124999"/>
    <m/>
    <n v="1578.1200833124999"/>
  </r>
  <r>
    <m/>
    <s v="MK-7240-008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7240-00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240-008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V940-009 (Local)"/>
    <s v="Merck Sharp and Dohme LLC"/>
    <s v="Brazil"/>
    <x v="0"/>
    <m/>
    <m/>
    <m/>
    <s v="Import Services"/>
    <m/>
    <m/>
    <m/>
    <n v="606.96926281250001"/>
    <m/>
    <n v="606.96926281250001"/>
  </r>
  <r>
    <m/>
    <s v="V940-009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V940-009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V940-009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V940-009 (Local)"/>
    <s v="Merck Sharp and Dohme LLC"/>
    <s v="Brazil"/>
    <x v="5"/>
    <m/>
    <m/>
    <m/>
    <s v="Storage of Labels Ambient (per Shelf)"/>
    <m/>
    <m/>
    <m/>
    <n v="99.350743187500001"/>
    <m/>
    <n v="99.350743187500001"/>
  </r>
  <r>
    <m/>
    <s v="MK-1084-012 (Local)"/>
    <s v="Merck Sharp and Dohme LLC"/>
    <s v="Brazil"/>
    <x v="2"/>
    <m/>
    <m/>
    <m/>
    <s v="Freight - Shipments"/>
    <m/>
    <m/>
    <m/>
    <n v="1225.59688125"/>
    <m/>
    <n v="1225.59688125"/>
  </r>
  <r>
    <m/>
    <s v="MK-1084-012 (Local)"/>
    <s v="Merck Sharp and Dohme LLC"/>
    <s v="Brazil"/>
    <x v="0"/>
    <m/>
    <m/>
    <m/>
    <s v="Import Services"/>
    <m/>
    <m/>
    <m/>
    <n v="485.57541025000006"/>
    <m/>
    <n v="485.57541025000006"/>
  </r>
  <r>
    <m/>
    <s v="MK-1084-012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1084-012 (Local)"/>
    <s v="Merck Sharp and Dohme LLC"/>
    <s v="Brazil"/>
    <x v="0"/>
    <m/>
    <m/>
    <m/>
    <s v="Insulated shipper - Credo S4 - 12L (Leasing)"/>
    <m/>
    <m/>
    <m/>
    <n v="166.783064"/>
    <m/>
    <n v="166.783064"/>
  </r>
  <r>
    <m/>
    <s v="MK-1084-012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84-012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1084-012 (Local)"/>
    <s v="Merck Sharp and Dohme LLC"/>
    <s v="Brazil"/>
    <x v="0"/>
    <m/>
    <m/>
    <m/>
    <s v="Pick and Pack (Refrigerated)"/>
    <m/>
    <m/>
    <m/>
    <n v="147.59086343749999"/>
    <m/>
    <n v="147.59086343749999"/>
  </r>
  <r>
    <m/>
    <s v="MK-1084-01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84-012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1084-012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1084-012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1084-012 (Local)"/>
    <s v="Merck Sharp and Dohme LLC"/>
    <s v="Brazil"/>
    <x v="0"/>
    <m/>
    <m/>
    <m/>
    <s v="Temperature Monitoring Device (Refrigerated)"/>
    <m/>
    <m/>
    <m/>
    <n v="124.93054699999999"/>
    <m/>
    <n v="124.93054699999999"/>
  </r>
  <r>
    <m/>
    <s v="MK-4482-023 (Local)"/>
    <s v="Merck Sharp and Dohme LLC"/>
    <s v="Brazil"/>
    <x v="2"/>
    <m/>
    <m/>
    <m/>
    <s v="Freight - Shipments"/>
    <m/>
    <m/>
    <m/>
    <n v="462.01377556249997"/>
    <m/>
    <n v="462.01377556249997"/>
  </r>
  <r>
    <m/>
    <s v="MK-4482-023 (Local)"/>
    <s v="Merck Sharp and Dohme LLC"/>
    <s v="Brazil"/>
    <x v="0"/>
    <m/>
    <m/>
    <m/>
    <s v="Import Services"/>
    <m/>
    <m/>
    <m/>
    <n v="121.39385256250002"/>
    <m/>
    <n v="121.39385256250002"/>
  </r>
  <r>
    <m/>
    <s v="MK-4482-023 (Local)"/>
    <s v="Merck Sharp and Dohme LLC"/>
    <s v="Brazil"/>
    <x v="5"/>
    <m/>
    <m/>
    <m/>
    <s v="Non-Drug Storage Ambient (per Shelf)"/>
    <m/>
    <m/>
    <m/>
    <n v="496.75371593750003"/>
    <m/>
    <n v="496.75371593750003"/>
  </r>
  <r>
    <m/>
    <s v="MK-4482-023 (Local)"/>
    <s v="Merck Sharp and Dohme LLC"/>
    <s v="Brazil"/>
    <x v="2"/>
    <m/>
    <m/>
    <m/>
    <s v="PassThrough - Freight"/>
    <m/>
    <m/>
    <m/>
    <n v="442.16518018749991"/>
    <m/>
    <n v="442.16518018749991"/>
  </r>
  <r>
    <m/>
    <s v="MK-4482-023 (Local)"/>
    <s v="Merck Sharp and Dohme LLC"/>
    <s v="Brazil"/>
    <x v="0"/>
    <m/>
    <m/>
    <m/>
    <s v="Pick and Pack Materials"/>
    <m/>
    <m/>
    <m/>
    <n v="369.00165093749996"/>
    <m/>
    <n v="369.00165093749996"/>
  </r>
  <r>
    <m/>
    <s v="MK-4482-02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140-010 (Local)"/>
    <s v="Merck Sharp and Dohme LLC"/>
    <s v="Brazil"/>
    <x v="0"/>
    <m/>
    <m/>
    <m/>
    <s v="Export Services"/>
    <m/>
    <m/>
    <m/>
    <n v="27.7547239375"/>
    <m/>
    <n v="27.7547239375"/>
  </r>
  <r>
    <m/>
    <s v="MK-2140-010 (Local)"/>
    <s v="Merck Sharp and Dohme LLC"/>
    <s v="Brazil"/>
    <x v="2"/>
    <m/>
    <m/>
    <m/>
    <s v="Freight - Returns"/>
    <m/>
    <m/>
    <m/>
    <n v="118.06289381250001"/>
    <m/>
    <n v="118.06289381250001"/>
  </r>
  <r>
    <m/>
    <s v="MK-2140-010 (Local)"/>
    <s v="Merck Sharp and Dohme LLC"/>
    <s v="Brazil"/>
    <x v="0"/>
    <m/>
    <m/>
    <m/>
    <s v="Import Services"/>
    <m/>
    <m/>
    <m/>
    <n v="121.39385256250002"/>
    <m/>
    <n v="121.39385256250002"/>
  </r>
  <r>
    <m/>
    <s v="MK-2140-010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140-010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140-010 (Local)"/>
    <s v="Merck Sharp and Dohme LLC"/>
    <s v="Brazil"/>
    <x v="1"/>
    <m/>
    <m/>
    <m/>
    <s v="PTC Duties"/>
    <m/>
    <m/>
    <m/>
    <n v="460.48607499999997"/>
    <m/>
    <n v="460.48607499999997"/>
  </r>
  <r>
    <m/>
    <s v="MK-2140-010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2140-010 (Local)"/>
    <s v="Merck Sharp and Dohme LLC"/>
    <s v="Brazil"/>
    <x v="5"/>
    <m/>
    <m/>
    <m/>
    <s v="Storage Refrigerated (per Shelf)"/>
    <m/>
    <m/>
    <m/>
    <n v="170.29036762499999"/>
    <m/>
    <n v="170.29036762499999"/>
  </r>
  <r>
    <m/>
    <s v="MK-2870-011 (Local)"/>
    <s v="Merck Sharp and Dohme LLC"/>
    <s v="Brazil"/>
    <x v="2"/>
    <m/>
    <m/>
    <m/>
    <s v="Freight - Shipments"/>
    <m/>
    <m/>
    <m/>
    <n v="152.1366424375"/>
    <m/>
    <n v="152.1366424375"/>
  </r>
  <r>
    <m/>
    <s v="MK-2870-011 (Local)"/>
    <s v="Merck Sharp and Dohme LLC"/>
    <s v="Brazil"/>
    <x v="0"/>
    <m/>
    <m/>
    <m/>
    <s v="Import Services"/>
    <m/>
    <m/>
    <m/>
    <n v="242.78770512500003"/>
    <m/>
    <n v="242.78770512500003"/>
  </r>
  <r>
    <m/>
    <s v="MK-2870-011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2870-011 (Local)"/>
    <s v="Merck Sharp and Dohme LLC"/>
    <s v="Brazil"/>
    <x v="3"/>
    <m/>
    <m/>
    <m/>
    <s v="Labeling / Relabeling Process"/>
    <m/>
    <m/>
    <m/>
    <n v="6.054507375"/>
    <m/>
    <n v="6.054507375"/>
  </r>
  <r>
    <m/>
    <s v="MK-2870-011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11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2870-01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11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2870-011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2870-011 (Local)"/>
    <s v="Merck Sharp and Dohme LLC"/>
    <s v="Brazil"/>
    <x v="3"/>
    <m/>
    <m/>
    <m/>
    <s v="Variable Print"/>
    <m/>
    <m/>
    <m/>
    <n v="11.364447500000001"/>
    <m/>
    <n v="11.364447500000001"/>
  </r>
  <r>
    <m/>
    <s v="MK-3475-06E (Local)"/>
    <s v="Merck Sharp and Dohme LLC"/>
    <s v="Brazil"/>
    <x v="0"/>
    <m/>
    <m/>
    <m/>
    <s v="Import Services"/>
    <m/>
    <m/>
    <m/>
    <n v="728.36311537500001"/>
    <m/>
    <n v="728.36311537500001"/>
  </r>
  <r>
    <m/>
    <s v="MK-3475-06E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06E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3475-06E (Local)"/>
    <s v="Merck Sharp and Dohme LLC"/>
    <s v="Brazil"/>
    <x v="5"/>
    <m/>
    <m/>
    <m/>
    <s v="Storage of Labels Ambient (per Shelf)"/>
    <m/>
    <m/>
    <m/>
    <n v="99.350743187500001"/>
    <m/>
    <n v="99.350743187500001"/>
  </r>
  <r>
    <m/>
    <s v="MK-3475-06E (Local)"/>
    <s v="Merck Sharp and Dohme LLC"/>
    <s v="Brazil"/>
    <x v="5"/>
    <m/>
    <m/>
    <m/>
    <s v="Storage Refrigerated (per Shelf)"/>
    <m/>
    <m/>
    <m/>
    <n v="340.58073524999998"/>
    <m/>
    <n v="340.58073524999998"/>
  </r>
  <r>
    <m/>
    <s v="V940-011 (Local)"/>
    <s v="Merck Sharp and Dohme LLC"/>
    <s v="Brazil"/>
    <x v="0"/>
    <m/>
    <m/>
    <m/>
    <s v="Import Services"/>
    <m/>
    <m/>
    <m/>
    <n v="728.36311537500001"/>
    <m/>
    <n v="728.36311537500001"/>
  </r>
  <r>
    <m/>
    <s v="V940-011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V940-01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400-001 (Local)"/>
    <s v="Merck Sharp and Dohme LLC"/>
    <s v="Brazil"/>
    <x v="0"/>
    <m/>
    <m/>
    <m/>
    <s v="Import Services"/>
    <m/>
    <m/>
    <m/>
    <n v="728.36311537500001"/>
    <m/>
    <n v="728.36311537500001"/>
  </r>
  <r>
    <m/>
    <s v="MK-2400-001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2400-00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400-001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2870-033 (Local)"/>
    <s v="Merck Sharp and Dohme LLC"/>
    <s v="Brazil"/>
    <x v="0"/>
    <m/>
    <m/>
    <m/>
    <s v="Import Services"/>
    <m/>
    <m/>
    <m/>
    <n v="121.39385256250002"/>
    <m/>
    <n v="121.39385256250002"/>
  </r>
  <r>
    <m/>
    <s v="MK-2870-033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3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31 (Local)"/>
    <s v="Merck Sharp and Dohme LLC"/>
    <s v="Brazil"/>
    <x v="0"/>
    <m/>
    <m/>
    <m/>
    <s v="Import Services"/>
    <m/>
    <m/>
    <m/>
    <n v="242.78770512500003"/>
    <m/>
    <n v="242.78770512500003"/>
  </r>
  <r>
    <m/>
    <s v="MK-2870-031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3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400-01A (Local)"/>
    <s v="Merck Sharp and Dohme LLC"/>
    <s v="Brazil"/>
    <x v="2"/>
    <m/>
    <m/>
    <m/>
    <s v="Freight - Shipments"/>
    <m/>
    <m/>
    <m/>
    <n v="511.40993443750006"/>
    <m/>
    <n v="511.40993443750006"/>
  </r>
  <r>
    <m/>
    <s v="MK-2400-01A (Local)"/>
    <s v="Merck Sharp and Dohme LLC"/>
    <s v="Brazil"/>
    <x v="0"/>
    <m/>
    <m/>
    <m/>
    <s v="Import Services"/>
    <m/>
    <m/>
    <m/>
    <n v="606.96926281250001"/>
    <m/>
    <n v="606.96926281250001"/>
  </r>
  <r>
    <m/>
    <s v="MK-2400-01A (Local)"/>
    <s v="Merck Sharp and Dohme LLC"/>
    <s v="Brazil"/>
    <x v="0"/>
    <m/>
    <m/>
    <m/>
    <s v="Insulated shipper - Credo S22 - 12L (Leasing)"/>
    <m/>
    <m/>
    <m/>
    <n v="521.92204837499992"/>
    <m/>
    <n v="521.92204837499992"/>
  </r>
  <r>
    <m/>
    <s v="MK-2400-01A (Local)"/>
    <s v="Merck Sharp and Dohme LLC"/>
    <s v="Brazil"/>
    <x v="3"/>
    <m/>
    <m/>
    <m/>
    <s v="Labeling / Relabeling Process"/>
    <m/>
    <m/>
    <m/>
    <n v="6.054507375"/>
    <m/>
    <n v="6.054507375"/>
  </r>
  <r>
    <m/>
    <s v="MK-2400-01A (Local)"/>
    <s v="Merck Sharp and Dohme LLC"/>
    <s v="Brazil"/>
    <x v="5"/>
    <m/>
    <m/>
    <m/>
    <s v="Non-Drug Storage Ambient (per Shelf)"/>
    <m/>
    <m/>
    <m/>
    <n v="496.75371593750003"/>
    <m/>
    <n v="496.75371593750003"/>
  </r>
  <r>
    <m/>
    <s v="MK-2400-01A (Local)"/>
    <s v="Merck Sharp and Dohme LLC"/>
    <s v="Brazil"/>
    <x v="0"/>
    <m/>
    <m/>
    <m/>
    <s v="Pick and Pack (Controlled Ambient)"/>
    <m/>
    <m/>
    <m/>
    <n v="369.00165093749996"/>
    <m/>
    <n v="369.00165093749996"/>
  </r>
  <r>
    <m/>
    <s v="MK-2400-01A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400-01A (Local)"/>
    <s v="Merck Sharp and Dohme LLC"/>
    <s v="Brazil"/>
    <x v="5"/>
    <m/>
    <m/>
    <m/>
    <s v="Storage Ambient (per Shelf)"/>
    <m/>
    <m/>
    <m/>
    <n v="198.701486375"/>
    <m/>
    <n v="198.701486375"/>
  </r>
  <r>
    <m/>
    <s v="MK-2400-01A (Local)"/>
    <s v="Merck Sharp and Dohme LLC"/>
    <s v="Brazil"/>
    <x v="0"/>
    <m/>
    <m/>
    <m/>
    <s v="Temperature Monitoring Device (Ambient)"/>
    <m/>
    <m/>
    <m/>
    <n v="374.79164100000003"/>
    <m/>
    <n v="374.79164100000003"/>
  </r>
  <r>
    <m/>
    <s v="MK-2400-01A (Local)"/>
    <s v="Merck Sharp and Dohme LLC"/>
    <s v="Brazil"/>
    <x v="3"/>
    <m/>
    <m/>
    <m/>
    <s v="Variable Print"/>
    <m/>
    <m/>
    <m/>
    <n v="5.6822237500000004"/>
    <m/>
    <n v="5.6822237500000004"/>
  </r>
  <r>
    <m/>
    <s v="MK-5684-015 (Local)"/>
    <s v="Merck Sharp and Dohme LLC"/>
    <s v="Brazil"/>
    <x v="2"/>
    <m/>
    <m/>
    <m/>
    <s v="Freight - Returns"/>
    <m/>
    <m/>
    <m/>
    <n v="217.90348387499998"/>
    <m/>
    <n v="217.90348387499998"/>
  </r>
  <r>
    <m/>
    <s v="MK-5684-015 (Local)"/>
    <s v="Merck Sharp and Dohme LLC"/>
    <s v="Brazil"/>
    <x v="2"/>
    <m/>
    <m/>
    <m/>
    <s v="Freight - Shipments"/>
    <m/>
    <m/>
    <m/>
    <n v="507.86344306249998"/>
    <m/>
    <n v="507.86344306249998"/>
  </r>
  <r>
    <m/>
    <s v="MK-5684-015 (Local)"/>
    <s v="Merck Sharp and Dohme LLC"/>
    <s v="Brazil"/>
    <x v="0"/>
    <m/>
    <m/>
    <m/>
    <s v="Import Services"/>
    <m/>
    <m/>
    <m/>
    <n v="1092.5446730625001"/>
    <m/>
    <n v="1092.5446730625001"/>
  </r>
  <r>
    <m/>
    <s v="MK-5684-015 (Local)"/>
    <s v="Merck Sharp and Dohme LLC"/>
    <s v="Brazil"/>
    <x v="0"/>
    <m/>
    <m/>
    <m/>
    <s v="Insulated shipper - Credo S22 - 12L (Leasing)"/>
    <m/>
    <m/>
    <m/>
    <n v="173.97401612499999"/>
    <m/>
    <n v="173.97401612499999"/>
  </r>
  <r>
    <m/>
    <s v="MK-5684-015 (Local)"/>
    <s v="Merck Sharp and Dohme LLC"/>
    <s v="Brazil"/>
    <x v="0"/>
    <m/>
    <m/>
    <m/>
    <s v="Pick and Pack (Controlled Ambient)"/>
    <m/>
    <m/>
    <m/>
    <n v="123.0005503125"/>
    <m/>
    <n v="123.0005503125"/>
  </r>
  <r>
    <m/>
    <s v="MK-5684-015 (Local)"/>
    <s v="Merck Sharp and Dohme LLC"/>
    <s v="Brazil"/>
    <x v="0"/>
    <m/>
    <m/>
    <m/>
    <s v="Pick and Pack Materials"/>
    <m/>
    <m/>
    <m/>
    <n v="123.0005503125"/>
    <m/>
    <n v="123.0005503125"/>
  </r>
  <r>
    <m/>
    <s v="MK-5684-015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5684-015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5684-015 (Local)"/>
    <s v="Merck Sharp and Dohme LLC"/>
    <s v="Brazil"/>
    <x v="5"/>
    <m/>
    <m/>
    <m/>
    <s v="Storage Ambient (per Shelf)"/>
    <m/>
    <m/>
    <m/>
    <n v="198.701486375"/>
    <m/>
    <n v="198.701486375"/>
  </r>
  <r>
    <m/>
    <s v="MK-5684-015 (Local)"/>
    <s v="Merck Sharp and Dohme LLC"/>
    <s v="Brazil"/>
    <x v="0"/>
    <m/>
    <m/>
    <m/>
    <s v="Temperature Monitoring Device (Ambient)"/>
    <m/>
    <m/>
    <m/>
    <n v="124.93054699999999"/>
    <m/>
    <n v="124.93054699999999"/>
  </r>
  <r>
    <m/>
    <s v="MK-2870-032 (Local)"/>
    <s v="Merck Sharp and Dohme LLC"/>
    <s v="Brazil"/>
    <x v="0"/>
    <m/>
    <m/>
    <m/>
    <s v="Import Services"/>
    <m/>
    <m/>
    <m/>
    <n v="485.57541025000006"/>
    <m/>
    <n v="485.57541025000006"/>
  </r>
  <r>
    <m/>
    <s v="MK-2870-032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2870-03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32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2870-022 (Local)"/>
    <s v="Merck Sharp and Dohme LLC"/>
    <s v="Brazil"/>
    <x v="0"/>
    <m/>
    <m/>
    <m/>
    <s v="Import Services"/>
    <m/>
    <m/>
    <m/>
    <n v="971.15082050000012"/>
    <m/>
    <n v="971.15082050000012"/>
  </r>
  <r>
    <m/>
    <s v="MK-2870-022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2870-022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8527-011 (Local)"/>
    <s v="Merck Sharp and Dohme LLC"/>
    <s v="Brazil"/>
    <x v="2"/>
    <m/>
    <m/>
    <m/>
    <s v="Freight - Returns"/>
    <m/>
    <m/>
    <m/>
    <n v="217.90348387499998"/>
    <m/>
    <n v="217.90348387499998"/>
  </r>
  <r>
    <m/>
    <s v="MK-8527-011 (Local)"/>
    <s v="Merck Sharp and Dohme LLC"/>
    <s v="Brazil"/>
    <x v="2"/>
    <m/>
    <m/>
    <m/>
    <s v="Freight - Shipments"/>
    <m/>
    <m/>
    <m/>
    <n v="120.18882925"/>
    <m/>
    <n v="120.18882925"/>
  </r>
  <r>
    <m/>
    <s v="MK-8527-011 (Local)"/>
    <s v="Merck Sharp and Dohme LLC"/>
    <s v="Brazil"/>
    <x v="0"/>
    <m/>
    <m/>
    <m/>
    <s v="Import Services"/>
    <m/>
    <m/>
    <m/>
    <n v="2670.6647563749998"/>
    <m/>
    <n v="2670.6647563749998"/>
  </r>
  <r>
    <m/>
    <s v="MK-8527-011 (Local)"/>
    <s v="Merck Sharp and Dohme LLC"/>
    <s v="Brazil"/>
    <x v="2"/>
    <m/>
    <m/>
    <m/>
    <s v="PassThrough - Freight"/>
    <m/>
    <m/>
    <m/>
    <n v="23.297117375000003"/>
    <m/>
    <n v="23.297117375000003"/>
  </r>
  <r>
    <m/>
    <s v="MK-8527-011 (Local)"/>
    <s v="Merck Sharp and Dohme LLC"/>
    <s v="Brazil"/>
    <x v="0"/>
    <m/>
    <m/>
    <m/>
    <s v="Pick and Pack Materials"/>
    <m/>
    <m/>
    <m/>
    <n v="123.0005503125"/>
    <m/>
    <n v="123.0005503125"/>
  </r>
  <r>
    <m/>
    <s v="MK-8527-01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8527-011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1022-016 (Local)"/>
    <s v="Merck Sharp and Dohme LLC"/>
    <s v="Brazil"/>
    <x v="0"/>
    <m/>
    <m/>
    <m/>
    <s v="Import Services"/>
    <m/>
    <m/>
    <m/>
    <n v="242.78770512500003"/>
    <m/>
    <n v="242.78770512500003"/>
  </r>
  <r>
    <m/>
    <s v="MK-1022-016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22-01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22-016 (Local)"/>
    <s v="Merck Sharp and Dohme LLC"/>
    <s v="Brazil"/>
    <x v="5"/>
    <m/>
    <m/>
    <m/>
    <s v="Storage Ambient (per Shelf)"/>
    <m/>
    <m/>
    <m/>
    <n v="99.350743187500001"/>
    <m/>
    <n v="99.350743187500001"/>
  </r>
  <r>
    <m/>
    <s v="MK-1022-016 (Local)"/>
    <s v="Merck Sharp and Dohme LLC"/>
    <s v="Brazil"/>
    <x v="5"/>
    <m/>
    <m/>
    <m/>
    <s v="Storage of Labels Ambient (per Shelf)"/>
    <m/>
    <m/>
    <m/>
    <n v="99.350743187500001"/>
    <m/>
    <n v="99.350743187500001"/>
  </r>
  <r>
    <m/>
    <s v="MK-7240-013 (Local)"/>
    <s v="Merck Sharp and Dohme LLC"/>
    <s v="Brazil"/>
    <x v="0"/>
    <m/>
    <m/>
    <m/>
    <s v="Import Services"/>
    <m/>
    <m/>
    <m/>
    <n v="728.36311537500001"/>
    <m/>
    <n v="728.36311537500001"/>
  </r>
  <r>
    <m/>
    <s v="MK-7240-013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7240-01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240-013 (Local)"/>
    <s v="Merck Sharp and Dohme LLC"/>
    <s v="Brazil"/>
    <x v="4"/>
    <m/>
    <m/>
    <m/>
    <s v="Reconciliation of Returns (per Receipt)"/>
    <m/>
    <m/>
    <m/>
    <n v="52.981838000000003"/>
    <m/>
    <n v="52.981838000000003"/>
  </r>
  <r>
    <m/>
    <s v="MK-7240-013 (Local)"/>
    <s v="Merck Sharp and Dohme LLC"/>
    <s v="Brazil"/>
    <x v="4"/>
    <m/>
    <m/>
    <m/>
    <s v="Returns Receipt (per Receipt)"/>
    <m/>
    <m/>
    <m/>
    <n v="132.45459499999998"/>
    <m/>
    <n v="132.45459499999998"/>
  </r>
  <r>
    <m/>
    <s v="MK-1084-007 (Local)"/>
    <s v="Merck Sharp and Dohme LLC"/>
    <s v="Brazil"/>
    <x v="0"/>
    <m/>
    <m/>
    <m/>
    <s v="Import Services"/>
    <m/>
    <m/>
    <m/>
    <n v="242.78770512500003"/>
    <m/>
    <n v="242.78770512500003"/>
  </r>
  <r>
    <m/>
    <s v="MK-1084-007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84-00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6482-033 (Local)"/>
    <s v="Merck Sharp and Dohme LLC"/>
    <s v="Brazil"/>
    <x v="0"/>
    <m/>
    <m/>
    <m/>
    <s v="Import Services"/>
    <m/>
    <m/>
    <m/>
    <n v="485.57541025000006"/>
    <m/>
    <n v="485.57541025000006"/>
  </r>
  <r>
    <m/>
    <s v="MK-6482-033 (Local)"/>
    <s v="Merck Sharp and Dohme LLC"/>
    <s v="Brazil"/>
    <x v="5"/>
    <m/>
    <m/>
    <m/>
    <s v="Non-Drug Storage Ambient (per Shelf)"/>
    <m/>
    <m/>
    <m/>
    <n v="198.701486375"/>
    <m/>
    <n v="198.701486375"/>
  </r>
  <r>
    <m/>
    <s v="MK-6482-03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0616-037 (Local)"/>
    <s v="Merck Sharp and Dohme LLC"/>
    <s v="Brazil"/>
    <x v="0"/>
    <m/>
    <m/>
    <m/>
    <s v="Import Services"/>
    <m/>
    <m/>
    <m/>
    <n v="364.1815576875"/>
    <m/>
    <n v="364.1815576875"/>
  </r>
  <r>
    <m/>
    <s v="MK-0616-037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962-038 (Local)"/>
    <s v="Merck Sharp and Dohme LLC"/>
    <s v="Brazil"/>
    <x v="2"/>
    <m/>
    <m/>
    <m/>
    <s v="Freight - Shipments"/>
    <m/>
    <m/>
    <m/>
    <n v="1166.73688075"/>
    <m/>
    <n v="1166.73688075"/>
  </r>
  <r>
    <m/>
    <s v="MK-7962-038 (Local)"/>
    <s v="Merck Sharp and Dohme LLC"/>
    <s v="Brazil"/>
    <x v="0"/>
    <m/>
    <m/>
    <m/>
    <s v="Import License Fee"/>
    <m/>
    <m/>
    <m/>
    <n v="1261.4536725"/>
    <m/>
    <n v="1261.4536725"/>
  </r>
  <r>
    <m/>
    <s v="MK-7962-038 (Local)"/>
    <s v="Merck Sharp and Dohme LLC"/>
    <s v="Brazil"/>
    <x v="0"/>
    <m/>
    <m/>
    <m/>
    <s v="Import Services"/>
    <m/>
    <m/>
    <m/>
    <n v="242.78770512500003"/>
    <m/>
    <n v="242.78770512500003"/>
  </r>
  <r>
    <m/>
    <s v="MK-7962-038 (Local)"/>
    <s v="Merck Sharp and Dohme LLC"/>
    <s v="Brazil"/>
    <x v="5"/>
    <m/>
    <m/>
    <m/>
    <s v="Non-Drug Storage Ambient (per Shelf)"/>
    <m/>
    <m/>
    <m/>
    <n v="496.75371593750003"/>
    <m/>
    <n v="496.75371593750003"/>
  </r>
  <r>
    <m/>
    <s v="MK-7962-038 (Local)"/>
    <s v="Merck Sharp and Dohme LLC"/>
    <s v="Brazil"/>
    <x v="0"/>
    <m/>
    <m/>
    <m/>
    <s v="Pick and Pack Materials"/>
    <m/>
    <m/>
    <m/>
    <n v="246.00110062499999"/>
    <m/>
    <n v="246.00110062499999"/>
  </r>
  <r>
    <m/>
    <s v="MK-7962-03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7962-038 (Local)"/>
    <s v="Merck Sharp and Dohme LLC"/>
    <s v="Brazil"/>
    <x v="1"/>
    <m/>
    <m/>
    <m/>
    <s v="PTC Duties"/>
    <m/>
    <m/>
    <m/>
    <n v="4651.5601999999999"/>
    <m/>
    <n v="4651.5601999999999"/>
  </r>
  <r>
    <m/>
    <s v="MK-2870-036 (Local)"/>
    <s v="Merck Sharp and Dohme LLC"/>
    <s v="Brazil"/>
    <x v="0"/>
    <m/>
    <m/>
    <m/>
    <s v="Import Services"/>
    <m/>
    <m/>
    <m/>
    <n v="1699.513935875"/>
    <m/>
    <n v="1699.513935875"/>
  </r>
  <r>
    <m/>
    <s v="MK-2870-036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2870-021 (Local)"/>
    <s v="Merck Sharp and Dohme LLC"/>
    <s v="Brazil"/>
    <x v="2"/>
    <m/>
    <m/>
    <m/>
    <s v="Freight - Shipments"/>
    <m/>
    <m/>
    <m/>
    <n v="1887.9874195"/>
    <m/>
    <n v="1887.9874195"/>
  </r>
  <r>
    <m/>
    <s v="MK-2870-021 (Local)"/>
    <s v="Merck Sharp and Dohme LLC"/>
    <s v="Brazil"/>
    <x v="0"/>
    <m/>
    <m/>
    <m/>
    <s v="Import Services"/>
    <m/>
    <m/>
    <m/>
    <n v="485.57541025000006"/>
    <m/>
    <n v="485.57541025000006"/>
  </r>
  <r>
    <m/>
    <s v="MK-2870-021 (Local)"/>
    <s v="Merck Sharp and Dohme LLC"/>
    <s v="Brazil"/>
    <x v="5"/>
    <m/>
    <m/>
    <m/>
    <s v="Non-Drug Storage Ambient (per Shelf)"/>
    <m/>
    <m/>
    <m/>
    <n v="695.45520231250009"/>
    <m/>
    <n v="695.45520231250009"/>
  </r>
  <r>
    <m/>
    <s v="MK-2870-021 (Local)"/>
    <s v="Merck Sharp and Dohme LLC"/>
    <s v="Brazil"/>
    <x v="0"/>
    <m/>
    <m/>
    <m/>
    <s v="Pick and Pack Materials"/>
    <m/>
    <m/>
    <m/>
    <n v="369.00165093749996"/>
    <m/>
    <n v="369.00165093749996"/>
  </r>
  <r>
    <m/>
    <s v="MK-2870-021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01F (Local)"/>
    <s v="Merck Sharp and Dohme LLC"/>
    <s v="Brazil"/>
    <x v="0"/>
    <m/>
    <m/>
    <m/>
    <s v="Import Services"/>
    <m/>
    <m/>
    <m/>
    <n v="364.1815576875"/>
    <m/>
    <n v="364.1815576875"/>
  </r>
  <r>
    <m/>
    <s v="MK-3475-01F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84-013 (Local)"/>
    <s v="Merck Sharp and Dohme LLC"/>
    <s v="Brazil"/>
    <x v="2"/>
    <m/>
    <m/>
    <m/>
    <s v="Freight - Shipments"/>
    <m/>
    <m/>
    <m/>
    <n v="2235.484792625"/>
    <m/>
    <n v="2235.484792625"/>
  </r>
  <r>
    <m/>
    <s v="MK-1084-013 (Local)"/>
    <s v="Merck Sharp and Dohme LLC"/>
    <s v="Brazil"/>
    <x v="0"/>
    <m/>
    <m/>
    <m/>
    <s v="Import Services"/>
    <m/>
    <m/>
    <m/>
    <n v="971.15082050000012"/>
    <m/>
    <n v="971.15082050000012"/>
  </r>
  <r>
    <m/>
    <s v="MK-1084-013 (Local)"/>
    <s v="Merck Sharp and Dohme LLC"/>
    <s v="Brazil"/>
    <x v="5"/>
    <m/>
    <m/>
    <m/>
    <s v="Non-Drug Storage Ambient (per Shelf)"/>
    <m/>
    <m/>
    <m/>
    <n v="496.75371593750003"/>
    <m/>
    <n v="496.75371593750003"/>
  </r>
  <r>
    <m/>
    <s v="MK-1084-013 (Local)"/>
    <s v="Merck Sharp and Dohme LLC"/>
    <s v="Brazil"/>
    <x v="0"/>
    <m/>
    <m/>
    <m/>
    <s v="Pick and Pack Materials"/>
    <m/>
    <m/>
    <m/>
    <n v="1107.0049528125001"/>
    <m/>
    <n v="1107.0049528125001"/>
  </r>
  <r>
    <m/>
    <s v="MK-1084-01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6482-043 (Local)"/>
    <s v="Merck Sharp and Dohme LLC"/>
    <s v="Brazil"/>
    <x v="0"/>
    <m/>
    <m/>
    <m/>
    <s v="Import License Fee"/>
    <m/>
    <m/>
    <m/>
    <n v="1261.4536725"/>
    <m/>
    <n v="1261.4536725"/>
  </r>
  <r>
    <m/>
    <s v="MK-6482-043 (Local)"/>
    <s v="Merck Sharp and Dohme LLC"/>
    <s v="Brazil"/>
    <x v="0"/>
    <m/>
    <m/>
    <m/>
    <s v="Import Services"/>
    <m/>
    <m/>
    <m/>
    <n v="242.78770512500003"/>
    <m/>
    <n v="242.78770512500003"/>
  </r>
  <r>
    <m/>
    <s v="MK-6482-043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6482-043 (Local)"/>
    <s v="Merck Sharp and Dohme LLC"/>
    <s v="Brazil"/>
    <x v="1"/>
    <m/>
    <m/>
    <m/>
    <s v="PTC Duties"/>
    <m/>
    <m/>
    <m/>
    <n v="21176.305500000002"/>
    <m/>
    <n v="21176.305500000002"/>
  </r>
  <r>
    <m/>
    <s v="MK-6482-043 (Local)"/>
    <s v="Merck Sharp and Dohme LLC"/>
    <s v="Brazil"/>
    <x v="0"/>
    <m/>
    <m/>
    <m/>
    <s v="Setup Fee"/>
    <m/>
    <m/>
    <m/>
    <n v="473.05492412500007"/>
    <m/>
    <n v="473.05492412500007"/>
  </r>
  <r>
    <m/>
    <s v="Merck Comparator for multiple protocols"/>
    <s v="Merck Sharp and Dohme LLC"/>
    <s v="Brazil"/>
    <x v="0"/>
    <m/>
    <m/>
    <m/>
    <s v="Project Management Fee"/>
    <m/>
    <m/>
    <m/>
    <n v="304.50841137499998"/>
    <m/>
    <n v="304.50841137499998"/>
  </r>
  <r>
    <m/>
    <s v="Merck Comparator for multiple protocols"/>
    <s v="Merck Sharp and Dohme LLC"/>
    <s v="Brazil"/>
    <x v="0"/>
    <m/>
    <m/>
    <m/>
    <s v="Receipt fee Ambient (per Receipt_ID)"/>
    <m/>
    <m/>
    <m/>
    <n v="1968.0088049999999"/>
    <m/>
    <n v="1968.0088049999999"/>
  </r>
  <r>
    <m/>
    <s v="Merck Comparator for multiple protocols"/>
    <s v="Merck Sharp and Dohme LLC"/>
    <s v="Brazil"/>
    <x v="5"/>
    <m/>
    <m/>
    <m/>
    <s v="Storage Ambient (per Shelf)"/>
    <m/>
    <m/>
    <m/>
    <n v="2881.1715524374999"/>
    <m/>
    <n v="2881.1715524374999"/>
  </r>
  <r>
    <m/>
    <s v="Merck Comparator for multiple protocols"/>
    <s v="Merck Sharp and Dohme LLC"/>
    <s v="Brazil"/>
    <x v="5"/>
    <m/>
    <m/>
    <m/>
    <s v="Storage Refrigerated (per Shelf)"/>
    <m/>
    <m/>
    <m/>
    <n v="851.45183812500011"/>
    <m/>
    <n v="851.45183812500011"/>
  </r>
  <r>
    <m/>
    <s v="MK-3475-06F (Local)"/>
    <s v="Merck Sharp and Dohme LLC"/>
    <s v="Brazil"/>
    <x v="0"/>
    <m/>
    <m/>
    <m/>
    <s v="Import Services"/>
    <m/>
    <m/>
    <m/>
    <n v="606.96926281250001"/>
    <m/>
    <n v="606.96926281250001"/>
  </r>
  <r>
    <m/>
    <s v="MK-3475-06F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3475-06F (Local)"/>
    <s v="Merck Sharp and Dohme LLC"/>
    <s v="Brazil"/>
    <x v="0"/>
    <m/>
    <m/>
    <m/>
    <s v="Setup Fee"/>
    <m/>
    <m/>
    <m/>
    <n v="473.05492412500007"/>
    <m/>
    <n v="473.05492412500007"/>
  </r>
  <r>
    <m/>
    <s v="MK-6482-034 (Local)"/>
    <s v="Merck Sharp and Dohme LLC"/>
    <s v="Brazil"/>
    <x v="0"/>
    <m/>
    <m/>
    <m/>
    <s v="Import Services"/>
    <m/>
    <m/>
    <m/>
    <n v="485.57541025000006"/>
    <m/>
    <n v="485.57541025000006"/>
  </r>
  <r>
    <m/>
    <s v="MK-6482-03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45-008 (Local)"/>
    <s v="Merck Sharp and Dohme LLC"/>
    <s v="Brazil"/>
    <x v="0"/>
    <m/>
    <m/>
    <m/>
    <s v="Import Services"/>
    <m/>
    <m/>
    <m/>
    <n v="364.1815576875"/>
    <m/>
    <n v="364.1815576875"/>
  </r>
  <r>
    <m/>
    <s v="MK-1045-008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MK-1045-008 (Local)"/>
    <s v="Merck Sharp and Dohme LLC"/>
    <s v="Brazil"/>
    <x v="0"/>
    <m/>
    <m/>
    <m/>
    <s v="Setup Fee"/>
    <m/>
    <m/>
    <m/>
    <n v="473.05492412500007"/>
    <m/>
    <n v="473.05492412500007"/>
  </r>
  <r>
    <m/>
    <s v="V940-014 (Local)"/>
    <s v="Merck Sharp and Dohme LLC"/>
    <s v="Brazil"/>
    <x v="0"/>
    <m/>
    <m/>
    <m/>
    <s v="Import Services"/>
    <m/>
    <m/>
    <m/>
    <n v="849.75696793750001"/>
    <m/>
    <n v="849.75696793750001"/>
  </r>
  <r>
    <m/>
    <s v="V940-014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V940-014 (Local)"/>
    <s v="Merck Sharp and Dohme LLC"/>
    <s v="Brazil"/>
    <x v="0"/>
    <m/>
    <m/>
    <m/>
    <s v="Setup Fee"/>
    <m/>
    <m/>
    <m/>
    <n v="473.05492412500007"/>
    <m/>
    <n v="473.05492412500007"/>
  </r>
  <r>
    <m/>
    <s v="MK-1084-015 (Local)"/>
    <s v="Merck Sharp and Dohme LLC"/>
    <s v="Brazil"/>
    <x v="0"/>
    <m/>
    <m/>
    <m/>
    <s v="Import Services"/>
    <m/>
    <m/>
    <m/>
    <n v="121.39385256250002"/>
    <m/>
    <n v="121.39385256250002"/>
  </r>
  <r>
    <m/>
    <s v="MK-1084-015 (Local)"/>
    <s v="Merck Sharp and Dohme LLC"/>
    <s v="Brazil"/>
    <x v="5"/>
    <m/>
    <m/>
    <m/>
    <s v="Non-Drug Storage Ambient (per Shelf)"/>
    <m/>
    <m/>
    <m/>
    <n v="99.350743187500001"/>
    <m/>
    <n v="99.350743187500001"/>
  </r>
  <r>
    <m/>
    <s v="MK-1084-015 (Local)"/>
    <s v="Merck Sharp and Dohme LLC"/>
    <s v="Brazil"/>
    <x v="0"/>
    <m/>
    <m/>
    <m/>
    <s v="Project Management Fee"/>
    <m/>
    <m/>
    <m/>
    <n v="304.50841137499998"/>
    <m/>
    <n v="304.50841137499998"/>
  </r>
  <r>
    <m/>
    <s v="AB-101-05 BC 135535-01"/>
    <s v="PPD Development LP"/>
    <s v="Brazil"/>
    <x v="0"/>
    <m/>
    <m/>
    <m/>
    <s v="External Temperature Monitoring Devices"/>
    <m/>
    <m/>
    <m/>
    <n v="3604.89185"/>
    <m/>
    <n v="3604.89185"/>
  </r>
  <r>
    <m/>
    <s v="AB-101-05 BC 135535-01"/>
    <s v="PPD Development LP"/>
    <s v="Brazil"/>
    <x v="2"/>
    <m/>
    <m/>
    <m/>
    <s v="Freight - Shipments"/>
    <m/>
    <m/>
    <m/>
    <n v="4896.0431142999996"/>
    <m/>
    <n v="4896.0431142999996"/>
  </r>
  <r>
    <m/>
    <s v="AB-101-05 BC 135535-01"/>
    <s v="PPD Development LP"/>
    <s v="Brazil"/>
    <x v="0"/>
    <m/>
    <m/>
    <m/>
    <s v="Insulated shipper - Large (Leasing)"/>
    <m/>
    <m/>
    <m/>
    <n v="4502.3349258999997"/>
    <m/>
    <n v="4502.3349258999997"/>
  </r>
  <r>
    <m/>
    <s v="AB-101-05 BC 135535-01"/>
    <s v="PPD Development LP"/>
    <s v="Brazil"/>
    <x v="0"/>
    <m/>
    <m/>
    <m/>
    <s v="Pick and Pack (Cryogenic)"/>
    <m/>
    <m/>
    <m/>
    <n v="3694.6991557000001"/>
    <m/>
    <n v="3694.6991557000001"/>
  </r>
  <r>
    <m/>
    <s v="AB-101-05 BC 135535-01"/>
    <s v="PPD Development LP"/>
    <s v="Brazil"/>
    <x v="0"/>
    <m/>
    <m/>
    <m/>
    <s v="Project Management Fee"/>
    <m/>
    <m/>
    <m/>
    <n v="1747.7375663"/>
    <m/>
    <n v="1747.7375663"/>
  </r>
  <r>
    <m/>
    <s v="AB-101-05 BC 135535-01"/>
    <s v="PPD Development LP"/>
    <s v="Brazil"/>
    <x v="5"/>
    <m/>
    <m/>
    <m/>
    <s v="Storage Cryogenic (per Shelf)"/>
    <m/>
    <m/>
    <m/>
    <n v="735.7679263"/>
    <m/>
    <n v="735.7679263"/>
  </r>
  <r>
    <m/>
    <s v="FMGX-CS-302"/>
    <s v="PSI CRO AG"/>
    <s v="Brazil"/>
    <x v="2"/>
    <m/>
    <m/>
    <m/>
    <s v="Freight - Shipments"/>
    <m/>
    <m/>
    <m/>
    <n v="28215.555548985001"/>
    <m/>
    <n v="28215.555548985001"/>
  </r>
  <r>
    <m/>
    <s v="FMGX-CS-302"/>
    <s v="PSI CRO AG"/>
    <s v="Brazil"/>
    <x v="0"/>
    <m/>
    <m/>
    <m/>
    <s v="Insulated shipper - Credo S22 - 12L (Leasing)"/>
    <m/>
    <m/>
    <m/>
    <n v="951.85570535999989"/>
    <m/>
    <n v="951.85570535999989"/>
  </r>
  <r>
    <m/>
    <s v="FMGX-CS-302"/>
    <s v="PSI CRO AG"/>
    <s v="Brazil"/>
    <x v="0"/>
    <m/>
    <m/>
    <m/>
    <s v="Insulated shipper - Credo S22 - 28L (Leasing)"/>
    <m/>
    <m/>
    <m/>
    <n v="566.04933965999987"/>
    <m/>
    <n v="566.04933965999987"/>
  </r>
  <r>
    <m/>
    <s v="FMGX-CS-302"/>
    <s v="PSI CRO AG"/>
    <s v="Brazil"/>
    <x v="0"/>
    <m/>
    <m/>
    <m/>
    <s v="Pick and Pack (Controlled Ambient)"/>
    <m/>
    <m/>
    <m/>
    <n v="1699.5080414199999"/>
    <m/>
    <n v="1699.5080414199999"/>
  </r>
  <r>
    <m/>
    <s v="FMGX-CS-302"/>
    <s v="PSI CRO AG"/>
    <s v="Brazil"/>
    <x v="0"/>
    <m/>
    <m/>
    <m/>
    <s v="Pick and Pack (Refrigerated)"/>
    <m/>
    <m/>
    <m/>
    <n v="1699.5080414199999"/>
    <m/>
    <n v="1699.5080414199999"/>
  </r>
  <r>
    <m/>
    <s v="FMGX-CS-302"/>
    <s v="PSI CRO AG"/>
    <s v="Brazil"/>
    <x v="0"/>
    <m/>
    <m/>
    <m/>
    <s v="Project Management Fee"/>
    <m/>
    <m/>
    <m/>
    <n v="1696.9079985199999"/>
    <m/>
    <n v="1696.9079985199999"/>
  </r>
  <r>
    <m/>
    <s v="FMGX-CS-302"/>
    <s v="PSI CRO AG"/>
    <s v="Brazil"/>
    <x v="5"/>
    <m/>
    <m/>
    <m/>
    <s v="Storage Ambient (per Shelf)"/>
    <m/>
    <m/>
    <m/>
    <n v="1418.4334037649999"/>
    <m/>
    <n v="1418.4334037649999"/>
  </r>
  <r>
    <m/>
    <s v="FMGX-CS-302"/>
    <s v="PSI CRO AG"/>
    <s v="Brazil"/>
    <x v="5"/>
    <m/>
    <m/>
    <m/>
    <s v="Storage Refrigerated (per Shelf)"/>
    <m/>
    <m/>
    <m/>
    <n v="424.87701035499998"/>
    <m/>
    <n v="424.87701035499998"/>
  </r>
  <r>
    <m/>
    <s v="FMGX-CS-302"/>
    <s v="PSI CRO AG"/>
    <s v="Brazil"/>
    <x v="0"/>
    <m/>
    <m/>
    <m/>
    <s v="Temperature Monitoring Device (Ambient)"/>
    <m/>
    <m/>
    <m/>
    <n v="1060.9775058400003"/>
    <m/>
    <n v="1060.9775058400003"/>
  </r>
  <r>
    <m/>
    <s v="FMGX-CS-302"/>
    <s v="PSI CRO AG"/>
    <s v="Brazil"/>
    <x v="0"/>
    <m/>
    <m/>
    <m/>
    <s v="Temperature Monitoring Device (Refrigerated)"/>
    <m/>
    <m/>
    <m/>
    <n v="1326.2218823000001"/>
    <m/>
    <n v="1326.2218823000001"/>
  </r>
  <r>
    <m/>
    <s v="SPLFIO-174"/>
    <s v="Servier"/>
    <s v="Brazil"/>
    <x v="2"/>
    <m/>
    <m/>
    <m/>
    <s v="Freight - Returns"/>
    <m/>
    <m/>
    <m/>
    <n v="596.80984719999992"/>
    <m/>
    <n v="596.80984719999992"/>
  </r>
  <r>
    <m/>
    <s v="SPLFIO-174"/>
    <s v="Servier"/>
    <s v="Brazil"/>
    <x v="0"/>
    <m/>
    <m/>
    <m/>
    <s v="Import License Fee"/>
    <m/>
    <m/>
    <m/>
    <n v="883.06457032499975"/>
    <m/>
    <n v="883.06457032499975"/>
  </r>
  <r>
    <m/>
    <s v="SPLFIO-174"/>
    <s v="Servier"/>
    <s v="Brazil"/>
    <x v="0"/>
    <m/>
    <m/>
    <m/>
    <s v="Project Management Fee"/>
    <m/>
    <m/>
    <m/>
    <n v="1631.64692173"/>
    <m/>
    <n v="1631.64692173"/>
  </r>
  <r>
    <m/>
    <s v="SPLFIO-174"/>
    <s v="Servier"/>
    <s v="Brazil"/>
    <x v="1"/>
    <m/>
    <m/>
    <m/>
    <s v="PTC Duties"/>
    <m/>
    <m/>
    <m/>
    <n v="5172.6115"/>
    <m/>
    <n v="5172.6115"/>
  </r>
  <r>
    <m/>
    <s v="SPLFIO-174"/>
    <s v="Servier"/>
    <s v="Brazil"/>
    <x v="4"/>
    <m/>
    <m/>
    <m/>
    <s v="Returns Receipt (per Receipt)"/>
    <m/>
    <m/>
    <m/>
    <n v="818.35350261000008"/>
    <m/>
    <n v="818.35350261000008"/>
  </r>
  <r>
    <m/>
    <s v="SPLFIO-174"/>
    <s v="Servier"/>
    <s v="Brazil"/>
    <x v="5"/>
    <m/>
    <m/>
    <m/>
    <s v="Storage of Returns (per Pallet)"/>
    <m/>
    <m/>
    <m/>
    <n v="204.90338085000005"/>
    <m/>
    <n v="204.90338085000005"/>
  </r>
  <r>
    <m/>
    <s v="SPLFIO-174"/>
    <s v="Servier"/>
    <s v="Brazil"/>
    <x v="5"/>
    <m/>
    <m/>
    <m/>
    <s v="Storage Refrigerated (per Shelf)"/>
    <m/>
    <m/>
    <m/>
    <n v="2859.7571852149999"/>
    <m/>
    <n v="2859.7571852149999"/>
  </r>
  <r>
    <m/>
    <s v="MK-3475-630 (Local)"/>
    <s v="Merck Sharp and Dohme LLC"/>
    <s v="Brazil"/>
    <x v="1"/>
    <m/>
    <m/>
    <m/>
    <s v="PTC Duties"/>
    <m/>
    <m/>
    <m/>
    <n v="-90.245669149999955"/>
    <m/>
    <n v="-90.245669149999955"/>
  </r>
  <r>
    <m/>
    <s v="MK-3475-937 (Local)"/>
    <s v="Merck Sharp and Dohme LLC"/>
    <s v="Brazil"/>
    <x v="1"/>
    <m/>
    <m/>
    <m/>
    <s v="PTC Duties"/>
    <m/>
    <m/>
    <m/>
    <n v="-84.814362149999994"/>
    <m/>
    <n v="-84.814362149999994"/>
  </r>
  <r>
    <m/>
    <s v="MK-7339-008 (Local)"/>
    <s v="Merck Sharp and Dohme LLC"/>
    <s v="Brazil"/>
    <x v="1"/>
    <m/>
    <m/>
    <m/>
    <s v="PTC Duties"/>
    <m/>
    <m/>
    <m/>
    <n v="-84.699731550000038"/>
    <m/>
    <n v="-84.699731550000038"/>
  </r>
  <r>
    <m/>
    <s v="MK-7902-012 (Local)"/>
    <s v="Merck Sharp and Dohme LLC"/>
    <s v="Brazil"/>
    <x v="1"/>
    <m/>
    <m/>
    <m/>
    <s v="PTC Duties"/>
    <m/>
    <m/>
    <m/>
    <n v="-84.706554799999992"/>
    <m/>
    <n v="-84.706554799999992"/>
  </r>
  <r>
    <m/>
    <s v="MK-7684A-003 (Local)"/>
    <s v="Merck Sharp and Dohme LLC"/>
    <s v="Brazil"/>
    <x v="1"/>
    <m/>
    <m/>
    <m/>
    <s v="PTC Duties"/>
    <m/>
    <m/>
    <m/>
    <n v="-303.75334954999994"/>
    <m/>
    <n v="-303.75334954999994"/>
  </r>
  <r>
    <m/>
    <s v="MK-1026-003 (Local)"/>
    <s v="Merck Sharp and Dohme LLC"/>
    <s v="Brazil"/>
    <x v="1"/>
    <m/>
    <m/>
    <m/>
    <s v="PTC Duties"/>
    <m/>
    <m/>
    <m/>
    <n v="-325.01732585000002"/>
    <m/>
    <n v="-325.01732585000002"/>
  </r>
  <r>
    <m/>
    <s v="MK-4280A-008 (Local)"/>
    <s v="Merck Sharp and Dohme LLC"/>
    <s v="Brazil"/>
    <x v="1"/>
    <m/>
    <m/>
    <m/>
    <s v="PTC Duties"/>
    <m/>
    <m/>
    <m/>
    <n v="-175.06548989999993"/>
    <m/>
    <n v="-175.06548989999993"/>
  </r>
  <r>
    <m/>
    <s v="MK-7684A-010 (Local)"/>
    <s v="Merck Sharp and Dohme LLC"/>
    <s v="Brazil"/>
    <x v="1"/>
    <m/>
    <m/>
    <m/>
    <s v="PTC Duties"/>
    <m/>
    <m/>
    <m/>
    <n v="-84.699731550000038"/>
    <m/>
    <n v="-84.699731550000038"/>
  </r>
  <r>
    <m/>
    <s v="MK-1242-036 (Local)"/>
    <s v="Merck Sharp and Dohme LLC"/>
    <s v="Brazil"/>
    <x v="1"/>
    <m/>
    <m/>
    <m/>
    <s v="PTC Duties"/>
    <m/>
    <m/>
    <m/>
    <n v="-2003.4344770999996"/>
    <m/>
    <n v="-2003.4344770999996"/>
  </r>
  <r>
    <m/>
    <s v="V940-002 (Local)"/>
    <s v="Merck Sharp and Dohme LLC"/>
    <s v="Brazil"/>
    <x v="1"/>
    <m/>
    <m/>
    <m/>
    <s v="PTC Duties"/>
    <m/>
    <m/>
    <m/>
    <n v="-84.706554799999992"/>
    <m/>
    <n v="-84.706554799999992"/>
  </r>
  <r>
    <m/>
    <s v="MK-6194-006 (Local)"/>
    <s v="Merck Sharp and Dohme LLC"/>
    <s v="Brazil"/>
    <x v="1"/>
    <m/>
    <m/>
    <m/>
    <s v="PTC Duties"/>
    <m/>
    <m/>
    <m/>
    <n v="-84.706554799999992"/>
    <m/>
    <n v="-84.706554799999992"/>
  </r>
  <r>
    <m/>
    <s v="MK-2140-010 (Local)"/>
    <s v="Merck Sharp and Dohme LLC"/>
    <s v="Brazil"/>
    <x v="1"/>
    <m/>
    <m/>
    <m/>
    <s v="PTC Duties"/>
    <m/>
    <m/>
    <m/>
    <n v="-84.699731550000038"/>
    <m/>
    <n v="-84.699731550000038"/>
  </r>
  <r>
    <m/>
    <s v="MK-7962-038 (Local)"/>
    <s v="Merck Sharp and Dohme LLC"/>
    <s v="Brazil"/>
    <x v="1"/>
    <m/>
    <m/>
    <m/>
    <s v="PTC Duties"/>
    <m/>
    <m/>
    <m/>
    <n v="-2119.19637195"/>
    <m/>
    <n v="-2119.19637195"/>
  </r>
  <r>
    <m/>
    <s v="MK-6482-043 (Local)"/>
    <s v="Merck Sharp and Dohme LLC"/>
    <s v="Brazil"/>
    <x v="1"/>
    <m/>
    <m/>
    <m/>
    <s v="PTC Duties"/>
    <m/>
    <m/>
    <m/>
    <n v="-11626.362206899998"/>
    <m/>
    <n v="-11626.362206899998"/>
  </r>
  <r>
    <m/>
    <s v="SPLFIO-174"/>
    <s v="Servier"/>
    <s v="Brazil"/>
    <x v="1"/>
    <m/>
    <m/>
    <m/>
    <s v="PTC Duties"/>
    <m/>
    <m/>
    <m/>
    <n v="-2570.1094835499998"/>
    <m/>
    <n v="-2570.1094835499998"/>
  </r>
  <r>
    <m/>
    <s v="D9640C00003 Ancillaries"/>
    <s v="Astra Zeneca"/>
    <s v="Brazil"/>
    <x v="2"/>
    <m/>
    <m/>
    <m/>
    <s v="Freight - Shipments"/>
    <m/>
    <m/>
    <m/>
    <n v="-392.00799434999999"/>
    <m/>
    <n v="-392.00799434999999"/>
  </r>
  <r>
    <m/>
    <s v="BGB-43395-101"/>
    <s v="BeOne"/>
    <s v="Brazil"/>
    <x v="2"/>
    <m/>
    <m/>
    <m/>
    <s v="Freight - Returns"/>
    <m/>
    <m/>
    <m/>
    <n v="-5446.8162472499989"/>
    <m/>
    <n v="-5446.8162472499989"/>
  </r>
  <r>
    <m/>
    <s v="42847922MDD4002"/>
    <s v="Janssen"/>
    <s v="Brazil"/>
    <x v="2"/>
    <m/>
    <m/>
    <m/>
    <s v="Freight - Shipments"/>
    <m/>
    <m/>
    <m/>
    <n v="-82.389379099999999"/>
    <m/>
    <n v="-82.389379099999999"/>
  </r>
  <r>
    <m/>
    <s v="64407564MMY4003"/>
    <s v="Janssen"/>
    <s v="Brazil"/>
    <x v="2"/>
    <m/>
    <m/>
    <m/>
    <s v="Freight - Shipments"/>
    <m/>
    <m/>
    <m/>
    <n v="-3385.7921755000002"/>
    <m/>
    <n v="-3385.7921755000002"/>
  </r>
  <r>
    <m/>
    <s v="CNTO1959CRD4005"/>
    <s v="Janssen"/>
    <s v="Brazil"/>
    <x v="2"/>
    <m/>
    <m/>
    <m/>
    <s v="Freight - Shipments"/>
    <m/>
    <m/>
    <m/>
    <n v="-1396.2634818999998"/>
    <m/>
    <n v="-1396.2634818999998"/>
  </r>
  <r>
    <m/>
    <s v="MK-5684-003 (Local)"/>
    <s v="Merck Sharp and Dohme LLC"/>
    <s v="Brazil"/>
    <x v="2"/>
    <m/>
    <m/>
    <m/>
    <s v="Freight - Returns"/>
    <m/>
    <m/>
    <m/>
    <n v="-3.220574"/>
    <m/>
    <n v="-3.220574"/>
  </r>
  <r>
    <m/>
    <s v="MK-5684-004 (Local)"/>
    <s v="Merck Sharp and Dohme LLC"/>
    <s v="Brazil"/>
    <x v="2"/>
    <m/>
    <m/>
    <m/>
    <s v="Freight - Shipments"/>
    <m/>
    <m/>
    <m/>
    <n v="-5.985354899999999"/>
    <m/>
    <n v="-5.985354899999999"/>
  </r>
  <r>
    <m/>
    <s v="Post trial local general studies"/>
    <s v="Merck Sharp and Dohme LLC"/>
    <s v="Brazil"/>
    <x v="2"/>
    <m/>
    <m/>
    <m/>
    <s v="Freight - Shipments"/>
    <m/>
    <m/>
    <m/>
    <n v="-1620.2216519999997"/>
    <m/>
    <n v="-1620.2216519999997"/>
  </r>
  <r>
    <m/>
    <s v="MK-7962-038 (Local)"/>
    <s v="Merck Sharp and Dohme LLC"/>
    <s v="Brazil"/>
    <x v="2"/>
    <m/>
    <m/>
    <m/>
    <s v="Freight - Shipments"/>
    <m/>
    <m/>
    <m/>
    <n v="-342.44390634999996"/>
    <m/>
    <n v="-342.44390634999996"/>
  </r>
  <r>
    <m/>
    <s v="MK-2870-021 (Local)"/>
    <s v="Merck Sharp and Dohme LLC"/>
    <s v="Brazil"/>
    <x v="2"/>
    <m/>
    <m/>
    <m/>
    <s v="Freight - Shipments"/>
    <m/>
    <m/>
    <m/>
    <n v="-635.15041414999985"/>
    <m/>
    <n v="-635.15041414999985"/>
  </r>
  <r>
    <m/>
    <s v="MK-1084-013 (Local)"/>
    <s v="Merck Sharp and Dohme LLC"/>
    <s v="Brazil"/>
    <x v="2"/>
    <m/>
    <m/>
    <m/>
    <s v="Freight - Shipments"/>
    <m/>
    <m/>
    <m/>
    <n v="-258.81951899999996"/>
    <m/>
    <n v="-258.81951899999996"/>
  </r>
  <r>
    <m/>
    <s v="FMGX-CS-302"/>
    <s v="PSI CRO AG"/>
    <s v="Brazil"/>
    <x v="2"/>
    <m/>
    <m/>
    <m/>
    <s v="Freight - Shipments"/>
    <m/>
    <m/>
    <m/>
    <n v="-12119.7050163"/>
    <m/>
    <n v="-12119.7050163"/>
  </r>
  <r>
    <m/>
    <s v="Janssen Local Returns and Destruction"/>
    <s v="Janssen"/>
    <s v="Brazil"/>
    <x v="2"/>
    <m/>
    <m/>
    <m/>
    <s v="Not-Billed"/>
    <m/>
    <m/>
    <m/>
    <n v="8863.0645740042801"/>
    <m/>
    <n v="8863.0645740042801"/>
  </r>
  <r>
    <m/>
    <s v="Janssen Local Returns and Destruction"/>
    <s v="Janssen"/>
    <s v="Brazil"/>
    <x v="4"/>
    <m/>
    <m/>
    <m/>
    <s v="Not-Billed"/>
    <m/>
    <m/>
    <m/>
    <n v="4021.7558656257406"/>
    <m/>
    <n v="4021.7558656257406"/>
  </r>
  <r>
    <m/>
    <s v="Janssen Local Returns and Destruction"/>
    <s v="Janssen"/>
    <s v="Brazil"/>
    <x v="5"/>
    <m/>
    <m/>
    <m/>
    <s v="Not-Billed"/>
    <m/>
    <m/>
    <m/>
    <n v="2873.1190735988889"/>
    <m/>
    <n v="2873.1190735988889"/>
  </r>
  <r>
    <m/>
    <s v="EMN30-64007957MMY3003 - Azidus"/>
    <s v="Azidus Brasil Pesquisa Científica"/>
    <s v="Brazil"/>
    <x v="0"/>
    <m/>
    <m/>
    <m/>
    <s v="Not-Billed"/>
    <m/>
    <m/>
    <m/>
    <n v="4364.6235144796719"/>
    <m/>
    <n v="4364.6235144796719"/>
  </r>
  <r>
    <m/>
    <s v="EMN30-64007957MMY3003 - Azidus"/>
    <s v="Azidus Brasil Pesquisa Científica"/>
    <s v="Brazil"/>
    <x v="2"/>
    <m/>
    <m/>
    <m/>
    <s v="Not-Billed"/>
    <m/>
    <m/>
    <m/>
    <n v="3009.1963017301327"/>
    <m/>
    <n v="3009.1963017301327"/>
  </r>
  <r>
    <m/>
    <s v="EMN30-64007957MMY3003 - Azidus"/>
    <s v="Azidus Brasil Pesquisa Científica"/>
    <s v="Brazil"/>
    <x v="5"/>
    <m/>
    <m/>
    <m/>
    <s v="Not-Billed"/>
    <m/>
    <m/>
    <m/>
    <n v="7140.3489591809612"/>
    <m/>
    <n v="7140.3489591809612"/>
  </r>
  <r>
    <m/>
    <s v="FMGX-CS-302"/>
    <s v="PSI CRO AG"/>
    <s v="Brazil"/>
    <x v="5"/>
    <m/>
    <m/>
    <m/>
    <s v="Not-Billed"/>
    <m/>
    <m/>
    <m/>
    <n v="1810.1037280510122"/>
    <m/>
    <n v="1810.1037280510122"/>
  </r>
  <r>
    <m/>
    <s v="FMGX-CS-302"/>
    <s v="PSI CRO AG"/>
    <s v="Brazil"/>
    <x v="0"/>
    <m/>
    <m/>
    <m/>
    <s v="Not-Billed"/>
    <m/>
    <m/>
    <m/>
    <n v="1666.3387082023357"/>
    <m/>
    <n v="1666.3387082023357"/>
  </r>
  <r>
    <m/>
    <s v="Rebate Accrual Q2-2026"/>
    <s v="X LocalAdj (Rebate Accrual)"/>
    <s v="Brazil"/>
    <x v="0"/>
    <m/>
    <m/>
    <m/>
    <s v="Rebate Accrual"/>
    <m/>
    <m/>
    <m/>
    <n v="69610.833874894815"/>
    <m/>
    <n v="69610.833874894815"/>
  </r>
  <r>
    <m/>
    <s v="Rebate Accrual Q2-2026"/>
    <s v="X LocalAdj (Rebate Accrual)"/>
    <s v="Brazil"/>
    <x v="2"/>
    <m/>
    <m/>
    <m/>
    <s v="Rebate Accrual"/>
    <m/>
    <m/>
    <m/>
    <n v="67181.803873552693"/>
    <m/>
    <n v="67181.803873552693"/>
  </r>
  <r>
    <m/>
    <s v="Rebate Accrual Q2-2026"/>
    <s v="X LocalAdj (Rebate Accrual)"/>
    <s v="Brazil"/>
    <x v="3"/>
    <m/>
    <m/>
    <m/>
    <s v="Rebate Accrual"/>
    <m/>
    <m/>
    <m/>
    <n v="3720.9877681412058"/>
    <m/>
    <n v="3720.9877681412058"/>
  </r>
  <r>
    <m/>
    <s v="Rebate Accrual Q2-2026"/>
    <s v="X LocalAdj (Rebate Accrual)"/>
    <s v="Brazil"/>
    <x v="5"/>
    <m/>
    <m/>
    <m/>
    <s v="Rebate Accrual"/>
    <m/>
    <m/>
    <m/>
    <n v="20254.825750848337"/>
    <m/>
    <n v="20254.825750848337"/>
  </r>
  <r>
    <m/>
    <s v="Others"/>
    <s v="Others"/>
    <s v="Brazil"/>
    <x v="0"/>
    <m/>
    <m/>
    <m/>
    <s v="LocalAdj-15 days (Previous Month)"/>
    <m/>
    <m/>
    <m/>
    <n v="-908114.06145273033"/>
    <m/>
    <n v="-908114.06145273033"/>
  </r>
  <r>
    <m/>
    <s v="Others"/>
    <s v="Others"/>
    <s v="Brazil"/>
    <x v="1"/>
    <m/>
    <m/>
    <m/>
    <s v="LocalAdj-15 days (Previous Month)"/>
    <m/>
    <m/>
    <m/>
    <n v="-272183.53278566303"/>
    <m/>
    <n v="-272183.53278566303"/>
  </r>
  <r>
    <m/>
    <s v="Others"/>
    <s v="Others"/>
    <s v="Brazil"/>
    <x v="2"/>
    <m/>
    <m/>
    <m/>
    <s v="LocalAdj-15 days (Previous Month)"/>
    <m/>
    <m/>
    <m/>
    <n v="-789472.68204864638"/>
    <m/>
    <n v="-789472.68204864638"/>
  </r>
  <r>
    <m/>
    <s v="Others"/>
    <s v="Others"/>
    <s v="Brazil"/>
    <x v="4"/>
    <m/>
    <m/>
    <m/>
    <s v="LocalAdj-15 days (Previous Month)"/>
    <m/>
    <m/>
    <m/>
    <n v="-90246.71853818075"/>
    <m/>
    <n v="-90246.71853818075"/>
  </r>
  <r>
    <m/>
    <s v="Others"/>
    <s v="Others"/>
    <s v="Brazil"/>
    <x v="6"/>
    <m/>
    <m/>
    <m/>
    <s v="X LocalAdj"/>
    <m/>
    <m/>
    <m/>
    <n v="-107.33300680000048"/>
    <m/>
    <n v="-107.33300680000048"/>
  </r>
  <r>
    <m/>
    <s v="Others"/>
    <s v="Others"/>
    <s v="Brazil"/>
    <x v="7"/>
    <m/>
    <m/>
    <m/>
    <s v="X LocalAdj"/>
    <m/>
    <m/>
    <m/>
    <n v="9743"/>
    <m/>
    <n v="9743"/>
  </r>
  <r>
    <m/>
    <s v="Others"/>
    <s v="Others"/>
    <s v="Brazil"/>
    <x v="0"/>
    <m/>
    <m/>
    <m/>
    <s v="X LocalAdj"/>
    <m/>
    <m/>
    <m/>
    <n v="-153540.96933797118"/>
    <m/>
    <n v="-153540.96933797118"/>
  </r>
  <r>
    <m/>
    <s v="Others"/>
    <s v="Others"/>
    <s v="Brazil"/>
    <x v="1"/>
    <m/>
    <m/>
    <m/>
    <s v="X LocalAdj"/>
    <m/>
    <m/>
    <m/>
    <n v="-222067.32287939603"/>
    <m/>
    <n v="-222067.32287939603"/>
  </r>
  <r>
    <m/>
    <s v="Others"/>
    <s v="Others"/>
    <s v="Brazil"/>
    <x v="2"/>
    <m/>
    <m/>
    <m/>
    <s v="X LocalAdj"/>
    <m/>
    <m/>
    <m/>
    <n v="-312224.71510673873"/>
    <m/>
    <n v="-312224.71510673873"/>
  </r>
  <r>
    <m/>
    <s v="Others"/>
    <s v="Others"/>
    <s v="Brazil"/>
    <x v="3"/>
    <m/>
    <m/>
    <m/>
    <s v="X LocalAdj"/>
    <m/>
    <m/>
    <m/>
    <n v="-2384.4734229162023"/>
    <m/>
    <n v="-2384.4734229162023"/>
  </r>
  <r>
    <m/>
    <s v="Others"/>
    <s v="Others"/>
    <s v="Brazil"/>
    <x v="4"/>
    <m/>
    <m/>
    <m/>
    <s v="X LocalAdj"/>
    <m/>
    <m/>
    <m/>
    <n v="-19348.245771269518"/>
    <m/>
    <n v="-19348.245771269518"/>
  </r>
  <r>
    <m/>
    <s v="Others"/>
    <s v="Others"/>
    <s v="Brazil"/>
    <x v="5"/>
    <m/>
    <m/>
    <m/>
    <s v="X LocalAdj"/>
    <m/>
    <m/>
    <m/>
    <n v="-88912.207489580731"/>
    <m/>
    <n v="-88912.207489580731"/>
  </r>
  <r>
    <m/>
    <s v="Others"/>
    <s v="Others"/>
    <s v="Brazil"/>
    <x v="0"/>
    <m/>
    <m/>
    <m/>
    <s v="LocalAdj-15 days (Current Month)"/>
    <m/>
    <m/>
    <m/>
    <n v="906943.93980657123"/>
    <m/>
    <n v="906943.93980657123"/>
  </r>
  <r>
    <m/>
    <s v="Others"/>
    <s v="Others"/>
    <s v="Brazil"/>
    <x v="1"/>
    <m/>
    <m/>
    <m/>
    <s v="LocalAdj-15 days (Current Month)"/>
    <m/>
    <m/>
    <m/>
    <n v="294509.14135558996"/>
    <m/>
    <n v="294509.14135558996"/>
  </r>
  <r>
    <m/>
    <s v="Others"/>
    <s v="Others"/>
    <s v="Brazil"/>
    <x v="2"/>
    <m/>
    <m/>
    <m/>
    <s v="LocalAdj-15 days (Current Month)"/>
    <m/>
    <m/>
    <m/>
    <n v="790237.14755092049"/>
    <m/>
    <n v="790237.14755092049"/>
  </r>
  <r>
    <m/>
    <s v="Others"/>
    <s v="Others"/>
    <s v="Brazil"/>
    <x v="4"/>
    <m/>
    <m/>
    <m/>
    <s v="LocalAdj-15 days (Current Month)"/>
    <m/>
    <m/>
    <m/>
    <n v="72711.756961808802"/>
    <m/>
    <n v="72711.756961808802"/>
  </r>
  <r>
    <m/>
    <m/>
    <m/>
    <m/>
    <x v="0"/>
    <m/>
    <m/>
    <m/>
    <m/>
    <m/>
    <m/>
    <m/>
    <n v="2159.741875261534"/>
    <m/>
    <n v="2159.741875261534"/>
  </r>
  <r>
    <m/>
    <m/>
    <m/>
    <m/>
    <x v="1"/>
    <m/>
    <m/>
    <m/>
    <m/>
    <m/>
    <m/>
    <m/>
    <n v="8187.2466650895076"/>
    <m/>
    <n v="8187.2466650895076"/>
  </r>
  <r>
    <m/>
    <m/>
    <m/>
    <m/>
    <x v="2"/>
    <m/>
    <m/>
    <m/>
    <m/>
    <m/>
    <m/>
    <m/>
    <n v="38938.000987732317"/>
    <m/>
    <n v="38938.000987732317"/>
  </r>
  <r>
    <m/>
    <m/>
    <m/>
    <m/>
    <x v="3"/>
    <m/>
    <m/>
    <m/>
    <m/>
    <m/>
    <m/>
    <m/>
    <n v="-0.44792160000361037"/>
    <m/>
    <n v="-0.44792160000361037"/>
  </r>
  <r>
    <m/>
    <m/>
    <m/>
    <m/>
    <x v="4"/>
    <m/>
    <m/>
    <m/>
    <m/>
    <m/>
    <m/>
    <m/>
    <n v="718.49589552066755"/>
    <m/>
    <n v="718.49589552066755"/>
  </r>
  <r>
    <m/>
    <m/>
    <m/>
    <m/>
    <x v="5"/>
    <m/>
    <m/>
    <m/>
    <m/>
    <m/>
    <m/>
    <m/>
    <n v="785.80422100878786"/>
    <m/>
    <n v="785.80422100878786"/>
  </r>
  <r>
    <m/>
    <m/>
    <m/>
    <m/>
    <x v="8"/>
    <m/>
    <m/>
    <m/>
    <m/>
    <m/>
    <m/>
    <m/>
    <m/>
    <m/>
    <m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0">
  <r>
    <s v="Transfer Pricing 07-2026"/>
    <s v="Allentown"/>
    <s v="Allentown"/>
    <x v="0"/>
    <n v="40700"/>
    <s v="Revenues - Third Parties "/>
    <m/>
    <s v="Transfer Pricing 07-2026"/>
    <n v="2026"/>
    <n v="7"/>
    <s v="USD"/>
    <n v="579852.61599999887"/>
  </r>
  <r>
    <s v="Transfer Pricing 07-2026"/>
    <s v="Allentown"/>
    <s v="Allentown"/>
    <x v="1"/>
    <n v="40700"/>
    <s v="Revenues - Third Parties "/>
    <m/>
    <s v="Transfer Pricing 07-2026"/>
    <n v="2026"/>
    <n v="7"/>
    <s v="USD"/>
    <n v="860383.02000000037"/>
  </r>
  <r>
    <s v="Transfer Pricing 07-2026"/>
    <s v="Allentown"/>
    <s v="Allentown"/>
    <x v="2"/>
    <n v="40700"/>
    <s v="Revenues - Third Parties "/>
    <m/>
    <s v="Transfer Pricing 07-2026"/>
    <n v="2026"/>
    <n v="7"/>
    <s v="USD"/>
    <n v="471156.30800000019"/>
  </r>
  <r>
    <s v="Transfer Pricing 07-2026"/>
    <s v="Allentown"/>
    <s v="Allentown"/>
    <x v="3"/>
    <n v="40700"/>
    <s v="Revenues - Third Parties "/>
    <m/>
    <s v="Transfer Pricing 07-2026"/>
    <n v="2026"/>
    <n v="7"/>
    <s v="USD"/>
    <n v="0"/>
  </r>
  <r>
    <s v="Transfer Pricing 07-2026"/>
    <s v="Allentown"/>
    <s v="Allentown"/>
    <x v="4"/>
    <n v="40700"/>
    <s v="Revenues - Third Parties "/>
    <m/>
    <s v="Transfer Pricing 07-2026"/>
    <n v="2026"/>
    <n v="7"/>
    <s v="USD"/>
    <n v="33933.524000000005"/>
  </r>
  <r>
    <s v="Transfer Pricing 07-2026"/>
    <s v="Allentown"/>
    <s v="Allentown"/>
    <x v="5"/>
    <n v="40700"/>
    <s v="Revenues - Third Parties "/>
    <m/>
    <s v="Transfer Pricing 07-2026"/>
    <n v="2026"/>
    <n v="7"/>
    <s v="USD"/>
    <n v="393515.21200000093"/>
  </r>
  <r>
    <s v="Materiales pool Janssen"/>
    <s v="Janssen"/>
    <s v="Argentina"/>
    <x v="5"/>
    <n v="40700"/>
    <s v="Revenues - Third Parties "/>
    <m/>
    <s v="Non-Drug Storage Ambient (per Pallet)"/>
    <n v="2026"/>
    <n v="7"/>
    <s v="USD"/>
    <n v="727.77740000000006"/>
  </r>
  <r>
    <s v="64091742PCR3001_anc_returns"/>
    <s v="Janssen"/>
    <s v="Argentina"/>
    <x v="5"/>
    <n v="40700"/>
    <s v="Revenues - Third Parties "/>
    <m/>
    <s v="Storage of Returns (per Pallet)"/>
    <n v="2026"/>
    <n v="7"/>
    <s v="USD"/>
    <n v="262.00912500000004"/>
  </r>
  <r>
    <s v="56021927PCR3011_Anc_Returns"/>
    <s v="Janssen"/>
    <s v="Argentina"/>
    <x v="5"/>
    <n v="40700"/>
    <s v="Revenues - Third Parties "/>
    <m/>
    <s v="Non-Drug Storage Ambient (per Pallet)"/>
    <n v="2026"/>
    <n v="7"/>
    <s v="USD"/>
    <n v="181.94435000000001"/>
  </r>
  <r>
    <s v="56021927PCR3011_Anc_Returns"/>
    <s v="Janssen"/>
    <s v="Argentina"/>
    <x v="5"/>
    <n v="40700"/>
    <s v="Revenues - Third Parties "/>
    <m/>
    <s v="Storage of Returns (per Pallet)"/>
    <n v="2026"/>
    <n v="7"/>
    <s v="USD"/>
    <n v="87.33637499999999"/>
  </r>
  <r>
    <s v="CNTO1959UCO3001_Anc_Returns"/>
    <s v="Janssen"/>
    <s v="Argentina"/>
    <x v="5"/>
    <n v="40700"/>
    <s v="Revenues - Third Parties "/>
    <m/>
    <s v="Non-Drug Storage Ambient (per Pallet)"/>
    <n v="2026"/>
    <n v="7"/>
    <s v="USD"/>
    <n v="1091.6660999999999"/>
  </r>
  <r>
    <s v="CNTO1959UCO3001_Anc_Returns"/>
    <s v="Janssen"/>
    <s v="Argentina"/>
    <x v="5"/>
    <n v="40700"/>
    <s v="Revenues - Third Parties "/>
    <m/>
    <s v="Storage of Returns (per Pallet)"/>
    <n v="2026"/>
    <n v="7"/>
    <s v="USD"/>
    <n v="436.68187499999999"/>
  </r>
  <r>
    <s v="AC-055-315_anc_returns"/>
    <s v="Janssen"/>
    <s v="Argentina"/>
    <x v="2"/>
    <n v="40700"/>
    <s v="Revenues - Third Parties "/>
    <m/>
    <s v="Freight - Returns"/>
    <n v="2026"/>
    <n v="7"/>
    <s v="USD"/>
    <n v="163.9"/>
  </r>
  <r>
    <s v="AC-055-315_anc_returns"/>
    <s v="Janssen"/>
    <s v="Argentina"/>
    <x v="5"/>
    <n v="40700"/>
    <s v="Revenues - Third Parties "/>
    <m/>
    <s v="Non-Drug Storage Ambient (per Pallet)"/>
    <n v="2026"/>
    <n v="7"/>
    <s v="USD"/>
    <n v="181.94435000000001"/>
  </r>
  <r>
    <s v="AC-055-315_anc_returns"/>
    <s v="Janssen"/>
    <s v="Argentina"/>
    <x v="4"/>
    <n v="40700"/>
    <s v="Revenues - Third Parties "/>
    <m/>
    <s v="Reconciliation of Returns (per Hour)"/>
    <n v="2026"/>
    <n v="7"/>
    <s v="USD"/>
    <n v="50.944074999999998"/>
  </r>
  <r>
    <s v="AC-055-315_anc_returns"/>
    <s v="Janssen"/>
    <s v="Argentina"/>
    <x v="4"/>
    <n v="40700"/>
    <s v="Revenues - Third Parties "/>
    <m/>
    <s v="Returns Receipt (per Receipt)"/>
    <n v="2026"/>
    <n v="7"/>
    <s v="USD"/>
    <n v="133.727125"/>
  </r>
  <r>
    <s v="AC-055-315_anc_returns"/>
    <s v="Janssen"/>
    <s v="Argentina"/>
    <x v="5"/>
    <n v="40700"/>
    <s v="Revenues - Third Parties "/>
    <m/>
    <s v="Storage Ambient (per Pallet)"/>
    <n v="2026"/>
    <n v="7"/>
    <s v="USD"/>
    <n v="363.88870000000003"/>
  </r>
  <r>
    <s v="AC-055-315_anc_returns"/>
    <s v="Janssen"/>
    <s v="Argentina"/>
    <x v="5"/>
    <n v="40700"/>
    <s v="Revenues - Third Parties "/>
    <m/>
    <s v="Storage of Returns (per Pallet)"/>
    <n v="2026"/>
    <n v="7"/>
    <s v="USD"/>
    <n v="786.02737500000001"/>
  </r>
  <r>
    <s v="67652000PCR3002_anc_returns"/>
    <s v="Janssen"/>
    <s v="Argentina"/>
    <x v="4"/>
    <n v="40700"/>
    <s v="Revenues - Third Parties "/>
    <m/>
    <s v="Reconciliation of Returns (per Hour)"/>
    <n v="2026"/>
    <n v="7"/>
    <s v="USD"/>
    <n v="152.83222499999999"/>
  </r>
  <r>
    <s v="67652000PCR3002_anc_returns"/>
    <s v="Janssen"/>
    <s v="Argentina"/>
    <x v="4"/>
    <n v="40700"/>
    <s v="Revenues - Third Parties "/>
    <m/>
    <s v="Returns Receipt (per Receipt)"/>
    <n v="2026"/>
    <n v="7"/>
    <s v="USD"/>
    <n v="401.181375"/>
  </r>
  <r>
    <s v="67652000PCR3002_anc_returns"/>
    <s v="Janssen"/>
    <s v="Argentina"/>
    <x v="5"/>
    <n v="40700"/>
    <s v="Revenues - Third Parties "/>
    <m/>
    <s v="Storage of Returns (per Pallet)"/>
    <n v="2026"/>
    <n v="7"/>
    <s v="USD"/>
    <n v="873.36374999999998"/>
  </r>
  <r>
    <s v="73841937NSC3003_Anc_Returns"/>
    <s v="Janssen"/>
    <s v="Argentina"/>
    <x v="5"/>
    <n v="40700"/>
    <s v="Revenues - Third Parties "/>
    <m/>
    <s v="Non-Drug Storage Ambient (per Pallet)"/>
    <n v="2026"/>
    <n v="7"/>
    <s v="USD"/>
    <n v="181.94435000000001"/>
  </r>
  <r>
    <s v="73841937NSC3003_Anc_Returns"/>
    <s v="Janssen"/>
    <s v="Argentina"/>
    <x v="5"/>
    <n v="40700"/>
    <s v="Revenues - Third Parties "/>
    <m/>
    <s v="Storage of Returns (per Pallet)"/>
    <n v="2026"/>
    <n v="7"/>
    <s v="USD"/>
    <n v="611.35462500000006"/>
  </r>
  <r>
    <s v="CNTO1959PSA4002_Anc_Returns"/>
    <s v="Janssen"/>
    <s v="Argentina"/>
    <x v="2"/>
    <n v="40700"/>
    <s v="Revenues - Third Parties "/>
    <m/>
    <s v="Freight - Returns"/>
    <n v="2026"/>
    <n v="7"/>
    <s v="USD"/>
    <n v="288.99"/>
  </r>
  <r>
    <s v="CNTO1959PSA4002_Anc_Returns"/>
    <s v="Janssen"/>
    <s v="Argentina"/>
    <x v="2"/>
    <n v="40700"/>
    <s v="Revenues - Third Parties "/>
    <m/>
    <s v="Freight - Shipments"/>
    <n v="2026"/>
    <n v="7"/>
    <s v="USD"/>
    <n v="147.11000000000001"/>
  </r>
  <r>
    <s v="CNTO1959PSA4002_Anc_Returns"/>
    <s v="Janssen"/>
    <s v="Argentina"/>
    <x v="5"/>
    <n v="40700"/>
    <s v="Revenues - Third Parties "/>
    <m/>
    <s v="Storage of Returns (per Pallet)"/>
    <n v="2026"/>
    <n v="7"/>
    <s v="USD"/>
    <n v="262.00912500000004"/>
  </r>
  <r>
    <s v="64007957MMY3001_anc_returns"/>
    <s v="Janssen"/>
    <s v="Argentina"/>
    <x v="2"/>
    <n v="40700"/>
    <s v="Revenues - Third Parties "/>
    <m/>
    <s v="Freight - Returns"/>
    <n v="2026"/>
    <n v="7"/>
    <s v="USD"/>
    <n v="125.09"/>
  </r>
  <r>
    <s v="64007957MMY3001_anc_returns"/>
    <s v="Janssen"/>
    <s v="Argentina"/>
    <x v="5"/>
    <n v="40700"/>
    <s v="Revenues - Third Parties "/>
    <m/>
    <s v="Non-Drug Storage Ambient (per Pallet)"/>
    <n v="2026"/>
    <n v="7"/>
    <s v="USD"/>
    <n v="181.94435000000001"/>
  </r>
  <r>
    <s v="64007957MMY3001_anc_returns"/>
    <s v="Janssen"/>
    <s v="Argentina"/>
    <x v="4"/>
    <n v="40700"/>
    <s v="Revenues - Third Parties "/>
    <m/>
    <s v="Reconciliation of Returns (per Hour)"/>
    <n v="2026"/>
    <n v="7"/>
    <s v="USD"/>
    <n v="50.944074999999998"/>
  </r>
  <r>
    <s v="64007957MMY3001_anc_returns"/>
    <s v="Janssen"/>
    <s v="Argentina"/>
    <x v="4"/>
    <n v="40700"/>
    <s v="Revenues - Third Parties "/>
    <m/>
    <s v="Returns Receipt (per Receipt)"/>
    <n v="2026"/>
    <n v="7"/>
    <s v="USD"/>
    <n v="267.45425"/>
  </r>
  <r>
    <s v="64007957MMY3001_anc_returns"/>
    <s v="Janssen"/>
    <s v="Argentina"/>
    <x v="5"/>
    <n v="40700"/>
    <s v="Revenues - Third Parties "/>
    <m/>
    <s v="Storage of Returns (per Pallet)"/>
    <n v="2026"/>
    <n v="7"/>
    <s v="USD"/>
    <n v="436.68187499999999"/>
  </r>
  <r>
    <s v="61186372NSC3002_anc_returns"/>
    <s v="Janssen"/>
    <s v="Argentina"/>
    <x v="5"/>
    <n v="40700"/>
    <s v="Revenues - Third Parties "/>
    <m/>
    <s v="Storage Ambient (per Pallet)"/>
    <n v="2026"/>
    <n v="7"/>
    <s v="USD"/>
    <n v="181.94435000000001"/>
  </r>
  <r>
    <s v="61186372NSC3002_anc_returns"/>
    <s v="Janssen"/>
    <s v="Argentina"/>
    <x v="5"/>
    <n v="40700"/>
    <s v="Revenues - Third Parties "/>
    <m/>
    <s v="Storage of Returns (per Pallet)"/>
    <n v="2026"/>
    <n v="7"/>
    <s v="USD"/>
    <n v="349.34549999999996"/>
  </r>
  <r>
    <s v="68284528MMY3004_anc_returns"/>
    <s v="Janssen"/>
    <s v="Argentina"/>
    <x v="5"/>
    <n v="40700"/>
    <s v="Revenues - Third Parties "/>
    <m/>
    <s v="Non-Drug Storage Ambient (per Pallet)"/>
    <n v="2026"/>
    <n v="7"/>
    <s v="USD"/>
    <n v="181.94435000000001"/>
  </r>
  <r>
    <s v="68284528MMY3004_anc_returns"/>
    <s v="Janssen"/>
    <s v="Argentina"/>
    <x v="5"/>
    <n v="40700"/>
    <s v="Revenues - Third Parties "/>
    <m/>
    <s v="Storage of Returns (per Pallet)"/>
    <n v="2026"/>
    <n v="7"/>
    <s v="USD"/>
    <n v="524.01825000000008"/>
  </r>
  <r>
    <s v="61186372NSC3004_anc_returns"/>
    <s v="Janssen"/>
    <s v="Argentina"/>
    <x v="5"/>
    <n v="40700"/>
    <s v="Revenues - Third Parties "/>
    <m/>
    <s v="Storage of Returns (per Pallet)"/>
    <n v="2026"/>
    <n v="7"/>
    <s v="USD"/>
    <n v="349.34549999999996"/>
  </r>
  <r>
    <s v="CNTO1959UCO3004_anc_returns"/>
    <s v="Janssen"/>
    <s v="Argentina"/>
    <x v="5"/>
    <n v="40700"/>
    <s v="Revenues - Third Parties "/>
    <m/>
    <s v="Non-Drug Storage Ambient (per Pallet)"/>
    <n v="2026"/>
    <n v="7"/>
    <s v="USD"/>
    <n v="1273.6104499999999"/>
  </r>
  <r>
    <s v="CNTO1959UCO3004_anc_returns"/>
    <s v="Janssen"/>
    <s v="Argentina"/>
    <x v="5"/>
    <n v="40700"/>
    <s v="Revenues - Third Parties "/>
    <m/>
    <s v="Storage of Returns (per Pallet)"/>
    <n v="2026"/>
    <n v="7"/>
    <s v="USD"/>
    <n v="262.00912500000004"/>
  </r>
  <r>
    <s v="17000139BLC3002_anc_returns"/>
    <s v="Janssen"/>
    <s v="Argentina"/>
    <x v="5"/>
    <n v="40700"/>
    <s v="Revenues - Third Parties "/>
    <m/>
    <s v="Non-Drug Storage Ambient (per Pallet)"/>
    <n v="2026"/>
    <n v="7"/>
    <s v="USD"/>
    <n v="1273.6104499999999"/>
  </r>
  <r>
    <s v="17000139BLC3002_anc_returns"/>
    <s v="Janssen"/>
    <s v="Argentina"/>
    <x v="5"/>
    <n v="40700"/>
    <s v="Revenues - Third Parties "/>
    <m/>
    <s v="Storage Ambient (per Pallet)"/>
    <n v="2026"/>
    <n v="7"/>
    <s v="USD"/>
    <n v="181.94435000000001"/>
  </r>
  <r>
    <s v="17000139BLC3002_anc_returns"/>
    <s v="Janssen"/>
    <s v="Argentina"/>
    <x v="5"/>
    <n v="40700"/>
    <s v="Revenues - Third Parties "/>
    <m/>
    <s v="Storage of Returns (per Pallet)"/>
    <n v="2026"/>
    <n v="7"/>
    <s v="USD"/>
    <n v="611.35462500000006"/>
  </r>
  <r>
    <s v="MK-3475-671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3475-671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8228-002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3475-689 (local)"/>
    <s v="Merck Sharp and Dohme LLC"/>
    <s v="Argentina"/>
    <x v="5"/>
    <n v="40700"/>
    <s v="Revenues - Third Parties "/>
    <m/>
    <s v="Non-Drug Storage Ambient (per Pallet)"/>
    <n v="2026"/>
    <n v="7"/>
    <s v="USD"/>
    <n v="286.89"/>
  </r>
  <r>
    <s v="MK-3475-689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Non Protocol Specific - MSD Arg ancillaries pool"/>
    <s v="Merck Sharp and Dohme LLC"/>
    <s v="Argentina"/>
    <x v="5"/>
    <n v="40700"/>
    <s v="Revenues - Third Parties "/>
    <m/>
    <s v="Non-Drug Storage Ambient (per Pallet)"/>
    <n v="2026"/>
    <n v="7"/>
    <s v="USD"/>
    <n v="11953.75"/>
  </r>
  <r>
    <s v="Non Protocol Specific - MSD Arg ancillaries pool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475-775 (Local)"/>
    <s v="Merck Sharp and Dohme LLC"/>
    <s v="Argentina"/>
    <x v="5"/>
    <n v="40700"/>
    <s v="Revenues - Third Parties "/>
    <m/>
    <s v="Non-Drug Storage Ambient (per Pallet)"/>
    <n v="2026"/>
    <n v="7"/>
    <s v="USD"/>
    <n v="286.89"/>
  </r>
  <r>
    <s v="MK-3475-775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475-775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775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3475-859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859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3475-630 (Local)"/>
    <s v="Merck Sharp and Dohme LLC"/>
    <s v="Argentina"/>
    <x v="2"/>
    <n v="40700"/>
    <s v="Revenues - Third Parties "/>
    <m/>
    <s v="Freight - Returns"/>
    <n v="2026"/>
    <n v="7"/>
    <s v="USD"/>
    <n v="109.27"/>
  </r>
  <r>
    <s v="MK-3475-630 (Local)"/>
    <s v="Merck Sharp and Dohme LLC"/>
    <s v="Argentina"/>
    <x v="5"/>
    <n v="40700"/>
    <s v="Revenues - Third Parties "/>
    <m/>
    <s v="Non-Drug Storage Ambient (per Pallet)"/>
    <n v="2026"/>
    <n v="7"/>
    <s v="USD"/>
    <n v="286.89"/>
  </r>
  <r>
    <s v="MK-3475-630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3475-630 (Local)"/>
    <s v="Merck Sharp and Dohme LLC"/>
    <s v="Argentina"/>
    <x v="5"/>
    <n v="40700"/>
    <s v="Revenues - Third Parties "/>
    <m/>
    <s v="Storage of Returns (per Pallet)"/>
    <n v="2026"/>
    <n v="7"/>
    <s v="USD"/>
    <n v="1338.82"/>
  </r>
  <r>
    <s v="MK-7902-001 (local)"/>
    <s v="Merck Sharp and Dohme LLC"/>
    <s v="Argentina"/>
    <x v="5"/>
    <n v="40700"/>
    <s v="Revenues - Third Parties "/>
    <m/>
    <s v="Non-Drug Storage Ambient (per Pallet)"/>
    <n v="2026"/>
    <n v="7"/>
    <s v="USD"/>
    <n v="573.78"/>
  </r>
  <r>
    <s v="MK-7902-001 (local)"/>
    <s v="Merck Sharp and Dohme LLC"/>
    <s v="Argentina"/>
    <x v="5"/>
    <n v="40700"/>
    <s v="Revenues - Third Parties "/>
    <m/>
    <s v="Storage Ambient (per Shelf)"/>
    <n v="2026"/>
    <n v="7"/>
    <s v="USD"/>
    <n v="101.41"/>
  </r>
  <r>
    <s v="MK-7902-001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7902-001 (local)"/>
    <s v="Merck Sharp and Dohme LLC"/>
    <s v="Argentina"/>
    <x v="5"/>
    <n v="40700"/>
    <s v="Revenues - Third Parties "/>
    <m/>
    <s v="Storage of Returns (per Pallet)"/>
    <n v="2026"/>
    <n v="7"/>
    <s v="USD"/>
    <n v="1051.93"/>
  </r>
  <r>
    <s v="MK-3475-641 (local)"/>
    <s v="Merck Sharp and Dohme LLC"/>
    <s v="Argentina"/>
    <x v="5"/>
    <n v="40700"/>
    <s v="Revenues - Third Parties "/>
    <m/>
    <s v="Non-Drug Storage Ambient (per Pallet)"/>
    <n v="2026"/>
    <n v="7"/>
    <s v="USD"/>
    <n v="573.78"/>
  </r>
  <r>
    <s v="MK-3475-641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641 (local)"/>
    <s v="Merck Sharp and Dohme LLC"/>
    <s v="Argentina"/>
    <x v="5"/>
    <n v="40700"/>
    <s v="Revenues - Third Parties "/>
    <m/>
    <s v="Storage of Returns (per Pallet)"/>
    <n v="2026"/>
    <n v="7"/>
    <s v="USD"/>
    <n v="286.89"/>
  </r>
  <r>
    <s v="MK-3475-867 (Local)"/>
    <s v="Merck Sharp and Dohme LLC"/>
    <s v="Argentina"/>
    <x v="5"/>
    <n v="40700"/>
    <s v="Revenues - Third Parties "/>
    <m/>
    <s v="Non-Drug Storage Ambient (per Pallet)"/>
    <n v="2026"/>
    <n v="7"/>
    <s v="USD"/>
    <n v="191.26"/>
  </r>
  <r>
    <s v="MK-3475-867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3475-975 (Local)"/>
    <s v="Merck Sharp and Dohme LLC"/>
    <s v="Argentina"/>
    <x v="5"/>
    <n v="40700"/>
    <s v="Revenues - Third Parties "/>
    <m/>
    <s v="Non-Drug Storage Ambient (per Pallet)"/>
    <n v="2026"/>
    <n v="7"/>
    <s v="USD"/>
    <n v="191.26"/>
  </r>
  <r>
    <s v="MK-3475-975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3475-975 (Local)"/>
    <s v="Merck Sharp and Dohme LLC"/>
    <s v="Argentina"/>
    <x v="5"/>
    <n v="40700"/>
    <s v="Revenues - Third Parties "/>
    <m/>
    <s v="Storage of Labels Ambient (per Pallet)"/>
    <n v="2026"/>
    <n v="7"/>
    <s v="USD"/>
    <n v="191.26"/>
  </r>
  <r>
    <s v="MK-3475-975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7339-007 (Local)"/>
    <s v="Merck Sharp and Dohme LLC"/>
    <s v="Argentina"/>
    <x v="2"/>
    <n v="40700"/>
    <s v="Revenues - Third Parties "/>
    <m/>
    <s v="Freight - Returns"/>
    <n v="2026"/>
    <n v="7"/>
    <s v="USD"/>
    <n v="83.39"/>
  </r>
  <r>
    <s v="MK-7339-007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7339-007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7339-007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6482-011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3475-B21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475-B21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B21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7902-015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7902-015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7902-015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7339-012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7339-012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7339-012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7339-012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7902-014 (Local)"/>
    <s v="Merck Sharp and Dohme LLC"/>
    <s v="Argentina"/>
    <x v="2"/>
    <n v="40700"/>
    <s v="Revenues - Third Parties "/>
    <m/>
    <s v="Freight - Returns"/>
    <n v="2026"/>
    <n v="7"/>
    <s v="USD"/>
    <n v="396.57"/>
  </r>
  <r>
    <s v="MK-7902-014 (Local)"/>
    <s v="Merck Sharp and Dohme LLC"/>
    <s v="Argentina"/>
    <x v="4"/>
    <n v="40700"/>
    <s v="Revenues - Third Parties "/>
    <m/>
    <s v="Reconciliation of Returns (per Hour)"/>
    <n v="2026"/>
    <n v="7"/>
    <s v="USD"/>
    <n v="108.16"/>
  </r>
  <r>
    <s v="MK-7902-014 (Local)"/>
    <s v="Merck Sharp and Dohme LLC"/>
    <s v="Argentina"/>
    <x v="4"/>
    <n v="40700"/>
    <s v="Revenues - Third Parties "/>
    <m/>
    <s v="Returns Receipt (per Receipt)"/>
    <n v="2026"/>
    <n v="7"/>
    <s v="USD"/>
    <n v="270.39999999999998"/>
  </r>
  <r>
    <s v="MK-7902-014 (Local)"/>
    <s v="Merck Sharp and Dohme LLC"/>
    <s v="Argentina"/>
    <x v="5"/>
    <n v="40700"/>
    <s v="Revenues - Third Parties "/>
    <m/>
    <s v="Storage Ambient (per Shelf)"/>
    <n v="2026"/>
    <n v="7"/>
    <s v="USD"/>
    <n v="1115.51"/>
  </r>
  <r>
    <s v="MK-7902-014 (Local)"/>
    <s v="Merck Sharp and Dohme LLC"/>
    <s v="Argentina"/>
    <x v="5"/>
    <n v="40700"/>
    <s v="Revenues - Third Parties "/>
    <m/>
    <s v="Storage of Labels Ambient (per Pallet)"/>
    <n v="2026"/>
    <n v="7"/>
    <s v="USD"/>
    <n v="191.26"/>
  </r>
  <r>
    <s v="MK-7902-014 (Local)"/>
    <s v="Merck Sharp and Dohme LLC"/>
    <s v="Argentina"/>
    <x v="5"/>
    <n v="40700"/>
    <s v="Revenues - Third Parties "/>
    <m/>
    <s v="Storage of Returns (per Pallet)"/>
    <n v="2026"/>
    <n v="7"/>
    <s v="USD"/>
    <n v="1243.19"/>
  </r>
  <r>
    <s v="MK-7902-014 (Local)"/>
    <s v="Merck Sharp and Dohme LLC"/>
    <s v="Argentina"/>
    <x v="5"/>
    <n v="40700"/>
    <s v="Revenues - Third Parties "/>
    <m/>
    <s v="Storage Refrigerated (per Shelf)"/>
    <n v="2026"/>
    <n v="7"/>
    <s v="USD"/>
    <n v="347.64"/>
  </r>
  <r>
    <s v="MK-3475-B49 (local)"/>
    <s v="Merck Sharp and Dohme LLC"/>
    <s v="Argentina"/>
    <x v="2"/>
    <n v="40700"/>
    <s v="Revenues - Third Parties "/>
    <m/>
    <s v="Freight - Returns"/>
    <n v="2026"/>
    <n v="7"/>
    <s v="USD"/>
    <n v="616.09"/>
  </r>
  <r>
    <s v="MK-3475-B49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3475-B49 (local)"/>
    <s v="Merck Sharp and Dohme LLC"/>
    <s v="Argentina"/>
    <x v="4"/>
    <n v="40700"/>
    <s v="Revenues - Third Parties "/>
    <m/>
    <s v="Reconciliation of Returns (per Hour)"/>
    <n v="2026"/>
    <n v="7"/>
    <s v="USD"/>
    <n v="108.16"/>
  </r>
  <r>
    <s v="MK-3475-B49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3475-B49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3475-B49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B49 (local)"/>
    <s v="Merck Sharp and Dohme LLC"/>
    <s v="Argentina"/>
    <x v="5"/>
    <n v="40700"/>
    <s v="Revenues - Third Parties "/>
    <m/>
    <s v="Storage of Returns (per Pallet)"/>
    <n v="2026"/>
    <n v="7"/>
    <s v="USD"/>
    <n v="956.3"/>
  </r>
  <r>
    <s v="MK-3475-B49 (local)"/>
    <s v="Merck Sharp and Dohme LLC"/>
    <s v="Argentina"/>
    <x v="5"/>
    <n v="40700"/>
    <s v="Revenues - Third Parties "/>
    <m/>
    <s v="Storage Refrigerated (per Shelf)"/>
    <n v="2026"/>
    <n v="7"/>
    <s v="USD"/>
    <n v="521.46"/>
  </r>
  <r>
    <s v="MK-3655-001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MK-1026-003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1026-00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1026-003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2140-003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140-003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140-00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140-003 (Local)"/>
    <s v="Merck Sharp and Dohme LLC"/>
    <s v="Argentina"/>
    <x v="5"/>
    <n v="40700"/>
    <s v="Revenues - Third Parties "/>
    <m/>
    <s v="Storage of Returns (per Pallet)"/>
    <n v="2026"/>
    <n v="7"/>
    <s v="USD"/>
    <n v="573.78"/>
  </r>
  <r>
    <s v="MK-1084-001  (Local)"/>
    <s v="Merck Sharp and Dohme LLC"/>
    <s v="Argentina"/>
    <x v="2"/>
    <n v="40700"/>
    <s v="Revenues - Third Parties "/>
    <m/>
    <s v="Freight - Shipments"/>
    <n v="2026"/>
    <n v="7"/>
    <s v="USD"/>
    <n v="659.35"/>
  </r>
  <r>
    <s v="MK-1084-001 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1084-001 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1084-001 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7684A-006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7684A-006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7684A-006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7684A-006 (Local)"/>
    <s v="Merck Sharp and Dohme LLC"/>
    <s v="Argentina"/>
    <x v="5"/>
    <n v="40700"/>
    <s v="Revenues - Third Parties "/>
    <m/>
    <s v="Storage Refrigerated (per Shelf)"/>
    <n v="2026"/>
    <n v="7"/>
    <s v="USD"/>
    <n v="347.64"/>
  </r>
  <r>
    <s v="MK-7684A-008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7684A-008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7684A-008 (Local)"/>
    <s v="Merck Sharp and Dohme LLC"/>
    <s v="Argentina"/>
    <x v="5"/>
    <n v="40700"/>
    <s v="Revenues - Third Parties "/>
    <m/>
    <s v="Storage of Returns (per Pallet)"/>
    <n v="2026"/>
    <n v="7"/>
    <s v="USD"/>
    <n v="669.41"/>
  </r>
  <r>
    <s v="MK-3475-B15 (Local)"/>
    <s v="Merck Sharp and Dohme LLC"/>
    <s v="Argentina"/>
    <x v="5"/>
    <n v="40700"/>
    <s v="Revenues - Third Parties "/>
    <m/>
    <s v="Non-Drug Storage Ambient (per Pallet)"/>
    <n v="2026"/>
    <n v="7"/>
    <s v="USD"/>
    <n v="191.26"/>
  </r>
  <r>
    <s v="MK-3475-B15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475-B15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-B15 (Local)"/>
    <s v="Merck Sharp and Dohme LLC"/>
    <s v="Argentina"/>
    <x v="5"/>
    <n v="40700"/>
    <s v="Revenues - Third Parties "/>
    <m/>
    <s v="Storage of Returns (per Pallet)"/>
    <n v="2026"/>
    <n v="7"/>
    <s v="USD"/>
    <n v="573.78"/>
  </r>
  <r>
    <s v="MK-3475A-D77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475A-D77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3475A-D77 (Local)"/>
    <s v="Merck Sharp and Dohme LLC"/>
    <s v="Argentina"/>
    <x v="5"/>
    <n v="40700"/>
    <s v="Revenues - Third Parties "/>
    <m/>
    <s v="Storage of Returns (per Pallet)"/>
    <n v="2026"/>
    <n v="7"/>
    <s v="USD"/>
    <n v="956.3"/>
  </r>
  <r>
    <s v="MK-7684A-010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8591A-053 (local)"/>
    <s v="Merck Sharp and Dohme LLC"/>
    <s v="Argentina"/>
    <x v="2"/>
    <n v="40700"/>
    <s v="Revenues - Third Parties "/>
    <m/>
    <s v="Freight - Returns"/>
    <n v="2026"/>
    <n v="7"/>
    <s v="USD"/>
    <n v="109.27"/>
  </r>
  <r>
    <s v="MK-8591A-053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8591A-053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8591A-053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MK-1942-008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3475-02B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5475-013 (Local)"/>
    <s v="Merck Sharp and Dohme LLC"/>
    <s v="Argentina"/>
    <x v="2"/>
    <n v="40700"/>
    <s v="Revenues - Third Parties "/>
    <m/>
    <s v="Freight - Returns"/>
    <n v="2026"/>
    <n v="7"/>
    <s v="USD"/>
    <n v="385.32"/>
  </r>
  <r>
    <s v="MK-5475-013 (Local)"/>
    <s v="Merck Sharp and Dohme LLC"/>
    <s v="Argentina"/>
    <x v="0"/>
    <n v="40700"/>
    <s v="Revenues - Third Parties "/>
    <m/>
    <s v="Pick and Pack Materials"/>
    <n v="2026"/>
    <n v="7"/>
    <s v="USD"/>
    <n v="125.55"/>
  </r>
  <r>
    <s v="MK-5475-013 (Local)"/>
    <s v="Merck Sharp and Dohme LLC"/>
    <s v="Argentina"/>
    <x v="4"/>
    <n v="40700"/>
    <s v="Revenues - Third Parties "/>
    <m/>
    <s v="Returns (per Process)"/>
    <n v="2026"/>
    <n v="7"/>
    <s v="USD"/>
    <n v="114.36"/>
  </r>
  <r>
    <s v="MK-5475-01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5475-013 (Local)"/>
    <s v="Merck Sharp and Dohme LLC"/>
    <s v="Argentina"/>
    <x v="5"/>
    <n v="40700"/>
    <s v="Revenues - Third Parties "/>
    <m/>
    <s v="Storage of Returns (per Pallet)"/>
    <n v="2026"/>
    <n v="7"/>
    <s v="USD"/>
    <n v="573.78"/>
  </r>
  <r>
    <s v="MK-1026-010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1026-010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1026-010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V940-001 (Local)"/>
    <s v="Merck Sharp and Dohme LLC"/>
    <s v="Argentina"/>
    <x v="2"/>
    <n v="40700"/>
    <s v="Revenues - Third Parties "/>
    <m/>
    <s v="Freight - Returns"/>
    <n v="2026"/>
    <n v="7"/>
    <s v="USD"/>
    <n v="83.39"/>
  </r>
  <r>
    <s v="V940-001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V940-001 (Local)"/>
    <s v="Merck Sharp and Dohme LLC"/>
    <s v="Argentina"/>
    <x v="5"/>
    <n v="40700"/>
    <s v="Revenues - Third Parties "/>
    <m/>
    <s v="Storage of Returns (per Pallet)"/>
    <n v="2026"/>
    <n v="7"/>
    <s v="USD"/>
    <n v="765.04"/>
  </r>
  <r>
    <s v="MK-0616-015 (Local)"/>
    <s v="Merck Sharp and Dohme LLC"/>
    <s v="Argentina"/>
    <x v="5"/>
    <n v="40700"/>
    <s v="Revenues - Third Parties "/>
    <m/>
    <s v="Non-Drug Storage Ambient (per Pallet)"/>
    <n v="2026"/>
    <n v="7"/>
    <s v="USD"/>
    <n v="286.89"/>
  </r>
  <r>
    <s v="MK-0616-015 (Local)"/>
    <s v="Merck Sharp and Dohme LLC"/>
    <s v="Argentina"/>
    <x v="4"/>
    <n v="40700"/>
    <s v="Revenues - Third Parties "/>
    <m/>
    <s v="Reconciliation of Returns (per Hour)"/>
    <n v="2026"/>
    <n v="7"/>
    <s v="USD"/>
    <n v="108.16"/>
  </r>
  <r>
    <s v="MK-0616-015 (Local)"/>
    <s v="Merck Sharp and Dohme LLC"/>
    <s v="Argentina"/>
    <x v="4"/>
    <n v="40700"/>
    <s v="Revenues - Third Parties "/>
    <m/>
    <s v="Returns Receipt (per Receipt)"/>
    <n v="2026"/>
    <n v="7"/>
    <s v="USD"/>
    <n v="270.39999999999998"/>
  </r>
  <r>
    <s v="MK-0616-015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0616-015 (Local)"/>
    <s v="Merck Sharp and Dohme LLC"/>
    <s v="Argentina"/>
    <x v="5"/>
    <n v="40700"/>
    <s v="Revenues - Third Parties "/>
    <m/>
    <s v="Storage of Returns (per Pallet)"/>
    <n v="2026"/>
    <n v="7"/>
    <s v="USD"/>
    <n v="860.67"/>
  </r>
  <r>
    <s v="V940-004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V940-004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V940-004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V940-004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V940-002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V940-002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3475A-F11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7240-001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7240-001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7240-001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7240-001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V940-007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5684-003 (Local)"/>
    <s v="Merck Sharp and Dohme LLC"/>
    <s v="Argentina"/>
    <x v="2"/>
    <n v="40700"/>
    <s v="Revenues - Third Parties "/>
    <m/>
    <s v="Freight - Shipments"/>
    <n v="2026"/>
    <n v="7"/>
    <s v="USD"/>
    <n v="83.39"/>
  </r>
  <r>
    <s v="MK-5684-003 (Local)"/>
    <s v="Merck Sharp and Dohme LLC"/>
    <s v="Argentina"/>
    <x v="0"/>
    <n v="40700"/>
    <s v="Revenues - Third Parties "/>
    <m/>
    <s v="Receipt fee Ambient (per Receipt_ID)"/>
    <n v="2026"/>
    <n v="7"/>
    <s v="USD"/>
    <n v="125.55"/>
  </r>
  <r>
    <s v="MK-5684-003 (Local)"/>
    <s v="Merck Sharp and Dohme LLC"/>
    <s v="Argentina"/>
    <x v="4"/>
    <n v="40700"/>
    <s v="Revenues - Third Parties "/>
    <m/>
    <s v="Reconciliation of Returns (per Hour)"/>
    <n v="2026"/>
    <n v="7"/>
    <s v="USD"/>
    <n v="108.16"/>
  </r>
  <r>
    <s v="MK-5684-003 (Local)"/>
    <s v="Merck Sharp and Dohme LLC"/>
    <s v="Argentina"/>
    <x v="4"/>
    <n v="40700"/>
    <s v="Revenues - Third Parties "/>
    <m/>
    <s v="Returns Receipt (per Receipt)"/>
    <n v="2026"/>
    <n v="7"/>
    <s v="USD"/>
    <n v="270.39999999999998"/>
  </r>
  <r>
    <s v="MK-5684-00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5684-003 (Local)"/>
    <s v="Merck Sharp and Dohme LLC"/>
    <s v="Argentina"/>
    <x v="5"/>
    <n v="40700"/>
    <s v="Revenues - Third Parties "/>
    <m/>
    <s v="Storage of Returns (per Pallet)"/>
    <n v="2026"/>
    <n v="7"/>
    <s v="USD"/>
    <n v="286.89"/>
  </r>
  <r>
    <s v="MK-2870-005 (LOCAL)"/>
    <s v="Merck Sharp and Dohme LLC"/>
    <s v="Argentina"/>
    <x v="2"/>
    <n v="40700"/>
    <s v="Revenues - Third Parties "/>
    <m/>
    <s v="Freight - Returns"/>
    <n v="2026"/>
    <n v="7"/>
    <s v="USD"/>
    <n v="204.08"/>
  </r>
  <r>
    <s v="MK-2870-005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870-005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870-005 (LOCAL)"/>
    <s v="Merck Sharp and Dohme LLC"/>
    <s v="Argentina"/>
    <x v="5"/>
    <n v="40700"/>
    <s v="Revenues - Third Parties "/>
    <m/>
    <s v="Storage Ambient (per Shelf)"/>
    <n v="2026"/>
    <n v="7"/>
    <s v="USD"/>
    <n v="101.41"/>
  </r>
  <r>
    <s v="MK-2870-005 (LOCAL)"/>
    <s v="Merck Sharp and Dohme LLC"/>
    <s v="Argentina"/>
    <x v="5"/>
    <n v="40700"/>
    <s v="Revenues - Third Parties "/>
    <m/>
    <s v="Storage of Returns (per Pallet)"/>
    <n v="2026"/>
    <n v="7"/>
    <s v="USD"/>
    <n v="765.04"/>
  </r>
  <r>
    <s v="MK-2870-010 (Local)"/>
    <s v="Merck Sharp and Dohme LLC"/>
    <s v="Argentina"/>
    <x v="2"/>
    <n v="40700"/>
    <s v="Revenues - Third Parties "/>
    <m/>
    <s v="Freight - Shipments"/>
    <n v="2026"/>
    <n v="7"/>
    <s v="USD"/>
    <n v="929.24"/>
  </r>
  <r>
    <s v="MK-2870-010 (Local)"/>
    <s v="Merck Sharp and Dohme LLC"/>
    <s v="Argentina"/>
    <x v="0"/>
    <n v="40700"/>
    <s v="Revenues - Third Parties "/>
    <m/>
    <s v="Receipt fee Ambient (per Receipt_ID)"/>
    <n v="2026"/>
    <n v="7"/>
    <s v="USD"/>
    <n v="125.55"/>
  </r>
  <r>
    <s v="MK-2870-010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2870-010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10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2870-010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2870-007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07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2870-019 (Local)"/>
    <s v="Merck Sharp and Dohme LLC"/>
    <s v="Argentina"/>
    <x v="2"/>
    <n v="40700"/>
    <s v="Revenues - Third Parties "/>
    <m/>
    <s v="Freight - Returns"/>
    <n v="2026"/>
    <n v="7"/>
    <s v="USD"/>
    <n v="215.58"/>
  </r>
  <r>
    <s v="MK-2870-019 (Local)"/>
    <s v="Merck Sharp and Dohme LLC"/>
    <s v="Argentina"/>
    <x v="0"/>
    <n v="40700"/>
    <s v="Revenues - Third Parties "/>
    <m/>
    <s v="Insulated shipper - Credo S22 - 12L (Leasing)"/>
    <n v="2026"/>
    <n v="7"/>
    <s v="USD"/>
    <n v="177.58"/>
  </r>
  <r>
    <s v="MK-2870-019 (Local)"/>
    <s v="Merck Sharp and Dohme LLC"/>
    <s v="Argentina"/>
    <x v="0"/>
    <n v="40700"/>
    <s v="Revenues - Third Parties "/>
    <m/>
    <s v="Insulated shipper - Credo S4 - 12L (Leasing)"/>
    <n v="2026"/>
    <n v="7"/>
    <s v="USD"/>
    <n v="170.24"/>
  </r>
  <r>
    <s v="MK-2870-019 (Local)"/>
    <s v="Merck Sharp and Dohme LLC"/>
    <s v="Argentina"/>
    <x v="0"/>
    <n v="40700"/>
    <s v="Revenues - Third Parties "/>
    <m/>
    <s v="Pick and Pack (Ambient)"/>
    <n v="2026"/>
    <n v="7"/>
    <s v="USD"/>
    <n v="125.55"/>
  </r>
  <r>
    <s v="MK-2870-019 (Local)"/>
    <s v="Merck Sharp and Dohme LLC"/>
    <s v="Argentina"/>
    <x v="0"/>
    <n v="40700"/>
    <s v="Revenues - Third Parties "/>
    <m/>
    <s v="Pick and Pack (Controlled Ambient)"/>
    <n v="2026"/>
    <n v="7"/>
    <s v="USD"/>
    <n v="125.55"/>
  </r>
  <r>
    <s v="MK-2870-019 (Local)"/>
    <s v="Merck Sharp and Dohme LLC"/>
    <s v="Argentina"/>
    <x v="0"/>
    <n v="40700"/>
    <s v="Revenues - Third Parties "/>
    <m/>
    <s v="Pick and Pack (Refrigerated)"/>
    <n v="2026"/>
    <n v="7"/>
    <s v="USD"/>
    <n v="150.65"/>
  </r>
  <r>
    <s v="MK-2870-019 (Local)"/>
    <s v="Merck Sharp and Dohme LLC"/>
    <s v="Argentina"/>
    <x v="5"/>
    <n v="40700"/>
    <s v="Revenues - Third Parties "/>
    <m/>
    <s v="Storage Ambient (per Pallet)"/>
    <n v="2026"/>
    <n v="7"/>
    <s v="USD"/>
    <n v="579.45000000000005"/>
  </r>
  <r>
    <s v="MK-2870-019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19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2870-019 (Local)"/>
    <s v="Merck Sharp and Dohme LLC"/>
    <s v="Argentina"/>
    <x v="5"/>
    <n v="40700"/>
    <s v="Revenues - Third Parties "/>
    <m/>
    <s v="Storage Refrigerated (per Shelf)"/>
    <n v="2026"/>
    <n v="7"/>
    <s v="USD"/>
    <n v="521.46"/>
  </r>
  <r>
    <s v="MK-2870-012 (Local)"/>
    <s v="Merck Sharp and Dohme LLC"/>
    <s v="Argentina"/>
    <x v="2"/>
    <n v="40700"/>
    <s v="Revenues - Third Parties "/>
    <m/>
    <s v="Freight - Returns"/>
    <n v="2026"/>
    <n v="7"/>
    <s v="USD"/>
    <n v="102.04"/>
  </r>
  <r>
    <s v="MK-2870-012 (Local)"/>
    <s v="Merck Sharp and Dohme LLC"/>
    <s v="Argentina"/>
    <x v="0"/>
    <n v="40700"/>
    <s v="Revenues - Third Parties "/>
    <m/>
    <s v="Receipt fee Ambient (per Receipt_ID)"/>
    <n v="2026"/>
    <n v="7"/>
    <s v="USD"/>
    <n v="125.55"/>
  </r>
  <r>
    <s v="MK-2870-012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870-012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870-012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12 (Local)"/>
    <s v="Merck Sharp and Dohme LLC"/>
    <s v="Argentina"/>
    <x v="5"/>
    <n v="40700"/>
    <s v="Revenues - Third Parties "/>
    <m/>
    <s v="Storage of Returns (per Pallet)"/>
    <n v="2026"/>
    <n v="7"/>
    <s v="USD"/>
    <n v="765.04"/>
  </r>
  <r>
    <s v="MK-8591A-054 (Local)"/>
    <s v="Merck Sharp and Dohme LLC"/>
    <s v="Argentina"/>
    <x v="5"/>
    <n v="40700"/>
    <s v="Revenues - Third Parties "/>
    <m/>
    <s v="Storage of Returns (per Pallet)"/>
    <n v="2026"/>
    <n v="7"/>
    <s v="USD"/>
    <n v="573.78"/>
  </r>
  <r>
    <s v="MK-1084-004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1084-004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MK-2870-020 (Local)"/>
    <s v="Merck Sharp and Dohme LLC"/>
    <s v="Argentina"/>
    <x v="0"/>
    <n v="40700"/>
    <s v="Revenues - Third Parties "/>
    <m/>
    <s v="Insulated shipper - Credo S22 - 12L (Leasing)"/>
    <n v="2026"/>
    <n v="7"/>
    <s v="USD"/>
    <n v="177.58"/>
  </r>
  <r>
    <s v="MK-2870-020 (Local)"/>
    <s v="Merck Sharp and Dohme LLC"/>
    <s v="Argentina"/>
    <x v="0"/>
    <n v="40700"/>
    <s v="Revenues - Third Parties "/>
    <m/>
    <s v="Pick and Pack (Controlled Ambient)"/>
    <n v="2026"/>
    <n v="7"/>
    <s v="USD"/>
    <n v="125.55"/>
  </r>
  <r>
    <s v="MK-2870-020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870-020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870-020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2870-020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20 (Local)"/>
    <s v="Merck Sharp and Dohme LLC"/>
    <s v="Argentina"/>
    <x v="5"/>
    <n v="40700"/>
    <s v="Revenues - Third Parties "/>
    <m/>
    <s v="Storage of Returns (per Pallet)"/>
    <n v="2026"/>
    <n v="7"/>
    <s v="USD"/>
    <n v="286.89"/>
  </r>
  <r>
    <s v="MK-2870-020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2870-009 (Local)"/>
    <s v="Merck Sharp and Dohme LLC"/>
    <s v="Argentina"/>
    <x v="5"/>
    <n v="40700"/>
    <s v="Revenues - Third Parties "/>
    <m/>
    <s v="Storage Ambient (per Shelf)"/>
    <n v="2026"/>
    <n v="7"/>
    <s v="USD"/>
    <n v="202.82"/>
  </r>
  <r>
    <s v="MK-2870-009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MK-3543-006 (Local)"/>
    <s v="Merck Sharp and Dohme LLC"/>
    <s v="Argentina"/>
    <x v="2"/>
    <n v="40700"/>
    <s v="Revenues - Third Parties "/>
    <m/>
    <s v="Freight - Returns"/>
    <n v="2026"/>
    <n v="7"/>
    <s v="USD"/>
    <n v="109.27"/>
  </r>
  <r>
    <s v="MK-3543-006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3543-006 (Local)"/>
    <s v="Merck Sharp and Dohme LLC"/>
    <s v="Argentina"/>
    <x v="4"/>
    <n v="40700"/>
    <s v="Revenues - Third Parties "/>
    <m/>
    <s v="Returns Receipt (per Receipt)"/>
    <n v="2026"/>
    <n v="7"/>
    <s v="USD"/>
    <n v="270.39999999999998"/>
  </r>
  <r>
    <s v="MK-3543-006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3543-006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2870-023 (Local)"/>
    <s v="Merck Sharp and Dohme LLC"/>
    <s v="Argentina"/>
    <x v="2"/>
    <n v="40700"/>
    <s v="Revenues - Third Parties "/>
    <m/>
    <s v="Freight - Shipments"/>
    <n v="2026"/>
    <n v="7"/>
    <s v="USD"/>
    <n v="1153.29"/>
  </r>
  <r>
    <s v="MK-2870-023 (Local)"/>
    <s v="Merck Sharp and Dohme LLC"/>
    <s v="Argentina"/>
    <x v="0"/>
    <n v="40700"/>
    <s v="Revenues - Third Parties "/>
    <m/>
    <s v="Insulated shipper - Credo S22 - 12L (Leasing)"/>
    <n v="2026"/>
    <n v="7"/>
    <s v="USD"/>
    <n v="177.58"/>
  </r>
  <r>
    <s v="MK-2870-023 (Local)"/>
    <s v="Merck Sharp and Dohme LLC"/>
    <s v="Argentina"/>
    <x v="0"/>
    <n v="40700"/>
    <s v="Revenues - Third Parties "/>
    <m/>
    <s v="Insulated shipper - Credo S22 - 28L (Leasing)"/>
    <n v="2026"/>
    <n v="7"/>
    <s v="USD"/>
    <n v="233.81"/>
  </r>
  <r>
    <s v="MK-2870-023 (Local)"/>
    <s v="Merck Sharp and Dohme LLC"/>
    <s v="Argentina"/>
    <x v="0"/>
    <n v="40700"/>
    <s v="Revenues - Third Parties "/>
    <m/>
    <s v="Insulated shipper - Credo S4 - 12L (Leasing)"/>
    <n v="2026"/>
    <n v="7"/>
    <s v="USD"/>
    <n v="340.48"/>
  </r>
  <r>
    <s v="MK-2870-023 (Local)"/>
    <s v="Merck Sharp and Dohme LLC"/>
    <s v="Argentina"/>
    <x v="0"/>
    <n v="40700"/>
    <s v="Revenues - Third Parties "/>
    <m/>
    <s v="Pick and Pack (Controlled Ambient)"/>
    <n v="2026"/>
    <n v="7"/>
    <s v="USD"/>
    <n v="376.65"/>
  </r>
  <r>
    <s v="MK-2870-023 (Local)"/>
    <s v="Merck Sharp and Dohme LLC"/>
    <s v="Argentina"/>
    <x v="0"/>
    <n v="40700"/>
    <s v="Revenues - Third Parties "/>
    <m/>
    <s v="Pick and Pack (Refrigerated)"/>
    <n v="2026"/>
    <n v="7"/>
    <s v="USD"/>
    <n v="150.65"/>
  </r>
  <r>
    <s v="MK-2870-023 (Local)"/>
    <s v="Merck Sharp and Dohme LLC"/>
    <s v="Argentina"/>
    <x v="4"/>
    <n v="40700"/>
    <s v="Revenues - Third Parties "/>
    <m/>
    <s v="Reconciliation of Returns (per Hour)"/>
    <n v="2026"/>
    <n v="7"/>
    <s v="USD"/>
    <n v="270.39999999999998"/>
  </r>
  <r>
    <s v="MK-2870-023 (Local)"/>
    <s v="Merck Sharp and Dohme LLC"/>
    <s v="Argentina"/>
    <x v="4"/>
    <n v="40700"/>
    <s v="Revenues - Third Parties "/>
    <m/>
    <s v="Returns Receipt (per Receipt)"/>
    <n v="2026"/>
    <n v="7"/>
    <s v="USD"/>
    <n v="676"/>
  </r>
  <r>
    <s v="MK-2870-023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2870-023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23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2870-023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0616-019 (Local)"/>
    <s v="Merck Sharp and Dohme LLC"/>
    <s v="Argentina"/>
    <x v="2"/>
    <n v="40700"/>
    <s v="Revenues - Third Parties "/>
    <m/>
    <s v="Freight - Returns"/>
    <n v="2026"/>
    <n v="7"/>
    <s v="USD"/>
    <n v="109.27"/>
  </r>
  <r>
    <s v="MK-0616-019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0616-019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0616-019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3543-007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3543-007 (Local)"/>
    <s v="Merck Sharp and Dohme LLC"/>
    <s v="Argentina"/>
    <x v="5"/>
    <n v="40700"/>
    <s v="Revenues - Third Parties "/>
    <m/>
    <s v="Storage of Returns (per Pallet)"/>
    <n v="2026"/>
    <n v="7"/>
    <s v="USD"/>
    <n v="478.15"/>
  </r>
  <r>
    <s v="MK-6482-029 Local"/>
    <s v="Merck Sharp and Dohme LLC"/>
    <s v="Argentina"/>
    <x v="2"/>
    <n v="40700"/>
    <s v="Revenues - Third Parties "/>
    <m/>
    <s v="Freight - Returns"/>
    <n v="2026"/>
    <n v="7"/>
    <s v="USD"/>
    <n v="885.24"/>
  </r>
  <r>
    <s v="MK-6482-029 Local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MK-6482-029 Local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6482-029 Local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V940-009 (Local)"/>
    <s v="Merck Sharp and Dohme LLC"/>
    <s v="Argentina"/>
    <x v="2"/>
    <n v="40700"/>
    <s v="Revenues - Third Parties "/>
    <m/>
    <s v="Freight - Returns"/>
    <n v="2026"/>
    <n v="7"/>
    <s v="USD"/>
    <n v="109.27"/>
  </r>
  <r>
    <s v="V940-009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V940-009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V940-009 (Local)"/>
    <s v="Merck Sharp and Dohme LLC"/>
    <s v="Argentina"/>
    <x v="5"/>
    <n v="40700"/>
    <s v="Revenues - Third Parties "/>
    <m/>
    <s v="Storage Ambient (per Pallet)"/>
    <n v="2026"/>
    <n v="7"/>
    <s v="USD"/>
    <n v="347.67"/>
  </r>
  <r>
    <s v="V940-009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V940-009 (Local)"/>
    <s v="Merck Sharp and Dohme LLC"/>
    <s v="Argentina"/>
    <x v="5"/>
    <n v="40700"/>
    <s v="Revenues - Third Parties "/>
    <m/>
    <s v="Storage of Returns (per Pallet)"/>
    <n v="2026"/>
    <n v="7"/>
    <s v="USD"/>
    <n v="382.52"/>
  </r>
  <r>
    <s v="MK-1167-008 (Local)"/>
    <s v="Merck Sharp and Dohme LLC"/>
    <s v="Argentina"/>
    <x v="2"/>
    <n v="40700"/>
    <s v="Revenues - Third Parties "/>
    <m/>
    <s v="Freight - Returns"/>
    <n v="2026"/>
    <n v="7"/>
    <s v="USD"/>
    <n v="310.22000000000003"/>
  </r>
  <r>
    <s v="MK-1167-008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1167-008 (Local)"/>
    <s v="Merck Sharp and Dohme LLC"/>
    <s v="Argentina"/>
    <x v="4"/>
    <n v="40700"/>
    <s v="Revenues - Third Parties "/>
    <m/>
    <s v="Reconciliation of Returns (per Hour)"/>
    <n v="2026"/>
    <n v="7"/>
    <s v="USD"/>
    <n v="162.24"/>
  </r>
  <r>
    <s v="MK-1167-008 (Local)"/>
    <s v="Merck Sharp and Dohme LLC"/>
    <s v="Argentina"/>
    <x v="4"/>
    <n v="40700"/>
    <s v="Revenues - Third Parties "/>
    <m/>
    <s v="Returns Receipt (per Receipt)"/>
    <n v="2026"/>
    <n v="7"/>
    <s v="USD"/>
    <n v="405.6"/>
  </r>
  <r>
    <s v="MK-1167-008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1167-008 (Local)"/>
    <s v="Merck Sharp and Dohme LLC"/>
    <s v="Argentina"/>
    <x v="5"/>
    <n v="40700"/>
    <s v="Revenues - Third Parties "/>
    <m/>
    <s v="Storage of Returns (per Pallet)"/>
    <n v="2026"/>
    <n v="7"/>
    <s v="USD"/>
    <n v="286.89"/>
  </r>
  <r>
    <s v="MK-1084-012 (Local)"/>
    <s v="Merck Sharp and Dohme LLC"/>
    <s v="Argentina"/>
    <x v="5"/>
    <n v="40700"/>
    <s v="Revenues - Third Parties "/>
    <m/>
    <s v="Non-Drug Storage Ambient (per Pallet)"/>
    <n v="2026"/>
    <n v="7"/>
    <s v="USD"/>
    <n v="191.26"/>
  </r>
  <r>
    <s v="MK-1084-012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1084-012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1084-012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1084-012 (Local)"/>
    <s v="Merck Sharp and Dohme LLC"/>
    <s v="Argentina"/>
    <x v="5"/>
    <n v="40700"/>
    <s v="Revenues - Third Parties "/>
    <m/>
    <s v="Storage Refrigerated (per Shelf)"/>
    <n v="2026"/>
    <n v="7"/>
    <s v="USD"/>
    <n v="695.28"/>
  </r>
  <r>
    <s v="MK-4482-023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2140-010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2140-010 (Local)"/>
    <s v="Merck Sharp and Dohme LLC"/>
    <s v="Argentina"/>
    <x v="5"/>
    <n v="40700"/>
    <s v="Revenues - Third Parties "/>
    <m/>
    <s v="Storage Ambient (per Pallet)"/>
    <n v="2026"/>
    <n v="7"/>
    <s v="USD"/>
    <n v="286.89"/>
  </r>
  <r>
    <s v="MK-2140-010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140-010 (Local)"/>
    <s v="Merck Sharp and Dohme LLC"/>
    <s v="Argentina"/>
    <x v="5"/>
    <n v="40700"/>
    <s v="Revenues - Third Parties "/>
    <m/>
    <s v="Storage of Returns (per Pallet)"/>
    <n v="2026"/>
    <n v="7"/>
    <s v="USD"/>
    <n v="573.78"/>
  </r>
  <r>
    <s v="MK-2140-010 (Local)"/>
    <s v="Merck Sharp and Dohme LLC"/>
    <s v="Argentina"/>
    <x v="5"/>
    <n v="40700"/>
    <s v="Revenues - Third Parties "/>
    <m/>
    <s v="Storage Refrigerated (per Shelf)"/>
    <n v="2026"/>
    <n v="7"/>
    <s v="USD"/>
    <n v="347.64"/>
  </r>
  <r>
    <s v="MK-2870-011 (Local)"/>
    <s v="Merck Sharp and Dohme LLC"/>
    <s v="Argentina"/>
    <x v="2"/>
    <n v="40700"/>
    <s v="Revenues - Third Parties "/>
    <m/>
    <s v="Freight - Returns"/>
    <n v="2026"/>
    <n v="7"/>
    <s v="USD"/>
    <n v="178.03"/>
  </r>
  <r>
    <s v="MK-2870-011 (Local)"/>
    <s v="Merck Sharp and Dohme LLC"/>
    <s v="Argentina"/>
    <x v="2"/>
    <n v="40700"/>
    <s v="Revenues - Third Parties "/>
    <m/>
    <s v="Freight - Shipments"/>
    <n v="2026"/>
    <n v="7"/>
    <s v="USD"/>
    <n v="470.66"/>
  </r>
  <r>
    <s v="MK-2870-011 (Local)"/>
    <s v="Merck Sharp and Dohme LLC"/>
    <s v="Argentina"/>
    <x v="0"/>
    <n v="40700"/>
    <s v="Revenues - Third Parties "/>
    <m/>
    <s v="Insulated shipper - Medium (Leasing)"/>
    <n v="2026"/>
    <n v="7"/>
    <s v="USD"/>
    <n v="355.16"/>
  </r>
  <r>
    <s v="MK-2870-011 (Local)"/>
    <s v="Merck Sharp and Dohme LLC"/>
    <s v="Argentina"/>
    <x v="0"/>
    <n v="40700"/>
    <s v="Revenues - Third Parties "/>
    <m/>
    <s v="Pick and Pack (Ambient)"/>
    <n v="2026"/>
    <n v="7"/>
    <s v="USD"/>
    <n v="125.55"/>
  </r>
  <r>
    <s v="MK-2870-011 (Local)"/>
    <s v="Merck Sharp and Dohme LLC"/>
    <s v="Argentina"/>
    <x v="0"/>
    <n v="40700"/>
    <s v="Revenues - Third Parties "/>
    <m/>
    <s v="Pick and Pack (Controlled Ambient)"/>
    <n v="2026"/>
    <n v="7"/>
    <s v="USD"/>
    <n v="251.1"/>
  </r>
  <r>
    <s v="MK-2870-011 (Local)"/>
    <s v="Merck Sharp and Dohme LLC"/>
    <s v="Argentina"/>
    <x v="5"/>
    <n v="40700"/>
    <s v="Revenues - Third Parties "/>
    <m/>
    <s v="Storage Ambient (per Pallet)"/>
    <n v="2026"/>
    <n v="7"/>
    <s v="USD"/>
    <n v="286.89"/>
  </r>
  <r>
    <s v="MK-2870-011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11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6070-002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6070-002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V940-011 (Local)"/>
    <s v="Merck Sharp and Dohme LLC"/>
    <s v="Argentina"/>
    <x v="2"/>
    <n v="40700"/>
    <s v="Revenues - Third Parties "/>
    <m/>
    <s v="Freight - Returns"/>
    <n v="2026"/>
    <n v="7"/>
    <s v="USD"/>
    <n v="218.54"/>
  </r>
  <r>
    <s v="V940-011 (Local)"/>
    <s v="Merck Sharp and Dohme LLC"/>
    <s v="Argentina"/>
    <x v="4"/>
    <n v="40700"/>
    <s v="Revenues - Third Parties "/>
    <m/>
    <s v="Reconciliation of Returns (per Hour)"/>
    <n v="2026"/>
    <n v="7"/>
    <s v="USD"/>
    <n v="162.24"/>
  </r>
  <r>
    <s v="V940-011 (Local)"/>
    <s v="Merck Sharp and Dohme LLC"/>
    <s v="Argentina"/>
    <x v="4"/>
    <n v="40700"/>
    <s v="Revenues - Third Parties "/>
    <m/>
    <s v="Returns Receipt (per Receipt)"/>
    <n v="2026"/>
    <n v="7"/>
    <s v="USD"/>
    <n v="405.6"/>
  </r>
  <r>
    <s v="V940-011 (Local)"/>
    <s v="Merck Sharp and Dohme LLC"/>
    <s v="Argentina"/>
    <x v="5"/>
    <n v="40700"/>
    <s v="Revenues - Third Parties "/>
    <m/>
    <s v="Storage Ambient (per Pallet)"/>
    <n v="2026"/>
    <n v="7"/>
    <s v="USD"/>
    <n v="95.63"/>
  </r>
  <r>
    <s v="V940-011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2400-001 (Local)"/>
    <s v="Merck Sharp and Dohme LLC"/>
    <s v="Argentina"/>
    <x v="0"/>
    <n v="40700"/>
    <s v="Revenues - Third Parties "/>
    <m/>
    <s v="Pick and Pack (Ambient)"/>
    <n v="2026"/>
    <n v="7"/>
    <s v="USD"/>
    <n v="251.1"/>
  </r>
  <r>
    <s v="MK-2400-001 (Local)"/>
    <s v="Merck Sharp and Dohme LLC"/>
    <s v="Argentina"/>
    <x v="0"/>
    <n v="40700"/>
    <s v="Revenues - Third Parties "/>
    <m/>
    <s v="Receipt fee Ambient (per Receipt_ID)"/>
    <n v="2026"/>
    <n v="7"/>
    <s v="USD"/>
    <n v="125.55"/>
  </r>
  <r>
    <s v="MK-2400-001 (Local)"/>
    <s v="Merck Sharp and Dohme LLC"/>
    <s v="Argentina"/>
    <x v="5"/>
    <n v="40700"/>
    <s v="Revenues - Third Parties "/>
    <m/>
    <s v="Storage Ambient (per Pallet)"/>
    <n v="2026"/>
    <n v="7"/>
    <s v="USD"/>
    <n v="191.26"/>
  </r>
  <r>
    <s v="MK-2870-033 (Local)"/>
    <s v="Merck Sharp and Dohme LLC"/>
    <s v="Argentina"/>
    <x v="0"/>
    <n v="40700"/>
    <s v="Revenues - Third Parties "/>
    <m/>
    <s v="Pick and Pack (Ambient)"/>
    <n v="2026"/>
    <n v="7"/>
    <s v="USD"/>
    <n v="251.1"/>
  </r>
  <r>
    <s v="MK-2870-033 (Local)"/>
    <s v="Merck Sharp and Dohme LLC"/>
    <s v="Argentina"/>
    <x v="4"/>
    <n v="40700"/>
    <s v="Revenues - Third Parties "/>
    <m/>
    <s v="Reconciliation of Returns (per Hour)"/>
    <n v="2026"/>
    <n v="7"/>
    <s v="USD"/>
    <n v="216.32"/>
  </r>
  <r>
    <s v="MK-2870-033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870-03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33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5909-005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5909-005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5909-005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2870-031 (Local)"/>
    <s v="Merck Sharp and Dohme LLC"/>
    <s v="Argentina"/>
    <x v="2"/>
    <n v="40700"/>
    <s v="Revenues - Third Parties "/>
    <m/>
    <s v="Freight - Shipments"/>
    <n v="2026"/>
    <n v="7"/>
    <s v="USD"/>
    <n v="83.39"/>
  </r>
  <r>
    <s v="MK-2870-031 (Local)"/>
    <s v="Merck Sharp and Dohme LLC"/>
    <s v="Argentina"/>
    <x v="5"/>
    <n v="40700"/>
    <s v="Revenues - Third Parties "/>
    <m/>
    <s v="Storage Ambient (per Pallet)"/>
    <n v="2026"/>
    <n v="7"/>
    <s v="USD"/>
    <n v="95.63"/>
  </r>
  <r>
    <s v="MK-5890-003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5890-003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2400-01A (Local)"/>
    <s v="Merck Sharp and Dohme LLC"/>
    <s v="Argentina"/>
    <x v="5"/>
    <n v="40700"/>
    <s v="Revenues - Third Parties "/>
    <m/>
    <s v="Non-Drug Storage Ambient (per Pallet)"/>
    <n v="2026"/>
    <n v="7"/>
    <s v="USD"/>
    <n v="95.63"/>
  </r>
  <r>
    <s v="MK-2400-01A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400-01A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400-01A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400-01A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400-01A (Local)"/>
    <s v="Merck Sharp and Dohme LLC"/>
    <s v="Argentina"/>
    <x v="5"/>
    <n v="40700"/>
    <s v="Revenues - Third Parties "/>
    <m/>
    <s v="Storage of Returns (per Pallet)"/>
    <n v="2026"/>
    <n v="7"/>
    <s v="USD"/>
    <n v="191.26"/>
  </r>
  <r>
    <s v="MK-5684-015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5684-015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2870-032 (Local)"/>
    <s v="Merck Sharp and Dohme LLC"/>
    <s v="Argentina"/>
    <x v="2"/>
    <n v="40700"/>
    <s v="Revenues - Third Parties "/>
    <m/>
    <s v="Freight - Returns"/>
    <n v="2026"/>
    <n v="7"/>
    <s v="USD"/>
    <n v="102.04"/>
  </r>
  <r>
    <s v="MK-2870-032 (Local)"/>
    <s v="Merck Sharp and Dohme LLC"/>
    <s v="Argentina"/>
    <x v="2"/>
    <n v="40700"/>
    <s v="Revenues - Third Parties "/>
    <m/>
    <s v="Freight - Shipments"/>
    <n v="2026"/>
    <n v="7"/>
    <s v="USD"/>
    <n v="109.27"/>
  </r>
  <r>
    <s v="MK-2870-032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2870-032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2870-032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32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7240-012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22 (Local)"/>
    <s v="Merck Sharp and Dohme LLC"/>
    <s v="Argentina"/>
    <x v="5"/>
    <n v="40700"/>
    <s v="Revenues - Third Parties "/>
    <m/>
    <s v="Storage Ambient (per Shelf)"/>
    <n v="2026"/>
    <n v="7"/>
    <s v="USD"/>
    <n v="202.82"/>
  </r>
  <r>
    <s v="MK-8527-011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1022-016 (Local)"/>
    <s v="Merck Sharp and Dohme LLC"/>
    <s v="Argentina"/>
    <x v="0"/>
    <n v="40700"/>
    <s v="Revenues - Third Parties "/>
    <m/>
    <s v="Pick and Pack (Ambient)"/>
    <n v="2026"/>
    <n v="7"/>
    <s v="USD"/>
    <n v="125.55"/>
  </r>
  <r>
    <s v="MK-1022-016 (Local)"/>
    <s v="Merck Sharp and Dohme LLC"/>
    <s v="Argentina"/>
    <x v="4"/>
    <n v="40700"/>
    <s v="Revenues - Third Parties "/>
    <m/>
    <s v="Reconciliation of Returns (per Hour)"/>
    <n v="2026"/>
    <n v="7"/>
    <s v="USD"/>
    <n v="54.08"/>
  </r>
  <r>
    <s v="MK-1022-016 (Local)"/>
    <s v="Merck Sharp and Dohme LLC"/>
    <s v="Argentina"/>
    <x v="4"/>
    <n v="40700"/>
    <s v="Revenues - Third Parties "/>
    <m/>
    <s v="Returns Receipt (per Receipt)"/>
    <n v="2026"/>
    <n v="7"/>
    <s v="USD"/>
    <n v="135.19999999999999"/>
  </r>
  <r>
    <s v="MK-1022-016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1022-016 (Local)"/>
    <s v="Merck Sharp and Dohme LLC"/>
    <s v="Argentina"/>
    <x v="5"/>
    <n v="40700"/>
    <s v="Revenues - Third Parties "/>
    <m/>
    <s v="Storage of Returns (per Pallet)"/>
    <n v="2026"/>
    <n v="7"/>
    <s v="USD"/>
    <n v="95.63"/>
  </r>
  <r>
    <s v="MK-1084-007 (Local)"/>
    <s v="Merck Sharp and Dohme LLC"/>
    <s v="Argentina"/>
    <x v="5"/>
    <n v="40700"/>
    <s v="Revenues - Third Parties "/>
    <m/>
    <s v="Storage Ambient (per Shelf)"/>
    <n v="2026"/>
    <n v="7"/>
    <s v="USD"/>
    <n v="202.82"/>
  </r>
  <r>
    <s v="MK-6482-03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214-004 (Local)"/>
    <s v="Merck Sharp and Dohme LLC"/>
    <s v="Argentina"/>
    <x v="2"/>
    <n v="40700"/>
    <s v="Revenues - Third Parties "/>
    <m/>
    <s v="Freight - Shipments"/>
    <n v="2026"/>
    <n v="7"/>
    <s v="USD"/>
    <n v="102.04"/>
  </r>
  <r>
    <s v="MK-2214-004 (Local)"/>
    <s v="Merck Sharp and Dohme LLC"/>
    <s v="Argentina"/>
    <x v="5"/>
    <n v="40700"/>
    <s v="Revenues - Third Parties "/>
    <m/>
    <s v="Storage Ambient (per Shelf)"/>
    <n v="2026"/>
    <n v="7"/>
    <s v="USD"/>
    <n v="286.89"/>
  </r>
  <r>
    <s v="MK-7962-038 (Local)"/>
    <s v="Merck Sharp and Dohme LLC"/>
    <s v="Argentina"/>
    <x v="5"/>
    <n v="40700"/>
    <s v="Revenues - Third Parties "/>
    <m/>
    <s v="Non-Drug Storage Ambient (per Pallet)"/>
    <n v="2026"/>
    <n v="7"/>
    <s v="USD"/>
    <n v="191.26"/>
  </r>
  <r>
    <s v="MK-2870-036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2870-021 (Local)"/>
    <s v="Merck Sharp and Dohme LLC"/>
    <s v="Argentina"/>
    <x v="2"/>
    <n v="40700"/>
    <s v="Revenues - Third Parties "/>
    <m/>
    <s v="Freight - Shipments"/>
    <n v="2026"/>
    <n v="7"/>
    <s v="USD"/>
    <n v="83.39"/>
  </r>
  <r>
    <s v="MK-8591B-062 (Local)"/>
    <s v="Merck Sharp and Dohme LLC"/>
    <s v="Argentina"/>
    <x v="5"/>
    <n v="40700"/>
    <s v="Revenues - Third Parties "/>
    <m/>
    <s v="Storage Ambient (per Pallet)"/>
    <n v="2026"/>
    <n v="7"/>
    <s v="USD"/>
    <n v="95.63"/>
  </r>
  <r>
    <s v="MK-1084-013 (Local)"/>
    <s v="Merck Sharp and Dohme LLC"/>
    <s v="Argentina"/>
    <x v="0"/>
    <n v="40700"/>
    <s v="Revenues - Third Parties "/>
    <m/>
    <s v="Pick and Pack (Ambient)"/>
    <n v="2026"/>
    <n v="7"/>
    <s v="USD"/>
    <n v="125.55"/>
  </r>
  <r>
    <s v="MK-1084-013 (Local)"/>
    <s v="Merck Sharp and Dohme LLC"/>
    <s v="Argentina"/>
    <x v="0"/>
    <n v="40700"/>
    <s v="Revenues - Third Parties "/>
    <m/>
    <s v="Pick and Pack Materials"/>
    <n v="2026"/>
    <n v="7"/>
    <s v="USD"/>
    <n v="125.55"/>
  </r>
  <r>
    <s v="MK-1084-013 (Local)"/>
    <s v="Merck Sharp and Dohme LLC"/>
    <s v="Argentina"/>
    <x v="5"/>
    <n v="40700"/>
    <s v="Revenues - Third Parties "/>
    <m/>
    <s v="Storage Ambient (per Pallet)"/>
    <n v="2026"/>
    <n v="7"/>
    <s v="USD"/>
    <n v="231.78"/>
  </r>
  <r>
    <s v="MK-1084-013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V940-013 (Local)"/>
    <s v="Merck Sharp and Dohme LLC"/>
    <s v="Argentina"/>
    <x v="5"/>
    <n v="40700"/>
    <s v="Revenues - Third Parties "/>
    <m/>
    <s v="Storage Ambient (per Pallet)"/>
    <n v="2026"/>
    <n v="7"/>
    <s v="USD"/>
    <n v="95.63"/>
  </r>
  <r>
    <s v="MK-6482-034 (Local)"/>
    <s v="Merck Sharp and Dohme LLC"/>
    <s v="Argentina"/>
    <x v="0"/>
    <n v="40700"/>
    <s v="Revenues - Third Parties "/>
    <m/>
    <s v="Pick and Pack (Ambient)"/>
    <n v="2026"/>
    <n v="7"/>
    <s v="USD"/>
    <n v="125.55"/>
  </r>
  <r>
    <s v="MK-6482-034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6070-003 (Local)"/>
    <s v="Merck Sharp and Dohme LLC"/>
    <s v="Argentina"/>
    <x v="0"/>
    <n v="40700"/>
    <s v="Revenues - Third Parties "/>
    <m/>
    <s v="Insulated shipper - Credo S22 - 12L (Leasing)"/>
    <n v="2026"/>
    <n v="7"/>
    <s v="USD"/>
    <n v="355.16"/>
  </r>
  <r>
    <s v="MK-6070-003 (Local)"/>
    <s v="Merck Sharp and Dohme LLC"/>
    <s v="Argentina"/>
    <x v="0"/>
    <n v="40700"/>
    <s v="Revenues - Third Parties "/>
    <m/>
    <s v="Pick and Pack (Controlled Ambient)"/>
    <n v="2026"/>
    <n v="7"/>
    <s v="USD"/>
    <n v="251.1"/>
  </r>
  <r>
    <s v="MK-6070-003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MK-6070-003 (Local)"/>
    <s v="Merck Sharp and Dohme LLC"/>
    <s v="Argentina"/>
    <x v="5"/>
    <n v="40700"/>
    <s v="Revenues - Third Parties "/>
    <m/>
    <s v="Storage of Labels Ambient (per Pallet)"/>
    <n v="2026"/>
    <n v="7"/>
    <s v="USD"/>
    <n v="95.63"/>
  </r>
  <r>
    <s v="MK-6070-003 (Local)"/>
    <s v="Merck Sharp and Dohme LLC"/>
    <s v="Argentina"/>
    <x v="5"/>
    <n v="40700"/>
    <s v="Revenues - Third Parties "/>
    <m/>
    <s v="Storage Refrigerated (per Shelf)"/>
    <n v="2026"/>
    <n v="7"/>
    <s v="USD"/>
    <n v="173.82"/>
  </r>
  <r>
    <s v="MK-1084-015 (Local)"/>
    <s v="Merck Sharp and Dohme LLC"/>
    <s v="Argentina"/>
    <x v="2"/>
    <n v="40700"/>
    <s v="Revenues - Third Parties "/>
    <m/>
    <s v="Freight - Shipments"/>
    <n v="2026"/>
    <n v="7"/>
    <s v="USD"/>
    <n v="276.05"/>
  </r>
  <r>
    <s v="MK-1084-015 (Local)"/>
    <s v="Merck Sharp and Dohme LLC"/>
    <s v="Argentina"/>
    <x v="0"/>
    <n v="40700"/>
    <s v="Revenues - Third Parties "/>
    <m/>
    <s v="Pick and Pack (Ambient)"/>
    <n v="2026"/>
    <n v="7"/>
    <s v="USD"/>
    <n v="376.65"/>
  </r>
  <r>
    <s v="MK-1084-015 (Local)"/>
    <s v="Merck Sharp and Dohme LLC"/>
    <s v="Argentina"/>
    <x v="0"/>
    <n v="40700"/>
    <s v="Revenues - Third Parties "/>
    <m/>
    <s v="Pick and Pack Materials"/>
    <n v="2026"/>
    <n v="7"/>
    <s v="USD"/>
    <n v="125.55"/>
  </r>
  <r>
    <s v="MK-1084-015 (Local)"/>
    <s v="Merck Sharp and Dohme LLC"/>
    <s v="Argentina"/>
    <x v="5"/>
    <n v="40700"/>
    <s v="Revenues - Third Parties "/>
    <m/>
    <s v="Storage Ambient (per Pallet)"/>
    <n v="2026"/>
    <n v="7"/>
    <s v="USD"/>
    <n v="115.89"/>
  </r>
  <r>
    <s v="C6461001 Comparator"/>
    <s v="Pfizer"/>
    <s v="Argentina"/>
    <x v="2"/>
    <n v="40700"/>
    <s v="Revenues - Third Parties "/>
    <m/>
    <s v="Freight - Shipments"/>
    <n v="2026"/>
    <n v="7"/>
    <s v="USD"/>
    <n v="763.67"/>
  </r>
  <r>
    <s v="C6461001 Comparator"/>
    <s v="Pfizer"/>
    <s v="Argentina"/>
    <x v="0"/>
    <n v="40700"/>
    <s v="Revenues - Third Parties "/>
    <m/>
    <s v="Project Management Fee"/>
    <n v="2026"/>
    <n v="7"/>
    <s v="USD"/>
    <n v="1235.0754000000002"/>
  </r>
  <r>
    <s v="C6461001 Comparator"/>
    <s v="Pfizer"/>
    <s v="Argentina"/>
    <x v="5"/>
    <n v="40700"/>
    <s v="Revenues - Third Parties "/>
    <m/>
    <s v="Storage Ambient (per Pallet)"/>
    <n v="2026"/>
    <n v="7"/>
    <s v="USD"/>
    <n v="154.38560000000001"/>
  </r>
  <r>
    <s v="ARGX-113-2317 (CAM) - PPD"/>
    <s v="PPD Development LP"/>
    <s v="Argentina"/>
    <x v="5"/>
    <n v="40700"/>
    <s v="Revenues - Third Parties "/>
    <m/>
    <s v="Storage Ambient (per Pallet)"/>
    <n v="2026"/>
    <n v="7"/>
    <s v="USD"/>
    <n v="219.49"/>
  </r>
  <r>
    <s v="SPLFIO-174"/>
    <s v="Servier"/>
    <s v="Argentina"/>
    <x v="0"/>
    <n v="40700"/>
    <s v="Revenues - Third Parties "/>
    <m/>
    <s v="Project Management Fee"/>
    <n v="2026"/>
    <n v="7"/>
    <s v="USD"/>
    <n v="1696.88"/>
  </r>
  <r>
    <s v="SPLFIO-174"/>
    <s v="Servier"/>
    <s v="Argentina"/>
    <x v="5"/>
    <n v="40700"/>
    <s v="Revenues - Third Parties "/>
    <m/>
    <s v="Storage Refrigerated (per Shelf)"/>
    <n v="2026"/>
    <n v="7"/>
    <s v="USD"/>
    <n v="2124.35"/>
  </r>
  <r>
    <s v="PHRI.COLT-HF"/>
    <s v="Site Management Organization Argentina SA"/>
    <s v="Argentina"/>
    <x v="4"/>
    <n v="40700"/>
    <s v="Revenues - Third Parties "/>
    <m/>
    <s v="Destruction (per Kg)"/>
    <n v="2026"/>
    <n v="7"/>
    <s v="USD"/>
    <n v="3.95"/>
  </r>
  <r>
    <s v="PHRI.COLT-HF"/>
    <s v="Site Management Organization Argentina SA"/>
    <s v="Argentina"/>
    <x v="4"/>
    <n v="40700"/>
    <s v="Revenues - Third Parties "/>
    <m/>
    <s v="Destruction Setup Fee"/>
    <n v="2026"/>
    <n v="7"/>
    <s v="USD"/>
    <n v="1360.1"/>
  </r>
  <r>
    <s v="PHRI.COLT-HF"/>
    <s v="Site Management Organization Argentina SA"/>
    <s v="Argentina"/>
    <x v="0"/>
    <n v="40700"/>
    <s v="Revenues - Third Parties "/>
    <m/>
    <s v="Project Management Fee"/>
    <n v="2026"/>
    <n v="7"/>
    <s v="USD"/>
    <n v="450"/>
  </r>
  <r>
    <s v="PHRI.COLT-HF"/>
    <s v="Site Management Organization Argentina SA"/>
    <s v="Argentina"/>
    <x v="5"/>
    <n v="40700"/>
    <s v="Revenues - Third Parties "/>
    <m/>
    <s v="Storage Ambient (per Pallet)"/>
    <n v="2026"/>
    <n v="7"/>
    <s v="USD"/>
    <n v="2594.48"/>
  </r>
  <r>
    <s v="PHRI.COLT-HF"/>
    <s v="Site Management Organization Argentina SA"/>
    <s v="Argentina"/>
    <x v="5"/>
    <n v="40700"/>
    <s v="Revenues - Third Parties "/>
    <m/>
    <s v="Storage of Labels Ambient (per Pallet)"/>
    <n v="2026"/>
    <n v="7"/>
    <s v="USD"/>
    <n v="1011.84"/>
  </r>
  <r>
    <s v="CSL300_3001"/>
    <s v="CSL Behring GmbH"/>
    <s v="Argentina"/>
    <x v="0"/>
    <n v="40700"/>
    <s v="Revenues - Third Parties "/>
    <m/>
    <s v="Project Management Fee"/>
    <n v="2026"/>
    <n v="7"/>
    <s v="USD"/>
    <n v="-1103.3"/>
  </r>
  <r>
    <s v="CSL300_3001"/>
    <s v="CSL Behring GmbH"/>
    <s v="Argentina"/>
    <x v="5"/>
    <n v="40700"/>
    <s v="Revenues - Third Parties "/>
    <m/>
    <s v="Storage Frozen (per Shelf)"/>
    <n v="2026"/>
    <n v="7"/>
    <s v="USD"/>
    <n v="-552.5"/>
  </r>
  <r>
    <s v="Materiales pool Janssen"/>
    <s v="Janssen"/>
    <s v="Argentina"/>
    <x v="5"/>
    <n v="40700"/>
    <s v="Revenues - Third Parties "/>
    <m/>
    <s v="Non-Drug Storage Ambient (per Pallet)"/>
    <n v="2026"/>
    <n v="7"/>
    <s v="USD"/>
    <n v="-1273.6104500000001"/>
  </r>
  <r>
    <s v="Materiales pool Janssen"/>
    <s v="Janssen"/>
    <s v="Argentina"/>
    <x v="0"/>
    <n v="40700"/>
    <s v="Revenues - Third Parties "/>
    <m/>
    <s v="Receipt fee Ancillaries (per Receipt_ID)"/>
    <n v="2026"/>
    <n v="7"/>
    <s v="USD"/>
    <n v="-200.1405"/>
  </r>
  <r>
    <s v="Materiales pool Janssen"/>
    <s v="Janssen"/>
    <s v="Argentina"/>
    <x v="5"/>
    <n v="40700"/>
    <s v="Revenues - Third Parties "/>
    <m/>
    <s v="Non-Drug Storage Ambient (per Pallet)"/>
    <n v="2026"/>
    <n v="7"/>
    <s v="USD"/>
    <n v="727.77740000000006"/>
  </r>
  <r>
    <s v="Materiales pool Janssen"/>
    <s v="Janssen"/>
    <s v="Argentina"/>
    <x v="5"/>
    <n v="40700"/>
    <s v="Revenues - Third Parties "/>
    <m/>
    <s v="Non-Drug Storage Ambient (per Pallet)"/>
    <n v="2026"/>
    <n v="7"/>
    <s v="USD"/>
    <n v="-1273.6104500000001"/>
  </r>
  <r>
    <s v="Materiales pool Janssen"/>
    <s v="Janssen"/>
    <s v="Argentina"/>
    <x v="5"/>
    <n v="40700"/>
    <s v="Revenues - Third Parties "/>
    <m/>
    <s v="Non-Drug Storage Ambient (per Pallet)"/>
    <n v="2026"/>
    <n v="7"/>
    <s v="USD"/>
    <n v="727.77740000000006"/>
  </r>
  <r>
    <s v="MK-1084-013 (Local)"/>
    <s v="Merck Sharp and Dohme LLC"/>
    <s v="Argentina"/>
    <x v="0"/>
    <n v="40700"/>
    <s v="Revenues - Third Parties "/>
    <m/>
    <s v="Pick and Pack Materials"/>
    <n v="2026"/>
    <n v="7"/>
    <s v="USD"/>
    <n v="-125.55"/>
  </r>
  <r>
    <s v="MK-1084-015 (Local)"/>
    <s v="Merck Sharp and Dohme LLC"/>
    <s v="Argentina"/>
    <x v="0"/>
    <n v="40700"/>
    <s v="Revenues - Third Parties "/>
    <m/>
    <s v="Pick and Pack Materials"/>
    <n v="2026"/>
    <n v="7"/>
    <s v="USD"/>
    <n v="-125.55"/>
  </r>
  <r>
    <s v="Others"/>
    <s v="Others"/>
    <s v="Argentina"/>
    <x v="5"/>
    <n v="40700"/>
    <s v="Revenues - Third Parties "/>
    <m/>
    <s v="Storage Ambient (per Pallet)"/>
    <n v="2026"/>
    <n v="7"/>
    <s v="USD"/>
    <n v="-7235.8884297520699"/>
  </r>
  <r>
    <s v="Others"/>
    <s v="Others"/>
    <s v="Argentina"/>
    <x v="0"/>
    <n v="40700"/>
    <s v="Revenues - Third Parties "/>
    <m/>
    <s v="Distribution"/>
    <n v="2026"/>
    <n v="7"/>
    <s v="USD"/>
    <n v="-10130.243801652899"/>
  </r>
  <r>
    <s v="Others"/>
    <s v="Others"/>
    <s v="Argentina"/>
    <x v="2"/>
    <n v="40700"/>
    <s v="Revenues - Third Parties "/>
    <m/>
    <s v="Freight"/>
    <n v="2026"/>
    <n v="7"/>
    <s v="USD"/>
    <n v="-11577.4214876033"/>
  </r>
  <r>
    <s v="J2S-MC-GZMR/R-11763"/>
    <s v="Eli Lilly &amp; Co."/>
    <s v="Argentina"/>
    <x v="6"/>
    <n v="40700"/>
    <s v="Revenues - Third Parties "/>
    <m/>
    <s v="Comparator"/>
    <n v="2026"/>
    <n v="7"/>
    <s v="USD"/>
    <n v="5305"/>
  </r>
  <r>
    <s v="Others"/>
    <s v="Others"/>
    <s v="Argentina"/>
    <x v="2"/>
    <n v="40700"/>
    <s v="Revenues - Third Parties "/>
    <m/>
    <s v="Annual Rebate"/>
    <n v="2026"/>
    <n v="7"/>
    <s v="USD"/>
    <n v="0"/>
  </r>
  <r>
    <s v="J2A-MC-GZPO (CAM)"/>
    <s v="Eli Lilly &amp; Co."/>
    <s v="Argentina"/>
    <x v="1"/>
    <n v="40700"/>
    <s v="Revenues - Third Parties "/>
    <m/>
    <s v="PTC Duties"/>
    <n v="2026"/>
    <n v="7"/>
    <s v="USD"/>
    <n v="-609.45050381115288"/>
  </r>
  <r>
    <s v="J2S-MC-GZMR (CAM)"/>
    <s v="Eli Lilly &amp; Co."/>
    <s v="Argentina"/>
    <x v="1"/>
    <n v="40700"/>
    <s v="Revenues - Third Parties "/>
    <m/>
    <s v="PTC Duties"/>
    <n v="2026"/>
    <n v="7"/>
    <s v="USD"/>
    <n v="-1444.4241626612902"/>
  </r>
  <r>
    <s v="C4771002 (CAM)"/>
    <s v="Pfizer"/>
    <s v="Argentina"/>
    <x v="1"/>
    <n v="40700"/>
    <s v="Revenues - Third Parties "/>
    <m/>
    <s v="PTC Duties"/>
    <n v="2026"/>
    <n v="7"/>
    <s v="USD"/>
    <n v="-4044.758359607843"/>
  </r>
  <r>
    <s v="I4V-MC-JAHU_JAHX (CAM)"/>
    <s v="Eli Lilly &amp; Co."/>
    <s v="Argentina"/>
    <x v="1"/>
    <n v="40700"/>
    <s v="Revenues - Third Parties "/>
    <m/>
    <s v="PTC Duties"/>
    <n v="2026"/>
    <n v="7"/>
    <s v="USD"/>
    <n v="-597.8452752909518"/>
  </r>
  <r>
    <s v="J4P-MC-IYAC (CAM)"/>
    <s v="Eli Lilly &amp; Co."/>
    <s v="Argentina"/>
    <x v="1"/>
    <n v="40700"/>
    <s v="Revenues - Third Parties "/>
    <m/>
    <s v="PTC Duties"/>
    <n v="2026"/>
    <n v="7"/>
    <s v="USD"/>
    <n v="-5718.3510250820236"/>
  </r>
  <r>
    <s v="J2V-MC-GZLF (CAM)"/>
    <s v="Eli Lilly &amp; Co."/>
    <s v="Argentina"/>
    <x v="1"/>
    <n v="40700"/>
    <s v="Revenues - Third Parties "/>
    <m/>
    <s v="PTC Duties"/>
    <n v="2026"/>
    <n v="7"/>
    <s v="USD"/>
    <n v="-1786.1885401478003"/>
  </r>
  <r>
    <s v="I8F-MC-GPIJ"/>
    <s v="Eli Lilly &amp; Co."/>
    <s v="Argentina"/>
    <x v="1"/>
    <n v="40700"/>
    <s v="Revenues - Third Parties "/>
    <m/>
    <s v="PTC Duties"/>
    <n v="2026"/>
    <n v="7"/>
    <s v="USD"/>
    <n v="-25835.616418497382"/>
  </r>
  <r>
    <s v="J1I-MC-GZQA"/>
    <s v="Eli Lilly &amp; Co."/>
    <s v="Argentina"/>
    <x v="1"/>
    <n v="40700"/>
    <s v="Revenues - Third Parties "/>
    <m/>
    <s v="PTC Duties"/>
    <n v="2026"/>
    <n v="7"/>
    <s v="USD"/>
    <n v="-4584.5199014213931"/>
  </r>
  <r>
    <s v="J1I-MC-GZBP"/>
    <s v="Eli Lilly &amp; Co."/>
    <s v="Argentina"/>
    <x v="1"/>
    <n v="40700"/>
    <s v="Revenues - Third Parties "/>
    <m/>
    <s v="PTC Duties"/>
    <n v="2026"/>
    <n v="7"/>
    <s v="USD"/>
    <n v="-3236.0284445995894"/>
  </r>
  <r>
    <s v="J1I-MC-GZQD"/>
    <s v="Eli Lilly &amp; Co."/>
    <s v="Argentina"/>
    <x v="1"/>
    <n v="40700"/>
    <s v="Revenues - Third Parties "/>
    <m/>
    <s v="PTC Duties"/>
    <n v="2026"/>
    <n v="7"/>
    <s v="USD"/>
    <n v="-2103.6333114464101"/>
  </r>
  <r>
    <s v="J2A-MC-GZPL"/>
    <s v="Eli Lilly &amp; Co."/>
    <s v="Argentina"/>
    <x v="1"/>
    <n v="40700"/>
    <s v="Revenues - Third Parties "/>
    <m/>
    <s v="PTC Duties"/>
    <n v="2026"/>
    <n v="7"/>
    <s v="USD"/>
    <n v="-936.13913900069394"/>
  </r>
  <r>
    <s v="J2S-MC-GZMK"/>
    <s v="Eli Lilly &amp; Co."/>
    <s v="Argentina"/>
    <x v="1"/>
    <n v="40700"/>
    <s v="Revenues - Third Parties "/>
    <m/>
    <s v="PTC Duties"/>
    <n v="2026"/>
    <n v="7"/>
    <s v="USD"/>
    <n v="-3846.2867213232248"/>
  </r>
  <r>
    <s v="J2A-MC-GZPW"/>
    <s v="Eli Lilly &amp; Co."/>
    <s v="Argentina"/>
    <x v="1"/>
    <n v="40700"/>
    <s v="Revenues - Third Parties "/>
    <m/>
    <s v="PTC Duties"/>
    <n v="2026"/>
    <n v="7"/>
    <s v="USD"/>
    <n v="-16734.465117619049"/>
  </r>
  <r>
    <s v="N1T-MC-TZ01"/>
    <s v="Eli Lilly &amp; Co."/>
    <s v="Argentina"/>
    <x v="1"/>
    <n v="40700"/>
    <s v="Revenues - Third Parties "/>
    <m/>
    <s v="PTC Duties"/>
    <n v="2026"/>
    <n v="7"/>
    <s v="USD"/>
    <n v="-5350.2071503425113"/>
  </r>
  <r>
    <s v="N1T-MC-RT01"/>
    <s v="Eli Lilly &amp; Co."/>
    <s v="Argentina"/>
    <x v="1"/>
    <n v="40700"/>
    <s v="Revenues - Third Parties "/>
    <m/>
    <s v="PTC Duties"/>
    <n v="2026"/>
    <n v="7"/>
    <s v="USD"/>
    <n v="-2703.9582828336752"/>
  </r>
  <r>
    <s v="J6M-MC-JSGD"/>
    <s v="Eli Lilly &amp; Co."/>
    <s v="Argentina"/>
    <x v="1"/>
    <n v="40700"/>
    <s v="Revenues - Third Parties "/>
    <m/>
    <s v="PTC Duties"/>
    <n v="2026"/>
    <n v="7"/>
    <s v="USD"/>
    <n v="-11626.296362233856"/>
  </r>
  <r>
    <s v="C1091009 (CAM)"/>
    <s v="Pfizer"/>
    <s v="Argentina"/>
    <x v="1"/>
    <n v="40700"/>
    <s v="Revenues - Third Parties "/>
    <m/>
    <s v="PTC Duties"/>
    <n v="2026"/>
    <n v="7"/>
    <s v="USD"/>
    <n v="-622.92107150526681"/>
  </r>
  <r>
    <s v="D4325C00010"/>
    <s v="Astra Zeneca"/>
    <s v="Argentina"/>
    <x v="1"/>
    <n v="40700"/>
    <s v="Revenues - Third Parties "/>
    <m/>
    <s v="PTC Duties"/>
    <n v="2026"/>
    <n v="7"/>
    <s v="USD"/>
    <n v="-2342.9799352087612"/>
  </r>
  <r>
    <s v="D6973C00001"/>
    <s v="Astra Zeneca"/>
    <s v="Argentina"/>
    <x v="1"/>
    <n v="40700"/>
    <s v="Revenues - Third Parties "/>
    <m/>
    <s v="PTC Duties"/>
    <n v="2026"/>
    <n v="7"/>
    <s v="USD"/>
    <n v="-21720.443064481795"/>
  </r>
  <r>
    <s v="PEAK-1"/>
    <s v="Arcus Biosciences Inc"/>
    <s v="Argentina"/>
    <x v="1"/>
    <n v="40700"/>
    <s v="Revenues - Third Parties "/>
    <m/>
    <s v="PTC Duties"/>
    <n v="2026"/>
    <n v="7"/>
    <s v="USD"/>
    <n v="-14652.693187656141"/>
  </r>
  <r>
    <s v="J2A-MC-GZPO (IQVIA)"/>
    <s v="IQVIA RDS Inc"/>
    <s v="Argentina"/>
    <x v="1"/>
    <n v="40700"/>
    <s v="Revenues - Third Parties "/>
    <m/>
    <s v="PTC Duties"/>
    <n v="2026"/>
    <n v="7"/>
    <s v="USD"/>
    <n v="-738.80884850372377"/>
  </r>
  <r>
    <s v="ML-007C-MA-222"/>
    <s v="Maplight Therapeutics Inc"/>
    <s v="Argentina"/>
    <x v="1"/>
    <n v="40700"/>
    <s v="Revenues - Third Parties "/>
    <m/>
    <s v="PTC Duties"/>
    <n v="2026"/>
    <n v="7"/>
    <s v="USD"/>
    <n v="-6744.4057369168895"/>
  </r>
  <r>
    <s v="D6402C00012"/>
    <s v="Astra Zeneca"/>
    <s v="Argentina"/>
    <x v="1"/>
    <n v="40700"/>
    <s v="Revenues - Third Parties "/>
    <m/>
    <s v="PTC Duties"/>
    <n v="2026"/>
    <n v="7"/>
    <s v="USD"/>
    <n v="-2099.8203526065986"/>
  </r>
  <r>
    <s v="D7260C00015 EMBOLD (CAM)"/>
    <s v="Astra Zeneca"/>
    <s v="Argentina"/>
    <x v="1"/>
    <n v="40700"/>
    <s v="Revenues - Third Parties "/>
    <m/>
    <s v="PTC Duties"/>
    <n v="2026"/>
    <n v="7"/>
    <s v="USD"/>
    <n v="-585.30485295276924"/>
  </r>
  <r>
    <s v="D7260C00015"/>
    <s v="Astra Zeneca"/>
    <s v="Argentina"/>
    <x v="1"/>
    <n v="40700"/>
    <s v="Revenues - Third Parties "/>
    <m/>
    <s v="PTC Duties"/>
    <n v="2026"/>
    <n v="7"/>
    <s v="USD"/>
    <n v="-6427.8857872646722"/>
  </r>
  <r>
    <s v="D7261C00003 (CAM) (CPP)"/>
    <s v="Astra Zeneca"/>
    <s v="Argentina"/>
    <x v="1"/>
    <n v="40700"/>
    <s v="Revenues - Third Parties "/>
    <m/>
    <s v="PTC Duties"/>
    <n v="2026"/>
    <n v="7"/>
    <s v="USD"/>
    <n v="-762.01650324543596"/>
  </r>
  <r>
    <s v="D9440C00004"/>
    <s v="Astra Zeneca"/>
    <s v="Argentina"/>
    <x v="1"/>
    <n v="40700"/>
    <s v="Revenues - Third Parties "/>
    <m/>
    <s v="PTC Duties"/>
    <n v="2026"/>
    <n v="7"/>
    <s v="USD"/>
    <n v="-191.41432877481984"/>
  </r>
  <r>
    <s v="D7261C00005"/>
    <s v="Astra Zeneca"/>
    <s v="Argentina"/>
    <x v="1"/>
    <n v="40700"/>
    <s v="Revenues - Third Parties "/>
    <m/>
    <s v="PTC Duties"/>
    <n v="2026"/>
    <n v="7"/>
    <s v="USD"/>
    <n v="-7854.8263558015342"/>
  </r>
  <r>
    <n v="20180244"/>
    <s v="Amgen, Inc."/>
    <s v="Argentina"/>
    <x v="1"/>
    <n v="40700"/>
    <s v="Revenues - Third Parties "/>
    <m/>
    <s v="PTC Duties"/>
    <n v="2026"/>
    <n v="7"/>
    <s v="USD"/>
    <n v="-6762.6327200136893"/>
  </r>
  <r>
    <n v="20190341"/>
    <s v="Amgen, Inc."/>
    <s v="Argentina"/>
    <x v="1"/>
    <n v="40700"/>
    <s v="Revenues - Third Parties "/>
    <m/>
    <s v="PTC Duties"/>
    <n v="2026"/>
    <n v="7"/>
    <s v="USD"/>
    <n v="-94108.426456765839"/>
  </r>
  <r>
    <n v="20200041"/>
    <s v="Amgen, Inc."/>
    <s v="Argentina"/>
    <x v="1"/>
    <n v="40700"/>
    <s v="Revenues - Third Parties "/>
    <m/>
    <s v="PTC Duties"/>
    <n v="2026"/>
    <n v="7"/>
    <s v="USD"/>
    <n v="-2685.3181397745816"/>
  </r>
  <r>
    <n v="20210081"/>
    <s v="Amgen, Inc."/>
    <s v="Argentina"/>
    <x v="1"/>
    <n v="40700"/>
    <s v="Revenues - Third Parties "/>
    <m/>
    <s v="PTC Duties"/>
    <n v="2026"/>
    <n v="7"/>
    <s v="USD"/>
    <n v="-391533.22631323093"/>
  </r>
  <r>
    <n v="20210181"/>
    <s v="Amgen, Inc."/>
    <s v="Argentina"/>
    <x v="1"/>
    <n v="40700"/>
    <s v="Revenues - Third Parties "/>
    <m/>
    <s v="PTC Duties"/>
    <n v="2026"/>
    <n v="7"/>
    <s v="USD"/>
    <n v="-16115.807148870637"/>
  </r>
  <r>
    <s v="ALXN1210-CSA-AKI-318"/>
    <s v="Alexion Pharmaceuticals Inc"/>
    <s v="Argentina"/>
    <x v="1"/>
    <n v="40700"/>
    <s v="Revenues - Third Parties "/>
    <m/>
    <s v="PTC Duties"/>
    <n v="2026"/>
    <n v="7"/>
    <s v="USD"/>
    <n v="-53.441690020818882"/>
  </r>
  <r>
    <s v="D9640C00003"/>
    <s v="MedImmune Inc"/>
    <s v="Argentina"/>
    <x v="1"/>
    <n v="40700"/>
    <s v="Revenues - Third Parties "/>
    <m/>
    <s v="PTC Duties"/>
    <n v="2026"/>
    <n v="7"/>
    <s v="USD"/>
    <n v="-9230.9971602521"/>
  </r>
  <r>
    <s v="SARO.23.002"/>
    <s v="Zydus Discovery DMCC"/>
    <s v="Argentina"/>
    <x v="1"/>
    <n v="40700"/>
    <s v="Revenues - Third Parties "/>
    <m/>
    <s v="PTC Duties"/>
    <n v="2026"/>
    <n v="7"/>
    <s v="USD"/>
    <n v="-1052.1850988471849"/>
  </r>
  <r>
    <s v="Others"/>
    <s v="Deferred Revenue"/>
    <s v="Argentina"/>
    <x v="1"/>
    <n v="40700"/>
    <s v="Revenues - Third Parties "/>
    <m/>
    <s v="PTC Duties - Reverse"/>
    <n v="2026"/>
    <n v="7"/>
    <s v="USD"/>
    <n v="0"/>
  </r>
  <r>
    <s v="Others"/>
    <s v="Deferred Revenue"/>
    <s v="Argentina"/>
    <x v="2"/>
    <n v="40700"/>
    <s v="Revenues - Third Parties "/>
    <m/>
    <s v="Adjustment due to services rendered between 16/03 - 31/03"/>
    <n v="2026"/>
    <n v="7"/>
    <s v="USD"/>
    <n v="-549597.30656818894"/>
  </r>
  <r>
    <s v="Others"/>
    <s v="Deferred Revenue"/>
    <s v="Argentina"/>
    <x v="0"/>
    <n v="40700"/>
    <s v="Revenues - Third Parties "/>
    <m/>
    <s v="Adjustment due to services rendered between 16/03 - 31/03"/>
    <n v="2026"/>
    <n v="7"/>
    <s v="USD"/>
    <n v="-166662.73562640001"/>
  </r>
  <r>
    <s v="Others"/>
    <s v="Deferred Revenue"/>
    <s v="Argentina"/>
    <x v="2"/>
    <n v="40700"/>
    <s v="Revenues - Third Parties "/>
    <m/>
    <s v="Adjustment Estimated Revenue of the month 16/03 - 15/04"/>
    <n v="2026"/>
    <n v="7"/>
    <s v="USD"/>
    <n v="-1194328.65282464"/>
  </r>
  <r>
    <s v="Others"/>
    <s v="Deferred Revenue"/>
    <s v="Argentina"/>
    <x v="1"/>
    <n v="40700"/>
    <s v="Revenues - Third Parties "/>
    <m/>
    <s v="PTC Duties (varios clientes)"/>
    <n v="2026"/>
    <n v="7"/>
    <s v="USD"/>
    <n v="-31892.3"/>
  </r>
  <r>
    <s v="Others"/>
    <s v="Deferred Revenue"/>
    <s v="Argentina"/>
    <x v="2"/>
    <n v="40700"/>
    <s v="Revenues - Third Parties "/>
    <m/>
    <s v="Estimated Revenue from 16/04 - 30/04"/>
    <n v="2026"/>
    <n v="7"/>
    <s v="USD"/>
    <n v="431657.27662461734"/>
  </r>
  <r>
    <s v="Others"/>
    <s v="Deferred Revenue"/>
    <s v="Argentina"/>
    <x v="0"/>
    <n v="40700"/>
    <s v="Revenues - Third Parties "/>
    <m/>
    <s v="Estimated Revenue from 16/04 - 30/04"/>
    <n v="2026"/>
    <n v="7"/>
    <s v="USD"/>
    <n v="230227.6243449999"/>
  </r>
  <r>
    <s v="Others"/>
    <s v="Deferred Revenue"/>
    <s v="Argentina"/>
    <x v="2"/>
    <n v="40700"/>
    <s v="Revenues - Third Parties "/>
    <m/>
    <s v="Estimated Revenue of the month from 16/04 - 15/05"/>
    <n v="2026"/>
    <n v="7"/>
    <s v="USD"/>
    <n v="1342253.3077111638"/>
  </r>
  <r>
    <s v="Others"/>
    <s v="Deferred Revenue"/>
    <s v="Argentina"/>
    <x v="5"/>
    <n v="40700"/>
    <s v="Revenues - Third Parties "/>
    <m/>
    <s v="Provision NC Pfizer Storage"/>
    <n v="2026"/>
    <n v="7"/>
    <s v="USD"/>
    <n v="0"/>
  </r>
  <r>
    <s v="Others"/>
    <s v="Others"/>
    <s v="Argentina"/>
    <x v="5"/>
    <n v="40700"/>
    <s v="Revenues - Third Parties "/>
    <m/>
    <s v="Storage"/>
    <n v="2026"/>
    <n v="7"/>
    <s v="USD"/>
    <n v="0"/>
  </r>
  <r>
    <s v="Others"/>
    <s v="Others"/>
    <s v="Argentina"/>
    <x v="0"/>
    <n v="40700"/>
    <s v="Revenues - Third Parties "/>
    <m/>
    <s v="Distribution"/>
    <n v="2026"/>
    <n v="7"/>
    <s v="USD"/>
    <n v="0"/>
  </r>
  <r>
    <s v="Others"/>
    <s v="Others"/>
    <s v="Argentina"/>
    <x v="2"/>
    <n v="40700"/>
    <s v="Revenues - Third Parties "/>
    <m/>
    <s v="Freight"/>
    <n v="2026"/>
    <n v="7"/>
    <s v="USD"/>
    <n v="0"/>
  </r>
  <r>
    <s v="Others"/>
    <s v="Others"/>
    <s v="Argentina"/>
    <x v="5"/>
    <n v="40700"/>
    <s v="Revenues - Third Parties "/>
    <m/>
    <s v="Storage"/>
    <n v="2026"/>
    <n v="7"/>
    <s v="USD"/>
    <n v="0"/>
  </r>
  <r>
    <s v="Others"/>
    <s v="Others"/>
    <s v="Argentina"/>
    <x v="0"/>
    <n v="40700"/>
    <s v="Revenues - Third Parties "/>
    <m/>
    <s v="Distribution"/>
    <n v="2026"/>
    <n v="7"/>
    <s v="USD"/>
    <n v="0"/>
  </r>
  <r>
    <s v="Others"/>
    <s v="Others"/>
    <s v="Argentina"/>
    <x v="2"/>
    <n v="40700"/>
    <s v="Revenues - Third Parties "/>
    <m/>
    <s v="Freight"/>
    <n v="2026"/>
    <n v="7"/>
    <s v="USD"/>
    <n v="0"/>
  </r>
  <r>
    <s v="Others"/>
    <s v="Others"/>
    <s v="Argentina"/>
    <x v="0"/>
    <n v="40700"/>
    <s v="Revenues - Third Parties "/>
    <m/>
    <s v="Distribution"/>
    <n v="2026"/>
    <n v="7"/>
    <s v="USD"/>
    <n v="0"/>
  </r>
  <r>
    <s v="Others"/>
    <s v="Others"/>
    <s v="Argentina"/>
    <x v="7"/>
    <n v="40700"/>
    <s v="Revenues - Third Parties "/>
    <m/>
    <s v="FX Translation"/>
    <n v="2026"/>
    <n v="7"/>
    <s v="USD"/>
    <n v="0"/>
  </r>
  <r>
    <s v="Others"/>
    <s v="Others"/>
    <s v="Argentina"/>
    <x v="3"/>
    <n v="40700"/>
    <s v="Revenues - Third Parties "/>
    <m/>
    <s v="FX Translation"/>
    <n v="2026"/>
    <n v="7"/>
    <s v="USD"/>
    <n v="55.301689199993611"/>
  </r>
  <r>
    <s v="Others"/>
    <s v="Others"/>
    <s v="Argentina"/>
    <x v="5"/>
    <n v="40700"/>
    <s v="Revenues - Third Parties "/>
    <m/>
    <s v="FX Translation"/>
    <n v="2026"/>
    <n v="7"/>
    <s v="USD"/>
    <n v="124726.02376293764"/>
  </r>
  <r>
    <s v="Others"/>
    <s v="Others"/>
    <s v="Argentina"/>
    <x v="0"/>
    <n v="40700"/>
    <s v="Revenues - Third Parties "/>
    <m/>
    <s v="FX Translation"/>
    <n v="2026"/>
    <n v="7"/>
    <s v="USD"/>
    <n v="5486.6799860997126"/>
  </r>
  <r>
    <s v="Others"/>
    <s v="Others"/>
    <s v="Argentina"/>
    <x v="1"/>
    <n v="40700"/>
    <s v="Revenues - Third Parties "/>
    <m/>
    <s v="FX Translation"/>
    <n v="2026"/>
    <n v="7"/>
    <s v="USD"/>
    <n v="-742786.63404008851"/>
  </r>
  <r>
    <s v="Others"/>
    <s v="Others"/>
    <s v="Argentina"/>
    <x v="2"/>
    <n v="40700"/>
    <s v="Revenues - Third Parties "/>
    <m/>
    <s v="FX Translation"/>
    <n v="2026"/>
    <n v="7"/>
    <s v="USD"/>
    <n v="5468.7035515985917"/>
  </r>
  <r>
    <s v="Others"/>
    <s v="Others"/>
    <s v="Argentina"/>
    <x v="4"/>
    <n v="40700"/>
    <s v="Revenues - Third Parties "/>
    <m/>
    <s v="FX Translation"/>
    <n v="2026"/>
    <n v="7"/>
    <s v="USD"/>
    <n v="1558.0898005634517"/>
  </r>
  <r>
    <s v="Others"/>
    <s v="Others"/>
    <s v="Argentina"/>
    <x v="7"/>
    <n v="40700"/>
    <s v="Revenues - Third Parties "/>
    <m/>
    <s v="FX Translation"/>
    <n v="2026"/>
    <n v="7"/>
    <s v="USD"/>
    <n v="-0.01"/>
  </r>
  <r>
    <s v="Others"/>
    <s v="Others"/>
    <s v="Argentina"/>
    <x v="6"/>
    <n v="40700"/>
    <s v="Revenues - Third Parties "/>
    <m/>
    <s v="FX Translation"/>
    <n v="2026"/>
    <n v="7"/>
    <s v="USD"/>
    <n v="15.861949999999524"/>
  </r>
  <r>
    <s v="Others"/>
    <s v="Others"/>
    <s v="Argentina"/>
    <x v="0"/>
    <n v="40700"/>
    <s v="Revenues - Third Parties "/>
    <m/>
    <s v="FX Translation"/>
    <n v="2026"/>
    <n v="7"/>
    <s v="USD"/>
    <n v="1246.3541969539365"/>
  </r>
  <r>
    <s v="Others"/>
    <s v="Others"/>
    <s v="Argentina"/>
    <x v="1"/>
    <n v="40700"/>
    <s v="Revenues - Third Parties "/>
    <m/>
    <s v="FX Translation"/>
    <n v="2026"/>
    <n v="7"/>
    <s v="USD"/>
    <n v="269.63750870153308"/>
  </r>
  <r>
    <s v="Others"/>
    <s v="Others"/>
    <s v="Argentina"/>
    <x v="2"/>
    <n v="40700"/>
    <s v="Revenues - Third Parties "/>
    <m/>
    <s v="FX Translation"/>
    <n v="2026"/>
    <n v="7"/>
    <s v="USD"/>
    <n v="1991.074993052287"/>
  </r>
  <r>
    <s v="Others"/>
    <s v="Others"/>
    <s v="Argentina"/>
    <x v="3"/>
    <n v="40700"/>
    <s v="Revenues - Third Parties "/>
    <m/>
    <s v="FX Translation"/>
    <n v="2026"/>
    <n v="7"/>
    <s v="USD"/>
    <n v="-0.30168919999361066"/>
  </r>
  <r>
    <s v="Others"/>
    <s v="Others"/>
    <s v="Argentina"/>
    <x v="4"/>
    <n v="40700"/>
    <s v="Revenues - Third Parties "/>
    <m/>
    <s v="FX Translation"/>
    <n v="2026"/>
    <n v="7"/>
    <s v="USD"/>
    <n v="-1379.1469255634438"/>
  </r>
  <r>
    <s v="Others"/>
    <s v="Others"/>
    <s v="Argentina"/>
    <x v="5"/>
    <n v="40700"/>
    <s v="Revenues - Third Parties "/>
    <m/>
    <s v="FX Translation"/>
    <n v="2026"/>
    <n v="7"/>
    <s v="USD"/>
    <n v="675.88249181164429"/>
  </r>
  <r>
    <s v="Others"/>
    <s v="Others"/>
    <s v="Argentina"/>
    <x v="6"/>
    <n v="40700"/>
    <s v="Revenues - Third Parties "/>
    <m/>
    <s v="FX Translation"/>
    <n v="2026"/>
    <n v="7"/>
    <s v="USD"/>
    <n v="0.13805000000047585"/>
  </r>
  <r>
    <s v="Others"/>
    <s v="Others"/>
    <s v="Argentina"/>
    <x v="7"/>
    <n v="40700"/>
    <s v="Revenues - Third Parties "/>
    <m/>
    <s v="FX Translation"/>
    <n v="2026"/>
    <n v="7"/>
    <s v="USD"/>
    <n v="0.01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28">
  <r>
    <s v="OTH CUST"/>
    <s v="Transfer Pricing 07-2026"/>
    <s v="Allentown"/>
    <s v="Allentown"/>
    <x v="0"/>
    <n v="40700"/>
    <s v="Revenues - Third Parties"/>
    <m/>
    <s v="Transfer Pricing 07-2026"/>
    <n v="2026"/>
    <n v="7"/>
    <s v="USD"/>
    <n v="579852.61599999887"/>
    <n v="1"/>
    <n v="579852.61599999887"/>
    <x v="0"/>
    <m/>
  </r>
  <r>
    <s v="OTH CUST"/>
    <s v="Transfer Pricing 07-2026"/>
    <s v="Allentown"/>
    <s v="Allentown"/>
    <x v="1"/>
    <n v="40700"/>
    <s v="Revenues - Third Parties"/>
    <m/>
    <s v="Transfer Pricing 07-2026"/>
    <n v="2026"/>
    <n v="7"/>
    <s v="USD"/>
    <n v="860383.02000000037"/>
    <n v="1"/>
    <n v="860383.02000000037"/>
    <x v="0"/>
    <m/>
  </r>
  <r>
    <s v="OTH CUST"/>
    <s v="Transfer Pricing 07-2026"/>
    <s v="Allentown"/>
    <s v="Allentown"/>
    <x v="2"/>
    <n v="40700"/>
    <s v="Revenues - Third Parties"/>
    <m/>
    <s v="Transfer Pricing 07-2026"/>
    <n v="2026"/>
    <n v="7"/>
    <s v="USD"/>
    <n v="471156.30800000019"/>
    <n v="1"/>
    <n v="471156.30800000019"/>
    <x v="0"/>
    <m/>
  </r>
  <r>
    <s v="OTH CUST"/>
    <s v="Transfer Pricing 07-2026"/>
    <s v="Allentown"/>
    <s v="Allentown"/>
    <x v="3"/>
    <n v="40700"/>
    <s v="Revenues - Third Parties"/>
    <m/>
    <s v="Transfer Pricing 07-2026"/>
    <n v="2026"/>
    <n v="7"/>
    <s v="USD"/>
    <n v="0"/>
    <n v="1"/>
    <n v="0"/>
    <x v="0"/>
    <m/>
  </r>
  <r>
    <s v="OTH CUST"/>
    <s v="Transfer Pricing 07-2026"/>
    <s v="Allentown"/>
    <s v="Allentown"/>
    <x v="4"/>
    <n v="40700"/>
    <s v="Revenues - Third Parties"/>
    <m/>
    <s v="Transfer Pricing 07-2026"/>
    <n v="2026"/>
    <n v="7"/>
    <s v="USD"/>
    <n v="33933.524000000005"/>
    <n v="1"/>
    <n v="33933.524000000005"/>
    <x v="0"/>
    <m/>
  </r>
  <r>
    <s v="OTH CUST"/>
    <s v="Transfer Pricing 07-2026"/>
    <s v="Allentown"/>
    <s v="Allentown"/>
    <x v="5"/>
    <n v="40700"/>
    <s v="Revenues - Third Parties"/>
    <m/>
    <s v="Transfer Pricing 07-2026"/>
    <n v="2026"/>
    <n v="7"/>
    <s v="USD"/>
    <n v="393515.21200000093"/>
    <n v="1"/>
    <n v="393515.21200000093"/>
    <x v="0"/>
    <m/>
  </r>
  <r>
    <s v="J &amp; J"/>
    <s v="Materiales pool Janssen"/>
    <s v="Janssen"/>
    <s v="Argentina"/>
    <x v="5"/>
    <n v="40700"/>
    <s v="Revenues - Third Parties"/>
    <m/>
    <s v="Non-Drug Storage Ambient (per Pallet)"/>
    <n v="2026"/>
    <n v="7"/>
    <s v="USD"/>
    <n v="727.77740000000006"/>
    <n v="1"/>
    <n v="727.77740000000006"/>
    <x v="0"/>
    <m/>
  </r>
  <r>
    <s v="J &amp; J"/>
    <s v="64091742PCR3001_anc_returns"/>
    <s v="Janssen"/>
    <s v="Argentina"/>
    <x v="5"/>
    <n v="40700"/>
    <s v="Revenues - Third Parties"/>
    <m/>
    <s v="Storage of Returns (per Pallet)"/>
    <n v="2026"/>
    <n v="7"/>
    <s v="USD"/>
    <n v="262.00912500000004"/>
    <n v="1"/>
    <n v="262.00912500000004"/>
    <x v="0"/>
    <m/>
  </r>
  <r>
    <s v="J &amp; J"/>
    <s v="56021927PCR3011_Anc_Returns"/>
    <s v="Janssen"/>
    <s v="Argentina"/>
    <x v="5"/>
    <n v="40700"/>
    <s v="Revenues - Third Parties"/>
    <m/>
    <s v="Non-Drug Storage Ambient (per Pallet)"/>
    <n v="2026"/>
    <n v="7"/>
    <s v="USD"/>
    <n v="181.94435000000001"/>
    <n v="1"/>
    <n v="181.94435000000001"/>
    <x v="0"/>
    <m/>
  </r>
  <r>
    <s v="J &amp; J"/>
    <s v="56021927PCR3011_Anc_Returns"/>
    <s v="Janssen"/>
    <s v="Argentina"/>
    <x v="5"/>
    <n v="40700"/>
    <s v="Revenues - Third Parties"/>
    <m/>
    <s v="Storage of Returns (per Pallet)"/>
    <n v="2026"/>
    <n v="7"/>
    <s v="USD"/>
    <n v="87.33637499999999"/>
    <n v="1"/>
    <n v="87.33637499999999"/>
    <x v="0"/>
    <m/>
  </r>
  <r>
    <s v="J &amp; J"/>
    <s v="CNTO1959UCO3001_Anc_Returns"/>
    <s v="Janssen"/>
    <s v="Argentina"/>
    <x v="5"/>
    <n v="40700"/>
    <s v="Revenues - Third Parties"/>
    <m/>
    <s v="Non-Drug Storage Ambient (per Pallet)"/>
    <n v="2026"/>
    <n v="7"/>
    <s v="USD"/>
    <n v="1091.6660999999999"/>
    <n v="1"/>
    <n v="1091.6660999999999"/>
    <x v="0"/>
    <m/>
  </r>
  <r>
    <s v="J &amp; J"/>
    <s v="CNTO1959UCO3001_Anc_Returns"/>
    <s v="Janssen"/>
    <s v="Argentina"/>
    <x v="5"/>
    <n v="40700"/>
    <s v="Revenues - Third Parties"/>
    <m/>
    <s v="Storage of Returns (per Pallet)"/>
    <n v="2026"/>
    <n v="7"/>
    <s v="USD"/>
    <n v="436.68187499999999"/>
    <n v="1"/>
    <n v="436.68187499999999"/>
    <x v="0"/>
    <m/>
  </r>
  <r>
    <s v="J &amp; J"/>
    <s v="AC-055-315_anc_returns"/>
    <s v="Janssen"/>
    <s v="Argentina"/>
    <x v="2"/>
    <n v="40700"/>
    <s v="Revenues - Third Parties"/>
    <m/>
    <s v="Freight - Returns"/>
    <n v="2026"/>
    <n v="7"/>
    <s v="USD"/>
    <n v="163.9"/>
    <n v="1"/>
    <n v="163.9"/>
    <x v="0"/>
    <m/>
  </r>
  <r>
    <s v="J &amp; J"/>
    <s v="AC-055-315_anc_returns"/>
    <s v="Janssen"/>
    <s v="Argentina"/>
    <x v="5"/>
    <n v="40700"/>
    <s v="Revenues - Third Parties"/>
    <m/>
    <s v="Non-Drug Storage Ambient (per Pallet)"/>
    <n v="2026"/>
    <n v="7"/>
    <s v="USD"/>
    <n v="181.94435000000001"/>
    <n v="1"/>
    <n v="181.94435000000001"/>
    <x v="0"/>
    <m/>
  </r>
  <r>
    <s v="J &amp; J"/>
    <s v="AC-055-315_anc_returns"/>
    <s v="Janssen"/>
    <s v="Argentina"/>
    <x v="4"/>
    <n v="40700"/>
    <s v="Revenues - Third Parties"/>
    <m/>
    <s v="Reconciliation of Returns (per Hour)"/>
    <n v="2026"/>
    <n v="7"/>
    <s v="USD"/>
    <n v="50.944074999999998"/>
    <n v="1"/>
    <n v="50.944074999999998"/>
    <x v="0"/>
    <m/>
  </r>
  <r>
    <s v="J &amp; J"/>
    <s v="AC-055-315_anc_returns"/>
    <s v="Janssen"/>
    <s v="Argentina"/>
    <x v="4"/>
    <n v="40700"/>
    <s v="Revenues - Third Parties"/>
    <m/>
    <s v="Returns Receipt (per Receipt)"/>
    <n v="2026"/>
    <n v="7"/>
    <s v="USD"/>
    <n v="133.727125"/>
    <n v="1"/>
    <n v="133.727125"/>
    <x v="0"/>
    <m/>
  </r>
  <r>
    <s v="J &amp; J"/>
    <s v="AC-055-315_anc_returns"/>
    <s v="Janssen"/>
    <s v="Argentina"/>
    <x v="5"/>
    <n v="40700"/>
    <s v="Revenues - Third Parties"/>
    <m/>
    <s v="Storage Ambient (per Pallet)"/>
    <n v="2026"/>
    <n v="7"/>
    <s v="USD"/>
    <n v="363.88870000000003"/>
    <n v="1"/>
    <n v="363.88870000000003"/>
    <x v="0"/>
    <m/>
  </r>
  <r>
    <s v="J &amp; J"/>
    <s v="AC-055-315_anc_returns"/>
    <s v="Janssen"/>
    <s v="Argentina"/>
    <x v="5"/>
    <n v="40700"/>
    <s v="Revenues - Third Parties"/>
    <m/>
    <s v="Storage of Returns (per Pallet)"/>
    <n v="2026"/>
    <n v="7"/>
    <s v="USD"/>
    <n v="786.02737500000001"/>
    <n v="1"/>
    <n v="786.02737500000001"/>
    <x v="0"/>
    <m/>
  </r>
  <r>
    <s v="J &amp; J"/>
    <s v="67652000PCR3002_anc_returns"/>
    <s v="Janssen"/>
    <s v="Argentina"/>
    <x v="4"/>
    <n v="40700"/>
    <s v="Revenues - Third Parties"/>
    <m/>
    <s v="Reconciliation of Returns (per Hour)"/>
    <n v="2026"/>
    <n v="7"/>
    <s v="USD"/>
    <n v="152.83222499999999"/>
    <n v="1"/>
    <n v="152.83222499999999"/>
    <x v="0"/>
    <m/>
  </r>
  <r>
    <s v="J &amp; J"/>
    <s v="67652000PCR3002_anc_returns"/>
    <s v="Janssen"/>
    <s v="Argentina"/>
    <x v="4"/>
    <n v="40700"/>
    <s v="Revenues - Third Parties"/>
    <m/>
    <s v="Returns Receipt (per Receipt)"/>
    <n v="2026"/>
    <n v="7"/>
    <s v="USD"/>
    <n v="401.181375"/>
    <n v="1"/>
    <n v="401.181375"/>
    <x v="0"/>
    <m/>
  </r>
  <r>
    <s v="J &amp; J"/>
    <s v="67652000PCR3002_anc_returns"/>
    <s v="Janssen"/>
    <s v="Argentina"/>
    <x v="5"/>
    <n v="40700"/>
    <s v="Revenues - Third Parties"/>
    <m/>
    <s v="Storage of Returns (per Pallet)"/>
    <n v="2026"/>
    <n v="7"/>
    <s v="USD"/>
    <n v="873.36374999999998"/>
    <n v="1"/>
    <n v="873.36374999999998"/>
    <x v="0"/>
    <m/>
  </r>
  <r>
    <s v="J &amp; J"/>
    <s v="73841937NSC3003_Anc_Returns"/>
    <s v="Janssen"/>
    <s v="Argentina"/>
    <x v="5"/>
    <n v="40700"/>
    <s v="Revenues - Third Parties"/>
    <m/>
    <s v="Non-Drug Storage Ambient (per Pallet)"/>
    <n v="2026"/>
    <n v="7"/>
    <s v="USD"/>
    <n v="181.94435000000001"/>
    <n v="1"/>
    <n v="181.94435000000001"/>
    <x v="0"/>
    <m/>
  </r>
  <r>
    <s v="J &amp; J"/>
    <s v="73841937NSC3003_Anc_Returns"/>
    <s v="Janssen"/>
    <s v="Argentina"/>
    <x v="5"/>
    <n v="40700"/>
    <s v="Revenues - Third Parties"/>
    <m/>
    <s v="Storage of Returns (per Pallet)"/>
    <n v="2026"/>
    <n v="7"/>
    <s v="USD"/>
    <n v="611.35462500000006"/>
    <n v="1"/>
    <n v="611.35462500000006"/>
    <x v="0"/>
    <m/>
  </r>
  <r>
    <s v="J &amp; J"/>
    <s v="CNTO1959PSA4002_Anc_Returns"/>
    <s v="Janssen"/>
    <s v="Argentina"/>
    <x v="2"/>
    <n v="40700"/>
    <s v="Revenues - Third Parties"/>
    <m/>
    <s v="Freight - Returns"/>
    <n v="2026"/>
    <n v="7"/>
    <s v="USD"/>
    <n v="288.99"/>
    <n v="1"/>
    <n v="288.99"/>
    <x v="0"/>
    <m/>
  </r>
  <r>
    <s v="J &amp; J"/>
    <s v="CNTO1959PSA4002_Anc_Returns"/>
    <s v="Janssen"/>
    <s v="Argentina"/>
    <x v="2"/>
    <n v="40700"/>
    <s v="Revenues - Third Parties"/>
    <m/>
    <s v="Freight - Shipments"/>
    <n v="2026"/>
    <n v="7"/>
    <s v="USD"/>
    <n v="147.11000000000001"/>
    <n v="1"/>
    <n v="147.11000000000001"/>
    <x v="0"/>
    <m/>
  </r>
  <r>
    <s v="J &amp; J"/>
    <s v="CNTO1959PSA4002_Anc_Returns"/>
    <s v="Janssen"/>
    <s v="Argentina"/>
    <x v="5"/>
    <n v="40700"/>
    <s v="Revenues - Third Parties"/>
    <m/>
    <s v="Storage of Returns (per Pallet)"/>
    <n v="2026"/>
    <n v="7"/>
    <s v="USD"/>
    <n v="262.00912500000004"/>
    <n v="1"/>
    <n v="262.00912500000004"/>
    <x v="0"/>
    <m/>
  </r>
  <r>
    <s v="J &amp; J"/>
    <s v="64007957MMY3001_anc_returns"/>
    <s v="Janssen"/>
    <s v="Argentina"/>
    <x v="2"/>
    <n v="40700"/>
    <s v="Revenues - Third Parties"/>
    <m/>
    <s v="Freight - Returns"/>
    <n v="2026"/>
    <n v="7"/>
    <s v="USD"/>
    <n v="125.09"/>
    <n v="1"/>
    <n v="125.09"/>
    <x v="0"/>
    <m/>
  </r>
  <r>
    <s v="J &amp; J"/>
    <s v="64007957MMY3001_anc_returns"/>
    <s v="Janssen"/>
    <s v="Argentina"/>
    <x v="5"/>
    <n v="40700"/>
    <s v="Revenues - Third Parties"/>
    <m/>
    <s v="Non-Drug Storage Ambient (per Pallet)"/>
    <n v="2026"/>
    <n v="7"/>
    <s v="USD"/>
    <n v="181.94435000000001"/>
    <n v="1"/>
    <n v="181.94435000000001"/>
    <x v="0"/>
    <m/>
  </r>
  <r>
    <s v="J &amp; J"/>
    <s v="64007957MMY3001_anc_returns"/>
    <s v="Janssen"/>
    <s v="Argentina"/>
    <x v="4"/>
    <n v="40700"/>
    <s v="Revenues - Third Parties"/>
    <m/>
    <s v="Reconciliation of Returns (per Hour)"/>
    <n v="2026"/>
    <n v="7"/>
    <s v="USD"/>
    <n v="50.944074999999998"/>
    <n v="1"/>
    <n v="50.944074999999998"/>
    <x v="0"/>
    <m/>
  </r>
  <r>
    <s v="J &amp; J"/>
    <s v="64007957MMY3001_anc_returns"/>
    <s v="Janssen"/>
    <s v="Argentina"/>
    <x v="4"/>
    <n v="40700"/>
    <s v="Revenues - Third Parties"/>
    <m/>
    <s v="Returns Receipt (per Receipt)"/>
    <n v="2026"/>
    <n v="7"/>
    <s v="USD"/>
    <n v="267.45425"/>
    <n v="1"/>
    <n v="267.45425"/>
    <x v="0"/>
    <m/>
  </r>
  <r>
    <s v="J &amp; J"/>
    <s v="64007957MMY3001_anc_returns"/>
    <s v="Janssen"/>
    <s v="Argentina"/>
    <x v="5"/>
    <n v="40700"/>
    <s v="Revenues - Third Parties"/>
    <m/>
    <s v="Storage of Returns (per Pallet)"/>
    <n v="2026"/>
    <n v="7"/>
    <s v="USD"/>
    <n v="436.68187499999999"/>
    <n v="1"/>
    <n v="436.68187499999999"/>
    <x v="0"/>
    <m/>
  </r>
  <r>
    <s v="J &amp; J"/>
    <s v="61186372NSC3002_anc_returns"/>
    <s v="Janssen"/>
    <s v="Argentina"/>
    <x v="5"/>
    <n v="40700"/>
    <s v="Revenues - Third Parties"/>
    <m/>
    <s v="Storage Ambient (per Pallet)"/>
    <n v="2026"/>
    <n v="7"/>
    <s v="USD"/>
    <n v="181.94435000000001"/>
    <n v="1"/>
    <n v="181.94435000000001"/>
    <x v="0"/>
    <m/>
  </r>
  <r>
    <s v="J &amp; J"/>
    <s v="61186372NSC3002_anc_returns"/>
    <s v="Janssen"/>
    <s v="Argentina"/>
    <x v="5"/>
    <n v="40700"/>
    <s v="Revenues - Third Parties"/>
    <m/>
    <s v="Storage of Returns (per Pallet)"/>
    <n v="2026"/>
    <n v="7"/>
    <s v="USD"/>
    <n v="349.34549999999996"/>
    <n v="1"/>
    <n v="349.34549999999996"/>
    <x v="0"/>
    <m/>
  </r>
  <r>
    <s v="J &amp; J"/>
    <s v="68284528MMY3004_anc_returns"/>
    <s v="Janssen"/>
    <s v="Argentina"/>
    <x v="5"/>
    <n v="40700"/>
    <s v="Revenues - Third Parties"/>
    <m/>
    <s v="Non-Drug Storage Ambient (per Pallet)"/>
    <n v="2026"/>
    <n v="7"/>
    <s v="USD"/>
    <n v="181.94435000000001"/>
    <n v="1"/>
    <n v="181.94435000000001"/>
    <x v="0"/>
    <m/>
  </r>
  <r>
    <s v="J &amp; J"/>
    <s v="68284528MMY3004_anc_returns"/>
    <s v="Janssen"/>
    <s v="Argentina"/>
    <x v="5"/>
    <n v="40700"/>
    <s v="Revenues - Third Parties"/>
    <m/>
    <s v="Storage of Returns (per Pallet)"/>
    <n v="2026"/>
    <n v="7"/>
    <s v="USD"/>
    <n v="524.01825000000008"/>
    <n v="1"/>
    <n v="524.01825000000008"/>
    <x v="0"/>
    <m/>
  </r>
  <r>
    <s v="J &amp; J"/>
    <s v="61186372NSC3004_anc_returns"/>
    <s v="Janssen"/>
    <s v="Argentina"/>
    <x v="5"/>
    <n v="40700"/>
    <s v="Revenues - Third Parties"/>
    <m/>
    <s v="Storage of Returns (per Pallet)"/>
    <n v="2026"/>
    <n v="7"/>
    <s v="USD"/>
    <n v="349.34549999999996"/>
    <n v="1"/>
    <n v="349.34549999999996"/>
    <x v="0"/>
    <m/>
  </r>
  <r>
    <s v="J &amp; J"/>
    <s v="CNTO1959UCO3004_anc_returns"/>
    <s v="Janssen"/>
    <s v="Argentina"/>
    <x v="5"/>
    <n v="40700"/>
    <s v="Revenues - Third Parties"/>
    <m/>
    <s v="Non-Drug Storage Ambient (per Pallet)"/>
    <n v="2026"/>
    <n v="7"/>
    <s v="USD"/>
    <n v="1273.6104499999999"/>
    <n v="1"/>
    <n v="1273.6104499999999"/>
    <x v="0"/>
    <m/>
  </r>
  <r>
    <s v="J &amp; J"/>
    <s v="CNTO1959UCO3004_anc_returns"/>
    <s v="Janssen"/>
    <s v="Argentina"/>
    <x v="5"/>
    <n v="40700"/>
    <s v="Revenues - Third Parties"/>
    <m/>
    <s v="Storage of Returns (per Pallet)"/>
    <n v="2026"/>
    <n v="7"/>
    <s v="USD"/>
    <n v="262.00912500000004"/>
    <n v="1"/>
    <n v="262.00912500000004"/>
    <x v="0"/>
    <m/>
  </r>
  <r>
    <s v="J &amp; J"/>
    <s v="17000139BLC3002_anc_returns"/>
    <s v="Janssen"/>
    <s v="Argentina"/>
    <x v="5"/>
    <n v="40700"/>
    <s v="Revenues - Third Parties"/>
    <m/>
    <s v="Non-Drug Storage Ambient (per Pallet)"/>
    <n v="2026"/>
    <n v="7"/>
    <s v="USD"/>
    <n v="1273.6104499999999"/>
    <n v="1"/>
    <n v="1273.6104499999999"/>
    <x v="0"/>
    <m/>
  </r>
  <r>
    <s v="J &amp; J"/>
    <s v="17000139BLC3002_anc_returns"/>
    <s v="Janssen"/>
    <s v="Argentina"/>
    <x v="5"/>
    <n v="40700"/>
    <s v="Revenues - Third Parties"/>
    <m/>
    <s v="Storage Ambient (per Pallet)"/>
    <n v="2026"/>
    <n v="7"/>
    <s v="USD"/>
    <n v="181.94435000000001"/>
    <n v="1"/>
    <n v="181.94435000000001"/>
    <x v="0"/>
    <m/>
  </r>
  <r>
    <s v="J &amp; J"/>
    <s v="17000139BLC3002_anc_returns"/>
    <s v="Janssen"/>
    <s v="Argentina"/>
    <x v="5"/>
    <n v="40700"/>
    <s v="Revenues - Third Parties"/>
    <m/>
    <s v="Storage of Returns (per Pallet)"/>
    <n v="2026"/>
    <n v="7"/>
    <s v="USD"/>
    <n v="611.35462500000006"/>
    <n v="1"/>
    <n v="611.35462500000006"/>
    <x v="0"/>
    <m/>
  </r>
  <r>
    <s v="MERCK"/>
    <s v="MK-3475-671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3475-671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8228-002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3475-689 (local)"/>
    <s v="Merck Sharp and Dohme LLC"/>
    <s v="Argentina"/>
    <x v="5"/>
    <n v="40700"/>
    <s v="Revenues - Third Parties"/>
    <m/>
    <s v="Non-Drug Storage Ambient (per Pallet)"/>
    <n v="2026"/>
    <n v="7"/>
    <s v="USD"/>
    <n v="286.89"/>
    <n v="1"/>
    <n v="286.89"/>
    <x v="0"/>
    <m/>
  </r>
  <r>
    <s v="MERCK"/>
    <s v="MK-3475-689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Non Protocol Specific - MSD Arg ancillaries pool"/>
    <s v="Merck Sharp and Dohme LLC"/>
    <s v="Argentina"/>
    <x v="5"/>
    <n v="40700"/>
    <s v="Revenues - Third Parties"/>
    <m/>
    <s v="Non-Drug Storage Ambient (per Pallet)"/>
    <n v="2026"/>
    <n v="7"/>
    <s v="USD"/>
    <n v="11953.75"/>
    <n v="1"/>
    <n v="11953.75"/>
    <x v="0"/>
    <m/>
  </r>
  <r>
    <s v="MERCK"/>
    <s v="Non Protocol Specific - MSD Arg ancillaries pool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475-775 (Local)"/>
    <s v="Merck Sharp and Dohme LLC"/>
    <s v="Argentina"/>
    <x v="5"/>
    <n v="40700"/>
    <s v="Revenues - Third Parties"/>
    <m/>
    <s v="Non-Drug Storage Ambient (per Pallet)"/>
    <n v="2026"/>
    <n v="7"/>
    <s v="USD"/>
    <n v="286.89"/>
    <n v="1"/>
    <n v="286.89"/>
    <x v="0"/>
    <m/>
  </r>
  <r>
    <s v="MERCK"/>
    <s v="MK-3475-775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475-775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775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3475-859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859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3475-630 (Local)"/>
    <s v="Merck Sharp and Dohme LLC"/>
    <s v="Argentina"/>
    <x v="2"/>
    <n v="40700"/>
    <s v="Revenues - Third Parties"/>
    <m/>
    <s v="Freight - Returns"/>
    <n v="2026"/>
    <n v="7"/>
    <s v="USD"/>
    <n v="109.27"/>
    <n v="1"/>
    <n v="109.27"/>
    <x v="0"/>
    <m/>
  </r>
  <r>
    <s v="MERCK"/>
    <s v="MK-3475-630 (Local)"/>
    <s v="Merck Sharp and Dohme LLC"/>
    <s v="Argentina"/>
    <x v="5"/>
    <n v="40700"/>
    <s v="Revenues - Third Parties"/>
    <m/>
    <s v="Non-Drug Storage Ambient (per Pallet)"/>
    <n v="2026"/>
    <n v="7"/>
    <s v="USD"/>
    <n v="286.89"/>
    <n v="1"/>
    <n v="286.89"/>
    <x v="0"/>
    <m/>
  </r>
  <r>
    <s v="MERCK"/>
    <s v="MK-3475-630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3475-630 (Local)"/>
    <s v="Merck Sharp and Dohme LLC"/>
    <s v="Argentina"/>
    <x v="5"/>
    <n v="40700"/>
    <s v="Revenues - Third Parties"/>
    <m/>
    <s v="Storage of Returns (per Pallet)"/>
    <n v="2026"/>
    <n v="7"/>
    <s v="USD"/>
    <n v="1338.82"/>
    <n v="1"/>
    <n v="1338.82"/>
    <x v="0"/>
    <m/>
  </r>
  <r>
    <s v="MERCK"/>
    <s v="MK-7902-001 (local)"/>
    <s v="Merck Sharp and Dohme LLC"/>
    <s v="Argentina"/>
    <x v="5"/>
    <n v="40700"/>
    <s v="Revenues - Third Parties"/>
    <m/>
    <s v="Non-Drug Storage Ambient (per Pallet)"/>
    <n v="2026"/>
    <n v="7"/>
    <s v="USD"/>
    <n v="573.78"/>
    <n v="1"/>
    <n v="573.78"/>
    <x v="0"/>
    <m/>
  </r>
  <r>
    <s v="MERCK"/>
    <s v="MK-7902-001 (local)"/>
    <s v="Merck Sharp and Dohme LLC"/>
    <s v="Argentina"/>
    <x v="5"/>
    <n v="40700"/>
    <s v="Revenues - Third Parties"/>
    <m/>
    <s v="Storage Ambient (per Shelf)"/>
    <n v="2026"/>
    <n v="7"/>
    <s v="USD"/>
    <n v="101.41"/>
    <n v="1"/>
    <n v="101.41"/>
    <x v="0"/>
    <m/>
  </r>
  <r>
    <s v="MERCK"/>
    <s v="MK-7902-001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7902-001 (local)"/>
    <s v="Merck Sharp and Dohme LLC"/>
    <s v="Argentina"/>
    <x v="5"/>
    <n v="40700"/>
    <s v="Revenues - Third Parties"/>
    <m/>
    <s v="Storage of Returns (per Pallet)"/>
    <n v="2026"/>
    <n v="7"/>
    <s v="USD"/>
    <n v="1051.93"/>
    <n v="1"/>
    <n v="1051.93"/>
    <x v="0"/>
    <m/>
  </r>
  <r>
    <s v="MERCK"/>
    <s v="MK-3475-641 (local)"/>
    <s v="Merck Sharp and Dohme LLC"/>
    <s v="Argentina"/>
    <x v="5"/>
    <n v="40700"/>
    <s v="Revenues - Third Parties"/>
    <m/>
    <s v="Non-Drug Storage Ambient (per Pallet)"/>
    <n v="2026"/>
    <n v="7"/>
    <s v="USD"/>
    <n v="573.78"/>
    <n v="1"/>
    <n v="573.78"/>
    <x v="0"/>
    <m/>
  </r>
  <r>
    <s v="MERCK"/>
    <s v="MK-3475-641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641 (local)"/>
    <s v="Merck Sharp and Dohme LLC"/>
    <s v="Argentina"/>
    <x v="5"/>
    <n v="40700"/>
    <s v="Revenues - Third Parties"/>
    <m/>
    <s v="Storage of Returns (per Pallet)"/>
    <n v="2026"/>
    <n v="7"/>
    <s v="USD"/>
    <n v="286.89"/>
    <n v="1"/>
    <n v="286.89"/>
    <x v="0"/>
    <m/>
  </r>
  <r>
    <s v="MERCK"/>
    <s v="MK-3475-867 (Local)"/>
    <s v="Merck Sharp and Dohme LLC"/>
    <s v="Argentina"/>
    <x v="5"/>
    <n v="40700"/>
    <s v="Revenues - Third Parties"/>
    <m/>
    <s v="Non-Drug Storage Ambient (per Pallet)"/>
    <n v="2026"/>
    <n v="7"/>
    <s v="USD"/>
    <n v="191.26"/>
    <n v="1"/>
    <n v="191.26"/>
    <x v="0"/>
    <m/>
  </r>
  <r>
    <s v="MERCK"/>
    <s v="MK-3475-867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3475-975 (Local)"/>
    <s v="Merck Sharp and Dohme LLC"/>
    <s v="Argentina"/>
    <x v="5"/>
    <n v="40700"/>
    <s v="Revenues - Third Parties"/>
    <m/>
    <s v="Non-Drug Storage Ambient (per Pallet)"/>
    <n v="2026"/>
    <n v="7"/>
    <s v="USD"/>
    <n v="191.26"/>
    <n v="1"/>
    <n v="191.26"/>
    <x v="0"/>
    <m/>
  </r>
  <r>
    <s v="MERCK"/>
    <s v="MK-3475-975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3475-975 (Local)"/>
    <s v="Merck Sharp and Dohme LLC"/>
    <s v="Argentina"/>
    <x v="5"/>
    <n v="40700"/>
    <s v="Revenues - Third Parties"/>
    <m/>
    <s v="Storage of Labels Ambient (per Pallet)"/>
    <n v="2026"/>
    <n v="7"/>
    <s v="USD"/>
    <n v="191.26"/>
    <n v="1"/>
    <n v="191.26"/>
    <x v="0"/>
    <m/>
  </r>
  <r>
    <s v="MERCK"/>
    <s v="MK-3475-975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7339-007 (Local)"/>
    <s v="Merck Sharp and Dohme LLC"/>
    <s v="Argentina"/>
    <x v="2"/>
    <n v="40700"/>
    <s v="Revenues - Third Parties"/>
    <m/>
    <s v="Freight - Returns"/>
    <n v="2026"/>
    <n v="7"/>
    <s v="USD"/>
    <n v="83.39"/>
    <n v="1"/>
    <n v="83.39"/>
    <x v="0"/>
    <m/>
  </r>
  <r>
    <s v="MERCK"/>
    <s v="MK-7339-007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7339-007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7339-007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6482-011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3475-B21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475-B21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B21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7902-015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7902-015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7902-015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7339-012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7339-012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7339-012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7339-012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7902-014 (Local)"/>
    <s v="Merck Sharp and Dohme LLC"/>
    <s v="Argentina"/>
    <x v="2"/>
    <n v="40700"/>
    <s v="Revenues - Third Parties"/>
    <m/>
    <s v="Freight - Returns"/>
    <n v="2026"/>
    <n v="7"/>
    <s v="USD"/>
    <n v="396.57"/>
    <n v="1"/>
    <n v="396.57"/>
    <x v="0"/>
    <m/>
  </r>
  <r>
    <s v="MERCK"/>
    <s v="MK-7902-014 (Local)"/>
    <s v="Merck Sharp and Dohme LLC"/>
    <s v="Argentina"/>
    <x v="4"/>
    <n v="40700"/>
    <s v="Revenues - Third Parties"/>
    <m/>
    <s v="Reconciliation of Returns (per Hour)"/>
    <n v="2026"/>
    <n v="7"/>
    <s v="USD"/>
    <n v="108.16"/>
    <n v="1"/>
    <n v="108.16"/>
    <x v="0"/>
    <m/>
  </r>
  <r>
    <s v="MERCK"/>
    <s v="MK-7902-014 (Local)"/>
    <s v="Merck Sharp and Dohme LLC"/>
    <s v="Argentina"/>
    <x v="4"/>
    <n v="40700"/>
    <s v="Revenues - Third Parties"/>
    <m/>
    <s v="Returns Receipt (per Receipt)"/>
    <n v="2026"/>
    <n v="7"/>
    <s v="USD"/>
    <n v="270.39999999999998"/>
    <n v="1"/>
    <n v="270.39999999999998"/>
    <x v="0"/>
    <m/>
  </r>
  <r>
    <s v="MERCK"/>
    <s v="MK-7902-014 (Local)"/>
    <s v="Merck Sharp and Dohme LLC"/>
    <s v="Argentina"/>
    <x v="5"/>
    <n v="40700"/>
    <s v="Revenues - Third Parties"/>
    <m/>
    <s v="Storage Ambient (per Shelf)"/>
    <n v="2026"/>
    <n v="7"/>
    <s v="USD"/>
    <n v="1115.51"/>
    <n v="1"/>
    <n v="1115.51"/>
    <x v="0"/>
    <m/>
  </r>
  <r>
    <s v="MERCK"/>
    <s v="MK-7902-014 (Local)"/>
    <s v="Merck Sharp and Dohme LLC"/>
    <s v="Argentina"/>
    <x v="5"/>
    <n v="40700"/>
    <s v="Revenues - Third Parties"/>
    <m/>
    <s v="Storage of Labels Ambient (per Pallet)"/>
    <n v="2026"/>
    <n v="7"/>
    <s v="USD"/>
    <n v="191.26"/>
    <n v="1"/>
    <n v="191.26"/>
    <x v="0"/>
    <m/>
  </r>
  <r>
    <s v="MERCK"/>
    <s v="MK-7902-014 (Local)"/>
    <s v="Merck Sharp and Dohme LLC"/>
    <s v="Argentina"/>
    <x v="5"/>
    <n v="40700"/>
    <s v="Revenues - Third Parties"/>
    <m/>
    <s v="Storage of Returns (per Pallet)"/>
    <n v="2026"/>
    <n v="7"/>
    <s v="USD"/>
    <n v="1243.19"/>
    <n v="1"/>
    <n v="1243.19"/>
    <x v="0"/>
    <m/>
  </r>
  <r>
    <s v="MERCK"/>
    <s v="MK-7902-014 (Local)"/>
    <s v="Merck Sharp and Dohme LLC"/>
    <s v="Argentina"/>
    <x v="5"/>
    <n v="40700"/>
    <s v="Revenues - Third Parties"/>
    <m/>
    <s v="Storage Refrigerated (per Shelf)"/>
    <n v="2026"/>
    <n v="7"/>
    <s v="USD"/>
    <n v="347.64"/>
    <n v="1"/>
    <n v="347.64"/>
    <x v="0"/>
    <m/>
  </r>
  <r>
    <s v="MERCK"/>
    <s v="MK-3475-B49 (local)"/>
    <s v="Merck Sharp and Dohme LLC"/>
    <s v="Argentina"/>
    <x v="2"/>
    <n v="40700"/>
    <s v="Revenues - Third Parties"/>
    <m/>
    <s v="Freight - Returns"/>
    <n v="2026"/>
    <n v="7"/>
    <s v="USD"/>
    <n v="616.09"/>
    <n v="1"/>
    <n v="616.09"/>
    <x v="0"/>
    <m/>
  </r>
  <r>
    <s v="MERCK"/>
    <s v="MK-3475-B49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3475-B49 (local)"/>
    <s v="Merck Sharp and Dohme LLC"/>
    <s v="Argentina"/>
    <x v="4"/>
    <n v="40700"/>
    <s v="Revenues - Third Parties"/>
    <m/>
    <s v="Reconciliation of Returns (per Hour)"/>
    <n v="2026"/>
    <n v="7"/>
    <s v="USD"/>
    <n v="108.16"/>
    <n v="1"/>
    <n v="108.16"/>
    <x v="0"/>
    <m/>
  </r>
  <r>
    <s v="MERCK"/>
    <s v="MK-3475-B49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3475-B49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3475-B49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B49 (local)"/>
    <s v="Merck Sharp and Dohme LLC"/>
    <s v="Argentina"/>
    <x v="5"/>
    <n v="40700"/>
    <s v="Revenues - Third Parties"/>
    <m/>
    <s v="Storage of Returns (per Pallet)"/>
    <n v="2026"/>
    <n v="7"/>
    <s v="USD"/>
    <n v="956.3"/>
    <n v="1"/>
    <n v="956.3"/>
    <x v="0"/>
    <m/>
  </r>
  <r>
    <s v="MERCK"/>
    <s v="MK-3475-B49 (local)"/>
    <s v="Merck Sharp and Dohme LLC"/>
    <s v="Argentina"/>
    <x v="5"/>
    <n v="40700"/>
    <s v="Revenues - Third Parties"/>
    <m/>
    <s v="Storage Refrigerated (per Shelf)"/>
    <n v="2026"/>
    <n v="7"/>
    <s v="USD"/>
    <n v="521.46"/>
    <n v="1"/>
    <n v="521.46"/>
    <x v="0"/>
    <m/>
  </r>
  <r>
    <s v="MERCK"/>
    <s v="MK-3655-001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MK-1026-003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1026-00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1026-003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2140-003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140-003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140-00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140-003 (Local)"/>
    <s v="Merck Sharp and Dohme LLC"/>
    <s v="Argentina"/>
    <x v="5"/>
    <n v="40700"/>
    <s v="Revenues - Third Parties"/>
    <m/>
    <s v="Storage of Returns (per Pallet)"/>
    <n v="2026"/>
    <n v="7"/>
    <s v="USD"/>
    <n v="573.78"/>
    <n v="1"/>
    <n v="573.78"/>
    <x v="0"/>
    <m/>
  </r>
  <r>
    <s v="MERCK"/>
    <s v="MK-1084-001  (Local)"/>
    <s v="Merck Sharp and Dohme LLC"/>
    <s v="Argentina"/>
    <x v="2"/>
    <n v="40700"/>
    <s v="Revenues - Third Parties"/>
    <m/>
    <s v="Freight - Shipments"/>
    <n v="2026"/>
    <n v="7"/>
    <s v="USD"/>
    <n v="659.35"/>
    <n v="1"/>
    <n v="659.35"/>
    <x v="0"/>
    <m/>
  </r>
  <r>
    <s v="MERCK"/>
    <s v="MK-1084-001 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1084-001 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1084-001 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7684A-006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7684A-006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7684A-006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7684A-006 (Local)"/>
    <s v="Merck Sharp and Dohme LLC"/>
    <s v="Argentina"/>
    <x v="5"/>
    <n v="40700"/>
    <s v="Revenues - Third Parties"/>
    <m/>
    <s v="Storage Refrigerated (per Shelf)"/>
    <n v="2026"/>
    <n v="7"/>
    <s v="USD"/>
    <n v="347.64"/>
    <n v="1"/>
    <n v="347.64"/>
    <x v="0"/>
    <m/>
  </r>
  <r>
    <s v="MERCK"/>
    <s v="MK-7684A-008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7684A-008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7684A-008 (Local)"/>
    <s v="Merck Sharp and Dohme LLC"/>
    <s v="Argentina"/>
    <x v="5"/>
    <n v="40700"/>
    <s v="Revenues - Third Parties"/>
    <m/>
    <s v="Storage of Returns (per Pallet)"/>
    <n v="2026"/>
    <n v="7"/>
    <s v="USD"/>
    <n v="669.41"/>
    <n v="1"/>
    <n v="669.41"/>
    <x v="0"/>
    <m/>
  </r>
  <r>
    <s v="MERCK"/>
    <s v="MK-3475-B15 (Local)"/>
    <s v="Merck Sharp and Dohme LLC"/>
    <s v="Argentina"/>
    <x v="5"/>
    <n v="40700"/>
    <s v="Revenues - Third Parties"/>
    <m/>
    <s v="Non-Drug Storage Ambient (per Pallet)"/>
    <n v="2026"/>
    <n v="7"/>
    <s v="USD"/>
    <n v="191.26"/>
    <n v="1"/>
    <n v="191.26"/>
    <x v="0"/>
    <m/>
  </r>
  <r>
    <s v="MERCK"/>
    <s v="MK-3475-B15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475-B15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-B15 (Local)"/>
    <s v="Merck Sharp and Dohme LLC"/>
    <s v="Argentina"/>
    <x v="5"/>
    <n v="40700"/>
    <s v="Revenues - Third Parties"/>
    <m/>
    <s v="Storage of Returns (per Pallet)"/>
    <n v="2026"/>
    <n v="7"/>
    <s v="USD"/>
    <n v="573.78"/>
    <n v="1"/>
    <n v="573.78"/>
    <x v="0"/>
    <m/>
  </r>
  <r>
    <s v="MERCK"/>
    <s v="MK-3475A-D77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475A-D77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3475A-D77 (Local)"/>
    <s v="Merck Sharp and Dohme LLC"/>
    <s v="Argentina"/>
    <x v="5"/>
    <n v="40700"/>
    <s v="Revenues - Third Parties"/>
    <m/>
    <s v="Storage of Returns (per Pallet)"/>
    <n v="2026"/>
    <n v="7"/>
    <s v="USD"/>
    <n v="956.3"/>
    <n v="1"/>
    <n v="956.3"/>
    <x v="0"/>
    <m/>
  </r>
  <r>
    <s v="MERCK"/>
    <s v="MK-7684A-010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8591A-053 (local)"/>
    <s v="Merck Sharp and Dohme LLC"/>
    <s v="Argentina"/>
    <x v="2"/>
    <n v="40700"/>
    <s v="Revenues - Third Parties"/>
    <m/>
    <s v="Freight - Returns"/>
    <n v="2026"/>
    <n v="7"/>
    <s v="USD"/>
    <n v="109.27"/>
    <n v="1"/>
    <n v="109.27"/>
    <x v="0"/>
    <m/>
  </r>
  <r>
    <s v="MERCK"/>
    <s v="MK-8591A-053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8591A-053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8591A-053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MK-1942-008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3475-02B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5475-013 (Local)"/>
    <s v="Merck Sharp and Dohme LLC"/>
    <s v="Argentina"/>
    <x v="2"/>
    <n v="40700"/>
    <s v="Revenues - Third Parties"/>
    <m/>
    <s v="Freight - Returns"/>
    <n v="2026"/>
    <n v="7"/>
    <s v="USD"/>
    <n v="385.32"/>
    <n v="1"/>
    <n v="385.32"/>
    <x v="0"/>
    <m/>
  </r>
  <r>
    <s v="MERCK"/>
    <s v="MK-5475-013 (Local)"/>
    <s v="Merck Sharp and Dohme LLC"/>
    <s v="Argentina"/>
    <x v="0"/>
    <n v="40700"/>
    <s v="Revenues - Third Parties"/>
    <m/>
    <s v="Pick and Pack Materials"/>
    <n v="2026"/>
    <n v="7"/>
    <s v="USD"/>
    <n v="125.55"/>
    <n v="1"/>
    <n v="125.55"/>
    <x v="0"/>
    <m/>
  </r>
  <r>
    <s v="MERCK"/>
    <s v="MK-5475-013 (Local)"/>
    <s v="Merck Sharp and Dohme LLC"/>
    <s v="Argentina"/>
    <x v="4"/>
    <n v="40700"/>
    <s v="Revenues - Third Parties"/>
    <m/>
    <s v="Returns (per Process)"/>
    <n v="2026"/>
    <n v="7"/>
    <s v="USD"/>
    <n v="114.36"/>
    <n v="1"/>
    <n v="114.36"/>
    <x v="0"/>
    <m/>
  </r>
  <r>
    <s v="MERCK"/>
    <s v="MK-5475-01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5475-013 (Local)"/>
    <s v="Merck Sharp and Dohme LLC"/>
    <s v="Argentina"/>
    <x v="5"/>
    <n v="40700"/>
    <s v="Revenues - Third Parties"/>
    <m/>
    <s v="Storage of Returns (per Pallet)"/>
    <n v="2026"/>
    <n v="7"/>
    <s v="USD"/>
    <n v="573.78"/>
    <n v="1"/>
    <n v="573.78"/>
    <x v="0"/>
    <m/>
  </r>
  <r>
    <s v="MERCK"/>
    <s v="MK-1026-010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1026-010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1026-010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V940-001 (Local)"/>
    <s v="Merck Sharp and Dohme LLC"/>
    <s v="Argentina"/>
    <x v="2"/>
    <n v="40700"/>
    <s v="Revenues - Third Parties"/>
    <m/>
    <s v="Freight - Returns"/>
    <n v="2026"/>
    <n v="7"/>
    <s v="USD"/>
    <n v="83.39"/>
    <n v="1"/>
    <n v="83.39"/>
    <x v="0"/>
    <m/>
  </r>
  <r>
    <s v="MERCK"/>
    <s v="V940-001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V940-001 (Local)"/>
    <s v="Merck Sharp and Dohme LLC"/>
    <s v="Argentina"/>
    <x v="5"/>
    <n v="40700"/>
    <s v="Revenues - Third Parties"/>
    <m/>
    <s v="Storage of Returns (per Pallet)"/>
    <n v="2026"/>
    <n v="7"/>
    <s v="USD"/>
    <n v="765.04"/>
    <n v="1"/>
    <n v="765.04"/>
    <x v="0"/>
    <m/>
  </r>
  <r>
    <s v="MERCK"/>
    <s v="MK-0616-015 (Local)"/>
    <s v="Merck Sharp and Dohme LLC"/>
    <s v="Argentina"/>
    <x v="5"/>
    <n v="40700"/>
    <s v="Revenues - Third Parties"/>
    <m/>
    <s v="Non-Drug Storage Ambient (per Pallet)"/>
    <n v="2026"/>
    <n v="7"/>
    <s v="USD"/>
    <n v="286.89"/>
    <n v="1"/>
    <n v="286.89"/>
    <x v="0"/>
    <m/>
  </r>
  <r>
    <s v="MERCK"/>
    <s v="MK-0616-015 (Local)"/>
    <s v="Merck Sharp and Dohme LLC"/>
    <s v="Argentina"/>
    <x v="4"/>
    <n v="40700"/>
    <s v="Revenues - Third Parties"/>
    <m/>
    <s v="Reconciliation of Returns (per Hour)"/>
    <n v="2026"/>
    <n v="7"/>
    <s v="USD"/>
    <n v="108.16"/>
    <n v="1"/>
    <n v="108.16"/>
    <x v="0"/>
    <m/>
  </r>
  <r>
    <s v="MERCK"/>
    <s v="MK-0616-015 (Local)"/>
    <s v="Merck Sharp and Dohme LLC"/>
    <s v="Argentina"/>
    <x v="4"/>
    <n v="40700"/>
    <s v="Revenues - Third Parties"/>
    <m/>
    <s v="Returns Receipt (per Receipt)"/>
    <n v="2026"/>
    <n v="7"/>
    <s v="USD"/>
    <n v="270.39999999999998"/>
    <n v="1"/>
    <n v="270.39999999999998"/>
    <x v="0"/>
    <m/>
  </r>
  <r>
    <s v="MERCK"/>
    <s v="MK-0616-015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0616-015 (Local)"/>
    <s v="Merck Sharp and Dohme LLC"/>
    <s v="Argentina"/>
    <x v="5"/>
    <n v="40700"/>
    <s v="Revenues - Third Parties"/>
    <m/>
    <s v="Storage of Returns (per Pallet)"/>
    <n v="2026"/>
    <n v="7"/>
    <s v="USD"/>
    <n v="860.67"/>
    <n v="1"/>
    <n v="860.67"/>
    <x v="0"/>
    <m/>
  </r>
  <r>
    <s v="MERCK"/>
    <s v="V940-004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V940-004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V940-004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V940-004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V940-002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V940-002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3475A-F11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7240-001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7240-001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7240-001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7240-001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V940-007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5684-003 (Local)"/>
    <s v="Merck Sharp and Dohme LLC"/>
    <s v="Argentina"/>
    <x v="2"/>
    <n v="40700"/>
    <s v="Revenues - Third Parties"/>
    <m/>
    <s v="Freight - Shipments"/>
    <n v="2026"/>
    <n v="7"/>
    <s v="USD"/>
    <n v="83.39"/>
    <n v="1"/>
    <n v="83.39"/>
    <x v="0"/>
    <m/>
  </r>
  <r>
    <s v="MERCK"/>
    <s v="MK-5684-003 (Local)"/>
    <s v="Merck Sharp and Dohme LLC"/>
    <s v="Argentina"/>
    <x v="0"/>
    <n v="40700"/>
    <s v="Revenues - Third Parties"/>
    <m/>
    <s v="Receipt fee Ambient (per Receipt_ID)"/>
    <n v="2026"/>
    <n v="7"/>
    <s v="USD"/>
    <n v="125.55"/>
    <n v="1"/>
    <n v="125.55"/>
    <x v="0"/>
    <m/>
  </r>
  <r>
    <s v="MERCK"/>
    <s v="MK-5684-003 (Local)"/>
    <s v="Merck Sharp and Dohme LLC"/>
    <s v="Argentina"/>
    <x v="4"/>
    <n v="40700"/>
    <s v="Revenues - Third Parties"/>
    <m/>
    <s v="Reconciliation of Returns (per Hour)"/>
    <n v="2026"/>
    <n v="7"/>
    <s v="USD"/>
    <n v="108.16"/>
    <n v="1"/>
    <n v="108.16"/>
    <x v="0"/>
    <m/>
  </r>
  <r>
    <s v="MERCK"/>
    <s v="MK-5684-003 (Local)"/>
    <s v="Merck Sharp and Dohme LLC"/>
    <s v="Argentina"/>
    <x v="4"/>
    <n v="40700"/>
    <s v="Revenues - Third Parties"/>
    <m/>
    <s v="Returns Receipt (per Receipt)"/>
    <n v="2026"/>
    <n v="7"/>
    <s v="USD"/>
    <n v="270.39999999999998"/>
    <n v="1"/>
    <n v="270.39999999999998"/>
    <x v="0"/>
    <m/>
  </r>
  <r>
    <s v="MERCK"/>
    <s v="MK-5684-00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5684-003 (Local)"/>
    <s v="Merck Sharp and Dohme LLC"/>
    <s v="Argentina"/>
    <x v="5"/>
    <n v="40700"/>
    <s v="Revenues - Third Parties"/>
    <m/>
    <s v="Storage of Returns (per Pallet)"/>
    <n v="2026"/>
    <n v="7"/>
    <s v="USD"/>
    <n v="286.89"/>
    <n v="1"/>
    <n v="286.89"/>
    <x v="0"/>
    <m/>
  </r>
  <r>
    <s v="MERCK"/>
    <s v="MK-2870-005 (LOCAL)"/>
    <s v="Merck Sharp and Dohme LLC"/>
    <s v="Argentina"/>
    <x v="2"/>
    <n v="40700"/>
    <s v="Revenues - Third Parties"/>
    <m/>
    <s v="Freight - Returns"/>
    <n v="2026"/>
    <n v="7"/>
    <s v="USD"/>
    <n v="204.08"/>
    <n v="1"/>
    <n v="204.08"/>
    <x v="0"/>
    <m/>
  </r>
  <r>
    <s v="MERCK"/>
    <s v="MK-2870-005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870-005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870-005 (LOCAL)"/>
    <s v="Merck Sharp and Dohme LLC"/>
    <s v="Argentina"/>
    <x v="5"/>
    <n v="40700"/>
    <s v="Revenues - Third Parties"/>
    <m/>
    <s v="Storage Ambient (per Shelf)"/>
    <n v="2026"/>
    <n v="7"/>
    <s v="USD"/>
    <n v="101.41"/>
    <n v="1"/>
    <n v="101.41"/>
    <x v="0"/>
    <m/>
  </r>
  <r>
    <s v="MERCK"/>
    <s v="MK-2870-005 (LOCAL)"/>
    <s v="Merck Sharp and Dohme LLC"/>
    <s v="Argentina"/>
    <x v="5"/>
    <n v="40700"/>
    <s v="Revenues - Third Parties"/>
    <m/>
    <s v="Storage of Returns (per Pallet)"/>
    <n v="2026"/>
    <n v="7"/>
    <s v="USD"/>
    <n v="765.04"/>
    <n v="1"/>
    <n v="765.04"/>
    <x v="0"/>
    <m/>
  </r>
  <r>
    <s v="MERCK"/>
    <s v="MK-2870-010 (Local)"/>
    <s v="Merck Sharp and Dohme LLC"/>
    <s v="Argentina"/>
    <x v="2"/>
    <n v="40700"/>
    <s v="Revenues - Third Parties"/>
    <m/>
    <s v="Freight - Shipments"/>
    <n v="2026"/>
    <n v="7"/>
    <s v="USD"/>
    <n v="929.24"/>
    <n v="1"/>
    <n v="929.24"/>
    <x v="0"/>
    <m/>
  </r>
  <r>
    <s v="MERCK"/>
    <s v="MK-2870-010 (Local)"/>
    <s v="Merck Sharp and Dohme LLC"/>
    <s v="Argentina"/>
    <x v="0"/>
    <n v="40700"/>
    <s v="Revenues - Third Parties"/>
    <m/>
    <s v="Receipt fee Ambient (per Receipt_ID)"/>
    <n v="2026"/>
    <n v="7"/>
    <s v="USD"/>
    <n v="125.55"/>
    <n v="1"/>
    <n v="125.55"/>
    <x v="0"/>
    <m/>
  </r>
  <r>
    <s v="MERCK"/>
    <s v="MK-2870-010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2870-010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10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2870-010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2870-007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07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2870-019 (Local)"/>
    <s v="Merck Sharp and Dohme LLC"/>
    <s v="Argentina"/>
    <x v="2"/>
    <n v="40700"/>
    <s v="Revenues - Third Parties"/>
    <m/>
    <s v="Freight - Returns"/>
    <n v="2026"/>
    <n v="7"/>
    <s v="USD"/>
    <n v="215.58"/>
    <n v="1"/>
    <n v="215.58"/>
    <x v="0"/>
    <m/>
  </r>
  <r>
    <s v="MERCK"/>
    <s v="MK-2870-019 (Local)"/>
    <s v="Merck Sharp and Dohme LLC"/>
    <s v="Argentina"/>
    <x v="0"/>
    <n v="40700"/>
    <s v="Revenues - Third Parties"/>
    <m/>
    <s v="Insulated shipper - Credo S22 - 12L (Leasing)"/>
    <n v="2026"/>
    <n v="7"/>
    <s v="USD"/>
    <n v="177.58"/>
    <n v="1"/>
    <n v="177.58"/>
    <x v="0"/>
    <m/>
  </r>
  <r>
    <s v="MERCK"/>
    <s v="MK-2870-019 (Local)"/>
    <s v="Merck Sharp and Dohme LLC"/>
    <s v="Argentina"/>
    <x v="0"/>
    <n v="40700"/>
    <s v="Revenues - Third Parties"/>
    <m/>
    <s v="Insulated shipper - Credo S4 - 12L (Leasing)"/>
    <n v="2026"/>
    <n v="7"/>
    <s v="USD"/>
    <n v="170.24"/>
    <n v="1"/>
    <n v="170.24"/>
    <x v="0"/>
    <m/>
  </r>
  <r>
    <s v="MERCK"/>
    <s v="MK-2870-019 (Local)"/>
    <s v="Merck Sharp and Dohme LLC"/>
    <s v="Argentina"/>
    <x v="0"/>
    <n v="40700"/>
    <s v="Revenues - Third Parties"/>
    <m/>
    <s v="Pick and Pack (Ambient)"/>
    <n v="2026"/>
    <n v="7"/>
    <s v="USD"/>
    <n v="125.55"/>
    <n v="1"/>
    <n v="125.55"/>
    <x v="0"/>
    <m/>
  </r>
  <r>
    <s v="MERCK"/>
    <s v="MK-2870-019 (Local)"/>
    <s v="Merck Sharp and Dohme LLC"/>
    <s v="Argentina"/>
    <x v="0"/>
    <n v="40700"/>
    <s v="Revenues - Third Parties"/>
    <m/>
    <s v="Pick and Pack (Controlled Ambient)"/>
    <n v="2026"/>
    <n v="7"/>
    <s v="USD"/>
    <n v="125.55"/>
    <n v="1"/>
    <n v="125.55"/>
    <x v="0"/>
    <m/>
  </r>
  <r>
    <s v="MERCK"/>
    <s v="MK-2870-019 (Local)"/>
    <s v="Merck Sharp and Dohme LLC"/>
    <s v="Argentina"/>
    <x v="0"/>
    <n v="40700"/>
    <s v="Revenues - Third Parties"/>
    <m/>
    <s v="Pick and Pack (Refrigerated)"/>
    <n v="2026"/>
    <n v="7"/>
    <s v="USD"/>
    <n v="150.65"/>
    <n v="1"/>
    <n v="150.65"/>
    <x v="0"/>
    <m/>
  </r>
  <r>
    <s v="MERCK"/>
    <s v="MK-2870-019 (Local)"/>
    <s v="Merck Sharp and Dohme LLC"/>
    <s v="Argentina"/>
    <x v="5"/>
    <n v="40700"/>
    <s v="Revenues - Third Parties"/>
    <m/>
    <s v="Storage Ambient (per Pallet)"/>
    <n v="2026"/>
    <n v="7"/>
    <s v="USD"/>
    <n v="579.45000000000005"/>
    <n v="1"/>
    <n v="579.45000000000005"/>
    <x v="0"/>
    <m/>
  </r>
  <r>
    <s v="MERCK"/>
    <s v="MK-2870-019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19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2870-019 (Local)"/>
    <s v="Merck Sharp and Dohme LLC"/>
    <s v="Argentina"/>
    <x v="5"/>
    <n v="40700"/>
    <s v="Revenues - Third Parties"/>
    <m/>
    <s v="Storage Refrigerated (per Shelf)"/>
    <n v="2026"/>
    <n v="7"/>
    <s v="USD"/>
    <n v="521.46"/>
    <n v="1"/>
    <n v="521.46"/>
    <x v="0"/>
    <m/>
  </r>
  <r>
    <s v="MERCK"/>
    <s v="MK-2870-012 (Local)"/>
    <s v="Merck Sharp and Dohme LLC"/>
    <s v="Argentina"/>
    <x v="2"/>
    <n v="40700"/>
    <s v="Revenues - Third Parties"/>
    <m/>
    <s v="Freight - Returns"/>
    <n v="2026"/>
    <n v="7"/>
    <s v="USD"/>
    <n v="102.04"/>
    <n v="1"/>
    <n v="102.04"/>
    <x v="0"/>
    <m/>
  </r>
  <r>
    <s v="MERCK"/>
    <s v="MK-2870-012 (Local)"/>
    <s v="Merck Sharp and Dohme LLC"/>
    <s v="Argentina"/>
    <x v="0"/>
    <n v="40700"/>
    <s v="Revenues - Third Parties"/>
    <m/>
    <s v="Receipt fee Ambient (per Receipt_ID)"/>
    <n v="2026"/>
    <n v="7"/>
    <s v="USD"/>
    <n v="125.55"/>
    <n v="1"/>
    <n v="125.55"/>
    <x v="0"/>
    <m/>
  </r>
  <r>
    <s v="MERCK"/>
    <s v="MK-2870-012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870-012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870-012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12 (Local)"/>
    <s v="Merck Sharp and Dohme LLC"/>
    <s v="Argentina"/>
    <x v="5"/>
    <n v="40700"/>
    <s v="Revenues - Third Parties"/>
    <m/>
    <s v="Storage of Returns (per Pallet)"/>
    <n v="2026"/>
    <n v="7"/>
    <s v="USD"/>
    <n v="765.04"/>
    <n v="1"/>
    <n v="765.04"/>
    <x v="0"/>
    <m/>
  </r>
  <r>
    <s v="MERCK"/>
    <s v="MK-8591A-054 (Local)"/>
    <s v="Merck Sharp and Dohme LLC"/>
    <s v="Argentina"/>
    <x v="5"/>
    <n v="40700"/>
    <s v="Revenues - Third Parties"/>
    <m/>
    <s v="Storage of Returns (per Pallet)"/>
    <n v="2026"/>
    <n v="7"/>
    <s v="USD"/>
    <n v="573.78"/>
    <n v="1"/>
    <n v="573.78"/>
    <x v="0"/>
    <m/>
  </r>
  <r>
    <s v="MERCK"/>
    <s v="MK-1084-004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1084-004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MK-2870-020 (Local)"/>
    <s v="Merck Sharp and Dohme LLC"/>
    <s v="Argentina"/>
    <x v="0"/>
    <n v="40700"/>
    <s v="Revenues - Third Parties"/>
    <m/>
    <s v="Insulated shipper - Credo S22 - 12L (Leasing)"/>
    <n v="2026"/>
    <n v="7"/>
    <s v="USD"/>
    <n v="177.58"/>
    <n v="1"/>
    <n v="177.58"/>
    <x v="0"/>
    <m/>
  </r>
  <r>
    <s v="MERCK"/>
    <s v="MK-2870-020 (Local)"/>
    <s v="Merck Sharp and Dohme LLC"/>
    <s v="Argentina"/>
    <x v="0"/>
    <n v="40700"/>
    <s v="Revenues - Third Parties"/>
    <m/>
    <s v="Pick and Pack (Controlled Ambient)"/>
    <n v="2026"/>
    <n v="7"/>
    <s v="USD"/>
    <n v="125.55"/>
    <n v="1"/>
    <n v="125.55"/>
    <x v="0"/>
    <m/>
  </r>
  <r>
    <s v="MERCK"/>
    <s v="MK-2870-020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870-020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870-020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2870-020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20 (Local)"/>
    <s v="Merck Sharp and Dohme LLC"/>
    <s v="Argentina"/>
    <x v="5"/>
    <n v="40700"/>
    <s v="Revenues - Third Parties"/>
    <m/>
    <s v="Storage of Returns (per Pallet)"/>
    <n v="2026"/>
    <n v="7"/>
    <s v="USD"/>
    <n v="286.89"/>
    <n v="1"/>
    <n v="286.89"/>
    <x v="0"/>
    <m/>
  </r>
  <r>
    <s v="MERCK"/>
    <s v="MK-2870-020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2870-009 (Local)"/>
    <s v="Merck Sharp and Dohme LLC"/>
    <s v="Argentina"/>
    <x v="5"/>
    <n v="40700"/>
    <s v="Revenues - Third Parties"/>
    <m/>
    <s v="Storage Ambient (per Shelf)"/>
    <n v="2026"/>
    <n v="7"/>
    <s v="USD"/>
    <n v="202.82"/>
    <n v="1"/>
    <n v="202.82"/>
    <x v="0"/>
    <m/>
  </r>
  <r>
    <s v="MERCK"/>
    <s v="MK-2870-009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MK-3543-006 (Local)"/>
    <s v="Merck Sharp and Dohme LLC"/>
    <s v="Argentina"/>
    <x v="2"/>
    <n v="40700"/>
    <s v="Revenues - Third Parties"/>
    <m/>
    <s v="Freight - Returns"/>
    <n v="2026"/>
    <n v="7"/>
    <s v="USD"/>
    <n v="109.27"/>
    <n v="1"/>
    <n v="109.27"/>
    <x v="0"/>
    <m/>
  </r>
  <r>
    <s v="MERCK"/>
    <s v="MK-3543-006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3543-006 (Local)"/>
    <s v="Merck Sharp and Dohme LLC"/>
    <s v="Argentina"/>
    <x v="4"/>
    <n v="40700"/>
    <s v="Revenues - Third Parties"/>
    <m/>
    <s v="Returns Receipt (per Receipt)"/>
    <n v="2026"/>
    <n v="7"/>
    <s v="USD"/>
    <n v="270.39999999999998"/>
    <n v="1"/>
    <n v="270.39999999999998"/>
    <x v="0"/>
    <m/>
  </r>
  <r>
    <s v="MERCK"/>
    <s v="MK-3543-006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3543-006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2870-023 (Local)"/>
    <s v="Merck Sharp and Dohme LLC"/>
    <s v="Argentina"/>
    <x v="2"/>
    <n v="40700"/>
    <s v="Revenues - Third Parties"/>
    <m/>
    <s v="Freight - Shipments"/>
    <n v="2026"/>
    <n v="7"/>
    <s v="USD"/>
    <n v="1153.29"/>
    <n v="1"/>
    <n v="1153.29"/>
    <x v="0"/>
    <m/>
  </r>
  <r>
    <s v="MERCK"/>
    <s v="MK-2870-023 (Local)"/>
    <s v="Merck Sharp and Dohme LLC"/>
    <s v="Argentina"/>
    <x v="0"/>
    <n v="40700"/>
    <s v="Revenues - Third Parties"/>
    <m/>
    <s v="Insulated shipper - Credo S22 - 12L (Leasing)"/>
    <n v="2026"/>
    <n v="7"/>
    <s v="USD"/>
    <n v="177.58"/>
    <n v="1"/>
    <n v="177.58"/>
    <x v="0"/>
    <m/>
  </r>
  <r>
    <s v="MERCK"/>
    <s v="MK-2870-023 (Local)"/>
    <s v="Merck Sharp and Dohme LLC"/>
    <s v="Argentina"/>
    <x v="0"/>
    <n v="40700"/>
    <s v="Revenues - Third Parties"/>
    <m/>
    <s v="Insulated shipper - Credo S22 - 28L (Leasing)"/>
    <n v="2026"/>
    <n v="7"/>
    <s v="USD"/>
    <n v="233.81"/>
    <n v="1"/>
    <n v="233.81"/>
    <x v="0"/>
    <m/>
  </r>
  <r>
    <s v="MERCK"/>
    <s v="MK-2870-023 (Local)"/>
    <s v="Merck Sharp and Dohme LLC"/>
    <s v="Argentina"/>
    <x v="0"/>
    <n v="40700"/>
    <s v="Revenues - Third Parties"/>
    <m/>
    <s v="Insulated shipper - Credo S4 - 12L (Leasing)"/>
    <n v="2026"/>
    <n v="7"/>
    <s v="USD"/>
    <n v="340.48"/>
    <n v="1"/>
    <n v="340.48"/>
    <x v="0"/>
    <m/>
  </r>
  <r>
    <s v="MERCK"/>
    <s v="MK-2870-023 (Local)"/>
    <s v="Merck Sharp and Dohme LLC"/>
    <s v="Argentina"/>
    <x v="0"/>
    <n v="40700"/>
    <s v="Revenues - Third Parties"/>
    <m/>
    <s v="Pick and Pack (Controlled Ambient)"/>
    <n v="2026"/>
    <n v="7"/>
    <s v="USD"/>
    <n v="376.65"/>
    <n v="1"/>
    <n v="376.65"/>
    <x v="0"/>
    <m/>
  </r>
  <r>
    <s v="MERCK"/>
    <s v="MK-2870-023 (Local)"/>
    <s v="Merck Sharp and Dohme LLC"/>
    <s v="Argentina"/>
    <x v="0"/>
    <n v="40700"/>
    <s v="Revenues - Third Parties"/>
    <m/>
    <s v="Pick and Pack (Refrigerated)"/>
    <n v="2026"/>
    <n v="7"/>
    <s v="USD"/>
    <n v="150.65"/>
    <n v="1"/>
    <n v="150.65"/>
    <x v="0"/>
    <m/>
  </r>
  <r>
    <s v="MERCK"/>
    <s v="MK-2870-023 (Local)"/>
    <s v="Merck Sharp and Dohme LLC"/>
    <s v="Argentina"/>
    <x v="4"/>
    <n v="40700"/>
    <s v="Revenues - Third Parties"/>
    <m/>
    <s v="Reconciliation of Returns (per Hour)"/>
    <n v="2026"/>
    <n v="7"/>
    <s v="USD"/>
    <n v="270.39999999999998"/>
    <n v="1"/>
    <n v="270.39999999999998"/>
    <x v="0"/>
    <m/>
  </r>
  <r>
    <s v="MERCK"/>
    <s v="MK-2870-023 (Local)"/>
    <s v="Merck Sharp and Dohme LLC"/>
    <s v="Argentina"/>
    <x v="4"/>
    <n v="40700"/>
    <s v="Revenues - Third Parties"/>
    <m/>
    <s v="Returns Receipt (per Receipt)"/>
    <n v="2026"/>
    <n v="7"/>
    <s v="USD"/>
    <n v="676"/>
    <n v="1"/>
    <n v="676"/>
    <x v="0"/>
    <m/>
  </r>
  <r>
    <s v="MERCK"/>
    <s v="MK-2870-023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2870-023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23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2870-023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0616-019 (Local)"/>
    <s v="Merck Sharp and Dohme LLC"/>
    <s v="Argentina"/>
    <x v="2"/>
    <n v="40700"/>
    <s v="Revenues - Third Parties"/>
    <m/>
    <s v="Freight - Returns"/>
    <n v="2026"/>
    <n v="7"/>
    <s v="USD"/>
    <n v="109.27"/>
    <n v="1"/>
    <n v="109.27"/>
    <x v="0"/>
    <m/>
  </r>
  <r>
    <s v="MERCK"/>
    <s v="MK-0616-019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0616-019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0616-019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3543-007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3543-007 (Local)"/>
    <s v="Merck Sharp and Dohme LLC"/>
    <s v="Argentina"/>
    <x v="5"/>
    <n v="40700"/>
    <s v="Revenues - Third Parties"/>
    <m/>
    <s v="Storage of Returns (per Pallet)"/>
    <n v="2026"/>
    <n v="7"/>
    <s v="USD"/>
    <n v="478.15"/>
    <n v="1"/>
    <n v="478.15"/>
    <x v="0"/>
    <m/>
  </r>
  <r>
    <s v="MERCK"/>
    <s v="MK-6482-029 Local"/>
    <s v="Merck Sharp and Dohme LLC"/>
    <s v="Argentina"/>
    <x v="2"/>
    <n v="40700"/>
    <s v="Revenues - Third Parties"/>
    <m/>
    <s v="Freight - Returns"/>
    <n v="2026"/>
    <n v="7"/>
    <s v="USD"/>
    <n v="885.24"/>
    <n v="1"/>
    <n v="885.24"/>
    <x v="0"/>
    <m/>
  </r>
  <r>
    <s v="MERCK"/>
    <s v="MK-6482-029 Local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MK-6482-029 Local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6482-029 Local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V940-009 (Local)"/>
    <s v="Merck Sharp and Dohme LLC"/>
    <s v="Argentina"/>
    <x v="2"/>
    <n v="40700"/>
    <s v="Revenues - Third Parties"/>
    <m/>
    <s v="Freight - Returns"/>
    <n v="2026"/>
    <n v="7"/>
    <s v="USD"/>
    <n v="109.27"/>
    <n v="1"/>
    <n v="109.27"/>
    <x v="0"/>
    <m/>
  </r>
  <r>
    <s v="MERCK"/>
    <s v="V940-009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V940-009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V940-009 (Local)"/>
    <s v="Merck Sharp and Dohme LLC"/>
    <s v="Argentina"/>
    <x v="5"/>
    <n v="40700"/>
    <s v="Revenues - Third Parties"/>
    <m/>
    <s v="Storage Ambient (per Pallet)"/>
    <n v="2026"/>
    <n v="7"/>
    <s v="USD"/>
    <n v="347.67"/>
    <n v="1"/>
    <n v="347.67"/>
    <x v="0"/>
    <m/>
  </r>
  <r>
    <s v="MERCK"/>
    <s v="V940-009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V940-009 (Local)"/>
    <s v="Merck Sharp and Dohme LLC"/>
    <s v="Argentina"/>
    <x v="5"/>
    <n v="40700"/>
    <s v="Revenues - Third Parties"/>
    <m/>
    <s v="Storage of Returns (per Pallet)"/>
    <n v="2026"/>
    <n v="7"/>
    <s v="USD"/>
    <n v="382.52"/>
    <n v="1"/>
    <n v="382.52"/>
    <x v="0"/>
    <m/>
  </r>
  <r>
    <s v="MERCK"/>
    <s v="MK-1167-008 (Local)"/>
    <s v="Merck Sharp and Dohme LLC"/>
    <s v="Argentina"/>
    <x v="2"/>
    <n v="40700"/>
    <s v="Revenues - Third Parties"/>
    <m/>
    <s v="Freight - Returns"/>
    <n v="2026"/>
    <n v="7"/>
    <s v="USD"/>
    <n v="310.22000000000003"/>
    <n v="1"/>
    <n v="310.22000000000003"/>
    <x v="0"/>
    <m/>
  </r>
  <r>
    <s v="MERCK"/>
    <s v="MK-1167-008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1167-008 (Local)"/>
    <s v="Merck Sharp and Dohme LLC"/>
    <s v="Argentina"/>
    <x v="4"/>
    <n v="40700"/>
    <s v="Revenues - Third Parties"/>
    <m/>
    <s v="Reconciliation of Returns (per Hour)"/>
    <n v="2026"/>
    <n v="7"/>
    <s v="USD"/>
    <n v="162.24"/>
    <n v="1"/>
    <n v="162.24"/>
    <x v="0"/>
    <m/>
  </r>
  <r>
    <s v="MERCK"/>
    <s v="MK-1167-008 (Local)"/>
    <s v="Merck Sharp and Dohme LLC"/>
    <s v="Argentina"/>
    <x v="4"/>
    <n v="40700"/>
    <s v="Revenues - Third Parties"/>
    <m/>
    <s v="Returns Receipt (per Receipt)"/>
    <n v="2026"/>
    <n v="7"/>
    <s v="USD"/>
    <n v="405.6"/>
    <n v="1"/>
    <n v="405.6"/>
    <x v="0"/>
    <m/>
  </r>
  <r>
    <s v="MERCK"/>
    <s v="MK-1167-008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1167-008 (Local)"/>
    <s v="Merck Sharp and Dohme LLC"/>
    <s v="Argentina"/>
    <x v="5"/>
    <n v="40700"/>
    <s v="Revenues - Third Parties"/>
    <m/>
    <s v="Storage of Returns (per Pallet)"/>
    <n v="2026"/>
    <n v="7"/>
    <s v="USD"/>
    <n v="286.89"/>
    <n v="1"/>
    <n v="286.89"/>
    <x v="0"/>
    <m/>
  </r>
  <r>
    <s v="MERCK"/>
    <s v="MK-1084-012 (Local)"/>
    <s v="Merck Sharp and Dohme LLC"/>
    <s v="Argentina"/>
    <x v="5"/>
    <n v="40700"/>
    <s v="Revenues - Third Parties"/>
    <m/>
    <s v="Non-Drug Storage Ambient (per Pallet)"/>
    <n v="2026"/>
    <n v="7"/>
    <s v="USD"/>
    <n v="191.26"/>
    <n v="1"/>
    <n v="191.26"/>
    <x v="0"/>
    <m/>
  </r>
  <r>
    <s v="MERCK"/>
    <s v="MK-1084-012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1084-012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1084-012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1084-012 (Local)"/>
    <s v="Merck Sharp and Dohme LLC"/>
    <s v="Argentina"/>
    <x v="5"/>
    <n v="40700"/>
    <s v="Revenues - Third Parties"/>
    <m/>
    <s v="Storage Refrigerated (per Shelf)"/>
    <n v="2026"/>
    <n v="7"/>
    <s v="USD"/>
    <n v="695.28"/>
    <n v="1"/>
    <n v="695.28"/>
    <x v="0"/>
    <m/>
  </r>
  <r>
    <s v="MERCK"/>
    <s v="MK-4482-023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2140-010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2140-010 (Local)"/>
    <s v="Merck Sharp and Dohme LLC"/>
    <s v="Argentina"/>
    <x v="5"/>
    <n v="40700"/>
    <s v="Revenues - Third Parties"/>
    <m/>
    <s v="Storage Ambient (per Pallet)"/>
    <n v="2026"/>
    <n v="7"/>
    <s v="USD"/>
    <n v="286.89"/>
    <n v="1"/>
    <n v="286.89"/>
    <x v="0"/>
    <m/>
  </r>
  <r>
    <s v="MERCK"/>
    <s v="MK-2140-010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140-010 (Local)"/>
    <s v="Merck Sharp and Dohme LLC"/>
    <s v="Argentina"/>
    <x v="5"/>
    <n v="40700"/>
    <s v="Revenues - Third Parties"/>
    <m/>
    <s v="Storage of Returns (per Pallet)"/>
    <n v="2026"/>
    <n v="7"/>
    <s v="USD"/>
    <n v="573.78"/>
    <n v="1"/>
    <n v="573.78"/>
    <x v="0"/>
    <m/>
  </r>
  <r>
    <s v="MERCK"/>
    <s v="MK-2140-010 (Local)"/>
    <s v="Merck Sharp and Dohme LLC"/>
    <s v="Argentina"/>
    <x v="5"/>
    <n v="40700"/>
    <s v="Revenues - Third Parties"/>
    <m/>
    <s v="Storage Refrigerated (per Shelf)"/>
    <n v="2026"/>
    <n v="7"/>
    <s v="USD"/>
    <n v="347.64"/>
    <n v="1"/>
    <n v="347.64"/>
    <x v="0"/>
    <m/>
  </r>
  <r>
    <s v="MERCK"/>
    <s v="MK-2870-011 (Local)"/>
    <s v="Merck Sharp and Dohme LLC"/>
    <s v="Argentina"/>
    <x v="2"/>
    <n v="40700"/>
    <s v="Revenues - Third Parties"/>
    <m/>
    <s v="Freight - Returns"/>
    <n v="2026"/>
    <n v="7"/>
    <s v="USD"/>
    <n v="178.03"/>
    <n v="1"/>
    <n v="178.03"/>
    <x v="0"/>
    <m/>
  </r>
  <r>
    <s v="MERCK"/>
    <s v="MK-2870-011 (Local)"/>
    <s v="Merck Sharp and Dohme LLC"/>
    <s v="Argentina"/>
    <x v="2"/>
    <n v="40700"/>
    <s v="Revenues - Third Parties"/>
    <m/>
    <s v="Freight - Shipments"/>
    <n v="2026"/>
    <n v="7"/>
    <s v="USD"/>
    <n v="470.66"/>
    <n v="1"/>
    <n v="470.66"/>
    <x v="0"/>
    <m/>
  </r>
  <r>
    <s v="MERCK"/>
    <s v="MK-2870-011 (Local)"/>
    <s v="Merck Sharp and Dohme LLC"/>
    <s v="Argentina"/>
    <x v="0"/>
    <n v="40700"/>
    <s v="Revenues - Third Parties"/>
    <m/>
    <s v="Insulated shipper - Medium (Leasing)"/>
    <n v="2026"/>
    <n v="7"/>
    <s v="USD"/>
    <n v="355.16"/>
    <n v="1"/>
    <n v="355.16"/>
    <x v="0"/>
    <m/>
  </r>
  <r>
    <s v="MERCK"/>
    <s v="MK-2870-011 (Local)"/>
    <s v="Merck Sharp and Dohme LLC"/>
    <s v="Argentina"/>
    <x v="0"/>
    <n v="40700"/>
    <s v="Revenues - Third Parties"/>
    <m/>
    <s v="Pick and Pack (Ambient)"/>
    <n v="2026"/>
    <n v="7"/>
    <s v="USD"/>
    <n v="125.55"/>
    <n v="1"/>
    <n v="125.55"/>
    <x v="0"/>
    <m/>
  </r>
  <r>
    <s v="MERCK"/>
    <s v="MK-2870-011 (Local)"/>
    <s v="Merck Sharp and Dohme LLC"/>
    <s v="Argentina"/>
    <x v="0"/>
    <n v="40700"/>
    <s v="Revenues - Third Parties"/>
    <m/>
    <s v="Pick and Pack (Controlled Ambient)"/>
    <n v="2026"/>
    <n v="7"/>
    <s v="USD"/>
    <n v="251.1"/>
    <n v="1"/>
    <n v="251.1"/>
    <x v="0"/>
    <m/>
  </r>
  <r>
    <s v="MERCK"/>
    <s v="MK-2870-011 (Local)"/>
    <s v="Merck Sharp and Dohme LLC"/>
    <s v="Argentina"/>
    <x v="5"/>
    <n v="40700"/>
    <s v="Revenues - Third Parties"/>
    <m/>
    <s v="Storage Ambient (per Pallet)"/>
    <n v="2026"/>
    <n v="7"/>
    <s v="USD"/>
    <n v="286.89"/>
    <n v="1"/>
    <n v="286.89"/>
    <x v="0"/>
    <m/>
  </r>
  <r>
    <s v="MERCK"/>
    <s v="MK-2870-011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11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6070-002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6070-002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V940-011 (Local)"/>
    <s v="Merck Sharp and Dohme LLC"/>
    <s v="Argentina"/>
    <x v="2"/>
    <n v="40700"/>
    <s v="Revenues - Third Parties"/>
    <m/>
    <s v="Freight - Returns"/>
    <n v="2026"/>
    <n v="7"/>
    <s v="USD"/>
    <n v="218.54"/>
    <n v="1"/>
    <n v="218.54"/>
    <x v="0"/>
    <m/>
  </r>
  <r>
    <s v="MERCK"/>
    <s v="V940-011 (Local)"/>
    <s v="Merck Sharp and Dohme LLC"/>
    <s v="Argentina"/>
    <x v="4"/>
    <n v="40700"/>
    <s v="Revenues - Third Parties"/>
    <m/>
    <s v="Reconciliation of Returns (per Hour)"/>
    <n v="2026"/>
    <n v="7"/>
    <s v="USD"/>
    <n v="162.24"/>
    <n v="1"/>
    <n v="162.24"/>
    <x v="0"/>
    <m/>
  </r>
  <r>
    <s v="MERCK"/>
    <s v="V940-011 (Local)"/>
    <s v="Merck Sharp and Dohme LLC"/>
    <s v="Argentina"/>
    <x v="4"/>
    <n v="40700"/>
    <s v="Revenues - Third Parties"/>
    <m/>
    <s v="Returns Receipt (per Receipt)"/>
    <n v="2026"/>
    <n v="7"/>
    <s v="USD"/>
    <n v="405.6"/>
    <n v="1"/>
    <n v="405.6"/>
    <x v="0"/>
    <m/>
  </r>
  <r>
    <s v="MERCK"/>
    <s v="V940-011 (Local)"/>
    <s v="Merck Sharp and Dohme LLC"/>
    <s v="Argentina"/>
    <x v="5"/>
    <n v="40700"/>
    <s v="Revenues - Third Parties"/>
    <m/>
    <s v="Storage Ambient (per Pallet)"/>
    <n v="2026"/>
    <n v="7"/>
    <s v="USD"/>
    <n v="95.63"/>
    <n v="1"/>
    <n v="95.63"/>
    <x v="0"/>
    <m/>
  </r>
  <r>
    <s v="MERCK"/>
    <s v="V940-011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2400-001 (Local)"/>
    <s v="Merck Sharp and Dohme LLC"/>
    <s v="Argentina"/>
    <x v="0"/>
    <n v="40700"/>
    <s v="Revenues - Third Parties"/>
    <m/>
    <s v="Pick and Pack (Ambient)"/>
    <n v="2026"/>
    <n v="7"/>
    <s v="USD"/>
    <n v="251.1"/>
    <n v="1"/>
    <n v="251.1"/>
    <x v="0"/>
    <m/>
  </r>
  <r>
    <s v="MERCK"/>
    <s v="MK-2400-001 (Local)"/>
    <s v="Merck Sharp and Dohme LLC"/>
    <s v="Argentina"/>
    <x v="0"/>
    <n v="40700"/>
    <s v="Revenues - Third Parties"/>
    <m/>
    <s v="Receipt fee Ambient (per Receipt_ID)"/>
    <n v="2026"/>
    <n v="7"/>
    <s v="USD"/>
    <n v="125.55"/>
    <n v="1"/>
    <n v="125.55"/>
    <x v="0"/>
    <m/>
  </r>
  <r>
    <s v="MERCK"/>
    <s v="MK-2400-001 (Local)"/>
    <s v="Merck Sharp and Dohme LLC"/>
    <s v="Argentina"/>
    <x v="5"/>
    <n v="40700"/>
    <s v="Revenues - Third Parties"/>
    <m/>
    <s v="Storage Ambient (per Pallet)"/>
    <n v="2026"/>
    <n v="7"/>
    <s v="USD"/>
    <n v="191.26"/>
    <n v="1"/>
    <n v="191.26"/>
    <x v="0"/>
    <m/>
  </r>
  <r>
    <s v="MERCK"/>
    <s v="MK-2870-033 (Local)"/>
    <s v="Merck Sharp and Dohme LLC"/>
    <s v="Argentina"/>
    <x v="0"/>
    <n v="40700"/>
    <s v="Revenues - Third Parties"/>
    <m/>
    <s v="Pick and Pack (Ambient)"/>
    <n v="2026"/>
    <n v="7"/>
    <s v="USD"/>
    <n v="251.1"/>
    <n v="1"/>
    <n v="251.1"/>
    <x v="0"/>
    <m/>
  </r>
  <r>
    <s v="MERCK"/>
    <s v="MK-2870-033 (Local)"/>
    <s v="Merck Sharp and Dohme LLC"/>
    <s v="Argentina"/>
    <x v="4"/>
    <n v="40700"/>
    <s v="Revenues - Third Parties"/>
    <m/>
    <s v="Reconciliation of Returns (per Hour)"/>
    <n v="2026"/>
    <n v="7"/>
    <s v="USD"/>
    <n v="216.32"/>
    <n v="1"/>
    <n v="216.32"/>
    <x v="0"/>
    <m/>
  </r>
  <r>
    <s v="MERCK"/>
    <s v="MK-2870-033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870-03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33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5909-005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5909-005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5909-005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2870-031 (Local)"/>
    <s v="Merck Sharp and Dohme LLC"/>
    <s v="Argentina"/>
    <x v="2"/>
    <n v="40700"/>
    <s v="Revenues - Third Parties"/>
    <m/>
    <s v="Freight - Shipments"/>
    <n v="2026"/>
    <n v="7"/>
    <s v="USD"/>
    <n v="83.39"/>
    <n v="1"/>
    <n v="83.39"/>
    <x v="0"/>
    <m/>
  </r>
  <r>
    <s v="MERCK"/>
    <s v="MK-2870-031 (Local)"/>
    <s v="Merck Sharp and Dohme LLC"/>
    <s v="Argentina"/>
    <x v="5"/>
    <n v="40700"/>
    <s v="Revenues - Third Parties"/>
    <m/>
    <s v="Storage Ambient (per Pallet)"/>
    <n v="2026"/>
    <n v="7"/>
    <s v="USD"/>
    <n v="95.63"/>
    <n v="1"/>
    <n v="95.63"/>
    <x v="0"/>
    <m/>
  </r>
  <r>
    <s v="MERCK"/>
    <s v="MK-5890-003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5890-003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2400-01A (Local)"/>
    <s v="Merck Sharp and Dohme LLC"/>
    <s v="Argentina"/>
    <x v="5"/>
    <n v="40700"/>
    <s v="Revenues - Third Parties"/>
    <m/>
    <s v="Non-Drug Storage Ambient (per Pallet)"/>
    <n v="2026"/>
    <n v="7"/>
    <s v="USD"/>
    <n v="95.63"/>
    <n v="1"/>
    <n v="95.63"/>
    <x v="0"/>
    <m/>
  </r>
  <r>
    <s v="MERCK"/>
    <s v="MK-2400-01A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400-01A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400-01A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400-01A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400-01A (Local)"/>
    <s v="Merck Sharp and Dohme LLC"/>
    <s v="Argentina"/>
    <x v="5"/>
    <n v="40700"/>
    <s v="Revenues - Third Parties"/>
    <m/>
    <s v="Storage of Returns (per Pallet)"/>
    <n v="2026"/>
    <n v="7"/>
    <s v="USD"/>
    <n v="191.26"/>
    <n v="1"/>
    <n v="191.26"/>
    <x v="0"/>
    <m/>
  </r>
  <r>
    <s v="MERCK"/>
    <s v="MK-5684-015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5684-015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2870-032 (Local)"/>
    <s v="Merck Sharp and Dohme LLC"/>
    <s v="Argentina"/>
    <x v="2"/>
    <n v="40700"/>
    <s v="Revenues - Third Parties"/>
    <m/>
    <s v="Freight - Returns"/>
    <n v="2026"/>
    <n v="7"/>
    <s v="USD"/>
    <n v="102.04"/>
    <n v="1"/>
    <n v="102.04"/>
    <x v="0"/>
    <m/>
  </r>
  <r>
    <s v="MERCK"/>
    <s v="MK-2870-032 (Local)"/>
    <s v="Merck Sharp and Dohme LLC"/>
    <s v="Argentina"/>
    <x v="2"/>
    <n v="40700"/>
    <s v="Revenues - Third Parties"/>
    <m/>
    <s v="Freight - Shipments"/>
    <n v="2026"/>
    <n v="7"/>
    <s v="USD"/>
    <n v="109.27"/>
    <n v="1"/>
    <n v="109.27"/>
    <x v="0"/>
    <m/>
  </r>
  <r>
    <s v="MERCK"/>
    <s v="MK-2870-032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2870-032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2870-032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32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7240-012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22 (Local)"/>
    <s v="Merck Sharp and Dohme LLC"/>
    <s v="Argentina"/>
    <x v="5"/>
    <n v="40700"/>
    <s v="Revenues - Third Parties"/>
    <m/>
    <s v="Storage Ambient (per Shelf)"/>
    <n v="2026"/>
    <n v="7"/>
    <s v="USD"/>
    <n v="202.82"/>
    <n v="1"/>
    <n v="202.82"/>
    <x v="0"/>
    <m/>
  </r>
  <r>
    <s v="MERCK"/>
    <s v="MK-8527-011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1022-016 (Local)"/>
    <s v="Merck Sharp and Dohme LLC"/>
    <s v="Argentina"/>
    <x v="0"/>
    <n v="40700"/>
    <s v="Revenues - Third Parties"/>
    <m/>
    <s v="Pick and Pack (Ambient)"/>
    <n v="2026"/>
    <n v="7"/>
    <s v="USD"/>
    <n v="125.55"/>
    <n v="1"/>
    <n v="125.55"/>
    <x v="0"/>
    <m/>
  </r>
  <r>
    <s v="MERCK"/>
    <s v="MK-1022-016 (Local)"/>
    <s v="Merck Sharp and Dohme LLC"/>
    <s v="Argentina"/>
    <x v="4"/>
    <n v="40700"/>
    <s v="Revenues - Third Parties"/>
    <m/>
    <s v="Reconciliation of Returns (per Hour)"/>
    <n v="2026"/>
    <n v="7"/>
    <s v="USD"/>
    <n v="54.08"/>
    <n v="1"/>
    <n v="54.08"/>
    <x v="0"/>
    <m/>
  </r>
  <r>
    <s v="MERCK"/>
    <s v="MK-1022-016 (Local)"/>
    <s v="Merck Sharp and Dohme LLC"/>
    <s v="Argentina"/>
    <x v="4"/>
    <n v="40700"/>
    <s v="Revenues - Third Parties"/>
    <m/>
    <s v="Returns Receipt (per Receipt)"/>
    <n v="2026"/>
    <n v="7"/>
    <s v="USD"/>
    <n v="135.19999999999999"/>
    <n v="1"/>
    <n v="135.19999999999999"/>
    <x v="0"/>
    <m/>
  </r>
  <r>
    <s v="MERCK"/>
    <s v="MK-1022-016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1022-016 (Local)"/>
    <s v="Merck Sharp and Dohme LLC"/>
    <s v="Argentina"/>
    <x v="5"/>
    <n v="40700"/>
    <s v="Revenues - Third Parties"/>
    <m/>
    <s v="Storage of Returns (per Pallet)"/>
    <n v="2026"/>
    <n v="7"/>
    <s v="USD"/>
    <n v="95.63"/>
    <n v="1"/>
    <n v="95.63"/>
    <x v="0"/>
    <m/>
  </r>
  <r>
    <s v="MERCK"/>
    <s v="MK-1084-007 (Local)"/>
    <s v="Merck Sharp and Dohme LLC"/>
    <s v="Argentina"/>
    <x v="5"/>
    <n v="40700"/>
    <s v="Revenues - Third Parties"/>
    <m/>
    <s v="Storage Ambient (per Shelf)"/>
    <n v="2026"/>
    <n v="7"/>
    <s v="USD"/>
    <n v="202.82"/>
    <n v="1"/>
    <n v="202.82"/>
    <x v="0"/>
    <m/>
  </r>
  <r>
    <s v="MERCK"/>
    <s v="MK-6482-03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214-004 (Local)"/>
    <s v="Merck Sharp and Dohme LLC"/>
    <s v="Argentina"/>
    <x v="2"/>
    <n v="40700"/>
    <s v="Revenues - Third Parties"/>
    <m/>
    <s v="Freight - Shipments"/>
    <n v="2026"/>
    <n v="7"/>
    <s v="USD"/>
    <n v="102.04"/>
    <n v="1"/>
    <n v="102.04"/>
    <x v="0"/>
    <m/>
  </r>
  <r>
    <s v="MERCK"/>
    <s v="MK-2214-004 (Local)"/>
    <s v="Merck Sharp and Dohme LLC"/>
    <s v="Argentina"/>
    <x v="5"/>
    <n v="40700"/>
    <s v="Revenues - Third Parties"/>
    <m/>
    <s v="Storage Ambient (per Shelf)"/>
    <n v="2026"/>
    <n v="7"/>
    <s v="USD"/>
    <n v="286.89"/>
    <n v="1"/>
    <n v="286.89"/>
    <x v="0"/>
    <m/>
  </r>
  <r>
    <s v="MERCK"/>
    <s v="MK-7962-038 (Local)"/>
    <s v="Merck Sharp and Dohme LLC"/>
    <s v="Argentina"/>
    <x v="5"/>
    <n v="40700"/>
    <s v="Revenues - Third Parties"/>
    <m/>
    <s v="Non-Drug Storage Ambient (per Pallet)"/>
    <n v="2026"/>
    <n v="7"/>
    <s v="USD"/>
    <n v="191.26"/>
    <n v="1"/>
    <n v="191.26"/>
    <x v="0"/>
    <m/>
  </r>
  <r>
    <s v="MERCK"/>
    <s v="MK-2870-036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2870-021 (Local)"/>
    <s v="Merck Sharp and Dohme LLC"/>
    <s v="Argentina"/>
    <x v="2"/>
    <n v="40700"/>
    <s v="Revenues - Third Parties"/>
    <m/>
    <s v="Freight - Shipments"/>
    <n v="2026"/>
    <n v="7"/>
    <s v="USD"/>
    <n v="83.39"/>
    <n v="1"/>
    <n v="83.39"/>
    <x v="0"/>
    <m/>
  </r>
  <r>
    <s v="MERCK"/>
    <s v="MK-8591B-062 (Local)"/>
    <s v="Merck Sharp and Dohme LLC"/>
    <s v="Argentina"/>
    <x v="5"/>
    <n v="40700"/>
    <s v="Revenues - Third Parties"/>
    <m/>
    <s v="Storage Ambient (per Pallet)"/>
    <n v="2026"/>
    <n v="7"/>
    <s v="USD"/>
    <n v="95.63"/>
    <n v="1"/>
    <n v="95.63"/>
    <x v="0"/>
    <m/>
  </r>
  <r>
    <s v="MERCK"/>
    <s v="MK-1084-013 (Local)"/>
    <s v="Merck Sharp and Dohme LLC"/>
    <s v="Argentina"/>
    <x v="0"/>
    <n v="40700"/>
    <s v="Revenues - Third Parties"/>
    <m/>
    <s v="Pick and Pack (Ambient)"/>
    <n v="2026"/>
    <n v="7"/>
    <s v="USD"/>
    <n v="125.55"/>
    <n v="1"/>
    <n v="125.55"/>
    <x v="0"/>
    <m/>
  </r>
  <r>
    <s v="MERCK"/>
    <s v="MK-1084-013 (Local)"/>
    <s v="Merck Sharp and Dohme LLC"/>
    <s v="Argentina"/>
    <x v="0"/>
    <n v="40700"/>
    <s v="Revenues - Third Parties"/>
    <m/>
    <s v="Pick and Pack Materials"/>
    <n v="2026"/>
    <n v="7"/>
    <s v="USD"/>
    <n v="125.55"/>
    <n v="1"/>
    <n v="125.55"/>
    <x v="0"/>
    <m/>
  </r>
  <r>
    <s v="MERCK"/>
    <s v="MK-1084-013 (Local)"/>
    <s v="Merck Sharp and Dohme LLC"/>
    <s v="Argentina"/>
    <x v="5"/>
    <n v="40700"/>
    <s v="Revenues - Third Parties"/>
    <m/>
    <s v="Storage Ambient (per Pallet)"/>
    <n v="2026"/>
    <n v="7"/>
    <s v="USD"/>
    <n v="231.78"/>
    <n v="1"/>
    <n v="231.78"/>
    <x v="0"/>
    <m/>
  </r>
  <r>
    <s v="MERCK"/>
    <s v="MK-1084-013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V940-013 (Local)"/>
    <s v="Merck Sharp and Dohme LLC"/>
    <s v="Argentina"/>
    <x v="5"/>
    <n v="40700"/>
    <s v="Revenues - Third Parties"/>
    <m/>
    <s v="Storage Ambient (per Pallet)"/>
    <n v="2026"/>
    <n v="7"/>
    <s v="USD"/>
    <n v="95.63"/>
    <n v="1"/>
    <n v="95.63"/>
    <x v="0"/>
    <m/>
  </r>
  <r>
    <s v="MERCK"/>
    <s v="MK-6482-034 (Local)"/>
    <s v="Merck Sharp and Dohme LLC"/>
    <s v="Argentina"/>
    <x v="0"/>
    <n v="40700"/>
    <s v="Revenues - Third Parties"/>
    <m/>
    <s v="Pick and Pack (Ambient)"/>
    <n v="2026"/>
    <n v="7"/>
    <s v="USD"/>
    <n v="125.55"/>
    <n v="1"/>
    <n v="125.55"/>
    <x v="0"/>
    <m/>
  </r>
  <r>
    <s v="MERCK"/>
    <s v="MK-6482-034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6070-003 (Local)"/>
    <s v="Merck Sharp and Dohme LLC"/>
    <s v="Argentina"/>
    <x v="0"/>
    <n v="40700"/>
    <s v="Revenues - Third Parties"/>
    <m/>
    <s v="Insulated shipper - Credo S22 - 12L (Leasing)"/>
    <n v="2026"/>
    <n v="7"/>
    <s v="USD"/>
    <n v="355.16"/>
    <n v="1"/>
    <n v="355.16"/>
    <x v="0"/>
    <m/>
  </r>
  <r>
    <s v="MERCK"/>
    <s v="MK-6070-003 (Local)"/>
    <s v="Merck Sharp and Dohme LLC"/>
    <s v="Argentina"/>
    <x v="0"/>
    <n v="40700"/>
    <s v="Revenues - Third Parties"/>
    <m/>
    <s v="Pick and Pack (Controlled Ambient)"/>
    <n v="2026"/>
    <n v="7"/>
    <s v="USD"/>
    <n v="251.1"/>
    <n v="1"/>
    <n v="251.1"/>
    <x v="0"/>
    <m/>
  </r>
  <r>
    <s v="MERCK"/>
    <s v="MK-6070-003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MERCK"/>
    <s v="MK-6070-003 (Local)"/>
    <s v="Merck Sharp and Dohme LLC"/>
    <s v="Argentina"/>
    <x v="5"/>
    <n v="40700"/>
    <s v="Revenues - Third Parties"/>
    <m/>
    <s v="Storage of Labels Ambient (per Pallet)"/>
    <n v="2026"/>
    <n v="7"/>
    <s v="USD"/>
    <n v="95.63"/>
    <n v="1"/>
    <n v="95.63"/>
    <x v="0"/>
    <m/>
  </r>
  <r>
    <s v="MERCK"/>
    <s v="MK-6070-003 (Local)"/>
    <s v="Merck Sharp and Dohme LLC"/>
    <s v="Argentina"/>
    <x v="5"/>
    <n v="40700"/>
    <s v="Revenues - Third Parties"/>
    <m/>
    <s v="Storage Refrigerated (per Shelf)"/>
    <n v="2026"/>
    <n v="7"/>
    <s v="USD"/>
    <n v="173.82"/>
    <n v="1"/>
    <n v="173.82"/>
    <x v="0"/>
    <m/>
  </r>
  <r>
    <s v="MERCK"/>
    <s v="MK-1084-015 (Local)"/>
    <s v="Merck Sharp and Dohme LLC"/>
    <s v="Argentina"/>
    <x v="2"/>
    <n v="40700"/>
    <s v="Revenues - Third Parties"/>
    <m/>
    <s v="Freight - Shipments"/>
    <n v="2026"/>
    <n v="7"/>
    <s v="USD"/>
    <n v="276.05"/>
    <n v="1"/>
    <n v="276.05"/>
    <x v="0"/>
    <m/>
  </r>
  <r>
    <s v="MERCK"/>
    <s v="MK-1084-015 (Local)"/>
    <s v="Merck Sharp and Dohme LLC"/>
    <s v="Argentina"/>
    <x v="0"/>
    <n v="40700"/>
    <s v="Revenues - Third Parties"/>
    <m/>
    <s v="Pick and Pack (Ambient)"/>
    <n v="2026"/>
    <n v="7"/>
    <s v="USD"/>
    <n v="376.65"/>
    <n v="1"/>
    <n v="376.65"/>
    <x v="0"/>
    <m/>
  </r>
  <r>
    <s v="MERCK"/>
    <s v="MK-1084-015 (Local)"/>
    <s v="Merck Sharp and Dohme LLC"/>
    <s v="Argentina"/>
    <x v="0"/>
    <n v="40700"/>
    <s v="Revenues - Third Parties"/>
    <m/>
    <s v="Pick and Pack Materials"/>
    <n v="2026"/>
    <n v="7"/>
    <s v="USD"/>
    <n v="125.55"/>
    <n v="1"/>
    <n v="125.55"/>
    <x v="0"/>
    <m/>
  </r>
  <r>
    <s v="MERCK"/>
    <s v="MK-1084-015 (Local)"/>
    <s v="Merck Sharp and Dohme LLC"/>
    <s v="Argentina"/>
    <x v="5"/>
    <n v="40700"/>
    <s v="Revenues - Third Parties"/>
    <m/>
    <s v="Storage Ambient (per Pallet)"/>
    <n v="2026"/>
    <n v="7"/>
    <s v="USD"/>
    <n v="115.89"/>
    <n v="1"/>
    <n v="115.89"/>
    <x v="0"/>
    <m/>
  </r>
  <r>
    <s v="PFIZER"/>
    <s v="C6461001 Comparator"/>
    <s v="Pfizer"/>
    <s v="Argentina"/>
    <x v="2"/>
    <n v="40700"/>
    <s v="Revenues - Third Parties"/>
    <m/>
    <s v="Freight - Shipments"/>
    <n v="2026"/>
    <n v="7"/>
    <s v="USD"/>
    <n v="763.67"/>
    <n v="1"/>
    <n v="763.67"/>
    <x v="0"/>
    <m/>
  </r>
  <r>
    <s v="PFIZER"/>
    <s v="C6461001 Comparator"/>
    <s v="Pfizer"/>
    <s v="Argentina"/>
    <x v="0"/>
    <n v="40700"/>
    <s v="Revenues - Third Parties"/>
    <m/>
    <s v="Project Management Fee"/>
    <n v="2026"/>
    <n v="7"/>
    <s v="USD"/>
    <n v="1235.0754000000002"/>
    <n v="1"/>
    <n v="1235.0754000000002"/>
    <x v="0"/>
    <m/>
  </r>
  <r>
    <s v="PFIZER"/>
    <s v="C6461001 Comparator"/>
    <s v="Pfizer"/>
    <s v="Argentina"/>
    <x v="5"/>
    <n v="40700"/>
    <s v="Revenues - Third Parties"/>
    <m/>
    <s v="Storage Ambient (per Pallet)"/>
    <n v="2026"/>
    <n v="7"/>
    <s v="USD"/>
    <n v="154.38560000000001"/>
    <n v="1"/>
    <n v="154.38560000000001"/>
    <x v="0"/>
    <m/>
  </r>
  <r>
    <s v="OTH CUST"/>
    <s v="ARGX-113-2317 (CAM) - PPD"/>
    <s v="PPD Development LP"/>
    <s v="Argentina"/>
    <x v="5"/>
    <n v="40900"/>
    <s v="Revenues- IC"/>
    <m/>
    <s v="Storage Ambient (per Pallet)"/>
    <n v="2026"/>
    <n v="7"/>
    <s v="USD"/>
    <n v="219.49"/>
    <n v="1"/>
    <n v="219.49"/>
    <x v="0"/>
    <m/>
  </r>
  <r>
    <s v="SERVIER"/>
    <s v="SPLFIO-174"/>
    <s v="Servier"/>
    <s v="Argentina"/>
    <x v="0"/>
    <n v="40700"/>
    <s v="Revenues - Third Parties"/>
    <m/>
    <s v="Project Management Fee"/>
    <n v="2026"/>
    <n v="7"/>
    <s v="USD"/>
    <n v="1696.88"/>
    <n v="1"/>
    <n v="1696.88"/>
    <x v="0"/>
    <m/>
  </r>
  <r>
    <s v="SERVIER"/>
    <s v="SPLFIO-174"/>
    <s v="Servier"/>
    <s v="Argentina"/>
    <x v="5"/>
    <n v="40700"/>
    <s v="Revenues - Third Parties"/>
    <m/>
    <s v="Storage Refrigerated (per Shelf)"/>
    <n v="2026"/>
    <n v="7"/>
    <s v="USD"/>
    <n v="2124.35"/>
    <n v="1"/>
    <n v="2124.35"/>
    <x v="0"/>
    <m/>
  </r>
  <r>
    <s v="OTH CUST"/>
    <s v="PHRI.COLT-HF"/>
    <s v="Site Management Organization Argentina SA"/>
    <s v="Argentina"/>
    <x v="4"/>
    <n v="40700"/>
    <s v="Revenues - Third Parties"/>
    <m/>
    <s v="Destruction (per Kg)"/>
    <n v="2026"/>
    <n v="7"/>
    <s v="USD"/>
    <n v="3.95"/>
    <n v="1"/>
    <n v="3.95"/>
    <x v="0"/>
    <m/>
  </r>
  <r>
    <s v="OTH CUST"/>
    <s v="PHRI.COLT-HF"/>
    <s v="Site Management Organization Argentina SA"/>
    <s v="Argentina"/>
    <x v="4"/>
    <n v="40700"/>
    <s v="Revenues - Third Parties"/>
    <m/>
    <s v="Destruction Setup Fee"/>
    <n v="2026"/>
    <n v="7"/>
    <s v="USD"/>
    <n v="1360.1"/>
    <n v="1"/>
    <n v="1360.1"/>
    <x v="0"/>
    <m/>
  </r>
  <r>
    <s v="OTH CUST"/>
    <s v="PHRI.COLT-HF"/>
    <s v="Site Management Organization Argentina SA"/>
    <s v="Argentina"/>
    <x v="0"/>
    <n v="40700"/>
    <s v="Revenues - Third Parties"/>
    <m/>
    <s v="Project Management Fee"/>
    <n v="2026"/>
    <n v="7"/>
    <s v="USD"/>
    <n v="450"/>
    <n v="1"/>
    <n v="450"/>
    <x v="0"/>
    <m/>
  </r>
  <r>
    <s v="OTH CUST"/>
    <s v="PHRI.COLT-HF"/>
    <s v="Site Management Organization Argentina SA"/>
    <s v="Argentina"/>
    <x v="5"/>
    <n v="40700"/>
    <s v="Revenues - Third Parties"/>
    <m/>
    <s v="Storage Ambient (per Pallet)"/>
    <n v="2026"/>
    <n v="7"/>
    <s v="USD"/>
    <n v="2594.48"/>
    <n v="1"/>
    <n v="2594.48"/>
    <x v="0"/>
    <m/>
  </r>
  <r>
    <s v="OTH CUST"/>
    <s v="PHRI.COLT-HF"/>
    <s v="Site Management Organization Argentina SA"/>
    <s v="Argentina"/>
    <x v="5"/>
    <n v="40700"/>
    <s v="Revenues - Third Parties"/>
    <m/>
    <s v="Storage of Labels Ambient (per Pallet)"/>
    <n v="2026"/>
    <n v="7"/>
    <s v="USD"/>
    <n v="1011.84"/>
    <n v="1"/>
    <n v="1011.84"/>
    <x v="0"/>
    <m/>
  </r>
  <r>
    <s v="CSL"/>
    <s v="CSL300_3001"/>
    <s v="CSL Behring GmbH"/>
    <s v="Argentina"/>
    <x v="0"/>
    <n v="40700"/>
    <s v="Revenues - Third Parties"/>
    <m/>
    <s v="Project Management Fee"/>
    <n v="2026"/>
    <n v="7"/>
    <s v="USD"/>
    <n v="-1103.3"/>
    <n v="1"/>
    <n v="-1103.3"/>
    <x v="0"/>
    <m/>
  </r>
  <r>
    <s v="CSL"/>
    <s v="CSL300_3001"/>
    <s v="CSL Behring GmbH"/>
    <s v="Argentina"/>
    <x v="5"/>
    <n v="40700"/>
    <s v="Revenues - Third Parties"/>
    <m/>
    <s v="Storage Frozen (per Shelf)"/>
    <n v="2026"/>
    <n v="7"/>
    <s v="USD"/>
    <n v="-552.5"/>
    <n v="1"/>
    <n v="-552.5"/>
    <x v="0"/>
    <m/>
  </r>
  <r>
    <s v="J &amp; J"/>
    <s v="Materiales pool Janssen"/>
    <s v="Janssen"/>
    <s v="Argentina"/>
    <x v="5"/>
    <n v="40700"/>
    <s v="Revenues - Third Parties"/>
    <m/>
    <s v="Non-Drug Storage Ambient (per Pallet)"/>
    <n v="2026"/>
    <n v="7"/>
    <s v="USD"/>
    <n v="-1273.6104500000001"/>
    <n v="1"/>
    <n v="-1273.6104500000001"/>
    <x v="0"/>
    <m/>
  </r>
  <r>
    <s v="J &amp; J"/>
    <s v="Materiales pool Janssen"/>
    <s v="Janssen"/>
    <s v="Argentina"/>
    <x v="0"/>
    <n v="40700"/>
    <s v="Revenues - Third Parties"/>
    <m/>
    <s v="Receipt fee Ancillaries (per Receipt_ID)"/>
    <n v="2026"/>
    <n v="7"/>
    <s v="USD"/>
    <n v="-200.1405"/>
    <n v="1"/>
    <n v="-200.1405"/>
    <x v="0"/>
    <m/>
  </r>
  <r>
    <s v="J &amp; J"/>
    <s v="Materiales pool Janssen"/>
    <s v="Janssen"/>
    <s v="Argentina"/>
    <x v="5"/>
    <n v="40700"/>
    <s v="Revenues - Third Parties"/>
    <m/>
    <s v="Non-Drug Storage Ambient (per Pallet)"/>
    <n v="2026"/>
    <n v="7"/>
    <s v="USD"/>
    <n v="727.77740000000006"/>
    <n v="1"/>
    <n v="727.77740000000006"/>
    <x v="0"/>
    <m/>
  </r>
  <r>
    <s v="J &amp; J"/>
    <s v="Materiales pool Janssen"/>
    <s v="Janssen"/>
    <s v="Argentina"/>
    <x v="5"/>
    <n v="40700"/>
    <s v="Revenues - Third Parties"/>
    <m/>
    <s v="Non-Drug Storage Ambient (per Pallet)"/>
    <n v="2026"/>
    <n v="7"/>
    <s v="USD"/>
    <n v="-1273.6104500000001"/>
    <n v="1"/>
    <n v="-1273.6104500000001"/>
    <x v="0"/>
    <m/>
  </r>
  <r>
    <s v="J &amp; J"/>
    <s v="Materiales pool Janssen"/>
    <s v="Janssen"/>
    <s v="Argentina"/>
    <x v="5"/>
    <n v="40700"/>
    <s v="Revenues - Third Parties"/>
    <m/>
    <s v="Non-Drug Storage Ambient (per Pallet)"/>
    <n v="2026"/>
    <n v="7"/>
    <s v="USD"/>
    <n v="727.77740000000006"/>
    <n v="1"/>
    <n v="727.77740000000006"/>
    <x v="0"/>
    <m/>
  </r>
  <r>
    <s v="MERCK"/>
    <s v="MK-1084-013 (Local)"/>
    <s v="Merck Sharp and Dohme LLC"/>
    <s v="Argentina"/>
    <x v="0"/>
    <n v="40700"/>
    <s v="Revenues - Third Parties"/>
    <m/>
    <s v="Pick and Pack Materials"/>
    <n v="2026"/>
    <n v="7"/>
    <s v="USD"/>
    <n v="-125.55"/>
    <n v="1"/>
    <n v="-125.55"/>
    <x v="0"/>
    <m/>
  </r>
  <r>
    <s v="MERCK"/>
    <s v="MK-1084-015 (Local)"/>
    <s v="Merck Sharp and Dohme LLC"/>
    <s v="Argentina"/>
    <x v="0"/>
    <n v="40700"/>
    <s v="Revenues - Third Parties"/>
    <m/>
    <s v="Pick and Pack Materials"/>
    <n v="2026"/>
    <n v="7"/>
    <s v="USD"/>
    <n v="-125.55"/>
    <n v="1"/>
    <n v="-125.55"/>
    <x v="0"/>
    <m/>
  </r>
  <r>
    <s v="OTH CUST"/>
    <s v="Others"/>
    <s v="Others"/>
    <s v="Argentina"/>
    <x v="5"/>
    <n v="40700"/>
    <s v="Revenues - Third Parties"/>
    <m/>
    <s v="Storage Ambient (per Pallet)"/>
    <n v="2026"/>
    <n v="7"/>
    <s v="USD"/>
    <n v="-7235.8884297520699"/>
    <n v="1"/>
    <n v="-7235.8884297520699"/>
    <x v="0"/>
    <m/>
  </r>
  <r>
    <s v="OTH CUST"/>
    <s v="Others"/>
    <s v="Others"/>
    <s v="Argentina"/>
    <x v="0"/>
    <n v="40700"/>
    <s v="Revenues - Third Parties"/>
    <m/>
    <s v="Distribution"/>
    <n v="2026"/>
    <n v="7"/>
    <s v="USD"/>
    <n v="-10130.243801652899"/>
    <n v="1"/>
    <n v="-10130.243801652899"/>
    <x v="0"/>
    <m/>
  </r>
  <r>
    <s v="OTH CUST"/>
    <s v="Others"/>
    <s v="Others"/>
    <s v="Argentina"/>
    <x v="2"/>
    <n v="40700"/>
    <s v="Revenues - Third Parties"/>
    <m/>
    <s v="Freight"/>
    <n v="2026"/>
    <n v="7"/>
    <s v="USD"/>
    <n v="-11577.4214876033"/>
    <n v="1"/>
    <n v="-11577.4214876033"/>
    <x v="0"/>
    <m/>
  </r>
  <r>
    <s v="ELI LILLY"/>
    <s v="J2S-MC-GZMR/R-11763"/>
    <s v="Eli Lilly &amp; Co."/>
    <s v="Argentina"/>
    <x v="6"/>
    <n v="40700"/>
    <s v="Revenues - Third Parties"/>
    <m/>
    <s v="Comparator"/>
    <n v="2026"/>
    <n v="7"/>
    <s v="USD"/>
    <n v="5305"/>
    <n v="1"/>
    <n v="5305"/>
    <x v="0"/>
    <m/>
  </r>
  <r>
    <s v="OTH CUST"/>
    <s v="Others"/>
    <s v="Others"/>
    <s v="Argentina"/>
    <x v="2"/>
    <n v="40700"/>
    <s v="Revenues - Third Parties"/>
    <m/>
    <s v="Annual Rebate"/>
    <n v="2026"/>
    <n v="7"/>
    <s v="USD"/>
    <n v="0"/>
    <n v="1"/>
    <n v="0"/>
    <x v="0"/>
    <m/>
  </r>
  <r>
    <s v="ELI LILLY"/>
    <s v="J2A-MC-GZPO (CAM)"/>
    <s v="Eli Lilly &amp; Co."/>
    <s v="Argentina"/>
    <x v="1"/>
    <n v="40700"/>
    <s v="Revenues - Third Parties"/>
    <m/>
    <s v="PTC Duties"/>
    <n v="2026"/>
    <n v="7"/>
    <s v="USD"/>
    <n v="-609.45050381115288"/>
    <n v="1"/>
    <n v="-609.45050381115288"/>
    <x v="0"/>
    <m/>
  </r>
  <r>
    <s v="ELI LILLY"/>
    <s v="J2S-MC-GZMR (CAM)"/>
    <s v="Eli Lilly &amp; Co."/>
    <s v="Argentina"/>
    <x v="1"/>
    <n v="40700"/>
    <s v="Revenues - Third Parties"/>
    <m/>
    <s v="PTC Duties"/>
    <n v="2026"/>
    <n v="7"/>
    <s v="USD"/>
    <n v="-1444.4241626612902"/>
    <n v="1"/>
    <n v="-1444.4241626612902"/>
    <x v="0"/>
    <m/>
  </r>
  <r>
    <s v="PFIZER"/>
    <s v="C4771002 (CAM)"/>
    <s v="Pfizer"/>
    <s v="Argentina"/>
    <x v="1"/>
    <n v="40700"/>
    <s v="Revenues - Third Parties"/>
    <m/>
    <s v="PTC Duties"/>
    <n v="2026"/>
    <n v="7"/>
    <s v="USD"/>
    <n v="-4044.758359607843"/>
    <n v="1"/>
    <n v="-4044.758359607843"/>
    <x v="0"/>
    <m/>
  </r>
  <r>
    <s v="ELI LILLY"/>
    <s v="I4V-MC-JAHU_JAHX (CAM)"/>
    <s v="Eli Lilly &amp; Co."/>
    <s v="Argentina"/>
    <x v="1"/>
    <n v="40700"/>
    <s v="Revenues - Third Parties"/>
    <m/>
    <s v="PTC Duties"/>
    <n v="2026"/>
    <n v="7"/>
    <s v="USD"/>
    <n v="-597.8452752909518"/>
    <n v="1"/>
    <n v="-597.8452752909518"/>
    <x v="0"/>
    <m/>
  </r>
  <r>
    <s v="ELI LILLY"/>
    <s v="J4P-MC-IYAC (CAM)"/>
    <s v="Eli Lilly &amp; Co."/>
    <s v="Argentina"/>
    <x v="1"/>
    <n v="40700"/>
    <s v="Revenues - Third Parties"/>
    <m/>
    <s v="PTC Duties"/>
    <n v="2026"/>
    <n v="7"/>
    <s v="USD"/>
    <n v="-5718.3510250820236"/>
    <n v="1"/>
    <n v="-5718.3510250820236"/>
    <x v="0"/>
    <m/>
  </r>
  <r>
    <s v="ELI LILLY"/>
    <s v="J2V-MC-GZLF (CAM)"/>
    <s v="Eli Lilly &amp; Co."/>
    <s v="Argentina"/>
    <x v="1"/>
    <n v="40700"/>
    <s v="Revenues - Third Parties"/>
    <m/>
    <s v="PTC Duties"/>
    <n v="2026"/>
    <n v="7"/>
    <s v="USD"/>
    <n v="-1786.1885401478003"/>
    <n v="1"/>
    <n v="-1786.1885401478003"/>
    <x v="0"/>
    <m/>
  </r>
  <r>
    <s v="ELI LILLY"/>
    <s v="I8F-MC-GPIJ"/>
    <s v="Eli Lilly &amp; Co."/>
    <s v="Argentina"/>
    <x v="1"/>
    <n v="40700"/>
    <s v="Revenues - Third Parties"/>
    <m/>
    <s v="PTC Duties"/>
    <n v="2026"/>
    <n v="7"/>
    <s v="USD"/>
    <n v="-25835.616418497382"/>
    <n v="1"/>
    <n v="-25835.616418497382"/>
    <x v="0"/>
    <m/>
  </r>
  <r>
    <s v="ELI LILLY"/>
    <s v="J1I-MC-GZQA"/>
    <s v="Eli Lilly &amp; Co."/>
    <s v="Argentina"/>
    <x v="1"/>
    <n v="40700"/>
    <s v="Revenues - Third Parties"/>
    <m/>
    <s v="PTC Duties"/>
    <n v="2026"/>
    <n v="7"/>
    <s v="USD"/>
    <n v="-4584.5199014213931"/>
    <n v="1"/>
    <n v="-4584.5199014213931"/>
    <x v="0"/>
    <m/>
  </r>
  <r>
    <s v="ELI LILLY"/>
    <s v="J1I-MC-GZBP"/>
    <s v="Eli Lilly &amp; Co."/>
    <s v="Argentina"/>
    <x v="1"/>
    <n v="40700"/>
    <s v="Revenues - Third Parties"/>
    <m/>
    <s v="PTC Duties"/>
    <n v="2026"/>
    <n v="7"/>
    <s v="USD"/>
    <n v="-3236.0284445995894"/>
    <n v="1"/>
    <n v="-3236.0284445995894"/>
    <x v="0"/>
    <m/>
  </r>
  <r>
    <s v="ELI LILLY"/>
    <s v="J1I-MC-GZQD"/>
    <s v="Eli Lilly &amp; Co."/>
    <s v="Argentina"/>
    <x v="1"/>
    <n v="40700"/>
    <s v="Revenues - Third Parties"/>
    <m/>
    <s v="PTC Duties"/>
    <n v="2026"/>
    <n v="7"/>
    <s v="USD"/>
    <n v="-2103.6333114464101"/>
    <n v="1"/>
    <n v="-2103.6333114464101"/>
    <x v="0"/>
    <m/>
  </r>
  <r>
    <s v="ELI LILLY"/>
    <s v="J2A-MC-GZPL"/>
    <s v="Eli Lilly &amp; Co."/>
    <s v="Argentina"/>
    <x v="1"/>
    <n v="40700"/>
    <s v="Revenues - Third Parties"/>
    <m/>
    <s v="PTC Duties"/>
    <n v="2026"/>
    <n v="7"/>
    <s v="USD"/>
    <n v="-936.13913900069394"/>
    <n v="1"/>
    <n v="-936.13913900069394"/>
    <x v="0"/>
    <m/>
  </r>
  <r>
    <s v="ELI LILLY"/>
    <s v="J2S-MC-GZMK"/>
    <s v="Eli Lilly &amp; Co."/>
    <s v="Argentina"/>
    <x v="1"/>
    <n v="40700"/>
    <s v="Revenues - Third Parties"/>
    <m/>
    <s v="PTC Duties"/>
    <n v="2026"/>
    <n v="7"/>
    <s v="USD"/>
    <n v="-3846.2867213232248"/>
    <n v="1"/>
    <n v="-3846.2867213232248"/>
    <x v="0"/>
    <m/>
  </r>
  <r>
    <s v="ELI LILLY"/>
    <s v="J2A-MC-GZPW"/>
    <s v="Eli Lilly &amp; Co."/>
    <s v="Argentina"/>
    <x v="1"/>
    <n v="40700"/>
    <s v="Revenues - Third Parties"/>
    <m/>
    <s v="PTC Duties"/>
    <n v="2026"/>
    <n v="7"/>
    <s v="USD"/>
    <n v="-16734.465117619049"/>
    <n v="1"/>
    <n v="-16734.465117619049"/>
    <x v="0"/>
    <m/>
  </r>
  <r>
    <s v="ELI LILLY"/>
    <s v="N1T-MC-TZ01"/>
    <s v="Eli Lilly &amp; Co."/>
    <s v="Argentina"/>
    <x v="1"/>
    <n v="40700"/>
    <s v="Revenues - Third Parties"/>
    <m/>
    <s v="PTC Duties"/>
    <n v="2026"/>
    <n v="7"/>
    <s v="USD"/>
    <n v="-5350.2071503425113"/>
    <n v="1"/>
    <n v="-5350.2071503425113"/>
    <x v="0"/>
    <m/>
  </r>
  <r>
    <s v="ELI LILLY"/>
    <s v="N1T-MC-RT01"/>
    <s v="Eli Lilly &amp; Co."/>
    <s v="Argentina"/>
    <x v="1"/>
    <n v="40700"/>
    <s v="Revenues - Third Parties"/>
    <m/>
    <s v="PTC Duties"/>
    <n v="2026"/>
    <n v="7"/>
    <s v="USD"/>
    <n v="-2703.9582828336752"/>
    <n v="1"/>
    <n v="-2703.9582828336752"/>
    <x v="0"/>
    <m/>
  </r>
  <r>
    <s v="ELI LILLY"/>
    <s v="J6M-MC-JSGD"/>
    <s v="Eli Lilly &amp; Co."/>
    <s v="Argentina"/>
    <x v="1"/>
    <n v="40700"/>
    <s v="Revenues - Third Parties"/>
    <m/>
    <s v="PTC Duties"/>
    <n v="2026"/>
    <n v="7"/>
    <s v="USD"/>
    <n v="-11626.296362233856"/>
    <n v="1"/>
    <n v="-11626.296362233856"/>
    <x v="0"/>
    <m/>
  </r>
  <r>
    <s v="PFIZER"/>
    <s v="C1091009 (CAM)"/>
    <s v="Pfizer"/>
    <s v="Argentina"/>
    <x v="1"/>
    <n v="40700"/>
    <s v="Revenues - Third Parties"/>
    <m/>
    <s v="PTC Duties"/>
    <n v="2026"/>
    <n v="7"/>
    <s v="USD"/>
    <n v="-622.92107150526681"/>
    <n v="1"/>
    <n v="-622.92107150526681"/>
    <x v="0"/>
    <m/>
  </r>
  <r>
    <s v="ASTRAZENECA"/>
    <s v="D4325C00010"/>
    <s v="Astra Zeneca"/>
    <s v="Argentina"/>
    <x v="1"/>
    <n v="40700"/>
    <s v="Revenues - Third Parties"/>
    <m/>
    <s v="PTC Duties"/>
    <n v="2026"/>
    <n v="7"/>
    <s v="USD"/>
    <n v="-2342.9799352087612"/>
    <n v="1"/>
    <n v="-2342.9799352087612"/>
    <x v="0"/>
    <m/>
  </r>
  <r>
    <s v="ASTRAZENECA"/>
    <s v="D6973C00001"/>
    <s v="Astra Zeneca"/>
    <s v="Argentina"/>
    <x v="1"/>
    <n v="40700"/>
    <s v="Revenues - Third Parties"/>
    <m/>
    <s v="PTC Duties"/>
    <n v="2026"/>
    <n v="7"/>
    <s v="USD"/>
    <n v="-21720.443064481795"/>
    <n v="1"/>
    <n v="-21720.443064481795"/>
    <x v="0"/>
    <m/>
  </r>
  <r>
    <s v="OTH CUST"/>
    <s v="PEAK-1"/>
    <s v="Arcus Biosciences Inc"/>
    <s v="Argentina"/>
    <x v="1"/>
    <n v="40700"/>
    <s v="Revenues - Third Parties"/>
    <m/>
    <s v="PTC Duties"/>
    <n v="2026"/>
    <n v="7"/>
    <s v="USD"/>
    <n v="-14652.693187656141"/>
    <n v="1"/>
    <n v="-14652.693187656141"/>
    <x v="0"/>
    <m/>
  </r>
  <r>
    <s v="IQVIA"/>
    <s v="J2A-MC-GZPO (IQVIA)"/>
    <s v="IQVIA RDS Inc"/>
    <s v="Argentina"/>
    <x v="1"/>
    <n v="40700"/>
    <s v="Revenues - Third Parties"/>
    <m/>
    <s v="PTC Duties"/>
    <n v="2026"/>
    <n v="7"/>
    <s v="USD"/>
    <n v="-738.80884850372377"/>
    <n v="1"/>
    <n v="-738.80884850372377"/>
    <x v="0"/>
    <m/>
  </r>
  <r>
    <s v="OTH CUST"/>
    <s v="ML-007C-MA-222"/>
    <s v="Maplight Therapeutics Inc"/>
    <s v="Argentina"/>
    <x v="1"/>
    <n v="40700"/>
    <s v="Revenues - Third Parties"/>
    <m/>
    <s v="PTC Duties"/>
    <n v="2026"/>
    <n v="7"/>
    <s v="USD"/>
    <n v="-6744.4057369168895"/>
    <n v="1"/>
    <n v="-6744.4057369168895"/>
    <x v="0"/>
    <m/>
  </r>
  <r>
    <s v="ASTRAZENECA"/>
    <s v="D6402C00012"/>
    <s v="Astra Zeneca"/>
    <s v="Argentina"/>
    <x v="1"/>
    <n v="40700"/>
    <s v="Revenues - Third Parties"/>
    <m/>
    <s v="PTC Duties"/>
    <n v="2026"/>
    <n v="7"/>
    <s v="USD"/>
    <n v="-2099.8203526065986"/>
    <n v="1"/>
    <n v="-2099.8203526065986"/>
    <x v="0"/>
    <m/>
  </r>
  <r>
    <s v="ASTRAZENECA"/>
    <s v="D7260C00015 EMBOLD (CAM)"/>
    <s v="Astra Zeneca"/>
    <s v="Argentina"/>
    <x v="1"/>
    <n v="40700"/>
    <s v="Revenues - Third Parties"/>
    <m/>
    <s v="PTC Duties"/>
    <n v="2026"/>
    <n v="7"/>
    <s v="USD"/>
    <n v="-585.30485295276924"/>
    <n v="1"/>
    <n v="-585.30485295276924"/>
    <x v="0"/>
    <m/>
  </r>
  <r>
    <s v="ASTRAZENECA"/>
    <s v="D7260C00015"/>
    <s v="Astra Zeneca"/>
    <s v="Argentina"/>
    <x v="1"/>
    <n v="40700"/>
    <s v="Revenues - Third Parties"/>
    <m/>
    <s v="PTC Duties"/>
    <n v="2026"/>
    <n v="7"/>
    <s v="USD"/>
    <n v="-6427.8857872646722"/>
    <n v="1"/>
    <n v="-6427.8857872646722"/>
    <x v="0"/>
    <m/>
  </r>
  <r>
    <s v="ASTRAZENECA"/>
    <s v="D7261C00003 (CAM) (CPP)"/>
    <s v="Astra Zeneca"/>
    <s v="Argentina"/>
    <x v="1"/>
    <n v="40700"/>
    <s v="Revenues - Third Parties"/>
    <m/>
    <s v="PTC Duties"/>
    <n v="2026"/>
    <n v="7"/>
    <s v="USD"/>
    <n v="-762.01650324543596"/>
    <n v="1"/>
    <n v="-762.01650324543596"/>
    <x v="0"/>
    <m/>
  </r>
  <r>
    <s v="ASTRAZENECA"/>
    <s v="D9440C00004"/>
    <s v="Astra Zeneca"/>
    <s v="Argentina"/>
    <x v="1"/>
    <n v="40700"/>
    <s v="Revenues - Third Parties"/>
    <m/>
    <s v="PTC Duties"/>
    <n v="2026"/>
    <n v="7"/>
    <s v="USD"/>
    <n v="-191.41432877481984"/>
    <n v="1"/>
    <n v="-191.41432877481984"/>
    <x v="0"/>
    <m/>
  </r>
  <r>
    <s v="ASTRAZENECA"/>
    <s v="D7261C00005"/>
    <s v="Astra Zeneca"/>
    <s v="Argentina"/>
    <x v="1"/>
    <n v="40700"/>
    <s v="Revenues - Third Parties"/>
    <m/>
    <s v="PTC Duties"/>
    <n v="2026"/>
    <n v="7"/>
    <s v="USD"/>
    <n v="-7854.8263558015342"/>
    <n v="1"/>
    <n v="-7854.8263558015342"/>
    <x v="0"/>
    <m/>
  </r>
  <r>
    <s v="AMGEN"/>
    <n v="20180244"/>
    <s v="Amgen, Inc."/>
    <s v="Argentina"/>
    <x v="1"/>
    <n v="40700"/>
    <s v="Revenues - Third Parties"/>
    <m/>
    <s v="PTC Duties"/>
    <n v="2026"/>
    <n v="7"/>
    <s v="USD"/>
    <n v="-6762.6327200136893"/>
    <n v="1"/>
    <n v="-6762.6327200136893"/>
    <x v="0"/>
    <m/>
  </r>
  <r>
    <s v="AMGEN"/>
    <n v="20190341"/>
    <s v="Amgen, Inc."/>
    <s v="Argentina"/>
    <x v="1"/>
    <n v="40700"/>
    <s v="Revenues - Third Parties"/>
    <m/>
    <s v="PTC Duties"/>
    <n v="2026"/>
    <n v="7"/>
    <s v="USD"/>
    <n v="-94108.426456765839"/>
    <n v="1"/>
    <n v="-94108.426456765839"/>
    <x v="0"/>
    <m/>
  </r>
  <r>
    <s v="AMGEN"/>
    <n v="20200041"/>
    <s v="Amgen, Inc."/>
    <s v="Argentina"/>
    <x v="1"/>
    <n v="40700"/>
    <s v="Revenues - Third Parties"/>
    <m/>
    <s v="PTC Duties"/>
    <n v="2026"/>
    <n v="7"/>
    <s v="USD"/>
    <n v="-2685.3181397745816"/>
    <n v="1"/>
    <n v="-2685.3181397745816"/>
    <x v="0"/>
    <m/>
  </r>
  <r>
    <s v="AMGEN"/>
    <n v="20210081"/>
    <s v="Amgen, Inc."/>
    <s v="Argentina"/>
    <x v="1"/>
    <n v="40700"/>
    <s v="Revenues - Third Parties"/>
    <m/>
    <s v="PTC Duties"/>
    <n v="2026"/>
    <n v="7"/>
    <s v="USD"/>
    <n v="-391533.22631323093"/>
    <n v="1"/>
    <n v="-391533.22631323093"/>
    <x v="0"/>
    <m/>
  </r>
  <r>
    <s v="AMGEN"/>
    <n v="20210181"/>
    <s v="Amgen, Inc."/>
    <s v="Argentina"/>
    <x v="1"/>
    <n v="40700"/>
    <s v="Revenues - Third Parties"/>
    <m/>
    <s v="PTC Duties"/>
    <n v="2026"/>
    <n v="7"/>
    <s v="USD"/>
    <n v="-16115.807148870637"/>
    <n v="1"/>
    <n v="-16115.807148870637"/>
    <x v="0"/>
    <m/>
  </r>
  <r>
    <s v="OTH CUST"/>
    <s v="ALXN1210-CSA-AKI-318"/>
    <s v="Alexion Pharmaceuticals Inc"/>
    <s v="Argentina"/>
    <x v="1"/>
    <n v="40700"/>
    <s v="Revenues - Third Parties"/>
    <m/>
    <s v="PTC Duties"/>
    <n v="2026"/>
    <n v="7"/>
    <s v="USD"/>
    <n v="-53.441690020818882"/>
    <n v="1"/>
    <n v="-53.441690020818882"/>
    <x v="0"/>
    <m/>
  </r>
  <r>
    <s v="MEDIMMUNE"/>
    <s v="D9640C00003"/>
    <s v="MedImmune Inc"/>
    <s v="Argentina"/>
    <x v="1"/>
    <n v="40700"/>
    <s v="Revenues - Third Parties"/>
    <m/>
    <s v="PTC Duties"/>
    <n v="2026"/>
    <n v="7"/>
    <s v="USD"/>
    <n v="-9230.9971602521"/>
    <n v="1"/>
    <n v="-9230.9971602521"/>
    <x v="0"/>
    <m/>
  </r>
  <r>
    <s v="OTH CUST"/>
    <s v="SARO.23.002"/>
    <s v="Zydus Discovery DMCC"/>
    <s v="Argentina"/>
    <x v="1"/>
    <n v="40700"/>
    <s v="Revenues - Third Parties"/>
    <m/>
    <s v="PTC Duties"/>
    <n v="2026"/>
    <n v="7"/>
    <s v="USD"/>
    <n v="-1052.1850988471849"/>
    <n v="1"/>
    <n v="-1052.1850988471849"/>
    <x v="0"/>
    <m/>
  </r>
  <r>
    <s v="DEFERRED"/>
    <s v="Others"/>
    <s v="Deferred Revenue"/>
    <s v="Argentina"/>
    <x v="1"/>
    <n v="40700"/>
    <s v="Revenues - Third Parties"/>
    <m/>
    <s v="PTC Duties - Reverse"/>
    <n v="2026"/>
    <n v="7"/>
    <s v="USD"/>
    <n v="0"/>
    <n v="1"/>
    <n v="0"/>
    <x v="0"/>
    <m/>
  </r>
  <r>
    <s v="DEFERRED"/>
    <s v="Others"/>
    <s v="Deferred Revenue"/>
    <s v="Argentina"/>
    <x v="2"/>
    <n v="40700"/>
    <s v="Revenues - Third Parties"/>
    <m/>
    <s v="Adjustment due to services rendered between 16/03 - 31/03"/>
    <n v="2026"/>
    <n v="7"/>
    <s v="USD"/>
    <n v="-549597.30656818894"/>
    <n v="1"/>
    <n v="-549597.30656818894"/>
    <x v="0"/>
    <m/>
  </r>
  <r>
    <s v="DEFERRED"/>
    <s v="Others"/>
    <s v="Deferred Revenue"/>
    <s v="Argentina"/>
    <x v="0"/>
    <n v="40700"/>
    <s v="Revenues - Third Parties"/>
    <m/>
    <s v="Adjustment due to services rendered between 16/03 - 31/03"/>
    <n v="2026"/>
    <n v="7"/>
    <s v="USD"/>
    <n v="-166662.73562640001"/>
    <n v="1"/>
    <n v="-166662.73562640001"/>
    <x v="0"/>
    <m/>
  </r>
  <r>
    <s v="DEFERRED"/>
    <s v="Others"/>
    <s v="Deferred Revenue"/>
    <s v="Argentina"/>
    <x v="2"/>
    <n v="40700"/>
    <s v="Revenues - Third Parties"/>
    <m/>
    <s v="Adjustment Estimated Revenue of the month 16/03 - 15/04"/>
    <n v="2026"/>
    <n v="7"/>
    <s v="USD"/>
    <n v="-1194328.65282464"/>
    <n v="1"/>
    <n v="-1194328.65282464"/>
    <x v="0"/>
    <m/>
  </r>
  <r>
    <s v="DEFERRED"/>
    <s v="Others"/>
    <s v="Deferred Revenue"/>
    <s v="Argentina"/>
    <x v="1"/>
    <n v="40700"/>
    <s v="Revenues - Third Parties"/>
    <m/>
    <s v="PTC Duties (varios clientes)"/>
    <n v="2026"/>
    <n v="7"/>
    <s v="USD"/>
    <n v="-31892.3"/>
    <n v="1"/>
    <n v="-31892.3"/>
    <x v="0"/>
    <m/>
  </r>
  <r>
    <s v="DEFERRED"/>
    <s v="Others"/>
    <s v="Deferred Revenue"/>
    <s v="Argentina"/>
    <x v="2"/>
    <n v="40700"/>
    <s v="Revenues - Third Parties"/>
    <m/>
    <s v="Estimated Revenue from 16/04 - 30/04"/>
    <n v="2026"/>
    <n v="7"/>
    <s v="USD"/>
    <n v="431657.27662461734"/>
    <n v="1"/>
    <n v="431657.27662461734"/>
    <x v="0"/>
    <m/>
  </r>
  <r>
    <s v="DEFERRED"/>
    <s v="Others"/>
    <s v="Deferred Revenue"/>
    <s v="Argentina"/>
    <x v="0"/>
    <n v="40700"/>
    <s v="Revenues - Third Parties"/>
    <m/>
    <s v="Estimated Revenue from 16/04 - 30/04"/>
    <n v="2026"/>
    <n v="7"/>
    <s v="USD"/>
    <n v="230227.6243449999"/>
    <n v="1"/>
    <n v="230227.6243449999"/>
    <x v="0"/>
    <m/>
  </r>
  <r>
    <s v="DEFERRED"/>
    <s v="Others"/>
    <s v="Deferred Revenue"/>
    <s v="Argentina"/>
    <x v="2"/>
    <n v="40700"/>
    <s v="Revenues - Third Parties"/>
    <m/>
    <s v="Estimated Revenue of the month from 16/04 - 15/05"/>
    <n v="2026"/>
    <n v="7"/>
    <s v="USD"/>
    <n v="1342253.3077111638"/>
    <n v="1"/>
    <n v="1342253.3077111638"/>
    <x v="0"/>
    <m/>
  </r>
  <r>
    <s v="DEFERRED"/>
    <s v="Others"/>
    <s v="Deferred Revenue"/>
    <s v="Argentina"/>
    <x v="5"/>
    <n v="40700"/>
    <s v="Revenues - Third Parties"/>
    <m/>
    <s v="Provision NC Pfizer Storage"/>
    <n v="2026"/>
    <n v="7"/>
    <s v="USD"/>
    <n v="0"/>
    <n v="1"/>
    <n v="0"/>
    <x v="0"/>
    <m/>
  </r>
  <r>
    <s v="OTH CUST"/>
    <s v="Others"/>
    <s v="Others"/>
    <s v="Argentina"/>
    <x v="5"/>
    <n v="40700"/>
    <s v="Revenues - Third Parties"/>
    <m/>
    <s v="Storage"/>
    <n v="2026"/>
    <n v="7"/>
    <s v="USD"/>
    <n v="0"/>
    <n v="1"/>
    <n v="0"/>
    <x v="0"/>
    <m/>
  </r>
  <r>
    <s v="OTH CUST"/>
    <s v="Others"/>
    <s v="Others"/>
    <s v="Argentina"/>
    <x v="0"/>
    <n v="40700"/>
    <s v="Revenues - Third Parties"/>
    <m/>
    <s v="Distribution"/>
    <n v="2026"/>
    <n v="7"/>
    <s v="USD"/>
    <n v="0"/>
    <n v="1"/>
    <n v="0"/>
    <x v="0"/>
    <m/>
  </r>
  <r>
    <s v="OTH CUST"/>
    <s v="Others"/>
    <s v="Others"/>
    <s v="Argentina"/>
    <x v="2"/>
    <n v="40700"/>
    <s v="Revenues - Third Parties"/>
    <m/>
    <s v="Freight"/>
    <n v="2026"/>
    <n v="7"/>
    <s v="USD"/>
    <n v="0"/>
    <n v="1"/>
    <n v="0"/>
    <x v="0"/>
    <m/>
  </r>
  <r>
    <s v="OTH CUST"/>
    <s v="Others"/>
    <s v="Others"/>
    <s v="Argentina"/>
    <x v="5"/>
    <n v="40700"/>
    <s v="Revenues - Third Parties"/>
    <m/>
    <s v="Storage"/>
    <n v="2026"/>
    <n v="7"/>
    <s v="USD"/>
    <n v="0"/>
    <n v="1"/>
    <n v="0"/>
    <x v="0"/>
    <m/>
  </r>
  <r>
    <s v="OTH CUST"/>
    <s v="Others"/>
    <s v="Others"/>
    <s v="Argentina"/>
    <x v="0"/>
    <n v="40700"/>
    <s v="Revenues - Third Parties"/>
    <m/>
    <s v="Distribution"/>
    <n v="2026"/>
    <n v="7"/>
    <s v="USD"/>
    <n v="0"/>
    <n v="1"/>
    <n v="0"/>
    <x v="0"/>
    <m/>
  </r>
  <r>
    <s v="OTH CUST"/>
    <s v="Others"/>
    <s v="Others"/>
    <s v="Argentina"/>
    <x v="2"/>
    <n v="40700"/>
    <s v="Revenues - Third Parties"/>
    <m/>
    <s v="Freight"/>
    <n v="2026"/>
    <n v="7"/>
    <s v="USD"/>
    <n v="0"/>
    <n v="1"/>
    <n v="0"/>
    <x v="0"/>
    <m/>
  </r>
  <r>
    <s v="OTH CUST"/>
    <s v="Others"/>
    <s v="Others"/>
    <s v="Argentina"/>
    <x v="0"/>
    <n v="40700"/>
    <s v="Revenues - Third Parties"/>
    <m/>
    <s v="Distribution"/>
    <n v="2026"/>
    <n v="7"/>
    <s v="USD"/>
    <n v="0"/>
    <n v="1"/>
    <n v="0"/>
    <x v="0"/>
    <m/>
  </r>
  <r>
    <s v="OTH CUST"/>
    <s v="Others"/>
    <s v="Others"/>
    <s v="Argentina"/>
    <x v="7"/>
    <n v="40700"/>
    <s v="Revenues - Third Parties"/>
    <m/>
    <s v="FX Translation"/>
    <n v="2026"/>
    <n v="7"/>
    <s v="USD"/>
    <n v="0"/>
    <n v="1"/>
    <n v="0"/>
    <x v="0"/>
    <m/>
  </r>
  <r>
    <s v="OTH CUST"/>
    <s v="Others"/>
    <s v="Others"/>
    <s v="Argentina"/>
    <x v="3"/>
    <n v="40700"/>
    <s v="Revenues - Third Parties"/>
    <m/>
    <s v="FX Translation"/>
    <n v="2026"/>
    <n v="7"/>
    <s v="USD"/>
    <n v="55.301689199993611"/>
    <n v="1"/>
    <n v="55.301689199993611"/>
    <x v="0"/>
    <m/>
  </r>
  <r>
    <s v="OTH CUST"/>
    <s v="Others"/>
    <s v="Others"/>
    <s v="Argentina"/>
    <x v="5"/>
    <n v="40700"/>
    <s v="Revenues - Third Parties"/>
    <m/>
    <s v="FX Translation"/>
    <n v="2026"/>
    <n v="7"/>
    <s v="USD"/>
    <n v="124726.02376293764"/>
    <n v="1"/>
    <n v="124726.02376293764"/>
    <x v="0"/>
    <m/>
  </r>
  <r>
    <s v="OTH CUST"/>
    <s v="Others"/>
    <s v="Others"/>
    <s v="Argentina"/>
    <x v="0"/>
    <n v="40700"/>
    <s v="Revenues - Third Parties"/>
    <m/>
    <s v="FX Translation"/>
    <n v="2026"/>
    <n v="7"/>
    <s v="USD"/>
    <n v="5486.6799860997126"/>
    <n v="1"/>
    <n v="5486.6799860997126"/>
    <x v="0"/>
    <m/>
  </r>
  <r>
    <s v="OTH CUST"/>
    <s v="Others"/>
    <s v="Others"/>
    <s v="Argentina"/>
    <x v="1"/>
    <n v="40700"/>
    <s v="Revenues - Third Parties"/>
    <m/>
    <s v="FX Translation"/>
    <n v="2026"/>
    <n v="7"/>
    <s v="USD"/>
    <n v="-742786.63404008851"/>
    <n v="1"/>
    <n v="-742786.63404008851"/>
    <x v="0"/>
    <m/>
  </r>
  <r>
    <s v="OTH CUST"/>
    <s v="Others"/>
    <s v="Others"/>
    <s v="Argentina"/>
    <x v="2"/>
    <n v="40700"/>
    <s v="Revenues - Third Parties"/>
    <m/>
    <s v="FX Translation"/>
    <n v="2026"/>
    <n v="7"/>
    <s v="USD"/>
    <n v="5468.7035515985917"/>
    <n v="1"/>
    <n v="5468.7035515985917"/>
    <x v="0"/>
    <m/>
  </r>
  <r>
    <s v="OTH CUST"/>
    <s v="Others"/>
    <s v="Others"/>
    <s v="Argentina"/>
    <x v="4"/>
    <n v="40700"/>
    <s v="Revenues - Third Parties"/>
    <m/>
    <s v="FX Translation"/>
    <n v="2026"/>
    <n v="7"/>
    <s v="USD"/>
    <n v="1558.0898005634517"/>
    <n v="1"/>
    <n v="1558.0898005634517"/>
    <x v="0"/>
    <m/>
  </r>
  <r>
    <s v="OTH CUST"/>
    <s v="Others"/>
    <s v="Others"/>
    <s v="Argentina"/>
    <x v="7"/>
    <n v="40700"/>
    <s v="Revenues - Third Parties"/>
    <m/>
    <s v="FX Translation"/>
    <n v="2026"/>
    <n v="7"/>
    <s v="USD"/>
    <n v="-0.01"/>
    <n v="1"/>
    <n v="-0.01"/>
    <x v="0"/>
    <m/>
  </r>
  <r>
    <s v="OTH CUST"/>
    <s v="Others"/>
    <s v="Others"/>
    <s v="Argentina"/>
    <x v="6"/>
    <n v="40700"/>
    <s v="Revenues - Third Parties"/>
    <m/>
    <s v="FX Translation"/>
    <n v="2026"/>
    <n v="7"/>
    <s v="USD"/>
    <n v="15.861949999999524"/>
    <n v="1"/>
    <n v="15.861949999999524"/>
    <x v="0"/>
    <m/>
  </r>
  <r>
    <s v="OTH CUST"/>
    <s v="Others"/>
    <s v="Others"/>
    <s v="Argentina"/>
    <x v="0"/>
    <n v="40700"/>
    <s v="Revenues - Third Parties"/>
    <m/>
    <s v="FX Translation"/>
    <n v="2026"/>
    <n v="7"/>
    <s v="USD"/>
    <n v="1246.3541969539365"/>
    <n v="1"/>
    <n v="1246.3541969539365"/>
    <x v="0"/>
    <m/>
  </r>
  <r>
    <s v="OTH CUST"/>
    <s v="Others"/>
    <s v="Others"/>
    <s v="Argentina"/>
    <x v="1"/>
    <n v="40700"/>
    <s v="Revenues - Third Parties"/>
    <m/>
    <s v="FX Translation"/>
    <n v="2026"/>
    <n v="7"/>
    <s v="USD"/>
    <n v="269.63750870153308"/>
    <n v="1"/>
    <n v="269.63750870153308"/>
    <x v="0"/>
    <m/>
  </r>
  <r>
    <s v="OTH CUST"/>
    <s v="Others"/>
    <s v="Others"/>
    <s v="Argentina"/>
    <x v="2"/>
    <n v="40700"/>
    <s v="Revenues - Third Parties"/>
    <m/>
    <s v="FX Translation"/>
    <n v="2026"/>
    <n v="7"/>
    <s v="USD"/>
    <n v="1991.074993052287"/>
    <n v="1"/>
    <n v="1991.074993052287"/>
    <x v="0"/>
    <m/>
  </r>
  <r>
    <s v="OTH CUST"/>
    <s v="Others"/>
    <s v="Others"/>
    <s v="Argentina"/>
    <x v="3"/>
    <n v="40700"/>
    <s v="Revenues - Third Parties"/>
    <m/>
    <s v="FX Translation"/>
    <n v="2026"/>
    <n v="7"/>
    <s v="USD"/>
    <n v="-0.30168919999361066"/>
    <n v="1"/>
    <n v="-0.30168919999361066"/>
    <x v="0"/>
    <m/>
  </r>
  <r>
    <s v="OTH CUST"/>
    <s v="Others"/>
    <s v="Others"/>
    <s v="Argentina"/>
    <x v="4"/>
    <n v="40700"/>
    <s v="Revenues - Third Parties"/>
    <m/>
    <s v="FX Translation"/>
    <n v="2026"/>
    <n v="7"/>
    <s v="USD"/>
    <n v="-1379.1469255634438"/>
    <n v="1"/>
    <n v="-1379.1469255634438"/>
    <x v="0"/>
    <m/>
  </r>
  <r>
    <s v="OTH CUST"/>
    <s v="Others"/>
    <s v="Others"/>
    <s v="Argentina"/>
    <x v="5"/>
    <n v="40700"/>
    <s v="Revenues - Third Parties"/>
    <m/>
    <s v="FX Translation"/>
    <n v="2026"/>
    <n v="7"/>
    <s v="USD"/>
    <n v="675.88249181164429"/>
    <n v="1"/>
    <n v="675.88249181164429"/>
    <x v="0"/>
    <m/>
  </r>
  <r>
    <s v="OTH CUST"/>
    <s v="Others"/>
    <s v="Others"/>
    <s v="Argentina"/>
    <x v="6"/>
    <n v="40700"/>
    <s v="Revenues - Third Parties"/>
    <m/>
    <s v="FX Translation"/>
    <n v="2026"/>
    <n v="7"/>
    <s v="USD"/>
    <n v="0.13805000000047585"/>
    <n v="1"/>
    <n v="0.13805000000047585"/>
    <x v="0"/>
    <m/>
  </r>
  <r>
    <s v="OTH CUST"/>
    <s v="Others"/>
    <s v="Others"/>
    <s v="Argentina"/>
    <x v="7"/>
    <n v="40700"/>
    <s v="Revenues - Third Parties"/>
    <m/>
    <s v="FX Translation"/>
    <n v="2026"/>
    <n v="7"/>
    <s v="USD"/>
    <n v="0.01"/>
    <n v="1"/>
    <n v="0.01"/>
    <x v="0"/>
    <m/>
  </r>
  <r>
    <s v="OTH CUST"/>
    <s v="Transfer Pricing"/>
    <s v="Allentown"/>
    <s v="Allentown"/>
    <x v="0"/>
    <n v="40700"/>
    <s v="Revenues - Third Parties"/>
    <m/>
    <s v="Transfer Pricing"/>
    <n v="2026"/>
    <n v="7"/>
    <s v="USD"/>
    <n v="1439369.06"/>
    <n v="1"/>
    <n v="1439369.06"/>
    <x v="1"/>
    <m/>
  </r>
  <r>
    <s v="OTH CUST"/>
    <s v="Transfer Pricing"/>
    <s v="Allentown"/>
    <s v="Allentown"/>
    <x v="1"/>
    <n v="40700"/>
    <s v="Revenues - Third Parties"/>
    <m/>
    <s v="Transfer Pricing"/>
    <n v="2026"/>
    <n v="7"/>
    <s v="USD"/>
    <n v="3116179.47"/>
    <n v="1"/>
    <n v="3116179.47"/>
    <x v="1"/>
    <m/>
  </r>
  <r>
    <s v="OTH CUST"/>
    <s v="Transfer Pricing"/>
    <s v="Allentown"/>
    <s v="Allentown"/>
    <x v="2"/>
    <n v="40700"/>
    <s v="Revenues - Third Parties"/>
    <m/>
    <s v="Transfer Pricing"/>
    <n v="2026"/>
    <n v="7"/>
    <s v="USD"/>
    <n v="2612316.06"/>
    <n v="1"/>
    <n v="2612316.06"/>
    <x v="1"/>
    <m/>
  </r>
  <r>
    <s v="OTH CUST"/>
    <s v="Transfer Pricing"/>
    <s v="Allentown"/>
    <s v="Allentown"/>
    <x v="3"/>
    <n v="40700"/>
    <s v="Revenues - Third Parties"/>
    <m/>
    <s v="Transfer Pricing"/>
    <n v="2026"/>
    <n v="7"/>
    <s v="USD"/>
    <n v="10451.5"/>
    <n v="1"/>
    <n v="10451.5"/>
    <x v="1"/>
    <m/>
  </r>
  <r>
    <s v="OTH CUST"/>
    <s v="Transfer Pricing"/>
    <s v="Allentown"/>
    <s v="Allentown"/>
    <x v="4"/>
    <n v="40700"/>
    <s v="Revenues - Third Parties"/>
    <m/>
    <s v="Transfer Pricing"/>
    <n v="2026"/>
    <n v="7"/>
    <s v="USD"/>
    <n v="91757.78"/>
    <n v="1"/>
    <n v="91757.78"/>
    <x v="1"/>
    <m/>
  </r>
  <r>
    <s v="OTH CUST"/>
    <s v="Transfer Pricing"/>
    <s v="Allentown"/>
    <s v="Allentown"/>
    <x v="5"/>
    <n v="40700"/>
    <s v="Revenues - Third Parties"/>
    <m/>
    <s v="Transfer Pricing"/>
    <n v="2026"/>
    <n v="7"/>
    <s v="USD"/>
    <n v="648367.13"/>
    <n v="1"/>
    <n v="648367.13"/>
    <x v="1"/>
    <m/>
  </r>
  <r>
    <s v="ELI LILLY"/>
    <s v="I8F-MC-GPIJ (CAM)"/>
    <s v="Eli Lilly &amp; Co."/>
    <s v="Brazil"/>
    <x v="1"/>
    <n v="40700"/>
    <s v="Revenues - Third Parties"/>
    <m/>
    <s v="PTC Duties"/>
    <n v="2026"/>
    <n v="7"/>
    <s v="USD"/>
    <n v="-2068.0329141499992"/>
    <n v="1"/>
    <n v="-2068.0329141499992"/>
    <x v="1"/>
    <m/>
  </r>
  <r>
    <s v="ELI LILLY"/>
    <s v="J1I-MC-GZBO (CAM)"/>
    <s v="Eli Lilly &amp; Co."/>
    <s v="Brazil"/>
    <x v="1"/>
    <n v="40700"/>
    <s v="Revenues - Third Parties"/>
    <m/>
    <s v="PTC Duties"/>
    <n v="2026"/>
    <n v="7"/>
    <s v="USD"/>
    <n v="-8097.2162781999996"/>
    <n v="1"/>
    <n v="-8097.2162781999996"/>
    <x v="1"/>
    <m/>
  </r>
  <r>
    <s v="ELI LILLY"/>
    <s v="GG917 Psych Bundle (CAM)"/>
    <s v="Eli Lilly &amp; Co."/>
    <s v="Brazil"/>
    <x v="1"/>
    <n v="40700"/>
    <s v="Revenues - Third Parties"/>
    <m/>
    <s v="PTC Duties"/>
    <n v="2026"/>
    <n v="7"/>
    <s v="USD"/>
    <n v="-8153.6158980499995"/>
    <n v="1"/>
    <n v="-8153.6158980499995"/>
    <x v="1"/>
    <m/>
  </r>
  <r>
    <s v="ELI LILLY"/>
    <s v="J2S-MC-GZMR (CAM)"/>
    <s v="Eli Lilly &amp; Co."/>
    <s v="Brazil"/>
    <x v="1"/>
    <n v="40700"/>
    <s v="Revenues - Third Parties"/>
    <m/>
    <s v="PTC Duties"/>
    <n v="2026"/>
    <n v="7"/>
    <s v="USD"/>
    <n v="-3328.3677035000001"/>
    <n v="1"/>
    <n v="-3328.3677035000001"/>
    <x v="1"/>
    <m/>
  </r>
  <r>
    <s v="ELI LILLY"/>
    <s v="N1T-MC-MALO (CAM)"/>
    <s v="Eli Lilly &amp; Co."/>
    <s v="Brazil"/>
    <x v="1"/>
    <n v="40700"/>
    <s v="Revenues - Third Parties"/>
    <m/>
    <s v="PTC Duties"/>
    <n v="2026"/>
    <n v="7"/>
    <s v="USD"/>
    <n v="-1152.2845316500002"/>
    <n v="1"/>
    <n v="-1152.2845316500002"/>
    <x v="1"/>
    <m/>
  </r>
  <r>
    <s v="ELI LILLY"/>
    <s v="J3R-MC-YDAG (CAM)"/>
    <s v="Eli Lilly &amp; Co."/>
    <s v="Brazil"/>
    <x v="1"/>
    <n v="40700"/>
    <s v="Revenues - Third Parties"/>
    <m/>
    <s v="PTC Duties"/>
    <n v="2026"/>
    <n v="7"/>
    <s v="USD"/>
    <n v="-23287.359230799997"/>
    <n v="1"/>
    <n v="-23287.359230799997"/>
    <x v="1"/>
    <m/>
  </r>
  <r>
    <s v="ELI LILLY"/>
    <s v="J3R-MC-YDAN (CAM)"/>
    <s v="Eli Lilly &amp; Co."/>
    <s v="Brazil"/>
    <x v="1"/>
    <n v="40700"/>
    <s v="Revenues - Third Parties"/>
    <m/>
    <s v="PTC Duties"/>
    <n v="2026"/>
    <n v="7"/>
    <s v="USD"/>
    <n v="-3323.7456339499995"/>
    <n v="1"/>
    <n v="-3323.7456339499995"/>
    <x v="1"/>
    <m/>
  </r>
  <r>
    <s v="ELI LILLY"/>
    <s v="J5E-MC-JZXB (CAM)"/>
    <s v="Eli Lilly &amp; Co."/>
    <s v="Brazil"/>
    <x v="1"/>
    <n v="40700"/>
    <s v="Revenues - Third Parties"/>
    <m/>
    <s v="PTC Duties"/>
    <n v="2026"/>
    <n v="7"/>
    <s v="USD"/>
    <n v="-14864.863613949998"/>
    <n v="1"/>
    <n v="-14864.863613949998"/>
    <x v="1"/>
    <m/>
  </r>
  <r>
    <s v="ELI LILLY"/>
    <s v="J2S-MC-GZMI (CAM)"/>
    <s v="Eli Lilly &amp; Co."/>
    <s v="Brazil"/>
    <x v="1"/>
    <n v="40700"/>
    <s v="Revenues - Third Parties"/>
    <m/>
    <s v="PTC Duties"/>
    <n v="2026"/>
    <n v="7"/>
    <s v="USD"/>
    <n v="-4348.7424368499996"/>
    <n v="1"/>
    <n v="-4348.7424368499996"/>
    <x v="1"/>
    <m/>
  </r>
  <r>
    <s v="ELI LILLY"/>
    <s v="J6Z-MC-CD01 (CAM)"/>
    <s v="Eli Lilly &amp; Co."/>
    <s v="Brazil"/>
    <x v="1"/>
    <n v="40700"/>
    <s v="Revenues - Third Parties"/>
    <m/>
    <s v="PTC Duties"/>
    <n v="2026"/>
    <n v="7"/>
    <s v="USD"/>
    <n v="-1498.3706888499999"/>
    <n v="1"/>
    <n v="-1498.3706888499999"/>
    <x v="1"/>
    <m/>
  </r>
  <r>
    <s v="J &amp; J"/>
    <s v="Janssen Storage of temperature monitors"/>
    <s v="Janssen"/>
    <s v="Brazil"/>
    <x v="1"/>
    <n v="40700"/>
    <s v="Revenues - Third Parties"/>
    <m/>
    <s v="PTC Duties"/>
    <n v="2026"/>
    <n v="7"/>
    <s v="USD"/>
    <n v="-4931.392036199999"/>
    <n v="1"/>
    <n v="-4931.392036199999"/>
    <x v="1"/>
    <m/>
  </r>
  <r>
    <s v="ELI LILLY"/>
    <s v="I3Y-CR-JPBQ"/>
    <s v="Eli Lilly &amp; Co."/>
    <s v="Brazil"/>
    <x v="1"/>
    <n v="40700"/>
    <s v="Revenues - Third Parties"/>
    <m/>
    <s v="PTC Duties"/>
    <n v="2026"/>
    <n v="7"/>
    <s v="USD"/>
    <n v="-4568.1358526999993"/>
    <n v="1"/>
    <n v="-4568.1358526999993"/>
    <x v="1"/>
    <m/>
  </r>
  <r>
    <s v="ELI LILLY"/>
    <s v="I8F-MC-GPGM"/>
    <s v="Eli Lilly &amp; Co."/>
    <s v="Brazil"/>
    <x v="1"/>
    <n v="40700"/>
    <s v="Revenues - Third Parties"/>
    <m/>
    <s v="PTC Duties"/>
    <n v="2026"/>
    <n v="7"/>
    <s v="USD"/>
    <n v="-772.0753011999999"/>
    <n v="1"/>
    <n v="-772.0753011999999"/>
    <x v="1"/>
    <m/>
  </r>
  <r>
    <s v="J &amp; J"/>
    <s v="39039039THR3001"/>
    <s v="Janssen"/>
    <s v="Brazil"/>
    <x v="1"/>
    <n v="40700"/>
    <s v="Revenues - Third Parties"/>
    <m/>
    <s v="PTC Duties"/>
    <n v="2026"/>
    <n v="7"/>
    <s v="USD"/>
    <n v="-324.72665539999991"/>
    <n v="1"/>
    <n v="-324.72665539999991"/>
    <x v="1"/>
    <m/>
  </r>
  <r>
    <s v="ELI LILLY"/>
    <s v="I8F-MC-GPGL"/>
    <s v="Eli Lilly &amp; Co."/>
    <s v="Brazil"/>
    <x v="1"/>
    <n v="40700"/>
    <s v="Revenues - Third Parties"/>
    <m/>
    <s v="PTC Duties"/>
    <n v="2026"/>
    <n v="7"/>
    <s v="USD"/>
    <n v="-2327.7462789000001"/>
    <n v="1"/>
    <n v="-2327.7462789000001"/>
    <x v="1"/>
    <m/>
  </r>
  <r>
    <s v="ELI LILLY"/>
    <s v="I8F-MC-GPHD"/>
    <s v="Eli Lilly &amp; Co."/>
    <s v="Brazil"/>
    <x v="1"/>
    <n v="40700"/>
    <s v="Revenues - Third Parties"/>
    <m/>
    <s v="PTC Duties"/>
    <n v="2026"/>
    <n v="7"/>
    <s v="USD"/>
    <n v="-1898.8313252999997"/>
    <n v="1"/>
    <n v="-1898.8313252999997"/>
    <x v="1"/>
    <m/>
  </r>
  <r>
    <s v="J &amp; J"/>
    <s v="73841937NSC3003"/>
    <s v="Janssen"/>
    <s v="Brazil"/>
    <x v="1"/>
    <n v="40700"/>
    <s v="Revenues - Third Parties"/>
    <m/>
    <s v="PTC Duties"/>
    <n v="2026"/>
    <n v="7"/>
    <s v="USD"/>
    <n v="-5186.7235097999992"/>
    <n v="1"/>
    <n v="-5186.7235097999992"/>
    <x v="1"/>
    <m/>
  </r>
  <r>
    <s v="ELI LILLY"/>
    <s v="I8F-MC-GPHN"/>
    <s v="Eli Lilly &amp; Co."/>
    <s v="Brazil"/>
    <x v="1"/>
    <n v="40700"/>
    <s v="Revenues - Third Parties"/>
    <m/>
    <s v="PTC Duties"/>
    <n v="2026"/>
    <n v="7"/>
    <s v="USD"/>
    <n v="-1641.2945773000001"/>
    <n v="1"/>
    <n v="-1641.2945773000001"/>
    <x v="1"/>
    <m/>
  </r>
  <r>
    <s v="ELI LILLY"/>
    <s v="I8F-MC-GPHM"/>
    <s v="Eli Lilly &amp; Co."/>
    <s v="Brazil"/>
    <x v="1"/>
    <n v="40700"/>
    <s v="Revenues - Third Parties"/>
    <m/>
    <s v="PTC Duties"/>
    <n v="2026"/>
    <n v="7"/>
    <s v="USD"/>
    <n v="-11757.971782199998"/>
    <n v="1"/>
    <n v="-11757.971782199998"/>
    <x v="1"/>
    <m/>
  </r>
  <r>
    <s v="J &amp; J"/>
    <s v="68284528MMY3004"/>
    <s v="Janssen"/>
    <s v="Brazil"/>
    <x v="1"/>
    <n v="40700"/>
    <s v="Revenues - Third Parties"/>
    <m/>
    <s v="PTC Duties"/>
    <n v="2026"/>
    <n v="7"/>
    <s v="USD"/>
    <n v="-39126.001603849989"/>
    <n v="1"/>
    <n v="-39126.001603849989"/>
    <x v="1"/>
    <m/>
  </r>
  <r>
    <s v="ELI LILLY"/>
    <s v="I3Y-MC-JPEG"/>
    <s v="Eli Lilly &amp; Co."/>
    <s v="Brazil"/>
    <x v="1"/>
    <n v="40700"/>
    <s v="Revenues - Third Parties"/>
    <m/>
    <s v="PTC Duties"/>
    <n v="2026"/>
    <n v="7"/>
    <s v="USD"/>
    <n v="-721.36217790000001"/>
    <n v="1"/>
    <n v="-721.36217790000001"/>
    <x v="1"/>
    <m/>
  </r>
  <r>
    <s v="ELI LILLY"/>
    <s v="I8F-MC-GPGV"/>
    <s v="Eli Lilly &amp; Co."/>
    <s v="Brazil"/>
    <x v="1"/>
    <n v="40700"/>
    <s v="Revenues - Third Parties"/>
    <m/>
    <s v="PTC Duties"/>
    <n v="2026"/>
    <n v="7"/>
    <s v="USD"/>
    <n v="-1941.5284945000001"/>
    <n v="1"/>
    <n v="-1941.5284945000001"/>
    <x v="1"/>
    <m/>
  </r>
  <r>
    <s v="ELI LILLY"/>
    <s v="I8F-MC-GPIJ"/>
    <s v="Eli Lilly &amp; Co."/>
    <s v="Brazil"/>
    <x v="1"/>
    <n v="40700"/>
    <s v="Revenues - Third Parties"/>
    <m/>
    <s v="PTC Duties"/>
    <n v="2026"/>
    <n v="7"/>
    <s v="USD"/>
    <n v="-68310.152678950006"/>
    <n v="1"/>
    <n v="-68310.152678950006"/>
    <x v="1"/>
    <m/>
  </r>
  <r>
    <s v="ELI LILLY"/>
    <s v="J2J-MC-JZLH"/>
    <s v="Eli Lilly &amp; Co."/>
    <s v="Brazil"/>
    <x v="1"/>
    <n v="40700"/>
    <s v="Revenues - Third Parties"/>
    <m/>
    <s v="PTC Duties"/>
    <n v="2026"/>
    <n v="7"/>
    <s v="USD"/>
    <n v="-3284.3263540499997"/>
    <n v="1"/>
    <n v="-3284.3263540499997"/>
    <x v="1"/>
    <m/>
  </r>
  <r>
    <s v="J &amp; J"/>
    <s v="61186372NSC2002"/>
    <s v="Janssen"/>
    <s v="Brazil"/>
    <x v="1"/>
    <n v="40700"/>
    <s v="Revenues - Third Parties"/>
    <m/>
    <s v="PTC Duties"/>
    <n v="2026"/>
    <n v="7"/>
    <s v="USD"/>
    <n v="-55791.567290899999"/>
    <n v="1"/>
    <n v="-55791.567290899999"/>
    <x v="1"/>
    <m/>
  </r>
  <r>
    <s v="J &amp; J"/>
    <s v="CNTO1959UCO3004"/>
    <s v="Janssen"/>
    <s v="Brazil"/>
    <x v="1"/>
    <n v="40700"/>
    <s v="Revenues - Third Parties"/>
    <m/>
    <s v="PTC Duties"/>
    <n v="2026"/>
    <n v="7"/>
    <s v="USD"/>
    <n v="-29038.571577749997"/>
    <n v="1"/>
    <n v="-29038.571577749997"/>
    <x v="1"/>
    <m/>
  </r>
  <r>
    <s v="J &amp; J"/>
    <s v="56021927PCR3020"/>
    <s v="Janssen"/>
    <s v="Brazil"/>
    <x v="1"/>
    <n v="40700"/>
    <s v="Revenues - Third Parties"/>
    <m/>
    <s v="PTC Duties"/>
    <n v="2026"/>
    <n v="7"/>
    <s v="USD"/>
    <n v="-1546.7734596999999"/>
    <n v="1"/>
    <n v="-1546.7734596999999"/>
    <x v="1"/>
    <m/>
  </r>
  <r>
    <s v="ASTRAZENECA"/>
    <s v="D4325C00010"/>
    <s v="Astra Zeneca"/>
    <s v="Brazil"/>
    <x v="1"/>
    <n v="40700"/>
    <s v="Revenues - Third Parties"/>
    <m/>
    <s v="PTC Duties"/>
    <n v="2026"/>
    <n v="7"/>
    <s v="USD"/>
    <n v="-1873.3000884499995"/>
    <n v="1"/>
    <n v="-1873.3000884499995"/>
    <x v="1"/>
    <m/>
  </r>
  <r>
    <s v="ELI LILLY"/>
    <s v="J3M-MC-JZQB"/>
    <s v="Eli Lilly &amp; Co."/>
    <s v="Brazil"/>
    <x v="1"/>
    <n v="40700"/>
    <s v="Revenues - Third Parties"/>
    <m/>
    <s v="PTC Duties"/>
    <n v="2026"/>
    <n v="7"/>
    <s v="USD"/>
    <n v="-2998.5945723999998"/>
    <n v="1"/>
    <n v="-2998.5945723999998"/>
    <x v="1"/>
    <m/>
  </r>
  <r>
    <s v="J &amp; J"/>
    <s v="61186372NSC2007"/>
    <s v="Janssen"/>
    <s v="Brazil"/>
    <x v="1"/>
    <n v="40700"/>
    <s v="Revenues - Third Parties"/>
    <m/>
    <s v="PTC Duties"/>
    <n v="2026"/>
    <n v="7"/>
    <s v="USD"/>
    <n v="-30922.051955199993"/>
    <n v="1"/>
    <n v="-30922.051955199993"/>
    <x v="1"/>
    <m/>
  </r>
  <r>
    <s v="ASTRAZENECA"/>
    <s v="D6972C00002"/>
    <s v="Astra Zeneca"/>
    <s v="Brazil"/>
    <x v="1"/>
    <n v="40700"/>
    <s v="Revenues - Third Parties"/>
    <m/>
    <s v="PTC Duties"/>
    <n v="2026"/>
    <n v="7"/>
    <s v="USD"/>
    <n v="-10660.203653399998"/>
    <n v="1"/>
    <n v="-10660.203653399998"/>
    <x v="1"/>
    <m/>
  </r>
  <r>
    <s v="ASTRAZENECA"/>
    <s v="D6972C00003"/>
    <s v="Astra Zeneca"/>
    <s v="Brazil"/>
    <x v="1"/>
    <n v="40700"/>
    <s v="Revenues - Third Parties"/>
    <m/>
    <s v="PTC Duties"/>
    <n v="2026"/>
    <n v="7"/>
    <s v="USD"/>
    <n v="-5724.0544473"/>
    <n v="1"/>
    <n v="-5724.0544473"/>
    <x v="1"/>
    <m/>
  </r>
  <r>
    <s v="J &amp; J"/>
    <s v="64407564MMY2006"/>
    <s v="Janssen"/>
    <s v="Brazil"/>
    <x v="1"/>
    <n v="40700"/>
    <s v="Revenues - Third Parties"/>
    <m/>
    <s v="PTC Duties"/>
    <n v="2026"/>
    <n v="7"/>
    <s v="USD"/>
    <n v="-1199.9476622"/>
    <n v="1"/>
    <n v="-1199.9476622"/>
    <x v="1"/>
    <m/>
  </r>
  <r>
    <s v="J &amp; J"/>
    <s v="42756493BLC3004"/>
    <s v="Janssen"/>
    <s v="Brazil"/>
    <x v="1"/>
    <n v="40700"/>
    <s v="Revenues - Third Parties"/>
    <m/>
    <s v="PTC Duties"/>
    <n v="2026"/>
    <n v="7"/>
    <s v="USD"/>
    <n v="-355.13242204999989"/>
    <n v="1"/>
    <n v="-355.13242204999989"/>
    <x v="1"/>
    <m/>
  </r>
  <r>
    <s v="ELI LILLY"/>
    <s v="J1I-MC-GZQA"/>
    <s v="Eli Lilly &amp; Co."/>
    <s v="Brazil"/>
    <x v="1"/>
    <n v="40700"/>
    <s v="Revenues - Third Parties"/>
    <m/>
    <s v="PTC Duties"/>
    <n v="2026"/>
    <n v="7"/>
    <s v="USD"/>
    <n v="-4142.10167525"/>
    <n v="1"/>
    <n v="-4142.10167525"/>
    <x v="1"/>
    <m/>
  </r>
  <r>
    <s v="ELI LILLY"/>
    <s v="J1I-MC-GZBO"/>
    <s v="Eli Lilly &amp; Co."/>
    <s v="Brazil"/>
    <x v="1"/>
    <n v="40700"/>
    <s v="Revenues - Third Parties"/>
    <m/>
    <s v="PTC Duties"/>
    <n v="2026"/>
    <n v="7"/>
    <s v="USD"/>
    <n v="-86122.308213199984"/>
    <n v="1"/>
    <n v="-86122.308213199984"/>
    <x v="1"/>
    <m/>
  </r>
  <r>
    <s v="J &amp; J"/>
    <s v="CNTO1959ISD3001"/>
    <s v="Janssen"/>
    <s v="Brazil"/>
    <x v="1"/>
    <n v="40700"/>
    <s v="Revenues - Third Parties"/>
    <m/>
    <s v="PTC Duties"/>
    <n v="2026"/>
    <n v="7"/>
    <s v="USD"/>
    <n v="-5100.6359291999997"/>
    <n v="1"/>
    <n v="-5100.6359291999997"/>
    <x v="1"/>
    <m/>
  </r>
  <r>
    <s v="J &amp; J"/>
    <s v="42847922MDD3003"/>
    <s v="Janssen"/>
    <s v="Brazil"/>
    <x v="1"/>
    <n v="40700"/>
    <s v="Revenues - Third Parties"/>
    <m/>
    <s v="PTC Duties"/>
    <n v="2026"/>
    <n v="7"/>
    <s v="USD"/>
    <n v="-10446.641387"/>
    <n v="1"/>
    <n v="-10446.641387"/>
    <x v="1"/>
    <m/>
  </r>
  <r>
    <s v="J &amp; J"/>
    <s v="TMC207LEP3001"/>
    <s v="Janssen"/>
    <s v="Brazil"/>
    <x v="1"/>
    <n v="40700"/>
    <s v="Revenues - Third Parties"/>
    <m/>
    <s v="PTC Duties"/>
    <n v="2026"/>
    <n v="7"/>
    <s v="USD"/>
    <n v="-15020.79671085"/>
    <n v="1"/>
    <n v="-15020.79671085"/>
    <x v="1"/>
    <m/>
  </r>
  <r>
    <s v="ASTRAZENECA"/>
    <s v="D5241C00006"/>
    <s v="Astra Zeneca"/>
    <s v="Brazil"/>
    <x v="1"/>
    <n v="40700"/>
    <s v="Revenues - Third Parties"/>
    <m/>
    <s v="PTC Duties"/>
    <n v="2026"/>
    <n v="7"/>
    <s v="USD"/>
    <n v="-12937.138554199999"/>
    <n v="1"/>
    <n v="-12937.138554199999"/>
    <x v="1"/>
    <m/>
  </r>
  <r>
    <s v="J &amp; J"/>
    <s v="80202135SJS3001"/>
    <s v="Janssen"/>
    <s v="Brazil"/>
    <x v="1"/>
    <n v="40700"/>
    <s v="Revenues - Third Parties"/>
    <m/>
    <s v="PTC Duties"/>
    <n v="2026"/>
    <n v="7"/>
    <s v="USD"/>
    <n v="-44958.704025549996"/>
    <n v="1"/>
    <n v="-44958.704025549996"/>
    <x v="1"/>
    <m/>
  </r>
  <r>
    <s v="J &amp; J"/>
    <s v="61186372COR3002"/>
    <s v="Janssen"/>
    <s v="Brazil"/>
    <x v="1"/>
    <n v="40700"/>
    <s v="Revenues - Third Parties"/>
    <m/>
    <s v="PTC Duties"/>
    <n v="2026"/>
    <n v="7"/>
    <s v="USD"/>
    <n v="-12271.370852649998"/>
    <n v="1"/>
    <n v="-12271.370852649998"/>
    <x v="1"/>
    <m/>
  </r>
  <r>
    <s v="J &amp; J"/>
    <s v="77242113PSA3002"/>
    <s v="Janssen"/>
    <s v="Brazil"/>
    <x v="1"/>
    <n v="40700"/>
    <s v="Revenues - Third Parties"/>
    <m/>
    <s v="PTC Duties"/>
    <n v="2026"/>
    <n v="7"/>
    <s v="USD"/>
    <n v="-15215.384883649998"/>
    <n v="1"/>
    <n v="-15215.384883649998"/>
    <x v="1"/>
    <m/>
  </r>
  <r>
    <s v="ELI LILLY"/>
    <s v="J3M-MC-JZQH"/>
    <s v="Eli Lilly &amp; Co."/>
    <s v="Brazil"/>
    <x v="1"/>
    <n v="40700"/>
    <s v="Revenues - Third Parties"/>
    <m/>
    <s v="PTC Duties"/>
    <n v="2026"/>
    <n v="7"/>
    <s v="USD"/>
    <n v="-47584.435278450001"/>
    <n v="1"/>
    <n v="-47584.435278450001"/>
    <x v="1"/>
    <m/>
  </r>
  <r>
    <s v="J &amp; J"/>
    <s v="75276617AML3001"/>
    <s v="Janssen"/>
    <s v="Brazil"/>
    <x v="1"/>
    <n v="40700"/>
    <s v="Revenues - Third Parties"/>
    <m/>
    <s v="PTC Duties"/>
    <n v="2026"/>
    <n v="7"/>
    <s v="USD"/>
    <n v="-72040.015423599994"/>
    <n v="1"/>
    <n v="-72040.015423599994"/>
    <x v="1"/>
    <m/>
  </r>
  <r>
    <s v="J &amp; J"/>
    <s v="54767414MMY3030"/>
    <s v="Janssen"/>
    <s v="Brazil"/>
    <x v="1"/>
    <n v="40700"/>
    <s v="Revenues - Third Parties"/>
    <m/>
    <s v="PTC Duties"/>
    <n v="2026"/>
    <n v="7"/>
    <s v="USD"/>
    <n v="-13438.643335249999"/>
    <n v="1"/>
    <n v="-13438.643335249999"/>
    <x v="1"/>
    <m/>
  </r>
  <r>
    <s v="ELI LILLY"/>
    <s v="I8F-MC-GPJA"/>
    <s v="Eli Lilly &amp; Co."/>
    <s v="Brazil"/>
    <x v="1"/>
    <n v="40700"/>
    <s v="Revenues - Third Parties"/>
    <m/>
    <s v="PTC Duties"/>
    <n v="2026"/>
    <n v="7"/>
    <s v="USD"/>
    <n v="-3339.0092442"/>
    <n v="1"/>
    <n v="-3339.0092442"/>
    <x v="1"/>
    <m/>
  </r>
  <r>
    <s v="OTH CUST"/>
    <s v="SNDX-5613-0710"/>
    <s v="Syndax Pharmaceuticals Inc"/>
    <s v="Brazil"/>
    <x v="1"/>
    <n v="40700"/>
    <s v="Revenues - Third Parties"/>
    <m/>
    <s v="PTC Duties"/>
    <n v="2026"/>
    <n v="7"/>
    <s v="USD"/>
    <n v="-11096.641922449999"/>
    <n v="1"/>
    <n v="-11096.641922449999"/>
    <x v="1"/>
    <m/>
  </r>
  <r>
    <s v="J &amp; J"/>
    <s v="78278343PCR3001"/>
    <s v="Janssen"/>
    <s v="Brazil"/>
    <x v="1"/>
    <n v="40700"/>
    <s v="Revenues - Third Parties"/>
    <m/>
    <s v="PTC Duties"/>
    <n v="2026"/>
    <n v="7"/>
    <s v="USD"/>
    <n v="-2963.0454398999996"/>
    <n v="1"/>
    <n v="-2963.0454398999996"/>
    <x v="1"/>
    <m/>
  </r>
  <r>
    <s v="J &amp; J"/>
    <s v="61186372HNC3001"/>
    <s v="Janssen"/>
    <s v="Brazil"/>
    <x v="1"/>
    <n v="40700"/>
    <s v="Revenues - Third Parties"/>
    <m/>
    <s v="PTC Duties"/>
    <n v="2026"/>
    <n v="7"/>
    <s v="USD"/>
    <n v="-561.22186504999991"/>
    <n v="1"/>
    <n v="-561.22186504999991"/>
    <x v="1"/>
    <m/>
  </r>
  <r>
    <s v="ELI LILLY"/>
    <s v="J2S-MC-GZMR"/>
    <s v="Eli Lilly &amp; Co."/>
    <s v="Brazil"/>
    <x v="1"/>
    <n v="40700"/>
    <s v="Revenues - Third Parties"/>
    <m/>
    <s v="PTC Duties"/>
    <n v="2026"/>
    <n v="7"/>
    <s v="USD"/>
    <n v="-6759.4430599500001"/>
    <n v="1"/>
    <n v="-6759.4430599500001"/>
    <x v="1"/>
    <m/>
  </r>
  <r>
    <s v="J &amp; J"/>
    <s v="77242113UCO3001"/>
    <s v="Janssen"/>
    <s v="Brazil"/>
    <x v="1"/>
    <n v="40700"/>
    <s v="Revenues - Third Parties"/>
    <m/>
    <s v="PTC Duties"/>
    <n v="2026"/>
    <n v="7"/>
    <s v="USD"/>
    <n v="-4278.8832740499993"/>
    <n v="1"/>
    <n v="-4278.8832740499993"/>
    <x v="1"/>
    <m/>
  </r>
  <r>
    <s v="J &amp; J"/>
    <s v="78278343PCR3003"/>
    <s v="Janssen"/>
    <s v="Brazil"/>
    <x v="1"/>
    <n v="40700"/>
    <s v="Revenues - Third Parties"/>
    <m/>
    <s v="PTC Duties"/>
    <n v="2026"/>
    <n v="7"/>
    <s v="USD"/>
    <n v="-7237.1538035999993"/>
    <n v="1"/>
    <n v="-7237.1538035999993"/>
    <x v="1"/>
    <m/>
  </r>
  <r>
    <s v="ELI LILLY"/>
    <s v="J2O-MC-EKBG"/>
    <s v="Eli Lilly &amp; Co."/>
    <s v="Brazil"/>
    <x v="1"/>
    <n v="40700"/>
    <s v="Revenues - Third Parties"/>
    <m/>
    <s v="PTC Duties"/>
    <n v="2026"/>
    <n v="7"/>
    <s v="USD"/>
    <n v="-181249.07385899997"/>
    <n v="1"/>
    <n v="-181249.07385899997"/>
    <x v="1"/>
    <m/>
  </r>
  <r>
    <s v="ELI LILLY"/>
    <s v="I6T-MC-AMCD"/>
    <s v="Eli Lilly &amp; Co."/>
    <s v="Brazil"/>
    <x v="1"/>
    <n v="40700"/>
    <s v="Revenues - Third Parties"/>
    <m/>
    <s v="PTC Duties"/>
    <n v="2026"/>
    <n v="7"/>
    <s v="USD"/>
    <n v="-14806.161829549997"/>
    <n v="1"/>
    <n v="-14806.161829549997"/>
    <x v="1"/>
    <m/>
  </r>
  <r>
    <s v="ELI LILLY"/>
    <s v="I6T-MC-AMCE"/>
    <s v="Eli Lilly &amp; Co."/>
    <s v="Brazil"/>
    <x v="1"/>
    <n v="40700"/>
    <s v="Revenues - Third Parties"/>
    <m/>
    <s v="PTC Duties"/>
    <n v="2026"/>
    <n v="7"/>
    <s v="USD"/>
    <n v="-1598.0611006499998"/>
    <n v="1"/>
    <n v="-1598.0611006499998"/>
    <x v="1"/>
    <m/>
  </r>
  <r>
    <s v="ELI LILLY"/>
    <s v="J2A-MC-GZPW"/>
    <s v="Eli Lilly &amp; Co."/>
    <s v="Brazil"/>
    <x v="1"/>
    <n v="40700"/>
    <s v="Revenues - Third Parties"/>
    <m/>
    <s v="PTC Duties"/>
    <n v="2026"/>
    <n v="7"/>
    <s v="USD"/>
    <n v="-29658.751781399995"/>
    <n v="1"/>
    <n v="-29658.751781399995"/>
    <x v="1"/>
    <m/>
  </r>
  <r>
    <s v="J &amp; J"/>
    <s v="80202135SLE3001"/>
    <s v="Janssen"/>
    <s v="Brazil"/>
    <x v="1"/>
    <n v="40700"/>
    <s v="Revenues - Third Parties"/>
    <m/>
    <s v="PTC Duties"/>
    <n v="2026"/>
    <n v="7"/>
    <s v="USD"/>
    <n v="-66652.506865350006"/>
    <n v="1"/>
    <n v="-66652.506865350006"/>
    <x v="1"/>
    <m/>
  </r>
  <r>
    <s v="J &amp; J"/>
    <s v="79635322MMY3001"/>
    <s v="Janssen"/>
    <s v="Brazil"/>
    <x v="1"/>
    <n v="40700"/>
    <s v="Revenues - Third Parties"/>
    <m/>
    <s v="PTC Duties"/>
    <n v="2026"/>
    <n v="7"/>
    <s v="USD"/>
    <n v="-3481.2016802500002"/>
    <n v="1"/>
    <n v="-3481.2016802500002"/>
    <x v="1"/>
    <m/>
  </r>
  <r>
    <s v="ELI LILLY"/>
    <s v="N1T-MC-TZ01"/>
    <s v="Eli Lilly &amp; Co."/>
    <s v="Brazil"/>
    <x v="1"/>
    <n v="40700"/>
    <s v="Revenues - Third Parties"/>
    <m/>
    <s v="PTC Duties"/>
    <n v="2026"/>
    <n v="7"/>
    <s v="USD"/>
    <n v="-44379.29001135"/>
    <n v="1"/>
    <n v="-44379.29001135"/>
    <x v="1"/>
    <m/>
  </r>
  <r>
    <s v="J &amp; J"/>
    <s v="79635322MMY3002"/>
    <s v="Janssen"/>
    <s v="Brazil"/>
    <x v="1"/>
    <n v="40700"/>
    <s v="Revenues - Third Parties"/>
    <m/>
    <s v="PTC Duties"/>
    <n v="2026"/>
    <n v="7"/>
    <s v="USD"/>
    <n v="-111555.9862347"/>
    <n v="1"/>
    <n v="-111555.9862347"/>
    <x v="1"/>
    <m/>
  </r>
  <r>
    <s v="J &amp; J"/>
    <s v="78934804CRD3001"/>
    <s v="Janssen"/>
    <s v="Brazil"/>
    <x v="1"/>
    <n v="40700"/>
    <s v="Revenues - Third Parties"/>
    <m/>
    <s v="PTC Duties"/>
    <n v="2026"/>
    <n v="7"/>
    <s v="USD"/>
    <n v="-54950.480274549998"/>
    <n v="1"/>
    <n v="-54950.480274549998"/>
    <x v="1"/>
    <m/>
  </r>
  <r>
    <s v="ELI LILLY"/>
    <s v="J6E-MC-KWAM"/>
    <s v="Eli Lilly &amp; Co."/>
    <s v="Brazil"/>
    <x v="1"/>
    <n v="40700"/>
    <s v="Revenues - Third Parties"/>
    <m/>
    <s v="PTC Duties"/>
    <n v="2026"/>
    <n v="7"/>
    <s v="USD"/>
    <n v="-46984.722095499987"/>
    <n v="1"/>
    <n v="-46984.722095499987"/>
    <x v="1"/>
    <m/>
  </r>
  <r>
    <s v="NOVARTIS"/>
    <s v="CLEE011A2412B Succeed"/>
    <s v="Novartis Pharma AG"/>
    <s v="Brazil"/>
    <x v="1"/>
    <n v="40700"/>
    <s v="Revenues - Third Parties"/>
    <m/>
    <s v="PTC Duties"/>
    <n v="2026"/>
    <n v="7"/>
    <s v="USD"/>
    <n v="-1715.7826329"/>
    <n v="1"/>
    <n v="-1715.7826329"/>
    <x v="1"/>
    <m/>
  </r>
  <r>
    <s v="GILEAD SCI"/>
    <s v="GS-US-595-6184"/>
    <s v="Gilead Sciences, Inc."/>
    <s v="Brazil"/>
    <x v="1"/>
    <n v="40700"/>
    <s v="Revenues - Third Parties"/>
    <m/>
    <s v="PTC Duties"/>
    <n v="2026"/>
    <n v="7"/>
    <s v="USD"/>
    <n v="-21673.348100949999"/>
    <n v="1"/>
    <n v="-21673.348100949999"/>
    <x v="1"/>
    <m/>
  </r>
  <r>
    <s v="ASTRAZENECA"/>
    <s v="D9311C00001"/>
    <s v="Astra Zeneca"/>
    <s v="Brazil"/>
    <x v="1"/>
    <n v="40700"/>
    <s v="Revenues - Third Parties"/>
    <m/>
    <s v="PTC Duties"/>
    <n v="2026"/>
    <n v="7"/>
    <s v="USD"/>
    <n v="-4350.3731936000004"/>
    <n v="1"/>
    <n v="-4350.3731936000004"/>
    <x v="1"/>
    <m/>
  </r>
  <r>
    <s v="ASTRAZENECA"/>
    <s v="D516AC00001"/>
    <s v="Astra Zeneca"/>
    <s v="Brazil"/>
    <x v="1"/>
    <n v="40700"/>
    <s v="Revenues - Third Parties"/>
    <m/>
    <s v="PTC Duties"/>
    <n v="2026"/>
    <n v="7"/>
    <s v="USD"/>
    <n v="-27725.600873250001"/>
    <n v="1"/>
    <n v="-27725.600873250001"/>
    <x v="1"/>
    <m/>
  </r>
  <r>
    <s v="AMGEN"/>
    <n v="20190360"/>
    <s v="Amgen, Inc."/>
    <s v="Brazil"/>
    <x v="1"/>
    <n v="40700"/>
    <s v="Revenues - Third Parties"/>
    <m/>
    <s v="PTC Duties"/>
    <n v="2026"/>
    <n v="7"/>
    <s v="USD"/>
    <n v="-4106.9769488999991"/>
    <n v="1"/>
    <n v="-4106.9769488999991"/>
    <x v="1"/>
    <m/>
  </r>
  <r>
    <s v="AMGEN"/>
    <n v="20180244"/>
    <s v="Amgen, Inc."/>
    <s v="Brazil"/>
    <x v="1"/>
    <n v="40700"/>
    <s v="Revenues - Third Parties"/>
    <m/>
    <s v="PTC Duties"/>
    <n v="2026"/>
    <n v="7"/>
    <s v="USD"/>
    <n v="-142318.55700299997"/>
    <n v="1"/>
    <n v="-142318.55700299997"/>
    <x v="1"/>
    <m/>
  </r>
  <r>
    <s v="ASTRAZENECA"/>
    <s v="D7630C00001"/>
    <s v="Astra Zeneca"/>
    <s v="Brazil"/>
    <x v="1"/>
    <n v="40700"/>
    <s v="Revenues - Third Parties"/>
    <m/>
    <s v="PTC Duties"/>
    <n v="2026"/>
    <n v="7"/>
    <s v="USD"/>
    <n v="-17935.697298749998"/>
    <n v="1"/>
    <n v="-17935.697298749998"/>
    <x v="1"/>
    <m/>
  </r>
  <r>
    <s v="OTH CUST"/>
    <s v="TAS-120-205"/>
    <s v="Taiho Pharma USA"/>
    <s v="Brazil"/>
    <x v="1"/>
    <n v="40700"/>
    <s v="Revenues - Third Parties"/>
    <m/>
    <s v="PTC Duties"/>
    <n v="2026"/>
    <n v="7"/>
    <s v="USD"/>
    <n v="-5481.1576645000005"/>
    <n v="1"/>
    <n v="-5481.1576645000005"/>
    <x v="1"/>
    <m/>
  </r>
  <r>
    <s v="ASTRAZENECA"/>
    <s v="D8535C00001"/>
    <s v="Astra Zeneca"/>
    <s v="Brazil"/>
    <x v="1"/>
    <n v="40700"/>
    <s v="Revenues - Third Parties"/>
    <m/>
    <s v="PTC Duties"/>
    <n v="2026"/>
    <n v="7"/>
    <s v="USD"/>
    <n v="-25711.3269812"/>
    <n v="1"/>
    <n v="-25711.3269812"/>
    <x v="1"/>
    <m/>
  </r>
  <r>
    <s v="AMGEN"/>
    <n v="20190341"/>
    <s v="Amgen, Inc."/>
    <s v="Brazil"/>
    <x v="1"/>
    <n v="40700"/>
    <s v="Revenues - Third Parties"/>
    <m/>
    <s v="PTC Duties"/>
    <n v="2026"/>
    <n v="7"/>
    <s v="USD"/>
    <n v="-8925.0716481499985"/>
    <n v="1"/>
    <n v="-8925.0716481499985"/>
    <x v="1"/>
    <m/>
  </r>
  <r>
    <s v="AMGEN"/>
    <n v="20230016"/>
    <s v="Amgen, Inc."/>
    <s v="Brazil"/>
    <x v="1"/>
    <n v="40700"/>
    <s v="Revenues - Third Parties"/>
    <m/>
    <s v="PTC Duties"/>
    <n v="2026"/>
    <n v="7"/>
    <s v="USD"/>
    <n v="-6257.8659524499999"/>
    <n v="1"/>
    <n v="-6257.8659524499999"/>
    <x v="1"/>
    <m/>
  </r>
  <r>
    <s v="AMGEN"/>
    <n v="20200041"/>
    <s v="Amgen, Inc."/>
    <s v="Brazil"/>
    <x v="1"/>
    <n v="40700"/>
    <s v="Revenues - Third Parties"/>
    <m/>
    <s v="PTC Duties"/>
    <n v="2026"/>
    <n v="7"/>
    <s v="USD"/>
    <n v="-232910.64119084997"/>
    <n v="1"/>
    <n v="-232910.64119084997"/>
    <x v="1"/>
    <m/>
  </r>
  <r>
    <s v="ASTRAZENECA"/>
    <s v="D361DC00001"/>
    <s v="Astra Zeneca"/>
    <s v="Brazil"/>
    <x v="1"/>
    <n v="40700"/>
    <s v="Revenues - Third Parties"/>
    <m/>
    <s v="PTC Duties"/>
    <n v="2026"/>
    <n v="7"/>
    <s v="USD"/>
    <n v="-22262.3678865"/>
    <n v="1"/>
    <n v="-22262.3678865"/>
    <x v="1"/>
    <m/>
  </r>
  <r>
    <s v="ASTRAZENECA"/>
    <s v="D781DC00001"/>
    <s v="Astra Zeneca"/>
    <s v="Brazil"/>
    <x v="1"/>
    <n v="40700"/>
    <s v="Revenues - Third Parties"/>
    <m/>
    <s v="PTC Duties"/>
    <n v="2026"/>
    <n v="7"/>
    <s v="USD"/>
    <n v="-3286.6926571499998"/>
    <n v="1"/>
    <n v="-3286.6926571499998"/>
    <x v="1"/>
    <m/>
  </r>
  <r>
    <s v="AMGEN"/>
    <n v="20210081"/>
    <s v="Amgen, Inc."/>
    <s v="Brazil"/>
    <x v="1"/>
    <n v="40700"/>
    <s v="Revenues - Third Parties"/>
    <m/>
    <s v="PTC Duties"/>
    <n v="2026"/>
    <n v="7"/>
    <s v="USD"/>
    <n v="-55594.140646100008"/>
    <n v="1"/>
    <n v="-55594.140646100008"/>
    <x v="1"/>
    <m/>
  </r>
  <r>
    <s v="ASTRAZENECA"/>
    <s v="D702BC00001"/>
    <s v="Astra Zeneca"/>
    <s v="Brazil"/>
    <x v="1"/>
    <n v="40700"/>
    <s v="Revenues - Third Parties"/>
    <m/>
    <s v="PTC Duties"/>
    <n v="2026"/>
    <n v="7"/>
    <s v="USD"/>
    <n v="-6844.8797024999994"/>
    <n v="1"/>
    <n v="-6844.8797024999994"/>
    <x v="1"/>
    <m/>
  </r>
  <r>
    <s v="ASTRAZENECA"/>
    <s v="D516NC00001"/>
    <s v="Astra Zeneca"/>
    <s v="Brazil"/>
    <x v="1"/>
    <n v="40700"/>
    <s v="Revenues - Third Parties"/>
    <m/>
    <s v="PTC Duties"/>
    <n v="2026"/>
    <n v="7"/>
    <s v="USD"/>
    <n v="-9676.4779604499963"/>
    <n v="1"/>
    <n v="-9676.4779604499963"/>
    <x v="1"/>
    <m/>
  </r>
  <r>
    <s v="ASTRAZENECA"/>
    <s v="D702FC00001"/>
    <s v="Astra Zeneca"/>
    <s v="Brazil"/>
    <x v="1"/>
    <n v="40700"/>
    <s v="Revenues - Third Parties"/>
    <m/>
    <s v="PTC Duties"/>
    <n v="2026"/>
    <n v="7"/>
    <s v="USD"/>
    <n v="-3935.3053435499996"/>
    <n v="1"/>
    <n v="-3935.3053435499996"/>
    <x v="1"/>
    <m/>
  </r>
  <r>
    <s v="ASTRAZENECA"/>
    <s v="D7029C00001"/>
    <s v="Astra Zeneca"/>
    <s v="Brazil"/>
    <x v="1"/>
    <n v="40700"/>
    <s v="Revenues - Third Parties"/>
    <m/>
    <s v="PTC Duties"/>
    <n v="2026"/>
    <n v="7"/>
    <s v="USD"/>
    <n v="-11177.670745499998"/>
    <n v="1"/>
    <n v="-11177.670745499998"/>
    <x v="1"/>
    <m/>
  </r>
  <r>
    <s v="AMGEN"/>
    <n v="20240178"/>
    <s v="Amgen, Inc."/>
    <s v="Brazil"/>
    <x v="1"/>
    <n v="40700"/>
    <s v="Revenues - Third Parties"/>
    <m/>
    <s v="PTC Duties"/>
    <n v="2026"/>
    <n v="7"/>
    <s v="USD"/>
    <n v="-173377.86272589999"/>
    <n v="1"/>
    <n v="-173377.86272589999"/>
    <x v="1"/>
    <m/>
  </r>
  <r>
    <s v="AMGEN"/>
    <n v="20220196"/>
    <s v="Amgen, Inc."/>
    <s v="Brazil"/>
    <x v="1"/>
    <n v="40700"/>
    <s v="Revenues - Third Parties"/>
    <m/>
    <s v="PTC Duties"/>
    <n v="2026"/>
    <n v="7"/>
    <s v="USD"/>
    <n v="-101441.3887564"/>
    <n v="1"/>
    <n v="-101441.3887564"/>
    <x v="1"/>
    <m/>
  </r>
  <r>
    <s v="AMGEN"/>
    <n v="20250002"/>
    <s v="Amgen, Inc."/>
    <s v="Brazil"/>
    <x v="1"/>
    <n v="40700"/>
    <s v="Revenues - Third Parties"/>
    <m/>
    <s v="PTC Duties"/>
    <n v="2026"/>
    <n v="7"/>
    <s v="USD"/>
    <n v="-4431.4142984999999"/>
    <n v="1"/>
    <n v="-4431.4142984999999"/>
    <x v="1"/>
    <m/>
  </r>
  <r>
    <s v="ASTRAZENECA"/>
    <s v="D7261C00003 (CAM) (CPP)"/>
    <s v="Astra Zeneca"/>
    <s v="Brazil"/>
    <x v="1"/>
    <n v="40700"/>
    <s v="Revenues - Third Parties"/>
    <m/>
    <s v="PTC Duties"/>
    <n v="2026"/>
    <n v="7"/>
    <s v="USD"/>
    <n v="-730.7250415499999"/>
    <n v="1"/>
    <n v="-730.7250415499999"/>
    <x v="1"/>
    <m/>
  </r>
  <r>
    <s v="MEDIMMUNE"/>
    <s v="D7230C00001"/>
    <s v="MedImmune Inc"/>
    <s v="Brazil"/>
    <x v="1"/>
    <n v="40700"/>
    <s v="Revenues - Third Parties"/>
    <m/>
    <s v="PTC Duties"/>
    <n v="2026"/>
    <n v="7"/>
    <s v="USD"/>
    <n v="-27077.306150299992"/>
    <n v="1"/>
    <n v="-27077.306150299992"/>
    <x v="1"/>
    <m/>
  </r>
  <r>
    <s v="OTH CUST"/>
    <s v="ALXN1210-CSA-AKI-318 (Ancillaries Distribution)"/>
    <s v="Alexion Pharmaceuticals Inc"/>
    <s v="Brazil"/>
    <x v="1"/>
    <n v="40700"/>
    <s v="Revenues - Third Parties"/>
    <m/>
    <s v="PTC Duties"/>
    <n v="2026"/>
    <n v="7"/>
    <s v="USD"/>
    <n v="-90.245669149999955"/>
    <n v="1"/>
    <n v="-90.245669149999955"/>
    <x v="1"/>
    <m/>
  </r>
  <r>
    <s v="OTH CUST"/>
    <s v="VX24-AIS-D10"/>
    <s v="Vertex Pharmaceuticals"/>
    <s v="Brazil"/>
    <x v="1"/>
    <n v="40700"/>
    <s v="Revenues - Third Parties"/>
    <m/>
    <s v="PTC Duties"/>
    <n v="2026"/>
    <n v="7"/>
    <s v="USD"/>
    <n v="-205302.76594380001"/>
    <n v="1"/>
    <n v="-205302.76594380001"/>
    <x v="1"/>
    <m/>
  </r>
  <r>
    <s v="MEDIMMUNE"/>
    <s v="D740AC00001"/>
    <s v="MedImmune Inc"/>
    <s v="Brazil"/>
    <x v="1"/>
    <n v="40700"/>
    <s v="Revenues - Third Parties"/>
    <m/>
    <s v="PTC Duties"/>
    <n v="2026"/>
    <n v="7"/>
    <s v="USD"/>
    <n v="-381.2777514"/>
    <n v="1"/>
    <n v="-381.2777514"/>
    <x v="1"/>
    <m/>
  </r>
  <r>
    <s v="ELI LILLY"/>
    <s v="I8F-MC-GPIJ (CAM)"/>
    <s v="Eli Lilly &amp; Co."/>
    <s v="Brazil"/>
    <x v="2"/>
    <n v="40700"/>
    <s v="Revenues - Third Parties"/>
    <m/>
    <s v="Freight - Shipments"/>
    <n v="2026"/>
    <n v="7"/>
    <s v="USD"/>
    <n v="-398.53375064999994"/>
    <n v="1"/>
    <n v="-398.53375064999994"/>
    <x v="1"/>
    <m/>
  </r>
  <r>
    <s v="ELI LILLY"/>
    <s v="J3L-MC-EZEF (CAM)"/>
    <s v="Eli Lilly &amp; Co."/>
    <s v="Brazil"/>
    <x v="2"/>
    <n v="40700"/>
    <s v="Revenues - Third Parties"/>
    <m/>
    <s v="Freight - Shipments"/>
    <n v="2026"/>
    <n v="7"/>
    <s v="USD"/>
    <n v="-34.734436450000004"/>
    <n v="1"/>
    <n v="-34.734436450000004"/>
    <x v="1"/>
    <m/>
  </r>
  <r>
    <s v="ELI LILLY"/>
    <s v="J1I-MC-GZBO (CAM)"/>
    <s v="Eli Lilly &amp; Co."/>
    <s v="Brazil"/>
    <x v="2"/>
    <n v="40700"/>
    <s v="Revenues - Third Parties"/>
    <m/>
    <s v="Freight - Shipments"/>
    <n v="2026"/>
    <n v="7"/>
    <s v="USD"/>
    <n v="-199.99901004999998"/>
    <n v="1"/>
    <n v="-199.99901004999998"/>
    <x v="1"/>
    <m/>
  </r>
  <r>
    <s v="ELI LILLY"/>
    <s v="I8F-MC-GPJA (CAM)"/>
    <s v="Eli Lilly &amp; Co."/>
    <s v="Brazil"/>
    <x v="2"/>
    <n v="40700"/>
    <s v="Revenues - Third Parties"/>
    <m/>
    <s v="Freight - Shipments"/>
    <n v="2026"/>
    <n v="7"/>
    <s v="USD"/>
    <n v="-62.071105249999995"/>
    <n v="1"/>
    <n v="-62.071105249999995"/>
    <x v="1"/>
    <m/>
  </r>
  <r>
    <s v="ELI LILLY"/>
    <s v="GG917 Psych Bundle (CAM)"/>
    <s v="Eli Lilly &amp; Co."/>
    <s v="Brazil"/>
    <x v="2"/>
    <n v="40700"/>
    <s v="Revenues - Third Parties"/>
    <m/>
    <s v="Freight - Shipments"/>
    <n v="2026"/>
    <n v="7"/>
    <s v="USD"/>
    <n v="-194.21698799999999"/>
    <n v="1"/>
    <n v="-194.21698799999999"/>
    <x v="1"/>
    <m/>
  </r>
  <r>
    <s v="ELI LILLY"/>
    <s v="J2O-MC-EKBG (CAM)"/>
    <s v="Eli Lilly &amp; Co."/>
    <s v="Brazil"/>
    <x v="2"/>
    <n v="40700"/>
    <s v="Revenues - Third Parties"/>
    <m/>
    <s v="Freight - Shipments"/>
    <n v="2026"/>
    <n v="7"/>
    <s v="USD"/>
    <n v="-20.349660799999999"/>
    <n v="1"/>
    <n v="-20.349660799999999"/>
    <x v="1"/>
    <m/>
  </r>
  <r>
    <s v="ELI LILLY"/>
    <s v="N1T-MC-MALO (CAM)"/>
    <s v="Eli Lilly &amp; Co."/>
    <s v="Brazil"/>
    <x v="2"/>
    <n v="40700"/>
    <s v="Revenues - Third Parties"/>
    <m/>
    <s v="Freight - Shipments"/>
    <n v="2026"/>
    <n v="7"/>
    <s v="USD"/>
    <n v="-44.352489649999995"/>
    <n v="1"/>
    <n v="-44.352489649999995"/>
    <x v="1"/>
    <m/>
  </r>
  <r>
    <s v="ELI LILLY"/>
    <s v="J2A-MC-GZPW (ATTAIN-Outcomes) (CAM)"/>
    <s v="Eli Lilly &amp; Co."/>
    <s v="Brazil"/>
    <x v="2"/>
    <n v="40700"/>
    <s v="Revenues - Third Parties"/>
    <m/>
    <s v="Freight - Shipments"/>
    <n v="2026"/>
    <n v="7"/>
    <s v="USD"/>
    <n v="-66.23874635"/>
    <n v="1"/>
    <n v="-66.23874635"/>
    <x v="1"/>
    <m/>
  </r>
  <r>
    <s v="ELI LILLY"/>
    <s v="J3R-MC-YDAG (CAM)"/>
    <s v="Eli Lilly &amp; Co."/>
    <s v="Brazil"/>
    <x v="2"/>
    <n v="40700"/>
    <s v="Revenues - Third Parties"/>
    <m/>
    <s v="Freight - Shipments"/>
    <n v="2026"/>
    <n v="7"/>
    <s v="USD"/>
    <n v="-231.62204449999996"/>
    <n v="1"/>
    <n v="-231.62204449999996"/>
    <x v="1"/>
    <m/>
  </r>
  <r>
    <s v="ELI LILLY"/>
    <s v="J5E-MC-JZXB (CAM)"/>
    <s v="Eli Lilly &amp; Co."/>
    <s v="Brazil"/>
    <x v="2"/>
    <n v="40700"/>
    <s v="Revenues - Third Parties"/>
    <m/>
    <s v="Freight - Shipments"/>
    <n v="2026"/>
    <n v="7"/>
    <s v="USD"/>
    <n v="-2009.3788924999999"/>
    <n v="1"/>
    <n v="-2009.3788924999999"/>
    <x v="1"/>
    <m/>
  </r>
  <r>
    <s v="MERCK"/>
    <s v="MK-3475-587"/>
    <s v="Merck Sharp and Dohme LLC"/>
    <s v="Brazil"/>
    <x v="2"/>
    <n v="40700"/>
    <s v="Revenues - Third Parties"/>
    <m/>
    <s v="Freight - Shipments"/>
    <n v="2026"/>
    <n v="7"/>
    <s v="USD"/>
    <n v="-1899.5245674999999"/>
    <n v="1"/>
    <n v="-1899.5245674999999"/>
    <x v="1"/>
    <m/>
  </r>
  <r>
    <s v="J &amp; J"/>
    <s v="CNTO1959UCO3001"/>
    <s v="Janssen"/>
    <s v="Brazil"/>
    <x v="2"/>
    <n v="40700"/>
    <s v="Revenues - Third Parties"/>
    <m/>
    <s v="Freight - Shipments"/>
    <n v="2026"/>
    <n v="7"/>
    <s v="USD"/>
    <n v="-369.97026149999999"/>
    <n v="1"/>
    <n v="-369.97026149999999"/>
    <x v="1"/>
    <m/>
  </r>
  <r>
    <s v="J &amp; J"/>
    <s v="AC-055-315"/>
    <s v="Janssen"/>
    <s v="Brazil"/>
    <x v="2"/>
    <n v="40700"/>
    <s v="Revenues - Third Parties"/>
    <m/>
    <s v="Freight - Shipments"/>
    <n v="2026"/>
    <n v="7"/>
    <s v="USD"/>
    <n v="-6604.3819743999993"/>
    <n v="1"/>
    <n v="-6604.3819743999993"/>
    <x v="1"/>
    <m/>
  </r>
  <r>
    <s v="ELI LILLY"/>
    <s v="J2G-MC-JZJB"/>
    <s v="Eli Lilly &amp; Co."/>
    <s v="Brazil"/>
    <x v="2"/>
    <n v="40700"/>
    <s v="Revenues - Third Parties"/>
    <m/>
    <s v="Freight - Shipments"/>
    <n v="2026"/>
    <n v="7"/>
    <s v="USD"/>
    <n v="-7073.5950425000001"/>
    <n v="1"/>
    <n v="-7073.5950425000001"/>
    <x v="1"/>
    <m/>
  </r>
  <r>
    <s v="J &amp; J"/>
    <s v="67652000PCR3002"/>
    <s v="Janssen"/>
    <s v="Brazil"/>
    <x v="2"/>
    <n v="40700"/>
    <s v="Revenues - Third Parties"/>
    <m/>
    <s v="Freight - Shipments"/>
    <n v="2026"/>
    <n v="7"/>
    <s v="USD"/>
    <n v="-2387.9860238499996"/>
    <n v="1"/>
    <n v="-2387.9860238499996"/>
    <x v="1"/>
    <m/>
  </r>
  <r>
    <s v="J &amp; J"/>
    <s v="73841937NSC3003"/>
    <s v="Janssen"/>
    <s v="Brazil"/>
    <x v="2"/>
    <n v="40700"/>
    <s v="Revenues - Third Parties"/>
    <m/>
    <s v="Freight - Shipments"/>
    <n v="2026"/>
    <n v="7"/>
    <s v="USD"/>
    <n v="-1243.2616531999997"/>
    <n v="1"/>
    <n v="-1243.2616531999997"/>
    <x v="1"/>
    <m/>
  </r>
  <r>
    <s v="MERCK"/>
    <s v="MK-6482-012"/>
    <s v="Merck Sharp and Dohme LLC"/>
    <s v="Brazil"/>
    <x v="2"/>
    <n v="40700"/>
    <s v="Revenues - Third Parties"/>
    <m/>
    <s v="Freight - Shipments"/>
    <n v="2026"/>
    <n v="7"/>
    <s v="USD"/>
    <n v="-1609.8189250499997"/>
    <n v="1"/>
    <n v="-1609.8189250499997"/>
    <x v="1"/>
    <m/>
  </r>
  <r>
    <s v="ELI LILLY"/>
    <s v="I6T-MC-AMAX"/>
    <s v="Eli Lilly &amp; Co."/>
    <s v="Brazil"/>
    <x v="2"/>
    <n v="40700"/>
    <s v="Revenues - Third Parties"/>
    <m/>
    <s v="Freight - Returns"/>
    <n v="2026"/>
    <n v="7"/>
    <s v="USD"/>
    <n v="-548.69983664999995"/>
    <n v="1"/>
    <n v="-548.69983664999995"/>
    <x v="1"/>
    <m/>
  </r>
  <r>
    <s v="ELI LILLY"/>
    <s v="J2G-OX-Y049"/>
    <s v="Eli Lilly &amp; Co."/>
    <s v="Brazil"/>
    <x v="2"/>
    <n v="40700"/>
    <s v="Revenues - Third Parties"/>
    <m/>
    <s v="Freight - Shipments"/>
    <n v="2026"/>
    <n v="7"/>
    <s v="USD"/>
    <n v="-2241.3966854999999"/>
    <n v="1"/>
    <n v="-2241.3966854999999"/>
    <x v="1"/>
    <m/>
  </r>
  <r>
    <s v="ELI LILLY"/>
    <s v="J2G-MC-JZJX"/>
    <s v="Eli Lilly &amp; Co."/>
    <s v="Brazil"/>
    <x v="2"/>
    <n v="40700"/>
    <s v="Revenues - Third Parties"/>
    <m/>
    <s v="Freight - Shipments"/>
    <n v="2026"/>
    <n v="7"/>
    <s v="USD"/>
    <n v="-2127.34606175"/>
    <n v="1"/>
    <n v="-2127.34606175"/>
    <x v="1"/>
    <m/>
  </r>
  <r>
    <s v="MERCK"/>
    <s v="MK-3475-B96"/>
    <s v="Merck Sharp and Dohme LLC"/>
    <s v="Brazil"/>
    <x v="2"/>
    <n v="40700"/>
    <s v="Revenues - Third Parties"/>
    <m/>
    <s v="Freight - Shipments"/>
    <n v="2026"/>
    <n v="7"/>
    <s v="USD"/>
    <n v="-1712.06123235"/>
    <n v="1"/>
    <n v="-1712.06123235"/>
    <x v="1"/>
    <m/>
  </r>
  <r>
    <s v="J &amp; J"/>
    <s v="61186372NSC3002"/>
    <s v="Janssen"/>
    <s v="Brazil"/>
    <x v="2"/>
    <n v="40700"/>
    <s v="Revenues - Third Parties"/>
    <m/>
    <s v="Freight - Shipments"/>
    <n v="2026"/>
    <n v="7"/>
    <s v="USD"/>
    <n v="-436.42598719999995"/>
    <n v="1"/>
    <n v="-436.42598719999995"/>
    <x v="1"/>
    <m/>
  </r>
  <r>
    <s v="J &amp; J"/>
    <s v="64007957MMY3001"/>
    <s v="Janssen"/>
    <s v="Brazil"/>
    <x v="2"/>
    <n v="40700"/>
    <s v="Revenues - Third Parties"/>
    <m/>
    <s v="Freight - Shipments"/>
    <n v="2026"/>
    <n v="7"/>
    <s v="USD"/>
    <n v="-7491.2188820000001"/>
    <n v="1"/>
    <n v="-7491.2188820000001"/>
    <x v="1"/>
    <m/>
  </r>
  <r>
    <s v="J &amp; J"/>
    <s v="68284528MMY3004"/>
    <s v="Janssen"/>
    <s v="Brazil"/>
    <x v="2"/>
    <n v="40700"/>
    <s v="Revenues - Third Parties"/>
    <m/>
    <s v="Freight - Shipments"/>
    <n v="2026"/>
    <n v="7"/>
    <s v="USD"/>
    <n v="-7506.2846179999988"/>
    <n v="1"/>
    <n v="-7506.2846179999988"/>
    <x v="1"/>
    <m/>
  </r>
  <r>
    <s v="MERCK"/>
    <s v="MK-2140-003"/>
    <s v="Merck Sharp and Dohme LLC"/>
    <s v="Brazil"/>
    <x v="2"/>
    <n v="40700"/>
    <s v="Revenues - Third Parties"/>
    <m/>
    <s v="Freight - Shipments"/>
    <n v="2026"/>
    <n v="7"/>
    <s v="USD"/>
    <n v="-610.20597680000003"/>
    <n v="1"/>
    <n v="-610.20597680000003"/>
    <x v="1"/>
    <m/>
  </r>
  <r>
    <s v="ASTRAZENECA"/>
    <s v="D5244C00001"/>
    <s v="Astra Zeneca"/>
    <s v="Brazil"/>
    <x v="2"/>
    <n v="40700"/>
    <s v="Revenues - Third Parties"/>
    <m/>
    <s v="Freight - Shipments"/>
    <n v="2026"/>
    <n v="7"/>
    <s v="USD"/>
    <n v="-282.79232554999999"/>
    <n v="1"/>
    <n v="-282.79232554999999"/>
    <x v="1"/>
    <m/>
  </r>
  <r>
    <s v="ELI LILLY"/>
    <s v="I3Y-MC-JPEG"/>
    <s v="Eli Lilly &amp; Co."/>
    <s v="Brazil"/>
    <x v="2"/>
    <n v="40700"/>
    <s v="Revenues - Third Parties"/>
    <m/>
    <s v="Freight - Returns"/>
    <n v="2026"/>
    <n v="7"/>
    <s v="USD"/>
    <n v="-35.467253499999991"/>
    <n v="1"/>
    <n v="-35.467253499999991"/>
    <x v="1"/>
    <m/>
  </r>
  <r>
    <s v="MERCK"/>
    <s v="MK-1026-008"/>
    <s v="Merck Sharp and Dohme LLC"/>
    <s v="Brazil"/>
    <x v="2"/>
    <n v="40700"/>
    <s v="Revenues - Third Parties"/>
    <m/>
    <s v="Freight - Shipments"/>
    <n v="2026"/>
    <n v="7"/>
    <s v="USD"/>
    <n v="-369.0873329499999"/>
    <n v="1"/>
    <n v="-369.0873329499999"/>
    <x v="1"/>
    <m/>
  </r>
  <r>
    <s v="ELI LILLY"/>
    <s v="I8F-MC-GPIJ"/>
    <s v="Eli Lilly &amp; Co."/>
    <s v="Brazil"/>
    <x v="2"/>
    <n v="40700"/>
    <s v="Revenues - Third Parties"/>
    <m/>
    <s v="Freight - Returns"/>
    <n v="2026"/>
    <n v="7"/>
    <s v="USD"/>
    <n v="-5244.2994579500009"/>
    <n v="1"/>
    <n v="-5244.2994579500009"/>
    <x v="1"/>
    <m/>
  </r>
  <r>
    <s v="PFIZER"/>
    <s v="C4891001"/>
    <s v="Pfizer"/>
    <s v="Brazil"/>
    <x v="2"/>
    <n v="40700"/>
    <s v="Revenues - Third Parties"/>
    <m/>
    <s v="Freight - Shipments"/>
    <n v="2026"/>
    <n v="7"/>
    <s v="USD"/>
    <n v="-1241.1546335999999"/>
    <n v="1"/>
    <n v="-1241.1546335999999"/>
    <x v="1"/>
    <m/>
  </r>
  <r>
    <s v="J &amp; J"/>
    <s v="78934804UCO2001"/>
    <s v="Janssen"/>
    <s v="Brazil"/>
    <x v="2"/>
    <n v="40700"/>
    <s v="Revenues - Third Parties"/>
    <m/>
    <s v="Freight - Shipments"/>
    <n v="2026"/>
    <n v="7"/>
    <s v="USD"/>
    <n v="-762.45997729999988"/>
    <n v="1"/>
    <n v="-762.45997729999988"/>
    <x v="1"/>
    <m/>
  </r>
  <r>
    <s v="J &amp; J"/>
    <s v="78934804CRD2001"/>
    <s v="Janssen"/>
    <s v="Brazil"/>
    <x v="2"/>
    <n v="40700"/>
    <s v="Revenues - Third Parties"/>
    <m/>
    <s v="Freight - Shipments"/>
    <n v="2026"/>
    <n v="7"/>
    <s v="USD"/>
    <n v="-6.6990668500000004"/>
    <n v="1"/>
    <n v="-6.6990668500000004"/>
    <x v="1"/>
    <m/>
  </r>
  <r>
    <s v="ELI LILLY"/>
    <s v="J2N-OX-JZNU"/>
    <s v="Eli Lilly &amp; Co."/>
    <s v="Brazil"/>
    <x v="2"/>
    <n v="40700"/>
    <s v="Revenues - Third Parties"/>
    <m/>
    <s v="Freight - Returns"/>
    <n v="2026"/>
    <n v="7"/>
    <s v="USD"/>
    <n v="-29553.346215400001"/>
    <n v="1"/>
    <n v="-29553.346215400001"/>
    <x v="1"/>
    <m/>
  </r>
  <r>
    <s v="J &amp; J"/>
    <s v="64407564MMY3002"/>
    <s v="Janssen"/>
    <s v="Brazil"/>
    <x v="2"/>
    <n v="40700"/>
    <s v="Revenues - Third Parties"/>
    <m/>
    <s v="Freight - Shipments"/>
    <n v="2026"/>
    <n v="7"/>
    <s v="USD"/>
    <n v="-346.52148054999998"/>
    <n v="1"/>
    <n v="-346.52148054999998"/>
    <x v="1"/>
    <m/>
  </r>
  <r>
    <s v="J &amp; J"/>
    <s v="80202135EBF3001"/>
    <s v="Janssen"/>
    <s v="Brazil"/>
    <x v="2"/>
    <n v="40700"/>
    <s v="Revenues - Third Parties"/>
    <m/>
    <s v="Freight - Shipments"/>
    <n v="2026"/>
    <n v="7"/>
    <s v="USD"/>
    <n v="-374.88300150000003"/>
    <n v="1"/>
    <n v="-374.88300150000003"/>
    <x v="1"/>
    <m/>
  </r>
  <r>
    <s v="OTH CUST"/>
    <s v="XL092-304"/>
    <s v="Exelixis, Inc."/>
    <s v="Brazil"/>
    <x v="2"/>
    <n v="40700"/>
    <s v="Revenues - Third Parties"/>
    <m/>
    <s v="Freight - Returns"/>
    <n v="2026"/>
    <n v="7"/>
    <s v="USD"/>
    <n v="-107.63131015"/>
    <n v="1"/>
    <n v="-107.63131015"/>
    <x v="1"/>
    <m/>
  </r>
  <r>
    <s v="IQVIA"/>
    <n v="996"/>
    <s v="IQVIA"/>
    <s v="Brazil"/>
    <x v="2"/>
    <n v="40700"/>
    <s v="Revenues - Third Parties"/>
    <m/>
    <s v="Freight - Shipments"/>
    <n v="2026"/>
    <n v="7"/>
    <s v="USD"/>
    <n v="-2273.0429189999995"/>
    <n v="1"/>
    <n v="-2273.0429189999995"/>
    <x v="1"/>
    <m/>
  </r>
  <r>
    <s v="J &amp; J"/>
    <s v="17000139BLC3002"/>
    <s v="Janssen"/>
    <s v="Brazil"/>
    <x v="2"/>
    <n v="40700"/>
    <s v="Revenues - Third Parties"/>
    <m/>
    <s v="Freight - Shipments"/>
    <n v="2026"/>
    <n v="7"/>
    <s v="USD"/>
    <n v="-401.00649644999987"/>
    <n v="1"/>
    <n v="-401.00649644999987"/>
    <x v="1"/>
    <m/>
  </r>
  <r>
    <s v="J &amp; J"/>
    <s v="64007957MMY3005"/>
    <s v="Janssen"/>
    <s v="Brazil"/>
    <x v="2"/>
    <n v="40700"/>
    <s v="Revenues - Third Parties"/>
    <m/>
    <s v="Freight - Shipments"/>
    <n v="2026"/>
    <n v="7"/>
    <s v="USD"/>
    <n v="-44510.735828649995"/>
    <n v="1"/>
    <n v="-44510.735828649995"/>
    <x v="1"/>
    <m/>
  </r>
  <r>
    <s v="J &amp; J"/>
    <s v="61186372PANSC2001"/>
    <s v="Janssen"/>
    <s v="Brazil"/>
    <x v="2"/>
    <n v="40700"/>
    <s v="Revenues - Third Parties"/>
    <m/>
    <s v="Freight - Shipments"/>
    <n v="2026"/>
    <n v="7"/>
    <s v="USD"/>
    <n v="-197.17554920000001"/>
    <n v="1"/>
    <n v="-197.17554920000001"/>
    <x v="1"/>
    <m/>
  </r>
  <r>
    <s v="J &amp; J"/>
    <s v="70033093STR3001"/>
    <s v="Janssen"/>
    <s v="Brazil"/>
    <x v="2"/>
    <n v="40700"/>
    <s v="Revenues - Third Parties"/>
    <m/>
    <s v="Freight - Shipments"/>
    <n v="2026"/>
    <n v="7"/>
    <s v="USD"/>
    <n v="-5499.4630795999992"/>
    <n v="1"/>
    <n v="-5499.4630795999992"/>
    <x v="1"/>
    <m/>
  </r>
  <r>
    <s v="ELI LILLY"/>
    <s v="J2J-MC-JZLH"/>
    <s v="Eli Lilly &amp; Co."/>
    <s v="Brazil"/>
    <x v="2"/>
    <n v="40700"/>
    <s v="Revenues - Third Parties"/>
    <m/>
    <s v="Freight - Returns"/>
    <n v="2026"/>
    <n v="7"/>
    <s v="USD"/>
    <n v="-56124.657886149995"/>
    <n v="1"/>
    <n v="-56124.657886149995"/>
    <x v="1"/>
    <m/>
  </r>
  <r>
    <s v="MERCK"/>
    <s v="MK-3475-D46"/>
    <s v="Merck Sharp and Dohme LLC"/>
    <s v="Brazil"/>
    <x v="2"/>
    <n v="40700"/>
    <s v="Revenues - Third Parties"/>
    <m/>
    <s v="Freight - Shipments"/>
    <n v="2026"/>
    <n v="7"/>
    <s v="USD"/>
    <n v="-4218.4906882999994"/>
    <n v="1"/>
    <n v="-4218.4906882999994"/>
    <x v="1"/>
    <m/>
  </r>
  <r>
    <s v="J &amp; J"/>
    <s v="61186372NSC2002"/>
    <s v="Janssen"/>
    <s v="Brazil"/>
    <x v="2"/>
    <n v="40700"/>
    <s v="Revenues - Third Parties"/>
    <m/>
    <s v="Freight - Shipments"/>
    <n v="2026"/>
    <n v="7"/>
    <s v="USD"/>
    <n v="-1213.5818803499999"/>
    <n v="1"/>
    <n v="-1213.5818803499999"/>
    <x v="1"/>
    <m/>
  </r>
  <r>
    <s v="GILEAD SCI"/>
    <s v="GS-US-626-6216"/>
    <s v="Gilead Sciences, Inc."/>
    <s v="Brazil"/>
    <x v="2"/>
    <n v="40700"/>
    <s v="Revenues - Third Parties"/>
    <m/>
    <s v="Freight - Returns"/>
    <n v="2026"/>
    <n v="7"/>
    <s v="USD"/>
    <n v="-2222.2970440999993"/>
    <n v="1"/>
    <n v="-2222.2970440999993"/>
    <x v="1"/>
    <m/>
  </r>
  <r>
    <s v="J &amp; J"/>
    <s v="64007957MMY3006"/>
    <s v="Janssen"/>
    <s v="Brazil"/>
    <x v="2"/>
    <n v="40700"/>
    <s v="Revenues - Third Parties"/>
    <m/>
    <s v="Freight - Shipments"/>
    <n v="2026"/>
    <n v="7"/>
    <s v="USD"/>
    <n v="-3308.54889155"/>
    <n v="1"/>
    <n v="-3308.54889155"/>
    <x v="1"/>
    <m/>
  </r>
  <r>
    <s v="ELI LILLY"/>
    <s v="J2N-OX-JZNP"/>
    <s v="Eli Lilly &amp; Co."/>
    <s v="Brazil"/>
    <x v="2"/>
    <n v="40700"/>
    <s v="Revenues - Third Parties"/>
    <m/>
    <s v="Freight - Returns"/>
    <n v="2026"/>
    <n v="7"/>
    <s v="USD"/>
    <n v="-9184.4547676000002"/>
    <n v="1"/>
    <n v="-9184.4547676000002"/>
    <x v="1"/>
    <m/>
  </r>
  <r>
    <s v="MERCK"/>
    <s v="MK-3475-158"/>
    <s v="Merck Sharp and Dohme LLC"/>
    <s v="Brazil"/>
    <x v="2"/>
    <n v="40700"/>
    <s v="Revenues - Third Parties"/>
    <m/>
    <s v="Freight - Shipments"/>
    <n v="2026"/>
    <n v="7"/>
    <s v="USD"/>
    <n v="-2068.1775670500001"/>
    <n v="1"/>
    <n v="-2068.1775670500001"/>
    <x v="1"/>
    <m/>
  </r>
  <r>
    <s v="J &amp; J"/>
    <s v="CNTO1959UCO3004"/>
    <s v="Janssen"/>
    <s v="Brazil"/>
    <x v="2"/>
    <n v="40700"/>
    <s v="Revenues - Third Parties"/>
    <m/>
    <s v="Freight - Shipments"/>
    <n v="2026"/>
    <n v="7"/>
    <s v="USD"/>
    <n v="-1600.4819897499997"/>
    <n v="1"/>
    <n v="-1600.4819897499997"/>
    <x v="1"/>
    <m/>
  </r>
  <r>
    <s v="J &amp; J"/>
    <s v="70033093AFL3002"/>
    <s v="Janssen"/>
    <s v="Brazil"/>
    <x v="2"/>
    <n v="40700"/>
    <s v="Revenues - Third Parties"/>
    <m/>
    <s v="Freight - Shipments"/>
    <n v="2026"/>
    <n v="7"/>
    <s v="USD"/>
    <n v="-53144.610271900012"/>
    <n v="1"/>
    <n v="-53144.610271900012"/>
    <x v="1"/>
    <m/>
  </r>
  <r>
    <s v="DEBIOPHARM"/>
    <s v="Debio 4326-301"/>
    <s v="DebioPharm"/>
    <s v="Brazil"/>
    <x v="2"/>
    <n v="40700"/>
    <s v="Revenues - Third Parties"/>
    <m/>
    <s v="Freight - Shipments"/>
    <n v="2026"/>
    <n v="7"/>
    <s v="USD"/>
    <n v="-225.76906065"/>
    <n v="1"/>
    <n v="-225.76906065"/>
    <x v="1"/>
    <m/>
  </r>
  <r>
    <s v="MERCK"/>
    <s v="MK-3475-06B"/>
    <s v="Merck Sharp and Dohme LLC"/>
    <s v="Brazil"/>
    <x v="2"/>
    <n v="40700"/>
    <s v="Revenues - Third Parties"/>
    <m/>
    <s v="Freight - Shipments"/>
    <n v="2026"/>
    <n v="7"/>
    <s v="USD"/>
    <n v="-299.45333739999995"/>
    <n v="1"/>
    <n v="-299.45333739999995"/>
    <x v="1"/>
    <m/>
  </r>
  <r>
    <s v="ASTRAZENECA"/>
    <s v="D3463C00003"/>
    <s v="Astra Zeneca"/>
    <s v="Brazil"/>
    <x v="2"/>
    <n v="40700"/>
    <s v="Revenues - Third Parties"/>
    <m/>
    <s v="Freight - Returns"/>
    <n v="2026"/>
    <n v="7"/>
    <s v="USD"/>
    <n v="-136.38175634999999"/>
    <n v="1"/>
    <n v="-136.38175634999999"/>
    <x v="1"/>
    <m/>
  </r>
  <r>
    <s v="ELI LILLY"/>
    <s v="J2N-OX-JZNM"/>
    <s v="Eli Lilly &amp; Co."/>
    <s v="Brazil"/>
    <x v="2"/>
    <n v="40700"/>
    <s v="Revenues - Third Parties"/>
    <m/>
    <s v="Freight - Returns"/>
    <n v="2026"/>
    <n v="7"/>
    <s v="USD"/>
    <n v="-1297.3263568999998"/>
    <n v="1"/>
    <n v="-1297.3263568999998"/>
    <x v="1"/>
    <m/>
  </r>
  <r>
    <s v="J &amp; J"/>
    <s v="CNTO1959PBCRD3007"/>
    <s v="Janssen"/>
    <s v="Brazil"/>
    <x v="2"/>
    <n v="40700"/>
    <s v="Revenues - Third Parties"/>
    <m/>
    <s v="Freight - Shipments"/>
    <n v="2026"/>
    <n v="7"/>
    <s v="USD"/>
    <n v="-3228.3306705999998"/>
    <n v="1"/>
    <n v="-3228.3306705999998"/>
    <x v="1"/>
    <m/>
  </r>
  <r>
    <s v="MERCK"/>
    <s v="MK-0616-015"/>
    <s v="Merck Sharp and Dohme LLC"/>
    <s v="Brazil"/>
    <x v="2"/>
    <n v="40700"/>
    <s v="Revenues - Third Parties"/>
    <m/>
    <s v="Freight - Shipments"/>
    <n v="2026"/>
    <n v="7"/>
    <s v="USD"/>
    <n v="-4486.4260692999987"/>
    <n v="1"/>
    <n v="-4486.4260692999987"/>
    <x v="1"/>
    <m/>
  </r>
  <r>
    <s v="ASTRAZENECA"/>
    <s v="D346BC00001"/>
    <s v="Astra Zeneca"/>
    <s v="Brazil"/>
    <x v="2"/>
    <n v="40700"/>
    <s v="Revenues - Third Parties"/>
    <m/>
    <s v="Freight - Shipments"/>
    <n v="2026"/>
    <n v="7"/>
    <s v="USD"/>
    <n v="-10798.007375050001"/>
    <n v="1"/>
    <n v="-10798.007375050001"/>
    <x v="1"/>
    <m/>
  </r>
  <r>
    <s v="ELI LILLY"/>
    <s v="J2A-MC-GZGP"/>
    <s v="Eli Lilly &amp; Co."/>
    <s v="Brazil"/>
    <x v="2"/>
    <n v="40700"/>
    <s v="Revenues - Third Parties"/>
    <m/>
    <s v="Freight - Returns"/>
    <n v="2026"/>
    <n v="7"/>
    <s v="USD"/>
    <n v="-1600.2186122999999"/>
    <n v="1"/>
    <n v="-1600.2186122999999"/>
    <x v="1"/>
    <m/>
  </r>
  <r>
    <s v="J &amp; J"/>
    <s v="64407564MMY3009"/>
    <s v="Janssen"/>
    <s v="Brazil"/>
    <x v="2"/>
    <n v="40700"/>
    <s v="Revenues - Third Parties"/>
    <m/>
    <s v="Freight - Shipments"/>
    <n v="2026"/>
    <n v="7"/>
    <s v="USD"/>
    <n v="-18835.367374949998"/>
    <n v="1"/>
    <n v="-18835.367374949998"/>
    <x v="1"/>
    <m/>
  </r>
  <r>
    <s v="CSL"/>
    <s v="CSL300_2301_ph3"/>
    <s v="CSL Behring GmbH"/>
    <s v="Brazil"/>
    <x v="2"/>
    <n v="40700"/>
    <s v="Revenues - Third Parties"/>
    <m/>
    <s v="Freight - Shipments"/>
    <n v="2026"/>
    <n v="7"/>
    <s v="USD"/>
    <n v="-689.10594585000001"/>
    <n v="1"/>
    <n v="-689.10594585000001"/>
    <x v="1"/>
    <m/>
  </r>
  <r>
    <s v="ASTRAZENECA"/>
    <s v="D5989C00001"/>
    <s v="Astra Zeneca"/>
    <s v="Brazil"/>
    <x v="2"/>
    <n v="40700"/>
    <s v="Revenues - Third Parties"/>
    <m/>
    <s v="Freight - Shipments"/>
    <n v="2026"/>
    <n v="7"/>
    <s v="USD"/>
    <n v="-2696.6016213499997"/>
    <n v="1"/>
    <n v="-2696.6016213499997"/>
    <x v="1"/>
    <m/>
  </r>
  <r>
    <s v="MERCK"/>
    <s v="V940-002"/>
    <s v="Merck Sharp and Dohme LLC"/>
    <s v="Brazil"/>
    <x v="2"/>
    <n v="40700"/>
    <s v="Revenues - Third Parties"/>
    <m/>
    <s v="Freight - Shipments"/>
    <n v="2026"/>
    <n v="7"/>
    <s v="USD"/>
    <n v="-3451.9190205499999"/>
    <n v="1"/>
    <n v="-3451.9190205499999"/>
    <x v="1"/>
    <m/>
  </r>
  <r>
    <s v="MERCK"/>
    <s v="MK-7240-001"/>
    <s v="Merck Sharp and Dohme LLC"/>
    <s v="Brazil"/>
    <x v="2"/>
    <n v="40700"/>
    <s v="Revenues - Third Parties"/>
    <m/>
    <s v="Freight - Shipments"/>
    <n v="2026"/>
    <n v="7"/>
    <s v="USD"/>
    <n v="-9.506151899999999"/>
    <n v="1"/>
    <n v="-9.506151899999999"/>
    <x v="1"/>
    <m/>
  </r>
  <r>
    <s v="ASTRAZENECA"/>
    <s v="D4325C00010"/>
    <s v="Astra Zeneca"/>
    <s v="Brazil"/>
    <x v="2"/>
    <n v="40700"/>
    <s v="Revenues - Third Parties"/>
    <m/>
    <s v="Freight - Shipments"/>
    <n v="2026"/>
    <n v="7"/>
    <s v="USD"/>
    <n v="-543.95767790000002"/>
    <n v="1"/>
    <n v="-543.95767790000002"/>
    <x v="1"/>
    <m/>
  </r>
  <r>
    <s v="MERCK"/>
    <s v="MK-2870-007"/>
    <s v="Merck Sharp and Dohme LLC"/>
    <s v="Brazil"/>
    <x v="2"/>
    <n v="40700"/>
    <s v="Revenues - Third Parties"/>
    <m/>
    <s v="Freight - Shipments"/>
    <n v="2026"/>
    <n v="7"/>
    <s v="USD"/>
    <n v="-6570.2698183499997"/>
    <n v="1"/>
    <n v="-6570.2698183499997"/>
    <x v="1"/>
    <m/>
  </r>
  <r>
    <s v="MERCK"/>
    <s v="MK-5684-004"/>
    <s v="Merck Sharp and Dohme LLC"/>
    <s v="Brazil"/>
    <x v="2"/>
    <n v="40700"/>
    <s v="Revenues - Third Parties"/>
    <m/>
    <s v="Freight - Shipments"/>
    <n v="2026"/>
    <n v="7"/>
    <s v="USD"/>
    <n v="-216.02136569999999"/>
    <n v="1"/>
    <n v="-216.02136569999999"/>
    <x v="1"/>
    <m/>
  </r>
  <r>
    <s v="OTH CUST"/>
    <s v="TAS6417-301"/>
    <s v="Taiho Pharma USA"/>
    <s v="Brazil"/>
    <x v="2"/>
    <n v="40700"/>
    <s v="Revenues - Third Parties"/>
    <m/>
    <s v="Freight - Returns"/>
    <n v="2026"/>
    <n v="7"/>
    <s v="USD"/>
    <n v="-18.190784499999999"/>
    <n v="1"/>
    <n v="-18.190784499999999"/>
    <x v="1"/>
    <m/>
  </r>
  <r>
    <s v="ELI LILLY"/>
    <s v="J3M-MC-JZQB"/>
    <s v="Eli Lilly &amp; Co."/>
    <s v="Brazil"/>
    <x v="2"/>
    <n v="40700"/>
    <s v="Revenues - Third Parties"/>
    <m/>
    <s v="Freight - Shipments"/>
    <n v="2026"/>
    <n v="7"/>
    <s v="USD"/>
    <n v="-3412.0398535999998"/>
    <n v="1"/>
    <n v="-3412.0398535999998"/>
    <x v="1"/>
    <m/>
  </r>
  <r>
    <s v="MERCK"/>
    <s v="MK-9999-01A"/>
    <s v="Merck Sharp and Dohme LLC"/>
    <s v="Brazil"/>
    <x v="2"/>
    <n v="40700"/>
    <s v="Revenues - Third Parties"/>
    <m/>
    <s v="Freight - Shipments"/>
    <n v="2026"/>
    <n v="7"/>
    <s v="USD"/>
    <n v="-20.537982499999998"/>
    <n v="1"/>
    <n v="-20.537982499999998"/>
    <x v="1"/>
    <m/>
  </r>
  <r>
    <s v="J &amp; J"/>
    <s v="61186372NSC2007"/>
    <s v="Janssen"/>
    <s v="Brazil"/>
    <x v="2"/>
    <n v="40700"/>
    <s v="Revenues - Third Parties"/>
    <m/>
    <s v="Freight - Shipments"/>
    <n v="2026"/>
    <n v="7"/>
    <s v="USD"/>
    <n v="-4147.3228261500008"/>
    <n v="1"/>
    <n v="-4147.3228261500008"/>
    <x v="1"/>
    <m/>
  </r>
  <r>
    <s v="ASTRAZENECA"/>
    <s v="D6972C00002"/>
    <s v="Astra Zeneca"/>
    <s v="Brazil"/>
    <x v="2"/>
    <n v="40700"/>
    <s v="Revenues - Third Parties"/>
    <m/>
    <s v="Freight - Shipments"/>
    <n v="2026"/>
    <n v="7"/>
    <s v="USD"/>
    <n v="-951.01366779999989"/>
    <n v="1"/>
    <n v="-951.01366779999989"/>
    <x v="1"/>
    <m/>
  </r>
  <r>
    <s v="DAIICHI"/>
    <s v="DS6000-109"/>
    <s v="Daiichi Sankyo Pharma Development"/>
    <s v="Brazil"/>
    <x v="2"/>
    <n v="40700"/>
    <s v="Revenues - Third Parties"/>
    <m/>
    <s v="Freight - Shipments"/>
    <n v="2026"/>
    <n v="7"/>
    <s v="USD"/>
    <n v="-3483.0903558499999"/>
    <n v="1"/>
    <n v="-3483.0903558499999"/>
    <x v="1"/>
    <m/>
  </r>
  <r>
    <s v="MERCK"/>
    <s v="MK-5684-003"/>
    <s v="Merck Sharp and Dohme LLC"/>
    <s v="Brazil"/>
    <x v="2"/>
    <n v="40700"/>
    <s v="Revenues - Third Parties"/>
    <m/>
    <s v="Freight - Shipments"/>
    <n v="2026"/>
    <n v="7"/>
    <s v="USD"/>
    <n v="-371.76750554999995"/>
    <n v="1"/>
    <n v="-371.76750554999995"/>
    <x v="1"/>
    <m/>
  </r>
  <r>
    <s v="J &amp; J"/>
    <s v="CNTO1959CRD3008"/>
    <s v="Janssen"/>
    <s v="Brazil"/>
    <x v="2"/>
    <n v="40700"/>
    <s v="Revenues - Third Parties"/>
    <m/>
    <s v="Freight - Shipments"/>
    <n v="2026"/>
    <n v="7"/>
    <s v="USD"/>
    <n v="-1242.6052565499999"/>
    <n v="1"/>
    <n v="-1242.6052565499999"/>
    <x v="1"/>
    <m/>
  </r>
  <r>
    <s v="ASTRAZENECA"/>
    <s v="D6972C00003"/>
    <s v="Astra Zeneca"/>
    <s v="Brazil"/>
    <x v="2"/>
    <n v="40700"/>
    <s v="Revenues - Third Parties"/>
    <m/>
    <s v="Freight - Shipments"/>
    <n v="2026"/>
    <n v="7"/>
    <s v="USD"/>
    <n v="-817.17971299999977"/>
    <n v="1"/>
    <n v="-817.17971299999977"/>
    <x v="1"/>
    <m/>
  </r>
  <r>
    <s v="MERCK"/>
    <s v="MK-2870-019"/>
    <s v="Merck Sharp and Dohme LLC"/>
    <s v="Brazil"/>
    <x v="2"/>
    <n v="40700"/>
    <s v="Revenues - Third Parties"/>
    <m/>
    <s v="Freight - Shipments"/>
    <n v="2026"/>
    <n v="7"/>
    <s v="USD"/>
    <n v="-7465.8295687499995"/>
    <n v="1"/>
    <n v="-7465.8295687499995"/>
    <x v="1"/>
    <m/>
  </r>
  <r>
    <s v="J &amp; J"/>
    <s v="77242113PSO3004"/>
    <s v="Janssen"/>
    <s v="Brazil"/>
    <x v="2"/>
    <n v="40700"/>
    <s v="Revenues - Third Parties"/>
    <m/>
    <s v="Freight - Shipments"/>
    <n v="2026"/>
    <n v="7"/>
    <s v="USD"/>
    <n v="-784.63144584999986"/>
    <n v="1"/>
    <n v="-784.63144584999986"/>
    <x v="1"/>
    <m/>
  </r>
  <r>
    <s v="MERCK"/>
    <s v="MK-2870-015"/>
    <s v="Merck Sharp and Dohme LLC"/>
    <s v="Brazil"/>
    <x v="2"/>
    <n v="40700"/>
    <s v="Revenues - Third Parties"/>
    <m/>
    <s v="Freight - Shipments"/>
    <n v="2026"/>
    <n v="7"/>
    <s v="USD"/>
    <n v="-885.57460634999995"/>
    <n v="1"/>
    <n v="-885.57460634999995"/>
    <x v="1"/>
    <m/>
  </r>
  <r>
    <s v="J &amp; J"/>
    <s v="64407564MMY2006"/>
    <s v="Janssen"/>
    <s v="Brazil"/>
    <x v="2"/>
    <n v="40700"/>
    <s v="Revenues - Third Parties"/>
    <m/>
    <s v="Freight - Shipments"/>
    <n v="2026"/>
    <n v="7"/>
    <s v="USD"/>
    <n v="-4942.6749623999995"/>
    <n v="1"/>
    <n v="-4942.6749623999995"/>
    <x v="1"/>
    <m/>
  </r>
  <r>
    <s v="MERCK"/>
    <s v="MK-0616-019"/>
    <s v="Merck Sharp and Dohme LLC"/>
    <s v="Brazil"/>
    <x v="2"/>
    <n v="40700"/>
    <s v="Revenues - Third Parties"/>
    <m/>
    <s v="Freight - Shipments"/>
    <n v="2026"/>
    <n v="7"/>
    <s v="USD"/>
    <n v="-249.05271894999998"/>
    <n v="1"/>
    <n v="-249.05271894999998"/>
    <x v="1"/>
    <m/>
  </r>
  <r>
    <s v="MERCK"/>
    <s v="MK-3475-06D"/>
    <s v="Merck Sharp and Dohme LLC"/>
    <s v="Brazil"/>
    <x v="2"/>
    <n v="40700"/>
    <s v="Revenues - Third Parties"/>
    <m/>
    <s v="Freight - Shipments"/>
    <n v="2026"/>
    <n v="7"/>
    <s v="USD"/>
    <n v="-413.41252959999997"/>
    <n v="1"/>
    <n v="-413.41252959999997"/>
    <x v="1"/>
    <m/>
  </r>
  <r>
    <s v="MERCK"/>
    <s v="MK-2870-012"/>
    <s v="Merck Sharp and Dohme LLC"/>
    <s v="Brazil"/>
    <x v="2"/>
    <n v="40700"/>
    <s v="Revenues - Third Parties"/>
    <m/>
    <s v="Freight - Shipments"/>
    <n v="2026"/>
    <n v="7"/>
    <s v="USD"/>
    <n v="-6911.5687833500006"/>
    <n v="1"/>
    <n v="-6911.5687833500006"/>
    <x v="1"/>
    <m/>
  </r>
  <r>
    <s v="REGENERON"/>
    <s v="R3918-MG-2018"/>
    <s v="Regeneron Pharmaceuticals Inc"/>
    <s v="Brazil"/>
    <x v="2"/>
    <n v="40700"/>
    <s v="Revenues - Third Parties"/>
    <m/>
    <s v="Freight - Shipments"/>
    <n v="2026"/>
    <n v="7"/>
    <s v="USD"/>
    <n v="-4575.2852540499998"/>
    <n v="1"/>
    <n v="-4575.2852540499998"/>
    <x v="1"/>
    <m/>
  </r>
  <r>
    <s v="ELI LILLY"/>
    <s v="J1I-MC-GZQA"/>
    <s v="Eli Lilly &amp; Co."/>
    <s v="Brazil"/>
    <x v="2"/>
    <n v="40700"/>
    <s v="Revenues - Third Parties"/>
    <m/>
    <s v="Freight - Shipments"/>
    <n v="2026"/>
    <n v="7"/>
    <s v="USD"/>
    <n v="-268.21104029999998"/>
    <n v="1"/>
    <n v="-268.21104029999998"/>
    <x v="1"/>
    <m/>
  </r>
  <r>
    <s v="ELI LILLY"/>
    <s v="J1I-MC-GZBO"/>
    <s v="Eli Lilly &amp; Co."/>
    <s v="Brazil"/>
    <x v="2"/>
    <n v="40700"/>
    <s v="Revenues - Third Parties"/>
    <m/>
    <s v="Freight - Returns"/>
    <n v="2026"/>
    <n v="7"/>
    <s v="USD"/>
    <n v="-21483.738171350004"/>
    <n v="1"/>
    <n v="-21483.738171350004"/>
    <x v="1"/>
    <m/>
  </r>
  <r>
    <s v="ELI LILLY"/>
    <s v="J3L-MC-EZEF"/>
    <s v="Eli Lilly &amp; Co."/>
    <s v="Brazil"/>
    <x v="2"/>
    <n v="40700"/>
    <s v="Revenues - Third Parties"/>
    <m/>
    <s v="Freight - Returns"/>
    <n v="2026"/>
    <n v="7"/>
    <s v="USD"/>
    <n v="-8206.4947208999984"/>
    <n v="1"/>
    <n v="-8206.4947208999984"/>
    <x v="1"/>
    <m/>
  </r>
  <r>
    <s v="MERCK"/>
    <s v="MK-4482-023"/>
    <s v="Merck Sharp and Dohme LLC"/>
    <s v="Brazil"/>
    <x v="2"/>
    <n v="40700"/>
    <s v="Revenues - Third Parties"/>
    <m/>
    <s v="Freight - Shipments"/>
    <n v="2026"/>
    <n v="7"/>
    <s v="USD"/>
    <n v="-40.867173550000004"/>
    <n v="1"/>
    <n v="-40.867173550000004"/>
    <x v="1"/>
    <m/>
  </r>
  <r>
    <s v="MERCK"/>
    <s v="MK-2870-023"/>
    <s v="Merck Sharp and Dohme LLC"/>
    <s v="Brazil"/>
    <x v="2"/>
    <n v="40700"/>
    <s v="Revenues - Third Parties"/>
    <m/>
    <s v="Freight - Shipments"/>
    <n v="2026"/>
    <n v="7"/>
    <s v="USD"/>
    <n v="-15486.705961299998"/>
    <n v="1"/>
    <n v="-15486.705961299998"/>
    <x v="1"/>
    <m/>
  </r>
  <r>
    <s v="MERCK"/>
    <s v="MK-3475-06C"/>
    <s v="Merck Sharp and Dohme LLC"/>
    <s v="Brazil"/>
    <x v="2"/>
    <n v="40700"/>
    <s v="Revenues - Third Parties"/>
    <m/>
    <s v="Freight - Shipments"/>
    <n v="2026"/>
    <n v="7"/>
    <s v="USD"/>
    <n v="-14906.399466000003"/>
    <n v="1"/>
    <n v="-14906.399466000003"/>
    <x v="1"/>
    <m/>
  </r>
  <r>
    <s v="MERCK"/>
    <s v="MK-1084-004"/>
    <s v="Merck Sharp and Dohme LLC"/>
    <s v="Brazil"/>
    <x v="2"/>
    <n v="40700"/>
    <s v="Revenues - Third Parties"/>
    <m/>
    <s v="Freight - Shipments"/>
    <n v="2026"/>
    <n v="7"/>
    <s v="USD"/>
    <n v="-5782.9077078499995"/>
    <n v="1"/>
    <n v="-5782.9077078499995"/>
    <x v="1"/>
    <m/>
  </r>
  <r>
    <s v="MERCK"/>
    <s v="MK-2870-010"/>
    <s v="Merck Sharp and Dohme LLC"/>
    <s v="Brazil"/>
    <x v="2"/>
    <n v="40700"/>
    <s v="Revenues - Third Parties"/>
    <m/>
    <s v="Freight - Shipments"/>
    <n v="2026"/>
    <n v="7"/>
    <s v="USD"/>
    <n v="-4789.2268931500003"/>
    <n v="1"/>
    <n v="-4789.2268931500003"/>
    <x v="1"/>
    <m/>
  </r>
  <r>
    <s v="MERCK"/>
    <s v="MK-7240-008"/>
    <s v="Merck Sharp and Dohme LLC"/>
    <s v="Brazil"/>
    <x v="2"/>
    <n v="40700"/>
    <s v="Revenues - Third Parties"/>
    <m/>
    <s v="Freight - Shipments"/>
    <n v="2026"/>
    <n v="7"/>
    <s v="USD"/>
    <n v="-165.56070265"/>
    <n v="1"/>
    <n v="-165.56070265"/>
    <x v="1"/>
    <m/>
  </r>
  <r>
    <s v="J &amp; J"/>
    <s v="CNTO1959ISD3001"/>
    <s v="Janssen"/>
    <s v="Brazil"/>
    <x v="2"/>
    <n v="40700"/>
    <s v="Revenues - Third Parties"/>
    <m/>
    <s v="Freight - Shipments"/>
    <n v="2026"/>
    <n v="7"/>
    <s v="USD"/>
    <n v="-953.07974790000003"/>
    <n v="1"/>
    <n v="-953.07974790000003"/>
    <x v="1"/>
    <m/>
  </r>
  <r>
    <s v="MERCK"/>
    <s v="V940-009"/>
    <s v="Merck Sharp and Dohme LLC"/>
    <s v="Brazil"/>
    <x v="2"/>
    <n v="40700"/>
    <s v="Revenues - Third Parties"/>
    <m/>
    <s v="Freight - Shipments"/>
    <n v="2026"/>
    <n v="7"/>
    <s v="USD"/>
    <n v="-19897.782880849998"/>
    <n v="1"/>
    <n v="-19897.782880849998"/>
    <x v="1"/>
    <m/>
  </r>
  <r>
    <s v="J &amp; J"/>
    <s v="42847922MDD3003"/>
    <s v="Janssen"/>
    <s v="Brazil"/>
    <x v="2"/>
    <n v="40700"/>
    <s v="Revenues - Third Parties"/>
    <m/>
    <s v="Freight - Shipments"/>
    <n v="2026"/>
    <n v="7"/>
    <s v="USD"/>
    <n v="-417.09708459999996"/>
    <n v="1"/>
    <n v="-417.09708459999996"/>
    <x v="1"/>
    <m/>
  </r>
  <r>
    <s v="J &amp; J"/>
    <s v="TMC207LEP3001"/>
    <s v="Janssen"/>
    <s v="Brazil"/>
    <x v="2"/>
    <n v="40700"/>
    <s v="Revenues - Third Parties"/>
    <m/>
    <s v="Freight - Shipments"/>
    <n v="2026"/>
    <n v="7"/>
    <s v="USD"/>
    <n v="-976.94611175"/>
    <n v="1"/>
    <n v="-976.94611175"/>
    <x v="1"/>
    <m/>
  </r>
  <r>
    <s v="MERCK"/>
    <s v="MK-1084-007"/>
    <s v="Merck Sharp and Dohme LLC"/>
    <s v="Brazil"/>
    <x v="2"/>
    <n v="40700"/>
    <s v="Revenues - Third Parties"/>
    <m/>
    <s v="Freight - Shipments"/>
    <n v="2026"/>
    <n v="7"/>
    <s v="USD"/>
    <n v="-534.02166125000008"/>
    <n v="1"/>
    <n v="-534.02166125000008"/>
    <x v="1"/>
    <m/>
  </r>
  <r>
    <s v="ASTRAZENECA"/>
    <s v="D5241C00006"/>
    <s v="Astra Zeneca"/>
    <s v="Brazil"/>
    <x v="2"/>
    <n v="40700"/>
    <s v="Revenues - Third Parties"/>
    <m/>
    <s v="Freight - Shipments"/>
    <n v="2026"/>
    <n v="7"/>
    <s v="USD"/>
    <n v="-1595.39184525"/>
    <n v="1"/>
    <n v="-1595.39184525"/>
    <x v="1"/>
    <m/>
  </r>
  <r>
    <s v="DAIICHI"/>
    <s v="DS8201-724 (DG-05)"/>
    <s v="Daiichi Sankyo Pharma Development"/>
    <s v="Brazil"/>
    <x v="2"/>
    <n v="40700"/>
    <s v="Revenues - Third Parties"/>
    <m/>
    <s v="Freight - Shipments"/>
    <n v="2026"/>
    <n v="7"/>
    <s v="USD"/>
    <n v="-2097.2923747999998"/>
    <n v="1"/>
    <n v="-2097.2923747999998"/>
    <x v="1"/>
    <m/>
  </r>
  <r>
    <s v="REGENERON"/>
    <s v="R2810-ONC-2268"/>
    <s v="Regeneron Pharmaceuticals Inc"/>
    <s v="Brazil"/>
    <x v="2"/>
    <n v="40700"/>
    <s v="Revenues - Third Parties"/>
    <m/>
    <s v="Freight - Shipments"/>
    <n v="2026"/>
    <n v="7"/>
    <s v="USD"/>
    <n v="-450.93903994999999"/>
    <n v="1"/>
    <n v="-450.93903994999999"/>
    <x v="1"/>
    <m/>
  </r>
  <r>
    <s v="OTH CUST"/>
    <s v="LP352-302 (CAM)"/>
    <s v="Longboard Pharmaceuticals"/>
    <s v="Brazil"/>
    <x v="2"/>
    <n v="40700"/>
    <s v="Revenues - Third Parties"/>
    <m/>
    <s v="Freight - Shipments"/>
    <n v="2026"/>
    <n v="7"/>
    <s v="USD"/>
    <n v="-44.695016799999998"/>
    <n v="1"/>
    <n v="-44.695016799999998"/>
    <x v="1"/>
    <m/>
  </r>
  <r>
    <s v="J &amp; J"/>
    <s v="61186372COR3001"/>
    <s v="Janssen"/>
    <s v="Brazil"/>
    <x v="2"/>
    <n v="40700"/>
    <s v="Revenues - Third Parties"/>
    <m/>
    <s v="Freight - Shipments"/>
    <n v="2026"/>
    <n v="7"/>
    <s v="USD"/>
    <n v="-946.91562385000009"/>
    <n v="1"/>
    <n v="-946.91562385000009"/>
    <x v="1"/>
    <m/>
  </r>
  <r>
    <e v="#N/A"/>
    <s v="TBBO10203-101"/>
    <s v="TheRas Inc"/>
    <s v="Brazil"/>
    <x v="2"/>
    <e v="#N/A"/>
    <e v="#N/A"/>
    <m/>
    <s v="Freight - Shipments"/>
    <n v="2026"/>
    <n v="7"/>
    <s v="USD"/>
    <n v="-795.78063635000001"/>
    <n v="1"/>
    <n v="-795.78063635000001"/>
    <x v="1"/>
    <m/>
  </r>
  <r>
    <s v="ASTRAZENECA"/>
    <s v="D9181C00002"/>
    <s v="Astra Zeneca"/>
    <s v="Brazil"/>
    <x v="2"/>
    <n v="40700"/>
    <s v="Revenues - Third Parties"/>
    <m/>
    <s v="Freight - Shipments"/>
    <n v="2026"/>
    <n v="7"/>
    <s v="USD"/>
    <n v="-833.20206864999989"/>
    <n v="1"/>
    <n v="-833.20206864999989"/>
    <x v="1"/>
    <m/>
  </r>
  <r>
    <s v="J &amp; J"/>
    <s v="80202135SJS3001"/>
    <s v="Janssen"/>
    <s v="Brazil"/>
    <x v="2"/>
    <n v="40700"/>
    <s v="Revenues - Third Parties"/>
    <m/>
    <s v="Freight - Shipments"/>
    <n v="2026"/>
    <n v="7"/>
    <s v="USD"/>
    <n v="-3982.7187431499997"/>
    <n v="1"/>
    <n v="-3982.7187431499997"/>
    <x v="1"/>
    <m/>
  </r>
  <r>
    <s v="J &amp; J"/>
    <s v="61186372COR3002"/>
    <s v="Janssen"/>
    <s v="Brazil"/>
    <x v="2"/>
    <n v="40700"/>
    <s v="Revenues - Third Parties"/>
    <m/>
    <s v="Freight - Shipments"/>
    <n v="2026"/>
    <n v="7"/>
    <s v="USD"/>
    <n v="-695.11995839999997"/>
    <n v="1"/>
    <n v="-695.11995839999997"/>
    <x v="1"/>
    <m/>
  </r>
  <r>
    <s v="MERCK"/>
    <s v="MK-3475-06E"/>
    <s v="Merck Sharp and Dohme LLC"/>
    <s v="Brazil"/>
    <x v="2"/>
    <n v="40700"/>
    <s v="Revenues - Third Parties"/>
    <m/>
    <s v="Freight - Shipments"/>
    <n v="2026"/>
    <n v="7"/>
    <s v="USD"/>
    <n v="-976.31700809999995"/>
    <n v="1"/>
    <n v="-976.31700809999995"/>
    <x v="1"/>
    <m/>
  </r>
  <r>
    <s v="MERCK"/>
    <s v="MK-2400-01A"/>
    <s v="Merck Sharp and Dohme LLC"/>
    <s v="Brazil"/>
    <x v="2"/>
    <n v="40700"/>
    <s v="Revenues - Third Parties"/>
    <m/>
    <s v="Freight - Shipments"/>
    <n v="2026"/>
    <n v="7"/>
    <s v="USD"/>
    <n v="-6.5530492999999996"/>
    <n v="1"/>
    <n v="-6.5530492999999996"/>
    <x v="1"/>
    <m/>
  </r>
  <r>
    <s v="J &amp; J"/>
    <s v="77242113PSA3002"/>
    <s v="Janssen"/>
    <s v="Brazil"/>
    <x v="2"/>
    <n v="40700"/>
    <s v="Revenues - Third Parties"/>
    <m/>
    <s v="Freight - Shipments"/>
    <n v="2026"/>
    <n v="7"/>
    <s v="USD"/>
    <n v="-292.31758255"/>
    <n v="1"/>
    <n v="-292.31758255"/>
    <x v="1"/>
    <m/>
  </r>
  <r>
    <s v="ASTRAZENECA"/>
    <s v="D6973C00001"/>
    <s v="Astra Zeneca"/>
    <s v="Brazil"/>
    <x v="2"/>
    <n v="40700"/>
    <s v="Revenues - Third Parties"/>
    <m/>
    <s v="Freight - Shipments"/>
    <n v="2026"/>
    <n v="7"/>
    <s v="USD"/>
    <n v="-6697.1331409499999"/>
    <n v="1"/>
    <n v="-6697.1331409499999"/>
    <x v="1"/>
    <m/>
  </r>
  <r>
    <s v="OTH CUST"/>
    <s v="LP352-301 (CAM)"/>
    <s v="Longboard Pharmaceuticals"/>
    <s v="Brazil"/>
    <x v="2"/>
    <n v="40700"/>
    <s v="Revenues - Third Parties"/>
    <m/>
    <s v="Freight - Shipments"/>
    <n v="2026"/>
    <n v="7"/>
    <s v="USD"/>
    <n v="-165.77631734999997"/>
    <n v="1"/>
    <n v="-165.77631734999997"/>
    <x v="1"/>
    <m/>
  </r>
  <r>
    <s v="MERCK"/>
    <s v="MK-2140-010"/>
    <s v="Merck Sharp and Dohme LLC"/>
    <s v="Brazil"/>
    <x v="2"/>
    <n v="40700"/>
    <s v="Revenues - Third Parties"/>
    <m/>
    <s v="Freight - Shipments"/>
    <n v="2026"/>
    <n v="7"/>
    <s v="USD"/>
    <n v="-51.04473325"/>
    <n v="1"/>
    <n v="-51.04473325"/>
    <x v="1"/>
    <m/>
  </r>
  <r>
    <s v="MERCK"/>
    <s v="MK-2870-011"/>
    <s v="Merck Sharp and Dohme LLC"/>
    <s v="Brazil"/>
    <x v="2"/>
    <n v="40700"/>
    <s v="Revenues - Third Parties"/>
    <m/>
    <s v="Freight - Shipments"/>
    <n v="2026"/>
    <n v="7"/>
    <s v="USD"/>
    <n v="-7368.6719473500007"/>
    <n v="1"/>
    <n v="-7368.6719473500007"/>
    <x v="1"/>
    <m/>
  </r>
  <r>
    <s v="OTH CUST"/>
    <s v="SPY123-201"/>
    <s v="Spyre Therapeutics Inc"/>
    <s v="Brazil"/>
    <x v="2"/>
    <n v="40700"/>
    <s v="Revenues - Third Parties"/>
    <m/>
    <s v="Freight - Shipments"/>
    <n v="2026"/>
    <n v="7"/>
    <s v="USD"/>
    <n v="-3863.5998092999998"/>
    <n v="1"/>
    <n v="-3863.5998092999998"/>
    <x v="1"/>
    <m/>
  </r>
  <r>
    <s v="MERCK"/>
    <s v="V940-011"/>
    <s v="Merck Sharp and Dohme LLC"/>
    <s v="Brazil"/>
    <x v="2"/>
    <n v="40700"/>
    <s v="Revenues - Third Parties"/>
    <m/>
    <s v="Freight - Shipments"/>
    <n v="2026"/>
    <n v="7"/>
    <s v="USD"/>
    <n v="-29.245814149999994"/>
    <n v="1"/>
    <n v="-29.245814149999994"/>
    <x v="1"/>
    <m/>
  </r>
  <r>
    <s v="OTH CUST"/>
    <s v="LP352-303 (CAM)"/>
    <s v="Longboard Pharmaceuticals"/>
    <s v="Brazil"/>
    <x v="2"/>
    <n v="40700"/>
    <s v="Revenues - Third Parties"/>
    <m/>
    <s v="Freight - Shipments"/>
    <n v="2026"/>
    <n v="7"/>
    <s v="USD"/>
    <n v="-120.41808064999998"/>
    <n v="1"/>
    <n v="-120.41808064999998"/>
    <x v="1"/>
    <m/>
  </r>
  <r>
    <s v="ELI LILLY"/>
    <s v="I6T-MC-AMAY"/>
    <s v="Eli Lilly &amp; Co."/>
    <s v="Brazil"/>
    <x v="2"/>
    <n v="40700"/>
    <s v="Revenues - Third Parties"/>
    <m/>
    <s v="Freight - Shipments"/>
    <n v="2026"/>
    <n v="7"/>
    <s v="USD"/>
    <n v="-225.19181369999998"/>
    <n v="1"/>
    <n v="-225.19181369999998"/>
    <x v="1"/>
    <m/>
  </r>
  <r>
    <s v="MERCK"/>
    <s v="MK-2870-022"/>
    <s v="Merck Sharp and Dohme LLC"/>
    <s v="Brazil"/>
    <x v="2"/>
    <n v="40700"/>
    <s v="Revenues - Third Parties"/>
    <m/>
    <s v="Freight - Shipments"/>
    <n v="2026"/>
    <n v="7"/>
    <s v="USD"/>
    <n v="-351.08896409999994"/>
    <n v="1"/>
    <n v="-351.08896409999994"/>
    <x v="1"/>
    <m/>
  </r>
  <r>
    <s v="MERCK"/>
    <s v="MK-5684-015"/>
    <s v="Merck Sharp and Dohme LLC"/>
    <s v="Brazil"/>
    <x v="2"/>
    <n v="40700"/>
    <s v="Revenues - Third Parties"/>
    <m/>
    <s v="Freight - Shipments"/>
    <n v="2026"/>
    <n v="7"/>
    <s v="USD"/>
    <n v="-83.060786899999997"/>
    <n v="1"/>
    <n v="-83.060786899999997"/>
    <x v="1"/>
    <m/>
  </r>
  <r>
    <s v="MERCK"/>
    <s v="MK-2400-001"/>
    <s v="Merck Sharp and Dohme LLC"/>
    <s v="Brazil"/>
    <x v="2"/>
    <n v="40700"/>
    <s v="Revenues - Third Parties"/>
    <m/>
    <s v="Freight - Shipments"/>
    <n v="2026"/>
    <n v="7"/>
    <s v="USD"/>
    <n v="-6.5257562999999994"/>
    <n v="1"/>
    <n v="-6.5257562999999994"/>
    <x v="1"/>
    <m/>
  </r>
  <r>
    <s v="MERCK"/>
    <s v="MK-2870-033"/>
    <s v="Merck Sharp and Dohme LLC"/>
    <s v="Brazil"/>
    <x v="2"/>
    <n v="40700"/>
    <s v="Revenues - Third Parties"/>
    <m/>
    <s v="Freight - Shipments"/>
    <n v="2026"/>
    <n v="7"/>
    <s v="USD"/>
    <n v="-1845.4039131499999"/>
    <n v="1"/>
    <n v="-1845.4039131499999"/>
    <x v="1"/>
    <m/>
  </r>
  <r>
    <s v="MERCK"/>
    <s v="MK-2870-031"/>
    <s v="Merck Sharp and Dohme LLC"/>
    <s v="Brazil"/>
    <x v="2"/>
    <n v="40700"/>
    <s v="Revenues - Third Parties"/>
    <m/>
    <s v="Freight - Shipments"/>
    <n v="2026"/>
    <n v="7"/>
    <s v="USD"/>
    <n v="-373.55792634999995"/>
    <n v="1"/>
    <n v="-373.55792634999995"/>
    <x v="1"/>
    <m/>
  </r>
  <r>
    <s v="DAIICHI"/>
    <s v="DS8201-793"/>
    <s v="Daiichi Sankyo Pharma Development"/>
    <s v="Brazil"/>
    <x v="2"/>
    <n v="40700"/>
    <s v="Revenues - Third Parties"/>
    <m/>
    <s v="Freight - Shipments"/>
    <n v="2026"/>
    <n v="7"/>
    <s v="USD"/>
    <n v="-3123.3426875"/>
    <n v="1"/>
    <n v="-3123.3426875"/>
    <x v="1"/>
    <m/>
  </r>
  <r>
    <s v="ELI LILLY"/>
    <s v="J3M-MC-JZQH"/>
    <s v="Eli Lilly &amp; Co."/>
    <s v="Brazil"/>
    <x v="2"/>
    <n v="40700"/>
    <s v="Revenues - Third Parties"/>
    <m/>
    <s v="Freight - Shipments"/>
    <n v="2026"/>
    <n v="7"/>
    <s v="USD"/>
    <n v="-257.6240856"/>
    <n v="1"/>
    <n v="-257.6240856"/>
    <x v="1"/>
    <m/>
  </r>
  <r>
    <s v="J &amp; J"/>
    <s v="75276617AML3001"/>
    <s v="Janssen"/>
    <s v="Brazil"/>
    <x v="2"/>
    <n v="40700"/>
    <s v="Revenues - Third Parties"/>
    <m/>
    <s v="Freight - Shipments"/>
    <n v="2026"/>
    <n v="7"/>
    <s v="USD"/>
    <n v="-291.33094060000002"/>
    <n v="1"/>
    <n v="-291.33094060000002"/>
    <x v="1"/>
    <m/>
  </r>
  <r>
    <s v="MERCK"/>
    <s v="MK-0616-029"/>
    <s v="Merck Sharp and Dohme LLC"/>
    <s v="Brazil"/>
    <x v="2"/>
    <n v="40700"/>
    <s v="Revenues - Third Parties"/>
    <m/>
    <s v="Freight - Shipments"/>
    <n v="2026"/>
    <n v="7"/>
    <s v="USD"/>
    <n v="-60.818356550000004"/>
    <n v="1"/>
    <n v="-60.818356550000004"/>
    <x v="1"/>
    <m/>
  </r>
  <r>
    <s v="MERCK"/>
    <s v="MK-2870-032"/>
    <s v="Merck Sharp and Dohme LLC"/>
    <s v="Brazil"/>
    <x v="2"/>
    <n v="40700"/>
    <s v="Revenues - Third Parties"/>
    <m/>
    <s v="Freight - Shipments"/>
    <n v="2026"/>
    <n v="7"/>
    <s v="USD"/>
    <n v="-22034.555944800002"/>
    <n v="1"/>
    <n v="-22034.555944800002"/>
    <x v="1"/>
    <m/>
  </r>
  <r>
    <s v="MERCK"/>
    <s v="MK-6482-034"/>
    <s v="Merck Sharp and Dohme LLC"/>
    <s v="Brazil"/>
    <x v="2"/>
    <n v="40700"/>
    <s v="Revenues - Third Parties"/>
    <m/>
    <s v="Freight - Shipments"/>
    <n v="2026"/>
    <n v="7"/>
    <s v="USD"/>
    <n v="-12638.963893849999"/>
    <n v="1"/>
    <n v="-12638.963893849999"/>
    <x v="1"/>
    <m/>
  </r>
  <r>
    <s v="J &amp; J"/>
    <s v="54767414MMY3030"/>
    <s v="Janssen"/>
    <s v="Brazil"/>
    <x v="2"/>
    <n v="40700"/>
    <s v="Revenues - Third Parties"/>
    <m/>
    <s v="Freight - Shipments"/>
    <n v="2026"/>
    <n v="7"/>
    <s v="USD"/>
    <n v="-1058.58220405"/>
    <n v="1"/>
    <n v="-1058.58220405"/>
    <x v="1"/>
    <m/>
  </r>
  <r>
    <s v="OTH CUST"/>
    <s v="HLX22-GC-301"/>
    <s v="Shanghai Henlius Biotech Inc"/>
    <s v="Brazil"/>
    <x v="2"/>
    <n v="40700"/>
    <s v="Revenues - Third Parties"/>
    <m/>
    <s v="Freight - Shipments"/>
    <n v="2026"/>
    <n v="7"/>
    <s v="USD"/>
    <n v="-2101.6142213499998"/>
    <n v="1"/>
    <n v="-2101.6142213499998"/>
    <x v="1"/>
    <m/>
  </r>
  <r>
    <s v="MERCK"/>
    <s v="MK-1022-016"/>
    <s v="Merck Sharp and Dohme LLC"/>
    <s v="Brazil"/>
    <x v="2"/>
    <n v="40700"/>
    <s v="Revenues - Third Parties"/>
    <m/>
    <s v="Freight - Shipments"/>
    <n v="2026"/>
    <n v="7"/>
    <s v="USD"/>
    <n v="-363.26437140000002"/>
    <n v="1"/>
    <n v="-363.26437140000002"/>
    <x v="1"/>
    <m/>
  </r>
  <r>
    <s v="ELI LILLY"/>
    <s v="I8F-MC-GPJA"/>
    <s v="Eli Lilly &amp; Co."/>
    <s v="Brazil"/>
    <x v="2"/>
    <n v="40700"/>
    <s v="Revenues - Third Parties"/>
    <m/>
    <s v="Freight - Returns"/>
    <n v="2026"/>
    <n v="7"/>
    <s v="USD"/>
    <n v="-1449.0194862499998"/>
    <n v="1"/>
    <n v="-1449.0194862499998"/>
    <x v="1"/>
    <m/>
  </r>
  <r>
    <s v="ELI LILLY"/>
    <s v="I8F-MC-GPJD"/>
    <s v="Eli Lilly &amp; Co."/>
    <s v="Brazil"/>
    <x v="2"/>
    <n v="40700"/>
    <s v="Revenues - Third Parties"/>
    <m/>
    <s v="Freight - Returns"/>
    <n v="2026"/>
    <n v="7"/>
    <s v="USD"/>
    <n v="-1188.7056754999999"/>
    <n v="1"/>
    <n v="-1188.7056754999999"/>
    <x v="1"/>
    <m/>
  </r>
  <r>
    <s v="MERCK"/>
    <s v="A011-12 (MK-7962-004)"/>
    <s v="Merck Sharp and Dohme LLC"/>
    <s v="Brazil"/>
    <x v="2"/>
    <n v="40700"/>
    <s v="Revenues - Third Parties"/>
    <m/>
    <s v="Freight - Shipments"/>
    <n v="2026"/>
    <n v="7"/>
    <s v="USD"/>
    <n v="-14568.74821045"/>
    <n v="1"/>
    <n v="-14568.74821045"/>
    <x v="1"/>
    <m/>
  </r>
  <r>
    <s v="PFIZER"/>
    <s v="C2321008"/>
    <s v="Pfizer"/>
    <s v="Brazil"/>
    <x v="2"/>
    <n v="40700"/>
    <s v="Revenues - Third Parties"/>
    <m/>
    <s v="Freight - Shipments"/>
    <n v="2026"/>
    <n v="7"/>
    <s v="USD"/>
    <n v="-40287.159089799992"/>
    <n v="1"/>
    <n v="-40287.159089799992"/>
    <x v="1"/>
    <m/>
  </r>
  <r>
    <s v="OTH CUST"/>
    <s v="SNDX-5613-0710"/>
    <s v="Syndax Pharmaceuticals Inc"/>
    <s v="Brazil"/>
    <x v="2"/>
    <n v="40700"/>
    <s v="Revenues - Third Parties"/>
    <m/>
    <s v="Freight - Shipments"/>
    <n v="2026"/>
    <n v="7"/>
    <s v="USD"/>
    <n v="-1102.4816298999999"/>
    <n v="1"/>
    <n v="-1102.4816298999999"/>
    <x v="1"/>
    <m/>
  </r>
  <r>
    <s v="MERCK"/>
    <s v="MK-6482-033"/>
    <s v="Merck Sharp and Dohme LLC"/>
    <s v="Brazil"/>
    <x v="2"/>
    <n v="40700"/>
    <s v="Revenues - Third Parties"/>
    <m/>
    <s v="Freight - Shipments"/>
    <n v="2026"/>
    <n v="7"/>
    <s v="USD"/>
    <n v="-4607.3477057999999"/>
    <n v="1"/>
    <n v="-4607.3477057999999"/>
    <x v="1"/>
    <m/>
  </r>
  <r>
    <s v="J &amp; J"/>
    <s v="78278343PCR3001"/>
    <s v="Janssen"/>
    <s v="Brazil"/>
    <x v="2"/>
    <n v="40700"/>
    <s v="Revenues - Third Parties"/>
    <m/>
    <s v="Freight - Shipments"/>
    <n v="2026"/>
    <n v="7"/>
    <s v="USD"/>
    <n v="-118.25374574999999"/>
    <n v="1"/>
    <n v="-118.25374574999999"/>
    <x v="1"/>
    <m/>
  </r>
  <r>
    <s v="MERCK"/>
    <s v="MK-8527-011"/>
    <s v="Merck Sharp and Dohme LLC"/>
    <s v="Brazil"/>
    <x v="2"/>
    <n v="40700"/>
    <s v="Revenues - Third Parties"/>
    <m/>
    <s v="Freight - Shipments"/>
    <n v="2026"/>
    <n v="7"/>
    <s v="USD"/>
    <n v="-618.51805994999995"/>
    <n v="1"/>
    <n v="-618.51805994999995"/>
    <x v="1"/>
    <m/>
  </r>
  <r>
    <s v="PFIZER"/>
    <s v="C4921003"/>
    <s v="Pfizer"/>
    <s v="Brazil"/>
    <x v="2"/>
    <n v="40700"/>
    <s v="Revenues - Third Parties"/>
    <m/>
    <s v="Freight - Shipments"/>
    <n v="2026"/>
    <n v="7"/>
    <s v="USD"/>
    <n v="-141.32315399999996"/>
    <n v="1"/>
    <n v="-141.32315399999996"/>
    <x v="1"/>
    <m/>
  </r>
  <r>
    <s v="PFIZER"/>
    <s v="C5731006"/>
    <s v="Pfizer"/>
    <s v="Brazil"/>
    <x v="2"/>
    <n v="40700"/>
    <s v="Revenues - Third Parties"/>
    <m/>
    <s v="Freight - Shipments"/>
    <n v="2026"/>
    <n v="7"/>
    <s v="USD"/>
    <n v="-910.90114569999992"/>
    <n v="1"/>
    <n v="-910.90114569999992"/>
    <x v="1"/>
    <m/>
  </r>
  <r>
    <s v="J &amp; J"/>
    <s v="61186372HNC3001"/>
    <s v="Janssen"/>
    <s v="Brazil"/>
    <x v="2"/>
    <n v="40700"/>
    <s v="Revenues - Third Parties"/>
    <m/>
    <s v="Freight - Shipments"/>
    <n v="2026"/>
    <n v="7"/>
    <s v="USD"/>
    <n v="-8067.0547839000001"/>
    <n v="1"/>
    <n v="-8067.0547839000001"/>
    <x v="1"/>
    <m/>
  </r>
  <r>
    <s v="MERCK"/>
    <s v="MK-7240-013"/>
    <s v="Merck Sharp and Dohme LLC"/>
    <s v="Brazil"/>
    <x v="2"/>
    <n v="40700"/>
    <s v="Revenues - Third Parties"/>
    <m/>
    <s v="Freight - Shipments"/>
    <n v="2026"/>
    <n v="7"/>
    <s v="USD"/>
    <n v="-238.92565129999994"/>
    <n v="1"/>
    <n v="-238.92565129999994"/>
    <x v="1"/>
    <m/>
  </r>
  <r>
    <s v="ELI LILLY"/>
    <s v="J2S-MC-GZMR"/>
    <s v="Eli Lilly &amp; Co."/>
    <s v="Brazil"/>
    <x v="2"/>
    <n v="40700"/>
    <s v="Revenues - Third Parties"/>
    <m/>
    <s v="Freight - Shipments"/>
    <n v="2026"/>
    <n v="7"/>
    <s v="USD"/>
    <n v="-181.06994989999998"/>
    <n v="1"/>
    <n v="-181.06994989999998"/>
    <x v="1"/>
    <m/>
  </r>
  <r>
    <s v="MERCK"/>
    <s v="MK-7962-038"/>
    <s v="Merck Sharp and Dohme LLC"/>
    <s v="Brazil"/>
    <x v="2"/>
    <n v="40700"/>
    <s v="Revenues - Third Parties"/>
    <m/>
    <s v="Freight - Shipments"/>
    <n v="2026"/>
    <n v="7"/>
    <s v="USD"/>
    <n v="-2981.4586623499999"/>
    <n v="1"/>
    <n v="-2981.4586623499999"/>
    <x v="1"/>
    <m/>
  </r>
  <r>
    <s v="J &amp; J"/>
    <s v="77242113UCO3001"/>
    <s v="Janssen"/>
    <s v="Brazil"/>
    <x v="2"/>
    <n v="40700"/>
    <s v="Revenues - Third Parties"/>
    <m/>
    <s v="Freight - Shipments"/>
    <n v="2026"/>
    <n v="7"/>
    <s v="USD"/>
    <n v="-4895.2301758499998"/>
    <n v="1"/>
    <n v="-4895.2301758499998"/>
    <x v="1"/>
    <m/>
  </r>
  <r>
    <s v="J &amp; J"/>
    <s v="77242113CRD3001"/>
    <s v="Janssen"/>
    <s v="Brazil"/>
    <x v="2"/>
    <n v="40700"/>
    <s v="Revenues - Third Parties"/>
    <m/>
    <s v="Freight - Shipments"/>
    <n v="2026"/>
    <n v="7"/>
    <s v="USD"/>
    <n v="-3483.7631282999996"/>
    <n v="1"/>
    <n v="-3483.7631282999996"/>
    <x v="1"/>
    <m/>
  </r>
  <r>
    <s v="ELI LILLY"/>
    <s v="J2O-MC-EKBG (eCOA)"/>
    <s v="Eli Lilly &amp; Co."/>
    <s v="Brazil"/>
    <x v="2"/>
    <n v="40700"/>
    <s v="Revenues - Third Parties"/>
    <m/>
    <s v="Freight - Returns"/>
    <n v="2026"/>
    <n v="7"/>
    <s v="USD"/>
    <n v="-118.90604844999999"/>
    <n v="1"/>
    <n v="-118.90604844999999"/>
    <x v="1"/>
    <m/>
  </r>
  <r>
    <s v="MERCK"/>
    <s v="MK-2870-021"/>
    <s v="Merck Sharp and Dohme LLC"/>
    <s v="Brazil"/>
    <x v="2"/>
    <n v="40700"/>
    <s v="Revenues - Third Parties"/>
    <m/>
    <s v="Freight - Shipments"/>
    <n v="2026"/>
    <n v="7"/>
    <s v="USD"/>
    <n v="-882.78116779999971"/>
    <n v="1"/>
    <n v="-882.78116779999971"/>
    <x v="1"/>
    <m/>
  </r>
  <r>
    <s v="MERCK"/>
    <s v="MK-0616-037"/>
    <s v="Merck Sharp and Dohme LLC"/>
    <s v="Brazil"/>
    <x v="2"/>
    <n v="40700"/>
    <s v="Revenues - Third Parties"/>
    <m/>
    <s v="Freight - Shipments"/>
    <n v="2026"/>
    <n v="7"/>
    <s v="USD"/>
    <n v="-11.977533049999998"/>
    <n v="1"/>
    <n v="-11.977533049999998"/>
    <x v="1"/>
    <m/>
  </r>
  <r>
    <s v="MERCK"/>
    <s v="MK-2870-036"/>
    <s v="Merck Sharp and Dohme LLC"/>
    <s v="Brazil"/>
    <x v="2"/>
    <n v="40700"/>
    <s v="Revenues - Third Parties"/>
    <m/>
    <s v="Freight - Shipments"/>
    <n v="2026"/>
    <n v="7"/>
    <s v="USD"/>
    <n v="-848.59804995000002"/>
    <n v="1"/>
    <n v="-848.59804995000002"/>
    <x v="1"/>
    <m/>
  </r>
  <r>
    <s v="J &amp; J"/>
    <s v="78278343PCR3003"/>
    <s v="Janssen"/>
    <s v="Brazil"/>
    <x v="2"/>
    <n v="40700"/>
    <s v="Revenues - Third Parties"/>
    <m/>
    <s v="Freight - Shipments"/>
    <n v="2026"/>
    <n v="7"/>
    <s v="USD"/>
    <n v="-64.711703"/>
    <n v="1"/>
    <n v="-64.711703"/>
    <x v="1"/>
    <m/>
  </r>
  <r>
    <s v="ELI LILLY"/>
    <s v="J2O-MC-EKBG"/>
    <s v="Eli Lilly &amp; Co."/>
    <s v="Brazil"/>
    <x v="2"/>
    <n v="40700"/>
    <s v="Revenues - Third Parties"/>
    <m/>
    <s v="Freight - Shipments"/>
    <n v="2026"/>
    <n v="7"/>
    <s v="USD"/>
    <n v="-71356.028279899969"/>
    <n v="1"/>
    <n v="-71356.028279899969"/>
    <x v="1"/>
    <m/>
  </r>
  <r>
    <s v="ELI LILLY"/>
    <s v="J6E-MC-KWAN"/>
    <s v="Eli Lilly &amp; Co."/>
    <s v="Brazil"/>
    <x v="2"/>
    <n v="40700"/>
    <s v="Revenues - Third Parties"/>
    <m/>
    <s v="Freight - Shipments"/>
    <n v="2026"/>
    <n v="7"/>
    <s v="USD"/>
    <n v="-1137.6991524499999"/>
    <n v="1"/>
    <n v="-1137.6991524499999"/>
    <x v="1"/>
    <m/>
  </r>
  <r>
    <s v="ELI LILLY"/>
    <s v="I6T-MC-AMCD"/>
    <s v="Eli Lilly &amp; Co."/>
    <s v="Brazil"/>
    <x v="2"/>
    <n v="40700"/>
    <s v="Revenues - Third Parties"/>
    <m/>
    <s v="Freight - Shipments"/>
    <n v="2026"/>
    <n v="7"/>
    <s v="USD"/>
    <n v="-996.51382809999996"/>
    <n v="1"/>
    <n v="-996.51382809999996"/>
    <x v="1"/>
    <m/>
  </r>
  <r>
    <s v="ELI LILLY"/>
    <s v="I6T-MC-AMCE"/>
    <s v="Eli Lilly &amp; Co."/>
    <s v="Brazil"/>
    <x v="2"/>
    <n v="40700"/>
    <s v="Revenues - Third Parties"/>
    <m/>
    <s v="Freight - Shipments"/>
    <n v="2026"/>
    <n v="7"/>
    <s v="USD"/>
    <n v="-334.21370219999994"/>
    <n v="1"/>
    <n v="-334.21370219999994"/>
    <x v="1"/>
    <m/>
  </r>
  <r>
    <s v="ELI LILLY"/>
    <s v="J2S-MC-GZMH"/>
    <s v="Eli Lilly &amp; Co."/>
    <s v="Brazil"/>
    <x v="2"/>
    <n v="40700"/>
    <s v="Revenues - Third Parties"/>
    <m/>
    <s v="Freight - Shipments"/>
    <n v="2026"/>
    <n v="7"/>
    <s v="USD"/>
    <n v="-439.28083499999997"/>
    <n v="1"/>
    <n v="-439.28083499999997"/>
    <x v="1"/>
    <m/>
  </r>
  <r>
    <s v="MERCK"/>
    <s v="MK-3475-01F"/>
    <s v="Merck Sharp and Dohme LLC"/>
    <s v="Brazil"/>
    <x v="2"/>
    <n v="40700"/>
    <s v="Revenues - Third Parties"/>
    <m/>
    <s v="Freight - Shipments"/>
    <n v="2026"/>
    <n v="7"/>
    <s v="USD"/>
    <n v="-740.8875900999999"/>
    <n v="1"/>
    <n v="-740.8875900999999"/>
    <x v="1"/>
    <m/>
  </r>
  <r>
    <s v="ELI LILLY"/>
    <s v="J2A-MC-GZPW"/>
    <s v="Eli Lilly &amp; Co."/>
    <s v="Brazil"/>
    <x v="2"/>
    <n v="40700"/>
    <s v="Revenues - Third Parties"/>
    <m/>
    <s v="Freight - Shipments"/>
    <n v="2026"/>
    <n v="7"/>
    <s v="USD"/>
    <n v="-9527.6260323999995"/>
    <n v="1"/>
    <n v="-9527.6260323999995"/>
    <x v="1"/>
    <m/>
  </r>
  <r>
    <s v="J &amp; J"/>
    <s v="80202135SLE3001"/>
    <s v="Janssen"/>
    <s v="Brazil"/>
    <x v="2"/>
    <n v="40700"/>
    <s v="Revenues - Third Parties"/>
    <m/>
    <s v="Freight - Shipments"/>
    <n v="2026"/>
    <n v="7"/>
    <s v="USD"/>
    <n v="-1900.4825517999998"/>
    <n v="1"/>
    <n v="-1900.4825517999998"/>
    <x v="1"/>
    <m/>
  </r>
  <r>
    <s v="PFIZER"/>
    <s v="C6461001"/>
    <s v="Pfizer"/>
    <s v="Brazil"/>
    <x v="2"/>
    <n v="40700"/>
    <s v="Revenues - Third Parties"/>
    <m/>
    <s v="Freight - Shipments"/>
    <n v="2026"/>
    <n v="7"/>
    <s v="USD"/>
    <n v="-7292.0645902999986"/>
    <n v="1"/>
    <n v="-7292.0645902999986"/>
    <x v="1"/>
    <m/>
  </r>
  <r>
    <s v="ELI LILLY"/>
    <s v="N1T-MC-TZ01"/>
    <s v="Eli Lilly &amp; Co."/>
    <s v="Brazil"/>
    <x v="2"/>
    <n v="40700"/>
    <s v="Revenues - Third Parties"/>
    <m/>
    <s v="Freight - Shipments"/>
    <n v="2026"/>
    <n v="7"/>
    <s v="USD"/>
    <n v="-56.11440799999999"/>
    <n v="1"/>
    <n v="-56.11440799999999"/>
    <x v="1"/>
    <m/>
  </r>
  <r>
    <s v="ELI LILLY"/>
    <s v="N1T-MC-RT01"/>
    <s v="Eli Lilly &amp; Co."/>
    <s v="Brazil"/>
    <x v="2"/>
    <n v="40700"/>
    <s v="Revenues - Third Parties"/>
    <m/>
    <s v="Freight - Shipments"/>
    <n v="2026"/>
    <n v="7"/>
    <s v="USD"/>
    <n v="-273.47176604999993"/>
    <n v="1"/>
    <n v="-273.47176604999993"/>
    <x v="1"/>
    <m/>
  </r>
  <r>
    <s v="J &amp; J"/>
    <s v="95597528ADM2001"/>
    <s v="Janssen"/>
    <s v="Brazil"/>
    <x v="2"/>
    <n v="40700"/>
    <s v="Revenues - Third Parties"/>
    <m/>
    <s v="Freight - Shipments"/>
    <n v="2026"/>
    <n v="7"/>
    <s v="USD"/>
    <n v="-427.09178120000001"/>
    <n v="1"/>
    <n v="-427.09178120000001"/>
    <x v="1"/>
    <m/>
  </r>
  <r>
    <s v="ELI LILLY"/>
    <s v="I4V-MC-JAJJ"/>
    <s v="Eli Lilly &amp; Co."/>
    <s v="Brazil"/>
    <x v="2"/>
    <n v="40700"/>
    <s v="Revenues - Third Parties"/>
    <m/>
    <s v="Freight - Shipments"/>
    <n v="2026"/>
    <n v="7"/>
    <s v="USD"/>
    <n v="-475.6473928499999"/>
    <n v="1"/>
    <n v="-475.6473928499999"/>
    <x v="1"/>
    <m/>
  </r>
  <r>
    <s v="ELI LILLY"/>
    <s v="I4V-MC-JAJK"/>
    <s v="Eli Lilly &amp; Co."/>
    <s v="Brazil"/>
    <x v="2"/>
    <n v="40700"/>
    <s v="Revenues - Third Parties"/>
    <m/>
    <s v="Freight - Shipments"/>
    <n v="2026"/>
    <n v="7"/>
    <s v="USD"/>
    <n v="-3451.6433612499995"/>
    <n v="1"/>
    <n v="-3451.6433612499995"/>
    <x v="1"/>
    <m/>
  </r>
  <r>
    <s v="MERCK"/>
    <s v="MK-3475-06F"/>
    <s v="Merck Sharp and Dohme LLC"/>
    <s v="Brazil"/>
    <x v="2"/>
    <n v="40700"/>
    <s v="Revenues - Third Parties"/>
    <m/>
    <s v="Freight - Shipments"/>
    <n v="2026"/>
    <n v="7"/>
    <s v="USD"/>
    <n v="-665.76360759999989"/>
    <n v="1"/>
    <n v="-665.76360759999989"/>
    <x v="1"/>
    <m/>
  </r>
  <r>
    <s v="ELI LILLY"/>
    <s v="J5E-MC-JZXB (eCOA)"/>
    <s v="Eli Lilly &amp; Co."/>
    <s v="Brazil"/>
    <x v="2"/>
    <n v="40700"/>
    <s v="Revenues - Third Parties"/>
    <m/>
    <s v="Freight - Shipments"/>
    <n v="2026"/>
    <n v="7"/>
    <s v="USD"/>
    <n v="-527.77292890000001"/>
    <n v="1"/>
    <n v="-527.77292890000001"/>
    <x v="1"/>
    <m/>
  </r>
  <r>
    <s v="NOVARTIS"/>
    <s v="CBAF312D2301"/>
    <s v="Novartis Pharma AG"/>
    <s v="Brazil"/>
    <x v="2"/>
    <n v="40700"/>
    <s v="Revenues - Third Parties"/>
    <m/>
    <s v="Freight - Shipments"/>
    <n v="2026"/>
    <n v="7"/>
    <s v="USD"/>
    <n v="-2075.7773029"/>
    <n v="1"/>
    <n v="-2075.7773029"/>
    <x v="1"/>
    <m/>
  </r>
  <r>
    <s v="NOVARTIS"/>
    <s v="CLNP023A2002B"/>
    <s v="Novartis Pharma AG"/>
    <s v="Brazil"/>
    <x v="2"/>
    <n v="40700"/>
    <s v="Revenues - Third Parties"/>
    <m/>
    <s v="Freight - Shipments"/>
    <n v="2026"/>
    <n v="7"/>
    <s v="USD"/>
    <n v="-3352.5861470499995"/>
    <n v="1"/>
    <n v="-3352.5861470499995"/>
    <x v="1"/>
    <m/>
  </r>
  <r>
    <s v="NOVARTIS"/>
    <s v="CDRB436J12301"/>
    <s v="Novartis Pharma AG"/>
    <s v="Brazil"/>
    <x v="2"/>
    <n v="40700"/>
    <s v="Revenues - Third Parties"/>
    <m/>
    <s v="Freight - Shipments"/>
    <n v="2026"/>
    <n v="7"/>
    <s v="USD"/>
    <n v="-377.90024265"/>
    <n v="1"/>
    <n v="-377.90024265"/>
    <x v="1"/>
    <m/>
  </r>
  <r>
    <s v="NOVARTIS"/>
    <s v="CLOU064C12302"/>
    <s v="Novartis Pharma AG"/>
    <s v="Brazil"/>
    <x v="2"/>
    <n v="40700"/>
    <s v="Revenues - Third Parties"/>
    <m/>
    <s v="Freight - Shipments"/>
    <n v="2026"/>
    <n v="7"/>
    <s v="USD"/>
    <n v="-3687.2351725999993"/>
    <n v="1"/>
    <n v="-3687.2351725999993"/>
    <x v="1"/>
    <m/>
  </r>
  <r>
    <s v="NOVARTIS"/>
    <s v="CKJX839B12302"/>
    <s v="Novartis Pharma AG"/>
    <s v="Brazil"/>
    <x v="2"/>
    <n v="40700"/>
    <s v="Revenues - Third Parties"/>
    <m/>
    <s v="Freight - Shipments"/>
    <n v="2026"/>
    <n v="7"/>
    <s v="USD"/>
    <n v="-4666.8751034500001"/>
    <n v="1"/>
    <n v="-4666.8751034500001"/>
    <x v="1"/>
    <m/>
  </r>
  <r>
    <s v="NOVARTIS"/>
    <s v="CVAY736K12301"/>
    <s v="Novartis Pharma AG"/>
    <s v="Brazil"/>
    <x v="2"/>
    <n v="40700"/>
    <s v="Revenues - Third Parties"/>
    <m/>
    <s v="Freight - Shipments"/>
    <n v="2026"/>
    <n v="7"/>
    <s v="USD"/>
    <n v="-1784.2375708499999"/>
    <n v="1"/>
    <n v="-1784.2375708499999"/>
    <x v="1"/>
    <m/>
  </r>
  <r>
    <s v="NOVARTIS"/>
    <s v="CLEE011A2412B"/>
    <s v="Novartis Pharma AG"/>
    <s v="Brazil"/>
    <x v="2"/>
    <n v="40700"/>
    <s v="Revenues - Third Parties"/>
    <m/>
    <s v="Freight - Shipments"/>
    <n v="2026"/>
    <n v="7"/>
    <s v="USD"/>
    <n v="-3270.2267902499998"/>
    <n v="1"/>
    <n v="-3270.2267902499998"/>
    <x v="1"/>
    <m/>
  </r>
  <r>
    <s v="NOVARTIS"/>
    <s v="CKJX839D12302"/>
    <s v="Novartis Pharma AG"/>
    <s v="Brazil"/>
    <x v="2"/>
    <n v="40700"/>
    <s v="Revenues - Third Parties"/>
    <m/>
    <s v="Freight - Shipments"/>
    <n v="2026"/>
    <n v="7"/>
    <s v="USD"/>
    <n v="-1412.1138916499999"/>
    <n v="1"/>
    <n v="-1412.1138916499999"/>
    <x v="1"/>
    <m/>
  </r>
  <r>
    <s v="NOVARTIS"/>
    <s v="CLNP023B12302"/>
    <s v="Novartis Pharma AG"/>
    <s v="Brazil"/>
    <x v="2"/>
    <n v="40700"/>
    <s v="Revenues - Third Parties"/>
    <m/>
    <s v="Freight - Shipments"/>
    <n v="2026"/>
    <n v="7"/>
    <s v="USD"/>
    <n v="-128.7110587"/>
    <n v="1"/>
    <n v="-128.7110587"/>
    <x v="1"/>
    <m/>
  </r>
  <r>
    <s v="NOVARTIS"/>
    <s v="CVAY736F12301"/>
    <s v="Novartis Pharma AG"/>
    <s v="Brazil"/>
    <x v="2"/>
    <n v="40700"/>
    <s v="Revenues - Third Parties"/>
    <m/>
    <s v="Freight - Shipments"/>
    <n v="2026"/>
    <n v="7"/>
    <s v="USD"/>
    <n v="-791.16129610000007"/>
    <n v="1"/>
    <n v="-791.16129610000007"/>
    <x v="1"/>
    <m/>
  </r>
  <r>
    <s v="BAYER"/>
    <s v="BAY 1841788-21492"/>
    <s v="Bayer AG"/>
    <s v="Brazil"/>
    <x v="2"/>
    <n v="40700"/>
    <s v="Revenues - Third Parties"/>
    <m/>
    <s v="PassThrough - Freight"/>
    <n v="2026"/>
    <n v="7"/>
    <s v="USD"/>
    <n v="-8500.438966249998"/>
    <n v="1"/>
    <n v="-8500.438966249998"/>
    <x v="1"/>
    <m/>
  </r>
  <r>
    <s v="BAYER"/>
    <s v="BAY 94-8862-20186"/>
    <s v="Bayer AG"/>
    <s v="Brazil"/>
    <x v="2"/>
    <n v="40700"/>
    <s v="Revenues - Third Parties"/>
    <m/>
    <s v="PassThrough - Freight"/>
    <n v="2026"/>
    <n v="7"/>
    <s v="USD"/>
    <n v="-35.427678649999997"/>
    <n v="1"/>
    <n v="-35.427678649999997"/>
    <x v="1"/>
    <m/>
  </r>
  <r>
    <s v="NOVARTIS"/>
    <s v="CVAY736A2301E1"/>
    <s v="Novartis Pharma AG"/>
    <s v="Brazil"/>
    <x v="2"/>
    <n v="40700"/>
    <s v="Revenues - Third Parties"/>
    <m/>
    <s v="Freight - Shipments"/>
    <n v="2026"/>
    <n v="7"/>
    <s v="USD"/>
    <n v="-258.19177999999999"/>
    <n v="1"/>
    <n v="-258.19177999999999"/>
    <x v="1"/>
    <m/>
  </r>
  <r>
    <s v="NOVARTIS"/>
    <s v="CLNP023B12001B"/>
    <s v="Novartis Pharma AG"/>
    <s v="Brazil"/>
    <x v="2"/>
    <n v="40700"/>
    <s v="Revenues - Third Parties"/>
    <m/>
    <s v="Freight - Shipments"/>
    <n v="2026"/>
    <n v="7"/>
    <s v="USD"/>
    <n v="-48.578810699999998"/>
    <n v="1"/>
    <n v="-48.578810699999998"/>
    <x v="1"/>
    <m/>
  </r>
  <r>
    <s v="NOVARTIS"/>
    <s v="CLOU064A2304"/>
    <s v="Novartis Pharma AG"/>
    <s v="Brazil"/>
    <x v="2"/>
    <n v="40700"/>
    <s v="Revenues - Third Parties"/>
    <m/>
    <s v="Freight - Shipments"/>
    <n v="2026"/>
    <n v="7"/>
    <s v="USD"/>
    <n v="-215.97360295000001"/>
    <n v="1"/>
    <n v="-215.97360295000001"/>
    <x v="1"/>
    <m/>
  </r>
  <r>
    <s v="NOVARTIS"/>
    <s v="CVAY736F12301E1"/>
    <s v="Novartis Pharma AG"/>
    <s v="Brazil"/>
    <x v="2"/>
    <n v="40700"/>
    <s v="Revenues - Third Parties"/>
    <m/>
    <s v="Freight - Shipments"/>
    <n v="2026"/>
    <n v="7"/>
    <s v="USD"/>
    <n v="-1522.46221995"/>
    <n v="1"/>
    <n v="-1522.46221995"/>
    <x v="1"/>
    <m/>
  </r>
  <r>
    <s v="OTH CUST"/>
    <s v="PHA022121-C307"/>
    <s v="Pharvaris BV"/>
    <s v="Brazil"/>
    <x v="2"/>
    <n v="40700"/>
    <s v="Revenues - Third Parties"/>
    <m/>
    <s v="Freight - Shipments"/>
    <n v="2026"/>
    <n v="7"/>
    <s v="USD"/>
    <n v="-194.13374435"/>
    <n v="1"/>
    <n v="-194.13374435"/>
    <x v="1"/>
    <m/>
  </r>
  <r>
    <s v="NOVARTIS"/>
    <s v="CVAY736S12201"/>
    <s v="Novartis Pharma AG"/>
    <s v="Brazil"/>
    <x v="2"/>
    <n v="40700"/>
    <s v="Revenues - Third Parties"/>
    <m/>
    <s v="Freight - Shipments"/>
    <n v="2026"/>
    <n v="7"/>
    <s v="USD"/>
    <n v="-1966.70219305"/>
    <n v="1"/>
    <n v="-1966.70219305"/>
    <x v="1"/>
    <m/>
  </r>
  <r>
    <s v="NOVARTIS"/>
    <s v="CVAY736K12301E1"/>
    <s v="Novartis Pharma AG"/>
    <s v="Brazil"/>
    <x v="2"/>
    <n v="40700"/>
    <s v="Revenues - Third Parties"/>
    <m/>
    <s v="Freight - Shipments"/>
    <n v="2026"/>
    <n v="7"/>
    <s v="USD"/>
    <n v="-374.95123399999994"/>
    <n v="1"/>
    <n v="-374.95123399999994"/>
    <x v="1"/>
    <m/>
  </r>
  <r>
    <s v="BAYER"/>
    <s v="BAY 2927088-22615"/>
    <s v="Bayer AG"/>
    <s v="Brazil"/>
    <x v="2"/>
    <n v="40700"/>
    <s v="Revenues - Third Parties"/>
    <m/>
    <s v="PassThrough - Freight"/>
    <n v="2026"/>
    <n v="7"/>
    <s v="USD"/>
    <n v="-404.49454185000002"/>
    <n v="1"/>
    <n v="-404.49454185000002"/>
    <x v="1"/>
    <m/>
  </r>
  <r>
    <e v="#N/A"/>
    <s v="BCA101X301"/>
    <s v="Bicara Therapeutics"/>
    <s v="Brazil"/>
    <x v="2"/>
    <e v="#N/A"/>
    <e v="#N/A"/>
    <m/>
    <s v="Freight - Shipments"/>
    <n v="2026"/>
    <n v="7"/>
    <s v="USD"/>
    <n v="-2051.2900232999996"/>
    <n v="1"/>
    <n v="-2051.2900232999996"/>
    <x v="1"/>
    <m/>
  </r>
  <r>
    <s v="OTH CUST"/>
    <s v="MB12-C-02-24"/>
    <s v="mAbxience Research"/>
    <s v="Brazil"/>
    <x v="2"/>
    <n v="40700"/>
    <s v="Revenues - Third Parties"/>
    <m/>
    <s v="Freight - Shipments"/>
    <n v="2026"/>
    <n v="7"/>
    <s v="USD"/>
    <n v="-8636.4004103999978"/>
    <n v="1"/>
    <n v="-8636.4004103999978"/>
    <x v="1"/>
    <m/>
  </r>
  <r>
    <s v="NOVARTIS"/>
    <s v="CHK01-01 (CEVX811A12301)"/>
    <s v="Novartis Pharma AG"/>
    <s v="Brazil"/>
    <x v="2"/>
    <n v="40700"/>
    <s v="Revenues - Third Parties"/>
    <m/>
    <s v="Freight - Returns"/>
    <n v="2026"/>
    <n v="7"/>
    <s v="USD"/>
    <n v="-31.917798849999997"/>
    <n v="1"/>
    <n v="-31.917798849999997"/>
    <x v="1"/>
    <m/>
  </r>
  <r>
    <s v="OTH CUST"/>
    <s v="NW-3509_023_III_2024"/>
    <s v="CliniRx UK Limited"/>
    <s v="Brazil"/>
    <x v="2"/>
    <n v="40700"/>
    <s v="Revenues - Third Parties"/>
    <m/>
    <s v="Freight - Shipments"/>
    <n v="2026"/>
    <n v="7"/>
    <s v="USD"/>
    <n v="-432.27472189999997"/>
    <n v="1"/>
    <n v="-432.27472189999997"/>
    <x v="1"/>
    <m/>
  </r>
  <r>
    <s v="NOVARTIS"/>
    <s v="CTQJ230A12301E1"/>
    <s v="Novartis Pharma AG"/>
    <s v="Brazil"/>
    <x v="2"/>
    <n v="40700"/>
    <s v="Revenues - Third Parties"/>
    <m/>
    <s v="Freight - Shipments"/>
    <n v="2026"/>
    <n v="7"/>
    <s v="USD"/>
    <n v="-28567.014040950002"/>
    <n v="1"/>
    <n v="-28567.014040950002"/>
    <x v="1"/>
    <m/>
  </r>
  <r>
    <s v="NOVARTIS"/>
    <s v="CLXE408B12201"/>
    <s v="Novartis Pharma AG"/>
    <s v="Brazil"/>
    <x v="2"/>
    <n v="40700"/>
    <s v="Revenues - Third Parties"/>
    <m/>
    <s v="Freight - Shipments"/>
    <n v="2026"/>
    <n v="7"/>
    <s v="USD"/>
    <n v="-395.64478659999992"/>
    <n v="1"/>
    <n v="-395.64478659999992"/>
    <x v="1"/>
    <m/>
  </r>
  <r>
    <s v="NOVARTIS"/>
    <s v="CLEE011O12001"/>
    <s v="Novartis Pharma AG"/>
    <s v="Brazil"/>
    <x v="2"/>
    <n v="40700"/>
    <s v="Revenues - Third Parties"/>
    <m/>
    <s v="Freight - Shipments"/>
    <n v="2026"/>
    <n v="7"/>
    <s v="USD"/>
    <n v="-6951.6103436499989"/>
    <n v="1"/>
    <n v="-6951.6103436499989"/>
    <x v="1"/>
    <m/>
  </r>
  <r>
    <s v="OTH CUST"/>
    <s v="GSK 222725 BC 130689-01"/>
    <s v="PPD Development LP"/>
    <s v="Brazil"/>
    <x v="2"/>
    <n v="40900"/>
    <s v="Revenues- IC"/>
    <m/>
    <s v="Freight - Shipments"/>
    <n v="2026"/>
    <n v="7"/>
    <s v="USD"/>
    <n v="-4654.2739253499994"/>
    <n v="1"/>
    <n v="-4654.2739253499994"/>
    <x v="1"/>
    <m/>
  </r>
  <r>
    <s v="NOVARTIS"/>
    <s v="CLOU064O12301"/>
    <s v="Novartis Pharma AG"/>
    <s v="Brazil"/>
    <x v="2"/>
    <n v="40700"/>
    <s v="Revenues - Third Parties"/>
    <m/>
    <s v="Freight - Shipments"/>
    <n v="2026"/>
    <n v="7"/>
    <s v="USD"/>
    <n v="-194.10781599999999"/>
    <n v="1"/>
    <n v="-194.10781599999999"/>
    <x v="1"/>
    <m/>
  </r>
  <r>
    <s v="OTH CUST"/>
    <s v="BGB-16673-304"/>
    <s v="BeOne"/>
    <s v="Brazil"/>
    <x v="2"/>
    <n v="40700"/>
    <s v="Revenues - Third Parties"/>
    <m/>
    <s v="Freight - Shipments"/>
    <n v="2026"/>
    <n v="7"/>
    <s v="USD"/>
    <n v="-5293.8785570999999"/>
    <n v="1"/>
    <n v="-5293.8785570999999"/>
    <x v="1"/>
    <m/>
  </r>
  <r>
    <s v="BAYER"/>
    <s v="BAY 94-8862-21466"/>
    <s v="Bayer AG"/>
    <s v="Brazil"/>
    <x v="2"/>
    <n v="40700"/>
    <s v="Revenues - Third Parties"/>
    <m/>
    <s v="PassThrough - Freight"/>
    <n v="2026"/>
    <n v="7"/>
    <s v="USD"/>
    <n v="-318.53114439999996"/>
    <n v="1"/>
    <n v="-318.53114439999996"/>
    <x v="1"/>
    <m/>
  </r>
  <r>
    <s v="OTH CUST"/>
    <s v="GSK 224295 BC 138389-01"/>
    <s v="PPD Development LP"/>
    <s v="Brazil"/>
    <x v="2"/>
    <n v="40900"/>
    <s v="Revenues- IC"/>
    <m/>
    <s v="Freight - Shipments"/>
    <n v="2026"/>
    <n v="7"/>
    <s v="USD"/>
    <n v="-22.205584799999997"/>
    <n v="1"/>
    <n v="-22.205584799999997"/>
    <x v="1"/>
    <m/>
  </r>
  <r>
    <s v="NOVARTIS"/>
    <s v="CLEE011O12001 Succeed"/>
    <s v="Novartis Pharma AG"/>
    <s v="Brazil"/>
    <x v="2"/>
    <n v="40700"/>
    <s v="Revenues - Third Parties"/>
    <m/>
    <s v="Freight - Shipments"/>
    <n v="2026"/>
    <n v="7"/>
    <s v="USD"/>
    <n v="-5.6168993999999994"/>
    <n v="1"/>
    <n v="-5.6168993999999994"/>
    <x v="1"/>
    <m/>
  </r>
  <r>
    <s v="GILEAD SCI"/>
    <s v="GS-US-595-6184"/>
    <s v="Gilead Sciences, Inc."/>
    <s v="Brazil"/>
    <x v="2"/>
    <n v="40700"/>
    <s v="Revenues - Third Parties"/>
    <m/>
    <s v="Freight - Shipments"/>
    <n v="2026"/>
    <n v="7"/>
    <s v="USD"/>
    <n v="-2338.8395187499996"/>
    <n v="1"/>
    <n v="-2338.8395187499996"/>
    <x v="1"/>
    <m/>
  </r>
  <r>
    <s v="NOVARTIS"/>
    <s v="CLNP023Q12301"/>
    <s v="Novartis Pharma AG"/>
    <s v="Brazil"/>
    <x v="2"/>
    <n v="40700"/>
    <s v="Revenues - Third Parties"/>
    <m/>
    <s v="Freight - Shipments"/>
    <n v="2026"/>
    <n v="7"/>
    <s v="USD"/>
    <n v="-29275.664504099994"/>
    <n v="1"/>
    <n v="-29275.664504099994"/>
    <x v="1"/>
    <m/>
  </r>
  <r>
    <s v="BAYER"/>
    <s v="BAY 94-8862-21467"/>
    <s v="Bayer AG"/>
    <s v="Brazil"/>
    <x v="2"/>
    <n v="40700"/>
    <s v="Revenues - Third Parties"/>
    <m/>
    <s v="PassThrough - Freight"/>
    <n v="2026"/>
    <n v="7"/>
    <s v="USD"/>
    <n v="-577.48166979999996"/>
    <n v="1"/>
    <n v="-577.48166979999996"/>
    <x v="1"/>
    <m/>
  </r>
  <r>
    <s v="ASTRAZENECA"/>
    <s v="D361BC00001"/>
    <s v="Astra Zeneca"/>
    <s v="Brazil"/>
    <x v="2"/>
    <n v="40700"/>
    <s v="Revenues - Third Parties"/>
    <m/>
    <s v="Freight - Shipments"/>
    <n v="2026"/>
    <n v="7"/>
    <s v="USD"/>
    <n v="-117.34488885"/>
    <n v="1"/>
    <n v="-117.34488885"/>
    <x v="1"/>
    <m/>
  </r>
  <r>
    <s v="ASTRAZENECA"/>
    <s v="D967JC00001"/>
    <s v="Astra Zeneca"/>
    <s v="Brazil"/>
    <x v="2"/>
    <n v="40700"/>
    <s v="Revenues - Third Parties"/>
    <m/>
    <s v="Freight - Shipments"/>
    <n v="2026"/>
    <n v="7"/>
    <s v="USD"/>
    <n v="-1758.9465124000001"/>
    <n v="1"/>
    <n v="-1758.9465124000001"/>
    <x v="1"/>
    <m/>
  </r>
  <r>
    <s v="PFIZER"/>
    <s v="C4221016"/>
    <s v="Pfizer"/>
    <s v="Brazil"/>
    <x v="2"/>
    <n v="40700"/>
    <s v="Revenues - Third Parties"/>
    <m/>
    <s v="Freight - Shipments"/>
    <n v="2026"/>
    <n v="7"/>
    <s v="USD"/>
    <n v="-200.69361689999999"/>
    <n v="1"/>
    <n v="-200.69361689999999"/>
    <x v="1"/>
    <m/>
  </r>
  <r>
    <s v="ASTRAZENECA"/>
    <s v="D967UC00001"/>
    <s v="Astra Zeneca"/>
    <s v="Brazil"/>
    <x v="2"/>
    <n v="40700"/>
    <s v="Revenues - Third Parties"/>
    <m/>
    <s v="Freight - Shipments"/>
    <n v="2026"/>
    <n v="7"/>
    <s v="USD"/>
    <n v="-1059.9877935499999"/>
    <n v="1"/>
    <n v="-1059.9877935499999"/>
    <x v="1"/>
    <m/>
  </r>
  <r>
    <s v="ASTRAZENECA"/>
    <s v="D5086C00001"/>
    <s v="Astra Zeneca"/>
    <s v="Brazil"/>
    <x v="2"/>
    <n v="40700"/>
    <s v="Revenues - Third Parties"/>
    <m/>
    <s v="Freight - Shipments"/>
    <n v="2026"/>
    <n v="7"/>
    <s v="USD"/>
    <n v="-318.27459019999992"/>
    <n v="1"/>
    <n v="-318.27459019999992"/>
    <x v="1"/>
    <m/>
  </r>
  <r>
    <s v="ASTRAZENECA"/>
    <s v="D9075C00001"/>
    <s v="Astra Zeneca"/>
    <s v="Brazil"/>
    <x v="2"/>
    <n v="40700"/>
    <s v="Revenues - Third Parties"/>
    <m/>
    <s v="Freight - Shipments"/>
    <n v="2026"/>
    <n v="7"/>
    <s v="USD"/>
    <n v="-1571.8338922999997"/>
    <n v="1"/>
    <n v="-1571.8338922999997"/>
    <x v="1"/>
    <m/>
  </r>
  <r>
    <s v="ASTRAZENECA"/>
    <s v="D926NC00001"/>
    <s v="Astra Zeneca"/>
    <s v="Brazil"/>
    <x v="2"/>
    <n v="40700"/>
    <s v="Revenues - Third Parties"/>
    <m/>
    <s v="Freight - Shipments"/>
    <n v="2026"/>
    <n v="7"/>
    <s v="USD"/>
    <n v="-246.12008609999998"/>
    <n v="1"/>
    <n v="-246.12008609999998"/>
    <x v="1"/>
    <m/>
  </r>
  <r>
    <s v="ASTRAZENECA"/>
    <s v="D926PC00001"/>
    <s v="Astra Zeneca"/>
    <s v="Brazil"/>
    <x v="2"/>
    <n v="40700"/>
    <s v="Revenues - Third Parties"/>
    <m/>
    <s v="Freight - Shipments"/>
    <n v="2026"/>
    <n v="7"/>
    <s v="USD"/>
    <n v="-75.065302549999998"/>
    <n v="1"/>
    <n v="-75.065302549999998"/>
    <x v="1"/>
    <m/>
  </r>
  <r>
    <s v="MEDIMMUNE"/>
    <s v="D7020C00001"/>
    <s v="MedImmune Inc"/>
    <s v="Brazil"/>
    <x v="2"/>
    <n v="40700"/>
    <s v="Revenues - Third Parties"/>
    <m/>
    <s v="Freight - Shipments"/>
    <n v="2026"/>
    <n v="7"/>
    <s v="USD"/>
    <n v="-80.811843699999983"/>
    <n v="1"/>
    <n v="-80.811843699999983"/>
    <x v="1"/>
    <m/>
  </r>
  <r>
    <s v="ASTRAZENECA"/>
    <s v="D3466C00001"/>
    <s v="Astra Zeneca"/>
    <s v="Brazil"/>
    <x v="2"/>
    <n v="40700"/>
    <s v="Revenues - Third Parties"/>
    <m/>
    <s v="Freight - Shipments"/>
    <n v="2026"/>
    <n v="7"/>
    <s v="USD"/>
    <n v="-521.00426490000007"/>
    <n v="1"/>
    <n v="-521.00426490000007"/>
    <x v="1"/>
    <m/>
  </r>
  <r>
    <s v="PFIZER"/>
    <s v="C4221026"/>
    <s v="Pfizer"/>
    <s v="Brazil"/>
    <x v="2"/>
    <n v="40700"/>
    <s v="Revenues - Third Parties"/>
    <m/>
    <s v="Freight - Shipments"/>
    <n v="2026"/>
    <n v="7"/>
    <s v="USD"/>
    <n v="-1244.16368685"/>
    <n v="1"/>
    <n v="-1244.16368685"/>
    <x v="1"/>
    <m/>
  </r>
  <r>
    <s v="AMGEN"/>
    <n v="20180244"/>
    <s v="Amgen, Inc."/>
    <s v="Brazil"/>
    <x v="2"/>
    <n v="40700"/>
    <s v="Revenues - Third Parties"/>
    <m/>
    <s v="Freight - Shipments"/>
    <n v="2026"/>
    <n v="7"/>
    <s v="USD"/>
    <n v="-10577.07599865"/>
    <n v="1"/>
    <n v="-10577.07599865"/>
    <x v="1"/>
    <m/>
  </r>
  <r>
    <s v="ASTRAZENECA"/>
    <s v="D7630C00001"/>
    <s v="Astra Zeneca"/>
    <s v="Brazil"/>
    <x v="2"/>
    <n v="40700"/>
    <s v="Revenues - Third Parties"/>
    <m/>
    <s v="Freight - Shipments"/>
    <n v="2026"/>
    <n v="7"/>
    <s v="USD"/>
    <n v="-5396.4224520500002"/>
    <n v="1"/>
    <n v="-5396.4224520500002"/>
    <x v="1"/>
    <m/>
  </r>
  <r>
    <s v="PFIZER"/>
    <s v="C4391002"/>
    <s v="Pfizer"/>
    <s v="Brazil"/>
    <x v="2"/>
    <n v="40700"/>
    <s v="Revenues - Third Parties"/>
    <m/>
    <s v="Freight - Shipments"/>
    <n v="2026"/>
    <n v="7"/>
    <s v="USD"/>
    <n v="-9778.8335337000008"/>
    <n v="1"/>
    <n v="-9778.8335337000008"/>
    <x v="1"/>
    <m/>
  </r>
  <r>
    <s v="ASTRAZENECA"/>
    <s v="D9103C00001"/>
    <s v="Astra Zeneca"/>
    <s v="Brazil"/>
    <x v="2"/>
    <n v="40700"/>
    <s v="Revenues - Third Parties"/>
    <m/>
    <s v="Freight - Shipments"/>
    <n v="2026"/>
    <n v="7"/>
    <s v="USD"/>
    <n v="-1319.5019193999999"/>
    <n v="1"/>
    <n v="-1319.5019193999999"/>
    <x v="1"/>
    <m/>
  </r>
  <r>
    <s v="AMGEN"/>
    <n v="20210004"/>
    <s v="Amgen, Inc."/>
    <s v="Brazil"/>
    <x v="2"/>
    <n v="40700"/>
    <s v="Revenues - Third Parties"/>
    <m/>
    <s v="Freight - Shipments"/>
    <n v="2026"/>
    <n v="7"/>
    <s v="USD"/>
    <n v="-172.84656899999999"/>
    <n v="1"/>
    <n v="-172.84656899999999"/>
    <x v="1"/>
    <m/>
  </r>
  <r>
    <s v="OTH CUST"/>
    <s v="TAS-120-205"/>
    <s v="Taiho Pharma USA"/>
    <s v="Brazil"/>
    <x v="2"/>
    <n v="40700"/>
    <s v="Revenues - Third Parties"/>
    <m/>
    <s v="Freight - Shipments"/>
    <n v="2026"/>
    <n v="7"/>
    <s v="USD"/>
    <n v="-518.20400309999991"/>
    <n v="1"/>
    <n v="-518.20400309999991"/>
    <x v="1"/>
    <m/>
  </r>
  <r>
    <s v="ASTRAZENECA"/>
    <s v="D8531C00002"/>
    <s v="Astra Zeneca"/>
    <s v="Brazil"/>
    <x v="2"/>
    <n v="40700"/>
    <s v="Revenues - Third Parties"/>
    <m/>
    <s v="Freight - Shipments"/>
    <n v="2026"/>
    <n v="7"/>
    <s v="USD"/>
    <n v="-2468.44851715"/>
    <n v="1"/>
    <n v="-2468.44851715"/>
    <x v="1"/>
    <m/>
  </r>
  <r>
    <s v="PFIZER"/>
    <s v="C4891002"/>
    <s v="Pfizer"/>
    <s v="Brazil"/>
    <x v="2"/>
    <n v="40700"/>
    <s v="Revenues - Third Parties"/>
    <m/>
    <s v="Freight - Shipments"/>
    <n v="2026"/>
    <n v="7"/>
    <s v="USD"/>
    <n v="-4788.0205425499989"/>
    <n v="1"/>
    <n v="-4788.0205425499989"/>
    <x v="1"/>
    <m/>
  </r>
  <r>
    <s v="ASTRAZENECA"/>
    <s v="D8535C00001"/>
    <s v="Astra Zeneca"/>
    <s v="Brazil"/>
    <x v="2"/>
    <n v="40700"/>
    <s v="Revenues - Third Parties"/>
    <m/>
    <s v="Freight - Shipments"/>
    <n v="2026"/>
    <n v="7"/>
    <s v="USD"/>
    <n v="-4431.8823734499992"/>
    <n v="1"/>
    <n v="-4431.8823734499992"/>
    <x v="1"/>
    <m/>
  </r>
  <r>
    <s v="AMGEN"/>
    <n v="20190341"/>
    <s v="Amgen, Inc."/>
    <s v="Brazil"/>
    <x v="2"/>
    <n v="40700"/>
    <s v="Revenues - Third Parties"/>
    <m/>
    <s v="Freight - Shipments"/>
    <n v="2026"/>
    <n v="7"/>
    <s v="USD"/>
    <n v="-2354.4852309999997"/>
    <n v="1"/>
    <n v="-2354.4852309999997"/>
    <x v="1"/>
    <m/>
  </r>
  <r>
    <s v="ASTRAZENECA"/>
    <s v="D7632C00001"/>
    <s v="Astra Zeneca"/>
    <s v="Brazil"/>
    <x v="2"/>
    <n v="40700"/>
    <s v="Revenues - Third Parties"/>
    <m/>
    <s v="Freight - Shipments"/>
    <n v="2026"/>
    <n v="7"/>
    <s v="USD"/>
    <n v="-579.37443934999999"/>
    <n v="1"/>
    <n v="-579.37443934999999"/>
    <x v="1"/>
    <m/>
  </r>
  <r>
    <s v="AMGEN"/>
    <n v="20200041"/>
    <s v="Amgen, Inc."/>
    <s v="Brazil"/>
    <x v="2"/>
    <n v="40700"/>
    <s v="Revenues - Third Parties"/>
    <m/>
    <s v="Freight - Shipments"/>
    <n v="2026"/>
    <n v="7"/>
    <s v="USD"/>
    <n v="-665.55208685000002"/>
    <n v="1"/>
    <n v="-665.55208685000002"/>
    <x v="1"/>
    <m/>
  </r>
  <r>
    <s v="ASTRAZENECA"/>
    <s v="D361DC00001"/>
    <s v="Astra Zeneca"/>
    <s v="Brazil"/>
    <x v="2"/>
    <n v="40700"/>
    <s v="Revenues - Third Parties"/>
    <m/>
    <s v="Freight - Shipments"/>
    <n v="2026"/>
    <n v="7"/>
    <s v="USD"/>
    <n v="-508.9025486999999"/>
    <n v="1"/>
    <n v="-508.9025486999999"/>
    <x v="1"/>
    <m/>
  </r>
  <r>
    <s v="ASTRAZENECA"/>
    <s v="D781DC00001"/>
    <s v="Astra Zeneca"/>
    <s v="Brazil"/>
    <x v="2"/>
    <n v="40700"/>
    <s v="Revenues - Third Parties"/>
    <m/>
    <s v="Freight - Shipments"/>
    <n v="2026"/>
    <n v="7"/>
    <s v="USD"/>
    <n v="-79.619139599999983"/>
    <n v="1"/>
    <n v="-79.619139599999983"/>
    <x v="1"/>
    <m/>
  </r>
  <r>
    <s v="AMGEN"/>
    <n v="20210081"/>
    <s v="Amgen, Inc."/>
    <s v="Brazil"/>
    <x v="2"/>
    <n v="40700"/>
    <s v="Revenues - Third Parties"/>
    <m/>
    <s v="Freight - Shipments"/>
    <n v="2026"/>
    <n v="7"/>
    <s v="USD"/>
    <n v="-3227.9021704999996"/>
    <n v="1"/>
    <n v="-3227.9021704999996"/>
    <x v="1"/>
    <m/>
  </r>
  <r>
    <s v="ASTRAZENECA"/>
    <s v="D6402C00012"/>
    <s v="Astra Zeneca"/>
    <s v="Brazil"/>
    <x v="2"/>
    <n v="40700"/>
    <s v="Revenues - Third Parties"/>
    <m/>
    <s v="Freight - Shipments"/>
    <n v="2026"/>
    <n v="7"/>
    <s v="USD"/>
    <n v="-577.99068425000007"/>
    <n v="1"/>
    <n v="-577.99068425000007"/>
    <x v="1"/>
    <m/>
  </r>
  <r>
    <s v="PFIZER"/>
    <s v="C1071032"/>
    <s v="Pfizer"/>
    <s v="Brazil"/>
    <x v="2"/>
    <n v="40700"/>
    <s v="Revenues - Third Parties"/>
    <m/>
    <s v="Freight - Shipments"/>
    <n v="2026"/>
    <n v="7"/>
    <s v="USD"/>
    <n v="-23513.8638378"/>
    <n v="1"/>
    <n v="-23513.8638378"/>
    <x v="1"/>
    <m/>
  </r>
  <r>
    <s v="ASTRAZENECA"/>
    <s v="D702AC00001"/>
    <s v="Astra Zeneca"/>
    <s v="Brazil"/>
    <x v="2"/>
    <n v="40700"/>
    <s v="Revenues - Third Parties"/>
    <m/>
    <s v="Freight - Shipments"/>
    <n v="2026"/>
    <n v="7"/>
    <s v="USD"/>
    <n v="-48.412323399999991"/>
    <n v="1"/>
    <n v="-48.412323399999991"/>
    <x v="1"/>
    <m/>
  </r>
  <r>
    <s v="ASTRAZENECA"/>
    <s v="D702BC00001"/>
    <s v="Astra Zeneca"/>
    <s v="Brazil"/>
    <x v="2"/>
    <n v="40700"/>
    <s v="Revenues - Third Parties"/>
    <m/>
    <s v="Freight - Shipments"/>
    <n v="2026"/>
    <n v="7"/>
    <s v="USD"/>
    <n v="-214.15998310000001"/>
    <n v="1"/>
    <n v="-214.15998310000001"/>
    <x v="1"/>
    <m/>
  </r>
  <r>
    <s v="ASTRAZENECA"/>
    <s v="D516NC00001"/>
    <s v="Astra Zeneca"/>
    <s v="Brazil"/>
    <x v="2"/>
    <n v="40700"/>
    <s v="Revenues - Third Parties"/>
    <m/>
    <s v="Freight - Shipments"/>
    <n v="2026"/>
    <n v="7"/>
    <s v="USD"/>
    <n v="-64.560226849999992"/>
    <n v="1"/>
    <n v="-64.560226849999992"/>
    <x v="1"/>
    <m/>
  </r>
  <r>
    <s v="ASTRAZENECA"/>
    <s v="D702FC00001"/>
    <s v="Astra Zeneca"/>
    <s v="Brazil"/>
    <x v="2"/>
    <n v="40700"/>
    <s v="Revenues - Third Parties"/>
    <m/>
    <s v="Freight - Shipments"/>
    <n v="2026"/>
    <n v="7"/>
    <s v="USD"/>
    <n v="-656.94387465"/>
    <n v="1"/>
    <n v="-656.94387465"/>
    <x v="1"/>
    <m/>
  </r>
  <r>
    <s v="AMGEN"/>
    <n v="20230153"/>
    <s v="Amgen, Inc."/>
    <s v="Brazil"/>
    <x v="2"/>
    <n v="40700"/>
    <s v="Revenues - Third Parties"/>
    <m/>
    <s v="Freight - Shipments"/>
    <n v="2026"/>
    <n v="7"/>
    <s v="USD"/>
    <n v="-157.59251130000001"/>
    <n v="1"/>
    <n v="-157.59251130000001"/>
    <x v="1"/>
    <m/>
  </r>
  <r>
    <s v="PFIZER"/>
    <s v="C2321014"/>
    <s v="Pfizer"/>
    <s v="Brazil"/>
    <x v="2"/>
    <n v="40700"/>
    <s v="Revenues - Third Parties"/>
    <m/>
    <s v="Freight - Shipments"/>
    <n v="2026"/>
    <n v="7"/>
    <s v="USD"/>
    <n v="-5414.895719099999"/>
    <n v="1"/>
    <n v="-5414.895719099999"/>
    <x v="1"/>
    <m/>
  </r>
  <r>
    <s v="PFIZER"/>
    <s v="C2321003"/>
    <s v="Pfizer"/>
    <s v="Brazil"/>
    <x v="2"/>
    <n v="40700"/>
    <s v="Revenues - Third Parties"/>
    <m/>
    <s v="Freight - Shipments"/>
    <n v="2026"/>
    <n v="7"/>
    <s v="USD"/>
    <n v="-193862.58703035"/>
    <n v="1"/>
    <n v="-193862.58703035"/>
    <x v="1"/>
    <m/>
  </r>
  <r>
    <s v="AMGEN"/>
    <n v="20240092"/>
    <s v="Amgen, Inc."/>
    <s v="Brazil"/>
    <x v="2"/>
    <n v="40700"/>
    <s v="Revenues - Third Parties"/>
    <m/>
    <s v="Freight - Shipments"/>
    <n v="2026"/>
    <n v="7"/>
    <s v="USD"/>
    <n v="-74.423917049999986"/>
    <n v="1"/>
    <n v="-74.423917049999986"/>
    <x v="1"/>
    <m/>
  </r>
  <r>
    <s v="ASTRAZENECA"/>
    <s v="D7029C00001"/>
    <s v="Astra Zeneca"/>
    <s v="Brazil"/>
    <x v="2"/>
    <n v="40700"/>
    <s v="Revenues - Third Parties"/>
    <m/>
    <s v="Freight - Shipments"/>
    <n v="2026"/>
    <n v="7"/>
    <s v="USD"/>
    <n v="-573.86125334999986"/>
    <n v="1"/>
    <n v="-573.86125334999986"/>
    <x v="1"/>
    <m/>
  </r>
  <r>
    <s v="PFIZER"/>
    <s v="C5751003"/>
    <s v="Pfizer"/>
    <s v="Brazil"/>
    <x v="2"/>
    <n v="40700"/>
    <s v="Revenues - Third Parties"/>
    <m/>
    <s v="Freight - Shipments"/>
    <n v="2026"/>
    <n v="7"/>
    <s v="USD"/>
    <n v="-6335.6714721999997"/>
    <n v="1"/>
    <n v="-6335.6714721999997"/>
    <x v="1"/>
    <m/>
  </r>
  <r>
    <s v="ASTRAZENECA"/>
    <s v="D763QC00001"/>
    <s v="Astra Zeneca"/>
    <s v="Brazil"/>
    <x v="2"/>
    <n v="40700"/>
    <s v="Revenues - Third Parties"/>
    <m/>
    <s v="Freight - Shipments"/>
    <n v="2026"/>
    <n v="7"/>
    <s v="USD"/>
    <n v="-42.952358749999995"/>
    <n v="1"/>
    <n v="-42.952358749999995"/>
    <x v="1"/>
    <m/>
  </r>
  <r>
    <s v="ASTRAZENECA"/>
    <s v="D702GC00001"/>
    <s v="Astra Zeneca"/>
    <s v="Brazil"/>
    <x v="2"/>
    <n v="40700"/>
    <s v="Revenues - Third Parties"/>
    <m/>
    <s v="Freight - Shipments"/>
    <n v="2026"/>
    <n v="7"/>
    <s v="USD"/>
    <n v="-2366.7820921500002"/>
    <n v="1"/>
    <n v="-2366.7820921500002"/>
    <x v="1"/>
    <m/>
  </r>
  <r>
    <s v="PFIZER"/>
    <s v="C4391024"/>
    <s v="Pfizer"/>
    <s v="Brazil"/>
    <x v="2"/>
    <n v="40700"/>
    <s v="Revenues - Third Parties"/>
    <m/>
    <s v="Freight - Shipments"/>
    <n v="2026"/>
    <n v="7"/>
    <s v="USD"/>
    <n v="-66038.513984799996"/>
    <n v="1"/>
    <n v="-66038.513984799996"/>
    <x v="1"/>
    <m/>
  </r>
  <r>
    <s v="ASTRAZENECA"/>
    <s v="D7960C00015"/>
    <s v="Astra Zeneca"/>
    <s v="Brazil"/>
    <x v="2"/>
    <n v="40700"/>
    <s v="Revenues - Third Parties"/>
    <m/>
    <s v="Freight - Shipments"/>
    <n v="2026"/>
    <n v="7"/>
    <s v="USD"/>
    <n v="-3121.0514401500009"/>
    <n v="1"/>
    <n v="-3121.0514401500009"/>
    <x v="1"/>
    <m/>
  </r>
  <r>
    <s v="PFIZER"/>
    <s v="C3651021"/>
    <s v="Pfizer"/>
    <s v="Brazil"/>
    <x v="2"/>
    <n v="40700"/>
    <s v="Revenues - Third Parties"/>
    <m/>
    <s v="Freight - Shipments"/>
    <n v="2026"/>
    <n v="7"/>
    <s v="USD"/>
    <n v="-10.700220649999999"/>
    <n v="1"/>
    <n v="-10.700220649999999"/>
    <x v="1"/>
    <m/>
  </r>
  <r>
    <s v="AMGEN"/>
    <n v="20220196"/>
    <s v="Amgen, Inc."/>
    <s v="Brazil"/>
    <x v="2"/>
    <n v="40700"/>
    <s v="Revenues - Third Parties"/>
    <m/>
    <s v="Freight - Shipments"/>
    <n v="2026"/>
    <n v="7"/>
    <s v="USD"/>
    <n v="-49290.063550699982"/>
    <n v="1"/>
    <n v="-49290.063550699982"/>
    <x v="1"/>
    <m/>
  </r>
  <r>
    <s v="AMGEN"/>
    <n v="20230227"/>
    <s v="Amgen, Inc."/>
    <s v="Brazil"/>
    <x v="2"/>
    <n v="40700"/>
    <s v="Revenues - Third Parties"/>
    <m/>
    <s v="Freight - Shipments"/>
    <n v="2026"/>
    <n v="7"/>
    <s v="USD"/>
    <n v="-2750.3715606499995"/>
    <n v="1"/>
    <n v="-2750.3715606499995"/>
    <x v="1"/>
    <m/>
  </r>
  <r>
    <s v="PFIZER"/>
    <s v="C4551002"/>
    <s v="Pfizer"/>
    <s v="Brazil"/>
    <x v="2"/>
    <n v="40700"/>
    <s v="Revenues - Third Parties"/>
    <m/>
    <s v="Freight - Shipments"/>
    <n v="2026"/>
    <n v="7"/>
    <s v="USD"/>
    <n v="-492.11462439999997"/>
    <n v="1"/>
    <n v="-492.11462439999997"/>
    <x v="1"/>
    <m/>
  </r>
  <r>
    <s v="AMGEN"/>
    <n v="20250002"/>
    <s v="Amgen, Inc."/>
    <s v="Brazil"/>
    <x v="2"/>
    <n v="40700"/>
    <s v="Revenues - Third Parties"/>
    <m/>
    <s v="Freight - Shipments"/>
    <n v="2026"/>
    <n v="7"/>
    <s v="USD"/>
    <n v="-65.187965849999998"/>
    <n v="1"/>
    <n v="-65.187965849999998"/>
    <x v="1"/>
    <m/>
  </r>
  <r>
    <s v="AMGEN"/>
    <n v="20230225"/>
    <s v="Amgen, Inc."/>
    <s v="Brazil"/>
    <x v="2"/>
    <n v="40700"/>
    <s v="Revenues - Third Parties"/>
    <m/>
    <s v="Freight - Shipments"/>
    <n v="2026"/>
    <n v="7"/>
    <s v="USD"/>
    <n v="-64.328236349999997"/>
    <n v="1"/>
    <n v="-64.328236349999997"/>
    <x v="1"/>
    <m/>
  </r>
  <r>
    <s v="ASTRAZENECA"/>
    <s v="D702NC00001"/>
    <s v="Astra Zeneca"/>
    <s v="Brazil"/>
    <x v="2"/>
    <n v="40700"/>
    <s v="Revenues - Third Parties"/>
    <m/>
    <s v="Freight - Shipments"/>
    <n v="2026"/>
    <n v="7"/>
    <s v="USD"/>
    <n v="-256.09158365000002"/>
    <n v="1"/>
    <n v="-256.09158365000002"/>
    <x v="1"/>
    <m/>
  </r>
  <r>
    <s v="MEDIMMUNE"/>
    <s v="D7700C00003"/>
    <s v="MedImmune Inc"/>
    <s v="Brazil"/>
    <x v="2"/>
    <n v="40700"/>
    <s v="Revenues - Third Parties"/>
    <m/>
    <s v="Freight - Shipments"/>
    <n v="2026"/>
    <n v="7"/>
    <s v="USD"/>
    <n v="-57.728788950000002"/>
    <n v="1"/>
    <n v="-57.728788950000002"/>
    <x v="1"/>
    <m/>
  </r>
  <r>
    <s v="OTH CUST"/>
    <s v="GRN163LMYF3001"/>
    <s v="Geron Corporation"/>
    <s v="Brazil"/>
    <x v="2"/>
    <n v="40700"/>
    <s v="Revenues - Third Parties"/>
    <m/>
    <s v="Freight - Shipments"/>
    <n v="2026"/>
    <n v="7"/>
    <s v="USD"/>
    <n v="-2767.6221012999995"/>
    <n v="1"/>
    <n v="-2767.6221012999995"/>
    <x v="1"/>
    <m/>
  </r>
  <r>
    <s v="GILEAD SCI"/>
    <s v="GS-US-528-9023"/>
    <s v="Gilead Sciences, Inc."/>
    <s v="Brazil"/>
    <x v="2"/>
    <n v="40700"/>
    <s v="Revenues - Third Parties"/>
    <m/>
    <s v="Freight - Returns"/>
    <n v="2026"/>
    <n v="7"/>
    <s v="USD"/>
    <n v="-207.9508256"/>
    <n v="1"/>
    <n v="-207.9508256"/>
    <x v="1"/>
    <m/>
  </r>
  <r>
    <s v="OTH CUST"/>
    <s v="ALXN1720-MG-301"/>
    <s v="Alexion Pharmaceuticals Inc"/>
    <s v="Brazil"/>
    <x v="2"/>
    <n v="40700"/>
    <s v="Revenues - Third Parties"/>
    <m/>
    <s v="Freight - Shipments"/>
    <n v="2026"/>
    <n v="7"/>
    <s v="USD"/>
    <n v="-172.53133484999998"/>
    <n v="1"/>
    <n v="-172.53133484999998"/>
    <x v="1"/>
    <m/>
  </r>
  <r>
    <s v="MEDIMMUNE"/>
    <s v="D9185C00001"/>
    <s v="MedImmune Inc"/>
    <s v="Brazil"/>
    <x v="2"/>
    <n v="40700"/>
    <s v="Revenues - Third Parties"/>
    <m/>
    <s v="Freight - Shipments"/>
    <n v="2026"/>
    <n v="7"/>
    <s v="USD"/>
    <n v="-64.438772999999998"/>
    <n v="1"/>
    <n v="-64.438772999999998"/>
    <x v="1"/>
    <m/>
  </r>
  <r>
    <s v="OTH CUST"/>
    <s v="RYZ101-301"/>
    <s v="RayzeBio Inc"/>
    <s v="Brazil"/>
    <x v="2"/>
    <n v="40700"/>
    <s v="Revenues - Third Parties"/>
    <m/>
    <s v="Freight - Shipments"/>
    <n v="2026"/>
    <n v="7"/>
    <s v="USD"/>
    <n v="-754.89572234999991"/>
    <n v="1"/>
    <n v="-754.89572234999991"/>
    <x v="1"/>
    <m/>
  </r>
  <r>
    <s v="OTH CUST"/>
    <s v="CY 6022"/>
    <s v="Cytokinetics Incorporated"/>
    <s v="Brazil"/>
    <x v="2"/>
    <n v="40700"/>
    <s v="Revenues - Third Parties"/>
    <m/>
    <s v="Freight - Shipments"/>
    <n v="2026"/>
    <n v="7"/>
    <s v="USD"/>
    <n v="-71.492648849999981"/>
    <n v="1"/>
    <n v="-71.492648849999981"/>
    <x v="1"/>
    <m/>
  </r>
  <r>
    <s v="OTH CUST"/>
    <s v="AK-US-001-0106"/>
    <s v="Akero Therapeutics"/>
    <s v="Brazil"/>
    <x v="2"/>
    <n v="40700"/>
    <s v="Revenues - Third Parties"/>
    <m/>
    <s v="Freight - Shipments"/>
    <n v="2026"/>
    <n v="7"/>
    <s v="USD"/>
    <n v="-516.58552820000011"/>
    <n v="1"/>
    <n v="-516.58552820000011"/>
    <x v="1"/>
    <m/>
  </r>
  <r>
    <s v="OTH CUST"/>
    <s v="AIS-D08"/>
    <s v="Alpine Immune Sciences Inc"/>
    <s v="Brazil"/>
    <x v="2"/>
    <n v="40700"/>
    <s v="Revenues - Third Parties"/>
    <m/>
    <s v="Freight - Shipments"/>
    <n v="2026"/>
    <n v="7"/>
    <s v="USD"/>
    <n v="-1257.4594717999998"/>
    <n v="1"/>
    <n v="-1257.4594717999998"/>
    <x v="1"/>
    <m/>
  </r>
  <r>
    <s v="OTH CUST"/>
    <s v="LP352-301"/>
    <s v="Longboard Pharmaceuticals"/>
    <s v="Brazil"/>
    <x v="2"/>
    <n v="40700"/>
    <s v="Revenues - Third Parties"/>
    <m/>
    <s v="Freight - Shipments"/>
    <n v="2026"/>
    <n v="7"/>
    <s v="USD"/>
    <n v="-320.28199035"/>
    <n v="1"/>
    <n v="-320.28199035"/>
    <x v="1"/>
    <m/>
  </r>
  <r>
    <s v="OTH CUST"/>
    <s v="LP352-303"/>
    <s v="Longboard Pharmaceuticals"/>
    <s v="Brazil"/>
    <x v="2"/>
    <n v="40700"/>
    <s v="Revenues - Third Parties"/>
    <m/>
    <s v="Freight - Shipments"/>
    <n v="2026"/>
    <n v="7"/>
    <s v="USD"/>
    <n v="-266.42061949999999"/>
    <n v="1"/>
    <n v="-266.42061949999999"/>
    <x v="1"/>
    <m/>
  </r>
  <r>
    <s v="OTH CUST"/>
    <s v="LP352-302"/>
    <s v="Longboard Pharmaceuticals"/>
    <s v="Brazil"/>
    <x v="2"/>
    <n v="40700"/>
    <s v="Revenues - Third Parties"/>
    <m/>
    <s v="Freight - Shipments"/>
    <n v="2026"/>
    <n v="7"/>
    <s v="USD"/>
    <n v="-134.5353849"/>
    <n v="1"/>
    <n v="-134.5353849"/>
    <x v="1"/>
    <m/>
  </r>
  <r>
    <s v="OTH CUST"/>
    <s v="VX24-AIS-D10"/>
    <s v="Vertex Pharmaceuticals"/>
    <s v="Brazil"/>
    <x v="2"/>
    <n v="40700"/>
    <s v="Revenues - Third Parties"/>
    <m/>
    <s v="Freight - Shipments"/>
    <n v="2026"/>
    <n v="7"/>
    <s v="USD"/>
    <n v="-19472.724428149999"/>
    <n v="1"/>
    <n v="-19472.724428149999"/>
    <x v="1"/>
    <m/>
  </r>
  <r>
    <s v="MEDIMMUNE"/>
    <s v="D9640C00003"/>
    <s v="MedImmune Inc"/>
    <s v="Brazil"/>
    <x v="2"/>
    <n v="40700"/>
    <s v="Revenues - Third Parties"/>
    <m/>
    <s v="Freight - Shipments"/>
    <n v="2026"/>
    <n v="7"/>
    <s v="USD"/>
    <n v="-134.79466839999998"/>
    <n v="1"/>
    <n v="-134.79466839999998"/>
    <x v="1"/>
    <m/>
  </r>
  <r>
    <s v="ASTRAZENECA"/>
    <s v="D516NC00001"/>
    <s v="Astra Zeneca"/>
    <s v="Brazil"/>
    <x v="1"/>
    <n v="40700"/>
    <s v="Revenues - Third Parties"/>
    <m/>
    <s v="All services Credit Note"/>
    <n v="2026"/>
    <n v="7"/>
    <s v="USD"/>
    <n v="-9606.7403152000006"/>
    <n v="1"/>
    <n v="-9606.7403152000006"/>
    <x v="1"/>
    <m/>
  </r>
  <r>
    <s v="ASTRAZENECA"/>
    <s v="D3251C00014 Returns and Destruction"/>
    <s v="Astra Zeneca"/>
    <s v="Brazil"/>
    <x v="5"/>
    <n v="40700"/>
    <s v="Revenues - Third Parties"/>
    <m/>
    <s v="Storage of Returns (per Pallet)"/>
    <n v="2026"/>
    <n v="7"/>
    <s v="USD"/>
    <n v="457.76574901023395"/>
    <n v="1"/>
    <n v="457.76574901023395"/>
    <x v="1"/>
    <m/>
  </r>
  <r>
    <s v="ASTRAZENECA"/>
    <s v="D9185C00001 Returns and Destruction"/>
    <s v="Astra Zeneca"/>
    <s v="Brazil"/>
    <x v="5"/>
    <n v="40700"/>
    <s v="Revenues - Third Parties"/>
    <m/>
    <s v="Storage of Returns (per Pallet)"/>
    <n v="2026"/>
    <n v="7"/>
    <s v="USD"/>
    <n v="332.58628858321651"/>
    <n v="1"/>
    <n v="332.58628858321651"/>
    <x v="1"/>
    <m/>
  </r>
  <r>
    <s v="ASTRAZENECA"/>
    <s v="D5244C00001 Returns and Destruction"/>
    <s v="Astra Zeneca"/>
    <s v="Brazil"/>
    <x v="2"/>
    <n v="40700"/>
    <s v="Revenues - Third Parties"/>
    <m/>
    <s v="Freight - Returns"/>
    <n v="2026"/>
    <n v="7"/>
    <s v="USD"/>
    <n v="699.7982179800797"/>
    <n v="1"/>
    <n v="699.7982179800797"/>
    <x v="1"/>
    <m/>
  </r>
  <r>
    <s v="ASTRAZENECA"/>
    <s v="D5244C00001 Returns and Destruction"/>
    <s v="Astra Zeneca"/>
    <s v="Brazil"/>
    <x v="4"/>
    <n v="40700"/>
    <s v="Revenues - Third Parties"/>
    <m/>
    <s v="Returns Receipt (per Receipt)"/>
    <n v="2026"/>
    <n v="7"/>
    <s v="USD"/>
    <n v="176.33323495037072"/>
    <n v="1"/>
    <n v="176.33323495037072"/>
    <x v="1"/>
    <m/>
  </r>
  <r>
    <s v="ASTRAZENECA"/>
    <s v="D5244C00001 Returns and Destruction"/>
    <s v="Astra Zeneca"/>
    <s v="Brazil"/>
    <x v="5"/>
    <n v="40700"/>
    <s v="Revenues - Third Parties"/>
    <m/>
    <s v="Storage of Returns (per Pallet)"/>
    <n v="2026"/>
    <n v="7"/>
    <s v="USD"/>
    <n v="355.67264850187001"/>
    <n v="1"/>
    <n v="355.67264850187001"/>
    <x v="1"/>
    <m/>
  </r>
  <r>
    <s v="ASTRAZENECA"/>
    <s v="D9180C00012 Returns and Destruction"/>
    <s v="Astra Zeneca"/>
    <s v="Brazil"/>
    <x v="5"/>
    <n v="40700"/>
    <s v="Revenues - Third Parties"/>
    <m/>
    <s v="Storage of Returns (per Pallet)"/>
    <n v="2026"/>
    <n v="7"/>
    <s v="USD"/>
    <n v="350.07944071546422"/>
    <n v="1"/>
    <n v="350.07944071546422"/>
    <x v="1"/>
    <m/>
  </r>
  <r>
    <s v="ASTRAZENECA"/>
    <s v="D6972C00003 Returns and Destruction"/>
    <s v="Astra Zeneca"/>
    <s v="Brazil"/>
    <x v="2"/>
    <n v="40700"/>
    <s v="Revenues - Third Parties"/>
    <m/>
    <s v="Freight - Returns"/>
    <n v="2026"/>
    <n v="7"/>
    <s v="USD"/>
    <n v="119.287974219099"/>
    <n v="1"/>
    <n v="119.287974219099"/>
    <x v="1"/>
    <m/>
  </r>
  <r>
    <s v="ASTRAZENECA"/>
    <s v="D6972C00003 Returns and Destruction"/>
    <s v="Astra Zeneca"/>
    <s v="Brazil"/>
    <x v="4"/>
    <n v="40700"/>
    <s v="Revenues - Third Parties"/>
    <m/>
    <s v="Returns Receipt (per Receipt)"/>
    <n v="2026"/>
    <n v="7"/>
    <s v="USD"/>
    <n v="189.9585152637865"/>
    <n v="1"/>
    <n v="189.9585152637865"/>
    <x v="1"/>
    <m/>
  </r>
  <r>
    <s v="ASTRAZENECA"/>
    <s v="D6972C00003 Returns and Destruction"/>
    <s v="Astra Zeneca"/>
    <s v="Brazil"/>
    <x v="5"/>
    <n v="40700"/>
    <s v="Revenues - Third Parties"/>
    <m/>
    <s v="Storage of Returns (per Pallet)"/>
    <n v="2026"/>
    <n v="7"/>
    <s v="USD"/>
    <n v="233.38629381030952"/>
    <n v="1"/>
    <n v="233.38629381030952"/>
    <x v="1"/>
    <m/>
  </r>
  <r>
    <s v="ASTRAZENECA"/>
    <s v="D3463C00003 Returns and Destruction"/>
    <s v="Astra Zeneca"/>
    <s v="Brazil"/>
    <x v="4"/>
    <n v="40700"/>
    <s v="Revenues - Third Parties"/>
    <m/>
    <s v="Returns Receipt (per Receipt)"/>
    <n v="2026"/>
    <n v="7"/>
    <s v="USD"/>
    <n v="189.9585152637865"/>
    <n v="1"/>
    <n v="189.9585152637865"/>
    <x v="1"/>
    <m/>
  </r>
  <r>
    <s v="ASTRAZENECA"/>
    <s v="D3463C00003 Returns and Destruction"/>
    <s v="Astra Zeneca"/>
    <s v="Brazil"/>
    <x v="5"/>
    <n v="40700"/>
    <s v="Revenues - Third Parties"/>
    <m/>
    <s v="Storage of Returns (per Pallet)"/>
    <n v="2026"/>
    <n v="7"/>
    <s v="USD"/>
    <n v="116.69314690515476"/>
    <n v="1"/>
    <n v="116.69314690515476"/>
    <x v="1"/>
    <m/>
  </r>
  <r>
    <s v="ASTRAZENECA"/>
    <s v="D6402C00012 Returns and Destruction"/>
    <s v="Astra Zeneca"/>
    <s v="Brazil"/>
    <x v="5"/>
    <n v="40700"/>
    <s v="Revenues - Third Parties"/>
    <m/>
    <s v="Storage of Returns (per Pallet)"/>
    <n v="2026"/>
    <n v="7"/>
    <s v="USD"/>
    <n v="177.83632425093501"/>
    <n v="1"/>
    <n v="177.83632425093501"/>
    <x v="1"/>
    <m/>
  </r>
  <r>
    <s v="ASTRAZENECA"/>
    <s v="D9180C00008 Returns and Destruction"/>
    <s v="Astra Zeneca"/>
    <s v="Brazil"/>
    <x v="5"/>
    <n v="40700"/>
    <s v="Revenues - Third Parties"/>
    <m/>
    <s v="Storage of Returns (per Pallet)"/>
    <n v="2026"/>
    <n v="7"/>
    <s v="USD"/>
    <n v="440.17706980181549"/>
    <n v="1"/>
    <n v="440.17706980181549"/>
    <x v="1"/>
    <m/>
  </r>
  <r>
    <s v="ASTRAZENECA"/>
    <s v="D9180C00004 Returns and Destruction"/>
    <s v="Astra Zeneca"/>
    <s v="Brazil"/>
    <x v="2"/>
    <n v="40700"/>
    <s v="Revenues - Third Parties"/>
    <m/>
    <s v="Freight - Returns"/>
    <n v="2026"/>
    <n v="7"/>
    <s v="USD"/>
    <n v="119.287974219099"/>
    <n v="1"/>
    <n v="119.287974219099"/>
    <x v="1"/>
    <m/>
  </r>
  <r>
    <s v="ASTRAZENECA"/>
    <s v="D9180C00004 Returns and Destruction"/>
    <s v="Astra Zeneca"/>
    <s v="Brazil"/>
    <x v="4"/>
    <n v="40700"/>
    <s v="Revenues - Third Parties"/>
    <m/>
    <s v="Returns Receipt (per Receipt)"/>
    <n v="2026"/>
    <n v="7"/>
    <s v="USD"/>
    <n v="176.33323495037072"/>
    <n v="1"/>
    <n v="176.33323495037072"/>
    <x v="1"/>
    <m/>
  </r>
  <r>
    <s v="ASTRAZENECA"/>
    <s v="D9180C00004 Returns and Destruction"/>
    <s v="Astra Zeneca"/>
    <s v="Brazil"/>
    <x v="5"/>
    <n v="40700"/>
    <s v="Revenues - Third Parties"/>
    <m/>
    <s v="Storage of Returns (per Pallet)"/>
    <n v="2026"/>
    <n v="7"/>
    <s v="USD"/>
    <n v="355.67264850187001"/>
    <n v="1"/>
    <n v="355.67264850187001"/>
    <x v="1"/>
    <m/>
  </r>
  <r>
    <s v="ASTRAZENECA"/>
    <s v="D9690C00005 Returns and Destruction"/>
    <s v="Astra Zeneca"/>
    <s v="Brazil"/>
    <x v="5"/>
    <n v="40700"/>
    <s v="Revenues - Third Parties"/>
    <m/>
    <s v="Storage of Returns (per Pallet)"/>
    <n v="2026"/>
    <n v="7"/>
    <s v="USD"/>
    <n v="126.25365265089675"/>
    <n v="1"/>
    <n v="126.25365265089675"/>
    <x v="1"/>
    <m/>
  </r>
  <r>
    <s v="ASTRAZENECA"/>
    <s v="D5989C00001 Returns and Destruction"/>
    <s v="Astra Zeneca"/>
    <s v="Brazil"/>
    <x v="2"/>
    <n v="40700"/>
    <s v="Revenues - Third Parties"/>
    <m/>
    <s v="Freight - Returns"/>
    <n v="2026"/>
    <n v="7"/>
    <s v="USD"/>
    <n v="1040.309354821135"/>
    <n v="1"/>
    <n v="1040.309354821135"/>
    <x v="1"/>
    <m/>
  </r>
  <r>
    <s v="ASTRAZENECA"/>
    <s v="D5989C00001 Returns and Destruction"/>
    <s v="Astra Zeneca"/>
    <s v="Brazil"/>
    <x v="4"/>
    <n v="40700"/>
    <s v="Revenues - Third Parties"/>
    <m/>
    <s v="Returns Receipt (per Receipt)"/>
    <n v="2026"/>
    <n v="7"/>
    <s v="USD"/>
    <n v="800.01001994753005"/>
    <n v="1"/>
    <n v="800.01001994753005"/>
    <x v="1"/>
    <m/>
  </r>
  <r>
    <s v="ASTRAZENECA"/>
    <s v="D5989C00001 Returns and Destruction"/>
    <s v="Astra Zeneca"/>
    <s v="Brazil"/>
    <x v="5"/>
    <n v="40700"/>
    <s v="Revenues - Third Parties"/>
    <m/>
    <s v="Storage of Returns (per Pallet)"/>
    <n v="2026"/>
    <n v="7"/>
    <s v="USD"/>
    <n v="757.52191590538041"/>
    <n v="1"/>
    <n v="757.52191590538041"/>
    <x v="1"/>
    <m/>
  </r>
  <r>
    <s v="ASTRAZENECA"/>
    <s v="AZ Local Returns and Destruction (Onco)"/>
    <s v="Astra Zeneca"/>
    <s v="Brazil"/>
    <x v="2"/>
    <n v="40700"/>
    <s v="Revenues - Third Parties"/>
    <m/>
    <s v="Freight - Returns"/>
    <n v="2026"/>
    <n v="7"/>
    <s v="USD"/>
    <n v="2374.5891800750001"/>
    <n v="1"/>
    <n v="2374.5891800750001"/>
    <x v="1"/>
    <m/>
  </r>
  <r>
    <s v="ASTRAZENECA"/>
    <s v="AZ Local Returns and Destruction (Onco)"/>
    <s v="Astra Zeneca"/>
    <s v="Brazil"/>
    <x v="4"/>
    <n v="40700"/>
    <s v="Revenues - Third Parties"/>
    <m/>
    <s v="Returns Receipt (per Receipt)"/>
    <n v="2026"/>
    <n v="7"/>
    <s v="USD"/>
    <n v="2125.9550776799997"/>
    <n v="1"/>
    <n v="2125.9550776799997"/>
    <x v="1"/>
    <m/>
  </r>
  <r>
    <s v="ASTRAZENECA"/>
    <s v="AZ Local Returns and Destruction (Onco)"/>
    <s v="Astra Zeneca"/>
    <s v="Brazil"/>
    <x v="5"/>
    <n v="40700"/>
    <s v="Revenues - Third Parties"/>
    <m/>
    <s v="Storage of Returns (per Pallet)"/>
    <n v="2026"/>
    <n v="7"/>
    <s v="USD"/>
    <n v="3829.1431798199997"/>
    <n v="1"/>
    <n v="3829.1431798199997"/>
    <x v="1"/>
    <m/>
  </r>
  <r>
    <s v="ASTRAZENECA"/>
    <s v="D3466C00001 Returns And Destruction"/>
    <s v="Astra Zeneca"/>
    <s v="Brazil"/>
    <x v="2"/>
    <n v="40700"/>
    <s v="Revenues - Third Parties"/>
    <m/>
    <s v="Freight - Returns"/>
    <n v="2026"/>
    <n v="7"/>
    <s v="USD"/>
    <n v="237.28730767597628"/>
    <n v="1"/>
    <n v="237.28730767597628"/>
    <x v="1"/>
    <m/>
  </r>
  <r>
    <s v="ASTRAZENECA"/>
    <s v="D3466C00001 Returns And Destruction"/>
    <s v="Astra Zeneca"/>
    <s v="Brazil"/>
    <x v="5"/>
    <n v="40700"/>
    <s v="Revenues - Third Parties"/>
    <m/>
    <s v="Storage of Returns (per Pallet)"/>
    <n v="2026"/>
    <n v="7"/>
    <s v="USD"/>
    <n v="121.03865410484049"/>
    <n v="1"/>
    <n v="121.03865410484049"/>
    <x v="1"/>
    <m/>
  </r>
  <r>
    <s v="ASTRAZENECA"/>
    <s v="D6972C00002 Returns and Destruction"/>
    <s v="Astra Zeneca"/>
    <s v="Brazil"/>
    <x v="2"/>
    <n v="40700"/>
    <s v="Revenues - Third Parties"/>
    <m/>
    <s v="Freight - Returns"/>
    <n v="2026"/>
    <n v="7"/>
    <s v="USD"/>
    <n v="119.287974219099"/>
    <n v="1"/>
    <n v="119.287974219099"/>
    <x v="1"/>
    <m/>
  </r>
  <r>
    <s v="ASTRAZENECA"/>
    <s v="D6972C00002 Returns and Destruction"/>
    <s v="Astra Zeneca"/>
    <s v="Brazil"/>
    <x v="4"/>
    <n v="40700"/>
    <s v="Revenues - Third Parties"/>
    <m/>
    <s v="Returns Receipt (per Receipt)"/>
    <n v="2026"/>
    <n v="7"/>
    <s v="USD"/>
    <n v="199.83484522054201"/>
    <n v="1"/>
    <n v="199.83484522054201"/>
    <x v="1"/>
    <m/>
  </r>
  <r>
    <s v="ASTRAZENECA"/>
    <s v="D6972C00002 Returns and Destruction"/>
    <s v="Astra Zeneca"/>
    <s v="Brazil"/>
    <x v="5"/>
    <n v="40700"/>
    <s v="Revenues - Third Parties"/>
    <m/>
    <s v="Storage of Returns (per Pallet)"/>
    <n v="2026"/>
    <n v="7"/>
    <s v="USD"/>
    <n v="127.03931411409698"/>
    <n v="1"/>
    <n v="127.03931411409698"/>
    <x v="1"/>
    <m/>
  </r>
  <r>
    <s v="ASTRAZENECA"/>
    <s v="D6973C00001 Returns and Destruction"/>
    <s v="Astra Zeneca"/>
    <s v="Brazil"/>
    <x v="5"/>
    <n v="40700"/>
    <s v="Revenues - Third Parties"/>
    <m/>
    <s v="Storage of Returns (per Pallet)"/>
    <n v="2026"/>
    <n v="7"/>
    <s v="USD"/>
    <n v="121.70539410586898"/>
    <n v="1"/>
    <n v="121.70539410586898"/>
    <x v="1"/>
    <m/>
  </r>
  <r>
    <s v="ASTRAZENECA"/>
    <s v="D9640C00003 Ancillaries"/>
    <s v="Astra Zeneca"/>
    <s v="Brazil"/>
    <x v="2"/>
    <n v="40700"/>
    <s v="Revenues - Third Parties"/>
    <m/>
    <s v="Freight - Shipments"/>
    <n v="2026"/>
    <n v="7"/>
    <s v="USD"/>
    <n v="1121.6555340109455"/>
    <n v="1"/>
    <n v="1121.6555340109455"/>
    <x v="1"/>
    <m/>
  </r>
  <r>
    <s v="ASTRAZENECA"/>
    <s v="D9640C00003 Ancillaries"/>
    <s v="Astra Zeneca"/>
    <s v="Brazil"/>
    <x v="5"/>
    <n v="40700"/>
    <s v="Revenues - Third Parties"/>
    <m/>
    <s v="Non-Drug Storage Ambient (per Pallet)"/>
    <n v="2026"/>
    <n v="7"/>
    <s v="USD"/>
    <n v="366.89415565368296"/>
    <n v="1"/>
    <n v="366.89415565368296"/>
    <x v="1"/>
    <m/>
  </r>
  <r>
    <s v="ASTRAZENECA"/>
    <s v="D9640C00003 Ancillaries"/>
    <s v="Astra Zeneca"/>
    <s v="Brazil"/>
    <x v="0"/>
    <n v="40700"/>
    <s v="Revenues - Third Parties"/>
    <m/>
    <s v="Pick and Pack Materials"/>
    <n v="2026"/>
    <n v="7"/>
    <s v="USD"/>
    <n v="89.317816219651249"/>
    <n v="1"/>
    <n v="89.317816219651249"/>
    <x v="1"/>
    <m/>
  </r>
  <r>
    <s v="ASTRAZENECA"/>
    <s v="D9640C00003 Ancillaries"/>
    <s v="Astra Zeneca"/>
    <s v="Brazil"/>
    <x v="0"/>
    <n v="40700"/>
    <s v="Revenues - Third Parties"/>
    <m/>
    <s v="Project Management Fee"/>
    <n v="2026"/>
    <n v="7"/>
    <s v="USD"/>
    <n v="412.240273852288"/>
    <n v="1"/>
    <n v="412.240273852288"/>
    <x v="1"/>
    <m/>
  </r>
  <r>
    <s v="ASTRAZENECA"/>
    <s v="D7960C00013 Returns and Destruction"/>
    <s v="Astra Zeneca"/>
    <s v="Brazil"/>
    <x v="5"/>
    <n v="40700"/>
    <s v="Revenues - Third Parties"/>
    <m/>
    <s v="Storage of Returns (per Pallet)"/>
    <n v="2026"/>
    <n v="7"/>
    <s v="USD"/>
    <n v="58.162342662819491"/>
    <n v="1"/>
    <n v="58.162342662819491"/>
    <x v="1"/>
    <m/>
  </r>
  <r>
    <s v="ASTRAZENECA"/>
    <s v="D781DC00001 Local Purchase"/>
    <s v="Astra Zeneca"/>
    <s v="Brazil"/>
    <x v="0"/>
    <n v="40700"/>
    <s v="Revenues - Third Parties"/>
    <m/>
    <s v="PassThrough - Others"/>
    <n v="2026"/>
    <n v="7"/>
    <s v="USD"/>
    <n v="1409.7885901279287"/>
    <n v="1"/>
    <n v="1409.7885901279287"/>
    <x v="1"/>
    <m/>
  </r>
  <r>
    <s v="ASTRAZENECA"/>
    <s v="D9640C00003 Local Purchase"/>
    <s v="Astra Zeneca"/>
    <s v="Brazil"/>
    <x v="0"/>
    <n v="40700"/>
    <s v="Revenues - Third Parties"/>
    <m/>
    <s v="PassThrough - Others"/>
    <n v="2026"/>
    <n v="7"/>
    <s v="USD"/>
    <n v="510.78327628500028"/>
    <n v="1"/>
    <n v="510.78327628500028"/>
    <x v="1"/>
    <m/>
  </r>
  <r>
    <s v="BAYER"/>
    <s v="Bayer - Importer of Record Services"/>
    <s v="Bayer AG (No consolidate)"/>
    <s v="Brazil"/>
    <x v="0"/>
    <n v="40700"/>
    <s v="Revenues - Third Parties"/>
    <m/>
    <s v="Import Services"/>
    <n v="2026"/>
    <n v="7"/>
    <s v="USD"/>
    <n v="1009.4866562550002"/>
    <n v="1"/>
    <n v="1009.4866562550002"/>
    <x v="1"/>
    <m/>
  </r>
  <r>
    <s v="BAYER"/>
    <s v="BAY 2927088_21607 Local"/>
    <s v="Bayer AG (No consolidate)"/>
    <s v="Brazil"/>
    <x v="5"/>
    <n v="40700"/>
    <s v="Revenues - Third Parties"/>
    <m/>
    <s v="Non-Drug Storage Ambient (per Pallet)"/>
    <n v="2026"/>
    <n v="7"/>
    <s v="USD"/>
    <n v="409.84676236000001"/>
    <n v="1"/>
    <n v="409.84676236000001"/>
    <x v="1"/>
    <m/>
  </r>
  <r>
    <s v="BAYER"/>
    <s v="BAY 2927088_21607 Local"/>
    <s v="Bayer AG (No consolidate)"/>
    <s v="Brazil"/>
    <x v="0"/>
    <n v="40700"/>
    <s v="Revenues - Third Parties"/>
    <m/>
    <s v="Project Management Fee"/>
    <n v="2026"/>
    <n v="7"/>
    <s v="USD"/>
    <n v="407.95673117500002"/>
    <n v="1"/>
    <n v="407.95673117500002"/>
    <x v="1"/>
    <m/>
  </r>
  <r>
    <s v="BAYER"/>
    <s v="BAY 2927088-22615 Local"/>
    <s v="Bayer AG (No consolidate)"/>
    <s v="Brazil"/>
    <x v="5"/>
    <n v="40700"/>
    <s v="Revenues - Third Parties"/>
    <m/>
    <s v="Non-Drug Storage Ambient (per Pallet)"/>
    <n v="2026"/>
    <n v="7"/>
    <s v="USD"/>
    <n v="409.84676236000001"/>
    <n v="1"/>
    <n v="409.84676236000001"/>
    <x v="1"/>
    <m/>
  </r>
  <r>
    <s v="BAYER"/>
    <s v="BAY 2927088-22615 Local"/>
    <s v="Bayer AG (No consolidate)"/>
    <s v="Brazil"/>
    <x v="0"/>
    <n v="40700"/>
    <s v="Revenues - Third Parties"/>
    <m/>
    <s v="Project Management Fee"/>
    <n v="2026"/>
    <n v="7"/>
    <s v="USD"/>
    <n v="407.95673117500002"/>
    <n v="1"/>
    <n v="407.95673117500002"/>
    <x v="1"/>
    <m/>
  </r>
  <r>
    <s v="BAYER"/>
    <s v="BAY 94-8862-19920 Local"/>
    <s v="Bayer AG (No consolidate)"/>
    <s v="Brazil"/>
    <x v="5"/>
    <n v="40700"/>
    <s v="Revenues - Third Parties"/>
    <m/>
    <s v="Non-Drug Storage Ambient (per Pallet)"/>
    <n v="2026"/>
    <n v="7"/>
    <s v="USD"/>
    <n v="409.84676236000001"/>
    <n v="1"/>
    <n v="409.84676236000001"/>
    <x v="1"/>
    <m/>
  </r>
  <r>
    <s v="BAYER"/>
    <s v="BAY 94-8862-19920 Local"/>
    <s v="Bayer AG (No consolidate)"/>
    <s v="Brazil"/>
    <x v="0"/>
    <n v="40700"/>
    <s v="Revenues - Third Parties"/>
    <m/>
    <s v="Project Management Fee"/>
    <n v="2026"/>
    <n v="7"/>
    <s v="USD"/>
    <n v="407.95673117500002"/>
    <n v="1"/>
    <n v="407.95673117500002"/>
    <x v="1"/>
    <m/>
  </r>
  <r>
    <s v="OTH CUST"/>
    <s v="BGB-43395-101"/>
    <s v="BeOne"/>
    <s v="Brazil"/>
    <x v="4"/>
    <n v="40700"/>
    <s v="Revenues - Third Parties"/>
    <m/>
    <s v="Destruction (per Kg)"/>
    <n v="2026"/>
    <n v="7"/>
    <s v="USD"/>
    <n v="4755.5173302000003"/>
    <n v="1"/>
    <n v="4755.5173302000003"/>
    <x v="1"/>
    <m/>
  </r>
  <r>
    <s v="OTH CUST"/>
    <s v="BGB-43395-101"/>
    <s v="BeOne"/>
    <s v="Brazil"/>
    <x v="4"/>
    <n v="40700"/>
    <s v="Revenues - Third Parties"/>
    <m/>
    <s v="Destruction Setup Fee"/>
    <n v="2026"/>
    <n v="7"/>
    <s v="USD"/>
    <n v="865.70402810000007"/>
    <n v="1"/>
    <n v="865.70402810000007"/>
    <x v="1"/>
    <m/>
  </r>
  <r>
    <s v="OTH CUST"/>
    <s v="BGB-43395-101"/>
    <s v="BeOne"/>
    <s v="Brazil"/>
    <x v="2"/>
    <n v="40700"/>
    <s v="Revenues - Third Parties"/>
    <m/>
    <s v="Freight - Returns"/>
    <n v="2026"/>
    <n v="7"/>
    <s v="USD"/>
    <n v="1552.4134262"/>
    <n v="1"/>
    <n v="1552.4134262"/>
    <x v="1"/>
    <m/>
  </r>
  <r>
    <s v="OTH CUST"/>
    <s v="BGB-43395-101"/>
    <s v="BeOne"/>
    <s v="Brazil"/>
    <x v="2"/>
    <n v="40700"/>
    <s v="Revenues - Third Parties"/>
    <m/>
    <s v="Freight - Shipments"/>
    <n v="2026"/>
    <n v="7"/>
    <s v="USD"/>
    <n v="11144.375658700001"/>
    <n v="1"/>
    <n v="11144.375658700001"/>
    <x v="1"/>
    <m/>
  </r>
  <r>
    <s v="OTH CUST"/>
    <s v="BGB-43395-101"/>
    <s v="BeOne"/>
    <s v="Brazil"/>
    <x v="0"/>
    <n v="40700"/>
    <s v="Revenues - Third Parties"/>
    <m/>
    <s v="Insulated shipper - Credo S22 - 12L (Leasing)"/>
    <n v="2026"/>
    <n v="7"/>
    <s v="USD"/>
    <n v="174.594762"/>
    <n v="1"/>
    <n v="174.594762"/>
    <x v="1"/>
    <m/>
  </r>
  <r>
    <s v="OTH CUST"/>
    <s v="BGB-43395-101"/>
    <s v="BeOne"/>
    <s v="Brazil"/>
    <x v="0"/>
    <n v="40700"/>
    <s v="Revenues - Third Parties"/>
    <m/>
    <s v="Insulated shipper - Credo S22 - 28L (Leasing)"/>
    <n v="2026"/>
    <n v="7"/>
    <s v="USD"/>
    <n v="232.79301599999999"/>
    <n v="1"/>
    <n v="232.79301599999999"/>
    <x v="1"/>
    <m/>
  </r>
  <r>
    <s v="OTH CUST"/>
    <s v="BGB-43395-101"/>
    <s v="BeOne"/>
    <s v="Brazil"/>
    <x v="0"/>
    <n v="40700"/>
    <s v="Revenues - Third Parties"/>
    <m/>
    <s v="Pick and Pack (Controlled Ambient)"/>
    <n v="2026"/>
    <n v="7"/>
    <s v="USD"/>
    <n v="831.05506760000014"/>
    <n v="1"/>
    <n v="831.05506760000014"/>
    <x v="1"/>
    <m/>
  </r>
  <r>
    <s v="OTH CUST"/>
    <s v="BGB-43395-101"/>
    <s v="BeOne"/>
    <s v="Brazil"/>
    <x v="0"/>
    <n v="40700"/>
    <s v="Revenues - Third Parties"/>
    <m/>
    <s v="Pick and Pack Cancellation Fee (Pre Pick &amp; Pack)"/>
    <n v="2026"/>
    <n v="7"/>
    <s v="USD"/>
    <n v="103.8768836"/>
    <n v="1"/>
    <n v="103.8768836"/>
    <x v="1"/>
    <m/>
  </r>
  <r>
    <s v="OTH CUST"/>
    <s v="BGB-43395-101"/>
    <s v="BeOne"/>
    <s v="Brazil"/>
    <x v="0"/>
    <n v="40700"/>
    <s v="Revenues - Third Parties"/>
    <m/>
    <s v="Project Management Fee"/>
    <n v="2026"/>
    <n v="7"/>
    <s v="USD"/>
    <n v="986.90039210000009"/>
    <n v="1"/>
    <n v="986.90039210000009"/>
    <x v="1"/>
    <m/>
  </r>
  <r>
    <s v="OTH CUST"/>
    <s v="BGB-43395-101"/>
    <s v="BeOne"/>
    <s v="Brazil"/>
    <x v="4"/>
    <n v="40700"/>
    <s v="Revenues - Third Parties"/>
    <m/>
    <s v="Reconciliation of Returns (per Hour)"/>
    <n v="2026"/>
    <n v="7"/>
    <s v="USD"/>
    <n v="415.54753320000003"/>
    <n v="1"/>
    <n v="415.54753320000003"/>
    <x v="1"/>
    <m/>
  </r>
  <r>
    <s v="OTH CUST"/>
    <s v="BGB-43395-101"/>
    <s v="BeOne"/>
    <s v="Brazil"/>
    <x v="4"/>
    <n v="40700"/>
    <s v="Revenues - Third Parties"/>
    <m/>
    <s v="Returns Receipt (per Receipt)"/>
    <n v="2026"/>
    <n v="7"/>
    <s v="USD"/>
    <n v="865.72402750000015"/>
    <n v="1"/>
    <n v="865.72402750000015"/>
    <x v="1"/>
    <m/>
  </r>
  <r>
    <s v="OTH CUST"/>
    <s v="BGB-43395-101"/>
    <s v="BeOne"/>
    <s v="Brazil"/>
    <x v="5"/>
    <n v="40700"/>
    <s v="Revenues - Third Parties"/>
    <m/>
    <s v="Storage Ambient (per Shelf)"/>
    <n v="2026"/>
    <n v="7"/>
    <s v="USD"/>
    <n v="3383.8984800000003"/>
    <n v="1"/>
    <n v="3383.8984800000003"/>
    <x v="1"/>
    <m/>
  </r>
  <r>
    <s v="OTH CUST"/>
    <s v="BGB-43395-101"/>
    <s v="BeOne"/>
    <s v="Brazil"/>
    <x v="5"/>
    <n v="40700"/>
    <s v="Revenues - Third Parties"/>
    <m/>
    <s v="Storage of Returns (per Pallet)"/>
    <n v="2026"/>
    <n v="7"/>
    <s v="USD"/>
    <n v="247.51257440000001"/>
    <n v="1"/>
    <n v="247.51257440000001"/>
    <x v="1"/>
    <m/>
  </r>
  <r>
    <s v="OTH CUST"/>
    <s v="BGB-43395-101"/>
    <s v="BeOne"/>
    <s v="Brazil"/>
    <x v="0"/>
    <n v="40700"/>
    <s v="Revenues - Third Parties"/>
    <m/>
    <s v="Temperature Monitoring Device (Ambient)"/>
    <n v="2026"/>
    <n v="7"/>
    <s v="USD"/>
    <n v="155.19534400000001"/>
    <n v="1"/>
    <n v="155.19534400000001"/>
    <x v="1"/>
    <m/>
  </r>
  <r>
    <s v="OTH CUST"/>
    <s v="BGB-Retain sample storage"/>
    <s v="BeOne"/>
    <s v="Brazil"/>
    <x v="5"/>
    <n v="40700"/>
    <s v="Revenues - Third Parties"/>
    <m/>
    <s v="Storage Ambient (per Shelf)"/>
    <n v="2026"/>
    <n v="7"/>
    <s v="USD"/>
    <n v="528.73413749999997"/>
    <n v="1"/>
    <n v="528.73413749999997"/>
    <x v="1"/>
    <m/>
  </r>
  <r>
    <s v="OTH CUST"/>
    <s v="BGB-58067-101"/>
    <s v="BeOne"/>
    <s v="Brazil"/>
    <x v="0"/>
    <n v="40700"/>
    <s v="Revenues - Third Parties"/>
    <m/>
    <s v="Project Management Fee"/>
    <n v="2026"/>
    <n v="7"/>
    <s v="USD"/>
    <n v="888.21335279999994"/>
    <n v="1"/>
    <n v="888.21335279999994"/>
    <x v="1"/>
    <m/>
  </r>
  <r>
    <s v="OTH CUST"/>
    <s v="BGB-58067-101"/>
    <s v="BeOne"/>
    <s v="Brazil"/>
    <x v="5"/>
    <n v="40700"/>
    <s v="Revenues - Third Parties"/>
    <m/>
    <s v="Storage Ambient (per Shelf)"/>
    <n v="2026"/>
    <n v="7"/>
    <s v="USD"/>
    <n v="317.24048249999998"/>
    <n v="1"/>
    <n v="317.24048249999998"/>
    <x v="1"/>
    <m/>
  </r>
  <r>
    <s v="OTH CUST"/>
    <s v="BGB-58067-101"/>
    <s v="BeOne"/>
    <s v="Brazil"/>
    <x v="5"/>
    <n v="40700"/>
    <s v="Revenues - Third Parties"/>
    <m/>
    <s v="Storage Refrigerated (per Shelf)"/>
    <n v="2026"/>
    <n v="7"/>
    <s v="USD"/>
    <n v="444.10667639999997"/>
    <n v="1"/>
    <n v="444.10667639999997"/>
    <x v="1"/>
    <m/>
  </r>
  <r>
    <s v="GSK"/>
    <s v="301160 - Local Purchase"/>
    <s v="GSK Vaccines Biologicals"/>
    <s v="Brazil"/>
    <x v="7"/>
    <n v="40700"/>
    <s v="Revenues - Third Parties"/>
    <m/>
    <s v="Clinical Ancillary Freight"/>
    <n v="2026"/>
    <n v="7"/>
    <s v="USD"/>
    <n v="2999.9100000000003"/>
    <n v="1"/>
    <n v="2999.9100000000003"/>
    <x v="1"/>
    <m/>
  </r>
  <r>
    <s v="GSK"/>
    <s v="301160 - Local Purchase"/>
    <s v="GSK Vaccines Biologicals"/>
    <s v="Brazil"/>
    <x v="7"/>
    <n v="40700"/>
    <s v="Revenues - Third Parties"/>
    <m/>
    <s v="Purchase Material A"/>
    <n v="2026"/>
    <n v="7"/>
    <s v="USD"/>
    <n v="566.42300680000005"/>
    <n v="1"/>
    <n v="566.42300680000005"/>
    <x v="1"/>
    <m/>
  </r>
  <r>
    <s v="J &amp; J"/>
    <s v="Janssen Local Returns and Destruction"/>
    <s v="Janssen"/>
    <s v="Brazil"/>
    <x v="2"/>
    <n v="40700"/>
    <s v="Revenues - Third Parties"/>
    <m/>
    <s v="Freight - Returns"/>
    <n v="2026"/>
    <n v="7"/>
    <s v="USD"/>
    <n v="10131.16110440006"/>
    <n v="1"/>
    <n v="10131.16110440006"/>
    <x v="1"/>
    <m/>
  </r>
  <r>
    <s v="J &amp; J"/>
    <s v="Janssen Local Returns and Destruction"/>
    <s v="Janssen"/>
    <s v="Brazil"/>
    <x v="4"/>
    <n v="40700"/>
    <s v="Revenues - Third Parties"/>
    <m/>
    <s v="Reconciliation of Returns - Controlled Drugs (per Hour)"/>
    <n v="2026"/>
    <n v="7"/>
    <s v="USD"/>
    <n v="1035.9070772447535"/>
    <n v="1"/>
    <n v="1035.9070772447535"/>
    <x v="1"/>
    <m/>
  </r>
  <r>
    <s v="J &amp; J"/>
    <s v="Janssen Local Returns and Destruction"/>
    <s v="Janssen"/>
    <s v="Brazil"/>
    <x v="4"/>
    <n v="40700"/>
    <s v="Revenues - Third Parties"/>
    <m/>
    <s v="Returns Receipt - Controlled Drugs (per Receipt_ID)"/>
    <n v="2026"/>
    <n v="7"/>
    <s v="USD"/>
    <n v="2427.6439157886953"/>
    <n v="1"/>
    <n v="2427.6439157886953"/>
    <x v="1"/>
    <m/>
  </r>
  <r>
    <s v="J &amp; J"/>
    <s v="Janssen Local Returns and Destruction"/>
    <s v="Janssen"/>
    <s v="Brazil"/>
    <x v="4"/>
    <n v="40700"/>
    <s v="Revenues - Third Parties"/>
    <m/>
    <s v="Returns Receipt (per Receipt)"/>
    <n v="2026"/>
    <n v="7"/>
    <s v="USD"/>
    <n v="5522.7921125750527"/>
    <n v="1"/>
    <n v="5522.7921125750527"/>
    <x v="1"/>
    <m/>
  </r>
  <r>
    <s v="J &amp; J"/>
    <s v="Janssen Local Returns and Destruction"/>
    <s v="Janssen"/>
    <s v="Brazil"/>
    <x v="5"/>
    <n v="40700"/>
    <s v="Revenues - Third Parties"/>
    <m/>
    <s v="Storage of Returns - Controlled Drugs (per Pallet)"/>
    <n v="2026"/>
    <n v="7"/>
    <s v="USD"/>
    <n v="2435.4007143737608"/>
    <n v="1"/>
    <n v="2435.4007143737608"/>
    <x v="1"/>
    <m/>
  </r>
  <r>
    <s v="J &amp; J"/>
    <s v="Janssen Local Returns and Destruction"/>
    <s v="Janssen"/>
    <s v="Brazil"/>
    <x v="5"/>
    <n v="40700"/>
    <s v="Revenues - Third Parties"/>
    <m/>
    <s v="Storage of Returns (per Pallet)"/>
    <n v="2026"/>
    <n v="7"/>
    <s v="USD"/>
    <n v="1294.7868865736284"/>
    <n v="1"/>
    <n v="1294.7868865736284"/>
    <x v="1"/>
    <m/>
  </r>
  <r>
    <s v="J &amp; J"/>
    <s v="67896062PAH4002"/>
    <s v="Janssen"/>
    <s v="Brazil"/>
    <x v="0"/>
    <n v="40700"/>
    <s v="Revenues - Third Parties"/>
    <m/>
    <s v="Project Management Fee"/>
    <n v="2026"/>
    <n v="7"/>
    <s v="USD"/>
    <n v="498.89087175481313"/>
    <n v="1"/>
    <n v="498.89087175481313"/>
    <x v="1"/>
    <m/>
  </r>
  <r>
    <s v="J &amp; J"/>
    <s v="67896062PAH4002"/>
    <s v="Janssen"/>
    <s v="Brazil"/>
    <x v="5"/>
    <n v="40700"/>
    <s v="Revenues - Third Parties"/>
    <m/>
    <s v="Storage Ambient (per Shelf)"/>
    <n v="2026"/>
    <n v="7"/>
    <s v="USD"/>
    <n v="226.76265104950718"/>
    <n v="1"/>
    <n v="226.76265104950718"/>
    <x v="1"/>
    <m/>
  </r>
  <r>
    <s v="J &amp; J"/>
    <s v="42847922MDD4002"/>
    <s v="Janssen"/>
    <s v="Brazil"/>
    <x v="2"/>
    <n v="40700"/>
    <s v="Revenues - Third Parties"/>
    <m/>
    <s v="Freight - Shipments"/>
    <n v="2026"/>
    <n v="7"/>
    <s v="USD"/>
    <n v="656.16573855604804"/>
    <n v="1"/>
    <n v="656.16573855604804"/>
    <x v="1"/>
    <m/>
  </r>
  <r>
    <s v="J &amp; J"/>
    <s v="42847922MDD4002"/>
    <s v="Janssen"/>
    <s v="Brazil"/>
    <x v="0"/>
    <n v="40700"/>
    <s v="Revenues - Third Parties"/>
    <m/>
    <s v="Pick and Pack (Ambient)"/>
    <n v="2026"/>
    <n v="7"/>
    <s v="USD"/>
    <n v="212.39251298114129"/>
    <n v="1"/>
    <n v="212.39251298114129"/>
    <x v="1"/>
    <m/>
  </r>
  <r>
    <s v="J &amp; J"/>
    <s v="42847922MDD4002"/>
    <s v="Janssen"/>
    <s v="Brazil"/>
    <x v="0"/>
    <n v="40700"/>
    <s v="Revenues - Third Parties"/>
    <m/>
    <s v="Project Management Fee"/>
    <n v="2026"/>
    <n v="7"/>
    <s v="USD"/>
    <n v="505.6964594789078"/>
    <n v="1"/>
    <n v="505.6964594789078"/>
    <x v="1"/>
    <m/>
  </r>
  <r>
    <s v="J &amp; J"/>
    <s v="42847922MDD4002"/>
    <s v="Janssen"/>
    <s v="Brazil"/>
    <x v="5"/>
    <n v="40700"/>
    <s v="Revenues - Third Parties"/>
    <m/>
    <s v="Storage Ambient (per Shelf)"/>
    <n v="2026"/>
    <n v="7"/>
    <s v="USD"/>
    <n v="1609.0341892510703"/>
    <n v="1"/>
    <n v="1609.0341892510703"/>
    <x v="1"/>
    <m/>
  </r>
  <r>
    <s v="J &amp; J"/>
    <s v="67896062PUH4009"/>
    <s v="Janssen"/>
    <s v="Brazil"/>
    <x v="0"/>
    <n v="40700"/>
    <s v="Revenues - Third Parties"/>
    <m/>
    <s v="Project Management Fee"/>
    <n v="2026"/>
    <n v="7"/>
    <s v="USD"/>
    <n v="550.15428309339404"/>
    <n v="1"/>
    <n v="550.15428309339404"/>
    <x v="1"/>
    <m/>
  </r>
  <r>
    <s v="J &amp; J"/>
    <s v="67896062PUH4009"/>
    <s v="Janssen"/>
    <s v="Brazil"/>
    <x v="5"/>
    <n v="40700"/>
    <s v="Revenues - Third Parties"/>
    <m/>
    <s v="Storage Ambient (per Shelf)"/>
    <n v="2026"/>
    <n v="7"/>
    <s v="USD"/>
    <n v="125.03156891684785"/>
    <n v="1"/>
    <n v="125.03156891684785"/>
    <x v="1"/>
    <m/>
  </r>
  <r>
    <s v="J &amp; J"/>
    <s v="64407564MMY4003"/>
    <s v="Janssen"/>
    <s v="Brazil"/>
    <x v="2"/>
    <n v="40700"/>
    <s v="Revenues - Third Parties"/>
    <m/>
    <s v="Freight - Shipments"/>
    <n v="2026"/>
    <n v="7"/>
    <s v="USD"/>
    <n v="9088.832034254172"/>
    <n v="1"/>
    <n v="9088.832034254172"/>
    <x v="1"/>
    <m/>
  </r>
  <r>
    <s v="J &amp; J"/>
    <s v="64407564MMY4003"/>
    <s v="Janssen"/>
    <s v="Brazil"/>
    <x v="0"/>
    <n v="40700"/>
    <s v="Revenues - Third Parties"/>
    <m/>
    <s v="Insulated shipper - Credo S22 - 12L (Leasing)"/>
    <n v="2026"/>
    <n v="7"/>
    <s v="USD"/>
    <n v="1741.3689201131019"/>
    <n v="1"/>
    <n v="1741.3689201131019"/>
    <x v="1"/>
    <m/>
  </r>
  <r>
    <s v="J &amp; J"/>
    <s v="64407564MMY4003"/>
    <s v="Janssen"/>
    <s v="Brazil"/>
    <x v="0"/>
    <n v="40700"/>
    <s v="Revenues - Third Parties"/>
    <m/>
    <s v="Pick and Pack (Refrigerated)"/>
    <n v="2026"/>
    <n v="7"/>
    <s v="USD"/>
    <n v="562.67549460247506"/>
    <n v="1"/>
    <n v="562.67549460247506"/>
    <x v="1"/>
    <m/>
  </r>
  <r>
    <s v="J &amp; J"/>
    <s v="64407564MMY4003"/>
    <s v="Janssen"/>
    <s v="Brazil"/>
    <x v="0"/>
    <n v="40700"/>
    <s v="Revenues - Third Parties"/>
    <m/>
    <s v="Project Management Fee"/>
    <n v="2026"/>
    <n v="7"/>
    <s v="USD"/>
    <n v="595.13201281993952"/>
    <n v="1"/>
    <n v="595.13201281993952"/>
    <x v="1"/>
    <m/>
  </r>
  <r>
    <s v="J &amp; J"/>
    <s v="64407564MMY4003"/>
    <s v="Janssen"/>
    <s v="Brazil"/>
    <x v="1"/>
    <n v="40700"/>
    <s v="Revenues - Third Parties"/>
    <m/>
    <s v="PTC Duties"/>
    <n v="2026"/>
    <n v="7"/>
    <s v="USD"/>
    <n v="461.66399488125001"/>
    <n v="1"/>
    <n v="461.66399488125001"/>
    <x v="1"/>
    <m/>
  </r>
  <r>
    <s v="J &amp; J"/>
    <s v="64407564MMY4003"/>
    <s v="Janssen"/>
    <s v="Brazil"/>
    <x v="5"/>
    <n v="40700"/>
    <s v="Revenues - Third Parties"/>
    <m/>
    <s v="Storage Refrigerated (per Shelf)"/>
    <n v="2026"/>
    <n v="7"/>
    <s v="USD"/>
    <n v="357.08021072626349"/>
    <n v="1"/>
    <n v="357.08021072626349"/>
    <x v="1"/>
    <m/>
  </r>
  <r>
    <s v="J &amp; J"/>
    <s v="CNTO1959CRD4005"/>
    <s v="Janssen"/>
    <s v="Brazil"/>
    <x v="2"/>
    <n v="40700"/>
    <s v="Revenues - Third Parties"/>
    <m/>
    <s v="Freight - Shipments"/>
    <n v="2026"/>
    <n v="7"/>
    <s v="USD"/>
    <n v="3668.3411006294709"/>
    <n v="1"/>
    <n v="3668.3411006294709"/>
    <x v="1"/>
    <m/>
  </r>
  <r>
    <s v="J &amp; J"/>
    <s v="CNTO1959CRD4005"/>
    <s v="Janssen"/>
    <s v="Brazil"/>
    <x v="0"/>
    <n v="40700"/>
    <s v="Revenues - Third Parties"/>
    <m/>
    <s v="Insulated shipper - Credo S22 - 12L (Leasing)"/>
    <n v="2026"/>
    <n v="7"/>
    <s v="USD"/>
    <n v="729.88534790953258"/>
    <n v="1"/>
    <n v="729.88534790953258"/>
    <x v="1"/>
    <m/>
  </r>
  <r>
    <s v="J &amp; J"/>
    <s v="CNTO1959CRD4005"/>
    <s v="Janssen"/>
    <s v="Brazil"/>
    <x v="0"/>
    <n v="40700"/>
    <s v="Revenues - Third Parties"/>
    <m/>
    <s v="Pick and Pack (Refrigerated)"/>
    <n v="2026"/>
    <n v="7"/>
    <s v="USD"/>
    <n v="235.84345491029873"/>
    <n v="1"/>
    <n v="235.84345491029873"/>
    <x v="1"/>
    <m/>
  </r>
  <r>
    <s v="J &amp; J"/>
    <s v="CNTO1959CRD4005"/>
    <s v="Janssen"/>
    <s v="Brazil"/>
    <x v="0"/>
    <n v="40700"/>
    <s v="Revenues - Third Parties"/>
    <m/>
    <s v="Project Management Fee"/>
    <n v="2026"/>
    <n v="7"/>
    <s v="USD"/>
    <n v="498.89087175481313"/>
    <n v="1"/>
    <n v="498.89087175481313"/>
    <x v="1"/>
    <m/>
  </r>
  <r>
    <s v="J &amp; J"/>
    <s v="CNTO1959CRD4005"/>
    <s v="Janssen"/>
    <s v="Brazil"/>
    <x v="5"/>
    <n v="40700"/>
    <s v="Revenues - Third Parties"/>
    <m/>
    <s v="Storage Refrigerated (per Shelf)"/>
    <n v="2026"/>
    <n v="7"/>
    <s v="USD"/>
    <n v="535.62031608939526"/>
    <n v="1"/>
    <n v="535.62031608939526"/>
    <x v="1"/>
    <m/>
  </r>
  <r>
    <s v="J &amp; J"/>
    <s v="77242113UCO4001"/>
    <s v="Janssen"/>
    <s v="Brazil"/>
    <x v="0"/>
    <n v="40700"/>
    <s v="Revenues - Third Parties"/>
    <m/>
    <s v="Project Management Fee"/>
    <n v="2026"/>
    <n v="7"/>
    <s v="USD"/>
    <n v="556.00698823268544"/>
    <n v="1"/>
    <n v="556.00698823268544"/>
    <x v="1"/>
    <m/>
  </r>
  <r>
    <s v="J &amp; J"/>
    <s v="77242113UCO4001"/>
    <s v="Janssen"/>
    <s v="Brazil"/>
    <x v="0"/>
    <n v="40700"/>
    <s v="Revenues - Third Parties"/>
    <m/>
    <s v="Receipt fee Ambient (per Receipt_ID)"/>
    <n v="2026"/>
    <n v="7"/>
    <s v="USD"/>
    <n v="222.40279529307421"/>
    <n v="1"/>
    <n v="222.40279529307421"/>
    <x v="1"/>
    <m/>
  </r>
  <r>
    <s v="J &amp; J"/>
    <s v="77242113UCO4001"/>
    <s v="Janssen"/>
    <s v="Brazil"/>
    <x v="5"/>
    <n v="40700"/>
    <s v="Revenues - Third Parties"/>
    <m/>
    <s v="Storage Ambient (per Shelf)"/>
    <n v="2026"/>
    <n v="7"/>
    <s v="USD"/>
    <n v="379.08678326371916"/>
    <n v="1"/>
    <n v="379.08678326371916"/>
    <x v="1"/>
    <m/>
  </r>
  <r>
    <s v="MERCK"/>
    <s v="MK-3475-56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564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3475-689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3475-689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68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689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3475-689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erck Storage Returns and Destructions"/>
    <s v="Merck Sharp and Dohme LLC"/>
    <s v="Brazil"/>
    <x v="5"/>
    <n v="40700"/>
    <s v="Revenues - Third Parties"/>
    <m/>
    <s v="Storage of Returns (per Pallet)"/>
    <n v="2026"/>
    <n v="7"/>
    <s v="USD"/>
    <n v="5808.6630253750009"/>
    <n v="1"/>
    <n v="5808.6630253750009"/>
    <x v="1"/>
    <m/>
  </r>
  <r>
    <s v="MERCK"/>
    <s v="MK-3475-71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71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756 (Local)"/>
    <s v="Merck Sharp and Dohme LLC"/>
    <s v="Brazil"/>
    <x v="2"/>
    <n v="40700"/>
    <s v="Revenues - Third Parties"/>
    <m/>
    <s v="Freight - Returns"/>
    <n v="2026"/>
    <n v="7"/>
    <s v="USD"/>
    <n v="233.95086749999999"/>
    <n v="1"/>
    <n v="233.95086749999999"/>
    <x v="1"/>
    <m/>
  </r>
  <r>
    <s v="MERCK"/>
    <s v="MK-3475-756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3475-756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MK-3475-75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756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3475-756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3475-756 (Local)"/>
    <s v="Merck Sharp and Dohme LLC"/>
    <s v="Brazil"/>
    <x v="5"/>
    <n v="40700"/>
    <s v="Revenues - Third Parties"/>
    <m/>
    <s v="Storage Ambient (per Shelf)"/>
    <n v="2026"/>
    <n v="7"/>
    <s v="USD"/>
    <n v="298.05222956249997"/>
    <n v="1"/>
    <n v="298.05222956249997"/>
    <x v="1"/>
    <m/>
  </r>
  <r>
    <s v="MERCK"/>
    <s v="MK-3475-630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3475-63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630 (Local)"/>
    <s v="Merck Sharp and Dohme LLC"/>
    <s v="Brazil"/>
    <x v="1"/>
    <n v="40700"/>
    <s v="Revenues - Third Parties"/>
    <m/>
    <s v="PTC Duties"/>
    <n v="2026"/>
    <n v="7"/>
    <s v="USD"/>
    <n v="486.07387499999999"/>
    <n v="1"/>
    <n v="486.07387499999999"/>
    <x v="1"/>
    <m/>
  </r>
  <r>
    <s v="MERCK"/>
    <s v="MK-3475-641 (local)"/>
    <s v="Merck Sharp and Dohme LLC"/>
    <s v="Brazil"/>
    <x v="5"/>
    <n v="40700"/>
    <s v="Revenues - Third Parties"/>
    <m/>
    <s v="Non-Drug Storage Ambient (per Shelf)"/>
    <n v="2026"/>
    <n v="7"/>
    <s v="USD"/>
    <n v="298.05222956249997"/>
    <n v="1"/>
    <n v="298.05222956249997"/>
    <x v="1"/>
    <m/>
  </r>
  <r>
    <s v="MERCK"/>
    <s v="MK-3475-64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937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3475-93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937 (Local)"/>
    <s v="Merck Sharp and Dohme LLC"/>
    <s v="Brazil"/>
    <x v="1"/>
    <n v="40700"/>
    <s v="Revenues - Third Parties"/>
    <m/>
    <s v="PTC Duties"/>
    <n v="2026"/>
    <n v="7"/>
    <s v="USD"/>
    <n v="460.50322499999999"/>
    <n v="1"/>
    <n v="460.50322499999999"/>
    <x v="1"/>
    <m/>
  </r>
  <r>
    <s v="MERCK"/>
    <s v="MK-7339-001 (Local)"/>
    <s v="Merck Sharp and Dohme LLC"/>
    <s v="Brazil"/>
    <x v="2"/>
    <n v="40700"/>
    <s v="Revenues - Third Parties"/>
    <m/>
    <s v="Freight - Returns"/>
    <n v="2026"/>
    <n v="7"/>
    <s v="USD"/>
    <n v="237.11527831250001"/>
    <n v="1"/>
    <n v="237.11527831250001"/>
    <x v="1"/>
    <m/>
  </r>
  <r>
    <s v="MERCK"/>
    <s v="MK-7339-001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7339-00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339-001 (Local)"/>
    <s v="Merck Sharp and Dohme LLC"/>
    <s v="Brazil"/>
    <x v="4"/>
    <n v="40700"/>
    <s v="Revenues - Third Parties"/>
    <m/>
    <s v="Reconciliation of Returns (per Receipt)"/>
    <n v="2026"/>
    <n v="7"/>
    <s v="USD"/>
    <n v="158.945514"/>
    <n v="1"/>
    <n v="158.945514"/>
    <x v="1"/>
    <m/>
  </r>
  <r>
    <s v="MERCK"/>
    <s v="MK-7339-001 (Local)"/>
    <s v="Merck Sharp and Dohme LLC"/>
    <s v="Brazil"/>
    <x v="4"/>
    <n v="40700"/>
    <s v="Revenues - Third Parties"/>
    <m/>
    <s v="Returns Receipt (per Receipt)"/>
    <n v="2026"/>
    <n v="7"/>
    <s v="USD"/>
    <n v="397.36378500000006"/>
    <n v="1"/>
    <n v="397.36378500000006"/>
    <x v="1"/>
    <m/>
  </r>
  <r>
    <s v="MERCK"/>
    <s v="MK-7339-008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7339-008 (Local)"/>
    <s v="Merck Sharp and Dohme LLC"/>
    <s v="Brazil"/>
    <x v="2"/>
    <n v="40700"/>
    <s v="Revenues - Third Parties"/>
    <m/>
    <s v="Freight - Returns"/>
    <n v="2026"/>
    <n v="7"/>
    <s v="USD"/>
    <n v="121.14892912499998"/>
    <n v="1"/>
    <n v="121.14892912499998"/>
    <x v="1"/>
    <m/>
  </r>
  <r>
    <s v="MERCK"/>
    <s v="MK-7339-00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339-008 (Local)"/>
    <s v="Merck Sharp and Dohme LLC"/>
    <s v="Brazil"/>
    <x v="1"/>
    <n v="40700"/>
    <s v="Revenues - Third Parties"/>
    <m/>
    <s v="PTC Duties"/>
    <n v="2026"/>
    <n v="7"/>
    <s v="USD"/>
    <n v="460.48607499999997"/>
    <n v="1"/>
    <n v="460.48607499999997"/>
    <x v="1"/>
    <m/>
  </r>
  <r>
    <s v="MERCK"/>
    <s v="MK-7339-008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7339-008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3475-975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975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902-012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7902-01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902-012 (Local)"/>
    <s v="Merck Sharp and Dohme LLC"/>
    <s v="Brazil"/>
    <x v="1"/>
    <n v="40700"/>
    <s v="Revenues - Third Parties"/>
    <m/>
    <s v="PTC Duties"/>
    <n v="2026"/>
    <n v="7"/>
    <s v="USD"/>
    <n v="477.67894999999999"/>
    <n v="1"/>
    <n v="477.67894999999999"/>
    <x v="1"/>
    <m/>
  </r>
  <r>
    <s v="MERCK"/>
    <s v="MK-3475-991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99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991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3475-991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3475-991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V503-049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V503-04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587 (Local)"/>
    <s v="Merck Sharp and Dohme LLC"/>
    <s v="Brazil"/>
    <x v="0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m/>
  </r>
  <r>
    <s v="MERCK"/>
    <s v="MK-3475-587 (Local)"/>
    <s v="Merck Sharp and Dohme LLC"/>
    <s v="Brazil"/>
    <x v="2"/>
    <n v="40700"/>
    <s v="Revenues - Third Parties"/>
    <m/>
    <s v="Freight - Returns"/>
    <n v="2026"/>
    <n v="7"/>
    <s v="USD"/>
    <n v="246.05008531250002"/>
    <n v="1"/>
    <n v="246.05008531250002"/>
    <x v="1"/>
    <m/>
  </r>
  <r>
    <s v="MERCK"/>
    <s v="MK-3475-587 (Local)"/>
    <s v="Merck Sharp and Dohme LLC"/>
    <s v="Brazil"/>
    <x v="2"/>
    <n v="40700"/>
    <s v="Revenues - Third Parties"/>
    <m/>
    <s v="Freight - Shipments"/>
    <n v="2026"/>
    <n v="7"/>
    <s v="USD"/>
    <n v="353.10122137500008"/>
    <n v="1"/>
    <n v="353.10122137500008"/>
    <x v="1"/>
    <m/>
  </r>
  <r>
    <s v="MERCK"/>
    <s v="MK-3475-587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3475-587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3475-58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587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3475-587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6482-012 (Local)"/>
    <s v="Merck Sharp and Dohme LLC"/>
    <s v="Brazil"/>
    <x v="2"/>
    <n v="40700"/>
    <s v="Revenues - Third Parties"/>
    <m/>
    <s v="Freight - Returns"/>
    <n v="2026"/>
    <n v="7"/>
    <s v="USD"/>
    <n v="493.706868375"/>
    <n v="1"/>
    <n v="493.706868375"/>
    <x v="1"/>
    <m/>
  </r>
  <r>
    <s v="MERCK"/>
    <s v="MK-6482-012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6482-01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482-012 (Local)"/>
    <s v="Merck Sharp and Dohme LLC"/>
    <s v="Brazil"/>
    <x v="4"/>
    <n v="40700"/>
    <s v="Revenues - Third Parties"/>
    <m/>
    <s v="Reconciliation of Returns (per Receipt)"/>
    <n v="2026"/>
    <n v="7"/>
    <s v="USD"/>
    <n v="105.96367600000001"/>
    <n v="1"/>
    <n v="105.96367600000001"/>
    <x v="1"/>
    <m/>
  </r>
  <r>
    <s v="MERCK"/>
    <s v="MK-6482-012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7684A-003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7684A-003 (Local)"/>
    <s v="Merck Sharp and Dohme LLC"/>
    <s v="Brazil"/>
    <x v="2"/>
    <n v="40700"/>
    <s v="Revenues - Third Parties"/>
    <m/>
    <s v="Freight - Returns"/>
    <n v="2026"/>
    <n v="7"/>
    <s v="USD"/>
    <n v="234.85218575000002"/>
    <n v="1"/>
    <n v="234.85218575000002"/>
    <x v="1"/>
    <m/>
  </r>
  <r>
    <s v="MERCK"/>
    <s v="MK-7684A-00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684A-003 (Local)"/>
    <s v="Merck Sharp and Dohme LLC"/>
    <s v="Brazil"/>
    <x v="1"/>
    <n v="40700"/>
    <s v="Revenues - Third Parties"/>
    <m/>
    <s v="PTC Duties"/>
    <n v="2026"/>
    <n v="7"/>
    <s v="USD"/>
    <n v="460.50322499999999"/>
    <n v="1"/>
    <n v="460.50322499999999"/>
    <x v="1"/>
    <m/>
  </r>
  <r>
    <s v="MERCK"/>
    <s v="MK-3475-B49 (local)"/>
    <s v="Merck Sharp and Dohme LLC"/>
    <s v="Brazil"/>
    <x v="2"/>
    <n v="40700"/>
    <s v="Revenues - Third Parties"/>
    <m/>
    <s v="Freight - Returns"/>
    <n v="2026"/>
    <n v="7"/>
    <s v="USD"/>
    <n v="488.30875581250007"/>
    <n v="1"/>
    <n v="488.30875581250007"/>
    <x v="1"/>
    <m/>
  </r>
  <r>
    <s v="MERCK"/>
    <s v="MK-3475-B49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B4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B49 (local)"/>
    <s v="Merck Sharp and Dohme LLC"/>
    <s v="Brazil"/>
    <x v="4"/>
    <n v="40700"/>
    <s v="Revenues - Third Parties"/>
    <m/>
    <s v="Reconciliation of Returns (per Receipt)"/>
    <n v="2026"/>
    <n v="7"/>
    <s v="USD"/>
    <n v="105.96367600000001"/>
    <n v="1"/>
    <n v="105.96367600000001"/>
    <x v="1"/>
    <m/>
  </r>
  <r>
    <s v="MERCK"/>
    <s v="MK-3475-B49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1026-003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1026-003 (Local)"/>
    <s v="Merck Sharp and Dohme LLC"/>
    <s v="Brazil"/>
    <x v="2"/>
    <n v="40700"/>
    <s v="Revenues - Third Parties"/>
    <m/>
    <s v="Freight - Returns"/>
    <n v="2026"/>
    <n v="7"/>
    <s v="USD"/>
    <n v="118.06289381250001"/>
    <n v="1"/>
    <n v="118.06289381250001"/>
    <x v="1"/>
    <m/>
  </r>
  <r>
    <s v="MERCK"/>
    <s v="MK-1026-003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1026-003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26-00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6-003 (Local)"/>
    <s v="Merck Sharp and Dohme LLC"/>
    <s v="Brazil"/>
    <x v="1"/>
    <n v="40700"/>
    <s v="Revenues - Third Parties"/>
    <m/>
    <s v="PTC Duties"/>
    <n v="2026"/>
    <n v="7"/>
    <s v="USD"/>
    <n v="492.73665"/>
    <n v="1"/>
    <n v="492.73665"/>
    <x v="1"/>
    <m/>
  </r>
  <r>
    <s v="MERCK"/>
    <s v="MK-1026-003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7075-00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7075-00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140-003 (Local)"/>
    <s v="Merck Sharp and Dohme LLC"/>
    <s v="Brazil"/>
    <x v="0"/>
    <n v="40700"/>
    <s v="Revenues - Third Parties"/>
    <m/>
    <s v="Import Services"/>
    <n v="2026"/>
    <n v="7"/>
    <s v="USD"/>
    <n v="606.96926281250001"/>
    <n v="1"/>
    <n v="606.96926281250001"/>
    <x v="1"/>
    <m/>
  </r>
  <r>
    <s v="MERCK"/>
    <s v="MK-2140-00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140-003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3475-B96 (Local)"/>
    <s v="Merck Sharp and Dohme LLC"/>
    <s v="Brazil"/>
    <x v="2"/>
    <n v="40700"/>
    <s v="Revenues - Third Parties"/>
    <m/>
    <s v="Freight - Returns"/>
    <n v="2026"/>
    <n v="7"/>
    <s v="USD"/>
    <n v="463.95356918750002"/>
    <n v="1"/>
    <n v="463.95356918750002"/>
    <x v="1"/>
    <m/>
  </r>
  <r>
    <s v="MERCK"/>
    <s v="MK-3475-B9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B9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B96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3475-B96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3475-B96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6482-022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6482-02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158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3475-158 (Local)"/>
    <s v="Merck Sharp and Dohme LLC"/>
    <s v="Brazil"/>
    <x v="5"/>
    <n v="40700"/>
    <s v="Revenues - Third Parties"/>
    <m/>
    <s v="Non-Drug Storage Ambient (per Shelf)"/>
    <n v="2026"/>
    <n v="7"/>
    <s v="USD"/>
    <n v="298.05222956249997"/>
    <n v="1"/>
    <n v="298.05222956249997"/>
    <x v="1"/>
    <m/>
  </r>
  <r>
    <s v="MERCK"/>
    <s v="MK-3475-15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A86 (Local)"/>
    <s v="Merck Sharp and Dohme LLC"/>
    <s v="Brazil"/>
    <x v="2"/>
    <n v="40700"/>
    <s v="Revenues - Third Parties"/>
    <m/>
    <s v="Freight - Returns"/>
    <n v="2026"/>
    <n v="7"/>
    <s v="USD"/>
    <n v="123.71572675"/>
    <n v="1"/>
    <n v="123.71572675"/>
    <x v="1"/>
    <m/>
  </r>
  <r>
    <s v="MERCK"/>
    <s v="MK-3475-A8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A8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A86 (Local)"/>
    <s v="Merck Sharp and Dohme LLC"/>
    <s v="Brazil"/>
    <x v="4"/>
    <n v="40700"/>
    <s v="Revenues - Third Parties"/>
    <m/>
    <s v="Reconciliation of Returns (per Receipt)"/>
    <n v="2026"/>
    <n v="7"/>
    <s v="USD"/>
    <n v="105.96367600000001"/>
    <n v="1"/>
    <n v="105.96367600000001"/>
    <x v="1"/>
    <m/>
  </r>
  <r>
    <s v="MERCK"/>
    <s v="MK-3475-A86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3475-676 (Local)"/>
    <s v="Merck Sharp and Dohme LLC"/>
    <s v="Brazil"/>
    <x v="2"/>
    <n v="40700"/>
    <s v="Revenues - Third Parties"/>
    <m/>
    <s v="Freight - Returns"/>
    <n v="2026"/>
    <n v="7"/>
    <s v="USD"/>
    <n v="120.286798625"/>
    <n v="1"/>
    <n v="120.286798625"/>
    <x v="1"/>
    <m/>
  </r>
  <r>
    <s v="MERCK"/>
    <s v="MK-3475-676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3475-676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3475-67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676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3475-676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4280A-008 (Local)"/>
    <s v="Merck Sharp and Dohme LLC"/>
    <s v="Brazil"/>
    <x v="0"/>
    <n v="40700"/>
    <s v="Revenues - Third Parties"/>
    <m/>
    <s v="Export Services"/>
    <n v="2026"/>
    <n v="7"/>
    <s v="USD"/>
    <n v="83.264171812499995"/>
    <n v="1"/>
    <n v="83.264171812499995"/>
    <x v="1"/>
    <m/>
  </r>
  <r>
    <s v="MERCK"/>
    <s v="MK-4280A-00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4280A-008 (Local)"/>
    <s v="Merck Sharp and Dohme LLC"/>
    <s v="Brazil"/>
    <x v="1"/>
    <n v="40700"/>
    <s v="Revenues - Third Parties"/>
    <m/>
    <s v="PTC Duties"/>
    <n v="2026"/>
    <n v="7"/>
    <s v="USD"/>
    <n v="963.75282500000014"/>
    <n v="1"/>
    <n v="963.75282500000014"/>
    <x v="1"/>
    <m/>
  </r>
  <r>
    <s v="MERCK"/>
    <s v="MK-2140-006 (Local)"/>
    <s v="Merck Sharp and Dohme LLC"/>
    <s v="Brazil"/>
    <x v="2"/>
    <n v="40700"/>
    <s v="Revenues - Third Parties"/>
    <m/>
    <s v="Freight - Shipments"/>
    <n v="2026"/>
    <n v="7"/>
    <s v="USD"/>
    <n v="122.63806362499999"/>
    <n v="1"/>
    <n v="122.63806362499999"/>
    <x v="1"/>
    <m/>
  </r>
  <r>
    <s v="MERCK"/>
    <s v="MK-2140-006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140-006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2140-006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MK-2140-00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140-006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2140-006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1026-008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1026-008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26-00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6-008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1026-008 (Local)"/>
    <s v="Merck Sharp and Dohme LLC"/>
    <s v="Brazil"/>
    <x v="5"/>
    <n v="40700"/>
    <s v="Revenues - Third Parties"/>
    <m/>
    <s v="Storage Refrigerated (per Shelf)"/>
    <n v="2026"/>
    <n v="7"/>
    <s v="USD"/>
    <n v="510.87110287499996"/>
    <n v="1"/>
    <n v="510.87110287499996"/>
    <x v="1"/>
    <m/>
  </r>
  <r>
    <s v="MERCK"/>
    <s v="MK-3475A-D77 (Local)"/>
    <s v="Merck Sharp and Dohme LLC"/>
    <s v="Brazil"/>
    <x v="5"/>
    <n v="40700"/>
    <s v="Revenues - Third Parties"/>
    <m/>
    <s v="Non-Drug Storage Ambient (per Shelf)"/>
    <n v="2026"/>
    <n v="7"/>
    <s v="USD"/>
    <n v="496.75371593750003"/>
    <n v="1"/>
    <n v="496.75371593750003"/>
    <x v="1"/>
    <m/>
  </r>
  <r>
    <s v="MERCK"/>
    <s v="MK-3475A-D7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684A-010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7684A-01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684A-010 (Local)"/>
    <s v="Merck Sharp and Dohme LLC"/>
    <s v="Brazil"/>
    <x v="1"/>
    <n v="40700"/>
    <s v="Revenues - Third Parties"/>
    <m/>
    <s v="PTC Duties"/>
    <n v="2026"/>
    <n v="7"/>
    <s v="USD"/>
    <n v="460.48607499999997"/>
    <n v="1"/>
    <n v="460.48607499999997"/>
    <x v="1"/>
    <m/>
  </r>
  <r>
    <s v="MERCK"/>
    <s v="MK-3475-D46 (Local)"/>
    <s v="Merck Sharp and Dohme LLC"/>
    <s v="Brazil"/>
    <x v="2"/>
    <n v="40700"/>
    <s v="Revenues - Third Parties"/>
    <m/>
    <s v="Freight - Returns"/>
    <n v="2026"/>
    <n v="7"/>
    <s v="USD"/>
    <n v="246.05008531250002"/>
    <n v="1"/>
    <n v="246.05008531250002"/>
    <x v="1"/>
    <m/>
  </r>
  <r>
    <s v="MERCK"/>
    <s v="MK-3475-D46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3475-D4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D4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6-011 (Local)"/>
    <s v="Merck Sharp and Dohme LLC"/>
    <s v="Brazil"/>
    <x v="2"/>
    <n v="40700"/>
    <s v="Revenues - Third Parties"/>
    <m/>
    <s v="Freight - Returns"/>
    <n v="2026"/>
    <n v="7"/>
    <s v="USD"/>
    <n v="217.90348387499998"/>
    <n v="1"/>
    <n v="217.90348387499998"/>
    <x v="1"/>
    <m/>
  </r>
  <r>
    <s v="MERCK"/>
    <s v="MK-1026-011 (Local)"/>
    <s v="Merck Sharp and Dohme LLC"/>
    <s v="Brazil"/>
    <x v="2"/>
    <n v="40700"/>
    <s v="Revenues - Third Parties"/>
    <m/>
    <s v="Freight - Shipments"/>
    <n v="2026"/>
    <n v="7"/>
    <s v="USD"/>
    <n v="364.8085616875"/>
    <n v="1"/>
    <n v="364.8085616875"/>
    <x v="1"/>
    <m/>
  </r>
  <r>
    <s v="MERCK"/>
    <s v="MK-1026-011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1026-011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1026-011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26-011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1026-01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6-011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1026-011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3475-06B (Local)"/>
    <s v="Merck Sharp and Dohme LLC"/>
    <s v="Brazil"/>
    <x v="2"/>
    <n v="40700"/>
    <s v="Revenues - Third Parties"/>
    <m/>
    <s v="Freight - Returns"/>
    <n v="2026"/>
    <n v="7"/>
    <s v="USD"/>
    <n v="352.91507956250001"/>
    <n v="1"/>
    <n v="352.91507956250001"/>
    <x v="1"/>
    <m/>
  </r>
  <r>
    <s v="MERCK"/>
    <s v="MK-3475-06B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06B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06B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1242-036 (Local)"/>
    <s v="Merck Sharp and Dohme LLC"/>
    <s v="Brazil"/>
    <x v="0"/>
    <n v="40700"/>
    <s v="Revenues - Third Parties"/>
    <m/>
    <s v="Import License Fee"/>
    <n v="2026"/>
    <n v="7"/>
    <s v="USD"/>
    <n v="630.72683625000002"/>
    <n v="1"/>
    <n v="630.72683625000002"/>
    <x v="1"/>
    <m/>
  </r>
  <r>
    <s v="MERCK"/>
    <s v="MK-1242-03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242-03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242-036 (Local)"/>
    <s v="Merck Sharp and Dohme LLC"/>
    <s v="Brazil"/>
    <x v="1"/>
    <n v="40700"/>
    <s v="Revenues - Third Parties"/>
    <m/>
    <s v="PTC Duties"/>
    <n v="2026"/>
    <n v="7"/>
    <s v="USD"/>
    <n v="3662.8970000000004"/>
    <n v="1"/>
    <n v="3662.8970000000004"/>
    <x v="1"/>
    <m/>
  </r>
  <r>
    <s v="MERCK"/>
    <s v="MK-1026-010 (Local)"/>
    <s v="Merck Sharp and Dohme LLC"/>
    <s v="Brazil"/>
    <x v="2"/>
    <n v="40700"/>
    <s v="Revenues - Third Parties"/>
    <m/>
    <s v="Freight - Returns"/>
    <n v="2026"/>
    <n v="7"/>
    <s v="USD"/>
    <n v="118.06289381250001"/>
    <n v="1"/>
    <n v="118.06289381250001"/>
    <x v="1"/>
    <m/>
  </r>
  <r>
    <s v="MERCK"/>
    <s v="MK-1026-010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1026-01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6-010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V940-001 (Local)"/>
    <s v="Merck Sharp and Dohme LLC"/>
    <s v="Brazil"/>
    <x v="2"/>
    <n v="40700"/>
    <s v="Revenues - Third Parties"/>
    <m/>
    <s v="Freight - Returns"/>
    <n v="2026"/>
    <n v="7"/>
    <s v="USD"/>
    <n v="335.96637768750003"/>
    <n v="1"/>
    <n v="335.96637768750003"/>
    <x v="1"/>
    <m/>
  </r>
  <r>
    <s v="MERCK"/>
    <s v="V940-001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V940-001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V940-00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V940-001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0616-015 (Local)"/>
    <s v="Merck Sharp and Dohme LLC"/>
    <s v="Brazil"/>
    <x v="2"/>
    <n v="40700"/>
    <s v="Revenues - Third Parties"/>
    <m/>
    <s v="Freight - Returns"/>
    <n v="2026"/>
    <n v="7"/>
    <s v="USD"/>
    <n v="1131.0662313124999"/>
    <n v="1"/>
    <n v="1131.0662313124999"/>
    <x v="1"/>
    <m/>
  </r>
  <r>
    <s v="MERCK"/>
    <s v="MK-0616-015 (Local)"/>
    <s v="Merck Sharp and Dohme LLC"/>
    <s v="Brazil"/>
    <x v="0"/>
    <n v="40700"/>
    <s v="Revenues - Third Parties"/>
    <m/>
    <s v="Import Services"/>
    <n v="2026"/>
    <n v="7"/>
    <s v="USD"/>
    <n v="1092.5446730625001"/>
    <n v="1"/>
    <n v="1092.5446730625001"/>
    <x v="1"/>
    <m/>
  </r>
  <r>
    <s v="MERCK"/>
    <s v="MK-0616-015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0616-015 (Local)"/>
    <s v="Merck Sharp and Dohme LLC"/>
    <s v="Brazil"/>
    <x v="4"/>
    <n v="40700"/>
    <s v="Revenues - Third Parties"/>
    <m/>
    <s v="Returns Receipt (per Receipt)"/>
    <n v="2026"/>
    <n v="7"/>
    <s v="USD"/>
    <n v="662.27297500000009"/>
    <n v="1"/>
    <n v="662.27297500000009"/>
    <x v="1"/>
    <m/>
  </r>
  <r>
    <s v="MERCK"/>
    <s v="V940-002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V940-002 (Local)"/>
    <s v="Merck Sharp and Dohme LLC"/>
    <s v="Brazil"/>
    <x v="2"/>
    <n v="40700"/>
    <s v="Revenues - Third Parties"/>
    <m/>
    <s v="Freight - Returns"/>
    <n v="2026"/>
    <n v="7"/>
    <s v="USD"/>
    <n v="2011.1447208125003"/>
    <n v="1"/>
    <n v="2011.1447208125003"/>
    <x v="1"/>
    <m/>
  </r>
  <r>
    <s v="MERCK"/>
    <s v="V940-002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V940-002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V940-00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V940-002 (Local)"/>
    <s v="Merck Sharp and Dohme LLC"/>
    <s v="Brazil"/>
    <x v="1"/>
    <n v="40700"/>
    <s v="Revenues - Third Parties"/>
    <m/>
    <s v="PTC Duties"/>
    <n v="2026"/>
    <n v="7"/>
    <s v="USD"/>
    <n v="460.50322499999999"/>
    <n v="1"/>
    <n v="460.50322499999999"/>
    <x v="1"/>
    <m/>
  </r>
  <r>
    <s v="MERCK"/>
    <s v="V940-002 (Local)"/>
    <s v="Merck Sharp and Dohme LLC"/>
    <s v="Brazil"/>
    <x v="4"/>
    <n v="40700"/>
    <s v="Revenues - Third Parties"/>
    <m/>
    <s v="Reconciliation of Returns (per Receipt)"/>
    <n v="2026"/>
    <n v="7"/>
    <s v="USD"/>
    <n v="105.96367600000001"/>
    <n v="1"/>
    <n v="105.96367600000001"/>
    <x v="1"/>
    <m/>
  </r>
  <r>
    <s v="MERCK"/>
    <s v="V940-002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2870-004 (Local)"/>
    <s v="Merck Sharp and Dohme LLC"/>
    <s v="Brazil"/>
    <x v="2"/>
    <n v="40700"/>
    <s v="Revenues - Third Parties"/>
    <m/>
    <s v="Freight - Returns"/>
    <n v="2026"/>
    <n v="7"/>
    <s v="USD"/>
    <n v="496.59696493749999"/>
    <n v="1"/>
    <n v="496.59696493749999"/>
    <x v="1"/>
    <m/>
  </r>
  <r>
    <s v="MERCK"/>
    <s v="MK-2870-004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870-004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0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04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erck Bulk Ancillaries Local"/>
    <s v="Merck Sharp and Dohme LLC"/>
    <s v="Brazil"/>
    <x v="5"/>
    <n v="40700"/>
    <s v="Revenues - Third Parties"/>
    <m/>
    <s v="Non-Drug Storage Ambient (per Shelf)"/>
    <n v="2026"/>
    <n v="7"/>
    <s v="USD"/>
    <n v="695.45520231250009"/>
    <n v="1"/>
    <n v="695.45520231250009"/>
    <x v="1"/>
    <m/>
  </r>
  <r>
    <s v="MERCK"/>
    <s v="Merck Bulk Ancillaries Local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194-006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6194-00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194-006 (Local)"/>
    <s v="Merck Sharp and Dohme LLC"/>
    <s v="Brazil"/>
    <x v="1"/>
    <n v="40700"/>
    <s v="Revenues - Third Parties"/>
    <m/>
    <s v="PTC Duties"/>
    <n v="2026"/>
    <n v="7"/>
    <s v="USD"/>
    <n v="460.50322499999999"/>
    <n v="1"/>
    <n v="460.50322499999999"/>
    <x v="1"/>
    <m/>
  </r>
  <r>
    <s v="MERCK"/>
    <s v="MK-7240-001 (Local)"/>
    <s v="Merck Sharp and Dohme LLC"/>
    <s v="Brazil"/>
    <x v="2"/>
    <n v="40700"/>
    <s v="Revenues - Third Parties"/>
    <m/>
    <s v="Freight - Returns"/>
    <n v="2026"/>
    <n v="7"/>
    <s v="USD"/>
    <n v="234.85218575000002"/>
    <n v="1"/>
    <n v="234.85218575000002"/>
    <x v="1"/>
    <m/>
  </r>
  <r>
    <s v="MERCK"/>
    <s v="MK-7240-001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7240-00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5684-003 (Local)"/>
    <s v="Merck Sharp and Dohme LLC"/>
    <s v="Brazil"/>
    <x v="2"/>
    <n v="40700"/>
    <s v="Revenues - Third Parties"/>
    <m/>
    <s v="Freight - Returns"/>
    <n v="2026"/>
    <n v="7"/>
    <s v="USD"/>
    <n v="510.39105293750004"/>
    <n v="1"/>
    <n v="510.39105293750004"/>
    <x v="1"/>
    <m/>
  </r>
  <r>
    <s v="MERCK"/>
    <s v="MK-5684-003 (Local)"/>
    <s v="Merck Sharp and Dohme LLC"/>
    <s v="Brazil"/>
    <x v="2"/>
    <n v="40700"/>
    <s v="Revenues - Third Parties"/>
    <m/>
    <s v="Freight - Shipments"/>
    <n v="2026"/>
    <n v="7"/>
    <s v="USD"/>
    <n v="273.94196637499994"/>
    <n v="1"/>
    <n v="273.94196637499994"/>
    <x v="1"/>
    <m/>
  </r>
  <r>
    <s v="MERCK"/>
    <s v="MK-5684-003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5684-003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5684-003 (Local)"/>
    <s v="Merck Sharp and Dohme LLC"/>
    <s v="Brazil"/>
    <x v="3"/>
    <n v="40700"/>
    <s v="Revenues - Third Parties"/>
    <m/>
    <s v="Labeling / Relabeling Process"/>
    <n v="2026"/>
    <n v="7"/>
    <s v="USD"/>
    <n v="6.054507375"/>
    <n v="1"/>
    <n v="6.054507375"/>
    <x v="1"/>
    <m/>
  </r>
  <r>
    <s v="MERCK"/>
    <s v="MK-5684-003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5684-003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5684-00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5684-003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5684-003 (Local)"/>
    <s v="Merck Sharp and Dohme LLC"/>
    <s v="Brazil"/>
    <x v="5"/>
    <n v="40700"/>
    <s v="Revenues - Third Parties"/>
    <m/>
    <s v="Storage Ambient (per Shelf)"/>
    <n v="2026"/>
    <n v="7"/>
    <s v="USD"/>
    <n v="298.05222956249997"/>
    <n v="1"/>
    <n v="298.05222956249997"/>
    <x v="1"/>
    <m/>
  </r>
  <r>
    <s v="MERCK"/>
    <s v="MK-5684-003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5684-003 (Local)"/>
    <s v="Merck Sharp and Dohme LLC"/>
    <s v="Brazil"/>
    <x v="3"/>
    <n v="40700"/>
    <s v="Revenues - Third Parties"/>
    <m/>
    <s v="Variable Print"/>
    <n v="2026"/>
    <n v="7"/>
    <s v="USD"/>
    <n v="22.728895000000001"/>
    <n v="1"/>
    <n v="22.728895000000001"/>
    <x v="1"/>
    <m/>
  </r>
  <r>
    <s v="MERCK"/>
    <s v="MK-5684-004 (Local)"/>
    <s v="Merck Sharp and Dohme LLC"/>
    <s v="Brazil"/>
    <x v="2"/>
    <n v="40700"/>
    <s v="Revenues - Third Parties"/>
    <m/>
    <s v="Freight - Shipments"/>
    <n v="2026"/>
    <n v="7"/>
    <s v="USD"/>
    <n v="534.88339668750007"/>
    <n v="1"/>
    <n v="534.88339668750007"/>
    <x v="1"/>
    <m/>
  </r>
  <r>
    <s v="MERCK"/>
    <s v="MK-5684-004 (Local)"/>
    <s v="Merck Sharp and Dohme LLC"/>
    <s v="Brazil"/>
    <x v="0"/>
    <n v="40700"/>
    <s v="Revenues - Third Parties"/>
    <m/>
    <s v="Import Services"/>
    <n v="2026"/>
    <n v="7"/>
    <s v="USD"/>
    <n v="971.15082050000012"/>
    <n v="1"/>
    <n v="971.15082050000012"/>
    <x v="1"/>
    <m/>
  </r>
  <r>
    <s v="MERCK"/>
    <s v="MK-5684-004 (Local)"/>
    <s v="Merck Sharp and Dohme LLC"/>
    <s v="Brazil"/>
    <x v="0"/>
    <n v="40700"/>
    <s v="Revenues - Third Parties"/>
    <m/>
    <s v="Insulated shipper - Credo S22 - 12L (Leasing)"/>
    <n v="2026"/>
    <n v="7"/>
    <s v="USD"/>
    <n v="347.94803224999998"/>
    <n v="1"/>
    <n v="347.94803224999998"/>
    <x v="1"/>
    <m/>
  </r>
  <r>
    <s v="MERCK"/>
    <s v="MK-5684-004 (Local)"/>
    <s v="Merck Sharp and Dohme LLC"/>
    <s v="Brazil"/>
    <x v="3"/>
    <n v="40700"/>
    <s v="Revenues - Third Parties"/>
    <m/>
    <s v="Labeling / Relabeling Process"/>
    <n v="2026"/>
    <n v="7"/>
    <s v="USD"/>
    <n v="12.10901475"/>
    <n v="1"/>
    <n v="12.10901475"/>
    <x v="1"/>
    <m/>
  </r>
  <r>
    <s v="MERCK"/>
    <s v="MK-5684-004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5684-004 (Local)"/>
    <s v="Merck Sharp and Dohme LLC"/>
    <s v="Brazil"/>
    <x v="0"/>
    <n v="40700"/>
    <s v="Revenues - Third Parties"/>
    <m/>
    <s v="Pick and Pack (Controlled Ambient)"/>
    <n v="2026"/>
    <n v="7"/>
    <s v="USD"/>
    <n v="246.00110062499999"/>
    <n v="1"/>
    <n v="246.00110062499999"/>
    <x v="1"/>
    <m/>
  </r>
  <r>
    <s v="MERCK"/>
    <s v="MK-5684-00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5684-004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5684-004 (Local)"/>
    <s v="Merck Sharp and Dohme LLC"/>
    <s v="Brazil"/>
    <x v="5"/>
    <n v="40700"/>
    <s v="Revenues - Third Parties"/>
    <m/>
    <s v="Storage Ambient (per Shelf)"/>
    <n v="2026"/>
    <n v="7"/>
    <s v="USD"/>
    <n v="198.701486375"/>
    <n v="1"/>
    <n v="198.701486375"/>
    <x v="1"/>
    <m/>
  </r>
  <r>
    <s v="MERCK"/>
    <s v="MK-5684-004 (Local)"/>
    <s v="Merck Sharp and Dohme LLC"/>
    <s v="Brazil"/>
    <x v="0"/>
    <n v="40700"/>
    <s v="Revenues - Third Parties"/>
    <m/>
    <s v="Temperature Monitoring Device (Ambient)"/>
    <n v="2026"/>
    <n v="7"/>
    <s v="USD"/>
    <n v="249.86109399999998"/>
    <n v="1"/>
    <n v="249.86109399999998"/>
    <x v="1"/>
    <m/>
  </r>
  <r>
    <s v="MERCK"/>
    <s v="MK-5684-004 (Local)"/>
    <s v="Merck Sharp and Dohme LLC"/>
    <s v="Brazil"/>
    <x v="3"/>
    <n v="40700"/>
    <s v="Revenues - Third Parties"/>
    <m/>
    <s v="Variable Print"/>
    <n v="2026"/>
    <n v="7"/>
    <s v="USD"/>
    <n v="34.093342499999991"/>
    <n v="1"/>
    <n v="34.093342499999991"/>
    <x v="1"/>
    <m/>
  </r>
  <r>
    <s v="MERCK"/>
    <s v="MK-2870-010 (Local)"/>
    <s v="Merck Sharp and Dohme LLC"/>
    <s v="Brazil"/>
    <x v="2"/>
    <n v="40700"/>
    <s v="Revenues - Third Parties"/>
    <m/>
    <s v="Freight - Returns"/>
    <n v="2026"/>
    <n v="7"/>
    <s v="USD"/>
    <n v="234.85218575000002"/>
    <n v="1"/>
    <n v="234.85218575000002"/>
    <x v="1"/>
    <m/>
  </r>
  <r>
    <s v="MERCK"/>
    <s v="MK-2870-010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870-010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1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0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2870-010 (Local)"/>
    <s v="Merck Sharp and Dohme LLC"/>
    <s v="Brazil"/>
    <x v="5"/>
    <n v="40700"/>
    <s v="Revenues - Third Parties"/>
    <m/>
    <s v="Storage Ambient (per Shelf)"/>
    <n v="2026"/>
    <n v="7"/>
    <s v="USD"/>
    <n v="198.701486375"/>
    <n v="1"/>
    <n v="198.701486375"/>
    <x v="1"/>
    <m/>
  </r>
  <r>
    <s v="MERCK"/>
    <s v="MK-2870-010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2870-007 (Local)"/>
    <s v="Merck Sharp and Dohme LLC"/>
    <s v="Brazil"/>
    <x v="2"/>
    <n v="40700"/>
    <s v="Revenues - Third Parties"/>
    <m/>
    <s v="Freight - Shipments"/>
    <n v="2026"/>
    <n v="7"/>
    <s v="USD"/>
    <n v="412.70578912499997"/>
    <n v="1"/>
    <n v="412.70578912499997"/>
    <x v="1"/>
    <m/>
  </r>
  <r>
    <s v="MERCK"/>
    <s v="MK-2870-007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2870-007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07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MK-2870-00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9 (Local)"/>
    <s v="Merck Sharp and Dohme LLC"/>
    <s v="Brazil"/>
    <x v="2"/>
    <n v="40700"/>
    <s v="Revenues - Third Parties"/>
    <m/>
    <s v="Freight - Returns"/>
    <n v="2026"/>
    <n v="7"/>
    <s v="USD"/>
    <n v="399.264390875"/>
    <n v="1"/>
    <n v="399.264390875"/>
    <x v="1"/>
    <m/>
  </r>
  <r>
    <s v="MERCK"/>
    <s v="MK-2870-019 (Local)"/>
    <s v="Merck Sharp and Dohme LLC"/>
    <s v="Brazil"/>
    <x v="2"/>
    <n v="40700"/>
    <s v="Revenues - Third Parties"/>
    <m/>
    <s v="Freight - Shipments"/>
    <n v="2026"/>
    <n v="7"/>
    <s v="USD"/>
    <n v="2117.9313395624999"/>
    <n v="1"/>
    <n v="2117.9313395624999"/>
    <x v="1"/>
    <m/>
  </r>
  <r>
    <s v="MERCK"/>
    <s v="MK-2870-019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2870-019 (Local)"/>
    <s v="Merck Sharp and Dohme LLC"/>
    <s v="Brazil"/>
    <x v="0"/>
    <n v="40700"/>
    <s v="Revenues - Third Parties"/>
    <m/>
    <s v="Insulated shipper - Credo S22 - 12L (Leasing)"/>
    <n v="2026"/>
    <n v="7"/>
    <s v="USD"/>
    <n v="869.87008062500001"/>
    <n v="1"/>
    <n v="869.87008062500001"/>
    <x v="1"/>
    <m/>
  </r>
  <r>
    <s v="MERCK"/>
    <s v="MK-2870-019 (Local)"/>
    <s v="Merck Sharp and Dohme LLC"/>
    <s v="Brazil"/>
    <x v="3"/>
    <n v="40700"/>
    <s v="Revenues - Third Parties"/>
    <m/>
    <s v="Labeling / Relabeling Process"/>
    <n v="2026"/>
    <n v="7"/>
    <s v="USD"/>
    <n v="12.10901475"/>
    <n v="1"/>
    <n v="12.10901475"/>
    <x v="1"/>
    <m/>
  </r>
  <r>
    <s v="MERCK"/>
    <s v="MK-2870-019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19 (Local)"/>
    <s v="Merck Sharp and Dohme LLC"/>
    <s v="Brazil"/>
    <x v="0"/>
    <n v="40700"/>
    <s v="Revenues - Third Parties"/>
    <m/>
    <s v="Pick and Pack (Controlled Ambient)"/>
    <n v="2026"/>
    <n v="7"/>
    <s v="USD"/>
    <n v="615.00275156250007"/>
    <n v="1"/>
    <n v="615.00275156250007"/>
    <x v="1"/>
    <m/>
  </r>
  <r>
    <s v="MERCK"/>
    <s v="MK-2870-01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9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2870-019 (Local)"/>
    <s v="Merck Sharp and Dohme LLC"/>
    <s v="Brazil"/>
    <x v="5"/>
    <n v="40700"/>
    <s v="Revenues - Third Parties"/>
    <m/>
    <s v="Storage Ambient (per Shelf)"/>
    <n v="2026"/>
    <n v="7"/>
    <s v="USD"/>
    <n v="596.10445912499995"/>
    <n v="1"/>
    <n v="596.10445912499995"/>
    <x v="1"/>
    <m/>
  </r>
  <r>
    <s v="MERCK"/>
    <s v="MK-2870-019 (Local)"/>
    <s v="Merck Sharp and Dohme LLC"/>
    <s v="Brazil"/>
    <x v="0"/>
    <n v="40700"/>
    <s v="Revenues - Third Parties"/>
    <m/>
    <s v="Temperature Monitoring Device (Ambient)"/>
    <n v="2026"/>
    <n v="7"/>
    <s v="USD"/>
    <n v="624.65273500000001"/>
    <n v="1"/>
    <n v="624.65273500000001"/>
    <x v="1"/>
    <m/>
  </r>
  <r>
    <s v="MERCK"/>
    <s v="MK-2870-019 (Local)"/>
    <s v="Merck Sharp and Dohme LLC"/>
    <s v="Brazil"/>
    <x v="3"/>
    <n v="40700"/>
    <s v="Revenues - Third Parties"/>
    <m/>
    <s v="Variable Print"/>
    <n v="2026"/>
    <n v="7"/>
    <s v="USD"/>
    <n v="18.183115999999998"/>
    <n v="1"/>
    <n v="18.183115999999998"/>
    <x v="1"/>
    <m/>
  </r>
  <r>
    <s v="MERCK"/>
    <s v="MK-2870-012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870-012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1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2 (Local)"/>
    <s v="Merck Sharp and Dohme LLC"/>
    <s v="Brazil"/>
    <x v="0"/>
    <n v="40700"/>
    <s v="Revenues - Third Parties"/>
    <m/>
    <s v="Receipt fee Ancillaries (per Receipt_ID)"/>
    <n v="2026"/>
    <n v="7"/>
    <s v="USD"/>
    <n v="123.0005503125"/>
    <n v="1"/>
    <n v="123.0005503125"/>
    <x v="1"/>
    <m/>
  </r>
  <r>
    <s v="MERCK"/>
    <s v="MK-2870-012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3475-06C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3475-06C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06C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5 (Local)"/>
    <s v="Merck Sharp and Dohme LLC"/>
    <s v="Brazil"/>
    <x v="2"/>
    <n v="40700"/>
    <s v="Revenues - Third Parties"/>
    <m/>
    <s v="Freight - Returns"/>
    <n v="2026"/>
    <n v="7"/>
    <s v="USD"/>
    <n v="435.80696774999996"/>
    <n v="1"/>
    <n v="435.80696774999996"/>
    <x v="1"/>
    <m/>
  </r>
  <r>
    <s v="MERCK"/>
    <s v="MK-2870-015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2870-015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5 (Local)"/>
    <s v="Merck Sharp and Dohme LLC"/>
    <s v="Brazil"/>
    <x v="4"/>
    <n v="40700"/>
    <s v="Revenues - Third Parties"/>
    <m/>
    <s v="Returns Receipt (per Receipt)"/>
    <n v="2026"/>
    <n v="7"/>
    <s v="USD"/>
    <n v="264.90918999999997"/>
    <n v="1"/>
    <n v="264.90918999999997"/>
    <x v="1"/>
    <m/>
  </r>
  <r>
    <s v="MERCK"/>
    <s v="MK-1084-004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1084-004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84-00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Post trial local general studies"/>
    <s v="Merck Sharp and Dohme LLC"/>
    <s v="Brazil"/>
    <x v="0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m/>
  </r>
  <r>
    <s v="MERCK"/>
    <s v="Post trial local general studies"/>
    <s v="Merck Sharp and Dohme LLC"/>
    <s v="Brazil"/>
    <x v="2"/>
    <n v="40700"/>
    <s v="Revenues - Third Parties"/>
    <m/>
    <s v="Freight - Shipments"/>
    <n v="2026"/>
    <n v="7"/>
    <s v="USD"/>
    <n v="7586.3859133124997"/>
    <n v="1"/>
    <n v="7586.3859133124997"/>
    <x v="1"/>
    <m/>
  </r>
  <r>
    <s v="MERCK"/>
    <s v="Post trial local general studies"/>
    <s v="Merck Sharp and Dohme LLC"/>
    <s v="Brazil"/>
    <x v="0"/>
    <n v="40700"/>
    <s v="Revenues - Third Parties"/>
    <m/>
    <s v="Insulated shipper - Credo S22 - 12L (Leasing)"/>
    <n v="2026"/>
    <n v="7"/>
    <s v="USD"/>
    <n v="521.92204837499992"/>
    <n v="1"/>
    <n v="521.92204837499992"/>
    <x v="1"/>
    <m/>
  </r>
  <r>
    <s v="MERCK"/>
    <s v="Post trial local general studies"/>
    <s v="Merck Sharp and Dohme LLC"/>
    <s v="Brazil"/>
    <x v="0"/>
    <n v="40700"/>
    <s v="Revenues - Third Parties"/>
    <m/>
    <s v="Insulated shipper - Credo S22 - 28L (Leasing)"/>
    <n v="2026"/>
    <n v="7"/>
    <s v="USD"/>
    <n v="687.18658706249994"/>
    <n v="1"/>
    <n v="687.18658706249994"/>
    <x v="1"/>
    <m/>
  </r>
  <r>
    <s v="MERCK"/>
    <s v="Post trial local general studies"/>
    <s v="Merck Sharp and Dohme LLC"/>
    <s v="Brazil"/>
    <x v="0"/>
    <n v="40700"/>
    <s v="Revenues - Third Parties"/>
    <m/>
    <s v="Insulated shipper - Credo S4 - 12L (Leasing)"/>
    <n v="2026"/>
    <n v="7"/>
    <s v="USD"/>
    <n v="166.783064"/>
    <n v="1"/>
    <n v="166.783064"/>
    <x v="1"/>
    <m/>
  </r>
  <r>
    <s v="MERCK"/>
    <s v="Post trial local general studies"/>
    <s v="Merck Sharp and Dohme LLC"/>
    <s v="Brazil"/>
    <x v="0"/>
    <n v="40700"/>
    <s v="Revenues - Third Parties"/>
    <m/>
    <s v="Pick and Pack (Controlled Ambient)"/>
    <n v="2026"/>
    <n v="7"/>
    <s v="USD"/>
    <n v="738.00330187499992"/>
    <n v="1"/>
    <n v="738.00330187499992"/>
    <x v="1"/>
    <m/>
  </r>
  <r>
    <s v="MERCK"/>
    <s v="Post trial local general studies"/>
    <s v="Merck Sharp and Dohme LLC"/>
    <s v="Brazil"/>
    <x v="0"/>
    <n v="40700"/>
    <s v="Revenues - Third Parties"/>
    <m/>
    <s v="Pick and Pack (Refrigerated)"/>
    <n v="2026"/>
    <n v="7"/>
    <s v="USD"/>
    <n v="147.59086343749999"/>
    <n v="1"/>
    <n v="147.59086343749999"/>
    <x v="1"/>
    <m/>
  </r>
  <r>
    <s v="MERCK"/>
    <s v="Post trial local general studies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Post trial local general studies"/>
    <s v="Merck Sharp and Dohme LLC"/>
    <s v="Brazil"/>
    <x v="0"/>
    <n v="40700"/>
    <s v="Revenues - Third Parties"/>
    <m/>
    <s v="Receipt fee Ambient (per Receipt_ID)"/>
    <n v="2026"/>
    <n v="7"/>
    <s v="USD"/>
    <n v="492.00220124999998"/>
    <n v="1"/>
    <n v="492.00220124999998"/>
    <x v="1"/>
    <m/>
  </r>
  <r>
    <s v="MERCK"/>
    <s v="Post trial local general studies"/>
    <s v="Merck Sharp and Dohme LLC"/>
    <s v="Brazil"/>
    <x v="0"/>
    <n v="40700"/>
    <s v="Revenues - Third Parties"/>
    <m/>
    <s v="Receipt fee Refrigerated (per Receipt_ID)"/>
    <n v="2026"/>
    <n v="7"/>
    <s v="USD"/>
    <n v="123.0005503125"/>
    <n v="1"/>
    <n v="123.0005503125"/>
    <x v="1"/>
    <m/>
  </r>
  <r>
    <s v="MERCK"/>
    <s v="Post trial local general studies"/>
    <s v="Merck Sharp and Dohme LLC"/>
    <s v="Brazil"/>
    <x v="5"/>
    <n v="40700"/>
    <s v="Revenues - Third Parties"/>
    <m/>
    <s v="Storage Ambient (per Shelf)"/>
    <n v="2026"/>
    <n v="7"/>
    <s v="USD"/>
    <n v="198.701486375"/>
    <n v="1"/>
    <n v="198.701486375"/>
    <x v="1"/>
    <m/>
  </r>
  <r>
    <s v="MERCK"/>
    <s v="Post trial local general studies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Post trial local general studies"/>
    <s v="Merck Sharp and Dohme LLC"/>
    <s v="Brazil"/>
    <x v="0"/>
    <n v="40700"/>
    <s v="Revenues - Third Parties"/>
    <m/>
    <s v="Temperature Monitoring Device (Ambient)"/>
    <n v="2026"/>
    <n v="7"/>
    <s v="USD"/>
    <n v="749.58328200000005"/>
    <n v="1"/>
    <n v="749.58328200000005"/>
    <x v="1"/>
    <m/>
  </r>
  <r>
    <s v="MERCK"/>
    <s v="Post trial local general studies"/>
    <s v="Merck Sharp and Dohme LLC"/>
    <s v="Brazil"/>
    <x v="0"/>
    <n v="40700"/>
    <s v="Revenues - Third Parties"/>
    <m/>
    <s v="Temperature Monitoring Device (Refrigerated)"/>
    <n v="2026"/>
    <n v="7"/>
    <s v="USD"/>
    <n v="124.93054699999999"/>
    <n v="1"/>
    <n v="124.93054699999999"/>
    <x v="1"/>
    <m/>
  </r>
  <r>
    <s v="MERCK"/>
    <s v="MK-2870-020 (Local)"/>
    <s v="Merck Sharp and Dohme LLC"/>
    <s v="Brazil"/>
    <x v="2"/>
    <n v="40700"/>
    <s v="Revenues - Third Parties"/>
    <m/>
    <s v="Freight - Returns"/>
    <n v="2026"/>
    <n v="7"/>
    <s v="USD"/>
    <n v="118.06289381250001"/>
    <n v="1"/>
    <n v="118.06289381250001"/>
    <x v="1"/>
    <m/>
  </r>
  <r>
    <s v="MERCK"/>
    <s v="MK-2870-020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870-020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2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20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2870-020 (Local)"/>
    <s v="Merck Sharp and Dohme LLC"/>
    <s v="Brazil"/>
    <x v="5"/>
    <n v="40700"/>
    <s v="Revenues - Third Parties"/>
    <m/>
    <s v="Storage Ambient (per Shelf)"/>
    <n v="2026"/>
    <n v="7"/>
    <s v="USD"/>
    <n v="298.05222956249997"/>
    <n v="1"/>
    <n v="298.05222956249997"/>
    <x v="1"/>
    <m/>
  </r>
  <r>
    <s v="MERCK"/>
    <s v="MK-2870-020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2870-023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2870-023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2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23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2870-023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2870-023 (Local)"/>
    <s v="Merck Sharp and Dohme LLC"/>
    <s v="Brazil"/>
    <x v="5"/>
    <n v="40700"/>
    <s v="Revenues - Third Parties"/>
    <m/>
    <s v="Storage of Labels Ambient (per Shelf)"/>
    <n v="2026"/>
    <n v="7"/>
    <s v="USD"/>
    <n v="99.350743187500001"/>
    <n v="1"/>
    <n v="99.350743187500001"/>
    <x v="1"/>
    <m/>
  </r>
  <r>
    <s v="MERCK"/>
    <s v="MK-0616-019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0616-01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06D (Local)"/>
    <s v="Merck Sharp and Dohme LLC"/>
    <s v="Brazil"/>
    <x v="0"/>
    <n v="40700"/>
    <s v="Revenues - Third Parties"/>
    <m/>
    <s v="Import Services"/>
    <n v="2026"/>
    <n v="7"/>
    <s v="USD"/>
    <n v="1213.938525625"/>
    <n v="1"/>
    <n v="1213.938525625"/>
    <x v="1"/>
    <m/>
  </r>
  <r>
    <s v="MERCK"/>
    <s v="MK-3475-06D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3475-06D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240-008 (Local)"/>
    <s v="Merck Sharp and Dohme LLC"/>
    <s v="Brazil"/>
    <x v="2"/>
    <n v="40700"/>
    <s v="Revenues - Third Parties"/>
    <m/>
    <s v="Freight - Returns"/>
    <n v="2026"/>
    <n v="7"/>
    <s v="USD"/>
    <n v="234.85218575000002"/>
    <n v="1"/>
    <n v="234.85218575000002"/>
    <x v="1"/>
    <m/>
  </r>
  <r>
    <s v="MERCK"/>
    <s v="MK-7240-008 (Local)"/>
    <s v="Merck Sharp and Dohme LLC"/>
    <s v="Brazil"/>
    <x v="0"/>
    <n v="40700"/>
    <s v="Revenues - Third Parties"/>
    <m/>
    <s v="Import Services"/>
    <n v="2026"/>
    <n v="7"/>
    <s v="USD"/>
    <n v="1578.1200833124999"/>
    <n v="1"/>
    <n v="1578.1200833124999"/>
    <x v="1"/>
    <m/>
  </r>
  <r>
    <s v="MERCK"/>
    <s v="MK-7240-008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7240-00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240-008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V940-009 (Local)"/>
    <s v="Merck Sharp and Dohme LLC"/>
    <s v="Brazil"/>
    <x v="0"/>
    <n v="40700"/>
    <s v="Revenues - Third Parties"/>
    <m/>
    <s v="Import Services"/>
    <n v="2026"/>
    <n v="7"/>
    <s v="USD"/>
    <n v="606.96926281250001"/>
    <n v="1"/>
    <n v="606.96926281250001"/>
    <x v="1"/>
    <m/>
  </r>
  <r>
    <s v="MERCK"/>
    <s v="V940-009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V940-009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V940-009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V940-009 (Local)"/>
    <s v="Merck Sharp and Dohme LLC"/>
    <s v="Brazil"/>
    <x v="5"/>
    <n v="40700"/>
    <s v="Revenues - Third Parties"/>
    <m/>
    <s v="Storage of Labels Ambient (per Shelf)"/>
    <n v="2026"/>
    <n v="7"/>
    <s v="USD"/>
    <n v="99.350743187500001"/>
    <n v="1"/>
    <n v="99.350743187500001"/>
    <x v="1"/>
    <m/>
  </r>
  <r>
    <s v="MERCK"/>
    <s v="MK-1084-012 (Local)"/>
    <s v="Merck Sharp and Dohme LLC"/>
    <s v="Brazil"/>
    <x v="2"/>
    <n v="40700"/>
    <s v="Revenues - Third Parties"/>
    <m/>
    <s v="Freight - Shipments"/>
    <n v="2026"/>
    <n v="7"/>
    <s v="USD"/>
    <n v="1225.59688125"/>
    <n v="1"/>
    <n v="1225.59688125"/>
    <x v="1"/>
    <m/>
  </r>
  <r>
    <s v="MERCK"/>
    <s v="MK-1084-012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1084-012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1084-012 (Local)"/>
    <s v="Merck Sharp and Dohme LLC"/>
    <s v="Brazil"/>
    <x v="0"/>
    <n v="40700"/>
    <s v="Revenues - Third Parties"/>
    <m/>
    <s v="Insulated shipper - Credo S4 - 12L (Leasing)"/>
    <n v="2026"/>
    <n v="7"/>
    <s v="USD"/>
    <n v="166.783064"/>
    <n v="1"/>
    <n v="166.783064"/>
    <x v="1"/>
    <m/>
  </r>
  <r>
    <s v="MERCK"/>
    <s v="MK-1084-012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84-012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1084-012 (Local)"/>
    <s v="Merck Sharp and Dohme LLC"/>
    <s v="Brazil"/>
    <x v="0"/>
    <n v="40700"/>
    <s v="Revenues - Third Parties"/>
    <m/>
    <s v="Pick and Pack (Refrigerated)"/>
    <n v="2026"/>
    <n v="7"/>
    <s v="USD"/>
    <n v="147.59086343749999"/>
    <n v="1"/>
    <n v="147.59086343749999"/>
    <x v="1"/>
    <m/>
  </r>
  <r>
    <s v="MERCK"/>
    <s v="MK-1084-01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84-012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1084-012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1084-012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1084-012 (Local)"/>
    <s v="Merck Sharp and Dohme LLC"/>
    <s v="Brazil"/>
    <x v="0"/>
    <n v="40700"/>
    <s v="Revenues - Third Parties"/>
    <m/>
    <s v="Temperature Monitoring Device (Refrigerated)"/>
    <n v="2026"/>
    <n v="7"/>
    <s v="USD"/>
    <n v="124.93054699999999"/>
    <n v="1"/>
    <n v="124.93054699999999"/>
    <x v="1"/>
    <m/>
  </r>
  <r>
    <s v="MERCK"/>
    <s v="MK-4482-023 (Local)"/>
    <s v="Merck Sharp and Dohme LLC"/>
    <s v="Brazil"/>
    <x v="2"/>
    <n v="40700"/>
    <s v="Revenues - Third Parties"/>
    <m/>
    <s v="Freight - Shipments"/>
    <n v="2026"/>
    <n v="7"/>
    <s v="USD"/>
    <n v="462.01377556249997"/>
    <n v="1"/>
    <n v="462.01377556249997"/>
    <x v="1"/>
    <m/>
  </r>
  <r>
    <s v="MERCK"/>
    <s v="MK-4482-023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4482-023 (Local)"/>
    <s v="Merck Sharp and Dohme LLC"/>
    <s v="Brazil"/>
    <x v="5"/>
    <n v="40700"/>
    <s v="Revenues - Third Parties"/>
    <m/>
    <s v="Non-Drug Storage Ambient (per Shelf)"/>
    <n v="2026"/>
    <n v="7"/>
    <s v="USD"/>
    <n v="496.75371593750003"/>
    <n v="1"/>
    <n v="496.75371593750003"/>
    <x v="1"/>
    <m/>
  </r>
  <r>
    <s v="MERCK"/>
    <s v="MK-4482-023 (Local)"/>
    <s v="Merck Sharp and Dohme LLC"/>
    <s v="Brazil"/>
    <x v="2"/>
    <n v="40700"/>
    <s v="Revenues - Third Parties"/>
    <m/>
    <s v="PassThrough - Freight"/>
    <n v="2026"/>
    <n v="7"/>
    <s v="USD"/>
    <n v="442.16518018749991"/>
    <n v="1"/>
    <n v="442.16518018749991"/>
    <x v="1"/>
    <m/>
  </r>
  <r>
    <s v="MERCK"/>
    <s v="MK-4482-023 (Local)"/>
    <s v="Merck Sharp and Dohme LLC"/>
    <s v="Brazil"/>
    <x v="0"/>
    <n v="40700"/>
    <s v="Revenues - Third Parties"/>
    <m/>
    <s v="Pick and Pack Materials"/>
    <n v="2026"/>
    <n v="7"/>
    <s v="USD"/>
    <n v="369.00165093749996"/>
    <n v="1"/>
    <n v="369.00165093749996"/>
    <x v="1"/>
    <m/>
  </r>
  <r>
    <s v="MERCK"/>
    <s v="MK-4482-02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140-010 (Local)"/>
    <s v="Merck Sharp and Dohme LLC"/>
    <s v="Brazil"/>
    <x v="0"/>
    <n v="40700"/>
    <s v="Revenues - Third Parties"/>
    <m/>
    <s v="Export Services"/>
    <n v="2026"/>
    <n v="7"/>
    <s v="USD"/>
    <n v="27.7547239375"/>
    <n v="1"/>
    <n v="27.7547239375"/>
    <x v="1"/>
    <m/>
  </r>
  <r>
    <s v="MERCK"/>
    <s v="MK-2140-010 (Local)"/>
    <s v="Merck Sharp and Dohme LLC"/>
    <s v="Brazil"/>
    <x v="2"/>
    <n v="40700"/>
    <s v="Revenues - Third Parties"/>
    <m/>
    <s v="Freight - Returns"/>
    <n v="2026"/>
    <n v="7"/>
    <s v="USD"/>
    <n v="118.06289381250001"/>
    <n v="1"/>
    <n v="118.06289381250001"/>
    <x v="1"/>
    <m/>
  </r>
  <r>
    <s v="MERCK"/>
    <s v="MK-2140-010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140-010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140-010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140-010 (Local)"/>
    <s v="Merck Sharp and Dohme LLC"/>
    <s v="Brazil"/>
    <x v="1"/>
    <n v="40700"/>
    <s v="Revenues - Third Parties"/>
    <m/>
    <s v="PTC Duties"/>
    <n v="2026"/>
    <n v="7"/>
    <s v="USD"/>
    <n v="460.48607499999997"/>
    <n v="1"/>
    <n v="460.48607499999997"/>
    <x v="1"/>
    <m/>
  </r>
  <r>
    <s v="MERCK"/>
    <s v="MK-2140-010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2140-010 (Local)"/>
    <s v="Merck Sharp and Dohme LLC"/>
    <s v="Brazil"/>
    <x v="5"/>
    <n v="40700"/>
    <s v="Revenues - Third Parties"/>
    <m/>
    <s v="Storage Refrigerated (per Shelf)"/>
    <n v="2026"/>
    <n v="7"/>
    <s v="USD"/>
    <n v="170.29036762499999"/>
    <n v="1"/>
    <n v="170.29036762499999"/>
    <x v="1"/>
    <m/>
  </r>
  <r>
    <s v="MERCK"/>
    <s v="MK-2870-011 (Local)"/>
    <s v="Merck Sharp and Dohme LLC"/>
    <s v="Brazil"/>
    <x v="2"/>
    <n v="40700"/>
    <s v="Revenues - Third Parties"/>
    <m/>
    <s v="Freight - Shipments"/>
    <n v="2026"/>
    <n v="7"/>
    <s v="USD"/>
    <n v="152.1366424375"/>
    <n v="1"/>
    <n v="152.1366424375"/>
    <x v="1"/>
    <m/>
  </r>
  <r>
    <s v="MERCK"/>
    <s v="MK-2870-011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2870-011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2870-011 (Local)"/>
    <s v="Merck Sharp and Dohme LLC"/>
    <s v="Brazil"/>
    <x v="3"/>
    <n v="40700"/>
    <s v="Revenues - Third Parties"/>
    <m/>
    <s v="Labeling / Relabeling Process"/>
    <n v="2026"/>
    <n v="7"/>
    <s v="USD"/>
    <n v="6.054507375"/>
    <n v="1"/>
    <n v="6.054507375"/>
    <x v="1"/>
    <m/>
  </r>
  <r>
    <s v="MERCK"/>
    <s v="MK-2870-011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11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2870-01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11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2870-011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2870-011 (Local)"/>
    <s v="Merck Sharp and Dohme LLC"/>
    <s v="Brazil"/>
    <x v="3"/>
    <n v="40700"/>
    <s v="Revenues - Third Parties"/>
    <m/>
    <s v="Variable Print"/>
    <n v="2026"/>
    <n v="7"/>
    <s v="USD"/>
    <n v="11.364447500000001"/>
    <n v="1"/>
    <n v="11.364447500000001"/>
    <x v="1"/>
    <m/>
  </r>
  <r>
    <s v="MERCK"/>
    <s v="MK-3475-06E (Local)"/>
    <s v="Merck Sharp and Dohme LLC"/>
    <s v="Brazil"/>
    <x v="0"/>
    <n v="40700"/>
    <s v="Revenues - Third Parties"/>
    <m/>
    <s v="Import Services"/>
    <n v="2026"/>
    <n v="7"/>
    <s v="USD"/>
    <n v="728.36311537500001"/>
    <n v="1"/>
    <n v="728.36311537500001"/>
    <x v="1"/>
    <m/>
  </r>
  <r>
    <s v="MERCK"/>
    <s v="MK-3475-06E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06E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3475-06E (Local)"/>
    <s v="Merck Sharp and Dohme LLC"/>
    <s v="Brazil"/>
    <x v="5"/>
    <n v="40700"/>
    <s v="Revenues - Third Parties"/>
    <m/>
    <s v="Storage of Labels Ambient (per Shelf)"/>
    <n v="2026"/>
    <n v="7"/>
    <s v="USD"/>
    <n v="99.350743187500001"/>
    <n v="1"/>
    <n v="99.350743187500001"/>
    <x v="1"/>
    <m/>
  </r>
  <r>
    <s v="MERCK"/>
    <s v="MK-3475-06E (Local)"/>
    <s v="Merck Sharp and Dohme LLC"/>
    <s v="Brazil"/>
    <x v="5"/>
    <n v="40700"/>
    <s v="Revenues - Third Parties"/>
    <m/>
    <s v="Storage Refrigerated (per Shelf)"/>
    <n v="2026"/>
    <n v="7"/>
    <s v="USD"/>
    <n v="340.58073524999998"/>
    <n v="1"/>
    <n v="340.58073524999998"/>
    <x v="1"/>
    <m/>
  </r>
  <r>
    <s v="MERCK"/>
    <s v="V940-011 (Local)"/>
    <s v="Merck Sharp and Dohme LLC"/>
    <s v="Brazil"/>
    <x v="0"/>
    <n v="40700"/>
    <s v="Revenues - Third Parties"/>
    <m/>
    <s v="Import Services"/>
    <n v="2026"/>
    <n v="7"/>
    <s v="USD"/>
    <n v="728.36311537500001"/>
    <n v="1"/>
    <n v="728.36311537500001"/>
    <x v="1"/>
    <m/>
  </r>
  <r>
    <s v="MERCK"/>
    <s v="V940-011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V940-01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400-001 (Local)"/>
    <s v="Merck Sharp and Dohme LLC"/>
    <s v="Brazil"/>
    <x v="0"/>
    <n v="40700"/>
    <s v="Revenues - Third Parties"/>
    <m/>
    <s v="Import Services"/>
    <n v="2026"/>
    <n v="7"/>
    <s v="USD"/>
    <n v="728.36311537500001"/>
    <n v="1"/>
    <n v="728.36311537500001"/>
    <x v="1"/>
    <m/>
  </r>
  <r>
    <s v="MERCK"/>
    <s v="MK-2400-001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2400-00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400-001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2870-033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2870-033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3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31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2870-031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3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400-01A (Local)"/>
    <s v="Merck Sharp and Dohme LLC"/>
    <s v="Brazil"/>
    <x v="2"/>
    <n v="40700"/>
    <s v="Revenues - Third Parties"/>
    <m/>
    <s v="Freight - Shipments"/>
    <n v="2026"/>
    <n v="7"/>
    <s v="USD"/>
    <n v="511.40993443750006"/>
    <n v="1"/>
    <n v="511.40993443750006"/>
    <x v="1"/>
    <m/>
  </r>
  <r>
    <s v="MERCK"/>
    <s v="MK-2400-01A (Local)"/>
    <s v="Merck Sharp and Dohme LLC"/>
    <s v="Brazil"/>
    <x v="0"/>
    <n v="40700"/>
    <s v="Revenues - Third Parties"/>
    <m/>
    <s v="Import Services"/>
    <n v="2026"/>
    <n v="7"/>
    <s v="USD"/>
    <n v="606.96926281250001"/>
    <n v="1"/>
    <n v="606.96926281250001"/>
    <x v="1"/>
    <m/>
  </r>
  <r>
    <s v="MERCK"/>
    <s v="MK-2400-01A (Local)"/>
    <s v="Merck Sharp and Dohme LLC"/>
    <s v="Brazil"/>
    <x v="0"/>
    <n v="40700"/>
    <s v="Revenues - Third Parties"/>
    <m/>
    <s v="Insulated shipper - Credo S22 - 12L (Leasing)"/>
    <n v="2026"/>
    <n v="7"/>
    <s v="USD"/>
    <n v="521.92204837499992"/>
    <n v="1"/>
    <n v="521.92204837499992"/>
    <x v="1"/>
    <m/>
  </r>
  <r>
    <s v="MERCK"/>
    <s v="MK-2400-01A (Local)"/>
    <s v="Merck Sharp and Dohme LLC"/>
    <s v="Brazil"/>
    <x v="3"/>
    <n v="40700"/>
    <s v="Revenues - Third Parties"/>
    <m/>
    <s v="Labeling / Relabeling Process"/>
    <n v="2026"/>
    <n v="7"/>
    <s v="USD"/>
    <n v="6.054507375"/>
    <n v="1"/>
    <n v="6.054507375"/>
    <x v="1"/>
    <m/>
  </r>
  <r>
    <s v="MERCK"/>
    <s v="MK-2400-01A (Local)"/>
    <s v="Merck Sharp and Dohme LLC"/>
    <s v="Brazil"/>
    <x v="5"/>
    <n v="40700"/>
    <s v="Revenues - Third Parties"/>
    <m/>
    <s v="Non-Drug Storage Ambient (per Shelf)"/>
    <n v="2026"/>
    <n v="7"/>
    <s v="USD"/>
    <n v="496.75371593750003"/>
    <n v="1"/>
    <n v="496.75371593750003"/>
    <x v="1"/>
    <m/>
  </r>
  <r>
    <s v="MERCK"/>
    <s v="MK-2400-01A (Local)"/>
    <s v="Merck Sharp and Dohme LLC"/>
    <s v="Brazil"/>
    <x v="0"/>
    <n v="40700"/>
    <s v="Revenues - Third Parties"/>
    <m/>
    <s v="Pick and Pack (Controlled Ambient)"/>
    <n v="2026"/>
    <n v="7"/>
    <s v="USD"/>
    <n v="369.00165093749996"/>
    <n v="1"/>
    <n v="369.00165093749996"/>
    <x v="1"/>
    <m/>
  </r>
  <r>
    <s v="MERCK"/>
    <s v="MK-2400-01A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400-01A (Local)"/>
    <s v="Merck Sharp and Dohme LLC"/>
    <s v="Brazil"/>
    <x v="5"/>
    <n v="40700"/>
    <s v="Revenues - Third Parties"/>
    <m/>
    <s v="Storage Ambient (per Shelf)"/>
    <n v="2026"/>
    <n v="7"/>
    <s v="USD"/>
    <n v="198.701486375"/>
    <n v="1"/>
    <n v="198.701486375"/>
    <x v="1"/>
    <m/>
  </r>
  <r>
    <s v="MERCK"/>
    <s v="MK-2400-01A (Local)"/>
    <s v="Merck Sharp and Dohme LLC"/>
    <s v="Brazil"/>
    <x v="0"/>
    <n v="40700"/>
    <s v="Revenues - Third Parties"/>
    <m/>
    <s v="Temperature Monitoring Device (Ambient)"/>
    <n v="2026"/>
    <n v="7"/>
    <s v="USD"/>
    <n v="374.79164100000003"/>
    <n v="1"/>
    <n v="374.79164100000003"/>
    <x v="1"/>
    <m/>
  </r>
  <r>
    <s v="MERCK"/>
    <s v="MK-2400-01A (Local)"/>
    <s v="Merck Sharp and Dohme LLC"/>
    <s v="Brazil"/>
    <x v="3"/>
    <n v="40700"/>
    <s v="Revenues - Third Parties"/>
    <m/>
    <s v="Variable Print"/>
    <n v="2026"/>
    <n v="7"/>
    <s v="USD"/>
    <n v="5.6822237500000004"/>
    <n v="1"/>
    <n v="5.6822237500000004"/>
    <x v="1"/>
    <m/>
  </r>
  <r>
    <s v="MERCK"/>
    <s v="MK-5684-015 (Local)"/>
    <s v="Merck Sharp and Dohme LLC"/>
    <s v="Brazil"/>
    <x v="2"/>
    <n v="40700"/>
    <s v="Revenues - Third Parties"/>
    <m/>
    <s v="Freight - Returns"/>
    <n v="2026"/>
    <n v="7"/>
    <s v="USD"/>
    <n v="217.90348387499998"/>
    <n v="1"/>
    <n v="217.90348387499998"/>
    <x v="1"/>
    <m/>
  </r>
  <r>
    <s v="MERCK"/>
    <s v="MK-5684-015 (Local)"/>
    <s v="Merck Sharp and Dohme LLC"/>
    <s v="Brazil"/>
    <x v="2"/>
    <n v="40700"/>
    <s v="Revenues - Third Parties"/>
    <m/>
    <s v="Freight - Shipments"/>
    <n v="2026"/>
    <n v="7"/>
    <s v="USD"/>
    <n v="507.86344306249998"/>
    <n v="1"/>
    <n v="507.86344306249998"/>
    <x v="1"/>
    <m/>
  </r>
  <r>
    <s v="MERCK"/>
    <s v="MK-5684-015 (Local)"/>
    <s v="Merck Sharp and Dohme LLC"/>
    <s v="Brazil"/>
    <x v="0"/>
    <n v="40700"/>
    <s v="Revenues - Third Parties"/>
    <m/>
    <s v="Import Services"/>
    <n v="2026"/>
    <n v="7"/>
    <s v="USD"/>
    <n v="1092.5446730625001"/>
    <n v="1"/>
    <n v="1092.5446730625001"/>
    <x v="1"/>
    <m/>
  </r>
  <r>
    <s v="MERCK"/>
    <s v="MK-5684-015 (Local)"/>
    <s v="Merck Sharp and Dohme LLC"/>
    <s v="Brazil"/>
    <x v="0"/>
    <n v="40700"/>
    <s v="Revenues - Third Parties"/>
    <m/>
    <s v="Insulated shipper - Credo S22 - 12L (Leasing)"/>
    <n v="2026"/>
    <n v="7"/>
    <s v="USD"/>
    <n v="173.97401612499999"/>
    <n v="1"/>
    <n v="173.97401612499999"/>
    <x v="1"/>
    <m/>
  </r>
  <r>
    <s v="MERCK"/>
    <s v="MK-5684-015 (Local)"/>
    <s v="Merck Sharp and Dohme LLC"/>
    <s v="Brazil"/>
    <x v="0"/>
    <n v="40700"/>
    <s v="Revenues - Third Parties"/>
    <m/>
    <s v="Pick and Pack (Controlled Ambient)"/>
    <n v="2026"/>
    <n v="7"/>
    <s v="USD"/>
    <n v="123.0005503125"/>
    <n v="1"/>
    <n v="123.0005503125"/>
    <x v="1"/>
    <m/>
  </r>
  <r>
    <s v="MERCK"/>
    <s v="MK-5684-015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MK-5684-015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5684-015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5684-015 (Local)"/>
    <s v="Merck Sharp and Dohme LLC"/>
    <s v="Brazil"/>
    <x v="5"/>
    <n v="40700"/>
    <s v="Revenues - Third Parties"/>
    <m/>
    <s v="Storage Ambient (per Shelf)"/>
    <n v="2026"/>
    <n v="7"/>
    <s v="USD"/>
    <n v="198.701486375"/>
    <n v="1"/>
    <n v="198.701486375"/>
    <x v="1"/>
    <m/>
  </r>
  <r>
    <s v="MERCK"/>
    <s v="MK-5684-015 (Local)"/>
    <s v="Merck Sharp and Dohme LLC"/>
    <s v="Brazil"/>
    <x v="0"/>
    <n v="40700"/>
    <s v="Revenues - Third Parties"/>
    <m/>
    <s v="Temperature Monitoring Device (Ambient)"/>
    <n v="2026"/>
    <n v="7"/>
    <s v="USD"/>
    <n v="124.93054699999999"/>
    <n v="1"/>
    <n v="124.93054699999999"/>
    <x v="1"/>
    <m/>
  </r>
  <r>
    <s v="MERCK"/>
    <s v="MK-2870-032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2870-032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2870-03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32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2870-022 (Local)"/>
    <s v="Merck Sharp and Dohme LLC"/>
    <s v="Brazil"/>
    <x v="0"/>
    <n v="40700"/>
    <s v="Revenues - Third Parties"/>
    <m/>
    <s v="Import Services"/>
    <n v="2026"/>
    <n v="7"/>
    <s v="USD"/>
    <n v="971.15082050000012"/>
    <n v="1"/>
    <n v="971.15082050000012"/>
    <x v="1"/>
    <m/>
  </r>
  <r>
    <s v="MERCK"/>
    <s v="MK-2870-022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2870-022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8527-011 (Local)"/>
    <s v="Merck Sharp and Dohme LLC"/>
    <s v="Brazil"/>
    <x v="2"/>
    <n v="40700"/>
    <s v="Revenues - Third Parties"/>
    <m/>
    <s v="Freight - Returns"/>
    <n v="2026"/>
    <n v="7"/>
    <s v="USD"/>
    <n v="217.90348387499998"/>
    <n v="1"/>
    <n v="217.90348387499998"/>
    <x v="1"/>
    <m/>
  </r>
  <r>
    <s v="MERCK"/>
    <s v="MK-8527-011 (Local)"/>
    <s v="Merck Sharp and Dohme LLC"/>
    <s v="Brazil"/>
    <x v="2"/>
    <n v="40700"/>
    <s v="Revenues - Third Parties"/>
    <m/>
    <s v="Freight - Shipments"/>
    <n v="2026"/>
    <n v="7"/>
    <s v="USD"/>
    <n v="120.18882925"/>
    <n v="1"/>
    <n v="120.18882925"/>
    <x v="1"/>
    <m/>
  </r>
  <r>
    <s v="MERCK"/>
    <s v="MK-8527-011 (Local)"/>
    <s v="Merck Sharp and Dohme LLC"/>
    <s v="Brazil"/>
    <x v="0"/>
    <n v="40700"/>
    <s v="Revenues - Third Parties"/>
    <m/>
    <s v="Import Services"/>
    <n v="2026"/>
    <n v="7"/>
    <s v="USD"/>
    <n v="2670.6647563749998"/>
    <n v="1"/>
    <n v="2670.6647563749998"/>
    <x v="1"/>
    <m/>
  </r>
  <r>
    <s v="MERCK"/>
    <s v="MK-8527-011 (Local)"/>
    <s v="Merck Sharp and Dohme LLC"/>
    <s v="Brazil"/>
    <x v="2"/>
    <n v="40700"/>
    <s v="Revenues - Third Parties"/>
    <m/>
    <s v="PassThrough - Freight"/>
    <n v="2026"/>
    <n v="7"/>
    <s v="USD"/>
    <n v="23.297117375000003"/>
    <n v="1"/>
    <n v="23.297117375000003"/>
    <x v="1"/>
    <m/>
  </r>
  <r>
    <s v="MERCK"/>
    <s v="MK-8527-011 (Local)"/>
    <s v="Merck Sharp and Dohme LLC"/>
    <s v="Brazil"/>
    <x v="0"/>
    <n v="40700"/>
    <s v="Revenues - Third Parties"/>
    <m/>
    <s v="Pick and Pack Materials"/>
    <n v="2026"/>
    <n v="7"/>
    <s v="USD"/>
    <n v="123.0005503125"/>
    <n v="1"/>
    <n v="123.0005503125"/>
    <x v="1"/>
    <m/>
  </r>
  <r>
    <s v="MERCK"/>
    <s v="MK-8527-01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8527-011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1022-016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1022-016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22-01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22-016 (Local)"/>
    <s v="Merck Sharp and Dohme LLC"/>
    <s v="Brazil"/>
    <x v="5"/>
    <n v="40700"/>
    <s v="Revenues - Third Parties"/>
    <m/>
    <s v="Storage Ambient (per Shelf)"/>
    <n v="2026"/>
    <n v="7"/>
    <s v="USD"/>
    <n v="99.350743187500001"/>
    <n v="1"/>
    <n v="99.350743187500001"/>
    <x v="1"/>
    <m/>
  </r>
  <r>
    <s v="MERCK"/>
    <s v="MK-1022-016 (Local)"/>
    <s v="Merck Sharp and Dohme LLC"/>
    <s v="Brazil"/>
    <x v="5"/>
    <n v="40700"/>
    <s v="Revenues - Third Parties"/>
    <m/>
    <s v="Storage of Labels Ambient (per Shelf)"/>
    <n v="2026"/>
    <n v="7"/>
    <s v="USD"/>
    <n v="99.350743187500001"/>
    <n v="1"/>
    <n v="99.350743187500001"/>
    <x v="1"/>
    <m/>
  </r>
  <r>
    <s v="MERCK"/>
    <s v="MK-7240-013 (Local)"/>
    <s v="Merck Sharp and Dohme LLC"/>
    <s v="Brazil"/>
    <x v="0"/>
    <n v="40700"/>
    <s v="Revenues - Third Parties"/>
    <m/>
    <s v="Import Services"/>
    <n v="2026"/>
    <n v="7"/>
    <s v="USD"/>
    <n v="728.36311537500001"/>
    <n v="1"/>
    <n v="728.36311537500001"/>
    <x v="1"/>
    <m/>
  </r>
  <r>
    <s v="MERCK"/>
    <s v="MK-7240-013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7240-01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240-013 (Local)"/>
    <s v="Merck Sharp and Dohme LLC"/>
    <s v="Brazil"/>
    <x v="4"/>
    <n v="40700"/>
    <s v="Revenues - Third Parties"/>
    <m/>
    <s v="Reconciliation of Returns (per Receipt)"/>
    <n v="2026"/>
    <n v="7"/>
    <s v="USD"/>
    <n v="52.981838000000003"/>
    <n v="1"/>
    <n v="52.981838000000003"/>
    <x v="1"/>
    <m/>
  </r>
  <r>
    <s v="MERCK"/>
    <s v="MK-7240-013 (Local)"/>
    <s v="Merck Sharp and Dohme LLC"/>
    <s v="Brazil"/>
    <x v="4"/>
    <n v="40700"/>
    <s v="Revenues - Third Parties"/>
    <m/>
    <s v="Returns Receipt (per Receipt)"/>
    <n v="2026"/>
    <n v="7"/>
    <s v="USD"/>
    <n v="132.45459499999998"/>
    <n v="1"/>
    <n v="132.45459499999998"/>
    <x v="1"/>
    <m/>
  </r>
  <r>
    <s v="MERCK"/>
    <s v="MK-1084-007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1084-007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84-00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482-033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6482-033 (Local)"/>
    <s v="Merck Sharp and Dohme LLC"/>
    <s v="Brazil"/>
    <x v="5"/>
    <n v="40700"/>
    <s v="Revenues - Third Parties"/>
    <m/>
    <s v="Non-Drug Storage Ambient (per Shelf)"/>
    <n v="2026"/>
    <n v="7"/>
    <s v="USD"/>
    <n v="198.701486375"/>
    <n v="1"/>
    <n v="198.701486375"/>
    <x v="1"/>
    <m/>
  </r>
  <r>
    <s v="MERCK"/>
    <s v="MK-6482-03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0616-037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0616-037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962-038 (Local)"/>
    <s v="Merck Sharp and Dohme LLC"/>
    <s v="Brazil"/>
    <x v="2"/>
    <n v="40700"/>
    <s v="Revenues - Third Parties"/>
    <m/>
    <s v="Freight - Shipments"/>
    <n v="2026"/>
    <n v="7"/>
    <s v="USD"/>
    <n v="1166.73688075"/>
    <n v="1"/>
    <n v="1166.73688075"/>
    <x v="1"/>
    <m/>
  </r>
  <r>
    <s v="MERCK"/>
    <s v="MK-7962-038 (Local)"/>
    <s v="Merck Sharp and Dohme LLC"/>
    <s v="Brazil"/>
    <x v="0"/>
    <n v="40700"/>
    <s v="Revenues - Third Parties"/>
    <m/>
    <s v="Import License Fee"/>
    <n v="2026"/>
    <n v="7"/>
    <s v="USD"/>
    <n v="1261.4536725"/>
    <n v="1"/>
    <n v="1261.4536725"/>
    <x v="1"/>
    <m/>
  </r>
  <r>
    <s v="MERCK"/>
    <s v="MK-7962-038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7962-038 (Local)"/>
    <s v="Merck Sharp and Dohme LLC"/>
    <s v="Brazil"/>
    <x v="5"/>
    <n v="40700"/>
    <s v="Revenues - Third Parties"/>
    <m/>
    <s v="Non-Drug Storage Ambient (per Shelf)"/>
    <n v="2026"/>
    <n v="7"/>
    <s v="USD"/>
    <n v="496.75371593750003"/>
    <n v="1"/>
    <n v="496.75371593750003"/>
    <x v="1"/>
    <m/>
  </r>
  <r>
    <s v="MERCK"/>
    <s v="MK-7962-038 (Local)"/>
    <s v="Merck Sharp and Dohme LLC"/>
    <s v="Brazil"/>
    <x v="0"/>
    <n v="40700"/>
    <s v="Revenues - Third Parties"/>
    <m/>
    <s v="Pick and Pack Materials"/>
    <n v="2026"/>
    <n v="7"/>
    <s v="USD"/>
    <n v="246.00110062499999"/>
    <n v="1"/>
    <n v="246.00110062499999"/>
    <x v="1"/>
    <m/>
  </r>
  <r>
    <s v="MERCK"/>
    <s v="MK-7962-03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7962-038 (Local)"/>
    <s v="Merck Sharp and Dohme LLC"/>
    <s v="Brazil"/>
    <x v="1"/>
    <n v="40700"/>
    <s v="Revenues - Third Parties"/>
    <m/>
    <s v="PTC Duties"/>
    <n v="2026"/>
    <n v="7"/>
    <s v="USD"/>
    <n v="4651.5601999999999"/>
    <n v="1"/>
    <n v="4651.5601999999999"/>
    <x v="1"/>
    <m/>
  </r>
  <r>
    <s v="MERCK"/>
    <s v="MK-2870-036 (Local)"/>
    <s v="Merck Sharp and Dohme LLC"/>
    <s v="Brazil"/>
    <x v="0"/>
    <n v="40700"/>
    <s v="Revenues - Third Parties"/>
    <m/>
    <s v="Import Services"/>
    <n v="2026"/>
    <n v="7"/>
    <s v="USD"/>
    <n v="1699.513935875"/>
    <n v="1"/>
    <n v="1699.513935875"/>
    <x v="1"/>
    <m/>
  </r>
  <r>
    <s v="MERCK"/>
    <s v="MK-2870-036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2870-021 (Local)"/>
    <s v="Merck Sharp and Dohme LLC"/>
    <s v="Brazil"/>
    <x v="2"/>
    <n v="40700"/>
    <s v="Revenues - Third Parties"/>
    <m/>
    <s v="Freight - Shipments"/>
    <n v="2026"/>
    <n v="7"/>
    <s v="USD"/>
    <n v="1887.9874195"/>
    <n v="1"/>
    <n v="1887.9874195"/>
    <x v="1"/>
    <m/>
  </r>
  <r>
    <s v="MERCK"/>
    <s v="MK-2870-021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2870-021 (Local)"/>
    <s v="Merck Sharp and Dohme LLC"/>
    <s v="Brazil"/>
    <x v="5"/>
    <n v="40700"/>
    <s v="Revenues - Third Parties"/>
    <m/>
    <s v="Non-Drug Storage Ambient (per Shelf)"/>
    <n v="2026"/>
    <n v="7"/>
    <s v="USD"/>
    <n v="695.45520231250009"/>
    <n v="1"/>
    <n v="695.45520231250009"/>
    <x v="1"/>
    <m/>
  </r>
  <r>
    <s v="MERCK"/>
    <s v="MK-2870-021 (Local)"/>
    <s v="Merck Sharp and Dohme LLC"/>
    <s v="Brazil"/>
    <x v="0"/>
    <n v="40700"/>
    <s v="Revenues - Third Parties"/>
    <m/>
    <s v="Pick and Pack Materials"/>
    <n v="2026"/>
    <n v="7"/>
    <s v="USD"/>
    <n v="369.00165093749996"/>
    <n v="1"/>
    <n v="369.00165093749996"/>
    <x v="1"/>
    <m/>
  </r>
  <r>
    <s v="MERCK"/>
    <s v="MK-2870-021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01F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3475-01F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84-013 (Local)"/>
    <s v="Merck Sharp and Dohme LLC"/>
    <s v="Brazil"/>
    <x v="2"/>
    <n v="40700"/>
    <s v="Revenues - Third Parties"/>
    <m/>
    <s v="Freight - Shipments"/>
    <n v="2026"/>
    <n v="7"/>
    <s v="USD"/>
    <n v="2235.484792625"/>
    <n v="1"/>
    <n v="2235.484792625"/>
    <x v="1"/>
    <m/>
  </r>
  <r>
    <s v="MERCK"/>
    <s v="MK-1084-013 (Local)"/>
    <s v="Merck Sharp and Dohme LLC"/>
    <s v="Brazil"/>
    <x v="0"/>
    <n v="40700"/>
    <s v="Revenues - Third Parties"/>
    <m/>
    <s v="Import Services"/>
    <n v="2026"/>
    <n v="7"/>
    <s v="USD"/>
    <n v="971.15082050000012"/>
    <n v="1"/>
    <n v="971.15082050000012"/>
    <x v="1"/>
    <m/>
  </r>
  <r>
    <s v="MERCK"/>
    <s v="MK-1084-013 (Local)"/>
    <s v="Merck Sharp and Dohme LLC"/>
    <s v="Brazil"/>
    <x v="5"/>
    <n v="40700"/>
    <s v="Revenues - Third Parties"/>
    <m/>
    <s v="Non-Drug Storage Ambient (per Shelf)"/>
    <n v="2026"/>
    <n v="7"/>
    <s v="USD"/>
    <n v="496.75371593750003"/>
    <n v="1"/>
    <n v="496.75371593750003"/>
    <x v="1"/>
    <m/>
  </r>
  <r>
    <s v="MERCK"/>
    <s v="MK-1084-013 (Local)"/>
    <s v="Merck Sharp and Dohme LLC"/>
    <s v="Brazil"/>
    <x v="0"/>
    <n v="40700"/>
    <s v="Revenues - Third Parties"/>
    <m/>
    <s v="Pick and Pack Materials"/>
    <n v="2026"/>
    <n v="7"/>
    <s v="USD"/>
    <n v="1107.0049528125001"/>
    <n v="1"/>
    <n v="1107.0049528125001"/>
    <x v="1"/>
    <m/>
  </r>
  <r>
    <s v="MERCK"/>
    <s v="MK-1084-01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482-043 (Local)"/>
    <s v="Merck Sharp and Dohme LLC"/>
    <s v="Brazil"/>
    <x v="0"/>
    <n v="40700"/>
    <s v="Revenues - Third Parties"/>
    <m/>
    <s v="Import License Fee"/>
    <n v="2026"/>
    <n v="7"/>
    <s v="USD"/>
    <n v="1261.4536725"/>
    <n v="1"/>
    <n v="1261.4536725"/>
    <x v="1"/>
    <m/>
  </r>
  <r>
    <s v="MERCK"/>
    <s v="MK-6482-043 (Local)"/>
    <s v="Merck Sharp and Dohme LLC"/>
    <s v="Brazil"/>
    <x v="0"/>
    <n v="40700"/>
    <s v="Revenues - Third Parties"/>
    <m/>
    <s v="Import Services"/>
    <n v="2026"/>
    <n v="7"/>
    <s v="USD"/>
    <n v="242.78770512500003"/>
    <n v="1"/>
    <n v="242.78770512500003"/>
    <x v="1"/>
    <m/>
  </r>
  <r>
    <s v="MERCK"/>
    <s v="MK-6482-043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6482-043 (Local)"/>
    <s v="Merck Sharp and Dohme LLC"/>
    <s v="Brazil"/>
    <x v="1"/>
    <n v="40700"/>
    <s v="Revenues - Third Parties"/>
    <m/>
    <s v="PTC Duties"/>
    <n v="2026"/>
    <n v="7"/>
    <s v="USD"/>
    <n v="21176.305500000002"/>
    <n v="1"/>
    <n v="21176.305500000002"/>
    <x v="1"/>
    <m/>
  </r>
  <r>
    <s v="MERCK"/>
    <s v="MK-6482-043 (Local)"/>
    <s v="Merck Sharp and Dohme LLC"/>
    <s v="Brazil"/>
    <x v="0"/>
    <n v="40700"/>
    <s v="Revenues - Third Parties"/>
    <m/>
    <s v="Setup Fee"/>
    <n v="2026"/>
    <n v="7"/>
    <s v="USD"/>
    <n v="473.05492412500007"/>
    <n v="1"/>
    <n v="473.05492412500007"/>
    <x v="1"/>
    <m/>
  </r>
  <r>
    <s v="MERCK"/>
    <s v="Merck Comparator for multiple protocols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erck Comparator for multiple protocols"/>
    <s v="Merck Sharp and Dohme LLC"/>
    <s v="Brazil"/>
    <x v="0"/>
    <n v="40700"/>
    <s v="Revenues - Third Parties"/>
    <m/>
    <s v="Receipt fee Ambient (per Receipt_ID)"/>
    <n v="2026"/>
    <n v="7"/>
    <s v="USD"/>
    <n v="1968.0088049999999"/>
    <n v="1"/>
    <n v="1968.0088049999999"/>
    <x v="1"/>
    <m/>
  </r>
  <r>
    <s v="MERCK"/>
    <s v="Merck Comparator for multiple protocols"/>
    <s v="Merck Sharp and Dohme LLC"/>
    <s v="Brazil"/>
    <x v="5"/>
    <n v="40700"/>
    <s v="Revenues - Third Parties"/>
    <m/>
    <s v="Storage Ambient (per Shelf)"/>
    <n v="2026"/>
    <n v="7"/>
    <s v="USD"/>
    <n v="2881.1715524374999"/>
    <n v="1"/>
    <n v="2881.1715524374999"/>
    <x v="1"/>
    <m/>
  </r>
  <r>
    <s v="MERCK"/>
    <s v="Merck Comparator for multiple protocols"/>
    <s v="Merck Sharp and Dohme LLC"/>
    <s v="Brazil"/>
    <x v="5"/>
    <n v="40700"/>
    <s v="Revenues - Third Parties"/>
    <m/>
    <s v="Storage Refrigerated (per Shelf)"/>
    <n v="2026"/>
    <n v="7"/>
    <s v="USD"/>
    <n v="851.45183812500011"/>
    <n v="1"/>
    <n v="851.45183812500011"/>
    <x v="1"/>
    <m/>
  </r>
  <r>
    <s v="MERCK"/>
    <s v="MK-3475-06F (Local)"/>
    <s v="Merck Sharp and Dohme LLC"/>
    <s v="Brazil"/>
    <x v="0"/>
    <n v="40700"/>
    <s v="Revenues - Third Parties"/>
    <m/>
    <s v="Import Services"/>
    <n v="2026"/>
    <n v="7"/>
    <s v="USD"/>
    <n v="606.96926281250001"/>
    <n v="1"/>
    <n v="606.96926281250001"/>
    <x v="1"/>
    <m/>
  </r>
  <r>
    <s v="MERCK"/>
    <s v="MK-3475-06F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3475-06F (Local)"/>
    <s v="Merck Sharp and Dohme LLC"/>
    <s v="Brazil"/>
    <x v="0"/>
    <n v="40700"/>
    <s v="Revenues - Third Parties"/>
    <m/>
    <s v="Setup Fee"/>
    <n v="2026"/>
    <n v="7"/>
    <s v="USD"/>
    <n v="473.05492412500007"/>
    <n v="1"/>
    <n v="473.05492412500007"/>
    <x v="1"/>
    <m/>
  </r>
  <r>
    <s v="MERCK"/>
    <s v="MK-6482-034 (Local)"/>
    <s v="Merck Sharp and Dohme LLC"/>
    <s v="Brazil"/>
    <x v="0"/>
    <n v="40700"/>
    <s v="Revenues - Third Parties"/>
    <m/>
    <s v="Import Services"/>
    <n v="2026"/>
    <n v="7"/>
    <s v="USD"/>
    <n v="485.57541025000006"/>
    <n v="1"/>
    <n v="485.57541025000006"/>
    <x v="1"/>
    <m/>
  </r>
  <r>
    <s v="MERCK"/>
    <s v="MK-6482-03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45-008 (Local)"/>
    <s v="Merck Sharp and Dohme LLC"/>
    <s v="Brazil"/>
    <x v="0"/>
    <n v="40700"/>
    <s v="Revenues - Third Parties"/>
    <m/>
    <s v="Import Services"/>
    <n v="2026"/>
    <n v="7"/>
    <s v="USD"/>
    <n v="364.1815576875"/>
    <n v="1"/>
    <n v="364.1815576875"/>
    <x v="1"/>
    <m/>
  </r>
  <r>
    <s v="MERCK"/>
    <s v="MK-1045-008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MK-1045-008 (Local)"/>
    <s v="Merck Sharp and Dohme LLC"/>
    <s v="Brazil"/>
    <x v="0"/>
    <n v="40700"/>
    <s v="Revenues - Third Parties"/>
    <m/>
    <s v="Setup Fee"/>
    <n v="2026"/>
    <n v="7"/>
    <s v="USD"/>
    <n v="473.05492412500007"/>
    <n v="1"/>
    <n v="473.05492412500007"/>
    <x v="1"/>
    <m/>
  </r>
  <r>
    <s v="MERCK"/>
    <s v="V940-014 (Local)"/>
    <s v="Merck Sharp and Dohme LLC"/>
    <s v="Brazil"/>
    <x v="0"/>
    <n v="40700"/>
    <s v="Revenues - Third Parties"/>
    <m/>
    <s v="Import Services"/>
    <n v="2026"/>
    <n v="7"/>
    <s v="USD"/>
    <n v="849.75696793750001"/>
    <n v="1"/>
    <n v="849.75696793750001"/>
    <x v="1"/>
    <m/>
  </r>
  <r>
    <s v="MERCK"/>
    <s v="V940-014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MERCK"/>
    <s v="V940-014 (Local)"/>
    <s v="Merck Sharp and Dohme LLC"/>
    <s v="Brazil"/>
    <x v="0"/>
    <n v="40700"/>
    <s v="Revenues - Third Parties"/>
    <m/>
    <s v="Setup Fee"/>
    <n v="2026"/>
    <n v="7"/>
    <s v="USD"/>
    <n v="473.05492412500007"/>
    <n v="1"/>
    <n v="473.05492412500007"/>
    <x v="1"/>
    <m/>
  </r>
  <r>
    <s v="MERCK"/>
    <s v="MK-1084-015 (Local)"/>
    <s v="Merck Sharp and Dohme LLC"/>
    <s v="Brazil"/>
    <x v="0"/>
    <n v="40700"/>
    <s v="Revenues - Third Parties"/>
    <m/>
    <s v="Import Services"/>
    <n v="2026"/>
    <n v="7"/>
    <s v="USD"/>
    <n v="121.39385256250002"/>
    <n v="1"/>
    <n v="121.39385256250002"/>
    <x v="1"/>
    <m/>
  </r>
  <r>
    <s v="MERCK"/>
    <s v="MK-1084-015 (Local)"/>
    <s v="Merck Sharp and Dohme LLC"/>
    <s v="Brazil"/>
    <x v="5"/>
    <n v="40700"/>
    <s v="Revenues - Third Parties"/>
    <m/>
    <s v="Non-Drug Storage Ambient (per Shelf)"/>
    <n v="2026"/>
    <n v="7"/>
    <s v="USD"/>
    <n v="99.350743187500001"/>
    <n v="1"/>
    <n v="99.350743187500001"/>
    <x v="1"/>
    <m/>
  </r>
  <r>
    <s v="MERCK"/>
    <s v="MK-1084-015 (Local)"/>
    <s v="Merck Sharp and Dohme LLC"/>
    <s v="Brazil"/>
    <x v="0"/>
    <n v="40700"/>
    <s v="Revenues - Third Parties"/>
    <m/>
    <s v="Project Management Fee"/>
    <n v="2026"/>
    <n v="7"/>
    <s v="USD"/>
    <n v="304.50841137499998"/>
    <n v="1"/>
    <n v="304.50841137499998"/>
    <x v="1"/>
    <m/>
  </r>
  <r>
    <s v="OTH CUST"/>
    <s v="AB-101-05 BC 135535-01"/>
    <s v="PPD Development LP"/>
    <s v="Brazil"/>
    <x v="0"/>
    <n v="40900"/>
    <s v="Revenues- IC"/>
    <m/>
    <s v="External Temperature Monitoring Devices"/>
    <n v="2026"/>
    <n v="7"/>
    <s v="USD"/>
    <n v="3604.89185"/>
    <n v="1"/>
    <n v="3604.89185"/>
    <x v="1"/>
    <m/>
  </r>
  <r>
    <s v="OTH CUST"/>
    <s v="AB-101-05 BC 135535-01"/>
    <s v="PPD Development LP"/>
    <s v="Brazil"/>
    <x v="2"/>
    <n v="40900"/>
    <s v="Revenues- IC"/>
    <m/>
    <s v="Freight - Shipments"/>
    <n v="2026"/>
    <n v="7"/>
    <s v="USD"/>
    <n v="4896.0431142999996"/>
    <n v="1"/>
    <n v="4896.0431142999996"/>
    <x v="1"/>
    <m/>
  </r>
  <r>
    <s v="OTH CUST"/>
    <s v="AB-101-05 BC 135535-01"/>
    <s v="PPD Development LP"/>
    <s v="Brazil"/>
    <x v="0"/>
    <n v="40900"/>
    <s v="Revenues- IC"/>
    <m/>
    <s v="Insulated shipper - Large (Leasing)"/>
    <n v="2026"/>
    <n v="7"/>
    <s v="USD"/>
    <n v="4502.3349258999997"/>
    <n v="1"/>
    <n v="4502.3349258999997"/>
    <x v="1"/>
    <m/>
  </r>
  <r>
    <s v="OTH CUST"/>
    <s v="AB-101-05 BC 135535-01"/>
    <s v="PPD Development LP"/>
    <s v="Brazil"/>
    <x v="0"/>
    <n v="40900"/>
    <s v="Revenues- IC"/>
    <m/>
    <s v="Pick and Pack (Cryogenic)"/>
    <n v="2026"/>
    <n v="7"/>
    <s v="USD"/>
    <n v="3694.6991557000001"/>
    <n v="1"/>
    <n v="3694.6991557000001"/>
    <x v="1"/>
    <m/>
  </r>
  <r>
    <s v="OTH CUST"/>
    <s v="AB-101-05 BC 135535-01"/>
    <s v="PPD Development LP"/>
    <s v="Brazil"/>
    <x v="0"/>
    <n v="40900"/>
    <s v="Revenues- IC"/>
    <m/>
    <s v="Project Management Fee"/>
    <n v="2026"/>
    <n v="7"/>
    <s v="USD"/>
    <n v="1747.7375663"/>
    <n v="1"/>
    <n v="1747.7375663"/>
    <x v="1"/>
    <m/>
  </r>
  <r>
    <s v="OTH CUST"/>
    <s v="AB-101-05 BC 135535-01"/>
    <s v="PPD Development LP"/>
    <s v="Brazil"/>
    <x v="5"/>
    <n v="40900"/>
    <s v="Revenues- IC"/>
    <m/>
    <s v="Storage Cryogenic (per Shelf)"/>
    <n v="2026"/>
    <n v="7"/>
    <s v="USD"/>
    <n v="735.7679263"/>
    <n v="1"/>
    <n v="735.7679263"/>
    <x v="1"/>
    <m/>
  </r>
  <r>
    <s v="OTH CUST"/>
    <s v="FMGX-CS-302"/>
    <s v="PSI CRO AG"/>
    <s v="Brazil"/>
    <x v="2"/>
    <n v="40700"/>
    <s v="Revenues - Third Parties"/>
    <m/>
    <s v="Freight - Shipments"/>
    <n v="2026"/>
    <n v="7"/>
    <s v="USD"/>
    <n v="28215.555548985001"/>
    <n v="1"/>
    <n v="28215.555548985001"/>
    <x v="1"/>
    <m/>
  </r>
  <r>
    <s v="OTH CUST"/>
    <s v="FMGX-CS-302"/>
    <s v="PSI CRO AG"/>
    <s v="Brazil"/>
    <x v="0"/>
    <n v="40700"/>
    <s v="Revenues - Third Parties"/>
    <m/>
    <s v="Insulated shipper - Credo S22 - 12L (Leasing)"/>
    <n v="2026"/>
    <n v="7"/>
    <s v="USD"/>
    <n v="951.85570535999989"/>
    <n v="1"/>
    <n v="951.85570535999989"/>
    <x v="1"/>
    <m/>
  </r>
  <r>
    <s v="OTH CUST"/>
    <s v="FMGX-CS-302"/>
    <s v="PSI CRO AG"/>
    <s v="Brazil"/>
    <x v="0"/>
    <n v="40700"/>
    <s v="Revenues - Third Parties"/>
    <m/>
    <s v="Insulated shipper - Credo S22 - 28L (Leasing)"/>
    <n v="2026"/>
    <n v="7"/>
    <s v="USD"/>
    <n v="566.04933965999987"/>
    <n v="1"/>
    <n v="566.04933965999987"/>
    <x v="1"/>
    <m/>
  </r>
  <r>
    <s v="OTH CUST"/>
    <s v="FMGX-CS-302"/>
    <s v="PSI CRO AG"/>
    <s v="Brazil"/>
    <x v="0"/>
    <n v="40700"/>
    <s v="Revenues - Third Parties"/>
    <m/>
    <s v="Pick and Pack (Controlled Ambient)"/>
    <n v="2026"/>
    <n v="7"/>
    <s v="USD"/>
    <n v="1699.5080414199999"/>
    <n v="1"/>
    <n v="1699.5080414199999"/>
    <x v="1"/>
    <m/>
  </r>
  <r>
    <s v="OTH CUST"/>
    <s v="FMGX-CS-302"/>
    <s v="PSI CRO AG"/>
    <s v="Brazil"/>
    <x v="0"/>
    <n v="40700"/>
    <s v="Revenues - Third Parties"/>
    <m/>
    <s v="Pick and Pack (Refrigerated)"/>
    <n v="2026"/>
    <n v="7"/>
    <s v="USD"/>
    <n v="1699.5080414199999"/>
    <n v="1"/>
    <n v="1699.5080414199999"/>
    <x v="1"/>
    <m/>
  </r>
  <r>
    <s v="OTH CUST"/>
    <s v="FMGX-CS-302"/>
    <s v="PSI CRO AG"/>
    <s v="Brazil"/>
    <x v="0"/>
    <n v="40700"/>
    <s v="Revenues - Third Parties"/>
    <m/>
    <s v="Project Management Fee"/>
    <n v="2026"/>
    <n v="7"/>
    <s v="USD"/>
    <n v="1696.9079985199999"/>
    <n v="1"/>
    <n v="1696.9079985199999"/>
    <x v="1"/>
    <m/>
  </r>
  <r>
    <s v="OTH CUST"/>
    <s v="FMGX-CS-302"/>
    <s v="PSI CRO AG"/>
    <s v="Brazil"/>
    <x v="5"/>
    <n v="40700"/>
    <s v="Revenues - Third Parties"/>
    <m/>
    <s v="Storage Ambient (per Shelf)"/>
    <n v="2026"/>
    <n v="7"/>
    <s v="USD"/>
    <n v="1418.4334037649999"/>
    <n v="1"/>
    <n v="1418.4334037649999"/>
    <x v="1"/>
    <m/>
  </r>
  <r>
    <s v="OTH CUST"/>
    <s v="FMGX-CS-302"/>
    <s v="PSI CRO AG"/>
    <s v="Brazil"/>
    <x v="5"/>
    <n v="40700"/>
    <s v="Revenues - Third Parties"/>
    <m/>
    <s v="Storage Refrigerated (per Shelf)"/>
    <n v="2026"/>
    <n v="7"/>
    <s v="USD"/>
    <n v="424.87701035499998"/>
    <n v="1"/>
    <n v="424.87701035499998"/>
    <x v="1"/>
    <m/>
  </r>
  <r>
    <s v="OTH CUST"/>
    <s v="FMGX-CS-302"/>
    <s v="PSI CRO AG"/>
    <s v="Brazil"/>
    <x v="0"/>
    <n v="40700"/>
    <s v="Revenues - Third Parties"/>
    <m/>
    <s v="Temperature Monitoring Device (Ambient)"/>
    <n v="2026"/>
    <n v="7"/>
    <s v="USD"/>
    <n v="1060.9775058400003"/>
    <n v="1"/>
    <n v="1060.9775058400003"/>
    <x v="1"/>
    <m/>
  </r>
  <r>
    <s v="OTH CUST"/>
    <s v="FMGX-CS-302"/>
    <s v="PSI CRO AG"/>
    <s v="Brazil"/>
    <x v="0"/>
    <n v="40700"/>
    <s v="Revenues - Third Parties"/>
    <m/>
    <s v="Temperature Monitoring Device (Refrigerated)"/>
    <n v="2026"/>
    <n v="7"/>
    <s v="USD"/>
    <n v="1326.2218823000001"/>
    <n v="1"/>
    <n v="1326.2218823000001"/>
    <x v="1"/>
    <m/>
  </r>
  <r>
    <s v="SERVIER"/>
    <s v="SPLFIO-174"/>
    <s v="Servier"/>
    <s v="Brazil"/>
    <x v="2"/>
    <n v="40700"/>
    <s v="Revenues - Third Parties"/>
    <m/>
    <s v="Freight - Returns"/>
    <n v="2026"/>
    <n v="7"/>
    <s v="USD"/>
    <n v="596.80984719999992"/>
    <n v="1"/>
    <n v="596.80984719999992"/>
    <x v="1"/>
    <m/>
  </r>
  <r>
    <s v="SERVIER"/>
    <s v="SPLFIO-174"/>
    <s v="Servier"/>
    <s v="Brazil"/>
    <x v="0"/>
    <n v="40700"/>
    <s v="Revenues - Third Parties"/>
    <m/>
    <s v="Import License Fee"/>
    <n v="2026"/>
    <n v="7"/>
    <s v="USD"/>
    <n v="883.06457032499975"/>
    <n v="1"/>
    <n v="883.06457032499975"/>
    <x v="1"/>
    <m/>
  </r>
  <r>
    <s v="SERVIER"/>
    <s v="SPLFIO-174"/>
    <s v="Servier"/>
    <s v="Brazil"/>
    <x v="0"/>
    <n v="40700"/>
    <s v="Revenues - Third Parties"/>
    <m/>
    <s v="Project Management Fee"/>
    <n v="2026"/>
    <n v="7"/>
    <s v="USD"/>
    <n v="1631.64692173"/>
    <n v="1"/>
    <n v="1631.64692173"/>
    <x v="1"/>
    <m/>
  </r>
  <r>
    <s v="SERVIER"/>
    <s v="SPLFIO-174"/>
    <s v="Servier"/>
    <s v="Brazil"/>
    <x v="1"/>
    <n v="40700"/>
    <s v="Revenues - Third Parties"/>
    <m/>
    <s v="PTC Duties"/>
    <n v="2026"/>
    <n v="7"/>
    <s v="USD"/>
    <n v="5172.6115"/>
    <n v="1"/>
    <n v="5172.6115"/>
    <x v="1"/>
    <m/>
  </r>
  <r>
    <s v="SERVIER"/>
    <s v="SPLFIO-174"/>
    <s v="Servier"/>
    <s v="Brazil"/>
    <x v="4"/>
    <n v="40700"/>
    <s v="Revenues - Third Parties"/>
    <m/>
    <s v="Returns Receipt (per Receipt)"/>
    <n v="2026"/>
    <n v="7"/>
    <s v="USD"/>
    <n v="818.35350261000008"/>
    <n v="1"/>
    <n v="818.35350261000008"/>
    <x v="1"/>
    <m/>
  </r>
  <r>
    <s v="SERVIER"/>
    <s v="SPLFIO-174"/>
    <s v="Servier"/>
    <s v="Brazil"/>
    <x v="5"/>
    <n v="40700"/>
    <s v="Revenues - Third Parties"/>
    <m/>
    <s v="Storage of Returns (per Pallet)"/>
    <n v="2026"/>
    <n v="7"/>
    <s v="USD"/>
    <n v="204.90338085000005"/>
    <n v="1"/>
    <n v="204.90338085000005"/>
    <x v="1"/>
    <m/>
  </r>
  <r>
    <s v="SERVIER"/>
    <s v="SPLFIO-174"/>
    <s v="Servier"/>
    <s v="Brazil"/>
    <x v="5"/>
    <n v="40700"/>
    <s v="Revenues - Third Parties"/>
    <m/>
    <s v="Storage Refrigerated (per Shelf)"/>
    <n v="2026"/>
    <n v="7"/>
    <s v="USD"/>
    <n v="2859.7571852149999"/>
    <n v="1"/>
    <n v="2859.7571852149999"/>
    <x v="1"/>
    <m/>
  </r>
  <r>
    <s v="MERCK"/>
    <s v="MK-3475-630 (Local)"/>
    <s v="Merck Sharp and Dohme LLC"/>
    <s v="Brazil"/>
    <x v="1"/>
    <n v="40700"/>
    <s v="Revenues - Third Parties"/>
    <m/>
    <s v="PTC Duties"/>
    <n v="2026"/>
    <n v="7"/>
    <s v="USD"/>
    <n v="-90.245669149999955"/>
    <n v="1"/>
    <n v="-90.245669149999955"/>
    <x v="1"/>
    <m/>
  </r>
  <r>
    <s v="MERCK"/>
    <s v="MK-3475-937 (Local)"/>
    <s v="Merck Sharp and Dohme LLC"/>
    <s v="Brazil"/>
    <x v="1"/>
    <n v="40700"/>
    <s v="Revenues - Third Parties"/>
    <m/>
    <s v="PTC Duties"/>
    <n v="2026"/>
    <n v="7"/>
    <s v="USD"/>
    <n v="-84.814362149999994"/>
    <n v="1"/>
    <n v="-84.814362149999994"/>
    <x v="1"/>
    <m/>
  </r>
  <r>
    <s v="MERCK"/>
    <s v="MK-7339-008 (Local)"/>
    <s v="Merck Sharp and Dohme LLC"/>
    <s v="Brazil"/>
    <x v="1"/>
    <n v="40700"/>
    <s v="Revenues - Third Parties"/>
    <m/>
    <s v="PTC Duties"/>
    <n v="2026"/>
    <n v="7"/>
    <s v="USD"/>
    <n v="-84.699731550000038"/>
    <n v="1"/>
    <n v="-84.699731550000038"/>
    <x v="1"/>
    <m/>
  </r>
  <r>
    <s v="MERCK"/>
    <s v="MK-7902-012 (Local)"/>
    <s v="Merck Sharp and Dohme LLC"/>
    <s v="Brazil"/>
    <x v="1"/>
    <n v="40700"/>
    <s v="Revenues - Third Parties"/>
    <m/>
    <s v="PTC Duties"/>
    <n v="2026"/>
    <n v="7"/>
    <s v="USD"/>
    <n v="-84.706554799999992"/>
    <n v="1"/>
    <n v="-84.706554799999992"/>
    <x v="1"/>
    <m/>
  </r>
  <r>
    <s v="MERCK"/>
    <s v="MK-7684A-003 (Local)"/>
    <s v="Merck Sharp and Dohme LLC"/>
    <s v="Brazil"/>
    <x v="1"/>
    <n v="40700"/>
    <s v="Revenues - Third Parties"/>
    <m/>
    <s v="PTC Duties"/>
    <n v="2026"/>
    <n v="7"/>
    <s v="USD"/>
    <n v="-303.75334954999994"/>
    <n v="1"/>
    <n v="-303.75334954999994"/>
    <x v="1"/>
    <m/>
  </r>
  <r>
    <s v="MERCK"/>
    <s v="MK-1026-003 (Local)"/>
    <s v="Merck Sharp and Dohme LLC"/>
    <s v="Brazil"/>
    <x v="1"/>
    <n v="40700"/>
    <s v="Revenues - Third Parties"/>
    <m/>
    <s v="PTC Duties"/>
    <n v="2026"/>
    <n v="7"/>
    <s v="USD"/>
    <n v="-325.01732585000002"/>
    <n v="1"/>
    <n v="-325.01732585000002"/>
    <x v="1"/>
    <m/>
  </r>
  <r>
    <s v="MERCK"/>
    <s v="MK-4280A-008 (Local)"/>
    <s v="Merck Sharp and Dohme LLC"/>
    <s v="Brazil"/>
    <x v="1"/>
    <n v="40700"/>
    <s v="Revenues - Third Parties"/>
    <m/>
    <s v="PTC Duties"/>
    <n v="2026"/>
    <n v="7"/>
    <s v="USD"/>
    <n v="-175.06548989999993"/>
    <n v="1"/>
    <n v="-175.06548989999993"/>
    <x v="1"/>
    <m/>
  </r>
  <r>
    <s v="MERCK"/>
    <s v="MK-7684A-010 (Local)"/>
    <s v="Merck Sharp and Dohme LLC"/>
    <s v="Brazil"/>
    <x v="1"/>
    <n v="40700"/>
    <s v="Revenues - Third Parties"/>
    <m/>
    <s v="PTC Duties"/>
    <n v="2026"/>
    <n v="7"/>
    <s v="USD"/>
    <n v="-84.699731550000038"/>
    <n v="1"/>
    <n v="-84.699731550000038"/>
    <x v="1"/>
    <m/>
  </r>
  <r>
    <s v="MERCK"/>
    <s v="MK-1242-036 (Local)"/>
    <s v="Merck Sharp and Dohme LLC"/>
    <s v="Brazil"/>
    <x v="1"/>
    <n v="40700"/>
    <s v="Revenues - Third Parties"/>
    <m/>
    <s v="PTC Duties"/>
    <n v="2026"/>
    <n v="7"/>
    <s v="USD"/>
    <n v="-2003.4344770999996"/>
    <n v="1"/>
    <n v="-2003.4344770999996"/>
    <x v="1"/>
    <m/>
  </r>
  <r>
    <s v="MERCK"/>
    <s v="V940-002 (Local)"/>
    <s v="Merck Sharp and Dohme LLC"/>
    <s v="Brazil"/>
    <x v="1"/>
    <n v="40700"/>
    <s v="Revenues - Third Parties"/>
    <m/>
    <s v="PTC Duties"/>
    <n v="2026"/>
    <n v="7"/>
    <s v="USD"/>
    <n v="-84.706554799999992"/>
    <n v="1"/>
    <n v="-84.706554799999992"/>
    <x v="1"/>
    <m/>
  </r>
  <r>
    <s v="MERCK"/>
    <s v="MK-6194-006 (Local)"/>
    <s v="Merck Sharp and Dohme LLC"/>
    <s v="Brazil"/>
    <x v="1"/>
    <n v="40700"/>
    <s v="Revenues - Third Parties"/>
    <m/>
    <s v="PTC Duties"/>
    <n v="2026"/>
    <n v="7"/>
    <s v="USD"/>
    <n v="-84.706554799999992"/>
    <n v="1"/>
    <n v="-84.706554799999992"/>
    <x v="1"/>
    <m/>
  </r>
  <r>
    <s v="MERCK"/>
    <s v="MK-2140-010 (Local)"/>
    <s v="Merck Sharp and Dohme LLC"/>
    <s v="Brazil"/>
    <x v="1"/>
    <n v="40700"/>
    <s v="Revenues - Third Parties"/>
    <m/>
    <s v="PTC Duties"/>
    <n v="2026"/>
    <n v="7"/>
    <s v="USD"/>
    <n v="-84.699731550000038"/>
    <n v="1"/>
    <n v="-84.699731550000038"/>
    <x v="1"/>
    <m/>
  </r>
  <r>
    <s v="MERCK"/>
    <s v="MK-7962-038 (Local)"/>
    <s v="Merck Sharp and Dohme LLC"/>
    <s v="Brazil"/>
    <x v="1"/>
    <n v="40700"/>
    <s v="Revenues - Third Parties"/>
    <m/>
    <s v="PTC Duties"/>
    <n v="2026"/>
    <n v="7"/>
    <s v="USD"/>
    <n v="-2119.19637195"/>
    <n v="1"/>
    <n v="-2119.19637195"/>
    <x v="1"/>
    <m/>
  </r>
  <r>
    <s v="MERCK"/>
    <s v="MK-6482-043 (Local)"/>
    <s v="Merck Sharp and Dohme LLC"/>
    <s v="Brazil"/>
    <x v="1"/>
    <n v="40700"/>
    <s v="Revenues - Third Parties"/>
    <m/>
    <s v="PTC Duties"/>
    <n v="2026"/>
    <n v="7"/>
    <s v="USD"/>
    <n v="-11626.362206899998"/>
    <n v="1"/>
    <n v="-11626.362206899998"/>
    <x v="1"/>
    <m/>
  </r>
  <r>
    <s v="SERVIER"/>
    <s v="SPLFIO-174"/>
    <s v="Servier"/>
    <s v="Brazil"/>
    <x v="1"/>
    <n v="40700"/>
    <s v="Revenues - Third Parties"/>
    <m/>
    <s v="PTC Duties"/>
    <n v="2026"/>
    <n v="7"/>
    <s v="USD"/>
    <n v="-2570.1094835499998"/>
    <n v="1"/>
    <n v="-2570.1094835499998"/>
    <x v="1"/>
    <m/>
  </r>
  <r>
    <s v="ASTRAZENECA"/>
    <s v="D9640C00003 Ancillaries"/>
    <s v="Astra Zeneca"/>
    <s v="Brazil"/>
    <x v="2"/>
    <n v="40700"/>
    <s v="Revenues - Third Parties"/>
    <m/>
    <s v="Freight - Shipments"/>
    <n v="2026"/>
    <n v="7"/>
    <s v="USD"/>
    <n v="-392.00799434999999"/>
    <n v="1"/>
    <n v="-392.00799434999999"/>
    <x v="1"/>
    <m/>
  </r>
  <r>
    <s v="OTH CUST"/>
    <s v="BGB-43395-101"/>
    <s v="BeOne"/>
    <s v="Brazil"/>
    <x v="2"/>
    <n v="40700"/>
    <s v="Revenues - Third Parties"/>
    <m/>
    <s v="Freight - Returns"/>
    <n v="2026"/>
    <n v="7"/>
    <s v="USD"/>
    <n v="-5446.8162472499989"/>
    <n v="1"/>
    <n v="-5446.8162472499989"/>
    <x v="1"/>
    <m/>
  </r>
  <r>
    <s v="J &amp; J"/>
    <s v="42847922MDD4002"/>
    <s v="Janssen"/>
    <s v="Brazil"/>
    <x v="2"/>
    <n v="40700"/>
    <s v="Revenues - Third Parties"/>
    <m/>
    <s v="Freight - Shipments"/>
    <n v="2026"/>
    <n v="7"/>
    <s v="USD"/>
    <n v="-82.389379099999999"/>
    <n v="1"/>
    <n v="-82.389379099999999"/>
    <x v="1"/>
    <m/>
  </r>
  <r>
    <s v="J &amp; J"/>
    <s v="64407564MMY4003"/>
    <s v="Janssen"/>
    <s v="Brazil"/>
    <x v="2"/>
    <n v="40700"/>
    <s v="Revenues - Third Parties"/>
    <m/>
    <s v="Freight - Shipments"/>
    <n v="2026"/>
    <n v="7"/>
    <s v="USD"/>
    <n v="-3385.7921755000002"/>
    <n v="1"/>
    <n v="-3385.7921755000002"/>
    <x v="1"/>
    <m/>
  </r>
  <r>
    <s v="J &amp; J"/>
    <s v="CNTO1959CRD4005"/>
    <s v="Janssen"/>
    <s v="Brazil"/>
    <x v="2"/>
    <n v="40700"/>
    <s v="Revenues - Third Parties"/>
    <m/>
    <s v="Freight - Shipments"/>
    <n v="2026"/>
    <n v="7"/>
    <s v="USD"/>
    <n v="-1396.2634818999998"/>
    <n v="1"/>
    <n v="-1396.2634818999998"/>
    <x v="1"/>
    <m/>
  </r>
  <r>
    <s v="MERCK"/>
    <s v="MK-5684-003 (Local)"/>
    <s v="Merck Sharp and Dohme LLC"/>
    <s v="Brazil"/>
    <x v="2"/>
    <n v="40700"/>
    <s v="Revenues - Third Parties"/>
    <m/>
    <s v="Freight - Returns"/>
    <n v="2026"/>
    <n v="7"/>
    <s v="USD"/>
    <n v="-3.220574"/>
    <n v="1"/>
    <n v="-3.220574"/>
    <x v="1"/>
    <m/>
  </r>
  <r>
    <s v="MERCK"/>
    <s v="MK-5684-004 (Local)"/>
    <s v="Merck Sharp and Dohme LLC"/>
    <s v="Brazil"/>
    <x v="2"/>
    <n v="40700"/>
    <s v="Revenues - Third Parties"/>
    <m/>
    <s v="Freight - Shipments"/>
    <n v="2026"/>
    <n v="7"/>
    <s v="USD"/>
    <n v="-5.985354899999999"/>
    <n v="1"/>
    <n v="-5.985354899999999"/>
    <x v="1"/>
    <m/>
  </r>
  <r>
    <s v="MERCK"/>
    <s v="Post trial local general studies"/>
    <s v="Merck Sharp and Dohme LLC"/>
    <s v="Brazil"/>
    <x v="2"/>
    <n v="40700"/>
    <s v="Revenues - Third Parties"/>
    <m/>
    <s v="Freight - Shipments"/>
    <n v="2026"/>
    <n v="7"/>
    <s v="USD"/>
    <n v="-1620.2216519999997"/>
    <n v="1"/>
    <n v="-1620.2216519999997"/>
    <x v="1"/>
    <m/>
  </r>
  <r>
    <s v="MERCK"/>
    <s v="MK-7962-038 (Local)"/>
    <s v="Merck Sharp and Dohme LLC"/>
    <s v="Brazil"/>
    <x v="2"/>
    <n v="40700"/>
    <s v="Revenues - Third Parties"/>
    <m/>
    <s v="Freight - Shipments"/>
    <n v="2026"/>
    <n v="7"/>
    <s v="USD"/>
    <n v="-342.44390634999996"/>
    <n v="1"/>
    <n v="-342.44390634999996"/>
    <x v="1"/>
    <m/>
  </r>
  <r>
    <s v="MERCK"/>
    <s v="MK-2870-021 (Local)"/>
    <s v="Merck Sharp and Dohme LLC"/>
    <s v="Brazil"/>
    <x v="2"/>
    <n v="40700"/>
    <s v="Revenues - Third Parties"/>
    <m/>
    <s v="Freight - Shipments"/>
    <n v="2026"/>
    <n v="7"/>
    <s v="USD"/>
    <n v="-635.15041414999985"/>
    <n v="1"/>
    <n v="-635.15041414999985"/>
    <x v="1"/>
    <m/>
  </r>
  <r>
    <s v="MERCK"/>
    <s v="MK-1084-013 (Local)"/>
    <s v="Merck Sharp and Dohme LLC"/>
    <s v="Brazil"/>
    <x v="2"/>
    <n v="40700"/>
    <s v="Revenues - Third Parties"/>
    <m/>
    <s v="Freight - Shipments"/>
    <n v="2026"/>
    <n v="7"/>
    <s v="USD"/>
    <n v="-258.81951899999996"/>
    <n v="1"/>
    <n v="-258.81951899999996"/>
    <x v="1"/>
    <m/>
  </r>
  <r>
    <s v="OTH CUST"/>
    <s v="FMGX-CS-302"/>
    <s v="PSI CRO AG"/>
    <s v="Brazil"/>
    <x v="2"/>
    <n v="40700"/>
    <s v="Revenues - Third Parties"/>
    <m/>
    <s v="Freight - Shipments"/>
    <n v="2026"/>
    <n v="7"/>
    <s v="USD"/>
    <n v="-12119.7050163"/>
    <n v="1"/>
    <n v="-12119.7050163"/>
    <x v="1"/>
    <m/>
  </r>
  <r>
    <s v="J &amp; J"/>
    <s v="Janssen Local Returns and Destruction"/>
    <s v="Janssen"/>
    <s v="Brazil"/>
    <x v="2"/>
    <n v="40700"/>
    <s v="Revenues - Third Parties"/>
    <m/>
    <s v="Not-Billed"/>
    <n v="2026"/>
    <n v="7"/>
    <s v="USD"/>
    <n v="8863.0645740042801"/>
    <n v="1"/>
    <n v="8863.0645740042801"/>
    <x v="1"/>
    <m/>
  </r>
  <r>
    <s v="J &amp; J"/>
    <s v="Janssen Local Returns and Destruction"/>
    <s v="Janssen"/>
    <s v="Brazil"/>
    <x v="4"/>
    <n v="40700"/>
    <s v="Revenues - Third Parties"/>
    <m/>
    <s v="Not-Billed"/>
    <n v="2026"/>
    <n v="7"/>
    <s v="USD"/>
    <n v="4021.7558656257406"/>
    <n v="1"/>
    <n v="4021.7558656257406"/>
    <x v="1"/>
    <m/>
  </r>
  <r>
    <s v="J &amp; J"/>
    <s v="Janssen Local Returns and Destruction"/>
    <s v="Janssen"/>
    <s v="Brazil"/>
    <x v="5"/>
    <n v="40700"/>
    <s v="Revenues - Third Parties"/>
    <m/>
    <s v="Not-Billed"/>
    <n v="2026"/>
    <n v="7"/>
    <s v="USD"/>
    <n v="2873.1190735988889"/>
    <n v="1"/>
    <n v="2873.1190735988889"/>
    <x v="1"/>
    <m/>
  </r>
  <r>
    <s v="OTH CUST"/>
    <s v="EMN30-64007957MMY3003 - Azidus"/>
    <s v="Azidus Brasil Pesquisa Científica"/>
    <s v="Brazil"/>
    <x v="0"/>
    <n v="40700"/>
    <s v="Revenues - Third Parties"/>
    <m/>
    <s v="Not-Billed"/>
    <n v="2026"/>
    <n v="7"/>
    <s v="USD"/>
    <n v="4364.6235144796719"/>
    <n v="1"/>
    <n v="4364.6235144796719"/>
    <x v="1"/>
    <m/>
  </r>
  <r>
    <s v="OTH CUST"/>
    <s v="EMN30-64007957MMY3003 - Azidus"/>
    <s v="Azidus Brasil Pesquisa Científica"/>
    <s v="Brazil"/>
    <x v="2"/>
    <n v="40700"/>
    <s v="Revenues - Third Parties"/>
    <m/>
    <s v="Not-Billed"/>
    <n v="2026"/>
    <n v="7"/>
    <s v="USD"/>
    <n v="3009.1963017301327"/>
    <n v="1"/>
    <n v="3009.1963017301327"/>
    <x v="1"/>
    <m/>
  </r>
  <r>
    <s v="OTH CUST"/>
    <s v="EMN30-64007957MMY3003 - Azidus"/>
    <s v="Azidus Brasil Pesquisa Científica"/>
    <s v="Brazil"/>
    <x v="5"/>
    <n v="40700"/>
    <s v="Revenues - Third Parties"/>
    <m/>
    <s v="Not-Billed"/>
    <n v="2026"/>
    <n v="7"/>
    <s v="USD"/>
    <n v="7140.3489591809612"/>
    <n v="1"/>
    <n v="7140.3489591809612"/>
    <x v="1"/>
    <m/>
  </r>
  <r>
    <s v="OTH CUST"/>
    <s v="FMGX-CS-302"/>
    <s v="PSI CRO AG"/>
    <s v="Brazil"/>
    <x v="5"/>
    <n v="40700"/>
    <s v="Revenues - Third Parties"/>
    <m/>
    <s v="Not-Billed"/>
    <n v="2026"/>
    <n v="7"/>
    <s v="USD"/>
    <n v="1810.1037280510122"/>
    <n v="1"/>
    <n v="1810.1037280510122"/>
    <x v="1"/>
    <m/>
  </r>
  <r>
    <s v="OTH CUST"/>
    <s v="FMGX-CS-302"/>
    <s v="PSI CRO AG"/>
    <s v="Brazil"/>
    <x v="0"/>
    <n v="40700"/>
    <s v="Revenues - Third Parties"/>
    <m/>
    <s v="Not-Billed"/>
    <n v="2026"/>
    <n v="7"/>
    <s v="USD"/>
    <n v="1666.3387082023357"/>
    <n v="1"/>
    <n v="1666.3387082023357"/>
    <x v="1"/>
    <m/>
  </r>
  <r>
    <s v="OTH CUST"/>
    <s v="Rebate Accrual Q2-2026"/>
    <s v="X LocalAdj (Rebate Accrual)"/>
    <s v="Brazil"/>
    <x v="0"/>
    <n v="40700"/>
    <s v="Revenues - Third Parties"/>
    <m/>
    <s v="Rebate Accrual"/>
    <n v="2026"/>
    <n v="7"/>
    <s v="USD"/>
    <n v="69610.833874894815"/>
    <n v="1"/>
    <n v="69610.833874894815"/>
    <x v="1"/>
    <m/>
  </r>
  <r>
    <s v="OTH CUST"/>
    <s v="Rebate Accrual Q2-2026"/>
    <s v="X LocalAdj (Rebate Accrual)"/>
    <s v="Brazil"/>
    <x v="2"/>
    <n v="40700"/>
    <s v="Revenues - Third Parties"/>
    <m/>
    <s v="Rebate Accrual"/>
    <n v="2026"/>
    <n v="7"/>
    <s v="USD"/>
    <n v="67181.803873552693"/>
    <n v="1"/>
    <n v="67181.803873552693"/>
    <x v="1"/>
    <m/>
  </r>
  <r>
    <s v="OTH CUST"/>
    <s v="Rebate Accrual Q2-2026"/>
    <s v="X LocalAdj (Rebate Accrual)"/>
    <s v="Brazil"/>
    <x v="3"/>
    <n v="40700"/>
    <s v="Revenues - Third Parties"/>
    <m/>
    <s v="Rebate Accrual"/>
    <n v="2026"/>
    <n v="7"/>
    <s v="USD"/>
    <n v="3720.9877681412058"/>
    <n v="1"/>
    <n v="3720.9877681412058"/>
    <x v="1"/>
    <m/>
  </r>
  <r>
    <s v="OTH CUST"/>
    <s v="Rebate Accrual Q2-2026"/>
    <s v="X LocalAdj (Rebate Accrual)"/>
    <s v="Brazil"/>
    <x v="5"/>
    <n v="40700"/>
    <s v="Revenues - Third Parties"/>
    <m/>
    <s v="Rebate Accrual"/>
    <n v="2026"/>
    <n v="7"/>
    <s v="USD"/>
    <n v="20254.825750848337"/>
    <n v="1"/>
    <n v="20254.825750848337"/>
    <x v="1"/>
    <m/>
  </r>
  <r>
    <s v="OTH CUST"/>
    <s v="Others"/>
    <s v="Others"/>
    <s v="Brazil"/>
    <x v="0"/>
    <n v="40700"/>
    <s v="Revenues - Third Parties"/>
    <m/>
    <s v="LocalAdj-15 days (Previous Month)"/>
    <n v="2026"/>
    <n v="7"/>
    <s v="USD"/>
    <n v="-908114.06145273033"/>
    <n v="1"/>
    <n v="-908114.06145273033"/>
    <x v="1"/>
    <m/>
  </r>
  <r>
    <s v="OTH CUST"/>
    <s v="Others"/>
    <s v="Others"/>
    <s v="Brazil"/>
    <x v="1"/>
    <n v="40700"/>
    <s v="Revenues - Third Parties"/>
    <m/>
    <s v="LocalAdj-15 days (Previous Month)"/>
    <n v="2026"/>
    <n v="7"/>
    <s v="USD"/>
    <n v="-272183.53278566303"/>
    <n v="1"/>
    <n v="-272183.53278566303"/>
    <x v="1"/>
    <m/>
  </r>
  <r>
    <s v="OTH CUST"/>
    <s v="Others"/>
    <s v="Others"/>
    <s v="Brazil"/>
    <x v="2"/>
    <n v="40700"/>
    <s v="Revenues - Third Parties"/>
    <m/>
    <s v="LocalAdj-15 days (Previous Month)"/>
    <n v="2026"/>
    <n v="7"/>
    <s v="USD"/>
    <n v="-789472.68204864638"/>
    <n v="1"/>
    <n v="-789472.68204864638"/>
    <x v="1"/>
    <m/>
  </r>
  <r>
    <s v="OTH CUST"/>
    <s v="Others"/>
    <s v="Others"/>
    <s v="Brazil"/>
    <x v="4"/>
    <n v="40700"/>
    <s v="Revenues - Third Parties"/>
    <m/>
    <s v="LocalAdj-15 days (Previous Month)"/>
    <n v="2026"/>
    <n v="7"/>
    <s v="USD"/>
    <n v="-90246.71853818075"/>
    <n v="1"/>
    <n v="-90246.71853818075"/>
    <x v="1"/>
    <m/>
  </r>
  <r>
    <s v="OTH CUST"/>
    <s v="Others"/>
    <s v="Others"/>
    <s v="Brazil"/>
    <x v="7"/>
    <n v="40700"/>
    <s v="Revenues - Third Parties"/>
    <m/>
    <s v="X LocalAdj"/>
    <n v="2026"/>
    <n v="7"/>
    <s v="USD"/>
    <n v="-107.33300680000048"/>
    <n v="1"/>
    <n v="-107.33300680000048"/>
    <x v="1"/>
    <m/>
  </r>
  <r>
    <s v="OTH CUST"/>
    <s v="Others"/>
    <s v="Others"/>
    <s v="Brazil"/>
    <x v="6"/>
    <n v="40700"/>
    <s v="Revenues - Third Parties"/>
    <m/>
    <s v="X LocalAdj"/>
    <n v="2026"/>
    <n v="7"/>
    <s v="USD"/>
    <n v="9743"/>
    <n v="1"/>
    <n v="9743"/>
    <x v="1"/>
    <m/>
  </r>
  <r>
    <s v="OTH CUST"/>
    <s v="Others"/>
    <s v="Others"/>
    <s v="Brazil"/>
    <x v="0"/>
    <n v="40700"/>
    <s v="Revenues - Third Parties"/>
    <m/>
    <s v="X LocalAdj"/>
    <n v="2026"/>
    <n v="7"/>
    <s v="USD"/>
    <n v="-153540.96933797118"/>
    <n v="1"/>
    <n v="-153540.96933797118"/>
    <x v="1"/>
    <m/>
  </r>
  <r>
    <s v="OTH CUST"/>
    <s v="Others"/>
    <s v="Others"/>
    <s v="Brazil"/>
    <x v="1"/>
    <n v="40700"/>
    <s v="Revenues - Third Parties"/>
    <m/>
    <s v="X LocalAdj"/>
    <n v="2026"/>
    <n v="7"/>
    <s v="USD"/>
    <n v="-222067.32287939603"/>
    <n v="1"/>
    <n v="-222067.32287939603"/>
    <x v="1"/>
    <m/>
  </r>
  <r>
    <s v="OTH CUST"/>
    <s v="Others"/>
    <s v="Others"/>
    <s v="Brazil"/>
    <x v="2"/>
    <n v="40700"/>
    <s v="Revenues - Third Parties"/>
    <m/>
    <s v="X LocalAdj"/>
    <n v="2026"/>
    <n v="7"/>
    <s v="USD"/>
    <n v="-312224.71510673873"/>
    <n v="1"/>
    <n v="-312224.71510673873"/>
    <x v="1"/>
    <m/>
  </r>
  <r>
    <s v="OTH CUST"/>
    <s v="Others"/>
    <s v="Others"/>
    <s v="Brazil"/>
    <x v="3"/>
    <n v="40700"/>
    <s v="Revenues - Third Parties"/>
    <m/>
    <s v="X LocalAdj"/>
    <n v="2026"/>
    <n v="7"/>
    <s v="USD"/>
    <n v="-2384.4734229162023"/>
    <n v="1"/>
    <n v="-2384.4734229162023"/>
    <x v="1"/>
    <m/>
  </r>
  <r>
    <s v="OTH CUST"/>
    <s v="Others"/>
    <s v="Others"/>
    <s v="Brazil"/>
    <x v="4"/>
    <n v="40700"/>
    <s v="Revenues - Third Parties"/>
    <m/>
    <s v="X LocalAdj"/>
    <n v="2026"/>
    <n v="7"/>
    <s v="USD"/>
    <n v="-19348.245771269518"/>
    <n v="1"/>
    <n v="-19348.245771269518"/>
    <x v="1"/>
    <m/>
  </r>
  <r>
    <s v="OTH CUST"/>
    <s v="Others"/>
    <s v="Others"/>
    <s v="Brazil"/>
    <x v="5"/>
    <n v="40700"/>
    <s v="Revenues - Third Parties"/>
    <m/>
    <s v="X LocalAdj"/>
    <n v="2026"/>
    <n v="7"/>
    <s v="USD"/>
    <n v="-88912.207489580731"/>
    <n v="1"/>
    <n v="-88912.207489580731"/>
    <x v="1"/>
    <m/>
  </r>
  <r>
    <s v="OTH CUST"/>
    <s v="Others"/>
    <s v="Others"/>
    <s v="Brazil"/>
    <x v="0"/>
    <n v="40700"/>
    <s v="Revenues - Third Parties"/>
    <m/>
    <s v="LocalAdj-15 days (Current Month)"/>
    <n v="2026"/>
    <n v="7"/>
    <s v="USD"/>
    <n v="906943.93980657123"/>
    <n v="1"/>
    <n v="906943.93980657123"/>
    <x v="1"/>
    <m/>
  </r>
  <r>
    <s v="OTH CUST"/>
    <s v="Others"/>
    <s v="Others"/>
    <s v="Brazil"/>
    <x v="1"/>
    <n v="40700"/>
    <s v="Revenues - Third Parties"/>
    <m/>
    <s v="LocalAdj-15 days (Current Month)"/>
    <n v="2026"/>
    <n v="7"/>
    <s v="USD"/>
    <n v="294509.14135558996"/>
    <n v="1"/>
    <n v="294509.14135558996"/>
    <x v="1"/>
    <m/>
  </r>
  <r>
    <s v="OTH CUST"/>
    <s v="Others"/>
    <s v="Others"/>
    <s v="Brazil"/>
    <x v="2"/>
    <n v="40700"/>
    <s v="Revenues - Third Parties"/>
    <m/>
    <s v="LocalAdj-15 days (Current Month)"/>
    <n v="2026"/>
    <n v="7"/>
    <s v="USD"/>
    <n v="790237.14755092049"/>
    <n v="1"/>
    <n v="790237.14755092049"/>
    <x v="1"/>
    <m/>
  </r>
  <r>
    <s v="OTH CUST"/>
    <s v="Others"/>
    <s v="Others"/>
    <s v="Brazil"/>
    <x v="4"/>
    <n v="40700"/>
    <s v="Revenues - Third Parties"/>
    <m/>
    <s v="LocalAdj-15 days (Current Month)"/>
    <n v="2026"/>
    <n v="7"/>
    <s v="USD"/>
    <n v="72711.756961808802"/>
    <n v="1"/>
    <n v="72711.756961808802"/>
    <x v="1"/>
    <m/>
  </r>
  <r>
    <s v="OTH CUST"/>
    <s v="Others"/>
    <s v="Others"/>
    <s v="Brazil"/>
    <x v="0"/>
    <n v="40700"/>
    <s v="Revenues - Third Parties"/>
    <m/>
    <s v="FX Traslation"/>
    <n v="2026"/>
    <n v="7"/>
    <s v="USD"/>
    <n v="2159.741875261534"/>
    <n v="1"/>
    <n v="2159.741875261534"/>
    <x v="1"/>
    <m/>
  </r>
  <r>
    <s v="OTH CUST"/>
    <s v="Others"/>
    <s v="Others"/>
    <s v="Brazil"/>
    <x v="1"/>
    <n v="40700"/>
    <s v="Revenues - Third Parties"/>
    <m/>
    <s v="FX Traslation"/>
    <n v="2026"/>
    <n v="7"/>
    <s v="USD"/>
    <n v="8187.2466650895076"/>
    <n v="1"/>
    <n v="8187.2466650895076"/>
    <x v="1"/>
    <m/>
  </r>
  <r>
    <s v="OTH CUST"/>
    <s v="Others"/>
    <s v="Others"/>
    <s v="Brazil"/>
    <x v="2"/>
    <n v="40700"/>
    <s v="Revenues - Third Parties"/>
    <m/>
    <s v="FX Traslation"/>
    <n v="2026"/>
    <n v="7"/>
    <s v="USD"/>
    <n v="38938.000987732317"/>
    <n v="1"/>
    <n v="38938.000987732317"/>
    <x v="1"/>
    <m/>
  </r>
  <r>
    <s v="OTH CUST"/>
    <s v="Others"/>
    <s v="Others"/>
    <s v="Brazil"/>
    <x v="3"/>
    <n v="40700"/>
    <s v="Revenues - Third Parties"/>
    <m/>
    <s v="FX Traslation"/>
    <n v="2026"/>
    <n v="7"/>
    <s v="USD"/>
    <n v="-0.44792160000361037"/>
    <n v="1"/>
    <n v="-0.44792160000361037"/>
    <x v="1"/>
    <m/>
  </r>
  <r>
    <s v="OTH CUST"/>
    <s v="Others"/>
    <s v="Others"/>
    <s v="Brazil"/>
    <x v="4"/>
    <n v="40700"/>
    <s v="Revenues - Third Parties"/>
    <m/>
    <s v="FX Traslation"/>
    <n v="2026"/>
    <n v="7"/>
    <s v="USD"/>
    <n v="718.49589552066755"/>
    <n v="1"/>
    <n v="718.49589552066755"/>
    <x v="1"/>
    <m/>
  </r>
  <r>
    <s v="OTH CUST"/>
    <s v="Others"/>
    <s v="Others"/>
    <s v="Brazil"/>
    <x v="5"/>
    <n v="40700"/>
    <s v="Revenues - Third Parties"/>
    <m/>
    <s v="FX Traslation"/>
    <n v="2026"/>
    <n v="7"/>
    <s v="USD"/>
    <n v="785.80422100878786"/>
    <n v="1"/>
    <n v="785.80422100878786"/>
    <x v="1"/>
    <m/>
  </r>
  <r>
    <s v="OTH CUST"/>
    <s v="Transfer rpicing"/>
    <s v="Allentown"/>
    <s v="Allentown"/>
    <x v="0"/>
    <n v="40700"/>
    <s v="Revenues - Third Parties"/>
    <m/>
    <s v="Transfer Pricing"/>
    <n v="2026"/>
    <n v="7"/>
    <s v="USD"/>
    <n v="190584"/>
    <n v="1"/>
    <n v="190584"/>
    <x v="2"/>
    <m/>
  </r>
  <r>
    <s v="OTH CUST"/>
    <s v="Transfer rpicing"/>
    <s v="Allentown"/>
    <s v="Allentown"/>
    <x v="1"/>
    <n v="40700"/>
    <s v="Revenues - Third Parties"/>
    <m/>
    <s v="Transfer Pricing"/>
    <n v="2026"/>
    <n v="7"/>
    <s v="USD"/>
    <n v="20978"/>
    <n v="1"/>
    <n v="20978"/>
    <x v="2"/>
    <m/>
  </r>
  <r>
    <s v="OTH CUST"/>
    <s v="Transfer rpicing"/>
    <s v="Allentown"/>
    <s v="Allentown"/>
    <x v="2"/>
    <n v="40700"/>
    <s v="Revenues - Third Parties"/>
    <m/>
    <s v="Transfer Pricing"/>
    <n v="2026"/>
    <n v="7"/>
    <s v="USD"/>
    <n v="103830"/>
    <n v="1"/>
    <n v="103830"/>
    <x v="2"/>
    <m/>
  </r>
  <r>
    <s v="OTH CUST"/>
    <s v="Transfer rpicing"/>
    <s v="Allentown"/>
    <s v="Allentown"/>
    <x v="3"/>
    <n v="40700"/>
    <s v="Revenues - Third Parties"/>
    <m/>
    <s v="Transfer Pricing"/>
    <n v="2026"/>
    <n v="7"/>
    <s v="USD"/>
    <n v="170"/>
    <n v="1"/>
    <n v="170"/>
    <x v="2"/>
    <m/>
  </r>
  <r>
    <s v="OTH CUST"/>
    <s v="Transfer rpicing"/>
    <s v="Allentown"/>
    <s v="Allentown"/>
    <x v="4"/>
    <n v="40700"/>
    <s v="Revenues - Third Parties"/>
    <m/>
    <s v="Transfer Pricing"/>
    <n v="2026"/>
    <n v="7"/>
    <s v="USD"/>
    <n v="8050"/>
    <n v="1"/>
    <n v="8050"/>
    <x v="2"/>
    <m/>
  </r>
  <r>
    <s v="OTH CUST"/>
    <s v="Transfer rpicing"/>
    <s v="Allentown"/>
    <s v="Allentown"/>
    <x v="5"/>
    <n v="40700"/>
    <s v="Revenues - Third Parties"/>
    <m/>
    <s v="Transfer Pricing"/>
    <n v="2026"/>
    <n v="7"/>
    <s v="USD"/>
    <n v="119514"/>
    <n v="1"/>
    <n v="119514"/>
    <x v="2"/>
    <m/>
  </r>
  <r>
    <s v="BAYER"/>
    <n v="20307"/>
    <s v="Bayer AG (No consolidate)"/>
    <s v="Mexico"/>
    <x v="5"/>
    <n v="40700"/>
    <s v="Revenues - Third Parties"/>
    <m/>
    <s v="Storage Samples (per Shelf)"/>
    <n v="2026"/>
    <n v="7"/>
    <s v="USD"/>
    <n v="201"/>
    <n v="1"/>
    <n v="201"/>
    <x v="2"/>
    <m/>
  </r>
  <r>
    <s v="BAYER"/>
    <s v="IMP21500"/>
    <s v="Bayer AG (No consolidate)"/>
    <s v="Mexico"/>
    <x v="0"/>
    <n v="40700"/>
    <s v="Revenues - Third Parties"/>
    <m/>
    <s v="Project Management Fee"/>
    <n v="2026"/>
    <n v="7"/>
    <s v="USD"/>
    <n v="385"/>
    <n v="1"/>
    <n v="385"/>
    <x v="2"/>
    <m/>
  </r>
  <r>
    <s v="BAYER"/>
    <s v="IMP21500"/>
    <s v="Bayer AG (No consolidate)"/>
    <s v="Mexico"/>
    <x v="5"/>
    <n v="40700"/>
    <s v="Revenues - Third Parties"/>
    <m/>
    <s v="Storage Samples (per Shelf)"/>
    <n v="2026"/>
    <n v="7"/>
    <s v="USD"/>
    <n v="201"/>
    <n v="1"/>
    <n v="201"/>
    <x v="2"/>
    <m/>
  </r>
  <r>
    <s v="BAYER"/>
    <s v="IMP22518"/>
    <s v="Bayer AG (No consolidate)"/>
    <s v="Mexico"/>
    <x v="5"/>
    <n v="40700"/>
    <s v="Revenues - Third Parties"/>
    <m/>
    <s v="Storage Samples (per Shelf)"/>
    <n v="2026"/>
    <n v="7"/>
    <s v="USD"/>
    <n v="201"/>
    <n v="1"/>
    <n v="201"/>
    <x v="2"/>
    <m/>
  </r>
  <r>
    <s v="BAYER"/>
    <s v="IMP22518"/>
    <s v="Bayer AG (No consolidate)"/>
    <s v="Mexico"/>
    <x v="0"/>
    <n v="40700"/>
    <s v="Revenues - Third Parties"/>
    <m/>
    <s v="Project Management Fee"/>
    <n v="2026"/>
    <n v="7"/>
    <s v="USD"/>
    <n v="469"/>
    <n v="1"/>
    <n v="469"/>
    <x v="2"/>
    <m/>
  </r>
  <r>
    <s v="BAYER"/>
    <s v="IMP22518"/>
    <s v="Bayer AG (No consolidate)"/>
    <s v="Mexico"/>
    <x v="5"/>
    <n v="40700"/>
    <s v="Revenues - Third Parties"/>
    <m/>
    <s v="Storage Ambient (per Shelf)"/>
    <n v="2026"/>
    <n v="7"/>
    <s v="USD"/>
    <n v="71"/>
    <n v="1"/>
    <n v="71"/>
    <x v="2"/>
    <m/>
  </r>
  <r>
    <s v="BAYER"/>
    <s v="IMP22518"/>
    <s v="Bayer AG (No consolidate)"/>
    <s v="Mexico"/>
    <x v="5"/>
    <n v="40700"/>
    <s v="Revenues - Third Parties"/>
    <m/>
    <s v="Storage of Labels Ambient (per Shelf)"/>
    <n v="2026"/>
    <n v="7"/>
    <s v="USD"/>
    <n v="71"/>
    <n v="1"/>
    <n v="71"/>
    <x v="2"/>
    <m/>
  </r>
  <r>
    <s v="ELI LILLY"/>
    <s v="J2T-MC-KGBS_R-11401 - Comparator local purchase"/>
    <s v="Eli Lilly &amp; Co."/>
    <s v="Mexico"/>
    <x v="6"/>
    <n v="40700"/>
    <s v="Revenues - Third Parties"/>
    <m/>
    <s v="Comparator Freight"/>
    <n v="2026"/>
    <n v="7"/>
    <s v="USD"/>
    <n v="3000"/>
    <n v="1"/>
    <n v="3000"/>
    <x v="2"/>
    <m/>
  </r>
  <r>
    <s v="ELI LILLY"/>
    <s v="J2T-MC-KGBS_R-11401 - Comparator local purchase"/>
    <s v="Eli Lilly &amp; Co."/>
    <s v="Mexico"/>
    <x v="6"/>
    <n v="40700"/>
    <s v="Revenues - Third Parties"/>
    <m/>
    <s v="Medication Purchase A (Per Unit)"/>
    <n v="2026"/>
    <n v="7"/>
    <s v="USD"/>
    <n v="22048"/>
    <n v="1"/>
    <n v="22048"/>
    <x v="2"/>
    <m/>
  </r>
  <r>
    <s v="ELI LILLY"/>
    <s v="J2T-MC-KGBS_R-11401 - Comparator local purchase"/>
    <s v="Eli Lilly &amp; Co."/>
    <s v="Mexico"/>
    <x v="6"/>
    <n v="40700"/>
    <s v="Revenues - Third Parties"/>
    <m/>
    <s v="Procurement Fee A (Per Unit)"/>
    <n v="2026"/>
    <n v="7"/>
    <s v="USD"/>
    <n v="3088"/>
    <n v="1"/>
    <n v="3088"/>
    <x v="2"/>
    <m/>
  </r>
  <r>
    <s v="ELI LILLY"/>
    <s v="Lilly Admin and one-time costs"/>
    <s v="Eli Lilly &amp; Co."/>
    <s v="Mexico"/>
    <x v="0"/>
    <n v="40700"/>
    <s v="Revenues - Third Parties"/>
    <m/>
    <s v="Administrative fee"/>
    <n v="2026"/>
    <n v="7"/>
    <s v="USD"/>
    <n v="11966"/>
    <n v="1"/>
    <n v="11966"/>
    <x v="2"/>
    <m/>
  </r>
  <r>
    <s v="ELI LILLY"/>
    <s v="Lilly Admin and one-time costs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Lilly Admin and one-time costs"/>
    <s v="Eli Lilly &amp; Co."/>
    <s v="Mexico"/>
    <x v="5"/>
    <n v="40700"/>
    <s v="Revenues - Third Parties"/>
    <m/>
    <s v="Non-Drug Storage Ambient (per Pallet)"/>
    <n v="2026"/>
    <n v="7"/>
    <s v="USD"/>
    <n v="8947"/>
    <n v="1"/>
    <n v="8947"/>
    <x v="2"/>
    <m/>
  </r>
  <r>
    <s v="ELI LILLY"/>
    <s v="Lilly Admin and one-time costs"/>
    <s v="Eli Lilly &amp; Co."/>
    <s v="Mexico"/>
    <x v="1"/>
    <n v="40700"/>
    <s v="Revenues - Third Parties"/>
    <m/>
    <s v="PTC Duties"/>
    <n v="2026"/>
    <n v="7"/>
    <s v="USD"/>
    <n v="3563"/>
    <n v="1"/>
    <n v="3563"/>
    <x v="2"/>
    <m/>
  </r>
  <r>
    <s v="ELI LILLY"/>
    <s v="Lilly Admin and one-time costs"/>
    <s v="Eli Lilly &amp; Co."/>
    <s v="Mexico"/>
    <x v="0"/>
    <n v="40700"/>
    <s v="Revenues - Third Parties"/>
    <m/>
    <s v="Receipt fee Ancillaries (per Receipt_ID)"/>
    <n v="2026"/>
    <n v="7"/>
    <s v="USD"/>
    <n v="96"/>
    <n v="1"/>
    <n v="96"/>
    <x v="2"/>
    <m/>
  </r>
  <r>
    <s v="ELI LILLY"/>
    <s v="Lilly Admin and one-time costs"/>
    <s v="Eli Lilly &amp; Co."/>
    <s v="Mexico"/>
    <x v="5"/>
    <n v="40700"/>
    <s v="Revenues - Third Parties"/>
    <m/>
    <s v="Storage Ambient (per Shelf)"/>
    <n v="2026"/>
    <n v="7"/>
    <s v="USD"/>
    <n v="15790"/>
    <n v="1"/>
    <n v="15790"/>
    <x v="2"/>
    <m/>
  </r>
  <r>
    <s v="ELI LILLY"/>
    <s v="Lilly Admin and one-time costs"/>
    <s v="Eli Lilly &amp; Co."/>
    <s v="Mexico"/>
    <x v="5"/>
    <n v="40700"/>
    <s v="Revenues - Third Parties"/>
    <m/>
    <s v="Storage Controlled Drug - Ambient (per Shelf)"/>
    <n v="2026"/>
    <n v="7"/>
    <s v="USD"/>
    <n v="987"/>
    <n v="1"/>
    <n v="987"/>
    <x v="2"/>
    <m/>
  </r>
  <r>
    <s v="ELI LILLY"/>
    <s v="Lilly Admin and one-time costs"/>
    <s v="Eli Lilly &amp; Co."/>
    <s v="Mexico"/>
    <x v="5"/>
    <n v="40700"/>
    <s v="Revenues - Third Parties"/>
    <m/>
    <s v="Storage Frozen (per Shelf)"/>
    <n v="2026"/>
    <n v="7"/>
    <s v="USD"/>
    <n v="35188"/>
    <n v="1"/>
    <n v="35188"/>
    <x v="2"/>
    <m/>
  </r>
  <r>
    <s v="ELI LILLY"/>
    <s v="Lilly Admin and one-time costs"/>
    <s v="Eli Lilly &amp; Co."/>
    <s v="Mexico"/>
    <x v="5"/>
    <n v="40700"/>
    <s v="Revenues - Third Parties"/>
    <m/>
    <s v="Storage of Returns (per Shelf)"/>
    <n v="2026"/>
    <n v="7"/>
    <s v="USD"/>
    <n v="6213"/>
    <n v="1"/>
    <n v="6213"/>
    <x v="2"/>
    <m/>
  </r>
  <r>
    <s v="ELI LILLY"/>
    <s v="Lilly Admin and one-time costs"/>
    <s v="Eli Lilly &amp; Co."/>
    <s v="Mexico"/>
    <x v="5"/>
    <n v="40700"/>
    <s v="Revenues - Third Parties"/>
    <m/>
    <s v="Storage Refrigerated (per Shelf)"/>
    <n v="2026"/>
    <n v="7"/>
    <s v="USD"/>
    <n v="76919"/>
    <n v="1"/>
    <n v="76919"/>
    <x v="2"/>
    <m/>
  </r>
  <r>
    <s v="ELI LILLY"/>
    <s v="Lilly Admin and one-time costs"/>
    <s v="Eli Lilly &amp; Co."/>
    <s v="Mexico"/>
    <x v="5"/>
    <n v="40700"/>
    <s v="Revenues - Third Parties"/>
    <m/>
    <s v="Storage Ultra Frozen (per Shelf)"/>
    <n v="2026"/>
    <n v="7"/>
    <s v="USD"/>
    <n v="4041"/>
    <n v="1"/>
    <n v="4041"/>
    <x v="2"/>
    <m/>
  </r>
  <r>
    <s v="ELI LILLY"/>
    <s v="I3Y-MC-JPBL"/>
    <s v="Eli Lilly &amp; Co."/>
    <s v="Mexico"/>
    <x v="0"/>
    <n v="40700"/>
    <s v="Revenues - Third Parties"/>
    <m/>
    <s v="Ambient Shipment High Protection"/>
    <n v="2026"/>
    <n v="7"/>
    <s v="USD"/>
    <n v="183"/>
    <n v="1"/>
    <n v="183"/>
    <x v="2"/>
    <m/>
  </r>
  <r>
    <s v="ELI LILLY"/>
    <s v="I3Y-MC-JPBL"/>
    <s v="Eli Lilly &amp; Co."/>
    <s v="Mexico"/>
    <x v="0"/>
    <n v="40700"/>
    <s v="Revenues - Third Parties"/>
    <m/>
    <s v="Ambient Shipment Low Protection"/>
    <n v="2026"/>
    <n v="7"/>
    <s v="USD"/>
    <n v="260"/>
    <n v="1"/>
    <n v="260"/>
    <x v="2"/>
    <m/>
  </r>
  <r>
    <s v="ELI LILLY"/>
    <s v="I3Y-MC-JPBL"/>
    <s v="Eli Lilly &amp; Co."/>
    <s v="Mexico"/>
    <x v="0"/>
    <n v="40700"/>
    <s v="Revenues - Third Parties"/>
    <m/>
    <s v="Carton Boxes (per Shipper)"/>
    <n v="2026"/>
    <n v="7"/>
    <s v="USD"/>
    <n v="120"/>
    <n v="1"/>
    <n v="120"/>
    <x v="2"/>
    <m/>
  </r>
  <r>
    <s v="ELI LILLY"/>
    <s v="I3Y-MC-JPBL"/>
    <s v="Eli Lilly &amp; Co."/>
    <s v="Mexico"/>
    <x v="4"/>
    <n v="40700"/>
    <s v="Revenues - Third Parties"/>
    <m/>
    <s v="Destruction (per Kg)"/>
    <n v="2026"/>
    <n v="7"/>
    <s v="USD"/>
    <n v="152"/>
    <n v="1"/>
    <n v="152"/>
    <x v="2"/>
    <m/>
  </r>
  <r>
    <s v="ELI LILLY"/>
    <s v="I3Y-MC-JPBL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3Y-MC-JPBL"/>
    <s v="Eli Lilly &amp; Co."/>
    <s v="Mexico"/>
    <x v="3"/>
    <n v="40700"/>
    <s v="Revenues - Third Parties"/>
    <m/>
    <s v="Expedited Labeling / Relabeling (per Label)"/>
    <n v="2026"/>
    <n v="7"/>
    <s v="USD"/>
    <n v="50"/>
    <n v="1"/>
    <n v="50"/>
    <x v="2"/>
    <m/>
  </r>
  <r>
    <s v="ELI LILLY"/>
    <s v="I3Y-MC-JPBL"/>
    <s v="Eli Lilly &amp; Co."/>
    <s v="Mexico"/>
    <x v="2"/>
    <n v="40700"/>
    <s v="Revenues - Third Parties"/>
    <m/>
    <s v="Freight - Shipments"/>
    <n v="2026"/>
    <n v="7"/>
    <s v="USD"/>
    <n v="1731"/>
    <n v="1"/>
    <n v="1731"/>
    <x v="2"/>
    <m/>
  </r>
  <r>
    <s v="ELI LILLY"/>
    <s v="I3Y-MC-JPBL"/>
    <s v="Eli Lilly &amp; Co."/>
    <s v="Mexico"/>
    <x v="3"/>
    <n v="40700"/>
    <s v="Revenues - Third Parties"/>
    <m/>
    <s v="Labeling / Relabeling (per Label)"/>
    <n v="2026"/>
    <n v="7"/>
    <s v="USD"/>
    <n v="50"/>
    <n v="1"/>
    <n v="50"/>
    <x v="2"/>
    <m/>
  </r>
  <r>
    <s v="ELI LILLY"/>
    <s v="I3Y-MC-JPBL"/>
    <s v="Eli Lilly &amp; Co."/>
    <s v="Mexico"/>
    <x v="0"/>
    <n v="40700"/>
    <s v="Revenues - Third Parties"/>
    <m/>
    <s v="Pick and Pack (Refrigerated)"/>
    <n v="2026"/>
    <n v="7"/>
    <s v="USD"/>
    <n v="183"/>
    <n v="1"/>
    <n v="183"/>
    <x v="2"/>
    <m/>
  </r>
  <r>
    <s v="ELI LILLY"/>
    <s v="I3Y-MC-JPBL"/>
    <s v="Eli Lilly &amp; Co."/>
    <s v="Mexico"/>
    <x v="3"/>
    <n v="40700"/>
    <s v="Revenues - Third Parties"/>
    <m/>
    <s v="QA Approval per Batch Record"/>
    <n v="2026"/>
    <n v="7"/>
    <s v="USD"/>
    <n v="91"/>
    <n v="1"/>
    <n v="91"/>
    <x v="2"/>
    <m/>
  </r>
  <r>
    <s v="ELI LILLY"/>
    <s v="I3Y-MC-JPBL"/>
    <s v="Eli Lilly &amp; Co."/>
    <s v="Mexico"/>
    <x v="0"/>
    <n v="40700"/>
    <s v="Revenues - Third Parties"/>
    <m/>
    <s v="Refurbishment (per Shipper)"/>
    <n v="2026"/>
    <n v="7"/>
    <s v="USD"/>
    <n v="139"/>
    <n v="1"/>
    <n v="139"/>
    <x v="2"/>
    <m/>
  </r>
  <r>
    <s v="ELI LILLY"/>
    <s v="I3Y-MC-JPBL"/>
    <s v="Eli Lilly &amp; Co."/>
    <s v="Mexico"/>
    <x v="3"/>
    <n v="40700"/>
    <s v="Revenues - Third Parties"/>
    <m/>
    <s v="Secondary Room setup and Batch preparation (Refrigerated)"/>
    <n v="2026"/>
    <n v="7"/>
    <s v="USD"/>
    <n v="1024"/>
    <n v="1"/>
    <n v="1024"/>
    <x v="2"/>
    <m/>
  </r>
  <r>
    <s v="ELI LILLY"/>
    <s v="I3Y-MC-JPBM"/>
    <s v="Eli Lilly &amp; Co."/>
    <s v="Mexico"/>
    <x v="0"/>
    <n v="40700"/>
    <s v="Revenues - Third Parties"/>
    <m/>
    <s v="Ambient Shipment High Protection"/>
    <n v="2026"/>
    <n v="7"/>
    <s v="USD"/>
    <n v="91"/>
    <n v="1"/>
    <n v="91"/>
    <x v="2"/>
    <m/>
  </r>
  <r>
    <s v="ELI LILLY"/>
    <s v="I3Y-MC-JPBM"/>
    <s v="Eli Lilly &amp; Co."/>
    <s v="Mexico"/>
    <x v="0"/>
    <n v="40700"/>
    <s v="Revenues - Third Parties"/>
    <m/>
    <s v="Carton Boxes (per Shipper)"/>
    <n v="2026"/>
    <n v="7"/>
    <s v="USD"/>
    <n v="22"/>
    <n v="1"/>
    <n v="22"/>
    <x v="2"/>
    <m/>
  </r>
  <r>
    <s v="ELI LILLY"/>
    <s v="I3Y-MC-JPBM"/>
    <s v="Eli Lilly &amp; Co."/>
    <s v="Mexico"/>
    <x v="0"/>
    <n v="40700"/>
    <s v="Revenues - Third Parties"/>
    <m/>
    <s v="Refurbishment (per Shipper)"/>
    <n v="2026"/>
    <n v="7"/>
    <s v="USD"/>
    <n v="35"/>
    <n v="1"/>
    <n v="35"/>
    <x v="2"/>
    <m/>
  </r>
  <r>
    <s v="ELI LILLY"/>
    <s v="I4V-MC-JAHX"/>
    <s v="Eli Lilly &amp; Co."/>
    <s v="Mexico"/>
    <x v="0"/>
    <n v="40700"/>
    <s v="Revenues - Third Parties"/>
    <m/>
    <s v="Ambient Shipment High Protection"/>
    <n v="2026"/>
    <n v="7"/>
    <s v="USD"/>
    <n v="91"/>
    <n v="1"/>
    <n v="91"/>
    <x v="2"/>
    <m/>
  </r>
  <r>
    <s v="ELI LILLY"/>
    <s v="I4V-MC-JAHX"/>
    <s v="Eli Lilly &amp; Co."/>
    <s v="Mexico"/>
    <x v="0"/>
    <n v="40700"/>
    <s v="Revenues - Third Parties"/>
    <m/>
    <s v="Carton Boxes (per Shipper)"/>
    <n v="2026"/>
    <n v="7"/>
    <s v="USD"/>
    <n v="22"/>
    <n v="1"/>
    <n v="22"/>
    <x v="2"/>
    <m/>
  </r>
  <r>
    <s v="ELI LILLY"/>
    <s v="I4V-MC-JAHX"/>
    <s v="Eli Lilly &amp; Co."/>
    <s v="Mexico"/>
    <x v="2"/>
    <n v="40700"/>
    <s v="Revenues - Third Parties"/>
    <m/>
    <s v="Freight - Shipments"/>
    <n v="2026"/>
    <n v="7"/>
    <s v="USD"/>
    <n v="4607"/>
    <n v="1"/>
    <n v="4607"/>
    <x v="2"/>
    <m/>
  </r>
  <r>
    <s v="ELI LILLY"/>
    <s v="I4V-MC-JAHX"/>
    <s v="Eli Lilly &amp; Co."/>
    <s v="Mexico"/>
    <x v="0"/>
    <n v="40700"/>
    <s v="Revenues - Third Parties"/>
    <m/>
    <s v="Refurbishment (per Shipper)"/>
    <n v="2026"/>
    <n v="7"/>
    <s v="USD"/>
    <n v="35"/>
    <n v="1"/>
    <n v="35"/>
    <x v="2"/>
    <m/>
  </r>
  <r>
    <s v="ELI LILLY"/>
    <s v="I4V-MC-JAHX"/>
    <s v="Eli Lilly &amp; Co."/>
    <s v="Mexico"/>
    <x v="4"/>
    <n v="40700"/>
    <s v="Revenues - Third Parties"/>
    <m/>
    <s v="Returns Receipt (per Receipt)"/>
    <n v="2026"/>
    <n v="7"/>
    <s v="USD"/>
    <n v="348"/>
    <n v="1"/>
    <n v="348"/>
    <x v="2"/>
    <m/>
  </r>
  <r>
    <s v="ELI LILLY"/>
    <s v="I6T-MC-AMAP"/>
    <s v="Eli Lilly &amp; Co."/>
    <s v="Mexico"/>
    <x v="2"/>
    <n v="40700"/>
    <s v="Revenues - Third Parties"/>
    <m/>
    <s v="Freight - Shipments"/>
    <n v="2026"/>
    <n v="7"/>
    <s v="USD"/>
    <n v="1141"/>
    <n v="1"/>
    <n v="1141"/>
    <x v="2"/>
    <m/>
  </r>
  <r>
    <s v="ELI LILLY"/>
    <s v="I6T-MC-AMAP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I6T-MC-AMAP"/>
    <s v="Eli Lilly &amp; Co."/>
    <s v="Mexico"/>
    <x v="0"/>
    <n v="40700"/>
    <s v="Revenues - Third Parties"/>
    <m/>
    <s v="Carton Boxes (per Shipper)"/>
    <n v="2026"/>
    <n v="7"/>
    <s v="USD"/>
    <n v="22"/>
    <n v="1"/>
    <n v="22"/>
    <x v="2"/>
    <m/>
  </r>
  <r>
    <s v="ELI LILLY"/>
    <s v="I6T-MC-AMAP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I6T-MC-AMAP"/>
    <s v="Eli Lilly &amp; Co."/>
    <s v="Mexico"/>
    <x v="0"/>
    <n v="40700"/>
    <s v="Revenues - Third Parties"/>
    <m/>
    <s v="Expedited Receipt Fee"/>
    <n v="2026"/>
    <n v="7"/>
    <s v="USD"/>
    <n v="96"/>
    <n v="1"/>
    <n v="96"/>
    <x v="2"/>
    <m/>
  </r>
  <r>
    <s v="ELI LILLY"/>
    <s v="I6T-MC-AMAP"/>
    <s v="Eli Lilly &amp; Co."/>
    <s v="Mexico"/>
    <x v="0"/>
    <n v="40700"/>
    <s v="Revenues - Third Parties"/>
    <m/>
    <s v="Pick and Pack (Refrigerated)"/>
    <n v="2026"/>
    <n v="7"/>
    <s v="USD"/>
    <n v="91"/>
    <n v="1"/>
    <n v="91"/>
    <x v="2"/>
    <m/>
  </r>
  <r>
    <s v="ELI LILLY"/>
    <s v="I6T-MC-AMAP"/>
    <s v="Eli Lilly &amp; Co."/>
    <s v="Mexico"/>
    <x v="1"/>
    <n v="40700"/>
    <s v="Revenues - Third Parties"/>
    <m/>
    <s v="PTC Duties"/>
    <n v="2026"/>
    <n v="7"/>
    <s v="USD"/>
    <n v="1310"/>
    <n v="1"/>
    <n v="1310"/>
    <x v="2"/>
    <m/>
  </r>
  <r>
    <s v="ELI LILLY"/>
    <s v="I6T-MC-AMAP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I6T-MC-AMAP"/>
    <s v="Eli Lilly &amp; Co."/>
    <s v="Mexico"/>
    <x v="0"/>
    <n v="40700"/>
    <s v="Revenues - Third Parties"/>
    <m/>
    <s v="Refurbishment (per Shipper)"/>
    <n v="2026"/>
    <n v="7"/>
    <s v="USD"/>
    <n v="35"/>
    <n v="1"/>
    <n v="35"/>
    <x v="2"/>
    <m/>
  </r>
  <r>
    <s v="ELI LILLY"/>
    <s v="I4V-MC-JAIP"/>
    <s v="Eli Lilly &amp; Co."/>
    <s v="Mexico"/>
    <x v="4"/>
    <n v="40700"/>
    <s v="Revenues - Third Parties"/>
    <m/>
    <s v="Destruction (per Kg)"/>
    <n v="2026"/>
    <n v="7"/>
    <s v="USD"/>
    <n v="65"/>
    <n v="1"/>
    <n v="65"/>
    <x v="2"/>
    <m/>
  </r>
  <r>
    <s v="ELI LILLY"/>
    <s v="I4V-MC-JAIP"/>
    <s v="Eli Lilly &amp; Co."/>
    <s v="Mexico"/>
    <x v="4"/>
    <n v="40700"/>
    <s v="Revenues - Third Parties"/>
    <m/>
    <s v="Destruction Setup Fee"/>
    <n v="2026"/>
    <n v="7"/>
    <s v="USD"/>
    <n v="914"/>
    <n v="1"/>
    <n v="914"/>
    <x v="2"/>
    <m/>
  </r>
  <r>
    <s v="ELI LILLY"/>
    <s v="I4V-MC-JAIP"/>
    <s v="Eli Lilly &amp; Co."/>
    <s v="Mexico"/>
    <x v="2"/>
    <n v="40700"/>
    <s v="Revenues - Third Parties"/>
    <m/>
    <s v="Freight - Returns"/>
    <n v="2026"/>
    <n v="7"/>
    <s v="USD"/>
    <n v="364"/>
    <n v="1"/>
    <n v="364"/>
    <x v="2"/>
    <m/>
  </r>
  <r>
    <s v="ELI LILLY"/>
    <s v="I4V-MC-JAIP"/>
    <s v="Eli Lilly &amp; Co."/>
    <s v="Mexico"/>
    <x v="4"/>
    <n v="40700"/>
    <s v="Revenues - Third Parties"/>
    <m/>
    <s v="Returns Receipt (per Receipt)"/>
    <n v="2026"/>
    <n v="7"/>
    <s v="USD"/>
    <n v="348"/>
    <n v="1"/>
    <n v="348"/>
    <x v="2"/>
    <m/>
  </r>
  <r>
    <s v="ELI LILLY"/>
    <s v="I6T-MC-AMAX"/>
    <s v="Eli Lilly &amp; Co."/>
    <s v="Mexico"/>
    <x v="0"/>
    <n v="40700"/>
    <s v="Revenues - Third Parties"/>
    <m/>
    <s v="Carton Boxes (per Shipper)"/>
    <n v="2026"/>
    <n v="7"/>
    <s v="USD"/>
    <n v="22"/>
    <n v="1"/>
    <n v="22"/>
    <x v="2"/>
    <m/>
  </r>
  <r>
    <s v="ELI LILLY"/>
    <s v="I6T-MC-AMAX"/>
    <s v="Eli Lilly &amp; Co."/>
    <s v="Mexico"/>
    <x v="2"/>
    <n v="40700"/>
    <s v="Revenues - Third Parties"/>
    <m/>
    <s v="Freight - Shipments"/>
    <n v="2026"/>
    <n v="7"/>
    <s v="USD"/>
    <n v="934"/>
    <n v="1"/>
    <n v="934"/>
    <x v="2"/>
    <m/>
  </r>
  <r>
    <s v="ELI LILLY"/>
    <s v="I6T-MC-AMAX"/>
    <s v="Eli Lilly &amp; Co."/>
    <s v="Mexico"/>
    <x v="0"/>
    <n v="40700"/>
    <s v="Revenues - Third Parties"/>
    <m/>
    <s v="Pick and Pack (Refrigerated)"/>
    <n v="2026"/>
    <n v="7"/>
    <s v="USD"/>
    <n v="91"/>
    <n v="1"/>
    <n v="91"/>
    <x v="2"/>
    <m/>
  </r>
  <r>
    <s v="ELI LILLY"/>
    <s v="I6T-MC-AMAX"/>
    <s v="Eli Lilly &amp; Co."/>
    <s v="Mexico"/>
    <x v="0"/>
    <n v="40700"/>
    <s v="Revenues - Third Parties"/>
    <m/>
    <s v="Refurbishment (per Shipper)"/>
    <n v="2026"/>
    <n v="7"/>
    <s v="USD"/>
    <n v="35"/>
    <n v="1"/>
    <n v="35"/>
    <x v="2"/>
    <m/>
  </r>
  <r>
    <s v="ELI LILLY"/>
    <s v="I1F-MC-RHCG"/>
    <s v="Eli Lilly &amp; Co."/>
    <s v="Mexico"/>
    <x v="0"/>
    <n v="40700"/>
    <s v="Revenues - Third Parties"/>
    <m/>
    <s v="Carton Boxes (per Shipper)"/>
    <n v="2026"/>
    <n v="7"/>
    <s v="USD"/>
    <n v="44"/>
    <n v="1"/>
    <n v="44"/>
    <x v="2"/>
    <m/>
  </r>
  <r>
    <s v="ELI LILLY"/>
    <s v="I1F-MC-RHCG"/>
    <s v="Eli Lilly &amp; Co."/>
    <s v="Mexico"/>
    <x v="2"/>
    <n v="40700"/>
    <s v="Revenues - Third Parties"/>
    <m/>
    <s v="Freight - Shipments"/>
    <n v="2026"/>
    <n v="7"/>
    <s v="USD"/>
    <n v="3178"/>
    <n v="1"/>
    <n v="3178"/>
    <x v="2"/>
    <m/>
  </r>
  <r>
    <s v="ELI LILLY"/>
    <s v="I1F-MC-RHCG"/>
    <s v="Eli Lilly &amp; Co."/>
    <s v="Mexico"/>
    <x v="0"/>
    <n v="40700"/>
    <s v="Revenues - Third Parties"/>
    <m/>
    <s v="Pick and Pack (Refrigerated)"/>
    <n v="2026"/>
    <n v="7"/>
    <s v="USD"/>
    <n v="183"/>
    <n v="1"/>
    <n v="183"/>
    <x v="2"/>
    <m/>
  </r>
  <r>
    <s v="ELI LILLY"/>
    <s v="I1F-MC-RHCG"/>
    <s v="Eli Lilly &amp; Co."/>
    <s v="Mexico"/>
    <x v="0"/>
    <n v="40700"/>
    <s v="Revenues - Third Parties"/>
    <m/>
    <s v="Refurbishment (per Shipper)"/>
    <n v="2026"/>
    <n v="7"/>
    <s v="USD"/>
    <n v="70"/>
    <n v="1"/>
    <n v="70"/>
    <x v="2"/>
    <m/>
  </r>
  <r>
    <s v="ELI LILLY"/>
    <s v="I5Q-MC-CGAS"/>
    <s v="Eli Lilly &amp; Co."/>
    <s v="Mexico"/>
    <x v="4"/>
    <n v="40700"/>
    <s v="Revenues - Third Parties"/>
    <m/>
    <s v="Destruction (per Kg)"/>
    <n v="2026"/>
    <n v="7"/>
    <s v="USD"/>
    <n v="22"/>
    <n v="1"/>
    <n v="22"/>
    <x v="2"/>
    <m/>
  </r>
  <r>
    <s v="ELI LILLY"/>
    <s v="I5Q-MC-CGAS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5Q-MC-CGAS"/>
    <s v="Eli Lilly &amp; Co."/>
    <s v="Mexico"/>
    <x v="4"/>
    <n v="40700"/>
    <s v="Revenues - Third Parties"/>
    <m/>
    <s v="Reconciliation of Returns (per Kit)"/>
    <n v="2026"/>
    <n v="7"/>
    <s v="USD"/>
    <n v="13"/>
    <n v="1"/>
    <n v="13"/>
    <x v="2"/>
    <m/>
  </r>
  <r>
    <s v="ELI LILLY"/>
    <s v="I5Q-MC-CGAS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H8H-MC-LAHW"/>
    <s v="Eli Lilly &amp; Co."/>
    <s v="Mexico"/>
    <x v="4"/>
    <n v="40700"/>
    <s v="Revenues - Third Parties"/>
    <m/>
    <s v="Destruction (per Kg)"/>
    <n v="2026"/>
    <n v="7"/>
    <s v="USD"/>
    <n v="44"/>
    <n v="1"/>
    <n v="44"/>
    <x v="2"/>
    <m/>
  </r>
  <r>
    <s v="ELI LILLY"/>
    <s v="H8H-MC-LAHW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2J-OX-JZLC"/>
    <s v="Eli Lilly &amp; Co."/>
    <s v="Mexico"/>
    <x v="4"/>
    <n v="40700"/>
    <s v="Revenues - Third Parties"/>
    <m/>
    <s v="Destruction (per Kg)"/>
    <n v="2026"/>
    <n v="7"/>
    <s v="USD"/>
    <n v="218"/>
    <n v="1"/>
    <n v="218"/>
    <x v="2"/>
    <m/>
  </r>
  <r>
    <s v="ELI LILLY"/>
    <s v="J2J-OX-JZLC"/>
    <s v="Eli Lilly &amp; Co."/>
    <s v="Mexico"/>
    <x v="4"/>
    <n v="40700"/>
    <s v="Revenues - Third Parties"/>
    <m/>
    <s v="Destruction Setup Fee"/>
    <n v="2026"/>
    <n v="7"/>
    <s v="USD"/>
    <n v="914"/>
    <n v="1"/>
    <n v="914"/>
    <x v="2"/>
    <m/>
  </r>
  <r>
    <s v="ELI LILLY"/>
    <s v="J2J-OX-JZLC"/>
    <s v="Eli Lilly &amp; Co."/>
    <s v="Mexico"/>
    <x v="2"/>
    <n v="40700"/>
    <s v="Revenues - Third Parties"/>
    <m/>
    <s v="Freight - Returns"/>
    <n v="2026"/>
    <n v="7"/>
    <s v="USD"/>
    <n v="554"/>
    <n v="1"/>
    <n v="554"/>
    <x v="2"/>
    <m/>
  </r>
  <r>
    <s v="ELI LILLY"/>
    <s v="J2J-OX-JZLC"/>
    <s v="Eli Lilly &amp; Co."/>
    <s v="Mexico"/>
    <x v="2"/>
    <n v="40700"/>
    <s v="Revenues - Third Parties"/>
    <m/>
    <s v="Freight - Shipments"/>
    <n v="2026"/>
    <n v="7"/>
    <s v="USD"/>
    <n v="1957"/>
    <n v="1"/>
    <n v="1957"/>
    <x v="2"/>
    <m/>
  </r>
  <r>
    <s v="ELI LILLY"/>
    <s v="J2J-OX-JZLC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I5Q-MC-CGAT"/>
    <s v="Eli Lilly &amp; Co."/>
    <s v="Mexico"/>
    <x v="4"/>
    <n v="40700"/>
    <s v="Revenues - Third Parties"/>
    <m/>
    <s v="Destruction (per Kg)"/>
    <n v="2026"/>
    <n v="7"/>
    <s v="USD"/>
    <n v="22"/>
    <n v="1"/>
    <n v="22"/>
    <x v="2"/>
    <m/>
  </r>
  <r>
    <s v="ELI LILLY"/>
    <s v="I5Q-MC-CGAT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IJ"/>
    <s v="Eli Lilly &amp; Co."/>
    <s v="Mexico"/>
    <x v="0"/>
    <n v="40700"/>
    <s v="Revenues - Third Parties"/>
    <m/>
    <s v="AoR per Receipt"/>
    <n v="2026"/>
    <n v="7"/>
    <s v="USD"/>
    <n v="200"/>
    <n v="1"/>
    <n v="200"/>
    <x v="2"/>
    <m/>
  </r>
  <r>
    <s v="ELI LILLY"/>
    <s v="I8F-MC-GPIJ"/>
    <s v="Eli Lilly &amp; Co."/>
    <s v="Mexico"/>
    <x v="0"/>
    <n v="40700"/>
    <s v="Revenues - Third Parties"/>
    <m/>
    <s v="Carton Boxes (per Shipper)"/>
    <n v="2026"/>
    <n v="7"/>
    <s v="USD"/>
    <n v="4613"/>
    <n v="1"/>
    <n v="4613"/>
    <x v="2"/>
    <m/>
  </r>
  <r>
    <s v="ELI LILLY"/>
    <s v="I8F-MC-GPIJ"/>
    <s v="Eli Lilly &amp; Co."/>
    <s v="Mexico"/>
    <x v="0"/>
    <n v="40700"/>
    <s v="Revenues - Third Parties"/>
    <m/>
    <s v="Customs Clearence"/>
    <n v="2026"/>
    <n v="7"/>
    <s v="USD"/>
    <n v="609"/>
    <n v="1"/>
    <n v="609"/>
    <x v="2"/>
    <m/>
  </r>
  <r>
    <s v="ELI LILLY"/>
    <s v="I8F-MC-GPIJ"/>
    <s v="Eli Lilly &amp; Co."/>
    <s v="Mexico"/>
    <x v="4"/>
    <n v="40700"/>
    <s v="Revenues - Third Parties"/>
    <m/>
    <s v="Destruction (per Kg)"/>
    <n v="2026"/>
    <n v="7"/>
    <s v="USD"/>
    <n v="305"/>
    <n v="1"/>
    <n v="305"/>
    <x v="2"/>
    <m/>
  </r>
  <r>
    <s v="ELI LILLY"/>
    <s v="I8F-MC-GPIJ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IJ"/>
    <s v="Eli Lilly &amp; Co."/>
    <s v="Mexico"/>
    <x v="2"/>
    <n v="40700"/>
    <s v="Revenues - Third Parties"/>
    <m/>
    <s v="Freight - Returns"/>
    <n v="2026"/>
    <n v="7"/>
    <s v="USD"/>
    <n v="1395"/>
    <n v="1"/>
    <n v="1395"/>
    <x v="2"/>
    <m/>
  </r>
  <r>
    <s v="ELI LILLY"/>
    <s v="I8F-MC-GPIJ"/>
    <s v="Eli Lilly &amp; Co."/>
    <s v="Mexico"/>
    <x v="2"/>
    <n v="40700"/>
    <s v="Revenues - Third Parties"/>
    <m/>
    <s v="Freight - Shipments"/>
    <n v="2026"/>
    <n v="7"/>
    <s v="USD"/>
    <n v="225779"/>
    <n v="1"/>
    <n v="225779"/>
    <x v="2"/>
    <m/>
  </r>
  <r>
    <s v="ELI LILLY"/>
    <s v="I8F-MC-GPIJ"/>
    <s v="Eli Lilly &amp; Co."/>
    <s v="Mexico"/>
    <x v="0"/>
    <n v="40700"/>
    <s v="Revenues - Third Parties"/>
    <m/>
    <s v="Pick and Pack (Refrigerated)"/>
    <n v="2026"/>
    <n v="7"/>
    <s v="USD"/>
    <n v="17636"/>
    <n v="1"/>
    <n v="17636"/>
    <x v="2"/>
    <m/>
  </r>
  <r>
    <s v="ELI LILLY"/>
    <s v="I8F-MC-GPIJ"/>
    <s v="Eli Lilly &amp; Co."/>
    <s v="Mexico"/>
    <x v="1"/>
    <n v="40700"/>
    <s v="Revenues - Third Parties"/>
    <m/>
    <s v="PTC Duties"/>
    <n v="2026"/>
    <n v="7"/>
    <s v="USD"/>
    <n v="23460"/>
    <n v="1"/>
    <n v="23460"/>
    <x v="2"/>
    <m/>
  </r>
  <r>
    <s v="ELI LILLY"/>
    <s v="I8F-MC-GPIJ"/>
    <s v="Eli Lilly &amp; Co."/>
    <s v="Mexico"/>
    <x v="0"/>
    <n v="40700"/>
    <s v="Revenues - Third Parties"/>
    <m/>
    <s v="Receipt fee Refrigerated (per Batch)"/>
    <n v="2026"/>
    <n v="7"/>
    <s v="USD"/>
    <n v="383"/>
    <n v="1"/>
    <n v="383"/>
    <x v="2"/>
    <m/>
  </r>
  <r>
    <s v="ELI LILLY"/>
    <s v="I8F-MC-GPIJ"/>
    <s v="Eli Lilly &amp; Co."/>
    <s v="Mexico"/>
    <x v="0"/>
    <n v="40700"/>
    <s v="Revenues - Third Parties"/>
    <m/>
    <s v="Receipt more than 150 kits (per Hour)"/>
    <n v="2026"/>
    <n v="7"/>
    <s v="USD"/>
    <n v="1206"/>
    <n v="1"/>
    <n v="1206"/>
    <x v="2"/>
    <m/>
  </r>
  <r>
    <s v="ELI LILLY"/>
    <s v="I8F-MC-GPIJ"/>
    <s v="Eli Lilly &amp; Co."/>
    <s v="Mexico"/>
    <x v="0"/>
    <n v="40700"/>
    <s v="Revenues - Third Parties"/>
    <m/>
    <s v="Refurbishment (per Shipper)"/>
    <n v="2026"/>
    <n v="7"/>
    <s v="USD"/>
    <n v="7379"/>
    <n v="1"/>
    <n v="7379"/>
    <x v="2"/>
    <m/>
  </r>
  <r>
    <s v="ELI LILLY"/>
    <s v="I8F-MC-GPIJ"/>
    <s v="Eli Lilly &amp; Co."/>
    <s v="Mexico"/>
    <x v="4"/>
    <n v="40700"/>
    <s v="Revenues - Third Parties"/>
    <m/>
    <s v="Returns Receipt (per Receipt)"/>
    <n v="2026"/>
    <n v="7"/>
    <s v="USD"/>
    <n v="1218"/>
    <n v="1"/>
    <n v="1218"/>
    <x v="2"/>
    <m/>
  </r>
  <r>
    <s v="ELI LILLY"/>
    <s v="I8F-MC-GPHE"/>
    <s v="Eli Lilly &amp; Co."/>
    <s v="Mexico"/>
    <x v="0"/>
    <n v="40700"/>
    <s v="Revenues - Third Parties"/>
    <m/>
    <s v="Carton Boxes (per Shipper)"/>
    <n v="2026"/>
    <n v="7"/>
    <s v="USD"/>
    <n v="109"/>
    <n v="1"/>
    <n v="109"/>
    <x v="2"/>
    <m/>
  </r>
  <r>
    <s v="ELI LILLY"/>
    <s v="I8F-MC-GPHE"/>
    <s v="Eli Lilly &amp; Co."/>
    <s v="Mexico"/>
    <x v="4"/>
    <n v="40700"/>
    <s v="Revenues - Third Parties"/>
    <m/>
    <s v="Destruction (per Kg)"/>
    <n v="2026"/>
    <n v="7"/>
    <s v="USD"/>
    <n v="413"/>
    <n v="1"/>
    <n v="413"/>
    <x v="2"/>
    <m/>
  </r>
  <r>
    <s v="ELI LILLY"/>
    <s v="I8F-MC-GPHE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HE"/>
    <s v="Eli Lilly &amp; Co."/>
    <s v="Mexico"/>
    <x v="2"/>
    <n v="40700"/>
    <s v="Revenues - Third Parties"/>
    <m/>
    <s v="Freight - Returns"/>
    <n v="2026"/>
    <n v="7"/>
    <s v="USD"/>
    <n v="852"/>
    <n v="1"/>
    <n v="852"/>
    <x v="2"/>
    <m/>
  </r>
  <r>
    <s v="ELI LILLY"/>
    <s v="I8F-MC-GPHE"/>
    <s v="Eli Lilly &amp; Co."/>
    <s v="Mexico"/>
    <x v="2"/>
    <n v="40700"/>
    <s v="Revenues - Third Parties"/>
    <m/>
    <s v="Freight - Shipments"/>
    <n v="2026"/>
    <n v="7"/>
    <s v="USD"/>
    <n v="5008"/>
    <n v="1"/>
    <n v="5008"/>
    <x v="2"/>
    <m/>
  </r>
  <r>
    <s v="ELI LILLY"/>
    <s v="I8F-MC-GPHE"/>
    <s v="Eli Lilly &amp; Co."/>
    <s v="Mexico"/>
    <x v="0"/>
    <n v="40700"/>
    <s v="Revenues - Third Parties"/>
    <m/>
    <s v="Pick and Pack (Refrigerated)"/>
    <n v="2026"/>
    <n v="7"/>
    <s v="USD"/>
    <n v="274"/>
    <n v="1"/>
    <n v="274"/>
    <x v="2"/>
    <m/>
  </r>
  <r>
    <s v="ELI LILLY"/>
    <s v="I8F-MC-GPHE"/>
    <s v="Eli Lilly &amp; Co."/>
    <s v="Mexico"/>
    <x v="0"/>
    <n v="40700"/>
    <s v="Revenues - Third Parties"/>
    <m/>
    <s v="Refurbishment (per Shipper)"/>
    <n v="2026"/>
    <n v="7"/>
    <s v="USD"/>
    <n v="174"/>
    <n v="1"/>
    <n v="174"/>
    <x v="2"/>
    <m/>
  </r>
  <r>
    <s v="ELI LILLY"/>
    <s v="I8F-MC-GPHE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2T-MC-KGBI"/>
    <s v="Eli Lilly &amp; Co."/>
    <s v="Mexico"/>
    <x v="4"/>
    <n v="40700"/>
    <s v="Revenues - Third Parties"/>
    <m/>
    <s v="Destruction (per Kg)"/>
    <n v="2026"/>
    <n v="7"/>
    <s v="USD"/>
    <n v="65"/>
    <n v="1"/>
    <n v="65"/>
    <x v="2"/>
    <m/>
  </r>
  <r>
    <s v="ELI LILLY"/>
    <s v="J2T-MC-KGBI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2T-MC-KGBI"/>
    <s v="Eli Lilly &amp; Co."/>
    <s v="Mexico"/>
    <x v="2"/>
    <n v="40700"/>
    <s v="Revenues - Third Parties"/>
    <m/>
    <s v="Freight - Shipments"/>
    <n v="2026"/>
    <n v="7"/>
    <s v="USD"/>
    <n v="2359"/>
    <n v="1"/>
    <n v="2359"/>
    <x v="2"/>
    <m/>
  </r>
  <r>
    <s v="ELI LILLY"/>
    <s v="J2T-MC-KGBI"/>
    <s v="Eli Lilly &amp; Co."/>
    <s v="Mexico"/>
    <x v="4"/>
    <n v="40700"/>
    <s v="Revenues - Third Parties"/>
    <m/>
    <s v="Returns Receipt (per Receipt)"/>
    <n v="2026"/>
    <n v="7"/>
    <s v="USD"/>
    <n v="348"/>
    <n v="1"/>
    <n v="348"/>
    <x v="2"/>
    <m/>
  </r>
  <r>
    <s v="ELI LILLY"/>
    <s v="J2J-MC-JZLH"/>
    <s v="Eli Lilly &amp; Co."/>
    <s v="Mexico"/>
    <x v="0"/>
    <n v="40700"/>
    <s v="Revenues - Third Parties"/>
    <m/>
    <s v="Ambient Shipment High Protection"/>
    <n v="2026"/>
    <n v="7"/>
    <s v="USD"/>
    <n v="1553"/>
    <n v="1"/>
    <n v="1553"/>
    <x v="2"/>
    <m/>
  </r>
  <r>
    <s v="ELI LILLY"/>
    <s v="J2J-MC-JZLH"/>
    <s v="Eli Lilly &amp; Co."/>
    <s v="Mexico"/>
    <x v="0"/>
    <n v="40700"/>
    <s v="Revenues - Third Parties"/>
    <m/>
    <s v="Ambient Shipment Low Protection"/>
    <n v="2026"/>
    <n v="7"/>
    <s v="USD"/>
    <n v="347"/>
    <n v="1"/>
    <n v="347"/>
    <x v="2"/>
    <m/>
  </r>
  <r>
    <s v="ELI LILLY"/>
    <s v="J2J-MC-JZLH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J-MC-JZLH"/>
    <s v="Eli Lilly &amp; Co."/>
    <s v="Mexico"/>
    <x v="0"/>
    <n v="40700"/>
    <s v="Revenues - Third Parties"/>
    <m/>
    <s v="Carton Boxes (per Shipper)"/>
    <n v="2026"/>
    <n v="7"/>
    <s v="USD"/>
    <n v="413"/>
    <n v="1"/>
    <n v="413"/>
    <x v="2"/>
    <m/>
  </r>
  <r>
    <s v="ELI LILLY"/>
    <s v="J2J-MC-JZLH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J2J-MC-JZLH"/>
    <s v="Eli Lilly &amp; Co."/>
    <s v="Mexico"/>
    <x v="4"/>
    <n v="40700"/>
    <s v="Revenues - Third Parties"/>
    <m/>
    <s v="Destruction (per Kg)"/>
    <n v="2026"/>
    <n v="7"/>
    <s v="USD"/>
    <n v="65"/>
    <n v="1"/>
    <n v="65"/>
    <x v="2"/>
    <m/>
  </r>
  <r>
    <s v="ELI LILLY"/>
    <s v="J2J-MC-JZLH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2J-MC-JZLH"/>
    <s v="Eli Lilly &amp; Co."/>
    <s v="Mexico"/>
    <x v="2"/>
    <n v="40700"/>
    <s v="Revenues - Third Parties"/>
    <m/>
    <s v="Freight - Returns"/>
    <n v="2026"/>
    <n v="7"/>
    <s v="USD"/>
    <n v="614"/>
    <n v="1"/>
    <n v="614"/>
    <x v="2"/>
    <m/>
  </r>
  <r>
    <s v="ELI LILLY"/>
    <s v="J2J-MC-JZLH"/>
    <s v="Eli Lilly &amp; Co."/>
    <s v="Mexico"/>
    <x v="2"/>
    <n v="40700"/>
    <s v="Revenues - Third Parties"/>
    <m/>
    <s v="Freight - Shipments"/>
    <n v="2026"/>
    <n v="7"/>
    <s v="USD"/>
    <n v="18807"/>
    <n v="1"/>
    <n v="18807"/>
    <x v="2"/>
    <m/>
  </r>
  <r>
    <s v="ELI LILLY"/>
    <s v="J2J-MC-JZLH"/>
    <s v="Eli Lilly &amp; Co."/>
    <s v="Mexico"/>
    <x v="1"/>
    <n v="40700"/>
    <s v="Revenues - Third Parties"/>
    <m/>
    <s v="PTC Duties"/>
    <n v="2026"/>
    <n v="7"/>
    <s v="USD"/>
    <n v="41268"/>
    <n v="1"/>
    <n v="41268"/>
    <x v="2"/>
    <m/>
  </r>
  <r>
    <s v="ELI LILLY"/>
    <s v="J2J-MC-JZLH"/>
    <s v="Eli Lilly &amp; Co."/>
    <s v="Mexico"/>
    <x v="0"/>
    <n v="40700"/>
    <s v="Revenues - Third Parties"/>
    <m/>
    <s v="Receipt fee Ambient (per Batch)"/>
    <n v="2026"/>
    <n v="7"/>
    <s v="USD"/>
    <n v="191"/>
    <n v="1"/>
    <n v="191"/>
    <x v="2"/>
    <m/>
  </r>
  <r>
    <s v="ELI LILLY"/>
    <s v="J2J-MC-JZLH"/>
    <s v="Eli Lilly &amp; Co."/>
    <s v="Mexico"/>
    <x v="0"/>
    <n v="40700"/>
    <s v="Revenues - Third Parties"/>
    <m/>
    <s v="Receipt more than 150 kits (per Hour)"/>
    <n v="2026"/>
    <n v="7"/>
    <s v="USD"/>
    <n v="517"/>
    <n v="1"/>
    <n v="517"/>
    <x v="2"/>
    <m/>
  </r>
  <r>
    <s v="ELI LILLY"/>
    <s v="J2J-MC-JZLH"/>
    <s v="Eli Lilly &amp; Co."/>
    <s v="Mexico"/>
    <x v="4"/>
    <n v="40700"/>
    <s v="Revenues - Third Parties"/>
    <m/>
    <s v="Reconciliation of Returns (per Kit)"/>
    <n v="2026"/>
    <n v="7"/>
    <s v="USD"/>
    <n v="122"/>
    <n v="1"/>
    <n v="122"/>
    <x v="2"/>
    <m/>
  </r>
  <r>
    <s v="ELI LILLY"/>
    <s v="J2J-MC-JZLH"/>
    <s v="Eli Lilly &amp; Co."/>
    <s v="Mexico"/>
    <x v="0"/>
    <n v="40700"/>
    <s v="Revenues - Third Parties"/>
    <m/>
    <s v="Refurbishment (per Shipper)"/>
    <n v="2026"/>
    <n v="7"/>
    <s v="USD"/>
    <n v="592"/>
    <n v="1"/>
    <n v="592"/>
    <x v="2"/>
    <m/>
  </r>
  <r>
    <s v="ELI LILLY"/>
    <s v="J2J-MC-JZLH"/>
    <s v="Eli Lilly &amp; Co."/>
    <s v="Mexico"/>
    <x v="4"/>
    <n v="40700"/>
    <s v="Revenues - Third Parties"/>
    <m/>
    <s v="Returns Receipt (per Receipt)"/>
    <n v="2026"/>
    <n v="7"/>
    <s v="USD"/>
    <n v="1218"/>
    <n v="1"/>
    <n v="1218"/>
    <x v="2"/>
    <m/>
  </r>
  <r>
    <s v="ELI LILLY"/>
    <s v="J2T-MC-KGBJ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T-MC-KGBJ"/>
    <s v="Eli Lilly &amp; Co."/>
    <s v="Mexico"/>
    <x v="0"/>
    <n v="40700"/>
    <s v="Revenues - Third Parties"/>
    <m/>
    <s v="Carton Boxes (per Shipper)"/>
    <n v="2026"/>
    <n v="7"/>
    <s v="USD"/>
    <n v="152"/>
    <n v="1"/>
    <n v="152"/>
    <x v="2"/>
    <m/>
  </r>
  <r>
    <s v="ELI LILLY"/>
    <s v="J2T-MC-KGBJ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J2T-MC-KGBJ"/>
    <s v="Eli Lilly &amp; Co."/>
    <s v="Mexico"/>
    <x v="4"/>
    <n v="40700"/>
    <s v="Revenues - Third Parties"/>
    <m/>
    <s v="Destruction (per Kg)"/>
    <n v="2026"/>
    <n v="7"/>
    <s v="USD"/>
    <n v="65"/>
    <n v="1"/>
    <n v="65"/>
    <x v="2"/>
    <m/>
  </r>
  <r>
    <s v="ELI LILLY"/>
    <s v="J2T-MC-KGBJ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2T-MC-KGBJ"/>
    <s v="Eli Lilly &amp; Co."/>
    <s v="Mexico"/>
    <x v="0"/>
    <n v="40700"/>
    <s v="Revenues - Third Parties"/>
    <m/>
    <s v="Expedited Receipt Fee"/>
    <n v="2026"/>
    <n v="7"/>
    <s v="USD"/>
    <n v="96"/>
    <n v="1"/>
    <n v="96"/>
    <x v="2"/>
    <m/>
  </r>
  <r>
    <s v="ELI LILLY"/>
    <s v="J2T-MC-KGBJ"/>
    <s v="Eli Lilly &amp; Co."/>
    <s v="Mexico"/>
    <x v="2"/>
    <n v="40700"/>
    <s v="Revenues - Third Parties"/>
    <m/>
    <s v="Freight - Shipments"/>
    <n v="2026"/>
    <n v="7"/>
    <s v="USD"/>
    <n v="2463"/>
    <n v="1"/>
    <n v="2463"/>
    <x v="2"/>
    <m/>
  </r>
  <r>
    <s v="ELI LILLY"/>
    <s v="J2T-MC-KGBJ"/>
    <s v="Eli Lilly &amp; Co."/>
    <s v="Mexico"/>
    <x v="0"/>
    <n v="40700"/>
    <s v="Revenues - Third Parties"/>
    <m/>
    <s v="Pick and Pack (Refrigerated)"/>
    <n v="2026"/>
    <n v="7"/>
    <s v="USD"/>
    <n v="640"/>
    <n v="1"/>
    <n v="640"/>
    <x v="2"/>
    <m/>
  </r>
  <r>
    <s v="ELI LILLY"/>
    <s v="J2T-MC-KGBJ"/>
    <s v="Eli Lilly &amp; Co."/>
    <s v="Mexico"/>
    <x v="1"/>
    <n v="40700"/>
    <s v="Revenues - Third Parties"/>
    <m/>
    <s v="PTC Duties"/>
    <n v="2026"/>
    <n v="7"/>
    <s v="USD"/>
    <n v="1509"/>
    <n v="1"/>
    <n v="1509"/>
    <x v="2"/>
    <m/>
  </r>
  <r>
    <s v="ELI LILLY"/>
    <s v="J2T-MC-KGBJ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J2T-MC-KGBJ"/>
    <s v="Eli Lilly &amp; Co."/>
    <s v="Mexico"/>
    <x v="0"/>
    <n v="40700"/>
    <s v="Revenues - Third Parties"/>
    <m/>
    <s v="Refurbishment (per Shipper)"/>
    <n v="2026"/>
    <n v="7"/>
    <s v="USD"/>
    <n v="244"/>
    <n v="1"/>
    <n v="244"/>
    <x v="2"/>
    <m/>
  </r>
  <r>
    <s v="ELI LILLY"/>
    <s v="J1I-MC-GZBJ"/>
    <s v="Eli Lilly &amp; Co."/>
    <s v="Mexico"/>
    <x v="4"/>
    <n v="40700"/>
    <s v="Revenues - Third Parties"/>
    <m/>
    <s v="Destruction (per Kg)"/>
    <n v="2026"/>
    <n v="7"/>
    <s v="USD"/>
    <n v="218"/>
    <n v="1"/>
    <n v="218"/>
    <x v="2"/>
    <m/>
  </r>
  <r>
    <s v="ELI LILLY"/>
    <s v="J1I-MC-GZBJ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1I-MC-GZBJ"/>
    <s v="Eli Lilly &amp; Co."/>
    <s v="Mexico"/>
    <x v="2"/>
    <n v="40700"/>
    <s v="Revenues - Third Parties"/>
    <m/>
    <s v="Freight - Returns"/>
    <n v="2026"/>
    <n v="7"/>
    <s v="USD"/>
    <n v="420"/>
    <n v="1"/>
    <n v="420"/>
    <x v="2"/>
    <m/>
  </r>
  <r>
    <s v="ELI LILLY"/>
    <s v="J2A-MC-GZGS"/>
    <s v="Eli Lilly &amp; Co."/>
    <s v="Mexico"/>
    <x v="4"/>
    <n v="40700"/>
    <s v="Revenues - Third Parties"/>
    <m/>
    <s v="Destruction (per Kg)"/>
    <n v="2026"/>
    <n v="7"/>
    <s v="USD"/>
    <n v="1480"/>
    <n v="1"/>
    <n v="1480"/>
    <x v="2"/>
    <m/>
  </r>
  <r>
    <s v="ELI LILLY"/>
    <s v="J2A-MC-GZGS"/>
    <s v="Eli Lilly &amp; Co."/>
    <s v="Mexico"/>
    <x v="4"/>
    <n v="40700"/>
    <s v="Revenues - Third Parties"/>
    <m/>
    <s v="Destruction Setup Fee"/>
    <n v="2026"/>
    <n v="7"/>
    <s v="USD"/>
    <n v="914"/>
    <n v="1"/>
    <n v="914"/>
    <x v="2"/>
    <m/>
  </r>
  <r>
    <s v="ELI LILLY"/>
    <s v="J2A-MC-GZGS"/>
    <s v="Eli Lilly &amp; Co.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ELI LILLY"/>
    <s v="J2A-MC-GZGS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1I-MC-GZBM"/>
    <s v="Eli Lilly &amp; Co."/>
    <s v="Mexico"/>
    <x v="4"/>
    <n v="40700"/>
    <s v="Revenues - Third Parties"/>
    <m/>
    <s v="Destruction (per Kg)"/>
    <n v="2026"/>
    <n v="7"/>
    <s v="USD"/>
    <n v="1414"/>
    <n v="1"/>
    <n v="1414"/>
    <x v="2"/>
    <m/>
  </r>
  <r>
    <s v="ELI LILLY"/>
    <s v="J1I-MC-GZBM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1I-MC-GZBM"/>
    <s v="Eli Lilly &amp; Co."/>
    <s v="Mexico"/>
    <x v="2"/>
    <n v="40700"/>
    <s v="Revenues - Third Parties"/>
    <m/>
    <s v="Freight - Returns"/>
    <n v="2026"/>
    <n v="7"/>
    <s v="USD"/>
    <n v="3004"/>
    <n v="1"/>
    <n v="3004"/>
    <x v="2"/>
    <m/>
  </r>
  <r>
    <s v="ELI LILLY"/>
    <s v="J1I-MC-GZBM"/>
    <s v="Eli Lilly &amp; Co."/>
    <s v="Mexico"/>
    <x v="4"/>
    <n v="40700"/>
    <s v="Revenues - Third Parties"/>
    <m/>
    <s v="Returns Receipt (per Receipt)"/>
    <n v="2026"/>
    <n v="7"/>
    <s v="USD"/>
    <n v="870"/>
    <n v="1"/>
    <n v="870"/>
    <x v="2"/>
    <m/>
  </r>
  <r>
    <s v="ELI LILLY"/>
    <s v="J3P-MC-FTAF"/>
    <s v="Eli Lilly &amp; Co."/>
    <s v="Mexico"/>
    <x v="4"/>
    <n v="40700"/>
    <s v="Revenues - Third Parties"/>
    <m/>
    <s v="Destruction (per Kg)"/>
    <n v="2026"/>
    <n v="7"/>
    <s v="USD"/>
    <n v="44"/>
    <n v="1"/>
    <n v="44"/>
    <x v="2"/>
    <m/>
  </r>
  <r>
    <s v="ELI LILLY"/>
    <s v="J3P-MC-FTAF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IT"/>
    <s v="Eli Lilly &amp; Co."/>
    <s v="Mexico"/>
    <x v="4"/>
    <n v="40700"/>
    <s v="Revenues - Third Parties"/>
    <m/>
    <s v="Destruction (per Kg)"/>
    <n v="2026"/>
    <n v="7"/>
    <s v="USD"/>
    <n v="87"/>
    <n v="1"/>
    <n v="87"/>
    <x v="2"/>
    <m/>
  </r>
  <r>
    <s v="ELI LILLY"/>
    <s v="I8F-MC-GPIT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IT"/>
    <s v="Eli Lilly &amp; Co."/>
    <s v="Mexico"/>
    <x v="2"/>
    <n v="40700"/>
    <s v="Revenues - Third Parties"/>
    <m/>
    <s v="Freight - Shipments"/>
    <n v="2026"/>
    <n v="7"/>
    <s v="USD"/>
    <n v="2851"/>
    <n v="1"/>
    <n v="2851"/>
    <x v="2"/>
    <m/>
  </r>
  <r>
    <s v="ELI LILLY"/>
    <s v="J3M-MC-JZQB"/>
    <s v="Eli Lilly &amp; Co."/>
    <s v="Mexico"/>
    <x v="0"/>
    <n v="40700"/>
    <s v="Revenues - Third Parties"/>
    <m/>
    <s v="Ambient Shipment Low Protection"/>
    <n v="2026"/>
    <n v="7"/>
    <s v="USD"/>
    <n v="87"/>
    <n v="1"/>
    <n v="87"/>
    <x v="2"/>
    <m/>
  </r>
  <r>
    <s v="ELI LILLY"/>
    <s v="J3M-MC-JZQB"/>
    <s v="Eli Lilly &amp; Co."/>
    <s v="Mexico"/>
    <x v="0"/>
    <n v="40700"/>
    <s v="Revenues - Third Parties"/>
    <m/>
    <s v="Carton Boxes (per Shipper)"/>
    <n v="2026"/>
    <n v="7"/>
    <s v="USD"/>
    <n v="11"/>
    <n v="1"/>
    <n v="11"/>
    <x v="2"/>
    <m/>
  </r>
  <r>
    <s v="ELI LILLY"/>
    <s v="J3M-MC-JZQB"/>
    <s v="Eli Lilly &amp; Co."/>
    <s v="Mexico"/>
    <x v="2"/>
    <n v="40700"/>
    <s v="Revenues - Third Parties"/>
    <m/>
    <s v="Freight - Returns"/>
    <n v="2026"/>
    <n v="7"/>
    <s v="USD"/>
    <n v="421"/>
    <n v="1"/>
    <n v="421"/>
    <x v="2"/>
    <m/>
  </r>
  <r>
    <s v="ELI LILLY"/>
    <s v="J3M-MC-JZQB"/>
    <s v="Eli Lilly &amp; Co."/>
    <s v="Mexico"/>
    <x v="2"/>
    <n v="40700"/>
    <s v="Revenues - Third Parties"/>
    <m/>
    <s v="Freight - Shipments"/>
    <n v="2026"/>
    <n v="7"/>
    <s v="USD"/>
    <n v="5272"/>
    <n v="1"/>
    <n v="5272"/>
    <x v="2"/>
    <m/>
  </r>
  <r>
    <s v="ELI LILLY"/>
    <s v="J3M-MC-JZQB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1I-MC-GZBK"/>
    <s v="Eli Lilly &amp; Co."/>
    <s v="Mexico"/>
    <x v="4"/>
    <n v="40700"/>
    <s v="Revenues - Third Parties"/>
    <m/>
    <s v="Destruction (per Kg)"/>
    <n v="2026"/>
    <n v="7"/>
    <s v="USD"/>
    <n v="131"/>
    <n v="1"/>
    <n v="131"/>
    <x v="2"/>
    <m/>
  </r>
  <r>
    <s v="ELI LILLY"/>
    <s v="J1I-MC-GZBK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1I-MC-GZBK"/>
    <s v="Eli Lilly &amp; Co."/>
    <s v="Mexico"/>
    <x v="2"/>
    <n v="40700"/>
    <s v="Revenues - Third Parties"/>
    <m/>
    <s v="Freight - Returns"/>
    <n v="2026"/>
    <n v="7"/>
    <s v="USD"/>
    <n v="2122"/>
    <n v="1"/>
    <n v="2122"/>
    <x v="2"/>
    <m/>
  </r>
  <r>
    <s v="ELI LILLY"/>
    <s v="J1I-MC-GZBK"/>
    <s v="Eli Lilly &amp; Co."/>
    <s v="Mexico"/>
    <x v="2"/>
    <n v="40700"/>
    <s v="Revenues - Third Parties"/>
    <m/>
    <s v="Freight - Shipments"/>
    <n v="2026"/>
    <n v="7"/>
    <s v="USD"/>
    <n v="614"/>
    <n v="1"/>
    <n v="614"/>
    <x v="2"/>
    <m/>
  </r>
  <r>
    <s v="ELI LILLY"/>
    <s v="J1I-MC-GZBK"/>
    <s v="Eli Lilly &amp; Co."/>
    <s v="Mexico"/>
    <x v="4"/>
    <n v="40700"/>
    <s v="Revenues - Third Parties"/>
    <m/>
    <s v="Reconciliation of Returns (per Kit)"/>
    <n v="2026"/>
    <n v="7"/>
    <s v="USD"/>
    <n v="86"/>
    <n v="1"/>
    <n v="86"/>
    <x v="2"/>
    <m/>
  </r>
  <r>
    <s v="ELI LILLY"/>
    <s v="J1I-MC-GZBK"/>
    <s v="Eli Lilly &amp; Co."/>
    <s v="Mexico"/>
    <x v="4"/>
    <n v="40700"/>
    <s v="Revenues - Third Parties"/>
    <m/>
    <s v="Returns Receipt (per Receipt)"/>
    <n v="2026"/>
    <n v="7"/>
    <s v="USD"/>
    <n v="1218"/>
    <n v="1"/>
    <n v="1218"/>
    <x v="2"/>
    <m/>
  </r>
  <r>
    <s v="ELI LILLY"/>
    <s v="J1I-MC-GZQA"/>
    <s v="Eli Lilly &amp; Co."/>
    <s v="Mexico"/>
    <x v="0"/>
    <n v="40700"/>
    <s v="Revenues - Third Parties"/>
    <m/>
    <s v="AoR per Receipt"/>
    <n v="2026"/>
    <n v="7"/>
    <s v="USD"/>
    <n v="200"/>
    <n v="1"/>
    <n v="200"/>
    <x v="2"/>
    <m/>
  </r>
  <r>
    <s v="ELI LILLY"/>
    <s v="J1I-MC-GZQA"/>
    <s v="Eli Lilly &amp; Co."/>
    <s v="Mexico"/>
    <x v="0"/>
    <n v="40700"/>
    <s v="Revenues - Third Parties"/>
    <m/>
    <s v="Carton Boxes (per Shipper)"/>
    <n v="2026"/>
    <n v="7"/>
    <s v="USD"/>
    <n v="283"/>
    <n v="1"/>
    <n v="283"/>
    <x v="2"/>
    <m/>
  </r>
  <r>
    <s v="ELI LILLY"/>
    <s v="J1I-MC-GZQA"/>
    <s v="Eli Lilly &amp; Co."/>
    <s v="Mexico"/>
    <x v="0"/>
    <n v="40700"/>
    <s v="Revenues - Third Parties"/>
    <m/>
    <s v="Customs Clearence"/>
    <n v="2026"/>
    <n v="7"/>
    <s v="USD"/>
    <n v="609"/>
    <n v="1"/>
    <n v="609"/>
    <x v="2"/>
    <m/>
  </r>
  <r>
    <s v="ELI LILLY"/>
    <s v="J1I-MC-GZQA"/>
    <s v="Eli Lilly &amp; Co."/>
    <s v="Mexico"/>
    <x v="2"/>
    <n v="40700"/>
    <s v="Revenues - Third Parties"/>
    <m/>
    <s v="Freight - Shipments"/>
    <n v="2026"/>
    <n v="7"/>
    <s v="USD"/>
    <n v="3982"/>
    <n v="1"/>
    <n v="3982"/>
    <x v="2"/>
    <m/>
  </r>
  <r>
    <s v="ELI LILLY"/>
    <s v="J1I-MC-GZQA"/>
    <s v="Eli Lilly &amp; Co."/>
    <s v="Mexico"/>
    <x v="0"/>
    <n v="40700"/>
    <s v="Revenues - Third Parties"/>
    <m/>
    <s v="Pick and Pack (Refrigerated)"/>
    <n v="2026"/>
    <n v="7"/>
    <s v="USD"/>
    <n v="1097"/>
    <n v="1"/>
    <n v="1097"/>
    <x v="2"/>
    <m/>
  </r>
  <r>
    <s v="ELI LILLY"/>
    <s v="J1I-MC-GZQA"/>
    <s v="Eli Lilly &amp; Co."/>
    <s v="Mexico"/>
    <x v="1"/>
    <n v="40700"/>
    <s v="Revenues - Third Parties"/>
    <m/>
    <s v="PTC Duties"/>
    <n v="2026"/>
    <n v="7"/>
    <s v="USD"/>
    <n v="3521"/>
    <n v="1"/>
    <n v="3521"/>
    <x v="2"/>
    <m/>
  </r>
  <r>
    <s v="ELI LILLY"/>
    <s v="J1I-MC-GZQA"/>
    <s v="Eli Lilly &amp; Co."/>
    <s v="Mexico"/>
    <x v="0"/>
    <n v="40700"/>
    <s v="Revenues - Third Parties"/>
    <m/>
    <s v="Receipt fee Refrigerated (per Batch)"/>
    <n v="2026"/>
    <n v="7"/>
    <s v="USD"/>
    <n v="383"/>
    <n v="1"/>
    <n v="383"/>
    <x v="2"/>
    <m/>
  </r>
  <r>
    <s v="ELI LILLY"/>
    <s v="J1I-MC-GZQA"/>
    <s v="Eli Lilly &amp; Co."/>
    <s v="Mexico"/>
    <x v="0"/>
    <n v="40700"/>
    <s v="Revenues - Third Parties"/>
    <m/>
    <s v="Refurbishment (per Shipper)"/>
    <n v="2026"/>
    <n v="7"/>
    <s v="USD"/>
    <n v="453"/>
    <n v="1"/>
    <n v="453"/>
    <x v="2"/>
    <m/>
  </r>
  <r>
    <s v="ELI LILLY"/>
    <s v="J1I-MC-GZBO"/>
    <s v="Eli Lilly &amp; Co."/>
    <s v="Mexico"/>
    <x v="0"/>
    <n v="40700"/>
    <s v="Revenues - Third Parties"/>
    <m/>
    <s v="Carton Boxes (per Shipper)"/>
    <n v="2026"/>
    <n v="7"/>
    <s v="USD"/>
    <n v="2437"/>
    <n v="1"/>
    <n v="2437"/>
    <x v="2"/>
    <m/>
  </r>
  <r>
    <s v="ELI LILLY"/>
    <s v="J1I-MC-GZBO"/>
    <s v="Eli Lilly &amp; Co."/>
    <s v="Mexico"/>
    <x v="4"/>
    <n v="40700"/>
    <s v="Revenues - Third Parties"/>
    <m/>
    <s v="Destruction (per Kg)"/>
    <n v="2026"/>
    <n v="7"/>
    <s v="USD"/>
    <n v="87"/>
    <n v="1"/>
    <n v="87"/>
    <x v="2"/>
    <m/>
  </r>
  <r>
    <s v="ELI LILLY"/>
    <s v="J1I-MC-GZBO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1I-MC-GZBO"/>
    <s v="Eli Lilly &amp; Co."/>
    <s v="Mexico"/>
    <x v="0"/>
    <n v="40700"/>
    <s v="Revenues - Third Parties"/>
    <m/>
    <s v="Emergency Pick and Pack fee (Add per Pick and Pack)"/>
    <n v="2026"/>
    <n v="7"/>
    <s v="USD"/>
    <n v="297"/>
    <n v="1"/>
    <n v="297"/>
    <x v="2"/>
    <m/>
  </r>
  <r>
    <s v="ELI LILLY"/>
    <s v="J1I-MC-GZBO"/>
    <s v="Eli Lilly &amp; Co."/>
    <s v="Mexico"/>
    <x v="2"/>
    <n v="40700"/>
    <s v="Revenues - Third Parties"/>
    <m/>
    <s v="Freight - Returns"/>
    <n v="2026"/>
    <n v="7"/>
    <s v="USD"/>
    <n v="652"/>
    <n v="1"/>
    <n v="652"/>
    <x v="2"/>
    <m/>
  </r>
  <r>
    <s v="ELI LILLY"/>
    <s v="J1I-MC-GZBO"/>
    <s v="Eli Lilly &amp; Co."/>
    <s v="Mexico"/>
    <x v="2"/>
    <n v="40700"/>
    <s v="Revenues - Third Parties"/>
    <m/>
    <s v="Freight - Shipments"/>
    <n v="2026"/>
    <n v="7"/>
    <s v="USD"/>
    <n v="57336"/>
    <n v="1"/>
    <n v="57336"/>
    <x v="2"/>
    <m/>
  </r>
  <r>
    <s v="ELI LILLY"/>
    <s v="J1I-MC-GZBO"/>
    <s v="Eli Lilly &amp; Co."/>
    <s v="Mexico"/>
    <x v="0"/>
    <n v="40700"/>
    <s v="Revenues - Third Parties"/>
    <m/>
    <s v="Pick and Pack (Refrigerated)"/>
    <n v="2026"/>
    <n v="7"/>
    <s v="USD"/>
    <n v="10143"/>
    <n v="1"/>
    <n v="10143"/>
    <x v="2"/>
    <m/>
  </r>
  <r>
    <s v="ELI LILLY"/>
    <s v="J1I-MC-GZBO"/>
    <s v="Eli Lilly &amp; Co."/>
    <s v="Mexico"/>
    <x v="4"/>
    <n v="40700"/>
    <s v="Revenues - Third Parties"/>
    <m/>
    <s v="Reconciliation of Returns (per Kit)"/>
    <n v="2026"/>
    <n v="7"/>
    <s v="USD"/>
    <n v="9"/>
    <n v="1"/>
    <n v="9"/>
    <x v="2"/>
    <m/>
  </r>
  <r>
    <s v="ELI LILLY"/>
    <s v="J1I-MC-GZBO"/>
    <s v="Eli Lilly &amp; Co."/>
    <s v="Mexico"/>
    <x v="0"/>
    <n v="40700"/>
    <s v="Revenues - Third Parties"/>
    <m/>
    <s v="Refurbishment (per Shipper)"/>
    <n v="2026"/>
    <n v="7"/>
    <s v="USD"/>
    <n v="3898"/>
    <n v="1"/>
    <n v="3898"/>
    <x v="2"/>
    <m/>
  </r>
  <r>
    <s v="ELI LILLY"/>
    <s v="J1I-MC-GZBO"/>
    <s v="Eli Lilly &amp; Co."/>
    <s v="Mexico"/>
    <x v="4"/>
    <n v="40700"/>
    <s v="Revenues - Third Parties"/>
    <m/>
    <s v="Returns Receipt (per Receipt)"/>
    <n v="2026"/>
    <n v="7"/>
    <s v="USD"/>
    <n v="522"/>
    <n v="1"/>
    <n v="522"/>
    <x v="2"/>
    <m/>
  </r>
  <r>
    <s v="ELI LILLY"/>
    <s v="J1I-MC-GZBZ"/>
    <s v="Eli Lilly &amp; Co."/>
    <s v="Mexico"/>
    <x v="0"/>
    <n v="40700"/>
    <s v="Revenues - Third Parties"/>
    <m/>
    <s v="AoR per Receipt"/>
    <n v="2026"/>
    <n v="7"/>
    <s v="USD"/>
    <n v="200"/>
    <n v="1"/>
    <n v="200"/>
    <x v="2"/>
    <m/>
  </r>
  <r>
    <s v="ELI LILLY"/>
    <s v="J1I-MC-GZBZ"/>
    <s v="Eli Lilly &amp; Co."/>
    <s v="Mexico"/>
    <x v="0"/>
    <n v="40700"/>
    <s v="Revenues - Third Parties"/>
    <m/>
    <s v="Carton Boxes (per Shipper)"/>
    <n v="2026"/>
    <n v="7"/>
    <s v="USD"/>
    <n v="544"/>
    <n v="1"/>
    <n v="544"/>
    <x v="2"/>
    <m/>
  </r>
  <r>
    <s v="ELI LILLY"/>
    <s v="J1I-MC-GZBZ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J1I-MC-GZBZ"/>
    <s v="Eli Lilly &amp; Co."/>
    <s v="Mexico"/>
    <x v="4"/>
    <n v="40700"/>
    <s v="Revenues - Third Parties"/>
    <m/>
    <s v="Destruction (per Kg)"/>
    <n v="2026"/>
    <n v="7"/>
    <s v="USD"/>
    <n v="131"/>
    <n v="1"/>
    <n v="131"/>
    <x v="2"/>
    <m/>
  </r>
  <r>
    <s v="ELI LILLY"/>
    <s v="J1I-MC-GZBZ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1I-MC-GZBZ"/>
    <s v="Eli Lilly &amp; Co."/>
    <s v="Mexico"/>
    <x v="0"/>
    <n v="40700"/>
    <s v="Revenues - Third Parties"/>
    <m/>
    <s v="Emergency Pick and Pack fee (Add per Pick and Pack)"/>
    <n v="2026"/>
    <n v="7"/>
    <s v="USD"/>
    <n v="119"/>
    <n v="1"/>
    <n v="119"/>
    <x v="2"/>
    <m/>
  </r>
  <r>
    <s v="ELI LILLY"/>
    <s v="J1I-MC-GZBZ"/>
    <s v="Eli Lilly &amp; Co."/>
    <s v="Mexico"/>
    <x v="0"/>
    <n v="40700"/>
    <s v="Revenues - Third Parties"/>
    <m/>
    <s v="Expedited Receipt Fee"/>
    <n v="2026"/>
    <n v="7"/>
    <s v="USD"/>
    <n v="191"/>
    <n v="1"/>
    <n v="191"/>
    <x v="2"/>
    <m/>
  </r>
  <r>
    <s v="ELI LILLY"/>
    <s v="J1I-MC-GZBZ"/>
    <s v="Eli Lilly &amp; Co."/>
    <s v="Mexico"/>
    <x v="2"/>
    <n v="40700"/>
    <s v="Revenues - Third Parties"/>
    <m/>
    <s v="Freight - Returns"/>
    <n v="2026"/>
    <n v="7"/>
    <s v="USD"/>
    <n v="691"/>
    <n v="1"/>
    <n v="691"/>
    <x v="2"/>
    <m/>
  </r>
  <r>
    <s v="ELI LILLY"/>
    <s v="J1I-MC-GZBZ"/>
    <s v="Eli Lilly &amp; Co."/>
    <s v="Mexico"/>
    <x v="2"/>
    <n v="40700"/>
    <s v="Revenues - Third Parties"/>
    <m/>
    <s v="Freight - Shipments"/>
    <n v="2026"/>
    <n v="7"/>
    <s v="USD"/>
    <n v="38277"/>
    <n v="1"/>
    <n v="38277"/>
    <x v="2"/>
    <m/>
  </r>
  <r>
    <s v="ELI LILLY"/>
    <s v="J1I-MC-GZBZ"/>
    <s v="Eli Lilly &amp; Co."/>
    <s v="Mexico"/>
    <x v="0"/>
    <n v="40700"/>
    <s v="Revenues - Third Parties"/>
    <m/>
    <s v="Pick and Pack (Refrigerated)"/>
    <n v="2026"/>
    <n v="7"/>
    <s v="USD"/>
    <n v="2193"/>
    <n v="1"/>
    <n v="2193"/>
    <x v="2"/>
    <m/>
  </r>
  <r>
    <s v="ELI LILLY"/>
    <s v="J1I-MC-GZBZ"/>
    <s v="Eli Lilly &amp; Co."/>
    <s v="Mexico"/>
    <x v="0"/>
    <n v="40700"/>
    <s v="Revenues - Third Parties"/>
    <m/>
    <s v="Pick and Pack Cancellation Fee (Pre Pick &amp; Pack)"/>
    <n v="2026"/>
    <n v="7"/>
    <s v="USD"/>
    <n v="46"/>
    <n v="1"/>
    <n v="46"/>
    <x v="2"/>
    <m/>
  </r>
  <r>
    <s v="ELI LILLY"/>
    <s v="J1I-MC-GZBZ"/>
    <s v="Eli Lilly &amp; Co."/>
    <s v="Mexico"/>
    <x v="1"/>
    <n v="40700"/>
    <s v="Revenues - Third Parties"/>
    <m/>
    <s v="PTC Duties"/>
    <n v="2026"/>
    <n v="7"/>
    <s v="USD"/>
    <n v="9445"/>
    <n v="1"/>
    <n v="9445"/>
    <x v="2"/>
    <m/>
  </r>
  <r>
    <s v="ELI LILLY"/>
    <s v="J1I-MC-GZBZ"/>
    <s v="Eli Lilly &amp; Co."/>
    <s v="Mexico"/>
    <x v="0"/>
    <n v="40700"/>
    <s v="Revenues - Third Parties"/>
    <m/>
    <s v="Receipt fee Refrigerated (per Batch)"/>
    <n v="2026"/>
    <n v="7"/>
    <s v="USD"/>
    <n v="383"/>
    <n v="1"/>
    <n v="383"/>
    <x v="2"/>
    <m/>
  </r>
  <r>
    <s v="ELI LILLY"/>
    <s v="J1I-MC-GZBZ"/>
    <s v="Eli Lilly &amp; Co."/>
    <s v="Mexico"/>
    <x v="0"/>
    <n v="40700"/>
    <s v="Revenues - Third Parties"/>
    <m/>
    <s v="Refurbishment (per Shipper)"/>
    <n v="2026"/>
    <n v="7"/>
    <s v="USD"/>
    <n v="870"/>
    <n v="1"/>
    <n v="870"/>
    <x v="2"/>
    <m/>
  </r>
  <r>
    <s v="ELI LILLY"/>
    <s v="J1I-MC-GZBZ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3L-MC-EZEF"/>
    <s v="Eli Lilly &amp; Co."/>
    <s v="Mexico"/>
    <x v="0"/>
    <n v="40700"/>
    <s v="Revenues - Third Parties"/>
    <m/>
    <s v="Carton Boxes (per Shipper)"/>
    <n v="2026"/>
    <n v="7"/>
    <s v="USD"/>
    <n v="522"/>
    <n v="1"/>
    <n v="522"/>
    <x v="2"/>
    <m/>
  </r>
  <r>
    <s v="ELI LILLY"/>
    <s v="J3L-MC-EZEF"/>
    <s v="Eli Lilly &amp; Co."/>
    <s v="Mexico"/>
    <x v="4"/>
    <n v="40700"/>
    <s v="Revenues - Third Parties"/>
    <m/>
    <s v="Destruction (per Kg)"/>
    <n v="2026"/>
    <n v="7"/>
    <s v="USD"/>
    <n v="44"/>
    <n v="1"/>
    <n v="44"/>
    <x v="2"/>
    <m/>
  </r>
  <r>
    <s v="ELI LILLY"/>
    <s v="J3L-MC-EZEF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J3L-MC-EZEF"/>
    <s v="Eli Lilly &amp; Co."/>
    <s v="Mexico"/>
    <x v="2"/>
    <n v="40700"/>
    <s v="Revenues - Third Parties"/>
    <m/>
    <s v="Freight - Returns"/>
    <n v="2026"/>
    <n v="7"/>
    <s v="USD"/>
    <n v="1341"/>
    <n v="1"/>
    <n v="1341"/>
    <x v="2"/>
    <m/>
  </r>
  <r>
    <s v="ELI LILLY"/>
    <s v="J3L-MC-EZEF"/>
    <s v="Eli Lilly &amp; Co."/>
    <s v="Mexico"/>
    <x v="2"/>
    <n v="40700"/>
    <s v="Revenues - Third Parties"/>
    <m/>
    <s v="Freight - Shipments"/>
    <n v="2026"/>
    <n v="7"/>
    <s v="USD"/>
    <n v="31725"/>
    <n v="1"/>
    <n v="31725"/>
    <x v="2"/>
    <m/>
  </r>
  <r>
    <s v="ELI LILLY"/>
    <s v="J3L-MC-EZEF"/>
    <s v="Eli Lilly &amp; Co."/>
    <s v="Mexico"/>
    <x v="0"/>
    <n v="40700"/>
    <s v="Revenues - Third Parties"/>
    <m/>
    <s v="Pick and Pack (Refrigerated)"/>
    <n v="2026"/>
    <n v="7"/>
    <s v="USD"/>
    <n v="2193"/>
    <n v="1"/>
    <n v="2193"/>
    <x v="2"/>
    <m/>
  </r>
  <r>
    <s v="ELI LILLY"/>
    <s v="J3L-MC-EZEF"/>
    <s v="Eli Lilly &amp; Co."/>
    <s v="Mexico"/>
    <x v="4"/>
    <n v="40700"/>
    <s v="Revenues - Third Parties"/>
    <m/>
    <s v="Reconciliation of Returns (per Kit)"/>
    <n v="2026"/>
    <n v="7"/>
    <s v="USD"/>
    <n v="89"/>
    <n v="1"/>
    <n v="89"/>
    <x v="2"/>
    <m/>
  </r>
  <r>
    <s v="ELI LILLY"/>
    <s v="J3L-MC-EZEF"/>
    <s v="Eli Lilly &amp; Co."/>
    <s v="Mexico"/>
    <x v="0"/>
    <n v="40700"/>
    <s v="Revenues - Third Parties"/>
    <m/>
    <s v="Refurbishment (per Shipper)"/>
    <n v="2026"/>
    <n v="7"/>
    <s v="USD"/>
    <n v="835"/>
    <n v="1"/>
    <n v="835"/>
    <x v="2"/>
    <m/>
  </r>
  <r>
    <s v="ELI LILLY"/>
    <s v="J3L-MC-EZEF"/>
    <s v="Eli Lilly &amp; Co."/>
    <s v="Mexico"/>
    <x v="4"/>
    <n v="40700"/>
    <s v="Revenues - Third Parties"/>
    <m/>
    <s v="Returns Receipt (per Receipt)"/>
    <n v="2026"/>
    <n v="7"/>
    <s v="USD"/>
    <n v="522"/>
    <n v="1"/>
    <n v="522"/>
    <x v="2"/>
    <m/>
  </r>
  <r>
    <s v="ELI LILLY"/>
    <s v="I8F-MC-GPIX"/>
    <s v="Eli Lilly &amp; Co."/>
    <s v="Mexico"/>
    <x v="0"/>
    <n v="40700"/>
    <s v="Revenues - Third Parties"/>
    <m/>
    <s v="Carton Boxes (per Shipper)"/>
    <n v="2026"/>
    <n v="7"/>
    <s v="USD"/>
    <n v="131"/>
    <n v="1"/>
    <n v="131"/>
    <x v="2"/>
    <m/>
  </r>
  <r>
    <s v="ELI LILLY"/>
    <s v="I8F-MC-GPIX"/>
    <s v="Eli Lilly &amp; Co."/>
    <s v="Mexico"/>
    <x v="0"/>
    <n v="40700"/>
    <s v="Revenues - Third Parties"/>
    <m/>
    <s v="Emergency Pick and Pack fee (Add per Pick and Pack)"/>
    <n v="2026"/>
    <n v="7"/>
    <s v="USD"/>
    <n v="59"/>
    <n v="1"/>
    <n v="59"/>
    <x v="2"/>
    <m/>
  </r>
  <r>
    <s v="ELI LILLY"/>
    <s v="I8F-MC-GPIX"/>
    <s v="Eli Lilly &amp; Co."/>
    <s v="Mexico"/>
    <x v="2"/>
    <n v="40700"/>
    <s v="Revenues - Third Parties"/>
    <m/>
    <s v="Freight - Returns"/>
    <n v="2026"/>
    <n v="7"/>
    <s v="USD"/>
    <n v="1774"/>
    <n v="1"/>
    <n v="1774"/>
    <x v="2"/>
    <m/>
  </r>
  <r>
    <s v="ELI LILLY"/>
    <s v="I8F-MC-GPIX"/>
    <s v="Eli Lilly &amp; Co."/>
    <s v="Mexico"/>
    <x v="2"/>
    <n v="40700"/>
    <s v="Revenues - Third Parties"/>
    <m/>
    <s v="Freight - Shipments"/>
    <n v="2026"/>
    <n v="7"/>
    <s v="USD"/>
    <n v="16683"/>
    <n v="1"/>
    <n v="16683"/>
    <x v="2"/>
    <m/>
  </r>
  <r>
    <s v="ELI LILLY"/>
    <s v="I8F-MC-GPIX"/>
    <s v="Eli Lilly &amp; Co."/>
    <s v="Mexico"/>
    <x v="0"/>
    <n v="40700"/>
    <s v="Revenues - Third Parties"/>
    <m/>
    <s v="Pick and Pack (Refrigerated)"/>
    <n v="2026"/>
    <n v="7"/>
    <s v="USD"/>
    <n v="457"/>
    <n v="1"/>
    <n v="457"/>
    <x v="2"/>
    <m/>
  </r>
  <r>
    <s v="ELI LILLY"/>
    <s v="I8F-MC-GPIX"/>
    <s v="Eli Lilly &amp; Co."/>
    <s v="Mexico"/>
    <x v="0"/>
    <n v="40700"/>
    <s v="Revenues - Third Parties"/>
    <m/>
    <s v="Refurbishment (per Shipper)"/>
    <n v="2026"/>
    <n v="7"/>
    <s v="USD"/>
    <n v="209"/>
    <n v="1"/>
    <n v="209"/>
    <x v="2"/>
    <m/>
  </r>
  <r>
    <s v="ELI LILLY"/>
    <s v="I8F-MC-GPIX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5P-MC-GZ02"/>
    <s v="Eli Lilly &amp; Co.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ELI LILLY"/>
    <s v="J5P-MC-GZ02"/>
    <s v="Eli Lilly &amp; Co."/>
    <s v="Mexico"/>
    <x v="2"/>
    <n v="40700"/>
    <s v="Revenues - Third Parties"/>
    <m/>
    <s v="Freight - Shipments"/>
    <n v="2026"/>
    <n v="7"/>
    <s v="USD"/>
    <n v="877"/>
    <n v="1"/>
    <n v="877"/>
    <x v="2"/>
    <m/>
  </r>
  <r>
    <s v="ELI LILLY"/>
    <s v="J5P-MC-GZ02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5P-MC-GZ01"/>
    <s v="Eli Lilly &amp; Co."/>
    <s v="Mexico"/>
    <x v="2"/>
    <n v="40700"/>
    <s v="Revenues - Third Parties"/>
    <m/>
    <s v="Freight - Returns"/>
    <n v="2026"/>
    <n v="7"/>
    <s v="USD"/>
    <n v="421"/>
    <n v="1"/>
    <n v="421"/>
    <x v="2"/>
    <m/>
  </r>
  <r>
    <s v="ELI LILLY"/>
    <s v="J5P-MC-GZ01"/>
    <s v="Eli Lilly &amp; Co."/>
    <s v="Mexico"/>
    <x v="2"/>
    <n v="40700"/>
    <s v="Revenues - Third Parties"/>
    <m/>
    <s v="Freight - Shipments"/>
    <n v="2026"/>
    <n v="7"/>
    <s v="USD"/>
    <n v="3027"/>
    <n v="1"/>
    <n v="3027"/>
    <x v="2"/>
    <m/>
  </r>
  <r>
    <s v="ELI LILLY"/>
    <s v="J5P-MC-GZ01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I8F-MC-GPJA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I8F-MC-GPJA"/>
    <s v="Eli Lilly &amp; Co."/>
    <s v="Mexico"/>
    <x v="0"/>
    <n v="40700"/>
    <s v="Revenues - Third Parties"/>
    <m/>
    <s v="Carton Boxes (per Shipper)"/>
    <n v="2026"/>
    <n v="7"/>
    <s v="USD"/>
    <n v="218"/>
    <n v="1"/>
    <n v="218"/>
    <x v="2"/>
    <m/>
  </r>
  <r>
    <s v="ELI LILLY"/>
    <s v="I8F-MC-GPJA"/>
    <s v="Eli Lilly &amp; Co.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ELI LILLY"/>
    <s v="I8F-MC-GPJA"/>
    <s v="Eli Lilly &amp; Co."/>
    <s v="Mexico"/>
    <x v="2"/>
    <n v="40700"/>
    <s v="Revenues - Third Parties"/>
    <m/>
    <s v="Freight - Shipments"/>
    <n v="2026"/>
    <n v="7"/>
    <s v="USD"/>
    <n v="4625"/>
    <n v="1"/>
    <n v="4625"/>
    <x v="2"/>
    <m/>
  </r>
  <r>
    <s v="ELI LILLY"/>
    <s v="I8F-MC-GPJA"/>
    <s v="Eli Lilly &amp; Co."/>
    <s v="Mexico"/>
    <x v="0"/>
    <n v="40700"/>
    <s v="Revenues - Third Parties"/>
    <m/>
    <s v="Pick and Pack (Refrigerated)"/>
    <n v="2026"/>
    <n v="7"/>
    <s v="USD"/>
    <n v="914"/>
    <n v="1"/>
    <n v="914"/>
    <x v="2"/>
    <m/>
  </r>
  <r>
    <s v="ELI LILLY"/>
    <s v="I8F-MC-GPJA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I8F-MC-GPJA"/>
    <s v="Eli Lilly &amp; Co."/>
    <s v="Mexico"/>
    <x v="0"/>
    <n v="40700"/>
    <s v="Revenues - Third Parties"/>
    <m/>
    <s v="Refurbishment (per Shipper)"/>
    <n v="2026"/>
    <n v="7"/>
    <s v="USD"/>
    <n v="348"/>
    <n v="1"/>
    <n v="348"/>
    <x v="2"/>
    <m/>
  </r>
  <r>
    <s v="ELI LILLY"/>
    <s v="I8F-MC-GPJA"/>
    <s v="Eli Lilly &amp; Co."/>
    <s v="Mexico"/>
    <x v="4"/>
    <n v="40700"/>
    <s v="Revenues - Third Parties"/>
    <m/>
    <s v="Returns Receipt (per Receipt)"/>
    <n v="2026"/>
    <n v="7"/>
    <s v="USD"/>
    <n v="348"/>
    <n v="1"/>
    <n v="348"/>
    <x v="2"/>
    <m/>
  </r>
  <r>
    <s v="ELI LILLY"/>
    <s v="I8F-MC-GPJD"/>
    <s v="Eli Lilly &amp; Co."/>
    <s v="Mexico"/>
    <x v="0"/>
    <n v="40700"/>
    <s v="Revenues - Third Parties"/>
    <m/>
    <s v="Carton Boxes (per Shipper)"/>
    <n v="2026"/>
    <n v="7"/>
    <s v="USD"/>
    <n v="261"/>
    <n v="1"/>
    <n v="261"/>
    <x v="2"/>
    <m/>
  </r>
  <r>
    <s v="ELI LILLY"/>
    <s v="I8F-MC-GPJD"/>
    <s v="Eli Lilly &amp; Co."/>
    <s v="Mexico"/>
    <x v="4"/>
    <n v="40700"/>
    <s v="Revenues - Third Parties"/>
    <m/>
    <s v="Destruction (per Kg)"/>
    <n v="2026"/>
    <n v="7"/>
    <s v="USD"/>
    <n v="196"/>
    <n v="1"/>
    <n v="196"/>
    <x v="2"/>
    <m/>
  </r>
  <r>
    <s v="ELI LILLY"/>
    <s v="I8F-MC-GPJD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8F-MC-GPJD"/>
    <s v="Eli Lilly &amp; Co."/>
    <s v="Mexico"/>
    <x v="2"/>
    <n v="40700"/>
    <s v="Revenues - Third Parties"/>
    <m/>
    <s v="Freight - Shipments"/>
    <n v="2026"/>
    <n v="7"/>
    <s v="USD"/>
    <n v="13599"/>
    <n v="1"/>
    <n v="13599"/>
    <x v="2"/>
    <m/>
  </r>
  <r>
    <s v="ELI LILLY"/>
    <s v="I8F-MC-GPJD"/>
    <s v="Eli Lilly &amp; Co."/>
    <s v="Mexico"/>
    <x v="0"/>
    <n v="40700"/>
    <s v="Revenues - Third Parties"/>
    <m/>
    <s v="Pick and Pack (Refrigerated)"/>
    <n v="2026"/>
    <n v="7"/>
    <s v="USD"/>
    <n v="1097"/>
    <n v="1"/>
    <n v="1097"/>
    <x v="2"/>
    <m/>
  </r>
  <r>
    <s v="ELI LILLY"/>
    <s v="I8F-MC-GPJD"/>
    <s v="Eli Lilly &amp; Co."/>
    <s v="Mexico"/>
    <x v="0"/>
    <n v="40700"/>
    <s v="Revenues - Third Parties"/>
    <m/>
    <s v="Refurbishment (per Shipper)"/>
    <n v="2026"/>
    <n v="7"/>
    <s v="USD"/>
    <n v="418"/>
    <n v="1"/>
    <n v="418"/>
    <x v="2"/>
    <m/>
  </r>
  <r>
    <s v="ELI LILLY"/>
    <s v="J2T-MC-KGCD"/>
    <s v="Eli Lilly &amp; Co.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ELI LILLY"/>
    <s v="J2T-MC-KGCD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2S-MC-GZMR"/>
    <s v="Eli Lilly &amp; Co."/>
    <s v="Mexico"/>
    <x v="0"/>
    <n v="40700"/>
    <s v="Revenues - Third Parties"/>
    <m/>
    <s v="Ambient Shipment High Protection"/>
    <n v="2026"/>
    <n v="7"/>
    <s v="USD"/>
    <n v="91"/>
    <n v="1"/>
    <n v="91"/>
    <x v="2"/>
    <m/>
  </r>
  <r>
    <s v="ELI LILLY"/>
    <s v="J2S-MC-GZMR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S-MC-GZMR"/>
    <s v="Eli Lilly &amp; Co."/>
    <s v="Mexico"/>
    <x v="0"/>
    <n v="40700"/>
    <s v="Revenues - Third Parties"/>
    <m/>
    <s v="Carton Boxes (per Shipper)"/>
    <n v="2026"/>
    <n v="7"/>
    <s v="USD"/>
    <n v="87"/>
    <n v="1"/>
    <n v="87"/>
    <x v="2"/>
    <m/>
  </r>
  <r>
    <s v="ELI LILLY"/>
    <s v="J2S-MC-GZMR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J2S-MC-GZMR"/>
    <s v="Eli Lilly &amp; Co."/>
    <s v="Mexico"/>
    <x v="4"/>
    <n v="40700"/>
    <s v="Revenues - Third Parties"/>
    <m/>
    <s v="Destruction (per Kg)"/>
    <n v="2026"/>
    <n v="7"/>
    <s v="USD"/>
    <n v="174"/>
    <n v="1"/>
    <n v="174"/>
    <x v="2"/>
    <m/>
  </r>
  <r>
    <s v="ELI LILLY"/>
    <s v="J2S-MC-GZMR"/>
    <s v="Eli Lilly &amp; Co."/>
    <s v="Mexico"/>
    <x v="4"/>
    <n v="40700"/>
    <s v="Revenues - Third Parties"/>
    <m/>
    <s v="Destruction Setup Fee"/>
    <n v="2026"/>
    <n v="7"/>
    <s v="USD"/>
    <n v="914"/>
    <n v="1"/>
    <n v="914"/>
    <x v="2"/>
    <m/>
  </r>
  <r>
    <s v="ELI LILLY"/>
    <s v="J2S-MC-GZMR"/>
    <s v="Eli Lilly &amp; Co."/>
    <s v="Mexico"/>
    <x v="0"/>
    <n v="40700"/>
    <s v="Revenues - Third Parties"/>
    <m/>
    <s v="Emergency Pick and Pack fee (Add per Pick and Pack)"/>
    <n v="2026"/>
    <n v="7"/>
    <s v="USD"/>
    <n v="59"/>
    <n v="1"/>
    <n v="59"/>
    <x v="2"/>
    <m/>
  </r>
  <r>
    <s v="ELI LILLY"/>
    <s v="J2S-MC-GZMR"/>
    <s v="Eli Lilly &amp; Co."/>
    <s v="Mexico"/>
    <x v="2"/>
    <n v="40700"/>
    <s v="Revenues - Third Parties"/>
    <m/>
    <s v="Freight - Shipments"/>
    <n v="2026"/>
    <n v="7"/>
    <s v="USD"/>
    <n v="1522"/>
    <n v="1"/>
    <n v="1522"/>
    <x v="2"/>
    <m/>
  </r>
  <r>
    <s v="ELI LILLY"/>
    <s v="J2S-MC-GZMR"/>
    <s v="Eli Lilly &amp; Co."/>
    <s v="Mexico"/>
    <x v="0"/>
    <n v="40700"/>
    <s v="Revenues - Third Parties"/>
    <m/>
    <s v="Pick and Pack (Refrigerated)"/>
    <n v="2026"/>
    <n v="7"/>
    <s v="USD"/>
    <n v="274"/>
    <n v="1"/>
    <n v="274"/>
    <x v="2"/>
    <m/>
  </r>
  <r>
    <s v="ELI LILLY"/>
    <s v="J2S-MC-GZMR"/>
    <s v="Eli Lilly &amp; Co."/>
    <s v="Mexico"/>
    <x v="1"/>
    <n v="40700"/>
    <s v="Revenues - Third Parties"/>
    <m/>
    <s v="PTC Duties"/>
    <n v="2026"/>
    <n v="7"/>
    <s v="USD"/>
    <n v="2656"/>
    <n v="1"/>
    <n v="2656"/>
    <x v="2"/>
    <m/>
  </r>
  <r>
    <s v="ELI LILLY"/>
    <s v="J2S-MC-GZMR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J2S-MC-GZMR"/>
    <s v="Eli Lilly &amp; Co."/>
    <s v="Mexico"/>
    <x v="0"/>
    <n v="40700"/>
    <s v="Revenues - Third Parties"/>
    <m/>
    <s v="Receipt more than 150 kits (per Hour)"/>
    <n v="2026"/>
    <n v="7"/>
    <s v="USD"/>
    <n v="230"/>
    <n v="1"/>
    <n v="230"/>
    <x v="2"/>
    <m/>
  </r>
  <r>
    <s v="ELI LILLY"/>
    <s v="J2S-MC-GZMR"/>
    <s v="Eli Lilly &amp; Co."/>
    <s v="Mexico"/>
    <x v="0"/>
    <n v="40700"/>
    <s v="Revenues - Third Parties"/>
    <m/>
    <s v="Refurbishment (per Shipper)"/>
    <n v="2026"/>
    <n v="7"/>
    <s v="USD"/>
    <n v="139"/>
    <n v="1"/>
    <n v="139"/>
    <x v="2"/>
    <m/>
  </r>
  <r>
    <s v="ELI LILLY"/>
    <s v="J2S-MC-GZMR - Comparator"/>
    <s v="Eli Lilly &amp; Co."/>
    <s v="Mexico"/>
    <x v="6"/>
    <n v="40700"/>
    <s v="Revenues - Third Parties"/>
    <m/>
    <s v="Comparator Freight"/>
    <n v="2026"/>
    <n v="7"/>
    <s v="USD"/>
    <n v="3000"/>
    <n v="1"/>
    <n v="3000"/>
    <x v="2"/>
    <m/>
  </r>
  <r>
    <s v="ELI LILLY"/>
    <s v="J2S-MC-GZMR - Comparator"/>
    <s v="Eli Lilly &amp; Co."/>
    <s v="Mexico"/>
    <x v="6"/>
    <n v="40700"/>
    <s v="Revenues - Third Parties"/>
    <m/>
    <s v="Medication Purchase B (Per Unit)"/>
    <n v="2026"/>
    <n v="7"/>
    <s v="USD"/>
    <n v="19496"/>
    <n v="1"/>
    <n v="19496"/>
    <x v="2"/>
    <m/>
  </r>
  <r>
    <s v="ELI LILLY"/>
    <s v="J2S-MC-GZMR - Comparator"/>
    <s v="Eli Lilly &amp; Co."/>
    <s v="Mexico"/>
    <x v="6"/>
    <n v="40700"/>
    <s v="Revenues - Third Parties"/>
    <m/>
    <s v="Procurement Fee B (Per Unit)"/>
    <n v="2026"/>
    <n v="7"/>
    <s v="USD"/>
    <n v="2728"/>
    <n v="1"/>
    <n v="2728"/>
    <x v="2"/>
    <m/>
  </r>
  <r>
    <s v="ELI LILLY"/>
    <s v="J2O-MC-EKBG"/>
    <s v="Eli Lilly &amp; Co."/>
    <s v="Mexico"/>
    <x v="0"/>
    <n v="40700"/>
    <s v="Revenues - Third Parties"/>
    <m/>
    <s v="Ambient Shipment High Protection"/>
    <n v="2026"/>
    <n v="7"/>
    <s v="USD"/>
    <n v="914"/>
    <n v="1"/>
    <n v="914"/>
    <x v="2"/>
    <m/>
  </r>
  <r>
    <s v="ELI LILLY"/>
    <s v="J2O-MC-EKBG"/>
    <s v="Eli Lilly &amp; Co."/>
    <s v="Mexico"/>
    <x v="0"/>
    <n v="40700"/>
    <s v="Revenues - Third Parties"/>
    <m/>
    <s v="Ambient Shipment Low Protection"/>
    <n v="2026"/>
    <n v="7"/>
    <s v="USD"/>
    <n v="87"/>
    <n v="1"/>
    <n v="87"/>
    <x v="2"/>
    <m/>
  </r>
  <r>
    <s v="ELI LILLY"/>
    <s v="J2O-MC-EKBG"/>
    <s v="Eli Lilly &amp; Co."/>
    <s v="Mexico"/>
    <x v="0"/>
    <n v="40700"/>
    <s v="Revenues - Third Parties"/>
    <m/>
    <s v="Carton Boxes (per Shipper)"/>
    <n v="2026"/>
    <n v="7"/>
    <s v="USD"/>
    <n v="228"/>
    <n v="1"/>
    <n v="228"/>
    <x v="2"/>
    <m/>
  </r>
  <r>
    <s v="ELI LILLY"/>
    <s v="J2O-MC-EKBG"/>
    <s v="Eli Lilly &amp; Co."/>
    <s v="Mexico"/>
    <x v="2"/>
    <n v="40700"/>
    <s v="Revenues - Third Parties"/>
    <m/>
    <s v="Freight - Shipments"/>
    <n v="2026"/>
    <n v="7"/>
    <s v="USD"/>
    <n v="13266"/>
    <n v="1"/>
    <n v="13266"/>
    <x v="2"/>
    <m/>
  </r>
  <r>
    <s v="ELI LILLY"/>
    <s v="J2O-MC-EKBG"/>
    <s v="Eli Lilly &amp; Co."/>
    <s v="Mexico"/>
    <x v="0"/>
    <n v="40700"/>
    <s v="Revenues - Third Parties"/>
    <m/>
    <s v="Refurbishment (per Shipper)"/>
    <n v="2026"/>
    <n v="7"/>
    <s v="USD"/>
    <n v="348"/>
    <n v="1"/>
    <n v="348"/>
    <x v="2"/>
    <m/>
  </r>
  <r>
    <s v="ELI LILLY"/>
    <s v="J5P-MC-GZRA"/>
    <s v="Eli Lilly &amp; Co.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ELI LILLY"/>
    <s v="J5P-MC-GZRA"/>
    <s v="Eli Lilly &amp; Co."/>
    <s v="Mexico"/>
    <x v="4"/>
    <n v="40700"/>
    <s v="Revenues - Third Parties"/>
    <m/>
    <s v="Returns Receipt (per Receipt)"/>
    <n v="2026"/>
    <n v="7"/>
    <s v="USD"/>
    <n v="174"/>
    <n v="1"/>
    <n v="174"/>
    <x v="2"/>
    <m/>
  </r>
  <r>
    <s v="ELI LILLY"/>
    <s v="J6E-MC-KWAN"/>
    <s v="Eli Lilly &amp; Co."/>
    <s v="Mexico"/>
    <x v="0"/>
    <n v="40700"/>
    <s v="Revenues - Third Parties"/>
    <m/>
    <s v="Ambient Shipment High Protection"/>
    <n v="2026"/>
    <n v="7"/>
    <s v="USD"/>
    <n v="457"/>
    <n v="1"/>
    <n v="457"/>
    <x v="2"/>
    <m/>
  </r>
  <r>
    <s v="ELI LILLY"/>
    <s v="J6E-MC-KWAN"/>
    <s v="Eli Lilly &amp; Co."/>
    <s v="Mexico"/>
    <x v="0"/>
    <n v="40700"/>
    <s v="Revenues - Third Parties"/>
    <m/>
    <s v="Carton Boxes (per Shipper)"/>
    <n v="2026"/>
    <n v="7"/>
    <s v="USD"/>
    <n v="174"/>
    <n v="1"/>
    <n v="174"/>
    <x v="2"/>
    <m/>
  </r>
  <r>
    <s v="ELI LILLY"/>
    <s v="J6E-MC-KWAN"/>
    <s v="Eli Lilly &amp; Co."/>
    <s v="Mexico"/>
    <x v="2"/>
    <n v="40700"/>
    <s v="Revenues - Third Parties"/>
    <m/>
    <s v="Freight - Shipments"/>
    <n v="2026"/>
    <n v="7"/>
    <s v="USD"/>
    <n v="4521"/>
    <n v="1"/>
    <n v="4521"/>
    <x v="2"/>
    <m/>
  </r>
  <r>
    <s v="ELI LILLY"/>
    <s v="J6E-MC-KWAN"/>
    <s v="Eli Lilly &amp; Co."/>
    <s v="Mexico"/>
    <x v="0"/>
    <n v="40700"/>
    <s v="Revenues - Third Parties"/>
    <m/>
    <s v="Pick and Pack (Refrigerated)"/>
    <n v="2026"/>
    <n v="7"/>
    <s v="USD"/>
    <n v="274"/>
    <n v="1"/>
    <n v="274"/>
    <x v="2"/>
    <m/>
  </r>
  <r>
    <s v="ELI LILLY"/>
    <s v="J6E-MC-KWAN"/>
    <s v="Eli Lilly &amp; Co."/>
    <s v="Mexico"/>
    <x v="0"/>
    <n v="40700"/>
    <s v="Revenues - Third Parties"/>
    <m/>
    <s v="Refurbishment (per Shipper)"/>
    <n v="2026"/>
    <n v="7"/>
    <s v="USD"/>
    <n v="278"/>
    <n v="1"/>
    <n v="278"/>
    <x v="2"/>
    <m/>
  </r>
  <r>
    <s v="ELI LILLY"/>
    <s v="I6T-MC-AMCD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I6T-MC-AMCD"/>
    <s v="Eli Lilly &amp; Co."/>
    <s v="Mexico"/>
    <x v="0"/>
    <n v="40700"/>
    <s v="Revenues - Third Parties"/>
    <m/>
    <s v="Carton Boxes (per Shipper)"/>
    <n v="2026"/>
    <n v="7"/>
    <s v="USD"/>
    <n v="239"/>
    <n v="1"/>
    <n v="239"/>
    <x v="2"/>
    <m/>
  </r>
  <r>
    <s v="ELI LILLY"/>
    <s v="I6T-MC-AMCD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I6T-MC-AMCD"/>
    <s v="Eli Lilly &amp; Co."/>
    <s v="Mexico"/>
    <x v="4"/>
    <n v="40700"/>
    <s v="Revenues - Third Parties"/>
    <m/>
    <s v="Destruction (per Kg)"/>
    <n v="2026"/>
    <n v="7"/>
    <s v="USD"/>
    <n v="22"/>
    <n v="1"/>
    <n v="22"/>
    <x v="2"/>
    <m/>
  </r>
  <r>
    <s v="ELI LILLY"/>
    <s v="I6T-MC-AMCD"/>
    <s v="Eli Lilly &amp; Co."/>
    <s v="Mexico"/>
    <x v="4"/>
    <n v="40700"/>
    <s v="Revenues - Third Parties"/>
    <m/>
    <s v="Destruction Setup Fee"/>
    <n v="2026"/>
    <n v="7"/>
    <s v="USD"/>
    <n v="457"/>
    <n v="1"/>
    <n v="457"/>
    <x v="2"/>
    <m/>
  </r>
  <r>
    <s v="ELI LILLY"/>
    <s v="I6T-MC-AMCD"/>
    <s v="Eli Lilly &amp; Co."/>
    <s v="Mexico"/>
    <x v="2"/>
    <n v="40700"/>
    <s v="Revenues - Third Parties"/>
    <m/>
    <s v="Freight - Shipments"/>
    <n v="2026"/>
    <n v="7"/>
    <s v="USD"/>
    <n v="8829"/>
    <n v="1"/>
    <n v="8829"/>
    <x v="2"/>
    <m/>
  </r>
  <r>
    <s v="ELI LILLY"/>
    <s v="I6T-MC-AMCD"/>
    <s v="Eli Lilly &amp; Co."/>
    <s v="Mexico"/>
    <x v="0"/>
    <n v="40700"/>
    <s v="Revenues - Third Parties"/>
    <m/>
    <s v="Pick and Pack (Refrigerated)"/>
    <n v="2026"/>
    <n v="7"/>
    <s v="USD"/>
    <n v="1005"/>
    <n v="1"/>
    <n v="1005"/>
    <x v="2"/>
    <m/>
  </r>
  <r>
    <s v="ELI LILLY"/>
    <s v="I6T-MC-AMCD"/>
    <s v="Eli Lilly &amp; Co."/>
    <s v="Mexico"/>
    <x v="1"/>
    <n v="40700"/>
    <s v="Revenues - Third Parties"/>
    <m/>
    <s v="PTC Duties"/>
    <n v="2026"/>
    <n v="7"/>
    <s v="USD"/>
    <n v="1778"/>
    <n v="1"/>
    <n v="1778"/>
    <x v="2"/>
    <m/>
  </r>
  <r>
    <s v="ELI LILLY"/>
    <s v="I6T-MC-AMCD"/>
    <s v="Eli Lilly &amp; Co."/>
    <s v="Mexico"/>
    <x v="0"/>
    <n v="40700"/>
    <s v="Revenues - Third Parties"/>
    <m/>
    <s v="Receipt fee Refrigerated (per Batch)"/>
    <n v="2026"/>
    <n v="7"/>
    <s v="USD"/>
    <n v="383"/>
    <n v="1"/>
    <n v="383"/>
    <x v="2"/>
    <m/>
  </r>
  <r>
    <s v="ELI LILLY"/>
    <s v="I6T-MC-AMCD"/>
    <s v="Eli Lilly &amp; Co."/>
    <s v="Mexico"/>
    <x v="0"/>
    <n v="40700"/>
    <s v="Revenues - Third Parties"/>
    <m/>
    <s v="Refurbishment (per Shipper)"/>
    <n v="2026"/>
    <n v="7"/>
    <s v="USD"/>
    <n v="383"/>
    <n v="1"/>
    <n v="383"/>
    <x v="2"/>
    <m/>
  </r>
  <r>
    <s v="ELI LILLY"/>
    <s v="I6T-MC-AMCE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I6T-MC-AMCE"/>
    <s v="Eli Lilly &amp; Co."/>
    <s v="Mexico"/>
    <x v="0"/>
    <n v="40700"/>
    <s v="Revenues - Third Parties"/>
    <m/>
    <s v="Carton Boxes (per Shipper)"/>
    <n v="2026"/>
    <n v="7"/>
    <s v="USD"/>
    <n v="131"/>
    <n v="1"/>
    <n v="131"/>
    <x v="2"/>
    <m/>
  </r>
  <r>
    <s v="ELI LILLY"/>
    <s v="I6T-MC-AMCE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I6T-MC-AMCE"/>
    <s v="Eli Lilly &amp; Co."/>
    <s v="Mexico"/>
    <x v="0"/>
    <n v="40700"/>
    <s v="Revenues - Third Parties"/>
    <m/>
    <s v="Expedited Receipt Fee"/>
    <n v="2026"/>
    <n v="7"/>
    <s v="USD"/>
    <n v="96"/>
    <n v="1"/>
    <n v="96"/>
    <x v="2"/>
    <m/>
  </r>
  <r>
    <s v="ELI LILLY"/>
    <s v="I6T-MC-AMCE"/>
    <s v="Eli Lilly &amp; Co."/>
    <s v="Mexico"/>
    <x v="2"/>
    <n v="40700"/>
    <s v="Revenues - Third Parties"/>
    <m/>
    <s v="Freight - Shipments"/>
    <n v="2026"/>
    <n v="7"/>
    <s v="USD"/>
    <n v="4443"/>
    <n v="1"/>
    <n v="4443"/>
    <x v="2"/>
    <m/>
  </r>
  <r>
    <s v="ELI LILLY"/>
    <s v="I6T-MC-AMCE"/>
    <s v="Eli Lilly &amp; Co."/>
    <s v="Mexico"/>
    <x v="0"/>
    <n v="40700"/>
    <s v="Revenues - Third Parties"/>
    <m/>
    <s v="Pick and Pack (Refrigerated)"/>
    <n v="2026"/>
    <n v="7"/>
    <s v="USD"/>
    <n v="548"/>
    <n v="1"/>
    <n v="548"/>
    <x v="2"/>
    <m/>
  </r>
  <r>
    <s v="ELI LILLY"/>
    <s v="I6T-MC-AMCE"/>
    <s v="Eli Lilly &amp; Co."/>
    <s v="Mexico"/>
    <x v="1"/>
    <n v="40700"/>
    <s v="Revenues - Third Parties"/>
    <m/>
    <s v="PTC Duties"/>
    <n v="2026"/>
    <n v="7"/>
    <s v="USD"/>
    <n v="2261"/>
    <n v="1"/>
    <n v="2261"/>
    <x v="2"/>
    <m/>
  </r>
  <r>
    <s v="ELI LILLY"/>
    <s v="I6T-MC-AMCE"/>
    <s v="Eli Lilly &amp; Co."/>
    <s v="Mexico"/>
    <x v="0"/>
    <n v="40700"/>
    <s v="Revenues - Third Parties"/>
    <m/>
    <s v="Receipt fee Refrigerated (per Batch)"/>
    <n v="2026"/>
    <n v="7"/>
    <s v="USD"/>
    <n v="574"/>
    <n v="1"/>
    <n v="574"/>
    <x v="2"/>
    <m/>
  </r>
  <r>
    <s v="ELI LILLY"/>
    <s v="I6T-MC-AMCE"/>
    <s v="Eli Lilly &amp; Co."/>
    <s v="Mexico"/>
    <x v="0"/>
    <n v="40700"/>
    <s v="Revenues - Third Parties"/>
    <m/>
    <s v="Refurbishment (per Shipper)"/>
    <n v="2026"/>
    <n v="7"/>
    <s v="USD"/>
    <n v="209"/>
    <n v="1"/>
    <n v="209"/>
    <x v="2"/>
    <m/>
  </r>
  <r>
    <s v="ELI LILLY"/>
    <s v="J2S-MC-GZMJ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S-MC-GZMJ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J2S-MC-GZMJ"/>
    <s v="Eli Lilly &amp; Co."/>
    <s v="Mexico"/>
    <x v="0"/>
    <n v="40700"/>
    <s v="Revenues - Third Parties"/>
    <m/>
    <s v="Expedited Receipt Fee"/>
    <n v="2026"/>
    <n v="7"/>
    <s v="USD"/>
    <n v="96"/>
    <n v="1"/>
    <n v="96"/>
    <x v="2"/>
    <m/>
  </r>
  <r>
    <s v="ELI LILLY"/>
    <s v="J2S-MC-GZMJ"/>
    <s v="Eli Lilly &amp; Co."/>
    <s v="Mexico"/>
    <x v="1"/>
    <n v="40700"/>
    <s v="Revenues - Third Parties"/>
    <m/>
    <s v="PTC Duties"/>
    <n v="2026"/>
    <n v="7"/>
    <s v="USD"/>
    <n v="3728"/>
    <n v="1"/>
    <n v="3728"/>
    <x v="2"/>
    <m/>
  </r>
  <r>
    <s v="ELI LILLY"/>
    <s v="J2S-MC-GZMJ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J2S-MC-GZMJ"/>
    <s v="Eli Lilly &amp; Co."/>
    <s v="Mexico"/>
    <x v="0"/>
    <n v="40700"/>
    <s v="Revenues - Third Parties"/>
    <m/>
    <s v="Receipt more than 150 kits (per Hour)"/>
    <n v="2026"/>
    <n v="7"/>
    <s v="USD"/>
    <n v="574"/>
    <n v="1"/>
    <n v="574"/>
    <x v="2"/>
    <m/>
  </r>
  <r>
    <s v="ELI LILLY"/>
    <s v="J2A-MC-GZPW"/>
    <s v="Eli Lilly &amp; Co."/>
    <s v="Mexico"/>
    <x v="0"/>
    <n v="40700"/>
    <s v="Revenues - Third Parties"/>
    <m/>
    <s v="Ambient Shipment High Protection"/>
    <n v="2026"/>
    <n v="7"/>
    <s v="USD"/>
    <n v="1553"/>
    <n v="1"/>
    <n v="1553"/>
    <x v="2"/>
    <m/>
  </r>
  <r>
    <s v="ELI LILLY"/>
    <s v="J2A-MC-GZPW"/>
    <s v="Eli Lilly &amp; Co."/>
    <s v="Mexico"/>
    <x v="0"/>
    <n v="40700"/>
    <s v="Revenues - Third Parties"/>
    <m/>
    <s v="Ambient Shipment Low Protection"/>
    <n v="2026"/>
    <n v="7"/>
    <s v="USD"/>
    <n v="521"/>
    <n v="1"/>
    <n v="521"/>
    <x v="2"/>
    <m/>
  </r>
  <r>
    <s v="ELI LILLY"/>
    <s v="J2A-MC-GZPW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A-MC-GZPW"/>
    <s v="Eli Lilly &amp; Co."/>
    <s v="Mexico"/>
    <x v="0"/>
    <n v="40700"/>
    <s v="Revenues - Third Parties"/>
    <m/>
    <s v="Carton Boxes (per Shipper)"/>
    <n v="2026"/>
    <n v="7"/>
    <s v="USD"/>
    <n v="435"/>
    <n v="1"/>
    <n v="435"/>
    <x v="2"/>
    <m/>
  </r>
  <r>
    <s v="ELI LILLY"/>
    <s v="J2A-MC-GZPW"/>
    <s v="Eli Lilly &amp; Co."/>
    <s v="Mexico"/>
    <x v="2"/>
    <n v="40700"/>
    <s v="Revenues - Third Parties"/>
    <m/>
    <s v="Freight - Shipments"/>
    <n v="2026"/>
    <n v="7"/>
    <s v="USD"/>
    <n v="15114"/>
    <n v="1"/>
    <n v="15114"/>
    <x v="2"/>
    <m/>
  </r>
  <r>
    <s v="ELI LILLY"/>
    <s v="J2A-MC-GZPW"/>
    <s v="Eli Lilly &amp; Co."/>
    <s v="Mexico"/>
    <x v="0"/>
    <n v="40700"/>
    <s v="Revenues - Third Parties"/>
    <m/>
    <s v="Receipt fee Ambient (per Batch)"/>
    <n v="2026"/>
    <n v="7"/>
    <s v="USD"/>
    <n v="957"/>
    <n v="1"/>
    <n v="957"/>
    <x v="2"/>
    <m/>
  </r>
  <r>
    <s v="ELI LILLY"/>
    <s v="J2A-MC-GZPW"/>
    <s v="Eli Lilly &amp; Co."/>
    <s v="Mexico"/>
    <x v="0"/>
    <n v="40700"/>
    <s v="Revenues - Third Parties"/>
    <m/>
    <s v="Receipt more than 150 kits (per Hour)"/>
    <n v="2026"/>
    <n v="7"/>
    <s v="USD"/>
    <n v="345"/>
    <n v="1"/>
    <n v="345"/>
    <x v="2"/>
    <m/>
  </r>
  <r>
    <s v="ELI LILLY"/>
    <s v="J2A-MC-GZPW"/>
    <s v="Eli Lilly &amp; Co."/>
    <s v="Mexico"/>
    <x v="0"/>
    <n v="40700"/>
    <s v="Revenues - Third Parties"/>
    <m/>
    <s v="Refurbishment (per Shipper)"/>
    <n v="2026"/>
    <n v="7"/>
    <s v="USD"/>
    <n v="592"/>
    <n v="1"/>
    <n v="592"/>
    <x v="2"/>
    <m/>
  </r>
  <r>
    <s v="ELI LILLY"/>
    <s v="N1T-MC-TZ01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N1T-MC-TZ01"/>
    <s v="Eli Lilly &amp; Co."/>
    <s v="Mexico"/>
    <x v="0"/>
    <n v="40700"/>
    <s v="Revenues - Third Parties"/>
    <m/>
    <s v="Carton Boxes (per Shipper)"/>
    <n v="2026"/>
    <n v="7"/>
    <s v="USD"/>
    <n v="87"/>
    <n v="1"/>
    <n v="87"/>
    <x v="2"/>
    <m/>
  </r>
  <r>
    <s v="ELI LILLY"/>
    <s v="N1T-MC-TZ01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N1T-MC-TZ01"/>
    <s v="Eli Lilly &amp; Co."/>
    <s v="Mexico"/>
    <x v="2"/>
    <n v="40700"/>
    <s v="Revenues - Third Parties"/>
    <m/>
    <s v="Freight - Shipments"/>
    <n v="2026"/>
    <n v="7"/>
    <s v="USD"/>
    <n v="896"/>
    <n v="1"/>
    <n v="896"/>
    <x v="2"/>
    <m/>
  </r>
  <r>
    <s v="ELI LILLY"/>
    <s v="N1T-MC-TZ01"/>
    <s v="Eli Lilly &amp; Co."/>
    <s v="Mexico"/>
    <x v="0"/>
    <n v="40700"/>
    <s v="Revenues - Third Parties"/>
    <m/>
    <s v="Pick and Pack (Refrigerated)"/>
    <n v="2026"/>
    <n v="7"/>
    <s v="USD"/>
    <n v="366"/>
    <n v="1"/>
    <n v="366"/>
    <x v="2"/>
    <m/>
  </r>
  <r>
    <s v="ELI LILLY"/>
    <s v="N1T-MC-TZ01"/>
    <s v="Eli Lilly &amp; Co."/>
    <s v="Mexico"/>
    <x v="1"/>
    <n v="40700"/>
    <s v="Revenues - Third Parties"/>
    <m/>
    <s v="PTC Duties"/>
    <n v="2026"/>
    <n v="7"/>
    <s v="USD"/>
    <n v="9567"/>
    <n v="1"/>
    <n v="9567"/>
    <x v="2"/>
    <m/>
  </r>
  <r>
    <s v="ELI LILLY"/>
    <s v="N1T-MC-TZ01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N1T-MC-TZ01"/>
    <s v="Eli Lilly &amp; Co."/>
    <s v="Mexico"/>
    <x v="0"/>
    <n v="40700"/>
    <s v="Revenues - Third Parties"/>
    <m/>
    <s v="Receipt more than 150 kits (per Hour)"/>
    <n v="2026"/>
    <n v="7"/>
    <s v="USD"/>
    <n v="517"/>
    <n v="1"/>
    <n v="517"/>
    <x v="2"/>
    <m/>
  </r>
  <r>
    <s v="ELI LILLY"/>
    <s v="N1T-MC-TZ01"/>
    <s v="Eli Lilly &amp; Co."/>
    <s v="Mexico"/>
    <x v="0"/>
    <n v="40700"/>
    <s v="Revenues - Third Parties"/>
    <m/>
    <s v="Refurbishment (per Shipper)"/>
    <n v="2026"/>
    <n v="7"/>
    <s v="USD"/>
    <n v="139"/>
    <n v="1"/>
    <n v="139"/>
    <x v="2"/>
    <m/>
  </r>
  <r>
    <s v="ELI LILLY"/>
    <s v="N1T-MC-RT01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N1T-MC-RT01"/>
    <s v="Eli Lilly &amp; Co."/>
    <s v="Mexico"/>
    <x v="0"/>
    <n v="40700"/>
    <s v="Revenues - Third Parties"/>
    <m/>
    <s v="Carton Boxes (per Shipper)"/>
    <n v="2026"/>
    <n v="7"/>
    <s v="USD"/>
    <n v="152"/>
    <n v="1"/>
    <n v="152"/>
    <x v="2"/>
    <m/>
  </r>
  <r>
    <s v="ELI LILLY"/>
    <s v="N1T-MC-RT01"/>
    <s v="Eli Lilly &amp; Co."/>
    <s v="Mexico"/>
    <x v="0"/>
    <n v="40700"/>
    <s v="Revenues - Third Parties"/>
    <m/>
    <s v="Customs Clearence"/>
    <n v="2026"/>
    <n v="7"/>
    <s v="USD"/>
    <n v="305"/>
    <n v="1"/>
    <n v="305"/>
    <x v="2"/>
    <m/>
  </r>
  <r>
    <s v="ELI LILLY"/>
    <s v="N1T-MC-RT01"/>
    <s v="Eli Lilly &amp; Co."/>
    <s v="Mexico"/>
    <x v="0"/>
    <n v="40700"/>
    <s v="Revenues - Third Parties"/>
    <m/>
    <s v="Emergency Pick and Pack fee (Add per Pick and Pack)"/>
    <n v="2026"/>
    <n v="7"/>
    <s v="USD"/>
    <n v="59"/>
    <n v="1"/>
    <n v="59"/>
    <x v="2"/>
    <m/>
  </r>
  <r>
    <s v="ELI LILLY"/>
    <s v="N1T-MC-RT01"/>
    <s v="Eli Lilly &amp; Co."/>
    <s v="Mexico"/>
    <x v="2"/>
    <n v="40700"/>
    <s v="Revenues - Third Parties"/>
    <m/>
    <s v="Freight - Shipments"/>
    <n v="2026"/>
    <n v="7"/>
    <s v="USD"/>
    <n v="5189"/>
    <n v="1"/>
    <n v="5189"/>
    <x v="2"/>
    <m/>
  </r>
  <r>
    <s v="ELI LILLY"/>
    <s v="N1T-MC-RT01"/>
    <s v="Eli Lilly &amp; Co."/>
    <s v="Mexico"/>
    <x v="0"/>
    <n v="40700"/>
    <s v="Revenues - Third Parties"/>
    <m/>
    <s v="Pick and Pack (Refrigerated)"/>
    <n v="2026"/>
    <n v="7"/>
    <s v="USD"/>
    <n v="640"/>
    <n v="1"/>
    <n v="640"/>
    <x v="2"/>
    <m/>
  </r>
  <r>
    <s v="ELI LILLY"/>
    <s v="N1T-MC-RT01"/>
    <s v="Eli Lilly &amp; Co."/>
    <s v="Mexico"/>
    <x v="1"/>
    <n v="40700"/>
    <s v="Revenues - Third Parties"/>
    <m/>
    <s v="PTC Duties"/>
    <n v="2026"/>
    <n v="7"/>
    <s v="USD"/>
    <n v="4310"/>
    <n v="1"/>
    <n v="4310"/>
    <x v="2"/>
    <m/>
  </r>
  <r>
    <s v="ELI LILLY"/>
    <s v="N1T-MC-RT01"/>
    <s v="Eli Lilly &amp; Co."/>
    <s v="Mexico"/>
    <x v="0"/>
    <n v="40700"/>
    <s v="Revenues - Third Parties"/>
    <m/>
    <s v="Receipt fee Refrigerated (per Batch)"/>
    <n v="2026"/>
    <n v="7"/>
    <s v="USD"/>
    <n v="383"/>
    <n v="1"/>
    <n v="383"/>
    <x v="2"/>
    <m/>
  </r>
  <r>
    <s v="ELI LILLY"/>
    <s v="N1T-MC-RT01"/>
    <s v="Eli Lilly &amp; Co."/>
    <s v="Mexico"/>
    <x v="0"/>
    <n v="40700"/>
    <s v="Revenues - Third Parties"/>
    <m/>
    <s v="Receipt more than 150 kits (per Hour)"/>
    <n v="2026"/>
    <n v="7"/>
    <s v="USD"/>
    <n v="287"/>
    <n v="1"/>
    <n v="287"/>
    <x v="2"/>
    <m/>
  </r>
  <r>
    <s v="ELI LILLY"/>
    <s v="N1T-MC-RT01"/>
    <s v="Eli Lilly &amp; Co."/>
    <s v="Mexico"/>
    <x v="0"/>
    <n v="40700"/>
    <s v="Revenues - Third Parties"/>
    <m/>
    <s v="Refurbishment (per Shipper)"/>
    <n v="2026"/>
    <n v="7"/>
    <s v="USD"/>
    <n v="244"/>
    <n v="1"/>
    <n v="244"/>
    <x v="2"/>
    <m/>
  </r>
  <r>
    <s v="ELI LILLY"/>
    <s v="J2A-MC-GZPS"/>
    <s v="Eli Lilly &amp; Co."/>
    <s v="Mexico"/>
    <x v="0"/>
    <n v="40700"/>
    <s v="Revenues - Third Parties"/>
    <m/>
    <s v="Ambient Shipment High Protection"/>
    <n v="2026"/>
    <n v="7"/>
    <s v="USD"/>
    <n v="1462"/>
    <n v="1"/>
    <n v="1462"/>
    <x v="2"/>
    <m/>
  </r>
  <r>
    <s v="ELI LILLY"/>
    <s v="J2A-MC-GZPS"/>
    <s v="Eli Lilly &amp; Co."/>
    <s v="Mexico"/>
    <x v="0"/>
    <n v="40700"/>
    <s v="Revenues - Third Parties"/>
    <m/>
    <s v="Ambient Shipment Low Protection"/>
    <n v="2026"/>
    <n v="7"/>
    <s v="USD"/>
    <n v="781"/>
    <n v="1"/>
    <n v="781"/>
    <x v="2"/>
    <m/>
  </r>
  <r>
    <s v="ELI LILLY"/>
    <s v="J2A-MC-GZPS"/>
    <s v="Eli Lilly &amp; Co."/>
    <s v="Mexico"/>
    <x v="0"/>
    <n v="40700"/>
    <s v="Revenues - Third Parties"/>
    <m/>
    <s v="AoR per Receipt"/>
    <n v="2026"/>
    <n v="7"/>
    <s v="USD"/>
    <n v="200"/>
    <n v="1"/>
    <n v="200"/>
    <x v="2"/>
    <m/>
  </r>
  <r>
    <s v="ELI LILLY"/>
    <s v="J2A-MC-GZPS"/>
    <s v="Eli Lilly &amp; Co."/>
    <s v="Mexico"/>
    <x v="0"/>
    <n v="40700"/>
    <s v="Revenues - Third Parties"/>
    <m/>
    <s v="Carton Boxes (per Shipper)"/>
    <n v="2026"/>
    <n v="7"/>
    <s v="USD"/>
    <n v="446"/>
    <n v="1"/>
    <n v="446"/>
    <x v="2"/>
    <m/>
  </r>
  <r>
    <s v="ELI LILLY"/>
    <s v="J2A-MC-GZPS"/>
    <s v="Eli Lilly &amp; Co."/>
    <s v="Mexico"/>
    <x v="0"/>
    <n v="40700"/>
    <s v="Revenues - Third Parties"/>
    <m/>
    <s v="Customs Clearence"/>
    <n v="2026"/>
    <n v="7"/>
    <s v="USD"/>
    <n v="609"/>
    <n v="1"/>
    <n v="609"/>
    <x v="2"/>
    <m/>
  </r>
  <r>
    <s v="ELI LILLY"/>
    <s v="J2A-MC-GZPS"/>
    <s v="Eli Lilly &amp; Co."/>
    <s v="Mexico"/>
    <x v="2"/>
    <n v="40700"/>
    <s v="Revenues - Third Parties"/>
    <m/>
    <s v="Freight - Shipments"/>
    <n v="2026"/>
    <n v="7"/>
    <s v="USD"/>
    <n v="16949"/>
    <n v="1"/>
    <n v="16949"/>
    <x v="2"/>
    <m/>
  </r>
  <r>
    <s v="ELI LILLY"/>
    <s v="J2A-MC-GZPS"/>
    <s v="Eli Lilly &amp; Co."/>
    <s v="Mexico"/>
    <x v="1"/>
    <n v="40700"/>
    <s v="Revenues - Third Parties"/>
    <m/>
    <s v="PTC Duties"/>
    <n v="2026"/>
    <n v="7"/>
    <s v="USD"/>
    <n v="13316"/>
    <n v="1"/>
    <n v="13316"/>
    <x v="2"/>
    <m/>
  </r>
  <r>
    <s v="ELI LILLY"/>
    <s v="J2A-MC-GZPS"/>
    <s v="Eli Lilly &amp; Co."/>
    <s v="Mexico"/>
    <x v="0"/>
    <n v="40700"/>
    <s v="Revenues - Third Parties"/>
    <m/>
    <s v="Receipt fee Ambient (per Batch)"/>
    <n v="2026"/>
    <n v="7"/>
    <s v="USD"/>
    <n v="2489"/>
    <n v="1"/>
    <n v="2489"/>
    <x v="2"/>
    <m/>
  </r>
  <r>
    <s v="ELI LILLY"/>
    <s v="J2A-MC-GZPS"/>
    <s v="Eli Lilly &amp; Co."/>
    <s v="Mexico"/>
    <x v="0"/>
    <n v="40700"/>
    <s v="Revenues - Third Parties"/>
    <m/>
    <s v="Receipt more than 150 kits (per Hour)"/>
    <n v="2026"/>
    <n v="7"/>
    <s v="USD"/>
    <n v="230"/>
    <n v="1"/>
    <n v="230"/>
    <x v="2"/>
    <m/>
  </r>
  <r>
    <s v="ELI LILLY"/>
    <s v="J2A-MC-GZPS"/>
    <s v="Eli Lilly &amp; Co."/>
    <s v="Mexico"/>
    <x v="0"/>
    <n v="40700"/>
    <s v="Revenues - Third Parties"/>
    <m/>
    <s v="Refurbishment (per Shipper)"/>
    <n v="2026"/>
    <n v="7"/>
    <s v="USD"/>
    <n v="557"/>
    <n v="1"/>
    <n v="557"/>
    <x v="2"/>
    <m/>
  </r>
  <r>
    <s v="ELI LILLY"/>
    <s v="J2A-MC-GZPT"/>
    <s v="Eli Lilly &amp; Co."/>
    <s v="Mexico"/>
    <x v="0"/>
    <n v="40700"/>
    <s v="Revenues - Third Parties"/>
    <m/>
    <s v="Ambient Shipment High Protection"/>
    <n v="2026"/>
    <n v="7"/>
    <s v="USD"/>
    <n v="1553"/>
    <n v="1"/>
    <n v="1553"/>
    <x v="2"/>
    <m/>
  </r>
  <r>
    <s v="ELI LILLY"/>
    <s v="J2A-MC-GZPT"/>
    <s v="Eli Lilly &amp; Co."/>
    <s v="Mexico"/>
    <x v="0"/>
    <n v="40700"/>
    <s v="Revenues - Third Parties"/>
    <m/>
    <s v="Carton Boxes (per Shipper)"/>
    <n v="2026"/>
    <n v="7"/>
    <s v="USD"/>
    <n v="370"/>
    <n v="1"/>
    <n v="370"/>
    <x v="2"/>
    <m/>
  </r>
  <r>
    <s v="ELI LILLY"/>
    <s v="J2A-MC-GZPT"/>
    <s v="Eli Lilly &amp; Co."/>
    <s v="Mexico"/>
    <x v="2"/>
    <n v="40700"/>
    <s v="Revenues - Third Parties"/>
    <m/>
    <s v="Freight - Shipments"/>
    <n v="2026"/>
    <n v="7"/>
    <s v="USD"/>
    <n v="16621"/>
    <n v="1"/>
    <n v="16621"/>
    <x v="2"/>
    <m/>
  </r>
  <r>
    <s v="ELI LILLY"/>
    <s v="J2A-MC-GZPT"/>
    <s v="Eli Lilly &amp; Co."/>
    <s v="Mexico"/>
    <x v="0"/>
    <n v="40700"/>
    <s v="Revenues - Third Parties"/>
    <m/>
    <s v="Refurbishment (per Shipper)"/>
    <n v="2026"/>
    <n v="7"/>
    <s v="USD"/>
    <n v="592"/>
    <n v="1"/>
    <n v="592"/>
    <x v="2"/>
    <m/>
  </r>
  <r>
    <s v="ELI LILLY"/>
    <s v="J2S-MC-GZMT"/>
    <s v="Eli Lilly &amp; Co."/>
    <s v="Mexico"/>
    <x v="0"/>
    <n v="40700"/>
    <s v="Revenues - Third Parties"/>
    <m/>
    <s v="AoR per Receipt"/>
    <n v="2026"/>
    <n v="7"/>
    <s v="USD"/>
    <n v="100"/>
    <n v="1"/>
    <n v="100"/>
    <x v="2"/>
    <m/>
  </r>
  <r>
    <s v="ELI LILLY"/>
    <s v="J2S-MC-GZMT"/>
    <s v="Eli Lilly &amp; Co."/>
    <s v="Mexico"/>
    <x v="0"/>
    <n v="40700"/>
    <s v="Revenues - Third Parties"/>
    <m/>
    <s v="Receipt fee Refrigerated (per Batch)"/>
    <n v="2026"/>
    <n v="7"/>
    <s v="USD"/>
    <n v="191"/>
    <n v="1"/>
    <n v="191"/>
    <x v="2"/>
    <m/>
  </r>
  <r>
    <s v="ELI LILLY"/>
    <s v="J2S-MC-GZMT"/>
    <s v="Eli Lilly &amp; Co."/>
    <s v="Mexico"/>
    <x v="0"/>
    <n v="40700"/>
    <s v="Revenues - Third Parties"/>
    <m/>
    <s v="Receipt more than 150 kits (per Hour)"/>
    <n v="2026"/>
    <n v="7"/>
    <s v="USD"/>
    <n v="172"/>
    <n v="1"/>
    <n v="172"/>
    <x v="2"/>
    <m/>
  </r>
  <r>
    <s v="IQVIA"/>
    <s v="D3465C00001 Returns and Destructions"/>
    <s v="IQVIA"/>
    <s v="Mexico"/>
    <x v="2"/>
    <n v="40700"/>
    <s v="Revenues - Third Parties"/>
    <m/>
    <s v="Freight - Returns"/>
    <n v="2026"/>
    <n v="7"/>
    <s v="USD"/>
    <n v="589"/>
    <n v="1"/>
    <n v="589"/>
    <x v="2"/>
    <m/>
  </r>
  <r>
    <s v="IQVIA"/>
    <s v="D3465C00001 Returns and Destructions"/>
    <s v="IQVIA"/>
    <s v="Mexico"/>
    <x v="5"/>
    <n v="40700"/>
    <s v="Revenues - Third Parties"/>
    <m/>
    <s v="Storage of Returns (per Pallet)"/>
    <n v="2026"/>
    <n v="7"/>
    <s v="USD"/>
    <n v="311"/>
    <n v="1"/>
    <n v="311"/>
    <x v="2"/>
    <m/>
  </r>
  <r>
    <s v="J &amp; J"/>
    <s v="67652000PCR3002_anc_returns"/>
    <s v="Janssen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J &amp; J"/>
    <s v="67652000PCR3002_anc_returns"/>
    <s v="Janssen"/>
    <s v="Mexico"/>
    <x v="5"/>
    <n v="40700"/>
    <s v="Revenues - Third Parties"/>
    <m/>
    <s v="Storage of Returns (per Pallet)"/>
    <n v="2026"/>
    <n v="7"/>
    <s v="USD"/>
    <n v="524"/>
    <n v="1"/>
    <n v="524"/>
    <x v="2"/>
    <m/>
  </r>
  <r>
    <s v="J &amp; J"/>
    <s v="73841937NSC3003_Anc_Returns"/>
    <s v="Janssen"/>
    <s v="Mexico"/>
    <x v="5"/>
    <n v="40700"/>
    <s v="Revenues - Third Parties"/>
    <m/>
    <s v="Storage of Returns (per Pallet)"/>
    <n v="2026"/>
    <n v="7"/>
    <s v="USD"/>
    <n v="175"/>
    <n v="1"/>
    <n v="175"/>
    <x v="2"/>
    <m/>
  </r>
  <r>
    <s v="J &amp; J"/>
    <s v="AC-065A310 Returns and Destructions"/>
    <s v="Janssen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J &amp; J"/>
    <s v="AC-065A310 Returns and Destructions"/>
    <s v="Janssen"/>
    <s v="Mexico"/>
    <x v="4"/>
    <n v="40700"/>
    <s v="Revenues - Third Parties"/>
    <m/>
    <s v="Reconciliation of Returns (per Hour)"/>
    <n v="2026"/>
    <n v="7"/>
    <s v="USD"/>
    <n v="102"/>
    <n v="1"/>
    <n v="102"/>
    <x v="2"/>
    <m/>
  </r>
  <r>
    <s v="J &amp; J"/>
    <s v="AC-065A310 Returns and Destructions"/>
    <s v="Janssen"/>
    <s v="Mexico"/>
    <x v="4"/>
    <n v="40700"/>
    <s v="Revenues - Third Parties"/>
    <m/>
    <s v="Returns Receipt (per Receipt)"/>
    <n v="2026"/>
    <n v="7"/>
    <s v="USD"/>
    <n v="267"/>
    <n v="1"/>
    <n v="267"/>
    <x v="2"/>
    <m/>
  </r>
  <r>
    <s v="J &amp; J"/>
    <s v="AC-065A310 Returns and Destructions"/>
    <s v="Janssen"/>
    <s v="Mexico"/>
    <x v="5"/>
    <n v="40700"/>
    <s v="Revenues - Third Parties"/>
    <m/>
    <s v="Storage of Returns (per Pallet)"/>
    <n v="2026"/>
    <n v="7"/>
    <s v="USD"/>
    <n v="87"/>
    <n v="1"/>
    <n v="87"/>
    <x v="2"/>
    <m/>
  </r>
  <r>
    <s v="J &amp; J"/>
    <s v="AC-055-315 Returns and Destructions"/>
    <s v="Janssen"/>
    <s v="Mexico"/>
    <x v="2"/>
    <n v="40700"/>
    <s v="Revenues - Third Parties"/>
    <m/>
    <s v="Freight - Returns"/>
    <n v="2026"/>
    <n v="7"/>
    <s v="USD"/>
    <n v="517"/>
    <n v="1"/>
    <n v="517"/>
    <x v="2"/>
    <m/>
  </r>
  <r>
    <s v="J &amp; J"/>
    <s v="AC-055-315 Returns and Destructions"/>
    <s v="Janssen"/>
    <s v="Mexico"/>
    <x v="5"/>
    <n v="40700"/>
    <s v="Revenues - Third Parties"/>
    <m/>
    <s v="Non-Drug Storage Ambient (per Pallet)"/>
    <n v="2026"/>
    <n v="7"/>
    <s v="USD"/>
    <n v="87"/>
    <n v="1"/>
    <n v="87"/>
    <x v="2"/>
    <m/>
  </r>
  <r>
    <s v="J &amp; J"/>
    <s v="AC-055-315 Returns and Destructions"/>
    <s v="Janssen"/>
    <s v="Mexico"/>
    <x v="5"/>
    <n v="40700"/>
    <s v="Revenues - Third Parties"/>
    <m/>
    <s v="Storage of Returns (per Pallet)"/>
    <n v="2026"/>
    <n v="7"/>
    <s v="USD"/>
    <n v="349"/>
    <n v="1"/>
    <n v="349"/>
    <x v="2"/>
    <m/>
  </r>
  <r>
    <s v="J &amp; J"/>
    <s v="61186372NSC3002_anc_returns"/>
    <s v="Janssen"/>
    <s v="Mexico"/>
    <x v="5"/>
    <n v="40700"/>
    <s v="Revenues - Third Parties"/>
    <m/>
    <s v="Storage Ambient (per Pallet)"/>
    <n v="2026"/>
    <n v="7"/>
    <s v="USD"/>
    <n v="182"/>
    <n v="1"/>
    <n v="182"/>
    <x v="2"/>
    <m/>
  </r>
  <r>
    <s v="J &amp; J"/>
    <s v="61186372NSC3001 Returns and Destructions"/>
    <s v="Janssen"/>
    <s v="Mexico"/>
    <x v="5"/>
    <n v="40700"/>
    <s v="Revenues - Third Parties"/>
    <m/>
    <s v="Storage of Returns (per Pallet)"/>
    <n v="2026"/>
    <n v="7"/>
    <s v="USD"/>
    <n v="262"/>
    <n v="1"/>
    <n v="262"/>
    <x v="2"/>
    <m/>
  </r>
  <r>
    <s v="J &amp; J"/>
    <s v="17000139BLC3002_anc_returns"/>
    <s v="Janssen"/>
    <s v="Mexico"/>
    <x v="5"/>
    <n v="40700"/>
    <s v="Revenues - Third Parties"/>
    <m/>
    <s v="Non-Drug Storage Ambient (per Pallet)"/>
    <n v="2026"/>
    <n v="7"/>
    <s v="USD"/>
    <n v="87"/>
    <n v="1"/>
    <n v="87"/>
    <x v="2"/>
    <m/>
  </r>
  <r>
    <s v="J &amp; J"/>
    <s v="17000139BLC3002_anc_returns"/>
    <s v="Janssen"/>
    <s v="Mexico"/>
    <x v="5"/>
    <n v="40700"/>
    <s v="Revenues - Third Parties"/>
    <m/>
    <s v="Storage Ambient (per Pallet)"/>
    <n v="2026"/>
    <n v="7"/>
    <s v="USD"/>
    <n v="182"/>
    <n v="1"/>
    <n v="182"/>
    <x v="2"/>
    <m/>
  </r>
  <r>
    <s v="J &amp; J"/>
    <s v="17000139BLC3002_anc_returns"/>
    <s v="Janssen"/>
    <s v="Mexico"/>
    <x v="5"/>
    <n v="40700"/>
    <s v="Revenues - Third Parties"/>
    <m/>
    <s v="Storage of Returns (per Pallet)"/>
    <n v="2026"/>
    <n v="7"/>
    <s v="USD"/>
    <n v="87"/>
    <n v="1"/>
    <n v="87"/>
    <x v="2"/>
    <m/>
  </r>
  <r>
    <s v="J &amp; J"/>
    <s v="80202135IIM2001 Returns and Destructions"/>
    <s v="Janssen"/>
    <s v="Mexico"/>
    <x v="5"/>
    <n v="40700"/>
    <s v="Revenues - Third Parties"/>
    <m/>
    <s v="Non-Drug Storage Ambient (per Pallet)"/>
    <n v="2026"/>
    <n v="7"/>
    <s v="USD"/>
    <n v="175"/>
    <n v="1"/>
    <n v="175"/>
    <x v="2"/>
    <m/>
  </r>
  <r>
    <s v="MERCK"/>
    <s v="MK-7339-002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7339-008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MK-7339-007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7339-007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7339-007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3475-991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3475-991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3475-B49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140-003 (Local)"/>
    <s v="Merck Sharp and Dohme LLC"/>
    <s v="Mexico"/>
    <x v="5"/>
    <n v="40700"/>
    <s v="Revenues - Third Parties"/>
    <m/>
    <s v="Non-Drug Storage Ambient (per Pallet)"/>
    <n v="2026"/>
    <n v="7"/>
    <s v="USD"/>
    <n v="96"/>
    <n v="1"/>
    <n v="96"/>
    <x v="2"/>
    <m/>
  </r>
  <r>
    <s v="MERCK"/>
    <s v="MK-3475-B96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3475-B96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7684A-008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1026-008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SD Multiple Protocols"/>
    <s v="Merck Sharp and Dohme LLC"/>
    <s v="Mexico"/>
    <x v="5"/>
    <n v="40700"/>
    <s v="Revenues - Third Parties"/>
    <m/>
    <s v="Non-Drug Storage Ambient (per Pallet)"/>
    <n v="2026"/>
    <n v="7"/>
    <s v="USD"/>
    <n v="96"/>
    <n v="1"/>
    <n v="96"/>
    <x v="2"/>
    <m/>
  </r>
  <r>
    <s v="MERCK"/>
    <s v="MK-3475-D46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3475-D46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3475-D46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3475-D46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5475-013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5475-013 (Local)"/>
    <s v="Merck Sharp and Dohme LLC"/>
    <s v="Mexico"/>
    <x v="4"/>
    <n v="40700"/>
    <s v="Revenues - Third Parties"/>
    <m/>
    <s v="Reconciliation of Returns (per Hour)"/>
    <n v="2026"/>
    <n v="7"/>
    <s v="USD"/>
    <n v="162"/>
    <n v="1"/>
    <n v="162"/>
    <x v="2"/>
    <m/>
  </r>
  <r>
    <s v="MERCK"/>
    <s v="MK-5475-013 (Local)"/>
    <s v="Merck Sharp and Dohme LLC"/>
    <s v="Mexico"/>
    <x v="4"/>
    <n v="40700"/>
    <s v="Revenues - Third Parties"/>
    <m/>
    <s v="Returns Receipt (per Receipt)"/>
    <n v="2026"/>
    <n v="7"/>
    <s v="USD"/>
    <n v="270"/>
    <n v="1"/>
    <n v="270"/>
    <x v="2"/>
    <m/>
  </r>
  <r>
    <s v="MERCK"/>
    <s v="MK-5475-013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1242-036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1242-036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1242-036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1242-036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6024-013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0616-015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0616-015 (Local)"/>
    <s v="Merck Sharp and Dohme LLC"/>
    <s v="Mexico"/>
    <x v="2"/>
    <n v="40700"/>
    <s v="Revenues - Third Parties"/>
    <m/>
    <s v="Freight - Returns"/>
    <n v="2026"/>
    <n v="7"/>
    <s v="USD"/>
    <n v="916"/>
    <n v="1"/>
    <n v="916"/>
    <x v="2"/>
    <m/>
  </r>
  <r>
    <s v="MERCK"/>
    <s v="MK-0616-015 (Local)"/>
    <s v="Merck Sharp and Dohme LLC"/>
    <s v="Mexico"/>
    <x v="4"/>
    <n v="40700"/>
    <s v="Revenues - Third Parties"/>
    <m/>
    <s v="Reconciliation of Returns (per Hour)"/>
    <n v="2026"/>
    <n v="7"/>
    <s v="USD"/>
    <n v="162"/>
    <n v="1"/>
    <n v="162"/>
    <x v="2"/>
    <m/>
  </r>
  <r>
    <s v="MERCK"/>
    <s v="MK-0616-015 (Local)"/>
    <s v="Merck Sharp and Dohme LLC"/>
    <s v="Mexico"/>
    <x v="4"/>
    <n v="40700"/>
    <s v="Revenues - Third Parties"/>
    <m/>
    <s v="Returns Receipt (per Receipt)"/>
    <n v="2026"/>
    <n v="7"/>
    <s v="USD"/>
    <n v="270"/>
    <n v="1"/>
    <n v="270"/>
    <x v="2"/>
    <m/>
  </r>
  <r>
    <s v="MERCK"/>
    <s v="MK-0616-015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V940-002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V940-002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V940-002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V940-002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V940-002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MK-2870-004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2870-004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04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04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7240-001 (Local)"/>
    <s v="Merck Sharp and Dohme LLC"/>
    <s v="Mexico"/>
    <x v="5"/>
    <n v="40700"/>
    <s v="Revenues - Third Parties"/>
    <m/>
    <s v="Non-Drug Storage Ambient (per Pallet)"/>
    <n v="2026"/>
    <n v="7"/>
    <s v="USD"/>
    <n v="96"/>
    <n v="1"/>
    <n v="96"/>
    <x v="2"/>
    <m/>
  </r>
  <r>
    <s v="MERCK"/>
    <s v="MK-7240-001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7240-001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7240-001 (Local)"/>
    <s v="Merck Sharp and Dohme LLC"/>
    <s v="Mexico"/>
    <x v="4"/>
    <n v="40700"/>
    <s v="Revenues - Third Parties"/>
    <m/>
    <s v="Reconciliation of Returns (per Hour)"/>
    <n v="2026"/>
    <n v="7"/>
    <s v="USD"/>
    <n v="162"/>
    <n v="1"/>
    <n v="162"/>
    <x v="2"/>
    <m/>
  </r>
  <r>
    <s v="MERCK"/>
    <s v="MK-7240-001 (Local)"/>
    <s v="Merck Sharp and Dohme LLC"/>
    <s v="Mexico"/>
    <x v="4"/>
    <n v="40700"/>
    <s v="Revenues - Third Parties"/>
    <m/>
    <s v="Returns Receipt (per Receipt)"/>
    <n v="2026"/>
    <n v="7"/>
    <s v="USD"/>
    <n v="270"/>
    <n v="1"/>
    <n v="270"/>
    <x v="2"/>
    <m/>
  </r>
  <r>
    <s v="MERCK"/>
    <s v="MK-7240-001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MK-5684-003 (Local)"/>
    <s v="Merck Sharp and Dohme LLC"/>
    <s v="Mexico"/>
    <x v="2"/>
    <n v="40700"/>
    <s v="Revenues - Third Parties"/>
    <m/>
    <s v="Freight - Shipments"/>
    <n v="2026"/>
    <n v="7"/>
    <s v="USD"/>
    <n v="597"/>
    <n v="1"/>
    <n v="597"/>
    <x v="2"/>
    <m/>
  </r>
  <r>
    <s v="MERCK"/>
    <s v="MK-5684-003 (Local)"/>
    <s v="Merck Sharp and Dohme LLC"/>
    <s v="Mexico"/>
    <x v="0"/>
    <n v="40700"/>
    <s v="Revenues - Third Parties"/>
    <m/>
    <s v="Pick and Pack (Ambient)"/>
    <n v="2026"/>
    <n v="7"/>
    <s v="USD"/>
    <n v="126"/>
    <n v="1"/>
    <n v="126"/>
    <x v="2"/>
    <m/>
  </r>
  <r>
    <s v="MERCK"/>
    <s v="MK-5684-003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5684-003 (Local)"/>
    <s v="Merck Sharp and Dohme LLC"/>
    <s v="Mexico"/>
    <x v="4"/>
    <n v="40700"/>
    <s v="Revenues - Third Parties"/>
    <m/>
    <s v="Reconciliation of Returns (per Hour)"/>
    <n v="2026"/>
    <n v="7"/>
    <s v="USD"/>
    <n v="406"/>
    <n v="1"/>
    <n v="406"/>
    <x v="2"/>
    <m/>
  </r>
  <r>
    <s v="MERCK"/>
    <s v="MK-5684-003 (Local)"/>
    <s v="Merck Sharp and Dohme LLC"/>
    <s v="Mexico"/>
    <x v="4"/>
    <n v="40700"/>
    <s v="Revenues - Third Parties"/>
    <m/>
    <s v="Returns Receipt (per Receipt)"/>
    <n v="2026"/>
    <n v="7"/>
    <s v="USD"/>
    <n v="406"/>
    <n v="1"/>
    <n v="406"/>
    <x v="2"/>
    <m/>
  </r>
  <r>
    <s v="MERCK"/>
    <s v="MK-5684-003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MK-2870-005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2870-005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5684-004 (Local)"/>
    <s v="Merck Sharp and Dohme LLC"/>
    <s v="Mexico"/>
    <x v="5"/>
    <n v="40700"/>
    <s v="Revenues - Third Parties"/>
    <m/>
    <s v="Storage Ambient (per Pallet)"/>
    <n v="2026"/>
    <n v="7"/>
    <s v="USD"/>
    <n v="232"/>
    <n v="1"/>
    <n v="232"/>
    <x v="2"/>
    <m/>
  </r>
  <r>
    <s v="MERCK"/>
    <s v="MK-5684-004 (Local)"/>
    <s v="Merck Sharp and Dohme LLC"/>
    <s v="Mexico"/>
    <x v="2"/>
    <n v="40700"/>
    <s v="Revenues - Third Parties"/>
    <m/>
    <s v="Freight - Returns"/>
    <n v="2026"/>
    <n v="7"/>
    <s v="USD"/>
    <n v="920"/>
    <n v="1"/>
    <n v="920"/>
    <x v="2"/>
    <m/>
  </r>
  <r>
    <s v="MERCK"/>
    <s v="MK-5684-004 (Local)"/>
    <s v="Merck Sharp and Dohme LLC"/>
    <s v="Mexico"/>
    <x v="4"/>
    <n v="40700"/>
    <s v="Revenues - Third Parties"/>
    <m/>
    <s v="Reconciliation of Returns (per Hour)"/>
    <n v="2026"/>
    <n v="7"/>
    <s v="USD"/>
    <n v="297"/>
    <n v="1"/>
    <n v="297"/>
    <x v="2"/>
    <m/>
  </r>
  <r>
    <s v="MERCK"/>
    <s v="MK-5684-004 (Local)"/>
    <s v="Merck Sharp and Dohme LLC"/>
    <s v="Mexico"/>
    <x v="4"/>
    <n v="40700"/>
    <s v="Revenues - Third Parties"/>
    <m/>
    <s v="Returns Receipt (per Receipt)"/>
    <n v="2026"/>
    <n v="7"/>
    <s v="USD"/>
    <n v="406"/>
    <n v="1"/>
    <n v="406"/>
    <x v="2"/>
    <m/>
  </r>
  <r>
    <s v="MERCK"/>
    <s v="MK-5684-004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10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2870-010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19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2870-019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2870-019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19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19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12 (Local)"/>
    <s v="Merck Sharp and Dohme LLC"/>
    <s v="Mexico"/>
    <x v="0"/>
    <n v="40700"/>
    <s v="Revenues - Third Parties"/>
    <m/>
    <s v="Receipt fee Ambient (per Receipt_ID)"/>
    <n v="2026"/>
    <n v="7"/>
    <s v="USD"/>
    <n v="126"/>
    <n v="1"/>
    <n v="126"/>
    <x v="2"/>
    <m/>
  </r>
  <r>
    <s v="MERCK"/>
    <s v="MK-2870-012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2870-012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2870-012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12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12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15 (Local)"/>
    <s v="Merck Sharp and Dohme LLC"/>
    <s v="Mexico"/>
    <x v="4"/>
    <n v="40700"/>
    <s v="Revenues - Third Parties"/>
    <m/>
    <s v="Reconciliation of Returns (per Hour)"/>
    <n v="2026"/>
    <n v="7"/>
    <s v="USD"/>
    <n v="135"/>
    <n v="1"/>
    <n v="135"/>
    <x v="2"/>
    <m/>
  </r>
  <r>
    <s v="MERCK"/>
    <s v="MK-2870-015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15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1084-004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1084-004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1084-004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1084-004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20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09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2870-009 (Local)"/>
    <s v="Merck Sharp and Dohme LLC"/>
    <s v="Mexico"/>
    <x v="2"/>
    <n v="40700"/>
    <s v="Revenues - Third Parties"/>
    <m/>
    <s v="Freight - Returns"/>
    <n v="2026"/>
    <n v="7"/>
    <s v="USD"/>
    <n v="345"/>
    <n v="1"/>
    <n v="345"/>
    <x v="2"/>
    <m/>
  </r>
  <r>
    <s v="MERCK"/>
    <s v="MK-2870-009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09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09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0616-019 (Local)"/>
    <s v="Merck Sharp and Dohme LLC"/>
    <s v="Mexico"/>
    <x v="2"/>
    <n v="40700"/>
    <s v="Revenues - Third Parties"/>
    <m/>
    <s v="Freight - Returns"/>
    <n v="2026"/>
    <n v="7"/>
    <s v="USD"/>
    <n v="345"/>
    <n v="1"/>
    <n v="345"/>
    <x v="2"/>
    <m/>
  </r>
  <r>
    <s v="MERCK"/>
    <s v="MK-0616-019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7240-008 (Local)"/>
    <s v="Merck Sharp and Dohme LLC"/>
    <s v="Mexico"/>
    <x v="0"/>
    <n v="40700"/>
    <s v="Revenues - Third Parties"/>
    <m/>
    <s v="Pick and Pack (Ambient)"/>
    <n v="2026"/>
    <n v="7"/>
    <s v="USD"/>
    <n v="251"/>
    <n v="1"/>
    <n v="251"/>
    <x v="2"/>
    <m/>
  </r>
  <r>
    <s v="MERCK"/>
    <s v="MK-7240-008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7240-008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7240-008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7240-008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7240-008 (Local)"/>
    <s v="Merck Sharp and Dohme LLC"/>
    <s v="Mexico"/>
    <x v="5"/>
    <n v="40700"/>
    <s v="Revenues - Third Parties"/>
    <m/>
    <s v="Storage of Returns (per Pallet)"/>
    <n v="2026"/>
    <n v="7"/>
    <s v="USD"/>
    <n v="232"/>
    <n v="1"/>
    <n v="232"/>
    <x v="2"/>
    <m/>
  </r>
  <r>
    <s v="MERCK"/>
    <s v="MK-3543-007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3543-007 (Local)"/>
    <s v="Merck Sharp and Dohme LLC"/>
    <s v="Mexico"/>
    <x v="2"/>
    <n v="40700"/>
    <s v="Revenues - Third Parties"/>
    <m/>
    <s v="Freight - Returns"/>
    <n v="2026"/>
    <n v="7"/>
    <s v="USD"/>
    <n v="307"/>
    <n v="1"/>
    <n v="307"/>
    <x v="2"/>
    <m/>
  </r>
  <r>
    <s v="MERCK"/>
    <s v="MK-3543-007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5592-127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5592-127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5592-127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1084-012 (Local)"/>
    <s v="Merck Sharp and Dohme LLC"/>
    <s v="Mexico"/>
    <x v="5"/>
    <n v="40700"/>
    <s v="Revenues - Third Parties"/>
    <m/>
    <s v="Non-Drug Storage Ambient (per Pallet)"/>
    <n v="2026"/>
    <n v="7"/>
    <s v="USD"/>
    <n v="191"/>
    <n v="1"/>
    <n v="191"/>
    <x v="2"/>
    <m/>
  </r>
  <r>
    <s v="MERCK"/>
    <s v="MK-4482-023 (Local)"/>
    <s v="Merck Sharp and Dohme LLC"/>
    <s v="Mexico"/>
    <x v="2"/>
    <n v="40700"/>
    <s v="Revenues - Third Parties"/>
    <m/>
    <s v="Freight - Shipments"/>
    <n v="2026"/>
    <n v="7"/>
    <s v="USD"/>
    <n v="307"/>
    <n v="1"/>
    <n v="307"/>
    <x v="2"/>
    <m/>
  </r>
  <r>
    <s v="MERCK"/>
    <s v="MK-4482-023 (Local)"/>
    <s v="Merck Sharp and Dohme LLC"/>
    <s v="Mexico"/>
    <x v="0"/>
    <n v="40700"/>
    <s v="Revenues - Third Parties"/>
    <m/>
    <s v="Pick and Pack (Ambient)"/>
    <n v="2026"/>
    <n v="7"/>
    <s v="USD"/>
    <n v="126"/>
    <n v="1"/>
    <n v="126"/>
    <x v="2"/>
    <m/>
  </r>
  <r>
    <s v="MERCK"/>
    <s v="MK-4482-023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4482-023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4482-023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4482-023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4482-023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140-010 (Local)"/>
    <s v="Merck Sharp and Dohme LLC"/>
    <s v="Mexico"/>
    <x v="2"/>
    <n v="40700"/>
    <s v="Revenues - Third Parties"/>
    <m/>
    <s v="Freight - Returns"/>
    <n v="2026"/>
    <n v="7"/>
    <s v="USD"/>
    <n v="746"/>
    <n v="1"/>
    <n v="746"/>
    <x v="2"/>
    <m/>
  </r>
  <r>
    <s v="MERCK"/>
    <s v="MK-2140-010 (Local)"/>
    <s v="Merck Sharp and Dohme LLC"/>
    <s v="Mexico"/>
    <x v="4"/>
    <n v="40700"/>
    <s v="Revenues - Third Parties"/>
    <m/>
    <s v="Reconciliation of Returns (per Hour)"/>
    <n v="2026"/>
    <n v="7"/>
    <s v="USD"/>
    <n v="216"/>
    <n v="1"/>
    <n v="216"/>
    <x v="2"/>
    <m/>
  </r>
  <r>
    <s v="MERCK"/>
    <s v="MK-2140-010 (Local)"/>
    <s v="Merck Sharp and Dohme LLC"/>
    <s v="Mexico"/>
    <x v="4"/>
    <n v="40700"/>
    <s v="Revenues - Third Parties"/>
    <m/>
    <s v="Returns Receipt (per Receipt)"/>
    <n v="2026"/>
    <n v="7"/>
    <s v="USD"/>
    <n v="270"/>
    <n v="1"/>
    <n v="270"/>
    <x v="2"/>
    <m/>
  </r>
  <r>
    <s v="MERCK"/>
    <s v="MK-2140-010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11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2870-011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2870-011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11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11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400-001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2400-001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400-001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400-001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33 (Local)"/>
    <s v="Merck Sharp and Dohme LLC"/>
    <s v="Mexico"/>
    <x v="5"/>
    <n v="40700"/>
    <s v="Revenues - Third Parties"/>
    <m/>
    <s v="Non-Drug Storage Ambient (per Pallet)"/>
    <n v="2026"/>
    <n v="7"/>
    <s v="USD"/>
    <n v="287"/>
    <n v="1"/>
    <n v="287"/>
    <x v="2"/>
    <m/>
  </r>
  <r>
    <s v="MERCK"/>
    <s v="MK-2870-033 (Local)"/>
    <s v="Merck Sharp and Dohme LLC"/>
    <s v="Mexico"/>
    <x v="2"/>
    <n v="40700"/>
    <s v="Revenues - Third Parties"/>
    <m/>
    <s v="Freight - Returns"/>
    <n v="2026"/>
    <n v="7"/>
    <s v="USD"/>
    <n v="326"/>
    <n v="1"/>
    <n v="326"/>
    <x v="2"/>
    <m/>
  </r>
  <r>
    <s v="MERCK"/>
    <s v="MK-2870-033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33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33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22 (Local)"/>
    <s v="Merck Sharp and Dohme LLC"/>
    <s v="Mexico"/>
    <x v="5"/>
    <n v="40700"/>
    <s v="Revenues - Third Parties"/>
    <m/>
    <s v="Storage Ambient (per Pallet)"/>
    <n v="2026"/>
    <n v="7"/>
    <s v="USD"/>
    <n v="232"/>
    <n v="1"/>
    <n v="232"/>
    <x v="2"/>
    <m/>
  </r>
  <r>
    <s v="MERCK"/>
    <s v="MK-1022-016 (Local)"/>
    <s v="Merck Sharp and Dohme LLC"/>
    <s v="Mexico"/>
    <x v="2"/>
    <n v="40700"/>
    <s v="Revenues - Third Parties"/>
    <m/>
    <s v="Freight - Shipments"/>
    <n v="2026"/>
    <n v="7"/>
    <s v="USD"/>
    <n v="307"/>
    <n v="1"/>
    <n v="307"/>
    <x v="2"/>
    <m/>
  </r>
  <r>
    <s v="MERCK"/>
    <s v="MK-1022-016 (Local)"/>
    <s v="Merck Sharp and Dohme LLC"/>
    <s v="Mexico"/>
    <x v="0"/>
    <n v="40700"/>
    <s v="Revenues - Third Parties"/>
    <m/>
    <s v="Pick and Pack (Ambient)"/>
    <n v="2026"/>
    <n v="7"/>
    <s v="USD"/>
    <n v="251"/>
    <n v="1"/>
    <n v="251"/>
    <x v="2"/>
    <m/>
  </r>
  <r>
    <s v="MERCK"/>
    <s v="MK-1022-016 (Local)"/>
    <s v="Merck Sharp and Dohme LLC"/>
    <s v="Mexico"/>
    <x v="0"/>
    <n v="40700"/>
    <s v="Revenues - Third Parties"/>
    <m/>
    <s v="Receipt fee Ambient (per Receipt_ID)"/>
    <n v="2026"/>
    <n v="7"/>
    <s v="USD"/>
    <n v="126"/>
    <n v="1"/>
    <n v="126"/>
    <x v="2"/>
    <m/>
  </r>
  <r>
    <s v="MERCK"/>
    <s v="MK-1084-007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6482-033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6482-033 (Local)"/>
    <s v="Merck Sharp and Dohme LLC"/>
    <s v="Mexico"/>
    <x v="2"/>
    <n v="40700"/>
    <s v="Revenues - Third Parties"/>
    <m/>
    <s v="Freight - Returns"/>
    <n v="2026"/>
    <n v="7"/>
    <s v="USD"/>
    <n v="345"/>
    <n v="1"/>
    <n v="345"/>
    <x v="2"/>
    <m/>
  </r>
  <r>
    <s v="MERCK"/>
    <s v="MK-6482-033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6482-033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6482-033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36 (Local)"/>
    <s v="Merck Sharp and Dohme LLC"/>
    <s v="Mexico"/>
    <x v="2"/>
    <n v="40700"/>
    <s v="Revenues - Third Parties"/>
    <m/>
    <s v="Freight - Returns"/>
    <n v="2026"/>
    <n v="7"/>
    <s v="USD"/>
    <n v="114"/>
    <n v="1"/>
    <n v="114"/>
    <x v="2"/>
    <m/>
  </r>
  <r>
    <s v="MERCK"/>
    <s v="MK-2870-036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2870-036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2870-036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MERCK"/>
    <s v="MK-2870-021 (Local)"/>
    <s v="Merck Sharp and Dohme LLC"/>
    <s v="Mexico"/>
    <x v="5"/>
    <n v="40700"/>
    <s v="Revenues - Third Parties"/>
    <m/>
    <s v="Non-Drug Storage Ambient (per Pallet)"/>
    <n v="2026"/>
    <n v="7"/>
    <s v="USD"/>
    <n v="96"/>
    <n v="1"/>
    <n v="96"/>
    <x v="2"/>
    <m/>
  </r>
  <r>
    <s v="MERCK"/>
    <s v="MK-2870-021 (Local)"/>
    <s v="Merck Sharp and Dohme LLC"/>
    <s v="Mexico"/>
    <x v="5"/>
    <n v="40700"/>
    <s v="Revenues - Third Parties"/>
    <m/>
    <s v="Storage Ambient (per Pallet)"/>
    <n v="2026"/>
    <n v="7"/>
    <s v="USD"/>
    <n v="232"/>
    <n v="1"/>
    <n v="232"/>
    <x v="2"/>
    <m/>
  </r>
  <r>
    <s v="MERCK"/>
    <s v="MK-8591B-062 (Local)"/>
    <s v="Merck Sharp and Dohme LLC"/>
    <s v="Mexico"/>
    <x v="5"/>
    <n v="40700"/>
    <s v="Revenues - Third Parties"/>
    <m/>
    <s v="Non-Drug Storage Ambient (per Pallet)"/>
    <n v="2026"/>
    <n v="7"/>
    <s v="USD"/>
    <n v="287"/>
    <n v="1"/>
    <n v="287"/>
    <x v="2"/>
    <m/>
  </r>
  <r>
    <s v="MERCK"/>
    <s v="MK-8591B-062 (Local)"/>
    <s v="Merck Sharp and Dohme LLC"/>
    <s v="Mexico"/>
    <x v="5"/>
    <n v="40700"/>
    <s v="Revenues - Third Parties"/>
    <m/>
    <s v="Storage Ambient (per Pallet)"/>
    <n v="2026"/>
    <n v="7"/>
    <s v="USD"/>
    <n v="116"/>
    <n v="1"/>
    <n v="116"/>
    <x v="2"/>
    <m/>
  </r>
  <r>
    <s v="MERCK"/>
    <s v="MK-7962-023 (Local)"/>
    <s v="Merck Sharp and Dohme LLC"/>
    <s v="Mexico"/>
    <x v="2"/>
    <n v="40700"/>
    <s v="Revenues - Third Parties"/>
    <m/>
    <s v="Freight - Returns"/>
    <n v="2026"/>
    <n v="7"/>
    <s v="USD"/>
    <n v="458"/>
    <n v="1"/>
    <n v="458"/>
    <x v="2"/>
    <m/>
  </r>
  <r>
    <s v="MERCK"/>
    <s v="MK-7962-023 (Local)"/>
    <s v="Merck Sharp and Dohme LLC"/>
    <s v="Mexico"/>
    <x v="4"/>
    <n v="40700"/>
    <s v="Revenues - Third Parties"/>
    <m/>
    <s v="Reconciliation of Returns (per Hour)"/>
    <n v="2026"/>
    <n v="7"/>
    <s v="USD"/>
    <n v="81"/>
    <n v="1"/>
    <n v="81"/>
    <x v="2"/>
    <m/>
  </r>
  <r>
    <s v="MERCK"/>
    <s v="MK-7962-023 (Local)"/>
    <s v="Merck Sharp and Dohme LLC"/>
    <s v="Mexico"/>
    <x v="4"/>
    <n v="40700"/>
    <s v="Revenues - Third Parties"/>
    <m/>
    <s v="Returns Receipt (per Receipt)"/>
    <n v="2026"/>
    <n v="7"/>
    <s v="USD"/>
    <n v="135"/>
    <n v="1"/>
    <n v="135"/>
    <x v="2"/>
    <m/>
  </r>
  <r>
    <s v="MERCK"/>
    <s v="MK-7962-023 (Local)"/>
    <s v="Merck Sharp and Dohme LLC"/>
    <s v="Mexico"/>
    <x v="5"/>
    <n v="40700"/>
    <s v="Revenues - Third Parties"/>
    <m/>
    <s v="Storage of Returns (per Pallet)"/>
    <n v="2026"/>
    <n v="7"/>
    <s v="USD"/>
    <n v="116"/>
    <n v="1"/>
    <n v="116"/>
    <x v="2"/>
    <m/>
  </r>
  <r>
    <s v="PFIZER"/>
    <s v="C3651021 COM"/>
    <s v="Pfizer"/>
    <s v="Mexico"/>
    <x v="6"/>
    <n v="40700"/>
    <s v="Revenues - Third Parties"/>
    <m/>
    <s v="Medication Purchase E (Per Unit)"/>
    <n v="2026"/>
    <n v="7"/>
    <s v="USD"/>
    <n v="272"/>
    <n v="1"/>
    <n v="272"/>
    <x v="2"/>
    <m/>
  </r>
  <r>
    <s v="OTH CUST"/>
    <s v="Others"/>
    <s v="Others"/>
    <s v="Mexico"/>
    <x v="6"/>
    <n v="40700"/>
    <s v="Revenues - Third Parties"/>
    <m/>
    <s v="Others"/>
    <n v="2026"/>
    <n v="7"/>
    <s v="USD"/>
    <n v="-28406"/>
    <n v="1"/>
    <n v="-28406"/>
    <x v="2"/>
    <m/>
  </r>
  <r>
    <s v="OTH CUST"/>
    <s v="Others"/>
    <s v="Others"/>
    <s v="Mexico"/>
    <x v="0"/>
    <n v="40700"/>
    <s v="Revenues - Third Parties"/>
    <m/>
    <s v="Others"/>
    <n v="2026"/>
    <n v="7"/>
    <s v="USD"/>
    <n v="-362070"/>
    <n v="1"/>
    <n v="-362070"/>
    <x v="2"/>
    <m/>
  </r>
  <r>
    <s v="OTH CUST"/>
    <s v="Others"/>
    <s v="Others"/>
    <s v="Mexico"/>
    <x v="1"/>
    <n v="40700"/>
    <s v="Revenues - Third Parties"/>
    <m/>
    <s v="Others"/>
    <n v="2026"/>
    <n v="7"/>
    <s v="USD"/>
    <n v="-168475"/>
    <n v="1"/>
    <n v="-168475"/>
    <x v="2"/>
    <m/>
  </r>
  <r>
    <s v="OTH CUST"/>
    <s v="Others"/>
    <s v="Others"/>
    <s v="Mexico"/>
    <x v="2"/>
    <n v="40700"/>
    <s v="Revenues - Third Parties"/>
    <m/>
    <s v="Others"/>
    <n v="2026"/>
    <n v="7"/>
    <s v="USD"/>
    <n v="-456044"/>
    <n v="1"/>
    <n v="-456044"/>
    <x v="2"/>
    <m/>
  </r>
  <r>
    <s v="OTH CUST"/>
    <s v="Others"/>
    <s v="Others"/>
    <s v="Mexico"/>
    <x v="3"/>
    <n v="40700"/>
    <s v="Revenues - Third Parties"/>
    <m/>
    <s v="Others"/>
    <n v="2026"/>
    <n v="7"/>
    <s v="USD"/>
    <n v="-1289"/>
    <n v="1"/>
    <n v="-1289"/>
    <x v="2"/>
    <m/>
  </r>
  <r>
    <s v="OTH CUST"/>
    <s v="Others"/>
    <s v="Others"/>
    <s v="Mexico"/>
    <x v="4"/>
    <n v="40700"/>
    <s v="Revenues - Third Parties"/>
    <m/>
    <s v="Others"/>
    <n v="2026"/>
    <n v="7"/>
    <s v="USD"/>
    <n v="-46527"/>
    <n v="1"/>
    <n v="-46527"/>
    <x v="2"/>
    <m/>
  </r>
  <r>
    <s v="OTH CUST"/>
    <s v="Others"/>
    <s v="Others"/>
    <s v="Mexico"/>
    <x v="5"/>
    <n v="40700"/>
    <s v="Revenues - Third Parties"/>
    <m/>
    <s v="Others"/>
    <n v="2026"/>
    <n v="7"/>
    <s v="USD"/>
    <n v="3"/>
    <n v="1"/>
    <n v="3"/>
    <x v="2"/>
    <m/>
  </r>
  <r>
    <s v="OTH CUST"/>
    <s v="Others"/>
    <s v="Others"/>
    <s v="Mexico"/>
    <x v="6"/>
    <n v="40700"/>
    <s v="Revenues - Third Parties"/>
    <m/>
    <s v="Others"/>
    <n v="2026"/>
    <n v="7"/>
    <s v="USD"/>
    <s v=" -   "/>
    <n v="1"/>
    <s v=" -   "/>
    <x v="2"/>
    <m/>
  </r>
  <r>
    <s v="OTH CUST"/>
    <s v="Others"/>
    <s v="Others"/>
    <s v="Mexico"/>
    <x v="0"/>
    <n v="40700"/>
    <s v="Revenues - Third Parties"/>
    <m/>
    <s v="Others"/>
    <n v="2026"/>
    <n v="7"/>
    <s v="USD"/>
    <n v="334398"/>
    <n v="1"/>
    <n v="334398"/>
    <x v="2"/>
    <m/>
  </r>
  <r>
    <s v="OTH CUST"/>
    <s v="Others"/>
    <s v="Others"/>
    <s v="Mexico"/>
    <x v="1"/>
    <n v="40700"/>
    <s v="Revenues - Third Parties"/>
    <m/>
    <s v="Others"/>
    <n v="2026"/>
    <n v="7"/>
    <s v="USD"/>
    <n v="122214"/>
    <n v="1"/>
    <n v="122214"/>
    <x v="2"/>
    <m/>
  </r>
  <r>
    <s v="OTH CUST"/>
    <s v="Others"/>
    <s v="Others"/>
    <s v="Mexico"/>
    <x v="2"/>
    <n v="40700"/>
    <s v="Revenues - Third Parties"/>
    <m/>
    <s v="Others"/>
    <n v="2026"/>
    <n v="7"/>
    <s v="USD"/>
    <n v="430842"/>
    <n v="1"/>
    <n v="430842"/>
    <x v="2"/>
    <m/>
  </r>
  <r>
    <s v="OTH CUST"/>
    <s v="Others"/>
    <s v="Others"/>
    <s v="Mexico"/>
    <x v="3"/>
    <n v="40700"/>
    <s v="Revenues - Third Parties"/>
    <m/>
    <s v="Others"/>
    <n v="2026"/>
    <n v="7"/>
    <s v="USD"/>
    <n v="593"/>
    <n v="1"/>
    <n v="593"/>
    <x v="2"/>
    <m/>
  </r>
  <r>
    <s v="OTH CUST"/>
    <s v="Others"/>
    <s v="Others"/>
    <s v="Mexico"/>
    <x v="4"/>
    <n v="40700"/>
    <s v="Revenues - Third Parties"/>
    <m/>
    <s v="Others"/>
    <n v="2026"/>
    <n v="7"/>
    <s v="USD"/>
    <n v="82479"/>
    <n v="1"/>
    <n v="82479"/>
    <x v="2"/>
    <m/>
  </r>
  <r>
    <s v="OTH CUST"/>
    <s v="Transfer Pricing"/>
    <s v="Allentown"/>
    <s v="Allentown"/>
    <x v="0"/>
    <n v="40700"/>
    <s v="Revenues - Third Parties"/>
    <m/>
    <s v="Transfer Pricing"/>
    <n v="2026"/>
    <n v="7"/>
    <s v="USD"/>
    <n v="183950.95"/>
    <n v="1"/>
    <n v="183950.95"/>
    <x v="3"/>
    <m/>
  </r>
  <r>
    <s v="OTH CUST"/>
    <s v="Transfer Pricing"/>
    <s v="Allentown"/>
    <s v="Allentown"/>
    <x v="2"/>
    <n v="40700"/>
    <s v="Revenues - Third Parties"/>
    <m/>
    <s v="Transfer Pricing"/>
    <n v="2026"/>
    <n v="7"/>
    <s v="USD"/>
    <n v="30250.560000000001"/>
    <n v="1"/>
    <n v="30250.560000000001"/>
    <x v="3"/>
    <m/>
  </r>
  <r>
    <s v="OTH CUST"/>
    <s v="Transfer Pricing"/>
    <s v="Allentown"/>
    <s v="Allentown"/>
    <x v="4"/>
    <n v="40700"/>
    <s v="Revenues - Third Parties"/>
    <m/>
    <s v="Transfer Pricing"/>
    <n v="2026"/>
    <n v="7"/>
    <s v="USD"/>
    <n v="6620.49"/>
    <n v="1"/>
    <n v="6620.49"/>
    <x v="3"/>
    <m/>
  </r>
  <r>
    <s v="OTH CUST"/>
    <s v="Transfer Pricing"/>
    <s v="Allentown"/>
    <s v="Allentown"/>
    <x v="5"/>
    <n v="40700"/>
    <s v="Revenues - Third Parties"/>
    <m/>
    <s v="Transfer Pricing"/>
    <n v="2026"/>
    <n v="7"/>
    <s v="USD"/>
    <n v="130514.31"/>
    <n v="1"/>
    <n v="130514.31"/>
    <x v="3"/>
    <m/>
  </r>
  <r>
    <s v="OTH CUST"/>
    <s v="Transfer Pricing"/>
    <s v="Allentown"/>
    <s v="Allentown"/>
    <x v="1"/>
    <n v="40700"/>
    <s v="Revenues - Third Parties"/>
    <m/>
    <s v="Transfer Pricing"/>
    <n v="2026"/>
    <n v="7"/>
    <s v="USD"/>
    <n v="17852.54"/>
    <n v="1"/>
    <n v="17852.54"/>
    <x v="3"/>
    <m/>
  </r>
  <r>
    <s v="ASTRAZENECA"/>
    <s v="D3252C0000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3252C00002 (Local)"/>
    <s v="Astra Zeneca"/>
    <s v="Chile"/>
    <x v="5"/>
    <n v="40700"/>
    <s v="Revenues - Third Parties"/>
    <m/>
    <s v="Storage Ambient (per Shelf)"/>
    <n v="2026"/>
    <n v="7"/>
    <s v="USD"/>
    <n v="357.45"/>
    <n v="1"/>
    <n v="357.45"/>
    <x v="3"/>
    <m/>
  </r>
  <r>
    <s v="ASTRAZENECA"/>
    <s v="D361BC00001 (Local)"/>
    <s v="Astra Zeneca"/>
    <s v="Chile"/>
    <x v="0"/>
    <n v="40700"/>
    <s v="Revenues - Third Parties"/>
    <m/>
    <s v="Import Services"/>
    <n v="2026"/>
    <n v="7"/>
    <s v="USD"/>
    <n v="98"/>
    <n v="1"/>
    <n v="98"/>
    <x v="3"/>
    <m/>
  </r>
  <r>
    <s v="ASTRAZENECA"/>
    <s v="D361B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361BC00001 (Local)"/>
    <s v="Astra Zeneca"/>
    <s v="Chile"/>
    <x v="1"/>
    <n v="40700"/>
    <s v="Revenues - Third Parties"/>
    <m/>
    <s v="PTC Duties"/>
    <n v="2026"/>
    <n v="7"/>
    <s v="USD"/>
    <n v="120.34"/>
    <n v="1"/>
    <n v="120.34"/>
    <x v="3"/>
    <m/>
  </r>
  <r>
    <s v="ASTRAZENECA"/>
    <s v="D361BC00001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5169C00001 (Local)"/>
    <s v="Astra Zeneca"/>
    <s v="Chile"/>
    <x v="0"/>
    <n v="40700"/>
    <s v="Revenues - Third Parties"/>
    <m/>
    <s v="Import Services"/>
    <n v="2026"/>
    <n v="7"/>
    <s v="USD"/>
    <n v="98"/>
    <n v="1"/>
    <n v="98"/>
    <x v="3"/>
    <m/>
  </r>
  <r>
    <s v="ASTRAZENECA"/>
    <s v="D5169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169C00001 (Local)"/>
    <s v="Astra Zeneca"/>
    <s v="Chile"/>
    <x v="1"/>
    <n v="40700"/>
    <s v="Revenues - Third Parties"/>
    <m/>
    <s v="PTC Duties"/>
    <n v="2026"/>
    <n v="7"/>
    <s v="USD"/>
    <n v="120.34"/>
    <n v="1"/>
    <n v="120.34"/>
    <x v="3"/>
    <m/>
  </r>
  <r>
    <s v="ASTRAZENECA"/>
    <s v="D5169C00001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516A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16AC00001 (Local)"/>
    <s v="Astra Zeneca"/>
    <s v="Chile"/>
    <x v="5"/>
    <n v="40700"/>
    <s v="Revenues - Third Parties"/>
    <m/>
    <s v="Storage Ambient (per Shelf)"/>
    <n v="2026"/>
    <n v="7"/>
    <s v="USD"/>
    <n v="476.6"/>
    <n v="1"/>
    <n v="476.6"/>
    <x v="3"/>
    <m/>
  </r>
  <r>
    <s v="ASTRAZENECA"/>
    <s v="D081S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081SC00001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9075C00001 (Local)"/>
    <s v="Astra Zeneca"/>
    <s v="Chile"/>
    <x v="0"/>
    <n v="40700"/>
    <s v="Revenues - Third Parties"/>
    <m/>
    <s v="Administrative fee"/>
    <n v="2026"/>
    <n v="7"/>
    <s v="USD"/>
    <n v="338.63400000000001"/>
    <n v="1"/>
    <n v="338.63400000000001"/>
    <x v="3"/>
    <m/>
  </r>
  <r>
    <s v="ASTRAZENECA"/>
    <s v="D9075C00001 (Local)"/>
    <s v="Astra Zeneca"/>
    <s v="Chile"/>
    <x v="2"/>
    <n v="40700"/>
    <s v="Revenues - Third Parties"/>
    <m/>
    <s v="Freight - Shipments"/>
    <n v="2026"/>
    <n v="7"/>
    <s v="USD"/>
    <n v="145.18"/>
    <n v="1"/>
    <n v="145.18"/>
    <x v="3"/>
    <m/>
  </r>
  <r>
    <s v="ASTRAZENECA"/>
    <s v="D9075C00001 (Local)"/>
    <s v="Astra Zeneca"/>
    <s v="Chile"/>
    <x v="0"/>
    <n v="40700"/>
    <s v="Revenues - Third Parties"/>
    <m/>
    <s v="Import License Fee"/>
    <n v="2026"/>
    <n v="7"/>
    <s v="USD"/>
    <n v="646.65"/>
    <n v="1"/>
    <n v="646.65"/>
    <x v="3"/>
    <m/>
  </r>
  <r>
    <s v="ASTRAZENECA"/>
    <s v="D9075C00001 (Local)"/>
    <s v="Astra Zeneca"/>
    <s v="Chile"/>
    <x v="0"/>
    <n v="40700"/>
    <s v="Revenues - Third Parties"/>
    <m/>
    <s v="Import Services"/>
    <n v="2026"/>
    <n v="7"/>
    <s v="USD"/>
    <n v="294"/>
    <n v="1"/>
    <n v="294"/>
    <x v="3"/>
    <m/>
  </r>
  <r>
    <s v="ASTRAZENECA"/>
    <s v="D9075C00001 (Local)"/>
    <s v="Astra Zeneca"/>
    <s v="Chile"/>
    <x v="0"/>
    <n v="40700"/>
    <s v="Revenues - Third Parties"/>
    <m/>
    <s v="Pick and Pack (Ambient)"/>
    <n v="2026"/>
    <n v="7"/>
    <s v="USD"/>
    <n v="213.22"/>
    <n v="1"/>
    <n v="213.22"/>
    <x v="3"/>
    <m/>
  </r>
  <r>
    <s v="ASTRAZENECA"/>
    <s v="D9075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075C00001 (Local)"/>
    <s v="Astra Zeneca"/>
    <s v="Chile"/>
    <x v="1"/>
    <n v="40700"/>
    <s v="Revenues - Third Parties"/>
    <m/>
    <s v="PTC Duties"/>
    <n v="2026"/>
    <n v="7"/>
    <s v="USD"/>
    <n v="2078.17"/>
    <n v="1"/>
    <n v="2078.17"/>
    <x v="3"/>
    <m/>
  </r>
  <r>
    <s v="ASTRAZENECA"/>
    <s v="D9075C00001 (Local)"/>
    <s v="Astra Zeneca"/>
    <s v="Chile"/>
    <x v="0"/>
    <n v="40700"/>
    <s v="Revenues - Third Parties"/>
    <m/>
    <s v="Receipt fee Ambient (per Receipt_ID)"/>
    <n v="2026"/>
    <n v="7"/>
    <s v="USD"/>
    <n v="451.52"/>
    <n v="1"/>
    <n v="451.52"/>
    <x v="3"/>
    <m/>
  </r>
  <r>
    <s v="ASTRAZENECA"/>
    <s v="D9075C00001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933R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33RC00001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9319C00001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9319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319C00001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8532C00001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8532C00001 (Local)"/>
    <s v="Astra Zeneca"/>
    <s v="Chile"/>
    <x v="2"/>
    <n v="40700"/>
    <s v="Revenues - Third Parties"/>
    <m/>
    <s v="Freight - Shipments"/>
    <n v="2026"/>
    <n v="7"/>
    <s v="USD"/>
    <n v="197.86"/>
    <n v="1"/>
    <n v="197.86"/>
    <x v="3"/>
    <m/>
  </r>
  <r>
    <s v="ASTRAZENECA"/>
    <s v="D8532C00001 (Local)"/>
    <s v="Astra Zeneca"/>
    <s v="Chile"/>
    <x v="0"/>
    <n v="40700"/>
    <s v="Revenues - Third Parties"/>
    <m/>
    <s v="Insulated shipper - Credo S22 - 12L (Leasing)"/>
    <n v="2026"/>
    <n v="7"/>
    <s v="USD"/>
    <n v="190"/>
    <n v="1"/>
    <n v="190"/>
    <x v="3"/>
    <m/>
  </r>
  <r>
    <s v="ASTRAZENECA"/>
    <s v="D8532C00001 (Local)"/>
    <s v="Astra Zeneca"/>
    <s v="Chile"/>
    <x v="0"/>
    <n v="40700"/>
    <s v="Revenues - Third Parties"/>
    <m/>
    <s v="Pick and Pack (Controlled Ambient)"/>
    <n v="2026"/>
    <n v="7"/>
    <s v="USD"/>
    <n v="119.15"/>
    <n v="1"/>
    <n v="119.15"/>
    <x v="3"/>
    <m/>
  </r>
  <r>
    <s v="ASTRAZENECA"/>
    <s v="D8532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8532C00001 (Local)"/>
    <s v="Astra Zeneca"/>
    <s v="Chile"/>
    <x v="5"/>
    <n v="40700"/>
    <s v="Revenues - Third Parties"/>
    <m/>
    <s v="Storage Ambient (per Shelf)"/>
    <n v="2026"/>
    <n v="7"/>
    <s v="USD"/>
    <n v="953.2"/>
    <n v="1"/>
    <n v="953.2"/>
    <x v="3"/>
    <m/>
  </r>
  <r>
    <s v="ASTRAZENECA"/>
    <s v="D8532C00001 (Local)"/>
    <s v="Astra Zeneca"/>
    <s v="Chile"/>
    <x v="0"/>
    <n v="40700"/>
    <s v="Revenues - Third Parties"/>
    <m/>
    <s v="Temperature Monitoring Device (Ambient)"/>
    <n v="2026"/>
    <n v="7"/>
    <s v="USD"/>
    <n v="27.03"/>
    <n v="1"/>
    <n v="27.03"/>
    <x v="3"/>
    <m/>
  </r>
  <r>
    <s v="ASTRAZENECA"/>
    <s v="D3251C00014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3251C00014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5982C00007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982C00007 (Local)"/>
    <s v="Astra Zeneca"/>
    <s v="Chile"/>
    <x v="5"/>
    <n v="40700"/>
    <s v="Revenues - Third Parties"/>
    <m/>
    <s v="Storage Ambient (per Shelf)"/>
    <n v="2026"/>
    <n v="7"/>
    <s v="USD"/>
    <n v="595.75"/>
    <n v="1"/>
    <n v="595.75"/>
    <x v="3"/>
    <m/>
  </r>
  <r>
    <s v="ASTRAZENECA"/>
    <s v="D9180C00004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180C00004 (Local)"/>
    <s v="Astra Zeneca"/>
    <s v="Chile"/>
    <x v="5"/>
    <n v="40700"/>
    <s v="Revenues - Third Parties"/>
    <m/>
    <s v="Storage Ambient (per Shelf)"/>
    <n v="2026"/>
    <n v="7"/>
    <s v="USD"/>
    <n v="2740.45"/>
    <n v="1"/>
    <n v="2740.45"/>
    <x v="3"/>
    <m/>
  </r>
  <r>
    <s v="ASTRAZENECA"/>
    <s v="D5180C00024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180C00024 (Local)"/>
    <s v="Astra Zeneca"/>
    <s v="Chile"/>
    <x v="5"/>
    <n v="40700"/>
    <s v="Revenues - Third Parties"/>
    <m/>
    <s v="Storage Ambient (per Shelf)"/>
    <n v="2026"/>
    <n v="7"/>
    <s v="USD"/>
    <n v="476.6"/>
    <n v="1"/>
    <n v="476.6"/>
    <x v="3"/>
    <m/>
  </r>
  <r>
    <s v="ASTRAZENECA"/>
    <s v="D9180C00008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180C00008 (Local)"/>
    <s v="Astra Zeneca"/>
    <s v="Chile"/>
    <x v="5"/>
    <n v="40700"/>
    <s v="Revenues - Third Parties"/>
    <m/>
    <s v="Storage Ambient (per Shelf)"/>
    <n v="2026"/>
    <n v="7"/>
    <s v="USD"/>
    <n v="714.9"/>
    <n v="1"/>
    <n v="714.9"/>
    <x v="3"/>
    <m/>
  </r>
  <r>
    <s v="ASTRAZENECA"/>
    <s v="D7830C00004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7830C00004 (Local)"/>
    <s v="Astra Zeneca"/>
    <s v="Chile"/>
    <x v="5"/>
    <n v="40700"/>
    <s v="Revenues - Third Parties"/>
    <m/>
    <s v="Storage Ambient (per Shelf)"/>
    <n v="2026"/>
    <n v="7"/>
    <s v="USD"/>
    <n v="1072.3499999999999"/>
    <n v="1"/>
    <n v="1072.3499999999999"/>
    <x v="3"/>
    <m/>
  </r>
  <r>
    <s v="ASTRAZENECA"/>
    <s v="D9723C00001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9723C00001 (Local)"/>
    <s v="Astra Zeneca"/>
    <s v="Chile"/>
    <x v="2"/>
    <n v="40700"/>
    <s v="Revenues - Third Parties"/>
    <m/>
    <s v="Freight - Shipments"/>
    <n v="2026"/>
    <n v="7"/>
    <s v="USD"/>
    <n v="289.95"/>
    <n v="1"/>
    <n v="289.95"/>
    <x v="3"/>
    <m/>
  </r>
  <r>
    <s v="ASTRAZENECA"/>
    <s v="D9723C00001 (Local)"/>
    <s v="Astra Zeneca"/>
    <s v="Chile"/>
    <x v="0"/>
    <n v="40700"/>
    <s v="Revenues - Third Parties"/>
    <m/>
    <s v="Import Services"/>
    <n v="2026"/>
    <n v="7"/>
    <s v="USD"/>
    <n v="98"/>
    <n v="1"/>
    <n v="98"/>
    <x v="3"/>
    <m/>
  </r>
  <r>
    <s v="ASTRAZENECA"/>
    <s v="D9723C00001 (Local)"/>
    <s v="Astra Zeneca"/>
    <s v="Chile"/>
    <x v="0"/>
    <n v="40700"/>
    <s v="Revenues - Third Parties"/>
    <m/>
    <s v="Insulated shipper - Credo S22 - 12L (Leasing)"/>
    <n v="2026"/>
    <n v="7"/>
    <s v="USD"/>
    <n v="380"/>
    <n v="1"/>
    <n v="380"/>
    <x v="3"/>
    <m/>
  </r>
  <r>
    <s v="ASTRAZENECA"/>
    <s v="D9723C00001 (Local)"/>
    <s v="Astra Zeneca"/>
    <s v="Chile"/>
    <x v="0"/>
    <n v="40700"/>
    <s v="Revenues - Third Parties"/>
    <m/>
    <s v="Insulated shipper - Credo S22 - 28L (Leasing)"/>
    <n v="2026"/>
    <n v="7"/>
    <s v="USD"/>
    <n v="2706"/>
    <n v="1"/>
    <n v="2706"/>
    <x v="3"/>
    <m/>
  </r>
  <r>
    <s v="ASTRAZENECA"/>
    <s v="D9723C00001 (Local)"/>
    <s v="Astra Zeneca"/>
    <s v="Chile"/>
    <x v="0"/>
    <n v="40700"/>
    <s v="Revenues - Third Parties"/>
    <m/>
    <s v="Pick and Pack (Controlled Ambient)"/>
    <n v="2026"/>
    <n v="7"/>
    <s v="USD"/>
    <n v="1072.3499999999999"/>
    <n v="1"/>
    <n v="1072.3499999999999"/>
    <x v="3"/>
    <m/>
  </r>
  <r>
    <s v="ASTRAZENECA"/>
    <s v="D9723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723C00001 (Local)"/>
    <s v="Astra Zeneca"/>
    <s v="Chile"/>
    <x v="1"/>
    <n v="40700"/>
    <s v="Revenues - Third Parties"/>
    <m/>
    <s v="PTC Duties"/>
    <n v="2026"/>
    <n v="7"/>
    <s v="USD"/>
    <n v="120.95"/>
    <n v="1"/>
    <n v="120.95"/>
    <x v="3"/>
    <m/>
  </r>
  <r>
    <s v="ASTRAZENECA"/>
    <s v="D9723C00001 (Local)"/>
    <s v="Astra Zeneca"/>
    <s v="Chile"/>
    <x v="4"/>
    <n v="40700"/>
    <s v="Revenues - Third Parties"/>
    <m/>
    <s v="Reconciliation of Returns (per Hour)"/>
    <n v="2026"/>
    <n v="7"/>
    <s v="USD"/>
    <n v="200.67"/>
    <n v="1"/>
    <n v="200.67"/>
    <x v="3"/>
    <m/>
  </r>
  <r>
    <s v="ASTRAZENECA"/>
    <s v="D9723C00001 (Local)"/>
    <s v="Astra Zeneca"/>
    <s v="Chile"/>
    <x v="4"/>
    <n v="40700"/>
    <s v="Revenues - Third Parties"/>
    <m/>
    <s v="Returns Receipt (per Receipt)"/>
    <n v="2026"/>
    <n v="7"/>
    <s v="USD"/>
    <n v="175.59"/>
    <n v="1"/>
    <n v="175.59"/>
    <x v="3"/>
    <m/>
  </r>
  <r>
    <s v="ASTRAZENECA"/>
    <s v="D9723C00001 (Local)"/>
    <s v="Astra Zeneca"/>
    <s v="Chile"/>
    <x v="5"/>
    <n v="40700"/>
    <s v="Revenues - Third Parties"/>
    <m/>
    <s v="Storage Ambient (per Shelf)"/>
    <n v="2026"/>
    <n v="7"/>
    <s v="USD"/>
    <n v="1310.6500000000001"/>
    <n v="1"/>
    <n v="1310.6500000000001"/>
    <x v="3"/>
    <m/>
  </r>
  <r>
    <s v="ASTRAZENECA"/>
    <s v="D9723C00001 (Local)"/>
    <s v="Astra Zeneca"/>
    <s v="Chile"/>
    <x v="0"/>
    <n v="40700"/>
    <s v="Revenues - Third Parties"/>
    <m/>
    <s v="Temperature Monitoring Device (Ambient)"/>
    <n v="2026"/>
    <n v="7"/>
    <s v="USD"/>
    <n v="351.39"/>
    <n v="1"/>
    <n v="351.39"/>
    <x v="3"/>
    <m/>
  </r>
  <r>
    <s v="ASTRAZENECA"/>
    <s v="D5989C00001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5989C00001 (Local)"/>
    <s v="Astra Zeneca"/>
    <s v="Chile"/>
    <x v="2"/>
    <n v="40700"/>
    <s v="Revenues - Third Parties"/>
    <m/>
    <s v="Freight - Shipments"/>
    <n v="2026"/>
    <n v="7"/>
    <s v="USD"/>
    <n v="346.39"/>
    <n v="1"/>
    <n v="346.39"/>
    <x v="3"/>
    <m/>
  </r>
  <r>
    <s v="ASTRAZENECA"/>
    <s v="D5989C00001 (Local)"/>
    <s v="Astra Zeneca"/>
    <s v="Chile"/>
    <x v="0"/>
    <n v="40700"/>
    <s v="Revenues - Third Parties"/>
    <m/>
    <s v="Import Services"/>
    <n v="2026"/>
    <n v="7"/>
    <s v="USD"/>
    <n v="490"/>
    <n v="1"/>
    <n v="490"/>
    <x v="3"/>
    <m/>
  </r>
  <r>
    <s v="ASTRAZENECA"/>
    <s v="D5989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989C00001 (Local)"/>
    <s v="Astra Zeneca"/>
    <s v="Chile"/>
    <x v="1"/>
    <n v="40700"/>
    <s v="Revenues - Third Parties"/>
    <m/>
    <s v="PTC Duties"/>
    <n v="2026"/>
    <n v="7"/>
    <s v="USD"/>
    <n v="1044.48"/>
    <n v="1"/>
    <n v="1044.48"/>
    <x v="3"/>
    <m/>
  </r>
  <r>
    <s v="ASTRAZENECA"/>
    <s v="D5989C00001 (Local)"/>
    <s v="Astra Zeneca"/>
    <s v="Chile"/>
    <x v="0"/>
    <n v="40700"/>
    <s v="Revenues - Third Parties"/>
    <m/>
    <s v="Receipt fee Ambient (per Receipt_ID)"/>
    <n v="2026"/>
    <n v="7"/>
    <s v="USD"/>
    <n v="225.76"/>
    <n v="1"/>
    <n v="225.76"/>
    <x v="3"/>
    <m/>
  </r>
  <r>
    <s v="ASTRAZENECA"/>
    <s v="D5989C00001 (Local)"/>
    <s v="Astra Zeneca"/>
    <s v="Chile"/>
    <x v="4"/>
    <n v="40700"/>
    <s v="Revenues - Third Parties"/>
    <m/>
    <s v="Reconciliation of Returns (per Hour)"/>
    <n v="2026"/>
    <n v="7"/>
    <s v="USD"/>
    <n v="401.34"/>
    <n v="1"/>
    <n v="401.34"/>
    <x v="3"/>
    <m/>
  </r>
  <r>
    <s v="ASTRAZENECA"/>
    <s v="D5989C00001 (Local)"/>
    <s v="Astra Zeneca"/>
    <s v="Chile"/>
    <x v="4"/>
    <n v="40700"/>
    <s v="Revenues - Third Parties"/>
    <m/>
    <s v="Returns Receipt (per Receipt)"/>
    <n v="2026"/>
    <n v="7"/>
    <s v="USD"/>
    <n v="526.77"/>
    <n v="1"/>
    <n v="526.77"/>
    <x v="3"/>
    <m/>
  </r>
  <r>
    <s v="ASTRAZENECA"/>
    <s v="D5989C00001 (Local)"/>
    <s v="Astra Zeneca"/>
    <s v="Chile"/>
    <x v="5"/>
    <n v="40700"/>
    <s v="Revenues - Third Parties"/>
    <m/>
    <s v="Storage Ambient (per Shelf)"/>
    <n v="2026"/>
    <n v="7"/>
    <s v="USD"/>
    <n v="2621.3000000000002"/>
    <n v="1"/>
    <n v="2621.3000000000002"/>
    <x v="3"/>
    <m/>
  </r>
  <r>
    <s v="ASTRAZENECA"/>
    <s v="D9180C00012 (Local)"/>
    <s v="Astra Zeneca"/>
    <s v="Chile"/>
    <x v="2"/>
    <n v="40700"/>
    <s v="Revenues - Third Parties"/>
    <m/>
    <s v="Freight - Shipments"/>
    <n v="2026"/>
    <n v="7"/>
    <s v="USD"/>
    <n v="72.59"/>
    <n v="1"/>
    <n v="72.59"/>
    <x v="3"/>
    <m/>
  </r>
  <r>
    <s v="ASTRAZENECA"/>
    <s v="D9180C0001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180C00012 (Local)"/>
    <s v="Astra Zeneca"/>
    <s v="Chile"/>
    <x v="1"/>
    <n v="40700"/>
    <s v="Revenues - Third Parties"/>
    <m/>
    <s v="PTC Duties"/>
    <n v="2026"/>
    <n v="7"/>
    <s v="USD"/>
    <n v="2649.36"/>
    <n v="1"/>
    <n v="2649.36"/>
    <x v="3"/>
    <m/>
  </r>
  <r>
    <s v="ASTRAZENECA"/>
    <s v="D9180C00012 (Local)"/>
    <s v="Astra Zeneca"/>
    <s v="Chile"/>
    <x v="0"/>
    <n v="40700"/>
    <s v="Revenues - Third Parties"/>
    <m/>
    <s v="Receipt fee Ambient (per Receipt_ID)"/>
    <n v="2026"/>
    <n v="7"/>
    <s v="USD"/>
    <n v="225.76"/>
    <n v="1"/>
    <n v="225.76"/>
    <x v="3"/>
    <m/>
  </r>
  <r>
    <s v="ASTRAZENECA"/>
    <s v="D9180C00012 (Local)"/>
    <s v="Astra Zeneca"/>
    <s v="Chile"/>
    <x v="4"/>
    <n v="40700"/>
    <s v="Revenues - Third Parties"/>
    <m/>
    <s v="Reconciliation of Returns (per Hour)"/>
    <n v="2026"/>
    <n v="7"/>
    <s v="USD"/>
    <n v="133.78"/>
    <n v="1"/>
    <n v="133.78"/>
    <x v="3"/>
    <m/>
  </r>
  <r>
    <s v="ASTRAZENECA"/>
    <s v="D9180C00012 (Local)"/>
    <s v="Astra Zeneca"/>
    <s v="Chile"/>
    <x v="4"/>
    <n v="40700"/>
    <s v="Revenues - Third Parties"/>
    <m/>
    <s v="Returns Receipt (per Receipt)"/>
    <n v="2026"/>
    <n v="7"/>
    <s v="USD"/>
    <n v="351.18"/>
    <n v="1"/>
    <n v="351.18"/>
    <x v="3"/>
    <m/>
  </r>
  <r>
    <s v="ASTRAZENECA"/>
    <s v="D9180C00012 (Local)"/>
    <s v="Astra Zeneca"/>
    <s v="Chile"/>
    <x v="5"/>
    <n v="40700"/>
    <s v="Revenues - Third Parties"/>
    <m/>
    <s v="Storage Ambient (per Shelf)"/>
    <n v="2026"/>
    <n v="7"/>
    <s v="USD"/>
    <n v="1548.95"/>
    <n v="1"/>
    <n v="1548.95"/>
    <x v="3"/>
    <m/>
  </r>
  <r>
    <s v="ASTRAZENECA"/>
    <s v="D928FC00001 (Local)"/>
    <s v="Astra Zeneca"/>
    <s v="Chile"/>
    <x v="0"/>
    <n v="40700"/>
    <s v="Revenues - Third Parties"/>
    <m/>
    <s v="Administrative fee"/>
    <n v="2026"/>
    <n v="7"/>
    <s v="USD"/>
    <n v="225.756"/>
    <n v="1"/>
    <n v="225.756"/>
    <x v="3"/>
    <m/>
  </r>
  <r>
    <s v="ASTRAZENECA"/>
    <s v="D928FC00001 (Local)"/>
    <s v="Astra Zeneca"/>
    <s v="Chile"/>
    <x v="0"/>
    <n v="40700"/>
    <s v="Revenues - Third Parties"/>
    <m/>
    <s v="Import Services"/>
    <n v="2026"/>
    <n v="7"/>
    <s v="USD"/>
    <n v="196"/>
    <n v="1"/>
    <n v="196"/>
    <x v="3"/>
    <m/>
  </r>
  <r>
    <s v="ASTRAZENECA"/>
    <s v="D928FC00001 (Local)"/>
    <s v="Astra Zeneca"/>
    <s v="Chile"/>
    <x v="0"/>
    <n v="40700"/>
    <s v="Revenues - Third Parties"/>
    <m/>
    <s v="Pick and Pack (Ambient)"/>
    <n v="2026"/>
    <n v="7"/>
    <s v="USD"/>
    <n v="106.61"/>
    <n v="1"/>
    <n v="106.61"/>
    <x v="3"/>
    <m/>
  </r>
  <r>
    <s v="ASTRAZENECA"/>
    <s v="D928FC00001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28FC00001 (Local)"/>
    <s v="Astra Zeneca"/>
    <s v="Chile"/>
    <x v="1"/>
    <n v="40700"/>
    <s v="Revenues - Third Parties"/>
    <m/>
    <s v="PTC Duties"/>
    <n v="2026"/>
    <n v="7"/>
    <s v="USD"/>
    <n v="1875.12"/>
    <n v="1"/>
    <n v="1875.12"/>
    <x v="3"/>
    <m/>
  </r>
  <r>
    <s v="ASTRAZENECA"/>
    <s v="D928FC00001 (Local)"/>
    <s v="Astra Zeneca"/>
    <s v="Chile"/>
    <x v="5"/>
    <n v="40700"/>
    <s v="Revenues - Third Parties"/>
    <m/>
    <s v="Storage Ambient (per Shelf)"/>
    <n v="2026"/>
    <n v="7"/>
    <s v="USD"/>
    <n v="1072.3499999999999"/>
    <n v="1"/>
    <n v="1072.3499999999999"/>
    <x v="3"/>
    <m/>
  </r>
  <r>
    <s v="ASTRAZENECA"/>
    <s v="D928FC00001 (Local)"/>
    <s v="Astra Zeneca"/>
    <s v="Chile"/>
    <x v="5"/>
    <n v="40700"/>
    <s v="Revenues - Third Parties"/>
    <m/>
    <s v="Storage Refrigerated (per Shelf)"/>
    <n v="2026"/>
    <n v="7"/>
    <s v="USD"/>
    <n v="357.45"/>
    <n v="1"/>
    <n v="357.45"/>
    <x v="3"/>
    <m/>
  </r>
  <r>
    <s v="ASTRAZENECA"/>
    <s v="D6402C00012 (Local)"/>
    <s v="Astra Zeneca"/>
    <s v="Chile"/>
    <x v="2"/>
    <n v="40700"/>
    <s v="Revenues - Third Parties"/>
    <m/>
    <s v="Freight - Shipments"/>
    <n v="2026"/>
    <n v="7"/>
    <s v="USD"/>
    <n v="125.27"/>
    <n v="1"/>
    <n v="125.27"/>
    <x v="3"/>
    <m/>
  </r>
  <r>
    <s v="ASTRAZENECA"/>
    <s v="D6402C00012 (Local)"/>
    <s v="Astra Zeneca"/>
    <s v="Chile"/>
    <x v="0"/>
    <n v="40700"/>
    <s v="Revenues - Third Parties"/>
    <m/>
    <s v="Import Services"/>
    <n v="2026"/>
    <n v="7"/>
    <s v="USD"/>
    <n v="588"/>
    <n v="1"/>
    <n v="588"/>
    <x v="3"/>
    <m/>
  </r>
  <r>
    <s v="ASTRAZENECA"/>
    <s v="D6402C00012 (Local)"/>
    <s v="Astra Zeneca"/>
    <s v="Chile"/>
    <x v="0"/>
    <n v="40700"/>
    <s v="Revenues - Third Parties"/>
    <m/>
    <s v="Pick and Pack (Ambient)"/>
    <n v="2026"/>
    <n v="7"/>
    <s v="USD"/>
    <n v="106.61"/>
    <n v="1"/>
    <n v="106.61"/>
    <x v="3"/>
    <m/>
  </r>
  <r>
    <s v="ASTRAZENECA"/>
    <s v="D6402C0001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6402C00012 (Local)"/>
    <s v="Astra Zeneca"/>
    <s v="Chile"/>
    <x v="1"/>
    <n v="40700"/>
    <s v="Revenues - Third Parties"/>
    <m/>
    <s v="PTC Duties"/>
    <n v="2026"/>
    <n v="7"/>
    <s v="USD"/>
    <n v="481.97"/>
    <n v="1"/>
    <n v="481.97"/>
    <x v="3"/>
    <m/>
  </r>
  <r>
    <s v="ASTRAZENECA"/>
    <s v="D6402C00012 (Local)"/>
    <s v="Astra Zeneca"/>
    <s v="Chile"/>
    <x v="0"/>
    <n v="40700"/>
    <s v="Revenues - Third Parties"/>
    <m/>
    <s v="Receipt fee Ambient (per Receipt_ID)"/>
    <n v="2026"/>
    <n v="7"/>
    <s v="USD"/>
    <n v="225.76"/>
    <n v="1"/>
    <n v="225.76"/>
    <x v="3"/>
    <m/>
  </r>
  <r>
    <s v="ASTRAZENECA"/>
    <s v="D6402C00012 (Local)"/>
    <s v="Astra Zeneca"/>
    <s v="Chile"/>
    <x v="4"/>
    <n v="40700"/>
    <s v="Revenues - Third Parties"/>
    <m/>
    <s v="Reconciliation of Returns (per Hour)"/>
    <n v="2026"/>
    <n v="7"/>
    <s v="USD"/>
    <n v="267.56"/>
    <n v="1"/>
    <n v="267.56"/>
    <x v="3"/>
    <m/>
  </r>
  <r>
    <s v="ASTRAZENECA"/>
    <s v="D6402C00012 (Local)"/>
    <s v="Astra Zeneca"/>
    <s v="Chile"/>
    <x v="4"/>
    <n v="40700"/>
    <s v="Revenues - Third Parties"/>
    <m/>
    <s v="Returns Receipt (per Receipt)"/>
    <n v="2026"/>
    <n v="7"/>
    <s v="USD"/>
    <n v="351.18"/>
    <n v="1"/>
    <n v="351.18"/>
    <x v="3"/>
    <m/>
  </r>
  <r>
    <s v="ASTRAZENECA"/>
    <s v="D6402C00012 (Local)"/>
    <s v="Astra Zeneca"/>
    <s v="Chile"/>
    <x v="5"/>
    <n v="40700"/>
    <s v="Revenues - Third Parties"/>
    <m/>
    <s v="Storage Ambient (per Shelf)"/>
    <n v="2026"/>
    <n v="7"/>
    <s v="USD"/>
    <n v="357.45"/>
    <n v="1"/>
    <n v="357.45"/>
    <x v="3"/>
    <m/>
  </r>
  <r>
    <s v="ASTRAZENECA"/>
    <s v="D9690C00005 (Local)"/>
    <s v="Astra Zeneca"/>
    <s v="Chile"/>
    <x v="2"/>
    <n v="40700"/>
    <s v="Revenues - Third Parties"/>
    <m/>
    <s v="Freight - Shipments"/>
    <n v="2026"/>
    <n v="7"/>
    <s v="USD"/>
    <n v="501.08"/>
    <n v="1"/>
    <n v="501.08"/>
    <x v="3"/>
    <m/>
  </r>
  <r>
    <s v="ASTRAZENECA"/>
    <s v="D9690C00005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690C00005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6972C00003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6972C00003 (Local)"/>
    <s v="Astra Zeneca"/>
    <s v="Chile"/>
    <x v="0"/>
    <n v="40700"/>
    <s v="Revenues - Third Parties"/>
    <m/>
    <s v="Import Services"/>
    <n v="2026"/>
    <n v="7"/>
    <s v="USD"/>
    <n v="98"/>
    <n v="1"/>
    <n v="98"/>
    <x v="3"/>
    <m/>
  </r>
  <r>
    <s v="ASTRAZENECA"/>
    <s v="D6972C00003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6972C00003 (Local)"/>
    <s v="Astra Zeneca"/>
    <s v="Chile"/>
    <x v="1"/>
    <n v="40700"/>
    <s v="Revenues - Third Parties"/>
    <m/>
    <s v="PTC Duties"/>
    <n v="2026"/>
    <n v="7"/>
    <s v="USD"/>
    <n v="120.34"/>
    <n v="1"/>
    <n v="120.34"/>
    <x v="3"/>
    <m/>
  </r>
  <r>
    <s v="ASTRAZENECA"/>
    <s v="D6972C00003 (Local)"/>
    <s v="Astra Zeneca"/>
    <s v="Chile"/>
    <x v="4"/>
    <n v="40700"/>
    <s v="Revenues - Third Parties"/>
    <m/>
    <s v="Reconciliation of Returns (per Hour)"/>
    <n v="2026"/>
    <n v="7"/>
    <s v="USD"/>
    <n v="66.89"/>
    <n v="1"/>
    <n v="66.89"/>
    <x v="3"/>
    <m/>
  </r>
  <r>
    <s v="ASTRAZENECA"/>
    <s v="D6972C00003 (Local)"/>
    <s v="Astra Zeneca"/>
    <s v="Chile"/>
    <x v="4"/>
    <n v="40700"/>
    <s v="Revenues - Third Parties"/>
    <m/>
    <s v="Returns Receipt (per Receipt)"/>
    <n v="2026"/>
    <n v="7"/>
    <s v="USD"/>
    <n v="175.59"/>
    <n v="1"/>
    <n v="175.59"/>
    <x v="3"/>
    <m/>
  </r>
  <r>
    <s v="ASTRAZENECA"/>
    <s v="D6972C00003 (Local)"/>
    <s v="Astra Zeneca"/>
    <s v="Chile"/>
    <x v="5"/>
    <n v="40700"/>
    <s v="Revenues - Third Parties"/>
    <m/>
    <s v="Storage Ambient (per Shelf)"/>
    <n v="2026"/>
    <n v="7"/>
    <s v="USD"/>
    <n v="119.15"/>
    <n v="1"/>
    <n v="119.15"/>
    <x v="3"/>
    <m/>
  </r>
  <r>
    <s v="ASTRAZENECA"/>
    <s v="D6830C00003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6830C00003 (Local)"/>
    <s v="Astra Zeneca"/>
    <s v="Chile"/>
    <x v="2"/>
    <n v="40700"/>
    <s v="Revenues - Third Parties"/>
    <m/>
    <s v="Freight - Shipments"/>
    <n v="2026"/>
    <n v="7"/>
    <s v="USD"/>
    <n v="221.12"/>
    <n v="1"/>
    <n v="221.12"/>
    <x v="3"/>
    <m/>
  </r>
  <r>
    <s v="ASTRAZENECA"/>
    <s v="D6830C00003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6830C00003 (Local)"/>
    <s v="Astra Zeneca"/>
    <s v="Chile"/>
    <x v="5"/>
    <n v="40700"/>
    <s v="Revenues - Third Parties"/>
    <m/>
    <s v="Storage Ambient (per Shelf)"/>
    <n v="2026"/>
    <n v="7"/>
    <s v="USD"/>
    <n v="1191.5"/>
    <n v="1"/>
    <n v="1191.5"/>
    <x v="3"/>
    <m/>
  </r>
  <r>
    <s v="ASTRAZENECA"/>
    <s v="D9181C00002 (Local)"/>
    <s v="Astra Zeneca"/>
    <s v="Chile"/>
    <x v="0"/>
    <n v="40700"/>
    <s v="Revenues - Third Parties"/>
    <m/>
    <s v="Administrative fee"/>
    <n v="2026"/>
    <n v="7"/>
    <s v="USD"/>
    <n v="677.26800000000003"/>
    <n v="1"/>
    <n v="677.26800000000003"/>
    <x v="3"/>
    <m/>
  </r>
  <r>
    <s v="ASTRAZENECA"/>
    <s v="D9181C00002 (Local)"/>
    <s v="Astra Zeneca"/>
    <s v="Chile"/>
    <x v="2"/>
    <n v="40700"/>
    <s v="Revenues - Third Parties"/>
    <m/>
    <s v="Freight - Shipments"/>
    <n v="2026"/>
    <n v="7"/>
    <s v="USD"/>
    <n v="217.77"/>
    <n v="1"/>
    <n v="217.77"/>
    <x v="3"/>
    <m/>
  </r>
  <r>
    <s v="ASTRAZENECA"/>
    <s v="D9181C00002 (Local)"/>
    <s v="Astra Zeneca"/>
    <s v="Chile"/>
    <x v="0"/>
    <n v="40700"/>
    <s v="Revenues - Third Parties"/>
    <m/>
    <s v="Import Services"/>
    <n v="2026"/>
    <n v="7"/>
    <s v="USD"/>
    <n v="588"/>
    <n v="1"/>
    <n v="588"/>
    <x v="3"/>
    <m/>
  </r>
  <r>
    <s v="ASTRAZENECA"/>
    <s v="D9181C00002 (Local)"/>
    <s v="Astra Zeneca"/>
    <s v="Chile"/>
    <x v="0"/>
    <n v="40700"/>
    <s v="Revenues - Third Parties"/>
    <m/>
    <s v="Pick and Pack (Ambient)"/>
    <n v="2026"/>
    <n v="7"/>
    <s v="USD"/>
    <n v="319.83"/>
    <n v="1"/>
    <n v="319.83"/>
    <x v="3"/>
    <m/>
  </r>
  <r>
    <s v="ASTRAZENECA"/>
    <s v="D9181C0000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181C00002 (Local)"/>
    <s v="Astra Zeneca"/>
    <s v="Chile"/>
    <x v="1"/>
    <n v="40700"/>
    <s v="Revenues - Third Parties"/>
    <m/>
    <s v="PTC Duties"/>
    <n v="2026"/>
    <n v="7"/>
    <s v="USD"/>
    <n v="2885.63"/>
    <n v="1"/>
    <n v="2885.63"/>
    <x v="3"/>
    <m/>
  </r>
  <r>
    <s v="ASTRAZENECA"/>
    <s v="D9181C00002 (Local)"/>
    <s v="Astra Zeneca"/>
    <s v="Chile"/>
    <x v="0"/>
    <n v="40700"/>
    <s v="Revenues - Third Parties"/>
    <m/>
    <s v="Receipt fee Ambient (per Receipt_ID)"/>
    <n v="2026"/>
    <n v="7"/>
    <s v="USD"/>
    <n v="451.52"/>
    <n v="1"/>
    <n v="451.52"/>
    <x v="3"/>
    <m/>
  </r>
  <r>
    <s v="ASTRAZENECA"/>
    <s v="D9181C00002 (Local)"/>
    <s v="Astra Zeneca"/>
    <s v="Chile"/>
    <x v="5"/>
    <n v="40700"/>
    <s v="Revenues - Third Parties"/>
    <m/>
    <s v="Storage Ambient (per Shelf)"/>
    <n v="2026"/>
    <n v="7"/>
    <s v="USD"/>
    <n v="2263.85"/>
    <n v="1"/>
    <n v="2263.85"/>
    <x v="3"/>
    <m/>
  </r>
  <r>
    <s v="ASTRAZENECA"/>
    <s v="D3463C00003 (Local)"/>
    <s v="Astra Zeneca"/>
    <s v="Chile"/>
    <x v="0"/>
    <n v="40700"/>
    <s v="Revenues - Third Parties"/>
    <m/>
    <s v="Administrative fee"/>
    <n v="2026"/>
    <n v="7"/>
    <s v="USD"/>
    <n v="338.63400000000001"/>
    <n v="1"/>
    <n v="338.63400000000001"/>
    <x v="3"/>
    <m/>
  </r>
  <r>
    <s v="ASTRAZENECA"/>
    <s v="D3463C00003 (Local)"/>
    <s v="Astra Zeneca"/>
    <s v="Chile"/>
    <x v="2"/>
    <n v="40700"/>
    <s v="Revenues - Third Parties"/>
    <m/>
    <s v="Freight - Shipments"/>
    <n v="2026"/>
    <n v="7"/>
    <s v="USD"/>
    <n v="217.77"/>
    <n v="1"/>
    <n v="217.77"/>
    <x v="3"/>
    <m/>
  </r>
  <r>
    <s v="ASTRAZENECA"/>
    <s v="D3463C00003 (Local)"/>
    <s v="Astra Zeneca"/>
    <s v="Chile"/>
    <x v="0"/>
    <n v="40700"/>
    <s v="Revenues - Third Parties"/>
    <m/>
    <s v="Import Services"/>
    <n v="2026"/>
    <n v="7"/>
    <s v="USD"/>
    <n v="294"/>
    <n v="1"/>
    <n v="294"/>
    <x v="3"/>
    <m/>
  </r>
  <r>
    <s v="ASTRAZENECA"/>
    <s v="D3463C00003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3463C00003 (Local)"/>
    <s v="Astra Zeneca"/>
    <s v="Chile"/>
    <x v="1"/>
    <n v="40700"/>
    <s v="Revenues - Third Parties"/>
    <m/>
    <s v="PTC Duties"/>
    <n v="2026"/>
    <n v="7"/>
    <s v="USD"/>
    <n v="2115.0100000000002"/>
    <n v="1"/>
    <n v="2115.0100000000002"/>
    <x v="3"/>
    <m/>
  </r>
  <r>
    <s v="ASTRAZENECA"/>
    <s v="D3463C00003 (Local)"/>
    <s v="Astra Zeneca"/>
    <s v="Chile"/>
    <x v="4"/>
    <n v="40700"/>
    <s v="Revenues - Third Parties"/>
    <m/>
    <s v="Reconciliation of Returns (per Hour)"/>
    <n v="2026"/>
    <n v="7"/>
    <s v="USD"/>
    <n v="66.89"/>
    <n v="1"/>
    <n v="66.89"/>
    <x v="3"/>
    <m/>
  </r>
  <r>
    <s v="ASTRAZENECA"/>
    <s v="D3463C00003 (Local)"/>
    <s v="Astra Zeneca"/>
    <s v="Chile"/>
    <x v="4"/>
    <n v="40700"/>
    <s v="Revenues - Third Parties"/>
    <m/>
    <s v="Returns Receipt (per Receipt)"/>
    <n v="2026"/>
    <n v="7"/>
    <s v="USD"/>
    <n v="175.59"/>
    <n v="1"/>
    <n v="175.59"/>
    <x v="3"/>
    <m/>
  </r>
  <r>
    <s v="ASTRAZENECA"/>
    <s v="D3463C00003 (Local)"/>
    <s v="Astra Zeneca"/>
    <s v="Chile"/>
    <x v="5"/>
    <n v="40700"/>
    <s v="Revenues - Third Parties"/>
    <m/>
    <s v="Storage Ambient (per Shelf)"/>
    <n v="2026"/>
    <n v="7"/>
    <s v="USD"/>
    <n v="1787.25"/>
    <n v="1"/>
    <n v="1787.25"/>
    <x v="3"/>
    <m/>
  </r>
  <r>
    <s v="ASTRAZENECA"/>
    <s v="D5241C00006 (Local)"/>
    <s v="Astra Zeneca"/>
    <s v="Chile"/>
    <x v="0"/>
    <n v="40700"/>
    <s v="Revenues - Third Parties"/>
    <m/>
    <s v="Administrative fee"/>
    <n v="2026"/>
    <n v="7"/>
    <s v="USD"/>
    <n v="1693.17"/>
    <n v="1"/>
    <n v="1693.17"/>
    <x v="3"/>
    <m/>
  </r>
  <r>
    <s v="ASTRAZENECA"/>
    <s v="D5241C00006 (Local)"/>
    <s v="Astra Zeneca"/>
    <s v="Chile"/>
    <x v="2"/>
    <n v="40700"/>
    <s v="Revenues - Third Parties"/>
    <m/>
    <s v="Freight - Shipments"/>
    <n v="2026"/>
    <n v="7"/>
    <s v="USD"/>
    <n v="700.09"/>
    <n v="1"/>
    <n v="700.09"/>
    <x v="3"/>
    <m/>
  </r>
  <r>
    <s v="ASTRAZENECA"/>
    <s v="D5241C00006 (Local)"/>
    <s v="Astra Zeneca"/>
    <s v="Chile"/>
    <x v="0"/>
    <n v="40700"/>
    <s v="Revenues - Third Parties"/>
    <m/>
    <s v="Import License Fee"/>
    <n v="2026"/>
    <n v="7"/>
    <s v="USD"/>
    <n v="646.65"/>
    <n v="1"/>
    <n v="646.65"/>
    <x v="3"/>
    <m/>
  </r>
  <r>
    <s v="ASTRAZENECA"/>
    <s v="D5241C00006 (Local)"/>
    <s v="Astra Zeneca"/>
    <s v="Chile"/>
    <x v="0"/>
    <n v="40700"/>
    <s v="Revenues - Third Parties"/>
    <m/>
    <s v="Import Services"/>
    <n v="2026"/>
    <n v="7"/>
    <s v="USD"/>
    <n v="1470"/>
    <n v="1"/>
    <n v="1470"/>
    <x v="3"/>
    <m/>
  </r>
  <r>
    <s v="ASTRAZENECA"/>
    <s v="D5241C00006 (Local)"/>
    <s v="Astra Zeneca"/>
    <s v="Chile"/>
    <x v="0"/>
    <n v="40700"/>
    <s v="Revenues - Third Parties"/>
    <m/>
    <s v="Pick and Pack (Ambient)"/>
    <n v="2026"/>
    <n v="7"/>
    <s v="USD"/>
    <n v="426.44"/>
    <n v="1"/>
    <n v="426.44"/>
    <x v="3"/>
    <m/>
  </r>
  <r>
    <s v="ASTRAZENECA"/>
    <s v="D5241C00006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5241C00006 (Local)"/>
    <s v="Astra Zeneca"/>
    <s v="Chile"/>
    <x v="1"/>
    <n v="40700"/>
    <s v="Revenues - Third Parties"/>
    <m/>
    <s v="PTC Duties"/>
    <n v="2026"/>
    <n v="7"/>
    <s v="USD"/>
    <n v="10228.549999999999"/>
    <n v="1"/>
    <n v="10228.549999999999"/>
    <x v="3"/>
    <m/>
  </r>
  <r>
    <s v="ASTRAZENECA"/>
    <s v="D5241C00006 (Local)"/>
    <s v="Astra Zeneca"/>
    <s v="Chile"/>
    <x v="0"/>
    <n v="40700"/>
    <s v="Revenues - Third Parties"/>
    <m/>
    <s v="Receipt fee Ambient (per Receipt_ID)"/>
    <n v="2026"/>
    <n v="7"/>
    <s v="USD"/>
    <n v="451.52"/>
    <n v="1"/>
    <n v="451.52"/>
    <x v="3"/>
    <m/>
  </r>
  <r>
    <s v="ASTRAZENECA"/>
    <s v="D5241C00006 (Local)"/>
    <s v="Astra Zeneca"/>
    <s v="Chile"/>
    <x v="5"/>
    <n v="40700"/>
    <s v="Revenues - Third Parties"/>
    <m/>
    <s v="Storage Ambient (per Shelf)"/>
    <n v="2026"/>
    <n v="7"/>
    <s v="USD"/>
    <n v="1072.3499999999999"/>
    <n v="1"/>
    <n v="1072.3499999999999"/>
    <x v="3"/>
    <m/>
  </r>
  <r>
    <s v="ASTRAZENECA"/>
    <s v="D7860C00006 (Local)"/>
    <s v="Astra Zeneca"/>
    <s v="Chile"/>
    <x v="2"/>
    <n v="40700"/>
    <s v="Revenues - Third Parties"/>
    <m/>
    <s v="Freight - Shipments"/>
    <n v="2026"/>
    <n v="7"/>
    <s v="USD"/>
    <n v="217.77"/>
    <n v="1"/>
    <n v="217.77"/>
    <x v="3"/>
    <m/>
  </r>
  <r>
    <s v="ASTRAZENECA"/>
    <s v="D7860C00006 (Local)"/>
    <s v="Astra Zeneca"/>
    <s v="Chile"/>
    <x v="0"/>
    <n v="40700"/>
    <s v="Revenues - Third Parties"/>
    <m/>
    <s v="Import License Fee"/>
    <n v="2026"/>
    <n v="7"/>
    <s v="USD"/>
    <n v="2586.6"/>
    <n v="1"/>
    <n v="2586.6"/>
    <x v="3"/>
    <m/>
  </r>
  <r>
    <s v="ASTRAZENECA"/>
    <s v="D7860C00006 (Local)"/>
    <s v="Astra Zeneca"/>
    <s v="Chile"/>
    <x v="0"/>
    <n v="40700"/>
    <s v="Revenues - Third Parties"/>
    <m/>
    <s v="Import Services"/>
    <n v="2026"/>
    <n v="7"/>
    <s v="USD"/>
    <n v="490"/>
    <n v="1"/>
    <n v="490"/>
    <x v="3"/>
    <m/>
  </r>
  <r>
    <s v="ASTRAZENECA"/>
    <s v="D7860C00006 (Local)"/>
    <s v="Astra Zeneca"/>
    <s v="Chile"/>
    <x v="0"/>
    <n v="40700"/>
    <s v="Revenues - Third Parties"/>
    <m/>
    <s v="Pick and Pack (Ambient)"/>
    <n v="2026"/>
    <n v="7"/>
    <s v="USD"/>
    <n v="319.83"/>
    <n v="1"/>
    <n v="319.83"/>
    <x v="3"/>
    <m/>
  </r>
  <r>
    <s v="ASTRAZENECA"/>
    <s v="D7860C00006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7860C00006 (Local)"/>
    <s v="Astra Zeneca"/>
    <s v="Chile"/>
    <x v="1"/>
    <n v="40700"/>
    <s v="Revenues - Third Parties"/>
    <m/>
    <s v="PTC Duties"/>
    <n v="2026"/>
    <n v="7"/>
    <s v="USD"/>
    <n v="2851.96"/>
    <n v="1"/>
    <n v="2851.96"/>
    <x v="3"/>
    <m/>
  </r>
  <r>
    <s v="ASTRAZENECA"/>
    <s v="D7860C00006 (Local)"/>
    <s v="Astra Zeneca"/>
    <s v="Chile"/>
    <x v="0"/>
    <n v="40700"/>
    <s v="Revenues - Third Parties"/>
    <m/>
    <s v="Receipt fee Ambient (per Receipt_ID)"/>
    <n v="2026"/>
    <n v="7"/>
    <s v="USD"/>
    <n v="903.04"/>
    <n v="1"/>
    <n v="903.04"/>
    <x v="3"/>
    <m/>
  </r>
  <r>
    <s v="ASTRAZENECA"/>
    <s v="D7860C00006 (Local)"/>
    <s v="Astra Zeneca"/>
    <s v="Chile"/>
    <x v="5"/>
    <n v="40700"/>
    <s v="Revenues - Third Parties"/>
    <m/>
    <s v="Storage Ambient (per Shelf)"/>
    <n v="2026"/>
    <n v="7"/>
    <s v="USD"/>
    <n v="357.45"/>
    <n v="1"/>
    <n v="357.45"/>
    <x v="3"/>
    <m/>
  </r>
  <r>
    <s v="ASTRAZENECA"/>
    <s v="D6972C00002 (Local)"/>
    <s v="Astra Zeneca"/>
    <s v="Chile"/>
    <x v="0"/>
    <n v="40700"/>
    <s v="Revenues - Third Parties"/>
    <m/>
    <s v="Administrative fee"/>
    <n v="2026"/>
    <n v="7"/>
    <s v="USD"/>
    <n v="112.878"/>
    <n v="1"/>
    <n v="112.878"/>
    <x v="3"/>
    <m/>
  </r>
  <r>
    <s v="ASTRAZENECA"/>
    <s v="D6972C00002 (Local)"/>
    <s v="Astra Zeneca"/>
    <s v="Chile"/>
    <x v="2"/>
    <n v="40700"/>
    <s v="Revenues - Third Parties"/>
    <m/>
    <s v="Freight - Shipments"/>
    <n v="2026"/>
    <n v="7"/>
    <s v="USD"/>
    <n v="72.59"/>
    <n v="1"/>
    <n v="72.59"/>
    <x v="3"/>
    <m/>
  </r>
  <r>
    <s v="ASTRAZENECA"/>
    <s v="D6972C00002 (Local)"/>
    <s v="Astra Zeneca"/>
    <s v="Chile"/>
    <x v="0"/>
    <n v="40700"/>
    <s v="Revenues - Third Parties"/>
    <m/>
    <s v="Import Services"/>
    <n v="2026"/>
    <n v="7"/>
    <s v="USD"/>
    <n v="98"/>
    <n v="1"/>
    <n v="98"/>
    <x v="3"/>
    <m/>
  </r>
  <r>
    <s v="ASTRAZENECA"/>
    <s v="D6972C0000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6972C00002 (Local)"/>
    <s v="Astra Zeneca"/>
    <s v="Chile"/>
    <x v="1"/>
    <n v="40700"/>
    <s v="Revenues - Third Parties"/>
    <m/>
    <s v="PTC Duties"/>
    <n v="2026"/>
    <n v="7"/>
    <s v="USD"/>
    <n v="473.13"/>
    <n v="1"/>
    <n v="473.13"/>
    <x v="3"/>
    <m/>
  </r>
  <r>
    <s v="ASTRAZENECA"/>
    <s v="D6972C00002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7960C00012 (Local)"/>
    <s v="Astra Zeneca"/>
    <s v="Chile"/>
    <x v="0"/>
    <n v="40700"/>
    <s v="Revenues - Third Parties"/>
    <m/>
    <s v="Administrative fee"/>
    <n v="2026"/>
    <n v="7"/>
    <s v="USD"/>
    <n v="564.39"/>
    <n v="1"/>
    <n v="564.39"/>
    <x v="3"/>
    <m/>
  </r>
  <r>
    <s v="ASTRAZENECA"/>
    <s v="D7960C00012 (Local)"/>
    <s v="Astra Zeneca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ASTRAZENECA"/>
    <s v="D7960C00012 (Local)"/>
    <s v="Astra Zeneca"/>
    <s v="Chile"/>
    <x v="2"/>
    <n v="40700"/>
    <s v="Revenues - Third Parties"/>
    <m/>
    <s v="Freight - Shipments"/>
    <n v="2026"/>
    <n v="7"/>
    <s v="USD"/>
    <n v="250.54"/>
    <n v="1"/>
    <n v="250.54"/>
    <x v="3"/>
    <m/>
  </r>
  <r>
    <s v="ASTRAZENECA"/>
    <s v="D7960C00012 (Local)"/>
    <s v="Astra Zeneca"/>
    <s v="Chile"/>
    <x v="0"/>
    <n v="40700"/>
    <s v="Revenues - Third Parties"/>
    <m/>
    <s v="Import Services"/>
    <n v="2026"/>
    <n v="7"/>
    <s v="USD"/>
    <n v="490"/>
    <n v="1"/>
    <n v="490"/>
    <x v="3"/>
    <m/>
  </r>
  <r>
    <s v="ASTRAZENECA"/>
    <s v="D7960C00012 (Local)"/>
    <s v="Astra Zeneca"/>
    <s v="Chile"/>
    <x v="5"/>
    <n v="40700"/>
    <s v="Revenues - Third Parties"/>
    <m/>
    <s v="Non-Drug Storage Ambient (per Shelf)"/>
    <n v="2026"/>
    <n v="7"/>
    <s v="USD"/>
    <n v="125.42"/>
    <n v="1"/>
    <n v="125.42"/>
    <x v="3"/>
    <m/>
  </r>
  <r>
    <s v="ASTRAZENECA"/>
    <s v="D7960C00012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7960C00012 (Local)"/>
    <s v="Astra Zeneca"/>
    <s v="Chile"/>
    <x v="1"/>
    <n v="40700"/>
    <s v="Revenues - Third Parties"/>
    <m/>
    <s v="PTC Duties"/>
    <n v="2026"/>
    <n v="7"/>
    <s v="USD"/>
    <n v="2392.2800000000002"/>
    <n v="1"/>
    <n v="2392.2800000000002"/>
    <x v="3"/>
    <m/>
  </r>
  <r>
    <s v="ASTRAZENECA"/>
    <s v="D7960C00012 (Local)"/>
    <s v="Astra Zeneca"/>
    <s v="Chile"/>
    <x v="4"/>
    <n v="40700"/>
    <s v="Revenues - Third Parties"/>
    <m/>
    <s v="Reconciliation of Returns (per Hour)"/>
    <n v="2026"/>
    <n v="7"/>
    <s v="USD"/>
    <n v="66.89"/>
    <n v="1"/>
    <n v="66.89"/>
    <x v="3"/>
    <m/>
  </r>
  <r>
    <s v="ASTRAZENECA"/>
    <s v="D7960C00012 (Local)"/>
    <s v="Astra Zeneca"/>
    <s v="Chile"/>
    <x v="4"/>
    <n v="40700"/>
    <s v="Revenues - Third Parties"/>
    <m/>
    <s v="Returns Receipt (per Receipt)"/>
    <n v="2026"/>
    <n v="7"/>
    <s v="USD"/>
    <n v="175.59"/>
    <n v="1"/>
    <n v="175.59"/>
    <x v="3"/>
    <m/>
  </r>
  <r>
    <s v="ASTRAZENECA"/>
    <s v="D7960C00015 (Local)"/>
    <s v="Astra Zeneca"/>
    <s v="Chile"/>
    <x v="0"/>
    <n v="40700"/>
    <s v="Revenues - Third Parties"/>
    <m/>
    <s v="Administrative fee"/>
    <n v="2026"/>
    <n v="7"/>
    <s v="USD"/>
    <n v="1467.44"/>
    <n v="1"/>
    <n v="1467.44"/>
    <x v="3"/>
    <m/>
  </r>
  <r>
    <s v="ASTRAZENECA"/>
    <s v="D7960C00015 (Local)"/>
    <s v="Astra Zeneca"/>
    <s v="Chile"/>
    <x v="2"/>
    <n v="40700"/>
    <s v="Revenues - Third Parties"/>
    <m/>
    <s v="Freight - Shipments"/>
    <n v="2026"/>
    <n v="7"/>
    <s v="USD"/>
    <n v="346.88"/>
    <n v="1"/>
    <n v="346.88"/>
    <x v="3"/>
    <m/>
  </r>
  <r>
    <s v="ASTRAZENECA"/>
    <s v="D7960C00015 (Local)"/>
    <s v="Astra Zeneca"/>
    <s v="Chile"/>
    <x v="0"/>
    <n v="40700"/>
    <s v="Revenues - Third Parties"/>
    <m/>
    <s v="Import Services"/>
    <n v="2026"/>
    <n v="7"/>
    <s v="USD"/>
    <n v="1274"/>
    <n v="1"/>
    <n v="1274"/>
    <x v="3"/>
    <m/>
  </r>
  <r>
    <s v="ASTRAZENECA"/>
    <s v="D7960C00015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7960C00015 (Local)"/>
    <s v="Astra Zeneca"/>
    <s v="Chile"/>
    <x v="1"/>
    <n v="40700"/>
    <s v="Revenues - Third Parties"/>
    <m/>
    <s v="PTC Duties"/>
    <n v="2026"/>
    <n v="7"/>
    <s v="USD"/>
    <n v="7288.32"/>
    <n v="1"/>
    <n v="7288.32"/>
    <x v="3"/>
    <m/>
  </r>
  <r>
    <s v="ASTRAZENECA"/>
    <s v="D7960C00015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7960C00013 (Local)"/>
    <s v="Astra Zeneca"/>
    <s v="Chile"/>
    <x v="0"/>
    <n v="40700"/>
    <s v="Revenues - Third Parties"/>
    <m/>
    <s v="Administrative fee"/>
    <n v="2026"/>
    <n v="7"/>
    <s v="USD"/>
    <n v="338.64"/>
    <n v="1"/>
    <n v="338.64"/>
    <x v="3"/>
    <m/>
  </r>
  <r>
    <s v="ASTRAZENECA"/>
    <s v="D7960C00013 (Local)"/>
    <s v="Astra Zeneca"/>
    <s v="Chile"/>
    <x v="2"/>
    <n v="40700"/>
    <s v="Revenues - Third Parties"/>
    <m/>
    <s v="Freight - Shipments"/>
    <n v="2026"/>
    <n v="7"/>
    <s v="USD"/>
    <n v="125.27"/>
    <n v="1"/>
    <n v="125.27"/>
    <x v="3"/>
    <m/>
  </r>
  <r>
    <s v="ASTRAZENECA"/>
    <s v="D7960C00013 (Local)"/>
    <s v="Astra Zeneca"/>
    <s v="Chile"/>
    <x v="0"/>
    <n v="40700"/>
    <s v="Revenues - Third Parties"/>
    <m/>
    <s v="Import Services"/>
    <n v="2026"/>
    <n v="7"/>
    <s v="USD"/>
    <n v="294"/>
    <n v="1"/>
    <n v="294"/>
    <x v="3"/>
    <m/>
  </r>
  <r>
    <s v="ASTRAZENECA"/>
    <s v="D7960C00013 (Local)"/>
    <s v="Astra Zeneca"/>
    <s v="Chile"/>
    <x v="1"/>
    <n v="40700"/>
    <s v="Revenues - Third Parties"/>
    <m/>
    <s v="PTC Duties"/>
    <n v="2026"/>
    <n v="7"/>
    <s v="USD"/>
    <n v="1390.21"/>
    <n v="1"/>
    <n v="1390.21"/>
    <x v="3"/>
    <m/>
  </r>
  <r>
    <s v="ASTRAZENECA"/>
    <s v="D7700C00003 (Local)"/>
    <s v="Astra Zeneca"/>
    <s v="Chile"/>
    <x v="0"/>
    <n v="40700"/>
    <s v="Revenues - Third Parties"/>
    <m/>
    <s v="Administrative fee"/>
    <n v="2026"/>
    <n v="7"/>
    <s v="USD"/>
    <n v="790.16"/>
    <n v="1"/>
    <n v="790.16"/>
    <x v="3"/>
    <m/>
  </r>
  <r>
    <s v="ASTRAZENECA"/>
    <s v="D7700C00003 (Local)"/>
    <s v="Astra Zeneca"/>
    <s v="Chile"/>
    <x v="2"/>
    <n v="40700"/>
    <s v="Revenues - Third Parties"/>
    <m/>
    <s v="Freight - Shipments"/>
    <n v="2026"/>
    <n v="7"/>
    <s v="USD"/>
    <n v="345.17"/>
    <n v="1"/>
    <n v="345.17"/>
    <x v="3"/>
    <m/>
  </r>
  <r>
    <s v="ASTRAZENECA"/>
    <s v="D7700C00003 (Local)"/>
    <s v="Astra Zeneca"/>
    <s v="Chile"/>
    <x v="0"/>
    <n v="40700"/>
    <s v="Revenues - Third Parties"/>
    <m/>
    <s v="Import Services"/>
    <n v="2026"/>
    <n v="7"/>
    <s v="USD"/>
    <n v="686"/>
    <n v="1"/>
    <n v="686"/>
    <x v="3"/>
    <m/>
  </r>
  <r>
    <s v="ASTRAZENECA"/>
    <s v="D7700C00003 (Local)"/>
    <s v="Astra Zeneca"/>
    <s v="Chile"/>
    <x v="5"/>
    <n v="40700"/>
    <s v="Revenues - Third Parties"/>
    <m/>
    <s v="Non-Drug Storage Ambient (per Shelf)"/>
    <n v="2026"/>
    <n v="7"/>
    <s v="USD"/>
    <n v="2502.15"/>
    <n v="1"/>
    <n v="2502.15"/>
    <x v="3"/>
    <m/>
  </r>
  <r>
    <s v="ASTRAZENECA"/>
    <s v="D7700C00003 (Local)"/>
    <s v="Astra Zeneca"/>
    <s v="Chile"/>
    <x v="0"/>
    <n v="40700"/>
    <s v="Revenues - Third Parties"/>
    <m/>
    <s v="Pick and Pack (Ambient)"/>
    <n v="2026"/>
    <n v="7"/>
    <s v="USD"/>
    <n v="106.61"/>
    <n v="1"/>
    <n v="106.61"/>
    <x v="3"/>
    <m/>
  </r>
  <r>
    <s v="ASTRAZENECA"/>
    <s v="D7700C00003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7700C00003 (Local)"/>
    <s v="Astra Zeneca"/>
    <s v="Chile"/>
    <x v="1"/>
    <n v="40700"/>
    <s v="Revenues - Third Parties"/>
    <m/>
    <s v="PTC Duties"/>
    <n v="2026"/>
    <n v="7"/>
    <s v="USD"/>
    <n v="1788.51"/>
    <n v="1"/>
    <n v="1788.51"/>
    <x v="3"/>
    <m/>
  </r>
  <r>
    <s v="ASTRAZENECA"/>
    <s v="D9640C00003 (Local)"/>
    <s v="Astra Zeneca"/>
    <s v="Chile"/>
    <x v="0"/>
    <n v="40700"/>
    <s v="Revenues - Third Parties"/>
    <m/>
    <s v="Administrative fee"/>
    <n v="2026"/>
    <n v="7"/>
    <s v="USD"/>
    <n v="677.28"/>
    <n v="1"/>
    <n v="677.28"/>
    <x v="3"/>
    <m/>
  </r>
  <r>
    <s v="ASTRAZENECA"/>
    <s v="D9640C00003 (Local)"/>
    <s v="Astra Zeneca"/>
    <s v="Chile"/>
    <x v="2"/>
    <n v="40700"/>
    <s v="Revenues - Third Parties"/>
    <m/>
    <s v="Freight - Shipments"/>
    <n v="2026"/>
    <n v="7"/>
    <s v="USD"/>
    <n v="1239.8399999999999"/>
    <n v="1"/>
    <n v="1239.8399999999999"/>
    <x v="3"/>
    <m/>
  </r>
  <r>
    <s v="ASTRAZENECA"/>
    <s v="D9640C00003 (Local)"/>
    <s v="Astra Zeneca"/>
    <s v="Chile"/>
    <x v="0"/>
    <n v="40700"/>
    <s v="Revenues - Third Parties"/>
    <m/>
    <s v="Import Services"/>
    <n v="2026"/>
    <n v="7"/>
    <s v="USD"/>
    <n v="588"/>
    <n v="1"/>
    <n v="588"/>
    <x v="3"/>
    <m/>
  </r>
  <r>
    <s v="ASTRAZENECA"/>
    <s v="D9640C00003 (Local)"/>
    <s v="Astra Zeneca"/>
    <s v="Chile"/>
    <x v="5"/>
    <n v="40700"/>
    <s v="Revenues - Third Parties"/>
    <m/>
    <s v="Non-Drug Storage Ambient (per Shelf)"/>
    <n v="2026"/>
    <n v="7"/>
    <s v="USD"/>
    <n v="250.84"/>
    <n v="1"/>
    <n v="250.84"/>
    <x v="3"/>
    <m/>
  </r>
  <r>
    <s v="ASTRAZENECA"/>
    <s v="D9640C00003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9640C00003 (Local)"/>
    <s v="Astra Zeneca"/>
    <s v="Chile"/>
    <x v="1"/>
    <n v="40700"/>
    <s v="Revenues - Third Parties"/>
    <m/>
    <s v="PTC Duties"/>
    <n v="2026"/>
    <n v="7"/>
    <s v="USD"/>
    <n v="1719.46"/>
    <n v="1"/>
    <n v="1719.46"/>
    <x v="3"/>
    <m/>
  </r>
  <r>
    <s v="ASTRAZENECA"/>
    <s v="D9640C00003 (Local)"/>
    <s v="Astra Zeneca"/>
    <s v="Chile"/>
    <x v="5"/>
    <n v="40700"/>
    <s v="Revenues - Third Parties"/>
    <m/>
    <s v="Storage Ambient (per Shelf)"/>
    <n v="2026"/>
    <n v="7"/>
    <s v="USD"/>
    <n v="238.3"/>
    <n v="1"/>
    <n v="238.3"/>
    <x v="3"/>
    <m/>
  </r>
  <r>
    <s v="ASTRAZENECA"/>
    <s v="D6960C00005 (Local)"/>
    <s v="Astra Zeneca"/>
    <s v="Chile"/>
    <x v="0"/>
    <n v="40700"/>
    <s v="Revenues - Third Parties"/>
    <m/>
    <s v="Import License Fee"/>
    <n v="2026"/>
    <n v="7"/>
    <s v="USD"/>
    <n v="1293.3"/>
    <n v="1"/>
    <n v="1293.3"/>
    <x v="3"/>
    <m/>
  </r>
  <r>
    <s v="ASTRAZENECA"/>
    <s v="D6960C00005 (Local)"/>
    <s v="Astra Zeneca"/>
    <s v="Chile"/>
    <x v="5"/>
    <n v="40700"/>
    <s v="Revenues - Third Parties"/>
    <m/>
    <s v="Non-Drug Storage Ambient (per Shelf)"/>
    <n v="2026"/>
    <n v="7"/>
    <s v="USD"/>
    <n v="125.42"/>
    <n v="1"/>
    <n v="125.42"/>
    <x v="3"/>
    <m/>
  </r>
  <r>
    <s v="ASTRAZENECA"/>
    <s v="D6960C00005 (Local)"/>
    <s v="Astra Zeneca"/>
    <s v="Chile"/>
    <x v="0"/>
    <n v="40700"/>
    <s v="Revenues - Third Parties"/>
    <m/>
    <s v="Project Management Fee"/>
    <n v="2026"/>
    <n v="7"/>
    <s v="USD"/>
    <n v="376.26"/>
    <n v="1"/>
    <n v="376.26"/>
    <x v="3"/>
    <m/>
  </r>
  <r>
    <s v="ASTRAZENECA"/>
    <s v="D6960C00005 (Local)"/>
    <s v="Astra Zeneca"/>
    <s v="Chile"/>
    <x v="1"/>
    <n v="40700"/>
    <s v="Revenues - Third Parties"/>
    <m/>
    <s v="PTC Duties"/>
    <n v="2026"/>
    <n v="7"/>
    <s v="USD"/>
    <n v="3736.67"/>
    <n v="1"/>
    <n v="3736.67"/>
    <x v="3"/>
    <m/>
  </r>
  <r>
    <s v="ASTRAZENECA"/>
    <s v="D6960C00005 (Local)"/>
    <s v="Astra Zeneca"/>
    <s v="Chile"/>
    <x v="0"/>
    <n v="40700"/>
    <s v="Revenues - Third Parties"/>
    <m/>
    <s v="Receipt fee Ambient (per Receipt_ID)"/>
    <n v="2026"/>
    <n v="7"/>
    <s v="USD"/>
    <n v="225.76"/>
    <n v="1"/>
    <n v="225.76"/>
    <x v="3"/>
    <m/>
  </r>
  <r>
    <s v="ASTRAZENECA"/>
    <s v="D6960C00005 (Local)"/>
    <s v="Astra Zeneca"/>
    <s v="Chile"/>
    <x v="0"/>
    <n v="40700"/>
    <s v="Revenues - Third Parties"/>
    <m/>
    <s v="Setup Fee"/>
    <n v="2026"/>
    <n v="7"/>
    <s v="USD"/>
    <n v="1040.99"/>
    <n v="1"/>
    <n v="1040.99"/>
    <x v="3"/>
    <m/>
  </r>
  <r>
    <s v="MERCK"/>
    <s v="MK-3475-564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598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355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826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716 (Local)"/>
    <s v="Merck Sharp and Dohme LLC"/>
    <s v="Chile"/>
    <x v="2"/>
    <n v="40700"/>
    <s v="Revenues - Third Parties"/>
    <m/>
    <s v="Freight - Returns"/>
    <n v="2026"/>
    <n v="7"/>
    <s v="USD"/>
    <n v="125.27"/>
    <n v="1"/>
    <n v="125.27"/>
    <x v="3"/>
    <m/>
  </r>
  <r>
    <s v="MERCK"/>
    <s v="MK-3475-71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811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3475-811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63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641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641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339-010 (Local)"/>
    <s v="Merck Sharp and Dohme LLC"/>
    <s v="Chile"/>
    <x v="0"/>
    <n v="40700"/>
    <s v="Revenues - Third Parties"/>
    <m/>
    <s v="Project Management Fee"/>
    <n v="2026"/>
    <n v="7"/>
    <s v="USD"/>
    <n v="310.82"/>
    <n v="1"/>
    <n v="310.82"/>
    <x v="3"/>
    <m/>
  </r>
  <r>
    <s v="MERCK"/>
    <s v="MK-7339-001 (Local)"/>
    <s v="Merck Sharp and Dohme LLC"/>
    <s v="Chile"/>
    <x v="5"/>
    <n v="40700"/>
    <s v="Revenues - Third Parties"/>
    <m/>
    <s v="Storage of Returns (per Pallet)"/>
    <n v="2026"/>
    <n v="7"/>
    <s v="USD"/>
    <n v="286.89"/>
    <n v="1"/>
    <n v="286.89"/>
    <x v="3"/>
    <m/>
  </r>
  <r>
    <s v="MERCK"/>
    <s v="MK-7902-006 (local)"/>
    <s v="Merck Sharp and Dohme LLC"/>
    <s v="Chile"/>
    <x v="5"/>
    <n v="40700"/>
    <s v="Revenues - Third Parties"/>
    <m/>
    <s v="Storage of Returns (per Pallet)"/>
    <n v="2026"/>
    <n v="7"/>
    <s v="USD"/>
    <n v="286.89"/>
    <n v="1"/>
    <n v="286.89"/>
    <x v="3"/>
    <m/>
  </r>
  <r>
    <s v="MERCK"/>
    <s v="MK-3475-975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339-009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7339-009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902-012 (Local)"/>
    <s v="Merck Sharp and Dohme LLC"/>
    <s v="Chile"/>
    <x v="4"/>
    <n v="40700"/>
    <s v="Revenues - Third Parties"/>
    <m/>
    <s v="Destruction (per Kg)"/>
    <n v="2026"/>
    <n v="7"/>
    <s v="USD"/>
    <n v="1246.95"/>
    <n v="1"/>
    <n v="1246.95"/>
    <x v="3"/>
    <m/>
  </r>
  <r>
    <s v="MERCK"/>
    <s v="MK-7902-012 (Local)"/>
    <s v="Merck Sharp and Dohme LLC"/>
    <s v="Chile"/>
    <x v="4"/>
    <n v="40700"/>
    <s v="Revenues - Third Parties"/>
    <m/>
    <s v="Destruction Setup Fee"/>
    <n v="2026"/>
    <n v="7"/>
    <s v="USD"/>
    <n v="675.99"/>
    <n v="1"/>
    <n v="675.99"/>
    <x v="3"/>
    <m/>
  </r>
  <r>
    <s v="MERCK"/>
    <s v="MK-3475-991 (Local)"/>
    <s v="Merck Sharp and Dohme LLC"/>
    <s v="Chile"/>
    <x v="2"/>
    <n v="40700"/>
    <s v="Revenues - Third Parties"/>
    <m/>
    <s v="Freight - Returns"/>
    <n v="2026"/>
    <n v="7"/>
    <s v="USD"/>
    <n v="250.54"/>
    <n v="1"/>
    <n v="250.54"/>
    <x v="3"/>
    <m/>
  </r>
  <r>
    <s v="MERCK"/>
    <s v="MK-3475-991 (Local)"/>
    <s v="Merck Sharp and Dohme LLC"/>
    <s v="Chile"/>
    <x v="5"/>
    <n v="40700"/>
    <s v="Revenues - Third Parties"/>
    <m/>
    <s v="Storage of Returns (per Pallet)"/>
    <n v="2026"/>
    <n v="7"/>
    <s v="USD"/>
    <n v="286.89"/>
    <n v="1"/>
    <n v="286.89"/>
    <x v="3"/>
    <m/>
  </r>
  <r>
    <s v="MERCK"/>
    <s v="MK-3475-A1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587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3475-58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6482-005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6482-00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8591A-020 (Local)"/>
    <s v="Merck Sharp and Dohme LLC"/>
    <s v="Chile"/>
    <x v="0"/>
    <n v="40700"/>
    <s v="Revenues - Third Parties"/>
    <m/>
    <s v="Project Management Fee"/>
    <n v="2026"/>
    <n v="7"/>
    <s v="USD"/>
    <n v="310.82"/>
    <n v="1"/>
    <n v="310.82"/>
    <x v="3"/>
    <m/>
  </r>
  <r>
    <s v="MERCK"/>
    <s v="MK-8591A-02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8591A-017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6482-011 (Local)"/>
    <s v="Merck Sharp and Dohme LLC"/>
    <s v="Chile"/>
    <x v="4"/>
    <n v="40700"/>
    <s v="Revenues - Third Parties"/>
    <m/>
    <s v="Destruction (per Kg)"/>
    <n v="2026"/>
    <n v="7"/>
    <s v="USD"/>
    <n v="1163.82"/>
    <n v="1"/>
    <n v="1163.82"/>
    <x v="3"/>
    <m/>
  </r>
  <r>
    <s v="MERCK"/>
    <s v="MK-6482-011 (Local)"/>
    <s v="Merck Sharp and Dohme LLC"/>
    <s v="Chile"/>
    <x v="4"/>
    <n v="40700"/>
    <s v="Revenues - Third Parties"/>
    <m/>
    <s v="Destruction Setup Fee"/>
    <n v="2026"/>
    <n v="7"/>
    <s v="USD"/>
    <n v="675.99"/>
    <n v="1"/>
    <n v="675.99"/>
    <x v="3"/>
    <m/>
  </r>
  <r>
    <s v="MERCK"/>
    <s v="MK-3475-B21 (Local)"/>
    <s v="Merck Sharp and Dohme LLC"/>
    <s v="Chile"/>
    <x v="0"/>
    <n v="40700"/>
    <s v="Revenues - Third Parties"/>
    <m/>
    <s v="Project Management Fee"/>
    <n v="2026"/>
    <n v="7"/>
    <s v="USD"/>
    <n v="310.82"/>
    <n v="1"/>
    <n v="310.82"/>
    <x v="3"/>
    <m/>
  </r>
  <r>
    <s v="MERCK"/>
    <s v="MK-3475-B2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902-015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7902-015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6482-012 (Local)"/>
    <s v="Merck Sharp and Dohme LLC"/>
    <s v="Chile"/>
    <x v="2"/>
    <n v="40700"/>
    <s v="Revenues - Third Parties"/>
    <m/>
    <s v="Freight - Returns"/>
    <n v="2026"/>
    <n v="7"/>
    <s v="USD"/>
    <n v="415.63"/>
    <n v="1"/>
    <n v="415.63"/>
    <x v="3"/>
    <m/>
  </r>
  <r>
    <s v="MERCK"/>
    <s v="MK-6482-012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6482-012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6482-012 (Local)"/>
    <s v="Merck Sharp and Dohme LLC"/>
    <s v="Chile"/>
    <x v="5"/>
    <n v="40700"/>
    <s v="Revenues - Third Parties"/>
    <m/>
    <s v="Storage of Returns (per Pallet)"/>
    <n v="2026"/>
    <n v="7"/>
    <s v="USD"/>
    <n v="382.52"/>
    <n v="1"/>
    <n v="382.52"/>
    <x v="3"/>
    <m/>
  </r>
  <r>
    <s v="MERCK"/>
    <s v="MK-7339-012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7339-012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684A-003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902-014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7902-014 (Local)"/>
    <s v="Merck Sharp and Dohme LLC"/>
    <s v="Chile"/>
    <x v="4"/>
    <n v="40700"/>
    <s v="Revenues - Third Parties"/>
    <m/>
    <s v="Reconciliation of Returns (per Hour)"/>
    <n v="2026"/>
    <n v="7"/>
    <s v="USD"/>
    <n v="432.64"/>
    <n v="1"/>
    <n v="432.64"/>
    <x v="3"/>
    <m/>
  </r>
  <r>
    <s v="MERCK"/>
    <s v="MK-7902-014 (Local)"/>
    <s v="Merck Sharp and Dohme LLC"/>
    <s v="Chile"/>
    <x v="4"/>
    <n v="40700"/>
    <s v="Revenues - Third Parties"/>
    <m/>
    <s v="Returns Receipt (per Receipt)"/>
    <n v="2026"/>
    <n v="7"/>
    <s v="USD"/>
    <n v="540.79999999999995"/>
    <n v="1"/>
    <n v="540.79999999999995"/>
    <x v="3"/>
    <m/>
  </r>
  <r>
    <s v="MERCK"/>
    <s v="MK-7902-014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7684A-00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B49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8591A-03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140-003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140-003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2140-003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2140-00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1084-001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1084-001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1084-00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A-C1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B96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3475-B9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6482-022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6482-022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6482-01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158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158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3475-15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684A-006 (Local)"/>
    <s v="Merck Sharp and Dohme LLC"/>
    <s v="Chile"/>
    <x v="2"/>
    <n v="40700"/>
    <s v="Revenues - Third Parties"/>
    <m/>
    <s v="Freight - Returns"/>
    <n v="2026"/>
    <n v="7"/>
    <s v="USD"/>
    <n v="250.54"/>
    <n v="1"/>
    <n v="250.54"/>
    <x v="3"/>
    <m/>
  </r>
  <r>
    <s v="MERCK"/>
    <s v="MK-7684A-006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7684A-006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7684A-00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684A-007 (Local)"/>
    <s v="Merck Sharp and Dohme LLC"/>
    <s v="Chile"/>
    <x v="4"/>
    <n v="40700"/>
    <s v="Revenues - Third Parties"/>
    <m/>
    <s v="Destruction (per Kg)"/>
    <n v="2026"/>
    <n v="7"/>
    <s v="USD"/>
    <n v="1385.5"/>
    <n v="1"/>
    <n v="1385.5"/>
    <x v="3"/>
    <m/>
  </r>
  <r>
    <s v="MERCK"/>
    <s v="MK-7684A-007 (Local)"/>
    <s v="Merck Sharp and Dohme LLC"/>
    <s v="Chile"/>
    <x v="4"/>
    <n v="40700"/>
    <s v="Revenues - Third Parties"/>
    <m/>
    <s v="Destruction Setup Fee"/>
    <n v="2026"/>
    <n v="7"/>
    <s v="USD"/>
    <n v="675.99"/>
    <n v="1"/>
    <n v="675.99"/>
    <x v="3"/>
    <m/>
  </r>
  <r>
    <s v="MERCK"/>
    <s v="MK-7684A-007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4280A-00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140-006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2140-006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2140-006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2140-00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1026-008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1026-008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1026-00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6A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06A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A-D7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684A-01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4A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0482-001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D46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D46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4B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8591A-053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8591A-053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8591A-05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992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992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3B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3475-03B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3475-03B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3475-03B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1026-011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1026-011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1026-01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2B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02B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6B (Local)"/>
    <s v="Merck Sharp and Dohme LLC"/>
    <s v="Chile"/>
    <x v="4"/>
    <n v="40700"/>
    <s v="Revenues - Third Parties"/>
    <m/>
    <s v="Reconciliation of Returns (per Hour)"/>
    <n v="2026"/>
    <n v="7"/>
    <s v="USD"/>
    <n v="270.39999999999998"/>
    <n v="1"/>
    <n v="270.39999999999998"/>
    <x v="3"/>
    <m/>
  </r>
  <r>
    <s v="MERCK"/>
    <s v="MK-3475-06B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3475-06B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3A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3475-03A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3475-03A (Local)"/>
    <s v="Merck Sharp and Dohme LLC"/>
    <s v="Chile"/>
    <x v="5"/>
    <n v="40700"/>
    <s v="Revenues - Third Parties"/>
    <m/>
    <s v="Storage of Returns (per Pallet)"/>
    <n v="2026"/>
    <n v="7"/>
    <s v="USD"/>
    <n v="191.26"/>
    <n v="1"/>
    <n v="191.26"/>
    <x v="3"/>
    <m/>
  </r>
  <r>
    <s v="MERCK"/>
    <s v="MK-3475-C93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3475-C9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1026-010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1026-01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8591A-052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8591A-052 (Local)"/>
    <s v="Merck Sharp and Dohme LLC"/>
    <s v="Chile"/>
    <x v="4"/>
    <n v="40700"/>
    <s v="Revenues - Third Parties"/>
    <m/>
    <s v="Reconciliation of Returns (per Hour)"/>
    <n v="2026"/>
    <n v="7"/>
    <s v="USD"/>
    <n v="324.48"/>
    <n v="1"/>
    <n v="324.48"/>
    <x v="3"/>
    <m/>
  </r>
  <r>
    <s v="MERCK"/>
    <s v="MK-8591A-052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8591A-052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0616-01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6024-013 (Local)"/>
    <s v="Merck Sharp and Dohme LLC"/>
    <s v="Chile"/>
    <x v="4"/>
    <n v="40700"/>
    <s v="Revenues - Third Parties"/>
    <m/>
    <s v="Destruction (per Kg)"/>
    <n v="2026"/>
    <n v="7"/>
    <s v="USD"/>
    <n v="969.85"/>
    <n v="1"/>
    <n v="969.85"/>
    <x v="3"/>
    <m/>
  </r>
  <r>
    <s v="MERCK"/>
    <s v="MK-6024-013 (Local)"/>
    <s v="Merck Sharp and Dohme LLC"/>
    <s v="Chile"/>
    <x v="4"/>
    <n v="40700"/>
    <s v="Revenues - Third Parties"/>
    <m/>
    <s v="Destruction Setup Fee"/>
    <n v="2026"/>
    <n v="7"/>
    <s v="USD"/>
    <n v="675.99"/>
    <n v="1"/>
    <n v="675.99"/>
    <x v="3"/>
    <m/>
  </r>
  <r>
    <s v="MERCK"/>
    <s v="MK-6024-013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V940-001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V940-001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V940-00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0616-015 (Local)"/>
    <s v="Merck Sharp and Dohme LLC"/>
    <s v="Chile"/>
    <x v="2"/>
    <n v="40700"/>
    <s v="Revenues - Third Parties"/>
    <m/>
    <s v="Freight - Returns"/>
    <n v="2026"/>
    <n v="7"/>
    <s v="USD"/>
    <n v="415.63"/>
    <n v="1"/>
    <n v="415.63"/>
    <x v="3"/>
    <m/>
  </r>
  <r>
    <s v="MERCK"/>
    <s v="MK-0616-015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0616-015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0616-01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04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V940-004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V940-004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V940-00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02 (Local)"/>
    <s v="Merck Sharp and Dohme LLC"/>
    <s v="Chile"/>
    <x v="2"/>
    <n v="40700"/>
    <s v="Revenues - Third Parties"/>
    <m/>
    <s v="Freight - Returns"/>
    <n v="2026"/>
    <n v="7"/>
    <s v="USD"/>
    <n v="217.77"/>
    <n v="1"/>
    <n v="217.77"/>
    <x v="3"/>
    <m/>
  </r>
  <r>
    <s v="MERCK"/>
    <s v="V940-002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04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870-004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2870-004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2870-00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A-F11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A-F1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05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V940-00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6194-00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240-001 (Local)"/>
    <s v="Merck Sharp and Dohme LLC"/>
    <s v="Chile"/>
    <x v="2"/>
    <n v="40700"/>
    <s v="Revenues - Third Parties"/>
    <m/>
    <s v="Freight - Returns"/>
    <n v="2026"/>
    <n v="7"/>
    <s v="USD"/>
    <n v="435.54"/>
    <n v="1"/>
    <n v="435.54"/>
    <x v="3"/>
    <m/>
  </r>
  <r>
    <s v="MERCK"/>
    <s v="MK-7240-001 (Local)"/>
    <s v="Merck Sharp and Dohme LLC"/>
    <s v="Chile"/>
    <x v="4"/>
    <n v="40700"/>
    <s v="Revenues - Third Parties"/>
    <m/>
    <s v="Reconciliation of Returns (per Hour)"/>
    <n v="2026"/>
    <n v="7"/>
    <s v="USD"/>
    <n v="270.39999999999998"/>
    <n v="1"/>
    <n v="270.39999999999998"/>
    <x v="3"/>
    <m/>
  </r>
  <r>
    <s v="MERCK"/>
    <s v="MK-7240-001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7240-00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0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5684-003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5684-003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5684-00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05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2870-005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2870-00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5684-004 (Local)"/>
    <s v="Merck Sharp and Dohme LLC"/>
    <s v="Chile"/>
    <x v="2"/>
    <n v="40700"/>
    <s v="Revenues - Third Parties"/>
    <m/>
    <s v="Freight - Returns"/>
    <n v="2026"/>
    <n v="7"/>
    <s v="USD"/>
    <n v="278.36"/>
    <n v="1"/>
    <n v="278.36"/>
    <x v="3"/>
    <m/>
  </r>
  <r>
    <s v="MERCK"/>
    <s v="MK-5684-004 (Local)"/>
    <s v="Merck Sharp and Dohme LLC"/>
    <s v="Chile"/>
    <x v="4"/>
    <n v="40700"/>
    <s v="Revenues - Third Parties"/>
    <m/>
    <s v="Reconciliation of Returns (per Hour)"/>
    <n v="2026"/>
    <n v="7"/>
    <s v="USD"/>
    <n v="324.48"/>
    <n v="1"/>
    <n v="324.48"/>
    <x v="3"/>
    <m/>
  </r>
  <r>
    <s v="MERCK"/>
    <s v="MK-5684-004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5684-00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10 (Local)"/>
    <s v="Merck Sharp and Dohme LLC"/>
    <s v="Chile"/>
    <x v="2"/>
    <n v="40700"/>
    <s v="Revenues - Third Parties"/>
    <m/>
    <s v="Freight - Returns"/>
    <n v="2026"/>
    <n v="7"/>
    <s v="USD"/>
    <n v="222.44"/>
    <n v="1"/>
    <n v="222.44"/>
    <x v="3"/>
    <m/>
  </r>
  <r>
    <s v="MERCK"/>
    <s v="MK-2870-010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2870-010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2870-01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07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2870-007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2870-00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19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2870-019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2870-019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2870-019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8591A-054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8591A-054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8591A-05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5684-01A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5684-01A (Local)"/>
    <s v="Merck Sharp and Dohme LLC"/>
    <s v="Chile"/>
    <x v="4"/>
    <n v="40700"/>
    <s v="Revenues - Third Parties"/>
    <m/>
    <s v="Reconciliation of Returns (per Hour)"/>
    <n v="2026"/>
    <n v="7"/>
    <s v="USD"/>
    <n v="270.39999999999998"/>
    <n v="1"/>
    <n v="270.39999999999998"/>
    <x v="3"/>
    <m/>
  </r>
  <r>
    <s v="MERCK"/>
    <s v="MK-5684-01A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5684-01A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6C (Local)"/>
    <s v="Merck Sharp and Dohme LLC"/>
    <s v="Chile"/>
    <x v="2"/>
    <n v="40700"/>
    <s v="Revenues - Third Parties"/>
    <m/>
    <s v="Freight - Returns"/>
    <n v="2026"/>
    <n v="7"/>
    <s v="USD"/>
    <n v="343.04"/>
    <n v="1"/>
    <n v="343.04"/>
    <x v="3"/>
    <m/>
  </r>
  <r>
    <s v="MERCK"/>
    <s v="MK-3475-06C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3475-06C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3475-06C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15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870-01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1084-004 (Local)"/>
    <s v="Merck Sharp and Dohme LLC"/>
    <s v="Chile"/>
    <x v="2"/>
    <n v="40700"/>
    <s v="Revenues - Third Parties"/>
    <m/>
    <s v="Freight - Returns"/>
    <n v="2026"/>
    <n v="7"/>
    <s v="USD"/>
    <n v="217.77"/>
    <n v="1"/>
    <n v="217.77"/>
    <x v="3"/>
    <m/>
  </r>
  <r>
    <s v="MERCK"/>
    <s v="MK-1084-004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1084-004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1084-00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20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2870-02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23 (Local)"/>
    <s v="Merck Sharp and Dohme LLC"/>
    <s v="Chile"/>
    <x v="2"/>
    <n v="40700"/>
    <s v="Revenues - Third Parties"/>
    <m/>
    <s v="Freight - Returns"/>
    <n v="2026"/>
    <n v="7"/>
    <s v="USD"/>
    <n v="197.86"/>
    <n v="1"/>
    <n v="197.86"/>
    <x v="3"/>
    <m/>
  </r>
  <r>
    <s v="MERCK"/>
    <s v="MK-2870-023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2870-023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2870-02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9999-02A (Local)"/>
    <s v="Merck Sharp and Dohme LLC"/>
    <s v="Chile"/>
    <x v="2"/>
    <n v="40700"/>
    <s v="Revenues - Third Parties"/>
    <m/>
    <s v="Freight - Returns"/>
    <n v="2026"/>
    <n v="7"/>
    <s v="USD"/>
    <n v="145.18"/>
    <n v="1"/>
    <n v="145.18"/>
    <x v="3"/>
    <m/>
  </r>
  <r>
    <s v="MERCK"/>
    <s v="MK-9999-02A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9999-02A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9999-02A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0616-019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0616-019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0616-019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0616-019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6D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06D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240-008 (Local)"/>
    <s v="Merck Sharp and Dohme LLC"/>
    <s v="Chile"/>
    <x v="2"/>
    <n v="40700"/>
    <s v="Revenues - Third Parties"/>
    <m/>
    <s v="Freight - Returns"/>
    <n v="2026"/>
    <n v="7"/>
    <s v="USD"/>
    <n v="540.9"/>
    <n v="1"/>
    <n v="540.9"/>
    <x v="3"/>
    <m/>
  </r>
  <r>
    <s v="MERCK"/>
    <s v="MK-7240-008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MK-7240-008 (Local)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7240-008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543-007 (Local)"/>
    <s v="Merck Sharp and Dohme LLC"/>
    <s v="Chile"/>
    <x v="2"/>
    <n v="40700"/>
    <s v="Revenues - Third Parties"/>
    <m/>
    <s v="Freight - Returns"/>
    <n v="2026"/>
    <n v="7"/>
    <s v="USD"/>
    <n v="323.13"/>
    <n v="1"/>
    <n v="323.13"/>
    <x v="3"/>
    <m/>
  </r>
  <r>
    <s v="MERCK"/>
    <s v="MK-3543-007 (Local)"/>
    <s v="Merck Sharp and Dohme LLC"/>
    <s v="Chile"/>
    <x v="4"/>
    <n v="40700"/>
    <s v="Revenues - Third Parties"/>
    <m/>
    <s v="Reconciliation of Returns (per Hour)"/>
    <n v="2026"/>
    <n v="7"/>
    <s v="USD"/>
    <n v="270.39999999999998"/>
    <n v="1"/>
    <n v="270.39999999999998"/>
    <x v="3"/>
    <m/>
  </r>
  <r>
    <s v="MERCK"/>
    <s v="MK-3543-007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3543-007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6482-029 Local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6482-029 Local"/>
    <s v="Merck Sharp and Dohme LLC"/>
    <s v="Chile"/>
    <x v="4"/>
    <n v="40700"/>
    <s v="Revenues - Third Parties"/>
    <m/>
    <s v="Returns Receipt (per Receipt)"/>
    <n v="2026"/>
    <n v="7"/>
    <s v="USD"/>
    <n v="270.39999999999998"/>
    <n v="1"/>
    <n v="270.39999999999998"/>
    <x v="3"/>
    <m/>
  </r>
  <r>
    <s v="MERCK"/>
    <s v="MK-6482-029 Local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09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V940-009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A-F65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3475A-F65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3475A-F6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140-010 (Local)"/>
    <s v="Merck Sharp and Dohme LLC"/>
    <s v="Chile"/>
    <x v="2"/>
    <n v="40700"/>
    <s v="Revenues - Third Parties"/>
    <m/>
    <s v="Freight - Returns"/>
    <n v="2026"/>
    <n v="7"/>
    <s v="USD"/>
    <n v="197.86"/>
    <n v="1"/>
    <n v="197.86"/>
    <x v="3"/>
    <m/>
  </r>
  <r>
    <s v="MERCK"/>
    <s v="MK-2140-010 (Local)"/>
    <s v="Merck Sharp and Dohme LLC"/>
    <s v="Chile"/>
    <x v="4"/>
    <n v="40700"/>
    <s v="Revenues - Third Parties"/>
    <m/>
    <s v="Reconciliation of Returns (per Hour)"/>
    <n v="2026"/>
    <n v="7"/>
    <s v="USD"/>
    <n v="270.39999999999998"/>
    <n v="1"/>
    <n v="270.39999999999998"/>
    <x v="3"/>
    <m/>
  </r>
  <r>
    <s v="MERCK"/>
    <s v="MK-2140-010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2140-010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11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870-011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2870-011 (Local)"/>
    <s v="Merck Sharp and Dohme LLC"/>
    <s v="Chile"/>
    <x v="4"/>
    <n v="40700"/>
    <s v="Revenues - Third Parties"/>
    <m/>
    <s v="Returns Receipt (per Receipt)"/>
    <n v="2026"/>
    <n v="7"/>
    <s v="USD"/>
    <n v="405.6"/>
    <n v="1"/>
    <n v="405.6"/>
    <x v="3"/>
    <m/>
  </r>
  <r>
    <s v="MERCK"/>
    <s v="MK-2870-01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6E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3475-06E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120-002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0472-001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0472-001 (Local)"/>
    <s v="Merck Sharp and Dohme LLC"/>
    <s v="Chile"/>
    <x v="4"/>
    <n v="40700"/>
    <s v="Revenues - Third Parties"/>
    <m/>
    <s v="Reconciliation of Returns (per Hour)"/>
    <n v="2026"/>
    <n v="7"/>
    <s v="USD"/>
    <n v="432.64"/>
    <n v="1"/>
    <n v="432.64"/>
    <x v="3"/>
    <m/>
  </r>
  <r>
    <s v="MERCK"/>
    <s v="MK-0472-001 (Local)"/>
    <s v="Merck Sharp and Dohme LLC"/>
    <s v="Chile"/>
    <x v="4"/>
    <n v="40700"/>
    <s v="Revenues - Third Parties"/>
    <m/>
    <s v="Returns Receipt (per Receipt)"/>
    <n v="2026"/>
    <n v="7"/>
    <s v="USD"/>
    <n v="540.79999999999995"/>
    <n v="1"/>
    <n v="540.79999999999995"/>
    <x v="3"/>
    <m/>
  </r>
  <r>
    <s v="MERCK"/>
    <s v="MK-0472-00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V940-011 (Local)"/>
    <s v="Merck Sharp and Dohme LLC"/>
    <s v="Chile"/>
    <x v="4"/>
    <n v="40700"/>
    <s v="Revenues - Third Parties"/>
    <m/>
    <s v="Reconciliation of Returns (per Hour)"/>
    <n v="2026"/>
    <n v="7"/>
    <s v="USD"/>
    <n v="216.32"/>
    <n v="1"/>
    <n v="216.32"/>
    <x v="3"/>
    <m/>
  </r>
  <r>
    <s v="MERCK"/>
    <s v="V940-01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400-001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400-001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2400-001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2400-001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870-033 (Local)"/>
    <s v="Merck Sharp and Dohme LLC"/>
    <s v="Chile"/>
    <x v="2"/>
    <n v="40700"/>
    <s v="Revenues - Third Parties"/>
    <m/>
    <s v="Freight - Returns"/>
    <n v="2026"/>
    <n v="7"/>
    <s v="USD"/>
    <n v="72.59"/>
    <n v="1"/>
    <n v="72.59"/>
    <x v="3"/>
    <m/>
  </r>
  <r>
    <s v="MERCK"/>
    <s v="MK-2870-033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5909-005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5909-005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5909-005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1H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1E (Local)"/>
    <s v="Merck Sharp and Dohme LLC"/>
    <s v="Chile"/>
    <x v="4"/>
    <n v="40700"/>
    <s v="Revenues - Third Parties"/>
    <m/>
    <s v="Reconciliation of Returns (per Hour)"/>
    <n v="2026"/>
    <n v="7"/>
    <s v="USD"/>
    <n v="108.16"/>
    <n v="1"/>
    <n v="108.16"/>
    <x v="3"/>
    <m/>
  </r>
  <r>
    <s v="MERCK"/>
    <s v="MK-3475-01E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2400-01A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3475-01G (Local)"/>
    <s v="Merck Sharp and Dohme LLC"/>
    <s v="Chile"/>
    <x v="4"/>
    <n v="40700"/>
    <s v="Revenues - Third Parties"/>
    <m/>
    <s v="Reconciliation of Returns (per Hour)"/>
    <n v="2026"/>
    <n v="7"/>
    <s v="USD"/>
    <n v="162.24"/>
    <n v="1"/>
    <n v="162.24"/>
    <x v="3"/>
    <m/>
  </r>
  <r>
    <s v="MERCK"/>
    <s v="MK-3475-01G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3475-01G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MERCK"/>
    <s v="MK-7240-014 (Local)"/>
    <s v="Merck Sharp and Dohme LLC"/>
    <s v="Chile"/>
    <x v="4"/>
    <n v="40700"/>
    <s v="Revenues - Third Parties"/>
    <m/>
    <s v="Reconciliation of Returns (per Hour)"/>
    <n v="2026"/>
    <n v="7"/>
    <s v="USD"/>
    <n v="54.08"/>
    <n v="1"/>
    <n v="54.08"/>
    <x v="3"/>
    <m/>
  </r>
  <r>
    <s v="MERCK"/>
    <s v="MK-7240-014 (Local)"/>
    <s v="Merck Sharp and Dohme LLC"/>
    <s v="Chile"/>
    <x v="4"/>
    <n v="40700"/>
    <s v="Revenues - Third Parties"/>
    <m/>
    <s v="Returns Receipt (per Receipt)"/>
    <n v="2026"/>
    <n v="7"/>
    <s v="USD"/>
    <n v="135.19999999999999"/>
    <n v="1"/>
    <n v="135.19999999999999"/>
    <x v="3"/>
    <m/>
  </r>
  <r>
    <s v="MERCK"/>
    <s v="MK-7240-014 (Local)"/>
    <s v="Merck Sharp and Dohme LLC"/>
    <s v="Chile"/>
    <x v="5"/>
    <n v="40700"/>
    <s v="Revenues - Third Parties"/>
    <m/>
    <s v="Storage of Returns (per Pallet)"/>
    <n v="2026"/>
    <n v="7"/>
    <s v="USD"/>
    <n v="95.63"/>
    <n v="1"/>
    <n v="95.63"/>
    <x v="3"/>
    <m/>
  </r>
  <r>
    <s v="OTH CUST"/>
    <s v="D081SC00001 (comparator)"/>
    <s v="Fortrea"/>
    <s v="Chile"/>
    <x v="0"/>
    <n v="40700"/>
    <s v="Revenues - Third Parties"/>
    <m/>
    <s v="Project Management Fee"/>
    <n v="2026"/>
    <n v="7"/>
    <s v="USD"/>
    <n v="1696.88"/>
    <n v="1"/>
    <n v="1696.88"/>
    <x v="3"/>
    <m/>
  </r>
  <r>
    <s v="OTH CUST"/>
    <s v="D081SC00001 (comparator)"/>
    <s v="Fortrea"/>
    <s v="Chile"/>
    <x v="5"/>
    <n v="40700"/>
    <s v="Revenues - Third Parties"/>
    <m/>
    <s v="Storage Ambient (per Shelf)"/>
    <n v="2026"/>
    <n v="7"/>
    <s v="USD"/>
    <n v="1621.04"/>
    <n v="1"/>
    <n v="1621.04"/>
    <x v="3"/>
    <m/>
  </r>
  <r>
    <s v="OTH CUST"/>
    <s v="Transfer Princing"/>
    <s v="Others"/>
    <s v="Chile"/>
    <x v="1"/>
    <n v="40700"/>
    <s v="Revenues - Third Parties"/>
    <m/>
    <s v="Cost of duties"/>
    <n v="2026"/>
    <n v="7"/>
    <s v="USD"/>
    <n v="-6434.64"/>
    <n v="1"/>
    <n v="-6434.64"/>
    <x v="3"/>
    <m/>
  </r>
  <r>
    <s v="OTH CUST"/>
    <s v="Transfer Princing"/>
    <s v="Others"/>
    <s v="Chile"/>
    <x v="2"/>
    <n v="40700"/>
    <s v="Revenues - Third Parties"/>
    <m/>
    <s v="Ajuste 606"/>
    <n v="2026"/>
    <n v="7"/>
    <s v="USD"/>
    <n v="0"/>
    <n v="1"/>
    <n v="0"/>
    <x v="3"/>
    <m/>
  </r>
  <r>
    <s v="OTH CUST"/>
    <s v="Transfer Princing"/>
    <s v="Others"/>
    <s v="Chile"/>
    <x v="0"/>
    <n v="40700"/>
    <s v="Revenues - Third Parties"/>
    <m/>
    <s v="Provision rebate Accrual"/>
    <n v="2026"/>
    <n v="7"/>
    <s v="USD"/>
    <n v="0"/>
    <n v="1"/>
    <n v="0"/>
    <x v="3"/>
    <m/>
  </r>
  <r>
    <s v="OTH CUST"/>
    <s v="Transfer Princing"/>
    <s v="Others"/>
    <s v="Chile"/>
    <x v="2"/>
    <n v="40700"/>
    <s v="Revenues - Third Parties"/>
    <m/>
    <s v="Provision rebate Accrual"/>
    <n v="2026"/>
    <n v="7"/>
    <s v="USD"/>
    <n v="0"/>
    <n v="1"/>
    <n v="0"/>
    <x v="3"/>
    <m/>
  </r>
  <r>
    <s v="OTH CUST"/>
    <s v="Transfer Princing"/>
    <s v="Others"/>
    <s v="Chile"/>
    <x v="5"/>
    <n v="40700"/>
    <s v="Revenues - Third Parties"/>
    <m/>
    <s v="Provision rebate Accrual"/>
    <n v="2026"/>
    <n v="7"/>
    <s v="USD"/>
    <n v="0"/>
    <n v="1"/>
    <n v="0"/>
    <x v="3"/>
    <m/>
  </r>
  <r>
    <s v="DEFERRED"/>
    <s v="Others"/>
    <s v="Deferred Revenue"/>
    <s v="Chile"/>
    <x v="6"/>
    <n v="40700"/>
    <s v="Revenues - Third Parties"/>
    <m/>
    <s v="Adjustment due to services rendered between 16/12 - 31/12"/>
    <n v="2026"/>
    <n v="7"/>
    <s v="USD"/>
    <n v="0"/>
    <n v="1"/>
    <n v="0"/>
    <x v="3"/>
    <m/>
  </r>
  <r>
    <s v="DEFERRED"/>
    <s v="Others"/>
    <s v="Deferred Revenue"/>
    <s v="Chile"/>
    <x v="2"/>
    <n v="40700"/>
    <s v="Revenues - Third Parties"/>
    <m/>
    <s v="Adjustment due to services rendered between 16/12 - 31/12"/>
    <n v="2026"/>
    <n v="7"/>
    <s v="USD"/>
    <n v="-33445.225011580151"/>
    <n v="1"/>
    <n v="-33445.225011580151"/>
    <x v="3"/>
    <m/>
  </r>
  <r>
    <s v="DEFERRED"/>
    <s v="Others"/>
    <s v="Deferred Revenue"/>
    <s v="Chile"/>
    <x v="0"/>
    <n v="40700"/>
    <s v="Revenues - Third Parties"/>
    <m/>
    <s v="Adjustment due to services rendered between 16/12 - 31/12"/>
    <n v="2026"/>
    <n v="7"/>
    <s v="USD"/>
    <n v="-101715.29544807249"/>
    <n v="1"/>
    <n v="-101715.29544807249"/>
    <x v="3"/>
    <m/>
  </r>
  <r>
    <s v="DEFERRED"/>
    <s v="Others"/>
    <s v="Deferred Revenue"/>
    <s v="Chile"/>
    <x v="2"/>
    <n v="40700"/>
    <s v="Revenues - Third Parties"/>
    <m/>
    <s v="Adjustment due to services rendered between 16/12 - 31/12"/>
    <n v="2026"/>
    <n v="7"/>
    <s v="USD"/>
    <n v="0"/>
    <n v="1"/>
    <n v="0"/>
    <x v="3"/>
    <m/>
  </r>
  <r>
    <s v="DEFERRED"/>
    <s v="Others"/>
    <s v="Deferred Revenue"/>
    <s v="Chile"/>
    <x v="2"/>
    <n v="40700"/>
    <s v="Revenues - Third Parties"/>
    <m/>
    <s v="Estimated Revenue from 16/01 - 30/01"/>
    <n v="2026"/>
    <n v="7"/>
    <s v="USD"/>
    <n v="38838.898107768378"/>
    <n v="1"/>
    <n v="38838.898107768378"/>
    <x v="3"/>
    <m/>
  </r>
  <r>
    <s v="DEFERRED"/>
    <s v="Others"/>
    <s v="Deferred Revenue"/>
    <s v="Chile"/>
    <x v="0"/>
    <n v="40700"/>
    <s v="Revenues - Third Parties"/>
    <m/>
    <s v="Estimated Revenue from 16/01 - 30/01"/>
    <n v="2026"/>
    <n v="7"/>
    <s v="USD"/>
    <n v="104887.58354438003"/>
    <n v="1"/>
    <n v="104887.58354438003"/>
    <x v="3"/>
    <m/>
  </r>
  <r>
    <s v="DEFERRED"/>
    <s v="Others"/>
    <s v="Deferred Revenue"/>
    <s v="Chile"/>
    <x v="2"/>
    <n v="40700"/>
    <s v="Revenues - Third Parties"/>
    <m/>
    <s v="Estimated Revenue from 16/01 - 30/01"/>
    <n v="2026"/>
    <n v="7"/>
    <s v="USD"/>
    <n v="0"/>
    <n v="1"/>
    <n v="0"/>
    <x v="3"/>
    <m/>
  </r>
  <r>
    <s v="OTH CUST"/>
    <s v="Others"/>
    <s v="Others"/>
    <s v="Chile"/>
    <x v="7"/>
    <n v="40700"/>
    <s v="Revenues - Third Parties"/>
    <m/>
    <s v="FX Translation"/>
    <n v="2026"/>
    <n v="7"/>
    <s v="USD"/>
    <m/>
    <n v="1"/>
    <m/>
    <x v="3"/>
    <m/>
  </r>
  <r>
    <s v="OTH CUST"/>
    <s v="Others"/>
    <s v="Others"/>
    <s v="Chile"/>
    <x v="6"/>
    <n v="40700"/>
    <s v="Revenues - Third Parties"/>
    <m/>
    <s v="FX Translation"/>
    <n v="2026"/>
    <n v="7"/>
    <s v="USD"/>
    <m/>
    <n v="1"/>
    <m/>
    <x v="3"/>
    <m/>
  </r>
  <r>
    <s v="OTH CUST"/>
    <s v="Others"/>
    <s v="Others"/>
    <s v="Chile"/>
    <x v="1"/>
    <n v="40700"/>
    <s v="Revenues - Third Parties"/>
    <m/>
    <s v="FX Translation"/>
    <n v="2026"/>
    <n v="7"/>
    <s v="USD"/>
    <n v="308.45000000000437"/>
    <n v="1"/>
    <n v="308.45000000000437"/>
    <x v="3"/>
    <m/>
  </r>
  <r>
    <s v="OTH CUST"/>
    <s v="Others"/>
    <s v="Others"/>
    <s v="Chile"/>
    <x v="0"/>
    <n v="40700"/>
    <s v="Revenues - Third Parties"/>
    <m/>
    <s v="FX Translation"/>
    <n v="2026"/>
    <n v="7"/>
    <s v="USD"/>
    <n v="1278.0219036924245"/>
    <n v="1"/>
    <n v="1278.0219036924245"/>
    <x v="3"/>
    <m/>
  </r>
  <r>
    <s v="OTH CUST"/>
    <s v="Others"/>
    <s v="Others"/>
    <s v="Chile"/>
    <x v="2"/>
    <n v="40700"/>
    <s v="Revenues - Third Parties"/>
    <m/>
    <s v="FX Translation"/>
    <n v="2026"/>
    <n v="7"/>
    <s v="USD"/>
    <n v="-470.52309618824074"/>
    <n v="1"/>
    <n v="-470.52309618824074"/>
    <x v="3"/>
    <m/>
  </r>
  <r>
    <s v="OTH CUST"/>
    <s v="Others"/>
    <s v="Others"/>
    <s v="Chile"/>
    <x v="3"/>
    <n v="40700"/>
    <s v="Revenues - Third Parties"/>
    <m/>
    <s v="FX Translation"/>
    <n v="2026"/>
    <n v="7"/>
    <s v="USD"/>
    <m/>
    <n v="1"/>
    <m/>
    <x v="3"/>
    <m/>
  </r>
  <r>
    <s v="OTH CUST"/>
    <s v="Others"/>
    <s v="Others"/>
    <s v="Chile"/>
    <x v="4"/>
    <n v="40700"/>
    <s v="Revenues - Third Parties"/>
    <m/>
    <s v="FX Translation"/>
    <n v="2026"/>
    <n v="7"/>
    <s v="USD"/>
    <n v="509.90232999996806"/>
    <n v="1"/>
    <n v="509.90232999996806"/>
    <x v="3"/>
    <m/>
  </r>
  <r>
    <s v="OTH CUST"/>
    <s v="Others"/>
    <s v="Others"/>
    <s v="Chile"/>
    <x v="7"/>
    <n v="40700"/>
    <s v="Revenues - Third Parties"/>
    <m/>
    <s v="FX Translation"/>
    <n v="2026"/>
    <n v="7"/>
    <s v="USD"/>
    <m/>
    <n v="1"/>
    <m/>
    <x v="3"/>
    <m/>
  </r>
  <r>
    <s v="OTH CUST"/>
    <s v="Others"/>
    <s v="Others"/>
    <s v="Chile"/>
    <x v="5"/>
    <n v="40700"/>
    <s v="Revenues - Third Parties"/>
    <m/>
    <s v="FX Translation"/>
    <n v="2026"/>
    <n v="7"/>
    <s v="USD"/>
    <n v="-7084.7099999998172"/>
    <n v="1"/>
    <n v="-7084.7099999998172"/>
    <x v="3"/>
    <m/>
  </r>
  <r>
    <s v="MERCK"/>
    <s v="Merck Receipt and Storage of CREDOS and TT4"/>
    <s v="Merck Sharp and Dohme LLC"/>
    <s v="Peru"/>
    <x v="5"/>
    <n v="40700"/>
    <s v="Revenues - Third Parties"/>
    <m/>
    <s v="Non-Drug Storage Ambient (per Pallet)"/>
    <n v="2026"/>
    <n v="7"/>
    <s v="USD"/>
    <n v="573.78"/>
    <n v="1"/>
    <n v="573.78"/>
    <x v="4"/>
    <m/>
  </r>
  <r>
    <s v="DAIICHI"/>
    <s v="DS8201-A-U305"/>
    <s v="Daiichi Sankyo Pharma Development"/>
    <s v="Peru"/>
    <x v="0"/>
    <n v="40700"/>
    <s v="Revenues - Third Parties"/>
    <m/>
    <s v="Project Management Fee"/>
    <n v="2026"/>
    <n v="7"/>
    <s v="USD"/>
    <n v="1200"/>
    <n v="1"/>
    <n v="1200"/>
    <x v="4"/>
    <m/>
  </r>
  <r>
    <s v="DAIICHI"/>
    <s v="DS8201-A-U305"/>
    <s v="Daiichi Sankyo Pharma Development"/>
    <s v="Peru"/>
    <x v="5"/>
    <n v="40700"/>
    <s v="Revenues - Third Parties"/>
    <m/>
    <s v="Storage of Returns (per Pallet)"/>
    <n v="2026"/>
    <n v="7"/>
    <s v="USD"/>
    <n v="326"/>
    <n v="1"/>
    <n v="326"/>
    <x v="4"/>
    <m/>
  </r>
  <r>
    <s v="DAIICHI"/>
    <s v="DS8201-A-U305"/>
    <s v="Daiichi Sankyo Pharma Development"/>
    <s v="Peru"/>
    <x v="5"/>
    <n v="40700"/>
    <s v="Revenues - Third Parties"/>
    <m/>
    <s v="Storage Refrigerated (per Shelf)"/>
    <n v="2026"/>
    <n v="7"/>
    <s v="USD"/>
    <n v="2100"/>
    <n v="1"/>
    <n v="2100"/>
    <x v="4"/>
    <m/>
  </r>
  <r>
    <s v="OTH CUST"/>
    <s v="SGNTV-003"/>
    <s v="Seattle Genetics Inc"/>
    <s v="Peru"/>
    <x v="0"/>
    <n v="40700"/>
    <s v="Revenues - Third Parties"/>
    <m/>
    <s v="Project Management Fee"/>
    <n v="2026"/>
    <n v="7"/>
    <s v="USD"/>
    <n v="1336.2438"/>
    <n v="1"/>
    <n v="1336.2438"/>
    <x v="4"/>
    <m/>
  </r>
  <r>
    <s v="OTH CUST"/>
    <s v="SGNTV-003"/>
    <s v="Seattle Genetics Inc"/>
    <s v="Peru"/>
    <x v="5"/>
    <n v="40700"/>
    <s v="Revenues - Third Parties"/>
    <m/>
    <s v="Storage Ambient (per Pallet)"/>
    <n v="2026"/>
    <n v="7"/>
    <s v="USD"/>
    <n v="222.70910000000001"/>
    <n v="1"/>
    <n v="222.70910000000001"/>
    <x v="4"/>
    <m/>
  </r>
  <r>
    <s v="OTH CUST"/>
    <s v="SGNTV-003"/>
    <s v="Seattle Genetics Inc"/>
    <s v="Peru"/>
    <x v="5"/>
    <n v="40700"/>
    <s v="Revenues - Third Parties"/>
    <m/>
    <s v="Storage of Returns (per Pallet)"/>
    <n v="2026"/>
    <n v="7"/>
    <s v="USD"/>
    <n v="167.0292"/>
    <n v="1"/>
    <n v="167.0292"/>
    <x v="4"/>
    <m/>
  </r>
  <r>
    <s v="OTH CUST"/>
    <s v="SGNTV-003"/>
    <s v="Seattle Genetics Inc"/>
    <s v="Peru"/>
    <x v="5"/>
    <n v="40700"/>
    <s v="Revenues - Third Parties"/>
    <m/>
    <s v="Storage Refrigerated (per Shelf)"/>
    <n v="2026"/>
    <n v="7"/>
    <s v="USD"/>
    <n v="668.11680000000001"/>
    <n v="1"/>
    <n v="668.11680000000001"/>
    <x v="4"/>
    <m/>
  </r>
  <r>
    <s v="ASTRAZENECA"/>
    <s v="D9180C00008"/>
    <s v="Astra Zeneca"/>
    <s v="Peru"/>
    <x v="0"/>
    <n v="40700"/>
    <s v="Revenues - Third Parties"/>
    <m/>
    <s v="Project Management Fee"/>
    <n v="2026"/>
    <n v="7"/>
    <s v="USD"/>
    <n v="402.36"/>
    <n v="1"/>
    <n v="402.36"/>
    <x v="4"/>
    <m/>
  </r>
  <r>
    <s v="ASTRAZENECA"/>
    <s v="D9180C00008"/>
    <s v="Astra Zeneca"/>
    <s v="Peru"/>
    <x v="5"/>
    <n v="40700"/>
    <s v="Revenues - Third Parties"/>
    <m/>
    <s v="Storage Refrigerated (per Pallet)"/>
    <n v="2026"/>
    <n v="7"/>
    <s v="USD"/>
    <n v="925.44"/>
    <n v="1"/>
    <n v="925.44"/>
    <x v="4"/>
    <m/>
  </r>
  <r>
    <s v="MERCK"/>
    <s v="MK-0616-015"/>
    <s v="Merck Sharp and Dohme LLC"/>
    <s v="Peru"/>
    <x v="2"/>
    <n v="40700"/>
    <s v="Revenues - Third Parties"/>
    <m/>
    <s v="Freight - Shipments"/>
    <n v="2026"/>
    <n v="7"/>
    <s v="USD"/>
    <n v="2412.64"/>
    <n v="1"/>
    <n v="2412.64"/>
    <x v="4"/>
    <m/>
  </r>
  <r>
    <s v="MERCK"/>
    <s v="MK-0616-015"/>
    <s v="Merck Sharp and Dohme LLC"/>
    <s v="Peru"/>
    <x v="0"/>
    <n v="40700"/>
    <s v="Revenues - Third Parties"/>
    <m/>
    <s v="Insulated shipper - Credo S22 - 12L (Leasing)"/>
    <n v="2026"/>
    <n v="7"/>
    <s v="USD"/>
    <n v="5327.4"/>
    <n v="1"/>
    <n v="5327.4"/>
    <x v="4"/>
    <m/>
  </r>
  <r>
    <s v="MERCK"/>
    <s v="MK-0616-015"/>
    <s v="Merck Sharp and Dohme LLC"/>
    <s v="Peru"/>
    <x v="0"/>
    <n v="40700"/>
    <s v="Revenues - Third Parties"/>
    <m/>
    <s v="Pick and Pack (Controlled Ambient)"/>
    <n v="2026"/>
    <n v="7"/>
    <s v="USD"/>
    <n v="3766.5"/>
    <n v="1"/>
    <n v="3766.5"/>
    <x v="4"/>
    <m/>
  </r>
  <r>
    <s v="MERCK"/>
    <s v="MK-0616-015"/>
    <s v="Merck Sharp and Dohme LLC"/>
    <s v="Peru"/>
    <x v="0"/>
    <n v="40700"/>
    <s v="Revenues - Third Parties"/>
    <m/>
    <s v="Project Management Fee"/>
    <n v="2026"/>
    <n v="7"/>
    <s v="USD"/>
    <n v="310.82"/>
    <n v="1"/>
    <n v="310.82"/>
    <x v="4"/>
    <m/>
  </r>
  <r>
    <s v="MERCK"/>
    <s v="MK-0616-015"/>
    <s v="Merck Sharp and Dohme LLC"/>
    <s v="Peru"/>
    <x v="5"/>
    <n v="40700"/>
    <s v="Revenues - Third Parties"/>
    <m/>
    <s v="Storage Ambient (per Pallet)"/>
    <n v="2026"/>
    <n v="7"/>
    <s v="USD"/>
    <n v="1622.46"/>
    <n v="1"/>
    <n v="1622.46"/>
    <x v="4"/>
    <m/>
  </r>
  <r>
    <s v="OTH CUST"/>
    <s v="SGNDV-001"/>
    <s v="Seattle Genetics Inc"/>
    <s v="Peru"/>
    <x v="2"/>
    <n v="40700"/>
    <s v="Revenues - Third Parties"/>
    <m/>
    <s v="Freight - Shipments"/>
    <n v="2026"/>
    <n v="7"/>
    <s v="USD"/>
    <n v="87.48"/>
    <n v="1"/>
    <n v="87.48"/>
    <x v="4"/>
    <m/>
  </r>
  <r>
    <s v="OTH CUST"/>
    <s v="SGNDV-001"/>
    <s v="Seattle Genetics Inc"/>
    <s v="Peru"/>
    <x v="5"/>
    <n v="40700"/>
    <s v="Revenues - Third Parties"/>
    <m/>
    <s v="Non-Drug Storage &amp; Returns Storage Ambient (per Pallet)"/>
    <n v="2026"/>
    <n v="7"/>
    <s v="USD"/>
    <n v="167.0292"/>
    <n v="1"/>
    <n v="167.0292"/>
    <x v="4"/>
    <m/>
  </r>
  <r>
    <s v="OTH CUST"/>
    <s v="SGNDV-001"/>
    <s v="Seattle Genetics Inc"/>
    <s v="Peru"/>
    <x v="0"/>
    <n v="40700"/>
    <s v="Revenues - Third Parties"/>
    <m/>
    <s v="Project Management Fee"/>
    <n v="2026"/>
    <n v="7"/>
    <s v="USD"/>
    <n v="1336.2438"/>
    <n v="1"/>
    <n v="1336.2438"/>
    <x v="4"/>
    <m/>
  </r>
  <r>
    <s v="OTH CUST"/>
    <s v="SGNDV-001"/>
    <s v="Seattle Genetics Inc"/>
    <s v="Peru"/>
    <x v="4"/>
    <n v="40700"/>
    <s v="Revenues - Third Parties"/>
    <m/>
    <s v="Reconciliation of Returns (per Hour)"/>
    <n v="2026"/>
    <n v="7"/>
    <s v="USD"/>
    <n v="178.16720000000001"/>
    <n v="1"/>
    <n v="178.16720000000001"/>
    <x v="4"/>
    <m/>
  </r>
  <r>
    <s v="OTH CUST"/>
    <s v="SGNDV-001"/>
    <s v="Seattle Genetics Inc"/>
    <s v="Peru"/>
    <x v="4"/>
    <n v="40700"/>
    <s v="Revenues - Third Parties"/>
    <m/>
    <s v="Returns Receipt (per Receipt)"/>
    <n v="2026"/>
    <n v="7"/>
    <s v="USD"/>
    <n v="445.41820000000001"/>
    <n v="1"/>
    <n v="445.41820000000001"/>
    <x v="4"/>
    <m/>
  </r>
  <r>
    <s v="OTH CUST"/>
    <s v="SGNDV-001"/>
    <s v="Seattle Genetics Inc"/>
    <s v="Peru"/>
    <x v="5"/>
    <n v="40700"/>
    <s v="Revenues - Third Parties"/>
    <m/>
    <s v="Storage Ambient (per Pallet)"/>
    <n v="2026"/>
    <n v="7"/>
    <s v="USD"/>
    <n v="2004.3819000000001"/>
    <n v="1"/>
    <n v="2004.3819000000001"/>
    <x v="4"/>
    <m/>
  </r>
  <r>
    <s v="OTH CUST"/>
    <s v="SGNDV-001"/>
    <s v="Seattle Genetics Inc"/>
    <s v="Peru"/>
    <x v="5"/>
    <n v="40700"/>
    <s v="Revenues - Third Parties"/>
    <m/>
    <s v="Storage Refrigerated (per Shelf)"/>
    <n v="2026"/>
    <n v="7"/>
    <s v="USD"/>
    <n v="2672.4672"/>
    <n v="1"/>
    <n v="2672.4672"/>
    <x v="4"/>
    <m/>
  </r>
  <r>
    <s v="MEDIMMUNE"/>
    <s v="D9180C00012"/>
    <s v="MedImmune Inc"/>
    <s v="Peru"/>
    <x v="0"/>
    <n v="40700"/>
    <s v="Revenues - Third Parties"/>
    <m/>
    <s v="Project Management Fee"/>
    <n v="2026"/>
    <n v="7"/>
    <s v="USD"/>
    <n v="353.25"/>
    <n v="1"/>
    <n v="353.25"/>
    <x v="4"/>
    <m/>
  </r>
  <r>
    <s v="MEDIMMUNE"/>
    <s v="D9180C00012"/>
    <s v="MedImmune Inc"/>
    <s v="Peru"/>
    <x v="5"/>
    <n v="40700"/>
    <s v="Revenues - Third Parties"/>
    <m/>
    <s v="Storage Refrigerated (per Pallet)"/>
    <n v="2026"/>
    <n v="7"/>
    <s v="USD"/>
    <n v="5958.26"/>
    <n v="1"/>
    <n v="5958.26"/>
    <x v="4"/>
    <m/>
  </r>
  <r>
    <s v="ASTRAZENECA"/>
    <s v="D5989C00001"/>
    <s v="Astra Zeneca"/>
    <s v="Peru"/>
    <x v="0"/>
    <n v="40700"/>
    <s v="Revenues - Third Parties"/>
    <m/>
    <s v="Configuration of Temperature Monitoring Device"/>
    <n v="2026"/>
    <n v="7"/>
    <s v="USD"/>
    <n v="36"/>
    <n v="1"/>
    <n v="36"/>
    <x v="4"/>
    <m/>
  </r>
  <r>
    <s v="ASTRAZENECA"/>
    <s v="D5989C00001"/>
    <s v="Astra Zeneca"/>
    <s v="Peru"/>
    <x v="2"/>
    <n v="40700"/>
    <s v="Revenues - Third Parties"/>
    <m/>
    <s v="Freight - Shipments"/>
    <n v="2026"/>
    <n v="7"/>
    <s v="USD"/>
    <n v="708.57"/>
    <n v="1"/>
    <n v="708.57"/>
    <x v="4"/>
    <m/>
  </r>
  <r>
    <s v="ASTRAZENECA"/>
    <s v="D5989C00001"/>
    <s v="Astra Zeneca"/>
    <s v="Peru"/>
    <x v="0"/>
    <n v="40700"/>
    <s v="Revenues - Third Parties"/>
    <m/>
    <s v="Pick and Pack (Ambient)"/>
    <n v="2026"/>
    <n v="7"/>
    <s v="USD"/>
    <n v="400.36"/>
    <n v="1"/>
    <n v="400.36"/>
    <x v="4"/>
    <m/>
  </r>
  <r>
    <s v="ASTRAZENECA"/>
    <s v="D5989C00001"/>
    <s v="Astra Zeneca"/>
    <s v="Peru"/>
    <x v="0"/>
    <n v="40700"/>
    <s v="Revenues - Third Parties"/>
    <m/>
    <s v="Project Management Fee"/>
    <n v="2026"/>
    <n v="7"/>
    <s v="USD"/>
    <n v="353.25"/>
    <n v="1"/>
    <n v="353.25"/>
    <x v="4"/>
    <m/>
  </r>
  <r>
    <s v="ASTRAZENECA"/>
    <s v="D5989C00001"/>
    <s v="Astra Zeneca"/>
    <s v="Peru"/>
    <x v="5"/>
    <n v="40700"/>
    <s v="Revenues - Third Parties"/>
    <m/>
    <s v="Storage Ambient (per Pallet)"/>
    <n v="2026"/>
    <n v="7"/>
    <s v="USD"/>
    <n v="7270.9"/>
    <n v="1"/>
    <n v="7270.9"/>
    <x v="4"/>
    <m/>
  </r>
  <r>
    <s v="MERCK"/>
    <s v="MK-2870-007"/>
    <s v="Merck Sharp and Dohme LLC"/>
    <s v="Peru"/>
    <x v="2"/>
    <n v="40700"/>
    <s v="Revenues - Third Parties"/>
    <m/>
    <s v="Freight - Shipments"/>
    <n v="2026"/>
    <n v="7"/>
    <s v="USD"/>
    <n v="780.24"/>
    <n v="1"/>
    <n v="780.24"/>
    <x v="4"/>
    <m/>
  </r>
  <r>
    <s v="MERCK"/>
    <s v="MK-2870-007"/>
    <s v="Merck Sharp and Dohme LLC"/>
    <s v="Peru"/>
    <x v="0"/>
    <n v="40700"/>
    <s v="Revenues - Third Parties"/>
    <m/>
    <s v="Insulated shipper - Credo S22 - 12L (Leasing)"/>
    <n v="2026"/>
    <n v="7"/>
    <s v="USD"/>
    <n v="532.74"/>
    <n v="1"/>
    <n v="532.74"/>
    <x v="4"/>
    <m/>
  </r>
  <r>
    <s v="MERCK"/>
    <s v="MK-2870-007"/>
    <s v="Merck Sharp and Dohme LLC"/>
    <s v="Peru"/>
    <x v="0"/>
    <n v="40700"/>
    <s v="Revenues - Third Parties"/>
    <m/>
    <s v="Insulated shipper - Credo S22 - 28L (Leasing)"/>
    <n v="2026"/>
    <n v="7"/>
    <s v="USD"/>
    <n v="233.81"/>
    <n v="1"/>
    <n v="233.81"/>
    <x v="4"/>
    <m/>
  </r>
  <r>
    <s v="MERCK"/>
    <s v="MK-2870-007"/>
    <s v="Merck Sharp and Dohme LLC"/>
    <s v="Peru"/>
    <x v="0"/>
    <n v="40700"/>
    <s v="Revenues - Third Parties"/>
    <m/>
    <s v="Insulated shipper - Credo S4 - 12L (Leasing)"/>
    <n v="2026"/>
    <n v="7"/>
    <s v="USD"/>
    <n v="680.96"/>
    <n v="1"/>
    <n v="680.96"/>
    <x v="4"/>
    <m/>
  </r>
  <r>
    <s v="MERCK"/>
    <s v="MK-2870-007"/>
    <s v="Merck Sharp and Dohme LLC"/>
    <s v="Peru"/>
    <x v="0"/>
    <n v="40700"/>
    <s v="Revenues - Third Parties"/>
    <m/>
    <s v="Pick and Pack (Controlled Ambient)"/>
    <n v="2026"/>
    <n v="7"/>
    <s v="USD"/>
    <n v="502.2"/>
    <n v="1"/>
    <n v="502.2"/>
    <x v="4"/>
    <m/>
  </r>
  <r>
    <s v="MERCK"/>
    <s v="MK-2870-007"/>
    <s v="Merck Sharp and Dohme LLC"/>
    <s v="Peru"/>
    <x v="0"/>
    <n v="40700"/>
    <s v="Revenues - Third Parties"/>
    <m/>
    <s v="Pick and Pack (Refrigerated)"/>
    <n v="2026"/>
    <n v="7"/>
    <s v="USD"/>
    <n v="602.6"/>
    <n v="1"/>
    <n v="602.6"/>
    <x v="4"/>
    <m/>
  </r>
  <r>
    <s v="MERCK"/>
    <s v="MK-2870-007"/>
    <s v="Merck Sharp and Dohme LLC"/>
    <s v="Peru"/>
    <x v="0"/>
    <n v="40700"/>
    <s v="Revenues - Third Parties"/>
    <m/>
    <s v="Project Management Fee"/>
    <n v="2026"/>
    <n v="7"/>
    <s v="USD"/>
    <n v="310.82"/>
    <n v="1"/>
    <n v="310.82"/>
    <x v="4"/>
    <m/>
  </r>
  <r>
    <s v="MERCK"/>
    <s v="MK-2870-007"/>
    <s v="Merck Sharp and Dohme LLC"/>
    <s v="Peru"/>
    <x v="5"/>
    <n v="40700"/>
    <s v="Revenues - Third Parties"/>
    <m/>
    <s v="Storage Ambient (per Pallet)"/>
    <n v="2026"/>
    <n v="7"/>
    <s v="USD"/>
    <n v="579.45000000000005"/>
    <n v="1"/>
    <n v="579.45000000000005"/>
    <x v="4"/>
    <m/>
  </r>
  <r>
    <s v="MERCK"/>
    <s v="MK-2870-007"/>
    <s v="Merck Sharp and Dohme LLC"/>
    <s v="Peru"/>
    <x v="5"/>
    <n v="40700"/>
    <s v="Revenues - Third Parties"/>
    <m/>
    <s v="Storage Refrigerated (per Shelf)"/>
    <n v="2026"/>
    <n v="7"/>
    <s v="USD"/>
    <n v="2085.84"/>
    <n v="1"/>
    <n v="2085.84"/>
    <x v="4"/>
    <m/>
  </r>
  <r>
    <s v="ASTRAZENECA"/>
    <s v="D6972C00002"/>
    <s v="Astra Zeneca"/>
    <s v="Peru"/>
    <x v="0"/>
    <n v="40700"/>
    <s v="Revenues - Third Parties"/>
    <m/>
    <s v="Configuration of Temperature Monitoring Device"/>
    <n v="2026"/>
    <n v="7"/>
    <s v="USD"/>
    <n v="54"/>
    <n v="1"/>
    <n v="54"/>
    <x v="4"/>
    <m/>
  </r>
  <r>
    <s v="ASTRAZENECA"/>
    <s v="D6972C00002"/>
    <s v="Astra Zeneca"/>
    <s v="Peru"/>
    <x v="2"/>
    <n v="40700"/>
    <s v="Revenues - Third Parties"/>
    <m/>
    <s v="Freight - Shipments"/>
    <n v="2026"/>
    <n v="7"/>
    <s v="USD"/>
    <n v="404.25"/>
    <n v="1"/>
    <n v="404.25"/>
    <x v="4"/>
    <m/>
  </r>
  <r>
    <s v="ASTRAZENECA"/>
    <s v="D6972C00002"/>
    <s v="Astra Zeneca"/>
    <s v="Peru"/>
    <x v="0"/>
    <n v="40700"/>
    <s v="Revenues - Third Parties"/>
    <m/>
    <s v="Pick and Pack (Ambient)"/>
    <n v="2026"/>
    <n v="7"/>
    <s v="USD"/>
    <n v="630.54"/>
    <n v="1"/>
    <n v="630.54"/>
    <x v="4"/>
    <m/>
  </r>
  <r>
    <s v="ASTRAZENECA"/>
    <s v="D6972C00002"/>
    <s v="Astra Zeneca"/>
    <s v="Peru"/>
    <x v="0"/>
    <n v="40700"/>
    <s v="Revenues - Third Parties"/>
    <m/>
    <s v="Project Management Fee"/>
    <n v="2026"/>
    <n v="7"/>
    <s v="USD"/>
    <n v="370.92"/>
    <n v="1"/>
    <n v="370.92"/>
    <x v="4"/>
    <m/>
  </r>
  <r>
    <s v="ASTRAZENECA"/>
    <s v="D6972C00002"/>
    <s v="Astra Zeneca"/>
    <s v="Peru"/>
    <x v="5"/>
    <n v="40700"/>
    <s v="Revenues - Third Parties"/>
    <m/>
    <s v="Storage Ambient (per Pallet)"/>
    <n v="2026"/>
    <n v="7"/>
    <s v="USD"/>
    <n v="2231.7399999999998"/>
    <n v="1"/>
    <n v="2231.7399999999998"/>
    <x v="4"/>
    <m/>
  </r>
  <r>
    <s v="ASTRAZENECA"/>
    <s v="D6972C00003"/>
    <s v="Astra Zeneca"/>
    <s v="Peru"/>
    <x v="0"/>
    <n v="40700"/>
    <s v="Revenues - Third Parties"/>
    <m/>
    <s v="Configuration of Temperature Monitoring Device"/>
    <n v="2026"/>
    <n v="7"/>
    <s v="USD"/>
    <n v="63"/>
    <n v="1"/>
    <n v="63"/>
    <x v="4"/>
    <m/>
  </r>
  <r>
    <s v="ASTRAZENECA"/>
    <s v="D6972C00003"/>
    <s v="Astra Zeneca"/>
    <s v="Peru"/>
    <x v="2"/>
    <n v="40700"/>
    <s v="Revenues - Third Parties"/>
    <m/>
    <s v="Freight - Shipments"/>
    <n v="2026"/>
    <n v="7"/>
    <s v="USD"/>
    <n v="252.09"/>
    <n v="1"/>
    <n v="252.09"/>
    <x v="4"/>
    <m/>
  </r>
  <r>
    <s v="ASTRAZENECA"/>
    <s v="D6972C00003"/>
    <s v="Astra Zeneca"/>
    <s v="Peru"/>
    <x v="0"/>
    <n v="40700"/>
    <s v="Revenues - Third Parties"/>
    <m/>
    <s v="Pick and Pack (Ambient)"/>
    <n v="2026"/>
    <n v="7"/>
    <s v="USD"/>
    <n v="630.54"/>
    <n v="1"/>
    <n v="630.54"/>
    <x v="4"/>
    <m/>
  </r>
  <r>
    <s v="ASTRAZENECA"/>
    <s v="D6972C00003"/>
    <s v="Astra Zeneca"/>
    <s v="Peru"/>
    <x v="0"/>
    <n v="40700"/>
    <s v="Revenues - Third Parties"/>
    <m/>
    <s v="Pick and Pack Cancellation Fee (Pre Pick &amp; Pack)"/>
    <n v="2026"/>
    <n v="7"/>
    <s v="USD"/>
    <n v="52.55"/>
    <n v="1"/>
    <n v="52.55"/>
    <x v="4"/>
    <m/>
  </r>
  <r>
    <s v="ASTRAZENECA"/>
    <s v="D6972C00003"/>
    <s v="Astra Zeneca"/>
    <s v="Peru"/>
    <x v="0"/>
    <n v="40700"/>
    <s v="Revenues - Third Parties"/>
    <m/>
    <s v="Project Management Fee"/>
    <n v="2026"/>
    <n v="7"/>
    <s v="USD"/>
    <n v="370.92"/>
    <n v="1"/>
    <n v="370.92"/>
    <x v="4"/>
    <m/>
  </r>
  <r>
    <s v="ASTRAZENECA"/>
    <s v="D6972C00003"/>
    <s v="Astra Zeneca"/>
    <s v="Peru"/>
    <x v="5"/>
    <n v="40700"/>
    <s v="Revenues - Third Parties"/>
    <m/>
    <s v="Storage Ambient (per Shelf)"/>
    <n v="2026"/>
    <n v="7"/>
    <s v="USD"/>
    <n v="4228.5600000000004"/>
    <n v="1"/>
    <n v="4228.5600000000004"/>
    <x v="4"/>
    <m/>
  </r>
  <r>
    <s v="OTH CUST"/>
    <s v="PR200-104"/>
    <s v="Prometheus Biosciences"/>
    <s v="Peru"/>
    <x v="2"/>
    <n v="40700"/>
    <s v="Revenues - Third Parties"/>
    <m/>
    <s v="Freight - Shipments"/>
    <n v="2026"/>
    <n v="7"/>
    <s v="USD"/>
    <n v="81.78"/>
    <n v="1"/>
    <n v="81.78"/>
    <x v="4"/>
    <m/>
  </r>
  <r>
    <s v="OTH CUST"/>
    <s v="PR200-104"/>
    <s v="Prometheus Biosciences"/>
    <s v="Peru"/>
    <x v="0"/>
    <n v="40700"/>
    <s v="Revenues - Third Parties"/>
    <m/>
    <s v="Project Management Fee"/>
    <n v="2026"/>
    <n v="7"/>
    <s v="USD"/>
    <n v="310.82"/>
    <n v="1"/>
    <n v="310.82"/>
    <x v="4"/>
    <m/>
  </r>
  <r>
    <s v="OTH CUST"/>
    <s v="PR200-104"/>
    <s v="Prometheus Biosciences"/>
    <s v="Peru"/>
    <x v="5"/>
    <n v="40700"/>
    <s v="Revenues - Third Parties"/>
    <m/>
    <s v="Storage Refrigerated (per Pallet)"/>
    <n v="2026"/>
    <n v="7"/>
    <s v="USD"/>
    <n v="289.70999999999998"/>
    <n v="1"/>
    <n v="289.70999999999998"/>
    <x v="4"/>
    <m/>
  </r>
  <r>
    <s v="ASTRAZENECA"/>
    <s v="D9181C00002"/>
    <s v="Astra Zeneca"/>
    <s v="Peru"/>
    <x v="0"/>
    <n v="40700"/>
    <s v="Revenues - Third Parties"/>
    <m/>
    <s v="Configuration of Temperature Monitoring Device"/>
    <n v="2026"/>
    <n v="7"/>
    <s v="USD"/>
    <n v="27"/>
    <n v="1"/>
    <n v="27"/>
    <x v="4"/>
    <m/>
  </r>
  <r>
    <s v="ASTRAZENECA"/>
    <s v="D9181C00002"/>
    <s v="Astra Zeneca"/>
    <s v="Peru"/>
    <x v="2"/>
    <n v="40700"/>
    <s v="Revenues - Third Parties"/>
    <m/>
    <s v="Freight - Shipments"/>
    <n v="2026"/>
    <n v="7"/>
    <s v="USD"/>
    <n v="429.72"/>
    <n v="1"/>
    <n v="429.72"/>
    <x v="4"/>
    <m/>
  </r>
  <r>
    <s v="ASTRAZENECA"/>
    <s v="D9181C00002"/>
    <s v="Astra Zeneca"/>
    <s v="Peru"/>
    <x v="0"/>
    <n v="40700"/>
    <s v="Revenues - Third Parties"/>
    <m/>
    <s v="Insulated shipper - Credo S4 - 28L (Leasing)"/>
    <n v="2026"/>
    <n v="7"/>
    <s v="USD"/>
    <n v="819"/>
    <n v="1"/>
    <n v="819"/>
    <x v="4"/>
    <m/>
  </r>
  <r>
    <s v="ASTRAZENECA"/>
    <s v="D9181C00002"/>
    <s v="Astra Zeneca"/>
    <s v="Peru"/>
    <x v="0"/>
    <n v="40700"/>
    <s v="Revenues - Third Parties"/>
    <m/>
    <s v="Pick and Pack (Refrigerated)"/>
    <n v="2026"/>
    <n v="7"/>
    <s v="USD"/>
    <n v="360"/>
    <n v="1"/>
    <n v="360"/>
    <x v="4"/>
    <m/>
  </r>
  <r>
    <s v="ASTRAZENECA"/>
    <s v="D9181C00002"/>
    <s v="Astra Zeneca"/>
    <s v="Peru"/>
    <x v="0"/>
    <n v="40700"/>
    <s v="Revenues - Third Parties"/>
    <m/>
    <s v="Project Management Fee"/>
    <n v="2026"/>
    <n v="7"/>
    <s v="USD"/>
    <n v="378.96"/>
    <n v="1"/>
    <n v="378.96"/>
    <x v="4"/>
    <m/>
  </r>
  <r>
    <s v="ASTRAZENECA"/>
    <s v="D9181C00002"/>
    <s v="Astra Zeneca"/>
    <s v="Peru"/>
    <x v="0"/>
    <n v="40700"/>
    <s v="Revenues - Third Parties"/>
    <m/>
    <s v="Receipt fee Refrigerated (per Receipt_ID)"/>
    <n v="2026"/>
    <n v="7"/>
    <s v="USD"/>
    <n v="454.76"/>
    <n v="1"/>
    <n v="454.76"/>
    <x v="4"/>
    <m/>
  </r>
  <r>
    <s v="ASTRAZENECA"/>
    <s v="D9181C00002"/>
    <s v="Astra Zeneca"/>
    <s v="Peru"/>
    <x v="5"/>
    <n v="40700"/>
    <s v="Revenues - Third Parties"/>
    <m/>
    <s v="Storage Refrigerated (per Pallet)"/>
    <n v="2026"/>
    <n v="7"/>
    <s v="USD"/>
    <n v="6682.42"/>
    <n v="1"/>
    <n v="6682.42"/>
    <x v="4"/>
    <m/>
  </r>
  <r>
    <s v="OTH CUST"/>
    <s v="IMVT-1402-2801"/>
    <s v="IMVT Corporation"/>
    <s v="Peru"/>
    <x v="5"/>
    <n v="40700"/>
    <s v="Revenues - Third Parties"/>
    <m/>
    <s v="Non-Drug Storage Ambient (per Pallet)"/>
    <n v="2026"/>
    <n v="7"/>
    <s v="USD"/>
    <n v="204.9"/>
    <n v="1"/>
    <n v="204.9"/>
    <x v="4"/>
    <m/>
  </r>
  <r>
    <s v="OTH CUST"/>
    <s v="IMVT-1402-2801"/>
    <s v="IMVT Corporation"/>
    <s v="Peru"/>
    <x v="0"/>
    <n v="40700"/>
    <s v="Revenues - Third Parties"/>
    <m/>
    <s v="Project Management Fee"/>
    <n v="2026"/>
    <n v="7"/>
    <s v="USD"/>
    <n v="1631.62"/>
    <n v="1"/>
    <n v="1631.62"/>
    <x v="4"/>
    <m/>
  </r>
  <r>
    <s v="OTH CUST"/>
    <s v="IMVT-1402-2801"/>
    <s v="IMVT Corporation"/>
    <s v="Peru"/>
    <x v="0"/>
    <n v="40700"/>
    <s v="Revenues - Third Parties"/>
    <m/>
    <s v="Receipt fee Ambient (per Receipt_ID)"/>
    <n v="2026"/>
    <n v="7"/>
    <s v="USD"/>
    <n v="997.47"/>
    <n v="1"/>
    <n v="997.47"/>
    <x v="4"/>
    <m/>
  </r>
  <r>
    <s v="OTH CUST"/>
    <s v="IMVT-1402-2801"/>
    <s v="IMVT Corporation"/>
    <s v="Peru"/>
    <x v="5"/>
    <n v="40700"/>
    <s v="Revenues - Third Parties"/>
    <m/>
    <s v="Storage Refrigerated (per Shelf)"/>
    <n v="2026"/>
    <n v="7"/>
    <s v="USD"/>
    <n v="2451.1799999999998"/>
    <n v="1"/>
    <n v="2451.1799999999998"/>
    <x v="4"/>
    <m/>
  </r>
  <r>
    <s v="ASTRAZENECA"/>
    <s v="D6973C00001"/>
    <s v="Astra Zeneca"/>
    <s v="Peru"/>
    <x v="0"/>
    <n v="40700"/>
    <s v="Revenues - Third Parties"/>
    <m/>
    <s v="Configuration of Temperature Monitoring Device"/>
    <n v="2026"/>
    <n v="7"/>
    <s v="USD"/>
    <n v="108"/>
    <n v="1"/>
    <n v="108"/>
    <x v="4"/>
    <m/>
  </r>
  <r>
    <s v="ASTRAZENECA"/>
    <s v="D6973C00001"/>
    <s v="Astra Zeneca"/>
    <s v="Peru"/>
    <x v="2"/>
    <n v="40700"/>
    <s v="Revenues - Third Parties"/>
    <m/>
    <s v="Freight - Shipments"/>
    <n v="2026"/>
    <n v="7"/>
    <s v="USD"/>
    <n v="480.33"/>
    <n v="1"/>
    <n v="480.33"/>
    <x v="4"/>
    <m/>
  </r>
  <r>
    <s v="ASTRAZENECA"/>
    <s v="D6973C00001"/>
    <s v="Astra Zeneca"/>
    <s v="Peru"/>
    <x v="0"/>
    <n v="40700"/>
    <s v="Revenues - Third Parties"/>
    <m/>
    <s v="Pick and Pack (Ambient)"/>
    <n v="2026"/>
    <n v="7"/>
    <s v="USD"/>
    <n v="1288.44"/>
    <n v="1"/>
    <n v="1288.44"/>
    <x v="4"/>
    <m/>
  </r>
  <r>
    <s v="ASTRAZENECA"/>
    <s v="D6973C00001"/>
    <s v="Astra Zeneca"/>
    <s v="Peru"/>
    <x v="0"/>
    <n v="40700"/>
    <s v="Revenues - Third Parties"/>
    <m/>
    <s v="Project Management Fee"/>
    <n v="2026"/>
    <n v="7"/>
    <s v="USD"/>
    <n v="378.96"/>
    <n v="1"/>
    <n v="378.96"/>
    <x v="4"/>
    <m/>
  </r>
  <r>
    <s v="ASTRAZENECA"/>
    <s v="D6973C00001"/>
    <s v="Astra Zeneca"/>
    <s v="Peru"/>
    <x v="5"/>
    <n v="40700"/>
    <s v="Revenues - Third Parties"/>
    <m/>
    <s v="Storage Ambient (per Pallet)"/>
    <n v="2026"/>
    <n v="7"/>
    <s v="USD"/>
    <n v="3360"/>
    <n v="1"/>
    <n v="3360"/>
    <x v="4"/>
    <m/>
  </r>
  <r>
    <s v="OTH CUST"/>
    <s v="HLX22-GC-301"/>
    <s v="Shanghai Henlius Biotech Inc"/>
    <s v="Peru"/>
    <x v="2"/>
    <n v="40700"/>
    <s v="Revenues - Third Parties"/>
    <m/>
    <s v="Freight - Shipments"/>
    <n v="2026"/>
    <n v="7"/>
    <s v="USD"/>
    <n v="127.38"/>
    <n v="1"/>
    <n v="127.38"/>
    <x v="4"/>
    <m/>
  </r>
  <r>
    <s v="OTH CUST"/>
    <s v="HLX22-GC-301"/>
    <s v="Shanghai Henlius Biotech Inc"/>
    <s v="Peru"/>
    <x v="0"/>
    <n v="40700"/>
    <s v="Revenues - Third Parties"/>
    <m/>
    <s v="Insulated shipper - Credo S4 - 12L (Leasing)"/>
    <n v="2026"/>
    <n v="7"/>
    <s v="USD"/>
    <n v="540.99"/>
    <n v="1"/>
    <n v="540.99"/>
    <x v="4"/>
    <m/>
  </r>
  <r>
    <s v="OTH CUST"/>
    <s v="HLX22-GC-301"/>
    <s v="Shanghai Henlius Biotech Inc"/>
    <s v="Peru"/>
    <x v="0"/>
    <n v="40700"/>
    <s v="Revenues - Third Parties"/>
    <m/>
    <s v="Insulated shipper - Credo S4 - 28L (Leasing)"/>
    <n v="2026"/>
    <n v="7"/>
    <s v="USD"/>
    <n v="331.57"/>
    <n v="1"/>
    <n v="331.57"/>
    <x v="4"/>
    <m/>
  </r>
  <r>
    <s v="OTH CUST"/>
    <s v="HLX22-GC-301"/>
    <s v="Shanghai Henlius Biotech Inc"/>
    <s v="Peru"/>
    <x v="0"/>
    <n v="40700"/>
    <s v="Revenues - Third Parties"/>
    <m/>
    <s v="Pick and Pack (Refrigerated)"/>
    <n v="2026"/>
    <n v="7"/>
    <s v="USD"/>
    <n v="823.6"/>
    <n v="1"/>
    <n v="823.6"/>
    <x v="4"/>
    <m/>
  </r>
  <r>
    <s v="OTH CUST"/>
    <s v="HLX22-GC-301"/>
    <s v="Shanghai Henlius Biotech Inc"/>
    <s v="Peru"/>
    <x v="0"/>
    <n v="40700"/>
    <s v="Revenues - Third Parties"/>
    <m/>
    <s v="Project Management Fee"/>
    <n v="2026"/>
    <n v="7"/>
    <s v="USD"/>
    <n v="1060.55"/>
    <n v="1"/>
    <n v="1060.55"/>
    <x v="4"/>
    <m/>
  </r>
  <r>
    <s v="OTH CUST"/>
    <s v="HLX22-GC-301"/>
    <s v="Shanghai Henlius Biotech Inc"/>
    <s v="Peru"/>
    <x v="5"/>
    <n v="40700"/>
    <s v="Revenues - Third Parties"/>
    <m/>
    <s v="Storage Refrigerated (per Shelf)"/>
    <n v="2026"/>
    <n v="7"/>
    <s v="USD"/>
    <n v="2389.86"/>
    <n v="1"/>
    <n v="2389.86"/>
    <x v="4"/>
    <m/>
  </r>
  <r>
    <s v="OTH CUST"/>
    <s v="HLX22-GC-301"/>
    <s v="Shanghai Henlius Biotech Inc"/>
    <s v="Peru"/>
    <x v="0"/>
    <n v="40700"/>
    <s v="Revenues - Third Parties"/>
    <m/>
    <s v="Temperature Monitoring Device (Refrigerated)"/>
    <n v="2026"/>
    <n v="7"/>
    <s v="USD"/>
    <n v="331.56"/>
    <n v="1"/>
    <n v="331.56"/>
    <x v="4"/>
    <m/>
  </r>
  <r>
    <s v="ASTRAZENECA"/>
    <s v="D5241C00007"/>
    <s v="Astra Zeneca"/>
    <s v="Peru"/>
    <x v="0"/>
    <n v="40700"/>
    <s v="Revenues - Third Parties"/>
    <m/>
    <s v="Configuration of Temperature Monitoring Device"/>
    <n v="2026"/>
    <n v="7"/>
    <s v="USD"/>
    <n v="72"/>
    <n v="1"/>
    <n v="72"/>
    <x v="4"/>
    <m/>
  </r>
  <r>
    <s v="ASTRAZENECA"/>
    <s v="D5241C00007"/>
    <s v="Astra Zeneca"/>
    <s v="Peru"/>
    <x v="2"/>
    <n v="40700"/>
    <s v="Revenues - Third Parties"/>
    <m/>
    <s v="Freight - Shipments"/>
    <n v="2026"/>
    <n v="7"/>
    <s v="USD"/>
    <n v="393.54"/>
    <n v="1"/>
    <n v="393.54"/>
    <x v="4"/>
    <m/>
  </r>
  <r>
    <s v="ASTRAZENECA"/>
    <s v="D5241C00007"/>
    <s v="Astra Zeneca"/>
    <s v="Peru"/>
    <x v="0"/>
    <n v="40700"/>
    <s v="Revenues - Third Parties"/>
    <m/>
    <s v="Insulated shipper - Credo S4 - 12L (Leasing)"/>
    <n v="2026"/>
    <n v="7"/>
    <s v="USD"/>
    <n v="1165"/>
    <n v="1"/>
    <n v="1165"/>
    <x v="4"/>
    <m/>
  </r>
  <r>
    <s v="ASTRAZENECA"/>
    <s v="D5241C00007"/>
    <s v="Astra Zeneca"/>
    <s v="Peru"/>
    <x v="0"/>
    <n v="40700"/>
    <s v="Revenues - Third Parties"/>
    <m/>
    <s v="Insulated shipper - Credo S4 - 28L (Leasing)"/>
    <n v="2026"/>
    <n v="7"/>
    <s v="USD"/>
    <n v="819"/>
    <n v="1"/>
    <n v="819"/>
    <x v="4"/>
    <m/>
  </r>
  <r>
    <s v="ASTRAZENECA"/>
    <s v="D5241C00007"/>
    <s v="Astra Zeneca"/>
    <s v="Peru"/>
    <x v="0"/>
    <n v="40700"/>
    <s v="Revenues - Third Parties"/>
    <m/>
    <s v="Pick and Pack (Refrigerated)"/>
    <n v="2026"/>
    <n v="7"/>
    <s v="USD"/>
    <n v="720"/>
    <n v="1"/>
    <n v="720"/>
    <x v="4"/>
    <m/>
  </r>
  <r>
    <s v="ASTRAZENECA"/>
    <s v="D5241C00007"/>
    <s v="Astra Zeneca"/>
    <s v="Peru"/>
    <x v="0"/>
    <n v="40700"/>
    <s v="Revenues - Third Parties"/>
    <m/>
    <s v="Project Management Fee"/>
    <n v="2026"/>
    <n v="7"/>
    <s v="USD"/>
    <n v="378.96"/>
    <n v="1"/>
    <n v="378.96"/>
    <x v="4"/>
    <m/>
  </r>
  <r>
    <s v="ASTRAZENECA"/>
    <s v="D5241C00007"/>
    <s v="Astra Zeneca"/>
    <s v="Peru"/>
    <x v="0"/>
    <n v="40700"/>
    <s v="Revenues - Third Parties"/>
    <m/>
    <s v="Receipt fee Refrigerated (per Receipt_ID)"/>
    <n v="2026"/>
    <n v="7"/>
    <s v="USD"/>
    <n v="454.76"/>
    <n v="1"/>
    <n v="454.76"/>
    <x v="4"/>
    <m/>
  </r>
  <r>
    <s v="ASTRAZENECA"/>
    <s v="D5241C00007"/>
    <s v="Astra Zeneca"/>
    <s v="Peru"/>
    <x v="5"/>
    <n v="40700"/>
    <s v="Revenues - Third Parties"/>
    <m/>
    <s v="Storage Refrigerated (per Pallet)"/>
    <n v="2026"/>
    <n v="7"/>
    <s v="USD"/>
    <n v="4358.1000000000004"/>
    <n v="1"/>
    <n v="4358.1000000000004"/>
    <x v="4"/>
    <m/>
  </r>
  <r>
    <s v="AMGEN"/>
    <s v="Amgen Studies"/>
    <s v="Amgen, Inc."/>
    <s v="Peru"/>
    <x v="0"/>
    <n v="40700"/>
    <s v="Revenues - Third Parties"/>
    <m/>
    <s v="Additional Reports"/>
    <n v="2026"/>
    <n v="7"/>
    <s v="USD"/>
    <n v="86.19"/>
    <n v="1"/>
    <n v="86.19"/>
    <x v="4"/>
    <m/>
  </r>
  <r>
    <s v="ASTRAZENECA"/>
    <s v="D5160C00048"/>
    <s v="Astra Zeneca"/>
    <s v="Peru"/>
    <x v="0"/>
    <n v="40700"/>
    <s v="Revenues - Third Parties"/>
    <m/>
    <s v="Pick and Pack (Ambient)"/>
    <n v="2026"/>
    <n v="7"/>
    <s v="USD"/>
    <n v="226.85480000000001"/>
    <n v="1"/>
    <n v="226.85480000000001"/>
    <x v="4"/>
    <m/>
  </r>
  <r>
    <s v="ASTRAZENECA"/>
    <s v="D5160C00048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5160C00048"/>
    <s v="Astra Zeneca"/>
    <s v="Peru"/>
    <x v="0"/>
    <n v="40700"/>
    <s v="Revenues - Third Parties"/>
    <m/>
    <s v="Receipt fee Ambient (per Receipt_ID)"/>
    <n v="2026"/>
    <n v="7"/>
    <s v="USD"/>
    <n v="480.39840000000004"/>
    <n v="1"/>
    <n v="480.39840000000004"/>
    <x v="4"/>
    <m/>
  </r>
  <r>
    <s v="ASTRAZENECA"/>
    <s v="D5160C00048"/>
    <s v="Astra Zeneca"/>
    <s v="Peru"/>
    <x v="5"/>
    <n v="40700"/>
    <s v="Revenues - Third Parties"/>
    <m/>
    <s v="Storage Ambient (per Shelf)"/>
    <n v="2026"/>
    <n v="7"/>
    <s v="USD"/>
    <n v="887.40260000000001"/>
    <n v="1"/>
    <n v="887.40260000000001"/>
    <x v="4"/>
    <m/>
  </r>
  <r>
    <s v="ASTRAZENECA"/>
    <s v="D5160C00048"/>
    <s v="Astra Zeneca"/>
    <s v="Peru"/>
    <x v="0"/>
    <n v="40700"/>
    <s v="Revenues - Third Parties"/>
    <m/>
    <s v="Temperature Monitoring Device (Ambient)"/>
    <n v="2026"/>
    <n v="7"/>
    <s v="USD"/>
    <n v="72.246581599999999"/>
    <n v="1"/>
    <n v="72.246581599999999"/>
    <x v="4"/>
    <m/>
  </r>
  <r>
    <s v="ASTRAZENECA"/>
    <s v="D5169C00001"/>
    <s v="Astra Zeneca"/>
    <s v="Peru"/>
    <x v="2"/>
    <n v="40700"/>
    <s v="Revenues - Third Parties"/>
    <m/>
    <s v="Freight - Shipments"/>
    <n v="2026"/>
    <n v="7"/>
    <s v="USD"/>
    <n v="395.68814880000002"/>
    <n v="1"/>
    <n v="395.68814880000002"/>
    <x v="4"/>
    <m/>
  </r>
  <r>
    <s v="ASTRAZENECA"/>
    <s v="D5169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5169C00001"/>
    <s v="Astra Zeneca"/>
    <s v="Peru"/>
    <x v="5"/>
    <n v="40700"/>
    <s v="Revenues - Third Parties"/>
    <m/>
    <s v="Storage Ambient (per Shelf)"/>
    <n v="2026"/>
    <n v="7"/>
    <s v="USD"/>
    <n v="253.54360000000003"/>
    <n v="1"/>
    <n v="253.54360000000003"/>
    <x v="4"/>
    <m/>
  </r>
  <r>
    <s v="AMGEN"/>
    <n v="20170770"/>
    <s v="Amgen, Inc."/>
    <s v="Peru"/>
    <x v="4"/>
    <n v="40700"/>
    <s v="Revenues - Third Parties"/>
    <m/>
    <s v="Destruction (per Kg)"/>
    <n v="2026"/>
    <n v="7"/>
    <s v="USD"/>
    <n v="424.08"/>
    <n v="1"/>
    <n v="424.08"/>
    <x v="4"/>
    <m/>
  </r>
  <r>
    <s v="AMGEN"/>
    <n v="20170770"/>
    <s v="Amgen, Inc."/>
    <s v="Peru"/>
    <x v="4"/>
    <n v="40700"/>
    <s v="Revenues - Third Parties"/>
    <m/>
    <s v="Destruction Setup Fee"/>
    <n v="2026"/>
    <n v="7"/>
    <s v="USD"/>
    <n v="861.84"/>
    <n v="1"/>
    <n v="861.84"/>
    <x v="4"/>
    <m/>
  </r>
  <r>
    <s v="AMGEN"/>
    <n v="20170770"/>
    <s v="Amgen, Inc."/>
    <s v="Peru"/>
    <x v="0"/>
    <n v="40700"/>
    <s v="Revenues - Third Parties"/>
    <m/>
    <s v="Project Management Fee"/>
    <n v="2026"/>
    <n v="7"/>
    <s v="USD"/>
    <n v="775.66"/>
    <n v="1"/>
    <n v="775.66"/>
    <x v="4"/>
    <m/>
  </r>
  <r>
    <s v="AMGEN"/>
    <n v="20170770"/>
    <s v="Amgen, Inc."/>
    <s v="Peru"/>
    <x v="5"/>
    <n v="40700"/>
    <s v="Revenues - Third Parties"/>
    <m/>
    <s v="Storage Ambient (per Pallet)"/>
    <n v="2026"/>
    <n v="7"/>
    <s v="USD"/>
    <n v="410.42"/>
    <n v="1"/>
    <n v="410.42"/>
    <x v="4"/>
    <m/>
  </r>
  <r>
    <s v="AMGEN"/>
    <n v="20170770"/>
    <s v="Amgen, Inc."/>
    <s v="Peru"/>
    <x v="5"/>
    <n v="40700"/>
    <s v="Revenues - Third Parties"/>
    <m/>
    <s v="Storage of Returns (per Pallet)"/>
    <n v="2026"/>
    <n v="7"/>
    <s v="USD"/>
    <n v="389.07"/>
    <n v="1"/>
    <n v="389.07"/>
    <x v="4"/>
    <m/>
  </r>
  <r>
    <s v="ASTRAZENECA"/>
    <s v="D361BC00001"/>
    <s v="Astra Zeneca"/>
    <s v="Peru"/>
    <x v="2"/>
    <n v="40700"/>
    <s v="Revenues - Third Parties"/>
    <m/>
    <s v="Freight - Shipments"/>
    <n v="2026"/>
    <n v="7"/>
    <s v="USD"/>
    <n v="153.7808656"/>
    <n v="1"/>
    <n v="153.7808656"/>
    <x v="4"/>
    <m/>
  </r>
  <r>
    <s v="ASTRAZENECA"/>
    <s v="D361BC00001"/>
    <s v="Astra Zeneca"/>
    <s v="Peru"/>
    <x v="0"/>
    <n v="40700"/>
    <s v="Revenues - Third Parties"/>
    <m/>
    <s v="Pick and Pack (Ambient)"/>
    <n v="2026"/>
    <n v="7"/>
    <s v="USD"/>
    <n v="340.28220000000005"/>
    <n v="1"/>
    <n v="340.28220000000005"/>
    <x v="4"/>
    <m/>
  </r>
  <r>
    <s v="ASTRAZENECA"/>
    <s v="D361B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361BC00001"/>
    <s v="Astra Zeneca"/>
    <s v="Peru"/>
    <x v="5"/>
    <n v="40700"/>
    <s v="Revenues - Third Parties"/>
    <m/>
    <s v="Storage Ambient (per Shelf)"/>
    <n v="2026"/>
    <n v="7"/>
    <s v="USD"/>
    <n v="1140.9462000000001"/>
    <n v="1"/>
    <n v="1140.9462000000001"/>
    <x v="4"/>
    <m/>
  </r>
  <r>
    <s v="ASTRAZENECA"/>
    <s v="D361BC00001"/>
    <s v="Astra Zeneca"/>
    <s v="Peru"/>
    <x v="0"/>
    <n v="40700"/>
    <s v="Revenues - Third Parties"/>
    <m/>
    <s v="Temperature Monitoring Device (Ambient)"/>
    <n v="2026"/>
    <n v="7"/>
    <s v="USD"/>
    <n v="108.36987239999999"/>
    <n v="1"/>
    <n v="108.36987239999999"/>
    <x v="4"/>
    <m/>
  </r>
  <r>
    <s v="ASTRAZENECA"/>
    <s v="D967UC00001"/>
    <s v="Astra Zeneca"/>
    <s v="Peru"/>
    <x v="2"/>
    <n v="40700"/>
    <s v="Revenues - Third Parties"/>
    <m/>
    <s v="Freight - Shipments"/>
    <n v="2026"/>
    <n v="7"/>
    <s v="USD"/>
    <n v="165.2837384"/>
    <n v="1"/>
    <n v="165.2837384"/>
    <x v="4"/>
    <m/>
  </r>
  <r>
    <s v="ASTRAZENECA"/>
    <s v="D967UC00001"/>
    <s v="Astra Zeneca"/>
    <s v="Peru"/>
    <x v="0"/>
    <n v="40700"/>
    <s v="Revenues - Third Parties"/>
    <m/>
    <s v="Insulated shipper - Credo S4 - 12L (Leasing)"/>
    <n v="2026"/>
    <n v="7"/>
    <s v="USD"/>
    <n v="756.58744680000007"/>
    <n v="1"/>
    <n v="756.58744680000007"/>
    <x v="4"/>
    <m/>
  </r>
  <r>
    <s v="ASTRAZENECA"/>
    <s v="D967UC00001"/>
    <s v="Astra Zeneca"/>
    <s v="Peru"/>
    <x v="0"/>
    <n v="40700"/>
    <s v="Revenues - Third Parties"/>
    <m/>
    <s v="Pick and Pack (Refrigerated)"/>
    <n v="2026"/>
    <n v="7"/>
    <s v="USD"/>
    <n v="380.31540000000001"/>
    <n v="1"/>
    <n v="380.31540000000001"/>
    <x v="4"/>
    <m/>
  </r>
  <r>
    <s v="ASTRAZENECA"/>
    <s v="D967U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967UC00001"/>
    <s v="Astra Zeneca"/>
    <s v="Peru"/>
    <x v="5"/>
    <n v="40700"/>
    <s v="Revenues - Third Parties"/>
    <m/>
    <s v="Storage Refrigerated (per Pallet)"/>
    <n v="2026"/>
    <n v="7"/>
    <s v="USD"/>
    <n v="920.7636"/>
    <n v="1"/>
    <n v="920.7636"/>
    <x v="4"/>
    <m/>
  </r>
  <r>
    <s v="ASTRAZENECA"/>
    <s v="D967UC00001"/>
    <s v="Astra Zeneca"/>
    <s v="Peru"/>
    <x v="0"/>
    <n v="40700"/>
    <s v="Revenues - Third Parties"/>
    <m/>
    <s v="Temperature Monitoring Device (Refrigerated)"/>
    <n v="2026"/>
    <n v="7"/>
    <s v="USD"/>
    <n v="108.36987239999999"/>
    <n v="1"/>
    <n v="108.36987239999999"/>
    <x v="4"/>
    <m/>
  </r>
  <r>
    <s v="MEDIMMUNE"/>
    <s v="D9180C00004"/>
    <s v="MedImmune Inc"/>
    <s v="Peru"/>
    <x v="0"/>
    <n v="40700"/>
    <s v="Revenues - Third Parties"/>
    <m/>
    <s v="Project Management Fee"/>
    <n v="2026"/>
    <n v="7"/>
    <s v="USD"/>
    <n v="369.9"/>
    <n v="1"/>
    <n v="369.9"/>
    <x v="4"/>
    <m/>
  </r>
  <r>
    <s v="MEDIMMUNE"/>
    <s v="D9180C00004"/>
    <s v="MedImmune Inc"/>
    <s v="Peru"/>
    <x v="5"/>
    <n v="40700"/>
    <s v="Revenues - Third Parties"/>
    <m/>
    <s v="Storage Refrigerated (per Pallet)"/>
    <n v="2026"/>
    <n v="7"/>
    <s v="USD"/>
    <n v="567.17999999999995"/>
    <n v="1"/>
    <n v="567.17999999999995"/>
    <x v="4"/>
    <m/>
  </r>
  <r>
    <s v="ASTRAZENECA"/>
    <s v="D926NC00001"/>
    <s v="Astra Zeneca"/>
    <s v="Peru"/>
    <x v="2"/>
    <n v="40700"/>
    <s v="Revenues - Third Parties"/>
    <m/>
    <s v="Freight - Shipments"/>
    <n v="2026"/>
    <n v="7"/>
    <s v="USD"/>
    <n v="245.93729200000004"/>
    <n v="1"/>
    <n v="245.93729200000004"/>
    <x v="4"/>
    <m/>
  </r>
  <r>
    <s v="ASTRAZENECA"/>
    <s v="D926NC00001"/>
    <s v="Astra Zeneca"/>
    <s v="Peru"/>
    <x v="0"/>
    <n v="40700"/>
    <s v="Revenues - Third Parties"/>
    <m/>
    <s v="Insulated shipper - Credo S4 - 28L (Leasing)"/>
    <n v="2026"/>
    <n v="7"/>
    <s v="USD"/>
    <n v="935.17555200000004"/>
    <n v="1"/>
    <n v="935.17555200000004"/>
    <x v="4"/>
    <m/>
  </r>
  <r>
    <s v="ASTRAZENECA"/>
    <s v="D926NC00001"/>
    <s v="Astra Zeneca"/>
    <s v="Peru"/>
    <x v="0"/>
    <n v="40700"/>
    <s v="Revenues - Third Parties"/>
    <m/>
    <s v="Pick and Pack (Refrigerated)"/>
    <n v="2026"/>
    <n v="7"/>
    <s v="USD"/>
    <n v="507.08720000000005"/>
    <n v="1"/>
    <n v="507.08720000000005"/>
    <x v="4"/>
    <m/>
  </r>
  <r>
    <s v="ASTRAZENECA"/>
    <s v="D926N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926NC00001"/>
    <s v="Astra Zeneca"/>
    <s v="Peru"/>
    <x v="5"/>
    <n v="40700"/>
    <s v="Revenues - Third Parties"/>
    <m/>
    <s v="Storage Refrigerated (per Pallet)"/>
    <n v="2026"/>
    <n v="7"/>
    <s v="USD"/>
    <n v="1227.6848"/>
    <n v="1"/>
    <n v="1227.6848"/>
    <x v="4"/>
    <m/>
  </r>
  <r>
    <s v="ASTRAZENECA"/>
    <s v="D926NC00001"/>
    <s v="Astra Zeneca"/>
    <s v="Peru"/>
    <x v="0"/>
    <n v="40700"/>
    <s v="Revenues - Third Parties"/>
    <m/>
    <s v="Temperature Monitoring Device (Refrigerated)"/>
    <n v="2026"/>
    <n v="7"/>
    <s v="USD"/>
    <n v="117.00369920000001"/>
    <n v="1"/>
    <n v="117.00369920000001"/>
    <x v="4"/>
    <m/>
  </r>
  <r>
    <s v="ASTRAZENECA"/>
    <s v="D9078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9078C00001"/>
    <s v="Astra Zeneca"/>
    <s v="Peru"/>
    <x v="5"/>
    <n v="40700"/>
    <s v="Revenues - Third Parties"/>
    <m/>
    <s v="Storage Refrigerated (per Pallet)"/>
    <n v="2026"/>
    <n v="7"/>
    <s v="USD"/>
    <n v="1227.6848"/>
    <n v="1"/>
    <n v="1227.6848"/>
    <x v="4"/>
    <m/>
  </r>
  <r>
    <s v="AMGEN"/>
    <n v="20210096"/>
    <s v="Amgen, Inc."/>
    <s v="Peru"/>
    <x v="0"/>
    <n v="40700"/>
    <s v="Revenues - Third Parties"/>
    <m/>
    <s v="Project Management Fee"/>
    <n v="2026"/>
    <n v="7"/>
    <s v="USD"/>
    <n v="775.66"/>
    <n v="1"/>
    <n v="775.66"/>
    <x v="4"/>
    <m/>
  </r>
  <r>
    <s v="AMGEN"/>
    <n v="20210096"/>
    <s v="Amgen, Inc."/>
    <s v="Peru"/>
    <x v="5"/>
    <n v="40700"/>
    <s v="Revenues - Third Parties"/>
    <m/>
    <s v="Storage of Returns (per Pallet)"/>
    <n v="2026"/>
    <n v="7"/>
    <s v="USD"/>
    <n v="129.69"/>
    <n v="1"/>
    <n v="129.69"/>
    <x v="4"/>
    <m/>
  </r>
  <r>
    <s v="ASTRAZENECA"/>
    <s v="D3466C00001"/>
    <s v="Astra Zeneca"/>
    <s v="Peru"/>
    <x v="0"/>
    <n v="40700"/>
    <s v="Revenues - Third Parties"/>
    <m/>
    <s v="Configuration of Temperature Monitoring Device"/>
    <n v="2026"/>
    <n v="7"/>
    <s v="USD"/>
    <n v="88.073040000000006"/>
    <n v="1"/>
    <n v="88.073040000000006"/>
    <x v="4"/>
    <m/>
  </r>
  <r>
    <s v="ASTRAZENECA"/>
    <s v="D3466C00001"/>
    <s v="Astra Zeneca"/>
    <s v="Peru"/>
    <x v="0"/>
    <n v="40700"/>
    <s v="Revenues - Third Parties"/>
    <m/>
    <s v="Insulated shipper - Credo S22 - 12L (Leasing)"/>
    <n v="2026"/>
    <n v="7"/>
    <s v="USD"/>
    <n v="453.30926800000003"/>
    <n v="1"/>
    <n v="453.30926800000003"/>
    <x v="4"/>
    <m/>
  </r>
  <r>
    <s v="ASTRAZENECA"/>
    <s v="D3466C00001"/>
    <s v="Astra Zeneca"/>
    <s v="Peru"/>
    <x v="0"/>
    <n v="40700"/>
    <s v="Revenues - Third Parties"/>
    <m/>
    <s v="Insulated shipper - Credo S22 - 28L (Leasing)"/>
    <n v="2026"/>
    <n v="7"/>
    <s v="USD"/>
    <n v="1303.8546352000001"/>
    <n v="1"/>
    <n v="1303.8546352000001"/>
    <x v="4"/>
    <m/>
  </r>
  <r>
    <s v="ASTRAZENECA"/>
    <s v="D3466C00001"/>
    <s v="Astra Zeneca"/>
    <s v="Peru"/>
    <x v="0"/>
    <n v="40700"/>
    <s v="Revenues - Third Parties"/>
    <m/>
    <s v="Pick and Pack (Controlled Ambient)"/>
    <n v="2026"/>
    <n v="7"/>
    <s v="USD"/>
    <n v="512.15807200000006"/>
    <n v="1"/>
    <n v="512.15807200000006"/>
    <x v="4"/>
    <m/>
  </r>
  <r>
    <s v="ASTRAZENECA"/>
    <s v="D3466C00001"/>
    <s v="Astra Zeneca"/>
    <s v="Peru"/>
    <x v="0"/>
    <n v="40700"/>
    <s v="Revenues - Third Parties"/>
    <m/>
    <s v="Project Management Fee"/>
    <n v="2026"/>
    <n v="7"/>
    <s v="USD"/>
    <n v="404.33532000000002"/>
    <n v="1"/>
    <n v="404.33532000000002"/>
    <x v="4"/>
    <m/>
  </r>
  <r>
    <s v="ASTRAZENECA"/>
    <s v="D3466C00001"/>
    <s v="Astra Zeneca"/>
    <s v="Peru"/>
    <x v="0"/>
    <n v="40700"/>
    <s v="Revenues - Third Parties"/>
    <m/>
    <s v="Receipt fee Ambient (per Receipt_ID)"/>
    <n v="2026"/>
    <n v="7"/>
    <s v="USD"/>
    <n v="242.60119200000003"/>
    <n v="1"/>
    <n v="242.60119200000003"/>
    <x v="4"/>
    <m/>
  </r>
  <r>
    <s v="ASTRAZENECA"/>
    <s v="D3466C00001"/>
    <s v="Astra Zeneca"/>
    <s v="Peru"/>
    <x v="5"/>
    <n v="40700"/>
    <s v="Revenues - Third Parties"/>
    <m/>
    <s v="Storage Ambient (per Pallet)"/>
    <n v="2026"/>
    <n v="7"/>
    <s v="USD"/>
    <n v="768.23710800000015"/>
    <n v="1"/>
    <n v="768.23710800000015"/>
    <x v="4"/>
    <m/>
  </r>
  <r>
    <s v="ASTRAZENECA"/>
    <s v="D3466C00001"/>
    <s v="Astra Zeneca"/>
    <s v="Peru"/>
    <x v="2"/>
    <n v="40700"/>
    <s v="Revenues - Third Parties"/>
    <m/>
    <s v="Freight - Shipments"/>
    <n v="2026"/>
    <n v="7"/>
    <s v="USD"/>
    <n v="389.93671239999998"/>
    <n v="1"/>
    <n v="389.93671239999998"/>
    <x v="4"/>
    <m/>
  </r>
  <r>
    <s v="ASTRAZENECA"/>
    <s v="D3466C00001"/>
    <s v="Astra Zeneca"/>
    <s v="Peru"/>
    <x v="0"/>
    <n v="40700"/>
    <s v="Revenues - Third Parties"/>
    <m/>
    <s v="Insulated shipper - Credo S4 - 12L (Leasing)"/>
    <n v="2026"/>
    <n v="7"/>
    <s v="USD"/>
    <n v="1008.7832624000001"/>
    <n v="1"/>
    <n v="1008.7832624000001"/>
    <x v="4"/>
    <m/>
  </r>
  <r>
    <s v="ASTRAZENECA"/>
    <s v="D3466C00001"/>
    <s v="Astra Zeneca"/>
    <s v="Peru"/>
    <x v="0"/>
    <n v="40700"/>
    <s v="Revenues - Third Parties"/>
    <m/>
    <s v="Pick and Pack (Refrigerated)"/>
    <n v="2026"/>
    <n v="7"/>
    <s v="USD"/>
    <n v="507.08720000000005"/>
    <n v="1"/>
    <n v="507.08720000000005"/>
    <x v="4"/>
    <m/>
  </r>
  <r>
    <s v="ASTRAZENECA"/>
    <s v="D3466C00001"/>
    <s v="Astra Zeneca"/>
    <s v="Peru"/>
    <x v="5"/>
    <n v="40700"/>
    <s v="Revenues - Third Parties"/>
    <m/>
    <s v="Storage Controlled Drug - Refrigerated (per Pallet)"/>
    <n v="2026"/>
    <n v="7"/>
    <s v="USD"/>
    <n v="1534.606"/>
    <n v="1"/>
    <n v="1534.606"/>
    <x v="4"/>
    <m/>
  </r>
  <r>
    <s v="ASTRAZENECA"/>
    <s v="Temperature Monitor-Global Pooling"/>
    <s v="Astra Zeneca"/>
    <s v="Peru"/>
    <x v="5"/>
    <n v="40700"/>
    <s v="Revenues - Third Parties"/>
    <m/>
    <s v="Non-Drug Storage Ambient (per Shelf)"/>
    <n v="2026"/>
    <n v="7"/>
    <s v="USD"/>
    <n v="1213.00596"/>
    <n v="1"/>
    <n v="1213.00596"/>
    <x v="4"/>
    <m/>
  </r>
  <r>
    <s v="ASTRAZENECA"/>
    <s v="D8531C00002"/>
    <s v="Astra Zeneca"/>
    <s v="Peru"/>
    <x v="2"/>
    <n v="40700"/>
    <s v="Revenues - Third Parties"/>
    <m/>
    <s v="Freight - Shipments"/>
    <n v="2026"/>
    <n v="7"/>
    <s v="USD"/>
    <n v="558.97022720000007"/>
    <n v="1"/>
    <n v="558.97022720000007"/>
    <x v="4"/>
    <m/>
  </r>
  <r>
    <s v="ASTRAZENECA"/>
    <s v="D8531C00002"/>
    <s v="Astra Zeneca"/>
    <s v="Peru"/>
    <x v="0"/>
    <n v="40700"/>
    <s v="Revenues - Third Parties"/>
    <m/>
    <s v="Insulated shipper - Credo S22 - 12L (Leasing)"/>
    <n v="2026"/>
    <n v="7"/>
    <s v="USD"/>
    <n v="189.090148"/>
    <n v="1"/>
    <n v="189.090148"/>
    <x v="4"/>
    <m/>
  </r>
  <r>
    <s v="ASTRAZENECA"/>
    <s v="D8531C00002"/>
    <s v="Astra Zeneca"/>
    <s v="Peru"/>
    <x v="0"/>
    <n v="40700"/>
    <s v="Revenues - Third Parties"/>
    <m/>
    <s v="Pick and Pack (Controlled Ambient)"/>
    <n v="2026"/>
    <n v="7"/>
    <s v="USD"/>
    <n v="113.42740000000001"/>
    <n v="1"/>
    <n v="113.42740000000001"/>
    <x v="4"/>
    <m/>
  </r>
  <r>
    <s v="ASTRAZENECA"/>
    <s v="D8531C00002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8531C00002"/>
    <s v="Astra Zeneca"/>
    <s v="Peru"/>
    <x v="5"/>
    <n v="40700"/>
    <s v="Revenues - Third Parties"/>
    <m/>
    <s v="Storage Ambient (per Pallet)"/>
    <n v="2026"/>
    <n v="7"/>
    <s v="USD"/>
    <n v="1014.1744000000001"/>
    <n v="1"/>
    <n v="1014.1744000000001"/>
    <x v="4"/>
    <m/>
  </r>
  <r>
    <s v="ASTRAZENECA"/>
    <s v="D8531C00002"/>
    <s v="Astra Zeneca"/>
    <s v="Peru"/>
    <x v="0"/>
    <n v="40700"/>
    <s v="Revenues - Third Parties"/>
    <m/>
    <s v="Temperature Monitoring Device (Ambient)"/>
    <n v="2026"/>
    <n v="7"/>
    <s v="USD"/>
    <n v="26.902310400000001"/>
    <n v="1"/>
    <n v="26.902310400000001"/>
    <x v="4"/>
    <m/>
  </r>
  <r>
    <s v="ASTRAZENECA"/>
    <s v="D8535C00001"/>
    <s v="Astra Zeneca"/>
    <s v="Peru"/>
    <x v="0"/>
    <n v="40700"/>
    <s v="Revenues - Third Parties"/>
    <m/>
    <s v="Pick and Pack (Ambient)"/>
    <n v="2026"/>
    <n v="7"/>
    <s v="USD"/>
    <n v="507.08720000000005"/>
    <n v="1"/>
    <n v="507.08720000000005"/>
    <x v="4"/>
    <m/>
  </r>
  <r>
    <s v="ASTRAZENECA"/>
    <s v="D8535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8535C00001"/>
    <s v="Astra Zeneca"/>
    <s v="Peru"/>
    <x v="0"/>
    <n v="40700"/>
    <s v="Revenues - Third Parties"/>
    <m/>
    <s v="Receipt fee Ambient (per Receipt_ID)"/>
    <n v="2026"/>
    <n v="7"/>
    <s v="USD"/>
    <n v="240.19920000000002"/>
    <n v="1"/>
    <n v="240.19920000000002"/>
    <x v="4"/>
    <m/>
  </r>
  <r>
    <s v="ASTRAZENECA"/>
    <s v="D8535C00001"/>
    <s v="Astra Zeneca"/>
    <s v="Peru"/>
    <x v="5"/>
    <n v="40700"/>
    <s v="Revenues - Third Parties"/>
    <m/>
    <s v="Storage Ambient (per Pallet)"/>
    <n v="2026"/>
    <n v="7"/>
    <s v="USD"/>
    <n v="1774.8052"/>
    <n v="1"/>
    <n v="1774.8052"/>
    <x v="4"/>
    <m/>
  </r>
  <r>
    <s v="ASTRAZENECA"/>
    <s v="D8535C00001"/>
    <s v="Astra Zeneca"/>
    <s v="Peru"/>
    <x v="0"/>
    <n v="40700"/>
    <s v="Revenues - Third Parties"/>
    <m/>
    <s v="Temperature Monitoring Device (Ambient)"/>
    <n v="2026"/>
    <n v="7"/>
    <s v="USD"/>
    <n v="151.4856288"/>
    <n v="1"/>
    <n v="151.4856288"/>
    <x v="4"/>
    <m/>
  </r>
  <r>
    <s v="AMGEN"/>
    <n v="20190341"/>
    <s v="Amgen, Inc."/>
    <s v="Peru"/>
    <x v="2"/>
    <n v="40700"/>
    <s v="Revenues - Third Parties"/>
    <m/>
    <s v="Freight - Shipments"/>
    <n v="2026"/>
    <n v="7"/>
    <s v="USD"/>
    <n v="163.56"/>
    <n v="1"/>
    <n v="163.56"/>
    <x v="4"/>
    <m/>
  </r>
  <r>
    <s v="AMGEN"/>
    <n v="20190341"/>
    <s v="Amgen, Inc."/>
    <s v="Peru"/>
    <x v="0"/>
    <n v="40700"/>
    <s v="Revenues - Third Parties"/>
    <m/>
    <s v="Insulated shipper - Credo S22 - 12L (Leasing)"/>
    <n v="2026"/>
    <n v="7"/>
    <s v="USD"/>
    <n v="527.9"/>
    <n v="1"/>
    <n v="527.9"/>
    <x v="4"/>
    <m/>
  </r>
  <r>
    <s v="AMGEN"/>
    <n v="20190341"/>
    <s v="Amgen, Inc."/>
    <s v="Peru"/>
    <x v="0"/>
    <n v="40700"/>
    <s v="Revenues - Third Parties"/>
    <m/>
    <s v="Insulated shipper - Credo S4 - 12L (Leasing)"/>
    <n v="2026"/>
    <n v="7"/>
    <s v="USD"/>
    <n v="250"/>
    <n v="1"/>
    <n v="250"/>
    <x v="4"/>
    <m/>
  </r>
  <r>
    <s v="AMGEN"/>
    <n v="20190341"/>
    <s v="Amgen, Inc."/>
    <s v="Peru"/>
    <x v="0"/>
    <n v="40700"/>
    <s v="Revenues - Third Parties"/>
    <m/>
    <s v="Pick and Pack (Controlled Ambient)"/>
    <n v="2026"/>
    <n v="7"/>
    <s v="USD"/>
    <n v="413.68"/>
    <n v="1"/>
    <n v="413.68"/>
    <x v="4"/>
    <m/>
  </r>
  <r>
    <s v="AMGEN"/>
    <n v="20190341"/>
    <s v="Amgen, Inc."/>
    <s v="Peru"/>
    <x v="0"/>
    <n v="40700"/>
    <s v="Revenues - Third Parties"/>
    <m/>
    <s v="Pick and Pack (Refrigerated)"/>
    <n v="2026"/>
    <n v="7"/>
    <s v="USD"/>
    <n v="206.84"/>
    <n v="1"/>
    <n v="206.84"/>
    <x v="4"/>
    <m/>
  </r>
  <r>
    <s v="AMGEN"/>
    <n v="20190341"/>
    <s v="Amgen, Inc."/>
    <s v="Peru"/>
    <x v="0"/>
    <n v="40700"/>
    <s v="Revenues - Third Parties"/>
    <m/>
    <s v="Pick and Pack Cancellation Fee (Post Pick &amp; Pack)"/>
    <n v="2026"/>
    <n v="7"/>
    <s v="USD"/>
    <n v="206.84"/>
    <n v="1"/>
    <n v="206.84"/>
    <x v="4"/>
    <m/>
  </r>
  <r>
    <s v="AMGEN"/>
    <n v="20190341"/>
    <s v="Amgen, Inc."/>
    <s v="Peru"/>
    <x v="0"/>
    <n v="40700"/>
    <s v="Revenues - Third Parties"/>
    <m/>
    <s v="Project Management Fee"/>
    <n v="2026"/>
    <n v="7"/>
    <s v="USD"/>
    <n v="775.66"/>
    <n v="1"/>
    <n v="775.66"/>
    <x v="4"/>
    <m/>
  </r>
  <r>
    <s v="AMGEN"/>
    <n v="20190341"/>
    <s v="Amgen, Inc."/>
    <s v="Peru"/>
    <x v="5"/>
    <n v="40700"/>
    <s v="Revenues - Third Parties"/>
    <m/>
    <s v="Storage Ambient (per Pallet)"/>
    <n v="2026"/>
    <n v="7"/>
    <s v="USD"/>
    <n v="615.63"/>
    <n v="1"/>
    <n v="615.63"/>
    <x v="4"/>
    <m/>
  </r>
  <r>
    <s v="AMGEN"/>
    <n v="20190341"/>
    <s v="Amgen, Inc."/>
    <s v="Peru"/>
    <x v="5"/>
    <n v="40700"/>
    <s v="Revenues - Third Parties"/>
    <m/>
    <s v="Storage Refrigerated (per Shelf)"/>
    <n v="2026"/>
    <n v="7"/>
    <s v="USD"/>
    <n v="258.56"/>
    <n v="1"/>
    <n v="258.56"/>
    <x v="4"/>
    <m/>
  </r>
  <r>
    <s v="AMGEN"/>
    <n v="20190341"/>
    <s v="Amgen, Inc."/>
    <s v="Peru"/>
    <x v="0"/>
    <n v="40700"/>
    <s v="Revenues - Third Parties"/>
    <m/>
    <s v="Temperature Monitoring Device (Ambient)"/>
    <n v="2026"/>
    <n v="7"/>
    <s v="USD"/>
    <n v="54.18"/>
    <n v="1"/>
    <n v="54.18"/>
    <x v="4"/>
    <m/>
  </r>
  <r>
    <s v="AMGEN"/>
    <n v="20190341"/>
    <s v="Amgen, Inc."/>
    <s v="Peru"/>
    <x v="0"/>
    <n v="40700"/>
    <s v="Revenues - Third Parties"/>
    <m/>
    <s v="Temperature Monitoring Device (Refrigerated)"/>
    <n v="2026"/>
    <n v="7"/>
    <s v="USD"/>
    <n v="27.09"/>
    <n v="1"/>
    <n v="27.09"/>
    <x v="4"/>
    <m/>
  </r>
  <r>
    <s v="OTH CUST"/>
    <s v="P3-IMU-838-RMS-02"/>
    <s v="Immunic AG"/>
    <s v="Peru"/>
    <x v="2"/>
    <n v="40700"/>
    <s v="Revenues - Third Parties"/>
    <m/>
    <s v="Freight - Shipments"/>
    <n v="2026"/>
    <n v="7"/>
    <s v="USD"/>
    <n v="81.963605999999999"/>
    <n v="1"/>
    <n v="81.963605999999999"/>
    <x v="4"/>
    <m/>
  </r>
  <r>
    <s v="OTH CUST"/>
    <s v="P3-IMU-838-RMS-02"/>
    <s v="Immunic AG"/>
    <s v="Peru"/>
    <x v="0"/>
    <n v="40700"/>
    <s v="Revenues - Third Parties"/>
    <m/>
    <s v="Project Management Fee"/>
    <n v="2026"/>
    <n v="7"/>
    <s v="USD"/>
    <n v="1442.9701392000002"/>
    <n v="1"/>
    <n v="1442.9701392000002"/>
    <x v="4"/>
    <m/>
  </r>
  <r>
    <s v="OTH CUST"/>
    <s v="P3-IMU-838-RMS-02"/>
    <s v="Immunic AG"/>
    <s v="Peru"/>
    <x v="0"/>
    <n v="40700"/>
    <s v="Revenues - Third Parties"/>
    <m/>
    <s v="Receipt fee Ambient (per Receipt_ID)"/>
    <n v="2026"/>
    <n v="7"/>
    <s v="USD"/>
    <n v="848.22350559999995"/>
    <n v="1"/>
    <n v="848.22350559999995"/>
    <x v="4"/>
    <m/>
  </r>
  <r>
    <s v="OTH CUST"/>
    <s v="P3-IMU-838-RMS-02"/>
    <s v="Immunic AG"/>
    <s v="Peru"/>
    <x v="5"/>
    <n v="40700"/>
    <s v="Revenues - Third Parties"/>
    <m/>
    <s v="Storage Ambient (per Pallet)"/>
    <n v="2026"/>
    <n v="7"/>
    <s v="USD"/>
    <n v="1147.2395168"/>
    <n v="1"/>
    <n v="1147.2395168"/>
    <x v="4"/>
    <m/>
  </r>
  <r>
    <s v="ASTRAZENECA"/>
    <s v="D6402C00012"/>
    <s v="Astra Zeneca"/>
    <s v="Peru"/>
    <x v="0"/>
    <n v="40700"/>
    <s v="Revenues - Third Parties"/>
    <m/>
    <s v="Configuration of Temperature Monitoring Device"/>
    <n v="2026"/>
    <n v="7"/>
    <s v="USD"/>
    <n v="72.059759999999997"/>
    <n v="1"/>
    <n v="72.059759999999997"/>
    <x v="4"/>
    <m/>
  </r>
  <r>
    <s v="ASTRAZENECA"/>
    <s v="D6402C00012"/>
    <s v="Astra Zeneca"/>
    <s v="Peru"/>
    <x v="2"/>
    <n v="40700"/>
    <s v="Revenues - Third Parties"/>
    <m/>
    <s v="Freight - Shipments"/>
    <n v="2026"/>
    <n v="7"/>
    <s v="USD"/>
    <n v="408.53880599999997"/>
    <n v="1"/>
    <n v="408.53880599999997"/>
    <x v="4"/>
    <m/>
  </r>
  <r>
    <s v="ASTRAZENECA"/>
    <s v="D6402C00012"/>
    <s v="Astra Zeneca"/>
    <s v="Peru"/>
    <x v="0"/>
    <n v="40700"/>
    <s v="Revenues - Third Parties"/>
    <m/>
    <s v="Pick and Pack (Ambient)"/>
    <n v="2026"/>
    <n v="7"/>
    <s v="USD"/>
    <n v="680.56440000000009"/>
    <n v="1"/>
    <n v="680.56440000000009"/>
    <x v="4"/>
    <m/>
  </r>
  <r>
    <s v="ASTRAZENECA"/>
    <s v="D6402C00012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6402C00012"/>
    <s v="Astra Zeneca"/>
    <s v="Peru"/>
    <x v="5"/>
    <n v="40700"/>
    <s v="Revenues - Third Parties"/>
    <m/>
    <s v="Storage Ambient (per Pallet)"/>
    <n v="2026"/>
    <n v="7"/>
    <s v="USD"/>
    <n v="1774.8052"/>
    <n v="1"/>
    <n v="1774.8052"/>
    <x v="4"/>
    <m/>
  </r>
  <r>
    <s v="AMGEN"/>
    <n v="20220093"/>
    <s v="Amgen, Inc."/>
    <s v="Peru"/>
    <x v="4"/>
    <n v="40700"/>
    <s v="Revenues - Third Parties"/>
    <m/>
    <s v="Destruction (per Kg)"/>
    <n v="2026"/>
    <n v="7"/>
    <s v="USD"/>
    <n v="848.16"/>
    <n v="1"/>
    <n v="848.16"/>
    <x v="4"/>
    <m/>
  </r>
  <r>
    <s v="AMGEN"/>
    <n v="20220093"/>
    <s v="Amgen, Inc."/>
    <s v="Peru"/>
    <x v="4"/>
    <n v="40700"/>
    <s v="Revenues - Third Parties"/>
    <m/>
    <s v="Destruction Setup Fee"/>
    <n v="2026"/>
    <n v="7"/>
    <s v="USD"/>
    <n v="861.84"/>
    <n v="1"/>
    <n v="861.84"/>
    <x v="4"/>
    <m/>
  </r>
  <r>
    <s v="AMGEN"/>
    <n v="20220093"/>
    <s v="Amgen, Inc."/>
    <s v="Peru"/>
    <x v="0"/>
    <n v="40700"/>
    <s v="Revenues - Third Parties"/>
    <m/>
    <s v="Project Management Fee"/>
    <n v="2026"/>
    <n v="7"/>
    <s v="USD"/>
    <n v="775.66"/>
    <n v="1"/>
    <n v="775.66"/>
    <x v="4"/>
    <m/>
  </r>
  <r>
    <s v="AMGEN"/>
    <n v="20220093"/>
    <s v="Amgen, Inc."/>
    <s v="Peru"/>
    <x v="5"/>
    <n v="40700"/>
    <s v="Revenues - Third Parties"/>
    <m/>
    <s v="Storage Refrigerated (per Shelf)"/>
    <n v="2026"/>
    <n v="7"/>
    <s v="USD"/>
    <n v="1551.36"/>
    <n v="1"/>
    <n v="1551.36"/>
    <x v="4"/>
    <m/>
  </r>
  <r>
    <s v="ASTRAZENECA"/>
    <s v="D702AC00001"/>
    <s v="Astra Zeneca"/>
    <s v="Peru"/>
    <x v="0"/>
    <n v="40700"/>
    <s v="Revenues - Third Parties"/>
    <m/>
    <s v="Insulated shipper - Credo S22 - 12L (Leasing)"/>
    <n v="2026"/>
    <n v="7"/>
    <s v="USD"/>
    <n v="806.7490464"/>
    <n v="1"/>
    <n v="806.7490464"/>
    <x v="4"/>
    <m/>
  </r>
  <r>
    <s v="ASTRAZENECA"/>
    <s v="D702AC00001"/>
    <s v="Astra Zeneca"/>
    <s v="Peru"/>
    <x v="0"/>
    <n v="40700"/>
    <s v="Revenues - Third Parties"/>
    <m/>
    <s v="Insulated shipper - Credo S4 - 28L (Leasing)"/>
    <n v="2026"/>
    <n v="7"/>
    <s v="USD"/>
    <n v="298.43416159999998"/>
    <n v="1"/>
    <n v="298.43416159999998"/>
    <x v="4"/>
    <m/>
  </r>
  <r>
    <s v="ASTRAZENECA"/>
    <s v="D702AC00001"/>
    <s v="Astra Zeneca"/>
    <s v="Peru"/>
    <x v="0"/>
    <n v="40700"/>
    <s v="Revenues - Third Parties"/>
    <m/>
    <s v="Pick and Pack (Controlled Ambient)"/>
    <n v="2026"/>
    <n v="7"/>
    <s v="USD"/>
    <n v="126.77180000000001"/>
    <n v="1"/>
    <n v="126.77180000000001"/>
    <x v="4"/>
    <m/>
  </r>
  <r>
    <s v="ASTRAZENECA"/>
    <s v="D702AC00001"/>
    <s v="Astra Zeneca"/>
    <s v="Peru"/>
    <x v="0"/>
    <n v="40700"/>
    <s v="Revenues - Third Parties"/>
    <m/>
    <s v="Pick and Pack (Refrigerated)"/>
    <n v="2026"/>
    <n v="7"/>
    <s v="USD"/>
    <n v="126.77180000000001"/>
    <n v="1"/>
    <n v="126.77180000000001"/>
    <x v="4"/>
    <m/>
  </r>
  <r>
    <s v="ASTRAZENECA"/>
    <s v="D702AC00001"/>
    <s v="Astra Zeneca"/>
    <s v="Peru"/>
    <x v="0"/>
    <n v="40700"/>
    <s v="Revenues - Third Parties"/>
    <m/>
    <s v="Project Management Fee"/>
    <n v="2026"/>
    <n v="7"/>
    <s v="USD"/>
    <n v="400.33199999999999"/>
    <n v="1"/>
    <n v="400.33199999999999"/>
    <x v="4"/>
    <m/>
  </r>
  <r>
    <s v="ASTRAZENECA"/>
    <s v="D702AC00001"/>
    <s v="Astra Zeneca"/>
    <s v="Peru"/>
    <x v="5"/>
    <n v="40700"/>
    <s v="Revenues - Third Parties"/>
    <m/>
    <s v="Storage Ambient (per Pallet)"/>
    <n v="2026"/>
    <n v="7"/>
    <s v="USD"/>
    <n v="887.40260000000001"/>
    <n v="1"/>
    <n v="887.40260000000001"/>
    <x v="4"/>
    <m/>
  </r>
  <r>
    <s v="ASTRAZENECA"/>
    <s v="D702AC00001"/>
    <s v="Astra Zeneca"/>
    <s v="Peru"/>
    <x v="5"/>
    <n v="40700"/>
    <s v="Revenues - Third Parties"/>
    <m/>
    <s v="Storage Refrigerated (per Pallet)"/>
    <n v="2026"/>
    <n v="7"/>
    <s v="USD"/>
    <n v="1534.606"/>
    <n v="1"/>
    <n v="1534.606"/>
    <x v="4"/>
    <m/>
  </r>
  <r>
    <s v="ASTRAZENECA"/>
    <s v="D702AC00001"/>
    <s v="Astra Zeneca"/>
    <s v="Peru"/>
    <x v="0"/>
    <n v="40700"/>
    <s v="Revenues - Third Parties"/>
    <m/>
    <s v="Temperature Monitoring Device (Ambient)"/>
    <n v="2026"/>
    <n v="7"/>
    <s v="USD"/>
    <n v="109.45076880000001"/>
    <n v="1"/>
    <n v="109.45076880000001"/>
    <x v="4"/>
    <m/>
  </r>
  <r>
    <s v="ASTRAZENECA"/>
    <s v="D702AC00001"/>
    <s v="Astra Zeneca"/>
    <s v="Peru"/>
    <x v="0"/>
    <n v="40700"/>
    <s v="Revenues - Third Parties"/>
    <m/>
    <s v="Temperature Monitoring Device (Refrigerated)"/>
    <n v="2026"/>
    <n v="7"/>
    <s v="USD"/>
    <n v="36.483589600000002"/>
    <n v="1"/>
    <n v="36.483589600000002"/>
    <x v="4"/>
    <m/>
  </r>
  <r>
    <s v="AMGEN"/>
    <n v="20230050"/>
    <s v="Amgen, Inc."/>
    <s v="Peru"/>
    <x v="2"/>
    <n v="40700"/>
    <s v="Revenues - Third Parties"/>
    <m/>
    <s v="Freight - Shipments"/>
    <n v="2026"/>
    <n v="7"/>
    <s v="USD"/>
    <n v="1095.96"/>
    <n v="1"/>
    <n v="1095.96"/>
    <x v="4"/>
    <m/>
  </r>
  <r>
    <s v="AMGEN"/>
    <n v="20230050"/>
    <s v="Amgen, Inc."/>
    <s v="Peru"/>
    <x v="0"/>
    <n v="40700"/>
    <s v="Revenues - Third Parties"/>
    <m/>
    <s v="Insulated shipper - Credo S4 - 12L (Leasing)"/>
    <n v="2026"/>
    <n v="7"/>
    <s v="USD"/>
    <n v="2500"/>
    <n v="1"/>
    <n v="2500"/>
    <x v="4"/>
    <m/>
  </r>
  <r>
    <s v="AMGEN"/>
    <n v="20230050"/>
    <s v="Amgen, Inc."/>
    <s v="Peru"/>
    <x v="0"/>
    <n v="40700"/>
    <s v="Revenues - Third Parties"/>
    <m/>
    <s v="Insulated shipper - Credo S4 - 28L (Leasing)"/>
    <n v="2026"/>
    <n v="7"/>
    <s v="USD"/>
    <n v="298.77999999999997"/>
    <n v="1"/>
    <n v="298.77999999999997"/>
    <x v="4"/>
    <m/>
  </r>
  <r>
    <s v="AMGEN"/>
    <n v="20230050"/>
    <s v="Amgen, Inc."/>
    <s v="Peru"/>
    <x v="0"/>
    <n v="40700"/>
    <s v="Revenues - Third Parties"/>
    <m/>
    <s v="Pick and Pack (Refrigerated)"/>
    <n v="2026"/>
    <n v="7"/>
    <s v="USD"/>
    <n v="2275.2399999999998"/>
    <n v="1"/>
    <n v="2275.2399999999998"/>
    <x v="4"/>
    <m/>
  </r>
  <r>
    <s v="AMGEN"/>
    <n v="20230050"/>
    <s v="Amgen, Inc."/>
    <s v="Peru"/>
    <x v="0"/>
    <n v="40700"/>
    <s v="Revenues - Third Parties"/>
    <m/>
    <s v="Project Management Fee"/>
    <n v="2026"/>
    <n v="7"/>
    <s v="USD"/>
    <n v="775.66"/>
    <n v="1"/>
    <n v="775.66"/>
    <x v="4"/>
    <m/>
  </r>
  <r>
    <s v="AMGEN"/>
    <n v="20230050"/>
    <s v="Amgen, Inc."/>
    <s v="Peru"/>
    <x v="5"/>
    <n v="40700"/>
    <s v="Revenues - Third Parties"/>
    <m/>
    <s v="Storage Refrigerated (per Shelf)"/>
    <n v="2026"/>
    <n v="7"/>
    <s v="USD"/>
    <n v="2844.16"/>
    <n v="1"/>
    <n v="2844.16"/>
    <x v="4"/>
    <m/>
  </r>
  <r>
    <s v="AMGEN"/>
    <n v="20230050"/>
    <s v="Amgen, Inc."/>
    <s v="Peru"/>
    <x v="0"/>
    <n v="40700"/>
    <s v="Revenues - Third Parties"/>
    <m/>
    <s v="Temperature Monitoring Device (Refrigerated)"/>
    <n v="2026"/>
    <n v="7"/>
    <s v="USD"/>
    <n v="297.99"/>
    <n v="1"/>
    <n v="297.99"/>
    <x v="4"/>
    <m/>
  </r>
  <r>
    <s v="ASTRAZENECA"/>
    <s v="D7960C00015"/>
    <s v="Astra Zeneca"/>
    <s v="Peru"/>
    <x v="0"/>
    <n v="40700"/>
    <s v="Revenues - Third Parties"/>
    <m/>
    <s v="Configuration of Temperature Monitoring Device"/>
    <n v="2026"/>
    <n v="7"/>
    <s v="USD"/>
    <n v="52.843824000000005"/>
    <n v="1"/>
    <n v="52.843824000000005"/>
    <x v="4"/>
    <m/>
  </r>
  <r>
    <s v="ASTRAZENECA"/>
    <s v="D7960C00015"/>
    <s v="Astra Zeneca"/>
    <s v="Peru"/>
    <x v="2"/>
    <n v="40700"/>
    <s v="Revenues - Third Parties"/>
    <m/>
    <s v="Freight - Shipments"/>
    <n v="2026"/>
    <n v="7"/>
    <s v="USD"/>
    <n v="408.53880599999997"/>
    <n v="1"/>
    <n v="408.53880599999997"/>
    <x v="4"/>
    <m/>
  </r>
  <r>
    <s v="ASTRAZENECA"/>
    <s v="D7960C00015"/>
    <s v="Astra Zeneca"/>
    <s v="Peru"/>
    <x v="0"/>
    <n v="40700"/>
    <s v="Revenues - Third Parties"/>
    <m/>
    <s v="Pick and Pack (Ambient)"/>
    <n v="2026"/>
    <n v="7"/>
    <s v="USD"/>
    <n v="768.23710800000015"/>
    <n v="1"/>
    <n v="768.23710800000015"/>
    <x v="4"/>
    <m/>
  </r>
  <r>
    <s v="ASTRAZENECA"/>
    <s v="D7960C00015"/>
    <s v="Astra Zeneca"/>
    <s v="Peru"/>
    <x v="0"/>
    <n v="40700"/>
    <s v="Revenues - Third Parties"/>
    <m/>
    <s v="Project Management Fee"/>
    <n v="2026"/>
    <n v="7"/>
    <s v="USD"/>
    <n v="404.33532000000002"/>
    <n v="1"/>
    <n v="404.33532000000002"/>
    <x v="4"/>
    <m/>
  </r>
  <r>
    <s v="ASTRAZENECA"/>
    <s v="D7960C00015"/>
    <s v="Astra Zeneca"/>
    <s v="Peru"/>
    <x v="5"/>
    <n v="40700"/>
    <s v="Revenues - Third Parties"/>
    <m/>
    <s v="Storage Ambient (per Pallet)"/>
    <n v="2026"/>
    <n v="7"/>
    <s v="USD"/>
    <n v="512.15807200000006"/>
    <n v="1"/>
    <n v="512.15807200000006"/>
    <x v="4"/>
    <m/>
  </r>
  <r>
    <s v="ASTRAZENECA"/>
    <s v="D7860C00006"/>
    <s v="Astra Zeneca"/>
    <s v="Peru"/>
    <x v="0"/>
    <n v="40700"/>
    <s v="Revenues - Third Parties"/>
    <m/>
    <s v="Configuration of Temperature Monitoring Device"/>
    <n v="2026"/>
    <n v="7"/>
    <s v="USD"/>
    <n v="18.095006400000003"/>
    <n v="1"/>
    <n v="18.095006400000003"/>
    <x v="4"/>
    <m/>
  </r>
  <r>
    <s v="ASTRAZENECA"/>
    <s v="D7860C00006"/>
    <s v="Astra Zeneca"/>
    <s v="Peru"/>
    <x v="2"/>
    <n v="40700"/>
    <s v="Revenues - Third Parties"/>
    <m/>
    <s v="Freight - Shipments"/>
    <n v="2026"/>
    <n v="7"/>
    <s v="USD"/>
    <n v="692.01389520000009"/>
    <n v="1"/>
    <n v="692.01389520000009"/>
    <x v="4"/>
    <m/>
  </r>
  <r>
    <s v="ASTRAZENECA"/>
    <s v="D7860C00006"/>
    <s v="Astra Zeneca"/>
    <s v="Peru"/>
    <x v="0"/>
    <n v="40700"/>
    <s v="Revenues - Third Parties"/>
    <m/>
    <s v="Pick and Pack (Ambient)"/>
    <n v="2026"/>
    <n v="7"/>
    <s v="USD"/>
    <n v="229.12334799999999"/>
    <n v="1"/>
    <n v="229.12334799999999"/>
    <x v="4"/>
    <m/>
  </r>
  <r>
    <s v="ASTRAZENECA"/>
    <s v="D7860C00006"/>
    <s v="Astra Zeneca"/>
    <s v="Peru"/>
    <x v="0"/>
    <n v="40700"/>
    <s v="Revenues - Third Parties"/>
    <m/>
    <s v="Project Management Fee"/>
    <n v="2026"/>
    <n v="7"/>
    <s v="USD"/>
    <n v="404.33532000000002"/>
    <n v="1"/>
    <n v="404.33532000000002"/>
    <x v="4"/>
    <m/>
  </r>
  <r>
    <s v="ASTRAZENECA"/>
    <s v="D7860C00006"/>
    <s v="Astra Zeneca"/>
    <s v="Peru"/>
    <x v="0"/>
    <n v="40700"/>
    <s v="Revenues - Third Parties"/>
    <m/>
    <s v="Receipt fee Ambient (per Receipt_ID)"/>
    <n v="2026"/>
    <n v="7"/>
    <s v="USD"/>
    <n v="242.60119200000003"/>
    <n v="1"/>
    <n v="242.60119200000003"/>
    <x v="4"/>
    <m/>
  </r>
  <r>
    <s v="ASTRAZENECA"/>
    <s v="D7860C00006"/>
    <s v="Astra Zeneca"/>
    <s v="Peru"/>
    <x v="5"/>
    <n v="40700"/>
    <s v="Revenues - Third Parties"/>
    <m/>
    <s v="Storage Ambient (per Pallet)"/>
    <n v="2026"/>
    <n v="7"/>
    <s v="USD"/>
    <n v="256.07903600000003"/>
    <n v="1"/>
    <n v="256.07903600000003"/>
    <x v="4"/>
    <m/>
  </r>
  <r>
    <s v="MEDIMMUNE"/>
    <s v="D7700C00003"/>
    <s v="MedImmune Inc"/>
    <s v="Peru"/>
    <x v="2"/>
    <n v="40700"/>
    <s v="Revenues - Third Parties"/>
    <m/>
    <s v="Freight - Shipments"/>
    <n v="2026"/>
    <n v="7"/>
    <s v="USD"/>
    <n v="247.92560760000001"/>
    <n v="1"/>
    <n v="247.92560760000001"/>
    <x v="4"/>
    <m/>
  </r>
  <r>
    <s v="MEDIMMUNE"/>
    <s v="D7700C00003"/>
    <s v="MedImmune Inc"/>
    <s v="Peru"/>
    <x v="0"/>
    <n v="40700"/>
    <s v="Revenues - Third Parties"/>
    <m/>
    <s v="Insulated shipper - Credo S4 - 12L (Leasing)"/>
    <n v="2026"/>
    <n v="7"/>
    <s v="USD"/>
    <n v="751.98362880000002"/>
    <n v="1"/>
    <n v="751.98362880000002"/>
    <x v="4"/>
    <m/>
  </r>
  <r>
    <s v="MEDIMMUNE"/>
    <s v="D7700C00003"/>
    <s v="MedImmune Inc"/>
    <s v="Peru"/>
    <x v="0"/>
    <n v="40700"/>
    <s v="Revenues - Third Parties"/>
    <m/>
    <s v="Pick and Pack (Refrigerated)"/>
    <n v="2026"/>
    <n v="7"/>
    <s v="USD"/>
    <n v="384.11855400000007"/>
    <n v="1"/>
    <n v="384.11855400000007"/>
    <x v="4"/>
    <m/>
  </r>
  <r>
    <s v="MEDIMMUNE"/>
    <s v="D7700C00003"/>
    <s v="MedImmune Inc"/>
    <s v="Peru"/>
    <x v="0"/>
    <n v="40700"/>
    <s v="Revenues - Third Parties"/>
    <m/>
    <s v="Project Management Fee"/>
    <n v="2026"/>
    <n v="7"/>
    <s v="USD"/>
    <n v="404.33532000000002"/>
    <n v="1"/>
    <n v="404.33532000000002"/>
    <x v="4"/>
    <m/>
  </r>
  <r>
    <s v="MEDIMMUNE"/>
    <s v="D7700C00003"/>
    <s v="MedImmune Inc"/>
    <s v="Peru"/>
    <x v="5"/>
    <n v="40700"/>
    <s v="Revenues - Third Parties"/>
    <m/>
    <s v="Storage Refrigerated (per Pallet)"/>
    <n v="2026"/>
    <n v="7"/>
    <s v="USD"/>
    <n v="309.99041200000005"/>
    <n v="1"/>
    <n v="309.99041200000005"/>
    <x v="4"/>
    <m/>
  </r>
  <r>
    <s v="ALNYLAM"/>
    <s v="ALN-TTRSC02-003"/>
    <s v="Alnylam Pharmaceuticals"/>
    <s v="Peru"/>
    <x v="0"/>
    <n v="40700"/>
    <s v="Revenues - Third Parties"/>
    <m/>
    <s v="Project Management Fee"/>
    <n v="2026"/>
    <n v="7"/>
    <s v="USD"/>
    <n v="1197"/>
    <n v="1"/>
    <n v="1197"/>
    <x v="4"/>
    <m/>
  </r>
  <r>
    <s v="ALNYLAM"/>
    <s v="ALN-TTRSC02-003"/>
    <s v="Alnylam Pharmaceuticals"/>
    <s v="Peru"/>
    <x v="5"/>
    <n v="40700"/>
    <s v="Revenues - Third Parties"/>
    <m/>
    <s v="Storage of Returns (per Pallet)"/>
    <n v="2026"/>
    <n v="7"/>
    <s v="USD"/>
    <n v="163"/>
    <n v="1"/>
    <n v="163"/>
    <x v="4"/>
    <m/>
  </r>
  <r>
    <s v="ALNYLAM"/>
    <s v="ALN-TTRSC02-003"/>
    <s v="Alnylam Pharmaceuticals"/>
    <s v="Peru"/>
    <x v="5"/>
    <n v="40700"/>
    <s v="Revenues - Third Parties"/>
    <m/>
    <s v="Storage Refrigerated (per Shelf)"/>
    <n v="2026"/>
    <n v="7"/>
    <s v="USD"/>
    <n v="299.25"/>
    <n v="1"/>
    <n v="299.25"/>
    <x v="4"/>
    <m/>
  </r>
  <r>
    <s v="BAYER"/>
    <s v="BAY 1841788-20321"/>
    <s v="Bayer AG"/>
    <s v="Peru"/>
    <x v="2"/>
    <n v="40700"/>
    <s v="Revenues - Third Parties"/>
    <m/>
    <s v="Freight - Shipments"/>
    <n v="2026"/>
    <n v="7"/>
    <s v="USD"/>
    <n v="777.74"/>
    <n v="1"/>
    <n v="777.74"/>
    <x v="4"/>
    <m/>
  </r>
  <r>
    <s v="BAYER"/>
    <s v="BAY 1841788-20321"/>
    <s v="Bayer AG"/>
    <s v="Peru"/>
    <x v="0"/>
    <n v="40700"/>
    <s v="Revenues - Third Parties"/>
    <m/>
    <s v="Pick and Pack Cancellation Fee"/>
    <n v="2026"/>
    <n v="7"/>
    <s v="USD"/>
    <n v="44.81"/>
    <n v="1"/>
    <n v="44.81"/>
    <x v="4"/>
    <m/>
  </r>
  <r>
    <s v="BAYER"/>
    <s v="BAY 1841788-20321"/>
    <s v="Bayer AG"/>
    <s v="Peru"/>
    <x v="0"/>
    <n v="40700"/>
    <s v="Revenues - Third Parties"/>
    <m/>
    <s v="Project Management Fee"/>
    <n v="2026"/>
    <n v="7"/>
    <s v="USD"/>
    <n v="443.23"/>
    <n v="1"/>
    <n v="443.23"/>
    <x v="4"/>
    <m/>
  </r>
  <r>
    <s v="BAYER"/>
    <s v="BAY 1841788-20321"/>
    <s v="Bayer AG"/>
    <s v="Peru"/>
    <x v="5"/>
    <n v="40700"/>
    <s v="Revenues - Third Parties"/>
    <m/>
    <s v="Storage Ambient (per Pallet)"/>
    <n v="2026"/>
    <n v="7"/>
    <s v="USD"/>
    <n v="387.18"/>
    <n v="1"/>
    <n v="387.18"/>
    <x v="4"/>
    <m/>
  </r>
  <r>
    <s v="BAYER"/>
    <s v="BAY 1841788 21140"/>
    <s v="Bayer AG"/>
    <s v="Peru"/>
    <x v="4"/>
    <n v="40700"/>
    <s v="Revenues - Third Parties"/>
    <m/>
    <s v="Destruction (per Kg)"/>
    <n v="2026"/>
    <n v="7"/>
    <s v="USD"/>
    <n v="389.85"/>
    <n v="1"/>
    <n v="389.85"/>
    <x v="4"/>
    <m/>
  </r>
  <r>
    <s v="BAYER"/>
    <s v="BAY 1841788 21140"/>
    <s v="Bayer AG"/>
    <s v="Peru"/>
    <x v="4"/>
    <n v="40700"/>
    <s v="Revenues - Third Parties"/>
    <m/>
    <s v="Destruction Setup Fee"/>
    <n v="2026"/>
    <n v="7"/>
    <s v="USD"/>
    <n v="362.99"/>
    <n v="1"/>
    <n v="362.99"/>
    <x v="4"/>
    <m/>
  </r>
  <r>
    <s v="BAYER"/>
    <s v="BAY 1841788 21140"/>
    <s v="Bayer AG"/>
    <s v="Peru"/>
    <x v="0"/>
    <n v="40700"/>
    <s v="Revenues - Third Parties"/>
    <m/>
    <s v="File Close Out and Archiving or File Return (per Study)"/>
    <n v="2026"/>
    <n v="7"/>
    <s v="USD"/>
    <n v="595"/>
    <n v="1"/>
    <n v="595"/>
    <x v="4"/>
    <m/>
  </r>
  <r>
    <s v="BAYER"/>
    <s v="BAY 1841788 21140"/>
    <s v="Bayer AG"/>
    <s v="Peru"/>
    <x v="0"/>
    <n v="40700"/>
    <s v="Revenues - Third Parties"/>
    <m/>
    <s v="Project Management Fee"/>
    <n v="2026"/>
    <n v="7"/>
    <s v="USD"/>
    <n v="443.23"/>
    <n v="1"/>
    <n v="443.23"/>
    <x v="4"/>
    <m/>
  </r>
  <r>
    <s v="BAYER"/>
    <s v="BAY 1841788 21140"/>
    <s v="Bayer AG"/>
    <s v="Peru"/>
    <x v="5"/>
    <n v="40700"/>
    <s v="Revenues - Third Parties"/>
    <m/>
    <s v="Storage Ambient (per Pallet)"/>
    <n v="2026"/>
    <n v="7"/>
    <s v="USD"/>
    <n v="258.12"/>
    <n v="1"/>
    <n v="258.12"/>
    <x v="4"/>
    <m/>
  </r>
  <r>
    <s v="OTH CUST"/>
    <s v="ARGX-113-2007"/>
    <s v="Argenx BVBA"/>
    <s v="Peru"/>
    <x v="2"/>
    <n v="40700"/>
    <s v="Revenues - Third Parties"/>
    <m/>
    <s v="Freight - Shipments"/>
    <n v="2026"/>
    <n v="7"/>
    <s v="USD"/>
    <n v="316.16163399999999"/>
    <n v="1"/>
    <n v="316.16163399999999"/>
    <x v="4"/>
    <m/>
  </r>
  <r>
    <s v="OTH CUST"/>
    <s v="ARGX-113-2007"/>
    <s v="Argenx BVBA"/>
    <s v="Peru"/>
    <x v="0"/>
    <n v="40700"/>
    <s v="Revenues - Third Parties"/>
    <m/>
    <s v="Project Management Fee"/>
    <n v="2026"/>
    <n v="7"/>
    <s v="USD"/>
    <n v="1298.67312528"/>
    <n v="1"/>
    <n v="1298.67312528"/>
    <x v="4"/>
    <m/>
  </r>
  <r>
    <s v="OTH CUST"/>
    <s v="ARGX-113-2007"/>
    <s v="Argenx BVBA"/>
    <s v="Peru"/>
    <x v="4"/>
    <n v="40700"/>
    <s v="Revenues - Third Parties"/>
    <m/>
    <s v="Reconciliation of Returns (per Hour)"/>
    <n v="2026"/>
    <n v="7"/>
    <s v="USD"/>
    <n v="261.15760907999999"/>
    <n v="1"/>
    <n v="261.15760907999999"/>
    <x v="4"/>
    <m/>
  </r>
  <r>
    <s v="OTH CUST"/>
    <s v="ARGX-113-2007"/>
    <s v="Argenx BVBA"/>
    <s v="Peru"/>
    <x v="4"/>
    <n v="40700"/>
    <s v="Revenues - Third Parties"/>
    <m/>
    <s v="Returns Receipt (per Receipt)"/>
    <n v="2026"/>
    <n v="7"/>
    <s v="USD"/>
    <n v="651.33859643999995"/>
    <n v="1"/>
    <n v="651.33859643999995"/>
    <x v="4"/>
    <m/>
  </r>
  <r>
    <s v="OTH CUST"/>
    <s v="ARGX-113-2007"/>
    <s v="Argenx BVBA"/>
    <s v="Peru"/>
    <x v="5"/>
    <n v="40700"/>
    <s v="Revenues - Third Parties"/>
    <m/>
    <s v="Storage of Returns (per Pallet)"/>
    <n v="2026"/>
    <n v="7"/>
    <s v="USD"/>
    <n v="652.35501360000001"/>
    <n v="1"/>
    <n v="652.35501360000001"/>
    <x v="4"/>
    <m/>
  </r>
  <r>
    <s v="OTH CUST"/>
    <s v="ARGX-113-2007"/>
    <s v="Argenx BVBA"/>
    <s v="Peru"/>
    <x v="5"/>
    <n v="40700"/>
    <s v="Revenues - Third Parties"/>
    <m/>
    <s v="Storage Refrigerated (per Shelf)"/>
    <n v="2026"/>
    <n v="7"/>
    <s v="USD"/>
    <n v="1300.6854259199999"/>
    <n v="1"/>
    <n v="1300.6854259199999"/>
    <x v="4"/>
    <m/>
  </r>
  <r>
    <s v="OTH CUST"/>
    <s v="ID-064A302"/>
    <s v="Viatris Innovation GmbH"/>
    <s v="Peru"/>
    <x v="0"/>
    <n v="40700"/>
    <s v="Revenues - Third Parties"/>
    <m/>
    <s v="Insulated shipper - Credo S22 - 12L (Leasing)"/>
    <n v="2026"/>
    <n v="7"/>
    <s v="USD"/>
    <n v="1977.8907858"/>
    <n v="1"/>
    <n v="1977.8907858"/>
    <x v="4"/>
    <m/>
  </r>
  <r>
    <s v="OTH CUST"/>
    <s v="ID-064A302"/>
    <s v="Viatris Innovation GmbH"/>
    <s v="Peru"/>
    <x v="0"/>
    <n v="40700"/>
    <s v="Revenues - Third Parties"/>
    <m/>
    <s v="Pick and Pack (Controlled Ambient)"/>
    <n v="2026"/>
    <n v="7"/>
    <s v="USD"/>
    <n v="2206.9206312000001"/>
    <n v="1"/>
    <n v="2206.9206312000001"/>
    <x v="4"/>
    <m/>
  </r>
  <r>
    <s v="OTH CUST"/>
    <s v="ID-064A302"/>
    <s v="Viatris Innovation GmbH"/>
    <s v="Peru"/>
    <x v="0"/>
    <n v="40700"/>
    <s v="Revenues - Third Parties"/>
    <m/>
    <s v="Project Management Fee"/>
    <n v="2026"/>
    <n v="7"/>
    <s v="USD"/>
    <n v="1836.2743683000001"/>
    <n v="1"/>
    <n v="1836.2743683000001"/>
    <x v="4"/>
    <m/>
  </r>
  <r>
    <s v="OTH CUST"/>
    <s v="ID-064A302"/>
    <s v="Viatris Innovation GmbH"/>
    <s v="Peru"/>
    <x v="5"/>
    <n v="40700"/>
    <s v="Revenues - Third Parties"/>
    <m/>
    <s v="Storage Ambient (per Pallet)"/>
    <n v="2026"/>
    <n v="7"/>
    <s v="USD"/>
    <n v="729.98789499999998"/>
    <n v="1"/>
    <n v="729.98789499999998"/>
    <x v="4"/>
    <m/>
  </r>
  <r>
    <s v="OTH CUST"/>
    <s v="ID-064A302"/>
    <s v="Viatris Innovation GmbH"/>
    <s v="Peru"/>
    <x v="0"/>
    <n v="40700"/>
    <s v="Revenues - Third Parties"/>
    <m/>
    <s v="Temperature Monitoring Device (Ambient)"/>
    <n v="2026"/>
    <n v="7"/>
    <s v="USD"/>
    <n v="861.10186620000002"/>
    <n v="1"/>
    <n v="861.10186620000002"/>
    <x v="4"/>
    <m/>
  </r>
  <r>
    <s v="OTH CUST"/>
    <s v="STAR-221"/>
    <s v="Arcus Biosciences Inc"/>
    <s v="Peru"/>
    <x v="5"/>
    <n v="40700"/>
    <s v="Revenues - Third Parties"/>
    <m/>
    <s v="Non-Drug Storage Refrigerated (per Shelf)"/>
    <n v="2026"/>
    <n v="7"/>
    <s v="USD"/>
    <n v="1111.6500000000001"/>
    <n v="1"/>
    <n v="1111.6500000000001"/>
    <x v="4"/>
    <m/>
  </r>
  <r>
    <s v="OTH CUST"/>
    <s v="STAR-221"/>
    <s v="Arcus Biosciences Inc"/>
    <s v="Peru"/>
    <x v="0"/>
    <n v="40700"/>
    <s v="Revenues - Third Parties"/>
    <m/>
    <s v="Project Management Fee"/>
    <n v="2026"/>
    <n v="7"/>
    <s v="USD"/>
    <n v="1479.92"/>
    <n v="1"/>
    <n v="1479.92"/>
    <x v="4"/>
    <m/>
  </r>
  <r>
    <s v="OTH CUST"/>
    <s v="STAR-221"/>
    <s v="Arcus Biosciences Inc"/>
    <s v="Peru"/>
    <x v="4"/>
    <n v="40700"/>
    <s v="Revenues - Third Parties"/>
    <m/>
    <s v="Reconciliation of Returns (per Hour)"/>
    <n v="2026"/>
    <n v="7"/>
    <s v="USD"/>
    <n v="297.60000000000002"/>
    <n v="1"/>
    <n v="297.60000000000002"/>
    <x v="4"/>
    <m/>
  </r>
  <r>
    <s v="OTH CUST"/>
    <s v="STAR-221"/>
    <s v="Arcus Biosciences Inc"/>
    <s v="Peru"/>
    <x v="4"/>
    <n v="40700"/>
    <s v="Revenues - Third Parties"/>
    <m/>
    <s v="Returns Receipt (per Receipt)"/>
    <n v="2026"/>
    <n v="7"/>
    <s v="USD"/>
    <n v="494.84"/>
    <n v="1"/>
    <n v="494.84"/>
    <x v="4"/>
    <m/>
  </r>
  <r>
    <s v="OTH CUST"/>
    <s v="STAR-221"/>
    <s v="Arcus Biosciences Inc"/>
    <s v="Peru"/>
    <x v="5"/>
    <n v="40700"/>
    <s v="Revenues - Third Parties"/>
    <m/>
    <s v="Storage of Returns (per Pallet)"/>
    <n v="2026"/>
    <n v="7"/>
    <s v="USD"/>
    <n v="557.54999999999995"/>
    <n v="1"/>
    <n v="557.54999999999995"/>
    <x v="4"/>
    <m/>
  </r>
  <r>
    <s v="OTH CUST"/>
    <s v="GLPG3667-CL-215"/>
    <s v="Galapagos NV"/>
    <s v="Peru"/>
    <x v="0"/>
    <n v="40700"/>
    <s v="Revenues - Third Parties"/>
    <m/>
    <s v="Project Management Fee"/>
    <n v="2026"/>
    <n v="7"/>
    <s v="USD"/>
    <n v="1808.1045999999999"/>
    <n v="1"/>
    <n v="1808.1045999999999"/>
    <x v="4"/>
    <m/>
  </r>
  <r>
    <s v="OTH CUST"/>
    <s v="GLPG3667-CL-215"/>
    <s v="Galapagos NV"/>
    <s v="Peru"/>
    <x v="4"/>
    <n v="40700"/>
    <s v="Revenues - Third Parties"/>
    <m/>
    <s v="Reconciliation of Returns (per Hour)"/>
    <n v="2026"/>
    <n v="7"/>
    <s v="USD"/>
    <n v="388.97634479999999"/>
    <n v="1"/>
    <n v="388.97634479999999"/>
    <x v="4"/>
    <m/>
  </r>
  <r>
    <s v="OTH CUST"/>
    <s v="GLPG3667-CL-215"/>
    <s v="Galapagos NV"/>
    <s v="Peru"/>
    <x v="4"/>
    <n v="40700"/>
    <s v="Revenues - Third Parties"/>
    <m/>
    <s v="Returns Receipt (per Receipt)"/>
    <n v="2026"/>
    <n v="7"/>
    <s v="USD"/>
    <n v="323.96443240000002"/>
    <n v="1"/>
    <n v="323.96443240000002"/>
    <x v="4"/>
    <m/>
  </r>
  <r>
    <s v="OTH CUST"/>
    <s v="GLPG3667-CL-215"/>
    <s v="Galapagos NV"/>
    <s v="Peru"/>
    <x v="5"/>
    <n v="40700"/>
    <s v="Revenues - Third Parties"/>
    <m/>
    <s v="Storage Ambient (per Pallet)"/>
    <n v="2026"/>
    <n v="7"/>
    <s v="USD"/>
    <n v="5750.3430079999998"/>
    <n v="1"/>
    <n v="5750.3430079999998"/>
    <x v="4"/>
    <m/>
  </r>
  <r>
    <s v="OTH CUST"/>
    <s v="GLPG3667-CL-215"/>
    <s v="Galapagos NV"/>
    <s v="Peru"/>
    <x v="5"/>
    <n v="40700"/>
    <s v="Revenues - Third Parties"/>
    <m/>
    <s v="Storage of Returns (per Pallet)"/>
    <n v="2026"/>
    <n v="7"/>
    <s v="USD"/>
    <n v="1216.734616"/>
    <n v="1"/>
    <n v="1216.734616"/>
    <x v="4"/>
    <m/>
  </r>
  <r>
    <s v="OTH CUST"/>
    <s v="ARGX-113-2011 (CAM)"/>
    <s v="Argenx BVBA"/>
    <s v="Peru"/>
    <x v="5"/>
    <n v="40700"/>
    <s v="Revenues - Third Parties"/>
    <m/>
    <s v="Non-Drug Storage Ambient (per Pallet)"/>
    <n v="2026"/>
    <n v="7"/>
    <s v="USD"/>
    <n v="836.35732008000002"/>
    <n v="1"/>
    <n v="836.35732008000002"/>
    <x v="4"/>
    <m/>
  </r>
  <r>
    <s v="OTH CUST"/>
    <s v="ARGX-113-2011 (CAM)"/>
    <s v="Argenx BVBA"/>
    <s v="Peru"/>
    <x v="0"/>
    <n v="40700"/>
    <s v="Revenues - Third Parties"/>
    <m/>
    <s v="Project Management Fee"/>
    <n v="2026"/>
    <n v="7"/>
    <s v="USD"/>
    <n v="1402.5632792399997"/>
    <n v="1"/>
    <n v="1402.5632792399997"/>
    <x v="4"/>
    <m/>
  </r>
  <r>
    <s v="OTH CUST"/>
    <s v="ARGX-113-2011"/>
    <s v="Argenx BVBA"/>
    <s v="Peru"/>
    <x v="2"/>
    <n v="40700"/>
    <s v="Revenues - Third Parties"/>
    <m/>
    <s v="Freight - Returns"/>
    <n v="2026"/>
    <n v="7"/>
    <s v="USD"/>
    <n v="316.16163399999999"/>
    <n v="1"/>
    <n v="316.16163399999999"/>
    <x v="4"/>
    <m/>
  </r>
  <r>
    <s v="OTH CUST"/>
    <s v="ARGX-113-2011"/>
    <s v="Argenx BVBA"/>
    <s v="Peru"/>
    <x v="2"/>
    <n v="40700"/>
    <s v="Revenues - Third Parties"/>
    <m/>
    <s v="Freight - Shipments"/>
    <n v="2026"/>
    <n v="7"/>
    <s v="USD"/>
    <n v="81.963605999999999"/>
    <n v="1"/>
    <n v="81.963605999999999"/>
    <x v="4"/>
    <m/>
  </r>
  <r>
    <s v="OTH CUST"/>
    <s v="ARGX-113-2011"/>
    <s v="Argenx BVBA"/>
    <s v="Peru"/>
    <x v="0"/>
    <n v="40700"/>
    <s v="Revenues - Third Parties"/>
    <m/>
    <s v="Insulated shipper - Credo S4 - 12L (Leasing)"/>
    <n v="2026"/>
    <n v="7"/>
    <s v="USD"/>
    <n v="529.97428079999997"/>
    <n v="1"/>
    <n v="529.97428079999997"/>
    <x v="4"/>
    <m/>
  </r>
  <r>
    <s v="OTH CUST"/>
    <s v="ARGX-113-2011"/>
    <s v="Argenx BVBA"/>
    <s v="Peru"/>
    <x v="0"/>
    <n v="40700"/>
    <s v="Revenues - Third Parties"/>
    <m/>
    <s v="Pick and Pack (Refrigerated)"/>
    <n v="2026"/>
    <n v="7"/>
    <s v="USD"/>
    <n v="561.88361951999991"/>
    <n v="1"/>
    <n v="561.88361951999991"/>
    <x v="4"/>
    <m/>
  </r>
  <r>
    <s v="OTH CUST"/>
    <s v="ARGX-113-2011"/>
    <s v="Argenx BVBA"/>
    <s v="Peru"/>
    <x v="0"/>
    <n v="40700"/>
    <s v="Revenues - Third Parties"/>
    <m/>
    <s v="Project Management Fee"/>
    <n v="2026"/>
    <n v="7"/>
    <s v="USD"/>
    <n v="1402.5632792399997"/>
    <n v="1"/>
    <n v="1402.5632792399997"/>
    <x v="4"/>
    <m/>
  </r>
  <r>
    <s v="OTH CUST"/>
    <s v="ARGX-113-2011"/>
    <s v="Argenx BVBA"/>
    <s v="Peru"/>
    <x v="4"/>
    <n v="40700"/>
    <s v="Revenues - Third Parties"/>
    <m/>
    <s v="Reconciliation of Returns (per Hour)"/>
    <n v="2026"/>
    <n v="7"/>
    <s v="USD"/>
    <n v="282.04036163999996"/>
    <n v="1"/>
    <n v="282.04036163999996"/>
    <x v="4"/>
    <m/>
  </r>
  <r>
    <s v="OTH CUST"/>
    <s v="ARGX-113-2011"/>
    <s v="Argenx BVBA"/>
    <s v="Peru"/>
    <x v="4"/>
    <n v="40700"/>
    <s v="Revenues - Third Parties"/>
    <m/>
    <s v="Returns Receipt (per Receipt)"/>
    <n v="2026"/>
    <n v="7"/>
    <s v="USD"/>
    <n v="703.45307628"/>
    <n v="1"/>
    <n v="703.45307628"/>
    <x v="4"/>
    <m/>
  </r>
  <r>
    <s v="OTH CUST"/>
    <s v="ARGX-113-2011"/>
    <s v="Argenx BVBA"/>
    <s v="Peru"/>
    <x v="5"/>
    <n v="40700"/>
    <s v="Revenues - Third Parties"/>
    <m/>
    <s v="Storage of Returns (per Pallet)"/>
    <n v="2026"/>
    <n v="7"/>
    <s v="USD"/>
    <n v="704.55162815999995"/>
    <n v="1"/>
    <n v="704.55162815999995"/>
    <x v="4"/>
    <m/>
  </r>
  <r>
    <s v="OTH CUST"/>
    <s v="ARGX-113-2011"/>
    <s v="Argenx BVBA"/>
    <s v="Peru"/>
    <x v="5"/>
    <n v="40700"/>
    <s v="Revenues - Third Parties"/>
    <m/>
    <s v="Storage Refrigerated (per Shelf)"/>
    <n v="2026"/>
    <n v="7"/>
    <s v="USD"/>
    <n v="1404.7090488000001"/>
    <n v="1"/>
    <n v="1404.7090488000001"/>
    <x v="4"/>
    <m/>
  </r>
  <r>
    <s v="OTH CUST"/>
    <s v="ARGX-113-2011"/>
    <s v="Argenx BVBA"/>
    <s v="Peru"/>
    <x v="0"/>
    <n v="40700"/>
    <s v="Revenues - Third Parties"/>
    <m/>
    <s v="Temperature Monitoring Device (Refrigerated)"/>
    <n v="2026"/>
    <n v="7"/>
    <s v="USD"/>
    <n v="243.59789039999998"/>
    <n v="1"/>
    <n v="243.59789039999998"/>
    <x v="4"/>
    <m/>
  </r>
  <r>
    <s v="OTH CUST"/>
    <s v="D8535C00001 (CAM)"/>
    <s v="Fortrea"/>
    <s v="Peru"/>
    <x v="0"/>
    <n v="40700"/>
    <s v="Revenues - Third Parties"/>
    <m/>
    <s v="Project Management Fee"/>
    <n v="2026"/>
    <n v="7"/>
    <s v="USD"/>
    <n v="621.57000000000005"/>
    <n v="1"/>
    <n v="621.57000000000005"/>
    <x v="4"/>
    <m/>
  </r>
  <r>
    <s v="OTH CUST"/>
    <s v="D8535C00001 (CAM)"/>
    <s v="Fortrea"/>
    <s v="Peru"/>
    <x v="5"/>
    <n v="40700"/>
    <s v="Revenues - Third Parties"/>
    <m/>
    <s v="Storage Ambient (per Shelf)"/>
    <n v="2026"/>
    <n v="7"/>
    <s v="USD"/>
    <n v="371.12"/>
    <n v="1"/>
    <n v="371.12"/>
    <x v="4"/>
    <m/>
  </r>
  <r>
    <s v="OTH CUST"/>
    <s v="ID-064A303"/>
    <s v="Viatris Innovation GmbH"/>
    <s v="Peru"/>
    <x v="2"/>
    <n v="40700"/>
    <s v="Revenues - Third Parties"/>
    <m/>
    <s v="Freight - Shipments"/>
    <n v="2026"/>
    <n v="7"/>
    <s v="USD"/>
    <n v="245.24631359999998"/>
    <n v="1"/>
    <n v="245.24631359999998"/>
    <x v="4"/>
    <m/>
  </r>
  <r>
    <s v="OTH CUST"/>
    <s v="ID-064A303"/>
    <s v="Viatris Innovation GmbH"/>
    <s v="Peru"/>
    <x v="0"/>
    <n v="40700"/>
    <s v="Revenues - Third Parties"/>
    <m/>
    <s v="Insulated shipper - Credo S22 - 12L (Leasing)"/>
    <n v="2026"/>
    <n v="7"/>
    <s v="USD"/>
    <n v="342.7919488"/>
    <n v="1"/>
    <n v="342.7919488"/>
    <x v="4"/>
    <m/>
  </r>
  <r>
    <s v="OTH CUST"/>
    <s v="ID-064A303"/>
    <s v="Viatris Innovation GmbH"/>
    <s v="Peru"/>
    <x v="0"/>
    <n v="40700"/>
    <s v="Revenues - Third Parties"/>
    <m/>
    <s v="Pick and Pack (Controlled Ambient)"/>
    <n v="2026"/>
    <n v="7"/>
    <s v="USD"/>
    <n v="382.4815696"/>
    <n v="1"/>
    <n v="382.4815696"/>
    <x v="4"/>
    <m/>
  </r>
  <r>
    <s v="OTH CUST"/>
    <s v="ID-064A303"/>
    <s v="Viatris Innovation GmbH"/>
    <s v="Peru"/>
    <x v="0"/>
    <n v="40700"/>
    <s v="Revenues - Third Parties"/>
    <m/>
    <s v="Project Management Fee"/>
    <n v="2026"/>
    <n v="7"/>
    <s v="USD"/>
    <n v="1909.4829599"/>
    <n v="1"/>
    <n v="1909.4829599"/>
    <x v="4"/>
    <m/>
  </r>
  <r>
    <s v="OTH CUST"/>
    <s v="ID-064A303"/>
    <s v="Viatris Innovation GmbH"/>
    <s v="Peru"/>
    <x v="5"/>
    <n v="40700"/>
    <s v="Revenues - Third Parties"/>
    <m/>
    <s v="Storage Ambient (per Shelf)"/>
    <n v="2026"/>
    <n v="7"/>
    <s v="USD"/>
    <n v="2864.2429517999999"/>
    <n v="1"/>
    <n v="2864.2429517999999"/>
    <x v="4"/>
    <m/>
  </r>
  <r>
    <s v="OTH CUST"/>
    <s v="ID-064A303"/>
    <s v="Viatris Innovation GmbH"/>
    <s v="Peru"/>
    <x v="0"/>
    <n v="40700"/>
    <s v="Revenues - Third Parties"/>
    <m/>
    <s v="Temperature Monitoring Device (Ambient)"/>
    <n v="2026"/>
    <n v="7"/>
    <s v="USD"/>
    <n v="149.23099959999999"/>
    <n v="1"/>
    <n v="149.23099959999999"/>
    <x v="4"/>
    <m/>
  </r>
  <r>
    <s v="OTH CUST"/>
    <s v="AVT16-GL-C01"/>
    <s v="PPD Development LP"/>
    <s v="Peru"/>
    <x v="4"/>
    <n v="40900"/>
    <s v="Revenues- IC"/>
    <m/>
    <s v="Destruction (per Kg)"/>
    <n v="2026"/>
    <n v="7"/>
    <s v="USD"/>
    <n v="2217.1799999999998"/>
    <n v="1"/>
    <n v="2217.1799999999998"/>
    <x v="4"/>
    <m/>
  </r>
  <r>
    <s v="OTH CUST"/>
    <s v="AVT16-GL-C01"/>
    <s v="PPD Development LP"/>
    <s v="Peru"/>
    <x v="4"/>
    <n v="40900"/>
    <s v="Revenues- IC"/>
    <m/>
    <s v="Destruction Setup Fee"/>
    <n v="2026"/>
    <n v="7"/>
    <s v="USD"/>
    <n v="1360.1"/>
    <n v="1"/>
    <n v="1360.1"/>
    <x v="4"/>
    <m/>
  </r>
  <r>
    <s v="OTH CUST"/>
    <s v="AVT16-GL-C01"/>
    <s v="PPD Development LP"/>
    <s v="Peru"/>
    <x v="0"/>
    <n v="40900"/>
    <s v="Revenues- IC"/>
    <m/>
    <s v="File Close Out and Archiving or File Return (per Study)"/>
    <n v="2026"/>
    <n v="7"/>
    <s v="USD"/>
    <n v="749.2"/>
    <n v="1"/>
    <n v="749.2"/>
    <x v="4"/>
    <m/>
  </r>
  <r>
    <s v="OTH CUST"/>
    <s v="AVT16-GL-C01"/>
    <s v="PPD Development LP"/>
    <s v="Peru"/>
    <x v="5"/>
    <n v="40900"/>
    <s v="Revenues- IC"/>
    <m/>
    <s v="Non-Drug Storage &amp; Returns Storage Ambient (per Pallet)"/>
    <n v="2026"/>
    <n v="7"/>
    <s v="USD"/>
    <n v="163.92"/>
    <n v="1"/>
    <n v="163.92"/>
    <x v="4"/>
    <m/>
  </r>
  <r>
    <s v="OTH CUST"/>
    <s v="AVT16-GL-C01"/>
    <s v="PPD Development LP"/>
    <s v="Peru"/>
    <x v="0"/>
    <n v="40900"/>
    <s v="Revenues- IC"/>
    <m/>
    <s v="Project Management Fee"/>
    <n v="2026"/>
    <n v="7"/>
    <s v="USD"/>
    <n v="1386.88"/>
    <n v="1"/>
    <n v="1386.88"/>
    <x v="4"/>
    <m/>
  </r>
  <r>
    <s v="OTH CUST"/>
    <s v="AVT16-GL-C01"/>
    <s v="PPD Development LP"/>
    <s v="Peru"/>
    <x v="5"/>
    <n v="40900"/>
    <s v="Revenues- IC"/>
    <m/>
    <s v="Storage Ambient (per Shelf)"/>
    <n v="2026"/>
    <n v="7"/>
    <s v="USD"/>
    <n v="311.74"/>
    <n v="1"/>
    <n v="311.74"/>
    <x v="4"/>
    <m/>
  </r>
  <r>
    <s v="OTH CUST"/>
    <s v="AVT16-GL-C01"/>
    <s v="PPD Development LP"/>
    <s v="Peru"/>
    <x v="5"/>
    <n v="40900"/>
    <s v="Revenues- IC"/>
    <m/>
    <s v="Storage Refrigerated (per Shelf)"/>
    <n v="2026"/>
    <n v="7"/>
    <s v="USD"/>
    <n v="326.82"/>
    <n v="1"/>
    <n v="326.82"/>
    <x v="4"/>
    <m/>
  </r>
  <r>
    <s v="OTH CUST"/>
    <s v="MB12-C-02-24"/>
    <s v="mAbxience Research"/>
    <s v="Peru"/>
    <x v="0"/>
    <n v="40700"/>
    <s v="Revenues - Third Parties"/>
    <m/>
    <s v="Insulated shipper - Credo S4 - 12L (Leasing)"/>
    <n v="2026"/>
    <n v="7"/>
    <s v="USD"/>
    <n v="295.3769868"/>
    <n v="1"/>
    <n v="295.3769868"/>
    <x v="4"/>
    <m/>
  </r>
  <r>
    <s v="OTH CUST"/>
    <s v="MB12-C-02-24"/>
    <s v="mAbxience Research"/>
    <s v="Peru"/>
    <x v="0"/>
    <n v="40700"/>
    <s v="Revenues - Third Parties"/>
    <m/>
    <s v="Pick and Pack (Refrigerated)"/>
    <n v="2026"/>
    <n v="7"/>
    <s v="USD"/>
    <n v="329.64541720000005"/>
    <n v="1"/>
    <n v="329.64541720000005"/>
    <x v="4"/>
    <m/>
  </r>
  <r>
    <s v="OTH CUST"/>
    <s v="MB12-C-02-24"/>
    <s v="mAbxience Research"/>
    <s v="Peru"/>
    <x v="0"/>
    <n v="40700"/>
    <s v="Revenues - Third Parties"/>
    <m/>
    <s v="Project Management Fee"/>
    <n v="2026"/>
    <n v="7"/>
    <s v="USD"/>
    <n v="1462.8878088000001"/>
    <n v="1"/>
    <n v="1462.8878088000001"/>
    <x v="4"/>
    <m/>
  </r>
  <r>
    <s v="OTH CUST"/>
    <s v="MB12-C-02-24"/>
    <s v="mAbxience Research"/>
    <s v="Peru"/>
    <x v="0"/>
    <n v="40700"/>
    <s v="Revenues - Third Parties"/>
    <m/>
    <s v="Receipt fee Refrigerated (per Receipt_ID)"/>
    <n v="2026"/>
    <n v="7"/>
    <s v="USD"/>
    <n v="3224.7117755999998"/>
    <n v="1"/>
    <n v="3224.7117755999998"/>
    <x v="4"/>
    <m/>
  </r>
  <r>
    <s v="OTH CUST"/>
    <s v="MB12-C-02-24"/>
    <s v="mAbxience Research"/>
    <s v="Peru"/>
    <x v="5"/>
    <n v="40700"/>
    <s v="Revenues - Third Parties"/>
    <m/>
    <s v="Storage Refrigerated (per Shelf)"/>
    <n v="2026"/>
    <n v="7"/>
    <s v="USD"/>
    <n v="805.83286399999997"/>
    <n v="1"/>
    <n v="805.83286399999997"/>
    <x v="4"/>
    <m/>
  </r>
  <r>
    <s v="OTH CUST"/>
    <s v="MB12-C-02-24"/>
    <s v="mAbxience Research"/>
    <s v="Peru"/>
    <x v="0"/>
    <n v="40700"/>
    <s v="Revenues - Third Parties"/>
    <m/>
    <s v="Temperature Monitoring Device (Refrigerated)"/>
    <n v="2026"/>
    <n v="7"/>
    <s v="USD"/>
    <n v="135.77325519999999"/>
    <n v="1"/>
    <n v="135.77325519999999"/>
    <x v="4"/>
    <m/>
  </r>
  <r>
    <s v="GILEAD SCI"/>
    <s v="GS-US-528-9023"/>
    <s v="Gilead Sciences, Inc."/>
    <s v="Peru"/>
    <x v="2"/>
    <n v="40700"/>
    <s v="Revenues - Third Parties"/>
    <m/>
    <s v="Freight - Returns"/>
    <n v="2026"/>
    <n v="7"/>
    <s v="USD"/>
    <n v="76.08"/>
    <n v="1"/>
    <n v="76.08"/>
    <x v="4"/>
    <m/>
  </r>
  <r>
    <s v="GILEAD SCI"/>
    <s v="GS-US-528-9023"/>
    <s v="Gilead Sciences, Inc."/>
    <s v="Peru"/>
    <x v="2"/>
    <n v="40700"/>
    <s v="Revenues - Third Parties"/>
    <m/>
    <s v="Freight - Shipments"/>
    <n v="2026"/>
    <n v="7"/>
    <s v="USD"/>
    <n v="925.15"/>
    <n v="1"/>
    <n v="925.15"/>
    <x v="4"/>
    <m/>
  </r>
  <r>
    <s v="GILEAD SCI"/>
    <s v="GS-US-528-9023"/>
    <s v="Gilead Sciences, Inc."/>
    <s v="Peru"/>
    <x v="0"/>
    <n v="40700"/>
    <s v="Revenues - Third Parties"/>
    <m/>
    <s v="Pick and Pack (Ambient)"/>
    <n v="2026"/>
    <n v="7"/>
    <s v="USD"/>
    <n v="3167.2"/>
    <n v="1"/>
    <n v="3167.2"/>
    <x v="4"/>
    <m/>
  </r>
  <r>
    <s v="GILEAD SCI"/>
    <s v="GS-US-528-9023"/>
    <s v="Gilead Sciences, Inc."/>
    <s v="Peru"/>
    <x v="0"/>
    <n v="40700"/>
    <s v="Revenues - Third Parties"/>
    <m/>
    <s v="Project Management Fee"/>
    <n v="2026"/>
    <n v="7"/>
    <s v="USD"/>
    <n v="1187.72"/>
    <n v="1"/>
    <n v="1187.72"/>
    <x v="4"/>
    <m/>
  </r>
  <r>
    <s v="GILEAD SCI"/>
    <s v="GS-US-528-9023"/>
    <s v="Gilead Sciences, Inc."/>
    <s v="Peru"/>
    <x v="4"/>
    <n v="40700"/>
    <s v="Revenues - Third Parties"/>
    <m/>
    <s v="Reconciliation of Returns (per Hour)"/>
    <n v="2026"/>
    <n v="7"/>
    <s v="USD"/>
    <n v="1266.8800000000001"/>
    <n v="1"/>
    <n v="1266.8800000000001"/>
    <x v="4"/>
    <m/>
  </r>
  <r>
    <s v="GILEAD SCI"/>
    <s v="GS-US-528-9023"/>
    <s v="Gilead Sciences, Inc."/>
    <s v="Peru"/>
    <x v="4"/>
    <n v="40700"/>
    <s v="Revenues - Third Parties"/>
    <m/>
    <s v="Returns Receipt (per Receipt)"/>
    <n v="2026"/>
    <n v="7"/>
    <s v="USD"/>
    <n v="1519"/>
    <n v="1"/>
    <n v="1519"/>
    <x v="4"/>
    <m/>
  </r>
  <r>
    <s v="GILEAD SCI"/>
    <s v="GS-US-528-9023"/>
    <s v="Gilead Sciences, Inc."/>
    <s v="Peru"/>
    <x v="5"/>
    <n v="40700"/>
    <s v="Revenues - Third Parties"/>
    <m/>
    <s v="Storage Ambient (per Shelf)"/>
    <n v="2026"/>
    <n v="7"/>
    <s v="USD"/>
    <n v="7274.82"/>
    <n v="1"/>
    <n v="7274.82"/>
    <x v="4"/>
    <m/>
  </r>
  <r>
    <s v="GILEAD SCI"/>
    <s v="GS-US-528-9023"/>
    <s v="Gilead Sciences, Inc."/>
    <s v="Peru"/>
    <x v="5"/>
    <n v="40700"/>
    <s v="Revenues - Third Parties"/>
    <m/>
    <s v="Storage of Returns (per Pallet)"/>
    <n v="2026"/>
    <n v="7"/>
    <s v="USD"/>
    <n v="2177.4499999999998"/>
    <n v="1"/>
    <n v="2177.4499999999998"/>
    <x v="4"/>
    <m/>
  </r>
  <r>
    <s v="MEDIMMUNE"/>
    <s v="D9185C00001"/>
    <s v="MedImmune Inc"/>
    <s v="Peru"/>
    <x v="0"/>
    <n v="40700"/>
    <s v="Revenues - Third Parties"/>
    <m/>
    <s v="Project Management Fee"/>
    <n v="2026"/>
    <n v="7"/>
    <s v="USD"/>
    <n v="402.36"/>
    <n v="1"/>
    <n v="402.36"/>
    <x v="4"/>
    <m/>
  </r>
  <r>
    <s v="MEDIMMUNE"/>
    <s v="D9185C00001"/>
    <s v="MedImmune Inc"/>
    <s v="Peru"/>
    <x v="5"/>
    <n v="40700"/>
    <s v="Revenues - Third Parties"/>
    <m/>
    <s v="Storage Refrigerated (per Pallet)"/>
    <n v="2026"/>
    <n v="7"/>
    <s v="USD"/>
    <n v="925.44"/>
    <n v="1"/>
    <n v="925.44"/>
    <x v="4"/>
    <m/>
  </r>
  <r>
    <s v="OTH CUST"/>
    <s v="D8531C00002 (CAM)"/>
    <s v="Fortrea"/>
    <s v="Peru"/>
    <x v="0"/>
    <n v="40700"/>
    <s v="Revenues - Third Parties"/>
    <m/>
    <s v="Project Management Fee"/>
    <n v="2026"/>
    <n v="7"/>
    <s v="USD"/>
    <n v="1087.74"/>
    <n v="1"/>
    <n v="1087.74"/>
    <x v="4"/>
    <m/>
  </r>
  <r>
    <s v="OTH CUST"/>
    <s v="D8531C00002 (CAM)"/>
    <s v="Fortrea"/>
    <s v="Peru"/>
    <x v="5"/>
    <n v="40700"/>
    <s v="Revenues - Third Parties"/>
    <m/>
    <s v="Storage Ambient (per Shelf)"/>
    <n v="2026"/>
    <n v="7"/>
    <s v="USD"/>
    <n v="345.15"/>
    <n v="1"/>
    <n v="345.15"/>
    <x v="4"/>
    <m/>
  </r>
  <r>
    <s v="OTH CUST"/>
    <s v="IMVT-1402-2801 (CAM)"/>
    <s v="IMVT Corporation"/>
    <s v="Peru"/>
    <x v="0"/>
    <n v="40700"/>
    <s v="Revenues - Third Parties"/>
    <m/>
    <s v="Project Management Fee"/>
    <n v="2026"/>
    <n v="7"/>
    <s v="USD"/>
    <n v="1696.88"/>
    <n v="1"/>
    <n v="1696.88"/>
    <x v="4"/>
    <m/>
  </r>
  <r>
    <s v="OTH CUST"/>
    <s v="IMVT-1402-2801 (CAM)"/>
    <s v="IMVT Corporation"/>
    <s v="Peru"/>
    <x v="5"/>
    <n v="40700"/>
    <s v="Revenues - Third Parties"/>
    <m/>
    <s v="Storage Ambient (per Pallet)"/>
    <n v="2026"/>
    <n v="7"/>
    <s v="USD"/>
    <n v="3622.7"/>
    <n v="1"/>
    <n v="3622.7"/>
    <x v="4"/>
    <m/>
  </r>
  <r>
    <s v="DEFERRED"/>
    <s v="Others"/>
    <s v="Deferred Revenue"/>
    <s v="Peru"/>
    <x v="2"/>
    <n v="40700"/>
    <s v="Revenues - Third Parties"/>
    <m/>
    <s v="Adjustment for Adoption Nbr. 606"/>
    <n v="2026"/>
    <n v="7"/>
    <s v="USD"/>
    <n v="0"/>
    <n v="1"/>
    <n v="0"/>
    <x v="4"/>
    <m/>
  </r>
  <r>
    <s v="DEFERRED"/>
    <s v="Others"/>
    <s v="Deferred Revenue"/>
    <s v="Peru"/>
    <x v="2"/>
    <n v="40700"/>
    <s v="Revenues - Third Parties"/>
    <m/>
    <s v="Estimated Revenue from 16/04 - 30/04"/>
    <n v="2026"/>
    <n v="7"/>
    <s v="USD"/>
    <n v="-13014.308645262116"/>
    <n v="1"/>
    <n v="-13014.308645262116"/>
    <x v="4"/>
    <m/>
  </r>
  <r>
    <s v="DEFERRED"/>
    <s v="Others"/>
    <s v="Deferred Revenue"/>
    <s v="Peru"/>
    <x v="0"/>
    <n v="40700"/>
    <s v="Revenues - Third Parties"/>
    <m/>
    <s v="Estimated Revenue from 16/04 - 30/04"/>
    <n v="2026"/>
    <n v="7"/>
    <s v="USD"/>
    <n v="-31440.231125857146"/>
    <n v="1"/>
    <n v="-31440.231125857146"/>
    <x v="4"/>
    <m/>
  </r>
  <r>
    <s v="DEFERRED"/>
    <s v="Others"/>
    <s v="Deferred Revenue"/>
    <s v="Peru"/>
    <x v="2"/>
    <n v="40700"/>
    <s v="Revenues - Third Parties"/>
    <m/>
    <s v="Adjustment due to services rendered between 16/03 - 31/03"/>
    <n v="2026"/>
    <n v="7"/>
    <s v="USD"/>
    <n v="17693.057863766364"/>
    <n v="1"/>
    <n v="17693.057863766364"/>
    <x v="4"/>
    <m/>
  </r>
  <r>
    <s v="DEFERRED"/>
    <s v="Others"/>
    <s v="Deferred Revenue"/>
    <s v="Peru"/>
    <x v="0"/>
    <n v="40700"/>
    <s v="Revenues - Third Parties"/>
    <m/>
    <s v="Adjustment due to services rendered between 16/03 - 31/03"/>
    <n v="2026"/>
    <n v="7"/>
    <s v="USD"/>
    <n v="30882.70703099429"/>
    <n v="1"/>
    <n v="30882.70703099429"/>
    <x v="4"/>
    <m/>
  </r>
  <r>
    <s v="OTH CUST"/>
    <s v="Others"/>
    <s v="Others"/>
    <s v="Peru"/>
    <x v="0"/>
    <n v="40700"/>
    <s v="Revenues - Third Parties"/>
    <m/>
    <s v="FX Translation"/>
    <n v="2026"/>
    <n v="7"/>
    <s v="USD"/>
    <n v="1677.9835537828349"/>
    <n v="1"/>
    <n v="1677.9835537828349"/>
    <x v="4"/>
    <m/>
  </r>
  <r>
    <s v="OTH CUST"/>
    <s v="Others"/>
    <s v="Others"/>
    <s v="Peru"/>
    <x v="3"/>
    <n v="40700"/>
    <s v="Revenues - Third Parties"/>
    <m/>
    <s v="FX Translation"/>
    <n v="2026"/>
    <n v="7"/>
    <s v="USD"/>
    <n v="0"/>
    <n v="1"/>
    <n v="0"/>
    <x v="4"/>
    <m/>
  </r>
  <r>
    <s v="OTH CUST"/>
    <s v="Others"/>
    <s v="Others"/>
    <s v="Peru"/>
    <x v="4"/>
    <n v="40700"/>
    <s v="Revenues - Third Parties"/>
    <m/>
    <s v="FX Translation"/>
    <n v="2026"/>
    <n v="7"/>
    <s v="USD"/>
    <n v="74.124179359998379"/>
    <n v="1"/>
    <n v="74.124179359998379"/>
    <x v="4"/>
    <m/>
  </r>
  <r>
    <s v="OTH CUST"/>
    <s v="Others"/>
    <s v="Others"/>
    <s v="Peru"/>
    <x v="2"/>
    <n v="40700"/>
    <s v="Revenues - Third Parties"/>
    <m/>
    <s v="FX Translation"/>
    <n v="2026"/>
    <n v="7"/>
    <s v="USD"/>
    <n v="124.54988869575202"/>
    <n v="1"/>
    <n v="124.54988869575202"/>
    <x v="4"/>
    <m/>
  </r>
  <r>
    <s v="OTH CUST"/>
    <s v="Others"/>
    <s v="Others"/>
    <s v="Peru"/>
    <x v="7"/>
    <n v="40700"/>
    <s v="Revenues - Third Parties"/>
    <m/>
    <s v="FX Translation"/>
    <n v="2026"/>
    <n v="7"/>
    <s v="USD"/>
    <n v="0"/>
    <n v="1"/>
    <n v="0"/>
    <x v="4"/>
    <m/>
  </r>
  <r>
    <s v="OTH CUST"/>
    <s v="Others"/>
    <s v="Others"/>
    <s v="Peru"/>
    <x v="5"/>
    <n v="40700"/>
    <s v="Revenues - Third Parties"/>
    <m/>
    <s v="FX Translation"/>
    <n v="2026"/>
    <n v="7"/>
    <s v="USD"/>
    <n v="1073.7517238400178"/>
    <n v="1"/>
    <n v="1073.7517238400178"/>
    <x v="4"/>
    <m/>
  </r>
  <r>
    <s v="OTH CUST"/>
    <s v="Others"/>
    <s v="Others"/>
    <s v="Peru"/>
    <x v="6"/>
    <n v="40700"/>
    <s v="Revenues - Third Parties"/>
    <m/>
    <s v="FX Translation"/>
    <n v="2026"/>
    <n v="7"/>
    <s v="USD"/>
    <n v="0"/>
    <n v="1"/>
    <n v="0"/>
    <x v="4"/>
    <m/>
  </r>
  <r>
    <s v="J &amp; J"/>
    <s v="Janssen Storage of temperature monitors"/>
    <s v="Janssen"/>
    <s v="Colombia"/>
    <x v="5"/>
    <n v="40700"/>
    <s v="Revenues - Third Parties"/>
    <m/>
    <s v="Non-Drug Storage Ambient (per Shelf)"/>
    <n v="2026"/>
    <n v="7"/>
    <s v="USD"/>
    <n v="960.70012499999984"/>
    <n v="1"/>
    <n v="960.70012499999984"/>
    <x v="5"/>
    <m/>
  </r>
  <r>
    <s v="J &amp; J"/>
    <s v="Janssen Storage of temperature monitors"/>
    <s v="Janssen"/>
    <s v="Colombia"/>
    <x v="5"/>
    <n v="40700"/>
    <s v="Revenues - Third Parties"/>
    <m/>
    <s v="Non-Drug Storage Refrigerated (per Shelf)"/>
    <n v="2026"/>
    <n v="7"/>
    <s v="USD"/>
    <n v="600.42150000000004"/>
    <n v="1"/>
    <n v="600.42150000000004"/>
    <x v="5"/>
    <m/>
  </r>
  <r>
    <s v="TAKEDA"/>
    <s v="TAK-390MR_205"/>
    <s v="Takeda"/>
    <s v="Colombia"/>
    <x v="0"/>
    <n v="40700"/>
    <s v="Revenues - Third Parties"/>
    <m/>
    <s v="Project Management Fee"/>
    <n v="2026"/>
    <n v="7"/>
    <s v="USD"/>
    <n v="600"/>
    <n v="1"/>
    <n v="600"/>
    <x v="5"/>
    <m/>
  </r>
  <r>
    <s v="TAKEDA"/>
    <s v="TAK-390MR_205"/>
    <s v="Takeda"/>
    <s v="Colombia"/>
    <x v="5"/>
    <n v="40700"/>
    <s v="Revenues - Third Parties"/>
    <m/>
    <s v="Storage Ambient (per Pallet)"/>
    <n v="2026"/>
    <n v="7"/>
    <s v="USD"/>
    <n v="300"/>
    <n v="1"/>
    <n v="300"/>
    <x v="5"/>
    <m/>
  </r>
  <r>
    <s v="TAKEDA"/>
    <s v="TAK-390MR_204"/>
    <s v="Takeda"/>
    <s v="Colombia"/>
    <x v="0"/>
    <n v="40700"/>
    <s v="Revenues - Third Parties"/>
    <m/>
    <s v="Project Management Fee"/>
    <n v="2026"/>
    <n v="7"/>
    <s v="USD"/>
    <n v="600"/>
    <n v="1"/>
    <n v="600"/>
    <x v="5"/>
    <m/>
  </r>
  <r>
    <s v="TAKEDA"/>
    <s v="TAK-390MR_204"/>
    <s v="Takeda"/>
    <s v="Colombia"/>
    <x v="5"/>
    <n v="40700"/>
    <s v="Revenues - Third Parties"/>
    <m/>
    <s v="Storage Ambient (per Pallet)"/>
    <n v="2026"/>
    <n v="7"/>
    <s v="USD"/>
    <n v="200"/>
    <n v="1"/>
    <n v="200"/>
    <x v="5"/>
    <m/>
  </r>
  <r>
    <s v="MERCK"/>
    <s v="Merck Receipt and Storage of CREDOS and TT4"/>
    <s v="Merck Sharp and Dohme LLC"/>
    <s v="Colombia"/>
    <x v="5"/>
    <n v="40700"/>
    <s v="Revenues - Third Parties"/>
    <m/>
    <s v="Non-Drug Storage Ambient (per Pallet)"/>
    <n v="2026"/>
    <n v="7"/>
    <s v="USD"/>
    <n v="1271.9000000000001"/>
    <n v="1"/>
    <n v="1271.9000000000001"/>
    <x v="5"/>
    <m/>
  </r>
  <r>
    <s v="MERCK"/>
    <s v="Merck Receipt and Storage of CREDOS and TT4"/>
    <s v="Merck Sharp and Dohme LLC"/>
    <s v="Colombia"/>
    <x v="0"/>
    <n v="40700"/>
    <s v="Revenues - Third Parties"/>
    <m/>
    <s v="Receipt fee Ancillaries (per Receipt_ID)"/>
    <n v="2026"/>
    <n v="7"/>
    <s v="USD"/>
    <n v="7192.64"/>
    <n v="1"/>
    <n v="7192.64"/>
    <x v="5"/>
    <m/>
  </r>
  <r>
    <s v="J &amp; J"/>
    <s v="CNTO1959CRD3001"/>
    <s v="Janssen"/>
    <s v="Colombia"/>
    <x v="2"/>
    <n v="40700"/>
    <s v="Revenues - Third Parties"/>
    <m/>
    <s v="Freight - Shipments"/>
    <n v="2026"/>
    <n v="7"/>
    <s v="USD"/>
    <n v="312.25"/>
    <n v="1"/>
    <n v="312.25"/>
    <x v="5"/>
    <m/>
  </r>
  <r>
    <s v="J &amp; J"/>
    <s v="CNTO1959CRD3001"/>
    <s v="Janssen"/>
    <s v="Colombia"/>
    <x v="0"/>
    <n v="40700"/>
    <s v="Revenues - Third Parties"/>
    <m/>
    <s v="Insulated shipper - Credo S4 - 12L (Leasing)"/>
    <n v="2026"/>
    <n v="7"/>
    <s v="USD"/>
    <n v="233"/>
    <n v="1"/>
    <n v="233"/>
    <x v="5"/>
    <m/>
  </r>
  <r>
    <s v="J &amp; J"/>
    <s v="CNTO1959CRD3001"/>
    <s v="Janssen"/>
    <s v="Colombia"/>
    <x v="0"/>
    <n v="40700"/>
    <s v="Revenues - Third Parties"/>
    <m/>
    <s v="Pick and Pack (Refrigerated)"/>
    <n v="2026"/>
    <n v="7"/>
    <s v="USD"/>
    <n v="118.26639999999999"/>
    <n v="1"/>
    <n v="118.26639999999999"/>
    <x v="5"/>
    <m/>
  </r>
  <r>
    <s v="J &amp; J"/>
    <s v="CNTO1959CRD3001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CNTO1959CRD3001"/>
    <s v="Janssen"/>
    <s v="Colombia"/>
    <x v="5"/>
    <n v="40700"/>
    <s v="Revenues - Third Parties"/>
    <m/>
    <s v="Storage Refrigerated (per Shelf)"/>
    <n v="2026"/>
    <n v="7"/>
    <s v="USD"/>
    <n v="750.52687500000002"/>
    <n v="1"/>
    <n v="750.52687500000002"/>
    <x v="5"/>
    <m/>
  </r>
  <r>
    <s v="J &amp; J"/>
    <s v="AC-065A310"/>
    <s v="Janssen"/>
    <s v="Colombia"/>
    <x v="2"/>
    <n v="40700"/>
    <s v="Revenues - Third Parties"/>
    <m/>
    <s v="Freight - Shipments"/>
    <n v="2026"/>
    <n v="7"/>
    <s v="USD"/>
    <n v="284.05"/>
    <n v="1"/>
    <n v="284.05"/>
    <x v="5"/>
    <m/>
  </r>
  <r>
    <s v="J &amp; J"/>
    <s v="AC-065A310"/>
    <s v="Janssen"/>
    <s v="Colombia"/>
    <x v="0"/>
    <n v="40700"/>
    <s v="Revenues - Third Parties"/>
    <m/>
    <s v="Pick and Pack (Ambient)"/>
    <n v="2026"/>
    <n v="7"/>
    <s v="USD"/>
    <n v="105.07805"/>
    <n v="1"/>
    <n v="105.07805"/>
    <x v="5"/>
    <m/>
  </r>
  <r>
    <s v="J &amp; J"/>
    <s v="AC-065A310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AC-065A310"/>
    <s v="Janssen"/>
    <s v="Colombia"/>
    <x v="5"/>
    <n v="40700"/>
    <s v="Revenues - Third Parties"/>
    <m/>
    <s v="Storage Ambient (per Shelf)"/>
    <n v="2026"/>
    <n v="7"/>
    <s v="USD"/>
    <n v="454.85230000000007"/>
    <n v="1"/>
    <n v="454.85230000000007"/>
    <x v="5"/>
    <m/>
  </r>
  <r>
    <s v="J &amp; J"/>
    <s v="AC-055-315"/>
    <s v="Janssen"/>
    <s v="Colombia"/>
    <x v="4"/>
    <n v="40700"/>
    <s v="Revenues - Third Parties"/>
    <m/>
    <s v="Destruction (per Kg)"/>
    <n v="2026"/>
    <n v="7"/>
    <s v="USD"/>
    <n v="63.66"/>
    <n v="1"/>
    <n v="63.66"/>
    <x v="5"/>
    <m/>
  </r>
  <r>
    <s v="J &amp; J"/>
    <s v="AC-055-315"/>
    <s v="Janssen"/>
    <s v="Colombia"/>
    <x v="4"/>
    <n v="40700"/>
    <s v="Revenues - Third Parties"/>
    <m/>
    <s v="Destruction Setup Fee"/>
    <n v="2026"/>
    <n v="7"/>
    <s v="USD"/>
    <n v="400.28100000000001"/>
    <n v="1"/>
    <n v="400.28100000000001"/>
    <x v="5"/>
    <m/>
  </r>
  <r>
    <s v="J &amp; J"/>
    <s v="AC-055-315"/>
    <s v="Janssen"/>
    <s v="Colombia"/>
    <x v="2"/>
    <n v="40700"/>
    <s v="Revenues - Third Parties"/>
    <m/>
    <s v="Freight - Shipments"/>
    <n v="2026"/>
    <n v="7"/>
    <s v="USD"/>
    <n v="4501.9799999999996"/>
    <n v="1"/>
    <n v="4501.9799999999996"/>
    <x v="5"/>
    <m/>
  </r>
  <r>
    <s v="J &amp; J"/>
    <s v="AC-055-315"/>
    <s v="Janssen"/>
    <s v="Colombia"/>
    <x v="0"/>
    <n v="40700"/>
    <s v="Revenues - Third Parties"/>
    <m/>
    <s v="Insulated shipper - Credo S22 - 12L (Leasing)"/>
    <n v="2026"/>
    <n v="7"/>
    <s v="USD"/>
    <n v="2460"/>
    <n v="1"/>
    <n v="2460"/>
    <x v="5"/>
    <m/>
  </r>
  <r>
    <s v="J &amp; J"/>
    <s v="AC-055-315"/>
    <s v="Janssen"/>
    <s v="Colombia"/>
    <x v="0"/>
    <n v="40700"/>
    <s v="Revenues - Third Parties"/>
    <m/>
    <s v="Pick and Pack (Ambient)"/>
    <n v="2026"/>
    <n v="7"/>
    <s v="USD"/>
    <n v="735.54634999999996"/>
    <n v="1"/>
    <n v="735.54634999999996"/>
    <x v="5"/>
    <m/>
  </r>
  <r>
    <s v="J &amp; J"/>
    <s v="AC-055-315"/>
    <s v="Janssen"/>
    <s v="Colombia"/>
    <x v="0"/>
    <n v="40700"/>
    <s v="Revenues - Third Parties"/>
    <m/>
    <s v="Pick and Pack (Controlled Ambient)"/>
    <n v="2026"/>
    <n v="7"/>
    <s v="USD"/>
    <n v="1182.664"/>
    <n v="1"/>
    <n v="1182.664"/>
    <x v="5"/>
    <m/>
  </r>
  <r>
    <s v="J &amp; J"/>
    <s v="AC-055-315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AC-055-315"/>
    <s v="Janssen"/>
    <s v="Colombia"/>
    <x v="5"/>
    <n v="40700"/>
    <s v="Revenues - Third Parties"/>
    <m/>
    <s v="Storage Ambient (per Shelf)"/>
    <n v="2026"/>
    <n v="7"/>
    <s v="USD"/>
    <n v="1933.1222749999999"/>
    <n v="1"/>
    <n v="1933.1222749999999"/>
    <x v="5"/>
    <m/>
  </r>
  <r>
    <s v="J &amp; J"/>
    <s v="AC-055-312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AC-055-312"/>
    <s v="Janssen"/>
    <s v="Colombia"/>
    <x v="5"/>
    <n v="40700"/>
    <s v="Revenues - Third Parties"/>
    <m/>
    <s v="Storage Ambient (per Shelf)"/>
    <n v="2026"/>
    <n v="7"/>
    <s v="USD"/>
    <n v="113.71307500000002"/>
    <n v="1"/>
    <n v="113.71307500000002"/>
    <x v="5"/>
    <m/>
  </r>
  <r>
    <s v="J &amp; J"/>
    <s v="67896062CTP3001"/>
    <s v="Janssen"/>
    <s v="Colombia"/>
    <x v="4"/>
    <n v="40700"/>
    <s v="Revenues - Third Parties"/>
    <m/>
    <s v="Destruction (per Kg)"/>
    <n v="2026"/>
    <n v="7"/>
    <s v="USD"/>
    <n v="63.66"/>
    <n v="1"/>
    <n v="63.66"/>
    <x v="5"/>
    <m/>
  </r>
  <r>
    <s v="J &amp; J"/>
    <s v="67896062CTP3001"/>
    <s v="Janssen"/>
    <s v="Colombia"/>
    <x v="4"/>
    <n v="40700"/>
    <s v="Revenues - Third Parties"/>
    <m/>
    <s v="Destruction Setup Fee"/>
    <n v="2026"/>
    <n v="7"/>
    <s v="USD"/>
    <n v="400.28100000000001"/>
    <n v="1"/>
    <n v="400.28100000000001"/>
    <x v="5"/>
    <m/>
  </r>
  <r>
    <s v="J &amp; J"/>
    <s v="67896062CTP3001"/>
    <s v="Janssen"/>
    <s v="Colombia"/>
    <x v="0"/>
    <n v="40700"/>
    <s v="Revenues - Third Parties"/>
    <m/>
    <s v="File Close Out and Archiving or File Return (per Study)"/>
    <n v="2026"/>
    <n v="7"/>
    <s v="USD"/>
    <n v="525.36452499999996"/>
    <n v="1"/>
    <n v="525.36452499999996"/>
    <x v="5"/>
    <m/>
  </r>
  <r>
    <s v="J &amp; J"/>
    <s v="67896062CTP3001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42847922MDD3001 (CAM)"/>
    <s v="Janssen"/>
    <s v="Colombia"/>
    <x v="5"/>
    <n v="40700"/>
    <s v="Revenues - Third Parties"/>
    <m/>
    <s v="Non-Drug Storage Ambient (per Pallet)"/>
    <n v="2026"/>
    <n v="7"/>
    <s v="USD"/>
    <n v="87.33637499999999"/>
    <n v="1"/>
    <n v="87.33637499999999"/>
    <x v="5"/>
    <m/>
  </r>
  <r>
    <s v="J &amp; J"/>
    <s v="42847922MDD3001 (CAM)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42847922MDD3001 (CAM)"/>
    <s v="Janssen"/>
    <s v="Colombia"/>
    <x v="5"/>
    <n v="40700"/>
    <s v="Revenues - Third Parties"/>
    <m/>
    <s v="Storage of Returns (per Pallet)"/>
    <n v="2026"/>
    <n v="7"/>
    <s v="USD"/>
    <n v="87.33637499999999"/>
    <n v="1"/>
    <n v="87.33637499999999"/>
    <x v="5"/>
    <m/>
  </r>
  <r>
    <s v="MERCK"/>
    <s v="MK-8591A-03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ASTRAZENECA"/>
    <s v="D3465C00001"/>
    <s v="Astra Zeneca"/>
    <s v="Colombia"/>
    <x v="0"/>
    <n v="40700"/>
    <s v="Revenues - Third Parties"/>
    <m/>
    <s v="Project Management Fee"/>
    <n v="2026"/>
    <n v="7"/>
    <s v="USD"/>
    <n v="369.9"/>
    <n v="1"/>
    <n v="369.9"/>
    <x v="5"/>
    <m/>
  </r>
  <r>
    <s v="ASTRAZENECA"/>
    <s v="D3465C00001"/>
    <s v="Astra Zeneca"/>
    <s v="Colombia"/>
    <x v="5"/>
    <n v="40700"/>
    <s v="Revenues - Third Parties"/>
    <m/>
    <s v="Storage Refrigerated (per Pallet)"/>
    <n v="2026"/>
    <n v="7"/>
    <s v="USD"/>
    <n v="3119.49"/>
    <n v="1"/>
    <n v="3119.49"/>
    <x v="5"/>
    <m/>
  </r>
  <r>
    <s v="MERCK"/>
    <s v="MK-7684A-005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MERCK"/>
    <s v="MK-3475-676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3475-676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MERCK"/>
    <s v="MK-2140-00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140-003"/>
    <s v="Merck Sharp and Dohme LLC"/>
    <s v="Colombia"/>
    <x v="5"/>
    <n v="40700"/>
    <s v="Revenues - Third Parties"/>
    <m/>
    <s v="Storage Refrigerated (per Shelf)"/>
    <n v="2026"/>
    <n v="7"/>
    <s v="USD"/>
    <n v="495.42"/>
    <n v="1"/>
    <n v="495.42"/>
    <x v="5"/>
    <m/>
  </r>
  <r>
    <s v="J &amp; J"/>
    <s v="80202135CDP3001"/>
    <s v="Janssen"/>
    <s v="Colombia"/>
    <x v="4"/>
    <n v="40700"/>
    <s v="Revenues - Third Parties"/>
    <m/>
    <s v="Destruction (per Kg)"/>
    <n v="2026"/>
    <n v="7"/>
    <s v="USD"/>
    <n v="413.79"/>
    <n v="1"/>
    <n v="413.79"/>
    <x v="5"/>
    <m/>
  </r>
  <r>
    <s v="J &amp; J"/>
    <s v="80202135CDP3001"/>
    <s v="Janssen"/>
    <s v="Colombia"/>
    <x v="4"/>
    <n v="40700"/>
    <s v="Revenues - Third Parties"/>
    <m/>
    <s v="Destruction Setup Fee"/>
    <n v="2026"/>
    <n v="7"/>
    <s v="USD"/>
    <n v="400.28100000000001"/>
    <n v="1"/>
    <n v="400.28100000000001"/>
    <x v="5"/>
    <m/>
  </r>
  <r>
    <s v="J &amp; J"/>
    <s v="80202135CDP3001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80202135CDP3001"/>
    <s v="Janssen"/>
    <s v="Colombia"/>
    <x v="5"/>
    <n v="40700"/>
    <s v="Revenues - Third Parties"/>
    <m/>
    <s v="Storage Ambient (per Shelf)"/>
    <n v="2026"/>
    <n v="7"/>
    <s v="USD"/>
    <n v="341.13922500000001"/>
    <n v="1"/>
    <n v="341.13922500000001"/>
    <x v="5"/>
    <m/>
  </r>
  <r>
    <s v="J &amp; J"/>
    <s v="80202135CDP3001"/>
    <s v="Janssen"/>
    <s v="Colombia"/>
    <x v="5"/>
    <n v="40700"/>
    <s v="Revenues - Third Parties"/>
    <m/>
    <s v="Storage Refrigerated (per Shelf)"/>
    <n v="2026"/>
    <n v="7"/>
    <s v="USD"/>
    <n v="600.42150000000004"/>
    <n v="1"/>
    <n v="600.42150000000004"/>
    <x v="5"/>
    <m/>
  </r>
  <r>
    <s v="OTH CUST"/>
    <s v="DNLI-H-0001"/>
    <s v="Denali Therapeutics"/>
    <s v="Colombia"/>
    <x v="0"/>
    <n v="40700"/>
    <s v="Revenues - Third Parties"/>
    <m/>
    <s v="Project Management Fee"/>
    <n v="2026"/>
    <n v="7"/>
    <s v="USD"/>
    <n v="1301.7849999999999"/>
    <n v="1"/>
    <n v="1301.7849999999999"/>
    <x v="5"/>
    <m/>
  </r>
  <r>
    <s v="OTH CUST"/>
    <s v="DNLI-H-0001"/>
    <s v="Denali Therapeutics"/>
    <s v="Colombia"/>
    <x v="5"/>
    <n v="40700"/>
    <s v="Revenues - Third Parties"/>
    <m/>
    <s v="Storage of Returns (per Pallet)"/>
    <n v="2026"/>
    <n v="7"/>
    <s v="USD"/>
    <n v="163.476"/>
    <n v="1"/>
    <n v="163.476"/>
    <x v="5"/>
    <m/>
  </r>
  <r>
    <s v="OTH CUST"/>
    <s v="DNLI-H-0001"/>
    <s v="Denali Therapeutics"/>
    <s v="Colombia"/>
    <x v="5"/>
    <n v="40700"/>
    <s v="Revenues - Third Parties"/>
    <m/>
    <s v="Storage Refrigerated (per Shelf)"/>
    <n v="2026"/>
    <n v="7"/>
    <s v="USD"/>
    <n v="4889.1750000000002"/>
    <n v="1"/>
    <n v="4889.1750000000002"/>
    <x v="5"/>
    <m/>
  </r>
  <r>
    <s v="ASTRAZENECA"/>
    <s v="D9180C00008"/>
    <s v="Astra Zeneca"/>
    <s v="Colombia"/>
    <x v="0"/>
    <n v="40700"/>
    <s v="Revenues - Third Parties"/>
    <m/>
    <s v="Project Management Fee"/>
    <n v="2026"/>
    <n v="7"/>
    <s v="USD"/>
    <n v="402.36"/>
    <n v="1"/>
    <n v="402.36"/>
    <x v="5"/>
    <m/>
  </r>
  <r>
    <s v="ASTRAZENECA"/>
    <s v="D9180C00008"/>
    <s v="Astra Zeneca"/>
    <s v="Colombia"/>
    <x v="5"/>
    <n v="40700"/>
    <s v="Revenues - Third Parties"/>
    <m/>
    <s v="Storage Refrigerated (per Pallet)"/>
    <n v="2026"/>
    <n v="7"/>
    <s v="USD"/>
    <n v="308.48"/>
    <n v="1"/>
    <n v="308.48"/>
    <x v="5"/>
    <m/>
  </r>
  <r>
    <s v="MERCK"/>
    <s v="MK-3475-03A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3475-03A"/>
    <s v="Merck Sharp and Dohme LLC"/>
    <s v="Colombia"/>
    <x v="5"/>
    <n v="40700"/>
    <s v="Revenues - Third Parties"/>
    <m/>
    <s v="Storage Ambient (per Pallet)"/>
    <n v="2026"/>
    <n v="7"/>
    <s v="USD"/>
    <n v="330.27"/>
    <n v="1"/>
    <n v="330.27"/>
    <x v="5"/>
    <m/>
  </r>
  <r>
    <s v="MERCK"/>
    <s v="MK-3475-03A"/>
    <s v="Merck Sharp and Dohme LLC"/>
    <s v="Colombia"/>
    <x v="5"/>
    <n v="40700"/>
    <s v="Revenues - Third Parties"/>
    <m/>
    <s v="Storage Refrigerated (per Shelf)"/>
    <n v="2026"/>
    <n v="7"/>
    <s v="USD"/>
    <n v="330.28"/>
    <n v="1"/>
    <n v="330.28"/>
    <x v="5"/>
    <m/>
  </r>
  <r>
    <s v="MERCK"/>
    <s v="MK-8591A-053"/>
    <s v="Merck Sharp and Dohme LLC"/>
    <s v="Colombia"/>
    <x v="2"/>
    <n v="40700"/>
    <s v="Revenues - Third Parties"/>
    <m/>
    <s v="Freight - Shipments"/>
    <n v="2026"/>
    <n v="7"/>
    <s v="USD"/>
    <n v="109.08"/>
    <n v="1"/>
    <n v="109.08"/>
    <x v="5"/>
    <m/>
  </r>
  <r>
    <s v="MERCK"/>
    <s v="MK-8591A-053"/>
    <s v="Merck Sharp and Dohme LLC"/>
    <s v="Colombia"/>
    <x v="0"/>
    <n v="40700"/>
    <s v="Revenues - Third Parties"/>
    <m/>
    <s v="Insulated shipper - Credo S22 - 12L (Leasing)"/>
    <n v="2026"/>
    <n v="7"/>
    <s v="USD"/>
    <n v="177.58"/>
    <n v="1"/>
    <n v="177.58"/>
    <x v="5"/>
    <m/>
  </r>
  <r>
    <s v="MERCK"/>
    <s v="MK-8591A-053"/>
    <s v="Merck Sharp and Dohme LLC"/>
    <s v="Colombia"/>
    <x v="0"/>
    <n v="40700"/>
    <s v="Revenues - Third Parties"/>
    <m/>
    <s v="Pick and Pack (Controlled Ambient)"/>
    <n v="2026"/>
    <n v="7"/>
    <s v="USD"/>
    <n v="119.28"/>
    <n v="1"/>
    <n v="119.28"/>
    <x v="5"/>
    <m/>
  </r>
  <r>
    <s v="MERCK"/>
    <s v="MK-8591A-05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591A-053"/>
    <s v="Merck Sharp and Dohme LLC"/>
    <s v="Colombia"/>
    <x v="0"/>
    <n v="40700"/>
    <s v="Revenues - Third Parties"/>
    <m/>
    <s v="Receipt fee Ambient (per Receipt_ID)"/>
    <n v="2026"/>
    <n v="7"/>
    <s v="USD"/>
    <n v="1027.52"/>
    <n v="1"/>
    <n v="1027.52"/>
    <x v="5"/>
    <m/>
  </r>
  <r>
    <s v="MERCK"/>
    <s v="MK-8591A-053"/>
    <s v="Merck Sharp and Dohme LLC"/>
    <s v="Colombia"/>
    <x v="5"/>
    <n v="40700"/>
    <s v="Revenues - Third Parties"/>
    <m/>
    <s v="Storage Ambient (per Pallet)"/>
    <n v="2026"/>
    <n v="7"/>
    <s v="USD"/>
    <n v="770.63"/>
    <n v="1"/>
    <n v="770.63"/>
    <x v="5"/>
    <m/>
  </r>
  <r>
    <s v="MERCK"/>
    <s v="MK-1026-01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1026-011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MERCK"/>
    <s v="MK-8591A-054"/>
    <s v="Merck Sharp and Dohme LLC"/>
    <s v="Colombia"/>
    <x v="2"/>
    <n v="40700"/>
    <s v="Revenues - Third Parties"/>
    <m/>
    <s v="Freight - Shipments"/>
    <n v="2026"/>
    <n v="7"/>
    <s v="USD"/>
    <n v="618.73"/>
    <n v="1"/>
    <n v="618.73"/>
    <x v="5"/>
    <m/>
  </r>
  <r>
    <s v="MERCK"/>
    <s v="MK-8591A-054"/>
    <s v="Merck Sharp and Dohme LLC"/>
    <s v="Colombia"/>
    <x v="0"/>
    <n v="40700"/>
    <s v="Revenues - Third Parties"/>
    <m/>
    <s v="Insulated shipper - Credo S22 - 12L (Leasing)"/>
    <n v="2026"/>
    <n v="7"/>
    <s v="USD"/>
    <n v="177.58"/>
    <n v="1"/>
    <n v="177.58"/>
    <x v="5"/>
    <m/>
  </r>
  <r>
    <s v="MERCK"/>
    <s v="MK-8591A-054"/>
    <s v="Merck Sharp and Dohme LLC"/>
    <s v="Colombia"/>
    <x v="0"/>
    <n v="40700"/>
    <s v="Revenues - Third Parties"/>
    <m/>
    <s v="Insulated shipper - Credo S22 - 28L (Leasing)"/>
    <n v="2026"/>
    <n v="7"/>
    <s v="USD"/>
    <n v="233.81"/>
    <n v="1"/>
    <n v="233.81"/>
    <x v="5"/>
    <m/>
  </r>
  <r>
    <s v="MERCK"/>
    <s v="MK-8591A-054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8591A-054"/>
    <s v="Merck Sharp and Dohme LLC"/>
    <s v="Colombia"/>
    <x v="0"/>
    <n v="40700"/>
    <s v="Revenues - Third Parties"/>
    <m/>
    <s v="Pick and Pack Cancellation Fee"/>
    <n v="2026"/>
    <n v="7"/>
    <s v="USD"/>
    <n v="44.58"/>
    <n v="1"/>
    <n v="44.58"/>
    <x v="5"/>
    <m/>
  </r>
  <r>
    <s v="MERCK"/>
    <s v="MK-8591A-054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591A-054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MK-8591A-054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8591A-051"/>
    <s v="Merck Sharp and Dohme LLC"/>
    <s v="Colombia"/>
    <x v="2"/>
    <n v="40700"/>
    <s v="Revenues - Third Parties"/>
    <m/>
    <s v="Freight - Shipments"/>
    <n v="2026"/>
    <n v="7"/>
    <s v="USD"/>
    <n v="936.75"/>
    <n v="1"/>
    <n v="936.75"/>
    <x v="5"/>
    <m/>
  </r>
  <r>
    <s v="MERCK"/>
    <s v="MK-8591A-051"/>
    <s v="Merck Sharp and Dohme LLC"/>
    <s v="Colombia"/>
    <x v="0"/>
    <n v="40700"/>
    <s v="Revenues - Third Parties"/>
    <m/>
    <s v="Insulated shipper - Credo S22 - 12L (Leasing)"/>
    <n v="2026"/>
    <n v="7"/>
    <s v="USD"/>
    <n v="532.74"/>
    <n v="1"/>
    <n v="532.74"/>
    <x v="5"/>
    <m/>
  </r>
  <r>
    <s v="MERCK"/>
    <s v="MK-8591A-051"/>
    <s v="Merck Sharp and Dohme LLC"/>
    <s v="Colombia"/>
    <x v="0"/>
    <n v="40700"/>
    <s v="Revenues - Third Parties"/>
    <m/>
    <s v="Pick and Pack (Controlled Ambient)"/>
    <n v="2026"/>
    <n v="7"/>
    <s v="USD"/>
    <n v="357.84"/>
    <n v="1"/>
    <n v="357.84"/>
    <x v="5"/>
    <m/>
  </r>
  <r>
    <s v="MERCK"/>
    <s v="MK-8591A-05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591A-051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MK-8591A-051"/>
    <s v="Merck Sharp and Dohme LLC"/>
    <s v="Colombia"/>
    <x v="5"/>
    <n v="40700"/>
    <s v="Revenues - Third Parties"/>
    <m/>
    <s v="Storage Ambient (per Pallet)"/>
    <n v="2026"/>
    <n v="7"/>
    <s v="USD"/>
    <n v="440.36"/>
    <n v="1"/>
    <n v="440.36"/>
    <x v="5"/>
    <m/>
  </r>
  <r>
    <s v="OTH CUST"/>
    <s v="GB002-3101"/>
    <s v="Gossamer"/>
    <s v="Colombia"/>
    <x v="0"/>
    <n v="40700"/>
    <s v="Revenues - Third Parties"/>
    <m/>
    <s v="Project Management Fee"/>
    <n v="2026"/>
    <n v="7"/>
    <s v="USD"/>
    <n v="1331.93"/>
    <n v="1"/>
    <n v="1331.93"/>
    <x v="5"/>
    <m/>
  </r>
  <r>
    <s v="OTH CUST"/>
    <s v="GB002-3101"/>
    <s v="Gossamer"/>
    <s v="Colombia"/>
    <x v="5"/>
    <n v="40700"/>
    <s v="Revenues - Third Parties"/>
    <m/>
    <s v="Storage Ambient (per Shelf)"/>
    <n v="2026"/>
    <n v="7"/>
    <s v="USD"/>
    <n v="848.28"/>
    <n v="1"/>
    <n v="848.28"/>
    <x v="5"/>
    <m/>
  </r>
  <r>
    <s v="OTH CUST"/>
    <s v="GB002-3101"/>
    <s v="Gossamer"/>
    <s v="Colombia"/>
    <x v="5"/>
    <n v="40700"/>
    <s v="Revenues - Third Parties"/>
    <m/>
    <s v="Storage of Returns (per Pallet)"/>
    <n v="2026"/>
    <n v="7"/>
    <s v="USD"/>
    <n v="148.68"/>
    <n v="1"/>
    <n v="148.68"/>
    <x v="5"/>
    <m/>
  </r>
  <r>
    <s v="MERCK"/>
    <s v="MK-0616-015"/>
    <s v="Merck Sharp and Dohme LLC"/>
    <s v="Colombia"/>
    <x v="2"/>
    <n v="40700"/>
    <s v="Revenues - Third Parties"/>
    <m/>
    <s v="Freight - Shipments"/>
    <n v="2026"/>
    <n v="7"/>
    <s v="USD"/>
    <n v="7770.02"/>
    <n v="1"/>
    <n v="7770.02"/>
    <x v="5"/>
    <m/>
  </r>
  <r>
    <s v="MERCK"/>
    <s v="MK-0616-015"/>
    <s v="Merck Sharp and Dohme LLC"/>
    <s v="Colombia"/>
    <x v="0"/>
    <n v="40700"/>
    <s v="Revenues - Third Parties"/>
    <m/>
    <s v="Insulated shipper - Credo S22 - 12L (Leasing)"/>
    <n v="2026"/>
    <n v="7"/>
    <s v="USD"/>
    <n v="5682.56"/>
    <n v="1"/>
    <n v="5682.56"/>
    <x v="5"/>
    <m/>
  </r>
  <r>
    <s v="MERCK"/>
    <s v="MK-0616-015"/>
    <s v="Merck Sharp and Dohme LLC"/>
    <s v="Colombia"/>
    <x v="0"/>
    <n v="40700"/>
    <s v="Revenues - Third Parties"/>
    <m/>
    <s v="Insulated shipper - Credo S22 - 28L (Leasing)"/>
    <n v="2026"/>
    <n v="7"/>
    <s v="USD"/>
    <n v="233.81"/>
    <n v="1"/>
    <n v="233.81"/>
    <x v="5"/>
    <m/>
  </r>
  <r>
    <s v="MERCK"/>
    <s v="MK-0616-015"/>
    <s v="Merck Sharp and Dohme LLC"/>
    <s v="Colombia"/>
    <x v="0"/>
    <n v="40700"/>
    <s v="Revenues - Third Parties"/>
    <m/>
    <s v="Pick and Pack (Controlled Ambient)"/>
    <n v="2026"/>
    <n v="7"/>
    <s v="USD"/>
    <n v="3936.24"/>
    <n v="1"/>
    <n v="3936.24"/>
    <x v="5"/>
    <m/>
  </r>
  <r>
    <s v="MERCK"/>
    <s v="MK-0616-015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0616-015"/>
    <s v="Merck Sharp and Dohme LLC"/>
    <s v="Colombia"/>
    <x v="5"/>
    <n v="40700"/>
    <s v="Revenues - Third Parties"/>
    <m/>
    <s v="Storage Ambient (per Pallet)"/>
    <n v="2026"/>
    <n v="7"/>
    <s v="USD"/>
    <n v="1210.99"/>
    <n v="1"/>
    <n v="1210.99"/>
    <x v="5"/>
    <m/>
  </r>
  <r>
    <s v="ASTRAZENECA"/>
    <s v="D346BC00001"/>
    <s v="Astra Zeneca"/>
    <s v="Colombia"/>
    <x v="0"/>
    <n v="40700"/>
    <s v="Revenues - Third Parties"/>
    <m/>
    <s v="Project Management Fee"/>
    <n v="2026"/>
    <n v="7"/>
    <s v="USD"/>
    <n v="376.26"/>
    <n v="1"/>
    <n v="376.26"/>
    <x v="5"/>
    <m/>
  </r>
  <r>
    <s v="ASTRAZENECA"/>
    <s v="D346BC00001"/>
    <s v="Astra Zeneca"/>
    <s v="Colombia"/>
    <x v="5"/>
    <n v="40700"/>
    <s v="Revenues - Third Parties"/>
    <m/>
    <s v="Storage Refrigerated (per Pallet)"/>
    <n v="2026"/>
    <n v="7"/>
    <s v="USD"/>
    <n v="2884.7"/>
    <n v="1"/>
    <n v="2884.7"/>
    <x v="5"/>
    <m/>
  </r>
  <r>
    <s v="IQVIA"/>
    <s v="D3465C00001 Returns and Destructions"/>
    <s v="IQVIA"/>
    <s v="Colombia"/>
    <x v="5"/>
    <n v="40700"/>
    <s v="Revenues - Third Parties"/>
    <m/>
    <s v="Storage of Returns (per Pallet)"/>
    <n v="2026"/>
    <n v="7"/>
    <s v="USD"/>
    <n v="155.72"/>
    <n v="1"/>
    <n v="155.72"/>
    <x v="5"/>
    <m/>
  </r>
  <r>
    <s v="OTH CUST"/>
    <s v="XL092-305"/>
    <s v="Exelixis, Inc."/>
    <s v="Colombia"/>
    <x v="0"/>
    <n v="40700"/>
    <s v="Revenues - Third Parties"/>
    <m/>
    <s v="Project Management Fee"/>
    <n v="2026"/>
    <n v="7"/>
    <s v="USD"/>
    <n v="1553.92"/>
    <n v="1"/>
    <n v="1553.92"/>
    <x v="5"/>
    <m/>
  </r>
  <r>
    <s v="OTH CUST"/>
    <s v="XL092-305"/>
    <s v="Exelixis, Inc."/>
    <s v="Colombia"/>
    <x v="5"/>
    <n v="40700"/>
    <s v="Revenues - Third Parties"/>
    <m/>
    <s v="Storage Ambient (per Shelf)"/>
    <n v="2026"/>
    <n v="7"/>
    <s v="USD"/>
    <n v="927.8"/>
    <n v="1"/>
    <n v="927.8"/>
    <x v="5"/>
    <m/>
  </r>
  <r>
    <s v="OTH CUST"/>
    <s v="XL092-305"/>
    <s v="Exelixis, Inc."/>
    <s v="Colombia"/>
    <x v="5"/>
    <n v="40700"/>
    <s v="Revenues - Third Parties"/>
    <m/>
    <s v="Storage of Returns (per Pallet)"/>
    <n v="2026"/>
    <n v="7"/>
    <s v="USD"/>
    <n v="195.14"/>
    <n v="1"/>
    <n v="195.14"/>
    <x v="5"/>
    <m/>
  </r>
  <r>
    <s v="OTH CUST"/>
    <s v="XL092-305"/>
    <s v="Exelixis, Inc."/>
    <s v="Colombia"/>
    <x v="5"/>
    <n v="40700"/>
    <s v="Revenues - Third Parties"/>
    <m/>
    <s v="Storage Refrigerated (per Shelf)"/>
    <n v="2026"/>
    <n v="7"/>
    <s v="USD"/>
    <n v="778.16"/>
    <n v="1"/>
    <n v="778.16"/>
    <x v="5"/>
    <m/>
  </r>
  <r>
    <s v="MERCK"/>
    <s v="MK-2870-007"/>
    <s v="Merck Sharp and Dohme LLC"/>
    <s v="Colombia"/>
    <x v="2"/>
    <n v="40700"/>
    <s v="Revenues - Third Parties"/>
    <m/>
    <s v="Freight - Shipments"/>
    <n v="2026"/>
    <n v="7"/>
    <s v="USD"/>
    <n v="531.80999999999995"/>
    <n v="1"/>
    <n v="531.80999999999995"/>
    <x v="5"/>
    <m/>
  </r>
  <r>
    <s v="MERCK"/>
    <s v="MK-2870-007"/>
    <s v="Merck Sharp and Dohme LLC"/>
    <s v="Colombia"/>
    <x v="0"/>
    <n v="40700"/>
    <s v="Revenues - Third Parties"/>
    <m/>
    <s v="Insulated shipper - Credo S22 - 12L (Leasing)"/>
    <n v="2026"/>
    <n v="7"/>
    <s v="USD"/>
    <n v="177.58"/>
    <n v="1"/>
    <n v="177.58"/>
    <x v="5"/>
    <m/>
  </r>
  <r>
    <s v="MERCK"/>
    <s v="MK-2870-007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MK-2870-007"/>
    <s v="Merck Sharp and Dohme LLC"/>
    <s v="Colombia"/>
    <x v="0"/>
    <n v="40700"/>
    <s v="Revenues - Third Parties"/>
    <m/>
    <s v="Pick and Pack (Controlled Ambient)"/>
    <n v="2026"/>
    <n v="7"/>
    <s v="USD"/>
    <n v="119.28"/>
    <n v="1"/>
    <n v="119.28"/>
    <x v="5"/>
    <m/>
  </r>
  <r>
    <s v="MERCK"/>
    <s v="MK-2870-007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MK-2870-007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07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2870-007"/>
    <s v="Merck Sharp and Dohme LLC"/>
    <s v="Colombia"/>
    <x v="5"/>
    <n v="40700"/>
    <s v="Revenues - Third Parties"/>
    <m/>
    <s v="Storage Refrigerated (per Shelf)"/>
    <n v="2026"/>
    <n v="7"/>
    <s v="USD"/>
    <n v="990.84"/>
    <n v="1"/>
    <n v="990.84"/>
    <x v="5"/>
    <m/>
  </r>
  <r>
    <s v="MERCK"/>
    <s v="MK-5684-004"/>
    <s v="Merck Sharp and Dohme LLC"/>
    <s v="Colombia"/>
    <x v="2"/>
    <n v="40700"/>
    <s v="Revenues - Third Parties"/>
    <m/>
    <s v="Freight - Shipments"/>
    <n v="2026"/>
    <n v="7"/>
    <s v="USD"/>
    <n v="2820.08"/>
    <n v="1"/>
    <n v="2820.08"/>
    <x v="5"/>
    <m/>
  </r>
  <r>
    <s v="MERCK"/>
    <s v="MK-5684-004"/>
    <s v="Merck Sharp and Dohme LLC"/>
    <s v="Colombia"/>
    <x v="0"/>
    <n v="40700"/>
    <s v="Revenues - Third Parties"/>
    <m/>
    <s v="Insulated shipper - Credo S22 - 12L (Leasing)"/>
    <n v="2026"/>
    <n v="7"/>
    <s v="USD"/>
    <n v="1775.8"/>
    <n v="1"/>
    <n v="1775.8"/>
    <x v="5"/>
    <m/>
  </r>
  <r>
    <s v="MERCK"/>
    <s v="MK-5684-004"/>
    <s v="Merck Sharp and Dohme LLC"/>
    <s v="Colombia"/>
    <x v="0"/>
    <n v="40700"/>
    <s v="Revenues - Third Parties"/>
    <m/>
    <s v="Insulated shipper - Credo S22 - 28L (Leasing)"/>
    <n v="2026"/>
    <n v="7"/>
    <s v="USD"/>
    <n v="233.81"/>
    <n v="1"/>
    <n v="233.81"/>
    <x v="5"/>
    <m/>
  </r>
  <r>
    <s v="MERCK"/>
    <s v="MK-5684-004"/>
    <s v="Merck Sharp and Dohme LLC"/>
    <s v="Colombia"/>
    <x v="0"/>
    <n v="40700"/>
    <s v="Revenues - Third Parties"/>
    <m/>
    <s v="Pick and Pack (Controlled Ambient)"/>
    <n v="2026"/>
    <n v="7"/>
    <s v="USD"/>
    <n v="715.68"/>
    <n v="1"/>
    <n v="715.68"/>
    <x v="5"/>
    <m/>
  </r>
  <r>
    <s v="MERCK"/>
    <s v="MK-5684-004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5684-004"/>
    <s v="Merck Sharp and Dohme LLC"/>
    <s v="Colombia"/>
    <x v="0"/>
    <n v="40700"/>
    <s v="Revenues - Third Parties"/>
    <m/>
    <s v="Receipt fee Ambient (per Receipt_ID)"/>
    <n v="2026"/>
    <n v="7"/>
    <s v="USD"/>
    <n v="1027.52"/>
    <n v="1"/>
    <n v="1027.52"/>
    <x v="5"/>
    <m/>
  </r>
  <r>
    <s v="MERCK"/>
    <s v="MK-5684-004"/>
    <s v="Merck Sharp and Dohme LLC"/>
    <s v="Colombia"/>
    <x v="5"/>
    <n v="40700"/>
    <s v="Revenues - Third Parties"/>
    <m/>
    <s v="Storage Ambient (per Pallet)"/>
    <n v="2026"/>
    <n v="7"/>
    <s v="USD"/>
    <n v="3412.79"/>
    <n v="1"/>
    <n v="3412.79"/>
    <x v="5"/>
    <m/>
  </r>
  <r>
    <s v="MERCK"/>
    <s v="MK-9999-01A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9999-01A"/>
    <s v="Merck Sharp and Dohme LLC"/>
    <s v="Colombia"/>
    <x v="5"/>
    <n v="40700"/>
    <s v="Revenues - Third Parties"/>
    <m/>
    <s v="Storage Refrigerated (per Shelf)"/>
    <n v="2026"/>
    <n v="7"/>
    <s v="USD"/>
    <n v="495.42"/>
    <n v="1"/>
    <n v="495.42"/>
    <x v="5"/>
    <m/>
  </r>
  <r>
    <s v="ASTRAZENECA"/>
    <s v="D6972C00002"/>
    <s v="Astra Zeneca"/>
    <s v="Colombia"/>
    <x v="0"/>
    <n v="40700"/>
    <s v="Revenues - Third Parties"/>
    <m/>
    <s v="Configuration of Temperature Monitoring Device"/>
    <n v="2026"/>
    <n v="7"/>
    <s v="USD"/>
    <n v="72"/>
    <n v="1"/>
    <n v="72"/>
    <x v="5"/>
    <m/>
  </r>
  <r>
    <s v="ASTRAZENECA"/>
    <s v="D6972C00002"/>
    <s v="Astra Zeneca"/>
    <s v="Colombia"/>
    <x v="2"/>
    <n v="40700"/>
    <s v="Revenues - Third Parties"/>
    <m/>
    <s v="Freight - Shipments"/>
    <n v="2026"/>
    <n v="7"/>
    <s v="USD"/>
    <n v="2272.4"/>
    <n v="1"/>
    <n v="2272.4"/>
    <x v="5"/>
    <m/>
  </r>
  <r>
    <s v="ASTRAZENECA"/>
    <s v="D6972C00002"/>
    <s v="Astra Zeneca"/>
    <s v="Colombia"/>
    <x v="0"/>
    <n v="40700"/>
    <s v="Revenues - Third Parties"/>
    <m/>
    <s v="Pick and Pack (Ambient)"/>
    <n v="2026"/>
    <n v="7"/>
    <s v="USD"/>
    <n v="840.72"/>
    <n v="1"/>
    <n v="840.72"/>
    <x v="5"/>
    <m/>
  </r>
  <r>
    <s v="ASTRAZENECA"/>
    <s v="D6972C00002"/>
    <s v="Astra Zeneca"/>
    <s v="Colombia"/>
    <x v="0"/>
    <n v="40700"/>
    <s v="Revenues - Third Parties"/>
    <m/>
    <s v="Project Management Fee"/>
    <n v="2026"/>
    <n v="7"/>
    <s v="USD"/>
    <n v="370.92"/>
    <n v="1"/>
    <n v="370.92"/>
    <x v="5"/>
    <m/>
  </r>
  <r>
    <s v="MERCK"/>
    <s v="MK-5684-003"/>
    <s v="Merck Sharp and Dohme LLC"/>
    <s v="Colombia"/>
    <x v="2"/>
    <n v="40700"/>
    <s v="Revenues - Third Parties"/>
    <m/>
    <s v="Freight - Shipments"/>
    <n v="2026"/>
    <n v="7"/>
    <s v="USD"/>
    <n v="1770.37"/>
    <n v="1"/>
    <n v="1770.37"/>
    <x v="5"/>
    <m/>
  </r>
  <r>
    <s v="MERCK"/>
    <s v="MK-5684-003"/>
    <s v="Merck Sharp and Dohme LLC"/>
    <s v="Colombia"/>
    <x v="0"/>
    <n v="40700"/>
    <s v="Revenues - Third Parties"/>
    <m/>
    <s v="Insulated shipper - Credo S22 - 12L (Leasing)"/>
    <n v="2026"/>
    <n v="7"/>
    <s v="USD"/>
    <n v="1243.06"/>
    <n v="1"/>
    <n v="1243.06"/>
    <x v="5"/>
    <m/>
  </r>
  <r>
    <s v="MERCK"/>
    <s v="MK-5684-003"/>
    <s v="Merck Sharp and Dohme LLC"/>
    <s v="Colombia"/>
    <x v="0"/>
    <n v="40700"/>
    <s v="Revenues - Third Parties"/>
    <m/>
    <s v="Pick and Pack (Controlled Ambient)"/>
    <n v="2026"/>
    <n v="7"/>
    <s v="USD"/>
    <n v="834.96"/>
    <n v="1"/>
    <n v="834.96"/>
    <x v="5"/>
    <m/>
  </r>
  <r>
    <s v="MERCK"/>
    <s v="MK-5684-00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5684-003"/>
    <s v="Merck Sharp and Dohme LLC"/>
    <s v="Colombia"/>
    <x v="5"/>
    <n v="40700"/>
    <s v="Revenues - Third Parties"/>
    <m/>
    <s v="Storage Ambient (per Pallet)"/>
    <n v="2026"/>
    <n v="7"/>
    <s v="USD"/>
    <n v="1871.53"/>
    <n v="1"/>
    <n v="1871.53"/>
    <x v="5"/>
    <m/>
  </r>
  <r>
    <s v="OTH CUST"/>
    <s v="HZNP-HZN-1116-201"/>
    <s v="Horizon Therapeutics"/>
    <s v="Colombia"/>
    <x v="0"/>
    <n v="40700"/>
    <s v="Revenues - Third Parties"/>
    <m/>
    <s v="Project Management Fee"/>
    <n v="2026"/>
    <n v="7"/>
    <s v="USD"/>
    <n v="775.66"/>
    <n v="1"/>
    <n v="775.66"/>
    <x v="5"/>
    <m/>
  </r>
  <r>
    <s v="OTH CUST"/>
    <s v="HZNP-HZN-1116-201"/>
    <s v="Horizon Therapeutics"/>
    <s v="Colombia"/>
    <x v="5"/>
    <n v="40700"/>
    <s v="Revenues - Third Parties"/>
    <m/>
    <s v="Storage of Returns (per Pallet)"/>
    <n v="2026"/>
    <n v="7"/>
    <s v="USD"/>
    <n v="129.69"/>
    <n v="1"/>
    <n v="129.69"/>
    <x v="5"/>
    <m/>
  </r>
  <r>
    <s v="OTH CUST"/>
    <s v="HZNP-HZN-1116-201"/>
    <s v="Horizon Therapeutics"/>
    <s v="Colombia"/>
    <x v="5"/>
    <n v="40700"/>
    <s v="Revenues - Third Parties"/>
    <m/>
    <s v="Storage Refrigerated (per Shelf)"/>
    <n v="2026"/>
    <n v="7"/>
    <s v="USD"/>
    <n v="1551.36"/>
    <n v="1"/>
    <n v="1551.36"/>
    <x v="5"/>
    <m/>
  </r>
  <r>
    <s v="MERCK"/>
    <s v="MK-2870-015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15"/>
    <s v="Merck Sharp and Dohme LLC"/>
    <s v="Colombia"/>
    <x v="5"/>
    <n v="40700"/>
    <s v="Revenues - Third Parties"/>
    <m/>
    <s v="Storage Ambient (per Pallet)"/>
    <n v="2026"/>
    <n v="7"/>
    <s v="USD"/>
    <n v="990.81"/>
    <n v="1"/>
    <n v="990.81"/>
    <x v="5"/>
    <m/>
  </r>
  <r>
    <s v="MERCK"/>
    <s v="MK-2870-015"/>
    <s v="Merck Sharp and Dohme LLC"/>
    <s v="Colombia"/>
    <x v="5"/>
    <n v="40700"/>
    <s v="Revenues - Third Parties"/>
    <m/>
    <s v="Storage Refrigerated (per Shelf)"/>
    <n v="2026"/>
    <n v="7"/>
    <s v="USD"/>
    <n v="825.7"/>
    <n v="1"/>
    <n v="825.7"/>
    <x v="5"/>
    <m/>
  </r>
  <r>
    <s v="MERCK"/>
    <s v="MK-2870-009"/>
    <s v="Merck Sharp and Dohme LLC"/>
    <s v="Colombia"/>
    <x v="2"/>
    <n v="40700"/>
    <s v="Revenues - Third Parties"/>
    <m/>
    <s v="Freight - Shipments"/>
    <n v="2026"/>
    <n v="7"/>
    <s v="USD"/>
    <n v="1992.73"/>
    <n v="1"/>
    <n v="1992.73"/>
    <x v="5"/>
    <m/>
  </r>
  <r>
    <s v="MERCK"/>
    <s v="MK-2870-009"/>
    <s v="Merck Sharp and Dohme LLC"/>
    <s v="Colombia"/>
    <x v="0"/>
    <n v="40700"/>
    <s v="Revenues - Third Parties"/>
    <m/>
    <s v="Insulated shipper - Credo S22 - 12L (Leasing)"/>
    <n v="2026"/>
    <n v="7"/>
    <s v="USD"/>
    <n v="887.9"/>
    <n v="1"/>
    <n v="887.9"/>
    <x v="5"/>
    <m/>
  </r>
  <r>
    <s v="MERCK"/>
    <s v="MK-2870-009"/>
    <s v="Merck Sharp and Dohme LLC"/>
    <s v="Colombia"/>
    <x v="0"/>
    <n v="40700"/>
    <s v="Revenues - Third Parties"/>
    <m/>
    <s v="Insulated shipper - Credo S4 - 12L (Leasing)"/>
    <n v="2026"/>
    <n v="7"/>
    <s v="USD"/>
    <n v="680.96"/>
    <n v="1"/>
    <n v="680.96"/>
    <x v="5"/>
    <m/>
  </r>
  <r>
    <s v="MERCK"/>
    <s v="MK-2870-009"/>
    <s v="Merck Sharp and Dohme LLC"/>
    <s v="Colombia"/>
    <x v="0"/>
    <n v="40700"/>
    <s v="Revenues - Third Parties"/>
    <m/>
    <s v="Pick and Pack (Controlled Ambient)"/>
    <n v="2026"/>
    <n v="7"/>
    <s v="USD"/>
    <n v="596.4"/>
    <n v="1"/>
    <n v="596.4"/>
    <x v="5"/>
    <m/>
  </r>
  <r>
    <s v="MERCK"/>
    <s v="MK-2870-009"/>
    <s v="Merck Sharp and Dohme LLC"/>
    <s v="Colombia"/>
    <x v="0"/>
    <n v="40700"/>
    <s v="Revenues - Third Parties"/>
    <m/>
    <s v="Pick and Pack (Refrigerated)"/>
    <n v="2026"/>
    <n v="7"/>
    <s v="USD"/>
    <n v="572.52"/>
    <n v="1"/>
    <n v="572.52"/>
    <x v="5"/>
    <m/>
  </r>
  <r>
    <s v="MERCK"/>
    <s v="MK-2870-009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09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MK-2870-009"/>
    <s v="Merck Sharp and Dohme LLC"/>
    <s v="Colombia"/>
    <x v="5"/>
    <n v="40700"/>
    <s v="Revenues - Third Parties"/>
    <m/>
    <s v="Storage Ambient (per Pallet)"/>
    <n v="2026"/>
    <n v="7"/>
    <s v="USD"/>
    <n v="440.36"/>
    <n v="1"/>
    <n v="440.36"/>
    <x v="5"/>
    <m/>
  </r>
  <r>
    <s v="MERCK"/>
    <s v="MK-2870-009"/>
    <s v="Merck Sharp and Dohme LLC"/>
    <s v="Colombia"/>
    <x v="5"/>
    <n v="40700"/>
    <s v="Revenues - Third Parties"/>
    <m/>
    <s v="Storage Refrigerated (per Shelf)"/>
    <n v="2026"/>
    <n v="7"/>
    <s v="USD"/>
    <n v="1321.12"/>
    <n v="1"/>
    <n v="1321.12"/>
    <x v="5"/>
    <m/>
  </r>
  <r>
    <s v="MERCK"/>
    <s v="MK-0616-019"/>
    <s v="Merck Sharp and Dohme LLC"/>
    <s v="Colombia"/>
    <x v="2"/>
    <n v="40700"/>
    <s v="Revenues - Third Parties"/>
    <m/>
    <s v="Freight - Shipments"/>
    <n v="2026"/>
    <n v="7"/>
    <s v="USD"/>
    <n v="2010.35"/>
    <n v="1"/>
    <n v="2010.35"/>
    <x v="5"/>
    <m/>
  </r>
  <r>
    <s v="MERCK"/>
    <s v="MK-0616-019"/>
    <s v="Merck Sharp and Dohme LLC"/>
    <s v="Colombia"/>
    <x v="0"/>
    <n v="40700"/>
    <s v="Revenues - Third Parties"/>
    <m/>
    <s v="Insulated shipper - Credo S22 - 12L (Leasing)"/>
    <n v="2026"/>
    <n v="7"/>
    <s v="USD"/>
    <n v="1420.64"/>
    <n v="1"/>
    <n v="1420.64"/>
    <x v="5"/>
    <m/>
  </r>
  <r>
    <s v="MERCK"/>
    <s v="MK-0616-019"/>
    <s v="Merck Sharp and Dohme LLC"/>
    <s v="Colombia"/>
    <x v="0"/>
    <n v="40700"/>
    <s v="Revenues - Third Parties"/>
    <m/>
    <s v="Pick and Pack (Controlled Ambient)"/>
    <n v="2026"/>
    <n v="7"/>
    <s v="USD"/>
    <n v="954.24"/>
    <n v="1"/>
    <n v="954.24"/>
    <x v="5"/>
    <m/>
  </r>
  <r>
    <s v="MERCK"/>
    <s v="MK-0616-019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0616-019"/>
    <s v="Merck Sharp and Dohme LLC"/>
    <s v="Colombia"/>
    <x v="0"/>
    <n v="40700"/>
    <s v="Revenues - Third Parties"/>
    <m/>
    <s v="Receipt fee Ambient (per Receipt_ID)"/>
    <n v="2026"/>
    <n v="7"/>
    <s v="USD"/>
    <n v="1027.52"/>
    <n v="1"/>
    <n v="1027.52"/>
    <x v="5"/>
    <m/>
  </r>
  <r>
    <s v="MERCK"/>
    <s v="MK-0616-019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OTH CUST"/>
    <s v="GB002-3102"/>
    <s v="Gossamer"/>
    <s v="Colombia"/>
    <x v="2"/>
    <n v="40700"/>
    <s v="Revenues - Third Parties"/>
    <m/>
    <s v="Freight - Shipments"/>
    <n v="2026"/>
    <n v="7"/>
    <s v="USD"/>
    <n v="266.32"/>
    <n v="1"/>
    <n v="266.32"/>
    <x v="5"/>
    <m/>
  </r>
  <r>
    <s v="OTH CUST"/>
    <s v="GB002-3102"/>
    <s v="Gossamer"/>
    <s v="Colombia"/>
    <x v="0"/>
    <n v="40700"/>
    <s v="Revenues - Third Parties"/>
    <m/>
    <s v="Insulated shipper - Credo S22 - 12L (Leasing)"/>
    <n v="2026"/>
    <n v="7"/>
    <s v="USD"/>
    <n v="230.76"/>
    <n v="1"/>
    <n v="230.76"/>
    <x v="5"/>
    <m/>
  </r>
  <r>
    <s v="OTH CUST"/>
    <s v="GB002-3102"/>
    <s v="Gossamer"/>
    <s v="Colombia"/>
    <x v="0"/>
    <n v="40700"/>
    <s v="Revenues - Third Parties"/>
    <m/>
    <s v="Insulated shipper - Credo S22 - 28L (Leasing)"/>
    <n v="2026"/>
    <n v="7"/>
    <s v="USD"/>
    <n v="307.68"/>
    <n v="1"/>
    <n v="307.68"/>
    <x v="5"/>
    <m/>
  </r>
  <r>
    <s v="OTH CUST"/>
    <s v="GB002-3102"/>
    <s v="Gossamer"/>
    <s v="Colombia"/>
    <x v="0"/>
    <n v="40700"/>
    <s v="Revenues - Third Parties"/>
    <m/>
    <s v="Pick and Pack (Controlled Ambient)"/>
    <n v="2026"/>
    <n v="7"/>
    <s v="USD"/>
    <n v="591.4"/>
    <n v="1"/>
    <n v="591.4"/>
    <x v="5"/>
    <m/>
  </r>
  <r>
    <s v="OTH CUST"/>
    <s v="GB002-3102"/>
    <s v="Gossamer"/>
    <s v="Colombia"/>
    <x v="0"/>
    <n v="40700"/>
    <s v="Revenues - Third Parties"/>
    <m/>
    <s v="Project Management Fee"/>
    <n v="2026"/>
    <n v="7"/>
    <s v="USD"/>
    <n v="1398.53"/>
    <n v="1"/>
    <n v="1398.53"/>
    <x v="5"/>
    <m/>
  </r>
  <r>
    <s v="OTH CUST"/>
    <s v="GB002-3102"/>
    <s v="Gossamer"/>
    <s v="Colombia"/>
    <x v="5"/>
    <n v="40700"/>
    <s v="Revenues - Third Parties"/>
    <m/>
    <s v="Storage Ambient (per Shelf)"/>
    <n v="2026"/>
    <n v="7"/>
    <s v="USD"/>
    <n v="816.45"/>
    <n v="1"/>
    <n v="816.45"/>
    <x v="5"/>
    <m/>
  </r>
  <r>
    <s v="OTH CUST"/>
    <s v="GB002-3102"/>
    <s v="Gossamer"/>
    <s v="Colombia"/>
    <x v="0"/>
    <n v="40700"/>
    <s v="Revenues - Third Parties"/>
    <m/>
    <s v="Temperature Monitoring Device (Ambient)"/>
    <n v="2026"/>
    <n v="7"/>
    <s v="USD"/>
    <n v="230.76"/>
    <n v="1"/>
    <n v="230.76"/>
    <x v="5"/>
    <m/>
  </r>
  <r>
    <s v="MERCK"/>
    <s v="MK-4482-02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4482-023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MERCK"/>
    <s v="MK-2870-023"/>
    <s v="Merck Sharp and Dohme LLC"/>
    <s v="Colombia"/>
    <x v="2"/>
    <n v="40700"/>
    <s v="Revenues - Third Parties"/>
    <m/>
    <s v="Freight - Shipments"/>
    <n v="2026"/>
    <n v="7"/>
    <s v="USD"/>
    <n v="220.96"/>
    <n v="1"/>
    <n v="220.96"/>
    <x v="5"/>
    <m/>
  </r>
  <r>
    <s v="MERCK"/>
    <s v="MK-2870-023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MK-2870-023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MK-2870-02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23"/>
    <s v="Merck Sharp and Dohme LLC"/>
    <s v="Colombia"/>
    <x v="0"/>
    <n v="40700"/>
    <s v="Revenues - Third Parties"/>
    <m/>
    <s v="Receipt fee Refrigerated (per Receipt_ID)"/>
    <n v="2026"/>
    <n v="7"/>
    <s v="USD"/>
    <n v="513.76"/>
    <n v="1"/>
    <n v="513.76"/>
    <x v="5"/>
    <m/>
  </r>
  <r>
    <s v="MERCK"/>
    <s v="MK-2870-023"/>
    <s v="Merck Sharp and Dohme LLC"/>
    <s v="Colombia"/>
    <x v="5"/>
    <n v="40700"/>
    <s v="Revenues - Third Parties"/>
    <m/>
    <s v="Storage Ambient (per Pallet)"/>
    <n v="2026"/>
    <n v="7"/>
    <s v="USD"/>
    <n v="440.36"/>
    <n v="1"/>
    <n v="440.36"/>
    <x v="5"/>
    <m/>
  </r>
  <r>
    <s v="MERCK"/>
    <s v="MK-2870-023"/>
    <s v="Merck Sharp and Dohme LLC"/>
    <s v="Colombia"/>
    <x v="5"/>
    <n v="40700"/>
    <s v="Revenues - Third Parties"/>
    <m/>
    <s v="Storage Refrigerated (per Shelf)"/>
    <n v="2026"/>
    <n v="7"/>
    <s v="USD"/>
    <n v="990.84"/>
    <n v="1"/>
    <n v="990.84"/>
    <x v="5"/>
    <m/>
  </r>
  <r>
    <s v="MERCK"/>
    <s v="MK-2870-010"/>
    <s v="Merck Sharp and Dohme LLC"/>
    <s v="Colombia"/>
    <x v="2"/>
    <n v="40700"/>
    <s v="Revenues - Third Parties"/>
    <m/>
    <s v="Freight - Shipments"/>
    <n v="2026"/>
    <n v="7"/>
    <s v="USD"/>
    <n v="4405.68"/>
    <n v="1"/>
    <n v="4405.68"/>
    <x v="5"/>
    <m/>
  </r>
  <r>
    <s v="MERCK"/>
    <s v="MK-2870-010"/>
    <s v="Merck Sharp and Dohme LLC"/>
    <s v="Colombia"/>
    <x v="0"/>
    <n v="40700"/>
    <s v="Revenues - Third Parties"/>
    <m/>
    <s v="Insulated shipper - Credo S22 - 12L (Leasing)"/>
    <n v="2026"/>
    <n v="7"/>
    <s v="USD"/>
    <n v="1775.8"/>
    <n v="1"/>
    <n v="1775.8"/>
    <x v="5"/>
    <m/>
  </r>
  <r>
    <s v="MERCK"/>
    <s v="MK-2870-010"/>
    <s v="Merck Sharp and Dohme LLC"/>
    <s v="Colombia"/>
    <x v="0"/>
    <n v="40700"/>
    <s v="Revenues - Third Parties"/>
    <m/>
    <s v="Insulated shipper - Credo S22 - 28L (Leasing)"/>
    <n v="2026"/>
    <n v="7"/>
    <s v="USD"/>
    <n v="233.81"/>
    <n v="1"/>
    <n v="233.81"/>
    <x v="5"/>
    <m/>
  </r>
  <r>
    <s v="MERCK"/>
    <s v="MK-2870-010"/>
    <s v="Merck Sharp and Dohme LLC"/>
    <s v="Colombia"/>
    <x v="0"/>
    <n v="40700"/>
    <s v="Revenues - Third Parties"/>
    <m/>
    <s v="Insulated shipper - Credo S4 - 12L (Leasing)"/>
    <n v="2026"/>
    <n v="7"/>
    <s v="USD"/>
    <n v="1361.92"/>
    <n v="1"/>
    <n v="1361.92"/>
    <x v="5"/>
    <m/>
  </r>
  <r>
    <s v="MERCK"/>
    <s v="MK-2870-010"/>
    <s v="Merck Sharp and Dohme LLC"/>
    <s v="Colombia"/>
    <x v="0"/>
    <n v="40700"/>
    <s v="Revenues - Third Parties"/>
    <m/>
    <s v="Pick and Pack (Controlled Ambient)"/>
    <n v="2026"/>
    <n v="7"/>
    <s v="USD"/>
    <n v="1312.08"/>
    <n v="1"/>
    <n v="1312.08"/>
    <x v="5"/>
    <m/>
  </r>
  <r>
    <s v="MERCK"/>
    <s v="MK-2870-010"/>
    <s v="Merck Sharp and Dohme LLC"/>
    <s v="Colombia"/>
    <x v="0"/>
    <n v="40700"/>
    <s v="Revenues - Third Parties"/>
    <m/>
    <s v="Pick and Pack (Refrigerated)"/>
    <n v="2026"/>
    <n v="7"/>
    <s v="USD"/>
    <n v="1001.91"/>
    <n v="1"/>
    <n v="1001.91"/>
    <x v="5"/>
    <m/>
  </r>
  <r>
    <s v="MERCK"/>
    <s v="MK-2870-010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10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MK-2870-010"/>
    <s v="Merck Sharp and Dohme LLC"/>
    <s v="Colombia"/>
    <x v="5"/>
    <n v="40700"/>
    <s v="Revenues - Third Parties"/>
    <m/>
    <s v="Storage Ambient (per Pallet)"/>
    <n v="2026"/>
    <n v="7"/>
    <s v="USD"/>
    <n v="550.45000000000005"/>
    <n v="1"/>
    <n v="550.45000000000005"/>
    <x v="5"/>
    <m/>
  </r>
  <r>
    <s v="MERCK"/>
    <s v="MK-2870-010"/>
    <s v="Merck Sharp and Dohme LLC"/>
    <s v="Colombia"/>
    <x v="5"/>
    <n v="40700"/>
    <s v="Revenues - Third Parties"/>
    <m/>
    <s v="Storage Refrigerated (per Shelf)"/>
    <n v="2026"/>
    <n v="7"/>
    <s v="USD"/>
    <n v="990.84"/>
    <n v="1"/>
    <n v="990.84"/>
    <x v="5"/>
    <m/>
  </r>
  <r>
    <s v="MERCK"/>
    <s v="MK-2870-020"/>
    <s v="Merck Sharp and Dohme LLC"/>
    <s v="Colombia"/>
    <x v="2"/>
    <n v="40700"/>
    <s v="Revenues - Third Parties"/>
    <m/>
    <s v="Freight - Shipments"/>
    <n v="2026"/>
    <n v="7"/>
    <s v="USD"/>
    <n v="1351.84"/>
    <n v="1"/>
    <n v="1351.84"/>
    <x v="5"/>
    <m/>
  </r>
  <r>
    <s v="MERCK"/>
    <s v="MK-2870-020"/>
    <s v="Merck Sharp and Dohme LLC"/>
    <s v="Colombia"/>
    <x v="0"/>
    <n v="40700"/>
    <s v="Revenues - Third Parties"/>
    <m/>
    <s v="Insulated shipper - Credo S22 - 12L (Leasing)"/>
    <n v="2026"/>
    <n v="7"/>
    <s v="USD"/>
    <n v="355.16"/>
    <n v="1"/>
    <n v="355.16"/>
    <x v="5"/>
    <m/>
  </r>
  <r>
    <s v="MERCK"/>
    <s v="MK-2870-020"/>
    <s v="Merck Sharp and Dohme LLC"/>
    <s v="Colombia"/>
    <x v="0"/>
    <n v="40700"/>
    <s v="Revenues - Third Parties"/>
    <m/>
    <s v="Insulated shipper - Credo S4 - 12L (Leasing)"/>
    <n v="2026"/>
    <n v="7"/>
    <s v="USD"/>
    <n v="510.72"/>
    <n v="1"/>
    <n v="510.72"/>
    <x v="5"/>
    <m/>
  </r>
  <r>
    <s v="MERCK"/>
    <s v="MK-2870-020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2870-020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MK-2870-020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20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2870-020"/>
    <s v="Merck Sharp and Dohme LLC"/>
    <s v="Colombia"/>
    <x v="5"/>
    <n v="40700"/>
    <s v="Revenues - Third Parties"/>
    <m/>
    <s v="Storage Refrigerated (per Shelf)"/>
    <n v="2026"/>
    <n v="7"/>
    <s v="USD"/>
    <n v="1155.98"/>
    <n v="1"/>
    <n v="1155.98"/>
    <x v="5"/>
    <m/>
  </r>
  <r>
    <s v="MERCK"/>
    <s v="V940-009"/>
    <s v="Merck Sharp and Dohme LLC"/>
    <s v="Colombia"/>
    <x v="2"/>
    <n v="40700"/>
    <s v="Revenues - Third Parties"/>
    <m/>
    <s v="Freight - Shipments"/>
    <n v="2026"/>
    <n v="7"/>
    <s v="USD"/>
    <n v="422.73"/>
    <n v="1"/>
    <n v="422.73"/>
    <x v="5"/>
    <m/>
  </r>
  <r>
    <s v="MERCK"/>
    <s v="V940-009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V940-009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V940-009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V940-009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J &amp; J"/>
    <s v="42847922MDD3003"/>
    <s v="Janssen"/>
    <s v="Colombia"/>
    <x v="2"/>
    <n v="40700"/>
    <s v="Revenues - Third Parties"/>
    <m/>
    <s v="Freight - Shipments"/>
    <n v="2026"/>
    <n v="7"/>
    <s v="USD"/>
    <n v="1131.68"/>
    <n v="1"/>
    <n v="1131.68"/>
    <x v="5"/>
    <m/>
  </r>
  <r>
    <s v="J &amp; J"/>
    <s v="42847922MDD3003"/>
    <s v="Janssen"/>
    <s v="Colombia"/>
    <x v="0"/>
    <n v="40700"/>
    <s v="Revenues - Third Parties"/>
    <m/>
    <s v="Pick and Pack (Ambient)"/>
    <n v="2026"/>
    <n v="7"/>
    <s v="USD"/>
    <n v="473.06559999999996"/>
    <n v="1"/>
    <n v="473.06559999999996"/>
    <x v="5"/>
    <m/>
  </r>
  <r>
    <s v="J &amp; J"/>
    <s v="42847922MDD3003"/>
    <s v="Janssen"/>
    <s v="Colombia"/>
    <x v="0"/>
    <n v="40700"/>
    <s v="Revenues - Third Parties"/>
    <m/>
    <s v="Project Management Fee"/>
    <n v="2026"/>
    <n v="7"/>
    <s v="USD"/>
    <n v="500.35124999999999"/>
    <n v="1"/>
    <n v="500.35124999999999"/>
    <x v="5"/>
    <m/>
  </r>
  <r>
    <s v="J &amp; J"/>
    <s v="42847922MDD3003"/>
    <s v="Janssen"/>
    <s v="Colombia"/>
    <x v="0"/>
    <n v="40700"/>
    <s v="Revenues - Third Parties"/>
    <m/>
    <s v="Receipt fee Ambient (per Receipt_ID)"/>
    <n v="2026"/>
    <n v="7"/>
    <s v="USD"/>
    <n v="200.1405"/>
    <n v="1"/>
    <n v="200.1405"/>
    <x v="5"/>
    <m/>
  </r>
  <r>
    <s v="J &amp; J"/>
    <s v="42847922MDD3003"/>
    <s v="Janssen"/>
    <s v="Colombia"/>
    <x v="5"/>
    <n v="40700"/>
    <s v="Revenues - Third Parties"/>
    <m/>
    <s v="Storage Ambient (per Shelf)"/>
    <n v="2026"/>
    <n v="7"/>
    <s v="USD"/>
    <n v="795.99152500000002"/>
    <n v="1"/>
    <n v="795.99152500000002"/>
    <x v="5"/>
    <m/>
  </r>
  <r>
    <s v="MERCK"/>
    <s v="MK-6482-029"/>
    <s v="Merck Sharp and Dohme LLC"/>
    <s v="Colombia"/>
    <x v="2"/>
    <n v="40700"/>
    <s v="Revenues - Third Parties"/>
    <m/>
    <s v="Freight - Shipments"/>
    <n v="2026"/>
    <n v="7"/>
    <s v="USD"/>
    <n v="312.25"/>
    <n v="1"/>
    <n v="312.25"/>
    <x v="5"/>
    <m/>
  </r>
  <r>
    <s v="MERCK"/>
    <s v="MK-6482-029"/>
    <s v="Merck Sharp and Dohme LLC"/>
    <s v="Colombia"/>
    <x v="0"/>
    <n v="40700"/>
    <s v="Revenues - Third Parties"/>
    <m/>
    <s v="Insulated shipper - Credo S22 - 12L (Leasing)"/>
    <n v="2026"/>
    <n v="7"/>
    <s v="USD"/>
    <n v="177.58"/>
    <n v="1"/>
    <n v="177.58"/>
    <x v="5"/>
    <m/>
  </r>
  <r>
    <s v="MERCK"/>
    <s v="MK-6482-029"/>
    <s v="Merck Sharp and Dohme LLC"/>
    <s v="Colombia"/>
    <x v="0"/>
    <n v="40700"/>
    <s v="Revenues - Third Parties"/>
    <m/>
    <s v="Pick and Pack (Controlled Ambient)"/>
    <n v="2026"/>
    <n v="7"/>
    <s v="USD"/>
    <n v="119.28"/>
    <n v="1"/>
    <n v="119.28"/>
    <x v="5"/>
    <m/>
  </r>
  <r>
    <s v="MERCK"/>
    <s v="MK-6482-029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6482-029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6024-017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6024-017"/>
    <s v="Merck Sharp and Dohme LLC"/>
    <s v="Colombia"/>
    <x v="5"/>
    <n v="40700"/>
    <s v="Revenues - Third Parties"/>
    <m/>
    <s v="Storage Refrigerated (per Shelf)"/>
    <n v="2026"/>
    <n v="7"/>
    <s v="USD"/>
    <n v="1486.26"/>
    <n v="1"/>
    <n v="1486.26"/>
    <x v="5"/>
    <m/>
  </r>
  <r>
    <s v="MERCK"/>
    <s v="MK-1084-007"/>
    <s v="Merck Sharp and Dohme LLC"/>
    <s v="Colombia"/>
    <x v="2"/>
    <n v="40700"/>
    <s v="Revenues - Third Parties"/>
    <m/>
    <s v="Freight - Shipments"/>
    <n v="2026"/>
    <n v="7"/>
    <s v="USD"/>
    <n v="1827.54"/>
    <n v="1"/>
    <n v="1827.54"/>
    <x v="5"/>
    <m/>
  </r>
  <r>
    <s v="MERCK"/>
    <s v="MK-1084-007"/>
    <s v="Merck Sharp and Dohme LLC"/>
    <s v="Colombia"/>
    <x v="0"/>
    <n v="40700"/>
    <s v="Revenues - Third Parties"/>
    <m/>
    <s v="Insulated shipper - Credo S22 - 12L (Leasing)"/>
    <n v="2026"/>
    <n v="7"/>
    <s v="USD"/>
    <n v="1420.64"/>
    <n v="1"/>
    <n v="1420.64"/>
    <x v="5"/>
    <m/>
  </r>
  <r>
    <s v="MERCK"/>
    <s v="MK-1084-007"/>
    <s v="Merck Sharp and Dohme LLC"/>
    <s v="Colombia"/>
    <x v="0"/>
    <n v="40700"/>
    <s v="Revenues - Third Parties"/>
    <m/>
    <s v="Insulated shipper - Credo S4 - 12L (Leasing)"/>
    <n v="2026"/>
    <n v="7"/>
    <s v="USD"/>
    <n v="680.96"/>
    <n v="1"/>
    <n v="680.96"/>
    <x v="5"/>
    <m/>
  </r>
  <r>
    <s v="MERCK"/>
    <s v="MK-1084-007"/>
    <s v="Merck Sharp and Dohme LLC"/>
    <s v="Colombia"/>
    <x v="0"/>
    <n v="40700"/>
    <s v="Revenues - Third Parties"/>
    <m/>
    <s v="Pick and Pack (Controlled Ambient)"/>
    <n v="2026"/>
    <n v="7"/>
    <s v="USD"/>
    <n v="477.12"/>
    <n v="1"/>
    <n v="477.12"/>
    <x v="5"/>
    <m/>
  </r>
  <r>
    <s v="MERCK"/>
    <s v="MK-1084-007"/>
    <s v="Merck Sharp and Dohme LLC"/>
    <s v="Colombia"/>
    <x v="0"/>
    <n v="40700"/>
    <s v="Revenues - Third Parties"/>
    <m/>
    <s v="Pick and Pack (Refrigerated)"/>
    <n v="2026"/>
    <n v="7"/>
    <s v="USD"/>
    <n v="572.52"/>
    <n v="1"/>
    <n v="572.52"/>
    <x v="5"/>
    <m/>
  </r>
  <r>
    <s v="MERCK"/>
    <s v="MK-1084-007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1084-007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GSK"/>
    <s v="VNS20-002 (CAM)"/>
    <s v="GSK Vaccines Biologicals"/>
    <s v="Colombia"/>
    <x v="2"/>
    <n v="40700"/>
    <s v="Revenues - Third Parties"/>
    <m/>
    <s v="Freight - Shipments"/>
    <n v="2026"/>
    <n v="7"/>
    <s v="USD"/>
    <n v="284.68806560000002"/>
    <n v="1"/>
    <n v="284.68806560000002"/>
    <x v="5"/>
    <m/>
  </r>
  <r>
    <s v="GSK"/>
    <s v="VNS20-002 (CAM)"/>
    <s v="GSK Vaccines Biologicals"/>
    <s v="Colombia"/>
    <x v="0"/>
    <n v="40700"/>
    <s v="Revenues - Third Parties"/>
    <m/>
    <s v="Pick and Pack (Ambient)"/>
    <n v="2026"/>
    <n v="7"/>
    <s v="USD"/>
    <n v="251.60602560000001"/>
    <n v="1"/>
    <n v="251.60602560000001"/>
    <x v="5"/>
    <m/>
  </r>
  <r>
    <s v="GSK"/>
    <s v="VNS20-002 (CAM)"/>
    <s v="GSK Vaccines Biologicals"/>
    <s v="Colombia"/>
    <x v="0"/>
    <n v="40700"/>
    <s v="Revenues - Third Parties"/>
    <m/>
    <s v="Project Management Fee"/>
    <n v="2026"/>
    <n v="7"/>
    <s v="USD"/>
    <n v="1179.6485083999999"/>
    <n v="1"/>
    <n v="1179.6485083999999"/>
    <x v="5"/>
    <m/>
  </r>
  <r>
    <s v="GSK"/>
    <s v="VNS20-002 (CAM)"/>
    <s v="GSK Vaccines Biologicals"/>
    <s v="Colombia"/>
    <x v="5"/>
    <n v="40700"/>
    <s v="Revenues - Third Parties"/>
    <m/>
    <s v="Storage Ambient (per Shelf)"/>
    <n v="2026"/>
    <n v="7"/>
    <s v="USD"/>
    <n v="145.4469"/>
    <n v="1"/>
    <n v="145.4469"/>
    <x v="5"/>
    <m/>
  </r>
  <r>
    <s v="MERCK"/>
    <s v="MK-2140-010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140-010"/>
    <s v="Merck Sharp and Dohme LLC"/>
    <s v="Colombia"/>
    <x v="5"/>
    <n v="40700"/>
    <s v="Revenues - Third Parties"/>
    <m/>
    <s v="Storage Refrigerated (per Shelf)"/>
    <n v="2026"/>
    <n v="7"/>
    <s v="USD"/>
    <n v="495.42"/>
    <n v="1"/>
    <n v="495.42"/>
    <x v="5"/>
    <m/>
  </r>
  <r>
    <s v="MERCK"/>
    <s v="MK-2870-011"/>
    <s v="Merck Sharp and Dohme LLC"/>
    <s v="Colombia"/>
    <x v="2"/>
    <n v="40700"/>
    <s v="Revenues - Third Parties"/>
    <m/>
    <s v="Freight - Shipments"/>
    <n v="2026"/>
    <n v="7"/>
    <s v="USD"/>
    <n v="1351.84"/>
    <n v="1"/>
    <n v="1351.84"/>
    <x v="5"/>
    <m/>
  </r>
  <r>
    <s v="MERCK"/>
    <s v="MK-2870-011"/>
    <s v="Merck Sharp and Dohme LLC"/>
    <s v="Colombia"/>
    <x v="0"/>
    <n v="40700"/>
    <s v="Revenues - Third Parties"/>
    <m/>
    <s v="Insulated shipper - Credo S22 - 12L (Leasing)"/>
    <n v="2026"/>
    <n v="7"/>
    <s v="USD"/>
    <n v="355.16"/>
    <n v="1"/>
    <n v="355.16"/>
    <x v="5"/>
    <m/>
  </r>
  <r>
    <s v="MERCK"/>
    <s v="MK-2870-011"/>
    <s v="Merck Sharp and Dohme LLC"/>
    <s v="Colombia"/>
    <x v="0"/>
    <n v="40700"/>
    <s v="Revenues - Third Parties"/>
    <m/>
    <s v="Insulated shipper - Credo S4 - 12L (Leasing)"/>
    <n v="2026"/>
    <n v="7"/>
    <s v="USD"/>
    <n v="510.72"/>
    <n v="1"/>
    <n v="510.72"/>
    <x v="5"/>
    <m/>
  </r>
  <r>
    <s v="MERCK"/>
    <s v="MK-2870-011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2870-011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MK-2870-01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11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MERCK"/>
    <s v="MK-2870-011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MERCK"/>
    <s v="MK-7962-024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V940-011"/>
    <s v="Merck Sharp and Dohme LLC"/>
    <s v="Colombia"/>
    <x v="2"/>
    <n v="40700"/>
    <s v="Revenues - Third Parties"/>
    <m/>
    <s v="Freight - Shipments"/>
    <n v="2026"/>
    <n v="7"/>
    <s v="USD"/>
    <n v="734.98"/>
    <n v="1"/>
    <n v="734.98"/>
    <x v="5"/>
    <m/>
  </r>
  <r>
    <s v="MERCK"/>
    <s v="V940-011"/>
    <s v="Merck Sharp and Dohme LLC"/>
    <s v="Colombia"/>
    <x v="0"/>
    <n v="40700"/>
    <s v="Revenues - Third Parties"/>
    <m/>
    <s v="Insulated shipper - Credo S4 - 12L (Leasing)"/>
    <n v="2026"/>
    <n v="7"/>
    <s v="USD"/>
    <n v="510.72"/>
    <n v="1"/>
    <n v="510.72"/>
    <x v="5"/>
    <m/>
  </r>
  <r>
    <s v="MERCK"/>
    <s v="V940-011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V940-01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V940-011"/>
    <s v="Merck Sharp and Dohme LLC"/>
    <s v="Colombia"/>
    <x v="5"/>
    <n v="40700"/>
    <s v="Revenues - Third Parties"/>
    <m/>
    <s v="Storage Refrigerated (per Shelf)"/>
    <n v="2026"/>
    <n v="7"/>
    <s v="USD"/>
    <n v="495.42"/>
    <n v="1"/>
    <n v="495.42"/>
    <x v="5"/>
    <m/>
  </r>
  <r>
    <s v="MERCK"/>
    <s v="MK-9999-01C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9999-01C"/>
    <s v="Merck Sharp and Dohme LLC"/>
    <s v="Colombia"/>
    <x v="5"/>
    <n v="40700"/>
    <s v="Revenues - Third Parties"/>
    <m/>
    <s v="Storage Refrigerated (per Shelf)"/>
    <n v="2026"/>
    <n v="7"/>
    <s v="USD"/>
    <n v="330.28"/>
    <n v="1"/>
    <n v="330.28"/>
    <x v="5"/>
    <m/>
  </r>
  <r>
    <s v="MERCK"/>
    <s v="MK-1084-012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1084-012"/>
    <s v="Merck Sharp and Dohme LLC"/>
    <s v="Colombia"/>
    <x v="0"/>
    <n v="40700"/>
    <s v="Revenues - Third Parties"/>
    <m/>
    <s v="Receipt fee Refrigerated (per Receipt_ID)"/>
    <n v="2026"/>
    <n v="7"/>
    <s v="USD"/>
    <n v="513.76"/>
    <n v="1"/>
    <n v="513.76"/>
    <x v="5"/>
    <m/>
  </r>
  <r>
    <s v="MERCK"/>
    <s v="MK-1084-012"/>
    <s v="Merck Sharp and Dohme LLC"/>
    <s v="Colombia"/>
    <x v="5"/>
    <n v="40700"/>
    <s v="Revenues - Third Parties"/>
    <m/>
    <s v="Storage Ambient (per Pallet)"/>
    <n v="2026"/>
    <n v="7"/>
    <s v="USD"/>
    <n v="440.36"/>
    <n v="1"/>
    <n v="440.36"/>
    <x v="5"/>
    <m/>
  </r>
  <r>
    <s v="MERCK"/>
    <s v="MK-1084-012"/>
    <s v="Merck Sharp and Dohme LLC"/>
    <s v="Colombia"/>
    <x v="5"/>
    <n v="40700"/>
    <s v="Revenues - Third Parties"/>
    <m/>
    <s v="Storage Refrigerated (per Shelf)"/>
    <n v="2026"/>
    <n v="7"/>
    <s v="USD"/>
    <n v="1981.68"/>
    <n v="1"/>
    <n v="1981.68"/>
    <x v="5"/>
    <m/>
  </r>
  <r>
    <s v="MERCK"/>
    <s v="MK-7962-031"/>
    <s v="Merck Sharp and Dohme LLC"/>
    <s v="Colombia"/>
    <x v="2"/>
    <n v="40700"/>
    <s v="Revenues - Third Parties"/>
    <m/>
    <s v="Freight - Shipments"/>
    <n v="2026"/>
    <n v="7"/>
    <s v="USD"/>
    <n v="312.25"/>
    <n v="1"/>
    <n v="312.25"/>
    <x v="5"/>
    <m/>
  </r>
  <r>
    <s v="MERCK"/>
    <s v="MK-7962-031"/>
    <s v="Merck Sharp and Dohme LLC"/>
    <s v="Colombia"/>
    <x v="0"/>
    <n v="40700"/>
    <s v="Revenues - Third Parties"/>
    <m/>
    <s v="Insulated shipper - Credo S4 - 12L (Leasing)"/>
    <n v="2026"/>
    <n v="7"/>
    <s v="USD"/>
    <n v="170.24"/>
    <n v="1"/>
    <n v="170.24"/>
    <x v="5"/>
    <m/>
  </r>
  <r>
    <s v="MERCK"/>
    <s v="MK-7962-031"/>
    <s v="Merck Sharp and Dohme LLC"/>
    <s v="Colombia"/>
    <x v="0"/>
    <n v="40700"/>
    <s v="Revenues - Third Parties"/>
    <m/>
    <s v="Pick and Pack (Refrigerated)"/>
    <n v="2026"/>
    <n v="7"/>
    <s v="USD"/>
    <n v="143.13"/>
    <n v="1"/>
    <n v="143.13"/>
    <x v="5"/>
    <m/>
  </r>
  <r>
    <s v="MERCK"/>
    <s v="MK-7962-03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7962-031"/>
    <s v="Merck Sharp and Dohme LLC"/>
    <s v="Colombia"/>
    <x v="5"/>
    <n v="40700"/>
    <s v="Revenues - Third Parties"/>
    <m/>
    <s v="Storage Refrigerated (per Shelf)"/>
    <n v="2026"/>
    <n v="7"/>
    <s v="USD"/>
    <n v="1155.98"/>
    <n v="1"/>
    <n v="1155.98"/>
    <x v="5"/>
    <m/>
  </r>
  <r>
    <s v="MERCK"/>
    <s v="MK-2400-001"/>
    <s v="Merck Sharp and Dohme LLC"/>
    <s v="Colombia"/>
    <x v="2"/>
    <n v="40700"/>
    <s v="Revenues - Third Parties"/>
    <m/>
    <s v="Freight - Shipments"/>
    <n v="2026"/>
    <n v="7"/>
    <s v="USD"/>
    <n v="4529.58"/>
    <n v="1"/>
    <n v="4529.58"/>
    <x v="5"/>
    <m/>
  </r>
  <r>
    <s v="MERCK"/>
    <s v="MK-2400-001"/>
    <s v="Merck Sharp and Dohme LLC"/>
    <s v="Colombia"/>
    <x v="0"/>
    <n v="40700"/>
    <s v="Revenues - Third Parties"/>
    <m/>
    <s v="Insulated shipper - Credo S22 - 12L (Leasing)"/>
    <n v="2026"/>
    <n v="7"/>
    <s v="USD"/>
    <n v="1775.8"/>
    <n v="1"/>
    <n v="1775.8"/>
    <x v="5"/>
    <m/>
  </r>
  <r>
    <s v="MERCK"/>
    <s v="MK-2400-001"/>
    <s v="Merck Sharp and Dohme LLC"/>
    <s v="Colombia"/>
    <x v="0"/>
    <n v="40700"/>
    <s v="Revenues - Third Parties"/>
    <m/>
    <s v="Insulated shipper - Credo S4 - 12L (Leasing)"/>
    <n v="2026"/>
    <n v="7"/>
    <s v="USD"/>
    <n v="2042.88"/>
    <n v="1"/>
    <n v="2042.88"/>
    <x v="5"/>
    <m/>
  </r>
  <r>
    <s v="MERCK"/>
    <s v="MK-2400-001"/>
    <s v="Merck Sharp and Dohme LLC"/>
    <s v="Colombia"/>
    <x v="0"/>
    <n v="40700"/>
    <s v="Revenues - Third Parties"/>
    <m/>
    <s v="Pick and Pack (Controlled Ambient)"/>
    <n v="2026"/>
    <n v="7"/>
    <s v="USD"/>
    <n v="1192.8"/>
    <n v="1"/>
    <n v="1192.8"/>
    <x v="5"/>
    <m/>
  </r>
  <r>
    <s v="MERCK"/>
    <s v="MK-2400-001"/>
    <s v="Merck Sharp and Dohme LLC"/>
    <s v="Colombia"/>
    <x v="0"/>
    <n v="40700"/>
    <s v="Revenues - Third Parties"/>
    <m/>
    <s v="Pick and Pack (Refrigerated)"/>
    <n v="2026"/>
    <n v="7"/>
    <s v="USD"/>
    <n v="1574.43"/>
    <n v="1"/>
    <n v="1574.43"/>
    <x v="5"/>
    <m/>
  </r>
  <r>
    <s v="MERCK"/>
    <s v="MK-2400-00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400-001"/>
    <s v="Merck Sharp and Dohme LLC"/>
    <s v="Colombia"/>
    <x v="5"/>
    <n v="40700"/>
    <s v="Revenues - Third Parties"/>
    <m/>
    <s v="Storage Ambient (per Pallet)"/>
    <n v="2026"/>
    <n v="7"/>
    <s v="USD"/>
    <n v="550.45000000000005"/>
    <n v="1"/>
    <n v="550.45000000000005"/>
    <x v="5"/>
    <m/>
  </r>
  <r>
    <s v="MERCK"/>
    <s v="MK-2870-033"/>
    <s v="Merck Sharp and Dohme LLC"/>
    <s v="Colombia"/>
    <x v="2"/>
    <n v="40700"/>
    <s v="Revenues - Third Parties"/>
    <m/>
    <s v="Freight - Shipments"/>
    <n v="2026"/>
    <n v="7"/>
    <s v="USD"/>
    <n v="2713.04"/>
    <n v="1"/>
    <n v="2713.04"/>
    <x v="5"/>
    <m/>
  </r>
  <r>
    <s v="MERCK"/>
    <s v="MK-2870-033"/>
    <s v="Merck Sharp and Dohme LLC"/>
    <s v="Colombia"/>
    <x v="0"/>
    <n v="40700"/>
    <s v="Revenues - Third Parties"/>
    <m/>
    <s v="Insulated shipper - Credo S22 - 12L (Leasing)"/>
    <n v="2026"/>
    <n v="7"/>
    <s v="USD"/>
    <n v="887.9"/>
    <n v="1"/>
    <n v="887.9"/>
    <x v="5"/>
    <m/>
  </r>
  <r>
    <s v="MERCK"/>
    <s v="MK-2870-033"/>
    <s v="Merck Sharp and Dohme LLC"/>
    <s v="Colombia"/>
    <x v="0"/>
    <n v="40700"/>
    <s v="Revenues - Third Parties"/>
    <m/>
    <s v="Insulated shipper - Credo S4 - 12L (Leasing)"/>
    <n v="2026"/>
    <n v="7"/>
    <s v="USD"/>
    <n v="851.2"/>
    <n v="1"/>
    <n v="851.2"/>
    <x v="5"/>
    <m/>
  </r>
  <r>
    <s v="MERCK"/>
    <s v="MK-2870-033"/>
    <s v="Merck Sharp and Dohme LLC"/>
    <s v="Colombia"/>
    <x v="0"/>
    <n v="40700"/>
    <s v="Revenues - Third Parties"/>
    <m/>
    <s v="Pick and Pack (Controlled Ambient)"/>
    <n v="2026"/>
    <n v="7"/>
    <s v="USD"/>
    <n v="596.4"/>
    <n v="1"/>
    <n v="596.4"/>
    <x v="5"/>
    <m/>
  </r>
  <r>
    <s v="MERCK"/>
    <s v="MK-2870-033"/>
    <s v="Merck Sharp and Dohme LLC"/>
    <s v="Colombia"/>
    <x v="0"/>
    <n v="40700"/>
    <s v="Revenues - Third Parties"/>
    <m/>
    <s v="Pick and Pack (Refrigerated)"/>
    <n v="2026"/>
    <n v="7"/>
    <s v="USD"/>
    <n v="715.65"/>
    <n v="1"/>
    <n v="715.65"/>
    <x v="5"/>
    <m/>
  </r>
  <r>
    <s v="MERCK"/>
    <s v="MK-2870-03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33"/>
    <s v="Merck Sharp and Dohme LLC"/>
    <s v="Colombia"/>
    <x v="5"/>
    <n v="40700"/>
    <s v="Revenues - Third Parties"/>
    <m/>
    <s v="Storage Ambient (per Pallet)"/>
    <n v="2026"/>
    <n v="7"/>
    <s v="USD"/>
    <n v="990.81"/>
    <n v="1"/>
    <n v="990.81"/>
    <x v="5"/>
    <m/>
  </r>
  <r>
    <s v="MERCK"/>
    <s v="MK-2870-033"/>
    <s v="Merck Sharp and Dohme LLC"/>
    <s v="Colombia"/>
    <x v="5"/>
    <n v="40700"/>
    <s v="Revenues - Third Parties"/>
    <m/>
    <s v="Storage Refrigerated (per Shelf)"/>
    <n v="2026"/>
    <n v="7"/>
    <s v="USD"/>
    <n v="825.7"/>
    <n v="1"/>
    <n v="825.7"/>
    <x v="5"/>
    <m/>
  </r>
  <r>
    <s v="ALNYLAM"/>
    <s v="ALN-AGT01-008"/>
    <s v="Alnylam Pharmaceuticals"/>
    <s v="Colombia"/>
    <x v="0"/>
    <n v="40700"/>
    <s v="Revenues - Third Parties"/>
    <m/>
    <s v="Setup Fee"/>
    <n v="2026"/>
    <n v="7"/>
    <s v="USD"/>
    <n v="2493.75"/>
    <n v="1"/>
    <n v="2493.75"/>
    <x v="5"/>
    <m/>
  </r>
  <r>
    <s v="MERCK"/>
    <s v="MK-0616-029"/>
    <s v="Merck Sharp and Dohme LLC"/>
    <s v="Colombia"/>
    <x v="2"/>
    <n v="40700"/>
    <s v="Revenues - Third Parties"/>
    <m/>
    <s v="Freight - Shipments"/>
    <n v="2026"/>
    <n v="7"/>
    <s v="USD"/>
    <n v="3108.94"/>
    <n v="1"/>
    <n v="3108.94"/>
    <x v="5"/>
    <m/>
  </r>
  <r>
    <s v="MERCK"/>
    <s v="MK-0616-029"/>
    <s v="Merck Sharp and Dohme LLC"/>
    <s v="Colombia"/>
    <x v="0"/>
    <n v="40700"/>
    <s v="Revenues - Third Parties"/>
    <m/>
    <s v="Insulated shipper - Credo S22 - 12L (Leasing)"/>
    <n v="2026"/>
    <n v="7"/>
    <s v="USD"/>
    <n v="1775.8"/>
    <n v="1"/>
    <n v="1775.8"/>
    <x v="5"/>
    <m/>
  </r>
  <r>
    <s v="MERCK"/>
    <s v="MK-0616-029"/>
    <s v="Merck Sharp and Dohme LLC"/>
    <s v="Colombia"/>
    <x v="0"/>
    <n v="40700"/>
    <s v="Revenues - Third Parties"/>
    <m/>
    <s v="Pick and Pack (Controlled Ambient)"/>
    <n v="2026"/>
    <n v="7"/>
    <s v="USD"/>
    <n v="1192.8"/>
    <n v="1"/>
    <n v="1192.8"/>
    <x v="5"/>
    <m/>
  </r>
  <r>
    <s v="MERCK"/>
    <s v="MK-0616-029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0616-029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Worldwide Clinical"/>
    <s v="DNTH103-CIDP-301"/>
    <s v="Worldwide Clinical Trials Inc"/>
    <s v="Colombia"/>
    <x v="0"/>
    <n v="40700"/>
    <s v="Revenues - Third Parties"/>
    <m/>
    <s v="Project Management Fee"/>
    <n v="2026"/>
    <n v="7"/>
    <s v="USD"/>
    <n v="1696.88"/>
    <n v="1"/>
    <n v="1696.88"/>
    <x v="5"/>
    <m/>
  </r>
  <r>
    <s v="Worldwide Clinical"/>
    <s v="DNTH103-CIDP-301"/>
    <s v="Worldwide Clinical Trials Inc"/>
    <s v="Colombia"/>
    <x v="5"/>
    <n v="40700"/>
    <s v="Revenues - Third Parties"/>
    <m/>
    <s v="Storage Refrigerated (per Shelf)"/>
    <n v="2026"/>
    <n v="7"/>
    <s v="USD"/>
    <n v="424.87"/>
    <n v="1"/>
    <n v="424.87"/>
    <x v="5"/>
    <m/>
  </r>
  <r>
    <s v="MERCK"/>
    <s v="MK-1022-016"/>
    <s v="Merck Sharp and Dohme LLC"/>
    <s v="Colombia"/>
    <x v="2"/>
    <n v="40700"/>
    <s v="Revenues - Third Parties"/>
    <m/>
    <s v="Freight - Shipments"/>
    <n v="2026"/>
    <n v="7"/>
    <s v="USD"/>
    <n v="1045.83"/>
    <n v="1"/>
    <n v="1045.83"/>
    <x v="5"/>
    <m/>
  </r>
  <r>
    <s v="MERCK"/>
    <s v="MK-1022-016"/>
    <s v="Merck Sharp and Dohme LLC"/>
    <s v="Colombia"/>
    <x v="0"/>
    <n v="40700"/>
    <s v="Revenues - Third Parties"/>
    <m/>
    <s v="Insulated shipper - Credo S22 - 12L (Leasing)"/>
    <n v="2026"/>
    <n v="7"/>
    <s v="USD"/>
    <n v="355.16"/>
    <n v="1"/>
    <n v="355.16"/>
    <x v="5"/>
    <m/>
  </r>
  <r>
    <s v="MERCK"/>
    <s v="MK-1022-016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MK-1022-016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1022-016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MK-1022-016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1022-016"/>
    <s v="Merck Sharp and Dohme LLC"/>
    <s v="Colombia"/>
    <x v="5"/>
    <n v="40700"/>
    <s v="Revenues - Third Parties"/>
    <m/>
    <s v="Storage Ambient (per Pallet)"/>
    <n v="2026"/>
    <n v="7"/>
    <s v="USD"/>
    <n v="660.54"/>
    <n v="1"/>
    <n v="660.54"/>
    <x v="5"/>
    <m/>
  </r>
  <r>
    <s v="MERCK"/>
    <s v="MK-1022-016"/>
    <s v="Merck Sharp and Dohme LLC"/>
    <s v="Colombia"/>
    <x v="5"/>
    <n v="40700"/>
    <s v="Revenues - Third Parties"/>
    <m/>
    <s v="Storage Refrigerated (per Shelf)"/>
    <n v="2026"/>
    <n v="7"/>
    <s v="USD"/>
    <n v="330.28"/>
    <n v="1"/>
    <n v="330.28"/>
    <x v="5"/>
    <m/>
  </r>
  <r>
    <s v="ASTRAZENECA"/>
    <s v="D5241C00007"/>
    <s v="Astra Zeneca"/>
    <s v="Colombia"/>
    <x v="0"/>
    <n v="40700"/>
    <s v="Revenues - Third Parties"/>
    <m/>
    <s v="Configuration of Temperature Monitoring Device"/>
    <n v="2026"/>
    <n v="7"/>
    <s v="USD"/>
    <n v="90"/>
    <n v="1"/>
    <n v="90"/>
    <x v="5"/>
    <m/>
  </r>
  <r>
    <s v="ASTRAZENECA"/>
    <s v="D5241C00007"/>
    <s v="Astra Zeneca"/>
    <s v="Colombia"/>
    <x v="2"/>
    <n v="40700"/>
    <s v="Revenues - Third Parties"/>
    <m/>
    <s v="Freight - Shipments"/>
    <n v="2026"/>
    <n v="7"/>
    <s v="USD"/>
    <n v="2232.39"/>
    <n v="1"/>
    <n v="2232.39"/>
    <x v="5"/>
    <m/>
  </r>
  <r>
    <s v="ASTRAZENECA"/>
    <s v="D5241C00007"/>
    <s v="Astra Zeneca"/>
    <s v="Colombia"/>
    <x v="0"/>
    <n v="40700"/>
    <s v="Revenues - Third Parties"/>
    <m/>
    <s v="Insulated shipper - Credo S4 - 12L (Leasing)"/>
    <n v="2026"/>
    <n v="7"/>
    <s v="USD"/>
    <n v="1960"/>
    <n v="1"/>
    <n v="1960"/>
    <x v="5"/>
    <m/>
  </r>
  <r>
    <s v="ASTRAZENECA"/>
    <s v="D5241C00007"/>
    <s v="Astra Zeneca"/>
    <s v="Colombia"/>
    <x v="0"/>
    <n v="40700"/>
    <s v="Revenues - Third Parties"/>
    <m/>
    <s v="Pick and Pack (Refrigerated)"/>
    <n v="2026"/>
    <n v="7"/>
    <s v="USD"/>
    <n v="1200"/>
    <n v="1"/>
    <n v="1200"/>
    <x v="5"/>
    <m/>
  </r>
  <r>
    <s v="ASTRAZENECA"/>
    <s v="D5241C00007"/>
    <s v="Astra Zeneca"/>
    <s v="Colombia"/>
    <x v="0"/>
    <n v="40700"/>
    <s v="Revenues - Third Parties"/>
    <m/>
    <s v="Project Management Fee"/>
    <n v="2026"/>
    <n v="7"/>
    <s v="USD"/>
    <n v="378.96"/>
    <n v="1"/>
    <n v="378.96"/>
    <x v="5"/>
    <m/>
  </r>
  <r>
    <s v="ASTRAZENECA"/>
    <s v="D5241C00007"/>
    <s v="Astra Zeneca"/>
    <s v="Colombia"/>
    <x v="5"/>
    <n v="40700"/>
    <s v="Revenues - Third Parties"/>
    <m/>
    <s v="Storage Refrigerated (per Pallet)"/>
    <n v="2026"/>
    <n v="7"/>
    <s v="USD"/>
    <n v="871.62"/>
    <n v="1"/>
    <n v="871.62"/>
    <x v="5"/>
    <m/>
  </r>
  <r>
    <s v="MERCK"/>
    <s v="RED expiry update jobs"/>
    <s v="Merck Sharp and Dohme LLC"/>
    <s v="Colombia"/>
    <x v="5"/>
    <n v="40700"/>
    <s v="Revenues - Third Parties"/>
    <m/>
    <s v="Storage of Labels Ambient (per Shelf)"/>
    <n v="2026"/>
    <n v="7"/>
    <s v="USD"/>
    <n v="96.33"/>
    <n v="1"/>
    <n v="96.33"/>
    <x v="5"/>
    <m/>
  </r>
  <r>
    <s v="MERCK"/>
    <s v="MK-7240-012"/>
    <s v="Merck Sharp and Dohme LLC"/>
    <s v="Colombia"/>
    <x v="2"/>
    <n v="40700"/>
    <s v="Revenues - Third Parties"/>
    <m/>
    <s v="Freight - Shipments"/>
    <n v="2026"/>
    <n v="7"/>
    <s v="USD"/>
    <n v="936.75"/>
    <n v="1"/>
    <n v="936.75"/>
    <x v="5"/>
    <m/>
  </r>
  <r>
    <s v="MERCK"/>
    <s v="MK-7240-012"/>
    <s v="Merck Sharp and Dohme LLC"/>
    <s v="Colombia"/>
    <x v="0"/>
    <n v="40700"/>
    <s v="Revenues - Third Parties"/>
    <m/>
    <s v="Insulated shipper - Credo S4 - 12L (Leasing)"/>
    <n v="2026"/>
    <n v="7"/>
    <s v="USD"/>
    <n v="510.72"/>
    <n v="1"/>
    <n v="510.72"/>
    <x v="5"/>
    <m/>
  </r>
  <r>
    <s v="MERCK"/>
    <s v="MK-7240-012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MK-7240-012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7240-012"/>
    <s v="Merck Sharp and Dohme LLC"/>
    <s v="Colombia"/>
    <x v="5"/>
    <n v="40700"/>
    <s v="Revenues - Third Parties"/>
    <m/>
    <s v="Storage Refrigerated (per Shelf)"/>
    <n v="2026"/>
    <n v="7"/>
    <s v="USD"/>
    <n v="1155.98"/>
    <n v="1"/>
    <n v="1155.98"/>
    <x v="5"/>
    <m/>
  </r>
  <r>
    <s v="MERCK"/>
    <s v="MK-8527-011"/>
    <s v="Merck Sharp and Dohme LLC"/>
    <s v="Colombia"/>
    <x v="2"/>
    <n v="40700"/>
    <s v="Revenues - Third Parties"/>
    <m/>
    <s v="Freight - Shipments"/>
    <n v="2026"/>
    <n v="7"/>
    <s v="USD"/>
    <n v="2194.17"/>
    <n v="1"/>
    <n v="2194.17"/>
    <x v="5"/>
    <m/>
  </r>
  <r>
    <s v="MERCK"/>
    <s v="MK-8527-011"/>
    <s v="Merck Sharp and Dohme LLC"/>
    <s v="Colombia"/>
    <x v="0"/>
    <n v="40700"/>
    <s v="Revenues - Third Parties"/>
    <m/>
    <s v="Insulated shipper - Credo S22 - 12L (Leasing)"/>
    <n v="2026"/>
    <n v="7"/>
    <s v="USD"/>
    <n v="532.74"/>
    <n v="1"/>
    <n v="532.74"/>
    <x v="5"/>
    <m/>
  </r>
  <r>
    <s v="MERCK"/>
    <s v="MK-8527-011"/>
    <s v="Merck Sharp and Dohme LLC"/>
    <s v="Colombia"/>
    <x v="0"/>
    <n v="40700"/>
    <s v="Revenues - Third Parties"/>
    <m/>
    <s v="Insulated shipper - Credo S22 - 28L (Leasing)"/>
    <n v="2026"/>
    <n v="7"/>
    <s v="USD"/>
    <n v="935.24"/>
    <n v="1"/>
    <n v="935.24"/>
    <x v="5"/>
    <m/>
  </r>
  <r>
    <s v="MERCK"/>
    <s v="MK-8527-011"/>
    <s v="Merck Sharp and Dohme LLC"/>
    <s v="Colombia"/>
    <x v="0"/>
    <n v="40700"/>
    <s v="Revenues - Third Parties"/>
    <m/>
    <s v="Pick and Pack (Controlled Ambient)"/>
    <n v="2026"/>
    <n v="7"/>
    <s v="USD"/>
    <n v="834.96"/>
    <n v="1"/>
    <n v="834.96"/>
    <x v="5"/>
    <m/>
  </r>
  <r>
    <s v="MERCK"/>
    <s v="MK-8527-01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527-011"/>
    <s v="Merck Sharp and Dohme LLC"/>
    <s v="Colombia"/>
    <x v="5"/>
    <n v="40700"/>
    <s v="Revenues - Third Parties"/>
    <m/>
    <s v="Storage Ambient (per Pallet)"/>
    <n v="2026"/>
    <n v="7"/>
    <s v="USD"/>
    <n v="2862.34"/>
    <n v="1"/>
    <n v="2862.34"/>
    <x v="5"/>
    <m/>
  </r>
  <r>
    <s v="MERCK"/>
    <s v="P_3475_A"/>
    <s v="Merck Sharp and Dohme LLC"/>
    <s v="Colombia"/>
    <x v="5"/>
    <n v="40700"/>
    <s v="Revenues - Third Parties"/>
    <m/>
    <s v="Storage Refrigerated (per Shelf)"/>
    <n v="2026"/>
    <n v="7"/>
    <s v="USD"/>
    <n v="330.28"/>
    <n v="1"/>
    <n v="330.28"/>
    <x v="5"/>
    <m/>
  </r>
  <r>
    <s v="MERCK"/>
    <s v="MK-7240-013"/>
    <s v="Merck Sharp and Dohme LLC"/>
    <s v="Colombia"/>
    <x v="2"/>
    <n v="40700"/>
    <s v="Revenues - Third Parties"/>
    <m/>
    <s v="Freight - Shipments"/>
    <n v="2026"/>
    <n v="7"/>
    <s v="USD"/>
    <n v="980.54"/>
    <n v="1"/>
    <n v="980.54"/>
    <x v="5"/>
    <m/>
  </r>
  <r>
    <s v="MERCK"/>
    <s v="MK-7240-013"/>
    <s v="Merck Sharp and Dohme LLC"/>
    <s v="Colombia"/>
    <x v="0"/>
    <n v="40700"/>
    <s v="Revenues - Third Parties"/>
    <m/>
    <s v="Insulated shipper - Credo S4 - 12L (Leasing)"/>
    <n v="2026"/>
    <n v="7"/>
    <s v="USD"/>
    <n v="510.72"/>
    <n v="1"/>
    <n v="510.72"/>
    <x v="5"/>
    <m/>
  </r>
  <r>
    <s v="MERCK"/>
    <s v="MK-7240-013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MK-7240-01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7240-013"/>
    <s v="Merck Sharp and Dohme LLC"/>
    <s v="Colombia"/>
    <x v="5"/>
    <n v="40700"/>
    <s v="Revenues - Third Parties"/>
    <m/>
    <s v="Storage Refrigerated (per Shelf)"/>
    <n v="2026"/>
    <n v="7"/>
    <s v="USD"/>
    <n v="990.84"/>
    <n v="1"/>
    <n v="990.84"/>
    <x v="5"/>
    <m/>
  </r>
  <r>
    <s v="MERCK"/>
    <s v="P_1045_A"/>
    <s v="Merck Sharp and Dohme LLC"/>
    <s v="Colombia"/>
    <x v="5"/>
    <n v="40700"/>
    <s v="Revenues - Third Parties"/>
    <m/>
    <s v="Storage Refrigerated (per Shelf)"/>
    <n v="2026"/>
    <n v="7"/>
    <s v="USD"/>
    <n v="330.28"/>
    <n v="1"/>
    <n v="330.28"/>
    <x v="5"/>
    <m/>
  </r>
  <r>
    <s v="MERCK"/>
    <s v="P_7240_A"/>
    <s v="Merck Sharp and Dohme LLC"/>
    <s v="Colombia"/>
    <x v="5"/>
    <n v="40700"/>
    <s v="Revenues - Third Parties"/>
    <m/>
    <s v="Storage Refrigerated (per Shelf)"/>
    <n v="2026"/>
    <n v="7"/>
    <s v="USD"/>
    <n v="3467.94"/>
    <n v="1"/>
    <n v="3467.94"/>
    <x v="5"/>
    <m/>
  </r>
  <r>
    <s v="MERCK"/>
    <s v="P_1022_A"/>
    <s v="Merck Sharp and Dohme LLC"/>
    <s v="Colombia"/>
    <x v="5"/>
    <n v="40700"/>
    <s v="Revenues - Third Parties"/>
    <m/>
    <s v="Storage Refrigerated (per Shelf)"/>
    <n v="2026"/>
    <n v="7"/>
    <s v="USD"/>
    <n v="1321.12"/>
    <n v="1"/>
    <n v="1321.12"/>
    <x v="5"/>
    <m/>
  </r>
  <r>
    <s v="MERCK"/>
    <s v="P_1084_A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P_Pacli_A"/>
    <s v="Merck Sharp and Dohme LLC"/>
    <s v="Colombia"/>
    <x v="5"/>
    <n v="40700"/>
    <s v="Revenues - Third Parties"/>
    <m/>
    <s v="Storage Refrigerated (per Shelf)"/>
    <n v="2026"/>
    <n v="7"/>
    <s v="USD"/>
    <n v="825.7"/>
    <n v="1"/>
    <n v="825.7"/>
    <x v="5"/>
    <m/>
  </r>
  <r>
    <s v="MERCK"/>
    <s v="P_DEXAM_A"/>
    <s v="Merck Sharp and Dohme LLC"/>
    <s v="Colombia"/>
    <x v="5"/>
    <n v="40700"/>
    <s v="Revenues - Third Parties"/>
    <m/>
    <s v="Storage Ambient (per Pallet)"/>
    <n v="2026"/>
    <n v="7"/>
    <s v="USD"/>
    <n v="220.18"/>
    <n v="1"/>
    <n v="220.18"/>
    <x v="5"/>
    <m/>
  </r>
  <r>
    <s v="MERCK"/>
    <s v="P_2870_A"/>
    <s v="Merck Sharp and Dohme LLC"/>
    <s v="Colombia"/>
    <x v="5"/>
    <n v="40700"/>
    <s v="Revenues - Third Parties"/>
    <m/>
    <s v="Storage Refrigerated (per Shelf)"/>
    <n v="2026"/>
    <n v="7"/>
    <s v="USD"/>
    <n v="1321.12"/>
    <n v="1"/>
    <n v="1321.12"/>
    <x v="5"/>
    <m/>
  </r>
  <r>
    <s v="MERCK"/>
    <s v="P_3475A_A"/>
    <s v="Merck Sharp and Dohme LLC"/>
    <s v="Colombia"/>
    <x v="5"/>
    <n v="40700"/>
    <s v="Revenues - Third Parties"/>
    <m/>
    <s v="Storage Refrigerated (per Shelf)"/>
    <n v="2026"/>
    <n v="7"/>
    <s v="USD"/>
    <n v="495.42"/>
    <n v="1"/>
    <n v="495.42"/>
    <x v="5"/>
    <m/>
  </r>
  <r>
    <s v="MERCK"/>
    <s v="P_2400_A"/>
    <s v="Merck Sharp and Dohme LLC"/>
    <s v="Colombia"/>
    <x v="0"/>
    <n v="40700"/>
    <s v="Revenues - Third Parties"/>
    <m/>
    <s v="Receipt fee Refrigerated (per Receipt_ID)"/>
    <n v="2026"/>
    <n v="7"/>
    <s v="USD"/>
    <n v="513.76"/>
    <n v="1"/>
    <n v="513.76"/>
    <x v="5"/>
    <m/>
  </r>
  <r>
    <s v="MERCK"/>
    <s v="P_2400_A"/>
    <s v="Merck Sharp and Dohme LLC"/>
    <s v="Colombia"/>
    <x v="5"/>
    <n v="40700"/>
    <s v="Revenues - Third Parties"/>
    <m/>
    <s v="Storage Refrigerated (per Shelf)"/>
    <n v="2026"/>
    <n v="7"/>
    <s v="USD"/>
    <n v="825.7"/>
    <n v="1"/>
    <n v="825.7"/>
    <x v="5"/>
    <m/>
  </r>
  <r>
    <s v="MERCK"/>
    <s v="MK-7962-038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7962-038"/>
    <s v="Merck Sharp and Dohme LLC"/>
    <s v="Colombia"/>
    <x v="5"/>
    <n v="40700"/>
    <s v="Revenues - Third Parties"/>
    <m/>
    <s v="Storage Refrigerated (per Shelf)"/>
    <n v="2026"/>
    <n v="7"/>
    <s v="USD"/>
    <n v="1155.98"/>
    <n v="1"/>
    <n v="1155.98"/>
    <x v="5"/>
    <m/>
  </r>
  <r>
    <s v="MERCK"/>
    <s v="MK-2870-021"/>
    <s v="Merck Sharp and Dohme LLC"/>
    <s v="Colombia"/>
    <x v="2"/>
    <n v="40700"/>
    <s v="Revenues - Third Parties"/>
    <m/>
    <s v="Freight - Shipments"/>
    <n v="2026"/>
    <n v="7"/>
    <s v="USD"/>
    <n v="1249"/>
    <n v="1"/>
    <n v="1249"/>
    <x v="5"/>
    <m/>
  </r>
  <r>
    <s v="MERCK"/>
    <s v="MK-2870-021"/>
    <s v="Merck Sharp and Dohme LLC"/>
    <s v="Colombia"/>
    <x v="0"/>
    <n v="40700"/>
    <s v="Revenues - Third Parties"/>
    <m/>
    <s v="Insulated shipper - Credo S22 - 12L (Leasing)"/>
    <n v="2026"/>
    <n v="7"/>
    <s v="USD"/>
    <n v="355.16"/>
    <n v="1"/>
    <n v="355.16"/>
    <x v="5"/>
    <m/>
  </r>
  <r>
    <s v="MERCK"/>
    <s v="MK-2870-021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MK-2870-021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2870-021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MK-2870-021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21"/>
    <s v="Merck Sharp and Dohme LLC"/>
    <s v="Colombia"/>
    <x v="0"/>
    <n v="40700"/>
    <s v="Revenues - Third Parties"/>
    <m/>
    <s v="Receipt fee Refrigerated (per Receipt_ID)"/>
    <n v="2026"/>
    <n v="7"/>
    <s v="USD"/>
    <n v="513.76"/>
    <n v="1"/>
    <n v="513.76"/>
    <x v="5"/>
    <m/>
  </r>
  <r>
    <s v="MERCK"/>
    <s v="MK-2870-021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2870-021"/>
    <s v="Merck Sharp and Dohme LLC"/>
    <s v="Colombia"/>
    <x v="5"/>
    <n v="40700"/>
    <s v="Revenues - Third Parties"/>
    <m/>
    <s v="Storage Refrigerated (per Shelf)"/>
    <n v="2026"/>
    <n v="7"/>
    <s v="USD"/>
    <n v="990.84"/>
    <n v="1"/>
    <n v="990.84"/>
    <x v="5"/>
    <m/>
  </r>
  <r>
    <s v="MERCK"/>
    <s v="MK-2870-036"/>
    <s v="Merck Sharp and Dohme LLC"/>
    <s v="Colombia"/>
    <x v="2"/>
    <n v="40700"/>
    <s v="Revenues - Third Parties"/>
    <m/>
    <s v="Freight - Shipments"/>
    <n v="2026"/>
    <n v="7"/>
    <s v="USD"/>
    <n v="1249"/>
    <n v="1"/>
    <n v="1249"/>
    <x v="5"/>
    <m/>
  </r>
  <r>
    <s v="MERCK"/>
    <s v="MK-2870-036"/>
    <s v="Merck Sharp and Dohme LLC"/>
    <s v="Colombia"/>
    <x v="0"/>
    <n v="40700"/>
    <s v="Revenues - Third Parties"/>
    <m/>
    <s v="Insulated shipper - Credo S22 - 12L (Leasing)"/>
    <n v="2026"/>
    <n v="7"/>
    <s v="USD"/>
    <n v="355.16"/>
    <n v="1"/>
    <n v="355.16"/>
    <x v="5"/>
    <m/>
  </r>
  <r>
    <s v="MERCK"/>
    <s v="MK-2870-036"/>
    <s v="Merck Sharp and Dohme LLC"/>
    <s v="Colombia"/>
    <x v="0"/>
    <n v="40700"/>
    <s v="Revenues - Third Parties"/>
    <m/>
    <s v="Insulated shipper - Credo S4 - 12L (Leasing)"/>
    <n v="2026"/>
    <n v="7"/>
    <s v="USD"/>
    <n v="340.48"/>
    <n v="1"/>
    <n v="340.48"/>
    <x v="5"/>
    <m/>
  </r>
  <r>
    <s v="MERCK"/>
    <s v="MK-2870-036"/>
    <s v="Merck Sharp and Dohme LLC"/>
    <s v="Colombia"/>
    <x v="0"/>
    <n v="40700"/>
    <s v="Revenues - Third Parties"/>
    <m/>
    <s v="Pick and Pack (Controlled Ambient)"/>
    <n v="2026"/>
    <n v="7"/>
    <s v="USD"/>
    <n v="238.56"/>
    <n v="1"/>
    <n v="238.56"/>
    <x v="5"/>
    <m/>
  </r>
  <r>
    <s v="MERCK"/>
    <s v="MK-2870-036"/>
    <s v="Merck Sharp and Dohme LLC"/>
    <s v="Colombia"/>
    <x v="0"/>
    <n v="40700"/>
    <s v="Revenues - Third Parties"/>
    <m/>
    <s v="Pick and Pack (Refrigerated)"/>
    <n v="2026"/>
    <n v="7"/>
    <s v="USD"/>
    <n v="286.26"/>
    <n v="1"/>
    <n v="286.26"/>
    <x v="5"/>
    <m/>
  </r>
  <r>
    <s v="MERCK"/>
    <s v="MK-2870-036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2870-036"/>
    <s v="Merck Sharp and Dohme LLC"/>
    <s v="Colombia"/>
    <x v="5"/>
    <n v="40700"/>
    <s v="Revenues - Third Parties"/>
    <m/>
    <s v="Storage Ambient (per Pallet)"/>
    <n v="2026"/>
    <n v="7"/>
    <s v="USD"/>
    <n v="440.36"/>
    <n v="1"/>
    <n v="440.36"/>
    <x v="5"/>
    <m/>
  </r>
  <r>
    <s v="MERCK"/>
    <s v="MK-2870-036"/>
    <s v="Merck Sharp and Dohme LLC"/>
    <s v="Colombia"/>
    <x v="5"/>
    <n v="40700"/>
    <s v="Revenues - Third Parties"/>
    <m/>
    <s v="Storage Refrigerated (per Shelf)"/>
    <n v="2026"/>
    <n v="7"/>
    <s v="USD"/>
    <n v="1155.98"/>
    <n v="1"/>
    <n v="1155.98"/>
    <x v="5"/>
    <m/>
  </r>
  <r>
    <s v="OTH CUST"/>
    <s v="INS1009-311"/>
    <s v="PPD Development LP"/>
    <s v="Colombia"/>
    <x v="2"/>
    <n v="40900"/>
    <s v="Revenues- IC"/>
    <m/>
    <s v="Freight - Shipments"/>
    <n v="2026"/>
    <n v="7"/>
    <s v="USD"/>
    <n v="767.98"/>
    <n v="1"/>
    <n v="767.98"/>
    <x v="5"/>
    <m/>
  </r>
  <r>
    <s v="OTH CUST"/>
    <s v="INS1009-311"/>
    <s v="PPD Development LP"/>
    <s v="Colombia"/>
    <x v="0"/>
    <n v="40900"/>
    <s v="Revenues- IC"/>
    <m/>
    <s v="Pick and Pack (Ambient)"/>
    <n v="2026"/>
    <n v="7"/>
    <s v="USD"/>
    <n v="1414.52"/>
    <n v="1"/>
    <n v="1414.52"/>
    <x v="5"/>
    <m/>
  </r>
  <r>
    <s v="OTH CUST"/>
    <s v="INS1009-311"/>
    <s v="PPD Development LP"/>
    <s v="Colombia"/>
    <x v="0"/>
    <n v="40900"/>
    <s v="Revenues- IC"/>
    <m/>
    <s v="Project Management Fee"/>
    <n v="2026"/>
    <n v="7"/>
    <s v="USD"/>
    <n v="1696.88"/>
    <n v="1"/>
    <n v="1696.88"/>
    <x v="5"/>
    <m/>
  </r>
  <r>
    <s v="OTH CUST"/>
    <s v="INS1009-311"/>
    <s v="PPD Development LP"/>
    <s v="Colombia"/>
    <x v="0"/>
    <n v="40900"/>
    <s v="Revenues- IC"/>
    <m/>
    <s v="Receipt fee Ancillaries (per Receipt_ID)"/>
    <n v="2026"/>
    <n v="7"/>
    <s v="USD"/>
    <n v="997.47"/>
    <n v="1"/>
    <n v="997.47"/>
    <x v="5"/>
    <m/>
  </r>
  <r>
    <s v="OTH CUST"/>
    <s v="INS1009-311"/>
    <s v="PPD Development LP"/>
    <s v="Colombia"/>
    <x v="5"/>
    <n v="40900"/>
    <s v="Revenues- IC"/>
    <m/>
    <s v="Storage Ambient (per Shelf)"/>
    <n v="2026"/>
    <n v="7"/>
    <s v="USD"/>
    <n v="202.63"/>
    <n v="1"/>
    <n v="202.63"/>
    <x v="5"/>
    <m/>
  </r>
  <r>
    <s v="IQVIA"/>
    <s v="20230227 (CAM)"/>
    <s v="IQVIA RDS Inc"/>
    <s v="Colombia"/>
    <x v="0"/>
    <n v="40700"/>
    <s v="Revenues - Third Parties"/>
    <m/>
    <s v="Project Management Fee"/>
    <n v="2026"/>
    <n v="7"/>
    <s v="USD"/>
    <n v="1208.5899999999999"/>
    <n v="1"/>
    <n v="1208.5899999999999"/>
    <x v="5"/>
    <m/>
  </r>
  <r>
    <s v="IQVIA"/>
    <s v="20230227 (CAM)"/>
    <s v="IQVIA RDS Inc"/>
    <s v="Colombia"/>
    <x v="5"/>
    <n v="40700"/>
    <s v="Revenues - Third Parties"/>
    <m/>
    <s v="Storage Ambient (per Pallet)"/>
    <n v="2026"/>
    <n v="7"/>
    <s v="USD"/>
    <n v="246.4"/>
    <n v="1"/>
    <n v="246.4"/>
    <x v="5"/>
    <m/>
  </r>
  <r>
    <s v="IQVIA"/>
    <s v="20220196 (CAM)"/>
    <s v="IQVIA RDS Inc"/>
    <s v="Colombia"/>
    <x v="0"/>
    <n v="40700"/>
    <s v="Revenues - Third Parties"/>
    <m/>
    <s v="Project Management Fee"/>
    <n v="2026"/>
    <n v="7"/>
    <s v="USD"/>
    <n v="1208.5899999999999"/>
    <n v="1"/>
    <n v="1208.5899999999999"/>
    <x v="5"/>
    <m/>
  </r>
  <r>
    <s v="IQVIA"/>
    <s v="20220196 (CAM)"/>
    <s v="IQVIA RDS Inc"/>
    <s v="Colombia"/>
    <x v="5"/>
    <n v="40700"/>
    <s v="Revenues - Third Parties"/>
    <m/>
    <s v="Storage Ambient (per Pallet)"/>
    <n v="2026"/>
    <n v="7"/>
    <s v="USD"/>
    <n v="739.2"/>
    <n v="1"/>
    <n v="739.2"/>
    <x v="5"/>
    <m/>
  </r>
  <r>
    <s v="IQVIA"/>
    <s v="20230227 ECOA"/>
    <s v="IQVIA RDS Inc"/>
    <s v="Colombia"/>
    <x v="5"/>
    <n v="40700"/>
    <s v="Revenues - Third Parties"/>
    <m/>
    <s v="Non-Drug Storage Ambient (per Pallet)"/>
    <n v="2026"/>
    <n v="7"/>
    <s v="USD"/>
    <n v="778.14"/>
    <n v="1"/>
    <n v="778.14"/>
    <x v="5"/>
    <m/>
  </r>
  <r>
    <s v="IQVIA"/>
    <s v="20230227 ECOA"/>
    <s v="IQVIA RDS Inc"/>
    <s v="Colombia"/>
    <x v="0"/>
    <n v="40700"/>
    <s v="Revenues - Third Parties"/>
    <m/>
    <s v="Project Management Fee"/>
    <n v="2026"/>
    <n v="7"/>
    <s v="USD"/>
    <n v="775.66"/>
    <n v="1"/>
    <n v="775.66"/>
    <x v="5"/>
    <m/>
  </r>
  <r>
    <s v="IQVIA"/>
    <s v="20220196 ECOA"/>
    <s v="IQVIA RDS Inc"/>
    <s v="Colombia"/>
    <x v="5"/>
    <n v="40700"/>
    <s v="Revenues - Third Parties"/>
    <m/>
    <s v="Non-Drug Storage Ambient (per Pallet)"/>
    <n v="2026"/>
    <n v="7"/>
    <s v="USD"/>
    <n v="518.76"/>
    <n v="1"/>
    <n v="518.76"/>
    <x v="5"/>
    <m/>
  </r>
  <r>
    <s v="IQVIA"/>
    <s v="20220196 ECOA"/>
    <s v="IQVIA RDS Inc"/>
    <s v="Colombia"/>
    <x v="0"/>
    <n v="40700"/>
    <s v="Revenues - Third Parties"/>
    <m/>
    <s v="Project Management Fee"/>
    <n v="2026"/>
    <n v="7"/>
    <s v="USD"/>
    <n v="775.66"/>
    <n v="1"/>
    <n v="775.66"/>
    <x v="5"/>
    <m/>
  </r>
  <r>
    <s v="IQVIA"/>
    <s v="20220196 ECOA"/>
    <s v="IQVIA RDS Inc"/>
    <s v="Colombia"/>
    <x v="0"/>
    <n v="40700"/>
    <s v="Revenues - Third Parties"/>
    <m/>
    <s v="Receipt fee Ambient (per Receipt_ID)"/>
    <n v="2026"/>
    <n v="7"/>
    <s v="USD"/>
    <n v="607.4"/>
    <n v="1"/>
    <n v="607.4"/>
    <x v="5"/>
    <m/>
  </r>
  <r>
    <s v="MERCK"/>
    <s v="P_CARBO_A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P_CARBO_A"/>
    <s v="Merck Sharp and Dohme LLC"/>
    <s v="Colombia"/>
    <x v="0"/>
    <n v="40700"/>
    <s v="Revenues - Third Parties"/>
    <m/>
    <s v="Setup Fee"/>
    <n v="2026"/>
    <n v="7"/>
    <s v="USD"/>
    <n v="458.71"/>
    <n v="1"/>
    <n v="458.71"/>
    <x v="5"/>
    <m/>
  </r>
  <r>
    <s v="MERCK"/>
    <s v="P_CARBO_A"/>
    <s v="Merck Sharp and Dohme LLC"/>
    <s v="Colombia"/>
    <x v="5"/>
    <n v="40700"/>
    <s v="Revenues - Third Parties"/>
    <m/>
    <s v="Storage Ambient (per Pallet)"/>
    <n v="2026"/>
    <n v="7"/>
    <s v="USD"/>
    <n v="110.09"/>
    <n v="1"/>
    <n v="110.09"/>
    <x v="5"/>
    <m/>
  </r>
  <r>
    <s v="MERCK"/>
    <s v="MK-7240-015"/>
    <s v="Merck Sharp and Dohme LLC"/>
    <s v="Colombia"/>
    <x v="2"/>
    <n v="40700"/>
    <s v="Revenues - Third Parties"/>
    <m/>
    <s v="Freight - Shipments"/>
    <n v="2026"/>
    <n v="7"/>
    <s v="USD"/>
    <n v="1671.73"/>
    <n v="1"/>
    <n v="1671.73"/>
    <x v="5"/>
    <m/>
  </r>
  <r>
    <s v="MERCK"/>
    <s v="MK-7240-015"/>
    <s v="Merck Sharp and Dohme LLC"/>
    <s v="Colombia"/>
    <x v="0"/>
    <n v="40700"/>
    <s v="Revenues - Third Parties"/>
    <m/>
    <s v="Insulated shipper - Credo S4 - 12L (Leasing)"/>
    <n v="2026"/>
    <n v="7"/>
    <s v="USD"/>
    <n v="1021.44"/>
    <n v="1"/>
    <n v="1021.44"/>
    <x v="5"/>
    <m/>
  </r>
  <r>
    <s v="MERCK"/>
    <s v="MK-7240-015"/>
    <s v="Merck Sharp and Dohme LLC"/>
    <s v="Colombia"/>
    <x v="0"/>
    <n v="40700"/>
    <s v="Revenues - Third Parties"/>
    <m/>
    <s v="Pick and Pack (Refrigerated)"/>
    <n v="2026"/>
    <n v="7"/>
    <s v="USD"/>
    <n v="858.78"/>
    <n v="1"/>
    <n v="858.78"/>
    <x v="5"/>
    <m/>
  </r>
  <r>
    <s v="MERCK"/>
    <s v="MK-7240-015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7240-014"/>
    <s v="Merck Sharp and Dohme LLC"/>
    <s v="Colombia"/>
    <x v="2"/>
    <n v="40700"/>
    <s v="Revenues - Third Parties"/>
    <m/>
    <s v="Freight - Shipments"/>
    <n v="2026"/>
    <n v="7"/>
    <s v="USD"/>
    <n v="980.54"/>
    <n v="1"/>
    <n v="980.54"/>
    <x v="5"/>
    <m/>
  </r>
  <r>
    <s v="MERCK"/>
    <s v="MK-7240-014"/>
    <s v="Merck Sharp and Dohme LLC"/>
    <s v="Colombia"/>
    <x v="0"/>
    <n v="40700"/>
    <s v="Revenues - Third Parties"/>
    <m/>
    <s v="Insulated shipper - Credo S4 - 12L (Leasing)"/>
    <n v="2026"/>
    <n v="7"/>
    <s v="USD"/>
    <n v="170.24"/>
    <n v="1"/>
    <n v="170.24"/>
    <x v="5"/>
    <m/>
  </r>
  <r>
    <s v="MERCK"/>
    <s v="MK-7240-014"/>
    <s v="Merck Sharp and Dohme LLC"/>
    <s v="Colombia"/>
    <x v="0"/>
    <n v="40700"/>
    <s v="Revenues - Third Parties"/>
    <m/>
    <s v="Insulated shipper - Credo S4 - 28L (Leasing)"/>
    <n v="2026"/>
    <n v="7"/>
    <s v="USD"/>
    <n v="423.6"/>
    <n v="1"/>
    <n v="423.6"/>
    <x v="5"/>
    <m/>
  </r>
  <r>
    <s v="MERCK"/>
    <s v="MK-7240-014"/>
    <s v="Merck Sharp and Dohme LLC"/>
    <s v="Colombia"/>
    <x v="0"/>
    <n v="40700"/>
    <s v="Revenues - Third Parties"/>
    <m/>
    <s v="Pick and Pack (Refrigerated)"/>
    <n v="2026"/>
    <n v="7"/>
    <s v="USD"/>
    <n v="429.39"/>
    <n v="1"/>
    <n v="429.39"/>
    <x v="5"/>
    <m/>
  </r>
  <r>
    <s v="MERCK"/>
    <s v="MK-7240-014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OTH CUST"/>
    <s v="GB-0895-301"/>
    <s v="PPD Development LP"/>
    <s v="Colombia"/>
    <x v="5"/>
    <n v="40900"/>
    <s v="Revenues- IC"/>
    <m/>
    <s v="Non-Drug Storage Ambient (per Pallet)"/>
    <n v="2026"/>
    <n v="7"/>
    <s v="USD"/>
    <n v="138.52000000000001"/>
    <n v="1"/>
    <n v="138.52000000000001"/>
    <x v="5"/>
    <m/>
  </r>
  <r>
    <s v="OTH CUST"/>
    <s v="GB-0895-301"/>
    <s v="PPD Development LP"/>
    <s v="Colombia"/>
    <x v="0"/>
    <n v="40900"/>
    <s v="Revenues- IC"/>
    <m/>
    <s v="Project Management Fee"/>
    <n v="2026"/>
    <n v="7"/>
    <s v="USD"/>
    <n v="848.44"/>
    <n v="1"/>
    <n v="848.44"/>
    <x v="5"/>
    <m/>
  </r>
  <r>
    <s v="OTH CUST"/>
    <s v="GB-0895-301"/>
    <s v="PPD Development LP"/>
    <s v="Colombia"/>
    <x v="0"/>
    <n v="40900"/>
    <s v="Revenues- IC"/>
    <m/>
    <s v="Receipt fee Ambient (per Receipt_ID)"/>
    <n v="2026"/>
    <n v="7"/>
    <s v="USD"/>
    <n v="997.47"/>
    <n v="1"/>
    <n v="997.47"/>
    <x v="5"/>
    <m/>
  </r>
  <r>
    <s v="OTH CUST"/>
    <s v="GB-0895-301"/>
    <s v="PPD Development LP"/>
    <s v="Colombia"/>
    <x v="0"/>
    <n v="40900"/>
    <s v="Revenues- IC"/>
    <m/>
    <s v="Receipt fee Ancillaries (per Receipt_ID)"/>
    <n v="2026"/>
    <n v="7"/>
    <s v="USD"/>
    <n v="997.47"/>
    <n v="1"/>
    <n v="997.47"/>
    <x v="5"/>
    <m/>
  </r>
  <r>
    <s v="OTH CUST"/>
    <s v="GB-0895-301"/>
    <s v="PPD Development LP"/>
    <s v="Colombia"/>
    <x v="0"/>
    <n v="40900"/>
    <s v="Revenues- IC"/>
    <m/>
    <s v="Receipt fee Frozen (per Receipt_ID)"/>
    <n v="2026"/>
    <n v="7"/>
    <s v="USD"/>
    <n v="997.47"/>
    <n v="1"/>
    <n v="997.47"/>
    <x v="5"/>
    <m/>
  </r>
  <r>
    <s v="OTH CUST"/>
    <s v="GB-0895-301"/>
    <s v="PPD Development LP"/>
    <s v="Colombia"/>
    <x v="0"/>
    <n v="40900"/>
    <s v="Revenues- IC"/>
    <m/>
    <s v="Setup Fee"/>
    <n v="2026"/>
    <n v="7"/>
    <s v="USD"/>
    <n v="1767.48"/>
    <n v="1"/>
    <n v="1767.48"/>
    <x v="5"/>
    <m/>
  </r>
  <r>
    <s v="OTH CUST"/>
    <s v="GB-0895-301"/>
    <s v="PPD Development LP"/>
    <s v="Colombia"/>
    <x v="5"/>
    <n v="40900"/>
    <s v="Revenues- IC"/>
    <m/>
    <s v="Storage Ambient (per Pallet)"/>
    <n v="2026"/>
    <n v="7"/>
    <s v="USD"/>
    <n v="219.23"/>
    <n v="1"/>
    <n v="219.23"/>
    <x v="5"/>
    <m/>
  </r>
  <r>
    <s v="OTH CUST"/>
    <s v="GB-0895-301"/>
    <s v="PPD Development LP"/>
    <s v="Colombia"/>
    <x v="5"/>
    <n v="40900"/>
    <s v="Revenues- IC"/>
    <m/>
    <s v="Storage Frozen (per Shelf)"/>
    <n v="2026"/>
    <n v="7"/>
    <s v="USD"/>
    <n v="263.02"/>
    <n v="1"/>
    <n v="263.02"/>
    <x v="5"/>
    <m/>
  </r>
  <r>
    <s v="OTH CUST"/>
    <s v="GB-0895-301"/>
    <s v="PPD Development LP"/>
    <s v="Colombia"/>
    <x v="0"/>
    <n v="40900"/>
    <s v="Revenues- IC"/>
    <m/>
    <s v="Temperature Monitoring Device (Frozen)"/>
    <n v="2026"/>
    <n v="7"/>
    <s v="USD"/>
    <n v="1867.36"/>
    <n v="1"/>
    <n v="1867.36"/>
    <x v="5"/>
    <m/>
  </r>
  <r>
    <s v="MERCK"/>
    <s v="MK-8748-003"/>
    <s v="Merck Sharp and Dohme LLC"/>
    <s v="Colombia"/>
    <x v="2"/>
    <n v="40700"/>
    <s v="Revenues - Third Parties"/>
    <m/>
    <s v="Freight - Shipments"/>
    <n v="2026"/>
    <n v="7"/>
    <s v="USD"/>
    <n v="2093.06"/>
    <n v="1"/>
    <n v="2093.06"/>
    <x v="5"/>
    <m/>
  </r>
  <r>
    <s v="MERCK"/>
    <s v="MK-8748-003"/>
    <s v="Merck Sharp and Dohme LLC"/>
    <s v="Colombia"/>
    <x v="0"/>
    <n v="40700"/>
    <s v="Revenues - Third Parties"/>
    <m/>
    <s v="Insulated shipper - Credo S22 - 12L (Leasing)"/>
    <n v="2026"/>
    <n v="7"/>
    <s v="USD"/>
    <n v="710.32"/>
    <n v="1"/>
    <n v="710.32"/>
    <x v="5"/>
    <m/>
  </r>
  <r>
    <s v="MERCK"/>
    <s v="MK-8748-003"/>
    <s v="Merck Sharp and Dohme LLC"/>
    <s v="Colombia"/>
    <x v="0"/>
    <n v="40700"/>
    <s v="Revenues - Third Parties"/>
    <m/>
    <s v="Insulated shipper - Credo S4 - 12L (Leasing)"/>
    <n v="2026"/>
    <n v="7"/>
    <s v="USD"/>
    <n v="680.96"/>
    <n v="1"/>
    <n v="680.96"/>
    <x v="5"/>
    <m/>
  </r>
  <r>
    <s v="MERCK"/>
    <s v="MK-8748-003"/>
    <s v="Merck Sharp and Dohme LLC"/>
    <s v="Colombia"/>
    <x v="0"/>
    <n v="40700"/>
    <s v="Revenues - Third Parties"/>
    <m/>
    <s v="Pick and Pack (Controlled Ambient)"/>
    <n v="2026"/>
    <n v="7"/>
    <s v="USD"/>
    <n v="477.12"/>
    <n v="1"/>
    <n v="477.12"/>
    <x v="5"/>
    <m/>
  </r>
  <r>
    <s v="MERCK"/>
    <s v="MK-8748-003"/>
    <s v="Merck Sharp and Dohme LLC"/>
    <s v="Colombia"/>
    <x v="0"/>
    <n v="40700"/>
    <s v="Revenues - Third Parties"/>
    <m/>
    <s v="Pick and Pack (Refrigerated)"/>
    <n v="2026"/>
    <n v="7"/>
    <s v="USD"/>
    <n v="572.52"/>
    <n v="1"/>
    <n v="572.52"/>
    <x v="5"/>
    <m/>
  </r>
  <r>
    <s v="MERCK"/>
    <s v="MK-8748-003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748-003"/>
    <s v="Merck Sharp and Dohme LLC"/>
    <s v="Colombia"/>
    <x v="0"/>
    <n v="40700"/>
    <s v="Revenues - Third Parties"/>
    <m/>
    <s v="Receipt fee Ambient (per Receipt_ID)"/>
    <n v="2026"/>
    <n v="7"/>
    <s v="USD"/>
    <n v="513.76"/>
    <n v="1"/>
    <n v="513.76"/>
    <x v="5"/>
    <m/>
  </r>
  <r>
    <s v="MERCK"/>
    <s v="MK-8748-003"/>
    <s v="Merck Sharp and Dohme LLC"/>
    <s v="Colombia"/>
    <x v="0"/>
    <n v="40700"/>
    <s v="Revenues - Third Parties"/>
    <m/>
    <s v="Receipt fee Refrigerated (per Receipt_ID)"/>
    <n v="2026"/>
    <n v="7"/>
    <s v="USD"/>
    <n v="1027.52"/>
    <n v="1"/>
    <n v="1027.52"/>
    <x v="5"/>
    <m/>
  </r>
  <r>
    <s v="MERCK"/>
    <s v="MK-8748-003"/>
    <s v="Merck Sharp and Dohme LLC"/>
    <s v="Colombia"/>
    <x v="0"/>
    <n v="40700"/>
    <s v="Revenues - Third Parties"/>
    <m/>
    <s v="Setup Fee"/>
    <n v="2026"/>
    <n v="7"/>
    <s v="USD"/>
    <n v="458.71"/>
    <n v="1"/>
    <n v="458.71"/>
    <x v="5"/>
    <m/>
  </r>
  <r>
    <s v="MERCK"/>
    <s v="MK-8748-003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MERCK"/>
    <s v="MK-1045-004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690-002"/>
    <s v="Merck Sharp and Dohme LLC"/>
    <s v="Colombia"/>
    <x v="0"/>
    <n v="40700"/>
    <s v="Revenues - Third Parties"/>
    <m/>
    <s v="Project Management Fee"/>
    <n v="2026"/>
    <n v="7"/>
    <s v="USD"/>
    <n v="310.82"/>
    <n v="1"/>
    <n v="310.82"/>
    <x v="5"/>
    <m/>
  </r>
  <r>
    <s v="MERCK"/>
    <s v="MK-8690-002"/>
    <s v="Merck Sharp and Dohme LLC"/>
    <s v="Colombia"/>
    <x v="0"/>
    <n v="40700"/>
    <s v="Revenues - Third Parties"/>
    <m/>
    <s v="Receipt fee Refrigerated (per Receipt_ID)"/>
    <n v="2026"/>
    <n v="7"/>
    <s v="USD"/>
    <n v="513.76"/>
    <n v="1"/>
    <n v="513.76"/>
    <x v="5"/>
    <m/>
  </r>
  <r>
    <s v="MERCK"/>
    <s v="MK-8690-002"/>
    <s v="Merck Sharp and Dohme LLC"/>
    <s v="Colombia"/>
    <x v="0"/>
    <n v="40700"/>
    <s v="Revenues - Third Parties"/>
    <m/>
    <s v="Setup Fee"/>
    <n v="2026"/>
    <n v="7"/>
    <s v="USD"/>
    <n v="458.71"/>
    <n v="1"/>
    <n v="458.71"/>
    <x v="5"/>
    <m/>
  </r>
  <r>
    <s v="MERCK"/>
    <s v="MK-8690-002"/>
    <s v="Merck Sharp and Dohme LLC"/>
    <s v="Colombia"/>
    <x v="5"/>
    <n v="40700"/>
    <s v="Revenues - Third Parties"/>
    <m/>
    <s v="Storage Refrigerated (per Shelf)"/>
    <n v="2026"/>
    <n v="7"/>
    <s v="USD"/>
    <n v="165.14"/>
    <n v="1"/>
    <n v="165.14"/>
    <x v="5"/>
    <m/>
  </r>
  <r>
    <s v="ASTRAZENECA"/>
    <s v="D9311C00001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9311C00001"/>
    <s v="Astra Zeneca"/>
    <s v="Colombia"/>
    <x v="5"/>
    <n v="40700"/>
    <s v="Revenues - Third Parties"/>
    <m/>
    <s v="Storage Ambient (per Shelf)"/>
    <n v="2026"/>
    <n v="7"/>
    <s v="USD"/>
    <n v="1014.1744000000001"/>
    <n v="1"/>
    <n v="1014.1744000000001"/>
    <x v="5"/>
    <m/>
  </r>
  <r>
    <s v="ASTRAZENECA"/>
    <s v="D9311C00001"/>
    <s v="Astra Zeneca"/>
    <s v="Colombia"/>
    <x v="5"/>
    <n v="40700"/>
    <s v="Revenues - Third Parties"/>
    <m/>
    <s v="Storage Refrigerated (per Shelf)"/>
    <n v="2026"/>
    <n v="7"/>
    <s v="USD"/>
    <n v="800.66399999999999"/>
    <n v="1"/>
    <n v="800.66399999999999"/>
    <x v="5"/>
    <m/>
  </r>
  <r>
    <s v="GSK"/>
    <s v="Non-Protocol Specific - Ancillaries"/>
    <s v="GSK Vaccines Biologicals"/>
    <s v="Colombia"/>
    <x v="5"/>
    <n v="40700"/>
    <s v="Revenues - Third Parties"/>
    <m/>
    <s v="Non-Drug Storage Ambient (per Pallet)"/>
    <n v="2026"/>
    <n v="7"/>
    <s v="USD"/>
    <n v="153.20406800000001"/>
    <n v="1"/>
    <n v="153.20406800000001"/>
    <x v="5"/>
    <m/>
  </r>
  <r>
    <s v="J &amp; J"/>
    <s v="AC-065A310 Returns and Destructions"/>
    <s v="Janssen"/>
    <s v="Colombia"/>
    <x v="5"/>
    <n v="40700"/>
    <s v="Revenues - Third Parties"/>
    <m/>
    <s v="Storage of Returns (per Pallet)"/>
    <n v="2026"/>
    <n v="7"/>
    <s v="USD"/>
    <n v="82.32"/>
    <n v="1"/>
    <n v="82.32"/>
    <x v="5"/>
    <m/>
  </r>
  <r>
    <s v="OTH CUST"/>
    <s v="Inovio COVID19-311 (CAM)"/>
    <s v="Icon Clinical Research Limited"/>
    <s v="Colombia"/>
    <x v="0"/>
    <n v="40700"/>
    <s v="Revenues - Third Parties"/>
    <m/>
    <s v="Project Management Fee"/>
    <n v="2026"/>
    <n v="7"/>
    <s v="USD"/>
    <n v="1394.179834"/>
    <n v="1"/>
    <n v="1394.179834"/>
    <x v="5"/>
    <m/>
  </r>
  <r>
    <s v="OTH CUST"/>
    <s v="Inovio COVID19-311 (CAM)"/>
    <s v="Icon Clinical Research Limited"/>
    <s v="Colombia"/>
    <x v="5"/>
    <n v="40700"/>
    <s v="Revenues - Third Parties"/>
    <m/>
    <s v="Storage of Returns (per Pallet)"/>
    <n v="2026"/>
    <n v="7"/>
    <s v="USD"/>
    <n v="525.21731160000002"/>
    <n v="1"/>
    <n v="525.21731160000002"/>
    <x v="5"/>
    <m/>
  </r>
  <r>
    <s v="MEDIMMUNE"/>
    <s v="D9180C00004"/>
    <s v="MedImmune Inc"/>
    <s v="Colombia"/>
    <x v="0"/>
    <n v="40700"/>
    <s v="Revenues - Third Parties"/>
    <m/>
    <s v="Project Management Fee"/>
    <n v="2026"/>
    <n v="7"/>
    <s v="USD"/>
    <n v="369.9"/>
    <n v="1"/>
    <n v="369.9"/>
    <x v="5"/>
    <m/>
  </r>
  <r>
    <s v="MEDIMMUNE"/>
    <s v="D9180C00004"/>
    <s v="MedImmune Inc"/>
    <s v="Colombia"/>
    <x v="5"/>
    <n v="40700"/>
    <s v="Revenues - Third Parties"/>
    <m/>
    <s v="Storage Refrigerated (per Pallet)"/>
    <n v="2026"/>
    <n v="7"/>
    <s v="USD"/>
    <n v="1985.13"/>
    <n v="1"/>
    <n v="1985.13"/>
    <x v="5"/>
    <m/>
  </r>
  <r>
    <s v="ASTRAZENECA"/>
    <s v="D9078C00001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9078C00001"/>
    <s v="Astra Zeneca"/>
    <s v="Colombia"/>
    <x v="5"/>
    <n v="40700"/>
    <s v="Revenues - Third Parties"/>
    <m/>
    <s v="Storage Refrigerated (per Pallet)"/>
    <n v="2026"/>
    <n v="7"/>
    <s v="USD"/>
    <n v="1227.6848"/>
    <n v="1"/>
    <n v="1227.6848"/>
    <x v="5"/>
    <m/>
  </r>
  <r>
    <s v="ASTRAZENECA"/>
    <s v="D3466C00001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3466C00001"/>
    <s v="Astra Zeneca"/>
    <s v="Colombia"/>
    <x v="5"/>
    <n v="40700"/>
    <s v="Revenues - Third Parties"/>
    <m/>
    <s v="Storage Ambient (per Pallet)"/>
    <n v="2026"/>
    <n v="7"/>
    <s v="USD"/>
    <n v="768.23710800000015"/>
    <n v="1"/>
    <n v="768.23710800000015"/>
    <x v="5"/>
    <m/>
  </r>
  <r>
    <s v="ASTRAZENECA"/>
    <s v="D3466C00001"/>
    <s v="Astra Zeneca"/>
    <s v="Colombia"/>
    <x v="5"/>
    <n v="40700"/>
    <s v="Revenues - Third Parties"/>
    <m/>
    <s v="Storage Refrigerated (per Pallet)"/>
    <n v="2026"/>
    <n v="7"/>
    <s v="USD"/>
    <n v="2148.4484000000002"/>
    <n v="1"/>
    <n v="2148.4484000000002"/>
    <x v="5"/>
    <m/>
  </r>
  <r>
    <s v="ASTRAZENECA"/>
    <s v="Temperature Monitor-Global Pooling"/>
    <s v="Astra Zeneca"/>
    <s v="Colombia"/>
    <x v="5"/>
    <n v="40700"/>
    <s v="Revenues - Third Parties"/>
    <m/>
    <s v="Non-Drug Storage Ambient (per Shelf)"/>
    <n v="2026"/>
    <n v="7"/>
    <s v="USD"/>
    <n v="2291.2334800000003"/>
    <n v="1"/>
    <n v="2291.2334800000003"/>
    <x v="5"/>
    <m/>
  </r>
  <r>
    <s v="ASTRAZENECA"/>
    <s v="D3461C00030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3461C00030"/>
    <s v="Astra Zeneca"/>
    <s v="Colombia"/>
    <x v="5"/>
    <n v="40700"/>
    <s v="Revenues - Third Parties"/>
    <m/>
    <s v="Storage Refrigerated (per Pallet)"/>
    <n v="2026"/>
    <n v="7"/>
    <s v="USD"/>
    <n v="613.8424"/>
    <n v="1"/>
    <n v="613.8424"/>
    <x v="5"/>
    <m/>
  </r>
  <r>
    <s v="ASTRAZENECA"/>
    <s v="D8535C00001"/>
    <s v="Astra Zeneca"/>
    <s v="Colombia"/>
    <x v="2"/>
    <n v="40700"/>
    <s v="Revenues - Third Parties"/>
    <m/>
    <s v="Freight - Shipments"/>
    <n v="2026"/>
    <n v="7"/>
    <s v="USD"/>
    <n v="315.55502680000001"/>
    <n v="1"/>
    <n v="315.55502680000001"/>
    <x v="5"/>
    <m/>
  </r>
  <r>
    <s v="ASTRAZENECA"/>
    <s v="D8535C00001"/>
    <s v="Astra Zeneca"/>
    <s v="Colombia"/>
    <x v="0"/>
    <n v="40700"/>
    <s v="Revenues - Third Parties"/>
    <m/>
    <s v="Insulated shipper - Credo S22 - 12L (Leasing)"/>
    <n v="2026"/>
    <n v="7"/>
    <s v="USD"/>
    <n v="238.25091760000001"/>
    <n v="1"/>
    <n v="238.25091760000001"/>
    <x v="5"/>
    <m/>
  </r>
  <r>
    <s v="ASTRAZENECA"/>
    <s v="D8535C00001"/>
    <s v="Astra Zeneca"/>
    <s v="Colombia"/>
    <x v="0"/>
    <n v="40700"/>
    <s v="Revenues - Third Parties"/>
    <m/>
    <s v="Pick and Pack (Controlled Ambient)"/>
    <n v="2026"/>
    <n v="7"/>
    <s v="USD"/>
    <n v="126.77180000000001"/>
    <n v="1"/>
    <n v="126.77180000000001"/>
    <x v="5"/>
    <m/>
  </r>
  <r>
    <s v="ASTRAZENECA"/>
    <s v="D8535C00001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8535C00001"/>
    <s v="Astra Zeneca"/>
    <s v="Colombia"/>
    <x v="5"/>
    <n v="40700"/>
    <s v="Revenues - Third Parties"/>
    <m/>
    <s v="Storage Ambient (per Pallet)"/>
    <n v="2026"/>
    <n v="7"/>
    <s v="USD"/>
    <n v="126.77180000000001"/>
    <n v="1"/>
    <n v="126.77180000000001"/>
    <x v="5"/>
    <m/>
  </r>
  <r>
    <s v="ASTRAZENECA"/>
    <s v="D8535C00001"/>
    <s v="Astra Zeneca"/>
    <s v="Colombia"/>
    <x v="0"/>
    <n v="40700"/>
    <s v="Revenues - Third Parties"/>
    <m/>
    <s v="Temperature Monitoring Device (Ambient)"/>
    <n v="2026"/>
    <n v="7"/>
    <s v="USD"/>
    <n v="32.333481200000001"/>
    <n v="1"/>
    <n v="32.333481200000001"/>
    <x v="5"/>
    <m/>
  </r>
  <r>
    <s v="ASTRAZENECA"/>
    <s v="D6402C00012"/>
    <s v="Astra Zeneca"/>
    <s v="Colombia"/>
    <x v="0"/>
    <n v="40700"/>
    <s v="Revenues - Third Parties"/>
    <m/>
    <s v="Configuration of Temperature Monitoring Device"/>
    <n v="2026"/>
    <n v="7"/>
    <s v="USD"/>
    <n v="180.14940000000001"/>
    <n v="1"/>
    <n v="180.14940000000001"/>
    <x v="5"/>
    <m/>
  </r>
  <r>
    <s v="ASTRAZENECA"/>
    <s v="D6402C00012"/>
    <s v="Astra Zeneca"/>
    <s v="Colombia"/>
    <x v="2"/>
    <n v="40700"/>
    <s v="Revenues - Third Parties"/>
    <m/>
    <s v="Freight - Shipments"/>
    <n v="2026"/>
    <n v="7"/>
    <s v="USD"/>
    <n v="3968.4110496000003"/>
    <n v="1"/>
    <n v="3968.4110496000003"/>
    <x v="5"/>
    <m/>
  </r>
  <r>
    <s v="ASTRAZENECA"/>
    <s v="D6402C00012"/>
    <s v="Astra Zeneca"/>
    <s v="Colombia"/>
    <x v="0"/>
    <n v="40700"/>
    <s v="Revenues - Third Parties"/>
    <m/>
    <s v="Pick and Pack (Ambient)"/>
    <n v="2026"/>
    <n v="7"/>
    <s v="USD"/>
    <n v="1701.4110000000001"/>
    <n v="1"/>
    <n v="1701.4110000000001"/>
    <x v="5"/>
    <m/>
  </r>
  <r>
    <s v="ASTRAZENECA"/>
    <s v="D6402C00012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6402C00012"/>
    <s v="Astra Zeneca"/>
    <s v="Colombia"/>
    <x v="5"/>
    <n v="40700"/>
    <s v="Revenues - Third Parties"/>
    <m/>
    <s v="Storage Ambient (per Pallet)"/>
    <n v="2026"/>
    <n v="7"/>
    <s v="USD"/>
    <n v="1648.0334"/>
    <n v="1"/>
    <n v="1648.0334"/>
    <x v="5"/>
    <m/>
  </r>
  <r>
    <s v="ASTRAZENECA"/>
    <s v="D702GC00001"/>
    <s v="Astra Zeneca"/>
    <s v="Colombia"/>
    <x v="0"/>
    <n v="40700"/>
    <s v="Revenues - Third Parties"/>
    <m/>
    <s v="Project Management Fee"/>
    <n v="2026"/>
    <n v="7"/>
    <s v="USD"/>
    <n v="400.33199999999999"/>
    <n v="1"/>
    <n v="400.33199999999999"/>
    <x v="5"/>
    <m/>
  </r>
  <r>
    <s v="ASTRAZENECA"/>
    <s v="D702GC00001"/>
    <s v="Astra Zeneca"/>
    <s v="Colombia"/>
    <x v="5"/>
    <n v="40700"/>
    <s v="Revenues - Third Parties"/>
    <m/>
    <s v="Storage Refrigerated (per Pallet)"/>
    <n v="2026"/>
    <n v="7"/>
    <s v="USD"/>
    <n v="613.8424"/>
    <n v="1"/>
    <n v="613.8424"/>
    <x v="5"/>
    <m/>
  </r>
  <r>
    <s v="ASTRAZENECA"/>
    <s v="D7960C00015"/>
    <s v="Astra Zeneca"/>
    <s v="Colombia"/>
    <x v="0"/>
    <n v="40700"/>
    <s v="Revenues - Third Parties"/>
    <m/>
    <s v="Configuration of Temperature Monitoring Device"/>
    <n v="2026"/>
    <n v="7"/>
    <s v="USD"/>
    <n v="79.265736000000004"/>
    <n v="1"/>
    <n v="79.265736000000004"/>
    <x v="5"/>
    <m/>
  </r>
  <r>
    <s v="ASTRAZENECA"/>
    <s v="D7960C00015"/>
    <s v="Astra Zeneca"/>
    <s v="Colombia"/>
    <x v="2"/>
    <n v="40700"/>
    <s v="Revenues - Third Parties"/>
    <m/>
    <s v="Freight - Shipments"/>
    <n v="2026"/>
    <n v="7"/>
    <s v="USD"/>
    <n v="2574.3349260000005"/>
    <n v="1"/>
    <n v="2574.3349260000005"/>
    <x v="5"/>
    <m/>
  </r>
  <r>
    <s v="ASTRAZENECA"/>
    <s v="D7960C00015"/>
    <s v="Astra Zeneca"/>
    <s v="Colombia"/>
    <x v="0"/>
    <n v="40700"/>
    <s v="Revenues - Third Parties"/>
    <m/>
    <s v="Pick and Pack (Ambient)"/>
    <n v="2026"/>
    <n v="7"/>
    <s v="USD"/>
    <n v="1152.3556619999999"/>
    <n v="1"/>
    <n v="1152.3556619999999"/>
    <x v="5"/>
    <m/>
  </r>
  <r>
    <s v="ASTRAZENECA"/>
    <s v="D7960C00015"/>
    <s v="Astra Zeneca"/>
    <s v="Colombia"/>
    <x v="0"/>
    <n v="40700"/>
    <s v="Revenues - Third Parties"/>
    <m/>
    <s v="Project Management Fee"/>
    <n v="2026"/>
    <n v="7"/>
    <s v="USD"/>
    <n v="404.33532000000002"/>
    <n v="1"/>
    <n v="404.33532000000002"/>
    <x v="5"/>
    <m/>
  </r>
  <r>
    <s v="ASTRAZENECA"/>
    <s v="D7960C00015"/>
    <s v="Astra Zeneca"/>
    <s v="Colombia"/>
    <x v="5"/>
    <n v="40700"/>
    <s v="Revenues - Third Parties"/>
    <m/>
    <s v="Storage Ambient (per Pallet)"/>
    <n v="2026"/>
    <n v="7"/>
    <s v="USD"/>
    <n v="1024.3161440000001"/>
    <n v="1"/>
    <n v="1024.3161440000001"/>
    <x v="5"/>
    <m/>
  </r>
  <r>
    <s v="BAYER"/>
    <s v="BAY 1841788-20321"/>
    <s v="Bayer AG"/>
    <s v="Colombia"/>
    <x v="0"/>
    <n v="40700"/>
    <s v="Revenues - Third Parties"/>
    <m/>
    <s v="Project Management Fee"/>
    <n v="2026"/>
    <n v="7"/>
    <s v="USD"/>
    <n v="443.23"/>
    <n v="1"/>
    <n v="443.23"/>
    <x v="5"/>
    <m/>
  </r>
  <r>
    <s v="BAYER"/>
    <s v="BAY 1841788-20321"/>
    <s v="Bayer AG"/>
    <s v="Colombia"/>
    <x v="5"/>
    <n v="40700"/>
    <s v="Revenues - Third Parties"/>
    <m/>
    <s v="Storage Ambient (per Pallet)"/>
    <n v="2026"/>
    <n v="7"/>
    <s v="USD"/>
    <n v="258.12"/>
    <n v="1"/>
    <n v="258.12"/>
    <x v="5"/>
    <m/>
  </r>
  <r>
    <s v="OTH CUST"/>
    <s v="DIAN-TU-002"/>
    <s v="Washington University"/>
    <s v="Colombia"/>
    <x v="0"/>
    <n v="40700"/>
    <s v="Revenues - Third Parties"/>
    <m/>
    <s v="Project Management Fee"/>
    <n v="2026"/>
    <n v="7"/>
    <s v="USD"/>
    <n v="1631.62"/>
    <n v="1"/>
    <n v="1631.62"/>
    <x v="5"/>
    <m/>
  </r>
  <r>
    <s v="OTH CUST"/>
    <s v="DIAN-TU-002"/>
    <s v="Washington University"/>
    <s v="Colombia"/>
    <x v="5"/>
    <n v="40700"/>
    <s v="Revenues - Third Parties"/>
    <m/>
    <s v="Storage Refrigerated (per Shelf)"/>
    <n v="2026"/>
    <n v="7"/>
    <s v="USD"/>
    <n v="7353.54"/>
    <n v="1"/>
    <n v="7353.54"/>
    <x v="5"/>
    <m/>
  </r>
  <r>
    <s v="MERCK SERONO"/>
    <s v="MS200569_0048"/>
    <s v="Merck KGaA"/>
    <s v="Colombia"/>
    <x v="0"/>
    <n v="40700"/>
    <s v="Revenues - Third Parties"/>
    <m/>
    <s v="Project Management Fee"/>
    <n v="2026"/>
    <n v="7"/>
    <s v="USD"/>
    <n v="1245.7783655999999"/>
    <n v="1"/>
    <n v="1245.7783655999999"/>
    <x v="5"/>
    <m/>
  </r>
  <r>
    <s v="MERCK SERONO"/>
    <s v="MS200569_0048"/>
    <s v="Merck KGaA"/>
    <s v="Colombia"/>
    <x v="0"/>
    <n v="40700"/>
    <s v="Revenues - Third Parties"/>
    <m/>
    <s v="Receipt fee Ambient (per Receipt_ID)"/>
    <n v="2026"/>
    <n v="7"/>
    <s v="USD"/>
    <n v="880.97472519999997"/>
    <n v="1"/>
    <n v="880.97472519999997"/>
    <x v="5"/>
    <m/>
  </r>
  <r>
    <s v="MERCK SERONO"/>
    <s v="MS200569_0048"/>
    <s v="Merck KGaA"/>
    <s v="Colombia"/>
    <x v="5"/>
    <n v="40700"/>
    <s v="Revenues - Third Parties"/>
    <m/>
    <s v="Storage Ambient (per Pallet)"/>
    <n v="2026"/>
    <n v="7"/>
    <s v="USD"/>
    <n v="1661.0378208"/>
    <n v="1"/>
    <n v="1661.0378208"/>
    <x v="5"/>
    <m/>
  </r>
  <r>
    <s v="OTH CUST"/>
    <s v="ID-064A301"/>
    <s v="Viatris Innovation GmbH"/>
    <s v="Colombia"/>
    <x v="0"/>
    <n v="40700"/>
    <s v="Revenues - Third Parties"/>
    <m/>
    <s v="Expedite Direct to Site Fee"/>
    <n v="2026"/>
    <n v="7"/>
    <s v="USD"/>
    <n v="1065.8687158"/>
    <n v="1"/>
    <n v="1065.8687158"/>
    <x v="5"/>
    <m/>
  </r>
  <r>
    <s v="OTH CUST"/>
    <s v="ID-064A301"/>
    <s v="Viatris Innovation GmbH"/>
    <s v="Colombia"/>
    <x v="2"/>
    <n v="40700"/>
    <s v="Revenues - Third Parties"/>
    <m/>
    <s v="Freight - Shipments"/>
    <n v="2026"/>
    <n v="7"/>
    <s v="USD"/>
    <n v="367.72137479999998"/>
    <n v="1"/>
    <n v="367.72137479999998"/>
    <x v="5"/>
    <m/>
  </r>
  <r>
    <s v="OTH CUST"/>
    <s v="ID-064A301"/>
    <s v="Viatris Innovation GmbH"/>
    <s v="Colombia"/>
    <x v="0"/>
    <n v="40700"/>
    <s v="Revenues - Third Parties"/>
    <m/>
    <s v="Insulated shipper - Credo S22 - 12L (Leasing)"/>
    <n v="2026"/>
    <n v="7"/>
    <s v="USD"/>
    <n v="2296.3703735999998"/>
    <n v="1"/>
    <n v="2296.3703735999998"/>
    <x v="5"/>
    <m/>
  </r>
  <r>
    <s v="OTH CUST"/>
    <s v="ID-064A301"/>
    <s v="Viatris Innovation GmbH"/>
    <s v="Colombia"/>
    <x v="0"/>
    <n v="40700"/>
    <s v="Revenues - Third Parties"/>
    <m/>
    <s v="Pick and Pack (Controlled Ambient)"/>
    <n v="2026"/>
    <n v="7"/>
    <s v="USD"/>
    <n v="2942.5608416"/>
    <n v="1"/>
    <n v="2942.5608416"/>
    <x v="5"/>
    <m/>
  </r>
  <r>
    <s v="OTH CUST"/>
    <s v="ID-064A301"/>
    <s v="Viatris Innovation GmbH"/>
    <s v="Colombia"/>
    <x v="0"/>
    <n v="40700"/>
    <s v="Revenues - Third Parties"/>
    <m/>
    <s v="Project Management Fee"/>
    <n v="2026"/>
    <n v="7"/>
    <s v="USD"/>
    <n v="1836.2743683000001"/>
    <n v="1"/>
    <n v="1836.2743683000001"/>
    <x v="5"/>
    <m/>
  </r>
  <r>
    <s v="OTH CUST"/>
    <s v="ID-064A301"/>
    <s v="Viatris Innovation GmbH"/>
    <s v="Colombia"/>
    <x v="0"/>
    <n v="40700"/>
    <s v="Revenues - Third Parties"/>
    <m/>
    <s v="Shipper Preparation"/>
    <n v="2026"/>
    <n v="7"/>
    <s v="USD"/>
    <n v="2115.6073524999997"/>
    <n v="1"/>
    <n v="2115.6073524999997"/>
    <x v="5"/>
    <m/>
  </r>
  <r>
    <s v="OTH CUST"/>
    <s v="ID-064A301"/>
    <s v="Viatris Innovation GmbH"/>
    <s v="Colombia"/>
    <x v="5"/>
    <n v="40700"/>
    <s v="Revenues - Third Parties"/>
    <m/>
    <s v="Storage Ambient (per Pallet)"/>
    <n v="2026"/>
    <n v="7"/>
    <s v="USD"/>
    <n v="729.98789499999998"/>
    <n v="1"/>
    <n v="729.98789499999998"/>
    <x v="5"/>
    <m/>
  </r>
  <r>
    <s v="OTH CUST"/>
    <s v="ID-064A301"/>
    <s v="Viatris Innovation GmbH"/>
    <s v="Colombia"/>
    <x v="0"/>
    <n v="40700"/>
    <s v="Revenues - Third Parties"/>
    <m/>
    <s v="Temperature Monitoring Device (Ambient)"/>
    <n v="2026"/>
    <n v="7"/>
    <s v="USD"/>
    <n v="1148.1358216000001"/>
    <n v="1"/>
    <n v="1148.1358216000001"/>
    <x v="5"/>
    <m/>
  </r>
  <r>
    <s v="OTH CUST"/>
    <s v="GLPG3667-CL-214"/>
    <s v="Galapagos NV"/>
    <s v="Colombia"/>
    <x v="0"/>
    <n v="40700"/>
    <s v="Revenues - Third Parties"/>
    <m/>
    <s v="Project Management Fee"/>
    <n v="2026"/>
    <n v="7"/>
    <s v="USD"/>
    <n v="1808.1045999999999"/>
    <n v="1"/>
    <n v="1808.1045999999999"/>
    <x v="5"/>
    <m/>
  </r>
  <r>
    <s v="OTH CUST"/>
    <s v="GLPG3667-CL-214"/>
    <s v="Galapagos NV"/>
    <s v="Colombia"/>
    <x v="5"/>
    <n v="40700"/>
    <s v="Revenues - Third Parties"/>
    <m/>
    <s v="Storage Ambient (per Pallet)"/>
    <n v="2026"/>
    <n v="7"/>
    <s v="USD"/>
    <n v="1437.585752"/>
    <n v="1"/>
    <n v="1437.585752"/>
    <x v="5"/>
    <m/>
  </r>
  <r>
    <s v="IQVIA"/>
    <s v="MS200569_0048 Returns and Destruction"/>
    <s v="IQVIA"/>
    <s v="Colombia"/>
    <x v="5"/>
    <n v="40700"/>
    <s v="Revenues - Third Parties"/>
    <m/>
    <s v="Storage of Returns (per Pallet)"/>
    <n v="2026"/>
    <n v="7"/>
    <s v="USD"/>
    <n v="454.11374079999996"/>
    <n v="1"/>
    <n v="454.11374079999996"/>
    <x v="5"/>
    <m/>
  </r>
  <r>
    <s v="OTH CUST"/>
    <s v="D8535C00001 (CAM)"/>
    <s v="Fortrea"/>
    <s v="Colombia"/>
    <x v="0"/>
    <n v="40700"/>
    <s v="Revenues - Third Parties"/>
    <m/>
    <s v="Project Management Fee"/>
    <n v="2026"/>
    <n v="7"/>
    <s v="USD"/>
    <n v="621.57000000000005"/>
    <n v="1"/>
    <n v="621.57000000000005"/>
    <x v="5"/>
    <m/>
  </r>
  <r>
    <s v="OTH CUST"/>
    <s v="ID-064A303"/>
    <s v="Viatris Innovation GmbH"/>
    <s v="Colombia"/>
    <x v="2"/>
    <n v="40700"/>
    <s v="Revenues - Third Parties"/>
    <m/>
    <s v="Freight - Shipments"/>
    <n v="2026"/>
    <n v="7"/>
    <s v="USD"/>
    <n v="1494.4326996"/>
    <n v="1"/>
    <n v="1494.4326996"/>
    <x v="5"/>
    <m/>
  </r>
  <r>
    <s v="OTH CUST"/>
    <s v="ID-064A303"/>
    <s v="Viatris Innovation GmbH"/>
    <s v="Colombia"/>
    <x v="0"/>
    <n v="40700"/>
    <s v="Revenues - Third Parties"/>
    <m/>
    <s v="Insulated shipper - Credo S22 - 12L (Leasing)"/>
    <n v="2026"/>
    <n v="7"/>
    <s v="USD"/>
    <n v="2089.4931616999997"/>
    <n v="1"/>
    <n v="2089.4931616999997"/>
    <x v="5"/>
    <m/>
  </r>
  <r>
    <s v="OTH CUST"/>
    <s v="ID-064A303"/>
    <s v="Viatris Innovation GmbH"/>
    <s v="Colombia"/>
    <x v="5"/>
    <n v="40700"/>
    <s v="Revenues - Third Parties"/>
    <m/>
    <s v="Non-Drug Storage Ambient (per Pallet)"/>
    <n v="2026"/>
    <n v="7"/>
    <s v="USD"/>
    <n v="239.791459"/>
    <n v="1"/>
    <n v="239.791459"/>
    <x v="5"/>
    <m/>
  </r>
  <r>
    <s v="OTH CUST"/>
    <s v="ID-064A303"/>
    <s v="Viatris Innovation GmbH"/>
    <s v="Colombia"/>
    <x v="0"/>
    <n v="40700"/>
    <s v="Revenues - Third Parties"/>
    <m/>
    <s v="Pick and Pack (Controlled Ambient)"/>
    <n v="2026"/>
    <n v="7"/>
    <s v="USD"/>
    <n v="2677.3709871999999"/>
    <n v="1"/>
    <n v="2677.3709871999999"/>
    <x v="5"/>
    <m/>
  </r>
  <r>
    <s v="OTH CUST"/>
    <s v="ID-064A303"/>
    <s v="Viatris Innovation GmbH"/>
    <s v="Colombia"/>
    <x v="0"/>
    <n v="40700"/>
    <s v="Revenues - Third Parties"/>
    <m/>
    <s v="Project Management Fee"/>
    <n v="2026"/>
    <n v="7"/>
    <s v="USD"/>
    <n v="1909.4829599"/>
    <n v="1"/>
    <n v="1909.4829599"/>
    <x v="5"/>
    <m/>
  </r>
  <r>
    <s v="OTH CUST"/>
    <s v="ID-064A303"/>
    <s v="Viatris Innovation GmbH"/>
    <s v="Colombia"/>
    <x v="5"/>
    <n v="40700"/>
    <s v="Revenues - Third Parties"/>
    <m/>
    <s v="Storage Ambient (per Shelf)"/>
    <n v="2026"/>
    <n v="7"/>
    <s v="USD"/>
    <n v="2864.2429517999999"/>
    <n v="1"/>
    <n v="2864.2429517999999"/>
    <x v="5"/>
    <m/>
  </r>
  <r>
    <s v="OTH CUST"/>
    <s v="ID-064A303"/>
    <s v="Viatris Innovation GmbH"/>
    <s v="Colombia"/>
    <x v="0"/>
    <n v="40700"/>
    <s v="Revenues - Third Parties"/>
    <m/>
    <s v="Temperature Monitoring Device (Ambient)"/>
    <n v="2026"/>
    <n v="7"/>
    <s v="USD"/>
    <n v="1044.6169972"/>
    <n v="1"/>
    <n v="1044.6169972"/>
    <x v="5"/>
    <m/>
  </r>
  <r>
    <s v="NOVARTIS"/>
    <s v="CLXE408B12201 Succeed"/>
    <s v="Novartis Pharma AG"/>
    <s v="Colombia"/>
    <x v="5"/>
    <n v="40700"/>
    <s v="Revenues - Third Parties"/>
    <m/>
    <s v="Non-Drug Storage &amp; Returns Storage Ambient (per Pallet)"/>
    <n v="2026"/>
    <n v="7"/>
    <s v="USD"/>
    <n v="84.448628035799999"/>
    <n v="1"/>
    <n v="84.448628035799999"/>
    <x v="5"/>
    <m/>
  </r>
  <r>
    <s v="NOVARTIS"/>
    <s v="CLXE408B12201 Succeed"/>
    <s v="Novartis Pharma AG"/>
    <s v="Colombia"/>
    <x v="0"/>
    <n v="40700"/>
    <s v="Revenues - Third Parties"/>
    <m/>
    <s v="Project Management Fee"/>
    <n v="2026"/>
    <n v="7"/>
    <s v="USD"/>
    <n v="380.05040754779998"/>
    <n v="1"/>
    <n v="380.05040754779998"/>
    <x v="5"/>
    <m/>
  </r>
  <r>
    <s v="NOVARTIS"/>
    <s v="CLXE408B12201 Succeed"/>
    <s v="Novartis Pharma AG"/>
    <s v="Colombia"/>
    <x v="5"/>
    <n v="40700"/>
    <s v="Revenues - Third Parties"/>
    <m/>
    <s v="Storage Ambient (per Shelf)"/>
    <n v="2026"/>
    <n v="7"/>
    <s v="USD"/>
    <n v="160.47555295159998"/>
    <n v="1"/>
    <n v="160.47555295159998"/>
    <x v="5"/>
    <m/>
  </r>
  <r>
    <s v="OTH CUST"/>
    <s v="AVT16-GL-C01"/>
    <s v="PPD Development LP"/>
    <s v="Colombia"/>
    <x v="4"/>
    <n v="40900"/>
    <s v="Revenues- IC"/>
    <m/>
    <s v="Destruction (per Kg)"/>
    <n v="2026"/>
    <n v="7"/>
    <s v="USD"/>
    <n v="2903.45"/>
    <n v="1"/>
    <n v="2903.45"/>
    <x v="5"/>
    <m/>
  </r>
  <r>
    <s v="OTH CUST"/>
    <s v="AVT16-GL-C01"/>
    <s v="PPD Development LP"/>
    <s v="Colombia"/>
    <x v="4"/>
    <n v="40900"/>
    <s v="Revenues- IC"/>
    <m/>
    <s v="Destruction Setup Fee"/>
    <n v="2026"/>
    <n v="7"/>
    <s v="USD"/>
    <n v="1360.1"/>
    <n v="1"/>
    <n v="1360.1"/>
    <x v="5"/>
    <m/>
  </r>
  <r>
    <s v="OTH CUST"/>
    <s v="AVT16-GL-C01"/>
    <s v="PPD Development LP"/>
    <s v="Colombia"/>
    <x v="0"/>
    <n v="40900"/>
    <s v="Revenues- IC"/>
    <m/>
    <s v="File Close Out and Archiving or File Return (per Study)"/>
    <n v="2026"/>
    <n v="7"/>
    <s v="USD"/>
    <n v="749.2"/>
    <n v="1"/>
    <n v="749.2"/>
    <x v="5"/>
    <m/>
  </r>
  <r>
    <s v="OTH CUST"/>
    <s v="AVT16-GL-C01"/>
    <s v="PPD Development LP"/>
    <s v="Colombia"/>
    <x v="0"/>
    <n v="40900"/>
    <s v="Revenues- IC"/>
    <m/>
    <s v="Project Management Fee"/>
    <n v="2026"/>
    <n v="7"/>
    <s v="USD"/>
    <n v="1386.88"/>
    <n v="1"/>
    <n v="1386.88"/>
    <x v="5"/>
    <m/>
  </r>
  <r>
    <s v="NOVARTIS"/>
    <s v="CHK01-01 (CEVX811A12301)"/>
    <s v="Novartis Pharma AG"/>
    <s v="Colombia"/>
    <x v="2"/>
    <n v="40700"/>
    <s v="Revenues - Third Parties"/>
    <m/>
    <s v="Freight - Shipments"/>
    <n v="2026"/>
    <n v="7"/>
    <s v="USD"/>
    <n v="461.79910469999999"/>
    <n v="1"/>
    <n v="461.79910469999999"/>
    <x v="5"/>
    <m/>
  </r>
  <r>
    <s v="NOVARTIS"/>
    <s v="CHK01-01 (CEVX811A12301)"/>
    <s v="Novartis Pharma AG"/>
    <s v="Colombia"/>
    <x v="0"/>
    <n v="40700"/>
    <s v="Revenues - Third Parties"/>
    <m/>
    <s v="Insulated shipper - Credo S22 - 12L (Leasing)"/>
    <n v="2026"/>
    <n v="7"/>
    <s v="USD"/>
    <n v="243.02487959999996"/>
    <n v="1"/>
    <n v="243.02487959999996"/>
    <x v="5"/>
    <m/>
  </r>
  <r>
    <s v="NOVARTIS"/>
    <s v="CHK01-01 (CEVX811A12301)"/>
    <s v="Novartis Pharma AG"/>
    <s v="Colombia"/>
    <x v="0"/>
    <n v="40700"/>
    <s v="Revenues - Third Parties"/>
    <m/>
    <s v="Pick and Pack (Controlled Ambient)"/>
    <n v="2026"/>
    <n v="7"/>
    <s v="USD"/>
    <n v="211.13209721839996"/>
    <n v="1"/>
    <n v="211.13209721839996"/>
    <x v="5"/>
    <m/>
  </r>
  <r>
    <s v="NOVARTIS"/>
    <s v="CHK01-01 (CEVX811A12301)"/>
    <s v="Novartis Pharma AG"/>
    <s v="Colombia"/>
    <x v="0"/>
    <n v="40700"/>
    <s v="Revenues - Third Parties"/>
    <m/>
    <s v="Project Management Fee"/>
    <n v="2026"/>
    <n v="7"/>
    <s v="USD"/>
    <n v="380.05040754779998"/>
    <n v="1"/>
    <n v="380.05040754779998"/>
    <x v="5"/>
    <m/>
  </r>
  <r>
    <s v="NOVARTIS"/>
    <s v="CHK01-01 (CEVX811A12301)"/>
    <s v="Novartis Pharma AG"/>
    <s v="Colombia"/>
    <x v="5"/>
    <n v="40700"/>
    <s v="Revenues - Third Parties"/>
    <m/>
    <s v="Storage Ambient (per Shelf)"/>
    <n v="2026"/>
    <n v="7"/>
    <s v="USD"/>
    <n v="561.66443533059987"/>
    <n v="1"/>
    <n v="561.66443533059987"/>
    <x v="5"/>
    <m/>
  </r>
  <r>
    <s v="NOVARTIS"/>
    <s v="CHK01-01 (CEVX811A12301)"/>
    <s v="Novartis Pharma AG"/>
    <s v="Colombia"/>
    <x v="5"/>
    <n v="40700"/>
    <s v="Revenues - Third Parties"/>
    <m/>
    <s v="Storage of Returns (per Pallet)"/>
    <n v="2026"/>
    <n v="7"/>
    <s v="USD"/>
    <n v="42.224314017899999"/>
    <n v="1"/>
    <n v="42.224314017899999"/>
    <x v="5"/>
    <m/>
  </r>
  <r>
    <s v="NOVARTIS"/>
    <s v="CHK01-01 (CEVX811A12301)"/>
    <s v="Novartis Pharma AG"/>
    <s v="Colombia"/>
    <x v="0"/>
    <n v="40700"/>
    <s v="Revenues - Third Parties"/>
    <m/>
    <s v="Temperature Monitoring Device (Ambient)"/>
    <n v="2026"/>
    <n v="7"/>
    <s v="USD"/>
    <n v="233.8182698"/>
    <n v="1"/>
    <n v="233.8182698"/>
    <x v="5"/>
    <m/>
  </r>
  <r>
    <s v="OTH CUST"/>
    <s v="NW-3509_023_III_2024"/>
    <s v="CliniRx UK Limited"/>
    <s v="Colombia"/>
    <x v="0"/>
    <n v="40700"/>
    <s v="Revenues - Third Parties"/>
    <m/>
    <s v="Project Management Fee"/>
    <n v="2026"/>
    <n v="7"/>
    <s v="USD"/>
    <n v="1550.2129868000002"/>
    <n v="1"/>
    <n v="1550.2129868000002"/>
    <x v="5"/>
    <m/>
  </r>
  <r>
    <s v="OTH CUST"/>
    <s v="NW-3509_023_III_2024"/>
    <s v="CliniRx UK Limited"/>
    <s v="Colombia"/>
    <x v="5"/>
    <n v="40700"/>
    <s v="Revenues - Third Parties"/>
    <m/>
    <s v="Storage Ambient (per Shelf)"/>
    <n v="2026"/>
    <n v="7"/>
    <s v="USD"/>
    <n v="1180.0705895999999"/>
    <n v="1"/>
    <n v="1180.0705895999999"/>
    <x v="5"/>
    <m/>
  </r>
  <r>
    <s v="TAKEDA"/>
    <s v="DEN-306"/>
    <s v="Takeda"/>
    <s v="Colombia"/>
    <x v="5"/>
    <n v="40700"/>
    <s v="Revenues - Third Parties"/>
    <m/>
    <s v="Non-Drug Storage &amp; Returns Storage Ambient (per Pallet)"/>
    <n v="2026"/>
    <n v="7"/>
    <s v="USD"/>
    <n v="204.9"/>
    <n v="1"/>
    <n v="204.9"/>
    <x v="5"/>
    <m/>
  </r>
  <r>
    <s v="TAKEDA"/>
    <s v="DEN-306"/>
    <s v="Takeda"/>
    <s v="Colombia"/>
    <x v="0"/>
    <n v="40700"/>
    <s v="Revenues - Third Parties"/>
    <m/>
    <s v="Project Management Fee"/>
    <n v="2026"/>
    <n v="7"/>
    <s v="USD"/>
    <n v="600"/>
    <n v="1"/>
    <n v="600"/>
    <x v="5"/>
    <m/>
  </r>
  <r>
    <s v="TAKEDA"/>
    <s v="DEN-306"/>
    <s v="Takeda"/>
    <s v="Colombia"/>
    <x v="4"/>
    <n v="40700"/>
    <s v="Revenues - Third Parties"/>
    <m/>
    <s v="Reconciliation of Returns (per Hour)"/>
    <n v="2026"/>
    <n v="7"/>
    <s v="USD"/>
    <n v="109.37"/>
    <n v="1"/>
    <n v="109.37"/>
    <x v="5"/>
    <m/>
  </r>
  <r>
    <s v="TAKEDA"/>
    <s v="DEN-306"/>
    <s v="Takeda"/>
    <s v="Colombia"/>
    <x v="4"/>
    <n v="40700"/>
    <s v="Revenues - Third Parties"/>
    <m/>
    <s v="Returns Receipt (per Receipt)"/>
    <n v="2026"/>
    <n v="7"/>
    <s v="USD"/>
    <n v="163.63"/>
    <n v="1"/>
    <n v="163.63"/>
    <x v="5"/>
    <m/>
  </r>
  <r>
    <s v="TAKEDA"/>
    <s v="DEN-306"/>
    <s v="Takeda"/>
    <s v="Colombia"/>
    <x v="5"/>
    <n v="40700"/>
    <s v="Revenues - Third Parties"/>
    <m/>
    <s v="Storage Ambient (per Shelf)"/>
    <n v="2026"/>
    <n v="7"/>
    <s v="USD"/>
    <n v="100"/>
    <n v="1"/>
    <n v="100"/>
    <x v="5"/>
    <m/>
  </r>
  <r>
    <s v="TAKEDA"/>
    <s v="DEN-306"/>
    <s v="Takeda"/>
    <s v="Colombia"/>
    <x v="5"/>
    <n v="40700"/>
    <s v="Revenues - Third Parties"/>
    <m/>
    <s v="Storage Refrigerated (per Shelf)"/>
    <n v="2026"/>
    <n v="7"/>
    <s v="USD"/>
    <n v="656.25"/>
    <n v="1"/>
    <n v="656.25"/>
    <x v="5"/>
    <m/>
  </r>
  <r>
    <s v="OTH CUST"/>
    <s v="GRN163LMYF3001"/>
    <s v="Geron Corporation"/>
    <s v="Colombia"/>
    <x v="0"/>
    <n v="40700"/>
    <s v="Revenues - Third Parties"/>
    <m/>
    <s v="Import License Fee"/>
    <n v="2026"/>
    <n v="7"/>
    <s v="USD"/>
    <n v="761.16"/>
    <n v="1"/>
    <n v="761.16"/>
    <x v="5"/>
    <m/>
  </r>
  <r>
    <s v="OTH CUST"/>
    <s v="GRN163LMYF3001"/>
    <s v="Geron Corporation"/>
    <s v="Colombia"/>
    <x v="0"/>
    <n v="40700"/>
    <s v="Revenues - Third Parties"/>
    <m/>
    <s v="Project Management Fee"/>
    <n v="2026"/>
    <n v="7"/>
    <s v="USD"/>
    <n v="1370.3"/>
    <n v="1"/>
    <n v="1370.3"/>
    <x v="5"/>
    <m/>
  </r>
  <r>
    <s v="OTH CUST"/>
    <s v="GRN163LMYF3001"/>
    <s v="Geron Corporation"/>
    <s v="Colombia"/>
    <x v="0"/>
    <n v="40700"/>
    <s v="Revenues - Third Parties"/>
    <m/>
    <s v="Receipt fee Refrigerated (per Receipt_ID)"/>
    <n v="2026"/>
    <n v="7"/>
    <s v="USD"/>
    <n v="805.5"/>
    <n v="1"/>
    <n v="805.5"/>
    <x v="5"/>
    <m/>
  </r>
  <r>
    <s v="OTH CUST"/>
    <s v="GRN163LMYF3001"/>
    <s v="Geron Corporation"/>
    <s v="Colombia"/>
    <x v="5"/>
    <n v="40700"/>
    <s v="Revenues - Third Parties"/>
    <m/>
    <s v="Storage Refrigerated (per Shelf)"/>
    <n v="2026"/>
    <n v="7"/>
    <s v="USD"/>
    <n v="686.2"/>
    <n v="1"/>
    <n v="686.2"/>
    <x v="5"/>
    <m/>
  </r>
  <r>
    <s v="MEDIMMUNE"/>
    <s v="D9185C00001"/>
    <s v="MedImmune Inc"/>
    <s v="Colombia"/>
    <x v="0"/>
    <n v="40700"/>
    <s v="Revenues - Third Parties"/>
    <m/>
    <s v="Project Management Fee"/>
    <n v="2026"/>
    <n v="7"/>
    <s v="USD"/>
    <n v="402.36"/>
    <n v="1"/>
    <n v="402.36"/>
    <x v="5"/>
    <m/>
  </r>
  <r>
    <s v="MEDIMMUNE"/>
    <s v="D9185C00001"/>
    <s v="MedImmune Inc"/>
    <s v="Colombia"/>
    <x v="5"/>
    <n v="40700"/>
    <s v="Revenues - Third Parties"/>
    <m/>
    <s v="Storage Refrigerated (per Pallet)"/>
    <n v="2026"/>
    <n v="7"/>
    <s v="USD"/>
    <n v="616.96"/>
    <n v="1"/>
    <n v="616.96"/>
    <x v="5"/>
    <m/>
  </r>
  <r>
    <s v="OTH CUST"/>
    <s v="D8531C00002 (CAM)"/>
    <s v="Fortrea"/>
    <s v="Colombia"/>
    <x v="0"/>
    <n v="40700"/>
    <s v="Revenues - Third Parties"/>
    <m/>
    <s v="Project Management Fee"/>
    <n v="2026"/>
    <n v="7"/>
    <s v="USD"/>
    <n v="1087.74"/>
    <n v="1"/>
    <n v="1087.74"/>
    <x v="5"/>
    <m/>
  </r>
  <r>
    <s v="OTH CUST"/>
    <s v="D8531C00002 (CAM)"/>
    <s v="Fortrea"/>
    <s v="Colombia"/>
    <x v="5"/>
    <n v="40700"/>
    <s v="Revenues - Third Parties"/>
    <m/>
    <s v="Storage Ambient (per Shelf)"/>
    <n v="2026"/>
    <n v="7"/>
    <s v="USD"/>
    <n v="230.1"/>
    <n v="1"/>
    <n v="230.1"/>
    <x v="5"/>
    <m/>
  </r>
  <r>
    <s v="OTH CUST"/>
    <s v="GRN163LMYF3001"/>
    <s v="Surcharge"/>
    <s v="Colombia"/>
    <x v="7"/>
    <n v="40700"/>
    <s v="Revenues - Third Parties"/>
    <m/>
    <s v="Surcharge"/>
    <n v="2026"/>
    <n v="7"/>
    <s v="USD"/>
    <n v="0"/>
    <n v="1"/>
    <n v="0"/>
    <x v="5"/>
    <m/>
  </r>
  <r>
    <s v="OTH CUST"/>
    <s v="GRN163LMYF3001"/>
    <s v="Surcharge"/>
    <s v="Colombia"/>
    <x v="7"/>
    <n v="40700"/>
    <s v="Revenues - Third Parties"/>
    <m/>
    <s v="Surcharge"/>
    <n v="2026"/>
    <n v="7"/>
    <s v="USD"/>
    <n v="0"/>
    <n v="1"/>
    <n v="0"/>
    <x v="5"/>
    <m/>
  </r>
  <r>
    <s v="OTH CUST"/>
    <s v="GRN163LMYF3001"/>
    <s v="Surcharge"/>
    <s v="Colombia"/>
    <x v="7"/>
    <n v="40700"/>
    <s v="Revenues - Third Parties"/>
    <m/>
    <s v="Surcharge"/>
    <n v="2026"/>
    <n v="7"/>
    <s v="USD"/>
    <n v="0"/>
    <n v="1"/>
    <n v="0"/>
    <x v="5"/>
    <m/>
  </r>
  <r>
    <s v="OTH CUST"/>
    <s v="GRN163LMYF3001"/>
    <s v="Surcharge"/>
    <s v="Colombia"/>
    <x v="7"/>
    <n v="40700"/>
    <s v="Revenues - Third Parties"/>
    <m/>
    <s v="Surcharge"/>
    <n v="2026"/>
    <n v="7"/>
    <s v="USD"/>
    <n v="0"/>
    <n v="1"/>
    <n v="0"/>
    <x v="5"/>
    <m/>
  </r>
  <r>
    <s v="OTH CUST"/>
    <s v="GRN163LMYF3001"/>
    <s v="Surcharge"/>
    <s v="Colombia"/>
    <x v="7"/>
    <n v="40700"/>
    <s v="Revenues - Third Parties"/>
    <m/>
    <s v="Surcharge"/>
    <n v="2026"/>
    <n v="7"/>
    <s v="USD"/>
    <n v="0"/>
    <n v="1"/>
    <n v="0"/>
    <x v="5"/>
    <m/>
  </r>
  <r>
    <s v="DEFERRED"/>
    <s v="D9185C00001"/>
    <s v="Deferred Revenue"/>
    <s v="Colombia"/>
    <x v="1"/>
    <n v="40700"/>
    <s v="Revenues - Third Parties"/>
    <m/>
    <s v="Duties"/>
    <n v="2026"/>
    <n v="7"/>
    <s v="USD"/>
    <n v="0"/>
    <n v="1"/>
    <n v="0"/>
    <x v="5"/>
    <m/>
  </r>
  <r>
    <s v="DEFERRED"/>
    <s v="D9185C00001"/>
    <s v="Deferred Revenue"/>
    <s v="Colombia"/>
    <x v="2"/>
    <n v="40700"/>
    <s v="Revenues - Third Parties"/>
    <m/>
    <s v="Adjustment for Adoption Nbr. 606"/>
    <n v="2026"/>
    <n v="7"/>
    <s v="USD"/>
    <n v="0"/>
    <n v="1"/>
    <n v="0"/>
    <x v="5"/>
    <m/>
  </r>
  <r>
    <s v="OTH CUST"/>
    <s v="Others"/>
    <s v="Others"/>
    <s v="Colombia"/>
    <x v="0"/>
    <n v="40700"/>
    <s v="Revenues - Third Parties"/>
    <m/>
    <s v="Provision rebate Accrual"/>
    <n v="2026"/>
    <n v="7"/>
    <s v="USD"/>
    <n v="0"/>
    <n v="1"/>
    <n v="0"/>
    <x v="5"/>
    <m/>
  </r>
  <r>
    <s v="OTH CUST"/>
    <s v="Others"/>
    <s v="Others"/>
    <s v="Colombia"/>
    <x v="2"/>
    <n v="40700"/>
    <s v="Revenues - Third Parties"/>
    <m/>
    <s v="Provision rebate Accrual"/>
    <n v="2026"/>
    <n v="7"/>
    <s v="USD"/>
    <n v="0"/>
    <n v="1"/>
    <n v="0"/>
    <x v="5"/>
    <m/>
  </r>
  <r>
    <s v="OTH CUST"/>
    <s v="Others"/>
    <s v="Others"/>
    <s v="Colombia"/>
    <x v="5"/>
    <n v="40700"/>
    <s v="Revenues - Third Parties"/>
    <m/>
    <s v="Provision rebate Accrual"/>
    <n v="2026"/>
    <n v="7"/>
    <s v="USD"/>
    <n v="0"/>
    <n v="1"/>
    <n v="0"/>
    <x v="5"/>
    <m/>
  </r>
  <r>
    <s v="DEFERRED"/>
    <s v="Others"/>
    <s v="Deferred Revenue"/>
    <s v="Colombia"/>
    <x v="2"/>
    <n v="40700"/>
    <s v="Revenues - Third Parties"/>
    <m/>
    <s v="Estimated Revenue from 16/10 - 31/10"/>
    <n v="2026"/>
    <n v="7"/>
    <s v="USD"/>
    <n v="-68138.280340670564"/>
    <n v="1"/>
    <n v="-68138.280340670564"/>
    <x v="5"/>
    <m/>
  </r>
  <r>
    <s v="DEFERRED"/>
    <s v="Others"/>
    <s v="Deferred Revenue"/>
    <s v="Colombia"/>
    <x v="0"/>
    <n v="40700"/>
    <s v="Revenues - Third Parties"/>
    <m/>
    <s v="Estimated Revenue from 16/10 - 31/10"/>
    <n v="2026"/>
    <n v="7"/>
    <s v="USD"/>
    <n v="-26622.890989721254"/>
    <n v="1"/>
    <n v="-26622.890989721254"/>
    <x v="5"/>
    <m/>
  </r>
  <r>
    <s v="DEFERRED"/>
    <s v="Others"/>
    <s v="Deferred Revenue"/>
    <s v="Colombia"/>
    <x v="4"/>
    <n v="40700"/>
    <s v="Revenues - Third Parties"/>
    <m/>
    <s v="Destruction executed on june 25"/>
    <n v="2026"/>
    <n v="7"/>
    <s v="USD"/>
    <n v="0"/>
    <n v="1"/>
    <n v="0"/>
    <x v="5"/>
    <m/>
  </r>
  <r>
    <s v="DEFERRED"/>
    <s v="Others"/>
    <s v="Deferred Revenue"/>
    <s v="Colombia"/>
    <x v="2"/>
    <n v="40700"/>
    <s v="Revenues - Third Parties"/>
    <m/>
    <s v="Adjustment due to services rendered between 16/09 - 04/10"/>
    <n v="2026"/>
    <n v="7"/>
    <s v="USD"/>
    <n v="55418.171807453378"/>
    <n v="1"/>
    <n v="55418.171807453378"/>
    <x v="5"/>
    <m/>
  </r>
  <r>
    <s v="DEFERRED"/>
    <s v="Others"/>
    <s v="Deferred Revenue"/>
    <s v="Colombia"/>
    <x v="0"/>
    <n v="40700"/>
    <s v="Revenues - Third Parties"/>
    <m/>
    <s v="Adjustment due to services rendered between 16/09 - 04/10"/>
    <n v="2026"/>
    <n v="7"/>
    <s v="USD"/>
    <n v="21782.882405386972"/>
    <n v="1"/>
    <n v="21782.882405386972"/>
    <x v="5"/>
    <m/>
  </r>
  <r>
    <s v="DEFERRED"/>
    <s v="Others"/>
    <s v="Deferred Revenue"/>
    <s v="Colombia"/>
    <x v="4"/>
    <n v="40700"/>
    <s v="Revenues - Third Parties"/>
    <m/>
    <s v="Destruction executed on june 25"/>
    <n v="2026"/>
    <n v="7"/>
    <s v="USD"/>
    <n v="0"/>
    <n v="1"/>
    <n v="0"/>
    <x v="5"/>
    <m/>
  </r>
  <r>
    <s v="OTH CUST"/>
    <s v="Others"/>
    <s v="Others"/>
    <s v="Colombia"/>
    <x v="0"/>
    <n v="40700"/>
    <s v="Revenues - Third Parties"/>
    <m/>
    <s v="FX Translation"/>
    <n v="2026"/>
    <n v="7"/>
    <s v="USD"/>
    <n v="-1559.5618441798142"/>
    <n v="1"/>
    <n v="-1559.5618441798142"/>
    <x v="5"/>
    <m/>
  </r>
  <r>
    <s v="OTH CUST"/>
    <s v="Others"/>
    <s v="Others"/>
    <s v="Colombia"/>
    <x v="3"/>
    <n v="40700"/>
    <s v="Revenues - Third Parties"/>
    <m/>
    <s v="FX Translation"/>
    <n v="2026"/>
    <n v="7"/>
    <s v="USD"/>
    <n v="0"/>
    <n v="1"/>
    <n v="0"/>
    <x v="5"/>
    <m/>
  </r>
  <r>
    <s v="OTH CUST"/>
    <s v="Others"/>
    <s v="Others"/>
    <s v="Colombia"/>
    <x v="4"/>
    <n v="40700"/>
    <s v="Revenues - Third Parties"/>
    <m/>
    <s v="FX Translation"/>
    <n v="2026"/>
    <n v="7"/>
    <s v="USD"/>
    <n v="-0.27300000000104802"/>
    <n v="1"/>
    <n v="-0.27300000000104802"/>
    <x v="5"/>
    <m/>
  </r>
  <r>
    <s v="OTH CUST"/>
    <s v="Others"/>
    <s v="Others"/>
    <s v="Colombia"/>
    <x v="2"/>
    <n v="40700"/>
    <s v="Revenues - Third Parties"/>
    <m/>
    <s v="FX Translation"/>
    <n v="2026"/>
    <n v="7"/>
    <s v="USD"/>
    <n v="-393.55371388282947"/>
    <n v="1"/>
    <n v="-393.55371388282947"/>
    <x v="5"/>
    <m/>
  </r>
  <r>
    <s v="OTH CUST"/>
    <s v="Others"/>
    <s v="Others"/>
    <s v="Colombia"/>
    <x v="7"/>
    <n v="40700"/>
    <s v="Revenues - Third Parties"/>
    <m/>
    <s v="FX Translation"/>
    <n v="2026"/>
    <n v="7"/>
    <s v="USD"/>
    <n v="0"/>
    <n v="1"/>
    <n v="0"/>
    <x v="5"/>
    <m/>
  </r>
  <r>
    <s v="OTH CUST"/>
    <s v="Others"/>
    <s v="Others"/>
    <s v="Colombia"/>
    <x v="7"/>
    <n v="40700"/>
    <s v="Revenues - Third Parties"/>
    <m/>
    <s v="FX Translation"/>
    <n v="2026"/>
    <n v="7"/>
    <s v="USD"/>
    <n v="0"/>
    <n v="1"/>
    <n v="0"/>
    <x v="5"/>
    <m/>
  </r>
  <r>
    <s v="OTH CUST"/>
    <s v="Others"/>
    <s v="Others"/>
    <s v="Colombia"/>
    <x v="1"/>
    <n v="40700"/>
    <s v="Revenues - Third Parties"/>
    <m/>
    <s v="FX Translation"/>
    <n v="2026"/>
    <n v="7"/>
    <s v="USD"/>
    <n v="0.40129999999999999"/>
    <n v="1"/>
    <n v="0.40129999999999999"/>
    <x v="5"/>
    <m/>
  </r>
  <r>
    <s v="OTH CUST"/>
    <s v="Others"/>
    <s v="Others"/>
    <s v="Colombia"/>
    <x v="5"/>
    <n v="40700"/>
    <s v="Revenues - Third Parties"/>
    <m/>
    <s v="FX Translation"/>
    <n v="2026"/>
    <n v="7"/>
    <s v="USD"/>
    <n v="-930.51190093584592"/>
    <n v="1"/>
    <n v="-930.51190093584592"/>
    <x v="5"/>
    <m/>
  </r>
  <r>
    <s v="ELI LILLY"/>
    <s v="I8F-MC-GPIJ (CAM)"/>
    <s v="Eli Lilly &amp; Co."/>
    <s v="Brazil"/>
    <x v="1"/>
    <n v="40700"/>
    <s v="Revenues - Third Parties"/>
    <m/>
    <s v="PTC Duties"/>
    <n v="2026"/>
    <n v="7"/>
    <s v="USD"/>
    <n v="-886.00982035000004"/>
    <n v="1"/>
    <n v="-886.00982035000004"/>
    <x v="6"/>
    <m/>
  </r>
  <r>
    <s v="ELI LILLY"/>
    <s v="J1I-MC-GZBO (CAM)"/>
    <s v="Eli Lilly &amp; Co."/>
    <s v="Brazil"/>
    <x v="1"/>
    <n v="40700"/>
    <s v="Revenues - Third Parties"/>
    <m/>
    <s v="PTC Duties"/>
    <n v="2026"/>
    <n v="7"/>
    <s v="USD"/>
    <n v="-3470.2355477999999"/>
    <n v="1"/>
    <n v="-3470.2355477999999"/>
    <x v="6"/>
    <m/>
  </r>
  <r>
    <s v="ELI LILLY"/>
    <s v="GG917 Psych Bundle (CAM)"/>
    <s v="Eli Lilly &amp; Co."/>
    <s v="Brazil"/>
    <x v="1"/>
    <n v="40700"/>
    <s v="Revenues - Third Parties"/>
    <m/>
    <s v="PTC Duties"/>
    <n v="2026"/>
    <n v="7"/>
    <s v="USD"/>
    <n v="-3494.4068134499998"/>
    <n v="1"/>
    <n v="-3494.4068134499998"/>
    <x v="6"/>
    <m/>
  </r>
  <r>
    <s v="ELI LILLY"/>
    <s v="J2S-MC-GZMR (CAM)"/>
    <s v="Eli Lilly &amp; Co."/>
    <s v="Brazil"/>
    <x v="1"/>
    <n v="40700"/>
    <s v="Revenues - Third Parties"/>
    <m/>
    <s v="PTC Duties"/>
    <n v="2026"/>
    <n v="7"/>
    <s v="USD"/>
    <n v="-1426.4433015000002"/>
    <n v="1"/>
    <n v="-1426.4433015000002"/>
    <x v="6"/>
    <m/>
  </r>
  <r>
    <s v="ELI LILLY"/>
    <s v="N1T-MC-MALO (CAM)"/>
    <s v="Eli Lilly &amp; Co."/>
    <s v="Brazil"/>
    <x v="1"/>
    <n v="40700"/>
    <s v="Revenues - Third Parties"/>
    <m/>
    <s v="PTC Duties"/>
    <n v="2026"/>
    <n v="7"/>
    <s v="USD"/>
    <n v="-493.83622785000006"/>
    <n v="1"/>
    <n v="-493.83622785000006"/>
    <x v="6"/>
    <m/>
  </r>
  <r>
    <s v="ELI LILLY"/>
    <s v="J3R-MC-YDAG (CAM)"/>
    <s v="Eli Lilly &amp; Co."/>
    <s v="Brazil"/>
    <x v="1"/>
    <n v="40700"/>
    <s v="Revenues - Third Parties"/>
    <m/>
    <s v="PTC Duties"/>
    <n v="2026"/>
    <n v="7"/>
    <s v="USD"/>
    <n v="-9980.2968131999987"/>
    <n v="1"/>
    <n v="-9980.2968131999987"/>
    <x v="6"/>
    <m/>
  </r>
  <r>
    <s v="ELI LILLY"/>
    <s v="J3R-MC-YDAN (CAM)"/>
    <s v="Eli Lilly &amp; Co."/>
    <s v="Brazil"/>
    <x v="1"/>
    <n v="40700"/>
    <s v="Revenues - Third Parties"/>
    <m/>
    <s v="PTC Duties"/>
    <n v="2026"/>
    <n v="7"/>
    <s v="USD"/>
    <n v="-1424.4624145499999"/>
    <n v="1"/>
    <n v="-1424.4624145499999"/>
    <x v="6"/>
    <m/>
  </r>
  <r>
    <s v="ELI LILLY"/>
    <s v="J5E-MC-JZXB (CAM)"/>
    <s v="Eli Lilly &amp; Co."/>
    <s v="Brazil"/>
    <x v="1"/>
    <n v="40700"/>
    <s v="Revenues - Third Parties"/>
    <m/>
    <s v="PTC Duties"/>
    <n v="2026"/>
    <n v="7"/>
    <s v="USD"/>
    <n v="-6370.6558345499998"/>
    <n v="1"/>
    <n v="-6370.6558345499998"/>
    <x v="6"/>
    <m/>
  </r>
  <r>
    <s v="ELI LILLY"/>
    <s v="J2S-MC-GZMI (CAM)"/>
    <s v="Eli Lilly &amp; Co."/>
    <s v="Brazil"/>
    <x v="1"/>
    <n v="40700"/>
    <s v="Revenues - Third Parties"/>
    <m/>
    <s v="PTC Duties"/>
    <n v="2026"/>
    <n v="7"/>
    <s v="USD"/>
    <n v="-1863.7467586499999"/>
    <n v="1"/>
    <n v="-1863.7467586499999"/>
    <x v="6"/>
    <m/>
  </r>
  <r>
    <s v="ELI LILLY"/>
    <s v="J6Z-MC-CD01 (CAM)"/>
    <s v="Eli Lilly &amp; Co."/>
    <s v="Brazil"/>
    <x v="1"/>
    <n v="40700"/>
    <s v="Revenues - Third Parties"/>
    <m/>
    <s v="PTC Duties"/>
    <n v="2026"/>
    <n v="7"/>
    <s v="USD"/>
    <n v="-642.15886664999994"/>
    <n v="1"/>
    <n v="-642.15886664999994"/>
    <x v="6"/>
    <m/>
  </r>
  <r>
    <s v="J &amp; J"/>
    <s v="Janssen Storage of temperature monitors"/>
    <s v="Janssen"/>
    <s v="Brazil"/>
    <x v="1"/>
    <n v="40700"/>
    <s v="Revenues - Third Parties"/>
    <m/>
    <s v="PTC Duties"/>
    <n v="2026"/>
    <n v="7"/>
    <s v="USD"/>
    <n v="-2113.4537297999996"/>
    <n v="1"/>
    <n v="-2113.4537297999996"/>
    <x v="6"/>
    <m/>
  </r>
  <r>
    <s v="ELI LILLY"/>
    <s v="I3Y-CR-JPBQ"/>
    <s v="Eli Lilly &amp; Co."/>
    <s v="Brazil"/>
    <x v="1"/>
    <n v="40700"/>
    <s v="Revenues - Third Parties"/>
    <m/>
    <s v="PTC Duties"/>
    <n v="2026"/>
    <n v="7"/>
    <s v="USD"/>
    <n v="-1957.7725082999998"/>
    <n v="1"/>
    <n v="-1957.7725082999998"/>
    <x v="6"/>
    <m/>
  </r>
  <r>
    <s v="ELI LILLY"/>
    <s v="I8F-MC-GPGM"/>
    <s v="Eli Lilly &amp; Co."/>
    <s v="Brazil"/>
    <x v="1"/>
    <n v="40700"/>
    <s v="Revenues - Third Parties"/>
    <m/>
    <s v="PTC Duties"/>
    <n v="2026"/>
    <n v="7"/>
    <s v="USD"/>
    <n v="-330.8894148"/>
    <n v="1"/>
    <n v="-330.8894148"/>
    <x v="6"/>
    <m/>
  </r>
  <r>
    <s v="J &amp; J"/>
    <s v="39039039THR3001"/>
    <s v="Janssen"/>
    <s v="Brazil"/>
    <x v="1"/>
    <n v="40700"/>
    <s v="Revenues - Third Parties"/>
    <m/>
    <s v="PTC Duties"/>
    <n v="2026"/>
    <n v="7"/>
    <s v="USD"/>
    <n v="-139.16856659999996"/>
    <n v="1"/>
    <n v="-139.16856659999996"/>
    <x v="6"/>
    <m/>
  </r>
  <r>
    <s v="ELI LILLY"/>
    <s v="I8F-MC-GPGL"/>
    <s v="Eli Lilly &amp; Co."/>
    <s v="Brazil"/>
    <x v="1"/>
    <n v="40700"/>
    <s v="Revenues - Third Parties"/>
    <m/>
    <s v="PTC Duties"/>
    <n v="2026"/>
    <n v="7"/>
    <s v="USD"/>
    <n v="-997.60554810000008"/>
    <n v="1"/>
    <n v="-997.60554810000008"/>
    <x v="6"/>
    <m/>
  </r>
  <r>
    <s v="ELI LILLY"/>
    <s v="I8F-MC-GPHD"/>
    <s v="Eli Lilly &amp; Co."/>
    <s v="Brazil"/>
    <x v="1"/>
    <n v="40700"/>
    <s v="Revenues - Third Parties"/>
    <m/>
    <s v="PTC Duties"/>
    <n v="2026"/>
    <n v="7"/>
    <s v="USD"/>
    <n v="-813.78485369999987"/>
    <n v="1"/>
    <n v="-813.78485369999987"/>
    <x v="6"/>
    <m/>
  </r>
  <r>
    <s v="J &amp; J"/>
    <s v="73841937NSC3003"/>
    <s v="Janssen"/>
    <s v="Brazil"/>
    <x v="1"/>
    <n v="40700"/>
    <s v="Revenues - Third Parties"/>
    <m/>
    <s v="PTC Duties"/>
    <n v="2026"/>
    <n v="7"/>
    <s v="USD"/>
    <n v="-2222.8815041999997"/>
    <n v="1"/>
    <n v="-2222.8815041999997"/>
    <x v="6"/>
    <m/>
  </r>
  <r>
    <s v="ELI LILLY"/>
    <s v="I8F-MC-GPHN"/>
    <s v="Eli Lilly &amp; Co."/>
    <s v="Brazil"/>
    <x v="1"/>
    <n v="40700"/>
    <s v="Revenues - Third Parties"/>
    <m/>
    <s v="PTC Duties"/>
    <n v="2026"/>
    <n v="7"/>
    <s v="USD"/>
    <n v="-703.41196170000001"/>
    <n v="1"/>
    <n v="-703.41196170000001"/>
    <x v="6"/>
    <m/>
  </r>
  <r>
    <s v="ELI LILLY"/>
    <s v="I8F-MC-GPHM"/>
    <s v="Eli Lilly &amp; Co."/>
    <s v="Brazil"/>
    <x v="1"/>
    <n v="40700"/>
    <s v="Revenues - Third Parties"/>
    <m/>
    <s v="PTC Duties"/>
    <n v="2026"/>
    <n v="7"/>
    <s v="USD"/>
    <n v="-5039.1307637999989"/>
    <n v="1"/>
    <n v="-5039.1307637999989"/>
    <x v="6"/>
    <m/>
  </r>
  <r>
    <s v="J &amp; J"/>
    <s v="68284528MMY3004"/>
    <s v="Janssen"/>
    <s v="Brazil"/>
    <x v="1"/>
    <n v="40700"/>
    <s v="Revenues - Third Parties"/>
    <m/>
    <s v="PTC Duties"/>
    <n v="2026"/>
    <n v="7"/>
    <s v="USD"/>
    <n v="-16768.286401649995"/>
    <n v="1"/>
    <n v="-16768.286401649995"/>
    <x v="6"/>
    <m/>
  </r>
  <r>
    <s v="ELI LILLY"/>
    <s v="I3Y-MC-JPEG"/>
    <s v="Eli Lilly &amp; Co."/>
    <s v="Brazil"/>
    <x v="1"/>
    <n v="40700"/>
    <s v="Revenues - Third Parties"/>
    <m/>
    <s v="PTC Duties"/>
    <n v="2026"/>
    <n v="7"/>
    <s v="USD"/>
    <n v="-309.15521910000001"/>
    <n v="1"/>
    <n v="-309.15521910000001"/>
    <x v="6"/>
    <m/>
  </r>
  <r>
    <s v="ELI LILLY"/>
    <s v="I8F-MC-GPGV"/>
    <s v="Eli Lilly &amp; Co."/>
    <s v="Brazil"/>
    <x v="1"/>
    <n v="40700"/>
    <s v="Revenues - Third Parties"/>
    <m/>
    <s v="PTC Duties"/>
    <n v="2026"/>
    <n v="7"/>
    <s v="USD"/>
    <n v="-832.08364050000012"/>
    <n v="1"/>
    <n v="-832.08364050000012"/>
    <x v="6"/>
    <m/>
  </r>
  <r>
    <s v="ELI LILLY"/>
    <s v="I8F-MC-GPIJ"/>
    <s v="Eli Lilly &amp; Co."/>
    <s v="Brazil"/>
    <x v="1"/>
    <n v="40700"/>
    <s v="Revenues - Third Parties"/>
    <m/>
    <s v="PTC Duties"/>
    <n v="2026"/>
    <n v="7"/>
    <s v="USD"/>
    <n v="-29275.779719550002"/>
    <n v="1"/>
    <n v="-29275.779719550002"/>
    <x v="6"/>
    <m/>
  </r>
  <r>
    <s v="ELI LILLY"/>
    <s v="J2J-MC-JZLH"/>
    <s v="Eli Lilly &amp; Co."/>
    <s v="Brazil"/>
    <x v="1"/>
    <n v="40700"/>
    <s v="Revenues - Third Parties"/>
    <m/>
    <s v="PTC Duties"/>
    <n v="2026"/>
    <n v="7"/>
    <s v="USD"/>
    <n v="-1407.5684374499999"/>
    <n v="1"/>
    <n v="-1407.5684374499999"/>
    <x v="6"/>
    <m/>
  </r>
  <r>
    <s v="J &amp; J"/>
    <s v="61186372NSC2002"/>
    <s v="Janssen"/>
    <s v="Brazil"/>
    <x v="1"/>
    <n v="40700"/>
    <s v="Revenues - Third Parties"/>
    <m/>
    <s v="PTC Duties"/>
    <n v="2026"/>
    <n v="7"/>
    <s v="USD"/>
    <n v="-23910.671696100002"/>
    <n v="1"/>
    <n v="-23910.671696100002"/>
    <x v="6"/>
    <m/>
  </r>
  <r>
    <s v="J &amp; J"/>
    <s v="CNTO1959UCO3004"/>
    <s v="Janssen"/>
    <s v="Brazil"/>
    <x v="1"/>
    <n v="40700"/>
    <s v="Revenues - Third Parties"/>
    <m/>
    <s v="PTC Duties"/>
    <n v="2026"/>
    <n v="7"/>
    <s v="USD"/>
    <n v="-12445.102104749998"/>
    <n v="1"/>
    <n v="-12445.102104749998"/>
    <x v="6"/>
    <m/>
  </r>
  <r>
    <s v="J &amp; J"/>
    <s v="56021927PCR3020"/>
    <s v="Janssen"/>
    <s v="Brazil"/>
    <x v="1"/>
    <n v="40700"/>
    <s v="Revenues - Third Parties"/>
    <m/>
    <s v="PTC Duties"/>
    <n v="2026"/>
    <n v="7"/>
    <s v="USD"/>
    <n v="-662.90291130000003"/>
    <n v="1"/>
    <n v="-662.90291130000003"/>
    <x v="6"/>
    <m/>
  </r>
  <r>
    <s v="ASTRAZENECA"/>
    <s v="D4325C00010"/>
    <s v="Astra Zeneca"/>
    <s v="Brazil"/>
    <x v="1"/>
    <n v="40700"/>
    <s v="Revenues - Third Parties"/>
    <m/>
    <s v="PTC Duties"/>
    <n v="2026"/>
    <n v="7"/>
    <s v="USD"/>
    <n v="-802.84289504999981"/>
    <n v="1"/>
    <n v="-802.84289504999981"/>
    <x v="6"/>
    <m/>
  </r>
  <r>
    <s v="ELI LILLY"/>
    <s v="J3M-MC-JZQB"/>
    <s v="Eli Lilly &amp; Co."/>
    <s v="Brazil"/>
    <x v="1"/>
    <n v="40700"/>
    <s v="Revenues - Third Parties"/>
    <m/>
    <s v="PTC Duties"/>
    <n v="2026"/>
    <n v="7"/>
    <s v="USD"/>
    <n v="-1285.1119596000001"/>
    <n v="1"/>
    <n v="-1285.1119596000001"/>
    <x v="6"/>
    <m/>
  </r>
  <r>
    <s v="J &amp; J"/>
    <s v="61186372NSC2007"/>
    <s v="Janssen"/>
    <s v="Brazil"/>
    <x v="1"/>
    <n v="40700"/>
    <s v="Revenues - Third Parties"/>
    <m/>
    <s v="PTC Duties"/>
    <n v="2026"/>
    <n v="7"/>
    <s v="USD"/>
    <n v="-13252.307980799998"/>
    <n v="1"/>
    <n v="-13252.307980799998"/>
    <x v="6"/>
    <m/>
  </r>
  <r>
    <s v="ASTRAZENECA"/>
    <s v="D6972C00002"/>
    <s v="Astra Zeneca"/>
    <s v="Brazil"/>
    <x v="1"/>
    <n v="40700"/>
    <s v="Revenues - Third Parties"/>
    <m/>
    <s v="PTC Duties"/>
    <n v="2026"/>
    <n v="7"/>
    <s v="USD"/>
    <n v="-4568.658708599999"/>
    <n v="1"/>
    <n v="-4568.658708599999"/>
    <x v="6"/>
    <m/>
  </r>
  <r>
    <s v="ASTRAZENECA"/>
    <s v="D6972C00003"/>
    <s v="Astra Zeneca"/>
    <s v="Brazil"/>
    <x v="1"/>
    <n v="40700"/>
    <s v="Revenues - Third Parties"/>
    <m/>
    <s v="PTC Duties"/>
    <n v="2026"/>
    <n v="7"/>
    <s v="USD"/>
    <n v="-2453.1661917000001"/>
    <n v="1"/>
    <n v="-2453.1661917000001"/>
    <x v="6"/>
    <m/>
  </r>
  <r>
    <s v="J &amp; J"/>
    <s v="64407564MMY2006"/>
    <s v="Janssen"/>
    <s v="Brazil"/>
    <x v="1"/>
    <n v="40700"/>
    <s v="Revenues - Third Parties"/>
    <m/>
    <s v="PTC Duties"/>
    <n v="2026"/>
    <n v="7"/>
    <s v="USD"/>
    <n v="-514.26328379999995"/>
    <n v="1"/>
    <n v="-514.26328379999995"/>
    <x v="6"/>
    <m/>
  </r>
  <r>
    <s v="J &amp; J"/>
    <s v="42756493BLC3004"/>
    <s v="Janssen"/>
    <s v="Brazil"/>
    <x v="1"/>
    <n v="40700"/>
    <s v="Revenues - Third Parties"/>
    <m/>
    <s v="PTC Duties"/>
    <n v="2026"/>
    <n v="7"/>
    <s v="USD"/>
    <n v="-152.19960944999994"/>
    <n v="1"/>
    <n v="-152.19960944999994"/>
    <x v="6"/>
    <m/>
  </r>
  <r>
    <s v="ELI LILLY"/>
    <s v="J1I-MC-GZQA"/>
    <s v="Eli Lilly &amp; Co."/>
    <s v="Brazil"/>
    <x v="1"/>
    <n v="40700"/>
    <s v="Revenues - Third Parties"/>
    <m/>
    <s v="PTC Duties"/>
    <n v="2026"/>
    <n v="7"/>
    <s v="USD"/>
    <n v="-1775.1864322500001"/>
    <n v="1"/>
    <n v="-1775.1864322500001"/>
    <x v="6"/>
    <m/>
  </r>
  <r>
    <s v="ELI LILLY"/>
    <s v="J1I-MC-GZBO"/>
    <s v="Eli Lilly &amp; Co."/>
    <s v="Brazil"/>
    <x v="1"/>
    <n v="40700"/>
    <s v="Revenues - Third Parties"/>
    <m/>
    <s v="PTC Duties"/>
    <n v="2026"/>
    <n v="7"/>
    <s v="USD"/>
    <n v="-36909.560662799995"/>
    <n v="1"/>
    <n v="-36909.560662799995"/>
    <x v="6"/>
    <m/>
  </r>
  <r>
    <s v="J &amp; J"/>
    <s v="CNTO1959ISD3001"/>
    <s v="Janssen"/>
    <s v="Brazil"/>
    <x v="1"/>
    <n v="40700"/>
    <s v="Revenues - Third Parties"/>
    <m/>
    <s v="PTC Duties"/>
    <n v="2026"/>
    <n v="7"/>
    <s v="USD"/>
    <n v="-2185.9868268"/>
    <n v="1"/>
    <n v="-2185.9868268"/>
    <x v="6"/>
    <m/>
  </r>
  <r>
    <s v="J &amp; J"/>
    <s v="42847922MDD3003"/>
    <s v="Janssen"/>
    <s v="Brazil"/>
    <x v="1"/>
    <n v="40700"/>
    <s v="Revenues - Third Parties"/>
    <m/>
    <s v="PTC Duties"/>
    <n v="2026"/>
    <n v="7"/>
    <s v="USD"/>
    <n v="-4477.1320230000001"/>
    <n v="1"/>
    <n v="-4477.1320230000001"/>
    <x v="6"/>
    <m/>
  </r>
  <r>
    <s v="J &amp; J"/>
    <s v="TMC207LEP3001"/>
    <s v="Janssen"/>
    <s v="Brazil"/>
    <x v="1"/>
    <n v="40700"/>
    <s v="Revenues - Third Parties"/>
    <m/>
    <s v="PTC Duties"/>
    <n v="2026"/>
    <n v="7"/>
    <s v="USD"/>
    <n v="-6437.48430465"/>
    <n v="1"/>
    <n v="-6437.48430465"/>
    <x v="6"/>
    <m/>
  </r>
  <r>
    <s v="ASTRAZENECA"/>
    <s v="D5241C00006"/>
    <s v="Astra Zeneca"/>
    <s v="Brazil"/>
    <x v="1"/>
    <n v="40700"/>
    <s v="Revenues - Third Parties"/>
    <m/>
    <s v="PTC Duties"/>
    <n v="2026"/>
    <n v="7"/>
    <s v="USD"/>
    <n v="-5544.4879517999998"/>
    <n v="1"/>
    <n v="-5544.4879517999998"/>
    <x v="6"/>
    <m/>
  </r>
  <r>
    <s v="J &amp; J"/>
    <s v="80202135SJS3001"/>
    <s v="Janssen"/>
    <s v="Brazil"/>
    <x v="1"/>
    <n v="40700"/>
    <s v="Revenues - Third Parties"/>
    <m/>
    <s v="PTC Duties"/>
    <n v="2026"/>
    <n v="7"/>
    <s v="USD"/>
    <n v="-19268.016010949999"/>
    <n v="1"/>
    <n v="-19268.016010949999"/>
    <x v="6"/>
    <m/>
  </r>
  <r>
    <s v="J &amp; J"/>
    <s v="61186372COR3002"/>
    <s v="Janssen"/>
    <s v="Brazil"/>
    <x v="1"/>
    <n v="40700"/>
    <s v="Revenues - Third Parties"/>
    <m/>
    <s v="PTC Duties"/>
    <n v="2026"/>
    <n v="7"/>
    <s v="USD"/>
    <n v="-5259.158936849999"/>
    <n v="1"/>
    <n v="-5259.158936849999"/>
    <x v="6"/>
    <m/>
  </r>
  <r>
    <s v="J &amp; J"/>
    <s v="77242113PSA3002"/>
    <s v="Janssen"/>
    <s v="Brazil"/>
    <x v="1"/>
    <n v="40700"/>
    <s v="Revenues - Third Parties"/>
    <m/>
    <s v="PTC Duties"/>
    <n v="2026"/>
    <n v="7"/>
    <s v="USD"/>
    <n v="-6520.8792358499995"/>
    <n v="1"/>
    <n v="-6520.8792358499995"/>
    <x v="6"/>
    <m/>
  </r>
  <r>
    <s v="ELI LILLY"/>
    <s v="J3M-MC-JZQH"/>
    <s v="Eli Lilly &amp; Co."/>
    <s v="Brazil"/>
    <x v="1"/>
    <n v="40700"/>
    <s v="Revenues - Third Parties"/>
    <m/>
    <s v="PTC Duties"/>
    <n v="2026"/>
    <n v="7"/>
    <s v="USD"/>
    <n v="-20393.329405050001"/>
    <n v="1"/>
    <n v="-20393.329405050001"/>
    <x v="6"/>
    <m/>
  </r>
  <r>
    <s v="J &amp; J"/>
    <s v="75276617AML3001"/>
    <s v="Janssen"/>
    <s v="Brazil"/>
    <x v="1"/>
    <n v="40700"/>
    <s v="Revenues - Third Parties"/>
    <m/>
    <s v="PTC Duties"/>
    <n v="2026"/>
    <n v="7"/>
    <s v="USD"/>
    <n v="-30874.292324400001"/>
    <n v="1"/>
    <n v="-30874.292324400001"/>
    <x v="6"/>
    <m/>
  </r>
  <r>
    <s v="J &amp; J"/>
    <s v="54767414MMY3030"/>
    <s v="Janssen"/>
    <s v="Brazil"/>
    <x v="1"/>
    <n v="40700"/>
    <s v="Revenues - Third Parties"/>
    <m/>
    <s v="PTC Duties"/>
    <n v="2026"/>
    <n v="7"/>
    <s v="USD"/>
    <n v="-5759.4185722499997"/>
    <n v="1"/>
    <n v="-5759.4185722499997"/>
    <x v="6"/>
    <m/>
  </r>
  <r>
    <s v="ELI LILLY"/>
    <s v="I8F-MC-GPJA"/>
    <s v="Eli Lilly &amp; Co."/>
    <s v="Brazil"/>
    <x v="1"/>
    <n v="40700"/>
    <s v="Revenues - Third Parties"/>
    <m/>
    <s v="PTC Duties"/>
    <n v="2026"/>
    <n v="7"/>
    <s v="USD"/>
    <n v="-1431.0039618000001"/>
    <n v="1"/>
    <n v="-1431.0039618000001"/>
    <x v="6"/>
    <m/>
  </r>
  <r>
    <s v="OTH CUST"/>
    <s v="SNDX-5613-0710"/>
    <s v="Syndax Pharmaceuticals Inc"/>
    <s v="Brazil"/>
    <x v="1"/>
    <n v="40700"/>
    <s v="Revenues - Third Parties"/>
    <m/>
    <s v="PTC Duties"/>
    <n v="2026"/>
    <n v="7"/>
    <s v="USD"/>
    <n v="-4755.7036810499994"/>
    <n v="1"/>
    <n v="-4755.7036810499994"/>
    <x v="6"/>
    <m/>
  </r>
  <r>
    <s v="J &amp; J"/>
    <s v="78278343PCR3001"/>
    <s v="Janssen"/>
    <s v="Brazil"/>
    <x v="1"/>
    <n v="40700"/>
    <s v="Revenues - Third Parties"/>
    <m/>
    <s v="PTC Duties"/>
    <n v="2026"/>
    <n v="7"/>
    <s v="USD"/>
    <n v="-1269.8766171"/>
    <n v="1"/>
    <n v="-1269.8766171"/>
    <x v="6"/>
    <m/>
  </r>
  <r>
    <s v="J &amp; J"/>
    <s v="61186372HNC3001"/>
    <s v="Janssen"/>
    <s v="Brazil"/>
    <x v="1"/>
    <n v="40700"/>
    <s v="Revenues - Third Parties"/>
    <m/>
    <s v="PTC Duties"/>
    <n v="2026"/>
    <n v="7"/>
    <s v="USD"/>
    <n v="-240.52365644999995"/>
    <n v="1"/>
    <n v="-240.52365644999995"/>
    <x v="6"/>
    <m/>
  </r>
  <r>
    <s v="ELI LILLY"/>
    <s v="J2S-MC-GZMR"/>
    <s v="Eli Lilly &amp; Co."/>
    <s v="Brazil"/>
    <x v="1"/>
    <n v="40700"/>
    <s v="Revenues - Third Parties"/>
    <m/>
    <s v="PTC Duties"/>
    <n v="2026"/>
    <n v="7"/>
    <s v="USD"/>
    <n v="-2896.9041685500001"/>
    <n v="1"/>
    <n v="-2896.9041685500001"/>
    <x v="6"/>
    <m/>
  </r>
  <r>
    <s v="J &amp; J"/>
    <s v="77242113UCO3001"/>
    <s v="Janssen"/>
    <s v="Brazil"/>
    <x v="1"/>
    <n v="40700"/>
    <s v="Revenues - Third Parties"/>
    <m/>
    <s v="PTC Duties"/>
    <n v="2026"/>
    <n v="7"/>
    <s v="USD"/>
    <n v="-1833.8071174499999"/>
    <n v="1"/>
    <n v="-1833.8071174499999"/>
    <x v="6"/>
    <m/>
  </r>
  <r>
    <s v="J &amp; J"/>
    <s v="78278343PCR3003"/>
    <s v="Janssen"/>
    <s v="Brazil"/>
    <x v="1"/>
    <n v="40700"/>
    <s v="Revenues - Third Parties"/>
    <m/>
    <s v="PTC Duties"/>
    <n v="2026"/>
    <n v="7"/>
    <s v="USD"/>
    <n v="-3101.6373444000001"/>
    <n v="1"/>
    <n v="-3101.6373444000001"/>
    <x v="6"/>
    <m/>
  </r>
  <r>
    <s v="ELI LILLY"/>
    <s v="J2O-MC-EKBG"/>
    <s v="Eli Lilly &amp; Co."/>
    <s v="Brazil"/>
    <x v="1"/>
    <n v="40700"/>
    <s v="Revenues - Third Parties"/>
    <m/>
    <s v="PTC Duties"/>
    <n v="2026"/>
    <n v="7"/>
    <s v="USD"/>
    <n v="-77678.17451099999"/>
    <n v="1"/>
    <n v="-77678.17451099999"/>
    <x v="6"/>
    <m/>
  </r>
  <r>
    <s v="ELI LILLY"/>
    <s v="I6T-MC-AMCD"/>
    <s v="Eli Lilly &amp; Co."/>
    <s v="Brazil"/>
    <x v="1"/>
    <n v="40700"/>
    <s v="Revenues - Third Parties"/>
    <m/>
    <s v="PTC Duties"/>
    <n v="2026"/>
    <n v="7"/>
    <s v="USD"/>
    <n v="-6345.4979269499991"/>
    <n v="1"/>
    <n v="-6345.4979269499991"/>
    <x v="6"/>
    <m/>
  </r>
  <r>
    <s v="ELI LILLY"/>
    <s v="I6T-MC-AMCE"/>
    <s v="Eli Lilly &amp; Co."/>
    <s v="Brazil"/>
    <x v="1"/>
    <n v="40700"/>
    <s v="Revenues - Third Parties"/>
    <m/>
    <s v="PTC Duties"/>
    <n v="2026"/>
    <n v="7"/>
    <s v="USD"/>
    <n v="-684.88332884999988"/>
    <n v="1"/>
    <n v="-684.88332884999988"/>
    <x v="6"/>
    <m/>
  </r>
  <r>
    <s v="ELI LILLY"/>
    <s v="J2A-MC-GZPW"/>
    <s v="Eli Lilly &amp; Co."/>
    <s v="Brazil"/>
    <x v="1"/>
    <n v="40700"/>
    <s v="Revenues - Third Parties"/>
    <m/>
    <s v="PTC Duties"/>
    <n v="2026"/>
    <n v="7"/>
    <s v="USD"/>
    <n v="-12710.893620599998"/>
    <n v="1"/>
    <n v="-12710.893620599998"/>
    <x v="6"/>
    <m/>
  </r>
  <r>
    <s v="J &amp; J"/>
    <s v="80202135SLE3001"/>
    <s v="Janssen"/>
    <s v="Brazil"/>
    <x v="1"/>
    <n v="40700"/>
    <s v="Revenues - Third Parties"/>
    <m/>
    <s v="PTC Duties"/>
    <n v="2026"/>
    <n v="7"/>
    <s v="USD"/>
    <n v="-28565.360085150005"/>
    <n v="1"/>
    <n v="-28565.360085150005"/>
    <x v="6"/>
    <m/>
  </r>
  <r>
    <s v="J &amp; J"/>
    <s v="79635322MMY3001"/>
    <s v="Janssen"/>
    <s v="Brazil"/>
    <x v="1"/>
    <n v="40700"/>
    <s v="Revenues - Third Parties"/>
    <m/>
    <s v="PTC Duties"/>
    <n v="2026"/>
    <n v="7"/>
    <s v="USD"/>
    <n v="-1491.9435772500001"/>
    <n v="1"/>
    <n v="-1491.9435772500001"/>
    <x v="6"/>
    <m/>
  </r>
  <r>
    <s v="ELI LILLY"/>
    <s v="N1T-MC-TZ01"/>
    <s v="Eli Lilly &amp; Co."/>
    <s v="Brazil"/>
    <x v="1"/>
    <n v="40700"/>
    <s v="Revenues - Third Parties"/>
    <m/>
    <s v="PTC Duties"/>
    <n v="2026"/>
    <n v="7"/>
    <s v="USD"/>
    <n v="-19019.695719150001"/>
    <n v="1"/>
    <n v="-19019.695719150001"/>
    <x v="6"/>
    <m/>
  </r>
  <r>
    <s v="J &amp; J"/>
    <s v="79635322MMY3002"/>
    <s v="Janssen"/>
    <s v="Brazil"/>
    <x v="1"/>
    <n v="40700"/>
    <s v="Revenues - Third Parties"/>
    <m/>
    <s v="PTC Duties"/>
    <n v="2026"/>
    <n v="7"/>
    <s v="USD"/>
    <n v="-47809.708386300001"/>
    <n v="1"/>
    <n v="-47809.708386300001"/>
    <x v="6"/>
    <m/>
  </r>
  <r>
    <s v="J &amp; J"/>
    <s v="78934804CRD3001"/>
    <s v="Janssen"/>
    <s v="Brazil"/>
    <x v="1"/>
    <n v="40700"/>
    <s v="Revenues - Third Parties"/>
    <m/>
    <s v="PTC Duties"/>
    <n v="2026"/>
    <n v="7"/>
    <s v="USD"/>
    <n v="-23550.205831949999"/>
    <n v="1"/>
    <n v="-23550.205831949999"/>
    <x v="6"/>
    <m/>
  </r>
  <r>
    <s v="ELI LILLY"/>
    <s v="J6E-MC-KWAM"/>
    <s v="Eli Lilly &amp; Co."/>
    <s v="Brazil"/>
    <x v="1"/>
    <n v="40700"/>
    <s v="Revenues - Third Parties"/>
    <m/>
    <s v="PTC Duties"/>
    <n v="2026"/>
    <n v="7"/>
    <s v="USD"/>
    <n v="-20136.309469499993"/>
    <n v="1"/>
    <n v="-20136.309469499993"/>
    <x v="6"/>
    <m/>
  </r>
  <r>
    <s v="NOVARTIS"/>
    <s v="CLEE011A2412B Succeed"/>
    <s v="Novartis Pharma AG"/>
    <s v="Brazil"/>
    <x v="1"/>
    <n v="40700"/>
    <s v="Revenues - Third Parties"/>
    <m/>
    <s v="PTC Duties"/>
    <n v="2026"/>
    <n v="7"/>
    <s v="USD"/>
    <n v="-735.33541409999998"/>
    <n v="1"/>
    <n v="-735.33541409999998"/>
    <x v="6"/>
    <m/>
  </r>
  <r>
    <s v="GILEAD SCI"/>
    <s v="GS-US-595-6184"/>
    <s v="Gilead Sciences, Inc."/>
    <s v="Brazil"/>
    <x v="1"/>
    <n v="40700"/>
    <s v="Revenues - Third Parties"/>
    <m/>
    <s v="PTC Duties"/>
    <n v="2026"/>
    <n v="7"/>
    <s v="USD"/>
    <n v="-9288.5777575499997"/>
    <n v="1"/>
    <n v="-9288.5777575499997"/>
    <x v="6"/>
    <m/>
  </r>
  <r>
    <s v="ASTRAZENECA"/>
    <s v="D9311C00001"/>
    <s v="Astra Zeneca"/>
    <s v="Brazil"/>
    <x v="1"/>
    <n v="40700"/>
    <s v="Revenues - Third Parties"/>
    <m/>
    <s v="PTC Duties"/>
    <n v="2026"/>
    <n v="7"/>
    <s v="USD"/>
    <n v="-1864.4456544000002"/>
    <n v="1"/>
    <n v="-1864.4456544000002"/>
    <x v="6"/>
    <m/>
  </r>
  <r>
    <s v="ASTRAZENECA"/>
    <s v="D516AC00001"/>
    <s v="Astra Zeneca"/>
    <s v="Brazil"/>
    <x v="1"/>
    <n v="40700"/>
    <s v="Revenues - Third Parties"/>
    <m/>
    <s v="PTC Duties"/>
    <n v="2026"/>
    <n v="7"/>
    <s v="USD"/>
    <n v="-11882.400374250001"/>
    <n v="1"/>
    <n v="-11882.400374250001"/>
    <x v="6"/>
    <m/>
  </r>
  <r>
    <s v="AMGEN"/>
    <n v="20190360"/>
    <s v="Amgen, Inc."/>
    <s v="Brazil"/>
    <x v="1"/>
    <n v="40700"/>
    <s v="Revenues - Third Parties"/>
    <m/>
    <s v="PTC Duties"/>
    <n v="2026"/>
    <n v="7"/>
    <s v="USD"/>
    <n v="-1760.1329780999997"/>
    <n v="1"/>
    <n v="-1760.1329780999997"/>
    <x v="6"/>
    <m/>
  </r>
  <r>
    <s v="AMGEN"/>
    <n v="20180244"/>
    <s v="Amgen, Inc."/>
    <s v="Brazil"/>
    <x v="1"/>
    <n v="40700"/>
    <s v="Revenues - Third Parties"/>
    <m/>
    <s v="PTC Duties"/>
    <n v="2026"/>
    <n v="7"/>
    <s v="USD"/>
    <n v="-60993.667286999989"/>
    <n v="1"/>
    <n v="-60993.667286999989"/>
    <x v="6"/>
    <m/>
  </r>
  <r>
    <s v="ASTRAZENECA"/>
    <s v="D7630C00001"/>
    <s v="Astra Zeneca"/>
    <s v="Brazil"/>
    <x v="1"/>
    <n v="40700"/>
    <s v="Revenues - Third Parties"/>
    <m/>
    <s v="PTC Duties"/>
    <n v="2026"/>
    <n v="7"/>
    <s v="USD"/>
    <n v="-7686.7274137499999"/>
    <n v="1"/>
    <n v="-7686.7274137499999"/>
    <x v="6"/>
    <m/>
  </r>
  <r>
    <s v="OTH CUST"/>
    <s v="TAS-120-205"/>
    <s v="Taiho Pharma USA"/>
    <s v="Brazil"/>
    <x v="1"/>
    <n v="40700"/>
    <s v="Revenues - Third Parties"/>
    <m/>
    <s v="PTC Duties"/>
    <n v="2026"/>
    <n v="7"/>
    <s v="USD"/>
    <n v="-2349.0675705000003"/>
    <n v="1"/>
    <n v="-2349.0675705000003"/>
    <x v="6"/>
    <m/>
  </r>
  <r>
    <s v="ASTRAZENECA"/>
    <s v="D8535C00001"/>
    <s v="Astra Zeneca"/>
    <s v="Brazil"/>
    <x v="1"/>
    <n v="40700"/>
    <s v="Revenues - Third Parties"/>
    <m/>
    <s v="PTC Duties"/>
    <n v="2026"/>
    <n v="7"/>
    <s v="USD"/>
    <n v="-11019.1401348"/>
    <n v="1"/>
    <n v="-11019.1401348"/>
    <x v="6"/>
    <m/>
  </r>
  <r>
    <s v="AMGEN"/>
    <n v="20190341"/>
    <s v="Amgen, Inc."/>
    <s v="Brazil"/>
    <x v="1"/>
    <n v="40700"/>
    <s v="Revenues - Third Parties"/>
    <m/>
    <s v="PTC Duties"/>
    <n v="2026"/>
    <n v="7"/>
    <s v="USD"/>
    <n v="-3825.0307063499995"/>
    <n v="1"/>
    <n v="-3825.0307063499995"/>
    <x v="6"/>
    <m/>
  </r>
  <r>
    <s v="AMGEN"/>
    <n v="20230016"/>
    <s v="Amgen, Inc."/>
    <s v="Brazil"/>
    <x v="1"/>
    <n v="40700"/>
    <s v="Revenues - Third Parties"/>
    <m/>
    <s v="PTC Duties"/>
    <n v="2026"/>
    <n v="7"/>
    <s v="USD"/>
    <n v="-2681.94255105"/>
    <n v="1"/>
    <n v="-2681.94255105"/>
    <x v="6"/>
    <m/>
  </r>
  <r>
    <s v="AMGEN"/>
    <n v="20200041"/>
    <s v="Amgen, Inc."/>
    <s v="Brazil"/>
    <x v="1"/>
    <n v="40700"/>
    <s v="Revenues - Third Parties"/>
    <m/>
    <s v="PTC Duties"/>
    <n v="2026"/>
    <n v="7"/>
    <s v="USD"/>
    <n v="-99818.846224649998"/>
    <n v="1"/>
    <n v="-99818.846224649998"/>
    <x v="6"/>
    <m/>
  </r>
  <r>
    <s v="ASTRAZENECA"/>
    <s v="D361DC00001"/>
    <s v="Astra Zeneca"/>
    <s v="Brazil"/>
    <x v="1"/>
    <n v="40700"/>
    <s v="Revenues - Third Parties"/>
    <m/>
    <s v="PTC Duties"/>
    <n v="2026"/>
    <n v="7"/>
    <s v="USD"/>
    <n v="-9541.0148085000001"/>
    <n v="1"/>
    <n v="-9541.0148085000001"/>
    <x v="6"/>
    <m/>
  </r>
  <r>
    <s v="ASTRAZENECA"/>
    <s v="D781DC00001"/>
    <s v="Astra Zeneca"/>
    <s v="Brazil"/>
    <x v="1"/>
    <n v="40700"/>
    <s v="Revenues - Third Parties"/>
    <m/>
    <s v="PTC Duties"/>
    <n v="2026"/>
    <n v="7"/>
    <s v="USD"/>
    <n v="-1408.5825673500001"/>
    <n v="1"/>
    <n v="-1408.5825673500001"/>
    <x v="6"/>
    <m/>
  </r>
  <r>
    <s v="AMGEN"/>
    <n v="20210081"/>
    <s v="Amgen, Inc."/>
    <s v="Brazil"/>
    <x v="1"/>
    <n v="40700"/>
    <s v="Revenues - Third Parties"/>
    <m/>
    <s v="PTC Duties"/>
    <n v="2026"/>
    <n v="7"/>
    <s v="USD"/>
    <n v="-23826.060276900003"/>
    <n v="1"/>
    <n v="-23826.060276900003"/>
    <x v="6"/>
    <m/>
  </r>
  <r>
    <s v="ASTRAZENECA"/>
    <s v="D702BC00001"/>
    <s v="Astra Zeneca"/>
    <s v="Brazil"/>
    <x v="1"/>
    <n v="40700"/>
    <s v="Revenues - Third Parties"/>
    <m/>
    <s v="PTC Duties"/>
    <n v="2026"/>
    <n v="7"/>
    <s v="USD"/>
    <n v="-2933.5198724999996"/>
    <n v="1"/>
    <n v="-2933.5198724999996"/>
    <x v="6"/>
    <m/>
  </r>
  <r>
    <s v="ASTRAZENECA"/>
    <s v="D516NC00001"/>
    <s v="Astra Zeneca"/>
    <s v="Brazil"/>
    <x v="1"/>
    <n v="40700"/>
    <s v="Revenues - Third Parties"/>
    <m/>
    <s v="PTC Duties"/>
    <n v="2026"/>
    <n v="7"/>
    <s v="USD"/>
    <n v="-4147.0619830499982"/>
    <n v="1"/>
    <n v="-4147.0619830499982"/>
    <x v="6"/>
    <m/>
  </r>
  <r>
    <s v="ASTRAZENECA"/>
    <s v="D702FC00001"/>
    <s v="Astra Zeneca"/>
    <s v="Brazil"/>
    <x v="1"/>
    <n v="40700"/>
    <s v="Revenues - Third Parties"/>
    <m/>
    <s v="PTC Duties"/>
    <n v="2026"/>
    <n v="7"/>
    <s v="USD"/>
    <n v="-1686.5594329499997"/>
    <n v="1"/>
    <n v="-1686.5594329499997"/>
    <x v="6"/>
    <m/>
  </r>
  <r>
    <s v="ASTRAZENECA"/>
    <s v="D7029C00001"/>
    <s v="Astra Zeneca"/>
    <s v="Brazil"/>
    <x v="1"/>
    <n v="40700"/>
    <s v="Revenues - Third Parties"/>
    <m/>
    <s v="PTC Duties"/>
    <n v="2026"/>
    <n v="7"/>
    <s v="USD"/>
    <n v="-4790.4303194999993"/>
    <n v="1"/>
    <n v="-4790.4303194999993"/>
    <x v="6"/>
    <m/>
  </r>
  <r>
    <s v="AMGEN"/>
    <n v="20240178"/>
    <s v="Amgen, Inc."/>
    <s v="Brazil"/>
    <x v="1"/>
    <n v="40700"/>
    <s v="Revenues - Third Parties"/>
    <m/>
    <s v="PTC Duties"/>
    <n v="2026"/>
    <n v="7"/>
    <s v="USD"/>
    <n v="-74304.798311099992"/>
    <n v="1"/>
    <n v="-74304.798311099992"/>
    <x v="6"/>
    <m/>
  </r>
  <r>
    <s v="AMGEN"/>
    <n v="20220196"/>
    <s v="Amgen, Inc."/>
    <s v="Brazil"/>
    <x v="1"/>
    <n v="40700"/>
    <s v="Revenues - Third Parties"/>
    <m/>
    <s v="PTC Duties"/>
    <n v="2026"/>
    <n v="7"/>
    <s v="USD"/>
    <n v="-43474.880895600007"/>
    <n v="1"/>
    <n v="-43474.880895600007"/>
    <x v="6"/>
    <m/>
  </r>
  <r>
    <s v="AMGEN"/>
    <n v="20250002"/>
    <s v="Amgen, Inc."/>
    <s v="Brazil"/>
    <x v="1"/>
    <n v="40700"/>
    <s v="Revenues - Third Parties"/>
    <m/>
    <s v="PTC Duties"/>
    <n v="2026"/>
    <n v="7"/>
    <s v="USD"/>
    <n v="-1899.1775564999998"/>
    <n v="1"/>
    <n v="-1899.1775564999998"/>
    <x v="6"/>
    <m/>
  </r>
  <r>
    <s v="ASTRAZENECA"/>
    <s v="D7261C00003 (CAM) (CPP)"/>
    <s v="Astra Zeneca"/>
    <s v="Brazil"/>
    <x v="1"/>
    <n v="40700"/>
    <s v="Revenues - Third Parties"/>
    <m/>
    <s v="PTC Duties"/>
    <n v="2026"/>
    <n v="7"/>
    <s v="USD"/>
    <n v="-313.16787495"/>
    <n v="1"/>
    <n v="-313.16787495"/>
    <x v="6"/>
    <m/>
  </r>
  <r>
    <s v="MEDIMMUNE"/>
    <s v="D7230C00001"/>
    <s v="MedImmune Inc"/>
    <s v="Brazil"/>
    <x v="1"/>
    <n v="40700"/>
    <s v="Revenues - Third Parties"/>
    <m/>
    <s v="PTC Duties"/>
    <n v="2026"/>
    <n v="7"/>
    <s v="USD"/>
    <n v="-11604.559778699997"/>
    <n v="1"/>
    <n v="-11604.559778699997"/>
    <x v="6"/>
    <m/>
  </r>
  <r>
    <s v="OTH CUST"/>
    <s v="ALXN1210-CSA-AKI-318 (Ancillaries Distribution)"/>
    <s v="Alexion Pharmaceuticals Inc"/>
    <s v="Brazil"/>
    <x v="1"/>
    <n v="40700"/>
    <s v="Revenues - Third Parties"/>
    <m/>
    <s v="PTC Duties"/>
    <n v="2026"/>
    <n v="7"/>
    <s v="USD"/>
    <n v="-38.676715349999981"/>
    <n v="1"/>
    <n v="-38.676715349999981"/>
    <x v="6"/>
    <m/>
  </r>
  <r>
    <s v="OTH CUST"/>
    <s v="VX24-AIS-D10"/>
    <s v="Vertex Pharmaceuticals"/>
    <s v="Brazil"/>
    <x v="1"/>
    <n v="40700"/>
    <s v="Revenues - Third Parties"/>
    <m/>
    <s v="PTC Duties"/>
    <n v="2026"/>
    <n v="7"/>
    <s v="USD"/>
    <n v="-87986.899690200007"/>
    <n v="1"/>
    <n v="-87986.899690200007"/>
    <x v="6"/>
    <m/>
  </r>
  <r>
    <s v="MEDIMMUNE"/>
    <s v="D740AC00001"/>
    <s v="MedImmune Inc"/>
    <s v="Brazil"/>
    <x v="1"/>
    <n v="40700"/>
    <s v="Revenues - Third Parties"/>
    <m/>
    <s v="PTC Duties"/>
    <n v="2026"/>
    <n v="7"/>
    <s v="USD"/>
    <n v="-163.4047506"/>
    <n v="1"/>
    <n v="-163.4047506"/>
    <x v="6"/>
    <m/>
  </r>
  <r>
    <s v="MERCK"/>
    <s v="MK-3475-630 (Local)"/>
    <s v="Merck Sharp and Dohme LLC"/>
    <s v="Brazil"/>
    <x v="1"/>
    <n v="40700"/>
    <s v="Revenues - Third Parties"/>
    <m/>
    <s v="PTC Duties"/>
    <n v="2026"/>
    <n v="7"/>
    <s v="USD"/>
    <n v="-38.676715349999981"/>
    <n v="1"/>
    <n v="-38.676715349999981"/>
    <x v="6"/>
    <m/>
  </r>
  <r>
    <s v="MERCK"/>
    <s v="MK-3475-937 (Local)"/>
    <s v="Merck Sharp and Dohme LLC"/>
    <s v="Brazil"/>
    <x v="1"/>
    <n v="40700"/>
    <s v="Revenues - Third Parties"/>
    <m/>
    <s v="PTC Duties"/>
    <n v="2026"/>
    <n v="7"/>
    <s v="USD"/>
    <n v="-36.349012349999995"/>
    <n v="1"/>
    <n v="-36.349012349999995"/>
    <x v="6"/>
    <m/>
  </r>
  <r>
    <s v="MERCK"/>
    <s v="MK-7339-008 (Local)"/>
    <s v="Merck Sharp and Dohme LLC"/>
    <s v="Brazil"/>
    <x v="1"/>
    <n v="40700"/>
    <s v="Revenues - Third Parties"/>
    <m/>
    <s v="PTC Duties"/>
    <n v="2026"/>
    <n v="7"/>
    <s v="USD"/>
    <n v="-36.299884950000013"/>
    <n v="1"/>
    <n v="-36.299884950000013"/>
    <x v="6"/>
    <m/>
  </r>
  <r>
    <s v="MERCK"/>
    <s v="MK-7902-012 (Local)"/>
    <s v="Merck Sharp and Dohme LLC"/>
    <s v="Brazil"/>
    <x v="1"/>
    <n v="40700"/>
    <s v="Revenues - Third Parties"/>
    <m/>
    <s v="PTC Duties"/>
    <n v="2026"/>
    <n v="7"/>
    <s v="USD"/>
    <n v="-36.302809199999999"/>
    <n v="1"/>
    <n v="-36.302809199999999"/>
    <x v="6"/>
    <m/>
  </r>
  <r>
    <s v="MERCK"/>
    <s v="MK-7684A-003 (Local)"/>
    <s v="Merck Sharp and Dohme LLC"/>
    <s v="Brazil"/>
    <x v="1"/>
    <n v="40700"/>
    <s v="Revenues - Third Parties"/>
    <m/>
    <s v="PTC Duties"/>
    <n v="2026"/>
    <n v="7"/>
    <s v="USD"/>
    <n v="-130.18000694999998"/>
    <n v="1"/>
    <n v="-130.18000694999998"/>
    <x v="6"/>
    <m/>
  </r>
  <r>
    <s v="MERCK"/>
    <s v="MK-1026-003 (Local)"/>
    <s v="Merck Sharp and Dohme LLC"/>
    <s v="Brazil"/>
    <x v="1"/>
    <n v="40700"/>
    <s v="Revenues - Third Parties"/>
    <m/>
    <s v="PTC Duties"/>
    <n v="2026"/>
    <n v="7"/>
    <s v="USD"/>
    <n v="-139.29313965"/>
    <n v="1"/>
    <n v="-139.29313965"/>
    <x v="6"/>
    <m/>
  </r>
  <r>
    <s v="MERCK"/>
    <s v="MK-4280A-008 (Local)"/>
    <s v="Merck Sharp and Dohme LLC"/>
    <s v="Brazil"/>
    <x v="1"/>
    <n v="40700"/>
    <s v="Revenues - Third Parties"/>
    <m/>
    <s v="PTC Duties"/>
    <n v="2026"/>
    <n v="7"/>
    <s v="USD"/>
    <n v="-75.028067099999973"/>
    <n v="1"/>
    <n v="-75.028067099999973"/>
    <x v="6"/>
    <m/>
  </r>
  <r>
    <s v="MERCK"/>
    <s v="MK-7684A-010 (Local)"/>
    <s v="Merck Sharp and Dohme LLC"/>
    <s v="Brazil"/>
    <x v="1"/>
    <n v="40700"/>
    <s v="Revenues - Third Parties"/>
    <m/>
    <s v="PTC Duties"/>
    <n v="2026"/>
    <n v="7"/>
    <s v="USD"/>
    <n v="-36.299884950000013"/>
    <n v="1"/>
    <n v="-36.299884950000013"/>
    <x v="6"/>
    <m/>
  </r>
  <r>
    <s v="MERCK"/>
    <s v="MK-1242-036 (Local)"/>
    <s v="Merck Sharp and Dohme LLC"/>
    <s v="Brazil"/>
    <x v="1"/>
    <n v="40700"/>
    <s v="Revenues - Third Parties"/>
    <m/>
    <s v="PTC Duties"/>
    <n v="2026"/>
    <n v="7"/>
    <s v="USD"/>
    <n v="-858.61477589999993"/>
    <n v="1"/>
    <n v="-858.61477589999993"/>
    <x v="6"/>
    <m/>
  </r>
  <r>
    <s v="MERCK"/>
    <s v="V940-002 (Local)"/>
    <s v="Merck Sharp and Dohme LLC"/>
    <s v="Brazil"/>
    <x v="1"/>
    <n v="40700"/>
    <s v="Revenues - Third Parties"/>
    <m/>
    <s v="PTC Duties"/>
    <n v="2026"/>
    <n v="7"/>
    <s v="USD"/>
    <n v="-36.302809199999999"/>
    <n v="1"/>
    <n v="-36.302809199999999"/>
    <x v="6"/>
    <m/>
  </r>
  <r>
    <s v="MERCK"/>
    <s v="MK-6194-006 (Local)"/>
    <s v="Merck Sharp and Dohme LLC"/>
    <s v="Brazil"/>
    <x v="1"/>
    <n v="40700"/>
    <s v="Revenues - Third Parties"/>
    <m/>
    <s v="PTC Duties"/>
    <n v="2026"/>
    <n v="7"/>
    <s v="USD"/>
    <n v="-36.302809199999999"/>
    <n v="1"/>
    <n v="-36.302809199999999"/>
    <x v="6"/>
    <m/>
  </r>
  <r>
    <s v="MERCK"/>
    <s v="MK-2140-010 (Local)"/>
    <s v="Merck Sharp and Dohme LLC"/>
    <s v="Brazil"/>
    <x v="1"/>
    <n v="40700"/>
    <s v="Revenues - Third Parties"/>
    <m/>
    <s v="PTC Duties"/>
    <n v="2026"/>
    <n v="7"/>
    <s v="USD"/>
    <n v="-36.299884950000013"/>
    <n v="1"/>
    <n v="-36.299884950000013"/>
    <x v="6"/>
    <m/>
  </r>
  <r>
    <s v="MERCK"/>
    <s v="MK-7962-038 (Local)"/>
    <s v="Merck Sharp and Dohme LLC"/>
    <s v="Brazil"/>
    <x v="1"/>
    <n v="40700"/>
    <s v="Revenues - Third Parties"/>
    <m/>
    <s v="PTC Duties"/>
    <n v="2026"/>
    <n v="7"/>
    <s v="USD"/>
    <n v="-908.22701654999992"/>
    <n v="1"/>
    <n v="-908.22701654999992"/>
    <x v="6"/>
    <m/>
  </r>
  <r>
    <s v="MERCK"/>
    <s v="MK-6482-043 (Local)"/>
    <s v="Merck Sharp and Dohme LLC"/>
    <s v="Brazil"/>
    <x v="1"/>
    <n v="40700"/>
    <s v="Revenues - Third Parties"/>
    <m/>
    <s v="PTC Duties"/>
    <n v="2026"/>
    <n v="7"/>
    <s v="USD"/>
    <n v="-4982.7266600999992"/>
    <n v="1"/>
    <n v="-4982.7266600999992"/>
    <x v="6"/>
    <m/>
  </r>
  <r>
    <s v="SERVIER"/>
    <s v="SPLFIO-174"/>
    <s v="Servier"/>
    <s v="Brazil"/>
    <x v="1"/>
    <n v="40700"/>
    <s v="Revenues - Third Parties"/>
    <m/>
    <s v="PTC Duties"/>
    <n v="2026"/>
    <n v="7"/>
    <s v="USD"/>
    <n v="-1101.47549295"/>
    <n v="1"/>
    <n v="-1101.47549295"/>
    <x v="6"/>
    <m/>
  </r>
  <r>
    <s v="ASTRAZENECA"/>
    <s v="D9640C00003 Ancillaries"/>
    <s v="Astra Zeneca"/>
    <s v="Brazil"/>
    <x v="2"/>
    <n v="40700"/>
    <s v="Revenues - Third Parties"/>
    <m/>
    <s v="Freight - Shipments"/>
    <n v="2026"/>
    <n v="7"/>
    <s v="USD"/>
    <n v="-168.00342615"/>
    <n v="1"/>
    <n v="-168.00342615"/>
    <x v="6"/>
    <m/>
  </r>
  <r>
    <s v="OTH CUST"/>
    <s v="BGB-43395-101"/>
    <s v="BeOne"/>
    <s v="Brazil"/>
    <x v="2"/>
    <n v="40700"/>
    <s v="Revenues - Third Parties"/>
    <m/>
    <s v="Freight - Returns"/>
    <n v="2026"/>
    <n v="7"/>
    <s v="USD"/>
    <n v="-2334.3498202499995"/>
    <n v="1"/>
    <n v="-2334.3498202499995"/>
    <x v="6"/>
    <m/>
  </r>
  <r>
    <s v="ELI LILLY"/>
    <s v="I8F-MC-GPIJ (CAM)"/>
    <s v="Eli Lilly &amp; Co."/>
    <s v="Brazil"/>
    <x v="2"/>
    <n v="40700"/>
    <s v="Revenues - Third Parties"/>
    <m/>
    <s v="Freight - Shipments"/>
    <n v="2026"/>
    <n v="7"/>
    <s v="USD"/>
    <n v="-170.80017884999998"/>
    <n v="1"/>
    <n v="-170.80017884999998"/>
    <x v="6"/>
    <m/>
  </r>
  <r>
    <s v="ELI LILLY"/>
    <s v="J3L-MC-EZEF (CAM)"/>
    <s v="Eli Lilly &amp; Co."/>
    <s v="Brazil"/>
    <x v="2"/>
    <n v="40700"/>
    <s v="Revenues - Third Parties"/>
    <m/>
    <s v="Freight - Shipments"/>
    <n v="2026"/>
    <n v="7"/>
    <s v="USD"/>
    <n v="-14.886187050000002"/>
    <n v="1"/>
    <n v="-14.886187050000002"/>
    <x v="6"/>
    <m/>
  </r>
  <r>
    <s v="ELI LILLY"/>
    <s v="J1I-MC-GZBO (CAM)"/>
    <s v="Eli Lilly &amp; Co."/>
    <s v="Brazil"/>
    <x v="2"/>
    <n v="40700"/>
    <s v="Revenues - Third Parties"/>
    <m/>
    <s v="Freight - Shipments"/>
    <n v="2026"/>
    <n v="7"/>
    <s v="USD"/>
    <n v="-85.713861449999996"/>
    <n v="1"/>
    <n v="-85.713861449999996"/>
    <x v="6"/>
    <m/>
  </r>
  <r>
    <s v="ELI LILLY"/>
    <s v="I8F-MC-GPJA (CAM)"/>
    <s v="Eli Lilly &amp; Co."/>
    <s v="Brazil"/>
    <x v="2"/>
    <n v="40700"/>
    <s v="Revenues - Third Parties"/>
    <m/>
    <s v="Freight - Shipments"/>
    <n v="2026"/>
    <n v="7"/>
    <s v="USD"/>
    <n v="-26.601902249999998"/>
    <n v="1"/>
    <n v="-26.601902249999998"/>
    <x v="6"/>
    <m/>
  </r>
  <r>
    <s v="ELI LILLY"/>
    <s v="GG917 Psych Bundle (CAM)"/>
    <s v="Eli Lilly &amp; Co."/>
    <s v="Brazil"/>
    <x v="2"/>
    <n v="40700"/>
    <s v="Revenues - Third Parties"/>
    <m/>
    <s v="Freight - Shipments"/>
    <n v="2026"/>
    <n v="7"/>
    <s v="USD"/>
    <n v="-83.235851999999994"/>
    <n v="1"/>
    <n v="-83.235851999999994"/>
    <x v="6"/>
    <m/>
  </r>
  <r>
    <s v="ELI LILLY"/>
    <s v="J2O-MC-EKBG (CAM)"/>
    <s v="Eli Lilly &amp; Co."/>
    <s v="Brazil"/>
    <x v="2"/>
    <n v="40700"/>
    <s v="Revenues - Third Parties"/>
    <m/>
    <s v="Freight - Shipments"/>
    <n v="2026"/>
    <n v="7"/>
    <s v="USD"/>
    <n v="-8.7212832000000002"/>
    <n v="1"/>
    <n v="-8.7212832000000002"/>
    <x v="6"/>
    <m/>
  </r>
  <r>
    <s v="ELI LILLY"/>
    <s v="N1T-MC-MALO (CAM)"/>
    <s v="Eli Lilly &amp; Co."/>
    <s v="Brazil"/>
    <x v="2"/>
    <n v="40700"/>
    <s v="Revenues - Third Parties"/>
    <m/>
    <s v="Freight - Shipments"/>
    <n v="2026"/>
    <n v="7"/>
    <s v="USD"/>
    <n v="-19.008209849999997"/>
    <n v="1"/>
    <n v="-19.008209849999997"/>
    <x v="6"/>
    <m/>
  </r>
  <r>
    <s v="ELI LILLY"/>
    <s v="J2A-MC-GZPW (ATTAIN-Outcomes) (CAM)"/>
    <s v="Eli Lilly &amp; Co."/>
    <s v="Brazil"/>
    <x v="2"/>
    <n v="40700"/>
    <s v="Revenues - Third Parties"/>
    <m/>
    <s v="Freight - Shipments"/>
    <n v="2026"/>
    <n v="7"/>
    <s v="USD"/>
    <n v="-28.388034149999999"/>
    <n v="1"/>
    <n v="-28.388034149999999"/>
    <x v="6"/>
    <m/>
  </r>
  <r>
    <s v="ELI LILLY"/>
    <s v="J3R-MC-YDAG (CAM)"/>
    <s v="Eli Lilly &amp; Co."/>
    <s v="Brazil"/>
    <x v="2"/>
    <n v="40700"/>
    <s v="Revenues - Third Parties"/>
    <m/>
    <s v="Freight - Shipments"/>
    <n v="2026"/>
    <n v="7"/>
    <s v="USD"/>
    <n v="-99.266590499999992"/>
    <n v="1"/>
    <n v="-99.266590499999992"/>
    <x v="6"/>
    <m/>
  </r>
  <r>
    <s v="ELI LILLY"/>
    <s v="J5E-MC-JZXB (CAM)"/>
    <s v="Eli Lilly &amp; Co."/>
    <s v="Brazil"/>
    <x v="2"/>
    <n v="40700"/>
    <s v="Revenues - Third Parties"/>
    <m/>
    <s v="Freight - Shipments"/>
    <n v="2026"/>
    <n v="7"/>
    <s v="USD"/>
    <n v="-861.16238250000004"/>
    <n v="1"/>
    <n v="-861.16238250000004"/>
    <x v="6"/>
    <m/>
  </r>
  <r>
    <s v="MERCK"/>
    <s v="MK-3475-587"/>
    <s v="Merck Sharp and Dohme LLC"/>
    <s v="Brazil"/>
    <x v="2"/>
    <n v="40700"/>
    <s v="Revenues - Third Parties"/>
    <m/>
    <s v="Freight - Shipments"/>
    <n v="2026"/>
    <n v="7"/>
    <s v="USD"/>
    <n v="-814.08195750000004"/>
    <n v="1"/>
    <n v="-814.08195750000004"/>
    <x v="6"/>
    <m/>
  </r>
  <r>
    <s v="J &amp; J"/>
    <s v="CNTO1959UCO3001"/>
    <s v="Janssen"/>
    <s v="Brazil"/>
    <x v="2"/>
    <n v="40700"/>
    <s v="Revenues - Third Parties"/>
    <m/>
    <s v="Freight - Shipments"/>
    <n v="2026"/>
    <n v="7"/>
    <s v="USD"/>
    <n v="-158.5586835"/>
    <n v="1"/>
    <n v="-158.5586835"/>
    <x v="6"/>
    <m/>
  </r>
  <r>
    <s v="J &amp; J"/>
    <s v="AC-055-315"/>
    <s v="Janssen"/>
    <s v="Brazil"/>
    <x v="2"/>
    <n v="40700"/>
    <s v="Revenues - Third Parties"/>
    <m/>
    <s v="Freight - Shipments"/>
    <n v="2026"/>
    <n v="7"/>
    <s v="USD"/>
    <n v="-2830.4494175999998"/>
    <n v="1"/>
    <n v="-2830.4494175999998"/>
    <x v="6"/>
    <m/>
  </r>
  <r>
    <s v="ELI LILLY"/>
    <s v="J2G-MC-JZJB"/>
    <s v="Eli Lilly &amp; Co."/>
    <s v="Brazil"/>
    <x v="2"/>
    <n v="40700"/>
    <s v="Revenues - Third Parties"/>
    <m/>
    <s v="Freight - Shipments"/>
    <n v="2026"/>
    <n v="7"/>
    <s v="USD"/>
    <n v="-3031.5407325000001"/>
    <n v="1"/>
    <n v="-3031.5407325000001"/>
    <x v="6"/>
    <m/>
  </r>
  <r>
    <s v="J &amp; J"/>
    <s v="67652000PCR3002"/>
    <s v="Janssen"/>
    <s v="Brazil"/>
    <x v="2"/>
    <n v="40700"/>
    <s v="Revenues - Third Parties"/>
    <m/>
    <s v="Freight - Shipments"/>
    <n v="2026"/>
    <n v="7"/>
    <s v="USD"/>
    <n v="-1023.4225816499999"/>
    <n v="1"/>
    <n v="-1023.4225816499999"/>
    <x v="6"/>
    <m/>
  </r>
  <r>
    <s v="J &amp; J"/>
    <s v="73841937NSC3003"/>
    <s v="Janssen"/>
    <s v="Brazil"/>
    <x v="2"/>
    <n v="40700"/>
    <s v="Revenues - Third Parties"/>
    <m/>
    <s v="Freight - Shipments"/>
    <n v="2026"/>
    <n v="7"/>
    <s v="USD"/>
    <n v="-532.82642279999993"/>
    <n v="1"/>
    <n v="-532.82642279999993"/>
    <x v="6"/>
    <m/>
  </r>
  <r>
    <s v="MERCK"/>
    <s v="MK-6482-012"/>
    <s v="Merck Sharp and Dohme LLC"/>
    <s v="Brazil"/>
    <x v="2"/>
    <n v="40700"/>
    <s v="Revenues - Third Parties"/>
    <m/>
    <s v="Freight - Shipments"/>
    <n v="2026"/>
    <n v="7"/>
    <s v="USD"/>
    <n v="-689.92239644999984"/>
    <n v="1"/>
    <n v="-689.92239644999984"/>
    <x v="6"/>
    <m/>
  </r>
  <r>
    <s v="ELI LILLY"/>
    <s v="I6T-MC-AMAX"/>
    <s v="Eli Lilly &amp; Co."/>
    <s v="Brazil"/>
    <x v="2"/>
    <n v="40700"/>
    <s v="Revenues - Third Parties"/>
    <m/>
    <s v="Freight - Returns"/>
    <n v="2026"/>
    <n v="7"/>
    <s v="USD"/>
    <n v="-235.15707284999999"/>
    <n v="1"/>
    <n v="-235.15707284999999"/>
    <x v="6"/>
    <m/>
  </r>
  <r>
    <s v="ELI LILLY"/>
    <s v="J2G-OX-Y049"/>
    <s v="Eli Lilly &amp; Co."/>
    <s v="Brazil"/>
    <x v="2"/>
    <n v="40700"/>
    <s v="Revenues - Third Parties"/>
    <m/>
    <s v="Freight - Shipments"/>
    <n v="2026"/>
    <n v="7"/>
    <s v="USD"/>
    <n v="-960.59857949999991"/>
    <n v="1"/>
    <n v="-960.59857949999991"/>
    <x v="6"/>
    <m/>
  </r>
  <r>
    <s v="ELI LILLY"/>
    <s v="J2G-MC-JZJX"/>
    <s v="Eli Lilly &amp; Co."/>
    <s v="Brazil"/>
    <x v="2"/>
    <n v="40700"/>
    <s v="Revenues - Third Parties"/>
    <m/>
    <s v="Freight - Shipments"/>
    <n v="2026"/>
    <n v="7"/>
    <s v="USD"/>
    <n v="-911.71974075000003"/>
    <n v="1"/>
    <n v="-911.71974075000003"/>
    <x v="6"/>
    <m/>
  </r>
  <r>
    <s v="MERCK"/>
    <s v="MK-3475-B96"/>
    <s v="Merck Sharp and Dohme LLC"/>
    <s v="Brazil"/>
    <x v="2"/>
    <n v="40700"/>
    <s v="Revenues - Third Parties"/>
    <m/>
    <s v="Freight - Shipments"/>
    <n v="2026"/>
    <n v="7"/>
    <s v="USD"/>
    <n v="-733.74052814999993"/>
    <n v="1"/>
    <n v="-733.74052814999993"/>
    <x v="6"/>
    <m/>
  </r>
  <r>
    <s v="J &amp; J"/>
    <s v="61186372NSC3002"/>
    <s v="Janssen"/>
    <s v="Brazil"/>
    <x v="2"/>
    <n v="40700"/>
    <s v="Revenues - Third Parties"/>
    <m/>
    <s v="Freight - Shipments"/>
    <n v="2026"/>
    <n v="7"/>
    <s v="USD"/>
    <n v="-187.0397088"/>
    <n v="1"/>
    <n v="-187.0397088"/>
    <x v="6"/>
    <m/>
  </r>
  <r>
    <s v="J &amp; J"/>
    <s v="64007957MMY3001"/>
    <s v="Janssen"/>
    <s v="Brazil"/>
    <x v="2"/>
    <n v="40700"/>
    <s v="Revenues - Third Parties"/>
    <m/>
    <s v="Freight - Shipments"/>
    <n v="2026"/>
    <n v="7"/>
    <s v="USD"/>
    <n v="-3210.5223780000001"/>
    <n v="1"/>
    <n v="-3210.5223780000001"/>
    <x v="6"/>
    <m/>
  </r>
  <r>
    <s v="J &amp; J"/>
    <s v="68284528MMY3004"/>
    <s v="Janssen"/>
    <s v="Brazil"/>
    <x v="2"/>
    <n v="40700"/>
    <s v="Revenues - Third Parties"/>
    <m/>
    <s v="Freight - Shipments"/>
    <n v="2026"/>
    <n v="7"/>
    <s v="USD"/>
    <n v="-3216.9791219999993"/>
    <n v="1"/>
    <n v="-3216.9791219999993"/>
    <x v="6"/>
    <m/>
  </r>
  <r>
    <s v="MERCK"/>
    <s v="MK-2140-003"/>
    <s v="Merck Sharp and Dohme LLC"/>
    <s v="Brazil"/>
    <x v="2"/>
    <n v="40700"/>
    <s v="Revenues - Third Parties"/>
    <m/>
    <s v="Freight - Shipments"/>
    <n v="2026"/>
    <n v="7"/>
    <s v="USD"/>
    <n v="-261.51684720000003"/>
    <n v="1"/>
    <n v="-261.51684720000003"/>
    <x v="6"/>
    <m/>
  </r>
  <r>
    <s v="ASTRAZENECA"/>
    <s v="D5244C00001"/>
    <s v="Astra Zeneca"/>
    <s v="Brazil"/>
    <x v="2"/>
    <n v="40700"/>
    <s v="Revenues - Third Parties"/>
    <m/>
    <s v="Freight - Shipments"/>
    <n v="2026"/>
    <n v="7"/>
    <s v="USD"/>
    <n v="-121.19671095"/>
    <n v="1"/>
    <n v="-121.19671095"/>
    <x v="6"/>
    <m/>
  </r>
  <r>
    <s v="ELI LILLY"/>
    <s v="I3Y-MC-JPEG"/>
    <s v="Eli Lilly &amp; Co."/>
    <s v="Brazil"/>
    <x v="2"/>
    <n v="40700"/>
    <s v="Revenues - Third Parties"/>
    <m/>
    <s v="Freight - Returns"/>
    <n v="2026"/>
    <n v="7"/>
    <s v="USD"/>
    <n v="-15.200251499999997"/>
    <n v="1"/>
    <n v="-15.200251499999997"/>
    <x v="6"/>
    <m/>
  </r>
  <r>
    <s v="MERCK"/>
    <s v="MK-1026-008"/>
    <s v="Merck Sharp and Dohme LLC"/>
    <s v="Brazil"/>
    <x v="2"/>
    <n v="40700"/>
    <s v="Revenues - Third Parties"/>
    <m/>
    <s v="Freight - Shipments"/>
    <n v="2026"/>
    <n v="7"/>
    <s v="USD"/>
    <n v="-158.18028554999998"/>
    <n v="1"/>
    <n v="-158.18028554999998"/>
    <x v="6"/>
    <m/>
  </r>
  <r>
    <s v="ELI LILLY"/>
    <s v="I8F-MC-GPIJ"/>
    <s v="Eli Lilly &amp; Co."/>
    <s v="Brazil"/>
    <x v="2"/>
    <n v="40700"/>
    <s v="Revenues - Third Parties"/>
    <m/>
    <s v="Freight - Returns"/>
    <n v="2026"/>
    <n v="7"/>
    <s v="USD"/>
    <n v="-2247.5569105500003"/>
    <n v="1"/>
    <n v="-2247.5569105500003"/>
    <x v="6"/>
    <m/>
  </r>
  <r>
    <s v="PFIZER"/>
    <s v="C4891001"/>
    <s v="Pfizer"/>
    <s v="Brazil"/>
    <x v="2"/>
    <n v="40700"/>
    <s v="Revenues - Third Parties"/>
    <m/>
    <s v="Freight - Shipments"/>
    <n v="2026"/>
    <n v="7"/>
    <s v="USD"/>
    <n v="-531.92341439999996"/>
    <n v="1"/>
    <n v="-531.92341439999996"/>
    <x v="6"/>
    <m/>
  </r>
  <r>
    <s v="J &amp; J"/>
    <s v="78934804UCO2001"/>
    <s v="Janssen"/>
    <s v="Brazil"/>
    <x v="2"/>
    <n v="40700"/>
    <s v="Revenues - Third Parties"/>
    <m/>
    <s v="Freight - Shipments"/>
    <n v="2026"/>
    <n v="7"/>
    <s v="USD"/>
    <n v="-326.76856169999996"/>
    <n v="1"/>
    <n v="-326.76856169999996"/>
    <x v="6"/>
    <m/>
  </r>
  <r>
    <s v="J &amp; J"/>
    <s v="78934804CRD2001"/>
    <s v="Janssen"/>
    <s v="Brazil"/>
    <x v="2"/>
    <n v="40700"/>
    <s v="Revenues - Third Parties"/>
    <m/>
    <s v="Freight - Shipments"/>
    <n v="2026"/>
    <n v="7"/>
    <s v="USD"/>
    <n v="-2.87102865"/>
    <n v="1"/>
    <n v="-2.87102865"/>
    <x v="6"/>
    <m/>
  </r>
  <r>
    <s v="ELI LILLY"/>
    <s v="J2N-OX-JZNU"/>
    <s v="Eli Lilly &amp; Co."/>
    <s v="Brazil"/>
    <x v="2"/>
    <n v="40700"/>
    <s v="Revenues - Third Parties"/>
    <m/>
    <s v="Freight - Returns"/>
    <n v="2026"/>
    <n v="7"/>
    <s v="USD"/>
    <n v="-12665.719806600002"/>
    <n v="1"/>
    <n v="-12665.719806600002"/>
    <x v="6"/>
    <m/>
  </r>
  <r>
    <s v="J &amp; J"/>
    <s v="64407564MMY3002"/>
    <s v="Janssen"/>
    <s v="Brazil"/>
    <x v="2"/>
    <n v="40700"/>
    <s v="Revenues - Third Parties"/>
    <m/>
    <s v="Freight - Shipments"/>
    <n v="2026"/>
    <n v="7"/>
    <s v="USD"/>
    <n v="-148.50920594999999"/>
    <n v="1"/>
    <n v="-148.50920594999999"/>
    <x v="6"/>
    <m/>
  </r>
  <r>
    <s v="J &amp; J"/>
    <s v="80202135EBF3001"/>
    <s v="Janssen"/>
    <s v="Brazil"/>
    <x v="2"/>
    <n v="40700"/>
    <s v="Revenues - Third Parties"/>
    <m/>
    <s v="Freight - Shipments"/>
    <n v="2026"/>
    <n v="7"/>
    <s v="USD"/>
    <n v="-160.66414350000002"/>
    <n v="1"/>
    <n v="-160.66414350000002"/>
    <x v="6"/>
    <m/>
  </r>
  <r>
    <s v="OTH CUST"/>
    <s v="XL092-304"/>
    <s v="Exelixis, Inc."/>
    <s v="Brazil"/>
    <x v="2"/>
    <n v="40700"/>
    <s v="Revenues - Third Parties"/>
    <m/>
    <s v="Freight - Returns"/>
    <n v="2026"/>
    <n v="7"/>
    <s v="USD"/>
    <n v="-46.127704350000002"/>
    <n v="1"/>
    <n v="-46.127704350000002"/>
    <x v="6"/>
    <m/>
  </r>
  <r>
    <s v="IQVIA"/>
    <n v="996"/>
    <s v="IQVIA"/>
    <s v="Brazil"/>
    <x v="2"/>
    <n v="40700"/>
    <s v="Revenues - Third Parties"/>
    <m/>
    <s v="Freight - Shipments"/>
    <n v="2026"/>
    <n v="7"/>
    <s v="USD"/>
    <n v="-974.16125099999977"/>
    <n v="1"/>
    <n v="-974.16125099999977"/>
    <x v="6"/>
    <m/>
  </r>
  <r>
    <s v="J &amp; J"/>
    <s v="17000139BLC3002"/>
    <s v="Janssen"/>
    <s v="Brazil"/>
    <x v="2"/>
    <n v="40700"/>
    <s v="Revenues - Third Parties"/>
    <m/>
    <s v="Freight - Shipments"/>
    <n v="2026"/>
    <n v="7"/>
    <s v="USD"/>
    <n v="-171.85992704999995"/>
    <n v="1"/>
    <n v="-171.85992704999995"/>
    <x v="6"/>
    <m/>
  </r>
  <r>
    <s v="J &amp; J"/>
    <s v="64007957MMY3005"/>
    <s v="Janssen"/>
    <s v="Brazil"/>
    <x v="2"/>
    <n v="40700"/>
    <s v="Revenues - Third Parties"/>
    <m/>
    <s v="Freight - Shipments"/>
    <n v="2026"/>
    <n v="7"/>
    <s v="USD"/>
    <n v="-19076.029640849996"/>
    <n v="1"/>
    <n v="-19076.029640849996"/>
    <x v="6"/>
    <m/>
  </r>
  <r>
    <s v="J &amp; J"/>
    <s v="61186372PANSC2001"/>
    <s v="Janssen"/>
    <s v="Brazil"/>
    <x v="2"/>
    <n v="40700"/>
    <s v="Revenues - Third Parties"/>
    <m/>
    <s v="Freight - Shipments"/>
    <n v="2026"/>
    <n v="7"/>
    <s v="USD"/>
    <n v="-84.503806800000007"/>
    <n v="1"/>
    <n v="-84.503806800000007"/>
    <x v="6"/>
    <m/>
  </r>
  <r>
    <s v="J &amp; J"/>
    <s v="70033093STR3001"/>
    <s v="Janssen"/>
    <s v="Brazil"/>
    <x v="2"/>
    <n v="40700"/>
    <s v="Revenues - Third Parties"/>
    <m/>
    <s v="Freight - Shipments"/>
    <n v="2026"/>
    <n v="7"/>
    <s v="USD"/>
    <n v="-2356.9127483999996"/>
    <n v="1"/>
    <n v="-2356.9127483999996"/>
    <x v="6"/>
    <m/>
  </r>
  <r>
    <s v="ELI LILLY"/>
    <s v="J2J-MC-JZLH"/>
    <s v="Eli Lilly &amp; Co."/>
    <s v="Brazil"/>
    <x v="2"/>
    <n v="40700"/>
    <s v="Revenues - Third Parties"/>
    <m/>
    <s v="Freight - Returns"/>
    <n v="2026"/>
    <n v="7"/>
    <s v="USD"/>
    <n v="-24053.424808349999"/>
    <n v="1"/>
    <n v="-24053.424808349999"/>
    <x v="6"/>
    <m/>
  </r>
  <r>
    <s v="MERCK"/>
    <s v="MK-3475-D46"/>
    <s v="Merck Sharp and Dohme LLC"/>
    <s v="Brazil"/>
    <x v="2"/>
    <n v="40700"/>
    <s v="Revenues - Third Parties"/>
    <m/>
    <s v="Freight - Shipments"/>
    <n v="2026"/>
    <n v="7"/>
    <s v="USD"/>
    <n v="-1807.9245807"/>
    <n v="1"/>
    <n v="-1807.9245807"/>
    <x v="6"/>
    <m/>
  </r>
  <r>
    <s v="J &amp; J"/>
    <s v="61186372NSC2002"/>
    <s v="Janssen"/>
    <s v="Brazil"/>
    <x v="2"/>
    <n v="40700"/>
    <s v="Revenues - Third Parties"/>
    <m/>
    <s v="Freight - Shipments"/>
    <n v="2026"/>
    <n v="7"/>
    <s v="USD"/>
    <n v="-520.10652014999994"/>
    <n v="1"/>
    <n v="-520.10652014999994"/>
    <x v="6"/>
    <m/>
  </r>
  <r>
    <s v="GILEAD SCI"/>
    <s v="GS-US-626-6216"/>
    <s v="Gilead Sciences, Inc."/>
    <s v="Brazil"/>
    <x v="2"/>
    <n v="40700"/>
    <s v="Revenues - Third Parties"/>
    <m/>
    <s v="Freight - Returns"/>
    <n v="2026"/>
    <n v="7"/>
    <s v="USD"/>
    <n v="-952.41301889999977"/>
    <n v="1"/>
    <n v="-952.41301889999977"/>
    <x v="6"/>
    <m/>
  </r>
  <r>
    <s v="J &amp; J"/>
    <s v="64007957MMY3006"/>
    <s v="Janssen"/>
    <s v="Brazil"/>
    <x v="2"/>
    <n v="40700"/>
    <s v="Revenues - Third Parties"/>
    <m/>
    <s v="Freight - Shipments"/>
    <n v="2026"/>
    <n v="7"/>
    <s v="USD"/>
    <n v="-1417.9495249500001"/>
    <n v="1"/>
    <n v="-1417.9495249500001"/>
    <x v="6"/>
    <m/>
  </r>
  <r>
    <s v="ELI LILLY"/>
    <s v="J2N-OX-JZNP"/>
    <s v="Eli Lilly &amp; Co."/>
    <s v="Brazil"/>
    <x v="2"/>
    <n v="40700"/>
    <s v="Revenues - Third Parties"/>
    <m/>
    <s v="Freight - Returns"/>
    <n v="2026"/>
    <n v="7"/>
    <s v="USD"/>
    <n v="-3936.1949003999998"/>
    <n v="1"/>
    <n v="-3936.1949003999998"/>
    <x v="6"/>
    <m/>
  </r>
  <r>
    <s v="MERCK"/>
    <s v="MK-3475-158"/>
    <s v="Merck Sharp and Dohme LLC"/>
    <s v="Brazil"/>
    <x v="2"/>
    <n v="40700"/>
    <s v="Revenues - Third Parties"/>
    <m/>
    <s v="Freight - Shipments"/>
    <n v="2026"/>
    <n v="7"/>
    <s v="USD"/>
    <n v="-886.36181445"/>
    <n v="1"/>
    <n v="-886.36181445"/>
    <x v="6"/>
    <m/>
  </r>
  <r>
    <s v="J &amp; J"/>
    <s v="CNTO1959UCO3004"/>
    <s v="Janssen"/>
    <s v="Brazil"/>
    <x v="2"/>
    <n v="40700"/>
    <s v="Revenues - Third Parties"/>
    <m/>
    <s v="Freight - Shipments"/>
    <n v="2026"/>
    <n v="7"/>
    <s v="USD"/>
    <n v="-685.92085274999988"/>
    <n v="1"/>
    <n v="-685.92085274999988"/>
    <x v="6"/>
    <m/>
  </r>
  <r>
    <s v="J &amp; J"/>
    <s v="70033093AFL3002"/>
    <s v="Janssen"/>
    <s v="Brazil"/>
    <x v="2"/>
    <n v="40700"/>
    <s v="Revenues - Third Parties"/>
    <m/>
    <s v="Freight - Shipments"/>
    <n v="2026"/>
    <n v="7"/>
    <s v="USD"/>
    <n v="-22776.261545100006"/>
    <n v="1"/>
    <n v="-22776.261545100006"/>
    <x v="6"/>
    <m/>
  </r>
  <r>
    <s v="DEBIOPHARM"/>
    <s v="Debio 4326-301"/>
    <s v="DebioPharm"/>
    <s v="Brazil"/>
    <x v="2"/>
    <n v="40700"/>
    <s v="Revenues - Third Parties"/>
    <m/>
    <s v="Freight - Shipments"/>
    <n v="2026"/>
    <n v="7"/>
    <s v="USD"/>
    <n v="-96.758168850000004"/>
    <n v="1"/>
    <n v="-96.758168850000004"/>
    <x v="6"/>
    <m/>
  </r>
  <r>
    <s v="MERCK"/>
    <s v="MK-3475-06B"/>
    <s v="Merck Sharp and Dohme LLC"/>
    <s v="Brazil"/>
    <x v="2"/>
    <n v="40700"/>
    <s v="Revenues - Third Parties"/>
    <m/>
    <s v="Freight - Shipments"/>
    <n v="2026"/>
    <n v="7"/>
    <s v="USD"/>
    <n v="-128.33714459999999"/>
    <n v="1"/>
    <n v="-128.33714459999999"/>
    <x v="6"/>
    <m/>
  </r>
  <r>
    <s v="ASTRAZENECA"/>
    <s v="D3463C00003"/>
    <s v="Astra Zeneca"/>
    <s v="Brazil"/>
    <x v="2"/>
    <n v="40700"/>
    <s v="Revenues - Third Parties"/>
    <m/>
    <s v="Freight - Returns"/>
    <n v="2026"/>
    <n v="7"/>
    <s v="USD"/>
    <n v="-58.449324149999995"/>
    <n v="1"/>
    <n v="-58.449324149999995"/>
    <x v="6"/>
    <m/>
  </r>
  <r>
    <s v="ELI LILLY"/>
    <s v="J2N-OX-JZNM"/>
    <s v="Eli Lilly &amp; Co."/>
    <s v="Brazil"/>
    <x v="2"/>
    <n v="40700"/>
    <s v="Revenues - Third Parties"/>
    <m/>
    <s v="Freight - Returns"/>
    <n v="2026"/>
    <n v="7"/>
    <s v="USD"/>
    <n v="-555.99701010000001"/>
    <n v="1"/>
    <n v="-555.99701010000001"/>
    <x v="6"/>
    <m/>
  </r>
  <r>
    <s v="J &amp; J"/>
    <s v="CNTO1959PBCRD3007"/>
    <s v="Janssen"/>
    <s v="Brazil"/>
    <x v="2"/>
    <n v="40700"/>
    <s v="Revenues - Third Parties"/>
    <m/>
    <s v="Freight - Shipments"/>
    <n v="2026"/>
    <n v="7"/>
    <s v="USD"/>
    <n v="-1383.5702874000001"/>
    <n v="1"/>
    <n v="-1383.5702874000001"/>
    <x v="6"/>
    <m/>
  </r>
  <r>
    <s v="MERCK"/>
    <s v="MK-0616-015"/>
    <s v="Merck Sharp and Dohme LLC"/>
    <s v="Brazil"/>
    <x v="2"/>
    <n v="40700"/>
    <s v="Revenues - Third Parties"/>
    <m/>
    <s v="Freight - Shipments"/>
    <n v="2026"/>
    <n v="7"/>
    <s v="USD"/>
    <n v="-1922.7540296999996"/>
    <n v="1"/>
    <n v="-1922.7540296999996"/>
    <x v="6"/>
    <m/>
  </r>
  <r>
    <s v="ASTRAZENECA"/>
    <s v="D346BC00001"/>
    <s v="Astra Zeneca"/>
    <s v="Brazil"/>
    <x v="2"/>
    <n v="40700"/>
    <s v="Revenues - Third Parties"/>
    <m/>
    <s v="Freight - Shipments"/>
    <n v="2026"/>
    <n v="7"/>
    <s v="USD"/>
    <n v="-4627.7174464500004"/>
    <n v="1"/>
    <n v="-4627.7174464500004"/>
    <x v="6"/>
    <m/>
  </r>
  <r>
    <s v="ELI LILLY"/>
    <s v="J2A-MC-GZGP"/>
    <s v="Eli Lilly &amp; Co."/>
    <s v="Brazil"/>
    <x v="2"/>
    <n v="40700"/>
    <s v="Revenues - Third Parties"/>
    <m/>
    <s v="Freight - Returns"/>
    <n v="2026"/>
    <n v="7"/>
    <s v="USD"/>
    <n v="-685.80797670000004"/>
    <n v="1"/>
    <n v="-685.80797670000004"/>
    <x v="6"/>
    <m/>
  </r>
  <r>
    <s v="J &amp; J"/>
    <s v="64407564MMY3009"/>
    <s v="Janssen"/>
    <s v="Brazil"/>
    <x v="2"/>
    <n v="40700"/>
    <s v="Revenues - Third Parties"/>
    <m/>
    <s v="Freight - Shipments"/>
    <n v="2026"/>
    <n v="7"/>
    <s v="USD"/>
    <n v="-8072.3003035499987"/>
    <n v="1"/>
    <n v="-8072.3003035499987"/>
    <x v="6"/>
    <m/>
  </r>
  <r>
    <s v="CSL"/>
    <s v="CSL300_2301_ph3"/>
    <s v="CSL Behring GmbH"/>
    <s v="Brazil"/>
    <x v="2"/>
    <n v="40700"/>
    <s v="Revenues - Third Parties"/>
    <m/>
    <s v="Freight - Shipments"/>
    <n v="2026"/>
    <n v="7"/>
    <s v="USD"/>
    <n v="-295.33111965000001"/>
    <n v="1"/>
    <n v="-295.33111965000001"/>
    <x v="6"/>
    <m/>
  </r>
  <r>
    <s v="ASTRAZENECA"/>
    <s v="D5989C00001"/>
    <s v="Astra Zeneca"/>
    <s v="Brazil"/>
    <x v="2"/>
    <n v="40700"/>
    <s v="Revenues - Third Parties"/>
    <m/>
    <s v="Freight - Shipments"/>
    <n v="2026"/>
    <n v="7"/>
    <s v="USD"/>
    <n v="-1155.6864091499999"/>
    <n v="1"/>
    <n v="-1155.6864091499999"/>
    <x v="6"/>
    <m/>
  </r>
  <r>
    <s v="MERCK"/>
    <s v="V940-002"/>
    <s v="Merck Sharp and Dohme LLC"/>
    <s v="Brazil"/>
    <x v="2"/>
    <n v="40700"/>
    <s v="Revenues - Third Parties"/>
    <m/>
    <s v="Freight - Shipments"/>
    <n v="2026"/>
    <n v="7"/>
    <s v="USD"/>
    <n v="-1479.39386595"/>
    <n v="1"/>
    <n v="-1479.39386595"/>
    <x v="6"/>
    <m/>
  </r>
  <r>
    <s v="MERCK"/>
    <s v="MK-7240-001"/>
    <s v="Merck Sharp and Dohme LLC"/>
    <s v="Brazil"/>
    <x v="2"/>
    <n v="40700"/>
    <s v="Revenues - Third Parties"/>
    <m/>
    <s v="Freight - Shipments"/>
    <n v="2026"/>
    <n v="7"/>
    <s v="USD"/>
    <n v="-4.0740650999999994"/>
    <n v="1"/>
    <n v="-4.0740650999999994"/>
    <x v="6"/>
    <m/>
  </r>
  <r>
    <s v="ASTRAZENECA"/>
    <s v="D4325C00010"/>
    <s v="Astra Zeneca"/>
    <s v="Brazil"/>
    <x v="2"/>
    <n v="40700"/>
    <s v="Revenues - Third Parties"/>
    <m/>
    <s v="Freight - Shipments"/>
    <n v="2026"/>
    <n v="7"/>
    <s v="USD"/>
    <n v="-233.12471909999999"/>
    <n v="1"/>
    <n v="-233.12471909999999"/>
    <x v="6"/>
    <m/>
  </r>
  <r>
    <s v="MERCK"/>
    <s v="MK-2870-007"/>
    <s v="Merck Sharp and Dohme LLC"/>
    <s v="Brazil"/>
    <x v="2"/>
    <n v="40700"/>
    <s v="Revenues - Third Parties"/>
    <m/>
    <s v="Freight - Shipments"/>
    <n v="2026"/>
    <n v="7"/>
    <s v="USD"/>
    <n v="-2815.8299221499997"/>
    <n v="1"/>
    <n v="-2815.8299221499997"/>
    <x v="6"/>
    <m/>
  </r>
  <r>
    <s v="MERCK"/>
    <s v="MK-5684-004"/>
    <s v="Merck Sharp and Dohme LLC"/>
    <s v="Brazil"/>
    <x v="2"/>
    <n v="40700"/>
    <s v="Revenues - Third Parties"/>
    <m/>
    <s v="Freight - Shipments"/>
    <n v="2026"/>
    <n v="7"/>
    <s v="USD"/>
    <n v="-92.580585299999996"/>
    <n v="1"/>
    <n v="-92.580585299999996"/>
    <x v="6"/>
    <m/>
  </r>
  <r>
    <s v="OTH CUST"/>
    <s v="TAS6417-301"/>
    <s v="Taiho Pharma USA"/>
    <s v="Brazil"/>
    <x v="2"/>
    <n v="40700"/>
    <s v="Revenues - Third Parties"/>
    <m/>
    <s v="Freight - Returns"/>
    <n v="2026"/>
    <n v="7"/>
    <s v="USD"/>
    <n v="-7.7960505000000007"/>
    <n v="1"/>
    <n v="-7.7960505000000007"/>
    <x v="6"/>
    <m/>
  </r>
  <r>
    <s v="ELI LILLY"/>
    <s v="J3M-MC-JZQB"/>
    <s v="Eli Lilly &amp; Co."/>
    <s v="Brazil"/>
    <x v="2"/>
    <n v="40700"/>
    <s v="Revenues - Third Parties"/>
    <m/>
    <s v="Freight - Shipments"/>
    <n v="2026"/>
    <n v="7"/>
    <s v="USD"/>
    <n v="-1462.3027943999998"/>
    <n v="1"/>
    <n v="-1462.3027943999998"/>
    <x v="6"/>
    <m/>
  </r>
  <r>
    <s v="MERCK"/>
    <s v="MK-9999-01A"/>
    <s v="Merck Sharp and Dohme LLC"/>
    <s v="Brazil"/>
    <x v="2"/>
    <n v="40700"/>
    <s v="Revenues - Third Parties"/>
    <m/>
    <s v="Freight - Shipments"/>
    <n v="2026"/>
    <n v="7"/>
    <s v="USD"/>
    <n v="-8.801992499999999"/>
    <n v="1"/>
    <n v="-8.801992499999999"/>
    <x v="6"/>
    <m/>
  </r>
  <r>
    <s v="J &amp; J"/>
    <s v="61186372NSC2007"/>
    <s v="Janssen"/>
    <s v="Brazil"/>
    <x v="2"/>
    <n v="40700"/>
    <s v="Revenues - Third Parties"/>
    <m/>
    <s v="Freight - Shipments"/>
    <n v="2026"/>
    <n v="7"/>
    <s v="USD"/>
    <n v="-1777.4240683500002"/>
    <n v="1"/>
    <n v="-1777.4240683500002"/>
    <x v="6"/>
    <m/>
  </r>
  <r>
    <s v="ASTRAZENECA"/>
    <s v="D6972C00002"/>
    <s v="Astra Zeneca"/>
    <s v="Brazil"/>
    <x v="2"/>
    <n v="40700"/>
    <s v="Revenues - Third Parties"/>
    <m/>
    <s v="Freight - Shipments"/>
    <n v="2026"/>
    <n v="7"/>
    <s v="USD"/>
    <n v="-407.5772862"/>
    <n v="1"/>
    <n v="-407.5772862"/>
    <x v="6"/>
    <m/>
  </r>
  <r>
    <s v="DAIICHI"/>
    <s v="DS6000-109"/>
    <s v="Daiichi Sankyo Pharma Development"/>
    <s v="Brazil"/>
    <x v="2"/>
    <n v="40700"/>
    <s v="Revenues - Third Parties"/>
    <m/>
    <s v="Freight - Shipments"/>
    <n v="2026"/>
    <n v="7"/>
    <s v="USD"/>
    <n v="-1492.75300965"/>
    <n v="1"/>
    <n v="-1492.75300965"/>
    <x v="6"/>
    <m/>
  </r>
  <r>
    <s v="MERCK"/>
    <s v="MK-5684-003"/>
    <s v="Merck Sharp and Dohme LLC"/>
    <s v="Brazil"/>
    <x v="2"/>
    <n v="40700"/>
    <s v="Revenues - Third Parties"/>
    <m/>
    <s v="Freight - Shipments"/>
    <n v="2026"/>
    <n v="7"/>
    <s v="USD"/>
    <n v="-159.32893095"/>
    <n v="1"/>
    <n v="-159.32893095"/>
    <x v="6"/>
    <m/>
  </r>
  <r>
    <s v="J &amp; J"/>
    <s v="CNTO1959CRD3008"/>
    <s v="Janssen"/>
    <s v="Brazil"/>
    <x v="2"/>
    <n v="40700"/>
    <s v="Revenues - Third Parties"/>
    <m/>
    <s v="Freight - Shipments"/>
    <n v="2026"/>
    <n v="7"/>
    <s v="USD"/>
    <n v="-532.54510994999998"/>
    <n v="1"/>
    <n v="-532.54510994999998"/>
    <x v="6"/>
    <m/>
  </r>
  <r>
    <s v="ASTRAZENECA"/>
    <s v="D6972C00003"/>
    <s v="Astra Zeneca"/>
    <s v="Brazil"/>
    <x v="2"/>
    <n v="40700"/>
    <s v="Revenues - Third Parties"/>
    <m/>
    <s v="Freight - Shipments"/>
    <n v="2026"/>
    <n v="7"/>
    <s v="USD"/>
    <n v="-350.21987699999994"/>
    <n v="1"/>
    <n v="-350.21987699999994"/>
    <x v="6"/>
    <m/>
  </r>
  <r>
    <s v="MERCK"/>
    <s v="MK-2870-019"/>
    <s v="Merck Sharp and Dohme LLC"/>
    <s v="Brazil"/>
    <x v="2"/>
    <n v="40700"/>
    <s v="Revenues - Third Parties"/>
    <m/>
    <s v="Freight - Shipments"/>
    <n v="2026"/>
    <n v="7"/>
    <s v="USD"/>
    <n v="-3199.6412437499998"/>
    <n v="1"/>
    <n v="-3199.6412437499998"/>
    <x v="6"/>
    <m/>
  </r>
  <r>
    <s v="J &amp; J"/>
    <s v="77242113PSO3004"/>
    <s v="Janssen"/>
    <s v="Brazil"/>
    <x v="2"/>
    <n v="40700"/>
    <s v="Revenues - Third Parties"/>
    <m/>
    <s v="Freight - Shipments"/>
    <n v="2026"/>
    <n v="7"/>
    <s v="USD"/>
    <n v="-336.27061964999996"/>
    <n v="1"/>
    <n v="-336.27061964999996"/>
    <x v="6"/>
    <m/>
  </r>
  <r>
    <s v="MERCK"/>
    <s v="MK-2870-015"/>
    <s v="Merck Sharp and Dohme LLC"/>
    <s v="Brazil"/>
    <x v="2"/>
    <n v="40700"/>
    <s v="Revenues - Third Parties"/>
    <m/>
    <s v="Freight - Shipments"/>
    <n v="2026"/>
    <n v="7"/>
    <s v="USD"/>
    <n v="-379.53197415"/>
    <n v="1"/>
    <n v="-379.53197415"/>
    <x v="6"/>
    <m/>
  </r>
  <r>
    <s v="J &amp; J"/>
    <s v="64407564MMY2006"/>
    <s v="Janssen"/>
    <s v="Brazil"/>
    <x v="2"/>
    <n v="40700"/>
    <s v="Revenues - Third Parties"/>
    <m/>
    <s v="Freight - Shipments"/>
    <n v="2026"/>
    <n v="7"/>
    <s v="USD"/>
    <n v="-2118.2892695999999"/>
    <n v="1"/>
    <n v="-2118.2892695999999"/>
    <x v="6"/>
    <m/>
  </r>
  <r>
    <s v="MERCK"/>
    <s v="MK-0616-019"/>
    <s v="Merck Sharp and Dohme LLC"/>
    <s v="Brazil"/>
    <x v="2"/>
    <n v="40700"/>
    <s v="Revenues - Third Parties"/>
    <m/>
    <s v="Freight - Shipments"/>
    <n v="2026"/>
    <n v="7"/>
    <s v="USD"/>
    <n v="-106.73687955"/>
    <n v="1"/>
    <n v="-106.73687955"/>
    <x v="6"/>
    <m/>
  </r>
  <r>
    <s v="MERCK"/>
    <s v="MK-3475-06D"/>
    <s v="Merck Sharp and Dohme LLC"/>
    <s v="Brazil"/>
    <x v="2"/>
    <n v="40700"/>
    <s v="Revenues - Third Parties"/>
    <m/>
    <s v="Freight - Shipments"/>
    <n v="2026"/>
    <n v="7"/>
    <s v="USD"/>
    <n v="-177.1767984"/>
    <n v="1"/>
    <n v="-177.1767984"/>
    <x v="6"/>
    <m/>
  </r>
  <r>
    <s v="MERCK"/>
    <s v="MK-2870-012"/>
    <s v="Merck Sharp and Dohme LLC"/>
    <s v="Brazil"/>
    <x v="2"/>
    <n v="40700"/>
    <s v="Revenues - Third Parties"/>
    <m/>
    <s v="Freight - Shipments"/>
    <n v="2026"/>
    <n v="7"/>
    <s v="USD"/>
    <n v="-2962.1009071500002"/>
    <n v="1"/>
    <n v="-2962.1009071500002"/>
    <x v="6"/>
    <m/>
  </r>
  <r>
    <s v="REGENERON"/>
    <s v="R3918-MG-2018"/>
    <s v="Regeneron Pharmaceuticals Inc"/>
    <s v="Brazil"/>
    <x v="2"/>
    <n v="40700"/>
    <s v="Revenues - Third Parties"/>
    <m/>
    <s v="Freight - Shipments"/>
    <n v="2026"/>
    <n v="7"/>
    <s v="USD"/>
    <n v="-1960.8365374499999"/>
    <n v="1"/>
    <n v="-1960.8365374499999"/>
    <x v="6"/>
    <m/>
  </r>
  <r>
    <s v="ELI LILLY"/>
    <s v="J1I-MC-GZQA"/>
    <s v="Eli Lilly &amp; Co."/>
    <s v="Brazil"/>
    <x v="2"/>
    <n v="40700"/>
    <s v="Revenues - Third Parties"/>
    <m/>
    <s v="Freight - Shipments"/>
    <n v="2026"/>
    <n v="7"/>
    <s v="USD"/>
    <n v="-114.9475887"/>
    <n v="1"/>
    <n v="-114.9475887"/>
    <x v="6"/>
    <m/>
  </r>
  <r>
    <s v="ELI LILLY"/>
    <s v="J1I-MC-GZBO"/>
    <s v="Eli Lilly &amp; Co."/>
    <s v="Brazil"/>
    <x v="2"/>
    <n v="40700"/>
    <s v="Revenues - Third Parties"/>
    <m/>
    <s v="Freight - Returns"/>
    <n v="2026"/>
    <n v="7"/>
    <s v="USD"/>
    <n v="-9207.3163591500015"/>
    <n v="1"/>
    <n v="-9207.3163591500015"/>
    <x v="6"/>
    <m/>
  </r>
  <r>
    <s v="ELI LILLY"/>
    <s v="J3L-MC-EZEF"/>
    <s v="Eli Lilly &amp; Co."/>
    <s v="Brazil"/>
    <x v="2"/>
    <n v="40700"/>
    <s v="Revenues - Third Parties"/>
    <m/>
    <s v="Freight - Returns"/>
    <n v="2026"/>
    <n v="7"/>
    <s v="USD"/>
    <n v="-3517.0691660999996"/>
    <n v="1"/>
    <n v="-3517.0691660999996"/>
    <x v="6"/>
    <m/>
  </r>
  <r>
    <s v="MERCK"/>
    <s v="MK-4482-023"/>
    <s v="Merck Sharp and Dohme LLC"/>
    <s v="Brazil"/>
    <x v="2"/>
    <n v="40700"/>
    <s v="Revenues - Third Parties"/>
    <m/>
    <s v="Freight - Shipments"/>
    <n v="2026"/>
    <n v="7"/>
    <s v="USD"/>
    <n v="-17.514502950000001"/>
    <n v="1"/>
    <n v="-17.514502950000001"/>
    <x v="6"/>
    <m/>
  </r>
  <r>
    <s v="MERCK"/>
    <s v="MK-2870-023"/>
    <s v="Merck Sharp and Dohme LLC"/>
    <s v="Brazil"/>
    <x v="2"/>
    <n v="40700"/>
    <s v="Revenues - Third Parties"/>
    <m/>
    <s v="Freight - Shipments"/>
    <n v="2026"/>
    <n v="7"/>
    <s v="USD"/>
    <n v="-6637.1596976999999"/>
    <n v="1"/>
    <n v="-6637.1596976999999"/>
    <x v="6"/>
    <m/>
  </r>
  <r>
    <s v="MERCK"/>
    <s v="MK-3475-06C"/>
    <s v="Merck Sharp and Dohme LLC"/>
    <s v="Brazil"/>
    <x v="2"/>
    <n v="40700"/>
    <s v="Revenues - Third Parties"/>
    <m/>
    <s v="Freight - Shipments"/>
    <n v="2026"/>
    <n v="7"/>
    <s v="USD"/>
    <n v="-6388.4569140000012"/>
    <n v="1"/>
    <n v="-6388.4569140000012"/>
    <x v="6"/>
    <m/>
  </r>
  <r>
    <s v="MERCK"/>
    <s v="MK-1084-004"/>
    <s v="Merck Sharp and Dohme LLC"/>
    <s v="Brazil"/>
    <x v="2"/>
    <n v="40700"/>
    <s v="Revenues - Third Parties"/>
    <m/>
    <s v="Freight - Shipments"/>
    <n v="2026"/>
    <n v="7"/>
    <s v="USD"/>
    <n v="-2478.3890176499999"/>
    <n v="1"/>
    <n v="-2478.3890176499999"/>
    <x v="6"/>
    <m/>
  </r>
  <r>
    <s v="MERCK"/>
    <s v="MK-2870-010"/>
    <s v="Merck Sharp and Dohme LLC"/>
    <s v="Brazil"/>
    <x v="2"/>
    <n v="40700"/>
    <s v="Revenues - Third Parties"/>
    <m/>
    <s v="Freight - Shipments"/>
    <n v="2026"/>
    <n v="7"/>
    <s v="USD"/>
    <n v="-2052.5258113499999"/>
    <n v="1"/>
    <n v="-2052.5258113499999"/>
    <x v="6"/>
    <m/>
  </r>
  <r>
    <s v="MERCK"/>
    <s v="MK-7240-008"/>
    <s v="Merck Sharp and Dohme LLC"/>
    <s v="Brazil"/>
    <x v="2"/>
    <n v="40700"/>
    <s v="Revenues - Third Parties"/>
    <m/>
    <s v="Freight - Shipments"/>
    <n v="2026"/>
    <n v="7"/>
    <s v="USD"/>
    <n v="-70.954586849999998"/>
    <n v="1"/>
    <n v="-70.954586849999998"/>
    <x v="6"/>
    <m/>
  </r>
  <r>
    <s v="J &amp; J"/>
    <s v="CNTO1959ISD3001"/>
    <s v="Janssen"/>
    <s v="Brazil"/>
    <x v="2"/>
    <n v="40700"/>
    <s v="Revenues - Third Parties"/>
    <m/>
    <s v="Freight - Shipments"/>
    <n v="2026"/>
    <n v="7"/>
    <s v="USD"/>
    <n v="-408.46274910000005"/>
    <n v="1"/>
    <n v="-408.46274910000005"/>
    <x v="6"/>
    <m/>
  </r>
  <r>
    <s v="MERCK"/>
    <s v="V940-009"/>
    <s v="Merck Sharp and Dohme LLC"/>
    <s v="Brazil"/>
    <x v="2"/>
    <n v="40700"/>
    <s v="Revenues - Third Parties"/>
    <m/>
    <s v="Freight - Shipments"/>
    <n v="2026"/>
    <n v="7"/>
    <s v="USD"/>
    <n v="-8527.6212346499997"/>
    <n v="1"/>
    <n v="-8527.6212346499997"/>
    <x v="6"/>
    <m/>
  </r>
  <r>
    <s v="J &amp; J"/>
    <s v="42847922MDD3003"/>
    <s v="Janssen"/>
    <s v="Brazil"/>
    <x v="2"/>
    <n v="40700"/>
    <s v="Revenues - Third Parties"/>
    <m/>
    <s v="Freight - Shipments"/>
    <n v="2026"/>
    <n v="7"/>
    <s v="USD"/>
    <n v="-178.75589339999999"/>
    <n v="1"/>
    <n v="-178.75589339999999"/>
    <x v="6"/>
    <m/>
  </r>
  <r>
    <s v="J &amp; J"/>
    <s v="TMC207LEP3001"/>
    <s v="Janssen"/>
    <s v="Brazil"/>
    <x v="2"/>
    <n v="40700"/>
    <s v="Revenues - Third Parties"/>
    <m/>
    <s v="Freight - Shipments"/>
    <n v="2026"/>
    <n v="7"/>
    <s v="USD"/>
    <n v="-418.69119074999998"/>
    <n v="1"/>
    <n v="-418.69119074999998"/>
    <x v="6"/>
    <m/>
  </r>
  <r>
    <s v="MERCK"/>
    <s v="MK-1084-007"/>
    <s v="Merck Sharp and Dohme LLC"/>
    <s v="Brazil"/>
    <x v="2"/>
    <n v="40700"/>
    <s v="Revenues - Third Parties"/>
    <m/>
    <s v="Freight - Shipments"/>
    <n v="2026"/>
    <n v="7"/>
    <s v="USD"/>
    <n v="-228.86642625000002"/>
    <n v="1"/>
    <n v="-228.86642625000002"/>
    <x v="6"/>
    <m/>
  </r>
  <r>
    <s v="ASTRAZENECA"/>
    <s v="D5241C00006"/>
    <s v="Astra Zeneca"/>
    <s v="Brazil"/>
    <x v="2"/>
    <n v="40700"/>
    <s v="Revenues - Third Parties"/>
    <m/>
    <s v="Freight - Shipments"/>
    <n v="2026"/>
    <n v="7"/>
    <s v="USD"/>
    <n v="-683.73936225"/>
    <n v="1"/>
    <n v="-683.73936225"/>
    <x v="6"/>
    <m/>
  </r>
  <r>
    <s v="DAIICHI"/>
    <s v="DS8201-724 (DG-05)"/>
    <s v="Daiichi Sankyo Pharma Development"/>
    <s v="Brazil"/>
    <x v="2"/>
    <n v="40700"/>
    <s v="Revenues - Third Parties"/>
    <m/>
    <s v="Freight - Shipments"/>
    <n v="2026"/>
    <n v="7"/>
    <s v="USD"/>
    <n v="-898.83958919999998"/>
    <n v="1"/>
    <n v="-898.83958919999998"/>
    <x v="6"/>
    <m/>
  </r>
  <r>
    <s v="REGENERON"/>
    <s v="R2810-ONC-2268"/>
    <s v="Regeneron Pharmaceuticals Inc"/>
    <s v="Brazil"/>
    <x v="2"/>
    <n v="40700"/>
    <s v="Revenues - Third Parties"/>
    <m/>
    <s v="Freight - Shipments"/>
    <n v="2026"/>
    <n v="7"/>
    <s v="USD"/>
    <n v="-193.25958855000002"/>
    <n v="1"/>
    <n v="-193.25958855000002"/>
    <x v="6"/>
    <m/>
  </r>
  <r>
    <s v="OTH CUST"/>
    <s v="LP352-302 (CAM)"/>
    <s v="Longboard Pharmaceuticals"/>
    <s v="Brazil"/>
    <x v="2"/>
    <n v="40700"/>
    <s v="Revenues - Third Parties"/>
    <m/>
    <s v="Freight - Shipments"/>
    <n v="2026"/>
    <n v="7"/>
    <s v="USD"/>
    <n v="-19.1550072"/>
    <n v="1"/>
    <n v="-19.1550072"/>
    <x v="6"/>
    <m/>
  </r>
  <r>
    <s v="J &amp; J"/>
    <s v="61186372COR3001"/>
    <s v="Janssen"/>
    <s v="Brazil"/>
    <x v="2"/>
    <n v="40700"/>
    <s v="Revenues - Third Parties"/>
    <m/>
    <s v="Freight - Shipments"/>
    <n v="2026"/>
    <n v="7"/>
    <s v="USD"/>
    <n v="-405.82098165000008"/>
    <n v="1"/>
    <n v="-405.82098165000008"/>
    <x v="6"/>
    <m/>
  </r>
  <r>
    <e v="#N/A"/>
    <s v="TBBO10203-101"/>
    <s v="TheRas Inc"/>
    <s v="Brazil"/>
    <x v="2"/>
    <e v="#N/A"/>
    <e v="#N/A"/>
    <m/>
    <s v="Freight - Shipments"/>
    <n v="2026"/>
    <n v="7"/>
    <s v="USD"/>
    <n v="-341.04884414999998"/>
    <n v="1"/>
    <n v="-341.04884414999998"/>
    <x v="6"/>
    <m/>
  </r>
  <r>
    <s v="ASTRAZENECA"/>
    <s v="D9181C00002"/>
    <s v="Astra Zeneca"/>
    <s v="Brazil"/>
    <x v="2"/>
    <n v="40700"/>
    <s v="Revenues - Third Parties"/>
    <m/>
    <s v="Freight - Shipments"/>
    <n v="2026"/>
    <n v="7"/>
    <s v="USD"/>
    <n v="-357.08660084999997"/>
    <n v="1"/>
    <n v="-357.08660084999997"/>
    <x v="6"/>
    <m/>
  </r>
  <r>
    <s v="J &amp; J"/>
    <s v="80202135SJS3001"/>
    <s v="Janssen"/>
    <s v="Brazil"/>
    <x v="2"/>
    <n v="40700"/>
    <s v="Revenues - Third Parties"/>
    <m/>
    <s v="Freight - Shipments"/>
    <n v="2026"/>
    <n v="7"/>
    <s v="USD"/>
    <n v="-1706.8794613499999"/>
    <n v="1"/>
    <n v="-1706.8794613499999"/>
    <x v="6"/>
    <m/>
  </r>
  <r>
    <s v="J &amp; J"/>
    <s v="61186372COR3002"/>
    <s v="Janssen"/>
    <s v="Brazil"/>
    <x v="2"/>
    <n v="40700"/>
    <s v="Revenues - Third Parties"/>
    <m/>
    <s v="Freight - Shipments"/>
    <n v="2026"/>
    <n v="7"/>
    <s v="USD"/>
    <n v="-297.9085536"/>
    <n v="1"/>
    <n v="-297.9085536"/>
    <x v="6"/>
    <m/>
  </r>
  <r>
    <s v="MERCK"/>
    <s v="MK-3475-06E"/>
    <s v="Merck Sharp and Dohme LLC"/>
    <s v="Brazil"/>
    <x v="2"/>
    <n v="40700"/>
    <s v="Revenues - Third Parties"/>
    <m/>
    <s v="Freight - Shipments"/>
    <n v="2026"/>
    <n v="7"/>
    <s v="USD"/>
    <n v="-418.4215749"/>
    <n v="1"/>
    <n v="-418.4215749"/>
    <x v="6"/>
    <m/>
  </r>
  <r>
    <s v="MERCK"/>
    <s v="MK-2400-01A"/>
    <s v="Merck Sharp and Dohme LLC"/>
    <s v="Brazil"/>
    <x v="2"/>
    <n v="40700"/>
    <s v="Revenues - Third Parties"/>
    <m/>
    <s v="Freight - Shipments"/>
    <n v="2026"/>
    <n v="7"/>
    <s v="USD"/>
    <n v="-2.8084497000000002"/>
    <n v="1"/>
    <n v="-2.8084497000000002"/>
    <x v="6"/>
    <m/>
  </r>
  <r>
    <s v="J &amp; J"/>
    <s v="77242113PSA3002"/>
    <s v="Janssen"/>
    <s v="Brazil"/>
    <x v="2"/>
    <n v="40700"/>
    <s v="Revenues - Third Parties"/>
    <m/>
    <s v="Freight - Shipments"/>
    <n v="2026"/>
    <n v="7"/>
    <s v="USD"/>
    <n v="-125.27896395"/>
    <n v="1"/>
    <n v="-125.27896395"/>
    <x v="6"/>
    <m/>
  </r>
  <r>
    <s v="ASTRAZENECA"/>
    <s v="D6973C00001"/>
    <s v="Astra Zeneca"/>
    <s v="Brazil"/>
    <x v="2"/>
    <n v="40700"/>
    <s v="Revenues - Third Parties"/>
    <m/>
    <s v="Freight - Shipments"/>
    <n v="2026"/>
    <n v="7"/>
    <s v="USD"/>
    <n v="-2870.19991755"/>
    <n v="1"/>
    <n v="-2870.19991755"/>
    <x v="6"/>
    <m/>
  </r>
  <r>
    <s v="OTH CUST"/>
    <s v="LP352-301 (CAM)"/>
    <s v="Longboard Pharmaceuticals"/>
    <s v="Brazil"/>
    <x v="2"/>
    <n v="40700"/>
    <s v="Revenues - Third Parties"/>
    <m/>
    <s v="Freight - Shipments"/>
    <n v="2026"/>
    <n v="7"/>
    <s v="USD"/>
    <n v="-71.046993149999992"/>
    <n v="1"/>
    <n v="-71.046993149999992"/>
    <x v="6"/>
    <m/>
  </r>
  <r>
    <s v="MERCK"/>
    <s v="MK-2140-010"/>
    <s v="Merck Sharp and Dohme LLC"/>
    <s v="Brazil"/>
    <x v="2"/>
    <n v="40700"/>
    <s v="Revenues - Third Parties"/>
    <m/>
    <s v="Freight - Shipments"/>
    <n v="2026"/>
    <n v="7"/>
    <s v="USD"/>
    <n v="-21.87631425"/>
    <n v="1"/>
    <n v="-21.87631425"/>
    <x v="6"/>
    <m/>
  </r>
  <r>
    <s v="MERCK"/>
    <s v="MK-2870-011"/>
    <s v="Merck Sharp and Dohme LLC"/>
    <s v="Brazil"/>
    <x v="2"/>
    <n v="40700"/>
    <s v="Revenues - Third Parties"/>
    <m/>
    <s v="Freight - Shipments"/>
    <n v="2026"/>
    <n v="7"/>
    <s v="USD"/>
    <n v="-3158.0022631500001"/>
    <n v="1"/>
    <n v="-3158.0022631500001"/>
    <x v="6"/>
    <m/>
  </r>
  <r>
    <s v="OTH CUST"/>
    <s v="SPY123-201"/>
    <s v="Spyre Therapeutics Inc"/>
    <s v="Brazil"/>
    <x v="2"/>
    <n v="40700"/>
    <s v="Revenues - Third Parties"/>
    <m/>
    <s v="Freight - Shipments"/>
    <n v="2026"/>
    <n v="7"/>
    <s v="USD"/>
    <n v="-1655.8284897000001"/>
    <n v="1"/>
    <n v="-1655.8284897000001"/>
    <x v="6"/>
    <m/>
  </r>
  <r>
    <s v="MERCK"/>
    <s v="V940-011"/>
    <s v="Merck Sharp and Dohme LLC"/>
    <s v="Brazil"/>
    <x v="2"/>
    <n v="40700"/>
    <s v="Revenues - Third Parties"/>
    <m/>
    <s v="Freight - Shipments"/>
    <n v="2026"/>
    <n v="7"/>
    <s v="USD"/>
    <n v="-12.533920349999999"/>
    <n v="1"/>
    <n v="-12.533920349999999"/>
    <x v="6"/>
    <m/>
  </r>
  <r>
    <s v="OTH CUST"/>
    <s v="LP352-303 (CAM)"/>
    <s v="Longboard Pharmaceuticals"/>
    <s v="Brazil"/>
    <x v="2"/>
    <n v="40700"/>
    <s v="Revenues - Third Parties"/>
    <m/>
    <s v="Freight - Shipments"/>
    <n v="2026"/>
    <n v="7"/>
    <s v="USD"/>
    <n v="-51.607748849999993"/>
    <n v="1"/>
    <n v="-51.607748849999993"/>
    <x v="6"/>
    <m/>
  </r>
  <r>
    <s v="ELI LILLY"/>
    <s v="I6T-MC-AMAY"/>
    <s v="Eli Lilly &amp; Co."/>
    <s v="Brazil"/>
    <x v="2"/>
    <n v="40700"/>
    <s v="Revenues - Third Parties"/>
    <m/>
    <s v="Freight - Shipments"/>
    <n v="2026"/>
    <n v="7"/>
    <s v="USD"/>
    <n v="-96.510777299999987"/>
    <n v="1"/>
    <n v="-96.510777299999987"/>
    <x v="6"/>
    <m/>
  </r>
  <r>
    <s v="MERCK"/>
    <s v="MK-2870-022"/>
    <s v="Merck Sharp and Dohme LLC"/>
    <s v="Brazil"/>
    <x v="2"/>
    <n v="40700"/>
    <s v="Revenues - Third Parties"/>
    <m/>
    <s v="Freight - Shipments"/>
    <n v="2026"/>
    <n v="7"/>
    <s v="USD"/>
    <n v="-150.46669889999998"/>
    <n v="1"/>
    <n v="-150.46669889999998"/>
    <x v="6"/>
    <m/>
  </r>
  <r>
    <s v="MERCK"/>
    <s v="MK-5684-015"/>
    <s v="Merck Sharp and Dohme LLC"/>
    <s v="Brazil"/>
    <x v="2"/>
    <n v="40700"/>
    <s v="Revenues - Third Parties"/>
    <m/>
    <s v="Freight - Shipments"/>
    <n v="2026"/>
    <n v="7"/>
    <s v="USD"/>
    <n v="-35.597480099999999"/>
    <n v="1"/>
    <n v="-35.597480099999999"/>
    <x v="6"/>
    <m/>
  </r>
  <r>
    <s v="MERCK"/>
    <s v="MK-2400-001"/>
    <s v="Merck Sharp and Dohme LLC"/>
    <s v="Brazil"/>
    <x v="2"/>
    <n v="40700"/>
    <s v="Revenues - Third Parties"/>
    <m/>
    <s v="Freight - Shipments"/>
    <n v="2026"/>
    <n v="7"/>
    <s v="USD"/>
    <n v="-2.7967526999999999"/>
    <n v="1"/>
    <n v="-2.7967526999999999"/>
    <x v="6"/>
    <m/>
  </r>
  <r>
    <s v="MERCK"/>
    <s v="MK-2870-033"/>
    <s v="Merck Sharp and Dohme LLC"/>
    <s v="Brazil"/>
    <x v="2"/>
    <n v="40700"/>
    <s v="Revenues - Third Parties"/>
    <m/>
    <s v="Freight - Shipments"/>
    <n v="2026"/>
    <n v="7"/>
    <s v="USD"/>
    <n v="-790.88739135000003"/>
    <n v="1"/>
    <n v="-790.88739135000003"/>
    <x v="6"/>
    <m/>
  </r>
  <r>
    <s v="MERCK"/>
    <s v="MK-2870-031"/>
    <s v="Merck Sharp and Dohme LLC"/>
    <s v="Brazil"/>
    <x v="2"/>
    <n v="40700"/>
    <s v="Revenues - Third Parties"/>
    <m/>
    <s v="Freight - Shipments"/>
    <n v="2026"/>
    <n v="7"/>
    <s v="USD"/>
    <n v="-160.09625414999996"/>
    <n v="1"/>
    <n v="-160.09625414999996"/>
    <x v="6"/>
    <m/>
  </r>
  <r>
    <s v="DAIICHI"/>
    <s v="DS8201-793"/>
    <s v="Daiichi Sankyo Pharma Development"/>
    <s v="Brazil"/>
    <x v="2"/>
    <n v="40700"/>
    <s v="Revenues - Third Parties"/>
    <m/>
    <s v="Freight - Shipments"/>
    <n v="2026"/>
    <n v="7"/>
    <s v="USD"/>
    <n v="-1338.5754374999999"/>
    <n v="1"/>
    <n v="-1338.5754374999999"/>
    <x v="6"/>
    <m/>
  </r>
  <r>
    <s v="ELI LILLY"/>
    <s v="J3M-MC-JZQH"/>
    <s v="Eli Lilly &amp; Co."/>
    <s v="Brazil"/>
    <x v="2"/>
    <n v="40700"/>
    <s v="Revenues - Third Parties"/>
    <m/>
    <s v="Freight - Shipments"/>
    <n v="2026"/>
    <n v="7"/>
    <s v="USD"/>
    <n v="-110.41032240000001"/>
    <n v="1"/>
    <n v="-110.41032240000001"/>
    <x v="6"/>
    <m/>
  </r>
  <r>
    <s v="J &amp; J"/>
    <s v="75276617AML3001"/>
    <s v="Janssen"/>
    <s v="Brazil"/>
    <x v="2"/>
    <n v="40700"/>
    <s v="Revenues - Third Parties"/>
    <m/>
    <s v="Freight - Shipments"/>
    <n v="2026"/>
    <n v="7"/>
    <s v="USD"/>
    <n v="-124.8561174"/>
    <n v="1"/>
    <n v="-124.8561174"/>
    <x v="6"/>
    <m/>
  </r>
  <r>
    <s v="MERCK"/>
    <s v="MK-0616-029"/>
    <s v="Merck Sharp and Dohme LLC"/>
    <s v="Brazil"/>
    <x v="2"/>
    <n v="40700"/>
    <s v="Revenues - Third Parties"/>
    <m/>
    <s v="Freight - Shipments"/>
    <n v="2026"/>
    <n v="7"/>
    <s v="USD"/>
    <n v="-26.06500995"/>
    <n v="1"/>
    <n v="-26.06500995"/>
    <x v="6"/>
    <m/>
  </r>
  <r>
    <s v="MERCK"/>
    <s v="MK-2870-032"/>
    <s v="Merck Sharp and Dohme LLC"/>
    <s v="Brazil"/>
    <x v="2"/>
    <n v="40700"/>
    <s v="Revenues - Third Parties"/>
    <m/>
    <s v="Freight - Shipments"/>
    <n v="2026"/>
    <n v="7"/>
    <s v="USD"/>
    <n v="-9443.3811192000012"/>
    <n v="1"/>
    <n v="-9443.3811192000012"/>
    <x v="6"/>
    <m/>
  </r>
  <r>
    <s v="MERCK"/>
    <s v="MK-6482-034"/>
    <s v="Merck Sharp and Dohme LLC"/>
    <s v="Brazil"/>
    <x v="2"/>
    <n v="40700"/>
    <s v="Revenues - Third Parties"/>
    <m/>
    <s v="Freight - Shipments"/>
    <n v="2026"/>
    <n v="7"/>
    <s v="USD"/>
    <n v="-5416.6988116499997"/>
    <n v="1"/>
    <n v="-5416.6988116499997"/>
    <x v="6"/>
    <m/>
  </r>
  <r>
    <s v="J &amp; J"/>
    <s v="54767414MMY3030"/>
    <s v="Janssen"/>
    <s v="Brazil"/>
    <x v="2"/>
    <n v="40700"/>
    <s v="Revenues - Third Parties"/>
    <m/>
    <s v="Freight - Shipments"/>
    <n v="2026"/>
    <n v="7"/>
    <s v="USD"/>
    <n v="-453.67808744999996"/>
    <n v="1"/>
    <n v="-453.67808744999996"/>
    <x v="6"/>
    <m/>
  </r>
  <r>
    <s v="OTH CUST"/>
    <s v="HLX22-GC-301"/>
    <s v="Shanghai Henlius Biotech Inc"/>
    <s v="Brazil"/>
    <x v="2"/>
    <n v="40700"/>
    <s v="Revenues - Third Parties"/>
    <m/>
    <s v="Freight - Shipments"/>
    <n v="2026"/>
    <n v="7"/>
    <s v="USD"/>
    <n v="-900.69180914999993"/>
    <n v="1"/>
    <n v="-900.69180914999993"/>
    <x v="6"/>
    <m/>
  </r>
  <r>
    <s v="MERCK"/>
    <s v="MK-1022-016"/>
    <s v="Merck Sharp and Dohme LLC"/>
    <s v="Brazil"/>
    <x v="2"/>
    <n v="40700"/>
    <s v="Revenues - Third Parties"/>
    <m/>
    <s v="Freight - Shipments"/>
    <n v="2026"/>
    <n v="7"/>
    <s v="USD"/>
    <n v="-155.68473059999999"/>
    <n v="1"/>
    <n v="-155.68473059999999"/>
    <x v="6"/>
    <m/>
  </r>
  <r>
    <s v="ELI LILLY"/>
    <s v="I8F-MC-GPJA"/>
    <s v="Eli Lilly &amp; Co."/>
    <s v="Brazil"/>
    <x v="2"/>
    <n v="40700"/>
    <s v="Revenues - Third Parties"/>
    <m/>
    <s v="Freight - Returns"/>
    <n v="2026"/>
    <n v="7"/>
    <s v="USD"/>
    <n v="-621.00835124999992"/>
    <n v="1"/>
    <n v="-621.00835124999992"/>
    <x v="6"/>
    <m/>
  </r>
  <r>
    <s v="ELI LILLY"/>
    <s v="I8F-MC-GPJD"/>
    <s v="Eli Lilly &amp; Co."/>
    <s v="Brazil"/>
    <x v="2"/>
    <n v="40700"/>
    <s v="Revenues - Third Parties"/>
    <m/>
    <s v="Freight - Returns"/>
    <n v="2026"/>
    <n v="7"/>
    <s v="USD"/>
    <n v="-509.4452895"/>
    <n v="1"/>
    <n v="-509.4452895"/>
    <x v="6"/>
    <m/>
  </r>
  <r>
    <s v="MERCK"/>
    <s v="A011-12 (MK-7962-004)"/>
    <s v="Merck Sharp and Dohme LLC"/>
    <s v="Brazil"/>
    <x v="2"/>
    <n v="40700"/>
    <s v="Revenues - Third Parties"/>
    <m/>
    <s v="Freight - Shipments"/>
    <n v="2026"/>
    <n v="7"/>
    <s v="USD"/>
    <n v="-6243.7492330499999"/>
    <n v="1"/>
    <n v="-6243.7492330499999"/>
    <x v="6"/>
    <m/>
  </r>
  <r>
    <s v="PFIZER"/>
    <s v="C2321008"/>
    <s v="Pfizer"/>
    <s v="Brazil"/>
    <x v="2"/>
    <n v="40700"/>
    <s v="Revenues - Third Parties"/>
    <m/>
    <s v="Freight - Shipments"/>
    <n v="2026"/>
    <n v="7"/>
    <s v="USD"/>
    <n v="-17265.925324199998"/>
    <n v="1"/>
    <n v="-17265.925324199998"/>
    <x v="6"/>
    <m/>
  </r>
  <r>
    <s v="OTH CUST"/>
    <s v="SNDX-5613-0710"/>
    <s v="Syndax Pharmaceuticals Inc"/>
    <s v="Brazil"/>
    <x v="2"/>
    <n v="40700"/>
    <s v="Revenues - Third Parties"/>
    <m/>
    <s v="Freight - Shipments"/>
    <n v="2026"/>
    <n v="7"/>
    <s v="USD"/>
    <n v="-472.49212709999995"/>
    <n v="1"/>
    <n v="-472.49212709999995"/>
    <x v="6"/>
    <m/>
  </r>
  <r>
    <s v="MERCK"/>
    <s v="MK-6482-033"/>
    <s v="Merck Sharp and Dohme LLC"/>
    <s v="Brazil"/>
    <x v="2"/>
    <n v="40700"/>
    <s v="Revenues - Third Parties"/>
    <m/>
    <s v="Freight - Shipments"/>
    <n v="2026"/>
    <n v="7"/>
    <s v="USD"/>
    <n v="-1974.5775882"/>
    <n v="1"/>
    <n v="-1974.5775882"/>
    <x v="6"/>
    <m/>
  </r>
  <r>
    <s v="J &amp; J"/>
    <s v="78278343PCR3001"/>
    <s v="Janssen"/>
    <s v="Brazil"/>
    <x v="2"/>
    <n v="40700"/>
    <s v="Revenues - Third Parties"/>
    <m/>
    <s v="Freight - Shipments"/>
    <n v="2026"/>
    <n v="7"/>
    <s v="USD"/>
    <n v="-50.680176749999994"/>
    <n v="1"/>
    <n v="-50.680176749999994"/>
    <x v="6"/>
    <m/>
  </r>
  <r>
    <s v="MERCK"/>
    <s v="MK-8527-011"/>
    <s v="Merck Sharp and Dohme LLC"/>
    <s v="Brazil"/>
    <x v="2"/>
    <n v="40700"/>
    <s v="Revenues - Third Parties"/>
    <m/>
    <s v="Freight - Shipments"/>
    <n v="2026"/>
    <n v="7"/>
    <s v="USD"/>
    <n v="-265.07916855000002"/>
    <n v="1"/>
    <n v="-265.07916855000002"/>
    <x v="6"/>
    <m/>
  </r>
  <r>
    <s v="PFIZER"/>
    <s v="C4921003"/>
    <s v="Pfizer"/>
    <s v="Brazil"/>
    <x v="2"/>
    <n v="40700"/>
    <s v="Revenues - Third Parties"/>
    <m/>
    <s v="Freight - Shipments"/>
    <n v="2026"/>
    <n v="7"/>
    <s v="USD"/>
    <n v="-60.56706599999999"/>
    <n v="1"/>
    <n v="-60.56706599999999"/>
    <x v="6"/>
    <m/>
  </r>
  <r>
    <s v="PFIZER"/>
    <s v="C5731006"/>
    <s v="Pfizer"/>
    <s v="Brazil"/>
    <x v="2"/>
    <n v="40700"/>
    <s v="Revenues - Third Parties"/>
    <m/>
    <s v="Freight - Shipments"/>
    <n v="2026"/>
    <n v="7"/>
    <s v="USD"/>
    <n v="-390.38620529999997"/>
    <n v="1"/>
    <n v="-390.38620529999997"/>
    <x v="6"/>
    <m/>
  </r>
  <r>
    <s v="J &amp; J"/>
    <s v="61186372HNC3001"/>
    <s v="Janssen"/>
    <s v="Brazil"/>
    <x v="2"/>
    <n v="40700"/>
    <s v="Revenues - Third Parties"/>
    <m/>
    <s v="Freight - Shipments"/>
    <n v="2026"/>
    <n v="7"/>
    <s v="USD"/>
    <n v="-3457.3091931000004"/>
    <n v="1"/>
    <n v="-3457.3091931000004"/>
    <x v="6"/>
    <m/>
  </r>
  <r>
    <s v="MERCK"/>
    <s v="MK-7240-013"/>
    <s v="Merck Sharp and Dohme LLC"/>
    <s v="Brazil"/>
    <x v="2"/>
    <n v="40700"/>
    <s v="Revenues - Third Parties"/>
    <m/>
    <s v="Freight - Shipments"/>
    <n v="2026"/>
    <n v="7"/>
    <s v="USD"/>
    <n v="-102.39670769999998"/>
    <n v="1"/>
    <n v="-102.39670769999998"/>
    <x v="6"/>
    <m/>
  </r>
  <r>
    <s v="ELI LILLY"/>
    <s v="J2S-MC-GZMR"/>
    <s v="Eli Lilly &amp; Co."/>
    <s v="Brazil"/>
    <x v="2"/>
    <n v="40700"/>
    <s v="Revenues - Third Parties"/>
    <m/>
    <s v="Freight - Shipments"/>
    <n v="2026"/>
    <n v="7"/>
    <s v="USD"/>
    <n v="-77.601407100000003"/>
    <n v="1"/>
    <n v="-77.601407100000003"/>
    <x v="6"/>
    <m/>
  </r>
  <r>
    <s v="MERCK"/>
    <s v="MK-7962-038"/>
    <s v="Merck Sharp and Dohme LLC"/>
    <s v="Brazil"/>
    <x v="2"/>
    <n v="40700"/>
    <s v="Revenues - Third Parties"/>
    <m/>
    <s v="Freight - Shipments"/>
    <n v="2026"/>
    <n v="7"/>
    <s v="USD"/>
    <n v="-1277.76799815"/>
    <n v="1"/>
    <n v="-1277.76799815"/>
    <x v="6"/>
    <m/>
  </r>
  <r>
    <s v="J &amp; J"/>
    <s v="77242113UCO3001"/>
    <s v="Janssen"/>
    <s v="Brazil"/>
    <x v="2"/>
    <n v="40700"/>
    <s v="Revenues - Third Parties"/>
    <m/>
    <s v="Freight - Shipments"/>
    <n v="2026"/>
    <n v="7"/>
    <s v="USD"/>
    <n v="-2097.95578965"/>
    <n v="1"/>
    <n v="-2097.95578965"/>
    <x v="6"/>
    <m/>
  </r>
  <r>
    <s v="J &amp; J"/>
    <s v="77242113CRD3001"/>
    <s v="Janssen"/>
    <s v="Brazil"/>
    <x v="2"/>
    <n v="40700"/>
    <s v="Revenues - Third Parties"/>
    <m/>
    <s v="Freight - Shipments"/>
    <n v="2026"/>
    <n v="7"/>
    <s v="USD"/>
    <n v="-1493.0413406999999"/>
    <n v="1"/>
    <n v="-1493.0413406999999"/>
    <x v="6"/>
    <m/>
  </r>
  <r>
    <s v="ELI LILLY"/>
    <s v="J2O-MC-EKBG (eCOA)"/>
    <s v="Eli Lilly &amp; Co."/>
    <s v="Brazil"/>
    <x v="2"/>
    <n v="40700"/>
    <s v="Revenues - Third Parties"/>
    <m/>
    <s v="Freight - Returns"/>
    <n v="2026"/>
    <n v="7"/>
    <s v="USD"/>
    <n v="-50.959735049999999"/>
    <n v="1"/>
    <n v="-50.959735049999999"/>
    <x v="6"/>
    <m/>
  </r>
  <r>
    <s v="MERCK"/>
    <s v="MK-2870-021"/>
    <s v="Merck Sharp and Dohme LLC"/>
    <s v="Brazil"/>
    <x v="2"/>
    <n v="40700"/>
    <s v="Revenues - Third Parties"/>
    <m/>
    <s v="Freight - Shipments"/>
    <n v="2026"/>
    <n v="7"/>
    <s v="USD"/>
    <n v="-378.33478619999988"/>
    <n v="1"/>
    <n v="-378.33478619999988"/>
    <x v="6"/>
    <m/>
  </r>
  <r>
    <s v="MERCK"/>
    <s v="MK-0616-037"/>
    <s v="Merck Sharp and Dohme LLC"/>
    <s v="Brazil"/>
    <x v="2"/>
    <n v="40700"/>
    <s v="Revenues - Third Parties"/>
    <m/>
    <s v="Freight - Shipments"/>
    <n v="2026"/>
    <n v="7"/>
    <s v="USD"/>
    <n v="-5.1332284499999998"/>
    <n v="1"/>
    <n v="-5.1332284499999998"/>
    <x v="6"/>
    <m/>
  </r>
  <r>
    <s v="MERCK"/>
    <s v="MK-2870-036"/>
    <s v="Merck Sharp and Dohme LLC"/>
    <s v="Brazil"/>
    <x v="2"/>
    <n v="40700"/>
    <s v="Revenues - Third Parties"/>
    <m/>
    <s v="Freight - Shipments"/>
    <n v="2026"/>
    <n v="7"/>
    <s v="USD"/>
    <n v="-363.68487855000001"/>
    <n v="1"/>
    <n v="-363.68487855000001"/>
    <x v="6"/>
    <m/>
  </r>
  <r>
    <s v="J &amp; J"/>
    <s v="78278343PCR3003"/>
    <s v="Janssen"/>
    <s v="Brazil"/>
    <x v="2"/>
    <n v="40700"/>
    <s v="Revenues - Third Parties"/>
    <m/>
    <s v="Freight - Shipments"/>
    <n v="2026"/>
    <n v="7"/>
    <s v="USD"/>
    <n v="-27.733587"/>
    <n v="1"/>
    <n v="-27.733587"/>
    <x v="6"/>
    <m/>
  </r>
  <r>
    <s v="ELI LILLY"/>
    <s v="J2O-MC-EKBG"/>
    <s v="Eli Lilly &amp; Co."/>
    <s v="Brazil"/>
    <x v="2"/>
    <n v="40700"/>
    <s v="Revenues - Third Parties"/>
    <m/>
    <s v="Freight - Shipments"/>
    <n v="2026"/>
    <n v="7"/>
    <s v="USD"/>
    <n v="-30581.154977099988"/>
    <n v="1"/>
    <n v="-30581.154977099988"/>
    <x v="6"/>
    <m/>
  </r>
  <r>
    <s v="ELI LILLY"/>
    <s v="J6E-MC-KWAN"/>
    <s v="Eli Lilly &amp; Co."/>
    <s v="Brazil"/>
    <x v="2"/>
    <n v="40700"/>
    <s v="Revenues - Third Parties"/>
    <m/>
    <s v="Freight - Shipments"/>
    <n v="2026"/>
    <n v="7"/>
    <s v="USD"/>
    <n v="-487.58535104999999"/>
    <n v="1"/>
    <n v="-487.58535104999999"/>
    <x v="6"/>
    <m/>
  </r>
  <r>
    <s v="ELI LILLY"/>
    <s v="I6T-MC-AMCD"/>
    <s v="Eli Lilly &amp; Co."/>
    <s v="Brazil"/>
    <x v="2"/>
    <n v="40700"/>
    <s v="Revenues - Third Parties"/>
    <m/>
    <s v="Freight - Shipments"/>
    <n v="2026"/>
    <n v="7"/>
    <s v="USD"/>
    <n v="-427.07735489999999"/>
    <n v="1"/>
    <n v="-427.07735489999999"/>
    <x v="6"/>
    <m/>
  </r>
  <r>
    <s v="ELI LILLY"/>
    <s v="I6T-MC-AMCE"/>
    <s v="Eli Lilly &amp; Co."/>
    <s v="Brazil"/>
    <x v="2"/>
    <n v="40700"/>
    <s v="Revenues - Third Parties"/>
    <m/>
    <s v="Freight - Shipments"/>
    <n v="2026"/>
    <n v="7"/>
    <s v="USD"/>
    <n v="-143.23444379999998"/>
    <n v="1"/>
    <n v="-143.23444379999998"/>
    <x v="6"/>
    <m/>
  </r>
  <r>
    <s v="ELI LILLY"/>
    <s v="J2S-MC-GZMH"/>
    <s v="Eli Lilly &amp; Co."/>
    <s v="Brazil"/>
    <x v="2"/>
    <n v="40700"/>
    <s v="Revenues - Third Parties"/>
    <m/>
    <s v="Freight - Shipments"/>
    <n v="2026"/>
    <n v="7"/>
    <s v="USD"/>
    <n v="-188.26321499999997"/>
    <n v="1"/>
    <n v="-188.26321499999997"/>
    <x v="6"/>
    <m/>
  </r>
  <r>
    <s v="MERCK"/>
    <s v="MK-3475-01F"/>
    <s v="Merck Sharp and Dohme LLC"/>
    <s v="Brazil"/>
    <x v="2"/>
    <n v="40700"/>
    <s v="Revenues - Third Parties"/>
    <m/>
    <s v="Freight - Shipments"/>
    <n v="2026"/>
    <n v="7"/>
    <s v="USD"/>
    <n v="-317.52325289999993"/>
    <n v="1"/>
    <n v="-317.52325289999993"/>
    <x v="6"/>
    <m/>
  </r>
  <r>
    <s v="ELI LILLY"/>
    <s v="J2A-MC-GZPW"/>
    <s v="Eli Lilly &amp; Co."/>
    <s v="Brazil"/>
    <x v="2"/>
    <n v="40700"/>
    <s v="Revenues - Third Parties"/>
    <m/>
    <s v="Freight - Shipments"/>
    <n v="2026"/>
    <n v="7"/>
    <s v="USD"/>
    <n v="-4083.2682995999999"/>
    <n v="1"/>
    <n v="-4083.2682995999999"/>
    <x v="6"/>
    <m/>
  </r>
  <r>
    <s v="J &amp; J"/>
    <s v="80202135SLE3001"/>
    <s v="Janssen"/>
    <s v="Brazil"/>
    <x v="2"/>
    <n v="40700"/>
    <s v="Revenues - Third Parties"/>
    <m/>
    <s v="Freight - Shipments"/>
    <n v="2026"/>
    <n v="7"/>
    <s v="USD"/>
    <n v="-814.49252219999994"/>
    <n v="1"/>
    <n v="-814.49252219999994"/>
    <x v="6"/>
    <m/>
  </r>
  <r>
    <s v="PFIZER"/>
    <s v="C6461001"/>
    <s v="Pfizer"/>
    <s v="Brazil"/>
    <x v="2"/>
    <n v="40700"/>
    <s v="Revenues - Third Parties"/>
    <m/>
    <s v="Freight - Shipments"/>
    <n v="2026"/>
    <n v="7"/>
    <s v="USD"/>
    <n v="-3125.1705386999997"/>
    <n v="1"/>
    <n v="-3125.1705386999997"/>
    <x v="6"/>
    <m/>
  </r>
  <r>
    <s v="ELI LILLY"/>
    <s v="N1T-MC-TZ01"/>
    <s v="Eli Lilly &amp; Co."/>
    <s v="Brazil"/>
    <x v="2"/>
    <n v="40700"/>
    <s v="Revenues - Third Parties"/>
    <m/>
    <s v="Freight - Shipments"/>
    <n v="2026"/>
    <n v="7"/>
    <s v="USD"/>
    <n v="-24.049031999999997"/>
    <n v="1"/>
    <n v="-24.049031999999997"/>
    <x v="6"/>
    <m/>
  </r>
  <r>
    <s v="ELI LILLY"/>
    <s v="N1T-MC-RT01"/>
    <s v="Eli Lilly &amp; Co."/>
    <s v="Brazil"/>
    <x v="2"/>
    <n v="40700"/>
    <s v="Revenues - Third Parties"/>
    <m/>
    <s v="Freight - Shipments"/>
    <n v="2026"/>
    <n v="7"/>
    <s v="USD"/>
    <n v="-117.20218544999997"/>
    <n v="1"/>
    <n v="-117.20218544999997"/>
    <x v="6"/>
    <m/>
  </r>
  <r>
    <s v="J &amp; J"/>
    <s v="95597528ADM2001"/>
    <s v="Janssen"/>
    <s v="Brazil"/>
    <x v="2"/>
    <n v="40700"/>
    <s v="Revenues - Third Parties"/>
    <m/>
    <s v="Freight - Shipments"/>
    <n v="2026"/>
    <n v="7"/>
    <s v="USD"/>
    <n v="-183.03933480000001"/>
    <n v="1"/>
    <n v="-183.03933480000001"/>
    <x v="6"/>
    <m/>
  </r>
  <r>
    <s v="ELI LILLY"/>
    <s v="I4V-MC-JAJJ"/>
    <s v="Eli Lilly &amp; Co."/>
    <s v="Brazil"/>
    <x v="2"/>
    <n v="40700"/>
    <s v="Revenues - Third Parties"/>
    <m/>
    <s v="Freight - Shipments"/>
    <n v="2026"/>
    <n v="7"/>
    <s v="USD"/>
    <n v="-203.84888264999998"/>
    <n v="1"/>
    <n v="-203.84888264999998"/>
    <x v="6"/>
    <m/>
  </r>
  <r>
    <s v="ELI LILLY"/>
    <s v="I4V-MC-JAJK"/>
    <s v="Eli Lilly &amp; Co."/>
    <s v="Brazil"/>
    <x v="2"/>
    <n v="40700"/>
    <s v="Revenues - Third Parties"/>
    <m/>
    <s v="Freight - Shipments"/>
    <n v="2026"/>
    <n v="7"/>
    <s v="USD"/>
    <n v="-1479.2757262499997"/>
    <n v="1"/>
    <n v="-1479.2757262499997"/>
    <x v="6"/>
    <m/>
  </r>
  <r>
    <s v="MERCK"/>
    <s v="MK-3475-06F"/>
    <s v="Merck Sharp and Dohme LLC"/>
    <s v="Brazil"/>
    <x v="2"/>
    <n v="40700"/>
    <s v="Revenues - Third Parties"/>
    <m/>
    <s v="Freight - Shipments"/>
    <n v="2026"/>
    <n v="7"/>
    <s v="USD"/>
    <n v="-285.32726039999994"/>
    <n v="1"/>
    <n v="-285.32726039999994"/>
    <x v="6"/>
    <m/>
  </r>
  <r>
    <s v="ELI LILLY"/>
    <s v="J5E-MC-JZXB (eCOA)"/>
    <s v="Eli Lilly &amp; Co."/>
    <s v="Brazil"/>
    <x v="2"/>
    <n v="40700"/>
    <s v="Revenues - Third Parties"/>
    <m/>
    <s v="Freight - Shipments"/>
    <n v="2026"/>
    <n v="7"/>
    <s v="USD"/>
    <n v="-226.1883981"/>
    <n v="1"/>
    <n v="-226.1883981"/>
    <x v="6"/>
    <m/>
  </r>
  <r>
    <s v="NOVARTIS"/>
    <s v="CBAF312D2301"/>
    <s v="Novartis Pharma AG"/>
    <s v="Brazil"/>
    <x v="2"/>
    <n v="40700"/>
    <s v="Revenues - Third Parties"/>
    <m/>
    <s v="Freight - Shipments"/>
    <n v="2026"/>
    <n v="7"/>
    <s v="USD"/>
    <n v="-889.61884410000005"/>
    <n v="1"/>
    <n v="-889.61884410000005"/>
    <x v="6"/>
    <m/>
  </r>
  <r>
    <s v="NOVARTIS"/>
    <s v="CLNP023A2002B"/>
    <s v="Novartis Pharma AG"/>
    <s v="Brazil"/>
    <x v="2"/>
    <n v="40700"/>
    <s v="Revenues - Third Parties"/>
    <m/>
    <s v="Freight - Shipments"/>
    <n v="2026"/>
    <n v="7"/>
    <s v="USD"/>
    <n v="-1436.8226344499997"/>
    <n v="1"/>
    <n v="-1436.8226344499997"/>
    <x v="6"/>
    <m/>
  </r>
  <r>
    <s v="NOVARTIS"/>
    <s v="CDRB436J12301"/>
    <s v="Novartis Pharma AG"/>
    <s v="Brazil"/>
    <x v="2"/>
    <n v="40700"/>
    <s v="Revenues - Third Parties"/>
    <m/>
    <s v="Freight - Shipments"/>
    <n v="2026"/>
    <n v="7"/>
    <s v="USD"/>
    <n v="-161.95724685000002"/>
    <n v="1"/>
    <n v="-161.95724685000002"/>
    <x v="6"/>
    <m/>
  </r>
  <r>
    <s v="NOVARTIS"/>
    <s v="CLOU064C12302"/>
    <s v="Novartis Pharma AG"/>
    <s v="Brazil"/>
    <x v="2"/>
    <n v="40700"/>
    <s v="Revenues - Third Parties"/>
    <m/>
    <s v="Freight - Shipments"/>
    <n v="2026"/>
    <n v="7"/>
    <s v="USD"/>
    <n v="-1580.2436453999999"/>
    <n v="1"/>
    <n v="-1580.2436453999999"/>
    <x v="6"/>
    <m/>
  </r>
  <r>
    <s v="NOVARTIS"/>
    <s v="CKJX839B12302"/>
    <s v="Novartis Pharma AG"/>
    <s v="Brazil"/>
    <x v="2"/>
    <n v="40700"/>
    <s v="Revenues - Third Parties"/>
    <m/>
    <s v="Freight - Shipments"/>
    <n v="2026"/>
    <n v="7"/>
    <s v="USD"/>
    <n v="-2000.0893300499999"/>
    <n v="1"/>
    <n v="-2000.0893300499999"/>
    <x v="6"/>
    <m/>
  </r>
  <r>
    <s v="NOVARTIS"/>
    <s v="CVAY736K12301"/>
    <s v="Novartis Pharma AG"/>
    <s v="Brazil"/>
    <x v="2"/>
    <n v="40700"/>
    <s v="Revenues - Third Parties"/>
    <m/>
    <s v="Freight - Shipments"/>
    <n v="2026"/>
    <n v="7"/>
    <s v="USD"/>
    <n v="-764.6732446499999"/>
    <n v="1"/>
    <n v="-764.6732446499999"/>
    <x v="6"/>
    <m/>
  </r>
  <r>
    <s v="NOVARTIS"/>
    <s v="CLEE011A2412B"/>
    <s v="Novartis Pharma AG"/>
    <s v="Brazil"/>
    <x v="2"/>
    <n v="40700"/>
    <s v="Revenues - Third Parties"/>
    <m/>
    <s v="Freight - Shipments"/>
    <n v="2026"/>
    <n v="7"/>
    <s v="USD"/>
    <n v="-1401.5257672499999"/>
    <n v="1"/>
    <n v="-1401.5257672499999"/>
    <x v="6"/>
    <m/>
  </r>
  <r>
    <s v="NOVARTIS"/>
    <s v="CKJX839D12302"/>
    <s v="Novartis Pharma AG"/>
    <s v="Brazil"/>
    <x v="2"/>
    <n v="40700"/>
    <s v="Revenues - Third Parties"/>
    <m/>
    <s v="Freight - Shipments"/>
    <n v="2026"/>
    <n v="7"/>
    <s v="USD"/>
    <n v="-605.19166784999993"/>
    <n v="1"/>
    <n v="-605.19166784999993"/>
    <x v="6"/>
    <m/>
  </r>
  <r>
    <s v="NOVARTIS"/>
    <s v="CLNP023B12302"/>
    <s v="Novartis Pharma AG"/>
    <s v="Brazil"/>
    <x v="2"/>
    <n v="40700"/>
    <s v="Revenues - Third Parties"/>
    <m/>
    <s v="Freight - Shipments"/>
    <n v="2026"/>
    <n v="7"/>
    <s v="USD"/>
    <n v="-55.161882299999995"/>
    <n v="1"/>
    <n v="-55.161882299999995"/>
    <x v="6"/>
    <m/>
  </r>
  <r>
    <s v="NOVARTIS"/>
    <s v="CVAY736F12301"/>
    <s v="Novartis Pharma AG"/>
    <s v="Brazil"/>
    <x v="2"/>
    <n v="40700"/>
    <s v="Revenues - Third Parties"/>
    <m/>
    <s v="Freight - Shipments"/>
    <n v="2026"/>
    <n v="7"/>
    <s v="USD"/>
    <n v="-339.06912690000007"/>
    <n v="1"/>
    <n v="-339.06912690000007"/>
    <x v="6"/>
    <m/>
  </r>
  <r>
    <s v="BAYER"/>
    <s v="BAY 1841788-21492"/>
    <s v="Bayer AG"/>
    <s v="Brazil"/>
    <x v="2"/>
    <n v="40700"/>
    <s v="Revenues - Third Parties"/>
    <m/>
    <s v="PassThrough - Freight"/>
    <n v="2026"/>
    <n v="7"/>
    <s v="USD"/>
    <n v="-3643.0452712499996"/>
    <n v="1"/>
    <n v="-3643.0452712499996"/>
    <x v="6"/>
    <m/>
  </r>
  <r>
    <s v="BAYER"/>
    <s v="BAY 94-8862-20186"/>
    <s v="Bayer AG"/>
    <s v="Brazil"/>
    <x v="2"/>
    <n v="40700"/>
    <s v="Revenues - Third Parties"/>
    <m/>
    <s v="PassThrough - Freight"/>
    <n v="2026"/>
    <n v="7"/>
    <s v="USD"/>
    <n v="-15.183290850000001"/>
    <n v="1"/>
    <n v="-15.183290850000001"/>
    <x v="6"/>
    <m/>
  </r>
  <r>
    <s v="NOVARTIS"/>
    <s v="CVAY736A2301E1"/>
    <s v="Novartis Pharma AG"/>
    <s v="Brazil"/>
    <x v="2"/>
    <n v="40700"/>
    <s v="Revenues - Third Parties"/>
    <m/>
    <s v="Freight - Shipments"/>
    <n v="2026"/>
    <n v="7"/>
    <s v="USD"/>
    <n v="-110.65361999999999"/>
    <n v="1"/>
    <n v="-110.65361999999999"/>
    <x v="6"/>
    <m/>
  </r>
  <r>
    <s v="NOVARTIS"/>
    <s v="CLNP023B12001B"/>
    <s v="Novartis Pharma AG"/>
    <s v="Brazil"/>
    <x v="2"/>
    <n v="40700"/>
    <s v="Revenues - Third Parties"/>
    <m/>
    <s v="Freight - Shipments"/>
    <n v="2026"/>
    <n v="7"/>
    <s v="USD"/>
    <n v="-20.819490300000002"/>
    <n v="1"/>
    <n v="-20.819490300000002"/>
    <x v="6"/>
    <m/>
  </r>
  <r>
    <s v="NOVARTIS"/>
    <s v="CLOU064A2304"/>
    <s v="Novartis Pharma AG"/>
    <s v="Brazil"/>
    <x v="2"/>
    <n v="40700"/>
    <s v="Revenues - Third Parties"/>
    <m/>
    <s v="Freight - Shipments"/>
    <n v="2026"/>
    <n v="7"/>
    <s v="USD"/>
    <n v="-92.560115550000006"/>
    <n v="1"/>
    <n v="-92.560115550000006"/>
    <x v="6"/>
    <m/>
  </r>
  <r>
    <s v="NOVARTIS"/>
    <s v="CVAY736F12301E1"/>
    <s v="Novartis Pharma AG"/>
    <s v="Brazil"/>
    <x v="2"/>
    <n v="40700"/>
    <s v="Revenues - Third Parties"/>
    <m/>
    <s v="Freight - Shipments"/>
    <n v="2026"/>
    <n v="7"/>
    <s v="USD"/>
    <n v="-652.48380854999994"/>
    <n v="1"/>
    <n v="-652.48380854999994"/>
    <x v="6"/>
    <m/>
  </r>
  <r>
    <s v="OTH CUST"/>
    <s v="PHA022121-C307"/>
    <s v="Pharvaris BV"/>
    <s v="Brazil"/>
    <x v="2"/>
    <n v="40700"/>
    <s v="Revenues - Third Parties"/>
    <m/>
    <s v="Freight - Shipments"/>
    <n v="2026"/>
    <n v="7"/>
    <s v="USD"/>
    <n v="-83.200176150000004"/>
    <n v="1"/>
    <n v="-83.200176150000004"/>
    <x v="6"/>
    <m/>
  </r>
  <r>
    <s v="NOVARTIS"/>
    <s v="CVAY736S12201"/>
    <s v="Novartis Pharma AG"/>
    <s v="Brazil"/>
    <x v="2"/>
    <n v="40700"/>
    <s v="Revenues - Third Parties"/>
    <m/>
    <s v="Freight - Shipments"/>
    <n v="2026"/>
    <n v="7"/>
    <s v="USD"/>
    <n v="-842.87236844999995"/>
    <n v="1"/>
    <n v="-842.87236844999995"/>
    <x v="6"/>
    <m/>
  </r>
  <r>
    <s v="NOVARTIS"/>
    <s v="CVAY736K12301E1"/>
    <s v="Novartis Pharma AG"/>
    <s v="Brazil"/>
    <x v="2"/>
    <n v="40700"/>
    <s v="Revenues - Third Parties"/>
    <m/>
    <s v="Freight - Shipments"/>
    <n v="2026"/>
    <n v="7"/>
    <s v="USD"/>
    <n v="-160.69338599999998"/>
    <n v="1"/>
    <n v="-160.69338599999998"/>
    <x v="6"/>
    <m/>
  </r>
  <r>
    <s v="BAYER"/>
    <s v="BAY 2927088-22615"/>
    <s v="Bayer AG"/>
    <s v="Brazil"/>
    <x v="2"/>
    <n v="40700"/>
    <s v="Revenues - Third Parties"/>
    <m/>
    <s v="PassThrough - Freight"/>
    <n v="2026"/>
    <n v="7"/>
    <s v="USD"/>
    <n v="-173.35480365000001"/>
    <n v="1"/>
    <n v="-173.35480365000001"/>
    <x v="6"/>
    <m/>
  </r>
  <r>
    <e v="#N/A"/>
    <s v="BCA101X301"/>
    <s v="Bicara Therapeutics"/>
    <s v="Brazil"/>
    <x v="2"/>
    <e v="#N/A"/>
    <e v="#N/A"/>
    <m/>
    <s v="Freight - Shipments"/>
    <n v="2026"/>
    <n v="7"/>
    <s v="USD"/>
    <n v="-879.12429569999983"/>
    <n v="1"/>
    <n v="-879.12429569999983"/>
    <x v="6"/>
    <m/>
  </r>
  <r>
    <s v="OTH CUST"/>
    <s v="MB12-C-02-24"/>
    <s v="mAbxience Research"/>
    <s v="Brazil"/>
    <x v="2"/>
    <n v="40700"/>
    <s v="Revenues - Third Parties"/>
    <m/>
    <s v="Freight - Shipments"/>
    <n v="2026"/>
    <n v="7"/>
    <s v="USD"/>
    <n v="-3701.3144615999995"/>
    <n v="1"/>
    <n v="-3701.3144615999995"/>
    <x v="6"/>
    <m/>
  </r>
  <r>
    <s v="NOVARTIS"/>
    <s v="CHK01-01 (CEVX811A12301)"/>
    <s v="Novartis Pharma AG"/>
    <s v="Brazil"/>
    <x v="2"/>
    <n v="40700"/>
    <s v="Revenues - Third Parties"/>
    <m/>
    <s v="Freight - Returns"/>
    <n v="2026"/>
    <n v="7"/>
    <s v="USD"/>
    <n v="-13.679056649999998"/>
    <n v="1"/>
    <n v="-13.679056649999998"/>
    <x v="6"/>
    <m/>
  </r>
  <r>
    <s v="OTH CUST"/>
    <s v="NW-3509_023_III_2024"/>
    <s v="CliniRx UK Limited"/>
    <s v="Brazil"/>
    <x v="2"/>
    <n v="40700"/>
    <s v="Revenues - Third Parties"/>
    <m/>
    <s v="Freight - Shipments"/>
    <n v="2026"/>
    <n v="7"/>
    <s v="USD"/>
    <n v="-185.26059509999999"/>
    <n v="1"/>
    <n v="-185.26059509999999"/>
    <x v="6"/>
    <m/>
  </r>
  <r>
    <s v="NOVARTIS"/>
    <s v="CTQJ230A12301E1"/>
    <s v="Novartis Pharma AG"/>
    <s v="Brazil"/>
    <x v="2"/>
    <n v="40700"/>
    <s v="Revenues - Third Parties"/>
    <m/>
    <s v="Freight - Shipments"/>
    <n v="2026"/>
    <n v="7"/>
    <s v="USD"/>
    <n v="-12243.006017550002"/>
    <n v="1"/>
    <n v="-12243.006017550002"/>
    <x v="6"/>
    <m/>
  </r>
  <r>
    <s v="NOVARTIS"/>
    <s v="CLXE408B12201"/>
    <s v="Novartis Pharma AG"/>
    <s v="Brazil"/>
    <x v="2"/>
    <n v="40700"/>
    <s v="Revenues - Third Parties"/>
    <m/>
    <s v="Freight - Shipments"/>
    <n v="2026"/>
    <n v="7"/>
    <s v="USD"/>
    <n v="-169.56205139999997"/>
    <n v="1"/>
    <n v="-169.56205139999997"/>
    <x v="6"/>
    <m/>
  </r>
  <r>
    <s v="NOVARTIS"/>
    <s v="CLEE011O12001"/>
    <s v="Novartis Pharma AG"/>
    <s v="Brazil"/>
    <x v="2"/>
    <n v="40700"/>
    <s v="Revenues - Third Parties"/>
    <m/>
    <s v="Freight - Shipments"/>
    <n v="2026"/>
    <n v="7"/>
    <s v="USD"/>
    <n v="-2979.2615758499996"/>
    <n v="1"/>
    <n v="-2979.2615758499996"/>
    <x v="6"/>
    <m/>
  </r>
  <r>
    <s v="OTH CUST"/>
    <s v="GSK 222725 BC 130689-01"/>
    <s v="PPD Development LP"/>
    <s v="Brazil"/>
    <x v="2"/>
    <n v="40900"/>
    <s v="Revenues- IC"/>
    <m/>
    <s v="Freight - Shipments"/>
    <n v="2026"/>
    <n v="7"/>
    <s v="USD"/>
    <n v="-1994.68882515"/>
    <n v="1"/>
    <n v="-1994.68882515"/>
    <x v="6"/>
    <m/>
  </r>
  <r>
    <s v="NOVARTIS"/>
    <s v="CLOU064O12301"/>
    <s v="Novartis Pharma AG"/>
    <s v="Brazil"/>
    <x v="2"/>
    <n v="40700"/>
    <s v="Revenues - Third Parties"/>
    <m/>
    <s v="Freight - Shipments"/>
    <n v="2026"/>
    <n v="7"/>
    <s v="USD"/>
    <n v="-83.189063999999988"/>
    <n v="1"/>
    <n v="-83.189063999999988"/>
    <x v="6"/>
    <m/>
  </r>
  <r>
    <s v="OTH CUST"/>
    <s v="BGB-16673-304"/>
    <s v="BeOne"/>
    <s v="Brazil"/>
    <x v="2"/>
    <n v="40700"/>
    <s v="Revenues - Third Parties"/>
    <m/>
    <s v="Freight - Shipments"/>
    <n v="2026"/>
    <n v="7"/>
    <s v="USD"/>
    <n v="-2268.8050958999997"/>
    <n v="1"/>
    <n v="-2268.8050958999997"/>
    <x v="6"/>
    <m/>
  </r>
  <r>
    <s v="BAYER"/>
    <s v="BAY 94-8862-21466"/>
    <s v="Bayer AG"/>
    <s v="Brazil"/>
    <x v="2"/>
    <n v="40700"/>
    <s v="Revenues - Third Parties"/>
    <m/>
    <s v="PassThrough - Freight"/>
    <n v="2026"/>
    <n v="7"/>
    <s v="USD"/>
    <n v="-136.51334759999997"/>
    <n v="1"/>
    <n v="-136.51334759999997"/>
    <x v="6"/>
    <m/>
  </r>
  <r>
    <s v="OTH CUST"/>
    <s v="GSK 224295 BC 138389-01"/>
    <s v="PPD Development LP"/>
    <s v="Brazil"/>
    <x v="2"/>
    <n v="40900"/>
    <s v="Revenues- IC"/>
    <m/>
    <s v="Freight - Shipments"/>
    <n v="2026"/>
    <n v="7"/>
    <s v="USD"/>
    <n v="-9.5166791999999987"/>
    <n v="1"/>
    <n v="-9.5166791999999987"/>
    <x v="6"/>
    <m/>
  </r>
  <r>
    <s v="NOVARTIS"/>
    <s v="CLEE011O12001 Succeed"/>
    <s v="Novartis Pharma AG"/>
    <s v="Brazil"/>
    <x v="2"/>
    <n v="40700"/>
    <s v="Revenues - Third Parties"/>
    <m/>
    <s v="Freight - Shipments"/>
    <n v="2026"/>
    <n v="7"/>
    <s v="USD"/>
    <n v="-2.4072425999999996"/>
    <n v="1"/>
    <n v="-2.4072425999999996"/>
    <x v="6"/>
    <m/>
  </r>
  <r>
    <s v="GILEAD SCI"/>
    <s v="GS-US-595-6184"/>
    <s v="Gilead Sciences, Inc."/>
    <s v="Brazil"/>
    <x v="2"/>
    <n v="40700"/>
    <s v="Revenues - Third Parties"/>
    <m/>
    <s v="Freight - Shipments"/>
    <n v="2026"/>
    <n v="7"/>
    <s v="USD"/>
    <n v="-1002.3597937499999"/>
    <n v="1"/>
    <n v="-1002.3597937499999"/>
    <x v="6"/>
    <m/>
  </r>
  <r>
    <s v="NOVARTIS"/>
    <s v="CLNP023Q12301"/>
    <s v="Novartis Pharma AG"/>
    <s v="Brazil"/>
    <x v="2"/>
    <n v="40700"/>
    <s v="Revenues - Third Parties"/>
    <m/>
    <s v="Freight - Shipments"/>
    <n v="2026"/>
    <n v="7"/>
    <s v="USD"/>
    <n v="-12546.713358899999"/>
    <n v="1"/>
    <n v="-12546.713358899999"/>
    <x v="6"/>
    <m/>
  </r>
  <r>
    <s v="BAYER"/>
    <s v="BAY 94-8862-21467"/>
    <s v="Bayer AG"/>
    <s v="Brazil"/>
    <x v="2"/>
    <n v="40700"/>
    <s v="Revenues - Third Parties"/>
    <m/>
    <s v="PassThrough - Freight"/>
    <n v="2026"/>
    <n v="7"/>
    <s v="USD"/>
    <n v="-247.49214420000001"/>
    <n v="1"/>
    <n v="-247.49214420000001"/>
    <x v="6"/>
    <m/>
  </r>
  <r>
    <s v="ASTRAZENECA"/>
    <s v="D361BC00001"/>
    <s v="Astra Zeneca"/>
    <s v="Brazil"/>
    <x v="2"/>
    <n v="40700"/>
    <s v="Revenues - Third Parties"/>
    <m/>
    <s v="Freight - Shipments"/>
    <n v="2026"/>
    <n v="7"/>
    <s v="USD"/>
    <n v="-50.290666649999999"/>
    <n v="1"/>
    <n v="-50.290666649999999"/>
    <x v="6"/>
    <m/>
  </r>
  <r>
    <s v="ASTRAZENECA"/>
    <s v="D967JC00001"/>
    <s v="Astra Zeneca"/>
    <s v="Brazil"/>
    <x v="2"/>
    <n v="40700"/>
    <s v="Revenues - Third Parties"/>
    <m/>
    <s v="Freight - Shipments"/>
    <n v="2026"/>
    <n v="7"/>
    <s v="USD"/>
    <n v="-753.83421959999998"/>
    <n v="1"/>
    <n v="-753.83421959999998"/>
    <x v="6"/>
    <m/>
  </r>
  <r>
    <s v="PFIZER"/>
    <s v="C4221016"/>
    <s v="Pfizer"/>
    <s v="Brazil"/>
    <x v="2"/>
    <n v="40700"/>
    <s v="Revenues - Third Parties"/>
    <m/>
    <s v="Freight - Shipments"/>
    <n v="2026"/>
    <n v="7"/>
    <s v="USD"/>
    <n v="-86.011550100000008"/>
    <n v="1"/>
    <n v="-86.011550100000008"/>
    <x v="6"/>
    <m/>
  </r>
  <r>
    <s v="ASTRAZENECA"/>
    <s v="D967UC00001"/>
    <s v="Astra Zeneca"/>
    <s v="Brazil"/>
    <x v="2"/>
    <n v="40700"/>
    <s v="Revenues - Third Parties"/>
    <m/>
    <s v="Freight - Shipments"/>
    <n v="2026"/>
    <n v="7"/>
    <s v="USD"/>
    <n v="-454.28048294999996"/>
    <n v="1"/>
    <n v="-454.28048294999996"/>
    <x v="6"/>
    <m/>
  </r>
  <r>
    <s v="ASTRAZENECA"/>
    <s v="D5086C00001"/>
    <s v="Astra Zeneca"/>
    <s v="Brazil"/>
    <x v="2"/>
    <n v="40700"/>
    <s v="Revenues - Third Parties"/>
    <m/>
    <s v="Freight - Shipments"/>
    <n v="2026"/>
    <n v="7"/>
    <s v="USD"/>
    <n v="-136.40339579999997"/>
    <n v="1"/>
    <n v="-136.40339579999997"/>
    <x v="6"/>
    <m/>
  </r>
  <r>
    <s v="ASTRAZENECA"/>
    <s v="D9075C00001"/>
    <s v="Astra Zeneca"/>
    <s v="Brazil"/>
    <x v="2"/>
    <n v="40700"/>
    <s v="Revenues - Third Parties"/>
    <m/>
    <s v="Freight - Shipments"/>
    <n v="2026"/>
    <n v="7"/>
    <s v="USD"/>
    <n v="-673.64309669999989"/>
    <n v="1"/>
    <n v="-673.64309669999989"/>
    <x v="6"/>
    <m/>
  </r>
  <r>
    <s v="ASTRAZENECA"/>
    <s v="D926NC00001"/>
    <s v="Astra Zeneca"/>
    <s v="Brazil"/>
    <x v="2"/>
    <n v="40700"/>
    <s v="Revenues - Third Parties"/>
    <m/>
    <s v="Freight - Shipments"/>
    <n v="2026"/>
    <n v="7"/>
    <s v="USD"/>
    <n v="-105.4800369"/>
    <n v="1"/>
    <n v="-105.4800369"/>
    <x v="6"/>
    <m/>
  </r>
  <r>
    <s v="ASTRAZENECA"/>
    <s v="D926PC00001"/>
    <s v="Astra Zeneca"/>
    <s v="Brazil"/>
    <x v="2"/>
    <n v="40700"/>
    <s v="Revenues - Third Parties"/>
    <m/>
    <s v="Freight - Shipments"/>
    <n v="2026"/>
    <n v="7"/>
    <s v="USD"/>
    <n v="-32.170843949999998"/>
    <n v="1"/>
    <n v="-32.170843949999998"/>
    <x v="6"/>
    <m/>
  </r>
  <r>
    <s v="MEDIMMUNE"/>
    <s v="D7020C00001"/>
    <s v="MedImmune Inc"/>
    <s v="Brazil"/>
    <x v="2"/>
    <n v="40700"/>
    <s v="Revenues - Third Parties"/>
    <m/>
    <s v="Freight - Shipments"/>
    <n v="2026"/>
    <n v="7"/>
    <s v="USD"/>
    <n v="-34.633647299999993"/>
    <n v="1"/>
    <n v="-34.633647299999993"/>
    <x v="6"/>
    <m/>
  </r>
  <r>
    <s v="ASTRAZENECA"/>
    <s v="D3466C00001"/>
    <s v="Astra Zeneca"/>
    <s v="Brazil"/>
    <x v="2"/>
    <n v="40700"/>
    <s v="Revenues - Third Parties"/>
    <m/>
    <s v="Freight - Shipments"/>
    <n v="2026"/>
    <n v="7"/>
    <s v="USD"/>
    <n v="-223.28754210000002"/>
    <n v="1"/>
    <n v="-223.28754210000002"/>
    <x v="6"/>
    <m/>
  </r>
  <r>
    <s v="PFIZER"/>
    <s v="C4221026"/>
    <s v="Pfizer"/>
    <s v="Brazil"/>
    <x v="2"/>
    <n v="40700"/>
    <s v="Revenues - Third Parties"/>
    <m/>
    <s v="Freight - Shipments"/>
    <n v="2026"/>
    <n v="7"/>
    <s v="USD"/>
    <n v="-533.21300865000001"/>
    <n v="1"/>
    <n v="-533.21300865000001"/>
    <x v="6"/>
    <m/>
  </r>
  <r>
    <s v="AMGEN"/>
    <n v="20180244"/>
    <s v="Amgen, Inc."/>
    <s v="Brazil"/>
    <x v="2"/>
    <n v="40700"/>
    <s v="Revenues - Third Parties"/>
    <m/>
    <s v="Freight - Shipments"/>
    <n v="2026"/>
    <n v="7"/>
    <s v="USD"/>
    <n v="-4533.0325708499995"/>
    <n v="1"/>
    <n v="-4533.0325708499995"/>
    <x v="6"/>
    <m/>
  </r>
  <r>
    <s v="ASTRAZENECA"/>
    <s v="D7630C00001"/>
    <s v="Astra Zeneca"/>
    <s v="Brazil"/>
    <x v="2"/>
    <n v="40700"/>
    <s v="Revenues - Third Parties"/>
    <m/>
    <s v="Freight - Shipments"/>
    <n v="2026"/>
    <n v="7"/>
    <s v="USD"/>
    <n v="-2312.75247945"/>
    <n v="1"/>
    <n v="-2312.75247945"/>
    <x v="6"/>
    <m/>
  </r>
  <r>
    <s v="PFIZER"/>
    <s v="C4391002"/>
    <s v="Pfizer"/>
    <s v="Brazil"/>
    <x v="2"/>
    <n v="40700"/>
    <s v="Revenues - Third Parties"/>
    <m/>
    <s v="Freight - Shipments"/>
    <n v="2026"/>
    <n v="7"/>
    <s v="USD"/>
    <n v="-4190.9286572999999"/>
    <n v="1"/>
    <n v="-4190.9286572999999"/>
    <x v="6"/>
    <m/>
  </r>
  <r>
    <s v="ASTRAZENECA"/>
    <s v="D9103C00001"/>
    <s v="Astra Zeneca"/>
    <s v="Brazil"/>
    <x v="2"/>
    <n v="40700"/>
    <s v="Revenues - Third Parties"/>
    <m/>
    <s v="Freight - Shipments"/>
    <n v="2026"/>
    <n v="7"/>
    <s v="USD"/>
    <n v="-565.50082259999999"/>
    <n v="1"/>
    <n v="-565.50082259999999"/>
    <x v="6"/>
    <m/>
  </r>
  <r>
    <s v="AMGEN"/>
    <n v="20210004"/>
    <s v="Amgen, Inc."/>
    <s v="Brazil"/>
    <x v="2"/>
    <n v="40700"/>
    <s v="Revenues - Third Parties"/>
    <m/>
    <s v="Freight - Shipments"/>
    <n v="2026"/>
    <n v="7"/>
    <s v="USD"/>
    <n v="-74.077100999999999"/>
    <n v="1"/>
    <n v="-74.077100999999999"/>
    <x v="6"/>
    <m/>
  </r>
  <r>
    <s v="OTH CUST"/>
    <s v="TAS-120-205"/>
    <s v="Taiho Pharma USA"/>
    <s v="Brazil"/>
    <x v="2"/>
    <n v="40700"/>
    <s v="Revenues - Third Parties"/>
    <m/>
    <s v="Freight - Shipments"/>
    <n v="2026"/>
    <n v="7"/>
    <s v="USD"/>
    <n v="-222.08742989999999"/>
    <n v="1"/>
    <n v="-222.08742989999999"/>
    <x v="6"/>
    <m/>
  </r>
  <r>
    <s v="ASTRAZENECA"/>
    <s v="D8531C00002"/>
    <s v="Astra Zeneca"/>
    <s v="Brazil"/>
    <x v="2"/>
    <n v="40700"/>
    <s v="Revenues - Third Parties"/>
    <m/>
    <s v="Freight - Shipments"/>
    <n v="2026"/>
    <n v="7"/>
    <s v="USD"/>
    <n v="-1057.9065073500001"/>
    <n v="1"/>
    <n v="-1057.9065073500001"/>
    <x v="6"/>
    <m/>
  </r>
  <r>
    <s v="PFIZER"/>
    <s v="C4891002"/>
    <s v="Pfizer"/>
    <s v="Brazil"/>
    <x v="2"/>
    <n v="40700"/>
    <s v="Revenues - Third Parties"/>
    <m/>
    <s v="Freight - Shipments"/>
    <n v="2026"/>
    <n v="7"/>
    <s v="USD"/>
    <n v="-2052.0088039499997"/>
    <n v="1"/>
    <n v="-2052.0088039499997"/>
    <x v="6"/>
    <m/>
  </r>
  <r>
    <s v="ASTRAZENECA"/>
    <s v="D8535C00001"/>
    <s v="Astra Zeneca"/>
    <s v="Brazil"/>
    <x v="2"/>
    <n v="40700"/>
    <s v="Revenues - Third Parties"/>
    <m/>
    <s v="Freight - Shipments"/>
    <n v="2026"/>
    <n v="7"/>
    <s v="USD"/>
    <n v="-1899.3781600499997"/>
    <n v="1"/>
    <n v="-1899.3781600499997"/>
    <x v="6"/>
    <m/>
  </r>
  <r>
    <s v="AMGEN"/>
    <n v="20190341"/>
    <s v="Amgen, Inc."/>
    <s v="Brazil"/>
    <x v="2"/>
    <n v="40700"/>
    <s v="Revenues - Third Parties"/>
    <m/>
    <s v="Freight - Shipments"/>
    <n v="2026"/>
    <n v="7"/>
    <s v="USD"/>
    <n v="-1009.0650989999999"/>
    <n v="1"/>
    <n v="-1009.0650989999999"/>
    <x v="6"/>
    <m/>
  </r>
  <r>
    <s v="ASTRAZENECA"/>
    <s v="D7632C00001"/>
    <s v="Astra Zeneca"/>
    <s v="Brazil"/>
    <x v="2"/>
    <n v="40700"/>
    <s v="Revenues - Third Parties"/>
    <m/>
    <s v="Freight - Shipments"/>
    <n v="2026"/>
    <n v="7"/>
    <s v="USD"/>
    <n v="-248.30333115000002"/>
    <n v="1"/>
    <n v="-248.30333115000002"/>
    <x v="6"/>
    <m/>
  </r>
  <r>
    <s v="AMGEN"/>
    <n v="20200041"/>
    <s v="Amgen, Inc."/>
    <s v="Brazil"/>
    <x v="2"/>
    <n v="40700"/>
    <s v="Revenues - Third Parties"/>
    <m/>
    <s v="Freight - Shipments"/>
    <n v="2026"/>
    <n v="7"/>
    <s v="USD"/>
    <n v="-285.23660864999999"/>
    <n v="1"/>
    <n v="-285.23660864999999"/>
    <x v="6"/>
    <m/>
  </r>
  <r>
    <s v="ASTRAZENECA"/>
    <s v="D361DC00001"/>
    <s v="Astra Zeneca"/>
    <s v="Brazil"/>
    <x v="2"/>
    <n v="40700"/>
    <s v="Revenues - Third Parties"/>
    <m/>
    <s v="Freight - Shipments"/>
    <n v="2026"/>
    <n v="7"/>
    <s v="USD"/>
    <n v="-218.10109229999998"/>
    <n v="1"/>
    <n v="-218.10109229999998"/>
    <x v="6"/>
    <m/>
  </r>
  <r>
    <s v="ASTRAZENECA"/>
    <s v="D781DC00001"/>
    <s v="Astra Zeneca"/>
    <s v="Brazil"/>
    <x v="2"/>
    <n v="40700"/>
    <s v="Revenues - Third Parties"/>
    <m/>
    <s v="Freight - Shipments"/>
    <n v="2026"/>
    <n v="7"/>
    <s v="USD"/>
    <n v="-34.122488399999995"/>
    <n v="1"/>
    <n v="-34.122488399999995"/>
    <x v="6"/>
    <m/>
  </r>
  <r>
    <s v="AMGEN"/>
    <n v="20210081"/>
    <s v="Amgen, Inc."/>
    <s v="Brazil"/>
    <x v="2"/>
    <n v="40700"/>
    <s v="Revenues - Third Parties"/>
    <m/>
    <s v="Freight - Shipments"/>
    <n v="2026"/>
    <n v="7"/>
    <s v="USD"/>
    <n v="-1383.3866444999999"/>
    <n v="1"/>
    <n v="-1383.3866444999999"/>
    <x v="6"/>
    <m/>
  </r>
  <r>
    <s v="ASTRAZENECA"/>
    <s v="D6402C00012"/>
    <s v="Astra Zeneca"/>
    <s v="Brazil"/>
    <x v="2"/>
    <n v="40700"/>
    <s v="Revenues - Third Parties"/>
    <m/>
    <s v="Freight - Shipments"/>
    <n v="2026"/>
    <n v="7"/>
    <s v="USD"/>
    <n v="-247.71029325000003"/>
    <n v="1"/>
    <n v="-247.71029325000003"/>
    <x v="6"/>
    <m/>
  </r>
  <r>
    <s v="PFIZER"/>
    <s v="C1071032"/>
    <s v="Pfizer"/>
    <s v="Brazil"/>
    <x v="2"/>
    <n v="40700"/>
    <s v="Revenues - Third Parties"/>
    <m/>
    <s v="Freight - Shipments"/>
    <n v="2026"/>
    <n v="7"/>
    <s v="USD"/>
    <n v="-10077.370216199999"/>
    <n v="1"/>
    <n v="-10077.370216199999"/>
    <x v="6"/>
    <m/>
  </r>
  <r>
    <s v="ASTRAZENECA"/>
    <s v="D702AC00001"/>
    <s v="Astra Zeneca"/>
    <s v="Brazil"/>
    <x v="2"/>
    <n v="40700"/>
    <s v="Revenues - Third Parties"/>
    <m/>
    <s v="Freight - Shipments"/>
    <n v="2026"/>
    <n v="7"/>
    <s v="USD"/>
    <n v="-20.748138599999997"/>
    <n v="1"/>
    <n v="-20.748138599999997"/>
    <x v="6"/>
    <m/>
  </r>
  <r>
    <s v="ASTRAZENECA"/>
    <s v="D702BC00001"/>
    <s v="Astra Zeneca"/>
    <s v="Brazil"/>
    <x v="2"/>
    <n v="40700"/>
    <s v="Revenues - Third Parties"/>
    <m/>
    <s v="Freight - Shipments"/>
    <n v="2026"/>
    <n v="7"/>
    <s v="USD"/>
    <n v="-91.782849900000002"/>
    <n v="1"/>
    <n v="-91.782849900000002"/>
    <x v="6"/>
    <m/>
  </r>
  <r>
    <s v="ASTRAZENECA"/>
    <s v="D516NC00001"/>
    <s v="Astra Zeneca"/>
    <s v="Brazil"/>
    <x v="2"/>
    <n v="40700"/>
    <s v="Revenues - Third Parties"/>
    <m/>
    <s v="Freight - Shipments"/>
    <n v="2026"/>
    <n v="7"/>
    <s v="USD"/>
    <n v="-27.668668649999997"/>
    <n v="1"/>
    <n v="-27.668668649999997"/>
    <x v="6"/>
    <m/>
  </r>
  <r>
    <s v="ASTRAZENECA"/>
    <s v="D702FC00001"/>
    <s v="Astra Zeneca"/>
    <s v="Brazil"/>
    <x v="2"/>
    <n v="40700"/>
    <s v="Revenues - Third Parties"/>
    <m/>
    <s v="Freight - Shipments"/>
    <n v="2026"/>
    <n v="7"/>
    <s v="USD"/>
    <n v="-281.54737484999998"/>
    <n v="1"/>
    <n v="-281.54737484999998"/>
    <x v="6"/>
    <m/>
  </r>
  <r>
    <s v="AMGEN"/>
    <n v="20230153"/>
    <s v="Amgen, Inc."/>
    <s v="Brazil"/>
    <x v="2"/>
    <n v="40700"/>
    <s v="Revenues - Third Parties"/>
    <m/>
    <s v="Freight - Shipments"/>
    <n v="2026"/>
    <n v="7"/>
    <s v="USD"/>
    <n v="-67.539647700000003"/>
    <n v="1"/>
    <n v="-67.539647700000003"/>
    <x v="6"/>
    <m/>
  </r>
  <r>
    <s v="PFIZER"/>
    <s v="C2321014"/>
    <s v="Pfizer"/>
    <s v="Brazil"/>
    <x v="2"/>
    <n v="40700"/>
    <s v="Revenues - Third Parties"/>
    <m/>
    <s v="Freight - Shipments"/>
    <n v="2026"/>
    <n v="7"/>
    <s v="USD"/>
    <n v="-2320.6695938999997"/>
    <n v="1"/>
    <n v="-2320.6695938999997"/>
    <x v="6"/>
    <m/>
  </r>
  <r>
    <s v="PFIZER"/>
    <s v="C2321003"/>
    <s v="Pfizer"/>
    <s v="Brazil"/>
    <x v="2"/>
    <n v="40700"/>
    <s v="Revenues - Third Parties"/>
    <m/>
    <s v="Freight - Shipments"/>
    <n v="2026"/>
    <n v="7"/>
    <s v="USD"/>
    <n v="-83083.965870150001"/>
    <n v="1"/>
    <n v="-83083.965870150001"/>
    <x v="6"/>
    <m/>
  </r>
  <r>
    <s v="AMGEN"/>
    <n v="20240092"/>
    <s v="Amgen, Inc."/>
    <s v="Brazil"/>
    <x v="2"/>
    <n v="40700"/>
    <s v="Revenues - Third Parties"/>
    <m/>
    <s v="Freight - Shipments"/>
    <n v="2026"/>
    <n v="7"/>
    <s v="USD"/>
    <n v="-31.895964449999997"/>
    <n v="1"/>
    <n v="-31.895964449999997"/>
    <x v="6"/>
    <m/>
  </r>
  <r>
    <s v="ASTRAZENECA"/>
    <s v="D7029C00001"/>
    <s v="Astra Zeneca"/>
    <s v="Brazil"/>
    <x v="2"/>
    <n v="40700"/>
    <s v="Revenues - Third Parties"/>
    <m/>
    <s v="Freight - Shipments"/>
    <n v="2026"/>
    <n v="7"/>
    <s v="USD"/>
    <n v="-245.94053714999995"/>
    <n v="1"/>
    <n v="-245.94053714999995"/>
    <x v="6"/>
    <m/>
  </r>
  <r>
    <s v="PFIZER"/>
    <s v="C5751003"/>
    <s v="Pfizer"/>
    <s v="Brazil"/>
    <x v="2"/>
    <n v="40700"/>
    <s v="Revenues - Third Parties"/>
    <m/>
    <s v="Freight - Shipments"/>
    <n v="2026"/>
    <n v="7"/>
    <s v="USD"/>
    <n v="-2715.2877738000002"/>
    <n v="1"/>
    <n v="-2715.2877738000002"/>
    <x v="6"/>
    <m/>
  </r>
  <r>
    <s v="ASTRAZENECA"/>
    <s v="D763QC00001"/>
    <s v="Astra Zeneca"/>
    <s v="Brazil"/>
    <x v="2"/>
    <n v="40700"/>
    <s v="Revenues - Third Parties"/>
    <m/>
    <s v="Freight - Shipments"/>
    <n v="2026"/>
    <n v="7"/>
    <s v="USD"/>
    <n v="-18.40815375"/>
    <n v="1"/>
    <n v="-18.40815375"/>
    <x v="6"/>
    <m/>
  </r>
  <r>
    <s v="ASTRAZENECA"/>
    <s v="D702GC00001"/>
    <s v="Astra Zeneca"/>
    <s v="Brazil"/>
    <x v="2"/>
    <n v="40700"/>
    <s v="Revenues - Third Parties"/>
    <m/>
    <s v="Freight - Shipments"/>
    <n v="2026"/>
    <n v="7"/>
    <s v="USD"/>
    <n v="-1014.3351823500001"/>
    <n v="1"/>
    <n v="-1014.3351823500001"/>
    <x v="6"/>
    <m/>
  </r>
  <r>
    <s v="PFIZER"/>
    <s v="C4391024"/>
    <s v="Pfizer"/>
    <s v="Brazil"/>
    <x v="2"/>
    <n v="40700"/>
    <s v="Revenues - Third Parties"/>
    <m/>
    <s v="Freight - Shipments"/>
    <n v="2026"/>
    <n v="7"/>
    <s v="USD"/>
    <n v="-28302.220279199999"/>
    <n v="1"/>
    <n v="-28302.220279199999"/>
    <x v="6"/>
    <m/>
  </r>
  <r>
    <s v="ASTRAZENECA"/>
    <s v="D7960C00015"/>
    <s v="Astra Zeneca"/>
    <s v="Brazil"/>
    <x v="2"/>
    <n v="40700"/>
    <s v="Revenues - Third Parties"/>
    <m/>
    <s v="Freight - Shipments"/>
    <n v="2026"/>
    <n v="7"/>
    <s v="USD"/>
    <n v="-1337.5934743500004"/>
    <n v="1"/>
    <n v="-1337.5934743500004"/>
    <x v="6"/>
    <m/>
  </r>
  <r>
    <s v="PFIZER"/>
    <s v="C3651021"/>
    <s v="Pfizer"/>
    <s v="Brazil"/>
    <x v="2"/>
    <n v="40700"/>
    <s v="Revenues - Third Parties"/>
    <m/>
    <s v="Freight - Shipments"/>
    <n v="2026"/>
    <n v="7"/>
    <s v="USD"/>
    <n v="-4.5858088499999994"/>
    <n v="1"/>
    <n v="-4.5858088499999994"/>
    <x v="6"/>
    <m/>
  </r>
  <r>
    <s v="AMGEN"/>
    <n v="20220196"/>
    <s v="Amgen, Inc."/>
    <s v="Brazil"/>
    <x v="2"/>
    <n v="40700"/>
    <s v="Revenues - Third Parties"/>
    <m/>
    <s v="Freight - Shipments"/>
    <n v="2026"/>
    <n v="7"/>
    <s v="USD"/>
    <n v="-21124.312950299991"/>
    <n v="1"/>
    <n v="-21124.312950299991"/>
    <x v="6"/>
    <m/>
  </r>
  <r>
    <s v="AMGEN"/>
    <n v="20230227"/>
    <s v="Amgen, Inc."/>
    <s v="Brazil"/>
    <x v="2"/>
    <n v="40700"/>
    <s v="Revenues - Third Parties"/>
    <m/>
    <s v="Freight - Shipments"/>
    <n v="2026"/>
    <n v="7"/>
    <s v="USD"/>
    <n v="-1178.7306688499998"/>
    <n v="1"/>
    <n v="-1178.7306688499998"/>
    <x v="6"/>
    <m/>
  </r>
  <r>
    <s v="PFIZER"/>
    <s v="C4551002"/>
    <s v="Pfizer"/>
    <s v="Brazil"/>
    <x v="2"/>
    <n v="40700"/>
    <s v="Revenues - Third Parties"/>
    <m/>
    <s v="Freight - Shipments"/>
    <n v="2026"/>
    <n v="7"/>
    <s v="USD"/>
    <n v="-210.90626760000001"/>
    <n v="1"/>
    <n v="-210.90626760000001"/>
    <x v="6"/>
    <m/>
  </r>
  <r>
    <s v="AMGEN"/>
    <n v="20250002"/>
    <s v="Amgen, Inc."/>
    <s v="Brazil"/>
    <x v="2"/>
    <n v="40700"/>
    <s v="Revenues - Third Parties"/>
    <m/>
    <s v="Freight - Shipments"/>
    <n v="2026"/>
    <n v="7"/>
    <s v="USD"/>
    <n v="-27.937699649999999"/>
    <n v="1"/>
    <n v="-27.937699649999999"/>
    <x v="6"/>
    <m/>
  </r>
  <r>
    <s v="AMGEN"/>
    <n v="20230225"/>
    <s v="Amgen, Inc."/>
    <s v="Brazil"/>
    <x v="2"/>
    <n v="40700"/>
    <s v="Revenues - Third Parties"/>
    <m/>
    <s v="Freight - Shipments"/>
    <n v="2026"/>
    <n v="7"/>
    <s v="USD"/>
    <n v="-27.569244149999999"/>
    <n v="1"/>
    <n v="-27.569244149999999"/>
    <x v="6"/>
    <m/>
  </r>
  <r>
    <s v="ASTRAZENECA"/>
    <s v="D702NC00001"/>
    <s v="Astra Zeneca"/>
    <s v="Brazil"/>
    <x v="2"/>
    <n v="40700"/>
    <s v="Revenues - Third Parties"/>
    <m/>
    <s v="Freight - Shipments"/>
    <n v="2026"/>
    <n v="7"/>
    <s v="USD"/>
    <n v="-109.75353585000001"/>
    <n v="1"/>
    <n v="-109.75353585000001"/>
    <x v="6"/>
    <m/>
  </r>
  <r>
    <s v="MEDIMMUNE"/>
    <s v="D7700C00003"/>
    <s v="MedImmune Inc"/>
    <s v="Brazil"/>
    <x v="2"/>
    <n v="40700"/>
    <s v="Revenues - Third Parties"/>
    <m/>
    <s v="Freight - Shipments"/>
    <n v="2026"/>
    <n v="7"/>
    <s v="USD"/>
    <n v="-24.740909550000001"/>
    <n v="1"/>
    <n v="-24.740909550000001"/>
    <x v="6"/>
    <m/>
  </r>
  <r>
    <s v="OTH CUST"/>
    <s v="GRN163LMYF3001"/>
    <s v="Geron Corporation"/>
    <s v="Brazil"/>
    <x v="2"/>
    <n v="40700"/>
    <s v="Revenues - Third Parties"/>
    <m/>
    <s v="Freight - Shipments"/>
    <n v="2026"/>
    <n v="7"/>
    <s v="USD"/>
    <n v="-1186.1237576999999"/>
    <n v="1"/>
    <n v="-1186.1237576999999"/>
    <x v="6"/>
    <m/>
  </r>
  <r>
    <s v="GILEAD SCI"/>
    <s v="GS-US-528-9023"/>
    <s v="Gilead Sciences, Inc."/>
    <s v="Brazil"/>
    <x v="2"/>
    <n v="40700"/>
    <s v="Revenues - Third Parties"/>
    <m/>
    <s v="Freight - Returns"/>
    <n v="2026"/>
    <n v="7"/>
    <s v="USD"/>
    <n v="-89.121782400000001"/>
    <n v="1"/>
    <n v="-89.121782400000001"/>
    <x v="6"/>
    <m/>
  </r>
  <r>
    <s v="OTH CUST"/>
    <s v="ALXN1720-MG-301"/>
    <s v="Alexion Pharmaceuticals Inc"/>
    <s v="Brazil"/>
    <x v="2"/>
    <n v="40700"/>
    <s v="Revenues - Third Parties"/>
    <m/>
    <s v="Freight - Shipments"/>
    <n v="2026"/>
    <n v="7"/>
    <s v="USD"/>
    <n v="-73.942000649999997"/>
    <n v="1"/>
    <n v="-73.942000649999997"/>
    <x v="6"/>
    <m/>
  </r>
  <r>
    <s v="MEDIMMUNE"/>
    <s v="D9185C00001"/>
    <s v="MedImmune Inc"/>
    <s v="Brazil"/>
    <x v="2"/>
    <n v="40700"/>
    <s v="Revenues - Third Parties"/>
    <m/>
    <s v="Freight - Shipments"/>
    <n v="2026"/>
    <n v="7"/>
    <s v="USD"/>
    <n v="-27.616617000000002"/>
    <n v="1"/>
    <n v="-27.616617000000002"/>
    <x v="6"/>
    <m/>
  </r>
  <r>
    <s v="OTH CUST"/>
    <s v="RYZ101-301"/>
    <s v="RayzeBio Inc"/>
    <s v="Brazil"/>
    <x v="2"/>
    <n v="40700"/>
    <s v="Revenues - Third Parties"/>
    <m/>
    <s v="Freight - Shipments"/>
    <n v="2026"/>
    <n v="7"/>
    <s v="USD"/>
    <n v="-323.52673814999997"/>
    <n v="1"/>
    <n v="-323.52673814999997"/>
    <x v="6"/>
    <m/>
  </r>
  <r>
    <s v="OTH CUST"/>
    <s v="CY 6022"/>
    <s v="Cytokinetics Incorporated"/>
    <s v="Brazil"/>
    <x v="2"/>
    <n v="40700"/>
    <s v="Revenues - Third Parties"/>
    <m/>
    <s v="Freight - Shipments"/>
    <n v="2026"/>
    <n v="7"/>
    <s v="USD"/>
    <n v="-30.639706649999994"/>
    <n v="1"/>
    <n v="-30.639706649999994"/>
    <x v="6"/>
    <m/>
  </r>
  <r>
    <s v="OTH CUST"/>
    <s v="AK-US-001-0106"/>
    <s v="Akero Therapeutics"/>
    <s v="Brazil"/>
    <x v="2"/>
    <n v="40700"/>
    <s v="Revenues - Third Parties"/>
    <m/>
    <s v="Freight - Shipments"/>
    <n v="2026"/>
    <n v="7"/>
    <s v="USD"/>
    <n v="-221.39379780000004"/>
    <n v="1"/>
    <n v="-221.39379780000004"/>
    <x v="6"/>
    <m/>
  </r>
  <r>
    <s v="OTH CUST"/>
    <s v="AIS-D08"/>
    <s v="Alpine Immune Sciences Inc"/>
    <s v="Brazil"/>
    <x v="2"/>
    <n v="40700"/>
    <s v="Revenues - Third Parties"/>
    <m/>
    <s v="Freight - Shipments"/>
    <n v="2026"/>
    <n v="7"/>
    <s v="USD"/>
    <n v="-538.91120219999993"/>
    <n v="1"/>
    <n v="-538.91120219999993"/>
    <x v="6"/>
    <m/>
  </r>
  <r>
    <s v="OTH CUST"/>
    <s v="LP352-301"/>
    <s v="Longboard Pharmaceuticals"/>
    <s v="Brazil"/>
    <x v="2"/>
    <n v="40700"/>
    <s v="Revenues - Third Parties"/>
    <m/>
    <s v="Freight - Shipments"/>
    <n v="2026"/>
    <n v="7"/>
    <s v="USD"/>
    <n v="-137.26371015000001"/>
    <n v="1"/>
    <n v="-137.26371015000001"/>
    <x v="6"/>
    <m/>
  </r>
  <r>
    <s v="OTH CUST"/>
    <s v="LP352-303"/>
    <s v="Longboard Pharmaceuticals"/>
    <s v="Brazil"/>
    <x v="2"/>
    <n v="40700"/>
    <s v="Revenues - Third Parties"/>
    <m/>
    <s v="Freight - Shipments"/>
    <n v="2026"/>
    <n v="7"/>
    <s v="USD"/>
    <n v="-114.1802655"/>
    <n v="1"/>
    <n v="-114.1802655"/>
    <x v="6"/>
    <m/>
  </r>
  <r>
    <s v="OTH CUST"/>
    <s v="LP352-302"/>
    <s v="Longboard Pharmaceuticals"/>
    <s v="Brazil"/>
    <x v="2"/>
    <n v="40700"/>
    <s v="Revenues - Third Parties"/>
    <m/>
    <s v="Freight - Shipments"/>
    <n v="2026"/>
    <n v="7"/>
    <s v="USD"/>
    <n v="-57.658022099999997"/>
    <n v="1"/>
    <n v="-57.658022099999997"/>
    <x v="6"/>
    <m/>
  </r>
  <r>
    <s v="OTH CUST"/>
    <s v="VX24-AIS-D10"/>
    <s v="Vertex Pharmaceuticals"/>
    <s v="Brazil"/>
    <x v="2"/>
    <n v="40700"/>
    <s v="Revenues - Third Parties"/>
    <m/>
    <s v="Freight - Shipments"/>
    <n v="2026"/>
    <n v="7"/>
    <s v="USD"/>
    <n v="-8345.4533263499998"/>
    <n v="1"/>
    <n v="-8345.4533263499998"/>
    <x v="6"/>
    <m/>
  </r>
  <r>
    <s v="MEDIMMUNE"/>
    <s v="D9640C00003"/>
    <s v="MedImmune Inc"/>
    <s v="Brazil"/>
    <x v="2"/>
    <n v="40700"/>
    <s v="Revenues - Third Parties"/>
    <m/>
    <s v="Freight - Shipments"/>
    <n v="2026"/>
    <n v="7"/>
    <s v="USD"/>
    <n v="-57.769143599999992"/>
    <n v="1"/>
    <n v="-57.769143599999992"/>
    <x v="6"/>
    <m/>
  </r>
  <r>
    <s v="J &amp; J"/>
    <s v="42847922MDD4002"/>
    <s v="Janssen"/>
    <s v="Brazil"/>
    <x v="2"/>
    <n v="40700"/>
    <s v="Revenues - Third Parties"/>
    <m/>
    <s v="Freight - Shipments"/>
    <n v="2026"/>
    <n v="7"/>
    <s v="USD"/>
    <n v="-35.309733899999998"/>
    <n v="1"/>
    <n v="-35.309733899999998"/>
    <x v="6"/>
    <m/>
  </r>
  <r>
    <s v="J &amp; J"/>
    <s v="64407564MMY4003"/>
    <s v="Janssen"/>
    <s v="Brazil"/>
    <x v="2"/>
    <n v="40700"/>
    <s v="Revenues - Third Parties"/>
    <m/>
    <s v="Freight - Shipments"/>
    <n v="2026"/>
    <n v="7"/>
    <s v="USD"/>
    <n v="-1451.0537895"/>
    <n v="1"/>
    <n v="-1451.0537895"/>
    <x v="6"/>
    <m/>
  </r>
  <r>
    <s v="J &amp; J"/>
    <s v="CNTO1959CRD4005"/>
    <s v="Janssen"/>
    <s v="Brazil"/>
    <x v="2"/>
    <n v="40700"/>
    <s v="Revenues - Third Parties"/>
    <m/>
    <s v="Freight - Shipments"/>
    <n v="2026"/>
    <n v="7"/>
    <s v="USD"/>
    <n v="-598.39863509999998"/>
    <n v="1"/>
    <n v="-598.39863509999998"/>
    <x v="6"/>
    <m/>
  </r>
  <r>
    <s v="MERCK"/>
    <s v="MK-5684-003 (Local)"/>
    <s v="Merck Sharp and Dohme LLC"/>
    <s v="Brazil"/>
    <x v="2"/>
    <n v="40700"/>
    <s v="Revenues - Third Parties"/>
    <m/>
    <s v="Freight - Returns"/>
    <n v="2026"/>
    <n v="7"/>
    <s v="USD"/>
    <n v="-1.1702460000000001"/>
    <n v="1"/>
    <n v="-1.1702460000000001"/>
    <x v="6"/>
    <m/>
  </r>
  <r>
    <s v="MERCK"/>
    <s v="MK-5684-004 (Local)"/>
    <s v="Merck Sharp and Dohme LLC"/>
    <s v="Brazil"/>
    <x v="2"/>
    <n v="40700"/>
    <s v="Revenues - Third Parties"/>
    <m/>
    <s v="Freight - Shipments"/>
    <n v="2026"/>
    <n v="7"/>
    <s v="USD"/>
    <n v="-2.5651520999999997"/>
    <n v="1"/>
    <n v="-2.5651520999999997"/>
    <x v="6"/>
    <m/>
  </r>
  <r>
    <s v="MERCK"/>
    <s v="Post trial local general studies"/>
    <s v="Merck Sharp and Dohme LLC"/>
    <s v="Brazil"/>
    <x v="2"/>
    <n v="40700"/>
    <s v="Revenues - Third Parties"/>
    <m/>
    <s v="Freight - Shipments"/>
    <n v="2026"/>
    <n v="7"/>
    <s v="USD"/>
    <n v="-694.38070799999991"/>
    <n v="1"/>
    <n v="-694.38070799999991"/>
    <x v="6"/>
    <m/>
  </r>
  <r>
    <s v="MERCK"/>
    <s v="MK-7962-038 (Local)"/>
    <s v="Merck Sharp and Dohme LLC"/>
    <s v="Brazil"/>
    <x v="2"/>
    <n v="40700"/>
    <s v="Revenues - Third Parties"/>
    <m/>
    <s v="Freight - Shipments"/>
    <n v="2026"/>
    <n v="7"/>
    <s v="USD"/>
    <n v="-146.76167414999998"/>
    <n v="1"/>
    <n v="-146.76167414999998"/>
    <x v="6"/>
    <m/>
  </r>
  <r>
    <s v="MERCK"/>
    <s v="MK-2870-021 (Local)"/>
    <s v="Merck Sharp and Dohme LLC"/>
    <s v="Brazil"/>
    <x v="2"/>
    <n v="40700"/>
    <s v="Revenues - Third Parties"/>
    <m/>
    <s v="Freight - Shipments"/>
    <n v="2026"/>
    <n v="7"/>
    <s v="USD"/>
    <n v="-272.20732034999997"/>
    <n v="1"/>
    <n v="-272.20732034999997"/>
    <x v="6"/>
    <m/>
  </r>
  <r>
    <s v="MERCK"/>
    <s v="MK-1084-013 (Local)"/>
    <s v="Merck Sharp and Dohme LLC"/>
    <s v="Brazil"/>
    <x v="2"/>
    <n v="40700"/>
    <s v="Revenues - Third Parties"/>
    <m/>
    <s v="Freight - Shipments"/>
    <n v="2026"/>
    <n v="7"/>
    <s v="USD"/>
    <n v="-110.92265099999999"/>
    <n v="1"/>
    <n v="-110.92265099999999"/>
    <x v="6"/>
    <m/>
  </r>
  <r>
    <s v="OTH CUST"/>
    <s v="FMGX-CS-302"/>
    <s v="PSI CRO AG"/>
    <s v="Brazil"/>
    <x v="2"/>
    <n v="40700"/>
    <s v="Revenues - Third Parties"/>
    <m/>
    <s v="Freight - Shipments"/>
    <n v="2026"/>
    <n v="7"/>
    <s v="USD"/>
    <n v="-5194.1592927000002"/>
    <n v="1"/>
    <n v="-5194.1592927000002"/>
    <x v="6"/>
    <m/>
  </r>
  <r>
    <m/>
    <m/>
    <m/>
    <m/>
    <x v="8"/>
    <m/>
    <m/>
    <m/>
    <m/>
    <m/>
    <m/>
    <m/>
    <m/>
    <m/>
    <m/>
    <x v="7"/>
    <m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5"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</r>
  <r>
    <s v="J &amp; J"/>
    <s v="64091742PCR3001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</r>
  <r>
    <s v="J &amp; J"/>
    <s v="56021927PCR3011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</r>
  <r>
    <s v="J &amp; J"/>
    <s v="56021927PCR3011_Anc_Returns"/>
    <s v="Janssen"/>
    <s v="Argentina"/>
    <x v="0"/>
    <n v="40700"/>
    <s v="Revenues - Third Parties"/>
    <m/>
    <s v="Storage of Returns (per Pallet)"/>
    <n v="2026"/>
    <n v="7"/>
    <s v="USD"/>
    <n v="87.33637499999999"/>
    <n v="1"/>
    <n v="87.33637499999999"/>
    <x v="0"/>
    <n v="0"/>
  </r>
  <r>
    <s v="J &amp; J"/>
    <s v="CNTO1959UCO3001_Anc_Returns"/>
    <s v="Janssen"/>
    <s v="Argentina"/>
    <x v="0"/>
    <n v="40700"/>
    <s v="Revenues - Third Parties"/>
    <m/>
    <s v="Non-Drug Storage Ambient (per Pallet)"/>
    <n v="2026"/>
    <n v="7"/>
    <s v="USD"/>
    <n v="1091.6660999999999"/>
    <n v="1"/>
    <n v="1091.6660999999999"/>
    <x v="0"/>
    <n v="0"/>
  </r>
  <r>
    <s v="J &amp; J"/>
    <s v="CNTO1959UCO3001_Anc_Returns"/>
    <s v="Janssen"/>
    <s v="Argentina"/>
    <x v="0"/>
    <n v="40700"/>
    <s v="Revenues - Third Parties"/>
    <m/>
    <s v="Storage of Returns (per Pallet)"/>
    <n v="2026"/>
    <n v="7"/>
    <s v="USD"/>
    <n v="436.68187499999999"/>
    <n v="1"/>
    <n v="436.68187499999999"/>
    <x v="0"/>
    <n v="0"/>
  </r>
  <r>
    <s v="J &amp; J"/>
    <s v="AC-055-315_anc_returns"/>
    <s v="Janssen"/>
    <s v="Argentina"/>
    <x v="1"/>
    <n v="40700"/>
    <s v="Revenues - Third Parties"/>
    <m/>
    <s v="Freight - Returns"/>
    <n v="2026"/>
    <n v="7"/>
    <s v="USD"/>
    <n v="163.9"/>
    <n v="1"/>
    <n v="163.9"/>
    <x v="0"/>
    <n v="1"/>
  </r>
  <r>
    <s v="J &amp; J"/>
    <s v="AC-055-315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</r>
  <r>
    <s v="J &amp; J"/>
    <s v="AC-055-315_anc_returns"/>
    <s v="Janssen"/>
    <s v="Argentina"/>
    <x v="2"/>
    <n v="40700"/>
    <s v="Revenues - Third Parties"/>
    <m/>
    <s v="Reconciliation of Returns (per Hour)"/>
    <n v="2026"/>
    <n v="7"/>
    <s v="USD"/>
    <n v="50.944074999999998"/>
    <n v="1"/>
    <n v="50.944074999999998"/>
    <x v="0"/>
    <n v="0"/>
  </r>
  <r>
    <s v="J &amp; J"/>
    <s v="AC-055-315_anc_returns"/>
    <s v="Janssen"/>
    <s v="Argentina"/>
    <x v="2"/>
    <n v="40700"/>
    <s v="Revenues - Third Parties"/>
    <m/>
    <s v="Returns Receipt (per Receipt)"/>
    <n v="2026"/>
    <n v="7"/>
    <s v="USD"/>
    <n v="133.727125"/>
    <n v="1"/>
    <n v="133.727125"/>
    <x v="0"/>
    <n v="0"/>
  </r>
  <r>
    <s v="J &amp; J"/>
    <s v="AC-055-315_anc_returns"/>
    <s v="Janssen"/>
    <s v="Argentina"/>
    <x v="0"/>
    <n v="40700"/>
    <s v="Revenues - Third Parties"/>
    <m/>
    <s v="Storage Ambient (per Pallet)"/>
    <n v="2026"/>
    <n v="7"/>
    <s v="USD"/>
    <n v="363.88870000000003"/>
    <n v="1"/>
    <n v="363.88870000000003"/>
    <x v="0"/>
    <n v="0"/>
  </r>
  <r>
    <s v="J &amp; J"/>
    <s v="AC-055-315_anc_returns"/>
    <s v="Janssen"/>
    <s v="Argentina"/>
    <x v="0"/>
    <n v="40700"/>
    <s v="Revenues - Third Parties"/>
    <m/>
    <s v="Storage of Returns (per Pallet)"/>
    <n v="2026"/>
    <n v="7"/>
    <s v="USD"/>
    <n v="786.02737500000001"/>
    <n v="1"/>
    <n v="786.02737500000001"/>
    <x v="0"/>
    <n v="0"/>
  </r>
  <r>
    <s v="J &amp; J"/>
    <s v="67652000PCR3002_anc_returns"/>
    <s v="Janssen"/>
    <s v="Argentina"/>
    <x v="2"/>
    <n v="40700"/>
    <s v="Revenues - Third Parties"/>
    <m/>
    <s v="Reconciliation of Returns (per Hour)"/>
    <n v="2026"/>
    <n v="7"/>
    <s v="USD"/>
    <n v="152.83222499999999"/>
    <n v="1"/>
    <n v="152.83222499999999"/>
    <x v="0"/>
    <n v="0"/>
  </r>
  <r>
    <s v="J &amp; J"/>
    <s v="67652000PCR3002_anc_returns"/>
    <s v="Janssen"/>
    <s v="Argentina"/>
    <x v="2"/>
    <n v="40700"/>
    <s v="Revenues - Third Parties"/>
    <m/>
    <s v="Returns Receipt (per Receipt)"/>
    <n v="2026"/>
    <n v="7"/>
    <s v="USD"/>
    <n v="401.181375"/>
    <n v="1"/>
    <n v="401.181375"/>
    <x v="0"/>
    <n v="0"/>
  </r>
  <r>
    <s v="J &amp; J"/>
    <s v="67652000PCR3002_anc_returns"/>
    <s v="Janssen"/>
    <s v="Argentina"/>
    <x v="0"/>
    <n v="40700"/>
    <s v="Revenues - Third Parties"/>
    <m/>
    <s v="Storage of Returns (per Pallet)"/>
    <n v="2026"/>
    <n v="7"/>
    <s v="USD"/>
    <n v="873.36374999999998"/>
    <n v="1"/>
    <n v="873.36374999999998"/>
    <x v="0"/>
    <n v="0"/>
  </r>
  <r>
    <s v="J &amp; J"/>
    <s v="73841937NSC3003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</r>
  <r>
    <s v="J &amp; J"/>
    <s v="73841937NSC3003_Anc_Returns"/>
    <s v="Janssen"/>
    <s v="Argentina"/>
    <x v="0"/>
    <n v="40700"/>
    <s v="Revenues - Third Parties"/>
    <m/>
    <s v="Storage of Returns (per Pallet)"/>
    <n v="2026"/>
    <n v="7"/>
    <s v="USD"/>
    <n v="611.35462500000006"/>
    <n v="1"/>
    <n v="611.35462500000006"/>
    <x v="0"/>
    <n v="0"/>
  </r>
  <r>
    <s v="J &amp; J"/>
    <s v="CNTO1959PSA4002_Anc_Returns"/>
    <s v="Janssen"/>
    <s v="Argentina"/>
    <x v="1"/>
    <n v="40700"/>
    <s v="Revenues - Third Parties"/>
    <m/>
    <s v="Freight - Returns"/>
    <n v="2026"/>
    <n v="7"/>
    <s v="USD"/>
    <n v="288.99"/>
    <n v="1"/>
    <n v="288.99"/>
    <x v="0"/>
    <n v="1"/>
  </r>
  <r>
    <s v="J &amp; J"/>
    <s v="CNTO1959PSA4002_Anc_Returns"/>
    <s v="Janssen"/>
    <s v="Argentina"/>
    <x v="1"/>
    <n v="40700"/>
    <s v="Revenues - Third Parties"/>
    <m/>
    <s v="Freight - Shipments"/>
    <n v="2026"/>
    <n v="7"/>
    <s v="USD"/>
    <n v="147.11000000000001"/>
    <n v="1"/>
    <n v="147.11000000000001"/>
    <x v="0"/>
    <n v="1"/>
  </r>
  <r>
    <s v="J &amp; J"/>
    <s v="CNTO1959PSA4002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</r>
  <r>
    <s v="J &amp; J"/>
    <s v="64007957MMY3001_anc_returns"/>
    <s v="Janssen"/>
    <s v="Argentina"/>
    <x v="1"/>
    <n v="40700"/>
    <s v="Revenues - Third Parties"/>
    <m/>
    <s v="Freight - Returns"/>
    <n v="2026"/>
    <n v="7"/>
    <s v="USD"/>
    <n v="125.09"/>
    <n v="1"/>
    <n v="125.09"/>
    <x v="0"/>
    <n v="1"/>
  </r>
  <r>
    <s v="J &amp; J"/>
    <s v="64007957MMY3001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</r>
  <r>
    <s v="J &amp; J"/>
    <s v="64007957MMY3001_anc_returns"/>
    <s v="Janssen"/>
    <s v="Argentina"/>
    <x v="2"/>
    <n v="40700"/>
    <s v="Revenues - Third Parties"/>
    <m/>
    <s v="Reconciliation of Returns (per Hour)"/>
    <n v="2026"/>
    <n v="7"/>
    <s v="USD"/>
    <n v="50.944074999999998"/>
    <n v="1"/>
    <n v="50.944074999999998"/>
    <x v="0"/>
    <n v="0"/>
  </r>
  <r>
    <s v="J &amp; J"/>
    <s v="64007957MMY3001_anc_returns"/>
    <s v="Janssen"/>
    <s v="Argentina"/>
    <x v="2"/>
    <n v="40700"/>
    <s v="Revenues - Third Parties"/>
    <m/>
    <s v="Returns Receipt (per Receipt)"/>
    <n v="2026"/>
    <n v="7"/>
    <s v="USD"/>
    <n v="267.45425"/>
    <n v="1"/>
    <n v="267.45425"/>
    <x v="0"/>
    <n v="0"/>
  </r>
  <r>
    <s v="J &amp; J"/>
    <s v="64007957MMY3001_anc_returns"/>
    <s v="Janssen"/>
    <s v="Argentina"/>
    <x v="0"/>
    <n v="40700"/>
    <s v="Revenues - Third Parties"/>
    <m/>
    <s v="Storage of Returns (per Pallet)"/>
    <n v="2026"/>
    <n v="7"/>
    <s v="USD"/>
    <n v="436.68187499999999"/>
    <n v="1"/>
    <n v="436.68187499999999"/>
    <x v="0"/>
    <n v="0"/>
  </r>
  <r>
    <s v="J &amp; J"/>
    <s v="61186372NSC3002_anc_returns"/>
    <s v="Janssen"/>
    <s v="Argentina"/>
    <x v="0"/>
    <n v="40700"/>
    <s v="Revenues - Third Parties"/>
    <m/>
    <s v="Storage Ambient (per Pallet)"/>
    <n v="2026"/>
    <n v="7"/>
    <s v="USD"/>
    <n v="181.94435000000001"/>
    <n v="1"/>
    <n v="181.94435000000001"/>
    <x v="0"/>
    <n v="0"/>
  </r>
  <r>
    <s v="J &amp; J"/>
    <s v="61186372NSC3002_anc_returns"/>
    <s v="Janssen"/>
    <s v="Argentina"/>
    <x v="0"/>
    <n v="40700"/>
    <s v="Revenues - Third Parties"/>
    <m/>
    <s v="Storage of Returns (per Pallet)"/>
    <n v="2026"/>
    <n v="7"/>
    <s v="USD"/>
    <n v="349.34549999999996"/>
    <n v="1"/>
    <n v="349.34549999999996"/>
    <x v="0"/>
    <n v="0"/>
  </r>
  <r>
    <s v="J &amp; J"/>
    <s v="68284528MMY3004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</r>
  <r>
    <s v="J &amp; J"/>
    <s v="68284528MMY3004_anc_returns"/>
    <s v="Janssen"/>
    <s v="Argentina"/>
    <x v="0"/>
    <n v="40700"/>
    <s v="Revenues - Third Parties"/>
    <m/>
    <s v="Storage of Returns (per Pallet)"/>
    <n v="2026"/>
    <n v="7"/>
    <s v="USD"/>
    <n v="524.01825000000008"/>
    <n v="1"/>
    <n v="524.01825000000008"/>
    <x v="0"/>
    <n v="0"/>
  </r>
  <r>
    <s v="J &amp; J"/>
    <s v="61186372NSC3004_anc_returns"/>
    <s v="Janssen"/>
    <s v="Argentina"/>
    <x v="0"/>
    <n v="40700"/>
    <s v="Revenues - Third Parties"/>
    <m/>
    <s v="Storage of Returns (per Pallet)"/>
    <n v="2026"/>
    <n v="7"/>
    <s v="USD"/>
    <n v="349.34549999999996"/>
    <n v="1"/>
    <n v="349.34549999999996"/>
    <x v="0"/>
    <n v="0"/>
  </r>
  <r>
    <s v="J &amp; J"/>
    <s v="CNTO1959UCO3004_anc_returns"/>
    <s v="Janssen"/>
    <s v="Argentina"/>
    <x v="0"/>
    <n v="40700"/>
    <s v="Revenues - Third Parties"/>
    <m/>
    <s v="Non-Drug Storage Ambient (per Pallet)"/>
    <n v="2026"/>
    <n v="7"/>
    <s v="USD"/>
    <n v="1273.6104499999999"/>
    <n v="1"/>
    <n v="1273.6104499999999"/>
    <x v="0"/>
    <n v="0"/>
  </r>
  <r>
    <s v="J &amp; J"/>
    <s v="CNTO1959UCO3004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</r>
  <r>
    <s v="J &amp; J"/>
    <s v="17000139BLC3002_anc_returns"/>
    <s v="Janssen"/>
    <s v="Argentina"/>
    <x v="0"/>
    <n v="40700"/>
    <s v="Revenues - Third Parties"/>
    <m/>
    <s v="Non-Drug Storage Ambient (per Pallet)"/>
    <n v="2026"/>
    <n v="7"/>
    <s v="USD"/>
    <n v="1273.6104499999999"/>
    <n v="1"/>
    <n v="1273.6104499999999"/>
    <x v="0"/>
    <n v="0"/>
  </r>
  <r>
    <s v="J &amp; J"/>
    <s v="17000139BLC3002_anc_returns"/>
    <s v="Janssen"/>
    <s v="Argentina"/>
    <x v="0"/>
    <n v="40700"/>
    <s v="Revenues - Third Parties"/>
    <m/>
    <s v="Storage Ambient (per Pallet)"/>
    <n v="2026"/>
    <n v="7"/>
    <s v="USD"/>
    <n v="181.94435000000001"/>
    <n v="1"/>
    <n v="181.94435000000001"/>
    <x v="0"/>
    <n v="0"/>
  </r>
  <r>
    <s v="J &amp; J"/>
    <s v="17000139BLC3002_anc_returns"/>
    <s v="Janssen"/>
    <s v="Argentina"/>
    <x v="0"/>
    <n v="40700"/>
    <s v="Revenues - Third Parties"/>
    <m/>
    <s v="Storage of Returns (per Pallet)"/>
    <n v="2026"/>
    <n v="7"/>
    <s v="USD"/>
    <n v="611.35462500000006"/>
    <n v="1"/>
    <n v="611.35462500000006"/>
    <x v="0"/>
    <n v="0"/>
  </r>
  <r>
    <s v="MERCK"/>
    <s v="MK-3475-671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3475-67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8228-00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3475-689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</r>
  <r>
    <s v="MERCK"/>
    <s v="MK-3475-689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Non Protocol Specific - MSD Arg ancillaries pool"/>
    <s v="Merck Sharp and Dohme LLC"/>
    <s v="Argentina"/>
    <x v="0"/>
    <n v="40700"/>
    <s v="Revenues - Third Parties"/>
    <m/>
    <s v="Non-Drug Storage Ambient (per Pallet)"/>
    <n v="2026"/>
    <n v="7"/>
    <s v="USD"/>
    <n v="11953.75"/>
    <n v="1"/>
    <n v="11953.75"/>
    <x v="0"/>
    <n v="0"/>
  </r>
  <r>
    <s v="MERCK"/>
    <s v="Non Protocol Specific - MSD Arg ancillaries pool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475-775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</r>
  <r>
    <s v="MERCK"/>
    <s v="MK-3475-77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475-77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775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3475-85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859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3475-630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</r>
  <r>
    <s v="MERCK"/>
    <s v="MK-3475-630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</r>
  <r>
    <s v="MERCK"/>
    <s v="MK-3475-630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3475-630 (Local)"/>
    <s v="Merck Sharp and Dohme LLC"/>
    <s v="Argentina"/>
    <x v="0"/>
    <n v="40700"/>
    <s v="Revenues - Third Parties"/>
    <m/>
    <s v="Storage of Returns (per Pallet)"/>
    <n v="2026"/>
    <n v="7"/>
    <s v="USD"/>
    <n v="1338.82"/>
    <n v="1"/>
    <n v="1338.82"/>
    <x v="0"/>
    <n v="0"/>
  </r>
  <r>
    <s v="MERCK"/>
    <s v="MK-7902-001 (local)"/>
    <s v="Merck Sharp and Dohme LLC"/>
    <s v="Argentina"/>
    <x v="0"/>
    <n v="40700"/>
    <s v="Revenues - Third Parties"/>
    <m/>
    <s v="Non-Drug Storage Ambient (per Pallet)"/>
    <n v="2026"/>
    <n v="7"/>
    <s v="USD"/>
    <n v="573.78"/>
    <n v="1"/>
    <n v="573.78"/>
    <x v="0"/>
    <n v="0"/>
  </r>
  <r>
    <s v="MERCK"/>
    <s v="MK-7902-001 (local)"/>
    <s v="Merck Sharp and Dohme LLC"/>
    <s v="Argentina"/>
    <x v="0"/>
    <n v="40700"/>
    <s v="Revenues - Third Parties"/>
    <m/>
    <s v="Storage Ambient (per Shelf)"/>
    <n v="2026"/>
    <n v="7"/>
    <s v="USD"/>
    <n v="101.41"/>
    <n v="1"/>
    <n v="101.41"/>
    <x v="0"/>
    <n v="0"/>
  </r>
  <r>
    <s v="MERCK"/>
    <s v="MK-7902-00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7902-001 (local)"/>
    <s v="Merck Sharp and Dohme LLC"/>
    <s v="Argentina"/>
    <x v="0"/>
    <n v="40700"/>
    <s v="Revenues - Third Parties"/>
    <m/>
    <s v="Storage of Returns (per Pallet)"/>
    <n v="2026"/>
    <n v="7"/>
    <s v="USD"/>
    <n v="1051.93"/>
    <n v="1"/>
    <n v="1051.93"/>
    <x v="0"/>
    <n v="0"/>
  </r>
  <r>
    <s v="MERCK"/>
    <s v="MK-3475-641 (local)"/>
    <s v="Merck Sharp and Dohme LLC"/>
    <s v="Argentina"/>
    <x v="0"/>
    <n v="40700"/>
    <s v="Revenues - Third Parties"/>
    <m/>
    <s v="Non-Drug Storage Ambient (per Pallet)"/>
    <n v="2026"/>
    <n v="7"/>
    <s v="USD"/>
    <n v="573.78"/>
    <n v="1"/>
    <n v="573.78"/>
    <x v="0"/>
    <n v="0"/>
  </r>
  <r>
    <s v="MERCK"/>
    <s v="MK-3475-64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641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</r>
  <r>
    <s v="MERCK"/>
    <s v="MK-3475-867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</r>
  <r>
    <s v="MERCK"/>
    <s v="MK-3475-86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3475-975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</r>
  <r>
    <s v="MERCK"/>
    <s v="MK-3475-975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3475-975 (Local)"/>
    <s v="Merck Sharp and Dohme LLC"/>
    <s v="Argentina"/>
    <x v="0"/>
    <n v="40700"/>
    <s v="Revenues - Third Parties"/>
    <m/>
    <s v="Storage of Labels Ambient (per Pallet)"/>
    <n v="2026"/>
    <n v="7"/>
    <s v="USD"/>
    <n v="191.26"/>
    <n v="1"/>
    <n v="191.26"/>
    <x v="0"/>
    <n v="0"/>
  </r>
  <r>
    <s v="MERCK"/>
    <s v="MK-3475-975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7339-007 (Local)"/>
    <s v="Merck Sharp and Dohme LLC"/>
    <s v="Argentina"/>
    <x v="1"/>
    <n v="40700"/>
    <s v="Revenues - Third Parties"/>
    <m/>
    <s v="Freight - Returns"/>
    <n v="2026"/>
    <n v="7"/>
    <s v="USD"/>
    <n v="83.39"/>
    <n v="1"/>
    <n v="83.39"/>
    <x v="0"/>
    <n v="1"/>
  </r>
  <r>
    <s v="MERCK"/>
    <s v="MK-7339-007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7339-00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7339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6482-011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3475-B21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475-B2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B21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7902-015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7902-0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7902-015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7339-01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7339-01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7339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7339-012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7902-014 (Local)"/>
    <s v="Merck Sharp and Dohme LLC"/>
    <s v="Argentina"/>
    <x v="1"/>
    <n v="40700"/>
    <s v="Revenues - Third Parties"/>
    <m/>
    <s v="Freight - Returns"/>
    <n v="2026"/>
    <n v="7"/>
    <s v="USD"/>
    <n v="396.57"/>
    <n v="1"/>
    <n v="396.57"/>
    <x v="0"/>
    <n v="1"/>
  </r>
  <r>
    <s v="MERCK"/>
    <s v="MK-7902-014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</r>
  <r>
    <s v="MERCK"/>
    <s v="MK-7902-014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</r>
  <r>
    <s v="MERCK"/>
    <s v="MK-7902-014 (Local)"/>
    <s v="Merck Sharp and Dohme LLC"/>
    <s v="Argentina"/>
    <x v="0"/>
    <n v="40700"/>
    <s v="Revenues - Third Parties"/>
    <m/>
    <s v="Storage Ambient (per Shelf)"/>
    <n v="2026"/>
    <n v="7"/>
    <s v="USD"/>
    <n v="1115.51"/>
    <n v="1"/>
    <n v="1115.51"/>
    <x v="0"/>
    <n v="0"/>
  </r>
  <r>
    <s v="MERCK"/>
    <s v="MK-7902-014 (Local)"/>
    <s v="Merck Sharp and Dohme LLC"/>
    <s v="Argentina"/>
    <x v="0"/>
    <n v="40700"/>
    <s v="Revenues - Third Parties"/>
    <m/>
    <s v="Storage of Labels Ambient (per Pallet)"/>
    <n v="2026"/>
    <n v="7"/>
    <s v="USD"/>
    <n v="191.26"/>
    <n v="1"/>
    <n v="191.26"/>
    <x v="0"/>
    <n v="0"/>
  </r>
  <r>
    <s v="MERCK"/>
    <s v="MK-7902-014 (Local)"/>
    <s v="Merck Sharp and Dohme LLC"/>
    <s v="Argentina"/>
    <x v="0"/>
    <n v="40700"/>
    <s v="Revenues - Third Parties"/>
    <m/>
    <s v="Storage of Returns (per Pallet)"/>
    <n v="2026"/>
    <n v="7"/>
    <s v="USD"/>
    <n v="1243.19"/>
    <n v="1"/>
    <n v="1243.19"/>
    <x v="0"/>
    <n v="0"/>
  </r>
  <r>
    <s v="MERCK"/>
    <s v="MK-7902-014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</r>
  <r>
    <s v="MERCK"/>
    <s v="MK-3475-B49 (local)"/>
    <s v="Merck Sharp and Dohme LLC"/>
    <s v="Argentina"/>
    <x v="1"/>
    <n v="40700"/>
    <s v="Revenues - Third Parties"/>
    <m/>
    <s v="Freight - Returns"/>
    <n v="2026"/>
    <n v="7"/>
    <s v="USD"/>
    <n v="616.09"/>
    <n v="1"/>
    <n v="616.09"/>
    <x v="0"/>
    <n v="1"/>
  </r>
  <r>
    <s v="MERCK"/>
    <s v="MK-3475-B49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3475-B49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</r>
  <r>
    <s v="MERCK"/>
    <s v="MK-3475-B4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3475-B49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3475-B4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B49 (local)"/>
    <s v="Merck Sharp and Dohme LLC"/>
    <s v="Argentina"/>
    <x v="0"/>
    <n v="40700"/>
    <s v="Revenues - Third Parties"/>
    <m/>
    <s v="Storage of Returns (per Pallet)"/>
    <n v="2026"/>
    <n v="7"/>
    <s v="USD"/>
    <n v="956.3"/>
    <n v="1"/>
    <n v="956.3"/>
    <x v="0"/>
    <n v="0"/>
  </r>
  <r>
    <s v="MERCK"/>
    <s v="MK-3475-B49 (local)"/>
    <s v="Merck Sharp and Dohme LLC"/>
    <s v="Argentina"/>
    <x v="0"/>
    <n v="40700"/>
    <s v="Revenues - Third Parties"/>
    <m/>
    <s v="Storage Refrigerated (per Shelf)"/>
    <n v="2026"/>
    <n v="7"/>
    <s v="USD"/>
    <n v="521.46"/>
    <n v="1"/>
    <n v="521.46"/>
    <x v="0"/>
    <n v="0"/>
  </r>
  <r>
    <s v="MERCK"/>
    <s v="MK-3655-001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MK-1026-003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1026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1026-003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2140-003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140-00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140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140-003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</r>
  <r>
    <s v="MERCK"/>
    <s v="MK-1084-001  (Local)"/>
    <s v="Merck Sharp and Dohme LLC"/>
    <s v="Argentina"/>
    <x v="1"/>
    <n v="40700"/>
    <s v="Revenues - Third Parties"/>
    <m/>
    <s v="Freight - Shipments"/>
    <n v="2026"/>
    <n v="7"/>
    <s v="USD"/>
    <n v="659.35"/>
    <n v="1"/>
    <n v="659.35"/>
    <x v="0"/>
    <n v="1"/>
  </r>
  <r>
    <s v="MERCK"/>
    <s v="MK-1084-001 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1084-001 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1084-001 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7684A-006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7684A-006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7684A-006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7684A-006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</r>
  <r>
    <s v="MERCK"/>
    <s v="MK-7684A-008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7684A-008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7684A-008 (Local)"/>
    <s v="Merck Sharp and Dohme LLC"/>
    <s v="Argentina"/>
    <x v="0"/>
    <n v="40700"/>
    <s v="Revenues - Third Parties"/>
    <m/>
    <s v="Storage of Returns (per Pallet)"/>
    <n v="2026"/>
    <n v="7"/>
    <s v="USD"/>
    <n v="669.41"/>
    <n v="1"/>
    <n v="669.41"/>
    <x v="0"/>
    <n v="0"/>
  </r>
  <r>
    <s v="MERCK"/>
    <s v="MK-3475-B15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</r>
  <r>
    <s v="MERCK"/>
    <s v="MK-3475-B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475-B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-B15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</r>
  <r>
    <s v="MERCK"/>
    <s v="MK-3475A-D7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475A-D77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3475A-D77 (Local)"/>
    <s v="Merck Sharp and Dohme LLC"/>
    <s v="Argentina"/>
    <x v="0"/>
    <n v="40700"/>
    <s v="Revenues - Third Parties"/>
    <m/>
    <s v="Storage of Returns (per Pallet)"/>
    <n v="2026"/>
    <n v="7"/>
    <s v="USD"/>
    <n v="956.3"/>
    <n v="1"/>
    <n v="956.3"/>
    <x v="0"/>
    <n v="0"/>
  </r>
  <r>
    <s v="MERCK"/>
    <s v="MK-7684A-010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8591A-053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</r>
  <r>
    <s v="MERCK"/>
    <s v="MK-8591A-053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8591A-05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8591A-053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MK-1942-008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3475-02B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5475-013 (Local)"/>
    <s v="Merck Sharp and Dohme LLC"/>
    <s v="Argentina"/>
    <x v="1"/>
    <n v="40700"/>
    <s v="Revenues - Third Parties"/>
    <m/>
    <s v="Freight - Returns"/>
    <n v="2026"/>
    <n v="7"/>
    <s v="USD"/>
    <n v="385.32"/>
    <n v="1"/>
    <n v="385.32"/>
    <x v="0"/>
    <n v="1"/>
  </r>
  <r>
    <s v="MERCK"/>
    <s v="MK-5475-013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</r>
  <r>
    <s v="MERCK"/>
    <s v="MK-5475-013 (Local)"/>
    <s v="Merck Sharp and Dohme LLC"/>
    <s v="Argentina"/>
    <x v="2"/>
    <n v="40700"/>
    <s v="Revenues - Third Parties"/>
    <m/>
    <s v="Returns (per Process)"/>
    <n v="2026"/>
    <n v="7"/>
    <s v="USD"/>
    <n v="114.36"/>
    <n v="1"/>
    <n v="114.36"/>
    <x v="0"/>
    <n v="0"/>
  </r>
  <r>
    <s v="MERCK"/>
    <s v="MK-5475-01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5475-013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</r>
  <r>
    <s v="MERCK"/>
    <s v="MK-1026-01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1026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1026-010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V940-001 (Local)"/>
    <s v="Merck Sharp and Dohme LLC"/>
    <s v="Argentina"/>
    <x v="1"/>
    <n v="40700"/>
    <s v="Revenues - Third Parties"/>
    <m/>
    <s v="Freight - Returns"/>
    <n v="2026"/>
    <n v="7"/>
    <s v="USD"/>
    <n v="83.39"/>
    <n v="1"/>
    <n v="83.39"/>
    <x v="0"/>
    <n v="1"/>
  </r>
  <r>
    <s v="MERCK"/>
    <s v="V940-001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V940-001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</r>
  <r>
    <s v="MERCK"/>
    <s v="MK-0616-015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</r>
  <r>
    <s v="MERCK"/>
    <s v="MK-0616-015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</r>
  <r>
    <s v="MERCK"/>
    <s v="MK-0616-015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</r>
  <r>
    <s v="MERCK"/>
    <s v="MK-0616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0616-015 (Local)"/>
    <s v="Merck Sharp and Dohme LLC"/>
    <s v="Argentina"/>
    <x v="0"/>
    <n v="40700"/>
    <s v="Revenues - Third Parties"/>
    <m/>
    <s v="Storage of Returns (per Pallet)"/>
    <n v="2026"/>
    <n v="7"/>
    <s v="USD"/>
    <n v="860.67"/>
    <n v="1"/>
    <n v="860.67"/>
    <x v="0"/>
    <n v="0"/>
  </r>
  <r>
    <s v="MERCK"/>
    <s v="V940-004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V940-004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V940-00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V940-004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V940-00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V940-002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3475A-F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7240-001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7240-001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7240-001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7240-001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V940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5684-003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</r>
  <r>
    <s v="MERCK"/>
    <s v="MK-5684-003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</r>
  <r>
    <s v="MERCK"/>
    <s v="MK-5684-003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</r>
  <r>
    <s v="MERCK"/>
    <s v="MK-5684-003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</r>
  <r>
    <s v="MERCK"/>
    <s v="MK-5684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5684-003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</r>
  <r>
    <s v="MERCK"/>
    <s v="MK-2870-005 (LOCAL)"/>
    <s v="Merck Sharp and Dohme LLC"/>
    <s v="Argentina"/>
    <x v="1"/>
    <n v="40700"/>
    <s v="Revenues - Third Parties"/>
    <m/>
    <s v="Freight - Returns"/>
    <n v="2026"/>
    <n v="7"/>
    <s v="USD"/>
    <n v="204.08"/>
    <n v="1"/>
    <n v="204.08"/>
    <x v="0"/>
    <n v="1"/>
  </r>
  <r>
    <s v="MERCK"/>
    <s v="MK-2870-005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870-005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870-005 (LOCAL)"/>
    <s v="Merck Sharp and Dohme LLC"/>
    <s v="Argentina"/>
    <x v="0"/>
    <n v="40700"/>
    <s v="Revenues - Third Parties"/>
    <m/>
    <s v="Storage Ambient (per Shelf)"/>
    <n v="2026"/>
    <n v="7"/>
    <s v="USD"/>
    <n v="101.41"/>
    <n v="1"/>
    <n v="101.41"/>
    <x v="0"/>
    <n v="0"/>
  </r>
  <r>
    <s v="MERCK"/>
    <s v="MK-2870-005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</r>
  <r>
    <s v="MERCK"/>
    <s v="MK-2870-010 (Local)"/>
    <s v="Merck Sharp and Dohme LLC"/>
    <s v="Argentina"/>
    <x v="1"/>
    <n v="40700"/>
    <s v="Revenues - Third Parties"/>
    <m/>
    <s v="Freight - Shipments"/>
    <n v="2026"/>
    <n v="7"/>
    <s v="USD"/>
    <n v="929.24"/>
    <n v="1"/>
    <n v="929.24"/>
    <x v="0"/>
    <n v="1"/>
  </r>
  <r>
    <s v="MERCK"/>
    <s v="MK-2870-010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</r>
  <r>
    <s v="MERCK"/>
    <s v="MK-2870-01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2870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10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2870-010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2870-00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2870-019 (Local)"/>
    <s v="Merck Sharp and Dohme LLC"/>
    <s v="Argentina"/>
    <x v="1"/>
    <n v="40700"/>
    <s v="Revenues - Third Parties"/>
    <m/>
    <s v="Freight - Returns"/>
    <n v="2026"/>
    <n v="7"/>
    <s v="USD"/>
    <n v="215.58"/>
    <n v="1"/>
    <n v="215.58"/>
    <x v="0"/>
    <n v="1"/>
  </r>
  <r>
    <s v="MERCK"/>
    <s v="MK-2870-019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</r>
  <r>
    <s v="MERCK"/>
    <s v="MK-2870-019 (Local)"/>
    <s v="Merck Sharp and Dohme LLC"/>
    <s v="Argentina"/>
    <x v="3"/>
    <n v="40700"/>
    <s v="Revenues - Third Parties"/>
    <m/>
    <s v="Insulated shipper - Credo S4 - 12L (Leasing)"/>
    <n v="2026"/>
    <n v="7"/>
    <s v="USD"/>
    <n v="170.24"/>
    <n v="1"/>
    <n v="170.24"/>
    <x v="0"/>
    <n v="1"/>
  </r>
  <r>
    <s v="MERCK"/>
    <s v="MK-2870-019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</r>
  <r>
    <s v="MERCK"/>
    <s v="MK-2870-019 (Local)"/>
    <s v="Merck Sharp and Dohme LLC"/>
    <s v="Argentina"/>
    <x v="3"/>
    <n v="40700"/>
    <s v="Revenues - Third Parties"/>
    <m/>
    <s v="Pick and Pack (Controlled Ambient)"/>
    <n v="2026"/>
    <n v="7"/>
    <s v="USD"/>
    <n v="125.55"/>
    <n v="1"/>
    <n v="125.55"/>
    <x v="0"/>
    <n v="0"/>
  </r>
  <r>
    <s v="MERCK"/>
    <s v="MK-2870-019 (Local)"/>
    <s v="Merck Sharp and Dohme LLC"/>
    <s v="Argentina"/>
    <x v="3"/>
    <n v="40700"/>
    <s v="Revenues - Third Parties"/>
    <m/>
    <s v="Pick and Pack (Refrigerated)"/>
    <n v="2026"/>
    <n v="7"/>
    <s v="USD"/>
    <n v="150.65"/>
    <n v="1"/>
    <n v="150.65"/>
    <x v="0"/>
    <n v="0"/>
  </r>
  <r>
    <s v="MERCK"/>
    <s v="MK-2870-019 (Local)"/>
    <s v="Merck Sharp and Dohme LLC"/>
    <s v="Argentina"/>
    <x v="0"/>
    <n v="40700"/>
    <s v="Revenues - Third Parties"/>
    <m/>
    <s v="Storage Ambient (per Pallet)"/>
    <n v="2026"/>
    <n v="7"/>
    <s v="USD"/>
    <n v="579.45000000000005"/>
    <n v="1"/>
    <n v="579.45000000000005"/>
    <x v="0"/>
    <n v="0"/>
  </r>
  <r>
    <s v="MERCK"/>
    <s v="MK-2870-01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19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2870-019 (Local)"/>
    <s v="Merck Sharp and Dohme LLC"/>
    <s v="Argentina"/>
    <x v="0"/>
    <n v="40700"/>
    <s v="Revenues - Third Parties"/>
    <m/>
    <s v="Storage Refrigerated (per Shelf)"/>
    <n v="2026"/>
    <n v="7"/>
    <s v="USD"/>
    <n v="521.46"/>
    <n v="1"/>
    <n v="521.46"/>
    <x v="0"/>
    <n v="0"/>
  </r>
  <r>
    <s v="MERCK"/>
    <s v="MK-2870-012 (Local)"/>
    <s v="Merck Sharp and Dohme LLC"/>
    <s v="Argentina"/>
    <x v="1"/>
    <n v="40700"/>
    <s v="Revenues - Third Parties"/>
    <m/>
    <s v="Freight - Returns"/>
    <n v="2026"/>
    <n v="7"/>
    <s v="USD"/>
    <n v="102.04"/>
    <n v="1"/>
    <n v="102.04"/>
    <x v="0"/>
    <n v="1"/>
  </r>
  <r>
    <s v="MERCK"/>
    <s v="MK-2870-012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</r>
  <r>
    <s v="MERCK"/>
    <s v="MK-2870-01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870-01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870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12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</r>
  <r>
    <s v="MERCK"/>
    <s v="MK-8591A-054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</r>
  <r>
    <s v="MERCK"/>
    <s v="MK-1084-00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1084-004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MK-2870-020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</r>
  <r>
    <s v="MERCK"/>
    <s v="MK-2870-020 (Local)"/>
    <s v="Merck Sharp and Dohme LLC"/>
    <s v="Argentina"/>
    <x v="3"/>
    <n v="40700"/>
    <s v="Revenues - Third Parties"/>
    <m/>
    <s v="Pick and Pack (Controlled Ambient)"/>
    <n v="2026"/>
    <n v="7"/>
    <s v="USD"/>
    <n v="125.55"/>
    <n v="1"/>
    <n v="125.55"/>
    <x v="0"/>
    <n v="0"/>
  </r>
  <r>
    <s v="MERCK"/>
    <s v="MK-2870-020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870-020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870-02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2870-02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20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</r>
  <r>
    <s v="MERCK"/>
    <s v="MK-2870-020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2870-009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</r>
  <r>
    <s v="MERCK"/>
    <s v="MK-2870-009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MK-3543-006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</r>
  <r>
    <s v="MERCK"/>
    <s v="MK-3543-006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3543-006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</r>
  <r>
    <s v="MERCK"/>
    <s v="MK-3543-00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3543-006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2870-023 (Local)"/>
    <s v="Merck Sharp and Dohme LLC"/>
    <s v="Argentina"/>
    <x v="1"/>
    <n v="40700"/>
    <s v="Revenues - Third Parties"/>
    <m/>
    <s v="Freight - Shipments"/>
    <n v="2026"/>
    <n v="7"/>
    <s v="USD"/>
    <n v="1153.29"/>
    <n v="1"/>
    <n v="1153.29"/>
    <x v="0"/>
    <n v="1"/>
  </r>
  <r>
    <s v="MERCK"/>
    <s v="MK-2870-023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</r>
  <r>
    <s v="MERCK"/>
    <s v="MK-2870-023 (Local)"/>
    <s v="Merck Sharp and Dohme LLC"/>
    <s v="Argentina"/>
    <x v="3"/>
    <n v="40700"/>
    <s v="Revenues - Third Parties"/>
    <m/>
    <s v="Insulated shipper - Credo S22 - 28L (Leasing)"/>
    <n v="2026"/>
    <n v="7"/>
    <s v="USD"/>
    <n v="233.81"/>
    <n v="1"/>
    <n v="233.81"/>
    <x v="0"/>
    <n v="1"/>
  </r>
  <r>
    <s v="MERCK"/>
    <s v="MK-2870-023 (Local)"/>
    <s v="Merck Sharp and Dohme LLC"/>
    <s v="Argentina"/>
    <x v="3"/>
    <n v="40700"/>
    <s v="Revenues - Third Parties"/>
    <m/>
    <s v="Insulated shipper - Credo S4 - 12L (Leasing)"/>
    <n v="2026"/>
    <n v="7"/>
    <s v="USD"/>
    <n v="340.48"/>
    <n v="1"/>
    <n v="340.48"/>
    <x v="0"/>
    <n v="1"/>
  </r>
  <r>
    <s v="MERCK"/>
    <s v="MK-2870-023 (Local)"/>
    <s v="Merck Sharp and Dohme LLC"/>
    <s v="Argentina"/>
    <x v="3"/>
    <n v="40700"/>
    <s v="Revenues - Third Parties"/>
    <m/>
    <s v="Pick and Pack (Controlled Ambient)"/>
    <n v="2026"/>
    <n v="7"/>
    <s v="USD"/>
    <n v="376.65"/>
    <n v="1"/>
    <n v="376.65"/>
    <x v="0"/>
    <n v="0"/>
  </r>
  <r>
    <s v="MERCK"/>
    <s v="MK-2870-023 (Local)"/>
    <s v="Merck Sharp and Dohme LLC"/>
    <s v="Argentina"/>
    <x v="3"/>
    <n v="40700"/>
    <s v="Revenues - Third Parties"/>
    <m/>
    <s v="Pick and Pack (Refrigerated)"/>
    <n v="2026"/>
    <n v="7"/>
    <s v="USD"/>
    <n v="150.65"/>
    <n v="1"/>
    <n v="150.65"/>
    <x v="0"/>
    <n v="0"/>
  </r>
  <r>
    <s v="MERCK"/>
    <s v="MK-2870-023 (Local)"/>
    <s v="Merck Sharp and Dohme LLC"/>
    <s v="Argentina"/>
    <x v="2"/>
    <n v="40700"/>
    <s v="Revenues - Third Parties"/>
    <m/>
    <s v="Reconciliation of Returns (per Hour)"/>
    <n v="2026"/>
    <n v="7"/>
    <s v="USD"/>
    <n v="270.39999999999998"/>
    <n v="1"/>
    <n v="270.39999999999998"/>
    <x v="0"/>
    <n v="0"/>
  </r>
  <r>
    <s v="MERCK"/>
    <s v="MK-2870-023 (Local)"/>
    <s v="Merck Sharp and Dohme LLC"/>
    <s v="Argentina"/>
    <x v="2"/>
    <n v="40700"/>
    <s v="Revenues - Third Parties"/>
    <m/>
    <s v="Returns Receipt (per Receipt)"/>
    <n v="2026"/>
    <n v="7"/>
    <s v="USD"/>
    <n v="676"/>
    <n v="1"/>
    <n v="676"/>
    <x v="0"/>
    <n v="0"/>
  </r>
  <r>
    <s v="MERCK"/>
    <s v="MK-2870-02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2870-02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23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2870-02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0616-019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</r>
  <r>
    <s v="MERCK"/>
    <s v="MK-0616-019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0616-01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0616-019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3543-007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3543-007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</r>
  <r>
    <s v="MERCK"/>
    <s v="MK-6482-029 Local"/>
    <s v="Merck Sharp and Dohme LLC"/>
    <s v="Argentina"/>
    <x v="1"/>
    <n v="40700"/>
    <s v="Revenues - Third Parties"/>
    <m/>
    <s v="Freight - Returns"/>
    <n v="2026"/>
    <n v="7"/>
    <s v="USD"/>
    <n v="885.24"/>
    <n v="1"/>
    <n v="885.24"/>
    <x v="0"/>
    <n v="1"/>
  </r>
  <r>
    <s v="MERCK"/>
    <s v="MK-6482-029 Local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MK-6482-029 Local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6482-029 Local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V940-009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</r>
  <r>
    <s v="MERCK"/>
    <s v="V940-009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V940-00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V940-009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</r>
  <r>
    <s v="MERCK"/>
    <s v="V940-00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V940-009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</r>
  <r>
    <s v="MERCK"/>
    <s v="MK-1167-008 (Local)"/>
    <s v="Merck Sharp and Dohme LLC"/>
    <s v="Argentina"/>
    <x v="1"/>
    <n v="40700"/>
    <s v="Revenues - Third Parties"/>
    <m/>
    <s v="Freight - Returns"/>
    <n v="2026"/>
    <n v="7"/>
    <s v="USD"/>
    <n v="310.22000000000003"/>
    <n v="1"/>
    <n v="310.22000000000003"/>
    <x v="0"/>
    <n v="1"/>
  </r>
  <r>
    <s v="MERCK"/>
    <s v="MK-1167-008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1167-008 (Local)"/>
    <s v="Merck Sharp and Dohme LLC"/>
    <s v="Argentina"/>
    <x v="2"/>
    <n v="40700"/>
    <s v="Revenues - Third Parties"/>
    <m/>
    <s v="Reconciliation of Returns (per Hour)"/>
    <n v="2026"/>
    <n v="7"/>
    <s v="USD"/>
    <n v="162.24"/>
    <n v="1"/>
    <n v="162.24"/>
    <x v="0"/>
    <n v="0"/>
  </r>
  <r>
    <s v="MERCK"/>
    <s v="MK-1167-008 (Local)"/>
    <s v="Merck Sharp and Dohme LLC"/>
    <s v="Argentina"/>
    <x v="2"/>
    <n v="40700"/>
    <s v="Revenues - Third Parties"/>
    <m/>
    <s v="Returns Receipt (per Receipt)"/>
    <n v="2026"/>
    <n v="7"/>
    <s v="USD"/>
    <n v="405.6"/>
    <n v="1"/>
    <n v="405.6"/>
    <x v="0"/>
    <n v="0"/>
  </r>
  <r>
    <s v="MERCK"/>
    <s v="MK-1167-008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1167-008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</r>
  <r>
    <s v="MERCK"/>
    <s v="MK-1084-012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</r>
  <r>
    <s v="MERCK"/>
    <s v="MK-1084-012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1084-012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1084-01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1084-012 (Local)"/>
    <s v="Merck Sharp and Dohme LLC"/>
    <s v="Argentina"/>
    <x v="0"/>
    <n v="40700"/>
    <s v="Revenues - Third Parties"/>
    <m/>
    <s v="Storage Refrigerated (per Shelf)"/>
    <n v="2026"/>
    <n v="7"/>
    <s v="USD"/>
    <n v="695.28"/>
    <n v="1"/>
    <n v="695.28"/>
    <x v="0"/>
    <n v="0"/>
  </r>
  <r>
    <s v="MERCK"/>
    <s v="MK-4482-023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2140-010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2140-010 (Local)"/>
    <s v="Merck Sharp and Dohme LLC"/>
    <s v="Argentina"/>
    <x v="0"/>
    <n v="40700"/>
    <s v="Revenues - Third Parties"/>
    <m/>
    <s v="Storage Ambient (per Pallet)"/>
    <n v="2026"/>
    <n v="7"/>
    <s v="USD"/>
    <n v="286.89"/>
    <n v="1"/>
    <n v="286.89"/>
    <x v="0"/>
    <n v="0"/>
  </r>
  <r>
    <s v="MERCK"/>
    <s v="MK-2140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140-010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</r>
  <r>
    <s v="MERCK"/>
    <s v="MK-2140-010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</r>
  <r>
    <s v="MERCK"/>
    <s v="MK-2870-011 (Local)"/>
    <s v="Merck Sharp and Dohme LLC"/>
    <s v="Argentina"/>
    <x v="1"/>
    <n v="40700"/>
    <s v="Revenues - Third Parties"/>
    <m/>
    <s v="Freight - Returns"/>
    <n v="2026"/>
    <n v="7"/>
    <s v="USD"/>
    <n v="178.03"/>
    <n v="1"/>
    <n v="178.03"/>
    <x v="0"/>
    <n v="1"/>
  </r>
  <r>
    <s v="MERCK"/>
    <s v="MK-2870-011 (Local)"/>
    <s v="Merck Sharp and Dohme LLC"/>
    <s v="Argentina"/>
    <x v="1"/>
    <n v="40700"/>
    <s v="Revenues - Third Parties"/>
    <m/>
    <s v="Freight - Shipments"/>
    <n v="2026"/>
    <n v="7"/>
    <s v="USD"/>
    <n v="470.66"/>
    <n v="1"/>
    <n v="470.66"/>
    <x v="0"/>
    <n v="1"/>
  </r>
  <r>
    <s v="MERCK"/>
    <s v="MK-2870-011 (Local)"/>
    <s v="Merck Sharp and Dohme LLC"/>
    <s v="Argentina"/>
    <x v="3"/>
    <n v="40700"/>
    <s v="Revenues - Third Parties"/>
    <m/>
    <s v="Insulated shipper - Medium (Leasing)"/>
    <n v="2026"/>
    <n v="7"/>
    <s v="USD"/>
    <n v="355.16"/>
    <n v="1"/>
    <n v="355.16"/>
    <x v="0"/>
    <n v="1"/>
  </r>
  <r>
    <s v="MERCK"/>
    <s v="MK-2870-011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</r>
  <r>
    <s v="MERCK"/>
    <s v="MK-2870-011 (Local)"/>
    <s v="Merck Sharp and Dohme LLC"/>
    <s v="Argentina"/>
    <x v="3"/>
    <n v="40700"/>
    <s v="Revenues - Third Parties"/>
    <m/>
    <s v="Pick and Pack (Controlled Ambient)"/>
    <n v="2026"/>
    <n v="7"/>
    <s v="USD"/>
    <n v="251.1"/>
    <n v="1"/>
    <n v="251.1"/>
    <x v="0"/>
    <n v="0"/>
  </r>
  <r>
    <s v="MERCK"/>
    <s v="MK-2870-011 (Local)"/>
    <s v="Merck Sharp and Dohme LLC"/>
    <s v="Argentina"/>
    <x v="0"/>
    <n v="40700"/>
    <s v="Revenues - Third Parties"/>
    <m/>
    <s v="Storage Ambient (per Pallet)"/>
    <n v="2026"/>
    <n v="7"/>
    <s v="USD"/>
    <n v="286.89"/>
    <n v="1"/>
    <n v="286.89"/>
    <x v="0"/>
    <n v="0"/>
  </r>
  <r>
    <s v="MERCK"/>
    <s v="MK-2870-01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6070-002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6070-002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V940-011 (Local)"/>
    <s v="Merck Sharp and Dohme LLC"/>
    <s v="Argentina"/>
    <x v="1"/>
    <n v="40700"/>
    <s v="Revenues - Third Parties"/>
    <m/>
    <s v="Freight - Returns"/>
    <n v="2026"/>
    <n v="7"/>
    <s v="USD"/>
    <n v="218.54"/>
    <n v="1"/>
    <n v="218.54"/>
    <x v="0"/>
    <n v="1"/>
  </r>
  <r>
    <s v="MERCK"/>
    <s v="V940-011 (Local)"/>
    <s v="Merck Sharp and Dohme LLC"/>
    <s v="Argentina"/>
    <x v="2"/>
    <n v="40700"/>
    <s v="Revenues - Third Parties"/>
    <m/>
    <s v="Reconciliation of Returns (per Hour)"/>
    <n v="2026"/>
    <n v="7"/>
    <s v="USD"/>
    <n v="162.24"/>
    <n v="1"/>
    <n v="162.24"/>
    <x v="0"/>
    <n v="0"/>
  </r>
  <r>
    <s v="MERCK"/>
    <s v="V940-011 (Local)"/>
    <s v="Merck Sharp and Dohme LLC"/>
    <s v="Argentina"/>
    <x v="2"/>
    <n v="40700"/>
    <s v="Revenues - Third Parties"/>
    <m/>
    <s v="Returns Receipt (per Receipt)"/>
    <n v="2026"/>
    <n v="7"/>
    <s v="USD"/>
    <n v="405.6"/>
    <n v="1"/>
    <n v="405.6"/>
    <x v="0"/>
    <n v="0"/>
  </r>
  <r>
    <s v="MERCK"/>
    <s v="V940-011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</r>
  <r>
    <s v="MERCK"/>
    <s v="V940-0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2400-001 (Local)"/>
    <s v="Merck Sharp and Dohme LLC"/>
    <s v="Argentina"/>
    <x v="3"/>
    <n v="40700"/>
    <s v="Revenues - Third Parties"/>
    <m/>
    <s v="Pick and Pack (Ambient)"/>
    <n v="2026"/>
    <n v="7"/>
    <s v="USD"/>
    <n v="251.1"/>
    <n v="1"/>
    <n v="251.1"/>
    <x v="0"/>
    <n v="0"/>
  </r>
  <r>
    <s v="MERCK"/>
    <s v="MK-2400-001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</r>
  <r>
    <s v="MERCK"/>
    <s v="MK-2400-001 (Local)"/>
    <s v="Merck Sharp and Dohme LLC"/>
    <s v="Argentina"/>
    <x v="0"/>
    <n v="40700"/>
    <s v="Revenues - Third Parties"/>
    <m/>
    <s v="Storage Ambient (per Pallet)"/>
    <n v="2026"/>
    <n v="7"/>
    <s v="USD"/>
    <n v="191.26"/>
    <n v="1"/>
    <n v="191.26"/>
    <x v="0"/>
    <n v="0"/>
  </r>
  <r>
    <s v="MERCK"/>
    <s v="MK-2870-033 (Local)"/>
    <s v="Merck Sharp and Dohme LLC"/>
    <s v="Argentina"/>
    <x v="3"/>
    <n v="40700"/>
    <s v="Revenues - Third Parties"/>
    <m/>
    <s v="Pick and Pack (Ambient)"/>
    <n v="2026"/>
    <n v="7"/>
    <s v="USD"/>
    <n v="251.1"/>
    <n v="1"/>
    <n v="251.1"/>
    <x v="0"/>
    <n v="0"/>
  </r>
  <r>
    <s v="MERCK"/>
    <s v="MK-2870-033 (Local)"/>
    <s v="Merck Sharp and Dohme LLC"/>
    <s v="Argentina"/>
    <x v="2"/>
    <n v="40700"/>
    <s v="Revenues - Third Parties"/>
    <m/>
    <s v="Reconciliation of Returns (per Hour)"/>
    <n v="2026"/>
    <n v="7"/>
    <s v="USD"/>
    <n v="216.32"/>
    <n v="1"/>
    <n v="216.32"/>
    <x v="0"/>
    <n v="0"/>
  </r>
  <r>
    <s v="MERCK"/>
    <s v="MK-2870-03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870-03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33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5909-005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5909-005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5909-005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2870-031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</r>
  <r>
    <s v="MERCK"/>
    <s v="MK-2870-031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</r>
  <r>
    <s v="MERCK"/>
    <s v="MK-5890-00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5890-00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2400-01A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</r>
  <r>
    <s v="MERCK"/>
    <s v="MK-2400-01A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400-01A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400-01A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400-01A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400-01A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</r>
  <r>
    <s v="MERCK"/>
    <s v="MK-5684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5684-0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2870-032 (Local)"/>
    <s v="Merck Sharp and Dohme LLC"/>
    <s v="Argentina"/>
    <x v="1"/>
    <n v="40700"/>
    <s v="Revenues - Third Parties"/>
    <m/>
    <s v="Freight - Returns"/>
    <n v="2026"/>
    <n v="7"/>
    <s v="USD"/>
    <n v="102.04"/>
    <n v="1"/>
    <n v="102.04"/>
    <x v="0"/>
    <n v="1"/>
  </r>
  <r>
    <s v="MERCK"/>
    <s v="MK-2870-032 (Local)"/>
    <s v="Merck Sharp and Dohme LLC"/>
    <s v="Argentina"/>
    <x v="1"/>
    <n v="40700"/>
    <s v="Revenues - Third Parties"/>
    <m/>
    <s v="Freight - Shipments"/>
    <n v="2026"/>
    <n v="7"/>
    <s v="USD"/>
    <n v="109.27"/>
    <n v="1"/>
    <n v="109.27"/>
    <x v="0"/>
    <n v="1"/>
  </r>
  <r>
    <s v="MERCK"/>
    <s v="MK-2870-03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2870-03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2870-03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3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7240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22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</r>
  <r>
    <s v="MERCK"/>
    <s v="MK-8527-011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1022-016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</r>
  <r>
    <s v="MERCK"/>
    <s v="MK-1022-016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</r>
  <r>
    <s v="MERCK"/>
    <s v="MK-1022-016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</r>
  <r>
    <s v="MERCK"/>
    <s v="MK-1022-01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1022-016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</r>
  <r>
    <s v="MERCK"/>
    <s v="MK-1084-007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</r>
  <r>
    <s v="MERCK"/>
    <s v="MK-6482-03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214-004 (Local)"/>
    <s v="Merck Sharp and Dohme LLC"/>
    <s v="Argentina"/>
    <x v="1"/>
    <n v="40700"/>
    <s v="Revenues - Third Parties"/>
    <m/>
    <s v="Freight - Shipments"/>
    <n v="2026"/>
    <n v="7"/>
    <s v="USD"/>
    <n v="102.04"/>
    <n v="1"/>
    <n v="102.04"/>
    <x v="0"/>
    <n v="1"/>
  </r>
  <r>
    <s v="MERCK"/>
    <s v="MK-2214-004 (Local)"/>
    <s v="Merck Sharp and Dohme LLC"/>
    <s v="Argentina"/>
    <x v="0"/>
    <n v="40700"/>
    <s v="Revenues - Third Parties"/>
    <m/>
    <s v="Storage Ambient (per Shelf)"/>
    <n v="2026"/>
    <n v="7"/>
    <s v="USD"/>
    <n v="286.89"/>
    <n v="1"/>
    <n v="286.89"/>
    <x v="0"/>
    <n v="0"/>
  </r>
  <r>
    <s v="MERCK"/>
    <s v="MK-7962-038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</r>
  <r>
    <s v="MERCK"/>
    <s v="MK-2870-03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2870-021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</r>
  <r>
    <s v="MERCK"/>
    <s v="MK-8591B-062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</r>
  <r>
    <s v="MERCK"/>
    <s v="MK-1084-013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</r>
  <r>
    <s v="MERCK"/>
    <s v="MK-1084-013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</r>
  <r>
    <s v="MERCK"/>
    <s v="MK-1084-01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</r>
  <r>
    <s v="MERCK"/>
    <s v="MK-1084-01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V940-013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</r>
  <r>
    <s v="MERCK"/>
    <s v="MK-6482-034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</r>
  <r>
    <s v="MERCK"/>
    <s v="MK-6482-03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6070-003 (Local)"/>
    <s v="Merck Sharp and Dohme LLC"/>
    <s v="Argentina"/>
    <x v="3"/>
    <n v="40700"/>
    <s v="Revenues - Third Parties"/>
    <m/>
    <s v="Insulated shipper - Credo S22 - 12L (Leasing)"/>
    <n v="2026"/>
    <n v="7"/>
    <s v="USD"/>
    <n v="355.16"/>
    <n v="1"/>
    <n v="355.16"/>
    <x v="0"/>
    <n v="1"/>
  </r>
  <r>
    <s v="MERCK"/>
    <s v="MK-6070-003 (Local)"/>
    <s v="Merck Sharp and Dohme LLC"/>
    <s v="Argentina"/>
    <x v="3"/>
    <n v="40700"/>
    <s v="Revenues - Third Parties"/>
    <m/>
    <s v="Pick and Pack (Controlled Ambient)"/>
    <n v="2026"/>
    <n v="7"/>
    <s v="USD"/>
    <n v="251.1"/>
    <n v="1"/>
    <n v="251.1"/>
    <x v="0"/>
    <n v="0"/>
  </r>
  <r>
    <s v="MERCK"/>
    <s v="MK-6070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MERCK"/>
    <s v="MK-6070-00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</r>
  <r>
    <s v="MERCK"/>
    <s v="MK-6070-00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</r>
  <r>
    <s v="MERCK"/>
    <s v="MK-1084-015 (Local)"/>
    <s v="Merck Sharp and Dohme LLC"/>
    <s v="Argentina"/>
    <x v="1"/>
    <n v="40700"/>
    <s v="Revenues - Third Parties"/>
    <m/>
    <s v="Freight - Shipments"/>
    <n v="2026"/>
    <n v="7"/>
    <s v="USD"/>
    <n v="276.05"/>
    <n v="1"/>
    <n v="276.05"/>
    <x v="0"/>
    <n v="1"/>
  </r>
  <r>
    <s v="MERCK"/>
    <s v="MK-1084-015 (Local)"/>
    <s v="Merck Sharp and Dohme LLC"/>
    <s v="Argentina"/>
    <x v="3"/>
    <n v="40700"/>
    <s v="Revenues - Third Parties"/>
    <m/>
    <s v="Pick and Pack (Ambient)"/>
    <n v="2026"/>
    <n v="7"/>
    <s v="USD"/>
    <n v="376.65"/>
    <n v="1"/>
    <n v="376.65"/>
    <x v="0"/>
    <n v="0"/>
  </r>
  <r>
    <s v="MERCK"/>
    <s v="MK-1084-015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</r>
  <r>
    <s v="MERCK"/>
    <s v="MK-1084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</r>
  <r>
    <s v="PFIZER"/>
    <s v="C6461001 Comparator"/>
    <s v="Pfizer"/>
    <s v="Argentina"/>
    <x v="1"/>
    <n v="40700"/>
    <s v="Revenues - Third Parties"/>
    <m/>
    <s v="Freight - Shipments"/>
    <n v="2026"/>
    <n v="7"/>
    <s v="USD"/>
    <n v="763.67"/>
    <n v="1"/>
    <n v="763.67"/>
    <x v="0"/>
    <n v="1"/>
  </r>
  <r>
    <s v="PFIZER"/>
    <s v="C6461001 Comparator"/>
    <s v="Pfizer"/>
    <s v="Argentina"/>
    <x v="3"/>
    <n v="40700"/>
    <s v="Revenues - Third Parties"/>
    <m/>
    <s v="Project Management Fee"/>
    <n v="2026"/>
    <n v="7"/>
    <s v="USD"/>
    <n v="1235.0754000000002"/>
    <n v="1"/>
    <n v="1235.0754000000002"/>
    <x v="0"/>
    <n v="0"/>
  </r>
  <r>
    <s v="PFIZER"/>
    <s v="C6461001 Comparator"/>
    <s v="Pfizer"/>
    <s v="Argentina"/>
    <x v="0"/>
    <n v="40700"/>
    <s v="Revenues - Third Parties"/>
    <m/>
    <s v="Storage Ambient (per Pallet)"/>
    <n v="2026"/>
    <n v="7"/>
    <s v="USD"/>
    <n v="154.38560000000001"/>
    <n v="1"/>
    <n v="154.38560000000001"/>
    <x v="0"/>
    <n v="0"/>
  </r>
  <r>
    <s v="OTH CUST"/>
    <s v="ARGX-113-2317 (CAM) - PPD"/>
    <s v="PPD Development LP"/>
    <s v="Argentina"/>
    <x v="0"/>
    <n v="40900"/>
    <s v="Revenues- IC"/>
    <m/>
    <s v="Storage Ambient (per Pallet)"/>
    <n v="2026"/>
    <n v="7"/>
    <s v="USD"/>
    <n v="219.49"/>
    <n v="1"/>
    <n v="219.49"/>
    <x v="0"/>
    <n v="0"/>
  </r>
  <r>
    <s v="SERVIER"/>
    <s v="SPLFIO-174"/>
    <s v="Servier"/>
    <s v="Argentina"/>
    <x v="3"/>
    <n v="40700"/>
    <s v="Revenues - Third Parties"/>
    <m/>
    <s v="Project Management Fee"/>
    <n v="2026"/>
    <n v="7"/>
    <s v="USD"/>
    <n v="1696.88"/>
    <n v="1"/>
    <n v="1696.88"/>
    <x v="0"/>
    <n v="0"/>
  </r>
  <r>
    <s v="SERVIER"/>
    <s v="SPLFIO-174"/>
    <s v="Servier"/>
    <s v="Argentina"/>
    <x v="0"/>
    <n v="40700"/>
    <s v="Revenues - Third Parties"/>
    <m/>
    <s v="Storage Refrigerated (per Shelf)"/>
    <n v="2026"/>
    <n v="7"/>
    <s v="USD"/>
    <n v="2124.35"/>
    <n v="1"/>
    <n v="2124.35"/>
    <x v="0"/>
    <n v="0"/>
  </r>
  <r>
    <s v="OTH CUST"/>
    <s v="PHRI.COLT-HF"/>
    <s v="Site Management Organization Argentina SA"/>
    <s v="Argentina"/>
    <x v="2"/>
    <n v="40700"/>
    <s v="Revenues - Third Parties"/>
    <m/>
    <s v="Destruction (per Kg)"/>
    <n v="2026"/>
    <n v="7"/>
    <s v="USD"/>
    <n v="3.95"/>
    <n v="1"/>
    <n v="3.95"/>
    <x v="0"/>
    <n v="1"/>
  </r>
  <r>
    <s v="OTH CUST"/>
    <s v="PHRI.COLT-HF"/>
    <s v="Site Management Organization Argentina SA"/>
    <s v="Argentina"/>
    <x v="2"/>
    <n v="40700"/>
    <s v="Revenues - Third Parties"/>
    <m/>
    <s v="Destruction Setup Fee"/>
    <n v="2026"/>
    <n v="7"/>
    <s v="USD"/>
    <n v="1360.1"/>
    <n v="1"/>
    <n v="1360.1"/>
    <x v="0"/>
    <n v="0"/>
  </r>
  <r>
    <s v="OTH CUST"/>
    <s v="PHRI.COLT-HF"/>
    <s v="Site Management Organization Argentina SA"/>
    <s v="Argentina"/>
    <x v="3"/>
    <n v="40700"/>
    <s v="Revenues - Third Parties"/>
    <m/>
    <s v="Project Management Fee"/>
    <n v="2026"/>
    <n v="7"/>
    <s v="USD"/>
    <n v="450"/>
    <n v="1"/>
    <n v="450"/>
    <x v="0"/>
    <n v="0"/>
  </r>
  <r>
    <s v="OTH CUST"/>
    <s v="PHRI.COLT-HF"/>
    <s v="Site Management Organization Argentina SA"/>
    <s v="Argentina"/>
    <x v="0"/>
    <n v="40700"/>
    <s v="Revenues - Third Parties"/>
    <m/>
    <s v="Storage Ambient (per Pallet)"/>
    <n v="2026"/>
    <n v="7"/>
    <s v="USD"/>
    <n v="2594.48"/>
    <n v="1"/>
    <n v="2594.48"/>
    <x v="0"/>
    <n v="0"/>
  </r>
  <r>
    <s v="OTH CUST"/>
    <s v="PHRI.COLT-HF"/>
    <s v="Site Management Organization Argentina SA"/>
    <s v="Argentina"/>
    <x v="0"/>
    <n v="40700"/>
    <s v="Revenues - Third Parties"/>
    <m/>
    <s v="Storage of Labels Ambient (per Pallet)"/>
    <n v="2026"/>
    <n v="7"/>
    <s v="USD"/>
    <n v="1011.84"/>
    <n v="1"/>
    <n v="1011.84"/>
    <x v="0"/>
    <n v="0"/>
  </r>
  <r>
    <s v="CSL"/>
    <s v="CSL300_3001"/>
    <s v="CSL Behring GmbH"/>
    <s v="Argentina"/>
    <x v="3"/>
    <n v="40700"/>
    <s v="Revenues - Third Parties"/>
    <m/>
    <s v="Project Management Fee"/>
    <n v="2026"/>
    <n v="7"/>
    <s v="USD"/>
    <n v="-1103.3"/>
    <n v="1"/>
    <n v="-1103.3"/>
    <x v="0"/>
    <n v="0"/>
  </r>
  <r>
    <s v="CSL"/>
    <s v="CSL300_3001"/>
    <s v="CSL Behring GmbH"/>
    <s v="Argentina"/>
    <x v="0"/>
    <n v="40700"/>
    <s v="Revenues - Third Parties"/>
    <m/>
    <s v="Storage Frozen (per Shelf)"/>
    <n v="2026"/>
    <n v="7"/>
    <s v="USD"/>
    <n v="-552.5"/>
    <n v="1"/>
    <n v="-552.5"/>
    <x v="0"/>
    <n v="0"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-1273.6104500000001"/>
    <n v="1"/>
    <n v="-1273.6104500000001"/>
    <x v="0"/>
    <n v="0"/>
  </r>
  <r>
    <s v="J &amp; J"/>
    <s v="Materiales pool Janssen"/>
    <s v="Janssen"/>
    <s v="Argentina"/>
    <x v="3"/>
    <n v="40700"/>
    <s v="Revenues - Third Parties"/>
    <m/>
    <s v="Receipt fee Ancillaries (per Receipt_ID)"/>
    <n v="2026"/>
    <n v="7"/>
    <s v="USD"/>
    <n v="-200.1405"/>
    <n v="1"/>
    <n v="-200.1405"/>
    <x v="0"/>
    <n v="0"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-1273.6104500000001"/>
    <n v="1"/>
    <n v="-1273.6104500000001"/>
    <x v="0"/>
    <n v="0"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</r>
  <r>
    <s v="MERCK"/>
    <s v="MK-1084-013 (Local)"/>
    <s v="Merck Sharp and Dohme LLC"/>
    <s v="Argentina"/>
    <x v="3"/>
    <n v="40700"/>
    <s v="Revenues - Third Parties"/>
    <m/>
    <s v="Pick and Pack Materials"/>
    <n v="2026"/>
    <n v="7"/>
    <s v="USD"/>
    <n v="-125.55"/>
    <n v="1"/>
    <n v="-125.55"/>
    <x v="0"/>
    <n v="0"/>
  </r>
  <r>
    <s v="MERCK"/>
    <s v="MK-1084-015 (Local)"/>
    <s v="Merck Sharp and Dohme LLC"/>
    <s v="Argentina"/>
    <x v="3"/>
    <n v="40700"/>
    <s v="Revenues - Third Parties"/>
    <m/>
    <s v="Pick and Pack Materials"/>
    <n v="2026"/>
    <n v="7"/>
    <s v="USD"/>
    <n v="-125.55"/>
    <n v="1"/>
    <n v="-125.55"/>
    <x v="0"/>
    <n v="0"/>
  </r>
  <r>
    <s v="OTH CUST"/>
    <s v="Others"/>
    <s v="Others"/>
    <s v="Argentina"/>
    <x v="0"/>
    <n v="40700"/>
    <s v="Revenues - Third Parties"/>
    <m/>
    <s v="Storage Ambient (per Pallet)"/>
    <n v="2026"/>
    <n v="7"/>
    <s v="USD"/>
    <n v="-7235.8884297520699"/>
    <n v="1"/>
    <n v="-7235.8884297520699"/>
    <x v="0"/>
    <n v="0"/>
  </r>
  <r>
    <s v="OTH CUST"/>
    <s v="Others"/>
    <s v="Others"/>
    <s v="Argentina"/>
    <x v="3"/>
    <n v="40700"/>
    <s v="Revenues - Third Parties"/>
    <m/>
    <s v="Distribution"/>
    <n v="2026"/>
    <n v="7"/>
    <s v="USD"/>
    <n v="-10130.243801652899"/>
    <n v="1"/>
    <n v="-10130.243801652899"/>
    <x v="0"/>
    <n v="0"/>
  </r>
  <r>
    <s v="OTH CUST"/>
    <s v="Others"/>
    <s v="Others"/>
    <s v="Argentina"/>
    <x v="1"/>
    <n v="40700"/>
    <s v="Revenues - Third Parties"/>
    <m/>
    <s v="Freight"/>
    <n v="2026"/>
    <n v="7"/>
    <s v="USD"/>
    <n v="-11577.4214876033"/>
    <n v="1"/>
    <n v="-11577.4214876033"/>
    <x v="0"/>
    <n v="1"/>
  </r>
  <r>
    <s v="ELI LILLY"/>
    <s v="J2S-MC-GZMR/R-11763"/>
    <s v="Eli Lilly &amp; Co."/>
    <s v="Argentina"/>
    <x v="4"/>
    <n v="40700"/>
    <s v="Revenues - Third Parties"/>
    <m/>
    <s v="Comparator"/>
    <n v="2026"/>
    <n v="7"/>
    <s v="USD"/>
    <n v="5305"/>
    <n v="1"/>
    <n v="5305"/>
    <x v="0"/>
    <n v="1"/>
  </r>
  <r>
    <s v="OTH CUST"/>
    <s v="Others"/>
    <s v="Others"/>
    <s v="Argentina"/>
    <x v="1"/>
    <n v="40700"/>
    <s v="Revenues - Third Parties"/>
    <m/>
    <s v="Annual Rebate"/>
    <n v="2026"/>
    <n v="7"/>
    <s v="USD"/>
    <n v="0"/>
    <n v="1"/>
    <n v="0"/>
    <x v="0"/>
    <s v="Not Applicable"/>
  </r>
  <r>
    <s v="ELI LILLY"/>
    <s v="J2A-MC-GZPO (CAM)"/>
    <s v="Eli Lilly &amp; Co."/>
    <s v="Argentina"/>
    <x v="5"/>
    <n v="40700"/>
    <s v="Revenues - Third Parties"/>
    <m/>
    <s v="PTC Duties"/>
    <n v="2026"/>
    <n v="7"/>
    <s v="USD"/>
    <n v="-609.45050381115288"/>
    <n v="1"/>
    <n v="-609.45050381115288"/>
    <x v="0"/>
    <n v="1"/>
  </r>
  <r>
    <s v="ELI LILLY"/>
    <s v="J2S-MC-GZMR (CAM)"/>
    <s v="Eli Lilly &amp; Co."/>
    <s v="Argentina"/>
    <x v="5"/>
    <n v="40700"/>
    <s v="Revenues - Third Parties"/>
    <m/>
    <s v="PTC Duties"/>
    <n v="2026"/>
    <n v="7"/>
    <s v="USD"/>
    <n v="-1444.4241626612902"/>
    <n v="1"/>
    <n v="-1444.4241626612902"/>
    <x v="0"/>
    <n v="1"/>
  </r>
  <r>
    <s v="PFIZER"/>
    <s v="C4771002 (CAM)"/>
    <s v="Pfizer"/>
    <s v="Argentina"/>
    <x v="5"/>
    <n v="40700"/>
    <s v="Revenues - Third Parties"/>
    <m/>
    <s v="PTC Duties"/>
    <n v="2026"/>
    <n v="7"/>
    <s v="USD"/>
    <n v="-4044.758359607843"/>
    <n v="1"/>
    <n v="-4044.758359607843"/>
    <x v="0"/>
    <n v="1"/>
  </r>
  <r>
    <s v="ELI LILLY"/>
    <s v="I4V-MC-JAHU_JAHX (CAM)"/>
    <s v="Eli Lilly &amp; Co."/>
    <s v="Argentina"/>
    <x v="5"/>
    <n v="40700"/>
    <s v="Revenues - Third Parties"/>
    <m/>
    <s v="PTC Duties"/>
    <n v="2026"/>
    <n v="7"/>
    <s v="USD"/>
    <n v="-597.8452752909518"/>
    <n v="1"/>
    <n v="-597.8452752909518"/>
    <x v="0"/>
    <n v="1"/>
  </r>
  <r>
    <s v="ELI LILLY"/>
    <s v="J4P-MC-IYAC (CAM)"/>
    <s v="Eli Lilly &amp; Co."/>
    <s v="Argentina"/>
    <x v="5"/>
    <n v="40700"/>
    <s v="Revenues - Third Parties"/>
    <m/>
    <s v="PTC Duties"/>
    <n v="2026"/>
    <n v="7"/>
    <s v="USD"/>
    <n v="-5718.3510250820236"/>
    <n v="1"/>
    <n v="-5718.3510250820236"/>
    <x v="0"/>
    <n v="1"/>
  </r>
  <r>
    <s v="ELI LILLY"/>
    <s v="J2V-MC-GZLF (CAM)"/>
    <s v="Eli Lilly &amp; Co."/>
    <s v="Argentina"/>
    <x v="5"/>
    <n v="40700"/>
    <s v="Revenues - Third Parties"/>
    <m/>
    <s v="PTC Duties"/>
    <n v="2026"/>
    <n v="7"/>
    <s v="USD"/>
    <n v="-1786.1885401478003"/>
    <n v="1"/>
    <n v="-1786.1885401478003"/>
    <x v="0"/>
    <n v="1"/>
  </r>
  <r>
    <s v="ELI LILLY"/>
    <s v="I8F-MC-GPIJ"/>
    <s v="Eli Lilly &amp; Co."/>
    <s v="Argentina"/>
    <x v="5"/>
    <n v="40700"/>
    <s v="Revenues - Third Parties"/>
    <m/>
    <s v="PTC Duties"/>
    <n v="2026"/>
    <n v="7"/>
    <s v="USD"/>
    <n v="-25835.616418497382"/>
    <n v="1"/>
    <n v="-25835.616418497382"/>
    <x v="0"/>
    <n v="1"/>
  </r>
  <r>
    <s v="ELI LILLY"/>
    <s v="J1I-MC-GZQA"/>
    <s v="Eli Lilly &amp; Co."/>
    <s v="Argentina"/>
    <x v="5"/>
    <n v="40700"/>
    <s v="Revenues - Third Parties"/>
    <m/>
    <s v="PTC Duties"/>
    <n v="2026"/>
    <n v="7"/>
    <s v="USD"/>
    <n v="-4584.5199014213931"/>
    <n v="1"/>
    <n v="-4584.5199014213931"/>
    <x v="0"/>
    <n v="1"/>
  </r>
  <r>
    <s v="ELI LILLY"/>
    <s v="J1I-MC-GZBP"/>
    <s v="Eli Lilly &amp; Co."/>
    <s v="Argentina"/>
    <x v="5"/>
    <n v="40700"/>
    <s v="Revenues - Third Parties"/>
    <m/>
    <s v="PTC Duties"/>
    <n v="2026"/>
    <n v="7"/>
    <s v="USD"/>
    <n v="-3236.0284445995894"/>
    <n v="1"/>
    <n v="-3236.0284445995894"/>
    <x v="0"/>
    <n v="1"/>
  </r>
  <r>
    <s v="ELI LILLY"/>
    <s v="J1I-MC-GZQD"/>
    <s v="Eli Lilly &amp; Co."/>
    <s v="Argentina"/>
    <x v="5"/>
    <n v="40700"/>
    <s v="Revenues - Third Parties"/>
    <m/>
    <s v="PTC Duties"/>
    <n v="2026"/>
    <n v="7"/>
    <s v="USD"/>
    <n v="-2103.6333114464101"/>
    <n v="1"/>
    <n v="-2103.6333114464101"/>
    <x v="0"/>
    <n v="1"/>
  </r>
  <r>
    <s v="ELI LILLY"/>
    <s v="J2A-MC-GZPL"/>
    <s v="Eli Lilly &amp; Co."/>
    <s v="Argentina"/>
    <x v="5"/>
    <n v="40700"/>
    <s v="Revenues - Third Parties"/>
    <m/>
    <s v="PTC Duties"/>
    <n v="2026"/>
    <n v="7"/>
    <s v="USD"/>
    <n v="-936.13913900069394"/>
    <n v="1"/>
    <n v="-936.13913900069394"/>
    <x v="0"/>
    <n v="1"/>
  </r>
  <r>
    <s v="ELI LILLY"/>
    <s v="J2S-MC-GZMK"/>
    <s v="Eli Lilly &amp; Co."/>
    <s v="Argentina"/>
    <x v="5"/>
    <n v="40700"/>
    <s v="Revenues - Third Parties"/>
    <m/>
    <s v="PTC Duties"/>
    <n v="2026"/>
    <n v="7"/>
    <s v="USD"/>
    <n v="-3846.2867213232248"/>
    <n v="1"/>
    <n v="-3846.2867213232248"/>
    <x v="0"/>
    <n v="1"/>
  </r>
  <r>
    <s v="ELI LILLY"/>
    <s v="J2A-MC-GZPW"/>
    <s v="Eli Lilly &amp; Co."/>
    <s v="Argentina"/>
    <x v="5"/>
    <n v="40700"/>
    <s v="Revenues - Third Parties"/>
    <m/>
    <s v="PTC Duties"/>
    <n v="2026"/>
    <n v="7"/>
    <s v="USD"/>
    <n v="-16734.465117619049"/>
    <n v="1"/>
    <n v="-16734.465117619049"/>
    <x v="0"/>
    <n v="1"/>
  </r>
  <r>
    <s v="ELI LILLY"/>
    <s v="N1T-MC-TZ01"/>
    <s v="Eli Lilly &amp; Co."/>
    <s v="Argentina"/>
    <x v="5"/>
    <n v="40700"/>
    <s v="Revenues - Third Parties"/>
    <m/>
    <s v="PTC Duties"/>
    <n v="2026"/>
    <n v="7"/>
    <s v="USD"/>
    <n v="-5350.2071503425113"/>
    <n v="1"/>
    <n v="-5350.2071503425113"/>
    <x v="0"/>
    <n v="1"/>
  </r>
  <r>
    <s v="ELI LILLY"/>
    <s v="N1T-MC-RT01"/>
    <s v="Eli Lilly &amp; Co."/>
    <s v="Argentina"/>
    <x v="5"/>
    <n v="40700"/>
    <s v="Revenues - Third Parties"/>
    <m/>
    <s v="PTC Duties"/>
    <n v="2026"/>
    <n v="7"/>
    <s v="USD"/>
    <n v="-2703.9582828336752"/>
    <n v="1"/>
    <n v="-2703.9582828336752"/>
    <x v="0"/>
    <n v="1"/>
  </r>
  <r>
    <s v="ELI LILLY"/>
    <s v="J6M-MC-JSGD"/>
    <s v="Eli Lilly &amp; Co."/>
    <s v="Argentina"/>
    <x v="5"/>
    <n v="40700"/>
    <s v="Revenues - Third Parties"/>
    <m/>
    <s v="PTC Duties"/>
    <n v="2026"/>
    <n v="7"/>
    <s v="USD"/>
    <n v="-11626.296362233856"/>
    <n v="1"/>
    <n v="-11626.296362233856"/>
    <x v="0"/>
    <n v="1"/>
  </r>
  <r>
    <s v="PFIZER"/>
    <s v="C1091009 (CAM)"/>
    <s v="Pfizer"/>
    <s v="Argentina"/>
    <x v="5"/>
    <n v="40700"/>
    <s v="Revenues - Third Parties"/>
    <m/>
    <s v="PTC Duties"/>
    <n v="2026"/>
    <n v="7"/>
    <s v="USD"/>
    <n v="-622.92107150526681"/>
    <n v="1"/>
    <n v="-622.92107150526681"/>
    <x v="0"/>
    <n v="1"/>
  </r>
  <r>
    <s v="ASTRAZENECA"/>
    <s v="D4325C00010"/>
    <s v="Astra Zeneca"/>
    <s v="Argentina"/>
    <x v="5"/>
    <n v="40700"/>
    <s v="Revenues - Third Parties"/>
    <m/>
    <s v="PTC Duties"/>
    <n v="2026"/>
    <n v="7"/>
    <s v="USD"/>
    <n v="-2342.9799352087612"/>
    <n v="1"/>
    <n v="-2342.9799352087612"/>
    <x v="0"/>
    <n v="1"/>
  </r>
  <r>
    <s v="ASTRAZENECA"/>
    <s v="D6973C00001"/>
    <s v="Astra Zeneca"/>
    <s v="Argentina"/>
    <x v="5"/>
    <n v="40700"/>
    <s v="Revenues - Third Parties"/>
    <m/>
    <s v="PTC Duties"/>
    <n v="2026"/>
    <n v="7"/>
    <s v="USD"/>
    <n v="-21720.443064481795"/>
    <n v="1"/>
    <n v="-21720.443064481795"/>
    <x v="0"/>
    <n v="1"/>
  </r>
  <r>
    <s v="OTH CUST"/>
    <s v="PEAK-1"/>
    <s v="Arcus Biosciences Inc"/>
    <s v="Argentina"/>
    <x v="5"/>
    <n v="40700"/>
    <s v="Revenues - Third Parties"/>
    <m/>
    <s v="PTC Duties"/>
    <n v="2026"/>
    <n v="7"/>
    <s v="USD"/>
    <n v="-14652.693187656141"/>
    <n v="1"/>
    <n v="-14652.693187656141"/>
    <x v="0"/>
    <n v="1"/>
  </r>
  <r>
    <s v="IQVIA"/>
    <s v="J2A-MC-GZPO (IQVIA)"/>
    <s v="IQVIA RDS Inc"/>
    <s v="Argentina"/>
    <x v="5"/>
    <n v="40700"/>
    <s v="Revenues - Third Parties"/>
    <m/>
    <s v="PTC Duties"/>
    <n v="2026"/>
    <n v="7"/>
    <s v="USD"/>
    <n v="-738.80884850372377"/>
    <n v="1"/>
    <n v="-738.80884850372377"/>
    <x v="0"/>
    <n v="1"/>
  </r>
  <r>
    <s v="OTH CUST"/>
    <s v="ML-007C-MA-222"/>
    <s v="Maplight Therapeutics Inc"/>
    <s v="Argentina"/>
    <x v="5"/>
    <n v="40700"/>
    <s v="Revenues - Third Parties"/>
    <m/>
    <s v="PTC Duties"/>
    <n v="2026"/>
    <n v="7"/>
    <s v="USD"/>
    <n v="-6744.4057369168895"/>
    <n v="1"/>
    <n v="-6744.4057369168895"/>
    <x v="0"/>
    <n v="1"/>
  </r>
  <r>
    <s v="ASTRAZENECA"/>
    <s v="D6402C00012"/>
    <s v="Astra Zeneca"/>
    <s v="Argentina"/>
    <x v="5"/>
    <n v="40700"/>
    <s v="Revenues - Third Parties"/>
    <m/>
    <s v="PTC Duties"/>
    <n v="2026"/>
    <n v="7"/>
    <s v="USD"/>
    <n v="-2099.8203526065986"/>
    <n v="1"/>
    <n v="-2099.8203526065986"/>
    <x v="0"/>
    <n v="1"/>
  </r>
  <r>
    <s v="ASTRAZENECA"/>
    <s v="D7260C00015 EMBOLD (CAM)"/>
    <s v="Astra Zeneca"/>
    <s v="Argentina"/>
    <x v="5"/>
    <n v="40700"/>
    <s v="Revenues - Third Parties"/>
    <m/>
    <s v="PTC Duties"/>
    <n v="2026"/>
    <n v="7"/>
    <s v="USD"/>
    <n v="-585.30485295276924"/>
    <n v="1"/>
    <n v="-585.30485295276924"/>
    <x v="0"/>
    <n v="1"/>
  </r>
  <r>
    <s v="ASTRAZENECA"/>
    <s v="D7260C00015"/>
    <s v="Astra Zeneca"/>
    <s v="Argentina"/>
    <x v="5"/>
    <n v="40700"/>
    <s v="Revenues - Third Parties"/>
    <m/>
    <s v="PTC Duties"/>
    <n v="2026"/>
    <n v="7"/>
    <s v="USD"/>
    <n v="-6427.8857872646722"/>
    <n v="1"/>
    <n v="-6427.8857872646722"/>
    <x v="0"/>
    <n v="1"/>
  </r>
  <r>
    <s v="ASTRAZENECA"/>
    <s v="D7261C00003 (CAM) (CPP)"/>
    <s v="Astra Zeneca"/>
    <s v="Argentina"/>
    <x v="5"/>
    <n v="40700"/>
    <s v="Revenues - Third Parties"/>
    <m/>
    <s v="PTC Duties"/>
    <n v="2026"/>
    <n v="7"/>
    <s v="USD"/>
    <n v="-762.01650324543596"/>
    <n v="1"/>
    <n v="-762.01650324543596"/>
    <x v="0"/>
    <n v="1"/>
  </r>
  <r>
    <s v="ASTRAZENECA"/>
    <s v="D9440C00004"/>
    <s v="Astra Zeneca"/>
    <s v="Argentina"/>
    <x v="5"/>
    <n v="40700"/>
    <s v="Revenues - Third Parties"/>
    <m/>
    <s v="PTC Duties"/>
    <n v="2026"/>
    <n v="7"/>
    <s v="USD"/>
    <n v="-191.41432877481984"/>
    <n v="1"/>
    <n v="-191.41432877481984"/>
    <x v="0"/>
    <n v="1"/>
  </r>
  <r>
    <s v="ASTRAZENECA"/>
    <s v="D7261C00005"/>
    <s v="Astra Zeneca"/>
    <s v="Argentina"/>
    <x v="5"/>
    <n v="40700"/>
    <s v="Revenues - Third Parties"/>
    <m/>
    <s v="PTC Duties"/>
    <n v="2026"/>
    <n v="7"/>
    <s v="USD"/>
    <n v="-7854.8263558015342"/>
    <n v="1"/>
    <n v="-7854.8263558015342"/>
    <x v="0"/>
    <n v="1"/>
  </r>
  <r>
    <s v="AMGEN"/>
    <n v="20180244"/>
    <s v="Amgen, Inc."/>
    <s v="Argentina"/>
    <x v="5"/>
    <n v="40700"/>
    <s v="Revenues - Third Parties"/>
    <m/>
    <s v="PTC Duties"/>
    <n v="2026"/>
    <n v="7"/>
    <s v="USD"/>
    <n v="-6762.6327200136893"/>
    <n v="1"/>
    <n v="-6762.6327200136893"/>
    <x v="0"/>
    <n v="1"/>
  </r>
  <r>
    <s v="AMGEN"/>
    <n v="20190341"/>
    <s v="Amgen, Inc."/>
    <s v="Argentina"/>
    <x v="5"/>
    <n v="40700"/>
    <s v="Revenues - Third Parties"/>
    <m/>
    <s v="PTC Duties"/>
    <n v="2026"/>
    <n v="7"/>
    <s v="USD"/>
    <n v="-94108.426456765839"/>
    <n v="1"/>
    <n v="-94108.426456765839"/>
    <x v="0"/>
    <n v="1"/>
  </r>
  <r>
    <s v="AMGEN"/>
    <n v="20200041"/>
    <s v="Amgen, Inc."/>
    <s v="Argentina"/>
    <x v="5"/>
    <n v="40700"/>
    <s v="Revenues - Third Parties"/>
    <m/>
    <s v="PTC Duties"/>
    <n v="2026"/>
    <n v="7"/>
    <s v="USD"/>
    <n v="-2685.3181397745816"/>
    <n v="1"/>
    <n v="-2685.3181397745816"/>
    <x v="0"/>
    <n v="1"/>
  </r>
  <r>
    <s v="AMGEN"/>
    <n v="20210081"/>
    <s v="Amgen, Inc."/>
    <s v="Argentina"/>
    <x v="5"/>
    <n v="40700"/>
    <s v="Revenues - Third Parties"/>
    <m/>
    <s v="PTC Duties"/>
    <n v="2026"/>
    <n v="7"/>
    <s v="USD"/>
    <n v="-391533.22631323093"/>
    <n v="1"/>
    <n v="-391533.22631323093"/>
    <x v="0"/>
    <n v="1"/>
  </r>
  <r>
    <s v="AMGEN"/>
    <n v="20210181"/>
    <s v="Amgen, Inc."/>
    <s v="Argentina"/>
    <x v="5"/>
    <n v="40700"/>
    <s v="Revenues - Third Parties"/>
    <m/>
    <s v="PTC Duties"/>
    <n v="2026"/>
    <n v="7"/>
    <s v="USD"/>
    <n v="-16115.807148870637"/>
    <n v="1"/>
    <n v="-16115.807148870637"/>
    <x v="0"/>
    <n v="1"/>
  </r>
  <r>
    <s v="OTH CUST"/>
    <s v="ALXN1210-CSA-AKI-318"/>
    <s v="Alexion Pharmaceuticals Inc"/>
    <s v="Argentina"/>
    <x v="5"/>
    <n v="40700"/>
    <s v="Revenues - Third Parties"/>
    <m/>
    <s v="PTC Duties"/>
    <n v="2026"/>
    <n v="7"/>
    <s v="USD"/>
    <n v="-53.441690020818882"/>
    <n v="1"/>
    <n v="-53.441690020818882"/>
    <x v="0"/>
    <n v="1"/>
  </r>
  <r>
    <s v="MEDIMMUNE"/>
    <s v="D9640C00003"/>
    <s v="MedImmune Inc"/>
    <s v="Argentina"/>
    <x v="5"/>
    <n v="40700"/>
    <s v="Revenues - Third Parties"/>
    <m/>
    <s v="PTC Duties"/>
    <n v="2026"/>
    <n v="7"/>
    <s v="USD"/>
    <n v="-9230.9971602521"/>
    <n v="1"/>
    <n v="-9230.9971602521"/>
    <x v="0"/>
    <n v="1"/>
  </r>
  <r>
    <s v="OTH CUST"/>
    <s v="SARO.23.002"/>
    <s v="Zydus Discovery DMCC"/>
    <s v="Argentina"/>
    <x v="5"/>
    <n v="40700"/>
    <s v="Revenues - Third Parties"/>
    <m/>
    <s v="PTC Duties"/>
    <n v="2026"/>
    <n v="7"/>
    <s v="USD"/>
    <n v="-1052.1850988471849"/>
    <n v="1"/>
    <n v="-1052.1850988471849"/>
    <x v="0"/>
    <n v="1"/>
  </r>
  <r>
    <s v="DEFERRED"/>
    <s v="Others"/>
    <s v="Deferred Revenue"/>
    <s v="Argentina"/>
    <x v="5"/>
    <n v="40700"/>
    <s v="Revenues - Third Parties"/>
    <m/>
    <s v="PTC Duties - Reverse"/>
    <n v="2026"/>
    <n v="7"/>
    <s v="USD"/>
    <n v="0"/>
    <n v="1"/>
    <n v="0"/>
    <x v="0"/>
    <n v="0"/>
  </r>
  <r>
    <s v="DEFERRED"/>
    <s v="Others"/>
    <s v="Deferred Revenue"/>
    <s v="Argentina"/>
    <x v="1"/>
    <n v="40700"/>
    <s v="Revenues - Third Parties"/>
    <m/>
    <s v="Adjustment due to services rendered between 16/03 - 31/03"/>
    <n v="2026"/>
    <n v="7"/>
    <s v="USD"/>
    <n v="-549597.30656818894"/>
    <n v="1"/>
    <n v="-549597.30656818894"/>
    <x v="0"/>
    <s v="Not Applicable"/>
  </r>
  <r>
    <s v="DEFERRED"/>
    <s v="Others"/>
    <s v="Deferred Revenue"/>
    <s v="Argentina"/>
    <x v="3"/>
    <n v="40700"/>
    <s v="Revenues - Third Parties"/>
    <m/>
    <s v="Adjustment due to services rendered between 16/03 - 31/03"/>
    <n v="2026"/>
    <n v="7"/>
    <s v="USD"/>
    <n v="-166662.73562640001"/>
    <n v="1"/>
    <n v="-166662.73562640001"/>
    <x v="0"/>
    <s v="Not Applicable"/>
  </r>
  <r>
    <s v="DEFERRED"/>
    <s v="Others"/>
    <s v="Deferred Revenue"/>
    <s v="Argentina"/>
    <x v="1"/>
    <n v="40700"/>
    <s v="Revenues - Third Parties"/>
    <m/>
    <s v="Adjustment Estimated Revenue of the month 16/03 - 15/04"/>
    <n v="2026"/>
    <n v="7"/>
    <s v="USD"/>
    <n v="-1194328.65282464"/>
    <n v="1"/>
    <n v="-1194328.65282464"/>
    <x v="0"/>
    <s v="Not Applicable"/>
  </r>
  <r>
    <s v="DEFERRED"/>
    <s v="Others"/>
    <s v="Deferred Revenue"/>
    <s v="Argentina"/>
    <x v="5"/>
    <n v="40700"/>
    <s v="Revenues - Third Parties"/>
    <m/>
    <s v="PTC Duties (varios clientes)"/>
    <n v="2026"/>
    <n v="7"/>
    <s v="USD"/>
    <n v="-31892.3"/>
    <n v="1"/>
    <n v="-31892.3"/>
    <x v="0"/>
    <n v="1"/>
  </r>
  <r>
    <s v="DEFERRED"/>
    <s v="Others"/>
    <s v="Deferred Revenue"/>
    <s v="Argentina"/>
    <x v="1"/>
    <n v="40700"/>
    <s v="Revenues - Third Parties"/>
    <m/>
    <s v="Estimated Revenue from 16/04 - 30/04"/>
    <n v="2026"/>
    <n v="7"/>
    <s v="USD"/>
    <n v="431657.27662461734"/>
    <n v="1"/>
    <n v="431657.27662461734"/>
    <x v="0"/>
    <s v="Not Applicable"/>
  </r>
  <r>
    <s v="DEFERRED"/>
    <s v="Others"/>
    <s v="Deferred Revenue"/>
    <s v="Argentina"/>
    <x v="3"/>
    <n v="40700"/>
    <s v="Revenues - Third Parties"/>
    <m/>
    <s v="Estimated Revenue from 16/04 - 30/04"/>
    <n v="2026"/>
    <n v="7"/>
    <s v="USD"/>
    <n v="230227.6243449999"/>
    <n v="1"/>
    <n v="230227.6243449999"/>
    <x v="0"/>
    <s v="Not Applicable"/>
  </r>
  <r>
    <s v="DEFERRED"/>
    <s v="Others"/>
    <s v="Deferred Revenue"/>
    <s v="Argentina"/>
    <x v="1"/>
    <n v="40700"/>
    <s v="Revenues - Third Parties"/>
    <m/>
    <s v="Estimated Revenue of the month from 16/04 - 15/05"/>
    <n v="2026"/>
    <n v="7"/>
    <s v="USD"/>
    <n v="1342253.3077111638"/>
    <n v="1"/>
    <n v="1342253.3077111638"/>
    <x v="0"/>
    <s v="Not Applicable"/>
  </r>
  <r>
    <s v="DEFERRED"/>
    <s v="Others"/>
    <s v="Deferred Revenue"/>
    <s v="Argentina"/>
    <x v="0"/>
    <n v="40700"/>
    <s v="Revenues - Third Parties"/>
    <m/>
    <s v="Provision NC Pfizer Storage"/>
    <n v="2026"/>
    <n v="7"/>
    <s v="USD"/>
    <n v="0"/>
    <n v="1"/>
    <n v="0"/>
    <x v="0"/>
    <n v="1"/>
  </r>
  <r>
    <s v="OTH CUST"/>
    <s v="Others"/>
    <s v="Others"/>
    <s v="Argentina"/>
    <x v="0"/>
    <n v="40700"/>
    <s v="Revenues - Third Parties"/>
    <m/>
    <s v="Storage"/>
    <n v="2026"/>
    <n v="7"/>
    <s v="USD"/>
    <n v="0"/>
    <n v="1"/>
    <n v="0"/>
    <x v="0"/>
    <n v="0"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</r>
  <r>
    <s v="OTH CUST"/>
    <s v="Others"/>
    <s v="Others"/>
    <s v="Argentina"/>
    <x v="1"/>
    <n v="40700"/>
    <s v="Revenues - Third Parties"/>
    <m/>
    <s v="Freight"/>
    <n v="2026"/>
    <n v="7"/>
    <s v="USD"/>
    <n v="0"/>
    <n v="1"/>
    <n v="0"/>
    <x v="0"/>
    <n v="1"/>
  </r>
  <r>
    <s v="OTH CUST"/>
    <s v="Others"/>
    <s v="Others"/>
    <s v="Argentina"/>
    <x v="0"/>
    <n v="40700"/>
    <s v="Revenues - Third Parties"/>
    <m/>
    <s v="Storage"/>
    <n v="2026"/>
    <n v="7"/>
    <s v="USD"/>
    <n v="0"/>
    <n v="1"/>
    <n v="0"/>
    <x v="0"/>
    <n v="0"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</r>
  <r>
    <s v="OTH CUST"/>
    <s v="Others"/>
    <s v="Others"/>
    <s v="Argentina"/>
    <x v="1"/>
    <n v="40700"/>
    <s v="Revenues - Third Parties"/>
    <m/>
    <s v="Freight"/>
    <n v="2026"/>
    <n v="7"/>
    <s v="USD"/>
    <n v="0"/>
    <n v="1"/>
    <n v="0"/>
    <x v="0"/>
    <n v="1"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</r>
  <r>
    <s v="OTH CUST"/>
    <s v="Others"/>
    <s v="Others"/>
    <s v="Argentina"/>
    <x v="6"/>
    <n v="40700"/>
    <s v="Revenues - Third Parties"/>
    <m/>
    <s v="FX Translation"/>
    <n v="2026"/>
    <n v="7"/>
    <s v="USD"/>
    <n v="0"/>
    <n v="1"/>
    <n v="0"/>
    <x v="0"/>
    <s v="Not Applicable"/>
  </r>
  <r>
    <s v="OTH CUST"/>
    <s v="Others"/>
    <s v="Others"/>
    <s v="Argentina"/>
    <x v="7"/>
    <n v="40700"/>
    <s v="Revenues - Third Parties"/>
    <m/>
    <s v="FX Translation"/>
    <n v="2026"/>
    <n v="7"/>
    <s v="USD"/>
    <n v="55.301689199993611"/>
    <n v="1"/>
    <n v="55.301689199993611"/>
    <x v="0"/>
    <s v="Not Applicable"/>
  </r>
  <r>
    <s v="OTH CUST"/>
    <s v="Others"/>
    <s v="Others"/>
    <s v="Argentina"/>
    <x v="0"/>
    <n v="40700"/>
    <s v="Revenues - Third Parties"/>
    <m/>
    <s v="FX Translation"/>
    <n v="2026"/>
    <n v="7"/>
    <s v="USD"/>
    <n v="124726.02376293764"/>
    <n v="1"/>
    <n v="124726.02376293764"/>
    <x v="0"/>
    <s v="Not Applicable"/>
  </r>
  <r>
    <s v="OTH CUST"/>
    <s v="Others"/>
    <s v="Others"/>
    <s v="Argentina"/>
    <x v="3"/>
    <n v="40700"/>
    <s v="Revenues - Third Parties"/>
    <m/>
    <s v="FX Translation"/>
    <n v="2026"/>
    <n v="7"/>
    <s v="USD"/>
    <n v="5486.6799860997126"/>
    <n v="1"/>
    <n v="5486.6799860997126"/>
    <x v="0"/>
    <s v="Not Applicable"/>
  </r>
  <r>
    <s v="OTH CUST"/>
    <s v="Others"/>
    <s v="Others"/>
    <s v="Argentina"/>
    <x v="5"/>
    <n v="40700"/>
    <s v="Revenues - Third Parties"/>
    <m/>
    <s v="FX Translation"/>
    <n v="2026"/>
    <n v="7"/>
    <s v="USD"/>
    <n v="-742786.63404008851"/>
    <n v="1"/>
    <n v="-742786.63404008851"/>
    <x v="0"/>
    <s v="Not Applicable"/>
  </r>
  <r>
    <s v="OTH CUST"/>
    <s v="Others"/>
    <s v="Others"/>
    <s v="Argentina"/>
    <x v="1"/>
    <n v="40700"/>
    <s v="Revenues - Third Parties"/>
    <m/>
    <s v="FX Translation"/>
    <n v="2026"/>
    <n v="7"/>
    <s v="USD"/>
    <n v="5468.7035515985917"/>
    <n v="1"/>
    <n v="5468.7035515985917"/>
    <x v="0"/>
    <s v="Not Applicable"/>
  </r>
  <r>
    <s v="OTH CUST"/>
    <s v="Others"/>
    <s v="Others"/>
    <s v="Argentina"/>
    <x v="2"/>
    <n v="40700"/>
    <s v="Revenues - Third Parties"/>
    <m/>
    <s v="FX Translation"/>
    <n v="2026"/>
    <n v="7"/>
    <s v="USD"/>
    <n v="1558.0898005634517"/>
    <n v="1"/>
    <n v="1558.0898005634517"/>
    <x v="0"/>
    <s v="Not Applicable"/>
  </r>
  <r>
    <s v="OTH CUST"/>
    <s v="Others"/>
    <s v="Others"/>
    <s v="Argentina"/>
    <x v="6"/>
    <n v="40700"/>
    <s v="Revenues - Third Parties"/>
    <m/>
    <s v="FX Translation"/>
    <n v="2026"/>
    <n v="7"/>
    <s v="USD"/>
    <n v="-0.01"/>
    <n v="1"/>
    <n v="-0.01"/>
    <x v="0"/>
    <s v="Not Applicable"/>
  </r>
  <r>
    <s v="OTH CUST"/>
    <s v="Others"/>
    <s v="Others"/>
    <s v="Argentina"/>
    <x v="4"/>
    <n v="40700"/>
    <s v="Revenues - Third Parties"/>
    <m/>
    <s v="FX Translation"/>
    <n v="2026"/>
    <n v="7"/>
    <s v="USD"/>
    <n v="15.861949999999524"/>
    <n v="1"/>
    <n v="15.861949999999524"/>
    <x v="0"/>
    <s v="Not Applicable"/>
  </r>
  <r>
    <s v="OTH CUST"/>
    <s v="Others"/>
    <s v="Others"/>
    <s v="Argentina"/>
    <x v="3"/>
    <n v="40700"/>
    <s v="Revenues - Third Parties"/>
    <m/>
    <s v="FX Translation"/>
    <n v="2026"/>
    <n v="7"/>
    <s v="USD"/>
    <n v="1246.3541969539365"/>
    <n v="1"/>
    <n v="1246.3541969539365"/>
    <x v="0"/>
    <s v="Not Applicable"/>
  </r>
  <r>
    <s v="OTH CUST"/>
    <s v="Others"/>
    <s v="Others"/>
    <s v="Argentina"/>
    <x v="5"/>
    <n v="40700"/>
    <s v="Revenues - Third Parties"/>
    <m/>
    <s v="FX Translation"/>
    <n v="2026"/>
    <n v="7"/>
    <s v="USD"/>
    <n v="269.63750870153308"/>
    <n v="1"/>
    <n v="269.63750870153308"/>
    <x v="0"/>
    <s v="Not Applicable"/>
  </r>
  <r>
    <s v="OTH CUST"/>
    <s v="Others"/>
    <s v="Others"/>
    <s v="Argentina"/>
    <x v="1"/>
    <n v="40700"/>
    <s v="Revenues - Third Parties"/>
    <m/>
    <s v="FX Translation"/>
    <n v="2026"/>
    <n v="7"/>
    <s v="USD"/>
    <n v="1991.074993052287"/>
    <n v="1"/>
    <n v="1991.074993052287"/>
    <x v="0"/>
    <s v="Not Applicable"/>
  </r>
  <r>
    <s v="OTH CUST"/>
    <s v="Others"/>
    <s v="Others"/>
    <s v="Argentina"/>
    <x v="7"/>
    <n v="40700"/>
    <s v="Revenues - Third Parties"/>
    <m/>
    <s v="FX Translation"/>
    <n v="2026"/>
    <n v="7"/>
    <s v="USD"/>
    <n v="-0.30168919999361066"/>
    <n v="1"/>
    <n v="-0.30168919999361066"/>
    <x v="0"/>
    <s v="Not Applicable"/>
  </r>
  <r>
    <s v="OTH CUST"/>
    <s v="Others"/>
    <s v="Others"/>
    <s v="Argentina"/>
    <x v="2"/>
    <n v="40700"/>
    <s v="Revenues - Third Parties"/>
    <m/>
    <s v="FX Translation"/>
    <n v="2026"/>
    <n v="7"/>
    <s v="USD"/>
    <n v="-1379.1469255634438"/>
    <n v="1"/>
    <n v="-1379.1469255634438"/>
    <x v="0"/>
    <s v="Not Applicable"/>
  </r>
  <r>
    <s v="OTH CUST"/>
    <s v="Others"/>
    <s v="Others"/>
    <s v="Argentina"/>
    <x v="0"/>
    <n v="40700"/>
    <s v="Revenues - Third Parties"/>
    <m/>
    <s v="FX Translation"/>
    <n v="2026"/>
    <n v="7"/>
    <s v="USD"/>
    <n v="675.88249181164429"/>
    <n v="1"/>
    <n v="675.88249181164429"/>
    <x v="0"/>
    <s v="Not Applicable"/>
  </r>
  <r>
    <s v="OTH CUST"/>
    <s v="Others"/>
    <s v="Others"/>
    <s v="Argentina"/>
    <x v="4"/>
    <n v="40700"/>
    <s v="Revenues - Third Parties"/>
    <m/>
    <s v="FX Translation"/>
    <n v="2026"/>
    <n v="7"/>
    <s v="USD"/>
    <n v="0.13805000000047585"/>
    <n v="1"/>
    <n v="0.13805000000047585"/>
    <x v="0"/>
    <s v="Not Applicable"/>
  </r>
  <r>
    <s v="OTH CUST"/>
    <s v="Others"/>
    <s v="Others"/>
    <s v="Argentina"/>
    <x v="6"/>
    <n v="40700"/>
    <s v="Revenues - Third Parties"/>
    <m/>
    <s v="FX Translation"/>
    <n v="2026"/>
    <n v="7"/>
    <s v="USD"/>
    <n v="0.01"/>
    <n v="1"/>
    <n v="0.01"/>
    <x v="0"/>
    <s v="Not Applicable"/>
  </r>
  <r>
    <s v="ELI LILLY"/>
    <s v="I8F-MC-GPIJ (CAM)"/>
    <s v="Eli Lilly &amp; Co."/>
    <s v="Brazil"/>
    <x v="5"/>
    <n v="40700"/>
    <s v="Revenues - Third Parties"/>
    <m/>
    <s v="PTC Duties"/>
    <n v="2026"/>
    <n v="7"/>
    <s v="USD"/>
    <n v="-2068.0329141499992"/>
    <n v="1"/>
    <n v="-2068.0329141499992"/>
    <x v="1"/>
    <n v="1"/>
  </r>
  <r>
    <s v="ELI LILLY"/>
    <s v="J1I-MC-GZBO (CAM)"/>
    <s v="Eli Lilly &amp; Co."/>
    <s v="Brazil"/>
    <x v="5"/>
    <n v="40700"/>
    <s v="Revenues - Third Parties"/>
    <m/>
    <s v="PTC Duties"/>
    <n v="2026"/>
    <n v="7"/>
    <s v="USD"/>
    <n v="-8097.2162781999996"/>
    <n v="1"/>
    <n v="-8097.2162781999996"/>
    <x v="1"/>
    <n v="1"/>
  </r>
  <r>
    <s v="ELI LILLY"/>
    <s v="GG917 Psych Bundle (CAM)"/>
    <s v="Eli Lilly &amp; Co."/>
    <s v="Brazil"/>
    <x v="5"/>
    <n v="40700"/>
    <s v="Revenues - Third Parties"/>
    <m/>
    <s v="PTC Duties"/>
    <n v="2026"/>
    <n v="7"/>
    <s v="USD"/>
    <n v="-8153.6158980499995"/>
    <n v="1"/>
    <n v="-8153.6158980499995"/>
    <x v="1"/>
    <n v="1"/>
  </r>
  <r>
    <s v="ELI LILLY"/>
    <s v="J2S-MC-GZMR (CAM)"/>
    <s v="Eli Lilly &amp; Co."/>
    <s v="Brazil"/>
    <x v="5"/>
    <n v="40700"/>
    <s v="Revenues - Third Parties"/>
    <m/>
    <s v="PTC Duties"/>
    <n v="2026"/>
    <n v="7"/>
    <s v="USD"/>
    <n v="-3328.3677035000001"/>
    <n v="1"/>
    <n v="-3328.3677035000001"/>
    <x v="1"/>
    <n v="1"/>
  </r>
  <r>
    <s v="ELI LILLY"/>
    <s v="N1T-MC-MALO (CAM)"/>
    <s v="Eli Lilly &amp; Co."/>
    <s v="Brazil"/>
    <x v="5"/>
    <n v="40700"/>
    <s v="Revenues - Third Parties"/>
    <m/>
    <s v="PTC Duties"/>
    <n v="2026"/>
    <n v="7"/>
    <s v="USD"/>
    <n v="-1152.2845316500002"/>
    <n v="1"/>
    <n v="-1152.2845316500002"/>
    <x v="1"/>
    <n v="1"/>
  </r>
  <r>
    <s v="ELI LILLY"/>
    <s v="J3R-MC-YDAG (CAM)"/>
    <s v="Eli Lilly &amp; Co."/>
    <s v="Brazil"/>
    <x v="5"/>
    <n v="40700"/>
    <s v="Revenues - Third Parties"/>
    <m/>
    <s v="PTC Duties"/>
    <n v="2026"/>
    <n v="7"/>
    <s v="USD"/>
    <n v="-23287.359230799997"/>
    <n v="1"/>
    <n v="-23287.359230799997"/>
    <x v="1"/>
    <n v="1"/>
  </r>
  <r>
    <s v="ELI LILLY"/>
    <s v="J3R-MC-YDAN (CAM)"/>
    <s v="Eli Lilly &amp; Co."/>
    <s v="Brazil"/>
    <x v="5"/>
    <n v="40700"/>
    <s v="Revenues - Third Parties"/>
    <m/>
    <s v="PTC Duties"/>
    <n v="2026"/>
    <n v="7"/>
    <s v="USD"/>
    <n v="-3323.7456339499995"/>
    <n v="1"/>
    <n v="-3323.7456339499995"/>
    <x v="1"/>
    <n v="1"/>
  </r>
  <r>
    <s v="ELI LILLY"/>
    <s v="J5E-MC-JZXB (CAM)"/>
    <s v="Eli Lilly &amp; Co."/>
    <s v="Brazil"/>
    <x v="5"/>
    <n v="40700"/>
    <s v="Revenues - Third Parties"/>
    <m/>
    <s v="PTC Duties"/>
    <n v="2026"/>
    <n v="7"/>
    <s v="USD"/>
    <n v="-14864.863613949998"/>
    <n v="1"/>
    <n v="-14864.863613949998"/>
    <x v="1"/>
    <n v="1"/>
  </r>
  <r>
    <s v="ELI LILLY"/>
    <s v="J2S-MC-GZMI (CAM)"/>
    <s v="Eli Lilly &amp; Co."/>
    <s v="Brazil"/>
    <x v="5"/>
    <n v="40700"/>
    <s v="Revenues - Third Parties"/>
    <m/>
    <s v="PTC Duties"/>
    <n v="2026"/>
    <n v="7"/>
    <s v="USD"/>
    <n v="-4348.7424368499996"/>
    <n v="1"/>
    <n v="-4348.7424368499996"/>
    <x v="1"/>
    <n v="1"/>
  </r>
  <r>
    <s v="ELI LILLY"/>
    <s v="J6Z-MC-CD01 (CAM)"/>
    <s v="Eli Lilly &amp; Co."/>
    <s v="Brazil"/>
    <x v="5"/>
    <n v="40700"/>
    <s v="Revenues - Third Parties"/>
    <m/>
    <s v="PTC Duties"/>
    <n v="2026"/>
    <n v="7"/>
    <s v="USD"/>
    <n v="-1498.3706888499999"/>
    <n v="1"/>
    <n v="-1498.3706888499999"/>
    <x v="1"/>
    <n v="1"/>
  </r>
  <r>
    <s v="J &amp; J"/>
    <s v="Janssen Storage of temperature monitors"/>
    <s v="Janssen"/>
    <s v="Brazil"/>
    <x v="5"/>
    <n v="40700"/>
    <s v="Revenues - Third Parties"/>
    <m/>
    <s v="PTC Duties"/>
    <n v="2026"/>
    <n v="7"/>
    <s v="USD"/>
    <n v="-4931.392036199999"/>
    <n v="1"/>
    <n v="-4931.392036199999"/>
    <x v="1"/>
    <n v="1"/>
  </r>
  <r>
    <s v="ELI LILLY"/>
    <s v="I3Y-CR-JPBQ"/>
    <s v="Eli Lilly &amp; Co."/>
    <s v="Brazil"/>
    <x v="5"/>
    <n v="40700"/>
    <s v="Revenues - Third Parties"/>
    <m/>
    <s v="PTC Duties"/>
    <n v="2026"/>
    <n v="7"/>
    <s v="USD"/>
    <n v="-4568.1358526999993"/>
    <n v="1"/>
    <n v="-4568.1358526999993"/>
    <x v="1"/>
    <n v="1"/>
  </r>
  <r>
    <s v="ELI LILLY"/>
    <s v="I8F-MC-GPGM"/>
    <s v="Eli Lilly &amp; Co."/>
    <s v="Brazil"/>
    <x v="5"/>
    <n v="40700"/>
    <s v="Revenues - Third Parties"/>
    <m/>
    <s v="PTC Duties"/>
    <n v="2026"/>
    <n v="7"/>
    <s v="USD"/>
    <n v="-772.0753011999999"/>
    <n v="1"/>
    <n v="-772.0753011999999"/>
    <x v="1"/>
    <n v="1"/>
  </r>
  <r>
    <s v="J &amp; J"/>
    <s v="39039039THR3001"/>
    <s v="Janssen"/>
    <s v="Brazil"/>
    <x v="5"/>
    <n v="40700"/>
    <s v="Revenues - Third Parties"/>
    <m/>
    <s v="PTC Duties"/>
    <n v="2026"/>
    <n v="7"/>
    <s v="USD"/>
    <n v="-324.72665539999991"/>
    <n v="1"/>
    <n v="-324.72665539999991"/>
    <x v="1"/>
    <n v="1"/>
  </r>
  <r>
    <s v="ELI LILLY"/>
    <s v="I8F-MC-GPGL"/>
    <s v="Eli Lilly &amp; Co."/>
    <s v="Brazil"/>
    <x v="5"/>
    <n v="40700"/>
    <s v="Revenues - Third Parties"/>
    <m/>
    <s v="PTC Duties"/>
    <n v="2026"/>
    <n v="7"/>
    <s v="USD"/>
    <n v="-2327.7462789000001"/>
    <n v="1"/>
    <n v="-2327.7462789000001"/>
    <x v="1"/>
    <n v="1"/>
  </r>
  <r>
    <s v="ELI LILLY"/>
    <s v="I8F-MC-GPHD"/>
    <s v="Eli Lilly &amp; Co."/>
    <s v="Brazil"/>
    <x v="5"/>
    <n v="40700"/>
    <s v="Revenues - Third Parties"/>
    <m/>
    <s v="PTC Duties"/>
    <n v="2026"/>
    <n v="7"/>
    <s v="USD"/>
    <n v="-1898.8313252999997"/>
    <n v="1"/>
    <n v="-1898.8313252999997"/>
    <x v="1"/>
    <n v="1"/>
  </r>
  <r>
    <s v="J &amp; J"/>
    <s v="73841937NSC3003"/>
    <s v="Janssen"/>
    <s v="Brazil"/>
    <x v="5"/>
    <n v="40700"/>
    <s v="Revenues - Third Parties"/>
    <m/>
    <s v="PTC Duties"/>
    <n v="2026"/>
    <n v="7"/>
    <s v="USD"/>
    <n v="-5186.7235097999992"/>
    <n v="1"/>
    <n v="-5186.7235097999992"/>
    <x v="1"/>
    <n v="1"/>
  </r>
  <r>
    <s v="ELI LILLY"/>
    <s v="I8F-MC-GPHN"/>
    <s v="Eli Lilly &amp; Co."/>
    <s v="Brazil"/>
    <x v="5"/>
    <n v="40700"/>
    <s v="Revenues - Third Parties"/>
    <m/>
    <s v="PTC Duties"/>
    <n v="2026"/>
    <n v="7"/>
    <s v="USD"/>
    <n v="-1641.2945773000001"/>
    <n v="1"/>
    <n v="-1641.2945773000001"/>
    <x v="1"/>
    <n v="1"/>
  </r>
  <r>
    <s v="ELI LILLY"/>
    <s v="I8F-MC-GPHM"/>
    <s v="Eli Lilly &amp; Co."/>
    <s v="Brazil"/>
    <x v="5"/>
    <n v="40700"/>
    <s v="Revenues - Third Parties"/>
    <m/>
    <s v="PTC Duties"/>
    <n v="2026"/>
    <n v="7"/>
    <s v="USD"/>
    <n v="-11757.971782199998"/>
    <n v="1"/>
    <n v="-11757.971782199998"/>
    <x v="1"/>
    <n v="1"/>
  </r>
  <r>
    <s v="J &amp; J"/>
    <s v="68284528MMY3004"/>
    <s v="Janssen"/>
    <s v="Brazil"/>
    <x v="5"/>
    <n v="40700"/>
    <s v="Revenues - Third Parties"/>
    <m/>
    <s v="PTC Duties"/>
    <n v="2026"/>
    <n v="7"/>
    <s v="USD"/>
    <n v="-39126.001603849989"/>
    <n v="1"/>
    <n v="-39126.001603849989"/>
    <x v="1"/>
    <n v="1"/>
  </r>
  <r>
    <s v="ELI LILLY"/>
    <s v="I3Y-MC-JPEG"/>
    <s v="Eli Lilly &amp; Co."/>
    <s v="Brazil"/>
    <x v="5"/>
    <n v="40700"/>
    <s v="Revenues - Third Parties"/>
    <m/>
    <s v="PTC Duties"/>
    <n v="2026"/>
    <n v="7"/>
    <s v="USD"/>
    <n v="-721.36217790000001"/>
    <n v="1"/>
    <n v="-721.36217790000001"/>
    <x v="1"/>
    <n v="1"/>
  </r>
  <r>
    <s v="ELI LILLY"/>
    <s v="I8F-MC-GPGV"/>
    <s v="Eli Lilly &amp; Co."/>
    <s v="Brazil"/>
    <x v="5"/>
    <n v="40700"/>
    <s v="Revenues - Third Parties"/>
    <m/>
    <s v="PTC Duties"/>
    <n v="2026"/>
    <n v="7"/>
    <s v="USD"/>
    <n v="-1941.5284945000001"/>
    <n v="1"/>
    <n v="-1941.5284945000001"/>
    <x v="1"/>
    <n v="1"/>
  </r>
  <r>
    <s v="ELI LILLY"/>
    <s v="I8F-MC-GPIJ"/>
    <s v="Eli Lilly &amp; Co."/>
    <s v="Brazil"/>
    <x v="5"/>
    <n v="40700"/>
    <s v="Revenues - Third Parties"/>
    <m/>
    <s v="PTC Duties"/>
    <n v="2026"/>
    <n v="7"/>
    <s v="USD"/>
    <n v="-68310.152678950006"/>
    <n v="1"/>
    <n v="-68310.152678950006"/>
    <x v="1"/>
    <n v="1"/>
  </r>
  <r>
    <s v="ELI LILLY"/>
    <s v="J2J-MC-JZLH"/>
    <s v="Eli Lilly &amp; Co."/>
    <s v="Brazil"/>
    <x v="5"/>
    <n v="40700"/>
    <s v="Revenues - Third Parties"/>
    <m/>
    <s v="PTC Duties"/>
    <n v="2026"/>
    <n v="7"/>
    <s v="USD"/>
    <n v="-3284.3263540499997"/>
    <n v="1"/>
    <n v="-3284.3263540499997"/>
    <x v="1"/>
    <n v="1"/>
  </r>
  <r>
    <s v="J &amp; J"/>
    <s v="61186372NSC2002"/>
    <s v="Janssen"/>
    <s v="Brazil"/>
    <x v="5"/>
    <n v="40700"/>
    <s v="Revenues - Third Parties"/>
    <m/>
    <s v="PTC Duties"/>
    <n v="2026"/>
    <n v="7"/>
    <s v="USD"/>
    <n v="-55791.567290899999"/>
    <n v="1"/>
    <n v="-55791.567290899999"/>
    <x v="1"/>
    <n v="1"/>
  </r>
  <r>
    <s v="J &amp; J"/>
    <s v="CNTO1959UCO3004"/>
    <s v="Janssen"/>
    <s v="Brazil"/>
    <x v="5"/>
    <n v="40700"/>
    <s v="Revenues - Third Parties"/>
    <m/>
    <s v="PTC Duties"/>
    <n v="2026"/>
    <n v="7"/>
    <s v="USD"/>
    <n v="-29038.571577749997"/>
    <n v="1"/>
    <n v="-29038.571577749997"/>
    <x v="1"/>
    <n v="1"/>
  </r>
  <r>
    <s v="J &amp; J"/>
    <s v="56021927PCR3020"/>
    <s v="Janssen"/>
    <s v="Brazil"/>
    <x v="5"/>
    <n v="40700"/>
    <s v="Revenues - Third Parties"/>
    <m/>
    <s v="PTC Duties"/>
    <n v="2026"/>
    <n v="7"/>
    <s v="USD"/>
    <n v="-1546.7734596999999"/>
    <n v="1"/>
    <n v="-1546.7734596999999"/>
    <x v="1"/>
    <n v="1"/>
  </r>
  <r>
    <s v="ASTRAZENECA"/>
    <s v="D4325C00010"/>
    <s v="Astra Zeneca"/>
    <s v="Brazil"/>
    <x v="5"/>
    <n v="40700"/>
    <s v="Revenues - Third Parties"/>
    <m/>
    <s v="PTC Duties"/>
    <n v="2026"/>
    <n v="7"/>
    <s v="USD"/>
    <n v="-1873.3000884499995"/>
    <n v="1"/>
    <n v="-1873.3000884499995"/>
    <x v="1"/>
    <n v="1"/>
  </r>
  <r>
    <s v="ELI LILLY"/>
    <s v="J3M-MC-JZQB"/>
    <s v="Eli Lilly &amp; Co."/>
    <s v="Brazil"/>
    <x v="5"/>
    <n v="40700"/>
    <s v="Revenues - Third Parties"/>
    <m/>
    <s v="PTC Duties"/>
    <n v="2026"/>
    <n v="7"/>
    <s v="USD"/>
    <n v="-2998.5945723999998"/>
    <n v="1"/>
    <n v="-2998.5945723999998"/>
    <x v="1"/>
    <n v="1"/>
  </r>
  <r>
    <s v="J &amp; J"/>
    <s v="61186372NSC2007"/>
    <s v="Janssen"/>
    <s v="Brazil"/>
    <x v="5"/>
    <n v="40700"/>
    <s v="Revenues - Third Parties"/>
    <m/>
    <s v="PTC Duties"/>
    <n v="2026"/>
    <n v="7"/>
    <s v="USD"/>
    <n v="-30922.051955199993"/>
    <n v="1"/>
    <n v="-30922.051955199993"/>
    <x v="1"/>
    <n v="1"/>
  </r>
  <r>
    <s v="ASTRAZENECA"/>
    <s v="D6972C00002"/>
    <s v="Astra Zeneca"/>
    <s v="Brazil"/>
    <x v="5"/>
    <n v="40700"/>
    <s v="Revenues - Third Parties"/>
    <m/>
    <s v="PTC Duties"/>
    <n v="2026"/>
    <n v="7"/>
    <s v="USD"/>
    <n v="-10660.203653399998"/>
    <n v="1"/>
    <n v="-10660.203653399998"/>
    <x v="1"/>
    <n v="1"/>
  </r>
  <r>
    <s v="ASTRAZENECA"/>
    <s v="D6972C00003"/>
    <s v="Astra Zeneca"/>
    <s v="Brazil"/>
    <x v="5"/>
    <n v="40700"/>
    <s v="Revenues - Third Parties"/>
    <m/>
    <s v="PTC Duties"/>
    <n v="2026"/>
    <n v="7"/>
    <s v="USD"/>
    <n v="-5724.0544473"/>
    <n v="1"/>
    <n v="-5724.0544473"/>
    <x v="1"/>
    <n v="1"/>
  </r>
  <r>
    <s v="J &amp; J"/>
    <s v="64407564MMY2006"/>
    <s v="Janssen"/>
    <s v="Brazil"/>
    <x v="5"/>
    <n v="40700"/>
    <s v="Revenues - Third Parties"/>
    <m/>
    <s v="PTC Duties"/>
    <n v="2026"/>
    <n v="7"/>
    <s v="USD"/>
    <n v="-1199.9476622"/>
    <n v="1"/>
    <n v="-1199.9476622"/>
    <x v="1"/>
    <n v="1"/>
  </r>
  <r>
    <s v="J &amp; J"/>
    <s v="42756493BLC3004"/>
    <s v="Janssen"/>
    <s v="Brazil"/>
    <x v="5"/>
    <n v="40700"/>
    <s v="Revenues - Third Parties"/>
    <m/>
    <s v="PTC Duties"/>
    <n v="2026"/>
    <n v="7"/>
    <s v="USD"/>
    <n v="-355.13242204999989"/>
    <n v="1"/>
    <n v="-355.13242204999989"/>
    <x v="1"/>
    <n v="1"/>
  </r>
  <r>
    <s v="ELI LILLY"/>
    <s v="J1I-MC-GZQA"/>
    <s v="Eli Lilly &amp; Co."/>
    <s v="Brazil"/>
    <x v="5"/>
    <n v="40700"/>
    <s v="Revenues - Third Parties"/>
    <m/>
    <s v="PTC Duties"/>
    <n v="2026"/>
    <n v="7"/>
    <s v="USD"/>
    <n v="-4142.10167525"/>
    <n v="1"/>
    <n v="-4142.10167525"/>
    <x v="1"/>
    <n v="1"/>
  </r>
  <r>
    <s v="ELI LILLY"/>
    <s v="J1I-MC-GZBO"/>
    <s v="Eli Lilly &amp; Co."/>
    <s v="Brazil"/>
    <x v="5"/>
    <n v="40700"/>
    <s v="Revenues - Third Parties"/>
    <m/>
    <s v="PTC Duties"/>
    <n v="2026"/>
    <n v="7"/>
    <s v="USD"/>
    <n v="-86122.308213199984"/>
    <n v="1"/>
    <n v="-86122.308213199984"/>
    <x v="1"/>
    <n v="1"/>
  </r>
  <r>
    <s v="J &amp; J"/>
    <s v="CNTO1959ISD3001"/>
    <s v="Janssen"/>
    <s v="Brazil"/>
    <x v="5"/>
    <n v="40700"/>
    <s v="Revenues - Third Parties"/>
    <m/>
    <s v="PTC Duties"/>
    <n v="2026"/>
    <n v="7"/>
    <s v="USD"/>
    <n v="-5100.6359291999997"/>
    <n v="1"/>
    <n v="-5100.6359291999997"/>
    <x v="1"/>
    <n v="1"/>
  </r>
  <r>
    <s v="J &amp; J"/>
    <s v="42847922MDD3003"/>
    <s v="Janssen"/>
    <s v="Brazil"/>
    <x v="5"/>
    <n v="40700"/>
    <s v="Revenues - Third Parties"/>
    <m/>
    <s v="PTC Duties"/>
    <n v="2026"/>
    <n v="7"/>
    <s v="USD"/>
    <n v="-10446.641387"/>
    <n v="1"/>
    <n v="-10446.641387"/>
    <x v="1"/>
    <n v="1"/>
  </r>
  <r>
    <s v="J &amp; J"/>
    <s v="TMC207LEP3001"/>
    <s v="Janssen"/>
    <s v="Brazil"/>
    <x v="5"/>
    <n v="40700"/>
    <s v="Revenues - Third Parties"/>
    <m/>
    <s v="PTC Duties"/>
    <n v="2026"/>
    <n v="7"/>
    <s v="USD"/>
    <n v="-15020.79671085"/>
    <n v="1"/>
    <n v="-15020.79671085"/>
    <x v="1"/>
    <n v="1"/>
  </r>
  <r>
    <s v="ASTRAZENECA"/>
    <s v="D5241C00006"/>
    <s v="Astra Zeneca"/>
    <s v="Brazil"/>
    <x v="5"/>
    <n v="40700"/>
    <s v="Revenues - Third Parties"/>
    <m/>
    <s v="PTC Duties"/>
    <n v="2026"/>
    <n v="7"/>
    <s v="USD"/>
    <n v="-12937.138554199999"/>
    <n v="1"/>
    <n v="-12937.138554199999"/>
    <x v="1"/>
    <n v="1"/>
  </r>
  <r>
    <s v="J &amp; J"/>
    <s v="80202135SJS3001"/>
    <s v="Janssen"/>
    <s v="Brazil"/>
    <x v="5"/>
    <n v="40700"/>
    <s v="Revenues - Third Parties"/>
    <m/>
    <s v="PTC Duties"/>
    <n v="2026"/>
    <n v="7"/>
    <s v="USD"/>
    <n v="-44958.704025549996"/>
    <n v="1"/>
    <n v="-44958.704025549996"/>
    <x v="1"/>
    <n v="1"/>
  </r>
  <r>
    <s v="J &amp; J"/>
    <s v="61186372COR3002"/>
    <s v="Janssen"/>
    <s v="Brazil"/>
    <x v="5"/>
    <n v="40700"/>
    <s v="Revenues - Third Parties"/>
    <m/>
    <s v="PTC Duties"/>
    <n v="2026"/>
    <n v="7"/>
    <s v="USD"/>
    <n v="-12271.370852649998"/>
    <n v="1"/>
    <n v="-12271.370852649998"/>
    <x v="1"/>
    <n v="1"/>
  </r>
  <r>
    <s v="J &amp; J"/>
    <s v="77242113PSA3002"/>
    <s v="Janssen"/>
    <s v="Brazil"/>
    <x v="5"/>
    <n v="40700"/>
    <s v="Revenues - Third Parties"/>
    <m/>
    <s v="PTC Duties"/>
    <n v="2026"/>
    <n v="7"/>
    <s v="USD"/>
    <n v="-15215.384883649998"/>
    <n v="1"/>
    <n v="-15215.384883649998"/>
    <x v="1"/>
    <n v="1"/>
  </r>
  <r>
    <s v="ELI LILLY"/>
    <s v="J3M-MC-JZQH"/>
    <s v="Eli Lilly &amp; Co."/>
    <s v="Brazil"/>
    <x v="5"/>
    <n v="40700"/>
    <s v="Revenues - Third Parties"/>
    <m/>
    <s v="PTC Duties"/>
    <n v="2026"/>
    <n v="7"/>
    <s v="USD"/>
    <n v="-47584.435278450001"/>
    <n v="1"/>
    <n v="-47584.435278450001"/>
    <x v="1"/>
    <n v="1"/>
  </r>
  <r>
    <s v="J &amp; J"/>
    <s v="75276617AML3001"/>
    <s v="Janssen"/>
    <s v="Brazil"/>
    <x v="5"/>
    <n v="40700"/>
    <s v="Revenues - Third Parties"/>
    <m/>
    <s v="PTC Duties"/>
    <n v="2026"/>
    <n v="7"/>
    <s v="USD"/>
    <n v="-72040.015423599994"/>
    <n v="1"/>
    <n v="-72040.015423599994"/>
    <x v="1"/>
    <n v="1"/>
  </r>
  <r>
    <s v="J &amp; J"/>
    <s v="54767414MMY3030"/>
    <s v="Janssen"/>
    <s v="Brazil"/>
    <x v="5"/>
    <n v="40700"/>
    <s v="Revenues - Third Parties"/>
    <m/>
    <s v="PTC Duties"/>
    <n v="2026"/>
    <n v="7"/>
    <s v="USD"/>
    <n v="-13438.643335249999"/>
    <n v="1"/>
    <n v="-13438.643335249999"/>
    <x v="1"/>
    <n v="1"/>
  </r>
  <r>
    <s v="ELI LILLY"/>
    <s v="I8F-MC-GPJA"/>
    <s v="Eli Lilly &amp; Co."/>
    <s v="Brazil"/>
    <x v="5"/>
    <n v="40700"/>
    <s v="Revenues - Third Parties"/>
    <m/>
    <s v="PTC Duties"/>
    <n v="2026"/>
    <n v="7"/>
    <s v="USD"/>
    <n v="-3339.0092442"/>
    <n v="1"/>
    <n v="-3339.0092442"/>
    <x v="1"/>
    <n v="1"/>
  </r>
  <r>
    <s v="OTH CUST"/>
    <s v="SNDX-5613-0710"/>
    <s v="Syndax Pharmaceuticals Inc"/>
    <s v="Brazil"/>
    <x v="5"/>
    <n v="40700"/>
    <s v="Revenues - Third Parties"/>
    <m/>
    <s v="PTC Duties"/>
    <n v="2026"/>
    <n v="7"/>
    <s v="USD"/>
    <n v="-11096.641922449999"/>
    <n v="1"/>
    <n v="-11096.641922449999"/>
    <x v="1"/>
    <n v="1"/>
  </r>
  <r>
    <s v="J &amp; J"/>
    <s v="78278343PCR3001"/>
    <s v="Janssen"/>
    <s v="Brazil"/>
    <x v="5"/>
    <n v="40700"/>
    <s v="Revenues - Third Parties"/>
    <m/>
    <s v="PTC Duties"/>
    <n v="2026"/>
    <n v="7"/>
    <s v="USD"/>
    <n v="-2963.0454398999996"/>
    <n v="1"/>
    <n v="-2963.0454398999996"/>
    <x v="1"/>
    <n v="1"/>
  </r>
  <r>
    <s v="J &amp; J"/>
    <s v="61186372HNC3001"/>
    <s v="Janssen"/>
    <s v="Brazil"/>
    <x v="5"/>
    <n v="40700"/>
    <s v="Revenues - Third Parties"/>
    <m/>
    <s v="PTC Duties"/>
    <n v="2026"/>
    <n v="7"/>
    <s v="USD"/>
    <n v="-561.22186504999991"/>
    <n v="1"/>
    <n v="-561.22186504999991"/>
    <x v="1"/>
    <n v="1"/>
  </r>
  <r>
    <s v="ELI LILLY"/>
    <s v="J2S-MC-GZMR"/>
    <s v="Eli Lilly &amp; Co."/>
    <s v="Brazil"/>
    <x v="5"/>
    <n v="40700"/>
    <s v="Revenues - Third Parties"/>
    <m/>
    <s v="PTC Duties"/>
    <n v="2026"/>
    <n v="7"/>
    <s v="USD"/>
    <n v="-6759.4430599500001"/>
    <n v="1"/>
    <n v="-6759.4430599500001"/>
    <x v="1"/>
    <n v="1"/>
  </r>
  <r>
    <s v="J &amp; J"/>
    <s v="77242113UCO3001"/>
    <s v="Janssen"/>
    <s v="Brazil"/>
    <x v="5"/>
    <n v="40700"/>
    <s v="Revenues - Third Parties"/>
    <m/>
    <s v="PTC Duties"/>
    <n v="2026"/>
    <n v="7"/>
    <s v="USD"/>
    <n v="-4278.8832740499993"/>
    <n v="1"/>
    <n v="-4278.8832740499993"/>
    <x v="1"/>
    <n v="1"/>
  </r>
  <r>
    <s v="J &amp; J"/>
    <s v="78278343PCR3003"/>
    <s v="Janssen"/>
    <s v="Brazil"/>
    <x v="5"/>
    <n v="40700"/>
    <s v="Revenues - Third Parties"/>
    <m/>
    <s v="PTC Duties"/>
    <n v="2026"/>
    <n v="7"/>
    <s v="USD"/>
    <n v="-7237.1538035999993"/>
    <n v="1"/>
    <n v="-7237.1538035999993"/>
    <x v="1"/>
    <n v="1"/>
  </r>
  <r>
    <s v="ELI LILLY"/>
    <s v="J2O-MC-EKBG"/>
    <s v="Eli Lilly &amp; Co."/>
    <s v="Brazil"/>
    <x v="5"/>
    <n v="40700"/>
    <s v="Revenues - Third Parties"/>
    <m/>
    <s v="PTC Duties"/>
    <n v="2026"/>
    <n v="7"/>
    <s v="USD"/>
    <n v="-181249.07385899997"/>
    <n v="1"/>
    <n v="-181249.07385899997"/>
    <x v="1"/>
    <n v="1"/>
  </r>
  <r>
    <s v="ELI LILLY"/>
    <s v="I6T-MC-AMCD"/>
    <s v="Eli Lilly &amp; Co."/>
    <s v="Brazil"/>
    <x v="5"/>
    <n v="40700"/>
    <s v="Revenues - Third Parties"/>
    <m/>
    <s v="PTC Duties"/>
    <n v="2026"/>
    <n v="7"/>
    <s v="USD"/>
    <n v="-14806.161829549997"/>
    <n v="1"/>
    <n v="-14806.161829549997"/>
    <x v="1"/>
    <n v="1"/>
  </r>
  <r>
    <s v="ELI LILLY"/>
    <s v="I6T-MC-AMCE"/>
    <s v="Eli Lilly &amp; Co."/>
    <s v="Brazil"/>
    <x v="5"/>
    <n v="40700"/>
    <s v="Revenues - Third Parties"/>
    <m/>
    <s v="PTC Duties"/>
    <n v="2026"/>
    <n v="7"/>
    <s v="USD"/>
    <n v="-1598.0611006499998"/>
    <n v="1"/>
    <n v="-1598.0611006499998"/>
    <x v="1"/>
    <n v="1"/>
  </r>
  <r>
    <s v="ELI LILLY"/>
    <s v="J2A-MC-GZPW"/>
    <s v="Eli Lilly &amp; Co."/>
    <s v="Brazil"/>
    <x v="5"/>
    <n v="40700"/>
    <s v="Revenues - Third Parties"/>
    <m/>
    <s v="PTC Duties"/>
    <n v="2026"/>
    <n v="7"/>
    <s v="USD"/>
    <n v="-29658.751781399995"/>
    <n v="1"/>
    <n v="-29658.751781399995"/>
    <x v="1"/>
    <n v="1"/>
  </r>
  <r>
    <s v="J &amp; J"/>
    <s v="80202135SLE3001"/>
    <s v="Janssen"/>
    <s v="Brazil"/>
    <x v="5"/>
    <n v="40700"/>
    <s v="Revenues - Third Parties"/>
    <m/>
    <s v="PTC Duties"/>
    <n v="2026"/>
    <n v="7"/>
    <s v="USD"/>
    <n v="-66652.506865350006"/>
    <n v="1"/>
    <n v="-66652.506865350006"/>
    <x v="1"/>
    <n v="1"/>
  </r>
  <r>
    <s v="J &amp; J"/>
    <s v="79635322MMY3001"/>
    <s v="Janssen"/>
    <s v="Brazil"/>
    <x v="5"/>
    <n v="40700"/>
    <s v="Revenues - Third Parties"/>
    <m/>
    <s v="PTC Duties"/>
    <n v="2026"/>
    <n v="7"/>
    <s v="USD"/>
    <n v="-3481.2016802500002"/>
    <n v="1"/>
    <n v="-3481.2016802500002"/>
    <x v="1"/>
    <n v="1"/>
  </r>
  <r>
    <s v="ELI LILLY"/>
    <s v="N1T-MC-TZ01"/>
    <s v="Eli Lilly &amp; Co."/>
    <s v="Brazil"/>
    <x v="5"/>
    <n v="40700"/>
    <s v="Revenues - Third Parties"/>
    <m/>
    <s v="PTC Duties"/>
    <n v="2026"/>
    <n v="7"/>
    <s v="USD"/>
    <n v="-44379.29001135"/>
    <n v="1"/>
    <n v="-44379.29001135"/>
    <x v="1"/>
    <n v="1"/>
  </r>
  <r>
    <s v="J &amp; J"/>
    <s v="79635322MMY3002"/>
    <s v="Janssen"/>
    <s v="Brazil"/>
    <x v="5"/>
    <n v="40700"/>
    <s v="Revenues - Third Parties"/>
    <m/>
    <s v="PTC Duties"/>
    <n v="2026"/>
    <n v="7"/>
    <s v="USD"/>
    <n v="-111555.9862347"/>
    <n v="1"/>
    <n v="-111555.9862347"/>
    <x v="1"/>
    <n v="1"/>
  </r>
  <r>
    <s v="J &amp; J"/>
    <s v="78934804CRD3001"/>
    <s v="Janssen"/>
    <s v="Brazil"/>
    <x v="5"/>
    <n v="40700"/>
    <s v="Revenues - Third Parties"/>
    <m/>
    <s v="PTC Duties"/>
    <n v="2026"/>
    <n v="7"/>
    <s v="USD"/>
    <n v="-54950.480274549998"/>
    <n v="1"/>
    <n v="-54950.480274549998"/>
    <x v="1"/>
    <n v="1"/>
  </r>
  <r>
    <s v="ELI LILLY"/>
    <s v="J6E-MC-KWAM"/>
    <s v="Eli Lilly &amp; Co."/>
    <s v="Brazil"/>
    <x v="5"/>
    <n v="40700"/>
    <s v="Revenues - Third Parties"/>
    <m/>
    <s v="PTC Duties"/>
    <n v="2026"/>
    <n v="7"/>
    <s v="USD"/>
    <n v="-46984.722095499987"/>
    <n v="1"/>
    <n v="-46984.722095499987"/>
    <x v="1"/>
    <n v="1"/>
  </r>
  <r>
    <s v="NOVARTIS"/>
    <s v="CLEE011A2412B Succeed"/>
    <s v="Novartis Pharma AG"/>
    <s v="Brazil"/>
    <x v="5"/>
    <n v="40700"/>
    <s v="Revenues - Third Parties"/>
    <m/>
    <s v="PTC Duties"/>
    <n v="2026"/>
    <n v="7"/>
    <s v="USD"/>
    <n v="-1715.7826329"/>
    <n v="1"/>
    <n v="-1715.7826329"/>
    <x v="1"/>
    <n v="1"/>
  </r>
  <r>
    <s v="GILEAD SCI"/>
    <s v="GS-US-595-6184"/>
    <s v="Gilead Sciences, Inc."/>
    <s v="Brazil"/>
    <x v="5"/>
    <n v="40700"/>
    <s v="Revenues - Third Parties"/>
    <m/>
    <s v="PTC Duties"/>
    <n v="2026"/>
    <n v="7"/>
    <s v="USD"/>
    <n v="-21673.348100949999"/>
    <n v="1"/>
    <n v="-21673.348100949999"/>
    <x v="1"/>
    <n v="1"/>
  </r>
  <r>
    <s v="ASTRAZENECA"/>
    <s v="D9311C00001"/>
    <s v="Astra Zeneca"/>
    <s v="Brazil"/>
    <x v="5"/>
    <n v="40700"/>
    <s v="Revenues - Third Parties"/>
    <m/>
    <s v="PTC Duties"/>
    <n v="2026"/>
    <n v="7"/>
    <s v="USD"/>
    <n v="-4350.3731936000004"/>
    <n v="1"/>
    <n v="-4350.3731936000004"/>
    <x v="1"/>
    <n v="1"/>
  </r>
  <r>
    <s v="ASTRAZENECA"/>
    <s v="D516AC00001"/>
    <s v="Astra Zeneca"/>
    <s v="Brazil"/>
    <x v="5"/>
    <n v="40700"/>
    <s v="Revenues - Third Parties"/>
    <m/>
    <s v="PTC Duties"/>
    <n v="2026"/>
    <n v="7"/>
    <s v="USD"/>
    <n v="-27725.600873250001"/>
    <n v="1"/>
    <n v="-27725.600873250001"/>
    <x v="1"/>
    <n v="1"/>
  </r>
  <r>
    <s v="AMGEN"/>
    <n v="20190360"/>
    <s v="Amgen, Inc."/>
    <s v="Brazil"/>
    <x v="5"/>
    <n v="40700"/>
    <s v="Revenues - Third Parties"/>
    <m/>
    <s v="PTC Duties"/>
    <n v="2026"/>
    <n v="7"/>
    <s v="USD"/>
    <n v="-4106.9769488999991"/>
    <n v="1"/>
    <n v="-4106.9769488999991"/>
    <x v="1"/>
    <n v="1"/>
  </r>
  <r>
    <s v="AMGEN"/>
    <n v="20180244"/>
    <s v="Amgen, Inc."/>
    <s v="Brazil"/>
    <x v="5"/>
    <n v="40700"/>
    <s v="Revenues - Third Parties"/>
    <m/>
    <s v="PTC Duties"/>
    <n v="2026"/>
    <n v="7"/>
    <s v="USD"/>
    <n v="-142318.55700299997"/>
    <n v="1"/>
    <n v="-142318.55700299997"/>
    <x v="1"/>
    <n v="1"/>
  </r>
  <r>
    <s v="ASTRAZENECA"/>
    <s v="D7630C00001"/>
    <s v="Astra Zeneca"/>
    <s v="Brazil"/>
    <x v="5"/>
    <n v="40700"/>
    <s v="Revenues - Third Parties"/>
    <m/>
    <s v="PTC Duties"/>
    <n v="2026"/>
    <n v="7"/>
    <s v="USD"/>
    <n v="-17935.697298749998"/>
    <n v="1"/>
    <n v="-17935.697298749998"/>
    <x v="1"/>
    <n v="1"/>
  </r>
  <r>
    <s v="OTH CUST"/>
    <s v="TAS-120-205"/>
    <s v="Taiho Pharma USA"/>
    <s v="Brazil"/>
    <x v="5"/>
    <n v="40700"/>
    <s v="Revenues - Third Parties"/>
    <m/>
    <s v="PTC Duties"/>
    <n v="2026"/>
    <n v="7"/>
    <s v="USD"/>
    <n v="-5481.1576645000005"/>
    <n v="1"/>
    <n v="-5481.1576645000005"/>
    <x v="1"/>
    <n v="1"/>
  </r>
  <r>
    <s v="ASTRAZENECA"/>
    <s v="D8535C00001"/>
    <s v="Astra Zeneca"/>
    <s v="Brazil"/>
    <x v="5"/>
    <n v="40700"/>
    <s v="Revenues - Third Parties"/>
    <m/>
    <s v="PTC Duties"/>
    <n v="2026"/>
    <n v="7"/>
    <s v="USD"/>
    <n v="-25711.3269812"/>
    <n v="1"/>
    <n v="-25711.3269812"/>
    <x v="1"/>
    <n v="1"/>
  </r>
  <r>
    <s v="AMGEN"/>
    <n v="20190341"/>
    <s v="Amgen, Inc."/>
    <s v="Brazil"/>
    <x v="5"/>
    <n v="40700"/>
    <s v="Revenues - Third Parties"/>
    <m/>
    <s v="PTC Duties"/>
    <n v="2026"/>
    <n v="7"/>
    <s v="USD"/>
    <n v="-8925.0716481499985"/>
    <n v="1"/>
    <n v="-8925.0716481499985"/>
    <x v="1"/>
    <n v="1"/>
  </r>
  <r>
    <s v="AMGEN"/>
    <n v="20230016"/>
    <s v="Amgen, Inc."/>
    <s v="Brazil"/>
    <x v="5"/>
    <n v="40700"/>
    <s v="Revenues - Third Parties"/>
    <m/>
    <s v="PTC Duties"/>
    <n v="2026"/>
    <n v="7"/>
    <s v="USD"/>
    <n v="-6257.8659524499999"/>
    <n v="1"/>
    <n v="-6257.8659524499999"/>
    <x v="1"/>
    <n v="1"/>
  </r>
  <r>
    <s v="AMGEN"/>
    <n v="20200041"/>
    <s v="Amgen, Inc."/>
    <s v="Brazil"/>
    <x v="5"/>
    <n v="40700"/>
    <s v="Revenues - Third Parties"/>
    <m/>
    <s v="PTC Duties"/>
    <n v="2026"/>
    <n v="7"/>
    <s v="USD"/>
    <n v="-232910.64119084997"/>
    <n v="1"/>
    <n v="-232910.64119084997"/>
    <x v="1"/>
    <n v="1"/>
  </r>
  <r>
    <s v="ASTRAZENECA"/>
    <s v="D361DC00001"/>
    <s v="Astra Zeneca"/>
    <s v="Brazil"/>
    <x v="5"/>
    <n v="40700"/>
    <s v="Revenues - Third Parties"/>
    <m/>
    <s v="PTC Duties"/>
    <n v="2026"/>
    <n v="7"/>
    <s v="USD"/>
    <n v="-22262.3678865"/>
    <n v="1"/>
    <n v="-22262.3678865"/>
    <x v="1"/>
    <n v="1"/>
  </r>
  <r>
    <s v="ASTRAZENECA"/>
    <s v="D781DC00001"/>
    <s v="Astra Zeneca"/>
    <s v="Brazil"/>
    <x v="5"/>
    <n v="40700"/>
    <s v="Revenues - Third Parties"/>
    <m/>
    <s v="PTC Duties"/>
    <n v="2026"/>
    <n v="7"/>
    <s v="USD"/>
    <n v="-3286.6926571499998"/>
    <n v="1"/>
    <n v="-3286.6926571499998"/>
    <x v="1"/>
    <n v="1"/>
  </r>
  <r>
    <s v="AMGEN"/>
    <n v="20210081"/>
    <s v="Amgen, Inc."/>
    <s v="Brazil"/>
    <x v="5"/>
    <n v="40700"/>
    <s v="Revenues - Third Parties"/>
    <m/>
    <s v="PTC Duties"/>
    <n v="2026"/>
    <n v="7"/>
    <s v="USD"/>
    <n v="-55594.140646100008"/>
    <n v="1"/>
    <n v="-55594.140646100008"/>
    <x v="1"/>
    <n v="1"/>
  </r>
  <r>
    <s v="ASTRAZENECA"/>
    <s v="D702BC00001"/>
    <s v="Astra Zeneca"/>
    <s v="Brazil"/>
    <x v="5"/>
    <n v="40700"/>
    <s v="Revenues - Third Parties"/>
    <m/>
    <s v="PTC Duties"/>
    <n v="2026"/>
    <n v="7"/>
    <s v="USD"/>
    <n v="-6844.8797024999994"/>
    <n v="1"/>
    <n v="-6844.8797024999994"/>
    <x v="1"/>
    <n v="1"/>
  </r>
  <r>
    <s v="ASTRAZENECA"/>
    <s v="D516NC00001"/>
    <s v="Astra Zeneca"/>
    <s v="Brazil"/>
    <x v="5"/>
    <n v="40700"/>
    <s v="Revenues - Third Parties"/>
    <m/>
    <s v="PTC Duties"/>
    <n v="2026"/>
    <n v="7"/>
    <s v="USD"/>
    <n v="-9676.4779604499963"/>
    <n v="1"/>
    <n v="-9676.4779604499963"/>
    <x v="1"/>
    <n v="1"/>
  </r>
  <r>
    <s v="ASTRAZENECA"/>
    <s v="D702FC00001"/>
    <s v="Astra Zeneca"/>
    <s v="Brazil"/>
    <x v="5"/>
    <n v="40700"/>
    <s v="Revenues - Third Parties"/>
    <m/>
    <s v="PTC Duties"/>
    <n v="2026"/>
    <n v="7"/>
    <s v="USD"/>
    <n v="-3935.3053435499996"/>
    <n v="1"/>
    <n v="-3935.3053435499996"/>
    <x v="1"/>
    <n v="1"/>
  </r>
  <r>
    <s v="ASTRAZENECA"/>
    <s v="D7029C00001"/>
    <s v="Astra Zeneca"/>
    <s v="Brazil"/>
    <x v="5"/>
    <n v="40700"/>
    <s v="Revenues - Third Parties"/>
    <m/>
    <s v="PTC Duties"/>
    <n v="2026"/>
    <n v="7"/>
    <s v="USD"/>
    <n v="-11177.670745499998"/>
    <n v="1"/>
    <n v="-11177.670745499998"/>
    <x v="1"/>
    <n v="1"/>
  </r>
  <r>
    <s v="AMGEN"/>
    <n v="20240178"/>
    <s v="Amgen, Inc."/>
    <s v="Brazil"/>
    <x v="5"/>
    <n v="40700"/>
    <s v="Revenues - Third Parties"/>
    <m/>
    <s v="PTC Duties"/>
    <n v="2026"/>
    <n v="7"/>
    <s v="USD"/>
    <n v="-173377.86272589999"/>
    <n v="1"/>
    <n v="-173377.86272589999"/>
    <x v="1"/>
    <n v="1"/>
  </r>
  <r>
    <s v="AMGEN"/>
    <n v="20220196"/>
    <s v="Amgen, Inc."/>
    <s v="Brazil"/>
    <x v="5"/>
    <n v="40700"/>
    <s v="Revenues - Third Parties"/>
    <m/>
    <s v="PTC Duties"/>
    <n v="2026"/>
    <n v="7"/>
    <s v="USD"/>
    <n v="-101441.3887564"/>
    <n v="1"/>
    <n v="-101441.3887564"/>
    <x v="1"/>
    <n v="1"/>
  </r>
  <r>
    <s v="AMGEN"/>
    <n v="20250002"/>
    <s v="Amgen, Inc."/>
    <s v="Brazil"/>
    <x v="5"/>
    <n v="40700"/>
    <s v="Revenues - Third Parties"/>
    <m/>
    <s v="PTC Duties"/>
    <n v="2026"/>
    <n v="7"/>
    <s v="USD"/>
    <n v="-4431.4142984999999"/>
    <n v="1"/>
    <n v="-4431.4142984999999"/>
    <x v="1"/>
    <n v="1"/>
  </r>
  <r>
    <s v="ASTRAZENECA"/>
    <s v="D7261C00003 (CAM) (CPP)"/>
    <s v="Astra Zeneca"/>
    <s v="Brazil"/>
    <x v="5"/>
    <n v="40700"/>
    <s v="Revenues - Third Parties"/>
    <m/>
    <s v="PTC Duties"/>
    <n v="2026"/>
    <n v="7"/>
    <s v="USD"/>
    <n v="-730.7250415499999"/>
    <n v="1"/>
    <n v="-730.7250415499999"/>
    <x v="1"/>
    <n v="1"/>
  </r>
  <r>
    <s v="MEDIMMUNE"/>
    <s v="D7230C00001"/>
    <s v="MedImmune Inc"/>
    <s v="Brazil"/>
    <x v="5"/>
    <n v="40700"/>
    <s v="Revenues - Third Parties"/>
    <m/>
    <s v="PTC Duties"/>
    <n v="2026"/>
    <n v="7"/>
    <s v="USD"/>
    <n v="-27077.306150299992"/>
    <n v="1"/>
    <n v="-27077.306150299992"/>
    <x v="1"/>
    <n v="1"/>
  </r>
  <r>
    <s v="OTH CUST"/>
    <s v="ALXN1210-CSA-AKI-318 (Ancillaries Distribution)"/>
    <s v="Alexion Pharmaceuticals Inc"/>
    <s v="Brazil"/>
    <x v="5"/>
    <n v="40700"/>
    <s v="Revenues - Third Parties"/>
    <m/>
    <s v="PTC Duties"/>
    <n v="2026"/>
    <n v="7"/>
    <s v="USD"/>
    <n v="-90.245669149999955"/>
    <n v="1"/>
    <n v="-90.245669149999955"/>
    <x v="1"/>
    <n v="1"/>
  </r>
  <r>
    <s v="OTH CUST"/>
    <s v="VX24-AIS-D10"/>
    <s v="Vertex Pharmaceuticals"/>
    <s v="Brazil"/>
    <x v="5"/>
    <n v="40700"/>
    <s v="Revenues - Third Parties"/>
    <m/>
    <s v="PTC Duties"/>
    <n v="2026"/>
    <n v="7"/>
    <s v="USD"/>
    <n v="-205302.76594380001"/>
    <n v="1"/>
    <n v="-205302.76594380001"/>
    <x v="1"/>
    <n v="1"/>
  </r>
  <r>
    <s v="MEDIMMUNE"/>
    <s v="D740AC00001"/>
    <s v="MedImmune Inc"/>
    <s v="Brazil"/>
    <x v="5"/>
    <n v="40700"/>
    <s v="Revenues - Third Parties"/>
    <m/>
    <s v="PTC Duties"/>
    <n v="2026"/>
    <n v="7"/>
    <s v="USD"/>
    <n v="-381.2777514"/>
    <n v="1"/>
    <n v="-381.2777514"/>
    <x v="1"/>
    <n v="1"/>
  </r>
  <r>
    <s v="ELI LILLY"/>
    <s v="I8F-MC-GPIJ (CAM)"/>
    <s v="Eli Lilly &amp; Co."/>
    <s v="Brazil"/>
    <x v="1"/>
    <n v="40700"/>
    <s v="Revenues - Third Parties"/>
    <m/>
    <s v="Freight - Shipments"/>
    <n v="2026"/>
    <n v="7"/>
    <s v="USD"/>
    <n v="-398.53375064999994"/>
    <n v="1"/>
    <n v="-398.53375064999994"/>
    <x v="1"/>
    <n v="1"/>
  </r>
  <r>
    <s v="ELI LILLY"/>
    <s v="J3L-MC-EZEF (CAM)"/>
    <s v="Eli Lilly &amp; Co."/>
    <s v="Brazil"/>
    <x v="1"/>
    <n v="40700"/>
    <s v="Revenues - Third Parties"/>
    <m/>
    <s v="Freight - Shipments"/>
    <n v="2026"/>
    <n v="7"/>
    <s v="USD"/>
    <n v="-34.734436450000004"/>
    <n v="1"/>
    <n v="-34.734436450000004"/>
    <x v="1"/>
    <n v="1"/>
  </r>
  <r>
    <s v="ELI LILLY"/>
    <s v="J1I-MC-GZBO (CAM)"/>
    <s v="Eli Lilly &amp; Co."/>
    <s v="Brazil"/>
    <x v="1"/>
    <n v="40700"/>
    <s v="Revenues - Third Parties"/>
    <m/>
    <s v="Freight - Shipments"/>
    <n v="2026"/>
    <n v="7"/>
    <s v="USD"/>
    <n v="-199.99901004999998"/>
    <n v="1"/>
    <n v="-199.99901004999998"/>
    <x v="1"/>
    <n v="1"/>
  </r>
  <r>
    <s v="ELI LILLY"/>
    <s v="I8F-MC-GPJA (CAM)"/>
    <s v="Eli Lilly &amp; Co."/>
    <s v="Brazil"/>
    <x v="1"/>
    <n v="40700"/>
    <s v="Revenues - Third Parties"/>
    <m/>
    <s v="Freight - Shipments"/>
    <n v="2026"/>
    <n v="7"/>
    <s v="USD"/>
    <n v="-62.071105249999995"/>
    <n v="1"/>
    <n v="-62.071105249999995"/>
    <x v="1"/>
    <n v="1"/>
  </r>
  <r>
    <s v="ELI LILLY"/>
    <s v="GG917 Psych Bundle (CAM)"/>
    <s v="Eli Lilly &amp; Co."/>
    <s v="Brazil"/>
    <x v="1"/>
    <n v="40700"/>
    <s v="Revenues - Third Parties"/>
    <m/>
    <s v="Freight - Shipments"/>
    <n v="2026"/>
    <n v="7"/>
    <s v="USD"/>
    <n v="-194.21698799999999"/>
    <n v="1"/>
    <n v="-194.21698799999999"/>
    <x v="1"/>
    <n v="1"/>
  </r>
  <r>
    <s v="ELI LILLY"/>
    <s v="J2O-MC-EKBG (CAM)"/>
    <s v="Eli Lilly &amp; Co."/>
    <s v="Brazil"/>
    <x v="1"/>
    <n v="40700"/>
    <s v="Revenues - Third Parties"/>
    <m/>
    <s v="Freight - Shipments"/>
    <n v="2026"/>
    <n v="7"/>
    <s v="USD"/>
    <n v="-20.349660799999999"/>
    <n v="1"/>
    <n v="-20.349660799999999"/>
    <x v="1"/>
    <n v="1"/>
  </r>
  <r>
    <s v="ELI LILLY"/>
    <s v="N1T-MC-MALO (CAM)"/>
    <s v="Eli Lilly &amp; Co."/>
    <s v="Brazil"/>
    <x v="1"/>
    <n v="40700"/>
    <s v="Revenues - Third Parties"/>
    <m/>
    <s v="Freight - Shipments"/>
    <n v="2026"/>
    <n v="7"/>
    <s v="USD"/>
    <n v="-44.352489649999995"/>
    <n v="1"/>
    <n v="-44.352489649999995"/>
    <x v="1"/>
    <n v="1"/>
  </r>
  <r>
    <s v="ELI LILLY"/>
    <s v="J2A-MC-GZPW (ATTAIN-Outcomes) (CAM)"/>
    <s v="Eli Lilly &amp; Co."/>
    <s v="Brazil"/>
    <x v="1"/>
    <n v="40700"/>
    <s v="Revenues - Third Parties"/>
    <m/>
    <s v="Freight - Shipments"/>
    <n v="2026"/>
    <n v="7"/>
    <s v="USD"/>
    <n v="-66.23874635"/>
    <n v="1"/>
    <n v="-66.23874635"/>
    <x v="1"/>
    <n v="1"/>
  </r>
  <r>
    <s v="ELI LILLY"/>
    <s v="J3R-MC-YDAG (CAM)"/>
    <s v="Eli Lilly &amp; Co."/>
    <s v="Brazil"/>
    <x v="1"/>
    <n v="40700"/>
    <s v="Revenues - Third Parties"/>
    <m/>
    <s v="Freight - Shipments"/>
    <n v="2026"/>
    <n v="7"/>
    <s v="USD"/>
    <n v="-231.62204449999996"/>
    <n v="1"/>
    <n v="-231.62204449999996"/>
    <x v="1"/>
    <n v="1"/>
  </r>
  <r>
    <s v="ELI LILLY"/>
    <s v="J5E-MC-JZXB (CAM)"/>
    <s v="Eli Lilly &amp; Co."/>
    <s v="Brazil"/>
    <x v="1"/>
    <n v="40700"/>
    <s v="Revenues - Third Parties"/>
    <m/>
    <s v="Freight - Shipments"/>
    <n v="2026"/>
    <n v="7"/>
    <s v="USD"/>
    <n v="-2009.3788924999999"/>
    <n v="1"/>
    <n v="-2009.3788924999999"/>
    <x v="1"/>
    <n v="1"/>
  </r>
  <r>
    <s v="MERCK"/>
    <s v="MK-3475-587"/>
    <s v="Merck Sharp and Dohme LLC"/>
    <s v="Brazil"/>
    <x v="1"/>
    <n v="40700"/>
    <s v="Revenues - Third Parties"/>
    <m/>
    <s v="Freight - Shipments"/>
    <n v="2026"/>
    <n v="7"/>
    <s v="USD"/>
    <n v="-1899.5245674999999"/>
    <n v="1"/>
    <n v="-1899.5245674999999"/>
    <x v="1"/>
    <n v="1"/>
  </r>
  <r>
    <s v="J &amp; J"/>
    <s v="CNTO1959UCO3001"/>
    <s v="Janssen"/>
    <s v="Brazil"/>
    <x v="1"/>
    <n v="40700"/>
    <s v="Revenues - Third Parties"/>
    <m/>
    <s v="Freight - Shipments"/>
    <n v="2026"/>
    <n v="7"/>
    <s v="USD"/>
    <n v="-369.97026149999999"/>
    <n v="1"/>
    <n v="-369.97026149999999"/>
    <x v="1"/>
    <n v="1"/>
  </r>
  <r>
    <s v="J &amp; J"/>
    <s v="AC-055-315"/>
    <s v="Janssen"/>
    <s v="Brazil"/>
    <x v="1"/>
    <n v="40700"/>
    <s v="Revenues - Third Parties"/>
    <m/>
    <s v="Freight - Shipments"/>
    <n v="2026"/>
    <n v="7"/>
    <s v="USD"/>
    <n v="-6604.3819743999993"/>
    <n v="1"/>
    <n v="-6604.3819743999993"/>
    <x v="1"/>
    <n v="1"/>
  </r>
  <r>
    <s v="ELI LILLY"/>
    <s v="J2G-MC-JZJB"/>
    <s v="Eli Lilly &amp; Co."/>
    <s v="Brazil"/>
    <x v="1"/>
    <n v="40700"/>
    <s v="Revenues - Third Parties"/>
    <m/>
    <s v="Freight - Shipments"/>
    <n v="2026"/>
    <n v="7"/>
    <s v="USD"/>
    <n v="-7073.5950425000001"/>
    <n v="1"/>
    <n v="-7073.5950425000001"/>
    <x v="1"/>
    <n v="1"/>
  </r>
  <r>
    <s v="J &amp; J"/>
    <s v="67652000PCR3002"/>
    <s v="Janssen"/>
    <s v="Brazil"/>
    <x v="1"/>
    <n v="40700"/>
    <s v="Revenues - Third Parties"/>
    <m/>
    <s v="Freight - Shipments"/>
    <n v="2026"/>
    <n v="7"/>
    <s v="USD"/>
    <n v="-2387.9860238499996"/>
    <n v="1"/>
    <n v="-2387.9860238499996"/>
    <x v="1"/>
    <n v="1"/>
  </r>
  <r>
    <s v="J &amp; J"/>
    <s v="73841937NSC3003"/>
    <s v="Janssen"/>
    <s v="Brazil"/>
    <x v="1"/>
    <n v="40700"/>
    <s v="Revenues - Third Parties"/>
    <m/>
    <s v="Freight - Shipments"/>
    <n v="2026"/>
    <n v="7"/>
    <s v="USD"/>
    <n v="-1243.2616531999997"/>
    <n v="1"/>
    <n v="-1243.2616531999997"/>
    <x v="1"/>
    <n v="1"/>
  </r>
  <r>
    <s v="MERCK"/>
    <s v="MK-6482-012"/>
    <s v="Merck Sharp and Dohme LLC"/>
    <s v="Brazil"/>
    <x v="1"/>
    <n v="40700"/>
    <s v="Revenues - Third Parties"/>
    <m/>
    <s v="Freight - Shipments"/>
    <n v="2026"/>
    <n v="7"/>
    <s v="USD"/>
    <n v="-1609.8189250499997"/>
    <n v="1"/>
    <n v="-1609.8189250499997"/>
    <x v="1"/>
    <n v="1"/>
  </r>
  <r>
    <s v="ELI LILLY"/>
    <s v="I6T-MC-AMAX"/>
    <s v="Eli Lilly &amp; Co."/>
    <s v="Brazil"/>
    <x v="1"/>
    <n v="40700"/>
    <s v="Revenues - Third Parties"/>
    <m/>
    <s v="Freight - Returns"/>
    <n v="2026"/>
    <n v="7"/>
    <s v="USD"/>
    <n v="-548.69983664999995"/>
    <n v="1"/>
    <n v="-548.69983664999995"/>
    <x v="1"/>
    <n v="1"/>
  </r>
  <r>
    <s v="ELI LILLY"/>
    <s v="J2G-OX-Y049"/>
    <s v="Eli Lilly &amp; Co."/>
    <s v="Brazil"/>
    <x v="1"/>
    <n v="40700"/>
    <s v="Revenues - Third Parties"/>
    <m/>
    <s v="Freight - Shipments"/>
    <n v="2026"/>
    <n v="7"/>
    <s v="USD"/>
    <n v="-2241.3966854999999"/>
    <n v="1"/>
    <n v="-2241.3966854999999"/>
    <x v="1"/>
    <n v="1"/>
  </r>
  <r>
    <s v="ELI LILLY"/>
    <s v="J2G-MC-JZJX"/>
    <s v="Eli Lilly &amp; Co."/>
    <s v="Brazil"/>
    <x v="1"/>
    <n v="40700"/>
    <s v="Revenues - Third Parties"/>
    <m/>
    <s v="Freight - Shipments"/>
    <n v="2026"/>
    <n v="7"/>
    <s v="USD"/>
    <n v="-2127.34606175"/>
    <n v="1"/>
    <n v="-2127.34606175"/>
    <x v="1"/>
    <n v="1"/>
  </r>
  <r>
    <s v="MERCK"/>
    <s v="MK-3475-B96"/>
    <s v="Merck Sharp and Dohme LLC"/>
    <s v="Brazil"/>
    <x v="1"/>
    <n v="40700"/>
    <s v="Revenues - Third Parties"/>
    <m/>
    <s v="Freight - Shipments"/>
    <n v="2026"/>
    <n v="7"/>
    <s v="USD"/>
    <n v="-1712.06123235"/>
    <n v="1"/>
    <n v="-1712.06123235"/>
    <x v="1"/>
    <n v="1"/>
  </r>
  <r>
    <s v="J &amp; J"/>
    <s v="61186372NSC3002"/>
    <s v="Janssen"/>
    <s v="Brazil"/>
    <x v="1"/>
    <n v="40700"/>
    <s v="Revenues - Third Parties"/>
    <m/>
    <s v="Freight - Shipments"/>
    <n v="2026"/>
    <n v="7"/>
    <s v="USD"/>
    <n v="-436.42598719999995"/>
    <n v="1"/>
    <n v="-436.42598719999995"/>
    <x v="1"/>
    <n v="1"/>
  </r>
  <r>
    <s v="J &amp; J"/>
    <s v="64007957MMY3001"/>
    <s v="Janssen"/>
    <s v="Brazil"/>
    <x v="1"/>
    <n v="40700"/>
    <s v="Revenues - Third Parties"/>
    <m/>
    <s v="Freight - Shipments"/>
    <n v="2026"/>
    <n v="7"/>
    <s v="USD"/>
    <n v="-7491.2188820000001"/>
    <n v="1"/>
    <n v="-7491.2188820000001"/>
    <x v="1"/>
    <n v="1"/>
  </r>
  <r>
    <s v="J &amp; J"/>
    <s v="68284528MMY3004"/>
    <s v="Janssen"/>
    <s v="Brazil"/>
    <x v="1"/>
    <n v="40700"/>
    <s v="Revenues - Third Parties"/>
    <m/>
    <s v="Freight - Shipments"/>
    <n v="2026"/>
    <n v="7"/>
    <s v="USD"/>
    <n v="-7506.2846179999988"/>
    <n v="1"/>
    <n v="-7506.2846179999988"/>
    <x v="1"/>
    <n v="1"/>
  </r>
  <r>
    <s v="MERCK"/>
    <s v="MK-2140-003"/>
    <s v="Merck Sharp and Dohme LLC"/>
    <s v="Brazil"/>
    <x v="1"/>
    <n v="40700"/>
    <s v="Revenues - Third Parties"/>
    <m/>
    <s v="Freight - Shipments"/>
    <n v="2026"/>
    <n v="7"/>
    <s v="USD"/>
    <n v="-610.20597680000003"/>
    <n v="1"/>
    <n v="-610.20597680000003"/>
    <x v="1"/>
    <n v="1"/>
  </r>
  <r>
    <s v="ASTRAZENECA"/>
    <s v="D5244C00001"/>
    <s v="Astra Zeneca"/>
    <s v="Brazil"/>
    <x v="1"/>
    <n v="40700"/>
    <s v="Revenues - Third Parties"/>
    <m/>
    <s v="Freight - Shipments"/>
    <n v="2026"/>
    <n v="7"/>
    <s v="USD"/>
    <n v="-282.79232554999999"/>
    <n v="1"/>
    <n v="-282.79232554999999"/>
    <x v="1"/>
    <n v="1"/>
  </r>
  <r>
    <s v="ELI LILLY"/>
    <s v="I3Y-MC-JPEG"/>
    <s v="Eli Lilly &amp; Co."/>
    <s v="Brazil"/>
    <x v="1"/>
    <n v="40700"/>
    <s v="Revenues - Third Parties"/>
    <m/>
    <s v="Freight - Returns"/>
    <n v="2026"/>
    <n v="7"/>
    <s v="USD"/>
    <n v="-35.467253499999991"/>
    <n v="1"/>
    <n v="-35.467253499999991"/>
    <x v="1"/>
    <n v="1"/>
  </r>
  <r>
    <s v="MERCK"/>
    <s v="MK-1026-008"/>
    <s v="Merck Sharp and Dohme LLC"/>
    <s v="Brazil"/>
    <x v="1"/>
    <n v="40700"/>
    <s v="Revenues - Third Parties"/>
    <m/>
    <s v="Freight - Shipments"/>
    <n v="2026"/>
    <n v="7"/>
    <s v="USD"/>
    <n v="-369.0873329499999"/>
    <n v="1"/>
    <n v="-369.0873329499999"/>
    <x v="1"/>
    <n v="1"/>
  </r>
  <r>
    <s v="ELI LILLY"/>
    <s v="I8F-MC-GPIJ"/>
    <s v="Eli Lilly &amp; Co."/>
    <s v="Brazil"/>
    <x v="1"/>
    <n v="40700"/>
    <s v="Revenues - Third Parties"/>
    <m/>
    <s v="Freight - Returns"/>
    <n v="2026"/>
    <n v="7"/>
    <s v="USD"/>
    <n v="-5244.2994579500009"/>
    <n v="1"/>
    <n v="-5244.2994579500009"/>
    <x v="1"/>
    <n v="1"/>
  </r>
  <r>
    <s v="PFIZER"/>
    <s v="C4891001"/>
    <s v="Pfizer"/>
    <s v="Brazil"/>
    <x v="1"/>
    <n v="40700"/>
    <s v="Revenues - Third Parties"/>
    <m/>
    <s v="Freight - Shipments"/>
    <n v="2026"/>
    <n v="7"/>
    <s v="USD"/>
    <n v="-1241.1546335999999"/>
    <n v="1"/>
    <n v="-1241.1546335999999"/>
    <x v="1"/>
    <n v="1"/>
  </r>
  <r>
    <s v="J &amp; J"/>
    <s v="78934804UCO2001"/>
    <s v="Janssen"/>
    <s v="Brazil"/>
    <x v="1"/>
    <n v="40700"/>
    <s v="Revenues - Third Parties"/>
    <m/>
    <s v="Freight - Shipments"/>
    <n v="2026"/>
    <n v="7"/>
    <s v="USD"/>
    <n v="-762.45997729999988"/>
    <n v="1"/>
    <n v="-762.45997729999988"/>
    <x v="1"/>
    <n v="1"/>
  </r>
  <r>
    <s v="J &amp; J"/>
    <s v="78934804CRD2001"/>
    <s v="Janssen"/>
    <s v="Brazil"/>
    <x v="1"/>
    <n v="40700"/>
    <s v="Revenues - Third Parties"/>
    <m/>
    <s v="Freight - Shipments"/>
    <n v="2026"/>
    <n v="7"/>
    <s v="USD"/>
    <n v="-6.6990668500000004"/>
    <n v="1"/>
    <n v="-6.6990668500000004"/>
    <x v="1"/>
    <n v="1"/>
  </r>
  <r>
    <s v="ELI LILLY"/>
    <s v="J2N-OX-JZNU"/>
    <s v="Eli Lilly &amp; Co."/>
    <s v="Brazil"/>
    <x v="1"/>
    <n v="40700"/>
    <s v="Revenues - Third Parties"/>
    <m/>
    <s v="Freight - Returns"/>
    <n v="2026"/>
    <n v="7"/>
    <s v="USD"/>
    <n v="-29553.346215400001"/>
    <n v="1"/>
    <n v="-29553.346215400001"/>
    <x v="1"/>
    <n v="1"/>
  </r>
  <r>
    <s v="J &amp; J"/>
    <s v="64407564MMY3002"/>
    <s v="Janssen"/>
    <s v="Brazil"/>
    <x v="1"/>
    <n v="40700"/>
    <s v="Revenues - Third Parties"/>
    <m/>
    <s v="Freight - Shipments"/>
    <n v="2026"/>
    <n v="7"/>
    <s v="USD"/>
    <n v="-346.52148054999998"/>
    <n v="1"/>
    <n v="-346.52148054999998"/>
    <x v="1"/>
    <n v="1"/>
  </r>
  <r>
    <s v="J &amp; J"/>
    <s v="80202135EBF3001"/>
    <s v="Janssen"/>
    <s v="Brazil"/>
    <x v="1"/>
    <n v="40700"/>
    <s v="Revenues - Third Parties"/>
    <m/>
    <s v="Freight - Shipments"/>
    <n v="2026"/>
    <n v="7"/>
    <s v="USD"/>
    <n v="-374.88300150000003"/>
    <n v="1"/>
    <n v="-374.88300150000003"/>
    <x v="1"/>
    <n v="1"/>
  </r>
  <r>
    <s v="OTH CUST"/>
    <s v="XL092-304"/>
    <s v="Exelixis, Inc."/>
    <s v="Brazil"/>
    <x v="1"/>
    <n v="40700"/>
    <s v="Revenues - Third Parties"/>
    <m/>
    <s v="Freight - Returns"/>
    <n v="2026"/>
    <n v="7"/>
    <s v="USD"/>
    <n v="-107.63131015"/>
    <n v="1"/>
    <n v="-107.63131015"/>
    <x v="1"/>
    <n v="1"/>
  </r>
  <r>
    <s v="IQVIA"/>
    <n v="996"/>
    <s v="IQVIA"/>
    <s v="Brazil"/>
    <x v="1"/>
    <n v="40700"/>
    <s v="Revenues - Third Parties"/>
    <m/>
    <s v="Freight - Shipments"/>
    <n v="2026"/>
    <n v="7"/>
    <s v="USD"/>
    <n v="-2273.0429189999995"/>
    <n v="1"/>
    <n v="-2273.0429189999995"/>
    <x v="1"/>
    <n v="1"/>
  </r>
  <r>
    <s v="J &amp; J"/>
    <s v="17000139BLC3002"/>
    <s v="Janssen"/>
    <s v="Brazil"/>
    <x v="1"/>
    <n v="40700"/>
    <s v="Revenues - Third Parties"/>
    <m/>
    <s v="Freight - Shipments"/>
    <n v="2026"/>
    <n v="7"/>
    <s v="USD"/>
    <n v="-401.00649644999987"/>
    <n v="1"/>
    <n v="-401.00649644999987"/>
    <x v="1"/>
    <n v="1"/>
  </r>
  <r>
    <s v="J &amp; J"/>
    <s v="64007957MMY3005"/>
    <s v="Janssen"/>
    <s v="Brazil"/>
    <x v="1"/>
    <n v="40700"/>
    <s v="Revenues - Third Parties"/>
    <m/>
    <s v="Freight - Shipments"/>
    <n v="2026"/>
    <n v="7"/>
    <s v="USD"/>
    <n v="-44510.735828649995"/>
    <n v="1"/>
    <n v="-44510.735828649995"/>
    <x v="1"/>
    <n v="1"/>
  </r>
  <r>
    <s v="J &amp; J"/>
    <s v="61186372PANSC2001"/>
    <s v="Janssen"/>
    <s v="Brazil"/>
    <x v="1"/>
    <n v="40700"/>
    <s v="Revenues - Third Parties"/>
    <m/>
    <s v="Freight - Shipments"/>
    <n v="2026"/>
    <n v="7"/>
    <s v="USD"/>
    <n v="-197.17554920000001"/>
    <n v="1"/>
    <n v="-197.17554920000001"/>
    <x v="1"/>
    <n v="1"/>
  </r>
  <r>
    <s v="J &amp; J"/>
    <s v="70033093STR3001"/>
    <s v="Janssen"/>
    <s v="Brazil"/>
    <x v="1"/>
    <n v="40700"/>
    <s v="Revenues - Third Parties"/>
    <m/>
    <s v="Freight - Shipments"/>
    <n v="2026"/>
    <n v="7"/>
    <s v="USD"/>
    <n v="-5499.4630795999992"/>
    <n v="1"/>
    <n v="-5499.4630795999992"/>
    <x v="1"/>
    <n v="1"/>
  </r>
  <r>
    <s v="ELI LILLY"/>
    <s v="J2J-MC-JZLH"/>
    <s v="Eli Lilly &amp; Co."/>
    <s v="Brazil"/>
    <x v="1"/>
    <n v="40700"/>
    <s v="Revenues - Third Parties"/>
    <m/>
    <s v="Freight - Returns"/>
    <n v="2026"/>
    <n v="7"/>
    <s v="USD"/>
    <n v="-56124.657886149995"/>
    <n v="1"/>
    <n v="-56124.657886149995"/>
    <x v="1"/>
    <n v="1"/>
  </r>
  <r>
    <s v="MERCK"/>
    <s v="MK-3475-D46"/>
    <s v="Merck Sharp and Dohme LLC"/>
    <s v="Brazil"/>
    <x v="1"/>
    <n v="40700"/>
    <s v="Revenues - Third Parties"/>
    <m/>
    <s v="Freight - Shipments"/>
    <n v="2026"/>
    <n v="7"/>
    <s v="USD"/>
    <n v="-4218.4906882999994"/>
    <n v="1"/>
    <n v="-4218.4906882999994"/>
    <x v="1"/>
    <n v="1"/>
  </r>
  <r>
    <s v="J &amp; J"/>
    <s v="61186372NSC2002"/>
    <s v="Janssen"/>
    <s v="Brazil"/>
    <x v="1"/>
    <n v="40700"/>
    <s v="Revenues - Third Parties"/>
    <m/>
    <s v="Freight - Shipments"/>
    <n v="2026"/>
    <n v="7"/>
    <s v="USD"/>
    <n v="-1213.5818803499999"/>
    <n v="1"/>
    <n v="-1213.5818803499999"/>
    <x v="1"/>
    <n v="1"/>
  </r>
  <r>
    <s v="GILEAD SCI"/>
    <s v="GS-US-626-6216"/>
    <s v="Gilead Sciences, Inc."/>
    <s v="Brazil"/>
    <x v="1"/>
    <n v="40700"/>
    <s v="Revenues - Third Parties"/>
    <m/>
    <s v="Freight - Returns"/>
    <n v="2026"/>
    <n v="7"/>
    <s v="USD"/>
    <n v="-2222.2970440999993"/>
    <n v="1"/>
    <n v="-2222.2970440999993"/>
    <x v="1"/>
    <n v="1"/>
  </r>
  <r>
    <s v="J &amp; J"/>
    <s v="64007957MMY3006"/>
    <s v="Janssen"/>
    <s v="Brazil"/>
    <x v="1"/>
    <n v="40700"/>
    <s v="Revenues - Third Parties"/>
    <m/>
    <s v="Freight - Shipments"/>
    <n v="2026"/>
    <n v="7"/>
    <s v="USD"/>
    <n v="-3308.54889155"/>
    <n v="1"/>
    <n v="-3308.54889155"/>
    <x v="1"/>
    <n v="1"/>
  </r>
  <r>
    <s v="ELI LILLY"/>
    <s v="J2N-OX-JZNP"/>
    <s v="Eli Lilly &amp; Co."/>
    <s v="Brazil"/>
    <x v="1"/>
    <n v="40700"/>
    <s v="Revenues - Third Parties"/>
    <m/>
    <s v="Freight - Returns"/>
    <n v="2026"/>
    <n v="7"/>
    <s v="USD"/>
    <n v="-9184.4547676000002"/>
    <n v="1"/>
    <n v="-9184.4547676000002"/>
    <x v="1"/>
    <n v="1"/>
  </r>
  <r>
    <s v="MERCK"/>
    <s v="MK-3475-158"/>
    <s v="Merck Sharp and Dohme LLC"/>
    <s v="Brazil"/>
    <x v="1"/>
    <n v="40700"/>
    <s v="Revenues - Third Parties"/>
    <m/>
    <s v="Freight - Shipments"/>
    <n v="2026"/>
    <n v="7"/>
    <s v="USD"/>
    <n v="-2068.1775670500001"/>
    <n v="1"/>
    <n v="-2068.1775670500001"/>
    <x v="1"/>
    <n v="1"/>
  </r>
  <r>
    <s v="J &amp; J"/>
    <s v="CNTO1959UCO3004"/>
    <s v="Janssen"/>
    <s v="Brazil"/>
    <x v="1"/>
    <n v="40700"/>
    <s v="Revenues - Third Parties"/>
    <m/>
    <s v="Freight - Shipments"/>
    <n v="2026"/>
    <n v="7"/>
    <s v="USD"/>
    <n v="-1600.4819897499997"/>
    <n v="1"/>
    <n v="-1600.4819897499997"/>
    <x v="1"/>
    <n v="1"/>
  </r>
  <r>
    <s v="J &amp; J"/>
    <s v="70033093AFL3002"/>
    <s v="Janssen"/>
    <s v="Brazil"/>
    <x v="1"/>
    <n v="40700"/>
    <s v="Revenues - Third Parties"/>
    <m/>
    <s v="Freight - Shipments"/>
    <n v="2026"/>
    <n v="7"/>
    <s v="USD"/>
    <n v="-53144.610271900012"/>
    <n v="1"/>
    <n v="-53144.610271900012"/>
    <x v="1"/>
    <n v="1"/>
  </r>
  <r>
    <s v="DEBIOPHARM"/>
    <s v="Debio 4326-301"/>
    <s v="DebioPharm"/>
    <s v="Brazil"/>
    <x v="1"/>
    <n v="40700"/>
    <s v="Revenues - Third Parties"/>
    <m/>
    <s v="Freight - Shipments"/>
    <n v="2026"/>
    <n v="7"/>
    <s v="USD"/>
    <n v="-225.76906065"/>
    <n v="1"/>
    <n v="-225.76906065"/>
    <x v="1"/>
    <n v="1"/>
  </r>
  <r>
    <s v="MERCK"/>
    <s v="MK-3475-06B"/>
    <s v="Merck Sharp and Dohme LLC"/>
    <s v="Brazil"/>
    <x v="1"/>
    <n v="40700"/>
    <s v="Revenues - Third Parties"/>
    <m/>
    <s v="Freight - Shipments"/>
    <n v="2026"/>
    <n v="7"/>
    <s v="USD"/>
    <n v="-299.45333739999995"/>
    <n v="1"/>
    <n v="-299.45333739999995"/>
    <x v="1"/>
    <n v="1"/>
  </r>
  <r>
    <s v="ASTRAZENECA"/>
    <s v="D3463C00003"/>
    <s v="Astra Zeneca"/>
    <s v="Brazil"/>
    <x v="1"/>
    <n v="40700"/>
    <s v="Revenues - Third Parties"/>
    <m/>
    <s v="Freight - Returns"/>
    <n v="2026"/>
    <n v="7"/>
    <s v="USD"/>
    <n v="-136.38175634999999"/>
    <n v="1"/>
    <n v="-136.38175634999999"/>
    <x v="1"/>
    <n v="1"/>
  </r>
  <r>
    <s v="ELI LILLY"/>
    <s v="J2N-OX-JZNM"/>
    <s v="Eli Lilly &amp; Co."/>
    <s v="Brazil"/>
    <x v="1"/>
    <n v="40700"/>
    <s v="Revenues - Third Parties"/>
    <m/>
    <s v="Freight - Returns"/>
    <n v="2026"/>
    <n v="7"/>
    <s v="USD"/>
    <n v="-1297.3263568999998"/>
    <n v="1"/>
    <n v="-1297.3263568999998"/>
    <x v="1"/>
    <n v="1"/>
  </r>
  <r>
    <s v="J &amp; J"/>
    <s v="CNTO1959PBCRD3007"/>
    <s v="Janssen"/>
    <s v="Brazil"/>
    <x v="1"/>
    <n v="40700"/>
    <s v="Revenues - Third Parties"/>
    <m/>
    <s v="Freight - Shipments"/>
    <n v="2026"/>
    <n v="7"/>
    <s v="USD"/>
    <n v="-3228.3306705999998"/>
    <n v="1"/>
    <n v="-3228.3306705999998"/>
    <x v="1"/>
    <n v="1"/>
  </r>
  <r>
    <s v="MERCK"/>
    <s v="MK-0616-015"/>
    <s v="Merck Sharp and Dohme LLC"/>
    <s v="Brazil"/>
    <x v="1"/>
    <n v="40700"/>
    <s v="Revenues - Third Parties"/>
    <m/>
    <s v="Freight - Shipments"/>
    <n v="2026"/>
    <n v="7"/>
    <s v="USD"/>
    <n v="-4486.4260692999987"/>
    <n v="1"/>
    <n v="-4486.4260692999987"/>
    <x v="1"/>
    <n v="1"/>
  </r>
  <r>
    <s v="ASTRAZENECA"/>
    <s v="D346BC00001"/>
    <s v="Astra Zeneca"/>
    <s v="Brazil"/>
    <x v="1"/>
    <n v="40700"/>
    <s v="Revenues - Third Parties"/>
    <m/>
    <s v="Freight - Shipments"/>
    <n v="2026"/>
    <n v="7"/>
    <s v="USD"/>
    <n v="-10798.007375050001"/>
    <n v="1"/>
    <n v="-10798.007375050001"/>
    <x v="1"/>
    <n v="1"/>
  </r>
  <r>
    <s v="ELI LILLY"/>
    <s v="J2A-MC-GZGP"/>
    <s v="Eli Lilly &amp; Co."/>
    <s v="Brazil"/>
    <x v="1"/>
    <n v="40700"/>
    <s v="Revenues - Third Parties"/>
    <m/>
    <s v="Freight - Returns"/>
    <n v="2026"/>
    <n v="7"/>
    <s v="USD"/>
    <n v="-1600.2186122999999"/>
    <n v="1"/>
    <n v="-1600.2186122999999"/>
    <x v="1"/>
    <n v="1"/>
  </r>
  <r>
    <s v="J &amp; J"/>
    <s v="64407564MMY3009"/>
    <s v="Janssen"/>
    <s v="Brazil"/>
    <x v="1"/>
    <n v="40700"/>
    <s v="Revenues - Third Parties"/>
    <m/>
    <s v="Freight - Shipments"/>
    <n v="2026"/>
    <n v="7"/>
    <s v="USD"/>
    <n v="-18835.367374949998"/>
    <n v="1"/>
    <n v="-18835.367374949998"/>
    <x v="1"/>
    <n v="1"/>
  </r>
  <r>
    <s v="CSL"/>
    <s v="CSL300_2301_ph3"/>
    <s v="CSL Behring GmbH"/>
    <s v="Brazil"/>
    <x v="1"/>
    <n v="40700"/>
    <s v="Revenues - Third Parties"/>
    <m/>
    <s v="Freight - Shipments"/>
    <n v="2026"/>
    <n v="7"/>
    <s v="USD"/>
    <n v="-689.10594585000001"/>
    <n v="1"/>
    <n v="-689.10594585000001"/>
    <x v="1"/>
    <n v="1"/>
  </r>
  <r>
    <s v="ASTRAZENECA"/>
    <s v="D5989C00001"/>
    <s v="Astra Zeneca"/>
    <s v="Brazil"/>
    <x v="1"/>
    <n v="40700"/>
    <s v="Revenues - Third Parties"/>
    <m/>
    <s v="Freight - Shipments"/>
    <n v="2026"/>
    <n v="7"/>
    <s v="USD"/>
    <n v="-2696.6016213499997"/>
    <n v="1"/>
    <n v="-2696.6016213499997"/>
    <x v="1"/>
    <n v="1"/>
  </r>
  <r>
    <s v="MERCK"/>
    <s v="V940-002"/>
    <s v="Merck Sharp and Dohme LLC"/>
    <s v="Brazil"/>
    <x v="1"/>
    <n v="40700"/>
    <s v="Revenues - Third Parties"/>
    <m/>
    <s v="Freight - Shipments"/>
    <n v="2026"/>
    <n v="7"/>
    <s v="USD"/>
    <n v="-3451.9190205499999"/>
    <n v="1"/>
    <n v="-3451.9190205499999"/>
    <x v="1"/>
    <n v="1"/>
  </r>
  <r>
    <s v="MERCK"/>
    <s v="MK-7240-001"/>
    <s v="Merck Sharp and Dohme LLC"/>
    <s v="Brazil"/>
    <x v="1"/>
    <n v="40700"/>
    <s v="Revenues - Third Parties"/>
    <m/>
    <s v="Freight - Shipments"/>
    <n v="2026"/>
    <n v="7"/>
    <s v="USD"/>
    <n v="-9.506151899999999"/>
    <n v="1"/>
    <n v="-9.506151899999999"/>
    <x v="1"/>
    <n v="1"/>
  </r>
  <r>
    <s v="ASTRAZENECA"/>
    <s v="D4325C00010"/>
    <s v="Astra Zeneca"/>
    <s v="Brazil"/>
    <x v="1"/>
    <n v="40700"/>
    <s v="Revenues - Third Parties"/>
    <m/>
    <s v="Freight - Shipments"/>
    <n v="2026"/>
    <n v="7"/>
    <s v="USD"/>
    <n v="-543.95767790000002"/>
    <n v="1"/>
    <n v="-543.95767790000002"/>
    <x v="1"/>
    <n v="1"/>
  </r>
  <r>
    <s v="MERCK"/>
    <s v="MK-2870-007"/>
    <s v="Merck Sharp and Dohme LLC"/>
    <s v="Brazil"/>
    <x v="1"/>
    <n v="40700"/>
    <s v="Revenues - Third Parties"/>
    <m/>
    <s v="Freight - Shipments"/>
    <n v="2026"/>
    <n v="7"/>
    <s v="USD"/>
    <n v="-6570.2698183499997"/>
    <n v="1"/>
    <n v="-6570.2698183499997"/>
    <x v="1"/>
    <n v="1"/>
  </r>
  <r>
    <s v="MERCK"/>
    <s v="MK-5684-004"/>
    <s v="Merck Sharp and Dohme LLC"/>
    <s v="Brazil"/>
    <x v="1"/>
    <n v="40700"/>
    <s v="Revenues - Third Parties"/>
    <m/>
    <s v="Freight - Shipments"/>
    <n v="2026"/>
    <n v="7"/>
    <s v="USD"/>
    <n v="-216.02136569999999"/>
    <n v="1"/>
    <n v="-216.02136569999999"/>
    <x v="1"/>
    <n v="1"/>
  </r>
  <r>
    <s v="OTH CUST"/>
    <s v="TAS6417-301"/>
    <s v="Taiho Pharma USA"/>
    <s v="Brazil"/>
    <x v="1"/>
    <n v="40700"/>
    <s v="Revenues - Third Parties"/>
    <m/>
    <s v="Freight - Returns"/>
    <n v="2026"/>
    <n v="7"/>
    <s v="USD"/>
    <n v="-18.190784499999999"/>
    <n v="1"/>
    <n v="-18.190784499999999"/>
    <x v="1"/>
    <n v="1"/>
  </r>
  <r>
    <s v="ELI LILLY"/>
    <s v="J3M-MC-JZQB"/>
    <s v="Eli Lilly &amp; Co."/>
    <s v="Brazil"/>
    <x v="1"/>
    <n v="40700"/>
    <s v="Revenues - Third Parties"/>
    <m/>
    <s v="Freight - Shipments"/>
    <n v="2026"/>
    <n v="7"/>
    <s v="USD"/>
    <n v="-3412.0398535999998"/>
    <n v="1"/>
    <n v="-3412.0398535999998"/>
    <x v="1"/>
    <n v="1"/>
  </r>
  <r>
    <s v="MERCK"/>
    <s v="MK-9999-01A"/>
    <s v="Merck Sharp and Dohme LLC"/>
    <s v="Brazil"/>
    <x v="1"/>
    <n v="40700"/>
    <s v="Revenues - Third Parties"/>
    <m/>
    <s v="Freight - Shipments"/>
    <n v="2026"/>
    <n v="7"/>
    <s v="USD"/>
    <n v="-20.537982499999998"/>
    <n v="1"/>
    <n v="-20.537982499999998"/>
    <x v="1"/>
    <n v="1"/>
  </r>
  <r>
    <s v="J &amp; J"/>
    <s v="61186372NSC2007"/>
    <s v="Janssen"/>
    <s v="Brazil"/>
    <x v="1"/>
    <n v="40700"/>
    <s v="Revenues - Third Parties"/>
    <m/>
    <s v="Freight - Shipments"/>
    <n v="2026"/>
    <n v="7"/>
    <s v="USD"/>
    <n v="-4147.3228261500008"/>
    <n v="1"/>
    <n v="-4147.3228261500008"/>
    <x v="1"/>
    <n v="1"/>
  </r>
  <r>
    <s v="ASTRAZENECA"/>
    <s v="D6972C00002"/>
    <s v="Astra Zeneca"/>
    <s v="Brazil"/>
    <x v="1"/>
    <n v="40700"/>
    <s v="Revenues - Third Parties"/>
    <m/>
    <s v="Freight - Shipments"/>
    <n v="2026"/>
    <n v="7"/>
    <s v="USD"/>
    <n v="-951.01366779999989"/>
    <n v="1"/>
    <n v="-951.01366779999989"/>
    <x v="1"/>
    <n v="1"/>
  </r>
  <r>
    <s v="DAIICHI"/>
    <s v="DS6000-109"/>
    <s v="Daiichi Sankyo Pharma Development"/>
    <s v="Brazil"/>
    <x v="1"/>
    <n v="40700"/>
    <s v="Revenues - Third Parties"/>
    <m/>
    <s v="Freight - Shipments"/>
    <n v="2026"/>
    <n v="7"/>
    <s v="USD"/>
    <n v="-3483.0903558499999"/>
    <n v="1"/>
    <n v="-3483.0903558499999"/>
    <x v="1"/>
    <n v="1"/>
  </r>
  <r>
    <s v="MERCK"/>
    <s v="MK-5684-003"/>
    <s v="Merck Sharp and Dohme LLC"/>
    <s v="Brazil"/>
    <x v="1"/>
    <n v="40700"/>
    <s v="Revenues - Third Parties"/>
    <m/>
    <s v="Freight - Shipments"/>
    <n v="2026"/>
    <n v="7"/>
    <s v="USD"/>
    <n v="-371.76750554999995"/>
    <n v="1"/>
    <n v="-371.76750554999995"/>
    <x v="1"/>
    <n v="1"/>
  </r>
  <r>
    <s v="J &amp; J"/>
    <s v="CNTO1959CRD3008"/>
    <s v="Janssen"/>
    <s v="Brazil"/>
    <x v="1"/>
    <n v="40700"/>
    <s v="Revenues - Third Parties"/>
    <m/>
    <s v="Freight - Shipments"/>
    <n v="2026"/>
    <n v="7"/>
    <s v="USD"/>
    <n v="-1242.6052565499999"/>
    <n v="1"/>
    <n v="-1242.6052565499999"/>
    <x v="1"/>
    <n v="1"/>
  </r>
  <r>
    <s v="ASTRAZENECA"/>
    <s v="D6972C00003"/>
    <s v="Astra Zeneca"/>
    <s v="Brazil"/>
    <x v="1"/>
    <n v="40700"/>
    <s v="Revenues - Third Parties"/>
    <m/>
    <s v="Freight - Shipments"/>
    <n v="2026"/>
    <n v="7"/>
    <s v="USD"/>
    <n v="-817.17971299999977"/>
    <n v="1"/>
    <n v="-817.17971299999977"/>
    <x v="1"/>
    <n v="1"/>
  </r>
  <r>
    <s v="MERCK"/>
    <s v="MK-2870-019"/>
    <s v="Merck Sharp and Dohme LLC"/>
    <s v="Brazil"/>
    <x v="1"/>
    <n v="40700"/>
    <s v="Revenues - Third Parties"/>
    <m/>
    <s v="Freight - Shipments"/>
    <n v="2026"/>
    <n v="7"/>
    <s v="USD"/>
    <n v="-7465.8295687499995"/>
    <n v="1"/>
    <n v="-7465.8295687499995"/>
    <x v="1"/>
    <n v="1"/>
  </r>
  <r>
    <s v="J &amp; J"/>
    <s v="77242113PSO3004"/>
    <s v="Janssen"/>
    <s v="Brazil"/>
    <x v="1"/>
    <n v="40700"/>
    <s v="Revenues - Third Parties"/>
    <m/>
    <s v="Freight - Shipments"/>
    <n v="2026"/>
    <n v="7"/>
    <s v="USD"/>
    <n v="-784.63144584999986"/>
    <n v="1"/>
    <n v="-784.63144584999986"/>
    <x v="1"/>
    <n v="1"/>
  </r>
  <r>
    <s v="MERCK"/>
    <s v="MK-2870-015"/>
    <s v="Merck Sharp and Dohme LLC"/>
    <s v="Brazil"/>
    <x v="1"/>
    <n v="40700"/>
    <s v="Revenues - Third Parties"/>
    <m/>
    <s v="Freight - Shipments"/>
    <n v="2026"/>
    <n v="7"/>
    <s v="USD"/>
    <n v="-885.57460634999995"/>
    <n v="1"/>
    <n v="-885.57460634999995"/>
    <x v="1"/>
    <n v="1"/>
  </r>
  <r>
    <s v="J &amp; J"/>
    <s v="64407564MMY2006"/>
    <s v="Janssen"/>
    <s v="Brazil"/>
    <x v="1"/>
    <n v="40700"/>
    <s v="Revenues - Third Parties"/>
    <m/>
    <s v="Freight - Shipments"/>
    <n v="2026"/>
    <n v="7"/>
    <s v="USD"/>
    <n v="-4942.6749623999995"/>
    <n v="1"/>
    <n v="-4942.6749623999995"/>
    <x v="1"/>
    <n v="1"/>
  </r>
  <r>
    <s v="MERCK"/>
    <s v="MK-0616-019"/>
    <s v="Merck Sharp and Dohme LLC"/>
    <s v="Brazil"/>
    <x v="1"/>
    <n v="40700"/>
    <s v="Revenues - Third Parties"/>
    <m/>
    <s v="Freight - Shipments"/>
    <n v="2026"/>
    <n v="7"/>
    <s v="USD"/>
    <n v="-249.05271894999998"/>
    <n v="1"/>
    <n v="-249.05271894999998"/>
    <x v="1"/>
    <n v="1"/>
  </r>
  <r>
    <s v="MERCK"/>
    <s v="MK-3475-06D"/>
    <s v="Merck Sharp and Dohme LLC"/>
    <s v="Brazil"/>
    <x v="1"/>
    <n v="40700"/>
    <s v="Revenues - Third Parties"/>
    <m/>
    <s v="Freight - Shipments"/>
    <n v="2026"/>
    <n v="7"/>
    <s v="USD"/>
    <n v="-413.41252959999997"/>
    <n v="1"/>
    <n v="-413.41252959999997"/>
    <x v="1"/>
    <n v="1"/>
  </r>
  <r>
    <s v="MERCK"/>
    <s v="MK-2870-012"/>
    <s v="Merck Sharp and Dohme LLC"/>
    <s v="Brazil"/>
    <x v="1"/>
    <n v="40700"/>
    <s v="Revenues - Third Parties"/>
    <m/>
    <s v="Freight - Shipments"/>
    <n v="2026"/>
    <n v="7"/>
    <s v="USD"/>
    <n v="-6911.5687833500006"/>
    <n v="1"/>
    <n v="-6911.5687833500006"/>
    <x v="1"/>
    <n v="1"/>
  </r>
  <r>
    <s v="REGENERON"/>
    <s v="R3918-MG-2018"/>
    <s v="Regeneron Pharmaceuticals Inc"/>
    <s v="Brazil"/>
    <x v="1"/>
    <n v="40700"/>
    <s v="Revenues - Third Parties"/>
    <m/>
    <s v="Freight - Shipments"/>
    <n v="2026"/>
    <n v="7"/>
    <s v="USD"/>
    <n v="-4575.2852540499998"/>
    <n v="1"/>
    <n v="-4575.2852540499998"/>
    <x v="1"/>
    <n v="1"/>
  </r>
  <r>
    <s v="ELI LILLY"/>
    <s v="J1I-MC-GZQA"/>
    <s v="Eli Lilly &amp; Co."/>
    <s v="Brazil"/>
    <x v="1"/>
    <n v="40700"/>
    <s v="Revenues - Third Parties"/>
    <m/>
    <s v="Freight - Shipments"/>
    <n v="2026"/>
    <n v="7"/>
    <s v="USD"/>
    <n v="-268.21104029999998"/>
    <n v="1"/>
    <n v="-268.21104029999998"/>
    <x v="1"/>
    <n v="1"/>
  </r>
  <r>
    <s v="ELI LILLY"/>
    <s v="J1I-MC-GZBO"/>
    <s v="Eli Lilly &amp; Co."/>
    <s v="Brazil"/>
    <x v="1"/>
    <n v="40700"/>
    <s v="Revenues - Third Parties"/>
    <m/>
    <s v="Freight - Returns"/>
    <n v="2026"/>
    <n v="7"/>
    <s v="USD"/>
    <n v="-21483.738171350004"/>
    <n v="1"/>
    <n v="-21483.738171350004"/>
    <x v="1"/>
    <n v="1"/>
  </r>
  <r>
    <s v="ELI LILLY"/>
    <s v="J3L-MC-EZEF"/>
    <s v="Eli Lilly &amp; Co."/>
    <s v="Brazil"/>
    <x v="1"/>
    <n v="40700"/>
    <s v="Revenues - Third Parties"/>
    <m/>
    <s v="Freight - Returns"/>
    <n v="2026"/>
    <n v="7"/>
    <s v="USD"/>
    <n v="-8206.4947208999984"/>
    <n v="1"/>
    <n v="-8206.4947208999984"/>
    <x v="1"/>
    <n v="1"/>
  </r>
  <r>
    <s v="MERCK"/>
    <s v="MK-4482-023"/>
    <s v="Merck Sharp and Dohme LLC"/>
    <s v="Brazil"/>
    <x v="1"/>
    <n v="40700"/>
    <s v="Revenues - Third Parties"/>
    <m/>
    <s v="Freight - Shipments"/>
    <n v="2026"/>
    <n v="7"/>
    <s v="USD"/>
    <n v="-40.867173550000004"/>
    <n v="1"/>
    <n v="-40.867173550000004"/>
    <x v="1"/>
    <n v="1"/>
  </r>
  <r>
    <s v="MERCK"/>
    <s v="MK-2870-023"/>
    <s v="Merck Sharp and Dohme LLC"/>
    <s v="Brazil"/>
    <x v="1"/>
    <n v="40700"/>
    <s v="Revenues - Third Parties"/>
    <m/>
    <s v="Freight - Shipments"/>
    <n v="2026"/>
    <n v="7"/>
    <s v="USD"/>
    <n v="-15486.705961299998"/>
    <n v="1"/>
    <n v="-15486.705961299998"/>
    <x v="1"/>
    <n v="1"/>
  </r>
  <r>
    <s v="MERCK"/>
    <s v="MK-3475-06C"/>
    <s v="Merck Sharp and Dohme LLC"/>
    <s v="Brazil"/>
    <x v="1"/>
    <n v="40700"/>
    <s v="Revenues - Third Parties"/>
    <m/>
    <s v="Freight - Shipments"/>
    <n v="2026"/>
    <n v="7"/>
    <s v="USD"/>
    <n v="-14906.399466000003"/>
    <n v="1"/>
    <n v="-14906.399466000003"/>
    <x v="1"/>
    <n v="1"/>
  </r>
  <r>
    <s v="MERCK"/>
    <s v="MK-1084-004"/>
    <s v="Merck Sharp and Dohme LLC"/>
    <s v="Brazil"/>
    <x v="1"/>
    <n v="40700"/>
    <s v="Revenues - Third Parties"/>
    <m/>
    <s v="Freight - Shipments"/>
    <n v="2026"/>
    <n v="7"/>
    <s v="USD"/>
    <n v="-5782.9077078499995"/>
    <n v="1"/>
    <n v="-5782.9077078499995"/>
    <x v="1"/>
    <n v="1"/>
  </r>
  <r>
    <s v="MERCK"/>
    <s v="MK-2870-010"/>
    <s v="Merck Sharp and Dohme LLC"/>
    <s v="Brazil"/>
    <x v="1"/>
    <n v="40700"/>
    <s v="Revenues - Third Parties"/>
    <m/>
    <s v="Freight - Shipments"/>
    <n v="2026"/>
    <n v="7"/>
    <s v="USD"/>
    <n v="-4789.2268931500003"/>
    <n v="1"/>
    <n v="-4789.2268931500003"/>
    <x v="1"/>
    <n v="1"/>
  </r>
  <r>
    <s v="MERCK"/>
    <s v="MK-7240-008"/>
    <s v="Merck Sharp and Dohme LLC"/>
    <s v="Brazil"/>
    <x v="1"/>
    <n v="40700"/>
    <s v="Revenues - Third Parties"/>
    <m/>
    <s v="Freight - Shipments"/>
    <n v="2026"/>
    <n v="7"/>
    <s v="USD"/>
    <n v="-165.56070265"/>
    <n v="1"/>
    <n v="-165.56070265"/>
    <x v="1"/>
    <n v="1"/>
  </r>
  <r>
    <s v="J &amp; J"/>
    <s v="CNTO1959ISD3001"/>
    <s v="Janssen"/>
    <s v="Brazil"/>
    <x v="1"/>
    <n v="40700"/>
    <s v="Revenues - Third Parties"/>
    <m/>
    <s v="Freight - Shipments"/>
    <n v="2026"/>
    <n v="7"/>
    <s v="USD"/>
    <n v="-953.07974790000003"/>
    <n v="1"/>
    <n v="-953.07974790000003"/>
    <x v="1"/>
    <n v="1"/>
  </r>
  <r>
    <s v="MERCK"/>
    <s v="V940-009"/>
    <s v="Merck Sharp and Dohme LLC"/>
    <s v="Brazil"/>
    <x v="1"/>
    <n v="40700"/>
    <s v="Revenues - Third Parties"/>
    <m/>
    <s v="Freight - Shipments"/>
    <n v="2026"/>
    <n v="7"/>
    <s v="USD"/>
    <n v="-19897.782880849998"/>
    <n v="1"/>
    <n v="-19897.782880849998"/>
    <x v="1"/>
    <n v="1"/>
  </r>
  <r>
    <s v="J &amp; J"/>
    <s v="42847922MDD3003"/>
    <s v="Janssen"/>
    <s v="Brazil"/>
    <x v="1"/>
    <n v="40700"/>
    <s v="Revenues - Third Parties"/>
    <m/>
    <s v="Freight - Shipments"/>
    <n v="2026"/>
    <n v="7"/>
    <s v="USD"/>
    <n v="-417.09708459999996"/>
    <n v="1"/>
    <n v="-417.09708459999996"/>
    <x v="1"/>
    <n v="1"/>
  </r>
  <r>
    <s v="J &amp; J"/>
    <s v="TMC207LEP3001"/>
    <s v="Janssen"/>
    <s v="Brazil"/>
    <x v="1"/>
    <n v="40700"/>
    <s v="Revenues - Third Parties"/>
    <m/>
    <s v="Freight - Shipments"/>
    <n v="2026"/>
    <n v="7"/>
    <s v="USD"/>
    <n v="-976.94611175"/>
    <n v="1"/>
    <n v="-976.94611175"/>
    <x v="1"/>
    <n v="1"/>
  </r>
  <r>
    <s v="MERCK"/>
    <s v="MK-1084-007"/>
    <s v="Merck Sharp and Dohme LLC"/>
    <s v="Brazil"/>
    <x v="1"/>
    <n v="40700"/>
    <s v="Revenues - Third Parties"/>
    <m/>
    <s v="Freight - Shipments"/>
    <n v="2026"/>
    <n v="7"/>
    <s v="USD"/>
    <n v="-534.02166125000008"/>
    <n v="1"/>
    <n v="-534.02166125000008"/>
    <x v="1"/>
    <n v="1"/>
  </r>
  <r>
    <s v="ASTRAZENECA"/>
    <s v="D5241C00006"/>
    <s v="Astra Zeneca"/>
    <s v="Brazil"/>
    <x v="1"/>
    <n v="40700"/>
    <s v="Revenues - Third Parties"/>
    <m/>
    <s v="Freight - Shipments"/>
    <n v="2026"/>
    <n v="7"/>
    <s v="USD"/>
    <n v="-1595.39184525"/>
    <n v="1"/>
    <n v="-1595.39184525"/>
    <x v="1"/>
    <n v="1"/>
  </r>
  <r>
    <s v="DAIICHI"/>
    <s v="DS8201-724 (DG-05)"/>
    <s v="Daiichi Sankyo Pharma Development"/>
    <s v="Brazil"/>
    <x v="1"/>
    <n v="40700"/>
    <s v="Revenues - Third Parties"/>
    <m/>
    <s v="Freight - Shipments"/>
    <n v="2026"/>
    <n v="7"/>
    <s v="USD"/>
    <n v="-2097.2923747999998"/>
    <n v="1"/>
    <n v="-2097.2923747999998"/>
    <x v="1"/>
    <n v="1"/>
  </r>
  <r>
    <s v="REGENERON"/>
    <s v="R2810-ONC-2268"/>
    <s v="Regeneron Pharmaceuticals Inc"/>
    <s v="Brazil"/>
    <x v="1"/>
    <n v="40700"/>
    <s v="Revenues - Third Parties"/>
    <m/>
    <s v="Freight - Shipments"/>
    <n v="2026"/>
    <n v="7"/>
    <s v="USD"/>
    <n v="-450.93903994999999"/>
    <n v="1"/>
    <n v="-450.93903994999999"/>
    <x v="1"/>
    <n v="1"/>
  </r>
  <r>
    <s v="OTH CUST"/>
    <s v="LP352-302 (CAM)"/>
    <s v="Longboard Pharmaceuticals"/>
    <s v="Brazil"/>
    <x v="1"/>
    <n v="40700"/>
    <s v="Revenues - Third Parties"/>
    <m/>
    <s v="Freight - Shipments"/>
    <n v="2026"/>
    <n v="7"/>
    <s v="USD"/>
    <n v="-44.695016799999998"/>
    <n v="1"/>
    <n v="-44.695016799999998"/>
    <x v="1"/>
    <n v="1"/>
  </r>
  <r>
    <s v="J &amp; J"/>
    <s v="61186372COR3001"/>
    <s v="Janssen"/>
    <s v="Brazil"/>
    <x v="1"/>
    <n v="40700"/>
    <s v="Revenues - Third Parties"/>
    <m/>
    <s v="Freight - Shipments"/>
    <n v="2026"/>
    <n v="7"/>
    <s v="USD"/>
    <n v="-946.91562385000009"/>
    <n v="1"/>
    <n v="-946.91562385000009"/>
    <x v="1"/>
    <n v="1"/>
  </r>
  <r>
    <s v="OTH CUST"/>
    <s v="TBBO10203-101"/>
    <s v="TheRas Inc"/>
    <s v="Brazil"/>
    <x v="1"/>
    <n v="40700"/>
    <s v="Revenues - Third Parties"/>
    <m/>
    <s v="Freight - Shipments"/>
    <n v="2026"/>
    <n v="7"/>
    <s v="USD"/>
    <n v="-795.78063635000001"/>
    <n v="1"/>
    <n v="-795.78063635000001"/>
    <x v="1"/>
    <n v="1"/>
  </r>
  <r>
    <s v="ASTRAZENECA"/>
    <s v="D9181C00002"/>
    <s v="Astra Zeneca"/>
    <s v="Brazil"/>
    <x v="1"/>
    <n v="40700"/>
    <s v="Revenues - Third Parties"/>
    <m/>
    <s v="Freight - Shipments"/>
    <n v="2026"/>
    <n v="7"/>
    <s v="USD"/>
    <n v="-833.20206864999989"/>
    <n v="1"/>
    <n v="-833.20206864999989"/>
    <x v="1"/>
    <n v="1"/>
  </r>
  <r>
    <s v="J &amp; J"/>
    <s v="80202135SJS3001"/>
    <s v="Janssen"/>
    <s v="Brazil"/>
    <x v="1"/>
    <n v="40700"/>
    <s v="Revenues - Third Parties"/>
    <m/>
    <s v="Freight - Shipments"/>
    <n v="2026"/>
    <n v="7"/>
    <s v="USD"/>
    <n v="-3982.7187431499997"/>
    <n v="1"/>
    <n v="-3982.7187431499997"/>
    <x v="1"/>
    <n v="1"/>
  </r>
  <r>
    <s v="J &amp; J"/>
    <s v="61186372COR3002"/>
    <s v="Janssen"/>
    <s v="Brazil"/>
    <x v="1"/>
    <n v="40700"/>
    <s v="Revenues - Third Parties"/>
    <m/>
    <s v="Freight - Shipments"/>
    <n v="2026"/>
    <n v="7"/>
    <s v="USD"/>
    <n v="-695.11995839999997"/>
    <n v="1"/>
    <n v="-695.11995839999997"/>
    <x v="1"/>
    <n v="1"/>
  </r>
  <r>
    <s v="MERCK"/>
    <s v="MK-3475-06E"/>
    <s v="Merck Sharp and Dohme LLC"/>
    <s v="Brazil"/>
    <x v="1"/>
    <n v="40700"/>
    <s v="Revenues - Third Parties"/>
    <m/>
    <s v="Freight - Shipments"/>
    <n v="2026"/>
    <n v="7"/>
    <s v="USD"/>
    <n v="-976.31700809999995"/>
    <n v="1"/>
    <n v="-976.31700809999995"/>
    <x v="1"/>
    <n v="1"/>
  </r>
  <r>
    <s v="MERCK"/>
    <s v="MK-2400-01A"/>
    <s v="Merck Sharp and Dohme LLC"/>
    <s v="Brazil"/>
    <x v="1"/>
    <n v="40700"/>
    <s v="Revenues - Third Parties"/>
    <m/>
    <s v="Freight - Shipments"/>
    <n v="2026"/>
    <n v="7"/>
    <s v="USD"/>
    <n v="-6.5530492999999996"/>
    <n v="1"/>
    <n v="-6.5530492999999996"/>
    <x v="1"/>
    <n v="1"/>
  </r>
  <r>
    <s v="J &amp; J"/>
    <s v="77242113PSA3002"/>
    <s v="Janssen"/>
    <s v="Brazil"/>
    <x v="1"/>
    <n v="40700"/>
    <s v="Revenues - Third Parties"/>
    <m/>
    <s v="Freight - Shipments"/>
    <n v="2026"/>
    <n v="7"/>
    <s v="USD"/>
    <n v="-292.31758255"/>
    <n v="1"/>
    <n v="-292.31758255"/>
    <x v="1"/>
    <n v="1"/>
  </r>
  <r>
    <s v="ASTRAZENECA"/>
    <s v="D6973C00001"/>
    <s v="Astra Zeneca"/>
    <s v="Brazil"/>
    <x v="1"/>
    <n v="40700"/>
    <s v="Revenues - Third Parties"/>
    <m/>
    <s v="Freight - Shipments"/>
    <n v="2026"/>
    <n v="7"/>
    <s v="USD"/>
    <n v="-6697.1331409499999"/>
    <n v="1"/>
    <n v="-6697.1331409499999"/>
    <x v="1"/>
    <n v="1"/>
  </r>
  <r>
    <s v="OTH CUST"/>
    <s v="LP352-301 (CAM)"/>
    <s v="Longboard Pharmaceuticals"/>
    <s v="Brazil"/>
    <x v="1"/>
    <n v="40700"/>
    <s v="Revenues - Third Parties"/>
    <m/>
    <s v="Freight - Shipments"/>
    <n v="2026"/>
    <n v="7"/>
    <s v="USD"/>
    <n v="-165.77631734999997"/>
    <n v="1"/>
    <n v="-165.77631734999997"/>
    <x v="1"/>
    <n v="1"/>
  </r>
  <r>
    <s v="MERCK"/>
    <s v="MK-2140-010"/>
    <s v="Merck Sharp and Dohme LLC"/>
    <s v="Brazil"/>
    <x v="1"/>
    <n v="40700"/>
    <s v="Revenues - Third Parties"/>
    <m/>
    <s v="Freight - Shipments"/>
    <n v="2026"/>
    <n v="7"/>
    <s v="USD"/>
    <n v="-51.04473325"/>
    <n v="1"/>
    <n v="-51.04473325"/>
    <x v="1"/>
    <n v="1"/>
  </r>
  <r>
    <s v="MERCK"/>
    <s v="MK-2870-011"/>
    <s v="Merck Sharp and Dohme LLC"/>
    <s v="Brazil"/>
    <x v="1"/>
    <n v="40700"/>
    <s v="Revenues - Third Parties"/>
    <m/>
    <s v="Freight - Shipments"/>
    <n v="2026"/>
    <n v="7"/>
    <s v="USD"/>
    <n v="-7368.6719473500007"/>
    <n v="1"/>
    <n v="-7368.6719473500007"/>
    <x v="1"/>
    <n v="1"/>
  </r>
  <r>
    <s v="OTH CUST"/>
    <s v="SPY123-201"/>
    <s v="Spyre Therapeutics Inc"/>
    <s v="Brazil"/>
    <x v="1"/>
    <n v="40700"/>
    <s v="Revenues - Third Parties"/>
    <m/>
    <s v="Freight - Shipments"/>
    <n v="2026"/>
    <n v="7"/>
    <s v="USD"/>
    <n v="-3863.5998092999998"/>
    <n v="1"/>
    <n v="-3863.5998092999998"/>
    <x v="1"/>
    <n v="1"/>
  </r>
  <r>
    <s v="MERCK"/>
    <s v="V940-011"/>
    <s v="Merck Sharp and Dohme LLC"/>
    <s v="Brazil"/>
    <x v="1"/>
    <n v="40700"/>
    <s v="Revenues - Third Parties"/>
    <m/>
    <s v="Freight - Shipments"/>
    <n v="2026"/>
    <n v="7"/>
    <s v="USD"/>
    <n v="-29.245814149999994"/>
    <n v="1"/>
    <n v="-29.245814149999994"/>
    <x v="1"/>
    <n v="1"/>
  </r>
  <r>
    <s v="OTH CUST"/>
    <s v="LP352-303 (CAM)"/>
    <s v="Longboard Pharmaceuticals"/>
    <s v="Brazil"/>
    <x v="1"/>
    <n v="40700"/>
    <s v="Revenues - Third Parties"/>
    <m/>
    <s v="Freight - Shipments"/>
    <n v="2026"/>
    <n v="7"/>
    <s v="USD"/>
    <n v="-120.41808064999998"/>
    <n v="1"/>
    <n v="-120.41808064999998"/>
    <x v="1"/>
    <n v="1"/>
  </r>
  <r>
    <s v="ELI LILLY"/>
    <s v="I6T-MC-AMAY"/>
    <s v="Eli Lilly &amp; Co."/>
    <s v="Brazil"/>
    <x v="1"/>
    <n v="40700"/>
    <s v="Revenues - Third Parties"/>
    <m/>
    <s v="Freight - Shipments"/>
    <n v="2026"/>
    <n v="7"/>
    <s v="USD"/>
    <n v="-225.19181369999998"/>
    <n v="1"/>
    <n v="-225.19181369999998"/>
    <x v="1"/>
    <n v="1"/>
  </r>
  <r>
    <s v="MERCK"/>
    <s v="MK-2870-022"/>
    <s v="Merck Sharp and Dohme LLC"/>
    <s v="Brazil"/>
    <x v="1"/>
    <n v="40700"/>
    <s v="Revenues - Third Parties"/>
    <m/>
    <s v="Freight - Shipments"/>
    <n v="2026"/>
    <n v="7"/>
    <s v="USD"/>
    <n v="-351.08896409999994"/>
    <n v="1"/>
    <n v="-351.08896409999994"/>
    <x v="1"/>
    <n v="1"/>
  </r>
  <r>
    <s v="MERCK"/>
    <s v="MK-5684-015"/>
    <s v="Merck Sharp and Dohme LLC"/>
    <s v="Brazil"/>
    <x v="1"/>
    <n v="40700"/>
    <s v="Revenues - Third Parties"/>
    <m/>
    <s v="Freight - Shipments"/>
    <n v="2026"/>
    <n v="7"/>
    <s v="USD"/>
    <n v="-83.060786899999997"/>
    <n v="1"/>
    <n v="-83.060786899999997"/>
    <x v="1"/>
    <n v="1"/>
  </r>
  <r>
    <s v="MERCK"/>
    <s v="MK-2400-001"/>
    <s v="Merck Sharp and Dohme LLC"/>
    <s v="Brazil"/>
    <x v="1"/>
    <n v="40700"/>
    <s v="Revenues - Third Parties"/>
    <m/>
    <s v="Freight - Shipments"/>
    <n v="2026"/>
    <n v="7"/>
    <s v="USD"/>
    <n v="-6.5257562999999994"/>
    <n v="1"/>
    <n v="-6.5257562999999994"/>
    <x v="1"/>
    <n v="1"/>
  </r>
  <r>
    <s v="MERCK"/>
    <s v="MK-2870-033"/>
    <s v="Merck Sharp and Dohme LLC"/>
    <s v="Brazil"/>
    <x v="1"/>
    <n v="40700"/>
    <s v="Revenues - Third Parties"/>
    <m/>
    <s v="Freight - Shipments"/>
    <n v="2026"/>
    <n v="7"/>
    <s v="USD"/>
    <n v="-1845.4039131499999"/>
    <n v="1"/>
    <n v="-1845.4039131499999"/>
    <x v="1"/>
    <n v="1"/>
  </r>
  <r>
    <s v="MERCK"/>
    <s v="MK-2870-031"/>
    <s v="Merck Sharp and Dohme LLC"/>
    <s v="Brazil"/>
    <x v="1"/>
    <n v="40700"/>
    <s v="Revenues - Third Parties"/>
    <m/>
    <s v="Freight - Shipments"/>
    <n v="2026"/>
    <n v="7"/>
    <s v="USD"/>
    <n v="-373.55792634999995"/>
    <n v="1"/>
    <n v="-373.55792634999995"/>
    <x v="1"/>
    <n v="1"/>
  </r>
  <r>
    <s v="DAIICHI"/>
    <s v="DS8201-793"/>
    <s v="Daiichi Sankyo Pharma Development"/>
    <s v="Brazil"/>
    <x v="1"/>
    <n v="40700"/>
    <s v="Revenues - Third Parties"/>
    <m/>
    <s v="Freight - Shipments"/>
    <n v="2026"/>
    <n v="7"/>
    <s v="USD"/>
    <n v="-3123.3426875"/>
    <n v="1"/>
    <n v="-3123.3426875"/>
    <x v="1"/>
    <n v="1"/>
  </r>
  <r>
    <s v="ELI LILLY"/>
    <s v="J3M-MC-JZQH"/>
    <s v="Eli Lilly &amp; Co."/>
    <s v="Brazil"/>
    <x v="1"/>
    <n v="40700"/>
    <s v="Revenues - Third Parties"/>
    <m/>
    <s v="Freight - Shipments"/>
    <n v="2026"/>
    <n v="7"/>
    <s v="USD"/>
    <n v="-257.6240856"/>
    <n v="1"/>
    <n v="-257.6240856"/>
    <x v="1"/>
    <n v="1"/>
  </r>
  <r>
    <s v="J &amp; J"/>
    <s v="75276617AML3001"/>
    <s v="Janssen"/>
    <s v="Brazil"/>
    <x v="1"/>
    <n v="40700"/>
    <s v="Revenues - Third Parties"/>
    <m/>
    <s v="Freight - Shipments"/>
    <n v="2026"/>
    <n v="7"/>
    <s v="USD"/>
    <n v="-291.33094060000002"/>
    <n v="1"/>
    <n v="-291.33094060000002"/>
    <x v="1"/>
    <n v="1"/>
  </r>
  <r>
    <s v="MERCK"/>
    <s v="MK-0616-029"/>
    <s v="Merck Sharp and Dohme LLC"/>
    <s v="Brazil"/>
    <x v="1"/>
    <n v="40700"/>
    <s v="Revenues - Third Parties"/>
    <m/>
    <s v="Freight - Shipments"/>
    <n v="2026"/>
    <n v="7"/>
    <s v="USD"/>
    <n v="-60.818356550000004"/>
    <n v="1"/>
    <n v="-60.818356550000004"/>
    <x v="1"/>
    <n v="1"/>
  </r>
  <r>
    <s v="MERCK"/>
    <s v="MK-2870-032"/>
    <s v="Merck Sharp and Dohme LLC"/>
    <s v="Brazil"/>
    <x v="1"/>
    <n v="40700"/>
    <s v="Revenues - Third Parties"/>
    <m/>
    <s v="Freight - Shipments"/>
    <n v="2026"/>
    <n v="7"/>
    <s v="USD"/>
    <n v="-22034.555944800002"/>
    <n v="1"/>
    <n v="-22034.555944800002"/>
    <x v="1"/>
    <n v="1"/>
  </r>
  <r>
    <s v="MERCK"/>
    <s v="MK-6482-034"/>
    <s v="Merck Sharp and Dohme LLC"/>
    <s v="Brazil"/>
    <x v="1"/>
    <n v="40700"/>
    <s v="Revenues - Third Parties"/>
    <m/>
    <s v="Freight - Shipments"/>
    <n v="2026"/>
    <n v="7"/>
    <s v="USD"/>
    <n v="-12638.963893849999"/>
    <n v="1"/>
    <n v="-12638.963893849999"/>
    <x v="1"/>
    <n v="1"/>
  </r>
  <r>
    <s v="J &amp; J"/>
    <s v="54767414MMY3030"/>
    <s v="Janssen"/>
    <s v="Brazil"/>
    <x v="1"/>
    <n v="40700"/>
    <s v="Revenues - Third Parties"/>
    <m/>
    <s v="Freight - Shipments"/>
    <n v="2026"/>
    <n v="7"/>
    <s v="USD"/>
    <n v="-1058.58220405"/>
    <n v="1"/>
    <n v="-1058.58220405"/>
    <x v="1"/>
    <n v="1"/>
  </r>
  <r>
    <s v="OTH CUST"/>
    <s v="HLX22-GC-301"/>
    <s v="Shanghai Henlius Biotech Inc"/>
    <s v="Brazil"/>
    <x v="1"/>
    <n v="40700"/>
    <s v="Revenues - Third Parties"/>
    <m/>
    <s v="Freight - Shipments"/>
    <n v="2026"/>
    <n v="7"/>
    <s v="USD"/>
    <n v="-2101.6142213499998"/>
    <n v="1"/>
    <n v="-2101.6142213499998"/>
    <x v="1"/>
    <n v="1"/>
  </r>
  <r>
    <s v="MERCK"/>
    <s v="MK-1022-016"/>
    <s v="Merck Sharp and Dohme LLC"/>
    <s v="Brazil"/>
    <x v="1"/>
    <n v="40700"/>
    <s v="Revenues - Third Parties"/>
    <m/>
    <s v="Freight - Shipments"/>
    <n v="2026"/>
    <n v="7"/>
    <s v="USD"/>
    <n v="-363.26437140000002"/>
    <n v="1"/>
    <n v="-363.26437140000002"/>
    <x v="1"/>
    <n v="1"/>
  </r>
  <r>
    <s v="ELI LILLY"/>
    <s v="I8F-MC-GPJA"/>
    <s v="Eli Lilly &amp; Co."/>
    <s v="Brazil"/>
    <x v="1"/>
    <n v="40700"/>
    <s v="Revenues - Third Parties"/>
    <m/>
    <s v="Freight - Returns"/>
    <n v="2026"/>
    <n v="7"/>
    <s v="USD"/>
    <n v="-1449.0194862499998"/>
    <n v="1"/>
    <n v="-1449.0194862499998"/>
    <x v="1"/>
    <n v="1"/>
  </r>
  <r>
    <s v="ELI LILLY"/>
    <s v="I8F-MC-GPJD"/>
    <s v="Eli Lilly &amp; Co."/>
    <s v="Brazil"/>
    <x v="1"/>
    <n v="40700"/>
    <s v="Revenues - Third Parties"/>
    <m/>
    <s v="Freight - Returns"/>
    <n v="2026"/>
    <n v="7"/>
    <s v="USD"/>
    <n v="-1188.7056754999999"/>
    <n v="1"/>
    <n v="-1188.7056754999999"/>
    <x v="1"/>
    <n v="1"/>
  </r>
  <r>
    <s v="MERCK"/>
    <s v="A011-12 (MK-7962-004)"/>
    <s v="Merck Sharp and Dohme LLC"/>
    <s v="Brazil"/>
    <x v="1"/>
    <n v="40700"/>
    <s v="Revenues - Third Parties"/>
    <m/>
    <s v="Freight - Shipments"/>
    <n v="2026"/>
    <n v="7"/>
    <s v="USD"/>
    <n v="-14568.74821045"/>
    <n v="1"/>
    <n v="-14568.74821045"/>
    <x v="1"/>
    <n v="1"/>
  </r>
  <r>
    <s v="PFIZER"/>
    <s v="C2321008"/>
    <s v="Pfizer"/>
    <s v="Brazil"/>
    <x v="1"/>
    <n v="40700"/>
    <s v="Revenues - Third Parties"/>
    <m/>
    <s v="Freight - Shipments"/>
    <n v="2026"/>
    <n v="7"/>
    <s v="USD"/>
    <n v="-40287.159089799992"/>
    <n v="1"/>
    <n v="-40287.159089799992"/>
    <x v="1"/>
    <n v="1"/>
  </r>
  <r>
    <s v="OTH CUST"/>
    <s v="SNDX-5613-0710"/>
    <s v="Syndax Pharmaceuticals Inc"/>
    <s v="Brazil"/>
    <x v="1"/>
    <n v="40700"/>
    <s v="Revenues - Third Parties"/>
    <m/>
    <s v="Freight - Shipments"/>
    <n v="2026"/>
    <n v="7"/>
    <s v="USD"/>
    <n v="-1102.4816298999999"/>
    <n v="1"/>
    <n v="-1102.4816298999999"/>
    <x v="1"/>
    <n v="1"/>
  </r>
  <r>
    <s v="MERCK"/>
    <s v="MK-6482-033"/>
    <s v="Merck Sharp and Dohme LLC"/>
    <s v="Brazil"/>
    <x v="1"/>
    <n v="40700"/>
    <s v="Revenues - Third Parties"/>
    <m/>
    <s v="Freight - Shipments"/>
    <n v="2026"/>
    <n v="7"/>
    <s v="USD"/>
    <n v="-4607.3477057999999"/>
    <n v="1"/>
    <n v="-4607.3477057999999"/>
    <x v="1"/>
    <n v="1"/>
  </r>
  <r>
    <s v="J &amp; J"/>
    <s v="78278343PCR3001"/>
    <s v="Janssen"/>
    <s v="Brazil"/>
    <x v="1"/>
    <n v="40700"/>
    <s v="Revenues - Third Parties"/>
    <m/>
    <s v="Freight - Shipments"/>
    <n v="2026"/>
    <n v="7"/>
    <s v="USD"/>
    <n v="-118.25374574999999"/>
    <n v="1"/>
    <n v="-118.25374574999999"/>
    <x v="1"/>
    <n v="1"/>
  </r>
  <r>
    <s v="MERCK"/>
    <s v="MK-8527-011"/>
    <s v="Merck Sharp and Dohme LLC"/>
    <s v="Brazil"/>
    <x v="1"/>
    <n v="40700"/>
    <s v="Revenues - Third Parties"/>
    <m/>
    <s v="Freight - Shipments"/>
    <n v="2026"/>
    <n v="7"/>
    <s v="USD"/>
    <n v="-618.51805994999995"/>
    <n v="1"/>
    <n v="-618.51805994999995"/>
    <x v="1"/>
    <n v="1"/>
  </r>
  <r>
    <s v="PFIZER"/>
    <s v="C4921003"/>
    <s v="Pfizer"/>
    <s v="Brazil"/>
    <x v="1"/>
    <n v="40700"/>
    <s v="Revenues - Third Parties"/>
    <m/>
    <s v="Freight - Shipments"/>
    <n v="2026"/>
    <n v="7"/>
    <s v="USD"/>
    <n v="-141.32315399999996"/>
    <n v="1"/>
    <n v="-141.32315399999996"/>
    <x v="1"/>
    <n v="1"/>
  </r>
  <r>
    <s v="PFIZER"/>
    <s v="C5731006"/>
    <s v="Pfizer"/>
    <s v="Brazil"/>
    <x v="1"/>
    <n v="40700"/>
    <s v="Revenues - Third Parties"/>
    <m/>
    <s v="Freight - Shipments"/>
    <n v="2026"/>
    <n v="7"/>
    <s v="USD"/>
    <n v="-910.90114569999992"/>
    <n v="1"/>
    <n v="-910.90114569999992"/>
    <x v="1"/>
    <n v="1"/>
  </r>
  <r>
    <s v="J &amp; J"/>
    <s v="61186372HNC3001"/>
    <s v="Janssen"/>
    <s v="Brazil"/>
    <x v="1"/>
    <n v="40700"/>
    <s v="Revenues - Third Parties"/>
    <m/>
    <s v="Freight - Shipments"/>
    <n v="2026"/>
    <n v="7"/>
    <s v="USD"/>
    <n v="-8067.0547839000001"/>
    <n v="1"/>
    <n v="-8067.0547839000001"/>
    <x v="1"/>
    <n v="1"/>
  </r>
  <r>
    <s v="MERCK"/>
    <s v="MK-7240-013"/>
    <s v="Merck Sharp and Dohme LLC"/>
    <s v="Brazil"/>
    <x v="1"/>
    <n v="40700"/>
    <s v="Revenues - Third Parties"/>
    <m/>
    <s v="Freight - Shipments"/>
    <n v="2026"/>
    <n v="7"/>
    <s v="USD"/>
    <n v="-238.92565129999994"/>
    <n v="1"/>
    <n v="-238.92565129999994"/>
    <x v="1"/>
    <n v="1"/>
  </r>
  <r>
    <s v="ELI LILLY"/>
    <s v="J2S-MC-GZMR"/>
    <s v="Eli Lilly &amp; Co."/>
    <s v="Brazil"/>
    <x v="1"/>
    <n v="40700"/>
    <s v="Revenues - Third Parties"/>
    <m/>
    <s v="Freight - Shipments"/>
    <n v="2026"/>
    <n v="7"/>
    <s v="USD"/>
    <n v="-181.06994989999998"/>
    <n v="1"/>
    <n v="-181.06994989999998"/>
    <x v="1"/>
    <n v="1"/>
  </r>
  <r>
    <s v="MERCK"/>
    <s v="MK-7962-038"/>
    <s v="Merck Sharp and Dohme LLC"/>
    <s v="Brazil"/>
    <x v="1"/>
    <n v="40700"/>
    <s v="Revenues - Third Parties"/>
    <m/>
    <s v="Freight - Shipments"/>
    <n v="2026"/>
    <n v="7"/>
    <s v="USD"/>
    <n v="-2981.4586623499999"/>
    <n v="1"/>
    <n v="-2981.4586623499999"/>
    <x v="1"/>
    <n v="1"/>
  </r>
  <r>
    <s v="J &amp; J"/>
    <s v="77242113UCO3001"/>
    <s v="Janssen"/>
    <s v="Brazil"/>
    <x v="1"/>
    <n v="40700"/>
    <s v="Revenues - Third Parties"/>
    <m/>
    <s v="Freight - Shipments"/>
    <n v="2026"/>
    <n v="7"/>
    <s v="USD"/>
    <n v="-4895.2301758499998"/>
    <n v="1"/>
    <n v="-4895.2301758499998"/>
    <x v="1"/>
    <n v="1"/>
  </r>
  <r>
    <s v="J &amp; J"/>
    <s v="77242113CRD3001"/>
    <s v="Janssen"/>
    <s v="Brazil"/>
    <x v="1"/>
    <n v="40700"/>
    <s v="Revenues - Third Parties"/>
    <m/>
    <s v="Freight - Shipments"/>
    <n v="2026"/>
    <n v="7"/>
    <s v="USD"/>
    <n v="-3483.7631282999996"/>
    <n v="1"/>
    <n v="-3483.7631282999996"/>
    <x v="1"/>
    <n v="1"/>
  </r>
  <r>
    <s v="ELI LILLY"/>
    <s v="J2O-MC-EKBG (eCOA)"/>
    <s v="Eli Lilly &amp; Co."/>
    <s v="Brazil"/>
    <x v="1"/>
    <n v="40700"/>
    <s v="Revenues - Third Parties"/>
    <m/>
    <s v="Freight - Returns"/>
    <n v="2026"/>
    <n v="7"/>
    <s v="USD"/>
    <n v="-118.90604844999999"/>
    <n v="1"/>
    <n v="-118.90604844999999"/>
    <x v="1"/>
    <n v="1"/>
  </r>
  <r>
    <s v="MERCK"/>
    <s v="MK-2870-021"/>
    <s v="Merck Sharp and Dohme LLC"/>
    <s v="Brazil"/>
    <x v="1"/>
    <n v="40700"/>
    <s v="Revenues - Third Parties"/>
    <m/>
    <s v="Freight - Shipments"/>
    <n v="2026"/>
    <n v="7"/>
    <s v="USD"/>
    <n v="-882.78116779999971"/>
    <n v="1"/>
    <n v="-882.78116779999971"/>
    <x v="1"/>
    <n v="1"/>
  </r>
  <r>
    <s v="MERCK"/>
    <s v="MK-0616-037"/>
    <s v="Merck Sharp and Dohme LLC"/>
    <s v="Brazil"/>
    <x v="1"/>
    <n v="40700"/>
    <s v="Revenues - Third Parties"/>
    <m/>
    <s v="Freight - Shipments"/>
    <n v="2026"/>
    <n v="7"/>
    <s v="USD"/>
    <n v="-11.977533049999998"/>
    <n v="1"/>
    <n v="-11.977533049999998"/>
    <x v="1"/>
    <n v="1"/>
  </r>
  <r>
    <s v="MERCK"/>
    <s v="MK-2870-036"/>
    <s v="Merck Sharp and Dohme LLC"/>
    <s v="Brazil"/>
    <x v="1"/>
    <n v="40700"/>
    <s v="Revenues - Third Parties"/>
    <m/>
    <s v="Freight - Shipments"/>
    <n v="2026"/>
    <n v="7"/>
    <s v="USD"/>
    <n v="-848.59804995000002"/>
    <n v="1"/>
    <n v="-848.59804995000002"/>
    <x v="1"/>
    <n v="1"/>
  </r>
  <r>
    <s v="J &amp; J"/>
    <s v="78278343PCR3003"/>
    <s v="Janssen"/>
    <s v="Brazil"/>
    <x v="1"/>
    <n v="40700"/>
    <s v="Revenues - Third Parties"/>
    <m/>
    <s v="Freight - Shipments"/>
    <n v="2026"/>
    <n v="7"/>
    <s v="USD"/>
    <n v="-64.711703"/>
    <n v="1"/>
    <n v="-64.711703"/>
    <x v="1"/>
    <n v="1"/>
  </r>
  <r>
    <s v="ELI LILLY"/>
    <s v="J2O-MC-EKBG"/>
    <s v="Eli Lilly &amp; Co."/>
    <s v="Brazil"/>
    <x v="1"/>
    <n v="40700"/>
    <s v="Revenues - Third Parties"/>
    <m/>
    <s v="Freight - Shipments"/>
    <n v="2026"/>
    <n v="7"/>
    <s v="USD"/>
    <n v="-71356.028279899969"/>
    <n v="1"/>
    <n v="-71356.028279899969"/>
    <x v="1"/>
    <n v="1"/>
  </r>
  <r>
    <s v="ELI LILLY"/>
    <s v="J6E-MC-KWAN"/>
    <s v="Eli Lilly &amp; Co."/>
    <s v="Brazil"/>
    <x v="1"/>
    <n v="40700"/>
    <s v="Revenues - Third Parties"/>
    <m/>
    <s v="Freight - Shipments"/>
    <n v="2026"/>
    <n v="7"/>
    <s v="USD"/>
    <n v="-1137.6991524499999"/>
    <n v="1"/>
    <n v="-1137.6991524499999"/>
    <x v="1"/>
    <n v="1"/>
  </r>
  <r>
    <s v="ELI LILLY"/>
    <s v="I6T-MC-AMCD"/>
    <s v="Eli Lilly &amp; Co."/>
    <s v="Brazil"/>
    <x v="1"/>
    <n v="40700"/>
    <s v="Revenues - Third Parties"/>
    <m/>
    <s v="Freight - Shipments"/>
    <n v="2026"/>
    <n v="7"/>
    <s v="USD"/>
    <n v="-996.51382809999996"/>
    <n v="1"/>
    <n v="-996.51382809999996"/>
    <x v="1"/>
    <n v="1"/>
  </r>
  <r>
    <s v="ELI LILLY"/>
    <s v="I6T-MC-AMCE"/>
    <s v="Eli Lilly &amp; Co."/>
    <s v="Brazil"/>
    <x v="1"/>
    <n v="40700"/>
    <s v="Revenues - Third Parties"/>
    <m/>
    <s v="Freight - Shipments"/>
    <n v="2026"/>
    <n v="7"/>
    <s v="USD"/>
    <n v="-334.21370219999994"/>
    <n v="1"/>
    <n v="-334.21370219999994"/>
    <x v="1"/>
    <n v="1"/>
  </r>
  <r>
    <s v="ELI LILLY"/>
    <s v="J2S-MC-GZMH"/>
    <s v="Eli Lilly &amp; Co."/>
    <s v="Brazil"/>
    <x v="1"/>
    <n v="40700"/>
    <s v="Revenues - Third Parties"/>
    <m/>
    <s v="Freight - Shipments"/>
    <n v="2026"/>
    <n v="7"/>
    <s v="USD"/>
    <n v="-439.28083499999997"/>
    <n v="1"/>
    <n v="-439.28083499999997"/>
    <x v="1"/>
    <n v="1"/>
  </r>
  <r>
    <s v="MERCK"/>
    <s v="MK-3475-01F"/>
    <s v="Merck Sharp and Dohme LLC"/>
    <s v="Brazil"/>
    <x v="1"/>
    <n v="40700"/>
    <s v="Revenues - Third Parties"/>
    <m/>
    <s v="Freight - Shipments"/>
    <n v="2026"/>
    <n v="7"/>
    <s v="USD"/>
    <n v="-740.8875900999999"/>
    <n v="1"/>
    <n v="-740.8875900999999"/>
    <x v="1"/>
    <n v="1"/>
  </r>
  <r>
    <s v="ELI LILLY"/>
    <s v="J2A-MC-GZPW"/>
    <s v="Eli Lilly &amp; Co."/>
    <s v="Brazil"/>
    <x v="1"/>
    <n v="40700"/>
    <s v="Revenues - Third Parties"/>
    <m/>
    <s v="Freight - Shipments"/>
    <n v="2026"/>
    <n v="7"/>
    <s v="USD"/>
    <n v="-9527.6260323999995"/>
    <n v="1"/>
    <n v="-9527.6260323999995"/>
    <x v="1"/>
    <n v="1"/>
  </r>
  <r>
    <s v="J &amp; J"/>
    <s v="80202135SLE3001"/>
    <s v="Janssen"/>
    <s v="Brazil"/>
    <x v="1"/>
    <n v="40700"/>
    <s v="Revenues - Third Parties"/>
    <m/>
    <s v="Freight - Shipments"/>
    <n v="2026"/>
    <n v="7"/>
    <s v="USD"/>
    <n v="-1900.4825517999998"/>
    <n v="1"/>
    <n v="-1900.4825517999998"/>
    <x v="1"/>
    <n v="1"/>
  </r>
  <r>
    <s v="PFIZER"/>
    <s v="C6461001"/>
    <s v="Pfizer"/>
    <s v="Brazil"/>
    <x v="1"/>
    <n v="40700"/>
    <s v="Revenues - Third Parties"/>
    <m/>
    <s v="Freight - Shipments"/>
    <n v="2026"/>
    <n v="7"/>
    <s v="USD"/>
    <n v="-7292.0645902999986"/>
    <n v="1"/>
    <n v="-7292.0645902999986"/>
    <x v="1"/>
    <n v="1"/>
  </r>
  <r>
    <s v="ELI LILLY"/>
    <s v="N1T-MC-TZ01"/>
    <s v="Eli Lilly &amp; Co."/>
    <s v="Brazil"/>
    <x v="1"/>
    <n v="40700"/>
    <s v="Revenues - Third Parties"/>
    <m/>
    <s v="Freight - Shipments"/>
    <n v="2026"/>
    <n v="7"/>
    <s v="USD"/>
    <n v="-56.11440799999999"/>
    <n v="1"/>
    <n v="-56.11440799999999"/>
    <x v="1"/>
    <n v="1"/>
  </r>
  <r>
    <s v="ELI LILLY"/>
    <s v="N1T-MC-RT01"/>
    <s v="Eli Lilly &amp; Co."/>
    <s v="Brazil"/>
    <x v="1"/>
    <n v="40700"/>
    <s v="Revenues - Third Parties"/>
    <m/>
    <s v="Freight - Shipments"/>
    <n v="2026"/>
    <n v="7"/>
    <s v="USD"/>
    <n v="-273.47176604999993"/>
    <n v="1"/>
    <n v="-273.47176604999993"/>
    <x v="1"/>
    <n v="1"/>
  </r>
  <r>
    <s v="J &amp; J"/>
    <s v="95597528ADM2001"/>
    <s v="Janssen"/>
    <s v="Brazil"/>
    <x v="1"/>
    <n v="40700"/>
    <s v="Revenues - Third Parties"/>
    <m/>
    <s v="Freight - Shipments"/>
    <n v="2026"/>
    <n v="7"/>
    <s v="USD"/>
    <n v="-427.09178120000001"/>
    <n v="1"/>
    <n v="-427.09178120000001"/>
    <x v="1"/>
    <n v="1"/>
  </r>
  <r>
    <s v="ELI LILLY"/>
    <s v="I4V-MC-JAJJ"/>
    <s v="Eli Lilly &amp; Co."/>
    <s v="Brazil"/>
    <x v="1"/>
    <n v="40700"/>
    <s v="Revenues - Third Parties"/>
    <m/>
    <s v="Freight - Shipments"/>
    <n v="2026"/>
    <n v="7"/>
    <s v="USD"/>
    <n v="-475.6473928499999"/>
    <n v="1"/>
    <n v="-475.6473928499999"/>
    <x v="1"/>
    <n v="1"/>
  </r>
  <r>
    <s v="ELI LILLY"/>
    <s v="I4V-MC-JAJK"/>
    <s v="Eli Lilly &amp; Co."/>
    <s v="Brazil"/>
    <x v="1"/>
    <n v="40700"/>
    <s v="Revenues - Third Parties"/>
    <m/>
    <s v="Freight - Shipments"/>
    <n v="2026"/>
    <n v="7"/>
    <s v="USD"/>
    <n v="-3451.6433612499995"/>
    <n v="1"/>
    <n v="-3451.6433612499995"/>
    <x v="1"/>
    <n v="1"/>
  </r>
  <r>
    <s v="MERCK"/>
    <s v="MK-3475-06F"/>
    <s v="Merck Sharp and Dohme LLC"/>
    <s v="Brazil"/>
    <x v="1"/>
    <n v="40700"/>
    <s v="Revenues - Third Parties"/>
    <m/>
    <s v="Freight - Shipments"/>
    <n v="2026"/>
    <n v="7"/>
    <s v="USD"/>
    <n v="-665.76360759999989"/>
    <n v="1"/>
    <n v="-665.76360759999989"/>
    <x v="1"/>
    <n v="1"/>
  </r>
  <r>
    <s v="ELI LILLY"/>
    <s v="J5E-MC-JZXB (eCOA)"/>
    <s v="Eli Lilly &amp; Co."/>
    <s v="Brazil"/>
    <x v="1"/>
    <n v="40700"/>
    <s v="Revenues - Third Parties"/>
    <m/>
    <s v="Freight - Shipments"/>
    <n v="2026"/>
    <n v="7"/>
    <s v="USD"/>
    <n v="-527.77292890000001"/>
    <n v="1"/>
    <n v="-527.77292890000001"/>
    <x v="1"/>
    <n v="1"/>
  </r>
  <r>
    <s v="NOVARTIS"/>
    <s v="CBAF312D2301"/>
    <s v="Novartis Pharma AG"/>
    <s v="Brazil"/>
    <x v="1"/>
    <n v="40700"/>
    <s v="Revenues - Third Parties"/>
    <m/>
    <s v="Freight - Shipments"/>
    <n v="2026"/>
    <n v="7"/>
    <s v="USD"/>
    <n v="-2075.7773029"/>
    <n v="1"/>
    <n v="-2075.7773029"/>
    <x v="1"/>
    <n v="1"/>
  </r>
  <r>
    <s v="NOVARTIS"/>
    <s v="CLNP023A2002B"/>
    <s v="Novartis Pharma AG"/>
    <s v="Brazil"/>
    <x v="1"/>
    <n v="40700"/>
    <s v="Revenues - Third Parties"/>
    <m/>
    <s v="Freight - Shipments"/>
    <n v="2026"/>
    <n v="7"/>
    <s v="USD"/>
    <n v="-3352.5861470499995"/>
    <n v="1"/>
    <n v="-3352.5861470499995"/>
    <x v="1"/>
    <n v="1"/>
  </r>
  <r>
    <s v="NOVARTIS"/>
    <s v="CDRB436J12301"/>
    <s v="Novartis Pharma AG"/>
    <s v="Brazil"/>
    <x v="1"/>
    <n v="40700"/>
    <s v="Revenues - Third Parties"/>
    <m/>
    <s v="Freight - Shipments"/>
    <n v="2026"/>
    <n v="7"/>
    <s v="USD"/>
    <n v="-377.90024265"/>
    <n v="1"/>
    <n v="-377.90024265"/>
    <x v="1"/>
    <n v="1"/>
  </r>
  <r>
    <s v="NOVARTIS"/>
    <s v="CLOU064C12302"/>
    <s v="Novartis Pharma AG"/>
    <s v="Brazil"/>
    <x v="1"/>
    <n v="40700"/>
    <s v="Revenues - Third Parties"/>
    <m/>
    <s v="Freight - Shipments"/>
    <n v="2026"/>
    <n v="7"/>
    <s v="USD"/>
    <n v="-3687.2351725999993"/>
    <n v="1"/>
    <n v="-3687.2351725999993"/>
    <x v="1"/>
    <n v="1"/>
  </r>
  <r>
    <s v="NOVARTIS"/>
    <s v="CKJX839B12302"/>
    <s v="Novartis Pharma AG"/>
    <s v="Brazil"/>
    <x v="1"/>
    <n v="40700"/>
    <s v="Revenues - Third Parties"/>
    <m/>
    <s v="Freight - Shipments"/>
    <n v="2026"/>
    <n v="7"/>
    <s v="USD"/>
    <n v="-4666.8751034500001"/>
    <n v="1"/>
    <n v="-4666.8751034500001"/>
    <x v="1"/>
    <n v="1"/>
  </r>
  <r>
    <s v="NOVARTIS"/>
    <s v="CVAY736K12301"/>
    <s v="Novartis Pharma AG"/>
    <s v="Brazil"/>
    <x v="1"/>
    <n v="40700"/>
    <s v="Revenues - Third Parties"/>
    <m/>
    <s v="Freight - Shipments"/>
    <n v="2026"/>
    <n v="7"/>
    <s v="USD"/>
    <n v="-1784.2375708499999"/>
    <n v="1"/>
    <n v="-1784.2375708499999"/>
    <x v="1"/>
    <n v="1"/>
  </r>
  <r>
    <s v="NOVARTIS"/>
    <s v="CLEE011A2412B"/>
    <s v="Novartis Pharma AG"/>
    <s v="Brazil"/>
    <x v="1"/>
    <n v="40700"/>
    <s v="Revenues - Third Parties"/>
    <m/>
    <s v="Freight - Shipments"/>
    <n v="2026"/>
    <n v="7"/>
    <s v="USD"/>
    <n v="-3270.2267902499998"/>
    <n v="1"/>
    <n v="-3270.2267902499998"/>
    <x v="1"/>
    <n v="1"/>
  </r>
  <r>
    <s v="NOVARTIS"/>
    <s v="CKJX839D12302"/>
    <s v="Novartis Pharma AG"/>
    <s v="Brazil"/>
    <x v="1"/>
    <n v="40700"/>
    <s v="Revenues - Third Parties"/>
    <m/>
    <s v="Freight - Shipments"/>
    <n v="2026"/>
    <n v="7"/>
    <s v="USD"/>
    <n v="-1412.1138916499999"/>
    <n v="1"/>
    <n v="-1412.1138916499999"/>
    <x v="1"/>
    <n v="1"/>
  </r>
  <r>
    <s v="NOVARTIS"/>
    <s v="CLNP023B12302"/>
    <s v="Novartis Pharma AG"/>
    <s v="Brazil"/>
    <x v="1"/>
    <n v="40700"/>
    <s v="Revenues - Third Parties"/>
    <m/>
    <s v="Freight - Shipments"/>
    <n v="2026"/>
    <n v="7"/>
    <s v="USD"/>
    <n v="-128.7110587"/>
    <n v="1"/>
    <n v="-128.7110587"/>
    <x v="1"/>
    <n v="1"/>
  </r>
  <r>
    <s v="NOVARTIS"/>
    <s v="CVAY736F12301"/>
    <s v="Novartis Pharma AG"/>
    <s v="Brazil"/>
    <x v="1"/>
    <n v="40700"/>
    <s v="Revenues - Third Parties"/>
    <m/>
    <s v="Freight - Shipments"/>
    <n v="2026"/>
    <n v="7"/>
    <s v="USD"/>
    <n v="-791.16129610000007"/>
    <n v="1"/>
    <n v="-791.16129610000007"/>
    <x v="1"/>
    <n v="1"/>
  </r>
  <r>
    <s v="BAYER"/>
    <s v="BAY 1841788-21492"/>
    <s v="Bayer AG"/>
    <s v="Brazil"/>
    <x v="1"/>
    <n v="40700"/>
    <s v="Revenues - Third Parties"/>
    <m/>
    <s v="PassThrough - Freight"/>
    <n v="2026"/>
    <n v="7"/>
    <s v="USD"/>
    <n v="-8500.438966249998"/>
    <n v="1"/>
    <n v="-8500.438966249998"/>
    <x v="1"/>
    <n v="1"/>
  </r>
  <r>
    <s v="BAYER"/>
    <s v="BAY 94-8862-20186"/>
    <s v="Bayer AG"/>
    <s v="Brazil"/>
    <x v="1"/>
    <n v="40700"/>
    <s v="Revenues - Third Parties"/>
    <m/>
    <s v="PassThrough - Freight"/>
    <n v="2026"/>
    <n v="7"/>
    <s v="USD"/>
    <n v="-35.427678649999997"/>
    <n v="1"/>
    <n v="-35.427678649999997"/>
    <x v="1"/>
    <n v="1"/>
  </r>
  <r>
    <s v="NOVARTIS"/>
    <s v="CVAY736A2301E1"/>
    <s v="Novartis Pharma AG"/>
    <s v="Brazil"/>
    <x v="1"/>
    <n v="40700"/>
    <s v="Revenues - Third Parties"/>
    <m/>
    <s v="Freight - Shipments"/>
    <n v="2026"/>
    <n v="7"/>
    <s v="USD"/>
    <n v="-258.19177999999999"/>
    <n v="1"/>
    <n v="-258.19177999999999"/>
    <x v="1"/>
    <n v="1"/>
  </r>
  <r>
    <s v="NOVARTIS"/>
    <s v="CLNP023B12001B"/>
    <s v="Novartis Pharma AG"/>
    <s v="Brazil"/>
    <x v="1"/>
    <n v="40700"/>
    <s v="Revenues - Third Parties"/>
    <m/>
    <s v="Freight - Shipments"/>
    <n v="2026"/>
    <n v="7"/>
    <s v="USD"/>
    <n v="-48.578810699999998"/>
    <n v="1"/>
    <n v="-48.578810699999998"/>
    <x v="1"/>
    <n v="1"/>
  </r>
  <r>
    <s v="NOVARTIS"/>
    <s v="CLOU064A2304"/>
    <s v="Novartis Pharma AG"/>
    <s v="Brazil"/>
    <x v="1"/>
    <n v="40700"/>
    <s v="Revenues - Third Parties"/>
    <m/>
    <s v="Freight - Shipments"/>
    <n v="2026"/>
    <n v="7"/>
    <s v="USD"/>
    <n v="-215.97360295000001"/>
    <n v="1"/>
    <n v="-215.97360295000001"/>
    <x v="1"/>
    <n v="1"/>
  </r>
  <r>
    <s v="NOVARTIS"/>
    <s v="CVAY736F12301E1"/>
    <s v="Novartis Pharma AG"/>
    <s v="Brazil"/>
    <x v="1"/>
    <n v="40700"/>
    <s v="Revenues - Third Parties"/>
    <m/>
    <s v="Freight - Shipments"/>
    <n v="2026"/>
    <n v="7"/>
    <s v="USD"/>
    <n v="-1522.46221995"/>
    <n v="1"/>
    <n v="-1522.46221995"/>
    <x v="1"/>
    <n v="1"/>
  </r>
  <r>
    <s v="OTH CUST"/>
    <s v="PHA022121-C307"/>
    <s v="Pharvaris BV"/>
    <s v="Brazil"/>
    <x v="1"/>
    <n v="40700"/>
    <s v="Revenues - Third Parties"/>
    <m/>
    <s v="Freight - Shipments"/>
    <n v="2026"/>
    <n v="7"/>
    <s v="USD"/>
    <n v="-194.13374435"/>
    <n v="1"/>
    <n v="-194.13374435"/>
    <x v="1"/>
    <n v="1"/>
  </r>
  <r>
    <s v="NOVARTIS"/>
    <s v="CVAY736S12201"/>
    <s v="Novartis Pharma AG"/>
    <s v="Brazil"/>
    <x v="1"/>
    <n v="40700"/>
    <s v="Revenues - Third Parties"/>
    <m/>
    <s v="Freight - Shipments"/>
    <n v="2026"/>
    <n v="7"/>
    <s v="USD"/>
    <n v="-1966.70219305"/>
    <n v="1"/>
    <n v="-1966.70219305"/>
    <x v="1"/>
    <n v="1"/>
  </r>
  <r>
    <s v="NOVARTIS"/>
    <s v="CVAY736K12301E1"/>
    <s v="Novartis Pharma AG"/>
    <s v="Brazil"/>
    <x v="1"/>
    <n v="40700"/>
    <s v="Revenues - Third Parties"/>
    <m/>
    <s v="Freight - Shipments"/>
    <n v="2026"/>
    <n v="7"/>
    <s v="USD"/>
    <n v="-374.95123399999994"/>
    <n v="1"/>
    <n v="-374.95123399999994"/>
    <x v="1"/>
    <n v="1"/>
  </r>
  <r>
    <s v="BAYER"/>
    <s v="BAY 2927088-22615"/>
    <s v="Bayer AG"/>
    <s v="Brazil"/>
    <x v="1"/>
    <n v="40700"/>
    <s v="Revenues - Third Parties"/>
    <m/>
    <s v="PassThrough - Freight"/>
    <n v="2026"/>
    <n v="7"/>
    <s v="USD"/>
    <n v="-404.49454185000002"/>
    <n v="1"/>
    <n v="-404.49454185000002"/>
    <x v="1"/>
    <n v="1"/>
  </r>
  <r>
    <s v="OTH CUST"/>
    <s v="BCA101X301"/>
    <s v="Bicara Therapeutics"/>
    <s v="Brazil"/>
    <x v="1"/>
    <n v="40700"/>
    <s v="Revenues - Third Parties"/>
    <m/>
    <s v="Freight - Shipments"/>
    <n v="2026"/>
    <n v="7"/>
    <s v="USD"/>
    <n v="-2051.2900232999996"/>
    <n v="1"/>
    <n v="-2051.2900232999996"/>
    <x v="1"/>
    <n v="1"/>
  </r>
  <r>
    <s v="OTH CUST"/>
    <s v="MB12-C-02-24"/>
    <s v="mAbxience Research"/>
    <s v="Brazil"/>
    <x v="1"/>
    <n v="40700"/>
    <s v="Revenues - Third Parties"/>
    <m/>
    <s v="Freight - Shipments"/>
    <n v="2026"/>
    <n v="7"/>
    <s v="USD"/>
    <n v="-8636.4004103999978"/>
    <n v="1"/>
    <n v="-8636.4004103999978"/>
    <x v="1"/>
    <n v="1"/>
  </r>
  <r>
    <s v="NOVARTIS"/>
    <s v="CHK01-01 (CEVX811A12301)"/>
    <s v="Novartis Pharma AG"/>
    <s v="Brazil"/>
    <x v="1"/>
    <n v="40700"/>
    <s v="Revenues - Third Parties"/>
    <m/>
    <s v="Freight - Returns"/>
    <n v="2026"/>
    <n v="7"/>
    <s v="USD"/>
    <n v="-31.917798849999997"/>
    <n v="1"/>
    <n v="-31.917798849999997"/>
    <x v="1"/>
    <n v="1"/>
  </r>
  <r>
    <s v="OTH CUST"/>
    <s v="NW-3509_023_III_2024"/>
    <s v="CliniRx UK Limited"/>
    <s v="Brazil"/>
    <x v="1"/>
    <n v="40700"/>
    <s v="Revenues - Third Parties"/>
    <m/>
    <s v="Freight - Shipments"/>
    <n v="2026"/>
    <n v="7"/>
    <s v="USD"/>
    <n v="-432.27472189999997"/>
    <n v="1"/>
    <n v="-432.27472189999997"/>
    <x v="1"/>
    <n v="1"/>
  </r>
  <r>
    <s v="NOVARTIS"/>
    <s v="CTQJ230A12301E1"/>
    <s v="Novartis Pharma AG"/>
    <s v="Brazil"/>
    <x v="1"/>
    <n v="40700"/>
    <s v="Revenues - Third Parties"/>
    <m/>
    <s v="Freight - Shipments"/>
    <n v="2026"/>
    <n v="7"/>
    <s v="USD"/>
    <n v="-28567.014040950002"/>
    <n v="1"/>
    <n v="-28567.014040950002"/>
    <x v="1"/>
    <n v="1"/>
  </r>
  <r>
    <s v="NOVARTIS"/>
    <s v="CLXE408B12201"/>
    <s v="Novartis Pharma AG"/>
    <s v="Brazil"/>
    <x v="1"/>
    <n v="40700"/>
    <s v="Revenues - Third Parties"/>
    <m/>
    <s v="Freight - Shipments"/>
    <n v="2026"/>
    <n v="7"/>
    <s v="USD"/>
    <n v="-395.64478659999992"/>
    <n v="1"/>
    <n v="-395.64478659999992"/>
    <x v="1"/>
    <n v="1"/>
  </r>
  <r>
    <s v="NOVARTIS"/>
    <s v="CLEE011O12001"/>
    <s v="Novartis Pharma AG"/>
    <s v="Brazil"/>
    <x v="1"/>
    <n v="40700"/>
    <s v="Revenues - Third Parties"/>
    <m/>
    <s v="Freight - Shipments"/>
    <n v="2026"/>
    <n v="7"/>
    <s v="USD"/>
    <n v="-6951.6103436499989"/>
    <n v="1"/>
    <n v="-6951.6103436499989"/>
    <x v="1"/>
    <n v="1"/>
  </r>
  <r>
    <s v="OTH CUST"/>
    <s v="GSK 222725 BC 130689-01"/>
    <s v="PPD Development LP"/>
    <s v="Brazil"/>
    <x v="1"/>
    <n v="40900"/>
    <s v="Revenues- IC"/>
    <m/>
    <s v="Freight - Shipments"/>
    <n v="2026"/>
    <n v="7"/>
    <s v="USD"/>
    <n v="-4654.2739253499994"/>
    <n v="1"/>
    <n v="-4654.2739253499994"/>
    <x v="1"/>
    <n v="1"/>
  </r>
  <r>
    <s v="NOVARTIS"/>
    <s v="CLOU064O12301"/>
    <s v="Novartis Pharma AG"/>
    <s v="Brazil"/>
    <x v="1"/>
    <n v="40700"/>
    <s v="Revenues - Third Parties"/>
    <m/>
    <s v="Freight - Shipments"/>
    <n v="2026"/>
    <n v="7"/>
    <s v="USD"/>
    <n v="-194.10781599999999"/>
    <n v="1"/>
    <n v="-194.10781599999999"/>
    <x v="1"/>
    <n v="1"/>
  </r>
  <r>
    <s v="OTH CUST"/>
    <s v="BGB-16673-304"/>
    <s v="BeOne"/>
    <s v="Brazil"/>
    <x v="1"/>
    <n v="40700"/>
    <s v="Revenues - Third Parties"/>
    <m/>
    <s v="Freight - Shipments"/>
    <n v="2026"/>
    <n v="7"/>
    <s v="USD"/>
    <n v="-5293.8785570999999"/>
    <n v="1"/>
    <n v="-5293.8785570999999"/>
    <x v="1"/>
    <n v="1"/>
  </r>
  <r>
    <s v="BAYER"/>
    <s v="BAY 94-8862-21466"/>
    <s v="Bayer AG"/>
    <s v="Brazil"/>
    <x v="1"/>
    <n v="40700"/>
    <s v="Revenues - Third Parties"/>
    <m/>
    <s v="PassThrough - Freight"/>
    <n v="2026"/>
    <n v="7"/>
    <s v="USD"/>
    <n v="-318.53114439999996"/>
    <n v="1"/>
    <n v="-318.53114439999996"/>
    <x v="1"/>
    <n v="1"/>
  </r>
  <r>
    <s v="OTH CUST"/>
    <s v="GSK 224295 BC 138389-01"/>
    <s v="PPD Development LP"/>
    <s v="Brazil"/>
    <x v="1"/>
    <n v="40900"/>
    <s v="Revenues- IC"/>
    <m/>
    <s v="Freight - Shipments"/>
    <n v="2026"/>
    <n v="7"/>
    <s v="USD"/>
    <n v="-22.205584799999997"/>
    <n v="1"/>
    <n v="-22.205584799999997"/>
    <x v="1"/>
    <n v="1"/>
  </r>
  <r>
    <s v="NOVARTIS"/>
    <s v="CLEE011O12001 Succeed"/>
    <s v="Novartis Pharma AG"/>
    <s v="Brazil"/>
    <x v="1"/>
    <n v="40700"/>
    <s v="Revenues - Third Parties"/>
    <m/>
    <s v="Freight - Shipments"/>
    <n v="2026"/>
    <n v="7"/>
    <s v="USD"/>
    <n v="-5.6168993999999994"/>
    <n v="1"/>
    <n v="-5.6168993999999994"/>
    <x v="1"/>
    <n v="1"/>
  </r>
  <r>
    <s v="GILEAD SCI"/>
    <s v="GS-US-595-6184"/>
    <s v="Gilead Sciences, Inc."/>
    <s v="Brazil"/>
    <x v="1"/>
    <n v="40700"/>
    <s v="Revenues - Third Parties"/>
    <m/>
    <s v="Freight - Shipments"/>
    <n v="2026"/>
    <n v="7"/>
    <s v="USD"/>
    <n v="-2338.8395187499996"/>
    <n v="1"/>
    <n v="-2338.8395187499996"/>
    <x v="1"/>
    <n v="1"/>
  </r>
  <r>
    <s v="NOVARTIS"/>
    <s v="CLNP023Q12301"/>
    <s v="Novartis Pharma AG"/>
    <s v="Brazil"/>
    <x v="1"/>
    <n v="40700"/>
    <s v="Revenues - Third Parties"/>
    <m/>
    <s v="Freight - Shipments"/>
    <n v="2026"/>
    <n v="7"/>
    <s v="USD"/>
    <n v="-29275.664504099994"/>
    <n v="1"/>
    <n v="-29275.664504099994"/>
    <x v="1"/>
    <n v="1"/>
  </r>
  <r>
    <s v="BAYER"/>
    <s v="BAY 94-8862-21467"/>
    <s v="Bayer AG"/>
    <s v="Brazil"/>
    <x v="1"/>
    <n v="40700"/>
    <s v="Revenues - Third Parties"/>
    <m/>
    <s v="PassThrough - Freight"/>
    <n v="2026"/>
    <n v="7"/>
    <s v="USD"/>
    <n v="-577.48166979999996"/>
    <n v="1"/>
    <n v="-577.48166979999996"/>
    <x v="1"/>
    <n v="1"/>
  </r>
  <r>
    <s v="ASTRAZENECA"/>
    <s v="D361BC00001"/>
    <s v="Astra Zeneca"/>
    <s v="Brazil"/>
    <x v="1"/>
    <n v="40700"/>
    <s v="Revenues - Third Parties"/>
    <m/>
    <s v="Freight - Shipments"/>
    <n v="2026"/>
    <n v="7"/>
    <s v="USD"/>
    <n v="-117.34488885"/>
    <n v="1"/>
    <n v="-117.34488885"/>
    <x v="1"/>
    <n v="1"/>
  </r>
  <r>
    <s v="ASTRAZENECA"/>
    <s v="D967JC00001"/>
    <s v="Astra Zeneca"/>
    <s v="Brazil"/>
    <x v="1"/>
    <n v="40700"/>
    <s v="Revenues - Third Parties"/>
    <m/>
    <s v="Freight - Shipments"/>
    <n v="2026"/>
    <n v="7"/>
    <s v="USD"/>
    <n v="-1758.9465124000001"/>
    <n v="1"/>
    <n v="-1758.9465124000001"/>
    <x v="1"/>
    <n v="1"/>
  </r>
  <r>
    <s v="PFIZER"/>
    <s v="C4221016"/>
    <s v="Pfizer"/>
    <s v="Brazil"/>
    <x v="1"/>
    <n v="40700"/>
    <s v="Revenues - Third Parties"/>
    <m/>
    <s v="Freight - Shipments"/>
    <n v="2026"/>
    <n v="7"/>
    <s v="USD"/>
    <n v="-200.69361689999999"/>
    <n v="1"/>
    <n v="-200.69361689999999"/>
    <x v="1"/>
    <n v="1"/>
  </r>
  <r>
    <s v="ASTRAZENECA"/>
    <s v="D967UC00001"/>
    <s v="Astra Zeneca"/>
    <s v="Brazil"/>
    <x v="1"/>
    <n v="40700"/>
    <s v="Revenues - Third Parties"/>
    <m/>
    <s v="Freight - Shipments"/>
    <n v="2026"/>
    <n v="7"/>
    <s v="USD"/>
    <n v="-1059.9877935499999"/>
    <n v="1"/>
    <n v="-1059.9877935499999"/>
    <x v="1"/>
    <n v="1"/>
  </r>
  <r>
    <s v="ASTRAZENECA"/>
    <s v="D5086C00001"/>
    <s v="Astra Zeneca"/>
    <s v="Brazil"/>
    <x v="1"/>
    <n v="40700"/>
    <s v="Revenues - Third Parties"/>
    <m/>
    <s v="Freight - Shipments"/>
    <n v="2026"/>
    <n v="7"/>
    <s v="USD"/>
    <n v="-318.27459019999992"/>
    <n v="1"/>
    <n v="-318.27459019999992"/>
    <x v="1"/>
    <n v="1"/>
  </r>
  <r>
    <s v="ASTRAZENECA"/>
    <s v="D9075C00001"/>
    <s v="Astra Zeneca"/>
    <s v="Brazil"/>
    <x v="1"/>
    <n v="40700"/>
    <s v="Revenues - Third Parties"/>
    <m/>
    <s v="Freight - Shipments"/>
    <n v="2026"/>
    <n v="7"/>
    <s v="USD"/>
    <n v="-1571.8338922999997"/>
    <n v="1"/>
    <n v="-1571.8338922999997"/>
    <x v="1"/>
    <n v="1"/>
  </r>
  <r>
    <s v="ASTRAZENECA"/>
    <s v="D926NC00001"/>
    <s v="Astra Zeneca"/>
    <s v="Brazil"/>
    <x v="1"/>
    <n v="40700"/>
    <s v="Revenues - Third Parties"/>
    <m/>
    <s v="Freight - Shipments"/>
    <n v="2026"/>
    <n v="7"/>
    <s v="USD"/>
    <n v="-246.12008609999998"/>
    <n v="1"/>
    <n v="-246.12008609999998"/>
    <x v="1"/>
    <n v="1"/>
  </r>
  <r>
    <s v="ASTRAZENECA"/>
    <s v="D926PC00001"/>
    <s v="Astra Zeneca"/>
    <s v="Brazil"/>
    <x v="1"/>
    <n v="40700"/>
    <s v="Revenues - Third Parties"/>
    <m/>
    <s v="Freight - Shipments"/>
    <n v="2026"/>
    <n v="7"/>
    <s v="USD"/>
    <n v="-75.065302549999998"/>
    <n v="1"/>
    <n v="-75.065302549999998"/>
    <x v="1"/>
    <n v="1"/>
  </r>
  <r>
    <s v="MEDIMMUNE"/>
    <s v="D7020C00001"/>
    <s v="MedImmune Inc"/>
    <s v="Brazil"/>
    <x v="1"/>
    <n v="40700"/>
    <s v="Revenues - Third Parties"/>
    <m/>
    <s v="Freight - Shipments"/>
    <n v="2026"/>
    <n v="7"/>
    <s v="USD"/>
    <n v="-80.811843699999983"/>
    <n v="1"/>
    <n v="-80.811843699999983"/>
    <x v="1"/>
    <n v="1"/>
  </r>
  <r>
    <s v="ASTRAZENECA"/>
    <s v="D3466C00001"/>
    <s v="Astra Zeneca"/>
    <s v="Brazil"/>
    <x v="1"/>
    <n v="40700"/>
    <s v="Revenues - Third Parties"/>
    <m/>
    <s v="Freight - Shipments"/>
    <n v="2026"/>
    <n v="7"/>
    <s v="USD"/>
    <n v="-521.00426490000007"/>
    <n v="1"/>
    <n v="-521.00426490000007"/>
    <x v="1"/>
    <n v="1"/>
  </r>
  <r>
    <s v="PFIZER"/>
    <s v="C4221026"/>
    <s v="Pfizer"/>
    <s v="Brazil"/>
    <x v="1"/>
    <n v="40700"/>
    <s v="Revenues - Third Parties"/>
    <m/>
    <s v="Freight - Shipments"/>
    <n v="2026"/>
    <n v="7"/>
    <s v="USD"/>
    <n v="-1244.16368685"/>
    <n v="1"/>
    <n v="-1244.16368685"/>
    <x v="1"/>
    <n v="1"/>
  </r>
  <r>
    <s v="AMGEN"/>
    <n v="20180244"/>
    <s v="Amgen, Inc."/>
    <s v="Brazil"/>
    <x v="1"/>
    <n v="40700"/>
    <s v="Revenues - Third Parties"/>
    <m/>
    <s v="Freight - Shipments"/>
    <n v="2026"/>
    <n v="7"/>
    <s v="USD"/>
    <n v="-10577.07599865"/>
    <n v="1"/>
    <n v="-10577.07599865"/>
    <x v="1"/>
    <n v="1"/>
  </r>
  <r>
    <s v="ASTRAZENECA"/>
    <s v="D7630C00001"/>
    <s v="Astra Zeneca"/>
    <s v="Brazil"/>
    <x v="1"/>
    <n v="40700"/>
    <s v="Revenues - Third Parties"/>
    <m/>
    <s v="Freight - Shipments"/>
    <n v="2026"/>
    <n v="7"/>
    <s v="USD"/>
    <n v="-5396.4224520500002"/>
    <n v="1"/>
    <n v="-5396.4224520500002"/>
    <x v="1"/>
    <n v="1"/>
  </r>
  <r>
    <s v="PFIZER"/>
    <s v="C4391002"/>
    <s v="Pfizer"/>
    <s v="Brazil"/>
    <x v="1"/>
    <n v="40700"/>
    <s v="Revenues - Third Parties"/>
    <m/>
    <s v="Freight - Shipments"/>
    <n v="2026"/>
    <n v="7"/>
    <s v="USD"/>
    <n v="-9778.8335337000008"/>
    <n v="1"/>
    <n v="-9778.8335337000008"/>
    <x v="1"/>
    <n v="1"/>
  </r>
  <r>
    <s v="ASTRAZENECA"/>
    <s v="D9103C00001"/>
    <s v="Astra Zeneca"/>
    <s v="Brazil"/>
    <x v="1"/>
    <n v="40700"/>
    <s v="Revenues - Third Parties"/>
    <m/>
    <s v="Freight - Shipments"/>
    <n v="2026"/>
    <n v="7"/>
    <s v="USD"/>
    <n v="-1319.5019193999999"/>
    <n v="1"/>
    <n v="-1319.5019193999999"/>
    <x v="1"/>
    <n v="1"/>
  </r>
  <r>
    <s v="AMGEN"/>
    <n v="20210004"/>
    <s v="Amgen, Inc."/>
    <s v="Brazil"/>
    <x v="1"/>
    <n v="40700"/>
    <s v="Revenues - Third Parties"/>
    <m/>
    <s v="Freight - Shipments"/>
    <n v="2026"/>
    <n v="7"/>
    <s v="USD"/>
    <n v="-172.84656899999999"/>
    <n v="1"/>
    <n v="-172.84656899999999"/>
    <x v="1"/>
    <n v="1"/>
  </r>
  <r>
    <s v="OTH CUST"/>
    <s v="TAS-120-205"/>
    <s v="Taiho Pharma USA"/>
    <s v="Brazil"/>
    <x v="1"/>
    <n v="40700"/>
    <s v="Revenues - Third Parties"/>
    <m/>
    <s v="Freight - Shipments"/>
    <n v="2026"/>
    <n v="7"/>
    <s v="USD"/>
    <n v="-518.20400309999991"/>
    <n v="1"/>
    <n v="-518.20400309999991"/>
    <x v="1"/>
    <n v="1"/>
  </r>
  <r>
    <s v="ASTRAZENECA"/>
    <s v="D8531C00002"/>
    <s v="Astra Zeneca"/>
    <s v="Brazil"/>
    <x v="1"/>
    <n v="40700"/>
    <s v="Revenues - Third Parties"/>
    <m/>
    <s v="Freight - Shipments"/>
    <n v="2026"/>
    <n v="7"/>
    <s v="USD"/>
    <n v="-2468.44851715"/>
    <n v="1"/>
    <n v="-2468.44851715"/>
    <x v="1"/>
    <n v="1"/>
  </r>
  <r>
    <s v="PFIZER"/>
    <s v="C4891002"/>
    <s v="Pfizer"/>
    <s v="Brazil"/>
    <x v="1"/>
    <n v="40700"/>
    <s v="Revenues - Third Parties"/>
    <m/>
    <s v="Freight - Shipments"/>
    <n v="2026"/>
    <n v="7"/>
    <s v="USD"/>
    <n v="-4788.0205425499989"/>
    <n v="1"/>
    <n v="-4788.0205425499989"/>
    <x v="1"/>
    <n v="1"/>
  </r>
  <r>
    <s v="ASTRAZENECA"/>
    <s v="D8535C00001"/>
    <s v="Astra Zeneca"/>
    <s v="Brazil"/>
    <x v="1"/>
    <n v="40700"/>
    <s v="Revenues - Third Parties"/>
    <m/>
    <s v="Freight - Shipments"/>
    <n v="2026"/>
    <n v="7"/>
    <s v="USD"/>
    <n v="-4431.8823734499992"/>
    <n v="1"/>
    <n v="-4431.8823734499992"/>
    <x v="1"/>
    <n v="1"/>
  </r>
  <r>
    <s v="AMGEN"/>
    <n v="20190341"/>
    <s v="Amgen, Inc."/>
    <s v="Brazil"/>
    <x v="1"/>
    <n v="40700"/>
    <s v="Revenues - Third Parties"/>
    <m/>
    <s v="Freight - Shipments"/>
    <n v="2026"/>
    <n v="7"/>
    <s v="USD"/>
    <n v="-2354.4852309999997"/>
    <n v="1"/>
    <n v="-2354.4852309999997"/>
    <x v="1"/>
    <n v="1"/>
  </r>
  <r>
    <s v="ASTRAZENECA"/>
    <s v="D7632C00001"/>
    <s v="Astra Zeneca"/>
    <s v="Brazil"/>
    <x v="1"/>
    <n v="40700"/>
    <s v="Revenues - Third Parties"/>
    <m/>
    <s v="Freight - Shipments"/>
    <n v="2026"/>
    <n v="7"/>
    <s v="USD"/>
    <n v="-579.37443934999999"/>
    <n v="1"/>
    <n v="-579.37443934999999"/>
    <x v="1"/>
    <n v="1"/>
  </r>
  <r>
    <s v="AMGEN"/>
    <n v="20200041"/>
    <s v="Amgen, Inc."/>
    <s v="Brazil"/>
    <x v="1"/>
    <n v="40700"/>
    <s v="Revenues - Third Parties"/>
    <m/>
    <s v="Freight - Shipments"/>
    <n v="2026"/>
    <n v="7"/>
    <s v="USD"/>
    <n v="-665.55208685000002"/>
    <n v="1"/>
    <n v="-665.55208685000002"/>
    <x v="1"/>
    <n v="1"/>
  </r>
  <r>
    <s v="ASTRAZENECA"/>
    <s v="D361DC00001"/>
    <s v="Astra Zeneca"/>
    <s v="Brazil"/>
    <x v="1"/>
    <n v="40700"/>
    <s v="Revenues - Third Parties"/>
    <m/>
    <s v="Freight - Shipments"/>
    <n v="2026"/>
    <n v="7"/>
    <s v="USD"/>
    <n v="-508.9025486999999"/>
    <n v="1"/>
    <n v="-508.9025486999999"/>
    <x v="1"/>
    <n v="1"/>
  </r>
  <r>
    <s v="ASTRAZENECA"/>
    <s v="D781DC00001"/>
    <s v="Astra Zeneca"/>
    <s v="Brazil"/>
    <x v="1"/>
    <n v="40700"/>
    <s v="Revenues - Third Parties"/>
    <m/>
    <s v="Freight - Shipments"/>
    <n v="2026"/>
    <n v="7"/>
    <s v="USD"/>
    <n v="-79.619139599999983"/>
    <n v="1"/>
    <n v="-79.619139599999983"/>
    <x v="1"/>
    <n v="1"/>
  </r>
  <r>
    <s v="AMGEN"/>
    <n v="20210081"/>
    <s v="Amgen, Inc."/>
    <s v="Brazil"/>
    <x v="1"/>
    <n v="40700"/>
    <s v="Revenues - Third Parties"/>
    <m/>
    <s v="Freight - Shipments"/>
    <n v="2026"/>
    <n v="7"/>
    <s v="USD"/>
    <n v="-3227.9021704999996"/>
    <n v="1"/>
    <n v="-3227.9021704999996"/>
    <x v="1"/>
    <n v="1"/>
  </r>
  <r>
    <s v="ASTRAZENECA"/>
    <s v="D6402C00012"/>
    <s v="Astra Zeneca"/>
    <s v="Brazil"/>
    <x v="1"/>
    <n v="40700"/>
    <s v="Revenues - Third Parties"/>
    <m/>
    <s v="Freight - Shipments"/>
    <n v="2026"/>
    <n v="7"/>
    <s v="USD"/>
    <n v="-577.99068425000007"/>
    <n v="1"/>
    <n v="-577.99068425000007"/>
    <x v="1"/>
    <n v="1"/>
  </r>
  <r>
    <s v="PFIZER"/>
    <s v="C1071032"/>
    <s v="Pfizer"/>
    <s v="Brazil"/>
    <x v="1"/>
    <n v="40700"/>
    <s v="Revenues - Third Parties"/>
    <m/>
    <s v="Freight - Shipments"/>
    <n v="2026"/>
    <n v="7"/>
    <s v="USD"/>
    <n v="-23513.8638378"/>
    <n v="1"/>
    <n v="-23513.8638378"/>
    <x v="1"/>
    <n v="1"/>
  </r>
  <r>
    <s v="ASTRAZENECA"/>
    <s v="D702AC00001"/>
    <s v="Astra Zeneca"/>
    <s v="Brazil"/>
    <x v="1"/>
    <n v="40700"/>
    <s v="Revenues - Third Parties"/>
    <m/>
    <s v="Freight - Shipments"/>
    <n v="2026"/>
    <n v="7"/>
    <s v="USD"/>
    <n v="-48.412323399999991"/>
    <n v="1"/>
    <n v="-48.412323399999991"/>
    <x v="1"/>
    <n v="1"/>
  </r>
  <r>
    <s v="ASTRAZENECA"/>
    <s v="D702BC00001"/>
    <s v="Astra Zeneca"/>
    <s v="Brazil"/>
    <x v="1"/>
    <n v="40700"/>
    <s v="Revenues - Third Parties"/>
    <m/>
    <s v="Freight - Shipments"/>
    <n v="2026"/>
    <n v="7"/>
    <s v="USD"/>
    <n v="-214.15998310000001"/>
    <n v="1"/>
    <n v="-214.15998310000001"/>
    <x v="1"/>
    <n v="1"/>
  </r>
  <r>
    <s v="ASTRAZENECA"/>
    <s v="D516NC00001"/>
    <s v="Astra Zeneca"/>
    <s v="Brazil"/>
    <x v="1"/>
    <n v="40700"/>
    <s v="Revenues - Third Parties"/>
    <m/>
    <s v="Freight - Shipments"/>
    <n v="2026"/>
    <n v="7"/>
    <s v="USD"/>
    <n v="-64.560226849999992"/>
    <n v="1"/>
    <n v="-64.560226849999992"/>
    <x v="1"/>
    <n v="1"/>
  </r>
  <r>
    <s v="ASTRAZENECA"/>
    <s v="D702FC00001"/>
    <s v="Astra Zeneca"/>
    <s v="Brazil"/>
    <x v="1"/>
    <n v="40700"/>
    <s v="Revenues - Third Parties"/>
    <m/>
    <s v="Freight - Shipments"/>
    <n v="2026"/>
    <n v="7"/>
    <s v="USD"/>
    <n v="-656.94387465"/>
    <n v="1"/>
    <n v="-656.94387465"/>
    <x v="1"/>
    <n v="1"/>
  </r>
  <r>
    <s v="AMGEN"/>
    <n v="20230153"/>
    <s v="Amgen, Inc."/>
    <s v="Brazil"/>
    <x v="1"/>
    <n v="40700"/>
    <s v="Revenues - Third Parties"/>
    <m/>
    <s v="Freight - Shipments"/>
    <n v="2026"/>
    <n v="7"/>
    <s v="USD"/>
    <n v="-157.59251130000001"/>
    <n v="1"/>
    <n v="-157.59251130000001"/>
    <x v="1"/>
    <n v="1"/>
  </r>
  <r>
    <s v="PFIZER"/>
    <s v="C2321014"/>
    <s v="Pfizer"/>
    <s v="Brazil"/>
    <x v="1"/>
    <n v="40700"/>
    <s v="Revenues - Third Parties"/>
    <m/>
    <s v="Freight - Shipments"/>
    <n v="2026"/>
    <n v="7"/>
    <s v="USD"/>
    <n v="-5414.895719099999"/>
    <n v="1"/>
    <n v="-5414.895719099999"/>
    <x v="1"/>
    <n v="1"/>
  </r>
  <r>
    <s v="PFIZER"/>
    <s v="C2321003"/>
    <s v="Pfizer"/>
    <s v="Brazil"/>
    <x v="1"/>
    <n v="40700"/>
    <s v="Revenues - Third Parties"/>
    <m/>
    <s v="Freight - Shipments"/>
    <n v="2026"/>
    <n v="7"/>
    <s v="USD"/>
    <n v="-193862.58703035"/>
    <n v="1"/>
    <n v="-193862.58703035"/>
    <x v="1"/>
    <n v="1"/>
  </r>
  <r>
    <s v="AMGEN"/>
    <n v="20240092"/>
    <s v="Amgen, Inc."/>
    <s v="Brazil"/>
    <x v="1"/>
    <n v="40700"/>
    <s v="Revenues - Third Parties"/>
    <m/>
    <s v="Freight - Shipments"/>
    <n v="2026"/>
    <n v="7"/>
    <s v="USD"/>
    <n v="-74.423917049999986"/>
    <n v="1"/>
    <n v="-74.423917049999986"/>
    <x v="1"/>
    <n v="1"/>
  </r>
  <r>
    <s v="ASTRAZENECA"/>
    <s v="D7029C00001"/>
    <s v="Astra Zeneca"/>
    <s v="Brazil"/>
    <x v="1"/>
    <n v="40700"/>
    <s v="Revenues - Third Parties"/>
    <m/>
    <s v="Freight - Shipments"/>
    <n v="2026"/>
    <n v="7"/>
    <s v="USD"/>
    <n v="-573.86125334999986"/>
    <n v="1"/>
    <n v="-573.86125334999986"/>
    <x v="1"/>
    <n v="1"/>
  </r>
  <r>
    <s v="PFIZER"/>
    <s v="C5751003"/>
    <s v="Pfizer"/>
    <s v="Brazil"/>
    <x v="1"/>
    <n v="40700"/>
    <s v="Revenues - Third Parties"/>
    <m/>
    <s v="Freight - Shipments"/>
    <n v="2026"/>
    <n v="7"/>
    <s v="USD"/>
    <n v="-6335.6714721999997"/>
    <n v="1"/>
    <n v="-6335.6714721999997"/>
    <x v="1"/>
    <n v="1"/>
  </r>
  <r>
    <s v="ASTRAZENECA"/>
    <s v="D763QC00001"/>
    <s v="Astra Zeneca"/>
    <s v="Brazil"/>
    <x v="1"/>
    <n v="40700"/>
    <s v="Revenues - Third Parties"/>
    <m/>
    <s v="Freight - Shipments"/>
    <n v="2026"/>
    <n v="7"/>
    <s v="USD"/>
    <n v="-42.952358749999995"/>
    <n v="1"/>
    <n v="-42.952358749999995"/>
    <x v="1"/>
    <n v="1"/>
  </r>
  <r>
    <s v="ASTRAZENECA"/>
    <s v="D702GC00001"/>
    <s v="Astra Zeneca"/>
    <s v="Brazil"/>
    <x v="1"/>
    <n v="40700"/>
    <s v="Revenues - Third Parties"/>
    <m/>
    <s v="Freight - Shipments"/>
    <n v="2026"/>
    <n v="7"/>
    <s v="USD"/>
    <n v="-2366.7820921500002"/>
    <n v="1"/>
    <n v="-2366.7820921500002"/>
    <x v="1"/>
    <n v="1"/>
  </r>
  <r>
    <s v="PFIZER"/>
    <s v="C4391024"/>
    <s v="Pfizer"/>
    <s v="Brazil"/>
    <x v="1"/>
    <n v="40700"/>
    <s v="Revenues - Third Parties"/>
    <m/>
    <s v="Freight - Shipments"/>
    <n v="2026"/>
    <n v="7"/>
    <s v="USD"/>
    <n v="-66038.513984799996"/>
    <n v="1"/>
    <n v="-66038.513984799996"/>
    <x v="1"/>
    <n v="1"/>
  </r>
  <r>
    <s v="ASTRAZENECA"/>
    <s v="D7960C00015"/>
    <s v="Astra Zeneca"/>
    <s v="Brazil"/>
    <x v="1"/>
    <n v="40700"/>
    <s v="Revenues - Third Parties"/>
    <m/>
    <s v="Freight - Shipments"/>
    <n v="2026"/>
    <n v="7"/>
    <s v="USD"/>
    <n v="-3121.0514401500009"/>
    <n v="1"/>
    <n v="-3121.0514401500009"/>
    <x v="1"/>
    <n v="1"/>
  </r>
  <r>
    <s v="PFIZER"/>
    <s v="C3651021"/>
    <s v="Pfizer"/>
    <s v="Brazil"/>
    <x v="1"/>
    <n v="40700"/>
    <s v="Revenues - Third Parties"/>
    <m/>
    <s v="Freight - Shipments"/>
    <n v="2026"/>
    <n v="7"/>
    <s v="USD"/>
    <n v="-10.700220649999999"/>
    <n v="1"/>
    <n v="-10.700220649999999"/>
    <x v="1"/>
    <n v="1"/>
  </r>
  <r>
    <s v="AMGEN"/>
    <n v="20220196"/>
    <s v="Amgen, Inc."/>
    <s v="Brazil"/>
    <x v="1"/>
    <n v="40700"/>
    <s v="Revenues - Third Parties"/>
    <m/>
    <s v="Freight - Shipments"/>
    <n v="2026"/>
    <n v="7"/>
    <s v="USD"/>
    <n v="-49290.063550699982"/>
    <n v="1"/>
    <n v="-49290.063550699982"/>
    <x v="1"/>
    <n v="1"/>
  </r>
  <r>
    <s v="AMGEN"/>
    <n v="20230227"/>
    <s v="Amgen, Inc."/>
    <s v="Brazil"/>
    <x v="1"/>
    <n v="40700"/>
    <s v="Revenues - Third Parties"/>
    <m/>
    <s v="Freight - Shipments"/>
    <n v="2026"/>
    <n v="7"/>
    <s v="USD"/>
    <n v="-2750.3715606499995"/>
    <n v="1"/>
    <n v="-2750.3715606499995"/>
    <x v="1"/>
    <n v="1"/>
  </r>
  <r>
    <s v="PFIZER"/>
    <s v="C4551002"/>
    <s v="Pfizer"/>
    <s v="Brazil"/>
    <x v="1"/>
    <n v="40700"/>
    <s v="Revenues - Third Parties"/>
    <m/>
    <s v="Freight - Shipments"/>
    <n v="2026"/>
    <n v="7"/>
    <s v="USD"/>
    <n v="-492.11462439999997"/>
    <n v="1"/>
    <n v="-492.11462439999997"/>
    <x v="1"/>
    <n v="1"/>
  </r>
  <r>
    <s v="AMGEN"/>
    <n v="20250002"/>
    <s v="Amgen, Inc."/>
    <s v="Brazil"/>
    <x v="1"/>
    <n v="40700"/>
    <s v="Revenues - Third Parties"/>
    <m/>
    <s v="Freight - Shipments"/>
    <n v="2026"/>
    <n v="7"/>
    <s v="USD"/>
    <n v="-65.187965849999998"/>
    <n v="1"/>
    <n v="-65.187965849999998"/>
    <x v="1"/>
    <n v="1"/>
  </r>
  <r>
    <s v="AMGEN"/>
    <n v="20230225"/>
    <s v="Amgen, Inc."/>
    <s v="Brazil"/>
    <x v="1"/>
    <n v="40700"/>
    <s v="Revenues - Third Parties"/>
    <m/>
    <s v="Freight - Shipments"/>
    <n v="2026"/>
    <n v="7"/>
    <s v="USD"/>
    <n v="-64.328236349999997"/>
    <n v="1"/>
    <n v="-64.328236349999997"/>
    <x v="1"/>
    <n v="1"/>
  </r>
  <r>
    <s v="ASTRAZENECA"/>
    <s v="D702NC00001"/>
    <s v="Astra Zeneca"/>
    <s v="Brazil"/>
    <x v="1"/>
    <n v="40700"/>
    <s v="Revenues - Third Parties"/>
    <m/>
    <s v="Freight - Shipments"/>
    <n v="2026"/>
    <n v="7"/>
    <s v="USD"/>
    <n v="-256.09158365000002"/>
    <n v="1"/>
    <n v="-256.09158365000002"/>
    <x v="1"/>
    <n v="1"/>
  </r>
  <r>
    <s v="MEDIMMUNE"/>
    <s v="D7700C00003"/>
    <s v="MedImmune Inc"/>
    <s v="Brazil"/>
    <x v="1"/>
    <n v="40700"/>
    <s v="Revenues - Third Parties"/>
    <m/>
    <s v="Freight - Shipments"/>
    <n v="2026"/>
    <n v="7"/>
    <s v="USD"/>
    <n v="-57.728788950000002"/>
    <n v="1"/>
    <n v="-57.728788950000002"/>
    <x v="1"/>
    <n v="1"/>
  </r>
  <r>
    <s v="OTH CUST"/>
    <s v="GRN163LMYF3001"/>
    <s v="Geron Corporation"/>
    <s v="Brazil"/>
    <x v="1"/>
    <n v="40700"/>
    <s v="Revenues - Third Parties"/>
    <m/>
    <s v="Freight - Shipments"/>
    <n v="2026"/>
    <n v="7"/>
    <s v="USD"/>
    <n v="-2767.6221012999995"/>
    <n v="1"/>
    <n v="-2767.6221012999995"/>
    <x v="1"/>
    <n v="1"/>
  </r>
  <r>
    <s v="GILEAD SCI"/>
    <s v="GS-US-528-9023"/>
    <s v="Gilead Sciences, Inc."/>
    <s v="Brazil"/>
    <x v="1"/>
    <n v="40700"/>
    <s v="Revenues - Third Parties"/>
    <m/>
    <s v="Freight - Returns"/>
    <n v="2026"/>
    <n v="7"/>
    <s v="USD"/>
    <n v="-207.9508256"/>
    <n v="1"/>
    <n v="-207.9508256"/>
    <x v="1"/>
    <n v="1"/>
  </r>
  <r>
    <s v="OTH CUST"/>
    <s v="ALXN1720-MG-301"/>
    <s v="Alexion Pharmaceuticals Inc"/>
    <s v="Brazil"/>
    <x v="1"/>
    <n v="40700"/>
    <s v="Revenues - Third Parties"/>
    <m/>
    <s v="Freight - Shipments"/>
    <n v="2026"/>
    <n v="7"/>
    <s v="USD"/>
    <n v="-172.53133484999998"/>
    <n v="1"/>
    <n v="-172.53133484999998"/>
    <x v="1"/>
    <n v="1"/>
  </r>
  <r>
    <s v="MEDIMMUNE"/>
    <s v="D9185C00001"/>
    <s v="MedImmune Inc"/>
    <s v="Brazil"/>
    <x v="1"/>
    <n v="40700"/>
    <s v="Revenues - Third Parties"/>
    <m/>
    <s v="Freight - Shipments"/>
    <n v="2026"/>
    <n v="7"/>
    <s v="USD"/>
    <n v="-64.438772999999998"/>
    <n v="1"/>
    <n v="-64.438772999999998"/>
    <x v="1"/>
    <n v="1"/>
  </r>
  <r>
    <s v="OTH CUST"/>
    <s v="RYZ101-301"/>
    <s v="RayzeBio Inc"/>
    <s v="Brazil"/>
    <x v="1"/>
    <n v="40700"/>
    <s v="Revenues - Third Parties"/>
    <m/>
    <s v="Freight - Shipments"/>
    <n v="2026"/>
    <n v="7"/>
    <s v="USD"/>
    <n v="-754.89572234999991"/>
    <n v="1"/>
    <n v="-754.89572234999991"/>
    <x v="1"/>
    <n v="1"/>
  </r>
  <r>
    <s v="OTH CUST"/>
    <s v="CY 6022"/>
    <s v="Cytokinetics Incorporated"/>
    <s v="Brazil"/>
    <x v="1"/>
    <n v="40700"/>
    <s v="Revenues - Third Parties"/>
    <m/>
    <s v="Freight - Shipments"/>
    <n v="2026"/>
    <n v="7"/>
    <s v="USD"/>
    <n v="-71.492648849999981"/>
    <n v="1"/>
    <n v="-71.492648849999981"/>
    <x v="1"/>
    <n v="1"/>
  </r>
  <r>
    <s v="OTH CUST"/>
    <s v="AK-US-001-0106"/>
    <s v="Akero Therapeutics"/>
    <s v="Brazil"/>
    <x v="1"/>
    <n v="40700"/>
    <s v="Revenues - Third Parties"/>
    <m/>
    <s v="Freight - Shipments"/>
    <n v="2026"/>
    <n v="7"/>
    <s v="USD"/>
    <n v="-516.58552820000011"/>
    <n v="1"/>
    <n v="-516.58552820000011"/>
    <x v="1"/>
    <n v="1"/>
  </r>
  <r>
    <s v="OTH CUST"/>
    <s v="AIS-D08"/>
    <s v="Alpine Immune Sciences Inc"/>
    <s v="Brazil"/>
    <x v="1"/>
    <n v="40700"/>
    <s v="Revenues - Third Parties"/>
    <m/>
    <s v="Freight - Shipments"/>
    <n v="2026"/>
    <n v="7"/>
    <s v="USD"/>
    <n v="-1257.4594717999998"/>
    <n v="1"/>
    <n v="-1257.4594717999998"/>
    <x v="1"/>
    <n v="1"/>
  </r>
  <r>
    <s v="OTH CUST"/>
    <s v="LP352-301"/>
    <s v="Longboard Pharmaceuticals"/>
    <s v="Brazil"/>
    <x v="1"/>
    <n v="40700"/>
    <s v="Revenues - Third Parties"/>
    <m/>
    <s v="Freight - Shipments"/>
    <n v="2026"/>
    <n v="7"/>
    <s v="USD"/>
    <n v="-320.28199035"/>
    <n v="1"/>
    <n v="-320.28199035"/>
    <x v="1"/>
    <n v="1"/>
  </r>
  <r>
    <s v="OTH CUST"/>
    <s v="LP352-303"/>
    <s v="Longboard Pharmaceuticals"/>
    <s v="Brazil"/>
    <x v="1"/>
    <n v="40700"/>
    <s v="Revenues - Third Parties"/>
    <m/>
    <s v="Freight - Shipments"/>
    <n v="2026"/>
    <n v="7"/>
    <s v="USD"/>
    <n v="-266.42061949999999"/>
    <n v="1"/>
    <n v="-266.42061949999999"/>
    <x v="1"/>
    <n v="1"/>
  </r>
  <r>
    <s v="OTH CUST"/>
    <s v="LP352-302"/>
    <s v="Longboard Pharmaceuticals"/>
    <s v="Brazil"/>
    <x v="1"/>
    <n v="40700"/>
    <s v="Revenues - Third Parties"/>
    <m/>
    <s v="Freight - Shipments"/>
    <n v="2026"/>
    <n v="7"/>
    <s v="USD"/>
    <n v="-134.5353849"/>
    <n v="1"/>
    <n v="-134.5353849"/>
    <x v="1"/>
    <n v="1"/>
  </r>
  <r>
    <s v="OTH CUST"/>
    <s v="VX24-AIS-D10"/>
    <s v="Vertex Pharmaceuticals"/>
    <s v="Brazil"/>
    <x v="1"/>
    <n v="40700"/>
    <s v="Revenues - Third Parties"/>
    <m/>
    <s v="Freight - Shipments"/>
    <n v="2026"/>
    <n v="7"/>
    <s v="USD"/>
    <n v="-19472.724428149999"/>
    <n v="1"/>
    <n v="-19472.724428149999"/>
    <x v="1"/>
    <n v="1"/>
  </r>
  <r>
    <s v="MEDIMMUNE"/>
    <s v="D9640C00003"/>
    <s v="MedImmune Inc"/>
    <s v="Brazil"/>
    <x v="1"/>
    <n v="40700"/>
    <s v="Revenues - Third Parties"/>
    <m/>
    <s v="Freight - Shipments"/>
    <n v="2026"/>
    <n v="7"/>
    <s v="USD"/>
    <n v="-134.79466839999998"/>
    <n v="1"/>
    <n v="-134.79466839999998"/>
    <x v="1"/>
    <n v="1"/>
  </r>
  <r>
    <s v="ASTRAZENECA"/>
    <s v="D516NC00001"/>
    <s v="Astra Zeneca"/>
    <s v="Brazil"/>
    <x v="5"/>
    <n v="40700"/>
    <s v="Revenues - Third Parties"/>
    <m/>
    <s v="All services Credit Note"/>
    <n v="2026"/>
    <n v="7"/>
    <s v="USD"/>
    <n v="-9606.7403152000006"/>
    <n v="1"/>
    <n v="-9606.7403152000006"/>
    <x v="1"/>
    <s v="Not Applicable"/>
  </r>
  <r>
    <s v="ASTRAZENECA"/>
    <s v="D3251C00014 Returns and Destruction"/>
    <s v="Astra Zeneca"/>
    <s v="Brazil"/>
    <x v="0"/>
    <n v="40700"/>
    <s v="Revenues - Third Parties"/>
    <m/>
    <s v="Storage of Returns (per Pallet)"/>
    <n v="2026"/>
    <n v="7"/>
    <s v="USD"/>
    <n v="457.76574901023395"/>
    <n v="1"/>
    <n v="457.76574901023395"/>
    <x v="1"/>
    <n v="0"/>
  </r>
  <r>
    <s v="ASTRAZENECA"/>
    <s v="D9185C00001 Returns and Destruction"/>
    <s v="Astra Zeneca"/>
    <s v="Brazil"/>
    <x v="0"/>
    <n v="40700"/>
    <s v="Revenues - Third Parties"/>
    <m/>
    <s v="Storage of Returns (per Pallet)"/>
    <n v="2026"/>
    <n v="7"/>
    <s v="USD"/>
    <n v="332.58628858321651"/>
    <n v="1"/>
    <n v="332.58628858321651"/>
    <x v="1"/>
    <n v="0"/>
  </r>
  <r>
    <s v="ASTRAZENECA"/>
    <s v="D5244C00001 Returns and Destruction"/>
    <s v="Astra Zeneca"/>
    <s v="Brazil"/>
    <x v="1"/>
    <n v="40700"/>
    <s v="Revenues - Third Parties"/>
    <m/>
    <s v="Freight - Returns"/>
    <n v="2026"/>
    <n v="7"/>
    <s v="USD"/>
    <n v="699.7982179800797"/>
    <n v="1"/>
    <n v="699.7982179800797"/>
    <x v="1"/>
    <n v="1"/>
  </r>
  <r>
    <s v="ASTRAZENECA"/>
    <s v="D5244C00001 Returns and Destruction"/>
    <s v="Astra Zeneca"/>
    <s v="Brazil"/>
    <x v="2"/>
    <n v="40700"/>
    <s v="Revenues - Third Parties"/>
    <m/>
    <s v="Returns Receipt (per Receipt)"/>
    <n v="2026"/>
    <n v="7"/>
    <s v="USD"/>
    <n v="176.33323495037072"/>
    <n v="1"/>
    <n v="176.33323495037072"/>
    <x v="1"/>
    <n v="0"/>
  </r>
  <r>
    <s v="ASTRAZENECA"/>
    <s v="D5244C00001 Returns and Destruction"/>
    <s v="Astra Zeneca"/>
    <s v="Brazil"/>
    <x v="0"/>
    <n v="40700"/>
    <s v="Revenues - Third Parties"/>
    <m/>
    <s v="Storage of Returns (per Pallet)"/>
    <n v="2026"/>
    <n v="7"/>
    <s v="USD"/>
    <n v="355.67264850187001"/>
    <n v="1"/>
    <n v="355.67264850187001"/>
    <x v="1"/>
    <n v="0"/>
  </r>
  <r>
    <s v="ASTRAZENECA"/>
    <s v="D9180C00012 Returns and Destruction"/>
    <s v="Astra Zeneca"/>
    <s v="Brazil"/>
    <x v="0"/>
    <n v="40700"/>
    <s v="Revenues - Third Parties"/>
    <m/>
    <s v="Storage of Returns (per Pallet)"/>
    <n v="2026"/>
    <n v="7"/>
    <s v="USD"/>
    <n v="350.07944071546422"/>
    <n v="1"/>
    <n v="350.07944071546422"/>
    <x v="1"/>
    <n v="0"/>
  </r>
  <r>
    <s v="ASTRAZENECA"/>
    <s v="D6972C00003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</r>
  <r>
    <s v="ASTRAZENECA"/>
    <s v="D6972C00003 Returns and Destruction"/>
    <s v="Astra Zeneca"/>
    <s v="Brazil"/>
    <x v="2"/>
    <n v="40700"/>
    <s v="Revenues - Third Parties"/>
    <m/>
    <s v="Returns Receipt (per Receipt)"/>
    <n v="2026"/>
    <n v="7"/>
    <s v="USD"/>
    <n v="189.9585152637865"/>
    <n v="1"/>
    <n v="189.9585152637865"/>
    <x v="1"/>
    <n v="0"/>
  </r>
  <r>
    <s v="ASTRAZENECA"/>
    <s v="D6972C00003 Returns and Destruction"/>
    <s v="Astra Zeneca"/>
    <s v="Brazil"/>
    <x v="0"/>
    <n v="40700"/>
    <s v="Revenues - Third Parties"/>
    <m/>
    <s v="Storage of Returns (per Pallet)"/>
    <n v="2026"/>
    <n v="7"/>
    <s v="USD"/>
    <n v="233.38629381030952"/>
    <n v="1"/>
    <n v="233.38629381030952"/>
    <x v="1"/>
    <n v="0"/>
  </r>
  <r>
    <s v="ASTRAZENECA"/>
    <s v="D3463C00003 Returns and Destruction"/>
    <s v="Astra Zeneca"/>
    <s v="Brazil"/>
    <x v="2"/>
    <n v="40700"/>
    <s v="Revenues - Third Parties"/>
    <m/>
    <s v="Returns Receipt (per Receipt)"/>
    <n v="2026"/>
    <n v="7"/>
    <s v="USD"/>
    <n v="189.9585152637865"/>
    <n v="1"/>
    <n v="189.9585152637865"/>
    <x v="1"/>
    <n v="0"/>
  </r>
  <r>
    <s v="ASTRAZENECA"/>
    <s v="D3463C00003 Returns and Destruction"/>
    <s v="Astra Zeneca"/>
    <s v="Brazil"/>
    <x v="0"/>
    <n v="40700"/>
    <s v="Revenues - Third Parties"/>
    <m/>
    <s v="Storage of Returns (per Pallet)"/>
    <n v="2026"/>
    <n v="7"/>
    <s v="USD"/>
    <n v="116.69314690515476"/>
    <n v="1"/>
    <n v="116.69314690515476"/>
    <x v="1"/>
    <n v="0"/>
  </r>
  <r>
    <s v="ASTRAZENECA"/>
    <s v="D6402C00012 Returns and Destruction"/>
    <s v="Astra Zeneca"/>
    <s v="Brazil"/>
    <x v="0"/>
    <n v="40700"/>
    <s v="Revenues - Third Parties"/>
    <m/>
    <s v="Storage of Returns (per Pallet)"/>
    <n v="2026"/>
    <n v="7"/>
    <s v="USD"/>
    <n v="177.83632425093501"/>
    <n v="1"/>
    <n v="177.83632425093501"/>
    <x v="1"/>
    <n v="0"/>
  </r>
  <r>
    <s v="ASTRAZENECA"/>
    <s v="D9180C00008 Returns and Destruction"/>
    <s v="Astra Zeneca"/>
    <s v="Brazil"/>
    <x v="0"/>
    <n v="40700"/>
    <s v="Revenues - Third Parties"/>
    <m/>
    <s v="Storage of Returns (per Pallet)"/>
    <n v="2026"/>
    <n v="7"/>
    <s v="USD"/>
    <n v="440.17706980181549"/>
    <n v="1"/>
    <n v="440.17706980181549"/>
    <x v="1"/>
    <n v="0"/>
  </r>
  <r>
    <s v="ASTRAZENECA"/>
    <s v="D9180C00004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</r>
  <r>
    <s v="ASTRAZENECA"/>
    <s v="D9180C00004 Returns and Destruction"/>
    <s v="Astra Zeneca"/>
    <s v="Brazil"/>
    <x v="2"/>
    <n v="40700"/>
    <s v="Revenues - Third Parties"/>
    <m/>
    <s v="Returns Receipt (per Receipt)"/>
    <n v="2026"/>
    <n v="7"/>
    <s v="USD"/>
    <n v="176.33323495037072"/>
    <n v="1"/>
    <n v="176.33323495037072"/>
    <x v="1"/>
    <n v="0"/>
  </r>
  <r>
    <s v="ASTRAZENECA"/>
    <s v="D9180C00004 Returns and Destruction"/>
    <s v="Astra Zeneca"/>
    <s v="Brazil"/>
    <x v="0"/>
    <n v="40700"/>
    <s v="Revenues - Third Parties"/>
    <m/>
    <s v="Storage of Returns (per Pallet)"/>
    <n v="2026"/>
    <n v="7"/>
    <s v="USD"/>
    <n v="355.67264850187001"/>
    <n v="1"/>
    <n v="355.67264850187001"/>
    <x v="1"/>
    <n v="0"/>
  </r>
  <r>
    <s v="ASTRAZENECA"/>
    <s v="D9690C00005 Returns and Destruction"/>
    <s v="Astra Zeneca"/>
    <s v="Brazil"/>
    <x v="0"/>
    <n v="40700"/>
    <s v="Revenues - Third Parties"/>
    <m/>
    <s v="Storage of Returns (per Pallet)"/>
    <n v="2026"/>
    <n v="7"/>
    <s v="USD"/>
    <n v="126.25365265089675"/>
    <n v="1"/>
    <n v="126.25365265089675"/>
    <x v="1"/>
    <n v="0"/>
  </r>
  <r>
    <s v="ASTRAZENECA"/>
    <s v="D5989C00001 Returns and Destruction"/>
    <s v="Astra Zeneca"/>
    <s v="Brazil"/>
    <x v="1"/>
    <n v="40700"/>
    <s v="Revenues - Third Parties"/>
    <m/>
    <s v="Freight - Returns"/>
    <n v="2026"/>
    <n v="7"/>
    <s v="USD"/>
    <n v="1040.309354821135"/>
    <n v="1"/>
    <n v="1040.309354821135"/>
    <x v="1"/>
    <n v="1"/>
  </r>
  <r>
    <s v="ASTRAZENECA"/>
    <s v="D5989C00001 Returns and Destruction"/>
    <s v="Astra Zeneca"/>
    <s v="Brazil"/>
    <x v="2"/>
    <n v="40700"/>
    <s v="Revenues - Third Parties"/>
    <m/>
    <s v="Returns Receipt (per Receipt)"/>
    <n v="2026"/>
    <n v="7"/>
    <s v="USD"/>
    <n v="800.01001994753005"/>
    <n v="1"/>
    <n v="800.01001994753005"/>
    <x v="1"/>
    <n v="0"/>
  </r>
  <r>
    <s v="ASTRAZENECA"/>
    <s v="D5989C00001 Returns and Destruction"/>
    <s v="Astra Zeneca"/>
    <s v="Brazil"/>
    <x v="0"/>
    <n v="40700"/>
    <s v="Revenues - Third Parties"/>
    <m/>
    <s v="Storage of Returns (per Pallet)"/>
    <n v="2026"/>
    <n v="7"/>
    <s v="USD"/>
    <n v="757.52191590538041"/>
    <n v="1"/>
    <n v="757.52191590538041"/>
    <x v="1"/>
    <n v="0"/>
  </r>
  <r>
    <s v="ASTRAZENECA"/>
    <s v="AZ Local Returns and Destruction (Onco)"/>
    <s v="Astra Zeneca"/>
    <s v="Brazil"/>
    <x v="1"/>
    <n v="40700"/>
    <s v="Revenues - Third Parties"/>
    <m/>
    <s v="Freight - Returns"/>
    <n v="2026"/>
    <n v="7"/>
    <s v="USD"/>
    <n v="2374.5891800750001"/>
    <n v="1"/>
    <n v="2374.5891800750001"/>
    <x v="1"/>
    <n v="1"/>
  </r>
  <r>
    <s v="ASTRAZENECA"/>
    <s v="AZ Local Returns and Destruction (Onco)"/>
    <s v="Astra Zeneca"/>
    <s v="Brazil"/>
    <x v="2"/>
    <n v="40700"/>
    <s v="Revenues - Third Parties"/>
    <m/>
    <s v="Returns Receipt (per Receipt)"/>
    <n v="2026"/>
    <n v="7"/>
    <s v="USD"/>
    <n v="2125.9550776799997"/>
    <n v="1"/>
    <n v="2125.9550776799997"/>
    <x v="1"/>
    <n v="0"/>
  </r>
  <r>
    <s v="ASTRAZENECA"/>
    <s v="AZ Local Returns and Destruction (Onco)"/>
    <s v="Astra Zeneca"/>
    <s v="Brazil"/>
    <x v="0"/>
    <n v="40700"/>
    <s v="Revenues - Third Parties"/>
    <m/>
    <s v="Storage of Returns (per Pallet)"/>
    <n v="2026"/>
    <n v="7"/>
    <s v="USD"/>
    <n v="3829.1431798199997"/>
    <n v="1"/>
    <n v="3829.1431798199997"/>
    <x v="1"/>
    <n v="0"/>
  </r>
  <r>
    <s v="ASTRAZENECA"/>
    <s v="D3466C00001 Returns And Destruction"/>
    <s v="Astra Zeneca"/>
    <s v="Brazil"/>
    <x v="1"/>
    <n v="40700"/>
    <s v="Revenues - Third Parties"/>
    <m/>
    <s v="Freight - Returns"/>
    <n v="2026"/>
    <n v="7"/>
    <s v="USD"/>
    <n v="237.28730767597628"/>
    <n v="1"/>
    <n v="237.28730767597628"/>
    <x v="1"/>
    <n v="1"/>
  </r>
  <r>
    <s v="ASTRAZENECA"/>
    <s v="D3466C00001 Returns And Destruction"/>
    <s v="Astra Zeneca"/>
    <s v="Brazil"/>
    <x v="0"/>
    <n v="40700"/>
    <s v="Revenues - Third Parties"/>
    <m/>
    <s v="Storage of Returns (per Pallet)"/>
    <n v="2026"/>
    <n v="7"/>
    <s v="USD"/>
    <n v="121.03865410484049"/>
    <n v="1"/>
    <n v="121.03865410484049"/>
    <x v="1"/>
    <n v="0"/>
  </r>
  <r>
    <s v="ASTRAZENECA"/>
    <s v="D6972C00002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</r>
  <r>
    <s v="ASTRAZENECA"/>
    <s v="D6972C00002 Returns and Destruction"/>
    <s v="Astra Zeneca"/>
    <s v="Brazil"/>
    <x v="2"/>
    <n v="40700"/>
    <s v="Revenues - Third Parties"/>
    <m/>
    <s v="Returns Receipt (per Receipt)"/>
    <n v="2026"/>
    <n v="7"/>
    <s v="USD"/>
    <n v="199.83484522054201"/>
    <n v="1"/>
    <n v="199.83484522054201"/>
    <x v="1"/>
    <n v="0"/>
  </r>
  <r>
    <s v="ASTRAZENECA"/>
    <s v="D6972C00002 Returns and Destruction"/>
    <s v="Astra Zeneca"/>
    <s v="Brazil"/>
    <x v="0"/>
    <n v="40700"/>
    <s v="Revenues - Third Parties"/>
    <m/>
    <s v="Storage of Returns (per Pallet)"/>
    <n v="2026"/>
    <n v="7"/>
    <s v="USD"/>
    <n v="127.03931411409698"/>
    <n v="1"/>
    <n v="127.03931411409698"/>
    <x v="1"/>
    <n v="0"/>
  </r>
  <r>
    <s v="ASTRAZENECA"/>
    <s v="D6973C00001 Returns and Destruction"/>
    <s v="Astra Zeneca"/>
    <s v="Brazil"/>
    <x v="0"/>
    <n v="40700"/>
    <s v="Revenues - Third Parties"/>
    <m/>
    <s v="Storage of Returns (per Pallet)"/>
    <n v="2026"/>
    <n v="7"/>
    <s v="USD"/>
    <n v="121.70539410586898"/>
    <n v="1"/>
    <n v="121.70539410586898"/>
    <x v="1"/>
    <n v="0"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1121.6555340109455"/>
    <n v="1"/>
    <n v="1121.6555340109455"/>
    <x v="1"/>
    <n v="1"/>
  </r>
  <r>
    <s v="ASTRAZENECA"/>
    <s v="D9640C00003 Ancillaries"/>
    <s v="Astra Zeneca"/>
    <s v="Brazil"/>
    <x v="0"/>
    <n v="40700"/>
    <s v="Revenues - Third Parties"/>
    <m/>
    <s v="Non-Drug Storage Ambient (per Pallet)"/>
    <n v="2026"/>
    <n v="7"/>
    <s v="USD"/>
    <n v="366.89415565368296"/>
    <n v="1"/>
    <n v="366.89415565368296"/>
    <x v="1"/>
    <n v="0"/>
  </r>
  <r>
    <s v="ASTRAZENECA"/>
    <s v="D9640C00003 Ancillaries"/>
    <s v="Astra Zeneca"/>
    <s v="Brazil"/>
    <x v="3"/>
    <n v="40700"/>
    <s v="Revenues - Third Parties"/>
    <m/>
    <s v="Pick and Pack Materials"/>
    <n v="2026"/>
    <n v="7"/>
    <s v="USD"/>
    <n v="89.317816219651249"/>
    <n v="1"/>
    <n v="89.317816219651249"/>
    <x v="1"/>
    <n v="0"/>
  </r>
  <r>
    <s v="ASTRAZENECA"/>
    <s v="D9640C00003 Ancillaries"/>
    <s v="Astra Zeneca"/>
    <s v="Brazil"/>
    <x v="3"/>
    <n v="40700"/>
    <s v="Revenues - Third Parties"/>
    <m/>
    <s v="Project Management Fee"/>
    <n v="2026"/>
    <n v="7"/>
    <s v="USD"/>
    <n v="412.240273852288"/>
    <n v="1"/>
    <n v="412.240273852288"/>
    <x v="1"/>
    <n v="0"/>
  </r>
  <r>
    <s v="ASTRAZENECA"/>
    <s v="D7960C00013 Returns and Destruction"/>
    <s v="Astra Zeneca"/>
    <s v="Brazil"/>
    <x v="0"/>
    <n v="40700"/>
    <s v="Revenues - Third Parties"/>
    <m/>
    <s v="Storage of Returns (per Pallet)"/>
    <n v="2026"/>
    <n v="7"/>
    <s v="USD"/>
    <n v="58.162342662819491"/>
    <n v="1"/>
    <n v="58.162342662819491"/>
    <x v="1"/>
    <n v="0"/>
  </r>
  <r>
    <s v="ASTRAZENECA"/>
    <s v="D781DC00001 Local Purchase"/>
    <s v="Astra Zeneca"/>
    <s v="Brazil"/>
    <x v="3"/>
    <n v="40700"/>
    <s v="Revenues - Third Parties"/>
    <m/>
    <s v="PassThrough - Others"/>
    <n v="2026"/>
    <n v="7"/>
    <s v="USD"/>
    <n v="1409.7885901279287"/>
    <n v="1"/>
    <n v="1409.7885901279287"/>
    <x v="1"/>
    <n v="1"/>
  </r>
  <r>
    <s v="ASTRAZENECA"/>
    <s v="D9640C00003 Local Purchase"/>
    <s v="Astra Zeneca"/>
    <s v="Brazil"/>
    <x v="3"/>
    <n v="40700"/>
    <s v="Revenues - Third Parties"/>
    <m/>
    <s v="PassThrough - Others"/>
    <n v="2026"/>
    <n v="7"/>
    <s v="USD"/>
    <n v="510.78327628500028"/>
    <n v="1"/>
    <n v="510.78327628500028"/>
    <x v="1"/>
    <n v="1"/>
  </r>
  <r>
    <s v="BAYER"/>
    <s v="Bayer - Importer of Record Services"/>
    <s v="Bayer AG (No consolidate)"/>
    <s v="Brazil"/>
    <x v="3"/>
    <n v="40700"/>
    <s v="Revenues - Third Parties"/>
    <m/>
    <s v="Import Services"/>
    <n v="2026"/>
    <n v="7"/>
    <s v="USD"/>
    <n v="1009.4866562550002"/>
    <n v="1"/>
    <n v="1009.4866562550002"/>
    <x v="1"/>
    <n v="0"/>
  </r>
  <r>
    <s v="BAYER"/>
    <s v="BAY 2927088_21607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</r>
  <r>
    <s v="BAYER"/>
    <s v="BAY 2927088_21607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</r>
  <r>
    <s v="BAYER"/>
    <s v="BAY 2927088-22615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</r>
  <r>
    <s v="BAYER"/>
    <s v="BAY 2927088-22615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</r>
  <r>
    <s v="BAYER"/>
    <s v="BAY 94-8862-19920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</r>
  <r>
    <s v="BAYER"/>
    <s v="BAY 94-8862-19920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</r>
  <r>
    <s v="OTH CUST"/>
    <s v="BGB-43395-101"/>
    <s v="BeOne"/>
    <s v="Brazil"/>
    <x v="2"/>
    <n v="40700"/>
    <s v="Revenues - Third Parties"/>
    <m/>
    <s v="Destruction (per Kg)"/>
    <n v="2026"/>
    <n v="7"/>
    <s v="USD"/>
    <n v="4755.5173302000003"/>
    <n v="1"/>
    <n v="4755.5173302000003"/>
    <x v="1"/>
    <n v="1"/>
  </r>
  <r>
    <s v="OTH CUST"/>
    <s v="BGB-43395-101"/>
    <s v="BeOne"/>
    <s v="Brazil"/>
    <x v="2"/>
    <n v="40700"/>
    <s v="Revenues - Third Parties"/>
    <m/>
    <s v="Destruction Setup Fee"/>
    <n v="2026"/>
    <n v="7"/>
    <s v="USD"/>
    <n v="865.70402810000007"/>
    <n v="1"/>
    <n v="865.70402810000007"/>
    <x v="1"/>
    <n v="0"/>
  </r>
  <r>
    <s v="OTH CUST"/>
    <s v="BGB-43395-101"/>
    <s v="BeOne"/>
    <s v="Brazil"/>
    <x v="1"/>
    <n v="40700"/>
    <s v="Revenues - Third Parties"/>
    <m/>
    <s v="Freight - Returns"/>
    <n v="2026"/>
    <n v="7"/>
    <s v="USD"/>
    <n v="1552.4134262"/>
    <n v="1"/>
    <n v="1552.4134262"/>
    <x v="1"/>
    <n v="1"/>
  </r>
  <r>
    <s v="OTH CUST"/>
    <s v="BGB-43395-101"/>
    <s v="BeOne"/>
    <s v="Brazil"/>
    <x v="1"/>
    <n v="40700"/>
    <s v="Revenues - Third Parties"/>
    <m/>
    <s v="Freight - Shipments"/>
    <n v="2026"/>
    <n v="7"/>
    <s v="USD"/>
    <n v="11144.375658700001"/>
    <n v="1"/>
    <n v="11144.375658700001"/>
    <x v="1"/>
    <n v="1"/>
  </r>
  <r>
    <s v="OTH CUST"/>
    <s v="BGB-43395-101"/>
    <s v="BeOne"/>
    <s v="Brazil"/>
    <x v="3"/>
    <n v="40700"/>
    <s v="Revenues - Third Parties"/>
    <m/>
    <s v="Insulated shipper - Credo S22 - 12L (Leasing)"/>
    <n v="2026"/>
    <n v="7"/>
    <s v="USD"/>
    <n v="174.594762"/>
    <n v="1"/>
    <n v="174.594762"/>
    <x v="1"/>
    <n v="1"/>
  </r>
  <r>
    <s v="OTH CUST"/>
    <s v="BGB-43395-101"/>
    <s v="BeOne"/>
    <s v="Brazil"/>
    <x v="3"/>
    <n v="40700"/>
    <s v="Revenues - Third Parties"/>
    <m/>
    <s v="Insulated shipper - Credo S22 - 28L (Leasing)"/>
    <n v="2026"/>
    <n v="7"/>
    <s v="USD"/>
    <n v="232.79301599999999"/>
    <n v="1"/>
    <n v="232.79301599999999"/>
    <x v="1"/>
    <n v="1"/>
  </r>
  <r>
    <s v="OTH CUST"/>
    <s v="BGB-43395-101"/>
    <s v="BeOne"/>
    <s v="Brazil"/>
    <x v="3"/>
    <n v="40700"/>
    <s v="Revenues - Third Parties"/>
    <m/>
    <s v="Pick and Pack (Controlled Ambient)"/>
    <n v="2026"/>
    <n v="7"/>
    <s v="USD"/>
    <n v="831.05506760000014"/>
    <n v="1"/>
    <n v="831.05506760000014"/>
    <x v="1"/>
    <n v="0"/>
  </r>
  <r>
    <s v="OTH CUST"/>
    <s v="BGB-43395-101"/>
    <s v="BeOne"/>
    <s v="Brazil"/>
    <x v="3"/>
    <n v="40700"/>
    <s v="Revenues - Third Parties"/>
    <m/>
    <s v="Pick and Pack Cancellation Fee (Pre Pick &amp; Pack)"/>
    <n v="2026"/>
    <n v="7"/>
    <s v="USD"/>
    <n v="103.8768836"/>
    <n v="1"/>
    <n v="103.8768836"/>
    <x v="1"/>
    <n v="0"/>
  </r>
  <r>
    <s v="OTH CUST"/>
    <s v="BGB-43395-101"/>
    <s v="BeOne"/>
    <s v="Brazil"/>
    <x v="3"/>
    <n v="40700"/>
    <s v="Revenues - Third Parties"/>
    <m/>
    <s v="Project Management Fee"/>
    <n v="2026"/>
    <n v="7"/>
    <s v="USD"/>
    <n v="986.90039210000009"/>
    <n v="1"/>
    <n v="986.90039210000009"/>
    <x v="1"/>
    <n v="0"/>
  </r>
  <r>
    <s v="OTH CUST"/>
    <s v="BGB-43395-101"/>
    <s v="BeOne"/>
    <s v="Brazil"/>
    <x v="2"/>
    <n v="40700"/>
    <s v="Revenues - Third Parties"/>
    <m/>
    <s v="Reconciliation of Returns (per Hour)"/>
    <n v="2026"/>
    <n v="7"/>
    <s v="USD"/>
    <n v="415.54753320000003"/>
    <n v="1"/>
    <n v="415.54753320000003"/>
    <x v="1"/>
    <n v="0"/>
  </r>
  <r>
    <s v="OTH CUST"/>
    <s v="BGB-43395-101"/>
    <s v="BeOne"/>
    <s v="Brazil"/>
    <x v="2"/>
    <n v="40700"/>
    <s v="Revenues - Third Parties"/>
    <m/>
    <s v="Returns Receipt (per Receipt)"/>
    <n v="2026"/>
    <n v="7"/>
    <s v="USD"/>
    <n v="865.72402750000015"/>
    <n v="1"/>
    <n v="865.72402750000015"/>
    <x v="1"/>
    <n v="0"/>
  </r>
  <r>
    <s v="OTH CUST"/>
    <s v="BGB-43395-101"/>
    <s v="BeOne"/>
    <s v="Brazil"/>
    <x v="0"/>
    <n v="40700"/>
    <s v="Revenues - Third Parties"/>
    <m/>
    <s v="Storage Ambient (per Shelf)"/>
    <n v="2026"/>
    <n v="7"/>
    <s v="USD"/>
    <n v="3383.8984800000003"/>
    <n v="1"/>
    <n v="3383.8984800000003"/>
    <x v="1"/>
    <n v="0"/>
  </r>
  <r>
    <s v="OTH CUST"/>
    <s v="BGB-43395-101"/>
    <s v="BeOne"/>
    <s v="Brazil"/>
    <x v="0"/>
    <n v="40700"/>
    <s v="Revenues - Third Parties"/>
    <m/>
    <s v="Storage of Returns (per Pallet)"/>
    <n v="2026"/>
    <n v="7"/>
    <s v="USD"/>
    <n v="247.51257440000001"/>
    <n v="1"/>
    <n v="247.51257440000001"/>
    <x v="1"/>
    <n v="0"/>
  </r>
  <r>
    <s v="OTH CUST"/>
    <s v="BGB-43395-101"/>
    <s v="BeOne"/>
    <s v="Brazil"/>
    <x v="3"/>
    <n v="40700"/>
    <s v="Revenues - Third Parties"/>
    <m/>
    <s v="Temperature Monitoring Device (Ambient)"/>
    <n v="2026"/>
    <n v="7"/>
    <s v="USD"/>
    <n v="155.19534400000001"/>
    <n v="1"/>
    <n v="155.19534400000001"/>
    <x v="1"/>
    <n v="1"/>
  </r>
  <r>
    <s v="OTH CUST"/>
    <s v="BGB-Retain sample storage"/>
    <s v="BeOne"/>
    <s v="Brazil"/>
    <x v="0"/>
    <n v="40700"/>
    <s v="Revenues - Third Parties"/>
    <m/>
    <s v="Storage Ambient (per Shelf)"/>
    <n v="2026"/>
    <n v="7"/>
    <s v="USD"/>
    <n v="528.73413749999997"/>
    <n v="1"/>
    <n v="528.73413749999997"/>
    <x v="1"/>
    <n v="0"/>
  </r>
  <r>
    <s v="OTH CUST"/>
    <s v="BGB-58067-101"/>
    <s v="BeOne"/>
    <s v="Brazil"/>
    <x v="3"/>
    <n v="40700"/>
    <s v="Revenues - Third Parties"/>
    <m/>
    <s v="Project Management Fee"/>
    <n v="2026"/>
    <n v="7"/>
    <s v="USD"/>
    <n v="888.21335279999994"/>
    <n v="1"/>
    <n v="888.21335279999994"/>
    <x v="1"/>
    <n v="0"/>
  </r>
  <r>
    <s v="OTH CUST"/>
    <s v="BGB-58067-101"/>
    <s v="BeOne"/>
    <s v="Brazil"/>
    <x v="0"/>
    <n v="40700"/>
    <s v="Revenues - Third Parties"/>
    <m/>
    <s v="Storage Ambient (per Shelf)"/>
    <n v="2026"/>
    <n v="7"/>
    <s v="USD"/>
    <n v="317.24048249999998"/>
    <n v="1"/>
    <n v="317.24048249999998"/>
    <x v="1"/>
    <n v="0"/>
  </r>
  <r>
    <s v="OTH CUST"/>
    <s v="BGB-58067-101"/>
    <s v="BeOne"/>
    <s v="Brazil"/>
    <x v="0"/>
    <n v="40700"/>
    <s v="Revenues - Third Parties"/>
    <m/>
    <s v="Storage Refrigerated (per Shelf)"/>
    <n v="2026"/>
    <n v="7"/>
    <s v="USD"/>
    <n v="444.10667639999997"/>
    <n v="1"/>
    <n v="444.10667639999997"/>
    <x v="1"/>
    <n v="0"/>
  </r>
  <r>
    <s v="GSK"/>
    <s v="301160 - Local Purchase"/>
    <s v="GSK Vaccines Biologicals"/>
    <s v="Brazil"/>
    <x v="6"/>
    <n v="40700"/>
    <s v="Revenues - Third Parties"/>
    <m/>
    <s v="Clinical Ancillary Freight"/>
    <n v="2026"/>
    <n v="7"/>
    <s v="USD"/>
    <n v="2999.9100000000003"/>
    <n v="1"/>
    <n v="2999.9100000000003"/>
    <x v="1"/>
    <n v="1"/>
  </r>
  <r>
    <s v="GSK"/>
    <s v="301160 - Local Purchase"/>
    <s v="GSK Vaccines Biologicals"/>
    <s v="Brazil"/>
    <x v="6"/>
    <n v="40700"/>
    <s v="Revenues - Third Parties"/>
    <m/>
    <s v="Purchase Material A"/>
    <n v="2026"/>
    <n v="7"/>
    <s v="USD"/>
    <n v="566.42300680000005"/>
    <n v="1"/>
    <n v="566.42300680000005"/>
    <x v="1"/>
    <n v="1"/>
  </r>
  <r>
    <s v="J &amp; J"/>
    <s v="Janssen Local Returns and Destruction"/>
    <s v="Janssen"/>
    <s v="Brazil"/>
    <x v="1"/>
    <n v="40700"/>
    <s v="Revenues - Third Parties"/>
    <m/>
    <s v="Freight - Returns"/>
    <n v="2026"/>
    <n v="7"/>
    <s v="USD"/>
    <n v="10131.16110440006"/>
    <n v="1"/>
    <n v="10131.16110440006"/>
    <x v="1"/>
    <n v="1"/>
  </r>
  <r>
    <s v="J &amp; J"/>
    <s v="Janssen Local Returns and Destruction"/>
    <s v="Janssen"/>
    <s v="Brazil"/>
    <x v="2"/>
    <n v="40700"/>
    <s v="Revenues - Third Parties"/>
    <m/>
    <s v="Reconciliation of Returns - Controlled Drugs (per Hour)"/>
    <n v="2026"/>
    <n v="7"/>
    <s v="USD"/>
    <n v="1035.9070772447535"/>
    <n v="1"/>
    <n v="1035.9070772447535"/>
    <x v="1"/>
    <n v="0"/>
  </r>
  <r>
    <s v="J &amp; J"/>
    <s v="Janssen Local Returns and Destruction"/>
    <s v="Janssen"/>
    <s v="Brazil"/>
    <x v="2"/>
    <n v="40700"/>
    <s v="Revenues - Third Parties"/>
    <m/>
    <s v="Returns Receipt - Controlled Drugs (per Receipt_ID)"/>
    <n v="2026"/>
    <n v="7"/>
    <s v="USD"/>
    <n v="2427.6439157886953"/>
    <n v="1"/>
    <n v="2427.6439157886953"/>
    <x v="1"/>
    <n v="0"/>
  </r>
  <r>
    <s v="J &amp; J"/>
    <s v="Janssen Local Returns and Destruction"/>
    <s v="Janssen"/>
    <s v="Brazil"/>
    <x v="2"/>
    <n v="40700"/>
    <s v="Revenues - Third Parties"/>
    <m/>
    <s v="Returns Receipt (per Receipt)"/>
    <n v="2026"/>
    <n v="7"/>
    <s v="USD"/>
    <n v="5522.7921125750527"/>
    <n v="1"/>
    <n v="5522.7921125750527"/>
    <x v="1"/>
    <n v="0"/>
  </r>
  <r>
    <s v="J &amp; J"/>
    <s v="Janssen Local Returns and Destruction"/>
    <s v="Janssen"/>
    <s v="Brazil"/>
    <x v="0"/>
    <n v="40700"/>
    <s v="Revenues - Third Parties"/>
    <m/>
    <s v="Storage of Returns - Controlled Drugs (per Pallet)"/>
    <n v="2026"/>
    <n v="7"/>
    <s v="USD"/>
    <n v="2435.4007143737608"/>
    <n v="1"/>
    <n v="2435.4007143737608"/>
    <x v="1"/>
    <n v="0"/>
  </r>
  <r>
    <s v="J &amp; J"/>
    <s v="Janssen Local Returns and Destruction"/>
    <s v="Janssen"/>
    <s v="Brazil"/>
    <x v="0"/>
    <n v="40700"/>
    <s v="Revenues - Third Parties"/>
    <m/>
    <s v="Storage of Returns (per Pallet)"/>
    <n v="2026"/>
    <n v="7"/>
    <s v="USD"/>
    <n v="1294.7868865736284"/>
    <n v="1"/>
    <n v="1294.7868865736284"/>
    <x v="1"/>
    <n v="0"/>
  </r>
  <r>
    <s v="J &amp; J"/>
    <s v="67896062PAH4002"/>
    <s v="Janssen"/>
    <s v="Brazil"/>
    <x v="3"/>
    <n v="40700"/>
    <s v="Revenues - Third Parties"/>
    <m/>
    <s v="Project Management Fee"/>
    <n v="2026"/>
    <n v="7"/>
    <s v="USD"/>
    <n v="498.89087175481313"/>
    <n v="1"/>
    <n v="498.89087175481313"/>
    <x v="1"/>
    <n v="0"/>
  </r>
  <r>
    <s v="J &amp; J"/>
    <s v="67896062PAH4002"/>
    <s v="Janssen"/>
    <s v="Brazil"/>
    <x v="0"/>
    <n v="40700"/>
    <s v="Revenues - Third Parties"/>
    <m/>
    <s v="Storage Ambient (per Shelf)"/>
    <n v="2026"/>
    <n v="7"/>
    <s v="USD"/>
    <n v="226.76265104950718"/>
    <n v="1"/>
    <n v="226.76265104950718"/>
    <x v="1"/>
    <n v="0"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656.16573855604804"/>
    <n v="1"/>
    <n v="656.16573855604804"/>
    <x v="1"/>
    <n v="1"/>
  </r>
  <r>
    <s v="J &amp; J"/>
    <s v="42847922MDD4002"/>
    <s v="Janssen"/>
    <s v="Brazil"/>
    <x v="3"/>
    <n v="40700"/>
    <s v="Revenues - Third Parties"/>
    <m/>
    <s v="Pick and Pack (Ambient)"/>
    <n v="2026"/>
    <n v="7"/>
    <s v="USD"/>
    <n v="212.39251298114129"/>
    <n v="1"/>
    <n v="212.39251298114129"/>
    <x v="1"/>
    <n v="0"/>
  </r>
  <r>
    <s v="J &amp; J"/>
    <s v="42847922MDD4002"/>
    <s v="Janssen"/>
    <s v="Brazil"/>
    <x v="3"/>
    <n v="40700"/>
    <s v="Revenues - Third Parties"/>
    <m/>
    <s v="Project Management Fee"/>
    <n v="2026"/>
    <n v="7"/>
    <s v="USD"/>
    <n v="505.6964594789078"/>
    <n v="1"/>
    <n v="505.6964594789078"/>
    <x v="1"/>
    <n v="0"/>
  </r>
  <r>
    <s v="J &amp; J"/>
    <s v="42847922MDD4002"/>
    <s v="Janssen"/>
    <s v="Brazil"/>
    <x v="0"/>
    <n v="40700"/>
    <s v="Revenues - Third Parties"/>
    <m/>
    <s v="Storage Ambient (per Shelf)"/>
    <n v="2026"/>
    <n v="7"/>
    <s v="USD"/>
    <n v="1609.0341892510703"/>
    <n v="1"/>
    <n v="1609.0341892510703"/>
    <x v="1"/>
    <n v="0"/>
  </r>
  <r>
    <s v="J &amp; J"/>
    <s v="67896062PUH4009"/>
    <s v="Janssen"/>
    <s v="Brazil"/>
    <x v="3"/>
    <n v="40700"/>
    <s v="Revenues - Third Parties"/>
    <m/>
    <s v="Project Management Fee"/>
    <n v="2026"/>
    <n v="7"/>
    <s v="USD"/>
    <n v="550.15428309339404"/>
    <n v="1"/>
    <n v="550.15428309339404"/>
    <x v="1"/>
    <n v="0"/>
  </r>
  <r>
    <s v="J &amp; J"/>
    <s v="67896062PUH4009"/>
    <s v="Janssen"/>
    <s v="Brazil"/>
    <x v="0"/>
    <n v="40700"/>
    <s v="Revenues - Third Parties"/>
    <m/>
    <s v="Storage Ambient (per Shelf)"/>
    <n v="2026"/>
    <n v="7"/>
    <s v="USD"/>
    <n v="125.03156891684785"/>
    <n v="1"/>
    <n v="125.03156891684785"/>
    <x v="1"/>
    <n v="0"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9088.832034254172"/>
    <n v="1"/>
    <n v="9088.832034254172"/>
    <x v="1"/>
    <n v="1"/>
  </r>
  <r>
    <s v="J &amp; J"/>
    <s v="64407564MMY4003"/>
    <s v="Janssen"/>
    <s v="Brazil"/>
    <x v="3"/>
    <n v="40700"/>
    <s v="Revenues - Third Parties"/>
    <m/>
    <s v="Insulated shipper - Credo S22 - 12L (Leasing)"/>
    <n v="2026"/>
    <n v="7"/>
    <s v="USD"/>
    <n v="1741.3689201131019"/>
    <n v="1"/>
    <n v="1741.3689201131019"/>
    <x v="1"/>
    <n v="1"/>
  </r>
  <r>
    <s v="J &amp; J"/>
    <s v="64407564MMY4003"/>
    <s v="Janssen"/>
    <s v="Brazil"/>
    <x v="3"/>
    <n v="40700"/>
    <s v="Revenues - Third Parties"/>
    <m/>
    <s v="Pick and Pack (Refrigerated)"/>
    <n v="2026"/>
    <n v="7"/>
    <s v="USD"/>
    <n v="562.67549460247506"/>
    <n v="1"/>
    <n v="562.67549460247506"/>
    <x v="1"/>
    <n v="0"/>
  </r>
  <r>
    <s v="J &amp; J"/>
    <s v="64407564MMY4003"/>
    <s v="Janssen"/>
    <s v="Brazil"/>
    <x v="3"/>
    <n v="40700"/>
    <s v="Revenues - Third Parties"/>
    <m/>
    <s v="Project Management Fee"/>
    <n v="2026"/>
    <n v="7"/>
    <s v="USD"/>
    <n v="595.13201281993952"/>
    <n v="1"/>
    <n v="595.13201281993952"/>
    <x v="1"/>
    <n v="0"/>
  </r>
  <r>
    <s v="J &amp; J"/>
    <s v="64407564MMY4003"/>
    <s v="Janssen"/>
    <s v="Brazil"/>
    <x v="5"/>
    <n v="40700"/>
    <s v="Revenues - Third Parties"/>
    <m/>
    <s v="PTC Duties"/>
    <n v="2026"/>
    <n v="7"/>
    <s v="USD"/>
    <n v="461.66399488125001"/>
    <n v="1"/>
    <n v="461.66399488125001"/>
    <x v="1"/>
    <n v="1"/>
  </r>
  <r>
    <s v="J &amp; J"/>
    <s v="64407564MMY4003"/>
    <s v="Janssen"/>
    <s v="Brazil"/>
    <x v="0"/>
    <n v="40700"/>
    <s v="Revenues - Third Parties"/>
    <m/>
    <s v="Storage Refrigerated (per Shelf)"/>
    <n v="2026"/>
    <n v="7"/>
    <s v="USD"/>
    <n v="357.08021072626349"/>
    <n v="1"/>
    <n v="357.08021072626349"/>
    <x v="1"/>
    <n v="0"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3668.3411006294709"/>
    <n v="1"/>
    <n v="3668.3411006294709"/>
    <x v="1"/>
    <n v="1"/>
  </r>
  <r>
    <s v="J &amp; J"/>
    <s v="CNTO1959CRD4005"/>
    <s v="Janssen"/>
    <s v="Brazil"/>
    <x v="3"/>
    <n v="40700"/>
    <s v="Revenues - Third Parties"/>
    <m/>
    <s v="Insulated shipper - Credo S22 - 12L (Leasing)"/>
    <n v="2026"/>
    <n v="7"/>
    <s v="USD"/>
    <n v="729.88534790953258"/>
    <n v="1"/>
    <n v="729.88534790953258"/>
    <x v="1"/>
    <n v="1"/>
  </r>
  <r>
    <s v="J &amp; J"/>
    <s v="CNTO1959CRD4005"/>
    <s v="Janssen"/>
    <s v="Brazil"/>
    <x v="3"/>
    <n v="40700"/>
    <s v="Revenues - Third Parties"/>
    <m/>
    <s v="Pick and Pack (Refrigerated)"/>
    <n v="2026"/>
    <n v="7"/>
    <s v="USD"/>
    <n v="235.84345491029873"/>
    <n v="1"/>
    <n v="235.84345491029873"/>
    <x v="1"/>
    <n v="0"/>
  </r>
  <r>
    <s v="J &amp; J"/>
    <s v="CNTO1959CRD4005"/>
    <s v="Janssen"/>
    <s v="Brazil"/>
    <x v="3"/>
    <n v="40700"/>
    <s v="Revenues - Third Parties"/>
    <m/>
    <s v="Project Management Fee"/>
    <n v="2026"/>
    <n v="7"/>
    <s v="USD"/>
    <n v="498.89087175481313"/>
    <n v="1"/>
    <n v="498.89087175481313"/>
    <x v="1"/>
    <n v="0"/>
  </r>
  <r>
    <s v="J &amp; J"/>
    <s v="CNTO1959CRD4005"/>
    <s v="Janssen"/>
    <s v="Brazil"/>
    <x v="0"/>
    <n v="40700"/>
    <s v="Revenues - Third Parties"/>
    <m/>
    <s v="Storage Refrigerated (per Shelf)"/>
    <n v="2026"/>
    <n v="7"/>
    <s v="USD"/>
    <n v="535.62031608939526"/>
    <n v="1"/>
    <n v="535.62031608939526"/>
    <x v="1"/>
    <n v="0"/>
  </r>
  <r>
    <s v="J &amp; J"/>
    <s v="77242113UCO4001"/>
    <s v="Janssen"/>
    <s v="Brazil"/>
    <x v="3"/>
    <n v="40700"/>
    <s v="Revenues - Third Parties"/>
    <m/>
    <s v="Project Management Fee"/>
    <n v="2026"/>
    <n v="7"/>
    <s v="USD"/>
    <n v="556.00698823268544"/>
    <n v="1"/>
    <n v="556.00698823268544"/>
    <x v="1"/>
    <n v="0"/>
  </r>
  <r>
    <s v="J &amp; J"/>
    <s v="77242113UCO4001"/>
    <s v="Janssen"/>
    <s v="Brazil"/>
    <x v="3"/>
    <n v="40700"/>
    <s v="Revenues - Third Parties"/>
    <m/>
    <s v="Receipt fee Ambient (per Receipt_ID)"/>
    <n v="2026"/>
    <n v="7"/>
    <s v="USD"/>
    <n v="222.40279529307421"/>
    <n v="1"/>
    <n v="222.40279529307421"/>
    <x v="1"/>
    <n v="0"/>
  </r>
  <r>
    <s v="J &amp; J"/>
    <s v="77242113UCO4001"/>
    <s v="Janssen"/>
    <s v="Brazil"/>
    <x v="0"/>
    <n v="40700"/>
    <s v="Revenues - Third Parties"/>
    <m/>
    <s v="Storage Ambient (per Shelf)"/>
    <n v="2026"/>
    <n v="7"/>
    <s v="USD"/>
    <n v="379.08678326371916"/>
    <n v="1"/>
    <n v="379.08678326371916"/>
    <x v="1"/>
    <n v="0"/>
  </r>
  <r>
    <s v="MERCK"/>
    <s v="MK-3475-56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564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3475-689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3475-68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68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689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3475-689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erck Storage Returns and Destructions"/>
    <s v="Merck Sharp and Dohme LLC"/>
    <s v="Brazil"/>
    <x v="0"/>
    <n v="40700"/>
    <s v="Revenues - Third Parties"/>
    <m/>
    <s v="Storage of Returns (per Pallet)"/>
    <n v="2026"/>
    <n v="7"/>
    <s v="USD"/>
    <n v="5808.6630253750009"/>
    <n v="1"/>
    <n v="5808.6630253750009"/>
    <x v="1"/>
    <n v="0"/>
  </r>
  <r>
    <s v="MERCK"/>
    <s v="MK-3475-71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71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756 (Local)"/>
    <s v="Merck Sharp and Dohme LLC"/>
    <s v="Brazil"/>
    <x v="1"/>
    <n v="40700"/>
    <s v="Revenues - Third Parties"/>
    <m/>
    <s v="Freight - Returns"/>
    <n v="2026"/>
    <n v="7"/>
    <s v="USD"/>
    <n v="233.95086749999999"/>
    <n v="1"/>
    <n v="233.95086749999999"/>
    <x v="1"/>
    <n v="1"/>
  </r>
  <r>
    <s v="MERCK"/>
    <s v="MK-3475-75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3475-756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MK-3475-75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75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3475-75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3475-756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</r>
  <r>
    <s v="MERCK"/>
    <s v="MK-3475-63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3475-63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486.07387499999999"/>
    <n v="1"/>
    <n v="486.07387499999999"/>
    <x v="1"/>
    <n v="1"/>
  </r>
  <r>
    <s v="MERCK"/>
    <s v="MK-3475-641 (local)"/>
    <s v="Merck Sharp and Dohme LLC"/>
    <s v="Brazil"/>
    <x v="0"/>
    <n v="40700"/>
    <s v="Revenues - Third Parties"/>
    <m/>
    <s v="Non-Drug Storage Ambient (per Shelf)"/>
    <n v="2026"/>
    <n v="7"/>
    <s v="USD"/>
    <n v="298.05222956249997"/>
    <n v="1"/>
    <n v="298.05222956249997"/>
    <x v="1"/>
    <n v="0"/>
  </r>
  <r>
    <s v="MERCK"/>
    <s v="MK-3475-64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937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3475-93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</r>
  <r>
    <s v="MERCK"/>
    <s v="MK-7339-001 (Local)"/>
    <s v="Merck Sharp and Dohme LLC"/>
    <s v="Brazil"/>
    <x v="1"/>
    <n v="40700"/>
    <s v="Revenues - Third Parties"/>
    <m/>
    <s v="Freight - Returns"/>
    <n v="2026"/>
    <n v="7"/>
    <s v="USD"/>
    <n v="237.11527831250001"/>
    <n v="1"/>
    <n v="237.11527831250001"/>
    <x v="1"/>
    <n v="1"/>
  </r>
  <r>
    <s v="MERCK"/>
    <s v="MK-7339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7339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339-001 (Local)"/>
    <s v="Merck Sharp and Dohme LLC"/>
    <s v="Brazil"/>
    <x v="2"/>
    <n v="40700"/>
    <s v="Revenues - Third Parties"/>
    <m/>
    <s v="Reconciliation of Returns (per Receipt)"/>
    <n v="2026"/>
    <n v="7"/>
    <s v="USD"/>
    <n v="158.945514"/>
    <n v="1"/>
    <n v="158.945514"/>
    <x v="1"/>
    <n v="0"/>
  </r>
  <r>
    <s v="MERCK"/>
    <s v="MK-7339-001 (Local)"/>
    <s v="Merck Sharp and Dohme LLC"/>
    <s v="Brazil"/>
    <x v="2"/>
    <n v="40700"/>
    <s v="Revenues - Third Parties"/>
    <m/>
    <s v="Returns Receipt (per Receipt)"/>
    <n v="2026"/>
    <n v="7"/>
    <s v="USD"/>
    <n v="397.36378500000006"/>
    <n v="1"/>
    <n v="397.36378500000006"/>
    <x v="1"/>
    <n v="0"/>
  </r>
  <r>
    <s v="MERCK"/>
    <s v="MK-7339-008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7339-008 (Local)"/>
    <s v="Merck Sharp and Dohme LLC"/>
    <s v="Brazil"/>
    <x v="1"/>
    <n v="40700"/>
    <s v="Revenues - Third Parties"/>
    <m/>
    <s v="Freight - Returns"/>
    <n v="2026"/>
    <n v="7"/>
    <s v="USD"/>
    <n v="121.14892912499998"/>
    <n v="1"/>
    <n v="121.14892912499998"/>
    <x v="1"/>
    <n v="1"/>
  </r>
  <r>
    <s v="MERCK"/>
    <s v="MK-7339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</r>
  <r>
    <s v="MERCK"/>
    <s v="MK-7339-008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7339-008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3475-975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97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902-012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7902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477.67894999999999"/>
    <n v="1"/>
    <n v="477.67894999999999"/>
    <x v="1"/>
    <n v="1"/>
  </r>
  <r>
    <s v="MERCK"/>
    <s v="MK-3475-99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99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99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3475-99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3475-991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V503-049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V503-04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587 (Local)"/>
    <s v="Merck Sharp and Dohme LLC"/>
    <s v="Brazil"/>
    <x v="3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n v="0"/>
  </r>
  <r>
    <s v="MERCK"/>
    <s v="MK-3475-587 (Local)"/>
    <s v="Merck Sharp and Dohme LLC"/>
    <s v="Brazil"/>
    <x v="1"/>
    <n v="40700"/>
    <s v="Revenues - Third Parties"/>
    <m/>
    <s v="Freight - Returns"/>
    <n v="2026"/>
    <n v="7"/>
    <s v="USD"/>
    <n v="246.05008531250002"/>
    <n v="1"/>
    <n v="246.05008531250002"/>
    <x v="1"/>
    <n v="1"/>
  </r>
  <r>
    <s v="MERCK"/>
    <s v="MK-3475-587 (Local)"/>
    <s v="Merck Sharp and Dohme LLC"/>
    <s v="Brazil"/>
    <x v="1"/>
    <n v="40700"/>
    <s v="Revenues - Third Parties"/>
    <m/>
    <s v="Freight - Shipments"/>
    <n v="2026"/>
    <n v="7"/>
    <s v="USD"/>
    <n v="353.10122137500008"/>
    <n v="1"/>
    <n v="353.10122137500008"/>
    <x v="1"/>
    <n v="1"/>
  </r>
  <r>
    <s v="MERCK"/>
    <s v="MK-3475-587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3475-587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3475-58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587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3475-587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6482-012 (Local)"/>
    <s v="Merck Sharp and Dohme LLC"/>
    <s v="Brazil"/>
    <x v="1"/>
    <n v="40700"/>
    <s v="Revenues - Third Parties"/>
    <m/>
    <s v="Freight - Returns"/>
    <n v="2026"/>
    <n v="7"/>
    <s v="USD"/>
    <n v="493.706868375"/>
    <n v="1"/>
    <n v="493.706868375"/>
    <x v="1"/>
    <n v="1"/>
  </r>
  <r>
    <s v="MERCK"/>
    <s v="MK-6482-012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6482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482-012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</r>
  <r>
    <s v="MERCK"/>
    <s v="MK-6482-012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7684A-003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7684A-003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</r>
  <r>
    <s v="MERCK"/>
    <s v="MK-7684A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</r>
  <r>
    <s v="MERCK"/>
    <s v="MK-3475-B49 (local)"/>
    <s v="Merck Sharp and Dohme LLC"/>
    <s v="Brazil"/>
    <x v="1"/>
    <n v="40700"/>
    <s v="Revenues - Third Parties"/>
    <m/>
    <s v="Freight - Returns"/>
    <n v="2026"/>
    <n v="7"/>
    <s v="USD"/>
    <n v="488.30875581250007"/>
    <n v="1"/>
    <n v="488.30875581250007"/>
    <x v="1"/>
    <n v="1"/>
  </r>
  <r>
    <s v="MERCK"/>
    <s v="MK-3475-B4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B4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B49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</r>
  <r>
    <s v="MERCK"/>
    <s v="MK-3475-B49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1026-003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1026-003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</r>
  <r>
    <s v="MERCK"/>
    <s v="MK-1026-003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1026-00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26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492.73665"/>
    <n v="1"/>
    <n v="492.73665"/>
    <x v="1"/>
    <n v="1"/>
  </r>
  <r>
    <s v="MERCK"/>
    <s v="MK-1026-00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7075-00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7075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140-003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</r>
  <r>
    <s v="MERCK"/>
    <s v="MK-2140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140-003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3475-B96 (Local)"/>
    <s v="Merck Sharp and Dohme LLC"/>
    <s v="Brazil"/>
    <x v="1"/>
    <n v="40700"/>
    <s v="Revenues - Third Parties"/>
    <m/>
    <s v="Freight - Returns"/>
    <n v="2026"/>
    <n v="7"/>
    <s v="USD"/>
    <n v="463.95356918750002"/>
    <n v="1"/>
    <n v="463.95356918750002"/>
    <x v="1"/>
    <n v="1"/>
  </r>
  <r>
    <s v="MERCK"/>
    <s v="MK-3475-B9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B9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B9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3475-B9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3475-B9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6482-022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6482-02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158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3475-158 (Local)"/>
    <s v="Merck Sharp and Dohme LLC"/>
    <s v="Brazil"/>
    <x v="0"/>
    <n v="40700"/>
    <s v="Revenues - Third Parties"/>
    <m/>
    <s v="Non-Drug Storage Ambient (per Shelf)"/>
    <n v="2026"/>
    <n v="7"/>
    <s v="USD"/>
    <n v="298.05222956249997"/>
    <n v="1"/>
    <n v="298.05222956249997"/>
    <x v="1"/>
    <n v="0"/>
  </r>
  <r>
    <s v="MERCK"/>
    <s v="MK-3475-15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A86 (Local)"/>
    <s v="Merck Sharp and Dohme LLC"/>
    <s v="Brazil"/>
    <x v="1"/>
    <n v="40700"/>
    <s v="Revenues - Third Parties"/>
    <m/>
    <s v="Freight - Returns"/>
    <n v="2026"/>
    <n v="7"/>
    <s v="USD"/>
    <n v="123.71572675"/>
    <n v="1"/>
    <n v="123.71572675"/>
    <x v="1"/>
    <n v="1"/>
  </r>
  <r>
    <s v="MERCK"/>
    <s v="MK-3475-A8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A8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A86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</r>
  <r>
    <s v="MERCK"/>
    <s v="MK-3475-A86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3475-676 (Local)"/>
    <s v="Merck Sharp and Dohme LLC"/>
    <s v="Brazil"/>
    <x v="1"/>
    <n v="40700"/>
    <s v="Revenues - Third Parties"/>
    <m/>
    <s v="Freight - Returns"/>
    <n v="2026"/>
    <n v="7"/>
    <s v="USD"/>
    <n v="120.286798625"/>
    <n v="1"/>
    <n v="120.286798625"/>
    <x v="1"/>
    <n v="1"/>
  </r>
  <r>
    <s v="MERCK"/>
    <s v="MK-3475-676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3475-67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3475-67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67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3475-67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4280A-008 (Local)"/>
    <s v="Merck Sharp and Dohme LLC"/>
    <s v="Brazil"/>
    <x v="3"/>
    <n v="40700"/>
    <s v="Revenues - Third Parties"/>
    <m/>
    <s v="Export Services"/>
    <n v="2026"/>
    <n v="7"/>
    <s v="USD"/>
    <n v="83.264171812499995"/>
    <n v="1"/>
    <n v="83.264171812499995"/>
    <x v="1"/>
    <n v="0"/>
  </r>
  <r>
    <s v="MERCK"/>
    <s v="MK-4280A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963.75282500000014"/>
    <n v="1"/>
    <n v="963.75282500000014"/>
    <x v="1"/>
    <n v="1"/>
  </r>
  <r>
    <s v="MERCK"/>
    <s v="MK-2140-006 (Local)"/>
    <s v="Merck Sharp and Dohme LLC"/>
    <s v="Brazil"/>
    <x v="1"/>
    <n v="40700"/>
    <s v="Revenues - Third Parties"/>
    <m/>
    <s v="Freight - Shipments"/>
    <n v="2026"/>
    <n v="7"/>
    <s v="USD"/>
    <n v="122.63806362499999"/>
    <n v="1"/>
    <n v="122.63806362499999"/>
    <x v="1"/>
    <n v="1"/>
  </r>
  <r>
    <s v="MERCK"/>
    <s v="MK-2140-006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140-00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2140-006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MK-2140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140-00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2140-006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1026-008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1026-008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26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6-008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1026-008 (Local)"/>
    <s v="Merck Sharp and Dohme LLC"/>
    <s v="Brazil"/>
    <x v="0"/>
    <n v="40700"/>
    <s v="Revenues - Third Parties"/>
    <m/>
    <s v="Storage Refrigerated (per Shelf)"/>
    <n v="2026"/>
    <n v="7"/>
    <s v="USD"/>
    <n v="510.87110287499996"/>
    <n v="1"/>
    <n v="510.87110287499996"/>
    <x v="1"/>
    <n v="0"/>
  </r>
  <r>
    <s v="MERCK"/>
    <s v="MK-3475A-D77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</r>
  <r>
    <s v="MERCK"/>
    <s v="MK-3475A-D7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684A-01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7684A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</r>
  <r>
    <s v="MERCK"/>
    <s v="MK-3475-D46 (Local)"/>
    <s v="Merck Sharp and Dohme LLC"/>
    <s v="Brazil"/>
    <x v="1"/>
    <n v="40700"/>
    <s v="Revenues - Third Parties"/>
    <m/>
    <s v="Freight - Returns"/>
    <n v="2026"/>
    <n v="7"/>
    <s v="USD"/>
    <n v="246.05008531250002"/>
    <n v="1"/>
    <n v="246.05008531250002"/>
    <x v="1"/>
    <n v="1"/>
  </r>
  <r>
    <s v="MERCK"/>
    <s v="MK-3475-D46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3475-D4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D4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6-011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</r>
  <r>
    <s v="MERCK"/>
    <s v="MK-1026-011 (Local)"/>
    <s v="Merck Sharp and Dohme LLC"/>
    <s v="Brazil"/>
    <x v="1"/>
    <n v="40700"/>
    <s v="Revenues - Third Parties"/>
    <m/>
    <s v="Freight - Shipments"/>
    <n v="2026"/>
    <n v="7"/>
    <s v="USD"/>
    <n v="364.8085616875"/>
    <n v="1"/>
    <n v="364.8085616875"/>
    <x v="1"/>
    <n v="1"/>
  </r>
  <r>
    <s v="MERCK"/>
    <s v="MK-1026-011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1026-011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1026-01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26-011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1026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6-01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1026-011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3475-06B (Local)"/>
    <s v="Merck Sharp and Dohme LLC"/>
    <s v="Brazil"/>
    <x v="1"/>
    <n v="40700"/>
    <s v="Revenues - Third Parties"/>
    <m/>
    <s v="Freight - Returns"/>
    <n v="2026"/>
    <n v="7"/>
    <s v="USD"/>
    <n v="352.91507956250001"/>
    <n v="1"/>
    <n v="352.91507956250001"/>
    <x v="1"/>
    <n v="1"/>
  </r>
  <r>
    <s v="MERCK"/>
    <s v="MK-3475-06B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06B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06B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1242-036 (Local)"/>
    <s v="Merck Sharp and Dohme LLC"/>
    <s v="Brazil"/>
    <x v="3"/>
    <n v="40700"/>
    <s v="Revenues - Third Parties"/>
    <m/>
    <s v="Import License Fee"/>
    <n v="2026"/>
    <n v="7"/>
    <s v="USD"/>
    <n v="630.72683625000002"/>
    <n v="1"/>
    <n v="630.72683625000002"/>
    <x v="1"/>
    <n v="0"/>
  </r>
  <r>
    <s v="MERCK"/>
    <s v="MK-1242-03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242-03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3662.8970000000004"/>
    <n v="1"/>
    <n v="3662.8970000000004"/>
    <x v="1"/>
    <n v="1"/>
  </r>
  <r>
    <s v="MERCK"/>
    <s v="MK-1026-01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</r>
  <r>
    <s v="MERCK"/>
    <s v="MK-1026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1026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6-01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V940-001 (Local)"/>
    <s v="Merck Sharp and Dohme LLC"/>
    <s v="Brazil"/>
    <x v="1"/>
    <n v="40700"/>
    <s v="Revenues - Third Parties"/>
    <m/>
    <s v="Freight - Returns"/>
    <n v="2026"/>
    <n v="7"/>
    <s v="USD"/>
    <n v="335.96637768750003"/>
    <n v="1"/>
    <n v="335.96637768750003"/>
    <x v="1"/>
    <n v="1"/>
  </r>
  <r>
    <s v="MERCK"/>
    <s v="V940-001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V94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V94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V940-001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0616-015 (Local)"/>
    <s v="Merck Sharp and Dohme LLC"/>
    <s v="Brazil"/>
    <x v="1"/>
    <n v="40700"/>
    <s v="Revenues - Third Parties"/>
    <m/>
    <s v="Freight - Returns"/>
    <n v="2026"/>
    <n v="7"/>
    <s v="USD"/>
    <n v="1131.0662313124999"/>
    <n v="1"/>
    <n v="1131.0662313124999"/>
    <x v="1"/>
    <n v="1"/>
  </r>
  <r>
    <s v="MERCK"/>
    <s v="MK-0616-015 (Local)"/>
    <s v="Merck Sharp and Dohme LLC"/>
    <s v="Brazil"/>
    <x v="3"/>
    <n v="40700"/>
    <s v="Revenues - Third Parties"/>
    <m/>
    <s v="Import Services"/>
    <n v="2026"/>
    <n v="7"/>
    <s v="USD"/>
    <n v="1092.5446730625001"/>
    <n v="1"/>
    <n v="1092.5446730625001"/>
    <x v="1"/>
    <n v="0"/>
  </r>
  <r>
    <s v="MERCK"/>
    <s v="MK-0616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0616-015 (Local)"/>
    <s v="Merck Sharp and Dohme LLC"/>
    <s v="Brazil"/>
    <x v="2"/>
    <n v="40700"/>
    <s v="Revenues - Third Parties"/>
    <m/>
    <s v="Returns Receipt (per Receipt)"/>
    <n v="2026"/>
    <n v="7"/>
    <s v="USD"/>
    <n v="662.27297500000009"/>
    <n v="1"/>
    <n v="662.27297500000009"/>
    <x v="1"/>
    <n v="0"/>
  </r>
  <r>
    <s v="MERCK"/>
    <s v="V940-002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V940-002 (Local)"/>
    <s v="Merck Sharp and Dohme LLC"/>
    <s v="Brazil"/>
    <x v="1"/>
    <n v="40700"/>
    <s v="Revenues - Third Parties"/>
    <m/>
    <s v="Freight - Returns"/>
    <n v="2026"/>
    <n v="7"/>
    <s v="USD"/>
    <n v="2011.1447208125003"/>
    <n v="1"/>
    <n v="2011.1447208125003"/>
    <x v="1"/>
    <n v="1"/>
  </r>
  <r>
    <s v="MERCK"/>
    <s v="V940-002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V940-002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V940-00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</r>
  <r>
    <s v="MERCK"/>
    <s v="V940-002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</r>
  <r>
    <s v="MERCK"/>
    <s v="V940-002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2870-004 (Local)"/>
    <s v="Merck Sharp and Dohme LLC"/>
    <s v="Brazil"/>
    <x v="1"/>
    <n v="40700"/>
    <s v="Revenues - Third Parties"/>
    <m/>
    <s v="Freight - Returns"/>
    <n v="2026"/>
    <n v="7"/>
    <s v="USD"/>
    <n v="496.59696493749999"/>
    <n v="1"/>
    <n v="496.59696493749999"/>
    <x v="1"/>
    <n v="1"/>
  </r>
  <r>
    <s v="MERCK"/>
    <s v="MK-2870-004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870-004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04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erck Bulk Ancillaries Local"/>
    <s v="Merck Sharp and Dohme LLC"/>
    <s v="Brazil"/>
    <x v="0"/>
    <n v="40700"/>
    <s v="Revenues - Third Parties"/>
    <m/>
    <s v="Non-Drug Storage Ambient (per Shelf)"/>
    <n v="2026"/>
    <n v="7"/>
    <s v="USD"/>
    <n v="695.45520231250009"/>
    <n v="1"/>
    <n v="695.45520231250009"/>
    <x v="1"/>
    <n v="0"/>
  </r>
  <r>
    <s v="MERCK"/>
    <s v="Merck Bulk Ancillaries Local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194-006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6194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</r>
  <r>
    <s v="MERCK"/>
    <s v="MK-7240-001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</r>
  <r>
    <s v="MERCK"/>
    <s v="MK-724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724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510.39105293750004"/>
    <n v="1"/>
    <n v="510.39105293750004"/>
    <x v="1"/>
    <n v="1"/>
  </r>
  <r>
    <s v="MERCK"/>
    <s v="MK-5684-003 (Local)"/>
    <s v="Merck Sharp and Dohme LLC"/>
    <s v="Brazil"/>
    <x v="1"/>
    <n v="40700"/>
    <s v="Revenues - Third Parties"/>
    <m/>
    <s v="Freight - Shipments"/>
    <n v="2026"/>
    <n v="7"/>
    <s v="USD"/>
    <n v="273.94196637499994"/>
    <n v="1"/>
    <n v="273.94196637499994"/>
    <x v="1"/>
    <n v="1"/>
  </r>
  <r>
    <s v="MERCK"/>
    <s v="MK-5684-00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5684-003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5684-003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</r>
  <r>
    <s v="MERCK"/>
    <s v="MK-5684-00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5684-003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5684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5684-00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5684-003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</r>
  <r>
    <s v="MERCK"/>
    <s v="MK-5684-003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5684-003 (Local)"/>
    <s v="Merck Sharp and Dohme LLC"/>
    <s v="Brazil"/>
    <x v="7"/>
    <n v="40700"/>
    <s v="Revenues - Third Parties"/>
    <m/>
    <s v="Variable Print"/>
    <n v="2026"/>
    <n v="7"/>
    <s v="USD"/>
    <n v="22.728895000000001"/>
    <n v="1"/>
    <n v="22.728895000000001"/>
    <x v="1"/>
    <n v="0"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534.88339668750007"/>
    <n v="1"/>
    <n v="534.88339668750007"/>
    <x v="1"/>
    <n v="1"/>
  </r>
  <r>
    <s v="MERCK"/>
    <s v="MK-5684-004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</r>
  <r>
    <s v="MERCK"/>
    <s v="MK-5684-004 (Local)"/>
    <s v="Merck Sharp and Dohme LLC"/>
    <s v="Brazil"/>
    <x v="3"/>
    <n v="40700"/>
    <s v="Revenues - Third Parties"/>
    <m/>
    <s v="Insulated shipper - Credo S22 - 12L (Leasing)"/>
    <n v="2026"/>
    <n v="7"/>
    <s v="USD"/>
    <n v="347.94803224999998"/>
    <n v="1"/>
    <n v="347.94803224999998"/>
    <x v="1"/>
    <n v="1"/>
  </r>
  <r>
    <s v="MERCK"/>
    <s v="MK-5684-004 (Local)"/>
    <s v="Merck Sharp and Dohme LLC"/>
    <s v="Brazil"/>
    <x v="7"/>
    <n v="40700"/>
    <s v="Revenues - Third Parties"/>
    <m/>
    <s v="Labeling / Relabeling Process"/>
    <n v="2026"/>
    <n v="7"/>
    <s v="USD"/>
    <n v="12.10901475"/>
    <n v="1"/>
    <n v="12.10901475"/>
    <x v="1"/>
    <n v="0"/>
  </r>
  <r>
    <s v="MERCK"/>
    <s v="MK-5684-004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5684-004 (Local)"/>
    <s v="Merck Sharp and Dohme LLC"/>
    <s v="Brazil"/>
    <x v="3"/>
    <n v="40700"/>
    <s v="Revenues - Third Parties"/>
    <m/>
    <s v="Pick and Pack (Controlled Ambient)"/>
    <n v="2026"/>
    <n v="7"/>
    <s v="USD"/>
    <n v="246.00110062499999"/>
    <n v="1"/>
    <n v="246.00110062499999"/>
    <x v="1"/>
    <n v="0"/>
  </r>
  <r>
    <s v="MERCK"/>
    <s v="MK-5684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5684-004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5684-004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</r>
  <r>
    <s v="MERCK"/>
    <s v="MK-5684-004 (Local)"/>
    <s v="Merck Sharp and Dohme LLC"/>
    <s v="Brazil"/>
    <x v="3"/>
    <n v="40700"/>
    <s v="Revenues - Third Parties"/>
    <m/>
    <s v="Temperature Monitoring Device (Ambient)"/>
    <n v="2026"/>
    <n v="7"/>
    <s v="USD"/>
    <n v="249.86109399999998"/>
    <n v="1"/>
    <n v="249.86109399999998"/>
    <x v="1"/>
    <n v="1"/>
  </r>
  <r>
    <s v="MERCK"/>
    <s v="MK-5684-004 (Local)"/>
    <s v="Merck Sharp and Dohme LLC"/>
    <s v="Brazil"/>
    <x v="7"/>
    <n v="40700"/>
    <s v="Revenues - Third Parties"/>
    <m/>
    <s v="Variable Print"/>
    <n v="2026"/>
    <n v="7"/>
    <s v="USD"/>
    <n v="34.093342499999991"/>
    <n v="1"/>
    <n v="34.093342499999991"/>
    <x v="1"/>
    <n v="0"/>
  </r>
  <r>
    <s v="MERCK"/>
    <s v="MK-2870-010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</r>
  <r>
    <s v="MERCK"/>
    <s v="MK-2870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870-01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0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2870-010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</r>
  <r>
    <s v="MERCK"/>
    <s v="MK-2870-01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2870-007 (Local)"/>
    <s v="Merck Sharp and Dohme LLC"/>
    <s v="Brazil"/>
    <x v="1"/>
    <n v="40700"/>
    <s v="Revenues - Third Parties"/>
    <m/>
    <s v="Freight - Shipments"/>
    <n v="2026"/>
    <n v="7"/>
    <s v="USD"/>
    <n v="412.70578912499997"/>
    <n v="1"/>
    <n v="412.70578912499997"/>
    <x v="1"/>
    <n v="1"/>
  </r>
  <r>
    <s v="MERCK"/>
    <s v="MK-2870-007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2870-007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07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MK-2870-00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9 (Local)"/>
    <s v="Merck Sharp and Dohme LLC"/>
    <s v="Brazil"/>
    <x v="1"/>
    <n v="40700"/>
    <s v="Revenues - Third Parties"/>
    <m/>
    <s v="Freight - Returns"/>
    <n v="2026"/>
    <n v="7"/>
    <s v="USD"/>
    <n v="399.264390875"/>
    <n v="1"/>
    <n v="399.264390875"/>
    <x v="1"/>
    <n v="1"/>
  </r>
  <r>
    <s v="MERCK"/>
    <s v="MK-2870-019 (Local)"/>
    <s v="Merck Sharp and Dohme LLC"/>
    <s v="Brazil"/>
    <x v="1"/>
    <n v="40700"/>
    <s v="Revenues - Third Parties"/>
    <m/>
    <s v="Freight - Shipments"/>
    <n v="2026"/>
    <n v="7"/>
    <s v="USD"/>
    <n v="2117.9313395624999"/>
    <n v="1"/>
    <n v="2117.9313395624999"/>
    <x v="1"/>
    <n v="1"/>
  </r>
  <r>
    <s v="MERCK"/>
    <s v="MK-2870-019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2870-019 (Local)"/>
    <s v="Merck Sharp and Dohme LLC"/>
    <s v="Brazil"/>
    <x v="3"/>
    <n v="40700"/>
    <s v="Revenues - Third Parties"/>
    <m/>
    <s v="Insulated shipper - Credo S22 - 12L (Leasing)"/>
    <n v="2026"/>
    <n v="7"/>
    <s v="USD"/>
    <n v="869.87008062500001"/>
    <n v="1"/>
    <n v="869.87008062500001"/>
    <x v="1"/>
    <n v="1"/>
  </r>
  <r>
    <s v="MERCK"/>
    <s v="MK-2870-019 (Local)"/>
    <s v="Merck Sharp and Dohme LLC"/>
    <s v="Brazil"/>
    <x v="7"/>
    <n v="40700"/>
    <s v="Revenues - Third Parties"/>
    <m/>
    <s v="Labeling / Relabeling Process"/>
    <n v="2026"/>
    <n v="7"/>
    <s v="USD"/>
    <n v="12.10901475"/>
    <n v="1"/>
    <n v="12.10901475"/>
    <x v="1"/>
    <n v="0"/>
  </r>
  <r>
    <s v="MERCK"/>
    <s v="MK-2870-01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19 (Local)"/>
    <s v="Merck Sharp and Dohme LLC"/>
    <s v="Brazil"/>
    <x v="3"/>
    <n v="40700"/>
    <s v="Revenues - Third Parties"/>
    <m/>
    <s v="Pick and Pack (Controlled Ambient)"/>
    <n v="2026"/>
    <n v="7"/>
    <s v="USD"/>
    <n v="615.00275156250007"/>
    <n v="1"/>
    <n v="615.00275156250007"/>
    <x v="1"/>
    <n v="0"/>
  </r>
  <r>
    <s v="MERCK"/>
    <s v="MK-2870-01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9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2870-019 (Local)"/>
    <s v="Merck Sharp and Dohme LLC"/>
    <s v="Brazil"/>
    <x v="0"/>
    <n v="40700"/>
    <s v="Revenues - Third Parties"/>
    <m/>
    <s v="Storage Ambient (per Shelf)"/>
    <n v="2026"/>
    <n v="7"/>
    <s v="USD"/>
    <n v="596.10445912499995"/>
    <n v="1"/>
    <n v="596.10445912499995"/>
    <x v="1"/>
    <n v="0"/>
  </r>
  <r>
    <s v="MERCK"/>
    <s v="MK-2870-019 (Local)"/>
    <s v="Merck Sharp and Dohme LLC"/>
    <s v="Brazil"/>
    <x v="3"/>
    <n v="40700"/>
    <s v="Revenues - Third Parties"/>
    <m/>
    <s v="Temperature Monitoring Device (Ambient)"/>
    <n v="2026"/>
    <n v="7"/>
    <s v="USD"/>
    <n v="624.65273500000001"/>
    <n v="1"/>
    <n v="624.65273500000001"/>
    <x v="1"/>
    <n v="1"/>
  </r>
  <r>
    <s v="MERCK"/>
    <s v="MK-2870-019 (Local)"/>
    <s v="Merck Sharp and Dohme LLC"/>
    <s v="Brazil"/>
    <x v="7"/>
    <n v="40700"/>
    <s v="Revenues - Third Parties"/>
    <m/>
    <s v="Variable Print"/>
    <n v="2026"/>
    <n v="7"/>
    <s v="USD"/>
    <n v="18.183115999999998"/>
    <n v="1"/>
    <n v="18.183115999999998"/>
    <x v="1"/>
    <n v="0"/>
  </r>
  <r>
    <s v="MERCK"/>
    <s v="MK-2870-012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870-01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2 (Local)"/>
    <s v="Merck Sharp and Dohme LLC"/>
    <s v="Brazil"/>
    <x v="3"/>
    <n v="40700"/>
    <s v="Revenues - Third Parties"/>
    <m/>
    <s v="Receipt fee Ancillaries (per Receipt_ID)"/>
    <n v="2026"/>
    <n v="7"/>
    <s v="USD"/>
    <n v="123.0005503125"/>
    <n v="1"/>
    <n v="123.0005503125"/>
    <x v="1"/>
    <n v="0"/>
  </r>
  <r>
    <s v="MERCK"/>
    <s v="MK-2870-012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3475-06C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3475-06C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06C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5 (Local)"/>
    <s v="Merck Sharp and Dohme LLC"/>
    <s v="Brazil"/>
    <x v="1"/>
    <n v="40700"/>
    <s v="Revenues - Third Parties"/>
    <m/>
    <s v="Freight - Returns"/>
    <n v="2026"/>
    <n v="7"/>
    <s v="USD"/>
    <n v="435.80696774999996"/>
    <n v="1"/>
    <n v="435.80696774999996"/>
    <x v="1"/>
    <n v="1"/>
  </r>
  <r>
    <s v="MERCK"/>
    <s v="MK-2870-015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2870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5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</r>
  <r>
    <s v="MERCK"/>
    <s v="MK-1084-004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1084-004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84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Post trial local general studies"/>
    <s v="Merck Sharp and Dohme LLC"/>
    <s v="Brazil"/>
    <x v="3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n v="0"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7586.3859133124997"/>
    <n v="1"/>
    <n v="7586.3859133124997"/>
    <x v="1"/>
    <n v="1"/>
  </r>
  <r>
    <s v="MERCK"/>
    <s v="Post trial local general studies"/>
    <s v="Merck Sharp and Dohme LLC"/>
    <s v="Brazil"/>
    <x v="3"/>
    <n v="40700"/>
    <s v="Revenues - Third Parties"/>
    <m/>
    <s v="Insulated shipper - Credo S22 - 12L (Leasing)"/>
    <n v="2026"/>
    <n v="7"/>
    <s v="USD"/>
    <n v="521.92204837499992"/>
    <n v="1"/>
    <n v="521.92204837499992"/>
    <x v="1"/>
    <n v="1"/>
  </r>
  <r>
    <s v="MERCK"/>
    <s v="Post trial local general studies"/>
    <s v="Merck Sharp and Dohme LLC"/>
    <s v="Brazil"/>
    <x v="3"/>
    <n v="40700"/>
    <s v="Revenues - Third Parties"/>
    <m/>
    <s v="Insulated shipper - Credo S22 - 28L (Leasing)"/>
    <n v="2026"/>
    <n v="7"/>
    <s v="USD"/>
    <n v="687.18658706249994"/>
    <n v="1"/>
    <n v="687.18658706249994"/>
    <x v="1"/>
    <n v="1"/>
  </r>
  <r>
    <s v="MERCK"/>
    <s v="Post trial local general studies"/>
    <s v="Merck Sharp and Dohme LLC"/>
    <s v="Brazil"/>
    <x v="3"/>
    <n v="40700"/>
    <s v="Revenues - Third Parties"/>
    <m/>
    <s v="Insulated shipper - Credo S4 - 12L (Leasing)"/>
    <n v="2026"/>
    <n v="7"/>
    <s v="USD"/>
    <n v="166.783064"/>
    <n v="1"/>
    <n v="166.783064"/>
    <x v="1"/>
    <n v="1"/>
  </r>
  <r>
    <s v="MERCK"/>
    <s v="Post trial local general studies"/>
    <s v="Merck Sharp and Dohme LLC"/>
    <s v="Brazil"/>
    <x v="3"/>
    <n v="40700"/>
    <s v="Revenues - Third Parties"/>
    <m/>
    <s v="Pick and Pack (Controlled Ambient)"/>
    <n v="2026"/>
    <n v="7"/>
    <s v="USD"/>
    <n v="738.00330187499992"/>
    <n v="1"/>
    <n v="738.00330187499992"/>
    <x v="1"/>
    <n v="0"/>
  </r>
  <r>
    <s v="MERCK"/>
    <s v="Post trial local general studies"/>
    <s v="Merck Sharp and Dohme LLC"/>
    <s v="Brazil"/>
    <x v="3"/>
    <n v="40700"/>
    <s v="Revenues - Third Parties"/>
    <m/>
    <s v="Pick and Pack (Refrigerated)"/>
    <n v="2026"/>
    <n v="7"/>
    <s v="USD"/>
    <n v="147.59086343749999"/>
    <n v="1"/>
    <n v="147.59086343749999"/>
    <x v="1"/>
    <n v="0"/>
  </r>
  <r>
    <s v="MERCK"/>
    <s v="Post trial local general studies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Post trial local general studies"/>
    <s v="Merck Sharp and Dohme LLC"/>
    <s v="Brazil"/>
    <x v="3"/>
    <n v="40700"/>
    <s v="Revenues - Third Parties"/>
    <m/>
    <s v="Receipt fee Ambient (per Receipt_ID)"/>
    <n v="2026"/>
    <n v="7"/>
    <s v="USD"/>
    <n v="492.00220124999998"/>
    <n v="1"/>
    <n v="492.00220124999998"/>
    <x v="1"/>
    <n v="0"/>
  </r>
  <r>
    <s v="MERCK"/>
    <s v="Post trial local general studies"/>
    <s v="Merck Sharp and Dohme LLC"/>
    <s v="Brazil"/>
    <x v="3"/>
    <n v="40700"/>
    <s v="Revenues - Third Parties"/>
    <m/>
    <s v="Receipt fee Refrigerated (per Receipt_ID)"/>
    <n v="2026"/>
    <n v="7"/>
    <s v="USD"/>
    <n v="123.0005503125"/>
    <n v="1"/>
    <n v="123.0005503125"/>
    <x v="1"/>
    <n v="0"/>
  </r>
  <r>
    <s v="MERCK"/>
    <s v="Post trial local general studies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</r>
  <r>
    <s v="MERCK"/>
    <s v="Post trial local general studies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Post trial local general studies"/>
    <s v="Merck Sharp and Dohme LLC"/>
    <s v="Brazil"/>
    <x v="3"/>
    <n v="40700"/>
    <s v="Revenues - Third Parties"/>
    <m/>
    <s v="Temperature Monitoring Device (Ambient)"/>
    <n v="2026"/>
    <n v="7"/>
    <s v="USD"/>
    <n v="749.58328200000005"/>
    <n v="1"/>
    <n v="749.58328200000005"/>
    <x v="1"/>
    <n v="1"/>
  </r>
  <r>
    <s v="MERCK"/>
    <s v="Post trial local general studies"/>
    <s v="Merck Sharp and Dohme LLC"/>
    <s v="Brazil"/>
    <x v="3"/>
    <n v="40700"/>
    <s v="Revenues - Third Parties"/>
    <m/>
    <s v="Temperature Monitoring Device (Refrigerated)"/>
    <n v="2026"/>
    <n v="7"/>
    <s v="USD"/>
    <n v="124.93054699999999"/>
    <n v="1"/>
    <n v="124.93054699999999"/>
    <x v="1"/>
    <n v="1"/>
  </r>
  <r>
    <s v="MERCK"/>
    <s v="MK-2870-02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</r>
  <r>
    <s v="MERCK"/>
    <s v="MK-2870-02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870-02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2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2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2870-020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</r>
  <r>
    <s v="MERCK"/>
    <s v="MK-2870-02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2870-02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2870-02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2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2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2870-023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2870-023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</r>
  <r>
    <s v="MERCK"/>
    <s v="MK-0616-019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0616-01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06D (Local)"/>
    <s v="Merck Sharp and Dohme LLC"/>
    <s v="Brazil"/>
    <x v="3"/>
    <n v="40700"/>
    <s v="Revenues - Third Parties"/>
    <m/>
    <s v="Import Services"/>
    <n v="2026"/>
    <n v="7"/>
    <s v="USD"/>
    <n v="1213.938525625"/>
    <n v="1"/>
    <n v="1213.938525625"/>
    <x v="1"/>
    <n v="0"/>
  </r>
  <r>
    <s v="MERCK"/>
    <s v="MK-3475-06D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3475-06D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240-008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</r>
  <r>
    <s v="MERCK"/>
    <s v="MK-7240-008 (Local)"/>
    <s v="Merck Sharp and Dohme LLC"/>
    <s v="Brazil"/>
    <x v="3"/>
    <n v="40700"/>
    <s v="Revenues - Third Parties"/>
    <m/>
    <s v="Import Services"/>
    <n v="2026"/>
    <n v="7"/>
    <s v="USD"/>
    <n v="1578.1200833124999"/>
    <n v="1"/>
    <n v="1578.1200833124999"/>
    <x v="1"/>
    <n v="0"/>
  </r>
  <r>
    <s v="MERCK"/>
    <s v="MK-7240-008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7240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240-008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V940-009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</r>
  <r>
    <s v="MERCK"/>
    <s v="V940-009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V940-00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V940-009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V940-009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</r>
  <r>
    <s v="MERCK"/>
    <s v="MK-1084-012 (Local)"/>
    <s v="Merck Sharp and Dohme LLC"/>
    <s v="Brazil"/>
    <x v="1"/>
    <n v="40700"/>
    <s v="Revenues - Third Parties"/>
    <m/>
    <s v="Freight - Shipments"/>
    <n v="2026"/>
    <n v="7"/>
    <s v="USD"/>
    <n v="1225.59688125"/>
    <n v="1"/>
    <n v="1225.59688125"/>
    <x v="1"/>
    <n v="1"/>
  </r>
  <r>
    <s v="MERCK"/>
    <s v="MK-1084-012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1084-012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1084-012 (Local)"/>
    <s v="Merck Sharp and Dohme LLC"/>
    <s v="Brazil"/>
    <x v="3"/>
    <n v="40700"/>
    <s v="Revenues - Third Parties"/>
    <m/>
    <s v="Insulated shipper - Credo S4 - 12L (Leasing)"/>
    <n v="2026"/>
    <n v="7"/>
    <s v="USD"/>
    <n v="166.783064"/>
    <n v="1"/>
    <n v="166.783064"/>
    <x v="1"/>
    <n v="1"/>
  </r>
  <r>
    <s v="MERCK"/>
    <s v="MK-1084-01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84-012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1084-012 (Local)"/>
    <s v="Merck Sharp and Dohme LLC"/>
    <s v="Brazil"/>
    <x v="3"/>
    <n v="40700"/>
    <s v="Revenues - Third Parties"/>
    <m/>
    <s v="Pick and Pack (Refrigerated)"/>
    <n v="2026"/>
    <n v="7"/>
    <s v="USD"/>
    <n v="147.59086343749999"/>
    <n v="1"/>
    <n v="147.59086343749999"/>
    <x v="1"/>
    <n v="0"/>
  </r>
  <r>
    <s v="MERCK"/>
    <s v="MK-1084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84-012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1084-012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1084-012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1084-012 (Local)"/>
    <s v="Merck Sharp and Dohme LLC"/>
    <s v="Brazil"/>
    <x v="3"/>
    <n v="40700"/>
    <s v="Revenues - Third Parties"/>
    <m/>
    <s v="Temperature Monitoring Device (Refrigerated)"/>
    <n v="2026"/>
    <n v="7"/>
    <s v="USD"/>
    <n v="124.93054699999999"/>
    <n v="1"/>
    <n v="124.93054699999999"/>
    <x v="1"/>
    <n v="1"/>
  </r>
  <r>
    <s v="MERCK"/>
    <s v="MK-4482-023 (Local)"/>
    <s v="Merck Sharp and Dohme LLC"/>
    <s v="Brazil"/>
    <x v="1"/>
    <n v="40700"/>
    <s v="Revenues - Third Parties"/>
    <m/>
    <s v="Freight - Shipments"/>
    <n v="2026"/>
    <n v="7"/>
    <s v="USD"/>
    <n v="462.01377556249997"/>
    <n v="1"/>
    <n v="462.01377556249997"/>
    <x v="1"/>
    <n v="1"/>
  </r>
  <r>
    <s v="MERCK"/>
    <s v="MK-4482-023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4482-023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</r>
  <r>
    <s v="MERCK"/>
    <s v="MK-4482-023 (Local)"/>
    <s v="Merck Sharp and Dohme LLC"/>
    <s v="Brazil"/>
    <x v="1"/>
    <n v="40700"/>
    <s v="Revenues - Third Parties"/>
    <m/>
    <s v="PassThrough - Freight"/>
    <n v="2026"/>
    <n v="7"/>
    <s v="USD"/>
    <n v="442.16518018749991"/>
    <n v="1"/>
    <n v="442.16518018749991"/>
    <x v="1"/>
    <n v="1"/>
  </r>
  <r>
    <s v="MERCK"/>
    <s v="MK-4482-023 (Local)"/>
    <s v="Merck Sharp and Dohme LLC"/>
    <s v="Brazil"/>
    <x v="3"/>
    <n v="40700"/>
    <s v="Revenues - Third Parties"/>
    <m/>
    <s v="Pick and Pack Materials"/>
    <n v="2026"/>
    <n v="7"/>
    <s v="USD"/>
    <n v="369.00165093749996"/>
    <n v="1"/>
    <n v="369.00165093749996"/>
    <x v="1"/>
    <n v="0"/>
  </r>
  <r>
    <s v="MERCK"/>
    <s v="MK-4482-02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140-01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</r>
  <r>
    <s v="MERCK"/>
    <s v="MK-2140-01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</r>
  <r>
    <s v="MERCK"/>
    <s v="MK-2140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140-01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140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</r>
  <r>
    <s v="MERCK"/>
    <s v="MK-2140-01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2140-01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</r>
  <r>
    <s v="MERCK"/>
    <s v="MK-2870-011 (Local)"/>
    <s v="Merck Sharp and Dohme LLC"/>
    <s v="Brazil"/>
    <x v="1"/>
    <n v="40700"/>
    <s v="Revenues - Third Parties"/>
    <m/>
    <s v="Freight - Shipments"/>
    <n v="2026"/>
    <n v="7"/>
    <s v="USD"/>
    <n v="152.1366424375"/>
    <n v="1"/>
    <n v="152.1366424375"/>
    <x v="1"/>
    <n v="1"/>
  </r>
  <r>
    <s v="MERCK"/>
    <s v="MK-2870-011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2870-011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2870-011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</r>
  <r>
    <s v="MERCK"/>
    <s v="MK-2870-01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11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2870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1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2870-011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2870-011 (Local)"/>
    <s v="Merck Sharp and Dohme LLC"/>
    <s v="Brazil"/>
    <x v="7"/>
    <n v="40700"/>
    <s v="Revenues - Third Parties"/>
    <m/>
    <s v="Variable Print"/>
    <n v="2026"/>
    <n v="7"/>
    <s v="USD"/>
    <n v="11.364447500000001"/>
    <n v="1"/>
    <n v="11.364447500000001"/>
    <x v="1"/>
    <n v="0"/>
  </r>
  <r>
    <s v="MERCK"/>
    <s v="MK-3475-06E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</r>
  <r>
    <s v="MERCK"/>
    <s v="MK-3475-06E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06E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3475-06E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</r>
  <r>
    <s v="MERCK"/>
    <s v="MK-3475-06E (Local)"/>
    <s v="Merck Sharp and Dohme LLC"/>
    <s v="Brazil"/>
    <x v="0"/>
    <n v="40700"/>
    <s v="Revenues - Third Parties"/>
    <m/>
    <s v="Storage Refrigerated (per Shelf)"/>
    <n v="2026"/>
    <n v="7"/>
    <s v="USD"/>
    <n v="340.58073524999998"/>
    <n v="1"/>
    <n v="340.58073524999998"/>
    <x v="1"/>
    <n v="0"/>
  </r>
  <r>
    <s v="MERCK"/>
    <s v="V940-011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</r>
  <r>
    <s v="MERCK"/>
    <s v="V940-01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V940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400-001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</r>
  <r>
    <s v="MERCK"/>
    <s v="MK-240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240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400-00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2870-033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2870-03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3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31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2870-03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3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400-01A (Local)"/>
    <s v="Merck Sharp and Dohme LLC"/>
    <s v="Brazil"/>
    <x v="1"/>
    <n v="40700"/>
    <s v="Revenues - Third Parties"/>
    <m/>
    <s v="Freight - Shipments"/>
    <n v="2026"/>
    <n v="7"/>
    <s v="USD"/>
    <n v="511.40993443750006"/>
    <n v="1"/>
    <n v="511.40993443750006"/>
    <x v="1"/>
    <n v="1"/>
  </r>
  <r>
    <s v="MERCK"/>
    <s v="MK-2400-01A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</r>
  <r>
    <s v="MERCK"/>
    <s v="MK-2400-01A (Local)"/>
    <s v="Merck Sharp and Dohme LLC"/>
    <s v="Brazil"/>
    <x v="3"/>
    <n v="40700"/>
    <s v="Revenues - Third Parties"/>
    <m/>
    <s v="Insulated shipper - Credo S22 - 12L (Leasing)"/>
    <n v="2026"/>
    <n v="7"/>
    <s v="USD"/>
    <n v="521.92204837499992"/>
    <n v="1"/>
    <n v="521.92204837499992"/>
    <x v="1"/>
    <n v="1"/>
  </r>
  <r>
    <s v="MERCK"/>
    <s v="MK-2400-01A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</r>
  <r>
    <s v="MERCK"/>
    <s v="MK-2400-01A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</r>
  <r>
    <s v="MERCK"/>
    <s v="MK-2400-01A (Local)"/>
    <s v="Merck Sharp and Dohme LLC"/>
    <s v="Brazil"/>
    <x v="3"/>
    <n v="40700"/>
    <s v="Revenues - Third Parties"/>
    <m/>
    <s v="Pick and Pack (Controlled Ambient)"/>
    <n v="2026"/>
    <n v="7"/>
    <s v="USD"/>
    <n v="369.00165093749996"/>
    <n v="1"/>
    <n v="369.00165093749996"/>
    <x v="1"/>
    <n v="0"/>
  </r>
  <r>
    <s v="MERCK"/>
    <s v="MK-2400-01A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400-01A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</r>
  <r>
    <s v="MERCK"/>
    <s v="MK-2400-01A (Local)"/>
    <s v="Merck Sharp and Dohme LLC"/>
    <s v="Brazil"/>
    <x v="3"/>
    <n v="40700"/>
    <s v="Revenues - Third Parties"/>
    <m/>
    <s v="Temperature Monitoring Device (Ambient)"/>
    <n v="2026"/>
    <n v="7"/>
    <s v="USD"/>
    <n v="374.79164100000003"/>
    <n v="1"/>
    <n v="374.79164100000003"/>
    <x v="1"/>
    <n v="1"/>
  </r>
  <r>
    <s v="MERCK"/>
    <s v="MK-2400-01A (Local)"/>
    <s v="Merck Sharp and Dohme LLC"/>
    <s v="Brazil"/>
    <x v="7"/>
    <n v="40700"/>
    <s v="Revenues - Third Parties"/>
    <m/>
    <s v="Variable Print"/>
    <n v="2026"/>
    <n v="7"/>
    <s v="USD"/>
    <n v="5.6822237500000004"/>
    <n v="1"/>
    <n v="5.6822237500000004"/>
    <x v="1"/>
    <n v="0"/>
  </r>
  <r>
    <s v="MERCK"/>
    <s v="MK-5684-015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</r>
  <r>
    <s v="MERCK"/>
    <s v="MK-5684-015 (Local)"/>
    <s v="Merck Sharp and Dohme LLC"/>
    <s v="Brazil"/>
    <x v="1"/>
    <n v="40700"/>
    <s v="Revenues - Third Parties"/>
    <m/>
    <s v="Freight - Shipments"/>
    <n v="2026"/>
    <n v="7"/>
    <s v="USD"/>
    <n v="507.86344306249998"/>
    <n v="1"/>
    <n v="507.86344306249998"/>
    <x v="1"/>
    <n v="1"/>
  </r>
  <r>
    <s v="MERCK"/>
    <s v="MK-5684-015 (Local)"/>
    <s v="Merck Sharp and Dohme LLC"/>
    <s v="Brazil"/>
    <x v="3"/>
    <n v="40700"/>
    <s v="Revenues - Third Parties"/>
    <m/>
    <s v="Import Services"/>
    <n v="2026"/>
    <n v="7"/>
    <s v="USD"/>
    <n v="1092.5446730625001"/>
    <n v="1"/>
    <n v="1092.5446730625001"/>
    <x v="1"/>
    <n v="0"/>
  </r>
  <r>
    <s v="MERCK"/>
    <s v="MK-5684-015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</r>
  <r>
    <s v="MERCK"/>
    <s v="MK-5684-015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</r>
  <r>
    <s v="MERCK"/>
    <s v="MK-5684-015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MK-5684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5684-015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5684-015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</r>
  <r>
    <s v="MERCK"/>
    <s v="MK-5684-015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</r>
  <r>
    <s v="MERCK"/>
    <s v="MK-2870-032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2870-03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2870-03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32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2870-022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</r>
  <r>
    <s v="MERCK"/>
    <s v="MK-2870-022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2870-02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8527-011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</r>
  <r>
    <s v="MERCK"/>
    <s v="MK-8527-011 (Local)"/>
    <s v="Merck Sharp and Dohme LLC"/>
    <s v="Brazil"/>
    <x v="1"/>
    <n v="40700"/>
    <s v="Revenues - Third Parties"/>
    <m/>
    <s v="Freight - Shipments"/>
    <n v="2026"/>
    <n v="7"/>
    <s v="USD"/>
    <n v="120.18882925"/>
    <n v="1"/>
    <n v="120.18882925"/>
    <x v="1"/>
    <n v="1"/>
  </r>
  <r>
    <s v="MERCK"/>
    <s v="MK-8527-011 (Local)"/>
    <s v="Merck Sharp and Dohme LLC"/>
    <s v="Brazil"/>
    <x v="3"/>
    <n v="40700"/>
    <s v="Revenues - Third Parties"/>
    <m/>
    <s v="Import Services"/>
    <n v="2026"/>
    <n v="7"/>
    <s v="USD"/>
    <n v="2670.6647563749998"/>
    <n v="1"/>
    <n v="2670.6647563749998"/>
    <x v="1"/>
    <n v="0"/>
  </r>
  <r>
    <s v="MERCK"/>
    <s v="MK-8527-011 (Local)"/>
    <s v="Merck Sharp and Dohme LLC"/>
    <s v="Brazil"/>
    <x v="1"/>
    <n v="40700"/>
    <s v="Revenues - Third Parties"/>
    <m/>
    <s v="PassThrough - Freight"/>
    <n v="2026"/>
    <n v="7"/>
    <s v="USD"/>
    <n v="23.297117375000003"/>
    <n v="1"/>
    <n v="23.297117375000003"/>
    <x v="1"/>
    <n v="1"/>
  </r>
  <r>
    <s v="MERCK"/>
    <s v="MK-8527-011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</r>
  <r>
    <s v="MERCK"/>
    <s v="MK-8527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8527-01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1022-016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1022-01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22-01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22-01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</r>
  <r>
    <s v="MERCK"/>
    <s v="MK-1022-016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</r>
  <r>
    <s v="MERCK"/>
    <s v="MK-7240-013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</r>
  <r>
    <s v="MERCK"/>
    <s v="MK-7240-01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7240-01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240-013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</r>
  <r>
    <s v="MERCK"/>
    <s v="MK-7240-01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</r>
  <r>
    <s v="MERCK"/>
    <s v="MK-1084-007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1084-007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84-00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482-03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6482-033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</r>
  <r>
    <s v="MERCK"/>
    <s v="MK-6482-03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0616-037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0616-03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1166.73688075"/>
    <n v="1"/>
    <n v="1166.73688075"/>
    <x v="1"/>
    <n v="1"/>
  </r>
  <r>
    <s v="MERCK"/>
    <s v="MK-7962-038 (Local)"/>
    <s v="Merck Sharp and Dohme LLC"/>
    <s v="Brazil"/>
    <x v="3"/>
    <n v="40700"/>
    <s v="Revenues - Third Parties"/>
    <m/>
    <s v="Import License Fee"/>
    <n v="2026"/>
    <n v="7"/>
    <s v="USD"/>
    <n v="1261.4536725"/>
    <n v="1"/>
    <n v="1261.4536725"/>
    <x v="1"/>
    <n v="0"/>
  </r>
  <r>
    <s v="MERCK"/>
    <s v="MK-7962-038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7962-038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</r>
  <r>
    <s v="MERCK"/>
    <s v="MK-7962-038 (Local)"/>
    <s v="Merck Sharp and Dohme LLC"/>
    <s v="Brazil"/>
    <x v="3"/>
    <n v="40700"/>
    <s v="Revenues - Third Parties"/>
    <m/>
    <s v="Pick and Pack Materials"/>
    <n v="2026"/>
    <n v="7"/>
    <s v="USD"/>
    <n v="246.00110062499999"/>
    <n v="1"/>
    <n v="246.00110062499999"/>
    <x v="1"/>
    <n v="0"/>
  </r>
  <r>
    <s v="MERCK"/>
    <s v="MK-7962-03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4651.5601999999999"/>
    <n v="1"/>
    <n v="4651.5601999999999"/>
    <x v="1"/>
    <n v="1"/>
  </r>
  <r>
    <s v="MERCK"/>
    <s v="MK-2870-036 (Local)"/>
    <s v="Merck Sharp and Dohme LLC"/>
    <s v="Brazil"/>
    <x v="3"/>
    <n v="40700"/>
    <s v="Revenues - Third Parties"/>
    <m/>
    <s v="Import Services"/>
    <n v="2026"/>
    <n v="7"/>
    <s v="USD"/>
    <n v="1699.513935875"/>
    <n v="1"/>
    <n v="1699.513935875"/>
    <x v="1"/>
    <n v="0"/>
  </r>
  <r>
    <s v="MERCK"/>
    <s v="MK-2870-03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1887.9874195"/>
    <n v="1"/>
    <n v="1887.9874195"/>
    <x v="1"/>
    <n v="1"/>
  </r>
  <r>
    <s v="MERCK"/>
    <s v="MK-2870-021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2870-021 (Local)"/>
    <s v="Merck Sharp and Dohme LLC"/>
    <s v="Brazil"/>
    <x v="0"/>
    <n v="40700"/>
    <s v="Revenues - Third Parties"/>
    <m/>
    <s v="Non-Drug Storage Ambient (per Shelf)"/>
    <n v="2026"/>
    <n v="7"/>
    <s v="USD"/>
    <n v="695.45520231250009"/>
    <n v="1"/>
    <n v="695.45520231250009"/>
    <x v="1"/>
    <n v="0"/>
  </r>
  <r>
    <s v="MERCK"/>
    <s v="MK-2870-021 (Local)"/>
    <s v="Merck Sharp and Dohme LLC"/>
    <s v="Brazil"/>
    <x v="3"/>
    <n v="40700"/>
    <s v="Revenues - Third Parties"/>
    <m/>
    <s v="Pick and Pack Materials"/>
    <n v="2026"/>
    <n v="7"/>
    <s v="USD"/>
    <n v="369.00165093749996"/>
    <n v="1"/>
    <n v="369.00165093749996"/>
    <x v="1"/>
    <n v="0"/>
  </r>
  <r>
    <s v="MERCK"/>
    <s v="MK-2870-02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01F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3475-01F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2235.484792625"/>
    <n v="1"/>
    <n v="2235.484792625"/>
    <x v="1"/>
    <n v="1"/>
  </r>
  <r>
    <s v="MERCK"/>
    <s v="MK-1084-013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</r>
  <r>
    <s v="MERCK"/>
    <s v="MK-1084-013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</r>
  <r>
    <s v="MERCK"/>
    <s v="MK-1084-013 (Local)"/>
    <s v="Merck Sharp and Dohme LLC"/>
    <s v="Brazil"/>
    <x v="3"/>
    <n v="40700"/>
    <s v="Revenues - Third Parties"/>
    <m/>
    <s v="Pick and Pack Materials"/>
    <n v="2026"/>
    <n v="7"/>
    <s v="USD"/>
    <n v="1107.0049528125001"/>
    <n v="1"/>
    <n v="1107.0049528125001"/>
    <x v="1"/>
    <n v="0"/>
  </r>
  <r>
    <s v="MERCK"/>
    <s v="MK-1084-01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482-043 (Local)"/>
    <s v="Merck Sharp and Dohme LLC"/>
    <s v="Brazil"/>
    <x v="3"/>
    <n v="40700"/>
    <s v="Revenues - Third Parties"/>
    <m/>
    <s v="Import License Fee"/>
    <n v="2026"/>
    <n v="7"/>
    <s v="USD"/>
    <n v="1261.4536725"/>
    <n v="1"/>
    <n v="1261.4536725"/>
    <x v="1"/>
    <n v="0"/>
  </r>
  <r>
    <s v="MERCK"/>
    <s v="MK-6482-043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</r>
  <r>
    <s v="MERCK"/>
    <s v="MK-6482-04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21176.305500000002"/>
    <n v="1"/>
    <n v="21176.305500000002"/>
    <x v="1"/>
    <n v="1"/>
  </r>
  <r>
    <s v="MERCK"/>
    <s v="MK-6482-043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</r>
  <r>
    <s v="MERCK"/>
    <s v="Merck Comparator for multiple protocols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erck Comparator for multiple protocols"/>
    <s v="Merck Sharp and Dohme LLC"/>
    <s v="Brazil"/>
    <x v="3"/>
    <n v="40700"/>
    <s v="Revenues - Third Parties"/>
    <m/>
    <s v="Receipt fee Ambient (per Receipt_ID)"/>
    <n v="2026"/>
    <n v="7"/>
    <s v="USD"/>
    <n v="1968.0088049999999"/>
    <n v="1"/>
    <n v="1968.0088049999999"/>
    <x v="1"/>
    <n v="0"/>
  </r>
  <r>
    <s v="MERCK"/>
    <s v="Merck Comparator for multiple protocols"/>
    <s v="Merck Sharp and Dohme LLC"/>
    <s v="Brazil"/>
    <x v="0"/>
    <n v="40700"/>
    <s v="Revenues - Third Parties"/>
    <m/>
    <s v="Storage Ambient (per Shelf)"/>
    <n v="2026"/>
    <n v="7"/>
    <s v="USD"/>
    <n v="2881.1715524374999"/>
    <n v="1"/>
    <n v="2881.1715524374999"/>
    <x v="1"/>
    <n v="0"/>
  </r>
  <r>
    <s v="MERCK"/>
    <s v="Merck Comparator for multiple protocols"/>
    <s v="Merck Sharp and Dohme LLC"/>
    <s v="Brazil"/>
    <x v="0"/>
    <n v="40700"/>
    <s v="Revenues - Third Parties"/>
    <m/>
    <s v="Storage Refrigerated (per Shelf)"/>
    <n v="2026"/>
    <n v="7"/>
    <s v="USD"/>
    <n v="851.45183812500011"/>
    <n v="1"/>
    <n v="851.45183812500011"/>
    <x v="1"/>
    <n v="0"/>
  </r>
  <r>
    <s v="MERCK"/>
    <s v="MK-3475-06F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</r>
  <r>
    <s v="MERCK"/>
    <s v="MK-3475-06F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3475-06F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</r>
  <r>
    <s v="MERCK"/>
    <s v="MK-6482-034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</r>
  <r>
    <s v="MERCK"/>
    <s v="MK-6482-03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45-008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</r>
  <r>
    <s v="MERCK"/>
    <s v="MK-1045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MK-1045-008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</r>
  <r>
    <s v="MERCK"/>
    <s v="V940-014 (Local)"/>
    <s v="Merck Sharp and Dohme LLC"/>
    <s v="Brazil"/>
    <x v="3"/>
    <n v="40700"/>
    <s v="Revenues - Third Parties"/>
    <m/>
    <s v="Import Services"/>
    <n v="2026"/>
    <n v="7"/>
    <s v="USD"/>
    <n v="849.75696793750001"/>
    <n v="1"/>
    <n v="849.75696793750001"/>
    <x v="1"/>
    <n v="0"/>
  </r>
  <r>
    <s v="MERCK"/>
    <s v="V940-01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MERCK"/>
    <s v="V940-014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</r>
  <r>
    <s v="MERCK"/>
    <s v="MK-1084-015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</r>
  <r>
    <s v="MERCK"/>
    <s v="MK-1084-015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</r>
  <r>
    <s v="MERCK"/>
    <s v="MK-1084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</r>
  <r>
    <s v="OTH CUST"/>
    <s v="AB-101-05 BC 135535-01"/>
    <s v="PPD Development LP"/>
    <s v="Brazil"/>
    <x v="3"/>
    <n v="40900"/>
    <s v="Revenues- IC"/>
    <m/>
    <s v="External Temperature Monitoring Devices"/>
    <n v="2026"/>
    <n v="7"/>
    <s v="USD"/>
    <n v="3604.89185"/>
    <n v="1"/>
    <n v="3604.89185"/>
    <x v="1"/>
    <n v="1"/>
  </r>
  <r>
    <s v="OTH CUST"/>
    <s v="AB-101-05 BC 135535-01"/>
    <s v="PPD Development LP"/>
    <s v="Brazil"/>
    <x v="1"/>
    <n v="40900"/>
    <s v="Revenues- IC"/>
    <m/>
    <s v="Freight - Shipments"/>
    <n v="2026"/>
    <n v="7"/>
    <s v="USD"/>
    <n v="4896.0431142999996"/>
    <n v="1"/>
    <n v="4896.0431142999996"/>
    <x v="1"/>
    <n v="1"/>
  </r>
  <r>
    <s v="OTH CUST"/>
    <s v="AB-101-05 BC 135535-01"/>
    <s v="PPD Development LP"/>
    <s v="Brazil"/>
    <x v="3"/>
    <n v="40900"/>
    <s v="Revenues- IC"/>
    <m/>
    <s v="Insulated shipper - Large (Leasing)"/>
    <n v="2026"/>
    <n v="7"/>
    <s v="USD"/>
    <n v="4502.3349258999997"/>
    <n v="1"/>
    <n v="4502.3349258999997"/>
    <x v="1"/>
    <n v="1"/>
  </r>
  <r>
    <s v="OTH CUST"/>
    <s v="AB-101-05 BC 135535-01"/>
    <s v="PPD Development LP"/>
    <s v="Brazil"/>
    <x v="3"/>
    <n v="40900"/>
    <s v="Revenues- IC"/>
    <m/>
    <s v="Pick and Pack (Cryogenic)"/>
    <n v="2026"/>
    <n v="7"/>
    <s v="USD"/>
    <n v="3694.6991557000001"/>
    <n v="1"/>
    <n v="3694.6991557000001"/>
    <x v="1"/>
    <n v="0"/>
  </r>
  <r>
    <s v="OTH CUST"/>
    <s v="AB-101-05 BC 135535-01"/>
    <s v="PPD Development LP"/>
    <s v="Brazil"/>
    <x v="3"/>
    <n v="40900"/>
    <s v="Revenues- IC"/>
    <m/>
    <s v="Project Management Fee"/>
    <n v="2026"/>
    <n v="7"/>
    <s v="USD"/>
    <n v="1747.7375663"/>
    <n v="1"/>
    <n v="1747.7375663"/>
    <x v="1"/>
    <n v="0"/>
  </r>
  <r>
    <s v="OTH CUST"/>
    <s v="AB-101-05 BC 135535-01"/>
    <s v="PPD Development LP"/>
    <s v="Brazil"/>
    <x v="0"/>
    <n v="40900"/>
    <s v="Revenues- IC"/>
    <m/>
    <s v="Storage Cryogenic (per Shelf)"/>
    <n v="2026"/>
    <n v="7"/>
    <s v="USD"/>
    <n v="735.7679263"/>
    <n v="1"/>
    <n v="735.7679263"/>
    <x v="1"/>
    <n v="0"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28215.555548985001"/>
    <n v="1"/>
    <n v="28215.555548985001"/>
    <x v="1"/>
    <n v="1"/>
  </r>
  <r>
    <s v="OTH CUST"/>
    <s v="FMGX-CS-302"/>
    <s v="PSI CRO AG"/>
    <s v="Brazil"/>
    <x v="3"/>
    <n v="40700"/>
    <s v="Revenues - Third Parties"/>
    <m/>
    <s v="Insulated shipper - Credo S22 - 12L (Leasing)"/>
    <n v="2026"/>
    <n v="7"/>
    <s v="USD"/>
    <n v="951.85570535999989"/>
    <n v="1"/>
    <n v="951.85570535999989"/>
    <x v="1"/>
    <n v="1"/>
  </r>
  <r>
    <s v="OTH CUST"/>
    <s v="FMGX-CS-302"/>
    <s v="PSI CRO AG"/>
    <s v="Brazil"/>
    <x v="3"/>
    <n v="40700"/>
    <s v="Revenues - Third Parties"/>
    <m/>
    <s v="Insulated shipper - Credo S22 - 28L (Leasing)"/>
    <n v="2026"/>
    <n v="7"/>
    <s v="USD"/>
    <n v="566.04933965999987"/>
    <n v="1"/>
    <n v="566.04933965999987"/>
    <x v="1"/>
    <n v="1"/>
  </r>
  <r>
    <s v="OTH CUST"/>
    <s v="FMGX-CS-302"/>
    <s v="PSI CRO AG"/>
    <s v="Brazil"/>
    <x v="3"/>
    <n v="40700"/>
    <s v="Revenues - Third Parties"/>
    <m/>
    <s v="Pick and Pack (Controlled Ambient)"/>
    <n v="2026"/>
    <n v="7"/>
    <s v="USD"/>
    <n v="1699.5080414199999"/>
    <n v="1"/>
    <n v="1699.5080414199999"/>
    <x v="1"/>
    <n v="0"/>
  </r>
  <r>
    <s v="OTH CUST"/>
    <s v="FMGX-CS-302"/>
    <s v="PSI CRO AG"/>
    <s v="Brazil"/>
    <x v="3"/>
    <n v="40700"/>
    <s v="Revenues - Third Parties"/>
    <m/>
    <s v="Pick and Pack (Refrigerated)"/>
    <n v="2026"/>
    <n v="7"/>
    <s v="USD"/>
    <n v="1699.5080414199999"/>
    <n v="1"/>
    <n v="1699.5080414199999"/>
    <x v="1"/>
    <n v="0"/>
  </r>
  <r>
    <s v="OTH CUST"/>
    <s v="FMGX-CS-302"/>
    <s v="PSI CRO AG"/>
    <s v="Brazil"/>
    <x v="3"/>
    <n v="40700"/>
    <s v="Revenues - Third Parties"/>
    <m/>
    <s v="Project Management Fee"/>
    <n v="2026"/>
    <n v="7"/>
    <s v="USD"/>
    <n v="1696.9079985199999"/>
    <n v="1"/>
    <n v="1696.9079985199999"/>
    <x v="1"/>
    <n v="0"/>
  </r>
  <r>
    <s v="OTH CUST"/>
    <s v="FMGX-CS-302"/>
    <s v="PSI CRO AG"/>
    <s v="Brazil"/>
    <x v="0"/>
    <n v="40700"/>
    <s v="Revenues - Third Parties"/>
    <m/>
    <s v="Storage Ambient (per Shelf)"/>
    <n v="2026"/>
    <n v="7"/>
    <s v="USD"/>
    <n v="1418.4334037649999"/>
    <n v="1"/>
    <n v="1418.4334037649999"/>
    <x v="1"/>
    <n v="0"/>
  </r>
  <r>
    <s v="OTH CUST"/>
    <s v="FMGX-CS-302"/>
    <s v="PSI CRO AG"/>
    <s v="Brazil"/>
    <x v="0"/>
    <n v="40700"/>
    <s v="Revenues - Third Parties"/>
    <m/>
    <s v="Storage Refrigerated (per Shelf)"/>
    <n v="2026"/>
    <n v="7"/>
    <s v="USD"/>
    <n v="424.87701035499998"/>
    <n v="1"/>
    <n v="424.87701035499998"/>
    <x v="1"/>
    <n v="0"/>
  </r>
  <r>
    <s v="OTH CUST"/>
    <s v="FMGX-CS-302"/>
    <s v="PSI CRO AG"/>
    <s v="Brazil"/>
    <x v="3"/>
    <n v="40700"/>
    <s v="Revenues - Third Parties"/>
    <m/>
    <s v="Temperature Monitoring Device (Ambient)"/>
    <n v="2026"/>
    <n v="7"/>
    <s v="USD"/>
    <n v="1060.9775058400003"/>
    <n v="1"/>
    <n v="1060.9775058400003"/>
    <x v="1"/>
    <n v="1"/>
  </r>
  <r>
    <s v="OTH CUST"/>
    <s v="FMGX-CS-302"/>
    <s v="PSI CRO AG"/>
    <s v="Brazil"/>
    <x v="3"/>
    <n v="40700"/>
    <s v="Revenues - Third Parties"/>
    <m/>
    <s v="Temperature Monitoring Device (Refrigerated)"/>
    <n v="2026"/>
    <n v="7"/>
    <s v="USD"/>
    <n v="1326.2218823000001"/>
    <n v="1"/>
    <n v="1326.2218823000001"/>
    <x v="1"/>
    <n v="1"/>
  </r>
  <r>
    <s v="SERVIER"/>
    <s v="SPLFIO-174"/>
    <s v="Servier"/>
    <s v="Brazil"/>
    <x v="1"/>
    <n v="40700"/>
    <s v="Revenues - Third Parties"/>
    <m/>
    <s v="Freight - Returns"/>
    <n v="2026"/>
    <n v="7"/>
    <s v="USD"/>
    <n v="596.80984719999992"/>
    <n v="1"/>
    <n v="596.80984719999992"/>
    <x v="1"/>
    <n v="1"/>
  </r>
  <r>
    <s v="SERVIER"/>
    <s v="SPLFIO-174"/>
    <s v="Servier"/>
    <s v="Brazil"/>
    <x v="3"/>
    <n v="40700"/>
    <s v="Revenues - Third Parties"/>
    <m/>
    <s v="Import License Fee"/>
    <n v="2026"/>
    <n v="7"/>
    <s v="USD"/>
    <n v="883.06457032499975"/>
    <n v="1"/>
    <n v="883.06457032499975"/>
    <x v="1"/>
    <n v="0"/>
  </r>
  <r>
    <s v="SERVIER"/>
    <s v="SPLFIO-174"/>
    <s v="Servier"/>
    <s v="Brazil"/>
    <x v="3"/>
    <n v="40700"/>
    <s v="Revenues - Third Parties"/>
    <m/>
    <s v="Project Management Fee"/>
    <n v="2026"/>
    <n v="7"/>
    <s v="USD"/>
    <n v="1631.64692173"/>
    <n v="1"/>
    <n v="1631.64692173"/>
    <x v="1"/>
    <n v="0"/>
  </r>
  <r>
    <s v="SERVIER"/>
    <s v="SPLFIO-174"/>
    <s v="Servier"/>
    <s v="Brazil"/>
    <x v="5"/>
    <n v="40700"/>
    <s v="Revenues - Third Parties"/>
    <m/>
    <s v="PTC Duties"/>
    <n v="2026"/>
    <n v="7"/>
    <s v="USD"/>
    <n v="5172.6115"/>
    <n v="1"/>
    <n v="5172.6115"/>
    <x v="1"/>
    <n v="1"/>
  </r>
  <r>
    <s v="SERVIER"/>
    <s v="SPLFIO-174"/>
    <s v="Servier"/>
    <s v="Brazil"/>
    <x v="2"/>
    <n v="40700"/>
    <s v="Revenues - Third Parties"/>
    <m/>
    <s v="Returns Receipt (per Receipt)"/>
    <n v="2026"/>
    <n v="7"/>
    <s v="USD"/>
    <n v="818.35350261000008"/>
    <n v="1"/>
    <n v="818.35350261000008"/>
    <x v="1"/>
    <n v="0"/>
  </r>
  <r>
    <s v="SERVIER"/>
    <s v="SPLFIO-174"/>
    <s v="Servier"/>
    <s v="Brazil"/>
    <x v="0"/>
    <n v="40700"/>
    <s v="Revenues - Third Parties"/>
    <m/>
    <s v="Storage of Returns (per Pallet)"/>
    <n v="2026"/>
    <n v="7"/>
    <s v="USD"/>
    <n v="204.90338085000005"/>
    <n v="1"/>
    <n v="204.90338085000005"/>
    <x v="1"/>
    <n v="0"/>
  </r>
  <r>
    <s v="SERVIER"/>
    <s v="SPLFIO-174"/>
    <s v="Servier"/>
    <s v="Brazil"/>
    <x v="0"/>
    <n v="40700"/>
    <s v="Revenues - Third Parties"/>
    <m/>
    <s v="Storage Refrigerated (per Shelf)"/>
    <n v="2026"/>
    <n v="7"/>
    <s v="USD"/>
    <n v="2859.7571852149999"/>
    <n v="1"/>
    <n v="2859.7571852149999"/>
    <x v="1"/>
    <n v="0"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-90.245669149999955"/>
    <n v="1"/>
    <n v="-90.245669149999955"/>
    <x v="1"/>
    <n v="1"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-84.814362149999994"/>
    <n v="1"/>
    <n v="-84.814362149999994"/>
    <x v="1"/>
    <n v="1"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-303.75334954999994"/>
    <n v="1"/>
    <n v="-303.75334954999994"/>
    <x v="1"/>
    <n v="1"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-325.01732585000002"/>
    <n v="1"/>
    <n v="-325.01732585000002"/>
    <x v="1"/>
    <n v="1"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-175.06548989999993"/>
    <n v="1"/>
    <n v="-175.06548989999993"/>
    <x v="1"/>
    <n v="1"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-2003.4344770999996"/>
    <n v="1"/>
    <n v="-2003.4344770999996"/>
    <x v="1"/>
    <n v="1"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-2119.19637195"/>
    <n v="1"/>
    <n v="-2119.19637195"/>
    <x v="1"/>
    <n v="1"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-11626.362206899998"/>
    <n v="1"/>
    <n v="-11626.362206899998"/>
    <x v="1"/>
    <n v="1"/>
  </r>
  <r>
    <s v="SERVIER"/>
    <s v="SPLFIO-174"/>
    <s v="Servier"/>
    <s v="Brazil"/>
    <x v="5"/>
    <n v="40700"/>
    <s v="Revenues - Third Parties"/>
    <m/>
    <s v="PTC Duties"/>
    <n v="2026"/>
    <n v="7"/>
    <s v="USD"/>
    <n v="-2570.1094835499998"/>
    <n v="1"/>
    <n v="-2570.1094835499998"/>
    <x v="1"/>
    <n v="1"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-392.00799434999999"/>
    <n v="1"/>
    <n v="-392.00799434999999"/>
    <x v="1"/>
    <n v="1"/>
  </r>
  <r>
    <s v="OTH CUST"/>
    <s v="BGB-43395-101"/>
    <s v="BeOne"/>
    <s v="Brazil"/>
    <x v="1"/>
    <n v="40700"/>
    <s v="Revenues - Third Parties"/>
    <m/>
    <s v="Freight - Returns"/>
    <n v="2026"/>
    <n v="7"/>
    <s v="USD"/>
    <n v="-5446.8162472499989"/>
    <n v="1"/>
    <n v="-5446.8162472499989"/>
    <x v="1"/>
    <n v="1"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-82.389379099999999"/>
    <n v="1"/>
    <n v="-82.389379099999999"/>
    <x v="1"/>
    <n v="1"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-3385.7921755000002"/>
    <n v="1"/>
    <n v="-3385.7921755000002"/>
    <x v="1"/>
    <n v="1"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-1396.2634818999998"/>
    <n v="1"/>
    <n v="-1396.2634818999998"/>
    <x v="1"/>
    <n v="1"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-3.220574"/>
    <n v="1"/>
    <n v="-3.220574"/>
    <x v="1"/>
    <n v="1"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-5.985354899999999"/>
    <n v="1"/>
    <n v="-5.985354899999999"/>
    <x v="1"/>
    <n v="1"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-1620.2216519999997"/>
    <n v="1"/>
    <n v="-1620.2216519999997"/>
    <x v="1"/>
    <n v="1"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-342.44390634999996"/>
    <n v="1"/>
    <n v="-342.44390634999996"/>
    <x v="1"/>
    <n v="1"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-635.15041414999985"/>
    <n v="1"/>
    <n v="-635.15041414999985"/>
    <x v="1"/>
    <n v="1"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-258.81951899999996"/>
    <n v="1"/>
    <n v="-258.81951899999996"/>
    <x v="1"/>
    <n v="1"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-12119.7050163"/>
    <n v="1"/>
    <n v="-12119.7050163"/>
    <x v="1"/>
    <n v="1"/>
  </r>
  <r>
    <s v="J &amp; J"/>
    <s v="Janssen Local Returns and Destruction"/>
    <s v="Janssen"/>
    <s v="Brazil"/>
    <x v="1"/>
    <n v="40700"/>
    <s v="Revenues - Third Parties"/>
    <m/>
    <s v="Not-Billed"/>
    <n v="2026"/>
    <n v="7"/>
    <s v="USD"/>
    <n v="8863.0645740042801"/>
    <n v="1"/>
    <n v="8863.0645740042801"/>
    <x v="1"/>
    <s v="Not Applicable"/>
  </r>
  <r>
    <s v="J &amp; J"/>
    <s v="Janssen Local Returns and Destruction"/>
    <s v="Janssen"/>
    <s v="Brazil"/>
    <x v="2"/>
    <n v="40700"/>
    <s v="Revenues - Third Parties"/>
    <m/>
    <s v="Not-Billed"/>
    <n v="2026"/>
    <n v="7"/>
    <s v="USD"/>
    <n v="4021.7558656257406"/>
    <n v="1"/>
    <n v="4021.7558656257406"/>
    <x v="1"/>
    <s v="Not Applicable"/>
  </r>
  <r>
    <s v="J &amp; J"/>
    <s v="Janssen Local Returns and Destruction"/>
    <s v="Janssen"/>
    <s v="Brazil"/>
    <x v="0"/>
    <n v="40700"/>
    <s v="Revenues - Third Parties"/>
    <m/>
    <s v="Not-Billed"/>
    <n v="2026"/>
    <n v="7"/>
    <s v="USD"/>
    <n v="2873.1190735988889"/>
    <n v="1"/>
    <n v="2873.1190735988889"/>
    <x v="1"/>
    <s v="Not Applicable"/>
  </r>
  <r>
    <s v="OTH CUST"/>
    <s v="EMN30-64007957MMY3003 - Azidus"/>
    <s v="Azidus Brasil Pesquisa Científica"/>
    <s v="Brazil"/>
    <x v="3"/>
    <n v="40700"/>
    <s v="Revenues - Third Parties"/>
    <m/>
    <s v="Not-Billed"/>
    <n v="2026"/>
    <n v="7"/>
    <s v="USD"/>
    <n v="4364.6235144796719"/>
    <n v="1"/>
    <n v="4364.6235144796719"/>
    <x v="1"/>
    <s v="Not Applicable"/>
  </r>
  <r>
    <s v="OTH CUST"/>
    <s v="EMN30-64007957MMY3003 - Azidus"/>
    <s v="Azidus Brasil Pesquisa Científica"/>
    <s v="Brazil"/>
    <x v="1"/>
    <n v="40700"/>
    <s v="Revenues - Third Parties"/>
    <m/>
    <s v="Not-Billed"/>
    <n v="2026"/>
    <n v="7"/>
    <s v="USD"/>
    <n v="3009.1963017301327"/>
    <n v="1"/>
    <n v="3009.1963017301327"/>
    <x v="1"/>
    <s v="Not Applicable"/>
  </r>
  <r>
    <s v="OTH CUST"/>
    <s v="EMN30-64007957MMY3003 - Azidus"/>
    <s v="Azidus Brasil Pesquisa Científica"/>
    <s v="Brazil"/>
    <x v="0"/>
    <n v="40700"/>
    <s v="Revenues - Third Parties"/>
    <m/>
    <s v="Not-Billed"/>
    <n v="2026"/>
    <n v="7"/>
    <s v="USD"/>
    <n v="7140.3489591809612"/>
    <n v="1"/>
    <n v="7140.3489591809612"/>
    <x v="1"/>
    <s v="Not Applicable"/>
  </r>
  <r>
    <s v="OTH CUST"/>
    <s v="FMGX-CS-302"/>
    <s v="PSI CRO AG"/>
    <s v="Brazil"/>
    <x v="0"/>
    <n v="40700"/>
    <s v="Revenues - Third Parties"/>
    <m/>
    <s v="Not-Billed"/>
    <n v="2026"/>
    <n v="7"/>
    <s v="USD"/>
    <n v="1810.1037280510122"/>
    <n v="1"/>
    <n v="1810.1037280510122"/>
    <x v="1"/>
    <s v="Not Applicable"/>
  </r>
  <r>
    <s v="OTH CUST"/>
    <s v="FMGX-CS-302"/>
    <s v="PSI CRO AG"/>
    <s v="Brazil"/>
    <x v="3"/>
    <n v="40700"/>
    <s v="Revenues - Third Parties"/>
    <m/>
    <s v="Not-Billed"/>
    <n v="2026"/>
    <n v="7"/>
    <s v="USD"/>
    <n v="1666.3387082023357"/>
    <n v="1"/>
    <n v="1666.3387082023357"/>
    <x v="1"/>
    <s v="Not Applicable"/>
  </r>
  <r>
    <s v="OTH CUST"/>
    <s v="Rebate Accrual Q2-2026"/>
    <s v="X LocalAdj (Rebate Accrual)"/>
    <s v="Brazil"/>
    <x v="3"/>
    <n v="40700"/>
    <s v="Revenues - Third Parties"/>
    <m/>
    <s v="Rebate Accrual"/>
    <n v="2026"/>
    <n v="7"/>
    <s v="USD"/>
    <n v="69610.833874894815"/>
    <n v="1"/>
    <n v="69610.833874894815"/>
    <x v="1"/>
    <s v="Not Applicable"/>
  </r>
  <r>
    <s v="OTH CUST"/>
    <s v="Rebate Accrual Q2-2026"/>
    <s v="X LocalAdj (Rebate Accrual)"/>
    <s v="Brazil"/>
    <x v="1"/>
    <n v="40700"/>
    <s v="Revenues - Third Parties"/>
    <m/>
    <s v="Rebate Accrual"/>
    <n v="2026"/>
    <n v="7"/>
    <s v="USD"/>
    <n v="67181.803873552693"/>
    <n v="1"/>
    <n v="67181.803873552693"/>
    <x v="1"/>
    <s v="Not Applicable"/>
  </r>
  <r>
    <s v="OTH CUST"/>
    <s v="Rebate Accrual Q2-2026"/>
    <s v="X LocalAdj (Rebate Accrual)"/>
    <s v="Brazil"/>
    <x v="7"/>
    <n v="40700"/>
    <s v="Revenues - Third Parties"/>
    <m/>
    <s v="Rebate Accrual"/>
    <n v="2026"/>
    <n v="7"/>
    <s v="USD"/>
    <n v="3720.9877681412058"/>
    <n v="1"/>
    <n v="3720.9877681412058"/>
    <x v="1"/>
    <s v="Not Applicable"/>
  </r>
  <r>
    <s v="OTH CUST"/>
    <s v="Rebate Accrual Q2-2026"/>
    <s v="X LocalAdj (Rebate Accrual)"/>
    <s v="Brazil"/>
    <x v="0"/>
    <n v="40700"/>
    <s v="Revenues - Third Parties"/>
    <m/>
    <s v="Rebate Accrual"/>
    <n v="2026"/>
    <n v="7"/>
    <s v="USD"/>
    <n v="20254.825750848337"/>
    <n v="1"/>
    <n v="20254.825750848337"/>
    <x v="1"/>
    <s v="Not Applicable"/>
  </r>
  <r>
    <s v="OTH CUST"/>
    <s v="Others"/>
    <s v="Others"/>
    <s v="Brazil"/>
    <x v="3"/>
    <n v="40700"/>
    <s v="Revenues - Third Parties"/>
    <m/>
    <s v="LocalAdj-15 days (Previous Month)"/>
    <n v="2026"/>
    <n v="7"/>
    <s v="USD"/>
    <n v="-908114.06145273033"/>
    <n v="1"/>
    <n v="-908114.06145273033"/>
    <x v="1"/>
    <s v="Not Applicable"/>
  </r>
  <r>
    <s v="OTH CUST"/>
    <s v="Others"/>
    <s v="Others"/>
    <s v="Brazil"/>
    <x v="5"/>
    <n v="40700"/>
    <s v="Revenues - Third Parties"/>
    <m/>
    <s v="LocalAdj-15 days (Previous Month)"/>
    <n v="2026"/>
    <n v="7"/>
    <s v="USD"/>
    <n v="-272183.53278566303"/>
    <n v="1"/>
    <n v="-272183.53278566303"/>
    <x v="1"/>
    <s v="Not Applicable"/>
  </r>
  <r>
    <s v="OTH CUST"/>
    <s v="Others"/>
    <s v="Others"/>
    <s v="Brazil"/>
    <x v="1"/>
    <n v="40700"/>
    <s v="Revenues - Third Parties"/>
    <m/>
    <s v="LocalAdj-15 days (Previous Month)"/>
    <n v="2026"/>
    <n v="7"/>
    <s v="USD"/>
    <n v="-789472.68204864638"/>
    <n v="1"/>
    <n v="-789472.68204864638"/>
    <x v="1"/>
    <s v="Not Applicable"/>
  </r>
  <r>
    <s v="OTH CUST"/>
    <s v="Others"/>
    <s v="Others"/>
    <s v="Brazil"/>
    <x v="2"/>
    <n v="40700"/>
    <s v="Revenues - Third Parties"/>
    <m/>
    <s v="LocalAdj-15 days (Previous Month)"/>
    <n v="2026"/>
    <n v="7"/>
    <s v="USD"/>
    <n v="-90246.71853818075"/>
    <n v="1"/>
    <n v="-90246.71853818075"/>
    <x v="1"/>
    <s v="Not Applicable"/>
  </r>
  <r>
    <s v="OTH CUST"/>
    <s v="Others"/>
    <s v="Others"/>
    <s v="Brazil"/>
    <x v="6"/>
    <n v="40700"/>
    <s v="Revenues - Third Parties"/>
    <m/>
    <s v="X LocalAdj"/>
    <n v="2026"/>
    <n v="7"/>
    <s v="USD"/>
    <n v="-107.33300680000048"/>
    <n v="1"/>
    <n v="-107.33300680000048"/>
    <x v="1"/>
    <s v="Not Applicable"/>
  </r>
  <r>
    <s v="OTH CUST"/>
    <s v="Others"/>
    <s v="Others"/>
    <s v="Brazil"/>
    <x v="4"/>
    <n v="40700"/>
    <s v="Revenues - Third Parties"/>
    <m/>
    <s v="X LocalAdj"/>
    <n v="2026"/>
    <n v="7"/>
    <s v="USD"/>
    <n v="9743"/>
    <n v="1"/>
    <n v="9743"/>
    <x v="1"/>
    <s v="Not Applicable"/>
  </r>
  <r>
    <s v="OTH CUST"/>
    <s v="Others"/>
    <s v="Others"/>
    <s v="Brazil"/>
    <x v="3"/>
    <n v="40700"/>
    <s v="Revenues - Third Parties"/>
    <m/>
    <s v="X LocalAdj"/>
    <n v="2026"/>
    <n v="7"/>
    <s v="USD"/>
    <n v="-153540.96933797118"/>
    <n v="1"/>
    <n v="-153540.96933797118"/>
    <x v="1"/>
    <s v="Not Applicable"/>
  </r>
  <r>
    <s v="OTH CUST"/>
    <s v="Others"/>
    <s v="Others"/>
    <s v="Brazil"/>
    <x v="5"/>
    <n v="40700"/>
    <s v="Revenues - Third Parties"/>
    <m/>
    <s v="X LocalAdj"/>
    <n v="2026"/>
    <n v="7"/>
    <s v="USD"/>
    <n v="-222067.32287939603"/>
    <n v="1"/>
    <n v="-222067.32287939603"/>
    <x v="1"/>
    <s v="Not Applicable"/>
  </r>
  <r>
    <s v="OTH CUST"/>
    <s v="Others"/>
    <s v="Others"/>
    <s v="Brazil"/>
    <x v="1"/>
    <n v="40700"/>
    <s v="Revenues - Third Parties"/>
    <m/>
    <s v="X LocalAdj"/>
    <n v="2026"/>
    <n v="7"/>
    <s v="USD"/>
    <n v="-312224.71510673873"/>
    <n v="1"/>
    <n v="-312224.71510673873"/>
    <x v="1"/>
    <s v="Not Applicable"/>
  </r>
  <r>
    <s v="OTH CUST"/>
    <s v="Others"/>
    <s v="Others"/>
    <s v="Brazil"/>
    <x v="7"/>
    <n v="40700"/>
    <s v="Revenues - Third Parties"/>
    <m/>
    <s v="X LocalAdj"/>
    <n v="2026"/>
    <n v="7"/>
    <s v="USD"/>
    <n v="-2384.4734229162023"/>
    <n v="1"/>
    <n v="-2384.4734229162023"/>
    <x v="1"/>
    <s v="Not Applicable"/>
  </r>
  <r>
    <s v="OTH CUST"/>
    <s v="Others"/>
    <s v="Others"/>
    <s v="Brazil"/>
    <x v="2"/>
    <n v="40700"/>
    <s v="Revenues - Third Parties"/>
    <m/>
    <s v="X LocalAdj"/>
    <n v="2026"/>
    <n v="7"/>
    <s v="USD"/>
    <n v="-19348.245771269518"/>
    <n v="1"/>
    <n v="-19348.245771269518"/>
    <x v="1"/>
    <s v="Not Applicable"/>
  </r>
  <r>
    <s v="OTH CUST"/>
    <s v="Others"/>
    <s v="Others"/>
    <s v="Brazil"/>
    <x v="0"/>
    <n v="40700"/>
    <s v="Revenues - Third Parties"/>
    <m/>
    <s v="X LocalAdj"/>
    <n v="2026"/>
    <n v="7"/>
    <s v="USD"/>
    <n v="-88912.207489580731"/>
    <n v="1"/>
    <n v="-88912.207489580731"/>
    <x v="1"/>
    <s v="Not Applicable"/>
  </r>
  <r>
    <s v="OTH CUST"/>
    <s v="Others"/>
    <s v="Others"/>
    <s v="Brazil"/>
    <x v="3"/>
    <n v="40700"/>
    <s v="Revenues - Third Parties"/>
    <m/>
    <s v="LocalAdj-15 days (Current Month)"/>
    <n v="2026"/>
    <n v="7"/>
    <s v="USD"/>
    <n v="906943.93980657123"/>
    <n v="1"/>
    <n v="906943.93980657123"/>
    <x v="1"/>
    <s v="Not Applicable"/>
  </r>
  <r>
    <s v="OTH CUST"/>
    <s v="Others"/>
    <s v="Others"/>
    <s v="Brazil"/>
    <x v="5"/>
    <n v="40700"/>
    <s v="Revenues - Third Parties"/>
    <m/>
    <s v="LocalAdj-15 days (Current Month)"/>
    <n v="2026"/>
    <n v="7"/>
    <s v="USD"/>
    <n v="294509.14135558996"/>
    <n v="1"/>
    <n v="294509.14135558996"/>
    <x v="1"/>
    <s v="Not Applicable"/>
  </r>
  <r>
    <s v="OTH CUST"/>
    <s v="Others"/>
    <s v="Others"/>
    <s v="Brazil"/>
    <x v="1"/>
    <n v="40700"/>
    <s v="Revenues - Third Parties"/>
    <m/>
    <s v="LocalAdj-15 days (Current Month)"/>
    <n v="2026"/>
    <n v="7"/>
    <s v="USD"/>
    <n v="790237.14755092049"/>
    <n v="1"/>
    <n v="790237.14755092049"/>
    <x v="1"/>
    <s v="Not Applicable"/>
  </r>
  <r>
    <s v="OTH CUST"/>
    <s v="Others"/>
    <s v="Others"/>
    <s v="Brazil"/>
    <x v="2"/>
    <n v="40700"/>
    <s v="Revenues - Third Parties"/>
    <m/>
    <s v="LocalAdj-15 days (Current Month)"/>
    <n v="2026"/>
    <n v="7"/>
    <s v="USD"/>
    <n v="72711.756961808802"/>
    <n v="1"/>
    <n v="72711.756961808802"/>
    <x v="1"/>
    <s v="Not Applicable"/>
  </r>
  <r>
    <s v="OTH CUST"/>
    <s v="Others"/>
    <s v="Others"/>
    <s v="Brazil"/>
    <x v="3"/>
    <n v="40700"/>
    <s v="Revenues - Third Parties"/>
    <m/>
    <s v="FX Traslation"/>
    <n v="2026"/>
    <n v="7"/>
    <s v="USD"/>
    <n v="2159.741875261534"/>
    <n v="1"/>
    <n v="2159.741875261534"/>
    <x v="1"/>
    <s v="Not Applicable"/>
  </r>
  <r>
    <s v="OTH CUST"/>
    <s v="Others"/>
    <s v="Others"/>
    <s v="Brazil"/>
    <x v="5"/>
    <n v="40700"/>
    <s v="Revenues - Third Parties"/>
    <m/>
    <s v="FX Traslation"/>
    <n v="2026"/>
    <n v="7"/>
    <s v="USD"/>
    <n v="8187.2466650895076"/>
    <n v="1"/>
    <n v="8187.2466650895076"/>
    <x v="1"/>
    <s v="Not Applicable"/>
  </r>
  <r>
    <s v="OTH CUST"/>
    <s v="Others"/>
    <s v="Others"/>
    <s v="Brazil"/>
    <x v="1"/>
    <n v="40700"/>
    <s v="Revenues - Third Parties"/>
    <m/>
    <s v="FX Traslation"/>
    <n v="2026"/>
    <n v="7"/>
    <s v="USD"/>
    <n v="38938.000987732317"/>
    <n v="1"/>
    <n v="38938.000987732317"/>
    <x v="1"/>
    <s v="Not Applicable"/>
  </r>
  <r>
    <s v="OTH CUST"/>
    <s v="Others"/>
    <s v="Others"/>
    <s v="Brazil"/>
    <x v="7"/>
    <n v="40700"/>
    <s v="Revenues - Third Parties"/>
    <m/>
    <s v="FX Traslation"/>
    <n v="2026"/>
    <n v="7"/>
    <s v="USD"/>
    <n v="-0.44792160000361037"/>
    <n v="1"/>
    <n v="-0.44792160000361037"/>
    <x v="1"/>
    <s v="Not Applicable"/>
  </r>
  <r>
    <s v="OTH CUST"/>
    <s v="Others"/>
    <s v="Others"/>
    <s v="Brazil"/>
    <x v="2"/>
    <n v="40700"/>
    <s v="Revenues - Third Parties"/>
    <m/>
    <s v="FX Traslation"/>
    <n v="2026"/>
    <n v="7"/>
    <s v="USD"/>
    <n v="718.49589552066755"/>
    <n v="1"/>
    <n v="718.49589552066755"/>
    <x v="1"/>
    <s v="Not Applicable"/>
  </r>
  <r>
    <s v="OTH CUST"/>
    <s v="Others"/>
    <s v="Others"/>
    <s v="Brazil"/>
    <x v="0"/>
    <n v="40700"/>
    <s v="Revenues - Third Parties"/>
    <m/>
    <s v="FX Traslation"/>
    <n v="2026"/>
    <n v="7"/>
    <s v="USD"/>
    <n v="785.80422100878786"/>
    <n v="1"/>
    <n v="785.80422100878786"/>
    <x v="1"/>
    <s v="Not Applicable"/>
  </r>
  <r>
    <s v="BAYER"/>
    <n v="20307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</r>
  <r>
    <s v="BAYER"/>
    <s v="IMP21500"/>
    <s v="Bayer AG (No consolidate)"/>
    <s v="Mexico"/>
    <x v="3"/>
    <n v="40700"/>
    <s v="Revenues - Third Parties"/>
    <m/>
    <s v="Project Management Fee"/>
    <n v="2026"/>
    <n v="7"/>
    <s v="USD"/>
    <n v="385"/>
    <n v="1"/>
    <n v="385"/>
    <x v="2"/>
    <n v="0"/>
  </r>
  <r>
    <s v="BAYER"/>
    <s v="IMP21500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</r>
  <r>
    <s v="BAYER"/>
    <s v="IMP22518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</r>
  <r>
    <s v="BAYER"/>
    <s v="IMP22518"/>
    <s v="Bayer AG (No consolidate)"/>
    <s v="Mexico"/>
    <x v="3"/>
    <n v="40700"/>
    <s v="Revenues - Third Parties"/>
    <m/>
    <s v="Project Management Fee"/>
    <n v="2026"/>
    <n v="7"/>
    <s v="USD"/>
    <n v="469"/>
    <n v="1"/>
    <n v="469"/>
    <x v="2"/>
    <n v="0"/>
  </r>
  <r>
    <s v="BAYER"/>
    <s v="IMP22518"/>
    <s v="Bayer AG (No consolidate)"/>
    <s v="Mexico"/>
    <x v="0"/>
    <n v="40700"/>
    <s v="Revenues - Third Parties"/>
    <m/>
    <s v="Storage Ambient (per Shelf)"/>
    <n v="2026"/>
    <n v="7"/>
    <s v="USD"/>
    <n v="71"/>
    <n v="1"/>
    <n v="71"/>
    <x v="2"/>
    <n v="0"/>
  </r>
  <r>
    <s v="BAYER"/>
    <s v="IMP22518"/>
    <s v="Bayer AG (No consolidate)"/>
    <s v="Mexico"/>
    <x v="0"/>
    <n v="40700"/>
    <s v="Revenues - Third Parties"/>
    <m/>
    <s v="Storage of Labels Ambient (per Shelf)"/>
    <n v="2026"/>
    <n v="7"/>
    <s v="USD"/>
    <n v="71"/>
    <n v="1"/>
    <n v="71"/>
    <x v="2"/>
    <n v="0"/>
  </r>
  <r>
    <s v="ELI LILLY"/>
    <s v="J2T-MC-KGBS_R-11401 - Comparator local purchase"/>
    <s v="Eli Lilly &amp; Co."/>
    <s v="Mexico"/>
    <x v="4"/>
    <n v="40700"/>
    <s v="Revenues - Third Parties"/>
    <m/>
    <s v="Comparator Freight"/>
    <n v="2026"/>
    <n v="7"/>
    <s v="USD"/>
    <n v="3000"/>
    <n v="1"/>
    <n v="3000"/>
    <x v="2"/>
    <n v="0"/>
  </r>
  <r>
    <s v="ELI LILLY"/>
    <s v="J2T-MC-KGBS_R-11401 - Comparator local purchase"/>
    <s v="Eli Lilly &amp; Co."/>
    <s v="Mexico"/>
    <x v="4"/>
    <n v="40700"/>
    <s v="Revenues - Third Parties"/>
    <m/>
    <s v="Medication Purchase A (Per Unit)"/>
    <n v="2026"/>
    <n v="7"/>
    <s v="USD"/>
    <n v="22048"/>
    <n v="1"/>
    <n v="22048"/>
    <x v="2"/>
    <n v="1"/>
  </r>
  <r>
    <s v="ELI LILLY"/>
    <s v="J2T-MC-KGBS_R-11401 - Comparator local purchase"/>
    <s v="Eli Lilly &amp; Co."/>
    <s v="Mexico"/>
    <x v="4"/>
    <n v="40700"/>
    <s v="Revenues - Third Parties"/>
    <m/>
    <s v="Procurement Fee A (Per Unit)"/>
    <n v="2026"/>
    <n v="7"/>
    <s v="USD"/>
    <n v="3088"/>
    <n v="1"/>
    <n v="3088"/>
    <x v="2"/>
    <n v="0"/>
  </r>
  <r>
    <s v="ELI LILLY"/>
    <s v="Lilly Admin and one-time costs"/>
    <s v="Eli Lilly &amp; Co."/>
    <s v="Mexico"/>
    <x v="3"/>
    <n v="40700"/>
    <s v="Revenues - Third Parties"/>
    <m/>
    <s v="Administrative fee"/>
    <n v="2026"/>
    <n v="7"/>
    <s v="USD"/>
    <n v="11966"/>
    <n v="1"/>
    <n v="11966"/>
    <x v="2"/>
    <n v="0"/>
  </r>
  <r>
    <s v="ELI LILLY"/>
    <s v="Lilly Admin and one-time costs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Lilly Admin and one-time costs"/>
    <s v="Eli Lilly &amp; Co."/>
    <s v="Mexico"/>
    <x v="0"/>
    <n v="40700"/>
    <s v="Revenues - Third Parties"/>
    <m/>
    <s v="Non-Drug Storage Ambient (per Pallet)"/>
    <n v="2026"/>
    <n v="7"/>
    <s v="USD"/>
    <n v="8947"/>
    <n v="1"/>
    <n v="8947"/>
    <x v="2"/>
    <n v="0"/>
  </r>
  <r>
    <s v="ELI LILLY"/>
    <s v="Lilly Admin and one-time costs"/>
    <s v="Eli Lilly &amp; Co."/>
    <s v="Mexico"/>
    <x v="5"/>
    <n v="40700"/>
    <s v="Revenues - Third Parties"/>
    <m/>
    <s v="PTC Duties"/>
    <n v="2026"/>
    <n v="7"/>
    <s v="USD"/>
    <n v="3563"/>
    <n v="1"/>
    <n v="3563"/>
    <x v="2"/>
    <n v="1"/>
  </r>
  <r>
    <s v="ELI LILLY"/>
    <s v="Lilly Admin and one-time costs"/>
    <s v="Eli Lilly &amp; Co."/>
    <s v="Mexico"/>
    <x v="3"/>
    <n v="40700"/>
    <s v="Revenues - Third Parties"/>
    <m/>
    <s v="Receipt fee Ancillaries (per Receipt_ID)"/>
    <n v="2026"/>
    <n v="7"/>
    <s v="USD"/>
    <n v="96"/>
    <n v="1"/>
    <n v="96"/>
    <x v="2"/>
    <n v="0"/>
  </r>
  <r>
    <s v="ELI LILLY"/>
    <s v="Lilly Admin and one-time costs"/>
    <s v="Eli Lilly &amp; Co."/>
    <s v="Mexico"/>
    <x v="0"/>
    <n v="40700"/>
    <s v="Revenues - Third Parties"/>
    <m/>
    <s v="Storage Ambient (per Shelf)"/>
    <n v="2026"/>
    <n v="7"/>
    <s v="USD"/>
    <n v="15790"/>
    <n v="1"/>
    <n v="15790"/>
    <x v="2"/>
    <n v="0"/>
  </r>
  <r>
    <s v="ELI LILLY"/>
    <s v="Lilly Admin and one-time costs"/>
    <s v="Eli Lilly &amp; Co."/>
    <s v="Mexico"/>
    <x v="0"/>
    <n v="40700"/>
    <s v="Revenues - Third Parties"/>
    <m/>
    <s v="Storage Controlled Drug - Ambient (per Shelf)"/>
    <n v="2026"/>
    <n v="7"/>
    <s v="USD"/>
    <n v="987"/>
    <n v="1"/>
    <n v="987"/>
    <x v="2"/>
    <n v="0"/>
  </r>
  <r>
    <s v="ELI LILLY"/>
    <s v="Lilly Admin and one-time costs"/>
    <s v="Eli Lilly &amp; Co."/>
    <s v="Mexico"/>
    <x v="0"/>
    <n v="40700"/>
    <s v="Revenues - Third Parties"/>
    <m/>
    <s v="Storage Frozen (per Shelf)"/>
    <n v="2026"/>
    <n v="7"/>
    <s v="USD"/>
    <n v="35188"/>
    <n v="1"/>
    <n v="35188"/>
    <x v="2"/>
    <n v="0"/>
  </r>
  <r>
    <s v="ELI LILLY"/>
    <s v="Lilly Admin and one-time costs"/>
    <s v="Eli Lilly &amp; Co."/>
    <s v="Mexico"/>
    <x v="0"/>
    <n v="40700"/>
    <s v="Revenues - Third Parties"/>
    <m/>
    <s v="Storage of Returns (per Shelf)"/>
    <n v="2026"/>
    <n v="7"/>
    <s v="USD"/>
    <n v="6213"/>
    <n v="1"/>
    <n v="6213"/>
    <x v="2"/>
    <n v="0"/>
  </r>
  <r>
    <s v="ELI LILLY"/>
    <s v="Lilly Admin and one-time costs"/>
    <s v="Eli Lilly &amp; Co."/>
    <s v="Mexico"/>
    <x v="0"/>
    <n v="40700"/>
    <s v="Revenues - Third Parties"/>
    <m/>
    <s v="Storage Refrigerated (per Shelf)"/>
    <n v="2026"/>
    <n v="7"/>
    <s v="USD"/>
    <n v="76919"/>
    <n v="1"/>
    <n v="76919"/>
    <x v="2"/>
    <n v="0"/>
  </r>
  <r>
    <s v="ELI LILLY"/>
    <s v="Lilly Admin and one-time costs"/>
    <s v="Eli Lilly &amp; Co."/>
    <s v="Mexico"/>
    <x v="0"/>
    <n v="40700"/>
    <s v="Revenues - Third Parties"/>
    <m/>
    <s v="Storage Ultra Frozen (per Shelf)"/>
    <n v="2026"/>
    <n v="7"/>
    <s v="USD"/>
    <n v="4041"/>
    <n v="1"/>
    <n v="4041"/>
    <x v="2"/>
    <n v="0"/>
  </r>
  <r>
    <s v="ELI LILLY"/>
    <s v="I3Y-MC-JPBL"/>
    <s v="Eli Lilly &amp; Co."/>
    <s v="Mexico"/>
    <x v="3"/>
    <n v="40700"/>
    <s v="Revenues - Third Parties"/>
    <m/>
    <s v="Ambient Shipment High Protection"/>
    <n v="2026"/>
    <n v="7"/>
    <s v="USD"/>
    <n v="183"/>
    <n v="1"/>
    <n v="183"/>
    <x v="2"/>
    <n v="0"/>
  </r>
  <r>
    <s v="ELI LILLY"/>
    <s v="I3Y-MC-JPBL"/>
    <s v="Eli Lilly &amp; Co."/>
    <s v="Mexico"/>
    <x v="3"/>
    <n v="40700"/>
    <s v="Revenues - Third Parties"/>
    <m/>
    <s v="Ambient Shipment Low Protection"/>
    <n v="2026"/>
    <n v="7"/>
    <s v="USD"/>
    <n v="260"/>
    <n v="1"/>
    <n v="260"/>
    <x v="2"/>
    <n v="0"/>
  </r>
  <r>
    <s v="ELI LILLY"/>
    <s v="I3Y-MC-JPBL"/>
    <s v="Eli Lilly &amp; Co."/>
    <s v="Mexico"/>
    <x v="3"/>
    <n v="40700"/>
    <s v="Revenues - Third Parties"/>
    <m/>
    <s v="Carton Boxes (per Shipper)"/>
    <n v="2026"/>
    <n v="7"/>
    <s v="USD"/>
    <n v="120"/>
    <n v="1"/>
    <n v="120"/>
    <x v="2"/>
    <n v="1"/>
  </r>
  <r>
    <s v="ELI LILLY"/>
    <s v="I3Y-MC-JPBL"/>
    <s v="Eli Lilly &amp; Co."/>
    <s v="Mexico"/>
    <x v="2"/>
    <n v="40700"/>
    <s v="Revenues - Third Parties"/>
    <m/>
    <s v="Destruction (per Kg)"/>
    <n v="2026"/>
    <n v="7"/>
    <s v="USD"/>
    <n v="152"/>
    <n v="1"/>
    <n v="152"/>
    <x v="2"/>
    <n v="1"/>
  </r>
  <r>
    <s v="ELI LILLY"/>
    <s v="I3Y-MC-JPBL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3Y-MC-JPBL"/>
    <s v="Eli Lilly &amp; Co."/>
    <s v="Mexico"/>
    <x v="7"/>
    <n v="40700"/>
    <s v="Revenues - Third Parties"/>
    <m/>
    <s v="Expedited Labeling / Relabeling (per Label)"/>
    <n v="2026"/>
    <n v="7"/>
    <s v="USD"/>
    <n v="50"/>
    <n v="1"/>
    <n v="50"/>
    <x v="2"/>
    <n v="0"/>
  </r>
  <r>
    <s v="ELI LILLY"/>
    <s v="I3Y-MC-JPBL"/>
    <s v="Eli Lilly &amp; Co."/>
    <s v="Mexico"/>
    <x v="1"/>
    <n v="40700"/>
    <s v="Revenues - Third Parties"/>
    <m/>
    <s v="Freight - Shipments"/>
    <n v="2026"/>
    <n v="7"/>
    <s v="USD"/>
    <n v="1731"/>
    <n v="1"/>
    <n v="1731"/>
    <x v="2"/>
    <n v="1"/>
  </r>
  <r>
    <s v="ELI LILLY"/>
    <s v="I3Y-MC-JPBL"/>
    <s v="Eli Lilly &amp; Co."/>
    <s v="Mexico"/>
    <x v="7"/>
    <n v="40700"/>
    <s v="Revenues - Third Parties"/>
    <m/>
    <s v="Labeling / Relabeling (per Label)"/>
    <n v="2026"/>
    <n v="7"/>
    <s v="USD"/>
    <n v="50"/>
    <n v="1"/>
    <n v="50"/>
    <x v="2"/>
    <n v="0"/>
  </r>
  <r>
    <s v="ELI LILLY"/>
    <s v="I3Y-MC-JPBL"/>
    <s v="Eli Lilly &amp; Co."/>
    <s v="Mexico"/>
    <x v="3"/>
    <n v="40700"/>
    <s v="Revenues - Third Parties"/>
    <m/>
    <s v="Pick and Pack (Refrigerated)"/>
    <n v="2026"/>
    <n v="7"/>
    <s v="USD"/>
    <n v="183"/>
    <n v="1"/>
    <n v="183"/>
    <x v="2"/>
    <n v="0"/>
  </r>
  <r>
    <s v="ELI LILLY"/>
    <s v="I3Y-MC-JPBL"/>
    <s v="Eli Lilly &amp; Co."/>
    <s v="Mexico"/>
    <x v="7"/>
    <n v="40700"/>
    <s v="Revenues - Third Parties"/>
    <m/>
    <s v="QA Approval per Batch Record"/>
    <n v="2026"/>
    <n v="7"/>
    <s v="USD"/>
    <n v="91"/>
    <n v="1"/>
    <n v="91"/>
    <x v="2"/>
    <n v="0"/>
  </r>
  <r>
    <s v="ELI LILLY"/>
    <s v="I3Y-MC-JPBL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</r>
  <r>
    <s v="ELI LILLY"/>
    <s v="I3Y-MC-JPBL"/>
    <s v="Eli Lilly &amp; Co."/>
    <s v="Mexico"/>
    <x v="7"/>
    <n v="40700"/>
    <s v="Revenues - Third Parties"/>
    <m/>
    <s v="Secondary Room setup and Batch preparation (Refrigerated)"/>
    <n v="2026"/>
    <n v="7"/>
    <s v="USD"/>
    <n v="1024"/>
    <n v="1"/>
    <n v="1024"/>
    <x v="2"/>
    <n v="0"/>
  </r>
  <r>
    <s v="ELI LILLY"/>
    <s v="I3Y-MC-JPBM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</r>
  <r>
    <s v="ELI LILLY"/>
    <s v="I3Y-MC-JPBM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</r>
  <r>
    <s v="ELI LILLY"/>
    <s v="I3Y-MC-JPBM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</r>
  <r>
    <s v="ELI LILLY"/>
    <s v="I4V-MC-JAHX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</r>
  <r>
    <s v="ELI LILLY"/>
    <s v="I4V-MC-JAHX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</r>
  <r>
    <s v="ELI LILLY"/>
    <s v="I4V-MC-JAHX"/>
    <s v="Eli Lilly &amp; Co."/>
    <s v="Mexico"/>
    <x v="1"/>
    <n v="40700"/>
    <s v="Revenues - Third Parties"/>
    <m/>
    <s v="Freight - Shipments"/>
    <n v="2026"/>
    <n v="7"/>
    <s v="USD"/>
    <n v="4607"/>
    <n v="1"/>
    <n v="4607"/>
    <x v="2"/>
    <n v="1"/>
  </r>
  <r>
    <s v="ELI LILLY"/>
    <s v="I4V-MC-JAHX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</r>
  <r>
    <s v="ELI LILLY"/>
    <s v="I4V-MC-JAHX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</r>
  <r>
    <s v="ELI LILLY"/>
    <s v="I6T-MC-AMAP"/>
    <s v="Eli Lilly &amp; Co."/>
    <s v="Mexico"/>
    <x v="1"/>
    <n v="40700"/>
    <s v="Revenues - Third Parties"/>
    <m/>
    <s v="Freight - Shipments"/>
    <n v="2026"/>
    <n v="7"/>
    <s v="USD"/>
    <n v="1141"/>
    <n v="1"/>
    <n v="1141"/>
    <x v="2"/>
    <n v="1"/>
  </r>
  <r>
    <s v="ELI LILLY"/>
    <s v="I6T-MC-AMAP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I6T-MC-AMAP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</r>
  <r>
    <s v="ELI LILLY"/>
    <s v="I6T-MC-AMAP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I6T-MC-AMAP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</r>
  <r>
    <s v="ELI LILLY"/>
    <s v="I6T-MC-AMAP"/>
    <s v="Eli Lilly &amp; Co."/>
    <s v="Mexico"/>
    <x v="3"/>
    <n v="40700"/>
    <s v="Revenues - Third Parties"/>
    <m/>
    <s v="Pick and Pack (Refrigerated)"/>
    <n v="2026"/>
    <n v="7"/>
    <s v="USD"/>
    <n v="91"/>
    <n v="1"/>
    <n v="91"/>
    <x v="2"/>
    <n v="0"/>
  </r>
  <r>
    <s v="ELI LILLY"/>
    <s v="I6T-MC-AMAP"/>
    <s v="Eli Lilly &amp; Co."/>
    <s v="Mexico"/>
    <x v="5"/>
    <n v="40700"/>
    <s v="Revenues - Third Parties"/>
    <m/>
    <s v="PTC Duties"/>
    <n v="2026"/>
    <n v="7"/>
    <s v="USD"/>
    <n v="1310"/>
    <n v="1"/>
    <n v="1310"/>
    <x v="2"/>
    <n v="1"/>
  </r>
  <r>
    <s v="ELI LILLY"/>
    <s v="I6T-MC-AMAP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I6T-MC-AMAP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</r>
  <r>
    <s v="ELI LILLY"/>
    <s v="I4V-MC-JAIP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</r>
  <r>
    <s v="ELI LILLY"/>
    <s v="I4V-MC-JAIP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</r>
  <r>
    <s v="ELI LILLY"/>
    <s v="I4V-MC-JAIP"/>
    <s v="Eli Lilly &amp; Co."/>
    <s v="Mexico"/>
    <x v="1"/>
    <n v="40700"/>
    <s v="Revenues - Third Parties"/>
    <m/>
    <s v="Freight - Returns"/>
    <n v="2026"/>
    <n v="7"/>
    <s v="USD"/>
    <n v="364"/>
    <n v="1"/>
    <n v="364"/>
    <x v="2"/>
    <n v="1"/>
  </r>
  <r>
    <s v="ELI LILLY"/>
    <s v="I4V-MC-JAIP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</r>
  <r>
    <s v="ELI LILLY"/>
    <s v="I6T-MC-AMAX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</r>
  <r>
    <s v="ELI LILLY"/>
    <s v="I6T-MC-AMAX"/>
    <s v="Eli Lilly &amp; Co."/>
    <s v="Mexico"/>
    <x v="1"/>
    <n v="40700"/>
    <s v="Revenues - Third Parties"/>
    <m/>
    <s v="Freight - Shipments"/>
    <n v="2026"/>
    <n v="7"/>
    <s v="USD"/>
    <n v="934"/>
    <n v="1"/>
    <n v="934"/>
    <x v="2"/>
    <n v="1"/>
  </r>
  <r>
    <s v="ELI LILLY"/>
    <s v="I6T-MC-AMAX"/>
    <s v="Eli Lilly &amp; Co."/>
    <s v="Mexico"/>
    <x v="3"/>
    <n v="40700"/>
    <s v="Revenues - Third Parties"/>
    <m/>
    <s v="Pick and Pack (Refrigerated)"/>
    <n v="2026"/>
    <n v="7"/>
    <s v="USD"/>
    <n v="91"/>
    <n v="1"/>
    <n v="91"/>
    <x v="2"/>
    <n v="0"/>
  </r>
  <r>
    <s v="ELI LILLY"/>
    <s v="I6T-MC-AMAX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</r>
  <r>
    <s v="ELI LILLY"/>
    <s v="I1F-MC-RHCG"/>
    <s v="Eli Lilly &amp; Co."/>
    <s v="Mexico"/>
    <x v="3"/>
    <n v="40700"/>
    <s v="Revenues - Third Parties"/>
    <m/>
    <s v="Carton Boxes (per Shipper)"/>
    <n v="2026"/>
    <n v="7"/>
    <s v="USD"/>
    <n v="44"/>
    <n v="1"/>
    <n v="44"/>
    <x v="2"/>
    <n v="1"/>
  </r>
  <r>
    <s v="ELI LILLY"/>
    <s v="I1F-MC-RHCG"/>
    <s v="Eli Lilly &amp; Co."/>
    <s v="Mexico"/>
    <x v="1"/>
    <n v="40700"/>
    <s v="Revenues - Third Parties"/>
    <m/>
    <s v="Freight - Shipments"/>
    <n v="2026"/>
    <n v="7"/>
    <s v="USD"/>
    <n v="3178"/>
    <n v="1"/>
    <n v="3178"/>
    <x v="2"/>
    <n v="1"/>
  </r>
  <r>
    <s v="ELI LILLY"/>
    <s v="I1F-MC-RHCG"/>
    <s v="Eli Lilly &amp; Co."/>
    <s v="Mexico"/>
    <x v="3"/>
    <n v="40700"/>
    <s v="Revenues - Third Parties"/>
    <m/>
    <s v="Pick and Pack (Refrigerated)"/>
    <n v="2026"/>
    <n v="7"/>
    <s v="USD"/>
    <n v="183"/>
    <n v="1"/>
    <n v="183"/>
    <x v="2"/>
    <n v="0"/>
  </r>
  <r>
    <s v="ELI LILLY"/>
    <s v="I1F-MC-RHCG"/>
    <s v="Eli Lilly &amp; Co."/>
    <s v="Mexico"/>
    <x v="3"/>
    <n v="40700"/>
    <s v="Revenues - Third Parties"/>
    <m/>
    <s v="Refurbishment (per Shipper)"/>
    <n v="2026"/>
    <n v="7"/>
    <s v="USD"/>
    <n v="70"/>
    <n v="1"/>
    <n v="70"/>
    <x v="2"/>
    <n v="0"/>
  </r>
  <r>
    <s v="ELI LILLY"/>
    <s v="I5Q-MC-CGAS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</r>
  <r>
    <s v="ELI LILLY"/>
    <s v="I5Q-MC-CGAS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5Q-MC-CGAS"/>
    <s v="Eli Lilly &amp; Co."/>
    <s v="Mexico"/>
    <x v="2"/>
    <n v="40700"/>
    <s v="Revenues - Third Parties"/>
    <m/>
    <s v="Reconciliation of Returns (per Kit)"/>
    <n v="2026"/>
    <n v="7"/>
    <s v="USD"/>
    <n v="13"/>
    <n v="1"/>
    <n v="13"/>
    <x v="2"/>
    <n v="0"/>
  </r>
  <r>
    <s v="ELI LILLY"/>
    <s v="I5Q-MC-CGAS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H8H-MC-LAHW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</r>
  <r>
    <s v="ELI LILLY"/>
    <s v="H8H-MC-LAHW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2J-OX-JZLC"/>
    <s v="Eli Lilly &amp; Co."/>
    <s v="Mexico"/>
    <x v="2"/>
    <n v="40700"/>
    <s v="Revenues - Third Parties"/>
    <m/>
    <s v="Destruction (per Kg)"/>
    <n v="2026"/>
    <n v="7"/>
    <s v="USD"/>
    <n v="218"/>
    <n v="1"/>
    <n v="218"/>
    <x v="2"/>
    <n v="1"/>
  </r>
  <r>
    <s v="ELI LILLY"/>
    <s v="J2J-OX-JZLC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</r>
  <r>
    <s v="ELI LILLY"/>
    <s v="J2J-OX-JZLC"/>
    <s v="Eli Lilly &amp; Co."/>
    <s v="Mexico"/>
    <x v="1"/>
    <n v="40700"/>
    <s v="Revenues - Third Parties"/>
    <m/>
    <s v="Freight - Returns"/>
    <n v="2026"/>
    <n v="7"/>
    <s v="USD"/>
    <n v="554"/>
    <n v="1"/>
    <n v="554"/>
    <x v="2"/>
    <n v="1"/>
  </r>
  <r>
    <s v="ELI LILLY"/>
    <s v="J2J-OX-JZLC"/>
    <s v="Eli Lilly &amp; Co."/>
    <s v="Mexico"/>
    <x v="1"/>
    <n v="40700"/>
    <s v="Revenues - Third Parties"/>
    <m/>
    <s v="Freight - Shipments"/>
    <n v="2026"/>
    <n v="7"/>
    <s v="USD"/>
    <n v="1957"/>
    <n v="1"/>
    <n v="1957"/>
    <x v="2"/>
    <n v="1"/>
  </r>
  <r>
    <s v="ELI LILLY"/>
    <s v="J2J-OX-JZLC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I5Q-MC-CGAT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</r>
  <r>
    <s v="ELI LILLY"/>
    <s v="I5Q-MC-CGAT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IJ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</r>
  <r>
    <s v="ELI LILLY"/>
    <s v="I8F-MC-GPIJ"/>
    <s v="Eli Lilly &amp; Co."/>
    <s v="Mexico"/>
    <x v="3"/>
    <n v="40700"/>
    <s v="Revenues - Third Parties"/>
    <m/>
    <s v="Carton Boxes (per Shipper)"/>
    <n v="2026"/>
    <n v="7"/>
    <s v="USD"/>
    <n v="4613"/>
    <n v="1"/>
    <n v="4613"/>
    <x v="2"/>
    <n v="1"/>
  </r>
  <r>
    <s v="ELI LILLY"/>
    <s v="I8F-MC-GPIJ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</r>
  <r>
    <s v="ELI LILLY"/>
    <s v="I8F-MC-GPIJ"/>
    <s v="Eli Lilly &amp; Co."/>
    <s v="Mexico"/>
    <x v="2"/>
    <n v="40700"/>
    <s v="Revenues - Third Parties"/>
    <m/>
    <s v="Destruction (per Kg)"/>
    <n v="2026"/>
    <n v="7"/>
    <s v="USD"/>
    <n v="305"/>
    <n v="1"/>
    <n v="305"/>
    <x v="2"/>
    <n v="1"/>
  </r>
  <r>
    <s v="ELI LILLY"/>
    <s v="I8F-MC-GPI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IJ"/>
    <s v="Eli Lilly &amp; Co."/>
    <s v="Mexico"/>
    <x v="1"/>
    <n v="40700"/>
    <s v="Revenues - Third Parties"/>
    <m/>
    <s v="Freight - Returns"/>
    <n v="2026"/>
    <n v="7"/>
    <s v="USD"/>
    <n v="1395"/>
    <n v="1"/>
    <n v="1395"/>
    <x v="2"/>
    <n v="1"/>
  </r>
  <r>
    <s v="ELI LILLY"/>
    <s v="I8F-MC-GPIJ"/>
    <s v="Eli Lilly &amp; Co."/>
    <s v="Mexico"/>
    <x v="1"/>
    <n v="40700"/>
    <s v="Revenues - Third Parties"/>
    <m/>
    <s v="Freight - Shipments"/>
    <n v="2026"/>
    <n v="7"/>
    <s v="USD"/>
    <n v="225779"/>
    <n v="1"/>
    <n v="225779"/>
    <x v="2"/>
    <n v="1"/>
  </r>
  <r>
    <s v="ELI LILLY"/>
    <s v="I8F-MC-GPIJ"/>
    <s v="Eli Lilly &amp; Co."/>
    <s v="Mexico"/>
    <x v="3"/>
    <n v="40700"/>
    <s v="Revenues - Third Parties"/>
    <m/>
    <s v="Pick and Pack (Refrigerated)"/>
    <n v="2026"/>
    <n v="7"/>
    <s v="USD"/>
    <n v="17636"/>
    <n v="1"/>
    <n v="17636"/>
    <x v="2"/>
    <n v="0"/>
  </r>
  <r>
    <s v="ELI LILLY"/>
    <s v="I8F-MC-GPIJ"/>
    <s v="Eli Lilly &amp; Co."/>
    <s v="Mexico"/>
    <x v="5"/>
    <n v="40700"/>
    <s v="Revenues - Third Parties"/>
    <m/>
    <s v="PTC Duties"/>
    <n v="2026"/>
    <n v="7"/>
    <s v="USD"/>
    <n v="23460"/>
    <n v="1"/>
    <n v="23460"/>
    <x v="2"/>
    <n v="1"/>
  </r>
  <r>
    <s v="ELI LILLY"/>
    <s v="I8F-MC-GPIJ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</r>
  <r>
    <s v="ELI LILLY"/>
    <s v="I8F-MC-GPIJ"/>
    <s v="Eli Lilly &amp; Co."/>
    <s v="Mexico"/>
    <x v="3"/>
    <n v="40700"/>
    <s v="Revenues - Third Parties"/>
    <m/>
    <s v="Receipt more than 150 kits (per Hour)"/>
    <n v="2026"/>
    <n v="7"/>
    <s v="USD"/>
    <n v="1206"/>
    <n v="1"/>
    <n v="1206"/>
    <x v="2"/>
    <n v="0"/>
  </r>
  <r>
    <s v="ELI LILLY"/>
    <s v="I8F-MC-GPIJ"/>
    <s v="Eli Lilly &amp; Co."/>
    <s v="Mexico"/>
    <x v="3"/>
    <n v="40700"/>
    <s v="Revenues - Third Parties"/>
    <m/>
    <s v="Refurbishment (per Shipper)"/>
    <n v="2026"/>
    <n v="7"/>
    <s v="USD"/>
    <n v="7379"/>
    <n v="1"/>
    <n v="7379"/>
    <x v="2"/>
    <n v="0"/>
  </r>
  <r>
    <s v="ELI LILLY"/>
    <s v="I8F-MC-GPIJ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</r>
  <r>
    <s v="ELI LILLY"/>
    <s v="I8F-MC-GPHE"/>
    <s v="Eli Lilly &amp; Co."/>
    <s v="Mexico"/>
    <x v="3"/>
    <n v="40700"/>
    <s v="Revenues - Third Parties"/>
    <m/>
    <s v="Carton Boxes (per Shipper)"/>
    <n v="2026"/>
    <n v="7"/>
    <s v="USD"/>
    <n v="109"/>
    <n v="1"/>
    <n v="109"/>
    <x v="2"/>
    <n v="1"/>
  </r>
  <r>
    <s v="ELI LILLY"/>
    <s v="I8F-MC-GPHE"/>
    <s v="Eli Lilly &amp; Co."/>
    <s v="Mexico"/>
    <x v="2"/>
    <n v="40700"/>
    <s v="Revenues - Third Parties"/>
    <m/>
    <s v="Destruction (per Kg)"/>
    <n v="2026"/>
    <n v="7"/>
    <s v="USD"/>
    <n v="413"/>
    <n v="1"/>
    <n v="413"/>
    <x v="2"/>
    <n v="1"/>
  </r>
  <r>
    <s v="ELI LILLY"/>
    <s v="I8F-MC-GPHE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HE"/>
    <s v="Eli Lilly &amp; Co."/>
    <s v="Mexico"/>
    <x v="1"/>
    <n v="40700"/>
    <s v="Revenues - Third Parties"/>
    <m/>
    <s v="Freight - Returns"/>
    <n v="2026"/>
    <n v="7"/>
    <s v="USD"/>
    <n v="852"/>
    <n v="1"/>
    <n v="852"/>
    <x v="2"/>
    <n v="1"/>
  </r>
  <r>
    <s v="ELI LILLY"/>
    <s v="I8F-MC-GPHE"/>
    <s v="Eli Lilly &amp; Co."/>
    <s v="Mexico"/>
    <x v="1"/>
    <n v="40700"/>
    <s v="Revenues - Third Parties"/>
    <m/>
    <s v="Freight - Shipments"/>
    <n v="2026"/>
    <n v="7"/>
    <s v="USD"/>
    <n v="5008"/>
    <n v="1"/>
    <n v="5008"/>
    <x v="2"/>
    <n v="1"/>
  </r>
  <r>
    <s v="ELI LILLY"/>
    <s v="I8F-MC-GPHE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</r>
  <r>
    <s v="ELI LILLY"/>
    <s v="I8F-MC-GPHE"/>
    <s v="Eli Lilly &amp; Co."/>
    <s v="Mexico"/>
    <x v="3"/>
    <n v="40700"/>
    <s v="Revenues - Third Parties"/>
    <m/>
    <s v="Refurbishment (per Shipper)"/>
    <n v="2026"/>
    <n v="7"/>
    <s v="USD"/>
    <n v="174"/>
    <n v="1"/>
    <n v="174"/>
    <x v="2"/>
    <n v="0"/>
  </r>
  <r>
    <s v="ELI LILLY"/>
    <s v="I8F-MC-GPHE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2T-MC-KGBI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</r>
  <r>
    <s v="ELI LILLY"/>
    <s v="J2T-MC-KGBI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2T-MC-KGBI"/>
    <s v="Eli Lilly &amp; Co."/>
    <s v="Mexico"/>
    <x v="1"/>
    <n v="40700"/>
    <s v="Revenues - Third Parties"/>
    <m/>
    <s v="Freight - Shipments"/>
    <n v="2026"/>
    <n v="7"/>
    <s v="USD"/>
    <n v="2359"/>
    <n v="1"/>
    <n v="2359"/>
    <x v="2"/>
    <n v="1"/>
  </r>
  <r>
    <s v="ELI LILLY"/>
    <s v="J2T-MC-KGBI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</r>
  <r>
    <s v="ELI LILLY"/>
    <s v="J2J-MC-JZLH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</r>
  <r>
    <s v="ELI LILLY"/>
    <s v="J2J-MC-JZLH"/>
    <s v="Eli Lilly &amp; Co."/>
    <s v="Mexico"/>
    <x v="3"/>
    <n v="40700"/>
    <s v="Revenues - Third Parties"/>
    <m/>
    <s v="Ambient Shipment Low Protection"/>
    <n v="2026"/>
    <n v="7"/>
    <s v="USD"/>
    <n v="347"/>
    <n v="1"/>
    <n v="347"/>
    <x v="2"/>
    <n v="0"/>
  </r>
  <r>
    <s v="ELI LILLY"/>
    <s v="J2J-MC-JZLH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J-MC-JZLH"/>
    <s v="Eli Lilly &amp; Co."/>
    <s v="Mexico"/>
    <x v="3"/>
    <n v="40700"/>
    <s v="Revenues - Third Parties"/>
    <m/>
    <s v="Carton Boxes (per Shipper)"/>
    <n v="2026"/>
    <n v="7"/>
    <s v="USD"/>
    <n v="413"/>
    <n v="1"/>
    <n v="413"/>
    <x v="2"/>
    <n v="1"/>
  </r>
  <r>
    <s v="ELI LILLY"/>
    <s v="J2J-MC-JZLH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J2J-MC-JZLH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</r>
  <r>
    <s v="ELI LILLY"/>
    <s v="J2J-MC-JZLH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2J-MC-JZLH"/>
    <s v="Eli Lilly &amp; Co."/>
    <s v="Mexico"/>
    <x v="1"/>
    <n v="40700"/>
    <s v="Revenues - Third Parties"/>
    <m/>
    <s v="Freight - Returns"/>
    <n v="2026"/>
    <n v="7"/>
    <s v="USD"/>
    <n v="614"/>
    <n v="1"/>
    <n v="614"/>
    <x v="2"/>
    <n v="1"/>
  </r>
  <r>
    <s v="ELI LILLY"/>
    <s v="J2J-MC-JZLH"/>
    <s v="Eli Lilly &amp; Co."/>
    <s v="Mexico"/>
    <x v="1"/>
    <n v="40700"/>
    <s v="Revenues - Third Parties"/>
    <m/>
    <s v="Freight - Shipments"/>
    <n v="2026"/>
    <n v="7"/>
    <s v="USD"/>
    <n v="18807"/>
    <n v="1"/>
    <n v="18807"/>
    <x v="2"/>
    <n v="1"/>
  </r>
  <r>
    <s v="ELI LILLY"/>
    <s v="J2J-MC-JZLH"/>
    <s v="Eli Lilly &amp; Co."/>
    <s v="Mexico"/>
    <x v="5"/>
    <n v="40700"/>
    <s v="Revenues - Third Parties"/>
    <m/>
    <s v="PTC Duties"/>
    <n v="2026"/>
    <n v="7"/>
    <s v="USD"/>
    <n v="41268"/>
    <n v="1"/>
    <n v="41268"/>
    <x v="2"/>
    <n v="1"/>
  </r>
  <r>
    <s v="ELI LILLY"/>
    <s v="J2J-MC-JZLH"/>
    <s v="Eli Lilly &amp; Co."/>
    <s v="Mexico"/>
    <x v="3"/>
    <n v="40700"/>
    <s v="Revenues - Third Parties"/>
    <m/>
    <s v="Receipt fee Ambient (per Batch)"/>
    <n v="2026"/>
    <n v="7"/>
    <s v="USD"/>
    <n v="191"/>
    <n v="1"/>
    <n v="191"/>
    <x v="2"/>
    <n v="0"/>
  </r>
  <r>
    <s v="ELI LILLY"/>
    <s v="J2J-MC-JZLH"/>
    <s v="Eli Lilly &amp; Co."/>
    <s v="Mexico"/>
    <x v="3"/>
    <n v="40700"/>
    <s v="Revenues - Third Parties"/>
    <m/>
    <s v="Receipt more than 150 kits (per Hour)"/>
    <n v="2026"/>
    <n v="7"/>
    <s v="USD"/>
    <n v="517"/>
    <n v="1"/>
    <n v="517"/>
    <x v="2"/>
    <n v="0"/>
  </r>
  <r>
    <s v="ELI LILLY"/>
    <s v="J2J-MC-JZLH"/>
    <s v="Eli Lilly &amp; Co."/>
    <s v="Mexico"/>
    <x v="2"/>
    <n v="40700"/>
    <s v="Revenues - Third Parties"/>
    <m/>
    <s v="Reconciliation of Returns (per Kit)"/>
    <n v="2026"/>
    <n v="7"/>
    <s v="USD"/>
    <n v="122"/>
    <n v="1"/>
    <n v="122"/>
    <x v="2"/>
    <n v="0"/>
  </r>
  <r>
    <s v="ELI LILLY"/>
    <s v="J2J-MC-JZLH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</r>
  <r>
    <s v="ELI LILLY"/>
    <s v="J2J-MC-JZLH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</r>
  <r>
    <s v="ELI LILLY"/>
    <s v="J2T-MC-KGBJ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T-MC-KGBJ"/>
    <s v="Eli Lilly &amp; Co."/>
    <s v="Mexico"/>
    <x v="3"/>
    <n v="40700"/>
    <s v="Revenues - Third Parties"/>
    <m/>
    <s v="Carton Boxes (per Shipper)"/>
    <n v="2026"/>
    <n v="7"/>
    <s v="USD"/>
    <n v="152"/>
    <n v="1"/>
    <n v="152"/>
    <x v="2"/>
    <n v="1"/>
  </r>
  <r>
    <s v="ELI LILLY"/>
    <s v="J2T-MC-KGBJ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J2T-MC-KGBJ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</r>
  <r>
    <s v="ELI LILLY"/>
    <s v="J2T-MC-KGB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2T-MC-KGBJ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</r>
  <r>
    <s v="ELI LILLY"/>
    <s v="J2T-MC-KGBJ"/>
    <s v="Eli Lilly &amp; Co."/>
    <s v="Mexico"/>
    <x v="1"/>
    <n v="40700"/>
    <s v="Revenues - Third Parties"/>
    <m/>
    <s v="Freight - Shipments"/>
    <n v="2026"/>
    <n v="7"/>
    <s v="USD"/>
    <n v="2463"/>
    <n v="1"/>
    <n v="2463"/>
    <x v="2"/>
    <n v="1"/>
  </r>
  <r>
    <s v="ELI LILLY"/>
    <s v="J2T-MC-KGBJ"/>
    <s v="Eli Lilly &amp; Co."/>
    <s v="Mexico"/>
    <x v="3"/>
    <n v="40700"/>
    <s v="Revenues - Third Parties"/>
    <m/>
    <s v="Pick and Pack (Refrigerated)"/>
    <n v="2026"/>
    <n v="7"/>
    <s v="USD"/>
    <n v="640"/>
    <n v="1"/>
    <n v="640"/>
    <x v="2"/>
    <n v="0"/>
  </r>
  <r>
    <s v="ELI LILLY"/>
    <s v="J2T-MC-KGBJ"/>
    <s v="Eli Lilly &amp; Co."/>
    <s v="Mexico"/>
    <x v="5"/>
    <n v="40700"/>
    <s v="Revenues - Third Parties"/>
    <m/>
    <s v="PTC Duties"/>
    <n v="2026"/>
    <n v="7"/>
    <s v="USD"/>
    <n v="1509"/>
    <n v="1"/>
    <n v="1509"/>
    <x v="2"/>
    <n v="1"/>
  </r>
  <r>
    <s v="ELI LILLY"/>
    <s v="J2T-MC-KGBJ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J2T-MC-KGBJ"/>
    <s v="Eli Lilly &amp; Co."/>
    <s v="Mexico"/>
    <x v="3"/>
    <n v="40700"/>
    <s v="Revenues - Third Parties"/>
    <m/>
    <s v="Refurbishment (per Shipper)"/>
    <n v="2026"/>
    <n v="7"/>
    <s v="USD"/>
    <n v="244"/>
    <n v="1"/>
    <n v="244"/>
    <x v="2"/>
    <n v="0"/>
  </r>
  <r>
    <s v="ELI LILLY"/>
    <s v="J1I-MC-GZBJ"/>
    <s v="Eli Lilly &amp; Co."/>
    <s v="Mexico"/>
    <x v="2"/>
    <n v="40700"/>
    <s v="Revenues - Third Parties"/>
    <m/>
    <s v="Destruction (per Kg)"/>
    <n v="2026"/>
    <n v="7"/>
    <s v="USD"/>
    <n v="218"/>
    <n v="1"/>
    <n v="218"/>
    <x v="2"/>
    <n v="1"/>
  </r>
  <r>
    <s v="ELI LILLY"/>
    <s v="J1I-MC-GZB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1I-MC-GZBJ"/>
    <s v="Eli Lilly &amp; Co."/>
    <s v="Mexico"/>
    <x v="1"/>
    <n v="40700"/>
    <s v="Revenues - Third Parties"/>
    <m/>
    <s v="Freight - Returns"/>
    <n v="2026"/>
    <n v="7"/>
    <s v="USD"/>
    <n v="420"/>
    <n v="1"/>
    <n v="420"/>
    <x v="2"/>
    <n v="1"/>
  </r>
  <r>
    <s v="ELI LILLY"/>
    <s v="J2A-MC-GZGS"/>
    <s v="Eli Lilly &amp; Co."/>
    <s v="Mexico"/>
    <x v="2"/>
    <n v="40700"/>
    <s v="Revenues - Third Parties"/>
    <m/>
    <s v="Destruction (per Kg)"/>
    <n v="2026"/>
    <n v="7"/>
    <s v="USD"/>
    <n v="1480"/>
    <n v="1"/>
    <n v="1480"/>
    <x v="2"/>
    <n v="1"/>
  </r>
  <r>
    <s v="ELI LILLY"/>
    <s v="J2A-MC-GZGS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</r>
  <r>
    <s v="ELI LILLY"/>
    <s v="J2A-MC-GZGS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ELI LILLY"/>
    <s v="J2A-MC-GZGS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1I-MC-GZBM"/>
    <s v="Eli Lilly &amp; Co."/>
    <s v="Mexico"/>
    <x v="2"/>
    <n v="40700"/>
    <s v="Revenues - Third Parties"/>
    <m/>
    <s v="Destruction (per Kg)"/>
    <n v="2026"/>
    <n v="7"/>
    <s v="USD"/>
    <n v="1414"/>
    <n v="1"/>
    <n v="1414"/>
    <x v="2"/>
    <n v="1"/>
  </r>
  <r>
    <s v="ELI LILLY"/>
    <s v="J1I-MC-GZBM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1I-MC-GZBM"/>
    <s v="Eli Lilly &amp; Co."/>
    <s v="Mexico"/>
    <x v="1"/>
    <n v="40700"/>
    <s v="Revenues - Third Parties"/>
    <m/>
    <s v="Freight - Returns"/>
    <n v="2026"/>
    <n v="7"/>
    <s v="USD"/>
    <n v="3004"/>
    <n v="1"/>
    <n v="3004"/>
    <x v="2"/>
    <n v="1"/>
  </r>
  <r>
    <s v="ELI LILLY"/>
    <s v="J1I-MC-GZBM"/>
    <s v="Eli Lilly &amp; Co."/>
    <s v="Mexico"/>
    <x v="2"/>
    <n v="40700"/>
    <s v="Revenues - Third Parties"/>
    <m/>
    <s v="Returns Receipt (per Receipt)"/>
    <n v="2026"/>
    <n v="7"/>
    <s v="USD"/>
    <n v="870"/>
    <n v="1"/>
    <n v="870"/>
    <x v="2"/>
    <n v="0"/>
  </r>
  <r>
    <s v="ELI LILLY"/>
    <s v="J3P-MC-FTAF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</r>
  <r>
    <s v="ELI LILLY"/>
    <s v="J3P-MC-FTAF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IT"/>
    <s v="Eli Lilly &amp; Co."/>
    <s v="Mexico"/>
    <x v="2"/>
    <n v="40700"/>
    <s v="Revenues - Third Parties"/>
    <m/>
    <s v="Destruction (per Kg)"/>
    <n v="2026"/>
    <n v="7"/>
    <s v="USD"/>
    <n v="87"/>
    <n v="1"/>
    <n v="87"/>
    <x v="2"/>
    <n v="1"/>
  </r>
  <r>
    <s v="ELI LILLY"/>
    <s v="I8F-MC-GPIT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IT"/>
    <s v="Eli Lilly &amp; Co."/>
    <s v="Mexico"/>
    <x v="1"/>
    <n v="40700"/>
    <s v="Revenues - Third Parties"/>
    <m/>
    <s v="Freight - Shipments"/>
    <n v="2026"/>
    <n v="7"/>
    <s v="USD"/>
    <n v="2851"/>
    <n v="1"/>
    <n v="2851"/>
    <x v="2"/>
    <n v="1"/>
  </r>
  <r>
    <s v="ELI LILLY"/>
    <s v="J3M-MC-JZQB"/>
    <s v="Eli Lilly &amp; Co."/>
    <s v="Mexico"/>
    <x v="3"/>
    <n v="40700"/>
    <s v="Revenues - Third Parties"/>
    <m/>
    <s v="Ambient Shipment Low Protection"/>
    <n v="2026"/>
    <n v="7"/>
    <s v="USD"/>
    <n v="87"/>
    <n v="1"/>
    <n v="87"/>
    <x v="2"/>
    <n v="0"/>
  </r>
  <r>
    <s v="ELI LILLY"/>
    <s v="J3M-MC-JZQB"/>
    <s v="Eli Lilly &amp; Co."/>
    <s v="Mexico"/>
    <x v="3"/>
    <n v="40700"/>
    <s v="Revenues - Third Parties"/>
    <m/>
    <s v="Carton Boxes (per Shipper)"/>
    <n v="2026"/>
    <n v="7"/>
    <s v="USD"/>
    <n v="11"/>
    <n v="1"/>
    <n v="11"/>
    <x v="2"/>
    <n v="1"/>
  </r>
  <r>
    <s v="ELI LILLY"/>
    <s v="J3M-MC-JZQB"/>
    <s v="Eli Lilly &amp; Co."/>
    <s v="Mexico"/>
    <x v="1"/>
    <n v="40700"/>
    <s v="Revenues - Third Parties"/>
    <m/>
    <s v="Freight - Returns"/>
    <n v="2026"/>
    <n v="7"/>
    <s v="USD"/>
    <n v="421"/>
    <n v="1"/>
    <n v="421"/>
    <x v="2"/>
    <n v="1"/>
  </r>
  <r>
    <s v="ELI LILLY"/>
    <s v="J3M-MC-JZQB"/>
    <s v="Eli Lilly &amp; Co."/>
    <s v="Mexico"/>
    <x v="1"/>
    <n v="40700"/>
    <s v="Revenues - Third Parties"/>
    <m/>
    <s v="Freight - Shipments"/>
    <n v="2026"/>
    <n v="7"/>
    <s v="USD"/>
    <n v="5272"/>
    <n v="1"/>
    <n v="5272"/>
    <x v="2"/>
    <n v="1"/>
  </r>
  <r>
    <s v="ELI LILLY"/>
    <s v="J3M-MC-JZQB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1I-MC-GZBK"/>
    <s v="Eli Lilly &amp; Co."/>
    <s v="Mexico"/>
    <x v="2"/>
    <n v="40700"/>
    <s v="Revenues - Third Parties"/>
    <m/>
    <s v="Destruction (per Kg)"/>
    <n v="2026"/>
    <n v="7"/>
    <s v="USD"/>
    <n v="131"/>
    <n v="1"/>
    <n v="131"/>
    <x v="2"/>
    <n v="1"/>
  </r>
  <r>
    <s v="ELI LILLY"/>
    <s v="J1I-MC-GZBK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1I-MC-GZBK"/>
    <s v="Eli Lilly &amp; Co."/>
    <s v="Mexico"/>
    <x v="1"/>
    <n v="40700"/>
    <s v="Revenues - Third Parties"/>
    <m/>
    <s v="Freight - Returns"/>
    <n v="2026"/>
    <n v="7"/>
    <s v="USD"/>
    <n v="2122"/>
    <n v="1"/>
    <n v="2122"/>
    <x v="2"/>
    <n v="1"/>
  </r>
  <r>
    <s v="ELI LILLY"/>
    <s v="J1I-MC-GZBK"/>
    <s v="Eli Lilly &amp; Co."/>
    <s v="Mexico"/>
    <x v="1"/>
    <n v="40700"/>
    <s v="Revenues - Third Parties"/>
    <m/>
    <s v="Freight - Shipments"/>
    <n v="2026"/>
    <n v="7"/>
    <s v="USD"/>
    <n v="614"/>
    <n v="1"/>
    <n v="614"/>
    <x v="2"/>
    <n v="1"/>
  </r>
  <r>
    <s v="ELI LILLY"/>
    <s v="J1I-MC-GZBK"/>
    <s v="Eli Lilly &amp; Co."/>
    <s v="Mexico"/>
    <x v="2"/>
    <n v="40700"/>
    <s v="Revenues - Third Parties"/>
    <m/>
    <s v="Reconciliation of Returns (per Kit)"/>
    <n v="2026"/>
    <n v="7"/>
    <s v="USD"/>
    <n v="86"/>
    <n v="1"/>
    <n v="86"/>
    <x v="2"/>
    <n v="0"/>
  </r>
  <r>
    <s v="ELI LILLY"/>
    <s v="J1I-MC-GZBK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</r>
  <r>
    <s v="ELI LILLY"/>
    <s v="J1I-MC-GZQA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</r>
  <r>
    <s v="ELI LILLY"/>
    <s v="J1I-MC-GZQA"/>
    <s v="Eli Lilly &amp; Co."/>
    <s v="Mexico"/>
    <x v="3"/>
    <n v="40700"/>
    <s v="Revenues - Third Parties"/>
    <m/>
    <s v="Carton Boxes (per Shipper)"/>
    <n v="2026"/>
    <n v="7"/>
    <s v="USD"/>
    <n v="283"/>
    <n v="1"/>
    <n v="283"/>
    <x v="2"/>
    <n v="1"/>
  </r>
  <r>
    <s v="ELI LILLY"/>
    <s v="J1I-MC-GZQA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</r>
  <r>
    <s v="ELI LILLY"/>
    <s v="J1I-MC-GZQA"/>
    <s v="Eli Lilly &amp; Co."/>
    <s v="Mexico"/>
    <x v="1"/>
    <n v="40700"/>
    <s v="Revenues - Third Parties"/>
    <m/>
    <s v="Freight - Shipments"/>
    <n v="2026"/>
    <n v="7"/>
    <s v="USD"/>
    <n v="3982"/>
    <n v="1"/>
    <n v="3982"/>
    <x v="2"/>
    <n v="1"/>
  </r>
  <r>
    <s v="ELI LILLY"/>
    <s v="J1I-MC-GZQA"/>
    <s v="Eli Lilly &amp; Co."/>
    <s v="Mexico"/>
    <x v="3"/>
    <n v="40700"/>
    <s v="Revenues - Third Parties"/>
    <m/>
    <s v="Pick and Pack (Refrigerated)"/>
    <n v="2026"/>
    <n v="7"/>
    <s v="USD"/>
    <n v="1097"/>
    <n v="1"/>
    <n v="1097"/>
    <x v="2"/>
    <n v="0"/>
  </r>
  <r>
    <s v="ELI LILLY"/>
    <s v="J1I-MC-GZQA"/>
    <s v="Eli Lilly &amp; Co."/>
    <s v="Mexico"/>
    <x v="5"/>
    <n v="40700"/>
    <s v="Revenues - Third Parties"/>
    <m/>
    <s v="PTC Duties"/>
    <n v="2026"/>
    <n v="7"/>
    <s v="USD"/>
    <n v="3521"/>
    <n v="1"/>
    <n v="3521"/>
    <x v="2"/>
    <n v="1"/>
  </r>
  <r>
    <s v="ELI LILLY"/>
    <s v="J1I-MC-GZQA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</r>
  <r>
    <s v="ELI LILLY"/>
    <s v="J1I-MC-GZQA"/>
    <s v="Eli Lilly &amp; Co."/>
    <s v="Mexico"/>
    <x v="3"/>
    <n v="40700"/>
    <s v="Revenues - Third Parties"/>
    <m/>
    <s v="Refurbishment (per Shipper)"/>
    <n v="2026"/>
    <n v="7"/>
    <s v="USD"/>
    <n v="453"/>
    <n v="1"/>
    <n v="453"/>
    <x v="2"/>
    <n v="0"/>
  </r>
  <r>
    <s v="ELI LILLY"/>
    <s v="J1I-MC-GZBO"/>
    <s v="Eli Lilly &amp; Co."/>
    <s v="Mexico"/>
    <x v="3"/>
    <n v="40700"/>
    <s v="Revenues - Third Parties"/>
    <m/>
    <s v="Carton Boxes (per Shipper)"/>
    <n v="2026"/>
    <n v="7"/>
    <s v="USD"/>
    <n v="2437"/>
    <n v="1"/>
    <n v="2437"/>
    <x v="2"/>
    <n v="1"/>
  </r>
  <r>
    <s v="ELI LILLY"/>
    <s v="J1I-MC-GZBO"/>
    <s v="Eli Lilly &amp; Co."/>
    <s v="Mexico"/>
    <x v="2"/>
    <n v="40700"/>
    <s v="Revenues - Third Parties"/>
    <m/>
    <s v="Destruction (per Kg)"/>
    <n v="2026"/>
    <n v="7"/>
    <s v="USD"/>
    <n v="87"/>
    <n v="1"/>
    <n v="87"/>
    <x v="2"/>
    <n v="1"/>
  </r>
  <r>
    <s v="ELI LILLY"/>
    <s v="J1I-MC-GZBO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1I-MC-GZBO"/>
    <s v="Eli Lilly &amp; Co."/>
    <s v="Mexico"/>
    <x v="3"/>
    <n v="40700"/>
    <s v="Revenues - Third Parties"/>
    <m/>
    <s v="Emergency Pick and Pack fee (Add per Pick and Pack)"/>
    <n v="2026"/>
    <n v="7"/>
    <s v="USD"/>
    <n v="297"/>
    <n v="1"/>
    <n v="297"/>
    <x v="2"/>
    <n v="0"/>
  </r>
  <r>
    <s v="ELI LILLY"/>
    <s v="J1I-MC-GZBO"/>
    <s v="Eli Lilly &amp; Co."/>
    <s v="Mexico"/>
    <x v="1"/>
    <n v="40700"/>
    <s v="Revenues - Third Parties"/>
    <m/>
    <s v="Freight - Returns"/>
    <n v="2026"/>
    <n v="7"/>
    <s v="USD"/>
    <n v="652"/>
    <n v="1"/>
    <n v="652"/>
    <x v="2"/>
    <n v="1"/>
  </r>
  <r>
    <s v="ELI LILLY"/>
    <s v="J1I-MC-GZBO"/>
    <s v="Eli Lilly &amp; Co."/>
    <s v="Mexico"/>
    <x v="1"/>
    <n v="40700"/>
    <s v="Revenues - Third Parties"/>
    <m/>
    <s v="Freight - Shipments"/>
    <n v="2026"/>
    <n v="7"/>
    <s v="USD"/>
    <n v="57336"/>
    <n v="1"/>
    <n v="57336"/>
    <x v="2"/>
    <n v="1"/>
  </r>
  <r>
    <s v="ELI LILLY"/>
    <s v="J1I-MC-GZBO"/>
    <s v="Eli Lilly &amp; Co."/>
    <s v="Mexico"/>
    <x v="3"/>
    <n v="40700"/>
    <s v="Revenues - Third Parties"/>
    <m/>
    <s v="Pick and Pack (Refrigerated)"/>
    <n v="2026"/>
    <n v="7"/>
    <s v="USD"/>
    <n v="10143"/>
    <n v="1"/>
    <n v="10143"/>
    <x v="2"/>
    <n v="0"/>
  </r>
  <r>
    <s v="ELI LILLY"/>
    <s v="J1I-MC-GZBO"/>
    <s v="Eli Lilly &amp; Co."/>
    <s v="Mexico"/>
    <x v="2"/>
    <n v="40700"/>
    <s v="Revenues - Third Parties"/>
    <m/>
    <s v="Reconciliation of Returns (per Kit)"/>
    <n v="2026"/>
    <n v="7"/>
    <s v="USD"/>
    <n v="9"/>
    <n v="1"/>
    <n v="9"/>
    <x v="2"/>
    <n v="0"/>
  </r>
  <r>
    <s v="ELI LILLY"/>
    <s v="J1I-MC-GZBO"/>
    <s v="Eli Lilly &amp; Co."/>
    <s v="Mexico"/>
    <x v="3"/>
    <n v="40700"/>
    <s v="Revenues - Third Parties"/>
    <m/>
    <s v="Refurbishment (per Shipper)"/>
    <n v="2026"/>
    <n v="7"/>
    <s v="USD"/>
    <n v="3898"/>
    <n v="1"/>
    <n v="3898"/>
    <x v="2"/>
    <n v="0"/>
  </r>
  <r>
    <s v="ELI LILLY"/>
    <s v="J1I-MC-GZBO"/>
    <s v="Eli Lilly &amp; Co."/>
    <s v="Mexico"/>
    <x v="2"/>
    <n v="40700"/>
    <s v="Revenues - Third Parties"/>
    <m/>
    <s v="Returns Receipt (per Receipt)"/>
    <n v="2026"/>
    <n v="7"/>
    <s v="USD"/>
    <n v="522"/>
    <n v="1"/>
    <n v="522"/>
    <x v="2"/>
    <n v="0"/>
  </r>
  <r>
    <s v="ELI LILLY"/>
    <s v="J1I-MC-GZBZ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</r>
  <r>
    <s v="ELI LILLY"/>
    <s v="J1I-MC-GZBZ"/>
    <s v="Eli Lilly &amp; Co."/>
    <s v="Mexico"/>
    <x v="3"/>
    <n v="40700"/>
    <s v="Revenues - Third Parties"/>
    <m/>
    <s v="Carton Boxes (per Shipper)"/>
    <n v="2026"/>
    <n v="7"/>
    <s v="USD"/>
    <n v="544"/>
    <n v="1"/>
    <n v="544"/>
    <x v="2"/>
    <n v="1"/>
  </r>
  <r>
    <s v="ELI LILLY"/>
    <s v="J1I-MC-GZBZ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J1I-MC-GZBZ"/>
    <s v="Eli Lilly &amp; Co."/>
    <s v="Mexico"/>
    <x v="2"/>
    <n v="40700"/>
    <s v="Revenues - Third Parties"/>
    <m/>
    <s v="Destruction (per Kg)"/>
    <n v="2026"/>
    <n v="7"/>
    <s v="USD"/>
    <n v="131"/>
    <n v="1"/>
    <n v="131"/>
    <x v="2"/>
    <n v="1"/>
  </r>
  <r>
    <s v="ELI LILLY"/>
    <s v="J1I-MC-GZBZ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1I-MC-GZBZ"/>
    <s v="Eli Lilly &amp; Co."/>
    <s v="Mexico"/>
    <x v="3"/>
    <n v="40700"/>
    <s v="Revenues - Third Parties"/>
    <m/>
    <s v="Emergency Pick and Pack fee (Add per Pick and Pack)"/>
    <n v="2026"/>
    <n v="7"/>
    <s v="USD"/>
    <n v="119"/>
    <n v="1"/>
    <n v="119"/>
    <x v="2"/>
    <n v="0"/>
  </r>
  <r>
    <s v="ELI LILLY"/>
    <s v="J1I-MC-GZBZ"/>
    <s v="Eli Lilly &amp; Co."/>
    <s v="Mexico"/>
    <x v="3"/>
    <n v="40700"/>
    <s v="Revenues - Third Parties"/>
    <m/>
    <s v="Expedited Receipt Fee"/>
    <n v="2026"/>
    <n v="7"/>
    <s v="USD"/>
    <n v="191"/>
    <n v="1"/>
    <n v="191"/>
    <x v="2"/>
    <n v="0"/>
  </r>
  <r>
    <s v="ELI LILLY"/>
    <s v="J1I-MC-GZBZ"/>
    <s v="Eli Lilly &amp; Co."/>
    <s v="Mexico"/>
    <x v="1"/>
    <n v="40700"/>
    <s v="Revenues - Third Parties"/>
    <m/>
    <s v="Freight - Returns"/>
    <n v="2026"/>
    <n v="7"/>
    <s v="USD"/>
    <n v="691"/>
    <n v="1"/>
    <n v="691"/>
    <x v="2"/>
    <n v="1"/>
  </r>
  <r>
    <s v="ELI LILLY"/>
    <s v="J1I-MC-GZBZ"/>
    <s v="Eli Lilly &amp; Co."/>
    <s v="Mexico"/>
    <x v="1"/>
    <n v="40700"/>
    <s v="Revenues - Third Parties"/>
    <m/>
    <s v="Freight - Shipments"/>
    <n v="2026"/>
    <n v="7"/>
    <s v="USD"/>
    <n v="38277"/>
    <n v="1"/>
    <n v="38277"/>
    <x v="2"/>
    <n v="1"/>
  </r>
  <r>
    <s v="ELI LILLY"/>
    <s v="J1I-MC-GZBZ"/>
    <s v="Eli Lilly &amp; Co."/>
    <s v="Mexico"/>
    <x v="3"/>
    <n v="40700"/>
    <s v="Revenues - Third Parties"/>
    <m/>
    <s v="Pick and Pack (Refrigerated)"/>
    <n v="2026"/>
    <n v="7"/>
    <s v="USD"/>
    <n v="2193"/>
    <n v="1"/>
    <n v="2193"/>
    <x v="2"/>
    <n v="0"/>
  </r>
  <r>
    <s v="ELI LILLY"/>
    <s v="J1I-MC-GZBZ"/>
    <s v="Eli Lilly &amp; Co."/>
    <s v="Mexico"/>
    <x v="3"/>
    <n v="40700"/>
    <s v="Revenues - Third Parties"/>
    <m/>
    <s v="Pick and Pack Cancellation Fee (Pre Pick &amp; Pack)"/>
    <n v="2026"/>
    <n v="7"/>
    <s v="USD"/>
    <n v="46"/>
    <n v="1"/>
    <n v="46"/>
    <x v="2"/>
    <n v="0"/>
  </r>
  <r>
    <s v="ELI LILLY"/>
    <s v="J1I-MC-GZBZ"/>
    <s v="Eli Lilly &amp; Co."/>
    <s v="Mexico"/>
    <x v="5"/>
    <n v="40700"/>
    <s v="Revenues - Third Parties"/>
    <m/>
    <s v="PTC Duties"/>
    <n v="2026"/>
    <n v="7"/>
    <s v="USD"/>
    <n v="9445"/>
    <n v="1"/>
    <n v="9445"/>
    <x v="2"/>
    <n v="1"/>
  </r>
  <r>
    <s v="ELI LILLY"/>
    <s v="J1I-MC-GZBZ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</r>
  <r>
    <s v="ELI LILLY"/>
    <s v="J1I-MC-GZBZ"/>
    <s v="Eli Lilly &amp; Co."/>
    <s v="Mexico"/>
    <x v="3"/>
    <n v="40700"/>
    <s v="Revenues - Third Parties"/>
    <m/>
    <s v="Refurbishment (per Shipper)"/>
    <n v="2026"/>
    <n v="7"/>
    <s v="USD"/>
    <n v="870"/>
    <n v="1"/>
    <n v="870"/>
    <x v="2"/>
    <n v="0"/>
  </r>
  <r>
    <s v="ELI LILLY"/>
    <s v="J1I-MC-GZBZ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3L-MC-EZEF"/>
    <s v="Eli Lilly &amp; Co."/>
    <s v="Mexico"/>
    <x v="3"/>
    <n v="40700"/>
    <s v="Revenues - Third Parties"/>
    <m/>
    <s v="Carton Boxes (per Shipper)"/>
    <n v="2026"/>
    <n v="7"/>
    <s v="USD"/>
    <n v="522"/>
    <n v="1"/>
    <n v="522"/>
    <x v="2"/>
    <n v="1"/>
  </r>
  <r>
    <s v="ELI LILLY"/>
    <s v="J3L-MC-EZEF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</r>
  <r>
    <s v="ELI LILLY"/>
    <s v="J3L-MC-EZEF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J3L-MC-EZEF"/>
    <s v="Eli Lilly &amp; Co."/>
    <s v="Mexico"/>
    <x v="1"/>
    <n v="40700"/>
    <s v="Revenues - Third Parties"/>
    <m/>
    <s v="Freight - Returns"/>
    <n v="2026"/>
    <n v="7"/>
    <s v="USD"/>
    <n v="1341"/>
    <n v="1"/>
    <n v="1341"/>
    <x v="2"/>
    <n v="1"/>
  </r>
  <r>
    <s v="ELI LILLY"/>
    <s v="J3L-MC-EZEF"/>
    <s v="Eli Lilly &amp; Co."/>
    <s v="Mexico"/>
    <x v="1"/>
    <n v="40700"/>
    <s v="Revenues - Third Parties"/>
    <m/>
    <s v="Freight - Shipments"/>
    <n v="2026"/>
    <n v="7"/>
    <s v="USD"/>
    <n v="31725"/>
    <n v="1"/>
    <n v="31725"/>
    <x v="2"/>
    <n v="1"/>
  </r>
  <r>
    <s v="ELI LILLY"/>
    <s v="J3L-MC-EZEF"/>
    <s v="Eli Lilly &amp; Co."/>
    <s v="Mexico"/>
    <x v="3"/>
    <n v="40700"/>
    <s v="Revenues - Third Parties"/>
    <m/>
    <s v="Pick and Pack (Refrigerated)"/>
    <n v="2026"/>
    <n v="7"/>
    <s v="USD"/>
    <n v="2193"/>
    <n v="1"/>
    <n v="2193"/>
    <x v="2"/>
    <n v="0"/>
  </r>
  <r>
    <s v="ELI LILLY"/>
    <s v="J3L-MC-EZEF"/>
    <s v="Eli Lilly &amp; Co."/>
    <s v="Mexico"/>
    <x v="2"/>
    <n v="40700"/>
    <s v="Revenues - Third Parties"/>
    <m/>
    <s v="Reconciliation of Returns (per Kit)"/>
    <n v="2026"/>
    <n v="7"/>
    <s v="USD"/>
    <n v="89"/>
    <n v="1"/>
    <n v="89"/>
    <x v="2"/>
    <n v="0"/>
  </r>
  <r>
    <s v="ELI LILLY"/>
    <s v="J3L-MC-EZEF"/>
    <s v="Eli Lilly &amp; Co."/>
    <s v="Mexico"/>
    <x v="3"/>
    <n v="40700"/>
    <s v="Revenues - Third Parties"/>
    <m/>
    <s v="Refurbishment (per Shipper)"/>
    <n v="2026"/>
    <n v="7"/>
    <s v="USD"/>
    <n v="835"/>
    <n v="1"/>
    <n v="835"/>
    <x v="2"/>
    <n v="0"/>
  </r>
  <r>
    <s v="ELI LILLY"/>
    <s v="J3L-MC-EZEF"/>
    <s v="Eli Lilly &amp; Co."/>
    <s v="Mexico"/>
    <x v="2"/>
    <n v="40700"/>
    <s v="Revenues - Third Parties"/>
    <m/>
    <s v="Returns Receipt (per Receipt)"/>
    <n v="2026"/>
    <n v="7"/>
    <s v="USD"/>
    <n v="522"/>
    <n v="1"/>
    <n v="522"/>
    <x v="2"/>
    <n v="0"/>
  </r>
  <r>
    <s v="ELI LILLY"/>
    <s v="I8F-MC-GPIX"/>
    <s v="Eli Lilly &amp; Co."/>
    <s v="Mexico"/>
    <x v="3"/>
    <n v="40700"/>
    <s v="Revenues - Third Parties"/>
    <m/>
    <s v="Carton Boxes (per Shipper)"/>
    <n v="2026"/>
    <n v="7"/>
    <s v="USD"/>
    <n v="131"/>
    <n v="1"/>
    <n v="131"/>
    <x v="2"/>
    <n v="1"/>
  </r>
  <r>
    <s v="ELI LILLY"/>
    <s v="I8F-MC-GPIX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</r>
  <r>
    <s v="ELI LILLY"/>
    <s v="I8F-MC-GPIX"/>
    <s v="Eli Lilly &amp; Co."/>
    <s v="Mexico"/>
    <x v="1"/>
    <n v="40700"/>
    <s v="Revenues - Third Parties"/>
    <m/>
    <s v="Freight - Returns"/>
    <n v="2026"/>
    <n v="7"/>
    <s v="USD"/>
    <n v="1774"/>
    <n v="1"/>
    <n v="1774"/>
    <x v="2"/>
    <n v="1"/>
  </r>
  <r>
    <s v="ELI LILLY"/>
    <s v="I8F-MC-GPIX"/>
    <s v="Eli Lilly &amp; Co."/>
    <s v="Mexico"/>
    <x v="1"/>
    <n v="40700"/>
    <s v="Revenues - Third Parties"/>
    <m/>
    <s v="Freight - Shipments"/>
    <n v="2026"/>
    <n v="7"/>
    <s v="USD"/>
    <n v="16683"/>
    <n v="1"/>
    <n v="16683"/>
    <x v="2"/>
    <n v="1"/>
  </r>
  <r>
    <s v="ELI LILLY"/>
    <s v="I8F-MC-GPIX"/>
    <s v="Eli Lilly &amp; Co."/>
    <s v="Mexico"/>
    <x v="3"/>
    <n v="40700"/>
    <s v="Revenues - Third Parties"/>
    <m/>
    <s v="Pick and Pack (Refrigerated)"/>
    <n v="2026"/>
    <n v="7"/>
    <s v="USD"/>
    <n v="457"/>
    <n v="1"/>
    <n v="457"/>
    <x v="2"/>
    <n v="0"/>
  </r>
  <r>
    <s v="ELI LILLY"/>
    <s v="I8F-MC-GPIX"/>
    <s v="Eli Lilly &amp; Co."/>
    <s v="Mexico"/>
    <x v="3"/>
    <n v="40700"/>
    <s v="Revenues - Third Parties"/>
    <m/>
    <s v="Refurbishment (per Shipper)"/>
    <n v="2026"/>
    <n v="7"/>
    <s v="USD"/>
    <n v="209"/>
    <n v="1"/>
    <n v="209"/>
    <x v="2"/>
    <n v="0"/>
  </r>
  <r>
    <s v="ELI LILLY"/>
    <s v="I8F-MC-GPIX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5P-MC-GZ02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ELI LILLY"/>
    <s v="J5P-MC-GZ02"/>
    <s v="Eli Lilly &amp; Co."/>
    <s v="Mexico"/>
    <x v="1"/>
    <n v="40700"/>
    <s v="Revenues - Third Parties"/>
    <m/>
    <s v="Freight - Shipments"/>
    <n v="2026"/>
    <n v="7"/>
    <s v="USD"/>
    <n v="877"/>
    <n v="1"/>
    <n v="877"/>
    <x v="2"/>
    <n v="1"/>
  </r>
  <r>
    <s v="ELI LILLY"/>
    <s v="J5P-MC-GZ02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5P-MC-GZ01"/>
    <s v="Eli Lilly &amp; Co."/>
    <s v="Mexico"/>
    <x v="1"/>
    <n v="40700"/>
    <s v="Revenues - Third Parties"/>
    <m/>
    <s v="Freight - Returns"/>
    <n v="2026"/>
    <n v="7"/>
    <s v="USD"/>
    <n v="421"/>
    <n v="1"/>
    <n v="421"/>
    <x v="2"/>
    <n v="1"/>
  </r>
  <r>
    <s v="ELI LILLY"/>
    <s v="J5P-MC-GZ01"/>
    <s v="Eli Lilly &amp; Co."/>
    <s v="Mexico"/>
    <x v="1"/>
    <n v="40700"/>
    <s v="Revenues - Third Parties"/>
    <m/>
    <s v="Freight - Shipments"/>
    <n v="2026"/>
    <n v="7"/>
    <s v="USD"/>
    <n v="3027"/>
    <n v="1"/>
    <n v="3027"/>
    <x v="2"/>
    <n v="1"/>
  </r>
  <r>
    <s v="ELI LILLY"/>
    <s v="J5P-MC-GZ01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I8F-MC-GPJA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I8F-MC-GPJA"/>
    <s v="Eli Lilly &amp; Co."/>
    <s v="Mexico"/>
    <x v="3"/>
    <n v="40700"/>
    <s v="Revenues - Third Parties"/>
    <m/>
    <s v="Carton Boxes (per Shipper)"/>
    <n v="2026"/>
    <n v="7"/>
    <s v="USD"/>
    <n v="218"/>
    <n v="1"/>
    <n v="218"/>
    <x v="2"/>
    <n v="1"/>
  </r>
  <r>
    <s v="ELI LILLY"/>
    <s v="I8F-MC-GPJA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ELI LILLY"/>
    <s v="I8F-MC-GPJA"/>
    <s v="Eli Lilly &amp; Co."/>
    <s v="Mexico"/>
    <x v="1"/>
    <n v="40700"/>
    <s v="Revenues - Third Parties"/>
    <m/>
    <s v="Freight - Shipments"/>
    <n v="2026"/>
    <n v="7"/>
    <s v="USD"/>
    <n v="4625"/>
    <n v="1"/>
    <n v="4625"/>
    <x v="2"/>
    <n v="1"/>
  </r>
  <r>
    <s v="ELI LILLY"/>
    <s v="I8F-MC-GPJA"/>
    <s v="Eli Lilly &amp; Co."/>
    <s v="Mexico"/>
    <x v="3"/>
    <n v="40700"/>
    <s v="Revenues - Third Parties"/>
    <m/>
    <s v="Pick and Pack (Refrigerated)"/>
    <n v="2026"/>
    <n v="7"/>
    <s v="USD"/>
    <n v="914"/>
    <n v="1"/>
    <n v="914"/>
    <x v="2"/>
    <n v="0"/>
  </r>
  <r>
    <s v="ELI LILLY"/>
    <s v="I8F-MC-GPJA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I8F-MC-GPJA"/>
    <s v="Eli Lilly &amp; Co."/>
    <s v="Mexico"/>
    <x v="3"/>
    <n v="40700"/>
    <s v="Revenues - Third Parties"/>
    <m/>
    <s v="Refurbishment (per Shipper)"/>
    <n v="2026"/>
    <n v="7"/>
    <s v="USD"/>
    <n v="348"/>
    <n v="1"/>
    <n v="348"/>
    <x v="2"/>
    <n v="0"/>
  </r>
  <r>
    <s v="ELI LILLY"/>
    <s v="I8F-MC-GPJA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</r>
  <r>
    <s v="ELI LILLY"/>
    <s v="I8F-MC-GPJD"/>
    <s v="Eli Lilly &amp; Co."/>
    <s v="Mexico"/>
    <x v="3"/>
    <n v="40700"/>
    <s v="Revenues - Third Parties"/>
    <m/>
    <s v="Carton Boxes (per Shipper)"/>
    <n v="2026"/>
    <n v="7"/>
    <s v="USD"/>
    <n v="261"/>
    <n v="1"/>
    <n v="261"/>
    <x v="2"/>
    <n v="1"/>
  </r>
  <r>
    <s v="ELI LILLY"/>
    <s v="I8F-MC-GPJD"/>
    <s v="Eli Lilly &amp; Co."/>
    <s v="Mexico"/>
    <x v="2"/>
    <n v="40700"/>
    <s v="Revenues - Third Parties"/>
    <m/>
    <s v="Destruction (per Kg)"/>
    <n v="2026"/>
    <n v="7"/>
    <s v="USD"/>
    <n v="196"/>
    <n v="1"/>
    <n v="196"/>
    <x v="2"/>
    <n v="1"/>
  </r>
  <r>
    <s v="ELI LILLY"/>
    <s v="I8F-MC-GPJD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8F-MC-GPJD"/>
    <s v="Eli Lilly &amp; Co."/>
    <s v="Mexico"/>
    <x v="1"/>
    <n v="40700"/>
    <s v="Revenues - Third Parties"/>
    <m/>
    <s v="Freight - Shipments"/>
    <n v="2026"/>
    <n v="7"/>
    <s v="USD"/>
    <n v="13599"/>
    <n v="1"/>
    <n v="13599"/>
    <x v="2"/>
    <n v="1"/>
  </r>
  <r>
    <s v="ELI LILLY"/>
    <s v="I8F-MC-GPJD"/>
    <s v="Eli Lilly &amp; Co."/>
    <s v="Mexico"/>
    <x v="3"/>
    <n v="40700"/>
    <s v="Revenues - Third Parties"/>
    <m/>
    <s v="Pick and Pack (Refrigerated)"/>
    <n v="2026"/>
    <n v="7"/>
    <s v="USD"/>
    <n v="1097"/>
    <n v="1"/>
    <n v="1097"/>
    <x v="2"/>
    <n v="0"/>
  </r>
  <r>
    <s v="ELI LILLY"/>
    <s v="I8F-MC-GPJD"/>
    <s v="Eli Lilly &amp; Co."/>
    <s v="Mexico"/>
    <x v="3"/>
    <n v="40700"/>
    <s v="Revenues - Third Parties"/>
    <m/>
    <s v="Refurbishment (per Shipper)"/>
    <n v="2026"/>
    <n v="7"/>
    <s v="USD"/>
    <n v="418"/>
    <n v="1"/>
    <n v="418"/>
    <x v="2"/>
    <n v="0"/>
  </r>
  <r>
    <s v="ELI LILLY"/>
    <s v="J2T-MC-KGCD"/>
    <s v="Eli Lilly &amp; Co.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ELI LILLY"/>
    <s v="J2T-MC-KGCD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2S-MC-GZMR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</r>
  <r>
    <s v="ELI LILLY"/>
    <s v="J2S-MC-GZMR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S-MC-GZMR"/>
    <s v="Eli Lilly &amp; Co."/>
    <s v="Mexico"/>
    <x v="3"/>
    <n v="40700"/>
    <s v="Revenues - Third Parties"/>
    <m/>
    <s v="Carton Boxes (per Shipper)"/>
    <n v="2026"/>
    <n v="7"/>
    <s v="USD"/>
    <n v="87"/>
    <n v="1"/>
    <n v="87"/>
    <x v="2"/>
    <n v="1"/>
  </r>
  <r>
    <s v="ELI LILLY"/>
    <s v="J2S-MC-GZMR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J2S-MC-GZMR"/>
    <s v="Eli Lilly &amp; Co."/>
    <s v="Mexico"/>
    <x v="2"/>
    <n v="40700"/>
    <s v="Revenues - Third Parties"/>
    <m/>
    <s v="Destruction (per Kg)"/>
    <n v="2026"/>
    <n v="7"/>
    <s v="USD"/>
    <n v="174"/>
    <n v="1"/>
    <n v="174"/>
    <x v="2"/>
    <n v="1"/>
  </r>
  <r>
    <s v="ELI LILLY"/>
    <s v="J2S-MC-GZMR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</r>
  <r>
    <s v="ELI LILLY"/>
    <s v="J2S-MC-GZMR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</r>
  <r>
    <s v="ELI LILLY"/>
    <s v="J2S-MC-GZMR"/>
    <s v="Eli Lilly &amp; Co."/>
    <s v="Mexico"/>
    <x v="1"/>
    <n v="40700"/>
    <s v="Revenues - Third Parties"/>
    <m/>
    <s v="Freight - Shipments"/>
    <n v="2026"/>
    <n v="7"/>
    <s v="USD"/>
    <n v="1522"/>
    <n v="1"/>
    <n v="1522"/>
    <x v="2"/>
    <n v="1"/>
  </r>
  <r>
    <s v="ELI LILLY"/>
    <s v="J2S-MC-GZMR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</r>
  <r>
    <s v="ELI LILLY"/>
    <s v="J2S-MC-GZMR"/>
    <s v="Eli Lilly &amp; Co."/>
    <s v="Mexico"/>
    <x v="5"/>
    <n v="40700"/>
    <s v="Revenues - Third Parties"/>
    <m/>
    <s v="PTC Duties"/>
    <n v="2026"/>
    <n v="7"/>
    <s v="USD"/>
    <n v="2656"/>
    <n v="1"/>
    <n v="2656"/>
    <x v="2"/>
    <n v="1"/>
  </r>
  <r>
    <s v="ELI LILLY"/>
    <s v="J2S-MC-GZMR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J2S-MC-GZMR"/>
    <s v="Eli Lilly &amp; Co."/>
    <s v="Mexico"/>
    <x v="3"/>
    <n v="40700"/>
    <s v="Revenues - Third Parties"/>
    <m/>
    <s v="Receipt more than 150 kits (per Hour)"/>
    <n v="2026"/>
    <n v="7"/>
    <s v="USD"/>
    <n v="230"/>
    <n v="1"/>
    <n v="230"/>
    <x v="2"/>
    <n v="0"/>
  </r>
  <r>
    <s v="ELI LILLY"/>
    <s v="J2S-MC-GZMR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</r>
  <r>
    <s v="ELI LILLY"/>
    <s v="J2S-MC-GZMR - Comparator"/>
    <s v="Eli Lilly &amp; Co."/>
    <s v="Mexico"/>
    <x v="4"/>
    <n v="40700"/>
    <s v="Revenues - Third Parties"/>
    <m/>
    <s v="Comparator Freight"/>
    <n v="2026"/>
    <n v="7"/>
    <s v="USD"/>
    <n v="3000"/>
    <n v="1"/>
    <n v="3000"/>
    <x v="2"/>
    <n v="0"/>
  </r>
  <r>
    <s v="ELI LILLY"/>
    <s v="J2S-MC-GZMR - Comparator"/>
    <s v="Eli Lilly &amp; Co."/>
    <s v="Mexico"/>
    <x v="4"/>
    <n v="40700"/>
    <s v="Revenues - Third Parties"/>
    <m/>
    <s v="Medication Purchase B (Per Unit)"/>
    <n v="2026"/>
    <n v="7"/>
    <s v="USD"/>
    <n v="19496"/>
    <n v="1"/>
    <n v="19496"/>
    <x v="2"/>
    <n v="1"/>
  </r>
  <r>
    <s v="ELI LILLY"/>
    <s v="J2S-MC-GZMR - Comparator"/>
    <s v="Eli Lilly &amp; Co."/>
    <s v="Mexico"/>
    <x v="4"/>
    <n v="40700"/>
    <s v="Revenues - Third Parties"/>
    <m/>
    <s v="Procurement Fee B (Per Unit)"/>
    <n v="2026"/>
    <n v="7"/>
    <s v="USD"/>
    <n v="2728"/>
    <n v="1"/>
    <n v="2728"/>
    <x v="2"/>
    <n v="0"/>
  </r>
  <r>
    <s v="ELI LILLY"/>
    <s v="J2O-MC-EKBG"/>
    <s v="Eli Lilly &amp; Co."/>
    <s v="Mexico"/>
    <x v="3"/>
    <n v="40700"/>
    <s v="Revenues - Third Parties"/>
    <m/>
    <s v="Ambient Shipment High Protection"/>
    <n v="2026"/>
    <n v="7"/>
    <s v="USD"/>
    <n v="914"/>
    <n v="1"/>
    <n v="914"/>
    <x v="2"/>
    <n v="0"/>
  </r>
  <r>
    <s v="ELI LILLY"/>
    <s v="J2O-MC-EKBG"/>
    <s v="Eli Lilly &amp; Co."/>
    <s v="Mexico"/>
    <x v="3"/>
    <n v="40700"/>
    <s v="Revenues - Third Parties"/>
    <m/>
    <s v="Ambient Shipment Low Protection"/>
    <n v="2026"/>
    <n v="7"/>
    <s v="USD"/>
    <n v="87"/>
    <n v="1"/>
    <n v="87"/>
    <x v="2"/>
    <n v="0"/>
  </r>
  <r>
    <s v="ELI LILLY"/>
    <s v="J2O-MC-EKBG"/>
    <s v="Eli Lilly &amp; Co."/>
    <s v="Mexico"/>
    <x v="3"/>
    <n v="40700"/>
    <s v="Revenues - Third Parties"/>
    <m/>
    <s v="Carton Boxes (per Shipper)"/>
    <n v="2026"/>
    <n v="7"/>
    <s v="USD"/>
    <n v="228"/>
    <n v="1"/>
    <n v="228"/>
    <x v="2"/>
    <n v="1"/>
  </r>
  <r>
    <s v="ELI LILLY"/>
    <s v="J2O-MC-EKBG"/>
    <s v="Eli Lilly &amp; Co."/>
    <s v="Mexico"/>
    <x v="1"/>
    <n v="40700"/>
    <s v="Revenues - Third Parties"/>
    <m/>
    <s v="Freight - Shipments"/>
    <n v="2026"/>
    <n v="7"/>
    <s v="USD"/>
    <n v="13266"/>
    <n v="1"/>
    <n v="13266"/>
    <x v="2"/>
    <n v="1"/>
  </r>
  <r>
    <s v="ELI LILLY"/>
    <s v="J2O-MC-EKBG"/>
    <s v="Eli Lilly &amp; Co."/>
    <s v="Mexico"/>
    <x v="3"/>
    <n v="40700"/>
    <s v="Revenues - Third Parties"/>
    <m/>
    <s v="Refurbishment (per Shipper)"/>
    <n v="2026"/>
    <n v="7"/>
    <s v="USD"/>
    <n v="348"/>
    <n v="1"/>
    <n v="348"/>
    <x v="2"/>
    <n v="0"/>
  </r>
  <r>
    <s v="ELI LILLY"/>
    <s v="J5P-MC-GZRA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ELI LILLY"/>
    <s v="J5P-MC-GZRA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</r>
  <r>
    <s v="ELI LILLY"/>
    <s v="J6E-MC-KWAN"/>
    <s v="Eli Lilly &amp; Co."/>
    <s v="Mexico"/>
    <x v="3"/>
    <n v="40700"/>
    <s v="Revenues - Third Parties"/>
    <m/>
    <s v="Ambient Shipment High Protection"/>
    <n v="2026"/>
    <n v="7"/>
    <s v="USD"/>
    <n v="457"/>
    <n v="1"/>
    <n v="457"/>
    <x v="2"/>
    <n v="0"/>
  </r>
  <r>
    <s v="ELI LILLY"/>
    <s v="J6E-MC-KWAN"/>
    <s v="Eli Lilly &amp; Co."/>
    <s v="Mexico"/>
    <x v="3"/>
    <n v="40700"/>
    <s v="Revenues - Third Parties"/>
    <m/>
    <s v="Carton Boxes (per Shipper)"/>
    <n v="2026"/>
    <n v="7"/>
    <s v="USD"/>
    <n v="174"/>
    <n v="1"/>
    <n v="174"/>
    <x v="2"/>
    <n v="1"/>
  </r>
  <r>
    <s v="ELI LILLY"/>
    <s v="J6E-MC-KWAN"/>
    <s v="Eli Lilly &amp; Co."/>
    <s v="Mexico"/>
    <x v="1"/>
    <n v="40700"/>
    <s v="Revenues - Third Parties"/>
    <m/>
    <s v="Freight - Shipments"/>
    <n v="2026"/>
    <n v="7"/>
    <s v="USD"/>
    <n v="4521"/>
    <n v="1"/>
    <n v="4521"/>
    <x v="2"/>
    <n v="1"/>
  </r>
  <r>
    <s v="ELI LILLY"/>
    <s v="J6E-MC-KWAN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</r>
  <r>
    <s v="ELI LILLY"/>
    <s v="J6E-MC-KWAN"/>
    <s v="Eli Lilly &amp; Co."/>
    <s v="Mexico"/>
    <x v="3"/>
    <n v="40700"/>
    <s v="Revenues - Third Parties"/>
    <m/>
    <s v="Refurbishment (per Shipper)"/>
    <n v="2026"/>
    <n v="7"/>
    <s v="USD"/>
    <n v="278"/>
    <n v="1"/>
    <n v="278"/>
    <x v="2"/>
    <n v="0"/>
  </r>
  <r>
    <s v="ELI LILLY"/>
    <s v="I6T-MC-AMCD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I6T-MC-AMCD"/>
    <s v="Eli Lilly &amp; Co."/>
    <s v="Mexico"/>
    <x v="3"/>
    <n v="40700"/>
    <s v="Revenues - Third Parties"/>
    <m/>
    <s v="Carton Boxes (per Shipper)"/>
    <n v="2026"/>
    <n v="7"/>
    <s v="USD"/>
    <n v="239"/>
    <n v="1"/>
    <n v="239"/>
    <x v="2"/>
    <n v="1"/>
  </r>
  <r>
    <s v="ELI LILLY"/>
    <s v="I6T-MC-AMCD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I6T-MC-AMCD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</r>
  <r>
    <s v="ELI LILLY"/>
    <s v="I6T-MC-AMCD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</r>
  <r>
    <s v="ELI LILLY"/>
    <s v="I6T-MC-AMCD"/>
    <s v="Eli Lilly &amp; Co."/>
    <s v="Mexico"/>
    <x v="1"/>
    <n v="40700"/>
    <s v="Revenues - Third Parties"/>
    <m/>
    <s v="Freight - Shipments"/>
    <n v="2026"/>
    <n v="7"/>
    <s v="USD"/>
    <n v="8829"/>
    <n v="1"/>
    <n v="8829"/>
    <x v="2"/>
    <n v="1"/>
  </r>
  <r>
    <s v="ELI LILLY"/>
    <s v="I6T-MC-AMCD"/>
    <s v="Eli Lilly &amp; Co."/>
    <s v="Mexico"/>
    <x v="3"/>
    <n v="40700"/>
    <s v="Revenues - Third Parties"/>
    <m/>
    <s v="Pick and Pack (Refrigerated)"/>
    <n v="2026"/>
    <n v="7"/>
    <s v="USD"/>
    <n v="1005"/>
    <n v="1"/>
    <n v="1005"/>
    <x v="2"/>
    <n v="0"/>
  </r>
  <r>
    <s v="ELI LILLY"/>
    <s v="I6T-MC-AMCD"/>
    <s v="Eli Lilly &amp; Co."/>
    <s v="Mexico"/>
    <x v="5"/>
    <n v="40700"/>
    <s v="Revenues - Third Parties"/>
    <m/>
    <s v="PTC Duties"/>
    <n v="2026"/>
    <n v="7"/>
    <s v="USD"/>
    <n v="1778"/>
    <n v="1"/>
    <n v="1778"/>
    <x v="2"/>
    <n v="1"/>
  </r>
  <r>
    <s v="ELI LILLY"/>
    <s v="I6T-MC-AMCD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</r>
  <r>
    <s v="ELI LILLY"/>
    <s v="I6T-MC-AMCD"/>
    <s v="Eli Lilly &amp; Co."/>
    <s v="Mexico"/>
    <x v="3"/>
    <n v="40700"/>
    <s v="Revenues - Third Parties"/>
    <m/>
    <s v="Refurbishment (per Shipper)"/>
    <n v="2026"/>
    <n v="7"/>
    <s v="USD"/>
    <n v="383"/>
    <n v="1"/>
    <n v="383"/>
    <x v="2"/>
    <n v="0"/>
  </r>
  <r>
    <s v="ELI LILLY"/>
    <s v="I6T-MC-AMCE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I6T-MC-AMCE"/>
    <s v="Eli Lilly &amp; Co."/>
    <s v="Mexico"/>
    <x v="3"/>
    <n v="40700"/>
    <s v="Revenues - Third Parties"/>
    <m/>
    <s v="Carton Boxes (per Shipper)"/>
    <n v="2026"/>
    <n v="7"/>
    <s v="USD"/>
    <n v="131"/>
    <n v="1"/>
    <n v="131"/>
    <x v="2"/>
    <n v="1"/>
  </r>
  <r>
    <s v="ELI LILLY"/>
    <s v="I6T-MC-AMCE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I6T-MC-AMCE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</r>
  <r>
    <s v="ELI LILLY"/>
    <s v="I6T-MC-AMCE"/>
    <s v="Eli Lilly &amp; Co."/>
    <s v="Mexico"/>
    <x v="1"/>
    <n v="40700"/>
    <s v="Revenues - Third Parties"/>
    <m/>
    <s v="Freight - Shipments"/>
    <n v="2026"/>
    <n v="7"/>
    <s v="USD"/>
    <n v="4443"/>
    <n v="1"/>
    <n v="4443"/>
    <x v="2"/>
    <n v="1"/>
  </r>
  <r>
    <s v="ELI LILLY"/>
    <s v="I6T-MC-AMCE"/>
    <s v="Eli Lilly &amp; Co."/>
    <s v="Mexico"/>
    <x v="3"/>
    <n v="40700"/>
    <s v="Revenues - Third Parties"/>
    <m/>
    <s v="Pick and Pack (Refrigerated)"/>
    <n v="2026"/>
    <n v="7"/>
    <s v="USD"/>
    <n v="548"/>
    <n v="1"/>
    <n v="548"/>
    <x v="2"/>
    <n v="0"/>
  </r>
  <r>
    <s v="ELI LILLY"/>
    <s v="I6T-MC-AMCE"/>
    <s v="Eli Lilly &amp; Co."/>
    <s v="Mexico"/>
    <x v="5"/>
    <n v="40700"/>
    <s v="Revenues - Third Parties"/>
    <m/>
    <s v="PTC Duties"/>
    <n v="2026"/>
    <n v="7"/>
    <s v="USD"/>
    <n v="2261"/>
    <n v="1"/>
    <n v="2261"/>
    <x v="2"/>
    <n v="1"/>
  </r>
  <r>
    <s v="ELI LILLY"/>
    <s v="I6T-MC-AMCE"/>
    <s v="Eli Lilly &amp; Co."/>
    <s v="Mexico"/>
    <x v="3"/>
    <n v="40700"/>
    <s v="Revenues - Third Parties"/>
    <m/>
    <s v="Receipt fee Refrigerated (per Batch)"/>
    <n v="2026"/>
    <n v="7"/>
    <s v="USD"/>
    <n v="574"/>
    <n v="1"/>
    <n v="574"/>
    <x v="2"/>
    <n v="0"/>
  </r>
  <r>
    <s v="ELI LILLY"/>
    <s v="I6T-MC-AMCE"/>
    <s v="Eli Lilly &amp; Co."/>
    <s v="Mexico"/>
    <x v="3"/>
    <n v="40700"/>
    <s v="Revenues - Third Parties"/>
    <m/>
    <s v="Refurbishment (per Shipper)"/>
    <n v="2026"/>
    <n v="7"/>
    <s v="USD"/>
    <n v="209"/>
    <n v="1"/>
    <n v="209"/>
    <x v="2"/>
    <n v="0"/>
  </r>
  <r>
    <s v="ELI LILLY"/>
    <s v="J2S-MC-GZMJ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S-MC-GZMJ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J2S-MC-GZMJ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</r>
  <r>
    <s v="ELI LILLY"/>
    <s v="J2S-MC-GZMJ"/>
    <s v="Eli Lilly &amp; Co."/>
    <s v="Mexico"/>
    <x v="5"/>
    <n v="40700"/>
    <s v="Revenues - Third Parties"/>
    <m/>
    <s v="PTC Duties"/>
    <n v="2026"/>
    <n v="7"/>
    <s v="USD"/>
    <n v="3728"/>
    <n v="1"/>
    <n v="3728"/>
    <x v="2"/>
    <n v="1"/>
  </r>
  <r>
    <s v="ELI LILLY"/>
    <s v="J2S-MC-GZMJ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J2S-MC-GZMJ"/>
    <s v="Eli Lilly &amp; Co."/>
    <s v="Mexico"/>
    <x v="3"/>
    <n v="40700"/>
    <s v="Revenues - Third Parties"/>
    <m/>
    <s v="Receipt more than 150 kits (per Hour)"/>
    <n v="2026"/>
    <n v="7"/>
    <s v="USD"/>
    <n v="574"/>
    <n v="1"/>
    <n v="574"/>
    <x v="2"/>
    <n v="0"/>
  </r>
  <r>
    <s v="ELI LILLY"/>
    <s v="J2A-MC-GZPW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</r>
  <r>
    <s v="ELI LILLY"/>
    <s v="J2A-MC-GZPW"/>
    <s v="Eli Lilly &amp; Co."/>
    <s v="Mexico"/>
    <x v="3"/>
    <n v="40700"/>
    <s v="Revenues - Third Parties"/>
    <m/>
    <s v="Ambient Shipment Low Protection"/>
    <n v="2026"/>
    <n v="7"/>
    <s v="USD"/>
    <n v="521"/>
    <n v="1"/>
    <n v="521"/>
    <x v="2"/>
    <n v="0"/>
  </r>
  <r>
    <s v="ELI LILLY"/>
    <s v="J2A-MC-GZPW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A-MC-GZPW"/>
    <s v="Eli Lilly &amp; Co."/>
    <s v="Mexico"/>
    <x v="3"/>
    <n v="40700"/>
    <s v="Revenues - Third Parties"/>
    <m/>
    <s v="Carton Boxes (per Shipper)"/>
    <n v="2026"/>
    <n v="7"/>
    <s v="USD"/>
    <n v="435"/>
    <n v="1"/>
    <n v="435"/>
    <x v="2"/>
    <n v="1"/>
  </r>
  <r>
    <s v="ELI LILLY"/>
    <s v="J2A-MC-GZPW"/>
    <s v="Eli Lilly &amp; Co."/>
    <s v="Mexico"/>
    <x v="1"/>
    <n v="40700"/>
    <s v="Revenues - Third Parties"/>
    <m/>
    <s v="Freight - Shipments"/>
    <n v="2026"/>
    <n v="7"/>
    <s v="USD"/>
    <n v="15114"/>
    <n v="1"/>
    <n v="15114"/>
    <x v="2"/>
    <n v="1"/>
  </r>
  <r>
    <s v="ELI LILLY"/>
    <s v="J2A-MC-GZPW"/>
    <s v="Eli Lilly &amp; Co."/>
    <s v="Mexico"/>
    <x v="3"/>
    <n v="40700"/>
    <s v="Revenues - Third Parties"/>
    <m/>
    <s v="Receipt fee Ambient (per Batch)"/>
    <n v="2026"/>
    <n v="7"/>
    <s v="USD"/>
    <n v="957"/>
    <n v="1"/>
    <n v="957"/>
    <x v="2"/>
    <n v="0"/>
  </r>
  <r>
    <s v="ELI LILLY"/>
    <s v="J2A-MC-GZPW"/>
    <s v="Eli Lilly &amp; Co."/>
    <s v="Mexico"/>
    <x v="3"/>
    <n v="40700"/>
    <s v="Revenues - Third Parties"/>
    <m/>
    <s v="Receipt more than 150 kits (per Hour)"/>
    <n v="2026"/>
    <n v="7"/>
    <s v="USD"/>
    <n v="345"/>
    <n v="1"/>
    <n v="345"/>
    <x v="2"/>
    <n v="0"/>
  </r>
  <r>
    <s v="ELI LILLY"/>
    <s v="J2A-MC-GZPW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</r>
  <r>
    <s v="ELI LILLY"/>
    <s v="N1T-MC-TZ01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N1T-MC-TZ01"/>
    <s v="Eli Lilly &amp; Co."/>
    <s v="Mexico"/>
    <x v="3"/>
    <n v="40700"/>
    <s v="Revenues - Third Parties"/>
    <m/>
    <s v="Carton Boxes (per Shipper)"/>
    <n v="2026"/>
    <n v="7"/>
    <s v="USD"/>
    <n v="87"/>
    <n v="1"/>
    <n v="87"/>
    <x v="2"/>
    <n v="1"/>
  </r>
  <r>
    <s v="ELI LILLY"/>
    <s v="N1T-MC-TZ01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N1T-MC-TZ01"/>
    <s v="Eli Lilly &amp; Co."/>
    <s v="Mexico"/>
    <x v="1"/>
    <n v="40700"/>
    <s v="Revenues - Third Parties"/>
    <m/>
    <s v="Freight - Shipments"/>
    <n v="2026"/>
    <n v="7"/>
    <s v="USD"/>
    <n v="896"/>
    <n v="1"/>
    <n v="896"/>
    <x v="2"/>
    <n v="1"/>
  </r>
  <r>
    <s v="ELI LILLY"/>
    <s v="N1T-MC-TZ01"/>
    <s v="Eli Lilly &amp; Co."/>
    <s v="Mexico"/>
    <x v="3"/>
    <n v="40700"/>
    <s v="Revenues - Third Parties"/>
    <m/>
    <s v="Pick and Pack (Refrigerated)"/>
    <n v="2026"/>
    <n v="7"/>
    <s v="USD"/>
    <n v="366"/>
    <n v="1"/>
    <n v="366"/>
    <x v="2"/>
    <n v="0"/>
  </r>
  <r>
    <s v="ELI LILLY"/>
    <s v="N1T-MC-TZ01"/>
    <s v="Eli Lilly &amp; Co."/>
    <s v="Mexico"/>
    <x v="5"/>
    <n v="40700"/>
    <s v="Revenues - Third Parties"/>
    <m/>
    <s v="PTC Duties"/>
    <n v="2026"/>
    <n v="7"/>
    <s v="USD"/>
    <n v="9567"/>
    <n v="1"/>
    <n v="9567"/>
    <x v="2"/>
    <n v="1"/>
  </r>
  <r>
    <s v="ELI LILLY"/>
    <s v="N1T-MC-TZ01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N1T-MC-TZ01"/>
    <s v="Eli Lilly &amp; Co."/>
    <s v="Mexico"/>
    <x v="3"/>
    <n v="40700"/>
    <s v="Revenues - Third Parties"/>
    <m/>
    <s v="Receipt more than 150 kits (per Hour)"/>
    <n v="2026"/>
    <n v="7"/>
    <s v="USD"/>
    <n v="517"/>
    <n v="1"/>
    <n v="517"/>
    <x v="2"/>
    <n v="0"/>
  </r>
  <r>
    <s v="ELI LILLY"/>
    <s v="N1T-MC-TZ01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</r>
  <r>
    <s v="ELI LILLY"/>
    <s v="N1T-MC-RT01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N1T-MC-RT01"/>
    <s v="Eli Lilly &amp; Co."/>
    <s v="Mexico"/>
    <x v="3"/>
    <n v="40700"/>
    <s v="Revenues - Third Parties"/>
    <m/>
    <s v="Carton Boxes (per Shipper)"/>
    <n v="2026"/>
    <n v="7"/>
    <s v="USD"/>
    <n v="152"/>
    <n v="1"/>
    <n v="152"/>
    <x v="2"/>
    <n v="1"/>
  </r>
  <r>
    <s v="ELI LILLY"/>
    <s v="N1T-MC-RT01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</r>
  <r>
    <s v="ELI LILLY"/>
    <s v="N1T-MC-RT01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</r>
  <r>
    <s v="ELI LILLY"/>
    <s v="N1T-MC-RT01"/>
    <s v="Eli Lilly &amp; Co."/>
    <s v="Mexico"/>
    <x v="1"/>
    <n v="40700"/>
    <s v="Revenues - Third Parties"/>
    <m/>
    <s v="Freight - Shipments"/>
    <n v="2026"/>
    <n v="7"/>
    <s v="USD"/>
    <n v="5189"/>
    <n v="1"/>
    <n v="5189"/>
    <x v="2"/>
    <n v="1"/>
  </r>
  <r>
    <s v="ELI LILLY"/>
    <s v="N1T-MC-RT01"/>
    <s v="Eli Lilly &amp; Co."/>
    <s v="Mexico"/>
    <x v="3"/>
    <n v="40700"/>
    <s v="Revenues - Third Parties"/>
    <m/>
    <s v="Pick and Pack (Refrigerated)"/>
    <n v="2026"/>
    <n v="7"/>
    <s v="USD"/>
    <n v="640"/>
    <n v="1"/>
    <n v="640"/>
    <x v="2"/>
    <n v="0"/>
  </r>
  <r>
    <s v="ELI LILLY"/>
    <s v="N1T-MC-RT01"/>
    <s v="Eli Lilly &amp; Co."/>
    <s v="Mexico"/>
    <x v="5"/>
    <n v="40700"/>
    <s v="Revenues - Third Parties"/>
    <m/>
    <s v="PTC Duties"/>
    <n v="2026"/>
    <n v="7"/>
    <s v="USD"/>
    <n v="4310"/>
    <n v="1"/>
    <n v="4310"/>
    <x v="2"/>
    <n v="1"/>
  </r>
  <r>
    <s v="ELI LILLY"/>
    <s v="N1T-MC-RT01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</r>
  <r>
    <s v="ELI LILLY"/>
    <s v="N1T-MC-RT01"/>
    <s v="Eli Lilly &amp; Co."/>
    <s v="Mexico"/>
    <x v="3"/>
    <n v="40700"/>
    <s v="Revenues - Third Parties"/>
    <m/>
    <s v="Receipt more than 150 kits (per Hour)"/>
    <n v="2026"/>
    <n v="7"/>
    <s v="USD"/>
    <n v="287"/>
    <n v="1"/>
    <n v="287"/>
    <x v="2"/>
    <n v="0"/>
  </r>
  <r>
    <s v="ELI LILLY"/>
    <s v="N1T-MC-RT01"/>
    <s v="Eli Lilly &amp; Co."/>
    <s v="Mexico"/>
    <x v="3"/>
    <n v="40700"/>
    <s v="Revenues - Third Parties"/>
    <m/>
    <s v="Refurbishment (per Shipper)"/>
    <n v="2026"/>
    <n v="7"/>
    <s v="USD"/>
    <n v="244"/>
    <n v="1"/>
    <n v="244"/>
    <x v="2"/>
    <n v="0"/>
  </r>
  <r>
    <s v="ELI LILLY"/>
    <s v="J2A-MC-GZPS"/>
    <s v="Eli Lilly &amp; Co."/>
    <s v="Mexico"/>
    <x v="3"/>
    <n v="40700"/>
    <s v="Revenues - Third Parties"/>
    <m/>
    <s v="Ambient Shipment High Protection"/>
    <n v="2026"/>
    <n v="7"/>
    <s v="USD"/>
    <n v="1462"/>
    <n v="1"/>
    <n v="1462"/>
    <x v="2"/>
    <n v="0"/>
  </r>
  <r>
    <s v="ELI LILLY"/>
    <s v="J2A-MC-GZPS"/>
    <s v="Eli Lilly &amp; Co."/>
    <s v="Mexico"/>
    <x v="3"/>
    <n v="40700"/>
    <s v="Revenues - Third Parties"/>
    <m/>
    <s v="Ambient Shipment Low Protection"/>
    <n v="2026"/>
    <n v="7"/>
    <s v="USD"/>
    <n v="781"/>
    <n v="1"/>
    <n v="781"/>
    <x v="2"/>
    <n v="0"/>
  </r>
  <r>
    <s v="ELI LILLY"/>
    <s v="J2A-MC-GZPS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</r>
  <r>
    <s v="ELI LILLY"/>
    <s v="J2A-MC-GZPS"/>
    <s v="Eli Lilly &amp; Co."/>
    <s v="Mexico"/>
    <x v="3"/>
    <n v="40700"/>
    <s v="Revenues - Third Parties"/>
    <m/>
    <s v="Carton Boxes (per Shipper)"/>
    <n v="2026"/>
    <n v="7"/>
    <s v="USD"/>
    <n v="446"/>
    <n v="1"/>
    <n v="446"/>
    <x v="2"/>
    <n v="1"/>
  </r>
  <r>
    <s v="ELI LILLY"/>
    <s v="J2A-MC-GZPS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</r>
  <r>
    <s v="ELI LILLY"/>
    <s v="J2A-MC-GZPS"/>
    <s v="Eli Lilly &amp; Co."/>
    <s v="Mexico"/>
    <x v="1"/>
    <n v="40700"/>
    <s v="Revenues - Third Parties"/>
    <m/>
    <s v="Freight - Shipments"/>
    <n v="2026"/>
    <n v="7"/>
    <s v="USD"/>
    <n v="16949"/>
    <n v="1"/>
    <n v="16949"/>
    <x v="2"/>
    <n v="1"/>
  </r>
  <r>
    <s v="ELI LILLY"/>
    <s v="J2A-MC-GZPS"/>
    <s v="Eli Lilly &amp; Co."/>
    <s v="Mexico"/>
    <x v="5"/>
    <n v="40700"/>
    <s v="Revenues - Third Parties"/>
    <m/>
    <s v="PTC Duties"/>
    <n v="2026"/>
    <n v="7"/>
    <s v="USD"/>
    <n v="13316"/>
    <n v="1"/>
    <n v="13316"/>
    <x v="2"/>
    <n v="1"/>
  </r>
  <r>
    <s v="ELI LILLY"/>
    <s v="J2A-MC-GZPS"/>
    <s v="Eli Lilly &amp; Co."/>
    <s v="Mexico"/>
    <x v="3"/>
    <n v="40700"/>
    <s v="Revenues - Third Parties"/>
    <m/>
    <s v="Receipt fee Ambient (per Batch)"/>
    <n v="2026"/>
    <n v="7"/>
    <s v="USD"/>
    <n v="2489"/>
    <n v="1"/>
    <n v="2489"/>
    <x v="2"/>
    <n v="0"/>
  </r>
  <r>
    <s v="ELI LILLY"/>
    <s v="J2A-MC-GZPS"/>
    <s v="Eli Lilly &amp; Co."/>
    <s v="Mexico"/>
    <x v="3"/>
    <n v="40700"/>
    <s v="Revenues - Third Parties"/>
    <m/>
    <s v="Receipt more than 150 kits (per Hour)"/>
    <n v="2026"/>
    <n v="7"/>
    <s v="USD"/>
    <n v="230"/>
    <n v="1"/>
    <n v="230"/>
    <x v="2"/>
    <n v="0"/>
  </r>
  <r>
    <s v="ELI LILLY"/>
    <s v="J2A-MC-GZPS"/>
    <s v="Eli Lilly &amp; Co."/>
    <s v="Mexico"/>
    <x v="3"/>
    <n v="40700"/>
    <s v="Revenues - Third Parties"/>
    <m/>
    <s v="Refurbishment (per Shipper)"/>
    <n v="2026"/>
    <n v="7"/>
    <s v="USD"/>
    <n v="557"/>
    <n v="1"/>
    <n v="557"/>
    <x v="2"/>
    <n v="0"/>
  </r>
  <r>
    <s v="ELI LILLY"/>
    <s v="J2A-MC-GZPT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</r>
  <r>
    <s v="ELI LILLY"/>
    <s v="J2A-MC-GZPT"/>
    <s v="Eli Lilly &amp; Co."/>
    <s v="Mexico"/>
    <x v="3"/>
    <n v="40700"/>
    <s v="Revenues - Third Parties"/>
    <m/>
    <s v="Carton Boxes (per Shipper)"/>
    <n v="2026"/>
    <n v="7"/>
    <s v="USD"/>
    <n v="370"/>
    <n v="1"/>
    <n v="370"/>
    <x v="2"/>
    <n v="1"/>
  </r>
  <r>
    <s v="ELI LILLY"/>
    <s v="J2A-MC-GZPT"/>
    <s v="Eli Lilly &amp; Co."/>
    <s v="Mexico"/>
    <x v="1"/>
    <n v="40700"/>
    <s v="Revenues - Third Parties"/>
    <m/>
    <s v="Freight - Shipments"/>
    <n v="2026"/>
    <n v="7"/>
    <s v="USD"/>
    <n v="16621"/>
    <n v="1"/>
    <n v="16621"/>
    <x v="2"/>
    <n v="1"/>
  </r>
  <r>
    <s v="ELI LILLY"/>
    <s v="J2A-MC-GZPT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</r>
  <r>
    <s v="ELI LILLY"/>
    <s v="J2S-MC-GZMT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</r>
  <r>
    <s v="ELI LILLY"/>
    <s v="J2S-MC-GZMT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</r>
  <r>
    <s v="ELI LILLY"/>
    <s v="J2S-MC-GZMT"/>
    <s v="Eli Lilly &amp; Co."/>
    <s v="Mexico"/>
    <x v="3"/>
    <n v="40700"/>
    <s v="Revenues - Third Parties"/>
    <m/>
    <s v="Receipt more than 150 kits (per Hour)"/>
    <n v="2026"/>
    <n v="7"/>
    <s v="USD"/>
    <n v="172"/>
    <n v="1"/>
    <n v="172"/>
    <x v="2"/>
    <n v="0"/>
  </r>
  <r>
    <s v="IQVIA"/>
    <s v="D3465C00001 Returns and Destructions"/>
    <s v="IQVIA"/>
    <s v="Mexico"/>
    <x v="1"/>
    <n v="40700"/>
    <s v="Revenues - Third Parties"/>
    <m/>
    <s v="Freight - Returns"/>
    <n v="2026"/>
    <n v="7"/>
    <s v="USD"/>
    <n v="589"/>
    <n v="1"/>
    <n v="589"/>
    <x v="2"/>
    <n v="1"/>
  </r>
  <r>
    <s v="IQVIA"/>
    <s v="D3465C00001 Returns and Destructions"/>
    <s v="IQVIA"/>
    <s v="Mexico"/>
    <x v="0"/>
    <n v="40700"/>
    <s v="Revenues - Third Parties"/>
    <m/>
    <s v="Storage of Returns (per Pallet)"/>
    <n v="2026"/>
    <n v="7"/>
    <s v="USD"/>
    <n v="311"/>
    <n v="1"/>
    <n v="311"/>
    <x v="2"/>
    <n v="0"/>
  </r>
  <r>
    <s v="J &amp; J"/>
    <s v="67652000PCR3002_anc_returns"/>
    <s v="Janssen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J &amp; J"/>
    <s v="67652000PCR3002_anc_returns"/>
    <s v="Janssen"/>
    <s v="Mexico"/>
    <x v="0"/>
    <n v="40700"/>
    <s v="Revenues - Third Parties"/>
    <m/>
    <s v="Storage of Returns (per Pallet)"/>
    <n v="2026"/>
    <n v="7"/>
    <s v="USD"/>
    <n v="524"/>
    <n v="1"/>
    <n v="524"/>
    <x v="2"/>
    <n v="0"/>
  </r>
  <r>
    <s v="J &amp; J"/>
    <s v="73841937NSC3003_Anc_Returns"/>
    <s v="Janssen"/>
    <s v="Mexico"/>
    <x v="0"/>
    <n v="40700"/>
    <s v="Revenues - Third Parties"/>
    <m/>
    <s v="Storage of Returns (per Pallet)"/>
    <n v="2026"/>
    <n v="7"/>
    <s v="USD"/>
    <n v="175"/>
    <n v="1"/>
    <n v="175"/>
    <x v="2"/>
    <n v="0"/>
  </r>
  <r>
    <s v="J &amp; J"/>
    <s v="AC-065A310 Returns and Destructions"/>
    <s v="Janssen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J &amp; J"/>
    <s v="AC-065A310 Returns and Destructions"/>
    <s v="Janssen"/>
    <s v="Mexico"/>
    <x v="2"/>
    <n v="40700"/>
    <s v="Revenues - Third Parties"/>
    <m/>
    <s v="Reconciliation of Returns (per Hour)"/>
    <n v="2026"/>
    <n v="7"/>
    <s v="USD"/>
    <n v="102"/>
    <n v="1"/>
    <n v="102"/>
    <x v="2"/>
    <n v="0"/>
  </r>
  <r>
    <s v="J &amp; J"/>
    <s v="AC-065A310 Returns and Destructions"/>
    <s v="Janssen"/>
    <s v="Mexico"/>
    <x v="2"/>
    <n v="40700"/>
    <s v="Revenues - Third Parties"/>
    <m/>
    <s v="Returns Receipt (per Receipt)"/>
    <n v="2026"/>
    <n v="7"/>
    <s v="USD"/>
    <n v="267"/>
    <n v="1"/>
    <n v="267"/>
    <x v="2"/>
    <n v="0"/>
  </r>
  <r>
    <s v="J &amp; J"/>
    <s v="AC-065A310 Returns and Destructions"/>
    <s v="Janssen"/>
    <s v="Mexico"/>
    <x v="0"/>
    <n v="40700"/>
    <s v="Revenues - Third Parties"/>
    <m/>
    <s v="Storage of Returns (per Pallet)"/>
    <n v="2026"/>
    <n v="7"/>
    <s v="USD"/>
    <n v="87"/>
    <n v="1"/>
    <n v="87"/>
    <x v="2"/>
    <n v="0"/>
  </r>
  <r>
    <s v="J &amp; J"/>
    <s v="AC-055-315 Returns and Destructions"/>
    <s v="Janssen"/>
    <s v="Mexico"/>
    <x v="1"/>
    <n v="40700"/>
    <s v="Revenues - Third Parties"/>
    <m/>
    <s v="Freight - Returns"/>
    <n v="2026"/>
    <n v="7"/>
    <s v="USD"/>
    <n v="517"/>
    <n v="1"/>
    <n v="517"/>
    <x v="2"/>
    <n v="1"/>
  </r>
  <r>
    <s v="J &amp; J"/>
    <s v="AC-055-315 Returns and Destructions"/>
    <s v="Janssen"/>
    <s v="Mexico"/>
    <x v="0"/>
    <n v="40700"/>
    <s v="Revenues - Third Parties"/>
    <m/>
    <s v="Non-Drug Storage Ambient (per Pallet)"/>
    <n v="2026"/>
    <n v="7"/>
    <s v="USD"/>
    <n v="87"/>
    <n v="1"/>
    <n v="87"/>
    <x v="2"/>
    <n v="0"/>
  </r>
  <r>
    <s v="J &amp; J"/>
    <s v="AC-055-315 Returns and Destructions"/>
    <s v="Janssen"/>
    <s v="Mexico"/>
    <x v="0"/>
    <n v="40700"/>
    <s v="Revenues - Third Parties"/>
    <m/>
    <s v="Storage of Returns (per Pallet)"/>
    <n v="2026"/>
    <n v="7"/>
    <s v="USD"/>
    <n v="349"/>
    <n v="1"/>
    <n v="349"/>
    <x v="2"/>
    <n v="0"/>
  </r>
  <r>
    <s v="J &amp; J"/>
    <s v="61186372NSC3002_anc_returns"/>
    <s v="Janssen"/>
    <s v="Mexico"/>
    <x v="0"/>
    <n v="40700"/>
    <s v="Revenues - Third Parties"/>
    <m/>
    <s v="Storage Ambient (per Pallet)"/>
    <n v="2026"/>
    <n v="7"/>
    <s v="USD"/>
    <n v="182"/>
    <n v="1"/>
    <n v="182"/>
    <x v="2"/>
    <n v="0"/>
  </r>
  <r>
    <s v="J &amp; J"/>
    <s v="61186372NSC3001 Returns and Destructions"/>
    <s v="Janssen"/>
    <s v="Mexico"/>
    <x v="0"/>
    <n v="40700"/>
    <s v="Revenues - Third Parties"/>
    <m/>
    <s v="Storage of Returns (per Pallet)"/>
    <n v="2026"/>
    <n v="7"/>
    <s v="USD"/>
    <n v="262"/>
    <n v="1"/>
    <n v="262"/>
    <x v="2"/>
    <n v="0"/>
  </r>
  <r>
    <s v="J &amp; J"/>
    <s v="17000139BLC3002_anc_returns"/>
    <s v="Janssen"/>
    <s v="Mexico"/>
    <x v="0"/>
    <n v="40700"/>
    <s v="Revenues - Third Parties"/>
    <m/>
    <s v="Non-Drug Storage Ambient (per Pallet)"/>
    <n v="2026"/>
    <n v="7"/>
    <s v="USD"/>
    <n v="87"/>
    <n v="1"/>
    <n v="87"/>
    <x v="2"/>
    <n v="0"/>
  </r>
  <r>
    <s v="J &amp; J"/>
    <s v="17000139BLC3002_anc_returns"/>
    <s v="Janssen"/>
    <s v="Mexico"/>
    <x v="0"/>
    <n v="40700"/>
    <s v="Revenues - Third Parties"/>
    <m/>
    <s v="Storage Ambient (per Pallet)"/>
    <n v="2026"/>
    <n v="7"/>
    <s v="USD"/>
    <n v="182"/>
    <n v="1"/>
    <n v="182"/>
    <x v="2"/>
    <n v="0"/>
  </r>
  <r>
    <s v="J &amp; J"/>
    <s v="17000139BLC3002_anc_returns"/>
    <s v="Janssen"/>
    <s v="Mexico"/>
    <x v="0"/>
    <n v="40700"/>
    <s v="Revenues - Third Parties"/>
    <m/>
    <s v="Storage of Returns (per Pallet)"/>
    <n v="2026"/>
    <n v="7"/>
    <s v="USD"/>
    <n v="87"/>
    <n v="1"/>
    <n v="87"/>
    <x v="2"/>
    <n v="0"/>
  </r>
  <r>
    <s v="J &amp; J"/>
    <s v="80202135IIM2001 Returns and Destructions"/>
    <s v="Janssen"/>
    <s v="Mexico"/>
    <x v="0"/>
    <n v="40700"/>
    <s v="Revenues - Third Parties"/>
    <m/>
    <s v="Non-Drug Storage Ambient (per Pallet)"/>
    <n v="2026"/>
    <n v="7"/>
    <s v="USD"/>
    <n v="175"/>
    <n v="1"/>
    <n v="175"/>
    <x v="2"/>
    <n v="0"/>
  </r>
  <r>
    <s v="MERCK"/>
    <s v="MK-7339-002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7339-008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MK-7339-007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7339-007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7339-00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3475-991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3475-99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3475-B4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140-003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</r>
  <r>
    <s v="MERCK"/>
    <s v="MK-3475-B96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3475-B9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7684A-008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1026-008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SD Multiple Protocols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</r>
  <r>
    <s v="MERCK"/>
    <s v="MK-3475-D46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3475-D4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3475-D4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3475-D4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5475-013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5475-013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</r>
  <r>
    <s v="MERCK"/>
    <s v="MK-5475-013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</r>
  <r>
    <s v="MERCK"/>
    <s v="MK-5475-01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1242-036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1242-03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1242-03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1242-03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6024-01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0616-015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0616-015 (Local)"/>
    <s v="Merck Sharp and Dohme LLC"/>
    <s v="Mexico"/>
    <x v="1"/>
    <n v="40700"/>
    <s v="Revenues - Third Parties"/>
    <m/>
    <s v="Freight - Returns"/>
    <n v="2026"/>
    <n v="7"/>
    <s v="USD"/>
    <n v="916"/>
    <n v="1"/>
    <n v="916"/>
    <x v="2"/>
    <n v="1"/>
  </r>
  <r>
    <s v="MERCK"/>
    <s v="MK-0616-015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</r>
  <r>
    <s v="MERCK"/>
    <s v="MK-0616-015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</r>
  <r>
    <s v="MERCK"/>
    <s v="MK-0616-015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V940-00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V940-002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V940-002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V940-002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V940-002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MK-2870-004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2870-004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04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7240-001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</r>
  <r>
    <s v="MERCK"/>
    <s v="MK-7240-00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7240-001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7240-001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</r>
  <r>
    <s v="MERCK"/>
    <s v="MK-7240-001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</r>
  <r>
    <s v="MERCK"/>
    <s v="MK-7240-001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MK-5684-003 (Local)"/>
    <s v="Merck Sharp and Dohme LLC"/>
    <s v="Mexico"/>
    <x v="1"/>
    <n v="40700"/>
    <s v="Revenues - Third Parties"/>
    <m/>
    <s v="Freight - Shipments"/>
    <n v="2026"/>
    <n v="7"/>
    <s v="USD"/>
    <n v="597"/>
    <n v="1"/>
    <n v="597"/>
    <x v="2"/>
    <n v="1"/>
  </r>
  <r>
    <s v="MERCK"/>
    <s v="MK-5684-003 (Local)"/>
    <s v="Merck Sharp and Dohme LLC"/>
    <s v="Mexico"/>
    <x v="3"/>
    <n v="40700"/>
    <s v="Revenues - Third Parties"/>
    <m/>
    <s v="Pick and Pack (Ambient)"/>
    <n v="2026"/>
    <n v="7"/>
    <s v="USD"/>
    <n v="126"/>
    <n v="1"/>
    <n v="126"/>
    <x v="2"/>
    <n v="0"/>
  </r>
  <r>
    <s v="MERCK"/>
    <s v="MK-5684-00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5684-003 (Local)"/>
    <s v="Merck Sharp and Dohme LLC"/>
    <s v="Mexico"/>
    <x v="2"/>
    <n v="40700"/>
    <s v="Revenues - Third Parties"/>
    <m/>
    <s v="Reconciliation of Returns (per Hour)"/>
    <n v="2026"/>
    <n v="7"/>
    <s v="USD"/>
    <n v="406"/>
    <n v="1"/>
    <n v="406"/>
    <x v="2"/>
    <n v="0"/>
  </r>
  <r>
    <s v="MERCK"/>
    <s v="MK-5684-003 (Local)"/>
    <s v="Merck Sharp and Dohme LLC"/>
    <s v="Mexico"/>
    <x v="2"/>
    <n v="40700"/>
    <s v="Revenues - Third Parties"/>
    <m/>
    <s v="Returns Receipt (per Receipt)"/>
    <n v="2026"/>
    <n v="7"/>
    <s v="USD"/>
    <n v="406"/>
    <n v="1"/>
    <n v="406"/>
    <x v="2"/>
    <n v="0"/>
  </r>
  <r>
    <s v="MERCK"/>
    <s v="MK-5684-003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MK-2870-005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2870-005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5684-004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</r>
  <r>
    <s v="MERCK"/>
    <s v="MK-5684-004 (Local)"/>
    <s v="Merck Sharp and Dohme LLC"/>
    <s v="Mexico"/>
    <x v="1"/>
    <n v="40700"/>
    <s v="Revenues - Third Parties"/>
    <m/>
    <s v="Freight - Returns"/>
    <n v="2026"/>
    <n v="7"/>
    <s v="USD"/>
    <n v="920"/>
    <n v="1"/>
    <n v="920"/>
    <x v="2"/>
    <n v="1"/>
  </r>
  <r>
    <s v="MERCK"/>
    <s v="MK-5684-004 (Local)"/>
    <s v="Merck Sharp and Dohme LLC"/>
    <s v="Mexico"/>
    <x v="2"/>
    <n v="40700"/>
    <s v="Revenues - Third Parties"/>
    <m/>
    <s v="Reconciliation of Returns (per Hour)"/>
    <n v="2026"/>
    <n v="7"/>
    <s v="USD"/>
    <n v="297"/>
    <n v="1"/>
    <n v="297"/>
    <x v="2"/>
    <n v="0"/>
  </r>
  <r>
    <s v="MERCK"/>
    <s v="MK-5684-004 (Local)"/>
    <s v="Merck Sharp and Dohme LLC"/>
    <s v="Mexico"/>
    <x v="2"/>
    <n v="40700"/>
    <s v="Revenues - Third Parties"/>
    <m/>
    <s v="Returns Receipt (per Receipt)"/>
    <n v="2026"/>
    <n v="7"/>
    <s v="USD"/>
    <n v="406"/>
    <n v="1"/>
    <n v="406"/>
    <x v="2"/>
    <n v="0"/>
  </r>
  <r>
    <s v="MERCK"/>
    <s v="MK-5684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10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2870-01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19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2870-019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2870-019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19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1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12 (Local)"/>
    <s v="Merck Sharp and Dohme LLC"/>
    <s v="Mexico"/>
    <x v="3"/>
    <n v="40700"/>
    <s v="Revenues - Third Parties"/>
    <m/>
    <s v="Receipt fee Ambient (per Receipt_ID)"/>
    <n v="2026"/>
    <n v="7"/>
    <s v="USD"/>
    <n v="126"/>
    <n v="1"/>
    <n v="126"/>
    <x v="2"/>
    <n v="0"/>
  </r>
  <r>
    <s v="MERCK"/>
    <s v="MK-2870-01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2870-012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2870-012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12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12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15 (Local)"/>
    <s v="Merck Sharp and Dohme LLC"/>
    <s v="Mexico"/>
    <x v="2"/>
    <n v="40700"/>
    <s v="Revenues - Third Parties"/>
    <m/>
    <s v="Reconciliation of Returns (per Hour)"/>
    <n v="2026"/>
    <n v="7"/>
    <s v="USD"/>
    <n v="135"/>
    <n v="1"/>
    <n v="135"/>
    <x v="2"/>
    <n v="0"/>
  </r>
  <r>
    <s v="MERCK"/>
    <s v="MK-2870-015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15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1084-004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1084-004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1084-004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1084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2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09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2870-009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</r>
  <r>
    <s v="MERCK"/>
    <s v="MK-2870-009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09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0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0616-019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</r>
  <r>
    <s v="MERCK"/>
    <s v="MK-0616-01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7240-008 (Local)"/>
    <s v="Merck Sharp and Dohme LLC"/>
    <s v="Mexico"/>
    <x v="3"/>
    <n v="40700"/>
    <s v="Revenues - Third Parties"/>
    <m/>
    <s v="Pick and Pack (Ambient)"/>
    <n v="2026"/>
    <n v="7"/>
    <s v="USD"/>
    <n v="251"/>
    <n v="1"/>
    <n v="251"/>
    <x v="2"/>
    <n v="0"/>
  </r>
  <r>
    <s v="MERCK"/>
    <s v="MK-7240-008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7240-008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7240-008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7240-008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7240-008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</r>
  <r>
    <s v="MERCK"/>
    <s v="MK-3543-007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3543-007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</r>
  <r>
    <s v="MERCK"/>
    <s v="MK-3543-00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5592-127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5592-127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5592-12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1084-012 (Local)"/>
    <s v="Merck Sharp and Dohme LLC"/>
    <s v="Mexico"/>
    <x v="0"/>
    <n v="40700"/>
    <s v="Revenues - Third Parties"/>
    <m/>
    <s v="Non-Drug Storage Ambient (per Pallet)"/>
    <n v="2026"/>
    <n v="7"/>
    <s v="USD"/>
    <n v="191"/>
    <n v="1"/>
    <n v="191"/>
    <x v="2"/>
    <n v="0"/>
  </r>
  <r>
    <s v="MERCK"/>
    <s v="MK-4482-023 (Local)"/>
    <s v="Merck Sharp and Dohme LLC"/>
    <s v="Mexico"/>
    <x v="1"/>
    <n v="40700"/>
    <s v="Revenues - Third Parties"/>
    <m/>
    <s v="Freight - Shipments"/>
    <n v="2026"/>
    <n v="7"/>
    <s v="USD"/>
    <n v="307"/>
    <n v="1"/>
    <n v="307"/>
    <x v="2"/>
    <n v="1"/>
  </r>
  <r>
    <s v="MERCK"/>
    <s v="MK-4482-023 (Local)"/>
    <s v="Merck Sharp and Dohme LLC"/>
    <s v="Mexico"/>
    <x v="3"/>
    <n v="40700"/>
    <s v="Revenues - Third Parties"/>
    <m/>
    <s v="Pick and Pack (Ambient)"/>
    <n v="2026"/>
    <n v="7"/>
    <s v="USD"/>
    <n v="126"/>
    <n v="1"/>
    <n v="126"/>
    <x v="2"/>
    <n v="0"/>
  </r>
  <r>
    <s v="MERCK"/>
    <s v="MK-4482-02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4482-023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4482-02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4482-02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4482-02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140-010 (Local)"/>
    <s v="Merck Sharp and Dohme LLC"/>
    <s v="Mexico"/>
    <x v="1"/>
    <n v="40700"/>
    <s v="Revenues - Third Parties"/>
    <m/>
    <s v="Freight - Returns"/>
    <n v="2026"/>
    <n v="7"/>
    <s v="USD"/>
    <n v="746"/>
    <n v="1"/>
    <n v="746"/>
    <x v="2"/>
    <n v="1"/>
  </r>
  <r>
    <s v="MERCK"/>
    <s v="MK-2140-010 (Local)"/>
    <s v="Merck Sharp and Dohme LLC"/>
    <s v="Mexico"/>
    <x v="2"/>
    <n v="40700"/>
    <s v="Revenues - Third Parties"/>
    <m/>
    <s v="Reconciliation of Returns (per Hour)"/>
    <n v="2026"/>
    <n v="7"/>
    <s v="USD"/>
    <n v="216"/>
    <n v="1"/>
    <n v="216"/>
    <x v="2"/>
    <n v="0"/>
  </r>
  <r>
    <s v="MERCK"/>
    <s v="MK-2140-010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</r>
  <r>
    <s v="MERCK"/>
    <s v="MK-2140-01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1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2870-011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2870-011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11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1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400-00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2400-001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400-001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400-00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33 (Local)"/>
    <s v="Merck Sharp and Dohme LLC"/>
    <s v="Mexico"/>
    <x v="0"/>
    <n v="40700"/>
    <s v="Revenues - Third Parties"/>
    <m/>
    <s v="Non-Drug Storage Ambient (per Pallet)"/>
    <n v="2026"/>
    <n v="7"/>
    <s v="USD"/>
    <n v="287"/>
    <n v="1"/>
    <n v="287"/>
    <x v="2"/>
    <n v="0"/>
  </r>
  <r>
    <s v="MERCK"/>
    <s v="MK-2870-033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</r>
  <r>
    <s v="MERCK"/>
    <s v="MK-2870-03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3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3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22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</r>
  <r>
    <s v="MERCK"/>
    <s v="MK-1022-016 (Local)"/>
    <s v="Merck Sharp and Dohme LLC"/>
    <s v="Mexico"/>
    <x v="1"/>
    <n v="40700"/>
    <s v="Revenues - Third Parties"/>
    <m/>
    <s v="Freight - Shipments"/>
    <n v="2026"/>
    <n v="7"/>
    <s v="USD"/>
    <n v="307"/>
    <n v="1"/>
    <n v="307"/>
    <x v="2"/>
    <n v="1"/>
  </r>
  <r>
    <s v="MERCK"/>
    <s v="MK-1022-016 (Local)"/>
    <s v="Merck Sharp and Dohme LLC"/>
    <s v="Mexico"/>
    <x v="3"/>
    <n v="40700"/>
    <s v="Revenues - Third Parties"/>
    <m/>
    <s v="Pick and Pack (Ambient)"/>
    <n v="2026"/>
    <n v="7"/>
    <s v="USD"/>
    <n v="251"/>
    <n v="1"/>
    <n v="251"/>
    <x v="2"/>
    <n v="0"/>
  </r>
  <r>
    <s v="MERCK"/>
    <s v="MK-1022-016 (Local)"/>
    <s v="Merck Sharp and Dohme LLC"/>
    <s v="Mexico"/>
    <x v="3"/>
    <n v="40700"/>
    <s v="Revenues - Third Parties"/>
    <m/>
    <s v="Receipt fee Ambient (per Receipt_ID)"/>
    <n v="2026"/>
    <n v="7"/>
    <s v="USD"/>
    <n v="126"/>
    <n v="1"/>
    <n v="126"/>
    <x v="2"/>
    <n v="0"/>
  </r>
  <r>
    <s v="MERCK"/>
    <s v="MK-1084-007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6482-03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6482-033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</r>
  <r>
    <s v="MERCK"/>
    <s v="MK-6482-03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6482-03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6482-03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36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</r>
  <r>
    <s v="MERCK"/>
    <s v="MK-2870-03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2870-03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2870-03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MERCK"/>
    <s v="MK-2870-021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</r>
  <r>
    <s v="MERCK"/>
    <s v="MK-2870-021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</r>
  <r>
    <s v="MERCK"/>
    <s v="MK-8591B-062 (Local)"/>
    <s v="Merck Sharp and Dohme LLC"/>
    <s v="Mexico"/>
    <x v="0"/>
    <n v="40700"/>
    <s v="Revenues - Third Parties"/>
    <m/>
    <s v="Non-Drug Storage Ambient (per Pallet)"/>
    <n v="2026"/>
    <n v="7"/>
    <s v="USD"/>
    <n v="287"/>
    <n v="1"/>
    <n v="287"/>
    <x v="2"/>
    <n v="0"/>
  </r>
  <r>
    <s v="MERCK"/>
    <s v="MK-8591B-06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</r>
  <r>
    <s v="MERCK"/>
    <s v="MK-7962-023 (Local)"/>
    <s v="Merck Sharp and Dohme LLC"/>
    <s v="Mexico"/>
    <x v="1"/>
    <n v="40700"/>
    <s v="Revenues - Third Parties"/>
    <m/>
    <s v="Freight - Returns"/>
    <n v="2026"/>
    <n v="7"/>
    <s v="USD"/>
    <n v="458"/>
    <n v="1"/>
    <n v="458"/>
    <x v="2"/>
    <n v="1"/>
  </r>
  <r>
    <s v="MERCK"/>
    <s v="MK-7962-02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</r>
  <r>
    <s v="MERCK"/>
    <s v="MK-7962-02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</r>
  <r>
    <s v="MERCK"/>
    <s v="MK-7962-02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</r>
  <r>
    <s v="PFIZER"/>
    <s v="C3651021 COM"/>
    <s v="Pfizer"/>
    <s v="Mexico"/>
    <x v="4"/>
    <n v="40700"/>
    <s v="Revenues - Third Parties"/>
    <m/>
    <s v="Medication Purchase E (Per Unit)"/>
    <n v="2026"/>
    <n v="7"/>
    <s v="USD"/>
    <n v="272"/>
    <n v="1"/>
    <n v="272"/>
    <x v="2"/>
    <n v="1"/>
  </r>
  <r>
    <s v="OTH CUST"/>
    <s v="Others"/>
    <s v="Others"/>
    <s v="Mexico"/>
    <x v="4"/>
    <n v="40700"/>
    <s v="Revenues - Third Parties"/>
    <m/>
    <s v="Others"/>
    <n v="2026"/>
    <n v="7"/>
    <s v="USD"/>
    <n v="-28406"/>
    <n v="1"/>
    <n v="-28406"/>
    <x v="2"/>
    <s v="Not Applicable"/>
  </r>
  <r>
    <s v="OTH CUST"/>
    <s v="Others"/>
    <s v="Others"/>
    <s v="Mexico"/>
    <x v="3"/>
    <n v="40700"/>
    <s v="Revenues - Third Parties"/>
    <m/>
    <s v="Others"/>
    <n v="2026"/>
    <n v="7"/>
    <s v="USD"/>
    <n v="-362070"/>
    <n v="1"/>
    <n v="-362070"/>
    <x v="2"/>
    <s v="Not Applicable"/>
  </r>
  <r>
    <s v="OTH CUST"/>
    <s v="Others"/>
    <s v="Others"/>
    <s v="Mexico"/>
    <x v="5"/>
    <n v="40700"/>
    <s v="Revenues - Third Parties"/>
    <m/>
    <s v="Others"/>
    <n v="2026"/>
    <n v="7"/>
    <s v="USD"/>
    <n v="-168475"/>
    <n v="1"/>
    <n v="-168475"/>
    <x v="2"/>
    <s v="Not Applicable"/>
  </r>
  <r>
    <s v="OTH CUST"/>
    <s v="Others"/>
    <s v="Others"/>
    <s v="Mexico"/>
    <x v="1"/>
    <n v="40700"/>
    <s v="Revenues - Third Parties"/>
    <m/>
    <s v="Others"/>
    <n v="2026"/>
    <n v="7"/>
    <s v="USD"/>
    <n v="-456044"/>
    <n v="1"/>
    <n v="-456044"/>
    <x v="2"/>
    <s v="Not Applicable"/>
  </r>
  <r>
    <s v="OTH CUST"/>
    <s v="Others"/>
    <s v="Others"/>
    <s v="Mexico"/>
    <x v="7"/>
    <n v="40700"/>
    <s v="Revenues - Third Parties"/>
    <m/>
    <s v="Others"/>
    <n v="2026"/>
    <n v="7"/>
    <s v="USD"/>
    <n v="-1289"/>
    <n v="1"/>
    <n v="-1289"/>
    <x v="2"/>
    <s v="Not Applicable"/>
  </r>
  <r>
    <s v="OTH CUST"/>
    <s v="Others"/>
    <s v="Others"/>
    <s v="Mexico"/>
    <x v="2"/>
    <n v="40700"/>
    <s v="Revenues - Third Parties"/>
    <m/>
    <s v="Others"/>
    <n v="2026"/>
    <n v="7"/>
    <s v="USD"/>
    <n v="-46527"/>
    <n v="1"/>
    <n v="-46527"/>
    <x v="2"/>
    <s v="Not Applicable"/>
  </r>
  <r>
    <s v="OTH CUST"/>
    <s v="Others"/>
    <s v="Others"/>
    <s v="Mexico"/>
    <x v="0"/>
    <n v="40700"/>
    <s v="Revenues - Third Parties"/>
    <m/>
    <s v="Others"/>
    <n v="2026"/>
    <n v="7"/>
    <s v="USD"/>
    <n v="3"/>
    <n v="1"/>
    <n v="3"/>
    <x v="2"/>
    <s v="Not Applicable"/>
  </r>
  <r>
    <s v="OTH CUST"/>
    <s v="Others"/>
    <s v="Others"/>
    <s v="Mexico"/>
    <x v="4"/>
    <n v="40700"/>
    <s v="Revenues - Third Parties"/>
    <m/>
    <s v="Others"/>
    <n v="2026"/>
    <n v="7"/>
    <s v="USD"/>
    <s v=" -   "/>
    <n v="1"/>
    <s v=" -   "/>
    <x v="2"/>
    <s v="Not Applicable"/>
  </r>
  <r>
    <s v="OTH CUST"/>
    <s v="Others"/>
    <s v="Others"/>
    <s v="Mexico"/>
    <x v="3"/>
    <n v="40700"/>
    <s v="Revenues - Third Parties"/>
    <m/>
    <s v="Others"/>
    <n v="2026"/>
    <n v="7"/>
    <s v="USD"/>
    <n v="334398"/>
    <n v="1"/>
    <n v="334398"/>
    <x v="2"/>
    <s v="Not Applicable"/>
  </r>
  <r>
    <s v="OTH CUST"/>
    <s v="Others"/>
    <s v="Others"/>
    <s v="Mexico"/>
    <x v="5"/>
    <n v="40700"/>
    <s v="Revenues - Third Parties"/>
    <m/>
    <s v="Others"/>
    <n v="2026"/>
    <n v="7"/>
    <s v="USD"/>
    <n v="122214"/>
    <n v="1"/>
    <n v="122214"/>
    <x v="2"/>
    <s v="Not Applicable"/>
  </r>
  <r>
    <s v="OTH CUST"/>
    <s v="Others"/>
    <s v="Others"/>
    <s v="Mexico"/>
    <x v="1"/>
    <n v="40700"/>
    <s v="Revenues - Third Parties"/>
    <m/>
    <s v="Others"/>
    <n v="2026"/>
    <n v="7"/>
    <s v="USD"/>
    <n v="430842"/>
    <n v="1"/>
    <n v="430842"/>
    <x v="2"/>
    <s v="Not Applicable"/>
  </r>
  <r>
    <s v="OTH CUST"/>
    <s v="Others"/>
    <s v="Others"/>
    <s v="Mexico"/>
    <x v="7"/>
    <n v="40700"/>
    <s v="Revenues - Third Parties"/>
    <m/>
    <s v="Others"/>
    <n v="2026"/>
    <n v="7"/>
    <s v="USD"/>
    <n v="593"/>
    <n v="1"/>
    <n v="593"/>
    <x v="2"/>
    <s v="Not Applicable"/>
  </r>
  <r>
    <s v="OTH CUST"/>
    <s v="Others"/>
    <s v="Others"/>
    <s v="Mexico"/>
    <x v="2"/>
    <n v="40700"/>
    <s v="Revenues - Third Parties"/>
    <m/>
    <s v="Others"/>
    <n v="2026"/>
    <n v="7"/>
    <s v="USD"/>
    <n v="82479"/>
    <n v="1"/>
    <n v="82479"/>
    <x v="2"/>
    <s v="Not Applicable"/>
  </r>
  <r>
    <s v="ASTRAZENECA"/>
    <s v="D3252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3252C00002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</r>
  <r>
    <s v="ASTRAZENECA"/>
    <s v="D361B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</r>
  <r>
    <s v="ASTRAZENECA"/>
    <s v="D361B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361BC00001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</r>
  <r>
    <s v="ASTRAZENECA"/>
    <s v="D361BC00001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5169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</r>
  <r>
    <s v="ASTRAZENECA"/>
    <s v="D516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169C00001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</r>
  <r>
    <s v="ASTRAZENECA"/>
    <s v="D5169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516A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16AC00001 (Local)"/>
    <s v="Astra Zeneca"/>
    <s v="Chile"/>
    <x v="0"/>
    <n v="40700"/>
    <s v="Revenues - Third Parties"/>
    <m/>
    <s v="Storage Ambient (per Shelf)"/>
    <n v="2026"/>
    <n v="7"/>
    <s v="USD"/>
    <n v="476.6"/>
    <n v="1"/>
    <n v="476.6"/>
    <x v="3"/>
    <n v="0"/>
  </r>
  <r>
    <s v="ASTRAZENECA"/>
    <s v="D081S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081S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9075C00001 (Local)"/>
    <s v="Astra Zeneca"/>
    <s v="Chile"/>
    <x v="3"/>
    <n v="40700"/>
    <s v="Revenues - Third Parties"/>
    <m/>
    <s v="Administrative fee"/>
    <n v="2026"/>
    <n v="7"/>
    <s v="USD"/>
    <n v="338.63400000000001"/>
    <n v="1"/>
    <n v="338.63400000000001"/>
    <x v="3"/>
    <n v="0"/>
  </r>
  <r>
    <s v="ASTRAZENECA"/>
    <s v="D9075C00001 (Local)"/>
    <s v="Astra Zeneca"/>
    <s v="Chile"/>
    <x v="1"/>
    <n v="40700"/>
    <s v="Revenues - Third Parties"/>
    <m/>
    <s v="Freight - Shipments"/>
    <n v="2026"/>
    <n v="7"/>
    <s v="USD"/>
    <n v="145.18"/>
    <n v="1"/>
    <n v="145.18"/>
    <x v="3"/>
    <n v="1"/>
  </r>
  <r>
    <s v="ASTRAZENECA"/>
    <s v="D9075C00001 (Local)"/>
    <s v="Astra Zeneca"/>
    <s v="Chile"/>
    <x v="3"/>
    <n v="40700"/>
    <s v="Revenues - Third Parties"/>
    <m/>
    <s v="Import License Fee"/>
    <n v="2026"/>
    <n v="7"/>
    <s v="USD"/>
    <n v="646.65"/>
    <n v="1"/>
    <n v="646.65"/>
    <x v="3"/>
    <n v="0"/>
  </r>
  <r>
    <s v="ASTRAZENECA"/>
    <s v="D9075C00001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</r>
  <r>
    <s v="ASTRAZENECA"/>
    <s v="D9075C00001 (Local)"/>
    <s v="Astra Zeneca"/>
    <s v="Chile"/>
    <x v="3"/>
    <n v="40700"/>
    <s v="Revenues - Third Parties"/>
    <m/>
    <s v="Pick and Pack (Ambient)"/>
    <n v="2026"/>
    <n v="7"/>
    <s v="USD"/>
    <n v="213.22"/>
    <n v="1"/>
    <n v="213.22"/>
    <x v="3"/>
    <n v="0"/>
  </r>
  <r>
    <s v="ASTRAZENECA"/>
    <s v="D9075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075C00001 (Local)"/>
    <s v="Astra Zeneca"/>
    <s v="Chile"/>
    <x v="5"/>
    <n v="40700"/>
    <s v="Revenues - Third Parties"/>
    <m/>
    <s v="PTC Duties"/>
    <n v="2026"/>
    <n v="7"/>
    <s v="USD"/>
    <n v="2078.17"/>
    <n v="1"/>
    <n v="2078.17"/>
    <x v="3"/>
    <n v="1"/>
  </r>
  <r>
    <s v="ASTRAZENECA"/>
    <s v="D9075C00001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</r>
  <r>
    <s v="ASTRAZENECA"/>
    <s v="D9075C00001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933R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33R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9319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931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319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8532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8532C00001 (Local)"/>
    <s v="Astra Zeneca"/>
    <s v="Chile"/>
    <x v="1"/>
    <n v="40700"/>
    <s v="Revenues - Third Parties"/>
    <m/>
    <s v="Freight - Shipments"/>
    <n v="2026"/>
    <n v="7"/>
    <s v="USD"/>
    <n v="197.86"/>
    <n v="1"/>
    <n v="197.86"/>
    <x v="3"/>
    <n v="1"/>
  </r>
  <r>
    <s v="ASTRAZENECA"/>
    <s v="D8532C00001 (Local)"/>
    <s v="Astra Zeneca"/>
    <s v="Chile"/>
    <x v="3"/>
    <n v="40700"/>
    <s v="Revenues - Third Parties"/>
    <m/>
    <s v="Insulated shipper - Credo S22 - 12L (Leasing)"/>
    <n v="2026"/>
    <n v="7"/>
    <s v="USD"/>
    <n v="190"/>
    <n v="1"/>
    <n v="190"/>
    <x v="3"/>
    <n v="1"/>
  </r>
  <r>
    <s v="ASTRAZENECA"/>
    <s v="D8532C00001 (Local)"/>
    <s v="Astra Zeneca"/>
    <s v="Chile"/>
    <x v="3"/>
    <n v="40700"/>
    <s v="Revenues - Third Parties"/>
    <m/>
    <s v="Pick and Pack (Controlled Ambient)"/>
    <n v="2026"/>
    <n v="7"/>
    <s v="USD"/>
    <n v="119.15"/>
    <n v="1"/>
    <n v="119.15"/>
    <x v="3"/>
    <n v="0"/>
  </r>
  <r>
    <s v="ASTRAZENECA"/>
    <s v="D8532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8532C00001 (Local)"/>
    <s v="Astra Zeneca"/>
    <s v="Chile"/>
    <x v="0"/>
    <n v="40700"/>
    <s v="Revenues - Third Parties"/>
    <m/>
    <s v="Storage Ambient (per Shelf)"/>
    <n v="2026"/>
    <n v="7"/>
    <s v="USD"/>
    <n v="953.2"/>
    <n v="1"/>
    <n v="953.2"/>
    <x v="3"/>
    <n v="0"/>
  </r>
  <r>
    <s v="ASTRAZENECA"/>
    <s v="D8532C00001 (Local)"/>
    <s v="Astra Zeneca"/>
    <s v="Chile"/>
    <x v="3"/>
    <n v="40700"/>
    <s v="Revenues - Third Parties"/>
    <m/>
    <s v="Temperature Monitoring Device (Ambient)"/>
    <n v="2026"/>
    <n v="7"/>
    <s v="USD"/>
    <n v="27.03"/>
    <n v="1"/>
    <n v="27.03"/>
    <x v="3"/>
    <n v="1"/>
  </r>
  <r>
    <s v="ASTRAZENECA"/>
    <s v="D3251C0001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3251C00014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5982C00007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982C00007 (Local)"/>
    <s v="Astra Zeneca"/>
    <s v="Chile"/>
    <x v="0"/>
    <n v="40700"/>
    <s v="Revenues - Third Parties"/>
    <m/>
    <s v="Storage Ambient (per Shelf)"/>
    <n v="2026"/>
    <n v="7"/>
    <s v="USD"/>
    <n v="595.75"/>
    <n v="1"/>
    <n v="595.75"/>
    <x v="3"/>
    <n v="0"/>
  </r>
  <r>
    <s v="ASTRAZENECA"/>
    <s v="D9180C0000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180C00004 (Local)"/>
    <s v="Astra Zeneca"/>
    <s v="Chile"/>
    <x v="0"/>
    <n v="40700"/>
    <s v="Revenues - Third Parties"/>
    <m/>
    <s v="Storage Ambient (per Shelf)"/>
    <n v="2026"/>
    <n v="7"/>
    <s v="USD"/>
    <n v="2740.45"/>
    <n v="1"/>
    <n v="2740.45"/>
    <x v="3"/>
    <n v="0"/>
  </r>
  <r>
    <s v="ASTRAZENECA"/>
    <s v="D5180C0002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180C00024 (Local)"/>
    <s v="Astra Zeneca"/>
    <s v="Chile"/>
    <x v="0"/>
    <n v="40700"/>
    <s v="Revenues - Third Parties"/>
    <m/>
    <s v="Storage Ambient (per Shelf)"/>
    <n v="2026"/>
    <n v="7"/>
    <s v="USD"/>
    <n v="476.6"/>
    <n v="1"/>
    <n v="476.6"/>
    <x v="3"/>
    <n v="0"/>
  </r>
  <r>
    <s v="ASTRAZENECA"/>
    <s v="D9180C00008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180C00008 (Local)"/>
    <s v="Astra Zeneca"/>
    <s v="Chile"/>
    <x v="0"/>
    <n v="40700"/>
    <s v="Revenues - Third Parties"/>
    <m/>
    <s v="Storage Ambient (per Shelf)"/>
    <n v="2026"/>
    <n v="7"/>
    <s v="USD"/>
    <n v="714.9"/>
    <n v="1"/>
    <n v="714.9"/>
    <x v="3"/>
    <n v="0"/>
  </r>
  <r>
    <s v="ASTRAZENECA"/>
    <s v="D7830C0000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7830C00004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</r>
  <r>
    <s v="ASTRAZENECA"/>
    <s v="D9723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9723C00001 (Local)"/>
    <s v="Astra Zeneca"/>
    <s v="Chile"/>
    <x v="1"/>
    <n v="40700"/>
    <s v="Revenues - Third Parties"/>
    <m/>
    <s v="Freight - Shipments"/>
    <n v="2026"/>
    <n v="7"/>
    <s v="USD"/>
    <n v="289.95"/>
    <n v="1"/>
    <n v="289.95"/>
    <x v="3"/>
    <n v="1"/>
  </r>
  <r>
    <s v="ASTRAZENECA"/>
    <s v="D9723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</r>
  <r>
    <s v="ASTRAZENECA"/>
    <s v="D9723C00001 (Local)"/>
    <s v="Astra Zeneca"/>
    <s v="Chile"/>
    <x v="3"/>
    <n v="40700"/>
    <s v="Revenues - Third Parties"/>
    <m/>
    <s v="Insulated shipper - Credo S22 - 12L (Leasing)"/>
    <n v="2026"/>
    <n v="7"/>
    <s v="USD"/>
    <n v="380"/>
    <n v="1"/>
    <n v="380"/>
    <x v="3"/>
    <n v="1"/>
  </r>
  <r>
    <s v="ASTRAZENECA"/>
    <s v="D9723C00001 (Local)"/>
    <s v="Astra Zeneca"/>
    <s v="Chile"/>
    <x v="3"/>
    <n v="40700"/>
    <s v="Revenues - Third Parties"/>
    <m/>
    <s v="Insulated shipper - Credo S22 - 28L (Leasing)"/>
    <n v="2026"/>
    <n v="7"/>
    <s v="USD"/>
    <n v="2706"/>
    <n v="1"/>
    <n v="2706"/>
    <x v="3"/>
    <n v="1"/>
  </r>
  <r>
    <s v="ASTRAZENECA"/>
    <s v="D9723C00001 (Local)"/>
    <s v="Astra Zeneca"/>
    <s v="Chile"/>
    <x v="3"/>
    <n v="40700"/>
    <s v="Revenues - Third Parties"/>
    <m/>
    <s v="Pick and Pack (Controlled Ambient)"/>
    <n v="2026"/>
    <n v="7"/>
    <s v="USD"/>
    <n v="1072.3499999999999"/>
    <n v="1"/>
    <n v="1072.3499999999999"/>
    <x v="3"/>
    <n v="0"/>
  </r>
  <r>
    <s v="ASTRAZENECA"/>
    <s v="D9723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723C00001 (Local)"/>
    <s v="Astra Zeneca"/>
    <s v="Chile"/>
    <x v="5"/>
    <n v="40700"/>
    <s v="Revenues - Third Parties"/>
    <m/>
    <s v="PTC Duties"/>
    <n v="2026"/>
    <n v="7"/>
    <s v="USD"/>
    <n v="120.95"/>
    <n v="1"/>
    <n v="120.95"/>
    <x v="3"/>
    <n v="1"/>
  </r>
  <r>
    <s v="ASTRAZENECA"/>
    <s v="D9723C00001 (Local)"/>
    <s v="Astra Zeneca"/>
    <s v="Chile"/>
    <x v="2"/>
    <n v="40700"/>
    <s v="Revenues - Third Parties"/>
    <m/>
    <s v="Reconciliation of Returns (per Hour)"/>
    <n v="2026"/>
    <n v="7"/>
    <s v="USD"/>
    <n v="200.67"/>
    <n v="1"/>
    <n v="200.67"/>
    <x v="3"/>
    <n v="0"/>
  </r>
  <r>
    <s v="ASTRAZENECA"/>
    <s v="D9723C00001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</r>
  <r>
    <s v="ASTRAZENECA"/>
    <s v="D9723C00001 (Local)"/>
    <s v="Astra Zeneca"/>
    <s v="Chile"/>
    <x v="0"/>
    <n v="40700"/>
    <s v="Revenues - Third Parties"/>
    <m/>
    <s v="Storage Ambient (per Shelf)"/>
    <n v="2026"/>
    <n v="7"/>
    <s v="USD"/>
    <n v="1310.6500000000001"/>
    <n v="1"/>
    <n v="1310.6500000000001"/>
    <x v="3"/>
    <n v="0"/>
  </r>
  <r>
    <s v="ASTRAZENECA"/>
    <s v="D9723C00001 (Local)"/>
    <s v="Astra Zeneca"/>
    <s v="Chile"/>
    <x v="3"/>
    <n v="40700"/>
    <s v="Revenues - Third Parties"/>
    <m/>
    <s v="Temperature Monitoring Device (Ambient)"/>
    <n v="2026"/>
    <n v="7"/>
    <s v="USD"/>
    <n v="351.39"/>
    <n v="1"/>
    <n v="351.39"/>
    <x v="3"/>
    <n v="1"/>
  </r>
  <r>
    <s v="ASTRAZENECA"/>
    <s v="D5989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5989C00001 (Local)"/>
    <s v="Astra Zeneca"/>
    <s v="Chile"/>
    <x v="1"/>
    <n v="40700"/>
    <s v="Revenues - Third Parties"/>
    <m/>
    <s v="Freight - Shipments"/>
    <n v="2026"/>
    <n v="7"/>
    <s v="USD"/>
    <n v="346.39"/>
    <n v="1"/>
    <n v="346.39"/>
    <x v="3"/>
    <n v="1"/>
  </r>
  <r>
    <s v="ASTRAZENECA"/>
    <s v="D5989C00001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</r>
  <r>
    <s v="ASTRAZENECA"/>
    <s v="D598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989C00001 (Local)"/>
    <s v="Astra Zeneca"/>
    <s v="Chile"/>
    <x v="5"/>
    <n v="40700"/>
    <s v="Revenues - Third Parties"/>
    <m/>
    <s v="PTC Duties"/>
    <n v="2026"/>
    <n v="7"/>
    <s v="USD"/>
    <n v="1044.48"/>
    <n v="1"/>
    <n v="1044.48"/>
    <x v="3"/>
    <n v="1"/>
  </r>
  <r>
    <s v="ASTRAZENECA"/>
    <s v="D5989C00001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</r>
  <r>
    <s v="ASTRAZENECA"/>
    <s v="D5989C00001 (Local)"/>
    <s v="Astra Zeneca"/>
    <s v="Chile"/>
    <x v="2"/>
    <n v="40700"/>
    <s v="Revenues - Third Parties"/>
    <m/>
    <s v="Reconciliation of Returns (per Hour)"/>
    <n v="2026"/>
    <n v="7"/>
    <s v="USD"/>
    <n v="401.34"/>
    <n v="1"/>
    <n v="401.34"/>
    <x v="3"/>
    <n v="0"/>
  </r>
  <r>
    <s v="ASTRAZENECA"/>
    <s v="D5989C00001 (Local)"/>
    <s v="Astra Zeneca"/>
    <s v="Chile"/>
    <x v="2"/>
    <n v="40700"/>
    <s v="Revenues - Third Parties"/>
    <m/>
    <s v="Returns Receipt (per Receipt)"/>
    <n v="2026"/>
    <n v="7"/>
    <s v="USD"/>
    <n v="526.77"/>
    <n v="1"/>
    <n v="526.77"/>
    <x v="3"/>
    <n v="0"/>
  </r>
  <r>
    <s v="ASTRAZENECA"/>
    <s v="D5989C00001 (Local)"/>
    <s v="Astra Zeneca"/>
    <s v="Chile"/>
    <x v="0"/>
    <n v="40700"/>
    <s v="Revenues - Third Parties"/>
    <m/>
    <s v="Storage Ambient (per Shelf)"/>
    <n v="2026"/>
    <n v="7"/>
    <s v="USD"/>
    <n v="2621.3000000000002"/>
    <n v="1"/>
    <n v="2621.3000000000002"/>
    <x v="3"/>
    <n v="0"/>
  </r>
  <r>
    <s v="ASTRAZENECA"/>
    <s v="D9180C00012 (Local)"/>
    <s v="Astra Zeneca"/>
    <s v="Chile"/>
    <x v="1"/>
    <n v="40700"/>
    <s v="Revenues - Third Parties"/>
    <m/>
    <s v="Freight - Shipments"/>
    <n v="2026"/>
    <n v="7"/>
    <s v="USD"/>
    <n v="72.59"/>
    <n v="1"/>
    <n v="72.59"/>
    <x v="3"/>
    <n v="1"/>
  </r>
  <r>
    <s v="ASTRAZENECA"/>
    <s v="D9180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180C00012 (Local)"/>
    <s v="Astra Zeneca"/>
    <s v="Chile"/>
    <x v="5"/>
    <n v="40700"/>
    <s v="Revenues - Third Parties"/>
    <m/>
    <s v="PTC Duties"/>
    <n v="2026"/>
    <n v="7"/>
    <s v="USD"/>
    <n v="2649.36"/>
    <n v="1"/>
    <n v="2649.36"/>
    <x v="3"/>
    <n v="1"/>
  </r>
  <r>
    <s v="ASTRAZENECA"/>
    <s v="D9180C00012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</r>
  <r>
    <s v="ASTRAZENECA"/>
    <s v="D9180C00012 (Local)"/>
    <s v="Astra Zeneca"/>
    <s v="Chile"/>
    <x v="2"/>
    <n v="40700"/>
    <s v="Revenues - Third Parties"/>
    <m/>
    <s v="Reconciliation of Returns (per Hour)"/>
    <n v="2026"/>
    <n v="7"/>
    <s v="USD"/>
    <n v="133.78"/>
    <n v="1"/>
    <n v="133.78"/>
    <x v="3"/>
    <n v="0"/>
  </r>
  <r>
    <s v="ASTRAZENECA"/>
    <s v="D9180C00012 (Local)"/>
    <s v="Astra Zeneca"/>
    <s v="Chile"/>
    <x v="2"/>
    <n v="40700"/>
    <s v="Revenues - Third Parties"/>
    <m/>
    <s v="Returns Receipt (per Receipt)"/>
    <n v="2026"/>
    <n v="7"/>
    <s v="USD"/>
    <n v="351.18"/>
    <n v="1"/>
    <n v="351.18"/>
    <x v="3"/>
    <n v="0"/>
  </r>
  <r>
    <s v="ASTRAZENECA"/>
    <s v="D9180C00012 (Local)"/>
    <s v="Astra Zeneca"/>
    <s v="Chile"/>
    <x v="0"/>
    <n v="40700"/>
    <s v="Revenues - Third Parties"/>
    <m/>
    <s v="Storage Ambient (per Shelf)"/>
    <n v="2026"/>
    <n v="7"/>
    <s v="USD"/>
    <n v="1548.95"/>
    <n v="1"/>
    <n v="1548.95"/>
    <x v="3"/>
    <n v="0"/>
  </r>
  <r>
    <s v="ASTRAZENECA"/>
    <s v="D928FC00001 (Local)"/>
    <s v="Astra Zeneca"/>
    <s v="Chile"/>
    <x v="3"/>
    <n v="40700"/>
    <s v="Revenues - Third Parties"/>
    <m/>
    <s v="Administrative fee"/>
    <n v="2026"/>
    <n v="7"/>
    <s v="USD"/>
    <n v="225.756"/>
    <n v="1"/>
    <n v="225.756"/>
    <x v="3"/>
    <n v="0"/>
  </r>
  <r>
    <s v="ASTRAZENECA"/>
    <s v="D928FC00001 (Local)"/>
    <s v="Astra Zeneca"/>
    <s v="Chile"/>
    <x v="3"/>
    <n v="40700"/>
    <s v="Revenues - Third Parties"/>
    <m/>
    <s v="Import Services"/>
    <n v="2026"/>
    <n v="7"/>
    <s v="USD"/>
    <n v="196"/>
    <n v="1"/>
    <n v="196"/>
    <x v="3"/>
    <n v="0"/>
  </r>
  <r>
    <s v="ASTRAZENECA"/>
    <s v="D928FC00001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</r>
  <r>
    <s v="ASTRAZENECA"/>
    <s v="D928F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28FC00001 (Local)"/>
    <s v="Astra Zeneca"/>
    <s v="Chile"/>
    <x v="5"/>
    <n v="40700"/>
    <s v="Revenues - Third Parties"/>
    <m/>
    <s v="PTC Duties"/>
    <n v="2026"/>
    <n v="7"/>
    <s v="USD"/>
    <n v="1875.12"/>
    <n v="1"/>
    <n v="1875.12"/>
    <x v="3"/>
    <n v="1"/>
  </r>
  <r>
    <s v="ASTRAZENECA"/>
    <s v="D928FC00001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</r>
  <r>
    <s v="ASTRAZENECA"/>
    <s v="D928FC00001 (Local)"/>
    <s v="Astra Zeneca"/>
    <s v="Chile"/>
    <x v="0"/>
    <n v="40700"/>
    <s v="Revenues - Third Parties"/>
    <m/>
    <s v="Storage Refrigerated (per Shelf)"/>
    <n v="2026"/>
    <n v="7"/>
    <s v="USD"/>
    <n v="357.45"/>
    <n v="1"/>
    <n v="357.45"/>
    <x v="3"/>
    <n v="0"/>
  </r>
  <r>
    <s v="ASTRAZENECA"/>
    <s v="D6402C00012 (Local)"/>
    <s v="Astra Zeneca"/>
    <s v="Chile"/>
    <x v="1"/>
    <n v="40700"/>
    <s v="Revenues - Third Parties"/>
    <m/>
    <s v="Freight - Shipments"/>
    <n v="2026"/>
    <n v="7"/>
    <s v="USD"/>
    <n v="125.27"/>
    <n v="1"/>
    <n v="125.27"/>
    <x v="3"/>
    <n v="1"/>
  </r>
  <r>
    <s v="ASTRAZENECA"/>
    <s v="D6402C00012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</r>
  <r>
    <s v="ASTRAZENECA"/>
    <s v="D6402C00012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</r>
  <r>
    <s v="ASTRAZENECA"/>
    <s v="D6402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6402C00012 (Local)"/>
    <s v="Astra Zeneca"/>
    <s v="Chile"/>
    <x v="5"/>
    <n v="40700"/>
    <s v="Revenues - Third Parties"/>
    <m/>
    <s v="PTC Duties"/>
    <n v="2026"/>
    <n v="7"/>
    <s v="USD"/>
    <n v="481.97"/>
    <n v="1"/>
    <n v="481.97"/>
    <x v="3"/>
    <n v="1"/>
  </r>
  <r>
    <s v="ASTRAZENECA"/>
    <s v="D6402C00012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</r>
  <r>
    <s v="ASTRAZENECA"/>
    <s v="D6402C00012 (Local)"/>
    <s v="Astra Zeneca"/>
    <s v="Chile"/>
    <x v="2"/>
    <n v="40700"/>
    <s v="Revenues - Third Parties"/>
    <m/>
    <s v="Reconciliation of Returns (per Hour)"/>
    <n v="2026"/>
    <n v="7"/>
    <s v="USD"/>
    <n v="267.56"/>
    <n v="1"/>
    <n v="267.56"/>
    <x v="3"/>
    <n v="0"/>
  </r>
  <r>
    <s v="ASTRAZENECA"/>
    <s v="D6402C00012 (Local)"/>
    <s v="Astra Zeneca"/>
    <s v="Chile"/>
    <x v="2"/>
    <n v="40700"/>
    <s v="Revenues - Third Parties"/>
    <m/>
    <s v="Returns Receipt (per Receipt)"/>
    <n v="2026"/>
    <n v="7"/>
    <s v="USD"/>
    <n v="351.18"/>
    <n v="1"/>
    <n v="351.18"/>
    <x v="3"/>
    <n v="0"/>
  </r>
  <r>
    <s v="ASTRAZENECA"/>
    <s v="D6402C00012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</r>
  <r>
    <s v="ASTRAZENECA"/>
    <s v="D9690C00005 (Local)"/>
    <s v="Astra Zeneca"/>
    <s v="Chile"/>
    <x v="1"/>
    <n v="40700"/>
    <s v="Revenues - Third Parties"/>
    <m/>
    <s v="Freight - Shipments"/>
    <n v="2026"/>
    <n v="7"/>
    <s v="USD"/>
    <n v="501.08"/>
    <n v="1"/>
    <n v="501.08"/>
    <x v="3"/>
    <n v="1"/>
  </r>
  <r>
    <s v="ASTRAZENECA"/>
    <s v="D9690C0000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690C00005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6972C00003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6972C00003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</r>
  <r>
    <s v="ASTRAZENECA"/>
    <s v="D6972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6972C00003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</r>
  <r>
    <s v="ASTRAZENECA"/>
    <s v="D6972C00003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</r>
  <r>
    <s v="ASTRAZENECA"/>
    <s v="D6972C00003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</r>
  <r>
    <s v="ASTRAZENECA"/>
    <s v="D6972C00003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</r>
  <r>
    <s v="ASTRAZENECA"/>
    <s v="D6830C00003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6830C00003 (Local)"/>
    <s v="Astra Zeneca"/>
    <s v="Chile"/>
    <x v="1"/>
    <n v="40700"/>
    <s v="Revenues - Third Parties"/>
    <m/>
    <s v="Freight - Shipments"/>
    <n v="2026"/>
    <n v="7"/>
    <s v="USD"/>
    <n v="221.12"/>
    <n v="1"/>
    <n v="221.12"/>
    <x v="3"/>
    <n v="1"/>
  </r>
  <r>
    <s v="ASTRAZENECA"/>
    <s v="D683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6830C00003 (Local)"/>
    <s v="Astra Zeneca"/>
    <s v="Chile"/>
    <x v="0"/>
    <n v="40700"/>
    <s v="Revenues - Third Parties"/>
    <m/>
    <s v="Storage Ambient (per Shelf)"/>
    <n v="2026"/>
    <n v="7"/>
    <s v="USD"/>
    <n v="1191.5"/>
    <n v="1"/>
    <n v="1191.5"/>
    <x v="3"/>
    <n v="0"/>
  </r>
  <r>
    <s v="ASTRAZENECA"/>
    <s v="D9181C00002 (Local)"/>
    <s v="Astra Zeneca"/>
    <s v="Chile"/>
    <x v="3"/>
    <n v="40700"/>
    <s v="Revenues - Third Parties"/>
    <m/>
    <s v="Administrative fee"/>
    <n v="2026"/>
    <n v="7"/>
    <s v="USD"/>
    <n v="677.26800000000003"/>
    <n v="1"/>
    <n v="677.26800000000003"/>
    <x v="3"/>
    <n v="0"/>
  </r>
  <r>
    <s v="ASTRAZENECA"/>
    <s v="D9181C00002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</r>
  <r>
    <s v="ASTRAZENECA"/>
    <s v="D9181C00002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</r>
  <r>
    <s v="ASTRAZENECA"/>
    <s v="D9181C00002 (Local)"/>
    <s v="Astra Zeneca"/>
    <s v="Chile"/>
    <x v="3"/>
    <n v="40700"/>
    <s v="Revenues - Third Parties"/>
    <m/>
    <s v="Pick and Pack (Ambient)"/>
    <n v="2026"/>
    <n v="7"/>
    <s v="USD"/>
    <n v="319.83"/>
    <n v="1"/>
    <n v="319.83"/>
    <x v="3"/>
    <n v="0"/>
  </r>
  <r>
    <s v="ASTRAZENECA"/>
    <s v="D9181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181C00002 (Local)"/>
    <s v="Astra Zeneca"/>
    <s v="Chile"/>
    <x v="5"/>
    <n v="40700"/>
    <s v="Revenues - Third Parties"/>
    <m/>
    <s v="PTC Duties"/>
    <n v="2026"/>
    <n v="7"/>
    <s v="USD"/>
    <n v="2885.63"/>
    <n v="1"/>
    <n v="2885.63"/>
    <x v="3"/>
    <n v="1"/>
  </r>
  <r>
    <s v="ASTRAZENECA"/>
    <s v="D9181C00002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</r>
  <r>
    <s v="ASTRAZENECA"/>
    <s v="D9181C00002 (Local)"/>
    <s v="Astra Zeneca"/>
    <s v="Chile"/>
    <x v="0"/>
    <n v="40700"/>
    <s v="Revenues - Third Parties"/>
    <m/>
    <s v="Storage Ambient (per Shelf)"/>
    <n v="2026"/>
    <n v="7"/>
    <s v="USD"/>
    <n v="2263.85"/>
    <n v="1"/>
    <n v="2263.85"/>
    <x v="3"/>
    <n v="0"/>
  </r>
  <r>
    <s v="ASTRAZENECA"/>
    <s v="D3463C00003 (Local)"/>
    <s v="Astra Zeneca"/>
    <s v="Chile"/>
    <x v="3"/>
    <n v="40700"/>
    <s v="Revenues - Third Parties"/>
    <m/>
    <s v="Administrative fee"/>
    <n v="2026"/>
    <n v="7"/>
    <s v="USD"/>
    <n v="338.63400000000001"/>
    <n v="1"/>
    <n v="338.63400000000001"/>
    <x v="3"/>
    <n v="0"/>
  </r>
  <r>
    <s v="ASTRAZENECA"/>
    <s v="D3463C00003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</r>
  <r>
    <s v="ASTRAZENECA"/>
    <s v="D3463C00003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</r>
  <r>
    <s v="ASTRAZENECA"/>
    <s v="D3463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3463C00003 (Local)"/>
    <s v="Astra Zeneca"/>
    <s v="Chile"/>
    <x v="5"/>
    <n v="40700"/>
    <s v="Revenues - Third Parties"/>
    <m/>
    <s v="PTC Duties"/>
    <n v="2026"/>
    <n v="7"/>
    <s v="USD"/>
    <n v="2115.0100000000002"/>
    <n v="1"/>
    <n v="2115.0100000000002"/>
    <x v="3"/>
    <n v="1"/>
  </r>
  <r>
    <s v="ASTRAZENECA"/>
    <s v="D3463C00003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</r>
  <r>
    <s v="ASTRAZENECA"/>
    <s v="D3463C00003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</r>
  <r>
    <s v="ASTRAZENECA"/>
    <s v="D3463C00003 (Local)"/>
    <s v="Astra Zeneca"/>
    <s v="Chile"/>
    <x v="0"/>
    <n v="40700"/>
    <s v="Revenues - Third Parties"/>
    <m/>
    <s v="Storage Ambient (per Shelf)"/>
    <n v="2026"/>
    <n v="7"/>
    <s v="USD"/>
    <n v="1787.25"/>
    <n v="1"/>
    <n v="1787.25"/>
    <x v="3"/>
    <n v="0"/>
  </r>
  <r>
    <s v="ASTRAZENECA"/>
    <s v="D5241C00006 (Local)"/>
    <s v="Astra Zeneca"/>
    <s v="Chile"/>
    <x v="3"/>
    <n v="40700"/>
    <s v="Revenues - Third Parties"/>
    <m/>
    <s v="Administrative fee"/>
    <n v="2026"/>
    <n v="7"/>
    <s v="USD"/>
    <n v="1693.17"/>
    <n v="1"/>
    <n v="1693.17"/>
    <x v="3"/>
    <n v="0"/>
  </r>
  <r>
    <s v="ASTRAZENECA"/>
    <s v="D5241C00006 (Local)"/>
    <s v="Astra Zeneca"/>
    <s v="Chile"/>
    <x v="1"/>
    <n v="40700"/>
    <s v="Revenues - Third Parties"/>
    <m/>
    <s v="Freight - Shipments"/>
    <n v="2026"/>
    <n v="7"/>
    <s v="USD"/>
    <n v="700.09"/>
    <n v="1"/>
    <n v="700.09"/>
    <x v="3"/>
    <n v="1"/>
  </r>
  <r>
    <s v="ASTRAZENECA"/>
    <s v="D5241C00006 (Local)"/>
    <s v="Astra Zeneca"/>
    <s v="Chile"/>
    <x v="3"/>
    <n v="40700"/>
    <s v="Revenues - Third Parties"/>
    <m/>
    <s v="Import License Fee"/>
    <n v="2026"/>
    <n v="7"/>
    <s v="USD"/>
    <n v="646.65"/>
    <n v="1"/>
    <n v="646.65"/>
    <x v="3"/>
    <n v="0"/>
  </r>
  <r>
    <s v="ASTRAZENECA"/>
    <s v="D5241C00006 (Local)"/>
    <s v="Astra Zeneca"/>
    <s v="Chile"/>
    <x v="3"/>
    <n v="40700"/>
    <s v="Revenues - Third Parties"/>
    <m/>
    <s v="Import Services"/>
    <n v="2026"/>
    <n v="7"/>
    <s v="USD"/>
    <n v="1470"/>
    <n v="1"/>
    <n v="1470"/>
    <x v="3"/>
    <n v="0"/>
  </r>
  <r>
    <s v="ASTRAZENECA"/>
    <s v="D5241C00006 (Local)"/>
    <s v="Astra Zeneca"/>
    <s v="Chile"/>
    <x v="3"/>
    <n v="40700"/>
    <s v="Revenues - Third Parties"/>
    <m/>
    <s v="Pick and Pack (Ambient)"/>
    <n v="2026"/>
    <n v="7"/>
    <s v="USD"/>
    <n v="426.44"/>
    <n v="1"/>
    <n v="426.44"/>
    <x v="3"/>
    <n v="0"/>
  </r>
  <r>
    <s v="ASTRAZENECA"/>
    <s v="D5241C00006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5241C00006 (Local)"/>
    <s v="Astra Zeneca"/>
    <s v="Chile"/>
    <x v="5"/>
    <n v="40700"/>
    <s v="Revenues - Third Parties"/>
    <m/>
    <s v="PTC Duties"/>
    <n v="2026"/>
    <n v="7"/>
    <s v="USD"/>
    <n v="10228.549999999999"/>
    <n v="1"/>
    <n v="10228.549999999999"/>
    <x v="3"/>
    <n v="1"/>
  </r>
  <r>
    <s v="ASTRAZENECA"/>
    <s v="D5241C00006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</r>
  <r>
    <s v="ASTRAZENECA"/>
    <s v="D5241C00006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</r>
  <r>
    <s v="ASTRAZENECA"/>
    <s v="D7860C00006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</r>
  <r>
    <s v="ASTRAZENECA"/>
    <s v="D7860C00006 (Local)"/>
    <s v="Astra Zeneca"/>
    <s v="Chile"/>
    <x v="3"/>
    <n v="40700"/>
    <s v="Revenues - Third Parties"/>
    <m/>
    <s v="Import License Fee"/>
    <n v="2026"/>
    <n v="7"/>
    <s v="USD"/>
    <n v="2586.6"/>
    <n v="1"/>
    <n v="2586.6"/>
    <x v="3"/>
    <n v="0"/>
  </r>
  <r>
    <s v="ASTRAZENECA"/>
    <s v="D7860C00006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</r>
  <r>
    <s v="ASTRAZENECA"/>
    <s v="D7860C00006 (Local)"/>
    <s v="Astra Zeneca"/>
    <s v="Chile"/>
    <x v="3"/>
    <n v="40700"/>
    <s v="Revenues - Third Parties"/>
    <m/>
    <s v="Pick and Pack (Ambient)"/>
    <n v="2026"/>
    <n v="7"/>
    <s v="USD"/>
    <n v="319.83"/>
    <n v="1"/>
    <n v="319.83"/>
    <x v="3"/>
    <n v="0"/>
  </r>
  <r>
    <s v="ASTRAZENECA"/>
    <s v="D7860C00006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7860C00006 (Local)"/>
    <s v="Astra Zeneca"/>
    <s v="Chile"/>
    <x v="5"/>
    <n v="40700"/>
    <s v="Revenues - Third Parties"/>
    <m/>
    <s v="PTC Duties"/>
    <n v="2026"/>
    <n v="7"/>
    <s v="USD"/>
    <n v="2851.96"/>
    <n v="1"/>
    <n v="2851.96"/>
    <x v="3"/>
    <n v="1"/>
  </r>
  <r>
    <s v="ASTRAZENECA"/>
    <s v="D7860C00006 (Local)"/>
    <s v="Astra Zeneca"/>
    <s v="Chile"/>
    <x v="3"/>
    <n v="40700"/>
    <s v="Revenues - Third Parties"/>
    <m/>
    <s v="Receipt fee Ambient (per Receipt_ID)"/>
    <n v="2026"/>
    <n v="7"/>
    <s v="USD"/>
    <n v="903.04"/>
    <n v="1"/>
    <n v="903.04"/>
    <x v="3"/>
    <n v="0"/>
  </r>
  <r>
    <s v="ASTRAZENECA"/>
    <s v="D7860C00006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</r>
  <r>
    <s v="ASTRAZENECA"/>
    <s v="D6972C00002 (Local)"/>
    <s v="Astra Zeneca"/>
    <s v="Chile"/>
    <x v="3"/>
    <n v="40700"/>
    <s v="Revenues - Third Parties"/>
    <m/>
    <s v="Administrative fee"/>
    <n v="2026"/>
    <n v="7"/>
    <s v="USD"/>
    <n v="112.878"/>
    <n v="1"/>
    <n v="112.878"/>
    <x v="3"/>
    <n v="0"/>
  </r>
  <r>
    <s v="ASTRAZENECA"/>
    <s v="D6972C00002 (Local)"/>
    <s v="Astra Zeneca"/>
    <s v="Chile"/>
    <x v="1"/>
    <n v="40700"/>
    <s v="Revenues - Third Parties"/>
    <m/>
    <s v="Freight - Shipments"/>
    <n v="2026"/>
    <n v="7"/>
    <s v="USD"/>
    <n v="72.59"/>
    <n v="1"/>
    <n v="72.59"/>
    <x v="3"/>
    <n v="1"/>
  </r>
  <r>
    <s v="ASTRAZENECA"/>
    <s v="D6972C00002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</r>
  <r>
    <s v="ASTRAZENECA"/>
    <s v="D6972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6972C00002 (Local)"/>
    <s v="Astra Zeneca"/>
    <s v="Chile"/>
    <x v="5"/>
    <n v="40700"/>
    <s v="Revenues - Third Parties"/>
    <m/>
    <s v="PTC Duties"/>
    <n v="2026"/>
    <n v="7"/>
    <s v="USD"/>
    <n v="473.13"/>
    <n v="1"/>
    <n v="473.13"/>
    <x v="3"/>
    <n v="1"/>
  </r>
  <r>
    <s v="ASTRAZENECA"/>
    <s v="D6972C00002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7960C00012 (Local)"/>
    <s v="Astra Zeneca"/>
    <s v="Chile"/>
    <x v="3"/>
    <n v="40700"/>
    <s v="Revenues - Third Parties"/>
    <m/>
    <s v="Administrative fee"/>
    <n v="2026"/>
    <n v="7"/>
    <s v="USD"/>
    <n v="564.39"/>
    <n v="1"/>
    <n v="564.39"/>
    <x v="3"/>
    <n v="0"/>
  </r>
  <r>
    <s v="ASTRAZENECA"/>
    <s v="D7960C00012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ASTRAZENECA"/>
    <s v="D7960C00012 (Local)"/>
    <s v="Astra Zeneca"/>
    <s v="Chile"/>
    <x v="1"/>
    <n v="40700"/>
    <s v="Revenues - Third Parties"/>
    <m/>
    <s v="Freight - Shipments"/>
    <n v="2026"/>
    <n v="7"/>
    <s v="USD"/>
    <n v="250.54"/>
    <n v="1"/>
    <n v="250.54"/>
    <x v="3"/>
    <n v="1"/>
  </r>
  <r>
    <s v="ASTRAZENECA"/>
    <s v="D7960C00012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</r>
  <r>
    <s v="ASTRAZENECA"/>
    <s v="D7960C00012 (Local)"/>
    <s v="Astra Zeneca"/>
    <s v="Chile"/>
    <x v="0"/>
    <n v="40700"/>
    <s v="Revenues - Third Parties"/>
    <m/>
    <s v="Non-Drug Storage Ambient (per Shelf)"/>
    <n v="2026"/>
    <n v="7"/>
    <s v="USD"/>
    <n v="125.42"/>
    <n v="1"/>
    <n v="125.42"/>
    <x v="3"/>
    <n v="0"/>
  </r>
  <r>
    <s v="ASTRAZENECA"/>
    <s v="D7960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7960C00012 (Local)"/>
    <s v="Astra Zeneca"/>
    <s v="Chile"/>
    <x v="5"/>
    <n v="40700"/>
    <s v="Revenues - Third Parties"/>
    <m/>
    <s v="PTC Duties"/>
    <n v="2026"/>
    <n v="7"/>
    <s v="USD"/>
    <n v="2392.2800000000002"/>
    <n v="1"/>
    <n v="2392.2800000000002"/>
    <x v="3"/>
    <n v="1"/>
  </r>
  <r>
    <s v="ASTRAZENECA"/>
    <s v="D7960C00012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</r>
  <r>
    <s v="ASTRAZENECA"/>
    <s v="D7960C00012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</r>
  <r>
    <s v="ASTRAZENECA"/>
    <s v="D7960C00015 (Local)"/>
    <s v="Astra Zeneca"/>
    <s v="Chile"/>
    <x v="3"/>
    <n v="40700"/>
    <s v="Revenues - Third Parties"/>
    <m/>
    <s v="Administrative fee"/>
    <n v="2026"/>
    <n v="7"/>
    <s v="USD"/>
    <n v="1467.44"/>
    <n v="1"/>
    <n v="1467.44"/>
    <x v="3"/>
    <n v="0"/>
  </r>
  <r>
    <s v="ASTRAZENECA"/>
    <s v="D7960C00015 (Local)"/>
    <s v="Astra Zeneca"/>
    <s v="Chile"/>
    <x v="1"/>
    <n v="40700"/>
    <s v="Revenues - Third Parties"/>
    <m/>
    <s v="Freight - Shipments"/>
    <n v="2026"/>
    <n v="7"/>
    <s v="USD"/>
    <n v="346.88"/>
    <n v="1"/>
    <n v="346.88"/>
    <x v="3"/>
    <n v="1"/>
  </r>
  <r>
    <s v="ASTRAZENECA"/>
    <s v="D7960C00015 (Local)"/>
    <s v="Astra Zeneca"/>
    <s v="Chile"/>
    <x v="3"/>
    <n v="40700"/>
    <s v="Revenues - Third Parties"/>
    <m/>
    <s v="Import Services"/>
    <n v="2026"/>
    <n v="7"/>
    <s v="USD"/>
    <n v="1274"/>
    <n v="1"/>
    <n v="1274"/>
    <x v="3"/>
    <n v="0"/>
  </r>
  <r>
    <s v="ASTRAZENECA"/>
    <s v="D7960C0001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7960C00015 (Local)"/>
    <s v="Astra Zeneca"/>
    <s v="Chile"/>
    <x v="5"/>
    <n v="40700"/>
    <s v="Revenues - Third Parties"/>
    <m/>
    <s v="PTC Duties"/>
    <n v="2026"/>
    <n v="7"/>
    <s v="USD"/>
    <n v="7288.32"/>
    <n v="1"/>
    <n v="7288.32"/>
    <x v="3"/>
    <n v="1"/>
  </r>
  <r>
    <s v="ASTRAZENECA"/>
    <s v="D7960C00015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7960C00013 (Local)"/>
    <s v="Astra Zeneca"/>
    <s v="Chile"/>
    <x v="3"/>
    <n v="40700"/>
    <s v="Revenues - Third Parties"/>
    <m/>
    <s v="Administrative fee"/>
    <n v="2026"/>
    <n v="7"/>
    <s v="USD"/>
    <n v="338.64"/>
    <n v="1"/>
    <n v="338.64"/>
    <x v="3"/>
    <n v="0"/>
  </r>
  <r>
    <s v="ASTRAZENECA"/>
    <s v="D7960C00013 (Local)"/>
    <s v="Astra Zeneca"/>
    <s v="Chile"/>
    <x v="1"/>
    <n v="40700"/>
    <s v="Revenues - Third Parties"/>
    <m/>
    <s v="Freight - Shipments"/>
    <n v="2026"/>
    <n v="7"/>
    <s v="USD"/>
    <n v="125.27"/>
    <n v="1"/>
    <n v="125.27"/>
    <x v="3"/>
    <n v="1"/>
  </r>
  <r>
    <s v="ASTRAZENECA"/>
    <s v="D7960C00013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</r>
  <r>
    <s v="ASTRAZENECA"/>
    <s v="D7960C00013 (Local)"/>
    <s v="Astra Zeneca"/>
    <s v="Chile"/>
    <x v="5"/>
    <n v="40700"/>
    <s v="Revenues - Third Parties"/>
    <m/>
    <s v="PTC Duties"/>
    <n v="2026"/>
    <n v="7"/>
    <s v="USD"/>
    <n v="1390.21"/>
    <n v="1"/>
    <n v="1390.21"/>
    <x v="3"/>
    <n v="1"/>
  </r>
  <r>
    <s v="ASTRAZENECA"/>
    <s v="D7700C00003 (Local)"/>
    <s v="Astra Zeneca"/>
    <s v="Chile"/>
    <x v="3"/>
    <n v="40700"/>
    <s v="Revenues - Third Parties"/>
    <m/>
    <s v="Administrative fee"/>
    <n v="2026"/>
    <n v="7"/>
    <s v="USD"/>
    <n v="790.16"/>
    <n v="1"/>
    <n v="790.16"/>
    <x v="3"/>
    <n v="0"/>
  </r>
  <r>
    <s v="ASTRAZENECA"/>
    <s v="D7700C00003 (Local)"/>
    <s v="Astra Zeneca"/>
    <s v="Chile"/>
    <x v="1"/>
    <n v="40700"/>
    <s v="Revenues - Third Parties"/>
    <m/>
    <s v="Freight - Shipments"/>
    <n v="2026"/>
    <n v="7"/>
    <s v="USD"/>
    <n v="345.17"/>
    <n v="1"/>
    <n v="345.17"/>
    <x v="3"/>
    <n v="1"/>
  </r>
  <r>
    <s v="ASTRAZENECA"/>
    <s v="D7700C00003 (Local)"/>
    <s v="Astra Zeneca"/>
    <s v="Chile"/>
    <x v="3"/>
    <n v="40700"/>
    <s v="Revenues - Third Parties"/>
    <m/>
    <s v="Import Services"/>
    <n v="2026"/>
    <n v="7"/>
    <s v="USD"/>
    <n v="686"/>
    <n v="1"/>
    <n v="686"/>
    <x v="3"/>
    <n v="0"/>
  </r>
  <r>
    <s v="ASTRAZENECA"/>
    <s v="D7700C00003 (Local)"/>
    <s v="Astra Zeneca"/>
    <s v="Chile"/>
    <x v="0"/>
    <n v="40700"/>
    <s v="Revenues - Third Parties"/>
    <m/>
    <s v="Non-Drug Storage Ambient (per Shelf)"/>
    <n v="2026"/>
    <n v="7"/>
    <s v="USD"/>
    <n v="2502.15"/>
    <n v="1"/>
    <n v="2502.15"/>
    <x v="3"/>
    <n v="0"/>
  </r>
  <r>
    <s v="ASTRAZENECA"/>
    <s v="D7700C00003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</r>
  <r>
    <s v="ASTRAZENECA"/>
    <s v="D770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7700C00003 (Local)"/>
    <s v="Astra Zeneca"/>
    <s v="Chile"/>
    <x v="5"/>
    <n v="40700"/>
    <s v="Revenues - Third Parties"/>
    <m/>
    <s v="PTC Duties"/>
    <n v="2026"/>
    <n v="7"/>
    <s v="USD"/>
    <n v="1788.51"/>
    <n v="1"/>
    <n v="1788.51"/>
    <x v="3"/>
    <n v="1"/>
  </r>
  <r>
    <s v="ASTRAZENECA"/>
    <s v="D9640C00003 (Local)"/>
    <s v="Astra Zeneca"/>
    <s v="Chile"/>
    <x v="3"/>
    <n v="40700"/>
    <s v="Revenues - Third Parties"/>
    <m/>
    <s v="Administrative fee"/>
    <n v="2026"/>
    <n v="7"/>
    <s v="USD"/>
    <n v="677.28"/>
    <n v="1"/>
    <n v="677.28"/>
    <x v="3"/>
    <n v="0"/>
  </r>
  <r>
    <s v="ASTRAZENECA"/>
    <s v="D9640C00003 (Local)"/>
    <s v="Astra Zeneca"/>
    <s v="Chile"/>
    <x v="1"/>
    <n v="40700"/>
    <s v="Revenues - Third Parties"/>
    <m/>
    <s v="Freight - Shipments"/>
    <n v="2026"/>
    <n v="7"/>
    <s v="USD"/>
    <n v="1239.8399999999999"/>
    <n v="1"/>
    <n v="1239.8399999999999"/>
    <x v="3"/>
    <n v="1"/>
  </r>
  <r>
    <s v="ASTRAZENECA"/>
    <s v="D9640C00003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</r>
  <r>
    <s v="ASTRAZENECA"/>
    <s v="D9640C00003 (Local)"/>
    <s v="Astra Zeneca"/>
    <s v="Chile"/>
    <x v="0"/>
    <n v="40700"/>
    <s v="Revenues - Third Parties"/>
    <m/>
    <s v="Non-Drug Storage Ambient (per Shelf)"/>
    <n v="2026"/>
    <n v="7"/>
    <s v="USD"/>
    <n v="250.84"/>
    <n v="1"/>
    <n v="250.84"/>
    <x v="3"/>
    <n v="0"/>
  </r>
  <r>
    <s v="ASTRAZENECA"/>
    <s v="D964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9640C00003 (Local)"/>
    <s v="Astra Zeneca"/>
    <s v="Chile"/>
    <x v="5"/>
    <n v="40700"/>
    <s v="Revenues - Third Parties"/>
    <m/>
    <s v="PTC Duties"/>
    <n v="2026"/>
    <n v="7"/>
    <s v="USD"/>
    <n v="1719.46"/>
    <n v="1"/>
    <n v="1719.46"/>
    <x v="3"/>
    <n v="1"/>
  </r>
  <r>
    <s v="ASTRAZENECA"/>
    <s v="D9640C00003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</r>
  <r>
    <s v="ASTRAZENECA"/>
    <s v="D6960C00005 (Local)"/>
    <s v="Astra Zeneca"/>
    <s v="Chile"/>
    <x v="3"/>
    <n v="40700"/>
    <s v="Revenues - Third Parties"/>
    <m/>
    <s v="Import License Fee"/>
    <n v="2026"/>
    <n v="7"/>
    <s v="USD"/>
    <n v="1293.3"/>
    <n v="1"/>
    <n v="1293.3"/>
    <x v="3"/>
    <n v="0"/>
  </r>
  <r>
    <s v="ASTRAZENECA"/>
    <s v="D6960C00005 (Local)"/>
    <s v="Astra Zeneca"/>
    <s v="Chile"/>
    <x v="0"/>
    <n v="40700"/>
    <s v="Revenues - Third Parties"/>
    <m/>
    <s v="Non-Drug Storage Ambient (per Shelf)"/>
    <n v="2026"/>
    <n v="7"/>
    <s v="USD"/>
    <n v="125.42"/>
    <n v="1"/>
    <n v="125.42"/>
    <x v="3"/>
    <n v="0"/>
  </r>
  <r>
    <s v="ASTRAZENECA"/>
    <s v="D6960C0000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</r>
  <r>
    <s v="ASTRAZENECA"/>
    <s v="D6960C00005 (Local)"/>
    <s v="Astra Zeneca"/>
    <s v="Chile"/>
    <x v="5"/>
    <n v="40700"/>
    <s v="Revenues - Third Parties"/>
    <m/>
    <s v="PTC Duties"/>
    <n v="2026"/>
    <n v="7"/>
    <s v="USD"/>
    <n v="3736.67"/>
    <n v="1"/>
    <n v="3736.67"/>
    <x v="3"/>
    <n v="1"/>
  </r>
  <r>
    <s v="ASTRAZENECA"/>
    <s v="D6960C00005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</r>
  <r>
    <s v="ASTRAZENECA"/>
    <s v="D6960C00005 (Local)"/>
    <s v="Astra Zeneca"/>
    <s v="Chile"/>
    <x v="3"/>
    <n v="40700"/>
    <s v="Revenues - Third Parties"/>
    <m/>
    <s v="Setup Fee"/>
    <n v="2026"/>
    <n v="7"/>
    <s v="USD"/>
    <n v="1040.99"/>
    <n v="1"/>
    <n v="1040.99"/>
    <x v="3"/>
    <n v="0"/>
  </r>
  <r>
    <s v="MERCK"/>
    <s v="MK-3475-564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598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35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826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716 (Local)"/>
    <s v="Merck Sharp and Dohme LLC"/>
    <s v="Chile"/>
    <x v="1"/>
    <n v="40700"/>
    <s v="Revenues - Third Parties"/>
    <m/>
    <s v="Freight - Returns"/>
    <n v="2026"/>
    <n v="7"/>
    <s v="USD"/>
    <n v="125.27"/>
    <n v="1"/>
    <n v="125.27"/>
    <x v="3"/>
    <n v="1"/>
  </r>
  <r>
    <s v="MERCK"/>
    <s v="MK-3475-71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811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3475-811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63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64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641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339-010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</r>
  <r>
    <s v="MERCK"/>
    <s v="MK-7339-001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</r>
  <r>
    <s v="MERCK"/>
    <s v="MK-7902-006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</r>
  <r>
    <s v="MERCK"/>
    <s v="MK-3475-97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339-009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7339-009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902-012 (Local)"/>
    <s v="Merck Sharp and Dohme LLC"/>
    <s v="Chile"/>
    <x v="2"/>
    <n v="40700"/>
    <s v="Revenues - Third Parties"/>
    <m/>
    <s v="Destruction (per Kg)"/>
    <n v="2026"/>
    <n v="7"/>
    <s v="USD"/>
    <n v="1246.95"/>
    <n v="1"/>
    <n v="1246.95"/>
    <x v="3"/>
    <n v="1"/>
  </r>
  <r>
    <s v="MERCK"/>
    <s v="MK-7902-012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</r>
  <r>
    <s v="MERCK"/>
    <s v="MK-3475-991 (Local)"/>
    <s v="Merck Sharp and Dohme LLC"/>
    <s v="Chile"/>
    <x v="1"/>
    <n v="40700"/>
    <s v="Revenues - Third Parties"/>
    <m/>
    <s v="Freight - Returns"/>
    <n v="2026"/>
    <n v="7"/>
    <s v="USD"/>
    <n v="250.54"/>
    <n v="1"/>
    <n v="250.54"/>
    <x v="3"/>
    <n v="1"/>
  </r>
  <r>
    <s v="MERCK"/>
    <s v="MK-3475-991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</r>
  <r>
    <s v="MERCK"/>
    <s v="MK-3475-A1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587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3475-58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6482-005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6482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8591A-020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</r>
  <r>
    <s v="MERCK"/>
    <s v="MK-8591A-02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8591A-017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6482-011 (Local)"/>
    <s v="Merck Sharp and Dohme LLC"/>
    <s v="Chile"/>
    <x v="2"/>
    <n v="40700"/>
    <s v="Revenues - Third Parties"/>
    <m/>
    <s v="Destruction (per Kg)"/>
    <n v="2026"/>
    <n v="7"/>
    <s v="USD"/>
    <n v="1163.82"/>
    <n v="1"/>
    <n v="1163.82"/>
    <x v="3"/>
    <n v="1"/>
  </r>
  <r>
    <s v="MERCK"/>
    <s v="MK-6482-011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</r>
  <r>
    <s v="MERCK"/>
    <s v="MK-3475-B21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</r>
  <r>
    <s v="MERCK"/>
    <s v="MK-3475-B2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902-01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7902-01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6482-012 (Local)"/>
    <s v="Merck Sharp and Dohme LLC"/>
    <s v="Chile"/>
    <x v="1"/>
    <n v="40700"/>
    <s v="Revenues - Third Parties"/>
    <m/>
    <s v="Freight - Returns"/>
    <n v="2026"/>
    <n v="7"/>
    <s v="USD"/>
    <n v="415.63"/>
    <n v="1"/>
    <n v="415.63"/>
    <x v="3"/>
    <n v="1"/>
  </r>
  <r>
    <s v="MERCK"/>
    <s v="MK-6482-012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6482-012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6482-012 (Local)"/>
    <s v="Merck Sharp and Dohme LLC"/>
    <s v="Chile"/>
    <x v="0"/>
    <n v="40700"/>
    <s v="Revenues - Third Parties"/>
    <m/>
    <s v="Storage of Returns (per Pallet)"/>
    <n v="2026"/>
    <n v="7"/>
    <s v="USD"/>
    <n v="382.52"/>
    <n v="1"/>
    <n v="382.52"/>
    <x v="3"/>
    <n v="0"/>
  </r>
  <r>
    <s v="MERCK"/>
    <s v="MK-7339-012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7339-012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684A-003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902-014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7902-014 (Local)"/>
    <s v="Merck Sharp and Dohme LLC"/>
    <s v="Chile"/>
    <x v="2"/>
    <n v="40700"/>
    <s v="Revenues - Third Parties"/>
    <m/>
    <s v="Reconciliation of Returns (per Hour)"/>
    <n v="2026"/>
    <n v="7"/>
    <s v="USD"/>
    <n v="432.64"/>
    <n v="1"/>
    <n v="432.64"/>
    <x v="3"/>
    <n v="0"/>
  </r>
  <r>
    <s v="MERCK"/>
    <s v="MK-7902-014 (Local)"/>
    <s v="Merck Sharp and Dohme LLC"/>
    <s v="Chile"/>
    <x v="2"/>
    <n v="40700"/>
    <s v="Revenues - Third Parties"/>
    <m/>
    <s v="Returns Receipt (per Receipt)"/>
    <n v="2026"/>
    <n v="7"/>
    <s v="USD"/>
    <n v="540.79999999999995"/>
    <n v="1"/>
    <n v="540.79999999999995"/>
    <x v="3"/>
    <n v="0"/>
  </r>
  <r>
    <s v="MERCK"/>
    <s v="MK-7902-014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7684A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B49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8591A-03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140-00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140-003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2140-003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2140-00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1084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1084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1084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A-C1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B96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3475-B9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6482-022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6482-022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6482-01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158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15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3475-15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684A-006 (Local)"/>
    <s v="Merck Sharp and Dohme LLC"/>
    <s v="Chile"/>
    <x v="1"/>
    <n v="40700"/>
    <s v="Revenues - Third Parties"/>
    <m/>
    <s v="Freight - Returns"/>
    <n v="2026"/>
    <n v="7"/>
    <s v="USD"/>
    <n v="250.54"/>
    <n v="1"/>
    <n v="250.54"/>
    <x v="3"/>
    <n v="1"/>
  </r>
  <r>
    <s v="MERCK"/>
    <s v="MK-7684A-006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7684A-006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7684A-00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684A-007 (Local)"/>
    <s v="Merck Sharp and Dohme LLC"/>
    <s v="Chile"/>
    <x v="2"/>
    <n v="40700"/>
    <s v="Revenues - Third Parties"/>
    <m/>
    <s v="Destruction (per Kg)"/>
    <n v="2026"/>
    <n v="7"/>
    <s v="USD"/>
    <n v="1385.5"/>
    <n v="1"/>
    <n v="1385.5"/>
    <x v="3"/>
    <n v="1"/>
  </r>
  <r>
    <s v="MERCK"/>
    <s v="MK-7684A-007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</r>
  <r>
    <s v="MERCK"/>
    <s v="MK-7684A-007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4280A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140-006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2140-006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2140-006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2140-00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1026-008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1026-00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1026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6A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06A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A-D7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684A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4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0482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D46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D4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4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8591A-05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8591A-053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8591A-05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992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99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3B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3475-03B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3475-03B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3475-03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1026-011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1026-011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1026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2B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02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6B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</r>
  <r>
    <s v="MERCK"/>
    <s v="MK-3475-06B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3475-06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3A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3475-03A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3475-03A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</r>
  <r>
    <s v="MERCK"/>
    <s v="MK-3475-C9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3475-C9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1026-010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1026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8591A-052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8591A-052 (Local)"/>
    <s v="Merck Sharp and Dohme LLC"/>
    <s v="Chile"/>
    <x v="2"/>
    <n v="40700"/>
    <s v="Revenues - Third Parties"/>
    <m/>
    <s v="Reconciliation of Returns (per Hour)"/>
    <n v="2026"/>
    <n v="7"/>
    <s v="USD"/>
    <n v="324.48"/>
    <n v="1"/>
    <n v="324.48"/>
    <x v="3"/>
    <n v="0"/>
  </r>
  <r>
    <s v="MERCK"/>
    <s v="MK-8591A-052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8591A-05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0616-01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6024-013 (Local)"/>
    <s v="Merck Sharp and Dohme LLC"/>
    <s v="Chile"/>
    <x v="2"/>
    <n v="40700"/>
    <s v="Revenues - Third Parties"/>
    <m/>
    <s v="Destruction (per Kg)"/>
    <n v="2026"/>
    <n v="7"/>
    <s v="USD"/>
    <n v="969.85"/>
    <n v="1"/>
    <n v="969.85"/>
    <x v="3"/>
    <n v="1"/>
  </r>
  <r>
    <s v="MERCK"/>
    <s v="MK-6024-013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</r>
  <r>
    <s v="MERCK"/>
    <s v="MK-6024-01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V940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V940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V94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0616-015 (Local)"/>
    <s v="Merck Sharp and Dohme LLC"/>
    <s v="Chile"/>
    <x v="1"/>
    <n v="40700"/>
    <s v="Revenues - Third Parties"/>
    <m/>
    <s v="Freight - Returns"/>
    <n v="2026"/>
    <n v="7"/>
    <s v="USD"/>
    <n v="415.63"/>
    <n v="1"/>
    <n v="415.63"/>
    <x v="3"/>
    <n v="1"/>
  </r>
  <r>
    <s v="MERCK"/>
    <s v="MK-0616-015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0616-015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0616-01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04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V940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V940-00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V940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02 (Local)"/>
    <s v="Merck Sharp and Dohme LLC"/>
    <s v="Chile"/>
    <x v="1"/>
    <n v="40700"/>
    <s v="Revenues - Third Parties"/>
    <m/>
    <s v="Freight - Returns"/>
    <n v="2026"/>
    <n v="7"/>
    <s v="USD"/>
    <n v="217.77"/>
    <n v="1"/>
    <n v="217.77"/>
    <x v="3"/>
    <n v="1"/>
  </r>
  <r>
    <s v="MERCK"/>
    <s v="V940-00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04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870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2870-004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2870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A-F1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A-F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0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V940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6194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240-001 (Local)"/>
    <s v="Merck Sharp and Dohme LLC"/>
    <s v="Chile"/>
    <x v="1"/>
    <n v="40700"/>
    <s v="Revenues - Third Parties"/>
    <m/>
    <s v="Freight - Returns"/>
    <n v="2026"/>
    <n v="7"/>
    <s v="USD"/>
    <n v="435.54"/>
    <n v="1"/>
    <n v="435.54"/>
    <x v="3"/>
    <n v="1"/>
  </r>
  <r>
    <s v="MERCK"/>
    <s v="MK-7240-001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</r>
  <r>
    <s v="MERCK"/>
    <s v="MK-7240-001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724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5684-00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5684-00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5684-00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0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2870-00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2870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5684-004 (Local)"/>
    <s v="Merck Sharp and Dohme LLC"/>
    <s v="Chile"/>
    <x v="1"/>
    <n v="40700"/>
    <s v="Revenues - Third Parties"/>
    <m/>
    <s v="Freight - Returns"/>
    <n v="2026"/>
    <n v="7"/>
    <s v="USD"/>
    <n v="278.36"/>
    <n v="1"/>
    <n v="278.36"/>
    <x v="3"/>
    <n v="1"/>
  </r>
  <r>
    <s v="MERCK"/>
    <s v="MK-5684-004 (Local)"/>
    <s v="Merck Sharp and Dohme LLC"/>
    <s v="Chile"/>
    <x v="2"/>
    <n v="40700"/>
    <s v="Revenues - Third Parties"/>
    <m/>
    <s v="Reconciliation of Returns (per Hour)"/>
    <n v="2026"/>
    <n v="7"/>
    <s v="USD"/>
    <n v="324.48"/>
    <n v="1"/>
    <n v="324.48"/>
    <x v="3"/>
    <n v="0"/>
  </r>
  <r>
    <s v="MERCK"/>
    <s v="MK-5684-004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5684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10 (Local)"/>
    <s v="Merck Sharp and Dohme LLC"/>
    <s v="Chile"/>
    <x v="1"/>
    <n v="40700"/>
    <s v="Revenues - Third Parties"/>
    <m/>
    <s v="Freight - Returns"/>
    <n v="2026"/>
    <n v="7"/>
    <s v="USD"/>
    <n v="222.44"/>
    <n v="1"/>
    <n v="222.44"/>
    <x v="3"/>
    <n v="1"/>
  </r>
  <r>
    <s v="MERCK"/>
    <s v="MK-2870-010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2870-010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2870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07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2870-007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2870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19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2870-019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2870-019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2870-01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8591A-05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8591A-05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8591A-05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5684-01A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5684-01A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</r>
  <r>
    <s v="MERCK"/>
    <s v="MK-5684-01A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5684-01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6C (Local)"/>
    <s v="Merck Sharp and Dohme LLC"/>
    <s v="Chile"/>
    <x v="1"/>
    <n v="40700"/>
    <s v="Revenues - Third Parties"/>
    <m/>
    <s v="Freight - Returns"/>
    <n v="2026"/>
    <n v="7"/>
    <s v="USD"/>
    <n v="343.04"/>
    <n v="1"/>
    <n v="343.04"/>
    <x v="3"/>
    <n v="1"/>
  </r>
  <r>
    <s v="MERCK"/>
    <s v="MK-3475-06C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3475-06C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3475-06C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1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870-01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1084-004 (Local)"/>
    <s v="Merck Sharp and Dohme LLC"/>
    <s v="Chile"/>
    <x v="1"/>
    <n v="40700"/>
    <s v="Revenues - Third Parties"/>
    <m/>
    <s v="Freight - Returns"/>
    <n v="2026"/>
    <n v="7"/>
    <s v="USD"/>
    <n v="217.77"/>
    <n v="1"/>
    <n v="217.77"/>
    <x v="3"/>
    <n v="1"/>
  </r>
  <r>
    <s v="MERCK"/>
    <s v="MK-1084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1084-00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1084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20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2870-02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23 (Local)"/>
    <s v="Merck Sharp and Dohme LLC"/>
    <s v="Chile"/>
    <x v="1"/>
    <n v="40700"/>
    <s v="Revenues - Third Parties"/>
    <m/>
    <s v="Freight - Returns"/>
    <n v="2026"/>
    <n v="7"/>
    <s v="USD"/>
    <n v="197.86"/>
    <n v="1"/>
    <n v="197.86"/>
    <x v="3"/>
    <n v="1"/>
  </r>
  <r>
    <s v="MERCK"/>
    <s v="MK-2870-02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2870-023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2870-02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9999-02A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</r>
  <r>
    <s v="MERCK"/>
    <s v="MK-9999-02A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9999-02A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9999-02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0616-019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0616-019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0616-019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0616-01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6D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06D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240-008 (Local)"/>
    <s v="Merck Sharp and Dohme LLC"/>
    <s v="Chile"/>
    <x v="1"/>
    <n v="40700"/>
    <s v="Revenues - Third Parties"/>
    <m/>
    <s v="Freight - Returns"/>
    <n v="2026"/>
    <n v="7"/>
    <s v="USD"/>
    <n v="540.9"/>
    <n v="1"/>
    <n v="540.9"/>
    <x v="3"/>
    <n v="1"/>
  </r>
  <r>
    <s v="MERCK"/>
    <s v="MK-7240-008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MK-7240-00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7240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543-007 (Local)"/>
    <s v="Merck Sharp and Dohme LLC"/>
    <s v="Chile"/>
    <x v="1"/>
    <n v="40700"/>
    <s v="Revenues - Third Parties"/>
    <m/>
    <s v="Freight - Returns"/>
    <n v="2026"/>
    <n v="7"/>
    <s v="USD"/>
    <n v="323.13"/>
    <n v="1"/>
    <n v="323.13"/>
    <x v="3"/>
    <n v="1"/>
  </r>
  <r>
    <s v="MERCK"/>
    <s v="MK-3543-007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</r>
  <r>
    <s v="MERCK"/>
    <s v="MK-3543-007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3543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6482-029 Local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6482-029 Local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</r>
  <r>
    <s v="MERCK"/>
    <s v="MK-6482-029 Local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09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V940-00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A-F6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3475A-F6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3475A-F6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140-010 (Local)"/>
    <s v="Merck Sharp and Dohme LLC"/>
    <s v="Chile"/>
    <x v="1"/>
    <n v="40700"/>
    <s v="Revenues - Third Parties"/>
    <m/>
    <s v="Freight - Returns"/>
    <n v="2026"/>
    <n v="7"/>
    <s v="USD"/>
    <n v="197.86"/>
    <n v="1"/>
    <n v="197.86"/>
    <x v="3"/>
    <n v="1"/>
  </r>
  <r>
    <s v="MERCK"/>
    <s v="MK-2140-010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</r>
  <r>
    <s v="MERCK"/>
    <s v="MK-2140-010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2140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1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870-011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2870-011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</r>
  <r>
    <s v="MERCK"/>
    <s v="MK-2870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6E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3475-06E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120-00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0472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0472-001 (Local)"/>
    <s v="Merck Sharp and Dohme LLC"/>
    <s v="Chile"/>
    <x v="2"/>
    <n v="40700"/>
    <s v="Revenues - Third Parties"/>
    <m/>
    <s v="Reconciliation of Returns (per Hour)"/>
    <n v="2026"/>
    <n v="7"/>
    <s v="USD"/>
    <n v="432.64"/>
    <n v="1"/>
    <n v="432.64"/>
    <x v="3"/>
    <n v="0"/>
  </r>
  <r>
    <s v="MERCK"/>
    <s v="MK-0472-001 (Local)"/>
    <s v="Merck Sharp and Dohme LLC"/>
    <s v="Chile"/>
    <x v="2"/>
    <n v="40700"/>
    <s v="Revenues - Third Parties"/>
    <m/>
    <s v="Returns Receipt (per Receipt)"/>
    <n v="2026"/>
    <n v="7"/>
    <s v="USD"/>
    <n v="540.79999999999995"/>
    <n v="1"/>
    <n v="540.79999999999995"/>
    <x v="3"/>
    <n v="0"/>
  </r>
  <r>
    <s v="MERCK"/>
    <s v="MK-0472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V940-011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</r>
  <r>
    <s v="MERCK"/>
    <s v="V940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400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400-001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2400-001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240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870-03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</r>
  <r>
    <s v="MERCK"/>
    <s v="MK-2870-03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5909-00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5909-00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5909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1H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1E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</r>
  <r>
    <s v="MERCK"/>
    <s v="MK-3475-01E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2400-01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3475-01G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</r>
  <r>
    <s v="MERCK"/>
    <s v="MK-3475-01G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3475-01G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MERCK"/>
    <s v="MK-7240-014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</r>
  <r>
    <s v="MERCK"/>
    <s v="MK-7240-01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</r>
  <r>
    <s v="MERCK"/>
    <s v="MK-7240-01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</r>
  <r>
    <s v="OTH CUST"/>
    <s v="D081SC00001 (comparator)"/>
    <s v="Fortrea"/>
    <s v="Chile"/>
    <x v="3"/>
    <n v="40700"/>
    <s v="Revenues - Third Parties"/>
    <m/>
    <s v="Project Management Fee"/>
    <n v="2026"/>
    <n v="7"/>
    <s v="USD"/>
    <n v="1696.88"/>
    <n v="1"/>
    <n v="1696.88"/>
    <x v="3"/>
    <n v="0"/>
  </r>
  <r>
    <s v="OTH CUST"/>
    <s v="D081SC00001 (comparator)"/>
    <s v="Fortrea"/>
    <s v="Chile"/>
    <x v="0"/>
    <n v="40700"/>
    <s v="Revenues - Third Parties"/>
    <m/>
    <s v="Storage Ambient (per Shelf)"/>
    <n v="2026"/>
    <n v="7"/>
    <s v="USD"/>
    <n v="1621.04"/>
    <n v="1"/>
    <n v="1621.04"/>
    <x v="3"/>
    <n v="0"/>
  </r>
  <r>
    <s v="OTH CUST"/>
    <s v="Transfer Princing"/>
    <s v="Others"/>
    <s v="Chile"/>
    <x v="5"/>
    <n v="40700"/>
    <s v="Revenues - Third Parties"/>
    <m/>
    <s v="Cost of duties"/>
    <n v="2026"/>
    <n v="7"/>
    <s v="USD"/>
    <n v="-6434.64"/>
    <n v="1"/>
    <n v="-6434.64"/>
    <x v="3"/>
    <n v="0"/>
  </r>
  <r>
    <s v="OTH CUST"/>
    <s v="Transfer Princing"/>
    <s v="Others"/>
    <s v="Chile"/>
    <x v="1"/>
    <n v="40700"/>
    <s v="Revenues - Third Parties"/>
    <m/>
    <s v="Ajuste 606"/>
    <n v="2026"/>
    <n v="7"/>
    <s v="USD"/>
    <n v="0"/>
    <n v="1"/>
    <n v="0"/>
    <x v="3"/>
    <s v="Not Applicable"/>
  </r>
  <r>
    <s v="OTH CUST"/>
    <s v="Transfer Princing"/>
    <s v="Others"/>
    <s v="Chile"/>
    <x v="3"/>
    <n v="40700"/>
    <s v="Revenues - Third Parties"/>
    <m/>
    <s v="Provision rebate Accrual"/>
    <n v="2026"/>
    <n v="7"/>
    <s v="USD"/>
    <n v="0"/>
    <n v="1"/>
    <n v="0"/>
    <x v="3"/>
    <s v="Not Applicable"/>
  </r>
  <r>
    <s v="OTH CUST"/>
    <s v="Transfer Princing"/>
    <s v="Others"/>
    <s v="Chile"/>
    <x v="1"/>
    <n v="40700"/>
    <s v="Revenues - Third Parties"/>
    <m/>
    <s v="Provision rebate Accrual"/>
    <n v="2026"/>
    <n v="7"/>
    <s v="USD"/>
    <n v="0"/>
    <n v="1"/>
    <n v="0"/>
    <x v="3"/>
    <s v="Not Applicable"/>
  </r>
  <r>
    <s v="OTH CUST"/>
    <s v="Transfer Princing"/>
    <s v="Others"/>
    <s v="Chile"/>
    <x v="0"/>
    <n v="40700"/>
    <s v="Revenues - Third Parties"/>
    <m/>
    <s v="Provision rebate Accrual"/>
    <n v="2026"/>
    <n v="7"/>
    <s v="USD"/>
    <n v="0"/>
    <n v="1"/>
    <n v="0"/>
    <x v="3"/>
    <s v="Not Applicable"/>
  </r>
  <r>
    <s v="DEFERRED"/>
    <s v="Others"/>
    <s v="Deferred Revenue"/>
    <s v="Chile"/>
    <x v="4"/>
    <n v="40700"/>
    <s v="Revenues - Third Parties"/>
    <m/>
    <s v="Adjustment due to services rendered between 16/12 - 31/12"/>
    <n v="2026"/>
    <n v="7"/>
    <s v="USD"/>
    <n v="0"/>
    <n v="1"/>
    <n v="0"/>
    <x v="3"/>
    <s v="Not Applicable"/>
  </r>
  <r>
    <s v="DEFERRED"/>
    <s v="Others"/>
    <s v="Deferred Revenue"/>
    <s v="Chile"/>
    <x v="1"/>
    <n v="40700"/>
    <s v="Revenues - Third Parties"/>
    <m/>
    <s v="Adjustment due to services rendered between 16/12 - 31/12"/>
    <n v="2026"/>
    <n v="7"/>
    <s v="USD"/>
    <n v="-33445.225011580151"/>
    <n v="1"/>
    <n v="-33445.225011580151"/>
    <x v="3"/>
    <s v="Not Applicable"/>
  </r>
  <r>
    <s v="DEFERRED"/>
    <s v="Others"/>
    <s v="Deferred Revenue"/>
    <s v="Chile"/>
    <x v="3"/>
    <n v="40700"/>
    <s v="Revenues - Third Parties"/>
    <m/>
    <s v="Adjustment due to services rendered between 16/12 - 31/12"/>
    <n v="2026"/>
    <n v="7"/>
    <s v="USD"/>
    <n v="-101715.29544807249"/>
    <n v="1"/>
    <n v="-101715.29544807249"/>
    <x v="3"/>
    <s v="Not Applicable"/>
  </r>
  <r>
    <s v="DEFERRED"/>
    <s v="Others"/>
    <s v="Deferred Revenue"/>
    <s v="Chile"/>
    <x v="1"/>
    <n v="40700"/>
    <s v="Revenues - Third Parties"/>
    <m/>
    <s v="Adjustment due to services rendered between 16/12 - 31/12"/>
    <n v="2026"/>
    <n v="7"/>
    <s v="USD"/>
    <n v="0"/>
    <n v="1"/>
    <n v="0"/>
    <x v="3"/>
    <s v="Not Applicable"/>
  </r>
  <r>
    <s v="DEFERRED"/>
    <s v="Others"/>
    <s v="Deferred Revenue"/>
    <s v="Chile"/>
    <x v="1"/>
    <n v="40700"/>
    <s v="Revenues - Third Parties"/>
    <m/>
    <s v="Estimated Revenue from 16/01 - 30/01"/>
    <n v="2026"/>
    <n v="7"/>
    <s v="USD"/>
    <n v="38838.898107768378"/>
    <n v="1"/>
    <n v="38838.898107768378"/>
    <x v="3"/>
    <s v="Not Applicable"/>
  </r>
  <r>
    <s v="DEFERRED"/>
    <s v="Others"/>
    <s v="Deferred Revenue"/>
    <s v="Chile"/>
    <x v="3"/>
    <n v="40700"/>
    <s v="Revenues - Third Parties"/>
    <m/>
    <s v="Estimated Revenue from 16/01 - 30/01"/>
    <n v="2026"/>
    <n v="7"/>
    <s v="USD"/>
    <n v="104887.58354438003"/>
    <n v="1"/>
    <n v="104887.58354438003"/>
    <x v="3"/>
    <s v="Not Applicable"/>
  </r>
  <r>
    <s v="DEFERRED"/>
    <s v="Others"/>
    <s v="Deferred Revenue"/>
    <s v="Chile"/>
    <x v="1"/>
    <n v="40700"/>
    <s v="Revenues - Third Parties"/>
    <m/>
    <s v="Estimated Revenue from 16/01 - 30/01"/>
    <n v="2026"/>
    <n v="7"/>
    <s v="USD"/>
    <n v="0"/>
    <n v="1"/>
    <n v="0"/>
    <x v="3"/>
    <s v="Not Applicable"/>
  </r>
  <r>
    <s v="OTH CUST"/>
    <s v="Others"/>
    <s v="Others"/>
    <s v="Chile"/>
    <x v="6"/>
    <n v="40700"/>
    <s v="Revenues - Third Parties"/>
    <m/>
    <s v="FX Translation"/>
    <n v="2026"/>
    <n v="7"/>
    <s v="USD"/>
    <n v="0"/>
    <n v="1"/>
    <n v="0"/>
    <x v="3"/>
    <s v="Not Applicable"/>
  </r>
  <r>
    <s v="OTH CUST"/>
    <s v="Others"/>
    <s v="Others"/>
    <s v="Chile"/>
    <x v="4"/>
    <n v="40700"/>
    <s v="Revenues - Third Parties"/>
    <m/>
    <s v="FX Translation"/>
    <n v="2026"/>
    <n v="7"/>
    <s v="USD"/>
    <n v="0"/>
    <n v="1"/>
    <n v="0"/>
    <x v="3"/>
    <s v="Not Applicable"/>
  </r>
  <r>
    <s v="OTH CUST"/>
    <s v="Others"/>
    <s v="Others"/>
    <s v="Chile"/>
    <x v="5"/>
    <n v="40700"/>
    <s v="Revenues - Third Parties"/>
    <m/>
    <s v="FX Translation"/>
    <n v="2026"/>
    <n v="7"/>
    <s v="USD"/>
    <n v="308.45000000000437"/>
    <n v="1"/>
    <n v="308.45000000000437"/>
    <x v="3"/>
    <s v="Not Applicable"/>
  </r>
  <r>
    <s v="OTH CUST"/>
    <s v="Others"/>
    <s v="Others"/>
    <s v="Chile"/>
    <x v="3"/>
    <n v="40700"/>
    <s v="Revenues - Third Parties"/>
    <m/>
    <s v="FX Translation"/>
    <n v="2026"/>
    <n v="7"/>
    <s v="USD"/>
    <n v="1278.0219036924245"/>
    <n v="1"/>
    <n v="1278.0219036924245"/>
    <x v="3"/>
    <s v="Not Applicable"/>
  </r>
  <r>
    <s v="OTH CUST"/>
    <s v="Others"/>
    <s v="Others"/>
    <s v="Chile"/>
    <x v="1"/>
    <n v="40700"/>
    <s v="Revenues - Third Parties"/>
    <m/>
    <s v="FX Translation"/>
    <n v="2026"/>
    <n v="7"/>
    <s v="USD"/>
    <n v="-470.52309618824074"/>
    <n v="1"/>
    <n v="-470.52309618824074"/>
    <x v="3"/>
    <s v="Not Applicable"/>
  </r>
  <r>
    <s v="OTH CUST"/>
    <s v="Others"/>
    <s v="Others"/>
    <s v="Chile"/>
    <x v="7"/>
    <n v="40700"/>
    <s v="Revenues - Third Parties"/>
    <m/>
    <s v="FX Translation"/>
    <n v="2026"/>
    <n v="7"/>
    <s v="USD"/>
    <n v="0"/>
    <n v="1"/>
    <n v="0"/>
    <x v="3"/>
    <s v="Not Applicable"/>
  </r>
  <r>
    <s v="OTH CUST"/>
    <s v="Others"/>
    <s v="Others"/>
    <s v="Chile"/>
    <x v="2"/>
    <n v="40700"/>
    <s v="Revenues - Third Parties"/>
    <m/>
    <s v="FX Translation"/>
    <n v="2026"/>
    <n v="7"/>
    <s v="USD"/>
    <n v="509.90232999996806"/>
    <n v="1"/>
    <n v="509.90232999996806"/>
    <x v="3"/>
    <s v="Not Applicable"/>
  </r>
  <r>
    <s v="OTH CUST"/>
    <s v="Others"/>
    <s v="Others"/>
    <s v="Chile"/>
    <x v="6"/>
    <n v="40700"/>
    <s v="Revenues - Third Parties"/>
    <m/>
    <s v="FX Translation"/>
    <n v="2026"/>
    <n v="7"/>
    <s v="USD"/>
    <n v="0"/>
    <n v="1"/>
    <n v="0"/>
    <x v="3"/>
    <s v="Not Applicable"/>
  </r>
  <r>
    <s v="OTH CUST"/>
    <s v="Others"/>
    <s v="Others"/>
    <s v="Chile"/>
    <x v="0"/>
    <n v="40700"/>
    <s v="Revenues - Third Parties"/>
    <m/>
    <s v="FX Translation"/>
    <n v="2026"/>
    <n v="7"/>
    <s v="USD"/>
    <n v="-7084.7099999998172"/>
    <n v="1"/>
    <n v="-7084.7099999998172"/>
    <x v="3"/>
    <s v="Not Applicable"/>
  </r>
  <r>
    <s v="MERCK"/>
    <s v="Merck Receipt and Storage of CREDOS and TT4"/>
    <s v="Merck Sharp and Dohme LLC"/>
    <s v="Peru"/>
    <x v="0"/>
    <n v="40700"/>
    <s v="Revenues - Third Parties"/>
    <m/>
    <s v="Non-Drug Storage Ambient (per Pallet)"/>
    <n v="2026"/>
    <n v="7"/>
    <s v="USD"/>
    <n v="573.78"/>
    <n v="1"/>
    <n v="573.78"/>
    <x v="4"/>
    <n v="0"/>
  </r>
  <r>
    <s v="DAIICHI"/>
    <s v="DS8201-A-U305"/>
    <s v="Daiichi Sankyo Pharma Development"/>
    <s v="Peru"/>
    <x v="3"/>
    <n v="40700"/>
    <s v="Revenues - Third Parties"/>
    <m/>
    <s v="Project Management Fee"/>
    <n v="2026"/>
    <n v="7"/>
    <s v="USD"/>
    <n v="1200"/>
    <n v="1"/>
    <n v="1200"/>
    <x v="4"/>
    <n v="0"/>
  </r>
  <r>
    <s v="DAIICHI"/>
    <s v="DS8201-A-U305"/>
    <s v="Daiichi Sankyo Pharma Development"/>
    <s v="Peru"/>
    <x v="0"/>
    <n v="40700"/>
    <s v="Revenues - Third Parties"/>
    <m/>
    <s v="Storage of Returns (per Pallet)"/>
    <n v="2026"/>
    <n v="7"/>
    <s v="USD"/>
    <n v="326"/>
    <n v="1"/>
    <n v="326"/>
    <x v="4"/>
    <n v="0"/>
  </r>
  <r>
    <s v="DAIICHI"/>
    <s v="DS8201-A-U305"/>
    <s v="Daiichi Sankyo Pharma Development"/>
    <s v="Peru"/>
    <x v="0"/>
    <n v="40700"/>
    <s v="Revenues - Third Parties"/>
    <m/>
    <s v="Storage Refrigerated (per Shelf)"/>
    <n v="2026"/>
    <n v="7"/>
    <s v="USD"/>
    <n v="2100"/>
    <n v="1"/>
    <n v="2100"/>
    <x v="4"/>
    <n v="0"/>
  </r>
  <r>
    <s v="OTH CUST"/>
    <s v="SGNTV-003"/>
    <s v="Seattle Genetics Inc"/>
    <s v="Peru"/>
    <x v="3"/>
    <n v="40700"/>
    <s v="Revenues - Third Parties"/>
    <m/>
    <s v="Project Management Fee"/>
    <n v="2026"/>
    <n v="7"/>
    <s v="USD"/>
    <n v="1336.2438"/>
    <n v="1"/>
    <n v="1336.2438"/>
    <x v="4"/>
    <n v="0"/>
  </r>
  <r>
    <s v="OTH CUST"/>
    <s v="SGNTV-003"/>
    <s v="Seattle Genetics Inc"/>
    <s v="Peru"/>
    <x v="0"/>
    <n v="40700"/>
    <s v="Revenues - Third Parties"/>
    <m/>
    <s v="Storage Ambient (per Pallet)"/>
    <n v="2026"/>
    <n v="7"/>
    <s v="USD"/>
    <n v="222.70910000000001"/>
    <n v="1"/>
    <n v="222.70910000000001"/>
    <x v="4"/>
    <n v="0"/>
  </r>
  <r>
    <s v="OTH CUST"/>
    <s v="SGNTV-003"/>
    <s v="Seattle Genetics Inc"/>
    <s v="Peru"/>
    <x v="0"/>
    <n v="40700"/>
    <s v="Revenues - Third Parties"/>
    <m/>
    <s v="Storage of Returns (per Pallet)"/>
    <n v="2026"/>
    <n v="7"/>
    <s v="USD"/>
    <n v="167.0292"/>
    <n v="1"/>
    <n v="167.0292"/>
    <x v="4"/>
    <n v="0"/>
  </r>
  <r>
    <s v="OTH CUST"/>
    <s v="SGNTV-003"/>
    <s v="Seattle Genetics Inc"/>
    <s v="Peru"/>
    <x v="0"/>
    <n v="40700"/>
    <s v="Revenues - Third Parties"/>
    <m/>
    <s v="Storage Refrigerated (per Shelf)"/>
    <n v="2026"/>
    <n v="7"/>
    <s v="USD"/>
    <n v="668.11680000000001"/>
    <n v="1"/>
    <n v="668.11680000000001"/>
    <x v="4"/>
    <n v="0"/>
  </r>
  <r>
    <s v="ASTRAZENECA"/>
    <s v="D9180C00008"/>
    <s v="Astra Zeneca"/>
    <s v="Peru"/>
    <x v="3"/>
    <n v="40700"/>
    <s v="Revenues - Third Parties"/>
    <m/>
    <s v="Project Management Fee"/>
    <n v="2026"/>
    <n v="7"/>
    <s v="USD"/>
    <n v="402.36"/>
    <n v="1"/>
    <n v="402.36"/>
    <x v="4"/>
    <n v="0"/>
  </r>
  <r>
    <s v="ASTRAZENECA"/>
    <s v="D9180C00008"/>
    <s v="Astra Zeneca"/>
    <s v="Peru"/>
    <x v="0"/>
    <n v="40700"/>
    <s v="Revenues - Third Parties"/>
    <m/>
    <s v="Storage Refrigerated (per Pallet)"/>
    <n v="2026"/>
    <n v="7"/>
    <s v="USD"/>
    <n v="925.44"/>
    <n v="1"/>
    <n v="925.44"/>
    <x v="4"/>
    <n v="0"/>
  </r>
  <r>
    <s v="MERCK"/>
    <s v="MK-0616-015"/>
    <s v="Merck Sharp and Dohme LLC"/>
    <s v="Peru"/>
    <x v="1"/>
    <n v="40700"/>
    <s v="Revenues - Third Parties"/>
    <m/>
    <s v="Freight - Shipments"/>
    <n v="2026"/>
    <n v="7"/>
    <s v="USD"/>
    <n v="2412.64"/>
    <n v="1"/>
    <n v="2412.64"/>
    <x v="4"/>
    <n v="1"/>
  </r>
  <r>
    <s v="MERCK"/>
    <s v="MK-0616-015"/>
    <s v="Merck Sharp and Dohme LLC"/>
    <s v="Peru"/>
    <x v="3"/>
    <n v="40700"/>
    <s v="Revenues - Third Parties"/>
    <m/>
    <s v="Insulated shipper - Credo S22 - 12L (Leasing)"/>
    <n v="2026"/>
    <n v="7"/>
    <s v="USD"/>
    <n v="5327.4"/>
    <n v="1"/>
    <n v="5327.4"/>
    <x v="4"/>
    <n v="1"/>
  </r>
  <r>
    <s v="MERCK"/>
    <s v="MK-0616-015"/>
    <s v="Merck Sharp and Dohme LLC"/>
    <s v="Peru"/>
    <x v="3"/>
    <n v="40700"/>
    <s v="Revenues - Third Parties"/>
    <m/>
    <s v="Pick and Pack (Controlled Ambient)"/>
    <n v="2026"/>
    <n v="7"/>
    <s v="USD"/>
    <n v="3766.5"/>
    <n v="1"/>
    <n v="3766.5"/>
    <x v="4"/>
    <n v="0"/>
  </r>
  <r>
    <s v="MERCK"/>
    <s v="MK-0616-015"/>
    <s v="Merck Sharp and Dohme LLC"/>
    <s v="Peru"/>
    <x v="3"/>
    <n v="40700"/>
    <s v="Revenues - Third Parties"/>
    <m/>
    <s v="Project Management Fee"/>
    <n v="2026"/>
    <n v="7"/>
    <s v="USD"/>
    <n v="310.82"/>
    <n v="1"/>
    <n v="310.82"/>
    <x v="4"/>
    <n v="0"/>
  </r>
  <r>
    <s v="MERCK"/>
    <s v="MK-0616-015"/>
    <s v="Merck Sharp and Dohme LLC"/>
    <s v="Peru"/>
    <x v="0"/>
    <n v="40700"/>
    <s v="Revenues - Third Parties"/>
    <m/>
    <s v="Storage Ambient (per Pallet)"/>
    <n v="2026"/>
    <n v="7"/>
    <s v="USD"/>
    <n v="1622.46"/>
    <n v="1"/>
    <n v="1622.46"/>
    <x v="4"/>
    <n v="0"/>
  </r>
  <r>
    <s v="OTH CUST"/>
    <s v="SGNDV-001"/>
    <s v="Seattle Genetics Inc"/>
    <s v="Peru"/>
    <x v="1"/>
    <n v="40700"/>
    <s v="Revenues - Third Parties"/>
    <m/>
    <s v="Freight - Shipments"/>
    <n v="2026"/>
    <n v="7"/>
    <s v="USD"/>
    <n v="87.48"/>
    <n v="1"/>
    <n v="87.48"/>
    <x v="4"/>
    <n v="1"/>
  </r>
  <r>
    <s v="OTH CUST"/>
    <s v="SGNDV-001"/>
    <s v="Seattle Genetics Inc"/>
    <s v="Peru"/>
    <x v="0"/>
    <n v="40700"/>
    <s v="Revenues - Third Parties"/>
    <m/>
    <s v="Non-Drug Storage &amp; Returns Storage Ambient (per Pallet)"/>
    <n v="2026"/>
    <n v="7"/>
    <s v="USD"/>
    <n v="167.0292"/>
    <n v="1"/>
    <n v="167.0292"/>
    <x v="4"/>
    <n v="0"/>
  </r>
  <r>
    <s v="OTH CUST"/>
    <s v="SGNDV-001"/>
    <s v="Seattle Genetics Inc"/>
    <s v="Peru"/>
    <x v="3"/>
    <n v="40700"/>
    <s v="Revenues - Third Parties"/>
    <m/>
    <s v="Project Management Fee"/>
    <n v="2026"/>
    <n v="7"/>
    <s v="USD"/>
    <n v="1336.2438"/>
    <n v="1"/>
    <n v="1336.2438"/>
    <x v="4"/>
    <n v="0"/>
  </r>
  <r>
    <s v="OTH CUST"/>
    <s v="SGNDV-001"/>
    <s v="Seattle Genetics Inc"/>
    <s v="Peru"/>
    <x v="2"/>
    <n v="40700"/>
    <s v="Revenues - Third Parties"/>
    <m/>
    <s v="Reconciliation of Returns (per Hour)"/>
    <n v="2026"/>
    <n v="7"/>
    <s v="USD"/>
    <n v="178.16720000000001"/>
    <n v="1"/>
    <n v="178.16720000000001"/>
    <x v="4"/>
    <n v="0"/>
  </r>
  <r>
    <s v="OTH CUST"/>
    <s v="SGNDV-001"/>
    <s v="Seattle Genetics Inc"/>
    <s v="Peru"/>
    <x v="2"/>
    <n v="40700"/>
    <s v="Revenues - Third Parties"/>
    <m/>
    <s v="Returns Receipt (per Receipt)"/>
    <n v="2026"/>
    <n v="7"/>
    <s v="USD"/>
    <n v="445.41820000000001"/>
    <n v="1"/>
    <n v="445.41820000000001"/>
    <x v="4"/>
    <n v="0"/>
  </r>
  <r>
    <s v="OTH CUST"/>
    <s v="SGNDV-001"/>
    <s v="Seattle Genetics Inc"/>
    <s v="Peru"/>
    <x v="0"/>
    <n v="40700"/>
    <s v="Revenues - Third Parties"/>
    <m/>
    <s v="Storage Ambient (per Pallet)"/>
    <n v="2026"/>
    <n v="7"/>
    <s v="USD"/>
    <n v="2004.3819000000001"/>
    <n v="1"/>
    <n v="2004.3819000000001"/>
    <x v="4"/>
    <n v="0"/>
  </r>
  <r>
    <s v="OTH CUST"/>
    <s v="SGNDV-001"/>
    <s v="Seattle Genetics Inc"/>
    <s v="Peru"/>
    <x v="0"/>
    <n v="40700"/>
    <s v="Revenues - Third Parties"/>
    <m/>
    <s v="Storage Refrigerated (per Shelf)"/>
    <n v="2026"/>
    <n v="7"/>
    <s v="USD"/>
    <n v="2672.4672"/>
    <n v="1"/>
    <n v="2672.4672"/>
    <x v="4"/>
    <n v="0"/>
  </r>
  <r>
    <s v="MEDIMMUNE"/>
    <s v="D9180C00012"/>
    <s v="MedImmune Inc"/>
    <s v="Peru"/>
    <x v="3"/>
    <n v="40700"/>
    <s v="Revenues - Third Parties"/>
    <m/>
    <s v="Project Management Fee"/>
    <n v="2026"/>
    <n v="7"/>
    <s v="USD"/>
    <n v="353.25"/>
    <n v="1"/>
    <n v="353.25"/>
    <x v="4"/>
    <n v="0"/>
  </r>
  <r>
    <s v="MEDIMMUNE"/>
    <s v="D9180C00012"/>
    <s v="MedImmune Inc"/>
    <s v="Peru"/>
    <x v="0"/>
    <n v="40700"/>
    <s v="Revenues - Third Parties"/>
    <m/>
    <s v="Storage Refrigerated (per Pallet)"/>
    <n v="2026"/>
    <n v="7"/>
    <s v="USD"/>
    <n v="5958.26"/>
    <n v="1"/>
    <n v="5958.26"/>
    <x v="4"/>
    <n v="0"/>
  </r>
  <r>
    <s v="ASTRAZENECA"/>
    <s v="D5989C00001"/>
    <s v="Astra Zeneca"/>
    <s v="Peru"/>
    <x v="3"/>
    <n v="40700"/>
    <s v="Revenues - Third Parties"/>
    <m/>
    <s v="Configuration of Temperature Monitoring Device"/>
    <n v="2026"/>
    <n v="7"/>
    <s v="USD"/>
    <n v="36"/>
    <n v="1"/>
    <n v="36"/>
    <x v="4"/>
    <n v="0"/>
  </r>
  <r>
    <s v="ASTRAZENECA"/>
    <s v="D5989C00001"/>
    <s v="Astra Zeneca"/>
    <s v="Peru"/>
    <x v="1"/>
    <n v="40700"/>
    <s v="Revenues - Third Parties"/>
    <m/>
    <s v="Freight - Shipments"/>
    <n v="2026"/>
    <n v="7"/>
    <s v="USD"/>
    <n v="708.57"/>
    <n v="1"/>
    <n v="708.57"/>
    <x v="4"/>
    <n v="1"/>
  </r>
  <r>
    <s v="ASTRAZENECA"/>
    <s v="D5989C00001"/>
    <s v="Astra Zeneca"/>
    <s v="Peru"/>
    <x v="3"/>
    <n v="40700"/>
    <s v="Revenues - Third Parties"/>
    <m/>
    <s v="Pick and Pack (Ambient)"/>
    <n v="2026"/>
    <n v="7"/>
    <s v="USD"/>
    <n v="400.36"/>
    <n v="1"/>
    <n v="400.36"/>
    <x v="4"/>
    <n v="0"/>
  </r>
  <r>
    <s v="ASTRAZENECA"/>
    <s v="D5989C00001"/>
    <s v="Astra Zeneca"/>
    <s v="Peru"/>
    <x v="3"/>
    <n v="40700"/>
    <s v="Revenues - Third Parties"/>
    <m/>
    <s v="Project Management Fee"/>
    <n v="2026"/>
    <n v="7"/>
    <s v="USD"/>
    <n v="353.25"/>
    <n v="1"/>
    <n v="353.25"/>
    <x v="4"/>
    <n v="0"/>
  </r>
  <r>
    <s v="ASTRAZENECA"/>
    <s v="D5989C00001"/>
    <s v="Astra Zeneca"/>
    <s v="Peru"/>
    <x v="0"/>
    <n v="40700"/>
    <s v="Revenues - Third Parties"/>
    <m/>
    <s v="Storage Ambient (per Pallet)"/>
    <n v="2026"/>
    <n v="7"/>
    <s v="USD"/>
    <n v="7270.9"/>
    <n v="1"/>
    <n v="7270.9"/>
    <x v="4"/>
    <n v="0"/>
  </r>
  <r>
    <s v="MERCK"/>
    <s v="MK-2870-007"/>
    <s v="Merck Sharp and Dohme LLC"/>
    <s v="Peru"/>
    <x v="1"/>
    <n v="40700"/>
    <s v="Revenues - Third Parties"/>
    <m/>
    <s v="Freight - Shipments"/>
    <n v="2026"/>
    <n v="7"/>
    <s v="USD"/>
    <n v="780.24"/>
    <n v="1"/>
    <n v="780.24"/>
    <x v="4"/>
    <n v="1"/>
  </r>
  <r>
    <s v="MERCK"/>
    <s v="MK-2870-007"/>
    <s v="Merck Sharp and Dohme LLC"/>
    <s v="Peru"/>
    <x v="3"/>
    <n v="40700"/>
    <s v="Revenues - Third Parties"/>
    <m/>
    <s v="Insulated shipper - Credo S22 - 12L (Leasing)"/>
    <n v="2026"/>
    <n v="7"/>
    <s v="USD"/>
    <n v="532.74"/>
    <n v="1"/>
    <n v="532.74"/>
    <x v="4"/>
    <n v="1"/>
  </r>
  <r>
    <s v="MERCK"/>
    <s v="MK-2870-007"/>
    <s v="Merck Sharp and Dohme LLC"/>
    <s v="Peru"/>
    <x v="3"/>
    <n v="40700"/>
    <s v="Revenues - Third Parties"/>
    <m/>
    <s v="Insulated shipper - Credo S22 - 28L (Leasing)"/>
    <n v="2026"/>
    <n v="7"/>
    <s v="USD"/>
    <n v="233.81"/>
    <n v="1"/>
    <n v="233.81"/>
    <x v="4"/>
    <n v="1"/>
  </r>
  <r>
    <s v="MERCK"/>
    <s v="MK-2870-007"/>
    <s v="Merck Sharp and Dohme LLC"/>
    <s v="Peru"/>
    <x v="3"/>
    <n v="40700"/>
    <s v="Revenues - Third Parties"/>
    <m/>
    <s v="Insulated shipper - Credo S4 - 12L (Leasing)"/>
    <n v="2026"/>
    <n v="7"/>
    <s v="USD"/>
    <n v="680.96"/>
    <n v="1"/>
    <n v="680.96"/>
    <x v="4"/>
    <n v="1"/>
  </r>
  <r>
    <s v="MERCK"/>
    <s v="MK-2870-007"/>
    <s v="Merck Sharp and Dohme LLC"/>
    <s v="Peru"/>
    <x v="3"/>
    <n v="40700"/>
    <s v="Revenues - Third Parties"/>
    <m/>
    <s v="Pick and Pack (Controlled Ambient)"/>
    <n v="2026"/>
    <n v="7"/>
    <s v="USD"/>
    <n v="502.2"/>
    <n v="1"/>
    <n v="502.2"/>
    <x v="4"/>
    <n v="0"/>
  </r>
  <r>
    <s v="MERCK"/>
    <s v="MK-2870-007"/>
    <s v="Merck Sharp and Dohme LLC"/>
    <s v="Peru"/>
    <x v="3"/>
    <n v="40700"/>
    <s v="Revenues - Third Parties"/>
    <m/>
    <s v="Pick and Pack (Refrigerated)"/>
    <n v="2026"/>
    <n v="7"/>
    <s v="USD"/>
    <n v="602.6"/>
    <n v="1"/>
    <n v="602.6"/>
    <x v="4"/>
    <n v="0"/>
  </r>
  <r>
    <s v="MERCK"/>
    <s v="MK-2870-007"/>
    <s v="Merck Sharp and Dohme LLC"/>
    <s v="Peru"/>
    <x v="3"/>
    <n v="40700"/>
    <s v="Revenues - Third Parties"/>
    <m/>
    <s v="Project Management Fee"/>
    <n v="2026"/>
    <n v="7"/>
    <s v="USD"/>
    <n v="310.82"/>
    <n v="1"/>
    <n v="310.82"/>
    <x v="4"/>
    <n v="0"/>
  </r>
  <r>
    <s v="MERCK"/>
    <s v="MK-2870-007"/>
    <s v="Merck Sharp and Dohme LLC"/>
    <s v="Peru"/>
    <x v="0"/>
    <n v="40700"/>
    <s v="Revenues - Third Parties"/>
    <m/>
    <s v="Storage Ambient (per Pallet)"/>
    <n v="2026"/>
    <n v="7"/>
    <s v="USD"/>
    <n v="579.45000000000005"/>
    <n v="1"/>
    <n v="579.45000000000005"/>
    <x v="4"/>
    <n v="0"/>
  </r>
  <r>
    <s v="MERCK"/>
    <s v="MK-2870-007"/>
    <s v="Merck Sharp and Dohme LLC"/>
    <s v="Peru"/>
    <x v="0"/>
    <n v="40700"/>
    <s v="Revenues - Third Parties"/>
    <m/>
    <s v="Storage Refrigerated (per Shelf)"/>
    <n v="2026"/>
    <n v="7"/>
    <s v="USD"/>
    <n v="2085.84"/>
    <n v="1"/>
    <n v="2085.84"/>
    <x v="4"/>
    <n v="0"/>
  </r>
  <r>
    <s v="ASTRAZENECA"/>
    <s v="D6972C00002"/>
    <s v="Astra Zeneca"/>
    <s v="Peru"/>
    <x v="3"/>
    <n v="40700"/>
    <s v="Revenues - Third Parties"/>
    <m/>
    <s v="Configuration of Temperature Monitoring Device"/>
    <n v="2026"/>
    <n v="7"/>
    <s v="USD"/>
    <n v="54"/>
    <n v="1"/>
    <n v="54"/>
    <x v="4"/>
    <n v="0"/>
  </r>
  <r>
    <s v="ASTRAZENECA"/>
    <s v="D6972C00002"/>
    <s v="Astra Zeneca"/>
    <s v="Peru"/>
    <x v="1"/>
    <n v="40700"/>
    <s v="Revenues - Third Parties"/>
    <m/>
    <s v="Freight - Shipments"/>
    <n v="2026"/>
    <n v="7"/>
    <s v="USD"/>
    <n v="404.25"/>
    <n v="1"/>
    <n v="404.25"/>
    <x v="4"/>
    <n v="1"/>
  </r>
  <r>
    <s v="ASTRAZENECA"/>
    <s v="D6972C00002"/>
    <s v="Astra Zeneca"/>
    <s v="Peru"/>
    <x v="3"/>
    <n v="40700"/>
    <s v="Revenues - Third Parties"/>
    <m/>
    <s v="Pick and Pack (Ambient)"/>
    <n v="2026"/>
    <n v="7"/>
    <s v="USD"/>
    <n v="630.54"/>
    <n v="1"/>
    <n v="630.54"/>
    <x v="4"/>
    <n v="0"/>
  </r>
  <r>
    <s v="ASTRAZENECA"/>
    <s v="D6972C00002"/>
    <s v="Astra Zeneca"/>
    <s v="Peru"/>
    <x v="3"/>
    <n v="40700"/>
    <s v="Revenues - Third Parties"/>
    <m/>
    <s v="Project Management Fee"/>
    <n v="2026"/>
    <n v="7"/>
    <s v="USD"/>
    <n v="370.92"/>
    <n v="1"/>
    <n v="370.92"/>
    <x v="4"/>
    <n v="0"/>
  </r>
  <r>
    <s v="ASTRAZENECA"/>
    <s v="D6972C00002"/>
    <s v="Astra Zeneca"/>
    <s v="Peru"/>
    <x v="0"/>
    <n v="40700"/>
    <s v="Revenues - Third Parties"/>
    <m/>
    <s v="Storage Ambient (per Pallet)"/>
    <n v="2026"/>
    <n v="7"/>
    <s v="USD"/>
    <n v="2231.7399999999998"/>
    <n v="1"/>
    <n v="2231.7399999999998"/>
    <x v="4"/>
    <n v="0"/>
  </r>
  <r>
    <s v="ASTRAZENECA"/>
    <s v="D6972C00003"/>
    <s v="Astra Zeneca"/>
    <s v="Peru"/>
    <x v="3"/>
    <n v="40700"/>
    <s v="Revenues - Third Parties"/>
    <m/>
    <s v="Configuration of Temperature Monitoring Device"/>
    <n v="2026"/>
    <n v="7"/>
    <s v="USD"/>
    <n v="63"/>
    <n v="1"/>
    <n v="63"/>
    <x v="4"/>
    <n v="0"/>
  </r>
  <r>
    <s v="ASTRAZENECA"/>
    <s v="D6972C00003"/>
    <s v="Astra Zeneca"/>
    <s v="Peru"/>
    <x v="1"/>
    <n v="40700"/>
    <s v="Revenues - Third Parties"/>
    <m/>
    <s v="Freight - Shipments"/>
    <n v="2026"/>
    <n v="7"/>
    <s v="USD"/>
    <n v="252.09"/>
    <n v="1"/>
    <n v="252.09"/>
    <x v="4"/>
    <n v="1"/>
  </r>
  <r>
    <s v="ASTRAZENECA"/>
    <s v="D6972C00003"/>
    <s v="Astra Zeneca"/>
    <s v="Peru"/>
    <x v="3"/>
    <n v="40700"/>
    <s v="Revenues - Third Parties"/>
    <m/>
    <s v="Pick and Pack (Ambient)"/>
    <n v="2026"/>
    <n v="7"/>
    <s v="USD"/>
    <n v="630.54"/>
    <n v="1"/>
    <n v="630.54"/>
    <x v="4"/>
    <n v="0"/>
  </r>
  <r>
    <s v="ASTRAZENECA"/>
    <s v="D6972C00003"/>
    <s v="Astra Zeneca"/>
    <s v="Peru"/>
    <x v="3"/>
    <n v="40700"/>
    <s v="Revenues - Third Parties"/>
    <m/>
    <s v="Pick and Pack Cancellation Fee (Pre Pick &amp; Pack)"/>
    <n v="2026"/>
    <n v="7"/>
    <s v="USD"/>
    <n v="52.55"/>
    <n v="1"/>
    <n v="52.55"/>
    <x v="4"/>
    <n v="0"/>
  </r>
  <r>
    <s v="ASTRAZENECA"/>
    <s v="D6972C00003"/>
    <s v="Astra Zeneca"/>
    <s v="Peru"/>
    <x v="3"/>
    <n v="40700"/>
    <s v="Revenues - Third Parties"/>
    <m/>
    <s v="Project Management Fee"/>
    <n v="2026"/>
    <n v="7"/>
    <s v="USD"/>
    <n v="370.92"/>
    <n v="1"/>
    <n v="370.92"/>
    <x v="4"/>
    <n v="0"/>
  </r>
  <r>
    <s v="ASTRAZENECA"/>
    <s v="D6972C00003"/>
    <s v="Astra Zeneca"/>
    <s v="Peru"/>
    <x v="0"/>
    <n v="40700"/>
    <s v="Revenues - Third Parties"/>
    <m/>
    <s v="Storage Ambient (per Shelf)"/>
    <n v="2026"/>
    <n v="7"/>
    <s v="USD"/>
    <n v="4228.5600000000004"/>
    <n v="1"/>
    <n v="4228.5600000000004"/>
    <x v="4"/>
    <n v="0"/>
  </r>
  <r>
    <s v="OTH CUST"/>
    <s v="PR200-104"/>
    <s v="Prometheus Biosciences"/>
    <s v="Peru"/>
    <x v="1"/>
    <n v="40700"/>
    <s v="Revenues - Third Parties"/>
    <m/>
    <s v="Freight - Shipments"/>
    <n v="2026"/>
    <n v="7"/>
    <s v="USD"/>
    <n v="81.78"/>
    <n v="1"/>
    <n v="81.78"/>
    <x v="4"/>
    <n v="1"/>
  </r>
  <r>
    <s v="OTH CUST"/>
    <s v="PR200-104"/>
    <s v="Prometheus Biosciences"/>
    <s v="Peru"/>
    <x v="3"/>
    <n v="40700"/>
    <s v="Revenues - Third Parties"/>
    <m/>
    <s v="Project Management Fee"/>
    <n v="2026"/>
    <n v="7"/>
    <s v="USD"/>
    <n v="310.82"/>
    <n v="1"/>
    <n v="310.82"/>
    <x v="4"/>
    <n v="0"/>
  </r>
  <r>
    <s v="OTH CUST"/>
    <s v="PR200-104"/>
    <s v="Prometheus Biosciences"/>
    <s v="Peru"/>
    <x v="0"/>
    <n v="40700"/>
    <s v="Revenues - Third Parties"/>
    <m/>
    <s v="Storage Refrigerated (per Pallet)"/>
    <n v="2026"/>
    <n v="7"/>
    <s v="USD"/>
    <n v="289.70999999999998"/>
    <n v="1"/>
    <n v="289.70999999999998"/>
    <x v="4"/>
    <n v="0"/>
  </r>
  <r>
    <s v="ASTRAZENECA"/>
    <s v="D9181C00002"/>
    <s v="Astra Zeneca"/>
    <s v="Peru"/>
    <x v="3"/>
    <n v="40700"/>
    <s v="Revenues - Third Parties"/>
    <m/>
    <s v="Configuration of Temperature Monitoring Device"/>
    <n v="2026"/>
    <n v="7"/>
    <s v="USD"/>
    <n v="27"/>
    <n v="1"/>
    <n v="27"/>
    <x v="4"/>
    <n v="0"/>
  </r>
  <r>
    <s v="ASTRAZENECA"/>
    <s v="D9181C00002"/>
    <s v="Astra Zeneca"/>
    <s v="Peru"/>
    <x v="1"/>
    <n v="40700"/>
    <s v="Revenues - Third Parties"/>
    <m/>
    <s v="Freight - Shipments"/>
    <n v="2026"/>
    <n v="7"/>
    <s v="USD"/>
    <n v="429.72"/>
    <n v="1"/>
    <n v="429.72"/>
    <x v="4"/>
    <n v="1"/>
  </r>
  <r>
    <s v="ASTRAZENECA"/>
    <s v="D9181C00002"/>
    <s v="Astra Zeneca"/>
    <s v="Peru"/>
    <x v="3"/>
    <n v="40700"/>
    <s v="Revenues - Third Parties"/>
    <m/>
    <s v="Insulated shipper - Credo S4 - 28L (Leasing)"/>
    <n v="2026"/>
    <n v="7"/>
    <s v="USD"/>
    <n v="819"/>
    <n v="1"/>
    <n v="819"/>
    <x v="4"/>
    <n v="1"/>
  </r>
  <r>
    <s v="ASTRAZENECA"/>
    <s v="D9181C00002"/>
    <s v="Astra Zeneca"/>
    <s v="Peru"/>
    <x v="3"/>
    <n v="40700"/>
    <s v="Revenues - Third Parties"/>
    <m/>
    <s v="Pick and Pack (Refrigerated)"/>
    <n v="2026"/>
    <n v="7"/>
    <s v="USD"/>
    <n v="360"/>
    <n v="1"/>
    <n v="360"/>
    <x v="4"/>
    <n v="0"/>
  </r>
  <r>
    <s v="ASTRAZENECA"/>
    <s v="D9181C00002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</r>
  <r>
    <s v="ASTRAZENECA"/>
    <s v="D9181C00002"/>
    <s v="Astra Zeneca"/>
    <s v="Peru"/>
    <x v="3"/>
    <n v="40700"/>
    <s v="Revenues - Third Parties"/>
    <m/>
    <s v="Receipt fee Refrigerated (per Receipt_ID)"/>
    <n v="2026"/>
    <n v="7"/>
    <s v="USD"/>
    <n v="454.76"/>
    <n v="1"/>
    <n v="454.76"/>
    <x v="4"/>
    <n v="0"/>
  </r>
  <r>
    <s v="ASTRAZENECA"/>
    <s v="D9181C00002"/>
    <s v="Astra Zeneca"/>
    <s v="Peru"/>
    <x v="0"/>
    <n v="40700"/>
    <s v="Revenues - Third Parties"/>
    <m/>
    <s v="Storage Refrigerated (per Pallet)"/>
    <n v="2026"/>
    <n v="7"/>
    <s v="USD"/>
    <n v="6682.42"/>
    <n v="1"/>
    <n v="6682.42"/>
    <x v="4"/>
    <n v="0"/>
  </r>
  <r>
    <s v="OTH CUST"/>
    <s v="IMVT-1402-2801"/>
    <s v="IMVT Corporation"/>
    <s v="Peru"/>
    <x v="0"/>
    <n v="40700"/>
    <s v="Revenues - Third Parties"/>
    <m/>
    <s v="Non-Drug Storage Ambient (per Pallet)"/>
    <n v="2026"/>
    <n v="7"/>
    <s v="USD"/>
    <n v="204.9"/>
    <n v="1"/>
    <n v="204.9"/>
    <x v="4"/>
    <n v="0"/>
  </r>
  <r>
    <s v="OTH CUST"/>
    <s v="IMVT-1402-2801"/>
    <s v="IMVT Corporation"/>
    <s v="Peru"/>
    <x v="3"/>
    <n v="40700"/>
    <s v="Revenues - Third Parties"/>
    <m/>
    <s v="Project Management Fee"/>
    <n v="2026"/>
    <n v="7"/>
    <s v="USD"/>
    <n v="1631.62"/>
    <n v="1"/>
    <n v="1631.62"/>
    <x v="4"/>
    <n v="0"/>
  </r>
  <r>
    <s v="OTH CUST"/>
    <s v="IMVT-1402-2801"/>
    <s v="IMVT Corporation"/>
    <s v="Peru"/>
    <x v="3"/>
    <n v="40700"/>
    <s v="Revenues - Third Parties"/>
    <m/>
    <s v="Receipt fee Ambient (per Receipt_ID)"/>
    <n v="2026"/>
    <n v="7"/>
    <s v="USD"/>
    <n v="997.47"/>
    <n v="1"/>
    <n v="997.47"/>
    <x v="4"/>
    <n v="0"/>
  </r>
  <r>
    <s v="OTH CUST"/>
    <s v="IMVT-1402-2801"/>
    <s v="IMVT Corporation"/>
    <s v="Peru"/>
    <x v="0"/>
    <n v="40700"/>
    <s v="Revenues - Third Parties"/>
    <m/>
    <s v="Storage Refrigerated (per Shelf)"/>
    <n v="2026"/>
    <n v="7"/>
    <s v="USD"/>
    <n v="2451.1799999999998"/>
    <n v="1"/>
    <n v="2451.1799999999998"/>
    <x v="4"/>
    <n v="0"/>
  </r>
  <r>
    <s v="ASTRAZENECA"/>
    <s v="D6973C00001"/>
    <s v="Astra Zeneca"/>
    <s v="Peru"/>
    <x v="3"/>
    <n v="40700"/>
    <s v="Revenues - Third Parties"/>
    <m/>
    <s v="Configuration of Temperature Monitoring Device"/>
    <n v="2026"/>
    <n v="7"/>
    <s v="USD"/>
    <n v="108"/>
    <n v="1"/>
    <n v="108"/>
    <x v="4"/>
    <n v="0"/>
  </r>
  <r>
    <s v="ASTRAZENECA"/>
    <s v="D6973C00001"/>
    <s v="Astra Zeneca"/>
    <s v="Peru"/>
    <x v="1"/>
    <n v="40700"/>
    <s v="Revenues - Third Parties"/>
    <m/>
    <s v="Freight - Shipments"/>
    <n v="2026"/>
    <n v="7"/>
    <s v="USD"/>
    <n v="480.33"/>
    <n v="1"/>
    <n v="480.33"/>
    <x v="4"/>
    <n v="1"/>
  </r>
  <r>
    <s v="ASTRAZENECA"/>
    <s v="D6973C00001"/>
    <s v="Astra Zeneca"/>
    <s v="Peru"/>
    <x v="3"/>
    <n v="40700"/>
    <s v="Revenues - Third Parties"/>
    <m/>
    <s v="Pick and Pack (Ambient)"/>
    <n v="2026"/>
    <n v="7"/>
    <s v="USD"/>
    <n v="1288.44"/>
    <n v="1"/>
    <n v="1288.44"/>
    <x v="4"/>
    <n v="0"/>
  </r>
  <r>
    <s v="ASTRAZENECA"/>
    <s v="D6973C00001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</r>
  <r>
    <s v="ASTRAZENECA"/>
    <s v="D6973C00001"/>
    <s v="Astra Zeneca"/>
    <s v="Peru"/>
    <x v="0"/>
    <n v="40700"/>
    <s v="Revenues - Third Parties"/>
    <m/>
    <s v="Storage Ambient (per Pallet)"/>
    <n v="2026"/>
    <n v="7"/>
    <s v="USD"/>
    <n v="3360"/>
    <n v="1"/>
    <n v="3360"/>
    <x v="4"/>
    <n v="0"/>
  </r>
  <r>
    <s v="OTH CUST"/>
    <s v="HLX22-GC-301"/>
    <s v="Shanghai Henlius Biotech Inc"/>
    <s v="Peru"/>
    <x v="1"/>
    <n v="40700"/>
    <s v="Revenues - Third Parties"/>
    <m/>
    <s v="Freight - Shipments"/>
    <n v="2026"/>
    <n v="7"/>
    <s v="USD"/>
    <n v="127.38"/>
    <n v="1"/>
    <n v="127.38"/>
    <x v="4"/>
    <n v="1"/>
  </r>
  <r>
    <s v="OTH CUST"/>
    <s v="HLX22-GC-301"/>
    <s v="Shanghai Henlius Biotech Inc"/>
    <s v="Peru"/>
    <x v="3"/>
    <n v="40700"/>
    <s v="Revenues - Third Parties"/>
    <m/>
    <s v="Insulated shipper - Credo S4 - 12L (Leasing)"/>
    <n v="2026"/>
    <n v="7"/>
    <s v="USD"/>
    <n v="540.99"/>
    <n v="1"/>
    <n v="540.99"/>
    <x v="4"/>
    <n v="1"/>
  </r>
  <r>
    <s v="OTH CUST"/>
    <s v="HLX22-GC-301"/>
    <s v="Shanghai Henlius Biotech Inc"/>
    <s v="Peru"/>
    <x v="3"/>
    <n v="40700"/>
    <s v="Revenues - Third Parties"/>
    <m/>
    <s v="Insulated shipper - Credo S4 - 28L (Leasing)"/>
    <n v="2026"/>
    <n v="7"/>
    <s v="USD"/>
    <n v="331.57"/>
    <n v="1"/>
    <n v="331.57"/>
    <x v="4"/>
    <n v="1"/>
  </r>
  <r>
    <s v="OTH CUST"/>
    <s v="HLX22-GC-301"/>
    <s v="Shanghai Henlius Biotech Inc"/>
    <s v="Peru"/>
    <x v="3"/>
    <n v="40700"/>
    <s v="Revenues - Third Parties"/>
    <m/>
    <s v="Pick and Pack (Refrigerated)"/>
    <n v="2026"/>
    <n v="7"/>
    <s v="USD"/>
    <n v="823.6"/>
    <n v="1"/>
    <n v="823.6"/>
    <x v="4"/>
    <n v="0"/>
  </r>
  <r>
    <s v="OTH CUST"/>
    <s v="HLX22-GC-301"/>
    <s v="Shanghai Henlius Biotech Inc"/>
    <s v="Peru"/>
    <x v="3"/>
    <n v="40700"/>
    <s v="Revenues - Third Parties"/>
    <m/>
    <s v="Project Management Fee"/>
    <n v="2026"/>
    <n v="7"/>
    <s v="USD"/>
    <n v="1060.55"/>
    <n v="1"/>
    <n v="1060.55"/>
    <x v="4"/>
    <n v="0"/>
  </r>
  <r>
    <s v="OTH CUST"/>
    <s v="HLX22-GC-301"/>
    <s v="Shanghai Henlius Biotech Inc"/>
    <s v="Peru"/>
    <x v="0"/>
    <n v="40700"/>
    <s v="Revenues - Third Parties"/>
    <m/>
    <s v="Storage Refrigerated (per Shelf)"/>
    <n v="2026"/>
    <n v="7"/>
    <s v="USD"/>
    <n v="2389.86"/>
    <n v="1"/>
    <n v="2389.86"/>
    <x v="4"/>
    <n v="0"/>
  </r>
  <r>
    <s v="OTH CUST"/>
    <s v="HLX22-GC-301"/>
    <s v="Shanghai Henlius Biotech Inc"/>
    <s v="Peru"/>
    <x v="3"/>
    <n v="40700"/>
    <s v="Revenues - Third Parties"/>
    <m/>
    <s v="Temperature Monitoring Device (Refrigerated)"/>
    <n v="2026"/>
    <n v="7"/>
    <s v="USD"/>
    <n v="331.56"/>
    <n v="1"/>
    <n v="331.56"/>
    <x v="4"/>
    <n v="1"/>
  </r>
  <r>
    <s v="ASTRAZENECA"/>
    <s v="D5241C00007"/>
    <s v="Astra Zeneca"/>
    <s v="Peru"/>
    <x v="3"/>
    <n v="40700"/>
    <s v="Revenues - Third Parties"/>
    <m/>
    <s v="Configuration of Temperature Monitoring Device"/>
    <n v="2026"/>
    <n v="7"/>
    <s v="USD"/>
    <n v="72"/>
    <n v="1"/>
    <n v="72"/>
    <x v="4"/>
    <n v="0"/>
  </r>
  <r>
    <s v="ASTRAZENECA"/>
    <s v="D5241C00007"/>
    <s v="Astra Zeneca"/>
    <s v="Peru"/>
    <x v="1"/>
    <n v="40700"/>
    <s v="Revenues - Third Parties"/>
    <m/>
    <s v="Freight - Shipments"/>
    <n v="2026"/>
    <n v="7"/>
    <s v="USD"/>
    <n v="393.54"/>
    <n v="1"/>
    <n v="393.54"/>
    <x v="4"/>
    <n v="1"/>
  </r>
  <r>
    <s v="ASTRAZENECA"/>
    <s v="D5241C00007"/>
    <s v="Astra Zeneca"/>
    <s v="Peru"/>
    <x v="3"/>
    <n v="40700"/>
    <s v="Revenues - Third Parties"/>
    <m/>
    <s v="Insulated shipper - Credo S4 - 12L (Leasing)"/>
    <n v="2026"/>
    <n v="7"/>
    <s v="USD"/>
    <n v="1165"/>
    <n v="1"/>
    <n v="1165"/>
    <x v="4"/>
    <n v="1"/>
  </r>
  <r>
    <s v="ASTRAZENECA"/>
    <s v="D5241C00007"/>
    <s v="Astra Zeneca"/>
    <s v="Peru"/>
    <x v="3"/>
    <n v="40700"/>
    <s v="Revenues - Third Parties"/>
    <m/>
    <s v="Insulated shipper - Credo S4 - 28L (Leasing)"/>
    <n v="2026"/>
    <n v="7"/>
    <s v="USD"/>
    <n v="819"/>
    <n v="1"/>
    <n v="819"/>
    <x v="4"/>
    <n v="1"/>
  </r>
  <r>
    <s v="ASTRAZENECA"/>
    <s v="D5241C00007"/>
    <s v="Astra Zeneca"/>
    <s v="Peru"/>
    <x v="3"/>
    <n v="40700"/>
    <s v="Revenues - Third Parties"/>
    <m/>
    <s v="Pick and Pack (Refrigerated)"/>
    <n v="2026"/>
    <n v="7"/>
    <s v="USD"/>
    <n v="720"/>
    <n v="1"/>
    <n v="720"/>
    <x v="4"/>
    <n v="0"/>
  </r>
  <r>
    <s v="ASTRAZENECA"/>
    <s v="D5241C00007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</r>
  <r>
    <s v="ASTRAZENECA"/>
    <s v="D5241C00007"/>
    <s v="Astra Zeneca"/>
    <s v="Peru"/>
    <x v="3"/>
    <n v="40700"/>
    <s v="Revenues - Third Parties"/>
    <m/>
    <s v="Receipt fee Refrigerated (per Receipt_ID)"/>
    <n v="2026"/>
    <n v="7"/>
    <s v="USD"/>
    <n v="454.76"/>
    <n v="1"/>
    <n v="454.76"/>
    <x v="4"/>
    <n v="0"/>
  </r>
  <r>
    <s v="ASTRAZENECA"/>
    <s v="D5241C00007"/>
    <s v="Astra Zeneca"/>
    <s v="Peru"/>
    <x v="0"/>
    <n v="40700"/>
    <s v="Revenues - Third Parties"/>
    <m/>
    <s v="Storage Refrigerated (per Pallet)"/>
    <n v="2026"/>
    <n v="7"/>
    <s v="USD"/>
    <n v="4358.1000000000004"/>
    <n v="1"/>
    <n v="4358.1000000000004"/>
    <x v="4"/>
    <n v="0"/>
  </r>
  <r>
    <s v="AMGEN"/>
    <s v="Amgen Studies"/>
    <s v="Amgen, Inc."/>
    <s v="Peru"/>
    <x v="3"/>
    <n v="40700"/>
    <s v="Revenues - Third Parties"/>
    <m/>
    <s v="Additional Reports"/>
    <n v="2026"/>
    <n v="7"/>
    <s v="USD"/>
    <n v="86.19"/>
    <n v="1"/>
    <n v="86.19"/>
    <x v="4"/>
    <n v="0"/>
  </r>
  <r>
    <s v="ASTRAZENECA"/>
    <s v="D5160C00048"/>
    <s v="Astra Zeneca"/>
    <s v="Peru"/>
    <x v="3"/>
    <n v="40700"/>
    <s v="Revenues - Third Parties"/>
    <m/>
    <s v="Pick and Pack (Ambient)"/>
    <n v="2026"/>
    <n v="7"/>
    <s v="USD"/>
    <n v="226.85480000000001"/>
    <n v="1"/>
    <n v="226.85480000000001"/>
    <x v="4"/>
    <n v="0"/>
  </r>
  <r>
    <s v="ASTRAZENECA"/>
    <s v="D5160C00048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5160C00048"/>
    <s v="Astra Zeneca"/>
    <s v="Peru"/>
    <x v="3"/>
    <n v="40700"/>
    <s v="Revenues - Third Parties"/>
    <m/>
    <s v="Receipt fee Ambient (per Receipt_ID)"/>
    <n v="2026"/>
    <n v="7"/>
    <s v="USD"/>
    <n v="480.39840000000004"/>
    <n v="1"/>
    <n v="480.39840000000004"/>
    <x v="4"/>
    <n v="0"/>
  </r>
  <r>
    <s v="ASTRAZENECA"/>
    <s v="D5160C00048"/>
    <s v="Astra Zeneca"/>
    <s v="Peru"/>
    <x v="0"/>
    <n v="40700"/>
    <s v="Revenues - Third Parties"/>
    <m/>
    <s v="Storage Ambient (per Shelf)"/>
    <n v="2026"/>
    <n v="7"/>
    <s v="USD"/>
    <n v="887.40260000000001"/>
    <n v="1"/>
    <n v="887.40260000000001"/>
    <x v="4"/>
    <n v="0"/>
  </r>
  <r>
    <s v="ASTRAZENECA"/>
    <s v="D5160C00048"/>
    <s v="Astra Zeneca"/>
    <s v="Peru"/>
    <x v="3"/>
    <n v="40700"/>
    <s v="Revenues - Third Parties"/>
    <m/>
    <s v="Temperature Monitoring Device (Ambient)"/>
    <n v="2026"/>
    <n v="7"/>
    <s v="USD"/>
    <n v="72.246581599999999"/>
    <n v="1"/>
    <n v="72.246581599999999"/>
    <x v="4"/>
    <n v="1"/>
  </r>
  <r>
    <s v="ASTRAZENECA"/>
    <s v="D5169C00001"/>
    <s v="Astra Zeneca"/>
    <s v="Peru"/>
    <x v="1"/>
    <n v="40700"/>
    <s v="Revenues - Third Parties"/>
    <m/>
    <s v="Freight - Shipments"/>
    <n v="2026"/>
    <n v="7"/>
    <s v="USD"/>
    <n v="395.68814880000002"/>
    <n v="1"/>
    <n v="395.68814880000002"/>
    <x v="4"/>
    <n v="1"/>
  </r>
  <r>
    <s v="ASTRAZENECA"/>
    <s v="D5169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5169C00001"/>
    <s v="Astra Zeneca"/>
    <s v="Peru"/>
    <x v="0"/>
    <n v="40700"/>
    <s v="Revenues - Third Parties"/>
    <m/>
    <s v="Storage Ambient (per Shelf)"/>
    <n v="2026"/>
    <n v="7"/>
    <s v="USD"/>
    <n v="253.54360000000003"/>
    <n v="1"/>
    <n v="253.54360000000003"/>
    <x v="4"/>
    <n v="0"/>
  </r>
  <r>
    <s v="AMGEN"/>
    <n v="20170770"/>
    <s v="Amgen, Inc."/>
    <s v="Peru"/>
    <x v="2"/>
    <n v="40700"/>
    <s v="Revenues - Third Parties"/>
    <m/>
    <s v="Destruction (per Kg)"/>
    <n v="2026"/>
    <n v="7"/>
    <s v="USD"/>
    <n v="424.08"/>
    <n v="1"/>
    <n v="424.08"/>
    <x v="4"/>
    <n v="1"/>
  </r>
  <r>
    <s v="AMGEN"/>
    <n v="20170770"/>
    <s v="Amgen, Inc."/>
    <s v="Peru"/>
    <x v="2"/>
    <n v="40700"/>
    <s v="Revenues - Third Parties"/>
    <m/>
    <s v="Destruction Setup Fee"/>
    <n v="2026"/>
    <n v="7"/>
    <s v="USD"/>
    <n v="861.84"/>
    <n v="1"/>
    <n v="861.84"/>
    <x v="4"/>
    <n v="0"/>
  </r>
  <r>
    <s v="AMGEN"/>
    <n v="20170770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</r>
  <r>
    <s v="AMGEN"/>
    <n v="20170770"/>
    <s v="Amgen, Inc."/>
    <s v="Peru"/>
    <x v="0"/>
    <n v="40700"/>
    <s v="Revenues - Third Parties"/>
    <m/>
    <s v="Storage Ambient (per Pallet)"/>
    <n v="2026"/>
    <n v="7"/>
    <s v="USD"/>
    <n v="410.42"/>
    <n v="1"/>
    <n v="410.42"/>
    <x v="4"/>
    <n v="0"/>
  </r>
  <r>
    <s v="AMGEN"/>
    <n v="20170770"/>
    <s v="Amgen, Inc."/>
    <s v="Peru"/>
    <x v="0"/>
    <n v="40700"/>
    <s v="Revenues - Third Parties"/>
    <m/>
    <s v="Storage of Returns (per Pallet)"/>
    <n v="2026"/>
    <n v="7"/>
    <s v="USD"/>
    <n v="389.07"/>
    <n v="1"/>
    <n v="389.07"/>
    <x v="4"/>
    <n v="0"/>
  </r>
  <r>
    <s v="ASTRAZENECA"/>
    <s v="D361BC00001"/>
    <s v="Astra Zeneca"/>
    <s v="Peru"/>
    <x v="1"/>
    <n v="40700"/>
    <s v="Revenues - Third Parties"/>
    <m/>
    <s v="Freight - Shipments"/>
    <n v="2026"/>
    <n v="7"/>
    <s v="USD"/>
    <n v="153.7808656"/>
    <n v="1"/>
    <n v="153.7808656"/>
    <x v="4"/>
    <n v="1"/>
  </r>
  <r>
    <s v="ASTRAZENECA"/>
    <s v="D361BC00001"/>
    <s v="Astra Zeneca"/>
    <s v="Peru"/>
    <x v="3"/>
    <n v="40700"/>
    <s v="Revenues - Third Parties"/>
    <m/>
    <s v="Pick and Pack (Ambient)"/>
    <n v="2026"/>
    <n v="7"/>
    <s v="USD"/>
    <n v="340.28220000000005"/>
    <n v="1"/>
    <n v="340.28220000000005"/>
    <x v="4"/>
    <n v="0"/>
  </r>
  <r>
    <s v="ASTRAZENECA"/>
    <s v="D361B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361BC00001"/>
    <s v="Astra Zeneca"/>
    <s v="Peru"/>
    <x v="0"/>
    <n v="40700"/>
    <s v="Revenues - Third Parties"/>
    <m/>
    <s v="Storage Ambient (per Shelf)"/>
    <n v="2026"/>
    <n v="7"/>
    <s v="USD"/>
    <n v="1140.9462000000001"/>
    <n v="1"/>
    <n v="1140.9462000000001"/>
    <x v="4"/>
    <n v="0"/>
  </r>
  <r>
    <s v="ASTRAZENECA"/>
    <s v="D361BC00001"/>
    <s v="Astra Zeneca"/>
    <s v="Peru"/>
    <x v="3"/>
    <n v="40700"/>
    <s v="Revenues - Third Parties"/>
    <m/>
    <s v="Temperature Monitoring Device (Ambient)"/>
    <n v="2026"/>
    <n v="7"/>
    <s v="USD"/>
    <n v="108.36987239999999"/>
    <n v="1"/>
    <n v="108.36987239999999"/>
    <x v="4"/>
    <n v="1"/>
  </r>
  <r>
    <s v="ASTRAZENECA"/>
    <s v="D967UC00001"/>
    <s v="Astra Zeneca"/>
    <s v="Peru"/>
    <x v="1"/>
    <n v="40700"/>
    <s v="Revenues - Third Parties"/>
    <m/>
    <s v="Freight - Shipments"/>
    <n v="2026"/>
    <n v="7"/>
    <s v="USD"/>
    <n v="165.2837384"/>
    <n v="1"/>
    <n v="165.2837384"/>
    <x v="4"/>
    <n v="1"/>
  </r>
  <r>
    <s v="ASTRAZENECA"/>
    <s v="D967UC00001"/>
    <s v="Astra Zeneca"/>
    <s v="Peru"/>
    <x v="3"/>
    <n v="40700"/>
    <s v="Revenues - Third Parties"/>
    <m/>
    <s v="Insulated shipper - Credo S4 - 12L (Leasing)"/>
    <n v="2026"/>
    <n v="7"/>
    <s v="USD"/>
    <n v="756.58744680000007"/>
    <n v="1"/>
    <n v="756.58744680000007"/>
    <x v="4"/>
    <n v="1"/>
  </r>
  <r>
    <s v="ASTRAZENECA"/>
    <s v="D967UC00001"/>
    <s v="Astra Zeneca"/>
    <s v="Peru"/>
    <x v="3"/>
    <n v="40700"/>
    <s v="Revenues - Third Parties"/>
    <m/>
    <s v="Pick and Pack (Refrigerated)"/>
    <n v="2026"/>
    <n v="7"/>
    <s v="USD"/>
    <n v="380.31540000000001"/>
    <n v="1"/>
    <n v="380.31540000000001"/>
    <x v="4"/>
    <n v="0"/>
  </r>
  <r>
    <s v="ASTRAZENECA"/>
    <s v="D967U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967UC00001"/>
    <s v="Astra Zeneca"/>
    <s v="Peru"/>
    <x v="0"/>
    <n v="40700"/>
    <s v="Revenues - Third Parties"/>
    <m/>
    <s v="Storage Refrigerated (per Pallet)"/>
    <n v="2026"/>
    <n v="7"/>
    <s v="USD"/>
    <n v="920.7636"/>
    <n v="1"/>
    <n v="920.7636"/>
    <x v="4"/>
    <n v="0"/>
  </r>
  <r>
    <s v="ASTRAZENECA"/>
    <s v="D967UC00001"/>
    <s v="Astra Zeneca"/>
    <s v="Peru"/>
    <x v="3"/>
    <n v="40700"/>
    <s v="Revenues - Third Parties"/>
    <m/>
    <s v="Temperature Monitoring Device (Refrigerated)"/>
    <n v="2026"/>
    <n v="7"/>
    <s v="USD"/>
    <n v="108.36987239999999"/>
    <n v="1"/>
    <n v="108.36987239999999"/>
    <x v="4"/>
    <n v="1"/>
  </r>
  <r>
    <s v="MEDIMMUNE"/>
    <s v="D9180C00004"/>
    <s v="MedImmune Inc"/>
    <s v="Peru"/>
    <x v="3"/>
    <n v="40700"/>
    <s v="Revenues - Third Parties"/>
    <m/>
    <s v="Project Management Fee"/>
    <n v="2026"/>
    <n v="7"/>
    <s v="USD"/>
    <n v="369.9"/>
    <n v="1"/>
    <n v="369.9"/>
    <x v="4"/>
    <n v="0"/>
  </r>
  <r>
    <s v="MEDIMMUNE"/>
    <s v="D9180C00004"/>
    <s v="MedImmune Inc"/>
    <s v="Peru"/>
    <x v="0"/>
    <n v="40700"/>
    <s v="Revenues - Third Parties"/>
    <m/>
    <s v="Storage Refrigerated (per Pallet)"/>
    <n v="2026"/>
    <n v="7"/>
    <s v="USD"/>
    <n v="567.17999999999995"/>
    <n v="1"/>
    <n v="567.17999999999995"/>
    <x v="4"/>
    <n v="0"/>
  </r>
  <r>
    <s v="ASTRAZENECA"/>
    <s v="D926NC00001"/>
    <s v="Astra Zeneca"/>
    <s v="Peru"/>
    <x v="1"/>
    <n v="40700"/>
    <s v="Revenues - Third Parties"/>
    <m/>
    <s v="Freight - Shipments"/>
    <n v="2026"/>
    <n v="7"/>
    <s v="USD"/>
    <n v="245.93729200000004"/>
    <n v="1"/>
    <n v="245.93729200000004"/>
    <x v="4"/>
    <n v="1"/>
  </r>
  <r>
    <s v="ASTRAZENECA"/>
    <s v="D926NC00001"/>
    <s v="Astra Zeneca"/>
    <s v="Peru"/>
    <x v="3"/>
    <n v="40700"/>
    <s v="Revenues - Third Parties"/>
    <m/>
    <s v="Insulated shipper - Credo S4 - 28L (Leasing)"/>
    <n v="2026"/>
    <n v="7"/>
    <s v="USD"/>
    <n v="935.17555200000004"/>
    <n v="1"/>
    <n v="935.17555200000004"/>
    <x v="4"/>
    <n v="1"/>
  </r>
  <r>
    <s v="ASTRAZENECA"/>
    <s v="D926NC00001"/>
    <s v="Astra Zeneca"/>
    <s v="Peru"/>
    <x v="3"/>
    <n v="40700"/>
    <s v="Revenues - Third Parties"/>
    <m/>
    <s v="Pick and Pack (Refrigerated)"/>
    <n v="2026"/>
    <n v="7"/>
    <s v="USD"/>
    <n v="507.08720000000005"/>
    <n v="1"/>
    <n v="507.08720000000005"/>
    <x v="4"/>
    <n v="0"/>
  </r>
  <r>
    <s v="ASTRAZENECA"/>
    <s v="D926N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926NC00001"/>
    <s v="Astra Zeneca"/>
    <s v="Peru"/>
    <x v="0"/>
    <n v="40700"/>
    <s v="Revenues - Third Parties"/>
    <m/>
    <s v="Storage Refrigerated (per Pallet)"/>
    <n v="2026"/>
    <n v="7"/>
    <s v="USD"/>
    <n v="1227.6848"/>
    <n v="1"/>
    <n v="1227.6848"/>
    <x v="4"/>
    <n v="0"/>
  </r>
  <r>
    <s v="ASTRAZENECA"/>
    <s v="D926NC00001"/>
    <s v="Astra Zeneca"/>
    <s v="Peru"/>
    <x v="3"/>
    <n v="40700"/>
    <s v="Revenues - Third Parties"/>
    <m/>
    <s v="Temperature Monitoring Device (Refrigerated)"/>
    <n v="2026"/>
    <n v="7"/>
    <s v="USD"/>
    <n v="117.00369920000001"/>
    <n v="1"/>
    <n v="117.00369920000001"/>
    <x v="4"/>
    <n v="1"/>
  </r>
  <r>
    <s v="ASTRAZENECA"/>
    <s v="D9078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9078C00001"/>
    <s v="Astra Zeneca"/>
    <s v="Peru"/>
    <x v="0"/>
    <n v="40700"/>
    <s v="Revenues - Third Parties"/>
    <m/>
    <s v="Storage Refrigerated (per Pallet)"/>
    <n v="2026"/>
    <n v="7"/>
    <s v="USD"/>
    <n v="1227.6848"/>
    <n v="1"/>
    <n v="1227.6848"/>
    <x v="4"/>
    <n v="0"/>
  </r>
  <r>
    <s v="AMGEN"/>
    <n v="20210096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</r>
  <r>
    <s v="AMGEN"/>
    <n v="20210096"/>
    <s v="Amgen, Inc."/>
    <s v="Peru"/>
    <x v="0"/>
    <n v="40700"/>
    <s v="Revenues - Third Parties"/>
    <m/>
    <s v="Storage of Returns (per Pallet)"/>
    <n v="2026"/>
    <n v="7"/>
    <s v="USD"/>
    <n v="129.69"/>
    <n v="1"/>
    <n v="129.69"/>
    <x v="4"/>
    <n v="0"/>
  </r>
  <r>
    <s v="ASTRAZENECA"/>
    <s v="D3466C00001"/>
    <s v="Astra Zeneca"/>
    <s v="Peru"/>
    <x v="3"/>
    <n v="40700"/>
    <s v="Revenues - Third Parties"/>
    <m/>
    <s v="Configuration of Temperature Monitoring Device"/>
    <n v="2026"/>
    <n v="7"/>
    <s v="USD"/>
    <n v="88.073040000000006"/>
    <n v="1"/>
    <n v="88.073040000000006"/>
    <x v="4"/>
    <n v="0"/>
  </r>
  <r>
    <s v="ASTRAZENECA"/>
    <s v="D3466C00001"/>
    <s v="Astra Zeneca"/>
    <s v="Peru"/>
    <x v="3"/>
    <n v="40700"/>
    <s v="Revenues - Third Parties"/>
    <m/>
    <s v="Insulated shipper - Credo S22 - 12L (Leasing)"/>
    <n v="2026"/>
    <n v="7"/>
    <s v="USD"/>
    <n v="453.30926800000003"/>
    <n v="1"/>
    <n v="453.30926800000003"/>
    <x v="4"/>
    <n v="1"/>
  </r>
  <r>
    <s v="ASTRAZENECA"/>
    <s v="D3466C00001"/>
    <s v="Astra Zeneca"/>
    <s v="Peru"/>
    <x v="3"/>
    <n v="40700"/>
    <s v="Revenues - Third Parties"/>
    <m/>
    <s v="Insulated shipper - Credo S22 - 28L (Leasing)"/>
    <n v="2026"/>
    <n v="7"/>
    <s v="USD"/>
    <n v="1303.8546352000001"/>
    <n v="1"/>
    <n v="1303.8546352000001"/>
    <x v="4"/>
    <n v="1"/>
  </r>
  <r>
    <s v="ASTRAZENECA"/>
    <s v="D3466C00001"/>
    <s v="Astra Zeneca"/>
    <s v="Peru"/>
    <x v="3"/>
    <n v="40700"/>
    <s v="Revenues - Third Parties"/>
    <m/>
    <s v="Pick and Pack (Controlled Ambient)"/>
    <n v="2026"/>
    <n v="7"/>
    <s v="USD"/>
    <n v="512.15807200000006"/>
    <n v="1"/>
    <n v="512.15807200000006"/>
    <x v="4"/>
    <n v="0"/>
  </r>
  <r>
    <s v="ASTRAZENECA"/>
    <s v="D3466C00001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</r>
  <r>
    <s v="ASTRAZENECA"/>
    <s v="D3466C00001"/>
    <s v="Astra Zeneca"/>
    <s v="Peru"/>
    <x v="3"/>
    <n v="40700"/>
    <s v="Revenues - Third Parties"/>
    <m/>
    <s v="Receipt fee Ambient (per Receipt_ID)"/>
    <n v="2026"/>
    <n v="7"/>
    <s v="USD"/>
    <n v="242.60119200000003"/>
    <n v="1"/>
    <n v="242.60119200000003"/>
    <x v="4"/>
    <n v="0"/>
  </r>
  <r>
    <s v="ASTRAZENECA"/>
    <s v="D3466C00001"/>
    <s v="Astra Zeneca"/>
    <s v="Peru"/>
    <x v="0"/>
    <n v="40700"/>
    <s v="Revenues - Third Parties"/>
    <m/>
    <s v="Storage Ambient (per Pallet)"/>
    <n v="2026"/>
    <n v="7"/>
    <s v="USD"/>
    <n v="768.23710800000015"/>
    <n v="1"/>
    <n v="768.23710800000015"/>
    <x v="4"/>
    <n v="0"/>
  </r>
  <r>
    <s v="ASTRAZENECA"/>
    <s v="D3466C00001"/>
    <s v="Astra Zeneca"/>
    <s v="Peru"/>
    <x v="1"/>
    <n v="40700"/>
    <s v="Revenues - Third Parties"/>
    <m/>
    <s v="Freight - Shipments"/>
    <n v="2026"/>
    <n v="7"/>
    <s v="USD"/>
    <n v="389.93671239999998"/>
    <n v="1"/>
    <n v="389.93671239999998"/>
    <x v="4"/>
    <n v="1"/>
  </r>
  <r>
    <s v="ASTRAZENECA"/>
    <s v="D3466C00001"/>
    <s v="Astra Zeneca"/>
    <s v="Peru"/>
    <x v="3"/>
    <n v="40700"/>
    <s v="Revenues - Third Parties"/>
    <m/>
    <s v="Insulated shipper - Credo S4 - 12L (Leasing)"/>
    <n v="2026"/>
    <n v="7"/>
    <s v="USD"/>
    <n v="1008.7832624000001"/>
    <n v="1"/>
    <n v="1008.7832624000001"/>
    <x v="4"/>
    <n v="1"/>
  </r>
  <r>
    <s v="ASTRAZENECA"/>
    <s v="D3466C00001"/>
    <s v="Astra Zeneca"/>
    <s v="Peru"/>
    <x v="3"/>
    <n v="40700"/>
    <s v="Revenues - Third Parties"/>
    <m/>
    <s v="Pick and Pack (Refrigerated)"/>
    <n v="2026"/>
    <n v="7"/>
    <s v="USD"/>
    <n v="507.08720000000005"/>
    <n v="1"/>
    <n v="507.08720000000005"/>
    <x v="4"/>
    <n v="0"/>
  </r>
  <r>
    <s v="ASTRAZENECA"/>
    <s v="D3466C00001"/>
    <s v="Astra Zeneca"/>
    <s v="Peru"/>
    <x v="0"/>
    <n v="40700"/>
    <s v="Revenues - Third Parties"/>
    <m/>
    <s v="Storage Controlled Drug - Refrigerated (per Pallet)"/>
    <n v="2026"/>
    <n v="7"/>
    <s v="USD"/>
    <n v="1534.606"/>
    <n v="1"/>
    <n v="1534.606"/>
    <x v="4"/>
    <n v="0"/>
  </r>
  <r>
    <s v="ASTRAZENECA"/>
    <s v="Temperature Monitor-Global Pooling"/>
    <s v="Astra Zeneca"/>
    <s v="Peru"/>
    <x v="0"/>
    <n v="40700"/>
    <s v="Revenues - Third Parties"/>
    <m/>
    <s v="Non-Drug Storage Ambient (per Shelf)"/>
    <n v="2026"/>
    <n v="7"/>
    <s v="USD"/>
    <n v="1213.00596"/>
    <n v="1"/>
    <n v="1213.00596"/>
    <x v="4"/>
    <n v="0"/>
  </r>
  <r>
    <s v="ASTRAZENECA"/>
    <s v="D8531C00002"/>
    <s v="Astra Zeneca"/>
    <s v="Peru"/>
    <x v="1"/>
    <n v="40700"/>
    <s v="Revenues - Third Parties"/>
    <m/>
    <s v="Freight - Shipments"/>
    <n v="2026"/>
    <n v="7"/>
    <s v="USD"/>
    <n v="558.97022720000007"/>
    <n v="1"/>
    <n v="558.97022720000007"/>
    <x v="4"/>
    <n v="1"/>
  </r>
  <r>
    <s v="ASTRAZENECA"/>
    <s v="D8531C00002"/>
    <s v="Astra Zeneca"/>
    <s v="Peru"/>
    <x v="3"/>
    <n v="40700"/>
    <s v="Revenues - Third Parties"/>
    <m/>
    <s v="Insulated shipper - Credo S22 - 12L (Leasing)"/>
    <n v="2026"/>
    <n v="7"/>
    <s v="USD"/>
    <n v="189.090148"/>
    <n v="1"/>
    <n v="189.090148"/>
    <x v="4"/>
    <n v="1"/>
  </r>
  <r>
    <s v="ASTRAZENECA"/>
    <s v="D8531C00002"/>
    <s v="Astra Zeneca"/>
    <s v="Peru"/>
    <x v="3"/>
    <n v="40700"/>
    <s v="Revenues - Third Parties"/>
    <m/>
    <s v="Pick and Pack (Controlled Ambient)"/>
    <n v="2026"/>
    <n v="7"/>
    <s v="USD"/>
    <n v="113.42740000000001"/>
    <n v="1"/>
    <n v="113.42740000000001"/>
    <x v="4"/>
    <n v="0"/>
  </r>
  <r>
    <s v="ASTRAZENECA"/>
    <s v="D8531C00002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8531C00002"/>
    <s v="Astra Zeneca"/>
    <s v="Peru"/>
    <x v="0"/>
    <n v="40700"/>
    <s v="Revenues - Third Parties"/>
    <m/>
    <s v="Storage Ambient (per Pallet)"/>
    <n v="2026"/>
    <n v="7"/>
    <s v="USD"/>
    <n v="1014.1744000000001"/>
    <n v="1"/>
    <n v="1014.1744000000001"/>
    <x v="4"/>
    <n v="0"/>
  </r>
  <r>
    <s v="ASTRAZENECA"/>
    <s v="D8531C00002"/>
    <s v="Astra Zeneca"/>
    <s v="Peru"/>
    <x v="3"/>
    <n v="40700"/>
    <s v="Revenues - Third Parties"/>
    <m/>
    <s v="Temperature Monitoring Device (Ambient)"/>
    <n v="2026"/>
    <n v="7"/>
    <s v="USD"/>
    <n v="26.902310400000001"/>
    <n v="1"/>
    <n v="26.902310400000001"/>
    <x v="4"/>
    <n v="1"/>
  </r>
  <r>
    <s v="ASTRAZENECA"/>
    <s v="D8535C00001"/>
    <s v="Astra Zeneca"/>
    <s v="Peru"/>
    <x v="3"/>
    <n v="40700"/>
    <s v="Revenues - Third Parties"/>
    <m/>
    <s v="Pick and Pack (Ambient)"/>
    <n v="2026"/>
    <n v="7"/>
    <s v="USD"/>
    <n v="507.08720000000005"/>
    <n v="1"/>
    <n v="507.08720000000005"/>
    <x v="4"/>
    <n v="0"/>
  </r>
  <r>
    <s v="ASTRAZENECA"/>
    <s v="D8535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8535C00001"/>
    <s v="Astra Zeneca"/>
    <s v="Peru"/>
    <x v="3"/>
    <n v="40700"/>
    <s v="Revenues - Third Parties"/>
    <m/>
    <s v="Receipt fee Ambient (per Receipt_ID)"/>
    <n v="2026"/>
    <n v="7"/>
    <s v="USD"/>
    <n v="240.19920000000002"/>
    <n v="1"/>
    <n v="240.19920000000002"/>
    <x v="4"/>
    <n v="0"/>
  </r>
  <r>
    <s v="ASTRAZENECA"/>
    <s v="D8535C00001"/>
    <s v="Astra Zeneca"/>
    <s v="Peru"/>
    <x v="0"/>
    <n v="40700"/>
    <s v="Revenues - Third Parties"/>
    <m/>
    <s v="Storage Ambient (per Pallet)"/>
    <n v="2026"/>
    <n v="7"/>
    <s v="USD"/>
    <n v="1774.8052"/>
    <n v="1"/>
    <n v="1774.8052"/>
    <x v="4"/>
    <n v="0"/>
  </r>
  <r>
    <s v="ASTRAZENECA"/>
    <s v="D8535C00001"/>
    <s v="Astra Zeneca"/>
    <s v="Peru"/>
    <x v="3"/>
    <n v="40700"/>
    <s v="Revenues - Third Parties"/>
    <m/>
    <s v="Temperature Monitoring Device (Ambient)"/>
    <n v="2026"/>
    <n v="7"/>
    <s v="USD"/>
    <n v="151.4856288"/>
    <n v="1"/>
    <n v="151.4856288"/>
    <x v="4"/>
    <n v="1"/>
  </r>
  <r>
    <s v="AMGEN"/>
    <n v="20190341"/>
    <s v="Amgen, Inc."/>
    <s v="Peru"/>
    <x v="1"/>
    <n v="40700"/>
    <s v="Revenues - Third Parties"/>
    <m/>
    <s v="Freight - Shipments"/>
    <n v="2026"/>
    <n v="7"/>
    <s v="USD"/>
    <n v="163.56"/>
    <n v="1"/>
    <n v="163.56"/>
    <x v="4"/>
    <n v="1"/>
  </r>
  <r>
    <s v="AMGEN"/>
    <n v="20190341"/>
    <s v="Amgen, Inc."/>
    <s v="Peru"/>
    <x v="3"/>
    <n v="40700"/>
    <s v="Revenues - Third Parties"/>
    <m/>
    <s v="Insulated shipper - Credo S22 - 12L (Leasing)"/>
    <n v="2026"/>
    <n v="7"/>
    <s v="USD"/>
    <n v="527.9"/>
    <n v="1"/>
    <n v="527.9"/>
    <x v="4"/>
    <n v="1"/>
  </r>
  <r>
    <s v="AMGEN"/>
    <n v="20190341"/>
    <s v="Amgen, Inc."/>
    <s v="Peru"/>
    <x v="3"/>
    <n v="40700"/>
    <s v="Revenues - Third Parties"/>
    <m/>
    <s v="Insulated shipper - Credo S4 - 12L (Leasing)"/>
    <n v="2026"/>
    <n v="7"/>
    <s v="USD"/>
    <n v="250"/>
    <n v="1"/>
    <n v="250"/>
    <x v="4"/>
    <n v="1"/>
  </r>
  <r>
    <s v="AMGEN"/>
    <n v="20190341"/>
    <s v="Amgen, Inc."/>
    <s v="Peru"/>
    <x v="3"/>
    <n v="40700"/>
    <s v="Revenues - Third Parties"/>
    <m/>
    <s v="Pick and Pack (Controlled Ambient)"/>
    <n v="2026"/>
    <n v="7"/>
    <s v="USD"/>
    <n v="413.68"/>
    <n v="1"/>
    <n v="413.68"/>
    <x v="4"/>
    <n v="0"/>
  </r>
  <r>
    <s v="AMGEN"/>
    <n v="20190341"/>
    <s v="Amgen, Inc."/>
    <s v="Peru"/>
    <x v="3"/>
    <n v="40700"/>
    <s v="Revenues - Third Parties"/>
    <m/>
    <s v="Pick and Pack (Refrigerated)"/>
    <n v="2026"/>
    <n v="7"/>
    <s v="USD"/>
    <n v="206.84"/>
    <n v="1"/>
    <n v="206.84"/>
    <x v="4"/>
    <n v="0"/>
  </r>
  <r>
    <s v="AMGEN"/>
    <n v="20190341"/>
    <s v="Amgen, Inc."/>
    <s v="Peru"/>
    <x v="3"/>
    <n v="40700"/>
    <s v="Revenues - Third Parties"/>
    <m/>
    <s v="Pick and Pack Cancellation Fee (Post Pick &amp; Pack)"/>
    <n v="2026"/>
    <n v="7"/>
    <s v="USD"/>
    <n v="206.84"/>
    <n v="1"/>
    <n v="206.84"/>
    <x v="4"/>
    <n v="0"/>
  </r>
  <r>
    <s v="AMGEN"/>
    <n v="20190341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</r>
  <r>
    <s v="AMGEN"/>
    <n v="20190341"/>
    <s v="Amgen, Inc."/>
    <s v="Peru"/>
    <x v="0"/>
    <n v="40700"/>
    <s v="Revenues - Third Parties"/>
    <m/>
    <s v="Storage Ambient (per Pallet)"/>
    <n v="2026"/>
    <n v="7"/>
    <s v="USD"/>
    <n v="615.63"/>
    <n v="1"/>
    <n v="615.63"/>
    <x v="4"/>
    <n v="0"/>
  </r>
  <r>
    <s v="AMGEN"/>
    <n v="20190341"/>
    <s v="Amgen, Inc."/>
    <s v="Peru"/>
    <x v="0"/>
    <n v="40700"/>
    <s v="Revenues - Third Parties"/>
    <m/>
    <s v="Storage Refrigerated (per Shelf)"/>
    <n v="2026"/>
    <n v="7"/>
    <s v="USD"/>
    <n v="258.56"/>
    <n v="1"/>
    <n v="258.56"/>
    <x v="4"/>
    <n v="0"/>
  </r>
  <r>
    <s v="AMGEN"/>
    <n v="20190341"/>
    <s v="Amgen, Inc."/>
    <s v="Peru"/>
    <x v="3"/>
    <n v="40700"/>
    <s v="Revenues - Third Parties"/>
    <m/>
    <s v="Temperature Monitoring Device (Ambient)"/>
    <n v="2026"/>
    <n v="7"/>
    <s v="USD"/>
    <n v="54.18"/>
    <n v="1"/>
    <n v="54.18"/>
    <x v="4"/>
    <n v="1"/>
  </r>
  <r>
    <s v="AMGEN"/>
    <n v="20190341"/>
    <s v="Amgen, Inc."/>
    <s v="Peru"/>
    <x v="3"/>
    <n v="40700"/>
    <s v="Revenues - Third Parties"/>
    <m/>
    <s v="Temperature Monitoring Device (Refrigerated)"/>
    <n v="2026"/>
    <n v="7"/>
    <s v="USD"/>
    <n v="27.09"/>
    <n v="1"/>
    <n v="27.09"/>
    <x v="4"/>
    <n v="1"/>
  </r>
  <r>
    <s v="OTH CUST"/>
    <s v="P3-IMU-838-RMS-02"/>
    <s v="Immunic AG"/>
    <s v="Peru"/>
    <x v="1"/>
    <n v="40700"/>
    <s v="Revenues - Third Parties"/>
    <m/>
    <s v="Freight - Shipments"/>
    <n v="2026"/>
    <n v="7"/>
    <s v="USD"/>
    <n v="81.963605999999999"/>
    <n v="1"/>
    <n v="81.963605999999999"/>
    <x v="4"/>
    <n v="1"/>
  </r>
  <r>
    <s v="OTH CUST"/>
    <s v="P3-IMU-838-RMS-02"/>
    <s v="Immunic AG"/>
    <s v="Peru"/>
    <x v="3"/>
    <n v="40700"/>
    <s v="Revenues - Third Parties"/>
    <m/>
    <s v="Project Management Fee"/>
    <n v="2026"/>
    <n v="7"/>
    <s v="USD"/>
    <n v="1442.9701392000002"/>
    <n v="1"/>
    <n v="1442.9701392000002"/>
    <x v="4"/>
    <n v="0"/>
  </r>
  <r>
    <s v="OTH CUST"/>
    <s v="P3-IMU-838-RMS-02"/>
    <s v="Immunic AG"/>
    <s v="Peru"/>
    <x v="3"/>
    <n v="40700"/>
    <s v="Revenues - Third Parties"/>
    <m/>
    <s v="Receipt fee Ambient (per Receipt_ID)"/>
    <n v="2026"/>
    <n v="7"/>
    <s v="USD"/>
    <n v="848.22350559999995"/>
    <n v="1"/>
    <n v="848.22350559999995"/>
    <x v="4"/>
    <n v="0"/>
  </r>
  <r>
    <s v="OTH CUST"/>
    <s v="P3-IMU-838-RMS-02"/>
    <s v="Immunic AG"/>
    <s v="Peru"/>
    <x v="0"/>
    <n v="40700"/>
    <s v="Revenues - Third Parties"/>
    <m/>
    <s v="Storage Ambient (per Pallet)"/>
    <n v="2026"/>
    <n v="7"/>
    <s v="USD"/>
    <n v="1147.2395168"/>
    <n v="1"/>
    <n v="1147.2395168"/>
    <x v="4"/>
    <n v="0"/>
  </r>
  <r>
    <s v="ASTRAZENECA"/>
    <s v="D6402C00012"/>
    <s v="Astra Zeneca"/>
    <s v="Peru"/>
    <x v="3"/>
    <n v="40700"/>
    <s v="Revenues - Third Parties"/>
    <m/>
    <s v="Configuration of Temperature Monitoring Device"/>
    <n v="2026"/>
    <n v="7"/>
    <s v="USD"/>
    <n v="72.059759999999997"/>
    <n v="1"/>
    <n v="72.059759999999997"/>
    <x v="4"/>
    <n v="0"/>
  </r>
  <r>
    <s v="ASTRAZENECA"/>
    <s v="D6402C00012"/>
    <s v="Astra Zeneca"/>
    <s v="Peru"/>
    <x v="1"/>
    <n v="40700"/>
    <s v="Revenues - Third Parties"/>
    <m/>
    <s v="Freight - Shipments"/>
    <n v="2026"/>
    <n v="7"/>
    <s v="USD"/>
    <n v="408.53880599999997"/>
    <n v="1"/>
    <n v="408.53880599999997"/>
    <x v="4"/>
    <n v="1"/>
  </r>
  <r>
    <s v="ASTRAZENECA"/>
    <s v="D6402C00012"/>
    <s v="Astra Zeneca"/>
    <s v="Peru"/>
    <x v="3"/>
    <n v="40700"/>
    <s v="Revenues - Third Parties"/>
    <m/>
    <s v="Pick and Pack (Ambient)"/>
    <n v="2026"/>
    <n v="7"/>
    <s v="USD"/>
    <n v="680.56440000000009"/>
    <n v="1"/>
    <n v="680.56440000000009"/>
    <x v="4"/>
    <n v="0"/>
  </r>
  <r>
    <s v="ASTRAZENECA"/>
    <s v="D6402C00012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6402C00012"/>
    <s v="Astra Zeneca"/>
    <s v="Peru"/>
    <x v="0"/>
    <n v="40700"/>
    <s v="Revenues - Third Parties"/>
    <m/>
    <s v="Storage Ambient (per Pallet)"/>
    <n v="2026"/>
    <n v="7"/>
    <s v="USD"/>
    <n v="1774.8052"/>
    <n v="1"/>
    <n v="1774.8052"/>
    <x v="4"/>
    <n v="0"/>
  </r>
  <r>
    <s v="AMGEN"/>
    <n v="20220093"/>
    <s v="Amgen, Inc."/>
    <s v="Peru"/>
    <x v="2"/>
    <n v="40700"/>
    <s v="Revenues - Third Parties"/>
    <m/>
    <s v="Destruction (per Kg)"/>
    <n v="2026"/>
    <n v="7"/>
    <s v="USD"/>
    <n v="848.16"/>
    <n v="1"/>
    <n v="848.16"/>
    <x v="4"/>
    <n v="1"/>
  </r>
  <r>
    <s v="AMGEN"/>
    <n v="20220093"/>
    <s v="Amgen, Inc."/>
    <s v="Peru"/>
    <x v="2"/>
    <n v="40700"/>
    <s v="Revenues - Third Parties"/>
    <m/>
    <s v="Destruction Setup Fee"/>
    <n v="2026"/>
    <n v="7"/>
    <s v="USD"/>
    <n v="861.84"/>
    <n v="1"/>
    <n v="861.84"/>
    <x v="4"/>
    <n v="0"/>
  </r>
  <r>
    <s v="AMGEN"/>
    <n v="20220093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</r>
  <r>
    <s v="AMGEN"/>
    <n v="20220093"/>
    <s v="Amgen, Inc."/>
    <s v="Peru"/>
    <x v="0"/>
    <n v="40700"/>
    <s v="Revenues - Third Parties"/>
    <m/>
    <s v="Storage Refrigerated (per Shelf)"/>
    <n v="2026"/>
    <n v="7"/>
    <s v="USD"/>
    <n v="1551.36"/>
    <n v="1"/>
    <n v="1551.36"/>
    <x v="4"/>
    <n v="0"/>
  </r>
  <r>
    <s v="ASTRAZENECA"/>
    <s v="D702AC00001"/>
    <s v="Astra Zeneca"/>
    <s v="Peru"/>
    <x v="3"/>
    <n v="40700"/>
    <s v="Revenues - Third Parties"/>
    <m/>
    <s v="Insulated shipper - Credo S22 - 12L (Leasing)"/>
    <n v="2026"/>
    <n v="7"/>
    <s v="USD"/>
    <n v="806.7490464"/>
    <n v="1"/>
    <n v="806.7490464"/>
    <x v="4"/>
    <n v="1"/>
  </r>
  <r>
    <s v="ASTRAZENECA"/>
    <s v="D702AC00001"/>
    <s v="Astra Zeneca"/>
    <s v="Peru"/>
    <x v="3"/>
    <n v="40700"/>
    <s v="Revenues - Third Parties"/>
    <m/>
    <s v="Insulated shipper - Credo S4 - 28L (Leasing)"/>
    <n v="2026"/>
    <n v="7"/>
    <s v="USD"/>
    <n v="298.43416159999998"/>
    <n v="1"/>
    <n v="298.43416159999998"/>
    <x v="4"/>
    <n v="1"/>
  </r>
  <r>
    <s v="ASTRAZENECA"/>
    <s v="D702AC00001"/>
    <s v="Astra Zeneca"/>
    <s v="Peru"/>
    <x v="3"/>
    <n v="40700"/>
    <s v="Revenues - Third Parties"/>
    <m/>
    <s v="Pick and Pack (Controlled Ambient)"/>
    <n v="2026"/>
    <n v="7"/>
    <s v="USD"/>
    <n v="126.77180000000001"/>
    <n v="1"/>
    <n v="126.77180000000001"/>
    <x v="4"/>
    <n v="0"/>
  </r>
  <r>
    <s v="ASTRAZENECA"/>
    <s v="D702AC00001"/>
    <s v="Astra Zeneca"/>
    <s v="Peru"/>
    <x v="3"/>
    <n v="40700"/>
    <s v="Revenues - Third Parties"/>
    <m/>
    <s v="Pick and Pack (Refrigerated)"/>
    <n v="2026"/>
    <n v="7"/>
    <s v="USD"/>
    <n v="126.77180000000001"/>
    <n v="1"/>
    <n v="126.77180000000001"/>
    <x v="4"/>
    <n v="0"/>
  </r>
  <r>
    <s v="ASTRAZENECA"/>
    <s v="D702A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</r>
  <r>
    <s v="ASTRAZENECA"/>
    <s v="D702AC00001"/>
    <s v="Astra Zeneca"/>
    <s v="Peru"/>
    <x v="0"/>
    <n v="40700"/>
    <s v="Revenues - Third Parties"/>
    <m/>
    <s v="Storage Ambient (per Pallet)"/>
    <n v="2026"/>
    <n v="7"/>
    <s v="USD"/>
    <n v="887.40260000000001"/>
    <n v="1"/>
    <n v="887.40260000000001"/>
    <x v="4"/>
    <n v="0"/>
  </r>
  <r>
    <s v="ASTRAZENECA"/>
    <s v="D702AC00001"/>
    <s v="Astra Zeneca"/>
    <s v="Peru"/>
    <x v="0"/>
    <n v="40700"/>
    <s v="Revenues - Third Parties"/>
    <m/>
    <s v="Storage Refrigerated (per Pallet)"/>
    <n v="2026"/>
    <n v="7"/>
    <s v="USD"/>
    <n v="1534.606"/>
    <n v="1"/>
    <n v="1534.606"/>
    <x v="4"/>
    <n v="0"/>
  </r>
  <r>
    <s v="ASTRAZENECA"/>
    <s v="D702AC00001"/>
    <s v="Astra Zeneca"/>
    <s v="Peru"/>
    <x v="3"/>
    <n v="40700"/>
    <s v="Revenues - Third Parties"/>
    <m/>
    <s v="Temperature Monitoring Device (Ambient)"/>
    <n v="2026"/>
    <n v="7"/>
    <s v="USD"/>
    <n v="109.45076880000001"/>
    <n v="1"/>
    <n v="109.45076880000001"/>
    <x v="4"/>
    <n v="1"/>
  </r>
  <r>
    <s v="ASTRAZENECA"/>
    <s v="D702AC00001"/>
    <s v="Astra Zeneca"/>
    <s v="Peru"/>
    <x v="3"/>
    <n v="40700"/>
    <s v="Revenues - Third Parties"/>
    <m/>
    <s v="Temperature Monitoring Device (Refrigerated)"/>
    <n v="2026"/>
    <n v="7"/>
    <s v="USD"/>
    <n v="36.483589600000002"/>
    <n v="1"/>
    <n v="36.483589600000002"/>
    <x v="4"/>
    <n v="1"/>
  </r>
  <r>
    <s v="AMGEN"/>
    <n v="20230050"/>
    <s v="Amgen, Inc."/>
    <s v="Peru"/>
    <x v="1"/>
    <n v="40700"/>
    <s v="Revenues - Third Parties"/>
    <m/>
    <s v="Freight - Shipments"/>
    <n v="2026"/>
    <n v="7"/>
    <s v="USD"/>
    <n v="1095.96"/>
    <n v="1"/>
    <n v="1095.96"/>
    <x v="4"/>
    <n v="1"/>
  </r>
  <r>
    <s v="AMGEN"/>
    <n v="20230050"/>
    <s v="Amgen, Inc."/>
    <s v="Peru"/>
    <x v="3"/>
    <n v="40700"/>
    <s v="Revenues - Third Parties"/>
    <m/>
    <s v="Insulated shipper - Credo S4 - 12L (Leasing)"/>
    <n v="2026"/>
    <n v="7"/>
    <s v="USD"/>
    <n v="2500"/>
    <n v="1"/>
    <n v="2500"/>
    <x v="4"/>
    <n v="1"/>
  </r>
  <r>
    <s v="AMGEN"/>
    <n v="20230050"/>
    <s v="Amgen, Inc."/>
    <s v="Peru"/>
    <x v="3"/>
    <n v="40700"/>
    <s v="Revenues - Third Parties"/>
    <m/>
    <s v="Insulated shipper - Credo S4 - 28L (Leasing)"/>
    <n v="2026"/>
    <n v="7"/>
    <s v="USD"/>
    <n v="298.77999999999997"/>
    <n v="1"/>
    <n v="298.77999999999997"/>
    <x v="4"/>
    <n v="1"/>
  </r>
  <r>
    <s v="AMGEN"/>
    <n v="20230050"/>
    <s v="Amgen, Inc."/>
    <s v="Peru"/>
    <x v="3"/>
    <n v="40700"/>
    <s v="Revenues - Third Parties"/>
    <m/>
    <s v="Pick and Pack (Refrigerated)"/>
    <n v="2026"/>
    <n v="7"/>
    <s v="USD"/>
    <n v="2275.2399999999998"/>
    <n v="1"/>
    <n v="2275.2399999999998"/>
    <x v="4"/>
    <n v="0"/>
  </r>
  <r>
    <s v="AMGEN"/>
    <n v="20230050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</r>
  <r>
    <s v="AMGEN"/>
    <n v="20230050"/>
    <s v="Amgen, Inc."/>
    <s v="Peru"/>
    <x v="0"/>
    <n v="40700"/>
    <s v="Revenues - Third Parties"/>
    <m/>
    <s v="Storage Refrigerated (per Shelf)"/>
    <n v="2026"/>
    <n v="7"/>
    <s v="USD"/>
    <n v="2844.16"/>
    <n v="1"/>
    <n v="2844.16"/>
    <x v="4"/>
    <n v="0"/>
  </r>
  <r>
    <s v="AMGEN"/>
    <n v="20230050"/>
    <s v="Amgen, Inc."/>
    <s v="Peru"/>
    <x v="3"/>
    <n v="40700"/>
    <s v="Revenues - Third Parties"/>
    <m/>
    <s v="Temperature Monitoring Device (Refrigerated)"/>
    <n v="2026"/>
    <n v="7"/>
    <s v="USD"/>
    <n v="297.99"/>
    <n v="1"/>
    <n v="297.99"/>
    <x v="4"/>
    <n v="1"/>
  </r>
  <r>
    <s v="ASTRAZENECA"/>
    <s v="D7960C00015"/>
    <s v="Astra Zeneca"/>
    <s v="Peru"/>
    <x v="3"/>
    <n v="40700"/>
    <s v="Revenues - Third Parties"/>
    <m/>
    <s v="Configuration of Temperature Monitoring Device"/>
    <n v="2026"/>
    <n v="7"/>
    <s v="USD"/>
    <n v="52.843824000000005"/>
    <n v="1"/>
    <n v="52.843824000000005"/>
    <x v="4"/>
    <n v="0"/>
  </r>
  <r>
    <s v="ASTRAZENECA"/>
    <s v="D7960C00015"/>
    <s v="Astra Zeneca"/>
    <s v="Peru"/>
    <x v="1"/>
    <n v="40700"/>
    <s v="Revenues - Third Parties"/>
    <m/>
    <s v="Freight - Shipments"/>
    <n v="2026"/>
    <n v="7"/>
    <s v="USD"/>
    <n v="408.53880599999997"/>
    <n v="1"/>
    <n v="408.53880599999997"/>
    <x v="4"/>
    <n v="1"/>
  </r>
  <r>
    <s v="ASTRAZENECA"/>
    <s v="D7960C00015"/>
    <s v="Astra Zeneca"/>
    <s v="Peru"/>
    <x v="3"/>
    <n v="40700"/>
    <s v="Revenues - Third Parties"/>
    <m/>
    <s v="Pick and Pack (Ambient)"/>
    <n v="2026"/>
    <n v="7"/>
    <s v="USD"/>
    <n v="768.23710800000015"/>
    <n v="1"/>
    <n v="768.23710800000015"/>
    <x v="4"/>
    <n v="0"/>
  </r>
  <r>
    <s v="ASTRAZENECA"/>
    <s v="D7960C00015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</r>
  <r>
    <s v="ASTRAZENECA"/>
    <s v="D7960C00015"/>
    <s v="Astra Zeneca"/>
    <s v="Peru"/>
    <x v="0"/>
    <n v="40700"/>
    <s v="Revenues - Third Parties"/>
    <m/>
    <s v="Storage Ambient (per Pallet)"/>
    <n v="2026"/>
    <n v="7"/>
    <s v="USD"/>
    <n v="512.15807200000006"/>
    <n v="1"/>
    <n v="512.15807200000006"/>
    <x v="4"/>
    <n v="0"/>
  </r>
  <r>
    <s v="ASTRAZENECA"/>
    <s v="D7860C00006"/>
    <s v="Astra Zeneca"/>
    <s v="Peru"/>
    <x v="3"/>
    <n v="40700"/>
    <s v="Revenues - Third Parties"/>
    <m/>
    <s v="Configuration of Temperature Monitoring Device"/>
    <n v="2026"/>
    <n v="7"/>
    <s v="USD"/>
    <n v="18.095006400000003"/>
    <n v="1"/>
    <n v="18.095006400000003"/>
    <x v="4"/>
    <n v="0"/>
  </r>
  <r>
    <s v="ASTRAZENECA"/>
    <s v="D7860C00006"/>
    <s v="Astra Zeneca"/>
    <s v="Peru"/>
    <x v="1"/>
    <n v="40700"/>
    <s v="Revenues - Third Parties"/>
    <m/>
    <s v="Freight - Shipments"/>
    <n v="2026"/>
    <n v="7"/>
    <s v="USD"/>
    <n v="692.01389520000009"/>
    <n v="1"/>
    <n v="692.01389520000009"/>
    <x v="4"/>
    <n v="1"/>
  </r>
  <r>
    <s v="ASTRAZENECA"/>
    <s v="D7860C00006"/>
    <s v="Astra Zeneca"/>
    <s v="Peru"/>
    <x v="3"/>
    <n v="40700"/>
    <s v="Revenues - Third Parties"/>
    <m/>
    <s v="Pick and Pack (Ambient)"/>
    <n v="2026"/>
    <n v="7"/>
    <s v="USD"/>
    <n v="229.12334799999999"/>
    <n v="1"/>
    <n v="229.12334799999999"/>
    <x v="4"/>
    <n v="0"/>
  </r>
  <r>
    <s v="ASTRAZENECA"/>
    <s v="D7860C00006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</r>
  <r>
    <s v="ASTRAZENECA"/>
    <s v="D7860C00006"/>
    <s v="Astra Zeneca"/>
    <s v="Peru"/>
    <x v="3"/>
    <n v="40700"/>
    <s v="Revenues - Third Parties"/>
    <m/>
    <s v="Receipt fee Ambient (per Receipt_ID)"/>
    <n v="2026"/>
    <n v="7"/>
    <s v="USD"/>
    <n v="242.60119200000003"/>
    <n v="1"/>
    <n v="242.60119200000003"/>
    <x v="4"/>
    <n v="0"/>
  </r>
  <r>
    <s v="ASTRAZENECA"/>
    <s v="D7860C00006"/>
    <s v="Astra Zeneca"/>
    <s v="Peru"/>
    <x v="0"/>
    <n v="40700"/>
    <s v="Revenues - Third Parties"/>
    <m/>
    <s v="Storage Ambient (per Pallet)"/>
    <n v="2026"/>
    <n v="7"/>
    <s v="USD"/>
    <n v="256.07903600000003"/>
    <n v="1"/>
    <n v="256.07903600000003"/>
    <x v="4"/>
    <n v="0"/>
  </r>
  <r>
    <s v="MEDIMMUNE"/>
    <s v="D7700C00003"/>
    <s v="MedImmune Inc"/>
    <s v="Peru"/>
    <x v="1"/>
    <n v="40700"/>
    <s v="Revenues - Third Parties"/>
    <m/>
    <s v="Freight - Shipments"/>
    <n v="2026"/>
    <n v="7"/>
    <s v="USD"/>
    <n v="247.92560760000001"/>
    <n v="1"/>
    <n v="247.92560760000001"/>
    <x v="4"/>
    <n v="1"/>
  </r>
  <r>
    <s v="MEDIMMUNE"/>
    <s v="D7700C00003"/>
    <s v="MedImmune Inc"/>
    <s v="Peru"/>
    <x v="3"/>
    <n v="40700"/>
    <s v="Revenues - Third Parties"/>
    <m/>
    <s v="Insulated shipper - Credo S4 - 12L (Leasing)"/>
    <n v="2026"/>
    <n v="7"/>
    <s v="USD"/>
    <n v="751.98362880000002"/>
    <n v="1"/>
    <n v="751.98362880000002"/>
    <x v="4"/>
    <n v="1"/>
  </r>
  <r>
    <s v="MEDIMMUNE"/>
    <s v="D7700C00003"/>
    <s v="MedImmune Inc"/>
    <s v="Peru"/>
    <x v="3"/>
    <n v="40700"/>
    <s v="Revenues - Third Parties"/>
    <m/>
    <s v="Pick and Pack (Refrigerated)"/>
    <n v="2026"/>
    <n v="7"/>
    <s v="USD"/>
    <n v="384.11855400000007"/>
    <n v="1"/>
    <n v="384.11855400000007"/>
    <x v="4"/>
    <n v="0"/>
  </r>
  <r>
    <s v="MEDIMMUNE"/>
    <s v="D7700C00003"/>
    <s v="MedImmune Inc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</r>
  <r>
    <s v="MEDIMMUNE"/>
    <s v="D7700C00003"/>
    <s v="MedImmune Inc"/>
    <s v="Peru"/>
    <x v="0"/>
    <n v="40700"/>
    <s v="Revenues - Third Parties"/>
    <m/>
    <s v="Storage Refrigerated (per Pallet)"/>
    <n v="2026"/>
    <n v="7"/>
    <s v="USD"/>
    <n v="309.99041200000005"/>
    <n v="1"/>
    <n v="309.99041200000005"/>
    <x v="4"/>
    <n v="0"/>
  </r>
  <r>
    <s v="ALNYLAM"/>
    <s v="ALN-TTRSC02-003"/>
    <s v="Alnylam Pharmaceuticals"/>
    <s v="Peru"/>
    <x v="3"/>
    <n v="40700"/>
    <s v="Revenues - Third Parties"/>
    <m/>
    <s v="Project Management Fee"/>
    <n v="2026"/>
    <n v="7"/>
    <s v="USD"/>
    <n v="1197"/>
    <n v="1"/>
    <n v="1197"/>
    <x v="4"/>
    <n v="0"/>
  </r>
  <r>
    <s v="ALNYLAM"/>
    <s v="ALN-TTRSC02-003"/>
    <s v="Alnylam Pharmaceuticals"/>
    <s v="Peru"/>
    <x v="0"/>
    <n v="40700"/>
    <s v="Revenues - Third Parties"/>
    <m/>
    <s v="Storage of Returns (per Pallet)"/>
    <n v="2026"/>
    <n v="7"/>
    <s v="USD"/>
    <n v="163"/>
    <n v="1"/>
    <n v="163"/>
    <x v="4"/>
    <n v="0"/>
  </r>
  <r>
    <s v="ALNYLAM"/>
    <s v="ALN-TTRSC02-003"/>
    <s v="Alnylam Pharmaceuticals"/>
    <s v="Peru"/>
    <x v="0"/>
    <n v="40700"/>
    <s v="Revenues - Third Parties"/>
    <m/>
    <s v="Storage Refrigerated (per Shelf)"/>
    <n v="2026"/>
    <n v="7"/>
    <s v="USD"/>
    <n v="299.25"/>
    <n v="1"/>
    <n v="299.25"/>
    <x v="4"/>
    <n v="0"/>
  </r>
  <r>
    <s v="BAYER"/>
    <s v="BAY 1841788-20321"/>
    <s v="Bayer AG"/>
    <s v="Peru"/>
    <x v="1"/>
    <n v="40700"/>
    <s v="Revenues - Third Parties"/>
    <m/>
    <s v="Freight - Shipments"/>
    <n v="2026"/>
    <n v="7"/>
    <s v="USD"/>
    <n v="777.74"/>
    <n v="1"/>
    <n v="777.74"/>
    <x v="4"/>
    <n v="1"/>
  </r>
  <r>
    <s v="BAYER"/>
    <s v="BAY 1841788-20321"/>
    <s v="Bayer AG"/>
    <s v="Peru"/>
    <x v="3"/>
    <n v="40700"/>
    <s v="Revenues - Third Parties"/>
    <m/>
    <s v="Pick and Pack Cancellation Fee"/>
    <n v="2026"/>
    <n v="7"/>
    <s v="USD"/>
    <n v="44.81"/>
    <n v="1"/>
    <n v="44.81"/>
    <x v="4"/>
    <n v="0"/>
  </r>
  <r>
    <s v="BAYER"/>
    <s v="BAY 1841788-20321"/>
    <s v="Bayer AG"/>
    <s v="Peru"/>
    <x v="3"/>
    <n v="40700"/>
    <s v="Revenues - Third Parties"/>
    <m/>
    <s v="Project Management Fee"/>
    <n v="2026"/>
    <n v="7"/>
    <s v="USD"/>
    <n v="443.23"/>
    <n v="1"/>
    <n v="443.23"/>
    <x v="4"/>
    <n v="0"/>
  </r>
  <r>
    <s v="BAYER"/>
    <s v="BAY 1841788-20321"/>
    <s v="Bayer AG"/>
    <s v="Peru"/>
    <x v="0"/>
    <n v="40700"/>
    <s v="Revenues - Third Parties"/>
    <m/>
    <s v="Storage Ambient (per Pallet)"/>
    <n v="2026"/>
    <n v="7"/>
    <s v="USD"/>
    <n v="387.18"/>
    <n v="1"/>
    <n v="387.18"/>
    <x v="4"/>
    <n v="0"/>
  </r>
  <r>
    <s v="BAYER"/>
    <s v="BAY 1841788 21140"/>
    <s v="Bayer AG"/>
    <s v="Peru"/>
    <x v="2"/>
    <n v="40700"/>
    <s v="Revenues - Third Parties"/>
    <m/>
    <s v="Destruction (per Kg)"/>
    <n v="2026"/>
    <n v="7"/>
    <s v="USD"/>
    <n v="389.85"/>
    <n v="1"/>
    <n v="389.85"/>
    <x v="4"/>
    <n v="1"/>
  </r>
  <r>
    <s v="BAYER"/>
    <s v="BAY 1841788 21140"/>
    <s v="Bayer AG"/>
    <s v="Peru"/>
    <x v="2"/>
    <n v="40700"/>
    <s v="Revenues - Third Parties"/>
    <m/>
    <s v="Destruction Setup Fee"/>
    <n v="2026"/>
    <n v="7"/>
    <s v="USD"/>
    <n v="362.99"/>
    <n v="1"/>
    <n v="362.99"/>
    <x v="4"/>
    <n v="0"/>
  </r>
  <r>
    <s v="BAYER"/>
    <s v="BAY 1841788 21140"/>
    <s v="Bayer AG"/>
    <s v="Peru"/>
    <x v="3"/>
    <n v="40700"/>
    <s v="Revenues - Third Parties"/>
    <m/>
    <s v="File Close Out and Archiving or File Return (per Study)"/>
    <n v="2026"/>
    <n v="7"/>
    <s v="USD"/>
    <n v="595"/>
    <n v="1"/>
    <n v="595"/>
    <x v="4"/>
    <n v="0"/>
  </r>
  <r>
    <s v="BAYER"/>
    <s v="BAY 1841788 21140"/>
    <s v="Bayer AG"/>
    <s v="Peru"/>
    <x v="3"/>
    <n v="40700"/>
    <s v="Revenues - Third Parties"/>
    <m/>
    <s v="Project Management Fee"/>
    <n v="2026"/>
    <n v="7"/>
    <s v="USD"/>
    <n v="443.23"/>
    <n v="1"/>
    <n v="443.23"/>
    <x v="4"/>
    <n v="0"/>
  </r>
  <r>
    <s v="BAYER"/>
    <s v="BAY 1841788 21140"/>
    <s v="Bayer AG"/>
    <s v="Peru"/>
    <x v="0"/>
    <n v="40700"/>
    <s v="Revenues - Third Parties"/>
    <m/>
    <s v="Storage Ambient (per Pallet)"/>
    <n v="2026"/>
    <n v="7"/>
    <s v="USD"/>
    <n v="258.12"/>
    <n v="1"/>
    <n v="258.12"/>
    <x v="4"/>
    <n v="0"/>
  </r>
  <r>
    <s v="OTH CUST"/>
    <s v="ARGX-113-2007"/>
    <s v="Argenx BVBA"/>
    <s v="Peru"/>
    <x v="1"/>
    <n v="40700"/>
    <s v="Revenues - Third Parties"/>
    <m/>
    <s v="Freight - Shipments"/>
    <n v="2026"/>
    <n v="7"/>
    <s v="USD"/>
    <n v="316.16163399999999"/>
    <n v="1"/>
    <n v="316.16163399999999"/>
    <x v="4"/>
    <n v="1"/>
  </r>
  <r>
    <s v="OTH CUST"/>
    <s v="ARGX-113-2007"/>
    <s v="Argenx BVBA"/>
    <s v="Peru"/>
    <x v="3"/>
    <n v="40700"/>
    <s v="Revenues - Third Parties"/>
    <m/>
    <s v="Project Management Fee"/>
    <n v="2026"/>
    <n v="7"/>
    <s v="USD"/>
    <n v="1298.67312528"/>
    <n v="1"/>
    <n v="1298.67312528"/>
    <x v="4"/>
    <n v="0"/>
  </r>
  <r>
    <s v="OTH CUST"/>
    <s v="ARGX-113-2007"/>
    <s v="Argenx BVBA"/>
    <s v="Peru"/>
    <x v="2"/>
    <n v="40700"/>
    <s v="Revenues - Third Parties"/>
    <m/>
    <s v="Reconciliation of Returns (per Hour)"/>
    <n v="2026"/>
    <n v="7"/>
    <s v="USD"/>
    <n v="261.15760907999999"/>
    <n v="1"/>
    <n v="261.15760907999999"/>
    <x v="4"/>
    <n v="0"/>
  </r>
  <r>
    <s v="OTH CUST"/>
    <s v="ARGX-113-2007"/>
    <s v="Argenx BVBA"/>
    <s v="Peru"/>
    <x v="2"/>
    <n v="40700"/>
    <s v="Revenues - Third Parties"/>
    <m/>
    <s v="Returns Receipt (per Receipt)"/>
    <n v="2026"/>
    <n v="7"/>
    <s v="USD"/>
    <n v="651.33859643999995"/>
    <n v="1"/>
    <n v="651.33859643999995"/>
    <x v="4"/>
    <n v="0"/>
  </r>
  <r>
    <s v="OTH CUST"/>
    <s v="ARGX-113-2007"/>
    <s v="Argenx BVBA"/>
    <s v="Peru"/>
    <x v="0"/>
    <n v="40700"/>
    <s v="Revenues - Third Parties"/>
    <m/>
    <s v="Storage of Returns (per Pallet)"/>
    <n v="2026"/>
    <n v="7"/>
    <s v="USD"/>
    <n v="652.35501360000001"/>
    <n v="1"/>
    <n v="652.35501360000001"/>
    <x v="4"/>
    <n v="0"/>
  </r>
  <r>
    <s v="OTH CUST"/>
    <s v="ARGX-113-2007"/>
    <s v="Argenx BVBA"/>
    <s v="Peru"/>
    <x v="0"/>
    <n v="40700"/>
    <s v="Revenues - Third Parties"/>
    <m/>
    <s v="Storage Refrigerated (per Shelf)"/>
    <n v="2026"/>
    <n v="7"/>
    <s v="USD"/>
    <n v="1300.6854259199999"/>
    <n v="1"/>
    <n v="1300.6854259199999"/>
    <x v="4"/>
    <n v="0"/>
  </r>
  <r>
    <s v="OTH CUST"/>
    <s v="ID-064A302"/>
    <s v="Viatris Innovation GmbH"/>
    <s v="Peru"/>
    <x v="3"/>
    <n v="40700"/>
    <s v="Revenues - Third Parties"/>
    <m/>
    <s v="Insulated shipper - Credo S22 - 12L (Leasing)"/>
    <n v="2026"/>
    <n v="7"/>
    <s v="USD"/>
    <n v="1977.8907858"/>
    <n v="1"/>
    <n v="1977.8907858"/>
    <x v="4"/>
    <n v="1"/>
  </r>
  <r>
    <s v="OTH CUST"/>
    <s v="ID-064A302"/>
    <s v="Viatris Innovation GmbH"/>
    <s v="Peru"/>
    <x v="3"/>
    <n v="40700"/>
    <s v="Revenues - Third Parties"/>
    <m/>
    <s v="Pick and Pack (Controlled Ambient)"/>
    <n v="2026"/>
    <n v="7"/>
    <s v="USD"/>
    <n v="2206.9206312000001"/>
    <n v="1"/>
    <n v="2206.9206312000001"/>
    <x v="4"/>
    <n v="0"/>
  </r>
  <r>
    <s v="OTH CUST"/>
    <s v="ID-064A302"/>
    <s v="Viatris Innovation GmbH"/>
    <s v="Peru"/>
    <x v="3"/>
    <n v="40700"/>
    <s v="Revenues - Third Parties"/>
    <m/>
    <s v="Project Management Fee"/>
    <n v="2026"/>
    <n v="7"/>
    <s v="USD"/>
    <n v="1836.2743683000001"/>
    <n v="1"/>
    <n v="1836.2743683000001"/>
    <x v="4"/>
    <n v="0"/>
  </r>
  <r>
    <s v="OTH CUST"/>
    <s v="ID-064A302"/>
    <s v="Viatris Innovation GmbH"/>
    <s v="Peru"/>
    <x v="0"/>
    <n v="40700"/>
    <s v="Revenues - Third Parties"/>
    <m/>
    <s v="Storage Ambient (per Pallet)"/>
    <n v="2026"/>
    <n v="7"/>
    <s v="USD"/>
    <n v="729.98789499999998"/>
    <n v="1"/>
    <n v="729.98789499999998"/>
    <x v="4"/>
    <n v="0"/>
  </r>
  <r>
    <s v="OTH CUST"/>
    <s v="ID-064A302"/>
    <s v="Viatris Innovation GmbH"/>
    <s v="Peru"/>
    <x v="3"/>
    <n v="40700"/>
    <s v="Revenues - Third Parties"/>
    <m/>
    <s v="Temperature Monitoring Device (Ambient)"/>
    <n v="2026"/>
    <n v="7"/>
    <s v="USD"/>
    <n v="861.10186620000002"/>
    <n v="1"/>
    <n v="861.10186620000002"/>
    <x v="4"/>
    <n v="1"/>
  </r>
  <r>
    <s v="OTH CUST"/>
    <s v="STAR-221"/>
    <s v="Arcus Biosciences Inc"/>
    <s v="Peru"/>
    <x v="0"/>
    <n v="40700"/>
    <s v="Revenues - Third Parties"/>
    <m/>
    <s v="Non-Drug Storage Refrigerated (per Shelf)"/>
    <n v="2026"/>
    <n v="7"/>
    <s v="USD"/>
    <n v="1111.6500000000001"/>
    <n v="1"/>
    <n v="1111.6500000000001"/>
    <x v="4"/>
    <n v="0"/>
  </r>
  <r>
    <s v="OTH CUST"/>
    <s v="STAR-221"/>
    <s v="Arcus Biosciences Inc"/>
    <s v="Peru"/>
    <x v="3"/>
    <n v="40700"/>
    <s v="Revenues - Third Parties"/>
    <m/>
    <s v="Project Management Fee"/>
    <n v="2026"/>
    <n v="7"/>
    <s v="USD"/>
    <n v="1479.92"/>
    <n v="1"/>
    <n v="1479.92"/>
    <x v="4"/>
    <n v="0"/>
  </r>
  <r>
    <s v="OTH CUST"/>
    <s v="STAR-221"/>
    <s v="Arcus Biosciences Inc"/>
    <s v="Peru"/>
    <x v="2"/>
    <n v="40700"/>
    <s v="Revenues - Third Parties"/>
    <m/>
    <s v="Reconciliation of Returns (per Hour)"/>
    <n v="2026"/>
    <n v="7"/>
    <s v="USD"/>
    <n v="297.60000000000002"/>
    <n v="1"/>
    <n v="297.60000000000002"/>
    <x v="4"/>
    <n v="0"/>
  </r>
  <r>
    <s v="OTH CUST"/>
    <s v="STAR-221"/>
    <s v="Arcus Biosciences Inc"/>
    <s v="Peru"/>
    <x v="2"/>
    <n v="40700"/>
    <s v="Revenues - Third Parties"/>
    <m/>
    <s v="Returns Receipt (per Receipt)"/>
    <n v="2026"/>
    <n v="7"/>
    <s v="USD"/>
    <n v="494.84"/>
    <n v="1"/>
    <n v="494.84"/>
    <x v="4"/>
    <n v="0"/>
  </r>
  <r>
    <s v="OTH CUST"/>
    <s v="STAR-221"/>
    <s v="Arcus Biosciences Inc"/>
    <s v="Peru"/>
    <x v="0"/>
    <n v="40700"/>
    <s v="Revenues - Third Parties"/>
    <m/>
    <s v="Storage of Returns (per Pallet)"/>
    <n v="2026"/>
    <n v="7"/>
    <s v="USD"/>
    <n v="557.54999999999995"/>
    <n v="1"/>
    <n v="557.54999999999995"/>
    <x v="4"/>
    <n v="0"/>
  </r>
  <r>
    <s v="OTH CUST"/>
    <s v="GLPG3667-CL-215"/>
    <s v="Galapagos NV"/>
    <s v="Peru"/>
    <x v="3"/>
    <n v="40700"/>
    <s v="Revenues - Third Parties"/>
    <m/>
    <s v="Project Management Fee"/>
    <n v="2026"/>
    <n v="7"/>
    <s v="USD"/>
    <n v="1808.1045999999999"/>
    <n v="1"/>
    <n v="1808.1045999999999"/>
    <x v="4"/>
    <n v="0"/>
  </r>
  <r>
    <s v="OTH CUST"/>
    <s v="GLPG3667-CL-215"/>
    <s v="Galapagos NV"/>
    <s v="Peru"/>
    <x v="2"/>
    <n v="40700"/>
    <s v="Revenues - Third Parties"/>
    <m/>
    <s v="Reconciliation of Returns (per Hour)"/>
    <n v="2026"/>
    <n v="7"/>
    <s v="USD"/>
    <n v="388.97634479999999"/>
    <n v="1"/>
    <n v="388.97634479999999"/>
    <x v="4"/>
    <n v="0"/>
  </r>
  <r>
    <s v="OTH CUST"/>
    <s v="GLPG3667-CL-215"/>
    <s v="Galapagos NV"/>
    <s v="Peru"/>
    <x v="2"/>
    <n v="40700"/>
    <s v="Revenues - Third Parties"/>
    <m/>
    <s v="Returns Receipt (per Receipt)"/>
    <n v="2026"/>
    <n v="7"/>
    <s v="USD"/>
    <n v="323.96443240000002"/>
    <n v="1"/>
    <n v="323.96443240000002"/>
    <x v="4"/>
    <n v="0"/>
  </r>
  <r>
    <s v="OTH CUST"/>
    <s v="GLPG3667-CL-215"/>
    <s v="Galapagos NV"/>
    <s v="Peru"/>
    <x v="0"/>
    <n v="40700"/>
    <s v="Revenues - Third Parties"/>
    <m/>
    <s v="Storage Ambient (per Pallet)"/>
    <n v="2026"/>
    <n v="7"/>
    <s v="USD"/>
    <n v="5750.3430079999998"/>
    <n v="1"/>
    <n v="5750.3430079999998"/>
    <x v="4"/>
    <n v="0"/>
  </r>
  <r>
    <s v="OTH CUST"/>
    <s v="GLPG3667-CL-215"/>
    <s v="Galapagos NV"/>
    <s v="Peru"/>
    <x v="0"/>
    <n v="40700"/>
    <s v="Revenues - Third Parties"/>
    <m/>
    <s v="Storage of Returns (per Pallet)"/>
    <n v="2026"/>
    <n v="7"/>
    <s v="USD"/>
    <n v="1216.734616"/>
    <n v="1"/>
    <n v="1216.734616"/>
    <x v="4"/>
    <n v="0"/>
  </r>
  <r>
    <s v="OTH CUST"/>
    <s v="ARGX-113-2011 (CAM)"/>
    <s v="Argenx BVBA"/>
    <s v="Peru"/>
    <x v="0"/>
    <n v="40700"/>
    <s v="Revenues - Third Parties"/>
    <m/>
    <s v="Non-Drug Storage Ambient (per Pallet)"/>
    <n v="2026"/>
    <n v="7"/>
    <s v="USD"/>
    <n v="836.35732008000002"/>
    <n v="1"/>
    <n v="836.35732008000002"/>
    <x v="4"/>
    <n v="0"/>
  </r>
  <r>
    <s v="OTH CUST"/>
    <s v="ARGX-113-2011 (CAM)"/>
    <s v="Argenx BVBA"/>
    <s v="Peru"/>
    <x v="3"/>
    <n v="40700"/>
    <s v="Revenues - Third Parties"/>
    <m/>
    <s v="Project Management Fee"/>
    <n v="2026"/>
    <n v="7"/>
    <s v="USD"/>
    <n v="1402.5632792399997"/>
    <n v="1"/>
    <n v="1402.5632792399997"/>
    <x v="4"/>
    <n v="0"/>
  </r>
  <r>
    <s v="OTH CUST"/>
    <s v="ARGX-113-2011"/>
    <s v="Argenx BVBA"/>
    <s v="Peru"/>
    <x v="1"/>
    <n v="40700"/>
    <s v="Revenues - Third Parties"/>
    <m/>
    <s v="Freight - Returns"/>
    <n v="2026"/>
    <n v="7"/>
    <s v="USD"/>
    <n v="316.16163399999999"/>
    <n v="1"/>
    <n v="316.16163399999999"/>
    <x v="4"/>
    <n v="1"/>
  </r>
  <r>
    <s v="OTH CUST"/>
    <s v="ARGX-113-2011"/>
    <s v="Argenx BVBA"/>
    <s v="Peru"/>
    <x v="1"/>
    <n v="40700"/>
    <s v="Revenues - Third Parties"/>
    <m/>
    <s v="Freight - Shipments"/>
    <n v="2026"/>
    <n v="7"/>
    <s v="USD"/>
    <n v="81.963605999999999"/>
    <n v="1"/>
    <n v="81.963605999999999"/>
    <x v="4"/>
    <n v="1"/>
  </r>
  <r>
    <s v="OTH CUST"/>
    <s v="ARGX-113-2011"/>
    <s v="Argenx BVBA"/>
    <s v="Peru"/>
    <x v="3"/>
    <n v="40700"/>
    <s v="Revenues - Third Parties"/>
    <m/>
    <s v="Insulated shipper - Credo S4 - 12L (Leasing)"/>
    <n v="2026"/>
    <n v="7"/>
    <s v="USD"/>
    <n v="529.97428079999997"/>
    <n v="1"/>
    <n v="529.97428079999997"/>
    <x v="4"/>
    <n v="1"/>
  </r>
  <r>
    <s v="OTH CUST"/>
    <s v="ARGX-113-2011"/>
    <s v="Argenx BVBA"/>
    <s v="Peru"/>
    <x v="3"/>
    <n v="40700"/>
    <s v="Revenues - Third Parties"/>
    <m/>
    <s v="Pick and Pack (Refrigerated)"/>
    <n v="2026"/>
    <n v="7"/>
    <s v="USD"/>
    <n v="561.88361951999991"/>
    <n v="1"/>
    <n v="561.88361951999991"/>
    <x v="4"/>
    <n v="0"/>
  </r>
  <r>
    <s v="OTH CUST"/>
    <s v="ARGX-113-2011"/>
    <s v="Argenx BVBA"/>
    <s v="Peru"/>
    <x v="3"/>
    <n v="40700"/>
    <s v="Revenues - Third Parties"/>
    <m/>
    <s v="Project Management Fee"/>
    <n v="2026"/>
    <n v="7"/>
    <s v="USD"/>
    <n v="1402.5632792399997"/>
    <n v="1"/>
    <n v="1402.5632792399997"/>
    <x v="4"/>
    <n v="0"/>
  </r>
  <r>
    <s v="OTH CUST"/>
    <s v="ARGX-113-2011"/>
    <s v="Argenx BVBA"/>
    <s v="Peru"/>
    <x v="2"/>
    <n v="40700"/>
    <s v="Revenues - Third Parties"/>
    <m/>
    <s v="Reconciliation of Returns (per Hour)"/>
    <n v="2026"/>
    <n v="7"/>
    <s v="USD"/>
    <n v="282.04036163999996"/>
    <n v="1"/>
    <n v="282.04036163999996"/>
    <x v="4"/>
    <n v="0"/>
  </r>
  <r>
    <s v="OTH CUST"/>
    <s v="ARGX-113-2011"/>
    <s v="Argenx BVBA"/>
    <s v="Peru"/>
    <x v="2"/>
    <n v="40700"/>
    <s v="Revenues - Third Parties"/>
    <m/>
    <s v="Returns Receipt (per Receipt)"/>
    <n v="2026"/>
    <n v="7"/>
    <s v="USD"/>
    <n v="703.45307628"/>
    <n v="1"/>
    <n v="703.45307628"/>
    <x v="4"/>
    <n v="0"/>
  </r>
  <r>
    <s v="OTH CUST"/>
    <s v="ARGX-113-2011"/>
    <s v="Argenx BVBA"/>
    <s v="Peru"/>
    <x v="0"/>
    <n v="40700"/>
    <s v="Revenues - Third Parties"/>
    <m/>
    <s v="Storage of Returns (per Pallet)"/>
    <n v="2026"/>
    <n v="7"/>
    <s v="USD"/>
    <n v="704.55162815999995"/>
    <n v="1"/>
    <n v="704.55162815999995"/>
    <x v="4"/>
    <n v="0"/>
  </r>
  <r>
    <s v="OTH CUST"/>
    <s v="ARGX-113-2011"/>
    <s v="Argenx BVBA"/>
    <s v="Peru"/>
    <x v="0"/>
    <n v="40700"/>
    <s v="Revenues - Third Parties"/>
    <m/>
    <s v="Storage Refrigerated (per Shelf)"/>
    <n v="2026"/>
    <n v="7"/>
    <s v="USD"/>
    <n v="1404.7090488000001"/>
    <n v="1"/>
    <n v="1404.7090488000001"/>
    <x v="4"/>
    <n v="0"/>
  </r>
  <r>
    <s v="OTH CUST"/>
    <s v="ARGX-113-2011"/>
    <s v="Argenx BVBA"/>
    <s v="Peru"/>
    <x v="3"/>
    <n v="40700"/>
    <s v="Revenues - Third Parties"/>
    <m/>
    <s v="Temperature Monitoring Device (Refrigerated)"/>
    <n v="2026"/>
    <n v="7"/>
    <s v="USD"/>
    <n v="243.59789039999998"/>
    <n v="1"/>
    <n v="243.59789039999998"/>
    <x v="4"/>
    <n v="1"/>
  </r>
  <r>
    <s v="OTH CUST"/>
    <s v="D8535C00001 (CAM)"/>
    <s v="Fortrea"/>
    <s v="Peru"/>
    <x v="3"/>
    <n v="40700"/>
    <s v="Revenues - Third Parties"/>
    <m/>
    <s v="Project Management Fee"/>
    <n v="2026"/>
    <n v="7"/>
    <s v="USD"/>
    <n v="621.57000000000005"/>
    <n v="1"/>
    <n v="621.57000000000005"/>
    <x v="4"/>
    <n v="0"/>
  </r>
  <r>
    <s v="OTH CUST"/>
    <s v="D8535C00001 (CAM)"/>
    <s v="Fortrea"/>
    <s v="Peru"/>
    <x v="0"/>
    <n v="40700"/>
    <s v="Revenues - Third Parties"/>
    <m/>
    <s v="Storage Ambient (per Shelf)"/>
    <n v="2026"/>
    <n v="7"/>
    <s v="USD"/>
    <n v="371.12"/>
    <n v="1"/>
    <n v="371.12"/>
    <x v="4"/>
    <n v="0"/>
  </r>
  <r>
    <s v="OTH CUST"/>
    <s v="ID-064A303"/>
    <s v="Viatris Innovation GmbH"/>
    <s v="Peru"/>
    <x v="1"/>
    <n v="40700"/>
    <s v="Revenues - Third Parties"/>
    <m/>
    <s v="Freight - Shipments"/>
    <n v="2026"/>
    <n v="7"/>
    <s v="USD"/>
    <n v="245.24631359999998"/>
    <n v="1"/>
    <n v="245.24631359999998"/>
    <x v="4"/>
    <n v="1"/>
  </r>
  <r>
    <s v="OTH CUST"/>
    <s v="ID-064A303"/>
    <s v="Viatris Innovation GmbH"/>
    <s v="Peru"/>
    <x v="3"/>
    <n v="40700"/>
    <s v="Revenues - Third Parties"/>
    <m/>
    <s v="Insulated shipper - Credo S22 - 12L (Leasing)"/>
    <n v="2026"/>
    <n v="7"/>
    <s v="USD"/>
    <n v="342.7919488"/>
    <n v="1"/>
    <n v="342.7919488"/>
    <x v="4"/>
    <n v="1"/>
  </r>
  <r>
    <s v="OTH CUST"/>
    <s v="ID-064A303"/>
    <s v="Viatris Innovation GmbH"/>
    <s v="Peru"/>
    <x v="3"/>
    <n v="40700"/>
    <s v="Revenues - Third Parties"/>
    <m/>
    <s v="Pick and Pack (Controlled Ambient)"/>
    <n v="2026"/>
    <n v="7"/>
    <s v="USD"/>
    <n v="382.4815696"/>
    <n v="1"/>
    <n v="382.4815696"/>
    <x v="4"/>
    <n v="0"/>
  </r>
  <r>
    <s v="OTH CUST"/>
    <s v="ID-064A303"/>
    <s v="Viatris Innovation GmbH"/>
    <s v="Peru"/>
    <x v="3"/>
    <n v="40700"/>
    <s v="Revenues - Third Parties"/>
    <m/>
    <s v="Project Management Fee"/>
    <n v="2026"/>
    <n v="7"/>
    <s v="USD"/>
    <n v="1909.4829599"/>
    <n v="1"/>
    <n v="1909.4829599"/>
    <x v="4"/>
    <n v="0"/>
  </r>
  <r>
    <s v="OTH CUST"/>
    <s v="ID-064A303"/>
    <s v="Viatris Innovation GmbH"/>
    <s v="Peru"/>
    <x v="0"/>
    <n v="40700"/>
    <s v="Revenues - Third Parties"/>
    <m/>
    <s v="Storage Ambient (per Shelf)"/>
    <n v="2026"/>
    <n v="7"/>
    <s v="USD"/>
    <n v="2864.2429517999999"/>
    <n v="1"/>
    <n v="2864.2429517999999"/>
    <x v="4"/>
    <n v="0"/>
  </r>
  <r>
    <s v="OTH CUST"/>
    <s v="ID-064A303"/>
    <s v="Viatris Innovation GmbH"/>
    <s v="Peru"/>
    <x v="3"/>
    <n v="40700"/>
    <s v="Revenues - Third Parties"/>
    <m/>
    <s v="Temperature Monitoring Device (Ambient)"/>
    <n v="2026"/>
    <n v="7"/>
    <s v="USD"/>
    <n v="149.23099959999999"/>
    <n v="1"/>
    <n v="149.23099959999999"/>
    <x v="4"/>
    <n v="1"/>
  </r>
  <r>
    <s v="OTH CUST"/>
    <s v="AVT16-GL-C01"/>
    <s v="PPD Development LP"/>
    <s v="Peru"/>
    <x v="2"/>
    <n v="40900"/>
    <s v="Revenues- IC"/>
    <m/>
    <s v="Destruction (per Kg)"/>
    <n v="2026"/>
    <n v="7"/>
    <s v="USD"/>
    <n v="2217.1799999999998"/>
    <n v="1"/>
    <n v="2217.1799999999998"/>
    <x v="4"/>
    <n v="1"/>
  </r>
  <r>
    <s v="OTH CUST"/>
    <s v="AVT16-GL-C01"/>
    <s v="PPD Development LP"/>
    <s v="Peru"/>
    <x v="2"/>
    <n v="40900"/>
    <s v="Revenues- IC"/>
    <m/>
    <s v="Destruction Setup Fee"/>
    <n v="2026"/>
    <n v="7"/>
    <s v="USD"/>
    <n v="1360.1"/>
    <n v="1"/>
    <n v="1360.1"/>
    <x v="4"/>
    <n v="0"/>
  </r>
  <r>
    <s v="OTH CUST"/>
    <s v="AVT16-GL-C01"/>
    <s v="PPD Development LP"/>
    <s v="Peru"/>
    <x v="3"/>
    <n v="40900"/>
    <s v="Revenues- IC"/>
    <m/>
    <s v="File Close Out and Archiving or File Return (per Study)"/>
    <n v="2026"/>
    <n v="7"/>
    <s v="USD"/>
    <n v="749.2"/>
    <n v="1"/>
    <n v="749.2"/>
    <x v="4"/>
    <n v="0"/>
  </r>
  <r>
    <s v="OTH CUST"/>
    <s v="AVT16-GL-C01"/>
    <s v="PPD Development LP"/>
    <s v="Peru"/>
    <x v="0"/>
    <n v="40900"/>
    <s v="Revenues- IC"/>
    <m/>
    <s v="Non-Drug Storage &amp; Returns Storage Ambient (per Pallet)"/>
    <n v="2026"/>
    <n v="7"/>
    <s v="USD"/>
    <n v="163.92"/>
    <n v="1"/>
    <n v="163.92"/>
    <x v="4"/>
    <n v="0"/>
  </r>
  <r>
    <s v="OTH CUST"/>
    <s v="AVT16-GL-C01"/>
    <s v="PPD Development LP"/>
    <s v="Peru"/>
    <x v="3"/>
    <n v="40900"/>
    <s v="Revenues- IC"/>
    <m/>
    <s v="Project Management Fee"/>
    <n v="2026"/>
    <n v="7"/>
    <s v="USD"/>
    <n v="1386.88"/>
    <n v="1"/>
    <n v="1386.88"/>
    <x v="4"/>
    <n v="0"/>
  </r>
  <r>
    <s v="OTH CUST"/>
    <s v="AVT16-GL-C01"/>
    <s v="PPD Development LP"/>
    <s v="Peru"/>
    <x v="0"/>
    <n v="40900"/>
    <s v="Revenues- IC"/>
    <m/>
    <s v="Storage Ambient (per Shelf)"/>
    <n v="2026"/>
    <n v="7"/>
    <s v="USD"/>
    <n v="311.74"/>
    <n v="1"/>
    <n v="311.74"/>
    <x v="4"/>
    <n v="0"/>
  </r>
  <r>
    <s v="OTH CUST"/>
    <s v="AVT16-GL-C01"/>
    <s v="PPD Development LP"/>
    <s v="Peru"/>
    <x v="0"/>
    <n v="40900"/>
    <s v="Revenues- IC"/>
    <m/>
    <s v="Storage Refrigerated (per Shelf)"/>
    <n v="2026"/>
    <n v="7"/>
    <s v="USD"/>
    <n v="326.82"/>
    <n v="1"/>
    <n v="326.82"/>
    <x v="4"/>
    <n v="0"/>
  </r>
  <r>
    <s v="OTH CUST"/>
    <s v="MB12-C-02-24"/>
    <s v="mAbxience Research"/>
    <s v="Peru"/>
    <x v="3"/>
    <n v="40700"/>
    <s v="Revenues - Third Parties"/>
    <m/>
    <s v="Insulated shipper - Credo S4 - 12L (Leasing)"/>
    <n v="2026"/>
    <n v="7"/>
    <s v="USD"/>
    <n v="295.3769868"/>
    <n v="1"/>
    <n v="295.3769868"/>
    <x v="4"/>
    <n v="1"/>
  </r>
  <r>
    <s v="OTH CUST"/>
    <s v="MB12-C-02-24"/>
    <s v="mAbxience Research"/>
    <s v="Peru"/>
    <x v="3"/>
    <n v="40700"/>
    <s v="Revenues - Third Parties"/>
    <m/>
    <s v="Pick and Pack (Refrigerated)"/>
    <n v="2026"/>
    <n v="7"/>
    <s v="USD"/>
    <n v="329.64541720000005"/>
    <n v="1"/>
    <n v="329.64541720000005"/>
    <x v="4"/>
    <n v="0"/>
  </r>
  <r>
    <s v="OTH CUST"/>
    <s v="MB12-C-02-24"/>
    <s v="mAbxience Research"/>
    <s v="Peru"/>
    <x v="3"/>
    <n v="40700"/>
    <s v="Revenues - Third Parties"/>
    <m/>
    <s v="Project Management Fee"/>
    <n v="2026"/>
    <n v="7"/>
    <s v="USD"/>
    <n v="1462.8878088000001"/>
    <n v="1"/>
    <n v="1462.8878088000001"/>
    <x v="4"/>
    <n v="0"/>
  </r>
  <r>
    <s v="OTH CUST"/>
    <s v="MB12-C-02-24"/>
    <s v="mAbxience Research"/>
    <s v="Peru"/>
    <x v="3"/>
    <n v="40700"/>
    <s v="Revenues - Third Parties"/>
    <m/>
    <s v="Receipt fee Refrigerated (per Receipt_ID)"/>
    <n v="2026"/>
    <n v="7"/>
    <s v="USD"/>
    <n v="3224.7117755999998"/>
    <n v="1"/>
    <n v="3224.7117755999998"/>
    <x v="4"/>
    <n v="0"/>
  </r>
  <r>
    <s v="OTH CUST"/>
    <s v="MB12-C-02-24"/>
    <s v="mAbxience Research"/>
    <s v="Peru"/>
    <x v="0"/>
    <n v="40700"/>
    <s v="Revenues - Third Parties"/>
    <m/>
    <s v="Storage Refrigerated (per Shelf)"/>
    <n v="2026"/>
    <n v="7"/>
    <s v="USD"/>
    <n v="805.83286399999997"/>
    <n v="1"/>
    <n v="805.83286399999997"/>
    <x v="4"/>
    <n v="0"/>
  </r>
  <r>
    <s v="OTH CUST"/>
    <s v="MB12-C-02-24"/>
    <s v="mAbxience Research"/>
    <s v="Peru"/>
    <x v="3"/>
    <n v="40700"/>
    <s v="Revenues - Third Parties"/>
    <m/>
    <s v="Temperature Monitoring Device (Refrigerated)"/>
    <n v="2026"/>
    <n v="7"/>
    <s v="USD"/>
    <n v="135.77325519999999"/>
    <n v="1"/>
    <n v="135.77325519999999"/>
    <x v="4"/>
    <n v="1"/>
  </r>
  <r>
    <s v="GILEAD SCI"/>
    <s v="GS-US-528-9023"/>
    <s v="Gilead Sciences, Inc."/>
    <s v="Peru"/>
    <x v="1"/>
    <n v="40700"/>
    <s v="Revenues - Third Parties"/>
    <m/>
    <s v="Freight - Returns"/>
    <n v="2026"/>
    <n v="7"/>
    <s v="USD"/>
    <n v="76.08"/>
    <n v="1"/>
    <n v="76.08"/>
    <x v="4"/>
    <n v="1"/>
  </r>
  <r>
    <s v="GILEAD SCI"/>
    <s v="GS-US-528-9023"/>
    <s v="Gilead Sciences, Inc."/>
    <s v="Peru"/>
    <x v="1"/>
    <n v="40700"/>
    <s v="Revenues - Third Parties"/>
    <m/>
    <s v="Freight - Shipments"/>
    <n v="2026"/>
    <n v="7"/>
    <s v="USD"/>
    <n v="925.15"/>
    <n v="1"/>
    <n v="925.15"/>
    <x v="4"/>
    <n v="1"/>
  </r>
  <r>
    <s v="GILEAD SCI"/>
    <s v="GS-US-528-9023"/>
    <s v="Gilead Sciences, Inc."/>
    <s v="Peru"/>
    <x v="3"/>
    <n v="40700"/>
    <s v="Revenues - Third Parties"/>
    <m/>
    <s v="Pick and Pack (Ambient)"/>
    <n v="2026"/>
    <n v="7"/>
    <s v="USD"/>
    <n v="3167.2"/>
    <n v="1"/>
    <n v="3167.2"/>
    <x v="4"/>
    <n v="0"/>
  </r>
  <r>
    <s v="GILEAD SCI"/>
    <s v="GS-US-528-9023"/>
    <s v="Gilead Sciences, Inc."/>
    <s v="Peru"/>
    <x v="3"/>
    <n v="40700"/>
    <s v="Revenues - Third Parties"/>
    <m/>
    <s v="Project Management Fee"/>
    <n v="2026"/>
    <n v="7"/>
    <s v="USD"/>
    <n v="1187.72"/>
    <n v="1"/>
    <n v="1187.72"/>
    <x v="4"/>
    <n v="0"/>
  </r>
  <r>
    <s v="GILEAD SCI"/>
    <s v="GS-US-528-9023"/>
    <s v="Gilead Sciences, Inc."/>
    <s v="Peru"/>
    <x v="2"/>
    <n v="40700"/>
    <s v="Revenues - Third Parties"/>
    <m/>
    <s v="Reconciliation of Returns (per Hour)"/>
    <n v="2026"/>
    <n v="7"/>
    <s v="USD"/>
    <n v="1266.8800000000001"/>
    <n v="1"/>
    <n v="1266.8800000000001"/>
    <x v="4"/>
    <n v="0"/>
  </r>
  <r>
    <s v="GILEAD SCI"/>
    <s v="GS-US-528-9023"/>
    <s v="Gilead Sciences, Inc."/>
    <s v="Peru"/>
    <x v="2"/>
    <n v="40700"/>
    <s v="Revenues - Third Parties"/>
    <m/>
    <s v="Returns Receipt (per Receipt)"/>
    <n v="2026"/>
    <n v="7"/>
    <s v="USD"/>
    <n v="1519"/>
    <n v="1"/>
    <n v="1519"/>
    <x v="4"/>
    <n v="0"/>
  </r>
  <r>
    <s v="GILEAD SCI"/>
    <s v="GS-US-528-9023"/>
    <s v="Gilead Sciences, Inc."/>
    <s v="Peru"/>
    <x v="0"/>
    <n v="40700"/>
    <s v="Revenues - Third Parties"/>
    <m/>
    <s v="Storage Ambient (per Shelf)"/>
    <n v="2026"/>
    <n v="7"/>
    <s v="USD"/>
    <n v="7274.82"/>
    <n v="1"/>
    <n v="7274.82"/>
    <x v="4"/>
    <n v="0"/>
  </r>
  <r>
    <s v="GILEAD SCI"/>
    <s v="GS-US-528-9023"/>
    <s v="Gilead Sciences, Inc."/>
    <s v="Peru"/>
    <x v="0"/>
    <n v="40700"/>
    <s v="Revenues - Third Parties"/>
    <m/>
    <s v="Storage of Returns (per Pallet)"/>
    <n v="2026"/>
    <n v="7"/>
    <s v="USD"/>
    <n v="2177.4499999999998"/>
    <n v="1"/>
    <n v="2177.4499999999998"/>
    <x v="4"/>
    <n v="0"/>
  </r>
  <r>
    <s v="MEDIMMUNE"/>
    <s v="D9185C00001"/>
    <s v="MedImmune Inc"/>
    <s v="Peru"/>
    <x v="3"/>
    <n v="40700"/>
    <s v="Revenues - Third Parties"/>
    <m/>
    <s v="Project Management Fee"/>
    <n v="2026"/>
    <n v="7"/>
    <s v="USD"/>
    <n v="402.36"/>
    <n v="1"/>
    <n v="402.36"/>
    <x v="4"/>
    <n v="0"/>
  </r>
  <r>
    <s v="MEDIMMUNE"/>
    <s v="D9185C00001"/>
    <s v="MedImmune Inc"/>
    <s v="Peru"/>
    <x v="0"/>
    <n v="40700"/>
    <s v="Revenues - Third Parties"/>
    <m/>
    <s v="Storage Refrigerated (per Pallet)"/>
    <n v="2026"/>
    <n v="7"/>
    <s v="USD"/>
    <n v="925.44"/>
    <n v="1"/>
    <n v="925.44"/>
    <x v="4"/>
    <n v="0"/>
  </r>
  <r>
    <s v="OTH CUST"/>
    <s v="D8531C00002 (CAM)"/>
    <s v="Fortrea"/>
    <s v="Peru"/>
    <x v="3"/>
    <n v="40700"/>
    <s v="Revenues - Third Parties"/>
    <m/>
    <s v="Project Management Fee"/>
    <n v="2026"/>
    <n v="7"/>
    <s v="USD"/>
    <n v="1087.74"/>
    <n v="1"/>
    <n v="1087.74"/>
    <x v="4"/>
    <n v="0"/>
  </r>
  <r>
    <s v="OTH CUST"/>
    <s v="D8531C00002 (CAM)"/>
    <s v="Fortrea"/>
    <s v="Peru"/>
    <x v="0"/>
    <n v="40700"/>
    <s v="Revenues - Third Parties"/>
    <m/>
    <s v="Storage Ambient (per Shelf)"/>
    <n v="2026"/>
    <n v="7"/>
    <s v="USD"/>
    <n v="345.15"/>
    <n v="1"/>
    <n v="345.15"/>
    <x v="4"/>
    <n v="0"/>
  </r>
  <r>
    <s v="OTH CUST"/>
    <s v="IMVT-1402-2801 (CAM)"/>
    <s v="IMVT Corporation"/>
    <s v="Peru"/>
    <x v="3"/>
    <n v="40700"/>
    <s v="Revenues - Third Parties"/>
    <m/>
    <s v="Project Management Fee"/>
    <n v="2026"/>
    <n v="7"/>
    <s v="USD"/>
    <n v="1696.88"/>
    <n v="1"/>
    <n v="1696.88"/>
    <x v="4"/>
    <n v="0"/>
  </r>
  <r>
    <s v="OTH CUST"/>
    <s v="IMVT-1402-2801 (CAM)"/>
    <s v="IMVT Corporation"/>
    <s v="Peru"/>
    <x v="0"/>
    <n v="40700"/>
    <s v="Revenues - Third Parties"/>
    <m/>
    <s v="Storage Ambient (per Pallet)"/>
    <n v="2026"/>
    <n v="7"/>
    <s v="USD"/>
    <n v="3622.7"/>
    <n v="1"/>
    <n v="3622.7"/>
    <x v="4"/>
    <n v="0"/>
  </r>
  <r>
    <s v="DEFERRED"/>
    <s v="Others"/>
    <s v="Deferred Revenue"/>
    <s v="Peru"/>
    <x v="1"/>
    <n v="40700"/>
    <s v="Revenues - Third Parties"/>
    <m/>
    <s v="Adjustment for Adoption Nbr. 606"/>
    <n v="2026"/>
    <n v="7"/>
    <s v="USD"/>
    <n v="0"/>
    <n v="1"/>
    <n v="0"/>
    <x v="4"/>
    <s v="Not Applicable"/>
  </r>
  <r>
    <s v="DEFERRED"/>
    <s v="Others"/>
    <s v="Deferred Revenue"/>
    <s v="Peru"/>
    <x v="1"/>
    <n v="40700"/>
    <s v="Revenues - Third Parties"/>
    <m/>
    <s v="Estimated Revenue from 16/04 - 30/04"/>
    <n v="2026"/>
    <n v="7"/>
    <s v="USD"/>
    <n v="-13014.308645262116"/>
    <n v="1"/>
    <n v="-13014.308645262116"/>
    <x v="4"/>
    <s v="Not Applicable"/>
  </r>
  <r>
    <s v="DEFERRED"/>
    <s v="Others"/>
    <s v="Deferred Revenue"/>
    <s v="Peru"/>
    <x v="3"/>
    <n v="40700"/>
    <s v="Revenues - Third Parties"/>
    <m/>
    <s v="Estimated Revenue from 16/04 - 30/04"/>
    <n v="2026"/>
    <n v="7"/>
    <s v="USD"/>
    <n v="-31440.231125857146"/>
    <n v="1"/>
    <n v="-31440.231125857146"/>
    <x v="4"/>
    <s v="Not Applicable"/>
  </r>
  <r>
    <s v="DEFERRED"/>
    <s v="Others"/>
    <s v="Deferred Revenue"/>
    <s v="Peru"/>
    <x v="1"/>
    <n v="40700"/>
    <s v="Revenues - Third Parties"/>
    <m/>
    <s v="Adjustment due to services rendered between 16/03 - 31/03"/>
    <n v="2026"/>
    <n v="7"/>
    <s v="USD"/>
    <n v="17693.057863766364"/>
    <n v="1"/>
    <n v="17693.057863766364"/>
    <x v="4"/>
    <s v="Not Applicable"/>
  </r>
  <r>
    <s v="DEFERRED"/>
    <s v="Others"/>
    <s v="Deferred Revenue"/>
    <s v="Peru"/>
    <x v="3"/>
    <n v="40700"/>
    <s v="Revenues - Third Parties"/>
    <m/>
    <s v="Adjustment due to services rendered between 16/03 - 31/03"/>
    <n v="2026"/>
    <n v="7"/>
    <s v="USD"/>
    <n v="30882.70703099429"/>
    <n v="1"/>
    <n v="30882.70703099429"/>
    <x v="4"/>
    <s v="Not Applicable"/>
  </r>
  <r>
    <s v="OTH CUST"/>
    <s v="Others"/>
    <s v="Others"/>
    <s v="Peru"/>
    <x v="3"/>
    <n v="40700"/>
    <s v="Revenues - Third Parties"/>
    <m/>
    <s v="FX Translation"/>
    <n v="2026"/>
    <n v="7"/>
    <s v="USD"/>
    <n v="1677.9835537828349"/>
    <n v="1"/>
    <n v="1677.9835537828349"/>
    <x v="4"/>
    <s v="Not Applicable"/>
  </r>
  <r>
    <s v="OTH CUST"/>
    <s v="Others"/>
    <s v="Others"/>
    <s v="Peru"/>
    <x v="7"/>
    <n v="40700"/>
    <s v="Revenues - Third Parties"/>
    <m/>
    <s v="FX Translation"/>
    <n v="2026"/>
    <n v="7"/>
    <s v="USD"/>
    <n v="0"/>
    <n v="1"/>
    <n v="0"/>
    <x v="4"/>
    <s v="Not Applicable"/>
  </r>
  <r>
    <s v="OTH CUST"/>
    <s v="Others"/>
    <s v="Others"/>
    <s v="Peru"/>
    <x v="2"/>
    <n v="40700"/>
    <s v="Revenues - Third Parties"/>
    <m/>
    <s v="FX Translation"/>
    <n v="2026"/>
    <n v="7"/>
    <s v="USD"/>
    <n v="74.124179359998379"/>
    <n v="1"/>
    <n v="74.124179359998379"/>
    <x v="4"/>
    <s v="Not Applicable"/>
  </r>
  <r>
    <s v="OTH CUST"/>
    <s v="Others"/>
    <s v="Others"/>
    <s v="Peru"/>
    <x v="1"/>
    <n v="40700"/>
    <s v="Revenues - Third Parties"/>
    <m/>
    <s v="FX Translation"/>
    <n v="2026"/>
    <n v="7"/>
    <s v="USD"/>
    <n v="124.54988869575202"/>
    <n v="1"/>
    <n v="124.54988869575202"/>
    <x v="4"/>
    <s v="Not Applicable"/>
  </r>
  <r>
    <s v="OTH CUST"/>
    <s v="Others"/>
    <s v="Others"/>
    <s v="Peru"/>
    <x v="6"/>
    <n v="40700"/>
    <s v="Revenues - Third Parties"/>
    <m/>
    <s v="FX Translation"/>
    <n v="2026"/>
    <n v="7"/>
    <s v="USD"/>
    <n v="0"/>
    <n v="1"/>
    <n v="0"/>
    <x v="4"/>
    <s v="Not Applicable"/>
  </r>
  <r>
    <s v="OTH CUST"/>
    <s v="Others"/>
    <s v="Others"/>
    <s v="Peru"/>
    <x v="0"/>
    <n v="40700"/>
    <s v="Revenues - Third Parties"/>
    <m/>
    <s v="FX Translation"/>
    <n v="2026"/>
    <n v="7"/>
    <s v="USD"/>
    <n v="1073.7517238400178"/>
    <n v="1"/>
    <n v="1073.7517238400178"/>
    <x v="4"/>
    <s v="Not Applicable"/>
  </r>
  <r>
    <s v="OTH CUST"/>
    <s v="Others"/>
    <s v="Others"/>
    <s v="Peru"/>
    <x v="4"/>
    <n v="40700"/>
    <s v="Revenues - Third Parties"/>
    <m/>
    <s v="FX Translation"/>
    <n v="2026"/>
    <n v="7"/>
    <s v="USD"/>
    <n v="0"/>
    <n v="1"/>
    <n v="0"/>
    <x v="4"/>
    <s v="Not Applicable"/>
  </r>
  <r>
    <s v="J &amp; J"/>
    <s v="Janssen Storage of temperature monitors"/>
    <s v="Janssen"/>
    <s v="Colombia"/>
    <x v="0"/>
    <n v="40700"/>
    <s v="Revenues - Third Parties"/>
    <m/>
    <s v="Non-Drug Storage Ambient (per Shelf)"/>
    <n v="2026"/>
    <n v="7"/>
    <s v="USD"/>
    <n v="960.70012499999984"/>
    <n v="1"/>
    <n v="960.70012499999984"/>
    <x v="5"/>
    <n v="0"/>
  </r>
  <r>
    <s v="J &amp; J"/>
    <s v="Janssen Storage of temperature monitors"/>
    <s v="Janssen"/>
    <s v="Colombia"/>
    <x v="0"/>
    <n v="40700"/>
    <s v="Revenues - Third Parties"/>
    <m/>
    <s v="Non-Drug Storage Refrigerated (per Shelf)"/>
    <n v="2026"/>
    <n v="7"/>
    <s v="USD"/>
    <n v="600.42150000000004"/>
    <n v="1"/>
    <n v="600.42150000000004"/>
    <x v="5"/>
    <n v="0"/>
  </r>
  <r>
    <s v="TAKEDA"/>
    <s v="TAK-390MR_205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</r>
  <r>
    <s v="TAKEDA"/>
    <s v="TAK-390MR_205"/>
    <s v="Takeda"/>
    <s v="Colombia"/>
    <x v="0"/>
    <n v="40700"/>
    <s v="Revenues - Third Parties"/>
    <m/>
    <s v="Storage Ambient (per Pallet)"/>
    <n v="2026"/>
    <n v="7"/>
    <s v="USD"/>
    <n v="300"/>
    <n v="1"/>
    <n v="300"/>
    <x v="5"/>
    <n v="0"/>
  </r>
  <r>
    <s v="TAKEDA"/>
    <s v="TAK-390MR_204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</r>
  <r>
    <s v="TAKEDA"/>
    <s v="TAK-390MR_204"/>
    <s v="Takeda"/>
    <s v="Colombia"/>
    <x v="0"/>
    <n v="40700"/>
    <s v="Revenues - Third Parties"/>
    <m/>
    <s v="Storage Ambient (per Pallet)"/>
    <n v="2026"/>
    <n v="7"/>
    <s v="USD"/>
    <n v="200"/>
    <n v="1"/>
    <n v="200"/>
    <x v="5"/>
    <n v="0"/>
  </r>
  <r>
    <s v="MERCK"/>
    <s v="Merck Receipt and Storage of CREDOS and TT4"/>
    <s v="Merck Sharp and Dohme LLC"/>
    <s v="Colombia"/>
    <x v="0"/>
    <n v="40700"/>
    <s v="Revenues - Third Parties"/>
    <m/>
    <s v="Non-Drug Storage Ambient (per Pallet)"/>
    <n v="2026"/>
    <n v="7"/>
    <s v="USD"/>
    <n v="1271.9000000000001"/>
    <n v="1"/>
    <n v="1271.9000000000001"/>
    <x v="5"/>
    <n v="0"/>
  </r>
  <r>
    <s v="MERCK"/>
    <s v="Merck Receipt and Storage of CREDOS and TT4"/>
    <s v="Merck Sharp and Dohme LLC"/>
    <s v="Colombia"/>
    <x v="3"/>
    <n v="40700"/>
    <s v="Revenues - Third Parties"/>
    <m/>
    <s v="Receipt fee Ancillaries (per Receipt_ID)"/>
    <n v="2026"/>
    <n v="7"/>
    <s v="USD"/>
    <n v="7192.64"/>
    <n v="1"/>
    <n v="7192.64"/>
    <x v="5"/>
    <n v="0"/>
  </r>
  <r>
    <s v="J &amp; J"/>
    <s v="CNTO1959CRD3001"/>
    <s v="Janssen"/>
    <s v="Colombia"/>
    <x v="1"/>
    <n v="40700"/>
    <s v="Revenues - Third Parties"/>
    <m/>
    <s v="Freight - Shipments"/>
    <n v="2026"/>
    <n v="7"/>
    <s v="USD"/>
    <n v="312.25"/>
    <n v="1"/>
    <n v="312.25"/>
    <x v="5"/>
    <n v="1"/>
  </r>
  <r>
    <s v="J &amp; J"/>
    <s v="CNTO1959CRD3001"/>
    <s v="Janssen"/>
    <s v="Colombia"/>
    <x v="3"/>
    <n v="40700"/>
    <s v="Revenues - Third Parties"/>
    <m/>
    <s v="Insulated shipper - Credo S4 - 12L (Leasing)"/>
    <n v="2026"/>
    <n v="7"/>
    <s v="USD"/>
    <n v="233"/>
    <n v="1"/>
    <n v="233"/>
    <x v="5"/>
    <n v="1"/>
  </r>
  <r>
    <s v="J &amp; J"/>
    <s v="CNTO1959CRD3001"/>
    <s v="Janssen"/>
    <s v="Colombia"/>
    <x v="3"/>
    <n v="40700"/>
    <s v="Revenues - Third Parties"/>
    <m/>
    <s v="Pick and Pack (Refrigerated)"/>
    <n v="2026"/>
    <n v="7"/>
    <s v="USD"/>
    <n v="118.26639999999999"/>
    <n v="1"/>
    <n v="118.26639999999999"/>
    <x v="5"/>
    <n v="0"/>
  </r>
  <r>
    <s v="J &amp; J"/>
    <s v="CNTO1959CRD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CNTO1959CRD3001"/>
    <s v="Janssen"/>
    <s v="Colombia"/>
    <x v="0"/>
    <n v="40700"/>
    <s v="Revenues - Third Parties"/>
    <m/>
    <s v="Storage Refrigerated (per Shelf)"/>
    <n v="2026"/>
    <n v="7"/>
    <s v="USD"/>
    <n v="750.52687500000002"/>
    <n v="1"/>
    <n v="750.52687500000002"/>
    <x v="5"/>
    <n v="0"/>
  </r>
  <r>
    <s v="J &amp; J"/>
    <s v="AC-065A310"/>
    <s v="Janssen"/>
    <s v="Colombia"/>
    <x v="1"/>
    <n v="40700"/>
    <s v="Revenues - Third Parties"/>
    <m/>
    <s v="Freight - Shipments"/>
    <n v="2026"/>
    <n v="7"/>
    <s v="USD"/>
    <n v="284.05"/>
    <n v="1"/>
    <n v="284.05"/>
    <x v="5"/>
    <n v="1"/>
  </r>
  <r>
    <s v="J &amp; J"/>
    <s v="AC-065A310"/>
    <s v="Janssen"/>
    <s v="Colombia"/>
    <x v="3"/>
    <n v="40700"/>
    <s v="Revenues - Third Parties"/>
    <m/>
    <s v="Pick and Pack (Ambient)"/>
    <n v="2026"/>
    <n v="7"/>
    <s v="USD"/>
    <n v="105.07805"/>
    <n v="1"/>
    <n v="105.07805"/>
    <x v="5"/>
    <n v="0"/>
  </r>
  <r>
    <s v="J &amp; J"/>
    <s v="AC-065A310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AC-065A310"/>
    <s v="Janssen"/>
    <s v="Colombia"/>
    <x v="0"/>
    <n v="40700"/>
    <s v="Revenues - Third Parties"/>
    <m/>
    <s v="Storage Ambient (per Shelf)"/>
    <n v="2026"/>
    <n v="7"/>
    <s v="USD"/>
    <n v="454.85230000000007"/>
    <n v="1"/>
    <n v="454.85230000000007"/>
    <x v="5"/>
    <n v="0"/>
  </r>
  <r>
    <s v="J &amp; J"/>
    <s v="AC-055-315"/>
    <s v="Janssen"/>
    <s v="Colombia"/>
    <x v="2"/>
    <n v="40700"/>
    <s v="Revenues - Third Parties"/>
    <m/>
    <s v="Destruction (per Kg)"/>
    <n v="2026"/>
    <n v="7"/>
    <s v="USD"/>
    <n v="63.66"/>
    <n v="1"/>
    <n v="63.66"/>
    <x v="5"/>
    <n v="1"/>
  </r>
  <r>
    <s v="J &amp; J"/>
    <s v="AC-055-315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</r>
  <r>
    <s v="J &amp; J"/>
    <s v="AC-055-315"/>
    <s v="Janssen"/>
    <s v="Colombia"/>
    <x v="1"/>
    <n v="40700"/>
    <s v="Revenues - Third Parties"/>
    <m/>
    <s v="Freight - Shipments"/>
    <n v="2026"/>
    <n v="7"/>
    <s v="USD"/>
    <n v="4501.9799999999996"/>
    <n v="1"/>
    <n v="4501.9799999999996"/>
    <x v="5"/>
    <n v="1"/>
  </r>
  <r>
    <s v="J &amp; J"/>
    <s v="AC-055-315"/>
    <s v="Janssen"/>
    <s v="Colombia"/>
    <x v="3"/>
    <n v="40700"/>
    <s v="Revenues - Third Parties"/>
    <m/>
    <s v="Insulated shipper - Credo S22 - 12L (Leasing)"/>
    <n v="2026"/>
    <n v="7"/>
    <s v="USD"/>
    <n v="2460"/>
    <n v="1"/>
    <n v="2460"/>
    <x v="5"/>
    <n v="1"/>
  </r>
  <r>
    <s v="J &amp; J"/>
    <s v="AC-055-315"/>
    <s v="Janssen"/>
    <s v="Colombia"/>
    <x v="3"/>
    <n v="40700"/>
    <s v="Revenues - Third Parties"/>
    <m/>
    <s v="Pick and Pack (Ambient)"/>
    <n v="2026"/>
    <n v="7"/>
    <s v="USD"/>
    <n v="735.54634999999996"/>
    <n v="1"/>
    <n v="735.54634999999996"/>
    <x v="5"/>
    <n v="0"/>
  </r>
  <r>
    <s v="J &amp; J"/>
    <s v="AC-055-315"/>
    <s v="Janssen"/>
    <s v="Colombia"/>
    <x v="3"/>
    <n v="40700"/>
    <s v="Revenues - Third Parties"/>
    <m/>
    <s v="Pick and Pack (Controlled Ambient)"/>
    <n v="2026"/>
    <n v="7"/>
    <s v="USD"/>
    <n v="1182.664"/>
    <n v="1"/>
    <n v="1182.664"/>
    <x v="5"/>
    <n v="0"/>
  </r>
  <r>
    <s v="J &amp; J"/>
    <s v="AC-055-315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AC-055-315"/>
    <s v="Janssen"/>
    <s v="Colombia"/>
    <x v="0"/>
    <n v="40700"/>
    <s v="Revenues - Third Parties"/>
    <m/>
    <s v="Storage Ambient (per Shelf)"/>
    <n v="2026"/>
    <n v="7"/>
    <s v="USD"/>
    <n v="1933.1222749999999"/>
    <n v="1"/>
    <n v="1933.1222749999999"/>
    <x v="5"/>
    <n v="0"/>
  </r>
  <r>
    <s v="J &amp; J"/>
    <s v="AC-055-312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AC-055-312"/>
    <s v="Janssen"/>
    <s v="Colombia"/>
    <x v="0"/>
    <n v="40700"/>
    <s v="Revenues - Third Parties"/>
    <m/>
    <s v="Storage Ambient (per Shelf)"/>
    <n v="2026"/>
    <n v="7"/>
    <s v="USD"/>
    <n v="113.71307500000002"/>
    <n v="1"/>
    <n v="113.71307500000002"/>
    <x v="5"/>
    <n v="0"/>
  </r>
  <r>
    <s v="J &amp; J"/>
    <s v="67896062CTP3001"/>
    <s v="Janssen"/>
    <s v="Colombia"/>
    <x v="2"/>
    <n v="40700"/>
    <s v="Revenues - Third Parties"/>
    <m/>
    <s v="Destruction (per Kg)"/>
    <n v="2026"/>
    <n v="7"/>
    <s v="USD"/>
    <n v="63.66"/>
    <n v="1"/>
    <n v="63.66"/>
    <x v="5"/>
    <n v="1"/>
  </r>
  <r>
    <s v="J &amp; J"/>
    <s v="67896062CTP3001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</r>
  <r>
    <s v="J &amp; J"/>
    <s v="67896062CTP3001"/>
    <s v="Janssen"/>
    <s v="Colombia"/>
    <x v="3"/>
    <n v="40700"/>
    <s v="Revenues - Third Parties"/>
    <m/>
    <s v="File Close Out and Archiving or File Return (per Study)"/>
    <n v="2026"/>
    <n v="7"/>
    <s v="USD"/>
    <n v="525.36452499999996"/>
    <n v="1"/>
    <n v="525.36452499999996"/>
    <x v="5"/>
    <n v="0"/>
  </r>
  <r>
    <s v="J &amp; J"/>
    <s v="67896062CTP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42847922MDD3001 (CAM)"/>
    <s v="Janssen"/>
    <s v="Colombia"/>
    <x v="0"/>
    <n v="40700"/>
    <s v="Revenues - Third Parties"/>
    <m/>
    <s v="Non-Drug Storage Ambient (per Pallet)"/>
    <n v="2026"/>
    <n v="7"/>
    <s v="USD"/>
    <n v="87.33637499999999"/>
    <n v="1"/>
    <n v="87.33637499999999"/>
    <x v="5"/>
    <n v="0"/>
  </r>
  <r>
    <s v="J &amp; J"/>
    <s v="42847922MDD3001 (CAM)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42847922MDD3001 (CAM)"/>
    <s v="Janssen"/>
    <s v="Colombia"/>
    <x v="0"/>
    <n v="40700"/>
    <s v="Revenues - Third Parties"/>
    <m/>
    <s v="Storage of Returns (per Pallet)"/>
    <n v="2026"/>
    <n v="7"/>
    <s v="USD"/>
    <n v="87.33637499999999"/>
    <n v="1"/>
    <n v="87.33637499999999"/>
    <x v="5"/>
    <n v="0"/>
  </r>
  <r>
    <s v="MERCK"/>
    <s v="MK-8591A-03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ASTRAZENECA"/>
    <s v="D3465C00001"/>
    <s v="Astra Zeneca"/>
    <s v="Colombia"/>
    <x v="3"/>
    <n v="40700"/>
    <s v="Revenues - Third Parties"/>
    <m/>
    <s v="Project Management Fee"/>
    <n v="2026"/>
    <n v="7"/>
    <s v="USD"/>
    <n v="369.9"/>
    <n v="1"/>
    <n v="369.9"/>
    <x v="5"/>
    <n v="0"/>
  </r>
  <r>
    <s v="ASTRAZENECA"/>
    <s v="D3465C00001"/>
    <s v="Astra Zeneca"/>
    <s v="Colombia"/>
    <x v="0"/>
    <n v="40700"/>
    <s v="Revenues - Third Parties"/>
    <m/>
    <s v="Storage Refrigerated (per Pallet)"/>
    <n v="2026"/>
    <n v="7"/>
    <s v="USD"/>
    <n v="3119.49"/>
    <n v="1"/>
    <n v="3119.49"/>
    <x v="5"/>
    <n v="0"/>
  </r>
  <r>
    <s v="MERCK"/>
    <s v="MK-7684A-005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MERCK"/>
    <s v="MK-3475-67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3475-676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MERCK"/>
    <s v="MK-2140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140-003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</r>
  <r>
    <s v="J &amp; J"/>
    <s v="80202135CDP3001"/>
    <s v="Janssen"/>
    <s v="Colombia"/>
    <x v="2"/>
    <n v="40700"/>
    <s v="Revenues - Third Parties"/>
    <m/>
    <s v="Destruction (per Kg)"/>
    <n v="2026"/>
    <n v="7"/>
    <s v="USD"/>
    <n v="413.79"/>
    <n v="1"/>
    <n v="413.79"/>
    <x v="5"/>
    <n v="1"/>
  </r>
  <r>
    <s v="J &amp; J"/>
    <s v="80202135CDP3001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</r>
  <r>
    <s v="J &amp; J"/>
    <s v="80202135CDP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80202135CDP3001"/>
    <s v="Janssen"/>
    <s v="Colombia"/>
    <x v="0"/>
    <n v="40700"/>
    <s v="Revenues - Third Parties"/>
    <m/>
    <s v="Storage Ambient (per Shelf)"/>
    <n v="2026"/>
    <n v="7"/>
    <s v="USD"/>
    <n v="341.13922500000001"/>
    <n v="1"/>
    <n v="341.13922500000001"/>
    <x v="5"/>
    <n v="0"/>
  </r>
  <r>
    <s v="J &amp; J"/>
    <s v="80202135CDP3001"/>
    <s v="Janssen"/>
    <s v="Colombia"/>
    <x v="0"/>
    <n v="40700"/>
    <s v="Revenues - Third Parties"/>
    <m/>
    <s v="Storage Refrigerated (per Shelf)"/>
    <n v="2026"/>
    <n v="7"/>
    <s v="USD"/>
    <n v="600.42150000000004"/>
    <n v="1"/>
    <n v="600.42150000000004"/>
    <x v="5"/>
    <n v="0"/>
  </r>
  <r>
    <s v="OTH CUST"/>
    <s v="DNLI-H-0001"/>
    <s v="Denali Therapeutics"/>
    <s v="Colombia"/>
    <x v="3"/>
    <n v="40700"/>
    <s v="Revenues - Third Parties"/>
    <m/>
    <s v="Project Management Fee"/>
    <n v="2026"/>
    <n v="7"/>
    <s v="USD"/>
    <n v="1301.7849999999999"/>
    <n v="1"/>
    <n v="1301.7849999999999"/>
    <x v="5"/>
    <n v="0"/>
  </r>
  <r>
    <s v="OTH CUST"/>
    <s v="DNLI-H-0001"/>
    <s v="Denali Therapeutics"/>
    <s v="Colombia"/>
    <x v="0"/>
    <n v="40700"/>
    <s v="Revenues - Third Parties"/>
    <m/>
    <s v="Storage of Returns (per Pallet)"/>
    <n v="2026"/>
    <n v="7"/>
    <s v="USD"/>
    <n v="163.476"/>
    <n v="1"/>
    <n v="163.476"/>
    <x v="5"/>
    <n v="0"/>
  </r>
  <r>
    <s v="OTH CUST"/>
    <s v="DNLI-H-0001"/>
    <s v="Denali Therapeutics"/>
    <s v="Colombia"/>
    <x v="0"/>
    <n v="40700"/>
    <s v="Revenues - Third Parties"/>
    <m/>
    <s v="Storage Refrigerated (per Shelf)"/>
    <n v="2026"/>
    <n v="7"/>
    <s v="USD"/>
    <n v="4889.1750000000002"/>
    <n v="1"/>
    <n v="4889.1750000000002"/>
    <x v="5"/>
    <n v="0"/>
  </r>
  <r>
    <s v="ASTRAZENECA"/>
    <s v="D9180C00008"/>
    <s v="Astra Zeneca"/>
    <s v="Colombia"/>
    <x v="3"/>
    <n v="40700"/>
    <s v="Revenues - Third Parties"/>
    <m/>
    <s v="Project Management Fee"/>
    <n v="2026"/>
    <n v="7"/>
    <s v="USD"/>
    <n v="402.36"/>
    <n v="1"/>
    <n v="402.36"/>
    <x v="5"/>
    <n v="0"/>
  </r>
  <r>
    <s v="ASTRAZENECA"/>
    <s v="D9180C00008"/>
    <s v="Astra Zeneca"/>
    <s v="Colombia"/>
    <x v="0"/>
    <n v="40700"/>
    <s v="Revenues - Third Parties"/>
    <m/>
    <s v="Storage Refrigerated (per Pallet)"/>
    <n v="2026"/>
    <n v="7"/>
    <s v="USD"/>
    <n v="308.48"/>
    <n v="1"/>
    <n v="308.48"/>
    <x v="5"/>
    <n v="0"/>
  </r>
  <r>
    <s v="MERCK"/>
    <s v="MK-3475-03A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3475-03A"/>
    <s v="Merck Sharp and Dohme LLC"/>
    <s v="Colombia"/>
    <x v="0"/>
    <n v="40700"/>
    <s v="Revenues - Third Parties"/>
    <m/>
    <s v="Storage Ambient (per Pallet)"/>
    <n v="2026"/>
    <n v="7"/>
    <s v="USD"/>
    <n v="330.27"/>
    <n v="1"/>
    <n v="330.27"/>
    <x v="5"/>
    <n v="0"/>
  </r>
  <r>
    <s v="MERCK"/>
    <s v="MK-3475-03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</r>
  <r>
    <s v="MERCK"/>
    <s v="MK-8591A-053"/>
    <s v="Merck Sharp and Dohme LLC"/>
    <s v="Colombia"/>
    <x v="1"/>
    <n v="40700"/>
    <s v="Revenues - Third Parties"/>
    <m/>
    <s v="Freight - Shipments"/>
    <n v="2026"/>
    <n v="7"/>
    <s v="USD"/>
    <n v="109.08"/>
    <n v="1"/>
    <n v="109.08"/>
    <x v="5"/>
    <n v="1"/>
  </r>
  <r>
    <s v="MERCK"/>
    <s v="MK-8591A-053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</r>
  <r>
    <s v="MERCK"/>
    <s v="MK-8591A-053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</r>
  <r>
    <s v="MERCK"/>
    <s v="MK-8591A-05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591A-053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</r>
  <r>
    <s v="MERCK"/>
    <s v="MK-8591A-053"/>
    <s v="Merck Sharp and Dohme LLC"/>
    <s v="Colombia"/>
    <x v="0"/>
    <n v="40700"/>
    <s v="Revenues - Third Parties"/>
    <m/>
    <s v="Storage Ambient (per Pallet)"/>
    <n v="2026"/>
    <n v="7"/>
    <s v="USD"/>
    <n v="770.63"/>
    <n v="1"/>
    <n v="770.63"/>
    <x v="5"/>
    <n v="0"/>
  </r>
  <r>
    <s v="MERCK"/>
    <s v="MK-1026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1026-011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MERCK"/>
    <s v="MK-8591A-054"/>
    <s v="Merck Sharp and Dohme LLC"/>
    <s v="Colombia"/>
    <x v="1"/>
    <n v="40700"/>
    <s v="Revenues - Third Parties"/>
    <m/>
    <s v="Freight - Shipments"/>
    <n v="2026"/>
    <n v="7"/>
    <s v="USD"/>
    <n v="618.73"/>
    <n v="1"/>
    <n v="618.73"/>
    <x v="5"/>
    <n v="1"/>
  </r>
  <r>
    <s v="MERCK"/>
    <s v="MK-8591A-054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</r>
  <r>
    <s v="MERCK"/>
    <s v="MK-8591A-054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</r>
  <r>
    <s v="MERCK"/>
    <s v="MK-8591A-054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8591A-054"/>
    <s v="Merck Sharp and Dohme LLC"/>
    <s v="Colombia"/>
    <x v="3"/>
    <n v="40700"/>
    <s v="Revenues - Third Parties"/>
    <m/>
    <s v="Pick and Pack Cancellation Fee"/>
    <n v="2026"/>
    <n v="7"/>
    <s v="USD"/>
    <n v="44.58"/>
    <n v="1"/>
    <n v="44.58"/>
    <x v="5"/>
    <n v="0"/>
  </r>
  <r>
    <s v="MERCK"/>
    <s v="MK-8591A-05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591A-054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MK-8591A-054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8591A-051"/>
    <s v="Merck Sharp and Dohme LLC"/>
    <s v="Colombia"/>
    <x v="1"/>
    <n v="40700"/>
    <s v="Revenues - Third Parties"/>
    <m/>
    <s v="Freight - Shipments"/>
    <n v="2026"/>
    <n v="7"/>
    <s v="USD"/>
    <n v="936.75"/>
    <n v="1"/>
    <n v="936.75"/>
    <x v="5"/>
    <n v="1"/>
  </r>
  <r>
    <s v="MERCK"/>
    <s v="MK-8591A-051"/>
    <s v="Merck Sharp and Dohme LLC"/>
    <s v="Colombia"/>
    <x v="3"/>
    <n v="40700"/>
    <s v="Revenues - Third Parties"/>
    <m/>
    <s v="Insulated shipper - Credo S22 - 12L (Leasing)"/>
    <n v="2026"/>
    <n v="7"/>
    <s v="USD"/>
    <n v="532.74"/>
    <n v="1"/>
    <n v="532.74"/>
    <x v="5"/>
    <n v="1"/>
  </r>
  <r>
    <s v="MERCK"/>
    <s v="MK-8591A-051"/>
    <s v="Merck Sharp and Dohme LLC"/>
    <s v="Colombia"/>
    <x v="3"/>
    <n v="40700"/>
    <s v="Revenues - Third Parties"/>
    <m/>
    <s v="Pick and Pack (Controlled Ambient)"/>
    <n v="2026"/>
    <n v="7"/>
    <s v="USD"/>
    <n v="357.84"/>
    <n v="1"/>
    <n v="357.84"/>
    <x v="5"/>
    <n v="0"/>
  </r>
  <r>
    <s v="MERCK"/>
    <s v="MK-8591A-05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591A-051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MK-8591A-051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</r>
  <r>
    <s v="OTH CUST"/>
    <s v="GB002-3101"/>
    <s v="Gossamer"/>
    <s v="Colombia"/>
    <x v="3"/>
    <n v="40700"/>
    <s v="Revenues - Third Parties"/>
    <m/>
    <s v="Project Management Fee"/>
    <n v="2026"/>
    <n v="7"/>
    <s v="USD"/>
    <n v="1331.93"/>
    <n v="1"/>
    <n v="1331.93"/>
    <x v="5"/>
    <n v="0"/>
  </r>
  <r>
    <s v="OTH CUST"/>
    <s v="GB002-3101"/>
    <s v="Gossamer"/>
    <s v="Colombia"/>
    <x v="0"/>
    <n v="40700"/>
    <s v="Revenues - Third Parties"/>
    <m/>
    <s v="Storage Ambient (per Shelf)"/>
    <n v="2026"/>
    <n v="7"/>
    <s v="USD"/>
    <n v="848.28"/>
    <n v="1"/>
    <n v="848.28"/>
    <x v="5"/>
    <n v="0"/>
  </r>
  <r>
    <s v="OTH CUST"/>
    <s v="GB002-3101"/>
    <s v="Gossamer"/>
    <s v="Colombia"/>
    <x v="0"/>
    <n v="40700"/>
    <s v="Revenues - Third Parties"/>
    <m/>
    <s v="Storage of Returns (per Pallet)"/>
    <n v="2026"/>
    <n v="7"/>
    <s v="USD"/>
    <n v="148.68"/>
    <n v="1"/>
    <n v="148.68"/>
    <x v="5"/>
    <n v="0"/>
  </r>
  <r>
    <s v="MERCK"/>
    <s v="MK-0616-015"/>
    <s v="Merck Sharp and Dohme LLC"/>
    <s v="Colombia"/>
    <x v="1"/>
    <n v="40700"/>
    <s v="Revenues - Third Parties"/>
    <m/>
    <s v="Freight - Shipments"/>
    <n v="2026"/>
    <n v="7"/>
    <s v="USD"/>
    <n v="7770.02"/>
    <n v="1"/>
    <n v="7770.02"/>
    <x v="5"/>
    <n v="1"/>
  </r>
  <r>
    <s v="MERCK"/>
    <s v="MK-0616-015"/>
    <s v="Merck Sharp and Dohme LLC"/>
    <s v="Colombia"/>
    <x v="3"/>
    <n v="40700"/>
    <s v="Revenues - Third Parties"/>
    <m/>
    <s v="Insulated shipper - Credo S22 - 12L (Leasing)"/>
    <n v="2026"/>
    <n v="7"/>
    <s v="USD"/>
    <n v="5682.56"/>
    <n v="1"/>
    <n v="5682.56"/>
    <x v="5"/>
    <n v="1"/>
  </r>
  <r>
    <s v="MERCK"/>
    <s v="MK-0616-015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</r>
  <r>
    <s v="MERCK"/>
    <s v="MK-0616-015"/>
    <s v="Merck Sharp and Dohme LLC"/>
    <s v="Colombia"/>
    <x v="3"/>
    <n v="40700"/>
    <s v="Revenues - Third Parties"/>
    <m/>
    <s v="Pick and Pack (Controlled Ambient)"/>
    <n v="2026"/>
    <n v="7"/>
    <s v="USD"/>
    <n v="3936.24"/>
    <n v="1"/>
    <n v="3936.24"/>
    <x v="5"/>
    <n v="0"/>
  </r>
  <r>
    <s v="MERCK"/>
    <s v="MK-0616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0616-015"/>
    <s v="Merck Sharp and Dohme LLC"/>
    <s v="Colombia"/>
    <x v="0"/>
    <n v="40700"/>
    <s v="Revenues - Third Parties"/>
    <m/>
    <s v="Storage Ambient (per Pallet)"/>
    <n v="2026"/>
    <n v="7"/>
    <s v="USD"/>
    <n v="1210.99"/>
    <n v="1"/>
    <n v="1210.99"/>
    <x v="5"/>
    <n v="0"/>
  </r>
  <r>
    <s v="ASTRAZENECA"/>
    <s v="D346BC00001"/>
    <s v="Astra Zeneca"/>
    <s v="Colombia"/>
    <x v="3"/>
    <n v="40700"/>
    <s v="Revenues - Third Parties"/>
    <m/>
    <s v="Project Management Fee"/>
    <n v="2026"/>
    <n v="7"/>
    <s v="USD"/>
    <n v="376.26"/>
    <n v="1"/>
    <n v="376.26"/>
    <x v="5"/>
    <n v="0"/>
  </r>
  <r>
    <s v="ASTRAZENECA"/>
    <s v="D346BC00001"/>
    <s v="Astra Zeneca"/>
    <s v="Colombia"/>
    <x v="0"/>
    <n v="40700"/>
    <s v="Revenues - Third Parties"/>
    <m/>
    <s v="Storage Refrigerated (per Pallet)"/>
    <n v="2026"/>
    <n v="7"/>
    <s v="USD"/>
    <n v="2884.7"/>
    <n v="1"/>
    <n v="2884.7"/>
    <x v="5"/>
    <n v="0"/>
  </r>
  <r>
    <s v="IQVIA"/>
    <s v="D3465C00001 Returns and Destructions"/>
    <s v="IQVIA"/>
    <s v="Colombia"/>
    <x v="0"/>
    <n v="40700"/>
    <s v="Revenues - Third Parties"/>
    <m/>
    <s v="Storage of Returns (per Pallet)"/>
    <n v="2026"/>
    <n v="7"/>
    <s v="USD"/>
    <n v="155.72"/>
    <n v="1"/>
    <n v="155.72"/>
    <x v="5"/>
    <n v="0"/>
  </r>
  <r>
    <s v="OTH CUST"/>
    <s v="XL092-305"/>
    <s v="Exelixis, Inc."/>
    <s v="Colombia"/>
    <x v="3"/>
    <n v="40700"/>
    <s v="Revenues - Third Parties"/>
    <m/>
    <s v="Project Management Fee"/>
    <n v="2026"/>
    <n v="7"/>
    <s v="USD"/>
    <n v="1553.92"/>
    <n v="1"/>
    <n v="1553.92"/>
    <x v="5"/>
    <n v="0"/>
  </r>
  <r>
    <s v="OTH CUST"/>
    <s v="XL092-305"/>
    <s v="Exelixis, Inc."/>
    <s v="Colombia"/>
    <x v="0"/>
    <n v="40700"/>
    <s v="Revenues - Third Parties"/>
    <m/>
    <s v="Storage Ambient (per Shelf)"/>
    <n v="2026"/>
    <n v="7"/>
    <s v="USD"/>
    <n v="927.8"/>
    <n v="1"/>
    <n v="927.8"/>
    <x v="5"/>
    <n v="0"/>
  </r>
  <r>
    <s v="OTH CUST"/>
    <s v="XL092-305"/>
    <s v="Exelixis, Inc."/>
    <s v="Colombia"/>
    <x v="0"/>
    <n v="40700"/>
    <s v="Revenues - Third Parties"/>
    <m/>
    <s v="Storage of Returns (per Pallet)"/>
    <n v="2026"/>
    <n v="7"/>
    <s v="USD"/>
    <n v="195.14"/>
    <n v="1"/>
    <n v="195.14"/>
    <x v="5"/>
    <n v="0"/>
  </r>
  <r>
    <s v="OTH CUST"/>
    <s v="XL092-305"/>
    <s v="Exelixis, Inc."/>
    <s v="Colombia"/>
    <x v="0"/>
    <n v="40700"/>
    <s v="Revenues - Third Parties"/>
    <m/>
    <s v="Storage Refrigerated (per Shelf)"/>
    <n v="2026"/>
    <n v="7"/>
    <s v="USD"/>
    <n v="778.16"/>
    <n v="1"/>
    <n v="778.16"/>
    <x v="5"/>
    <n v="0"/>
  </r>
  <r>
    <s v="MERCK"/>
    <s v="MK-2870-007"/>
    <s v="Merck Sharp and Dohme LLC"/>
    <s v="Colombia"/>
    <x v="1"/>
    <n v="40700"/>
    <s v="Revenues - Third Parties"/>
    <m/>
    <s v="Freight - Shipments"/>
    <n v="2026"/>
    <n v="7"/>
    <s v="USD"/>
    <n v="531.80999999999995"/>
    <n v="1"/>
    <n v="531.80999999999995"/>
    <x v="5"/>
    <n v="1"/>
  </r>
  <r>
    <s v="MERCK"/>
    <s v="MK-2870-007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</r>
  <r>
    <s v="MERCK"/>
    <s v="MK-2870-007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MK-2870-007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</r>
  <r>
    <s v="MERCK"/>
    <s v="MK-2870-007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MK-2870-00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07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2870-007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</r>
  <r>
    <s v="MERCK"/>
    <s v="MK-5684-004"/>
    <s v="Merck Sharp and Dohme LLC"/>
    <s v="Colombia"/>
    <x v="1"/>
    <n v="40700"/>
    <s v="Revenues - Third Parties"/>
    <m/>
    <s v="Freight - Shipments"/>
    <n v="2026"/>
    <n v="7"/>
    <s v="USD"/>
    <n v="2820.08"/>
    <n v="1"/>
    <n v="2820.08"/>
    <x v="5"/>
    <n v="1"/>
  </r>
  <r>
    <s v="MERCK"/>
    <s v="MK-5684-004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</r>
  <r>
    <s v="MERCK"/>
    <s v="MK-5684-004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</r>
  <r>
    <s v="MERCK"/>
    <s v="MK-5684-004"/>
    <s v="Merck Sharp and Dohme LLC"/>
    <s v="Colombia"/>
    <x v="3"/>
    <n v="40700"/>
    <s v="Revenues - Third Parties"/>
    <m/>
    <s v="Pick and Pack (Controlled Ambient)"/>
    <n v="2026"/>
    <n v="7"/>
    <s v="USD"/>
    <n v="715.68"/>
    <n v="1"/>
    <n v="715.68"/>
    <x v="5"/>
    <n v="0"/>
  </r>
  <r>
    <s v="MERCK"/>
    <s v="MK-5684-00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5684-004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</r>
  <r>
    <s v="MERCK"/>
    <s v="MK-5684-004"/>
    <s v="Merck Sharp and Dohme LLC"/>
    <s v="Colombia"/>
    <x v="0"/>
    <n v="40700"/>
    <s v="Revenues - Third Parties"/>
    <m/>
    <s v="Storage Ambient (per Pallet)"/>
    <n v="2026"/>
    <n v="7"/>
    <s v="USD"/>
    <n v="3412.79"/>
    <n v="1"/>
    <n v="3412.79"/>
    <x v="5"/>
    <n v="0"/>
  </r>
  <r>
    <s v="MERCK"/>
    <s v="MK-9999-01A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9999-01A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</r>
  <r>
    <s v="ASTRAZENECA"/>
    <s v="D6972C00002"/>
    <s v="Astra Zeneca"/>
    <s v="Colombia"/>
    <x v="3"/>
    <n v="40700"/>
    <s v="Revenues - Third Parties"/>
    <m/>
    <s v="Configuration of Temperature Monitoring Device"/>
    <n v="2026"/>
    <n v="7"/>
    <s v="USD"/>
    <n v="72"/>
    <n v="1"/>
    <n v="72"/>
    <x v="5"/>
    <n v="0"/>
  </r>
  <r>
    <s v="ASTRAZENECA"/>
    <s v="D6972C00002"/>
    <s v="Astra Zeneca"/>
    <s v="Colombia"/>
    <x v="1"/>
    <n v="40700"/>
    <s v="Revenues - Third Parties"/>
    <m/>
    <s v="Freight - Shipments"/>
    <n v="2026"/>
    <n v="7"/>
    <s v="USD"/>
    <n v="2272.4"/>
    <n v="1"/>
    <n v="2272.4"/>
    <x v="5"/>
    <n v="1"/>
  </r>
  <r>
    <s v="ASTRAZENECA"/>
    <s v="D6972C00002"/>
    <s v="Astra Zeneca"/>
    <s v="Colombia"/>
    <x v="3"/>
    <n v="40700"/>
    <s v="Revenues - Third Parties"/>
    <m/>
    <s v="Pick and Pack (Ambient)"/>
    <n v="2026"/>
    <n v="7"/>
    <s v="USD"/>
    <n v="840.72"/>
    <n v="1"/>
    <n v="840.72"/>
    <x v="5"/>
    <n v="0"/>
  </r>
  <r>
    <s v="ASTRAZENECA"/>
    <s v="D6972C00002"/>
    <s v="Astra Zeneca"/>
    <s v="Colombia"/>
    <x v="3"/>
    <n v="40700"/>
    <s v="Revenues - Third Parties"/>
    <m/>
    <s v="Project Management Fee"/>
    <n v="2026"/>
    <n v="7"/>
    <s v="USD"/>
    <n v="370.92"/>
    <n v="1"/>
    <n v="370.92"/>
    <x v="5"/>
    <n v="0"/>
  </r>
  <r>
    <s v="MERCK"/>
    <s v="MK-5684-003"/>
    <s v="Merck Sharp and Dohme LLC"/>
    <s v="Colombia"/>
    <x v="1"/>
    <n v="40700"/>
    <s v="Revenues - Third Parties"/>
    <m/>
    <s v="Freight - Shipments"/>
    <n v="2026"/>
    <n v="7"/>
    <s v="USD"/>
    <n v="1770.37"/>
    <n v="1"/>
    <n v="1770.37"/>
    <x v="5"/>
    <n v="1"/>
  </r>
  <r>
    <s v="MERCK"/>
    <s v="MK-5684-003"/>
    <s v="Merck Sharp and Dohme LLC"/>
    <s v="Colombia"/>
    <x v="3"/>
    <n v="40700"/>
    <s v="Revenues - Third Parties"/>
    <m/>
    <s v="Insulated shipper - Credo S22 - 12L (Leasing)"/>
    <n v="2026"/>
    <n v="7"/>
    <s v="USD"/>
    <n v="1243.06"/>
    <n v="1"/>
    <n v="1243.06"/>
    <x v="5"/>
    <n v="1"/>
  </r>
  <r>
    <s v="MERCK"/>
    <s v="MK-5684-003"/>
    <s v="Merck Sharp and Dohme LLC"/>
    <s v="Colombia"/>
    <x v="3"/>
    <n v="40700"/>
    <s v="Revenues - Third Parties"/>
    <m/>
    <s v="Pick and Pack (Controlled Ambient)"/>
    <n v="2026"/>
    <n v="7"/>
    <s v="USD"/>
    <n v="834.96"/>
    <n v="1"/>
    <n v="834.96"/>
    <x v="5"/>
    <n v="0"/>
  </r>
  <r>
    <s v="MERCK"/>
    <s v="MK-5684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5684-003"/>
    <s v="Merck Sharp and Dohme LLC"/>
    <s v="Colombia"/>
    <x v="0"/>
    <n v="40700"/>
    <s v="Revenues - Third Parties"/>
    <m/>
    <s v="Storage Ambient (per Pallet)"/>
    <n v="2026"/>
    <n v="7"/>
    <s v="USD"/>
    <n v="1871.53"/>
    <n v="1"/>
    <n v="1871.53"/>
    <x v="5"/>
    <n v="0"/>
  </r>
  <r>
    <s v="OTH CUST"/>
    <s v="HZNP-HZN-1116-201"/>
    <s v="Horizon Therapeutics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</r>
  <r>
    <s v="OTH CUST"/>
    <s v="HZNP-HZN-1116-201"/>
    <s v="Horizon Therapeutics"/>
    <s v="Colombia"/>
    <x v="0"/>
    <n v="40700"/>
    <s v="Revenues - Third Parties"/>
    <m/>
    <s v="Storage of Returns (per Pallet)"/>
    <n v="2026"/>
    <n v="7"/>
    <s v="USD"/>
    <n v="129.69"/>
    <n v="1"/>
    <n v="129.69"/>
    <x v="5"/>
    <n v="0"/>
  </r>
  <r>
    <s v="OTH CUST"/>
    <s v="HZNP-HZN-1116-201"/>
    <s v="Horizon Therapeutics"/>
    <s v="Colombia"/>
    <x v="0"/>
    <n v="40700"/>
    <s v="Revenues - Third Parties"/>
    <m/>
    <s v="Storage Refrigerated (per Shelf)"/>
    <n v="2026"/>
    <n v="7"/>
    <s v="USD"/>
    <n v="1551.36"/>
    <n v="1"/>
    <n v="1551.36"/>
    <x v="5"/>
    <n v="0"/>
  </r>
  <r>
    <s v="MERCK"/>
    <s v="MK-2870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15"/>
    <s v="Merck Sharp and Dohme LLC"/>
    <s v="Colombia"/>
    <x v="0"/>
    <n v="40700"/>
    <s v="Revenues - Third Parties"/>
    <m/>
    <s v="Storage Ambient (per Pallet)"/>
    <n v="2026"/>
    <n v="7"/>
    <s v="USD"/>
    <n v="990.81"/>
    <n v="1"/>
    <n v="990.81"/>
    <x v="5"/>
    <n v="0"/>
  </r>
  <r>
    <s v="MERCK"/>
    <s v="MK-2870-015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</r>
  <r>
    <s v="MERCK"/>
    <s v="MK-2870-009"/>
    <s v="Merck Sharp and Dohme LLC"/>
    <s v="Colombia"/>
    <x v="1"/>
    <n v="40700"/>
    <s v="Revenues - Third Parties"/>
    <m/>
    <s v="Freight - Shipments"/>
    <n v="2026"/>
    <n v="7"/>
    <s v="USD"/>
    <n v="1992.73"/>
    <n v="1"/>
    <n v="1992.73"/>
    <x v="5"/>
    <n v="1"/>
  </r>
  <r>
    <s v="MERCK"/>
    <s v="MK-2870-009"/>
    <s v="Merck Sharp and Dohme LLC"/>
    <s v="Colombia"/>
    <x v="3"/>
    <n v="40700"/>
    <s v="Revenues - Third Parties"/>
    <m/>
    <s v="Insulated shipper - Credo S22 - 12L (Leasing)"/>
    <n v="2026"/>
    <n v="7"/>
    <s v="USD"/>
    <n v="887.9"/>
    <n v="1"/>
    <n v="887.9"/>
    <x v="5"/>
    <n v="1"/>
  </r>
  <r>
    <s v="MERCK"/>
    <s v="MK-2870-009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</r>
  <r>
    <s v="MERCK"/>
    <s v="MK-2870-009"/>
    <s v="Merck Sharp and Dohme LLC"/>
    <s v="Colombia"/>
    <x v="3"/>
    <n v="40700"/>
    <s v="Revenues - Third Parties"/>
    <m/>
    <s v="Pick and Pack (Controlled Ambient)"/>
    <n v="2026"/>
    <n v="7"/>
    <s v="USD"/>
    <n v="596.4"/>
    <n v="1"/>
    <n v="596.4"/>
    <x v="5"/>
    <n v="0"/>
  </r>
  <r>
    <s v="MERCK"/>
    <s v="MK-2870-009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</r>
  <r>
    <s v="MERCK"/>
    <s v="MK-2870-00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09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MK-2870-009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</r>
  <r>
    <s v="MERCK"/>
    <s v="MK-2870-009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</r>
  <r>
    <s v="MERCK"/>
    <s v="MK-0616-019"/>
    <s v="Merck Sharp and Dohme LLC"/>
    <s v="Colombia"/>
    <x v="1"/>
    <n v="40700"/>
    <s v="Revenues - Third Parties"/>
    <m/>
    <s v="Freight - Shipments"/>
    <n v="2026"/>
    <n v="7"/>
    <s v="USD"/>
    <n v="2010.35"/>
    <n v="1"/>
    <n v="2010.35"/>
    <x v="5"/>
    <n v="1"/>
  </r>
  <r>
    <s v="MERCK"/>
    <s v="MK-0616-019"/>
    <s v="Merck Sharp and Dohme LLC"/>
    <s v="Colombia"/>
    <x v="3"/>
    <n v="40700"/>
    <s v="Revenues - Third Parties"/>
    <m/>
    <s v="Insulated shipper - Credo S22 - 12L (Leasing)"/>
    <n v="2026"/>
    <n v="7"/>
    <s v="USD"/>
    <n v="1420.64"/>
    <n v="1"/>
    <n v="1420.64"/>
    <x v="5"/>
    <n v="1"/>
  </r>
  <r>
    <s v="MERCK"/>
    <s v="MK-0616-019"/>
    <s v="Merck Sharp and Dohme LLC"/>
    <s v="Colombia"/>
    <x v="3"/>
    <n v="40700"/>
    <s v="Revenues - Third Parties"/>
    <m/>
    <s v="Pick and Pack (Controlled Ambient)"/>
    <n v="2026"/>
    <n v="7"/>
    <s v="USD"/>
    <n v="954.24"/>
    <n v="1"/>
    <n v="954.24"/>
    <x v="5"/>
    <n v="0"/>
  </r>
  <r>
    <s v="MERCK"/>
    <s v="MK-0616-01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0616-019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</r>
  <r>
    <s v="MERCK"/>
    <s v="MK-0616-019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OTH CUST"/>
    <s v="GB002-3102"/>
    <s v="Gossamer"/>
    <s v="Colombia"/>
    <x v="1"/>
    <n v="40700"/>
    <s v="Revenues - Third Parties"/>
    <m/>
    <s v="Freight - Shipments"/>
    <n v="2026"/>
    <n v="7"/>
    <s v="USD"/>
    <n v="266.32"/>
    <n v="1"/>
    <n v="266.32"/>
    <x v="5"/>
    <n v="1"/>
  </r>
  <r>
    <s v="OTH CUST"/>
    <s v="GB002-3102"/>
    <s v="Gossamer"/>
    <s v="Colombia"/>
    <x v="3"/>
    <n v="40700"/>
    <s v="Revenues - Third Parties"/>
    <m/>
    <s v="Insulated shipper - Credo S22 - 12L (Leasing)"/>
    <n v="2026"/>
    <n v="7"/>
    <s v="USD"/>
    <n v="230.76"/>
    <n v="1"/>
    <n v="230.76"/>
    <x v="5"/>
    <n v="1"/>
  </r>
  <r>
    <s v="OTH CUST"/>
    <s v="GB002-3102"/>
    <s v="Gossamer"/>
    <s v="Colombia"/>
    <x v="3"/>
    <n v="40700"/>
    <s v="Revenues - Third Parties"/>
    <m/>
    <s v="Insulated shipper - Credo S22 - 28L (Leasing)"/>
    <n v="2026"/>
    <n v="7"/>
    <s v="USD"/>
    <n v="307.68"/>
    <n v="1"/>
    <n v="307.68"/>
    <x v="5"/>
    <n v="1"/>
  </r>
  <r>
    <s v="OTH CUST"/>
    <s v="GB002-3102"/>
    <s v="Gossamer"/>
    <s v="Colombia"/>
    <x v="3"/>
    <n v="40700"/>
    <s v="Revenues - Third Parties"/>
    <m/>
    <s v="Pick and Pack (Controlled Ambient)"/>
    <n v="2026"/>
    <n v="7"/>
    <s v="USD"/>
    <n v="591.4"/>
    <n v="1"/>
    <n v="591.4"/>
    <x v="5"/>
    <n v="0"/>
  </r>
  <r>
    <s v="OTH CUST"/>
    <s v="GB002-3102"/>
    <s v="Gossamer"/>
    <s v="Colombia"/>
    <x v="3"/>
    <n v="40700"/>
    <s v="Revenues - Third Parties"/>
    <m/>
    <s v="Project Management Fee"/>
    <n v="2026"/>
    <n v="7"/>
    <s v="USD"/>
    <n v="1398.53"/>
    <n v="1"/>
    <n v="1398.53"/>
    <x v="5"/>
    <n v="0"/>
  </r>
  <r>
    <s v="OTH CUST"/>
    <s v="GB002-3102"/>
    <s v="Gossamer"/>
    <s v="Colombia"/>
    <x v="0"/>
    <n v="40700"/>
    <s v="Revenues - Third Parties"/>
    <m/>
    <s v="Storage Ambient (per Shelf)"/>
    <n v="2026"/>
    <n v="7"/>
    <s v="USD"/>
    <n v="816.45"/>
    <n v="1"/>
    <n v="816.45"/>
    <x v="5"/>
    <n v="0"/>
  </r>
  <r>
    <s v="OTH CUST"/>
    <s v="GB002-3102"/>
    <s v="Gossamer"/>
    <s v="Colombia"/>
    <x v="3"/>
    <n v="40700"/>
    <s v="Revenues - Third Parties"/>
    <m/>
    <s v="Temperature Monitoring Device (Ambient)"/>
    <n v="2026"/>
    <n v="7"/>
    <s v="USD"/>
    <n v="230.76"/>
    <n v="1"/>
    <n v="230.76"/>
    <x v="5"/>
    <n v="1"/>
  </r>
  <r>
    <s v="MERCK"/>
    <s v="MK-4482-02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4482-023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MERCK"/>
    <s v="MK-2870-023"/>
    <s v="Merck Sharp and Dohme LLC"/>
    <s v="Colombia"/>
    <x v="1"/>
    <n v="40700"/>
    <s v="Revenues - Third Parties"/>
    <m/>
    <s v="Freight - Shipments"/>
    <n v="2026"/>
    <n v="7"/>
    <s v="USD"/>
    <n v="220.96"/>
    <n v="1"/>
    <n v="220.96"/>
    <x v="5"/>
    <n v="1"/>
  </r>
  <r>
    <s v="MERCK"/>
    <s v="MK-2870-023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MK-2870-023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MK-2870-02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23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</r>
  <r>
    <s v="MERCK"/>
    <s v="MK-2870-023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</r>
  <r>
    <s v="MERCK"/>
    <s v="MK-2870-023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</r>
  <r>
    <s v="MERCK"/>
    <s v="MK-2870-010"/>
    <s v="Merck Sharp and Dohme LLC"/>
    <s v="Colombia"/>
    <x v="1"/>
    <n v="40700"/>
    <s v="Revenues - Third Parties"/>
    <m/>
    <s v="Freight - Shipments"/>
    <n v="2026"/>
    <n v="7"/>
    <s v="USD"/>
    <n v="4405.68"/>
    <n v="1"/>
    <n v="4405.68"/>
    <x v="5"/>
    <n v="1"/>
  </r>
  <r>
    <s v="MERCK"/>
    <s v="MK-2870-010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</r>
  <r>
    <s v="MERCK"/>
    <s v="MK-2870-010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</r>
  <r>
    <s v="MERCK"/>
    <s v="MK-2870-010"/>
    <s v="Merck Sharp and Dohme LLC"/>
    <s v="Colombia"/>
    <x v="3"/>
    <n v="40700"/>
    <s v="Revenues - Third Parties"/>
    <m/>
    <s v="Insulated shipper - Credo S4 - 12L (Leasing)"/>
    <n v="2026"/>
    <n v="7"/>
    <s v="USD"/>
    <n v="1361.92"/>
    <n v="1"/>
    <n v="1361.92"/>
    <x v="5"/>
    <n v="1"/>
  </r>
  <r>
    <s v="MERCK"/>
    <s v="MK-2870-010"/>
    <s v="Merck Sharp and Dohme LLC"/>
    <s v="Colombia"/>
    <x v="3"/>
    <n v="40700"/>
    <s v="Revenues - Third Parties"/>
    <m/>
    <s v="Pick and Pack (Controlled Ambient)"/>
    <n v="2026"/>
    <n v="7"/>
    <s v="USD"/>
    <n v="1312.08"/>
    <n v="1"/>
    <n v="1312.08"/>
    <x v="5"/>
    <n v="0"/>
  </r>
  <r>
    <s v="MERCK"/>
    <s v="MK-2870-010"/>
    <s v="Merck Sharp and Dohme LLC"/>
    <s v="Colombia"/>
    <x v="3"/>
    <n v="40700"/>
    <s v="Revenues - Third Parties"/>
    <m/>
    <s v="Pick and Pack (Refrigerated)"/>
    <n v="2026"/>
    <n v="7"/>
    <s v="USD"/>
    <n v="1001.91"/>
    <n v="1"/>
    <n v="1001.91"/>
    <x v="5"/>
    <n v="0"/>
  </r>
  <r>
    <s v="MERCK"/>
    <s v="MK-2870-01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10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MK-2870-010"/>
    <s v="Merck Sharp and Dohme LLC"/>
    <s v="Colombia"/>
    <x v="0"/>
    <n v="40700"/>
    <s v="Revenues - Third Parties"/>
    <m/>
    <s v="Storage Ambient (per Pallet)"/>
    <n v="2026"/>
    <n v="7"/>
    <s v="USD"/>
    <n v="550.45000000000005"/>
    <n v="1"/>
    <n v="550.45000000000005"/>
    <x v="5"/>
    <n v="0"/>
  </r>
  <r>
    <s v="MERCK"/>
    <s v="MK-2870-010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</r>
  <r>
    <s v="MERCK"/>
    <s v="MK-2870-020"/>
    <s v="Merck Sharp and Dohme LLC"/>
    <s v="Colombia"/>
    <x v="1"/>
    <n v="40700"/>
    <s v="Revenues - Third Parties"/>
    <m/>
    <s v="Freight - Shipments"/>
    <n v="2026"/>
    <n v="7"/>
    <s v="USD"/>
    <n v="1351.84"/>
    <n v="1"/>
    <n v="1351.84"/>
    <x v="5"/>
    <n v="1"/>
  </r>
  <r>
    <s v="MERCK"/>
    <s v="MK-2870-020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</r>
  <r>
    <s v="MERCK"/>
    <s v="MK-2870-020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</r>
  <r>
    <s v="MERCK"/>
    <s v="MK-2870-020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2870-020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MK-2870-02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20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2870-020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</r>
  <r>
    <s v="MERCK"/>
    <s v="V940-009"/>
    <s v="Merck Sharp and Dohme LLC"/>
    <s v="Colombia"/>
    <x v="1"/>
    <n v="40700"/>
    <s v="Revenues - Third Parties"/>
    <m/>
    <s v="Freight - Shipments"/>
    <n v="2026"/>
    <n v="7"/>
    <s v="USD"/>
    <n v="422.73"/>
    <n v="1"/>
    <n v="422.73"/>
    <x v="5"/>
    <n v="1"/>
  </r>
  <r>
    <s v="MERCK"/>
    <s v="V940-009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V940-009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V940-00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V940-009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J &amp; J"/>
    <s v="42847922MDD3003"/>
    <s v="Janssen"/>
    <s v="Colombia"/>
    <x v="1"/>
    <n v="40700"/>
    <s v="Revenues - Third Parties"/>
    <m/>
    <s v="Freight - Shipments"/>
    <n v="2026"/>
    <n v="7"/>
    <s v="USD"/>
    <n v="1131.68"/>
    <n v="1"/>
    <n v="1131.68"/>
    <x v="5"/>
    <n v="1"/>
  </r>
  <r>
    <s v="J &amp; J"/>
    <s v="42847922MDD3003"/>
    <s v="Janssen"/>
    <s v="Colombia"/>
    <x v="3"/>
    <n v="40700"/>
    <s v="Revenues - Third Parties"/>
    <m/>
    <s v="Pick and Pack (Ambient)"/>
    <n v="2026"/>
    <n v="7"/>
    <s v="USD"/>
    <n v="473.06559999999996"/>
    <n v="1"/>
    <n v="473.06559999999996"/>
    <x v="5"/>
    <n v="0"/>
  </r>
  <r>
    <s v="J &amp; J"/>
    <s v="42847922MDD3003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</r>
  <r>
    <s v="J &amp; J"/>
    <s v="42847922MDD3003"/>
    <s v="Janssen"/>
    <s v="Colombia"/>
    <x v="3"/>
    <n v="40700"/>
    <s v="Revenues - Third Parties"/>
    <m/>
    <s v="Receipt fee Ambient (per Receipt_ID)"/>
    <n v="2026"/>
    <n v="7"/>
    <s v="USD"/>
    <n v="200.1405"/>
    <n v="1"/>
    <n v="200.1405"/>
    <x v="5"/>
    <n v="0"/>
  </r>
  <r>
    <s v="J &amp; J"/>
    <s v="42847922MDD3003"/>
    <s v="Janssen"/>
    <s v="Colombia"/>
    <x v="0"/>
    <n v="40700"/>
    <s v="Revenues - Third Parties"/>
    <m/>
    <s v="Storage Ambient (per Shelf)"/>
    <n v="2026"/>
    <n v="7"/>
    <s v="USD"/>
    <n v="795.99152500000002"/>
    <n v="1"/>
    <n v="795.99152500000002"/>
    <x v="5"/>
    <n v="0"/>
  </r>
  <r>
    <s v="MERCK"/>
    <s v="MK-6482-029"/>
    <s v="Merck Sharp and Dohme LLC"/>
    <s v="Colombia"/>
    <x v="1"/>
    <n v="40700"/>
    <s v="Revenues - Third Parties"/>
    <m/>
    <s v="Freight - Shipments"/>
    <n v="2026"/>
    <n v="7"/>
    <s v="USD"/>
    <n v="312.25"/>
    <n v="1"/>
    <n v="312.25"/>
    <x v="5"/>
    <n v="1"/>
  </r>
  <r>
    <s v="MERCK"/>
    <s v="MK-6482-029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</r>
  <r>
    <s v="MERCK"/>
    <s v="MK-6482-029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</r>
  <r>
    <s v="MERCK"/>
    <s v="MK-6482-02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6482-029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6024-01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6024-017"/>
    <s v="Merck Sharp and Dohme LLC"/>
    <s v="Colombia"/>
    <x v="0"/>
    <n v="40700"/>
    <s v="Revenues - Third Parties"/>
    <m/>
    <s v="Storage Refrigerated (per Shelf)"/>
    <n v="2026"/>
    <n v="7"/>
    <s v="USD"/>
    <n v="1486.26"/>
    <n v="1"/>
    <n v="1486.26"/>
    <x v="5"/>
    <n v="0"/>
  </r>
  <r>
    <s v="MERCK"/>
    <s v="MK-1084-007"/>
    <s v="Merck Sharp and Dohme LLC"/>
    <s v="Colombia"/>
    <x v="1"/>
    <n v="40700"/>
    <s v="Revenues - Third Parties"/>
    <m/>
    <s v="Freight - Shipments"/>
    <n v="2026"/>
    <n v="7"/>
    <s v="USD"/>
    <n v="1827.54"/>
    <n v="1"/>
    <n v="1827.54"/>
    <x v="5"/>
    <n v="1"/>
  </r>
  <r>
    <s v="MERCK"/>
    <s v="MK-1084-007"/>
    <s v="Merck Sharp and Dohme LLC"/>
    <s v="Colombia"/>
    <x v="3"/>
    <n v="40700"/>
    <s v="Revenues - Third Parties"/>
    <m/>
    <s v="Insulated shipper - Credo S22 - 12L (Leasing)"/>
    <n v="2026"/>
    <n v="7"/>
    <s v="USD"/>
    <n v="1420.64"/>
    <n v="1"/>
    <n v="1420.64"/>
    <x v="5"/>
    <n v="1"/>
  </r>
  <r>
    <s v="MERCK"/>
    <s v="MK-1084-007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</r>
  <r>
    <s v="MERCK"/>
    <s v="MK-1084-007"/>
    <s v="Merck Sharp and Dohme LLC"/>
    <s v="Colombia"/>
    <x v="3"/>
    <n v="40700"/>
    <s v="Revenues - Third Parties"/>
    <m/>
    <s v="Pick and Pack (Controlled Ambient)"/>
    <n v="2026"/>
    <n v="7"/>
    <s v="USD"/>
    <n v="477.12"/>
    <n v="1"/>
    <n v="477.12"/>
    <x v="5"/>
    <n v="0"/>
  </r>
  <r>
    <s v="MERCK"/>
    <s v="MK-1084-007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</r>
  <r>
    <s v="MERCK"/>
    <s v="MK-1084-00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1084-007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GSK"/>
    <s v="VNS20-002 (CAM)"/>
    <s v="GSK Vaccines Biologicals"/>
    <s v="Colombia"/>
    <x v="1"/>
    <n v="40700"/>
    <s v="Revenues - Third Parties"/>
    <m/>
    <s v="Freight - Shipments"/>
    <n v="2026"/>
    <n v="7"/>
    <s v="USD"/>
    <n v="284.68806560000002"/>
    <n v="1"/>
    <n v="284.68806560000002"/>
    <x v="5"/>
    <n v="1"/>
  </r>
  <r>
    <s v="GSK"/>
    <s v="VNS20-002 (CAM)"/>
    <s v="GSK Vaccines Biologicals"/>
    <s v="Colombia"/>
    <x v="3"/>
    <n v="40700"/>
    <s v="Revenues - Third Parties"/>
    <m/>
    <s v="Pick and Pack (Ambient)"/>
    <n v="2026"/>
    <n v="7"/>
    <s v="USD"/>
    <n v="251.60602560000001"/>
    <n v="1"/>
    <n v="251.60602560000001"/>
    <x v="5"/>
    <n v="0"/>
  </r>
  <r>
    <s v="GSK"/>
    <s v="VNS20-002 (CAM)"/>
    <s v="GSK Vaccines Biologicals"/>
    <s v="Colombia"/>
    <x v="3"/>
    <n v="40700"/>
    <s v="Revenues - Third Parties"/>
    <m/>
    <s v="Project Management Fee"/>
    <n v="2026"/>
    <n v="7"/>
    <s v="USD"/>
    <n v="1179.6485083999999"/>
    <n v="1"/>
    <n v="1179.6485083999999"/>
    <x v="5"/>
    <n v="0"/>
  </r>
  <r>
    <s v="GSK"/>
    <s v="VNS20-002 (CAM)"/>
    <s v="GSK Vaccines Biologicals"/>
    <s v="Colombia"/>
    <x v="0"/>
    <n v="40700"/>
    <s v="Revenues - Third Parties"/>
    <m/>
    <s v="Storage Ambient (per Shelf)"/>
    <n v="2026"/>
    <n v="7"/>
    <s v="USD"/>
    <n v="145.4469"/>
    <n v="1"/>
    <n v="145.4469"/>
    <x v="5"/>
    <n v="0"/>
  </r>
  <r>
    <s v="MERCK"/>
    <s v="MK-2140-01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140-010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</r>
  <r>
    <s v="MERCK"/>
    <s v="MK-2870-011"/>
    <s v="Merck Sharp and Dohme LLC"/>
    <s v="Colombia"/>
    <x v="1"/>
    <n v="40700"/>
    <s v="Revenues - Third Parties"/>
    <m/>
    <s v="Freight - Shipments"/>
    <n v="2026"/>
    <n v="7"/>
    <s v="USD"/>
    <n v="1351.84"/>
    <n v="1"/>
    <n v="1351.84"/>
    <x v="5"/>
    <n v="1"/>
  </r>
  <r>
    <s v="MERCK"/>
    <s v="MK-2870-011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</r>
  <r>
    <s v="MERCK"/>
    <s v="MK-2870-011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</r>
  <r>
    <s v="MERCK"/>
    <s v="MK-2870-011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2870-011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MK-2870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11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MERCK"/>
    <s v="MK-2870-011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MERCK"/>
    <s v="MK-7962-02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V940-011"/>
    <s v="Merck Sharp and Dohme LLC"/>
    <s v="Colombia"/>
    <x v="1"/>
    <n v="40700"/>
    <s v="Revenues - Third Parties"/>
    <m/>
    <s v="Freight - Shipments"/>
    <n v="2026"/>
    <n v="7"/>
    <s v="USD"/>
    <n v="734.98"/>
    <n v="1"/>
    <n v="734.98"/>
    <x v="5"/>
    <n v="1"/>
  </r>
  <r>
    <s v="MERCK"/>
    <s v="V940-011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</r>
  <r>
    <s v="MERCK"/>
    <s v="V940-011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V940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V940-011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</r>
  <r>
    <s v="MERCK"/>
    <s v="MK-9999-01C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9999-01C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</r>
  <r>
    <s v="MERCK"/>
    <s v="MK-1084-01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1084-012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</r>
  <r>
    <s v="MERCK"/>
    <s v="MK-1084-012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</r>
  <r>
    <s v="MERCK"/>
    <s v="MK-1084-012"/>
    <s v="Merck Sharp and Dohme LLC"/>
    <s v="Colombia"/>
    <x v="0"/>
    <n v="40700"/>
    <s v="Revenues - Third Parties"/>
    <m/>
    <s v="Storage Refrigerated (per Shelf)"/>
    <n v="2026"/>
    <n v="7"/>
    <s v="USD"/>
    <n v="1981.68"/>
    <n v="1"/>
    <n v="1981.68"/>
    <x v="5"/>
    <n v="0"/>
  </r>
  <r>
    <s v="MERCK"/>
    <s v="MK-7962-031"/>
    <s v="Merck Sharp and Dohme LLC"/>
    <s v="Colombia"/>
    <x v="1"/>
    <n v="40700"/>
    <s v="Revenues - Third Parties"/>
    <m/>
    <s v="Freight - Shipments"/>
    <n v="2026"/>
    <n v="7"/>
    <s v="USD"/>
    <n v="312.25"/>
    <n v="1"/>
    <n v="312.25"/>
    <x v="5"/>
    <n v="1"/>
  </r>
  <r>
    <s v="MERCK"/>
    <s v="MK-7962-031"/>
    <s v="Merck Sharp and Dohme LLC"/>
    <s v="Colombia"/>
    <x v="3"/>
    <n v="40700"/>
    <s v="Revenues - Third Parties"/>
    <m/>
    <s v="Insulated shipper - Credo S4 - 12L (Leasing)"/>
    <n v="2026"/>
    <n v="7"/>
    <s v="USD"/>
    <n v="170.24"/>
    <n v="1"/>
    <n v="170.24"/>
    <x v="5"/>
    <n v="1"/>
  </r>
  <r>
    <s v="MERCK"/>
    <s v="MK-7962-031"/>
    <s v="Merck Sharp and Dohme LLC"/>
    <s v="Colombia"/>
    <x v="3"/>
    <n v="40700"/>
    <s v="Revenues - Third Parties"/>
    <m/>
    <s v="Pick and Pack (Refrigerated)"/>
    <n v="2026"/>
    <n v="7"/>
    <s v="USD"/>
    <n v="143.13"/>
    <n v="1"/>
    <n v="143.13"/>
    <x v="5"/>
    <n v="0"/>
  </r>
  <r>
    <s v="MERCK"/>
    <s v="MK-7962-03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7962-031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</r>
  <r>
    <s v="MERCK"/>
    <s v="MK-2400-001"/>
    <s v="Merck Sharp and Dohme LLC"/>
    <s v="Colombia"/>
    <x v="1"/>
    <n v="40700"/>
    <s v="Revenues - Third Parties"/>
    <m/>
    <s v="Freight - Shipments"/>
    <n v="2026"/>
    <n v="7"/>
    <s v="USD"/>
    <n v="4529.58"/>
    <n v="1"/>
    <n v="4529.58"/>
    <x v="5"/>
    <n v="1"/>
  </r>
  <r>
    <s v="MERCK"/>
    <s v="MK-2400-001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</r>
  <r>
    <s v="MERCK"/>
    <s v="MK-2400-001"/>
    <s v="Merck Sharp and Dohme LLC"/>
    <s v="Colombia"/>
    <x v="3"/>
    <n v="40700"/>
    <s v="Revenues - Third Parties"/>
    <m/>
    <s v="Insulated shipper - Credo S4 - 12L (Leasing)"/>
    <n v="2026"/>
    <n v="7"/>
    <s v="USD"/>
    <n v="2042.88"/>
    <n v="1"/>
    <n v="2042.88"/>
    <x v="5"/>
    <n v="1"/>
  </r>
  <r>
    <s v="MERCK"/>
    <s v="MK-2400-001"/>
    <s v="Merck Sharp and Dohme LLC"/>
    <s v="Colombia"/>
    <x v="3"/>
    <n v="40700"/>
    <s v="Revenues - Third Parties"/>
    <m/>
    <s v="Pick and Pack (Controlled Ambient)"/>
    <n v="2026"/>
    <n v="7"/>
    <s v="USD"/>
    <n v="1192.8"/>
    <n v="1"/>
    <n v="1192.8"/>
    <x v="5"/>
    <n v="0"/>
  </r>
  <r>
    <s v="MERCK"/>
    <s v="MK-2400-001"/>
    <s v="Merck Sharp and Dohme LLC"/>
    <s v="Colombia"/>
    <x v="3"/>
    <n v="40700"/>
    <s v="Revenues - Third Parties"/>
    <m/>
    <s v="Pick and Pack (Refrigerated)"/>
    <n v="2026"/>
    <n v="7"/>
    <s v="USD"/>
    <n v="1574.43"/>
    <n v="1"/>
    <n v="1574.43"/>
    <x v="5"/>
    <n v="0"/>
  </r>
  <r>
    <s v="MERCK"/>
    <s v="MK-2400-00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400-001"/>
    <s v="Merck Sharp and Dohme LLC"/>
    <s v="Colombia"/>
    <x v="0"/>
    <n v="40700"/>
    <s v="Revenues - Third Parties"/>
    <m/>
    <s v="Storage Ambient (per Pallet)"/>
    <n v="2026"/>
    <n v="7"/>
    <s v="USD"/>
    <n v="550.45000000000005"/>
    <n v="1"/>
    <n v="550.45000000000005"/>
    <x v="5"/>
    <n v="0"/>
  </r>
  <r>
    <s v="MERCK"/>
    <s v="MK-2870-033"/>
    <s v="Merck Sharp and Dohme LLC"/>
    <s v="Colombia"/>
    <x v="1"/>
    <n v="40700"/>
    <s v="Revenues - Third Parties"/>
    <m/>
    <s v="Freight - Shipments"/>
    <n v="2026"/>
    <n v="7"/>
    <s v="USD"/>
    <n v="2713.04"/>
    <n v="1"/>
    <n v="2713.04"/>
    <x v="5"/>
    <n v="1"/>
  </r>
  <r>
    <s v="MERCK"/>
    <s v="MK-2870-033"/>
    <s v="Merck Sharp and Dohme LLC"/>
    <s v="Colombia"/>
    <x v="3"/>
    <n v="40700"/>
    <s v="Revenues - Third Parties"/>
    <m/>
    <s v="Insulated shipper - Credo S22 - 12L (Leasing)"/>
    <n v="2026"/>
    <n v="7"/>
    <s v="USD"/>
    <n v="887.9"/>
    <n v="1"/>
    <n v="887.9"/>
    <x v="5"/>
    <n v="1"/>
  </r>
  <r>
    <s v="MERCK"/>
    <s v="MK-2870-033"/>
    <s v="Merck Sharp and Dohme LLC"/>
    <s v="Colombia"/>
    <x v="3"/>
    <n v="40700"/>
    <s v="Revenues - Third Parties"/>
    <m/>
    <s v="Insulated shipper - Credo S4 - 12L (Leasing)"/>
    <n v="2026"/>
    <n v="7"/>
    <s v="USD"/>
    <n v="851.2"/>
    <n v="1"/>
    <n v="851.2"/>
    <x v="5"/>
    <n v="1"/>
  </r>
  <r>
    <s v="MERCK"/>
    <s v="MK-2870-033"/>
    <s v="Merck Sharp and Dohme LLC"/>
    <s v="Colombia"/>
    <x v="3"/>
    <n v="40700"/>
    <s v="Revenues - Third Parties"/>
    <m/>
    <s v="Pick and Pack (Controlled Ambient)"/>
    <n v="2026"/>
    <n v="7"/>
    <s v="USD"/>
    <n v="596.4"/>
    <n v="1"/>
    <n v="596.4"/>
    <x v="5"/>
    <n v="0"/>
  </r>
  <r>
    <s v="MERCK"/>
    <s v="MK-2870-033"/>
    <s v="Merck Sharp and Dohme LLC"/>
    <s v="Colombia"/>
    <x v="3"/>
    <n v="40700"/>
    <s v="Revenues - Third Parties"/>
    <m/>
    <s v="Pick and Pack (Refrigerated)"/>
    <n v="2026"/>
    <n v="7"/>
    <s v="USD"/>
    <n v="715.65"/>
    <n v="1"/>
    <n v="715.65"/>
    <x v="5"/>
    <n v="0"/>
  </r>
  <r>
    <s v="MERCK"/>
    <s v="MK-2870-03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33"/>
    <s v="Merck Sharp and Dohme LLC"/>
    <s v="Colombia"/>
    <x v="0"/>
    <n v="40700"/>
    <s v="Revenues - Third Parties"/>
    <m/>
    <s v="Storage Ambient (per Pallet)"/>
    <n v="2026"/>
    <n v="7"/>
    <s v="USD"/>
    <n v="990.81"/>
    <n v="1"/>
    <n v="990.81"/>
    <x v="5"/>
    <n v="0"/>
  </r>
  <r>
    <s v="MERCK"/>
    <s v="MK-2870-033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</r>
  <r>
    <s v="ALNYLAM"/>
    <s v="ALN-AGT01-008"/>
    <s v="Alnylam Pharmaceuticals"/>
    <s v="Colombia"/>
    <x v="3"/>
    <n v="40700"/>
    <s v="Revenues - Third Parties"/>
    <m/>
    <s v="Setup Fee"/>
    <n v="2026"/>
    <n v="7"/>
    <s v="USD"/>
    <n v="2493.75"/>
    <n v="1"/>
    <n v="2493.75"/>
    <x v="5"/>
    <n v="0"/>
  </r>
  <r>
    <s v="MERCK"/>
    <s v="MK-0616-029"/>
    <s v="Merck Sharp and Dohme LLC"/>
    <s v="Colombia"/>
    <x v="1"/>
    <n v="40700"/>
    <s v="Revenues - Third Parties"/>
    <m/>
    <s v="Freight - Shipments"/>
    <n v="2026"/>
    <n v="7"/>
    <s v="USD"/>
    <n v="3108.94"/>
    <n v="1"/>
    <n v="3108.94"/>
    <x v="5"/>
    <n v="1"/>
  </r>
  <r>
    <s v="MERCK"/>
    <s v="MK-0616-029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</r>
  <r>
    <s v="MERCK"/>
    <s v="MK-0616-029"/>
    <s v="Merck Sharp and Dohme LLC"/>
    <s v="Colombia"/>
    <x v="3"/>
    <n v="40700"/>
    <s v="Revenues - Third Parties"/>
    <m/>
    <s v="Pick and Pack (Controlled Ambient)"/>
    <n v="2026"/>
    <n v="7"/>
    <s v="USD"/>
    <n v="1192.8"/>
    <n v="1"/>
    <n v="1192.8"/>
    <x v="5"/>
    <n v="0"/>
  </r>
  <r>
    <s v="MERCK"/>
    <s v="MK-0616-02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0616-029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Worldwide Clinical"/>
    <s v="DNTH103-CIDP-301"/>
    <s v="Worldwide Clinical Trials Inc"/>
    <s v="Colombia"/>
    <x v="3"/>
    <n v="40700"/>
    <s v="Revenues - Third Parties"/>
    <m/>
    <s v="Project Management Fee"/>
    <n v="2026"/>
    <n v="7"/>
    <s v="USD"/>
    <n v="1696.88"/>
    <n v="1"/>
    <n v="1696.88"/>
    <x v="5"/>
    <n v="0"/>
  </r>
  <r>
    <s v="Worldwide Clinical"/>
    <s v="DNTH103-CIDP-301"/>
    <s v="Worldwide Clinical Trials Inc"/>
    <s v="Colombia"/>
    <x v="0"/>
    <n v="40700"/>
    <s v="Revenues - Third Parties"/>
    <m/>
    <s v="Storage Refrigerated (per Shelf)"/>
    <n v="2026"/>
    <n v="7"/>
    <s v="USD"/>
    <n v="424.87"/>
    <n v="1"/>
    <n v="424.87"/>
    <x v="5"/>
    <n v="0"/>
  </r>
  <r>
    <s v="MERCK"/>
    <s v="MK-1022-016"/>
    <s v="Merck Sharp and Dohme LLC"/>
    <s v="Colombia"/>
    <x v="1"/>
    <n v="40700"/>
    <s v="Revenues - Third Parties"/>
    <m/>
    <s v="Freight - Shipments"/>
    <n v="2026"/>
    <n v="7"/>
    <s v="USD"/>
    <n v="1045.83"/>
    <n v="1"/>
    <n v="1045.83"/>
    <x v="5"/>
    <n v="1"/>
  </r>
  <r>
    <s v="MERCK"/>
    <s v="MK-1022-016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</r>
  <r>
    <s v="MERCK"/>
    <s v="MK-1022-016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MK-1022-016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1022-016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MK-1022-01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1022-016"/>
    <s v="Merck Sharp and Dohme LLC"/>
    <s v="Colombia"/>
    <x v="0"/>
    <n v="40700"/>
    <s v="Revenues - Third Parties"/>
    <m/>
    <s v="Storage Ambient (per Pallet)"/>
    <n v="2026"/>
    <n v="7"/>
    <s v="USD"/>
    <n v="660.54"/>
    <n v="1"/>
    <n v="660.54"/>
    <x v="5"/>
    <n v="0"/>
  </r>
  <r>
    <s v="MERCK"/>
    <s v="MK-1022-016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</r>
  <r>
    <s v="ASTRAZENECA"/>
    <s v="D5241C00007"/>
    <s v="Astra Zeneca"/>
    <s v="Colombia"/>
    <x v="3"/>
    <n v="40700"/>
    <s v="Revenues - Third Parties"/>
    <m/>
    <s v="Configuration of Temperature Monitoring Device"/>
    <n v="2026"/>
    <n v="7"/>
    <s v="USD"/>
    <n v="90"/>
    <n v="1"/>
    <n v="90"/>
    <x v="5"/>
    <n v="0"/>
  </r>
  <r>
    <s v="ASTRAZENECA"/>
    <s v="D5241C00007"/>
    <s v="Astra Zeneca"/>
    <s v="Colombia"/>
    <x v="1"/>
    <n v="40700"/>
    <s v="Revenues - Third Parties"/>
    <m/>
    <s v="Freight - Shipments"/>
    <n v="2026"/>
    <n v="7"/>
    <s v="USD"/>
    <n v="2232.39"/>
    <n v="1"/>
    <n v="2232.39"/>
    <x v="5"/>
    <n v="1"/>
  </r>
  <r>
    <s v="ASTRAZENECA"/>
    <s v="D5241C00007"/>
    <s v="Astra Zeneca"/>
    <s v="Colombia"/>
    <x v="3"/>
    <n v="40700"/>
    <s v="Revenues - Third Parties"/>
    <m/>
    <s v="Insulated shipper - Credo S4 - 12L (Leasing)"/>
    <n v="2026"/>
    <n v="7"/>
    <s v="USD"/>
    <n v="1960"/>
    <n v="1"/>
    <n v="1960"/>
    <x v="5"/>
    <n v="1"/>
  </r>
  <r>
    <s v="ASTRAZENECA"/>
    <s v="D5241C00007"/>
    <s v="Astra Zeneca"/>
    <s v="Colombia"/>
    <x v="3"/>
    <n v="40700"/>
    <s v="Revenues - Third Parties"/>
    <m/>
    <s v="Pick and Pack (Refrigerated)"/>
    <n v="2026"/>
    <n v="7"/>
    <s v="USD"/>
    <n v="1200"/>
    <n v="1"/>
    <n v="1200"/>
    <x v="5"/>
    <n v="0"/>
  </r>
  <r>
    <s v="ASTRAZENECA"/>
    <s v="D5241C00007"/>
    <s v="Astra Zeneca"/>
    <s v="Colombia"/>
    <x v="3"/>
    <n v="40700"/>
    <s v="Revenues - Third Parties"/>
    <m/>
    <s v="Project Management Fee"/>
    <n v="2026"/>
    <n v="7"/>
    <s v="USD"/>
    <n v="378.96"/>
    <n v="1"/>
    <n v="378.96"/>
    <x v="5"/>
    <n v="0"/>
  </r>
  <r>
    <s v="ASTRAZENECA"/>
    <s v="D5241C00007"/>
    <s v="Astra Zeneca"/>
    <s v="Colombia"/>
    <x v="0"/>
    <n v="40700"/>
    <s v="Revenues - Third Parties"/>
    <m/>
    <s v="Storage Refrigerated (per Pallet)"/>
    <n v="2026"/>
    <n v="7"/>
    <s v="USD"/>
    <n v="871.62"/>
    <n v="1"/>
    <n v="871.62"/>
    <x v="5"/>
    <n v="0"/>
  </r>
  <r>
    <s v="MERCK"/>
    <s v="RED expiry update jobs"/>
    <s v="Merck Sharp and Dohme LLC"/>
    <s v="Colombia"/>
    <x v="0"/>
    <n v="40700"/>
    <s v="Revenues - Third Parties"/>
    <m/>
    <s v="Storage of Labels Ambient (per Shelf)"/>
    <n v="2026"/>
    <n v="7"/>
    <s v="USD"/>
    <n v="96.33"/>
    <n v="1"/>
    <n v="96.33"/>
    <x v="5"/>
    <n v="0"/>
  </r>
  <r>
    <s v="MERCK"/>
    <s v="MK-7240-012"/>
    <s v="Merck Sharp and Dohme LLC"/>
    <s v="Colombia"/>
    <x v="1"/>
    <n v="40700"/>
    <s v="Revenues - Third Parties"/>
    <m/>
    <s v="Freight - Shipments"/>
    <n v="2026"/>
    <n v="7"/>
    <s v="USD"/>
    <n v="936.75"/>
    <n v="1"/>
    <n v="936.75"/>
    <x v="5"/>
    <n v="1"/>
  </r>
  <r>
    <s v="MERCK"/>
    <s v="MK-7240-012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</r>
  <r>
    <s v="MERCK"/>
    <s v="MK-7240-012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MK-7240-01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7240-012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</r>
  <r>
    <s v="MERCK"/>
    <s v="MK-8527-011"/>
    <s v="Merck Sharp and Dohme LLC"/>
    <s v="Colombia"/>
    <x v="1"/>
    <n v="40700"/>
    <s v="Revenues - Third Parties"/>
    <m/>
    <s v="Freight - Shipments"/>
    <n v="2026"/>
    <n v="7"/>
    <s v="USD"/>
    <n v="2194.17"/>
    <n v="1"/>
    <n v="2194.17"/>
    <x v="5"/>
    <n v="1"/>
  </r>
  <r>
    <s v="MERCK"/>
    <s v="MK-8527-011"/>
    <s v="Merck Sharp and Dohme LLC"/>
    <s v="Colombia"/>
    <x v="3"/>
    <n v="40700"/>
    <s v="Revenues - Third Parties"/>
    <m/>
    <s v="Insulated shipper - Credo S22 - 12L (Leasing)"/>
    <n v="2026"/>
    <n v="7"/>
    <s v="USD"/>
    <n v="532.74"/>
    <n v="1"/>
    <n v="532.74"/>
    <x v="5"/>
    <n v="1"/>
  </r>
  <r>
    <s v="MERCK"/>
    <s v="MK-8527-011"/>
    <s v="Merck Sharp and Dohme LLC"/>
    <s v="Colombia"/>
    <x v="3"/>
    <n v="40700"/>
    <s v="Revenues - Third Parties"/>
    <m/>
    <s v="Insulated shipper - Credo S22 - 28L (Leasing)"/>
    <n v="2026"/>
    <n v="7"/>
    <s v="USD"/>
    <n v="935.24"/>
    <n v="1"/>
    <n v="935.24"/>
    <x v="5"/>
    <n v="1"/>
  </r>
  <r>
    <s v="MERCK"/>
    <s v="MK-8527-011"/>
    <s v="Merck Sharp and Dohme LLC"/>
    <s v="Colombia"/>
    <x v="3"/>
    <n v="40700"/>
    <s v="Revenues - Third Parties"/>
    <m/>
    <s v="Pick and Pack (Controlled Ambient)"/>
    <n v="2026"/>
    <n v="7"/>
    <s v="USD"/>
    <n v="834.96"/>
    <n v="1"/>
    <n v="834.96"/>
    <x v="5"/>
    <n v="0"/>
  </r>
  <r>
    <s v="MERCK"/>
    <s v="MK-8527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527-011"/>
    <s v="Merck Sharp and Dohme LLC"/>
    <s v="Colombia"/>
    <x v="0"/>
    <n v="40700"/>
    <s v="Revenues - Third Parties"/>
    <m/>
    <s v="Storage Ambient (per Pallet)"/>
    <n v="2026"/>
    <n v="7"/>
    <s v="USD"/>
    <n v="2862.34"/>
    <n v="1"/>
    <n v="2862.34"/>
    <x v="5"/>
    <n v="0"/>
  </r>
  <r>
    <s v="MERCK"/>
    <s v="P_3475_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</r>
  <r>
    <s v="MERCK"/>
    <s v="MK-7240-013"/>
    <s v="Merck Sharp and Dohme LLC"/>
    <s v="Colombia"/>
    <x v="1"/>
    <n v="40700"/>
    <s v="Revenues - Third Parties"/>
    <m/>
    <s v="Freight - Shipments"/>
    <n v="2026"/>
    <n v="7"/>
    <s v="USD"/>
    <n v="980.54"/>
    <n v="1"/>
    <n v="980.54"/>
    <x v="5"/>
    <n v="1"/>
  </r>
  <r>
    <s v="MERCK"/>
    <s v="MK-7240-013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</r>
  <r>
    <s v="MERCK"/>
    <s v="MK-7240-013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MK-7240-01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7240-013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</r>
  <r>
    <s v="MERCK"/>
    <s v="P_1045_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</r>
  <r>
    <s v="MERCK"/>
    <s v="P_7240_A"/>
    <s v="Merck Sharp and Dohme LLC"/>
    <s v="Colombia"/>
    <x v="0"/>
    <n v="40700"/>
    <s v="Revenues - Third Parties"/>
    <m/>
    <s v="Storage Refrigerated (per Shelf)"/>
    <n v="2026"/>
    <n v="7"/>
    <s v="USD"/>
    <n v="3467.94"/>
    <n v="1"/>
    <n v="3467.94"/>
    <x v="5"/>
    <n v="0"/>
  </r>
  <r>
    <s v="MERCK"/>
    <s v="P_1022_A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</r>
  <r>
    <s v="MERCK"/>
    <s v="P_1084_A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P_Pacli_A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</r>
  <r>
    <s v="MERCK"/>
    <s v="P_DEXAM_A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</r>
  <r>
    <s v="MERCK"/>
    <s v="P_2870_A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</r>
  <r>
    <s v="MERCK"/>
    <s v="P_3475A_A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</r>
  <r>
    <s v="MERCK"/>
    <s v="P_2400_A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</r>
  <r>
    <s v="MERCK"/>
    <s v="P_2400_A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</r>
  <r>
    <s v="MERCK"/>
    <s v="MK-7962-038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7962-038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</r>
  <r>
    <s v="MERCK"/>
    <s v="MK-2870-021"/>
    <s v="Merck Sharp and Dohme LLC"/>
    <s v="Colombia"/>
    <x v="1"/>
    <n v="40700"/>
    <s v="Revenues - Third Parties"/>
    <m/>
    <s v="Freight - Shipments"/>
    <n v="2026"/>
    <n v="7"/>
    <s v="USD"/>
    <n v="1249"/>
    <n v="1"/>
    <n v="1249"/>
    <x v="5"/>
    <n v="1"/>
  </r>
  <r>
    <s v="MERCK"/>
    <s v="MK-2870-021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</r>
  <r>
    <s v="MERCK"/>
    <s v="MK-2870-021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MK-2870-021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2870-021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MK-2870-02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21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</r>
  <r>
    <s v="MERCK"/>
    <s v="MK-2870-021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2870-021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</r>
  <r>
    <s v="MERCK"/>
    <s v="MK-2870-036"/>
    <s v="Merck Sharp and Dohme LLC"/>
    <s v="Colombia"/>
    <x v="1"/>
    <n v="40700"/>
    <s v="Revenues - Third Parties"/>
    <m/>
    <s v="Freight - Shipments"/>
    <n v="2026"/>
    <n v="7"/>
    <s v="USD"/>
    <n v="1249"/>
    <n v="1"/>
    <n v="1249"/>
    <x v="5"/>
    <n v="1"/>
  </r>
  <r>
    <s v="MERCK"/>
    <s v="MK-2870-036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</r>
  <r>
    <s v="MERCK"/>
    <s v="MK-2870-036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</r>
  <r>
    <s v="MERCK"/>
    <s v="MK-2870-036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</r>
  <r>
    <s v="MERCK"/>
    <s v="MK-2870-036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</r>
  <r>
    <s v="MERCK"/>
    <s v="MK-2870-03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2870-036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</r>
  <r>
    <s v="MERCK"/>
    <s v="MK-2870-036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</r>
  <r>
    <s v="OTH CUST"/>
    <s v="INS1009-311"/>
    <s v="PPD Development LP"/>
    <s v="Colombia"/>
    <x v="1"/>
    <n v="40900"/>
    <s v="Revenues- IC"/>
    <m/>
    <s v="Freight - Shipments"/>
    <n v="2026"/>
    <n v="7"/>
    <s v="USD"/>
    <n v="767.98"/>
    <n v="1"/>
    <n v="767.98"/>
    <x v="5"/>
    <n v="1"/>
  </r>
  <r>
    <s v="OTH CUST"/>
    <s v="INS1009-311"/>
    <s v="PPD Development LP"/>
    <s v="Colombia"/>
    <x v="3"/>
    <n v="40900"/>
    <s v="Revenues- IC"/>
    <m/>
    <s v="Pick and Pack (Ambient)"/>
    <n v="2026"/>
    <n v="7"/>
    <s v="USD"/>
    <n v="1414.52"/>
    <n v="1"/>
    <n v="1414.52"/>
    <x v="5"/>
    <n v="0"/>
  </r>
  <r>
    <s v="OTH CUST"/>
    <s v="INS1009-311"/>
    <s v="PPD Development LP"/>
    <s v="Colombia"/>
    <x v="3"/>
    <n v="40900"/>
    <s v="Revenues- IC"/>
    <m/>
    <s v="Project Management Fee"/>
    <n v="2026"/>
    <n v="7"/>
    <s v="USD"/>
    <n v="1696.88"/>
    <n v="1"/>
    <n v="1696.88"/>
    <x v="5"/>
    <n v="0"/>
  </r>
  <r>
    <s v="OTH CUST"/>
    <s v="INS1009-311"/>
    <s v="PPD Development LP"/>
    <s v="Colombia"/>
    <x v="3"/>
    <n v="40900"/>
    <s v="Revenues- IC"/>
    <m/>
    <s v="Receipt fee Ancillaries (per Receipt_ID)"/>
    <n v="2026"/>
    <n v="7"/>
    <s v="USD"/>
    <n v="997.47"/>
    <n v="1"/>
    <n v="997.47"/>
    <x v="5"/>
    <n v="0"/>
  </r>
  <r>
    <s v="OTH CUST"/>
    <s v="INS1009-311"/>
    <s v="PPD Development LP"/>
    <s v="Colombia"/>
    <x v="0"/>
    <n v="40900"/>
    <s v="Revenues- IC"/>
    <m/>
    <s v="Storage Ambient (per Shelf)"/>
    <n v="2026"/>
    <n v="7"/>
    <s v="USD"/>
    <n v="202.63"/>
    <n v="1"/>
    <n v="202.63"/>
    <x v="5"/>
    <n v="0"/>
  </r>
  <r>
    <s v="IQVIA"/>
    <s v="20230227 (CAM)"/>
    <s v="IQVIA RDS Inc"/>
    <s v="Colombia"/>
    <x v="3"/>
    <n v="40700"/>
    <s v="Revenues - Third Parties"/>
    <m/>
    <s v="Project Management Fee"/>
    <n v="2026"/>
    <n v="7"/>
    <s v="USD"/>
    <n v="1208.5899999999999"/>
    <n v="1"/>
    <n v="1208.5899999999999"/>
    <x v="5"/>
    <n v="0"/>
  </r>
  <r>
    <s v="IQVIA"/>
    <s v="20230227 (CAM)"/>
    <s v="IQVIA RDS Inc"/>
    <s v="Colombia"/>
    <x v="0"/>
    <n v="40700"/>
    <s v="Revenues - Third Parties"/>
    <m/>
    <s v="Storage Ambient (per Pallet)"/>
    <n v="2026"/>
    <n v="7"/>
    <s v="USD"/>
    <n v="246.4"/>
    <n v="1"/>
    <n v="246.4"/>
    <x v="5"/>
    <n v="0"/>
  </r>
  <r>
    <s v="IQVIA"/>
    <s v="20220196 (CAM)"/>
    <s v="IQVIA RDS Inc"/>
    <s v="Colombia"/>
    <x v="3"/>
    <n v="40700"/>
    <s v="Revenues - Third Parties"/>
    <m/>
    <s v="Project Management Fee"/>
    <n v="2026"/>
    <n v="7"/>
    <s v="USD"/>
    <n v="1208.5899999999999"/>
    <n v="1"/>
    <n v="1208.5899999999999"/>
    <x v="5"/>
    <n v="0"/>
  </r>
  <r>
    <s v="IQVIA"/>
    <s v="20220196 (CAM)"/>
    <s v="IQVIA RDS Inc"/>
    <s v="Colombia"/>
    <x v="0"/>
    <n v="40700"/>
    <s v="Revenues - Third Parties"/>
    <m/>
    <s v="Storage Ambient (per Pallet)"/>
    <n v="2026"/>
    <n v="7"/>
    <s v="USD"/>
    <n v="739.2"/>
    <n v="1"/>
    <n v="739.2"/>
    <x v="5"/>
    <n v="0"/>
  </r>
  <r>
    <s v="IQVIA"/>
    <s v="20230227 ECOA"/>
    <s v="IQVIA RDS Inc"/>
    <s v="Colombia"/>
    <x v="0"/>
    <n v="40700"/>
    <s v="Revenues - Third Parties"/>
    <m/>
    <s v="Non-Drug Storage Ambient (per Pallet)"/>
    <n v="2026"/>
    <n v="7"/>
    <s v="USD"/>
    <n v="778.14"/>
    <n v="1"/>
    <n v="778.14"/>
    <x v="5"/>
    <n v="0"/>
  </r>
  <r>
    <s v="IQVIA"/>
    <s v="20230227 ECOA"/>
    <s v="IQVIA RDS Inc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</r>
  <r>
    <s v="IQVIA"/>
    <s v="20220196 ECOA"/>
    <s v="IQVIA RDS Inc"/>
    <s v="Colombia"/>
    <x v="0"/>
    <n v="40700"/>
    <s v="Revenues - Third Parties"/>
    <m/>
    <s v="Non-Drug Storage Ambient (per Pallet)"/>
    <n v="2026"/>
    <n v="7"/>
    <s v="USD"/>
    <n v="518.76"/>
    <n v="1"/>
    <n v="518.76"/>
    <x v="5"/>
    <n v="0"/>
  </r>
  <r>
    <s v="IQVIA"/>
    <s v="20220196 ECOA"/>
    <s v="IQVIA RDS Inc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</r>
  <r>
    <s v="IQVIA"/>
    <s v="20220196 ECOA"/>
    <s v="IQVIA RDS Inc"/>
    <s v="Colombia"/>
    <x v="3"/>
    <n v="40700"/>
    <s v="Revenues - Third Parties"/>
    <m/>
    <s v="Receipt fee Ambient (per Receipt_ID)"/>
    <n v="2026"/>
    <n v="7"/>
    <s v="USD"/>
    <n v="607.4"/>
    <n v="1"/>
    <n v="607.4"/>
    <x v="5"/>
    <n v="0"/>
  </r>
  <r>
    <s v="MERCK"/>
    <s v="P_CARBO_A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P_CARBO_A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</r>
  <r>
    <s v="MERCK"/>
    <s v="P_CARBO_A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</r>
  <r>
    <s v="MERCK"/>
    <s v="MK-7240-015"/>
    <s v="Merck Sharp and Dohme LLC"/>
    <s v="Colombia"/>
    <x v="1"/>
    <n v="40700"/>
    <s v="Revenues - Third Parties"/>
    <m/>
    <s v="Freight - Shipments"/>
    <n v="2026"/>
    <n v="7"/>
    <s v="USD"/>
    <n v="1671.73"/>
    <n v="1"/>
    <n v="1671.73"/>
    <x v="5"/>
    <n v="1"/>
  </r>
  <r>
    <s v="MERCK"/>
    <s v="MK-7240-015"/>
    <s v="Merck Sharp and Dohme LLC"/>
    <s v="Colombia"/>
    <x v="3"/>
    <n v="40700"/>
    <s v="Revenues - Third Parties"/>
    <m/>
    <s v="Insulated shipper - Credo S4 - 12L (Leasing)"/>
    <n v="2026"/>
    <n v="7"/>
    <s v="USD"/>
    <n v="1021.44"/>
    <n v="1"/>
    <n v="1021.44"/>
    <x v="5"/>
    <n v="1"/>
  </r>
  <r>
    <s v="MERCK"/>
    <s v="MK-7240-015"/>
    <s v="Merck Sharp and Dohme LLC"/>
    <s v="Colombia"/>
    <x v="3"/>
    <n v="40700"/>
    <s v="Revenues - Third Parties"/>
    <m/>
    <s v="Pick and Pack (Refrigerated)"/>
    <n v="2026"/>
    <n v="7"/>
    <s v="USD"/>
    <n v="858.78"/>
    <n v="1"/>
    <n v="858.78"/>
    <x v="5"/>
    <n v="0"/>
  </r>
  <r>
    <s v="MERCK"/>
    <s v="MK-7240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7240-014"/>
    <s v="Merck Sharp and Dohme LLC"/>
    <s v="Colombia"/>
    <x v="1"/>
    <n v="40700"/>
    <s v="Revenues - Third Parties"/>
    <m/>
    <s v="Freight - Shipments"/>
    <n v="2026"/>
    <n v="7"/>
    <s v="USD"/>
    <n v="980.54"/>
    <n v="1"/>
    <n v="980.54"/>
    <x v="5"/>
    <n v="1"/>
  </r>
  <r>
    <s v="MERCK"/>
    <s v="MK-7240-014"/>
    <s v="Merck Sharp and Dohme LLC"/>
    <s v="Colombia"/>
    <x v="3"/>
    <n v="40700"/>
    <s v="Revenues - Third Parties"/>
    <m/>
    <s v="Insulated shipper - Credo S4 - 12L (Leasing)"/>
    <n v="2026"/>
    <n v="7"/>
    <s v="USD"/>
    <n v="170.24"/>
    <n v="1"/>
    <n v="170.24"/>
    <x v="5"/>
    <n v="1"/>
  </r>
  <r>
    <s v="MERCK"/>
    <s v="MK-7240-014"/>
    <s v="Merck Sharp and Dohme LLC"/>
    <s v="Colombia"/>
    <x v="3"/>
    <n v="40700"/>
    <s v="Revenues - Third Parties"/>
    <m/>
    <s v="Insulated shipper - Credo S4 - 28L (Leasing)"/>
    <n v="2026"/>
    <n v="7"/>
    <s v="USD"/>
    <n v="423.6"/>
    <n v="1"/>
    <n v="423.6"/>
    <x v="5"/>
    <n v="1"/>
  </r>
  <r>
    <s v="MERCK"/>
    <s v="MK-7240-014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</r>
  <r>
    <s v="MERCK"/>
    <s v="MK-7240-01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OTH CUST"/>
    <s v="GB-0895-301"/>
    <s v="PPD Development LP"/>
    <s v="Colombia"/>
    <x v="0"/>
    <n v="40900"/>
    <s v="Revenues- IC"/>
    <m/>
    <s v="Non-Drug Storage Ambient (per Pallet)"/>
    <n v="2026"/>
    <n v="7"/>
    <s v="USD"/>
    <n v="138.52000000000001"/>
    <n v="1"/>
    <n v="138.52000000000001"/>
    <x v="5"/>
    <n v="0"/>
  </r>
  <r>
    <s v="OTH CUST"/>
    <s v="GB-0895-301"/>
    <s v="PPD Development LP"/>
    <s v="Colombia"/>
    <x v="3"/>
    <n v="40900"/>
    <s v="Revenues- IC"/>
    <m/>
    <s v="Project Management Fee"/>
    <n v="2026"/>
    <n v="7"/>
    <s v="USD"/>
    <n v="848.44"/>
    <n v="1"/>
    <n v="848.44"/>
    <x v="5"/>
    <n v="0"/>
  </r>
  <r>
    <s v="OTH CUST"/>
    <s v="GB-0895-301"/>
    <s v="PPD Development LP"/>
    <s v="Colombia"/>
    <x v="3"/>
    <n v="40900"/>
    <s v="Revenues- IC"/>
    <m/>
    <s v="Receipt fee Ambient (per Receipt_ID)"/>
    <n v="2026"/>
    <n v="7"/>
    <s v="USD"/>
    <n v="997.47"/>
    <n v="1"/>
    <n v="997.47"/>
    <x v="5"/>
    <n v="0"/>
  </r>
  <r>
    <s v="OTH CUST"/>
    <s v="GB-0895-301"/>
    <s v="PPD Development LP"/>
    <s v="Colombia"/>
    <x v="3"/>
    <n v="40900"/>
    <s v="Revenues- IC"/>
    <m/>
    <s v="Receipt fee Ancillaries (per Receipt_ID)"/>
    <n v="2026"/>
    <n v="7"/>
    <s v="USD"/>
    <n v="997.47"/>
    <n v="1"/>
    <n v="997.47"/>
    <x v="5"/>
    <n v="0"/>
  </r>
  <r>
    <s v="OTH CUST"/>
    <s v="GB-0895-301"/>
    <s v="PPD Development LP"/>
    <s v="Colombia"/>
    <x v="3"/>
    <n v="40900"/>
    <s v="Revenues- IC"/>
    <m/>
    <s v="Receipt fee Frozen (per Receipt_ID)"/>
    <n v="2026"/>
    <n v="7"/>
    <s v="USD"/>
    <n v="997.47"/>
    <n v="1"/>
    <n v="997.47"/>
    <x v="5"/>
    <n v="0"/>
  </r>
  <r>
    <s v="OTH CUST"/>
    <s v="GB-0895-301"/>
    <s v="PPD Development LP"/>
    <s v="Colombia"/>
    <x v="3"/>
    <n v="40900"/>
    <s v="Revenues- IC"/>
    <m/>
    <s v="Setup Fee"/>
    <n v="2026"/>
    <n v="7"/>
    <s v="USD"/>
    <n v="1767.48"/>
    <n v="1"/>
    <n v="1767.48"/>
    <x v="5"/>
    <n v="0"/>
  </r>
  <r>
    <s v="OTH CUST"/>
    <s v="GB-0895-301"/>
    <s v="PPD Development LP"/>
    <s v="Colombia"/>
    <x v="0"/>
    <n v="40900"/>
    <s v="Revenues- IC"/>
    <m/>
    <s v="Storage Ambient (per Pallet)"/>
    <n v="2026"/>
    <n v="7"/>
    <s v="USD"/>
    <n v="219.23"/>
    <n v="1"/>
    <n v="219.23"/>
    <x v="5"/>
    <n v="0"/>
  </r>
  <r>
    <s v="OTH CUST"/>
    <s v="GB-0895-301"/>
    <s v="PPD Development LP"/>
    <s v="Colombia"/>
    <x v="0"/>
    <n v="40900"/>
    <s v="Revenues- IC"/>
    <m/>
    <s v="Storage Frozen (per Shelf)"/>
    <n v="2026"/>
    <n v="7"/>
    <s v="USD"/>
    <n v="263.02"/>
    <n v="1"/>
    <n v="263.02"/>
    <x v="5"/>
    <n v="0"/>
  </r>
  <r>
    <s v="OTH CUST"/>
    <s v="GB-0895-301"/>
    <s v="PPD Development LP"/>
    <s v="Colombia"/>
    <x v="3"/>
    <n v="40900"/>
    <s v="Revenues- IC"/>
    <m/>
    <s v="Temperature Monitoring Device (Frozen)"/>
    <n v="2026"/>
    <n v="7"/>
    <s v="USD"/>
    <n v="1867.36"/>
    <n v="1"/>
    <n v="1867.36"/>
    <x v="5"/>
    <n v="1"/>
  </r>
  <r>
    <s v="MERCK"/>
    <s v="MK-8748-003"/>
    <s v="Merck Sharp and Dohme LLC"/>
    <s v="Colombia"/>
    <x v="1"/>
    <n v="40700"/>
    <s v="Revenues - Third Parties"/>
    <m/>
    <s v="Freight - Shipments"/>
    <n v="2026"/>
    <n v="7"/>
    <s v="USD"/>
    <n v="2093.06"/>
    <n v="1"/>
    <n v="2093.06"/>
    <x v="5"/>
    <n v="1"/>
  </r>
  <r>
    <s v="MERCK"/>
    <s v="MK-8748-003"/>
    <s v="Merck Sharp and Dohme LLC"/>
    <s v="Colombia"/>
    <x v="3"/>
    <n v="40700"/>
    <s v="Revenues - Third Parties"/>
    <m/>
    <s v="Insulated shipper - Credo S22 - 12L (Leasing)"/>
    <n v="2026"/>
    <n v="7"/>
    <s v="USD"/>
    <n v="710.32"/>
    <n v="1"/>
    <n v="710.32"/>
    <x v="5"/>
    <n v="1"/>
  </r>
  <r>
    <s v="MERCK"/>
    <s v="MK-8748-003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</r>
  <r>
    <s v="MERCK"/>
    <s v="MK-8748-003"/>
    <s v="Merck Sharp and Dohme LLC"/>
    <s v="Colombia"/>
    <x v="3"/>
    <n v="40700"/>
    <s v="Revenues - Third Parties"/>
    <m/>
    <s v="Pick and Pack (Controlled Ambient)"/>
    <n v="2026"/>
    <n v="7"/>
    <s v="USD"/>
    <n v="477.12"/>
    <n v="1"/>
    <n v="477.12"/>
    <x v="5"/>
    <n v="0"/>
  </r>
  <r>
    <s v="MERCK"/>
    <s v="MK-8748-003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</r>
  <r>
    <s v="MERCK"/>
    <s v="MK-8748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748-003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</r>
  <r>
    <s v="MERCK"/>
    <s v="MK-8748-003"/>
    <s v="Merck Sharp and Dohme LLC"/>
    <s v="Colombia"/>
    <x v="3"/>
    <n v="40700"/>
    <s v="Revenues - Third Parties"/>
    <m/>
    <s v="Receipt fee Refrigerated (per Receipt_ID)"/>
    <n v="2026"/>
    <n v="7"/>
    <s v="USD"/>
    <n v="1027.52"/>
    <n v="1"/>
    <n v="1027.52"/>
    <x v="5"/>
    <n v="0"/>
  </r>
  <r>
    <s v="MERCK"/>
    <s v="MK-8748-003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</r>
  <r>
    <s v="MERCK"/>
    <s v="MK-8748-003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MERCK"/>
    <s v="MK-1045-00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690-00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</r>
  <r>
    <s v="MERCK"/>
    <s v="MK-8690-002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</r>
  <r>
    <s v="MERCK"/>
    <s v="MK-8690-002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</r>
  <r>
    <s v="MERCK"/>
    <s v="MK-8690-002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</r>
  <r>
    <s v="ASTRAZENECA"/>
    <s v="D9311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9311C00001"/>
    <s v="Astra Zeneca"/>
    <s v="Colombia"/>
    <x v="0"/>
    <n v="40700"/>
    <s v="Revenues - Third Parties"/>
    <m/>
    <s v="Storage Ambient (per Shelf)"/>
    <n v="2026"/>
    <n v="7"/>
    <s v="USD"/>
    <n v="1014.1744000000001"/>
    <n v="1"/>
    <n v="1014.1744000000001"/>
    <x v="5"/>
    <n v="0"/>
  </r>
  <r>
    <s v="ASTRAZENECA"/>
    <s v="D9311C00001"/>
    <s v="Astra Zeneca"/>
    <s v="Colombia"/>
    <x v="0"/>
    <n v="40700"/>
    <s v="Revenues - Third Parties"/>
    <m/>
    <s v="Storage Refrigerated (per Shelf)"/>
    <n v="2026"/>
    <n v="7"/>
    <s v="USD"/>
    <n v="800.66399999999999"/>
    <n v="1"/>
    <n v="800.66399999999999"/>
    <x v="5"/>
    <n v="0"/>
  </r>
  <r>
    <s v="GSK"/>
    <s v="Non-Protocol Specific - Ancillaries"/>
    <s v="GSK Vaccines Biologicals"/>
    <s v="Colombia"/>
    <x v="0"/>
    <n v="40700"/>
    <s v="Revenues - Third Parties"/>
    <m/>
    <s v="Non-Drug Storage Ambient (per Pallet)"/>
    <n v="2026"/>
    <n v="7"/>
    <s v="USD"/>
    <n v="153.20406800000001"/>
    <n v="1"/>
    <n v="153.20406800000001"/>
    <x v="5"/>
    <n v="0"/>
  </r>
  <r>
    <s v="J &amp; J"/>
    <s v="AC-065A310 Returns and Destructions"/>
    <s v="Janssen"/>
    <s v="Colombia"/>
    <x v="0"/>
    <n v="40700"/>
    <s v="Revenues - Third Parties"/>
    <m/>
    <s v="Storage of Returns (per Pallet)"/>
    <n v="2026"/>
    <n v="7"/>
    <s v="USD"/>
    <n v="82.32"/>
    <n v="1"/>
    <n v="82.32"/>
    <x v="5"/>
    <n v="0"/>
  </r>
  <r>
    <s v="OTH CUST"/>
    <s v="Inovio COVID19-311 (CAM)"/>
    <s v="Icon Clinical Research Limited"/>
    <s v="Colombia"/>
    <x v="3"/>
    <n v="40700"/>
    <s v="Revenues - Third Parties"/>
    <m/>
    <s v="Project Management Fee"/>
    <n v="2026"/>
    <n v="7"/>
    <s v="USD"/>
    <n v="1394.179834"/>
    <n v="1"/>
    <n v="1394.179834"/>
    <x v="5"/>
    <n v="0"/>
  </r>
  <r>
    <s v="OTH CUST"/>
    <s v="Inovio COVID19-311 (CAM)"/>
    <s v="Icon Clinical Research Limited"/>
    <s v="Colombia"/>
    <x v="0"/>
    <n v="40700"/>
    <s v="Revenues - Third Parties"/>
    <m/>
    <s v="Storage of Returns (per Pallet)"/>
    <n v="2026"/>
    <n v="7"/>
    <s v="USD"/>
    <n v="525.21731160000002"/>
    <n v="1"/>
    <n v="525.21731160000002"/>
    <x v="5"/>
    <n v="0"/>
  </r>
  <r>
    <s v="MEDIMMUNE"/>
    <s v="D9180C00004"/>
    <s v="MedImmune Inc"/>
    <s v="Colombia"/>
    <x v="3"/>
    <n v="40700"/>
    <s v="Revenues - Third Parties"/>
    <m/>
    <s v="Project Management Fee"/>
    <n v="2026"/>
    <n v="7"/>
    <s v="USD"/>
    <n v="369.9"/>
    <n v="1"/>
    <n v="369.9"/>
    <x v="5"/>
    <n v="0"/>
  </r>
  <r>
    <s v="MEDIMMUNE"/>
    <s v="D9180C00004"/>
    <s v="MedImmune Inc"/>
    <s v="Colombia"/>
    <x v="0"/>
    <n v="40700"/>
    <s v="Revenues - Third Parties"/>
    <m/>
    <s v="Storage Refrigerated (per Pallet)"/>
    <n v="2026"/>
    <n v="7"/>
    <s v="USD"/>
    <n v="1985.13"/>
    <n v="1"/>
    <n v="1985.13"/>
    <x v="5"/>
    <n v="0"/>
  </r>
  <r>
    <s v="ASTRAZENECA"/>
    <s v="D9078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9078C00001"/>
    <s v="Astra Zeneca"/>
    <s v="Colombia"/>
    <x v="0"/>
    <n v="40700"/>
    <s v="Revenues - Third Parties"/>
    <m/>
    <s v="Storage Refrigerated (per Pallet)"/>
    <n v="2026"/>
    <n v="7"/>
    <s v="USD"/>
    <n v="1227.6848"/>
    <n v="1"/>
    <n v="1227.6848"/>
    <x v="5"/>
    <n v="0"/>
  </r>
  <r>
    <s v="ASTRAZENECA"/>
    <s v="D3466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3466C00001"/>
    <s v="Astra Zeneca"/>
    <s v="Colombia"/>
    <x v="0"/>
    <n v="40700"/>
    <s v="Revenues - Third Parties"/>
    <m/>
    <s v="Storage Ambient (per Pallet)"/>
    <n v="2026"/>
    <n v="7"/>
    <s v="USD"/>
    <n v="768.23710800000015"/>
    <n v="1"/>
    <n v="768.23710800000015"/>
    <x v="5"/>
    <n v="0"/>
  </r>
  <r>
    <s v="ASTRAZENECA"/>
    <s v="D3466C00001"/>
    <s v="Astra Zeneca"/>
    <s v="Colombia"/>
    <x v="0"/>
    <n v="40700"/>
    <s v="Revenues - Third Parties"/>
    <m/>
    <s v="Storage Refrigerated (per Pallet)"/>
    <n v="2026"/>
    <n v="7"/>
    <s v="USD"/>
    <n v="2148.4484000000002"/>
    <n v="1"/>
    <n v="2148.4484000000002"/>
    <x v="5"/>
    <n v="0"/>
  </r>
  <r>
    <s v="ASTRAZENECA"/>
    <s v="Temperature Monitor-Global Pooling"/>
    <s v="Astra Zeneca"/>
    <s v="Colombia"/>
    <x v="0"/>
    <n v="40700"/>
    <s v="Revenues - Third Parties"/>
    <m/>
    <s v="Non-Drug Storage Ambient (per Shelf)"/>
    <n v="2026"/>
    <n v="7"/>
    <s v="USD"/>
    <n v="2291.2334800000003"/>
    <n v="1"/>
    <n v="2291.2334800000003"/>
    <x v="5"/>
    <n v="0"/>
  </r>
  <r>
    <s v="ASTRAZENECA"/>
    <s v="D3461C00030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3461C00030"/>
    <s v="Astra Zeneca"/>
    <s v="Colombia"/>
    <x v="0"/>
    <n v="40700"/>
    <s v="Revenues - Third Parties"/>
    <m/>
    <s v="Storage Refrigerated (per Pallet)"/>
    <n v="2026"/>
    <n v="7"/>
    <s v="USD"/>
    <n v="613.8424"/>
    <n v="1"/>
    <n v="613.8424"/>
    <x v="5"/>
    <n v="0"/>
  </r>
  <r>
    <s v="ASTRAZENECA"/>
    <s v="D8535C00001"/>
    <s v="Astra Zeneca"/>
    <s v="Colombia"/>
    <x v="1"/>
    <n v="40700"/>
    <s v="Revenues - Third Parties"/>
    <m/>
    <s v="Freight - Shipments"/>
    <n v="2026"/>
    <n v="7"/>
    <s v="USD"/>
    <n v="315.55502680000001"/>
    <n v="1"/>
    <n v="315.55502680000001"/>
    <x v="5"/>
    <n v="1"/>
  </r>
  <r>
    <s v="ASTRAZENECA"/>
    <s v="D8535C00001"/>
    <s v="Astra Zeneca"/>
    <s v="Colombia"/>
    <x v="3"/>
    <n v="40700"/>
    <s v="Revenues - Third Parties"/>
    <m/>
    <s v="Insulated shipper - Credo S22 - 12L (Leasing)"/>
    <n v="2026"/>
    <n v="7"/>
    <s v="USD"/>
    <n v="238.25091760000001"/>
    <n v="1"/>
    <n v="238.25091760000001"/>
    <x v="5"/>
    <n v="1"/>
  </r>
  <r>
    <s v="ASTRAZENECA"/>
    <s v="D8535C00001"/>
    <s v="Astra Zeneca"/>
    <s v="Colombia"/>
    <x v="3"/>
    <n v="40700"/>
    <s v="Revenues - Third Parties"/>
    <m/>
    <s v="Pick and Pack (Controlled Ambient)"/>
    <n v="2026"/>
    <n v="7"/>
    <s v="USD"/>
    <n v="126.77180000000001"/>
    <n v="1"/>
    <n v="126.77180000000001"/>
    <x v="5"/>
    <n v="0"/>
  </r>
  <r>
    <s v="ASTRAZENECA"/>
    <s v="D8535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8535C00001"/>
    <s v="Astra Zeneca"/>
    <s v="Colombia"/>
    <x v="0"/>
    <n v="40700"/>
    <s v="Revenues - Third Parties"/>
    <m/>
    <s v="Storage Ambient (per Pallet)"/>
    <n v="2026"/>
    <n v="7"/>
    <s v="USD"/>
    <n v="126.77180000000001"/>
    <n v="1"/>
    <n v="126.77180000000001"/>
    <x v="5"/>
    <n v="0"/>
  </r>
  <r>
    <s v="ASTRAZENECA"/>
    <s v="D8535C00001"/>
    <s v="Astra Zeneca"/>
    <s v="Colombia"/>
    <x v="3"/>
    <n v="40700"/>
    <s v="Revenues - Third Parties"/>
    <m/>
    <s v="Temperature Monitoring Device (Ambient)"/>
    <n v="2026"/>
    <n v="7"/>
    <s v="USD"/>
    <n v="32.333481200000001"/>
    <n v="1"/>
    <n v="32.333481200000001"/>
    <x v="5"/>
    <n v="1"/>
  </r>
  <r>
    <s v="ASTRAZENECA"/>
    <s v="D6402C00012"/>
    <s v="Astra Zeneca"/>
    <s v="Colombia"/>
    <x v="3"/>
    <n v="40700"/>
    <s v="Revenues - Third Parties"/>
    <m/>
    <s v="Configuration of Temperature Monitoring Device"/>
    <n v="2026"/>
    <n v="7"/>
    <s v="USD"/>
    <n v="180.14940000000001"/>
    <n v="1"/>
    <n v="180.14940000000001"/>
    <x v="5"/>
    <n v="0"/>
  </r>
  <r>
    <s v="ASTRAZENECA"/>
    <s v="D6402C00012"/>
    <s v="Astra Zeneca"/>
    <s v="Colombia"/>
    <x v="1"/>
    <n v="40700"/>
    <s v="Revenues - Third Parties"/>
    <m/>
    <s v="Freight - Shipments"/>
    <n v="2026"/>
    <n v="7"/>
    <s v="USD"/>
    <n v="3968.4110496000003"/>
    <n v="1"/>
    <n v="3968.4110496000003"/>
    <x v="5"/>
    <n v="1"/>
  </r>
  <r>
    <s v="ASTRAZENECA"/>
    <s v="D6402C00012"/>
    <s v="Astra Zeneca"/>
    <s v="Colombia"/>
    <x v="3"/>
    <n v="40700"/>
    <s v="Revenues - Third Parties"/>
    <m/>
    <s v="Pick and Pack (Ambient)"/>
    <n v="2026"/>
    <n v="7"/>
    <s v="USD"/>
    <n v="1701.4110000000001"/>
    <n v="1"/>
    <n v="1701.4110000000001"/>
    <x v="5"/>
    <n v="0"/>
  </r>
  <r>
    <s v="ASTRAZENECA"/>
    <s v="D6402C00012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6402C00012"/>
    <s v="Astra Zeneca"/>
    <s v="Colombia"/>
    <x v="0"/>
    <n v="40700"/>
    <s v="Revenues - Third Parties"/>
    <m/>
    <s v="Storage Ambient (per Pallet)"/>
    <n v="2026"/>
    <n v="7"/>
    <s v="USD"/>
    <n v="1648.0334"/>
    <n v="1"/>
    <n v="1648.0334"/>
    <x v="5"/>
    <n v="0"/>
  </r>
  <r>
    <s v="ASTRAZENECA"/>
    <s v="D702G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</r>
  <r>
    <s v="ASTRAZENECA"/>
    <s v="D702GC00001"/>
    <s v="Astra Zeneca"/>
    <s v="Colombia"/>
    <x v="0"/>
    <n v="40700"/>
    <s v="Revenues - Third Parties"/>
    <m/>
    <s v="Storage Refrigerated (per Pallet)"/>
    <n v="2026"/>
    <n v="7"/>
    <s v="USD"/>
    <n v="613.8424"/>
    <n v="1"/>
    <n v="613.8424"/>
    <x v="5"/>
    <n v="0"/>
  </r>
  <r>
    <s v="ASTRAZENECA"/>
    <s v="D7960C00015"/>
    <s v="Astra Zeneca"/>
    <s v="Colombia"/>
    <x v="3"/>
    <n v="40700"/>
    <s v="Revenues - Third Parties"/>
    <m/>
    <s v="Configuration of Temperature Monitoring Device"/>
    <n v="2026"/>
    <n v="7"/>
    <s v="USD"/>
    <n v="79.265736000000004"/>
    <n v="1"/>
    <n v="79.265736000000004"/>
    <x v="5"/>
    <n v="0"/>
  </r>
  <r>
    <s v="ASTRAZENECA"/>
    <s v="D7960C00015"/>
    <s v="Astra Zeneca"/>
    <s v="Colombia"/>
    <x v="1"/>
    <n v="40700"/>
    <s v="Revenues - Third Parties"/>
    <m/>
    <s v="Freight - Shipments"/>
    <n v="2026"/>
    <n v="7"/>
    <s v="USD"/>
    <n v="2574.3349260000005"/>
    <n v="1"/>
    <n v="2574.3349260000005"/>
    <x v="5"/>
    <n v="1"/>
  </r>
  <r>
    <s v="ASTRAZENECA"/>
    <s v="D7960C00015"/>
    <s v="Astra Zeneca"/>
    <s v="Colombia"/>
    <x v="3"/>
    <n v="40700"/>
    <s v="Revenues - Third Parties"/>
    <m/>
    <s v="Pick and Pack (Ambient)"/>
    <n v="2026"/>
    <n v="7"/>
    <s v="USD"/>
    <n v="1152.3556619999999"/>
    <n v="1"/>
    <n v="1152.3556619999999"/>
    <x v="5"/>
    <n v="0"/>
  </r>
  <r>
    <s v="ASTRAZENECA"/>
    <s v="D7960C00015"/>
    <s v="Astra Zeneca"/>
    <s v="Colombia"/>
    <x v="3"/>
    <n v="40700"/>
    <s v="Revenues - Third Parties"/>
    <m/>
    <s v="Project Management Fee"/>
    <n v="2026"/>
    <n v="7"/>
    <s v="USD"/>
    <n v="404.33532000000002"/>
    <n v="1"/>
    <n v="404.33532000000002"/>
    <x v="5"/>
    <n v="0"/>
  </r>
  <r>
    <s v="ASTRAZENECA"/>
    <s v="D7960C00015"/>
    <s v="Astra Zeneca"/>
    <s v="Colombia"/>
    <x v="0"/>
    <n v="40700"/>
    <s v="Revenues - Third Parties"/>
    <m/>
    <s v="Storage Ambient (per Pallet)"/>
    <n v="2026"/>
    <n v="7"/>
    <s v="USD"/>
    <n v="1024.3161440000001"/>
    <n v="1"/>
    <n v="1024.3161440000001"/>
    <x v="5"/>
    <n v="0"/>
  </r>
  <r>
    <s v="BAYER"/>
    <s v="BAY 1841788-20321"/>
    <s v="Bayer AG"/>
    <s v="Colombia"/>
    <x v="3"/>
    <n v="40700"/>
    <s v="Revenues - Third Parties"/>
    <m/>
    <s v="Project Management Fee"/>
    <n v="2026"/>
    <n v="7"/>
    <s v="USD"/>
    <n v="443.23"/>
    <n v="1"/>
    <n v="443.23"/>
    <x v="5"/>
    <n v="0"/>
  </r>
  <r>
    <s v="BAYER"/>
    <s v="BAY 1841788-20321"/>
    <s v="Bayer AG"/>
    <s v="Colombia"/>
    <x v="0"/>
    <n v="40700"/>
    <s v="Revenues - Third Parties"/>
    <m/>
    <s v="Storage Ambient (per Pallet)"/>
    <n v="2026"/>
    <n v="7"/>
    <s v="USD"/>
    <n v="258.12"/>
    <n v="1"/>
    <n v="258.12"/>
    <x v="5"/>
    <n v="0"/>
  </r>
  <r>
    <s v="OTH CUST"/>
    <s v="DIAN-TU-002"/>
    <s v="Washington University"/>
    <s v="Colombia"/>
    <x v="3"/>
    <n v="40700"/>
    <s v="Revenues - Third Parties"/>
    <m/>
    <s v="Project Management Fee"/>
    <n v="2026"/>
    <n v="7"/>
    <s v="USD"/>
    <n v="1631.62"/>
    <n v="1"/>
    <n v="1631.62"/>
    <x v="5"/>
    <n v="0"/>
  </r>
  <r>
    <s v="OTH CUST"/>
    <s v="DIAN-TU-002"/>
    <s v="Washington University"/>
    <s v="Colombia"/>
    <x v="0"/>
    <n v="40700"/>
    <s v="Revenues - Third Parties"/>
    <m/>
    <s v="Storage Refrigerated (per Shelf)"/>
    <n v="2026"/>
    <n v="7"/>
    <s v="USD"/>
    <n v="7353.54"/>
    <n v="1"/>
    <n v="7353.54"/>
    <x v="5"/>
    <n v="0"/>
  </r>
  <r>
    <s v="MERCK SERONO"/>
    <s v="MS200569_0048"/>
    <s v="Merck KGaA"/>
    <s v="Colombia"/>
    <x v="3"/>
    <n v="40700"/>
    <s v="Revenues - Third Parties"/>
    <m/>
    <s v="Project Management Fee"/>
    <n v="2026"/>
    <n v="7"/>
    <s v="USD"/>
    <n v="1245.7783655999999"/>
    <n v="1"/>
    <n v="1245.7783655999999"/>
    <x v="5"/>
    <n v="0"/>
  </r>
  <r>
    <s v="MERCK SERONO"/>
    <s v="MS200569_0048"/>
    <s v="Merck KGaA"/>
    <s v="Colombia"/>
    <x v="3"/>
    <n v="40700"/>
    <s v="Revenues - Third Parties"/>
    <m/>
    <s v="Receipt fee Ambient (per Receipt_ID)"/>
    <n v="2026"/>
    <n v="7"/>
    <s v="USD"/>
    <n v="880.97472519999997"/>
    <n v="1"/>
    <n v="880.97472519999997"/>
    <x v="5"/>
    <n v="0"/>
  </r>
  <r>
    <s v="MERCK SERONO"/>
    <s v="MS200569_0048"/>
    <s v="Merck KGaA"/>
    <s v="Colombia"/>
    <x v="0"/>
    <n v="40700"/>
    <s v="Revenues - Third Parties"/>
    <m/>
    <s v="Storage Ambient (per Pallet)"/>
    <n v="2026"/>
    <n v="7"/>
    <s v="USD"/>
    <n v="1661.0378208"/>
    <n v="1"/>
    <n v="1661.0378208"/>
    <x v="5"/>
    <n v="0"/>
  </r>
  <r>
    <s v="OTH CUST"/>
    <s v="ID-064A301"/>
    <s v="Viatris Innovation GmbH"/>
    <s v="Colombia"/>
    <x v="3"/>
    <n v="40700"/>
    <s v="Revenues - Third Parties"/>
    <m/>
    <s v="Expedite Direct to Site Fee"/>
    <n v="2026"/>
    <n v="7"/>
    <s v="USD"/>
    <n v="1065.8687158"/>
    <n v="1"/>
    <n v="1065.8687158"/>
    <x v="5"/>
    <n v="0"/>
  </r>
  <r>
    <s v="OTH CUST"/>
    <s v="ID-064A301"/>
    <s v="Viatris Innovation GmbH"/>
    <s v="Colombia"/>
    <x v="1"/>
    <n v="40700"/>
    <s v="Revenues - Third Parties"/>
    <m/>
    <s v="Freight - Shipments"/>
    <n v="2026"/>
    <n v="7"/>
    <s v="USD"/>
    <n v="367.72137479999998"/>
    <n v="1"/>
    <n v="367.72137479999998"/>
    <x v="5"/>
    <n v="1"/>
  </r>
  <r>
    <s v="OTH CUST"/>
    <s v="ID-064A301"/>
    <s v="Viatris Innovation GmbH"/>
    <s v="Colombia"/>
    <x v="3"/>
    <n v="40700"/>
    <s v="Revenues - Third Parties"/>
    <m/>
    <s v="Insulated shipper - Credo S22 - 12L (Leasing)"/>
    <n v="2026"/>
    <n v="7"/>
    <s v="USD"/>
    <n v="2296.3703735999998"/>
    <n v="1"/>
    <n v="2296.3703735999998"/>
    <x v="5"/>
    <n v="1"/>
  </r>
  <r>
    <s v="OTH CUST"/>
    <s v="ID-064A301"/>
    <s v="Viatris Innovation GmbH"/>
    <s v="Colombia"/>
    <x v="3"/>
    <n v="40700"/>
    <s v="Revenues - Third Parties"/>
    <m/>
    <s v="Pick and Pack (Controlled Ambient)"/>
    <n v="2026"/>
    <n v="7"/>
    <s v="USD"/>
    <n v="2942.5608416"/>
    <n v="1"/>
    <n v="2942.5608416"/>
    <x v="5"/>
    <n v="0"/>
  </r>
  <r>
    <s v="OTH CUST"/>
    <s v="ID-064A301"/>
    <s v="Viatris Innovation GmbH"/>
    <s v="Colombia"/>
    <x v="3"/>
    <n v="40700"/>
    <s v="Revenues - Third Parties"/>
    <m/>
    <s v="Project Management Fee"/>
    <n v="2026"/>
    <n v="7"/>
    <s v="USD"/>
    <n v="1836.2743683000001"/>
    <n v="1"/>
    <n v="1836.2743683000001"/>
    <x v="5"/>
    <n v="0"/>
  </r>
  <r>
    <s v="OTH CUST"/>
    <s v="ID-064A301"/>
    <s v="Viatris Innovation GmbH"/>
    <s v="Colombia"/>
    <x v="3"/>
    <n v="40700"/>
    <s v="Revenues - Third Parties"/>
    <m/>
    <s v="Shipper Preparation"/>
    <n v="2026"/>
    <n v="7"/>
    <s v="USD"/>
    <n v="2115.6073524999997"/>
    <n v="1"/>
    <n v="2115.6073524999997"/>
    <x v="5"/>
    <n v="0"/>
  </r>
  <r>
    <s v="OTH CUST"/>
    <s v="ID-064A301"/>
    <s v="Viatris Innovation GmbH"/>
    <s v="Colombia"/>
    <x v="0"/>
    <n v="40700"/>
    <s v="Revenues - Third Parties"/>
    <m/>
    <s v="Storage Ambient (per Pallet)"/>
    <n v="2026"/>
    <n v="7"/>
    <s v="USD"/>
    <n v="729.98789499999998"/>
    <n v="1"/>
    <n v="729.98789499999998"/>
    <x v="5"/>
    <n v="0"/>
  </r>
  <r>
    <s v="OTH CUST"/>
    <s v="ID-064A301"/>
    <s v="Viatris Innovation GmbH"/>
    <s v="Colombia"/>
    <x v="3"/>
    <n v="40700"/>
    <s v="Revenues - Third Parties"/>
    <m/>
    <s v="Temperature Monitoring Device (Ambient)"/>
    <n v="2026"/>
    <n v="7"/>
    <s v="USD"/>
    <n v="1148.1358216000001"/>
    <n v="1"/>
    <n v="1148.1358216000001"/>
    <x v="5"/>
    <n v="1"/>
  </r>
  <r>
    <s v="OTH CUST"/>
    <s v="GLPG3667-CL-214"/>
    <s v="Galapagos NV"/>
    <s v="Colombia"/>
    <x v="3"/>
    <n v="40700"/>
    <s v="Revenues - Third Parties"/>
    <m/>
    <s v="Project Management Fee"/>
    <n v="2026"/>
    <n v="7"/>
    <s v="USD"/>
    <n v="1808.1045999999999"/>
    <n v="1"/>
    <n v="1808.1045999999999"/>
    <x v="5"/>
    <n v="0"/>
  </r>
  <r>
    <s v="OTH CUST"/>
    <s v="GLPG3667-CL-214"/>
    <s v="Galapagos NV"/>
    <s v="Colombia"/>
    <x v="0"/>
    <n v="40700"/>
    <s v="Revenues - Third Parties"/>
    <m/>
    <s v="Storage Ambient (per Pallet)"/>
    <n v="2026"/>
    <n v="7"/>
    <s v="USD"/>
    <n v="1437.585752"/>
    <n v="1"/>
    <n v="1437.585752"/>
    <x v="5"/>
    <n v="0"/>
  </r>
  <r>
    <s v="IQVIA"/>
    <s v="MS200569_0048 Returns and Destruction"/>
    <s v="IQVIA"/>
    <s v="Colombia"/>
    <x v="0"/>
    <n v="40700"/>
    <s v="Revenues - Third Parties"/>
    <m/>
    <s v="Storage of Returns (per Pallet)"/>
    <n v="2026"/>
    <n v="7"/>
    <s v="USD"/>
    <n v="454.11374079999996"/>
    <n v="1"/>
    <n v="454.11374079999996"/>
    <x v="5"/>
    <n v="0"/>
  </r>
  <r>
    <s v="OTH CUST"/>
    <s v="D8535C00001 (CAM)"/>
    <s v="Fortrea"/>
    <s v="Colombia"/>
    <x v="3"/>
    <n v="40700"/>
    <s v="Revenues - Third Parties"/>
    <m/>
    <s v="Project Management Fee"/>
    <n v="2026"/>
    <n v="7"/>
    <s v="USD"/>
    <n v="621.57000000000005"/>
    <n v="1"/>
    <n v="621.57000000000005"/>
    <x v="5"/>
    <n v="0"/>
  </r>
  <r>
    <s v="OTH CUST"/>
    <s v="ID-064A303"/>
    <s v="Viatris Innovation GmbH"/>
    <s v="Colombia"/>
    <x v="1"/>
    <n v="40700"/>
    <s v="Revenues - Third Parties"/>
    <m/>
    <s v="Freight - Shipments"/>
    <n v="2026"/>
    <n v="7"/>
    <s v="USD"/>
    <n v="1494.4326996"/>
    <n v="1"/>
    <n v="1494.4326996"/>
    <x v="5"/>
    <n v="1"/>
  </r>
  <r>
    <s v="OTH CUST"/>
    <s v="ID-064A303"/>
    <s v="Viatris Innovation GmbH"/>
    <s v="Colombia"/>
    <x v="3"/>
    <n v="40700"/>
    <s v="Revenues - Third Parties"/>
    <m/>
    <s v="Insulated shipper - Credo S22 - 12L (Leasing)"/>
    <n v="2026"/>
    <n v="7"/>
    <s v="USD"/>
    <n v="2089.4931616999997"/>
    <n v="1"/>
    <n v="2089.4931616999997"/>
    <x v="5"/>
    <n v="1"/>
  </r>
  <r>
    <s v="OTH CUST"/>
    <s v="ID-064A303"/>
    <s v="Viatris Innovation GmbH"/>
    <s v="Colombia"/>
    <x v="0"/>
    <n v="40700"/>
    <s v="Revenues - Third Parties"/>
    <m/>
    <s v="Non-Drug Storage Ambient (per Pallet)"/>
    <n v="2026"/>
    <n v="7"/>
    <s v="USD"/>
    <n v="239.791459"/>
    <n v="1"/>
    <n v="239.791459"/>
    <x v="5"/>
    <n v="0"/>
  </r>
  <r>
    <s v="OTH CUST"/>
    <s v="ID-064A303"/>
    <s v="Viatris Innovation GmbH"/>
    <s v="Colombia"/>
    <x v="3"/>
    <n v="40700"/>
    <s v="Revenues - Third Parties"/>
    <m/>
    <s v="Pick and Pack (Controlled Ambient)"/>
    <n v="2026"/>
    <n v="7"/>
    <s v="USD"/>
    <n v="2677.3709871999999"/>
    <n v="1"/>
    <n v="2677.3709871999999"/>
    <x v="5"/>
    <n v="0"/>
  </r>
  <r>
    <s v="OTH CUST"/>
    <s v="ID-064A303"/>
    <s v="Viatris Innovation GmbH"/>
    <s v="Colombia"/>
    <x v="3"/>
    <n v="40700"/>
    <s v="Revenues - Third Parties"/>
    <m/>
    <s v="Project Management Fee"/>
    <n v="2026"/>
    <n v="7"/>
    <s v="USD"/>
    <n v="1909.4829599"/>
    <n v="1"/>
    <n v="1909.4829599"/>
    <x v="5"/>
    <n v="0"/>
  </r>
  <r>
    <s v="OTH CUST"/>
    <s v="ID-064A303"/>
    <s v="Viatris Innovation GmbH"/>
    <s v="Colombia"/>
    <x v="0"/>
    <n v="40700"/>
    <s v="Revenues - Third Parties"/>
    <m/>
    <s v="Storage Ambient (per Shelf)"/>
    <n v="2026"/>
    <n v="7"/>
    <s v="USD"/>
    <n v="2864.2429517999999"/>
    <n v="1"/>
    <n v="2864.2429517999999"/>
    <x v="5"/>
    <n v="0"/>
  </r>
  <r>
    <s v="OTH CUST"/>
    <s v="ID-064A303"/>
    <s v="Viatris Innovation GmbH"/>
    <s v="Colombia"/>
    <x v="3"/>
    <n v="40700"/>
    <s v="Revenues - Third Parties"/>
    <m/>
    <s v="Temperature Monitoring Device (Ambient)"/>
    <n v="2026"/>
    <n v="7"/>
    <s v="USD"/>
    <n v="1044.6169972"/>
    <n v="1"/>
    <n v="1044.6169972"/>
    <x v="5"/>
    <n v="1"/>
  </r>
  <r>
    <s v="NOVARTIS"/>
    <s v="CLXE408B12201 Succeed"/>
    <s v="Novartis Pharma AG"/>
    <s v="Colombia"/>
    <x v="0"/>
    <n v="40700"/>
    <s v="Revenues - Third Parties"/>
    <m/>
    <s v="Non-Drug Storage &amp; Returns Storage Ambient (per Pallet)"/>
    <n v="2026"/>
    <n v="7"/>
    <s v="USD"/>
    <n v="84.448628035799999"/>
    <n v="1"/>
    <n v="84.448628035799999"/>
    <x v="5"/>
    <n v="0"/>
  </r>
  <r>
    <s v="NOVARTIS"/>
    <s v="CLXE408B12201 Succeed"/>
    <s v="Novartis Pharma AG"/>
    <s v="Colombia"/>
    <x v="3"/>
    <n v="40700"/>
    <s v="Revenues - Third Parties"/>
    <m/>
    <s v="Project Management Fee"/>
    <n v="2026"/>
    <n v="7"/>
    <s v="USD"/>
    <n v="380.05040754779998"/>
    <n v="1"/>
    <n v="380.05040754779998"/>
    <x v="5"/>
    <n v="0"/>
  </r>
  <r>
    <s v="NOVARTIS"/>
    <s v="CLXE408B12201 Succeed"/>
    <s v="Novartis Pharma AG"/>
    <s v="Colombia"/>
    <x v="0"/>
    <n v="40700"/>
    <s v="Revenues - Third Parties"/>
    <m/>
    <s v="Storage Ambient (per Shelf)"/>
    <n v="2026"/>
    <n v="7"/>
    <s v="USD"/>
    <n v="160.47555295159998"/>
    <n v="1"/>
    <n v="160.47555295159998"/>
    <x v="5"/>
    <n v="0"/>
  </r>
  <r>
    <s v="OTH CUST"/>
    <s v="AVT16-GL-C01"/>
    <s v="PPD Development LP"/>
    <s v="Colombia"/>
    <x v="2"/>
    <n v="40900"/>
    <s v="Revenues- IC"/>
    <m/>
    <s v="Destruction (per Kg)"/>
    <n v="2026"/>
    <n v="7"/>
    <s v="USD"/>
    <n v="2903.45"/>
    <n v="1"/>
    <n v="2903.45"/>
    <x v="5"/>
    <n v="1"/>
  </r>
  <r>
    <s v="OTH CUST"/>
    <s v="AVT16-GL-C01"/>
    <s v="PPD Development LP"/>
    <s v="Colombia"/>
    <x v="2"/>
    <n v="40900"/>
    <s v="Revenues- IC"/>
    <m/>
    <s v="Destruction Setup Fee"/>
    <n v="2026"/>
    <n v="7"/>
    <s v="USD"/>
    <n v="1360.1"/>
    <n v="1"/>
    <n v="1360.1"/>
    <x v="5"/>
    <n v="0"/>
  </r>
  <r>
    <s v="OTH CUST"/>
    <s v="AVT16-GL-C01"/>
    <s v="PPD Development LP"/>
    <s v="Colombia"/>
    <x v="3"/>
    <n v="40900"/>
    <s v="Revenues- IC"/>
    <m/>
    <s v="File Close Out and Archiving or File Return (per Study)"/>
    <n v="2026"/>
    <n v="7"/>
    <s v="USD"/>
    <n v="749.2"/>
    <n v="1"/>
    <n v="749.2"/>
    <x v="5"/>
    <n v="0"/>
  </r>
  <r>
    <s v="OTH CUST"/>
    <s v="AVT16-GL-C01"/>
    <s v="PPD Development LP"/>
    <s v="Colombia"/>
    <x v="3"/>
    <n v="40900"/>
    <s v="Revenues- IC"/>
    <m/>
    <s v="Project Management Fee"/>
    <n v="2026"/>
    <n v="7"/>
    <s v="USD"/>
    <n v="1386.88"/>
    <n v="1"/>
    <n v="1386.88"/>
    <x v="5"/>
    <n v="0"/>
  </r>
  <r>
    <s v="NOVARTIS"/>
    <s v="CHK01-01 (CEVX811A12301)"/>
    <s v="Novartis Pharma AG"/>
    <s v="Colombia"/>
    <x v="1"/>
    <n v="40700"/>
    <s v="Revenues - Third Parties"/>
    <m/>
    <s v="Freight - Shipments"/>
    <n v="2026"/>
    <n v="7"/>
    <s v="USD"/>
    <n v="461.79910469999999"/>
    <n v="1"/>
    <n v="461.79910469999999"/>
    <x v="5"/>
    <n v="1"/>
  </r>
  <r>
    <s v="NOVARTIS"/>
    <s v="CHK01-01 (CEVX811A12301)"/>
    <s v="Novartis Pharma AG"/>
    <s v="Colombia"/>
    <x v="3"/>
    <n v="40700"/>
    <s v="Revenues - Third Parties"/>
    <m/>
    <s v="Insulated shipper - Credo S22 - 12L (Leasing)"/>
    <n v="2026"/>
    <n v="7"/>
    <s v="USD"/>
    <n v="243.02487959999996"/>
    <n v="1"/>
    <n v="243.02487959999996"/>
    <x v="5"/>
    <n v="1"/>
  </r>
  <r>
    <s v="NOVARTIS"/>
    <s v="CHK01-01 (CEVX811A12301)"/>
    <s v="Novartis Pharma AG"/>
    <s v="Colombia"/>
    <x v="3"/>
    <n v="40700"/>
    <s v="Revenues - Third Parties"/>
    <m/>
    <s v="Pick and Pack (Controlled Ambient)"/>
    <n v="2026"/>
    <n v="7"/>
    <s v="USD"/>
    <n v="211.13209721839996"/>
    <n v="1"/>
    <n v="211.13209721839996"/>
    <x v="5"/>
    <n v="0"/>
  </r>
  <r>
    <s v="NOVARTIS"/>
    <s v="CHK01-01 (CEVX811A12301)"/>
    <s v="Novartis Pharma AG"/>
    <s v="Colombia"/>
    <x v="3"/>
    <n v="40700"/>
    <s v="Revenues - Third Parties"/>
    <m/>
    <s v="Project Management Fee"/>
    <n v="2026"/>
    <n v="7"/>
    <s v="USD"/>
    <n v="380.05040754779998"/>
    <n v="1"/>
    <n v="380.05040754779998"/>
    <x v="5"/>
    <n v="0"/>
  </r>
  <r>
    <s v="NOVARTIS"/>
    <s v="CHK01-01 (CEVX811A12301)"/>
    <s v="Novartis Pharma AG"/>
    <s v="Colombia"/>
    <x v="0"/>
    <n v="40700"/>
    <s v="Revenues - Third Parties"/>
    <m/>
    <s v="Storage Ambient (per Shelf)"/>
    <n v="2026"/>
    <n v="7"/>
    <s v="USD"/>
    <n v="561.66443533059987"/>
    <n v="1"/>
    <n v="561.66443533059987"/>
    <x v="5"/>
    <n v="0"/>
  </r>
  <r>
    <s v="NOVARTIS"/>
    <s v="CHK01-01 (CEVX811A12301)"/>
    <s v="Novartis Pharma AG"/>
    <s v="Colombia"/>
    <x v="0"/>
    <n v="40700"/>
    <s v="Revenues - Third Parties"/>
    <m/>
    <s v="Storage of Returns (per Pallet)"/>
    <n v="2026"/>
    <n v="7"/>
    <s v="USD"/>
    <n v="42.224314017899999"/>
    <n v="1"/>
    <n v="42.224314017899999"/>
    <x v="5"/>
    <n v="0"/>
  </r>
  <r>
    <s v="NOVARTIS"/>
    <s v="CHK01-01 (CEVX811A12301)"/>
    <s v="Novartis Pharma AG"/>
    <s v="Colombia"/>
    <x v="3"/>
    <n v="40700"/>
    <s v="Revenues - Third Parties"/>
    <m/>
    <s v="Temperature Monitoring Device (Ambient)"/>
    <n v="2026"/>
    <n v="7"/>
    <s v="USD"/>
    <n v="233.8182698"/>
    <n v="1"/>
    <n v="233.8182698"/>
    <x v="5"/>
    <n v="1"/>
  </r>
  <r>
    <s v="OTH CUST"/>
    <s v="NW-3509_023_III_2024"/>
    <s v="CliniRx UK Limited"/>
    <s v="Colombia"/>
    <x v="3"/>
    <n v="40700"/>
    <s v="Revenues - Third Parties"/>
    <m/>
    <s v="Project Management Fee"/>
    <n v="2026"/>
    <n v="7"/>
    <s v="USD"/>
    <n v="1550.2129868000002"/>
    <n v="1"/>
    <n v="1550.2129868000002"/>
    <x v="5"/>
    <n v="0"/>
  </r>
  <r>
    <s v="OTH CUST"/>
    <s v="NW-3509_023_III_2024"/>
    <s v="CliniRx UK Limited"/>
    <s v="Colombia"/>
    <x v="0"/>
    <n v="40700"/>
    <s v="Revenues - Third Parties"/>
    <m/>
    <s v="Storage Ambient (per Shelf)"/>
    <n v="2026"/>
    <n v="7"/>
    <s v="USD"/>
    <n v="1180.0705895999999"/>
    <n v="1"/>
    <n v="1180.0705895999999"/>
    <x v="5"/>
    <n v="0"/>
  </r>
  <r>
    <s v="TAKEDA"/>
    <s v="DEN-306"/>
    <s v="Takeda"/>
    <s v="Colombia"/>
    <x v="0"/>
    <n v="40700"/>
    <s v="Revenues - Third Parties"/>
    <m/>
    <s v="Non-Drug Storage &amp; Returns Storage Ambient (per Pallet)"/>
    <n v="2026"/>
    <n v="7"/>
    <s v="USD"/>
    <n v="204.9"/>
    <n v="1"/>
    <n v="204.9"/>
    <x v="5"/>
    <n v="0"/>
  </r>
  <r>
    <s v="TAKEDA"/>
    <s v="DEN-306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</r>
  <r>
    <s v="TAKEDA"/>
    <s v="DEN-306"/>
    <s v="Takeda"/>
    <s v="Colombia"/>
    <x v="2"/>
    <n v="40700"/>
    <s v="Revenues - Third Parties"/>
    <m/>
    <s v="Reconciliation of Returns (per Hour)"/>
    <n v="2026"/>
    <n v="7"/>
    <s v="USD"/>
    <n v="109.37"/>
    <n v="1"/>
    <n v="109.37"/>
    <x v="5"/>
    <n v="0"/>
  </r>
  <r>
    <s v="TAKEDA"/>
    <s v="DEN-306"/>
    <s v="Takeda"/>
    <s v="Colombia"/>
    <x v="2"/>
    <n v="40700"/>
    <s v="Revenues - Third Parties"/>
    <m/>
    <s v="Returns Receipt (per Receipt)"/>
    <n v="2026"/>
    <n v="7"/>
    <s v="USD"/>
    <n v="163.63"/>
    <n v="1"/>
    <n v="163.63"/>
    <x v="5"/>
    <n v="0"/>
  </r>
  <r>
    <s v="TAKEDA"/>
    <s v="DEN-306"/>
    <s v="Takeda"/>
    <s v="Colombia"/>
    <x v="0"/>
    <n v="40700"/>
    <s v="Revenues - Third Parties"/>
    <m/>
    <s v="Storage Ambient (per Shelf)"/>
    <n v="2026"/>
    <n v="7"/>
    <s v="USD"/>
    <n v="100"/>
    <n v="1"/>
    <n v="100"/>
    <x v="5"/>
    <n v="0"/>
  </r>
  <r>
    <s v="TAKEDA"/>
    <s v="DEN-306"/>
    <s v="Takeda"/>
    <s v="Colombia"/>
    <x v="0"/>
    <n v="40700"/>
    <s v="Revenues - Third Parties"/>
    <m/>
    <s v="Storage Refrigerated (per Shelf)"/>
    <n v="2026"/>
    <n v="7"/>
    <s v="USD"/>
    <n v="656.25"/>
    <n v="1"/>
    <n v="656.25"/>
    <x v="5"/>
    <n v="0"/>
  </r>
  <r>
    <s v="OTH CUST"/>
    <s v="GRN163LMYF3001"/>
    <s v="Geron Corporation"/>
    <s v="Colombia"/>
    <x v="3"/>
    <n v="40700"/>
    <s v="Revenues - Third Parties"/>
    <m/>
    <s v="Import License Fee"/>
    <n v="2026"/>
    <n v="7"/>
    <s v="USD"/>
    <n v="761.16"/>
    <n v="1"/>
    <n v="761.16"/>
    <x v="5"/>
    <n v="0"/>
  </r>
  <r>
    <s v="OTH CUST"/>
    <s v="GRN163LMYF3001"/>
    <s v="Geron Corporation"/>
    <s v="Colombia"/>
    <x v="3"/>
    <n v="40700"/>
    <s v="Revenues - Third Parties"/>
    <m/>
    <s v="Project Management Fee"/>
    <n v="2026"/>
    <n v="7"/>
    <s v="USD"/>
    <n v="1370.3"/>
    <n v="1"/>
    <n v="1370.3"/>
    <x v="5"/>
    <n v="0"/>
  </r>
  <r>
    <s v="OTH CUST"/>
    <s v="GRN163LMYF3001"/>
    <s v="Geron Corporation"/>
    <s v="Colombia"/>
    <x v="3"/>
    <n v="40700"/>
    <s v="Revenues - Third Parties"/>
    <m/>
    <s v="Receipt fee Refrigerated (per Receipt_ID)"/>
    <n v="2026"/>
    <n v="7"/>
    <s v="USD"/>
    <n v="805.5"/>
    <n v="1"/>
    <n v="805.5"/>
    <x v="5"/>
    <n v="0"/>
  </r>
  <r>
    <s v="OTH CUST"/>
    <s v="GRN163LMYF3001"/>
    <s v="Geron Corporation"/>
    <s v="Colombia"/>
    <x v="0"/>
    <n v="40700"/>
    <s v="Revenues - Third Parties"/>
    <m/>
    <s v="Storage Refrigerated (per Shelf)"/>
    <n v="2026"/>
    <n v="7"/>
    <s v="USD"/>
    <n v="686.2"/>
    <n v="1"/>
    <n v="686.2"/>
    <x v="5"/>
    <n v="0"/>
  </r>
  <r>
    <s v="MEDIMMUNE"/>
    <s v="D9185C00001"/>
    <s v="MedImmune Inc"/>
    <s v="Colombia"/>
    <x v="3"/>
    <n v="40700"/>
    <s v="Revenues - Third Parties"/>
    <m/>
    <s v="Project Management Fee"/>
    <n v="2026"/>
    <n v="7"/>
    <s v="USD"/>
    <n v="402.36"/>
    <n v="1"/>
    <n v="402.36"/>
    <x v="5"/>
    <n v="0"/>
  </r>
  <r>
    <s v="MEDIMMUNE"/>
    <s v="D9185C00001"/>
    <s v="MedImmune Inc"/>
    <s v="Colombia"/>
    <x v="0"/>
    <n v="40700"/>
    <s v="Revenues - Third Parties"/>
    <m/>
    <s v="Storage Refrigerated (per Pallet)"/>
    <n v="2026"/>
    <n v="7"/>
    <s v="USD"/>
    <n v="616.96"/>
    <n v="1"/>
    <n v="616.96"/>
    <x v="5"/>
    <n v="0"/>
  </r>
  <r>
    <s v="OTH CUST"/>
    <s v="D8531C00002 (CAM)"/>
    <s v="Fortrea"/>
    <s v="Colombia"/>
    <x v="3"/>
    <n v="40700"/>
    <s v="Revenues - Third Parties"/>
    <m/>
    <s v="Project Management Fee"/>
    <n v="2026"/>
    <n v="7"/>
    <s v="USD"/>
    <n v="1087.74"/>
    <n v="1"/>
    <n v="1087.74"/>
    <x v="5"/>
    <n v="0"/>
  </r>
  <r>
    <s v="OTH CUST"/>
    <s v="D8531C00002 (CAM)"/>
    <s v="Fortrea"/>
    <s v="Colombia"/>
    <x v="0"/>
    <n v="40700"/>
    <s v="Revenues - Third Parties"/>
    <m/>
    <s v="Storage Ambient (per Shelf)"/>
    <n v="2026"/>
    <n v="7"/>
    <s v="USD"/>
    <n v="230.1"/>
    <n v="1"/>
    <n v="230.1"/>
    <x v="5"/>
    <n v="0"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</r>
  <r>
    <s v="DEFERRED"/>
    <s v="D9185C00001"/>
    <s v="Deferred Revenue"/>
    <s v="Colombia"/>
    <x v="5"/>
    <n v="40700"/>
    <s v="Revenues - Third Parties"/>
    <m/>
    <s v="Duties"/>
    <n v="2026"/>
    <n v="7"/>
    <s v="USD"/>
    <n v="0"/>
    <n v="1"/>
    <n v="0"/>
    <x v="5"/>
    <n v="0"/>
  </r>
  <r>
    <s v="DEFERRED"/>
    <s v="D9185C00001"/>
    <s v="Deferred Revenue"/>
    <s v="Colombia"/>
    <x v="1"/>
    <n v="40700"/>
    <s v="Revenues - Third Parties"/>
    <m/>
    <s v="Adjustment for Adoption Nbr. 606"/>
    <n v="2026"/>
    <n v="7"/>
    <s v="USD"/>
    <n v="0"/>
    <n v="1"/>
    <n v="0"/>
    <x v="5"/>
    <s v="Not Applicable"/>
  </r>
  <r>
    <s v="OTH CUST"/>
    <s v="Others"/>
    <s v="Others"/>
    <s v="Colombia"/>
    <x v="3"/>
    <n v="40700"/>
    <s v="Revenues - Third Parties"/>
    <m/>
    <s v="Provision rebate Accrual"/>
    <n v="2026"/>
    <n v="7"/>
    <s v="USD"/>
    <n v="0"/>
    <n v="1"/>
    <n v="0"/>
    <x v="5"/>
    <s v="Not Applicable"/>
  </r>
  <r>
    <s v="OTH CUST"/>
    <s v="Others"/>
    <s v="Others"/>
    <s v="Colombia"/>
    <x v="1"/>
    <n v="40700"/>
    <s v="Revenues - Third Parties"/>
    <m/>
    <s v="Provision rebate Accrual"/>
    <n v="2026"/>
    <n v="7"/>
    <s v="USD"/>
    <n v="0"/>
    <n v="1"/>
    <n v="0"/>
    <x v="5"/>
    <s v="Not Applicable"/>
  </r>
  <r>
    <s v="OTH CUST"/>
    <s v="Others"/>
    <s v="Others"/>
    <s v="Colombia"/>
    <x v="0"/>
    <n v="40700"/>
    <s v="Revenues - Third Parties"/>
    <m/>
    <s v="Provision rebate Accrual"/>
    <n v="2026"/>
    <n v="7"/>
    <s v="USD"/>
    <n v="0"/>
    <n v="1"/>
    <n v="0"/>
    <x v="5"/>
    <s v="Not Applicable"/>
  </r>
  <r>
    <s v="DEFERRED"/>
    <s v="Others"/>
    <s v="Deferred Revenue"/>
    <s v="Colombia"/>
    <x v="1"/>
    <n v="40700"/>
    <s v="Revenues - Third Parties"/>
    <m/>
    <s v="Estimated Revenue from 16/10 - 31/10"/>
    <n v="2026"/>
    <n v="7"/>
    <s v="USD"/>
    <n v="-68138.280340670564"/>
    <n v="1"/>
    <n v="-68138.280340670564"/>
    <x v="5"/>
    <s v="Not Applicable"/>
  </r>
  <r>
    <s v="DEFERRED"/>
    <s v="Others"/>
    <s v="Deferred Revenue"/>
    <s v="Colombia"/>
    <x v="3"/>
    <n v="40700"/>
    <s v="Revenues - Third Parties"/>
    <m/>
    <s v="Estimated Revenue from 16/10 - 31/10"/>
    <n v="2026"/>
    <n v="7"/>
    <s v="USD"/>
    <n v="-26622.890989721254"/>
    <n v="1"/>
    <n v="-26622.890989721254"/>
    <x v="5"/>
    <s v="Not Applicable"/>
  </r>
  <r>
    <s v="DEFERRED"/>
    <s v="Others"/>
    <s v="Deferred Revenue"/>
    <s v="Colombia"/>
    <x v="2"/>
    <n v="40700"/>
    <s v="Revenues - Third Parties"/>
    <m/>
    <s v="Destruction executed on june 25"/>
    <n v="2026"/>
    <n v="7"/>
    <s v="USD"/>
    <n v="0"/>
    <n v="1"/>
    <n v="0"/>
    <x v="5"/>
    <n v="0"/>
  </r>
  <r>
    <s v="DEFERRED"/>
    <s v="Others"/>
    <s v="Deferred Revenue"/>
    <s v="Colombia"/>
    <x v="1"/>
    <n v="40700"/>
    <s v="Revenues - Third Parties"/>
    <m/>
    <s v="Adjustment due to services rendered between 16/09 - 04/10"/>
    <n v="2026"/>
    <n v="7"/>
    <s v="USD"/>
    <n v="55418.171807453378"/>
    <n v="1"/>
    <n v="55418.171807453378"/>
    <x v="5"/>
    <s v="Not Applicable"/>
  </r>
  <r>
    <s v="DEFERRED"/>
    <s v="Others"/>
    <s v="Deferred Revenue"/>
    <s v="Colombia"/>
    <x v="3"/>
    <n v="40700"/>
    <s v="Revenues - Third Parties"/>
    <m/>
    <s v="Adjustment due to services rendered between 16/09 - 04/10"/>
    <n v="2026"/>
    <n v="7"/>
    <s v="USD"/>
    <n v="21782.882405386972"/>
    <n v="1"/>
    <n v="21782.882405386972"/>
    <x v="5"/>
    <s v="Not Applicable"/>
  </r>
  <r>
    <s v="DEFERRED"/>
    <s v="Others"/>
    <s v="Deferred Revenue"/>
    <s v="Colombia"/>
    <x v="2"/>
    <n v="40700"/>
    <s v="Revenues - Third Parties"/>
    <m/>
    <s v="Destruction executed on june 25"/>
    <n v="2026"/>
    <n v="7"/>
    <s v="USD"/>
    <n v="0"/>
    <n v="1"/>
    <n v="0"/>
    <x v="5"/>
    <n v="0"/>
  </r>
  <r>
    <s v="OTH CUST"/>
    <s v="Others"/>
    <s v="Others"/>
    <s v="Colombia"/>
    <x v="3"/>
    <n v="40700"/>
    <s v="Revenues - Third Parties"/>
    <m/>
    <s v="FX Translation"/>
    <n v="2026"/>
    <n v="7"/>
    <s v="USD"/>
    <n v="-1559.5618441798142"/>
    <n v="1"/>
    <n v="-1559.5618441798142"/>
    <x v="5"/>
    <s v="Not Applicable"/>
  </r>
  <r>
    <s v="OTH CUST"/>
    <s v="Others"/>
    <s v="Others"/>
    <s v="Colombia"/>
    <x v="7"/>
    <n v="40700"/>
    <s v="Revenues - Third Parties"/>
    <m/>
    <s v="FX Translation"/>
    <n v="2026"/>
    <n v="7"/>
    <s v="USD"/>
    <n v="0"/>
    <n v="1"/>
    <n v="0"/>
    <x v="5"/>
    <s v="Not Applicable"/>
  </r>
  <r>
    <s v="OTH CUST"/>
    <s v="Others"/>
    <s v="Others"/>
    <s v="Colombia"/>
    <x v="2"/>
    <n v="40700"/>
    <s v="Revenues - Third Parties"/>
    <m/>
    <s v="FX Translation"/>
    <n v="2026"/>
    <n v="7"/>
    <s v="USD"/>
    <n v="-0.27300000000104802"/>
    <n v="1"/>
    <n v="-0.27300000000104802"/>
    <x v="5"/>
    <s v="Not Applicable"/>
  </r>
  <r>
    <s v="OTH CUST"/>
    <s v="Others"/>
    <s v="Others"/>
    <s v="Colombia"/>
    <x v="1"/>
    <n v="40700"/>
    <s v="Revenues - Third Parties"/>
    <m/>
    <s v="FX Translation"/>
    <n v="2026"/>
    <n v="7"/>
    <s v="USD"/>
    <n v="-393.55371388282947"/>
    <n v="1"/>
    <n v="-393.55371388282947"/>
    <x v="5"/>
    <s v="Not Applicable"/>
  </r>
  <r>
    <s v="OTH CUST"/>
    <s v="Others"/>
    <s v="Others"/>
    <s v="Colombia"/>
    <x v="6"/>
    <n v="40700"/>
    <s v="Revenues - Third Parties"/>
    <m/>
    <s v="FX Translation"/>
    <n v="2026"/>
    <n v="7"/>
    <s v="USD"/>
    <n v="0"/>
    <n v="1"/>
    <n v="0"/>
    <x v="5"/>
    <s v="Not Applicable"/>
  </r>
  <r>
    <s v="OTH CUST"/>
    <s v="Others"/>
    <s v="Others"/>
    <s v="Colombia"/>
    <x v="6"/>
    <n v="40700"/>
    <s v="Revenues - Third Parties"/>
    <m/>
    <s v="FX Translation"/>
    <n v="2026"/>
    <n v="7"/>
    <s v="USD"/>
    <n v="0"/>
    <n v="1"/>
    <n v="0"/>
    <x v="5"/>
    <s v="Not Applicable"/>
  </r>
  <r>
    <s v="OTH CUST"/>
    <s v="Others"/>
    <s v="Others"/>
    <s v="Colombia"/>
    <x v="5"/>
    <n v="40700"/>
    <s v="Revenues - Third Parties"/>
    <m/>
    <s v="FX Translation"/>
    <n v="2026"/>
    <n v="7"/>
    <s v="USD"/>
    <n v="0.40129999999999999"/>
    <n v="1"/>
    <n v="0.40129999999999999"/>
    <x v="5"/>
    <s v="Not Applicable"/>
  </r>
  <r>
    <s v="OTH CUST"/>
    <s v="Others"/>
    <s v="Others"/>
    <s v="Colombia"/>
    <x v="0"/>
    <n v="40700"/>
    <s v="Revenues - Third Parties"/>
    <m/>
    <s v="FX Translation"/>
    <n v="2026"/>
    <n v="7"/>
    <s v="USD"/>
    <n v="-930.51190093584592"/>
    <n v="1"/>
    <n v="-930.51190093584592"/>
    <x v="5"/>
    <s v="Not Applicable"/>
  </r>
  <r>
    <s v="ELI LILLY"/>
    <s v="I8F-MC-GPIJ (CAM)"/>
    <s v="Eli Lilly &amp; Co."/>
    <s v="Brazil"/>
    <x v="5"/>
    <n v="40700"/>
    <s v="Revenues - Third Parties"/>
    <m/>
    <s v="PTC Duties"/>
    <n v="2026"/>
    <n v="7"/>
    <s v="USD"/>
    <n v="-886.00982035000004"/>
    <n v="1"/>
    <n v="-886.00982035000004"/>
    <x v="6"/>
    <s v="Not Applicable"/>
  </r>
  <r>
    <s v="ELI LILLY"/>
    <s v="J1I-MC-GZBO (CAM)"/>
    <s v="Eli Lilly &amp; Co."/>
    <s v="Brazil"/>
    <x v="5"/>
    <n v="40700"/>
    <s v="Revenues - Third Parties"/>
    <m/>
    <s v="PTC Duties"/>
    <n v="2026"/>
    <n v="7"/>
    <s v="USD"/>
    <n v="-3470.2355477999999"/>
    <n v="1"/>
    <n v="-3470.2355477999999"/>
    <x v="6"/>
    <s v="Not Applicable"/>
  </r>
  <r>
    <s v="ELI LILLY"/>
    <s v="GG917 Psych Bundle (CAM)"/>
    <s v="Eli Lilly &amp; Co."/>
    <s v="Brazil"/>
    <x v="5"/>
    <n v="40700"/>
    <s v="Revenues - Third Parties"/>
    <m/>
    <s v="PTC Duties"/>
    <n v="2026"/>
    <n v="7"/>
    <s v="USD"/>
    <n v="-3494.4068134499998"/>
    <n v="1"/>
    <n v="-3494.4068134499998"/>
    <x v="6"/>
    <s v="Not Applicable"/>
  </r>
  <r>
    <s v="ELI LILLY"/>
    <s v="J2S-MC-GZMR (CAM)"/>
    <s v="Eli Lilly &amp; Co."/>
    <s v="Brazil"/>
    <x v="5"/>
    <n v="40700"/>
    <s v="Revenues - Third Parties"/>
    <m/>
    <s v="PTC Duties"/>
    <n v="2026"/>
    <n v="7"/>
    <s v="USD"/>
    <n v="-1426.4433015000002"/>
    <n v="1"/>
    <n v="-1426.4433015000002"/>
    <x v="6"/>
    <s v="Not Applicable"/>
  </r>
  <r>
    <s v="ELI LILLY"/>
    <s v="N1T-MC-MALO (CAM)"/>
    <s v="Eli Lilly &amp; Co."/>
    <s v="Brazil"/>
    <x v="5"/>
    <n v="40700"/>
    <s v="Revenues - Third Parties"/>
    <m/>
    <s v="PTC Duties"/>
    <n v="2026"/>
    <n v="7"/>
    <s v="USD"/>
    <n v="-493.83622785000006"/>
    <n v="1"/>
    <n v="-493.83622785000006"/>
    <x v="6"/>
    <s v="Not Applicable"/>
  </r>
  <r>
    <s v="ELI LILLY"/>
    <s v="J3R-MC-YDAG (CAM)"/>
    <s v="Eli Lilly &amp; Co."/>
    <s v="Brazil"/>
    <x v="5"/>
    <n v="40700"/>
    <s v="Revenues - Third Parties"/>
    <m/>
    <s v="PTC Duties"/>
    <n v="2026"/>
    <n v="7"/>
    <s v="USD"/>
    <n v="-9980.2968131999987"/>
    <n v="1"/>
    <n v="-9980.2968131999987"/>
    <x v="6"/>
    <s v="Not Applicable"/>
  </r>
  <r>
    <s v="ELI LILLY"/>
    <s v="J3R-MC-YDAN (CAM)"/>
    <s v="Eli Lilly &amp; Co."/>
    <s v="Brazil"/>
    <x v="5"/>
    <n v="40700"/>
    <s v="Revenues - Third Parties"/>
    <m/>
    <s v="PTC Duties"/>
    <n v="2026"/>
    <n v="7"/>
    <s v="USD"/>
    <n v="-1424.4624145499999"/>
    <n v="1"/>
    <n v="-1424.4624145499999"/>
    <x v="6"/>
    <s v="Not Applicable"/>
  </r>
  <r>
    <s v="ELI LILLY"/>
    <s v="J5E-MC-JZXB (CAM)"/>
    <s v="Eli Lilly &amp; Co."/>
    <s v="Brazil"/>
    <x v="5"/>
    <n v="40700"/>
    <s v="Revenues - Third Parties"/>
    <m/>
    <s v="PTC Duties"/>
    <n v="2026"/>
    <n v="7"/>
    <s v="USD"/>
    <n v="-6370.6558345499998"/>
    <n v="1"/>
    <n v="-6370.6558345499998"/>
    <x v="6"/>
    <s v="Not Applicable"/>
  </r>
  <r>
    <s v="ELI LILLY"/>
    <s v="J2S-MC-GZMI (CAM)"/>
    <s v="Eli Lilly &amp; Co."/>
    <s v="Brazil"/>
    <x v="5"/>
    <n v="40700"/>
    <s v="Revenues - Third Parties"/>
    <m/>
    <s v="PTC Duties"/>
    <n v="2026"/>
    <n v="7"/>
    <s v="USD"/>
    <n v="-1863.7467586499999"/>
    <n v="1"/>
    <n v="-1863.7467586499999"/>
    <x v="6"/>
    <s v="Not Applicable"/>
  </r>
  <r>
    <s v="ELI LILLY"/>
    <s v="J6Z-MC-CD01 (CAM)"/>
    <s v="Eli Lilly &amp; Co."/>
    <s v="Brazil"/>
    <x v="5"/>
    <n v="40700"/>
    <s v="Revenues - Third Parties"/>
    <m/>
    <s v="PTC Duties"/>
    <n v="2026"/>
    <n v="7"/>
    <s v="USD"/>
    <n v="-642.15886664999994"/>
    <n v="1"/>
    <n v="-642.15886664999994"/>
    <x v="6"/>
    <s v="Not Applicable"/>
  </r>
  <r>
    <s v="J &amp; J"/>
    <s v="Janssen Storage of temperature monitors"/>
    <s v="Janssen"/>
    <s v="Brazil"/>
    <x v="5"/>
    <n v="40700"/>
    <s v="Revenues - Third Parties"/>
    <m/>
    <s v="PTC Duties"/>
    <n v="2026"/>
    <n v="7"/>
    <s v="USD"/>
    <n v="-2113.4537297999996"/>
    <n v="1"/>
    <n v="-2113.4537297999996"/>
    <x v="6"/>
    <s v="Not Applicable"/>
  </r>
  <r>
    <s v="ELI LILLY"/>
    <s v="I3Y-CR-JPBQ"/>
    <s v="Eli Lilly &amp; Co."/>
    <s v="Brazil"/>
    <x v="5"/>
    <n v="40700"/>
    <s v="Revenues - Third Parties"/>
    <m/>
    <s v="PTC Duties"/>
    <n v="2026"/>
    <n v="7"/>
    <s v="USD"/>
    <n v="-1957.7725082999998"/>
    <n v="1"/>
    <n v="-1957.7725082999998"/>
    <x v="6"/>
    <s v="Not Applicable"/>
  </r>
  <r>
    <s v="ELI LILLY"/>
    <s v="I8F-MC-GPGM"/>
    <s v="Eli Lilly &amp; Co."/>
    <s v="Brazil"/>
    <x v="5"/>
    <n v="40700"/>
    <s v="Revenues - Third Parties"/>
    <m/>
    <s v="PTC Duties"/>
    <n v="2026"/>
    <n v="7"/>
    <s v="USD"/>
    <n v="-330.8894148"/>
    <n v="1"/>
    <n v="-330.8894148"/>
    <x v="6"/>
    <s v="Not Applicable"/>
  </r>
  <r>
    <s v="J &amp; J"/>
    <s v="39039039THR3001"/>
    <s v="Janssen"/>
    <s v="Brazil"/>
    <x v="5"/>
    <n v="40700"/>
    <s v="Revenues - Third Parties"/>
    <m/>
    <s v="PTC Duties"/>
    <n v="2026"/>
    <n v="7"/>
    <s v="USD"/>
    <n v="-139.16856659999996"/>
    <n v="1"/>
    <n v="-139.16856659999996"/>
    <x v="6"/>
    <s v="Not Applicable"/>
  </r>
  <r>
    <s v="ELI LILLY"/>
    <s v="I8F-MC-GPGL"/>
    <s v="Eli Lilly &amp; Co."/>
    <s v="Brazil"/>
    <x v="5"/>
    <n v="40700"/>
    <s v="Revenues - Third Parties"/>
    <m/>
    <s v="PTC Duties"/>
    <n v="2026"/>
    <n v="7"/>
    <s v="USD"/>
    <n v="-997.60554810000008"/>
    <n v="1"/>
    <n v="-997.60554810000008"/>
    <x v="6"/>
    <s v="Not Applicable"/>
  </r>
  <r>
    <s v="ELI LILLY"/>
    <s v="I8F-MC-GPHD"/>
    <s v="Eli Lilly &amp; Co."/>
    <s v="Brazil"/>
    <x v="5"/>
    <n v="40700"/>
    <s v="Revenues - Third Parties"/>
    <m/>
    <s v="PTC Duties"/>
    <n v="2026"/>
    <n v="7"/>
    <s v="USD"/>
    <n v="-813.78485369999987"/>
    <n v="1"/>
    <n v="-813.78485369999987"/>
    <x v="6"/>
    <s v="Not Applicable"/>
  </r>
  <r>
    <s v="J &amp; J"/>
    <s v="73841937NSC3003"/>
    <s v="Janssen"/>
    <s v="Brazil"/>
    <x v="5"/>
    <n v="40700"/>
    <s v="Revenues - Third Parties"/>
    <m/>
    <s v="PTC Duties"/>
    <n v="2026"/>
    <n v="7"/>
    <s v="USD"/>
    <n v="-2222.8815041999997"/>
    <n v="1"/>
    <n v="-2222.8815041999997"/>
    <x v="6"/>
    <s v="Not Applicable"/>
  </r>
  <r>
    <s v="ELI LILLY"/>
    <s v="I8F-MC-GPHN"/>
    <s v="Eli Lilly &amp; Co."/>
    <s v="Brazil"/>
    <x v="5"/>
    <n v="40700"/>
    <s v="Revenues - Third Parties"/>
    <m/>
    <s v="PTC Duties"/>
    <n v="2026"/>
    <n v="7"/>
    <s v="USD"/>
    <n v="-703.41196170000001"/>
    <n v="1"/>
    <n v="-703.41196170000001"/>
    <x v="6"/>
    <s v="Not Applicable"/>
  </r>
  <r>
    <s v="ELI LILLY"/>
    <s v="I8F-MC-GPHM"/>
    <s v="Eli Lilly &amp; Co."/>
    <s v="Brazil"/>
    <x v="5"/>
    <n v="40700"/>
    <s v="Revenues - Third Parties"/>
    <m/>
    <s v="PTC Duties"/>
    <n v="2026"/>
    <n v="7"/>
    <s v="USD"/>
    <n v="-5039.1307637999989"/>
    <n v="1"/>
    <n v="-5039.1307637999989"/>
    <x v="6"/>
    <s v="Not Applicable"/>
  </r>
  <r>
    <s v="J &amp; J"/>
    <s v="68284528MMY3004"/>
    <s v="Janssen"/>
    <s v="Brazil"/>
    <x v="5"/>
    <n v="40700"/>
    <s v="Revenues - Third Parties"/>
    <m/>
    <s v="PTC Duties"/>
    <n v="2026"/>
    <n v="7"/>
    <s v="USD"/>
    <n v="-16768.286401649995"/>
    <n v="1"/>
    <n v="-16768.286401649995"/>
    <x v="6"/>
    <s v="Not Applicable"/>
  </r>
  <r>
    <s v="ELI LILLY"/>
    <s v="I3Y-MC-JPEG"/>
    <s v="Eli Lilly &amp; Co."/>
    <s v="Brazil"/>
    <x v="5"/>
    <n v="40700"/>
    <s v="Revenues - Third Parties"/>
    <m/>
    <s v="PTC Duties"/>
    <n v="2026"/>
    <n v="7"/>
    <s v="USD"/>
    <n v="-309.15521910000001"/>
    <n v="1"/>
    <n v="-309.15521910000001"/>
    <x v="6"/>
    <s v="Not Applicable"/>
  </r>
  <r>
    <s v="ELI LILLY"/>
    <s v="I8F-MC-GPGV"/>
    <s v="Eli Lilly &amp; Co."/>
    <s v="Brazil"/>
    <x v="5"/>
    <n v="40700"/>
    <s v="Revenues - Third Parties"/>
    <m/>
    <s v="PTC Duties"/>
    <n v="2026"/>
    <n v="7"/>
    <s v="USD"/>
    <n v="-832.08364050000012"/>
    <n v="1"/>
    <n v="-832.08364050000012"/>
    <x v="6"/>
    <s v="Not Applicable"/>
  </r>
  <r>
    <s v="ELI LILLY"/>
    <s v="I8F-MC-GPIJ"/>
    <s v="Eli Lilly &amp; Co."/>
    <s v="Brazil"/>
    <x v="5"/>
    <n v="40700"/>
    <s v="Revenues - Third Parties"/>
    <m/>
    <s v="PTC Duties"/>
    <n v="2026"/>
    <n v="7"/>
    <s v="USD"/>
    <n v="-29275.779719550002"/>
    <n v="1"/>
    <n v="-29275.779719550002"/>
    <x v="6"/>
    <s v="Not Applicable"/>
  </r>
  <r>
    <s v="ELI LILLY"/>
    <s v="J2J-MC-JZLH"/>
    <s v="Eli Lilly &amp; Co."/>
    <s v="Brazil"/>
    <x v="5"/>
    <n v="40700"/>
    <s v="Revenues - Third Parties"/>
    <m/>
    <s v="PTC Duties"/>
    <n v="2026"/>
    <n v="7"/>
    <s v="USD"/>
    <n v="-1407.5684374499999"/>
    <n v="1"/>
    <n v="-1407.5684374499999"/>
    <x v="6"/>
    <s v="Not Applicable"/>
  </r>
  <r>
    <s v="J &amp; J"/>
    <s v="61186372NSC2002"/>
    <s v="Janssen"/>
    <s v="Brazil"/>
    <x v="5"/>
    <n v="40700"/>
    <s v="Revenues - Third Parties"/>
    <m/>
    <s v="PTC Duties"/>
    <n v="2026"/>
    <n v="7"/>
    <s v="USD"/>
    <n v="-23910.671696100002"/>
    <n v="1"/>
    <n v="-23910.671696100002"/>
    <x v="6"/>
    <s v="Not Applicable"/>
  </r>
  <r>
    <s v="J &amp; J"/>
    <s v="CNTO1959UCO3004"/>
    <s v="Janssen"/>
    <s v="Brazil"/>
    <x v="5"/>
    <n v="40700"/>
    <s v="Revenues - Third Parties"/>
    <m/>
    <s v="PTC Duties"/>
    <n v="2026"/>
    <n v="7"/>
    <s v="USD"/>
    <n v="-12445.102104749998"/>
    <n v="1"/>
    <n v="-12445.102104749998"/>
    <x v="6"/>
    <s v="Not Applicable"/>
  </r>
  <r>
    <s v="J &amp; J"/>
    <s v="56021927PCR3020"/>
    <s v="Janssen"/>
    <s v="Brazil"/>
    <x v="5"/>
    <n v="40700"/>
    <s v="Revenues - Third Parties"/>
    <m/>
    <s v="PTC Duties"/>
    <n v="2026"/>
    <n v="7"/>
    <s v="USD"/>
    <n v="-662.90291130000003"/>
    <n v="1"/>
    <n v="-662.90291130000003"/>
    <x v="6"/>
    <s v="Not Applicable"/>
  </r>
  <r>
    <s v="ASTRAZENECA"/>
    <s v="D4325C00010"/>
    <s v="Astra Zeneca"/>
    <s v="Brazil"/>
    <x v="5"/>
    <n v="40700"/>
    <s v="Revenues - Third Parties"/>
    <m/>
    <s v="PTC Duties"/>
    <n v="2026"/>
    <n v="7"/>
    <s v="USD"/>
    <n v="-802.84289504999981"/>
    <n v="1"/>
    <n v="-802.84289504999981"/>
    <x v="6"/>
    <s v="Not Applicable"/>
  </r>
  <r>
    <s v="ELI LILLY"/>
    <s v="J3M-MC-JZQB"/>
    <s v="Eli Lilly &amp; Co."/>
    <s v="Brazil"/>
    <x v="5"/>
    <n v="40700"/>
    <s v="Revenues - Third Parties"/>
    <m/>
    <s v="PTC Duties"/>
    <n v="2026"/>
    <n v="7"/>
    <s v="USD"/>
    <n v="-1285.1119596000001"/>
    <n v="1"/>
    <n v="-1285.1119596000001"/>
    <x v="6"/>
    <s v="Not Applicable"/>
  </r>
  <r>
    <s v="J &amp; J"/>
    <s v="61186372NSC2007"/>
    <s v="Janssen"/>
    <s v="Brazil"/>
    <x v="5"/>
    <n v="40700"/>
    <s v="Revenues - Third Parties"/>
    <m/>
    <s v="PTC Duties"/>
    <n v="2026"/>
    <n v="7"/>
    <s v="USD"/>
    <n v="-13252.307980799998"/>
    <n v="1"/>
    <n v="-13252.307980799998"/>
    <x v="6"/>
    <s v="Not Applicable"/>
  </r>
  <r>
    <s v="ASTRAZENECA"/>
    <s v="D6972C00002"/>
    <s v="Astra Zeneca"/>
    <s v="Brazil"/>
    <x v="5"/>
    <n v="40700"/>
    <s v="Revenues - Third Parties"/>
    <m/>
    <s v="PTC Duties"/>
    <n v="2026"/>
    <n v="7"/>
    <s v="USD"/>
    <n v="-4568.658708599999"/>
    <n v="1"/>
    <n v="-4568.658708599999"/>
    <x v="6"/>
    <s v="Not Applicable"/>
  </r>
  <r>
    <s v="ASTRAZENECA"/>
    <s v="D6972C00003"/>
    <s v="Astra Zeneca"/>
    <s v="Brazil"/>
    <x v="5"/>
    <n v="40700"/>
    <s v="Revenues - Third Parties"/>
    <m/>
    <s v="PTC Duties"/>
    <n v="2026"/>
    <n v="7"/>
    <s v="USD"/>
    <n v="-2453.1661917000001"/>
    <n v="1"/>
    <n v="-2453.1661917000001"/>
    <x v="6"/>
    <s v="Not Applicable"/>
  </r>
  <r>
    <s v="J &amp; J"/>
    <s v="64407564MMY2006"/>
    <s v="Janssen"/>
    <s v="Brazil"/>
    <x v="5"/>
    <n v="40700"/>
    <s v="Revenues - Third Parties"/>
    <m/>
    <s v="PTC Duties"/>
    <n v="2026"/>
    <n v="7"/>
    <s v="USD"/>
    <n v="-514.26328379999995"/>
    <n v="1"/>
    <n v="-514.26328379999995"/>
    <x v="6"/>
    <s v="Not Applicable"/>
  </r>
  <r>
    <s v="J &amp; J"/>
    <s v="42756493BLC3004"/>
    <s v="Janssen"/>
    <s v="Brazil"/>
    <x v="5"/>
    <n v="40700"/>
    <s v="Revenues - Third Parties"/>
    <m/>
    <s v="PTC Duties"/>
    <n v="2026"/>
    <n v="7"/>
    <s v="USD"/>
    <n v="-152.19960944999994"/>
    <n v="1"/>
    <n v="-152.19960944999994"/>
    <x v="6"/>
    <s v="Not Applicable"/>
  </r>
  <r>
    <s v="ELI LILLY"/>
    <s v="J1I-MC-GZQA"/>
    <s v="Eli Lilly &amp; Co."/>
    <s v="Brazil"/>
    <x v="5"/>
    <n v="40700"/>
    <s v="Revenues - Third Parties"/>
    <m/>
    <s v="PTC Duties"/>
    <n v="2026"/>
    <n v="7"/>
    <s v="USD"/>
    <n v="-1775.1864322500001"/>
    <n v="1"/>
    <n v="-1775.1864322500001"/>
    <x v="6"/>
    <s v="Not Applicable"/>
  </r>
  <r>
    <s v="ELI LILLY"/>
    <s v="J1I-MC-GZBO"/>
    <s v="Eli Lilly &amp; Co."/>
    <s v="Brazil"/>
    <x v="5"/>
    <n v="40700"/>
    <s v="Revenues - Third Parties"/>
    <m/>
    <s v="PTC Duties"/>
    <n v="2026"/>
    <n v="7"/>
    <s v="USD"/>
    <n v="-36909.560662799995"/>
    <n v="1"/>
    <n v="-36909.560662799995"/>
    <x v="6"/>
    <s v="Not Applicable"/>
  </r>
  <r>
    <s v="J &amp; J"/>
    <s v="CNTO1959ISD3001"/>
    <s v="Janssen"/>
    <s v="Brazil"/>
    <x v="5"/>
    <n v="40700"/>
    <s v="Revenues - Third Parties"/>
    <m/>
    <s v="PTC Duties"/>
    <n v="2026"/>
    <n v="7"/>
    <s v="USD"/>
    <n v="-2185.9868268"/>
    <n v="1"/>
    <n v="-2185.9868268"/>
    <x v="6"/>
    <s v="Not Applicable"/>
  </r>
  <r>
    <s v="J &amp; J"/>
    <s v="42847922MDD3003"/>
    <s v="Janssen"/>
    <s v="Brazil"/>
    <x v="5"/>
    <n v="40700"/>
    <s v="Revenues - Third Parties"/>
    <m/>
    <s v="PTC Duties"/>
    <n v="2026"/>
    <n v="7"/>
    <s v="USD"/>
    <n v="-4477.1320230000001"/>
    <n v="1"/>
    <n v="-4477.1320230000001"/>
    <x v="6"/>
    <s v="Not Applicable"/>
  </r>
  <r>
    <s v="J &amp; J"/>
    <s v="TMC207LEP3001"/>
    <s v="Janssen"/>
    <s v="Brazil"/>
    <x v="5"/>
    <n v="40700"/>
    <s v="Revenues - Third Parties"/>
    <m/>
    <s v="PTC Duties"/>
    <n v="2026"/>
    <n v="7"/>
    <s v="USD"/>
    <n v="-6437.48430465"/>
    <n v="1"/>
    <n v="-6437.48430465"/>
    <x v="6"/>
    <s v="Not Applicable"/>
  </r>
  <r>
    <s v="ASTRAZENECA"/>
    <s v="D5241C00006"/>
    <s v="Astra Zeneca"/>
    <s v="Brazil"/>
    <x v="5"/>
    <n v="40700"/>
    <s v="Revenues - Third Parties"/>
    <m/>
    <s v="PTC Duties"/>
    <n v="2026"/>
    <n v="7"/>
    <s v="USD"/>
    <n v="-5544.4879517999998"/>
    <n v="1"/>
    <n v="-5544.4879517999998"/>
    <x v="6"/>
    <s v="Not Applicable"/>
  </r>
  <r>
    <s v="J &amp; J"/>
    <s v="80202135SJS3001"/>
    <s v="Janssen"/>
    <s v="Brazil"/>
    <x v="5"/>
    <n v="40700"/>
    <s v="Revenues - Third Parties"/>
    <m/>
    <s v="PTC Duties"/>
    <n v="2026"/>
    <n v="7"/>
    <s v="USD"/>
    <n v="-19268.016010949999"/>
    <n v="1"/>
    <n v="-19268.016010949999"/>
    <x v="6"/>
    <s v="Not Applicable"/>
  </r>
  <r>
    <s v="J &amp; J"/>
    <s v="61186372COR3002"/>
    <s v="Janssen"/>
    <s v="Brazil"/>
    <x v="5"/>
    <n v="40700"/>
    <s v="Revenues - Third Parties"/>
    <m/>
    <s v="PTC Duties"/>
    <n v="2026"/>
    <n v="7"/>
    <s v="USD"/>
    <n v="-5259.158936849999"/>
    <n v="1"/>
    <n v="-5259.158936849999"/>
    <x v="6"/>
    <s v="Not Applicable"/>
  </r>
  <r>
    <s v="J &amp; J"/>
    <s v="77242113PSA3002"/>
    <s v="Janssen"/>
    <s v="Brazil"/>
    <x v="5"/>
    <n v="40700"/>
    <s v="Revenues - Third Parties"/>
    <m/>
    <s v="PTC Duties"/>
    <n v="2026"/>
    <n v="7"/>
    <s v="USD"/>
    <n v="-6520.8792358499995"/>
    <n v="1"/>
    <n v="-6520.8792358499995"/>
    <x v="6"/>
    <s v="Not Applicable"/>
  </r>
  <r>
    <s v="ELI LILLY"/>
    <s v="J3M-MC-JZQH"/>
    <s v="Eli Lilly &amp; Co."/>
    <s v="Brazil"/>
    <x v="5"/>
    <n v="40700"/>
    <s v="Revenues - Third Parties"/>
    <m/>
    <s v="PTC Duties"/>
    <n v="2026"/>
    <n v="7"/>
    <s v="USD"/>
    <n v="-20393.329405050001"/>
    <n v="1"/>
    <n v="-20393.329405050001"/>
    <x v="6"/>
    <s v="Not Applicable"/>
  </r>
  <r>
    <s v="J &amp; J"/>
    <s v="75276617AML3001"/>
    <s v="Janssen"/>
    <s v="Brazil"/>
    <x v="5"/>
    <n v="40700"/>
    <s v="Revenues - Third Parties"/>
    <m/>
    <s v="PTC Duties"/>
    <n v="2026"/>
    <n v="7"/>
    <s v="USD"/>
    <n v="-30874.292324400001"/>
    <n v="1"/>
    <n v="-30874.292324400001"/>
    <x v="6"/>
    <s v="Not Applicable"/>
  </r>
  <r>
    <s v="J &amp; J"/>
    <s v="54767414MMY3030"/>
    <s v="Janssen"/>
    <s v="Brazil"/>
    <x v="5"/>
    <n v="40700"/>
    <s v="Revenues - Third Parties"/>
    <m/>
    <s v="PTC Duties"/>
    <n v="2026"/>
    <n v="7"/>
    <s v="USD"/>
    <n v="-5759.4185722499997"/>
    <n v="1"/>
    <n v="-5759.4185722499997"/>
    <x v="6"/>
    <s v="Not Applicable"/>
  </r>
  <r>
    <s v="ELI LILLY"/>
    <s v="I8F-MC-GPJA"/>
    <s v="Eli Lilly &amp; Co."/>
    <s v="Brazil"/>
    <x v="5"/>
    <n v="40700"/>
    <s v="Revenues - Third Parties"/>
    <m/>
    <s v="PTC Duties"/>
    <n v="2026"/>
    <n v="7"/>
    <s v="USD"/>
    <n v="-1431.0039618000001"/>
    <n v="1"/>
    <n v="-1431.0039618000001"/>
    <x v="6"/>
    <s v="Not Applicable"/>
  </r>
  <r>
    <s v="OTH CUST"/>
    <s v="SNDX-5613-0710"/>
    <s v="Syndax Pharmaceuticals Inc"/>
    <s v="Brazil"/>
    <x v="5"/>
    <n v="40700"/>
    <s v="Revenues - Third Parties"/>
    <m/>
    <s v="PTC Duties"/>
    <n v="2026"/>
    <n v="7"/>
    <s v="USD"/>
    <n v="-4755.7036810499994"/>
    <n v="1"/>
    <n v="-4755.7036810499994"/>
    <x v="6"/>
    <s v="Not Applicable"/>
  </r>
  <r>
    <s v="J &amp; J"/>
    <s v="78278343PCR3001"/>
    <s v="Janssen"/>
    <s v="Brazil"/>
    <x v="5"/>
    <n v="40700"/>
    <s v="Revenues - Third Parties"/>
    <m/>
    <s v="PTC Duties"/>
    <n v="2026"/>
    <n v="7"/>
    <s v="USD"/>
    <n v="-1269.8766171"/>
    <n v="1"/>
    <n v="-1269.8766171"/>
    <x v="6"/>
    <s v="Not Applicable"/>
  </r>
  <r>
    <s v="J &amp; J"/>
    <s v="61186372HNC3001"/>
    <s v="Janssen"/>
    <s v="Brazil"/>
    <x v="5"/>
    <n v="40700"/>
    <s v="Revenues - Third Parties"/>
    <m/>
    <s v="PTC Duties"/>
    <n v="2026"/>
    <n v="7"/>
    <s v="USD"/>
    <n v="-240.52365644999995"/>
    <n v="1"/>
    <n v="-240.52365644999995"/>
    <x v="6"/>
    <s v="Not Applicable"/>
  </r>
  <r>
    <s v="ELI LILLY"/>
    <s v="J2S-MC-GZMR"/>
    <s v="Eli Lilly &amp; Co."/>
    <s v="Brazil"/>
    <x v="5"/>
    <n v="40700"/>
    <s v="Revenues - Third Parties"/>
    <m/>
    <s v="PTC Duties"/>
    <n v="2026"/>
    <n v="7"/>
    <s v="USD"/>
    <n v="-2896.9041685500001"/>
    <n v="1"/>
    <n v="-2896.9041685500001"/>
    <x v="6"/>
    <s v="Not Applicable"/>
  </r>
  <r>
    <s v="J &amp; J"/>
    <s v="77242113UCO3001"/>
    <s v="Janssen"/>
    <s v="Brazil"/>
    <x v="5"/>
    <n v="40700"/>
    <s v="Revenues - Third Parties"/>
    <m/>
    <s v="PTC Duties"/>
    <n v="2026"/>
    <n v="7"/>
    <s v="USD"/>
    <n v="-1833.8071174499999"/>
    <n v="1"/>
    <n v="-1833.8071174499999"/>
    <x v="6"/>
    <s v="Not Applicable"/>
  </r>
  <r>
    <s v="J &amp; J"/>
    <s v="78278343PCR3003"/>
    <s v="Janssen"/>
    <s v="Brazil"/>
    <x v="5"/>
    <n v="40700"/>
    <s v="Revenues - Third Parties"/>
    <m/>
    <s v="PTC Duties"/>
    <n v="2026"/>
    <n v="7"/>
    <s v="USD"/>
    <n v="-3101.6373444000001"/>
    <n v="1"/>
    <n v="-3101.6373444000001"/>
    <x v="6"/>
    <s v="Not Applicable"/>
  </r>
  <r>
    <s v="ELI LILLY"/>
    <s v="J2O-MC-EKBG"/>
    <s v="Eli Lilly &amp; Co."/>
    <s v="Brazil"/>
    <x v="5"/>
    <n v="40700"/>
    <s v="Revenues - Third Parties"/>
    <m/>
    <s v="PTC Duties"/>
    <n v="2026"/>
    <n v="7"/>
    <s v="USD"/>
    <n v="-77678.17451099999"/>
    <n v="1"/>
    <n v="-77678.17451099999"/>
    <x v="6"/>
    <s v="Not Applicable"/>
  </r>
  <r>
    <s v="ELI LILLY"/>
    <s v="I6T-MC-AMCD"/>
    <s v="Eli Lilly &amp; Co."/>
    <s v="Brazil"/>
    <x v="5"/>
    <n v="40700"/>
    <s v="Revenues - Third Parties"/>
    <m/>
    <s v="PTC Duties"/>
    <n v="2026"/>
    <n v="7"/>
    <s v="USD"/>
    <n v="-6345.4979269499991"/>
    <n v="1"/>
    <n v="-6345.4979269499991"/>
    <x v="6"/>
    <s v="Not Applicable"/>
  </r>
  <r>
    <s v="ELI LILLY"/>
    <s v="I6T-MC-AMCE"/>
    <s v="Eli Lilly &amp; Co."/>
    <s v="Brazil"/>
    <x v="5"/>
    <n v="40700"/>
    <s v="Revenues - Third Parties"/>
    <m/>
    <s v="PTC Duties"/>
    <n v="2026"/>
    <n v="7"/>
    <s v="USD"/>
    <n v="-684.88332884999988"/>
    <n v="1"/>
    <n v="-684.88332884999988"/>
    <x v="6"/>
    <s v="Not Applicable"/>
  </r>
  <r>
    <s v="ELI LILLY"/>
    <s v="J2A-MC-GZPW"/>
    <s v="Eli Lilly &amp; Co."/>
    <s v="Brazil"/>
    <x v="5"/>
    <n v="40700"/>
    <s v="Revenues - Third Parties"/>
    <m/>
    <s v="PTC Duties"/>
    <n v="2026"/>
    <n v="7"/>
    <s v="USD"/>
    <n v="-12710.893620599998"/>
    <n v="1"/>
    <n v="-12710.893620599998"/>
    <x v="6"/>
    <s v="Not Applicable"/>
  </r>
  <r>
    <s v="J &amp; J"/>
    <s v="80202135SLE3001"/>
    <s v="Janssen"/>
    <s v="Brazil"/>
    <x v="5"/>
    <n v="40700"/>
    <s v="Revenues - Third Parties"/>
    <m/>
    <s v="PTC Duties"/>
    <n v="2026"/>
    <n v="7"/>
    <s v="USD"/>
    <n v="-28565.360085150005"/>
    <n v="1"/>
    <n v="-28565.360085150005"/>
    <x v="6"/>
    <s v="Not Applicable"/>
  </r>
  <r>
    <s v="J &amp; J"/>
    <s v="79635322MMY3001"/>
    <s v="Janssen"/>
    <s v="Brazil"/>
    <x v="5"/>
    <n v="40700"/>
    <s v="Revenues - Third Parties"/>
    <m/>
    <s v="PTC Duties"/>
    <n v="2026"/>
    <n v="7"/>
    <s v="USD"/>
    <n v="-1491.9435772500001"/>
    <n v="1"/>
    <n v="-1491.9435772500001"/>
    <x v="6"/>
    <s v="Not Applicable"/>
  </r>
  <r>
    <s v="ELI LILLY"/>
    <s v="N1T-MC-TZ01"/>
    <s v="Eli Lilly &amp; Co."/>
    <s v="Brazil"/>
    <x v="5"/>
    <n v="40700"/>
    <s v="Revenues - Third Parties"/>
    <m/>
    <s v="PTC Duties"/>
    <n v="2026"/>
    <n v="7"/>
    <s v="USD"/>
    <n v="-19019.695719150001"/>
    <n v="1"/>
    <n v="-19019.695719150001"/>
    <x v="6"/>
    <s v="Not Applicable"/>
  </r>
  <r>
    <s v="J &amp; J"/>
    <s v="79635322MMY3002"/>
    <s v="Janssen"/>
    <s v="Brazil"/>
    <x v="5"/>
    <n v="40700"/>
    <s v="Revenues - Third Parties"/>
    <m/>
    <s v="PTC Duties"/>
    <n v="2026"/>
    <n v="7"/>
    <s v="USD"/>
    <n v="-47809.708386300001"/>
    <n v="1"/>
    <n v="-47809.708386300001"/>
    <x v="6"/>
    <s v="Not Applicable"/>
  </r>
  <r>
    <s v="J &amp; J"/>
    <s v="78934804CRD3001"/>
    <s v="Janssen"/>
    <s v="Brazil"/>
    <x v="5"/>
    <n v="40700"/>
    <s v="Revenues - Third Parties"/>
    <m/>
    <s v="PTC Duties"/>
    <n v="2026"/>
    <n v="7"/>
    <s v="USD"/>
    <n v="-23550.205831949999"/>
    <n v="1"/>
    <n v="-23550.205831949999"/>
    <x v="6"/>
    <s v="Not Applicable"/>
  </r>
  <r>
    <s v="ELI LILLY"/>
    <s v="J6E-MC-KWAM"/>
    <s v="Eli Lilly &amp; Co."/>
    <s v="Brazil"/>
    <x v="5"/>
    <n v="40700"/>
    <s v="Revenues - Third Parties"/>
    <m/>
    <s v="PTC Duties"/>
    <n v="2026"/>
    <n v="7"/>
    <s v="USD"/>
    <n v="-20136.309469499993"/>
    <n v="1"/>
    <n v="-20136.309469499993"/>
    <x v="6"/>
    <s v="Not Applicable"/>
  </r>
  <r>
    <s v="NOVARTIS"/>
    <s v="CLEE011A2412B Succeed"/>
    <s v="Novartis Pharma AG"/>
    <s v="Brazil"/>
    <x v="5"/>
    <n v="40700"/>
    <s v="Revenues - Third Parties"/>
    <m/>
    <s v="PTC Duties"/>
    <n v="2026"/>
    <n v="7"/>
    <s v="USD"/>
    <n v="-735.33541409999998"/>
    <n v="1"/>
    <n v="-735.33541409999998"/>
    <x v="6"/>
    <s v="Not Applicable"/>
  </r>
  <r>
    <s v="GILEAD SCI"/>
    <s v="GS-US-595-6184"/>
    <s v="Gilead Sciences, Inc."/>
    <s v="Brazil"/>
    <x v="5"/>
    <n v="40700"/>
    <s v="Revenues - Third Parties"/>
    <m/>
    <s v="PTC Duties"/>
    <n v="2026"/>
    <n v="7"/>
    <s v="USD"/>
    <n v="-9288.5777575499997"/>
    <n v="1"/>
    <n v="-9288.5777575499997"/>
    <x v="6"/>
    <s v="Not Applicable"/>
  </r>
  <r>
    <s v="ASTRAZENECA"/>
    <s v="D9311C00001"/>
    <s v="Astra Zeneca"/>
    <s v="Brazil"/>
    <x v="5"/>
    <n v="40700"/>
    <s v="Revenues - Third Parties"/>
    <m/>
    <s v="PTC Duties"/>
    <n v="2026"/>
    <n v="7"/>
    <s v="USD"/>
    <n v="-1864.4456544000002"/>
    <n v="1"/>
    <n v="-1864.4456544000002"/>
    <x v="6"/>
    <s v="Not Applicable"/>
  </r>
  <r>
    <s v="ASTRAZENECA"/>
    <s v="D516AC00001"/>
    <s v="Astra Zeneca"/>
    <s v="Brazil"/>
    <x v="5"/>
    <n v="40700"/>
    <s v="Revenues - Third Parties"/>
    <m/>
    <s v="PTC Duties"/>
    <n v="2026"/>
    <n v="7"/>
    <s v="USD"/>
    <n v="-11882.400374250001"/>
    <n v="1"/>
    <n v="-11882.400374250001"/>
    <x v="6"/>
    <s v="Not Applicable"/>
  </r>
  <r>
    <s v="AMGEN"/>
    <n v="20190360"/>
    <s v="Amgen, Inc."/>
    <s v="Brazil"/>
    <x v="5"/>
    <n v="40700"/>
    <s v="Revenues - Third Parties"/>
    <m/>
    <s v="PTC Duties"/>
    <n v="2026"/>
    <n v="7"/>
    <s v="USD"/>
    <n v="-1760.1329780999997"/>
    <n v="1"/>
    <n v="-1760.1329780999997"/>
    <x v="6"/>
    <s v="Not Applicable"/>
  </r>
  <r>
    <s v="AMGEN"/>
    <n v="20180244"/>
    <s v="Amgen, Inc."/>
    <s v="Brazil"/>
    <x v="5"/>
    <n v="40700"/>
    <s v="Revenues - Third Parties"/>
    <m/>
    <s v="PTC Duties"/>
    <n v="2026"/>
    <n v="7"/>
    <s v="USD"/>
    <n v="-60993.667286999989"/>
    <n v="1"/>
    <n v="-60993.667286999989"/>
    <x v="6"/>
    <s v="Not Applicable"/>
  </r>
  <r>
    <s v="ASTRAZENECA"/>
    <s v="D7630C00001"/>
    <s v="Astra Zeneca"/>
    <s v="Brazil"/>
    <x v="5"/>
    <n v="40700"/>
    <s v="Revenues - Third Parties"/>
    <m/>
    <s v="PTC Duties"/>
    <n v="2026"/>
    <n v="7"/>
    <s v="USD"/>
    <n v="-7686.7274137499999"/>
    <n v="1"/>
    <n v="-7686.7274137499999"/>
    <x v="6"/>
    <s v="Not Applicable"/>
  </r>
  <r>
    <s v="OTH CUST"/>
    <s v="TAS-120-205"/>
    <s v="Taiho Pharma USA"/>
    <s v="Brazil"/>
    <x v="5"/>
    <n v="40700"/>
    <s v="Revenues - Third Parties"/>
    <m/>
    <s v="PTC Duties"/>
    <n v="2026"/>
    <n v="7"/>
    <s v="USD"/>
    <n v="-2349.0675705000003"/>
    <n v="1"/>
    <n v="-2349.0675705000003"/>
    <x v="6"/>
    <s v="Not Applicable"/>
  </r>
  <r>
    <s v="ASTRAZENECA"/>
    <s v="D8535C00001"/>
    <s v="Astra Zeneca"/>
    <s v="Brazil"/>
    <x v="5"/>
    <n v="40700"/>
    <s v="Revenues - Third Parties"/>
    <m/>
    <s v="PTC Duties"/>
    <n v="2026"/>
    <n v="7"/>
    <s v="USD"/>
    <n v="-11019.1401348"/>
    <n v="1"/>
    <n v="-11019.1401348"/>
    <x v="6"/>
    <s v="Not Applicable"/>
  </r>
  <r>
    <s v="AMGEN"/>
    <n v="20190341"/>
    <s v="Amgen, Inc."/>
    <s v="Brazil"/>
    <x v="5"/>
    <n v="40700"/>
    <s v="Revenues - Third Parties"/>
    <m/>
    <s v="PTC Duties"/>
    <n v="2026"/>
    <n v="7"/>
    <s v="USD"/>
    <n v="-3825.0307063499995"/>
    <n v="1"/>
    <n v="-3825.0307063499995"/>
    <x v="6"/>
    <s v="Not Applicable"/>
  </r>
  <r>
    <s v="AMGEN"/>
    <n v="20230016"/>
    <s v="Amgen, Inc."/>
    <s v="Brazil"/>
    <x v="5"/>
    <n v="40700"/>
    <s v="Revenues - Third Parties"/>
    <m/>
    <s v="PTC Duties"/>
    <n v="2026"/>
    <n v="7"/>
    <s v="USD"/>
    <n v="-2681.94255105"/>
    <n v="1"/>
    <n v="-2681.94255105"/>
    <x v="6"/>
    <s v="Not Applicable"/>
  </r>
  <r>
    <s v="AMGEN"/>
    <n v="20200041"/>
    <s v="Amgen, Inc."/>
    <s v="Brazil"/>
    <x v="5"/>
    <n v="40700"/>
    <s v="Revenues - Third Parties"/>
    <m/>
    <s v="PTC Duties"/>
    <n v="2026"/>
    <n v="7"/>
    <s v="USD"/>
    <n v="-99818.846224649998"/>
    <n v="1"/>
    <n v="-99818.846224649998"/>
    <x v="6"/>
    <s v="Not Applicable"/>
  </r>
  <r>
    <s v="ASTRAZENECA"/>
    <s v="D361DC00001"/>
    <s v="Astra Zeneca"/>
    <s v="Brazil"/>
    <x v="5"/>
    <n v="40700"/>
    <s v="Revenues - Third Parties"/>
    <m/>
    <s v="PTC Duties"/>
    <n v="2026"/>
    <n v="7"/>
    <s v="USD"/>
    <n v="-9541.0148085000001"/>
    <n v="1"/>
    <n v="-9541.0148085000001"/>
    <x v="6"/>
    <s v="Not Applicable"/>
  </r>
  <r>
    <s v="ASTRAZENECA"/>
    <s v="D781DC00001"/>
    <s v="Astra Zeneca"/>
    <s v="Brazil"/>
    <x v="5"/>
    <n v="40700"/>
    <s v="Revenues - Third Parties"/>
    <m/>
    <s v="PTC Duties"/>
    <n v="2026"/>
    <n v="7"/>
    <s v="USD"/>
    <n v="-1408.5825673500001"/>
    <n v="1"/>
    <n v="-1408.5825673500001"/>
    <x v="6"/>
    <s v="Not Applicable"/>
  </r>
  <r>
    <s v="AMGEN"/>
    <n v="20210081"/>
    <s v="Amgen, Inc."/>
    <s v="Brazil"/>
    <x v="5"/>
    <n v="40700"/>
    <s v="Revenues - Third Parties"/>
    <m/>
    <s v="PTC Duties"/>
    <n v="2026"/>
    <n v="7"/>
    <s v="USD"/>
    <n v="-23826.060276900003"/>
    <n v="1"/>
    <n v="-23826.060276900003"/>
    <x v="6"/>
    <s v="Not Applicable"/>
  </r>
  <r>
    <s v="ASTRAZENECA"/>
    <s v="D702BC00001"/>
    <s v="Astra Zeneca"/>
    <s v="Brazil"/>
    <x v="5"/>
    <n v="40700"/>
    <s v="Revenues - Third Parties"/>
    <m/>
    <s v="PTC Duties"/>
    <n v="2026"/>
    <n v="7"/>
    <s v="USD"/>
    <n v="-2933.5198724999996"/>
    <n v="1"/>
    <n v="-2933.5198724999996"/>
    <x v="6"/>
    <s v="Not Applicable"/>
  </r>
  <r>
    <s v="ASTRAZENECA"/>
    <s v="D516NC00001"/>
    <s v="Astra Zeneca"/>
    <s v="Brazil"/>
    <x v="5"/>
    <n v="40700"/>
    <s v="Revenues - Third Parties"/>
    <m/>
    <s v="PTC Duties"/>
    <n v="2026"/>
    <n v="7"/>
    <s v="USD"/>
    <n v="-4147.0619830499982"/>
    <n v="1"/>
    <n v="-4147.0619830499982"/>
    <x v="6"/>
    <s v="Not Applicable"/>
  </r>
  <r>
    <s v="ASTRAZENECA"/>
    <s v="D702FC00001"/>
    <s v="Astra Zeneca"/>
    <s v="Brazil"/>
    <x v="5"/>
    <n v="40700"/>
    <s v="Revenues - Third Parties"/>
    <m/>
    <s v="PTC Duties"/>
    <n v="2026"/>
    <n v="7"/>
    <s v="USD"/>
    <n v="-1686.5594329499997"/>
    <n v="1"/>
    <n v="-1686.5594329499997"/>
    <x v="6"/>
    <s v="Not Applicable"/>
  </r>
  <r>
    <s v="ASTRAZENECA"/>
    <s v="D7029C00001"/>
    <s v="Astra Zeneca"/>
    <s v="Brazil"/>
    <x v="5"/>
    <n v="40700"/>
    <s v="Revenues - Third Parties"/>
    <m/>
    <s v="PTC Duties"/>
    <n v="2026"/>
    <n v="7"/>
    <s v="USD"/>
    <n v="-4790.4303194999993"/>
    <n v="1"/>
    <n v="-4790.4303194999993"/>
    <x v="6"/>
    <s v="Not Applicable"/>
  </r>
  <r>
    <s v="AMGEN"/>
    <n v="20240178"/>
    <s v="Amgen, Inc."/>
    <s v="Brazil"/>
    <x v="5"/>
    <n v="40700"/>
    <s v="Revenues - Third Parties"/>
    <m/>
    <s v="PTC Duties"/>
    <n v="2026"/>
    <n v="7"/>
    <s v="USD"/>
    <n v="-74304.798311099992"/>
    <n v="1"/>
    <n v="-74304.798311099992"/>
    <x v="6"/>
    <s v="Not Applicable"/>
  </r>
  <r>
    <s v="AMGEN"/>
    <n v="20220196"/>
    <s v="Amgen, Inc."/>
    <s v="Brazil"/>
    <x v="5"/>
    <n v="40700"/>
    <s v="Revenues - Third Parties"/>
    <m/>
    <s v="PTC Duties"/>
    <n v="2026"/>
    <n v="7"/>
    <s v="USD"/>
    <n v="-43474.880895600007"/>
    <n v="1"/>
    <n v="-43474.880895600007"/>
    <x v="6"/>
    <s v="Not Applicable"/>
  </r>
  <r>
    <s v="AMGEN"/>
    <n v="20250002"/>
    <s v="Amgen, Inc."/>
    <s v="Brazil"/>
    <x v="5"/>
    <n v="40700"/>
    <s v="Revenues - Third Parties"/>
    <m/>
    <s v="PTC Duties"/>
    <n v="2026"/>
    <n v="7"/>
    <s v="USD"/>
    <n v="-1899.1775564999998"/>
    <n v="1"/>
    <n v="-1899.1775564999998"/>
    <x v="6"/>
    <s v="Not Applicable"/>
  </r>
  <r>
    <s v="ASTRAZENECA"/>
    <s v="D7261C00003 (CAM) (CPP)"/>
    <s v="Astra Zeneca"/>
    <s v="Brazil"/>
    <x v="5"/>
    <n v="40700"/>
    <s v="Revenues - Third Parties"/>
    <m/>
    <s v="PTC Duties"/>
    <n v="2026"/>
    <n v="7"/>
    <s v="USD"/>
    <n v="-313.16787495"/>
    <n v="1"/>
    <n v="-313.16787495"/>
    <x v="6"/>
    <s v="Not Applicable"/>
  </r>
  <r>
    <s v="MEDIMMUNE"/>
    <s v="D7230C00001"/>
    <s v="MedImmune Inc"/>
    <s v="Brazil"/>
    <x v="5"/>
    <n v="40700"/>
    <s v="Revenues - Third Parties"/>
    <m/>
    <s v="PTC Duties"/>
    <n v="2026"/>
    <n v="7"/>
    <s v="USD"/>
    <n v="-11604.559778699997"/>
    <n v="1"/>
    <n v="-11604.559778699997"/>
    <x v="6"/>
    <s v="Not Applicable"/>
  </r>
  <r>
    <s v="OTH CUST"/>
    <s v="ALXN1210-CSA-AKI-318 (Ancillaries Distribution)"/>
    <s v="Alexion Pharmaceuticals Inc"/>
    <s v="Brazil"/>
    <x v="5"/>
    <n v="40700"/>
    <s v="Revenues - Third Parties"/>
    <m/>
    <s v="PTC Duties"/>
    <n v="2026"/>
    <n v="7"/>
    <s v="USD"/>
    <n v="-38.676715349999981"/>
    <n v="1"/>
    <n v="-38.676715349999981"/>
    <x v="6"/>
    <s v="Not Applicable"/>
  </r>
  <r>
    <s v="OTH CUST"/>
    <s v="VX24-AIS-D10"/>
    <s v="Vertex Pharmaceuticals"/>
    <s v="Brazil"/>
    <x v="5"/>
    <n v="40700"/>
    <s v="Revenues - Third Parties"/>
    <m/>
    <s v="PTC Duties"/>
    <n v="2026"/>
    <n v="7"/>
    <s v="USD"/>
    <n v="-87986.899690200007"/>
    <n v="1"/>
    <n v="-87986.899690200007"/>
    <x v="6"/>
    <s v="Not Applicable"/>
  </r>
  <r>
    <s v="MEDIMMUNE"/>
    <s v="D740AC00001"/>
    <s v="MedImmune Inc"/>
    <s v="Brazil"/>
    <x v="5"/>
    <n v="40700"/>
    <s v="Revenues - Third Parties"/>
    <m/>
    <s v="PTC Duties"/>
    <n v="2026"/>
    <n v="7"/>
    <s v="USD"/>
    <n v="-163.4047506"/>
    <n v="1"/>
    <n v="-163.4047506"/>
    <x v="6"/>
    <s v="Not Applicable"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-38.676715349999981"/>
    <n v="1"/>
    <n v="-38.676715349999981"/>
    <x v="6"/>
    <s v="Not Applicable"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-36.349012349999995"/>
    <n v="1"/>
    <n v="-36.349012349999995"/>
    <x v="6"/>
    <s v="Not Applicable"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-130.18000694999998"/>
    <n v="1"/>
    <n v="-130.18000694999998"/>
    <x v="6"/>
    <s v="Not Applicable"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-139.29313965"/>
    <n v="1"/>
    <n v="-139.29313965"/>
    <x v="6"/>
    <s v="Not Applicable"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-75.028067099999973"/>
    <n v="1"/>
    <n v="-75.028067099999973"/>
    <x v="6"/>
    <s v="Not Applicable"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-858.61477589999993"/>
    <n v="1"/>
    <n v="-858.61477589999993"/>
    <x v="6"/>
    <s v="Not Applicable"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-908.22701654999992"/>
    <n v="1"/>
    <n v="-908.22701654999992"/>
    <x v="6"/>
    <s v="Not Applicable"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-4982.7266600999992"/>
    <n v="1"/>
    <n v="-4982.7266600999992"/>
    <x v="6"/>
    <s v="Not Applicable"/>
  </r>
  <r>
    <s v="SERVIER"/>
    <s v="SPLFIO-174"/>
    <s v="Servier"/>
    <s v="Brazil"/>
    <x v="5"/>
    <n v="40700"/>
    <s v="Revenues - Third Parties"/>
    <m/>
    <s v="PTC Duties"/>
    <n v="2026"/>
    <n v="7"/>
    <s v="USD"/>
    <n v="-1101.47549295"/>
    <n v="1"/>
    <n v="-1101.47549295"/>
    <x v="6"/>
    <s v="Not Applicable"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-168.00342615"/>
    <n v="1"/>
    <n v="-168.00342615"/>
    <x v="6"/>
    <s v="Not Applicable"/>
  </r>
  <r>
    <s v="OTH CUST"/>
    <s v="BGB-43395-101"/>
    <s v="BeOne"/>
    <s v="Brazil"/>
    <x v="1"/>
    <n v="40700"/>
    <s v="Revenues - Third Parties"/>
    <m/>
    <s v="Freight - Returns"/>
    <n v="2026"/>
    <n v="7"/>
    <s v="USD"/>
    <n v="-2334.3498202499995"/>
    <n v="1"/>
    <n v="-2334.3498202499995"/>
    <x v="6"/>
    <s v="Not Applicable"/>
  </r>
  <r>
    <s v="ELI LILLY"/>
    <s v="I8F-MC-GPIJ (CAM)"/>
    <s v="Eli Lilly &amp; Co."/>
    <s v="Brazil"/>
    <x v="1"/>
    <n v="40700"/>
    <s v="Revenues - Third Parties"/>
    <m/>
    <s v="Freight - Shipments"/>
    <n v="2026"/>
    <n v="7"/>
    <s v="USD"/>
    <n v="-170.80017884999998"/>
    <n v="1"/>
    <n v="-170.80017884999998"/>
    <x v="6"/>
    <s v="Not Applicable"/>
  </r>
  <r>
    <s v="ELI LILLY"/>
    <s v="J3L-MC-EZEF (CAM)"/>
    <s v="Eli Lilly &amp; Co."/>
    <s v="Brazil"/>
    <x v="1"/>
    <n v="40700"/>
    <s v="Revenues - Third Parties"/>
    <m/>
    <s v="Freight - Shipments"/>
    <n v="2026"/>
    <n v="7"/>
    <s v="USD"/>
    <n v="-14.886187050000002"/>
    <n v="1"/>
    <n v="-14.886187050000002"/>
    <x v="6"/>
    <s v="Not Applicable"/>
  </r>
  <r>
    <s v="ELI LILLY"/>
    <s v="J1I-MC-GZBO (CAM)"/>
    <s v="Eli Lilly &amp; Co."/>
    <s v="Brazil"/>
    <x v="1"/>
    <n v="40700"/>
    <s v="Revenues - Third Parties"/>
    <m/>
    <s v="Freight - Shipments"/>
    <n v="2026"/>
    <n v="7"/>
    <s v="USD"/>
    <n v="-85.713861449999996"/>
    <n v="1"/>
    <n v="-85.713861449999996"/>
    <x v="6"/>
    <s v="Not Applicable"/>
  </r>
  <r>
    <s v="ELI LILLY"/>
    <s v="I8F-MC-GPJA (CAM)"/>
    <s v="Eli Lilly &amp; Co."/>
    <s v="Brazil"/>
    <x v="1"/>
    <n v="40700"/>
    <s v="Revenues - Third Parties"/>
    <m/>
    <s v="Freight - Shipments"/>
    <n v="2026"/>
    <n v="7"/>
    <s v="USD"/>
    <n v="-26.601902249999998"/>
    <n v="1"/>
    <n v="-26.601902249999998"/>
    <x v="6"/>
    <s v="Not Applicable"/>
  </r>
  <r>
    <s v="ELI LILLY"/>
    <s v="GG917 Psych Bundle (CAM)"/>
    <s v="Eli Lilly &amp; Co."/>
    <s v="Brazil"/>
    <x v="1"/>
    <n v="40700"/>
    <s v="Revenues - Third Parties"/>
    <m/>
    <s v="Freight - Shipments"/>
    <n v="2026"/>
    <n v="7"/>
    <s v="USD"/>
    <n v="-83.235851999999994"/>
    <n v="1"/>
    <n v="-83.235851999999994"/>
    <x v="6"/>
    <s v="Not Applicable"/>
  </r>
  <r>
    <s v="ELI LILLY"/>
    <s v="J2O-MC-EKBG (CAM)"/>
    <s v="Eli Lilly &amp; Co."/>
    <s v="Brazil"/>
    <x v="1"/>
    <n v="40700"/>
    <s v="Revenues - Third Parties"/>
    <m/>
    <s v="Freight - Shipments"/>
    <n v="2026"/>
    <n v="7"/>
    <s v="USD"/>
    <n v="-8.7212832000000002"/>
    <n v="1"/>
    <n v="-8.7212832000000002"/>
    <x v="6"/>
    <s v="Not Applicable"/>
  </r>
  <r>
    <s v="ELI LILLY"/>
    <s v="N1T-MC-MALO (CAM)"/>
    <s v="Eli Lilly &amp; Co."/>
    <s v="Brazil"/>
    <x v="1"/>
    <n v="40700"/>
    <s v="Revenues - Third Parties"/>
    <m/>
    <s v="Freight - Shipments"/>
    <n v="2026"/>
    <n v="7"/>
    <s v="USD"/>
    <n v="-19.008209849999997"/>
    <n v="1"/>
    <n v="-19.008209849999997"/>
    <x v="6"/>
    <s v="Not Applicable"/>
  </r>
  <r>
    <s v="ELI LILLY"/>
    <s v="J2A-MC-GZPW (ATTAIN-Outcomes) (CAM)"/>
    <s v="Eli Lilly &amp; Co."/>
    <s v="Brazil"/>
    <x v="1"/>
    <n v="40700"/>
    <s v="Revenues - Third Parties"/>
    <m/>
    <s v="Freight - Shipments"/>
    <n v="2026"/>
    <n v="7"/>
    <s v="USD"/>
    <n v="-28.388034149999999"/>
    <n v="1"/>
    <n v="-28.388034149999999"/>
    <x v="6"/>
    <s v="Not Applicable"/>
  </r>
  <r>
    <s v="ELI LILLY"/>
    <s v="J3R-MC-YDAG (CAM)"/>
    <s v="Eli Lilly &amp; Co."/>
    <s v="Brazil"/>
    <x v="1"/>
    <n v="40700"/>
    <s v="Revenues - Third Parties"/>
    <m/>
    <s v="Freight - Shipments"/>
    <n v="2026"/>
    <n v="7"/>
    <s v="USD"/>
    <n v="-99.266590499999992"/>
    <n v="1"/>
    <n v="-99.266590499999992"/>
    <x v="6"/>
    <s v="Not Applicable"/>
  </r>
  <r>
    <s v="ELI LILLY"/>
    <s v="J5E-MC-JZXB (CAM)"/>
    <s v="Eli Lilly &amp; Co."/>
    <s v="Brazil"/>
    <x v="1"/>
    <n v="40700"/>
    <s v="Revenues - Third Parties"/>
    <m/>
    <s v="Freight - Shipments"/>
    <n v="2026"/>
    <n v="7"/>
    <s v="USD"/>
    <n v="-861.16238250000004"/>
    <n v="1"/>
    <n v="-861.16238250000004"/>
    <x v="6"/>
    <s v="Not Applicable"/>
  </r>
  <r>
    <s v="MERCK"/>
    <s v="MK-3475-587"/>
    <s v="Merck Sharp and Dohme LLC"/>
    <s v="Brazil"/>
    <x v="1"/>
    <n v="40700"/>
    <s v="Revenues - Third Parties"/>
    <m/>
    <s v="Freight - Shipments"/>
    <n v="2026"/>
    <n v="7"/>
    <s v="USD"/>
    <n v="-814.08195750000004"/>
    <n v="1"/>
    <n v="-814.08195750000004"/>
    <x v="6"/>
    <s v="Not Applicable"/>
  </r>
  <r>
    <s v="J &amp; J"/>
    <s v="CNTO1959UCO3001"/>
    <s v="Janssen"/>
    <s v="Brazil"/>
    <x v="1"/>
    <n v="40700"/>
    <s v="Revenues - Third Parties"/>
    <m/>
    <s v="Freight - Shipments"/>
    <n v="2026"/>
    <n v="7"/>
    <s v="USD"/>
    <n v="-158.5586835"/>
    <n v="1"/>
    <n v="-158.5586835"/>
    <x v="6"/>
    <s v="Not Applicable"/>
  </r>
  <r>
    <s v="J &amp; J"/>
    <s v="AC-055-315"/>
    <s v="Janssen"/>
    <s v="Brazil"/>
    <x v="1"/>
    <n v="40700"/>
    <s v="Revenues - Third Parties"/>
    <m/>
    <s v="Freight - Shipments"/>
    <n v="2026"/>
    <n v="7"/>
    <s v="USD"/>
    <n v="-2830.4494175999998"/>
    <n v="1"/>
    <n v="-2830.4494175999998"/>
    <x v="6"/>
    <s v="Not Applicable"/>
  </r>
  <r>
    <s v="ELI LILLY"/>
    <s v="J2G-MC-JZJB"/>
    <s v="Eli Lilly &amp; Co."/>
    <s v="Brazil"/>
    <x v="1"/>
    <n v="40700"/>
    <s v="Revenues - Third Parties"/>
    <m/>
    <s v="Freight - Shipments"/>
    <n v="2026"/>
    <n v="7"/>
    <s v="USD"/>
    <n v="-3031.5407325000001"/>
    <n v="1"/>
    <n v="-3031.5407325000001"/>
    <x v="6"/>
    <s v="Not Applicable"/>
  </r>
  <r>
    <s v="J &amp; J"/>
    <s v="67652000PCR3002"/>
    <s v="Janssen"/>
    <s v="Brazil"/>
    <x v="1"/>
    <n v="40700"/>
    <s v="Revenues - Third Parties"/>
    <m/>
    <s v="Freight - Shipments"/>
    <n v="2026"/>
    <n v="7"/>
    <s v="USD"/>
    <n v="-1023.4225816499999"/>
    <n v="1"/>
    <n v="-1023.4225816499999"/>
    <x v="6"/>
    <s v="Not Applicable"/>
  </r>
  <r>
    <s v="J &amp; J"/>
    <s v="73841937NSC3003"/>
    <s v="Janssen"/>
    <s v="Brazil"/>
    <x v="1"/>
    <n v="40700"/>
    <s v="Revenues - Third Parties"/>
    <m/>
    <s v="Freight - Shipments"/>
    <n v="2026"/>
    <n v="7"/>
    <s v="USD"/>
    <n v="-532.82642279999993"/>
    <n v="1"/>
    <n v="-532.82642279999993"/>
    <x v="6"/>
    <s v="Not Applicable"/>
  </r>
  <r>
    <s v="MERCK"/>
    <s v="MK-6482-012"/>
    <s v="Merck Sharp and Dohme LLC"/>
    <s v="Brazil"/>
    <x v="1"/>
    <n v="40700"/>
    <s v="Revenues - Third Parties"/>
    <m/>
    <s v="Freight - Shipments"/>
    <n v="2026"/>
    <n v="7"/>
    <s v="USD"/>
    <n v="-689.92239644999984"/>
    <n v="1"/>
    <n v="-689.92239644999984"/>
    <x v="6"/>
    <s v="Not Applicable"/>
  </r>
  <r>
    <s v="ELI LILLY"/>
    <s v="I6T-MC-AMAX"/>
    <s v="Eli Lilly &amp; Co."/>
    <s v="Brazil"/>
    <x v="1"/>
    <n v="40700"/>
    <s v="Revenues - Third Parties"/>
    <m/>
    <s v="Freight - Returns"/>
    <n v="2026"/>
    <n v="7"/>
    <s v="USD"/>
    <n v="-235.15707284999999"/>
    <n v="1"/>
    <n v="-235.15707284999999"/>
    <x v="6"/>
    <s v="Not Applicable"/>
  </r>
  <r>
    <s v="ELI LILLY"/>
    <s v="J2G-OX-Y049"/>
    <s v="Eli Lilly &amp; Co."/>
    <s v="Brazil"/>
    <x v="1"/>
    <n v="40700"/>
    <s v="Revenues - Third Parties"/>
    <m/>
    <s v="Freight - Shipments"/>
    <n v="2026"/>
    <n v="7"/>
    <s v="USD"/>
    <n v="-960.59857949999991"/>
    <n v="1"/>
    <n v="-960.59857949999991"/>
    <x v="6"/>
    <s v="Not Applicable"/>
  </r>
  <r>
    <s v="ELI LILLY"/>
    <s v="J2G-MC-JZJX"/>
    <s v="Eli Lilly &amp; Co."/>
    <s v="Brazil"/>
    <x v="1"/>
    <n v="40700"/>
    <s v="Revenues - Third Parties"/>
    <m/>
    <s v="Freight - Shipments"/>
    <n v="2026"/>
    <n v="7"/>
    <s v="USD"/>
    <n v="-911.71974075000003"/>
    <n v="1"/>
    <n v="-911.71974075000003"/>
    <x v="6"/>
    <s v="Not Applicable"/>
  </r>
  <r>
    <s v="MERCK"/>
    <s v="MK-3475-B96"/>
    <s v="Merck Sharp and Dohme LLC"/>
    <s v="Brazil"/>
    <x v="1"/>
    <n v="40700"/>
    <s v="Revenues - Third Parties"/>
    <m/>
    <s v="Freight - Shipments"/>
    <n v="2026"/>
    <n v="7"/>
    <s v="USD"/>
    <n v="-733.74052814999993"/>
    <n v="1"/>
    <n v="-733.74052814999993"/>
    <x v="6"/>
    <s v="Not Applicable"/>
  </r>
  <r>
    <s v="J &amp; J"/>
    <s v="61186372NSC3002"/>
    <s v="Janssen"/>
    <s v="Brazil"/>
    <x v="1"/>
    <n v="40700"/>
    <s v="Revenues - Third Parties"/>
    <m/>
    <s v="Freight - Shipments"/>
    <n v="2026"/>
    <n v="7"/>
    <s v="USD"/>
    <n v="-187.0397088"/>
    <n v="1"/>
    <n v="-187.0397088"/>
    <x v="6"/>
    <s v="Not Applicable"/>
  </r>
  <r>
    <s v="J &amp; J"/>
    <s v="64007957MMY3001"/>
    <s v="Janssen"/>
    <s v="Brazil"/>
    <x v="1"/>
    <n v="40700"/>
    <s v="Revenues - Third Parties"/>
    <m/>
    <s v="Freight - Shipments"/>
    <n v="2026"/>
    <n v="7"/>
    <s v="USD"/>
    <n v="-3210.5223780000001"/>
    <n v="1"/>
    <n v="-3210.5223780000001"/>
    <x v="6"/>
    <s v="Not Applicable"/>
  </r>
  <r>
    <s v="J &amp; J"/>
    <s v="68284528MMY3004"/>
    <s v="Janssen"/>
    <s v="Brazil"/>
    <x v="1"/>
    <n v="40700"/>
    <s v="Revenues - Third Parties"/>
    <m/>
    <s v="Freight - Shipments"/>
    <n v="2026"/>
    <n v="7"/>
    <s v="USD"/>
    <n v="-3216.9791219999993"/>
    <n v="1"/>
    <n v="-3216.9791219999993"/>
    <x v="6"/>
    <s v="Not Applicable"/>
  </r>
  <r>
    <s v="MERCK"/>
    <s v="MK-2140-003"/>
    <s v="Merck Sharp and Dohme LLC"/>
    <s v="Brazil"/>
    <x v="1"/>
    <n v="40700"/>
    <s v="Revenues - Third Parties"/>
    <m/>
    <s v="Freight - Shipments"/>
    <n v="2026"/>
    <n v="7"/>
    <s v="USD"/>
    <n v="-261.51684720000003"/>
    <n v="1"/>
    <n v="-261.51684720000003"/>
    <x v="6"/>
    <s v="Not Applicable"/>
  </r>
  <r>
    <s v="ASTRAZENECA"/>
    <s v="D5244C00001"/>
    <s v="Astra Zeneca"/>
    <s v="Brazil"/>
    <x v="1"/>
    <n v="40700"/>
    <s v="Revenues - Third Parties"/>
    <m/>
    <s v="Freight - Shipments"/>
    <n v="2026"/>
    <n v="7"/>
    <s v="USD"/>
    <n v="-121.19671095"/>
    <n v="1"/>
    <n v="-121.19671095"/>
    <x v="6"/>
    <s v="Not Applicable"/>
  </r>
  <r>
    <s v="ELI LILLY"/>
    <s v="I3Y-MC-JPEG"/>
    <s v="Eli Lilly &amp; Co."/>
    <s v="Brazil"/>
    <x v="1"/>
    <n v="40700"/>
    <s v="Revenues - Third Parties"/>
    <m/>
    <s v="Freight - Returns"/>
    <n v="2026"/>
    <n v="7"/>
    <s v="USD"/>
    <n v="-15.200251499999997"/>
    <n v="1"/>
    <n v="-15.200251499999997"/>
    <x v="6"/>
    <s v="Not Applicable"/>
  </r>
  <r>
    <s v="MERCK"/>
    <s v="MK-1026-008"/>
    <s v="Merck Sharp and Dohme LLC"/>
    <s v="Brazil"/>
    <x v="1"/>
    <n v="40700"/>
    <s v="Revenues - Third Parties"/>
    <m/>
    <s v="Freight - Shipments"/>
    <n v="2026"/>
    <n v="7"/>
    <s v="USD"/>
    <n v="-158.18028554999998"/>
    <n v="1"/>
    <n v="-158.18028554999998"/>
    <x v="6"/>
    <s v="Not Applicable"/>
  </r>
  <r>
    <s v="ELI LILLY"/>
    <s v="I8F-MC-GPIJ"/>
    <s v="Eli Lilly &amp; Co."/>
    <s v="Brazil"/>
    <x v="1"/>
    <n v="40700"/>
    <s v="Revenues - Third Parties"/>
    <m/>
    <s v="Freight - Returns"/>
    <n v="2026"/>
    <n v="7"/>
    <s v="USD"/>
    <n v="-2247.5569105500003"/>
    <n v="1"/>
    <n v="-2247.5569105500003"/>
    <x v="6"/>
    <s v="Not Applicable"/>
  </r>
  <r>
    <s v="PFIZER"/>
    <s v="C4891001"/>
    <s v="Pfizer"/>
    <s v="Brazil"/>
    <x v="1"/>
    <n v="40700"/>
    <s v="Revenues - Third Parties"/>
    <m/>
    <s v="Freight - Shipments"/>
    <n v="2026"/>
    <n v="7"/>
    <s v="USD"/>
    <n v="-531.92341439999996"/>
    <n v="1"/>
    <n v="-531.92341439999996"/>
    <x v="6"/>
    <s v="Not Applicable"/>
  </r>
  <r>
    <s v="J &amp; J"/>
    <s v="78934804UCO2001"/>
    <s v="Janssen"/>
    <s v="Brazil"/>
    <x v="1"/>
    <n v="40700"/>
    <s v="Revenues - Third Parties"/>
    <m/>
    <s v="Freight - Shipments"/>
    <n v="2026"/>
    <n v="7"/>
    <s v="USD"/>
    <n v="-326.76856169999996"/>
    <n v="1"/>
    <n v="-326.76856169999996"/>
    <x v="6"/>
    <s v="Not Applicable"/>
  </r>
  <r>
    <s v="J &amp; J"/>
    <s v="78934804CRD2001"/>
    <s v="Janssen"/>
    <s v="Brazil"/>
    <x v="1"/>
    <n v="40700"/>
    <s v="Revenues - Third Parties"/>
    <m/>
    <s v="Freight - Shipments"/>
    <n v="2026"/>
    <n v="7"/>
    <s v="USD"/>
    <n v="-2.87102865"/>
    <n v="1"/>
    <n v="-2.87102865"/>
    <x v="6"/>
    <s v="Not Applicable"/>
  </r>
  <r>
    <s v="ELI LILLY"/>
    <s v="J2N-OX-JZNU"/>
    <s v="Eli Lilly &amp; Co."/>
    <s v="Brazil"/>
    <x v="1"/>
    <n v="40700"/>
    <s v="Revenues - Third Parties"/>
    <m/>
    <s v="Freight - Returns"/>
    <n v="2026"/>
    <n v="7"/>
    <s v="USD"/>
    <n v="-12665.719806600002"/>
    <n v="1"/>
    <n v="-12665.719806600002"/>
    <x v="6"/>
    <s v="Not Applicable"/>
  </r>
  <r>
    <s v="J &amp; J"/>
    <s v="64407564MMY3002"/>
    <s v="Janssen"/>
    <s v="Brazil"/>
    <x v="1"/>
    <n v="40700"/>
    <s v="Revenues - Third Parties"/>
    <m/>
    <s v="Freight - Shipments"/>
    <n v="2026"/>
    <n v="7"/>
    <s v="USD"/>
    <n v="-148.50920594999999"/>
    <n v="1"/>
    <n v="-148.50920594999999"/>
    <x v="6"/>
    <s v="Not Applicable"/>
  </r>
  <r>
    <s v="J &amp; J"/>
    <s v="80202135EBF3001"/>
    <s v="Janssen"/>
    <s v="Brazil"/>
    <x v="1"/>
    <n v="40700"/>
    <s v="Revenues - Third Parties"/>
    <m/>
    <s v="Freight - Shipments"/>
    <n v="2026"/>
    <n v="7"/>
    <s v="USD"/>
    <n v="-160.66414350000002"/>
    <n v="1"/>
    <n v="-160.66414350000002"/>
    <x v="6"/>
    <s v="Not Applicable"/>
  </r>
  <r>
    <s v="OTH CUST"/>
    <s v="XL092-304"/>
    <s v="Exelixis, Inc."/>
    <s v="Brazil"/>
    <x v="1"/>
    <n v="40700"/>
    <s v="Revenues - Third Parties"/>
    <m/>
    <s v="Freight - Returns"/>
    <n v="2026"/>
    <n v="7"/>
    <s v="USD"/>
    <n v="-46.127704350000002"/>
    <n v="1"/>
    <n v="-46.127704350000002"/>
    <x v="6"/>
    <s v="Not Applicable"/>
  </r>
  <r>
    <s v="IQVIA"/>
    <n v="996"/>
    <s v="IQVIA"/>
    <s v="Brazil"/>
    <x v="1"/>
    <n v="40700"/>
    <s v="Revenues - Third Parties"/>
    <m/>
    <s v="Freight - Shipments"/>
    <n v="2026"/>
    <n v="7"/>
    <s v="USD"/>
    <n v="-974.16125099999977"/>
    <n v="1"/>
    <n v="-974.16125099999977"/>
    <x v="6"/>
    <s v="Not Applicable"/>
  </r>
  <r>
    <s v="J &amp; J"/>
    <s v="17000139BLC3002"/>
    <s v="Janssen"/>
    <s v="Brazil"/>
    <x v="1"/>
    <n v="40700"/>
    <s v="Revenues - Third Parties"/>
    <m/>
    <s v="Freight - Shipments"/>
    <n v="2026"/>
    <n v="7"/>
    <s v="USD"/>
    <n v="-171.85992704999995"/>
    <n v="1"/>
    <n v="-171.85992704999995"/>
    <x v="6"/>
    <s v="Not Applicable"/>
  </r>
  <r>
    <s v="J &amp; J"/>
    <s v="64007957MMY3005"/>
    <s v="Janssen"/>
    <s v="Brazil"/>
    <x v="1"/>
    <n v="40700"/>
    <s v="Revenues - Third Parties"/>
    <m/>
    <s v="Freight - Shipments"/>
    <n v="2026"/>
    <n v="7"/>
    <s v="USD"/>
    <n v="-19076.029640849996"/>
    <n v="1"/>
    <n v="-19076.029640849996"/>
    <x v="6"/>
    <s v="Not Applicable"/>
  </r>
  <r>
    <s v="J &amp; J"/>
    <s v="61186372PANSC2001"/>
    <s v="Janssen"/>
    <s v="Brazil"/>
    <x v="1"/>
    <n v="40700"/>
    <s v="Revenues - Third Parties"/>
    <m/>
    <s v="Freight - Shipments"/>
    <n v="2026"/>
    <n v="7"/>
    <s v="USD"/>
    <n v="-84.503806800000007"/>
    <n v="1"/>
    <n v="-84.503806800000007"/>
    <x v="6"/>
    <s v="Not Applicable"/>
  </r>
  <r>
    <s v="J &amp; J"/>
    <s v="70033093STR3001"/>
    <s v="Janssen"/>
    <s v="Brazil"/>
    <x v="1"/>
    <n v="40700"/>
    <s v="Revenues - Third Parties"/>
    <m/>
    <s v="Freight - Shipments"/>
    <n v="2026"/>
    <n v="7"/>
    <s v="USD"/>
    <n v="-2356.9127483999996"/>
    <n v="1"/>
    <n v="-2356.9127483999996"/>
    <x v="6"/>
    <s v="Not Applicable"/>
  </r>
  <r>
    <s v="ELI LILLY"/>
    <s v="J2J-MC-JZLH"/>
    <s v="Eli Lilly &amp; Co."/>
    <s v="Brazil"/>
    <x v="1"/>
    <n v="40700"/>
    <s v="Revenues - Third Parties"/>
    <m/>
    <s v="Freight - Returns"/>
    <n v="2026"/>
    <n v="7"/>
    <s v="USD"/>
    <n v="-24053.424808349999"/>
    <n v="1"/>
    <n v="-24053.424808349999"/>
    <x v="6"/>
    <s v="Not Applicable"/>
  </r>
  <r>
    <s v="MERCK"/>
    <s v="MK-3475-D46"/>
    <s v="Merck Sharp and Dohme LLC"/>
    <s v="Brazil"/>
    <x v="1"/>
    <n v="40700"/>
    <s v="Revenues - Third Parties"/>
    <m/>
    <s v="Freight - Shipments"/>
    <n v="2026"/>
    <n v="7"/>
    <s v="USD"/>
    <n v="-1807.9245807"/>
    <n v="1"/>
    <n v="-1807.9245807"/>
    <x v="6"/>
    <s v="Not Applicable"/>
  </r>
  <r>
    <s v="J &amp; J"/>
    <s v="61186372NSC2002"/>
    <s v="Janssen"/>
    <s v="Brazil"/>
    <x v="1"/>
    <n v="40700"/>
    <s v="Revenues - Third Parties"/>
    <m/>
    <s v="Freight - Shipments"/>
    <n v="2026"/>
    <n v="7"/>
    <s v="USD"/>
    <n v="-520.10652014999994"/>
    <n v="1"/>
    <n v="-520.10652014999994"/>
    <x v="6"/>
    <s v="Not Applicable"/>
  </r>
  <r>
    <s v="GILEAD SCI"/>
    <s v="GS-US-626-6216"/>
    <s v="Gilead Sciences, Inc."/>
    <s v="Brazil"/>
    <x v="1"/>
    <n v="40700"/>
    <s v="Revenues - Third Parties"/>
    <m/>
    <s v="Freight - Returns"/>
    <n v="2026"/>
    <n v="7"/>
    <s v="USD"/>
    <n v="-952.41301889999977"/>
    <n v="1"/>
    <n v="-952.41301889999977"/>
    <x v="6"/>
    <s v="Not Applicable"/>
  </r>
  <r>
    <s v="J &amp; J"/>
    <s v="64007957MMY3006"/>
    <s v="Janssen"/>
    <s v="Brazil"/>
    <x v="1"/>
    <n v="40700"/>
    <s v="Revenues - Third Parties"/>
    <m/>
    <s v="Freight - Shipments"/>
    <n v="2026"/>
    <n v="7"/>
    <s v="USD"/>
    <n v="-1417.9495249500001"/>
    <n v="1"/>
    <n v="-1417.9495249500001"/>
    <x v="6"/>
    <s v="Not Applicable"/>
  </r>
  <r>
    <s v="ELI LILLY"/>
    <s v="J2N-OX-JZNP"/>
    <s v="Eli Lilly &amp; Co."/>
    <s v="Brazil"/>
    <x v="1"/>
    <n v="40700"/>
    <s v="Revenues - Third Parties"/>
    <m/>
    <s v="Freight - Returns"/>
    <n v="2026"/>
    <n v="7"/>
    <s v="USD"/>
    <n v="-3936.1949003999998"/>
    <n v="1"/>
    <n v="-3936.1949003999998"/>
    <x v="6"/>
    <s v="Not Applicable"/>
  </r>
  <r>
    <s v="MERCK"/>
    <s v="MK-3475-158"/>
    <s v="Merck Sharp and Dohme LLC"/>
    <s v="Brazil"/>
    <x v="1"/>
    <n v="40700"/>
    <s v="Revenues - Third Parties"/>
    <m/>
    <s v="Freight - Shipments"/>
    <n v="2026"/>
    <n v="7"/>
    <s v="USD"/>
    <n v="-886.36181445"/>
    <n v="1"/>
    <n v="-886.36181445"/>
    <x v="6"/>
    <s v="Not Applicable"/>
  </r>
  <r>
    <s v="J &amp; J"/>
    <s v="CNTO1959UCO3004"/>
    <s v="Janssen"/>
    <s v="Brazil"/>
    <x v="1"/>
    <n v="40700"/>
    <s v="Revenues - Third Parties"/>
    <m/>
    <s v="Freight - Shipments"/>
    <n v="2026"/>
    <n v="7"/>
    <s v="USD"/>
    <n v="-685.92085274999988"/>
    <n v="1"/>
    <n v="-685.92085274999988"/>
    <x v="6"/>
    <s v="Not Applicable"/>
  </r>
  <r>
    <s v="J &amp; J"/>
    <s v="70033093AFL3002"/>
    <s v="Janssen"/>
    <s v="Brazil"/>
    <x v="1"/>
    <n v="40700"/>
    <s v="Revenues - Third Parties"/>
    <m/>
    <s v="Freight - Shipments"/>
    <n v="2026"/>
    <n v="7"/>
    <s v="USD"/>
    <n v="-22776.261545100006"/>
    <n v="1"/>
    <n v="-22776.261545100006"/>
    <x v="6"/>
    <s v="Not Applicable"/>
  </r>
  <r>
    <s v="DEBIOPHARM"/>
    <s v="Debio 4326-301"/>
    <s v="DebioPharm"/>
    <s v="Brazil"/>
    <x v="1"/>
    <n v="40700"/>
    <s v="Revenues - Third Parties"/>
    <m/>
    <s v="Freight - Shipments"/>
    <n v="2026"/>
    <n v="7"/>
    <s v="USD"/>
    <n v="-96.758168850000004"/>
    <n v="1"/>
    <n v="-96.758168850000004"/>
    <x v="6"/>
    <s v="Not Applicable"/>
  </r>
  <r>
    <s v="MERCK"/>
    <s v="MK-3475-06B"/>
    <s v="Merck Sharp and Dohme LLC"/>
    <s v="Brazil"/>
    <x v="1"/>
    <n v="40700"/>
    <s v="Revenues - Third Parties"/>
    <m/>
    <s v="Freight - Shipments"/>
    <n v="2026"/>
    <n v="7"/>
    <s v="USD"/>
    <n v="-128.33714459999999"/>
    <n v="1"/>
    <n v="-128.33714459999999"/>
    <x v="6"/>
    <s v="Not Applicable"/>
  </r>
  <r>
    <s v="ASTRAZENECA"/>
    <s v="D3463C00003"/>
    <s v="Astra Zeneca"/>
    <s v="Brazil"/>
    <x v="1"/>
    <n v="40700"/>
    <s v="Revenues - Third Parties"/>
    <m/>
    <s v="Freight - Returns"/>
    <n v="2026"/>
    <n v="7"/>
    <s v="USD"/>
    <n v="-58.449324149999995"/>
    <n v="1"/>
    <n v="-58.449324149999995"/>
    <x v="6"/>
    <s v="Not Applicable"/>
  </r>
  <r>
    <s v="ELI LILLY"/>
    <s v="J2N-OX-JZNM"/>
    <s v="Eli Lilly &amp; Co."/>
    <s v="Brazil"/>
    <x v="1"/>
    <n v="40700"/>
    <s v="Revenues - Third Parties"/>
    <m/>
    <s v="Freight - Returns"/>
    <n v="2026"/>
    <n v="7"/>
    <s v="USD"/>
    <n v="-555.99701010000001"/>
    <n v="1"/>
    <n v="-555.99701010000001"/>
    <x v="6"/>
    <s v="Not Applicable"/>
  </r>
  <r>
    <s v="J &amp; J"/>
    <s v="CNTO1959PBCRD3007"/>
    <s v="Janssen"/>
    <s v="Brazil"/>
    <x v="1"/>
    <n v="40700"/>
    <s v="Revenues - Third Parties"/>
    <m/>
    <s v="Freight - Shipments"/>
    <n v="2026"/>
    <n v="7"/>
    <s v="USD"/>
    <n v="-1383.5702874000001"/>
    <n v="1"/>
    <n v="-1383.5702874000001"/>
    <x v="6"/>
    <s v="Not Applicable"/>
  </r>
  <r>
    <s v="MERCK"/>
    <s v="MK-0616-015"/>
    <s v="Merck Sharp and Dohme LLC"/>
    <s v="Brazil"/>
    <x v="1"/>
    <n v="40700"/>
    <s v="Revenues - Third Parties"/>
    <m/>
    <s v="Freight - Shipments"/>
    <n v="2026"/>
    <n v="7"/>
    <s v="USD"/>
    <n v="-1922.7540296999996"/>
    <n v="1"/>
    <n v="-1922.7540296999996"/>
    <x v="6"/>
    <s v="Not Applicable"/>
  </r>
  <r>
    <s v="ASTRAZENECA"/>
    <s v="D346BC00001"/>
    <s v="Astra Zeneca"/>
    <s v="Brazil"/>
    <x v="1"/>
    <n v="40700"/>
    <s v="Revenues - Third Parties"/>
    <m/>
    <s v="Freight - Shipments"/>
    <n v="2026"/>
    <n v="7"/>
    <s v="USD"/>
    <n v="-4627.7174464500004"/>
    <n v="1"/>
    <n v="-4627.7174464500004"/>
    <x v="6"/>
    <s v="Not Applicable"/>
  </r>
  <r>
    <s v="ELI LILLY"/>
    <s v="J2A-MC-GZGP"/>
    <s v="Eli Lilly &amp; Co."/>
    <s v="Brazil"/>
    <x v="1"/>
    <n v="40700"/>
    <s v="Revenues - Third Parties"/>
    <m/>
    <s v="Freight - Returns"/>
    <n v="2026"/>
    <n v="7"/>
    <s v="USD"/>
    <n v="-685.80797670000004"/>
    <n v="1"/>
    <n v="-685.80797670000004"/>
    <x v="6"/>
    <s v="Not Applicable"/>
  </r>
  <r>
    <s v="J &amp; J"/>
    <s v="64407564MMY3009"/>
    <s v="Janssen"/>
    <s v="Brazil"/>
    <x v="1"/>
    <n v="40700"/>
    <s v="Revenues - Third Parties"/>
    <m/>
    <s v="Freight - Shipments"/>
    <n v="2026"/>
    <n v="7"/>
    <s v="USD"/>
    <n v="-8072.3003035499987"/>
    <n v="1"/>
    <n v="-8072.3003035499987"/>
    <x v="6"/>
    <s v="Not Applicable"/>
  </r>
  <r>
    <s v="CSL"/>
    <s v="CSL300_2301_ph3"/>
    <s v="CSL Behring GmbH"/>
    <s v="Brazil"/>
    <x v="1"/>
    <n v="40700"/>
    <s v="Revenues - Third Parties"/>
    <m/>
    <s v="Freight - Shipments"/>
    <n v="2026"/>
    <n v="7"/>
    <s v="USD"/>
    <n v="-295.33111965000001"/>
    <n v="1"/>
    <n v="-295.33111965000001"/>
    <x v="6"/>
    <s v="Not Applicable"/>
  </r>
  <r>
    <s v="ASTRAZENECA"/>
    <s v="D5989C00001"/>
    <s v="Astra Zeneca"/>
    <s v="Brazil"/>
    <x v="1"/>
    <n v="40700"/>
    <s v="Revenues - Third Parties"/>
    <m/>
    <s v="Freight - Shipments"/>
    <n v="2026"/>
    <n v="7"/>
    <s v="USD"/>
    <n v="-1155.6864091499999"/>
    <n v="1"/>
    <n v="-1155.6864091499999"/>
    <x v="6"/>
    <s v="Not Applicable"/>
  </r>
  <r>
    <s v="MERCK"/>
    <s v="V940-002"/>
    <s v="Merck Sharp and Dohme LLC"/>
    <s v="Brazil"/>
    <x v="1"/>
    <n v="40700"/>
    <s v="Revenues - Third Parties"/>
    <m/>
    <s v="Freight - Shipments"/>
    <n v="2026"/>
    <n v="7"/>
    <s v="USD"/>
    <n v="-1479.39386595"/>
    <n v="1"/>
    <n v="-1479.39386595"/>
    <x v="6"/>
    <s v="Not Applicable"/>
  </r>
  <r>
    <s v="MERCK"/>
    <s v="MK-7240-001"/>
    <s v="Merck Sharp and Dohme LLC"/>
    <s v="Brazil"/>
    <x v="1"/>
    <n v="40700"/>
    <s v="Revenues - Third Parties"/>
    <m/>
    <s v="Freight - Shipments"/>
    <n v="2026"/>
    <n v="7"/>
    <s v="USD"/>
    <n v="-4.0740650999999994"/>
    <n v="1"/>
    <n v="-4.0740650999999994"/>
    <x v="6"/>
    <s v="Not Applicable"/>
  </r>
  <r>
    <s v="ASTRAZENECA"/>
    <s v="D4325C00010"/>
    <s v="Astra Zeneca"/>
    <s v="Brazil"/>
    <x v="1"/>
    <n v="40700"/>
    <s v="Revenues - Third Parties"/>
    <m/>
    <s v="Freight - Shipments"/>
    <n v="2026"/>
    <n v="7"/>
    <s v="USD"/>
    <n v="-233.12471909999999"/>
    <n v="1"/>
    <n v="-233.12471909999999"/>
    <x v="6"/>
    <s v="Not Applicable"/>
  </r>
  <r>
    <s v="MERCK"/>
    <s v="MK-2870-007"/>
    <s v="Merck Sharp and Dohme LLC"/>
    <s v="Brazil"/>
    <x v="1"/>
    <n v="40700"/>
    <s v="Revenues - Third Parties"/>
    <m/>
    <s v="Freight - Shipments"/>
    <n v="2026"/>
    <n v="7"/>
    <s v="USD"/>
    <n v="-2815.8299221499997"/>
    <n v="1"/>
    <n v="-2815.8299221499997"/>
    <x v="6"/>
    <s v="Not Applicable"/>
  </r>
  <r>
    <s v="MERCK"/>
    <s v="MK-5684-004"/>
    <s v="Merck Sharp and Dohme LLC"/>
    <s v="Brazil"/>
    <x v="1"/>
    <n v="40700"/>
    <s v="Revenues - Third Parties"/>
    <m/>
    <s v="Freight - Shipments"/>
    <n v="2026"/>
    <n v="7"/>
    <s v="USD"/>
    <n v="-92.580585299999996"/>
    <n v="1"/>
    <n v="-92.580585299999996"/>
    <x v="6"/>
    <s v="Not Applicable"/>
  </r>
  <r>
    <s v="OTH CUST"/>
    <s v="TAS6417-301"/>
    <s v="Taiho Pharma USA"/>
    <s v="Brazil"/>
    <x v="1"/>
    <n v="40700"/>
    <s v="Revenues - Third Parties"/>
    <m/>
    <s v="Freight - Returns"/>
    <n v="2026"/>
    <n v="7"/>
    <s v="USD"/>
    <n v="-7.7960505000000007"/>
    <n v="1"/>
    <n v="-7.7960505000000007"/>
    <x v="6"/>
    <s v="Not Applicable"/>
  </r>
  <r>
    <s v="ELI LILLY"/>
    <s v="J3M-MC-JZQB"/>
    <s v="Eli Lilly &amp; Co."/>
    <s v="Brazil"/>
    <x v="1"/>
    <n v="40700"/>
    <s v="Revenues - Third Parties"/>
    <m/>
    <s v="Freight - Shipments"/>
    <n v="2026"/>
    <n v="7"/>
    <s v="USD"/>
    <n v="-1462.3027943999998"/>
    <n v="1"/>
    <n v="-1462.3027943999998"/>
    <x v="6"/>
    <s v="Not Applicable"/>
  </r>
  <r>
    <s v="MERCK"/>
    <s v="MK-9999-01A"/>
    <s v="Merck Sharp and Dohme LLC"/>
    <s v="Brazil"/>
    <x v="1"/>
    <n v="40700"/>
    <s v="Revenues - Third Parties"/>
    <m/>
    <s v="Freight - Shipments"/>
    <n v="2026"/>
    <n v="7"/>
    <s v="USD"/>
    <n v="-8.801992499999999"/>
    <n v="1"/>
    <n v="-8.801992499999999"/>
    <x v="6"/>
    <s v="Not Applicable"/>
  </r>
  <r>
    <s v="J &amp; J"/>
    <s v="61186372NSC2007"/>
    <s v="Janssen"/>
    <s v="Brazil"/>
    <x v="1"/>
    <n v="40700"/>
    <s v="Revenues - Third Parties"/>
    <m/>
    <s v="Freight - Shipments"/>
    <n v="2026"/>
    <n v="7"/>
    <s v="USD"/>
    <n v="-1777.4240683500002"/>
    <n v="1"/>
    <n v="-1777.4240683500002"/>
    <x v="6"/>
    <s v="Not Applicable"/>
  </r>
  <r>
    <s v="ASTRAZENECA"/>
    <s v="D6972C00002"/>
    <s v="Astra Zeneca"/>
    <s v="Brazil"/>
    <x v="1"/>
    <n v="40700"/>
    <s v="Revenues - Third Parties"/>
    <m/>
    <s v="Freight - Shipments"/>
    <n v="2026"/>
    <n v="7"/>
    <s v="USD"/>
    <n v="-407.5772862"/>
    <n v="1"/>
    <n v="-407.5772862"/>
    <x v="6"/>
    <s v="Not Applicable"/>
  </r>
  <r>
    <s v="DAIICHI"/>
    <s v="DS6000-109"/>
    <s v="Daiichi Sankyo Pharma Development"/>
    <s v="Brazil"/>
    <x v="1"/>
    <n v="40700"/>
    <s v="Revenues - Third Parties"/>
    <m/>
    <s v="Freight - Shipments"/>
    <n v="2026"/>
    <n v="7"/>
    <s v="USD"/>
    <n v="-1492.75300965"/>
    <n v="1"/>
    <n v="-1492.75300965"/>
    <x v="6"/>
    <s v="Not Applicable"/>
  </r>
  <r>
    <s v="MERCK"/>
    <s v="MK-5684-003"/>
    <s v="Merck Sharp and Dohme LLC"/>
    <s v="Brazil"/>
    <x v="1"/>
    <n v="40700"/>
    <s v="Revenues - Third Parties"/>
    <m/>
    <s v="Freight - Shipments"/>
    <n v="2026"/>
    <n v="7"/>
    <s v="USD"/>
    <n v="-159.32893095"/>
    <n v="1"/>
    <n v="-159.32893095"/>
    <x v="6"/>
    <s v="Not Applicable"/>
  </r>
  <r>
    <s v="J &amp; J"/>
    <s v="CNTO1959CRD3008"/>
    <s v="Janssen"/>
    <s v="Brazil"/>
    <x v="1"/>
    <n v="40700"/>
    <s v="Revenues - Third Parties"/>
    <m/>
    <s v="Freight - Shipments"/>
    <n v="2026"/>
    <n v="7"/>
    <s v="USD"/>
    <n v="-532.54510994999998"/>
    <n v="1"/>
    <n v="-532.54510994999998"/>
    <x v="6"/>
    <s v="Not Applicable"/>
  </r>
  <r>
    <s v="ASTRAZENECA"/>
    <s v="D6972C00003"/>
    <s v="Astra Zeneca"/>
    <s v="Brazil"/>
    <x v="1"/>
    <n v="40700"/>
    <s v="Revenues - Third Parties"/>
    <m/>
    <s v="Freight - Shipments"/>
    <n v="2026"/>
    <n v="7"/>
    <s v="USD"/>
    <n v="-350.21987699999994"/>
    <n v="1"/>
    <n v="-350.21987699999994"/>
    <x v="6"/>
    <s v="Not Applicable"/>
  </r>
  <r>
    <s v="MERCK"/>
    <s v="MK-2870-019"/>
    <s v="Merck Sharp and Dohme LLC"/>
    <s v="Brazil"/>
    <x v="1"/>
    <n v="40700"/>
    <s v="Revenues - Third Parties"/>
    <m/>
    <s v="Freight - Shipments"/>
    <n v="2026"/>
    <n v="7"/>
    <s v="USD"/>
    <n v="-3199.6412437499998"/>
    <n v="1"/>
    <n v="-3199.6412437499998"/>
    <x v="6"/>
    <s v="Not Applicable"/>
  </r>
  <r>
    <s v="J &amp; J"/>
    <s v="77242113PSO3004"/>
    <s v="Janssen"/>
    <s v="Brazil"/>
    <x v="1"/>
    <n v="40700"/>
    <s v="Revenues - Third Parties"/>
    <m/>
    <s v="Freight - Shipments"/>
    <n v="2026"/>
    <n v="7"/>
    <s v="USD"/>
    <n v="-336.27061964999996"/>
    <n v="1"/>
    <n v="-336.27061964999996"/>
    <x v="6"/>
    <s v="Not Applicable"/>
  </r>
  <r>
    <s v="MERCK"/>
    <s v="MK-2870-015"/>
    <s v="Merck Sharp and Dohme LLC"/>
    <s v="Brazil"/>
    <x v="1"/>
    <n v="40700"/>
    <s v="Revenues - Third Parties"/>
    <m/>
    <s v="Freight - Shipments"/>
    <n v="2026"/>
    <n v="7"/>
    <s v="USD"/>
    <n v="-379.53197415"/>
    <n v="1"/>
    <n v="-379.53197415"/>
    <x v="6"/>
    <s v="Not Applicable"/>
  </r>
  <r>
    <s v="J &amp; J"/>
    <s v="64407564MMY2006"/>
    <s v="Janssen"/>
    <s v="Brazil"/>
    <x v="1"/>
    <n v="40700"/>
    <s v="Revenues - Third Parties"/>
    <m/>
    <s v="Freight - Shipments"/>
    <n v="2026"/>
    <n v="7"/>
    <s v="USD"/>
    <n v="-2118.2892695999999"/>
    <n v="1"/>
    <n v="-2118.2892695999999"/>
    <x v="6"/>
    <s v="Not Applicable"/>
  </r>
  <r>
    <s v="MERCK"/>
    <s v="MK-0616-019"/>
    <s v="Merck Sharp and Dohme LLC"/>
    <s v="Brazil"/>
    <x v="1"/>
    <n v="40700"/>
    <s v="Revenues - Third Parties"/>
    <m/>
    <s v="Freight - Shipments"/>
    <n v="2026"/>
    <n v="7"/>
    <s v="USD"/>
    <n v="-106.73687955"/>
    <n v="1"/>
    <n v="-106.73687955"/>
    <x v="6"/>
    <s v="Not Applicable"/>
  </r>
  <r>
    <s v="MERCK"/>
    <s v="MK-3475-06D"/>
    <s v="Merck Sharp and Dohme LLC"/>
    <s v="Brazil"/>
    <x v="1"/>
    <n v="40700"/>
    <s v="Revenues - Third Parties"/>
    <m/>
    <s v="Freight - Shipments"/>
    <n v="2026"/>
    <n v="7"/>
    <s v="USD"/>
    <n v="-177.1767984"/>
    <n v="1"/>
    <n v="-177.1767984"/>
    <x v="6"/>
    <s v="Not Applicable"/>
  </r>
  <r>
    <s v="MERCK"/>
    <s v="MK-2870-012"/>
    <s v="Merck Sharp and Dohme LLC"/>
    <s v="Brazil"/>
    <x v="1"/>
    <n v="40700"/>
    <s v="Revenues - Third Parties"/>
    <m/>
    <s v="Freight - Shipments"/>
    <n v="2026"/>
    <n v="7"/>
    <s v="USD"/>
    <n v="-2962.1009071500002"/>
    <n v="1"/>
    <n v="-2962.1009071500002"/>
    <x v="6"/>
    <s v="Not Applicable"/>
  </r>
  <r>
    <s v="REGENERON"/>
    <s v="R3918-MG-2018"/>
    <s v="Regeneron Pharmaceuticals Inc"/>
    <s v="Brazil"/>
    <x v="1"/>
    <n v="40700"/>
    <s v="Revenues - Third Parties"/>
    <m/>
    <s v="Freight - Shipments"/>
    <n v="2026"/>
    <n v="7"/>
    <s v="USD"/>
    <n v="-1960.8365374499999"/>
    <n v="1"/>
    <n v="-1960.8365374499999"/>
    <x v="6"/>
    <s v="Not Applicable"/>
  </r>
  <r>
    <s v="ELI LILLY"/>
    <s v="J1I-MC-GZQA"/>
    <s v="Eli Lilly &amp; Co."/>
    <s v="Brazil"/>
    <x v="1"/>
    <n v="40700"/>
    <s v="Revenues - Third Parties"/>
    <m/>
    <s v="Freight - Shipments"/>
    <n v="2026"/>
    <n v="7"/>
    <s v="USD"/>
    <n v="-114.9475887"/>
    <n v="1"/>
    <n v="-114.9475887"/>
    <x v="6"/>
    <s v="Not Applicable"/>
  </r>
  <r>
    <s v="ELI LILLY"/>
    <s v="J1I-MC-GZBO"/>
    <s v="Eli Lilly &amp; Co."/>
    <s v="Brazil"/>
    <x v="1"/>
    <n v="40700"/>
    <s v="Revenues - Third Parties"/>
    <m/>
    <s v="Freight - Returns"/>
    <n v="2026"/>
    <n v="7"/>
    <s v="USD"/>
    <n v="-9207.3163591500015"/>
    <n v="1"/>
    <n v="-9207.3163591500015"/>
    <x v="6"/>
    <s v="Not Applicable"/>
  </r>
  <r>
    <s v="ELI LILLY"/>
    <s v="J3L-MC-EZEF"/>
    <s v="Eli Lilly &amp; Co."/>
    <s v="Brazil"/>
    <x v="1"/>
    <n v="40700"/>
    <s v="Revenues - Third Parties"/>
    <m/>
    <s v="Freight - Returns"/>
    <n v="2026"/>
    <n v="7"/>
    <s v="USD"/>
    <n v="-3517.0691660999996"/>
    <n v="1"/>
    <n v="-3517.0691660999996"/>
    <x v="6"/>
    <s v="Not Applicable"/>
  </r>
  <r>
    <s v="MERCK"/>
    <s v="MK-4482-023"/>
    <s v="Merck Sharp and Dohme LLC"/>
    <s v="Brazil"/>
    <x v="1"/>
    <n v="40700"/>
    <s v="Revenues - Third Parties"/>
    <m/>
    <s v="Freight - Shipments"/>
    <n v="2026"/>
    <n v="7"/>
    <s v="USD"/>
    <n v="-17.514502950000001"/>
    <n v="1"/>
    <n v="-17.514502950000001"/>
    <x v="6"/>
    <s v="Not Applicable"/>
  </r>
  <r>
    <s v="MERCK"/>
    <s v="MK-2870-023"/>
    <s v="Merck Sharp and Dohme LLC"/>
    <s v="Brazil"/>
    <x v="1"/>
    <n v="40700"/>
    <s v="Revenues - Third Parties"/>
    <m/>
    <s v="Freight - Shipments"/>
    <n v="2026"/>
    <n v="7"/>
    <s v="USD"/>
    <n v="-6637.1596976999999"/>
    <n v="1"/>
    <n v="-6637.1596976999999"/>
    <x v="6"/>
    <s v="Not Applicable"/>
  </r>
  <r>
    <s v="MERCK"/>
    <s v="MK-3475-06C"/>
    <s v="Merck Sharp and Dohme LLC"/>
    <s v="Brazil"/>
    <x v="1"/>
    <n v="40700"/>
    <s v="Revenues - Third Parties"/>
    <m/>
    <s v="Freight - Shipments"/>
    <n v="2026"/>
    <n v="7"/>
    <s v="USD"/>
    <n v="-6388.4569140000012"/>
    <n v="1"/>
    <n v="-6388.4569140000012"/>
    <x v="6"/>
    <s v="Not Applicable"/>
  </r>
  <r>
    <s v="MERCK"/>
    <s v="MK-1084-004"/>
    <s v="Merck Sharp and Dohme LLC"/>
    <s v="Brazil"/>
    <x v="1"/>
    <n v="40700"/>
    <s v="Revenues - Third Parties"/>
    <m/>
    <s v="Freight - Shipments"/>
    <n v="2026"/>
    <n v="7"/>
    <s v="USD"/>
    <n v="-2478.3890176499999"/>
    <n v="1"/>
    <n v="-2478.3890176499999"/>
    <x v="6"/>
    <s v="Not Applicable"/>
  </r>
  <r>
    <s v="MERCK"/>
    <s v="MK-2870-010"/>
    <s v="Merck Sharp and Dohme LLC"/>
    <s v="Brazil"/>
    <x v="1"/>
    <n v="40700"/>
    <s v="Revenues - Third Parties"/>
    <m/>
    <s v="Freight - Shipments"/>
    <n v="2026"/>
    <n v="7"/>
    <s v="USD"/>
    <n v="-2052.5258113499999"/>
    <n v="1"/>
    <n v="-2052.5258113499999"/>
    <x v="6"/>
    <s v="Not Applicable"/>
  </r>
  <r>
    <s v="MERCK"/>
    <s v="MK-7240-008"/>
    <s v="Merck Sharp and Dohme LLC"/>
    <s v="Brazil"/>
    <x v="1"/>
    <n v="40700"/>
    <s v="Revenues - Third Parties"/>
    <m/>
    <s v="Freight - Shipments"/>
    <n v="2026"/>
    <n v="7"/>
    <s v="USD"/>
    <n v="-70.954586849999998"/>
    <n v="1"/>
    <n v="-70.954586849999998"/>
    <x v="6"/>
    <s v="Not Applicable"/>
  </r>
  <r>
    <s v="J &amp; J"/>
    <s v="CNTO1959ISD3001"/>
    <s v="Janssen"/>
    <s v="Brazil"/>
    <x v="1"/>
    <n v="40700"/>
    <s v="Revenues - Third Parties"/>
    <m/>
    <s v="Freight - Shipments"/>
    <n v="2026"/>
    <n v="7"/>
    <s v="USD"/>
    <n v="-408.46274910000005"/>
    <n v="1"/>
    <n v="-408.46274910000005"/>
    <x v="6"/>
    <s v="Not Applicable"/>
  </r>
  <r>
    <s v="MERCK"/>
    <s v="V940-009"/>
    <s v="Merck Sharp and Dohme LLC"/>
    <s v="Brazil"/>
    <x v="1"/>
    <n v="40700"/>
    <s v="Revenues - Third Parties"/>
    <m/>
    <s v="Freight - Shipments"/>
    <n v="2026"/>
    <n v="7"/>
    <s v="USD"/>
    <n v="-8527.6212346499997"/>
    <n v="1"/>
    <n v="-8527.6212346499997"/>
    <x v="6"/>
    <s v="Not Applicable"/>
  </r>
  <r>
    <s v="J &amp; J"/>
    <s v="42847922MDD3003"/>
    <s v="Janssen"/>
    <s v="Brazil"/>
    <x v="1"/>
    <n v="40700"/>
    <s v="Revenues - Third Parties"/>
    <m/>
    <s v="Freight - Shipments"/>
    <n v="2026"/>
    <n v="7"/>
    <s v="USD"/>
    <n v="-178.75589339999999"/>
    <n v="1"/>
    <n v="-178.75589339999999"/>
    <x v="6"/>
    <s v="Not Applicable"/>
  </r>
  <r>
    <s v="J &amp; J"/>
    <s v="TMC207LEP3001"/>
    <s v="Janssen"/>
    <s v="Brazil"/>
    <x v="1"/>
    <n v="40700"/>
    <s v="Revenues - Third Parties"/>
    <m/>
    <s v="Freight - Shipments"/>
    <n v="2026"/>
    <n v="7"/>
    <s v="USD"/>
    <n v="-418.69119074999998"/>
    <n v="1"/>
    <n v="-418.69119074999998"/>
    <x v="6"/>
    <s v="Not Applicable"/>
  </r>
  <r>
    <s v="MERCK"/>
    <s v="MK-1084-007"/>
    <s v="Merck Sharp and Dohme LLC"/>
    <s v="Brazil"/>
    <x v="1"/>
    <n v="40700"/>
    <s v="Revenues - Third Parties"/>
    <m/>
    <s v="Freight - Shipments"/>
    <n v="2026"/>
    <n v="7"/>
    <s v="USD"/>
    <n v="-228.86642625000002"/>
    <n v="1"/>
    <n v="-228.86642625000002"/>
    <x v="6"/>
    <s v="Not Applicable"/>
  </r>
  <r>
    <s v="ASTRAZENECA"/>
    <s v="D5241C00006"/>
    <s v="Astra Zeneca"/>
    <s v="Brazil"/>
    <x v="1"/>
    <n v="40700"/>
    <s v="Revenues - Third Parties"/>
    <m/>
    <s v="Freight - Shipments"/>
    <n v="2026"/>
    <n v="7"/>
    <s v="USD"/>
    <n v="-683.73936225"/>
    <n v="1"/>
    <n v="-683.73936225"/>
    <x v="6"/>
    <s v="Not Applicable"/>
  </r>
  <r>
    <s v="DAIICHI"/>
    <s v="DS8201-724 (DG-05)"/>
    <s v="Daiichi Sankyo Pharma Development"/>
    <s v="Brazil"/>
    <x v="1"/>
    <n v="40700"/>
    <s v="Revenues - Third Parties"/>
    <m/>
    <s v="Freight - Shipments"/>
    <n v="2026"/>
    <n v="7"/>
    <s v="USD"/>
    <n v="-898.83958919999998"/>
    <n v="1"/>
    <n v="-898.83958919999998"/>
    <x v="6"/>
    <s v="Not Applicable"/>
  </r>
  <r>
    <s v="REGENERON"/>
    <s v="R2810-ONC-2268"/>
    <s v="Regeneron Pharmaceuticals Inc"/>
    <s v="Brazil"/>
    <x v="1"/>
    <n v="40700"/>
    <s v="Revenues - Third Parties"/>
    <m/>
    <s v="Freight - Shipments"/>
    <n v="2026"/>
    <n v="7"/>
    <s v="USD"/>
    <n v="-193.25958855000002"/>
    <n v="1"/>
    <n v="-193.25958855000002"/>
    <x v="6"/>
    <s v="Not Applicable"/>
  </r>
  <r>
    <s v="OTH CUST"/>
    <s v="LP352-302 (CAM)"/>
    <s v="Longboard Pharmaceuticals"/>
    <s v="Brazil"/>
    <x v="1"/>
    <n v="40700"/>
    <s v="Revenues - Third Parties"/>
    <m/>
    <s v="Freight - Shipments"/>
    <n v="2026"/>
    <n v="7"/>
    <s v="USD"/>
    <n v="-19.1550072"/>
    <n v="1"/>
    <n v="-19.1550072"/>
    <x v="6"/>
    <s v="Not Applicable"/>
  </r>
  <r>
    <s v="J &amp; J"/>
    <s v="61186372COR3001"/>
    <s v="Janssen"/>
    <s v="Brazil"/>
    <x v="1"/>
    <n v="40700"/>
    <s v="Revenues - Third Parties"/>
    <m/>
    <s v="Freight - Shipments"/>
    <n v="2026"/>
    <n v="7"/>
    <s v="USD"/>
    <n v="-405.82098165000008"/>
    <n v="1"/>
    <n v="-405.82098165000008"/>
    <x v="6"/>
    <s v="Not Applicable"/>
  </r>
  <r>
    <s v="OTH CUST"/>
    <s v="TBBO10203-101"/>
    <s v="TheRas Inc"/>
    <s v="Brazil"/>
    <x v="1"/>
    <n v="40700"/>
    <s v="Revenues - Third Parties"/>
    <m/>
    <s v="Freight - Shipments"/>
    <n v="2026"/>
    <n v="7"/>
    <s v="USD"/>
    <n v="-341.04884414999998"/>
    <n v="1"/>
    <n v="-341.04884414999998"/>
    <x v="6"/>
    <s v="Not Applicable"/>
  </r>
  <r>
    <s v="ASTRAZENECA"/>
    <s v="D9181C00002"/>
    <s v="Astra Zeneca"/>
    <s v="Brazil"/>
    <x v="1"/>
    <n v="40700"/>
    <s v="Revenues - Third Parties"/>
    <m/>
    <s v="Freight - Shipments"/>
    <n v="2026"/>
    <n v="7"/>
    <s v="USD"/>
    <n v="-357.08660084999997"/>
    <n v="1"/>
    <n v="-357.08660084999997"/>
    <x v="6"/>
    <s v="Not Applicable"/>
  </r>
  <r>
    <s v="J &amp; J"/>
    <s v="80202135SJS3001"/>
    <s v="Janssen"/>
    <s v="Brazil"/>
    <x v="1"/>
    <n v="40700"/>
    <s v="Revenues - Third Parties"/>
    <m/>
    <s v="Freight - Shipments"/>
    <n v="2026"/>
    <n v="7"/>
    <s v="USD"/>
    <n v="-1706.8794613499999"/>
    <n v="1"/>
    <n v="-1706.8794613499999"/>
    <x v="6"/>
    <s v="Not Applicable"/>
  </r>
  <r>
    <s v="J &amp; J"/>
    <s v="61186372COR3002"/>
    <s v="Janssen"/>
    <s v="Brazil"/>
    <x v="1"/>
    <n v="40700"/>
    <s v="Revenues - Third Parties"/>
    <m/>
    <s v="Freight - Shipments"/>
    <n v="2026"/>
    <n v="7"/>
    <s v="USD"/>
    <n v="-297.9085536"/>
    <n v="1"/>
    <n v="-297.9085536"/>
    <x v="6"/>
    <s v="Not Applicable"/>
  </r>
  <r>
    <s v="MERCK"/>
    <s v="MK-3475-06E"/>
    <s v="Merck Sharp and Dohme LLC"/>
    <s v="Brazil"/>
    <x v="1"/>
    <n v="40700"/>
    <s v="Revenues - Third Parties"/>
    <m/>
    <s v="Freight - Shipments"/>
    <n v="2026"/>
    <n v="7"/>
    <s v="USD"/>
    <n v="-418.4215749"/>
    <n v="1"/>
    <n v="-418.4215749"/>
    <x v="6"/>
    <s v="Not Applicable"/>
  </r>
  <r>
    <s v="MERCK"/>
    <s v="MK-2400-01A"/>
    <s v="Merck Sharp and Dohme LLC"/>
    <s v="Brazil"/>
    <x v="1"/>
    <n v="40700"/>
    <s v="Revenues - Third Parties"/>
    <m/>
    <s v="Freight - Shipments"/>
    <n v="2026"/>
    <n v="7"/>
    <s v="USD"/>
    <n v="-2.8084497000000002"/>
    <n v="1"/>
    <n v="-2.8084497000000002"/>
    <x v="6"/>
    <s v="Not Applicable"/>
  </r>
  <r>
    <s v="J &amp; J"/>
    <s v="77242113PSA3002"/>
    <s v="Janssen"/>
    <s v="Brazil"/>
    <x v="1"/>
    <n v="40700"/>
    <s v="Revenues - Third Parties"/>
    <m/>
    <s v="Freight - Shipments"/>
    <n v="2026"/>
    <n v="7"/>
    <s v="USD"/>
    <n v="-125.27896395"/>
    <n v="1"/>
    <n v="-125.27896395"/>
    <x v="6"/>
    <s v="Not Applicable"/>
  </r>
  <r>
    <s v="ASTRAZENECA"/>
    <s v="D6973C00001"/>
    <s v="Astra Zeneca"/>
    <s v="Brazil"/>
    <x v="1"/>
    <n v="40700"/>
    <s v="Revenues - Third Parties"/>
    <m/>
    <s v="Freight - Shipments"/>
    <n v="2026"/>
    <n v="7"/>
    <s v="USD"/>
    <n v="-2870.19991755"/>
    <n v="1"/>
    <n v="-2870.19991755"/>
    <x v="6"/>
    <s v="Not Applicable"/>
  </r>
  <r>
    <s v="OTH CUST"/>
    <s v="LP352-301 (CAM)"/>
    <s v="Longboard Pharmaceuticals"/>
    <s v="Brazil"/>
    <x v="1"/>
    <n v="40700"/>
    <s v="Revenues - Third Parties"/>
    <m/>
    <s v="Freight - Shipments"/>
    <n v="2026"/>
    <n v="7"/>
    <s v="USD"/>
    <n v="-71.046993149999992"/>
    <n v="1"/>
    <n v="-71.046993149999992"/>
    <x v="6"/>
    <s v="Not Applicable"/>
  </r>
  <r>
    <s v="MERCK"/>
    <s v="MK-2140-010"/>
    <s v="Merck Sharp and Dohme LLC"/>
    <s v="Brazil"/>
    <x v="1"/>
    <n v="40700"/>
    <s v="Revenues - Third Parties"/>
    <m/>
    <s v="Freight - Shipments"/>
    <n v="2026"/>
    <n v="7"/>
    <s v="USD"/>
    <n v="-21.87631425"/>
    <n v="1"/>
    <n v="-21.87631425"/>
    <x v="6"/>
    <s v="Not Applicable"/>
  </r>
  <r>
    <s v="MERCK"/>
    <s v="MK-2870-011"/>
    <s v="Merck Sharp and Dohme LLC"/>
    <s v="Brazil"/>
    <x v="1"/>
    <n v="40700"/>
    <s v="Revenues - Third Parties"/>
    <m/>
    <s v="Freight - Shipments"/>
    <n v="2026"/>
    <n v="7"/>
    <s v="USD"/>
    <n v="-3158.0022631500001"/>
    <n v="1"/>
    <n v="-3158.0022631500001"/>
    <x v="6"/>
    <s v="Not Applicable"/>
  </r>
  <r>
    <s v="OTH CUST"/>
    <s v="SPY123-201"/>
    <s v="Spyre Therapeutics Inc"/>
    <s v="Brazil"/>
    <x v="1"/>
    <n v="40700"/>
    <s v="Revenues - Third Parties"/>
    <m/>
    <s v="Freight - Shipments"/>
    <n v="2026"/>
    <n v="7"/>
    <s v="USD"/>
    <n v="-1655.8284897000001"/>
    <n v="1"/>
    <n v="-1655.8284897000001"/>
    <x v="6"/>
    <s v="Not Applicable"/>
  </r>
  <r>
    <s v="MERCK"/>
    <s v="V940-011"/>
    <s v="Merck Sharp and Dohme LLC"/>
    <s v="Brazil"/>
    <x v="1"/>
    <n v="40700"/>
    <s v="Revenues - Third Parties"/>
    <m/>
    <s v="Freight - Shipments"/>
    <n v="2026"/>
    <n v="7"/>
    <s v="USD"/>
    <n v="-12.533920349999999"/>
    <n v="1"/>
    <n v="-12.533920349999999"/>
    <x v="6"/>
    <s v="Not Applicable"/>
  </r>
  <r>
    <s v="OTH CUST"/>
    <s v="LP352-303 (CAM)"/>
    <s v="Longboard Pharmaceuticals"/>
    <s v="Brazil"/>
    <x v="1"/>
    <n v="40700"/>
    <s v="Revenues - Third Parties"/>
    <m/>
    <s v="Freight - Shipments"/>
    <n v="2026"/>
    <n v="7"/>
    <s v="USD"/>
    <n v="-51.607748849999993"/>
    <n v="1"/>
    <n v="-51.607748849999993"/>
    <x v="6"/>
    <s v="Not Applicable"/>
  </r>
  <r>
    <s v="ELI LILLY"/>
    <s v="I6T-MC-AMAY"/>
    <s v="Eli Lilly &amp; Co."/>
    <s v="Brazil"/>
    <x v="1"/>
    <n v="40700"/>
    <s v="Revenues - Third Parties"/>
    <m/>
    <s v="Freight - Shipments"/>
    <n v="2026"/>
    <n v="7"/>
    <s v="USD"/>
    <n v="-96.510777299999987"/>
    <n v="1"/>
    <n v="-96.510777299999987"/>
    <x v="6"/>
    <s v="Not Applicable"/>
  </r>
  <r>
    <s v="MERCK"/>
    <s v="MK-2870-022"/>
    <s v="Merck Sharp and Dohme LLC"/>
    <s v="Brazil"/>
    <x v="1"/>
    <n v="40700"/>
    <s v="Revenues - Third Parties"/>
    <m/>
    <s v="Freight - Shipments"/>
    <n v="2026"/>
    <n v="7"/>
    <s v="USD"/>
    <n v="-150.46669889999998"/>
    <n v="1"/>
    <n v="-150.46669889999998"/>
    <x v="6"/>
    <s v="Not Applicable"/>
  </r>
  <r>
    <s v="MERCK"/>
    <s v="MK-5684-015"/>
    <s v="Merck Sharp and Dohme LLC"/>
    <s v="Brazil"/>
    <x v="1"/>
    <n v="40700"/>
    <s v="Revenues - Third Parties"/>
    <m/>
    <s v="Freight - Shipments"/>
    <n v="2026"/>
    <n v="7"/>
    <s v="USD"/>
    <n v="-35.597480099999999"/>
    <n v="1"/>
    <n v="-35.597480099999999"/>
    <x v="6"/>
    <s v="Not Applicable"/>
  </r>
  <r>
    <s v="MERCK"/>
    <s v="MK-2400-001"/>
    <s v="Merck Sharp and Dohme LLC"/>
    <s v="Brazil"/>
    <x v="1"/>
    <n v="40700"/>
    <s v="Revenues - Third Parties"/>
    <m/>
    <s v="Freight - Shipments"/>
    <n v="2026"/>
    <n v="7"/>
    <s v="USD"/>
    <n v="-2.7967526999999999"/>
    <n v="1"/>
    <n v="-2.7967526999999999"/>
    <x v="6"/>
    <s v="Not Applicable"/>
  </r>
  <r>
    <s v="MERCK"/>
    <s v="MK-2870-033"/>
    <s v="Merck Sharp and Dohme LLC"/>
    <s v="Brazil"/>
    <x v="1"/>
    <n v="40700"/>
    <s v="Revenues - Third Parties"/>
    <m/>
    <s v="Freight - Shipments"/>
    <n v="2026"/>
    <n v="7"/>
    <s v="USD"/>
    <n v="-790.88739135000003"/>
    <n v="1"/>
    <n v="-790.88739135000003"/>
    <x v="6"/>
    <s v="Not Applicable"/>
  </r>
  <r>
    <s v="MERCK"/>
    <s v="MK-2870-031"/>
    <s v="Merck Sharp and Dohme LLC"/>
    <s v="Brazil"/>
    <x v="1"/>
    <n v="40700"/>
    <s v="Revenues - Third Parties"/>
    <m/>
    <s v="Freight - Shipments"/>
    <n v="2026"/>
    <n v="7"/>
    <s v="USD"/>
    <n v="-160.09625414999996"/>
    <n v="1"/>
    <n v="-160.09625414999996"/>
    <x v="6"/>
    <s v="Not Applicable"/>
  </r>
  <r>
    <s v="DAIICHI"/>
    <s v="DS8201-793"/>
    <s v="Daiichi Sankyo Pharma Development"/>
    <s v="Brazil"/>
    <x v="1"/>
    <n v="40700"/>
    <s v="Revenues - Third Parties"/>
    <m/>
    <s v="Freight - Shipments"/>
    <n v="2026"/>
    <n v="7"/>
    <s v="USD"/>
    <n v="-1338.5754374999999"/>
    <n v="1"/>
    <n v="-1338.5754374999999"/>
    <x v="6"/>
    <s v="Not Applicable"/>
  </r>
  <r>
    <s v="ELI LILLY"/>
    <s v="J3M-MC-JZQH"/>
    <s v="Eli Lilly &amp; Co."/>
    <s v="Brazil"/>
    <x v="1"/>
    <n v="40700"/>
    <s v="Revenues - Third Parties"/>
    <m/>
    <s v="Freight - Shipments"/>
    <n v="2026"/>
    <n v="7"/>
    <s v="USD"/>
    <n v="-110.41032240000001"/>
    <n v="1"/>
    <n v="-110.41032240000001"/>
    <x v="6"/>
    <s v="Not Applicable"/>
  </r>
  <r>
    <s v="J &amp; J"/>
    <s v="75276617AML3001"/>
    <s v="Janssen"/>
    <s v="Brazil"/>
    <x v="1"/>
    <n v="40700"/>
    <s v="Revenues - Third Parties"/>
    <m/>
    <s v="Freight - Shipments"/>
    <n v="2026"/>
    <n v="7"/>
    <s v="USD"/>
    <n v="-124.8561174"/>
    <n v="1"/>
    <n v="-124.8561174"/>
    <x v="6"/>
    <s v="Not Applicable"/>
  </r>
  <r>
    <s v="MERCK"/>
    <s v="MK-0616-029"/>
    <s v="Merck Sharp and Dohme LLC"/>
    <s v="Brazil"/>
    <x v="1"/>
    <n v="40700"/>
    <s v="Revenues - Third Parties"/>
    <m/>
    <s v="Freight - Shipments"/>
    <n v="2026"/>
    <n v="7"/>
    <s v="USD"/>
    <n v="-26.06500995"/>
    <n v="1"/>
    <n v="-26.06500995"/>
    <x v="6"/>
    <s v="Not Applicable"/>
  </r>
  <r>
    <s v="MERCK"/>
    <s v="MK-2870-032"/>
    <s v="Merck Sharp and Dohme LLC"/>
    <s v="Brazil"/>
    <x v="1"/>
    <n v="40700"/>
    <s v="Revenues - Third Parties"/>
    <m/>
    <s v="Freight - Shipments"/>
    <n v="2026"/>
    <n v="7"/>
    <s v="USD"/>
    <n v="-9443.3811192000012"/>
    <n v="1"/>
    <n v="-9443.3811192000012"/>
    <x v="6"/>
    <s v="Not Applicable"/>
  </r>
  <r>
    <s v="MERCK"/>
    <s v="MK-6482-034"/>
    <s v="Merck Sharp and Dohme LLC"/>
    <s v="Brazil"/>
    <x v="1"/>
    <n v="40700"/>
    <s v="Revenues - Third Parties"/>
    <m/>
    <s v="Freight - Shipments"/>
    <n v="2026"/>
    <n v="7"/>
    <s v="USD"/>
    <n v="-5416.6988116499997"/>
    <n v="1"/>
    <n v="-5416.6988116499997"/>
    <x v="6"/>
    <s v="Not Applicable"/>
  </r>
  <r>
    <s v="J &amp; J"/>
    <s v="54767414MMY3030"/>
    <s v="Janssen"/>
    <s v="Brazil"/>
    <x v="1"/>
    <n v="40700"/>
    <s v="Revenues - Third Parties"/>
    <m/>
    <s v="Freight - Shipments"/>
    <n v="2026"/>
    <n v="7"/>
    <s v="USD"/>
    <n v="-453.67808744999996"/>
    <n v="1"/>
    <n v="-453.67808744999996"/>
    <x v="6"/>
    <s v="Not Applicable"/>
  </r>
  <r>
    <s v="OTH CUST"/>
    <s v="HLX22-GC-301"/>
    <s v="Shanghai Henlius Biotech Inc"/>
    <s v="Brazil"/>
    <x v="1"/>
    <n v="40700"/>
    <s v="Revenues - Third Parties"/>
    <m/>
    <s v="Freight - Shipments"/>
    <n v="2026"/>
    <n v="7"/>
    <s v="USD"/>
    <n v="-900.69180914999993"/>
    <n v="1"/>
    <n v="-900.69180914999993"/>
    <x v="6"/>
    <s v="Not Applicable"/>
  </r>
  <r>
    <s v="MERCK"/>
    <s v="MK-1022-016"/>
    <s v="Merck Sharp and Dohme LLC"/>
    <s v="Brazil"/>
    <x v="1"/>
    <n v="40700"/>
    <s v="Revenues - Third Parties"/>
    <m/>
    <s v="Freight - Shipments"/>
    <n v="2026"/>
    <n v="7"/>
    <s v="USD"/>
    <n v="-155.68473059999999"/>
    <n v="1"/>
    <n v="-155.68473059999999"/>
    <x v="6"/>
    <s v="Not Applicable"/>
  </r>
  <r>
    <s v="ELI LILLY"/>
    <s v="I8F-MC-GPJA"/>
    <s v="Eli Lilly &amp; Co."/>
    <s v="Brazil"/>
    <x v="1"/>
    <n v="40700"/>
    <s v="Revenues - Third Parties"/>
    <m/>
    <s v="Freight - Returns"/>
    <n v="2026"/>
    <n v="7"/>
    <s v="USD"/>
    <n v="-621.00835124999992"/>
    <n v="1"/>
    <n v="-621.00835124999992"/>
    <x v="6"/>
    <s v="Not Applicable"/>
  </r>
  <r>
    <s v="ELI LILLY"/>
    <s v="I8F-MC-GPJD"/>
    <s v="Eli Lilly &amp; Co."/>
    <s v="Brazil"/>
    <x v="1"/>
    <n v="40700"/>
    <s v="Revenues - Third Parties"/>
    <m/>
    <s v="Freight - Returns"/>
    <n v="2026"/>
    <n v="7"/>
    <s v="USD"/>
    <n v="-509.4452895"/>
    <n v="1"/>
    <n v="-509.4452895"/>
    <x v="6"/>
    <s v="Not Applicable"/>
  </r>
  <r>
    <s v="MERCK"/>
    <s v="A011-12 (MK-7962-004)"/>
    <s v="Merck Sharp and Dohme LLC"/>
    <s v="Brazil"/>
    <x v="1"/>
    <n v="40700"/>
    <s v="Revenues - Third Parties"/>
    <m/>
    <s v="Freight - Shipments"/>
    <n v="2026"/>
    <n v="7"/>
    <s v="USD"/>
    <n v="-6243.7492330499999"/>
    <n v="1"/>
    <n v="-6243.7492330499999"/>
    <x v="6"/>
    <s v="Not Applicable"/>
  </r>
  <r>
    <s v="PFIZER"/>
    <s v="C2321008"/>
    <s v="Pfizer"/>
    <s v="Brazil"/>
    <x v="1"/>
    <n v="40700"/>
    <s v="Revenues - Third Parties"/>
    <m/>
    <s v="Freight - Shipments"/>
    <n v="2026"/>
    <n v="7"/>
    <s v="USD"/>
    <n v="-17265.925324199998"/>
    <n v="1"/>
    <n v="-17265.925324199998"/>
    <x v="6"/>
    <s v="Not Applicable"/>
  </r>
  <r>
    <s v="OTH CUST"/>
    <s v="SNDX-5613-0710"/>
    <s v="Syndax Pharmaceuticals Inc"/>
    <s v="Brazil"/>
    <x v="1"/>
    <n v="40700"/>
    <s v="Revenues - Third Parties"/>
    <m/>
    <s v="Freight - Shipments"/>
    <n v="2026"/>
    <n v="7"/>
    <s v="USD"/>
    <n v="-472.49212709999995"/>
    <n v="1"/>
    <n v="-472.49212709999995"/>
    <x v="6"/>
    <s v="Not Applicable"/>
  </r>
  <r>
    <s v="MERCK"/>
    <s v="MK-6482-033"/>
    <s v="Merck Sharp and Dohme LLC"/>
    <s v="Brazil"/>
    <x v="1"/>
    <n v="40700"/>
    <s v="Revenues - Third Parties"/>
    <m/>
    <s v="Freight - Shipments"/>
    <n v="2026"/>
    <n v="7"/>
    <s v="USD"/>
    <n v="-1974.5775882"/>
    <n v="1"/>
    <n v="-1974.5775882"/>
    <x v="6"/>
    <s v="Not Applicable"/>
  </r>
  <r>
    <s v="J &amp; J"/>
    <s v="78278343PCR3001"/>
    <s v="Janssen"/>
    <s v="Brazil"/>
    <x v="1"/>
    <n v="40700"/>
    <s v="Revenues - Third Parties"/>
    <m/>
    <s v="Freight - Shipments"/>
    <n v="2026"/>
    <n v="7"/>
    <s v="USD"/>
    <n v="-50.680176749999994"/>
    <n v="1"/>
    <n v="-50.680176749999994"/>
    <x v="6"/>
    <s v="Not Applicable"/>
  </r>
  <r>
    <s v="MERCK"/>
    <s v="MK-8527-011"/>
    <s v="Merck Sharp and Dohme LLC"/>
    <s v="Brazil"/>
    <x v="1"/>
    <n v="40700"/>
    <s v="Revenues - Third Parties"/>
    <m/>
    <s v="Freight - Shipments"/>
    <n v="2026"/>
    <n v="7"/>
    <s v="USD"/>
    <n v="-265.07916855000002"/>
    <n v="1"/>
    <n v="-265.07916855000002"/>
    <x v="6"/>
    <s v="Not Applicable"/>
  </r>
  <r>
    <s v="PFIZER"/>
    <s v="C4921003"/>
    <s v="Pfizer"/>
    <s v="Brazil"/>
    <x v="1"/>
    <n v="40700"/>
    <s v="Revenues - Third Parties"/>
    <m/>
    <s v="Freight - Shipments"/>
    <n v="2026"/>
    <n v="7"/>
    <s v="USD"/>
    <n v="-60.56706599999999"/>
    <n v="1"/>
    <n v="-60.56706599999999"/>
    <x v="6"/>
    <s v="Not Applicable"/>
  </r>
  <r>
    <s v="PFIZER"/>
    <s v="C5731006"/>
    <s v="Pfizer"/>
    <s v="Brazil"/>
    <x v="1"/>
    <n v="40700"/>
    <s v="Revenues - Third Parties"/>
    <m/>
    <s v="Freight - Shipments"/>
    <n v="2026"/>
    <n v="7"/>
    <s v="USD"/>
    <n v="-390.38620529999997"/>
    <n v="1"/>
    <n v="-390.38620529999997"/>
    <x v="6"/>
    <s v="Not Applicable"/>
  </r>
  <r>
    <s v="J &amp; J"/>
    <s v="61186372HNC3001"/>
    <s v="Janssen"/>
    <s v="Brazil"/>
    <x v="1"/>
    <n v="40700"/>
    <s v="Revenues - Third Parties"/>
    <m/>
    <s v="Freight - Shipments"/>
    <n v="2026"/>
    <n v="7"/>
    <s v="USD"/>
    <n v="-3457.3091931000004"/>
    <n v="1"/>
    <n v="-3457.3091931000004"/>
    <x v="6"/>
    <s v="Not Applicable"/>
  </r>
  <r>
    <s v="MERCK"/>
    <s v="MK-7240-013"/>
    <s v="Merck Sharp and Dohme LLC"/>
    <s v="Brazil"/>
    <x v="1"/>
    <n v="40700"/>
    <s v="Revenues - Third Parties"/>
    <m/>
    <s v="Freight - Shipments"/>
    <n v="2026"/>
    <n v="7"/>
    <s v="USD"/>
    <n v="-102.39670769999998"/>
    <n v="1"/>
    <n v="-102.39670769999998"/>
    <x v="6"/>
    <s v="Not Applicable"/>
  </r>
  <r>
    <s v="ELI LILLY"/>
    <s v="J2S-MC-GZMR"/>
    <s v="Eli Lilly &amp; Co."/>
    <s v="Brazil"/>
    <x v="1"/>
    <n v="40700"/>
    <s v="Revenues - Third Parties"/>
    <m/>
    <s v="Freight - Shipments"/>
    <n v="2026"/>
    <n v="7"/>
    <s v="USD"/>
    <n v="-77.601407100000003"/>
    <n v="1"/>
    <n v="-77.601407100000003"/>
    <x v="6"/>
    <s v="Not Applicable"/>
  </r>
  <r>
    <s v="MERCK"/>
    <s v="MK-7962-038"/>
    <s v="Merck Sharp and Dohme LLC"/>
    <s v="Brazil"/>
    <x v="1"/>
    <n v="40700"/>
    <s v="Revenues - Third Parties"/>
    <m/>
    <s v="Freight - Shipments"/>
    <n v="2026"/>
    <n v="7"/>
    <s v="USD"/>
    <n v="-1277.76799815"/>
    <n v="1"/>
    <n v="-1277.76799815"/>
    <x v="6"/>
    <s v="Not Applicable"/>
  </r>
  <r>
    <s v="J &amp; J"/>
    <s v="77242113UCO3001"/>
    <s v="Janssen"/>
    <s v="Brazil"/>
    <x v="1"/>
    <n v="40700"/>
    <s v="Revenues - Third Parties"/>
    <m/>
    <s v="Freight - Shipments"/>
    <n v="2026"/>
    <n v="7"/>
    <s v="USD"/>
    <n v="-2097.95578965"/>
    <n v="1"/>
    <n v="-2097.95578965"/>
    <x v="6"/>
    <s v="Not Applicable"/>
  </r>
  <r>
    <s v="J &amp; J"/>
    <s v="77242113CRD3001"/>
    <s v="Janssen"/>
    <s v="Brazil"/>
    <x v="1"/>
    <n v="40700"/>
    <s v="Revenues - Third Parties"/>
    <m/>
    <s v="Freight - Shipments"/>
    <n v="2026"/>
    <n v="7"/>
    <s v="USD"/>
    <n v="-1493.0413406999999"/>
    <n v="1"/>
    <n v="-1493.0413406999999"/>
    <x v="6"/>
    <s v="Not Applicable"/>
  </r>
  <r>
    <s v="ELI LILLY"/>
    <s v="J2O-MC-EKBG (eCOA)"/>
    <s v="Eli Lilly &amp; Co."/>
    <s v="Brazil"/>
    <x v="1"/>
    <n v="40700"/>
    <s v="Revenues - Third Parties"/>
    <m/>
    <s v="Freight - Returns"/>
    <n v="2026"/>
    <n v="7"/>
    <s v="USD"/>
    <n v="-50.959735049999999"/>
    <n v="1"/>
    <n v="-50.959735049999999"/>
    <x v="6"/>
    <s v="Not Applicable"/>
  </r>
  <r>
    <s v="MERCK"/>
    <s v="MK-2870-021"/>
    <s v="Merck Sharp and Dohme LLC"/>
    <s v="Brazil"/>
    <x v="1"/>
    <n v="40700"/>
    <s v="Revenues - Third Parties"/>
    <m/>
    <s v="Freight - Shipments"/>
    <n v="2026"/>
    <n v="7"/>
    <s v="USD"/>
    <n v="-378.33478619999988"/>
    <n v="1"/>
    <n v="-378.33478619999988"/>
    <x v="6"/>
    <s v="Not Applicable"/>
  </r>
  <r>
    <s v="MERCK"/>
    <s v="MK-0616-037"/>
    <s v="Merck Sharp and Dohme LLC"/>
    <s v="Brazil"/>
    <x v="1"/>
    <n v="40700"/>
    <s v="Revenues - Third Parties"/>
    <m/>
    <s v="Freight - Shipments"/>
    <n v="2026"/>
    <n v="7"/>
    <s v="USD"/>
    <n v="-5.1332284499999998"/>
    <n v="1"/>
    <n v="-5.1332284499999998"/>
    <x v="6"/>
    <s v="Not Applicable"/>
  </r>
  <r>
    <s v="MERCK"/>
    <s v="MK-2870-036"/>
    <s v="Merck Sharp and Dohme LLC"/>
    <s v="Brazil"/>
    <x v="1"/>
    <n v="40700"/>
    <s v="Revenues - Third Parties"/>
    <m/>
    <s v="Freight - Shipments"/>
    <n v="2026"/>
    <n v="7"/>
    <s v="USD"/>
    <n v="-363.68487855000001"/>
    <n v="1"/>
    <n v="-363.68487855000001"/>
    <x v="6"/>
    <s v="Not Applicable"/>
  </r>
  <r>
    <s v="J &amp; J"/>
    <s v="78278343PCR3003"/>
    <s v="Janssen"/>
    <s v="Brazil"/>
    <x v="1"/>
    <n v="40700"/>
    <s v="Revenues - Third Parties"/>
    <m/>
    <s v="Freight - Shipments"/>
    <n v="2026"/>
    <n v="7"/>
    <s v="USD"/>
    <n v="-27.733587"/>
    <n v="1"/>
    <n v="-27.733587"/>
    <x v="6"/>
    <s v="Not Applicable"/>
  </r>
  <r>
    <s v="ELI LILLY"/>
    <s v="J2O-MC-EKBG"/>
    <s v="Eli Lilly &amp; Co."/>
    <s v="Brazil"/>
    <x v="1"/>
    <n v="40700"/>
    <s v="Revenues - Third Parties"/>
    <m/>
    <s v="Freight - Shipments"/>
    <n v="2026"/>
    <n v="7"/>
    <s v="USD"/>
    <n v="-30581.154977099988"/>
    <n v="1"/>
    <n v="-30581.154977099988"/>
    <x v="6"/>
    <s v="Not Applicable"/>
  </r>
  <r>
    <s v="ELI LILLY"/>
    <s v="J6E-MC-KWAN"/>
    <s v="Eli Lilly &amp; Co."/>
    <s v="Brazil"/>
    <x v="1"/>
    <n v="40700"/>
    <s v="Revenues - Third Parties"/>
    <m/>
    <s v="Freight - Shipments"/>
    <n v="2026"/>
    <n v="7"/>
    <s v="USD"/>
    <n v="-487.58535104999999"/>
    <n v="1"/>
    <n v="-487.58535104999999"/>
    <x v="6"/>
    <s v="Not Applicable"/>
  </r>
  <r>
    <s v="ELI LILLY"/>
    <s v="I6T-MC-AMCD"/>
    <s v="Eli Lilly &amp; Co."/>
    <s v="Brazil"/>
    <x v="1"/>
    <n v="40700"/>
    <s v="Revenues - Third Parties"/>
    <m/>
    <s v="Freight - Shipments"/>
    <n v="2026"/>
    <n v="7"/>
    <s v="USD"/>
    <n v="-427.07735489999999"/>
    <n v="1"/>
    <n v="-427.07735489999999"/>
    <x v="6"/>
    <s v="Not Applicable"/>
  </r>
  <r>
    <s v="ELI LILLY"/>
    <s v="I6T-MC-AMCE"/>
    <s v="Eli Lilly &amp; Co."/>
    <s v="Brazil"/>
    <x v="1"/>
    <n v="40700"/>
    <s v="Revenues - Third Parties"/>
    <m/>
    <s v="Freight - Shipments"/>
    <n v="2026"/>
    <n v="7"/>
    <s v="USD"/>
    <n v="-143.23444379999998"/>
    <n v="1"/>
    <n v="-143.23444379999998"/>
    <x v="6"/>
    <s v="Not Applicable"/>
  </r>
  <r>
    <s v="ELI LILLY"/>
    <s v="J2S-MC-GZMH"/>
    <s v="Eli Lilly &amp; Co."/>
    <s v="Brazil"/>
    <x v="1"/>
    <n v="40700"/>
    <s v="Revenues - Third Parties"/>
    <m/>
    <s v="Freight - Shipments"/>
    <n v="2026"/>
    <n v="7"/>
    <s v="USD"/>
    <n v="-188.26321499999997"/>
    <n v="1"/>
    <n v="-188.26321499999997"/>
    <x v="6"/>
    <s v="Not Applicable"/>
  </r>
  <r>
    <s v="MERCK"/>
    <s v="MK-3475-01F"/>
    <s v="Merck Sharp and Dohme LLC"/>
    <s v="Brazil"/>
    <x v="1"/>
    <n v="40700"/>
    <s v="Revenues - Third Parties"/>
    <m/>
    <s v="Freight - Shipments"/>
    <n v="2026"/>
    <n v="7"/>
    <s v="USD"/>
    <n v="-317.52325289999993"/>
    <n v="1"/>
    <n v="-317.52325289999993"/>
    <x v="6"/>
    <s v="Not Applicable"/>
  </r>
  <r>
    <s v="ELI LILLY"/>
    <s v="J2A-MC-GZPW"/>
    <s v="Eli Lilly &amp; Co."/>
    <s v="Brazil"/>
    <x v="1"/>
    <n v="40700"/>
    <s v="Revenues - Third Parties"/>
    <m/>
    <s v="Freight - Shipments"/>
    <n v="2026"/>
    <n v="7"/>
    <s v="USD"/>
    <n v="-4083.2682995999999"/>
    <n v="1"/>
    <n v="-4083.2682995999999"/>
    <x v="6"/>
    <s v="Not Applicable"/>
  </r>
  <r>
    <s v="J &amp; J"/>
    <s v="80202135SLE3001"/>
    <s v="Janssen"/>
    <s v="Brazil"/>
    <x v="1"/>
    <n v="40700"/>
    <s v="Revenues - Third Parties"/>
    <m/>
    <s v="Freight - Shipments"/>
    <n v="2026"/>
    <n v="7"/>
    <s v="USD"/>
    <n v="-814.49252219999994"/>
    <n v="1"/>
    <n v="-814.49252219999994"/>
    <x v="6"/>
    <s v="Not Applicable"/>
  </r>
  <r>
    <s v="PFIZER"/>
    <s v="C6461001"/>
    <s v="Pfizer"/>
    <s v="Brazil"/>
    <x v="1"/>
    <n v="40700"/>
    <s v="Revenues - Third Parties"/>
    <m/>
    <s v="Freight - Shipments"/>
    <n v="2026"/>
    <n v="7"/>
    <s v="USD"/>
    <n v="-3125.1705386999997"/>
    <n v="1"/>
    <n v="-3125.1705386999997"/>
    <x v="6"/>
    <s v="Not Applicable"/>
  </r>
  <r>
    <s v="ELI LILLY"/>
    <s v="N1T-MC-TZ01"/>
    <s v="Eli Lilly &amp; Co."/>
    <s v="Brazil"/>
    <x v="1"/>
    <n v="40700"/>
    <s v="Revenues - Third Parties"/>
    <m/>
    <s v="Freight - Shipments"/>
    <n v="2026"/>
    <n v="7"/>
    <s v="USD"/>
    <n v="-24.049031999999997"/>
    <n v="1"/>
    <n v="-24.049031999999997"/>
    <x v="6"/>
    <s v="Not Applicable"/>
  </r>
  <r>
    <s v="ELI LILLY"/>
    <s v="N1T-MC-RT01"/>
    <s v="Eli Lilly &amp; Co."/>
    <s v="Brazil"/>
    <x v="1"/>
    <n v="40700"/>
    <s v="Revenues - Third Parties"/>
    <m/>
    <s v="Freight - Shipments"/>
    <n v="2026"/>
    <n v="7"/>
    <s v="USD"/>
    <n v="-117.20218544999997"/>
    <n v="1"/>
    <n v="-117.20218544999997"/>
    <x v="6"/>
    <s v="Not Applicable"/>
  </r>
  <r>
    <s v="J &amp; J"/>
    <s v="95597528ADM2001"/>
    <s v="Janssen"/>
    <s v="Brazil"/>
    <x v="1"/>
    <n v="40700"/>
    <s v="Revenues - Third Parties"/>
    <m/>
    <s v="Freight - Shipments"/>
    <n v="2026"/>
    <n v="7"/>
    <s v="USD"/>
    <n v="-183.03933480000001"/>
    <n v="1"/>
    <n v="-183.03933480000001"/>
    <x v="6"/>
    <s v="Not Applicable"/>
  </r>
  <r>
    <s v="ELI LILLY"/>
    <s v="I4V-MC-JAJJ"/>
    <s v="Eli Lilly &amp; Co."/>
    <s v="Brazil"/>
    <x v="1"/>
    <n v="40700"/>
    <s v="Revenues - Third Parties"/>
    <m/>
    <s v="Freight - Shipments"/>
    <n v="2026"/>
    <n v="7"/>
    <s v="USD"/>
    <n v="-203.84888264999998"/>
    <n v="1"/>
    <n v="-203.84888264999998"/>
    <x v="6"/>
    <s v="Not Applicable"/>
  </r>
  <r>
    <s v="ELI LILLY"/>
    <s v="I4V-MC-JAJK"/>
    <s v="Eli Lilly &amp; Co."/>
    <s v="Brazil"/>
    <x v="1"/>
    <n v="40700"/>
    <s v="Revenues - Third Parties"/>
    <m/>
    <s v="Freight - Shipments"/>
    <n v="2026"/>
    <n v="7"/>
    <s v="USD"/>
    <n v="-1479.2757262499997"/>
    <n v="1"/>
    <n v="-1479.2757262499997"/>
    <x v="6"/>
    <s v="Not Applicable"/>
  </r>
  <r>
    <s v="MERCK"/>
    <s v="MK-3475-06F"/>
    <s v="Merck Sharp and Dohme LLC"/>
    <s v="Brazil"/>
    <x v="1"/>
    <n v="40700"/>
    <s v="Revenues - Third Parties"/>
    <m/>
    <s v="Freight - Shipments"/>
    <n v="2026"/>
    <n v="7"/>
    <s v="USD"/>
    <n v="-285.32726039999994"/>
    <n v="1"/>
    <n v="-285.32726039999994"/>
    <x v="6"/>
    <s v="Not Applicable"/>
  </r>
  <r>
    <s v="ELI LILLY"/>
    <s v="J5E-MC-JZXB (eCOA)"/>
    <s v="Eli Lilly &amp; Co."/>
    <s v="Brazil"/>
    <x v="1"/>
    <n v="40700"/>
    <s v="Revenues - Third Parties"/>
    <m/>
    <s v="Freight - Shipments"/>
    <n v="2026"/>
    <n v="7"/>
    <s v="USD"/>
    <n v="-226.1883981"/>
    <n v="1"/>
    <n v="-226.1883981"/>
    <x v="6"/>
    <s v="Not Applicable"/>
  </r>
  <r>
    <s v="NOVARTIS"/>
    <s v="CBAF312D2301"/>
    <s v="Novartis Pharma AG"/>
    <s v="Brazil"/>
    <x v="1"/>
    <n v="40700"/>
    <s v="Revenues - Third Parties"/>
    <m/>
    <s v="Freight - Shipments"/>
    <n v="2026"/>
    <n v="7"/>
    <s v="USD"/>
    <n v="-889.61884410000005"/>
    <n v="1"/>
    <n v="-889.61884410000005"/>
    <x v="6"/>
    <s v="Not Applicable"/>
  </r>
  <r>
    <s v="NOVARTIS"/>
    <s v="CLNP023A2002B"/>
    <s v="Novartis Pharma AG"/>
    <s v="Brazil"/>
    <x v="1"/>
    <n v="40700"/>
    <s v="Revenues - Third Parties"/>
    <m/>
    <s v="Freight - Shipments"/>
    <n v="2026"/>
    <n v="7"/>
    <s v="USD"/>
    <n v="-1436.8226344499997"/>
    <n v="1"/>
    <n v="-1436.8226344499997"/>
    <x v="6"/>
    <s v="Not Applicable"/>
  </r>
  <r>
    <s v="NOVARTIS"/>
    <s v="CDRB436J12301"/>
    <s v="Novartis Pharma AG"/>
    <s v="Brazil"/>
    <x v="1"/>
    <n v="40700"/>
    <s v="Revenues - Third Parties"/>
    <m/>
    <s v="Freight - Shipments"/>
    <n v="2026"/>
    <n v="7"/>
    <s v="USD"/>
    <n v="-161.95724685000002"/>
    <n v="1"/>
    <n v="-161.95724685000002"/>
    <x v="6"/>
    <s v="Not Applicable"/>
  </r>
  <r>
    <s v="NOVARTIS"/>
    <s v="CLOU064C12302"/>
    <s v="Novartis Pharma AG"/>
    <s v="Brazil"/>
    <x v="1"/>
    <n v="40700"/>
    <s v="Revenues - Third Parties"/>
    <m/>
    <s v="Freight - Shipments"/>
    <n v="2026"/>
    <n v="7"/>
    <s v="USD"/>
    <n v="-1580.2436453999999"/>
    <n v="1"/>
    <n v="-1580.2436453999999"/>
    <x v="6"/>
    <s v="Not Applicable"/>
  </r>
  <r>
    <s v="NOVARTIS"/>
    <s v="CKJX839B12302"/>
    <s v="Novartis Pharma AG"/>
    <s v="Brazil"/>
    <x v="1"/>
    <n v="40700"/>
    <s v="Revenues - Third Parties"/>
    <m/>
    <s v="Freight - Shipments"/>
    <n v="2026"/>
    <n v="7"/>
    <s v="USD"/>
    <n v="-2000.0893300499999"/>
    <n v="1"/>
    <n v="-2000.0893300499999"/>
    <x v="6"/>
    <s v="Not Applicable"/>
  </r>
  <r>
    <s v="NOVARTIS"/>
    <s v="CVAY736K12301"/>
    <s v="Novartis Pharma AG"/>
    <s v="Brazil"/>
    <x v="1"/>
    <n v="40700"/>
    <s v="Revenues - Third Parties"/>
    <m/>
    <s v="Freight - Shipments"/>
    <n v="2026"/>
    <n v="7"/>
    <s v="USD"/>
    <n v="-764.6732446499999"/>
    <n v="1"/>
    <n v="-764.6732446499999"/>
    <x v="6"/>
    <s v="Not Applicable"/>
  </r>
  <r>
    <s v="NOVARTIS"/>
    <s v="CLEE011A2412B"/>
    <s v="Novartis Pharma AG"/>
    <s v="Brazil"/>
    <x v="1"/>
    <n v="40700"/>
    <s v="Revenues - Third Parties"/>
    <m/>
    <s v="Freight - Shipments"/>
    <n v="2026"/>
    <n v="7"/>
    <s v="USD"/>
    <n v="-1401.5257672499999"/>
    <n v="1"/>
    <n v="-1401.5257672499999"/>
    <x v="6"/>
    <s v="Not Applicable"/>
  </r>
  <r>
    <s v="NOVARTIS"/>
    <s v="CKJX839D12302"/>
    <s v="Novartis Pharma AG"/>
    <s v="Brazil"/>
    <x v="1"/>
    <n v="40700"/>
    <s v="Revenues - Third Parties"/>
    <m/>
    <s v="Freight - Shipments"/>
    <n v="2026"/>
    <n v="7"/>
    <s v="USD"/>
    <n v="-605.19166784999993"/>
    <n v="1"/>
    <n v="-605.19166784999993"/>
    <x v="6"/>
    <s v="Not Applicable"/>
  </r>
  <r>
    <s v="NOVARTIS"/>
    <s v="CLNP023B12302"/>
    <s v="Novartis Pharma AG"/>
    <s v="Brazil"/>
    <x v="1"/>
    <n v="40700"/>
    <s v="Revenues - Third Parties"/>
    <m/>
    <s v="Freight - Shipments"/>
    <n v="2026"/>
    <n v="7"/>
    <s v="USD"/>
    <n v="-55.161882299999995"/>
    <n v="1"/>
    <n v="-55.161882299999995"/>
    <x v="6"/>
    <s v="Not Applicable"/>
  </r>
  <r>
    <s v="NOVARTIS"/>
    <s v="CVAY736F12301"/>
    <s v="Novartis Pharma AG"/>
    <s v="Brazil"/>
    <x v="1"/>
    <n v="40700"/>
    <s v="Revenues - Third Parties"/>
    <m/>
    <s v="Freight - Shipments"/>
    <n v="2026"/>
    <n v="7"/>
    <s v="USD"/>
    <n v="-339.06912690000007"/>
    <n v="1"/>
    <n v="-339.06912690000007"/>
    <x v="6"/>
    <s v="Not Applicable"/>
  </r>
  <r>
    <s v="BAYER"/>
    <s v="BAY 1841788-21492"/>
    <s v="Bayer AG"/>
    <s v="Brazil"/>
    <x v="1"/>
    <n v="40700"/>
    <s v="Revenues - Third Parties"/>
    <m/>
    <s v="PassThrough - Freight"/>
    <n v="2026"/>
    <n v="7"/>
    <s v="USD"/>
    <n v="-3643.0452712499996"/>
    <n v="1"/>
    <n v="-3643.0452712499996"/>
    <x v="6"/>
    <s v="Not Applicable"/>
  </r>
  <r>
    <s v="BAYER"/>
    <s v="BAY 94-8862-20186"/>
    <s v="Bayer AG"/>
    <s v="Brazil"/>
    <x v="1"/>
    <n v="40700"/>
    <s v="Revenues - Third Parties"/>
    <m/>
    <s v="PassThrough - Freight"/>
    <n v="2026"/>
    <n v="7"/>
    <s v="USD"/>
    <n v="-15.183290850000001"/>
    <n v="1"/>
    <n v="-15.183290850000001"/>
    <x v="6"/>
    <s v="Not Applicable"/>
  </r>
  <r>
    <s v="NOVARTIS"/>
    <s v="CVAY736A2301E1"/>
    <s v="Novartis Pharma AG"/>
    <s v="Brazil"/>
    <x v="1"/>
    <n v="40700"/>
    <s v="Revenues - Third Parties"/>
    <m/>
    <s v="Freight - Shipments"/>
    <n v="2026"/>
    <n v="7"/>
    <s v="USD"/>
    <n v="-110.65361999999999"/>
    <n v="1"/>
    <n v="-110.65361999999999"/>
    <x v="6"/>
    <s v="Not Applicable"/>
  </r>
  <r>
    <s v="NOVARTIS"/>
    <s v="CLNP023B12001B"/>
    <s v="Novartis Pharma AG"/>
    <s v="Brazil"/>
    <x v="1"/>
    <n v="40700"/>
    <s v="Revenues - Third Parties"/>
    <m/>
    <s v="Freight - Shipments"/>
    <n v="2026"/>
    <n v="7"/>
    <s v="USD"/>
    <n v="-20.819490300000002"/>
    <n v="1"/>
    <n v="-20.819490300000002"/>
    <x v="6"/>
    <s v="Not Applicable"/>
  </r>
  <r>
    <s v="NOVARTIS"/>
    <s v="CLOU064A2304"/>
    <s v="Novartis Pharma AG"/>
    <s v="Brazil"/>
    <x v="1"/>
    <n v="40700"/>
    <s v="Revenues - Third Parties"/>
    <m/>
    <s v="Freight - Shipments"/>
    <n v="2026"/>
    <n v="7"/>
    <s v="USD"/>
    <n v="-92.560115550000006"/>
    <n v="1"/>
    <n v="-92.560115550000006"/>
    <x v="6"/>
    <s v="Not Applicable"/>
  </r>
  <r>
    <s v="NOVARTIS"/>
    <s v="CVAY736F12301E1"/>
    <s v="Novartis Pharma AG"/>
    <s v="Brazil"/>
    <x v="1"/>
    <n v="40700"/>
    <s v="Revenues - Third Parties"/>
    <m/>
    <s v="Freight - Shipments"/>
    <n v="2026"/>
    <n v="7"/>
    <s v="USD"/>
    <n v="-652.48380854999994"/>
    <n v="1"/>
    <n v="-652.48380854999994"/>
    <x v="6"/>
    <s v="Not Applicable"/>
  </r>
  <r>
    <s v="OTH CUST"/>
    <s v="PHA022121-C307"/>
    <s v="Pharvaris BV"/>
    <s v="Brazil"/>
    <x v="1"/>
    <n v="40700"/>
    <s v="Revenues - Third Parties"/>
    <m/>
    <s v="Freight - Shipments"/>
    <n v="2026"/>
    <n v="7"/>
    <s v="USD"/>
    <n v="-83.200176150000004"/>
    <n v="1"/>
    <n v="-83.200176150000004"/>
    <x v="6"/>
    <s v="Not Applicable"/>
  </r>
  <r>
    <s v="NOVARTIS"/>
    <s v="CVAY736S12201"/>
    <s v="Novartis Pharma AG"/>
    <s v="Brazil"/>
    <x v="1"/>
    <n v="40700"/>
    <s v="Revenues - Third Parties"/>
    <m/>
    <s v="Freight - Shipments"/>
    <n v="2026"/>
    <n v="7"/>
    <s v="USD"/>
    <n v="-842.87236844999995"/>
    <n v="1"/>
    <n v="-842.87236844999995"/>
    <x v="6"/>
    <s v="Not Applicable"/>
  </r>
  <r>
    <s v="NOVARTIS"/>
    <s v="CVAY736K12301E1"/>
    <s v="Novartis Pharma AG"/>
    <s v="Brazil"/>
    <x v="1"/>
    <n v="40700"/>
    <s v="Revenues - Third Parties"/>
    <m/>
    <s v="Freight - Shipments"/>
    <n v="2026"/>
    <n v="7"/>
    <s v="USD"/>
    <n v="-160.69338599999998"/>
    <n v="1"/>
    <n v="-160.69338599999998"/>
    <x v="6"/>
    <s v="Not Applicable"/>
  </r>
  <r>
    <s v="BAYER"/>
    <s v="BAY 2927088-22615"/>
    <s v="Bayer AG"/>
    <s v="Brazil"/>
    <x v="1"/>
    <n v="40700"/>
    <s v="Revenues - Third Parties"/>
    <m/>
    <s v="PassThrough - Freight"/>
    <n v="2026"/>
    <n v="7"/>
    <s v="USD"/>
    <n v="-173.35480365000001"/>
    <n v="1"/>
    <n v="-173.35480365000001"/>
    <x v="6"/>
    <s v="Not Applicable"/>
  </r>
  <r>
    <s v="OTH CUST"/>
    <s v="BCA101X301"/>
    <s v="Bicara Therapeutics"/>
    <s v="Brazil"/>
    <x v="1"/>
    <n v="40700"/>
    <s v="Revenues - Third Parties"/>
    <m/>
    <s v="Freight - Shipments"/>
    <n v="2026"/>
    <n v="7"/>
    <s v="USD"/>
    <n v="-879.12429569999983"/>
    <n v="1"/>
    <n v="-879.12429569999983"/>
    <x v="6"/>
    <s v="Not Applicable"/>
  </r>
  <r>
    <s v="OTH CUST"/>
    <s v="MB12-C-02-24"/>
    <s v="mAbxience Research"/>
    <s v="Brazil"/>
    <x v="1"/>
    <n v="40700"/>
    <s v="Revenues - Third Parties"/>
    <m/>
    <s v="Freight - Shipments"/>
    <n v="2026"/>
    <n v="7"/>
    <s v="USD"/>
    <n v="-3701.3144615999995"/>
    <n v="1"/>
    <n v="-3701.3144615999995"/>
    <x v="6"/>
    <s v="Not Applicable"/>
  </r>
  <r>
    <s v="NOVARTIS"/>
    <s v="CHK01-01 (CEVX811A12301)"/>
    <s v="Novartis Pharma AG"/>
    <s v="Brazil"/>
    <x v="1"/>
    <n v="40700"/>
    <s v="Revenues - Third Parties"/>
    <m/>
    <s v="Freight - Returns"/>
    <n v="2026"/>
    <n v="7"/>
    <s v="USD"/>
    <n v="-13.679056649999998"/>
    <n v="1"/>
    <n v="-13.679056649999998"/>
    <x v="6"/>
    <s v="Not Applicable"/>
  </r>
  <r>
    <s v="OTH CUST"/>
    <s v="NW-3509_023_III_2024"/>
    <s v="CliniRx UK Limited"/>
    <s v="Brazil"/>
    <x v="1"/>
    <n v="40700"/>
    <s v="Revenues - Third Parties"/>
    <m/>
    <s v="Freight - Shipments"/>
    <n v="2026"/>
    <n v="7"/>
    <s v="USD"/>
    <n v="-185.26059509999999"/>
    <n v="1"/>
    <n v="-185.26059509999999"/>
    <x v="6"/>
    <s v="Not Applicable"/>
  </r>
  <r>
    <s v="NOVARTIS"/>
    <s v="CTQJ230A12301E1"/>
    <s v="Novartis Pharma AG"/>
    <s v="Brazil"/>
    <x v="1"/>
    <n v="40700"/>
    <s v="Revenues - Third Parties"/>
    <m/>
    <s v="Freight - Shipments"/>
    <n v="2026"/>
    <n v="7"/>
    <s v="USD"/>
    <n v="-12243.006017550002"/>
    <n v="1"/>
    <n v="-12243.006017550002"/>
    <x v="6"/>
    <s v="Not Applicable"/>
  </r>
  <r>
    <s v="NOVARTIS"/>
    <s v="CLXE408B12201"/>
    <s v="Novartis Pharma AG"/>
    <s v="Brazil"/>
    <x v="1"/>
    <n v="40700"/>
    <s v="Revenues - Third Parties"/>
    <m/>
    <s v="Freight - Shipments"/>
    <n v="2026"/>
    <n v="7"/>
    <s v="USD"/>
    <n v="-169.56205139999997"/>
    <n v="1"/>
    <n v="-169.56205139999997"/>
    <x v="6"/>
    <s v="Not Applicable"/>
  </r>
  <r>
    <s v="NOVARTIS"/>
    <s v="CLEE011O12001"/>
    <s v="Novartis Pharma AG"/>
    <s v="Brazil"/>
    <x v="1"/>
    <n v="40700"/>
    <s v="Revenues - Third Parties"/>
    <m/>
    <s v="Freight - Shipments"/>
    <n v="2026"/>
    <n v="7"/>
    <s v="USD"/>
    <n v="-2979.2615758499996"/>
    <n v="1"/>
    <n v="-2979.2615758499996"/>
    <x v="6"/>
    <s v="Not Applicable"/>
  </r>
  <r>
    <s v="OTH CUST"/>
    <s v="GSK 222725 BC 130689-01"/>
    <s v="PPD Development LP"/>
    <s v="Brazil"/>
    <x v="1"/>
    <n v="40900"/>
    <s v="Revenues- IC"/>
    <m/>
    <s v="Freight - Shipments"/>
    <n v="2026"/>
    <n v="7"/>
    <s v="USD"/>
    <n v="-1994.68882515"/>
    <n v="1"/>
    <n v="-1994.68882515"/>
    <x v="6"/>
    <s v="Not Applicable"/>
  </r>
  <r>
    <s v="NOVARTIS"/>
    <s v="CLOU064O12301"/>
    <s v="Novartis Pharma AG"/>
    <s v="Brazil"/>
    <x v="1"/>
    <n v="40700"/>
    <s v="Revenues - Third Parties"/>
    <m/>
    <s v="Freight - Shipments"/>
    <n v="2026"/>
    <n v="7"/>
    <s v="USD"/>
    <n v="-83.189063999999988"/>
    <n v="1"/>
    <n v="-83.189063999999988"/>
    <x v="6"/>
    <s v="Not Applicable"/>
  </r>
  <r>
    <s v="OTH CUST"/>
    <s v="BGB-16673-304"/>
    <s v="BeOne"/>
    <s v="Brazil"/>
    <x v="1"/>
    <n v="40700"/>
    <s v="Revenues - Third Parties"/>
    <m/>
    <s v="Freight - Shipments"/>
    <n v="2026"/>
    <n v="7"/>
    <s v="USD"/>
    <n v="-2268.8050958999997"/>
    <n v="1"/>
    <n v="-2268.8050958999997"/>
    <x v="6"/>
    <s v="Not Applicable"/>
  </r>
  <r>
    <s v="BAYER"/>
    <s v="BAY 94-8862-21466"/>
    <s v="Bayer AG"/>
    <s v="Brazil"/>
    <x v="1"/>
    <n v="40700"/>
    <s v="Revenues - Third Parties"/>
    <m/>
    <s v="PassThrough - Freight"/>
    <n v="2026"/>
    <n v="7"/>
    <s v="USD"/>
    <n v="-136.51334759999997"/>
    <n v="1"/>
    <n v="-136.51334759999997"/>
    <x v="6"/>
    <s v="Not Applicable"/>
  </r>
  <r>
    <s v="OTH CUST"/>
    <s v="GSK 224295 BC 138389-01"/>
    <s v="PPD Development LP"/>
    <s v="Brazil"/>
    <x v="1"/>
    <n v="40900"/>
    <s v="Revenues- IC"/>
    <m/>
    <s v="Freight - Shipments"/>
    <n v="2026"/>
    <n v="7"/>
    <s v="USD"/>
    <n v="-9.5166791999999987"/>
    <n v="1"/>
    <n v="-9.5166791999999987"/>
    <x v="6"/>
    <s v="Not Applicable"/>
  </r>
  <r>
    <s v="NOVARTIS"/>
    <s v="CLEE011O12001 Succeed"/>
    <s v="Novartis Pharma AG"/>
    <s v="Brazil"/>
    <x v="1"/>
    <n v="40700"/>
    <s v="Revenues - Third Parties"/>
    <m/>
    <s v="Freight - Shipments"/>
    <n v="2026"/>
    <n v="7"/>
    <s v="USD"/>
    <n v="-2.4072425999999996"/>
    <n v="1"/>
    <n v="-2.4072425999999996"/>
    <x v="6"/>
    <s v="Not Applicable"/>
  </r>
  <r>
    <s v="GILEAD SCI"/>
    <s v="GS-US-595-6184"/>
    <s v="Gilead Sciences, Inc."/>
    <s v="Brazil"/>
    <x v="1"/>
    <n v="40700"/>
    <s v="Revenues - Third Parties"/>
    <m/>
    <s v="Freight - Shipments"/>
    <n v="2026"/>
    <n v="7"/>
    <s v="USD"/>
    <n v="-1002.3597937499999"/>
    <n v="1"/>
    <n v="-1002.3597937499999"/>
    <x v="6"/>
    <s v="Not Applicable"/>
  </r>
  <r>
    <s v="NOVARTIS"/>
    <s v="CLNP023Q12301"/>
    <s v="Novartis Pharma AG"/>
    <s v="Brazil"/>
    <x v="1"/>
    <n v="40700"/>
    <s v="Revenues - Third Parties"/>
    <m/>
    <s v="Freight - Shipments"/>
    <n v="2026"/>
    <n v="7"/>
    <s v="USD"/>
    <n v="-12546.713358899999"/>
    <n v="1"/>
    <n v="-12546.713358899999"/>
    <x v="6"/>
    <s v="Not Applicable"/>
  </r>
  <r>
    <s v="BAYER"/>
    <s v="BAY 94-8862-21467"/>
    <s v="Bayer AG"/>
    <s v="Brazil"/>
    <x v="1"/>
    <n v="40700"/>
    <s v="Revenues - Third Parties"/>
    <m/>
    <s v="PassThrough - Freight"/>
    <n v="2026"/>
    <n v="7"/>
    <s v="USD"/>
    <n v="-247.49214420000001"/>
    <n v="1"/>
    <n v="-247.49214420000001"/>
    <x v="6"/>
    <s v="Not Applicable"/>
  </r>
  <r>
    <s v="ASTRAZENECA"/>
    <s v="D361BC00001"/>
    <s v="Astra Zeneca"/>
    <s v="Brazil"/>
    <x v="1"/>
    <n v="40700"/>
    <s v="Revenues - Third Parties"/>
    <m/>
    <s v="Freight - Shipments"/>
    <n v="2026"/>
    <n v="7"/>
    <s v="USD"/>
    <n v="-50.290666649999999"/>
    <n v="1"/>
    <n v="-50.290666649999999"/>
    <x v="6"/>
    <s v="Not Applicable"/>
  </r>
  <r>
    <s v="ASTRAZENECA"/>
    <s v="D967JC00001"/>
    <s v="Astra Zeneca"/>
    <s v="Brazil"/>
    <x v="1"/>
    <n v="40700"/>
    <s v="Revenues - Third Parties"/>
    <m/>
    <s v="Freight - Shipments"/>
    <n v="2026"/>
    <n v="7"/>
    <s v="USD"/>
    <n v="-753.83421959999998"/>
    <n v="1"/>
    <n v="-753.83421959999998"/>
    <x v="6"/>
    <s v="Not Applicable"/>
  </r>
  <r>
    <s v="PFIZER"/>
    <s v="C4221016"/>
    <s v="Pfizer"/>
    <s v="Brazil"/>
    <x v="1"/>
    <n v="40700"/>
    <s v="Revenues - Third Parties"/>
    <m/>
    <s v="Freight - Shipments"/>
    <n v="2026"/>
    <n v="7"/>
    <s v="USD"/>
    <n v="-86.011550100000008"/>
    <n v="1"/>
    <n v="-86.011550100000008"/>
    <x v="6"/>
    <s v="Not Applicable"/>
  </r>
  <r>
    <s v="ASTRAZENECA"/>
    <s v="D967UC00001"/>
    <s v="Astra Zeneca"/>
    <s v="Brazil"/>
    <x v="1"/>
    <n v="40700"/>
    <s v="Revenues - Third Parties"/>
    <m/>
    <s v="Freight - Shipments"/>
    <n v="2026"/>
    <n v="7"/>
    <s v="USD"/>
    <n v="-454.28048294999996"/>
    <n v="1"/>
    <n v="-454.28048294999996"/>
    <x v="6"/>
    <s v="Not Applicable"/>
  </r>
  <r>
    <s v="ASTRAZENECA"/>
    <s v="D5086C00001"/>
    <s v="Astra Zeneca"/>
    <s v="Brazil"/>
    <x v="1"/>
    <n v="40700"/>
    <s v="Revenues - Third Parties"/>
    <m/>
    <s v="Freight - Shipments"/>
    <n v="2026"/>
    <n v="7"/>
    <s v="USD"/>
    <n v="-136.40339579999997"/>
    <n v="1"/>
    <n v="-136.40339579999997"/>
    <x v="6"/>
    <s v="Not Applicable"/>
  </r>
  <r>
    <s v="ASTRAZENECA"/>
    <s v="D9075C00001"/>
    <s v="Astra Zeneca"/>
    <s v="Brazil"/>
    <x v="1"/>
    <n v="40700"/>
    <s v="Revenues - Third Parties"/>
    <m/>
    <s v="Freight - Shipments"/>
    <n v="2026"/>
    <n v="7"/>
    <s v="USD"/>
    <n v="-673.64309669999989"/>
    <n v="1"/>
    <n v="-673.64309669999989"/>
    <x v="6"/>
    <s v="Not Applicable"/>
  </r>
  <r>
    <s v="ASTRAZENECA"/>
    <s v="D926NC00001"/>
    <s v="Astra Zeneca"/>
    <s v="Brazil"/>
    <x v="1"/>
    <n v="40700"/>
    <s v="Revenues - Third Parties"/>
    <m/>
    <s v="Freight - Shipments"/>
    <n v="2026"/>
    <n v="7"/>
    <s v="USD"/>
    <n v="-105.4800369"/>
    <n v="1"/>
    <n v="-105.4800369"/>
    <x v="6"/>
    <s v="Not Applicable"/>
  </r>
  <r>
    <s v="ASTRAZENECA"/>
    <s v="D926PC00001"/>
    <s v="Astra Zeneca"/>
    <s v="Brazil"/>
    <x v="1"/>
    <n v="40700"/>
    <s v="Revenues - Third Parties"/>
    <m/>
    <s v="Freight - Shipments"/>
    <n v="2026"/>
    <n v="7"/>
    <s v="USD"/>
    <n v="-32.170843949999998"/>
    <n v="1"/>
    <n v="-32.170843949999998"/>
    <x v="6"/>
    <s v="Not Applicable"/>
  </r>
  <r>
    <s v="MEDIMMUNE"/>
    <s v="D7020C00001"/>
    <s v="MedImmune Inc"/>
    <s v="Brazil"/>
    <x v="1"/>
    <n v="40700"/>
    <s v="Revenues - Third Parties"/>
    <m/>
    <s v="Freight - Shipments"/>
    <n v="2026"/>
    <n v="7"/>
    <s v="USD"/>
    <n v="-34.633647299999993"/>
    <n v="1"/>
    <n v="-34.633647299999993"/>
    <x v="6"/>
    <s v="Not Applicable"/>
  </r>
  <r>
    <s v="ASTRAZENECA"/>
    <s v="D3466C00001"/>
    <s v="Astra Zeneca"/>
    <s v="Brazil"/>
    <x v="1"/>
    <n v="40700"/>
    <s v="Revenues - Third Parties"/>
    <m/>
    <s v="Freight - Shipments"/>
    <n v="2026"/>
    <n v="7"/>
    <s v="USD"/>
    <n v="-223.28754210000002"/>
    <n v="1"/>
    <n v="-223.28754210000002"/>
    <x v="6"/>
    <s v="Not Applicable"/>
  </r>
  <r>
    <s v="PFIZER"/>
    <s v="C4221026"/>
    <s v="Pfizer"/>
    <s v="Brazil"/>
    <x v="1"/>
    <n v="40700"/>
    <s v="Revenues - Third Parties"/>
    <m/>
    <s v="Freight - Shipments"/>
    <n v="2026"/>
    <n v="7"/>
    <s v="USD"/>
    <n v="-533.21300865000001"/>
    <n v="1"/>
    <n v="-533.21300865000001"/>
    <x v="6"/>
    <s v="Not Applicable"/>
  </r>
  <r>
    <s v="AMGEN"/>
    <n v="20180244"/>
    <s v="Amgen, Inc."/>
    <s v="Brazil"/>
    <x v="1"/>
    <n v="40700"/>
    <s v="Revenues - Third Parties"/>
    <m/>
    <s v="Freight - Shipments"/>
    <n v="2026"/>
    <n v="7"/>
    <s v="USD"/>
    <n v="-4533.0325708499995"/>
    <n v="1"/>
    <n v="-4533.0325708499995"/>
    <x v="6"/>
    <s v="Not Applicable"/>
  </r>
  <r>
    <s v="ASTRAZENECA"/>
    <s v="D7630C00001"/>
    <s v="Astra Zeneca"/>
    <s v="Brazil"/>
    <x v="1"/>
    <n v="40700"/>
    <s v="Revenues - Third Parties"/>
    <m/>
    <s v="Freight - Shipments"/>
    <n v="2026"/>
    <n v="7"/>
    <s v="USD"/>
    <n v="-2312.75247945"/>
    <n v="1"/>
    <n v="-2312.75247945"/>
    <x v="6"/>
    <s v="Not Applicable"/>
  </r>
  <r>
    <s v="PFIZER"/>
    <s v="C4391002"/>
    <s v="Pfizer"/>
    <s v="Brazil"/>
    <x v="1"/>
    <n v="40700"/>
    <s v="Revenues - Third Parties"/>
    <m/>
    <s v="Freight - Shipments"/>
    <n v="2026"/>
    <n v="7"/>
    <s v="USD"/>
    <n v="-4190.9286572999999"/>
    <n v="1"/>
    <n v="-4190.9286572999999"/>
    <x v="6"/>
    <s v="Not Applicable"/>
  </r>
  <r>
    <s v="ASTRAZENECA"/>
    <s v="D9103C00001"/>
    <s v="Astra Zeneca"/>
    <s v="Brazil"/>
    <x v="1"/>
    <n v="40700"/>
    <s v="Revenues - Third Parties"/>
    <m/>
    <s v="Freight - Shipments"/>
    <n v="2026"/>
    <n v="7"/>
    <s v="USD"/>
    <n v="-565.50082259999999"/>
    <n v="1"/>
    <n v="-565.50082259999999"/>
    <x v="6"/>
    <s v="Not Applicable"/>
  </r>
  <r>
    <s v="AMGEN"/>
    <n v="20210004"/>
    <s v="Amgen, Inc."/>
    <s v="Brazil"/>
    <x v="1"/>
    <n v="40700"/>
    <s v="Revenues - Third Parties"/>
    <m/>
    <s v="Freight - Shipments"/>
    <n v="2026"/>
    <n v="7"/>
    <s v="USD"/>
    <n v="-74.077100999999999"/>
    <n v="1"/>
    <n v="-74.077100999999999"/>
    <x v="6"/>
    <s v="Not Applicable"/>
  </r>
  <r>
    <s v="OTH CUST"/>
    <s v="TAS-120-205"/>
    <s v="Taiho Pharma USA"/>
    <s v="Brazil"/>
    <x v="1"/>
    <n v="40700"/>
    <s v="Revenues - Third Parties"/>
    <m/>
    <s v="Freight - Shipments"/>
    <n v="2026"/>
    <n v="7"/>
    <s v="USD"/>
    <n v="-222.08742989999999"/>
    <n v="1"/>
    <n v="-222.08742989999999"/>
    <x v="6"/>
    <s v="Not Applicable"/>
  </r>
  <r>
    <s v="ASTRAZENECA"/>
    <s v="D8531C00002"/>
    <s v="Astra Zeneca"/>
    <s v="Brazil"/>
    <x v="1"/>
    <n v="40700"/>
    <s v="Revenues - Third Parties"/>
    <m/>
    <s v="Freight - Shipments"/>
    <n v="2026"/>
    <n v="7"/>
    <s v="USD"/>
    <n v="-1057.9065073500001"/>
    <n v="1"/>
    <n v="-1057.9065073500001"/>
    <x v="6"/>
    <s v="Not Applicable"/>
  </r>
  <r>
    <s v="PFIZER"/>
    <s v="C4891002"/>
    <s v="Pfizer"/>
    <s v="Brazil"/>
    <x v="1"/>
    <n v="40700"/>
    <s v="Revenues - Third Parties"/>
    <m/>
    <s v="Freight - Shipments"/>
    <n v="2026"/>
    <n v="7"/>
    <s v="USD"/>
    <n v="-2052.0088039499997"/>
    <n v="1"/>
    <n v="-2052.0088039499997"/>
    <x v="6"/>
    <s v="Not Applicable"/>
  </r>
  <r>
    <s v="ASTRAZENECA"/>
    <s v="D8535C00001"/>
    <s v="Astra Zeneca"/>
    <s v="Brazil"/>
    <x v="1"/>
    <n v="40700"/>
    <s v="Revenues - Third Parties"/>
    <m/>
    <s v="Freight - Shipments"/>
    <n v="2026"/>
    <n v="7"/>
    <s v="USD"/>
    <n v="-1899.3781600499997"/>
    <n v="1"/>
    <n v="-1899.3781600499997"/>
    <x v="6"/>
    <s v="Not Applicable"/>
  </r>
  <r>
    <s v="AMGEN"/>
    <n v="20190341"/>
    <s v="Amgen, Inc."/>
    <s v="Brazil"/>
    <x v="1"/>
    <n v="40700"/>
    <s v="Revenues - Third Parties"/>
    <m/>
    <s v="Freight - Shipments"/>
    <n v="2026"/>
    <n v="7"/>
    <s v="USD"/>
    <n v="-1009.0650989999999"/>
    <n v="1"/>
    <n v="-1009.0650989999999"/>
    <x v="6"/>
    <s v="Not Applicable"/>
  </r>
  <r>
    <s v="ASTRAZENECA"/>
    <s v="D7632C00001"/>
    <s v="Astra Zeneca"/>
    <s v="Brazil"/>
    <x v="1"/>
    <n v="40700"/>
    <s v="Revenues - Third Parties"/>
    <m/>
    <s v="Freight - Shipments"/>
    <n v="2026"/>
    <n v="7"/>
    <s v="USD"/>
    <n v="-248.30333115000002"/>
    <n v="1"/>
    <n v="-248.30333115000002"/>
    <x v="6"/>
    <s v="Not Applicable"/>
  </r>
  <r>
    <s v="AMGEN"/>
    <n v="20200041"/>
    <s v="Amgen, Inc."/>
    <s v="Brazil"/>
    <x v="1"/>
    <n v="40700"/>
    <s v="Revenues - Third Parties"/>
    <m/>
    <s v="Freight - Shipments"/>
    <n v="2026"/>
    <n v="7"/>
    <s v="USD"/>
    <n v="-285.23660864999999"/>
    <n v="1"/>
    <n v="-285.23660864999999"/>
    <x v="6"/>
    <s v="Not Applicable"/>
  </r>
  <r>
    <s v="ASTRAZENECA"/>
    <s v="D361DC00001"/>
    <s v="Astra Zeneca"/>
    <s v="Brazil"/>
    <x v="1"/>
    <n v="40700"/>
    <s v="Revenues - Third Parties"/>
    <m/>
    <s v="Freight - Shipments"/>
    <n v="2026"/>
    <n v="7"/>
    <s v="USD"/>
    <n v="-218.10109229999998"/>
    <n v="1"/>
    <n v="-218.10109229999998"/>
    <x v="6"/>
    <s v="Not Applicable"/>
  </r>
  <r>
    <s v="ASTRAZENECA"/>
    <s v="D781DC00001"/>
    <s v="Astra Zeneca"/>
    <s v="Brazil"/>
    <x v="1"/>
    <n v="40700"/>
    <s v="Revenues - Third Parties"/>
    <m/>
    <s v="Freight - Shipments"/>
    <n v="2026"/>
    <n v="7"/>
    <s v="USD"/>
    <n v="-34.122488399999995"/>
    <n v="1"/>
    <n v="-34.122488399999995"/>
    <x v="6"/>
    <s v="Not Applicable"/>
  </r>
  <r>
    <s v="AMGEN"/>
    <n v="20210081"/>
    <s v="Amgen, Inc."/>
    <s v="Brazil"/>
    <x v="1"/>
    <n v="40700"/>
    <s v="Revenues - Third Parties"/>
    <m/>
    <s v="Freight - Shipments"/>
    <n v="2026"/>
    <n v="7"/>
    <s v="USD"/>
    <n v="-1383.3866444999999"/>
    <n v="1"/>
    <n v="-1383.3866444999999"/>
    <x v="6"/>
    <s v="Not Applicable"/>
  </r>
  <r>
    <s v="ASTRAZENECA"/>
    <s v="D6402C00012"/>
    <s v="Astra Zeneca"/>
    <s v="Brazil"/>
    <x v="1"/>
    <n v="40700"/>
    <s v="Revenues - Third Parties"/>
    <m/>
    <s v="Freight - Shipments"/>
    <n v="2026"/>
    <n v="7"/>
    <s v="USD"/>
    <n v="-247.71029325000003"/>
    <n v="1"/>
    <n v="-247.71029325000003"/>
    <x v="6"/>
    <s v="Not Applicable"/>
  </r>
  <r>
    <s v="PFIZER"/>
    <s v="C1071032"/>
    <s v="Pfizer"/>
    <s v="Brazil"/>
    <x v="1"/>
    <n v="40700"/>
    <s v="Revenues - Third Parties"/>
    <m/>
    <s v="Freight - Shipments"/>
    <n v="2026"/>
    <n v="7"/>
    <s v="USD"/>
    <n v="-10077.370216199999"/>
    <n v="1"/>
    <n v="-10077.370216199999"/>
    <x v="6"/>
    <s v="Not Applicable"/>
  </r>
  <r>
    <s v="ASTRAZENECA"/>
    <s v="D702AC00001"/>
    <s v="Astra Zeneca"/>
    <s v="Brazil"/>
    <x v="1"/>
    <n v="40700"/>
    <s v="Revenues - Third Parties"/>
    <m/>
    <s v="Freight - Shipments"/>
    <n v="2026"/>
    <n v="7"/>
    <s v="USD"/>
    <n v="-20.748138599999997"/>
    <n v="1"/>
    <n v="-20.748138599999997"/>
    <x v="6"/>
    <s v="Not Applicable"/>
  </r>
  <r>
    <s v="ASTRAZENECA"/>
    <s v="D702BC00001"/>
    <s v="Astra Zeneca"/>
    <s v="Brazil"/>
    <x v="1"/>
    <n v="40700"/>
    <s v="Revenues - Third Parties"/>
    <m/>
    <s v="Freight - Shipments"/>
    <n v="2026"/>
    <n v="7"/>
    <s v="USD"/>
    <n v="-91.782849900000002"/>
    <n v="1"/>
    <n v="-91.782849900000002"/>
    <x v="6"/>
    <s v="Not Applicable"/>
  </r>
  <r>
    <s v="ASTRAZENECA"/>
    <s v="D516NC00001"/>
    <s v="Astra Zeneca"/>
    <s v="Brazil"/>
    <x v="1"/>
    <n v="40700"/>
    <s v="Revenues - Third Parties"/>
    <m/>
    <s v="Freight - Shipments"/>
    <n v="2026"/>
    <n v="7"/>
    <s v="USD"/>
    <n v="-27.668668649999997"/>
    <n v="1"/>
    <n v="-27.668668649999997"/>
    <x v="6"/>
    <s v="Not Applicable"/>
  </r>
  <r>
    <s v="ASTRAZENECA"/>
    <s v="D702FC00001"/>
    <s v="Astra Zeneca"/>
    <s v="Brazil"/>
    <x v="1"/>
    <n v="40700"/>
    <s v="Revenues - Third Parties"/>
    <m/>
    <s v="Freight - Shipments"/>
    <n v="2026"/>
    <n v="7"/>
    <s v="USD"/>
    <n v="-281.54737484999998"/>
    <n v="1"/>
    <n v="-281.54737484999998"/>
    <x v="6"/>
    <s v="Not Applicable"/>
  </r>
  <r>
    <s v="AMGEN"/>
    <n v="20230153"/>
    <s v="Amgen, Inc."/>
    <s v="Brazil"/>
    <x v="1"/>
    <n v="40700"/>
    <s v="Revenues - Third Parties"/>
    <m/>
    <s v="Freight - Shipments"/>
    <n v="2026"/>
    <n v="7"/>
    <s v="USD"/>
    <n v="-67.539647700000003"/>
    <n v="1"/>
    <n v="-67.539647700000003"/>
    <x v="6"/>
    <s v="Not Applicable"/>
  </r>
  <r>
    <s v="PFIZER"/>
    <s v="C2321014"/>
    <s v="Pfizer"/>
    <s v="Brazil"/>
    <x v="1"/>
    <n v="40700"/>
    <s v="Revenues - Third Parties"/>
    <m/>
    <s v="Freight - Shipments"/>
    <n v="2026"/>
    <n v="7"/>
    <s v="USD"/>
    <n v="-2320.6695938999997"/>
    <n v="1"/>
    <n v="-2320.6695938999997"/>
    <x v="6"/>
    <s v="Not Applicable"/>
  </r>
  <r>
    <s v="PFIZER"/>
    <s v="C2321003"/>
    <s v="Pfizer"/>
    <s v="Brazil"/>
    <x v="1"/>
    <n v="40700"/>
    <s v="Revenues - Third Parties"/>
    <m/>
    <s v="Freight - Shipments"/>
    <n v="2026"/>
    <n v="7"/>
    <s v="USD"/>
    <n v="-83083.965870150001"/>
    <n v="1"/>
    <n v="-83083.965870150001"/>
    <x v="6"/>
    <s v="Not Applicable"/>
  </r>
  <r>
    <s v="AMGEN"/>
    <n v="20240092"/>
    <s v="Amgen, Inc."/>
    <s v="Brazil"/>
    <x v="1"/>
    <n v="40700"/>
    <s v="Revenues - Third Parties"/>
    <m/>
    <s v="Freight - Shipments"/>
    <n v="2026"/>
    <n v="7"/>
    <s v="USD"/>
    <n v="-31.895964449999997"/>
    <n v="1"/>
    <n v="-31.895964449999997"/>
    <x v="6"/>
    <s v="Not Applicable"/>
  </r>
  <r>
    <s v="ASTRAZENECA"/>
    <s v="D7029C00001"/>
    <s v="Astra Zeneca"/>
    <s v="Brazil"/>
    <x v="1"/>
    <n v="40700"/>
    <s v="Revenues - Third Parties"/>
    <m/>
    <s v="Freight - Shipments"/>
    <n v="2026"/>
    <n v="7"/>
    <s v="USD"/>
    <n v="-245.94053714999995"/>
    <n v="1"/>
    <n v="-245.94053714999995"/>
    <x v="6"/>
    <s v="Not Applicable"/>
  </r>
  <r>
    <s v="PFIZER"/>
    <s v="C5751003"/>
    <s v="Pfizer"/>
    <s v="Brazil"/>
    <x v="1"/>
    <n v="40700"/>
    <s v="Revenues - Third Parties"/>
    <m/>
    <s v="Freight - Shipments"/>
    <n v="2026"/>
    <n v="7"/>
    <s v="USD"/>
    <n v="-2715.2877738000002"/>
    <n v="1"/>
    <n v="-2715.2877738000002"/>
    <x v="6"/>
    <s v="Not Applicable"/>
  </r>
  <r>
    <s v="ASTRAZENECA"/>
    <s v="D763QC00001"/>
    <s v="Astra Zeneca"/>
    <s v="Brazil"/>
    <x v="1"/>
    <n v="40700"/>
    <s v="Revenues - Third Parties"/>
    <m/>
    <s v="Freight - Shipments"/>
    <n v="2026"/>
    <n v="7"/>
    <s v="USD"/>
    <n v="-18.40815375"/>
    <n v="1"/>
    <n v="-18.40815375"/>
    <x v="6"/>
    <s v="Not Applicable"/>
  </r>
  <r>
    <s v="ASTRAZENECA"/>
    <s v="D702GC00001"/>
    <s v="Astra Zeneca"/>
    <s v="Brazil"/>
    <x v="1"/>
    <n v="40700"/>
    <s v="Revenues - Third Parties"/>
    <m/>
    <s v="Freight - Shipments"/>
    <n v="2026"/>
    <n v="7"/>
    <s v="USD"/>
    <n v="-1014.3351823500001"/>
    <n v="1"/>
    <n v="-1014.3351823500001"/>
    <x v="6"/>
    <s v="Not Applicable"/>
  </r>
  <r>
    <s v="PFIZER"/>
    <s v="C4391024"/>
    <s v="Pfizer"/>
    <s v="Brazil"/>
    <x v="1"/>
    <n v="40700"/>
    <s v="Revenues - Third Parties"/>
    <m/>
    <s v="Freight - Shipments"/>
    <n v="2026"/>
    <n v="7"/>
    <s v="USD"/>
    <n v="-28302.220279199999"/>
    <n v="1"/>
    <n v="-28302.220279199999"/>
    <x v="6"/>
    <s v="Not Applicable"/>
  </r>
  <r>
    <s v="ASTRAZENECA"/>
    <s v="D7960C00015"/>
    <s v="Astra Zeneca"/>
    <s v="Brazil"/>
    <x v="1"/>
    <n v="40700"/>
    <s v="Revenues - Third Parties"/>
    <m/>
    <s v="Freight - Shipments"/>
    <n v="2026"/>
    <n v="7"/>
    <s v="USD"/>
    <n v="-1337.5934743500004"/>
    <n v="1"/>
    <n v="-1337.5934743500004"/>
    <x v="6"/>
    <s v="Not Applicable"/>
  </r>
  <r>
    <s v="PFIZER"/>
    <s v="C3651021"/>
    <s v="Pfizer"/>
    <s v="Brazil"/>
    <x v="1"/>
    <n v="40700"/>
    <s v="Revenues - Third Parties"/>
    <m/>
    <s v="Freight - Shipments"/>
    <n v="2026"/>
    <n v="7"/>
    <s v="USD"/>
    <n v="-4.5858088499999994"/>
    <n v="1"/>
    <n v="-4.5858088499999994"/>
    <x v="6"/>
    <s v="Not Applicable"/>
  </r>
  <r>
    <s v="AMGEN"/>
    <n v="20220196"/>
    <s v="Amgen, Inc."/>
    <s v="Brazil"/>
    <x v="1"/>
    <n v="40700"/>
    <s v="Revenues - Third Parties"/>
    <m/>
    <s v="Freight - Shipments"/>
    <n v="2026"/>
    <n v="7"/>
    <s v="USD"/>
    <n v="-21124.312950299991"/>
    <n v="1"/>
    <n v="-21124.312950299991"/>
    <x v="6"/>
    <s v="Not Applicable"/>
  </r>
  <r>
    <s v="AMGEN"/>
    <n v="20230227"/>
    <s v="Amgen, Inc."/>
    <s v="Brazil"/>
    <x v="1"/>
    <n v="40700"/>
    <s v="Revenues - Third Parties"/>
    <m/>
    <s v="Freight - Shipments"/>
    <n v="2026"/>
    <n v="7"/>
    <s v="USD"/>
    <n v="-1178.7306688499998"/>
    <n v="1"/>
    <n v="-1178.7306688499998"/>
    <x v="6"/>
    <s v="Not Applicable"/>
  </r>
  <r>
    <s v="PFIZER"/>
    <s v="C4551002"/>
    <s v="Pfizer"/>
    <s v="Brazil"/>
    <x v="1"/>
    <n v="40700"/>
    <s v="Revenues - Third Parties"/>
    <m/>
    <s v="Freight - Shipments"/>
    <n v="2026"/>
    <n v="7"/>
    <s v="USD"/>
    <n v="-210.90626760000001"/>
    <n v="1"/>
    <n v="-210.90626760000001"/>
    <x v="6"/>
    <s v="Not Applicable"/>
  </r>
  <r>
    <s v="AMGEN"/>
    <n v="20250002"/>
    <s v="Amgen, Inc."/>
    <s v="Brazil"/>
    <x v="1"/>
    <n v="40700"/>
    <s v="Revenues - Third Parties"/>
    <m/>
    <s v="Freight - Shipments"/>
    <n v="2026"/>
    <n v="7"/>
    <s v="USD"/>
    <n v="-27.937699649999999"/>
    <n v="1"/>
    <n v="-27.937699649999999"/>
    <x v="6"/>
    <s v="Not Applicable"/>
  </r>
  <r>
    <s v="AMGEN"/>
    <n v="20230225"/>
    <s v="Amgen, Inc."/>
    <s v="Brazil"/>
    <x v="1"/>
    <n v="40700"/>
    <s v="Revenues - Third Parties"/>
    <m/>
    <s v="Freight - Shipments"/>
    <n v="2026"/>
    <n v="7"/>
    <s v="USD"/>
    <n v="-27.569244149999999"/>
    <n v="1"/>
    <n v="-27.569244149999999"/>
    <x v="6"/>
    <s v="Not Applicable"/>
  </r>
  <r>
    <s v="ASTRAZENECA"/>
    <s v="D702NC00001"/>
    <s v="Astra Zeneca"/>
    <s v="Brazil"/>
    <x v="1"/>
    <n v="40700"/>
    <s v="Revenues - Third Parties"/>
    <m/>
    <s v="Freight - Shipments"/>
    <n v="2026"/>
    <n v="7"/>
    <s v="USD"/>
    <n v="-109.75353585000001"/>
    <n v="1"/>
    <n v="-109.75353585000001"/>
    <x v="6"/>
    <s v="Not Applicable"/>
  </r>
  <r>
    <s v="MEDIMMUNE"/>
    <s v="D7700C00003"/>
    <s v="MedImmune Inc"/>
    <s v="Brazil"/>
    <x v="1"/>
    <n v="40700"/>
    <s v="Revenues - Third Parties"/>
    <m/>
    <s v="Freight - Shipments"/>
    <n v="2026"/>
    <n v="7"/>
    <s v="USD"/>
    <n v="-24.740909550000001"/>
    <n v="1"/>
    <n v="-24.740909550000001"/>
    <x v="6"/>
    <s v="Not Applicable"/>
  </r>
  <r>
    <s v="OTH CUST"/>
    <s v="GRN163LMYF3001"/>
    <s v="Geron Corporation"/>
    <s v="Brazil"/>
    <x v="1"/>
    <n v="40700"/>
    <s v="Revenues - Third Parties"/>
    <m/>
    <s v="Freight - Shipments"/>
    <n v="2026"/>
    <n v="7"/>
    <s v="USD"/>
    <n v="-1186.1237576999999"/>
    <n v="1"/>
    <n v="-1186.1237576999999"/>
    <x v="6"/>
    <s v="Not Applicable"/>
  </r>
  <r>
    <s v="GILEAD SCI"/>
    <s v="GS-US-528-9023"/>
    <s v="Gilead Sciences, Inc."/>
    <s v="Brazil"/>
    <x v="1"/>
    <n v="40700"/>
    <s v="Revenues - Third Parties"/>
    <m/>
    <s v="Freight - Returns"/>
    <n v="2026"/>
    <n v="7"/>
    <s v="USD"/>
    <n v="-89.121782400000001"/>
    <n v="1"/>
    <n v="-89.121782400000001"/>
    <x v="6"/>
    <s v="Not Applicable"/>
  </r>
  <r>
    <s v="OTH CUST"/>
    <s v="ALXN1720-MG-301"/>
    <s v="Alexion Pharmaceuticals Inc"/>
    <s v="Brazil"/>
    <x v="1"/>
    <n v="40700"/>
    <s v="Revenues - Third Parties"/>
    <m/>
    <s v="Freight - Shipments"/>
    <n v="2026"/>
    <n v="7"/>
    <s v="USD"/>
    <n v="-73.942000649999997"/>
    <n v="1"/>
    <n v="-73.942000649999997"/>
    <x v="6"/>
    <s v="Not Applicable"/>
  </r>
  <r>
    <s v="MEDIMMUNE"/>
    <s v="D9185C00001"/>
    <s v="MedImmune Inc"/>
    <s v="Brazil"/>
    <x v="1"/>
    <n v="40700"/>
    <s v="Revenues - Third Parties"/>
    <m/>
    <s v="Freight - Shipments"/>
    <n v="2026"/>
    <n v="7"/>
    <s v="USD"/>
    <n v="-27.616617000000002"/>
    <n v="1"/>
    <n v="-27.616617000000002"/>
    <x v="6"/>
    <s v="Not Applicable"/>
  </r>
  <r>
    <s v="OTH CUST"/>
    <s v="RYZ101-301"/>
    <s v="RayzeBio Inc"/>
    <s v="Brazil"/>
    <x v="1"/>
    <n v="40700"/>
    <s v="Revenues - Third Parties"/>
    <m/>
    <s v="Freight - Shipments"/>
    <n v="2026"/>
    <n v="7"/>
    <s v="USD"/>
    <n v="-323.52673814999997"/>
    <n v="1"/>
    <n v="-323.52673814999997"/>
    <x v="6"/>
    <s v="Not Applicable"/>
  </r>
  <r>
    <s v="OTH CUST"/>
    <s v="CY 6022"/>
    <s v="Cytokinetics Incorporated"/>
    <s v="Brazil"/>
    <x v="1"/>
    <n v="40700"/>
    <s v="Revenues - Third Parties"/>
    <m/>
    <s v="Freight - Shipments"/>
    <n v="2026"/>
    <n v="7"/>
    <s v="USD"/>
    <n v="-30.639706649999994"/>
    <n v="1"/>
    <n v="-30.639706649999994"/>
    <x v="6"/>
    <s v="Not Applicable"/>
  </r>
  <r>
    <s v="OTH CUST"/>
    <s v="AK-US-001-0106"/>
    <s v="Akero Therapeutics"/>
    <s v="Brazil"/>
    <x v="1"/>
    <n v="40700"/>
    <s v="Revenues - Third Parties"/>
    <m/>
    <s v="Freight - Shipments"/>
    <n v="2026"/>
    <n v="7"/>
    <s v="USD"/>
    <n v="-221.39379780000004"/>
    <n v="1"/>
    <n v="-221.39379780000004"/>
    <x v="6"/>
    <s v="Not Applicable"/>
  </r>
  <r>
    <s v="OTH CUST"/>
    <s v="AIS-D08"/>
    <s v="Alpine Immune Sciences Inc"/>
    <s v="Brazil"/>
    <x v="1"/>
    <n v="40700"/>
    <s v="Revenues - Third Parties"/>
    <m/>
    <s v="Freight - Shipments"/>
    <n v="2026"/>
    <n v="7"/>
    <s v="USD"/>
    <n v="-538.91120219999993"/>
    <n v="1"/>
    <n v="-538.91120219999993"/>
    <x v="6"/>
    <s v="Not Applicable"/>
  </r>
  <r>
    <s v="OTH CUST"/>
    <s v="LP352-301"/>
    <s v="Longboard Pharmaceuticals"/>
    <s v="Brazil"/>
    <x v="1"/>
    <n v="40700"/>
    <s v="Revenues - Third Parties"/>
    <m/>
    <s v="Freight - Shipments"/>
    <n v="2026"/>
    <n v="7"/>
    <s v="USD"/>
    <n v="-137.26371015000001"/>
    <n v="1"/>
    <n v="-137.26371015000001"/>
    <x v="6"/>
    <s v="Not Applicable"/>
  </r>
  <r>
    <s v="OTH CUST"/>
    <s v="LP352-303"/>
    <s v="Longboard Pharmaceuticals"/>
    <s v="Brazil"/>
    <x v="1"/>
    <n v="40700"/>
    <s v="Revenues - Third Parties"/>
    <m/>
    <s v="Freight - Shipments"/>
    <n v="2026"/>
    <n v="7"/>
    <s v="USD"/>
    <n v="-114.1802655"/>
    <n v="1"/>
    <n v="-114.1802655"/>
    <x v="6"/>
    <s v="Not Applicable"/>
  </r>
  <r>
    <s v="OTH CUST"/>
    <s v="LP352-302"/>
    <s v="Longboard Pharmaceuticals"/>
    <s v="Brazil"/>
    <x v="1"/>
    <n v="40700"/>
    <s v="Revenues - Third Parties"/>
    <m/>
    <s v="Freight - Shipments"/>
    <n v="2026"/>
    <n v="7"/>
    <s v="USD"/>
    <n v="-57.658022099999997"/>
    <n v="1"/>
    <n v="-57.658022099999997"/>
    <x v="6"/>
    <s v="Not Applicable"/>
  </r>
  <r>
    <s v="OTH CUST"/>
    <s v="VX24-AIS-D10"/>
    <s v="Vertex Pharmaceuticals"/>
    <s v="Brazil"/>
    <x v="1"/>
    <n v="40700"/>
    <s v="Revenues - Third Parties"/>
    <m/>
    <s v="Freight - Shipments"/>
    <n v="2026"/>
    <n v="7"/>
    <s v="USD"/>
    <n v="-8345.4533263499998"/>
    <n v="1"/>
    <n v="-8345.4533263499998"/>
    <x v="6"/>
    <s v="Not Applicable"/>
  </r>
  <r>
    <s v="MEDIMMUNE"/>
    <s v="D9640C00003"/>
    <s v="MedImmune Inc"/>
    <s v="Brazil"/>
    <x v="1"/>
    <n v="40700"/>
    <s v="Revenues - Third Parties"/>
    <m/>
    <s v="Freight - Shipments"/>
    <n v="2026"/>
    <n v="7"/>
    <s v="USD"/>
    <n v="-57.769143599999992"/>
    <n v="1"/>
    <n v="-57.769143599999992"/>
    <x v="6"/>
    <s v="Not Applicable"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-35.309733899999998"/>
    <n v="1"/>
    <n v="-35.309733899999998"/>
    <x v="6"/>
    <s v="Not Applicable"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-1451.0537895"/>
    <n v="1"/>
    <n v="-1451.0537895"/>
    <x v="6"/>
    <s v="Not Applicable"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-598.39863509999998"/>
    <n v="1"/>
    <n v="-598.39863509999998"/>
    <x v="6"/>
    <s v="Not Applicable"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-1.1702460000000001"/>
    <n v="1"/>
    <n v="-1.1702460000000001"/>
    <x v="6"/>
    <s v="Not Applicable"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-2.5651520999999997"/>
    <n v="1"/>
    <n v="-2.5651520999999997"/>
    <x v="6"/>
    <s v="Not Applicable"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-694.38070799999991"/>
    <n v="1"/>
    <n v="-694.38070799999991"/>
    <x v="6"/>
    <s v="Not Applicable"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-146.76167414999998"/>
    <n v="1"/>
    <n v="-146.76167414999998"/>
    <x v="6"/>
    <s v="Not Applicable"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-272.20732034999997"/>
    <n v="1"/>
    <n v="-272.20732034999997"/>
    <x v="6"/>
    <s v="Not Applicable"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-110.92265099999999"/>
    <n v="1"/>
    <n v="-110.92265099999999"/>
    <x v="6"/>
    <s v="Not Applicable"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-5194.1592927000002"/>
    <n v="1"/>
    <n v="-5194.1592927000002"/>
    <x v="6"/>
    <s v="Not Applicable"/>
  </r>
  <r>
    <m/>
    <m/>
    <m/>
    <m/>
    <x v="8"/>
    <m/>
    <m/>
    <m/>
    <m/>
    <m/>
    <m/>
    <m/>
    <m/>
    <m/>
    <m/>
    <x v="7"/>
    <m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10"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  <m/>
    <m/>
    <m/>
    <m/>
    <m/>
    <m/>
    <m/>
    <m/>
    <m/>
  </r>
  <r>
    <s v="J &amp; J"/>
    <s v="64091742PCR3001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  <m/>
    <m/>
    <m/>
    <m/>
    <m/>
    <m/>
    <m/>
    <m/>
    <m/>
  </r>
  <r>
    <s v="J &amp; J"/>
    <s v="56021927PCR3011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56021927PCR3011_Anc_Returns"/>
    <s v="Janssen"/>
    <s v="Argentina"/>
    <x v="0"/>
    <n v="40700"/>
    <s v="Revenues - Third Parties"/>
    <m/>
    <s v="Storage of Returns (per Pallet)"/>
    <n v="2026"/>
    <n v="7"/>
    <s v="USD"/>
    <n v="87.33637499999999"/>
    <n v="1"/>
    <n v="87.33637499999999"/>
    <x v="0"/>
    <n v="0"/>
    <m/>
    <m/>
    <m/>
    <m/>
    <m/>
    <m/>
    <m/>
    <m/>
    <m/>
  </r>
  <r>
    <s v="J &amp; J"/>
    <s v="CNTO1959UCO3001_Anc_Returns"/>
    <s v="Janssen"/>
    <s v="Argentina"/>
    <x v="0"/>
    <n v="40700"/>
    <s v="Revenues - Third Parties"/>
    <m/>
    <s v="Non-Drug Storage Ambient (per Pallet)"/>
    <n v="2026"/>
    <n v="7"/>
    <s v="USD"/>
    <n v="1091.6660999999999"/>
    <n v="1"/>
    <n v="1091.6660999999999"/>
    <x v="0"/>
    <n v="0"/>
    <m/>
    <m/>
    <m/>
    <m/>
    <m/>
    <m/>
    <m/>
    <m/>
    <m/>
  </r>
  <r>
    <s v="J &amp; J"/>
    <s v="CNTO1959UCO3001_Anc_Returns"/>
    <s v="Janssen"/>
    <s v="Argentina"/>
    <x v="0"/>
    <n v="40700"/>
    <s v="Revenues - Third Parties"/>
    <m/>
    <s v="Storage of Returns (per Pallet)"/>
    <n v="2026"/>
    <n v="7"/>
    <s v="USD"/>
    <n v="436.68187499999999"/>
    <n v="1"/>
    <n v="436.68187499999999"/>
    <x v="0"/>
    <n v="0"/>
    <m/>
    <m/>
    <m/>
    <m/>
    <m/>
    <m/>
    <m/>
    <m/>
    <m/>
  </r>
  <r>
    <s v="J &amp; J"/>
    <s v="AC-055-315_anc_returns"/>
    <s v="Janssen"/>
    <s v="Argentina"/>
    <x v="1"/>
    <n v="40700"/>
    <s v="Revenues - Third Parties"/>
    <m/>
    <s v="Freight - Returns"/>
    <n v="2026"/>
    <n v="7"/>
    <s v="USD"/>
    <n v="163.9"/>
    <n v="1"/>
    <n v="163.9"/>
    <x v="0"/>
    <n v="1"/>
    <m/>
    <m/>
    <m/>
    <m/>
    <m/>
    <m/>
    <m/>
    <m/>
    <m/>
  </r>
  <r>
    <s v="J &amp; J"/>
    <s v="AC-055-315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AC-055-315_anc_returns"/>
    <s v="Janssen"/>
    <s v="Argentina"/>
    <x v="2"/>
    <n v="40700"/>
    <s v="Revenues - Third Parties"/>
    <m/>
    <s v="Reconciliation of Returns (per Hour)"/>
    <n v="2026"/>
    <n v="7"/>
    <s v="USD"/>
    <n v="50.944074999999998"/>
    <n v="1"/>
    <n v="50.944074999999998"/>
    <x v="0"/>
    <n v="0"/>
    <m/>
    <m/>
    <m/>
    <m/>
    <m/>
    <m/>
    <m/>
    <m/>
    <m/>
  </r>
  <r>
    <s v="J &amp; J"/>
    <s v="AC-055-315_anc_returns"/>
    <s v="Janssen"/>
    <s v="Argentina"/>
    <x v="2"/>
    <n v="40700"/>
    <s v="Revenues - Third Parties"/>
    <m/>
    <s v="Returns Receipt (per Receipt)"/>
    <n v="2026"/>
    <n v="7"/>
    <s v="USD"/>
    <n v="133.727125"/>
    <n v="1"/>
    <n v="133.727125"/>
    <x v="0"/>
    <n v="0"/>
    <m/>
    <m/>
    <m/>
    <m/>
    <m/>
    <m/>
    <m/>
    <m/>
    <m/>
  </r>
  <r>
    <s v="J &amp; J"/>
    <s v="AC-055-315_anc_returns"/>
    <s v="Janssen"/>
    <s v="Argentina"/>
    <x v="0"/>
    <n v="40700"/>
    <s v="Revenues - Third Parties"/>
    <m/>
    <s v="Storage Ambient (per Pallet)"/>
    <n v="2026"/>
    <n v="7"/>
    <s v="USD"/>
    <n v="363.88870000000003"/>
    <n v="1"/>
    <n v="363.88870000000003"/>
    <x v="0"/>
    <n v="0"/>
    <m/>
    <m/>
    <m/>
    <m/>
    <m/>
    <m/>
    <m/>
    <m/>
    <m/>
  </r>
  <r>
    <s v="J &amp; J"/>
    <s v="AC-055-315_anc_returns"/>
    <s v="Janssen"/>
    <s v="Argentina"/>
    <x v="0"/>
    <n v="40700"/>
    <s v="Revenues - Third Parties"/>
    <m/>
    <s v="Storage of Returns (per Pallet)"/>
    <n v="2026"/>
    <n v="7"/>
    <s v="USD"/>
    <n v="786.02737500000001"/>
    <n v="1"/>
    <n v="786.02737500000001"/>
    <x v="0"/>
    <n v="0"/>
    <m/>
    <m/>
    <m/>
    <m/>
    <m/>
    <m/>
    <m/>
    <m/>
    <m/>
  </r>
  <r>
    <s v="J &amp; J"/>
    <s v="67652000PCR3002_anc_returns"/>
    <s v="Janssen"/>
    <s v="Argentina"/>
    <x v="2"/>
    <n v="40700"/>
    <s v="Revenues - Third Parties"/>
    <m/>
    <s v="Reconciliation of Returns (per Hour)"/>
    <n v="2026"/>
    <n v="7"/>
    <s v="USD"/>
    <n v="152.83222499999999"/>
    <n v="1"/>
    <n v="152.83222499999999"/>
    <x v="0"/>
    <n v="0"/>
    <m/>
    <m/>
    <m/>
    <m/>
    <m/>
    <m/>
    <m/>
    <m/>
    <m/>
  </r>
  <r>
    <s v="J &amp; J"/>
    <s v="67652000PCR3002_anc_returns"/>
    <s v="Janssen"/>
    <s v="Argentina"/>
    <x v="2"/>
    <n v="40700"/>
    <s v="Revenues - Third Parties"/>
    <m/>
    <s v="Returns Receipt (per Receipt)"/>
    <n v="2026"/>
    <n v="7"/>
    <s v="USD"/>
    <n v="401.181375"/>
    <n v="1"/>
    <n v="401.181375"/>
    <x v="0"/>
    <n v="0"/>
    <m/>
    <m/>
    <m/>
    <m/>
    <m/>
    <m/>
    <m/>
    <m/>
    <m/>
  </r>
  <r>
    <s v="J &amp; J"/>
    <s v="67652000PCR3002_anc_returns"/>
    <s v="Janssen"/>
    <s v="Argentina"/>
    <x v="0"/>
    <n v="40700"/>
    <s v="Revenues - Third Parties"/>
    <m/>
    <s v="Storage of Returns (per Pallet)"/>
    <n v="2026"/>
    <n v="7"/>
    <s v="USD"/>
    <n v="873.36374999999998"/>
    <n v="1"/>
    <n v="873.36374999999998"/>
    <x v="0"/>
    <n v="0"/>
    <m/>
    <m/>
    <m/>
    <m/>
    <m/>
    <m/>
    <m/>
    <m/>
    <m/>
  </r>
  <r>
    <s v="J &amp; J"/>
    <s v="73841937NSC3003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73841937NSC3003_Anc_Returns"/>
    <s v="Janssen"/>
    <s v="Argentina"/>
    <x v="0"/>
    <n v="40700"/>
    <s v="Revenues - Third Parties"/>
    <m/>
    <s v="Storage of Returns (per Pallet)"/>
    <n v="2026"/>
    <n v="7"/>
    <s v="USD"/>
    <n v="611.35462500000006"/>
    <n v="1"/>
    <n v="611.35462500000006"/>
    <x v="0"/>
    <n v="0"/>
    <m/>
    <m/>
    <m/>
    <m/>
    <m/>
    <m/>
    <m/>
    <m/>
    <m/>
  </r>
  <r>
    <s v="J &amp; J"/>
    <s v="CNTO1959PSA4002_Anc_Returns"/>
    <s v="Janssen"/>
    <s v="Argentina"/>
    <x v="1"/>
    <n v="40700"/>
    <s v="Revenues - Third Parties"/>
    <m/>
    <s v="Freight - Returns"/>
    <n v="2026"/>
    <n v="7"/>
    <s v="USD"/>
    <n v="288.99"/>
    <n v="1"/>
    <n v="288.99"/>
    <x v="0"/>
    <n v="1"/>
    <m/>
    <m/>
    <m/>
    <m/>
    <m/>
    <m/>
    <m/>
    <m/>
    <m/>
  </r>
  <r>
    <s v="J &amp; J"/>
    <s v="CNTO1959PSA4002_Anc_Returns"/>
    <s v="Janssen"/>
    <s v="Argentina"/>
    <x v="1"/>
    <n v="40700"/>
    <s v="Revenues - Third Parties"/>
    <m/>
    <s v="Freight - Shipments"/>
    <n v="2026"/>
    <n v="7"/>
    <s v="USD"/>
    <n v="147.11000000000001"/>
    <n v="1"/>
    <n v="147.11000000000001"/>
    <x v="0"/>
    <n v="1"/>
    <m/>
    <m/>
    <m/>
    <m/>
    <m/>
    <m/>
    <m/>
    <m/>
    <m/>
  </r>
  <r>
    <s v="J &amp; J"/>
    <s v="CNTO1959PSA4002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  <m/>
    <m/>
    <m/>
    <m/>
    <m/>
    <m/>
    <m/>
    <m/>
    <m/>
  </r>
  <r>
    <s v="J &amp; J"/>
    <s v="64007957MMY3001_anc_returns"/>
    <s v="Janssen"/>
    <s v="Argentina"/>
    <x v="1"/>
    <n v="40700"/>
    <s v="Revenues - Third Parties"/>
    <m/>
    <s v="Freight - Returns"/>
    <n v="2026"/>
    <n v="7"/>
    <s v="USD"/>
    <n v="125.09"/>
    <n v="1"/>
    <n v="125.09"/>
    <x v="0"/>
    <n v="1"/>
    <m/>
    <m/>
    <m/>
    <m/>
    <m/>
    <m/>
    <m/>
    <m/>
    <m/>
  </r>
  <r>
    <s v="J &amp; J"/>
    <s v="64007957MMY3001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64007957MMY3001_anc_returns"/>
    <s v="Janssen"/>
    <s v="Argentina"/>
    <x v="2"/>
    <n v="40700"/>
    <s v="Revenues - Third Parties"/>
    <m/>
    <s v="Reconciliation of Returns (per Hour)"/>
    <n v="2026"/>
    <n v="7"/>
    <s v="USD"/>
    <n v="50.944074999999998"/>
    <n v="1"/>
    <n v="50.944074999999998"/>
    <x v="0"/>
    <n v="0"/>
    <m/>
    <m/>
    <m/>
    <m/>
    <m/>
    <m/>
    <m/>
    <m/>
    <m/>
  </r>
  <r>
    <s v="J &amp; J"/>
    <s v="64007957MMY3001_anc_returns"/>
    <s v="Janssen"/>
    <s v="Argentina"/>
    <x v="2"/>
    <n v="40700"/>
    <s v="Revenues - Third Parties"/>
    <m/>
    <s v="Returns Receipt (per Receipt)"/>
    <n v="2026"/>
    <n v="7"/>
    <s v="USD"/>
    <n v="267.45425"/>
    <n v="1"/>
    <n v="267.45425"/>
    <x v="0"/>
    <n v="0"/>
    <m/>
    <m/>
    <m/>
    <m/>
    <m/>
    <m/>
    <m/>
    <m/>
    <m/>
  </r>
  <r>
    <s v="J &amp; J"/>
    <s v="64007957MMY3001_anc_returns"/>
    <s v="Janssen"/>
    <s v="Argentina"/>
    <x v="0"/>
    <n v="40700"/>
    <s v="Revenues - Third Parties"/>
    <m/>
    <s v="Storage of Returns (per Pallet)"/>
    <n v="2026"/>
    <n v="7"/>
    <s v="USD"/>
    <n v="436.68187499999999"/>
    <n v="1"/>
    <n v="436.68187499999999"/>
    <x v="0"/>
    <n v="0"/>
    <m/>
    <m/>
    <m/>
    <m/>
    <m/>
    <m/>
    <m/>
    <m/>
    <m/>
  </r>
  <r>
    <s v="J &amp; J"/>
    <s v="61186372NSC3002_anc_returns"/>
    <s v="Janssen"/>
    <s v="Argentina"/>
    <x v="0"/>
    <n v="40700"/>
    <s v="Revenues - Third Parties"/>
    <m/>
    <s v="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61186372NSC3002_anc_returns"/>
    <s v="Janssen"/>
    <s v="Argentina"/>
    <x v="0"/>
    <n v="40700"/>
    <s v="Revenues - Third Parties"/>
    <m/>
    <s v="Storage of Returns (per Pallet)"/>
    <n v="2026"/>
    <n v="7"/>
    <s v="USD"/>
    <n v="349.34549999999996"/>
    <n v="1"/>
    <n v="349.34549999999996"/>
    <x v="0"/>
    <n v="0"/>
    <m/>
    <m/>
    <m/>
    <m/>
    <m/>
    <m/>
    <m/>
    <m/>
    <m/>
  </r>
  <r>
    <s v="J &amp; J"/>
    <s v="68284528MMY3004_anc_returns"/>
    <s v="Janssen"/>
    <s v="Argentina"/>
    <x v="0"/>
    <n v="40700"/>
    <s v="Revenues - Third Parties"/>
    <m/>
    <s v="Non-Drug 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68284528MMY3004_anc_returns"/>
    <s v="Janssen"/>
    <s v="Argentina"/>
    <x v="0"/>
    <n v="40700"/>
    <s v="Revenues - Third Parties"/>
    <m/>
    <s v="Storage of Returns (per Pallet)"/>
    <n v="2026"/>
    <n v="7"/>
    <s v="USD"/>
    <n v="524.01825000000008"/>
    <n v="1"/>
    <n v="524.01825000000008"/>
    <x v="0"/>
    <n v="0"/>
    <m/>
    <m/>
    <m/>
    <m/>
    <m/>
    <m/>
    <m/>
    <m/>
    <m/>
  </r>
  <r>
    <s v="J &amp; J"/>
    <s v="61186372NSC3004_anc_returns"/>
    <s v="Janssen"/>
    <s v="Argentina"/>
    <x v="0"/>
    <n v="40700"/>
    <s v="Revenues - Third Parties"/>
    <m/>
    <s v="Storage of Returns (per Pallet)"/>
    <n v="2026"/>
    <n v="7"/>
    <s v="USD"/>
    <n v="349.34549999999996"/>
    <n v="1"/>
    <n v="349.34549999999996"/>
    <x v="0"/>
    <n v="0"/>
    <m/>
    <m/>
    <m/>
    <m/>
    <m/>
    <m/>
    <m/>
    <m/>
    <m/>
  </r>
  <r>
    <s v="J &amp; J"/>
    <s v="CNTO1959UCO3004_anc_returns"/>
    <s v="Janssen"/>
    <s v="Argentina"/>
    <x v="0"/>
    <n v="40700"/>
    <s v="Revenues - Third Parties"/>
    <m/>
    <s v="Non-Drug Storage Ambient (per Pallet)"/>
    <n v="2026"/>
    <n v="7"/>
    <s v="USD"/>
    <n v="1273.6104499999999"/>
    <n v="1"/>
    <n v="1273.6104499999999"/>
    <x v="0"/>
    <n v="0"/>
    <m/>
    <m/>
    <m/>
    <m/>
    <m/>
    <m/>
    <m/>
    <m/>
    <m/>
  </r>
  <r>
    <s v="J &amp; J"/>
    <s v="CNTO1959UCO3004_anc_returns"/>
    <s v="Janssen"/>
    <s v="Argentina"/>
    <x v="0"/>
    <n v="40700"/>
    <s v="Revenues - Third Parties"/>
    <m/>
    <s v="Storage of Returns (per Pallet)"/>
    <n v="2026"/>
    <n v="7"/>
    <s v="USD"/>
    <n v="262.00912500000004"/>
    <n v="1"/>
    <n v="262.00912500000004"/>
    <x v="0"/>
    <n v="0"/>
    <m/>
    <m/>
    <m/>
    <m/>
    <m/>
    <m/>
    <m/>
    <m/>
    <m/>
  </r>
  <r>
    <s v="J &amp; J"/>
    <s v="17000139BLC3002_anc_returns"/>
    <s v="Janssen"/>
    <s v="Argentina"/>
    <x v="0"/>
    <n v="40700"/>
    <s v="Revenues - Third Parties"/>
    <m/>
    <s v="Non-Drug Storage Ambient (per Pallet)"/>
    <n v="2026"/>
    <n v="7"/>
    <s v="USD"/>
    <n v="1273.6104499999999"/>
    <n v="1"/>
    <n v="1273.6104499999999"/>
    <x v="0"/>
    <n v="0"/>
    <m/>
    <m/>
    <m/>
    <m/>
    <m/>
    <m/>
    <m/>
    <m/>
    <m/>
  </r>
  <r>
    <s v="J &amp; J"/>
    <s v="17000139BLC3002_anc_returns"/>
    <s v="Janssen"/>
    <s v="Argentina"/>
    <x v="0"/>
    <n v="40700"/>
    <s v="Revenues - Third Parties"/>
    <m/>
    <s v="Storage Ambient (per Pallet)"/>
    <n v="2026"/>
    <n v="7"/>
    <s v="USD"/>
    <n v="181.94435000000001"/>
    <n v="1"/>
    <n v="181.94435000000001"/>
    <x v="0"/>
    <n v="0"/>
    <m/>
    <m/>
    <m/>
    <m/>
    <m/>
    <m/>
    <m/>
    <m/>
    <m/>
  </r>
  <r>
    <s v="J &amp; J"/>
    <s v="17000139BLC3002_anc_returns"/>
    <s v="Janssen"/>
    <s v="Argentina"/>
    <x v="0"/>
    <n v="40700"/>
    <s v="Revenues - Third Parties"/>
    <m/>
    <s v="Storage of Returns (per Pallet)"/>
    <n v="2026"/>
    <n v="7"/>
    <s v="USD"/>
    <n v="611.35462500000006"/>
    <n v="1"/>
    <n v="611.35462500000006"/>
    <x v="0"/>
    <n v="0"/>
    <m/>
    <m/>
    <m/>
    <m/>
    <m/>
    <m/>
    <m/>
    <m/>
    <m/>
  </r>
  <r>
    <s v="MERCK"/>
    <s v="MK-3475-671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67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8228-00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689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3475-689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Non Protocol Specific - MSD Arg ancillaries pool"/>
    <s v="Merck Sharp and Dohme LLC"/>
    <s v="Argentina"/>
    <x v="0"/>
    <n v="40700"/>
    <s v="Revenues - Third Parties"/>
    <m/>
    <s v="Non-Drug Storage Ambient (per Pallet)"/>
    <n v="2026"/>
    <n v="7"/>
    <s v="USD"/>
    <n v="11953.75"/>
    <n v="1"/>
    <n v="11953.75"/>
    <x v="0"/>
    <n v="0"/>
    <m/>
    <m/>
    <m/>
    <m/>
    <m/>
    <m/>
    <m/>
    <m/>
    <m/>
  </r>
  <r>
    <s v="MERCK"/>
    <s v="Non Protocol Specific - MSD Arg ancillaries pool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475-775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3475-77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475-77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775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85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859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3475-630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  <m/>
    <m/>
    <m/>
    <m/>
    <m/>
    <m/>
    <m/>
    <m/>
    <m/>
  </r>
  <r>
    <s v="MERCK"/>
    <s v="MK-3475-630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3475-630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3475-630 (Local)"/>
    <s v="Merck Sharp and Dohme LLC"/>
    <s v="Argentina"/>
    <x v="0"/>
    <n v="40700"/>
    <s v="Revenues - Third Parties"/>
    <m/>
    <s v="Storage of Returns (per Pallet)"/>
    <n v="2026"/>
    <n v="7"/>
    <s v="USD"/>
    <n v="1338.82"/>
    <n v="1"/>
    <n v="1338.82"/>
    <x v="0"/>
    <n v="0"/>
    <m/>
    <m/>
    <m/>
    <m/>
    <m/>
    <m/>
    <m/>
    <m/>
    <m/>
  </r>
  <r>
    <s v="MERCK"/>
    <s v="MK-7902-001 (local)"/>
    <s v="Merck Sharp and Dohme LLC"/>
    <s v="Argentina"/>
    <x v="0"/>
    <n v="40700"/>
    <s v="Revenues - Third Parties"/>
    <m/>
    <s v="Non-Drug Storage Ambient (per Pallet)"/>
    <n v="2026"/>
    <n v="7"/>
    <s v="USD"/>
    <n v="573.78"/>
    <n v="1"/>
    <n v="573.78"/>
    <x v="0"/>
    <n v="0"/>
    <m/>
    <m/>
    <m/>
    <m/>
    <m/>
    <m/>
    <m/>
    <m/>
    <m/>
  </r>
  <r>
    <s v="MERCK"/>
    <s v="MK-7902-001 (local)"/>
    <s v="Merck Sharp and Dohme LLC"/>
    <s v="Argentina"/>
    <x v="0"/>
    <n v="40700"/>
    <s v="Revenues - Third Parties"/>
    <m/>
    <s v="Storage Ambient (per Shelf)"/>
    <n v="2026"/>
    <n v="7"/>
    <s v="USD"/>
    <n v="101.41"/>
    <n v="1"/>
    <n v="101.41"/>
    <x v="0"/>
    <n v="0"/>
    <m/>
    <m/>
    <m/>
    <m/>
    <m/>
    <m/>
    <m/>
    <m/>
    <m/>
  </r>
  <r>
    <s v="MERCK"/>
    <s v="MK-7902-00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7902-001 (local)"/>
    <s v="Merck Sharp and Dohme LLC"/>
    <s v="Argentina"/>
    <x v="0"/>
    <n v="40700"/>
    <s v="Revenues - Third Parties"/>
    <m/>
    <s v="Storage of Returns (per Pallet)"/>
    <n v="2026"/>
    <n v="7"/>
    <s v="USD"/>
    <n v="1051.93"/>
    <n v="1"/>
    <n v="1051.93"/>
    <x v="0"/>
    <n v="0"/>
    <m/>
    <m/>
    <m/>
    <m/>
    <m/>
    <m/>
    <m/>
    <m/>
    <m/>
  </r>
  <r>
    <s v="MERCK"/>
    <s v="MK-3475-641 (local)"/>
    <s v="Merck Sharp and Dohme LLC"/>
    <s v="Argentina"/>
    <x v="0"/>
    <n v="40700"/>
    <s v="Revenues - Third Parties"/>
    <m/>
    <s v="Non-Drug Storage Ambient (per Pallet)"/>
    <n v="2026"/>
    <n v="7"/>
    <s v="USD"/>
    <n v="573.78"/>
    <n v="1"/>
    <n v="573.78"/>
    <x v="0"/>
    <n v="0"/>
    <m/>
    <m/>
    <m/>
    <m/>
    <m/>
    <m/>
    <m/>
    <m/>
    <m/>
  </r>
  <r>
    <s v="MERCK"/>
    <s v="MK-3475-64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641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  <m/>
    <m/>
    <m/>
    <m/>
    <m/>
    <m/>
    <m/>
    <m/>
    <m/>
  </r>
  <r>
    <s v="MERCK"/>
    <s v="MK-3475-867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3475-86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3475-975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3475-975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3475-975 (Local)"/>
    <s v="Merck Sharp and Dohme LLC"/>
    <s v="Argentina"/>
    <x v="0"/>
    <n v="40700"/>
    <s v="Revenues - Third Parties"/>
    <m/>
    <s v="Storage of Labels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3475-975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7339-007 (Local)"/>
    <s v="Merck Sharp and Dohme LLC"/>
    <s v="Argentina"/>
    <x v="1"/>
    <n v="40700"/>
    <s v="Revenues - Third Parties"/>
    <m/>
    <s v="Freight - Returns"/>
    <n v="2026"/>
    <n v="7"/>
    <s v="USD"/>
    <n v="83.39"/>
    <n v="1"/>
    <n v="83.39"/>
    <x v="0"/>
    <n v="1"/>
    <m/>
    <m/>
    <m/>
    <m/>
    <m/>
    <m/>
    <m/>
    <m/>
    <m/>
  </r>
  <r>
    <s v="MERCK"/>
    <s v="MK-7339-007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7339-00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7339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6482-011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B21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475-B2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B21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7902-015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7902-0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7902-015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7339-01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7339-01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7339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7339-012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7902-014 (Local)"/>
    <s v="Merck Sharp and Dohme LLC"/>
    <s v="Argentina"/>
    <x v="1"/>
    <n v="40700"/>
    <s v="Revenues - Third Parties"/>
    <m/>
    <s v="Freight - Returns"/>
    <n v="2026"/>
    <n v="7"/>
    <s v="USD"/>
    <n v="396.57"/>
    <n v="1"/>
    <n v="396.57"/>
    <x v="0"/>
    <n v="1"/>
    <m/>
    <m/>
    <m/>
    <m/>
    <m/>
    <m/>
    <m/>
    <m/>
    <m/>
  </r>
  <r>
    <s v="MERCK"/>
    <s v="MK-7902-014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  <m/>
    <m/>
    <m/>
    <m/>
    <m/>
    <m/>
    <m/>
    <m/>
    <m/>
  </r>
  <r>
    <s v="MERCK"/>
    <s v="MK-7902-014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  <m/>
    <m/>
    <m/>
    <m/>
    <m/>
    <m/>
    <m/>
    <m/>
    <m/>
  </r>
  <r>
    <s v="MERCK"/>
    <s v="MK-7902-014 (Local)"/>
    <s v="Merck Sharp and Dohme LLC"/>
    <s v="Argentina"/>
    <x v="0"/>
    <n v="40700"/>
    <s v="Revenues - Third Parties"/>
    <m/>
    <s v="Storage Ambient (per Shelf)"/>
    <n v="2026"/>
    <n v="7"/>
    <s v="USD"/>
    <n v="1115.51"/>
    <n v="1"/>
    <n v="1115.51"/>
    <x v="0"/>
    <n v="0"/>
    <m/>
    <m/>
    <m/>
    <m/>
    <m/>
    <m/>
    <m/>
    <m/>
    <m/>
  </r>
  <r>
    <s v="MERCK"/>
    <s v="MK-7902-014 (Local)"/>
    <s v="Merck Sharp and Dohme LLC"/>
    <s v="Argentina"/>
    <x v="0"/>
    <n v="40700"/>
    <s v="Revenues - Third Parties"/>
    <m/>
    <s v="Storage of Labels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7902-014 (Local)"/>
    <s v="Merck Sharp and Dohme LLC"/>
    <s v="Argentina"/>
    <x v="0"/>
    <n v="40700"/>
    <s v="Revenues - Third Parties"/>
    <m/>
    <s v="Storage of Returns (per Pallet)"/>
    <n v="2026"/>
    <n v="7"/>
    <s v="USD"/>
    <n v="1243.19"/>
    <n v="1"/>
    <n v="1243.19"/>
    <x v="0"/>
    <n v="0"/>
    <m/>
    <m/>
    <m/>
    <m/>
    <m/>
    <m/>
    <m/>
    <m/>
    <m/>
  </r>
  <r>
    <s v="MERCK"/>
    <s v="MK-7902-014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  <m/>
    <m/>
    <m/>
    <m/>
    <m/>
    <m/>
    <m/>
    <m/>
    <m/>
  </r>
  <r>
    <s v="MERCK"/>
    <s v="MK-3475-B49 (local)"/>
    <s v="Merck Sharp and Dohme LLC"/>
    <s v="Argentina"/>
    <x v="1"/>
    <n v="40700"/>
    <s v="Revenues - Third Parties"/>
    <m/>
    <s v="Freight - Returns"/>
    <n v="2026"/>
    <n v="7"/>
    <s v="USD"/>
    <n v="616.09"/>
    <n v="1"/>
    <n v="616.09"/>
    <x v="0"/>
    <n v="1"/>
    <m/>
    <m/>
    <m/>
    <m/>
    <m/>
    <m/>
    <m/>
    <m/>
    <m/>
  </r>
  <r>
    <s v="MERCK"/>
    <s v="MK-3475-B49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B49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  <m/>
    <m/>
    <m/>
    <m/>
    <m/>
    <m/>
    <m/>
    <m/>
    <m/>
  </r>
  <r>
    <s v="MERCK"/>
    <s v="MK-3475-B4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3475-B49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3475-B4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B49 (local)"/>
    <s v="Merck Sharp and Dohme LLC"/>
    <s v="Argentina"/>
    <x v="0"/>
    <n v="40700"/>
    <s v="Revenues - Third Parties"/>
    <m/>
    <s v="Storage of Returns (per Pallet)"/>
    <n v="2026"/>
    <n v="7"/>
    <s v="USD"/>
    <n v="956.3"/>
    <n v="1"/>
    <n v="956.3"/>
    <x v="0"/>
    <n v="0"/>
    <m/>
    <m/>
    <m/>
    <m/>
    <m/>
    <m/>
    <m/>
    <m/>
    <m/>
  </r>
  <r>
    <s v="MERCK"/>
    <s v="MK-3475-B49 (local)"/>
    <s v="Merck Sharp and Dohme LLC"/>
    <s v="Argentina"/>
    <x v="0"/>
    <n v="40700"/>
    <s v="Revenues - Third Parties"/>
    <m/>
    <s v="Storage Refrigerated (per Shelf)"/>
    <n v="2026"/>
    <n v="7"/>
    <s v="USD"/>
    <n v="521.46"/>
    <n v="1"/>
    <n v="521.46"/>
    <x v="0"/>
    <n v="0"/>
    <m/>
    <m/>
    <m/>
    <m/>
    <m/>
    <m/>
    <m/>
    <m/>
    <m/>
  </r>
  <r>
    <s v="MERCK"/>
    <s v="MK-3655-001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MK-1026-003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026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1026-003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2140-003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140-00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140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140-003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  <m/>
    <m/>
    <m/>
    <m/>
    <m/>
    <m/>
    <m/>
    <m/>
    <m/>
  </r>
  <r>
    <s v="MERCK"/>
    <s v="MK-1084-001  (Local)"/>
    <s v="Merck Sharp and Dohme LLC"/>
    <s v="Argentina"/>
    <x v="1"/>
    <n v="40700"/>
    <s v="Revenues - Third Parties"/>
    <m/>
    <s v="Freight - Shipments"/>
    <n v="2026"/>
    <n v="7"/>
    <s v="USD"/>
    <n v="659.35"/>
    <n v="1"/>
    <n v="659.35"/>
    <x v="0"/>
    <n v="1"/>
    <m/>
    <m/>
    <m/>
    <m/>
    <m/>
    <m/>
    <m/>
    <m/>
    <m/>
  </r>
  <r>
    <s v="MERCK"/>
    <s v="MK-1084-001 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1084-001 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084-001 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7684A-006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7684A-006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7684A-006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7684A-006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  <m/>
    <m/>
    <m/>
    <m/>
    <m/>
    <m/>
    <m/>
    <m/>
    <m/>
  </r>
  <r>
    <s v="MERCK"/>
    <s v="MK-7684A-008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7684A-008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7684A-008 (Local)"/>
    <s v="Merck Sharp and Dohme LLC"/>
    <s v="Argentina"/>
    <x v="0"/>
    <n v="40700"/>
    <s v="Revenues - Third Parties"/>
    <m/>
    <s v="Storage of Returns (per Pallet)"/>
    <n v="2026"/>
    <n v="7"/>
    <s v="USD"/>
    <n v="669.41"/>
    <n v="1"/>
    <n v="669.41"/>
    <x v="0"/>
    <n v="0"/>
    <m/>
    <m/>
    <m/>
    <m/>
    <m/>
    <m/>
    <m/>
    <m/>
    <m/>
  </r>
  <r>
    <s v="MERCK"/>
    <s v="MK-3475-B15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3475-B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475-B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B15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  <m/>
    <m/>
    <m/>
    <m/>
    <m/>
    <m/>
    <m/>
    <m/>
    <m/>
  </r>
  <r>
    <s v="MERCK"/>
    <s v="MK-3475A-D7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475A-D77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A-D77 (Local)"/>
    <s v="Merck Sharp and Dohme LLC"/>
    <s v="Argentina"/>
    <x v="0"/>
    <n v="40700"/>
    <s v="Revenues - Third Parties"/>
    <m/>
    <s v="Storage of Returns (per Pallet)"/>
    <n v="2026"/>
    <n v="7"/>
    <s v="USD"/>
    <n v="956.3"/>
    <n v="1"/>
    <n v="956.3"/>
    <x v="0"/>
    <n v="0"/>
    <m/>
    <m/>
    <m/>
    <m/>
    <m/>
    <m/>
    <m/>
    <m/>
    <m/>
  </r>
  <r>
    <s v="MERCK"/>
    <s v="MK-7684A-010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8591A-053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  <m/>
    <m/>
    <m/>
    <m/>
    <m/>
    <m/>
    <m/>
    <m/>
    <m/>
  </r>
  <r>
    <s v="MERCK"/>
    <s v="MK-8591A-053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8591A-05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8591A-053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MK-1942-008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3475-02B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5475-013 (Local)"/>
    <s v="Merck Sharp and Dohme LLC"/>
    <s v="Argentina"/>
    <x v="1"/>
    <n v="40700"/>
    <s v="Revenues - Third Parties"/>
    <m/>
    <s v="Freight - Returns"/>
    <n v="2026"/>
    <n v="7"/>
    <s v="USD"/>
    <n v="385.32"/>
    <n v="1"/>
    <n v="385.32"/>
    <x v="0"/>
    <n v="1"/>
    <m/>
    <m/>
    <m/>
    <m/>
    <m/>
    <m/>
    <m/>
    <m/>
    <m/>
  </r>
  <r>
    <s v="MERCK"/>
    <s v="MK-5475-013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  <m/>
    <m/>
    <m/>
    <m/>
    <m/>
    <m/>
    <m/>
    <m/>
    <m/>
  </r>
  <r>
    <s v="MERCK"/>
    <s v="MK-5475-013 (Local)"/>
    <s v="Merck Sharp and Dohme LLC"/>
    <s v="Argentina"/>
    <x v="2"/>
    <n v="40700"/>
    <s v="Revenues - Third Parties"/>
    <m/>
    <s v="Returns (per Process)"/>
    <n v="2026"/>
    <n v="7"/>
    <s v="USD"/>
    <n v="114.36"/>
    <n v="1"/>
    <n v="114.36"/>
    <x v="0"/>
    <n v="0"/>
    <m/>
    <m/>
    <m/>
    <m/>
    <m/>
    <m/>
    <m/>
    <m/>
    <m/>
  </r>
  <r>
    <s v="MERCK"/>
    <s v="MK-5475-01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5475-013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  <m/>
    <m/>
    <m/>
    <m/>
    <m/>
    <m/>
    <m/>
    <m/>
    <m/>
  </r>
  <r>
    <s v="MERCK"/>
    <s v="MK-1026-01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1026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026-010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V940-001 (Local)"/>
    <s v="Merck Sharp and Dohme LLC"/>
    <s v="Argentina"/>
    <x v="1"/>
    <n v="40700"/>
    <s v="Revenues - Third Parties"/>
    <m/>
    <s v="Freight - Returns"/>
    <n v="2026"/>
    <n v="7"/>
    <s v="USD"/>
    <n v="83.39"/>
    <n v="1"/>
    <n v="83.39"/>
    <x v="0"/>
    <n v="1"/>
    <m/>
    <m/>
    <m/>
    <m/>
    <m/>
    <m/>
    <m/>
    <m/>
    <m/>
  </r>
  <r>
    <s v="MERCK"/>
    <s v="V940-001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V940-001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  <m/>
    <m/>
    <m/>
    <m/>
    <m/>
    <m/>
    <m/>
    <m/>
    <m/>
  </r>
  <r>
    <s v="MERCK"/>
    <s v="MK-0616-015 (Local)"/>
    <s v="Merck Sharp and Dohme LLC"/>
    <s v="Argentina"/>
    <x v="0"/>
    <n v="40700"/>
    <s v="Revenues - Third Parties"/>
    <m/>
    <s v="Non-Drug 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0616-015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  <m/>
    <m/>
    <m/>
    <m/>
    <m/>
    <m/>
    <m/>
    <m/>
    <m/>
  </r>
  <r>
    <s v="MERCK"/>
    <s v="MK-0616-015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  <m/>
    <m/>
    <m/>
    <m/>
    <m/>
    <m/>
    <m/>
    <m/>
    <m/>
  </r>
  <r>
    <s v="MERCK"/>
    <s v="MK-0616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0616-015 (Local)"/>
    <s v="Merck Sharp and Dohme LLC"/>
    <s v="Argentina"/>
    <x v="0"/>
    <n v="40700"/>
    <s v="Revenues - Third Parties"/>
    <m/>
    <s v="Storage of Returns (per Pallet)"/>
    <n v="2026"/>
    <n v="7"/>
    <s v="USD"/>
    <n v="860.67"/>
    <n v="1"/>
    <n v="860.67"/>
    <x v="0"/>
    <n v="0"/>
    <m/>
    <m/>
    <m/>
    <m/>
    <m/>
    <m/>
    <m/>
    <m/>
    <m/>
  </r>
  <r>
    <s v="MERCK"/>
    <s v="V940-004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V940-004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V940-00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V940-004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V940-00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V940-002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3475A-F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7240-001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7240-001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7240-001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7240-001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V940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5684-003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  <m/>
    <m/>
    <m/>
    <m/>
    <m/>
    <m/>
    <m/>
    <m/>
    <m/>
  </r>
  <r>
    <s v="MERCK"/>
    <s v="MK-5684-003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  <m/>
    <m/>
    <m/>
    <m/>
    <m/>
    <m/>
    <m/>
    <m/>
    <m/>
  </r>
  <r>
    <s v="MERCK"/>
    <s v="MK-5684-003 (Local)"/>
    <s v="Merck Sharp and Dohme LLC"/>
    <s v="Argentina"/>
    <x v="2"/>
    <n v="40700"/>
    <s v="Revenues - Third Parties"/>
    <m/>
    <s v="Reconciliation of Returns (per Hour)"/>
    <n v="2026"/>
    <n v="7"/>
    <s v="USD"/>
    <n v="108.16"/>
    <n v="1"/>
    <n v="108.16"/>
    <x v="0"/>
    <n v="0"/>
    <m/>
    <m/>
    <m/>
    <m/>
    <m/>
    <m/>
    <m/>
    <m/>
    <m/>
  </r>
  <r>
    <s v="MERCK"/>
    <s v="MK-5684-003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  <m/>
    <m/>
    <m/>
    <m/>
    <m/>
    <m/>
    <m/>
    <m/>
    <m/>
  </r>
  <r>
    <s v="MERCK"/>
    <s v="MK-5684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5684-003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  <m/>
    <m/>
    <m/>
    <m/>
    <m/>
    <m/>
    <m/>
    <m/>
    <m/>
  </r>
  <r>
    <s v="MERCK"/>
    <s v="MK-2870-005 (LOCAL)"/>
    <s v="Merck Sharp and Dohme LLC"/>
    <s v="Argentina"/>
    <x v="1"/>
    <n v="40700"/>
    <s v="Revenues - Third Parties"/>
    <m/>
    <s v="Freight - Returns"/>
    <n v="2026"/>
    <n v="7"/>
    <s v="USD"/>
    <n v="204.08"/>
    <n v="1"/>
    <n v="204.08"/>
    <x v="0"/>
    <n v="1"/>
    <m/>
    <m/>
    <m/>
    <m/>
    <m/>
    <m/>
    <m/>
    <m/>
    <m/>
  </r>
  <r>
    <s v="MERCK"/>
    <s v="MK-2870-005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870-005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870-005 (LOCAL)"/>
    <s v="Merck Sharp and Dohme LLC"/>
    <s v="Argentina"/>
    <x v="0"/>
    <n v="40700"/>
    <s v="Revenues - Third Parties"/>
    <m/>
    <s v="Storage Ambient (per Shelf)"/>
    <n v="2026"/>
    <n v="7"/>
    <s v="USD"/>
    <n v="101.41"/>
    <n v="1"/>
    <n v="101.41"/>
    <x v="0"/>
    <n v="0"/>
    <m/>
    <m/>
    <m/>
    <m/>
    <m/>
    <m/>
    <m/>
    <m/>
    <m/>
  </r>
  <r>
    <s v="MERCK"/>
    <s v="MK-2870-005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  <m/>
    <m/>
    <m/>
    <m/>
    <m/>
    <m/>
    <m/>
    <m/>
    <m/>
  </r>
  <r>
    <s v="MERCK"/>
    <s v="MK-2870-010 (Local)"/>
    <s v="Merck Sharp and Dohme LLC"/>
    <s v="Argentina"/>
    <x v="1"/>
    <n v="40700"/>
    <s v="Revenues - Third Parties"/>
    <m/>
    <s v="Freight - Shipments"/>
    <n v="2026"/>
    <n v="7"/>
    <s v="USD"/>
    <n v="929.24"/>
    <n v="1"/>
    <n v="929.24"/>
    <x v="0"/>
    <n v="1"/>
    <m/>
    <m/>
    <m/>
    <m/>
    <m/>
    <m/>
    <m/>
    <m/>
    <m/>
  </r>
  <r>
    <s v="MERCK"/>
    <s v="MK-2870-010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  <m/>
    <m/>
    <m/>
    <m/>
    <m/>
    <m/>
    <m/>
    <m/>
    <m/>
  </r>
  <r>
    <s v="MERCK"/>
    <s v="MK-2870-01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2870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10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10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2870-007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07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19 (Local)"/>
    <s v="Merck Sharp and Dohme LLC"/>
    <s v="Argentina"/>
    <x v="1"/>
    <n v="40700"/>
    <s v="Revenues - Third Parties"/>
    <m/>
    <s v="Freight - Returns"/>
    <n v="2026"/>
    <n v="7"/>
    <s v="USD"/>
    <n v="215.58"/>
    <n v="1"/>
    <n v="215.58"/>
    <x v="0"/>
    <n v="1"/>
    <m/>
    <m/>
    <m/>
    <m/>
    <m/>
    <m/>
    <m/>
    <m/>
    <m/>
  </r>
  <r>
    <s v="MERCK"/>
    <s v="MK-2870-019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  <m/>
    <m/>
    <m/>
    <m/>
    <m/>
    <m/>
    <m/>
    <m/>
    <m/>
  </r>
  <r>
    <s v="MERCK"/>
    <s v="MK-2870-019 (Local)"/>
    <s v="Merck Sharp and Dohme LLC"/>
    <s v="Argentina"/>
    <x v="3"/>
    <n v="40700"/>
    <s v="Revenues - Third Parties"/>
    <m/>
    <s v="Insulated shipper - Credo S4 - 12L (Leasing)"/>
    <n v="2026"/>
    <n v="7"/>
    <s v="USD"/>
    <n v="170.24"/>
    <n v="1"/>
    <n v="170.24"/>
    <x v="0"/>
    <n v="1"/>
    <m/>
    <m/>
    <m/>
    <m/>
    <m/>
    <m/>
    <m/>
    <m/>
    <m/>
  </r>
  <r>
    <s v="MERCK"/>
    <s v="MK-2870-019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  <m/>
    <m/>
    <m/>
    <m/>
    <m/>
    <m/>
    <m/>
    <m/>
    <m/>
  </r>
  <r>
    <s v="MERCK"/>
    <s v="MK-2870-019 (Local)"/>
    <s v="Merck Sharp and Dohme LLC"/>
    <s v="Argentina"/>
    <x v="3"/>
    <n v="40700"/>
    <s v="Revenues - Third Parties"/>
    <m/>
    <s v="Pick and Pack (Controlled Ambient)"/>
    <n v="2026"/>
    <n v="7"/>
    <s v="USD"/>
    <n v="125.55"/>
    <n v="1"/>
    <n v="125.55"/>
    <x v="0"/>
    <n v="0"/>
    <m/>
    <m/>
    <m/>
    <m/>
    <m/>
    <m/>
    <m/>
    <m/>
    <m/>
  </r>
  <r>
    <s v="MERCK"/>
    <s v="MK-2870-019 (Local)"/>
    <s v="Merck Sharp and Dohme LLC"/>
    <s v="Argentina"/>
    <x v="3"/>
    <n v="40700"/>
    <s v="Revenues - Third Parties"/>
    <m/>
    <s v="Pick and Pack (Refrigerated)"/>
    <n v="2026"/>
    <n v="7"/>
    <s v="USD"/>
    <n v="150.65"/>
    <n v="1"/>
    <n v="150.65"/>
    <x v="0"/>
    <n v="0"/>
    <m/>
    <m/>
    <m/>
    <m/>
    <m/>
    <m/>
    <m/>
    <m/>
    <m/>
  </r>
  <r>
    <s v="MERCK"/>
    <s v="MK-2870-019 (Local)"/>
    <s v="Merck Sharp and Dohme LLC"/>
    <s v="Argentina"/>
    <x v="0"/>
    <n v="40700"/>
    <s v="Revenues - Third Parties"/>
    <m/>
    <s v="Storage Ambient (per Pallet)"/>
    <n v="2026"/>
    <n v="7"/>
    <s v="USD"/>
    <n v="579.45000000000005"/>
    <n v="1"/>
    <n v="579.45000000000005"/>
    <x v="0"/>
    <n v="0"/>
    <m/>
    <m/>
    <m/>
    <m/>
    <m/>
    <m/>
    <m/>
    <m/>
    <m/>
  </r>
  <r>
    <s v="MERCK"/>
    <s v="MK-2870-01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19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2870-019 (Local)"/>
    <s v="Merck Sharp and Dohme LLC"/>
    <s v="Argentina"/>
    <x v="0"/>
    <n v="40700"/>
    <s v="Revenues - Third Parties"/>
    <m/>
    <s v="Storage Refrigerated (per Shelf)"/>
    <n v="2026"/>
    <n v="7"/>
    <s v="USD"/>
    <n v="521.46"/>
    <n v="1"/>
    <n v="521.46"/>
    <x v="0"/>
    <n v="0"/>
    <m/>
    <m/>
    <m/>
    <m/>
    <m/>
    <m/>
    <m/>
    <m/>
    <m/>
  </r>
  <r>
    <s v="MERCK"/>
    <s v="MK-2870-012 (Local)"/>
    <s v="Merck Sharp and Dohme LLC"/>
    <s v="Argentina"/>
    <x v="1"/>
    <n v="40700"/>
    <s v="Revenues - Third Parties"/>
    <m/>
    <s v="Freight - Returns"/>
    <n v="2026"/>
    <n v="7"/>
    <s v="USD"/>
    <n v="102.04"/>
    <n v="1"/>
    <n v="102.04"/>
    <x v="0"/>
    <n v="1"/>
    <m/>
    <m/>
    <m/>
    <m/>
    <m/>
    <m/>
    <m/>
    <m/>
    <m/>
  </r>
  <r>
    <s v="MERCK"/>
    <s v="MK-2870-012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  <m/>
    <m/>
    <m/>
    <m/>
    <m/>
    <m/>
    <m/>
    <m/>
    <m/>
  </r>
  <r>
    <s v="MERCK"/>
    <s v="MK-2870-01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870-01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870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12 (Local)"/>
    <s v="Merck Sharp and Dohme LLC"/>
    <s v="Argentina"/>
    <x v="0"/>
    <n v="40700"/>
    <s v="Revenues - Third Parties"/>
    <m/>
    <s v="Storage of Returns (per Pallet)"/>
    <n v="2026"/>
    <n v="7"/>
    <s v="USD"/>
    <n v="765.04"/>
    <n v="1"/>
    <n v="765.04"/>
    <x v="0"/>
    <n v="0"/>
    <m/>
    <m/>
    <m/>
    <m/>
    <m/>
    <m/>
    <m/>
    <m/>
    <m/>
  </r>
  <r>
    <s v="MERCK"/>
    <s v="MK-8591A-054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  <m/>
    <m/>
    <m/>
    <m/>
    <m/>
    <m/>
    <m/>
    <m/>
    <m/>
  </r>
  <r>
    <s v="MERCK"/>
    <s v="MK-1084-00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1084-004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MK-2870-020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  <m/>
    <m/>
    <m/>
    <m/>
    <m/>
    <m/>
    <m/>
    <m/>
    <m/>
  </r>
  <r>
    <s v="MERCK"/>
    <s v="MK-2870-020 (Local)"/>
    <s v="Merck Sharp and Dohme LLC"/>
    <s v="Argentina"/>
    <x v="3"/>
    <n v="40700"/>
    <s v="Revenues - Third Parties"/>
    <m/>
    <s v="Pick and Pack (Controlled Ambient)"/>
    <n v="2026"/>
    <n v="7"/>
    <s v="USD"/>
    <n v="125.55"/>
    <n v="1"/>
    <n v="125.55"/>
    <x v="0"/>
    <n v="0"/>
    <m/>
    <m/>
    <m/>
    <m/>
    <m/>
    <m/>
    <m/>
    <m/>
    <m/>
  </r>
  <r>
    <s v="MERCK"/>
    <s v="MK-2870-020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870-020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870-020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2870-02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20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  <m/>
    <m/>
    <m/>
    <m/>
    <m/>
    <m/>
    <m/>
    <m/>
    <m/>
  </r>
  <r>
    <s v="MERCK"/>
    <s v="MK-2870-020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2870-009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  <m/>
    <m/>
    <m/>
    <m/>
    <m/>
    <m/>
    <m/>
    <m/>
    <m/>
  </r>
  <r>
    <s v="MERCK"/>
    <s v="MK-2870-009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MK-3543-006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  <m/>
    <m/>
    <m/>
    <m/>
    <m/>
    <m/>
    <m/>
    <m/>
    <m/>
  </r>
  <r>
    <s v="MERCK"/>
    <s v="MK-3543-006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3543-006 (Local)"/>
    <s v="Merck Sharp and Dohme LLC"/>
    <s v="Argentina"/>
    <x v="2"/>
    <n v="40700"/>
    <s v="Revenues - Third Parties"/>
    <m/>
    <s v="Returns Receipt (per Receipt)"/>
    <n v="2026"/>
    <n v="7"/>
    <s v="USD"/>
    <n v="270.39999999999998"/>
    <n v="1"/>
    <n v="270.39999999999998"/>
    <x v="0"/>
    <n v="0"/>
    <m/>
    <m/>
    <m/>
    <m/>
    <m/>
    <m/>
    <m/>
    <m/>
    <m/>
  </r>
  <r>
    <s v="MERCK"/>
    <s v="MK-3543-00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3543-006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23 (Local)"/>
    <s v="Merck Sharp and Dohme LLC"/>
    <s v="Argentina"/>
    <x v="1"/>
    <n v="40700"/>
    <s v="Revenues - Third Parties"/>
    <m/>
    <s v="Freight - Shipments"/>
    <n v="2026"/>
    <n v="7"/>
    <s v="USD"/>
    <n v="1153.29"/>
    <n v="1"/>
    <n v="1153.29"/>
    <x v="0"/>
    <n v="1"/>
    <m/>
    <m/>
    <m/>
    <m/>
    <m/>
    <m/>
    <m/>
    <m/>
    <m/>
  </r>
  <r>
    <s v="MERCK"/>
    <s v="MK-2870-023 (Local)"/>
    <s v="Merck Sharp and Dohme LLC"/>
    <s v="Argentina"/>
    <x v="3"/>
    <n v="40700"/>
    <s v="Revenues - Third Parties"/>
    <m/>
    <s v="Insulated shipper - Credo S22 - 12L (Leasing)"/>
    <n v="2026"/>
    <n v="7"/>
    <s v="USD"/>
    <n v="177.58"/>
    <n v="1"/>
    <n v="177.58"/>
    <x v="0"/>
    <n v="1"/>
    <m/>
    <m/>
    <m/>
    <m/>
    <m/>
    <m/>
    <m/>
    <m/>
    <m/>
  </r>
  <r>
    <s v="MERCK"/>
    <s v="MK-2870-023 (Local)"/>
    <s v="Merck Sharp and Dohme LLC"/>
    <s v="Argentina"/>
    <x v="3"/>
    <n v="40700"/>
    <s v="Revenues - Third Parties"/>
    <m/>
    <s v="Insulated shipper - Credo S22 - 28L (Leasing)"/>
    <n v="2026"/>
    <n v="7"/>
    <s v="USD"/>
    <n v="233.81"/>
    <n v="1"/>
    <n v="233.81"/>
    <x v="0"/>
    <n v="1"/>
    <m/>
    <m/>
    <m/>
    <m/>
    <m/>
    <m/>
    <m/>
    <m/>
    <m/>
  </r>
  <r>
    <s v="MERCK"/>
    <s v="MK-2870-023 (Local)"/>
    <s v="Merck Sharp and Dohme LLC"/>
    <s v="Argentina"/>
    <x v="3"/>
    <n v="40700"/>
    <s v="Revenues - Third Parties"/>
    <m/>
    <s v="Insulated shipper - Credo S4 - 12L (Leasing)"/>
    <n v="2026"/>
    <n v="7"/>
    <s v="USD"/>
    <n v="340.48"/>
    <n v="1"/>
    <n v="340.48"/>
    <x v="0"/>
    <n v="1"/>
    <m/>
    <m/>
    <m/>
    <m/>
    <m/>
    <m/>
    <m/>
    <m/>
    <m/>
  </r>
  <r>
    <s v="MERCK"/>
    <s v="MK-2870-023 (Local)"/>
    <s v="Merck Sharp and Dohme LLC"/>
    <s v="Argentina"/>
    <x v="3"/>
    <n v="40700"/>
    <s v="Revenues - Third Parties"/>
    <m/>
    <s v="Pick and Pack (Controlled Ambient)"/>
    <n v="2026"/>
    <n v="7"/>
    <s v="USD"/>
    <n v="376.65"/>
    <n v="1"/>
    <n v="376.65"/>
    <x v="0"/>
    <n v="0"/>
    <m/>
    <m/>
    <m/>
    <m/>
    <m/>
    <m/>
    <m/>
    <m/>
    <m/>
  </r>
  <r>
    <s v="MERCK"/>
    <s v="MK-2870-023 (Local)"/>
    <s v="Merck Sharp and Dohme LLC"/>
    <s v="Argentina"/>
    <x v="3"/>
    <n v="40700"/>
    <s v="Revenues - Third Parties"/>
    <m/>
    <s v="Pick and Pack (Refrigerated)"/>
    <n v="2026"/>
    <n v="7"/>
    <s v="USD"/>
    <n v="150.65"/>
    <n v="1"/>
    <n v="150.65"/>
    <x v="0"/>
    <n v="0"/>
    <m/>
    <m/>
    <m/>
    <m/>
    <m/>
    <m/>
    <m/>
    <m/>
    <m/>
  </r>
  <r>
    <s v="MERCK"/>
    <s v="MK-2870-023 (Local)"/>
    <s v="Merck Sharp and Dohme LLC"/>
    <s v="Argentina"/>
    <x v="2"/>
    <n v="40700"/>
    <s v="Revenues - Third Parties"/>
    <m/>
    <s v="Reconciliation of Returns (per Hour)"/>
    <n v="2026"/>
    <n v="7"/>
    <s v="USD"/>
    <n v="270.39999999999998"/>
    <n v="1"/>
    <n v="270.39999999999998"/>
    <x v="0"/>
    <n v="0"/>
    <m/>
    <m/>
    <m/>
    <m/>
    <m/>
    <m/>
    <m/>
    <m/>
    <m/>
  </r>
  <r>
    <s v="MERCK"/>
    <s v="MK-2870-023 (Local)"/>
    <s v="Merck Sharp and Dohme LLC"/>
    <s v="Argentina"/>
    <x v="2"/>
    <n v="40700"/>
    <s v="Revenues - Third Parties"/>
    <m/>
    <s v="Returns Receipt (per Receipt)"/>
    <n v="2026"/>
    <n v="7"/>
    <s v="USD"/>
    <n v="676"/>
    <n v="1"/>
    <n v="676"/>
    <x v="0"/>
    <n v="0"/>
    <m/>
    <m/>
    <m/>
    <m/>
    <m/>
    <m/>
    <m/>
    <m/>
    <m/>
  </r>
  <r>
    <s v="MERCK"/>
    <s v="MK-2870-02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2870-02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23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2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0616-019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  <m/>
    <m/>
    <m/>
    <m/>
    <m/>
    <m/>
    <m/>
    <m/>
    <m/>
  </r>
  <r>
    <s v="MERCK"/>
    <s v="MK-0616-019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0616-01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0616-019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3543-007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3543-007 (Local)"/>
    <s v="Merck Sharp and Dohme LLC"/>
    <s v="Argentina"/>
    <x v="0"/>
    <n v="40700"/>
    <s v="Revenues - Third Parties"/>
    <m/>
    <s v="Storage of Returns (per Pallet)"/>
    <n v="2026"/>
    <n v="7"/>
    <s v="USD"/>
    <n v="478.15"/>
    <n v="1"/>
    <n v="478.15"/>
    <x v="0"/>
    <n v="0"/>
    <m/>
    <m/>
    <m/>
    <m/>
    <m/>
    <m/>
    <m/>
    <m/>
    <m/>
  </r>
  <r>
    <s v="MERCK"/>
    <s v="MK-6482-029 Local"/>
    <s v="Merck Sharp and Dohme LLC"/>
    <s v="Argentina"/>
    <x v="1"/>
    <n v="40700"/>
    <s v="Revenues - Third Parties"/>
    <m/>
    <s v="Freight - Returns"/>
    <n v="2026"/>
    <n v="7"/>
    <s v="USD"/>
    <n v="885.24"/>
    <n v="1"/>
    <n v="885.24"/>
    <x v="0"/>
    <n v="1"/>
    <m/>
    <m/>
    <m/>
    <m/>
    <m/>
    <m/>
    <m/>
    <m/>
    <m/>
  </r>
  <r>
    <s v="MERCK"/>
    <s v="MK-6482-029 Local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MK-6482-029 Local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6482-029 Local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V940-009 (Local)"/>
    <s v="Merck Sharp and Dohme LLC"/>
    <s v="Argentina"/>
    <x v="1"/>
    <n v="40700"/>
    <s v="Revenues - Third Parties"/>
    <m/>
    <s v="Freight - Returns"/>
    <n v="2026"/>
    <n v="7"/>
    <s v="USD"/>
    <n v="109.27"/>
    <n v="1"/>
    <n v="109.27"/>
    <x v="0"/>
    <n v="1"/>
    <m/>
    <m/>
    <m/>
    <m/>
    <m/>
    <m/>
    <m/>
    <m/>
    <m/>
  </r>
  <r>
    <s v="MERCK"/>
    <s v="V940-009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V940-009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V940-009 (Local)"/>
    <s v="Merck Sharp and Dohme LLC"/>
    <s v="Argentina"/>
    <x v="0"/>
    <n v="40700"/>
    <s v="Revenues - Third Parties"/>
    <m/>
    <s v="Storage Ambient (per Pallet)"/>
    <n v="2026"/>
    <n v="7"/>
    <s v="USD"/>
    <n v="347.67"/>
    <n v="1"/>
    <n v="347.67"/>
    <x v="0"/>
    <n v="0"/>
    <m/>
    <m/>
    <m/>
    <m/>
    <m/>
    <m/>
    <m/>
    <m/>
    <m/>
  </r>
  <r>
    <s v="MERCK"/>
    <s v="V940-009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V940-009 (Local)"/>
    <s v="Merck Sharp and Dohme LLC"/>
    <s v="Argentina"/>
    <x v="0"/>
    <n v="40700"/>
    <s v="Revenues - Third Parties"/>
    <m/>
    <s v="Storage of Returns (per Pallet)"/>
    <n v="2026"/>
    <n v="7"/>
    <s v="USD"/>
    <n v="382.52"/>
    <n v="1"/>
    <n v="382.52"/>
    <x v="0"/>
    <n v="0"/>
    <m/>
    <m/>
    <m/>
    <m/>
    <m/>
    <m/>
    <m/>
    <m/>
    <m/>
  </r>
  <r>
    <s v="MERCK"/>
    <s v="MK-1167-008 (Local)"/>
    <s v="Merck Sharp and Dohme LLC"/>
    <s v="Argentina"/>
    <x v="1"/>
    <n v="40700"/>
    <s v="Revenues - Third Parties"/>
    <m/>
    <s v="Freight - Returns"/>
    <n v="2026"/>
    <n v="7"/>
    <s v="USD"/>
    <n v="310.22000000000003"/>
    <n v="1"/>
    <n v="310.22000000000003"/>
    <x v="0"/>
    <n v="1"/>
    <m/>
    <m/>
    <m/>
    <m/>
    <m/>
    <m/>
    <m/>
    <m/>
    <m/>
  </r>
  <r>
    <s v="MERCK"/>
    <s v="MK-1167-008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167-008 (Local)"/>
    <s v="Merck Sharp and Dohme LLC"/>
    <s v="Argentina"/>
    <x v="2"/>
    <n v="40700"/>
    <s v="Revenues - Third Parties"/>
    <m/>
    <s v="Reconciliation of Returns (per Hour)"/>
    <n v="2026"/>
    <n v="7"/>
    <s v="USD"/>
    <n v="162.24"/>
    <n v="1"/>
    <n v="162.24"/>
    <x v="0"/>
    <n v="0"/>
    <m/>
    <m/>
    <m/>
    <m/>
    <m/>
    <m/>
    <m/>
    <m/>
    <m/>
  </r>
  <r>
    <s v="MERCK"/>
    <s v="MK-1167-008 (Local)"/>
    <s v="Merck Sharp and Dohme LLC"/>
    <s v="Argentina"/>
    <x v="2"/>
    <n v="40700"/>
    <s v="Revenues - Third Parties"/>
    <m/>
    <s v="Returns Receipt (per Receipt)"/>
    <n v="2026"/>
    <n v="7"/>
    <s v="USD"/>
    <n v="405.6"/>
    <n v="1"/>
    <n v="405.6"/>
    <x v="0"/>
    <n v="0"/>
    <m/>
    <m/>
    <m/>
    <m/>
    <m/>
    <m/>
    <m/>
    <m/>
    <m/>
  </r>
  <r>
    <s v="MERCK"/>
    <s v="MK-1167-008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1167-008 (Local)"/>
    <s v="Merck Sharp and Dohme LLC"/>
    <s v="Argentina"/>
    <x v="0"/>
    <n v="40700"/>
    <s v="Revenues - Third Parties"/>
    <m/>
    <s v="Storage of Returns (per Pallet)"/>
    <n v="2026"/>
    <n v="7"/>
    <s v="USD"/>
    <n v="286.89"/>
    <n v="1"/>
    <n v="286.89"/>
    <x v="0"/>
    <n v="0"/>
    <m/>
    <m/>
    <m/>
    <m/>
    <m/>
    <m/>
    <m/>
    <m/>
    <m/>
  </r>
  <r>
    <s v="MERCK"/>
    <s v="MK-1084-012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1084-012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1084-012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084-01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1084-012 (Local)"/>
    <s v="Merck Sharp and Dohme LLC"/>
    <s v="Argentina"/>
    <x v="0"/>
    <n v="40700"/>
    <s v="Revenues - Third Parties"/>
    <m/>
    <s v="Storage Refrigerated (per Shelf)"/>
    <n v="2026"/>
    <n v="7"/>
    <s v="USD"/>
    <n v="695.28"/>
    <n v="1"/>
    <n v="695.28"/>
    <x v="0"/>
    <n v="0"/>
    <m/>
    <m/>
    <m/>
    <m/>
    <m/>
    <m/>
    <m/>
    <m/>
    <m/>
  </r>
  <r>
    <s v="MERCK"/>
    <s v="MK-4482-023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2140-010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140-010 (Local)"/>
    <s v="Merck Sharp and Dohme LLC"/>
    <s v="Argentina"/>
    <x v="0"/>
    <n v="40700"/>
    <s v="Revenues - Third Parties"/>
    <m/>
    <s v="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2140-010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140-010 (Local)"/>
    <s v="Merck Sharp and Dohme LLC"/>
    <s v="Argentina"/>
    <x v="0"/>
    <n v="40700"/>
    <s v="Revenues - Third Parties"/>
    <m/>
    <s v="Storage of Returns (per Pallet)"/>
    <n v="2026"/>
    <n v="7"/>
    <s v="USD"/>
    <n v="573.78"/>
    <n v="1"/>
    <n v="573.78"/>
    <x v="0"/>
    <n v="0"/>
    <m/>
    <m/>
    <m/>
    <m/>
    <m/>
    <m/>
    <m/>
    <m/>
    <m/>
  </r>
  <r>
    <s v="MERCK"/>
    <s v="MK-2140-010 (Local)"/>
    <s v="Merck Sharp and Dohme LLC"/>
    <s v="Argentina"/>
    <x v="0"/>
    <n v="40700"/>
    <s v="Revenues - Third Parties"/>
    <m/>
    <s v="Storage Refrigerated (per Shelf)"/>
    <n v="2026"/>
    <n v="7"/>
    <s v="USD"/>
    <n v="347.64"/>
    <n v="1"/>
    <n v="347.64"/>
    <x v="0"/>
    <n v="0"/>
    <m/>
    <m/>
    <m/>
    <m/>
    <m/>
    <m/>
    <m/>
    <m/>
    <m/>
  </r>
  <r>
    <s v="MERCK"/>
    <s v="MK-2870-011 (Local)"/>
    <s v="Merck Sharp and Dohme LLC"/>
    <s v="Argentina"/>
    <x v="1"/>
    <n v="40700"/>
    <s v="Revenues - Third Parties"/>
    <m/>
    <s v="Freight - Returns"/>
    <n v="2026"/>
    <n v="7"/>
    <s v="USD"/>
    <n v="178.03"/>
    <n v="1"/>
    <n v="178.03"/>
    <x v="0"/>
    <n v="1"/>
    <m/>
    <m/>
    <m/>
    <m/>
    <m/>
    <m/>
    <m/>
    <m/>
    <m/>
  </r>
  <r>
    <s v="MERCK"/>
    <s v="MK-2870-011 (Local)"/>
    <s v="Merck Sharp and Dohme LLC"/>
    <s v="Argentina"/>
    <x v="1"/>
    <n v="40700"/>
    <s v="Revenues - Third Parties"/>
    <m/>
    <s v="Freight - Shipments"/>
    <n v="2026"/>
    <n v="7"/>
    <s v="USD"/>
    <n v="470.66"/>
    <n v="1"/>
    <n v="470.66"/>
    <x v="0"/>
    <n v="1"/>
    <m/>
    <m/>
    <m/>
    <m/>
    <m/>
    <m/>
    <m/>
    <m/>
    <m/>
  </r>
  <r>
    <s v="MERCK"/>
    <s v="MK-2870-011 (Local)"/>
    <s v="Merck Sharp and Dohme LLC"/>
    <s v="Argentina"/>
    <x v="3"/>
    <n v="40700"/>
    <s v="Revenues - Third Parties"/>
    <m/>
    <s v="Insulated shipper - Medium (Leasing)"/>
    <n v="2026"/>
    <n v="7"/>
    <s v="USD"/>
    <n v="355.16"/>
    <n v="1"/>
    <n v="355.16"/>
    <x v="0"/>
    <n v="1"/>
    <m/>
    <m/>
    <m/>
    <m/>
    <m/>
    <m/>
    <m/>
    <m/>
    <m/>
  </r>
  <r>
    <s v="MERCK"/>
    <s v="MK-2870-011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  <m/>
    <m/>
    <m/>
    <m/>
    <m/>
    <m/>
    <m/>
    <m/>
    <m/>
  </r>
  <r>
    <s v="MERCK"/>
    <s v="MK-2870-011 (Local)"/>
    <s v="Merck Sharp and Dohme LLC"/>
    <s v="Argentina"/>
    <x v="3"/>
    <n v="40700"/>
    <s v="Revenues - Third Parties"/>
    <m/>
    <s v="Pick and Pack (Controlled Ambient)"/>
    <n v="2026"/>
    <n v="7"/>
    <s v="USD"/>
    <n v="251.1"/>
    <n v="1"/>
    <n v="251.1"/>
    <x v="0"/>
    <n v="0"/>
    <m/>
    <m/>
    <m/>
    <m/>
    <m/>
    <m/>
    <m/>
    <m/>
    <m/>
  </r>
  <r>
    <s v="MERCK"/>
    <s v="MK-2870-011 (Local)"/>
    <s v="Merck Sharp and Dohme LLC"/>
    <s v="Argentina"/>
    <x v="0"/>
    <n v="40700"/>
    <s v="Revenues - Third Parties"/>
    <m/>
    <s v="Storage Ambient (per Pallet)"/>
    <n v="2026"/>
    <n v="7"/>
    <s v="USD"/>
    <n v="286.89"/>
    <n v="1"/>
    <n v="286.89"/>
    <x v="0"/>
    <n v="0"/>
    <m/>
    <m/>
    <m/>
    <m/>
    <m/>
    <m/>
    <m/>
    <m/>
    <m/>
  </r>
  <r>
    <s v="MERCK"/>
    <s v="MK-2870-011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6070-002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6070-002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V940-011 (Local)"/>
    <s v="Merck Sharp and Dohme LLC"/>
    <s v="Argentina"/>
    <x v="1"/>
    <n v="40700"/>
    <s v="Revenues - Third Parties"/>
    <m/>
    <s v="Freight - Returns"/>
    <n v="2026"/>
    <n v="7"/>
    <s v="USD"/>
    <n v="218.54"/>
    <n v="1"/>
    <n v="218.54"/>
    <x v="0"/>
    <n v="1"/>
    <m/>
    <m/>
    <m/>
    <m/>
    <m/>
    <m/>
    <m/>
    <m/>
    <m/>
  </r>
  <r>
    <s v="MERCK"/>
    <s v="V940-011 (Local)"/>
    <s v="Merck Sharp and Dohme LLC"/>
    <s v="Argentina"/>
    <x v="2"/>
    <n v="40700"/>
    <s v="Revenues - Third Parties"/>
    <m/>
    <s v="Reconciliation of Returns (per Hour)"/>
    <n v="2026"/>
    <n v="7"/>
    <s v="USD"/>
    <n v="162.24"/>
    <n v="1"/>
    <n v="162.24"/>
    <x v="0"/>
    <n v="0"/>
    <m/>
    <m/>
    <m/>
    <m/>
    <m/>
    <m/>
    <m/>
    <m/>
    <m/>
  </r>
  <r>
    <s v="MERCK"/>
    <s v="V940-011 (Local)"/>
    <s v="Merck Sharp and Dohme LLC"/>
    <s v="Argentina"/>
    <x v="2"/>
    <n v="40700"/>
    <s v="Revenues - Third Parties"/>
    <m/>
    <s v="Returns Receipt (per Receipt)"/>
    <n v="2026"/>
    <n v="7"/>
    <s v="USD"/>
    <n v="405.6"/>
    <n v="1"/>
    <n v="405.6"/>
    <x v="0"/>
    <n v="0"/>
    <m/>
    <m/>
    <m/>
    <m/>
    <m/>
    <m/>
    <m/>
    <m/>
    <m/>
  </r>
  <r>
    <s v="MERCK"/>
    <s v="V940-011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V940-011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2400-001 (Local)"/>
    <s v="Merck Sharp and Dohme LLC"/>
    <s v="Argentina"/>
    <x v="3"/>
    <n v="40700"/>
    <s v="Revenues - Third Parties"/>
    <m/>
    <s v="Pick and Pack (Ambient)"/>
    <n v="2026"/>
    <n v="7"/>
    <s v="USD"/>
    <n v="251.1"/>
    <n v="1"/>
    <n v="251.1"/>
    <x v="0"/>
    <n v="0"/>
    <m/>
    <m/>
    <m/>
    <m/>
    <m/>
    <m/>
    <m/>
    <m/>
    <m/>
  </r>
  <r>
    <s v="MERCK"/>
    <s v="MK-2400-001 (Local)"/>
    <s v="Merck Sharp and Dohme LLC"/>
    <s v="Argentina"/>
    <x v="3"/>
    <n v="40700"/>
    <s v="Revenues - Third Parties"/>
    <m/>
    <s v="Receipt fee Ambient (per Receipt_ID)"/>
    <n v="2026"/>
    <n v="7"/>
    <s v="USD"/>
    <n v="125.55"/>
    <n v="1"/>
    <n v="125.55"/>
    <x v="0"/>
    <n v="0"/>
    <m/>
    <m/>
    <m/>
    <m/>
    <m/>
    <m/>
    <m/>
    <m/>
    <m/>
  </r>
  <r>
    <s v="MERCK"/>
    <s v="MK-2400-001 (Local)"/>
    <s v="Merck Sharp and Dohme LLC"/>
    <s v="Argentina"/>
    <x v="0"/>
    <n v="40700"/>
    <s v="Revenues - Third Parties"/>
    <m/>
    <s v="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33 (Local)"/>
    <s v="Merck Sharp and Dohme LLC"/>
    <s v="Argentina"/>
    <x v="3"/>
    <n v="40700"/>
    <s v="Revenues - Third Parties"/>
    <m/>
    <s v="Pick and Pack (Ambient)"/>
    <n v="2026"/>
    <n v="7"/>
    <s v="USD"/>
    <n v="251.1"/>
    <n v="1"/>
    <n v="251.1"/>
    <x v="0"/>
    <n v="0"/>
    <m/>
    <m/>
    <m/>
    <m/>
    <m/>
    <m/>
    <m/>
    <m/>
    <m/>
  </r>
  <r>
    <s v="MERCK"/>
    <s v="MK-2870-033 (Local)"/>
    <s v="Merck Sharp and Dohme LLC"/>
    <s v="Argentina"/>
    <x v="2"/>
    <n v="40700"/>
    <s v="Revenues - Third Parties"/>
    <m/>
    <s v="Reconciliation of Returns (per Hour)"/>
    <n v="2026"/>
    <n v="7"/>
    <s v="USD"/>
    <n v="216.32"/>
    <n v="1"/>
    <n v="216.32"/>
    <x v="0"/>
    <n v="0"/>
    <m/>
    <m/>
    <m/>
    <m/>
    <m/>
    <m/>
    <m/>
    <m/>
    <m/>
  </r>
  <r>
    <s v="MERCK"/>
    <s v="MK-2870-033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870-03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33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5909-005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5909-005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5909-005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31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  <m/>
    <m/>
    <m/>
    <m/>
    <m/>
    <m/>
    <m/>
    <m/>
    <m/>
  </r>
  <r>
    <s v="MERCK"/>
    <s v="MK-2870-031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5890-00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5890-00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2400-01A (Local)"/>
    <s v="Merck Sharp and Dohme LLC"/>
    <s v="Argentina"/>
    <x v="0"/>
    <n v="40700"/>
    <s v="Revenues - Third Parties"/>
    <m/>
    <s v="Non-Drug 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400-01A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400-01A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400-01A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400-01A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400-01A (Local)"/>
    <s v="Merck Sharp and Dohme LLC"/>
    <s v="Argentina"/>
    <x v="0"/>
    <n v="40700"/>
    <s v="Revenues - Third Parties"/>
    <m/>
    <s v="Storage of Returns (per Pallet)"/>
    <n v="2026"/>
    <n v="7"/>
    <s v="USD"/>
    <n v="191.26"/>
    <n v="1"/>
    <n v="191.26"/>
    <x v="0"/>
    <n v="0"/>
    <m/>
    <m/>
    <m/>
    <m/>
    <m/>
    <m/>
    <m/>
    <m/>
    <m/>
  </r>
  <r>
    <s v="MERCK"/>
    <s v="MK-5684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5684-015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2870-032 (Local)"/>
    <s v="Merck Sharp and Dohme LLC"/>
    <s v="Argentina"/>
    <x v="1"/>
    <n v="40700"/>
    <s v="Revenues - Third Parties"/>
    <m/>
    <s v="Freight - Returns"/>
    <n v="2026"/>
    <n v="7"/>
    <s v="USD"/>
    <n v="102.04"/>
    <n v="1"/>
    <n v="102.04"/>
    <x v="0"/>
    <n v="1"/>
    <m/>
    <m/>
    <m/>
    <m/>
    <m/>
    <m/>
    <m/>
    <m/>
    <m/>
  </r>
  <r>
    <s v="MERCK"/>
    <s v="MK-2870-032 (Local)"/>
    <s v="Merck Sharp and Dohme LLC"/>
    <s v="Argentina"/>
    <x v="1"/>
    <n v="40700"/>
    <s v="Revenues - Third Parties"/>
    <m/>
    <s v="Freight - Shipments"/>
    <n v="2026"/>
    <n v="7"/>
    <s v="USD"/>
    <n v="109.27"/>
    <n v="1"/>
    <n v="109.27"/>
    <x v="0"/>
    <n v="1"/>
    <m/>
    <m/>
    <m/>
    <m/>
    <m/>
    <m/>
    <m/>
    <m/>
    <m/>
  </r>
  <r>
    <s v="MERCK"/>
    <s v="MK-2870-032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2870-032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2870-03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32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7240-012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22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  <m/>
    <m/>
    <m/>
    <m/>
    <m/>
    <m/>
    <m/>
    <m/>
    <m/>
  </r>
  <r>
    <s v="MERCK"/>
    <s v="MK-8527-011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1022-016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  <m/>
    <m/>
    <m/>
    <m/>
    <m/>
    <m/>
    <m/>
    <m/>
    <m/>
  </r>
  <r>
    <s v="MERCK"/>
    <s v="MK-1022-016 (Local)"/>
    <s v="Merck Sharp and Dohme LLC"/>
    <s v="Argentina"/>
    <x v="2"/>
    <n v="40700"/>
    <s v="Revenues - Third Parties"/>
    <m/>
    <s v="Reconciliation of Returns (per Hour)"/>
    <n v="2026"/>
    <n v="7"/>
    <s v="USD"/>
    <n v="54.08"/>
    <n v="1"/>
    <n v="54.08"/>
    <x v="0"/>
    <n v="0"/>
    <m/>
    <m/>
    <m/>
    <m/>
    <m/>
    <m/>
    <m/>
    <m/>
    <m/>
  </r>
  <r>
    <s v="MERCK"/>
    <s v="MK-1022-016 (Local)"/>
    <s v="Merck Sharp and Dohme LLC"/>
    <s v="Argentina"/>
    <x v="2"/>
    <n v="40700"/>
    <s v="Revenues - Third Parties"/>
    <m/>
    <s v="Returns Receipt (per Receipt)"/>
    <n v="2026"/>
    <n v="7"/>
    <s v="USD"/>
    <n v="135.19999999999999"/>
    <n v="1"/>
    <n v="135.19999999999999"/>
    <x v="0"/>
    <n v="0"/>
    <m/>
    <m/>
    <m/>
    <m/>
    <m/>
    <m/>
    <m/>
    <m/>
    <m/>
  </r>
  <r>
    <s v="MERCK"/>
    <s v="MK-1022-01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1022-016 (Local)"/>
    <s v="Merck Sharp and Dohme LLC"/>
    <s v="Argentina"/>
    <x v="0"/>
    <n v="40700"/>
    <s v="Revenues - Third Parties"/>
    <m/>
    <s v="Storage of Returns (per Pallet)"/>
    <n v="2026"/>
    <n v="7"/>
    <s v="USD"/>
    <n v="95.63"/>
    <n v="1"/>
    <n v="95.63"/>
    <x v="0"/>
    <n v="0"/>
    <m/>
    <m/>
    <m/>
    <m/>
    <m/>
    <m/>
    <m/>
    <m/>
    <m/>
  </r>
  <r>
    <s v="MERCK"/>
    <s v="MK-1084-007 (Local)"/>
    <s v="Merck Sharp and Dohme LLC"/>
    <s v="Argentina"/>
    <x v="0"/>
    <n v="40700"/>
    <s v="Revenues - Third Parties"/>
    <m/>
    <s v="Storage Ambient (per Shelf)"/>
    <n v="2026"/>
    <n v="7"/>
    <s v="USD"/>
    <n v="202.82"/>
    <n v="1"/>
    <n v="202.82"/>
    <x v="0"/>
    <n v="0"/>
    <m/>
    <m/>
    <m/>
    <m/>
    <m/>
    <m/>
    <m/>
    <m/>
    <m/>
  </r>
  <r>
    <s v="MERCK"/>
    <s v="MK-6482-03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214-004 (Local)"/>
    <s v="Merck Sharp and Dohme LLC"/>
    <s v="Argentina"/>
    <x v="1"/>
    <n v="40700"/>
    <s v="Revenues - Third Parties"/>
    <m/>
    <s v="Freight - Shipments"/>
    <n v="2026"/>
    <n v="7"/>
    <s v="USD"/>
    <n v="102.04"/>
    <n v="1"/>
    <n v="102.04"/>
    <x v="0"/>
    <n v="1"/>
    <m/>
    <m/>
    <m/>
    <m/>
    <m/>
    <m/>
    <m/>
    <m/>
    <m/>
  </r>
  <r>
    <s v="MERCK"/>
    <s v="MK-2214-004 (Local)"/>
    <s v="Merck Sharp and Dohme LLC"/>
    <s v="Argentina"/>
    <x v="0"/>
    <n v="40700"/>
    <s v="Revenues - Third Parties"/>
    <m/>
    <s v="Storage Ambient (per Shelf)"/>
    <n v="2026"/>
    <n v="7"/>
    <s v="USD"/>
    <n v="286.89"/>
    <n v="1"/>
    <n v="286.89"/>
    <x v="0"/>
    <n v="0"/>
    <m/>
    <m/>
    <m/>
    <m/>
    <m/>
    <m/>
    <m/>
    <m/>
    <m/>
  </r>
  <r>
    <s v="MERCK"/>
    <s v="MK-7962-038 (Local)"/>
    <s v="Merck Sharp and Dohme LLC"/>
    <s v="Argentina"/>
    <x v="0"/>
    <n v="40700"/>
    <s v="Revenues - Third Parties"/>
    <m/>
    <s v="Non-Drug Storage Ambient (per Pallet)"/>
    <n v="2026"/>
    <n v="7"/>
    <s v="USD"/>
    <n v="191.26"/>
    <n v="1"/>
    <n v="191.26"/>
    <x v="0"/>
    <n v="0"/>
    <m/>
    <m/>
    <m/>
    <m/>
    <m/>
    <m/>
    <m/>
    <m/>
    <m/>
  </r>
  <r>
    <s v="MERCK"/>
    <s v="MK-2870-036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2870-021 (Local)"/>
    <s v="Merck Sharp and Dohme LLC"/>
    <s v="Argentina"/>
    <x v="1"/>
    <n v="40700"/>
    <s v="Revenues - Third Parties"/>
    <m/>
    <s v="Freight - Shipments"/>
    <n v="2026"/>
    <n v="7"/>
    <s v="USD"/>
    <n v="83.39"/>
    <n v="1"/>
    <n v="83.39"/>
    <x v="0"/>
    <n v="1"/>
    <m/>
    <m/>
    <m/>
    <m/>
    <m/>
    <m/>
    <m/>
    <m/>
    <m/>
  </r>
  <r>
    <s v="MERCK"/>
    <s v="MK-8591B-062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1084-013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  <m/>
    <m/>
    <m/>
    <m/>
    <m/>
    <m/>
    <m/>
    <m/>
    <m/>
  </r>
  <r>
    <s v="MERCK"/>
    <s v="MK-1084-013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  <m/>
    <m/>
    <m/>
    <m/>
    <m/>
    <m/>
    <m/>
    <m/>
    <m/>
  </r>
  <r>
    <s v="MERCK"/>
    <s v="MK-1084-013 (Local)"/>
    <s v="Merck Sharp and Dohme LLC"/>
    <s v="Argentina"/>
    <x v="0"/>
    <n v="40700"/>
    <s v="Revenues - Third Parties"/>
    <m/>
    <s v="Storage Ambient (per Pallet)"/>
    <n v="2026"/>
    <n v="7"/>
    <s v="USD"/>
    <n v="231.78"/>
    <n v="1"/>
    <n v="231.78"/>
    <x v="0"/>
    <n v="0"/>
    <m/>
    <m/>
    <m/>
    <m/>
    <m/>
    <m/>
    <m/>
    <m/>
    <m/>
  </r>
  <r>
    <s v="MERCK"/>
    <s v="MK-1084-01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V940-013 (Local)"/>
    <s v="Merck Sharp and Dohme LLC"/>
    <s v="Argentina"/>
    <x v="0"/>
    <n v="40700"/>
    <s v="Revenues - Third Parties"/>
    <m/>
    <s v="Storage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6482-034 (Local)"/>
    <s v="Merck Sharp and Dohme LLC"/>
    <s v="Argentina"/>
    <x v="3"/>
    <n v="40700"/>
    <s v="Revenues - Third Parties"/>
    <m/>
    <s v="Pick and Pack (Ambient)"/>
    <n v="2026"/>
    <n v="7"/>
    <s v="USD"/>
    <n v="125.55"/>
    <n v="1"/>
    <n v="125.55"/>
    <x v="0"/>
    <n v="0"/>
    <m/>
    <m/>
    <m/>
    <m/>
    <m/>
    <m/>
    <m/>
    <m/>
    <m/>
  </r>
  <r>
    <s v="MERCK"/>
    <s v="MK-6482-034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6070-003 (Local)"/>
    <s v="Merck Sharp and Dohme LLC"/>
    <s v="Argentina"/>
    <x v="3"/>
    <n v="40700"/>
    <s v="Revenues - Third Parties"/>
    <m/>
    <s v="Insulated shipper - Credo S22 - 12L (Leasing)"/>
    <n v="2026"/>
    <n v="7"/>
    <s v="USD"/>
    <n v="355.16"/>
    <n v="1"/>
    <n v="355.16"/>
    <x v="0"/>
    <n v="1"/>
    <m/>
    <m/>
    <m/>
    <m/>
    <m/>
    <m/>
    <m/>
    <m/>
    <m/>
  </r>
  <r>
    <s v="MERCK"/>
    <s v="MK-6070-003 (Local)"/>
    <s v="Merck Sharp and Dohme LLC"/>
    <s v="Argentina"/>
    <x v="3"/>
    <n v="40700"/>
    <s v="Revenues - Third Parties"/>
    <m/>
    <s v="Pick and Pack (Controlled Ambient)"/>
    <n v="2026"/>
    <n v="7"/>
    <s v="USD"/>
    <n v="251.1"/>
    <n v="1"/>
    <n v="251.1"/>
    <x v="0"/>
    <n v="0"/>
    <m/>
    <m/>
    <m/>
    <m/>
    <m/>
    <m/>
    <m/>
    <m/>
    <m/>
  </r>
  <r>
    <s v="MERCK"/>
    <s v="MK-6070-003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MERCK"/>
    <s v="MK-6070-003 (Local)"/>
    <s v="Merck Sharp and Dohme LLC"/>
    <s v="Argentina"/>
    <x v="0"/>
    <n v="40700"/>
    <s v="Revenues - Third Parties"/>
    <m/>
    <s v="Storage of Labels Ambient (per Pallet)"/>
    <n v="2026"/>
    <n v="7"/>
    <s v="USD"/>
    <n v="95.63"/>
    <n v="1"/>
    <n v="95.63"/>
    <x v="0"/>
    <n v="0"/>
    <m/>
    <m/>
    <m/>
    <m/>
    <m/>
    <m/>
    <m/>
    <m/>
    <m/>
  </r>
  <r>
    <s v="MERCK"/>
    <s v="MK-6070-003 (Local)"/>
    <s v="Merck Sharp and Dohme LLC"/>
    <s v="Argentina"/>
    <x v="0"/>
    <n v="40700"/>
    <s v="Revenues - Third Parties"/>
    <m/>
    <s v="Storage Refrigerated (per Shelf)"/>
    <n v="2026"/>
    <n v="7"/>
    <s v="USD"/>
    <n v="173.82"/>
    <n v="1"/>
    <n v="173.82"/>
    <x v="0"/>
    <n v="0"/>
    <m/>
    <m/>
    <m/>
    <m/>
    <m/>
    <m/>
    <m/>
    <m/>
    <m/>
  </r>
  <r>
    <s v="MERCK"/>
    <s v="MK-1084-015 (Local)"/>
    <s v="Merck Sharp and Dohme LLC"/>
    <s v="Argentina"/>
    <x v="1"/>
    <n v="40700"/>
    <s v="Revenues - Third Parties"/>
    <m/>
    <s v="Freight - Shipments"/>
    <n v="2026"/>
    <n v="7"/>
    <s v="USD"/>
    <n v="276.05"/>
    <n v="1"/>
    <n v="276.05"/>
    <x v="0"/>
    <n v="1"/>
    <m/>
    <m/>
    <m/>
    <m/>
    <m/>
    <m/>
    <m/>
    <m/>
    <m/>
  </r>
  <r>
    <s v="MERCK"/>
    <s v="MK-1084-015 (Local)"/>
    <s v="Merck Sharp and Dohme LLC"/>
    <s v="Argentina"/>
    <x v="3"/>
    <n v="40700"/>
    <s v="Revenues - Third Parties"/>
    <m/>
    <s v="Pick and Pack (Ambient)"/>
    <n v="2026"/>
    <n v="7"/>
    <s v="USD"/>
    <n v="376.65"/>
    <n v="1"/>
    <n v="376.65"/>
    <x v="0"/>
    <n v="0"/>
    <m/>
    <m/>
    <m/>
    <m/>
    <m/>
    <m/>
    <m/>
    <m/>
    <m/>
  </r>
  <r>
    <s v="MERCK"/>
    <s v="MK-1084-015 (Local)"/>
    <s v="Merck Sharp and Dohme LLC"/>
    <s v="Argentina"/>
    <x v="3"/>
    <n v="40700"/>
    <s v="Revenues - Third Parties"/>
    <m/>
    <s v="Pick and Pack Materials"/>
    <n v="2026"/>
    <n v="7"/>
    <s v="USD"/>
    <n v="125.55"/>
    <n v="1"/>
    <n v="125.55"/>
    <x v="0"/>
    <n v="0"/>
    <m/>
    <m/>
    <m/>
    <m/>
    <m/>
    <m/>
    <m/>
    <m/>
    <m/>
  </r>
  <r>
    <s v="MERCK"/>
    <s v="MK-1084-015 (Local)"/>
    <s v="Merck Sharp and Dohme LLC"/>
    <s v="Argentina"/>
    <x v="0"/>
    <n v="40700"/>
    <s v="Revenues - Third Parties"/>
    <m/>
    <s v="Storage Ambient (per Pallet)"/>
    <n v="2026"/>
    <n v="7"/>
    <s v="USD"/>
    <n v="115.89"/>
    <n v="1"/>
    <n v="115.89"/>
    <x v="0"/>
    <n v="0"/>
    <m/>
    <m/>
    <m/>
    <m/>
    <m/>
    <m/>
    <m/>
    <m/>
    <m/>
  </r>
  <r>
    <s v="PFIZER"/>
    <s v="C6461001 Comparator"/>
    <s v="Pfizer"/>
    <s v="Argentina"/>
    <x v="1"/>
    <n v="40700"/>
    <s v="Revenues - Third Parties"/>
    <m/>
    <s v="Freight - Shipments"/>
    <n v="2026"/>
    <n v="7"/>
    <s v="USD"/>
    <n v="763.67"/>
    <n v="1"/>
    <n v="763.67"/>
    <x v="0"/>
    <n v="1"/>
    <m/>
    <m/>
    <m/>
    <m/>
    <m/>
    <m/>
    <m/>
    <m/>
    <m/>
  </r>
  <r>
    <s v="PFIZER"/>
    <s v="C6461001 Comparator"/>
    <s v="Pfizer"/>
    <s v="Argentina"/>
    <x v="3"/>
    <n v="40700"/>
    <s v="Revenues - Third Parties"/>
    <m/>
    <s v="Project Management Fee"/>
    <n v="2026"/>
    <n v="7"/>
    <s v="USD"/>
    <n v="1235.0754000000002"/>
    <n v="1"/>
    <n v="1235.0754000000002"/>
    <x v="0"/>
    <n v="0"/>
    <m/>
    <m/>
    <m/>
    <m/>
    <m/>
    <m/>
    <m/>
    <m/>
    <m/>
  </r>
  <r>
    <s v="PFIZER"/>
    <s v="C6461001 Comparator"/>
    <s v="Pfizer"/>
    <s v="Argentina"/>
    <x v="0"/>
    <n v="40700"/>
    <s v="Revenues - Third Parties"/>
    <m/>
    <s v="Storage Ambient (per Pallet)"/>
    <n v="2026"/>
    <n v="7"/>
    <s v="USD"/>
    <n v="154.38560000000001"/>
    <n v="1"/>
    <n v="154.38560000000001"/>
    <x v="0"/>
    <n v="0"/>
    <m/>
    <m/>
    <m/>
    <m/>
    <m/>
    <m/>
    <m/>
    <m/>
    <m/>
  </r>
  <r>
    <s v="OTH CUST"/>
    <s v="ARGX-113-2317 (CAM) - PPD"/>
    <s v="PPD Development LP"/>
    <s v="Argentina"/>
    <x v="0"/>
    <n v="40900"/>
    <s v="Revenues- IC"/>
    <m/>
    <s v="Storage Ambient (per Pallet)"/>
    <n v="2026"/>
    <n v="7"/>
    <s v="USD"/>
    <n v="219.49"/>
    <n v="1"/>
    <n v="219.49"/>
    <x v="0"/>
    <n v="0"/>
    <m/>
    <m/>
    <m/>
    <m/>
    <m/>
    <m/>
    <m/>
    <m/>
    <m/>
  </r>
  <r>
    <s v="SERVIER"/>
    <s v="SPLFIO-174"/>
    <s v="Servier"/>
    <s v="Argentina"/>
    <x v="3"/>
    <n v="40700"/>
    <s v="Revenues - Third Parties"/>
    <m/>
    <s v="Project Management Fee"/>
    <n v="2026"/>
    <n v="7"/>
    <s v="USD"/>
    <n v="1696.88"/>
    <n v="1"/>
    <n v="1696.88"/>
    <x v="0"/>
    <n v="0"/>
    <m/>
    <m/>
    <m/>
    <m/>
    <m/>
    <m/>
    <m/>
    <m/>
    <m/>
  </r>
  <r>
    <s v="SERVIER"/>
    <s v="SPLFIO-174"/>
    <s v="Servier"/>
    <s v="Argentina"/>
    <x v="0"/>
    <n v="40700"/>
    <s v="Revenues - Third Parties"/>
    <m/>
    <s v="Storage Refrigerated (per Shelf)"/>
    <n v="2026"/>
    <n v="7"/>
    <s v="USD"/>
    <n v="2124.35"/>
    <n v="1"/>
    <n v="2124.35"/>
    <x v="0"/>
    <n v="0"/>
    <m/>
    <m/>
    <m/>
    <m/>
    <m/>
    <m/>
    <m/>
    <m/>
    <m/>
  </r>
  <r>
    <s v="OTH CUST"/>
    <s v="PHRI.COLT-HF"/>
    <s v="Site Management Organization Argentina SA"/>
    <s v="Argentina"/>
    <x v="2"/>
    <n v="40700"/>
    <s v="Revenues - Third Parties"/>
    <m/>
    <s v="Destruction (per Kg)"/>
    <n v="2026"/>
    <n v="7"/>
    <s v="USD"/>
    <n v="3.95"/>
    <n v="1"/>
    <n v="3.95"/>
    <x v="0"/>
    <n v="1"/>
    <m/>
    <m/>
    <m/>
    <m/>
    <m/>
    <m/>
    <m/>
    <m/>
    <m/>
  </r>
  <r>
    <s v="OTH CUST"/>
    <s v="PHRI.COLT-HF"/>
    <s v="Site Management Organization Argentina SA"/>
    <s v="Argentina"/>
    <x v="2"/>
    <n v="40700"/>
    <s v="Revenues - Third Parties"/>
    <m/>
    <s v="Destruction Setup Fee"/>
    <n v="2026"/>
    <n v="7"/>
    <s v="USD"/>
    <n v="1360.1"/>
    <n v="1"/>
    <n v="1360.1"/>
    <x v="0"/>
    <n v="0"/>
    <m/>
    <m/>
    <m/>
    <m/>
    <m/>
    <m/>
    <m/>
    <m/>
    <m/>
  </r>
  <r>
    <s v="OTH CUST"/>
    <s v="PHRI.COLT-HF"/>
    <s v="Site Management Organization Argentina SA"/>
    <s v="Argentina"/>
    <x v="3"/>
    <n v="40700"/>
    <s v="Revenues - Third Parties"/>
    <m/>
    <s v="Project Management Fee"/>
    <n v="2026"/>
    <n v="7"/>
    <s v="USD"/>
    <n v="450"/>
    <n v="1"/>
    <n v="450"/>
    <x v="0"/>
    <n v="0"/>
    <m/>
    <m/>
    <m/>
    <m/>
    <m/>
    <m/>
    <m/>
    <m/>
    <m/>
  </r>
  <r>
    <s v="OTH CUST"/>
    <s v="PHRI.COLT-HF"/>
    <s v="Site Management Organization Argentina SA"/>
    <s v="Argentina"/>
    <x v="0"/>
    <n v="40700"/>
    <s v="Revenues - Third Parties"/>
    <m/>
    <s v="Storage Ambient (per Pallet)"/>
    <n v="2026"/>
    <n v="7"/>
    <s v="USD"/>
    <n v="2594.48"/>
    <n v="1"/>
    <n v="2594.48"/>
    <x v="0"/>
    <n v="0"/>
    <m/>
    <m/>
    <m/>
    <m/>
    <m/>
    <m/>
    <m/>
    <m/>
    <m/>
  </r>
  <r>
    <s v="OTH CUST"/>
    <s v="PHRI.COLT-HF"/>
    <s v="Site Management Organization Argentina SA"/>
    <s v="Argentina"/>
    <x v="0"/>
    <n v="40700"/>
    <s v="Revenues - Third Parties"/>
    <m/>
    <s v="Storage of Labels Ambient (per Pallet)"/>
    <n v="2026"/>
    <n v="7"/>
    <s v="USD"/>
    <n v="1011.84"/>
    <n v="1"/>
    <n v="1011.84"/>
    <x v="0"/>
    <n v="0"/>
    <m/>
    <m/>
    <m/>
    <m/>
    <m/>
    <m/>
    <m/>
    <m/>
    <m/>
  </r>
  <r>
    <s v="CSL"/>
    <s v="CSL300_3001"/>
    <s v="CSL Behring GmbH"/>
    <s v="Argentina"/>
    <x v="3"/>
    <n v="40700"/>
    <s v="Revenues - Third Parties"/>
    <m/>
    <s v="Project Management Fee"/>
    <n v="2026"/>
    <n v="7"/>
    <s v="USD"/>
    <n v="-1103.3"/>
    <n v="1"/>
    <n v="-1103.3"/>
    <x v="0"/>
    <n v="0"/>
    <m/>
    <m/>
    <m/>
    <m/>
    <m/>
    <m/>
    <m/>
    <m/>
    <m/>
  </r>
  <r>
    <s v="CSL"/>
    <s v="CSL300_3001"/>
    <s v="CSL Behring GmbH"/>
    <s v="Argentina"/>
    <x v="0"/>
    <n v="40700"/>
    <s v="Revenues - Third Parties"/>
    <m/>
    <s v="Storage Frozen (per Shelf)"/>
    <n v="2026"/>
    <n v="7"/>
    <s v="USD"/>
    <n v="-552.5"/>
    <n v="1"/>
    <n v="-552.5"/>
    <x v="0"/>
    <n v="0"/>
    <m/>
    <m/>
    <m/>
    <m/>
    <m/>
    <m/>
    <m/>
    <m/>
    <m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-1273.6104500000001"/>
    <n v="1"/>
    <n v="-1273.6104500000001"/>
    <x v="0"/>
    <n v="0"/>
    <m/>
    <m/>
    <m/>
    <m/>
    <m/>
    <m/>
    <m/>
    <m/>
    <m/>
  </r>
  <r>
    <s v="J &amp; J"/>
    <s v="Materiales pool Janssen"/>
    <s v="Janssen"/>
    <s v="Argentina"/>
    <x v="3"/>
    <n v="40700"/>
    <s v="Revenues - Third Parties"/>
    <m/>
    <s v="Receipt fee Ancillaries (per Receipt_ID)"/>
    <n v="2026"/>
    <n v="7"/>
    <s v="USD"/>
    <n v="-200.1405"/>
    <n v="1"/>
    <n v="-200.1405"/>
    <x v="0"/>
    <n v="0"/>
    <m/>
    <m/>
    <m/>
    <m/>
    <m/>
    <m/>
    <m/>
    <m/>
    <m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  <m/>
    <m/>
    <m/>
    <m/>
    <m/>
    <m/>
    <m/>
    <m/>
    <m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-1273.6104500000001"/>
    <n v="1"/>
    <n v="-1273.6104500000001"/>
    <x v="0"/>
    <n v="0"/>
    <m/>
    <m/>
    <m/>
    <m/>
    <m/>
    <m/>
    <m/>
    <m/>
    <m/>
  </r>
  <r>
    <s v="J &amp; J"/>
    <s v="Materiales pool Janssen"/>
    <s v="Janssen"/>
    <s v="Argentina"/>
    <x v="0"/>
    <n v="40700"/>
    <s v="Revenues - Third Parties"/>
    <m/>
    <s v="Non-Drug Storage Ambient (per Pallet)"/>
    <n v="2026"/>
    <n v="7"/>
    <s v="USD"/>
    <n v="727.77740000000006"/>
    <n v="1"/>
    <n v="727.77740000000006"/>
    <x v="0"/>
    <n v="0"/>
    <m/>
    <m/>
    <m/>
    <m/>
    <m/>
    <m/>
    <m/>
    <m/>
    <m/>
  </r>
  <r>
    <s v="MERCK"/>
    <s v="MK-1084-013 (Local)"/>
    <s v="Merck Sharp and Dohme LLC"/>
    <s v="Argentina"/>
    <x v="3"/>
    <n v="40700"/>
    <s v="Revenues - Third Parties"/>
    <m/>
    <s v="Pick and Pack Materials"/>
    <n v="2026"/>
    <n v="7"/>
    <s v="USD"/>
    <n v="-125.55"/>
    <n v="1"/>
    <n v="-125.55"/>
    <x v="0"/>
    <n v="0"/>
    <m/>
    <m/>
    <m/>
    <m/>
    <m/>
    <m/>
    <m/>
    <m/>
    <m/>
  </r>
  <r>
    <s v="MERCK"/>
    <s v="MK-1084-015 (Local)"/>
    <s v="Merck Sharp and Dohme LLC"/>
    <s v="Argentina"/>
    <x v="3"/>
    <n v="40700"/>
    <s v="Revenues - Third Parties"/>
    <m/>
    <s v="Pick and Pack Materials"/>
    <n v="2026"/>
    <n v="7"/>
    <s v="USD"/>
    <n v="-125.55"/>
    <n v="1"/>
    <n v="-125.55"/>
    <x v="0"/>
    <n v="0"/>
    <m/>
    <m/>
    <m/>
    <m/>
    <m/>
    <m/>
    <m/>
    <m/>
    <m/>
  </r>
  <r>
    <s v="OTH CUST"/>
    <s v="Others"/>
    <s v="Others"/>
    <s v="Argentina"/>
    <x v="0"/>
    <n v="40700"/>
    <s v="Revenues - Third Parties"/>
    <m/>
    <s v="Storage Ambient (per Pallet)"/>
    <n v="2026"/>
    <n v="7"/>
    <s v="USD"/>
    <n v="-7235.8884297520699"/>
    <n v="1"/>
    <n v="-7235.8884297520699"/>
    <x v="0"/>
    <n v="0"/>
    <m/>
    <m/>
    <m/>
    <m/>
    <m/>
    <m/>
    <m/>
    <m/>
    <m/>
  </r>
  <r>
    <s v="OTH CUST"/>
    <s v="Others"/>
    <s v="Others"/>
    <s v="Argentina"/>
    <x v="3"/>
    <n v="40700"/>
    <s v="Revenues - Third Parties"/>
    <m/>
    <s v="Distribution"/>
    <n v="2026"/>
    <n v="7"/>
    <s v="USD"/>
    <n v="-10130.243801652899"/>
    <n v="1"/>
    <n v="-10130.243801652899"/>
    <x v="0"/>
    <n v="0"/>
    <m/>
    <m/>
    <m/>
    <m/>
    <m/>
    <m/>
    <m/>
    <m/>
    <m/>
  </r>
  <r>
    <s v="OTH CUST"/>
    <s v="Others"/>
    <s v="Others"/>
    <s v="Argentina"/>
    <x v="1"/>
    <n v="40700"/>
    <s v="Revenues - Third Parties"/>
    <m/>
    <s v="Freight"/>
    <n v="2026"/>
    <n v="7"/>
    <s v="USD"/>
    <n v="-11577.4214876033"/>
    <n v="1"/>
    <n v="-11577.4214876033"/>
    <x v="0"/>
    <n v="1"/>
    <m/>
    <m/>
    <m/>
    <m/>
    <m/>
    <m/>
    <m/>
    <m/>
    <m/>
  </r>
  <r>
    <s v="ELI LILLY"/>
    <s v="J2S-MC-GZMR/R-11763"/>
    <s v="Eli Lilly &amp; Co."/>
    <s v="Argentina"/>
    <x v="4"/>
    <n v="40700"/>
    <s v="Revenues - Third Parties"/>
    <m/>
    <s v="Comparator"/>
    <n v="2026"/>
    <n v="7"/>
    <s v="USD"/>
    <n v="5305"/>
    <n v="1"/>
    <n v="5305"/>
    <x v="0"/>
    <n v="1"/>
    <m/>
    <m/>
    <m/>
    <m/>
    <m/>
    <m/>
    <m/>
    <m/>
    <m/>
  </r>
  <r>
    <s v="OTH CUST"/>
    <s v="Others"/>
    <s v="Others"/>
    <s v="Argentina"/>
    <x v="1"/>
    <n v="40700"/>
    <s v="Revenues - Third Parties"/>
    <m/>
    <s v="Annual Rebate"/>
    <n v="2026"/>
    <n v="7"/>
    <s v="USD"/>
    <n v="0"/>
    <n v="1"/>
    <n v="0"/>
    <x v="0"/>
    <s v="Not Applicable"/>
    <m/>
    <m/>
    <m/>
    <m/>
    <m/>
    <m/>
    <m/>
    <m/>
    <m/>
  </r>
  <r>
    <s v="ELI LILLY"/>
    <s v="J2A-MC-GZPO (CAM)"/>
    <s v="Eli Lilly &amp; Co."/>
    <s v="Argentina"/>
    <x v="5"/>
    <n v="40700"/>
    <s v="Revenues - Third Parties"/>
    <m/>
    <s v="PTC Duties"/>
    <n v="2026"/>
    <n v="7"/>
    <s v="USD"/>
    <n v="-609.45050381115288"/>
    <n v="1"/>
    <n v="-609.45050381115288"/>
    <x v="0"/>
    <n v="1"/>
    <m/>
    <m/>
    <m/>
    <m/>
    <m/>
    <m/>
    <m/>
    <m/>
    <m/>
  </r>
  <r>
    <s v="ELI LILLY"/>
    <s v="J2S-MC-GZMR (CAM)"/>
    <s v="Eli Lilly &amp; Co."/>
    <s v="Argentina"/>
    <x v="5"/>
    <n v="40700"/>
    <s v="Revenues - Third Parties"/>
    <m/>
    <s v="PTC Duties"/>
    <n v="2026"/>
    <n v="7"/>
    <s v="USD"/>
    <n v="-1444.4241626612902"/>
    <n v="1"/>
    <n v="-1444.4241626612902"/>
    <x v="0"/>
    <n v="1"/>
    <m/>
    <m/>
    <m/>
    <m/>
    <m/>
    <m/>
    <m/>
    <m/>
    <m/>
  </r>
  <r>
    <s v="PFIZER"/>
    <s v="C4771002 (CAM)"/>
    <s v="Pfizer"/>
    <s v="Argentina"/>
    <x v="5"/>
    <n v="40700"/>
    <s v="Revenues - Third Parties"/>
    <m/>
    <s v="PTC Duties"/>
    <n v="2026"/>
    <n v="7"/>
    <s v="USD"/>
    <n v="-4044.758359607843"/>
    <n v="1"/>
    <n v="-4044.758359607843"/>
    <x v="0"/>
    <n v="1"/>
    <m/>
    <m/>
    <m/>
    <m/>
    <m/>
    <m/>
    <m/>
    <m/>
    <m/>
  </r>
  <r>
    <s v="ELI LILLY"/>
    <s v="I4V-MC-JAHU_JAHX (CAM)"/>
    <s v="Eli Lilly &amp; Co."/>
    <s v="Argentina"/>
    <x v="5"/>
    <n v="40700"/>
    <s v="Revenues - Third Parties"/>
    <m/>
    <s v="PTC Duties"/>
    <n v="2026"/>
    <n v="7"/>
    <s v="USD"/>
    <n v="-597.8452752909518"/>
    <n v="1"/>
    <n v="-597.8452752909518"/>
    <x v="0"/>
    <n v="1"/>
    <m/>
    <m/>
    <m/>
    <m/>
    <m/>
    <m/>
    <m/>
    <m/>
    <m/>
  </r>
  <r>
    <s v="ELI LILLY"/>
    <s v="J4P-MC-IYAC (CAM)"/>
    <s v="Eli Lilly &amp; Co."/>
    <s v="Argentina"/>
    <x v="5"/>
    <n v="40700"/>
    <s v="Revenues - Third Parties"/>
    <m/>
    <s v="PTC Duties"/>
    <n v="2026"/>
    <n v="7"/>
    <s v="USD"/>
    <n v="-5718.3510250820236"/>
    <n v="1"/>
    <n v="-5718.3510250820236"/>
    <x v="0"/>
    <n v="1"/>
    <m/>
    <m/>
    <m/>
    <m/>
    <m/>
    <m/>
    <m/>
    <m/>
    <m/>
  </r>
  <r>
    <s v="ELI LILLY"/>
    <s v="J2V-MC-GZLF (CAM)"/>
    <s v="Eli Lilly &amp; Co."/>
    <s v="Argentina"/>
    <x v="5"/>
    <n v="40700"/>
    <s v="Revenues - Third Parties"/>
    <m/>
    <s v="PTC Duties"/>
    <n v="2026"/>
    <n v="7"/>
    <s v="USD"/>
    <n v="-1786.1885401478003"/>
    <n v="1"/>
    <n v="-1786.1885401478003"/>
    <x v="0"/>
    <n v="1"/>
    <m/>
    <m/>
    <m/>
    <m/>
    <m/>
    <m/>
    <m/>
    <m/>
    <m/>
  </r>
  <r>
    <s v="ELI LILLY"/>
    <s v="I8F-MC-GPIJ"/>
    <s v="Eli Lilly &amp; Co."/>
    <s v="Argentina"/>
    <x v="5"/>
    <n v="40700"/>
    <s v="Revenues - Third Parties"/>
    <m/>
    <s v="PTC Duties"/>
    <n v="2026"/>
    <n v="7"/>
    <s v="USD"/>
    <n v="-25835.616418497382"/>
    <n v="1"/>
    <n v="-25835.616418497382"/>
    <x v="0"/>
    <n v="1"/>
    <m/>
    <m/>
    <m/>
    <m/>
    <m/>
    <m/>
    <m/>
    <m/>
    <m/>
  </r>
  <r>
    <s v="ELI LILLY"/>
    <s v="J1I-MC-GZQA"/>
    <s v="Eli Lilly &amp; Co."/>
    <s v="Argentina"/>
    <x v="5"/>
    <n v="40700"/>
    <s v="Revenues - Third Parties"/>
    <m/>
    <s v="PTC Duties"/>
    <n v="2026"/>
    <n v="7"/>
    <s v="USD"/>
    <n v="-4584.5199014213931"/>
    <n v="1"/>
    <n v="-4584.5199014213931"/>
    <x v="0"/>
    <n v="1"/>
    <m/>
    <m/>
    <m/>
    <m/>
    <m/>
    <m/>
    <m/>
    <m/>
    <m/>
  </r>
  <r>
    <s v="ELI LILLY"/>
    <s v="J1I-MC-GZBP"/>
    <s v="Eli Lilly &amp; Co."/>
    <s v="Argentina"/>
    <x v="5"/>
    <n v="40700"/>
    <s v="Revenues - Third Parties"/>
    <m/>
    <s v="PTC Duties"/>
    <n v="2026"/>
    <n v="7"/>
    <s v="USD"/>
    <n v="-3236.0284445995894"/>
    <n v="1"/>
    <n v="-3236.0284445995894"/>
    <x v="0"/>
    <n v="1"/>
    <m/>
    <m/>
    <m/>
    <m/>
    <m/>
    <m/>
    <m/>
    <m/>
    <m/>
  </r>
  <r>
    <s v="ELI LILLY"/>
    <s v="J1I-MC-GZQD"/>
    <s v="Eli Lilly &amp; Co."/>
    <s v="Argentina"/>
    <x v="5"/>
    <n v="40700"/>
    <s v="Revenues - Third Parties"/>
    <m/>
    <s v="PTC Duties"/>
    <n v="2026"/>
    <n v="7"/>
    <s v="USD"/>
    <n v="-2103.6333114464101"/>
    <n v="1"/>
    <n v="-2103.6333114464101"/>
    <x v="0"/>
    <n v="1"/>
    <m/>
    <m/>
    <m/>
    <m/>
    <m/>
    <m/>
    <m/>
    <m/>
    <m/>
  </r>
  <r>
    <s v="ELI LILLY"/>
    <s v="J2A-MC-GZPL"/>
    <s v="Eli Lilly &amp; Co."/>
    <s v="Argentina"/>
    <x v="5"/>
    <n v="40700"/>
    <s v="Revenues - Third Parties"/>
    <m/>
    <s v="PTC Duties"/>
    <n v="2026"/>
    <n v="7"/>
    <s v="USD"/>
    <n v="-936.13913900069394"/>
    <n v="1"/>
    <n v="-936.13913900069394"/>
    <x v="0"/>
    <n v="1"/>
    <m/>
    <m/>
    <m/>
    <m/>
    <m/>
    <m/>
    <m/>
    <m/>
    <m/>
  </r>
  <r>
    <s v="ELI LILLY"/>
    <s v="J2S-MC-GZMK"/>
    <s v="Eli Lilly &amp; Co."/>
    <s v="Argentina"/>
    <x v="5"/>
    <n v="40700"/>
    <s v="Revenues - Third Parties"/>
    <m/>
    <s v="PTC Duties"/>
    <n v="2026"/>
    <n v="7"/>
    <s v="USD"/>
    <n v="-3846.2867213232248"/>
    <n v="1"/>
    <n v="-3846.2867213232248"/>
    <x v="0"/>
    <n v="1"/>
    <m/>
    <m/>
    <m/>
    <m/>
    <m/>
    <m/>
    <m/>
    <m/>
    <m/>
  </r>
  <r>
    <s v="ELI LILLY"/>
    <s v="J2A-MC-GZPW"/>
    <s v="Eli Lilly &amp; Co."/>
    <s v="Argentina"/>
    <x v="5"/>
    <n v="40700"/>
    <s v="Revenues - Third Parties"/>
    <m/>
    <s v="PTC Duties"/>
    <n v="2026"/>
    <n v="7"/>
    <s v="USD"/>
    <n v="-16734.465117619049"/>
    <n v="1"/>
    <n v="-16734.465117619049"/>
    <x v="0"/>
    <n v="1"/>
    <m/>
    <m/>
    <m/>
    <m/>
    <m/>
    <m/>
    <m/>
    <m/>
    <m/>
  </r>
  <r>
    <s v="ELI LILLY"/>
    <s v="N1T-MC-TZ01"/>
    <s v="Eli Lilly &amp; Co."/>
    <s v="Argentina"/>
    <x v="5"/>
    <n v="40700"/>
    <s v="Revenues - Third Parties"/>
    <m/>
    <s v="PTC Duties"/>
    <n v="2026"/>
    <n v="7"/>
    <s v="USD"/>
    <n v="-5350.2071503425113"/>
    <n v="1"/>
    <n v="-5350.2071503425113"/>
    <x v="0"/>
    <n v="1"/>
    <m/>
    <m/>
    <m/>
    <m/>
    <m/>
    <m/>
    <m/>
    <m/>
    <m/>
  </r>
  <r>
    <s v="ELI LILLY"/>
    <s v="N1T-MC-RT01"/>
    <s v="Eli Lilly &amp; Co."/>
    <s v="Argentina"/>
    <x v="5"/>
    <n v="40700"/>
    <s v="Revenues - Third Parties"/>
    <m/>
    <s v="PTC Duties"/>
    <n v="2026"/>
    <n v="7"/>
    <s v="USD"/>
    <n v="-2703.9582828336752"/>
    <n v="1"/>
    <n v="-2703.9582828336752"/>
    <x v="0"/>
    <n v="1"/>
    <m/>
    <m/>
    <m/>
    <m/>
    <m/>
    <m/>
    <m/>
    <m/>
    <m/>
  </r>
  <r>
    <s v="ELI LILLY"/>
    <s v="J6M-MC-JSGD"/>
    <s v="Eli Lilly &amp; Co."/>
    <s v="Argentina"/>
    <x v="5"/>
    <n v="40700"/>
    <s v="Revenues - Third Parties"/>
    <m/>
    <s v="PTC Duties"/>
    <n v="2026"/>
    <n v="7"/>
    <s v="USD"/>
    <n v="-11626.296362233856"/>
    <n v="1"/>
    <n v="-11626.296362233856"/>
    <x v="0"/>
    <n v="1"/>
    <m/>
    <m/>
    <m/>
    <m/>
    <m/>
    <m/>
    <m/>
    <m/>
    <m/>
  </r>
  <r>
    <s v="PFIZER"/>
    <s v="C1091009 (CAM)"/>
    <s v="Pfizer"/>
    <s v="Argentina"/>
    <x v="5"/>
    <n v="40700"/>
    <s v="Revenues - Third Parties"/>
    <m/>
    <s v="PTC Duties"/>
    <n v="2026"/>
    <n v="7"/>
    <s v="USD"/>
    <n v="-622.92107150526681"/>
    <n v="1"/>
    <n v="-622.92107150526681"/>
    <x v="0"/>
    <n v="1"/>
    <m/>
    <m/>
    <m/>
    <m/>
    <m/>
    <m/>
    <m/>
    <m/>
    <m/>
  </r>
  <r>
    <s v="ASTRAZENECA"/>
    <s v="D4325C00010"/>
    <s v="Astra Zeneca"/>
    <s v="Argentina"/>
    <x v="5"/>
    <n v="40700"/>
    <s v="Revenues - Third Parties"/>
    <m/>
    <s v="PTC Duties"/>
    <n v="2026"/>
    <n v="7"/>
    <s v="USD"/>
    <n v="-2342.9799352087612"/>
    <n v="1"/>
    <n v="-2342.9799352087612"/>
    <x v="0"/>
    <n v="1"/>
    <m/>
    <m/>
    <m/>
    <m/>
    <m/>
    <m/>
    <m/>
    <m/>
    <m/>
  </r>
  <r>
    <s v="ASTRAZENECA"/>
    <s v="D6973C00001"/>
    <s v="Astra Zeneca"/>
    <s v="Argentina"/>
    <x v="5"/>
    <n v="40700"/>
    <s v="Revenues - Third Parties"/>
    <m/>
    <s v="PTC Duties"/>
    <n v="2026"/>
    <n v="7"/>
    <s v="USD"/>
    <n v="-21720.443064481795"/>
    <n v="1"/>
    <n v="-21720.443064481795"/>
    <x v="0"/>
    <n v="1"/>
    <m/>
    <m/>
    <m/>
    <m/>
    <m/>
    <m/>
    <m/>
    <m/>
    <m/>
  </r>
  <r>
    <s v="OTH CUST"/>
    <s v="PEAK-1"/>
    <s v="Arcus Biosciences Inc"/>
    <s v="Argentina"/>
    <x v="5"/>
    <n v="40700"/>
    <s v="Revenues - Third Parties"/>
    <m/>
    <s v="PTC Duties"/>
    <n v="2026"/>
    <n v="7"/>
    <s v="USD"/>
    <n v="-14652.693187656141"/>
    <n v="1"/>
    <n v="-14652.693187656141"/>
    <x v="0"/>
    <n v="1"/>
    <m/>
    <m/>
    <m/>
    <m/>
    <m/>
    <m/>
    <m/>
    <m/>
    <m/>
  </r>
  <r>
    <s v="IQVIA"/>
    <s v="J2A-MC-GZPO (IQVIA)"/>
    <s v="IQVIA RDS Inc"/>
    <s v="Argentina"/>
    <x v="5"/>
    <n v="40700"/>
    <s v="Revenues - Third Parties"/>
    <m/>
    <s v="PTC Duties"/>
    <n v="2026"/>
    <n v="7"/>
    <s v="USD"/>
    <n v="-738.80884850372377"/>
    <n v="1"/>
    <n v="-738.80884850372377"/>
    <x v="0"/>
    <n v="1"/>
    <m/>
    <m/>
    <m/>
    <m/>
    <m/>
    <m/>
    <m/>
    <m/>
    <m/>
  </r>
  <r>
    <s v="OTH CUST"/>
    <s v="ML-007C-MA-222"/>
    <s v="Maplight Therapeutics Inc"/>
    <s v="Argentina"/>
    <x v="5"/>
    <n v="40700"/>
    <s v="Revenues - Third Parties"/>
    <m/>
    <s v="PTC Duties"/>
    <n v="2026"/>
    <n v="7"/>
    <s v="USD"/>
    <n v="-6744.4057369168895"/>
    <n v="1"/>
    <n v="-6744.4057369168895"/>
    <x v="0"/>
    <n v="1"/>
    <m/>
    <m/>
    <m/>
    <m/>
    <m/>
    <m/>
    <m/>
    <m/>
    <m/>
  </r>
  <r>
    <s v="ASTRAZENECA"/>
    <s v="D6402C00012"/>
    <s v="Astra Zeneca"/>
    <s v="Argentina"/>
    <x v="5"/>
    <n v="40700"/>
    <s v="Revenues - Third Parties"/>
    <m/>
    <s v="PTC Duties"/>
    <n v="2026"/>
    <n v="7"/>
    <s v="USD"/>
    <n v="-2099.8203526065986"/>
    <n v="1"/>
    <n v="-2099.8203526065986"/>
    <x v="0"/>
    <n v="1"/>
    <m/>
    <m/>
    <m/>
    <m/>
    <m/>
    <m/>
    <m/>
    <m/>
    <m/>
  </r>
  <r>
    <s v="ASTRAZENECA"/>
    <s v="D7260C00015 EMBOLD (CAM)"/>
    <s v="Astra Zeneca"/>
    <s v="Argentina"/>
    <x v="5"/>
    <n v="40700"/>
    <s v="Revenues - Third Parties"/>
    <m/>
    <s v="PTC Duties"/>
    <n v="2026"/>
    <n v="7"/>
    <s v="USD"/>
    <n v="-585.30485295276924"/>
    <n v="1"/>
    <n v="-585.30485295276924"/>
    <x v="0"/>
    <n v="1"/>
    <m/>
    <m/>
    <m/>
    <m/>
    <m/>
    <m/>
    <m/>
    <m/>
    <m/>
  </r>
  <r>
    <s v="ASTRAZENECA"/>
    <s v="D7260C00015"/>
    <s v="Astra Zeneca"/>
    <s v="Argentina"/>
    <x v="5"/>
    <n v="40700"/>
    <s v="Revenues - Third Parties"/>
    <m/>
    <s v="PTC Duties"/>
    <n v="2026"/>
    <n v="7"/>
    <s v="USD"/>
    <n v="-6427.8857872646722"/>
    <n v="1"/>
    <n v="-6427.8857872646722"/>
    <x v="0"/>
    <n v="1"/>
    <m/>
    <m/>
    <m/>
    <m/>
    <m/>
    <m/>
    <m/>
    <m/>
    <m/>
  </r>
  <r>
    <s v="ASTRAZENECA"/>
    <s v="D7261C00003 (CAM) (CPP)"/>
    <s v="Astra Zeneca"/>
    <s v="Argentina"/>
    <x v="5"/>
    <n v="40700"/>
    <s v="Revenues - Third Parties"/>
    <m/>
    <s v="PTC Duties"/>
    <n v="2026"/>
    <n v="7"/>
    <s v="USD"/>
    <n v="-762.01650324543596"/>
    <n v="1"/>
    <n v="-762.01650324543596"/>
    <x v="0"/>
    <n v="1"/>
    <m/>
    <m/>
    <m/>
    <m/>
    <m/>
    <m/>
    <m/>
    <m/>
    <m/>
  </r>
  <r>
    <s v="ASTRAZENECA"/>
    <s v="D9440C00004"/>
    <s v="Astra Zeneca"/>
    <s v="Argentina"/>
    <x v="5"/>
    <n v="40700"/>
    <s v="Revenues - Third Parties"/>
    <m/>
    <s v="PTC Duties"/>
    <n v="2026"/>
    <n v="7"/>
    <s v="USD"/>
    <n v="-191.41432877481984"/>
    <n v="1"/>
    <n v="-191.41432877481984"/>
    <x v="0"/>
    <n v="1"/>
    <m/>
    <m/>
    <m/>
    <m/>
    <m/>
    <m/>
    <m/>
    <m/>
    <m/>
  </r>
  <r>
    <s v="ASTRAZENECA"/>
    <s v="D7261C00005"/>
    <s v="Astra Zeneca"/>
    <s v="Argentina"/>
    <x v="5"/>
    <n v="40700"/>
    <s v="Revenues - Third Parties"/>
    <m/>
    <s v="PTC Duties"/>
    <n v="2026"/>
    <n v="7"/>
    <s v="USD"/>
    <n v="-7854.8263558015342"/>
    <n v="1"/>
    <n v="-7854.8263558015342"/>
    <x v="0"/>
    <n v="1"/>
    <m/>
    <m/>
    <m/>
    <m/>
    <m/>
    <m/>
    <m/>
    <m/>
    <m/>
  </r>
  <r>
    <s v="AMGEN"/>
    <n v="20180244"/>
    <s v="Amgen, Inc."/>
    <s v="Argentina"/>
    <x v="5"/>
    <n v="40700"/>
    <s v="Revenues - Third Parties"/>
    <m/>
    <s v="PTC Duties"/>
    <n v="2026"/>
    <n v="7"/>
    <s v="USD"/>
    <n v="-6762.6327200136893"/>
    <n v="1"/>
    <n v="-6762.6327200136893"/>
    <x v="0"/>
    <n v="1"/>
    <m/>
    <m/>
    <m/>
    <m/>
    <m/>
    <m/>
    <m/>
    <m/>
    <m/>
  </r>
  <r>
    <s v="AMGEN"/>
    <n v="20190341"/>
    <s v="Amgen, Inc."/>
    <s v="Argentina"/>
    <x v="5"/>
    <n v="40700"/>
    <s v="Revenues - Third Parties"/>
    <m/>
    <s v="PTC Duties"/>
    <n v="2026"/>
    <n v="7"/>
    <s v="USD"/>
    <n v="-94108.426456765839"/>
    <n v="1"/>
    <n v="-94108.426456765839"/>
    <x v="0"/>
    <n v="1"/>
    <m/>
    <m/>
    <m/>
    <m/>
    <m/>
    <m/>
    <m/>
    <m/>
    <m/>
  </r>
  <r>
    <s v="AMGEN"/>
    <n v="20200041"/>
    <s v="Amgen, Inc."/>
    <s v="Argentina"/>
    <x v="5"/>
    <n v="40700"/>
    <s v="Revenues - Third Parties"/>
    <m/>
    <s v="PTC Duties"/>
    <n v="2026"/>
    <n v="7"/>
    <s v="USD"/>
    <n v="-2685.3181397745816"/>
    <n v="1"/>
    <n v="-2685.3181397745816"/>
    <x v="0"/>
    <n v="1"/>
    <m/>
    <m/>
    <m/>
    <m/>
    <m/>
    <m/>
    <m/>
    <m/>
    <m/>
  </r>
  <r>
    <s v="AMGEN"/>
    <n v="20210081"/>
    <s v="Amgen, Inc."/>
    <s v="Argentina"/>
    <x v="5"/>
    <n v="40700"/>
    <s v="Revenues - Third Parties"/>
    <m/>
    <s v="PTC Duties"/>
    <n v="2026"/>
    <n v="7"/>
    <s v="USD"/>
    <n v="-391533.22631323093"/>
    <n v="1"/>
    <n v="-391533.22631323093"/>
    <x v="0"/>
    <n v="1"/>
    <m/>
    <m/>
    <m/>
    <m/>
    <m/>
    <m/>
    <m/>
    <m/>
    <m/>
  </r>
  <r>
    <s v="AMGEN"/>
    <n v="20210181"/>
    <s v="Amgen, Inc."/>
    <s v="Argentina"/>
    <x v="5"/>
    <n v="40700"/>
    <s v="Revenues - Third Parties"/>
    <m/>
    <s v="PTC Duties"/>
    <n v="2026"/>
    <n v="7"/>
    <s v="USD"/>
    <n v="-16115.807148870637"/>
    <n v="1"/>
    <n v="-16115.807148870637"/>
    <x v="0"/>
    <n v="1"/>
    <m/>
    <m/>
    <m/>
    <m/>
    <m/>
    <m/>
    <m/>
    <m/>
    <m/>
  </r>
  <r>
    <s v="OTH CUST"/>
    <s v="ALXN1210-CSA-AKI-318"/>
    <s v="Alexion Pharmaceuticals Inc"/>
    <s v="Argentina"/>
    <x v="5"/>
    <n v="40700"/>
    <s v="Revenues - Third Parties"/>
    <m/>
    <s v="PTC Duties"/>
    <n v="2026"/>
    <n v="7"/>
    <s v="USD"/>
    <n v="-53.441690020818882"/>
    <n v="1"/>
    <n v="-53.441690020818882"/>
    <x v="0"/>
    <n v="1"/>
    <m/>
    <m/>
    <m/>
    <m/>
    <m/>
    <m/>
    <m/>
    <m/>
    <m/>
  </r>
  <r>
    <s v="MEDIMMUNE"/>
    <s v="D9640C00003"/>
    <s v="MedImmune Inc"/>
    <s v="Argentina"/>
    <x v="5"/>
    <n v="40700"/>
    <s v="Revenues - Third Parties"/>
    <m/>
    <s v="PTC Duties"/>
    <n v="2026"/>
    <n v="7"/>
    <s v="USD"/>
    <n v="-9230.9971602521"/>
    <n v="1"/>
    <n v="-9230.9971602521"/>
    <x v="0"/>
    <n v="1"/>
    <m/>
    <m/>
    <m/>
    <m/>
    <m/>
    <m/>
    <m/>
    <m/>
    <m/>
  </r>
  <r>
    <s v="OTH CUST"/>
    <s v="SARO.23.002"/>
    <s v="Zydus Discovery DMCC"/>
    <s v="Argentina"/>
    <x v="5"/>
    <n v="40700"/>
    <s v="Revenues - Third Parties"/>
    <m/>
    <s v="PTC Duties"/>
    <n v="2026"/>
    <n v="7"/>
    <s v="USD"/>
    <n v="-1052.1850988471849"/>
    <n v="1"/>
    <n v="-1052.1850988471849"/>
    <x v="0"/>
    <n v="1"/>
    <m/>
    <m/>
    <m/>
    <m/>
    <m/>
    <m/>
    <m/>
    <m/>
    <m/>
  </r>
  <r>
    <s v="DEFERRED"/>
    <s v="Others"/>
    <s v="Deferred Revenue"/>
    <s v="Argentina"/>
    <x v="5"/>
    <n v="40700"/>
    <s v="Revenues - Third Parties"/>
    <m/>
    <s v="PTC Duties - Reverse"/>
    <n v="2026"/>
    <n v="7"/>
    <s v="USD"/>
    <n v="0"/>
    <n v="1"/>
    <n v="0"/>
    <x v="0"/>
    <n v="0"/>
    <m/>
    <m/>
    <m/>
    <m/>
    <m/>
    <m/>
    <m/>
    <m/>
    <m/>
  </r>
  <r>
    <s v="DEFERRED"/>
    <s v="Others"/>
    <s v="Deferred Revenue"/>
    <s v="Argentina"/>
    <x v="1"/>
    <n v="40700"/>
    <s v="Revenues - Third Parties"/>
    <m/>
    <s v="Adjustment due to services rendered between 16/03 - 31/03"/>
    <n v="2026"/>
    <n v="7"/>
    <s v="USD"/>
    <n v="-549597.30656818894"/>
    <n v="1"/>
    <n v="-549597.30656818894"/>
    <x v="0"/>
    <s v="Not Applicable"/>
    <m/>
    <m/>
    <m/>
    <m/>
    <m/>
    <m/>
    <m/>
    <m/>
    <m/>
  </r>
  <r>
    <s v="DEFERRED"/>
    <s v="Others"/>
    <s v="Deferred Revenue"/>
    <s v="Argentina"/>
    <x v="3"/>
    <n v="40700"/>
    <s v="Revenues - Third Parties"/>
    <m/>
    <s v="Adjustment due to services rendered between 16/03 - 31/03"/>
    <n v="2026"/>
    <n v="7"/>
    <s v="USD"/>
    <n v="-166662.73562640001"/>
    <n v="1"/>
    <n v="-166662.73562640001"/>
    <x v="0"/>
    <s v="Not Applicable"/>
    <m/>
    <m/>
    <m/>
    <m/>
    <m/>
    <m/>
    <m/>
    <m/>
    <m/>
  </r>
  <r>
    <s v="DEFERRED"/>
    <s v="Others"/>
    <s v="Deferred Revenue"/>
    <s v="Argentina"/>
    <x v="1"/>
    <n v="40700"/>
    <s v="Revenues - Third Parties"/>
    <m/>
    <s v="Adjustment Estimated Revenue of the month 16/03 - 15/04"/>
    <n v="2026"/>
    <n v="7"/>
    <s v="USD"/>
    <n v="-1194328.65282464"/>
    <n v="1"/>
    <n v="-1194328.65282464"/>
    <x v="0"/>
    <s v="Not Applicable"/>
    <m/>
    <m/>
    <m/>
    <m/>
    <m/>
    <m/>
    <m/>
    <m/>
    <m/>
  </r>
  <r>
    <s v="DEFERRED"/>
    <s v="Others"/>
    <s v="Deferred Revenue"/>
    <s v="Argentina"/>
    <x v="5"/>
    <n v="40700"/>
    <s v="Revenues - Third Parties"/>
    <m/>
    <s v="PTC Duties (varios clientes)"/>
    <n v="2026"/>
    <n v="7"/>
    <s v="USD"/>
    <n v="-31892.3"/>
    <n v="1"/>
    <n v="-31892.3"/>
    <x v="0"/>
    <n v="1"/>
    <m/>
    <m/>
    <m/>
    <m/>
    <m/>
    <m/>
    <m/>
    <m/>
    <m/>
  </r>
  <r>
    <s v="DEFERRED"/>
    <s v="Others"/>
    <s v="Deferred Revenue"/>
    <s v="Argentina"/>
    <x v="1"/>
    <n v="40700"/>
    <s v="Revenues - Third Parties"/>
    <m/>
    <s v="Estimated Revenue from 16/04 - 30/04"/>
    <n v="2026"/>
    <n v="7"/>
    <s v="USD"/>
    <n v="431657.27662461734"/>
    <n v="1"/>
    <n v="431657.27662461734"/>
    <x v="0"/>
    <s v="Not Applicable"/>
    <m/>
    <m/>
    <m/>
    <m/>
    <m/>
    <m/>
    <m/>
    <m/>
    <m/>
  </r>
  <r>
    <s v="DEFERRED"/>
    <s v="Others"/>
    <s v="Deferred Revenue"/>
    <s v="Argentina"/>
    <x v="3"/>
    <n v="40700"/>
    <s v="Revenues - Third Parties"/>
    <m/>
    <s v="Estimated Revenue from 16/04 - 30/04"/>
    <n v="2026"/>
    <n v="7"/>
    <s v="USD"/>
    <n v="230227.6243449999"/>
    <n v="1"/>
    <n v="230227.6243449999"/>
    <x v="0"/>
    <s v="Not Applicable"/>
    <m/>
    <m/>
    <m/>
    <m/>
    <m/>
    <m/>
    <m/>
    <m/>
    <m/>
  </r>
  <r>
    <s v="DEFERRED"/>
    <s v="Others"/>
    <s v="Deferred Revenue"/>
    <s v="Argentina"/>
    <x v="1"/>
    <n v="40700"/>
    <s v="Revenues - Third Parties"/>
    <m/>
    <s v="Estimated Revenue of the month from 16/04 - 15/05"/>
    <n v="2026"/>
    <n v="7"/>
    <s v="USD"/>
    <n v="1342253.3077111638"/>
    <n v="1"/>
    <n v="1342253.3077111638"/>
    <x v="0"/>
    <s v="Not Applicable"/>
    <m/>
    <m/>
    <m/>
    <m/>
    <m/>
    <m/>
    <m/>
    <m/>
    <m/>
  </r>
  <r>
    <s v="DEFERRED"/>
    <s v="Others"/>
    <s v="Deferred Revenue"/>
    <s v="Argentina"/>
    <x v="0"/>
    <n v="40700"/>
    <s v="Revenues - Third Parties"/>
    <m/>
    <s v="Provision NC Pfizer Storage"/>
    <n v="2026"/>
    <n v="7"/>
    <s v="USD"/>
    <n v="0"/>
    <n v="1"/>
    <n v="0"/>
    <x v="0"/>
    <n v="1"/>
    <m/>
    <m/>
    <m/>
    <m/>
    <m/>
    <m/>
    <m/>
    <m/>
    <m/>
  </r>
  <r>
    <s v="OTH CUST"/>
    <s v="Others"/>
    <s v="Others"/>
    <s v="Argentina"/>
    <x v="0"/>
    <n v="40700"/>
    <s v="Revenues - Third Parties"/>
    <m/>
    <s v="Storage"/>
    <n v="2026"/>
    <n v="7"/>
    <s v="USD"/>
    <n v="0"/>
    <n v="1"/>
    <n v="0"/>
    <x v="0"/>
    <n v="0"/>
    <m/>
    <m/>
    <m/>
    <m/>
    <m/>
    <m/>
    <m/>
    <m/>
    <m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  <m/>
    <m/>
    <m/>
    <m/>
    <m/>
    <m/>
    <m/>
    <m/>
    <m/>
  </r>
  <r>
    <s v="OTH CUST"/>
    <s v="Others"/>
    <s v="Others"/>
    <s v="Argentina"/>
    <x v="1"/>
    <n v="40700"/>
    <s v="Revenues - Third Parties"/>
    <m/>
    <s v="Freight"/>
    <n v="2026"/>
    <n v="7"/>
    <s v="USD"/>
    <n v="0"/>
    <n v="1"/>
    <n v="0"/>
    <x v="0"/>
    <n v="1"/>
    <m/>
    <m/>
    <m/>
    <m/>
    <m/>
    <m/>
    <m/>
    <m/>
    <m/>
  </r>
  <r>
    <s v="OTH CUST"/>
    <s v="Others"/>
    <s v="Others"/>
    <s v="Argentina"/>
    <x v="0"/>
    <n v="40700"/>
    <s v="Revenues - Third Parties"/>
    <m/>
    <s v="Storage"/>
    <n v="2026"/>
    <n v="7"/>
    <s v="USD"/>
    <n v="0"/>
    <n v="1"/>
    <n v="0"/>
    <x v="0"/>
    <n v="0"/>
    <m/>
    <m/>
    <m/>
    <m/>
    <m/>
    <m/>
    <m/>
    <m/>
    <m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  <m/>
    <m/>
    <m/>
    <m/>
    <m/>
    <m/>
    <m/>
    <m/>
    <m/>
  </r>
  <r>
    <s v="OTH CUST"/>
    <s v="Others"/>
    <s v="Others"/>
    <s v="Argentina"/>
    <x v="1"/>
    <n v="40700"/>
    <s v="Revenues - Third Parties"/>
    <m/>
    <s v="Freight"/>
    <n v="2026"/>
    <n v="7"/>
    <s v="USD"/>
    <n v="0"/>
    <n v="1"/>
    <n v="0"/>
    <x v="0"/>
    <n v="1"/>
    <m/>
    <m/>
    <m/>
    <m/>
    <m/>
    <m/>
    <m/>
    <m/>
    <m/>
  </r>
  <r>
    <s v="OTH CUST"/>
    <s v="Others"/>
    <s v="Others"/>
    <s v="Argentina"/>
    <x v="3"/>
    <n v="40700"/>
    <s v="Revenues - Third Parties"/>
    <m/>
    <s v="Distribution"/>
    <n v="2026"/>
    <n v="7"/>
    <s v="USD"/>
    <n v="0"/>
    <n v="1"/>
    <n v="0"/>
    <x v="0"/>
    <n v="0"/>
    <m/>
    <m/>
    <m/>
    <m/>
    <m/>
    <m/>
    <m/>
    <m/>
    <m/>
  </r>
  <r>
    <s v="OTH CUST"/>
    <s v="Others"/>
    <s v="Others"/>
    <s v="Argentina"/>
    <x v="6"/>
    <n v="40700"/>
    <s v="Revenues - Third Parties"/>
    <m/>
    <s v="FX Translation"/>
    <n v="2026"/>
    <n v="7"/>
    <s v="USD"/>
    <n v="0"/>
    <n v="1"/>
    <n v="0"/>
    <x v="0"/>
    <s v="Not Applicable"/>
    <m/>
    <m/>
    <m/>
    <m/>
    <m/>
    <m/>
    <m/>
    <m/>
    <m/>
  </r>
  <r>
    <s v="OTH CUST"/>
    <s v="Others"/>
    <s v="Others"/>
    <s v="Argentina"/>
    <x v="7"/>
    <n v="40700"/>
    <s v="Revenues - Third Parties"/>
    <m/>
    <s v="FX Translation"/>
    <n v="2026"/>
    <n v="7"/>
    <s v="USD"/>
    <n v="55.301689199993611"/>
    <n v="1"/>
    <n v="55.301689199993611"/>
    <x v="0"/>
    <s v="Not Applicable"/>
    <m/>
    <m/>
    <m/>
    <m/>
    <m/>
    <m/>
    <m/>
    <m/>
    <m/>
  </r>
  <r>
    <s v="OTH CUST"/>
    <s v="Others"/>
    <s v="Others"/>
    <s v="Argentina"/>
    <x v="0"/>
    <n v="40700"/>
    <s v="Revenues - Third Parties"/>
    <m/>
    <s v="FX Translation"/>
    <n v="2026"/>
    <n v="7"/>
    <s v="USD"/>
    <n v="124726.02376293764"/>
    <n v="1"/>
    <n v="124726.02376293764"/>
    <x v="0"/>
    <s v="Not Applicable"/>
    <m/>
    <m/>
    <m/>
    <m/>
    <m/>
    <m/>
    <m/>
    <m/>
    <m/>
  </r>
  <r>
    <s v="OTH CUST"/>
    <s v="Others"/>
    <s v="Others"/>
    <s v="Argentina"/>
    <x v="3"/>
    <n v="40700"/>
    <s v="Revenues - Third Parties"/>
    <m/>
    <s v="FX Translation"/>
    <n v="2026"/>
    <n v="7"/>
    <s v="USD"/>
    <n v="5486.6799860997126"/>
    <n v="1"/>
    <n v="5486.6799860997126"/>
    <x v="0"/>
    <s v="Not Applicable"/>
    <m/>
    <m/>
    <m/>
    <m/>
    <m/>
    <m/>
    <m/>
    <m/>
    <m/>
  </r>
  <r>
    <s v="OTH CUST"/>
    <s v="Others"/>
    <s v="Others"/>
    <s v="Argentina"/>
    <x v="5"/>
    <n v="40700"/>
    <s v="Revenues - Third Parties"/>
    <m/>
    <s v="FX Translation"/>
    <n v="2026"/>
    <n v="7"/>
    <s v="USD"/>
    <n v="-742786.63404008851"/>
    <n v="1"/>
    <n v="-742786.63404008851"/>
    <x v="0"/>
    <s v="Not Applicable"/>
    <m/>
    <m/>
    <m/>
    <m/>
    <m/>
    <m/>
    <m/>
    <m/>
    <m/>
  </r>
  <r>
    <s v="OTH CUST"/>
    <s v="Others"/>
    <s v="Others"/>
    <s v="Argentina"/>
    <x v="1"/>
    <n v="40700"/>
    <s v="Revenues - Third Parties"/>
    <m/>
    <s v="FX Translation"/>
    <n v="2026"/>
    <n v="7"/>
    <s v="USD"/>
    <n v="5468.7035515985917"/>
    <n v="1"/>
    <n v="5468.7035515985917"/>
    <x v="0"/>
    <s v="Not Applicable"/>
    <m/>
    <m/>
    <m/>
    <m/>
    <m/>
    <m/>
    <m/>
    <m/>
    <m/>
  </r>
  <r>
    <s v="OTH CUST"/>
    <s v="Others"/>
    <s v="Others"/>
    <s v="Argentina"/>
    <x v="2"/>
    <n v="40700"/>
    <s v="Revenues - Third Parties"/>
    <m/>
    <s v="FX Translation"/>
    <n v="2026"/>
    <n v="7"/>
    <s v="USD"/>
    <n v="1558.0898005634517"/>
    <n v="1"/>
    <n v="1558.0898005634517"/>
    <x v="0"/>
    <s v="Not Applicable"/>
    <m/>
    <m/>
    <m/>
    <m/>
    <m/>
    <m/>
    <m/>
    <m/>
    <m/>
  </r>
  <r>
    <s v="OTH CUST"/>
    <s v="Others"/>
    <s v="Others"/>
    <s v="Argentina"/>
    <x v="6"/>
    <n v="40700"/>
    <s v="Revenues - Third Parties"/>
    <m/>
    <s v="FX Translation"/>
    <n v="2026"/>
    <n v="7"/>
    <s v="USD"/>
    <n v="-0.01"/>
    <n v="1"/>
    <n v="-0.01"/>
    <x v="0"/>
    <s v="Not Applicable"/>
    <m/>
    <m/>
    <m/>
    <m/>
    <m/>
    <m/>
    <m/>
    <m/>
    <m/>
  </r>
  <r>
    <s v="OTH CUST"/>
    <s v="Others"/>
    <s v="Others"/>
    <s v="Argentina"/>
    <x v="4"/>
    <n v="40700"/>
    <s v="Revenues - Third Parties"/>
    <m/>
    <s v="FX Translation"/>
    <n v="2026"/>
    <n v="7"/>
    <s v="USD"/>
    <n v="15.861949999999524"/>
    <n v="1"/>
    <n v="15.861949999999524"/>
    <x v="0"/>
    <s v="Not Applicable"/>
    <m/>
    <m/>
    <m/>
    <m/>
    <m/>
    <m/>
    <m/>
    <m/>
    <m/>
  </r>
  <r>
    <s v="OTH CUST"/>
    <s v="Others"/>
    <s v="Others"/>
    <s v="Argentina"/>
    <x v="3"/>
    <n v="40700"/>
    <s v="Revenues - Third Parties"/>
    <m/>
    <s v="FX Translation"/>
    <n v="2026"/>
    <n v="7"/>
    <s v="USD"/>
    <n v="1246.3541969539365"/>
    <n v="1"/>
    <n v="1246.3541969539365"/>
    <x v="0"/>
    <s v="Not Applicable"/>
    <m/>
    <m/>
    <m/>
    <m/>
    <m/>
    <m/>
    <m/>
    <m/>
    <m/>
  </r>
  <r>
    <s v="OTH CUST"/>
    <s v="Others"/>
    <s v="Others"/>
    <s v="Argentina"/>
    <x v="5"/>
    <n v="40700"/>
    <s v="Revenues - Third Parties"/>
    <m/>
    <s v="FX Translation"/>
    <n v="2026"/>
    <n v="7"/>
    <s v="USD"/>
    <n v="269.63750870153308"/>
    <n v="1"/>
    <n v="269.63750870153308"/>
    <x v="0"/>
    <s v="Not Applicable"/>
    <m/>
    <m/>
    <m/>
    <m/>
    <m/>
    <m/>
    <m/>
    <m/>
    <m/>
  </r>
  <r>
    <s v="OTH CUST"/>
    <s v="Others"/>
    <s v="Others"/>
    <s v="Argentina"/>
    <x v="1"/>
    <n v="40700"/>
    <s v="Revenues - Third Parties"/>
    <m/>
    <s v="FX Translation"/>
    <n v="2026"/>
    <n v="7"/>
    <s v="USD"/>
    <n v="1991.074993052287"/>
    <n v="1"/>
    <n v="1991.074993052287"/>
    <x v="0"/>
    <s v="Not Applicable"/>
    <m/>
    <m/>
    <m/>
    <m/>
    <m/>
    <m/>
    <m/>
    <m/>
    <m/>
  </r>
  <r>
    <s v="OTH CUST"/>
    <s v="Others"/>
    <s v="Others"/>
    <s v="Argentina"/>
    <x v="7"/>
    <n v="40700"/>
    <s v="Revenues - Third Parties"/>
    <m/>
    <s v="FX Translation"/>
    <n v="2026"/>
    <n v="7"/>
    <s v="USD"/>
    <n v="-0.30168919999361066"/>
    <n v="1"/>
    <n v="-0.30168919999361066"/>
    <x v="0"/>
    <s v="Not Applicable"/>
    <m/>
    <m/>
    <m/>
    <m/>
    <m/>
    <m/>
    <m/>
    <m/>
    <m/>
  </r>
  <r>
    <s v="OTH CUST"/>
    <s v="Others"/>
    <s v="Others"/>
    <s v="Argentina"/>
    <x v="2"/>
    <n v="40700"/>
    <s v="Revenues - Third Parties"/>
    <m/>
    <s v="FX Translation"/>
    <n v="2026"/>
    <n v="7"/>
    <s v="USD"/>
    <n v="-1379.1469255634438"/>
    <n v="1"/>
    <n v="-1379.1469255634438"/>
    <x v="0"/>
    <s v="Not Applicable"/>
    <m/>
    <m/>
    <m/>
    <m/>
    <m/>
    <m/>
    <m/>
    <m/>
    <m/>
  </r>
  <r>
    <s v="OTH CUST"/>
    <s v="Others"/>
    <s v="Others"/>
    <s v="Argentina"/>
    <x v="0"/>
    <n v="40700"/>
    <s v="Revenues - Third Parties"/>
    <m/>
    <s v="FX Translation"/>
    <n v="2026"/>
    <n v="7"/>
    <s v="USD"/>
    <n v="675.88249181164429"/>
    <n v="1"/>
    <n v="675.88249181164429"/>
    <x v="0"/>
    <s v="Not Applicable"/>
    <m/>
    <m/>
    <m/>
    <m/>
    <m/>
    <m/>
    <m/>
    <m/>
    <m/>
  </r>
  <r>
    <s v="OTH CUST"/>
    <s v="Others"/>
    <s v="Others"/>
    <s v="Argentina"/>
    <x v="4"/>
    <n v="40700"/>
    <s v="Revenues - Third Parties"/>
    <m/>
    <s v="FX Translation"/>
    <n v="2026"/>
    <n v="7"/>
    <s v="USD"/>
    <n v="0.13805000000047585"/>
    <n v="1"/>
    <n v="0.13805000000047585"/>
    <x v="0"/>
    <s v="Not Applicable"/>
    <m/>
    <m/>
    <m/>
    <m/>
    <m/>
    <m/>
    <m/>
    <m/>
    <m/>
  </r>
  <r>
    <s v="OTH CUST"/>
    <s v="Others"/>
    <s v="Others"/>
    <s v="Argentina"/>
    <x v="6"/>
    <n v="40700"/>
    <s v="Revenues - Third Parties"/>
    <m/>
    <s v="FX Translation"/>
    <n v="2026"/>
    <n v="7"/>
    <s v="USD"/>
    <n v="0.01"/>
    <n v="1"/>
    <n v="0.01"/>
    <x v="0"/>
    <s v="Not Applicable"/>
    <m/>
    <m/>
    <m/>
    <m/>
    <m/>
    <m/>
    <m/>
    <m/>
    <m/>
  </r>
  <r>
    <s v="ELI LILLY"/>
    <s v="I8F-MC-GPIJ (CAM)"/>
    <s v="Eli Lilly &amp; Co."/>
    <s v="Brazil"/>
    <x v="5"/>
    <n v="40700"/>
    <s v="Revenues - Third Parties"/>
    <m/>
    <s v="PTC Duties"/>
    <n v="2026"/>
    <n v="7"/>
    <s v="USD"/>
    <n v="-2068.0329141499992"/>
    <n v="1"/>
    <n v="-2068.0329141499992"/>
    <x v="1"/>
    <n v="1"/>
    <m/>
    <m/>
    <m/>
    <m/>
    <m/>
    <m/>
    <m/>
    <m/>
    <m/>
  </r>
  <r>
    <s v="ELI LILLY"/>
    <s v="J1I-MC-GZBO (CAM)"/>
    <s v="Eli Lilly &amp; Co."/>
    <s v="Brazil"/>
    <x v="5"/>
    <n v="40700"/>
    <s v="Revenues - Third Parties"/>
    <m/>
    <s v="PTC Duties"/>
    <n v="2026"/>
    <n v="7"/>
    <s v="USD"/>
    <n v="-8097.2162781999996"/>
    <n v="1"/>
    <n v="-8097.2162781999996"/>
    <x v="1"/>
    <n v="1"/>
    <m/>
    <m/>
    <m/>
    <m/>
    <m/>
    <m/>
    <m/>
    <m/>
    <m/>
  </r>
  <r>
    <s v="ELI LILLY"/>
    <s v="GG917 Psych Bundle (CAM)"/>
    <s v="Eli Lilly &amp; Co."/>
    <s v="Brazil"/>
    <x v="5"/>
    <n v="40700"/>
    <s v="Revenues - Third Parties"/>
    <m/>
    <s v="PTC Duties"/>
    <n v="2026"/>
    <n v="7"/>
    <s v="USD"/>
    <n v="-8153.6158980499995"/>
    <n v="1"/>
    <n v="-8153.6158980499995"/>
    <x v="1"/>
    <n v="1"/>
    <m/>
    <m/>
    <m/>
    <m/>
    <m/>
    <m/>
    <m/>
    <m/>
    <m/>
  </r>
  <r>
    <s v="ELI LILLY"/>
    <s v="J2S-MC-GZMR (CAM)"/>
    <s v="Eli Lilly &amp; Co."/>
    <s v="Brazil"/>
    <x v="5"/>
    <n v="40700"/>
    <s v="Revenues - Third Parties"/>
    <m/>
    <s v="PTC Duties"/>
    <n v="2026"/>
    <n v="7"/>
    <s v="USD"/>
    <n v="-3328.3677035000001"/>
    <n v="1"/>
    <n v="-3328.3677035000001"/>
    <x v="1"/>
    <n v="1"/>
    <m/>
    <m/>
    <m/>
    <m/>
    <m/>
    <m/>
    <m/>
    <m/>
    <m/>
  </r>
  <r>
    <s v="ELI LILLY"/>
    <s v="N1T-MC-MALO (CAM)"/>
    <s v="Eli Lilly &amp; Co."/>
    <s v="Brazil"/>
    <x v="5"/>
    <n v="40700"/>
    <s v="Revenues - Third Parties"/>
    <m/>
    <s v="PTC Duties"/>
    <n v="2026"/>
    <n v="7"/>
    <s v="USD"/>
    <n v="-1152.2845316500002"/>
    <n v="1"/>
    <n v="-1152.2845316500002"/>
    <x v="1"/>
    <n v="1"/>
    <m/>
    <m/>
    <m/>
    <m/>
    <m/>
    <m/>
    <m/>
    <m/>
    <m/>
  </r>
  <r>
    <s v="ELI LILLY"/>
    <s v="J3R-MC-YDAG (CAM)"/>
    <s v="Eli Lilly &amp; Co."/>
    <s v="Brazil"/>
    <x v="5"/>
    <n v="40700"/>
    <s v="Revenues - Third Parties"/>
    <m/>
    <s v="PTC Duties"/>
    <n v="2026"/>
    <n v="7"/>
    <s v="USD"/>
    <n v="-23287.359230799997"/>
    <n v="1"/>
    <n v="-23287.359230799997"/>
    <x v="1"/>
    <n v="1"/>
    <m/>
    <m/>
    <m/>
    <m/>
    <m/>
    <m/>
    <m/>
    <m/>
    <m/>
  </r>
  <r>
    <s v="ELI LILLY"/>
    <s v="J3R-MC-YDAN (CAM)"/>
    <s v="Eli Lilly &amp; Co."/>
    <s v="Brazil"/>
    <x v="5"/>
    <n v="40700"/>
    <s v="Revenues - Third Parties"/>
    <m/>
    <s v="PTC Duties"/>
    <n v="2026"/>
    <n v="7"/>
    <s v="USD"/>
    <n v="-3323.7456339499995"/>
    <n v="1"/>
    <n v="-3323.7456339499995"/>
    <x v="1"/>
    <n v="1"/>
    <m/>
    <m/>
    <m/>
    <m/>
    <m/>
    <m/>
    <m/>
    <m/>
    <m/>
  </r>
  <r>
    <s v="ELI LILLY"/>
    <s v="J5E-MC-JZXB (CAM)"/>
    <s v="Eli Lilly &amp; Co."/>
    <s v="Brazil"/>
    <x v="5"/>
    <n v="40700"/>
    <s v="Revenues - Third Parties"/>
    <m/>
    <s v="PTC Duties"/>
    <n v="2026"/>
    <n v="7"/>
    <s v="USD"/>
    <n v="-14864.863613949998"/>
    <n v="1"/>
    <n v="-14864.863613949998"/>
    <x v="1"/>
    <n v="1"/>
    <m/>
    <m/>
    <m/>
    <m/>
    <m/>
    <m/>
    <m/>
    <m/>
    <m/>
  </r>
  <r>
    <s v="ELI LILLY"/>
    <s v="J2S-MC-GZMI (CAM)"/>
    <s v="Eli Lilly &amp; Co."/>
    <s v="Brazil"/>
    <x v="5"/>
    <n v="40700"/>
    <s v="Revenues - Third Parties"/>
    <m/>
    <s v="PTC Duties"/>
    <n v="2026"/>
    <n v="7"/>
    <s v="USD"/>
    <n v="-4348.7424368499996"/>
    <n v="1"/>
    <n v="-4348.7424368499996"/>
    <x v="1"/>
    <n v="1"/>
    <m/>
    <m/>
    <m/>
    <m/>
    <m/>
    <m/>
    <m/>
    <m/>
    <m/>
  </r>
  <r>
    <s v="ELI LILLY"/>
    <s v="J6Z-MC-CD01 (CAM)"/>
    <s v="Eli Lilly &amp; Co."/>
    <s v="Brazil"/>
    <x v="5"/>
    <n v="40700"/>
    <s v="Revenues - Third Parties"/>
    <m/>
    <s v="PTC Duties"/>
    <n v="2026"/>
    <n v="7"/>
    <s v="USD"/>
    <n v="-1498.3706888499999"/>
    <n v="1"/>
    <n v="-1498.3706888499999"/>
    <x v="1"/>
    <n v="1"/>
    <m/>
    <m/>
    <m/>
    <m/>
    <m/>
    <m/>
    <m/>
    <m/>
    <m/>
  </r>
  <r>
    <s v="J &amp; J"/>
    <s v="Janssen Storage of temperature monitors"/>
    <s v="Janssen"/>
    <s v="Brazil"/>
    <x v="5"/>
    <n v="40700"/>
    <s v="Revenues - Third Parties"/>
    <m/>
    <s v="PTC Duties"/>
    <n v="2026"/>
    <n v="7"/>
    <s v="USD"/>
    <n v="-4931.392036199999"/>
    <n v="1"/>
    <n v="-4931.392036199999"/>
    <x v="1"/>
    <n v="1"/>
    <m/>
    <m/>
    <m/>
    <m/>
    <m/>
    <m/>
    <m/>
    <m/>
    <m/>
  </r>
  <r>
    <s v="ELI LILLY"/>
    <s v="I3Y-CR-JPBQ"/>
    <s v="Eli Lilly &amp; Co."/>
    <s v="Brazil"/>
    <x v="5"/>
    <n v="40700"/>
    <s v="Revenues - Third Parties"/>
    <m/>
    <s v="PTC Duties"/>
    <n v="2026"/>
    <n v="7"/>
    <s v="USD"/>
    <n v="-4568.1358526999993"/>
    <n v="1"/>
    <n v="-4568.1358526999993"/>
    <x v="1"/>
    <n v="1"/>
    <m/>
    <m/>
    <m/>
    <m/>
    <m/>
    <m/>
    <m/>
    <m/>
    <m/>
  </r>
  <r>
    <s v="ELI LILLY"/>
    <s v="I8F-MC-GPGM"/>
    <s v="Eli Lilly &amp; Co."/>
    <s v="Brazil"/>
    <x v="5"/>
    <n v="40700"/>
    <s v="Revenues - Third Parties"/>
    <m/>
    <s v="PTC Duties"/>
    <n v="2026"/>
    <n v="7"/>
    <s v="USD"/>
    <n v="-772.0753011999999"/>
    <n v="1"/>
    <n v="-772.0753011999999"/>
    <x v="1"/>
    <n v="1"/>
    <m/>
    <m/>
    <m/>
    <m/>
    <m/>
    <m/>
    <m/>
    <m/>
    <m/>
  </r>
  <r>
    <s v="J &amp; J"/>
    <s v="39039039THR3001"/>
    <s v="Janssen"/>
    <s v="Brazil"/>
    <x v="5"/>
    <n v="40700"/>
    <s v="Revenues - Third Parties"/>
    <m/>
    <s v="PTC Duties"/>
    <n v="2026"/>
    <n v="7"/>
    <s v="USD"/>
    <n v="-324.72665539999991"/>
    <n v="1"/>
    <n v="-324.72665539999991"/>
    <x v="1"/>
    <n v="1"/>
    <m/>
    <m/>
    <m/>
    <m/>
    <m/>
    <m/>
    <m/>
    <m/>
    <m/>
  </r>
  <r>
    <s v="ELI LILLY"/>
    <s v="I8F-MC-GPGL"/>
    <s v="Eli Lilly &amp; Co."/>
    <s v="Brazil"/>
    <x v="5"/>
    <n v="40700"/>
    <s v="Revenues - Third Parties"/>
    <m/>
    <s v="PTC Duties"/>
    <n v="2026"/>
    <n v="7"/>
    <s v="USD"/>
    <n v="-2327.7462789000001"/>
    <n v="1"/>
    <n v="-2327.7462789000001"/>
    <x v="1"/>
    <n v="1"/>
    <m/>
    <m/>
    <m/>
    <m/>
    <m/>
    <m/>
    <m/>
    <m/>
    <m/>
  </r>
  <r>
    <s v="ELI LILLY"/>
    <s v="I8F-MC-GPHD"/>
    <s v="Eli Lilly &amp; Co."/>
    <s v="Brazil"/>
    <x v="5"/>
    <n v="40700"/>
    <s v="Revenues - Third Parties"/>
    <m/>
    <s v="PTC Duties"/>
    <n v="2026"/>
    <n v="7"/>
    <s v="USD"/>
    <n v="-1898.8313252999997"/>
    <n v="1"/>
    <n v="-1898.8313252999997"/>
    <x v="1"/>
    <n v="1"/>
    <m/>
    <m/>
    <m/>
    <m/>
    <m/>
    <m/>
    <m/>
    <m/>
    <m/>
  </r>
  <r>
    <s v="J &amp; J"/>
    <s v="73841937NSC3003"/>
    <s v="Janssen"/>
    <s v="Brazil"/>
    <x v="5"/>
    <n v="40700"/>
    <s v="Revenues - Third Parties"/>
    <m/>
    <s v="PTC Duties"/>
    <n v="2026"/>
    <n v="7"/>
    <s v="USD"/>
    <n v="-5186.7235097999992"/>
    <n v="1"/>
    <n v="-5186.7235097999992"/>
    <x v="1"/>
    <n v="1"/>
    <m/>
    <m/>
    <m/>
    <m/>
    <m/>
    <m/>
    <m/>
    <m/>
    <m/>
  </r>
  <r>
    <s v="ELI LILLY"/>
    <s v="I8F-MC-GPHN"/>
    <s v="Eli Lilly &amp; Co."/>
    <s v="Brazil"/>
    <x v="5"/>
    <n v="40700"/>
    <s v="Revenues - Third Parties"/>
    <m/>
    <s v="PTC Duties"/>
    <n v="2026"/>
    <n v="7"/>
    <s v="USD"/>
    <n v="-1641.2945773000001"/>
    <n v="1"/>
    <n v="-1641.2945773000001"/>
    <x v="1"/>
    <n v="1"/>
    <m/>
    <m/>
    <m/>
    <m/>
    <m/>
    <m/>
    <m/>
    <m/>
    <m/>
  </r>
  <r>
    <s v="ELI LILLY"/>
    <s v="I8F-MC-GPHM"/>
    <s v="Eli Lilly &amp; Co."/>
    <s v="Brazil"/>
    <x v="5"/>
    <n v="40700"/>
    <s v="Revenues - Third Parties"/>
    <m/>
    <s v="PTC Duties"/>
    <n v="2026"/>
    <n v="7"/>
    <s v="USD"/>
    <n v="-11757.971782199998"/>
    <n v="1"/>
    <n v="-11757.971782199998"/>
    <x v="1"/>
    <n v="1"/>
    <m/>
    <m/>
    <m/>
    <m/>
    <m/>
    <m/>
    <m/>
    <m/>
    <m/>
  </r>
  <r>
    <s v="J &amp; J"/>
    <s v="68284528MMY3004"/>
    <s v="Janssen"/>
    <s v="Brazil"/>
    <x v="5"/>
    <n v="40700"/>
    <s v="Revenues - Third Parties"/>
    <m/>
    <s v="PTC Duties"/>
    <n v="2026"/>
    <n v="7"/>
    <s v="USD"/>
    <n v="-39126.001603849989"/>
    <n v="1"/>
    <n v="-39126.001603849989"/>
    <x v="1"/>
    <n v="1"/>
    <m/>
    <m/>
    <m/>
    <m/>
    <m/>
    <m/>
    <m/>
    <m/>
    <m/>
  </r>
  <r>
    <s v="ELI LILLY"/>
    <s v="I3Y-MC-JPEG"/>
    <s v="Eli Lilly &amp; Co."/>
    <s v="Brazil"/>
    <x v="5"/>
    <n v="40700"/>
    <s v="Revenues - Third Parties"/>
    <m/>
    <s v="PTC Duties"/>
    <n v="2026"/>
    <n v="7"/>
    <s v="USD"/>
    <n v="-721.36217790000001"/>
    <n v="1"/>
    <n v="-721.36217790000001"/>
    <x v="1"/>
    <n v="1"/>
    <m/>
    <m/>
    <m/>
    <m/>
    <m/>
    <m/>
    <m/>
    <m/>
    <m/>
  </r>
  <r>
    <s v="ELI LILLY"/>
    <s v="I8F-MC-GPGV"/>
    <s v="Eli Lilly &amp; Co."/>
    <s v="Brazil"/>
    <x v="5"/>
    <n v="40700"/>
    <s v="Revenues - Third Parties"/>
    <m/>
    <s v="PTC Duties"/>
    <n v="2026"/>
    <n v="7"/>
    <s v="USD"/>
    <n v="-1941.5284945000001"/>
    <n v="1"/>
    <n v="-1941.5284945000001"/>
    <x v="1"/>
    <n v="1"/>
    <m/>
    <m/>
    <m/>
    <m/>
    <m/>
    <m/>
    <m/>
    <m/>
    <m/>
  </r>
  <r>
    <s v="ELI LILLY"/>
    <s v="I8F-MC-GPIJ"/>
    <s v="Eli Lilly &amp; Co."/>
    <s v="Brazil"/>
    <x v="5"/>
    <n v="40700"/>
    <s v="Revenues - Third Parties"/>
    <m/>
    <s v="PTC Duties"/>
    <n v="2026"/>
    <n v="7"/>
    <s v="USD"/>
    <n v="-68310.152678950006"/>
    <n v="1"/>
    <n v="-68310.152678950006"/>
    <x v="1"/>
    <n v="1"/>
    <m/>
    <m/>
    <m/>
    <m/>
    <m/>
    <m/>
    <m/>
    <m/>
    <m/>
  </r>
  <r>
    <s v="ELI LILLY"/>
    <s v="J2J-MC-JZLH"/>
    <s v="Eli Lilly &amp; Co."/>
    <s v="Brazil"/>
    <x v="5"/>
    <n v="40700"/>
    <s v="Revenues - Third Parties"/>
    <m/>
    <s v="PTC Duties"/>
    <n v="2026"/>
    <n v="7"/>
    <s v="USD"/>
    <n v="-3284.3263540499997"/>
    <n v="1"/>
    <n v="-3284.3263540499997"/>
    <x v="1"/>
    <n v="1"/>
    <m/>
    <m/>
    <m/>
    <m/>
    <m/>
    <m/>
    <m/>
    <m/>
    <m/>
  </r>
  <r>
    <s v="J &amp; J"/>
    <s v="61186372NSC2002"/>
    <s v="Janssen"/>
    <s v="Brazil"/>
    <x v="5"/>
    <n v="40700"/>
    <s v="Revenues - Third Parties"/>
    <m/>
    <s v="PTC Duties"/>
    <n v="2026"/>
    <n v="7"/>
    <s v="USD"/>
    <n v="-55791.567290899999"/>
    <n v="1"/>
    <n v="-55791.567290899999"/>
    <x v="1"/>
    <n v="1"/>
    <m/>
    <m/>
    <m/>
    <m/>
    <m/>
    <m/>
    <m/>
    <m/>
    <m/>
  </r>
  <r>
    <s v="J &amp; J"/>
    <s v="CNTO1959UCO3004"/>
    <s v="Janssen"/>
    <s v="Brazil"/>
    <x v="5"/>
    <n v="40700"/>
    <s v="Revenues - Third Parties"/>
    <m/>
    <s v="PTC Duties"/>
    <n v="2026"/>
    <n v="7"/>
    <s v="USD"/>
    <n v="-29038.571577749997"/>
    <n v="1"/>
    <n v="-29038.571577749997"/>
    <x v="1"/>
    <n v="1"/>
    <m/>
    <m/>
    <m/>
    <m/>
    <m/>
    <m/>
    <m/>
    <m/>
    <m/>
  </r>
  <r>
    <s v="J &amp; J"/>
    <s v="56021927PCR3020"/>
    <s v="Janssen"/>
    <s v="Brazil"/>
    <x v="5"/>
    <n v="40700"/>
    <s v="Revenues - Third Parties"/>
    <m/>
    <s v="PTC Duties"/>
    <n v="2026"/>
    <n v="7"/>
    <s v="USD"/>
    <n v="-1546.7734596999999"/>
    <n v="1"/>
    <n v="-1546.7734596999999"/>
    <x v="1"/>
    <n v="1"/>
    <m/>
    <m/>
    <m/>
    <m/>
    <m/>
    <m/>
    <m/>
    <m/>
    <m/>
  </r>
  <r>
    <s v="ASTRAZENECA"/>
    <s v="D4325C00010"/>
    <s v="Astra Zeneca"/>
    <s v="Brazil"/>
    <x v="5"/>
    <n v="40700"/>
    <s v="Revenues - Third Parties"/>
    <m/>
    <s v="PTC Duties"/>
    <n v="2026"/>
    <n v="7"/>
    <s v="USD"/>
    <n v="-1873.3000884499995"/>
    <n v="1"/>
    <n v="-1873.3000884499995"/>
    <x v="1"/>
    <n v="1"/>
    <m/>
    <m/>
    <m/>
    <m/>
    <m/>
    <m/>
    <m/>
    <m/>
    <m/>
  </r>
  <r>
    <s v="ELI LILLY"/>
    <s v="J3M-MC-JZQB"/>
    <s v="Eli Lilly &amp; Co."/>
    <s v="Brazil"/>
    <x v="5"/>
    <n v="40700"/>
    <s v="Revenues - Third Parties"/>
    <m/>
    <s v="PTC Duties"/>
    <n v="2026"/>
    <n v="7"/>
    <s v="USD"/>
    <n v="-2998.5945723999998"/>
    <n v="1"/>
    <n v="-2998.5945723999998"/>
    <x v="1"/>
    <n v="1"/>
    <m/>
    <m/>
    <m/>
    <m/>
    <m/>
    <m/>
    <m/>
    <m/>
    <m/>
  </r>
  <r>
    <s v="J &amp; J"/>
    <s v="61186372NSC2007"/>
    <s v="Janssen"/>
    <s v="Brazil"/>
    <x v="5"/>
    <n v="40700"/>
    <s v="Revenues - Third Parties"/>
    <m/>
    <s v="PTC Duties"/>
    <n v="2026"/>
    <n v="7"/>
    <s v="USD"/>
    <n v="-30922.051955199993"/>
    <n v="1"/>
    <n v="-30922.051955199993"/>
    <x v="1"/>
    <n v="1"/>
    <m/>
    <m/>
    <m/>
    <m/>
    <m/>
    <m/>
    <m/>
    <m/>
    <m/>
  </r>
  <r>
    <s v="ASTRAZENECA"/>
    <s v="D6972C00002"/>
    <s v="Astra Zeneca"/>
    <s v="Brazil"/>
    <x v="5"/>
    <n v="40700"/>
    <s v="Revenues - Third Parties"/>
    <m/>
    <s v="PTC Duties"/>
    <n v="2026"/>
    <n v="7"/>
    <s v="USD"/>
    <n v="-10660.203653399998"/>
    <n v="1"/>
    <n v="-10660.203653399998"/>
    <x v="1"/>
    <n v="1"/>
    <m/>
    <m/>
    <m/>
    <m/>
    <m/>
    <m/>
    <m/>
    <m/>
    <m/>
  </r>
  <r>
    <s v="ASTRAZENECA"/>
    <s v="D6972C00003"/>
    <s v="Astra Zeneca"/>
    <s v="Brazil"/>
    <x v="5"/>
    <n v="40700"/>
    <s v="Revenues - Third Parties"/>
    <m/>
    <s v="PTC Duties"/>
    <n v="2026"/>
    <n v="7"/>
    <s v="USD"/>
    <n v="-5724.0544473"/>
    <n v="1"/>
    <n v="-5724.0544473"/>
    <x v="1"/>
    <n v="1"/>
    <m/>
    <m/>
    <m/>
    <m/>
    <m/>
    <m/>
    <m/>
    <m/>
    <m/>
  </r>
  <r>
    <s v="J &amp; J"/>
    <s v="64407564MMY2006"/>
    <s v="Janssen"/>
    <s v="Brazil"/>
    <x v="5"/>
    <n v="40700"/>
    <s v="Revenues - Third Parties"/>
    <m/>
    <s v="PTC Duties"/>
    <n v="2026"/>
    <n v="7"/>
    <s v="USD"/>
    <n v="-1199.9476622"/>
    <n v="1"/>
    <n v="-1199.9476622"/>
    <x v="1"/>
    <n v="1"/>
    <m/>
    <m/>
    <m/>
    <m/>
    <m/>
    <m/>
    <m/>
    <m/>
    <m/>
  </r>
  <r>
    <s v="J &amp; J"/>
    <s v="42756493BLC3004"/>
    <s v="Janssen"/>
    <s v="Brazil"/>
    <x v="5"/>
    <n v="40700"/>
    <s v="Revenues - Third Parties"/>
    <m/>
    <s v="PTC Duties"/>
    <n v="2026"/>
    <n v="7"/>
    <s v="USD"/>
    <n v="-355.13242204999989"/>
    <n v="1"/>
    <n v="-355.13242204999989"/>
    <x v="1"/>
    <n v="1"/>
    <m/>
    <m/>
    <m/>
    <m/>
    <m/>
    <m/>
    <m/>
    <m/>
    <m/>
  </r>
  <r>
    <s v="ELI LILLY"/>
    <s v="J1I-MC-GZQA"/>
    <s v="Eli Lilly &amp; Co."/>
    <s v="Brazil"/>
    <x v="5"/>
    <n v="40700"/>
    <s v="Revenues - Third Parties"/>
    <m/>
    <s v="PTC Duties"/>
    <n v="2026"/>
    <n v="7"/>
    <s v="USD"/>
    <n v="-4142.10167525"/>
    <n v="1"/>
    <n v="-4142.10167525"/>
    <x v="1"/>
    <n v="1"/>
    <m/>
    <m/>
    <m/>
    <m/>
    <m/>
    <m/>
    <m/>
    <m/>
    <m/>
  </r>
  <r>
    <s v="ELI LILLY"/>
    <s v="J1I-MC-GZBO"/>
    <s v="Eli Lilly &amp; Co."/>
    <s v="Brazil"/>
    <x v="5"/>
    <n v="40700"/>
    <s v="Revenues - Third Parties"/>
    <m/>
    <s v="PTC Duties"/>
    <n v="2026"/>
    <n v="7"/>
    <s v="USD"/>
    <n v="-86122.308213199984"/>
    <n v="1"/>
    <n v="-86122.308213199984"/>
    <x v="1"/>
    <n v="1"/>
    <m/>
    <m/>
    <m/>
    <m/>
    <m/>
    <m/>
    <m/>
    <m/>
    <m/>
  </r>
  <r>
    <s v="J &amp; J"/>
    <s v="CNTO1959ISD3001"/>
    <s v="Janssen"/>
    <s v="Brazil"/>
    <x v="5"/>
    <n v="40700"/>
    <s v="Revenues - Third Parties"/>
    <m/>
    <s v="PTC Duties"/>
    <n v="2026"/>
    <n v="7"/>
    <s v="USD"/>
    <n v="-5100.6359291999997"/>
    <n v="1"/>
    <n v="-5100.6359291999997"/>
    <x v="1"/>
    <n v="1"/>
    <m/>
    <m/>
    <m/>
    <m/>
    <m/>
    <m/>
    <m/>
    <m/>
    <m/>
  </r>
  <r>
    <s v="J &amp; J"/>
    <s v="42847922MDD3003"/>
    <s v="Janssen"/>
    <s v="Brazil"/>
    <x v="5"/>
    <n v="40700"/>
    <s v="Revenues - Third Parties"/>
    <m/>
    <s v="PTC Duties"/>
    <n v="2026"/>
    <n v="7"/>
    <s v="USD"/>
    <n v="-10446.641387"/>
    <n v="1"/>
    <n v="-10446.641387"/>
    <x v="1"/>
    <n v="1"/>
    <m/>
    <m/>
    <m/>
    <m/>
    <m/>
    <m/>
    <m/>
    <m/>
    <m/>
  </r>
  <r>
    <s v="J &amp; J"/>
    <s v="TMC207LEP3001"/>
    <s v="Janssen"/>
    <s v="Brazil"/>
    <x v="5"/>
    <n v="40700"/>
    <s v="Revenues - Third Parties"/>
    <m/>
    <s v="PTC Duties"/>
    <n v="2026"/>
    <n v="7"/>
    <s v="USD"/>
    <n v="-15020.79671085"/>
    <n v="1"/>
    <n v="-15020.79671085"/>
    <x v="1"/>
    <n v="1"/>
    <m/>
    <m/>
    <m/>
    <m/>
    <m/>
    <m/>
    <m/>
    <m/>
    <m/>
  </r>
  <r>
    <s v="ASTRAZENECA"/>
    <s v="D5241C00006"/>
    <s v="Astra Zeneca"/>
    <s v="Brazil"/>
    <x v="5"/>
    <n v="40700"/>
    <s v="Revenues - Third Parties"/>
    <m/>
    <s v="PTC Duties"/>
    <n v="2026"/>
    <n v="7"/>
    <s v="USD"/>
    <n v="-12937.138554199999"/>
    <n v="1"/>
    <n v="-12937.138554199999"/>
    <x v="1"/>
    <n v="1"/>
    <m/>
    <m/>
    <m/>
    <m/>
    <m/>
    <m/>
    <m/>
    <m/>
    <m/>
  </r>
  <r>
    <s v="J &amp; J"/>
    <s v="80202135SJS3001"/>
    <s v="Janssen"/>
    <s v="Brazil"/>
    <x v="5"/>
    <n v="40700"/>
    <s v="Revenues - Third Parties"/>
    <m/>
    <s v="PTC Duties"/>
    <n v="2026"/>
    <n v="7"/>
    <s v="USD"/>
    <n v="-44958.704025549996"/>
    <n v="1"/>
    <n v="-44958.704025549996"/>
    <x v="1"/>
    <n v="1"/>
    <m/>
    <m/>
    <m/>
    <m/>
    <m/>
    <m/>
    <m/>
    <m/>
    <m/>
  </r>
  <r>
    <s v="J &amp; J"/>
    <s v="61186372COR3002"/>
    <s v="Janssen"/>
    <s v="Brazil"/>
    <x v="5"/>
    <n v="40700"/>
    <s v="Revenues - Third Parties"/>
    <m/>
    <s v="PTC Duties"/>
    <n v="2026"/>
    <n v="7"/>
    <s v="USD"/>
    <n v="-12271.370852649998"/>
    <n v="1"/>
    <n v="-12271.370852649998"/>
    <x v="1"/>
    <n v="1"/>
    <m/>
    <m/>
    <m/>
    <m/>
    <m/>
    <m/>
    <m/>
    <m/>
    <m/>
  </r>
  <r>
    <s v="J &amp; J"/>
    <s v="77242113PSA3002"/>
    <s v="Janssen"/>
    <s v="Brazil"/>
    <x v="5"/>
    <n v="40700"/>
    <s v="Revenues - Third Parties"/>
    <m/>
    <s v="PTC Duties"/>
    <n v="2026"/>
    <n v="7"/>
    <s v="USD"/>
    <n v="-15215.384883649998"/>
    <n v="1"/>
    <n v="-15215.384883649998"/>
    <x v="1"/>
    <n v="1"/>
    <m/>
    <m/>
    <m/>
    <m/>
    <m/>
    <m/>
    <m/>
    <m/>
    <m/>
  </r>
  <r>
    <s v="ELI LILLY"/>
    <s v="J3M-MC-JZQH"/>
    <s v="Eli Lilly &amp; Co."/>
    <s v="Brazil"/>
    <x v="5"/>
    <n v="40700"/>
    <s v="Revenues - Third Parties"/>
    <m/>
    <s v="PTC Duties"/>
    <n v="2026"/>
    <n v="7"/>
    <s v="USD"/>
    <n v="-47584.435278450001"/>
    <n v="1"/>
    <n v="-47584.435278450001"/>
    <x v="1"/>
    <n v="1"/>
    <m/>
    <m/>
    <m/>
    <m/>
    <m/>
    <m/>
    <m/>
    <m/>
    <m/>
  </r>
  <r>
    <s v="J &amp; J"/>
    <s v="75276617AML3001"/>
    <s v="Janssen"/>
    <s v="Brazil"/>
    <x v="5"/>
    <n v="40700"/>
    <s v="Revenues - Third Parties"/>
    <m/>
    <s v="PTC Duties"/>
    <n v="2026"/>
    <n v="7"/>
    <s v="USD"/>
    <n v="-72040.015423599994"/>
    <n v="1"/>
    <n v="-72040.015423599994"/>
    <x v="1"/>
    <n v="1"/>
    <m/>
    <m/>
    <m/>
    <m/>
    <m/>
    <m/>
    <m/>
    <m/>
    <m/>
  </r>
  <r>
    <s v="J &amp; J"/>
    <s v="54767414MMY3030"/>
    <s v="Janssen"/>
    <s v="Brazil"/>
    <x v="5"/>
    <n v="40700"/>
    <s v="Revenues - Third Parties"/>
    <m/>
    <s v="PTC Duties"/>
    <n v="2026"/>
    <n v="7"/>
    <s v="USD"/>
    <n v="-13438.643335249999"/>
    <n v="1"/>
    <n v="-13438.643335249999"/>
    <x v="1"/>
    <n v="1"/>
    <m/>
    <m/>
    <m/>
    <m/>
    <m/>
    <m/>
    <m/>
    <m/>
    <m/>
  </r>
  <r>
    <s v="ELI LILLY"/>
    <s v="I8F-MC-GPJA"/>
    <s v="Eli Lilly &amp; Co."/>
    <s v="Brazil"/>
    <x v="5"/>
    <n v="40700"/>
    <s v="Revenues - Third Parties"/>
    <m/>
    <s v="PTC Duties"/>
    <n v="2026"/>
    <n v="7"/>
    <s v="USD"/>
    <n v="-3339.0092442"/>
    <n v="1"/>
    <n v="-3339.0092442"/>
    <x v="1"/>
    <n v="1"/>
    <m/>
    <m/>
    <m/>
    <m/>
    <m/>
    <m/>
    <m/>
    <m/>
    <m/>
  </r>
  <r>
    <s v="OTH CUST"/>
    <s v="SNDX-5613-0710"/>
    <s v="Syndax Pharmaceuticals Inc"/>
    <s v="Brazil"/>
    <x v="5"/>
    <n v="40700"/>
    <s v="Revenues - Third Parties"/>
    <m/>
    <s v="PTC Duties"/>
    <n v="2026"/>
    <n v="7"/>
    <s v="USD"/>
    <n v="-11096.641922449999"/>
    <n v="1"/>
    <n v="-11096.641922449999"/>
    <x v="1"/>
    <n v="1"/>
    <m/>
    <m/>
    <m/>
    <m/>
    <m/>
    <m/>
    <m/>
    <m/>
    <m/>
  </r>
  <r>
    <s v="J &amp; J"/>
    <s v="78278343PCR3001"/>
    <s v="Janssen"/>
    <s v="Brazil"/>
    <x v="5"/>
    <n v="40700"/>
    <s v="Revenues - Third Parties"/>
    <m/>
    <s v="PTC Duties"/>
    <n v="2026"/>
    <n v="7"/>
    <s v="USD"/>
    <n v="-2963.0454398999996"/>
    <n v="1"/>
    <n v="-2963.0454398999996"/>
    <x v="1"/>
    <n v="1"/>
    <m/>
    <m/>
    <m/>
    <m/>
    <m/>
    <m/>
    <m/>
    <m/>
    <m/>
  </r>
  <r>
    <s v="J &amp; J"/>
    <s v="61186372HNC3001"/>
    <s v="Janssen"/>
    <s v="Brazil"/>
    <x v="5"/>
    <n v="40700"/>
    <s v="Revenues - Third Parties"/>
    <m/>
    <s v="PTC Duties"/>
    <n v="2026"/>
    <n v="7"/>
    <s v="USD"/>
    <n v="-561.22186504999991"/>
    <n v="1"/>
    <n v="-561.22186504999991"/>
    <x v="1"/>
    <n v="1"/>
    <m/>
    <m/>
    <m/>
    <m/>
    <m/>
    <m/>
    <m/>
    <m/>
    <m/>
  </r>
  <r>
    <s v="ELI LILLY"/>
    <s v="J2S-MC-GZMR"/>
    <s v="Eli Lilly &amp; Co."/>
    <s v="Brazil"/>
    <x v="5"/>
    <n v="40700"/>
    <s v="Revenues - Third Parties"/>
    <m/>
    <s v="PTC Duties"/>
    <n v="2026"/>
    <n v="7"/>
    <s v="USD"/>
    <n v="-6759.4430599500001"/>
    <n v="1"/>
    <n v="-6759.4430599500001"/>
    <x v="1"/>
    <n v="1"/>
    <m/>
    <m/>
    <m/>
    <m/>
    <m/>
    <m/>
    <m/>
    <m/>
    <m/>
  </r>
  <r>
    <s v="J &amp; J"/>
    <s v="77242113UCO3001"/>
    <s v="Janssen"/>
    <s v="Brazil"/>
    <x v="5"/>
    <n v="40700"/>
    <s v="Revenues - Third Parties"/>
    <m/>
    <s v="PTC Duties"/>
    <n v="2026"/>
    <n v="7"/>
    <s v="USD"/>
    <n v="-4278.8832740499993"/>
    <n v="1"/>
    <n v="-4278.8832740499993"/>
    <x v="1"/>
    <n v="1"/>
    <m/>
    <m/>
    <m/>
    <m/>
    <m/>
    <m/>
    <m/>
    <m/>
    <m/>
  </r>
  <r>
    <s v="J &amp; J"/>
    <s v="78278343PCR3003"/>
    <s v="Janssen"/>
    <s v="Brazil"/>
    <x v="5"/>
    <n v="40700"/>
    <s v="Revenues - Third Parties"/>
    <m/>
    <s v="PTC Duties"/>
    <n v="2026"/>
    <n v="7"/>
    <s v="USD"/>
    <n v="-7237.1538035999993"/>
    <n v="1"/>
    <n v="-7237.1538035999993"/>
    <x v="1"/>
    <n v="1"/>
    <m/>
    <m/>
    <m/>
    <m/>
    <m/>
    <m/>
    <m/>
    <m/>
    <m/>
  </r>
  <r>
    <s v="ELI LILLY"/>
    <s v="J2O-MC-EKBG"/>
    <s v="Eli Lilly &amp; Co."/>
    <s v="Brazil"/>
    <x v="5"/>
    <n v="40700"/>
    <s v="Revenues - Third Parties"/>
    <m/>
    <s v="PTC Duties"/>
    <n v="2026"/>
    <n v="7"/>
    <s v="USD"/>
    <n v="-181249.07385899997"/>
    <n v="1"/>
    <n v="-181249.07385899997"/>
    <x v="1"/>
    <n v="1"/>
    <m/>
    <m/>
    <m/>
    <m/>
    <m/>
    <m/>
    <m/>
    <m/>
    <m/>
  </r>
  <r>
    <s v="ELI LILLY"/>
    <s v="I6T-MC-AMCD"/>
    <s v="Eli Lilly &amp; Co."/>
    <s v="Brazil"/>
    <x v="5"/>
    <n v="40700"/>
    <s v="Revenues - Third Parties"/>
    <m/>
    <s v="PTC Duties"/>
    <n v="2026"/>
    <n v="7"/>
    <s v="USD"/>
    <n v="-14806.161829549997"/>
    <n v="1"/>
    <n v="-14806.161829549997"/>
    <x v="1"/>
    <n v="1"/>
    <m/>
    <m/>
    <m/>
    <m/>
    <m/>
    <m/>
    <m/>
    <m/>
    <m/>
  </r>
  <r>
    <s v="ELI LILLY"/>
    <s v="I6T-MC-AMCE"/>
    <s v="Eli Lilly &amp; Co."/>
    <s v="Brazil"/>
    <x v="5"/>
    <n v="40700"/>
    <s v="Revenues - Third Parties"/>
    <m/>
    <s v="PTC Duties"/>
    <n v="2026"/>
    <n v="7"/>
    <s v="USD"/>
    <n v="-1598.0611006499998"/>
    <n v="1"/>
    <n v="-1598.0611006499998"/>
    <x v="1"/>
    <n v="1"/>
    <m/>
    <m/>
    <m/>
    <m/>
    <m/>
    <m/>
    <m/>
    <m/>
    <m/>
  </r>
  <r>
    <s v="ELI LILLY"/>
    <s v="J2A-MC-GZPW"/>
    <s v="Eli Lilly &amp; Co."/>
    <s v="Brazil"/>
    <x v="5"/>
    <n v="40700"/>
    <s v="Revenues - Third Parties"/>
    <m/>
    <s v="PTC Duties"/>
    <n v="2026"/>
    <n v="7"/>
    <s v="USD"/>
    <n v="-29658.751781399995"/>
    <n v="1"/>
    <n v="-29658.751781399995"/>
    <x v="1"/>
    <n v="1"/>
    <m/>
    <m/>
    <m/>
    <m/>
    <m/>
    <m/>
    <m/>
    <m/>
    <m/>
  </r>
  <r>
    <s v="J &amp; J"/>
    <s v="80202135SLE3001"/>
    <s v="Janssen"/>
    <s v="Brazil"/>
    <x v="5"/>
    <n v="40700"/>
    <s v="Revenues - Third Parties"/>
    <m/>
    <s v="PTC Duties"/>
    <n v="2026"/>
    <n v="7"/>
    <s v="USD"/>
    <n v="-66652.506865350006"/>
    <n v="1"/>
    <n v="-66652.506865350006"/>
    <x v="1"/>
    <n v="1"/>
    <m/>
    <m/>
    <m/>
    <m/>
    <m/>
    <m/>
    <m/>
    <m/>
    <m/>
  </r>
  <r>
    <s v="J &amp; J"/>
    <s v="79635322MMY3001"/>
    <s v="Janssen"/>
    <s v="Brazil"/>
    <x v="5"/>
    <n v="40700"/>
    <s v="Revenues - Third Parties"/>
    <m/>
    <s v="PTC Duties"/>
    <n v="2026"/>
    <n v="7"/>
    <s v="USD"/>
    <n v="-3481.2016802500002"/>
    <n v="1"/>
    <n v="-3481.2016802500002"/>
    <x v="1"/>
    <n v="1"/>
    <m/>
    <m/>
    <m/>
    <m/>
    <m/>
    <m/>
    <m/>
    <m/>
    <m/>
  </r>
  <r>
    <s v="ELI LILLY"/>
    <s v="N1T-MC-TZ01"/>
    <s v="Eli Lilly &amp; Co."/>
    <s v="Brazil"/>
    <x v="5"/>
    <n v="40700"/>
    <s v="Revenues - Third Parties"/>
    <m/>
    <s v="PTC Duties"/>
    <n v="2026"/>
    <n v="7"/>
    <s v="USD"/>
    <n v="-44379.29001135"/>
    <n v="1"/>
    <n v="-44379.29001135"/>
    <x v="1"/>
    <n v="1"/>
    <m/>
    <m/>
    <m/>
    <m/>
    <m/>
    <m/>
    <m/>
    <m/>
    <m/>
  </r>
  <r>
    <s v="J &amp; J"/>
    <s v="79635322MMY3002"/>
    <s v="Janssen"/>
    <s v="Brazil"/>
    <x v="5"/>
    <n v="40700"/>
    <s v="Revenues - Third Parties"/>
    <m/>
    <s v="PTC Duties"/>
    <n v="2026"/>
    <n v="7"/>
    <s v="USD"/>
    <n v="-111555.9862347"/>
    <n v="1"/>
    <n v="-111555.9862347"/>
    <x v="1"/>
    <n v="1"/>
    <m/>
    <m/>
    <m/>
    <m/>
    <m/>
    <m/>
    <m/>
    <m/>
    <m/>
  </r>
  <r>
    <s v="J &amp; J"/>
    <s v="78934804CRD3001"/>
    <s v="Janssen"/>
    <s v="Brazil"/>
    <x v="5"/>
    <n v="40700"/>
    <s v="Revenues - Third Parties"/>
    <m/>
    <s v="PTC Duties"/>
    <n v="2026"/>
    <n v="7"/>
    <s v="USD"/>
    <n v="-54950.480274549998"/>
    <n v="1"/>
    <n v="-54950.480274549998"/>
    <x v="1"/>
    <n v="1"/>
    <m/>
    <m/>
    <m/>
    <m/>
    <m/>
    <m/>
    <m/>
    <m/>
    <m/>
  </r>
  <r>
    <s v="ELI LILLY"/>
    <s v="J6E-MC-KWAM"/>
    <s v="Eli Lilly &amp; Co."/>
    <s v="Brazil"/>
    <x v="5"/>
    <n v="40700"/>
    <s v="Revenues - Third Parties"/>
    <m/>
    <s v="PTC Duties"/>
    <n v="2026"/>
    <n v="7"/>
    <s v="USD"/>
    <n v="-46984.722095499987"/>
    <n v="1"/>
    <n v="-46984.722095499987"/>
    <x v="1"/>
    <n v="1"/>
    <m/>
    <m/>
    <m/>
    <m/>
    <m/>
    <m/>
    <m/>
    <m/>
    <m/>
  </r>
  <r>
    <s v="NOVARTIS"/>
    <s v="CLEE011A2412B Succeed"/>
    <s v="Novartis Pharma AG"/>
    <s v="Brazil"/>
    <x v="5"/>
    <n v="40700"/>
    <s v="Revenues - Third Parties"/>
    <m/>
    <s v="PTC Duties"/>
    <n v="2026"/>
    <n v="7"/>
    <s v="USD"/>
    <n v="-1715.7826329"/>
    <n v="1"/>
    <n v="-1715.7826329"/>
    <x v="1"/>
    <n v="1"/>
    <m/>
    <m/>
    <m/>
    <m/>
    <m/>
    <m/>
    <m/>
    <m/>
    <m/>
  </r>
  <r>
    <s v="GILEAD SCI"/>
    <s v="GS-US-595-6184"/>
    <s v="Gilead Sciences, Inc."/>
    <s v="Brazil"/>
    <x v="5"/>
    <n v="40700"/>
    <s v="Revenues - Third Parties"/>
    <m/>
    <s v="PTC Duties"/>
    <n v="2026"/>
    <n v="7"/>
    <s v="USD"/>
    <n v="-21673.348100949999"/>
    <n v="1"/>
    <n v="-21673.348100949999"/>
    <x v="1"/>
    <n v="1"/>
    <m/>
    <m/>
    <m/>
    <m/>
    <m/>
    <m/>
    <m/>
    <m/>
    <m/>
  </r>
  <r>
    <s v="ASTRAZENECA"/>
    <s v="D9311C00001"/>
    <s v="Astra Zeneca"/>
    <s v="Brazil"/>
    <x v="5"/>
    <n v="40700"/>
    <s v="Revenues - Third Parties"/>
    <m/>
    <s v="PTC Duties"/>
    <n v="2026"/>
    <n v="7"/>
    <s v="USD"/>
    <n v="-4350.3731936000004"/>
    <n v="1"/>
    <n v="-4350.3731936000004"/>
    <x v="1"/>
    <n v="1"/>
    <m/>
    <m/>
    <m/>
    <m/>
    <m/>
    <m/>
    <m/>
    <m/>
    <m/>
  </r>
  <r>
    <s v="ASTRAZENECA"/>
    <s v="D516AC00001"/>
    <s v="Astra Zeneca"/>
    <s v="Brazil"/>
    <x v="5"/>
    <n v="40700"/>
    <s v="Revenues - Third Parties"/>
    <m/>
    <s v="PTC Duties"/>
    <n v="2026"/>
    <n v="7"/>
    <s v="USD"/>
    <n v="-27725.600873250001"/>
    <n v="1"/>
    <n v="-27725.600873250001"/>
    <x v="1"/>
    <n v="1"/>
    <m/>
    <m/>
    <m/>
    <m/>
    <m/>
    <m/>
    <m/>
    <m/>
    <m/>
  </r>
  <r>
    <s v="AMGEN"/>
    <n v="20190360"/>
    <s v="Amgen, Inc."/>
    <s v="Brazil"/>
    <x v="5"/>
    <n v="40700"/>
    <s v="Revenues - Third Parties"/>
    <m/>
    <s v="PTC Duties"/>
    <n v="2026"/>
    <n v="7"/>
    <s v="USD"/>
    <n v="-4106.9769488999991"/>
    <n v="1"/>
    <n v="-4106.9769488999991"/>
    <x v="1"/>
    <n v="1"/>
    <m/>
    <m/>
    <m/>
    <m/>
    <m/>
    <m/>
    <m/>
    <m/>
    <m/>
  </r>
  <r>
    <s v="AMGEN"/>
    <n v="20180244"/>
    <s v="Amgen, Inc."/>
    <s v="Brazil"/>
    <x v="5"/>
    <n v="40700"/>
    <s v="Revenues - Third Parties"/>
    <m/>
    <s v="PTC Duties"/>
    <n v="2026"/>
    <n v="7"/>
    <s v="USD"/>
    <n v="-142318.55700299997"/>
    <n v="1"/>
    <n v="-142318.55700299997"/>
    <x v="1"/>
    <n v="1"/>
    <m/>
    <m/>
    <m/>
    <m/>
    <m/>
    <m/>
    <m/>
    <m/>
    <m/>
  </r>
  <r>
    <s v="ASTRAZENECA"/>
    <s v="D7630C00001"/>
    <s v="Astra Zeneca"/>
    <s v="Brazil"/>
    <x v="5"/>
    <n v="40700"/>
    <s v="Revenues - Third Parties"/>
    <m/>
    <s v="PTC Duties"/>
    <n v="2026"/>
    <n v="7"/>
    <s v="USD"/>
    <n v="-17935.697298749998"/>
    <n v="1"/>
    <n v="-17935.697298749998"/>
    <x v="1"/>
    <n v="1"/>
    <m/>
    <m/>
    <m/>
    <m/>
    <m/>
    <m/>
    <m/>
    <m/>
    <m/>
  </r>
  <r>
    <s v="OTH CUST"/>
    <s v="TAS-120-205"/>
    <s v="Taiho Pharma USA"/>
    <s v="Brazil"/>
    <x v="5"/>
    <n v="40700"/>
    <s v="Revenues - Third Parties"/>
    <m/>
    <s v="PTC Duties"/>
    <n v="2026"/>
    <n v="7"/>
    <s v="USD"/>
    <n v="-5481.1576645000005"/>
    <n v="1"/>
    <n v="-5481.1576645000005"/>
    <x v="1"/>
    <n v="1"/>
    <m/>
    <m/>
    <m/>
    <m/>
    <m/>
    <m/>
    <m/>
    <m/>
    <m/>
  </r>
  <r>
    <s v="ASTRAZENECA"/>
    <s v="D8535C00001"/>
    <s v="Astra Zeneca"/>
    <s v="Brazil"/>
    <x v="5"/>
    <n v="40700"/>
    <s v="Revenues - Third Parties"/>
    <m/>
    <s v="PTC Duties"/>
    <n v="2026"/>
    <n v="7"/>
    <s v="USD"/>
    <n v="-25711.3269812"/>
    <n v="1"/>
    <n v="-25711.3269812"/>
    <x v="1"/>
    <n v="1"/>
    <m/>
    <m/>
    <m/>
    <m/>
    <m/>
    <m/>
    <m/>
    <m/>
    <m/>
  </r>
  <r>
    <s v="AMGEN"/>
    <n v="20190341"/>
    <s v="Amgen, Inc."/>
    <s v="Brazil"/>
    <x v="5"/>
    <n v="40700"/>
    <s v="Revenues - Third Parties"/>
    <m/>
    <s v="PTC Duties"/>
    <n v="2026"/>
    <n v="7"/>
    <s v="USD"/>
    <n v="-8925.0716481499985"/>
    <n v="1"/>
    <n v="-8925.0716481499985"/>
    <x v="1"/>
    <n v="1"/>
    <m/>
    <m/>
    <m/>
    <m/>
    <m/>
    <m/>
    <m/>
    <m/>
    <m/>
  </r>
  <r>
    <s v="AMGEN"/>
    <n v="20230016"/>
    <s v="Amgen, Inc."/>
    <s v="Brazil"/>
    <x v="5"/>
    <n v="40700"/>
    <s v="Revenues - Third Parties"/>
    <m/>
    <s v="PTC Duties"/>
    <n v="2026"/>
    <n v="7"/>
    <s v="USD"/>
    <n v="-6257.8659524499999"/>
    <n v="1"/>
    <n v="-6257.8659524499999"/>
    <x v="1"/>
    <n v="1"/>
    <m/>
    <m/>
    <m/>
    <m/>
    <m/>
    <m/>
    <m/>
    <m/>
    <m/>
  </r>
  <r>
    <s v="AMGEN"/>
    <n v="20200041"/>
    <s v="Amgen, Inc."/>
    <s v="Brazil"/>
    <x v="5"/>
    <n v="40700"/>
    <s v="Revenues - Third Parties"/>
    <m/>
    <s v="PTC Duties"/>
    <n v="2026"/>
    <n v="7"/>
    <s v="USD"/>
    <n v="-232910.64119084997"/>
    <n v="1"/>
    <n v="-232910.64119084997"/>
    <x v="1"/>
    <n v="1"/>
    <m/>
    <m/>
    <m/>
    <m/>
    <m/>
    <m/>
    <m/>
    <m/>
    <m/>
  </r>
  <r>
    <s v="ASTRAZENECA"/>
    <s v="D361DC00001"/>
    <s v="Astra Zeneca"/>
    <s v="Brazil"/>
    <x v="5"/>
    <n v="40700"/>
    <s v="Revenues - Third Parties"/>
    <m/>
    <s v="PTC Duties"/>
    <n v="2026"/>
    <n v="7"/>
    <s v="USD"/>
    <n v="-22262.3678865"/>
    <n v="1"/>
    <n v="-22262.3678865"/>
    <x v="1"/>
    <n v="1"/>
    <m/>
    <m/>
    <m/>
    <m/>
    <m/>
    <m/>
    <m/>
    <m/>
    <m/>
  </r>
  <r>
    <s v="ASTRAZENECA"/>
    <s v="D781DC00001"/>
    <s v="Astra Zeneca"/>
    <s v="Brazil"/>
    <x v="5"/>
    <n v="40700"/>
    <s v="Revenues - Third Parties"/>
    <m/>
    <s v="PTC Duties"/>
    <n v="2026"/>
    <n v="7"/>
    <s v="USD"/>
    <n v="-3286.6926571499998"/>
    <n v="1"/>
    <n v="-3286.6926571499998"/>
    <x v="1"/>
    <n v="1"/>
    <m/>
    <m/>
    <m/>
    <m/>
    <m/>
    <m/>
    <m/>
    <m/>
    <m/>
  </r>
  <r>
    <s v="AMGEN"/>
    <n v="20210081"/>
    <s v="Amgen, Inc."/>
    <s v="Brazil"/>
    <x v="5"/>
    <n v="40700"/>
    <s v="Revenues - Third Parties"/>
    <m/>
    <s v="PTC Duties"/>
    <n v="2026"/>
    <n v="7"/>
    <s v="USD"/>
    <n v="-55594.140646100008"/>
    <n v="1"/>
    <n v="-55594.140646100008"/>
    <x v="1"/>
    <n v="1"/>
    <m/>
    <m/>
    <m/>
    <m/>
    <m/>
    <m/>
    <m/>
    <m/>
    <m/>
  </r>
  <r>
    <s v="ASTRAZENECA"/>
    <s v="D702BC00001"/>
    <s v="Astra Zeneca"/>
    <s v="Brazil"/>
    <x v="5"/>
    <n v="40700"/>
    <s v="Revenues - Third Parties"/>
    <m/>
    <s v="PTC Duties"/>
    <n v="2026"/>
    <n v="7"/>
    <s v="USD"/>
    <n v="-6844.8797024999994"/>
    <n v="1"/>
    <n v="-6844.8797024999994"/>
    <x v="1"/>
    <n v="1"/>
    <m/>
    <m/>
    <m/>
    <m/>
    <m/>
    <m/>
    <m/>
    <m/>
    <m/>
  </r>
  <r>
    <s v="ASTRAZENECA"/>
    <s v="D516NC00001"/>
    <s v="Astra Zeneca"/>
    <s v="Brazil"/>
    <x v="5"/>
    <n v="40700"/>
    <s v="Revenues - Third Parties"/>
    <m/>
    <s v="PTC Duties"/>
    <n v="2026"/>
    <n v="7"/>
    <s v="USD"/>
    <n v="-9676.4779604499963"/>
    <n v="1"/>
    <n v="-9676.4779604499963"/>
    <x v="1"/>
    <n v="1"/>
    <m/>
    <m/>
    <m/>
    <m/>
    <m/>
    <m/>
    <m/>
    <m/>
    <m/>
  </r>
  <r>
    <s v="ASTRAZENECA"/>
    <s v="D702FC00001"/>
    <s v="Astra Zeneca"/>
    <s v="Brazil"/>
    <x v="5"/>
    <n v="40700"/>
    <s v="Revenues - Third Parties"/>
    <m/>
    <s v="PTC Duties"/>
    <n v="2026"/>
    <n v="7"/>
    <s v="USD"/>
    <n v="-3935.3053435499996"/>
    <n v="1"/>
    <n v="-3935.3053435499996"/>
    <x v="1"/>
    <n v="1"/>
    <m/>
    <m/>
    <m/>
    <m/>
    <m/>
    <m/>
    <m/>
    <m/>
    <m/>
  </r>
  <r>
    <s v="ASTRAZENECA"/>
    <s v="D7029C00001"/>
    <s v="Astra Zeneca"/>
    <s v="Brazil"/>
    <x v="5"/>
    <n v="40700"/>
    <s v="Revenues - Third Parties"/>
    <m/>
    <s v="PTC Duties"/>
    <n v="2026"/>
    <n v="7"/>
    <s v="USD"/>
    <n v="-11177.670745499998"/>
    <n v="1"/>
    <n v="-11177.670745499998"/>
    <x v="1"/>
    <n v="1"/>
    <m/>
    <m/>
    <m/>
    <m/>
    <m/>
    <m/>
    <m/>
    <m/>
    <m/>
  </r>
  <r>
    <s v="AMGEN"/>
    <n v="20240178"/>
    <s v="Amgen, Inc."/>
    <s v="Brazil"/>
    <x v="5"/>
    <n v="40700"/>
    <s v="Revenues - Third Parties"/>
    <m/>
    <s v="PTC Duties"/>
    <n v="2026"/>
    <n v="7"/>
    <s v="USD"/>
    <n v="-173377.86272589999"/>
    <n v="1"/>
    <n v="-173377.86272589999"/>
    <x v="1"/>
    <n v="1"/>
    <m/>
    <m/>
    <m/>
    <m/>
    <m/>
    <m/>
    <m/>
    <m/>
    <m/>
  </r>
  <r>
    <s v="AMGEN"/>
    <n v="20220196"/>
    <s v="Amgen, Inc."/>
    <s v="Brazil"/>
    <x v="5"/>
    <n v="40700"/>
    <s v="Revenues - Third Parties"/>
    <m/>
    <s v="PTC Duties"/>
    <n v="2026"/>
    <n v="7"/>
    <s v="USD"/>
    <n v="-101441.3887564"/>
    <n v="1"/>
    <n v="-101441.3887564"/>
    <x v="1"/>
    <n v="1"/>
    <m/>
    <m/>
    <m/>
    <m/>
    <m/>
    <m/>
    <m/>
    <m/>
    <m/>
  </r>
  <r>
    <s v="AMGEN"/>
    <n v="20250002"/>
    <s v="Amgen, Inc."/>
    <s v="Brazil"/>
    <x v="5"/>
    <n v="40700"/>
    <s v="Revenues - Third Parties"/>
    <m/>
    <s v="PTC Duties"/>
    <n v="2026"/>
    <n v="7"/>
    <s v="USD"/>
    <n v="-4431.4142984999999"/>
    <n v="1"/>
    <n v="-4431.4142984999999"/>
    <x v="1"/>
    <n v="1"/>
    <m/>
    <m/>
    <m/>
    <m/>
    <m/>
    <m/>
    <m/>
    <m/>
    <m/>
  </r>
  <r>
    <s v="ASTRAZENECA"/>
    <s v="D7261C00003 (CAM) (CPP)"/>
    <s v="Astra Zeneca"/>
    <s v="Brazil"/>
    <x v="5"/>
    <n v="40700"/>
    <s v="Revenues - Third Parties"/>
    <m/>
    <s v="PTC Duties"/>
    <n v="2026"/>
    <n v="7"/>
    <s v="USD"/>
    <n v="-730.7250415499999"/>
    <n v="1"/>
    <n v="-730.7250415499999"/>
    <x v="1"/>
    <n v="1"/>
    <m/>
    <m/>
    <m/>
    <m/>
    <m/>
    <m/>
    <m/>
    <m/>
    <m/>
  </r>
  <r>
    <s v="MEDIMMUNE"/>
    <s v="D7230C00001"/>
    <s v="MedImmune Inc"/>
    <s v="Brazil"/>
    <x v="5"/>
    <n v="40700"/>
    <s v="Revenues - Third Parties"/>
    <m/>
    <s v="PTC Duties"/>
    <n v="2026"/>
    <n v="7"/>
    <s v="USD"/>
    <n v="-27077.306150299992"/>
    <n v="1"/>
    <n v="-27077.306150299992"/>
    <x v="1"/>
    <n v="1"/>
    <m/>
    <m/>
    <m/>
    <m/>
    <m/>
    <m/>
    <m/>
    <m/>
    <m/>
  </r>
  <r>
    <s v="OTH CUST"/>
    <s v="ALXN1210-CSA-AKI-318 (Ancillaries Distribution)"/>
    <s v="Alexion Pharmaceuticals Inc"/>
    <s v="Brazil"/>
    <x v="5"/>
    <n v="40700"/>
    <s v="Revenues - Third Parties"/>
    <m/>
    <s v="PTC Duties"/>
    <n v="2026"/>
    <n v="7"/>
    <s v="USD"/>
    <n v="-90.245669149999955"/>
    <n v="1"/>
    <n v="-90.245669149999955"/>
    <x v="1"/>
    <n v="1"/>
    <m/>
    <m/>
    <m/>
    <m/>
    <m/>
    <m/>
    <m/>
    <m/>
    <m/>
  </r>
  <r>
    <s v="OTH CUST"/>
    <s v="VX24-AIS-D10"/>
    <s v="Vertex Pharmaceuticals"/>
    <s v="Brazil"/>
    <x v="5"/>
    <n v="40700"/>
    <s v="Revenues - Third Parties"/>
    <m/>
    <s v="PTC Duties"/>
    <n v="2026"/>
    <n v="7"/>
    <s v="USD"/>
    <n v="-205302.76594380001"/>
    <n v="1"/>
    <n v="-205302.76594380001"/>
    <x v="1"/>
    <n v="1"/>
    <m/>
    <m/>
    <m/>
    <m/>
    <m/>
    <m/>
    <m/>
    <m/>
    <m/>
  </r>
  <r>
    <s v="MEDIMMUNE"/>
    <s v="D740AC00001"/>
    <s v="MedImmune Inc"/>
    <s v="Brazil"/>
    <x v="5"/>
    <n v="40700"/>
    <s v="Revenues - Third Parties"/>
    <m/>
    <s v="PTC Duties"/>
    <n v="2026"/>
    <n v="7"/>
    <s v="USD"/>
    <n v="-381.2777514"/>
    <n v="1"/>
    <n v="-381.2777514"/>
    <x v="1"/>
    <n v="1"/>
    <m/>
    <m/>
    <m/>
    <m/>
    <m/>
    <m/>
    <m/>
    <m/>
    <m/>
  </r>
  <r>
    <s v="ELI LILLY"/>
    <s v="I8F-MC-GPIJ (CAM)"/>
    <s v="Eli Lilly &amp; Co."/>
    <s v="Brazil"/>
    <x v="1"/>
    <n v="40700"/>
    <s v="Revenues - Third Parties"/>
    <m/>
    <s v="Freight - Shipments"/>
    <n v="2026"/>
    <n v="7"/>
    <s v="USD"/>
    <n v="-398.53375064999994"/>
    <n v="1"/>
    <n v="-398.53375064999994"/>
    <x v="1"/>
    <n v="1"/>
    <m/>
    <m/>
    <m/>
    <m/>
    <m/>
    <m/>
    <m/>
    <m/>
    <m/>
  </r>
  <r>
    <s v="ELI LILLY"/>
    <s v="J3L-MC-EZEF (CAM)"/>
    <s v="Eli Lilly &amp; Co."/>
    <s v="Brazil"/>
    <x v="1"/>
    <n v="40700"/>
    <s v="Revenues - Third Parties"/>
    <m/>
    <s v="Freight - Shipments"/>
    <n v="2026"/>
    <n v="7"/>
    <s v="USD"/>
    <n v="-34.734436450000004"/>
    <n v="1"/>
    <n v="-34.734436450000004"/>
    <x v="1"/>
    <n v="1"/>
    <m/>
    <m/>
    <m/>
    <m/>
    <m/>
    <m/>
    <m/>
    <m/>
    <m/>
  </r>
  <r>
    <s v="ELI LILLY"/>
    <s v="J1I-MC-GZBO (CAM)"/>
    <s v="Eli Lilly &amp; Co."/>
    <s v="Brazil"/>
    <x v="1"/>
    <n v="40700"/>
    <s v="Revenues - Third Parties"/>
    <m/>
    <s v="Freight - Shipments"/>
    <n v="2026"/>
    <n v="7"/>
    <s v="USD"/>
    <n v="-199.99901004999998"/>
    <n v="1"/>
    <n v="-199.99901004999998"/>
    <x v="1"/>
    <n v="1"/>
    <m/>
    <m/>
    <m/>
    <m/>
    <m/>
    <m/>
    <m/>
    <m/>
    <m/>
  </r>
  <r>
    <s v="ELI LILLY"/>
    <s v="I8F-MC-GPJA (CAM)"/>
    <s v="Eli Lilly &amp; Co."/>
    <s v="Brazil"/>
    <x v="1"/>
    <n v="40700"/>
    <s v="Revenues - Third Parties"/>
    <m/>
    <s v="Freight - Shipments"/>
    <n v="2026"/>
    <n v="7"/>
    <s v="USD"/>
    <n v="-62.071105249999995"/>
    <n v="1"/>
    <n v="-62.071105249999995"/>
    <x v="1"/>
    <n v="1"/>
    <m/>
    <m/>
    <m/>
    <m/>
    <m/>
    <m/>
    <m/>
    <m/>
    <m/>
  </r>
  <r>
    <s v="ELI LILLY"/>
    <s v="GG917 Psych Bundle (CAM)"/>
    <s v="Eli Lilly &amp; Co."/>
    <s v="Brazil"/>
    <x v="1"/>
    <n v="40700"/>
    <s v="Revenues - Third Parties"/>
    <m/>
    <s v="Freight - Shipments"/>
    <n v="2026"/>
    <n v="7"/>
    <s v="USD"/>
    <n v="-194.21698799999999"/>
    <n v="1"/>
    <n v="-194.21698799999999"/>
    <x v="1"/>
    <n v="1"/>
    <m/>
    <m/>
    <m/>
    <m/>
    <m/>
    <m/>
    <m/>
    <m/>
    <m/>
  </r>
  <r>
    <s v="ELI LILLY"/>
    <s v="J2O-MC-EKBG (CAM)"/>
    <s v="Eli Lilly &amp; Co."/>
    <s v="Brazil"/>
    <x v="1"/>
    <n v="40700"/>
    <s v="Revenues - Third Parties"/>
    <m/>
    <s v="Freight - Shipments"/>
    <n v="2026"/>
    <n v="7"/>
    <s v="USD"/>
    <n v="-20.349660799999999"/>
    <n v="1"/>
    <n v="-20.349660799999999"/>
    <x v="1"/>
    <n v="1"/>
    <m/>
    <m/>
    <m/>
    <m/>
    <m/>
    <m/>
    <m/>
    <m/>
    <m/>
  </r>
  <r>
    <s v="ELI LILLY"/>
    <s v="N1T-MC-MALO (CAM)"/>
    <s v="Eli Lilly &amp; Co."/>
    <s v="Brazil"/>
    <x v="1"/>
    <n v="40700"/>
    <s v="Revenues - Third Parties"/>
    <m/>
    <s v="Freight - Shipments"/>
    <n v="2026"/>
    <n v="7"/>
    <s v="USD"/>
    <n v="-44.352489649999995"/>
    <n v="1"/>
    <n v="-44.352489649999995"/>
    <x v="1"/>
    <n v="1"/>
    <m/>
    <m/>
    <m/>
    <m/>
    <m/>
    <m/>
    <m/>
    <m/>
    <m/>
  </r>
  <r>
    <s v="ELI LILLY"/>
    <s v="J2A-MC-GZPW (ATTAIN-Outcomes) (CAM)"/>
    <s v="Eli Lilly &amp; Co."/>
    <s v="Brazil"/>
    <x v="1"/>
    <n v="40700"/>
    <s v="Revenues - Third Parties"/>
    <m/>
    <s v="Freight - Shipments"/>
    <n v="2026"/>
    <n v="7"/>
    <s v="USD"/>
    <n v="-66.23874635"/>
    <n v="1"/>
    <n v="-66.23874635"/>
    <x v="1"/>
    <n v="1"/>
    <m/>
    <m/>
    <m/>
    <m/>
    <m/>
    <m/>
    <m/>
    <m/>
    <m/>
  </r>
  <r>
    <s v="ELI LILLY"/>
    <s v="J3R-MC-YDAG (CAM)"/>
    <s v="Eli Lilly &amp; Co."/>
    <s v="Brazil"/>
    <x v="1"/>
    <n v="40700"/>
    <s v="Revenues - Third Parties"/>
    <m/>
    <s v="Freight - Shipments"/>
    <n v="2026"/>
    <n v="7"/>
    <s v="USD"/>
    <n v="-231.62204449999996"/>
    <n v="1"/>
    <n v="-231.62204449999996"/>
    <x v="1"/>
    <n v="1"/>
    <m/>
    <m/>
    <m/>
    <m/>
    <m/>
    <m/>
    <m/>
    <m/>
    <m/>
  </r>
  <r>
    <s v="ELI LILLY"/>
    <s v="J5E-MC-JZXB (CAM)"/>
    <s v="Eli Lilly &amp; Co."/>
    <s v="Brazil"/>
    <x v="1"/>
    <n v="40700"/>
    <s v="Revenues - Third Parties"/>
    <m/>
    <s v="Freight - Shipments"/>
    <n v="2026"/>
    <n v="7"/>
    <s v="USD"/>
    <n v="-2009.3788924999999"/>
    <n v="1"/>
    <n v="-2009.3788924999999"/>
    <x v="1"/>
    <n v="1"/>
    <m/>
    <m/>
    <m/>
    <m/>
    <m/>
    <m/>
    <m/>
    <m/>
    <m/>
  </r>
  <r>
    <s v="MERCK"/>
    <s v="MK-3475-587"/>
    <s v="Merck Sharp and Dohme LLC"/>
    <s v="Brazil"/>
    <x v="1"/>
    <n v="40700"/>
    <s v="Revenues - Third Parties"/>
    <m/>
    <s v="Freight - Shipments"/>
    <n v="2026"/>
    <n v="7"/>
    <s v="USD"/>
    <n v="-1899.5245674999999"/>
    <n v="1"/>
    <n v="-1899.5245674999999"/>
    <x v="1"/>
    <n v="1"/>
    <m/>
    <m/>
    <m/>
    <m/>
    <m/>
    <m/>
    <m/>
    <m/>
    <m/>
  </r>
  <r>
    <s v="J &amp; J"/>
    <s v="CNTO1959UCO3001"/>
    <s v="Janssen"/>
    <s v="Brazil"/>
    <x v="1"/>
    <n v="40700"/>
    <s v="Revenues - Third Parties"/>
    <m/>
    <s v="Freight - Shipments"/>
    <n v="2026"/>
    <n v="7"/>
    <s v="USD"/>
    <n v="-369.97026149999999"/>
    <n v="1"/>
    <n v="-369.97026149999999"/>
    <x v="1"/>
    <n v="1"/>
    <m/>
    <m/>
    <m/>
    <m/>
    <m/>
    <m/>
    <m/>
    <m/>
    <m/>
  </r>
  <r>
    <s v="J &amp; J"/>
    <s v="AC-055-315"/>
    <s v="Janssen"/>
    <s v="Brazil"/>
    <x v="1"/>
    <n v="40700"/>
    <s v="Revenues - Third Parties"/>
    <m/>
    <s v="Freight - Shipments"/>
    <n v="2026"/>
    <n v="7"/>
    <s v="USD"/>
    <n v="-6604.3819743999993"/>
    <n v="1"/>
    <n v="-6604.3819743999993"/>
    <x v="1"/>
    <n v="1"/>
    <m/>
    <m/>
    <m/>
    <m/>
    <m/>
    <m/>
    <m/>
    <m/>
    <m/>
  </r>
  <r>
    <s v="ELI LILLY"/>
    <s v="J2G-MC-JZJB"/>
    <s v="Eli Lilly &amp; Co."/>
    <s v="Brazil"/>
    <x v="1"/>
    <n v="40700"/>
    <s v="Revenues - Third Parties"/>
    <m/>
    <s v="Freight - Shipments"/>
    <n v="2026"/>
    <n v="7"/>
    <s v="USD"/>
    <n v="-7073.5950425000001"/>
    <n v="1"/>
    <n v="-7073.5950425000001"/>
    <x v="1"/>
    <n v="1"/>
    <m/>
    <m/>
    <m/>
    <m/>
    <m/>
    <m/>
    <m/>
    <m/>
    <m/>
  </r>
  <r>
    <s v="J &amp; J"/>
    <s v="67652000PCR3002"/>
    <s v="Janssen"/>
    <s v="Brazil"/>
    <x v="1"/>
    <n v="40700"/>
    <s v="Revenues - Third Parties"/>
    <m/>
    <s v="Freight - Shipments"/>
    <n v="2026"/>
    <n v="7"/>
    <s v="USD"/>
    <n v="-2387.9860238499996"/>
    <n v="1"/>
    <n v="-2387.9860238499996"/>
    <x v="1"/>
    <n v="1"/>
    <m/>
    <m/>
    <m/>
    <m/>
    <m/>
    <m/>
    <m/>
    <m/>
    <m/>
  </r>
  <r>
    <s v="J &amp; J"/>
    <s v="73841937NSC3003"/>
    <s v="Janssen"/>
    <s v="Brazil"/>
    <x v="1"/>
    <n v="40700"/>
    <s v="Revenues - Third Parties"/>
    <m/>
    <s v="Freight - Shipments"/>
    <n v="2026"/>
    <n v="7"/>
    <s v="USD"/>
    <n v="-1243.2616531999997"/>
    <n v="1"/>
    <n v="-1243.2616531999997"/>
    <x v="1"/>
    <n v="1"/>
    <m/>
    <m/>
    <m/>
    <m/>
    <m/>
    <m/>
    <m/>
    <m/>
    <m/>
  </r>
  <r>
    <s v="MERCK"/>
    <s v="MK-6482-012"/>
    <s v="Merck Sharp and Dohme LLC"/>
    <s v="Brazil"/>
    <x v="1"/>
    <n v="40700"/>
    <s v="Revenues - Third Parties"/>
    <m/>
    <s v="Freight - Shipments"/>
    <n v="2026"/>
    <n v="7"/>
    <s v="USD"/>
    <n v="-1609.8189250499997"/>
    <n v="1"/>
    <n v="-1609.8189250499997"/>
    <x v="1"/>
    <n v="1"/>
    <m/>
    <m/>
    <m/>
    <m/>
    <m/>
    <m/>
    <m/>
    <m/>
    <m/>
  </r>
  <r>
    <s v="ELI LILLY"/>
    <s v="I6T-MC-AMAX"/>
    <s v="Eli Lilly &amp; Co."/>
    <s v="Brazil"/>
    <x v="1"/>
    <n v="40700"/>
    <s v="Revenues - Third Parties"/>
    <m/>
    <s v="Freight - Returns"/>
    <n v="2026"/>
    <n v="7"/>
    <s v="USD"/>
    <n v="-548.69983664999995"/>
    <n v="1"/>
    <n v="-548.69983664999995"/>
    <x v="1"/>
    <n v="1"/>
    <m/>
    <m/>
    <m/>
    <m/>
    <m/>
    <m/>
    <m/>
    <m/>
    <m/>
  </r>
  <r>
    <s v="ELI LILLY"/>
    <s v="J2G-OX-Y049"/>
    <s v="Eli Lilly &amp; Co."/>
    <s v="Brazil"/>
    <x v="1"/>
    <n v="40700"/>
    <s v="Revenues - Third Parties"/>
    <m/>
    <s v="Freight - Shipments"/>
    <n v="2026"/>
    <n v="7"/>
    <s v="USD"/>
    <n v="-2241.3966854999999"/>
    <n v="1"/>
    <n v="-2241.3966854999999"/>
    <x v="1"/>
    <n v="1"/>
    <m/>
    <m/>
    <m/>
    <m/>
    <m/>
    <m/>
    <m/>
    <m/>
    <m/>
  </r>
  <r>
    <s v="ELI LILLY"/>
    <s v="J2G-MC-JZJX"/>
    <s v="Eli Lilly &amp; Co."/>
    <s v="Brazil"/>
    <x v="1"/>
    <n v="40700"/>
    <s v="Revenues - Third Parties"/>
    <m/>
    <s v="Freight - Shipments"/>
    <n v="2026"/>
    <n v="7"/>
    <s v="USD"/>
    <n v="-2127.34606175"/>
    <n v="1"/>
    <n v="-2127.34606175"/>
    <x v="1"/>
    <n v="1"/>
    <m/>
    <m/>
    <m/>
    <m/>
    <m/>
    <m/>
    <m/>
    <m/>
    <m/>
  </r>
  <r>
    <s v="MERCK"/>
    <s v="MK-3475-B96"/>
    <s v="Merck Sharp and Dohme LLC"/>
    <s v="Brazil"/>
    <x v="1"/>
    <n v="40700"/>
    <s v="Revenues - Third Parties"/>
    <m/>
    <s v="Freight - Shipments"/>
    <n v="2026"/>
    <n v="7"/>
    <s v="USD"/>
    <n v="-1712.06123235"/>
    <n v="1"/>
    <n v="-1712.06123235"/>
    <x v="1"/>
    <n v="1"/>
    <m/>
    <m/>
    <m/>
    <m/>
    <m/>
    <m/>
    <m/>
    <m/>
    <m/>
  </r>
  <r>
    <s v="J &amp; J"/>
    <s v="61186372NSC3002"/>
    <s v="Janssen"/>
    <s v="Brazil"/>
    <x v="1"/>
    <n v="40700"/>
    <s v="Revenues - Third Parties"/>
    <m/>
    <s v="Freight - Shipments"/>
    <n v="2026"/>
    <n v="7"/>
    <s v="USD"/>
    <n v="-436.42598719999995"/>
    <n v="1"/>
    <n v="-436.42598719999995"/>
    <x v="1"/>
    <n v="1"/>
    <m/>
    <m/>
    <m/>
    <m/>
    <m/>
    <m/>
    <m/>
    <m/>
    <m/>
  </r>
  <r>
    <s v="J &amp; J"/>
    <s v="64007957MMY3001"/>
    <s v="Janssen"/>
    <s v="Brazil"/>
    <x v="1"/>
    <n v="40700"/>
    <s v="Revenues - Third Parties"/>
    <m/>
    <s v="Freight - Shipments"/>
    <n v="2026"/>
    <n v="7"/>
    <s v="USD"/>
    <n v="-7491.2188820000001"/>
    <n v="1"/>
    <n v="-7491.2188820000001"/>
    <x v="1"/>
    <n v="1"/>
    <m/>
    <m/>
    <m/>
    <m/>
    <m/>
    <m/>
    <m/>
    <m/>
    <m/>
  </r>
  <r>
    <s v="J &amp; J"/>
    <s v="68284528MMY3004"/>
    <s v="Janssen"/>
    <s v="Brazil"/>
    <x v="1"/>
    <n v="40700"/>
    <s v="Revenues - Third Parties"/>
    <m/>
    <s v="Freight - Shipments"/>
    <n v="2026"/>
    <n v="7"/>
    <s v="USD"/>
    <n v="-7506.2846179999988"/>
    <n v="1"/>
    <n v="-7506.2846179999988"/>
    <x v="1"/>
    <n v="1"/>
    <m/>
    <m/>
    <m/>
    <m/>
    <m/>
    <m/>
    <m/>
    <m/>
    <m/>
  </r>
  <r>
    <s v="MERCK"/>
    <s v="MK-2140-003"/>
    <s v="Merck Sharp and Dohme LLC"/>
    <s v="Brazil"/>
    <x v="1"/>
    <n v="40700"/>
    <s v="Revenues - Third Parties"/>
    <m/>
    <s v="Freight - Shipments"/>
    <n v="2026"/>
    <n v="7"/>
    <s v="USD"/>
    <n v="-610.20597680000003"/>
    <n v="1"/>
    <n v="-610.20597680000003"/>
    <x v="1"/>
    <n v="1"/>
    <m/>
    <m/>
    <m/>
    <m/>
    <m/>
    <m/>
    <m/>
    <m/>
    <m/>
  </r>
  <r>
    <s v="ASTRAZENECA"/>
    <s v="D5244C00001"/>
    <s v="Astra Zeneca"/>
    <s v="Brazil"/>
    <x v="1"/>
    <n v="40700"/>
    <s v="Revenues - Third Parties"/>
    <m/>
    <s v="Freight - Shipments"/>
    <n v="2026"/>
    <n v="7"/>
    <s v="USD"/>
    <n v="-282.79232554999999"/>
    <n v="1"/>
    <n v="-282.79232554999999"/>
    <x v="1"/>
    <n v="1"/>
    <m/>
    <m/>
    <m/>
    <m/>
    <m/>
    <m/>
    <m/>
    <m/>
    <m/>
  </r>
  <r>
    <s v="ELI LILLY"/>
    <s v="I3Y-MC-JPEG"/>
    <s v="Eli Lilly &amp; Co."/>
    <s v="Brazil"/>
    <x v="1"/>
    <n v="40700"/>
    <s v="Revenues - Third Parties"/>
    <m/>
    <s v="Freight - Returns"/>
    <n v="2026"/>
    <n v="7"/>
    <s v="USD"/>
    <n v="-35.467253499999991"/>
    <n v="1"/>
    <n v="-35.467253499999991"/>
    <x v="1"/>
    <n v="1"/>
    <m/>
    <m/>
    <m/>
    <m/>
    <m/>
    <m/>
    <m/>
    <m/>
    <m/>
  </r>
  <r>
    <s v="MERCK"/>
    <s v="MK-1026-008"/>
    <s v="Merck Sharp and Dohme LLC"/>
    <s v="Brazil"/>
    <x v="1"/>
    <n v="40700"/>
    <s v="Revenues - Third Parties"/>
    <m/>
    <s v="Freight - Shipments"/>
    <n v="2026"/>
    <n v="7"/>
    <s v="USD"/>
    <n v="-369.0873329499999"/>
    <n v="1"/>
    <n v="-369.0873329499999"/>
    <x v="1"/>
    <n v="1"/>
    <m/>
    <m/>
    <m/>
    <m/>
    <m/>
    <m/>
    <m/>
    <m/>
    <m/>
  </r>
  <r>
    <s v="ELI LILLY"/>
    <s v="I8F-MC-GPIJ"/>
    <s v="Eli Lilly &amp; Co."/>
    <s v="Brazil"/>
    <x v="1"/>
    <n v="40700"/>
    <s v="Revenues - Third Parties"/>
    <m/>
    <s v="Freight - Returns"/>
    <n v="2026"/>
    <n v="7"/>
    <s v="USD"/>
    <n v="-5244.2994579500009"/>
    <n v="1"/>
    <n v="-5244.2994579500009"/>
    <x v="1"/>
    <n v="1"/>
    <m/>
    <m/>
    <m/>
    <m/>
    <m/>
    <m/>
    <m/>
    <m/>
    <m/>
  </r>
  <r>
    <s v="PFIZER"/>
    <s v="C4891001"/>
    <s v="Pfizer"/>
    <s v="Brazil"/>
    <x v="1"/>
    <n v="40700"/>
    <s v="Revenues - Third Parties"/>
    <m/>
    <s v="Freight - Shipments"/>
    <n v="2026"/>
    <n v="7"/>
    <s v="USD"/>
    <n v="-1241.1546335999999"/>
    <n v="1"/>
    <n v="-1241.1546335999999"/>
    <x v="1"/>
    <n v="1"/>
    <m/>
    <m/>
    <m/>
    <m/>
    <m/>
    <m/>
    <m/>
    <m/>
    <m/>
  </r>
  <r>
    <s v="J &amp; J"/>
    <s v="78934804UCO2001"/>
    <s v="Janssen"/>
    <s v="Brazil"/>
    <x v="1"/>
    <n v="40700"/>
    <s v="Revenues - Third Parties"/>
    <m/>
    <s v="Freight - Shipments"/>
    <n v="2026"/>
    <n v="7"/>
    <s v="USD"/>
    <n v="-762.45997729999988"/>
    <n v="1"/>
    <n v="-762.45997729999988"/>
    <x v="1"/>
    <n v="1"/>
    <m/>
    <m/>
    <m/>
    <m/>
    <m/>
    <m/>
    <m/>
    <m/>
    <m/>
  </r>
  <r>
    <s v="J &amp; J"/>
    <s v="78934804CRD2001"/>
    <s v="Janssen"/>
    <s v="Brazil"/>
    <x v="1"/>
    <n v="40700"/>
    <s v="Revenues - Third Parties"/>
    <m/>
    <s v="Freight - Shipments"/>
    <n v="2026"/>
    <n v="7"/>
    <s v="USD"/>
    <n v="-6.6990668500000004"/>
    <n v="1"/>
    <n v="-6.6990668500000004"/>
    <x v="1"/>
    <n v="1"/>
    <m/>
    <m/>
    <m/>
    <m/>
    <m/>
    <m/>
    <m/>
    <m/>
    <m/>
  </r>
  <r>
    <s v="ELI LILLY"/>
    <s v="J2N-OX-JZNU"/>
    <s v="Eli Lilly &amp; Co."/>
    <s v="Brazil"/>
    <x v="1"/>
    <n v="40700"/>
    <s v="Revenues - Third Parties"/>
    <m/>
    <s v="Freight - Returns"/>
    <n v="2026"/>
    <n v="7"/>
    <s v="USD"/>
    <n v="-29553.346215400001"/>
    <n v="1"/>
    <n v="-29553.346215400001"/>
    <x v="1"/>
    <n v="1"/>
    <m/>
    <m/>
    <m/>
    <m/>
    <m/>
    <m/>
    <m/>
    <m/>
    <m/>
  </r>
  <r>
    <s v="J &amp; J"/>
    <s v="64407564MMY3002"/>
    <s v="Janssen"/>
    <s v="Brazil"/>
    <x v="1"/>
    <n v="40700"/>
    <s v="Revenues - Third Parties"/>
    <m/>
    <s v="Freight - Shipments"/>
    <n v="2026"/>
    <n v="7"/>
    <s v="USD"/>
    <n v="-346.52148054999998"/>
    <n v="1"/>
    <n v="-346.52148054999998"/>
    <x v="1"/>
    <n v="1"/>
    <m/>
    <m/>
    <m/>
    <m/>
    <m/>
    <m/>
    <m/>
    <m/>
    <m/>
  </r>
  <r>
    <s v="J &amp; J"/>
    <s v="80202135EBF3001"/>
    <s v="Janssen"/>
    <s v="Brazil"/>
    <x v="1"/>
    <n v="40700"/>
    <s v="Revenues - Third Parties"/>
    <m/>
    <s v="Freight - Shipments"/>
    <n v="2026"/>
    <n v="7"/>
    <s v="USD"/>
    <n v="-374.88300150000003"/>
    <n v="1"/>
    <n v="-374.88300150000003"/>
    <x v="1"/>
    <n v="1"/>
    <m/>
    <m/>
    <m/>
    <m/>
    <m/>
    <m/>
    <m/>
    <m/>
    <m/>
  </r>
  <r>
    <s v="OTH CUST"/>
    <s v="XL092-304"/>
    <s v="Exelixis, Inc."/>
    <s v="Brazil"/>
    <x v="1"/>
    <n v="40700"/>
    <s v="Revenues - Third Parties"/>
    <m/>
    <s v="Freight - Returns"/>
    <n v="2026"/>
    <n v="7"/>
    <s v="USD"/>
    <n v="-107.63131015"/>
    <n v="1"/>
    <n v="-107.63131015"/>
    <x v="1"/>
    <n v="1"/>
    <m/>
    <m/>
    <m/>
    <m/>
    <m/>
    <m/>
    <m/>
    <m/>
    <m/>
  </r>
  <r>
    <s v="IQVIA"/>
    <n v="996"/>
    <s v="IQVIA"/>
    <s v="Brazil"/>
    <x v="1"/>
    <n v="40700"/>
    <s v="Revenues - Third Parties"/>
    <m/>
    <s v="Freight - Shipments"/>
    <n v="2026"/>
    <n v="7"/>
    <s v="USD"/>
    <n v="-2273.0429189999995"/>
    <n v="1"/>
    <n v="-2273.0429189999995"/>
    <x v="1"/>
    <n v="1"/>
    <m/>
    <m/>
    <m/>
    <m/>
    <m/>
    <m/>
    <m/>
    <m/>
    <m/>
  </r>
  <r>
    <s v="J &amp; J"/>
    <s v="17000139BLC3002"/>
    <s v="Janssen"/>
    <s v="Brazil"/>
    <x v="1"/>
    <n v="40700"/>
    <s v="Revenues - Third Parties"/>
    <m/>
    <s v="Freight - Shipments"/>
    <n v="2026"/>
    <n v="7"/>
    <s v="USD"/>
    <n v="-401.00649644999987"/>
    <n v="1"/>
    <n v="-401.00649644999987"/>
    <x v="1"/>
    <n v="1"/>
    <m/>
    <m/>
    <m/>
    <m/>
    <m/>
    <m/>
    <m/>
    <m/>
    <m/>
  </r>
  <r>
    <s v="J &amp; J"/>
    <s v="64007957MMY3005"/>
    <s v="Janssen"/>
    <s v="Brazil"/>
    <x v="1"/>
    <n v="40700"/>
    <s v="Revenues - Third Parties"/>
    <m/>
    <s v="Freight - Shipments"/>
    <n v="2026"/>
    <n v="7"/>
    <s v="USD"/>
    <n v="-44510.735828649995"/>
    <n v="1"/>
    <n v="-44510.735828649995"/>
    <x v="1"/>
    <n v="1"/>
    <m/>
    <m/>
    <m/>
    <m/>
    <m/>
    <m/>
    <m/>
    <m/>
    <m/>
  </r>
  <r>
    <s v="J &amp; J"/>
    <s v="61186372PANSC2001"/>
    <s v="Janssen"/>
    <s v="Brazil"/>
    <x v="1"/>
    <n v="40700"/>
    <s v="Revenues - Third Parties"/>
    <m/>
    <s v="Freight - Shipments"/>
    <n v="2026"/>
    <n v="7"/>
    <s v="USD"/>
    <n v="-197.17554920000001"/>
    <n v="1"/>
    <n v="-197.17554920000001"/>
    <x v="1"/>
    <n v="1"/>
    <m/>
    <m/>
    <m/>
    <m/>
    <m/>
    <m/>
    <m/>
    <m/>
    <m/>
  </r>
  <r>
    <s v="J &amp; J"/>
    <s v="70033093STR3001"/>
    <s v="Janssen"/>
    <s v="Brazil"/>
    <x v="1"/>
    <n v="40700"/>
    <s v="Revenues - Third Parties"/>
    <m/>
    <s v="Freight - Shipments"/>
    <n v="2026"/>
    <n v="7"/>
    <s v="USD"/>
    <n v="-5499.4630795999992"/>
    <n v="1"/>
    <n v="-5499.4630795999992"/>
    <x v="1"/>
    <n v="1"/>
    <m/>
    <m/>
    <m/>
    <m/>
    <m/>
    <m/>
    <m/>
    <m/>
    <m/>
  </r>
  <r>
    <s v="ELI LILLY"/>
    <s v="J2J-MC-JZLH"/>
    <s v="Eli Lilly &amp; Co."/>
    <s v="Brazil"/>
    <x v="1"/>
    <n v="40700"/>
    <s v="Revenues - Third Parties"/>
    <m/>
    <s v="Freight - Returns"/>
    <n v="2026"/>
    <n v="7"/>
    <s v="USD"/>
    <n v="-56124.657886149995"/>
    <n v="1"/>
    <n v="-56124.657886149995"/>
    <x v="1"/>
    <n v="1"/>
    <m/>
    <m/>
    <m/>
    <m/>
    <m/>
    <m/>
    <m/>
    <m/>
    <m/>
  </r>
  <r>
    <s v="MERCK"/>
    <s v="MK-3475-D46"/>
    <s v="Merck Sharp and Dohme LLC"/>
    <s v="Brazil"/>
    <x v="1"/>
    <n v="40700"/>
    <s v="Revenues - Third Parties"/>
    <m/>
    <s v="Freight - Shipments"/>
    <n v="2026"/>
    <n v="7"/>
    <s v="USD"/>
    <n v="-4218.4906882999994"/>
    <n v="1"/>
    <n v="-4218.4906882999994"/>
    <x v="1"/>
    <n v="1"/>
    <m/>
    <m/>
    <m/>
    <m/>
    <m/>
    <m/>
    <m/>
    <m/>
    <m/>
  </r>
  <r>
    <s v="J &amp; J"/>
    <s v="61186372NSC2002"/>
    <s v="Janssen"/>
    <s v="Brazil"/>
    <x v="1"/>
    <n v="40700"/>
    <s v="Revenues - Third Parties"/>
    <m/>
    <s v="Freight - Shipments"/>
    <n v="2026"/>
    <n v="7"/>
    <s v="USD"/>
    <n v="-1213.5818803499999"/>
    <n v="1"/>
    <n v="-1213.5818803499999"/>
    <x v="1"/>
    <n v="1"/>
    <m/>
    <m/>
    <m/>
    <m/>
    <m/>
    <m/>
    <m/>
    <m/>
    <m/>
  </r>
  <r>
    <s v="GILEAD SCI"/>
    <s v="GS-US-626-6216"/>
    <s v="Gilead Sciences, Inc."/>
    <s v="Brazil"/>
    <x v="1"/>
    <n v="40700"/>
    <s v="Revenues - Third Parties"/>
    <m/>
    <s v="Freight - Returns"/>
    <n v="2026"/>
    <n v="7"/>
    <s v="USD"/>
    <n v="-2222.2970440999993"/>
    <n v="1"/>
    <n v="-2222.2970440999993"/>
    <x v="1"/>
    <n v="1"/>
    <m/>
    <m/>
    <m/>
    <m/>
    <m/>
    <m/>
    <m/>
    <m/>
    <m/>
  </r>
  <r>
    <s v="J &amp; J"/>
    <s v="64007957MMY3006"/>
    <s v="Janssen"/>
    <s v="Brazil"/>
    <x v="1"/>
    <n v="40700"/>
    <s v="Revenues - Third Parties"/>
    <m/>
    <s v="Freight - Shipments"/>
    <n v="2026"/>
    <n v="7"/>
    <s v="USD"/>
    <n v="-3308.54889155"/>
    <n v="1"/>
    <n v="-3308.54889155"/>
    <x v="1"/>
    <n v="1"/>
    <m/>
    <m/>
    <m/>
    <m/>
    <m/>
    <m/>
    <m/>
    <m/>
    <m/>
  </r>
  <r>
    <s v="ELI LILLY"/>
    <s v="J2N-OX-JZNP"/>
    <s v="Eli Lilly &amp; Co."/>
    <s v="Brazil"/>
    <x v="1"/>
    <n v="40700"/>
    <s v="Revenues - Third Parties"/>
    <m/>
    <s v="Freight - Returns"/>
    <n v="2026"/>
    <n v="7"/>
    <s v="USD"/>
    <n v="-9184.4547676000002"/>
    <n v="1"/>
    <n v="-9184.4547676000002"/>
    <x v="1"/>
    <n v="1"/>
    <m/>
    <m/>
    <m/>
    <m/>
    <m/>
    <m/>
    <m/>
    <m/>
    <m/>
  </r>
  <r>
    <s v="MERCK"/>
    <s v="MK-3475-158"/>
    <s v="Merck Sharp and Dohme LLC"/>
    <s v="Brazil"/>
    <x v="1"/>
    <n v="40700"/>
    <s v="Revenues - Third Parties"/>
    <m/>
    <s v="Freight - Shipments"/>
    <n v="2026"/>
    <n v="7"/>
    <s v="USD"/>
    <n v="-2068.1775670500001"/>
    <n v="1"/>
    <n v="-2068.1775670500001"/>
    <x v="1"/>
    <n v="1"/>
    <m/>
    <m/>
    <m/>
    <m/>
    <m/>
    <m/>
    <m/>
    <m/>
    <m/>
  </r>
  <r>
    <s v="J &amp; J"/>
    <s v="CNTO1959UCO3004"/>
    <s v="Janssen"/>
    <s v="Brazil"/>
    <x v="1"/>
    <n v="40700"/>
    <s v="Revenues - Third Parties"/>
    <m/>
    <s v="Freight - Shipments"/>
    <n v="2026"/>
    <n v="7"/>
    <s v="USD"/>
    <n v="-1600.4819897499997"/>
    <n v="1"/>
    <n v="-1600.4819897499997"/>
    <x v="1"/>
    <n v="1"/>
    <m/>
    <m/>
    <m/>
    <m/>
    <m/>
    <m/>
    <m/>
    <m/>
    <m/>
  </r>
  <r>
    <s v="J &amp; J"/>
    <s v="70033093AFL3002"/>
    <s v="Janssen"/>
    <s v="Brazil"/>
    <x v="1"/>
    <n v="40700"/>
    <s v="Revenues - Third Parties"/>
    <m/>
    <s v="Freight - Shipments"/>
    <n v="2026"/>
    <n v="7"/>
    <s v="USD"/>
    <n v="-53144.610271900012"/>
    <n v="1"/>
    <n v="-53144.610271900012"/>
    <x v="1"/>
    <n v="1"/>
    <m/>
    <m/>
    <m/>
    <m/>
    <m/>
    <m/>
    <m/>
    <m/>
    <m/>
  </r>
  <r>
    <s v="DEBIOPHARM"/>
    <s v="Debio 4326-301"/>
    <s v="DebioPharm"/>
    <s v="Brazil"/>
    <x v="1"/>
    <n v="40700"/>
    <s v="Revenues - Third Parties"/>
    <m/>
    <s v="Freight - Shipments"/>
    <n v="2026"/>
    <n v="7"/>
    <s v="USD"/>
    <n v="-225.76906065"/>
    <n v="1"/>
    <n v="-225.76906065"/>
    <x v="1"/>
    <n v="1"/>
    <m/>
    <m/>
    <m/>
    <m/>
    <m/>
    <m/>
    <m/>
    <m/>
    <m/>
  </r>
  <r>
    <s v="MERCK"/>
    <s v="MK-3475-06B"/>
    <s v="Merck Sharp and Dohme LLC"/>
    <s v="Brazil"/>
    <x v="1"/>
    <n v="40700"/>
    <s v="Revenues - Third Parties"/>
    <m/>
    <s v="Freight - Shipments"/>
    <n v="2026"/>
    <n v="7"/>
    <s v="USD"/>
    <n v="-299.45333739999995"/>
    <n v="1"/>
    <n v="-299.45333739999995"/>
    <x v="1"/>
    <n v="1"/>
    <m/>
    <m/>
    <m/>
    <m/>
    <m/>
    <m/>
    <m/>
    <m/>
    <m/>
  </r>
  <r>
    <s v="ASTRAZENECA"/>
    <s v="D3463C00003"/>
    <s v="Astra Zeneca"/>
    <s v="Brazil"/>
    <x v="1"/>
    <n v="40700"/>
    <s v="Revenues - Third Parties"/>
    <m/>
    <s v="Freight - Returns"/>
    <n v="2026"/>
    <n v="7"/>
    <s v="USD"/>
    <n v="-136.38175634999999"/>
    <n v="1"/>
    <n v="-136.38175634999999"/>
    <x v="1"/>
    <n v="1"/>
    <m/>
    <m/>
    <m/>
    <m/>
    <m/>
    <m/>
    <m/>
    <m/>
    <m/>
  </r>
  <r>
    <s v="ELI LILLY"/>
    <s v="J2N-OX-JZNM"/>
    <s v="Eli Lilly &amp; Co."/>
    <s v="Brazil"/>
    <x v="1"/>
    <n v="40700"/>
    <s v="Revenues - Third Parties"/>
    <m/>
    <s v="Freight - Returns"/>
    <n v="2026"/>
    <n v="7"/>
    <s v="USD"/>
    <n v="-1297.3263568999998"/>
    <n v="1"/>
    <n v="-1297.3263568999998"/>
    <x v="1"/>
    <n v="1"/>
    <m/>
    <m/>
    <m/>
    <m/>
    <m/>
    <m/>
    <m/>
    <m/>
    <m/>
  </r>
  <r>
    <s v="J &amp; J"/>
    <s v="CNTO1959PBCRD3007"/>
    <s v="Janssen"/>
    <s v="Brazil"/>
    <x v="1"/>
    <n v="40700"/>
    <s v="Revenues - Third Parties"/>
    <m/>
    <s v="Freight - Shipments"/>
    <n v="2026"/>
    <n v="7"/>
    <s v="USD"/>
    <n v="-3228.3306705999998"/>
    <n v="1"/>
    <n v="-3228.3306705999998"/>
    <x v="1"/>
    <n v="1"/>
    <m/>
    <m/>
    <m/>
    <m/>
    <m/>
    <m/>
    <m/>
    <m/>
    <m/>
  </r>
  <r>
    <s v="MERCK"/>
    <s v="MK-0616-015"/>
    <s v="Merck Sharp and Dohme LLC"/>
    <s v="Brazil"/>
    <x v="1"/>
    <n v="40700"/>
    <s v="Revenues - Third Parties"/>
    <m/>
    <s v="Freight - Shipments"/>
    <n v="2026"/>
    <n v="7"/>
    <s v="USD"/>
    <n v="-4486.4260692999987"/>
    <n v="1"/>
    <n v="-4486.4260692999987"/>
    <x v="1"/>
    <n v="1"/>
    <m/>
    <m/>
    <m/>
    <m/>
    <m/>
    <m/>
    <m/>
    <m/>
    <m/>
  </r>
  <r>
    <s v="ASTRAZENECA"/>
    <s v="D346BC00001"/>
    <s v="Astra Zeneca"/>
    <s v="Brazil"/>
    <x v="1"/>
    <n v="40700"/>
    <s v="Revenues - Third Parties"/>
    <m/>
    <s v="Freight - Shipments"/>
    <n v="2026"/>
    <n v="7"/>
    <s v="USD"/>
    <n v="-10798.007375050001"/>
    <n v="1"/>
    <n v="-10798.007375050001"/>
    <x v="1"/>
    <n v="1"/>
    <m/>
    <m/>
    <m/>
    <m/>
    <m/>
    <m/>
    <m/>
    <m/>
    <m/>
  </r>
  <r>
    <s v="ELI LILLY"/>
    <s v="J2A-MC-GZGP"/>
    <s v="Eli Lilly &amp; Co."/>
    <s v="Brazil"/>
    <x v="1"/>
    <n v="40700"/>
    <s v="Revenues - Third Parties"/>
    <m/>
    <s v="Freight - Returns"/>
    <n v="2026"/>
    <n v="7"/>
    <s v="USD"/>
    <n v="-1600.2186122999999"/>
    <n v="1"/>
    <n v="-1600.2186122999999"/>
    <x v="1"/>
    <n v="1"/>
    <m/>
    <m/>
    <m/>
    <m/>
    <m/>
    <m/>
    <m/>
    <m/>
    <m/>
  </r>
  <r>
    <s v="J &amp; J"/>
    <s v="64407564MMY3009"/>
    <s v="Janssen"/>
    <s v="Brazil"/>
    <x v="1"/>
    <n v="40700"/>
    <s v="Revenues - Third Parties"/>
    <m/>
    <s v="Freight - Shipments"/>
    <n v="2026"/>
    <n v="7"/>
    <s v="USD"/>
    <n v="-18835.367374949998"/>
    <n v="1"/>
    <n v="-18835.367374949998"/>
    <x v="1"/>
    <n v="1"/>
    <m/>
    <m/>
    <m/>
    <m/>
    <m/>
    <m/>
    <m/>
    <m/>
    <m/>
  </r>
  <r>
    <s v="CSL"/>
    <s v="CSL300_2301_ph3"/>
    <s v="CSL Behring GmbH"/>
    <s v="Brazil"/>
    <x v="1"/>
    <n v="40700"/>
    <s v="Revenues - Third Parties"/>
    <m/>
    <s v="Freight - Shipments"/>
    <n v="2026"/>
    <n v="7"/>
    <s v="USD"/>
    <n v="-689.10594585000001"/>
    <n v="1"/>
    <n v="-689.10594585000001"/>
    <x v="1"/>
    <n v="1"/>
    <m/>
    <m/>
    <m/>
    <m/>
    <m/>
    <m/>
    <m/>
    <m/>
    <m/>
  </r>
  <r>
    <s v="ASTRAZENECA"/>
    <s v="D5989C00001"/>
    <s v="Astra Zeneca"/>
    <s v="Brazil"/>
    <x v="1"/>
    <n v="40700"/>
    <s v="Revenues - Third Parties"/>
    <m/>
    <s v="Freight - Shipments"/>
    <n v="2026"/>
    <n v="7"/>
    <s v="USD"/>
    <n v="-2696.6016213499997"/>
    <n v="1"/>
    <n v="-2696.6016213499997"/>
    <x v="1"/>
    <n v="1"/>
    <m/>
    <m/>
    <m/>
    <m/>
    <m/>
    <m/>
    <m/>
    <m/>
    <m/>
  </r>
  <r>
    <s v="MERCK"/>
    <s v="V940-002"/>
    <s v="Merck Sharp and Dohme LLC"/>
    <s v="Brazil"/>
    <x v="1"/>
    <n v="40700"/>
    <s v="Revenues - Third Parties"/>
    <m/>
    <s v="Freight - Shipments"/>
    <n v="2026"/>
    <n v="7"/>
    <s v="USD"/>
    <n v="-3451.9190205499999"/>
    <n v="1"/>
    <n v="-3451.9190205499999"/>
    <x v="1"/>
    <n v="1"/>
    <m/>
    <m/>
    <m/>
    <m/>
    <m/>
    <m/>
    <m/>
    <m/>
    <m/>
  </r>
  <r>
    <s v="MERCK"/>
    <s v="MK-7240-001"/>
    <s v="Merck Sharp and Dohme LLC"/>
    <s v="Brazil"/>
    <x v="1"/>
    <n v="40700"/>
    <s v="Revenues - Third Parties"/>
    <m/>
    <s v="Freight - Shipments"/>
    <n v="2026"/>
    <n v="7"/>
    <s v="USD"/>
    <n v="-9.506151899999999"/>
    <n v="1"/>
    <n v="-9.506151899999999"/>
    <x v="1"/>
    <n v="1"/>
    <m/>
    <m/>
    <m/>
    <m/>
    <m/>
    <m/>
    <m/>
    <m/>
    <m/>
  </r>
  <r>
    <s v="ASTRAZENECA"/>
    <s v="D4325C00010"/>
    <s v="Astra Zeneca"/>
    <s v="Brazil"/>
    <x v="1"/>
    <n v="40700"/>
    <s v="Revenues - Third Parties"/>
    <m/>
    <s v="Freight - Shipments"/>
    <n v="2026"/>
    <n v="7"/>
    <s v="USD"/>
    <n v="-543.95767790000002"/>
    <n v="1"/>
    <n v="-543.95767790000002"/>
    <x v="1"/>
    <n v="1"/>
    <m/>
    <m/>
    <m/>
    <m/>
    <m/>
    <m/>
    <m/>
    <m/>
    <m/>
  </r>
  <r>
    <s v="MERCK"/>
    <s v="MK-2870-007"/>
    <s v="Merck Sharp and Dohme LLC"/>
    <s v="Brazil"/>
    <x v="1"/>
    <n v="40700"/>
    <s v="Revenues - Third Parties"/>
    <m/>
    <s v="Freight - Shipments"/>
    <n v="2026"/>
    <n v="7"/>
    <s v="USD"/>
    <n v="-6570.2698183499997"/>
    <n v="1"/>
    <n v="-6570.2698183499997"/>
    <x v="1"/>
    <n v="1"/>
    <m/>
    <m/>
    <m/>
    <m/>
    <m/>
    <m/>
    <m/>
    <m/>
    <m/>
  </r>
  <r>
    <s v="MERCK"/>
    <s v="MK-5684-004"/>
    <s v="Merck Sharp and Dohme LLC"/>
    <s v="Brazil"/>
    <x v="1"/>
    <n v="40700"/>
    <s v="Revenues - Third Parties"/>
    <m/>
    <s v="Freight - Shipments"/>
    <n v="2026"/>
    <n v="7"/>
    <s v="USD"/>
    <n v="-216.02136569999999"/>
    <n v="1"/>
    <n v="-216.02136569999999"/>
    <x v="1"/>
    <n v="1"/>
    <m/>
    <m/>
    <m/>
    <m/>
    <m/>
    <m/>
    <m/>
    <m/>
    <m/>
  </r>
  <r>
    <s v="OTH CUST"/>
    <s v="TAS6417-301"/>
    <s v="Taiho Pharma USA"/>
    <s v="Brazil"/>
    <x v="1"/>
    <n v="40700"/>
    <s v="Revenues - Third Parties"/>
    <m/>
    <s v="Freight - Returns"/>
    <n v="2026"/>
    <n v="7"/>
    <s v="USD"/>
    <n v="-18.190784499999999"/>
    <n v="1"/>
    <n v="-18.190784499999999"/>
    <x v="1"/>
    <n v="1"/>
    <m/>
    <m/>
    <m/>
    <m/>
    <m/>
    <m/>
    <m/>
    <m/>
    <m/>
  </r>
  <r>
    <s v="ELI LILLY"/>
    <s v="J3M-MC-JZQB"/>
    <s v="Eli Lilly &amp; Co."/>
    <s v="Brazil"/>
    <x v="1"/>
    <n v="40700"/>
    <s v="Revenues - Third Parties"/>
    <m/>
    <s v="Freight - Shipments"/>
    <n v="2026"/>
    <n v="7"/>
    <s v="USD"/>
    <n v="-3412.0398535999998"/>
    <n v="1"/>
    <n v="-3412.0398535999998"/>
    <x v="1"/>
    <n v="1"/>
    <m/>
    <m/>
    <m/>
    <m/>
    <m/>
    <m/>
    <m/>
    <m/>
    <m/>
  </r>
  <r>
    <s v="MERCK"/>
    <s v="MK-9999-01A"/>
    <s v="Merck Sharp and Dohme LLC"/>
    <s v="Brazil"/>
    <x v="1"/>
    <n v="40700"/>
    <s v="Revenues - Third Parties"/>
    <m/>
    <s v="Freight - Shipments"/>
    <n v="2026"/>
    <n v="7"/>
    <s v="USD"/>
    <n v="-20.537982499999998"/>
    <n v="1"/>
    <n v="-20.537982499999998"/>
    <x v="1"/>
    <n v="1"/>
    <m/>
    <m/>
    <m/>
    <m/>
    <m/>
    <m/>
    <m/>
    <m/>
    <m/>
  </r>
  <r>
    <s v="J &amp; J"/>
    <s v="61186372NSC2007"/>
    <s v="Janssen"/>
    <s v="Brazil"/>
    <x v="1"/>
    <n v="40700"/>
    <s v="Revenues - Third Parties"/>
    <m/>
    <s v="Freight - Shipments"/>
    <n v="2026"/>
    <n v="7"/>
    <s v="USD"/>
    <n v="-4147.3228261500008"/>
    <n v="1"/>
    <n v="-4147.3228261500008"/>
    <x v="1"/>
    <n v="1"/>
    <m/>
    <m/>
    <m/>
    <m/>
    <m/>
    <m/>
    <m/>
    <m/>
    <m/>
  </r>
  <r>
    <s v="ASTRAZENECA"/>
    <s v="D6972C00002"/>
    <s v="Astra Zeneca"/>
    <s v="Brazil"/>
    <x v="1"/>
    <n v="40700"/>
    <s v="Revenues - Third Parties"/>
    <m/>
    <s v="Freight - Shipments"/>
    <n v="2026"/>
    <n v="7"/>
    <s v="USD"/>
    <n v="-951.01366779999989"/>
    <n v="1"/>
    <n v="-951.01366779999989"/>
    <x v="1"/>
    <n v="1"/>
    <m/>
    <m/>
    <m/>
    <m/>
    <m/>
    <m/>
    <m/>
    <m/>
    <m/>
  </r>
  <r>
    <s v="DAIICHI"/>
    <s v="DS6000-109"/>
    <s v="Daiichi Sankyo Pharma Development"/>
    <s v="Brazil"/>
    <x v="1"/>
    <n v="40700"/>
    <s v="Revenues - Third Parties"/>
    <m/>
    <s v="Freight - Shipments"/>
    <n v="2026"/>
    <n v="7"/>
    <s v="USD"/>
    <n v="-3483.0903558499999"/>
    <n v="1"/>
    <n v="-3483.0903558499999"/>
    <x v="1"/>
    <n v="1"/>
    <m/>
    <m/>
    <m/>
    <m/>
    <m/>
    <m/>
    <m/>
    <m/>
    <m/>
  </r>
  <r>
    <s v="MERCK"/>
    <s v="MK-5684-003"/>
    <s v="Merck Sharp and Dohme LLC"/>
    <s v="Brazil"/>
    <x v="1"/>
    <n v="40700"/>
    <s v="Revenues - Third Parties"/>
    <m/>
    <s v="Freight - Shipments"/>
    <n v="2026"/>
    <n v="7"/>
    <s v="USD"/>
    <n v="-371.76750554999995"/>
    <n v="1"/>
    <n v="-371.76750554999995"/>
    <x v="1"/>
    <n v="1"/>
    <m/>
    <m/>
    <m/>
    <m/>
    <m/>
    <m/>
    <m/>
    <m/>
    <m/>
  </r>
  <r>
    <s v="J &amp; J"/>
    <s v="CNTO1959CRD3008"/>
    <s v="Janssen"/>
    <s v="Brazil"/>
    <x v="1"/>
    <n v="40700"/>
    <s v="Revenues - Third Parties"/>
    <m/>
    <s v="Freight - Shipments"/>
    <n v="2026"/>
    <n v="7"/>
    <s v="USD"/>
    <n v="-1242.6052565499999"/>
    <n v="1"/>
    <n v="-1242.6052565499999"/>
    <x v="1"/>
    <n v="1"/>
    <m/>
    <m/>
    <m/>
    <m/>
    <m/>
    <m/>
    <m/>
    <m/>
    <m/>
  </r>
  <r>
    <s v="ASTRAZENECA"/>
    <s v="D6972C00003"/>
    <s v="Astra Zeneca"/>
    <s v="Brazil"/>
    <x v="1"/>
    <n v="40700"/>
    <s v="Revenues - Third Parties"/>
    <m/>
    <s v="Freight - Shipments"/>
    <n v="2026"/>
    <n v="7"/>
    <s v="USD"/>
    <n v="-817.17971299999977"/>
    <n v="1"/>
    <n v="-817.17971299999977"/>
    <x v="1"/>
    <n v="1"/>
    <m/>
    <m/>
    <m/>
    <m/>
    <m/>
    <m/>
    <m/>
    <m/>
    <m/>
  </r>
  <r>
    <s v="MERCK"/>
    <s v="MK-2870-019"/>
    <s v="Merck Sharp and Dohme LLC"/>
    <s v="Brazil"/>
    <x v="1"/>
    <n v="40700"/>
    <s v="Revenues - Third Parties"/>
    <m/>
    <s v="Freight - Shipments"/>
    <n v="2026"/>
    <n v="7"/>
    <s v="USD"/>
    <n v="-7465.8295687499995"/>
    <n v="1"/>
    <n v="-7465.8295687499995"/>
    <x v="1"/>
    <n v="1"/>
    <m/>
    <m/>
    <m/>
    <m/>
    <m/>
    <m/>
    <m/>
    <m/>
    <m/>
  </r>
  <r>
    <s v="J &amp; J"/>
    <s v="77242113PSO3004"/>
    <s v="Janssen"/>
    <s v="Brazil"/>
    <x v="1"/>
    <n v="40700"/>
    <s v="Revenues - Third Parties"/>
    <m/>
    <s v="Freight - Shipments"/>
    <n v="2026"/>
    <n v="7"/>
    <s v="USD"/>
    <n v="-784.63144584999986"/>
    <n v="1"/>
    <n v="-784.63144584999986"/>
    <x v="1"/>
    <n v="1"/>
    <m/>
    <m/>
    <m/>
    <m/>
    <m/>
    <m/>
    <m/>
    <m/>
    <m/>
  </r>
  <r>
    <s v="MERCK"/>
    <s v="MK-2870-015"/>
    <s v="Merck Sharp and Dohme LLC"/>
    <s v="Brazil"/>
    <x v="1"/>
    <n v="40700"/>
    <s v="Revenues - Third Parties"/>
    <m/>
    <s v="Freight - Shipments"/>
    <n v="2026"/>
    <n v="7"/>
    <s v="USD"/>
    <n v="-885.57460634999995"/>
    <n v="1"/>
    <n v="-885.57460634999995"/>
    <x v="1"/>
    <n v="1"/>
    <m/>
    <m/>
    <m/>
    <m/>
    <m/>
    <m/>
    <m/>
    <m/>
    <m/>
  </r>
  <r>
    <s v="J &amp; J"/>
    <s v="64407564MMY2006"/>
    <s v="Janssen"/>
    <s v="Brazil"/>
    <x v="1"/>
    <n v="40700"/>
    <s v="Revenues - Third Parties"/>
    <m/>
    <s v="Freight - Shipments"/>
    <n v="2026"/>
    <n v="7"/>
    <s v="USD"/>
    <n v="-4942.6749623999995"/>
    <n v="1"/>
    <n v="-4942.6749623999995"/>
    <x v="1"/>
    <n v="1"/>
    <m/>
    <m/>
    <m/>
    <m/>
    <m/>
    <m/>
    <m/>
    <m/>
    <m/>
  </r>
  <r>
    <s v="MERCK"/>
    <s v="MK-0616-019"/>
    <s v="Merck Sharp and Dohme LLC"/>
    <s v="Brazil"/>
    <x v="1"/>
    <n v="40700"/>
    <s v="Revenues - Third Parties"/>
    <m/>
    <s v="Freight - Shipments"/>
    <n v="2026"/>
    <n v="7"/>
    <s v="USD"/>
    <n v="-249.05271894999998"/>
    <n v="1"/>
    <n v="-249.05271894999998"/>
    <x v="1"/>
    <n v="1"/>
    <m/>
    <m/>
    <m/>
    <m/>
    <m/>
    <m/>
    <m/>
    <m/>
    <m/>
  </r>
  <r>
    <s v="MERCK"/>
    <s v="MK-3475-06D"/>
    <s v="Merck Sharp and Dohme LLC"/>
    <s v="Brazil"/>
    <x v="1"/>
    <n v="40700"/>
    <s v="Revenues - Third Parties"/>
    <m/>
    <s v="Freight - Shipments"/>
    <n v="2026"/>
    <n v="7"/>
    <s v="USD"/>
    <n v="-413.41252959999997"/>
    <n v="1"/>
    <n v="-413.41252959999997"/>
    <x v="1"/>
    <n v="1"/>
    <m/>
    <m/>
    <m/>
    <m/>
    <m/>
    <m/>
    <m/>
    <m/>
    <m/>
  </r>
  <r>
    <s v="MERCK"/>
    <s v="MK-2870-012"/>
    <s v="Merck Sharp and Dohme LLC"/>
    <s v="Brazil"/>
    <x v="1"/>
    <n v="40700"/>
    <s v="Revenues - Third Parties"/>
    <m/>
    <s v="Freight - Shipments"/>
    <n v="2026"/>
    <n v="7"/>
    <s v="USD"/>
    <n v="-6911.5687833500006"/>
    <n v="1"/>
    <n v="-6911.5687833500006"/>
    <x v="1"/>
    <n v="1"/>
    <m/>
    <m/>
    <m/>
    <m/>
    <m/>
    <m/>
    <m/>
    <m/>
    <m/>
  </r>
  <r>
    <s v="REGENERON"/>
    <s v="R3918-MG-2018"/>
    <s v="Regeneron Pharmaceuticals Inc"/>
    <s v="Brazil"/>
    <x v="1"/>
    <n v="40700"/>
    <s v="Revenues - Third Parties"/>
    <m/>
    <s v="Freight - Shipments"/>
    <n v="2026"/>
    <n v="7"/>
    <s v="USD"/>
    <n v="-4575.2852540499998"/>
    <n v="1"/>
    <n v="-4575.2852540499998"/>
    <x v="1"/>
    <n v="1"/>
    <m/>
    <m/>
    <m/>
    <m/>
    <m/>
    <m/>
    <m/>
    <m/>
    <m/>
  </r>
  <r>
    <s v="ELI LILLY"/>
    <s v="J1I-MC-GZQA"/>
    <s v="Eli Lilly &amp; Co."/>
    <s v="Brazil"/>
    <x v="1"/>
    <n v="40700"/>
    <s v="Revenues - Third Parties"/>
    <m/>
    <s v="Freight - Shipments"/>
    <n v="2026"/>
    <n v="7"/>
    <s v="USD"/>
    <n v="-268.21104029999998"/>
    <n v="1"/>
    <n v="-268.21104029999998"/>
    <x v="1"/>
    <n v="1"/>
    <m/>
    <m/>
    <m/>
    <m/>
    <m/>
    <m/>
    <m/>
    <m/>
    <m/>
  </r>
  <r>
    <s v="ELI LILLY"/>
    <s v="J1I-MC-GZBO"/>
    <s v="Eli Lilly &amp; Co."/>
    <s v="Brazil"/>
    <x v="1"/>
    <n v="40700"/>
    <s v="Revenues - Third Parties"/>
    <m/>
    <s v="Freight - Returns"/>
    <n v="2026"/>
    <n v="7"/>
    <s v="USD"/>
    <n v="-21483.738171350004"/>
    <n v="1"/>
    <n v="-21483.738171350004"/>
    <x v="1"/>
    <n v="1"/>
    <m/>
    <m/>
    <m/>
    <m/>
    <m/>
    <m/>
    <m/>
    <m/>
    <m/>
  </r>
  <r>
    <s v="ELI LILLY"/>
    <s v="J3L-MC-EZEF"/>
    <s v="Eli Lilly &amp; Co."/>
    <s v="Brazil"/>
    <x v="1"/>
    <n v="40700"/>
    <s v="Revenues - Third Parties"/>
    <m/>
    <s v="Freight - Returns"/>
    <n v="2026"/>
    <n v="7"/>
    <s v="USD"/>
    <n v="-8206.4947208999984"/>
    <n v="1"/>
    <n v="-8206.4947208999984"/>
    <x v="1"/>
    <n v="1"/>
    <m/>
    <m/>
    <m/>
    <m/>
    <m/>
    <m/>
    <m/>
    <m/>
    <m/>
  </r>
  <r>
    <s v="MERCK"/>
    <s v="MK-4482-023"/>
    <s v="Merck Sharp and Dohme LLC"/>
    <s v="Brazil"/>
    <x v="1"/>
    <n v="40700"/>
    <s v="Revenues - Third Parties"/>
    <m/>
    <s v="Freight - Shipments"/>
    <n v="2026"/>
    <n v="7"/>
    <s v="USD"/>
    <n v="-40.867173550000004"/>
    <n v="1"/>
    <n v="-40.867173550000004"/>
    <x v="1"/>
    <n v="1"/>
    <m/>
    <m/>
    <m/>
    <m/>
    <m/>
    <m/>
    <m/>
    <m/>
    <m/>
  </r>
  <r>
    <s v="MERCK"/>
    <s v="MK-2870-023"/>
    <s v="Merck Sharp and Dohme LLC"/>
    <s v="Brazil"/>
    <x v="1"/>
    <n v="40700"/>
    <s v="Revenues - Third Parties"/>
    <m/>
    <s v="Freight - Shipments"/>
    <n v="2026"/>
    <n v="7"/>
    <s v="USD"/>
    <n v="-15486.705961299998"/>
    <n v="1"/>
    <n v="-15486.705961299998"/>
    <x v="1"/>
    <n v="1"/>
    <m/>
    <m/>
    <m/>
    <m/>
    <m/>
    <m/>
    <m/>
    <m/>
    <m/>
  </r>
  <r>
    <s v="MERCK"/>
    <s v="MK-3475-06C"/>
    <s v="Merck Sharp and Dohme LLC"/>
    <s v="Brazil"/>
    <x v="1"/>
    <n v="40700"/>
    <s v="Revenues - Third Parties"/>
    <m/>
    <s v="Freight - Shipments"/>
    <n v="2026"/>
    <n v="7"/>
    <s v="USD"/>
    <n v="-14906.399466000003"/>
    <n v="1"/>
    <n v="-14906.399466000003"/>
    <x v="1"/>
    <n v="1"/>
    <m/>
    <m/>
    <m/>
    <m/>
    <m/>
    <m/>
    <m/>
    <m/>
    <m/>
  </r>
  <r>
    <s v="MERCK"/>
    <s v="MK-1084-004"/>
    <s v="Merck Sharp and Dohme LLC"/>
    <s v="Brazil"/>
    <x v="1"/>
    <n v="40700"/>
    <s v="Revenues - Third Parties"/>
    <m/>
    <s v="Freight - Shipments"/>
    <n v="2026"/>
    <n v="7"/>
    <s v="USD"/>
    <n v="-5782.9077078499995"/>
    <n v="1"/>
    <n v="-5782.9077078499995"/>
    <x v="1"/>
    <n v="1"/>
    <m/>
    <m/>
    <m/>
    <m/>
    <m/>
    <m/>
    <m/>
    <m/>
    <m/>
  </r>
  <r>
    <s v="MERCK"/>
    <s v="MK-2870-010"/>
    <s v="Merck Sharp and Dohme LLC"/>
    <s v="Brazil"/>
    <x v="1"/>
    <n v="40700"/>
    <s v="Revenues - Third Parties"/>
    <m/>
    <s v="Freight - Shipments"/>
    <n v="2026"/>
    <n v="7"/>
    <s v="USD"/>
    <n v="-4789.2268931500003"/>
    <n v="1"/>
    <n v="-4789.2268931500003"/>
    <x v="1"/>
    <n v="1"/>
    <m/>
    <m/>
    <m/>
    <m/>
    <m/>
    <m/>
    <m/>
    <m/>
    <m/>
  </r>
  <r>
    <s v="MERCK"/>
    <s v="MK-7240-008"/>
    <s v="Merck Sharp and Dohme LLC"/>
    <s v="Brazil"/>
    <x v="1"/>
    <n v="40700"/>
    <s v="Revenues - Third Parties"/>
    <m/>
    <s v="Freight - Shipments"/>
    <n v="2026"/>
    <n v="7"/>
    <s v="USD"/>
    <n v="-165.56070265"/>
    <n v="1"/>
    <n v="-165.56070265"/>
    <x v="1"/>
    <n v="1"/>
    <m/>
    <m/>
    <m/>
    <m/>
    <m/>
    <m/>
    <m/>
    <m/>
    <m/>
  </r>
  <r>
    <s v="J &amp; J"/>
    <s v="CNTO1959ISD3001"/>
    <s v="Janssen"/>
    <s v="Brazil"/>
    <x v="1"/>
    <n v="40700"/>
    <s v="Revenues - Third Parties"/>
    <m/>
    <s v="Freight - Shipments"/>
    <n v="2026"/>
    <n v="7"/>
    <s v="USD"/>
    <n v="-953.07974790000003"/>
    <n v="1"/>
    <n v="-953.07974790000003"/>
    <x v="1"/>
    <n v="1"/>
    <m/>
    <m/>
    <m/>
    <m/>
    <m/>
    <m/>
    <m/>
    <m/>
    <m/>
  </r>
  <r>
    <s v="MERCK"/>
    <s v="V940-009"/>
    <s v="Merck Sharp and Dohme LLC"/>
    <s v="Brazil"/>
    <x v="1"/>
    <n v="40700"/>
    <s v="Revenues - Third Parties"/>
    <m/>
    <s v="Freight - Shipments"/>
    <n v="2026"/>
    <n v="7"/>
    <s v="USD"/>
    <n v="-19897.782880849998"/>
    <n v="1"/>
    <n v="-19897.782880849998"/>
    <x v="1"/>
    <n v="1"/>
    <m/>
    <m/>
    <m/>
    <m/>
    <m/>
    <m/>
    <m/>
    <m/>
    <m/>
  </r>
  <r>
    <s v="J &amp; J"/>
    <s v="42847922MDD3003"/>
    <s v="Janssen"/>
    <s v="Brazil"/>
    <x v="1"/>
    <n v="40700"/>
    <s v="Revenues - Third Parties"/>
    <m/>
    <s v="Freight - Shipments"/>
    <n v="2026"/>
    <n v="7"/>
    <s v="USD"/>
    <n v="-417.09708459999996"/>
    <n v="1"/>
    <n v="-417.09708459999996"/>
    <x v="1"/>
    <n v="1"/>
    <m/>
    <m/>
    <m/>
    <m/>
    <m/>
    <m/>
    <m/>
    <m/>
    <m/>
  </r>
  <r>
    <s v="J &amp; J"/>
    <s v="TMC207LEP3001"/>
    <s v="Janssen"/>
    <s v="Brazil"/>
    <x v="1"/>
    <n v="40700"/>
    <s v="Revenues - Third Parties"/>
    <m/>
    <s v="Freight - Shipments"/>
    <n v="2026"/>
    <n v="7"/>
    <s v="USD"/>
    <n v="-976.94611175"/>
    <n v="1"/>
    <n v="-976.94611175"/>
    <x v="1"/>
    <n v="1"/>
    <m/>
    <m/>
    <m/>
    <m/>
    <m/>
    <m/>
    <m/>
    <m/>
    <m/>
  </r>
  <r>
    <s v="MERCK"/>
    <s v="MK-1084-007"/>
    <s v="Merck Sharp and Dohme LLC"/>
    <s v="Brazil"/>
    <x v="1"/>
    <n v="40700"/>
    <s v="Revenues - Third Parties"/>
    <m/>
    <s v="Freight - Shipments"/>
    <n v="2026"/>
    <n v="7"/>
    <s v="USD"/>
    <n v="-534.02166125000008"/>
    <n v="1"/>
    <n v="-534.02166125000008"/>
    <x v="1"/>
    <n v="1"/>
    <m/>
    <m/>
    <m/>
    <m/>
    <m/>
    <m/>
    <m/>
    <m/>
    <m/>
  </r>
  <r>
    <s v="ASTRAZENECA"/>
    <s v="D5241C00006"/>
    <s v="Astra Zeneca"/>
    <s v="Brazil"/>
    <x v="1"/>
    <n v="40700"/>
    <s v="Revenues - Third Parties"/>
    <m/>
    <s v="Freight - Shipments"/>
    <n v="2026"/>
    <n v="7"/>
    <s v="USD"/>
    <n v="-1595.39184525"/>
    <n v="1"/>
    <n v="-1595.39184525"/>
    <x v="1"/>
    <n v="1"/>
    <m/>
    <m/>
    <m/>
    <m/>
    <m/>
    <m/>
    <m/>
    <m/>
    <m/>
  </r>
  <r>
    <s v="DAIICHI"/>
    <s v="DS8201-724 (DG-05)"/>
    <s v="Daiichi Sankyo Pharma Development"/>
    <s v="Brazil"/>
    <x v="1"/>
    <n v="40700"/>
    <s v="Revenues - Third Parties"/>
    <m/>
    <s v="Freight - Shipments"/>
    <n v="2026"/>
    <n v="7"/>
    <s v="USD"/>
    <n v="-2097.2923747999998"/>
    <n v="1"/>
    <n v="-2097.2923747999998"/>
    <x v="1"/>
    <n v="1"/>
    <m/>
    <m/>
    <m/>
    <m/>
    <m/>
    <m/>
    <m/>
    <m/>
    <m/>
  </r>
  <r>
    <s v="REGENERON"/>
    <s v="R2810-ONC-2268"/>
    <s v="Regeneron Pharmaceuticals Inc"/>
    <s v="Brazil"/>
    <x v="1"/>
    <n v="40700"/>
    <s v="Revenues - Third Parties"/>
    <m/>
    <s v="Freight - Shipments"/>
    <n v="2026"/>
    <n v="7"/>
    <s v="USD"/>
    <n v="-450.93903994999999"/>
    <n v="1"/>
    <n v="-450.93903994999999"/>
    <x v="1"/>
    <n v="1"/>
    <m/>
    <m/>
    <m/>
    <m/>
    <m/>
    <m/>
    <m/>
    <m/>
    <m/>
  </r>
  <r>
    <s v="OTH CUST"/>
    <s v="LP352-302 (CAM)"/>
    <s v="Longboard Pharmaceuticals"/>
    <s v="Brazil"/>
    <x v="1"/>
    <n v="40700"/>
    <s v="Revenues - Third Parties"/>
    <m/>
    <s v="Freight - Shipments"/>
    <n v="2026"/>
    <n v="7"/>
    <s v="USD"/>
    <n v="-44.695016799999998"/>
    <n v="1"/>
    <n v="-44.695016799999998"/>
    <x v="1"/>
    <n v="1"/>
    <m/>
    <m/>
    <m/>
    <m/>
    <m/>
    <m/>
    <m/>
    <m/>
    <m/>
  </r>
  <r>
    <s v="J &amp; J"/>
    <s v="61186372COR3001"/>
    <s v="Janssen"/>
    <s v="Brazil"/>
    <x v="1"/>
    <n v="40700"/>
    <s v="Revenues - Third Parties"/>
    <m/>
    <s v="Freight - Shipments"/>
    <n v="2026"/>
    <n v="7"/>
    <s v="USD"/>
    <n v="-946.91562385000009"/>
    <n v="1"/>
    <n v="-946.91562385000009"/>
    <x v="1"/>
    <n v="1"/>
    <m/>
    <m/>
    <m/>
    <m/>
    <m/>
    <m/>
    <m/>
    <m/>
    <m/>
  </r>
  <r>
    <s v="OTH CUST"/>
    <s v="TBBO10203-101"/>
    <s v="TheRas Inc"/>
    <s v="Brazil"/>
    <x v="1"/>
    <n v="40700"/>
    <s v="Revenues - Third Parties"/>
    <m/>
    <s v="Freight - Shipments"/>
    <n v="2026"/>
    <n v="7"/>
    <s v="USD"/>
    <n v="-795.78063635000001"/>
    <n v="1"/>
    <n v="-795.78063635000001"/>
    <x v="1"/>
    <n v="1"/>
    <m/>
    <m/>
    <m/>
    <m/>
    <m/>
    <m/>
    <m/>
    <m/>
    <m/>
  </r>
  <r>
    <s v="ASTRAZENECA"/>
    <s v="D9181C00002"/>
    <s v="Astra Zeneca"/>
    <s v="Brazil"/>
    <x v="1"/>
    <n v="40700"/>
    <s v="Revenues - Third Parties"/>
    <m/>
    <s v="Freight - Shipments"/>
    <n v="2026"/>
    <n v="7"/>
    <s v="USD"/>
    <n v="-833.20206864999989"/>
    <n v="1"/>
    <n v="-833.20206864999989"/>
    <x v="1"/>
    <n v="1"/>
    <m/>
    <m/>
    <m/>
    <m/>
    <m/>
    <m/>
    <m/>
    <m/>
    <m/>
  </r>
  <r>
    <s v="J &amp; J"/>
    <s v="80202135SJS3001"/>
    <s v="Janssen"/>
    <s v="Brazil"/>
    <x v="1"/>
    <n v="40700"/>
    <s v="Revenues - Third Parties"/>
    <m/>
    <s v="Freight - Shipments"/>
    <n v="2026"/>
    <n v="7"/>
    <s v="USD"/>
    <n v="-3982.7187431499997"/>
    <n v="1"/>
    <n v="-3982.7187431499997"/>
    <x v="1"/>
    <n v="1"/>
    <m/>
    <m/>
    <m/>
    <m/>
    <m/>
    <m/>
    <m/>
    <m/>
    <m/>
  </r>
  <r>
    <s v="J &amp; J"/>
    <s v="61186372COR3002"/>
    <s v="Janssen"/>
    <s v="Brazil"/>
    <x v="1"/>
    <n v="40700"/>
    <s v="Revenues - Third Parties"/>
    <m/>
    <s v="Freight - Shipments"/>
    <n v="2026"/>
    <n v="7"/>
    <s v="USD"/>
    <n v="-695.11995839999997"/>
    <n v="1"/>
    <n v="-695.11995839999997"/>
    <x v="1"/>
    <n v="1"/>
    <m/>
    <m/>
    <m/>
    <m/>
    <m/>
    <m/>
    <m/>
    <m/>
    <m/>
  </r>
  <r>
    <s v="MERCK"/>
    <s v="MK-3475-06E"/>
    <s v="Merck Sharp and Dohme LLC"/>
    <s v="Brazil"/>
    <x v="1"/>
    <n v="40700"/>
    <s v="Revenues - Third Parties"/>
    <m/>
    <s v="Freight - Shipments"/>
    <n v="2026"/>
    <n v="7"/>
    <s v="USD"/>
    <n v="-976.31700809999995"/>
    <n v="1"/>
    <n v="-976.31700809999995"/>
    <x v="1"/>
    <n v="1"/>
    <m/>
    <m/>
    <m/>
    <m/>
    <m/>
    <m/>
    <m/>
    <m/>
    <m/>
  </r>
  <r>
    <s v="MERCK"/>
    <s v="MK-2400-01A"/>
    <s v="Merck Sharp and Dohme LLC"/>
    <s v="Brazil"/>
    <x v="1"/>
    <n v="40700"/>
    <s v="Revenues - Third Parties"/>
    <m/>
    <s v="Freight - Shipments"/>
    <n v="2026"/>
    <n v="7"/>
    <s v="USD"/>
    <n v="-6.5530492999999996"/>
    <n v="1"/>
    <n v="-6.5530492999999996"/>
    <x v="1"/>
    <n v="1"/>
    <m/>
    <m/>
    <m/>
    <m/>
    <m/>
    <m/>
    <m/>
    <m/>
    <m/>
  </r>
  <r>
    <s v="J &amp; J"/>
    <s v="77242113PSA3002"/>
    <s v="Janssen"/>
    <s v="Brazil"/>
    <x v="1"/>
    <n v="40700"/>
    <s v="Revenues - Third Parties"/>
    <m/>
    <s v="Freight - Shipments"/>
    <n v="2026"/>
    <n v="7"/>
    <s v="USD"/>
    <n v="-292.31758255"/>
    <n v="1"/>
    <n v="-292.31758255"/>
    <x v="1"/>
    <n v="1"/>
    <m/>
    <m/>
    <m/>
    <m/>
    <m/>
    <m/>
    <m/>
    <m/>
    <m/>
  </r>
  <r>
    <s v="ASTRAZENECA"/>
    <s v="D6973C00001"/>
    <s v="Astra Zeneca"/>
    <s v="Brazil"/>
    <x v="1"/>
    <n v="40700"/>
    <s v="Revenues - Third Parties"/>
    <m/>
    <s v="Freight - Shipments"/>
    <n v="2026"/>
    <n v="7"/>
    <s v="USD"/>
    <n v="-6697.1331409499999"/>
    <n v="1"/>
    <n v="-6697.1331409499999"/>
    <x v="1"/>
    <n v="1"/>
    <m/>
    <m/>
    <m/>
    <m/>
    <m/>
    <m/>
    <m/>
    <m/>
    <m/>
  </r>
  <r>
    <s v="OTH CUST"/>
    <s v="LP352-301 (CAM)"/>
    <s v="Longboard Pharmaceuticals"/>
    <s v="Brazil"/>
    <x v="1"/>
    <n v="40700"/>
    <s v="Revenues - Third Parties"/>
    <m/>
    <s v="Freight - Shipments"/>
    <n v="2026"/>
    <n v="7"/>
    <s v="USD"/>
    <n v="-165.77631734999997"/>
    <n v="1"/>
    <n v="-165.77631734999997"/>
    <x v="1"/>
    <n v="1"/>
    <m/>
    <m/>
    <m/>
    <m/>
    <m/>
    <m/>
    <m/>
    <m/>
    <m/>
  </r>
  <r>
    <s v="MERCK"/>
    <s v="MK-2140-010"/>
    <s v="Merck Sharp and Dohme LLC"/>
    <s v="Brazil"/>
    <x v="1"/>
    <n v="40700"/>
    <s v="Revenues - Third Parties"/>
    <m/>
    <s v="Freight - Shipments"/>
    <n v="2026"/>
    <n v="7"/>
    <s v="USD"/>
    <n v="-51.04473325"/>
    <n v="1"/>
    <n v="-51.04473325"/>
    <x v="1"/>
    <n v="1"/>
    <m/>
    <m/>
    <m/>
    <m/>
    <m/>
    <m/>
    <m/>
    <m/>
    <m/>
  </r>
  <r>
    <s v="MERCK"/>
    <s v="MK-2870-011"/>
    <s v="Merck Sharp and Dohme LLC"/>
    <s v="Brazil"/>
    <x v="1"/>
    <n v="40700"/>
    <s v="Revenues - Third Parties"/>
    <m/>
    <s v="Freight - Shipments"/>
    <n v="2026"/>
    <n v="7"/>
    <s v="USD"/>
    <n v="-7368.6719473500007"/>
    <n v="1"/>
    <n v="-7368.6719473500007"/>
    <x v="1"/>
    <n v="1"/>
    <m/>
    <m/>
    <m/>
    <m/>
    <m/>
    <m/>
    <m/>
    <m/>
    <m/>
  </r>
  <r>
    <s v="OTH CUST"/>
    <s v="SPY123-201"/>
    <s v="Spyre Therapeutics Inc"/>
    <s v="Brazil"/>
    <x v="1"/>
    <n v="40700"/>
    <s v="Revenues - Third Parties"/>
    <m/>
    <s v="Freight - Shipments"/>
    <n v="2026"/>
    <n v="7"/>
    <s v="USD"/>
    <n v="-3863.5998092999998"/>
    <n v="1"/>
    <n v="-3863.5998092999998"/>
    <x v="1"/>
    <n v="1"/>
    <m/>
    <m/>
    <m/>
    <m/>
    <m/>
    <m/>
    <m/>
    <m/>
    <m/>
  </r>
  <r>
    <s v="MERCK"/>
    <s v="V940-011"/>
    <s v="Merck Sharp and Dohme LLC"/>
    <s v="Brazil"/>
    <x v="1"/>
    <n v="40700"/>
    <s v="Revenues - Third Parties"/>
    <m/>
    <s v="Freight - Shipments"/>
    <n v="2026"/>
    <n v="7"/>
    <s v="USD"/>
    <n v="-29.245814149999994"/>
    <n v="1"/>
    <n v="-29.245814149999994"/>
    <x v="1"/>
    <n v="1"/>
    <m/>
    <m/>
    <m/>
    <m/>
    <m/>
    <m/>
    <m/>
    <m/>
    <m/>
  </r>
  <r>
    <s v="OTH CUST"/>
    <s v="LP352-303 (CAM)"/>
    <s v="Longboard Pharmaceuticals"/>
    <s v="Brazil"/>
    <x v="1"/>
    <n v="40700"/>
    <s v="Revenues - Third Parties"/>
    <m/>
    <s v="Freight - Shipments"/>
    <n v="2026"/>
    <n v="7"/>
    <s v="USD"/>
    <n v="-120.41808064999998"/>
    <n v="1"/>
    <n v="-120.41808064999998"/>
    <x v="1"/>
    <n v="1"/>
    <m/>
    <m/>
    <m/>
    <m/>
    <m/>
    <m/>
    <m/>
    <m/>
    <m/>
  </r>
  <r>
    <s v="ELI LILLY"/>
    <s v="I6T-MC-AMAY"/>
    <s v="Eli Lilly &amp; Co."/>
    <s v="Brazil"/>
    <x v="1"/>
    <n v="40700"/>
    <s v="Revenues - Third Parties"/>
    <m/>
    <s v="Freight - Shipments"/>
    <n v="2026"/>
    <n v="7"/>
    <s v="USD"/>
    <n v="-225.19181369999998"/>
    <n v="1"/>
    <n v="-225.19181369999998"/>
    <x v="1"/>
    <n v="1"/>
    <m/>
    <m/>
    <m/>
    <m/>
    <m/>
    <m/>
    <m/>
    <m/>
    <m/>
  </r>
  <r>
    <s v="MERCK"/>
    <s v="MK-2870-022"/>
    <s v="Merck Sharp and Dohme LLC"/>
    <s v="Brazil"/>
    <x v="1"/>
    <n v="40700"/>
    <s v="Revenues - Third Parties"/>
    <m/>
    <s v="Freight - Shipments"/>
    <n v="2026"/>
    <n v="7"/>
    <s v="USD"/>
    <n v="-351.08896409999994"/>
    <n v="1"/>
    <n v="-351.08896409999994"/>
    <x v="1"/>
    <n v="1"/>
    <m/>
    <m/>
    <m/>
    <m/>
    <m/>
    <m/>
    <m/>
    <m/>
    <m/>
  </r>
  <r>
    <s v="MERCK"/>
    <s v="MK-5684-015"/>
    <s v="Merck Sharp and Dohme LLC"/>
    <s v="Brazil"/>
    <x v="1"/>
    <n v="40700"/>
    <s v="Revenues - Third Parties"/>
    <m/>
    <s v="Freight - Shipments"/>
    <n v="2026"/>
    <n v="7"/>
    <s v="USD"/>
    <n v="-83.060786899999997"/>
    <n v="1"/>
    <n v="-83.060786899999997"/>
    <x v="1"/>
    <n v="1"/>
    <m/>
    <m/>
    <m/>
    <m/>
    <m/>
    <m/>
    <m/>
    <m/>
    <m/>
  </r>
  <r>
    <s v="MERCK"/>
    <s v="MK-2400-001"/>
    <s v="Merck Sharp and Dohme LLC"/>
    <s v="Brazil"/>
    <x v="1"/>
    <n v="40700"/>
    <s v="Revenues - Third Parties"/>
    <m/>
    <s v="Freight - Shipments"/>
    <n v="2026"/>
    <n v="7"/>
    <s v="USD"/>
    <n v="-6.5257562999999994"/>
    <n v="1"/>
    <n v="-6.5257562999999994"/>
    <x v="1"/>
    <n v="1"/>
    <m/>
    <m/>
    <m/>
    <m/>
    <m/>
    <m/>
    <m/>
    <m/>
    <m/>
  </r>
  <r>
    <s v="MERCK"/>
    <s v="MK-2870-033"/>
    <s v="Merck Sharp and Dohme LLC"/>
    <s v="Brazil"/>
    <x v="1"/>
    <n v="40700"/>
    <s v="Revenues - Third Parties"/>
    <m/>
    <s v="Freight - Shipments"/>
    <n v="2026"/>
    <n v="7"/>
    <s v="USD"/>
    <n v="-1845.4039131499999"/>
    <n v="1"/>
    <n v="-1845.4039131499999"/>
    <x v="1"/>
    <n v="1"/>
    <m/>
    <m/>
    <m/>
    <m/>
    <m/>
    <m/>
    <m/>
    <m/>
    <m/>
  </r>
  <r>
    <s v="MERCK"/>
    <s v="MK-2870-031"/>
    <s v="Merck Sharp and Dohme LLC"/>
    <s v="Brazil"/>
    <x v="1"/>
    <n v="40700"/>
    <s v="Revenues - Third Parties"/>
    <m/>
    <s v="Freight - Shipments"/>
    <n v="2026"/>
    <n v="7"/>
    <s v="USD"/>
    <n v="-373.55792634999995"/>
    <n v="1"/>
    <n v="-373.55792634999995"/>
    <x v="1"/>
    <n v="1"/>
    <m/>
    <m/>
    <m/>
    <m/>
    <m/>
    <m/>
    <m/>
    <m/>
    <m/>
  </r>
  <r>
    <s v="DAIICHI"/>
    <s v="DS8201-793"/>
    <s v="Daiichi Sankyo Pharma Development"/>
    <s v="Brazil"/>
    <x v="1"/>
    <n v="40700"/>
    <s v="Revenues - Third Parties"/>
    <m/>
    <s v="Freight - Shipments"/>
    <n v="2026"/>
    <n v="7"/>
    <s v="USD"/>
    <n v="-3123.3426875"/>
    <n v="1"/>
    <n v="-3123.3426875"/>
    <x v="1"/>
    <n v="1"/>
    <m/>
    <m/>
    <m/>
    <m/>
    <m/>
    <m/>
    <m/>
    <m/>
    <m/>
  </r>
  <r>
    <s v="ELI LILLY"/>
    <s v="J3M-MC-JZQH"/>
    <s v="Eli Lilly &amp; Co."/>
    <s v="Brazil"/>
    <x v="1"/>
    <n v="40700"/>
    <s v="Revenues - Third Parties"/>
    <m/>
    <s v="Freight - Shipments"/>
    <n v="2026"/>
    <n v="7"/>
    <s v="USD"/>
    <n v="-257.6240856"/>
    <n v="1"/>
    <n v="-257.6240856"/>
    <x v="1"/>
    <n v="1"/>
    <m/>
    <m/>
    <m/>
    <m/>
    <m/>
    <m/>
    <m/>
    <m/>
    <m/>
  </r>
  <r>
    <s v="J &amp; J"/>
    <s v="75276617AML3001"/>
    <s v="Janssen"/>
    <s v="Brazil"/>
    <x v="1"/>
    <n v="40700"/>
    <s v="Revenues - Third Parties"/>
    <m/>
    <s v="Freight - Shipments"/>
    <n v="2026"/>
    <n v="7"/>
    <s v="USD"/>
    <n v="-291.33094060000002"/>
    <n v="1"/>
    <n v="-291.33094060000002"/>
    <x v="1"/>
    <n v="1"/>
    <m/>
    <m/>
    <m/>
    <m/>
    <m/>
    <m/>
    <m/>
    <m/>
    <m/>
  </r>
  <r>
    <s v="MERCK"/>
    <s v="MK-0616-029"/>
    <s v="Merck Sharp and Dohme LLC"/>
    <s v="Brazil"/>
    <x v="1"/>
    <n v="40700"/>
    <s v="Revenues - Third Parties"/>
    <m/>
    <s v="Freight - Shipments"/>
    <n v="2026"/>
    <n v="7"/>
    <s v="USD"/>
    <n v="-60.818356550000004"/>
    <n v="1"/>
    <n v="-60.818356550000004"/>
    <x v="1"/>
    <n v="1"/>
    <m/>
    <m/>
    <m/>
    <m/>
    <m/>
    <m/>
    <m/>
    <m/>
    <m/>
  </r>
  <r>
    <s v="MERCK"/>
    <s v="MK-2870-032"/>
    <s v="Merck Sharp and Dohme LLC"/>
    <s v="Brazil"/>
    <x v="1"/>
    <n v="40700"/>
    <s v="Revenues - Third Parties"/>
    <m/>
    <s v="Freight - Shipments"/>
    <n v="2026"/>
    <n v="7"/>
    <s v="USD"/>
    <n v="-22034.555944800002"/>
    <n v="1"/>
    <n v="-22034.555944800002"/>
    <x v="1"/>
    <n v="1"/>
    <m/>
    <m/>
    <m/>
    <m/>
    <m/>
    <m/>
    <m/>
    <m/>
    <m/>
  </r>
  <r>
    <s v="MERCK"/>
    <s v="MK-6482-034"/>
    <s v="Merck Sharp and Dohme LLC"/>
    <s v="Brazil"/>
    <x v="1"/>
    <n v="40700"/>
    <s v="Revenues - Third Parties"/>
    <m/>
    <s v="Freight - Shipments"/>
    <n v="2026"/>
    <n v="7"/>
    <s v="USD"/>
    <n v="-12638.963893849999"/>
    <n v="1"/>
    <n v="-12638.963893849999"/>
    <x v="1"/>
    <n v="1"/>
    <m/>
    <m/>
    <m/>
    <m/>
    <m/>
    <m/>
    <m/>
    <m/>
    <m/>
  </r>
  <r>
    <s v="J &amp; J"/>
    <s v="54767414MMY3030"/>
    <s v="Janssen"/>
    <s v="Brazil"/>
    <x v="1"/>
    <n v="40700"/>
    <s v="Revenues - Third Parties"/>
    <m/>
    <s v="Freight - Shipments"/>
    <n v="2026"/>
    <n v="7"/>
    <s v="USD"/>
    <n v="-1058.58220405"/>
    <n v="1"/>
    <n v="-1058.58220405"/>
    <x v="1"/>
    <n v="1"/>
    <m/>
    <m/>
    <m/>
    <m/>
    <m/>
    <m/>
    <m/>
    <m/>
    <m/>
  </r>
  <r>
    <s v="OTH CUST"/>
    <s v="HLX22-GC-301"/>
    <s v="Shanghai Henlius Biotech Inc"/>
    <s v="Brazil"/>
    <x v="1"/>
    <n v="40700"/>
    <s v="Revenues - Third Parties"/>
    <m/>
    <s v="Freight - Shipments"/>
    <n v="2026"/>
    <n v="7"/>
    <s v="USD"/>
    <n v="-2101.6142213499998"/>
    <n v="1"/>
    <n v="-2101.6142213499998"/>
    <x v="1"/>
    <n v="1"/>
    <m/>
    <m/>
    <m/>
    <m/>
    <m/>
    <m/>
    <m/>
    <m/>
    <m/>
  </r>
  <r>
    <s v="MERCK"/>
    <s v="MK-1022-016"/>
    <s v="Merck Sharp and Dohme LLC"/>
    <s v="Brazil"/>
    <x v="1"/>
    <n v="40700"/>
    <s v="Revenues - Third Parties"/>
    <m/>
    <s v="Freight - Shipments"/>
    <n v="2026"/>
    <n v="7"/>
    <s v="USD"/>
    <n v="-363.26437140000002"/>
    <n v="1"/>
    <n v="-363.26437140000002"/>
    <x v="1"/>
    <n v="1"/>
    <m/>
    <m/>
    <m/>
    <m/>
    <m/>
    <m/>
    <m/>
    <m/>
    <m/>
  </r>
  <r>
    <s v="ELI LILLY"/>
    <s v="I8F-MC-GPJA"/>
    <s v="Eli Lilly &amp; Co."/>
    <s v="Brazil"/>
    <x v="1"/>
    <n v="40700"/>
    <s v="Revenues - Third Parties"/>
    <m/>
    <s v="Freight - Returns"/>
    <n v="2026"/>
    <n v="7"/>
    <s v="USD"/>
    <n v="-1449.0194862499998"/>
    <n v="1"/>
    <n v="-1449.0194862499998"/>
    <x v="1"/>
    <n v="1"/>
    <m/>
    <m/>
    <m/>
    <m/>
    <m/>
    <m/>
    <m/>
    <m/>
    <m/>
  </r>
  <r>
    <s v="ELI LILLY"/>
    <s v="I8F-MC-GPJD"/>
    <s v="Eli Lilly &amp; Co."/>
    <s v="Brazil"/>
    <x v="1"/>
    <n v="40700"/>
    <s v="Revenues - Third Parties"/>
    <m/>
    <s v="Freight - Returns"/>
    <n v="2026"/>
    <n v="7"/>
    <s v="USD"/>
    <n v="-1188.7056754999999"/>
    <n v="1"/>
    <n v="-1188.7056754999999"/>
    <x v="1"/>
    <n v="1"/>
    <m/>
    <m/>
    <m/>
    <m/>
    <m/>
    <m/>
    <m/>
    <m/>
    <m/>
  </r>
  <r>
    <s v="MERCK"/>
    <s v="A011-12 (MK-7962-004)"/>
    <s v="Merck Sharp and Dohme LLC"/>
    <s v="Brazil"/>
    <x v="1"/>
    <n v="40700"/>
    <s v="Revenues - Third Parties"/>
    <m/>
    <s v="Freight - Shipments"/>
    <n v="2026"/>
    <n v="7"/>
    <s v="USD"/>
    <n v="-14568.74821045"/>
    <n v="1"/>
    <n v="-14568.74821045"/>
    <x v="1"/>
    <n v="1"/>
    <m/>
    <m/>
    <m/>
    <m/>
    <m/>
    <m/>
    <m/>
    <m/>
    <m/>
  </r>
  <r>
    <s v="PFIZER"/>
    <s v="C2321008"/>
    <s v="Pfizer"/>
    <s v="Brazil"/>
    <x v="1"/>
    <n v="40700"/>
    <s v="Revenues - Third Parties"/>
    <m/>
    <s v="Freight - Shipments"/>
    <n v="2026"/>
    <n v="7"/>
    <s v="USD"/>
    <n v="-40287.159089799992"/>
    <n v="1"/>
    <n v="-40287.159089799992"/>
    <x v="1"/>
    <n v="1"/>
    <m/>
    <m/>
    <m/>
    <m/>
    <m/>
    <m/>
    <m/>
    <m/>
    <m/>
  </r>
  <r>
    <s v="OTH CUST"/>
    <s v="SNDX-5613-0710"/>
    <s v="Syndax Pharmaceuticals Inc"/>
    <s v="Brazil"/>
    <x v="1"/>
    <n v="40700"/>
    <s v="Revenues - Third Parties"/>
    <m/>
    <s v="Freight - Shipments"/>
    <n v="2026"/>
    <n v="7"/>
    <s v="USD"/>
    <n v="-1102.4816298999999"/>
    <n v="1"/>
    <n v="-1102.4816298999999"/>
    <x v="1"/>
    <n v="1"/>
    <m/>
    <m/>
    <m/>
    <m/>
    <m/>
    <m/>
    <m/>
    <m/>
    <m/>
  </r>
  <r>
    <s v="MERCK"/>
    <s v="MK-6482-033"/>
    <s v="Merck Sharp and Dohme LLC"/>
    <s v="Brazil"/>
    <x v="1"/>
    <n v="40700"/>
    <s v="Revenues - Third Parties"/>
    <m/>
    <s v="Freight - Shipments"/>
    <n v="2026"/>
    <n v="7"/>
    <s v="USD"/>
    <n v="-4607.3477057999999"/>
    <n v="1"/>
    <n v="-4607.3477057999999"/>
    <x v="1"/>
    <n v="1"/>
    <m/>
    <m/>
    <m/>
    <m/>
    <m/>
    <m/>
    <m/>
    <m/>
    <m/>
  </r>
  <r>
    <s v="J &amp; J"/>
    <s v="78278343PCR3001"/>
    <s v="Janssen"/>
    <s v="Brazil"/>
    <x v="1"/>
    <n v="40700"/>
    <s v="Revenues - Third Parties"/>
    <m/>
    <s v="Freight - Shipments"/>
    <n v="2026"/>
    <n v="7"/>
    <s v="USD"/>
    <n v="-118.25374574999999"/>
    <n v="1"/>
    <n v="-118.25374574999999"/>
    <x v="1"/>
    <n v="1"/>
    <m/>
    <m/>
    <m/>
    <m/>
    <m/>
    <m/>
    <m/>
    <m/>
    <m/>
  </r>
  <r>
    <s v="MERCK"/>
    <s v="MK-8527-011"/>
    <s v="Merck Sharp and Dohme LLC"/>
    <s v="Brazil"/>
    <x v="1"/>
    <n v="40700"/>
    <s v="Revenues - Third Parties"/>
    <m/>
    <s v="Freight - Shipments"/>
    <n v="2026"/>
    <n v="7"/>
    <s v="USD"/>
    <n v="-618.51805994999995"/>
    <n v="1"/>
    <n v="-618.51805994999995"/>
    <x v="1"/>
    <n v="1"/>
    <m/>
    <m/>
    <m/>
    <m/>
    <m/>
    <m/>
    <m/>
    <m/>
    <m/>
  </r>
  <r>
    <s v="PFIZER"/>
    <s v="C4921003"/>
    <s v="Pfizer"/>
    <s v="Brazil"/>
    <x v="1"/>
    <n v="40700"/>
    <s v="Revenues - Third Parties"/>
    <m/>
    <s v="Freight - Shipments"/>
    <n v="2026"/>
    <n v="7"/>
    <s v="USD"/>
    <n v="-141.32315399999996"/>
    <n v="1"/>
    <n v="-141.32315399999996"/>
    <x v="1"/>
    <n v="1"/>
    <m/>
    <m/>
    <m/>
    <m/>
    <m/>
    <m/>
    <m/>
    <m/>
    <m/>
  </r>
  <r>
    <s v="PFIZER"/>
    <s v="C5731006"/>
    <s v="Pfizer"/>
    <s v="Brazil"/>
    <x v="1"/>
    <n v="40700"/>
    <s v="Revenues - Third Parties"/>
    <m/>
    <s v="Freight - Shipments"/>
    <n v="2026"/>
    <n v="7"/>
    <s v="USD"/>
    <n v="-910.90114569999992"/>
    <n v="1"/>
    <n v="-910.90114569999992"/>
    <x v="1"/>
    <n v="1"/>
    <m/>
    <m/>
    <m/>
    <m/>
    <m/>
    <m/>
    <m/>
    <m/>
    <m/>
  </r>
  <r>
    <s v="J &amp; J"/>
    <s v="61186372HNC3001"/>
    <s v="Janssen"/>
    <s v="Brazil"/>
    <x v="1"/>
    <n v="40700"/>
    <s v="Revenues - Third Parties"/>
    <m/>
    <s v="Freight - Shipments"/>
    <n v="2026"/>
    <n v="7"/>
    <s v="USD"/>
    <n v="-8067.0547839000001"/>
    <n v="1"/>
    <n v="-8067.0547839000001"/>
    <x v="1"/>
    <n v="1"/>
    <m/>
    <m/>
    <m/>
    <m/>
    <m/>
    <m/>
    <m/>
    <m/>
    <m/>
  </r>
  <r>
    <s v="MERCK"/>
    <s v="MK-7240-013"/>
    <s v="Merck Sharp and Dohme LLC"/>
    <s v="Brazil"/>
    <x v="1"/>
    <n v="40700"/>
    <s v="Revenues - Third Parties"/>
    <m/>
    <s v="Freight - Shipments"/>
    <n v="2026"/>
    <n v="7"/>
    <s v="USD"/>
    <n v="-238.92565129999994"/>
    <n v="1"/>
    <n v="-238.92565129999994"/>
    <x v="1"/>
    <n v="1"/>
    <m/>
    <m/>
    <m/>
    <m/>
    <m/>
    <m/>
    <m/>
    <m/>
    <m/>
  </r>
  <r>
    <s v="ELI LILLY"/>
    <s v="J2S-MC-GZMR"/>
    <s v="Eli Lilly &amp; Co."/>
    <s v="Brazil"/>
    <x v="1"/>
    <n v="40700"/>
    <s v="Revenues - Third Parties"/>
    <m/>
    <s v="Freight - Shipments"/>
    <n v="2026"/>
    <n v="7"/>
    <s v="USD"/>
    <n v="-181.06994989999998"/>
    <n v="1"/>
    <n v="-181.06994989999998"/>
    <x v="1"/>
    <n v="1"/>
    <m/>
    <m/>
    <m/>
    <m/>
    <m/>
    <m/>
    <m/>
    <m/>
    <m/>
  </r>
  <r>
    <s v="MERCK"/>
    <s v="MK-7962-038"/>
    <s v="Merck Sharp and Dohme LLC"/>
    <s v="Brazil"/>
    <x v="1"/>
    <n v="40700"/>
    <s v="Revenues - Third Parties"/>
    <m/>
    <s v="Freight - Shipments"/>
    <n v="2026"/>
    <n v="7"/>
    <s v="USD"/>
    <n v="-2981.4586623499999"/>
    <n v="1"/>
    <n v="-2981.4586623499999"/>
    <x v="1"/>
    <n v="1"/>
    <m/>
    <m/>
    <m/>
    <m/>
    <m/>
    <m/>
    <m/>
    <m/>
    <m/>
  </r>
  <r>
    <s v="J &amp; J"/>
    <s v="77242113UCO3001"/>
    <s v="Janssen"/>
    <s v="Brazil"/>
    <x v="1"/>
    <n v="40700"/>
    <s v="Revenues - Third Parties"/>
    <m/>
    <s v="Freight - Shipments"/>
    <n v="2026"/>
    <n v="7"/>
    <s v="USD"/>
    <n v="-4895.2301758499998"/>
    <n v="1"/>
    <n v="-4895.2301758499998"/>
    <x v="1"/>
    <n v="1"/>
    <m/>
    <m/>
    <m/>
    <m/>
    <m/>
    <m/>
    <m/>
    <m/>
    <m/>
  </r>
  <r>
    <s v="J &amp; J"/>
    <s v="77242113CRD3001"/>
    <s v="Janssen"/>
    <s v="Brazil"/>
    <x v="1"/>
    <n v="40700"/>
    <s v="Revenues - Third Parties"/>
    <m/>
    <s v="Freight - Shipments"/>
    <n v="2026"/>
    <n v="7"/>
    <s v="USD"/>
    <n v="-3483.7631282999996"/>
    <n v="1"/>
    <n v="-3483.7631282999996"/>
    <x v="1"/>
    <n v="1"/>
    <m/>
    <m/>
    <m/>
    <m/>
    <m/>
    <m/>
    <m/>
    <m/>
    <m/>
  </r>
  <r>
    <s v="ELI LILLY"/>
    <s v="J2O-MC-EKBG (eCOA)"/>
    <s v="Eli Lilly &amp; Co."/>
    <s v="Brazil"/>
    <x v="1"/>
    <n v="40700"/>
    <s v="Revenues - Third Parties"/>
    <m/>
    <s v="Freight - Returns"/>
    <n v="2026"/>
    <n v="7"/>
    <s v="USD"/>
    <n v="-118.90604844999999"/>
    <n v="1"/>
    <n v="-118.90604844999999"/>
    <x v="1"/>
    <n v="1"/>
    <m/>
    <m/>
    <m/>
    <m/>
    <m/>
    <m/>
    <m/>
    <m/>
    <m/>
  </r>
  <r>
    <s v="MERCK"/>
    <s v="MK-2870-021"/>
    <s v="Merck Sharp and Dohme LLC"/>
    <s v="Brazil"/>
    <x v="1"/>
    <n v="40700"/>
    <s v="Revenues - Third Parties"/>
    <m/>
    <s v="Freight - Shipments"/>
    <n v="2026"/>
    <n v="7"/>
    <s v="USD"/>
    <n v="-882.78116779999971"/>
    <n v="1"/>
    <n v="-882.78116779999971"/>
    <x v="1"/>
    <n v="1"/>
    <m/>
    <m/>
    <m/>
    <m/>
    <m/>
    <m/>
    <m/>
    <m/>
    <m/>
  </r>
  <r>
    <s v="MERCK"/>
    <s v="MK-0616-037"/>
    <s v="Merck Sharp and Dohme LLC"/>
    <s v="Brazil"/>
    <x v="1"/>
    <n v="40700"/>
    <s v="Revenues - Third Parties"/>
    <m/>
    <s v="Freight - Shipments"/>
    <n v="2026"/>
    <n v="7"/>
    <s v="USD"/>
    <n v="-11.977533049999998"/>
    <n v="1"/>
    <n v="-11.977533049999998"/>
    <x v="1"/>
    <n v="1"/>
    <m/>
    <m/>
    <m/>
    <m/>
    <m/>
    <m/>
    <m/>
    <m/>
    <m/>
  </r>
  <r>
    <s v="MERCK"/>
    <s v="MK-2870-036"/>
    <s v="Merck Sharp and Dohme LLC"/>
    <s v="Brazil"/>
    <x v="1"/>
    <n v="40700"/>
    <s v="Revenues - Third Parties"/>
    <m/>
    <s v="Freight - Shipments"/>
    <n v="2026"/>
    <n v="7"/>
    <s v="USD"/>
    <n v="-848.59804995000002"/>
    <n v="1"/>
    <n v="-848.59804995000002"/>
    <x v="1"/>
    <n v="1"/>
    <m/>
    <m/>
    <m/>
    <m/>
    <m/>
    <m/>
    <m/>
    <m/>
    <m/>
  </r>
  <r>
    <s v="J &amp; J"/>
    <s v="78278343PCR3003"/>
    <s v="Janssen"/>
    <s v="Brazil"/>
    <x v="1"/>
    <n v="40700"/>
    <s v="Revenues - Third Parties"/>
    <m/>
    <s v="Freight - Shipments"/>
    <n v="2026"/>
    <n v="7"/>
    <s v="USD"/>
    <n v="-64.711703"/>
    <n v="1"/>
    <n v="-64.711703"/>
    <x v="1"/>
    <n v="1"/>
    <m/>
    <m/>
    <m/>
    <m/>
    <m/>
    <m/>
    <m/>
    <m/>
    <m/>
  </r>
  <r>
    <s v="ELI LILLY"/>
    <s v="J2O-MC-EKBG"/>
    <s v="Eli Lilly &amp; Co."/>
    <s v="Brazil"/>
    <x v="1"/>
    <n v="40700"/>
    <s v="Revenues - Third Parties"/>
    <m/>
    <s v="Freight - Shipments"/>
    <n v="2026"/>
    <n v="7"/>
    <s v="USD"/>
    <n v="-71356.028279899969"/>
    <n v="1"/>
    <n v="-71356.028279899969"/>
    <x v="1"/>
    <n v="1"/>
    <m/>
    <m/>
    <m/>
    <m/>
    <m/>
    <m/>
    <m/>
    <m/>
    <m/>
  </r>
  <r>
    <s v="ELI LILLY"/>
    <s v="J6E-MC-KWAN"/>
    <s v="Eli Lilly &amp; Co."/>
    <s v="Brazil"/>
    <x v="1"/>
    <n v="40700"/>
    <s v="Revenues - Third Parties"/>
    <m/>
    <s v="Freight - Shipments"/>
    <n v="2026"/>
    <n v="7"/>
    <s v="USD"/>
    <n v="-1137.6991524499999"/>
    <n v="1"/>
    <n v="-1137.6991524499999"/>
    <x v="1"/>
    <n v="1"/>
    <m/>
    <m/>
    <m/>
    <m/>
    <m/>
    <m/>
    <m/>
    <m/>
    <m/>
  </r>
  <r>
    <s v="ELI LILLY"/>
    <s v="I6T-MC-AMCD"/>
    <s v="Eli Lilly &amp; Co."/>
    <s v="Brazil"/>
    <x v="1"/>
    <n v="40700"/>
    <s v="Revenues - Third Parties"/>
    <m/>
    <s v="Freight - Shipments"/>
    <n v="2026"/>
    <n v="7"/>
    <s v="USD"/>
    <n v="-996.51382809999996"/>
    <n v="1"/>
    <n v="-996.51382809999996"/>
    <x v="1"/>
    <n v="1"/>
    <m/>
    <m/>
    <m/>
    <m/>
    <m/>
    <m/>
    <m/>
    <m/>
    <m/>
  </r>
  <r>
    <s v="ELI LILLY"/>
    <s v="I6T-MC-AMCE"/>
    <s v="Eli Lilly &amp; Co."/>
    <s v="Brazil"/>
    <x v="1"/>
    <n v="40700"/>
    <s v="Revenues - Third Parties"/>
    <m/>
    <s v="Freight - Shipments"/>
    <n v="2026"/>
    <n v="7"/>
    <s v="USD"/>
    <n v="-334.21370219999994"/>
    <n v="1"/>
    <n v="-334.21370219999994"/>
    <x v="1"/>
    <n v="1"/>
    <m/>
    <m/>
    <m/>
    <m/>
    <m/>
    <m/>
    <m/>
    <m/>
    <m/>
  </r>
  <r>
    <s v="ELI LILLY"/>
    <s v="J2S-MC-GZMH"/>
    <s v="Eli Lilly &amp; Co."/>
    <s v="Brazil"/>
    <x v="1"/>
    <n v="40700"/>
    <s v="Revenues - Third Parties"/>
    <m/>
    <s v="Freight - Shipments"/>
    <n v="2026"/>
    <n v="7"/>
    <s v="USD"/>
    <n v="-439.28083499999997"/>
    <n v="1"/>
    <n v="-439.28083499999997"/>
    <x v="1"/>
    <n v="1"/>
    <m/>
    <m/>
    <m/>
    <m/>
    <m/>
    <m/>
    <m/>
    <m/>
    <m/>
  </r>
  <r>
    <s v="MERCK"/>
    <s v="MK-3475-01F"/>
    <s v="Merck Sharp and Dohme LLC"/>
    <s v="Brazil"/>
    <x v="1"/>
    <n v="40700"/>
    <s v="Revenues - Third Parties"/>
    <m/>
    <s v="Freight - Shipments"/>
    <n v="2026"/>
    <n v="7"/>
    <s v="USD"/>
    <n v="-740.8875900999999"/>
    <n v="1"/>
    <n v="-740.8875900999999"/>
    <x v="1"/>
    <n v="1"/>
    <m/>
    <m/>
    <m/>
    <m/>
    <m/>
    <m/>
    <m/>
    <m/>
    <m/>
  </r>
  <r>
    <s v="ELI LILLY"/>
    <s v="J2A-MC-GZPW"/>
    <s v="Eli Lilly &amp; Co."/>
    <s v="Brazil"/>
    <x v="1"/>
    <n v="40700"/>
    <s v="Revenues - Third Parties"/>
    <m/>
    <s v="Freight - Shipments"/>
    <n v="2026"/>
    <n v="7"/>
    <s v="USD"/>
    <n v="-9527.6260323999995"/>
    <n v="1"/>
    <n v="-9527.6260323999995"/>
    <x v="1"/>
    <n v="1"/>
    <m/>
    <m/>
    <m/>
    <m/>
    <m/>
    <m/>
    <m/>
    <m/>
    <m/>
  </r>
  <r>
    <s v="J &amp; J"/>
    <s v="80202135SLE3001"/>
    <s v="Janssen"/>
    <s v="Brazil"/>
    <x v="1"/>
    <n v="40700"/>
    <s v="Revenues - Third Parties"/>
    <m/>
    <s v="Freight - Shipments"/>
    <n v="2026"/>
    <n v="7"/>
    <s v="USD"/>
    <n v="-1900.4825517999998"/>
    <n v="1"/>
    <n v="-1900.4825517999998"/>
    <x v="1"/>
    <n v="1"/>
    <m/>
    <m/>
    <m/>
    <m/>
    <m/>
    <m/>
    <m/>
    <m/>
    <m/>
  </r>
  <r>
    <s v="PFIZER"/>
    <s v="C6461001"/>
    <s v="Pfizer"/>
    <s v="Brazil"/>
    <x v="1"/>
    <n v="40700"/>
    <s v="Revenues - Third Parties"/>
    <m/>
    <s v="Freight - Shipments"/>
    <n v="2026"/>
    <n v="7"/>
    <s v="USD"/>
    <n v="-7292.0645902999986"/>
    <n v="1"/>
    <n v="-7292.0645902999986"/>
    <x v="1"/>
    <n v="1"/>
    <m/>
    <m/>
    <m/>
    <m/>
    <m/>
    <m/>
    <m/>
    <m/>
    <m/>
  </r>
  <r>
    <s v="ELI LILLY"/>
    <s v="N1T-MC-TZ01"/>
    <s v="Eli Lilly &amp; Co."/>
    <s v="Brazil"/>
    <x v="1"/>
    <n v="40700"/>
    <s v="Revenues - Third Parties"/>
    <m/>
    <s v="Freight - Shipments"/>
    <n v="2026"/>
    <n v="7"/>
    <s v="USD"/>
    <n v="-56.11440799999999"/>
    <n v="1"/>
    <n v="-56.11440799999999"/>
    <x v="1"/>
    <n v="1"/>
    <m/>
    <m/>
    <m/>
    <m/>
    <m/>
    <m/>
    <m/>
    <m/>
    <m/>
  </r>
  <r>
    <s v="ELI LILLY"/>
    <s v="N1T-MC-RT01"/>
    <s v="Eli Lilly &amp; Co."/>
    <s v="Brazil"/>
    <x v="1"/>
    <n v="40700"/>
    <s v="Revenues - Third Parties"/>
    <m/>
    <s v="Freight - Shipments"/>
    <n v="2026"/>
    <n v="7"/>
    <s v="USD"/>
    <n v="-273.47176604999993"/>
    <n v="1"/>
    <n v="-273.47176604999993"/>
    <x v="1"/>
    <n v="1"/>
    <m/>
    <m/>
    <m/>
    <m/>
    <m/>
    <m/>
    <m/>
    <m/>
    <m/>
  </r>
  <r>
    <s v="J &amp; J"/>
    <s v="95597528ADM2001"/>
    <s v="Janssen"/>
    <s v="Brazil"/>
    <x v="1"/>
    <n v="40700"/>
    <s v="Revenues - Third Parties"/>
    <m/>
    <s v="Freight - Shipments"/>
    <n v="2026"/>
    <n v="7"/>
    <s v="USD"/>
    <n v="-427.09178120000001"/>
    <n v="1"/>
    <n v="-427.09178120000001"/>
    <x v="1"/>
    <n v="1"/>
    <m/>
    <m/>
    <m/>
    <m/>
    <m/>
    <m/>
    <m/>
    <m/>
    <m/>
  </r>
  <r>
    <s v="ELI LILLY"/>
    <s v="I4V-MC-JAJJ"/>
    <s v="Eli Lilly &amp; Co."/>
    <s v="Brazil"/>
    <x v="1"/>
    <n v="40700"/>
    <s v="Revenues - Third Parties"/>
    <m/>
    <s v="Freight - Shipments"/>
    <n v="2026"/>
    <n v="7"/>
    <s v="USD"/>
    <n v="-475.6473928499999"/>
    <n v="1"/>
    <n v="-475.6473928499999"/>
    <x v="1"/>
    <n v="1"/>
    <m/>
    <m/>
    <m/>
    <m/>
    <m/>
    <m/>
    <m/>
    <m/>
    <m/>
  </r>
  <r>
    <s v="ELI LILLY"/>
    <s v="I4V-MC-JAJK"/>
    <s v="Eli Lilly &amp; Co."/>
    <s v="Brazil"/>
    <x v="1"/>
    <n v="40700"/>
    <s v="Revenues - Third Parties"/>
    <m/>
    <s v="Freight - Shipments"/>
    <n v="2026"/>
    <n v="7"/>
    <s v="USD"/>
    <n v="-3451.6433612499995"/>
    <n v="1"/>
    <n v="-3451.6433612499995"/>
    <x v="1"/>
    <n v="1"/>
    <m/>
    <m/>
    <m/>
    <m/>
    <m/>
    <m/>
    <m/>
    <m/>
    <m/>
  </r>
  <r>
    <s v="MERCK"/>
    <s v="MK-3475-06F"/>
    <s v="Merck Sharp and Dohme LLC"/>
    <s v="Brazil"/>
    <x v="1"/>
    <n v="40700"/>
    <s v="Revenues - Third Parties"/>
    <m/>
    <s v="Freight - Shipments"/>
    <n v="2026"/>
    <n v="7"/>
    <s v="USD"/>
    <n v="-665.76360759999989"/>
    <n v="1"/>
    <n v="-665.76360759999989"/>
    <x v="1"/>
    <n v="1"/>
    <m/>
    <m/>
    <m/>
    <m/>
    <m/>
    <m/>
    <m/>
    <m/>
    <m/>
  </r>
  <r>
    <s v="ELI LILLY"/>
    <s v="J5E-MC-JZXB (eCOA)"/>
    <s v="Eli Lilly &amp; Co."/>
    <s v="Brazil"/>
    <x v="1"/>
    <n v="40700"/>
    <s v="Revenues - Third Parties"/>
    <m/>
    <s v="Freight - Shipments"/>
    <n v="2026"/>
    <n v="7"/>
    <s v="USD"/>
    <n v="-527.77292890000001"/>
    <n v="1"/>
    <n v="-527.77292890000001"/>
    <x v="1"/>
    <n v="1"/>
    <m/>
    <m/>
    <m/>
    <m/>
    <m/>
    <m/>
    <m/>
    <m/>
    <m/>
  </r>
  <r>
    <s v="NOVARTIS"/>
    <s v="CBAF312D2301"/>
    <s v="Novartis Pharma AG"/>
    <s v="Brazil"/>
    <x v="1"/>
    <n v="40700"/>
    <s v="Revenues - Third Parties"/>
    <m/>
    <s v="Freight - Shipments"/>
    <n v="2026"/>
    <n v="7"/>
    <s v="USD"/>
    <n v="-2075.7773029"/>
    <n v="1"/>
    <n v="-2075.7773029"/>
    <x v="1"/>
    <n v="1"/>
    <m/>
    <m/>
    <m/>
    <m/>
    <m/>
    <m/>
    <m/>
    <m/>
    <m/>
  </r>
  <r>
    <s v="NOVARTIS"/>
    <s v="CLNP023A2002B"/>
    <s v="Novartis Pharma AG"/>
    <s v="Brazil"/>
    <x v="1"/>
    <n v="40700"/>
    <s v="Revenues - Third Parties"/>
    <m/>
    <s v="Freight - Shipments"/>
    <n v="2026"/>
    <n v="7"/>
    <s v="USD"/>
    <n v="-3352.5861470499995"/>
    <n v="1"/>
    <n v="-3352.5861470499995"/>
    <x v="1"/>
    <n v="1"/>
    <m/>
    <m/>
    <m/>
    <m/>
    <m/>
    <m/>
    <m/>
    <m/>
    <m/>
  </r>
  <r>
    <s v="NOVARTIS"/>
    <s v="CDRB436J12301"/>
    <s v="Novartis Pharma AG"/>
    <s v="Brazil"/>
    <x v="1"/>
    <n v="40700"/>
    <s v="Revenues - Third Parties"/>
    <m/>
    <s v="Freight - Shipments"/>
    <n v="2026"/>
    <n v="7"/>
    <s v="USD"/>
    <n v="-377.90024265"/>
    <n v="1"/>
    <n v="-377.90024265"/>
    <x v="1"/>
    <n v="1"/>
    <m/>
    <m/>
    <m/>
    <m/>
    <m/>
    <m/>
    <m/>
    <m/>
    <m/>
  </r>
  <r>
    <s v="NOVARTIS"/>
    <s v="CLOU064C12302"/>
    <s v="Novartis Pharma AG"/>
    <s v="Brazil"/>
    <x v="1"/>
    <n v="40700"/>
    <s v="Revenues - Third Parties"/>
    <m/>
    <s v="Freight - Shipments"/>
    <n v="2026"/>
    <n v="7"/>
    <s v="USD"/>
    <n v="-3687.2351725999993"/>
    <n v="1"/>
    <n v="-3687.2351725999993"/>
    <x v="1"/>
    <n v="1"/>
    <m/>
    <m/>
    <m/>
    <m/>
    <m/>
    <m/>
    <m/>
    <m/>
    <m/>
  </r>
  <r>
    <s v="NOVARTIS"/>
    <s v="CKJX839B12302"/>
    <s v="Novartis Pharma AG"/>
    <s v="Brazil"/>
    <x v="1"/>
    <n v="40700"/>
    <s v="Revenues - Third Parties"/>
    <m/>
    <s v="Freight - Shipments"/>
    <n v="2026"/>
    <n v="7"/>
    <s v="USD"/>
    <n v="-4666.8751034500001"/>
    <n v="1"/>
    <n v="-4666.8751034500001"/>
    <x v="1"/>
    <n v="1"/>
    <m/>
    <m/>
    <m/>
    <m/>
    <m/>
    <m/>
    <m/>
    <m/>
    <m/>
  </r>
  <r>
    <s v="NOVARTIS"/>
    <s v="CVAY736K12301"/>
    <s v="Novartis Pharma AG"/>
    <s v="Brazil"/>
    <x v="1"/>
    <n v="40700"/>
    <s v="Revenues - Third Parties"/>
    <m/>
    <s v="Freight - Shipments"/>
    <n v="2026"/>
    <n v="7"/>
    <s v="USD"/>
    <n v="-1784.2375708499999"/>
    <n v="1"/>
    <n v="-1784.2375708499999"/>
    <x v="1"/>
    <n v="1"/>
    <m/>
    <m/>
    <m/>
    <m/>
    <m/>
    <m/>
    <m/>
    <m/>
    <m/>
  </r>
  <r>
    <s v="NOVARTIS"/>
    <s v="CLEE011A2412B"/>
    <s v="Novartis Pharma AG"/>
    <s v="Brazil"/>
    <x v="1"/>
    <n v="40700"/>
    <s v="Revenues - Third Parties"/>
    <m/>
    <s v="Freight - Shipments"/>
    <n v="2026"/>
    <n v="7"/>
    <s v="USD"/>
    <n v="-3270.2267902499998"/>
    <n v="1"/>
    <n v="-3270.2267902499998"/>
    <x v="1"/>
    <n v="1"/>
    <m/>
    <m/>
    <m/>
    <m/>
    <m/>
    <m/>
    <m/>
    <m/>
    <m/>
  </r>
  <r>
    <s v="NOVARTIS"/>
    <s v="CKJX839D12302"/>
    <s v="Novartis Pharma AG"/>
    <s v="Brazil"/>
    <x v="1"/>
    <n v="40700"/>
    <s v="Revenues - Third Parties"/>
    <m/>
    <s v="Freight - Shipments"/>
    <n v="2026"/>
    <n v="7"/>
    <s v="USD"/>
    <n v="-1412.1138916499999"/>
    <n v="1"/>
    <n v="-1412.1138916499999"/>
    <x v="1"/>
    <n v="1"/>
    <m/>
    <m/>
    <m/>
    <m/>
    <m/>
    <m/>
    <m/>
    <m/>
    <m/>
  </r>
  <r>
    <s v="NOVARTIS"/>
    <s v="CLNP023B12302"/>
    <s v="Novartis Pharma AG"/>
    <s v="Brazil"/>
    <x v="1"/>
    <n v="40700"/>
    <s v="Revenues - Third Parties"/>
    <m/>
    <s v="Freight - Shipments"/>
    <n v="2026"/>
    <n v="7"/>
    <s v="USD"/>
    <n v="-128.7110587"/>
    <n v="1"/>
    <n v="-128.7110587"/>
    <x v="1"/>
    <n v="1"/>
    <m/>
    <m/>
    <m/>
    <m/>
    <m/>
    <m/>
    <m/>
    <m/>
    <m/>
  </r>
  <r>
    <s v="NOVARTIS"/>
    <s v="CVAY736F12301"/>
    <s v="Novartis Pharma AG"/>
    <s v="Brazil"/>
    <x v="1"/>
    <n v="40700"/>
    <s v="Revenues - Third Parties"/>
    <m/>
    <s v="Freight - Shipments"/>
    <n v="2026"/>
    <n v="7"/>
    <s v="USD"/>
    <n v="-791.16129610000007"/>
    <n v="1"/>
    <n v="-791.16129610000007"/>
    <x v="1"/>
    <n v="1"/>
    <m/>
    <m/>
    <m/>
    <m/>
    <m/>
    <m/>
    <m/>
    <m/>
    <m/>
  </r>
  <r>
    <s v="BAYER"/>
    <s v="BAY 1841788-21492"/>
    <s v="Bayer AG"/>
    <s v="Brazil"/>
    <x v="1"/>
    <n v="40700"/>
    <s v="Revenues - Third Parties"/>
    <m/>
    <s v="PassThrough - Freight"/>
    <n v="2026"/>
    <n v="7"/>
    <s v="USD"/>
    <n v="-8500.438966249998"/>
    <n v="1"/>
    <n v="-8500.438966249998"/>
    <x v="1"/>
    <n v="1"/>
    <m/>
    <m/>
    <m/>
    <m/>
    <m/>
    <m/>
    <m/>
    <m/>
    <m/>
  </r>
  <r>
    <s v="BAYER"/>
    <s v="BAY 94-8862-20186"/>
    <s v="Bayer AG"/>
    <s v="Brazil"/>
    <x v="1"/>
    <n v="40700"/>
    <s v="Revenues - Third Parties"/>
    <m/>
    <s v="PassThrough - Freight"/>
    <n v="2026"/>
    <n v="7"/>
    <s v="USD"/>
    <n v="-35.427678649999997"/>
    <n v="1"/>
    <n v="-35.427678649999997"/>
    <x v="1"/>
    <n v="1"/>
    <m/>
    <m/>
    <m/>
    <m/>
    <m/>
    <m/>
    <m/>
    <m/>
    <m/>
  </r>
  <r>
    <s v="NOVARTIS"/>
    <s v="CVAY736A2301E1"/>
    <s v="Novartis Pharma AG"/>
    <s v="Brazil"/>
    <x v="1"/>
    <n v="40700"/>
    <s v="Revenues - Third Parties"/>
    <m/>
    <s v="Freight - Shipments"/>
    <n v="2026"/>
    <n v="7"/>
    <s v="USD"/>
    <n v="-258.19177999999999"/>
    <n v="1"/>
    <n v="-258.19177999999999"/>
    <x v="1"/>
    <n v="1"/>
    <m/>
    <m/>
    <m/>
    <m/>
    <m/>
    <m/>
    <m/>
    <m/>
    <m/>
  </r>
  <r>
    <s v="NOVARTIS"/>
    <s v="CLNP023B12001B"/>
    <s v="Novartis Pharma AG"/>
    <s v="Brazil"/>
    <x v="1"/>
    <n v="40700"/>
    <s v="Revenues - Third Parties"/>
    <m/>
    <s v="Freight - Shipments"/>
    <n v="2026"/>
    <n v="7"/>
    <s v="USD"/>
    <n v="-48.578810699999998"/>
    <n v="1"/>
    <n v="-48.578810699999998"/>
    <x v="1"/>
    <n v="1"/>
    <m/>
    <m/>
    <m/>
    <m/>
    <m/>
    <m/>
    <m/>
    <m/>
    <m/>
  </r>
  <r>
    <s v="NOVARTIS"/>
    <s v="CLOU064A2304"/>
    <s v="Novartis Pharma AG"/>
    <s v="Brazil"/>
    <x v="1"/>
    <n v="40700"/>
    <s v="Revenues - Third Parties"/>
    <m/>
    <s v="Freight - Shipments"/>
    <n v="2026"/>
    <n v="7"/>
    <s v="USD"/>
    <n v="-215.97360295000001"/>
    <n v="1"/>
    <n v="-215.97360295000001"/>
    <x v="1"/>
    <n v="1"/>
    <m/>
    <m/>
    <m/>
    <m/>
    <m/>
    <m/>
    <m/>
    <m/>
    <m/>
  </r>
  <r>
    <s v="NOVARTIS"/>
    <s v="CVAY736F12301E1"/>
    <s v="Novartis Pharma AG"/>
    <s v="Brazil"/>
    <x v="1"/>
    <n v="40700"/>
    <s v="Revenues - Third Parties"/>
    <m/>
    <s v="Freight - Shipments"/>
    <n v="2026"/>
    <n v="7"/>
    <s v="USD"/>
    <n v="-1522.46221995"/>
    <n v="1"/>
    <n v="-1522.46221995"/>
    <x v="1"/>
    <n v="1"/>
    <m/>
    <m/>
    <m/>
    <m/>
    <m/>
    <m/>
    <m/>
    <m/>
    <m/>
  </r>
  <r>
    <s v="OTH CUST"/>
    <s v="PHA022121-C307"/>
    <s v="Pharvaris BV"/>
    <s v="Brazil"/>
    <x v="1"/>
    <n v="40700"/>
    <s v="Revenues - Third Parties"/>
    <m/>
    <s v="Freight - Shipments"/>
    <n v="2026"/>
    <n v="7"/>
    <s v="USD"/>
    <n v="-194.13374435"/>
    <n v="1"/>
    <n v="-194.13374435"/>
    <x v="1"/>
    <n v="1"/>
    <m/>
    <m/>
    <m/>
    <m/>
    <m/>
    <m/>
    <m/>
    <m/>
    <m/>
  </r>
  <r>
    <s v="NOVARTIS"/>
    <s v="CVAY736S12201"/>
    <s v="Novartis Pharma AG"/>
    <s v="Brazil"/>
    <x v="1"/>
    <n v="40700"/>
    <s v="Revenues - Third Parties"/>
    <m/>
    <s v="Freight - Shipments"/>
    <n v="2026"/>
    <n v="7"/>
    <s v="USD"/>
    <n v="-1966.70219305"/>
    <n v="1"/>
    <n v="-1966.70219305"/>
    <x v="1"/>
    <n v="1"/>
    <m/>
    <m/>
    <m/>
    <m/>
    <m/>
    <m/>
    <m/>
    <m/>
    <m/>
  </r>
  <r>
    <s v="NOVARTIS"/>
    <s v="CVAY736K12301E1"/>
    <s v="Novartis Pharma AG"/>
    <s v="Brazil"/>
    <x v="1"/>
    <n v="40700"/>
    <s v="Revenues - Third Parties"/>
    <m/>
    <s v="Freight - Shipments"/>
    <n v="2026"/>
    <n v="7"/>
    <s v="USD"/>
    <n v="-374.95123399999994"/>
    <n v="1"/>
    <n v="-374.95123399999994"/>
    <x v="1"/>
    <n v="1"/>
    <m/>
    <m/>
    <m/>
    <m/>
    <m/>
    <m/>
    <m/>
    <m/>
    <m/>
  </r>
  <r>
    <s v="BAYER"/>
    <s v="BAY 2927088-22615"/>
    <s v="Bayer AG"/>
    <s v="Brazil"/>
    <x v="1"/>
    <n v="40700"/>
    <s v="Revenues - Third Parties"/>
    <m/>
    <s v="PassThrough - Freight"/>
    <n v="2026"/>
    <n v="7"/>
    <s v="USD"/>
    <n v="-404.49454185000002"/>
    <n v="1"/>
    <n v="-404.49454185000002"/>
    <x v="1"/>
    <n v="1"/>
    <m/>
    <m/>
    <m/>
    <m/>
    <m/>
    <m/>
    <m/>
    <m/>
    <m/>
  </r>
  <r>
    <s v="OTH CUST"/>
    <s v="BCA101X301"/>
    <s v="Bicara Therapeutics"/>
    <s v="Brazil"/>
    <x v="1"/>
    <n v="40700"/>
    <s v="Revenues - Third Parties"/>
    <m/>
    <s v="Freight - Shipments"/>
    <n v="2026"/>
    <n v="7"/>
    <s v="USD"/>
    <n v="-2051.2900232999996"/>
    <n v="1"/>
    <n v="-2051.2900232999996"/>
    <x v="1"/>
    <n v="1"/>
    <m/>
    <m/>
    <m/>
    <m/>
    <m/>
    <m/>
    <m/>
    <m/>
    <m/>
  </r>
  <r>
    <s v="OTH CUST"/>
    <s v="MB12-C-02-24"/>
    <s v="mAbxience Research"/>
    <s v="Brazil"/>
    <x v="1"/>
    <n v="40700"/>
    <s v="Revenues - Third Parties"/>
    <m/>
    <s v="Freight - Shipments"/>
    <n v="2026"/>
    <n v="7"/>
    <s v="USD"/>
    <n v="-8636.4004103999978"/>
    <n v="1"/>
    <n v="-8636.4004103999978"/>
    <x v="1"/>
    <n v="1"/>
    <m/>
    <m/>
    <m/>
    <m/>
    <m/>
    <m/>
    <m/>
    <m/>
    <m/>
  </r>
  <r>
    <s v="NOVARTIS"/>
    <s v="CHK01-01 (CEVX811A12301)"/>
    <s v="Novartis Pharma AG"/>
    <s v="Brazil"/>
    <x v="1"/>
    <n v="40700"/>
    <s v="Revenues - Third Parties"/>
    <m/>
    <s v="Freight - Returns"/>
    <n v="2026"/>
    <n v="7"/>
    <s v="USD"/>
    <n v="-31.917798849999997"/>
    <n v="1"/>
    <n v="-31.917798849999997"/>
    <x v="1"/>
    <n v="1"/>
    <m/>
    <m/>
    <m/>
    <m/>
    <m/>
    <m/>
    <m/>
    <m/>
    <m/>
  </r>
  <r>
    <s v="OTH CUST"/>
    <s v="NW-3509_023_III_2024"/>
    <s v="CliniRx UK Limited"/>
    <s v="Brazil"/>
    <x v="1"/>
    <n v="40700"/>
    <s v="Revenues - Third Parties"/>
    <m/>
    <s v="Freight - Shipments"/>
    <n v="2026"/>
    <n v="7"/>
    <s v="USD"/>
    <n v="-432.27472189999997"/>
    <n v="1"/>
    <n v="-432.27472189999997"/>
    <x v="1"/>
    <n v="1"/>
    <m/>
    <m/>
    <m/>
    <m/>
    <m/>
    <m/>
    <m/>
    <m/>
    <m/>
  </r>
  <r>
    <s v="NOVARTIS"/>
    <s v="CTQJ230A12301E1"/>
    <s v="Novartis Pharma AG"/>
    <s v="Brazil"/>
    <x v="1"/>
    <n v="40700"/>
    <s v="Revenues - Third Parties"/>
    <m/>
    <s v="Freight - Shipments"/>
    <n v="2026"/>
    <n v="7"/>
    <s v="USD"/>
    <n v="-28567.014040950002"/>
    <n v="1"/>
    <n v="-28567.014040950002"/>
    <x v="1"/>
    <n v="1"/>
    <m/>
    <m/>
    <m/>
    <m/>
    <m/>
    <m/>
    <m/>
    <m/>
    <m/>
  </r>
  <r>
    <s v="NOVARTIS"/>
    <s v="CLXE408B12201"/>
    <s v="Novartis Pharma AG"/>
    <s v="Brazil"/>
    <x v="1"/>
    <n v="40700"/>
    <s v="Revenues - Third Parties"/>
    <m/>
    <s v="Freight - Shipments"/>
    <n v="2026"/>
    <n v="7"/>
    <s v="USD"/>
    <n v="-395.64478659999992"/>
    <n v="1"/>
    <n v="-395.64478659999992"/>
    <x v="1"/>
    <n v="1"/>
    <m/>
    <m/>
    <m/>
    <m/>
    <m/>
    <m/>
    <m/>
    <m/>
    <m/>
  </r>
  <r>
    <s v="NOVARTIS"/>
    <s v="CLEE011O12001"/>
    <s v="Novartis Pharma AG"/>
    <s v="Brazil"/>
    <x v="1"/>
    <n v="40700"/>
    <s v="Revenues - Third Parties"/>
    <m/>
    <s v="Freight - Shipments"/>
    <n v="2026"/>
    <n v="7"/>
    <s v="USD"/>
    <n v="-6951.6103436499989"/>
    <n v="1"/>
    <n v="-6951.6103436499989"/>
    <x v="1"/>
    <n v="1"/>
    <m/>
    <m/>
    <m/>
    <m/>
    <m/>
    <m/>
    <m/>
    <m/>
    <m/>
  </r>
  <r>
    <s v="OTH CUST"/>
    <s v="GSK 222725 BC 130689-01"/>
    <s v="PPD Development LP"/>
    <s v="Brazil"/>
    <x v="1"/>
    <n v="40900"/>
    <s v="Revenues- IC"/>
    <m/>
    <s v="Freight - Shipments"/>
    <n v="2026"/>
    <n v="7"/>
    <s v="USD"/>
    <n v="-4654.2739253499994"/>
    <n v="1"/>
    <n v="-4654.2739253499994"/>
    <x v="1"/>
    <n v="1"/>
    <m/>
    <m/>
    <m/>
    <m/>
    <m/>
    <m/>
    <m/>
    <m/>
    <m/>
  </r>
  <r>
    <s v="NOVARTIS"/>
    <s v="CLOU064O12301"/>
    <s v="Novartis Pharma AG"/>
    <s v="Brazil"/>
    <x v="1"/>
    <n v="40700"/>
    <s v="Revenues - Third Parties"/>
    <m/>
    <s v="Freight - Shipments"/>
    <n v="2026"/>
    <n v="7"/>
    <s v="USD"/>
    <n v="-194.10781599999999"/>
    <n v="1"/>
    <n v="-194.10781599999999"/>
    <x v="1"/>
    <n v="1"/>
    <m/>
    <m/>
    <m/>
    <m/>
    <m/>
    <m/>
    <m/>
    <m/>
    <m/>
  </r>
  <r>
    <s v="OTH CUST"/>
    <s v="BGB-16673-304"/>
    <s v="BeOne"/>
    <s v="Brazil"/>
    <x v="1"/>
    <n v="40700"/>
    <s v="Revenues - Third Parties"/>
    <m/>
    <s v="Freight - Shipments"/>
    <n v="2026"/>
    <n v="7"/>
    <s v="USD"/>
    <n v="-5293.8785570999999"/>
    <n v="1"/>
    <n v="-5293.8785570999999"/>
    <x v="1"/>
    <n v="1"/>
    <m/>
    <m/>
    <m/>
    <m/>
    <m/>
    <m/>
    <m/>
    <m/>
    <m/>
  </r>
  <r>
    <s v="BAYER"/>
    <s v="BAY 94-8862-21466"/>
    <s v="Bayer AG"/>
    <s v="Brazil"/>
    <x v="1"/>
    <n v="40700"/>
    <s v="Revenues - Third Parties"/>
    <m/>
    <s v="PassThrough - Freight"/>
    <n v="2026"/>
    <n v="7"/>
    <s v="USD"/>
    <n v="-318.53114439999996"/>
    <n v="1"/>
    <n v="-318.53114439999996"/>
    <x v="1"/>
    <n v="1"/>
    <m/>
    <m/>
    <m/>
    <m/>
    <m/>
    <m/>
    <m/>
    <m/>
    <m/>
  </r>
  <r>
    <s v="OTH CUST"/>
    <s v="GSK 224295 BC 138389-01"/>
    <s v="PPD Development LP"/>
    <s v="Brazil"/>
    <x v="1"/>
    <n v="40900"/>
    <s v="Revenues- IC"/>
    <m/>
    <s v="Freight - Shipments"/>
    <n v="2026"/>
    <n v="7"/>
    <s v="USD"/>
    <n v="-22.205584799999997"/>
    <n v="1"/>
    <n v="-22.205584799999997"/>
    <x v="1"/>
    <n v="1"/>
    <m/>
    <m/>
    <m/>
    <m/>
    <m/>
    <m/>
    <m/>
    <m/>
    <m/>
  </r>
  <r>
    <s v="NOVARTIS"/>
    <s v="CLEE011O12001 Succeed"/>
    <s v="Novartis Pharma AG"/>
    <s v="Brazil"/>
    <x v="1"/>
    <n v="40700"/>
    <s v="Revenues - Third Parties"/>
    <m/>
    <s v="Freight - Shipments"/>
    <n v="2026"/>
    <n v="7"/>
    <s v="USD"/>
    <n v="-5.6168993999999994"/>
    <n v="1"/>
    <n v="-5.6168993999999994"/>
    <x v="1"/>
    <n v="1"/>
    <m/>
    <m/>
    <m/>
    <m/>
    <m/>
    <m/>
    <m/>
    <m/>
    <m/>
  </r>
  <r>
    <s v="GILEAD SCI"/>
    <s v="GS-US-595-6184"/>
    <s v="Gilead Sciences, Inc."/>
    <s v="Brazil"/>
    <x v="1"/>
    <n v="40700"/>
    <s v="Revenues - Third Parties"/>
    <m/>
    <s v="Freight - Shipments"/>
    <n v="2026"/>
    <n v="7"/>
    <s v="USD"/>
    <n v="-2338.8395187499996"/>
    <n v="1"/>
    <n v="-2338.8395187499996"/>
    <x v="1"/>
    <n v="1"/>
    <m/>
    <m/>
    <m/>
    <m/>
    <m/>
    <m/>
    <m/>
    <m/>
    <m/>
  </r>
  <r>
    <s v="NOVARTIS"/>
    <s v="CLNP023Q12301"/>
    <s v="Novartis Pharma AG"/>
    <s v="Brazil"/>
    <x v="1"/>
    <n v="40700"/>
    <s v="Revenues - Third Parties"/>
    <m/>
    <s v="Freight - Shipments"/>
    <n v="2026"/>
    <n v="7"/>
    <s v="USD"/>
    <n v="-29275.664504099994"/>
    <n v="1"/>
    <n v="-29275.664504099994"/>
    <x v="1"/>
    <n v="1"/>
    <m/>
    <m/>
    <m/>
    <m/>
    <m/>
    <m/>
    <m/>
    <m/>
    <m/>
  </r>
  <r>
    <s v="BAYER"/>
    <s v="BAY 94-8862-21467"/>
    <s v="Bayer AG"/>
    <s v="Brazil"/>
    <x v="1"/>
    <n v="40700"/>
    <s v="Revenues - Third Parties"/>
    <m/>
    <s v="PassThrough - Freight"/>
    <n v="2026"/>
    <n v="7"/>
    <s v="USD"/>
    <n v="-577.48166979999996"/>
    <n v="1"/>
    <n v="-577.48166979999996"/>
    <x v="1"/>
    <n v="1"/>
    <m/>
    <m/>
    <m/>
    <m/>
    <m/>
    <m/>
    <m/>
    <m/>
    <m/>
  </r>
  <r>
    <s v="ASTRAZENECA"/>
    <s v="D361BC00001"/>
    <s v="Astra Zeneca"/>
    <s v="Brazil"/>
    <x v="1"/>
    <n v="40700"/>
    <s v="Revenues - Third Parties"/>
    <m/>
    <s v="Freight - Shipments"/>
    <n v="2026"/>
    <n v="7"/>
    <s v="USD"/>
    <n v="-117.34488885"/>
    <n v="1"/>
    <n v="-117.34488885"/>
    <x v="1"/>
    <n v="1"/>
    <m/>
    <m/>
    <m/>
    <m/>
    <m/>
    <m/>
    <m/>
    <m/>
    <m/>
  </r>
  <r>
    <s v="ASTRAZENECA"/>
    <s v="D967JC00001"/>
    <s v="Astra Zeneca"/>
    <s v="Brazil"/>
    <x v="1"/>
    <n v="40700"/>
    <s v="Revenues - Third Parties"/>
    <m/>
    <s v="Freight - Shipments"/>
    <n v="2026"/>
    <n v="7"/>
    <s v="USD"/>
    <n v="-1758.9465124000001"/>
    <n v="1"/>
    <n v="-1758.9465124000001"/>
    <x v="1"/>
    <n v="1"/>
    <m/>
    <m/>
    <m/>
    <m/>
    <m/>
    <m/>
    <m/>
    <m/>
    <m/>
  </r>
  <r>
    <s v="PFIZER"/>
    <s v="C4221016"/>
    <s v="Pfizer"/>
    <s v="Brazil"/>
    <x v="1"/>
    <n v="40700"/>
    <s v="Revenues - Third Parties"/>
    <m/>
    <s v="Freight - Shipments"/>
    <n v="2026"/>
    <n v="7"/>
    <s v="USD"/>
    <n v="-200.69361689999999"/>
    <n v="1"/>
    <n v="-200.69361689999999"/>
    <x v="1"/>
    <n v="1"/>
    <m/>
    <m/>
    <m/>
    <m/>
    <m/>
    <m/>
    <m/>
    <m/>
    <m/>
  </r>
  <r>
    <s v="ASTRAZENECA"/>
    <s v="D967UC00001"/>
    <s v="Astra Zeneca"/>
    <s v="Brazil"/>
    <x v="1"/>
    <n v="40700"/>
    <s v="Revenues - Third Parties"/>
    <m/>
    <s v="Freight - Shipments"/>
    <n v="2026"/>
    <n v="7"/>
    <s v="USD"/>
    <n v="-1059.9877935499999"/>
    <n v="1"/>
    <n v="-1059.9877935499999"/>
    <x v="1"/>
    <n v="1"/>
    <m/>
    <m/>
    <m/>
    <m/>
    <m/>
    <m/>
    <m/>
    <m/>
    <m/>
  </r>
  <r>
    <s v="ASTRAZENECA"/>
    <s v="D5086C00001"/>
    <s v="Astra Zeneca"/>
    <s v="Brazil"/>
    <x v="1"/>
    <n v="40700"/>
    <s v="Revenues - Third Parties"/>
    <m/>
    <s v="Freight - Shipments"/>
    <n v="2026"/>
    <n v="7"/>
    <s v="USD"/>
    <n v="-318.27459019999992"/>
    <n v="1"/>
    <n v="-318.27459019999992"/>
    <x v="1"/>
    <n v="1"/>
    <m/>
    <m/>
    <m/>
    <m/>
    <m/>
    <m/>
    <m/>
    <m/>
    <m/>
  </r>
  <r>
    <s v="ASTRAZENECA"/>
    <s v="D9075C00001"/>
    <s v="Astra Zeneca"/>
    <s v="Brazil"/>
    <x v="1"/>
    <n v="40700"/>
    <s v="Revenues - Third Parties"/>
    <m/>
    <s v="Freight - Shipments"/>
    <n v="2026"/>
    <n v="7"/>
    <s v="USD"/>
    <n v="-1571.8338922999997"/>
    <n v="1"/>
    <n v="-1571.8338922999997"/>
    <x v="1"/>
    <n v="1"/>
    <m/>
    <m/>
    <m/>
    <m/>
    <m/>
    <m/>
    <m/>
    <m/>
    <m/>
  </r>
  <r>
    <s v="ASTRAZENECA"/>
    <s v="D926NC00001"/>
    <s v="Astra Zeneca"/>
    <s v="Brazil"/>
    <x v="1"/>
    <n v="40700"/>
    <s v="Revenues - Third Parties"/>
    <m/>
    <s v="Freight - Shipments"/>
    <n v="2026"/>
    <n v="7"/>
    <s v="USD"/>
    <n v="-246.12008609999998"/>
    <n v="1"/>
    <n v="-246.12008609999998"/>
    <x v="1"/>
    <n v="1"/>
    <m/>
    <m/>
    <m/>
    <m/>
    <m/>
    <m/>
    <m/>
    <m/>
    <m/>
  </r>
  <r>
    <s v="ASTRAZENECA"/>
    <s v="D926PC00001"/>
    <s v="Astra Zeneca"/>
    <s v="Brazil"/>
    <x v="1"/>
    <n v="40700"/>
    <s v="Revenues - Third Parties"/>
    <m/>
    <s v="Freight - Shipments"/>
    <n v="2026"/>
    <n v="7"/>
    <s v="USD"/>
    <n v="-75.065302549999998"/>
    <n v="1"/>
    <n v="-75.065302549999998"/>
    <x v="1"/>
    <n v="1"/>
    <m/>
    <m/>
    <m/>
    <m/>
    <m/>
    <m/>
    <m/>
    <m/>
    <m/>
  </r>
  <r>
    <s v="MEDIMMUNE"/>
    <s v="D7020C00001"/>
    <s v="MedImmune Inc"/>
    <s v="Brazil"/>
    <x v="1"/>
    <n v="40700"/>
    <s v="Revenues - Third Parties"/>
    <m/>
    <s v="Freight - Shipments"/>
    <n v="2026"/>
    <n v="7"/>
    <s v="USD"/>
    <n v="-80.811843699999983"/>
    <n v="1"/>
    <n v="-80.811843699999983"/>
    <x v="1"/>
    <n v="1"/>
    <m/>
    <m/>
    <m/>
    <m/>
    <m/>
    <m/>
    <m/>
    <m/>
    <m/>
  </r>
  <r>
    <s v="ASTRAZENECA"/>
    <s v="D3466C00001"/>
    <s v="Astra Zeneca"/>
    <s v="Brazil"/>
    <x v="1"/>
    <n v="40700"/>
    <s v="Revenues - Third Parties"/>
    <m/>
    <s v="Freight - Shipments"/>
    <n v="2026"/>
    <n v="7"/>
    <s v="USD"/>
    <n v="-521.00426490000007"/>
    <n v="1"/>
    <n v="-521.00426490000007"/>
    <x v="1"/>
    <n v="1"/>
    <m/>
    <m/>
    <m/>
    <m/>
    <m/>
    <m/>
    <m/>
    <m/>
    <m/>
  </r>
  <r>
    <s v="PFIZER"/>
    <s v="C4221026"/>
    <s v="Pfizer"/>
    <s v="Brazil"/>
    <x v="1"/>
    <n v="40700"/>
    <s v="Revenues - Third Parties"/>
    <m/>
    <s v="Freight - Shipments"/>
    <n v="2026"/>
    <n v="7"/>
    <s v="USD"/>
    <n v="-1244.16368685"/>
    <n v="1"/>
    <n v="-1244.16368685"/>
    <x v="1"/>
    <n v="1"/>
    <m/>
    <m/>
    <m/>
    <m/>
    <m/>
    <m/>
    <m/>
    <m/>
    <m/>
  </r>
  <r>
    <s v="AMGEN"/>
    <n v="20180244"/>
    <s v="Amgen, Inc."/>
    <s v="Brazil"/>
    <x v="1"/>
    <n v="40700"/>
    <s v="Revenues - Third Parties"/>
    <m/>
    <s v="Freight - Shipments"/>
    <n v="2026"/>
    <n v="7"/>
    <s v="USD"/>
    <n v="-10577.07599865"/>
    <n v="1"/>
    <n v="-10577.07599865"/>
    <x v="1"/>
    <n v="1"/>
    <m/>
    <m/>
    <m/>
    <m/>
    <m/>
    <m/>
    <m/>
    <m/>
    <m/>
  </r>
  <r>
    <s v="ASTRAZENECA"/>
    <s v="D7630C00001"/>
    <s v="Astra Zeneca"/>
    <s v="Brazil"/>
    <x v="1"/>
    <n v="40700"/>
    <s v="Revenues - Third Parties"/>
    <m/>
    <s v="Freight - Shipments"/>
    <n v="2026"/>
    <n v="7"/>
    <s v="USD"/>
    <n v="-5396.4224520500002"/>
    <n v="1"/>
    <n v="-5396.4224520500002"/>
    <x v="1"/>
    <n v="1"/>
    <m/>
    <m/>
    <m/>
    <m/>
    <m/>
    <m/>
    <m/>
    <m/>
    <m/>
  </r>
  <r>
    <s v="PFIZER"/>
    <s v="C4391002"/>
    <s v="Pfizer"/>
    <s v="Brazil"/>
    <x v="1"/>
    <n v="40700"/>
    <s v="Revenues - Third Parties"/>
    <m/>
    <s v="Freight - Shipments"/>
    <n v="2026"/>
    <n v="7"/>
    <s v="USD"/>
    <n v="-9778.8335337000008"/>
    <n v="1"/>
    <n v="-9778.8335337000008"/>
    <x v="1"/>
    <n v="1"/>
    <m/>
    <m/>
    <m/>
    <m/>
    <m/>
    <m/>
    <m/>
    <m/>
    <m/>
  </r>
  <r>
    <s v="ASTRAZENECA"/>
    <s v="D9103C00001"/>
    <s v="Astra Zeneca"/>
    <s v="Brazil"/>
    <x v="1"/>
    <n v="40700"/>
    <s v="Revenues - Third Parties"/>
    <m/>
    <s v="Freight - Shipments"/>
    <n v="2026"/>
    <n v="7"/>
    <s v="USD"/>
    <n v="-1319.5019193999999"/>
    <n v="1"/>
    <n v="-1319.5019193999999"/>
    <x v="1"/>
    <n v="1"/>
    <m/>
    <m/>
    <m/>
    <m/>
    <m/>
    <m/>
    <m/>
    <m/>
    <m/>
  </r>
  <r>
    <s v="AMGEN"/>
    <n v="20210004"/>
    <s v="Amgen, Inc."/>
    <s v="Brazil"/>
    <x v="1"/>
    <n v="40700"/>
    <s v="Revenues - Third Parties"/>
    <m/>
    <s v="Freight - Shipments"/>
    <n v="2026"/>
    <n v="7"/>
    <s v="USD"/>
    <n v="-172.84656899999999"/>
    <n v="1"/>
    <n v="-172.84656899999999"/>
    <x v="1"/>
    <n v="1"/>
    <m/>
    <m/>
    <m/>
    <m/>
    <m/>
    <m/>
    <m/>
    <m/>
    <m/>
  </r>
  <r>
    <s v="OTH CUST"/>
    <s v="TAS-120-205"/>
    <s v="Taiho Pharma USA"/>
    <s v="Brazil"/>
    <x v="1"/>
    <n v="40700"/>
    <s v="Revenues - Third Parties"/>
    <m/>
    <s v="Freight - Shipments"/>
    <n v="2026"/>
    <n v="7"/>
    <s v="USD"/>
    <n v="-518.20400309999991"/>
    <n v="1"/>
    <n v="-518.20400309999991"/>
    <x v="1"/>
    <n v="1"/>
    <m/>
    <m/>
    <m/>
    <m/>
    <m/>
    <m/>
    <m/>
    <m/>
    <m/>
  </r>
  <r>
    <s v="ASTRAZENECA"/>
    <s v="D8531C00002"/>
    <s v="Astra Zeneca"/>
    <s v="Brazil"/>
    <x v="1"/>
    <n v="40700"/>
    <s v="Revenues - Third Parties"/>
    <m/>
    <s v="Freight - Shipments"/>
    <n v="2026"/>
    <n v="7"/>
    <s v="USD"/>
    <n v="-2468.44851715"/>
    <n v="1"/>
    <n v="-2468.44851715"/>
    <x v="1"/>
    <n v="1"/>
    <m/>
    <m/>
    <m/>
    <m/>
    <m/>
    <m/>
    <m/>
    <m/>
    <m/>
  </r>
  <r>
    <s v="PFIZER"/>
    <s v="C4891002"/>
    <s v="Pfizer"/>
    <s v="Brazil"/>
    <x v="1"/>
    <n v="40700"/>
    <s v="Revenues - Third Parties"/>
    <m/>
    <s v="Freight - Shipments"/>
    <n v="2026"/>
    <n v="7"/>
    <s v="USD"/>
    <n v="-4788.0205425499989"/>
    <n v="1"/>
    <n v="-4788.0205425499989"/>
    <x v="1"/>
    <n v="1"/>
    <m/>
    <m/>
    <m/>
    <m/>
    <m/>
    <m/>
    <m/>
    <m/>
    <m/>
  </r>
  <r>
    <s v="ASTRAZENECA"/>
    <s v="D8535C00001"/>
    <s v="Astra Zeneca"/>
    <s v="Brazil"/>
    <x v="1"/>
    <n v="40700"/>
    <s v="Revenues - Third Parties"/>
    <m/>
    <s v="Freight - Shipments"/>
    <n v="2026"/>
    <n v="7"/>
    <s v="USD"/>
    <n v="-4431.8823734499992"/>
    <n v="1"/>
    <n v="-4431.8823734499992"/>
    <x v="1"/>
    <n v="1"/>
    <m/>
    <m/>
    <m/>
    <m/>
    <m/>
    <m/>
    <m/>
    <m/>
    <m/>
  </r>
  <r>
    <s v="AMGEN"/>
    <n v="20190341"/>
    <s v="Amgen, Inc."/>
    <s v="Brazil"/>
    <x v="1"/>
    <n v="40700"/>
    <s v="Revenues - Third Parties"/>
    <m/>
    <s v="Freight - Shipments"/>
    <n v="2026"/>
    <n v="7"/>
    <s v="USD"/>
    <n v="-2354.4852309999997"/>
    <n v="1"/>
    <n v="-2354.4852309999997"/>
    <x v="1"/>
    <n v="1"/>
    <m/>
    <m/>
    <m/>
    <m/>
    <m/>
    <m/>
    <m/>
    <m/>
    <m/>
  </r>
  <r>
    <s v="ASTRAZENECA"/>
    <s v="D7632C00001"/>
    <s v="Astra Zeneca"/>
    <s v="Brazil"/>
    <x v="1"/>
    <n v="40700"/>
    <s v="Revenues - Third Parties"/>
    <m/>
    <s v="Freight - Shipments"/>
    <n v="2026"/>
    <n v="7"/>
    <s v="USD"/>
    <n v="-579.37443934999999"/>
    <n v="1"/>
    <n v="-579.37443934999999"/>
    <x v="1"/>
    <n v="1"/>
    <m/>
    <m/>
    <m/>
    <m/>
    <m/>
    <m/>
    <m/>
    <m/>
    <m/>
  </r>
  <r>
    <s v="AMGEN"/>
    <n v="20200041"/>
    <s v="Amgen, Inc."/>
    <s v="Brazil"/>
    <x v="1"/>
    <n v="40700"/>
    <s v="Revenues - Third Parties"/>
    <m/>
    <s v="Freight - Shipments"/>
    <n v="2026"/>
    <n v="7"/>
    <s v="USD"/>
    <n v="-665.55208685000002"/>
    <n v="1"/>
    <n v="-665.55208685000002"/>
    <x v="1"/>
    <n v="1"/>
    <m/>
    <m/>
    <m/>
    <m/>
    <m/>
    <m/>
    <m/>
    <m/>
    <m/>
  </r>
  <r>
    <s v="ASTRAZENECA"/>
    <s v="D361DC00001"/>
    <s v="Astra Zeneca"/>
    <s v="Brazil"/>
    <x v="1"/>
    <n v="40700"/>
    <s v="Revenues - Third Parties"/>
    <m/>
    <s v="Freight - Shipments"/>
    <n v="2026"/>
    <n v="7"/>
    <s v="USD"/>
    <n v="-508.9025486999999"/>
    <n v="1"/>
    <n v="-508.9025486999999"/>
    <x v="1"/>
    <n v="1"/>
    <m/>
    <m/>
    <m/>
    <m/>
    <m/>
    <m/>
    <m/>
    <m/>
    <m/>
  </r>
  <r>
    <s v="ASTRAZENECA"/>
    <s v="D781DC00001"/>
    <s v="Astra Zeneca"/>
    <s v="Brazil"/>
    <x v="1"/>
    <n v="40700"/>
    <s v="Revenues - Third Parties"/>
    <m/>
    <s v="Freight - Shipments"/>
    <n v="2026"/>
    <n v="7"/>
    <s v="USD"/>
    <n v="-79.619139599999983"/>
    <n v="1"/>
    <n v="-79.619139599999983"/>
    <x v="1"/>
    <n v="1"/>
    <m/>
    <m/>
    <m/>
    <m/>
    <m/>
    <m/>
    <m/>
    <m/>
    <m/>
  </r>
  <r>
    <s v="AMGEN"/>
    <n v="20210081"/>
    <s v="Amgen, Inc."/>
    <s v="Brazil"/>
    <x v="1"/>
    <n v="40700"/>
    <s v="Revenues - Third Parties"/>
    <m/>
    <s v="Freight - Shipments"/>
    <n v="2026"/>
    <n v="7"/>
    <s v="USD"/>
    <n v="-3227.9021704999996"/>
    <n v="1"/>
    <n v="-3227.9021704999996"/>
    <x v="1"/>
    <n v="1"/>
    <m/>
    <m/>
    <m/>
    <m/>
    <m/>
    <m/>
    <m/>
    <m/>
    <m/>
  </r>
  <r>
    <s v="ASTRAZENECA"/>
    <s v="D6402C00012"/>
    <s v="Astra Zeneca"/>
    <s v="Brazil"/>
    <x v="1"/>
    <n v="40700"/>
    <s v="Revenues - Third Parties"/>
    <m/>
    <s v="Freight - Shipments"/>
    <n v="2026"/>
    <n v="7"/>
    <s v="USD"/>
    <n v="-577.99068425000007"/>
    <n v="1"/>
    <n v="-577.99068425000007"/>
    <x v="1"/>
    <n v="1"/>
    <m/>
    <m/>
    <m/>
    <m/>
    <m/>
    <m/>
    <m/>
    <m/>
    <m/>
  </r>
  <r>
    <s v="PFIZER"/>
    <s v="C1071032"/>
    <s v="Pfizer"/>
    <s v="Brazil"/>
    <x v="1"/>
    <n v="40700"/>
    <s v="Revenues - Third Parties"/>
    <m/>
    <s v="Freight - Shipments"/>
    <n v="2026"/>
    <n v="7"/>
    <s v="USD"/>
    <n v="-23513.8638378"/>
    <n v="1"/>
    <n v="-23513.8638378"/>
    <x v="1"/>
    <n v="1"/>
    <m/>
    <m/>
    <m/>
    <m/>
    <m/>
    <m/>
    <m/>
    <m/>
    <m/>
  </r>
  <r>
    <s v="ASTRAZENECA"/>
    <s v="D702AC00001"/>
    <s v="Astra Zeneca"/>
    <s v="Brazil"/>
    <x v="1"/>
    <n v="40700"/>
    <s v="Revenues - Third Parties"/>
    <m/>
    <s v="Freight - Shipments"/>
    <n v="2026"/>
    <n v="7"/>
    <s v="USD"/>
    <n v="-48.412323399999991"/>
    <n v="1"/>
    <n v="-48.412323399999991"/>
    <x v="1"/>
    <n v="1"/>
    <m/>
    <m/>
    <m/>
    <m/>
    <m/>
    <m/>
    <m/>
    <m/>
    <m/>
  </r>
  <r>
    <s v="ASTRAZENECA"/>
    <s v="D702BC00001"/>
    <s v="Astra Zeneca"/>
    <s v="Brazil"/>
    <x v="1"/>
    <n v="40700"/>
    <s v="Revenues - Third Parties"/>
    <m/>
    <s v="Freight - Shipments"/>
    <n v="2026"/>
    <n v="7"/>
    <s v="USD"/>
    <n v="-214.15998310000001"/>
    <n v="1"/>
    <n v="-214.15998310000001"/>
    <x v="1"/>
    <n v="1"/>
    <m/>
    <m/>
    <m/>
    <m/>
    <m/>
    <m/>
    <m/>
    <m/>
    <m/>
  </r>
  <r>
    <s v="ASTRAZENECA"/>
    <s v="D516NC00001"/>
    <s v="Astra Zeneca"/>
    <s v="Brazil"/>
    <x v="1"/>
    <n v="40700"/>
    <s v="Revenues - Third Parties"/>
    <m/>
    <s v="Freight - Shipments"/>
    <n v="2026"/>
    <n v="7"/>
    <s v="USD"/>
    <n v="-64.560226849999992"/>
    <n v="1"/>
    <n v="-64.560226849999992"/>
    <x v="1"/>
    <n v="1"/>
    <m/>
    <m/>
    <m/>
    <m/>
    <m/>
    <m/>
    <m/>
    <m/>
    <m/>
  </r>
  <r>
    <s v="ASTRAZENECA"/>
    <s v="D702FC00001"/>
    <s v="Astra Zeneca"/>
    <s v="Brazil"/>
    <x v="1"/>
    <n v="40700"/>
    <s v="Revenues - Third Parties"/>
    <m/>
    <s v="Freight - Shipments"/>
    <n v="2026"/>
    <n v="7"/>
    <s v="USD"/>
    <n v="-656.94387465"/>
    <n v="1"/>
    <n v="-656.94387465"/>
    <x v="1"/>
    <n v="1"/>
    <m/>
    <m/>
    <m/>
    <m/>
    <m/>
    <m/>
    <m/>
    <m/>
    <m/>
  </r>
  <r>
    <s v="AMGEN"/>
    <n v="20230153"/>
    <s v="Amgen, Inc."/>
    <s v="Brazil"/>
    <x v="1"/>
    <n v="40700"/>
    <s v="Revenues - Third Parties"/>
    <m/>
    <s v="Freight - Shipments"/>
    <n v="2026"/>
    <n v="7"/>
    <s v="USD"/>
    <n v="-157.59251130000001"/>
    <n v="1"/>
    <n v="-157.59251130000001"/>
    <x v="1"/>
    <n v="1"/>
    <m/>
    <m/>
    <m/>
    <m/>
    <m/>
    <m/>
    <m/>
    <m/>
    <m/>
  </r>
  <r>
    <s v="PFIZER"/>
    <s v="C2321014"/>
    <s v="Pfizer"/>
    <s v="Brazil"/>
    <x v="1"/>
    <n v="40700"/>
    <s v="Revenues - Third Parties"/>
    <m/>
    <s v="Freight - Shipments"/>
    <n v="2026"/>
    <n v="7"/>
    <s v="USD"/>
    <n v="-5414.895719099999"/>
    <n v="1"/>
    <n v="-5414.895719099999"/>
    <x v="1"/>
    <n v="1"/>
    <m/>
    <m/>
    <m/>
    <m/>
    <m/>
    <m/>
    <m/>
    <m/>
    <m/>
  </r>
  <r>
    <s v="PFIZER"/>
    <s v="C2321003"/>
    <s v="Pfizer"/>
    <s v="Brazil"/>
    <x v="1"/>
    <n v="40700"/>
    <s v="Revenues - Third Parties"/>
    <m/>
    <s v="Freight - Shipments"/>
    <n v="2026"/>
    <n v="7"/>
    <s v="USD"/>
    <n v="-193862.58703035"/>
    <n v="1"/>
    <n v="-193862.58703035"/>
    <x v="1"/>
    <n v="1"/>
    <m/>
    <m/>
    <m/>
    <m/>
    <m/>
    <m/>
    <m/>
    <m/>
    <m/>
  </r>
  <r>
    <s v="AMGEN"/>
    <n v="20240092"/>
    <s v="Amgen, Inc."/>
    <s v="Brazil"/>
    <x v="1"/>
    <n v="40700"/>
    <s v="Revenues - Third Parties"/>
    <m/>
    <s v="Freight - Shipments"/>
    <n v="2026"/>
    <n v="7"/>
    <s v="USD"/>
    <n v="-74.423917049999986"/>
    <n v="1"/>
    <n v="-74.423917049999986"/>
    <x v="1"/>
    <n v="1"/>
    <m/>
    <m/>
    <m/>
    <m/>
    <m/>
    <m/>
    <m/>
    <m/>
    <m/>
  </r>
  <r>
    <s v="ASTRAZENECA"/>
    <s v="D7029C00001"/>
    <s v="Astra Zeneca"/>
    <s v="Brazil"/>
    <x v="1"/>
    <n v="40700"/>
    <s v="Revenues - Third Parties"/>
    <m/>
    <s v="Freight - Shipments"/>
    <n v="2026"/>
    <n v="7"/>
    <s v="USD"/>
    <n v="-573.86125334999986"/>
    <n v="1"/>
    <n v="-573.86125334999986"/>
    <x v="1"/>
    <n v="1"/>
    <m/>
    <m/>
    <m/>
    <m/>
    <m/>
    <m/>
    <m/>
    <m/>
    <m/>
  </r>
  <r>
    <s v="PFIZER"/>
    <s v="C5751003"/>
    <s v="Pfizer"/>
    <s v="Brazil"/>
    <x v="1"/>
    <n v="40700"/>
    <s v="Revenues - Third Parties"/>
    <m/>
    <s v="Freight - Shipments"/>
    <n v="2026"/>
    <n v="7"/>
    <s v="USD"/>
    <n v="-6335.6714721999997"/>
    <n v="1"/>
    <n v="-6335.6714721999997"/>
    <x v="1"/>
    <n v="1"/>
    <m/>
    <m/>
    <m/>
    <m/>
    <m/>
    <m/>
    <m/>
    <m/>
    <m/>
  </r>
  <r>
    <s v="ASTRAZENECA"/>
    <s v="D763QC00001"/>
    <s v="Astra Zeneca"/>
    <s v="Brazil"/>
    <x v="1"/>
    <n v="40700"/>
    <s v="Revenues - Third Parties"/>
    <m/>
    <s v="Freight - Shipments"/>
    <n v="2026"/>
    <n v="7"/>
    <s v="USD"/>
    <n v="-42.952358749999995"/>
    <n v="1"/>
    <n v="-42.952358749999995"/>
    <x v="1"/>
    <n v="1"/>
    <m/>
    <m/>
    <m/>
    <m/>
    <m/>
    <m/>
    <m/>
    <m/>
    <m/>
  </r>
  <r>
    <s v="ASTRAZENECA"/>
    <s v="D702GC00001"/>
    <s v="Astra Zeneca"/>
    <s v="Brazil"/>
    <x v="1"/>
    <n v="40700"/>
    <s v="Revenues - Third Parties"/>
    <m/>
    <s v="Freight - Shipments"/>
    <n v="2026"/>
    <n v="7"/>
    <s v="USD"/>
    <n v="-2366.7820921500002"/>
    <n v="1"/>
    <n v="-2366.7820921500002"/>
    <x v="1"/>
    <n v="1"/>
    <m/>
    <m/>
    <m/>
    <m/>
    <m/>
    <m/>
    <m/>
    <m/>
    <m/>
  </r>
  <r>
    <s v="PFIZER"/>
    <s v="C4391024"/>
    <s v="Pfizer"/>
    <s v="Brazil"/>
    <x v="1"/>
    <n v="40700"/>
    <s v="Revenues - Third Parties"/>
    <m/>
    <s v="Freight - Shipments"/>
    <n v="2026"/>
    <n v="7"/>
    <s v="USD"/>
    <n v="-66038.513984799996"/>
    <n v="1"/>
    <n v="-66038.513984799996"/>
    <x v="1"/>
    <n v="1"/>
    <m/>
    <m/>
    <m/>
    <m/>
    <m/>
    <m/>
    <m/>
    <m/>
    <m/>
  </r>
  <r>
    <s v="ASTRAZENECA"/>
    <s v="D7960C00015"/>
    <s v="Astra Zeneca"/>
    <s v="Brazil"/>
    <x v="1"/>
    <n v="40700"/>
    <s v="Revenues - Third Parties"/>
    <m/>
    <s v="Freight - Shipments"/>
    <n v="2026"/>
    <n v="7"/>
    <s v="USD"/>
    <n v="-3121.0514401500009"/>
    <n v="1"/>
    <n v="-3121.0514401500009"/>
    <x v="1"/>
    <n v="1"/>
    <m/>
    <m/>
    <m/>
    <m/>
    <m/>
    <m/>
    <m/>
    <m/>
    <m/>
  </r>
  <r>
    <s v="PFIZER"/>
    <s v="C3651021"/>
    <s v="Pfizer"/>
    <s v="Brazil"/>
    <x v="1"/>
    <n v="40700"/>
    <s v="Revenues - Third Parties"/>
    <m/>
    <s v="Freight - Shipments"/>
    <n v="2026"/>
    <n v="7"/>
    <s v="USD"/>
    <n v="-10.700220649999999"/>
    <n v="1"/>
    <n v="-10.700220649999999"/>
    <x v="1"/>
    <n v="1"/>
    <m/>
    <m/>
    <m/>
    <m/>
    <m/>
    <m/>
    <m/>
    <m/>
    <m/>
  </r>
  <r>
    <s v="AMGEN"/>
    <n v="20220196"/>
    <s v="Amgen, Inc."/>
    <s v="Brazil"/>
    <x v="1"/>
    <n v="40700"/>
    <s v="Revenues - Third Parties"/>
    <m/>
    <s v="Freight - Shipments"/>
    <n v="2026"/>
    <n v="7"/>
    <s v="USD"/>
    <n v="-49290.063550699982"/>
    <n v="1"/>
    <n v="-49290.063550699982"/>
    <x v="1"/>
    <n v="1"/>
    <m/>
    <m/>
    <m/>
    <m/>
    <m/>
    <m/>
    <m/>
    <m/>
    <m/>
  </r>
  <r>
    <s v="AMGEN"/>
    <n v="20230227"/>
    <s v="Amgen, Inc."/>
    <s v="Brazil"/>
    <x v="1"/>
    <n v="40700"/>
    <s v="Revenues - Third Parties"/>
    <m/>
    <s v="Freight - Shipments"/>
    <n v="2026"/>
    <n v="7"/>
    <s v="USD"/>
    <n v="-2750.3715606499995"/>
    <n v="1"/>
    <n v="-2750.3715606499995"/>
    <x v="1"/>
    <n v="1"/>
    <m/>
    <m/>
    <m/>
    <m/>
    <m/>
    <m/>
    <m/>
    <m/>
    <m/>
  </r>
  <r>
    <s v="PFIZER"/>
    <s v="C4551002"/>
    <s v="Pfizer"/>
    <s v="Brazil"/>
    <x v="1"/>
    <n v="40700"/>
    <s v="Revenues - Third Parties"/>
    <m/>
    <s v="Freight - Shipments"/>
    <n v="2026"/>
    <n v="7"/>
    <s v="USD"/>
    <n v="-492.11462439999997"/>
    <n v="1"/>
    <n v="-492.11462439999997"/>
    <x v="1"/>
    <n v="1"/>
    <m/>
    <m/>
    <m/>
    <m/>
    <m/>
    <m/>
    <m/>
    <m/>
    <m/>
  </r>
  <r>
    <s v="AMGEN"/>
    <n v="20250002"/>
    <s v="Amgen, Inc."/>
    <s v="Brazil"/>
    <x v="1"/>
    <n v="40700"/>
    <s v="Revenues - Third Parties"/>
    <m/>
    <s v="Freight - Shipments"/>
    <n v="2026"/>
    <n v="7"/>
    <s v="USD"/>
    <n v="-65.187965849999998"/>
    <n v="1"/>
    <n v="-65.187965849999998"/>
    <x v="1"/>
    <n v="1"/>
    <m/>
    <m/>
    <m/>
    <m/>
    <m/>
    <m/>
    <m/>
    <m/>
    <m/>
  </r>
  <r>
    <s v="AMGEN"/>
    <n v="20230225"/>
    <s v="Amgen, Inc."/>
    <s v="Brazil"/>
    <x v="1"/>
    <n v="40700"/>
    <s v="Revenues - Third Parties"/>
    <m/>
    <s v="Freight - Shipments"/>
    <n v="2026"/>
    <n v="7"/>
    <s v="USD"/>
    <n v="-64.328236349999997"/>
    <n v="1"/>
    <n v="-64.328236349999997"/>
    <x v="1"/>
    <n v="1"/>
    <m/>
    <m/>
    <m/>
    <m/>
    <m/>
    <m/>
    <m/>
    <m/>
    <m/>
  </r>
  <r>
    <s v="ASTRAZENECA"/>
    <s v="D702NC00001"/>
    <s v="Astra Zeneca"/>
    <s v="Brazil"/>
    <x v="1"/>
    <n v="40700"/>
    <s v="Revenues - Third Parties"/>
    <m/>
    <s v="Freight - Shipments"/>
    <n v="2026"/>
    <n v="7"/>
    <s v="USD"/>
    <n v="-256.09158365000002"/>
    <n v="1"/>
    <n v="-256.09158365000002"/>
    <x v="1"/>
    <n v="1"/>
    <m/>
    <m/>
    <m/>
    <m/>
    <m/>
    <m/>
    <m/>
    <m/>
    <m/>
  </r>
  <r>
    <s v="MEDIMMUNE"/>
    <s v="D7700C00003"/>
    <s v="MedImmune Inc"/>
    <s v="Brazil"/>
    <x v="1"/>
    <n v="40700"/>
    <s v="Revenues - Third Parties"/>
    <m/>
    <s v="Freight - Shipments"/>
    <n v="2026"/>
    <n v="7"/>
    <s v="USD"/>
    <n v="-57.728788950000002"/>
    <n v="1"/>
    <n v="-57.728788950000002"/>
    <x v="1"/>
    <n v="1"/>
    <m/>
    <m/>
    <m/>
    <m/>
    <m/>
    <m/>
    <m/>
    <m/>
    <m/>
  </r>
  <r>
    <s v="OTH CUST"/>
    <s v="GRN163LMYF3001"/>
    <s v="Geron Corporation"/>
    <s v="Brazil"/>
    <x v="1"/>
    <n v="40700"/>
    <s v="Revenues - Third Parties"/>
    <m/>
    <s v="Freight - Shipments"/>
    <n v="2026"/>
    <n v="7"/>
    <s v="USD"/>
    <n v="-2767.6221012999995"/>
    <n v="1"/>
    <n v="-2767.6221012999995"/>
    <x v="1"/>
    <n v="1"/>
    <m/>
    <m/>
    <m/>
    <m/>
    <m/>
    <m/>
    <m/>
    <m/>
    <m/>
  </r>
  <r>
    <s v="GILEAD SCI"/>
    <s v="GS-US-528-9023"/>
    <s v="Gilead Sciences, Inc."/>
    <s v="Brazil"/>
    <x v="1"/>
    <n v="40700"/>
    <s v="Revenues - Third Parties"/>
    <m/>
    <s v="Freight - Returns"/>
    <n v="2026"/>
    <n v="7"/>
    <s v="USD"/>
    <n v="-207.9508256"/>
    <n v="1"/>
    <n v="-207.9508256"/>
    <x v="1"/>
    <n v="1"/>
    <m/>
    <m/>
    <m/>
    <m/>
    <m/>
    <m/>
    <m/>
    <m/>
    <m/>
  </r>
  <r>
    <s v="OTH CUST"/>
    <s v="ALXN1720-MG-301"/>
    <s v="Alexion Pharmaceuticals Inc"/>
    <s v="Brazil"/>
    <x v="1"/>
    <n v="40700"/>
    <s v="Revenues - Third Parties"/>
    <m/>
    <s v="Freight - Shipments"/>
    <n v="2026"/>
    <n v="7"/>
    <s v="USD"/>
    <n v="-172.53133484999998"/>
    <n v="1"/>
    <n v="-172.53133484999998"/>
    <x v="1"/>
    <n v="1"/>
    <m/>
    <m/>
    <m/>
    <m/>
    <m/>
    <m/>
    <m/>
    <m/>
    <m/>
  </r>
  <r>
    <s v="MEDIMMUNE"/>
    <s v="D9185C00001"/>
    <s v="MedImmune Inc"/>
    <s v="Brazil"/>
    <x v="1"/>
    <n v="40700"/>
    <s v="Revenues - Third Parties"/>
    <m/>
    <s v="Freight - Shipments"/>
    <n v="2026"/>
    <n v="7"/>
    <s v="USD"/>
    <n v="-64.438772999999998"/>
    <n v="1"/>
    <n v="-64.438772999999998"/>
    <x v="1"/>
    <n v="1"/>
    <m/>
    <m/>
    <m/>
    <m/>
    <m/>
    <m/>
    <m/>
    <m/>
    <m/>
  </r>
  <r>
    <s v="OTH CUST"/>
    <s v="RYZ101-301"/>
    <s v="RayzeBio Inc"/>
    <s v="Brazil"/>
    <x v="1"/>
    <n v="40700"/>
    <s v="Revenues - Third Parties"/>
    <m/>
    <s v="Freight - Shipments"/>
    <n v="2026"/>
    <n v="7"/>
    <s v="USD"/>
    <n v="-754.89572234999991"/>
    <n v="1"/>
    <n v="-754.89572234999991"/>
    <x v="1"/>
    <n v="1"/>
    <m/>
    <m/>
    <m/>
    <m/>
    <m/>
    <m/>
    <m/>
    <m/>
    <m/>
  </r>
  <r>
    <s v="OTH CUST"/>
    <s v="CY 6022"/>
    <s v="Cytokinetics Incorporated"/>
    <s v="Brazil"/>
    <x v="1"/>
    <n v="40700"/>
    <s v="Revenues - Third Parties"/>
    <m/>
    <s v="Freight - Shipments"/>
    <n v="2026"/>
    <n v="7"/>
    <s v="USD"/>
    <n v="-71.492648849999981"/>
    <n v="1"/>
    <n v="-71.492648849999981"/>
    <x v="1"/>
    <n v="1"/>
    <m/>
    <m/>
    <m/>
    <m/>
    <m/>
    <m/>
    <m/>
    <m/>
    <m/>
  </r>
  <r>
    <s v="OTH CUST"/>
    <s v="AK-US-001-0106"/>
    <s v="Akero Therapeutics"/>
    <s v="Brazil"/>
    <x v="1"/>
    <n v="40700"/>
    <s v="Revenues - Third Parties"/>
    <m/>
    <s v="Freight - Shipments"/>
    <n v="2026"/>
    <n v="7"/>
    <s v="USD"/>
    <n v="-516.58552820000011"/>
    <n v="1"/>
    <n v="-516.58552820000011"/>
    <x v="1"/>
    <n v="1"/>
    <m/>
    <m/>
    <m/>
    <m/>
    <m/>
    <m/>
    <m/>
    <m/>
    <m/>
  </r>
  <r>
    <s v="OTH CUST"/>
    <s v="AIS-D08"/>
    <s v="Alpine Immune Sciences Inc"/>
    <s v="Brazil"/>
    <x v="1"/>
    <n v="40700"/>
    <s v="Revenues - Third Parties"/>
    <m/>
    <s v="Freight - Shipments"/>
    <n v="2026"/>
    <n v="7"/>
    <s v="USD"/>
    <n v="-1257.4594717999998"/>
    <n v="1"/>
    <n v="-1257.4594717999998"/>
    <x v="1"/>
    <n v="1"/>
    <m/>
    <m/>
    <m/>
    <m/>
    <m/>
    <m/>
    <m/>
    <m/>
    <m/>
  </r>
  <r>
    <s v="OTH CUST"/>
    <s v="LP352-301"/>
    <s v="Longboard Pharmaceuticals"/>
    <s v="Brazil"/>
    <x v="1"/>
    <n v="40700"/>
    <s v="Revenues - Third Parties"/>
    <m/>
    <s v="Freight - Shipments"/>
    <n v="2026"/>
    <n v="7"/>
    <s v="USD"/>
    <n v="-320.28199035"/>
    <n v="1"/>
    <n v="-320.28199035"/>
    <x v="1"/>
    <n v="1"/>
    <m/>
    <m/>
    <m/>
    <m/>
    <m/>
    <m/>
    <m/>
    <m/>
    <m/>
  </r>
  <r>
    <s v="OTH CUST"/>
    <s v="LP352-303"/>
    <s v="Longboard Pharmaceuticals"/>
    <s v="Brazil"/>
    <x v="1"/>
    <n v="40700"/>
    <s v="Revenues - Third Parties"/>
    <m/>
    <s v="Freight - Shipments"/>
    <n v="2026"/>
    <n v="7"/>
    <s v="USD"/>
    <n v="-266.42061949999999"/>
    <n v="1"/>
    <n v="-266.42061949999999"/>
    <x v="1"/>
    <n v="1"/>
    <m/>
    <m/>
    <m/>
    <m/>
    <m/>
    <m/>
    <m/>
    <m/>
    <m/>
  </r>
  <r>
    <s v="OTH CUST"/>
    <s v="LP352-302"/>
    <s v="Longboard Pharmaceuticals"/>
    <s v="Brazil"/>
    <x v="1"/>
    <n v="40700"/>
    <s v="Revenues - Third Parties"/>
    <m/>
    <s v="Freight - Shipments"/>
    <n v="2026"/>
    <n v="7"/>
    <s v="USD"/>
    <n v="-134.5353849"/>
    <n v="1"/>
    <n v="-134.5353849"/>
    <x v="1"/>
    <n v="1"/>
    <m/>
    <m/>
    <m/>
    <m/>
    <m/>
    <m/>
    <m/>
    <m/>
    <m/>
  </r>
  <r>
    <s v="OTH CUST"/>
    <s v="VX24-AIS-D10"/>
    <s v="Vertex Pharmaceuticals"/>
    <s v="Brazil"/>
    <x v="1"/>
    <n v="40700"/>
    <s v="Revenues - Third Parties"/>
    <m/>
    <s v="Freight - Shipments"/>
    <n v="2026"/>
    <n v="7"/>
    <s v="USD"/>
    <n v="-19472.724428149999"/>
    <n v="1"/>
    <n v="-19472.724428149999"/>
    <x v="1"/>
    <n v="1"/>
    <m/>
    <m/>
    <m/>
    <m/>
    <m/>
    <m/>
    <m/>
    <m/>
    <m/>
  </r>
  <r>
    <s v="MEDIMMUNE"/>
    <s v="D9640C00003"/>
    <s v="MedImmune Inc"/>
    <s v="Brazil"/>
    <x v="1"/>
    <n v="40700"/>
    <s v="Revenues - Third Parties"/>
    <m/>
    <s v="Freight - Shipments"/>
    <n v="2026"/>
    <n v="7"/>
    <s v="USD"/>
    <n v="-134.79466839999998"/>
    <n v="1"/>
    <n v="-134.79466839999998"/>
    <x v="1"/>
    <n v="1"/>
    <m/>
    <m/>
    <m/>
    <m/>
    <m/>
    <m/>
    <m/>
    <m/>
    <m/>
  </r>
  <r>
    <s v="ASTRAZENECA"/>
    <s v="D516NC00001"/>
    <s v="Astra Zeneca"/>
    <s v="Brazil"/>
    <x v="5"/>
    <n v="40700"/>
    <s v="Revenues - Third Parties"/>
    <m/>
    <s v="All services Credit Note"/>
    <n v="2026"/>
    <n v="7"/>
    <s v="USD"/>
    <n v="-9606.7403152000006"/>
    <n v="1"/>
    <n v="-9606.7403152000006"/>
    <x v="1"/>
    <s v="Not Applicable"/>
    <m/>
    <m/>
    <m/>
    <m/>
    <m/>
    <m/>
    <m/>
    <m/>
    <m/>
  </r>
  <r>
    <s v="ASTRAZENECA"/>
    <s v="D3251C00014 Returns and Destruction"/>
    <s v="Astra Zeneca"/>
    <s v="Brazil"/>
    <x v="0"/>
    <n v="40700"/>
    <s v="Revenues - Third Parties"/>
    <m/>
    <s v="Storage of Returns (per Pallet)"/>
    <n v="2026"/>
    <n v="7"/>
    <s v="USD"/>
    <n v="457.76574901023395"/>
    <n v="1"/>
    <n v="457.76574901023395"/>
    <x v="1"/>
    <n v="0"/>
    <m/>
    <m/>
    <m/>
    <m/>
    <m/>
    <m/>
    <m/>
    <m/>
    <m/>
  </r>
  <r>
    <s v="ASTRAZENECA"/>
    <s v="D9185C00001 Returns and Destruction"/>
    <s v="Astra Zeneca"/>
    <s v="Brazil"/>
    <x v="0"/>
    <n v="40700"/>
    <s v="Revenues - Third Parties"/>
    <m/>
    <s v="Storage of Returns (per Pallet)"/>
    <n v="2026"/>
    <n v="7"/>
    <s v="USD"/>
    <n v="332.58628858321651"/>
    <n v="1"/>
    <n v="332.58628858321651"/>
    <x v="1"/>
    <n v="0"/>
    <m/>
    <m/>
    <m/>
    <m/>
    <m/>
    <m/>
    <m/>
    <m/>
    <m/>
  </r>
  <r>
    <s v="ASTRAZENECA"/>
    <s v="D5244C00001 Returns and Destruction"/>
    <s v="Astra Zeneca"/>
    <s v="Brazil"/>
    <x v="1"/>
    <n v="40700"/>
    <s v="Revenues - Third Parties"/>
    <m/>
    <s v="Freight - Returns"/>
    <n v="2026"/>
    <n v="7"/>
    <s v="USD"/>
    <n v="699.7982179800797"/>
    <n v="1"/>
    <n v="699.7982179800797"/>
    <x v="1"/>
    <n v="1"/>
    <m/>
    <m/>
    <m/>
    <m/>
    <m/>
    <m/>
    <m/>
    <m/>
    <m/>
  </r>
  <r>
    <s v="ASTRAZENECA"/>
    <s v="D5244C00001 Returns and Destruction"/>
    <s v="Astra Zeneca"/>
    <s v="Brazil"/>
    <x v="2"/>
    <n v="40700"/>
    <s v="Revenues - Third Parties"/>
    <m/>
    <s v="Returns Receipt (per Receipt)"/>
    <n v="2026"/>
    <n v="7"/>
    <s v="USD"/>
    <n v="176.33323495037072"/>
    <n v="1"/>
    <n v="176.33323495037072"/>
    <x v="1"/>
    <n v="0"/>
    <m/>
    <m/>
    <m/>
    <m/>
    <m/>
    <m/>
    <m/>
    <m/>
    <m/>
  </r>
  <r>
    <s v="ASTRAZENECA"/>
    <s v="D5244C00001 Returns and Destruction"/>
    <s v="Astra Zeneca"/>
    <s v="Brazil"/>
    <x v="0"/>
    <n v="40700"/>
    <s v="Revenues - Third Parties"/>
    <m/>
    <s v="Storage of Returns (per Pallet)"/>
    <n v="2026"/>
    <n v="7"/>
    <s v="USD"/>
    <n v="355.67264850187001"/>
    <n v="1"/>
    <n v="355.67264850187001"/>
    <x v="1"/>
    <n v="0"/>
    <m/>
    <m/>
    <m/>
    <m/>
    <m/>
    <m/>
    <m/>
    <m/>
    <m/>
  </r>
  <r>
    <s v="ASTRAZENECA"/>
    <s v="D9180C00012 Returns and Destruction"/>
    <s v="Astra Zeneca"/>
    <s v="Brazil"/>
    <x v="0"/>
    <n v="40700"/>
    <s v="Revenues - Third Parties"/>
    <m/>
    <s v="Storage of Returns (per Pallet)"/>
    <n v="2026"/>
    <n v="7"/>
    <s v="USD"/>
    <n v="350.07944071546422"/>
    <n v="1"/>
    <n v="350.07944071546422"/>
    <x v="1"/>
    <n v="0"/>
    <m/>
    <m/>
    <m/>
    <m/>
    <m/>
    <m/>
    <m/>
    <m/>
    <m/>
  </r>
  <r>
    <s v="ASTRAZENECA"/>
    <s v="D6972C00003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  <m/>
    <m/>
    <m/>
    <m/>
    <m/>
    <m/>
    <m/>
    <m/>
    <m/>
  </r>
  <r>
    <s v="ASTRAZENECA"/>
    <s v="D6972C00003 Returns and Destruction"/>
    <s v="Astra Zeneca"/>
    <s v="Brazil"/>
    <x v="2"/>
    <n v="40700"/>
    <s v="Revenues - Third Parties"/>
    <m/>
    <s v="Returns Receipt (per Receipt)"/>
    <n v="2026"/>
    <n v="7"/>
    <s v="USD"/>
    <n v="189.9585152637865"/>
    <n v="1"/>
    <n v="189.9585152637865"/>
    <x v="1"/>
    <n v="0"/>
    <m/>
    <m/>
    <m/>
    <m/>
    <m/>
    <m/>
    <m/>
    <m/>
    <m/>
  </r>
  <r>
    <s v="ASTRAZENECA"/>
    <s v="D6972C00003 Returns and Destruction"/>
    <s v="Astra Zeneca"/>
    <s v="Brazil"/>
    <x v="0"/>
    <n v="40700"/>
    <s v="Revenues - Third Parties"/>
    <m/>
    <s v="Storage of Returns (per Pallet)"/>
    <n v="2026"/>
    <n v="7"/>
    <s v="USD"/>
    <n v="233.38629381030952"/>
    <n v="1"/>
    <n v="233.38629381030952"/>
    <x v="1"/>
    <n v="0"/>
    <m/>
    <m/>
    <m/>
    <m/>
    <m/>
    <m/>
    <m/>
    <m/>
    <m/>
  </r>
  <r>
    <s v="ASTRAZENECA"/>
    <s v="D3463C00003 Returns and Destruction"/>
    <s v="Astra Zeneca"/>
    <s v="Brazil"/>
    <x v="2"/>
    <n v="40700"/>
    <s v="Revenues - Third Parties"/>
    <m/>
    <s v="Returns Receipt (per Receipt)"/>
    <n v="2026"/>
    <n v="7"/>
    <s v="USD"/>
    <n v="189.9585152637865"/>
    <n v="1"/>
    <n v="189.9585152637865"/>
    <x v="1"/>
    <n v="0"/>
    <m/>
    <m/>
    <m/>
    <m/>
    <m/>
    <m/>
    <m/>
    <m/>
    <m/>
  </r>
  <r>
    <s v="ASTRAZENECA"/>
    <s v="D3463C00003 Returns and Destruction"/>
    <s v="Astra Zeneca"/>
    <s v="Brazil"/>
    <x v="0"/>
    <n v="40700"/>
    <s v="Revenues - Third Parties"/>
    <m/>
    <s v="Storage of Returns (per Pallet)"/>
    <n v="2026"/>
    <n v="7"/>
    <s v="USD"/>
    <n v="116.69314690515476"/>
    <n v="1"/>
    <n v="116.69314690515476"/>
    <x v="1"/>
    <n v="0"/>
    <m/>
    <m/>
    <m/>
    <m/>
    <m/>
    <m/>
    <m/>
    <m/>
    <m/>
  </r>
  <r>
    <s v="ASTRAZENECA"/>
    <s v="D6402C00012 Returns and Destruction"/>
    <s v="Astra Zeneca"/>
    <s v="Brazil"/>
    <x v="0"/>
    <n v="40700"/>
    <s v="Revenues - Third Parties"/>
    <m/>
    <s v="Storage of Returns (per Pallet)"/>
    <n v="2026"/>
    <n v="7"/>
    <s v="USD"/>
    <n v="177.83632425093501"/>
    <n v="1"/>
    <n v="177.83632425093501"/>
    <x v="1"/>
    <n v="0"/>
    <m/>
    <m/>
    <m/>
    <m/>
    <m/>
    <m/>
    <m/>
    <m/>
    <m/>
  </r>
  <r>
    <s v="ASTRAZENECA"/>
    <s v="D9180C00008 Returns and Destruction"/>
    <s v="Astra Zeneca"/>
    <s v="Brazil"/>
    <x v="0"/>
    <n v="40700"/>
    <s v="Revenues - Third Parties"/>
    <m/>
    <s v="Storage of Returns (per Pallet)"/>
    <n v="2026"/>
    <n v="7"/>
    <s v="USD"/>
    <n v="440.17706980181549"/>
    <n v="1"/>
    <n v="440.17706980181549"/>
    <x v="1"/>
    <n v="0"/>
    <m/>
    <m/>
    <m/>
    <m/>
    <m/>
    <m/>
    <m/>
    <m/>
    <m/>
  </r>
  <r>
    <s v="ASTRAZENECA"/>
    <s v="D9180C00004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  <m/>
    <m/>
    <m/>
    <m/>
    <m/>
    <m/>
    <m/>
    <m/>
    <m/>
  </r>
  <r>
    <s v="ASTRAZENECA"/>
    <s v="D9180C00004 Returns and Destruction"/>
    <s v="Astra Zeneca"/>
    <s v="Brazil"/>
    <x v="2"/>
    <n v="40700"/>
    <s v="Revenues - Third Parties"/>
    <m/>
    <s v="Returns Receipt (per Receipt)"/>
    <n v="2026"/>
    <n v="7"/>
    <s v="USD"/>
    <n v="176.33323495037072"/>
    <n v="1"/>
    <n v="176.33323495037072"/>
    <x v="1"/>
    <n v="0"/>
    <m/>
    <m/>
    <m/>
    <m/>
    <m/>
    <m/>
    <m/>
    <m/>
    <m/>
  </r>
  <r>
    <s v="ASTRAZENECA"/>
    <s v="D9180C00004 Returns and Destruction"/>
    <s v="Astra Zeneca"/>
    <s v="Brazil"/>
    <x v="0"/>
    <n v="40700"/>
    <s v="Revenues - Third Parties"/>
    <m/>
    <s v="Storage of Returns (per Pallet)"/>
    <n v="2026"/>
    <n v="7"/>
    <s v="USD"/>
    <n v="355.67264850187001"/>
    <n v="1"/>
    <n v="355.67264850187001"/>
    <x v="1"/>
    <n v="0"/>
    <m/>
    <m/>
    <m/>
    <m/>
    <m/>
    <m/>
    <m/>
    <m/>
    <m/>
  </r>
  <r>
    <s v="ASTRAZENECA"/>
    <s v="D9690C00005 Returns and Destruction"/>
    <s v="Astra Zeneca"/>
    <s v="Brazil"/>
    <x v="0"/>
    <n v="40700"/>
    <s v="Revenues - Third Parties"/>
    <m/>
    <s v="Storage of Returns (per Pallet)"/>
    <n v="2026"/>
    <n v="7"/>
    <s v="USD"/>
    <n v="126.25365265089675"/>
    <n v="1"/>
    <n v="126.25365265089675"/>
    <x v="1"/>
    <n v="0"/>
    <m/>
    <m/>
    <m/>
    <m/>
    <m/>
    <m/>
    <m/>
    <m/>
    <m/>
  </r>
  <r>
    <s v="ASTRAZENECA"/>
    <s v="D5989C00001 Returns and Destruction"/>
    <s v="Astra Zeneca"/>
    <s v="Brazil"/>
    <x v="1"/>
    <n v="40700"/>
    <s v="Revenues - Third Parties"/>
    <m/>
    <s v="Freight - Returns"/>
    <n v="2026"/>
    <n v="7"/>
    <s v="USD"/>
    <n v="1040.309354821135"/>
    <n v="1"/>
    <n v="1040.309354821135"/>
    <x v="1"/>
    <n v="1"/>
    <m/>
    <m/>
    <m/>
    <m/>
    <m/>
    <m/>
    <m/>
    <m/>
    <m/>
  </r>
  <r>
    <s v="ASTRAZENECA"/>
    <s v="D5989C00001 Returns and Destruction"/>
    <s v="Astra Zeneca"/>
    <s v="Brazil"/>
    <x v="2"/>
    <n v="40700"/>
    <s v="Revenues - Third Parties"/>
    <m/>
    <s v="Returns Receipt (per Receipt)"/>
    <n v="2026"/>
    <n v="7"/>
    <s v="USD"/>
    <n v="800.01001994753005"/>
    <n v="1"/>
    <n v="800.01001994753005"/>
    <x v="1"/>
    <n v="0"/>
    <m/>
    <m/>
    <m/>
    <m/>
    <m/>
    <m/>
    <m/>
    <m/>
    <m/>
  </r>
  <r>
    <s v="ASTRAZENECA"/>
    <s v="D5989C00001 Returns and Destruction"/>
    <s v="Astra Zeneca"/>
    <s v="Brazil"/>
    <x v="0"/>
    <n v="40700"/>
    <s v="Revenues - Third Parties"/>
    <m/>
    <s v="Storage of Returns (per Pallet)"/>
    <n v="2026"/>
    <n v="7"/>
    <s v="USD"/>
    <n v="757.52191590538041"/>
    <n v="1"/>
    <n v="757.52191590538041"/>
    <x v="1"/>
    <n v="0"/>
    <m/>
    <m/>
    <m/>
    <m/>
    <m/>
    <m/>
    <m/>
    <m/>
    <m/>
  </r>
  <r>
    <s v="ASTRAZENECA"/>
    <s v="AZ Local Returns and Destruction (Onco)"/>
    <s v="Astra Zeneca"/>
    <s v="Brazil"/>
    <x v="1"/>
    <n v="40700"/>
    <s v="Revenues - Third Parties"/>
    <m/>
    <s v="Freight - Returns"/>
    <n v="2026"/>
    <n v="7"/>
    <s v="USD"/>
    <n v="2374.5891800750001"/>
    <n v="1"/>
    <n v="2374.5891800750001"/>
    <x v="1"/>
    <n v="1"/>
    <m/>
    <m/>
    <m/>
    <m/>
    <m/>
    <m/>
    <m/>
    <m/>
    <m/>
  </r>
  <r>
    <s v="ASTRAZENECA"/>
    <s v="AZ Local Returns and Destruction (Onco)"/>
    <s v="Astra Zeneca"/>
    <s v="Brazil"/>
    <x v="2"/>
    <n v="40700"/>
    <s v="Revenues - Third Parties"/>
    <m/>
    <s v="Returns Receipt (per Receipt)"/>
    <n v="2026"/>
    <n v="7"/>
    <s v="USD"/>
    <n v="2125.9550776799997"/>
    <n v="1"/>
    <n v="2125.9550776799997"/>
    <x v="1"/>
    <n v="0"/>
    <m/>
    <m/>
    <m/>
    <m/>
    <m/>
    <m/>
    <m/>
    <m/>
    <m/>
  </r>
  <r>
    <s v="ASTRAZENECA"/>
    <s v="AZ Local Returns and Destruction (Onco)"/>
    <s v="Astra Zeneca"/>
    <s v="Brazil"/>
    <x v="0"/>
    <n v="40700"/>
    <s v="Revenues - Third Parties"/>
    <m/>
    <s v="Storage of Returns (per Pallet)"/>
    <n v="2026"/>
    <n v="7"/>
    <s v="USD"/>
    <n v="3829.1431798199997"/>
    <n v="1"/>
    <n v="3829.1431798199997"/>
    <x v="1"/>
    <n v="0"/>
    <m/>
    <m/>
    <m/>
    <m/>
    <m/>
    <m/>
    <m/>
    <m/>
    <m/>
  </r>
  <r>
    <s v="ASTRAZENECA"/>
    <s v="D3466C00001 Returns And Destruction"/>
    <s v="Astra Zeneca"/>
    <s v="Brazil"/>
    <x v="1"/>
    <n v="40700"/>
    <s v="Revenues - Third Parties"/>
    <m/>
    <s v="Freight - Returns"/>
    <n v="2026"/>
    <n v="7"/>
    <s v="USD"/>
    <n v="237.28730767597628"/>
    <n v="1"/>
    <n v="237.28730767597628"/>
    <x v="1"/>
    <n v="1"/>
    <m/>
    <m/>
    <m/>
    <m/>
    <m/>
    <m/>
    <m/>
    <m/>
    <m/>
  </r>
  <r>
    <s v="ASTRAZENECA"/>
    <s v="D3466C00001 Returns And Destruction"/>
    <s v="Astra Zeneca"/>
    <s v="Brazil"/>
    <x v="0"/>
    <n v="40700"/>
    <s v="Revenues - Third Parties"/>
    <m/>
    <s v="Storage of Returns (per Pallet)"/>
    <n v="2026"/>
    <n v="7"/>
    <s v="USD"/>
    <n v="121.03865410484049"/>
    <n v="1"/>
    <n v="121.03865410484049"/>
    <x v="1"/>
    <n v="0"/>
    <m/>
    <m/>
    <m/>
    <m/>
    <m/>
    <m/>
    <m/>
    <m/>
    <m/>
  </r>
  <r>
    <s v="ASTRAZENECA"/>
    <s v="D6972C00002 Returns and Destruction"/>
    <s v="Astra Zeneca"/>
    <s v="Brazil"/>
    <x v="1"/>
    <n v="40700"/>
    <s v="Revenues - Third Parties"/>
    <m/>
    <s v="Freight - Returns"/>
    <n v="2026"/>
    <n v="7"/>
    <s v="USD"/>
    <n v="119.287974219099"/>
    <n v="1"/>
    <n v="119.287974219099"/>
    <x v="1"/>
    <n v="1"/>
    <m/>
    <m/>
    <m/>
    <m/>
    <m/>
    <m/>
    <m/>
    <m/>
    <m/>
  </r>
  <r>
    <s v="ASTRAZENECA"/>
    <s v="D6972C00002 Returns and Destruction"/>
    <s v="Astra Zeneca"/>
    <s v="Brazil"/>
    <x v="2"/>
    <n v="40700"/>
    <s v="Revenues - Third Parties"/>
    <m/>
    <s v="Returns Receipt (per Receipt)"/>
    <n v="2026"/>
    <n v="7"/>
    <s v="USD"/>
    <n v="199.83484522054201"/>
    <n v="1"/>
    <n v="199.83484522054201"/>
    <x v="1"/>
    <n v="0"/>
    <m/>
    <m/>
    <m/>
    <m/>
    <m/>
    <m/>
    <m/>
    <m/>
    <m/>
  </r>
  <r>
    <s v="ASTRAZENECA"/>
    <s v="D6972C00002 Returns and Destruction"/>
    <s v="Astra Zeneca"/>
    <s v="Brazil"/>
    <x v="0"/>
    <n v="40700"/>
    <s v="Revenues - Third Parties"/>
    <m/>
    <s v="Storage of Returns (per Pallet)"/>
    <n v="2026"/>
    <n v="7"/>
    <s v="USD"/>
    <n v="127.03931411409698"/>
    <n v="1"/>
    <n v="127.03931411409698"/>
    <x v="1"/>
    <n v="0"/>
    <m/>
    <m/>
    <m/>
    <m/>
    <m/>
    <m/>
    <m/>
    <m/>
    <m/>
  </r>
  <r>
    <s v="ASTRAZENECA"/>
    <s v="D6973C00001 Returns and Destruction"/>
    <s v="Astra Zeneca"/>
    <s v="Brazil"/>
    <x v="0"/>
    <n v="40700"/>
    <s v="Revenues - Third Parties"/>
    <m/>
    <s v="Storage of Returns (per Pallet)"/>
    <n v="2026"/>
    <n v="7"/>
    <s v="USD"/>
    <n v="121.70539410586898"/>
    <n v="1"/>
    <n v="121.70539410586898"/>
    <x v="1"/>
    <n v="0"/>
    <m/>
    <m/>
    <m/>
    <m/>
    <m/>
    <m/>
    <m/>
    <m/>
    <m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1121.6555340109455"/>
    <n v="1"/>
    <n v="1121.6555340109455"/>
    <x v="1"/>
    <n v="1"/>
    <m/>
    <m/>
    <m/>
    <m/>
    <m/>
    <m/>
    <m/>
    <m/>
    <m/>
  </r>
  <r>
    <s v="ASTRAZENECA"/>
    <s v="D9640C00003 Ancillaries"/>
    <s v="Astra Zeneca"/>
    <s v="Brazil"/>
    <x v="0"/>
    <n v="40700"/>
    <s v="Revenues - Third Parties"/>
    <m/>
    <s v="Non-Drug Storage Ambient (per Pallet)"/>
    <n v="2026"/>
    <n v="7"/>
    <s v="USD"/>
    <n v="366.89415565368296"/>
    <n v="1"/>
    <n v="366.89415565368296"/>
    <x v="1"/>
    <n v="0"/>
    <m/>
    <m/>
    <m/>
    <m/>
    <m/>
    <m/>
    <m/>
    <m/>
    <m/>
  </r>
  <r>
    <s v="ASTRAZENECA"/>
    <s v="D9640C00003 Ancillaries"/>
    <s v="Astra Zeneca"/>
    <s v="Brazil"/>
    <x v="3"/>
    <n v="40700"/>
    <s v="Revenues - Third Parties"/>
    <m/>
    <s v="Pick and Pack Materials"/>
    <n v="2026"/>
    <n v="7"/>
    <s v="USD"/>
    <n v="89.317816219651249"/>
    <n v="1"/>
    <n v="89.317816219651249"/>
    <x v="1"/>
    <n v="0"/>
    <m/>
    <m/>
    <m/>
    <m/>
    <m/>
    <m/>
    <m/>
    <m/>
    <m/>
  </r>
  <r>
    <s v="ASTRAZENECA"/>
    <s v="D9640C00003 Ancillaries"/>
    <s v="Astra Zeneca"/>
    <s v="Brazil"/>
    <x v="3"/>
    <n v="40700"/>
    <s v="Revenues - Third Parties"/>
    <m/>
    <s v="Project Management Fee"/>
    <n v="2026"/>
    <n v="7"/>
    <s v="USD"/>
    <n v="412.240273852288"/>
    <n v="1"/>
    <n v="412.240273852288"/>
    <x v="1"/>
    <n v="0"/>
    <m/>
    <m/>
    <m/>
    <m/>
    <m/>
    <m/>
    <m/>
    <m/>
    <m/>
  </r>
  <r>
    <s v="ASTRAZENECA"/>
    <s v="D7960C00013 Returns and Destruction"/>
    <s v="Astra Zeneca"/>
    <s v="Brazil"/>
    <x v="0"/>
    <n v="40700"/>
    <s v="Revenues - Third Parties"/>
    <m/>
    <s v="Storage of Returns (per Pallet)"/>
    <n v="2026"/>
    <n v="7"/>
    <s v="USD"/>
    <n v="58.162342662819491"/>
    <n v="1"/>
    <n v="58.162342662819491"/>
    <x v="1"/>
    <n v="0"/>
    <m/>
    <m/>
    <m/>
    <m/>
    <m/>
    <m/>
    <m/>
    <m/>
    <m/>
  </r>
  <r>
    <s v="ASTRAZENECA"/>
    <s v="D781DC00001 Local Purchase"/>
    <s v="Astra Zeneca"/>
    <s v="Brazil"/>
    <x v="3"/>
    <n v="40700"/>
    <s v="Revenues - Third Parties"/>
    <m/>
    <s v="PassThrough - Others"/>
    <n v="2026"/>
    <n v="7"/>
    <s v="USD"/>
    <n v="1409.7885901279287"/>
    <n v="1"/>
    <n v="1409.7885901279287"/>
    <x v="1"/>
    <n v="1"/>
    <m/>
    <m/>
    <m/>
    <m/>
    <m/>
    <m/>
    <m/>
    <m/>
    <m/>
  </r>
  <r>
    <s v="ASTRAZENECA"/>
    <s v="D9640C00003 Local Purchase"/>
    <s v="Astra Zeneca"/>
    <s v="Brazil"/>
    <x v="3"/>
    <n v="40700"/>
    <s v="Revenues - Third Parties"/>
    <m/>
    <s v="PassThrough - Others"/>
    <n v="2026"/>
    <n v="7"/>
    <s v="USD"/>
    <n v="510.78327628500028"/>
    <n v="1"/>
    <n v="510.78327628500028"/>
    <x v="1"/>
    <n v="1"/>
    <m/>
    <m/>
    <m/>
    <m/>
    <m/>
    <m/>
    <m/>
    <m/>
    <m/>
  </r>
  <r>
    <s v="BAYER"/>
    <s v="Bayer - Importer of Record Services"/>
    <s v="Bayer AG (No consolidate)"/>
    <s v="Brazil"/>
    <x v="3"/>
    <n v="40700"/>
    <s v="Revenues - Third Parties"/>
    <m/>
    <s v="Import Services"/>
    <n v="2026"/>
    <n v="7"/>
    <s v="USD"/>
    <n v="1009.4866562550002"/>
    <n v="1"/>
    <n v="1009.4866562550002"/>
    <x v="1"/>
    <n v="0"/>
    <m/>
    <m/>
    <m/>
    <m/>
    <m/>
    <m/>
    <m/>
    <m/>
    <m/>
  </r>
  <r>
    <s v="BAYER"/>
    <s v="BAY 2927088_21607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  <m/>
    <m/>
    <m/>
    <m/>
    <m/>
    <m/>
    <m/>
    <m/>
    <m/>
  </r>
  <r>
    <s v="BAYER"/>
    <s v="BAY 2927088_21607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  <m/>
    <m/>
    <m/>
    <m/>
    <m/>
    <m/>
    <m/>
    <m/>
    <m/>
  </r>
  <r>
    <s v="BAYER"/>
    <s v="BAY 2927088-22615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  <m/>
    <m/>
    <m/>
    <m/>
    <m/>
    <m/>
    <m/>
    <m/>
    <m/>
  </r>
  <r>
    <s v="BAYER"/>
    <s v="BAY 2927088-22615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  <m/>
    <m/>
    <m/>
    <m/>
    <m/>
    <m/>
    <m/>
    <m/>
    <m/>
  </r>
  <r>
    <s v="BAYER"/>
    <s v="BAY 94-8862-19920 Local"/>
    <s v="Bayer AG (No consolidate)"/>
    <s v="Brazil"/>
    <x v="0"/>
    <n v="40700"/>
    <s v="Revenues - Third Parties"/>
    <m/>
    <s v="Non-Drug Storage Ambient (per Pallet)"/>
    <n v="2026"/>
    <n v="7"/>
    <s v="USD"/>
    <n v="409.84676236000001"/>
    <n v="1"/>
    <n v="409.84676236000001"/>
    <x v="1"/>
    <n v="0"/>
    <m/>
    <m/>
    <m/>
    <m/>
    <m/>
    <m/>
    <m/>
    <m/>
    <m/>
  </r>
  <r>
    <s v="BAYER"/>
    <s v="BAY 94-8862-19920 Local"/>
    <s v="Bayer AG (No consolidate)"/>
    <s v="Brazil"/>
    <x v="3"/>
    <n v="40700"/>
    <s v="Revenues - Third Parties"/>
    <m/>
    <s v="Project Management Fee"/>
    <n v="2026"/>
    <n v="7"/>
    <s v="USD"/>
    <n v="407.95673117500002"/>
    <n v="1"/>
    <n v="407.95673117500002"/>
    <x v="1"/>
    <n v="0"/>
    <m/>
    <m/>
    <m/>
    <m/>
    <m/>
    <m/>
    <m/>
    <m/>
    <m/>
  </r>
  <r>
    <s v="OTH CUST"/>
    <s v="BGB-43395-101"/>
    <s v="BeOne"/>
    <s v="Brazil"/>
    <x v="2"/>
    <n v="40700"/>
    <s v="Revenues - Third Parties"/>
    <m/>
    <s v="Destruction (per Kg)"/>
    <n v="2026"/>
    <n v="7"/>
    <s v="USD"/>
    <n v="4755.5173302000003"/>
    <n v="1"/>
    <n v="4755.5173302000003"/>
    <x v="1"/>
    <n v="1"/>
    <m/>
    <m/>
    <m/>
    <m/>
    <m/>
    <m/>
    <m/>
    <m/>
    <m/>
  </r>
  <r>
    <s v="OTH CUST"/>
    <s v="BGB-43395-101"/>
    <s v="BeOne"/>
    <s v="Brazil"/>
    <x v="2"/>
    <n v="40700"/>
    <s v="Revenues - Third Parties"/>
    <m/>
    <s v="Destruction Setup Fee"/>
    <n v="2026"/>
    <n v="7"/>
    <s v="USD"/>
    <n v="865.70402810000007"/>
    <n v="1"/>
    <n v="865.70402810000007"/>
    <x v="1"/>
    <n v="0"/>
    <m/>
    <m/>
    <m/>
    <m/>
    <m/>
    <m/>
    <m/>
    <m/>
    <m/>
  </r>
  <r>
    <s v="OTH CUST"/>
    <s v="BGB-43395-101"/>
    <s v="BeOne"/>
    <s v="Brazil"/>
    <x v="1"/>
    <n v="40700"/>
    <s v="Revenues - Third Parties"/>
    <m/>
    <s v="Freight - Returns"/>
    <n v="2026"/>
    <n v="7"/>
    <s v="USD"/>
    <n v="1552.4134262"/>
    <n v="1"/>
    <n v="1552.4134262"/>
    <x v="1"/>
    <n v="1"/>
    <m/>
    <m/>
    <m/>
    <m/>
    <m/>
    <m/>
    <m/>
    <m/>
    <m/>
  </r>
  <r>
    <s v="OTH CUST"/>
    <s v="BGB-43395-101"/>
    <s v="BeOne"/>
    <s v="Brazil"/>
    <x v="1"/>
    <n v="40700"/>
    <s v="Revenues - Third Parties"/>
    <m/>
    <s v="Freight - Shipments"/>
    <n v="2026"/>
    <n v="7"/>
    <s v="USD"/>
    <n v="11144.375658700001"/>
    <n v="1"/>
    <n v="11144.375658700001"/>
    <x v="1"/>
    <n v="1"/>
    <m/>
    <m/>
    <m/>
    <m/>
    <m/>
    <m/>
    <m/>
    <m/>
    <m/>
  </r>
  <r>
    <s v="OTH CUST"/>
    <s v="BGB-43395-101"/>
    <s v="BeOne"/>
    <s v="Brazil"/>
    <x v="3"/>
    <n v="40700"/>
    <s v="Revenues - Third Parties"/>
    <m/>
    <s v="Insulated shipper - Credo S22 - 12L (Leasing)"/>
    <n v="2026"/>
    <n v="7"/>
    <s v="USD"/>
    <n v="174.594762"/>
    <n v="1"/>
    <n v="174.594762"/>
    <x v="1"/>
    <n v="1"/>
    <m/>
    <m/>
    <m/>
    <m/>
    <m/>
    <m/>
    <m/>
    <m/>
    <m/>
  </r>
  <r>
    <s v="OTH CUST"/>
    <s v="BGB-43395-101"/>
    <s v="BeOne"/>
    <s v="Brazil"/>
    <x v="3"/>
    <n v="40700"/>
    <s v="Revenues - Third Parties"/>
    <m/>
    <s v="Insulated shipper - Credo S22 - 28L (Leasing)"/>
    <n v="2026"/>
    <n v="7"/>
    <s v="USD"/>
    <n v="232.79301599999999"/>
    <n v="1"/>
    <n v="232.79301599999999"/>
    <x v="1"/>
    <n v="1"/>
    <m/>
    <m/>
    <m/>
    <m/>
    <m/>
    <m/>
    <m/>
    <m/>
    <m/>
  </r>
  <r>
    <s v="OTH CUST"/>
    <s v="BGB-43395-101"/>
    <s v="BeOne"/>
    <s v="Brazil"/>
    <x v="3"/>
    <n v="40700"/>
    <s v="Revenues - Third Parties"/>
    <m/>
    <s v="Pick and Pack (Controlled Ambient)"/>
    <n v="2026"/>
    <n v="7"/>
    <s v="USD"/>
    <n v="831.05506760000014"/>
    <n v="1"/>
    <n v="831.05506760000014"/>
    <x v="1"/>
    <n v="0"/>
    <m/>
    <m/>
    <m/>
    <m/>
    <m/>
    <m/>
    <m/>
    <m/>
    <m/>
  </r>
  <r>
    <s v="OTH CUST"/>
    <s v="BGB-43395-101"/>
    <s v="BeOne"/>
    <s v="Brazil"/>
    <x v="3"/>
    <n v="40700"/>
    <s v="Revenues - Third Parties"/>
    <m/>
    <s v="Pick and Pack Cancellation Fee (Pre Pick &amp; Pack)"/>
    <n v="2026"/>
    <n v="7"/>
    <s v="USD"/>
    <n v="103.8768836"/>
    <n v="1"/>
    <n v="103.8768836"/>
    <x v="1"/>
    <n v="0"/>
    <m/>
    <m/>
    <m/>
    <m/>
    <m/>
    <m/>
    <m/>
    <m/>
    <m/>
  </r>
  <r>
    <s v="OTH CUST"/>
    <s v="BGB-43395-101"/>
    <s v="BeOne"/>
    <s v="Brazil"/>
    <x v="3"/>
    <n v="40700"/>
    <s v="Revenues - Third Parties"/>
    <m/>
    <s v="Project Management Fee"/>
    <n v="2026"/>
    <n v="7"/>
    <s v="USD"/>
    <n v="986.90039210000009"/>
    <n v="1"/>
    <n v="986.90039210000009"/>
    <x v="1"/>
    <n v="0"/>
    <m/>
    <m/>
    <m/>
    <m/>
    <m/>
    <m/>
    <m/>
    <m/>
    <m/>
  </r>
  <r>
    <s v="OTH CUST"/>
    <s v="BGB-43395-101"/>
    <s v="BeOne"/>
    <s v="Brazil"/>
    <x v="2"/>
    <n v="40700"/>
    <s v="Revenues - Third Parties"/>
    <m/>
    <s v="Reconciliation of Returns (per Hour)"/>
    <n v="2026"/>
    <n v="7"/>
    <s v="USD"/>
    <n v="415.54753320000003"/>
    <n v="1"/>
    <n v="415.54753320000003"/>
    <x v="1"/>
    <n v="0"/>
    <m/>
    <m/>
    <m/>
    <m/>
    <m/>
    <m/>
    <m/>
    <m/>
    <m/>
  </r>
  <r>
    <s v="OTH CUST"/>
    <s v="BGB-43395-101"/>
    <s v="BeOne"/>
    <s v="Brazil"/>
    <x v="2"/>
    <n v="40700"/>
    <s v="Revenues - Third Parties"/>
    <m/>
    <s v="Returns Receipt (per Receipt)"/>
    <n v="2026"/>
    <n v="7"/>
    <s v="USD"/>
    <n v="865.72402750000015"/>
    <n v="1"/>
    <n v="865.72402750000015"/>
    <x v="1"/>
    <n v="0"/>
    <m/>
    <m/>
    <m/>
    <m/>
    <m/>
    <m/>
    <m/>
    <m/>
    <m/>
  </r>
  <r>
    <s v="OTH CUST"/>
    <s v="BGB-43395-101"/>
    <s v="BeOne"/>
    <s v="Brazil"/>
    <x v="0"/>
    <n v="40700"/>
    <s v="Revenues - Third Parties"/>
    <m/>
    <s v="Storage Ambient (per Shelf)"/>
    <n v="2026"/>
    <n v="7"/>
    <s v="USD"/>
    <n v="3383.8984800000003"/>
    <n v="1"/>
    <n v="3383.8984800000003"/>
    <x v="1"/>
    <n v="0"/>
    <m/>
    <m/>
    <m/>
    <m/>
    <m/>
    <m/>
    <m/>
    <m/>
    <m/>
  </r>
  <r>
    <s v="OTH CUST"/>
    <s v="BGB-43395-101"/>
    <s v="BeOne"/>
    <s v="Brazil"/>
    <x v="0"/>
    <n v="40700"/>
    <s v="Revenues - Third Parties"/>
    <m/>
    <s v="Storage of Returns (per Pallet)"/>
    <n v="2026"/>
    <n v="7"/>
    <s v="USD"/>
    <n v="247.51257440000001"/>
    <n v="1"/>
    <n v="247.51257440000001"/>
    <x v="1"/>
    <n v="0"/>
    <m/>
    <m/>
    <m/>
    <m/>
    <m/>
    <m/>
    <m/>
    <m/>
    <m/>
  </r>
  <r>
    <s v="OTH CUST"/>
    <s v="BGB-43395-101"/>
    <s v="BeOne"/>
    <s v="Brazil"/>
    <x v="3"/>
    <n v="40700"/>
    <s v="Revenues - Third Parties"/>
    <m/>
    <s v="Temperature Monitoring Device (Ambient)"/>
    <n v="2026"/>
    <n v="7"/>
    <s v="USD"/>
    <n v="155.19534400000001"/>
    <n v="1"/>
    <n v="155.19534400000001"/>
    <x v="1"/>
    <n v="1"/>
    <m/>
    <m/>
    <m/>
    <m/>
    <m/>
    <m/>
    <m/>
    <m/>
    <m/>
  </r>
  <r>
    <s v="OTH CUST"/>
    <s v="BGB-Retain sample storage"/>
    <s v="BeOne"/>
    <s v="Brazil"/>
    <x v="0"/>
    <n v="40700"/>
    <s v="Revenues - Third Parties"/>
    <m/>
    <s v="Storage Ambient (per Shelf)"/>
    <n v="2026"/>
    <n v="7"/>
    <s v="USD"/>
    <n v="528.73413749999997"/>
    <n v="1"/>
    <n v="528.73413749999997"/>
    <x v="1"/>
    <n v="0"/>
    <m/>
    <m/>
    <m/>
    <m/>
    <m/>
    <m/>
    <m/>
    <m/>
    <m/>
  </r>
  <r>
    <s v="OTH CUST"/>
    <s v="BGB-58067-101"/>
    <s v="BeOne"/>
    <s v="Brazil"/>
    <x v="3"/>
    <n v="40700"/>
    <s v="Revenues - Third Parties"/>
    <m/>
    <s v="Project Management Fee"/>
    <n v="2026"/>
    <n v="7"/>
    <s v="USD"/>
    <n v="888.21335279999994"/>
    <n v="1"/>
    <n v="888.21335279999994"/>
    <x v="1"/>
    <n v="0"/>
    <m/>
    <m/>
    <m/>
    <m/>
    <m/>
    <m/>
    <m/>
    <m/>
    <m/>
  </r>
  <r>
    <s v="OTH CUST"/>
    <s v="BGB-58067-101"/>
    <s v="BeOne"/>
    <s v="Brazil"/>
    <x v="0"/>
    <n v="40700"/>
    <s v="Revenues - Third Parties"/>
    <m/>
    <s v="Storage Ambient (per Shelf)"/>
    <n v="2026"/>
    <n v="7"/>
    <s v="USD"/>
    <n v="317.24048249999998"/>
    <n v="1"/>
    <n v="317.24048249999998"/>
    <x v="1"/>
    <n v="0"/>
    <m/>
    <m/>
    <m/>
    <m/>
    <m/>
    <m/>
    <m/>
    <m/>
    <m/>
  </r>
  <r>
    <s v="OTH CUST"/>
    <s v="BGB-58067-101"/>
    <s v="BeOne"/>
    <s v="Brazil"/>
    <x v="0"/>
    <n v="40700"/>
    <s v="Revenues - Third Parties"/>
    <m/>
    <s v="Storage Refrigerated (per Shelf)"/>
    <n v="2026"/>
    <n v="7"/>
    <s v="USD"/>
    <n v="444.10667639999997"/>
    <n v="1"/>
    <n v="444.10667639999997"/>
    <x v="1"/>
    <n v="0"/>
    <m/>
    <m/>
    <m/>
    <m/>
    <m/>
    <m/>
    <m/>
    <m/>
    <m/>
  </r>
  <r>
    <s v="GSK"/>
    <s v="301160 - Local Purchase"/>
    <s v="GSK Vaccines Biologicals"/>
    <s v="Brazil"/>
    <x v="6"/>
    <n v="40700"/>
    <s v="Revenues - Third Parties"/>
    <m/>
    <s v="Clinical Ancillary Freight"/>
    <n v="2026"/>
    <n v="7"/>
    <s v="USD"/>
    <n v="2999.9100000000003"/>
    <n v="1"/>
    <n v="2999.9100000000003"/>
    <x v="1"/>
    <n v="1"/>
    <m/>
    <m/>
    <m/>
    <m/>
    <m/>
    <m/>
    <m/>
    <m/>
    <m/>
  </r>
  <r>
    <s v="GSK"/>
    <s v="301160 - Local Purchase"/>
    <s v="GSK Vaccines Biologicals"/>
    <s v="Brazil"/>
    <x v="6"/>
    <n v="40700"/>
    <s v="Revenues - Third Parties"/>
    <m/>
    <s v="Purchase Material A"/>
    <n v="2026"/>
    <n v="7"/>
    <s v="USD"/>
    <n v="566.42300680000005"/>
    <n v="1"/>
    <n v="566.42300680000005"/>
    <x v="1"/>
    <n v="1"/>
    <m/>
    <m/>
    <m/>
    <m/>
    <m/>
    <m/>
    <m/>
    <m/>
    <m/>
  </r>
  <r>
    <s v="J &amp; J"/>
    <s v="Janssen Local Returns and Destruction"/>
    <s v="Janssen"/>
    <s v="Brazil"/>
    <x v="1"/>
    <n v="40700"/>
    <s v="Revenues - Third Parties"/>
    <m/>
    <s v="Freight - Returns"/>
    <n v="2026"/>
    <n v="7"/>
    <s v="USD"/>
    <n v="10131.16110440006"/>
    <n v="1"/>
    <n v="10131.16110440006"/>
    <x v="1"/>
    <n v="1"/>
    <m/>
    <m/>
    <m/>
    <m/>
    <m/>
    <m/>
    <m/>
    <m/>
    <m/>
  </r>
  <r>
    <s v="J &amp; J"/>
    <s v="Janssen Local Returns and Destruction"/>
    <s v="Janssen"/>
    <s v="Brazil"/>
    <x v="2"/>
    <n v="40700"/>
    <s v="Revenues - Third Parties"/>
    <m/>
    <s v="Reconciliation of Returns - Controlled Drugs (per Hour)"/>
    <n v="2026"/>
    <n v="7"/>
    <s v="USD"/>
    <n v="1035.9070772447535"/>
    <n v="1"/>
    <n v="1035.9070772447535"/>
    <x v="1"/>
    <n v="0"/>
    <m/>
    <m/>
    <m/>
    <m/>
    <m/>
    <m/>
    <m/>
    <m/>
    <m/>
  </r>
  <r>
    <s v="J &amp; J"/>
    <s v="Janssen Local Returns and Destruction"/>
    <s v="Janssen"/>
    <s v="Brazil"/>
    <x v="2"/>
    <n v="40700"/>
    <s v="Revenues - Third Parties"/>
    <m/>
    <s v="Returns Receipt - Controlled Drugs (per Receipt_ID)"/>
    <n v="2026"/>
    <n v="7"/>
    <s v="USD"/>
    <n v="2427.6439157886953"/>
    <n v="1"/>
    <n v="2427.6439157886953"/>
    <x v="1"/>
    <n v="0"/>
    <m/>
    <m/>
    <m/>
    <m/>
    <m/>
    <m/>
    <m/>
    <m/>
    <m/>
  </r>
  <r>
    <s v="J &amp; J"/>
    <s v="Janssen Local Returns and Destruction"/>
    <s v="Janssen"/>
    <s v="Brazil"/>
    <x v="2"/>
    <n v="40700"/>
    <s v="Revenues - Third Parties"/>
    <m/>
    <s v="Returns Receipt (per Receipt)"/>
    <n v="2026"/>
    <n v="7"/>
    <s v="USD"/>
    <n v="5522.7921125750527"/>
    <n v="1"/>
    <n v="5522.7921125750527"/>
    <x v="1"/>
    <n v="0"/>
    <m/>
    <m/>
    <m/>
    <m/>
    <m/>
    <m/>
    <m/>
    <m/>
    <m/>
  </r>
  <r>
    <s v="J &amp; J"/>
    <s v="Janssen Local Returns and Destruction"/>
    <s v="Janssen"/>
    <s v="Brazil"/>
    <x v="0"/>
    <n v="40700"/>
    <s v="Revenues - Third Parties"/>
    <m/>
    <s v="Storage of Returns - Controlled Drugs (per Pallet)"/>
    <n v="2026"/>
    <n v="7"/>
    <s v="USD"/>
    <n v="2435.4007143737608"/>
    <n v="1"/>
    <n v="2435.4007143737608"/>
    <x v="1"/>
    <n v="0"/>
    <m/>
    <m/>
    <m/>
    <m/>
    <m/>
    <m/>
    <m/>
    <m/>
    <m/>
  </r>
  <r>
    <s v="J &amp; J"/>
    <s v="Janssen Local Returns and Destruction"/>
    <s v="Janssen"/>
    <s v="Brazil"/>
    <x v="0"/>
    <n v="40700"/>
    <s v="Revenues - Third Parties"/>
    <m/>
    <s v="Storage of Returns (per Pallet)"/>
    <n v="2026"/>
    <n v="7"/>
    <s v="USD"/>
    <n v="1294.7868865736284"/>
    <n v="1"/>
    <n v="1294.7868865736284"/>
    <x v="1"/>
    <n v="0"/>
    <m/>
    <m/>
    <m/>
    <m/>
    <m/>
    <m/>
    <m/>
    <m/>
    <m/>
  </r>
  <r>
    <s v="J &amp; J"/>
    <s v="67896062PAH4002"/>
    <s v="Janssen"/>
    <s v="Brazil"/>
    <x v="3"/>
    <n v="40700"/>
    <s v="Revenues - Third Parties"/>
    <m/>
    <s v="Project Management Fee"/>
    <n v="2026"/>
    <n v="7"/>
    <s v="USD"/>
    <n v="498.89087175481313"/>
    <n v="1"/>
    <n v="498.89087175481313"/>
    <x v="1"/>
    <n v="0"/>
    <m/>
    <m/>
    <m/>
    <m/>
    <m/>
    <m/>
    <m/>
    <m/>
    <m/>
  </r>
  <r>
    <s v="J &amp; J"/>
    <s v="67896062PAH4002"/>
    <s v="Janssen"/>
    <s v="Brazil"/>
    <x v="0"/>
    <n v="40700"/>
    <s v="Revenues - Third Parties"/>
    <m/>
    <s v="Storage Ambient (per Shelf)"/>
    <n v="2026"/>
    <n v="7"/>
    <s v="USD"/>
    <n v="226.76265104950718"/>
    <n v="1"/>
    <n v="226.76265104950718"/>
    <x v="1"/>
    <n v="0"/>
    <m/>
    <m/>
    <m/>
    <m/>
    <m/>
    <m/>
    <m/>
    <m/>
    <m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656.16573855604804"/>
    <n v="1"/>
    <n v="656.16573855604804"/>
    <x v="1"/>
    <n v="1"/>
    <m/>
    <m/>
    <m/>
    <m/>
    <m/>
    <m/>
    <m/>
    <m/>
    <m/>
  </r>
  <r>
    <s v="J &amp; J"/>
    <s v="42847922MDD4002"/>
    <s v="Janssen"/>
    <s v="Brazil"/>
    <x v="3"/>
    <n v="40700"/>
    <s v="Revenues - Third Parties"/>
    <m/>
    <s v="Pick and Pack (Ambient)"/>
    <n v="2026"/>
    <n v="7"/>
    <s v="USD"/>
    <n v="212.39251298114129"/>
    <n v="1"/>
    <n v="212.39251298114129"/>
    <x v="1"/>
    <n v="0"/>
    <m/>
    <m/>
    <m/>
    <m/>
    <m/>
    <m/>
    <m/>
    <m/>
    <m/>
  </r>
  <r>
    <s v="J &amp; J"/>
    <s v="42847922MDD4002"/>
    <s v="Janssen"/>
    <s v="Brazil"/>
    <x v="3"/>
    <n v="40700"/>
    <s v="Revenues - Third Parties"/>
    <m/>
    <s v="Project Management Fee"/>
    <n v="2026"/>
    <n v="7"/>
    <s v="USD"/>
    <n v="505.6964594789078"/>
    <n v="1"/>
    <n v="505.6964594789078"/>
    <x v="1"/>
    <n v="0"/>
    <m/>
    <m/>
    <m/>
    <m/>
    <m/>
    <m/>
    <m/>
    <m/>
    <m/>
  </r>
  <r>
    <s v="J &amp; J"/>
    <s v="42847922MDD4002"/>
    <s v="Janssen"/>
    <s v="Brazil"/>
    <x v="0"/>
    <n v="40700"/>
    <s v="Revenues - Third Parties"/>
    <m/>
    <s v="Storage Ambient (per Shelf)"/>
    <n v="2026"/>
    <n v="7"/>
    <s v="USD"/>
    <n v="1609.0341892510703"/>
    <n v="1"/>
    <n v="1609.0341892510703"/>
    <x v="1"/>
    <n v="0"/>
    <m/>
    <m/>
    <m/>
    <m/>
    <m/>
    <m/>
    <m/>
    <m/>
    <m/>
  </r>
  <r>
    <s v="J &amp; J"/>
    <s v="67896062PUH4009"/>
    <s v="Janssen"/>
    <s v="Brazil"/>
    <x v="3"/>
    <n v="40700"/>
    <s v="Revenues - Third Parties"/>
    <m/>
    <s v="Project Management Fee"/>
    <n v="2026"/>
    <n v="7"/>
    <s v="USD"/>
    <n v="550.15428309339404"/>
    <n v="1"/>
    <n v="550.15428309339404"/>
    <x v="1"/>
    <n v="0"/>
    <m/>
    <m/>
    <m/>
    <m/>
    <m/>
    <m/>
    <m/>
    <m/>
    <m/>
  </r>
  <r>
    <s v="J &amp; J"/>
    <s v="67896062PUH4009"/>
    <s v="Janssen"/>
    <s v="Brazil"/>
    <x v="0"/>
    <n v="40700"/>
    <s v="Revenues - Third Parties"/>
    <m/>
    <s v="Storage Ambient (per Shelf)"/>
    <n v="2026"/>
    <n v="7"/>
    <s v="USD"/>
    <n v="125.03156891684785"/>
    <n v="1"/>
    <n v="125.03156891684785"/>
    <x v="1"/>
    <n v="0"/>
    <m/>
    <m/>
    <m/>
    <m/>
    <m/>
    <m/>
    <m/>
    <m/>
    <m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9088.832034254172"/>
    <n v="1"/>
    <n v="9088.832034254172"/>
    <x v="1"/>
    <n v="1"/>
    <m/>
    <m/>
    <m/>
    <m/>
    <m/>
    <m/>
    <m/>
    <m/>
    <m/>
  </r>
  <r>
    <s v="J &amp; J"/>
    <s v="64407564MMY4003"/>
    <s v="Janssen"/>
    <s v="Brazil"/>
    <x v="3"/>
    <n v="40700"/>
    <s v="Revenues - Third Parties"/>
    <m/>
    <s v="Insulated shipper - Credo S22 - 12L (Leasing)"/>
    <n v="2026"/>
    <n v="7"/>
    <s v="USD"/>
    <n v="1741.3689201131019"/>
    <n v="1"/>
    <n v="1741.3689201131019"/>
    <x v="1"/>
    <n v="1"/>
    <m/>
    <m/>
    <m/>
    <m/>
    <m/>
    <m/>
    <m/>
    <m/>
    <m/>
  </r>
  <r>
    <s v="J &amp; J"/>
    <s v="64407564MMY4003"/>
    <s v="Janssen"/>
    <s v="Brazil"/>
    <x v="3"/>
    <n v="40700"/>
    <s v="Revenues - Third Parties"/>
    <m/>
    <s v="Pick and Pack (Refrigerated)"/>
    <n v="2026"/>
    <n v="7"/>
    <s v="USD"/>
    <n v="562.67549460247506"/>
    <n v="1"/>
    <n v="562.67549460247506"/>
    <x v="1"/>
    <n v="0"/>
    <m/>
    <m/>
    <m/>
    <m/>
    <m/>
    <m/>
    <m/>
    <m/>
    <m/>
  </r>
  <r>
    <s v="J &amp; J"/>
    <s v="64407564MMY4003"/>
    <s v="Janssen"/>
    <s v="Brazil"/>
    <x v="3"/>
    <n v="40700"/>
    <s v="Revenues - Third Parties"/>
    <m/>
    <s v="Project Management Fee"/>
    <n v="2026"/>
    <n v="7"/>
    <s v="USD"/>
    <n v="595.13201281993952"/>
    <n v="1"/>
    <n v="595.13201281993952"/>
    <x v="1"/>
    <n v="0"/>
    <m/>
    <m/>
    <m/>
    <m/>
    <m/>
    <m/>
    <m/>
    <m/>
    <m/>
  </r>
  <r>
    <s v="J &amp; J"/>
    <s v="64407564MMY4003"/>
    <s v="Janssen"/>
    <s v="Brazil"/>
    <x v="5"/>
    <n v="40700"/>
    <s v="Revenues - Third Parties"/>
    <m/>
    <s v="PTC Duties"/>
    <n v="2026"/>
    <n v="7"/>
    <s v="USD"/>
    <n v="461.66399488125001"/>
    <n v="1"/>
    <n v="461.66399488125001"/>
    <x v="1"/>
    <n v="1"/>
    <m/>
    <m/>
    <m/>
    <m/>
    <m/>
    <m/>
    <m/>
    <m/>
    <m/>
  </r>
  <r>
    <s v="J &amp; J"/>
    <s v="64407564MMY4003"/>
    <s v="Janssen"/>
    <s v="Brazil"/>
    <x v="0"/>
    <n v="40700"/>
    <s v="Revenues - Third Parties"/>
    <m/>
    <s v="Storage Refrigerated (per Shelf)"/>
    <n v="2026"/>
    <n v="7"/>
    <s v="USD"/>
    <n v="357.08021072626349"/>
    <n v="1"/>
    <n v="357.08021072626349"/>
    <x v="1"/>
    <n v="0"/>
    <m/>
    <m/>
    <m/>
    <m/>
    <m/>
    <m/>
    <m/>
    <m/>
    <m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3668.3411006294709"/>
    <n v="1"/>
    <n v="3668.3411006294709"/>
    <x v="1"/>
    <n v="1"/>
    <m/>
    <m/>
    <m/>
    <m/>
    <m/>
    <m/>
    <m/>
    <m/>
    <m/>
  </r>
  <r>
    <s v="J &amp; J"/>
    <s v="CNTO1959CRD4005"/>
    <s v="Janssen"/>
    <s v="Brazil"/>
    <x v="3"/>
    <n v="40700"/>
    <s v="Revenues - Third Parties"/>
    <m/>
    <s v="Insulated shipper - Credo S22 - 12L (Leasing)"/>
    <n v="2026"/>
    <n v="7"/>
    <s v="USD"/>
    <n v="729.88534790953258"/>
    <n v="1"/>
    <n v="729.88534790953258"/>
    <x v="1"/>
    <n v="1"/>
    <m/>
    <m/>
    <m/>
    <m/>
    <m/>
    <m/>
    <m/>
    <m/>
    <m/>
  </r>
  <r>
    <s v="J &amp; J"/>
    <s v="CNTO1959CRD4005"/>
    <s v="Janssen"/>
    <s v="Brazil"/>
    <x v="3"/>
    <n v="40700"/>
    <s v="Revenues - Third Parties"/>
    <m/>
    <s v="Pick and Pack (Refrigerated)"/>
    <n v="2026"/>
    <n v="7"/>
    <s v="USD"/>
    <n v="235.84345491029873"/>
    <n v="1"/>
    <n v="235.84345491029873"/>
    <x v="1"/>
    <n v="0"/>
    <m/>
    <m/>
    <m/>
    <m/>
    <m/>
    <m/>
    <m/>
    <m/>
    <m/>
  </r>
  <r>
    <s v="J &amp; J"/>
    <s v="CNTO1959CRD4005"/>
    <s v="Janssen"/>
    <s v="Brazil"/>
    <x v="3"/>
    <n v="40700"/>
    <s v="Revenues - Third Parties"/>
    <m/>
    <s v="Project Management Fee"/>
    <n v="2026"/>
    <n v="7"/>
    <s v="USD"/>
    <n v="498.89087175481313"/>
    <n v="1"/>
    <n v="498.89087175481313"/>
    <x v="1"/>
    <n v="0"/>
    <m/>
    <m/>
    <m/>
    <m/>
    <m/>
    <m/>
    <m/>
    <m/>
    <m/>
  </r>
  <r>
    <s v="J &amp; J"/>
    <s v="CNTO1959CRD4005"/>
    <s v="Janssen"/>
    <s v="Brazil"/>
    <x v="0"/>
    <n v="40700"/>
    <s v="Revenues - Third Parties"/>
    <m/>
    <s v="Storage Refrigerated (per Shelf)"/>
    <n v="2026"/>
    <n v="7"/>
    <s v="USD"/>
    <n v="535.62031608939526"/>
    <n v="1"/>
    <n v="535.62031608939526"/>
    <x v="1"/>
    <n v="0"/>
    <m/>
    <m/>
    <m/>
    <m/>
    <m/>
    <m/>
    <m/>
    <m/>
    <m/>
  </r>
  <r>
    <s v="J &amp; J"/>
    <s v="77242113UCO4001"/>
    <s v="Janssen"/>
    <s v="Brazil"/>
    <x v="3"/>
    <n v="40700"/>
    <s v="Revenues - Third Parties"/>
    <m/>
    <s v="Project Management Fee"/>
    <n v="2026"/>
    <n v="7"/>
    <s v="USD"/>
    <n v="556.00698823268544"/>
    <n v="1"/>
    <n v="556.00698823268544"/>
    <x v="1"/>
    <n v="0"/>
    <m/>
    <m/>
    <m/>
    <m/>
    <m/>
    <m/>
    <m/>
    <m/>
    <m/>
  </r>
  <r>
    <s v="J &amp; J"/>
    <s v="77242113UCO4001"/>
    <s v="Janssen"/>
    <s v="Brazil"/>
    <x v="3"/>
    <n v="40700"/>
    <s v="Revenues - Third Parties"/>
    <m/>
    <s v="Receipt fee Ambient (per Receipt_ID)"/>
    <n v="2026"/>
    <n v="7"/>
    <s v="USD"/>
    <n v="222.40279529307421"/>
    <n v="1"/>
    <n v="222.40279529307421"/>
    <x v="1"/>
    <n v="0"/>
    <m/>
    <m/>
    <m/>
    <m/>
    <m/>
    <m/>
    <m/>
    <m/>
    <m/>
  </r>
  <r>
    <s v="J &amp; J"/>
    <s v="77242113UCO4001"/>
    <s v="Janssen"/>
    <s v="Brazil"/>
    <x v="0"/>
    <n v="40700"/>
    <s v="Revenues - Third Parties"/>
    <m/>
    <s v="Storage Ambient (per Shelf)"/>
    <n v="2026"/>
    <n v="7"/>
    <s v="USD"/>
    <n v="379.08678326371916"/>
    <n v="1"/>
    <n v="379.08678326371916"/>
    <x v="1"/>
    <n v="0"/>
    <m/>
    <m/>
    <m/>
    <m/>
    <m/>
    <m/>
    <m/>
    <m/>
    <m/>
  </r>
  <r>
    <s v="MERCK"/>
    <s v="MK-3475-56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564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689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3475-68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68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689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3475-689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erck Storage Returns and Destructions"/>
    <s v="Merck Sharp and Dohme LLC"/>
    <s v="Brazil"/>
    <x v="0"/>
    <n v="40700"/>
    <s v="Revenues - Third Parties"/>
    <m/>
    <s v="Storage of Returns (per Pallet)"/>
    <n v="2026"/>
    <n v="7"/>
    <s v="USD"/>
    <n v="5808.6630253750009"/>
    <n v="1"/>
    <n v="5808.6630253750009"/>
    <x v="1"/>
    <n v="0"/>
    <m/>
    <m/>
    <m/>
    <m/>
    <m/>
    <m/>
    <m/>
    <m/>
    <m/>
  </r>
  <r>
    <s v="MERCK"/>
    <s v="MK-3475-71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71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756 (Local)"/>
    <s v="Merck Sharp and Dohme LLC"/>
    <s v="Brazil"/>
    <x v="1"/>
    <n v="40700"/>
    <s v="Revenues - Third Parties"/>
    <m/>
    <s v="Freight - Returns"/>
    <n v="2026"/>
    <n v="7"/>
    <s v="USD"/>
    <n v="233.95086749999999"/>
    <n v="1"/>
    <n v="233.95086749999999"/>
    <x v="1"/>
    <n v="1"/>
    <m/>
    <m/>
    <m/>
    <m/>
    <m/>
    <m/>
    <m/>
    <m/>
    <m/>
  </r>
  <r>
    <s v="MERCK"/>
    <s v="MK-3475-75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3475-756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3475-75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75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3475-75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3475-756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  <m/>
    <m/>
    <m/>
    <m/>
    <m/>
    <m/>
    <m/>
    <m/>
    <m/>
  </r>
  <r>
    <s v="MERCK"/>
    <s v="MK-3475-63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3475-63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486.07387499999999"/>
    <n v="1"/>
    <n v="486.07387499999999"/>
    <x v="1"/>
    <n v="1"/>
    <m/>
    <m/>
    <m/>
    <m/>
    <m/>
    <m/>
    <m/>
    <m/>
    <m/>
  </r>
  <r>
    <s v="MERCK"/>
    <s v="MK-3475-641 (local)"/>
    <s v="Merck Sharp and Dohme LLC"/>
    <s v="Brazil"/>
    <x v="0"/>
    <n v="40700"/>
    <s v="Revenues - Third Parties"/>
    <m/>
    <s v="Non-Drug Storage Ambient (per Shelf)"/>
    <n v="2026"/>
    <n v="7"/>
    <s v="USD"/>
    <n v="298.05222956249997"/>
    <n v="1"/>
    <n v="298.05222956249997"/>
    <x v="1"/>
    <n v="0"/>
    <m/>
    <m/>
    <m/>
    <m/>
    <m/>
    <m/>
    <m/>
    <m/>
    <m/>
  </r>
  <r>
    <s v="MERCK"/>
    <s v="MK-3475-64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937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3475-93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  <m/>
    <m/>
    <m/>
    <m/>
    <m/>
    <m/>
    <m/>
    <m/>
    <m/>
  </r>
  <r>
    <s v="MERCK"/>
    <s v="MK-7339-001 (Local)"/>
    <s v="Merck Sharp and Dohme LLC"/>
    <s v="Brazil"/>
    <x v="1"/>
    <n v="40700"/>
    <s v="Revenues - Third Parties"/>
    <m/>
    <s v="Freight - Returns"/>
    <n v="2026"/>
    <n v="7"/>
    <s v="USD"/>
    <n v="237.11527831250001"/>
    <n v="1"/>
    <n v="237.11527831250001"/>
    <x v="1"/>
    <n v="1"/>
    <m/>
    <m/>
    <m/>
    <m/>
    <m/>
    <m/>
    <m/>
    <m/>
    <m/>
  </r>
  <r>
    <s v="MERCK"/>
    <s v="MK-7339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7339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339-001 (Local)"/>
    <s v="Merck Sharp and Dohme LLC"/>
    <s v="Brazil"/>
    <x v="2"/>
    <n v="40700"/>
    <s v="Revenues - Third Parties"/>
    <m/>
    <s v="Reconciliation of Returns (per Receipt)"/>
    <n v="2026"/>
    <n v="7"/>
    <s v="USD"/>
    <n v="158.945514"/>
    <n v="1"/>
    <n v="158.945514"/>
    <x v="1"/>
    <n v="0"/>
    <m/>
    <m/>
    <m/>
    <m/>
    <m/>
    <m/>
    <m/>
    <m/>
    <m/>
  </r>
  <r>
    <s v="MERCK"/>
    <s v="MK-7339-001 (Local)"/>
    <s v="Merck Sharp and Dohme LLC"/>
    <s v="Brazil"/>
    <x v="2"/>
    <n v="40700"/>
    <s v="Revenues - Third Parties"/>
    <m/>
    <s v="Returns Receipt (per Receipt)"/>
    <n v="2026"/>
    <n v="7"/>
    <s v="USD"/>
    <n v="397.36378500000006"/>
    <n v="1"/>
    <n v="397.36378500000006"/>
    <x v="1"/>
    <n v="0"/>
    <m/>
    <m/>
    <m/>
    <m/>
    <m/>
    <m/>
    <m/>
    <m/>
    <m/>
  </r>
  <r>
    <s v="MERCK"/>
    <s v="MK-7339-008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7339-008 (Local)"/>
    <s v="Merck Sharp and Dohme LLC"/>
    <s v="Brazil"/>
    <x v="1"/>
    <n v="40700"/>
    <s v="Revenues - Third Parties"/>
    <m/>
    <s v="Freight - Returns"/>
    <n v="2026"/>
    <n v="7"/>
    <s v="USD"/>
    <n v="121.14892912499998"/>
    <n v="1"/>
    <n v="121.14892912499998"/>
    <x v="1"/>
    <n v="1"/>
    <m/>
    <m/>
    <m/>
    <m/>
    <m/>
    <m/>
    <m/>
    <m/>
    <m/>
  </r>
  <r>
    <s v="MERCK"/>
    <s v="MK-7339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  <m/>
    <m/>
    <m/>
    <m/>
    <m/>
    <m/>
    <m/>
    <m/>
    <m/>
  </r>
  <r>
    <s v="MERCK"/>
    <s v="MK-7339-008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7339-008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3475-975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97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902-012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7902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477.67894999999999"/>
    <n v="1"/>
    <n v="477.67894999999999"/>
    <x v="1"/>
    <n v="1"/>
    <m/>
    <m/>
    <m/>
    <m/>
    <m/>
    <m/>
    <m/>
    <m/>
    <m/>
  </r>
  <r>
    <s v="MERCK"/>
    <s v="MK-3475-99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99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99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3475-99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991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V503-049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V503-04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587 (Local)"/>
    <s v="Merck Sharp and Dohme LLC"/>
    <s v="Brazil"/>
    <x v="3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n v="0"/>
    <m/>
    <m/>
    <m/>
    <m/>
    <m/>
    <m/>
    <m/>
    <m/>
    <m/>
  </r>
  <r>
    <s v="MERCK"/>
    <s v="MK-3475-587 (Local)"/>
    <s v="Merck Sharp and Dohme LLC"/>
    <s v="Brazil"/>
    <x v="1"/>
    <n v="40700"/>
    <s v="Revenues - Third Parties"/>
    <m/>
    <s v="Freight - Returns"/>
    <n v="2026"/>
    <n v="7"/>
    <s v="USD"/>
    <n v="246.05008531250002"/>
    <n v="1"/>
    <n v="246.05008531250002"/>
    <x v="1"/>
    <n v="1"/>
    <m/>
    <m/>
    <m/>
    <m/>
    <m/>
    <m/>
    <m/>
    <m/>
    <m/>
  </r>
  <r>
    <s v="MERCK"/>
    <s v="MK-3475-587 (Local)"/>
    <s v="Merck Sharp and Dohme LLC"/>
    <s v="Brazil"/>
    <x v="1"/>
    <n v="40700"/>
    <s v="Revenues - Third Parties"/>
    <m/>
    <s v="Freight - Shipments"/>
    <n v="2026"/>
    <n v="7"/>
    <s v="USD"/>
    <n v="353.10122137500008"/>
    <n v="1"/>
    <n v="353.10122137500008"/>
    <x v="1"/>
    <n v="1"/>
    <m/>
    <m/>
    <m/>
    <m/>
    <m/>
    <m/>
    <m/>
    <m/>
    <m/>
  </r>
  <r>
    <s v="MERCK"/>
    <s v="MK-3475-587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3475-587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3475-58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587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587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6482-012 (Local)"/>
    <s v="Merck Sharp and Dohme LLC"/>
    <s v="Brazil"/>
    <x v="1"/>
    <n v="40700"/>
    <s v="Revenues - Third Parties"/>
    <m/>
    <s v="Freight - Returns"/>
    <n v="2026"/>
    <n v="7"/>
    <s v="USD"/>
    <n v="493.706868375"/>
    <n v="1"/>
    <n v="493.706868375"/>
    <x v="1"/>
    <n v="1"/>
    <m/>
    <m/>
    <m/>
    <m/>
    <m/>
    <m/>
    <m/>
    <m/>
    <m/>
  </r>
  <r>
    <s v="MERCK"/>
    <s v="MK-6482-012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6482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482-012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  <m/>
    <m/>
    <m/>
    <m/>
    <m/>
    <m/>
    <m/>
    <m/>
    <m/>
  </r>
  <r>
    <s v="MERCK"/>
    <s v="MK-6482-012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7684A-003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7684A-003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  <m/>
    <m/>
    <m/>
    <m/>
    <m/>
    <m/>
    <m/>
    <m/>
    <m/>
  </r>
  <r>
    <s v="MERCK"/>
    <s v="MK-7684A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  <m/>
    <m/>
    <m/>
    <m/>
    <m/>
    <m/>
    <m/>
    <m/>
    <m/>
  </r>
  <r>
    <s v="MERCK"/>
    <s v="MK-3475-B49 (local)"/>
    <s v="Merck Sharp and Dohme LLC"/>
    <s v="Brazil"/>
    <x v="1"/>
    <n v="40700"/>
    <s v="Revenues - Third Parties"/>
    <m/>
    <s v="Freight - Returns"/>
    <n v="2026"/>
    <n v="7"/>
    <s v="USD"/>
    <n v="488.30875581250007"/>
    <n v="1"/>
    <n v="488.30875581250007"/>
    <x v="1"/>
    <n v="1"/>
    <m/>
    <m/>
    <m/>
    <m/>
    <m/>
    <m/>
    <m/>
    <m/>
    <m/>
  </r>
  <r>
    <s v="MERCK"/>
    <s v="MK-3475-B4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B4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B49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  <m/>
    <m/>
    <m/>
    <m/>
    <m/>
    <m/>
    <m/>
    <m/>
    <m/>
  </r>
  <r>
    <s v="MERCK"/>
    <s v="MK-3475-B49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1026-003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1026-003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  <m/>
    <m/>
    <m/>
    <m/>
    <m/>
    <m/>
    <m/>
    <m/>
    <m/>
  </r>
  <r>
    <s v="MERCK"/>
    <s v="MK-1026-003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1026-00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6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492.73665"/>
    <n v="1"/>
    <n v="492.73665"/>
    <x v="1"/>
    <n v="1"/>
    <m/>
    <m/>
    <m/>
    <m/>
    <m/>
    <m/>
    <m/>
    <m/>
    <m/>
  </r>
  <r>
    <s v="MERCK"/>
    <s v="MK-1026-00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7075-00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7075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140-003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  <m/>
    <m/>
    <m/>
    <m/>
    <m/>
    <m/>
    <m/>
    <m/>
    <m/>
  </r>
  <r>
    <s v="MERCK"/>
    <s v="MK-2140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140-003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3475-B96 (Local)"/>
    <s v="Merck Sharp and Dohme LLC"/>
    <s v="Brazil"/>
    <x v="1"/>
    <n v="40700"/>
    <s v="Revenues - Third Parties"/>
    <m/>
    <s v="Freight - Returns"/>
    <n v="2026"/>
    <n v="7"/>
    <s v="USD"/>
    <n v="463.95356918750002"/>
    <n v="1"/>
    <n v="463.95356918750002"/>
    <x v="1"/>
    <n v="1"/>
    <m/>
    <m/>
    <m/>
    <m/>
    <m/>
    <m/>
    <m/>
    <m/>
    <m/>
  </r>
  <r>
    <s v="MERCK"/>
    <s v="MK-3475-B9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B9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B9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3475-B9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3475-B9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6482-022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6482-02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158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3475-158 (Local)"/>
    <s v="Merck Sharp and Dohme LLC"/>
    <s v="Brazil"/>
    <x v="0"/>
    <n v="40700"/>
    <s v="Revenues - Third Parties"/>
    <m/>
    <s v="Non-Drug Storage Ambient (per Shelf)"/>
    <n v="2026"/>
    <n v="7"/>
    <s v="USD"/>
    <n v="298.05222956249997"/>
    <n v="1"/>
    <n v="298.05222956249997"/>
    <x v="1"/>
    <n v="0"/>
    <m/>
    <m/>
    <m/>
    <m/>
    <m/>
    <m/>
    <m/>
    <m/>
    <m/>
  </r>
  <r>
    <s v="MERCK"/>
    <s v="MK-3475-15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A86 (Local)"/>
    <s v="Merck Sharp and Dohme LLC"/>
    <s v="Brazil"/>
    <x v="1"/>
    <n v="40700"/>
    <s v="Revenues - Third Parties"/>
    <m/>
    <s v="Freight - Returns"/>
    <n v="2026"/>
    <n v="7"/>
    <s v="USD"/>
    <n v="123.71572675"/>
    <n v="1"/>
    <n v="123.71572675"/>
    <x v="1"/>
    <n v="1"/>
    <m/>
    <m/>
    <m/>
    <m/>
    <m/>
    <m/>
    <m/>
    <m/>
    <m/>
  </r>
  <r>
    <s v="MERCK"/>
    <s v="MK-3475-A8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A8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A86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  <m/>
    <m/>
    <m/>
    <m/>
    <m/>
    <m/>
    <m/>
    <m/>
    <m/>
  </r>
  <r>
    <s v="MERCK"/>
    <s v="MK-3475-A86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3475-676 (Local)"/>
    <s v="Merck Sharp and Dohme LLC"/>
    <s v="Brazil"/>
    <x v="1"/>
    <n v="40700"/>
    <s v="Revenues - Third Parties"/>
    <m/>
    <s v="Freight - Returns"/>
    <n v="2026"/>
    <n v="7"/>
    <s v="USD"/>
    <n v="120.286798625"/>
    <n v="1"/>
    <n v="120.286798625"/>
    <x v="1"/>
    <n v="1"/>
    <m/>
    <m/>
    <m/>
    <m/>
    <m/>
    <m/>
    <m/>
    <m/>
    <m/>
  </r>
  <r>
    <s v="MERCK"/>
    <s v="MK-3475-676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3475-67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3475-67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676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3475-676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4280A-008 (Local)"/>
    <s v="Merck Sharp and Dohme LLC"/>
    <s v="Brazil"/>
    <x v="3"/>
    <n v="40700"/>
    <s v="Revenues - Third Parties"/>
    <m/>
    <s v="Export Services"/>
    <n v="2026"/>
    <n v="7"/>
    <s v="USD"/>
    <n v="83.264171812499995"/>
    <n v="1"/>
    <n v="83.264171812499995"/>
    <x v="1"/>
    <n v="0"/>
    <m/>
    <m/>
    <m/>
    <m/>
    <m/>
    <m/>
    <m/>
    <m/>
    <m/>
  </r>
  <r>
    <s v="MERCK"/>
    <s v="MK-4280A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963.75282500000014"/>
    <n v="1"/>
    <n v="963.75282500000014"/>
    <x v="1"/>
    <n v="1"/>
    <m/>
    <m/>
    <m/>
    <m/>
    <m/>
    <m/>
    <m/>
    <m/>
    <m/>
  </r>
  <r>
    <s v="MERCK"/>
    <s v="MK-2140-006 (Local)"/>
    <s v="Merck Sharp and Dohme LLC"/>
    <s v="Brazil"/>
    <x v="1"/>
    <n v="40700"/>
    <s v="Revenues - Third Parties"/>
    <m/>
    <s v="Freight - Shipments"/>
    <n v="2026"/>
    <n v="7"/>
    <s v="USD"/>
    <n v="122.63806362499999"/>
    <n v="1"/>
    <n v="122.63806362499999"/>
    <x v="1"/>
    <n v="1"/>
    <m/>
    <m/>
    <m/>
    <m/>
    <m/>
    <m/>
    <m/>
    <m/>
    <m/>
  </r>
  <r>
    <s v="MERCK"/>
    <s v="MK-2140-006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140-006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140-006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2140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140-00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140-006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1026-008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1026-008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6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6-008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6-008 (Local)"/>
    <s v="Merck Sharp and Dohme LLC"/>
    <s v="Brazil"/>
    <x v="0"/>
    <n v="40700"/>
    <s v="Revenues - Third Parties"/>
    <m/>
    <s v="Storage Refrigerated (per Shelf)"/>
    <n v="2026"/>
    <n v="7"/>
    <s v="USD"/>
    <n v="510.87110287499996"/>
    <n v="1"/>
    <n v="510.87110287499996"/>
    <x v="1"/>
    <n v="0"/>
    <m/>
    <m/>
    <m/>
    <m/>
    <m/>
    <m/>
    <m/>
    <m/>
    <m/>
  </r>
  <r>
    <s v="MERCK"/>
    <s v="MK-3475A-D77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  <m/>
    <m/>
    <m/>
    <m/>
    <m/>
    <m/>
    <m/>
    <m/>
    <m/>
  </r>
  <r>
    <s v="MERCK"/>
    <s v="MK-3475A-D7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684A-01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7684A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  <m/>
    <m/>
    <m/>
    <m/>
    <m/>
    <m/>
    <m/>
    <m/>
    <m/>
  </r>
  <r>
    <s v="MERCK"/>
    <s v="MK-3475-D46 (Local)"/>
    <s v="Merck Sharp and Dohme LLC"/>
    <s v="Brazil"/>
    <x v="1"/>
    <n v="40700"/>
    <s v="Revenues - Third Parties"/>
    <m/>
    <s v="Freight - Returns"/>
    <n v="2026"/>
    <n v="7"/>
    <s v="USD"/>
    <n v="246.05008531250002"/>
    <n v="1"/>
    <n v="246.05008531250002"/>
    <x v="1"/>
    <n v="1"/>
    <m/>
    <m/>
    <m/>
    <m/>
    <m/>
    <m/>
    <m/>
    <m/>
    <m/>
  </r>
  <r>
    <s v="MERCK"/>
    <s v="MK-3475-D46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3475-D4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D4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6-011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  <m/>
    <m/>
    <m/>
    <m/>
    <m/>
    <m/>
    <m/>
    <m/>
    <m/>
  </r>
  <r>
    <s v="MERCK"/>
    <s v="MK-1026-011 (Local)"/>
    <s v="Merck Sharp and Dohme LLC"/>
    <s v="Brazil"/>
    <x v="1"/>
    <n v="40700"/>
    <s v="Revenues - Third Parties"/>
    <m/>
    <s v="Freight - Shipments"/>
    <n v="2026"/>
    <n v="7"/>
    <s v="USD"/>
    <n v="364.8085616875"/>
    <n v="1"/>
    <n v="364.8085616875"/>
    <x v="1"/>
    <n v="1"/>
    <m/>
    <m/>
    <m/>
    <m/>
    <m/>
    <m/>
    <m/>
    <m/>
    <m/>
  </r>
  <r>
    <s v="MERCK"/>
    <s v="MK-1026-011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1026-011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1026-01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6-011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1026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6-01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6-011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3475-06B (Local)"/>
    <s v="Merck Sharp and Dohme LLC"/>
    <s v="Brazil"/>
    <x v="1"/>
    <n v="40700"/>
    <s v="Revenues - Third Parties"/>
    <m/>
    <s v="Freight - Returns"/>
    <n v="2026"/>
    <n v="7"/>
    <s v="USD"/>
    <n v="352.91507956250001"/>
    <n v="1"/>
    <n v="352.91507956250001"/>
    <x v="1"/>
    <n v="1"/>
    <m/>
    <m/>
    <m/>
    <m/>
    <m/>
    <m/>
    <m/>
    <m/>
    <m/>
  </r>
  <r>
    <s v="MERCK"/>
    <s v="MK-3475-06B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06B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06B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1242-036 (Local)"/>
    <s v="Merck Sharp and Dohme LLC"/>
    <s v="Brazil"/>
    <x v="3"/>
    <n v="40700"/>
    <s v="Revenues - Third Parties"/>
    <m/>
    <s v="Import License Fee"/>
    <n v="2026"/>
    <n v="7"/>
    <s v="USD"/>
    <n v="630.72683625000002"/>
    <n v="1"/>
    <n v="630.72683625000002"/>
    <x v="1"/>
    <n v="0"/>
    <m/>
    <m/>
    <m/>
    <m/>
    <m/>
    <m/>
    <m/>
    <m/>
    <m/>
  </r>
  <r>
    <s v="MERCK"/>
    <s v="MK-1242-03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242-03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3662.8970000000004"/>
    <n v="1"/>
    <n v="3662.8970000000004"/>
    <x v="1"/>
    <n v="1"/>
    <m/>
    <m/>
    <m/>
    <m/>
    <m/>
    <m/>
    <m/>
    <m/>
    <m/>
  </r>
  <r>
    <s v="MERCK"/>
    <s v="MK-1026-01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  <m/>
    <m/>
    <m/>
    <m/>
    <m/>
    <m/>
    <m/>
    <m/>
    <m/>
  </r>
  <r>
    <s v="MERCK"/>
    <s v="MK-1026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1026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6-01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V940-001 (Local)"/>
    <s v="Merck Sharp and Dohme LLC"/>
    <s v="Brazil"/>
    <x v="1"/>
    <n v="40700"/>
    <s v="Revenues - Third Parties"/>
    <m/>
    <s v="Freight - Returns"/>
    <n v="2026"/>
    <n v="7"/>
    <s v="USD"/>
    <n v="335.96637768750003"/>
    <n v="1"/>
    <n v="335.96637768750003"/>
    <x v="1"/>
    <n v="1"/>
    <m/>
    <m/>
    <m/>
    <m/>
    <m/>
    <m/>
    <m/>
    <m/>
    <m/>
  </r>
  <r>
    <s v="MERCK"/>
    <s v="V940-001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V94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V94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V940-001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0616-015 (Local)"/>
    <s v="Merck Sharp and Dohme LLC"/>
    <s v="Brazil"/>
    <x v="1"/>
    <n v="40700"/>
    <s v="Revenues - Third Parties"/>
    <m/>
    <s v="Freight - Returns"/>
    <n v="2026"/>
    <n v="7"/>
    <s v="USD"/>
    <n v="1131.0662313124999"/>
    <n v="1"/>
    <n v="1131.0662313124999"/>
    <x v="1"/>
    <n v="1"/>
    <m/>
    <m/>
    <m/>
    <m/>
    <m/>
    <m/>
    <m/>
    <m/>
    <m/>
  </r>
  <r>
    <s v="MERCK"/>
    <s v="MK-0616-015 (Local)"/>
    <s v="Merck Sharp and Dohme LLC"/>
    <s v="Brazil"/>
    <x v="3"/>
    <n v="40700"/>
    <s v="Revenues - Third Parties"/>
    <m/>
    <s v="Import Services"/>
    <n v="2026"/>
    <n v="7"/>
    <s v="USD"/>
    <n v="1092.5446730625001"/>
    <n v="1"/>
    <n v="1092.5446730625001"/>
    <x v="1"/>
    <n v="0"/>
    <m/>
    <m/>
    <m/>
    <m/>
    <m/>
    <m/>
    <m/>
    <m/>
    <m/>
  </r>
  <r>
    <s v="MERCK"/>
    <s v="MK-0616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0616-015 (Local)"/>
    <s v="Merck Sharp and Dohme LLC"/>
    <s v="Brazil"/>
    <x v="2"/>
    <n v="40700"/>
    <s v="Revenues - Third Parties"/>
    <m/>
    <s v="Returns Receipt (per Receipt)"/>
    <n v="2026"/>
    <n v="7"/>
    <s v="USD"/>
    <n v="662.27297500000009"/>
    <n v="1"/>
    <n v="662.27297500000009"/>
    <x v="1"/>
    <n v="0"/>
    <m/>
    <m/>
    <m/>
    <m/>
    <m/>
    <m/>
    <m/>
    <m/>
    <m/>
  </r>
  <r>
    <s v="MERCK"/>
    <s v="V940-002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V940-002 (Local)"/>
    <s v="Merck Sharp and Dohme LLC"/>
    <s v="Brazil"/>
    <x v="1"/>
    <n v="40700"/>
    <s v="Revenues - Third Parties"/>
    <m/>
    <s v="Freight - Returns"/>
    <n v="2026"/>
    <n v="7"/>
    <s v="USD"/>
    <n v="2011.1447208125003"/>
    <n v="1"/>
    <n v="2011.1447208125003"/>
    <x v="1"/>
    <n v="1"/>
    <m/>
    <m/>
    <m/>
    <m/>
    <m/>
    <m/>
    <m/>
    <m/>
    <m/>
  </r>
  <r>
    <s v="MERCK"/>
    <s v="V940-002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V940-002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V940-00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  <m/>
    <m/>
    <m/>
    <m/>
    <m/>
    <m/>
    <m/>
    <m/>
    <m/>
  </r>
  <r>
    <s v="MERCK"/>
    <s v="V940-002 (Local)"/>
    <s v="Merck Sharp and Dohme LLC"/>
    <s v="Brazil"/>
    <x v="2"/>
    <n v="40700"/>
    <s v="Revenues - Third Parties"/>
    <m/>
    <s v="Reconciliation of Returns (per Receipt)"/>
    <n v="2026"/>
    <n v="7"/>
    <s v="USD"/>
    <n v="105.96367600000001"/>
    <n v="1"/>
    <n v="105.96367600000001"/>
    <x v="1"/>
    <n v="0"/>
    <m/>
    <m/>
    <m/>
    <m/>
    <m/>
    <m/>
    <m/>
    <m/>
    <m/>
  </r>
  <r>
    <s v="MERCK"/>
    <s v="V940-002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2870-004 (Local)"/>
    <s v="Merck Sharp and Dohme LLC"/>
    <s v="Brazil"/>
    <x v="1"/>
    <n v="40700"/>
    <s v="Revenues - Third Parties"/>
    <m/>
    <s v="Freight - Returns"/>
    <n v="2026"/>
    <n v="7"/>
    <s v="USD"/>
    <n v="496.59696493749999"/>
    <n v="1"/>
    <n v="496.59696493749999"/>
    <x v="1"/>
    <n v="1"/>
    <m/>
    <m/>
    <m/>
    <m/>
    <m/>
    <m/>
    <m/>
    <m/>
    <m/>
  </r>
  <r>
    <s v="MERCK"/>
    <s v="MK-2870-004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870-004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04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erck Bulk Ancillaries Local"/>
    <s v="Merck Sharp and Dohme LLC"/>
    <s v="Brazil"/>
    <x v="0"/>
    <n v="40700"/>
    <s v="Revenues - Third Parties"/>
    <m/>
    <s v="Non-Drug Storage Ambient (per Shelf)"/>
    <n v="2026"/>
    <n v="7"/>
    <s v="USD"/>
    <n v="695.45520231250009"/>
    <n v="1"/>
    <n v="695.45520231250009"/>
    <x v="1"/>
    <n v="0"/>
    <m/>
    <m/>
    <m/>
    <m/>
    <m/>
    <m/>
    <m/>
    <m/>
    <m/>
  </r>
  <r>
    <s v="MERCK"/>
    <s v="Merck Bulk Ancillaries Local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194-006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6194-00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460.50322499999999"/>
    <n v="1"/>
    <n v="460.50322499999999"/>
    <x v="1"/>
    <n v="1"/>
    <m/>
    <m/>
    <m/>
    <m/>
    <m/>
    <m/>
    <m/>
    <m/>
    <m/>
  </r>
  <r>
    <s v="MERCK"/>
    <s v="MK-7240-001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  <m/>
    <m/>
    <m/>
    <m/>
    <m/>
    <m/>
    <m/>
    <m/>
    <m/>
  </r>
  <r>
    <s v="MERCK"/>
    <s v="MK-724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724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510.39105293750004"/>
    <n v="1"/>
    <n v="510.39105293750004"/>
    <x v="1"/>
    <n v="1"/>
    <m/>
    <m/>
    <m/>
    <m/>
    <m/>
    <m/>
    <m/>
    <m/>
    <m/>
  </r>
  <r>
    <s v="MERCK"/>
    <s v="MK-5684-003 (Local)"/>
    <s v="Merck Sharp and Dohme LLC"/>
    <s v="Brazil"/>
    <x v="1"/>
    <n v="40700"/>
    <s v="Revenues - Third Parties"/>
    <m/>
    <s v="Freight - Shipments"/>
    <n v="2026"/>
    <n v="7"/>
    <s v="USD"/>
    <n v="273.94196637499994"/>
    <n v="1"/>
    <n v="273.94196637499994"/>
    <x v="1"/>
    <n v="1"/>
    <m/>
    <m/>
    <m/>
    <m/>
    <m/>
    <m/>
    <m/>
    <m/>
    <m/>
  </r>
  <r>
    <s v="MERCK"/>
    <s v="MK-5684-00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5684-003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5684-003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  <m/>
    <m/>
    <m/>
    <m/>
    <m/>
    <m/>
    <m/>
    <m/>
    <m/>
  </r>
  <r>
    <s v="MERCK"/>
    <s v="MK-5684-00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5684-003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5684-00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5684-00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5684-003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  <m/>
    <m/>
    <m/>
    <m/>
    <m/>
    <m/>
    <m/>
    <m/>
    <m/>
  </r>
  <r>
    <s v="MERCK"/>
    <s v="MK-5684-003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5684-003 (Local)"/>
    <s v="Merck Sharp and Dohme LLC"/>
    <s v="Brazil"/>
    <x v="7"/>
    <n v="40700"/>
    <s v="Revenues - Third Parties"/>
    <m/>
    <s v="Variable Print"/>
    <n v="2026"/>
    <n v="7"/>
    <s v="USD"/>
    <n v="22.728895000000001"/>
    <n v="1"/>
    <n v="22.728895000000001"/>
    <x v="1"/>
    <n v="0"/>
    <m/>
    <m/>
    <m/>
    <m/>
    <m/>
    <m/>
    <m/>
    <m/>
    <m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534.88339668750007"/>
    <n v="1"/>
    <n v="534.88339668750007"/>
    <x v="1"/>
    <n v="1"/>
    <m/>
    <m/>
    <m/>
    <m/>
    <m/>
    <m/>
    <m/>
    <m/>
    <m/>
  </r>
  <r>
    <s v="MERCK"/>
    <s v="MK-5684-004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  <m/>
    <m/>
    <m/>
    <m/>
    <m/>
    <m/>
    <m/>
    <m/>
    <m/>
  </r>
  <r>
    <s v="MERCK"/>
    <s v="MK-5684-004 (Local)"/>
    <s v="Merck Sharp and Dohme LLC"/>
    <s v="Brazil"/>
    <x v="3"/>
    <n v="40700"/>
    <s v="Revenues - Third Parties"/>
    <m/>
    <s v="Insulated shipper - Credo S22 - 12L (Leasing)"/>
    <n v="2026"/>
    <n v="7"/>
    <s v="USD"/>
    <n v="347.94803224999998"/>
    <n v="1"/>
    <n v="347.94803224999998"/>
    <x v="1"/>
    <n v="1"/>
    <m/>
    <m/>
    <m/>
    <m/>
    <m/>
    <m/>
    <m/>
    <m/>
    <m/>
  </r>
  <r>
    <s v="MERCK"/>
    <s v="MK-5684-004 (Local)"/>
    <s v="Merck Sharp and Dohme LLC"/>
    <s v="Brazil"/>
    <x v="7"/>
    <n v="40700"/>
    <s v="Revenues - Third Parties"/>
    <m/>
    <s v="Labeling / Relabeling Process"/>
    <n v="2026"/>
    <n v="7"/>
    <s v="USD"/>
    <n v="12.10901475"/>
    <n v="1"/>
    <n v="12.10901475"/>
    <x v="1"/>
    <n v="0"/>
    <m/>
    <m/>
    <m/>
    <m/>
    <m/>
    <m/>
    <m/>
    <m/>
    <m/>
  </r>
  <r>
    <s v="MERCK"/>
    <s v="MK-5684-004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5684-004 (Local)"/>
    <s v="Merck Sharp and Dohme LLC"/>
    <s v="Brazil"/>
    <x v="3"/>
    <n v="40700"/>
    <s v="Revenues - Third Parties"/>
    <m/>
    <s v="Pick and Pack (Controlled Ambient)"/>
    <n v="2026"/>
    <n v="7"/>
    <s v="USD"/>
    <n v="246.00110062499999"/>
    <n v="1"/>
    <n v="246.00110062499999"/>
    <x v="1"/>
    <n v="0"/>
    <m/>
    <m/>
    <m/>
    <m/>
    <m/>
    <m/>
    <m/>
    <m/>
    <m/>
  </r>
  <r>
    <s v="MERCK"/>
    <s v="MK-5684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5684-004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5684-004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5684-004 (Local)"/>
    <s v="Merck Sharp and Dohme LLC"/>
    <s v="Brazil"/>
    <x v="3"/>
    <n v="40700"/>
    <s v="Revenues - Third Parties"/>
    <m/>
    <s v="Temperature Monitoring Device (Ambient)"/>
    <n v="2026"/>
    <n v="7"/>
    <s v="USD"/>
    <n v="249.86109399999998"/>
    <n v="1"/>
    <n v="249.86109399999998"/>
    <x v="1"/>
    <n v="1"/>
    <m/>
    <m/>
    <m/>
    <m/>
    <m/>
    <m/>
    <m/>
    <m/>
    <m/>
  </r>
  <r>
    <s v="MERCK"/>
    <s v="MK-5684-004 (Local)"/>
    <s v="Merck Sharp and Dohme LLC"/>
    <s v="Brazil"/>
    <x v="7"/>
    <n v="40700"/>
    <s v="Revenues - Third Parties"/>
    <m/>
    <s v="Variable Print"/>
    <n v="2026"/>
    <n v="7"/>
    <s v="USD"/>
    <n v="34.093342499999991"/>
    <n v="1"/>
    <n v="34.093342499999991"/>
    <x v="1"/>
    <n v="0"/>
    <m/>
    <m/>
    <m/>
    <m/>
    <m/>
    <m/>
    <m/>
    <m/>
    <m/>
  </r>
  <r>
    <s v="MERCK"/>
    <s v="MK-2870-010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  <m/>
    <m/>
    <m/>
    <m/>
    <m/>
    <m/>
    <m/>
    <m/>
    <m/>
  </r>
  <r>
    <s v="MERCK"/>
    <s v="MK-2870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870-01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0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2870-010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870-01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2870-007 (Local)"/>
    <s v="Merck Sharp and Dohme LLC"/>
    <s v="Brazil"/>
    <x v="1"/>
    <n v="40700"/>
    <s v="Revenues - Third Parties"/>
    <m/>
    <s v="Freight - Shipments"/>
    <n v="2026"/>
    <n v="7"/>
    <s v="USD"/>
    <n v="412.70578912499997"/>
    <n v="1"/>
    <n v="412.70578912499997"/>
    <x v="1"/>
    <n v="1"/>
    <m/>
    <m/>
    <m/>
    <m/>
    <m/>
    <m/>
    <m/>
    <m/>
    <m/>
  </r>
  <r>
    <s v="MERCK"/>
    <s v="MK-2870-007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2870-007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07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2870-00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9 (Local)"/>
    <s v="Merck Sharp and Dohme LLC"/>
    <s v="Brazil"/>
    <x v="1"/>
    <n v="40700"/>
    <s v="Revenues - Third Parties"/>
    <m/>
    <s v="Freight - Returns"/>
    <n v="2026"/>
    <n v="7"/>
    <s v="USD"/>
    <n v="399.264390875"/>
    <n v="1"/>
    <n v="399.264390875"/>
    <x v="1"/>
    <n v="1"/>
    <m/>
    <m/>
    <m/>
    <m/>
    <m/>
    <m/>
    <m/>
    <m/>
    <m/>
  </r>
  <r>
    <s v="MERCK"/>
    <s v="MK-2870-019 (Local)"/>
    <s v="Merck Sharp and Dohme LLC"/>
    <s v="Brazil"/>
    <x v="1"/>
    <n v="40700"/>
    <s v="Revenues - Third Parties"/>
    <m/>
    <s v="Freight - Shipments"/>
    <n v="2026"/>
    <n v="7"/>
    <s v="USD"/>
    <n v="2117.9313395624999"/>
    <n v="1"/>
    <n v="2117.9313395624999"/>
    <x v="1"/>
    <n v="1"/>
    <m/>
    <m/>
    <m/>
    <m/>
    <m/>
    <m/>
    <m/>
    <m/>
    <m/>
  </r>
  <r>
    <s v="MERCK"/>
    <s v="MK-2870-019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2870-019 (Local)"/>
    <s v="Merck Sharp and Dohme LLC"/>
    <s v="Brazil"/>
    <x v="3"/>
    <n v="40700"/>
    <s v="Revenues - Third Parties"/>
    <m/>
    <s v="Insulated shipper - Credo S22 - 12L (Leasing)"/>
    <n v="2026"/>
    <n v="7"/>
    <s v="USD"/>
    <n v="869.87008062500001"/>
    <n v="1"/>
    <n v="869.87008062500001"/>
    <x v="1"/>
    <n v="1"/>
    <m/>
    <m/>
    <m/>
    <m/>
    <m/>
    <m/>
    <m/>
    <m/>
    <m/>
  </r>
  <r>
    <s v="MERCK"/>
    <s v="MK-2870-019 (Local)"/>
    <s v="Merck Sharp and Dohme LLC"/>
    <s v="Brazil"/>
    <x v="7"/>
    <n v="40700"/>
    <s v="Revenues - Third Parties"/>
    <m/>
    <s v="Labeling / Relabeling Process"/>
    <n v="2026"/>
    <n v="7"/>
    <s v="USD"/>
    <n v="12.10901475"/>
    <n v="1"/>
    <n v="12.10901475"/>
    <x v="1"/>
    <n v="0"/>
    <m/>
    <m/>
    <m/>
    <m/>
    <m/>
    <m/>
    <m/>
    <m/>
    <m/>
  </r>
  <r>
    <s v="MERCK"/>
    <s v="MK-2870-019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19 (Local)"/>
    <s v="Merck Sharp and Dohme LLC"/>
    <s v="Brazil"/>
    <x v="3"/>
    <n v="40700"/>
    <s v="Revenues - Third Parties"/>
    <m/>
    <s v="Pick and Pack (Controlled Ambient)"/>
    <n v="2026"/>
    <n v="7"/>
    <s v="USD"/>
    <n v="615.00275156250007"/>
    <n v="1"/>
    <n v="615.00275156250007"/>
    <x v="1"/>
    <n v="0"/>
    <m/>
    <m/>
    <m/>
    <m/>
    <m/>
    <m/>
    <m/>
    <m/>
    <m/>
  </r>
  <r>
    <s v="MERCK"/>
    <s v="MK-2870-01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9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2870-019 (Local)"/>
    <s v="Merck Sharp and Dohme LLC"/>
    <s v="Brazil"/>
    <x v="0"/>
    <n v="40700"/>
    <s v="Revenues - Third Parties"/>
    <m/>
    <s v="Storage Ambient (per Shelf)"/>
    <n v="2026"/>
    <n v="7"/>
    <s v="USD"/>
    <n v="596.10445912499995"/>
    <n v="1"/>
    <n v="596.10445912499995"/>
    <x v="1"/>
    <n v="0"/>
    <m/>
    <m/>
    <m/>
    <m/>
    <m/>
    <m/>
    <m/>
    <m/>
    <m/>
  </r>
  <r>
    <s v="MERCK"/>
    <s v="MK-2870-019 (Local)"/>
    <s v="Merck Sharp and Dohme LLC"/>
    <s v="Brazil"/>
    <x v="3"/>
    <n v="40700"/>
    <s v="Revenues - Third Parties"/>
    <m/>
    <s v="Temperature Monitoring Device (Ambient)"/>
    <n v="2026"/>
    <n v="7"/>
    <s v="USD"/>
    <n v="624.65273500000001"/>
    <n v="1"/>
    <n v="624.65273500000001"/>
    <x v="1"/>
    <n v="1"/>
    <m/>
    <m/>
    <m/>
    <m/>
    <m/>
    <m/>
    <m/>
    <m/>
    <m/>
  </r>
  <r>
    <s v="MERCK"/>
    <s v="MK-2870-019 (Local)"/>
    <s v="Merck Sharp and Dohme LLC"/>
    <s v="Brazil"/>
    <x v="7"/>
    <n v="40700"/>
    <s v="Revenues - Third Parties"/>
    <m/>
    <s v="Variable Print"/>
    <n v="2026"/>
    <n v="7"/>
    <s v="USD"/>
    <n v="18.183115999999998"/>
    <n v="1"/>
    <n v="18.183115999999998"/>
    <x v="1"/>
    <n v="0"/>
    <m/>
    <m/>
    <m/>
    <m/>
    <m/>
    <m/>
    <m/>
    <m/>
    <m/>
  </r>
  <r>
    <s v="MERCK"/>
    <s v="MK-2870-012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870-01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2 (Local)"/>
    <s v="Merck Sharp and Dohme LLC"/>
    <s v="Brazil"/>
    <x v="3"/>
    <n v="40700"/>
    <s v="Revenues - Third Parties"/>
    <m/>
    <s v="Receipt fee Ancillaries (per Receipt_ID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2870-012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3475-06C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3475-06C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06C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5 (Local)"/>
    <s v="Merck Sharp and Dohme LLC"/>
    <s v="Brazil"/>
    <x v="1"/>
    <n v="40700"/>
    <s v="Revenues - Third Parties"/>
    <m/>
    <s v="Freight - Returns"/>
    <n v="2026"/>
    <n v="7"/>
    <s v="USD"/>
    <n v="435.80696774999996"/>
    <n v="1"/>
    <n v="435.80696774999996"/>
    <x v="1"/>
    <n v="1"/>
    <m/>
    <m/>
    <m/>
    <m/>
    <m/>
    <m/>
    <m/>
    <m/>
    <m/>
  </r>
  <r>
    <s v="MERCK"/>
    <s v="MK-2870-015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870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5 (Local)"/>
    <s v="Merck Sharp and Dohme LLC"/>
    <s v="Brazil"/>
    <x v="2"/>
    <n v="40700"/>
    <s v="Revenues - Third Parties"/>
    <m/>
    <s v="Returns Receipt (per Receipt)"/>
    <n v="2026"/>
    <n v="7"/>
    <s v="USD"/>
    <n v="264.90918999999997"/>
    <n v="1"/>
    <n v="264.90918999999997"/>
    <x v="1"/>
    <n v="0"/>
    <m/>
    <m/>
    <m/>
    <m/>
    <m/>
    <m/>
    <m/>
    <m/>
    <m/>
  </r>
  <r>
    <s v="MERCK"/>
    <s v="MK-1084-004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1084-004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0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Emergency Pick and Pack fee (Add per Pick and Pack)"/>
    <n v="2026"/>
    <n v="7"/>
    <s v="USD"/>
    <n v="61.495376687500006"/>
    <n v="1"/>
    <n v="61.495376687500006"/>
    <x v="1"/>
    <n v="0"/>
    <m/>
    <m/>
    <m/>
    <m/>
    <m/>
    <m/>
    <m/>
    <m/>
    <m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7586.3859133124997"/>
    <n v="1"/>
    <n v="7586.3859133124997"/>
    <x v="1"/>
    <n v="1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Insulated shipper - Credo S22 - 12L (Leasing)"/>
    <n v="2026"/>
    <n v="7"/>
    <s v="USD"/>
    <n v="521.92204837499992"/>
    <n v="1"/>
    <n v="521.92204837499992"/>
    <x v="1"/>
    <n v="1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Insulated shipper - Credo S22 - 28L (Leasing)"/>
    <n v="2026"/>
    <n v="7"/>
    <s v="USD"/>
    <n v="687.18658706249994"/>
    <n v="1"/>
    <n v="687.18658706249994"/>
    <x v="1"/>
    <n v="1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Insulated shipper - Credo S4 - 12L (Leasing)"/>
    <n v="2026"/>
    <n v="7"/>
    <s v="USD"/>
    <n v="166.783064"/>
    <n v="1"/>
    <n v="166.783064"/>
    <x v="1"/>
    <n v="1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Pick and Pack (Controlled Ambient)"/>
    <n v="2026"/>
    <n v="7"/>
    <s v="USD"/>
    <n v="738.00330187499992"/>
    <n v="1"/>
    <n v="738.00330187499992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Pick and Pack (Refrigerated)"/>
    <n v="2026"/>
    <n v="7"/>
    <s v="USD"/>
    <n v="147.59086343749999"/>
    <n v="1"/>
    <n v="147.59086343749999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Receipt fee Ambient (per Receipt_ID)"/>
    <n v="2026"/>
    <n v="7"/>
    <s v="USD"/>
    <n v="492.00220124999998"/>
    <n v="1"/>
    <n v="492.00220124999998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Receipt fee Refrigerated (per Receipt_ID)"/>
    <n v="2026"/>
    <n v="7"/>
    <s v="USD"/>
    <n v="123.0005503125"/>
    <n v="1"/>
    <n v="123.0005503125"/>
    <x v="1"/>
    <n v="0"/>
    <m/>
    <m/>
    <m/>
    <m/>
    <m/>
    <m/>
    <m/>
    <m/>
    <m/>
  </r>
  <r>
    <s v="MERCK"/>
    <s v="Post trial local general studies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Post trial local general studies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Temperature Monitoring Device (Ambient)"/>
    <n v="2026"/>
    <n v="7"/>
    <s v="USD"/>
    <n v="749.58328200000005"/>
    <n v="1"/>
    <n v="749.58328200000005"/>
    <x v="1"/>
    <n v="1"/>
    <m/>
    <m/>
    <m/>
    <m/>
    <m/>
    <m/>
    <m/>
    <m/>
    <m/>
  </r>
  <r>
    <s v="MERCK"/>
    <s v="Post trial local general studies"/>
    <s v="Merck Sharp and Dohme LLC"/>
    <s v="Brazil"/>
    <x v="3"/>
    <n v="40700"/>
    <s v="Revenues - Third Parties"/>
    <m/>
    <s v="Temperature Monitoring Device (Refrigerated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2870-02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  <m/>
    <m/>
    <m/>
    <m/>
    <m/>
    <m/>
    <m/>
    <m/>
    <m/>
  </r>
  <r>
    <s v="MERCK"/>
    <s v="MK-2870-02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870-02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2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2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2870-020 (Local)"/>
    <s v="Merck Sharp and Dohme LLC"/>
    <s v="Brazil"/>
    <x v="0"/>
    <n v="40700"/>
    <s v="Revenues - Third Parties"/>
    <m/>
    <s v="Storage Ambient (per Shelf)"/>
    <n v="2026"/>
    <n v="7"/>
    <s v="USD"/>
    <n v="298.05222956249997"/>
    <n v="1"/>
    <n v="298.05222956249997"/>
    <x v="1"/>
    <n v="0"/>
    <m/>
    <m/>
    <m/>
    <m/>
    <m/>
    <m/>
    <m/>
    <m/>
    <m/>
  </r>
  <r>
    <s v="MERCK"/>
    <s v="MK-2870-02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2870-02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2870-02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2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2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2870-023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23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0616-019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0616-01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06D (Local)"/>
    <s v="Merck Sharp and Dohme LLC"/>
    <s v="Brazil"/>
    <x v="3"/>
    <n v="40700"/>
    <s v="Revenues - Third Parties"/>
    <m/>
    <s v="Import Services"/>
    <n v="2026"/>
    <n v="7"/>
    <s v="USD"/>
    <n v="1213.938525625"/>
    <n v="1"/>
    <n v="1213.938525625"/>
    <x v="1"/>
    <n v="0"/>
    <m/>
    <m/>
    <m/>
    <m/>
    <m/>
    <m/>
    <m/>
    <m/>
    <m/>
  </r>
  <r>
    <s v="MERCK"/>
    <s v="MK-3475-06D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06D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240-008 (Local)"/>
    <s v="Merck Sharp and Dohme LLC"/>
    <s v="Brazil"/>
    <x v="1"/>
    <n v="40700"/>
    <s v="Revenues - Third Parties"/>
    <m/>
    <s v="Freight - Returns"/>
    <n v="2026"/>
    <n v="7"/>
    <s v="USD"/>
    <n v="234.85218575000002"/>
    <n v="1"/>
    <n v="234.85218575000002"/>
    <x v="1"/>
    <n v="1"/>
    <m/>
    <m/>
    <m/>
    <m/>
    <m/>
    <m/>
    <m/>
    <m/>
    <m/>
  </r>
  <r>
    <s v="MERCK"/>
    <s v="MK-7240-008 (Local)"/>
    <s v="Merck Sharp and Dohme LLC"/>
    <s v="Brazil"/>
    <x v="3"/>
    <n v="40700"/>
    <s v="Revenues - Third Parties"/>
    <m/>
    <s v="Import Services"/>
    <n v="2026"/>
    <n v="7"/>
    <s v="USD"/>
    <n v="1578.1200833124999"/>
    <n v="1"/>
    <n v="1578.1200833124999"/>
    <x v="1"/>
    <n v="0"/>
    <m/>
    <m/>
    <m/>
    <m/>
    <m/>
    <m/>
    <m/>
    <m/>
    <m/>
  </r>
  <r>
    <s v="MERCK"/>
    <s v="MK-7240-008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7240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240-008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V940-009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  <m/>
    <m/>
    <m/>
    <m/>
    <m/>
    <m/>
    <m/>
    <m/>
    <m/>
  </r>
  <r>
    <s v="MERCK"/>
    <s v="V940-009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V940-009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V940-009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V940-009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12 (Local)"/>
    <s v="Merck Sharp and Dohme LLC"/>
    <s v="Brazil"/>
    <x v="1"/>
    <n v="40700"/>
    <s v="Revenues - Third Parties"/>
    <m/>
    <s v="Freight - Shipments"/>
    <n v="2026"/>
    <n v="7"/>
    <s v="USD"/>
    <n v="1225.59688125"/>
    <n v="1"/>
    <n v="1225.59688125"/>
    <x v="1"/>
    <n v="1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Insulated shipper - Credo S4 - 12L (Leasing)"/>
    <n v="2026"/>
    <n v="7"/>
    <s v="USD"/>
    <n v="166.783064"/>
    <n v="1"/>
    <n v="166.783064"/>
    <x v="1"/>
    <n v="1"/>
    <m/>
    <m/>
    <m/>
    <m/>
    <m/>
    <m/>
    <m/>
    <m/>
    <m/>
  </r>
  <r>
    <s v="MERCK"/>
    <s v="MK-1084-01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Pick and Pack (Refrigerated)"/>
    <n v="2026"/>
    <n v="7"/>
    <s v="USD"/>
    <n v="147.59086343749999"/>
    <n v="1"/>
    <n v="147.59086343749999"/>
    <x v="1"/>
    <n v="0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84-012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12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1084-012 (Local)"/>
    <s v="Merck Sharp and Dohme LLC"/>
    <s v="Brazil"/>
    <x v="3"/>
    <n v="40700"/>
    <s v="Revenues - Third Parties"/>
    <m/>
    <s v="Temperature Monitoring Device (Refrigerated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4482-023 (Local)"/>
    <s v="Merck Sharp and Dohme LLC"/>
    <s v="Brazil"/>
    <x v="1"/>
    <n v="40700"/>
    <s v="Revenues - Third Parties"/>
    <m/>
    <s v="Freight - Shipments"/>
    <n v="2026"/>
    <n v="7"/>
    <s v="USD"/>
    <n v="462.01377556249997"/>
    <n v="1"/>
    <n v="462.01377556249997"/>
    <x v="1"/>
    <n v="1"/>
    <m/>
    <m/>
    <m/>
    <m/>
    <m/>
    <m/>
    <m/>
    <m/>
    <m/>
  </r>
  <r>
    <s v="MERCK"/>
    <s v="MK-4482-023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4482-023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  <m/>
    <m/>
    <m/>
    <m/>
    <m/>
    <m/>
    <m/>
    <m/>
    <m/>
  </r>
  <r>
    <s v="MERCK"/>
    <s v="MK-4482-023 (Local)"/>
    <s v="Merck Sharp and Dohme LLC"/>
    <s v="Brazil"/>
    <x v="1"/>
    <n v="40700"/>
    <s v="Revenues - Third Parties"/>
    <m/>
    <s v="PassThrough - Freight"/>
    <n v="2026"/>
    <n v="7"/>
    <s v="USD"/>
    <n v="442.16518018749991"/>
    <n v="1"/>
    <n v="442.16518018749991"/>
    <x v="1"/>
    <n v="1"/>
    <m/>
    <m/>
    <m/>
    <m/>
    <m/>
    <m/>
    <m/>
    <m/>
    <m/>
  </r>
  <r>
    <s v="MERCK"/>
    <s v="MK-4482-023 (Local)"/>
    <s v="Merck Sharp and Dohme LLC"/>
    <s v="Brazil"/>
    <x v="3"/>
    <n v="40700"/>
    <s v="Revenues - Third Parties"/>
    <m/>
    <s v="Pick and Pack Materials"/>
    <n v="2026"/>
    <n v="7"/>
    <s v="USD"/>
    <n v="369.00165093749996"/>
    <n v="1"/>
    <n v="369.00165093749996"/>
    <x v="1"/>
    <n v="0"/>
    <m/>
    <m/>
    <m/>
    <m/>
    <m/>
    <m/>
    <m/>
    <m/>
    <m/>
  </r>
  <r>
    <s v="MERCK"/>
    <s v="MK-4482-02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140-010 (Local)"/>
    <s v="Merck Sharp and Dohme LLC"/>
    <s v="Brazil"/>
    <x v="3"/>
    <n v="40700"/>
    <s v="Revenues - Third Parties"/>
    <m/>
    <s v="Export Services"/>
    <n v="2026"/>
    <n v="7"/>
    <s v="USD"/>
    <n v="27.7547239375"/>
    <n v="1"/>
    <n v="27.7547239375"/>
    <x v="1"/>
    <n v="0"/>
    <m/>
    <m/>
    <m/>
    <m/>
    <m/>
    <m/>
    <m/>
    <m/>
    <m/>
  </r>
  <r>
    <s v="MERCK"/>
    <s v="MK-2140-010 (Local)"/>
    <s v="Merck Sharp and Dohme LLC"/>
    <s v="Brazil"/>
    <x v="1"/>
    <n v="40700"/>
    <s v="Revenues - Third Parties"/>
    <m/>
    <s v="Freight - Returns"/>
    <n v="2026"/>
    <n v="7"/>
    <s v="USD"/>
    <n v="118.06289381250001"/>
    <n v="1"/>
    <n v="118.06289381250001"/>
    <x v="1"/>
    <n v="1"/>
    <m/>
    <m/>
    <m/>
    <m/>
    <m/>
    <m/>
    <m/>
    <m/>
    <m/>
  </r>
  <r>
    <s v="MERCK"/>
    <s v="MK-2140-010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140-010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140-010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460.48607499999997"/>
    <n v="1"/>
    <n v="460.48607499999997"/>
    <x v="1"/>
    <n v="1"/>
    <m/>
    <m/>
    <m/>
    <m/>
    <m/>
    <m/>
    <m/>
    <m/>
    <m/>
  </r>
  <r>
    <s v="MERCK"/>
    <s v="MK-2140-010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2140-010 (Local)"/>
    <s v="Merck Sharp and Dohme LLC"/>
    <s v="Brazil"/>
    <x v="0"/>
    <n v="40700"/>
    <s v="Revenues - Third Parties"/>
    <m/>
    <s v="Storage Refrigerated (per Shelf)"/>
    <n v="2026"/>
    <n v="7"/>
    <s v="USD"/>
    <n v="170.29036762499999"/>
    <n v="1"/>
    <n v="170.29036762499999"/>
    <x v="1"/>
    <n v="0"/>
    <m/>
    <m/>
    <m/>
    <m/>
    <m/>
    <m/>
    <m/>
    <m/>
    <m/>
  </r>
  <r>
    <s v="MERCK"/>
    <s v="MK-2870-011 (Local)"/>
    <s v="Merck Sharp and Dohme LLC"/>
    <s v="Brazil"/>
    <x v="1"/>
    <n v="40700"/>
    <s v="Revenues - Third Parties"/>
    <m/>
    <s v="Freight - Shipments"/>
    <n v="2026"/>
    <n v="7"/>
    <s v="USD"/>
    <n v="152.1366424375"/>
    <n v="1"/>
    <n v="152.1366424375"/>
    <x v="1"/>
    <n v="1"/>
    <m/>
    <m/>
    <m/>
    <m/>
    <m/>
    <m/>
    <m/>
    <m/>
    <m/>
  </r>
  <r>
    <s v="MERCK"/>
    <s v="MK-2870-011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2870-011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2870-011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  <m/>
    <m/>
    <m/>
    <m/>
    <m/>
    <m/>
    <m/>
    <m/>
    <m/>
  </r>
  <r>
    <s v="MERCK"/>
    <s v="MK-2870-01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11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2870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1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2870-011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2870-011 (Local)"/>
    <s v="Merck Sharp and Dohme LLC"/>
    <s v="Brazil"/>
    <x v="7"/>
    <n v="40700"/>
    <s v="Revenues - Third Parties"/>
    <m/>
    <s v="Variable Print"/>
    <n v="2026"/>
    <n v="7"/>
    <s v="USD"/>
    <n v="11.364447500000001"/>
    <n v="1"/>
    <n v="11.364447500000001"/>
    <x v="1"/>
    <n v="0"/>
    <m/>
    <m/>
    <m/>
    <m/>
    <m/>
    <m/>
    <m/>
    <m/>
    <m/>
  </r>
  <r>
    <s v="MERCK"/>
    <s v="MK-3475-06E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  <m/>
    <m/>
    <m/>
    <m/>
    <m/>
    <m/>
    <m/>
    <m/>
    <m/>
  </r>
  <r>
    <s v="MERCK"/>
    <s v="MK-3475-06E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06E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06E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3475-06E (Local)"/>
    <s v="Merck Sharp and Dohme LLC"/>
    <s v="Brazil"/>
    <x v="0"/>
    <n v="40700"/>
    <s v="Revenues - Third Parties"/>
    <m/>
    <s v="Storage Refrigerated (per Shelf)"/>
    <n v="2026"/>
    <n v="7"/>
    <s v="USD"/>
    <n v="340.58073524999998"/>
    <n v="1"/>
    <n v="340.58073524999998"/>
    <x v="1"/>
    <n v="0"/>
    <m/>
    <m/>
    <m/>
    <m/>
    <m/>
    <m/>
    <m/>
    <m/>
    <m/>
  </r>
  <r>
    <s v="MERCK"/>
    <s v="V940-011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  <m/>
    <m/>
    <m/>
    <m/>
    <m/>
    <m/>
    <m/>
    <m/>
    <m/>
  </r>
  <r>
    <s v="MERCK"/>
    <s v="V940-01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V940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400-001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  <m/>
    <m/>
    <m/>
    <m/>
    <m/>
    <m/>
    <m/>
    <m/>
    <m/>
  </r>
  <r>
    <s v="MERCK"/>
    <s v="MK-2400-001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400-00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400-001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33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2870-03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3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31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2870-031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3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400-01A (Local)"/>
    <s v="Merck Sharp and Dohme LLC"/>
    <s v="Brazil"/>
    <x v="1"/>
    <n v="40700"/>
    <s v="Revenues - Third Parties"/>
    <m/>
    <s v="Freight - Shipments"/>
    <n v="2026"/>
    <n v="7"/>
    <s v="USD"/>
    <n v="511.40993443750006"/>
    <n v="1"/>
    <n v="511.40993443750006"/>
    <x v="1"/>
    <n v="1"/>
    <m/>
    <m/>
    <m/>
    <m/>
    <m/>
    <m/>
    <m/>
    <m/>
    <m/>
  </r>
  <r>
    <s v="MERCK"/>
    <s v="MK-2400-01A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  <m/>
    <m/>
    <m/>
    <m/>
    <m/>
    <m/>
    <m/>
    <m/>
    <m/>
  </r>
  <r>
    <s v="MERCK"/>
    <s v="MK-2400-01A (Local)"/>
    <s v="Merck Sharp and Dohme LLC"/>
    <s v="Brazil"/>
    <x v="3"/>
    <n v="40700"/>
    <s v="Revenues - Third Parties"/>
    <m/>
    <s v="Insulated shipper - Credo S22 - 12L (Leasing)"/>
    <n v="2026"/>
    <n v="7"/>
    <s v="USD"/>
    <n v="521.92204837499992"/>
    <n v="1"/>
    <n v="521.92204837499992"/>
    <x v="1"/>
    <n v="1"/>
    <m/>
    <m/>
    <m/>
    <m/>
    <m/>
    <m/>
    <m/>
    <m/>
    <m/>
  </r>
  <r>
    <s v="MERCK"/>
    <s v="MK-2400-01A (Local)"/>
    <s v="Merck Sharp and Dohme LLC"/>
    <s v="Brazil"/>
    <x v="7"/>
    <n v="40700"/>
    <s v="Revenues - Third Parties"/>
    <m/>
    <s v="Labeling / Relabeling Process"/>
    <n v="2026"/>
    <n v="7"/>
    <s v="USD"/>
    <n v="6.054507375"/>
    <n v="1"/>
    <n v="6.054507375"/>
    <x v="1"/>
    <n v="0"/>
    <m/>
    <m/>
    <m/>
    <m/>
    <m/>
    <m/>
    <m/>
    <m/>
    <m/>
  </r>
  <r>
    <s v="MERCK"/>
    <s v="MK-2400-01A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  <m/>
    <m/>
    <m/>
    <m/>
    <m/>
    <m/>
    <m/>
    <m/>
    <m/>
  </r>
  <r>
    <s v="MERCK"/>
    <s v="MK-2400-01A (Local)"/>
    <s v="Merck Sharp and Dohme LLC"/>
    <s v="Brazil"/>
    <x v="3"/>
    <n v="40700"/>
    <s v="Revenues - Third Parties"/>
    <m/>
    <s v="Pick and Pack (Controlled Ambient)"/>
    <n v="2026"/>
    <n v="7"/>
    <s v="USD"/>
    <n v="369.00165093749996"/>
    <n v="1"/>
    <n v="369.00165093749996"/>
    <x v="1"/>
    <n v="0"/>
    <m/>
    <m/>
    <m/>
    <m/>
    <m/>
    <m/>
    <m/>
    <m/>
    <m/>
  </r>
  <r>
    <s v="MERCK"/>
    <s v="MK-2400-01A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400-01A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400-01A (Local)"/>
    <s v="Merck Sharp and Dohme LLC"/>
    <s v="Brazil"/>
    <x v="3"/>
    <n v="40700"/>
    <s v="Revenues - Third Parties"/>
    <m/>
    <s v="Temperature Monitoring Device (Ambient)"/>
    <n v="2026"/>
    <n v="7"/>
    <s v="USD"/>
    <n v="374.79164100000003"/>
    <n v="1"/>
    <n v="374.79164100000003"/>
    <x v="1"/>
    <n v="1"/>
    <m/>
    <m/>
    <m/>
    <m/>
    <m/>
    <m/>
    <m/>
    <m/>
    <m/>
  </r>
  <r>
    <s v="MERCK"/>
    <s v="MK-2400-01A (Local)"/>
    <s v="Merck Sharp and Dohme LLC"/>
    <s v="Brazil"/>
    <x v="7"/>
    <n v="40700"/>
    <s v="Revenues - Third Parties"/>
    <m/>
    <s v="Variable Print"/>
    <n v="2026"/>
    <n v="7"/>
    <s v="USD"/>
    <n v="5.6822237500000004"/>
    <n v="1"/>
    <n v="5.6822237500000004"/>
    <x v="1"/>
    <n v="0"/>
    <m/>
    <m/>
    <m/>
    <m/>
    <m/>
    <m/>
    <m/>
    <m/>
    <m/>
  </r>
  <r>
    <s v="MERCK"/>
    <s v="MK-5684-015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  <m/>
    <m/>
    <m/>
    <m/>
    <m/>
    <m/>
    <m/>
    <m/>
    <m/>
  </r>
  <r>
    <s v="MERCK"/>
    <s v="MK-5684-015 (Local)"/>
    <s v="Merck Sharp and Dohme LLC"/>
    <s v="Brazil"/>
    <x v="1"/>
    <n v="40700"/>
    <s v="Revenues - Third Parties"/>
    <m/>
    <s v="Freight - Shipments"/>
    <n v="2026"/>
    <n v="7"/>
    <s v="USD"/>
    <n v="507.86344306249998"/>
    <n v="1"/>
    <n v="507.86344306249998"/>
    <x v="1"/>
    <n v="1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Import Services"/>
    <n v="2026"/>
    <n v="7"/>
    <s v="USD"/>
    <n v="1092.5446730625001"/>
    <n v="1"/>
    <n v="1092.5446730625001"/>
    <x v="1"/>
    <n v="0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Insulated shipper - Credo S22 - 12L (Leasing)"/>
    <n v="2026"/>
    <n v="7"/>
    <s v="USD"/>
    <n v="173.97401612499999"/>
    <n v="1"/>
    <n v="173.97401612499999"/>
    <x v="1"/>
    <n v="1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Pick and Pack (Controlled Ambient)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5684-015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5684-015 (Local)"/>
    <s v="Merck Sharp and Dohme LLC"/>
    <s v="Brazil"/>
    <x v="0"/>
    <n v="40700"/>
    <s v="Revenues - Third Parties"/>
    <m/>
    <s v="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5684-015 (Local)"/>
    <s v="Merck Sharp and Dohme LLC"/>
    <s v="Brazil"/>
    <x v="3"/>
    <n v="40700"/>
    <s v="Revenues - Third Parties"/>
    <m/>
    <s v="Temperature Monitoring Device (Ambient)"/>
    <n v="2026"/>
    <n v="7"/>
    <s v="USD"/>
    <n v="124.93054699999999"/>
    <n v="1"/>
    <n v="124.93054699999999"/>
    <x v="1"/>
    <n v="1"/>
    <m/>
    <m/>
    <m/>
    <m/>
    <m/>
    <m/>
    <m/>
    <m/>
    <m/>
  </r>
  <r>
    <s v="MERCK"/>
    <s v="MK-2870-032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2870-032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3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32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2870-022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  <m/>
    <m/>
    <m/>
    <m/>
    <m/>
    <m/>
    <m/>
    <m/>
    <m/>
  </r>
  <r>
    <s v="MERCK"/>
    <s v="MK-2870-022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2870-022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8527-011 (Local)"/>
    <s v="Merck Sharp and Dohme LLC"/>
    <s v="Brazil"/>
    <x v="1"/>
    <n v="40700"/>
    <s v="Revenues - Third Parties"/>
    <m/>
    <s v="Freight - Returns"/>
    <n v="2026"/>
    <n v="7"/>
    <s v="USD"/>
    <n v="217.90348387499998"/>
    <n v="1"/>
    <n v="217.90348387499998"/>
    <x v="1"/>
    <n v="1"/>
    <m/>
    <m/>
    <m/>
    <m/>
    <m/>
    <m/>
    <m/>
    <m/>
    <m/>
  </r>
  <r>
    <s v="MERCK"/>
    <s v="MK-8527-011 (Local)"/>
    <s v="Merck Sharp and Dohme LLC"/>
    <s v="Brazil"/>
    <x v="1"/>
    <n v="40700"/>
    <s v="Revenues - Third Parties"/>
    <m/>
    <s v="Freight - Shipments"/>
    <n v="2026"/>
    <n v="7"/>
    <s v="USD"/>
    <n v="120.18882925"/>
    <n v="1"/>
    <n v="120.18882925"/>
    <x v="1"/>
    <n v="1"/>
    <m/>
    <m/>
    <m/>
    <m/>
    <m/>
    <m/>
    <m/>
    <m/>
    <m/>
  </r>
  <r>
    <s v="MERCK"/>
    <s v="MK-8527-011 (Local)"/>
    <s v="Merck Sharp and Dohme LLC"/>
    <s v="Brazil"/>
    <x v="3"/>
    <n v="40700"/>
    <s v="Revenues - Third Parties"/>
    <m/>
    <s v="Import Services"/>
    <n v="2026"/>
    <n v="7"/>
    <s v="USD"/>
    <n v="2670.6647563749998"/>
    <n v="1"/>
    <n v="2670.6647563749998"/>
    <x v="1"/>
    <n v="0"/>
    <m/>
    <m/>
    <m/>
    <m/>
    <m/>
    <m/>
    <m/>
    <m/>
    <m/>
  </r>
  <r>
    <s v="MERCK"/>
    <s v="MK-8527-011 (Local)"/>
    <s v="Merck Sharp and Dohme LLC"/>
    <s v="Brazil"/>
    <x v="1"/>
    <n v="40700"/>
    <s v="Revenues - Third Parties"/>
    <m/>
    <s v="PassThrough - Freight"/>
    <n v="2026"/>
    <n v="7"/>
    <s v="USD"/>
    <n v="23.297117375000003"/>
    <n v="1"/>
    <n v="23.297117375000003"/>
    <x v="1"/>
    <n v="1"/>
    <m/>
    <m/>
    <m/>
    <m/>
    <m/>
    <m/>
    <m/>
    <m/>
    <m/>
  </r>
  <r>
    <s v="MERCK"/>
    <s v="MK-8527-011 (Local)"/>
    <s v="Merck Sharp and Dohme LLC"/>
    <s v="Brazil"/>
    <x v="3"/>
    <n v="40700"/>
    <s v="Revenues - Third Parties"/>
    <m/>
    <s v="Pick and Pack Materials"/>
    <n v="2026"/>
    <n v="7"/>
    <s v="USD"/>
    <n v="123.0005503125"/>
    <n v="1"/>
    <n v="123.0005503125"/>
    <x v="1"/>
    <n v="0"/>
    <m/>
    <m/>
    <m/>
    <m/>
    <m/>
    <m/>
    <m/>
    <m/>
    <m/>
  </r>
  <r>
    <s v="MERCK"/>
    <s v="MK-8527-01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8527-011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1022-016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1022-016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2-01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22-016 (Local)"/>
    <s v="Merck Sharp and Dohme LLC"/>
    <s v="Brazil"/>
    <x v="0"/>
    <n v="40700"/>
    <s v="Revenues - Third Parties"/>
    <m/>
    <s v="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22-016 (Local)"/>
    <s v="Merck Sharp and Dohme LLC"/>
    <s v="Brazil"/>
    <x v="0"/>
    <n v="40700"/>
    <s v="Revenues - Third Parties"/>
    <m/>
    <s v="Storage of Labels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7240-013 (Local)"/>
    <s v="Merck Sharp and Dohme LLC"/>
    <s v="Brazil"/>
    <x v="3"/>
    <n v="40700"/>
    <s v="Revenues - Third Parties"/>
    <m/>
    <s v="Import Services"/>
    <n v="2026"/>
    <n v="7"/>
    <s v="USD"/>
    <n v="728.36311537500001"/>
    <n v="1"/>
    <n v="728.36311537500001"/>
    <x v="1"/>
    <n v="0"/>
    <m/>
    <m/>
    <m/>
    <m/>
    <m/>
    <m/>
    <m/>
    <m/>
    <m/>
  </r>
  <r>
    <s v="MERCK"/>
    <s v="MK-7240-013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7240-01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240-013 (Local)"/>
    <s v="Merck Sharp and Dohme LLC"/>
    <s v="Brazil"/>
    <x v="2"/>
    <n v="40700"/>
    <s v="Revenues - Third Parties"/>
    <m/>
    <s v="Reconciliation of Returns (per Receipt)"/>
    <n v="2026"/>
    <n v="7"/>
    <s v="USD"/>
    <n v="52.981838000000003"/>
    <n v="1"/>
    <n v="52.981838000000003"/>
    <x v="1"/>
    <n v="0"/>
    <m/>
    <m/>
    <m/>
    <m/>
    <m/>
    <m/>
    <m/>
    <m/>
    <m/>
  </r>
  <r>
    <s v="MERCK"/>
    <s v="MK-7240-013 (Local)"/>
    <s v="Merck Sharp and Dohme LLC"/>
    <s v="Brazil"/>
    <x v="2"/>
    <n v="40700"/>
    <s v="Revenues - Third Parties"/>
    <m/>
    <s v="Returns Receipt (per Receipt)"/>
    <n v="2026"/>
    <n v="7"/>
    <s v="USD"/>
    <n v="132.45459499999998"/>
    <n v="1"/>
    <n v="132.45459499999998"/>
    <x v="1"/>
    <n v="0"/>
    <m/>
    <m/>
    <m/>
    <m/>
    <m/>
    <m/>
    <m/>
    <m/>
    <m/>
  </r>
  <r>
    <s v="MERCK"/>
    <s v="MK-1084-007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1084-007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0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482-033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6482-033 (Local)"/>
    <s v="Merck Sharp and Dohme LLC"/>
    <s v="Brazil"/>
    <x v="0"/>
    <n v="40700"/>
    <s v="Revenues - Third Parties"/>
    <m/>
    <s v="Non-Drug Storage Ambient (per Shelf)"/>
    <n v="2026"/>
    <n v="7"/>
    <s v="USD"/>
    <n v="198.701486375"/>
    <n v="1"/>
    <n v="198.701486375"/>
    <x v="1"/>
    <n v="0"/>
    <m/>
    <m/>
    <m/>
    <m/>
    <m/>
    <m/>
    <m/>
    <m/>
    <m/>
  </r>
  <r>
    <s v="MERCK"/>
    <s v="MK-6482-03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0616-037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0616-037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1166.73688075"/>
    <n v="1"/>
    <n v="1166.73688075"/>
    <x v="1"/>
    <n v="1"/>
    <m/>
    <m/>
    <m/>
    <m/>
    <m/>
    <m/>
    <m/>
    <m/>
    <m/>
  </r>
  <r>
    <s v="MERCK"/>
    <s v="MK-7962-038 (Local)"/>
    <s v="Merck Sharp and Dohme LLC"/>
    <s v="Brazil"/>
    <x v="3"/>
    <n v="40700"/>
    <s v="Revenues - Third Parties"/>
    <m/>
    <s v="Import License Fee"/>
    <n v="2026"/>
    <n v="7"/>
    <s v="USD"/>
    <n v="1261.4536725"/>
    <n v="1"/>
    <n v="1261.4536725"/>
    <x v="1"/>
    <n v="0"/>
    <m/>
    <m/>
    <m/>
    <m/>
    <m/>
    <m/>
    <m/>
    <m/>
    <m/>
  </r>
  <r>
    <s v="MERCK"/>
    <s v="MK-7962-038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7962-038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  <m/>
    <m/>
    <m/>
    <m/>
    <m/>
    <m/>
    <m/>
    <m/>
    <m/>
  </r>
  <r>
    <s v="MERCK"/>
    <s v="MK-7962-038 (Local)"/>
    <s v="Merck Sharp and Dohme LLC"/>
    <s v="Brazil"/>
    <x v="3"/>
    <n v="40700"/>
    <s v="Revenues - Third Parties"/>
    <m/>
    <s v="Pick and Pack Materials"/>
    <n v="2026"/>
    <n v="7"/>
    <s v="USD"/>
    <n v="246.00110062499999"/>
    <n v="1"/>
    <n v="246.00110062499999"/>
    <x v="1"/>
    <n v="0"/>
    <m/>
    <m/>
    <m/>
    <m/>
    <m/>
    <m/>
    <m/>
    <m/>
    <m/>
  </r>
  <r>
    <s v="MERCK"/>
    <s v="MK-7962-03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4651.5601999999999"/>
    <n v="1"/>
    <n v="4651.5601999999999"/>
    <x v="1"/>
    <n v="1"/>
    <m/>
    <m/>
    <m/>
    <m/>
    <m/>
    <m/>
    <m/>
    <m/>
    <m/>
  </r>
  <r>
    <s v="MERCK"/>
    <s v="MK-2870-036 (Local)"/>
    <s v="Merck Sharp and Dohme LLC"/>
    <s v="Brazil"/>
    <x v="3"/>
    <n v="40700"/>
    <s v="Revenues - Third Parties"/>
    <m/>
    <s v="Import Services"/>
    <n v="2026"/>
    <n v="7"/>
    <s v="USD"/>
    <n v="1699.513935875"/>
    <n v="1"/>
    <n v="1699.513935875"/>
    <x v="1"/>
    <n v="0"/>
    <m/>
    <m/>
    <m/>
    <m/>
    <m/>
    <m/>
    <m/>
    <m/>
    <m/>
  </r>
  <r>
    <s v="MERCK"/>
    <s v="MK-2870-036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1887.9874195"/>
    <n v="1"/>
    <n v="1887.9874195"/>
    <x v="1"/>
    <n v="1"/>
    <m/>
    <m/>
    <m/>
    <m/>
    <m/>
    <m/>
    <m/>
    <m/>
    <m/>
  </r>
  <r>
    <s v="MERCK"/>
    <s v="MK-2870-021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2870-021 (Local)"/>
    <s v="Merck Sharp and Dohme LLC"/>
    <s v="Brazil"/>
    <x v="0"/>
    <n v="40700"/>
    <s v="Revenues - Third Parties"/>
    <m/>
    <s v="Non-Drug Storage Ambient (per Shelf)"/>
    <n v="2026"/>
    <n v="7"/>
    <s v="USD"/>
    <n v="695.45520231250009"/>
    <n v="1"/>
    <n v="695.45520231250009"/>
    <x v="1"/>
    <n v="0"/>
    <m/>
    <m/>
    <m/>
    <m/>
    <m/>
    <m/>
    <m/>
    <m/>
    <m/>
  </r>
  <r>
    <s v="MERCK"/>
    <s v="MK-2870-021 (Local)"/>
    <s v="Merck Sharp and Dohme LLC"/>
    <s v="Brazil"/>
    <x v="3"/>
    <n v="40700"/>
    <s v="Revenues - Third Parties"/>
    <m/>
    <s v="Pick and Pack Materials"/>
    <n v="2026"/>
    <n v="7"/>
    <s v="USD"/>
    <n v="369.00165093749996"/>
    <n v="1"/>
    <n v="369.00165093749996"/>
    <x v="1"/>
    <n v="0"/>
    <m/>
    <m/>
    <m/>
    <m/>
    <m/>
    <m/>
    <m/>
    <m/>
    <m/>
  </r>
  <r>
    <s v="MERCK"/>
    <s v="MK-2870-021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01F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3475-01F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2235.484792625"/>
    <n v="1"/>
    <n v="2235.484792625"/>
    <x v="1"/>
    <n v="1"/>
    <m/>
    <m/>
    <m/>
    <m/>
    <m/>
    <m/>
    <m/>
    <m/>
    <m/>
  </r>
  <r>
    <s v="MERCK"/>
    <s v="MK-1084-013 (Local)"/>
    <s v="Merck Sharp and Dohme LLC"/>
    <s v="Brazil"/>
    <x v="3"/>
    <n v="40700"/>
    <s v="Revenues - Third Parties"/>
    <m/>
    <s v="Import Services"/>
    <n v="2026"/>
    <n v="7"/>
    <s v="USD"/>
    <n v="971.15082050000012"/>
    <n v="1"/>
    <n v="971.15082050000012"/>
    <x v="1"/>
    <n v="0"/>
    <m/>
    <m/>
    <m/>
    <m/>
    <m/>
    <m/>
    <m/>
    <m/>
    <m/>
  </r>
  <r>
    <s v="MERCK"/>
    <s v="MK-1084-013 (Local)"/>
    <s v="Merck Sharp and Dohme LLC"/>
    <s v="Brazil"/>
    <x v="0"/>
    <n v="40700"/>
    <s v="Revenues - Third Parties"/>
    <m/>
    <s v="Non-Drug Storage Ambient (per Shelf)"/>
    <n v="2026"/>
    <n v="7"/>
    <s v="USD"/>
    <n v="496.75371593750003"/>
    <n v="1"/>
    <n v="496.75371593750003"/>
    <x v="1"/>
    <n v="0"/>
    <m/>
    <m/>
    <m/>
    <m/>
    <m/>
    <m/>
    <m/>
    <m/>
    <m/>
  </r>
  <r>
    <s v="MERCK"/>
    <s v="MK-1084-013 (Local)"/>
    <s v="Merck Sharp and Dohme LLC"/>
    <s v="Brazil"/>
    <x v="3"/>
    <n v="40700"/>
    <s v="Revenues - Third Parties"/>
    <m/>
    <s v="Pick and Pack Materials"/>
    <n v="2026"/>
    <n v="7"/>
    <s v="USD"/>
    <n v="1107.0049528125001"/>
    <n v="1"/>
    <n v="1107.0049528125001"/>
    <x v="1"/>
    <n v="0"/>
    <m/>
    <m/>
    <m/>
    <m/>
    <m/>
    <m/>
    <m/>
    <m/>
    <m/>
  </r>
  <r>
    <s v="MERCK"/>
    <s v="MK-1084-01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482-043 (Local)"/>
    <s v="Merck Sharp and Dohme LLC"/>
    <s v="Brazil"/>
    <x v="3"/>
    <n v="40700"/>
    <s v="Revenues - Third Parties"/>
    <m/>
    <s v="Import License Fee"/>
    <n v="2026"/>
    <n v="7"/>
    <s v="USD"/>
    <n v="1261.4536725"/>
    <n v="1"/>
    <n v="1261.4536725"/>
    <x v="1"/>
    <n v="0"/>
    <m/>
    <m/>
    <m/>
    <m/>
    <m/>
    <m/>
    <m/>
    <m/>
    <m/>
  </r>
  <r>
    <s v="MERCK"/>
    <s v="MK-6482-043 (Local)"/>
    <s v="Merck Sharp and Dohme LLC"/>
    <s v="Brazil"/>
    <x v="3"/>
    <n v="40700"/>
    <s v="Revenues - Third Parties"/>
    <m/>
    <s v="Import Services"/>
    <n v="2026"/>
    <n v="7"/>
    <s v="USD"/>
    <n v="242.78770512500003"/>
    <n v="1"/>
    <n v="242.78770512500003"/>
    <x v="1"/>
    <n v="0"/>
    <m/>
    <m/>
    <m/>
    <m/>
    <m/>
    <m/>
    <m/>
    <m/>
    <m/>
  </r>
  <r>
    <s v="MERCK"/>
    <s v="MK-6482-043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21176.305500000002"/>
    <n v="1"/>
    <n v="21176.305500000002"/>
    <x v="1"/>
    <n v="1"/>
    <m/>
    <m/>
    <m/>
    <m/>
    <m/>
    <m/>
    <m/>
    <m/>
    <m/>
  </r>
  <r>
    <s v="MERCK"/>
    <s v="MK-6482-043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  <m/>
    <m/>
    <m/>
    <m/>
    <m/>
    <m/>
    <m/>
    <m/>
    <m/>
  </r>
  <r>
    <s v="MERCK"/>
    <s v="Merck Comparator for multiple protocols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erck Comparator for multiple protocols"/>
    <s v="Merck Sharp and Dohme LLC"/>
    <s v="Brazil"/>
    <x v="3"/>
    <n v="40700"/>
    <s v="Revenues - Third Parties"/>
    <m/>
    <s v="Receipt fee Ambient (per Receipt_ID)"/>
    <n v="2026"/>
    <n v="7"/>
    <s v="USD"/>
    <n v="1968.0088049999999"/>
    <n v="1"/>
    <n v="1968.0088049999999"/>
    <x v="1"/>
    <n v="0"/>
    <m/>
    <m/>
    <m/>
    <m/>
    <m/>
    <m/>
    <m/>
    <m/>
    <m/>
  </r>
  <r>
    <s v="MERCK"/>
    <s v="Merck Comparator for multiple protocols"/>
    <s v="Merck Sharp and Dohme LLC"/>
    <s v="Brazil"/>
    <x v="0"/>
    <n v="40700"/>
    <s v="Revenues - Third Parties"/>
    <m/>
    <s v="Storage Ambient (per Shelf)"/>
    <n v="2026"/>
    <n v="7"/>
    <s v="USD"/>
    <n v="2881.1715524374999"/>
    <n v="1"/>
    <n v="2881.1715524374999"/>
    <x v="1"/>
    <n v="0"/>
    <m/>
    <m/>
    <m/>
    <m/>
    <m/>
    <m/>
    <m/>
    <m/>
    <m/>
  </r>
  <r>
    <s v="MERCK"/>
    <s v="Merck Comparator for multiple protocols"/>
    <s v="Merck Sharp and Dohme LLC"/>
    <s v="Brazil"/>
    <x v="0"/>
    <n v="40700"/>
    <s v="Revenues - Third Parties"/>
    <m/>
    <s v="Storage Refrigerated (per Shelf)"/>
    <n v="2026"/>
    <n v="7"/>
    <s v="USD"/>
    <n v="851.45183812500011"/>
    <n v="1"/>
    <n v="851.45183812500011"/>
    <x v="1"/>
    <n v="0"/>
    <m/>
    <m/>
    <m/>
    <m/>
    <m/>
    <m/>
    <m/>
    <m/>
    <m/>
  </r>
  <r>
    <s v="MERCK"/>
    <s v="MK-3475-06F (Local)"/>
    <s v="Merck Sharp and Dohme LLC"/>
    <s v="Brazil"/>
    <x v="3"/>
    <n v="40700"/>
    <s v="Revenues - Third Parties"/>
    <m/>
    <s v="Import Services"/>
    <n v="2026"/>
    <n v="7"/>
    <s v="USD"/>
    <n v="606.96926281250001"/>
    <n v="1"/>
    <n v="606.96926281250001"/>
    <x v="1"/>
    <n v="0"/>
    <m/>
    <m/>
    <m/>
    <m/>
    <m/>
    <m/>
    <m/>
    <m/>
    <m/>
  </r>
  <r>
    <s v="MERCK"/>
    <s v="MK-3475-06F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3475-06F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  <m/>
    <m/>
    <m/>
    <m/>
    <m/>
    <m/>
    <m/>
    <m/>
    <m/>
  </r>
  <r>
    <s v="MERCK"/>
    <s v="MK-6482-034 (Local)"/>
    <s v="Merck Sharp and Dohme LLC"/>
    <s v="Brazil"/>
    <x v="3"/>
    <n v="40700"/>
    <s v="Revenues - Third Parties"/>
    <m/>
    <s v="Import Services"/>
    <n v="2026"/>
    <n v="7"/>
    <s v="USD"/>
    <n v="485.57541025000006"/>
    <n v="1"/>
    <n v="485.57541025000006"/>
    <x v="1"/>
    <n v="0"/>
    <m/>
    <m/>
    <m/>
    <m/>
    <m/>
    <m/>
    <m/>
    <m/>
    <m/>
  </r>
  <r>
    <s v="MERCK"/>
    <s v="MK-6482-03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45-008 (Local)"/>
    <s v="Merck Sharp and Dohme LLC"/>
    <s v="Brazil"/>
    <x v="3"/>
    <n v="40700"/>
    <s v="Revenues - Third Parties"/>
    <m/>
    <s v="Import Services"/>
    <n v="2026"/>
    <n v="7"/>
    <s v="USD"/>
    <n v="364.1815576875"/>
    <n v="1"/>
    <n v="364.1815576875"/>
    <x v="1"/>
    <n v="0"/>
    <m/>
    <m/>
    <m/>
    <m/>
    <m/>
    <m/>
    <m/>
    <m/>
    <m/>
  </r>
  <r>
    <s v="MERCK"/>
    <s v="MK-1045-008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MK-1045-008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  <m/>
    <m/>
    <m/>
    <m/>
    <m/>
    <m/>
    <m/>
    <m/>
    <m/>
  </r>
  <r>
    <s v="MERCK"/>
    <s v="V940-014 (Local)"/>
    <s v="Merck Sharp and Dohme LLC"/>
    <s v="Brazil"/>
    <x v="3"/>
    <n v="40700"/>
    <s v="Revenues - Third Parties"/>
    <m/>
    <s v="Import Services"/>
    <n v="2026"/>
    <n v="7"/>
    <s v="USD"/>
    <n v="849.75696793750001"/>
    <n v="1"/>
    <n v="849.75696793750001"/>
    <x v="1"/>
    <n v="0"/>
    <m/>
    <m/>
    <m/>
    <m/>
    <m/>
    <m/>
    <m/>
    <m/>
    <m/>
  </r>
  <r>
    <s v="MERCK"/>
    <s v="V940-014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MERCK"/>
    <s v="V940-014 (Local)"/>
    <s v="Merck Sharp and Dohme LLC"/>
    <s v="Brazil"/>
    <x v="3"/>
    <n v="40700"/>
    <s v="Revenues - Third Parties"/>
    <m/>
    <s v="Setup Fee"/>
    <n v="2026"/>
    <n v="7"/>
    <s v="USD"/>
    <n v="473.05492412500007"/>
    <n v="1"/>
    <n v="473.05492412500007"/>
    <x v="1"/>
    <n v="0"/>
    <m/>
    <m/>
    <m/>
    <m/>
    <m/>
    <m/>
    <m/>
    <m/>
    <m/>
  </r>
  <r>
    <s v="MERCK"/>
    <s v="MK-1084-015 (Local)"/>
    <s v="Merck Sharp and Dohme LLC"/>
    <s v="Brazil"/>
    <x v="3"/>
    <n v="40700"/>
    <s v="Revenues - Third Parties"/>
    <m/>
    <s v="Import Services"/>
    <n v="2026"/>
    <n v="7"/>
    <s v="USD"/>
    <n v="121.39385256250002"/>
    <n v="1"/>
    <n v="121.39385256250002"/>
    <x v="1"/>
    <n v="0"/>
    <m/>
    <m/>
    <m/>
    <m/>
    <m/>
    <m/>
    <m/>
    <m/>
    <m/>
  </r>
  <r>
    <s v="MERCK"/>
    <s v="MK-1084-015 (Local)"/>
    <s v="Merck Sharp and Dohme LLC"/>
    <s v="Brazil"/>
    <x v="0"/>
    <n v="40700"/>
    <s v="Revenues - Third Parties"/>
    <m/>
    <s v="Non-Drug Storage Ambient (per Shelf)"/>
    <n v="2026"/>
    <n v="7"/>
    <s v="USD"/>
    <n v="99.350743187500001"/>
    <n v="1"/>
    <n v="99.350743187500001"/>
    <x v="1"/>
    <n v="0"/>
    <m/>
    <m/>
    <m/>
    <m/>
    <m/>
    <m/>
    <m/>
    <m/>
    <m/>
  </r>
  <r>
    <s v="MERCK"/>
    <s v="MK-1084-015 (Local)"/>
    <s v="Merck Sharp and Dohme LLC"/>
    <s v="Brazil"/>
    <x v="3"/>
    <n v="40700"/>
    <s v="Revenues - Third Parties"/>
    <m/>
    <s v="Project Management Fee"/>
    <n v="2026"/>
    <n v="7"/>
    <s v="USD"/>
    <n v="304.50841137499998"/>
    <n v="1"/>
    <n v="304.50841137499998"/>
    <x v="1"/>
    <n v="0"/>
    <m/>
    <m/>
    <m/>
    <m/>
    <m/>
    <m/>
    <m/>
    <m/>
    <m/>
  </r>
  <r>
    <s v="OTH CUST"/>
    <s v="AB-101-05 BC 135535-01"/>
    <s v="PPD Development LP"/>
    <s v="Brazil"/>
    <x v="3"/>
    <n v="40900"/>
    <s v="Revenues- IC"/>
    <m/>
    <s v="External Temperature Monitoring Devices"/>
    <n v="2026"/>
    <n v="7"/>
    <s v="USD"/>
    <n v="3604.89185"/>
    <n v="1"/>
    <n v="3604.89185"/>
    <x v="1"/>
    <n v="1"/>
    <m/>
    <m/>
    <m/>
    <m/>
    <m/>
    <m/>
    <m/>
    <m/>
    <m/>
  </r>
  <r>
    <s v="OTH CUST"/>
    <s v="AB-101-05 BC 135535-01"/>
    <s v="PPD Development LP"/>
    <s v="Brazil"/>
    <x v="1"/>
    <n v="40900"/>
    <s v="Revenues- IC"/>
    <m/>
    <s v="Freight - Shipments"/>
    <n v="2026"/>
    <n v="7"/>
    <s v="USD"/>
    <n v="4896.0431142999996"/>
    <n v="1"/>
    <n v="4896.0431142999996"/>
    <x v="1"/>
    <n v="1"/>
    <m/>
    <m/>
    <m/>
    <m/>
    <m/>
    <m/>
    <m/>
    <m/>
    <m/>
  </r>
  <r>
    <s v="OTH CUST"/>
    <s v="AB-101-05 BC 135535-01"/>
    <s v="PPD Development LP"/>
    <s v="Brazil"/>
    <x v="3"/>
    <n v="40900"/>
    <s v="Revenues- IC"/>
    <m/>
    <s v="Insulated shipper - Large (Leasing)"/>
    <n v="2026"/>
    <n v="7"/>
    <s v="USD"/>
    <n v="4502.3349258999997"/>
    <n v="1"/>
    <n v="4502.3349258999997"/>
    <x v="1"/>
    <n v="1"/>
    <m/>
    <m/>
    <m/>
    <m/>
    <m/>
    <m/>
    <m/>
    <m/>
    <m/>
  </r>
  <r>
    <s v="OTH CUST"/>
    <s v="AB-101-05 BC 135535-01"/>
    <s v="PPD Development LP"/>
    <s v="Brazil"/>
    <x v="3"/>
    <n v="40900"/>
    <s v="Revenues- IC"/>
    <m/>
    <s v="Pick and Pack (Cryogenic)"/>
    <n v="2026"/>
    <n v="7"/>
    <s v="USD"/>
    <n v="3694.6991557000001"/>
    <n v="1"/>
    <n v="3694.6991557000001"/>
    <x v="1"/>
    <n v="0"/>
    <m/>
    <m/>
    <m/>
    <m/>
    <m/>
    <m/>
    <m/>
    <m/>
    <m/>
  </r>
  <r>
    <s v="OTH CUST"/>
    <s v="AB-101-05 BC 135535-01"/>
    <s v="PPD Development LP"/>
    <s v="Brazil"/>
    <x v="3"/>
    <n v="40900"/>
    <s v="Revenues- IC"/>
    <m/>
    <s v="Project Management Fee"/>
    <n v="2026"/>
    <n v="7"/>
    <s v="USD"/>
    <n v="1747.7375663"/>
    <n v="1"/>
    <n v="1747.7375663"/>
    <x v="1"/>
    <n v="0"/>
    <m/>
    <m/>
    <m/>
    <m/>
    <m/>
    <m/>
    <m/>
    <m/>
    <m/>
  </r>
  <r>
    <s v="OTH CUST"/>
    <s v="AB-101-05 BC 135535-01"/>
    <s v="PPD Development LP"/>
    <s v="Brazil"/>
    <x v="0"/>
    <n v="40900"/>
    <s v="Revenues- IC"/>
    <m/>
    <s v="Storage Cryogenic (per Shelf)"/>
    <n v="2026"/>
    <n v="7"/>
    <s v="USD"/>
    <n v="735.7679263"/>
    <n v="1"/>
    <n v="735.7679263"/>
    <x v="1"/>
    <n v="0"/>
    <m/>
    <m/>
    <m/>
    <m/>
    <m/>
    <m/>
    <m/>
    <m/>
    <m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28215.555548985001"/>
    <n v="1"/>
    <n v="28215.555548985001"/>
    <x v="1"/>
    <n v="1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Insulated shipper - Credo S22 - 12L (Leasing)"/>
    <n v="2026"/>
    <n v="7"/>
    <s v="USD"/>
    <n v="951.85570535999989"/>
    <n v="1"/>
    <n v="951.85570535999989"/>
    <x v="1"/>
    <n v="1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Insulated shipper - Credo S22 - 28L (Leasing)"/>
    <n v="2026"/>
    <n v="7"/>
    <s v="USD"/>
    <n v="566.04933965999987"/>
    <n v="1"/>
    <n v="566.04933965999987"/>
    <x v="1"/>
    <n v="1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Pick and Pack (Controlled Ambient)"/>
    <n v="2026"/>
    <n v="7"/>
    <s v="USD"/>
    <n v="1699.5080414199999"/>
    <n v="1"/>
    <n v="1699.5080414199999"/>
    <x v="1"/>
    <n v="0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Pick and Pack (Refrigerated)"/>
    <n v="2026"/>
    <n v="7"/>
    <s v="USD"/>
    <n v="1699.5080414199999"/>
    <n v="1"/>
    <n v="1699.5080414199999"/>
    <x v="1"/>
    <n v="0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Project Management Fee"/>
    <n v="2026"/>
    <n v="7"/>
    <s v="USD"/>
    <n v="1696.9079985199999"/>
    <n v="1"/>
    <n v="1696.9079985199999"/>
    <x v="1"/>
    <n v="0"/>
    <m/>
    <m/>
    <m/>
    <m/>
    <m/>
    <m/>
    <m/>
    <m/>
    <m/>
  </r>
  <r>
    <s v="OTH CUST"/>
    <s v="FMGX-CS-302"/>
    <s v="PSI CRO AG"/>
    <s v="Brazil"/>
    <x v="0"/>
    <n v="40700"/>
    <s v="Revenues - Third Parties"/>
    <m/>
    <s v="Storage Ambient (per Shelf)"/>
    <n v="2026"/>
    <n v="7"/>
    <s v="USD"/>
    <n v="1418.4334037649999"/>
    <n v="1"/>
    <n v="1418.4334037649999"/>
    <x v="1"/>
    <n v="0"/>
    <m/>
    <m/>
    <m/>
    <m/>
    <m/>
    <m/>
    <m/>
    <m/>
    <m/>
  </r>
  <r>
    <s v="OTH CUST"/>
    <s v="FMGX-CS-302"/>
    <s v="PSI CRO AG"/>
    <s v="Brazil"/>
    <x v="0"/>
    <n v="40700"/>
    <s v="Revenues - Third Parties"/>
    <m/>
    <s v="Storage Refrigerated (per Shelf)"/>
    <n v="2026"/>
    <n v="7"/>
    <s v="USD"/>
    <n v="424.87701035499998"/>
    <n v="1"/>
    <n v="424.87701035499998"/>
    <x v="1"/>
    <n v="0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Temperature Monitoring Device (Ambient)"/>
    <n v="2026"/>
    <n v="7"/>
    <s v="USD"/>
    <n v="1060.9775058400003"/>
    <n v="1"/>
    <n v="1060.9775058400003"/>
    <x v="1"/>
    <n v="1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Temperature Monitoring Device (Refrigerated)"/>
    <n v="2026"/>
    <n v="7"/>
    <s v="USD"/>
    <n v="1326.2218823000001"/>
    <n v="1"/>
    <n v="1326.2218823000001"/>
    <x v="1"/>
    <n v="1"/>
    <m/>
    <m/>
    <m/>
    <m/>
    <m/>
    <m/>
    <m/>
    <m/>
    <m/>
  </r>
  <r>
    <s v="SERVIER"/>
    <s v="SPLFIO-174"/>
    <s v="Servier"/>
    <s v="Brazil"/>
    <x v="1"/>
    <n v="40700"/>
    <s v="Revenues - Third Parties"/>
    <m/>
    <s v="Freight - Returns"/>
    <n v="2026"/>
    <n v="7"/>
    <s v="USD"/>
    <n v="596.80984719999992"/>
    <n v="1"/>
    <n v="596.80984719999992"/>
    <x v="1"/>
    <n v="1"/>
    <m/>
    <m/>
    <m/>
    <m/>
    <m/>
    <m/>
    <m/>
    <m/>
    <m/>
  </r>
  <r>
    <s v="SERVIER"/>
    <s v="SPLFIO-174"/>
    <s v="Servier"/>
    <s v="Brazil"/>
    <x v="3"/>
    <n v="40700"/>
    <s v="Revenues - Third Parties"/>
    <m/>
    <s v="Import License Fee"/>
    <n v="2026"/>
    <n v="7"/>
    <s v="USD"/>
    <n v="883.06457032499975"/>
    <n v="1"/>
    <n v="883.06457032499975"/>
    <x v="1"/>
    <n v="0"/>
    <m/>
    <m/>
    <m/>
    <m/>
    <m/>
    <m/>
    <m/>
    <m/>
    <m/>
  </r>
  <r>
    <s v="SERVIER"/>
    <s v="SPLFIO-174"/>
    <s v="Servier"/>
    <s v="Brazil"/>
    <x v="3"/>
    <n v="40700"/>
    <s v="Revenues - Third Parties"/>
    <m/>
    <s v="Project Management Fee"/>
    <n v="2026"/>
    <n v="7"/>
    <s v="USD"/>
    <n v="1631.64692173"/>
    <n v="1"/>
    <n v="1631.64692173"/>
    <x v="1"/>
    <n v="0"/>
    <m/>
    <m/>
    <m/>
    <m/>
    <m/>
    <m/>
    <m/>
    <m/>
    <m/>
  </r>
  <r>
    <s v="SERVIER"/>
    <s v="SPLFIO-174"/>
    <s v="Servier"/>
    <s v="Brazil"/>
    <x v="5"/>
    <n v="40700"/>
    <s v="Revenues - Third Parties"/>
    <m/>
    <s v="PTC Duties"/>
    <n v="2026"/>
    <n v="7"/>
    <s v="USD"/>
    <n v="5172.6115"/>
    <n v="1"/>
    <n v="5172.6115"/>
    <x v="1"/>
    <n v="1"/>
    <m/>
    <m/>
    <m/>
    <m/>
    <m/>
    <m/>
    <m/>
    <m/>
    <m/>
  </r>
  <r>
    <s v="SERVIER"/>
    <s v="SPLFIO-174"/>
    <s v="Servier"/>
    <s v="Brazil"/>
    <x v="2"/>
    <n v="40700"/>
    <s v="Revenues - Third Parties"/>
    <m/>
    <s v="Returns Receipt (per Receipt)"/>
    <n v="2026"/>
    <n v="7"/>
    <s v="USD"/>
    <n v="818.35350261000008"/>
    <n v="1"/>
    <n v="818.35350261000008"/>
    <x v="1"/>
    <n v="0"/>
    <m/>
    <m/>
    <m/>
    <m/>
    <m/>
    <m/>
    <m/>
    <m/>
    <m/>
  </r>
  <r>
    <s v="SERVIER"/>
    <s v="SPLFIO-174"/>
    <s v="Servier"/>
    <s v="Brazil"/>
    <x v="0"/>
    <n v="40700"/>
    <s v="Revenues - Third Parties"/>
    <m/>
    <s v="Storage of Returns (per Pallet)"/>
    <n v="2026"/>
    <n v="7"/>
    <s v="USD"/>
    <n v="204.90338085000005"/>
    <n v="1"/>
    <n v="204.90338085000005"/>
    <x v="1"/>
    <n v="0"/>
    <m/>
    <m/>
    <m/>
    <m/>
    <m/>
    <m/>
    <m/>
    <m/>
    <m/>
  </r>
  <r>
    <s v="SERVIER"/>
    <s v="SPLFIO-174"/>
    <s v="Servier"/>
    <s v="Brazil"/>
    <x v="0"/>
    <n v="40700"/>
    <s v="Revenues - Third Parties"/>
    <m/>
    <s v="Storage Refrigerated (per Shelf)"/>
    <n v="2026"/>
    <n v="7"/>
    <s v="USD"/>
    <n v="2859.7571852149999"/>
    <n v="1"/>
    <n v="2859.7571852149999"/>
    <x v="1"/>
    <n v="0"/>
    <m/>
    <m/>
    <m/>
    <m/>
    <m/>
    <m/>
    <m/>
    <m/>
    <m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-90.245669149999955"/>
    <n v="1"/>
    <n v="-90.245669149999955"/>
    <x v="1"/>
    <n v="1"/>
    <m/>
    <m/>
    <m/>
    <m/>
    <m/>
    <m/>
    <m/>
    <m/>
    <m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-84.814362149999994"/>
    <n v="1"/>
    <n v="-84.814362149999994"/>
    <x v="1"/>
    <n v="1"/>
    <m/>
    <m/>
    <m/>
    <m/>
    <m/>
    <m/>
    <m/>
    <m/>
    <m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  <m/>
    <m/>
    <m/>
    <m/>
    <m/>
    <m/>
    <m/>
    <m/>
    <m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  <m/>
    <m/>
    <m/>
    <m/>
    <m/>
    <m/>
    <m/>
    <m/>
    <m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-303.75334954999994"/>
    <n v="1"/>
    <n v="-303.75334954999994"/>
    <x v="1"/>
    <n v="1"/>
    <m/>
    <m/>
    <m/>
    <m/>
    <m/>
    <m/>
    <m/>
    <m/>
    <m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-325.01732585000002"/>
    <n v="1"/>
    <n v="-325.01732585000002"/>
    <x v="1"/>
    <n v="1"/>
    <m/>
    <m/>
    <m/>
    <m/>
    <m/>
    <m/>
    <m/>
    <m/>
    <m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-175.06548989999993"/>
    <n v="1"/>
    <n v="-175.06548989999993"/>
    <x v="1"/>
    <n v="1"/>
    <m/>
    <m/>
    <m/>
    <m/>
    <m/>
    <m/>
    <m/>
    <m/>
    <m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  <m/>
    <m/>
    <m/>
    <m/>
    <m/>
    <m/>
    <m/>
    <m/>
    <m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-2003.4344770999996"/>
    <n v="1"/>
    <n v="-2003.4344770999996"/>
    <x v="1"/>
    <n v="1"/>
    <m/>
    <m/>
    <m/>
    <m/>
    <m/>
    <m/>
    <m/>
    <m/>
    <m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  <m/>
    <m/>
    <m/>
    <m/>
    <m/>
    <m/>
    <m/>
    <m/>
    <m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-84.706554799999992"/>
    <n v="1"/>
    <n v="-84.706554799999992"/>
    <x v="1"/>
    <n v="1"/>
    <m/>
    <m/>
    <m/>
    <m/>
    <m/>
    <m/>
    <m/>
    <m/>
    <m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-84.699731550000038"/>
    <n v="1"/>
    <n v="-84.699731550000038"/>
    <x v="1"/>
    <n v="1"/>
    <m/>
    <m/>
    <m/>
    <m/>
    <m/>
    <m/>
    <m/>
    <m/>
    <m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-2119.19637195"/>
    <n v="1"/>
    <n v="-2119.19637195"/>
    <x v="1"/>
    <n v="1"/>
    <m/>
    <m/>
    <m/>
    <m/>
    <m/>
    <m/>
    <m/>
    <m/>
    <m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-11626.362206899998"/>
    <n v="1"/>
    <n v="-11626.362206899998"/>
    <x v="1"/>
    <n v="1"/>
    <m/>
    <m/>
    <m/>
    <m/>
    <m/>
    <m/>
    <m/>
    <m/>
    <m/>
  </r>
  <r>
    <s v="SERVIER"/>
    <s v="SPLFIO-174"/>
    <s v="Servier"/>
    <s v="Brazil"/>
    <x v="5"/>
    <n v="40700"/>
    <s v="Revenues - Third Parties"/>
    <m/>
    <s v="PTC Duties"/>
    <n v="2026"/>
    <n v="7"/>
    <s v="USD"/>
    <n v="-2570.1094835499998"/>
    <n v="1"/>
    <n v="-2570.1094835499998"/>
    <x v="1"/>
    <n v="1"/>
    <m/>
    <m/>
    <m/>
    <m/>
    <m/>
    <m/>
    <m/>
    <m/>
    <m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-392.00799434999999"/>
    <n v="1"/>
    <n v="-392.00799434999999"/>
    <x v="1"/>
    <n v="1"/>
    <m/>
    <m/>
    <m/>
    <m/>
    <m/>
    <m/>
    <m/>
    <m/>
    <m/>
  </r>
  <r>
    <s v="OTH CUST"/>
    <s v="BGB-43395-101"/>
    <s v="BeOne"/>
    <s v="Brazil"/>
    <x v="1"/>
    <n v="40700"/>
    <s v="Revenues - Third Parties"/>
    <m/>
    <s v="Freight - Returns"/>
    <n v="2026"/>
    <n v="7"/>
    <s v="USD"/>
    <n v="-5446.8162472499989"/>
    <n v="1"/>
    <n v="-5446.8162472499989"/>
    <x v="1"/>
    <n v="1"/>
    <m/>
    <m/>
    <m/>
    <m/>
    <m/>
    <m/>
    <m/>
    <m/>
    <m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-82.389379099999999"/>
    <n v="1"/>
    <n v="-82.389379099999999"/>
    <x v="1"/>
    <n v="1"/>
    <m/>
    <m/>
    <m/>
    <m/>
    <m/>
    <m/>
    <m/>
    <m/>
    <m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-3385.7921755000002"/>
    <n v="1"/>
    <n v="-3385.7921755000002"/>
    <x v="1"/>
    <n v="1"/>
    <m/>
    <m/>
    <m/>
    <m/>
    <m/>
    <m/>
    <m/>
    <m/>
    <m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-1396.2634818999998"/>
    <n v="1"/>
    <n v="-1396.2634818999998"/>
    <x v="1"/>
    <n v="1"/>
    <m/>
    <m/>
    <m/>
    <m/>
    <m/>
    <m/>
    <m/>
    <m/>
    <m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-3.220574"/>
    <n v="1"/>
    <n v="-3.220574"/>
    <x v="1"/>
    <n v="1"/>
    <m/>
    <m/>
    <m/>
    <m/>
    <m/>
    <m/>
    <m/>
    <m/>
    <m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-5.985354899999999"/>
    <n v="1"/>
    <n v="-5.985354899999999"/>
    <x v="1"/>
    <n v="1"/>
    <m/>
    <m/>
    <m/>
    <m/>
    <m/>
    <m/>
    <m/>
    <m/>
    <m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-1620.2216519999997"/>
    <n v="1"/>
    <n v="-1620.2216519999997"/>
    <x v="1"/>
    <n v="1"/>
    <m/>
    <m/>
    <m/>
    <m/>
    <m/>
    <m/>
    <m/>
    <m/>
    <m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-342.44390634999996"/>
    <n v="1"/>
    <n v="-342.44390634999996"/>
    <x v="1"/>
    <n v="1"/>
    <m/>
    <m/>
    <m/>
    <m/>
    <m/>
    <m/>
    <m/>
    <m/>
    <m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-635.15041414999985"/>
    <n v="1"/>
    <n v="-635.15041414999985"/>
    <x v="1"/>
    <n v="1"/>
    <m/>
    <m/>
    <m/>
    <m/>
    <m/>
    <m/>
    <m/>
    <m/>
    <m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-258.81951899999996"/>
    <n v="1"/>
    <n v="-258.81951899999996"/>
    <x v="1"/>
    <n v="1"/>
    <m/>
    <m/>
    <m/>
    <m/>
    <m/>
    <m/>
    <m/>
    <m/>
    <m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-12119.7050163"/>
    <n v="1"/>
    <n v="-12119.7050163"/>
    <x v="1"/>
    <n v="1"/>
    <m/>
    <m/>
    <m/>
    <m/>
    <m/>
    <m/>
    <m/>
    <m/>
    <m/>
  </r>
  <r>
    <s v="J &amp; J"/>
    <s v="Janssen Local Returns and Destruction"/>
    <s v="Janssen"/>
    <s v="Brazil"/>
    <x v="1"/>
    <n v="40700"/>
    <s v="Revenues - Third Parties"/>
    <m/>
    <s v="Not-Billed"/>
    <n v="2026"/>
    <n v="7"/>
    <s v="USD"/>
    <n v="8863.0645740042801"/>
    <n v="1"/>
    <n v="8863.0645740042801"/>
    <x v="1"/>
    <s v="Not Applicable"/>
    <m/>
    <m/>
    <m/>
    <m/>
    <m/>
    <m/>
    <m/>
    <m/>
    <m/>
  </r>
  <r>
    <s v="J &amp; J"/>
    <s v="Janssen Local Returns and Destruction"/>
    <s v="Janssen"/>
    <s v="Brazil"/>
    <x v="2"/>
    <n v="40700"/>
    <s v="Revenues - Third Parties"/>
    <m/>
    <s v="Not-Billed"/>
    <n v="2026"/>
    <n v="7"/>
    <s v="USD"/>
    <n v="4021.7558656257406"/>
    <n v="1"/>
    <n v="4021.7558656257406"/>
    <x v="1"/>
    <s v="Not Applicable"/>
    <m/>
    <m/>
    <m/>
    <m/>
    <m/>
    <m/>
    <m/>
    <m/>
    <m/>
  </r>
  <r>
    <s v="J &amp; J"/>
    <s v="Janssen Local Returns and Destruction"/>
    <s v="Janssen"/>
    <s v="Brazil"/>
    <x v="0"/>
    <n v="40700"/>
    <s v="Revenues - Third Parties"/>
    <m/>
    <s v="Not-Billed"/>
    <n v="2026"/>
    <n v="7"/>
    <s v="USD"/>
    <n v="2873.1190735988889"/>
    <n v="1"/>
    <n v="2873.1190735988889"/>
    <x v="1"/>
    <s v="Not Applicable"/>
    <m/>
    <m/>
    <m/>
    <m/>
    <m/>
    <m/>
    <m/>
    <m/>
    <m/>
  </r>
  <r>
    <s v="OTH CUST"/>
    <s v="EMN30-64007957MMY3003 - Azidus"/>
    <s v="Azidus Brasil Pesquisa Científica"/>
    <s v="Brazil"/>
    <x v="3"/>
    <n v="40700"/>
    <s v="Revenues - Third Parties"/>
    <m/>
    <s v="Not-Billed"/>
    <n v="2026"/>
    <n v="7"/>
    <s v="USD"/>
    <n v="4364.6235144796719"/>
    <n v="1"/>
    <n v="4364.6235144796719"/>
    <x v="1"/>
    <s v="Not Applicable"/>
    <m/>
    <m/>
    <m/>
    <m/>
    <m/>
    <m/>
    <m/>
    <m/>
    <m/>
  </r>
  <r>
    <s v="OTH CUST"/>
    <s v="EMN30-64007957MMY3003 - Azidus"/>
    <s v="Azidus Brasil Pesquisa Científica"/>
    <s v="Brazil"/>
    <x v="1"/>
    <n v="40700"/>
    <s v="Revenues - Third Parties"/>
    <m/>
    <s v="Not-Billed"/>
    <n v="2026"/>
    <n v="7"/>
    <s v="USD"/>
    <n v="3009.1963017301327"/>
    <n v="1"/>
    <n v="3009.1963017301327"/>
    <x v="1"/>
    <s v="Not Applicable"/>
    <m/>
    <m/>
    <m/>
    <m/>
    <m/>
    <m/>
    <m/>
    <m/>
    <m/>
  </r>
  <r>
    <s v="OTH CUST"/>
    <s v="EMN30-64007957MMY3003 - Azidus"/>
    <s v="Azidus Brasil Pesquisa Científica"/>
    <s v="Brazil"/>
    <x v="0"/>
    <n v="40700"/>
    <s v="Revenues - Third Parties"/>
    <m/>
    <s v="Not-Billed"/>
    <n v="2026"/>
    <n v="7"/>
    <s v="USD"/>
    <n v="7140.3489591809612"/>
    <n v="1"/>
    <n v="7140.3489591809612"/>
    <x v="1"/>
    <s v="Not Applicable"/>
    <m/>
    <m/>
    <m/>
    <m/>
    <m/>
    <m/>
    <m/>
    <m/>
    <m/>
  </r>
  <r>
    <s v="OTH CUST"/>
    <s v="FMGX-CS-302"/>
    <s v="PSI CRO AG"/>
    <s v="Brazil"/>
    <x v="0"/>
    <n v="40700"/>
    <s v="Revenues - Third Parties"/>
    <m/>
    <s v="Not-Billed"/>
    <n v="2026"/>
    <n v="7"/>
    <s v="USD"/>
    <n v="1810.1037280510122"/>
    <n v="1"/>
    <n v="1810.1037280510122"/>
    <x v="1"/>
    <s v="Not Applicable"/>
    <m/>
    <m/>
    <m/>
    <m/>
    <m/>
    <m/>
    <m/>
    <m/>
    <m/>
  </r>
  <r>
    <s v="OTH CUST"/>
    <s v="FMGX-CS-302"/>
    <s v="PSI CRO AG"/>
    <s v="Brazil"/>
    <x v="3"/>
    <n v="40700"/>
    <s v="Revenues - Third Parties"/>
    <m/>
    <s v="Not-Billed"/>
    <n v="2026"/>
    <n v="7"/>
    <s v="USD"/>
    <n v="1666.3387082023357"/>
    <n v="1"/>
    <n v="1666.3387082023357"/>
    <x v="1"/>
    <s v="Not Applicable"/>
    <m/>
    <m/>
    <m/>
    <m/>
    <m/>
    <m/>
    <m/>
    <m/>
    <m/>
  </r>
  <r>
    <s v="OTH CUST"/>
    <s v="Rebate Accrual Q2-2026"/>
    <s v="X LocalAdj (Rebate Accrual)"/>
    <s v="Brazil"/>
    <x v="3"/>
    <n v="40700"/>
    <s v="Revenues - Third Parties"/>
    <m/>
    <s v="Rebate Accrual"/>
    <n v="2026"/>
    <n v="7"/>
    <s v="USD"/>
    <n v="69610.833874894815"/>
    <n v="1"/>
    <n v="69610.833874894815"/>
    <x v="1"/>
    <s v="Not Applicable"/>
    <m/>
    <m/>
    <m/>
    <m/>
    <m/>
    <m/>
    <m/>
    <m/>
    <m/>
  </r>
  <r>
    <s v="OTH CUST"/>
    <s v="Rebate Accrual Q2-2026"/>
    <s v="X LocalAdj (Rebate Accrual)"/>
    <s v="Brazil"/>
    <x v="1"/>
    <n v="40700"/>
    <s v="Revenues - Third Parties"/>
    <m/>
    <s v="Rebate Accrual"/>
    <n v="2026"/>
    <n v="7"/>
    <s v="USD"/>
    <n v="67181.803873552693"/>
    <n v="1"/>
    <n v="67181.803873552693"/>
    <x v="1"/>
    <s v="Not Applicable"/>
    <m/>
    <m/>
    <m/>
    <m/>
    <m/>
    <m/>
    <m/>
    <m/>
    <m/>
  </r>
  <r>
    <s v="OTH CUST"/>
    <s v="Rebate Accrual Q2-2026"/>
    <s v="X LocalAdj (Rebate Accrual)"/>
    <s v="Brazil"/>
    <x v="7"/>
    <n v="40700"/>
    <s v="Revenues - Third Parties"/>
    <m/>
    <s v="Rebate Accrual"/>
    <n v="2026"/>
    <n v="7"/>
    <s v="USD"/>
    <n v="3720.9877681412058"/>
    <n v="1"/>
    <n v="3720.9877681412058"/>
    <x v="1"/>
    <s v="Not Applicable"/>
    <m/>
    <m/>
    <m/>
    <m/>
    <m/>
    <m/>
    <m/>
    <m/>
    <m/>
  </r>
  <r>
    <s v="OTH CUST"/>
    <s v="Rebate Accrual Q2-2026"/>
    <s v="X LocalAdj (Rebate Accrual)"/>
    <s v="Brazil"/>
    <x v="0"/>
    <n v="40700"/>
    <s v="Revenues - Third Parties"/>
    <m/>
    <s v="Rebate Accrual"/>
    <n v="2026"/>
    <n v="7"/>
    <s v="USD"/>
    <n v="20254.825750848337"/>
    <n v="1"/>
    <n v="20254.825750848337"/>
    <x v="1"/>
    <s v="Not Applicable"/>
    <m/>
    <m/>
    <m/>
    <m/>
    <m/>
    <m/>
    <m/>
    <m/>
    <m/>
  </r>
  <r>
    <s v="OTH CUST"/>
    <s v="Others"/>
    <s v="Others"/>
    <s v="Brazil"/>
    <x v="3"/>
    <n v="40700"/>
    <s v="Revenues - Third Parties"/>
    <m/>
    <s v="LocalAdj-15 days (Previous Month)"/>
    <n v="2026"/>
    <n v="7"/>
    <s v="USD"/>
    <n v="-908114.06145273033"/>
    <n v="1"/>
    <n v="-908114.06145273033"/>
    <x v="1"/>
    <s v="Not Applicable"/>
    <m/>
    <m/>
    <m/>
    <m/>
    <m/>
    <m/>
    <m/>
    <m/>
    <m/>
  </r>
  <r>
    <s v="OTH CUST"/>
    <s v="Others"/>
    <s v="Others"/>
    <s v="Brazil"/>
    <x v="5"/>
    <n v="40700"/>
    <s v="Revenues - Third Parties"/>
    <m/>
    <s v="LocalAdj-15 days (Previous Month)"/>
    <n v="2026"/>
    <n v="7"/>
    <s v="USD"/>
    <n v="-272183.53278566303"/>
    <n v="1"/>
    <n v="-272183.53278566303"/>
    <x v="1"/>
    <s v="Not Applicable"/>
    <m/>
    <m/>
    <m/>
    <m/>
    <m/>
    <m/>
    <m/>
    <m/>
    <m/>
  </r>
  <r>
    <s v="OTH CUST"/>
    <s v="Others"/>
    <s v="Others"/>
    <s v="Brazil"/>
    <x v="1"/>
    <n v="40700"/>
    <s v="Revenues - Third Parties"/>
    <m/>
    <s v="LocalAdj-15 days (Previous Month)"/>
    <n v="2026"/>
    <n v="7"/>
    <s v="USD"/>
    <n v="-789472.68204864638"/>
    <n v="1"/>
    <n v="-789472.68204864638"/>
    <x v="1"/>
    <s v="Not Applicable"/>
    <m/>
    <m/>
    <m/>
    <m/>
    <m/>
    <m/>
    <m/>
    <m/>
    <m/>
  </r>
  <r>
    <s v="OTH CUST"/>
    <s v="Others"/>
    <s v="Others"/>
    <s v="Brazil"/>
    <x v="2"/>
    <n v="40700"/>
    <s v="Revenues - Third Parties"/>
    <m/>
    <s v="LocalAdj-15 days (Previous Month)"/>
    <n v="2026"/>
    <n v="7"/>
    <s v="USD"/>
    <n v="-90246.71853818075"/>
    <n v="1"/>
    <n v="-90246.71853818075"/>
    <x v="1"/>
    <s v="Not Applicable"/>
    <m/>
    <m/>
    <m/>
    <m/>
    <m/>
    <m/>
    <m/>
    <m/>
    <m/>
  </r>
  <r>
    <s v="OTH CUST"/>
    <s v="Others"/>
    <s v="Others"/>
    <s v="Brazil"/>
    <x v="6"/>
    <n v="40700"/>
    <s v="Revenues - Third Parties"/>
    <m/>
    <s v="X LocalAdj"/>
    <n v="2026"/>
    <n v="7"/>
    <s v="USD"/>
    <n v="-107.33300680000048"/>
    <n v="1"/>
    <n v="-107.33300680000048"/>
    <x v="1"/>
    <s v="Not Applicable"/>
    <m/>
    <m/>
    <m/>
    <m/>
    <m/>
    <m/>
    <m/>
    <m/>
    <m/>
  </r>
  <r>
    <s v="OTH CUST"/>
    <s v="Others"/>
    <s v="Others"/>
    <s v="Brazil"/>
    <x v="4"/>
    <n v="40700"/>
    <s v="Revenues - Third Parties"/>
    <m/>
    <s v="X LocalAdj"/>
    <n v="2026"/>
    <n v="7"/>
    <s v="USD"/>
    <n v="9743"/>
    <n v="1"/>
    <n v="9743"/>
    <x v="1"/>
    <s v="Not Applicable"/>
    <m/>
    <m/>
    <m/>
    <m/>
    <m/>
    <m/>
    <m/>
    <m/>
    <m/>
  </r>
  <r>
    <s v="OTH CUST"/>
    <s v="Others"/>
    <s v="Others"/>
    <s v="Brazil"/>
    <x v="3"/>
    <n v="40700"/>
    <s v="Revenues - Third Parties"/>
    <m/>
    <s v="X LocalAdj"/>
    <n v="2026"/>
    <n v="7"/>
    <s v="USD"/>
    <n v="-153540.96933797118"/>
    <n v="1"/>
    <n v="-153540.96933797118"/>
    <x v="1"/>
    <s v="Not Applicable"/>
    <m/>
    <m/>
    <m/>
    <m/>
    <m/>
    <m/>
    <m/>
    <m/>
    <m/>
  </r>
  <r>
    <s v="OTH CUST"/>
    <s v="Others"/>
    <s v="Others"/>
    <s v="Brazil"/>
    <x v="5"/>
    <n v="40700"/>
    <s v="Revenues - Third Parties"/>
    <m/>
    <s v="X LocalAdj"/>
    <n v="2026"/>
    <n v="7"/>
    <s v="USD"/>
    <n v="-222067.32287939603"/>
    <n v="1"/>
    <n v="-222067.32287939603"/>
    <x v="1"/>
    <s v="Not Applicable"/>
    <m/>
    <m/>
    <m/>
    <m/>
    <m/>
    <m/>
    <m/>
    <m/>
    <m/>
  </r>
  <r>
    <s v="OTH CUST"/>
    <s v="Others"/>
    <s v="Others"/>
    <s v="Brazil"/>
    <x v="1"/>
    <n v="40700"/>
    <s v="Revenues - Third Parties"/>
    <m/>
    <s v="X LocalAdj"/>
    <n v="2026"/>
    <n v="7"/>
    <s v="USD"/>
    <n v="-312224.71510673873"/>
    <n v="1"/>
    <n v="-312224.71510673873"/>
    <x v="1"/>
    <s v="Not Applicable"/>
    <m/>
    <m/>
    <m/>
    <m/>
    <m/>
    <m/>
    <m/>
    <m/>
    <m/>
  </r>
  <r>
    <s v="OTH CUST"/>
    <s v="Others"/>
    <s v="Others"/>
    <s v="Brazil"/>
    <x v="7"/>
    <n v="40700"/>
    <s v="Revenues - Third Parties"/>
    <m/>
    <s v="X LocalAdj"/>
    <n v="2026"/>
    <n v="7"/>
    <s v="USD"/>
    <n v="-2384.4734229162023"/>
    <n v="1"/>
    <n v="-2384.4734229162023"/>
    <x v="1"/>
    <s v="Not Applicable"/>
    <m/>
    <m/>
    <m/>
    <m/>
    <m/>
    <m/>
    <m/>
    <m/>
    <m/>
  </r>
  <r>
    <s v="OTH CUST"/>
    <s v="Others"/>
    <s v="Others"/>
    <s v="Brazil"/>
    <x v="2"/>
    <n v="40700"/>
    <s v="Revenues - Third Parties"/>
    <m/>
    <s v="X LocalAdj"/>
    <n v="2026"/>
    <n v="7"/>
    <s v="USD"/>
    <n v="-19348.245771269518"/>
    <n v="1"/>
    <n v="-19348.245771269518"/>
    <x v="1"/>
    <s v="Not Applicable"/>
    <m/>
    <m/>
    <m/>
    <m/>
    <m/>
    <m/>
    <m/>
    <m/>
    <m/>
  </r>
  <r>
    <s v="OTH CUST"/>
    <s v="Others"/>
    <s v="Others"/>
    <s v="Brazil"/>
    <x v="0"/>
    <n v="40700"/>
    <s v="Revenues - Third Parties"/>
    <m/>
    <s v="X LocalAdj"/>
    <n v="2026"/>
    <n v="7"/>
    <s v="USD"/>
    <n v="-88912.207489580731"/>
    <n v="1"/>
    <n v="-88912.207489580731"/>
    <x v="1"/>
    <s v="Not Applicable"/>
    <m/>
    <m/>
    <m/>
    <m/>
    <m/>
    <m/>
    <m/>
    <m/>
    <m/>
  </r>
  <r>
    <s v="OTH CUST"/>
    <s v="Others"/>
    <s v="Others"/>
    <s v="Brazil"/>
    <x v="3"/>
    <n v="40700"/>
    <s v="Revenues - Third Parties"/>
    <m/>
    <s v="LocalAdj-15 days (Current Month)"/>
    <n v="2026"/>
    <n v="7"/>
    <s v="USD"/>
    <n v="906943.93980657123"/>
    <n v="1"/>
    <n v="906943.93980657123"/>
    <x v="1"/>
    <s v="Not Applicable"/>
    <m/>
    <m/>
    <m/>
    <m/>
    <m/>
    <m/>
    <m/>
    <m/>
    <m/>
  </r>
  <r>
    <s v="OTH CUST"/>
    <s v="Others"/>
    <s v="Others"/>
    <s v="Brazil"/>
    <x v="5"/>
    <n v="40700"/>
    <s v="Revenues - Third Parties"/>
    <m/>
    <s v="LocalAdj-15 days (Current Month)"/>
    <n v="2026"/>
    <n v="7"/>
    <s v="USD"/>
    <n v="294509.14135558996"/>
    <n v="1"/>
    <n v="294509.14135558996"/>
    <x v="1"/>
    <s v="Not Applicable"/>
    <m/>
    <m/>
    <m/>
    <m/>
    <m/>
    <m/>
    <m/>
    <m/>
    <m/>
  </r>
  <r>
    <s v="OTH CUST"/>
    <s v="Others"/>
    <s v="Others"/>
    <s v="Brazil"/>
    <x v="1"/>
    <n v="40700"/>
    <s v="Revenues - Third Parties"/>
    <m/>
    <s v="LocalAdj-15 days (Current Month)"/>
    <n v="2026"/>
    <n v="7"/>
    <s v="USD"/>
    <n v="790237.14755092049"/>
    <n v="1"/>
    <n v="790237.14755092049"/>
    <x v="1"/>
    <s v="Not Applicable"/>
    <m/>
    <m/>
    <m/>
    <m/>
    <m/>
    <m/>
    <m/>
    <m/>
    <m/>
  </r>
  <r>
    <s v="OTH CUST"/>
    <s v="Others"/>
    <s v="Others"/>
    <s v="Brazil"/>
    <x v="2"/>
    <n v="40700"/>
    <s v="Revenues - Third Parties"/>
    <m/>
    <s v="LocalAdj-15 days (Current Month)"/>
    <n v="2026"/>
    <n v="7"/>
    <s v="USD"/>
    <n v="72711.756961808802"/>
    <n v="1"/>
    <n v="72711.756961808802"/>
    <x v="1"/>
    <s v="Not Applicable"/>
    <m/>
    <m/>
    <m/>
    <m/>
    <m/>
    <m/>
    <m/>
    <m/>
    <m/>
  </r>
  <r>
    <s v="OTH CUST"/>
    <s v="Others"/>
    <s v="Others"/>
    <s v="Brazil"/>
    <x v="3"/>
    <n v="40700"/>
    <s v="Revenues - Third Parties"/>
    <m/>
    <s v="FX Traslation"/>
    <n v="2026"/>
    <n v="7"/>
    <s v="USD"/>
    <n v="2159.741875261534"/>
    <n v="1"/>
    <n v="2159.741875261534"/>
    <x v="1"/>
    <s v="Not Applicable"/>
    <m/>
    <m/>
    <m/>
    <m/>
    <m/>
    <m/>
    <m/>
    <m/>
    <m/>
  </r>
  <r>
    <s v="OTH CUST"/>
    <s v="Others"/>
    <s v="Others"/>
    <s v="Brazil"/>
    <x v="5"/>
    <n v="40700"/>
    <s v="Revenues - Third Parties"/>
    <m/>
    <s v="FX Traslation"/>
    <n v="2026"/>
    <n v="7"/>
    <s v="USD"/>
    <n v="8187.2466650895076"/>
    <n v="1"/>
    <n v="8187.2466650895076"/>
    <x v="1"/>
    <s v="Not Applicable"/>
    <m/>
    <m/>
    <m/>
    <m/>
    <m/>
    <m/>
    <m/>
    <m/>
    <m/>
  </r>
  <r>
    <s v="OTH CUST"/>
    <s v="Others"/>
    <s v="Others"/>
    <s v="Brazil"/>
    <x v="1"/>
    <n v="40700"/>
    <s v="Revenues - Third Parties"/>
    <m/>
    <s v="FX Traslation"/>
    <n v="2026"/>
    <n v="7"/>
    <s v="USD"/>
    <n v="38938.000987732317"/>
    <n v="1"/>
    <n v="38938.000987732317"/>
    <x v="1"/>
    <s v="Not Applicable"/>
    <m/>
    <m/>
    <m/>
    <m/>
    <m/>
    <m/>
    <m/>
    <m/>
    <m/>
  </r>
  <r>
    <s v="OTH CUST"/>
    <s v="Others"/>
    <s v="Others"/>
    <s v="Brazil"/>
    <x v="7"/>
    <n v="40700"/>
    <s v="Revenues - Third Parties"/>
    <m/>
    <s v="FX Traslation"/>
    <n v="2026"/>
    <n v="7"/>
    <s v="USD"/>
    <n v="-0.44792160000361037"/>
    <n v="1"/>
    <n v="-0.44792160000361037"/>
    <x v="1"/>
    <s v="Not Applicable"/>
    <m/>
    <m/>
    <m/>
    <m/>
    <m/>
    <m/>
    <m/>
    <m/>
    <m/>
  </r>
  <r>
    <s v="OTH CUST"/>
    <s v="Others"/>
    <s v="Others"/>
    <s v="Brazil"/>
    <x v="2"/>
    <n v="40700"/>
    <s v="Revenues - Third Parties"/>
    <m/>
    <s v="FX Traslation"/>
    <n v="2026"/>
    <n v="7"/>
    <s v="USD"/>
    <n v="718.49589552066755"/>
    <n v="1"/>
    <n v="718.49589552066755"/>
    <x v="1"/>
    <s v="Not Applicable"/>
    <m/>
    <m/>
    <m/>
    <m/>
    <m/>
    <m/>
    <m/>
    <m/>
    <m/>
  </r>
  <r>
    <s v="OTH CUST"/>
    <s v="Others"/>
    <s v="Others"/>
    <s v="Brazil"/>
    <x v="0"/>
    <n v="40700"/>
    <s v="Revenues - Third Parties"/>
    <m/>
    <s v="FX Traslation"/>
    <n v="2026"/>
    <n v="7"/>
    <s v="USD"/>
    <n v="785.80422100878786"/>
    <n v="1"/>
    <n v="785.80422100878786"/>
    <x v="1"/>
    <s v="Not Applicable"/>
    <m/>
    <m/>
    <m/>
    <m/>
    <m/>
    <m/>
    <m/>
    <m/>
    <m/>
  </r>
  <r>
    <s v="BAYER"/>
    <n v="20307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  <m/>
    <m/>
    <m/>
    <m/>
    <m/>
    <m/>
    <m/>
    <m/>
    <m/>
  </r>
  <r>
    <s v="BAYER"/>
    <s v="IMP21500"/>
    <s v="Bayer AG (No consolidate)"/>
    <s v="Mexico"/>
    <x v="3"/>
    <n v="40700"/>
    <s v="Revenues - Third Parties"/>
    <m/>
    <s v="Project Management Fee"/>
    <n v="2026"/>
    <n v="7"/>
    <s v="USD"/>
    <n v="385"/>
    <n v="1"/>
    <n v="385"/>
    <x v="2"/>
    <n v="0"/>
    <m/>
    <m/>
    <m/>
    <m/>
    <m/>
    <m/>
    <m/>
    <m/>
    <m/>
  </r>
  <r>
    <s v="BAYER"/>
    <s v="IMP21500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  <m/>
    <m/>
    <m/>
    <m/>
    <m/>
    <m/>
    <m/>
    <m/>
    <m/>
  </r>
  <r>
    <s v="BAYER"/>
    <s v="IMP22518"/>
    <s v="Bayer AG (No consolidate)"/>
    <s v="Mexico"/>
    <x v="0"/>
    <n v="40700"/>
    <s v="Revenues - Third Parties"/>
    <m/>
    <s v="Storage Samples (per Shelf)"/>
    <n v="2026"/>
    <n v="7"/>
    <s v="USD"/>
    <n v="201"/>
    <n v="1"/>
    <n v="201"/>
    <x v="2"/>
    <n v="0"/>
    <m/>
    <m/>
    <m/>
    <m/>
    <m/>
    <m/>
    <m/>
    <m/>
    <m/>
  </r>
  <r>
    <s v="BAYER"/>
    <s v="IMP22518"/>
    <s v="Bayer AG (No consolidate)"/>
    <s v="Mexico"/>
    <x v="3"/>
    <n v="40700"/>
    <s v="Revenues - Third Parties"/>
    <m/>
    <s v="Project Management Fee"/>
    <n v="2026"/>
    <n v="7"/>
    <s v="USD"/>
    <n v="469"/>
    <n v="1"/>
    <n v="469"/>
    <x v="2"/>
    <n v="0"/>
    <m/>
    <m/>
    <m/>
    <m/>
    <m/>
    <m/>
    <m/>
    <m/>
    <m/>
  </r>
  <r>
    <s v="BAYER"/>
    <s v="IMP22518"/>
    <s v="Bayer AG (No consolidate)"/>
    <s v="Mexico"/>
    <x v="0"/>
    <n v="40700"/>
    <s v="Revenues - Third Parties"/>
    <m/>
    <s v="Storage Ambient (per Shelf)"/>
    <n v="2026"/>
    <n v="7"/>
    <s v="USD"/>
    <n v="71"/>
    <n v="1"/>
    <n v="71"/>
    <x v="2"/>
    <n v="0"/>
    <m/>
    <m/>
    <m/>
    <m/>
    <m/>
    <m/>
    <m/>
    <m/>
    <m/>
  </r>
  <r>
    <s v="BAYER"/>
    <s v="IMP22518"/>
    <s v="Bayer AG (No consolidate)"/>
    <s v="Mexico"/>
    <x v="0"/>
    <n v="40700"/>
    <s v="Revenues - Third Parties"/>
    <m/>
    <s v="Storage of Labels Ambient (per Shelf)"/>
    <n v="2026"/>
    <n v="7"/>
    <s v="USD"/>
    <n v="71"/>
    <n v="1"/>
    <n v="71"/>
    <x v="2"/>
    <n v="0"/>
    <m/>
    <m/>
    <m/>
    <m/>
    <m/>
    <m/>
    <m/>
    <m/>
    <m/>
  </r>
  <r>
    <s v="ELI LILLY"/>
    <s v="J2T-MC-KGBS_R-11401 - Comparator local purchase"/>
    <s v="Eli Lilly &amp; Co."/>
    <s v="Mexico"/>
    <x v="4"/>
    <n v="40700"/>
    <s v="Revenues - Third Parties"/>
    <m/>
    <s v="Comparator Freight"/>
    <n v="2026"/>
    <n v="7"/>
    <s v="USD"/>
    <n v="3000"/>
    <n v="1"/>
    <n v="3000"/>
    <x v="2"/>
    <n v="0"/>
    <m/>
    <m/>
    <m/>
    <m/>
    <m/>
    <m/>
    <m/>
    <m/>
    <m/>
  </r>
  <r>
    <s v="ELI LILLY"/>
    <s v="J2T-MC-KGBS_R-11401 - Comparator local purchase"/>
    <s v="Eli Lilly &amp; Co."/>
    <s v="Mexico"/>
    <x v="4"/>
    <n v="40700"/>
    <s v="Revenues - Third Parties"/>
    <m/>
    <s v="Medication Purchase A (Per Unit)"/>
    <n v="2026"/>
    <n v="7"/>
    <s v="USD"/>
    <n v="22048"/>
    <n v="1"/>
    <n v="22048"/>
    <x v="2"/>
    <n v="1"/>
    <m/>
    <m/>
    <m/>
    <m/>
    <m/>
    <m/>
    <m/>
    <m/>
    <m/>
  </r>
  <r>
    <s v="ELI LILLY"/>
    <s v="J2T-MC-KGBS_R-11401 - Comparator local purchase"/>
    <s v="Eli Lilly &amp; Co."/>
    <s v="Mexico"/>
    <x v="4"/>
    <n v="40700"/>
    <s v="Revenues - Third Parties"/>
    <m/>
    <s v="Procurement Fee A (Per Unit)"/>
    <n v="2026"/>
    <n v="7"/>
    <s v="USD"/>
    <n v="3088"/>
    <n v="1"/>
    <n v="3088"/>
    <x v="2"/>
    <n v="0"/>
    <m/>
    <m/>
    <m/>
    <m/>
    <m/>
    <m/>
    <m/>
    <m/>
    <m/>
  </r>
  <r>
    <s v="ELI LILLY"/>
    <s v="Lilly Admin and one-time costs"/>
    <s v="Eli Lilly &amp; Co."/>
    <s v="Mexico"/>
    <x v="3"/>
    <n v="40700"/>
    <s v="Revenues - Third Parties"/>
    <m/>
    <s v="Administrative fee"/>
    <n v="2026"/>
    <n v="7"/>
    <s v="USD"/>
    <n v="11966"/>
    <n v="1"/>
    <n v="11966"/>
    <x v="2"/>
    <n v="0"/>
    <m/>
    <m/>
    <m/>
    <m/>
    <m/>
    <m/>
    <m/>
    <m/>
    <m/>
  </r>
  <r>
    <s v="ELI LILLY"/>
    <s v="Lilly Admin and one-time costs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Non-Drug Storage Ambient (per Pallet)"/>
    <n v="2026"/>
    <n v="7"/>
    <s v="USD"/>
    <n v="8947"/>
    <n v="1"/>
    <n v="8947"/>
    <x v="2"/>
    <n v="0"/>
    <m/>
    <m/>
    <m/>
    <m/>
    <m/>
    <m/>
    <m/>
    <m/>
    <m/>
  </r>
  <r>
    <s v="ELI LILLY"/>
    <s v="Lilly Admin and one-time costs"/>
    <s v="Eli Lilly &amp; Co."/>
    <s v="Mexico"/>
    <x v="5"/>
    <n v="40700"/>
    <s v="Revenues - Third Parties"/>
    <m/>
    <s v="PTC Duties"/>
    <n v="2026"/>
    <n v="7"/>
    <s v="USD"/>
    <n v="3563"/>
    <n v="1"/>
    <n v="3563"/>
    <x v="2"/>
    <n v="1"/>
    <m/>
    <m/>
    <m/>
    <m/>
    <m/>
    <m/>
    <m/>
    <m/>
    <m/>
  </r>
  <r>
    <s v="ELI LILLY"/>
    <s v="Lilly Admin and one-time costs"/>
    <s v="Eli Lilly &amp; Co."/>
    <s v="Mexico"/>
    <x v="3"/>
    <n v="40700"/>
    <s v="Revenues - Third Parties"/>
    <m/>
    <s v="Receipt fee Ancillaries (per Receipt_ID)"/>
    <n v="2026"/>
    <n v="7"/>
    <s v="USD"/>
    <n v="96"/>
    <n v="1"/>
    <n v="96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Ambient (per Shelf)"/>
    <n v="2026"/>
    <n v="7"/>
    <s v="USD"/>
    <n v="15790"/>
    <n v="1"/>
    <n v="15790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Controlled Drug - Ambient (per Shelf)"/>
    <n v="2026"/>
    <n v="7"/>
    <s v="USD"/>
    <n v="987"/>
    <n v="1"/>
    <n v="987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Frozen (per Shelf)"/>
    <n v="2026"/>
    <n v="7"/>
    <s v="USD"/>
    <n v="35188"/>
    <n v="1"/>
    <n v="35188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of Returns (per Shelf)"/>
    <n v="2026"/>
    <n v="7"/>
    <s v="USD"/>
    <n v="6213"/>
    <n v="1"/>
    <n v="6213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Refrigerated (per Shelf)"/>
    <n v="2026"/>
    <n v="7"/>
    <s v="USD"/>
    <n v="76919"/>
    <n v="1"/>
    <n v="76919"/>
    <x v="2"/>
    <n v="0"/>
    <m/>
    <m/>
    <m/>
    <m/>
    <m/>
    <m/>
    <m/>
    <m/>
    <m/>
  </r>
  <r>
    <s v="ELI LILLY"/>
    <s v="Lilly Admin and one-time costs"/>
    <s v="Eli Lilly &amp; Co."/>
    <s v="Mexico"/>
    <x v="0"/>
    <n v="40700"/>
    <s v="Revenues - Third Parties"/>
    <m/>
    <s v="Storage Ultra Frozen (per Shelf)"/>
    <n v="2026"/>
    <n v="7"/>
    <s v="USD"/>
    <n v="4041"/>
    <n v="1"/>
    <n v="4041"/>
    <x v="2"/>
    <n v="0"/>
    <m/>
    <m/>
    <m/>
    <m/>
    <m/>
    <m/>
    <m/>
    <m/>
    <m/>
  </r>
  <r>
    <s v="ELI LILLY"/>
    <s v="I3Y-MC-JPBL"/>
    <s v="Eli Lilly &amp; Co."/>
    <s v="Mexico"/>
    <x v="3"/>
    <n v="40700"/>
    <s v="Revenues - Third Parties"/>
    <m/>
    <s v="Ambient Shipment High Protection"/>
    <n v="2026"/>
    <n v="7"/>
    <s v="USD"/>
    <n v="183"/>
    <n v="1"/>
    <n v="183"/>
    <x v="2"/>
    <n v="0"/>
    <m/>
    <m/>
    <m/>
    <m/>
    <m/>
    <m/>
    <m/>
    <m/>
    <m/>
  </r>
  <r>
    <s v="ELI LILLY"/>
    <s v="I3Y-MC-JPBL"/>
    <s v="Eli Lilly &amp; Co."/>
    <s v="Mexico"/>
    <x v="3"/>
    <n v="40700"/>
    <s v="Revenues - Third Parties"/>
    <m/>
    <s v="Ambient Shipment Low Protection"/>
    <n v="2026"/>
    <n v="7"/>
    <s v="USD"/>
    <n v="260"/>
    <n v="1"/>
    <n v="260"/>
    <x v="2"/>
    <n v="0"/>
    <m/>
    <m/>
    <m/>
    <m/>
    <m/>
    <m/>
    <m/>
    <m/>
    <m/>
  </r>
  <r>
    <s v="ELI LILLY"/>
    <s v="I3Y-MC-JPBL"/>
    <s v="Eli Lilly &amp; Co."/>
    <s v="Mexico"/>
    <x v="3"/>
    <n v="40700"/>
    <s v="Revenues - Third Parties"/>
    <m/>
    <s v="Carton Boxes (per Shipper)"/>
    <n v="2026"/>
    <n v="7"/>
    <s v="USD"/>
    <n v="120"/>
    <n v="1"/>
    <n v="120"/>
    <x v="2"/>
    <n v="1"/>
    <m/>
    <m/>
    <m/>
    <m/>
    <m/>
    <m/>
    <m/>
    <m/>
    <m/>
  </r>
  <r>
    <s v="ELI LILLY"/>
    <s v="I3Y-MC-JPBL"/>
    <s v="Eli Lilly &amp; Co."/>
    <s v="Mexico"/>
    <x v="2"/>
    <n v="40700"/>
    <s v="Revenues - Third Parties"/>
    <m/>
    <s v="Destruction (per Kg)"/>
    <n v="2026"/>
    <n v="7"/>
    <s v="USD"/>
    <n v="152"/>
    <n v="1"/>
    <n v="152"/>
    <x v="2"/>
    <n v="1"/>
    <m/>
    <m/>
    <m/>
    <m/>
    <m/>
    <m/>
    <m/>
    <m/>
    <m/>
  </r>
  <r>
    <s v="ELI LILLY"/>
    <s v="I3Y-MC-JPBL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3Y-MC-JPBL"/>
    <s v="Eli Lilly &amp; Co."/>
    <s v="Mexico"/>
    <x v="7"/>
    <n v="40700"/>
    <s v="Revenues - Third Parties"/>
    <m/>
    <s v="Expedited Labeling / Relabeling (per Label)"/>
    <n v="2026"/>
    <n v="7"/>
    <s v="USD"/>
    <n v="50"/>
    <n v="1"/>
    <n v="50"/>
    <x v="2"/>
    <n v="0"/>
    <m/>
    <m/>
    <m/>
    <m/>
    <m/>
    <m/>
    <m/>
    <m/>
    <m/>
  </r>
  <r>
    <s v="ELI LILLY"/>
    <s v="I3Y-MC-JPBL"/>
    <s v="Eli Lilly &amp; Co."/>
    <s v="Mexico"/>
    <x v="1"/>
    <n v="40700"/>
    <s v="Revenues - Third Parties"/>
    <m/>
    <s v="Freight - Shipments"/>
    <n v="2026"/>
    <n v="7"/>
    <s v="USD"/>
    <n v="1731"/>
    <n v="1"/>
    <n v="1731"/>
    <x v="2"/>
    <n v="1"/>
    <m/>
    <m/>
    <m/>
    <m/>
    <m/>
    <m/>
    <m/>
    <m/>
    <m/>
  </r>
  <r>
    <s v="ELI LILLY"/>
    <s v="I3Y-MC-JPBL"/>
    <s v="Eli Lilly &amp; Co."/>
    <s v="Mexico"/>
    <x v="7"/>
    <n v="40700"/>
    <s v="Revenues - Third Parties"/>
    <m/>
    <s v="Labeling / Relabeling (per Label)"/>
    <n v="2026"/>
    <n v="7"/>
    <s v="USD"/>
    <n v="50"/>
    <n v="1"/>
    <n v="50"/>
    <x v="2"/>
    <n v="0"/>
    <m/>
    <m/>
    <m/>
    <m/>
    <m/>
    <m/>
    <m/>
    <m/>
    <m/>
  </r>
  <r>
    <s v="ELI LILLY"/>
    <s v="I3Y-MC-JPBL"/>
    <s v="Eli Lilly &amp; Co."/>
    <s v="Mexico"/>
    <x v="3"/>
    <n v="40700"/>
    <s v="Revenues - Third Parties"/>
    <m/>
    <s v="Pick and Pack (Refrigerated)"/>
    <n v="2026"/>
    <n v="7"/>
    <s v="USD"/>
    <n v="183"/>
    <n v="1"/>
    <n v="183"/>
    <x v="2"/>
    <n v="0"/>
    <m/>
    <m/>
    <m/>
    <m/>
    <m/>
    <m/>
    <m/>
    <m/>
    <m/>
  </r>
  <r>
    <s v="ELI LILLY"/>
    <s v="I3Y-MC-JPBL"/>
    <s v="Eli Lilly &amp; Co."/>
    <s v="Mexico"/>
    <x v="7"/>
    <n v="40700"/>
    <s v="Revenues - Third Parties"/>
    <m/>
    <s v="QA Approval per Batch Record"/>
    <n v="2026"/>
    <n v="7"/>
    <s v="USD"/>
    <n v="91"/>
    <n v="1"/>
    <n v="91"/>
    <x v="2"/>
    <n v="0"/>
    <m/>
    <m/>
    <m/>
    <m/>
    <m/>
    <m/>
    <m/>
    <m/>
    <m/>
  </r>
  <r>
    <s v="ELI LILLY"/>
    <s v="I3Y-MC-JPBL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  <m/>
    <m/>
    <m/>
    <m/>
    <m/>
    <m/>
    <m/>
    <m/>
    <m/>
  </r>
  <r>
    <s v="ELI LILLY"/>
    <s v="I3Y-MC-JPBL"/>
    <s v="Eli Lilly &amp; Co."/>
    <s v="Mexico"/>
    <x v="7"/>
    <n v="40700"/>
    <s v="Revenues - Third Parties"/>
    <m/>
    <s v="Secondary Room setup and Batch preparation (Refrigerated)"/>
    <n v="2026"/>
    <n v="7"/>
    <s v="USD"/>
    <n v="1024"/>
    <n v="1"/>
    <n v="1024"/>
    <x v="2"/>
    <n v="0"/>
    <m/>
    <m/>
    <m/>
    <m/>
    <m/>
    <m/>
    <m/>
    <m/>
    <m/>
  </r>
  <r>
    <s v="ELI LILLY"/>
    <s v="I3Y-MC-JPBM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  <m/>
    <m/>
    <m/>
    <m/>
    <m/>
    <m/>
    <m/>
    <m/>
    <m/>
  </r>
  <r>
    <s v="ELI LILLY"/>
    <s v="I3Y-MC-JPBM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  <m/>
    <m/>
    <m/>
    <m/>
    <m/>
    <m/>
    <m/>
    <m/>
    <m/>
  </r>
  <r>
    <s v="ELI LILLY"/>
    <s v="I3Y-MC-JPBM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  <m/>
    <m/>
    <m/>
    <m/>
    <m/>
    <m/>
    <m/>
    <m/>
    <m/>
  </r>
  <r>
    <s v="ELI LILLY"/>
    <s v="I4V-MC-JAHX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  <m/>
    <m/>
    <m/>
    <m/>
    <m/>
    <m/>
    <m/>
    <m/>
    <m/>
  </r>
  <r>
    <s v="ELI LILLY"/>
    <s v="I4V-MC-JAHX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  <m/>
    <m/>
    <m/>
    <m/>
    <m/>
    <m/>
    <m/>
    <m/>
    <m/>
  </r>
  <r>
    <s v="ELI LILLY"/>
    <s v="I4V-MC-JAHX"/>
    <s v="Eli Lilly &amp; Co."/>
    <s v="Mexico"/>
    <x v="1"/>
    <n v="40700"/>
    <s v="Revenues - Third Parties"/>
    <m/>
    <s v="Freight - Shipments"/>
    <n v="2026"/>
    <n v="7"/>
    <s v="USD"/>
    <n v="4607"/>
    <n v="1"/>
    <n v="4607"/>
    <x v="2"/>
    <n v="1"/>
    <m/>
    <m/>
    <m/>
    <m/>
    <m/>
    <m/>
    <m/>
    <m/>
    <m/>
  </r>
  <r>
    <s v="ELI LILLY"/>
    <s v="I4V-MC-JAHX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  <m/>
    <m/>
    <m/>
    <m/>
    <m/>
    <m/>
    <m/>
    <m/>
    <m/>
  </r>
  <r>
    <s v="ELI LILLY"/>
    <s v="I4V-MC-JAHX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  <m/>
    <m/>
    <m/>
    <m/>
    <m/>
    <m/>
    <m/>
    <m/>
    <m/>
  </r>
  <r>
    <s v="ELI LILLY"/>
    <s v="I6T-MC-AMAP"/>
    <s v="Eli Lilly &amp; Co."/>
    <s v="Mexico"/>
    <x v="1"/>
    <n v="40700"/>
    <s v="Revenues - Third Parties"/>
    <m/>
    <s v="Freight - Shipments"/>
    <n v="2026"/>
    <n v="7"/>
    <s v="USD"/>
    <n v="1141"/>
    <n v="1"/>
    <n v="1141"/>
    <x v="2"/>
    <n v="1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Pick and Pack (Refrigerated)"/>
    <n v="2026"/>
    <n v="7"/>
    <s v="USD"/>
    <n v="91"/>
    <n v="1"/>
    <n v="91"/>
    <x v="2"/>
    <n v="0"/>
    <m/>
    <m/>
    <m/>
    <m/>
    <m/>
    <m/>
    <m/>
    <m/>
    <m/>
  </r>
  <r>
    <s v="ELI LILLY"/>
    <s v="I6T-MC-AMAP"/>
    <s v="Eli Lilly &amp; Co."/>
    <s v="Mexico"/>
    <x v="5"/>
    <n v="40700"/>
    <s v="Revenues - Third Parties"/>
    <m/>
    <s v="PTC Duties"/>
    <n v="2026"/>
    <n v="7"/>
    <s v="USD"/>
    <n v="1310"/>
    <n v="1"/>
    <n v="1310"/>
    <x v="2"/>
    <n v="1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I6T-MC-AMAP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  <m/>
    <m/>
    <m/>
    <m/>
    <m/>
    <m/>
    <m/>
    <m/>
    <m/>
  </r>
  <r>
    <s v="ELI LILLY"/>
    <s v="I4V-MC-JAIP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  <m/>
    <m/>
    <m/>
    <m/>
    <m/>
    <m/>
    <m/>
    <m/>
    <m/>
  </r>
  <r>
    <s v="ELI LILLY"/>
    <s v="I4V-MC-JAIP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  <m/>
    <m/>
    <m/>
    <m/>
    <m/>
    <m/>
    <m/>
    <m/>
    <m/>
  </r>
  <r>
    <s v="ELI LILLY"/>
    <s v="I4V-MC-JAIP"/>
    <s v="Eli Lilly &amp; Co."/>
    <s v="Mexico"/>
    <x v="1"/>
    <n v="40700"/>
    <s v="Revenues - Third Parties"/>
    <m/>
    <s v="Freight - Returns"/>
    <n v="2026"/>
    <n v="7"/>
    <s v="USD"/>
    <n v="364"/>
    <n v="1"/>
    <n v="364"/>
    <x v="2"/>
    <n v="1"/>
    <m/>
    <m/>
    <m/>
    <m/>
    <m/>
    <m/>
    <m/>
    <m/>
    <m/>
  </r>
  <r>
    <s v="ELI LILLY"/>
    <s v="I4V-MC-JAIP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  <m/>
    <m/>
    <m/>
    <m/>
    <m/>
    <m/>
    <m/>
    <m/>
    <m/>
  </r>
  <r>
    <s v="ELI LILLY"/>
    <s v="I6T-MC-AMAX"/>
    <s v="Eli Lilly &amp; Co."/>
    <s v="Mexico"/>
    <x v="3"/>
    <n v="40700"/>
    <s v="Revenues - Third Parties"/>
    <m/>
    <s v="Carton Boxes (per Shipper)"/>
    <n v="2026"/>
    <n v="7"/>
    <s v="USD"/>
    <n v="22"/>
    <n v="1"/>
    <n v="22"/>
    <x v="2"/>
    <n v="1"/>
    <m/>
    <m/>
    <m/>
    <m/>
    <m/>
    <m/>
    <m/>
    <m/>
    <m/>
  </r>
  <r>
    <s v="ELI LILLY"/>
    <s v="I6T-MC-AMAX"/>
    <s v="Eli Lilly &amp; Co."/>
    <s v="Mexico"/>
    <x v="1"/>
    <n v="40700"/>
    <s v="Revenues - Third Parties"/>
    <m/>
    <s v="Freight - Shipments"/>
    <n v="2026"/>
    <n v="7"/>
    <s v="USD"/>
    <n v="934"/>
    <n v="1"/>
    <n v="934"/>
    <x v="2"/>
    <n v="1"/>
    <m/>
    <m/>
    <m/>
    <m/>
    <m/>
    <m/>
    <m/>
    <m/>
    <m/>
  </r>
  <r>
    <s v="ELI LILLY"/>
    <s v="I6T-MC-AMAX"/>
    <s v="Eli Lilly &amp; Co."/>
    <s v="Mexico"/>
    <x v="3"/>
    <n v="40700"/>
    <s v="Revenues - Third Parties"/>
    <m/>
    <s v="Pick and Pack (Refrigerated)"/>
    <n v="2026"/>
    <n v="7"/>
    <s v="USD"/>
    <n v="91"/>
    <n v="1"/>
    <n v="91"/>
    <x v="2"/>
    <n v="0"/>
    <m/>
    <m/>
    <m/>
    <m/>
    <m/>
    <m/>
    <m/>
    <m/>
    <m/>
  </r>
  <r>
    <s v="ELI LILLY"/>
    <s v="I6T-MC-AMAX"/>
    <s v="Eli Lilly &amp; Co."/>
    <s v="Mexico"/>
    <x v="3"/>
    <n v="40700"/>
    <s v="Revenues - Third Parties"/>
    <m/>
    <s v="Refurbishment (per Shipper)"/>
    <n v="2026"/>
    <n v="7"/>
    <s v="USD"/>
    <n v="35"/>
    <n v="1"/>
    <n v="35"/>
    <x v="2"/>
    <n v="0"/>
    <m/>
    <m/>
    <m/>
    <m/>
    <m/>
    <m/>
    <m/>
    <m/>
    <m/>
  </r>
  <r>
    <s v="ELI LILLY"/>
    <s v="I1F-MC-RHCG"/>
    <s v="Eli Lilly &amp; Co."/>
    <s v="Mexico"/>
    <x v="3"/>
    <n v="40700"/>
    <s v="Revenues - Third Parties"/>
    <m/>
    <s v="Carton Boxes (per Shipper)"/>
    <n v="2026"/>
    <n v="7"/>
    <s v="USD"/>
    <n v="44"/>
    <n v="1"/>
    <n v="44"/>
    <x v="2"/>
    <n v="1"/>
    <m/>
    <m/>
    <m/>
    <m/>
    <m/>
    <m/>
    <m/>
    <m/>
    <m/>
  </r>
  <r>
    <s v="ELI LILLY"/>
    <s v="I1F-MC-RHCG"/>
    <s v="Eli Lilly &amp; Co."/>
    <s v="Mexico"/>
    <x v="1"/>
    <n v="40700"/>
    <s v="Revenues - Third Parties"/>
    <m/>
    <s v="Freight - Shipments"/>
    <n v="2026"/>
    <n v="7"/>
    <s v="USD"/>
    <n v="3178"/>
    <n v="1"/>
    <n v="3178"/>
    <x v="2"/>
    <n v="1"/>
    <m/>
    <m/>
    <m/>
    <m/>
    <m/>
    <m/>
    <m/>
    <m/>
    <m/>
  </r>
  <r>
    <s v="ELI LILLY"/>
    <s v="I1F-MC-RHCG"/>
    <s v="Eli Lilly &amp; Co."/>
    <s v="Mexico"/>
    <x v="3"/>
    <n v="40700"/>
    <s v="Revenues - Third Parties"/>
    <m/>
    <s v="Pick and Pack (Refrigerated)"/>
    <n v="2026"/>
    <n v="7"/>
    <s v="USD"/>
    <n v="183"/>
    <n v="1"/>
    <n v="183"/>
    <x v="2"/>
    <n v="0"/>
    <m/>
    <m/>
    <m/>
    <m/>
    <m/>
    <m/>
    <m/>
    <m/>
    <m/>
  </r>
  <r>
    <s v="ELI LILLY"/>
    <s v="I1F-MC-RHCG"/>
    <s v="Eli Lilly &amp; Co."/>
    <s v="Mexico"/>
    <x v="3"/>
    <n v="40700"/>
    <s v="Revenues - Third Parties"/>
    <m/>
    <s v="Refurbishment (per Shipper)"/>
    <n v="2026"/>
    <n v="7"/>
    <s v="USD"/>
    <n v="70"/>
    <n v="1"/>
    <n v="70"/>
    <x v="2"/>
    <n v="0"/>
    <m/>
    <m/>
    <m/>
    <m/>
    <m/>
    <m/>
    <m/>
    <m/>
    <m/>
  </r>
  <r>
    <s v="ELI LILLY"/>
    <s v="I5Q-MC-CGAS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  <m/>
    <m/>
    <m/>
    <m/>
    <m/>
    <m/>
    <m/>
    <m/>
    <m/>
  </r>
  <r>
    <s v="ELI LILLY"/>
    <s v="I5Q-MC-CGAS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5Q-MC-CGAS"/>
    <s v="Eli Lilly &amp; Co."/>
    <s v="Mexico"/>
    <x v="2"/>
    <n v="40700"/>
    <s v="Revenues - Third Parties"/>
    <m/>
    <s v="Reconciliation of Returns (per Kit)"/>
    <n v="2026"/>
    <n v="7"/>
    <s v="USD"/>
    <n v="13"/>
    <n v="1"/>
    <n v="13"/>
    <x v="2"/>
    <n v="0"/>
    <m/>
    <m/>
    <m/>
    <m/>
    <m/>
    <m/>
    <m/>
    <m/>
    <m/>
  </r>
  <r>
    <s v="ELI LILLY"/>
    <s v="I5Q-MC-CGAS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H8H-MC-LAHW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  <m/>
    <m/>
    <m/>
    <m/>
    <m/>
    <m/>
    <m/>
    <m/>
    <m/>
  </r>
  <r>
    <s v="ELI LILLY"/>
    <s v="H8H-MC-LAHW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2J-OX-JZLC"/>
    <s v="Eli Lilly &amp; Co."/>
    <s v="Mexico"/>
    <x v="2"/>
    <n v="40700"/>
    <s v="Revenues - Third Parties"/>
    <m/>
    <s v="Destruction (per Kg)"/>
    <n v="2026"/>
    <n v="7"/>
    <s v="USD"/>
    <n v="218"/>
    <n v="1"/>
    <n v="218"/>
    <x v="2"/>
    <n v="1"/>
    <m/>
    <m/>
    <m/>
    <m/>
    <m/>
    <m/>
    <m/>
    <m/>
    <m/>
  </r>
  <r>
    <s v="ELI LILLY"/>
    <s v="J2J-OX-JZLC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  <m/>
    <m/>
    <m/>
    <m/>
    <m/>
    <m/>
    <m/>
    <m/>
    <m/>
  </r>
  <r>
    <s v="ELI LILLY"/>
    <s v="J2J-OX-JZLC"/>
    <s v="Eli Lilly &amp; Co."/>
    <s v="Mexico"/>
    <x v="1"/>
    <n v="40700"/>
    <s v="Revenues - Third Parties"/>
    <m/>
    <s v="Freight - Returns"/>
    <n v="2026"/>
    <n v="7"/>
    <s v="USD"/>
    <n v="554"/>
    <n v="1"/>
    <n v="554"/>
    <x v="2"/>
    <n v="1"/>
    <m/>
    <m/>
    <m/>
    <m/>
    <m/>
    <m/>
    <m/>
    <m/>
    <m/>
  </r>
  <r>
    <s v="ELI LILLY"/>
    <s v="J2J-OX-JZLC"/>
    <s v="Eli Lilly &amp; Co."/>
    <s v="Mexico"/>
    <x v="1"/>
    <n v="40700"/>
    <s v="Revenues - Third Parties"/>
    <m/>
    <s v="Freight - Shipments"/>
    <n v="2026"/>
    <n v="7"/>
    <s v="USD"/>
    <n v="1957"/>
    <n v="1"/>
    <n v="1957"/>
    <x v="2"/>
    <n v="1"/>
    <m/>
    <m/>
    <m/>
    <m/>
    <m/>
    <m/>
    <m/>
    <m/>
    <m/>
  </r>
  <r>
    <s v="ELI LILLY"/>
    <s v="J2J-OX-JZLC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I5Q-MC-CGAT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  <m/>
    <m/>
    <m/>
    <m/>
    <m/>
    <m/>
    <m/>
    <m/>
    <m/>
  </r>
  <r>
    <s v="ELI LILLY"/>
    <s v="I5Q-MC-CGAT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Carton Boxes (per Shipper)"/>
    <n v="2026"/>
    <n v="7"/>
    <s v="USD"/>
    <n v="4613"/>
    <n v="1"/>
    <n v="4613"/>
    <x v="2"/>
    <n v="1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  <m/>
    <m/>
    <m/>
    <m/>
    <m/>
    <m/>
    <m/>
    <m/>
    <m/>
  </r>
  <r>
    <s v="ELI LILLY"/>
    <s v="I8F-MC-GPIJ"/>
    <s v="Eli Lilly &amp; Co."/>
    <s v="Mexico"/>
    <x v="2"/>
    <n v="40700"/>
    <s v="Revenues - Third Parties"/>
    <m/>
    <s v="Destruction (per Kg)"/>
    <n v="2026"/>
    <n v="7"/>
    <s v="USD"/>
    <n v="305"/>
    <n v="1"/>
    <n v="305"/>
    <x v="2"/>
    <n v="1"/>
    <m/>
    <m/>
    <m/>
    <m/>
    <m/>
    <m/>
    <m/>
    <m/>
    <m/>
  </r>
  <r>
    <s v="ELI LILLY"/>
    <s v="I8F-MC-GPI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IJ"/>
    <s v="Eli Lilly &amp; Co."/>
    <s v="Mexico"/>
    <x v="1"/>
    <n v="40700"/>
    <s v="Revenues - Third Parties"/>
    <m/>
    <s v="Freight - Returns"/>
    <n v="2026"/>
    <n v="7"/>
    <s v="USD"/>
    <n v="1395"/>
    <n v="1"/>
    <n v="1395"/>
    <x v="2"/>
    <n v="1"/>
    <m/>
    <m/>
    <m/>
    <m/>
    <m/>
    <m/>
    <m/>
    <m/>
    <m/>
  </r>
  <r>
    <s v="ELI LILLY"/>
    <s v="I8F-MC-GPIJ"/>
    <s v="Eli Lilly &amp; Co."/>
    <s v="Mexico"/>
    <x v="1"/>
    <n v="40700"/>
    <s v="Revenues - Third Parties"/>
    <m/>
    <s v="Freight - Shipments"/>
    <n v="2026"/>
    <n v="7"/>
    <s v="USD"/>
    <n v="225779"/>
    <n v="1"/>
    <n v="225779"/>
    <x v="2"/>
    <n v="1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Pick and Pack (Refrigerated)"/>
    <n v="2026"/>
    <n v="7"/>
    <s v="USD"/>
    <n v="17636"/>
    <n v="1"/>
    <n v="17636"/>
    <x v="2"/>
    <n v="0"/>
    <m/>
    <m/>
    <m/>
    <m/>
    <m/>
    <m/>
    <m/>
    <m/>
    <m/>
  </r>
  <r>
    <s v="ELI LILLY"/>
    <s v="I8F-MC-GPIJ"/>
    <s v="Eli Lilly &amp; Co."/>
    <s v="Mexico"/>
    <x v="5"/>
    <n v="40700"/>
    <s v="Revenues - Third Parties"/>
    <m/>
    <s v="PTC Duties"/>
    <n v="2026"/>
    <n v="7"/>
    <s v="USD"/>
    <n v="23460"/>
    <n v="1"/>
    <n v="23460"/>
    <x v="2"/>
    <n v="1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Receipt more than 150 kits (per Hour)"/>
    <n v="2026"/>
    <n v="7"/>
    <s v="USD"/>
    <n v="1206"/>
    <n v="1"/>
    <n v="1206"/>
    <x v="2"/>
    <n v="0"/>
    <m/>
    <m/>
    <m/>
    <m/>
    <m/>
    <m/>
    <m/>
    <m/>
    <m/>
  </r>
  <r>
    <s v="ELI LILLY"/>
    <s v="I8F-MC-GPIJ"/>
    <s v="Eli Lilly &amp; Co."/>
    <s v="Mexico"/>
    <x v="3"/>
    <n v="40700"/>
    <s v="Revenues - Third Parties"/>
    <m/>
    <s v="Refurbishment (per Shipper)"/>
    <n v="2026"/>
    <n v="7"/>
    <s v="USD"/>
    <n v="7379"/>
    <n v="1"/>
    <n v="7379"/>
    <x v="2"/>
    <n v="0"/>
    <m/>
    <m/>
    <m/>
    <m/>
    <m/>
    <m/>
    <m/>
    <m/>
    <m/>
  </r>
  <r>
    <s v="ELI LILLY"/>
    <s v="I8F-MC-GPIJ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  <m/>
    <m/>
    <m/>
    <m/>
    <m/>
    <m/>
    <m/>
    <m/>
    <m/>
  </r>
  <r>
    <s v="ELI LILLY"/>
    <s v="I8F-MC-GPHE"/>
    <s v="Eli Lilly &amp; Co."/>
    <s v="Mexico"/>
    <x v="3"/>
    <n v="40700"/>
    <s v="Revenues - Third Parties"/>
    <m/>
    <s v="Carton Boxes (per Shipper)"/>
    <n v="2026"/>
    <n v="7"/>
    <s v="USD"/>
    <n v="109"/>
    <n v="1"/>
    <n v="109"/>
    <x v="2"/>
    <n v="1"/>
    <m/>
    <m/>
    <m/>
    <m/>
    <m/>
    <m/>
    <m/>
    <m/>
    <m/>
  </r>
  <r>
    <s v="ELI LILLY"/>
    <s v="I8F-MC-GPHE"/>
    <s v="Eli Lilly &amp; Co."/>
    <s v="Mexico"/>
    <x v="2"/>
    <n v="40700"/>
    <s v="Revenues - Third Parties"/>
    <m/>
    <s v="Destruction (per Kg)"/>
    <n v="2026"/>
    <n v="7"/>
    <s v="USD"/>
    <n v="413"/>
    <n v="1"/>
    <n v="413"/>
    <x v="2"/>
    <n v="1"/>
    <m/>
    <m/>
    <m/>
    <m/>
    <m/>
    <m/>
    <m/>
    <m/>
    <m/>
  </r>
  <r>
    <s v="ELI LILLY"/>
    <s v="I8F-MC-GPHE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HE"/>
    <s v="Eli Lilly &amp; Co."/>
    <s v="Mexico"/>
    <x v="1"/>
    <n v="40700"/>
    <s v="Revenues - Third Parties"/>
    <m/>
    <s v="Freight - Returns"/>
    <n v="2026"/>
    <n v="7"/>
    <s v="USD"/>
    <n v="852"/>
    <n v="1"/>
    <n v="852"/>
    <x v="2"/>
    <n v="1"/>
    <m/>
    <m/>
    <m/>
    <m/>
    <m/>
    <m/>
    <m/>
    <m/>
    <m/>
  </r>
  <r>
    <s v="ELI LILLY"/>
    <s v="I8F-MC-GPHE"/>
    <s v="Eli Lilly &amp; Co."/>
    <s v="Mexico"/>
    <x v="1"/>
    <n v="40700"/>
    <s v="Revenues - Third Parties"/>
    <m/>
    <s v="Freight - Shipments"/>
    <n v="2026"/>
    <n v="7"/>
    <s v="USD"/>
    <n v="5008"/>
    <n v="1"/>
    <n v="5008"/>
    <x v="2"/>
    <n v="1"/>
    <m/>
    <m/>
    <m/>
    <m/>
    <m/>
    <m/>
    <m/>
    <m/>
    <m/>
  </r>
  <r>
    <s v="ELI LILLY"/>
    <s v="I8F-MC-GPHE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  <m/>
    <m/>
    <m/>
    <m/>
    <m/>
    <m/>
    <m/>
    <m/>
    <m/>
  </r>
  <r>
    <s v="ELI LILLY"/>
    <s v="I8F-MC-GPHE"/>
    <s v="Eli Lilly &amp; Co."/>
    <s v="Mexico"/>
    <x v="3"/>
    <n v="40700"/>
    <s v="Revenues - Third Parties"/>
    <m/>
    <s v="Refurbishment (per Shipper)"/>
    <n v="2026"/>
    <n v="7"/>
    <s v="USD"/>
    <n v="174"/>
    <n v="1"/>
    <n v="174"/>
    <x v="2"/>
    <n v="0"/>
    <m/>
    <m/>
    <m/>
    <m/>
    <m/>
    <m/>
    <m/>
    <m/>
    <m/>
  </r>
  <r>
    <s v="ELI LILLY"/>
    <s v="I8F-MC-GPHE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2T-MC-KGBI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  <m/>
    <m/>
    <m/>
    <m/>
    <m/>
    <m/>
    <m/>
    <m/>
    <m/>
  </r>
  <r>
    <s v="ELI LILLY"/>
    <s v="J2T-MC-KGBI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2T-MC-KGBI"/>
    <s v="Eli Lilly &amp; Co."/>
    <s v="Mexico"/>
    <x v="1"/>
    <n v="40700"/>
    <s v="Revenues - Third Parties"/>
    <m/>
    <s v="Freight - Shipments"/>
    <n v="2026"/>
    <n v="7"/>
    <s v="USD"/>
    <n v="2359"/>
    <n v="1"/>
    <n v="2359"/>
    <x v="2"/>
    <n v="1"/>
    <m/>
    <m/>
    <m/>
    <m/>
    <m/>
    <m/>
    <m/>
    <m/>
    <m/>
  </r>
  <r>
    <s v="ELI LILLY"/>
    <s v="J2T-MC-KGBI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Ambient Shipment Low Protection"/>
    <n v="2026"/>
    <n v="7"/>
    <s v="USD"/>
    <n v="347"/>
    <n v="1"/>
    <n v="347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Carton Boxes (per Shipper)"/>
    <n v="2026"/>
    <n v="7"/>
    <s v="USD"/>
    <n v="413"/>
    <n v="1"/>
    <n v="413"/>
    <x v="2"/>
    <n v="1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J2J-MC-JZLH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  <m/>
    <m/>
    <m/>
    <m/>
    <m/>
    <m/>
    <m/>
    <m/>
    <m/>
  </r>
  <r>
    <s v="ELI LILLY"/>
    <s v="J2J-MC-JZLH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2J-MC-JZLH"/>
    <s v="Eli Lilly &amp; Co."/>
    <s v="Mexico"/>
    <x v="1"/>
    <n v="40700"/>
    <s v="Revenues - Third Parties"/>
    <m/>
    <s v="Freight - Returns"/>
    <n v="2026"/>
    <n v="7"/>
    <s v="USD"/>
    <n v="614"/>
    <n v="1"/>
    <n v="614"/>
    <x v="2"/>
    <n v="1"/>
    <m/>
    <m/>
    <m/>
    <m/>
    <m/>
    <m/>
    <m/>
    <m/>
    <m/>
  </r>
  <r>
    <s v="ELI LILLY"/>
    <s v="J2J-MC-JZLH"/>
    <s v="Eli Lilly &amp; Co."/>
    <s v="Mexico"/>
    <x v="1"/>
    <n v="40700"/>
    <s v="Revenues - Third Parties"/>
    <m/>
    <s v="Freight - Shipments"/>
    <n v="2026"/>
    <n v="7"/>
    <s v="USD"/>
    <n v="18807"/>
    <n v="1"/>
    <n v="18807"/>
    <x v="2"/>
    <n v="1"/>
    <m/>
    <m/>
    <m/>
    <m/>
    <m/>
    <m/>
    <m/>
    <m/>
    <m/>
  </r>
  <r>
    <s v="ELI LILLY"/>
    <s v="J2J-MC-JZLH"/>
    <s v="Eli Lilly &amp; Co."/>
    <s v="Mexico"/>
    <x v="5"/>
    <n v="40700"/>
    <s v="Revenues - Third Parties"/>
    <m/>
    <s v="PTC Duties"/>
    <n v="2026"/>
    <n v="7"/>
    <s v="USD"/>
    <n v="41268"/>
    <n v="1"/>
    <n v="41268"/>
    <x v="2"/>
    <n v="1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Receipt fee Ambient (per Batch)"/>
    <n v="2026"/>
    <n v="7"/>
    <s v="USD"/>
    <n v="191"/>
    <n v="1"/>
    <n v="191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Receipt more than 150 kits (per Hour)"/>
    <n v="2026"/>
    <n v="7"/>
    <s v="USD"/>
    <n v="517"/>
    <n v="1"/>
    <n v="517"/>
    <x v="2"/>
    <n v="0"/>
    <m/>
    <m/>
    <m/>
    <m/>
    <m/>
    <m/>
    <m/>
    <m/>
    <m/>
  </r>
  <r>
    <s v="ELI LILLY"/>
    <s v="J2J-MC-JZLH"/>
    <s v="Eli Lilly &amp; Co."/>
    <s v="Mexico"/>
    <x v="2"/>
    <n v="40700"/>
    <s v="Revenues - Third Parties"/>
    <m/>
    <s v="Reconciliation of Returns (per Kit)"/>
    <n v="2026"/>
    <n v="7"/>
    <s v="USD"/>
    <n v="122"/>
    <n v="1"/>
    <n v="122"/>
    <x v="2"/>
    <n v="0"/>
    <m/>
    <m/>
    <m/>
    <m/>
    <m/>
    <m/>
    <m/>
    <m/>
    <m/>
  </r>
  <r>
    <s v="ELI LILLY"/>
    <s v="J2J-MC-JZLH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  <m/>
    <m/>
    <m/>
    <m/>
    <m/>
    <m/>
    <m/>
    <m/>
    <m/>
  </r>
  <r>
    <s v="ELI LILLY"/>
    <s v="J2J-MC-JZLH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Carton Boxes (per Shipper)"/>
    <n v="2026"/>
    <n v="7"/>
    <s v="USD"/>
    <n v="152"/>
    <n v="1"/>
    <n v="152"/>
    <x v="2"/>
    <n v="1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J2T-MC-KGBJ"/>
    <s v="Eli Lilly &amp; Co."/>
    <s v="Mexico"/>
    <x v="2"/>
    <n v="40700"/>
    <s v="Revenues - Third Parties"/>
    <m/>
    <s v="Destruction (per Kg)"/>
    <n v="2026"/>
    <n v="7"/>
    <s v="USD"/>
    <n v="65"/>
    <n v="1"/>
    <n v="65"/>
    <x v="2"/>
    <n v="1"/>
    <m/>
    <m/>
    <m/>
    <m/>
    <m/>
    <m/>
    <m/>
    <m/>
    <m/>
  </r>
  <r>
    <s v="ELI LILLY"/>
    <s v="J2T-MC-KGB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  <m/>
    <m/>
    <m/>
    <m/>
    <m/>
    <m/>
    <m/>
    <m/>
    <m/>
  </r>
  <r>
    <s v="ELI LILLY"/>
    <s v="J2T-MC-KGBJ"/>
    <s v="Eli Lilly &amp; Co."/>
    <s v="Mexico"/>
    <x v="1"/>
    <n v="40700"/>
    <s v="Revenues - Third Parties"/>
    <m/>
    <s v="Freight - Shipments"/>
    <n v="2026"/>
    <n v="7"/>
    <s v="USD"/>
    <n v="2463"/>
    <n v="1"/>
    <n v="2463"/>
    <x v="2"/>
    <n v="1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Pick and Pack (Refrigerated)"/>
    <n v="2026"/>
    <n v="7"/>
    <s v="USD"/>
    <n v="640"/>
    <n v="1"/>
    <n v="640"/>
    <x v="2"/>
    <n v="0"/>
    <m/>
    <m/>
    <m/>
    <m/>
    <m/>
    <m/>
    <m/>
    <m/>
    <m/>
  </r>
  <r>
    <s v="ELI LILLY"/>
    <s v="J2T-MC-KGBJ"/>
    <s v="Eli Lilly &amp; Co."/>
    <s v="Mexico"/>
    <x v="5"/>
    <n v="40700"/>
    <s v="Revenues - Third Parties"/>
    <m/>
    <s v="PTC Duties"/>
    <n v="2026"/>
    <n v="7"/>
    <s v="USD"/>
    <n v="1509"/>
    <n v="1"/>
    <n v="1509"/>
    <x v="2"/>
    <n v="1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J2T-MC-KGBJ"/>
    <s v="Eli Lilly &amp; Co."/>
    <s v="Mexico"/>
    <x v="3"/>
    <n v="40700"/>
    <s v="Revenues - Third Parties"/>
    <m/>
    <s v="Refurbishment (per Shipper)"/>
    <n v="2026"/>
    <n v="7"/>
    <s v="USD"/>
    <n v="244"/>
    <n v="1"/>
    <n v="244"/>
    <x v="2"/>
    <n v="0"/>
    <m/>
    <m/>
    <m/>
    <m/>
    <m/>
    <m/>
    <m/>
    <m/>
    <m/>
  </r>
  <r>
    <s v="ELI LILLY"/>
    <s v="J1I-MC-GZBJ"/>
    <s v="Eli Lilly &amp; Co."/>
    <s v="Mexico"/>
    <x v="2"/>
    <n v="40700"/>
    <s v="Revenues - Third Parties"/>
    <m/>
    <s v="Destruction (per Kg)"/>
    <n v="2026"/>
    <n v="7"/>
    <s v="USD"/>
    <n v="218"/>
    <n v="1"/>
    <n v="218"/>
    <x v="2"/>
    <n v="1"/>
    <m/>
    <m/>
    <m/>
    <m/>
    <m/>
    <m/>
    <m/>
    <m/>
    <m/>
  </r>
  <r>
    <s v="ELI LILLY"/>
    <s v="J1I-MC-GZBJ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1I-MC-GZBJ"/>
    <s v="Eli Lilly &amp; Co."/>
    <s v="Mexico"/>
    <x v="1"/>
    <n v="40700"/>
    <s v="Revenues - Third Parties"/>
    <m/>
    <s v="Freight - Returns"/>
    <n v="2026"/>
    <n v="7"/>
    <s v="USD"/>
    <n v="420"/>
    <n v="1"/>
    <n v="420"/>
    <x v="2"/>
    <n v="1"/>
    <m/>
    <m/>
    <m/>
    <m/>
    <m/>
    <m/>
    <m/>
    <m/>
    <m/>
  </r>
  <r>
    <s v="ELI LILLY"/>
    <s v="J2A-MC-GZGS"/>
    <s v="Eli Lilly &amp; Co."/>
    <s v="Mexico"/>
    <x v="2"/>
    <n v="40700"/>
    <s v="Revenues - Third Parties"/>
    <m/>
    <s v="Destruction (per Kg)"/>
    <n v="2026"/>
    <n v="7"/>
    <s v="USD"/>
    <n v="1480"/>
    <n v="1"/>
    <n v="1480"/>
    <x v="2"/>
    <n v="1"/>
    <m/>
    <m/>
    <m/>
    <m/>
    <m/>
    <m/>
    <m/>
    <m/>
    <m/>
  </r>
  <r>
    <s v="ELI LILLY"/>
    <s v="J2A-MC-GZGS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  <m/>
    <m/>
    <m/>
    <m/>
    <m/>
    <m/>
    <m/>
    <m/>
    <m/>
  </r>
  <r>
    <s v="ELI LILLY"/>
    <s v="J2A-MC-GZGS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ELI LILLY"/>
    <s v="J2A-MC-GZGS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1I-MC-GZBM"/>
    <s v="Eli Lilly &amp; Co."/>
    <s v="Mexico"/>
    <x v="2"/>
    <n v="40700"/>
    <s v="Revenues - Third Parties"/>
    <m/>
    <s v="Destruction (per Kg)"/>
    <n v="2026"/>
    <n v="7"/>
    <s v="USD"/>
    <n v="1414"/>
    <n v="1"/>
    <n v="1414"/>
    <x v="2"/>
    <n v="1"/>
    <m/>
    <m/>
    <m/>
    <m/>
    <m/>
    <m/>
    <m/>
    <m/>
    <m/>
  </r>
  <r>
    <s v="ELI LILLY"/>
    <s v="J1I-MC-GZBM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1I-MC-GZBM"/>
    <s v="Eli Lilly &amp; Co."/>
    <s v="Mexico"/>
    <x v="1"/>
    <n v="40700"/>
    <s v="Revenues - Third Parties"/>
    <m/>
    <s v="Freight - Returns"/>
    <n v="2026"/>
    <n v="7"/>
    <s v="USD"/>
    <n v="3004"/>
    <n v="1"/>
    <n v="3004"/>
    <x v="2"/>
    <n v="1"/>
    <m/>
    <m/>
    <m/>
    <m/>
    <m/>
    <m/>
    <m/>
    <m/>
    <m/>
  </r>
  <r>
    <s v="ELI LILLY"/>
    <s v="J1I-MC-GZBM"/>
    <s v="Eli Lilly &amp; Co."/>
    <s v="Mexico"/>
    <x v="2"/>
    <n v="40700"/>
    <s v="Revenues - Third Parties"/>
    <m/>
    <s v="Returns Receipt (per Receipt)"/>
    <n v="2026"/>
    <n v="7"/>
    <s v="USD"/>
    <n v="870"/>
    <n v="1"/>
    <n v="870"/>
    <x v="2"/>
    <n v="0"/>
    <m/>
    <m/>
    <m/>
    <m/>
    <m/>
    <m/>
    <m/>
    <m/>
    <m/>
  </r>
  <r>
    <s v="ELI LILLY"/>
    <s v="J3P-MC-FTAF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  <m/>
    <m/>
    <m/>
    <m/>
    <m/>
    <m/>
    <m/>
    <m/>
    <m/>
  </r>
  <r>
    <s v="ELI LILLY"/>
    <s v="J3P-MC-FTAF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IT"/>
    <s v="Eli Lilly &amp; Co."/>
    <s v="Mexico"/>
    <x v="2"/>
    <n v="40700"/>
    <s v="Revenues - Third Parties"/>
    <m/>
    <s v="Destruction (per Kg)"/>
    <n v="2026"/>
    <n v="7"/>
    <s v="USD"/>
    <n v="87"/>
    <n v="1"/>
    <n v="87"/>
    <x v="2"/>
    <n v="1"/>
    <m/>
    <m/>
    <m/>
    <m/>
    <m/>
    <m/>
    <m/>
    <m/>
    <m/>
  </r>
  <r>
    <s v="ELI LILLY"/>
    <s v="I8F-MC-GPIT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IT"/>
    <s v="Eli Lilly &amp; Co."/>
    <s v="Mexico"/>
    <x v="1"/>
    <n v="40700"/>
    <s v="Revenues - Third Parties"/>
    <m/>
    <s v="Freight - Shipments"/>
    <n v="2026"/>
    <n v="7"/>
    <s v="USD"/>
    <n v="2851"/>
    <n v="1"/>
    <n v="2851"/>
    <x v="2"/>
    <n v="1"/>
    <m/>
    <m/>
    <m/>
    <m/>
    <m/>
    <m/>
    <m/>
    <m/>
    <m/>
  </r>
  <r>
    <s v="ELI LILLY"/>
    <s v="J3M-MC-JZQB"/>
    <s v="Eli Lilly &amp; Co."/>
    <s v="Mexico"/>
    <x v="3"/>
    <n v="40700"/>
    <s v="Revenues - Third Parties"/>
    <m/>
    <s v="Ambient Shipment Low Protection"/>
    <n v="2026"/>
    <n v="7"/>
    <s v="USD"/>
    <n v="87"/>
    <n v="1"/>
    <n v="87"/>
    <x v="2"/>
    <n v="0"/>
    <m/>
    <m/>
    <m/>
    <m/>
    <m/>
    <m/>
    <m/>
    <m/>
    <m/>
  </r>
  <r>
    <s v="ELI LILLY"/>
    <s v="J3M-MC-JZQB"/>
    <s v="Eli Lilly &amp; Co."/>
    <s v="Mexico"/>
    <x v="3"/>
    <n v="40700"/>
    <s v="Revenues - Third Parties"/>
    <m/>
    <s v="Carton Boxes (per Shipper)"/>
    <n v="2026"/>
    <n v="7"/>
    <s v="USD"/>
    <n v="11"/>
    <n v="1"/>
    <n v="11"/>
    <x v="2"/>
    <n v="1"/>
    <m/>
    <m/>
    <m/>
    <m/>
    <m/>
    <m/>
    <m/>
    <m/>
    <m/>
  </r>
  <r>
    <s v="ELI LILLY"/>
    <s v="J3M-MC-JZQB"/>
    <s v="Eli Lilly &amp; Co."/>
    <s v="Mexico"/>
    <x v="1"/>
    <n v="40700"/>
    <s v="Revenues - Third Parties"/>
    <m/>
    <s v="Freight - Returns"/>
    <n v="2026"/>
    <n v="7"/>
    <s v="USD"/>
    <n v="421"/>
    <n v="1"/>
    <n v="421"/>
    <x v="2"/>
    <n v="1"/>
    <m/>
    <m/>
    <m/>
    <m/>
    <m/>
    <m/>
    <m/>
    <m/>
    <m/>
  </r>
  <r>
    <s v="ELI LILLY"/>
    <s v="J3M-MC-JZQB"/>
    <s v="Eli Lilly &amp; Co."/>
    <s v="Mexico"/>
    <x v="1"/>
    <n v="40700"/>
    <s v="Revenues - Third Parties"/>
    <m/>
    <s v="Freight - Shipments"/>
    <n v="2026"/>
    <n v="7"/>
    <s v="USD"/>
    <n v="5272"/>
    <n v="1"/>
    <n v="5272"/>
    <x v="2"/>
    <n v="1"/>
    <m/>
    <m/>
    <m/>
    <m/>
    <m/>
    <m/>
    <m/>
    <m/>
    <m/>
  </r>
  <r>
    <s v="ELI LILLY"/>
    <s v="J3M-MC-JZQB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1I-MC-GZBK"/>
    <s v="Eli Lilly &amp; Co."/>
    <s v="Mexico"/>
    <x v="2"/>
    <n v="40700"/>
    <s v="Revenues - Third Parties"/>
    <m/>
    <s v="Destruction (per Kg)"/>
    <n v="2026"/>
    <n v="7"/>
    <s v="USD"/>
    <n v="131"/>
    <n v="1"/>
    <n v="131"/>
    <x v="2"/>
    <n v="1"/>
    <m/>
    <m/>
    <m/>
    <m/>
    <m/>
    <m/>
    <m/>
    <m/>
    <m/>
  </r>
  <r>
    <s v="ELI LILLY"/>
    <s v="J1I-MC-GZBK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1I-MC-GZBK"/>
    <s v="Eli Lilly &amp; Co."/>
    <s v="Mexico"/>
    <x v="1"/>
    <n v="40700"/>
    <s v="Revenues - Third Parties"/>
    <m/>
    <s v="Freight - Returns"/>
    <n v="2026"/>
    <n v="7"/>
    <s v="USD"/>
    <n v="2122"/>
    <n v="1"/>
    <n v="2122"/>
    <x v="2"/>
    <n v="1"/>
    <m/>
    <m/>
    <m/>
    <m/>
    <m/>
    <m/>
    <m/>
    <m/>
    <m/>
  </r>
  <r>
    <s v="ELI LILLY"/>
    <s v="J1I-MC-GZBK"/>
    <s v="Eli Lilly &amp; Co."/>
    <s v="Mexico"/>
    <x v="1"/>
    <n v="40700"/>
    <s v="Revenues - Third Parties"/>
    <m/>
    <s v="Freight - Shipments"/>
    <n v="2026"/>
    <n v="7"/>
    <s v="USD"/>
    <n v="614"/>
    <n v="1"/>
    <n v="614"/>
    <x v="2"/>
    <n v="1"/>
    <m/>
    <m/>
    <m/>
    <m/>
    <m/>
    <m/>
    <m/>
    <m/>
    <m/>
  </r>
  <r>
    <s v="ELI LILLY"/>
    <s v="J1I-MC-GZBK"/>
    <s v="Eli Lilly &amp; Co."/>
    <s v="Mexico"/>
    <x v="2"/>
    <n v="40700"/>
    <s v="Revenues - Third Parties"/>
    <m/>
    <s v="Reconciliation of Returns (per Kit)"/>
    <n v="2026"/>
    <n v="7"/>
    <s v="USD"/>
    <n v="86"/>
    <n v="1"/>
    <n v="86"/>
    <x v="2"/>
    <n v="0"/>
    <m/>
    <m/>
    <m/>
    <m/>
    <m/>
    <m/>
    <m/>
    <m/>
    <m/>
  </r>
  <r>
    <s v="ELI LILLY"/>
    <s v="J1I-MC-GZBK"/>
    <s v="Eli Lilly &amp; Co."/>
    <s v="Mexico"/>
    <x v="2"/>
    <n v="40700"/>
    <s v="Revenues - Third Parties"/>
    <m/>
    <s v="Returns Receipt (per Receipt)"/>
    <n v="2026"/>
    <n v="7"/>
    <s v="USD"/>
    <n v="1218"/>
    <n v="1"/>
    <n v="1218"/>
    <x v="2"/>
    <n v="0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Carton Boxes (per Shipper)"/>
    <n v="2026"/>
    <n v="7"/>
    <s v="USD"/>
    <n v="283"/>
    <n v="1"/>
    <n v="283"/>
    <x v="2"/>
    <n v="1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  <m/>
    <m/>
    <m/>
    <m/>
    <m/>
    <m/>
    <m/>
    <m/>
    <m/>
  </r>
  <r>
    <s v="ELI LILLY"/>
    <s v="J1I-MC-GZQA"/>
    <s v="Eli Lilly &amp; Co."/>
    <s v="Mexico"/>
    <x v="1"/>
    <n v="40700"/>
    <s v="Revenues - Third Parties"/>
    <m/>
    <s v="Freight - Shipments"/>
    <n v="2026"/>
    <n v="7"/>
    <s v="USD"/>
    <n v="3982"/>
    <n v="1"/>
    <n v="3982"/>
    <x v="2"/>
    <n v="1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Pick and Pack (Refrigerated)"/>
    <n v="2026"/>
    <n v="7"/>
    <s v="USD"/>
    <n v="1097"/>
    <n v="1"/>
    <n v="1097"/>
    <x v="2"/>
    <n v="0"/>
    <m/>
    <m/>
    <m/>
    <m/>
    <m/>
    <m/>
    <m/>
    <m/>
    <m/>
  </r>
  <r>
    <s v="ELI LILLY"/>
    <s v="J1I-MC-GZQA"/>
    <s v="Eli Lilly &amp; Co."/>
    <s v="Mexico"/>
    <x v="5"/>
    <n v="40700"/>
    <s v="Revenues - Third Parties"/>
    <m/>
    <s v="PTC Duties"/>
    <n v="2026"/>
    <n v="7"/>
    <s v="USD"/>
    <n v="3521"/>
    <n v="1"/>
    <n v="3521"/>
    <x v="2"/>
    <n v="1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  <m/>
    <m/>
    <m/>
    <m/>
    <m/>
    <m/>
    <m/>
    <m/>
    <m/>
  </r>
  <r>
    <s v="ELI LILLY"/>
    <s v="J1I-MC-GZQA"/>
    <s v="Eli Lilly &amp; Co."/>
    <s v="Mexico"/>
    <x v="3"/>
    <n v="40700"/>
    <s v="Revenues - Third Parties"/>
    <m/>
    <s v="Refurbishment (per Shipper)"/>
    <n v="2026"/>
    <n v="7"/>
    <s v="USD"/>
    <n v="453"/>
    <n v="1"/>
    <n v="453"/>
    <x v="2"/>
    <n v="0"/>
    <m/>
    <m/>
    <m/>
    <m/>
    <m/>
    <m/>
    <m/>
    <m/>
    <m/>
  </r>
  <r>
    <s v="ELI LILLY"/>
    <s v="J1I-MC-GZBO"/>
    <s v="Eli Lilly &amp; Co."/>
    <s v="Mexico"/>
    <x v="3"/>
    <n v="40700"/>
    <s v="Revenues - Third Parties"/>
    <m/>
    <s v="Carton Boxes (per Shipper)"/>
    <n v="2026"/>
    <n v="7"/>
    <s v="USD"/>
    <n v="2437"/>
    <n v="1"/>
    <n v="2437"/>
    <x v="2"/>
    <n v="1"/>
    <m/>
    <m/>
    <m/>
    <m/>
    <m/>
    <m/>
    <m/>
    <m/>
    <m/>
  </r>
  <r>
    <s v="ELI LILLY"/>
    <s v="J1I-MC-GZBO"/>
    <s v="Eli Lilly &amp; Co."/>
    <s v="Mexico"/>
    <x v="2"/>
    <n v="40700"/>
    <s v="Revenues - Third Parties"/>
    <m/>
    <s v="Destruction (per Kg)"/>
    <n v="2026"/>
    <n v="7"/>
    <s v="USD"/>
    <n v="87"/>
    <n v="1"/>
    <n v="87"/>
    <x v="2"/>
    <n v="1"/>
    <m/>
    <m/>
    <m/>
    <m/>
    <m/>
    <m/>
    <m/>
    <m/>
    <m/>
  </r>
  <r>
    <s v="ELI LILLY"/>
    <s v="J1I-MC-GZBO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1I-MC-GZBO"/>
    <s v="Eli Lilly &amp; Co."/>
    <s v="Mexico"/>
    <x v="3"/>
    <n v="40700"/>
    <s v="Revenues - Third Parties"/>
    <m/>
    <s v="Emergency Pick and Pack fee (Add per Pick and Pack)"/>
    <n v="2026"/>
    <n v="7"/>
    <s v="USD"/>
    <n v="297"/>
    <n v="1"/>
    <n v="297"/>
    <x v="2"/>
    <n v="0"/>
    <m/>
    <m/>
    <m/>
    <m/>
    <m/>
    <m/>
    <m/>
    <m/>
    <m/>
  </r>
  <r>
    <s v="ELI LILLY"/>
    <s v="J1I-MC-GZBO"/>
    <s v="Eli Lilly &amp; Co."/>
    <s v="Mexico"/>
    <x v="1"/>
    <n v="40700"/>
    <s v="Revenues - Third Parties"/>
    <m/>
    <s v="Freight - Returns"/>
    <n v="2026"/>
    <n v="7"/>
    <s v="USD"/>
    <n v="652"/>
    <n v="1"/>
    <n v="652"/>
    <x v="2"/>
    <n v="1"/>
    <m/>
    <m/>
    <m/>
    <m/>
    <m/>
    <m/>
    <m/>
    <m/>
    <m/>
  </r>
  <r>
    <s v="ELI LILLY"/>
    <s v="J1I-MC-GZBO"/>
    <s v="Eli Lilly &amp; Co."/>
    <s v="Mexico"/>
    <x v="1"/>
    <n v="40700"/>
    <s v="Revenues - Third Parties"/>
    <m/>
    <s v="Freight - Shipments"/>
    <n v="2026"/>
    <n v="7"/>
    <s v="USD"/>
    <n v="57336"/>
    <n v="1"/>
    <n v="57336"/>
    <x v="2"/>
    <n v="1"/>
    <m/>
    <m/>
    <m/>
    <m/>
    <m/>
    <m/>
    <m/>
    <m/>
    <m/>
  </r>
  <r>
    <s v="ELI LILLY"/>
    <s v="J1I-MC-GZBO"/>
    <s v="Eli Lilly &amp; Co."/>
    <s v="Mexico"/>
    <x v="3"/>
    <n v="40700"/>
    <s v="Revenues - Third Parties"/>
    <m/>
    <s v="Pick and Pack (Refrigerated)"/>
    <n v="2026"/>
    <n v="7"/>
    <s v="USD"/>
    <n v="10143"/>
    <n v="1"/>
    <n v="10143"/>
    <x v="2"/>
    <n v="0"/>
    <m/>
    <m/>
    <m/>
    <m/>
    <m/>
    <m/>
    <m/>
    <m/>
    <m/>
  </r>
  <r>
    <s v="ELI LILLY"/>
    <s v="J1I-MC-GZBO"/>
    <s v="Eli Lilly &amp; Co."/>
    <s v="Mexico"/>
    <x v="2"/>
    <n v="40700"/>
    <s v="Revenues - Third Parties"/>
    <m/>
    <s v="Reconciliation of Returns (per Kit)"/>
    <n v="2026"/>
    <n v="7"/>
    <s v="USD"/>
    <n v="9"/>
    <n v="1"/>
    <n v="9"/>
    <x v="2"/>
    <n v="0"/>
    <m/>
    <m/>
    <m/>
    <m/>
    <m/>
    <m/>
    <m/>
    <m/>
    <m/>
  </r>
  <r>
    <s v="ELI LILLY"/>
    <s v="J1I-MC-GZBO"/>
    <s v="Eli Lilly &amp; Co."/>
    <s v="Mexico"/>
    <x v="3"/>
    <n v="40700"/>
    <s v="Revenues - Third Parties"/>
    <m/>
    <s v="Refurbishment (per Shipper)"/>
    <n v="2026"/>
    <n v="7"/>
    <s v="USD"/>
    <n v="3898"/>
    <n v="1"/>
    <n v="3898"/>
    <x v="2"/>
    <n v="0"/>
    <m/>
    <m/>
    <m/>
    <m/>
    <m/>
    <m/>
    <m/>
    <m/>
    <m/>
  </r>
  <r>
    <s v="ELI LILLY"/>
    <s v="J1I-MC-GZBO"/>
    <s v="Eli Lilly &amp; Co."/>
    <s v="Mexico"/>
    <x v="2"/>
    <n v="40700"/>
    <s v="Revenues - Third Parties"/>
    <m/>
    <s v="Returns Receipt (per Receipt)"/>
    <n v="2026"/>
    <n v="7"/>
    <s v="USD"/>
    <n v="522"/>
    <n v="1"/>
    <n v="522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Carton Boxes (per Shipper)"/>
    <n v="2026"/>
    <n v="7"/>
    <s v="USD"/>
    <n v="544"/>
    <n v="1"/>
    <n v="544"/>
    <x v="2"/>
    <n v="1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J1I-MC-GZBZ"/>
    <s v="Eli Lilly &amp; Co."/>
    <s v="Mexico"/>
    <x v="2"/>
    <n v="40700"/>
    <s v="Revenues - Third Parties"/>
    <m/>
    <s v="Destruction (per Kg)"/>
    <n v="2026"/>
    <n v="7"/>
    <s v="USD"/>
    <n v="131"/>
    <n v="1"/>
    <n v="131"/>
    <x v="2"/>
    <n v="1"/>
    <m/>
    <m/>
    <m/>
    <m/>
    <m/>
    <m/>
    <m/>
    <m/>
    <m/>
  </r>
  <r>
    <s v="ELI LILLY"/>
    <s v="J1I-MC-GZBZ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Emergency Pick and Pack fee (Add per Pick and Pack)"/>
    <n v="2026"/>
    <n v="7"/>
    <s v="USD"/>
    <n v="119"/>
    <n v="1"/>
    <n v="119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Expedited Receipt Fee"/>
    <n v="2026"/>
    <n v="7"/>
    <s v="USD"/>
    <n v="191"/>
    <n v="1"/>
    <n v="191"/>
    <x v="2"/>
    <n v="0"/>
    <m/>
    <m/>
    <m/>
    <m/>
    <m/>
    <m/>
    <m/>
    <m/>
    <m/>
  </r>
  <r>
    <s v="ELI LILLY"/>
    <s v="J1I-MC-GZBZ"/>
    <s v="Eli Lilly &amp; Co."/>
    <s v="Mexico"/>
    <x v="1"/>
    <n v="40700"/>
    <s v="Revenues - Third Parties"/>
    <m/>
    <s v="Freight - Returns"/>
    <n v="2026"/>
    <n v="7"/>
    <s v="USD"/>
    <n v="691"/>
    <n v="1"/>
    <n v="691"/>
    <x v="2"/>
    <n v="1"/>
    <m/>
    <m/>
    <m/>
    <m/>
    <m/>
    <m/>
    <m/>
    <m/>
    <m/>
  </r>
  <r>
    <s v="ELI LILLY"/>
    <s v="J1I-MC-GZBZ"/>
    <s v="Eli Lilly &amp; Co."/>
    <s v="Mexico"/>
    <x v="1"/>
    <n v="40700"/>
    <s v="Revenues - Third Parties"/>
    <m/>
    <s v="Freight - Shipments"/>
    <n v="2026"/>
    <n v="7"/>
    <s v="USD"/>
    <n v="38277"/>
    <n v="1"/>
    <n v="38277"/>
    <x v="2"/>
    <n v="1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Pick and Pack (Refrigerated)"/>
    <n v="2026"/>
    <n v="7"/>
    <s v="USD"/>
    <n v="2193"/>
    <n v="1"/>
    <n v="2193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Pick and Pack Cancellation Fee (Pre Pick &amp; Pack)"/>
    <n v="2026"/>
    <n v="7"/>
    <s v="USD"/>
    <n v="46"/>
    <n v="1"/>
    <n v="46"/>
    <x v="2"/>
    <n v="0"/>
    <m/>
    <m/>
    <m/>
    <m/>
    <m/>
    <m/>
    <m/>
    <m/>
    <m/>
  </r>
  <r>
    <s v="ELI LILLY"/>
    <s v="J1I-MC-GZBZ"/>
    <s v="Eli Lilly &amp; Co."/>
    <s v="Mexico"/>
    <x v="5"/>
    <n v="40700"/>
    <s v="Revenues - Third Parties"/>
    <m/>
    <s v="PTC Duties"/>
    <n v="2026"/>
    <n v="7"/>
    <s v="USD"/>
    <n v="9445"/>
    <n v="1"/>
    <n v="9445"/>
    <x v="2"/>
    <n v="1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  <m/>
    <m/>
    <m/>
    <m/>
    <m/>
    <m/>
    <m/>
    <m/>
    <m/>
  </r>
  <r>
    <s v="ELI LILLY"/>
    <s v="J1I-MC-GZBZ"/>
    <s v="Eli Lilly &amp; Co."/>
    <s v="Mexico"/>
    <x v="3"/>
    <n v="40700"/>
    <s v="Revenues - Third Parties"/>
    <m/>
    <s v="Refurbishment (per Shipper)"/>
    <n v="2026"/>
    <n v="7"/>
    <s v="USD"/>
    <n v="870"/>
    <n v="1"/>
    <n v="870"/>
    <x v="2"/>
    <n v="0"/>
    <m/>
    <m/>
    <m/>
    <m/>
    <m/>
    <m/>
    <m/>
    <m/>
    <m/>
  </r>
  <r>
    <s v="ELI LILLY"/>
    <s v="J1I-MC-GZBZ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3L-MC-EZEF"/>
    <s v="Eli Lilly &amp; Co."/>
    <s v="Mexico"/>
    <x v="3"/>
    <n v="40700"/>
    <s v="Revenues - Third Parties"/>
    <m/>
    <s v="Carton Boxes (per Shipper)"/>
    <n v="2026"/>
    <n v="7"/>
    <s v="USD"/>
    <n v="522"/>
    <n v="1"/>
    <n v="522"/>
    <x v="2"/>
    <n v="1"/>
    <m/>
    <m/>
    <m/>
    <m/>
    <m/>
    <m/>
    <m/>
    <m/>
    <m/>
  </r>
  <r>
    <s v="ELI LILLY"/>
    <s v="J3L-MC-EZEF"/>
    <s v="Eli Lilly &amp; Co."/>
    <s v="Mexico"/>
    <x v="2"/>
    <n v="40700"/>
    <s v="Revenues - Third Parties"/>
    <m/>
    <s v="Destruction (per Kg)"/>
    <n v="2026"/>
    <n v="7"/>
    <s v="USD"/>
    <n v="44"/>
    <n v="1"/>
    <n v="44"/>
    <x v="2"/>
    <n v="1"/>
    <m/>
    <m/>
    <m/>
    <m/>
    <m/>
    <m/>
    <m/>
    <m/>
    <m/>
  </r>
  <r>
    <s v="ELI LILLY"/>
    <s v="J3L-MC-EZEF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J3L-MC-EZEF"/>
    <s v="Eli Lilly &amp; Co."/>
    <s v="Mexico"/>
    <x v="1"/>
    <n v="40700"/>
    <s v="Revenues - Third Parties"/>
    <m/>
    <s v="Freight - Returns"/>
    <n v="2026"/>
    <n v="7"/>
    <s v="USD"/>
    <n v="1341"/>
    <n v="1"/>
    <n v="1341"/>
    <x v="2"/>
    <n v="1"/>
    <m/>
    <m/>
    <m/>
    <m/>
    <m/>
    <m/>
    <m/>
    <m/>
    <m/>
  </r>
  <r>
    <s v="ELI LILLY"/>
    <s v="J3L-MC-EZEF"/>
    <s v="Eli Lilly &amp; Co."/>
    <s v="Mexico"/>
    <x v="1"/>
    <n v="40700"/>
    <s v="Revenues - Third Parties"/>
    <m/>
    <s v="Freight - Shipments"/>
    <n v="2026"/>
    <n v="7"/>
    <s v="USD"/>
    <n v="31725"/>
    <n v="1"/>
    <n v="31725"/>
    <x v="2"/>
    <n v="1"/>
    <m/>
    <m/>
    <m/>
    <m/>
    <m/>
    <m/>
    <m/>
    <m/>
    <m/>
  </r>
  <r>
    <s v="ELI LILLY"/>
    <s v="J3L-MC-EZEF"/>
    <s v="Eli Lilly &amp; Co."/>
    <s v="Mexico"/>
    <x v="3"/>
    <n v="40700"/>
    <s v="Revenues - Third Parties"/>
    <m/>
    <s v="Pick and Pack (Refrigerated)"/>
    <n v="2026"/>
    <n v="7"/>
    <s v="USD"/>
    <n v="2193"/>
    <n v="1"/>
    <n v="2193"/>
    <x v="2"/>
    <n v="0"/>
    <m/>
    <m/>
    <m/>
    <m/>
    <m/>
    <m/>
    <m/>
    <m/>
    <m/>
  </r>
  <r>
    <s v="ELI LILLY"/>
    <s v="J3L-MC-EZEF"/>
    <s v="Eli Lilly &amp; Co."/>
    <s v="Mexico"/>
    <x v="2"/>
    <n v="40700"/>
    <s v="Revenues - Third Parties"/>
    <m/>
    <s v="Reconciliation of Returns (per Kit)"/>
    <n v="2026"/>
    <n v="7"/>
    <s v="USD"/>
    <n v="89"/>
    <n v="1"/>
    <n v="89"/>
    <x v="2"/>
    <n v="0"/>
    <m/>
    <m/>
    <m/>
    <m/>
    <m/>
    <m/>
    <m/>
    <m/>
    <m/>
  </r>
  <r>
    <s v="ELI LILLY"/>
    <s v="J3L-MC-EZEF"/>
    <s v="Eli Lilly &amp; Co."/>
    <s v="Mexico"/>
    <x v="3"/>
    <n v="40700"/>
    <s v="Revenues - Third Parties"/>
    <m/>
    <s v="Refurbishment (per Shipper)"/>
    <n v="2026"/>
    <n v="7"/>
    <s v="USD"/>
    <n v="835"/>
    <n v="1"/>
    <n v="835"/>
    <x v="2"/>
    <n v="0"/>
    <m/>
    <m/>
    <m/>
    <m/>
    <m/>
    <m/>
    <m/>
    <m/>
    <m/>
  </r>
  <r>
    <s v="ELI LILLY"/>
    <s v="J3L-MC-EZEF"/>
    <s v="Eli Lilly &amp; Co."/>
    <s v="Mexico"/>
    <x v="2"/>
    <n v="40700"/>
    <s v="Revenues - Third Parties"/>
    <m/>
    <s v="Returns Receipt (per Receipt)"/>
    <n v="2026"/>
    <n v="7"/>
    <s v="USD"/>
    <n v="522"/>
    <n v="1"/>
    <n v="522"/>
    <x v="2"/>
    <n v="0"/>
    <m/>
    <m/>
    <m/>
    <m/>
    <m/>
    <m/>
    <m/>
    <m/>
    <m/>
  </r>
  <r>
    <s v="ELI LILLY"/>
    <s v="I8F-MC-GPIX"/>
    <s v="Eli Lilly &amp; Co."/>
    <s v="Mexico"/>
    <x v="3"/>
    <n v="40700"/>
    <s v="Revenues - Third Parties"/>
    <m/>
    <s v="Carton Boxes (per Shipper)"/>
    <n v="2026"/>
    <n v="7"/>
    <s v="USD"/>
    <n v="131"/>
    <n v="1"/>
    <n v="131"/>
    <x v="2"/>
    <n v="1"/>
    <m/>
    <m/>
    <m/>
    <m/>
    <m/>
    <m/>
    <m/>
    <m/>
    <m/>
  </r>
  <r>
    <s v="ELI LILLY"/>
    <s v="I8F-MC-GPIX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  <m/>
    <m/>
    <m/>
    <m/>
    <m/>
    <m/>
    <m/>
    <m/>
    <m/>
  </r>
  <r>
    <s v="ELI LILLY"/>
    <s v="I8F-MC-GPIX"/>
    <s v="Eli Lilly &amp; Co."/>
    <s v="Mexico"/>
    <x v="1"/>
    <n v="40700"/>
    <s v="Revenues - Third Parties"/>
    <m/>
    <s v="Freight - Returns"/>
    <n v="2026"/>
    <n v="7"/>
    <s v="USD"/>
    <n v="1774"/>
    <n v="1"/>
    <n v="1774"/>
    <x v="2"/>
    <n v="1"/>
    <m/>
    <m/>
    <m/>
    <m/>
    <m/>
    <m/>
    <m/>
    <m/>
    <m/>
  </r>
  <r>
    <s v="ELI LILLY"/>
    <s v="I8F-MC-GPIX"/>
    <s v="Eli Lilly &amp; Co."/>
    <s v="Mexico"/>
    <x v="1"/>
    <n v="40700"/>
    <s v="Revenues - Third Parties"/>
    <m/>
    <s v="Freight - Shipments"/>
    <n v="2026"/>
    <n v="7"/>
    <s v="USD"/>
    <n v="16683"/>
    <n v="1"/>
    <n v="16683"/>
    <x v="2"/>
    <n v="1"/>
    <m/>
    <m/>
    <m/>
    <m/>
    <m/>
    <m/>
    <m/>
    <m/>
    <m/>
  </r>
  <r>
    <s v="ELI LILLY"/>
    <s v="I8F-MC-GPIX"/>
    <s v="Eli Lilly &amp; Co."/>
    <s v="Mexico"/>
    <x v="3"/>
    <n v="40700"/>
    <s v="Revenues - Third Parties"/>
    <m/>
    <s v="Pick and Pack (Refrigerated)"/>
    <n v="2026"/>
    <n v="7"/>
    <s v="USD"/>
    <n v="457"/>
    <n v="1"/>
    <n v="457"/>
    <x v="2"/>
    <n v="0"/>
    <m/>
    <m/>
    <m/>
    <m/>
    <m/>
    <m/>
    <m/>
    <m/>
    <m/>
  </r>
  <r>
    <s v="ELI LILLY"/>
    <s v="I8F-MC-GPIX"/>
    <s v="Eli Lilly &amp; Co."/>
    <s v="Mexico"/>
    <x v="3"/>
    <n v="40700"/>
    <s v="Revenues - Third Parties"/>
    <m/>
    <s v="Refurbishment (per Shipper)"/>
    <n v="2026"/>
    <n v="7"/>
    <s v="USD"/>
    <n v="209"/>
    <n v="1"/>
    <n v="209"/>
    <x v="2"/>
    <n v="0"/>
    <m/>
    <m/>
    <m/>
    <m/>
    <m/>
    <m/>
    <m/>
    <m/>
    <m/>
  </r>
  <r>
    <s v="ELI LILLY"/>
    <s v="I8F-MC-GPIX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5P-MC-GZ02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ELI LILLY"/>
    <s v="J5P-MC-GZ02"/>
    <s v="Eli Lilly &amp; Co."/>
    <s v="Mexico"/>
    <x v="1"/>
    <n v="40700"/>
    <s v="Revenues - Third Parties"/>
    <m/>
    <s v="Freight - Shipments"/>
    <n v="2026"/>
    <n v="7"/>
    <s v="USD"/>
    <n v="877"/>
    <n v="1"/>
    <n v="877"/>
    <x v="2"/>
    <n v="1"/>
    <m/>
    <m/>
    <m/>
    <m/>
    <m/>
    <m/>
    <m/>
    <m/>
    <m/>
  </r>
  <r>
    <s v="ELI LILLY"/>
    <s v="J5P-MC-GZ02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5P-MC-GZ01"/>
    <s v="Eli Lilly &amp; Co."/>
    <s v="Mexico"/>
    <x v="1"/>
    <n v="40700"/>
    <s v="Revenues - Third Parties"/>
    <m/>
    <s v="Freight - Returns"/>
    <n v="2026"/>
    <n v="7"/>
    <s v="USD"/>
    <n v="421"/>
    <n v="1"/>
    <n v="421"/>
    <x v="2"/>
    <n v="1"/>
    <m/>
    <m/>
    <m/>
    <m/>
    <m/>
    <m/>
    <m/>
    <m/>
    <m/>
  </r>
  <r>
    <s v="ELI LILLY"/>
    <s v="J5P-MC-GZ01"/>
    <s v="Eli Lilly &amp; Co."/>
    <s v="Mexico"/>
    <x v="1"/>
    <n v="40700"/>
    <s v="Revenues - Third Parties"/>
    <m/>
    <s v="Freight - Shipments"/>
    <n v="2026"/>
    <n v="7"/>
    <s v="USD"/>
    <n v="3027"/>
    <n v="1"/>
    <n v="3027"/>
    <x v="2"/>
    <n v="1"/>
    <m/>
    <m/>
    <m/>
    <m/>
    <m/>
    <m/>
    <m/>
    <m/>
    <m/>
  </r>
  <r>
    <s v="ELI LILLY"/>
    <s v="J5P-MC-GZ01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I8F-MC-GPJA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I8F-MC-GPJA"/>
    <s v="Eli Lilly &amp; Co."/>
    <s v="Mexico"/>
    <x v="3"/>
    <n v="40700"/>
    <s v="Revenues - Third Parties"/>
    <m/>
    <s v="Carton Boxes (per Shipper)"/>
    <n v="2026"/>
    <n v="7"/>
    <s v="USD"/>
    <n v="218"/>
    <n v="1"/>
    <n v="218"/>
    <x v="2"/>
    <n v="1"/>
    <m/>
    <m/>
    <m/>
    <m/>
    <m/>
    <m/>
    <m/>
    <m/>
    <m/>
  </r>
  <r>
    <s v="ELI LILLY"/>
    <s v="I8F-MC-GPJA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ELI LILLY"/>
    <s v="I8F-MC-GPJA"/>
    <s v="Eli Lilly &amp; Co."/>
    <s v="Mexico"/>
    <x v="1"/>
    <n v="40700"/>
    <s v="Revenues - Third Parties"/>
    <m/>
    <s v="Freight - Shipments"/>
    <n v="2026"/>
    <n v="7"/>
    <s v="USD"/>
    <n v="4625"/>
    <n v="1"/>
    <n v="4625"/>
    <x v="2"/>
    <n v="1"/>
    <m/>
    <m/>
    <m/>
    <m/>
    <m/>
    <m/>
    <m/>
    <m/>
    <m/>
  </r>
  <r>
    <s v="ELI LILLY"/>
    <s v="I8F-MC-GPJA"/>
    <s v="Eli Lilly &amp; Co."/>
    <s v="Mexico"/>
    <x v="3"/>
    <n v="40700"/>
    <s v="Revenues - Third Parties"/>
    <m/>
    <s v="Pick and Pack (Refrigerated)"/>
    <n v="2026"/>
    <n v="7"/>
    <s v="USD"/>
    <n v="914"/>
    <n v="1"/>
    <n v="914"/>
    <x v="2"/>
    <n v="0"/>
    <m/>
    <m/>
    <m/>
    <m/>
    <m/>
    <m/>
    <m/>
    <m/>
    <m/>
  </r>
  <r>
    <s v="ELI LILLY"/>
    <s v="I8F-MC-GPJA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I8F-MC-GPJA"/>
    <s v="Eli Lilly &amp; Co."/>
    <s v="Mexico"/>
    <x v="3"/>
    <n v="40700"/>
    <s v="Revenues - Third Parties"/>
    <m/>
    <s v="Refurbishment (per Shipper)"/>
    <n v="2026"/>
    <n v="7"/>
    <s v="USD"/>
    <n v="348"/>
    <n v="1"/>
    <n v="348"/>
    <x v="2"/>
    <n v="0"/>
    <m/>
    <m/>
    <m/>
    <m/>
    <m/>
    <m/>
    <m/>
    <m/>
    <m/>
  </r>
  <r>
    <s v="ELI LILLY"/>
    <s v="I8F-MC-GPJA"/>
    <s v="Eli Lilly &amp; Co."/>
    <s v="Mexico"/>
    <x v="2"/>
    <n v="40700"/>
    <s v="Revenues - Third Parties"/>
    <m/>
    <s v="Returns Receipt (per Receipt)"/>
    <n v="2026"/>
    <n v="7"/>
    <s v="USD"/>
    <n v="348"/>
    <n v="1"/>
    <n v="348"/>
    <x v="2"/>
    <n v="0"/>
    <m/>
    <m/>
    <m/>
    <m/>
    <m/>
    <m/>
    <m/>
    <m/>
    <m/>
  </r>
  <r>
    <s v="ELI LILLY"/>
    <s v="I8F-MC-GPJD"/>
    <s v="Eli Lilly &amp; Co."/>
    <s v="Mexico"/>
    <x v="3"/>
    <n v="40700"/>
    <s v="Revenues - Third Parties"/>
    <m/>
    <s v="Carton Boxes (per Shipper)"/>
    <n v="2026"/>
    <n v="7"/>
    <s v="USD"/>
    <n v="261"/>
    <n v="1"/>
    <n v="261"/>
    <x v="2"/>
    <n v="1"/>
    <m/>
    <m/>
    <m/>
    <m/>
    <m/>
    <m/>
    <m/>
    <m/>
    <m/>
  </r>
  <r>
    <s v="ELI LILLY"/>
    <s v="I8F-MC-GPJD"/>
    <s v="Eli Lilly &amp; Co."/>
    <s v="Mexico"/>
    <x v="2"/>
    <n v="40700"/>
    <s v="Revenues - Third Parties"/>
    <m/>
    <s v="Destruction (per Kg)"/>
    <n v="2026"/>
    <n v="7"/>
    <s v="USD"/>
    <n v="196"/>
    <n v="1"/>
    <n v="196"/>
    <x v="2"/>
    <n v="1"/>
    <m/>
    <m/>
    <m/>
    <m/>
    <m/>
    <m/>
    <m/>
    <m/>
    <m/>
  </r>
  <r>
    <s v="ELI LILLY"/>
    <s v="I8F-MC-GPJD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8F-MC-GPJD"/>
    <s v="Eli Lilly &amp; Co."/>
    <s v="Mexico"/>
    <x v="1"/>
    <n v="40700"/>
    <s v="Revenues - Third Parties"/>
    <m/>
    <s v="Freight - Shipments"/>
    <n v="2026"/>
    <n v="7"/>
    <s v="USD"/>
    <n v="13599"/>
    <n v="1"/>
    <n v="13599"/>
    <x v="2"/>
    <n v="1"/>
    <m/>
    <m/>
    <m/>
    <m/>
    <m/>
    <m/>
    <m/>
    <m/>
    <m/>
  </r>
  <r>
    <s v="ELI LILLY"/>
    <s v="I8F-MC-GPJD"/>
    <s v="Eli Lilly &amp; Co."/>
    <s v="Mexico"/>
    <x v="3"/>
    <n v="40700"/>
    <s v="Revenues - Third Parties"/>
    <m/>
    <s v="Pick and Pack (Refrigerated)"/>
    <n v="2026"/>
    <n v="7"/>
    <s v="USD"/>
    <n v="1097"/>
    <n v="1"/>
    <n v="1097"/>
    <x v="2"/>
    <n v="0"/>
    <m/>
    <m/>
    <m/>
    <m/>
    <m/>
    <m/>
    <m/>
    <m/>
    <m/>
  </r>
  <r>
    <s v="ELI LILLY"/>
    <s v="I8F-MC-GPJD"/>
    <s v="Eli Lilly &amp; Co."/>
    <s v="Mexico"/>
    <x v="3"/>
    <n v="40700"/>
    <s v="Revenues - Third Parties"/>
    <m/>
    <s v="Refurbishment (per Shipper)"/>
    <n v="2026"/>
    <n v="7"/>
    <s v="USD"/>
    <n v="418"/>
    <n v="1"/>
    <n v="418"/>
    <x v="2"/>
    <n v="0"/>
    <m/>
    <m/>
    <m/>
    <m/>
    <m/>
    <m/>
    <m/>
    <m/>
    <m/>
  </r>
  <r>
    <s v="ELI LILLY"/>
    <s v="J2T-MC-KGCD"/>
    <s v="Eli Lilly &amp; Co.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ELI LILLY"/>
    <s v="J2T-MC-KGCD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Ambient Shipment High Protection"/>
    <n v="2026"/>
    <n v="7"/>
    <s v="USD"/>
    <n v="91"/>
    <n v="1"/>
    <n v="91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Carton Boxes (per Shipper)"/>
    <n v="2026"/>
    <n v="7"/>
    <s v="USD"/>
    <n v="87"/>
    <n v="1"/>
    <n v="87"/>
    <x v="2"/>
    <n v="1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J2S-MC-GZMR"/>
    <s v="Eli Lilly &amp; Co."/>
    <s v="Mexico"/>
    <x v="2"/>
    <n v="40700"/>
    <s v="Revenues - Third Parties"/>
    <m/>
    <s v="Destruction (per Kg)"/>
    <n v="2026"/>
    <n v="7"/>
    <s v="USD"/>
    <n v="174"/>
    <n v="1"/>
    <n v="174"/>
    <x v="2"/>
    <n v="1"/>
    <m/>
    <m/>
    <m/>
    <m/>
    <m/>
    <m/>
    <m/>
    <m/>
    <m/>
  </r>
  <r>
    <s v="ELI LILLY"/>
    <s v="J2S-MC-GZMR"/>
    <s v="Eli Lilly &amp; Co."/>
    <s v="Mexico"/>
    <x v="2"/>
    <n v="40700"/>
    <s v="Revenues - Third Parties"/>
    <m/>
    <s v="Destruction Setup Fee"/>
    <n v="2026"/>
    <n v="7"/>
    <s v="USD"/>
    <n v="914"/>
    <n v="1"/>
    <n v="914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  <m/>
    <m/>
    <m/>
    <m/>
    <m/>
    <m/>
    <m/>
    <m/>
    <m/>
  </r>
  <r>
    <s v="ELI LILLY"/>
    <s v="J2S-MC-GZMR"/>
    <s v="Eli Lilly &amp; Co."/>
    <s v="Mexico"/>
    <x v="1"/>
    <n v="40700"/>
    <s v="Revenues - Third Parties"/>
    <m/>
    <s v="Freight - Shipments"/>
    <n v="2026"/>
    <n v="7"/>
    <s v="USD"/>
    <n v="1522"/>
    <n v="1"/>
    <n v="1522"/>
    <x v="2"/>
    <n v="1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  <m/>
    <m/>
    <m/>
    <m/>
    <m/>
    <m/>
    <m/>
    <m/>
    <m/>
  </r>
  <r>
    <s v="ELI LILLY"/>
    <s v="J2S-MC-GZMR"/>
    <s v="Eli Lilly &amp; Co."/>
    <s v="Mexico"/>
    <x v="5"/>
    <n v="40700"/>
    <s v="Revenues - Third Parties"/>
    <m/>
    <s v="PTC Duties"/>
    <n v="2026"/>
    <n v="7"/>
    <s v="USD"/>
    <n v="2656"/>
    <n v="1"/>
    <n v="2656"/>
    <x v="2"/>
    <n v="1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Receipt more than 150 kits (per Hour)"/>
    <n v="2026"/>
    <n v="7"/>
    <s v="USD"/>
    <n v="230"/>
    <n v="1"/>
    <n v="230"/>
    <x v="2"/>
    <n v="0"/>
    <m/>
    <m/>
    <m/>
    <m/>
    <m/>
    <m/>
    <m/>
    <m/>
    <m/>
  </r>
  <r>
    <s v="ELI LILLY"/>
    <s v="J2S-MC-GZMR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  <m/>
    <m/>
    <m/>
    <m/>
    <m/>
    <m/>
    <m/>
    <m/>
    <m/>
  </r>
  <r>
    <s v="ELI LILLY"/>
    <s v="J2S-MC-GZMR - Comparator"/>
    <s v="Eli Lilly &amp; Co."/>
    <s v="Mexico"/>
    <x v="4"/>
    <n v="40700"/>
    <s v="Revenues - Third Parties"/>
    <m/>
    <s v="Comparator Freight"/>
    <n v="2026"/>
    <n v="7"/>
    <s v="USD"/>
    <n v="3000"/>
    <n v="1"/>
    <n v="3000"/>
    <x v="2"/>
    <n v="0"/>
    <m/>
    <m/>
    <m/>
    <m/>
    <m/>
    <m/>
    <m/>
    <m/>
    <m/>
  </r>
  <r>
    <s v="ELI LILLY"/>
    <s v="J2S-MC-GZMR - Comparator"/>
    <s v="Eli Lilly &amp; Co."/>
    <s v="Mexico"/>
    <x v="4"/>
    <n v="40700"/>
    <s v="Revenues - Third Parties"/>
    <m/>
    <s v="Medication Purchase B (Per Unit)"/>
    <n v="2026"/>
    <n v="7"/>
    <s v="USD"/>
    <n v="19496"/>
    <n v="1"/>
    <n v="19496"/>
    <x v="2"/>
    <n v="1"/>
    <m/>
    <m/>
    <m/>
    <m/>
    <m/>
    <m/>
    <m/>
    <m/>
    <m/>
  </r>
  <r>
    <s v="ELI LILLY"/>
    <s v="J2S-MC-GZMR - Comparator"/>
    <s v="Eli Lilly &amp; Co."/>
    <s v="Mexico"/>
    <x v="4"/>
    <n v="40700"/>
    <s v="Revenues - Third Parties"/>
    <m/>
    <s v="Procurement Fee B (Per Unit)"/>
    <n v="2026"/>
    <n v="7"/>
    <s v="USD"/>
    <n v="2728"/>
    <n v="1"/>
    <n v="2728"/>
    <x v="2"/>
    <n v="0"/>
    <m/>
    <m/>
    <m/>
    <m/>
    <m/>
    <m/>
    <m/>
    <m/>
    <m/>
  </r>
  <r>
    <s v="ELI LILLY"/>
    <s v="J2O-MC-EKBG"/>
    <s v="Eli Lilly &amp; Co."/>
    <s v="Mexico"/>
    <x v="3"/>
    <n v="40700"/>
    <s v="Revenues - Third Parties"/>
    <m/>
    <s v="Ambient Shipment High Protection"/>
    <n v="2026"/>
    <n v="7"/>
    <s v="USD"/>
    <n v="914"/>
    <n v="1"/>
    <n v="914"/>
    <x v="2"/>
    <n v="0"/>
    <m/>
    <m/>
    <m/>
    <m/>
    <m/>
    <m/>
    <m/>
    <m/>
    <m/>
  </r>
  <r>
    <s v="ELI LILLY"/>
    <s v="J2O-MC-EKBG"/>
    <s v="Eli Lilly &amp; Co."/>
    <s v="Mexico"/>
    <x v="3"/>
    <n v="40700"/>
    <s v="Revenues - Third Parties"/>
    <m/>
    <s v="Ambient Shipment Low Protection"/>
    <n v="2026"/>
    <n v="7"/>
    <s v="USD"/>
    <n v="87"/>
    <n v="1"/>
    <n v="87"/>
    <x v="2"/>
    <n v="0"/>
    <m/>
    <m/>
    <m/>
    <m/>
    <m/>
    <m/>
    <m/>
    <m/>
    <m/>
  </r>
  <r>
    <s v="ELI LILLY"/>
    <s v="J2O-MC-EKBG"/>
    <s v="Eli Lilly &amp; Co."/>
    <s v="Mexico"/>
    <x v="3"/>
    <n v="40700"/>
    <s v="Revenues - Third Parties"/>
    <m/>
    <s v="Carton Boxes (per Shipper)"/>
    <n v="2026"/>
    <n v="7"/>
    <s v="USD"/>
    <n v="228"/>
    <n v="1"/>
    <n v="228"/>
    <x v="2"/>
    <n v="1"/>
    <m/>
    <m/>
    <m/>
    <m/>
    <m/>
    <m/>
    <m/>
    <m/>
    <m/>
  </r>
  <r>
    <s v="ELI LILLY"/>
    <s v="J2O-MC-EKBG"/>
    <s v="Eli Lilly &amp; Co."/>
    <s v="Mexico"/>
    <x v="1"/>
    <n v="40700"/>
    <s v="Revenues - Third Parties"/>
    <m/>
    <s v="Freight - Shipments"/>
    <n v="2026"/>
    <n v="7"/>
    <s v="USD"/>
    <n v="13266"/>
    <n v="1"/>
    <n v="13266"/>
    <x v="2"/>
    <n v="1"/>
    <m/>
    <m/>
    <m/>
    <m/>
    <m/>
    <m/>
    <m/>
    <m/>
    <m/>
  </r>
  <r>
    <s v="ELI LILLY"/>
    <s v="J2O-MC-EKBG"/>
    <s v="Eli Lilly &amp; Co."/>
    <s v="Mexico"/>
    <x v="3"/>
    <n v="40700"/>
    <s v="Revenues - Third Parties"/>
    <m/>
    <s v="Refurbishment (per Shipper)"/>
    <n v="2026"/>
    <n v="7"/>
    <s v="USD"/>
    <n v="348"/>
    <n v="1"/>
    <n v="348"/>
    <x v="2"/>
    <n v="0"/>
    <m/>
    <m/>
    <m/>
    <m/>
    <m/>
    <m/>
    <m/>
    <m/>
    <m/>
  </r>
  <r>
    <s v="ELI LILLY"/>
    <s v="J5P-MC-GZRA"/>
    <s v="Eli Lilly &amp; Co.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ELI LILLY"/>
    <s v="J5P-MC-GZRA"/>
    <s v="Eli Lilly &amp; Co."/>
    <s v="Mexico"/>
    <x v="2"/>
    <n v="40700"/>
    <s v="Revenues - Third Parties"/>
    <m/>
    <s v="Returns Receipt (per Receipt)"/>
    <n v="2026"/>
    <n v="7"/>
    <s v="USD"/>
    <n v="174"/>
    <n v="1"/>
    <n v="174"/>
    <x v="2"/>
    <n v="0"/>
    <m/>
    <m/>
    <m/>
    <m/>
    <m/>
    <m/>
    <m/>
    <m/>
    <m/>
  </r>
  <r>
    <s v="ELI LILLY"/>
    <s v="J6E-MC-KWAN"/>
    <s v="Eli Lilly &amp; Co."/>
    <s v="Mexico"/>
    <x v="3"/>
    <n v="40700"/>
    <s v="Revenues - Third Parties"/>
    <m/>
    <s v="Ambient Shipment High Protection"/>
    <n v="2026"/>
    <n v="7"/>
    <s v="USD"/>
    <n v="457"/>
    <n v="1"/>
    <n v="457"/>
    <x v="2"/>
    <n v="0"/>
    <m/>
    <m/>
    <m/>
    <m/>
    <m/>
    <m/>
    <m/>
    <m/>
    <m/>
  </r>
  <r>
    <s v="ELI LILLY"/>
    <s v="J6E-MC-KWAN"/>
    <s v="Eli Lilly &amp; Co."/>
    <s v="Mexico"/>
    <x v="3"/>
    <n v="40700"/>
    <s v="Revenues - Third Parties"/>
    <m/>
    <s v="Carton Boxes (per Shipper)"/>
    <n v="2026"/>
    <n v="7"/>
    <s v="USD"/>
    <n v="174"/>
    <n v="1"/>
    <n v="174"/>
    <x v="2"/>
    <n v="1"/>
    <m/>
    <m/>
    <m/>
    <m/>
    <m/>
    <m/>
    <m/>
    <m/>
    <m/>
  </r>
  <r>
    <s v="ELI LILLY"/>
    <s v="J6E-MC-KWAN"/>
    <s v="Eli Lilly &amp; Co."/>
    <s v="Mexico"/>
    <x v="1"/>
    <n v="40700"/>
    <s v="Revenues - Third Parties"/>
    <m/>
    <s v="Freight - Shipments"/>
    <n v="2026"/>
    <n v="7"/>
    <s v="USD"/>
    <n v="4521"/>
    <n v="1"/>
    <n v="4521"/>
    <x v="2"/>
    <n v="1"/>
    <m/>
    <m/>
    <m/>
    <m/>
    <m/>
    <m/>
    <m/>
    <m/>
    <m/>
  </r>
  <r>
    <s v="ELI LILLY"/>
    <s v="J6E-MC-KWAN"/>
    <s v="Eli Lilly &amp; Co."/>
    <s v="Mexico"/>
    <x v="3"/>
    <n v="40700"/>
    <s v="Revenues - Third Parties"/>
    <m/>
    <s v="Pick and Pack (Refrigerated)"/>
    <n v="2026"/>
    <n v="7"/>
    <s v="USD"/>
    <n v="274"/>
    <n v="1"/>
    <n v="274"/>
    <x v="2"/>
    <n v="0"/>
    <m/>
    <m/>
    <m/>
    <m/>
    <m/>
    <m/>
    <m/>
    <m/>
    <m/>
  </r>
  <r>
    <s v="ELI LILLY"/>
    <s v="J6E-MC-KWAN"/>
    <s v="Eli Lilly &amp; Co."/>
    <s v="Mexico"/>
    <x v="3"/>
    <n v="40700"/>
    <s v="Revenues - Third Parties"/>
    <m/>
    <s v="Refurbishment (per Shipper)"/>
    <n v="2026"/>
    <n v="7"/>
    <s v="USD"/>
    <n v="278"/>
    <n v="1"/>
    <n v="278"/>
    <x v="2"/>
    <n v="0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Carton Boxes (per Shipper)"/>
    <n v="2026"/>
    <n v="7"/>
    <s v="USD"/>
    <n v="239"/>
    <n v="1"/>
    <n v="239"/>
    <x v="2"/>
    <n v="1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I6T-MC-AMCD"/>
    <s v="Eli Lilly &amp; Co."/>
    <s v="Mexico"/>
    <x v="2"/>
    <n v="40700"/>
    <s v="Revenues - Third Parties"/>
    <m/>
    <s v="Destruction (per Kg)"/>
    <n v="2026"/>
    <n v="7"/>
    <s v="USD"/>
    <n v="22"/>
    <n v="1"/>
    <n v="22"/>
    <x v="2"/>
    <n v="1"/>
    <m/>
    <m/>
    <m/>
    <m/>
    <m/>
    <m/>
    <m/>
    <m/>
    <m/>
  </r>
  <r>
    <s v="ELI LILLY"/>
    <s v="I6T-MC-AMCD"/>
    <s v="Eli Lilly &amp; Co."/>
    <s v="Mexico"/>
    <x v="2"/>
    <n v="40700"/>
    <s v="Revenues - Third Parties"/>
    <m/>
    <s v="Destruction Setup Fee"/>
    <n v="2026"/>
    <n v="7"/>
    <s v="USD"/>
    <n v="457"/>
    <n v="1"/>
    <n v="457"/>
    <x v="2"/>
    <n v="0"/>
    <m/>
    <m/>
    <m/>
    <m/>
    <m/>
    <m/>
    <m/>
    <m/>
    <m/>
  </r>
  <r>
    <s v="ELI LILLY"/>
    <s v="I6T-MC-AMCD"/>
    <s v="Eli Lilly &amp; Co."/>
    <s v="Mexico"/>
    <x v="1"/>
    <n v="40700"/>
    <s v="Revenues - Third Parties"/>
    <m/>
    <s v="Freight - Shipments"/>
    <n v="2026"/>
    <n v="7"/>
    <s v="USD"/>
    <n v="8829"/>
    <n v="1"/>
    <n v="8829"/>
    <x v="2"/>
    <n v="1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Pick and Pack (Refrigerated)"/>
    <n v="2026"/>
    <n v="7"/>
    <s v="USD"/>
    <n v="1005"/>
    <n v="1"/>
    <n v="1005"/>
    <x v="2"/>
    <n v="0"/>
    <m/>
    <m/>
    <m/>
    <m/>
    <m/>
    <m/>
    <m/>
    <m/>
    <m/>
  </r>
  <r>
    <s v="ELI LILLY"/>
    <s v="I6T-MC-AMCD"/>
    <s v="Eli Lilly &amp; Co."/>
    <s v="Mexico"/>
    <x v="5"/>
    <n v="40700"/>
    <s v="Revenues - Third Parties"/>
    <m/>
    <s v="PTC Duties"/>
    <n v="2026"/>
    <n v="7"/>
    <s v="USD"/>
    <n v="1778"/>
    <n v="1"/>
    <n v="1778"/>
    <x v="2"/>
    <n v="1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  <m/>
    <m/>
    <m/>
    <m/>
    <m/>
    <m/>
    <m/>
    <m/>
    <m/>
  </r>
  <r>
    <s v="ELI LILLY"/>
    <s v="I6T-MC-AMCD"/>
    <s v="Eli Lilly &amp; Co."/>
    <s v="Mexico"/>
    <x v="3"/>
    <n v="40700"/>
    <s v="Revenues - Third Parties"/>
    <m/>
    <s v="Refurbishment (per Shipper)"/>
    <n v="2026"/>
    <n v="7"/>
    <s v="USD"/>
    <n v="383"/>
    <n v="1"/>
    <n v="383"/>
    <x v="2"/>
    <n v="0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Carton Boxes (per Shipper)"/>
    <n v="2026"/>
    <n v="7"/>
    <s v="USD"/>
    <n v="131"/>
    <n v="1"/>
    <n v="131"/>
    <x v="2"/>
    <n v="1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  <m/>
    <m/>
    <m/>
    <m/>
    <m/>
    <m/>
    <m/>
    <m/>
    <m/>
  </r>
  <r>
    <s v="ELI LILLY"/>
    <s v="I6T-MC-AMCE"/>
    <s v="Eli Lilly &amp; Co."/>
    <s v="Mexico"/>
    <x v="1"/>
    <n v="40700"/>
    <s v="Revenues - Third Parties"/>
    <m/>
    <s v="Freight - Shipments"/>
    <n v="2026"/>
    <n v="7"/>
    <s v="USD"/>
    <n v="4443"/>
    <n v="1"/>
    <n v="4443"/>
    <x v="2"/>
    <n v="1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Pick and Pack (Refrigerated)"/>
    <n v="2026"/>
    <n v="7"/>
    <s v="USD"/>
    <n v="548"/>
    <n v="1"/>
    <n v="548"/>
    <x v="2"/>
    <n v="0"/>
    <m/>
    <m/>
    <m/>
    <m/>
    <m/>
    <m/>
    <m/>
    <m/>
    <m/>
  </r>
  <r>
    <s v="ELI LILLY"/>
    <s v="I6T-MC-AMCE"/>
    <s v="Eli Lilly &amp; Co."/>
    <s v="Mexico"/>
    <x v="5"/>
    <n v="40700"/>
    <s v="Revenues - Third Parties"/>
    <m/>
    <s v="PTC Duties"/>
    <n v="2026"/>
    <n v="7"/>
    <s v="USD"/>
    <n v="2261"/>
    <n v="1"/>
    <n v="2261"/>
    <x v="2"/>
    <n v="1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Receipt fee Refrigerated (per Batch)"/>
    <n v="2026"/>
    <n v="7"/>
    <s v="USD"/>
    <n v="574"/>
    <n v="1"/>
    <n v="574"/>
    <x v="2"/>
    <n v="0"/>
    <m/>
    <m/>
    <m/>
    <m/>
    <m/>
    <m/>
    <m/>
    <m/>
    <m/>
  </r>
  <r>
    <s v="ELI LILLY"/>
    <s v="I6T-MC-AMCE"/>
    <s v="Eli Lilly &amp; Co."/>
    <s v="Mexico"/>
    <x v="3"/>
    <n v="40700"/>
    <s v="Revenues - Third Parties"/>
    <m/>
    <s v="Refurbishment (per Shipper)"/>
    <n v="2026"/>
    <n v="7"/>
    <s v="USD"/>
    <n v="209"/>
    <n v="1"/>
    <n v="209"/>
    <x v="2"/>
    <n v="0"/>
    <m/>
    <m/>
    <m/>
    <m/>
    <m/>
    <m/>
    <m/>
    <m/>
    <m/>
  </r>
  <r>
    <s v="ELI LILLY"/>
    <s v="J2S-MC-GZMJ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S-MC-GZMJ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J2S-MC-GZMJ"/>
    <s v="Eli Lilly &amp; Co."/>
    <s v="Mexico"/>
    <x v="3"/>
    <n v="40700"/>
    <s v="Revenues - Third Parties"/>
    <m/>
    <s v="Expedited Receipt Fee"/>
    <n v="2026"/>
    <n v="7"/>
    <s v="USD"/>
    <n v="96"/>
    <n v="1"/>
    <n v="96"/>
    <x v="2"/>
    <n v="0"/>
    <m/>
    <m/>
    <m/>
    <m/>
    <m/>
    <m/>
    <m/>
    <m/>
    <m/>
  </r>
  <r>
    <s v="ELI LILLY"/>
    <s v="J2S-MC-GZMJ"/>
    <s v="Eli Lilly &amp; Co."/>
    <s v="Mexico"/>
    <x v="5"/>
    <n v="40700"/>
    <s v="Revenues - Third Parties"/>
    <m/>
    <s v="PTC Duties"/>
    <n v="2026"/>
    <n v="7"/>
    <s v="USD"/>
    <n v="3728"/>
    <n v="1"/>
    <n v="3728"/>
    <x v="2"/>
    <n v="1"/>
    <m/>
    <m/>
    <m/>
    <m/>
    <m/>
    <m/>
    <m/>
    <m/>
    <m/>
  </r>
  <r>
    <s v="ELI LILLY"/>
    <s v="J2S-MC-GZMJ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J2S-MC-GZMJ"/>
    <s v="Eli Lilly &amp; Co."/>
    <s v="Mexico"/>
    <x v="3"/>
    <n v="40700"/>
    <s v="Revenues - Third Parties"/>
    <m/>
    <s v="Receipt more than 150 kits (per Hour)"/>
    <n v="2026"/>
    <n v="7"/>
    <s v="USD"/>
    <n v="574"/>
    <n v="1"/>
    <n v="574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Ambient Shipment Low Protection"/>
    <n v="2026"/>
    <n v="7"/>
    <s v="USD"/>
    <n v="521"/>
    <n v="1"/>
    <n v="521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Carton Boxes (per Shipper)"/>
    <n v="2026"/>
    <n v="7"/>
    <s v="USD"/>
    <n v="435"/>
    <n v="1"/>
    <n v="435"/>
    <x v="2"/>
    <n v="1"/>
    <m/>
    <m/>
    <m/>
    <m/>
    <m/>
    <m/>
    <m/>
    <m/>
    <m/>
  </r>
  <r>
    <s v="ELI LILLY"/>
    <s v="J2A-MC-GZPW"/>
    <s v="Eli Lilly &amp; Co."/>
    <s v="Mexico"/>
    <x v="1"/>
    <n v="40700"/>
    <s v="Revenues - Third Parties"/>
    <m/>
    <s v="Freight - Shipments"/>
    <n v="2026"/>
    <n v="7"/>
    <s v="USD"/>
    <n v="15114"/>
    <n v="1"/>
    <n v="15114"/>
    <x v="2"/>
    <n v="1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Receipt fee Ambient (per Batch)"/>
    <n v="2026"/>
    <n v="7"/>
    <s v="USD"/>
    <n v="957"/>
    <n v="1"/>
    <n v="957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Receipt more than 150 kits (per Hour)"/>
    <n v="2026"/>
    <n v="7"/>
    <s v="USD"/>
    <n v="345"/>
    <n v="1"/>
    <n v="345"/>
    <x v="2"/>
    <n v="0"/>
    <m/>
    <m/>
    <m/>
    <m/>
    <m/>
    <m/>
    <m/>
    <m/>
    <m/>
  </r>
  <r>
    <s v="ELI LILLY"/>
    <s v="J2A-MC-GZPW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Carton Boxes (per Shipper)"/>
    <n v="2026"/>
    <n v="7"/>
    <s v="USD"/>
    <n v="87"/>
    <n v="1"/>
    <n v="87"/>
    <x v="2"/>
    <n v="1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N1T-MC-TZ01"/>
    <s v="Eli Lilly &amp; Co."/>
    <s v="Mexico"/>
    <x v="1"/>
    <n v="40700"/>
    <s v="Revenues - Third Parties"/>
    <m/>
    <s v="Freight - Shipments"/>
    <n v="2026"/>
    <n v="7"/>
    <s v="USD"/>
    <n v="896"/>
    <n v="1"/>
    <n v="896"/>
    <x v="2"/>
    <n v="1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Pick and Pack (Refrigerated)"/>
    <n v="2026"/>
    <n v="7"/>
    <s v="USD"/>
    <n v="366"/>
    <n v="1"/>
    <n v="366"/>
    <x v="2"/>
    <n v="0"/>
    <m/>
    <m/>
    <m/>
    <m/>
    <m/>
    <m/>
    <m/>
    <m/>
    <m/>
  </r>
  <r>
    <s v="ELI LILLY"/>
    <s v="N1T-MC-TZ01"/>
    <s v="Eli Lilly &amp; Co."/>
    <s v="Mexico"/>
    <x v="5"/>
    <n v="40700"/>
    <s v="Revenues - Third Parties"/>
    <m/>
    <s v="PTC Duties"/>
    <n v="2026"/>
    <n v="7"/>
    <s v="USD"/>
    <n v="9567"/>
    <n v="1"/>
    <n v="9567"/>
    <x v="2"/>
    <n v="1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Receipt more than 150 kits (per Hour)"/>
    <n v="2026"/>
    <n v="7"/>
    <s v="USD"/>
    <n v="517"/>
    <n v="1"/>
    <n v="517"/>
    <x v="2"/>
    <n v="0"/>
    <m/>
    <m/>
    <m/>
    <m/>
    <m/>
    <m/>
    <m/>
    <m/>
    <m/>
  </r>
  <r>
    <s v="ELI LILLY"/>
    <s v="N1T-MC-TZ01"/>
    <s v="Eli Lilly &amp; Co."/>
    <s v="Mexico"/>
    <x v="3"/>
    <n v="40700"/>
    <s v="Revenues - Third Parties"/>
    <m/>
    <s v="Refurbishment (per Shipper)"/>
    <n v="2026"/>
    <n v="7"/>
    <s v="USD"/>
    <n v="139"/>
    <n v="1"/>
    <n v="139"/>
    <x v="2"/>
    <n v="0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Carton Boxes (per Shipper)"/>
    <n v="2026"/>
    <n v="7"/>
    <s v="USD"/>
    <n v="152"/>
    <n v="1"/>
    <n v="152"/>
    <x v="2"/>
    <n v="1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Customs Clearence"/>
    <n v="2026"/>
    <n v="7"/>
    <s v="USD"/>
    <n v="305"/>
    <n v="1"/>
    <n v="305"/>
    <x v="2"/>
    <n v="0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Emergency Pick and Pack fee (Add per Pick and Pack)"/>
    <n v="2026"/>
    <n v="7"/>
    <s v="USD"/>
    <n v="59"/>
    <n v="1"/>
    <n v="59"/>
    <x v="2"/>
    <n v="0"/>
    <m/>
    <m/>
    <m/>
    <m/>
    <m/>
    <m/>
    <m/>
    <m/>
    <m/>
  </r>
  <r>
    <s v="ELI LILLY"/>
    <s v="N1T-MC-RT01"/>
    <s v="Eli Lilly &amp; Co."/>
    <s v="Mexico"/>
    <x v="1"/>
    <n v="40700"/>
    <s v="Revenues - Third Parties"/>
    <m/>
    <s v="Freight - Shipments"/>
    <n v="2026"/>
    <n v="7"/>
    <s v="USD"/>
    <n v="5189"/>
    <n v="1"/>
    <n v="5189"/>
    <x v="2"/>
    <n v="1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Pick and Pack (Refrigerated)"/>
    <n v="2026"/>
    <n v="7"/>
    <s v="USD"/>
    <n v="640"/>
    <n v="1"/>
    <n v="640"/>
    <x v="2"/>
    <n v="0"/>
    <m/>
    <m/>
    <m/>
    <m/>
    <m/>
    <m/>
    <m/>
    <m/>
    <m/>
  </r>
  <r>
    <s v="ELI LILLY"/>
    <s v="N1T-MC-RT01"/>
    <s v="Eli Lilly &amp; Co."/>
    <s v="Mexico"/>
    <x v="5"/>
    <n v="40700"/>
    <s v="Revenues - Third Parties"/>
    <m/>
    <s v="PTC Duties"/>
    <n v="2026"/>
    <n v="7"/>
    <s v="USD"/>
    <n v="4310"/>
    <n v="1"/>
    <n v="4310"/>
    <x v="2"/>
    <n v="1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Receipt fee Refrigerated (per Batch)"/>
    <n v="2026"/>
    <n v="7"/>
    <s v="USD"/>
    <n v="383"/>
    <n v="1"/>
    <n v="383"/>
    <x v="2"/>
    <n v="0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Receipt more than 150 kits (per Hour)"/>
    <n v="2026"/>
    <n v="7"/>
    <s v="USD"/>
    <n v="287"/>
    <n v="1"/>
    <n v="287"/>
    <x v="2"/>
    <n v="0"/>
    <m/>
    <m/>
    <m/>
    <m/>
    <m/>
    <m/>
    <m/>
    <m/>
    <m/>
  </r>
  <r>
    <s v="ELI LILLY"/>
    <s v="N1T-MC-RT01"/>
    <s v="Eli Lilly &amp; Co."/>
    <s v="Mexico"/>
    <x v="3"/>
    <n v="40700"/>
    <s v="Revenues - Third Parties"/>
    <m/>
    <s v="Refurbishment (per Shipper)"/>
    <n v="2026"/>
    <n v="7"/>
    <s v="USD"/>
    <n v="244"/>
    <n v="1"/>
    <n v="244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Ambient Shipment High Protection"/>
    <n v="2026"/>
    <n v="7"/>
    <s v="USD"/>
    <n v="1462"/>
    <n v="1"/>
    <n v="1462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Ambient Shipment Low Protection"/>
    <n v="2026"/>
    <n v="7"/>
    <s v="USD"/>
    <n v="781"/>
    <n v="1"/>
    <n v="781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AoR per Receipt"/>
    <n v="2026"/>
    <n v="7"/>
    <s v="USD"/>
    <n v="200"/>
    <n v="1"/>
    <n v="200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Carton Boxes (per Shipper)"/>
    <n v="2026"/>
    <n v="7"/>
    <s v="USD"/>
    <n v="446"/>
    <n v="1"/>
    <n v="446"/>
    <x v="2"/>
    <n v="1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Customs Clearence"/>
    <n v="2026"/>
    <n v="7"/>
    <s v="USD"/>
    <n v="609"/>
    <n v="1"/>
    <n v="609"/>
    <x v="2"/>
    <n v="0"/>
    <m/>
    <m/>
    <m/>
    <m/>
    <m/>
    <m/>
    <m/>
    <m/>
    <m/>
  </r>
  <r>
    <s v="ELI LILLY"/>
    <s v="J2A-MC-GZPS"/>
    <s v="Eli Lilly &amp; Co."/>
    <s v="Mexico"/>
    <x v="1"/>
    <n v="40700"/>
    <s v="Revenues - Third Parties"/>
    <m/>
    <s v="Freight - Shipments"/>
    <n v="2026"/>
    <n v="7"/>
    <s v="USD"/>
    <n v="16949"/>
    <n v="1"/>
    <n v="16949"/>
    <x v="2"/>
    <n v="1"/>
    <m/>
    <m/>
    <m/>
    <m/>
    <m/>
    <m/>
    <m/>
    <m/>
    <m/>
  </r>
  <r>
    <s v="ELI LILLY"/>
    <s v="J2A-MC-GZPS"/>
    <s v="Eli Lilly &amp; Co."/>
    <s v="Mexico"/>
    <x v="5"/>
    <n v="40700"/>
    <s v="Revenues - Third Parties"/>
    <m/>
    <s v="PTC Duties"/>
    <n v="2026"/>
    <n v="7"/>
    <s v="USD"/>
    <n v="13316"/>
    <n v="1"/>
    <n v="13316"/>
    <x v="2"/>
    <n v="1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Receipt fee Ambient (per Batch)"/>
    <n v="2026"/>
    <n v="7"/>
    <s v="USD"/>
    <n v="2489"/>
    <n v="1"/>
    <n v="2489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Receipt more than 150 kits (per Hour)"/>
    <n v="2026"/>
    <n v="7"/>
    <s v="USD"/>
    <n v="230"/>
    <n v="1"/>
    <n v="230"/>
    <x v="2"/>
    <n v="0"/>
    <m/>
    <m/>
    <m/>
    <m/>
    <m/>
    <m/>
    <m/>
    <m/>
    <m/>
  </r>
  <r>
    <s v="ELI LILLY"/>
    <s v="J2A-MC-GZPS"/>
    <s v="Eli Lilly &amp; Co."/>
    <s v="Mexico"/>
    <x v="3"/>
    <n v="40700"/>
    <s v="Revenues - Third Parties"/>
    <m/>
    <s v="Refurbishment (per Shipper)"/>
    <n v="2026"/>
    <n v="7"/>
    <s v="USD"/>
    <n v="557"/>
    <n v="1"/>
    <n v="557"/>
    <x v="2"/>
    <n v="0"/>
    <m/>
    <m/>
    <m/>
    <m/>
    <m/>
    <m/>
    <m/>
    <m/>
    <m/>
  </r>
  <r>
    <s v="ELI LILLY"/>
    <s v="J2A-MC-GZPT"/>
    <s v="Eli Lilly &amp; Co."/>
    <s v="Mexico"/>
    <x v="3"/>
    <n v="40700"/>
    <s v="Revenues - Third Parties"/>
    <m/>
    <s v="Ambient Shipment High Protection"/>
    <n v="2026"/>
    <n v="7"/>
    <s v="USD"/>
    <n v="1553"/>
    <n v="1"/>
    <n v="1553"/>
    <x v="2"/>
    <n v="0"/>
    <m/>
    <m/>
    <m/>
    <m/>
    <m/>
    <m/>
    <m/>
    <m/>
    <m/>
  </r>
  <r>
    <s v="ELI LILLY"/>
    <s v="J2A-MC-GZPT"/>
    <s v="Eli Lilly &amp; Co."/>
    <s v="Mexico"/>
    <x v="3"/>
    <n v="40700"/>
    <s v="Revenues - Third Parties"/>
    <m/>
    <s v="Carton Boxes (per Shipper)"/>
    <n v="2026"/>
    <n v="7"/>
    <s v="USD"/>
    <n v="370"/>
    <n v="1"/>
    <n v="370"/>
    <x v="2"/>
    <n v="1"/>
    <m/>
    <m/>
    <m/>
    <m/>
    <m/>
    <m/>
    <m/>
    <m/>
    <m/>
  </r>
  <r>
    <s v="ELI LILLY"/>
    <s v="J2A-MC-GZPT"/>
    <s v="Eli Lilly &amp; Co."/>
    <s v="Mexico"/>
    <x v="1"/>
    <n v="40700"/>
    <s v="Revenues - Third Parties"/>
    <m/>
    <s v="Freight - Shipments"/>
    <n v="2026"/>
    <n v="7"/>
    <s v="USD"/>
    <n v="16621"/>
    <n v="1"/>
    <n v="16621"/>
    <x v="2"/>
    <n v="1"/>
    <m/>
    <m/>
    <m/>
    <m/>
    <m/>
    <m/>
    <m/>
    <m/>
    <m/>
  </r>
  <r>
    <s v="ELI LILLY"/>
    <s v="J2A-MC-GZPT"/>
    <s v="Eli Lilly &amp; Co."/>
    <s v="Mexico"/>
    <x v="3"/>
    <n v="40700"/>
    <s v="Revenues - Third Parties"/>
    <m/>
    <s v="Refurbishment (per Shipper)"/>
    <n v="2026"/>
    <n v="7"/>
    <s v="USD"/>
    <n v="592"/>
    <n v="1"/>
    <n v="592"/>
    <x v="2"/>
    <n v="0"/>
    <m/>
    <m/>
    <m/>
    <m/>
    <m/>
    <m/>
    <m/>
    <m/>
    <m/>
  </r>
  <r>
    <s v="ELI LILLY"/>
    <s v="J2S-MC-GZMT"/>
    <s v="Eli Lilly &amp; Co."/>
    <s v="Mexico"/>
    <x v="3"/>
    <n v="40700"/>
    <s v="Revenues - Third Parties"/>
    <m/>
    <s v="AoR per Receipt"/>
    <n v="2026"/>
    <n v="7"/>
    <s v="USD"/>
    <n v="100"/>
    <n v="1"/>
    <n v="100"/>
    <x v="2"/>
    <n v="0"/>
    <m/>
    <m/>
    <m/>
    <m/>
    <m/>
    <m/>
    <m/>
    <m/>
    <m/>
  </r>
  <r>
    <s v="ELI LILLY"/>
    <s v="J2S-MC-GZMT"/>
    <s v="Eli Lilly &amp; Co."/>
    <s v="Mexico"/>
    <x v="3"/>
    <n v="40700"/>
    <s v="Revenues - Third Parties"/>
    <m/>
    <s v="Receipt fee Refrigerated (per Batch)"/>
    <n v="2026"/>
    <n v="7"/>
    <s v="USD"/>
    <n v="191"/>
    <n v="1"/>
    <n v="191"/>
    <x v="2"/>
    <n v="0"/>
    <m/>
    <m/>
    <m/>
    <m/>
    <m/>
    <m/>
    <m/>
    <m/>
    <m/>
  </r>
  <r>
    <s v="ELI LILLY"/>
    <s v="J2S-MC-GZMT"/>
    <s v="Eli Lilly &amp; Co."/>
    <s v="Mexico"/>
    <x v="3"/>
    <n v="40700"/>
    <s v="Revenues - Third Parties"/>
    <m/>
    <s v="Receipt more than 150 kits (per Hour)"/>
    <n v="2026"/>
    <n v="7"/>
    <s v="USD"/>
    <n v="172"/>
    <n v="1"/>
    <n v="172"/>
    <x v="2"/>
    <n v="0"/>
    <m/>
    <m/>
    <m/>
    <m/>
    <m/>
    <m/>
    <m/>
    <m/>
    <m/>
  </r>
  <r>
    <s v="IQVIA"/>
    <s v="D3465C00001 Returns and Destructions"/>
    <s v="IQVIA"/>
    <s v="Mexico"/>
    <x v="1"/>
    <n v="40700"/>
    <s v="Revenues - Third Parties"/>
    <m/>
    <s v="Freight - Returns"/>
    <n v="2026"/>
    <n v="7"/>
    <s v="USD"/>
    <n v="589"/>
    <n v="1"/>
    <n v="589"/>
    <x v="2"/>
    <n v="1"/>
    <m/>
    <m/>
    <m/>
    <m/>
    <m/>
    <m/>
    <m/>
    <m/>
    <m/>
  </r>
  <r>
    <s v="IQVIA"/>
    <s v="D3465C00001 Returns and Destructions"/>
    <s v="IQVIA"/>
    <s v="Mexico"/>
    <x v="0"/>
    <n v="40700"/>
    <s v="Revenues - Third Parties"/>
    <m/>
    <s v="Storage of Returns (per Pallet)"/>
    <n v="2026"/>
    <n v="7"/>
    <s v="USD"/>
    <n v="311"/>
    <n v="1"/>
    <n v="311"/>
    <x v="2"/>
    <n v="0"/>
    <m/>
    <m/>
    <m/>
    <m/>
    <m/>
    <m/>
    <m/>
    <m/>
    <m/>
  </r>
  <r>
    <s v="J &amp; J"/>
    <s v="67652000PCR3002_anc_returns"/>
    <s v="Janssen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J &amp; J"/>
    <s v="67652000PCR3002_anc_returns"/>
    <s v="Janssen"/>
    <s v="Mexico"/>
    <x v="0"/>
    <n v="40700"/>
    <s v="Revenues - Third Parties"/>
    <m/>
    <s v="Storage of Returns (per Pallet)"/>
    <n v="2026"/>
    <n v="7"/>
    <s v="USD"/>
    <n v="524"/>
    <n v="1"/>
    <n v="524"/>
    <x v="2"/>
    <n v="0"/>
    <m/>
    <m/>
    <m/>
    <m/>
    <m/>
    <m/>
    <m/>
    <m/>
    <m/>
  </r>
  <r>
    <s v="J &amp; J"/>
    <s v="73841937NSC3003_Anc_Returns"/>
    <s v="Janssen"/>
    <s v="Mexico"/>
    <x v="0"/>
    <n v="40700"/>
    <s v="Revenues - Third Parties"/>
    <m/>
    <s v="Storage of Returns (per Pallet)"/>
    <n v="2026"/>
    <n v="7"/>
    <s v="USD"/>
    <n v="175"/>
    <n v="1"/>
    <n v="175"/>
    <x v="2"/>
    <n v="0"/>
    <m/>
    <m/>
    <m/>
    <m/>
    <m/>
    <m/>
    <m/>
    <m/>
    <m/>
  </r>
  <r>
    <s v="J &amp; J"/>
    <s v="AC-065A310 Returns and Destructions"/>
    <s v="Janssen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J &amp; J"/>
    <s v="AC-065A310 Returns and Destructions"/>
    <s v="Janssen"/>
    <s v="Mexico"/>
    <x v="2"/>
    <n v="40700"/>
    <s v="Revenues - Third Parties"/>
    <m/>
    <s v="Reconciliation of Returns (per Hour)"/>
    <n v="2026"/>
    <n v="7"/>
    <s v="USD"/>
    <n v="102"/>
    <n v="1"/>
    <n v="102"/>
    <x v="2"/>
    <n v="0"/>
    <m/>
    <m/>
    <m/>
    <m/>
    <m/>
    <m/>
    <m/>
    <m/>
    <m/>
  </r>
  <r>
    <s v="J &amp; J"/>
    <s v="AC-065A310 Returns and Destructions"/>
    <s v="Janssen"/>
    <s v="Mexico"/>
    <x v="2"/>
    <n v="40700"/>
    <s v="Revenues - Third Parties"/>
    <m/>
    <s v="Returns Receipt (per Receipt)"/>
    <n v="2026"/>
    <n v="7"/>
    <s v="USD"/>
    <n v="267"/>
    <n v="1"/>
    <n v="267"/>
    <x v="2"/>
    <n v="0"/>
    <m/>
    <m/>
    <m/>
    <m/>
    <m/>
    <m/>
    <m/>
    <m/>
    <m/>
  </r>
  <r>
    <s v="J &amp; J"/>
    <s v="AC-065A310 Returns and Destructions"/>
    <s v="Janssen"/>
    <s v="Mexico"/>
    <x v="0"/>
    <n v="40700"/>
    <s v="Revenues - Third Parties"/>
    <m/>
    <s v="Storage of Returns (per Pallet)"/>
    <n v="2026"/>
    <n v="7"/>
    <s v="USD"/>
    <n v="87"/>
    <n v="1"/>
    <n v="87"/>
    <x v="2"/>
    <n v="0"/>
    <m/>
    <m/>
    <m/>
    <m/>
    <m/>
    <m/>
    <m/>
    <m/>
    <m/>
  </r>
  <r>
    <s v="J &amp; J"/>
    <s v="AC-055-315 Returns and Destructions"/>
    <s v="Janssen"/>
    <s v="Mexico"/>
    <x v="1"/>
    <n v="40700"/>
    <s v="Revenues - Third Parties"/>
    <m/>
    <s v="Freight - Returns"/>
    <n v="2026"/>
    <n v="7"/>
    <s v="USD"/>
    <n v="517"/>
    <n v="1"/>
    <n v="517"/>
    <x v="2"/>
    <n v="1"/>
    <m/>
    <m/>
    <m/>
    <m/>
    <m/>
    <m/>
    <m/>
    <m/>
    <m/>
  </r>
  <r>
    <s v="J &amp; J"/>
    <s v="AC-055-315 Returns and Destructions"/>
    <s v="Janssen"/>
    <s v="Mexico"/>
    <x v="0"/>
    <n v="40700"/>
    <s v="Revenues - Third Parties"/>
    <m/>
    <s v="Non-Drug Storage Ambient (per Pallet)"/>
    <n v="2026"/>
    <n v="7"/>
    <s v="USD"/>
    <n v="87"/>
    <n v="1"/>
    <n v="87"/>
    <x v="2"/>
    <n v="0"/>
    <m/>
    <m/>
    <m/>
    <m/>
    <m/>
    <m/>
    <m/>
    <m/>
    <m/>
  </r>
  <r>
    <s v="J &amp; J"/>
    <s v="AC-055-315 Returns and Destructions"/>
    <s v="Janssen"/>
    <s v="Mexico"/>
    <x v="0"/>
    <n v="40700"/>
    <s v="Revenues - Third Parties"/>
    <m/>
    <s v="Storage of Returns (per Pallet)"/>
    <n v="2026"/>
    <n v="7"/>
    <s v="USD"/>
    <n v="349"/>
    <n v="1"/>
    <n v="349"/>
    <x v="2"/>
    <n v="0"/>
    <m/>
    <m/>
    <m/>
    <m/>
    <m/>
    <m/>
    <m/>
    <m/>
    <m/>
  </r>
  <r>
    <s v="J &amp; J"/>
    <s v="61186372NSC3002_anc_returns"/>
    <s v="Janssen"/>
    <s v="Mexico"/>
    <x v="0"/>
    <n v="40700"/>
    <s v="Revenues - Third Parties"/>
    <m/>
    <s v="Storage Ambient (per Pallet)"/>
    <n v="2026"/>
    <n v="7"/>
    <s v="USD"/>
    <n v="182"/>
    <n v="1"/>
    <n v="182"/>
    <x v="2"/>
    <n v="0"/>
    <m/>
    <m/>
    <m/>
    <m/>
    <m/>
    <m/>
    <m/>
    <m/>
    <m/>
  </r>
  <r>
    <s v="J &amp; J"/>
    <s v="61186372NSC3001 Returns and Destructions"/>
    <s v="Janssen"/>
    <s v="Mexico"/>
    <x v="0"/>
    <n v="40700"/>
    <s v="Revenues - Third Parties"/>
    <m/>
    <s v="Storage of Returns (per Pallet)"/>
    <n v="2026"/>
    <n v="7"/>
    <s v="USD"/>
    <n v="262"/>
    <n v="1"/>
    <n v="262"/>
    <x v="2"/>
    <n v="0"/>
    <m/>
    <m/>
    <m/>
    <m/>
    <m/>
    <m/>
    <m/>
    <m/>
    <m/>
  </r>
  <r>
    <s v="J &amp; J"/>
    <s v="17000139BLC3002_anc_returns"/>
    <s v="Janssen"/>
    <s v="Mexico"/>
    <x v="0"/>
    <n v="40700"/>
    <s v="Revenues - Third Parties"/>
    <m/>
    <s v="Non-Drug Storage Ambient (per Pallet)"/>
    <n v="2026"/>
    <n v="7"/>
    <s v="USD"/>
    <n v="87"/>
    <n v="1"/>
    <n v="87"/>
    <x v="2"/>
    <n v="0"/>
    <m/>
    <m/>
    <m/>
    <m/>
    <m/>
    <m/>
    <m/>
    <m/>
    <m/>
  </r>
  <r>
    <s v="J &amp; J"/>
    <s v="17000139BLC3002_anc_returns"/>
    <s v="Janssen"/>
    <s v="Mexico"/>
    <x v="0"/>
    <n v="40700"/>
    <s v="Revenues - Third Parties"/>
    <m/>
    <s v="Storage Ambient (per Pallet)"/>
    <n v="2026"/>
    <n v="7"/>
    <s v="USD"/>
    <n v="182"/>
    <n v="1"/>
    <n v="182"/>
    <x v="2"/>
    <n v="0"/>
    <m/>
    <m/>
    <m/>
    <m/>
    <m/>
    <m/>
    <m/>
    <m/>
    <m/>
  </r>
  <r>
    <s v="J &amp; J"/>
    <s v="17000139BLC3002_anc_returns"/>
    <s v="Janssen"/>
    <s v="Mexico"/>
    <x v="0"/>
    <n v="40700"/>
    <s v="Revenues - Third Parties"/>
    <m/>
    <s v="Storage of Returns (per Pallet)"/>
    <n v="2026"/>
    <n v="7"/>
    <s v="USD"/>
    <n v="87"/>
    <n v="1"/>
    <n v="87"/>
    <x v="2"/>
    <n v="0"/>
    <m/>
    <m/>
    <m/>
    <m/>
    <m/>
    <m/>
    <m/>
    <m/>
    <m/>
  </r>
  <r>
    <s v="J &amp; J"/>
    <s v="80202135IIM2001 Returns and Destructions"/>
    <s v="Janssen"/>
    <s v="Mexico"/>
    <x v="0"/>
    <n v="40700"/>
    <s v="Revenues - Third Parties"/>
    <m/>
    <s v="Non-Drug Storage Ambient (per Pallet)"/>
    <n v="2026"/>
    <n v="7"/>
    <s v="USD"/>
    <n v="175"/>
    <n v="1"/>
    <n v="175"/>
    <x v="2"/>
    <n v="0"/>
    <m/>
    <m/>
    <m/>
    <m/>
    <m/>
    <m/>
    <m/>
    <m/>
    <m/>
  </r>
  <r>
    <s v="MERCK"/>
    <s v="MK-7339-002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7339-008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MK-7339-007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7339-007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7339-00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3475-991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3475-99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3475-B4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140-003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  <m/>
    <m/>
    <m/>
    <m/>
    <m/>
    <m/>
    <m/>
    <m/>
    <m/>
  </r>
  <r>
    <s v="MERCK"/>
    <s v="MK-3475-B96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3475-B9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7684A-008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1026-008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SD Multiple Protocols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  <m/>
    <m/>
    <m/>
    <m/>
    <m/>
    <m/>
    <m/>
    <m/>
    <m/>
  </r>
  <r>
    <s v="MERCK"/>
    <s v="MK-3475-D46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3475-D4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3475-D4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3475-D4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5475-013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5475-013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  <m/>
    <m/>
    <m/>
    <m/>
    <m/>
    <m/>
    <m/>
    <m/>
    <m/>
  </r>
  <r>
    <s v="MERCK"/>
    <s v="MK-5475-013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  <m/>
    <m/>
    <m/>
    <m/>
    <m/>
    <m/>
    <m/>
    <m/>
    <m/>
  </r>
  <r>
    <s v="MERCK"/>
    <s v="MK-5475-01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1242-036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1242-03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1242-03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1242-03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6024-01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0616-015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0616-015 (Local)"/>
    <s v="Merck Sharp and Dohme LLC"/>
    <s v="Mexico"/>
    <x v="1"/>
    <n v="40700"/>
    <s v="Revenues - Third Parties"/>
    <m/>
    <s v="Freight - Returns"/>
    <n v="2026"/>
    <n v="7"/>
    <s v="USD"/>
    <n v="916"/>
    <n v="1"/>
    <n v="916"/>
    <x v="2"/>
    <n v="1"/>
    <m/>
    <m/>
    <m/>
    <m/>
    <m/>
    <m/>
    <m/>
    <m/>
    <m/>
  </r>
  <r>
    <s v="MERCK"/>
    <s v="MK-0616-015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  <m/>
    <m/>
    <m/>
    <m/>
    <m/>
    <m/>
    <m/>
    <m/>
    <m/>
  </r>
  <r>
    <s v="MERCK"/>
    <s v="MK-0616-015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  <m/>
    <m/>
    <m/>
    <m/>
    <m/>
    <m/>
    <m/>
    <m/>
    <m/>
  </r>
  <r>
    <s v="MERCK"/>
    <s v="MK-0616-015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V940-00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V940-002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V940-002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V940-002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V940-002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MK-2870-004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2870-004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04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7240-001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  <m/>
    <m/>
    <m/>
    <m/>
    <m/>
    <m/>
    <m/>
    <m/>
    <m/>
  </r>
  <r>
    <s v="MERCK"/>
    <s v="MK-7240-00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7240-001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7240-001 (Local)"/>
    <s v="Merck Sharp and Dohme LLC"/>
    <s v="Mexico"/>
    <x v="2"/>
    <n v="40700"/>
    <s v="Revenues - Third Parties"/>
    <m/>
    <s v="Reconciliation of Returns (per Hour)"/>
    <n v="2026"/>
    <n v="7"/>
    <s v="USD"/>
    <n v="162"/>
    <n v="1"/>
    <n v="162"/>
    <x v="2"/>
    <n v="0"/>
    <m/>
    <m/>
    <m/>
    <m/>
    <m/>
    <m/>
    <m/>
    <m/>
    <m/>
  </r>
  <r>
    <s v="MERCK"/>
    <s v="MK-7240-001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  <m/>
    <m/>
    <m/>
    <m/>
    <m/>
    <m/>
    <m/>
    <m/>
    <m/>
  </r>
  <r>
    <s v="MERCK"/>
    <s v="MK-7240-001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MK-5684-003 (Local)"/>
    <s v="Merck Sharp and Dohme LLC"/>
    <s v="Mexico"/>
    <x v="1"/>
    <n v="40700"/>
    <s v="Revenues - Third Parties"/>
    <m/>
    <s v="Freight - Shipments"/>
    <n v="2026"/>
    <n v="7"/>
    <s v="USD"/>
    <n v="597"/>
    <n v="1"/>
    <n v="597"/>
    <x v="2"/>
    <n v="1"/>
    <m/>
    <m/>
    <m/>
    <m/>
    <m/>
    <m/>
    <m/>
    <m/>
    <m/>
  </r>
  <r>
    <s v="MERCK"/>
    <s v="MK-5684-003 (Local)"/>
    <s v="Merck Sharp and Dohme LLC"/>
    <s v="Mexico"/>
    <x v="3"/>
    <n v="40700"/>
    <s v="Revenues - Third Parties"/>
    <m/>
    <s v="Pick and Pack (Ambient)"/>
    <n v="2026"/>
    <n v="7"/>
    <s v="USD"/>
    <n v="126"/>
    <n v="1"/>
    <n v="126"/>
    <x v="2"/>
    <n v="0"/>
    <m/>
    <m/>
    <m/>
    <m/>
    <m/>
    <m/>
    <m/>
    <m/>
    <m/>
  </r>
  <r>
    <s v="MERCK"/>
    <s v="MK-5684-00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5684-003 (Local)"/>
    <s v="Merck Sharp and Dohme LLC"/>
    <s v="Mexico"/>
    <x v="2"/>
    <n v="40700"/>
    <s v="Revenues - Third Parties"/>
    <m/>
    <s v="Reconciliation of Returns (per Hour)"/>
    <n v="2026"/>
    <n v="7"/>
    <s v="USD"/>
    <n v="406"/>
    <n v="1"/>
    <n v="406"/>
    <x v="2"/>
    <n v="0"/>
    <m/>
    <m/>
    <m/>
    <m/>
    <m/>
    <m/>
    <m/>
    <m/>
    <m/>
  </r>
  <r>
    <s v="MERCK"/>
    <s v="MK-5684-003 (Local)"/>
    <s v="Merck Sharp and Dohme LLC"/>
    <s v="Mexico"/>
    <x v="2"/>
    <n v="40700"/>
    <s v="Revenues - Third Parties"/>
    <m/>
    <s v="Returns Receipt (per Receipt)"/>
    <n v="2026"/>
    <n v="7"/>
    <s v="USD"/>
    <n v="406"/>
    <n v="1"/>
    <n v="406"/>
    <x v="2"/>
    <n v="0"/>
    <m/>
    <m/>
    <m/>
    <m/>
    <m/>
    <m/>
    <m/>
    <m/>
    <m/>
  </r>
  <r>
    <s v="MERCK"/>
    <s v="MK-5684-003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MK-2870-005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2870-005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5684-004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  <m/>
    <m/>
    <m/>
    <m/>
    <m/>
    <m/>
    <m/>
    <m/>
    <m/>
  </r>
  <r>
    <s v="MERCK"/>
    <s v="MK-5684-004 (Local)"/>
    <s v="Merck Sharp and Dohme LLC"/>
    <s v="Mexico"/>
    <x v="1"/>
    <n v="40700"/>
    <s v="Revenues - Third Parties"/>
    <m/>
    <s v="Freight - Returns"/>
    <n v="2026"/>
    <n v="7"/>
    <s v="USD"/>
    <n v="920"/>
    <n v="1"/>
    <n v="920"/>
    <x v="2"/>
    <n v="1"/>
    <m/>
    <m/>
    <m/>
    <m/>
    <m/>
    <m/>
    <m/>
    <m/>
    <m/>
  </r>
  <r>
    <s v="MERCK"/>
    <s v="MK-5684-004 (Local)"/>
    <s v="Merck Sharp and Dohme LLC"/>
    <s v="Mexico"/>
    <x v="2"/>
    <n v="40700"/>
    <s v="Revenues - Third Parties"/>
    <m/>
    <s v="Reconciliation of Returns (per Hour)"/>
    <n v="2026"/>
    <n v="7"/>
    <s v="USD"/>
    <n v="297"/>
    <n v="1"/>
    <n v="297"/>
    <x v="2"/>
    <n v="0"/>
    <m/>
    <m/>
    <m/>
    <m/>
    <m/>
    <m/>
    <m/>
    <m/>
    <m/>
  </r>
  <r>
    <s v="MERCK"/>
    <s v="MK-5684-004 (Local)"/>
    <s v="Merck Sharp and Dohme LLC"/>
    <s v="Mexico"/>
    <x v="2"/>
    <n v="40700"/>
    <s v="Revenues - Third Parties"/>
    <m/>
    <s v="Returns Receipt (per Receipt)"/>
    <n v="2026"/>
    <n v="7"/>
    <s v="USD"/>
    <n v="406"/>
    <n v="1"/>
    <n v="406"/>
    <x v="2"/>
    <n v="0"/>
    <m/>
    <m/>
    <m/>
    <m/>
    <m/>
    <m/>
    <m/>
    <m/>
    <m/>
  </r>
  <r>
    <s v="MERCK"/>
    <s v="MK-5684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10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2870-01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19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2870-019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2870-019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19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1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12 (Local)"/>
    <s v="Merck Sharp and Dohme LLC"/>
    <s v="Mexico"/>
    <x v="3"/>
    <n v="40700"/>
    <s v="Revenues - Third Parties"/>
    <m/>
    <s v="Receipt fee Ambient (per Receipt_ID)"/>
    <n v="2026"/>
    <n v="7"/>
    <s v="USD"/>
    <n v="126"/>
    <n v="1"/>
    <n v="126"/>
    <x v="2"/>
    <n v="0"/>
    <m/>
    <m/>
    <m/>
    <m/>
    <m/>
    <m/>
    <m/>
    <m/>
    <m/>
  </r>
  <r>
    <s v="MERCK"/>
    <s v="MK-2870-01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2870-012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2870-012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12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12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15 (Local)"/>
    <s v="Merck Sharp and Dohme LLC"/>
    <s v="Mexico"/>
    <x v="2"/>
    <n v="40700"/>
    <s v="Revenues - Third Parties"/>
    <m/>
    <s v="Reconciliation of Returns (per Hour)"/>
    <n v="2026"/>
    <n v="7"/>
    <s v="USD"/>
    <n v="135"/>
    <n v="1"/>
    <n v="135"/>
    <x v="2"/>
    <n v="0"/>
    <m/>
    <m/>
    <m/>
    <m/>
    <m/>
    <m/>
    <m/>
    <m/>
    <m/>
  </r>
  <r>
    <s v="MERCK"/>
    <s v="MK-2870-015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15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1084-004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1084-004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1084-004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1084-004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2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09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2870-009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  <m/>
    <m/>
    <m/>
    <m/>
    <m/>
    <m/>
    <m/>
    <m/>
    <m/>
  </r>
  <r>
    <s v="MERCK"/>
    <s v="MK-2870-009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09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0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0616-019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  <m/>
    <m/>
    <m/>
    <m/>
    <m/>
    <m/>
    <m/>
    <m/>
    <m/>
  </r>
  <r>
    <s v="MERCK"/>
    <s v="MK-0616-019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7240-008 (Local)"/>
    <s v="Merck Sharp and Dohme LLC"/>
    <s v="Mexico"/>
    <x v="3"/>
    <n v="40700"/>
    <s v="Revenues - Third Parties"/>
    <m/>
    <s v="Pick and Pack (Ambient)"/>
    <n v="2026"/>
    <n v="7"/>
    <s v="USD"/>
    <n v="251"/>
    <n v="1"/>
    <n v="251"/>
    <x v="2"/>
    <n v="0"/>
    <m/>
    <m/>
    <m/>
    <m/>
    <m/>
    <m/>
    <m/>
    <m/>
    <m/>
  </r>
  <r>
    <s v="MERCK"/>
    <s v="MK-7240-008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7240-008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7240-008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7240-008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7240-008 (Local)"/>
    <s v="Merck Sharp and Dohme LLC"/>
    <s v="Mexico"/>
    <x v="0"/>
    <n v="40700"/>
    <s v="Revenues - Third Parties"/>
    <m/>
    <s v="Storage of Returns (per Pallet)"/>
    <n v="2026"/>
    <n v="7"/>
    <s v="USD"/>
    <n v="232"/>
    <n v="1"/>
    <n v="232"/>
    <x v="2"/>
    <n v="0"/>
    <m/>
    <m/>
    <m/>
    <m/>
    <m/>
    <m/>
    <m/>
    <m/>
    <m/>
  </r>
  <r>
    <s v="MERCK"/>
    <s v="MK-3543-007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3543-007 (Local)"/>
    <s v="Merck Sharp and Dohme LLC"/>
    <s v="Mexico"/>
    <x v="1"/>
    <n v="40700"/>
    <s v="Revenues - Third Parties"/>
    <m/>
    <s v="Freight - Returns"/>
    <n v="2026"/>
    <n v="7"/>
    <s v="USD"/>
    <n v="307"/>
    <n v="1"/>
    <n v="307"/>
    <x v="2"/>
    <n v="1"/>
    <m/>
    <m/>
    <m/>
    <m/>
    <m/>
    <m/>
    <m/>
    <m/>
    <m/>
  </r>
  <r>
    <s v="MERCK"/>
    <s v="MK-3543-00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5592-127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5592-127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5592-127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1084-012 (Local)"/>
    <s v="Merck Sharp and Dohme LLC"/>
    <s v="Mexico"/>
    <x v="0"/>
    <n v="40700"/>
    <s v="Revenues - Third Parties"/>
    <m/>
    <s v="Non-Drug Storage Ambient (per Pallet)"/>
    <n v="2026"/>
    <n v="7"/>
    <s v="USD"/>
    <n v="191"/>
    <n v="1"/>
    <n v="191"/>
    <x v="2"/>
    <n v="0"/>
    <m/>
    <m/>
    <m/>
    <m/>
    <m/>
    <m/>
    <m/>
    <m/>
    <m/>
  </r>
  <r>
    <s v="MERCK"/>
    <s v="MK-4482-023 (Local)"/>
    <s v="Merck Sharp and Dohme LLC"/>
    <s v="Mexico"/>
    <x v="1"/>
    <n v="40700"/>
    <s v="Revenues - Third Parties"/>
    <m/>
    <s v="Freight - Shipments"/>
    <n v="2026"/>
    <n v="7"/>
    <s v="USD"/>
    <n v="307"/>
    <n v="1"/>
    <n v="307"/>
    <x v="2"/>
    <n v="1"/>
    <m/>
    <m/>
    <m/>
    <m/>
    <m/>
    <m/>
    <m/>
    <m/>
    <m/>
  </r>
  <r>
    <s v="MERCK"/>
    <s v="MK-4482-023 (Local)"/>
    <s v="Merck Sharp and Dohme LLC"/>
    <s v="Mexico"/>
    <x v="3"/>
    <n v="40700"/>
    <s v="Revenues - Third Parties"/>
    <m/>
    <s v="Pick and Pack (Ambient)"/>
    <n v="2026"/>
    <n v="7"/>
    <s v="USD"/>
    <n v="126"/>
    <n v="1"/>
    <n v="126"/>
    <x v="2"/>
    <n v="0"/>
    <m/>
    <m/>
    <m/>
    <m/>
    <m/>
    <m/>
    <m/>
    <m/>
    <m/>
  </r>
  <r>
    <s v="MERCK"/>
    <s v="MK-4482-02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4482-023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4482-02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4482-02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4482-02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140-010 (Local)"/>
    <s v="Merck Sharp and Dohme LLC"/>
    <s v="Mexico"/>
    <x v="1"/>
    <n v="40700"/>
    <s v="Revenues - Third Parties"/>
    <m/>
    <s v="Freight - Returns"/>
    <n v="2026"/>
    <n v="7"/>
    <s v="USD"/>
    <n v="746"/>
    <n v="1"/>
    <n v="746"/>
    <x v="2"/>
    <n v="1"/>
    <m/>
    <m/>
    <m/>
    <m/>
    <m/>
    <m/>
    <m/>
    <m/>
    <m/>
  </r>
  <r>
    <s v="MERCK"/>
    <s v="MK-2140-010 (Local)"/>
    <s v="Merck Sharp and Dohme LLC"/>
    <s v="Mexico"/>
    <x v="2"/>
    <n v="40700"/>
    <s v="Revenues - Third Parties"/>
    <m/>
    <s v="Reconciliation of Returns (per Hour)"/>
    <n v="2026"/>
    <n v="7"/>
    <s v="USD"/>
    <n v="216"/>
    <n v="1"/>
    <n v="216"/>
    <x v="2"/>
    <n v="0"/>
    <m/>
    <m/>
    <m/>
    <m/>
    <m/>
    <m/>
    <m/>
    <m/>
    <m/>
  </r>
  <r>
    <s v="MERCK"/>
    <s v="MK-2140-010 (Local)"/>
    <s v="Merck Sharp and Dohme LLC"/>
    <s v="Mexico"/>
    <x v="2"/>
    <n v="40700"/>
    <s v="Revenues - Third Parties"/>
    <m/>
    <s v="Returns Receipt (per Receipt)"/>
    <n v="2026"/>
    <n v="7"/>
    <s v="USD"/>
    <n v="270"/>
    <n v="1"/>
    <n v="270"/>
    <x v="2"/>
    <n v="0"/>
    <m/>
    <m/>
    <m/>
    <m/>
    <m/>
    <m/>
    <m/>
    <m/>
    <m/>
  </r>
  <r>
    <s v="MERCK"/>
    <s v="MK-2140-010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1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2870-011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2870-011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11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1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400-001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2400-001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400-001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400-001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33 (Local)"/>
    <s v="Merck Sharp and Dohme LLC"/>
    <s v="Mexico"/>
    <x v="0"/>
    <n v="40700"/>
    <s v="Revenues - Third Parties"/>
    <m/>
    <s v="Non-Drug Storage Ambient (per Pallet)"/>
    <n v="2026"/>
    <n v="7"/>
    <s v="USD"/>
    <n v="287"/>
    <n v="1"/>
    <n v="287"/>
    <x v="2"/>
    <n v="0"/>
    <m/>
    <m/>
    <m/>
    <m/>
    <m/>
    <m/>
    <m/>
    <m/>
    <m/>
  </r>
  <r>
    <s v="MERCK"/>
    <s v="MK-2870-033 (Local)"/>
    <s v="Merck Sharp and Dohme LLC"/>
    <s v="Mexico"/>
    <x v="1"/>
    <n v="40700"/>
    <s v="Revenues - Third Parties"/>
    <m/>
    <s v="Freight - Returns"/>
    <n v="2026"/>
    <n v="7"/>
    <s v="USD"/>
    <n v="326"/>
    <n v="1"/>
    <n v="326"/>
    <x v="2"/>
    <n v="1"/>
    <m/>
    <m/>
    <m/>
    <m/>
    <m/>
    <m/>
    <m/>
    <m/>
    <m/>
  </r>
  <r>
    <s v="MERCK"/>
    <s v="MK-2870-03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3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3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22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  <m/>
    <m/>
    <m/>
    <m/>
    <m/>
    <m/>
    <m/>
    <m/>
    <m/>
  </r>
  <r>
    <s v="MERCK"/>
    <s v="MK-1022-016 (Local)"/>
    <s v="Merck Sharp and Dohme LLC"/>
    <s v="Mexico"/>
    <x v="1"/>
    <n v="40700"/>
    <s v="Revenues - Third Parties"/>
    <m/>
    <s v="Freight - Shipments"/>
    <n v="2026"/>
    <n v="7"/>
    <s v="USD"/>
    <n v="307"/>
    <n v="1"/>
    <n v="307"/>
    <x v="2"/>
    <n v="1"/>
    <m/>
    <m/>
    <m/>
    <m/>
    <m/>
    <m/>
    <m/>
    <m/>
    <m/>
  </r>
  <r>
    <s v="MERCK"/>
    <s v="MK-1022-016 (Local)"/>
    <s v="Merck Sharp and Dohme LLC"/>
    <s v="Mexico"/>
    <x v="3"/>
    <n v="40700"/>
    <s v="Revenues - Third Parties"/>
    <m/>
    <s v="Pick and Pack (Ambient)"/>
    <n v="2026"/>
    <n v="7"/>
    <s v="USD"/>
    <n v="251"/>
    <n v="1"/>
    <n v="251"/>
    <x v="2"/>
    <n v="0"/>
    <m/>
    <m/>
    <m/>
    <m/>
    <m/>
    <m/>
    <m/>
    <m/>
    <m/>
  </r>
  <r>
    <s v="MERCK"/>
    <s v="MK-1022-016 (Local)"/>
    <s v="Merck Sharp and Dohme LLC"/>
    <s v="Mexico"/>
    <x v="3"/>
    <n v="40700"/>
    <s v="Revenues - Third Parties"/>
    <m/>
    <s v="Receipt fee Ambient (per Receipt_ID)"/>
    <n v="2026"/>
    <n v="7"/>
    <s v="USD"/>
    <n v="126"/>
    <n v="1"/>
    <n v="126"/>
    <x v="2"/>
    <n v="0"/>
    <m/>
    <m/>
    <m/>
    <m/>
    <m/>
    <m/>
    <m/>
    <m/>
    <m/>
  </r>
  <r>
    <s v="MERCK"/>
    <s v="MK-1084-007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6482-033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6482-033 (Local)"/>
    <s v="Merck Sharp and Dohme LLC"/>
    <s v="Mexico"/>
    <x v="1"/>
    <n v="40700"/>
    <s v="Revenues - Third Parties"/>
    <m/>
    <s v="Freight - Returns"/>
    <n v="2026"/>
    <n v="7"/>
    <s v="USD"/>
    <n v="345"/>
    <n v="1"/>
    <n v="345"/>
    <x v="2"/>
    <n v="1"/>
    <m/>
    <m/>
    <m/>
    <m/>
    <m/>
    <m/>
    <m/>
    <m/>
    <m/>
  </r>
  <r>
    <s v="MERCK"/>
    <s v="MK-6482-03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6482-03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6482-03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36 (Local)"/>
    <s v="Merck Sharp and Dohme LLC"/>
    <s v="Mexico"/>
    <x v="1"/>
    <n v="40700"/>
    <s v="Revenues - Third Parties"/>
    <m/>
    <s v="Freight - Returns"/>
    <n v="2026"/>
    <n v="7"/>
    <s v="USD"/>
    <n v="114"/>
    <n v="1"/>
    <n v="114"/>
    <x v="2"/>
    <n v="1"/>
    <m/>
    <m/>
    <m/>
    <m/>
    <m/>
    <m/>
    <m/>
    <m/>
    <m/>
  </r>
  <r>
    <s v="MERCK"/>
    <s v="MK-2870-036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2870-036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2870-036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MERCK"/>
    <s v="MK-2870-021 (Local)"/>
    <s v="Merck Sharp and Dohme LLC"/>
    <s v="Mexico"/>
    <x v="0"/>
    <n v="40700"/>
    <s v="Revenues - Third Parties"/>
    <m/>
    <s v="Non-Drug Storage Ambient (per Pallet)"/>
    <n v="2026"/>
    <n v="7"/>
    <s v="USD"/>
    <n v="96"/>
    <n v="1"/>
    <n v="96"/>
    <x v="2"/>
    <n v="0"/>
    <m/>
    <m/>
    <m/>
    <m/>
    <m/>
    <m/>
    <m/>
    <m/>
    <m/>
  </r>
  <r>
    <s v="MERCK"/>
    <s v="MK-2870-021 (Local)"/>
    <s v="Merck Sharp and Dohme LLC"/>
    <s v="Mexico"/>
    <x v="0"/>
    <n v="40700"/>
    <s v="Revenues - Third Parties"/>
    <m/>
    <s v="Storage Ambient (per Pallet)"/>
    <n v="2026"/>
    <n v="7"/>
    <s v="USD"/>
    <n v="232"/>
    <n v="1"/>
    <n v="232"/>
    <x v="2"/>
    <n v="0"/>
    <m/>
    <m/>
    <m/>
    <m/>
    <m/>
    <m/>
    <m/>
    <m/>
    <m/>
  </r>
  <r>
    <s v="MERCK"/>
    <s v="MK-8591B-062 (Local)"/>
    <s v="Merck Sharp and Dohme LLC"/>
    <s v="Mexico"/>
    <x v="0"/>
    <n v="40700"/>
    <s v="Revenues - Third Parties"/>
    <m/>
    <s v="Non-Drug Storage Ambient (per Pallet)"/>
    <n v="2026"/>
    <n v="7"/>
    <s v="USD"/>
    <n v="287"/>
    <n v="1"/>
    <n v="287"/>
    <x v="2"/>
    <n v="0"/>
    <m/>
    <m/>
    <m/>
    <m/>
    <m/>
    <m/>
    <m/>
    <m/>
    <m/>
  </r>
  <r>
    <s v="MERCK"/>
    <s v="MK-8591B-062 (Local)"/>
    <s v="Merck Sharp and Dohme LLC"/>
    <s v="Mexico"/>
    <x v="0"/>
    <n v="40700"/>
    <s v="Revenues - Third Parties"/>
    <m/>
    <s v="Storage Ambient (per Pallet)"/>
    <n v="2026"/>
    <n v="7"/>
    <s v="USD"/>
    <n v="116"/>
    <n v="1"/>
    <n v="116"/>
    <x v="2"/>
    <n v="0"/>
    <m/>
    <m/>
    <m/>
    <m/>
    <m/>
    <m/>
    <m/>
    <m/>
    <m/>
  </r>
  <r>
    <s v="MERCK"/>
    <s v="MK-7962-023 (Local)"/>
    <s v="Merck Sharp and Dohme LLC"/>
    <s v="Mexico"/>
    <x v="1"/>
    <n v="40700"/>
    <s v="Revenues - Third Parties"/>
    <m/>
    <s v="Freight - Returns"/>
    <n v="2026"/>
    <n v="7"/>
    <s v="USD"/>
    <n v="458"/>
    <n v="1"/>
    <n v="458"/>
    <x v="2"/>
    <n v="1"/>
    <m/>
    <m/>
    <m/>
    <m/>
    <m/>
    <m/>
    <m/>
    <m/>
    <m/>
  </r>
  <r>
    <s v="MERCK"/>
    <s v="MK-7962-023 (Local)"/>
    <s v="Merck Sharp and Dohme LLC"/>
    <s v="Mexico"/>
    <x v="2"/>
    <n v="40700"/>
    <s v="Revenues - Third Parties"/>
    <m/>
    <s v="Reconciliation of Returns (per Hour)"/>
    <n v="2026"/>
    <n v="7"/>
    <s v="USD"/>
    <n v="81"/>
    <n v="1"/>
    <n v="81"/>
    <x v="2"/>
    <n v="0"/>
    <m/>
    <m/>
    <m/>
    <m/>
    <m/>
    <m/>
    <m/>
    <m/>
    <m/>
  </r>
  <r>
    <s v="MERCK"/>
    <s v="MK-7962-023 (Local)"/>
    <s v="Merck Sharp and Dohme LLC"/>
    <s v="Mexico"/>
    <x v="2"/>
    <n v="40700"/>
    <s v="Revenues - Third Parties"/>
    <m/>
    <s v="Returns Receipt (per Receipt)"/>
    <n v="2026"/>
    <n v="7"/>
    <s v="USD"/>
    <n v="135"/>
    <n v="1"/>
    <n v="135"/>
    <x v="2"/>
    <n v="0"/>
    <m/>
    <m/>
    <m/>
    <m/>
    <m/>
    <m/>
    <m/>
    <m/>
    <m/>
  </r>
  <r>
    <s v="MERCK"/>
    <s v="MK-7962-023 (Local)"/>
    <s v="Merck Sharp and Dohme LLC"/>
    <s v="Mexico"/>
    <x v="0"/>
    <n v="40700"/>
    <s v="Revenues - Third Parties"/>
    <m/>
    <s v="Storage of Returns (per Pallet)"/>
    <n v="2026"/>
    <n v="7"/>
    <s v="USD"/>
    <n v="116"/>
    <n v="1"/>
    <n v="116"/>
    <x v="2"/>
    <n v="0"/>
    <m/>
    <m/>
    <m/>
    <m/>
    <m/>
    <m/>
    <m/>
    <m/>
    <m/>
  </r>
  <r>
    <s v="PFIZER"/>
    <s v="C3651021 COM"/>
    <s v="Pfizer"/>
    <s v="Mexico"/>
    <x v="4"/>
    <n v="40700"/>
    <s v="Revenues - Third Parties"/>
    <m/>
    <s v="Medication Purchase E (Per Unit)"/>
    <n v="2026"/>
    <n v="7"/>
    <s v="USD"/>
    <n v="272"/>
    <n v="1"/>
    <n v="272"/>
    <x v="2"/>
    <n v="1"/>
    <m/>
    <m/>
    <m/>
    <m/>
    <m/>
    <m/>
    <m/>
    <m/>
    <m/>
  </r>
  <r>
    <s v="OTH CUST"/>
    <s v="Others"/>
    <s v="Others"/>
    <s v="Mexico"/>
    <x v="4"/>
    <n v="40700"/>
    <s v="Revenues - Third Parties"/>
    <m/>
    <s v="Others"/>
    <n v="2026"/>
    <n v="7"/>
    <s v="USD"/>
    <n v="-28406"/>
    <n v="1"/>
    <n v="-28406"/>
    <x v="2"/>
    <s v="Not Applicable"/>
    <m/>
    <m/>
    <m/>
    <m/>
    <m/>
    <m/>
    <m/>
    <m/>
    <m/>
  </r>
  <r>
    <s v="OTH CUST"/>
    <s v="Others"/>
    <s v="Others"/>
    <s v="Mexico"/>
    <x v="3"/>
    <n v="40700"/>
    <s v="Revenues - Third Parties"/>
    <m/>
    <s v="Others"/>
    <n v="2026"/>
    <n v="7"/>
    <s v="USD"/>
    <n v="-362070"/>
    <n v="1"/>
    <n v="-362070"/>
    <x v="2"/>
    <s v="Not Applicable"/>
    <m/>
    <m/>
    <m/>
    <m/>
    <m/>
    <m/>
    <m/>
    <m/>
    <m/>
  </r>
  <r>
    <s v="OTH CUST"/>
    <s v="Others"/>
    <s v="Others"/>
    <s v="Mexico"/>
    <x v="5"/>
    <n v="40700"/>
    <s v="Revenues - Third Parties"/>
    <m/>
    <s v="Others"/>
    <n v="2026"/>
    <n v="7"/>
    <s v="USD"/>
    <n v="-168475"/>
    <n v="1"/>
    <n v="-168475"/>
    <x v="2"/>
    <s v="Not Applicable"/>
    <m/>
    <m/>
    <m/>
    <m/>
    <m/>
    <m/>
    <m/>
    <m/>
    <m/>
  </r>
  <r>
    <s v="OTH CUST"/>
    <s v="Others"/>
    <s v="Others"/>
    <s v="Mexico"/>
    <x v="1"/>
    <n v="40700"/>
    <s v="Revenues - Third Parties"/>
    <m/>
    <s v="Others"/>
    <n v="2026"/>
    <n v="7"/>
    <s v="USD"/>
    <n v="-456044"/>
    <n v="1"/>
    <n v="-456044"/>
    <x v="2"/>
    <s v="Not Applicable"/>
    <m/>
    <m/>
    <m/>
    <m/>
    <m/>
    <m/>
    <m/>
    <m/>
    <m/>
  </r>
  <r>
    <s v="OTH CUST"/>
    <s v="Others"/>
    <s v="Others"/>
    <s v="Mexico"/>
    <x v="7"/>
    <n v="40700"/>
    <s v="Revenues - Third Parties"/>
    <m/>
    <s v="Others"/>
    <n v="2026"/>
    <n v="7"/>
    <s v="USD"/>
    <n v="-1289"/>
    <n v="1"/>
    <n v="-1289"/>
    <x v="2"/>
    <s v="Not Applicable"/>
    <m/>
    <m/>
    <m/>
    <m/>
    <m/>
    <m/>
    <m/>
    <m/>
    <m/>
  </r>
  <r>
    <s v="OTH CUST"/>
    <s v="Others"/>
    <s v="Others"/>
    <s v="Mexico"/>
    <x v="2"/>
    <n v="40700"/>
    <s v="Revenues - Third Parties"/>
    <m/>
    <s v="Others"/>
    <n v="2026"/>
    <n v="7"/>
    <s v="USD"/>
    <n v="-46527"/>
    <n v="1"/>
    <n v="-46527"/>
    <x v="2"/>
    <s v="Not Applicable"/>
    <m/>
    <m/>
    <m/>
    <m/>
    <m/>
    <m/>
    <m/>
    <m/>
    <m/>
  </r>
  <r>
    <s v="OTH CUST"/>
    <s v="Others"/>
    <s v="Others"/>
    <s v="Mexico"/>
    <x v="0"/>
    <n v="40700"/>
    <s v="Revenues - Third Parties"/>
    <m/>
    <s v="Others"/>
    <n v="2026"/>
    <n v="7"/>
    <s v="USD"/>
    <n v="3"/>
    <n v="1"/>
    <n v="3"/>
    <x v="2"/>
    <s v="Not Applicable"/>
    <m/>
    <m/>
    <m/>
    <m/>
    <m/>
    <m/>
    <m/>
    <m/>
    <m/>
  </r>
  <r>
    <s v="OTH CUST"/>
    <s v="Others"/>
    <s v="Others"/>
    <s v="Mexico"/>
    <x v="4"/>
    <n v="40700"/>
    <s v="Revenues - Third Parties"/>
    <m/>
    <s v="Others"/>
    <n v="2026"/>
    <n v="7"/>
    <s v="USD"/>
    <s v=" -   "/>
    <n v="1"/>
    <s v=" -   "/>
    <x v="2"/>
    <s v="Not Applicable"/>
    <m/>
    <m/>
    <m/>
    <m/>
    <m/>
    <m/>
    <m/>
    <m/>
    <m/>
  </r>
  <r>
    <s v="OTH CUST"/>
    <s v="Others"/>
    <s v="Others"/>
    <s v="Mexico"/>
    <x v="3"/>
    <n v="40700"/>
    <s v="Revenues - Third Parties"/>
    <m/>
    <s v="Others"/>
    <n v="2026"/>
    <n v="7"/>
    <s v="USD"/>
    <n v="334398"/>
    <n v="1"/>
    <n v="334398"/>
    <x v="2"/>
    <s v="Not Applicable"/>
    <m/>
    <m/>
    <m/>
    <m/>
    <m/>
    <m/>
    <m/>
    <m/>
    <m/>
  </r>
  <r>
    <s v="OTH CUST"/>
    <s v="Others"/>
    <s v="Others"/>
    <s v="Mexico"/>
    <x v="5"/>
    <n v="40700"/>
    <s v="Revenues - Third Parties"/>
    <m/>
    <s v="Others"/>
    <n v="2026"/>
    <n v="7"/>
    <s v="USD"/>
    <n v="122214"/>
    <n v="1"/>
    <n v="122214"/>
    <x v="2"/>
    <s v="Not Applicable"/>
    <m/>
    <m/>
    <m/>
    <m/>
    <m/>
    <m/>
    <m/>
    <m/>
    <m/>
  </r>
  <r>
    <s v="OTH CUST"/>
    <s v="Others"/>
    <s v="Others"/>
    <s v="Mexico"/>
    <x v="1"/>
    <n v="40700"/>
    <s v="Revenues - Third Parties"/>
    <m/>
    <s v="Others"/>
    <n v="2026"/>
    <n v="7"/>
    <s v="USD"/>
    <n v="430842"/>
    <n v="1"/>
    <n v="430842"/>
    <x v="2"/>
    <s v="Not Applicable"/>
    <m/>
    <m/>
    <m/>
    <m/>
    <m/>
    <m/>
    <m/>
    <m/>
    <m/>
  </r>
  <r>
    <s v="OTH CUST"/>
    <s v="Others"/>
    <s v="Others"/>
    <s v="Mexico"/>
    <x v="7"/>
    <n v="40700"/>
    <s v="Revenues - Third Parties"/>
    <m/>
    <s v="Others"/>
    <n v="2026"/>
    <n v="7"/>
    <s v="USD"/>
    <n v="593"/>
    <n v="1"/>
    <n v="593"/>
    <x v="2"/>
    <s v="Not Applicable"/>
    <m/>
    <m/>
    <m/>
    <m/>
    <m/>
    <m/>
    <m/>
    <m/>
    <m/>
  </r>
  <r>
    <s v="OTH CUST"/>
    <s v="Others"/>
    <s v="Others"/>
    <s v="Mexico"/>
    <x v="2"/>
    <n v="40700"/>
    <s v="Revenues - Third Parties"/>
    <m/>
    <s v="Others"/>
    <n v="2026"/>
    <n v="7"/>
    <s v="USD"/>
    <n v="82479"/>
    <n v="1"/>
    <n v="82479"/>
    <x v="2"/>
    <s v="Not Applicable"/>
    <m/>
    <m/>
    <m/>
    <m/>
    <m/>
    <m/>
    <m/>
    <m/>
    <m/>
  </r>
  <r>
    <s v="ASTRAZENECA"/>
    <s v="D3252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3252C00002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  <m/>
    <m/>
    <m/>
    <m/>
    <m/>
    <m/>
    <m/>
    <m/>
    <m/>
  </r>
  <r>
    <s v="ASTRAZENECA"/>
    <s v="D361B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  <m/>
    <m/>
    <m/>
    <m/>
    <m/>
    <m/>
    <m/>
    <m/>
    <m/>
  </r>
  <r>
    <s v="ASTRAZENECA"/>
    <s v="D361B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361BC00001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  <m/>
    <m/>
    <m/>
    <m/>
    <m/>
    <m/>
    <m/>
    <m/>
    <m/>
  </r>
  <r>
    <s v="ASTRAZENECA"/>
    <s v="D361BC00001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5169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  <m/>
    <m/>
    <m/>
    <m/>
    <m/>
    <m/>
    <m/>
    <m/>
    <m/>
  </r>
  <r>
    <s v="ASTRAZENECA"/>
    <s v="D516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169C00001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  <m/>
    <m/>
    <m/>
    <m/>
    <m/>
    <m/>
    <m/>
    <m/>
    <m/>
  </r>
  <r>
    <s v="ASTRAZENECA"/>
    <s v="D5169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516A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16AC00001 (Local)"/>
    <s v="Astra Zeneca"/>
    <s v="Chile"/>
    <x v="0"/>
    <n v="40700"/>
    <s v="Revenues - Third Parties"/>
    <m/>
    <s v="Storage Ambient (per Shelf)"/>
    <n v="2026"/>
    <n v="7"/>
    <s v="USD"/>
    <n v="476.6"/>
    <n v="1"/>
    <n v="476.6"/>
    <x v="3"/>
    <n v="0"/>
    <m/>
    <m/>
    <m/>
    <m/>
    <m/>
    <m/>
    <m/>
    <m/>
    <m/>
  </r>
  <r>
    <s v="ASTRAZENECA"/>
    <s v="D081S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081S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Administrative fee"/>
    <n v="2026"/>
    <n v="7"/>
    <s v="USD"/>
    <n v="338.63400000000001"/>
    <n v="1"/>
    <n v="338.63400000000001"/>
    <x v="3"/>
    <n v="0"/>
    <m/>
    <m/>
    <m/>
    <m/>
    <m/>
    <m/>
    <m/>
    <m/>
    <m/>
  </r>
  <r>
    <s v="ASTRAZENECA"/>
    <s v="D9075C00001 (Local)"/>
    <s v="Astra Zeneca"/>
    <s v="Chile"/>
    <x v="1"/>
    <n v="40700"/>
    <s v="Revenues - Third Parties"/>
    <m/>
    <s v="Freight - Shipments"/>
    <n v="2026"/>
    <n v="7"/>
    <s v="USD"/>
    <n v="145.18"/>
    <n v="1"/>
    <n v="145.18"/>
    <x v="3"/>
    <n v="1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Import License Fee"/>
    <n v="2026"/>
    <n v="7"/>
    <s v="USD"/>
    <n v="646.65"/>
    <n v="1"/>
    <n v="646.65"/>
    <x v="3"/>
    <n v="0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Pick and Pack (Ambient)"/>
    <n v="2026"/>
    <n v="7"/>
    <s v="USD"/>
    <n v="213.22"/>
    <n v="1"/>
    <n v="213.22"/>
    <x v="3"/>
    <n v="0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075C00001 (Local)"/>
    <s v="Astra Zeneca"/>
    <s v="Chile"/>
    <x v="5"/>
    <n v="40700"/>
    <s v="Revenues - Third Parties"/>
    <m/>
    <s v="PTC Duties"/>
    <n v="2026"/>
    <n v="7"/>
    <s v="USD"/>
    <n v="2078.17"/>
    <n v="1"/>
    <n v="2078.17"/>
    <x v="3"/>
    <n v="1"/>
    <m/>
    <m/>
    <m/>
    <m/>
    <m/>
    <m/>
    <m/>
    <m/>
    <m/>
  </r>
  <r>
    <s v="ASTRAZENECA"/>
    <s v="D9075C00001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  <m/>
    <m/>
    <m/>
    <m/>
    <m/>
    <m/>
    <m/>
    <m/>
    <m/>
  </r>
  <r>
    <s v="ASTRAZENECA"/>
    <s v="D9075C00001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933R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33R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9319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931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319C00001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8532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8532C00001 (Local)"/>
    <s v="Astra Zeneca"/>
    <s v="Chile"/>
    <x v="1"/>
    <n v="40700"/>
    <s v="Revenues - Third Parties"/>
    <m/>
    <s v="Freight - Shipments"/>
    <n v="2026"/>
    <n v="7"/>
    <s v="USD"/>
    <n v="197.86"/>
    <n v="1"/>
    <n v="197.86"/>
    <x v="3"/>
    <n v="1"/>
    <m/>
    <m/>
    <m/>
    <m/>
    <m/>
    <m/>
    <m/>
    <m/>
    <m/>
  </r>
  <r>
    <s v="ASTRAZENECA"/>
    <s v="D8532C00001 (Local)"/>
    <s v="Astra Zeneca"/>
    <s v="Chile"/>
    <x v="3"/>
    <n v="40700"/>
    <s v="Revenues - Third Parties"/>
    <m/>
    <s v="Insulated shipper - Credo S22 - 12L (Leasing)"/>
    <n v="2026"/>
    <n v="7"/>
    <s v="USD"/>
    <n v="190"/>
    <n v="1"/>
    <n v="190"/>
    <x v="3"/>
    <n v="1"/>
    <m/>
    <m/>
    <m/>
    <m/>
    <m/>
    <m/>
    <m/>
    <m/>
    <m/>
  </r>
  <r>
    <s v="ASTRAZENECA"/>
    <s v="D8532C00001 (Local)"/>
    <s v="Astra Zeneca"/>
    <s v="Chile"/>
    <x v="3"/>
    <n v="40700"/>
    <s v="Revenues - Third Parties"/>
    <m/>
    <s v="Pick and Pack (Controlled Ambient)"/>
    <n v="2026"/>
    <n v="7"/>
    <s v="USD"/>
    <n v="119.15"/>
    <n v="1"/>
    <n v="119.15"/>
    <x v="3"/>
    <n v="0"/>
    <m/>
    <m/>
    <m/>
    <m/>
    <m/>
    <m/>
    <m/>
    <m/>
    <m/>
  </r>
  <r>
    <s v="ASTRAZENECA"/>
    <s v="D8532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8532C00001 (Local)"/>
    <s v="Astra Zeneca"/>
    <s v="Chile"/>
    <x v="0"/>
    <n v="40700"/>
    <s v="Revenues - Third Parties"/>
    <m/>
    <s v="Storage Ambient (per Shelf)"/>
    <n v="2026"/>
    <n v="7"/>
    <s v="USD"/>
    <n v="953.2"/>
    <n v="1"/>
    <n v="953.2"/>
    <x v="3"/>
    <n v="0"/>
    <m/>
    <m/>
    <m/>
    <m/>
    <m/>
    <m/>
    <m/>
    <m/>
    <m/>
  </r>
  <r>
    <s v="ASTRAZENECA"/>
    <s v="D8532C00001 (Local)"/>
    <s v="Astra Zeneca"/>
    <s v="Chile"/>
    <x v="3"/>
    <n v="40700"/>
    <s v="Revenues - Third Parties"/>
    <m/>
    <s v="Temperature Monitoring Device (Ambient)"/>
    <n v="2026"/>
    <n v="7"/>
    <s v="USD"/>
    <n v="27.03"/>
    <n v="1"/>
    <n v="27.03"/>
    <x v="3"/>
    <n v="1"/>
    <m/>
    <m/>
    <m/>
    <m/>
    <m/>
    <m/>
    <m/>
    <m/>
    <m/>
  </r>
  <r>
    <s v="ASTRAZENECA"/>
    <s v="D3251C0001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3251C00014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5982C00007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982C00007 (Local)"/>
    <s v="Astra Zeneca"/>
    <s v="Chile"/>
    <x v="0"/>
    <n v="40700"/>
    <s v="Revenues - Third Parties"/>
    <m/>
    <s v="Storage Ambient (per Shelf)"/>
    <n v="2026"/>
    <n v="7"/>
    <s v="USD"/>
    <n v="595.75"/>
    <n v="1"/>
    <n v="595.75"/>
    <x v="3"/>
    <n v="0"/>
    <m/>
    <m/>
    <m/>
    <m/>
    <m/>
    <m/>
    <m/>
    <m/>
    <m/>
  </r>
  <r>
    <s v="ASTRAZENECA"/>
    <s v="D9180C0000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180C00004 (Local)"/>
    <s v="Astra Zeneca"/>
    <s v="Chile"/>
    <x v="0"/>
    <n v="40700"/>
    <s v="Revenues - Third Parties"/>
    <m/>
    <s v="Storage Ambient (per Shelf)"/>
    <n v="2026"/>
    <n v="7"/>
    <s v="USD"/>
    <n v="2740.45"/>
    <n v="1"/>
    <n v="2740.45"/>
    <x v="3"/>
    <n v="0"/>
    <m/>
    <m/>
    <m/>
    <m/>
    <m/>
    <m/>
    <m/>
    <m/>
    <m/>
  </r>
  <r>
    <s v="ASTRAZENECA"/>
    <s v="D5180C0002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180C00024 (Local)"/>
    <s v="Astra Zeneca"/>
    <s v="Chile"/>
    <x v="0"/>
    <n v="40700"/>
    <s v="Revenues - Third Parties"/>
    <m/>
    <s v="Storage Ambient (per Shelf)"/>
    <n v="2026"/>
    <n v="7"/>
    <s v="USD"/>
    <n v="476.6"/>
    <n v="1"/>
    <n v="476.6"/>
    <x v="3"/>
    <n v="0"/>
    <m/>
    <m/>
    <m/>
    <m/>
    <m/>
    <m/>
    <m/>
    <m/>
    <m/>
  </r>
  <r>
    <s v="ASTRAZENECA"/>
    <s v="D9180C00008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180C00008 (Local)"/>
    <s v="Astra Zeneca"/>
    <s v="Chile"/>
    <x v="0"/>
    <n v="40700"/>
    <s v="Revenues - Third Parties"/>
    <m/>
    <s v="Storage Ambient (per Shelf)"/>
    <n v="2026"/>
    <n v="7"/>
    <s v="USD"/>
    <n v="714.9"/>
    <n v="1"/>
    <n v="714.9"/>
    <x v="3"/>
    <n v="0"/>
    <m/>
    <m/>
    <m/>
    <m/>
    <m/>
    <m/>
    <m/>
    <m/>
    <m/>
  </r>
  <r>
    <s v="ASTRAZENECA"/>
    <s v="D7830C00004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7830C00004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  <m/>
    <m/>
    <m/>
    <m/>
    <m/>
    <m/>
    <m/>
    <m/>
    <m/>
  </r>
  <r>
    <s v="ASTRAZENECA"/>
    <s v="D9723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9723C00001 (Local)"/>
    <s v="Astra Zeneca"/>
    <s v="Chile"/>
    <x v="1"/>
    <n v="40700"/>
    <s v="Revenues - Third Parties"/>
    <m/>
    <s v="Freight - Shipments"/>
    <n v="2026"/>
    <n v="7"/>
    <s v="USD"/>
    <n v="289.95"/>
    <n v="1"/>
    <n v="289.95"/>
    <x v="3"/>
    <n v="1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Insulated shipper - Credo S22 - 12L (Leasing)"/>
    <n v="2026"/>
    <n v="7"/>
    <s v="USD"/>
    <n v="380"/>
    <n v="1"/>
    <n v="380"/>
    <x v="3"/>
    <n v="1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Insulated shipper - Credo S22 - 28L (Leasing)"/>
    <n v="2026"/>
    <n v="7"/>
    <s v="USD"/>
    <n v="2706"/>
    <n v="1"/>
    <n v="2706"/>
    <x v="3"/>
    <n v="1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Pick and Pack (Controlled Ambient)"/>
    <n v="2026"/>
    <n v="7"/>
    <s v="USD"/>
    <n v="1072.3499999999999"/>
    <n v="1"/>
    <n v="1072.3499999999999"/>
    <x v="3"/>
    <n v="0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723C00001 (Local)"/>
    <s v="Astra Zeneca"/>
    <s v="Chile"/>
    <x v="5"/>
    <n v="40700"/>
    <s v="Revenues - Third Parties"/>
    <m/>
    <s v="PTC Duties"/>
    <n v="2026"/>
    <n v="7"/>
    <s v="USD"/>
    <n v="120.95"/>
    <n v="1"/>
    <n v="120.95"/>
    <x v="3"/>
    <n v="1"/>
    <m/>
    <m/>
    <m/>
    <m/>
    <m/>
    <m/>
    <m/>
    <m/>
    <m/>
  </r>
  <r>
    <s v="ASTRAZENECA"/>
    <s v="D9723C00001 (Local)"/>
    <s v="Astra Zeneca"/>
    <s v="Chile"/>
    <x v="2"/>
    <n v="40700"/>
    <s v="Revenues - Third Parties"/>
    <m/>
    <s v="Reconciliation of Returns (per Hour)"/>
    <n v="2026"/>
    <n v="7"/>
    <s v="USD"/>
    <n v="200.67"/>
    <n v="1"/>
    <n v="200.67"/>
    <x v="3"/>
    <n v="0"/>
    <m/>
    <m/>
    <m/>
    <m/>
    <m/>
    <m/>
    <m/>
    <m/>
    <m/>
  </r>
  <r>
    <s v="ASTRAZENECA"/>
    <s v="D9723C00001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  <m/>
    <m/>
    <m/>
    <m/>
    <m/>
    <m/>
    <m/>
    <m/>
    <m/>
  </r>
  <r>
    <s v="ASTRAZENECA"/>
    <s v="D9723C00001 (Local)"/>
    <s v="Astra Zeneca"/>
    <s v="Chile"/>
    <x v="0"/>
    <n v="40700"/>
    <s v="Revenues - Third Parties"/>
    <m/>
    <s v="Storage Ambient (per Shelf)"/>
    <n v="2026"/>
    <n v="7"/>
    <s v="USD"/>
    <n v="1310.6500000000001"/>
    <n v="1"/>
    <n v="1310.6500000000001"/>
    <x v="3"/>
    <n v="0"/>
    <m/>
    <m/>
    <m/>
    <m/>
    <m/>
    <m/>
    <m/>
    <m/>
    <m/>
  </r>
  <r>
    <s v="ASTRAZENECA"/>
    <s v="D9723C00001 (Local)"/>
    <s v="Astra Zeneca"/>
    <s v="Chile"/>
    <x v="3"/>
    <n v="40700"/>
    <s v="Revenues - Third Parties"/>
    <m/>
    <s v="Temperature Monitoring Device (Ambient)"/>
    <n v="2026"/>
    <n v="7"/>
    <s v="USD"/>
    <n v="351.39"/>
    <n v="1"/>
    <n v="351.39"/>
    <x v="3"/>
    <n v="1"/>
    <m/>
    <m/>
    <m/>
    <m/>
    <m/>
    <m/>
    <m/>
    <m/>
    <m/>
  </r>
  <r>
    <s v="ASTRAZENECA"/>
    <s v="D5989C00001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5989C00001 (Local)"/>
    <s v="Astra Zeneca"/>
    <s v="Chile"/>
    <x v="1"/>
    <n v="40700"/>
    <s v="Revenues - Third Parties"/>
    <m/>
    <s v="Freight - Shipments"/>
    <n v="2026"/>
    <n v="7"/>
    <s v="USD"/>
    <n v="346.39"/>
    <n v="1"/>
    <n v="346.39"/>
    <x v="3"/>
    <n v="1"/>
    <m/>
    <m/>
    <m/>
    <m/>
    <m/>
    <m/>
    <m/>
    <m/>
    <m/>
  </r>
  <r>
    <s v="ASTRAZENECA"/>
    <s v="D5989C00001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  <m/>
    <m/>
    <m/>
    <m/>
    <m/>
    <m/>
    <m/>
    <m/>
    <m/>
  </r>
  <r>
    <s v="ASTRAZENECA"/>
    <s v="D5989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989C00001 (Local)"/>
    <s v="Astra Zeneca"/>
    <s v="Chile"/>
    <x v="5"/>
    <n v="40700"/>
    <s v="Revenues - Third Parties"/>
    <m/>
    <s v="PTC Duties"/>
    <n v="2026"/>
    <n v="7"/>
    <s v="USD"/>
    <n v="1044.48"/>
    <n v="1"/>
    <n v="1044.48"/>
    <x v="3"/>
    <n v="1"/>
    <m/>
    <m/>
    <m/>
    <m/>
    <m/>
    <m/>
    <m/>
    <m/>
    <m/>
  </r>
  <r>
    <s v="ASTRAZENECA"/>
    <s v="D5989C00001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  <m/>
    <m/>
    <m/>
    <m/>
    <m/>
    <m/>
    <m/>
    <m/>
    <m/>
  </r>
  <r>
    <s v="ASTRAZENECA"/>
    <s v="D5989C00001 (Local)"/>
    <s v="Astra Zeneca"/>
    <s v="Chile"/>
    <x v="2"/>
    <n v="40700"/>
    <s v="Revenues - Third Parties"/>
    <m/>
    <s v="Reconciliation of Returns (per Hour)"/>
    <n v="2026"/>
    <n v="7"/>
    <s v="USD"/>
    <n v="401.34"/>
    <n v="1"/>
    <n v="401.34"/>
    <x v="3"/>
    <n v="0"/>
    <m/>
    <m/>
    <m/>
    <m/>
    <m/>
    <m/>
    <m/>
    <m/>
    <m/>
  </r>
  <r>
    <s v="ASTRAZENECA"/>
    <s v="D5989C00001 (Local)"/>
    <s v="Astra Zeneca"/>
    <s v="Chile"/>
    <x v="2"/>
    <n v="40700"/>
    <s v="Revenues - Third Parties"/>
    <m/>
    <s v="Returns Receipt (per Receipt)"/>
    <n v="2026"/>
    <n v="7"/>
    <s v="USD"/>
    <n v="526.77"/>
    <n v="1"/>
    <n v="526.77"/>
    <x v="3"/>
    <n v="0"/>
    <m/>
    <m/>
    <m/>
    <m/>
    <m/>
    <m/>
    <m/>
    <m/>
    <m/>
  </r>
  <r>
    <s v="ASTRAZENECA"/>
    <s v="D5989C00001 (Local)"/>
    <s v="Astra Zeneca"/>
    <s v="Chile"/>
    <x v="0"/>
    <n v="40700"/>
    <s v="Revenues - Third Parties"/>
    <m/>
    <s v="Storage Ambient (per Shelf)"/>
    <n v="2026"/>
    <n v="7"/>
    <s v="USD"/>
    <n v="2621.3000000000002"/>
    <n v="1"/>
    <n v="2621.3000000000002"/>
    <x v="3"/>
    <n v="0"/>
    <m/>
    <m/>
    <m/>
    <m/>
    <m/>
    <m/>
    <m/>
    <m/>
    <m/>
  </r>
  <r>
    <s v="ASTRAZENECA"/>
    <s v="D9180C00012 (Local)"/>
    <s v="Astra Zeneca"/>
    <s v="Chile"/>
    <x v="1"/>
    <n v="40700"/>
    <s v="Revenues - Third Parties"/>
    <m/>
    <s v="Freight - Shipments"/>
    <n v="2026"/>
    <n v="7"/>
    <s v="USD"/>
    <n v="72.59"/>
    <n v="1"/>
    <n v="72.59"/>
    <x v="3"/>
    <n v="1"/>
    <m/>
    <m/>
    <m/>
    <m/>
    <m/>
    <m/>
    <m/>
    <m/>
    <m/>
  </r>
  <r>
    <s v="ASTRAZENECA"/>
    <s v="D9180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180C00012 (Local)"/>
    <s v="Astra Zeneca"/>
    <s v="Chile"/>
    <x v="5"/>
    <n v="40700"/>
    <s v="Revenues - Third Parties"/>
    <m/>
    <s v="PTC Duties"/>
    <n v="2026"/>
    <n v="7"/>
    <s v="USD"/>
    <n v="2649.36"/>
    <n v="1"/>
    <n v="2649.36"/>
    <x v="3"/>
    <n v="1"/>
    <m/>
    <m/>
    <m/>
    <m/>
    <m/>
    <m/>
    <m/>
    <m/>
    <m/>
  </r>
  <r>
    <s v="ASTRAZENECA"/>
    <s v="D9180C00012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  <m/>
    <m/>
    <m/>
    <m/>
    <m/>
    <m/>
    <m/>
    <m/>
    <m/>
  </r>
  <r>
    <s v="ASTRAZENECA"/>
    <s v="D9180C00012 (Local)"/>
    <s v="Astra Zeneca"/>
    <s v="Chile"/>
    <x v="2"/>
    <n v="40700"/>
    <s v="Revenues - Third Parties"/>
    <m/>
    <s v="Reconciliation of Returns (per Hour)"/>
    <n v="2026"/>
    <n v="7"/>
    <s v="USD"/>
    <n v="133.78"/>
    <n v="1"/>
    <n v="133.78"/>
    <x v="3"/>
    <n v="0"/>
    <m/>
    <m/>
    <m/>
    <m/>
    <m/>
    <m/>
    <m/>
    <m/>
    <m/>
  </r>
  <r>
    <s v="ASTRAZENECA"/>
    <s v="D9180C00012 (Local)"/>
    <s v="Astra Zeneca"/>
    <s v="Chile"/>
    <x v="2"/>
    <n v="40700"/>
    <s v="Revenues - Third Parties"/>
    <m/>
    <s v="Returns Receipt (per Receipt)"/>
    <n v="2026"/>
    <n v="7"/>
    <s v="USD"/>
    <n v="351.18"/>
    <n v="1"/>
    <n v="351.18"/>
    <x v="3"/>
    <n v="0"/>
    <m/>
    <m/>
    <m/>
    <m/>
    <m/>
    <m/>
    <m/>
    <m/>
    <m/>
  </r>
  <r>
    <s v="ASTRAZENECA"/>
    <s v="D9180C00012 (Local)"/>
    <s v="Astra Zeneca"/>
    <s v="Chile"/>
    <x v="0"/>
    <n v="40700"/>
    <s v="Revenues - Third Parties"/>
    <m/>
    <s v="Storage Ambient (per Shelf)"/>
    <n v="2026"/>
    <n v="7"/>
    <s v="USD"/>
    <n v="1548.95"/>
    <n v="1"/>
    <n v="1548.95"/>
    <x v="3"/>
    <n v="0"/>
    <m/>
    <m/>
    <m/>
    <m/>
    <m/>
    <m/>
    <m/>
    <m/>
    <m/>
  </r>
  <r>
    <s v="ASTRAZENECA"/>
    <s v="D928FC00001 (Local)"/>
    <s v="Astra Zeneca"/>
    <s v="Chile"/>
    <x v="3"/>
    <n v="40700"/>
    <s v="Revenues - Third Parties"/>
    <m/>
    <s v="Administrative fee"/>
    <n v="2026"/>
    <n v="7"/>
    <s v="USD"/>
    <n v="225.756"/>
    <n v="1"/>
    <n v="225.756"/>
    <x v="3"/>
    <n v="0"/>
    <m/>
    <m/>
    <m/>
    <m/>
    <m/>
    <m/>
    <m/>
    <m/>
    <m/>
  </r>
  <r>
    <s v="ASTRAZENECA"/>
    <s v="D928FC00001 (Local)"/>
    <s v="Astra Zeneca"/>
    <s v="Chile"/>
    <x v="3"/>
    <n v="40700"/>
    <s v="Revenues - Third Parties"/>
    <m/>
    <s v="Import Services"/>
    <n v="2026"/>
    <n v="7"/>
    <s v="USD"/>
    <n v="196"/>
    <n v="1"/>
    <n v="196"/>
    <x v="3"/>
    <n v="0"/>
    <m/>
    <m/>
    <m/>
    <m/>
    <m/>
    <m/>
    <m/>
    <m/>
    <m/>
  </r>
  <r>
    <s v="ASTRAZENECA"/>
    <s v="D928FC00001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  <m/>
    <m/>
    <m/>
    <m/>
    <m/>
    <m/>
    <m/>
    <m/>
    <m/>
  </r>
  <r>
    <s v="ASTRAZENECA"/>
    <s v="D928FC00001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28FC00001 (Local)"/>
    <s v="Astra Zeneca"/>
    <s v="Chile"/>
    <x v="5"/>
    <n v="40700"/>
    <s v="Revenues - Third Parties"/>
    <m/>
    <s v="PTC Duties"/>
    <n v="2026"/>
    <n v="7"/>
    <s v="USD"/>
    <n v="1875.12"/>
    <n v="1"/>
    <n v="1875.12"/>
    <x v="3"/>
    <n v="1"/>
    <m/>
    <m/>
    <m/>
    <m/>
    <m/>
    <m/>
    <m/>
    <m/>
    <m/>
  </r>
  <r>
    <s v="ASTRAZENECA"/>
    <s v="D928FC00001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  <m/>
    <m/>
    <m/>
    <m/>
    <m/>
    <m/>
    <m/>
    <m/>
    <m/>
  </r>
  <r>
    <s v="ASTRAZENECA"/>
    <s v="D928FC00001 (Local)"/>
    <s v="Astra Zeneca"/>
    <s v="Chile"/>
    <x v="0"/>
    <n v="40700"/>
    <s v="Revenues - Third Parties"/>
    <m/>
    <s v="Storage Refrigerated (per Shelf)"/>
    <n v="2026"/>
    <n v="7"/>
    <s v="USD"/>
    <n v="357.45"/>
    <n v="1"/>
    <n v="357.45"/>
    <x v="3"/>
    <n v="0"/>
    <m/>
    <m/>
    <m/>
    <m/>
    <m/>
    <m/>
    <m/>
    <m/>
    <m/>
  </r>
  <r>
    <s v="ASTRAZENECA"/>
    <s v="D6402C00012 (Local)"/>
    <s v="Astra Zeneca"/>
    <s v="Chile"/>
    <x v="1"/>
    <n v="40700"/>
    <s v="Revenues - Third Parties"/>
    <m/>
    <s v="Freight - Shipments"/>
    <n v="2026"/>
    <n v="7"/>
    <s v="USD"/>
    <n v="125.27"/>
    <n v="1"/>
    <n v="125.27"/>
    <x v="3"/>
    <n v="1"/>
    <m/>
    <m/>
    <m/>
    <m/>
    <m/>
    <m/>
    <m/>
    <m/>
    <m/>
  </r>
  <r>
    <s v="ASTRAZENECA"/>
    <s v="D6402C00012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  <m/>
    <m/>
    <m/>
    <m/>
    <m/>
    <m/>
    <m/>
    <m/>
    <m/>
  </r>
  <r>
    <s v="ASTRAZENECA"/>
    <s v="D6402C00012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  <m/>
    <m/>
    <m/>
    <m/>
    <m/>
    <m/>
    <m/>
    <m/>
    <m/>
  </r>
  <r>
    <s v="ASTRAZENECA"/>
    <s v="D6402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6402C00012 (Local)"/>
    <s v="Astra Zeneca"/>
    <s v="Chile"/>
    <x v="5"/>
    <n v="40700"/>
    <s v="Revenues - Third Parties"/>
    <m/>
    <s v="PTC Duties"/>
    <n v="2026"/>
    <n v="7"/>
    <s v="USD"/>
    <n v="481.97"/>
    <n v="1"/>
    <n v="481.97"/>
    <x v="3"/>
    <n v="1"/>
    <m/>
    <m/>
    <m/>
    <m/>
    <m/>
    <m/>
    <m/>
    <m/>
    <m/>
  </r>
  <r>
    <s v="ASTRAZENECA"/>
    <s v="D6402C00012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  <m/>
    <m/>
    <m/>
    <m/>
    <m/>
    <m/>
    <m/>
    <m/>
    <m/>
  </r>
  <r>
    <s v="ASTRAZENECA"/>
    <s v="D6402C00012 (Local)"/>
    <s v="Astra Zeneca"/>
    <s v="Chile"/>
    <x v="2"/>
    <n v="40700"/>
    <s v="Revenues - Third Parties"/>
    <m/>
    <s v="Reconciliation of Returns (per Hour)"/>
    <n v="2026"/>
    <n v="7"/>
    <s v="USD"/>
    <n v="267.56"/>
    <n v="1"/>
    <n v="267.56"/>
    <x v="3"/>
    <n v="0"/>
    <m/>
    <m/>
    <m/>
    <m/>
    <m/>
    <m/>
    <m/>
    <m/>
    <m/>
  </r>
  <r>
    <s v="ASTRAZENECA"/>
    <s v="D6402C00012 (Local)"/>
    <s v="Astra Zeneca"/>
    <s v="Chile"/>
    <x v="2"/>
    <n v="40700"/>
    <s v="Revenues - Third Parties"/>
    <m/>
    <s v="Returns Receipt (per Receipt)"/>
    <n v="2026"/>
    <n v="7"/>
    <s v="USD"/>
    <n v="351.18"/>
    <n v="1"/>
    <n v="351.18"/>
    <x v="3"/>
    <n v="0"/>
    <m/>
    <m/>
    <m/>
    <m/>
    <m/>
    <m/>
    <m/>
    <m/>
    <m/>
  </r>
  <r>
    <s v="ASTRAZENECA"/>
    <s v="D6402C00012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  <m/>
    <m/>
    <m/>
    <m/>
    <m/>
    <m/>
    <m/>
    <m/>
    <m/>
  </r>
  <r>
    <s v="ASTRAZENECA"/>
    <s v="D9690C00005 (Local)"/>
    <s v="Astra Zeneca"/>
    <s v="Chile"/>
    <x v="1"/>
    <n v="40700"/>
    <s v="Revenues - Third Parties"/>
    <m/>
    <s v="Freight - Shipments"/>
    <n v="2026"/>
    <n v="7"/>
    <s v="USD"/>
    <n v="501.08"/>
    <n v="1"/>
    <n v="501.08"/>
    <x v="3"/>
    <n v="1"/>
    <m/>
    <m/>
    <m/>
    <m/>
    <m/>
    <m/>
    <m/>
    <m/>
    <m/>
  </r>
  <r>
    <s v="ASTRAZENECA"/>
    <s v="D9690C0000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690C00005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6972C00003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6972C00003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  <m/>
    <m/>
    <m/>
    <m/>
    <m/>
    <m/>
    <m/>
    <m/>
    <m/>
  </r>
  <r>
    <s v="ASTRAZENECA"/>
    <s v="D6972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6972C00003 (Local)"/>
    <s v="Astra Zeneca"/>
    <s v="Chile"/>
    <x v="5"/>
    <n v="40700"/>
    <s v="Revenues - Third Parties"/>
    <m/>
    <s v="PTC Duties"/>
    <n v="2026"/>
    <n v="7"/>
    <s v="USD"/>
    <n v="120.34"/>
    <n v="1"/>
    <n v="120.34"/>
    <x v="3"/>
    <n v="1"/>
    <m/>
    <m/>
    <m/>
    <m/>
    <m/>
    <m/>
    <m/>
    <m/>
    <m/>
  </r>
  <r>
    <s v="ASTRAZENECA"/>
    <s v="D6972C00003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  <m/>
    <m/>
    <m/>
    <m/>
    <m/>
    <m/>
    <m/>
    <m/>
    <m/>
  </r>
  <r>
    <s v="ASTRAZENECA"/>
    <s v="D6972C00003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  <m/>
    <m/>
    <m/>
    <m/>
    <m/>
    <m/>
    <m/>
    <m/>
    <m/>
  </r>
  <r>
    <s v="ASTRAZENECA"/>
    <s v="D6972C00003 (Local)"/>
    <s v="Astra Zeneca"/>
    <s v="Chile"/>
    <x v="0"/>
    <n v="40700"/>
    <s v="Revenues - Third Parties"/>
    <m/>
    <s v="Storage Ambient (per Shelf)"/>
    <n v="2026"/>
    <n v="7"/>
    <s v="USD"/>
    <n v="119.15"/>
    <n v="1"/>
    <n v="119.15"/>
    <x v="3"/>
    <n v="0"/>
    <m/>
    <m/>
    <m/>
    <m/>
    <m/>
    <m/>
    <m/>
    <m/>
    <m/>
  </r>
  <r>
    <s v="ASTRAZENECA"/>
    <s v="D6830C00003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6830C00003 (Local)"/>
    <s v="Astra Zeneca"/>
    <s v="Chile"/>
    <x v="1"/>
    <n v="40700"/>
    <s v="Revenues - Third Parties"/>
    <m/>
    <s v="Freight - Shipments"/>
    <n v="2026"/>
    <n v="7"/>
    <s v="USD"/>
    <n v="221.12"/>
    <n v="1"/>
    <n v="221.12"/>
    <x v="3"/>
    <n v="1"/>
    <m/>
    <m/>
    <m/>
    <m/>
    <m/>
    <m/>
    <m/>
    <m/>
    <m/>
  </r>
  <r>
    <s v="ASTRAZENECA"/>
    <s v="D683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6830C00003 (Local)"/>
    <s v="Astra Zeneca"/>
    <s v="Chile"/>
    <x v="0"/>
    <n v="40700"/>
    <s v="Revenues - Third Parties"/>
    <m/>
    <s v="Storage Ambient (per Shelf)"/>
    <n v="2026"/>
    <n v="7"/>
    <s v="USD"/>
    <n v="1191.5"/>
    <n v="1"/>
    <n v="1191.5"/>
    <x v="3"/>
    <n v="0"/>
    <m/>
    <m/>
    <m/>
    <m/>
    <m/>
    <m/>
    <m/>
    <m/>
    <m/>
  </r>
  <r>
    <s v="ASTRAZENECA"/>
    <s v="D9181C00002 (Local)"/>
    <s v="Astra Zeneca"/>
    <s v="Chile"/>
    <x v="3"/>
    <n v="40700"/>
    <s v="Revenues - Third Parties"/>
    <m/>
    <s v="Administrative fee"/>
    <n v="2026"/>
    <n v="7"/>
    <s v="USD"/>
    <n v="677.26800000000003"/>
    <n v="1"/>
    <n v="677.26800000000003"/>
    <x v="3"/>
    <n v="0"/>
    <m/>
    <m/>
    <m/>
    <m/>
    <m/>
    <m/>
    <m/>
    <m/>
    <m/>
  </r>
  <r>
    <s v="ASTRAZENECA"/>
    <s v="D9181C00002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  <m/>
    <m/>
    <m/>
    <m/>
    <m/>
    <m/>
    <m/>
    <m/>
    <m/>
  </r>
  <r>
    <s v="ASTRAZENECA"/>
    <s v="D9181C00002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  <m/>
    <m/>
    <m/>
    <m/>
    <m/>
    <m/>
    <m/>
    <m/>
    <m/>
  </r>
  <r>
    <s v="ASTRAZENECA"/>
    <s v="D9181C00002 (Local)"/>
    <s v="Astra Zeneca"/>
    <s v="Chile"/>
    <x v="3"/>
    <n v="40700"/>
    <s v="Revenues - Third Parties"/>
    <m/>
    <s v="Pick and Pack (Ambient)"/>
    <n v="2026"/>
    <n v="7"/>
    <s v="USD"/>
    <n v="319.83"/>
    <n v="1"/>
    <n v="319.83"/>
    <x v="3"/>
    <n v="0"/>
    <m/>
    <m/>
    <m/>
    <m/>
    <m/>
    <m/>
    <m/>
    <m/>
    <m/>
  </r>
  <r>
    <s v="ASTRAZENECA"/>
    <s v="D9181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181C00002 (Local)"/>
    <s v="Astra Zeneca"/>
    <s v="Chile"/>
    <x v="5"/>
    <n v="40700"/>
    <s v="Revenues - Third Parties"/>
    <m/>
    <s v="PTC Duties"/>
    <n v="2026"/>
    <n v="7"/>
    <s v="USD"/>
    <n v="2885.63"/>
    <n v="1"/>
    <n v="2885.63"/>
    <x v="3"/>
    <n v="1"/>
    <m/>
    <m/>
    <m/>
    <m/>
    <m/>
    <m/>
    <m/>
    <m/>
    <m/>
  </r>
  <r>
    <s v="ASTRAZENECA"/>
    <s v="D9181C00002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  <m/>
    <m/>
    <m/>
    <m/>
    <m/>
    <m/>
    <m/>
    <m/>
    <m/>
  </r>
  <r>
    <s v="ASTRAZENECA"/>
    <s v="D9181C00002 (Local)"/>
    <s v="Astra Zeneca"/>
    <s v="Chile"/>
    <x v="0"/>
    <n v="40700"/>
    <s v="Revenues - Third Parties"/>
    <m/>
    <s v="Storage Ambient (per Shelf)"/>
    <n v="2026"/>
    <n v="7"/>
    <s v="USD"/>
    <n v="2263.85"/>
    <n v="1"/>
    <n v="2263.85"/>
    <x v="3"/>
    <n v="0"/>
    <m/>
    <m/>
    <m/>
    <m/>
    <m/>
    <m/>
    <m/>
    <m/>
    <m/>
  </r>
  <r>
    <s v="ASTRAZENECA"/>
    <s v="D3463C00003 (Local)"/>
    <s v="Astra Zeneca"/>
    <s v="Chile"/>
    <x v="3"/>
    <n v="40700"/>
    <s v="Revenues - Third Parties"/>
    <m/>
    <s v="Administrative fee"/>
    <n v="2026"/>
    <n v="7"/>
    <s v="USD"/>
    <n v="338.63400000000001"/>
    <n v="1"/>
    <n v="338.63400000000001"/>
    <x v="3"/>
    <n v="0"/>
    <m/>
    <m/>
    <m/>
    <m/>
    <m/>
    <m/>
    <m/>
    <m/>
    <m/>
  </r>
  <r>
    <s v="ASTRAZENECA"/>
    <s v="D3463C00003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  <m/>
    <m/>
    <m/>
    <m/>
    <m/>
    <m/>
    <m/>
    <m/>
    <m/>
  </r>
  <r>
    <s v="ASTRAZENECA"/>
    <s v="D3463C00003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  <m/>
    <m/>
    <m/>
    <m/>
    <m/>
    <m/>
    <m/>
    <m/>
    <m/>
  </r>
  <r>
    <s v="ASTRAZENECA"/>
    <s v="D3463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3463C00003 (Local)"/>
    <s v="Astra Zeneca"/>
    <s v="Chile"/>
    <x v="5"/>
    <n v="40700"/>
    <s v="Revenues - Third Parties"/>
    <m/>
    <s v="PTC Duties"/>
    <n v="2026"/>
    <n v="7"/>
    <s v="USD"/>
    <n v="2115.0100000000002"/>
    <n v="1"/>
    <n v="2115.0100000000002"/>
    <x v="3"/>
    <n v="1"/>
    <m/>
    <m/>
    <m/>
    <m/>
    <m/>
    <m/>
    <m/>
    <m/>
    <m/>
  </r>
  <r>
    <s v="ASTRAZENECA"/>
    <s v="D3463C00003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  <m/>
    <m/>
    <m/>
    <m/>
    <m/>
    <m/>
    <m/>
    <m/>
    <m/>
  </r>
  <r>
    <s v="ASTRAZENECA"/>
    <s v="D3463C00003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  <m/>
    <m/>
    <m/>
    <m/>
    <m/>
    <m/>
    <m/>
    <m/>
    <m/>
  </r>
  <r>
    <s v="ASTRAZENECA"/>
    <s v="D3463C00003 (Local)"/>
    <s v="Astra Zeneca"/>
    <s v="Chile"/>
    <x v="0"/>
    <n v="40700"/>
    <s v="Revenues - Third Parties"/>
    <m/>
    <s v="Storage Ambient (per Shelf)"/>
    <n v="2026"/>
    <n v="7"/>
    <s v="USD"/>
    <n v="1787.25"/>
    <n v="1"/>
    <n v="1787.25"/>
    <x v="3"/>
    <n v="0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Administrative fee"/>
    <n v="2026"/>
    <n v="7"/>
    <s v="USD"/>
    <n v="1693.17"/>
    <n v="1"/>
    <n v="1693.17"/>
    <x v="3"/>
    <n v="0"/>
    <m/>
    <m/>
    <m/>
    <m/>
    <m/>
    <m/>
    <m/>
    <m/>
    <m/>
  </r>
  <r>
    <s v="ASTRAZENECA"/>
    <s v="D5241C00006 (Local)"/>
    <s v="Astra Zeneca"/>
    <s v="Chile"/>
    <x v="1"/>
    <n v="40700"/>
    <s v="Revenues - Third Parties"/>
    <m/>
    <s v="Freight - Shipments"/>
    <n v="2026"/>
    <n v="7"/>
    <s v="USD"/>
    <n v="700.09"/>
    <n v="1"/>
    <n v="700.09"/>
    <x v="3"/>
    <n v="1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Import License Fee"/>
    <n v="2026"/>
    <n v="7"/>
    <s v="USD"/>
    <n v="646.65"/>
    <n v="1"/>
    <n v="646.65"/>
    <x v="3"/>
    <n v="0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Import Services"/>
    <n v="2026"/>
    <n v="7"/>
    <s v="USD"/>
    <n v="1470"/>
    <n v="1"/>
    <n v="1470"/>
    <x v="3"/>
    <n v="0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Pick and Pack (Ambient)"/>
    <n v="2026"/>
    <n v="7"/>
    <s v="USD"/>
    <n v="426.44"/>
    <n v="1"/>
    <n v="426.44"/>
    <x v="3"/>
    <n v="0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5241C00006 (Local)"/>
    <s v="Astra Zeneca"/>
    <s v="Chile"/>
    <x v="5"/>
    <n v="40700"/>
    <s v="Revenues - Third Parties"/>
    <m/>
    <s v="PTC Duties"/>
    <n v="2026"/>
    <n v="7"/>
    <s v="USD"/>
    <n v="10228.549999999999"/>
    <n v="1"/>
    <n v="10228.549999999999"/>
    <x v="3"/>
    <n v="1"/>
    <m/>
    <m/>
    <m/>
    <m/>
    <m/>
    <m/>
    <m/>
    <m/>
    <m/>
  </r>
  <r>
    <s v="ASTRAZENECA"/>
    <s v="D5241C00006 (Local)"/>
    <s v="Astra Zeneca"/>
    <s v="Chile"/>
    <x v="3"/>
    <n v="40700"/>
    <s v="Revenues - Third Parties"/>
    <m/>
    <s v="Receipt fee Ambient (per Receipt_ID)"/>
    <n v="2026"/>
    <n v="7"/>
    <s v="USD"/>
    <n v="451.52"/>
    <n v="1"/>
    <n v="451.52"/>
    <x v="3"/>
    <n v="0"/>
    <m/>
    <m/>
    <m/>
    <m/>
    <m/>
    <m/>
    <m/>
    <m/>
    <m/>
  </r>
  <r>
    <s v="ASTRAZENECA"/>
    <s v="D5241C00006 (Local)"/>
    <s v="Astra Zeneca"/>
    <s v="Chile"/>
    <x v="0"/>
    <n v="40700"/>
    <s v="Revenues - Third Parties"/>
    <m/>
    <s v="Storage Ambient (per Shelf)"/>
    <n v="2026"/>
    <n v="7"/>
    <s v="USD"/>
    <n v="1072.3499999999999"/>
    <n v="1"/>
    <n v="1072.3499999999999"/>
    <x v="3"/>
    <n v="0"/>
    <m/>
    <m/>
    <m/>
    <m/>
    <m/>
    <m/>
    <m/>
    <m/>
    <m/>
  </r>
  <r>
    <s v="ASTRAZENECA"/>
    <s v="D7860C00006 (Local)"/>
    <s v="Astra Zeneca"/>
    <s v="Chile"/>
    <x v="1"/>
    <n v="40700"/>
    <s v="Revenues - Third Parties"/>
    <m/>
    <s v="Freight - Shipments"/>
    <n v="2026"/>
    <n v="7"/>
    <s v="USD"/>
    <n v="217.77"/>
    <n v="1"/>
    <n v="217.77"/>
    <x v="3"/>
    <n v="1"/>
    <m/>
    <m/>
    <m/>
    <m/>
    <m/>
    <m/>
    <m/>
    <m/>
    <m/>
  </r>
  <r>
    <s v="ASTRAZENECA"/>
    <s v="D7860C00006 (Local)"/>
    <s v="Astra Zeneca"/>
    <s v="Chile"/>
    <x v="3"/>
    <n v="40700"/>
    <s v="Revenues - Third Parties"/>
    <m/>
    <s v="Import License Fee"/>
    <n v="2026"/>
    <n v="7"/>
    <s v="USD"/>
    <n v="2586.6"/>
    <n v="1"/>
    <n v="2586.6"/>
    <x v="3"/>
    <n v="0"/>
    <m/>
    <m/>
    <m/>
    <m/>
    <m/>
    <m/>
    <m/>
    <m/>
    <m/>
  </r>
  <r>
    <s v="ASTRAZENECA"/>
    <s v="D7860C00006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  <m/>
    <m/>
    <m/>
    <m/>
    <m/>
    <m/>
    <m/>
    <m/>
    <m/>
  </r>
  <r>
    <s v="ASTRAZENECA"/>
    <s v="D7860C00006 (Local)"/>
    <s v="Astra Zeneca"/>
    <s v="Chile"/>
    <x v="3"/>
    <n v="40700"/>
    <s v="Revenues - Third Parties"/>
    <m/>
    <s v="Pick and Pack (Ambient)"/>
    <n v="2026"/>
    <n v="7"/>
    <s v="USD"/>
    <n v="319.83"/>
    <n v="1"/>
    <n v="319.83"/>
    <x v="3"/>
    <n v="0"/>
    <m/>
    <m/>
    <m/>
    <m/>
    <m/>
    <m/>
    <m/>
    <m/>
    <m/>
  </r>
  <r>
    <s v="ASTRAZENECA"/>
    <s v="D7860C00006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7860C00006 (Local)"/>
    <s v="Astra Zeneca"/>
    <s v="Chile"/>
    <x v="5"/>
    <n v="40700"/>
    <s v="Revenues - Third Parties"/>
    <m/>
    <s v="PTC Duties"/>
    <n v="2026"/>
    <n v="7"/>
    <s v="USD"/>
    <n v="2851.96"/>
    <n v="1"/>
    <n v="2851.96"/>
    <x v="3"/>
    <n v="1"/>
    <m/>
    <m/>
    <m/>
    <m/>
    <m/>
    <m/>
    <m/>
    <m/>
    <m/>
  </r>
  <r>
    <s v="ASTRAZENECA"/>
    <s v="D7860C00006 (Local)"/>
    <s v="Astra Zeneca"/>
    <s v="Chile"/>
    <x v="3"/>
    <n v="40700"/>
    <s v="Revenues - Third Parties"/>
    <m/>
    <s v="Receipt fee Ambient (per Receipt_ID)"/>
    <n v="2026"/>
    <n v="7"/>
    <s v="USD"/>
    <n v="903.04"/>
    <n v="1"/>
    <n v="903.04"/>
    <x v="3"/>
    <n v="0"/>
    <m/>
    <m/>
    <m/>
    <m/>
    <m/>
    <m/>
    <m/>
    <m/>
    <m/>
  </r>
  <r>
    <s v="ASTRAZENECA"/>
    <s v="D7860C00006 (Local)"/>
    <s v="Astra Zeneca"/>
    <s v="Chile"/>
    <x v="0"/>
    <n v="40700"/>
    <s v="Revenues - Third Parties"/>
    <m/>
    <s v="Storage Ambient (per Shelf)"/>
    <n v="2026"/>
    <n v="7"/>
    <s v="USD"/>
    <n v="357.45"/>
    <n v="1"/>
    <n v="357.45"/>
    <x v="3"/>
    <n v="0"/>
    <m/>
    <m/>
    <m/>
    <m/>
    <m/>
    <m/>
    <m/>
    <m/>
    <m/>
  </r>
  <r>
    <s v="ASTRAZENECA"/>
    <s v="D6972C00002 (Local)"/>
    <s v="Astra Zeneca"/>
    <s v="Chile"/>
    <x v="3"/>
    <n v="40700"/>
    <s v="Revenues - Third Parties"/>
    <m/>
    <s v="Administrative fee"/>
    <n v="2026"/>
    <n v="7"/>
    <s v="USD"/>
    <n v="112.878"/>
    <n v="1"/>
    <n v="112.878"/>
    <x v="3"/>
    <n v="0"/>
    <m/>
    <m/>
    <m/>
    <m/>
    <m/>
    <m/>
    <m/>
    <m/>
    <m/>
  </r>
  <r>
    <s v="ASTRAZENECA"/>
    <s v="D6972C00002 (Local)"/>
    <s v="Astra Zeneca"/>
    <s v="Chile"/>
    <x v="1"/>
    <n v="40700"/>
    <s v="Revenues - Third Parties"/>
    <m/>
    <s v="Freight - Shipments"/>
    <n v="2026"/>
    <n v="7"/>
    <s v="USD"/>
    <n v="72.59"/>
    <n v="1"/>
    <n v="72.59"/>
    <x v="3"/>
    <n v="1"/>
    <m/>
    <m/>
    <m/>
    <m/>
    <m/>
    <m/>
    <m/>
    <m/>
    <m/>
  </r>
  <r>
    <s v="ASTRAZENECA"/>
    <s v="D6972C00002 (Local)"/>
    <s v="Astra Zeneca"/>
    <s v="Chile"/>
    <x v="3"/>
    <n v="40700"/>
    <s v="Revenues - Third Parties"/>
    <m/>
    <s v="Import Services"/>
    <n v="2026"/>
    <n v="7"/>
    <s v="USD"/>
    <n v="98"/>
    <n v="1"/>
    <n v="98"/>
    <x v="3"/>
    <n v="0"/>
    <m/>
    <m/>
    <m/>
    <m/>
    <m/>
    <m/>
    <m/>
    <m/>
    <m/>
  </r>
  <r>
    <s v="ASTRAZENECA"/>
    <s v="D6972C0000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6972C00002 (Local)"/>
    <s v="Astra Zeneca"/>
    <s v="Chile"/>
    <x v="5"/>
    <n v="40700"/>
    <s v="Revenues - Third Parties"/>
    <m/>
    <s v="PTC Duties"/>
    <n v="2026"/>
    <n v="7"/>
    <s v="USD"/>
    <n v="473.13"/>
    <n v="1"/>
    <n v="473.13"/>
    <x v="3"/>
    <n v="1"/>
    <m/>
    <m/>
    <m/>
    <m/>
    <m/>
    <m/>
    <m/>
    <m/>
    <m/>
  </r>
  <r>
    <s v="ASTRAZENECA"/>
    <s v="D6972C00002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7960C00012 (Local)"/>
    <s v="Astra Zeneca"/>
    <s v="Chile"/>
    <x v="3"/>
    <n v="40700"/>
    <s v="Revenues - Third Parties"/>
    <m/>
    <s v="Administrative fee"/>
    <n v="2026"/>
    <n v="7"/>
    <s v="USD"/>
    <n v="564.39"/>
    <n v="1"/>
    <n v="564.39"/>
    <x v="3"/>
    <n v="0"/>
    <m/>
    <m/>
    <m/>
    <m/>
    <m/>
    <m/>
    <m/>
    <m/>
    <m/>
  </r>
  <r>
    <s v="ASTRAZENECA"/>
    <s v="D7960C00012 (Local)"/>
    <s v="Astra Zeneca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ASTRAZENECA"/>
    <s v="D7960C00012 (Local)"/>
    <s v="Astra Zeneca"/>
    <s v="Chile"/>
    <x v="1"/>
    <n v="40700"/>
    <s v="Revenues - Third Parties"/>
    <m/>
    <s v="Freight - Shipments"/>
    <n v="2026"/>
    <n v="7"/>
    <s v="USD"/>
    <n v="250.54"/>
    <n v="1"/>
    <n v="250.54"/>
    <x v="3"/>
    <n v="1"/>
    <m/>
    <m/>
    <m/>
    <m/>
    <m/>
    <m/>
    <m/>
    <m/>
    <m/>
  </r>
  <r>
    <s v="ASTRAZENECA"/>
    <s v="D7960C00012 (Local)"/>
    <s v="Astra Zeneca"/>
    <s v="Chile"/>
    <x v="3"/>
    <n v="40700"/>
    <s v="Revenues - Third Parties"/>
    <m/>
    <s v="Import Services"/>
    <n v="2026"/>
    <n v="7"/>
    <s v="USD"/>
    <n v="490"/>
    <n v="1"/>
    <n v="490"/>
    <x v="3"/>
    <n v="0"/>
    <m/>
    <m/>
    <m/>
    <m/>
    <m/>
    <m/>
    <m/>
    <m/>
    <m/>
  </r>
  <r>
    <s v="ASTRAZENECA"/>
    <s v="D7960C00012 (Local)"/>
    <s v="Astra Zeneca"/>
    <s v="Chile"/>
    <x v="0"/>
    <n v="40700"/>
    <s v="Revenues - Third Parties"/>
    <m/>
    <s v="Non-Drug Storage Ambient (per Shelf)"/>
    <n v="2026"/>
    <n v="7"/>
    <s v="USD"/>
    <n v="125.42"/>
    <n v="1"/>
    <n v="125.42"/>
    <x v="3"/>
    <n v="0"/>
    <m/>
    <m/>
    <m/>
    <m/>
    <m/>
    <m/>
    <m/>
    <m/>
    <m/>
  </r>
  <r>
    <s v="ASTRAZENECA"/>
    <s v="D7960C00012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7960C00012 (Local)"/>
    <s v="Astra Zeneca"/>
    <s v="Chile"/>
    <x v="5"/>
    <n v="40700"/>
    <s v="Revenues - Third Parties"/>
    <m/>
    <s v="PTC Duties"/>
    <n v="2026"/>
    <n v="7"/>
    <s v="USD"/>
    <n v="2392.2800000000002"/>
    <n v="1"/>
    <n v="2392.2800000000002"/>
    <x v="3"/>
    <n v="1"/>
    <m/>
    <m/>
    <m/>
    <m/>
    <m/>
    <m/>
    <m/>
    <m/>
    <m/>
  </r>
  <r>
    <s v="ASTRAZENECA"/>
    <s v="D7960C00012 (Local)"/>
    <s v="Astra Zeneca"/>
    <s v="Chile"/>
    <x v="2"/>
    <n v="40700"/>
    <s v="Revenues - Third Parties"/>
    <m/>
    <s v="Reconciliation of Returns (per Hour)"/>
    <n v="2026"/>
    <n v="7"/>
    <s v="USD"/>
    <n v="66.89"/>
    <n v="1"/>
    <n v="66.89"/>
    <x v="3"/>
    <n v="0"/>
    <m/>
    <m/>
    <m/>
    <m/>
    <m/>
    <m/>
    <m/>
    <m/>
    <m/>
  </r>
  <r>
    <s v="ASTRAZENECA"/>
    <s v="D7960C00012 (Local)"/>
    <s v="Astra Zeneca"/>
    <s v="Chile"/>
    <x v="2"/>
    <n v="40700"/>
    <s v="Revenues - Third Parties"/>
    <m/>
    <s v="Returns Receipt (per Receipt)"/>
    <n v="2026"/>
    <n v="7"/>
    <s v="USD"/>
    <n v="175.59"/>
    <n v="1"/>
    <n v="175.59"/>
    <x v="3"/>
    <n v="0"/>
    <m/>
    <m/>
    <m/>
    <m/>
    <m/>
    <m/>
    <m/>
    <m/>
    <m/>
  </r>
  <r>
    <s v="ASTRAZENECA"/>
    <s v="D7960C00015 (Local)"/>
    <s v="Astra Zeneca"/>
    <s v="Chile"/>
    <x v="3"/>
    <n v="40700"/>
    <s v="Revenues - Third Parties"/>
    <m/>
    <s v="Administrative fee"/>
    <n v="2026"/>
    <n v="7"/>
    <s v="USD"/>
    <n v="1467.44"/>
    <n v="1"/>
    <n v="1467.44"/>
    <x v="3"/>
    <n v="0"/>
    <m/>
    <m/>
    <m/>
    <m/>
    <m/>
    <m/>
    <m/>
    <m/>
    <m/>
  </r>
  <r>
    <s v="ASTRAZENECA"/>
    <s v="D7960C00015 (Local)"/>
    <s v="Astra Zeneca"/>
    <s v="Chile"/>
    <x v="1"/>
    <n v="40700"/>
    <s v="Revenues - Third Parties"/>
    <m/>
    <s v="Freight - Shipments"/>
    <n v="2026"/>
    <n v="7"/>
    <s v="USD"/>
    <n v="346.88"/>
    <n v="1"/>
    <n v="346.88"/>
    <x v="3"/>
    <n v="1"/>
    <m/>
    <m/>
    <m/>
    <m/>
    <m/>
    <m/>
    <m/>
    <m/>
    <m/>
  </r>
  <r>
    <s v="ASTRAZENECA"/>
    <s v="D7960C00015 (Local)"/>
    <s v="Astra Zeneca"/>
    <s v="Chile"/>
    <x v="3"/>
    <n v="40700"/>
    <s v="Revenues - Third Parties"/>
    <m/>
    <s v="Import Services"/>
    <n v="2026"/>
    <n v="7"/>
    <s v="USD"/>
    <n v="1274"/>
    <n v="1"/>
    <n v="1274"/>
    <x v="3"/>
    <n v="0"/>
    <m/>
    <m/>
    <m/>
    <m/>
    <m/>
    <m/>
    <m/>
    <m/>
    <m/>
  </r>
  <r>
    <s v="ASTRAZENECA"/>
    <s v="D7960C0001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7960C00015 (Local)"/>
    <s v="Astra Zeneca"/>
    <s v="Chile"/>
    <x v="5"/>
    <n v="40700"/>
    <s v="Revenues - Third Parties"/>
    <m/>
    <s v="PTC Duties"/>
    <n v="2026"/>
    <n v="7"/>
    <s v="USD"/>
    <n v="7288.32"/>
    <n v="1"/>
    <n v="7288.32"/>
    <x v="3"/>
    <n v="1"/>
    <m/>
    <m/>
    <m/>
    <m/>
    <m/>
    <m/>
    <m/>
    <m/>
    <m/>
  </r>
  <r>
    <s v="ASTRAZENECA"/>
    <s v="D7960C00015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7960C00013 (Local)"/>
    <s v="Astra Zeneca"/>
    <s v="Chile"/>
    <x v="3"/>
    <n v="40700"/>
    <s v="Revenues - Third Parties"/>
    <m/>
    <s v="Administrative fee"/>
    <n v="2026"/>
    <n v="7"/>
    <s v="USD"/>
    <n v="338.64"/>
    <n v="1"/>
    <n v="338.64"/>
    <x v="3"/>
    <n v="0"/>
    <m/>
    <m/>
    <m/>
    <m/>
    <m/>
    <m/>
    <m/>
    <m/>
    <m/>
  </r>
  <r>
    <s v="ASTRAZENECA"/>
    <s v="D7960C00013 (Local)"/>
    <s v="Astra Zeneca"/>
    <s v="Chile"/>
    <x v="1"/>
    <n v="40700"/>
    <s v="Revenues - Third Parties"/>
    <m/>
    <s v="Freight - Shipments"/>
    <n v="2026"/>
    <n v="7"/>
    <s v="USD"/>
    <n v="125.27"/>
    <n v="1"/>
    <n v="125.27"/>
    <x v="3"/>
    <n v="1"/>
    <m/>
    <m/>
    <m/>
    <m/>
    <m/>
    <m/>
    <m/>
    <m/>
    <m/>
  </r>
  <r>
    <s v="ASTRAZENECA"/>
    <s v="D7960C00013 (Local)"/>
    <s v="Astra Zeneca"/>
    <s v="Chile"/>
    <x v="3"/>
    <n v="40700"/>
    <s v="Revenues - Third Parties"/>
    <m/>
    <s v="Import Services"/>
    <n v="2026"/>
    <n v="7"/>
    <s v="USD"/>
    <n v="294"/>
    <n v="1"/>
    <n v="294"/>
    <x v="3"/>
    <n v="0"/>
    <m/>
    <m/>
    <m/>
    <m/>
    <m/>
    <m/>
    <m/>
    <m/>
    <m/>
  </r>
  <r>
    <s v="ASTRAZENECA"/>
    <s v="D7960C00013 (Local)"/>
    <s v="Astra Zeneca"/>
    <s v="Chile"/>
    <x v="5"/>
    <n v="40700"/>
    <s v="Revenues - Third Parties"/>
    <m/>
    <s v="PTC Duties"/>
    <n v="2026"/>
    <n v="7"/>
    <s v="USD"/>
    <n v="1390.21"/>
    <n v="1"/>
    <n v="1390.21"/>
    <x v="3"/>
    <n v="1"/>
    <m/>
    <m/>
    <m/>
    <m/>
    <m/>
    <m/>
    <m/>
    <m/>
    <m/>
  </r>
  <r>
    <s v="ASTRAZENECA"/>
    <s v="D7700C00003 (Local)"/>
    <s v="Astra Zeneca"/>
    <s v="Chile"/>
    <x v="3"/>
    <n v="40700"/>
    <s v="Revenues - Third Parties"/>
    <m/>
    <s v="Administrative fee"/>
    <n v="2026"/>
    <n v="7"/>
    <s v="USD"/>
    <n v="790.16"/>
    <n v="1"/>
    <n v="790.16"/>
    <x v="3"/>
    <n v="0"/>
    <m/>
    <m/>
    <m/>
    <m/>
    <m/>
    <m/>
    <m/>
    <m/>
    <m/>
  </r>
  <r>
    <s v="ASTRAZENECA"/>
    <s v="D7700C00003 (Local)"/>
    <s v="Astra Zeneca"/>
    <s v="Chile"/>
    <x v="1"/>
    <n v="40700"/>
    <s v="Revenues - Third Parties"/>
    <m/>
    <s v="Freight - Shipments"/>
    <n v="2026"/>
    <n v="7"/>
    <s v="USD"/>
    <n v="345.17"/>
    <n v="1"/>
    <n v="345.17"/>
    <x v="3"/>
    <n v="1"/>
    <m/>
    <m/>
    <m/>
    <m/>
    <m/>
    <m/>
    <m/>
    <m/>
    <m/>
  </r>
  <r>
    <s v="ASTRAZENECA"/>
    <s v="D7700C00003 (Local)"/>
    <s v="Astra Zeneca"/>
    <s v="Chile"/>
    <x v="3"/>
    <n v="40700"/>
    <s v="Revenues - Third Parties"/>
    <m/>
    <s v="Import Services"/>
    <n v="2026"/>
    <n v="7"/>
    <s v="USD"/>
    <n v="686"/>
    <n v="1"/>
    <n v="686"/>
    <x v="3"/>
    <n v="0"/>
    <m/>
    <m/>
    <m/>
    <m/>
    <m/>
    <m/>
    <m/>
    <m/>
    <m/>
  </r>
  <r>
    <s v="ASTRAZENECA"/>
    <s v="D7700C00003 (Local)"/>
    <s v="Astra Zeneca"/>
    <s v="Chile"/>
    <x v="0"/>
    <n v="40700"/>
    <s v="Revenues - Third Parties"/>
    <m/>
    <s v="Non-Drug Storage Ambient (per Shelf)"/>
    <n v="2026"/>
    <n v="7"/>
    <s v="USD"/>
    <n v="2502.15"/>
    <n v="1"/>
    <n v="2502.15"/>
    <x v="3"/>
    <n v="0"/>
    <m/>
    <m/>
    <m/>
    <m/>
    <m/>
    <m/>
    <m/>
    <m/>
    <m/>
  </r>
  <r>
    <s v="ASTRAZENECA"/>
    <s v="D7700C00003 (Local)"/>
    <s v="Astra Zeneca"/>
    <s v="Chile"/>
    <x v="3"/>
    <n v="40700"/>
    <s v="Revenues - Third Parties"/>
    <m/>
    <s v="Pick and Pack (Ambient)"/>
    <n v="2026"/>
    <n v="7"/>
    <s v="USD"/>
    <n v="106.61"/>
    <n v="1"/>
    <n v="106.61"/>
    <x v="3"/>
    <n v="0"/>
    <m/>
    <m/>
    <m/>
    <m/>
    <m/>
    <m/>
    <m/>
    <m/>
    <m/>
  </r>
  <r>
    <s v="ASTRAZENECA"/>
    <s v="D770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7700C00003 (Local)"/>
    <s v="Astra Zeneca"/>
    <s v="Chile"/>
    <x v="5"/>
    <n v="40700"/>
    <s v="Revenues - Third Parties"/>
    <m/>
    <s v="PTC Duties"/>
    <n v="2026"/>
    <n v="7"/>
    <s v="USD"/>
    <n v="1788.51"/>
    <n v="1"/>
    <n v="1788.51"/>
    <x v="3"/>
    <n v="1"/>
    <m/>
    <m/>
    <m/>
    <m/>
    <m/>
    <m/>
    <m/>
    <m/>
    <m/>
  </r>
  <r>
    <s v="ASTRAZENECA"/>
    <s v="D9640C00003 (Local)"/>
    <s v="Astra Zeneca"/>
    <s v="Chile"/>
    <x v="3"/>
    <n v="40700"/>
    <s v="Revenues - Third Parties"/>
    <m/>
    <s v="Administrative fee"/>
    <n v="2026"/>
    <n v="7"/>
    <s v="USD"/>
    <n v="677.28"/>
    <n v="1"/>
    <n v="677.28"/>
    <x v="3"/>
    <n v="0"/>
    <m/>
    <m/>
    <m/>
    <m/>
    <m/>
    <m/>
    <m/>
    <m/>
    <m/>
  </r>
  <r>
    <s v="ASTRAZENECA"/>
    <s v="D9640C00003 (Local)"/>
    <s v="Astra Zeneca"/>
    <s v="Chile"/>
    <x v="1"/>
    <n v="40700"/>
    <s v="Revenues - Third Parties"/>
    <m/>
    <s v="Freight - Shipments"/>
    <n v="2026"/>
    <n v="7"/>
    <s v="USD"/>
    <n v="1239.8399999999999"/>
    <n v="1"/>
    <n v="1239.8399999999999"/>
    <x v="3"/>
    <n v="1"/>
    <m/>
    <m/>
    <m/>
    <m/>
    <m/>
    <m/>
    <m/>
    <m/>
    <m/>
  </r>
  <r>
    <s v="ASTRAZENECA"/>
    <s v="D9640C00003 (Local)"/>
    <s v="Astra Zeneca"/>
    <s v="Chile"/>
    <x v="3"/>
    <n v="40700"/>
    <s v="Revenues - Third Parties"/>
    <m/>
    <s v="Import Services"/>
    <n v="2026"/>
    <n v="7"/>
    <s v="USD"/>
    <n v="588"/>
    <n v="1"/>
    <n v="588"/>
    <x v="3"/>
    <n v="0"/>
    <m/>
    <m/>
    <m/>
    <m/>
    <m/>
    <m/>
    <m/>
    <m/>
    <m/>
  </r>
  <r>
    <s v="ASTRAZENECA"/>
    <s v="D9640C00003 (Local)"/>
    <s v="Astra Zeneca"/>
    <s v="Chile"/>
    <x v="0"/>
    <n v="40700"/>
    <s v="Revenues - Third Parties"/>
    <m/>
    <s v="Non-Drug Storage Ambient (per Shelf)"/>
    <n v="2026"/>
    <n v="7"/>
    <s v="USD"/>
    <n v="250.84"/>
    <n v="1"/>
    <n v="250.84"/>
    <x v="3"/>
    <n v="0"/>
    <m/>
    <m/>
    <m/>
    <m/>
    <m/>
    <m/>
    <m/>
    <m/>
    <m/>
  </r>
  <r>
    <s v="ASTRAZENECA"/>
    <s v="D9640C00003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9640C00003 (Local)"/>
    <s v="Astra Zeneca"/>
    <s v="Chile"/>
    <x v="5"/>
    <n v="40700"/>
    <s v="Revenues - Third Parties"/>
    <m/>
    <s v="PTC Duties"/>
    <n v="2026"/>
    <n v="7"/>
    <s v="USD"/>
    <n v="1719.46"/>
    <n v="1"/>
    <n v="1719.46"/>
    <x v="3"/>
    <n v="1"/>
    <m/>
    <m/>
    <m/>
    <m/>
    <m/>
    <m/>
    <m/>
    <m/>
    <m/>
  </r>
  <r>
    <s v="ASTRAZENECA"/>
    <s v="D9640C00003 (Local)"/>
    <s v="Astra Zeneca"/>
    <s v="Chile"/>
    <x v="0"/>
    <n v="40700"/>
    <s v="Revenues - Third Parties"/>
    <m/>
    <s v="Storage Ambient (per Shelf)"/>
    <n v="2026"/>
    <n v="7"/>
    <s v="USD"/>
    <n v="238.3"/>
    <n v="1"/>
    <n v="238.3"/>
    <x v="3"/>
    <n v="0"/>
    <m/>
    <m/>
    <m/>
    <m/>
    <m/>
    <m/>
    <m/>
    <m/>
    <m/>
  </r>
  <r>
    <s v="ASTRAZENECA"/>
    <s v="D6960C00005 (Local)"/>
    <s v="Astra Zeneca"/>
    <s v="Chile"/>
    <x v="3"/>
    <n v="40700"/>
    <s v="Revenues - Third Parties"/>
    <m/>
    <s v="Import License Fee"/>
    <n v="2026"/>
    <n v="7"/>
    <s v="USD"/>
    <n v="1293.3"/>
    <n v="1"/>
    <n v="1293.3"/>
    <x v="3"/>
    <n v="0"/>
    <m/>
    <m/>
    <m/>
    <m/>
    <m/>
    <m/>
    <m/>
    <m/>
    <m/>
  </r>
  <r>
    <s v="ASTRAZENECA"/>
    <s v="D6960C00005 (Local)"/>
    <s v="Astra Zeneca"/>
    <s v="Chile"/>
    <x v="0"/>
    <n v="40700"/>
    <s v="Revenues - Third Parties"/>
    <m/>
    <s v="Non-Drug Storage Ambient (per Shelf)"/>
    <n v="2026"/>
    <n v="7"/>
    <s v="USD"/>
    <n v="125.42"/>
    <n v="1"/>
    <n v="125.42"/>
    <x v="3"/>
    <n v="0"/>
    <m/>
    <m/>
    <m/>
    <m/>
    <m/>
    <m/>
    <m/>
    <m/>
    <m/>
  </r>
  <r>
    <s v="ASTRAZENECA"/>
    <s v="D6960C00005 (Local)"/>
    <s v="Astra Zeneca"/>
    <s v="Chile"/>
    <x v="3"/>
    <n v="40700"/>
    <s v="Revenues - Third Parties"/>
    <m/>
    <s v="Project Management Fee"/>
    <n v="2026"/>
    <n v="7"/>
    <s v="USD"/>
    <n v="376.26"/>
    <n v="1"/>
    <n v="376.26"/>
    <x v="3"/>
    <n v="0"/>
    <m/>
    <m/>
    <m/>
    <m/>
    <m/>
    <m/>
    <m/>
    <m/>
    <m/>
  </r>
  <r>
    <s v="ASTRAZENECA"/>
    <s v="D6960C00005 (Local)"/>
    <s v="Astra Zeneca"/>
    <s v="Chile"/>
    <x v="5"/>
    <n v="40700"/>
    <s v="Revenues - Third Parties"/>
    <m/>
    <s v="PTC Duties"/>
    <n v="2026"/>
    <n v="7"/>
    <s v="USD"/>
    <n v="3736.67"/>
    <n v="1"/>
    <n v="3736.67"/>
    <x v="3"/>
    <n v="1"/>
    <m/>
    <m/>
    <m/>
    <m/>
    <m/>
    <m/>
    <m/>
    <m/>
    <m/>
  </r>
  <r>
    <s v="ASTRAZENECA"/>
    <s v="D6960C00005 (Local)"/>
    <s v="Astra Zeneca"/>
    <s v="Chile"/>
    <x v="3"/>
    <n v="40700"/>
    <s v="Revenues - Third Parties"/>
    <m/>
    <s v="Receipt fee Ambient (per Receipt_ID)"/>
    <n v="2026"/>
    <n v="7"/>
    <s v="USD"/>
    <n v="225.76"/>
    <n v="1"/>
    <n v="225.76"/>
    <x v="3"/>
    <n v="0"/>
    <m/>
    <m/>
    <m/>
    <m/>
    <m/>
    <m/>
    <m/>
    <m/>
    <m/>
  </r>
  <r>
    <s v="ASTRAZENECA"/>
    <s v="D6960C00005 (Local)"/>
    <s v="Astra Zeneca"/>
    <s v="Chile"/>
    <x v="3"/>
    <n v="40700"/>
    <s v="Revenues - Third Parties"/>
    <m/>
    <s v="Setup Fee"/>
    <n v="2026"/>
    <n v="7"/>
    <s v="USD"/>
    <n v="1040.99"/>
    <n v="1"/>
    <n v="1040.99"/>
    <x v="3"/>
    <n v="0"/>
    <m/>
    <m/>
    <m/>
    <m/>
    <m/>
    <m/>
    <m/>
    <m/>
    <m/>
  </r>
  <r>
    <s v="MERCK"/>
    <s v="MK-3475-564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598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35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826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716 (Local)"/>
    <s v="Merck Sharp and Dohme LLC"/>
    <s v="Chile"/>
    <x v="1"/>
    <n v="40700"/>
    <s v="Revenues - Third Parties"/>
    <m/>
    <s v="Freight - Returns"/>
    <n v="2026"/>
    <n v="7"/>
    <s v="USD"/>
    <n v="125.27"/>
    <n v="1"/>
    <n v="125.27"/>
    <x v="3"/>
    <n v="1"/>
    <m/>
    <m/>
    <m/>
    <m/>
    <m/>
    <m/>
    <m/>
    <m/>
    <m/>
  </r>
  <r>
    <s v="MERCK"/>
    <s v="MK-3475-71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811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3475-811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63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64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641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339-010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  <m/>
    <m/>
    <m/>
    <m/>
    <m/>
    <m/>
    <m/>
    <m/>
    <m/>
  </r>
  <r>
    <s v="MERCK"/>
    <s v="MK-7339-001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  <m/>
    <m/>
    <m/>
    <m/>
    <m/>
    <m/>
    <m/>
    <m/>
    <m/>
  </r>
  <r>
    <s v="MERCK"/>
    <s v="MK-7902-006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  <m/>
    <m/>
    <m/>
    <m/>
    <m/>
    <m/>
    <m/>
    <m/>
    <m/>
  </r>
  <r>
    <s v="MERCK"/>
    <s v="MK-3475-97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339-009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7339-009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902-012 (Local)"/>
    <s v="Merck Sharp and Dohme LLC"/>
    <s v="Chile"/>
    <x v="2"/>
    <n v="40700"/>
    <s v="Revenues - Third Parties"/>
    <m/>
    <s v="Destruction (per Kg)"/>
    <n v="2026"/>
    <n v="7"/>
    <s v="USD"/>
    <n v="1246.95"/>
    <n v="1"/>
    <n v="1246.95"/>
    <x v="3"/>
    <n v="1"/>
    <m/>
    <m/>
    <m/>
    <m/>
    <m/>
    <m/>
    <m/>
    <m/>
    <m/>
  </r>
  <r>
    <s v="MERCK"/>
    <s v="MK-7902-012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  <m/>
    <m/>
    <m/>
    <m/>
    <m/>
    <m/>
    <m/>
    <m/>
    <m/>
  </r>
  <r>
    <s v="MERCK"/>
    <s v="MK-3475-991 (Local)"/>
    <s v="Merck Sharp and Dohme LLC"/>
    <s v="Chile"/>
    <x v="1"/>
    <n v="40700"/>
    <s v="Revenues - Third Parties"/>
    <m/>
    <s v="Freight - Returns"/>
    <n v="2026"/>
    <n v="7"/>
    <s v="USD"/>
    <n v="250.54"/>
    <n v="1"/>
    <n v="250.54"/>
    <x v="3"/>
    <n v="1"/>
    <m/>
    <m/>
    <m/>
    <m/>
    <m/>
    <m/>
    <m/>
    <m/>
    <m/>
  </r>
  <r>
    <s v="MERCK"/>
    <s v="MK-3475-991 (Local)"/>
    <s v="Merck Sharp and Dohme LLC"/>
    <s v="Chile"/>
    <x v="0"/>
    <n v="40700"/>
    <s v="Revenues - Third Parties"/>
    <m/>
    <s v="Storage of Returns (per Pallet)"/>
    <n v="2026"/>
    <n v="7"/>
    <s v="USD"/>
    <n v="286.89"/>
    <n v="1"/>
    <n v="286.89"/>
    <x v="3"/>
    <n v="0"/>
    <m/>
    <m/>
    <m/>
    <m/>
    <m/>
    <m/>
    <m/>
    <m/>
    <m/>
  </r>
  <r>
    <s v="MERCK"/>
    <s v="MK-3475-A1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587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3475-58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6482-005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6482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8591A-020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  <m/>
    <m/>
    <m/>
    <m/>
    <m/>
    <m/>
    <m/>
    <m/>
    <m/>
  </r>
  <r>
    <s v="MERCK"/>
    <s v="MK-8591A-02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8591A-017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6482-011 (Local)"/>
    <s v="Merck Sharp and Dohme LLC"/>
    <s v="Chile"/>
    <x v="2"/>
    <n v="40700"/>
    <s v="Revenues - Third Parties"/>
    <m/>
    <s v="Destruction (per Kg)"/>
    <n v="2026"/>
    <n v="7"/>
    <s v="USD"/>
    <n v="1163.82"/>
    <n v="1"/>
    <n v="1163.82"/>
    <x v="3"/>
    <n v="1"/>
    <m/>
    <m/>
    <m/>
    <m/>
    <m/>
    <m/>
    <m/>
    <m/>
    <m/>
  </r>
  <r>
    <s v="MERCK"/>
    <s v="MK-6482-011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  <m/>
    <m/>
    <m/>
    <m/>
    <m/>
    <m/>
    <m/>
    <m/>
    <m/>
  </r>
  <r>
    <s v="MERCK"/>
    <s v="MK-3475-B21 (Local)"/>
    <s v="Merck Sharp and Dohme LLC"/>
    <s v="Chile"/>
    <x v="3"/>
    <n v="40700"/>
    <s v="Revenues - Third Parties"/>
    <m/>
    <s v="Project Management Fee"/>
    <n v="2026"/>
    <n v="7"/>
    <s v="USD"/>
    <n v="310.82"/>
    <n v="1"/>
    <n v="310.82"/>
    <x v="3"/>
    <n v="0"/>
    <m/>
    <m/>
    <m/>
    <m/>
    <m/>
    <m/>
    <m/>
    <m/>
    <m/>
  </r>
  <r>
    <s v="MERCK"/>
    <s v="MK-3475-B2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902-01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7902-015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6482-012 (Local)"/>
    <s v="Merck Sharp and Dohme LLC"/>
    <s v="Chile"/>
    <x v="1"/>
    <n v="40700"/>
    <s v="Revenues - Third Parties"/>
    <m/>
    <s v="Freight - Returns"/>
    <n v="2026"/>
    <n v="7"/>
    <s v="USD"/>
    <n v="415.63"/>
    <n v="1"/>
    <n v="415.63"/>
    <x v="3"/>
    <n v="1"/>
    <m/>
    <m/>
    <m/>
    <m/>
    <m/>
    <m/>
    <m/>
    <m/>
    <m/>
  </r>
  <r>
    <s v="MERCK"/>
    <s v="MK-6482-012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6482-012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6482-012 (Local)"/>
    <s v="Merck Sharp and Dohme LLC"/>
    <s v="Chile"/>
    <x v="0"/>
    <n v="40700"/>
    <s v="Revenues - Third Parties"/>
    <m/>
    <s v="Storage of Returns (per Pallet)"/>
    <n v="2026"/>
    <n v="7"/>
    <s v="USD"/>
    <n v="382.52"/>
    <n v="1"/>
    <n v="382.52"/>
    <x v="3"/>
    <n v="0"/>
    <m/>
    <m/>
    <m/>
    <m/>
    <m/>
    <m/>
    <m/>
    <m/>
    <m/>
  </r>
  <r>
    <s v="MERCK"/>
    <s v="MK-7339-012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7339-012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684A-003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902-014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7902-014 (Local)"/>
    <s v="Merck Sharp and Dohme LLC"/>
    <s v="Chile"/>
    <x v="2"/>
    <n v="40700"/>
    <s v="Revenues - Third Parties"/>
    <m/>
    <s v="Reconciliation of Returns (per Hour)"/>
    <n v="2026"/>
    <n v="7"/>
    <s v="USD"/>
    <n v="432.64"/>
    <n v="1"/>
    <n v="432.64"/>
    <x v="3"/>
    <n v="0"/>
    <m/>
    <m/>
    <m/>
    <m/>
    <m/>
    <m/>
    <m/>
    <m/>
    <m/>
  </r>
  <r>
    <s v="MERCK"/>
    <s v="MK-7902-014 (Local)"/>
    <s v="Merck Sharp and Dohme LLC"/>
    <s v="Chile"/>
    <x v="2"/>
    <n v="40700"/>
    <s v="Revenues - Third Parties"/>
    <m/>
    <s v="Returns Receipt (per Receipt)"/>
    <n v="2026"/>
    <n v="7"/>
    <s v="USD"/>
    <n v="540.79999999999995"/>
    <n v="1"/>
    <n v="540.79999999999995"/>
    <x v="3"/>
    <n v="0"/>
    <m/>
    <m/>
    <m/>
    <m/>
    <m/>
    <m/>
    <m/>
    <m/>
    <m/>
  </r>
  <r>
    <s v="MERCK"/>
    <s v="MK-7902-014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7684A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B49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8591A-03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140-00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140-003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2140-003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2140-00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1084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1084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1084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A-C1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B96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3475-B9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6482-022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6482-022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6482-01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158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15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3475-15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684A-006 (Local)"/>
    <s v="Merck Sharp and Dohme LLC"/>
    <s v="Chile"/>
    <x v="1"/>
    <n v="40700"/>
    <s v="Revenues - Third Parties"/>
    <m/>
    <s v="Freight - Returns"/>
    <n v="2026"/>
    <n v="7"/>
    <s v="USD"/>
    <n v="250.54"/>
    <n v="1"/>
    <n v="250.54"/>
    <x v="3"/>
    <n v="1"/>
    <m/>
    <m/>
    <m/>
    <m/>
    <m/>
    <m/>
    <m/>
    <m/>
    <m/>
  </r>
  <r>
    <s v="MERCK"/>
    <s v="MK-7684A-006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7684A-006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7684A-00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684A-007 (Local)"/>
    <s v="Merck Sharp and Dohme LLC"/>
    <s v="Chile"/>
    <x v="2"/>
    <n v="40700"/>
    <s v="Revenues - Third Parties"/>
    <m/>
    <s v="Destruction (per Kg)"/>
    <n v="2026"/>
    <n v="7"/>
    <s v="USD"/>
    <n v="1385.5"/>
    <n v="1"/>
    <n v="1385.5"/>
    <x v="3"/>
    <n v="1"/>
    <m/>
    <m/>
    <m/>
    <m/>
    <m/>
    <m/>
    <m/>
    <m/>
    <m/>
  </r>
  <r>
    <s v="MERCK"/>
    <s v="MK-7684A-007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  <m/>
    <m/>
    <m/>
    <m/>
    <m/>
    <m/>
    <m/>
    <m/>
    <m/>
  </r>
  <r>
    <s v="MERCK"/>
    <s v="MK-7684A-007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4280A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140-006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2140-006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2140-006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2140-00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1026-008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1026-00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1026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6A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06A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A-D7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684A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4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0482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D46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D46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4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8591A-05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8591A-053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8591A-05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992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99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3B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3475-03B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3475-03B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3475-03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1026-011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1026-011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1026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2B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02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6B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3475-06B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3475-06B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3A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3475-03A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3475-03A (Local)"/>
    <s v="Merck Sharp and Dohme LLC"/>
    <s v="Chile"/>
    <x v="0"/>
    <n v="40700"/>
    <s v="Revenues - Third Parties"/>
    <m/>
    <s v="Storage of Returns (per Pallet)"/>
    <n v="2026"/>
    <n v="7"/>
    <s v="USD"/>
    <n v="191.26"/>
    <n v="1"/>
    <n v="191.26"/>
    <x v="3"/>
    <n v="0"/>
    <m/>
    <m/>
    <m/>
    <m/>
    <m/>
    <m/>
    <m/>
    <m/>
    <m/>
  </r>
  <r>
    <s v="MERCK"/>
    <s v="MK-3475-C9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3475-C9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1026-010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1026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8591A-052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8591A-052 (Local)"/>
    <s v="Merck Sharp and Dohme LLC"/>
    <s v="Chile"/>
    <x v="2"/>
    <n v="40700"/>
    <s v="Revenues - Third Parties"/>
    <m/>
    <s v="Reconciliation of Returns (per Hour)"/>
    <n v="2026"/>
    <n v="7"/>
    <s v="USD"/>
    <n v="324.48"/>
    <n v="1"/>
    <n v="324.48"/>
    <x v="3"/>
    <n v="0"/>
    <m/>
    <m/>
    <m/>
    <m/>
    <m/>
    <m/>
    <m/>
    <m/>
    <m/>
  </r>
  <r>
    <s v="MERCK"/>
    <s v="MK-8591A-052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8591A-05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0616-01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6024-013 (Local)"/>
    <s v="Merck Sharp and Dohme LLC"/>
    <s v="Chile"/>
    <x v="2"/>
    <n v="40700"/>
    <s v="Revenues - Third Parties"/>
    <m/>
    <s v="Destruction (per Kg)"/>
    <n v="2026"/>
    <n v="7"/>
    <s v="USD"/>
    <n v="969.85"/>
    <n v="1"/>
    <n v="969.85"/>
    <x v="3"/>
    <n v="1"/>
    <m/>
    <m/>
    <m/>
    <m/>
    <m/>
    <m/>
    <m/>
    <m/>
    <m/>
  </r>
  <r>
    <s v="MERCK"/>
    <s v="MK-6024-013 (Local)"/>
    <s v="Merck Sharp and Dohme LLC"/>
    <s v="Chile"/>
    <x v="2"/>
    <n v="40700"/>
    <s v="Revenues - Third Parties"/>
    <m/>
    <s v="Destruction Setup Fee"/>
    <n v="2026"/>
    <n v="7"/>
    <s v="USD"/>
    <n v="675.99"/>
    <n v="1"/>
    <n v="675.99"/>
    <x v="3"/>
    <n v="0"/>
    <m/>
    <m/>
    <m/>
    <m/>
    <m/>
    <m/>
    <m/>
    <m/>
    <m/>
  </r>
  <r>
    <s v="MERCK"/>
    <s v="MK-6024-01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V940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V940-00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V94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0616-015 (Local)"/>
    <s v="Merck Sharp and Dohme LLC"/>
    <s v="Chile"/>
    <x v="1"/>
    <n v="40700"/>
    <s v="Revenues - Third Parties"/>
    <m/>
    <s v="Freight - Returns"/>
    <n v="2026"/>
    <n v="7"/>
    <s v="USD"/>
    <n v="415.63"/>
    <n v="1"/>
    <n v="415.63"/>
    <x v="3"/>
    <n v="1"/>
    <m/>
    <m/>
    <m/>
    <m/>
    <m/>
    <m/>
    <m/>
    <m/>
    <m/>
  </r>
  <r>
    <s v="MERCK"/>
    <s v="MK-0616-015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0616-015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0616-01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04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V940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V940-00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V940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02 (Local)"/>
    <s v="Merck Sharp and Dohme LLC"/>
    <s v="Chile"/>
    <x v="1"/>
    <n v="40700"/>
    <s v="Revenues - Third Parties"/>
    <m/>
    <s v="Freight - Returns"/>
    <n v="2026"/>
    <n v="7"/>
    <s v="USD"/>
    <n v="217.77"/>
    <n v="1"/>
    <n v="217.77"/>
    <x v="3"/>
    <n v="1"/>
    <m/>
    <m/>
    <m/>
    <m/>
    <m/>
    <m/>
    <m/>
    <m/>
    <m/>
  </r>
  <r>
    <s v="MERCK"/>
    <s v="V940-00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04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870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2870-004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2870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A-F11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A-F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0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V940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6194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240-001 (Local)"/>
    <s v="Merck Sharp and Dohme LLC"/>
    <s v="Chile"/>
    <x v="1"/>
    <n v="40700"/>
    <s v="Revenues - Third Parties"/>
    <m/>
    <s v="Freight - Returns"/>
    <n v="2026"/>
    <n v="7"/>
    <s v="USD"/>
    <n v="435.54"/>
    <n v="1"/>
    <n v="435.54"/>
    <x v="3"/>
    <n v="1"/>
    <m/>
    <m/>
    <m/>
    <m/>
    <m/>
    <m/>
    <m/>
    <m/>
    <m/>
  </r>
  <r>
    <s v="MERCK"/>
    <s v="MK-7240-001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7240-001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724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5684-00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5684-00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5684-00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0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2870-00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2870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5684-004 (Local)"/>
    <s v="Merck Sharp and Dohme LLC"/>
    <s v="Chile"/>
    <x v="1"/>
    <n v="40700"/>
    <s v="Revenues - Third Parties"/>
    <m/>
    <s v="Freight - Returns"/>
    <n v="2026"/>
    <n v="7"/>
    <s v="USD"/>
    <n v="278.36"/>
    <n v="1"/>
    <n v="278.36"/>
    <x v="3"/>
    <n v="1"/>
    <m/>
    <m/>
    <m/>
    <m/>
    <m/>
    <m/>
    <m/>
    <m/>
    <m/>
  </r>
  <r>
    <s v="MERCK"/>
    <s v="MK-5684-004 (Local)"/>
    <s v="Merck Sharp and Dohme LLC"/>
    <s v="Chile"/>
    <x v="2"/>
    <n v="40700"/>
    <s v="Revenues - Third Parties"/>
    <m/>
    <s v="Reconciliation of Returns (per Hour)"/>
    <n v="2026"/>
    <n v="7"/>
    <s v="USD"/>
    <n v="324.48"/>
    <n v="1"/>
    <n v="324.48"/>
    <x v="3"/>
    <n v="0"/>
    <m/>
    <m/>
    <m/>
    <m/>
    <m/>
    <m/>
    <m/>
    <m/>
    <m/>
  </r>
  <r>
    <s v="MERCK"/>
    <s v="MK-5684-004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5684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10 (Local)"/>
    <s v="Merck Sharp and Dohme LLC"/>
    <s v="Chile"/>
    <x v="1"/>
    <n v="40700"/>
    <s v="Revenues - Third Parties"/>
    <m/>
    <s v="Freight - Returns"/>
    <n v="2026"/>
    <n v="7"/>
    <s v="USD"/>
    <n v="222.44"/>
    <n v="1"/>
    <n v="222.44"/>
    <x v="3"/>
    <n v="1"/>
    <m/>
    <m/>
    <m/>
    <m/>
    <m/>
    <m/>
    <m/>
    <m/>
    <m/>
  </r>
  <r>
    <s v="MERCK"/>
    <s v="MK-2870-010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2870-010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2870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07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2870-007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2870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19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2870-019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2870-019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2870-01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8591A-05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8591A-05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8591A-05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5684-01A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5684-01A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5684-01A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5684-01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6C (Local)"/>
    <s v="Merck Sharp and Dohme LLC"/>
    <s v="Chile"/>
    <x v="1"/>
    <n v="40700"/>
    <s v="Revenues - Third Parties"/>
    <m/>
    <s v="Freight - Returns"/>
    <n v="2026"/>
    <n v="7"/>
    <s v="USD"/>
    <n v="343.04"/>
    <n v="1"/>
    <n v="343.04"/>
    <x v="3"/>
    <n v="1"/>
    <m/>
    <m/>
    <m/>
    <m/>
    <m/>
    <m/>
    <m/>
    <m/>
    <m/>
  </r>
  <r>
    <s v="MERCK"/>
    <s v="MK-3475-06C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3475-06C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3475-06C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15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870-01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1084-004 (Local)"/>
    <s v="Merck Sharp and Dohme LLC"/>
    <s v="Chile"/>
    <x v="1"/>
    <n v="40700"/>
    <s v="Revenues - Third Parties"/>
    <m/>
    <s v="Freight - Returns"/>
    <n v="2026"/>
    <n v="7"/>
    <s v="USD"/>
    <n v="217.77"/>
    <n v="1"/>
    <n v="217.77"/>
    <x v="3"/>
    <n v="1"/>
    <m/>
    <m/>
    <m/>
    <m/>
    <m/>
    <m/>
    <m/>
    <m/>
    <m/>
  </r>
  <r>
    <s v="MERCK"/>
    <s v="MK-1084-004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1084-00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1084-00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20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2870-02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23 (Local)"/>
    <s v="Merck Sharp and Dohme LLC"/>
    <s v="Chile"/>
    <x v="1"/>
    <n v="40700"/>
    <s v="Revenues - Third Parties"/>
    <m/>
    <s v="Freight - Returns"/>
    <n v="2026"/>
    <n v="7"/>
    <s v="USD"/>
    <n v="197.86"/>
    <n v="1"/>
    <n v="197.86"/>
    <x v="3"/>
    <n v="1"/>
    <m/>
    <m/>
    <m/>
    <m/>
    <m/>
    <m/>
    <m/>
    <m/>
    <m/>
  </r>
  <r>
    <s v="MERCK"/>
    <s v="MK-2870-023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2870-023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2870-02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9999-02A (Local)"/>
    <s v="Merck Sharp and Dohme LLC"/>
    <s v="Chile"/>
    <x v="1"/>
    <n v="40700"/>
    <s v="Revenues - Third Parties"/>
    <m/>
    <s v="Freight - Returns"/>
    <n v="2026"/>
    <n v="7"/>
    <s v="USD"/>
    <n v="145.18"/>
    <n v="1"/>
    <n v="145.18"/>
    <x v="3"/>
    <n v="1"/>
    <m/>
    <m/>
    <m/>
    <m/>
    <m/>
    <m/>
    <m/>
    <m/>
    <m/>
  </r>
  <r>
    <s v="MERCK"/>
    <s v="MK-9999-02A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9999-02A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9999-02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0616-019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0616-019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0616-019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0616-01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6D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06D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240-008 (Local)"/>
    <s v="Merck Sharp and Dohme LLC"/>
    <s v="Chile"/>
    <x v="1"/>
    <n v="40700"/>
    <s v="Revenues - Third Parties"/>
    <m/>
    <s v="Freight - Returns"/>
    <n v="2026"/>
    <n v="7"/>
    <s v="USD"/>
    <n v="540.9"/>
    <n v="1"/>
    <n v="540.9"/>
    <x v="3"/>
    <n v="1"/>
    <m/>
    <m/>
    <m/>
    <m/>
    <m/>
    <m/>
    <m/>
    <m/>
    <m/>
  </r>
  <r>
    <s v="MERCK"/>
    <s v="MK-7240-008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MK-7240-008 (Local)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7240-008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543-007 (Local)"/>
    <s v="Merck Sharp and Dohme LLC"/>
    <s v="Chile"/>
    <x v="1"/>
    <n v="40700"/>
    <s v="Revenues - Third Parties"/>
    <m/>
    <s v="Freight - Returns"/>
    <n v="2026"/>
    <n v="7"/>
    <s v="USD"/>
    <n v="323.13"/>
    <n v="1"/>
    <n v="323.13"/>
    <x v="3"/>
    <n v="1"/>
    <m/>
    <m/>
    <m/>
    <m/>
    <m/>
    <m/>
    <m/>
    <m/>
    <m/>
  </r>
  <r>
    <s v="MERCK"/>
    <s v="MK-3543-007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3543-007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3543-007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6482-029 Local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6482-029 Local"/>
    <s v="Merck Sharp and Dohme LLC"/>
    <s v="Chile"/>
    <x v="2"/>
    <n v="40700"/>
    <s v="Revenues - Third Parties"/>
    <m/>
    <s v="Returns Receipt (per Receipt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6482-029 Local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09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V940-009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A-F6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3475A-F6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3475A-F6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140-010 (Local)"/>
    <s v="Merck Sharp and Dohme LLC"/>
    <s v="Chile"/>
    <x v="1"/>
    <n v="40700"/>
    <s v="Revenues - Third Parties"/>
    <m/>
    <s v="Freight - Returns"/>
    <n v="2026"/>
    <n v="7"/>
    <s v="USD"/>
    <n v="197.86"/>
    <n v="1"/>
    <n v="197.86"/>
    <x v="3"/>
    <n v="1"/>
    <m/>
    <m/>
    <m/>
    <m/>
    <m/>
    <m/>
    <m/>
    <m/>
    <m/>
  </r>
  <r>
    <s v="MERCK"/>
    <s v="MK-2140-010 (Local)"/>
    <s v="Merck Sharp and Dohme LLC"/>
    <s v="Chile"/>
    <x v="2"/>
    <n v="40700"/>
    <s v="Revenues - Third Parties"/>
    <m/>
    <s v="Reconciliation of Returns (per Hour)"/>
    <n v="2026"/>
    <n v="7"/>
    <s v="USD"/>
    <n v="270.39999999999998"/>
    <n v="1"/>
    <n v="270.39999999999998"/>
    <x v="3"/>
    <n v="0"/>
    <m/>
    <m/>
    <m/>
    <m/>
    <m/>
    <m/>
    <m/>
    <m/>
    <m/>
  </r>
  <r>
    <s v="MERCK"/>
    <s v="MK-2140-010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2140-010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1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870-011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2870-011 (Local)"/>
    <s v="Merck Sharp and Dohme LLC"/>
    <s v="Chile"/>
    <x v="2"/>
    <n v="40700"/>
    <s v="Revenues - Third Parties"/>
    <m/>
    <s v="Returns Receipt (per Receipt)"/>
    <n v="2026"/>
    <n v="7"/>
    <s v="USD"/>
    <n v="405.6"/>
    <n v="1"/>
    <n v="405.6"/>
    <x v="3"/>
    <n v="0"/>
    <m/>
    <m/>
    <m/>
    <m/>
    <m/>
    <m/>
    <m/>
    <m/>
    <m/>
  </r>
  <r>
    <s v="MERCK"/>
    <s v="MK-2870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6E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3475-06E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120-002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0472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0472-001 (Local)"/>
    <s v="Merck Sharp and Dohme LLC"/>
    <s v="Chile"/>
    <x v="2"/>
    <n v="40700"/>
    <s v="Revenues - Third Parties"/>
    <m/>
    <s v="Reconciliation of Returns (per Hour)"/>
    <n v="2026"/>
    <n v="7"/>
    <s v="USD"/>
    <n v="432.64"/>
    <n v="1"/>
    <n v="432.64"/>
    <x v="3"/>
    <n v="0"/>
    <m/>
    <m/>
    <m/>
    <m/>
    <m/>
    <m/>
    <m/>
    <m/>
    <m/>
  </r>
  <r>
    <s v="MERCK"/>
    <s v="MK-0472-001 (Local)"/>
    <s v="Merck Sharp and Dohme LLC"/>
    <s v="Chile"/>
    <x v="2"/>
    <n v="40700"/>
    <s v="Revenues - Third Parties"/>
    <m/>
    <s v="Returns Receipt (per Receipt)"/>
    <n v="2026"/>
    <n v="7"/>
    <s v="USD"/>
    <n v="540.79999999999995"/>
    <n v="1"/>
    <n v="540.79999999999995"/>
    <x v="3"/>
    <n v="0"/>
    <m/>
    <m/>
    <m/>
    <m/>
    <m/>
    <m/>
    <m/>
    <m/>
    <m/>
  </r>
  <r>
    <s v="MERCK"/>
    <s v="MK-0472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V940-011 (Local)"/>
    <s v="Merck Sharp and Dohme LLC"/>
    <s v="Chile"/>
    <x v="2"/>
    <n v="40700"/>
    <s v="Revenues - Third Parties"/>
    <m/>
    <s v="Reconciliation of Returns (per Hour)"/>
    <n v="2026"/>
    <n v="7"/>
    <s v="USD"/>
    <n v="216.32"/>
    <n v="1"/>
    <n v="216.32"/>
    <x v="3"/>
    <n v="0"/>
    <m/>
    <m/>
    <m/>
    <m/>
    <m/>
    <m/>
    <m/>
    <m/>
    <m/>
  </r>
  <r>
    <s v="MERCK"/>
    <s v="V940-01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400-001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400-001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2400-001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2400-001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870-033 (Local)"/>
    <s v="Merck Sharp and Dohme LLC"/>
    <s v="Chile"/>
    <x v="1"/>
    <n v="40700"/>
    <s v="Revenues - Third Parties"/>
    <m/>
    <s v="Freight - Returns"/>
    <n v="2026"/>
    <n v="7"/>
    <s v="USD"/>
    <n v="72.59"/>
    <n v="1"/>
    <n v="72.59"/>
    <x v="3"/>
    <n v="1"/>
    <m/>
    <m/>
    <m/>
    <m/>
    <m/>
    <m/>
    <m/>
    <m/>
    <m/>
  </r>
  <r>
    <s v="MERCK"/>
    <s v="MK-2870-033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5909-005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5909-005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5909-005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1H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1E (Local)"/>
    <s v="Merck Sharp and Dohme LLC"/>
    <s v="Chile"/>
    <x v="2"/>
    <n v="40700"/>
    <s v="Revenues - Third Parties"/>
    <m/>
    <s v="Reconciliation of Returns (per Hour)"/>
    <n v="2026"/>
    <n v="7"/>
    <s v="USD"/>
    <n v="108.16"/>
    <n v="1"/>
    <n v="108.16"/>
    <x v="3"/>
    <n v="0"/>
    <m/>
    <m/>
    <m/>
    <m/>
    <m/>
    <m/>
    <m/>
    <m/>
    <m/>
  </r>
  <r>
    <s v="MERCK"/>
    <s v="MK-3475-01E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2400-01A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3475-01G (Local)"/>
    <s v="Merck Sharp and Dohme LLC"/>
    <s v="Chile"/>
    <x v="2"/>
    <n v="40700"/>
    <s v="Revenues - Third Parties"/>
    <m/>
    <s v="Reconciliation of Returns (per Hour)"/>
    <n v="2026"/>
    <n v="7"/>
    <s v="USD"/>
    <n v="162.24"/>
    <n v="1"/>
    <n v="162.24"/>
    <x v="3"/>
    <n v="0"/>
    <m/>
    <m/>
    <m/>
    <m/>
    <m/>
    <m/>
    <m/>
    <m/>
    <m/>
  </r>
  <r>
    <s v="MERCK"/>
    <s v="MK-3475-01G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3475-01G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MERCK"/>
    <s v="MK-7240-014 (Local)"/>
    <s v="Merck Sharp and Dohme LLC"/>
    <s v="Chile"/>
    <x v="2"/>
    <n v="40700"/>
    <s v="Revenues - Third Parties"/>
    <m/>
    <s v="Reconciliation of Returns (per Hour)"/>
    <n v="2026"/>
    <n v="7"/>
    <s v="USD"/>
    <n v="54.08"/>
    <n v="1"/>
    <n v="54.08"/>
    <x v="3"/>
    <n v="0"/>
    <m/>
    <m/>
    <m/>
    <m/>
    <m/>
    <m/>
    <m/>
    <m/>
    <m/>
  </r>
  <r>
    <s v="MERCK"/>
    <s v="MK-7240-014 (Local)"/>
    <s v="Merck Sharp and Dohme LLC"/>
    <s v="Chile"/>
    <x v="2"/>
    <n v="40700"/>
    <s v="Revenues - Third Parties"/>
    <m/>
    <s v="Returns Receipt (per Receipt)"/>
    <n v="2026"/>
    <n v="7"/>
    <s v="USD"/>
    <n v="135.19999999999999"/>
    <n v="1"/>
    <n v="135.19999999999999"/>
    <x v="3"/>
    <n v="0"/>
    <m/>
    <m/>
    <m/>
    <m/>
    <m/>
    <m/>
    <m/>
    <m/>
    <m/>
  </r>
  <r>
    <s v="MERCK"/>
    <s v="MK-7240-014 (Local)"/>
    <s v="Merck Sharp and Dohme LLC"/>
    <s v="Chile"/>
    <x v="0"/>
    <n v="40700"/>
    <s v="Revenues - Third Parties"/>
    <m/>
    <s v="Storage of Returns (per Pallet)"/>
    <n v="2026"/>
    <n v="7"/>
    <s v="USD"/>
    <n v="95.63"/>
    <n v="1"/>
    <n v="95.63"/>
    <x v="3"/>
    <n v="0"/>
    <m/>
    <m/>
    <m/>
    <m/>
    <m/>
    <m/>
    <m/>
    <m/>
    <m/>
  </r>
  <r>
    <s v="OTH CUST"/>
    <s v="D081SC00001 (comparator)"/>
    <s v="Fortrea"/>
    <s v="Chile"/>
    <x v="3"/>
    <n v="40700"/>
    <s v="Revenues - Third Parties"/>
    <m/>
    <s v="Project Management Fee"/>
    <n v="2026"/>
    <n v="7"/>
    <s v="USD"/>
    <n v="1696.88"/>
    <n v="1"/>
    <n v="1696.88"/>
    <x v="3"/>
    <n v="0"/>
    <m/>
    <m/>
    <m/>
    <m/>
    <m/>
    <m/>
    <m/>
    <m/>
    <m/>
  </r>
  <r>
    <s v="OTH CUST"/>
    <s v="D081SC00001 (comparator)"/>
    <s v="Fortrea"/>
    <s v="Chile"/>
    <x v="0"/>
    <n v="40700"/>
    <s v="Revenues - Third Parties"/>
    <m/>
    <s v="Storage Ambient (per Shelf)"/>
    <n v="2026"/>
    <n v="7"/>
    <s v="USD"/>
    <n v="1621.04"/>
    <n v="1"/>
    <n v="1621.04"/>
    <x v="3"/>
    <n v="0"/>
    <m/>
    <m/>
    <m/>
    <m/>
    <m/>
    <m/>
    <m/>
    <m/>
    <m/>
  </r>
  <r>
    <s v="OTH CUST"/>
    <s v="Transfer Princing"/>
    <s v="Others"/>
    <s v="Chile"/>
    <x v="5"/>
    <n v="40700"/>
    <s v="Revenues - Third Parties"/>
    <m/>
    <s v="Cost of duties"/>
    <n v="2026"/>
    <n v="7"/>
    <s v="USD"/>
    <n v="-6434.64"/>
    <n v="1"/>
    <n v="-6434.64"/>
    <x v="3"/>
    <n v="0"/>
    <m/>
    <m/>
    <m/>
    <m/>
    <m/>
    <m/>
    <m/>
    <m/>
    <m/>
  </r>
  <r>
    <s v="OTH CUST"/>
    <s v="Transfer Princing"/>
    <s v="Others"/>
    <s v="Chile"/>
    <x v="1"/>
    <n v="40700"/>
    <s v="Revenues - Third Parties"/>
    <m/>
    <s v="Ajuste 606"/>
    <n v="2026"/>
    <n v="7"/>
    <s v="USD"/>
    <n v="0"/>
    <n v="1"/>
    <n v="0"/>
    <x v="3"/>
    <s v="Not Applicable"/>
    <m/>
    <m/>
    <m/>
    <m/>
    <m/>
    <m/>
    <m/>
    <m/>
    <m/>
  </r>
  <r>
    <s v="OTH CUST"/>
    <s v="Transfer Princing"/>
    <s v="Others"/>
    <s v="Chile"/>
    <x v="3"/>
    <n v="40700"/>
    <s v="Revenues - Third Parties"/>
    <m/>
    <s v="Provision rebate Accrual"/>
    <n v="2026"/>
    <n v="7"/>
    <s v="USD"/>
    <n v="0"/>
    <n v="1"/>
    <n v="0"/>
    <x v="3"/>
    <s v="Not Applicable"/>
    <m/>
    <m/>
    <m/>
    <m/>
    <m/>
    <m/>
    <m/>
    <m/>
    <m/>
  </r>
  <r>
    <s v="OTH CUST"/>
    <s v="Transfer Princing"/>
    <s v="Others"/>
    <s v="Chile"/>
    <x v="1"/>
    <n v="40700"/>
    <s v="Revenues - Third Parties"/>
    <m/>
    <s v="Provision rebate Accrual"/>
    <n v="2026"/>
    <n v="7"/>
    <s v="USD"/>
    <n v="0"/>
    <n v="1"/>
    <n v="0"/>
    <x v="3"/>
    <s v="Not Applicable"/>
    <m/>
    <m/>
    <m/>
    <m/>
    <m/>
    <m/>
    <m/>
    <m/>
    <m/>
  </r>
  <r>
    <s v="OTH CUST"/>
    <s v="Transfer Princing"/>
    <s v="Others"/>
    <s v="Chile"/>
    <x v="0"/>
    <n v="40700"/>
    <s v="Revenues - Third Parties"/>
    <m/>
    <s v="Provision rebate Accrual"/>
    <n v="2026"/>
    <n v="7"/>
    <s v="USD"/>
    <n v="0"/>
    <n v="1"/>
    <n v="0"/>
    <x v="3"/>
    <s v="Not Applicable"/>
    <m/>
    <m/>
    <m/>
    <m/>
    <m/>
    <m/>
    <m/>
    <m/>
    <m/>
  </r>
  <r>
    <s v="DEFERRED"/>
    <s v="Others"/>
    <s v="Deferred Revenue"/>
    <s v="Chile"/>
    <x v="4"/>
    <n v="40700"/>
    <s v="Revenues - Third Parties"/>
    <m/>
    <s v="Adjustment due to services rendered between 16/12 - 31/12"/>
    <n v="2026"/>
    <n v="7"/>
    <s v="USD"/>
    <n v="0"/>
    <n v="1"/>
    <n v="0"/>
    <x v="3"/>
    <s v="Not Applicable"/>
    <m/>
    <m/>
    <m/>
    <m/>
    <m/>
    <m/>
    <m/>
    <m/>
    <m/>
  </r>
  <r>
    <s v="DEFERRED"/>
    <s v="Others"/>
    <s v="Deferred Revenue"/>
    <s v="Chile"/>
    <x v="1"/>
    <n v="40700"/>
    <s v="Revenues - Third Parties"/>
    <m/>
    <s v="Adjustment due to services rendered between 16/12 - 31/12"/>
    <n v="2026"/>
    <n v="7"/>
    <s v="USD"/>
    <n v="-33445.225011580151"/>
    <n v="1"/>
    <n v="-33445.225011580151"/>
    <x v="3"/>
    <s v="Not Applicable"/>
    <m/>
    <m/>
    <m/>
    <m/>
    <m/>
    <m/>
    <m/>
    <m/>
    <m/>
  </r>
  <r>
    <s v="DEFERRED"/>
    <s v="Others"/>
    <s v="Deferred Revenue"/>
    <s v="Chile"/>
    <x v="3"/>
    <n v="40700"/>
    <s v="Revenues - Third Parties"/>
    <m/>
    <s v="Adjustment due to services rendered between 16/12 - 31/12"/>
    <n v="2026"/>
    <n v="7"/>
    <s v="USD"/>
    <n v="-101715.29544807249"/>
    <n v="1"/>
    <n v="-101715.29544807249"/>
    <x v="3"/>
    <s v="Not Applicable"/>
    <m/>
    <m/>
    <m/>
    <m/>
    <m/>
    <m/>
    <m/>
    <m/>
    <m/>
  </r>
  <r>
    <s v="DEFERRED"/>
    <s v="Others"/>
    <s v="Deferred Revenue"/>
    <s v="Chile"/>
    <x v="1"/>
    <n v="40700"/>
    <s v="Revenues - Third Parties"/>
    <m/>
    <s v="Adjustment due to services rendered between 16/12 - 31/12"/>
    <n v="2026"/>
    <n v="7"/>
    <s v="USD"/>
    <n v="0"/>
    <n v="1"/>
    <n v="0"/>
    <x v="3"/>
    <s v="Not Applicable"/>
    <m/>
    <m/>
    <m/>
    <m/>
    <m/>
    <m/>
    <m/>
    <m/>
    <m/>
  </r>
  <r>
    <s v="DEFERRED"/>
    <s v="Others"/>
    <s v="Deferred Revenue"/>
    <s v="Chile"/>
    <x v="1"/>
    <n v="40700"/>
    <s v="Revenues - Third Parties"/>
    <m/>
    <s v="Estimated Revenue from 16/01 - 30/01"/>
    <n v="2026"/>
    <n v="7"/>
    <s v="USD"/>
    <n v="38838.898107768378"/>
    <n v="1"/>
    <n v="38838.898107768378"/>
    <x v="3"/>
    <s v="Not Applicable"/>
    <m/>
    <m/>
    <m/>
    <m/>
    <m/>
    <m/>
    <m/>
    <m/>
    <m/>
  </r>
  <r>
    <s v="DEFERRED"/>
    <s v="Others"/>
    <s v="Deferred Revenue"/>
    <s v="Chile"/>
    <x v="3"/>
    <n v="40700"/>
    <s v="Revenues - Third Parties"/>
    <m/>
    <s v="Estimated Revenue from 16/01 - 30/01"/>
    <n v="2026"/>
    <n v="7"/>
    <s v="USD"/>
    <n v="104887.58354438003"/>
    <n v="1"/>
    <n v="104887.58354438003"/>
    <x v="3"/>
    <s v="Not Applicable"/>
    <m/>
    <m/>
    <m/>
    <m/>
    <m/>
    <m/>
    <m/>
    <m/>
    <m/>
  </r>
  <r>
    <s v="DEFERRED"/>
    <s v="Others"/>
    <s v="Deferred Revenue"/>
    <s v="Chile"/>
    <x v="1"/>
    <n v="40700"/>
    <s v="Revenues - Third Parties"/>
    <m/>
    <s v="Estimated Revenue from 16/01 - 30/01"/>
    <n v="2026"/>
    <n v="7"/>
    <s v="USD"/>
    <n v="0"/>
    <n v="1"/>
    <n v="0"/>
    <x v="3"/>
    <s v="Not Applicable"/>
    <m/>
    <m/>
    <m/>
    <m/>
    <m/>
    <m/>
    <m/>
    <m/>
    <m/>
  </r>
  <r>
    <s v="OTH CUST"/>
    <s v="Others"/>
    <s v="Others"/>
    <s v="Chile"/>
    <x v="6"/>
    <n v="40700"/>
    <s v="Revenues - Third Parties"/>
    <m/>
    <s v="FX Translation"/>
    <n v="2026"/>
    <n v="7"/>
    <s v="USD"/>
    <n v="0"/>
    <n v="1"/>
    <n v="0"/>
    <x v="3"/>
    <s v="Not Applicable"/>
    <m/>
    <m/>
    <m/>
    <m/>
    <m/>
    <m/>
    <m/>
    <m/>
    <m/>
  </r>
  <r>
    <s v="OTH CUST"/>
    <s v="Others"/>
    <s v="Others"/>
    <s v="Chile"/>
    <x v="4"/>
    <n v="40700"/>
    <s v="Revenues - Third Parties"/>
    <m/>
    <s v="FX Translation"/>
    <n v="2026"/>
    <n v="7"/>
    <s v="USD"/>
    <n v="0"/>
    <n v="1"/>
    <n v="0"/>
    <x v="3"/>
    <s v="Not Applicable"/>
    <m/>
    <m/>
    <m/>
    <m/>
    <m/>
    <m/>
    <m/>
    <m/>
    <m/>
  </r>
  <r>
    <s v="OTH CUST"/>
    <s v="Others"/>
    <s v="Others"/>
    <s v="Chile"/>
    <x v="5"/>
    <n v="40700"/>
    <s v="Revenues - Third Parties"/>
    <m/>
    <s v="FX Translation"/>
    <n v="2026"/>
    <n v="7"/>
    <s v="USD"/>
    <n v="308.45000000000437"/>
    <n v="1"/>
    <n v="308.45000000000437"/>
    <x v="3"/>
    <s v="Not Applicable"/>
    <m/>
    <m/>
    <m/>
    <m/>
    <m/>
    <m/>
    <m/>
    <m/>
    <m/>
  </r>
  <r>
    <s v="OTH CUST"/>
    <s v="Others"/>
    <s v="Others"/>
    <s v="Chile"/>
    <x v="3"/>
    <n v="40700"/>
    <s v="Revenues - Third Parties"/>
    <m/>
    <s v="FX Translation"/>
    <n v="2026"/>
    <n v="7"/>
    <s v="USD"/>
    <n v="1278.0219036924245"/>
    <n v="1"/>
    <n v="1278.0219036924245"/>
    <x v="3"/>
    <s v="Not Applicable"/>
    <m/>
    <m/>
    <m/>
    <m/>
    <m/>
    <m/>
    <m/>
    <m/>
    <m/>
  </r>
  <r>
    <s v="OTH CUST"/>
    <s v="Others"/>
    <s v="Others"/>
    <s v="Chile"/>
    <x v="1"/>
    <n v="40700"/>
    <s v="Revenues - Third Parties"/>
    <m/>
    <s v="FX Translation"/>
    <n v="2026"/>
    <n v="7"/>
    <s v="USD"/>
    <n v="-470.52309618824074"/>
    <n v="1"/>
    <n v="-470.52309618824074"/>
    <x v="3"/>
    <s v="Not Applicable"/>
    <m/>
    <m/>
    <m/>
    <m/>
    <m/>
    <m/>
    <m/>
    <m/>
    <m/>
  </r>
  <r>
    <s v="OTH CUST"/>
    <s v="Others"/>
    <s v="Others"/>
    <s v="Chile"/>
    <x v="7"/>
    <n v="40700"/>
    <s v="Revenues - Third Parties"/>
    <m/>
    <s v="FX Translation"/>
    <n v="2026"/>
    <n v="7"/>
    <s v="USD"/>
    <n v="0"/>
    <n v="1"/>
    <n v="0"/>
    <x v="3"/>
    <s v="Not Applicable"/>
    <m/>
    <m/>
    <m/>
    <m/>
    <m/>
    <m/>
    <m/>
    <m/>
    <m/>
  </r>
  <r>
    <s v="OTH CUST"/>
    <s v="Others"/>
    <s v="Others"/>
    <s v="Chile"/>
    <x v="2"/>
    <n v="40700"/>
    <s v="Revenues - Third Parties"/>
    <m/>
    <s v="FX Translation"/>
    <n v="2026"/>
    <n v="7"/>
    <s v="USD"/>
    <n v="509.90232999996806"/>
    <n v="1"/>
    <n v="509.90232999996806"/>
    <x v="3"/>
    <s v="Not Applicable"/>
    <m/>
    <m/>
    <m/>
    <m/>
    <m/>
    <m/>
    <m/>
    <m/>
    <m/>
  </r>
  <r>
    <s v="OTH CUST"/>
    <s v="Others"/>
    <s v="Others"/>
    <s v="Chile"/>
    <x v="6"/>
    <n v="40700"/>
    <s v="Revenues - Third Parties"/>
    <m/>
    <s v="FX Translation"/>
    <n v="2026"/>
    <n v="7"/>
    <s v="USD"/>
    <n v="0"/>
    <n v="1"/>
    <n v="0"/>
    <x v="3"/>
    <s v="Not Applicable"/>
    <m/>
    <m/>
    <m/>
    <m/>
    <m/>
    <m/>
    <m/>
    <m/>
    <m/>
  </r>
  <r>
    <s v="OTH CUST"/>
    <s v="Others"/>
    <s v="Others"/>
    <s v="Chile"/>
    <x v="0"/>
    <n v="40700"/>
    <s v="Revenues - Third Parties"/>
    <m/>
    <s v="FX Translation"/>
    <n v="2026"/>
    <n v="7"/>
    <s v="USD"/>
    <n v="-7084.7099999998172"/>
    <n v="1"/>
    <n v="-7084.7099999998172"/>
    <x v="3"/>
    <s v="Not Applicable"/>
    <m/>
    <m/>
    <m/>
    <m/>
    <m/>
    <m/>
    <m/>
    <m/>
    <m/>
  </r>
  <r>
    <s v="MERCK"/>
    <s v="Merck Receipt and Storage of CREDOS and TT4"/>
    <s v="Merck Sharp and Dohme LLC"/>
    <s v="Peru"/>
    <x v="0"/>
    <n v="40700"/>
    <s v="Revenues - Third Parties"/>
    <m/>
    <s v="Non-Drug Storage Ambient (per Pallet)"/>
    <n v="2026"/>
    <n v="7"/>
    <s v="USD"/>
    <n v="573.78"/>
    <n v="1"/>
    <n v="573.78"/>
    <x v="4"/>
    <n v="0"/>
    <m/>
    <m/>
    <m/>
    <m/>
    <m/>
    <m/>
    <m/>
    <m/>
    <m/>
  </r>
  <r>
    <s v="DAIICHI"/>
    <s v="DS8201-A-U305"/>
    <s v="Daiichi Sankyo Pharma Development"/>
    <s v="Peru"/>
    <x v="3"/>
    <n v="40700"/>
    <s v="Revenues - Third Parties"/>
    <m/>
    <s v="Project Management Fee"/>
    <n v="2026"/>
    <n v="7"/>
    <s v="USD"/>
    <n v="1200"/>
    <n v="1"/>
    <n v="1200"/>
    <x v="4"/>
    <n v="0"/>
    <m/>
    <m/>
    <m/>
    <m/>
    <m/>
    <m/>
    <m/>
    <m/>
    <m/>
  </r>
  <r>
    <s v="DAIICHI"/>
    <s v="DS8201-A-U305"/>
    <s v="Daiichi Sankyo Pharma Development"/>
    <s v="Peru"/>
    <x v="0"/>
    <n v="40700"/>
    <s v="Revenues - Third Parties"/>
    <m/>
    <s v="Storage of Returns (per Pallet)"/>
    <n v="2026"/>
    <n v="7"/>
    <s v="USD"/>
    <n v="326"/>
    <n v="1"/>
    <n v="326"/>
    <x v="4"/>
    <n v="0"/>
    <m/>
    <m/>
    <m/>
    <m/>
    <m/>
    <m/>
    <m/>
    <m/>
    <m/>
  </r>
  <r>
    <s v="DAIICHI"/>
    <s v="DS8201-A-U305"/>
    <s v="Daiichi Sankyo Pharma Development"/>
    <s v="Peru"/>
    <x v="0"/>
    <n v="40700"/>
    <s v="Revenues - Third Parties"/>
    <m/>
    <s v="Storage Refrigerated (per Shelf)"/>
    <n v="2026"/>
    <n v="7"/>
    <s v="USD"/>
    <n v="2100"/>
    <n v="1"/>
    <n v="2100"/>
    <x v="4"/>
    <n v="0"/>
    <m/>
    <m/>
    <m/>
    <m/>
    <m/>
    <m/>
    <m/>
    <m/>
    <m/>
  </r>
  <r>
    <s v="OTH CUST"/>
    <s v="SGNTV-003"/>
    <s v="Seattle Genetics Inc"/>
    <s v="Peru"/>
    <x v="3"/>
    <n v="40700"/>
    <s v="Revenues - Third Parties"/>
    <m/>
    <s v="Project Management Fee"/>
    <n v="2026"/>
    <n v="7"/>
    <s v="USD"/>
    <n v="1336.2438"/>
    <n v="1"/>
    <n v="1336.2438"/>
    <x v="4"/>
    <n v="0"/>
    <m/>
    <m/>
    <m/>
    <m/>
    <m/>
    <m/>
    <m/>
    <m/>
    <m/>
  </r>
  <r>
    <s v="OTH CUST"/>
    <s v="SGNTV-003"/>
    <s v="Seattle Genetics Inc"/>
    <s v="Peru"/>
    <x v="0"/>
    <n v="40700"/>
    <s v="Revenues - Third Parties"/>
    <m/>
    <s v="Storage Ambient (per Pallet)"/>
    <n v="2026"/>
    <n v="7"/>
    <s v="USD"/>
    <n v="222.70910000000001"/>
    <n v="1"/>
    <n v="222.70910000000001"/>
    <x v="4"/>
    <n v="0"/>
    <m/>
    <m/>
    <m/>
    <m/>
    <m/>
    <m/>
    <m/>
    <m/>
    <m/>
  </r>
  <r>
    <s v="OTH CUST"/>
    <s v="SGNTV-003"/>
    <s v="Seattle Genetics Inc"/>
    <s v="Peru"/>
    <x v="0"/>
    <n v="40700"/>
    <s v="Revenues - Third Parties"/>
    <m/>
    <s v="Storage of Returns (per Pallet)"/>
    <n v="2026"/>
    <n v="7"/>
    <s v="USD"/>
    <n v="167.0292"/>
    <n v="1"/>
    <n v="167.0292"/>
    <x v="4"/>
    <n v="0"/>
    <m/>
    <m/>
    <m/>
    <m/>
    <m/>
    <m/>
    <m/>
    <m/>
    <m/>
  </r>
  <r>
    <s v="OTH CUST"/>
    <s v="SGNTV-003"/>
    <s v="Seattle Genetics Inc"/>
    <s v="Peru"/>
    <x v="0"/>
    <n v="40700"/>
    <s v="Revenues - Third Parties"/>
    <m/>
    <s v="Storage Refrigerated (per Shelf)"/>
    <n v="2026"/>
    <n v="7"/>
    <s v="USD"/>
    <n v="668.11680000000001"/>
    <n v="1"/>
    <n v="668.11680000000001"/>
    <x v="4"/>
    <n v="0"/>
    <m/>
    <m/>
    <m/>
    <m/>
    <m/>
    <m/>
    <m/>
    <m/>
    <m/>
  </r>
  <r>
    <s v="ASTRAZENECA"/>
    <s v="D9180C00008"/>
    <s v="Astra Zeneca"/>
    <s v="Peru"/>
    <x v="3"/>
    <n v="40700"/>
    <s v="Revenues - Third Parties"/>
    <m/>
    <s v="Project Management Fee"/>
    <n v="2026"/>
    <n v="7"/>
    <s v="USD"/>
    <n v="402.36"/>
    <n v="1"/>
    <n v="402.36"/>
    <x v="4"/>
    <n v="0"/>
    <m/>
    <m/>
    <m/>
    <m/>
    <m/>
    <m/>
    <m/>
    <m/>
    <m/>
  </r>
  <r>
    <s v="ASTRAZENECA"/>
    <s v="D9180C00008"/>
    <s v="Astra Zeneca"/>
    <s v="Peru"/>
    <x v="0"/>
    <n v="40700"/>
    <s v="Revenues - Third Parties"/>
    <m/>
    <s v="Storage Refrigerated (per Pallet)"/>
    <n v="2026"/>
    <n v="7"/>
    <s v="USD"/>
    <n v="925.44"/>
    <n v="1"/>
    <n v="925.44"/>
    <x v="4"/>
    <n v="0"/>
    <m/>
    <m/>
    <m/>
    <m/>
    <m/>
    <m/>
    <m/>
    <m/>
    <m/>
  </r>
  <r>
    <s v="MERCK"/>
    <s v="MK-0616-015"/>
    <s v="Merck Sharp and Dohme LLC"/>
    <s v="Peru"/>
    <x v="1"/>
    <n v="40700"/>
    <s v="Revenues - Third Parties"/>
    <m/>
    <s v="Freight - Shipments"/>
    <n v="2026"/>
    <n v="7"/>
    <s v="USD"/>
    <n v="2412.64"/>
    <n v="1"/>
    <n v="2412.64"/>
    <x v="4"/>
    <n v="1"/>
    <m/>
    <m/>
    <m/>
    <m/>
    <m/>
    <m/>
    <m/>
    <m/>
    <m/>
  </r>
  <r>
    <s v="MERCK"/>
    <s v="MK-0616-015"/>
    <s v="Merck Sharp and Dohme LLC"/>
    <s v="Peru"/>
    <x v="3"/>
    <n v="40700"/>
    <s v="Revenues - Third Parties"/>
    <m/>
    <s v="Insulated shipper - Credo S22 - 12L (Leasing)"/>
    <n v="2026"/>
    <n v="7"/>
    <s v="USD"/>
    <n v="5327.4"/>
    <n v="1"/>
    <n v="5327.4"/>
    <x v="4"/>
    <n v="1"/>
    <m/>
    <m/>
    <m/>
    <m/>
    <m/>
    <m/>
    <m/>
    <m/>
    <m/>
  </r>
  <r>
    <s v="MERCK"/>
    <s v="MK-0616-015"/>
    <s v="Merck Sharp and Dohme LLC"/>
    <s v="Peru"/>
    <x v="3"/>
    <n v="40700"/>
    <s v="Revenues - Third Parties"/>
    <m/>
    <s v="Pick and Pack (Controlled Ambient)"/>
    <n v="2026"/>
    <n v="7"/>
    <s v="USD"/>
    <n v="3766.5"/>
    <n v="1"/>
    <n v="3766.5"/>
    <x v="4"/>
    <n v="0"/>
    <m/>
    <m/>
    <m/>
    <m/>
    <m/>
    <m/>
    <m/>
    <m/>
    <m/>
  </r>
  <r>
    <s v="MERCK"/>
    <s v="MK-0616-015"/>
    <s v="Merck Sharp and Dohme LLC"/>
    <s v="Peru"/>
    <x v="3"/>
    <n v="40700"/>
    <s v="Revenues - Third Parties"/>
    <m/>
    <s v="Project Management Fee"/>
    <n v="2026"/>
    <n v="7"/>
    <s v="USD"/>
    <n v="310.82"/>
    <n v="1"/>
    <n v="310.82"/>
    <x v="4"/>
    <n v="0"/>
    <m/>
    <m/>
    <m/>
    <m/>
    <m/>
    <m/>
    <m/>
    <m/>
    <m/>
  </r>
  <r>
    <s v="MERCK"/>
    <s v="MK-0616-015"/>
    <s v="Merck Sharp and Dohme LLC"/>
    <s v="Peru"/>
    <x v="0"/>
    <n v="40700"/>
    <s v="Revenues - Third Parties"/>
    <m/>
    <s v="Storage Ambient (per Pallet)"/>
    <n v="2026"/>
    <n v="7"/>
    <s v="USD"/>
    <n v="1622.46"/>
    <n v="1"/>
    <n v="1622.46"/>
    <x v="4"/>
    <n v="0"/>
    <m/>
    <m/>
    <m/>
    <m/>
    <m/>
    <m/>
    <m/>
    <m/>
    <m/>
  </r>
  <r>
    <s v="OTH CUST"/>
    <s v="SGNDV-001"/>
    <s v="Seattle Genetics Inc"/>
    <s v="Peru"/>
    <x v="1"/>
    <n v="40700"/>
    <s v="Revenues - Third Parties"/>
    <m/>
    <s v="Freight - Shipments"/>
    <n v="2026"/>
    <n v="7"/>
    <s v="USD"/>
    <n v="87.48"/>
    <n v="1"/>
    <n v="87.48"/>
    <x v="4"/>
    <n v="1"/>
    <m/>
    <m/>
    <m/>
    <m/>
    <m/>
    <m/>
    <m/>
    <m/>
    <m/>
  </r>
  <r>
    <s v="OTH CUST"/>
    <s v="SGNDV-001"/>
    <s v="Seattle Genetics Inc"/>
    <s v="Peru"/>
    <x v="0"/>
    <n v="40700"/>
    <s v="Revenues - Third Parties"/>
    <m/>
    <s v="Non-Drug Storage &amp; Returns Storage Ambient (per Pallet)"/>
    <n v="2026"/>
    <n v="7"/>
    <s v="USD"/>
    <n v="167.0292"/>
    <n v="1"/>
    <n v="167.0292"/>
    <x v="4"/>
    <n v="0"/>
    <m/>
    <m/>
    <m/>
    <m/>
    <m/>
    <m/>
    <m/>
    <m/>
    <m/>
  </r>
  <r>
    <s v="OTH CUST"/>
    <s v="SGNDV-001"/>
    <s v="Seattle Genetics Inc"/>
    <s v="Peru"/>
    <x v="3"/>
    <n v="40700"/>
    <s v="Revenues - Third Parties"/>
    <m/>
    <s v="Project Management Fee"/>
    <n v="2026"/>
    <n v="7"/>
    <s v="USD"/>
    <n v="1336.2438"/>
    <n v="1"/>
    <n v="1336.2438"/>
    <x v="4"/>
    <n v="0"/>
    <m/>
    <m/>
    <m/>
    <m/>
    <m/>
    <m/>
    <m/>
    <m/>
    <m/>
  </r>
  <r>
    <s v="OTH CUST"/>
    <s v="SGNDV-001"/>
    <s v="Seattle Genetics Inc"/>
    <s v="Peru"/>
    <x v="2"/>
    <n v="40700"/>
    <s v="Revenues - Third Parties"/>
    <m/>
    <s v="Reconciliation of Returns (per Hour)"/>
    <n v="2026"/>
    <n v="7"/>
    <s v="USD"/>
    <n v="178.16720000000001"/>
    <n v="1"/>
    <n v="178.16720000000001"/>
    <x v="4"/>
    <n v="0"/>
    <m/>
    <m/>
    <m/>
    <m/>
    <m/>
    <m/>
    <m/>
    <m/>
    <m/>
  </r>
  <r>
    <s v="OTH CUST"/>
    <s v="SGNDV-001"/>
    <s v="Seattle Genetics Inc"/>
    <s v="Peru"/>
    <x v="2"/>
    <n v="40700"/>
    <s v="Revenues - Third Parties"/>
    <m/>
    <s v="Returns Receipt (per Receipt)"/>
    <n v="2026"/>
    <n v="7"/>
    <s v="USD"/>
    <n v="445.41820000000001"/>
    <n v="1"/>
    <n v="445.41820000000001"/>
    <x v="4"/>
    <n v="0"/>
    <m/>
    <m/>
    <m/>
    <m/>
    <m/>
    <m/>
    <m/>
    <m/>
    <m/>
  </r>
  <r>
    <s v="OTH CUST"/>
    <s v="SGNDV-001"/>
    <s v="Seattle Genetics Inc"/>
    <s v="Peru"/>
    <x v="0"/>
    <n v="40700"/>
    <s v="Revenues - Third Parties"/>
    <m/>
    <s v="Storage Ambient (per Pallet)"/>
    <n v="2026"/>
    <n v="7"/>
    <s v="USD"/>
    <n v="2004.3819000000001"/>
    <n v="1"/>
    <n v="2004.3819000000001"/>
    <x v="4"/>
    <n v="0"/>
    <m/>
    <m/>
    <m/>
    <m/>
    <m/>
    <m/>
    <m/>
    <m/>
    <m/>
  </r>
  <r>
    <s v="OTH CUST"/>
    <s v="SGNDV-001"/>
    <s v="Seattle Genetics Inc"/>
    <s v="Peru"/>
    <x v="0"/>
    <n v="40700"/>
    <s v="Revenues - Third Parties"/>
    <m/>
    <s v="Storage Refrigerated (per Shelf)"/>
    <n v="2026"/>
    <n v="7"/>
    <s v="USD"/>
    <n v="2672.4672"/>
    <n v="1"/>
    <n v="2672.4672"/>
    <x v="4"/>
    <n v="0"/>
    <m/>
    <m/>
    <m/>
    <m/>
    <m/>
    <m/>
    <m/>
    <m/>
    <m/>
  </r>
  <r>
    <s v="MEDIMMUNE"/>
    <s v="D9180C00012"/>
    <s v="MedImmune Inc"/>
    <s v="Peru"/>
    <x v="3"/>
    <n v="40700"/>
    <s v="Revenues - Third Parties"/>
    <m/>
    <s v="Project Management Fee"/>
    <n v="2026"/>
    <n v="7"/>
    <s v="USD"/>
    <n v="353.25"/>
    <n v="1"/>
    <n v="353.25"/>
    <x v="4"/>
    <n v="0"/>
    <m/>
    <m/>
    <m/>
    <m/>
    <m/>
    <m/>
    <m/>
    <m/>
    <m/>
  </r>
  <r>
    <s v="MEDIMMUNE"/>
    <s v="D9180C00012"/>
    <s v="MedImmune Inc"/>
    <s v="Peru"/>
    <x v="0"/>
    <n v="40700"/>
    <s v="Revenues - Third Parties"/>
    <m/>
    <s v="Storage Refrigerated (per Pallet)"/>
    <n v="2026"/>
    <n v="7"/>
    <s v="USD"/>
    <n v="5958.26"/>
    <n v="1"/>
    <n v="5958.26"/>
    <x v="4"/>
    <n v="0"/>
    <m/>
    <m/>
    <m/>
    <m/>
    <m/>
    <m/>
    <m/>
    <m/>
    <m/>
  </r>
  <r>
    <s v="ASTRAZENECA"/>
    <s v="D5989C00001"/>
    <s v="Astra Zeneca"/>
    <s v="Peru"/>
    <x v="3"/>
    <n v="40700"/>
    <s v="Revenues - Third Parties"/>
    <m/>
    <s v="Configuration of Temperature Monitoring Device"/>
    <n v="2026"/>
    <n v="7"/>
    <s v="USD"/>
    <n v="36"/>
    <n v="1"/>
    <n v="36"/>
    <x v="4"/>
    <n v="0"/>
    <m/>
    <m/>
    <m/>
    <m/>
    <m/>
    <m/>
    <m/>
    <m/>
    <m/>
  </r>
  <r>
    <s v="ASTRAZENECA"/>
    <s v="D5989C00001"/>
    <s v="Astra Zeneca"/>
    <s v="Peru"/>
    <x v="1"/>
    <n v="40700"/>
    <s v="Revenues - Third Parties"/>
    <m/>
    <s v="Freight - Shipments"/>
    <n v="2026"/>
    <n v="7"/>
    <s v="USD"/>
    <n v="708.57"/>
    <n v="1"/>
    <n v="708.57"/>
    <x v="4"/>
    <n v="1"/>
    <m/>
    <m/>
    <m/>
    <m/>
    <m/>
    <m/>
    <m/>
    <m/>
    <m/>
  </r>
  <r>
    <s v="ASTRAZENECA"/>
    <s v="D5989C00001"/>
    <s v="Astra Zeneca"/>
    <s v="Peru"/>
    <x v="3"/>
    <n v="40700"/>
    <s v="Revenues - Third Parties"/>
    <m/>
    <s v="Pick and Pack (Ambient)"/>
    <n v="2026"/>
    <n v="7"/>
    <s v="USD"/>
    <n v="400.36"/>
    <n v="1"/>
    <n v="400.36"/>
    <x v="4"/>
    <n v="0"/>
    <m/>
    <m/>
    <m/>
    <m/>
    <m/>
    <m/>
    <m/>
    <m/>
    <m/>
  </r>
  <r>
    <s v="ASTRAZENECA"/>
    <s v="D5989C00001"/>
    <s v="Astra Zeneca"/>
    <s v="Peru"/>
    <x v="3"/>
    <n v="40700"/>
    <s v="Revenues - Third Parties"/>
    <m/>
    <s v="Project Management Fee"/>
    <n v="2026"/>
    <n v="7"/>
    <s v="USD"/>
    <n v="353.25"/>
    <n v="1"/>
    <n v="353.25"/>
    <x v="4"/>
    <n v="0"/>
    <m/>
    <m/>
    <m/>
    <m/>
    <m/>
    <m/>
    <m/>
    <m/>
    <m/>
  </r>
  <r>
    <s v="ASTRAZENECA"/>
    <s v="D5989C00001"/>
    <s v="Astra Zeneca"/>
    <s v="Peru"/>
    <x v="0"/>
    <n v="40700"/>
    <s v="Revenues - Third Parties"/>
    <m/>
    <s v="Storage Ambient (per Pallet)"/>
    <n v="2026"/>
    <n v="7"/>
    <s v="USD"/>
    <n v="7270.9"/>
    <n v="1"/>
    <n v="7270.9"/>
    <x v="4"/>
    <n v="0"/>
    <m/>
    <m/>
    <m/>
    <m/>
    <m/>
    <m/>
    <m/>
    <m/>
    <m/>
  </r>
  <r>
    <s v="MERCK"/>
    <s v="MK-2870-007"/>
    <s v="Merck Sharp and Dohme LLC"/>
    <s v="Peru"/>
    <x v="1"/>
    <n v="40700"/>
    <s v="Revenues - Third Parties"/>
    <m/>
    <s v="Freight - Shipments"/>
    <n v="2026"/>
    <n v="7"/>
    <s v="USD"/>
    <n v="780.24"/>
    <n v="1"/>
    <n v="780.24"/>
    <x v="4"/>
    <n v="1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Insulated shipper - Credo S22 - 12L (Leasing)"/>
    <n v="2026"/>
    <n v="7"/>
    <s v="USD"/>
    <n v="532.74"/>
    <n v="1"/>
    <n v="532.74"/>
    <x v="4"/>
    <n v="1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Insulated shipper - Credo S22 - 28L (Leasing)"/>
    <n v="2026"/>
    <n v="7"/>
    <s v="USD"/>
    <n v="233.81"/>
    <n v="1"/>
    <n v="233.81"/>
    <x v="4"/>
    <n v="1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Insulated shipper - Credo S4 - 12L (Leasing)"/>
    <n v="2026"/>
    <n v="7"/>
    <s v="USD"/>
    <n v="680.96"/>
    <n v="1"/>
    <n v="680.96"/>
    <x v="4"/>
    <n v="1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Pick and Pack (Controlled Ambient)"/>
    <n v="2026"/>
    <n v="7"/>
    <s v="USD"/>
    <n v="502.2"/>
    <n v="1"/>
    <n v="502.2"/>
    <x v="4"/>
    <n v="0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Pick and Pack (Refrigerated)"/>
    <n v="2026"/>
    <n v="7"/>
    <s v="USD"/>
    <n v="602.6"/>
    <n v="1"/>
    <n v="602.6"/>
    <x v="4"/>
    <n v="0"/>
    <m/>
    <m/>
    <m/>
    <m/>
    <m/>
    <m/>
    <m/>
    <m/>
    <m/>
  </r>
  <r>
    <s v="MERCK"/>
    <s v="MK-2870-007"/>
    <s v="Merck Sharp and Dohme LLC"/>
    <s v="Peru"/>
    <x v="3"/>
    <n v="40700"/>
    <s v="Revenues - Third Parties"/>
    <m/>
    <s v="Project Management Fee"/>
    <n v="2026"/>
    <n v="7"/>
    <s v="USD"/>
    <n v="310.82"/>
    <n v="1"/>
    <n v="310.82"/>
    <x v="4"/>
    <n v="0"/>
    <m/>
    <m/>
    <m/>
    <m/>
    <m/>
    <m/>
    <m/>
    <m/>
    <m/>
  </r>
  <r>
    <s v="MERCK"/>
    <s v="MK-2870-007"/>
    <s v="Merck Sharp and Dohme LLC"/>
    <s v="Peru"/>
    <x v="0"/>
    <n v="40700"/>
    <s v="Revenues - Third Parties"/>
    <m/>
    <s v="Storage Ambient (per Pallet)"/>
    <n v="2026"/>
    <n v="7"/>
    <s v="USD"/>
    <n v="579.45000000000005"/>
    <n v="1"/>
    <n v="579.45000000000005"/>
    <x v="4"/>
    <n v="0"/>
    <m/>
    <m/>
    <m/>
    <m/>
    <m/>
    <m/>
    <m/>
    <m/>
    <m/>
  </r>
  <r>
    <s v="MERCK"/>
    <s v="MK-2870-007"/>
    <s v="Merck Sharp and Dohme LLC"/>
    <s v="Peru"/>
    <x v="0"/>
    <n v="40700"/>
    <s v="Revenues - Third Parties"/>
    <m/>
    <s v="Storage Refrigerated (per Shelf)"/>
    <n v="2026"/>
    <n v="7"/>
    <s v="USD"/>
    <n v="2085.84"/>
    <n v="1"/>
    <n v="2085.84"/>
    <x v="4"/>
    <n v="0"/>
    <m/>
    <m/>
    <m/>
    <m/>
    <m/>
    <m/>
    <m/>
    <m/>
    <m/>
  </r>
  <r>
    <s v="ASTRAZENECA"/>
    <s v="D6972C00002"/>
    <s v="Astra Zeneca"/>
    <s v="Peru"/>
    <x v="3"/>
    <n v="40700"/>
    <s v="Revenues - Third Parties"/>
    <m/>
    <s v="Configuration of Temperature Monitoring Device"/>
    <n v="2026"/>
    <n v="7"/>
    <s v="USD"/>
    <n v="54"/>
    <n v="1"/>
    <n v="54"/>
    <x v="4"/>
    <n v="0"/>
    <m/>
    <m/>
    <m/>
    <m/>
    <m/>
    <m/>
    <m/>
    <m/>
    <m/>
  </r>
  <r>
    <s v="ASTRAZENECA"/>
    <s v="D6972C00002"/>
    <s v="Astra Zeneca"/>
    <s v="Peru"/>
    <x v="1"/>
    <n v="40700"/>
    <s v="Revenues - Third Parties"/>
    <m/>
    <s v="Freight - Shipments"/>
    <n v="2026"/>
    <n v="7"/>
    <s v="USD"/>
    <n v="404.25"/>
    <n v="1"/>
    <n v="404.25"/>
    <x v="4"/>
    <n v="1"/>
    <m/>
    <m/>
    <m/>
    <m/>
    <m/>
    <m/>
    <m/>
    <m/>
    <m/>
  </r>
  <r>
    <s v="ASTRAZENECA"/>
    <s v="D6972C00002"/>
    <s v="Astra Zeneca"/>
    <s v="Peru"/>
    <x v="3"/>
    <n v="40700"/>
    <s v="Revenues - Third Parties"/>
    <m/>
    <s v="Pick and Pack (Ambient)"/>
    <n v="2026"/>
    <n v="7"/>
    <s v="USD"/>
    <n v="630.54"/>
    <n v="1"/>
    <n v="630.54"/>
    <x v="4"/>
    <n v="0"/>
    <m/>
    <m/>
    <m/>
    <m/>
    <m/>
    <m/>
    <m/>
    <m/>
    <m/>
  </r>
  <r>
    <s v="ASTRAZENECA"/>
    <s v="D6972C00002"/>
    <s v="Astra Zeneca"/>
    <s v="Peru"/>
    <x v="3"/>
    <n v="40700"/>
    <s v="Revenues - Third Parties"/>
    <m/>
    <s v="Project Management Fee"/>
    <n v="2026"/>
    <n v="7"/>
    <s v="USD"/>
    <n v="370.92"/>
    <n v="1"/>
    <n v="370.92"/>
    <x v="4"/>
    <n v="0"/>
    <m/>
    <m/>
    <m/>
    <m/>
    <m/>
    <m/>
    <m/>
    <m/>
    <m/>
  </r>
  <r>
    <s v="ASTRAZENECA"/>
    <s v="D6972C00002"/>
    <s v="Astra Zeneca"/>
    <s v="Peru"/>
    <x v="0"/>
    <n v="40700"/>
    <s v="Revenues - Third Parties"/>
    <m/>
    <s v="Storage Ambient (per Pallet)"/>
    <n v="2026"/>
    <n v="7"/>
    <s v="USD"/>
    <n v="2231.7399999999998"/>
    <n v="1"/>
    <n v="2231.7399999999998"/>
    <x v="4"/>
    <n v="0"/>
    <m/>
    <m/>
    <m/>
    <m/>
    <m/>
    <m/>
    <m/>
    <m/>
    <m/>
  </r>
  <r>
    <s v="ASTRAZENECA"/>
    <s v="D6972C00003"/>
    <s v="Astra Zeneca"/>
    <s v="Peru"/>
    <x v="3"/>
    <n v="40700"/>
    <s v="Revenues - Third Parties"/>
    <m/>
    <s v="Configuration of Temperature Monitoring Device"/>
    <n v="2026"/>
    <n v="7"/>
    <s v="USD"/>
    <n v="63"/>
    <n v="1"/>
    <n v="63"/>
    <x v="4"/>
    <n v="0"/>
    <m/>
    <m/>
    <m/>
    <m/>
    <m/>
    <m/>
    <m/>
    <m/>
    <m/>
  </r>
  <r>
    <s v="ASTRAZENECA"/>
    <s v="D6972C00003"/>
    <s v="Astra Zeneca"/>
    <s v="Peru"/>
    <x v="1"/>
    <n v="40700"/>
    <s v="Revenues - Third Parties"/>
    <m/>
    <s v="Freight - Shipments"/>
    <n v="2026"/>
    <n v="7"/>
    <s v="USD"/>
    <n v="252.09"/>
    <n v="1"/>
    <n v="252.09"/>
    <x v="4"/>
    <n v="1"/>
    <m/>
    <m/>
    <m/>
    <m/>
    <m/>
    <m/>
    <m/>
    <m/>
    <m/>
  </r>
  <r>
    <s v="ASTRAZENECA"/>
    <s v="D6972C00003"/>
    <s v="Astra Zeneca"/>
    <s v="Peru"/>
    <x v="3"/>
    <n v="40700"/>
    <s v="Revenues - Third Parties"/>
    <m/>
    <s v="Pick and Pack (Ambient)"/>
    <n v="2026"/>
    <n v="7"/>
    <s v="USD"/>
    <n v="630.54"/>
    <n v="1"/>
    <n v="630.54"/>
    <x v="4"/>
    <n v="0"/>
    <m/>
    <m/>
    <m/>
    <m/>
    <m/>
    <m/>
    <m/>
    <m/>
    <m/>
  </r>
  <r>
    <s v="ASTRAZENECA"/>
    <s v="D6972C00003"/>
    <s v="Astra Zeneca"/>
    <s v="Peru"/>
    <x v="3"/>
    <n v="40700"/>
    <s v="Revenues - Third Parties"/>
    <m/>
    <s v="Pick and Pack Cancellation Fee (Pre Pick &amp; Pack)"/>
    <n v="2026"/>
    <n v="7"/>
    <s v="USD"/>
    <n v="52.55"/>
    <n v="1"/>
    <n v="52.55"/>
    <x v="4"/>
    <n v="0"/>
    <m/>
    <m/>
    <m/>
    <m/>
    <m/>
    <m/>
    <m/>
    <m/>
    <m/>
  </r>
  <r>
    <s v="ASTRAZENECA"/>
    <s v="D6972C00003"/>
    <s v="Astra Zeneca"/>
    <s v="Peru"/>
    <x v="3"/>
    <n v="40700"/>
    <s v="Revenues - Third Parties"/>
    <m/>
    <s v="Project Management Fee"/>
    <n v="2026"/>
    <n v="7"/>
    <s v="USD"/>
    <n v="370.92"/>
    <n v="1"/>
    <n v="370.92"/>
    <x v="4"/>
    <n v="0"/>
    <m/>
    <m/>
    <m/>
    <m/>
    <m/>
    <m/>
    <m/>
    <m/>
    <m/>
  </r>
  <r>
    <s v="ASTRAZENECA"/>
    <s v="D6972C00003"/>
    <s v="Astra Zeneca"/>
    <s v="Peru"/>
    <x v="0"/>
    <n v="40700"/>
    <s v="Revenues - Third Parties"/>
    <m/>
    <s v="Storage Ambient (per Shelf)"/>
    <n v="2026"/>
    <n v="7"/>
    <s v="USD"/>
    <n v="4228.5600000000004"/>
    <n v="1"/>
    <n v="4228.5600000000004"/>
    <x v="4"/>
    <n v="0"/>
    <m/>
    <m/>
    <m/>
    <m/>
    <m/>
    <m/>
    <m/>
    <m/>
    <m/>
  </r>
  <r>
    <s v="OTH CUST"/>
    <s v="PR200-104"/>
    <s v="Prometheus Biosciences"/>
    <s v="Peru"/>
    <x v="1"/>
    <n v="40700"/>
    <s v="Revenues - Third Parties"/>
    <m/>
    <s v="Freight - Shipments"/>
    <n v="2026"/>
    <n v="7"/>
    <s v="USD"/>
    <n v="81.78"/>
    <n v="1"/>
    <n v="81.78"/>
    <x v="4"/>
    <n v="1"/>
    <m/>
    <m/>
    <m/>
    <m/>
    <m/>
    <m/>
    <m/>
    <m/>
    <m/>
  </r>
  <r>
    <s v="OTH CUST"/>
    <s v="PR200-104"/>
    <s v="Prometheus Biosciences"/>
    <s v="Peru"/>
    <x v="3"/>
    <n v="40700"/>
    <s v="Revenues - Third Parties"/>
    <m/>
    <s v="Project Management Fee"/>
    <n v="2026"/>
    <n v="7"/>
    <s v="USD"/>
    <n v="310.82"/>
    <n v="1"/>
    <n v="310.82"/>
    <x v="4"/>
    <n v="0"/>
    <m/>
    <m/>
    <m/>
    <m/>
    <m/>
    <m/>
    <m/>
    <m/>
    <m/>
  </r>
  <r>
    <s v="OTH CUST"/>
    <s v="PR200-104"/>
    <s v="Prometheus Biosciences"/>
    <s v="Peru"/>
    <x v="0"/>
    <n v="40700"/>
    <s v="Revenues - Third Parties"/>
    <m/>
    <s v="Storage Refrigerated (per Pallet)"/>
    <n v="2026"/>
    <n v="7"/>
    <s v="USD"/>
    <n v="289.70999999999998"/>
    <n v="1"/>
    <n v="289.70999999999998"/>
    <x v="4"/>
    <n v="0"/>
    <m/>
    <m/>
    <m/>
    <m/>
    <m/>
    <m/>
    <m/>
    <m/>
    <m/>
  </r>
  <r>
    <s v="ASTRAZENECA"/>
    <s v="D9181C00002"/>
    <s v="Astra Zeneca"/>
    <s v="Peru"/>
    <x v="3"/>
    <n v="40700"/>
    <s v="Revenues - Third Parties"/>
    <m/>
    <s v="Configuration of Temperature Monitoring Device"/>
    <n v="2026"/>
    <n v="7"/>
    <s v="USD"/>
    <n v="27"/>
    <n v="1"/>
    <n v="27"/>
    <x v="4"/>
    <n v="0"/>
    <m/>
    <m/>
    <m/>
    <m/>
    <m/>
    <m/>
    <m/>
    <m/>
    <m/>
  </r>
  <r>
    <s v="ASTRAZENECA"/>
    <s v="D9181C00002"/>
    <s v="Astra Zeneca"/>
    <s v="Peru"/>
    <x v="1"/>
    <n v="40700"/>
    <s v="Revenues - Third Parties"/>
    <m/>
    <s v="Freight - Shipments"/>
    <n v="2026"/>
    <n v="7"/>
    <s v="USD"/>
    <n v="429.72"/>
    <n v="1"/>
    <n v="429.72"/>
    <x v="4"/>
    <n v="1"/>
    <m/>
    <m/>
    <m/>
    <m/>
    <m/>
    <m/>
    <m/>
    <m/>
    <m/>
  </r>
  <r>
    <s v="ASTRAZENECA"/>
    <s v="D9181C00002"/>
    <s v="Astra Zeneca"/>
    <s v="Peru"/>
    <x v="3"/>
    <n v="40700"/>
    <s v="Revenues - Third Parties"/>
    <m/>
    <s v="Insulated shipper - Credo S4 - 28L (Leasing)"/>
    <n v="2026"/>
    <n v="7"/>
    <s v="USD"/>
    <n v="819"/>
    <n v="1"/>
    <n v="819"/>
    <x v="4"/>
    <n v="1"/>
    <m/>
    <m/>
    <m/>
    <m/>
    <m/>
    <m/>
    <m/>
    <m/>
    <m/>
  </r>
  <r>
    <s v="ASTRAZENECA"/>
    <s v="D9181C00002"/>
    <s v="Astra Zeneca"/>
    <s v="Peru"/>
    <x v="3"/>
    <n v="40700"/>
    <s v="Revenues - Third Parties"/>
    <m/>
    <s v="Pick and Pack (Refrigerated)"/>
    <n v="2026"/>
    <n v="7"/>
    <s v="USD"/>
    <n v="360"/>
    <n v="1"/>
    <n v="360"/>
    <x v="4"/>
    <n v="0"/>
    <m/>
    <m/>
    <m/>
    <m/>
    <m/>
    <m/>
    <m/>
    <m/>
    <m/>
  </r>
  <r>
    <s v="ASTRAZENECA"/>
    <s v="D9181C00002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  <m/>
    <m/>
    <m/>
    <m/>
    <m/>
    <m/>
    <m/>
    <m/>
    <m/>
  </r>
  <r>
    <s v="ASTRAZENECA"/>
    <s v="D9181C00002"/>
    <s v="Astra Zeneca"/>
    <s v="Peru"/>
    <x v="3"/>
    <n v="40700"/>
    <s v="Revenues - Third Parties"/>
    <m/>
    <s v="Receipt fee Refrigerated (per Receipt_ID)"/>
    <n v="2026"/>
    <n v="7"/>
    <s v="USD"/>
    <n v="454.76"/>
    <n v="1"/>
    <n v="454.76"/>
    <x v="4"/>
    <n v="0"/>
    <m/>
    <m/>
    <m/>
    <m/>
    <m/>
    <m/>
    <m/>
    <m/>
    <m/>
  </r>
  <r>
    <s v="ASTRAZENECA"/>
    <s v="D9181C00002"/>
    <s v="Astra Zeneca"/>
    <s v="Peru"/>
    <x v="0"/>
    <n v="40700"/>
    <s v="Revenues - Third Parties"/>
    <m/>
    <s v="Storage Refrigerated (per Pallet)"/>
    <n v="2026"/>
    <n v="7"/>
    <s v="USD"/>
    <n v="6682.42"/>
    <n v="1"/>
    <n v="6682.42"/>
    <x v="4"/>
    <n v="0"/>
    <m/>
    <m/>
    <m/>
    <m/>
    <m/>
    <m/>
    <m/>
    <m/>
    <m/>
  </r>
  <r>
    <s v="OTH CUST"/>
    <s v="IMVT-1402-2801"/>
    <s v="IMVT Corporation"/>
    <s v="Peru"/>
    <x v="0"/>
    <n v="40700"/>
    <s v="Revenues - Third Parties"/>
    <m/>
    <s v="Non-Drug Storage Ambient (per Pallet)"/>
    <n v="2026"/>
    <n v="7"/>
    <s v="USD"/>
    <n v="204.9"/>
    <n v="1"/>
    <n v="204.9"/>
    <x v="4"/>
    <n v="0"/>
    <m/>
    <m/>
    <m/>
    <m/>
    <m/>
    <m/>
    <m/>
    <m/>
    <m/>
  </r>
  <r>
    <s v="OTH CUST"/>
    <s v="IMVT-1402-2801"/>
    <s v="IMVT Corporation"/>
    <s v="Peru"/>
    <x v="3"/>
    <n v="40700"/>
    <s v="Revenues - Third Parties"/>
    <m/>
    <s v="Project Management Fee"/>
    <n v="2026"/>
    <n v="7"/>
    <s v="USD"/>
    <n v="1631.62"/>
    <n v="1"/>
    <n v="1631.62"/>
    <x v="4"/>
    <n v="0"/>
    <m/>
    <m/>
    <m/>
    <m/>
    <m/>
    <m/>
    <m/>
    <m/>
    <m/>
  </r>
  <r>
    <s v="OTH CUST"/>
    <s v="IMVT-1402-2801"/>
    <s v="IMVT Corporation"/>
    <s v="Peru"/>
    <x v="3"/>
    <n v="40700"/>
    <s v="Revenues - Third Parties"/>
    <m/>
    <s v="Receipt fee Ambient (per Receipt_ID)"/>
    <n v="2026"/>
    <n v="7"/>
    <s v="USD"/>
    <n v="997.47"/>
    <n v="1"/>
    <n v="997.47"/>
    <x v="4"/>
    <n v="0"/>
    <m/>
    <m/>
    <m/>
    <m/>
    <m/>
    <m/>
    <m/>
    <m/>
    <m/>
  </r>
  <r>
    <s v="OTH CUST"/>
    <s v="IMVT-1402-2801"/>
    <s v="IMVT Corporation"/>
    <s v="Peru"/>
    <x v="0"/>
    <n v="40700"/>
    <s v="Revenues - Third Parties"/>
    <m/>
    <s v="Storage Refrigerated (per Shelf)"/>
    <n v="2026"/>
    <n v="7"/>
    <s v="USD"/>
    <n v="2451.1799999999998"/>
    <n v="1"/>
    <n v="2451.1799999999998"/>
    <x v="4"/>
    <n v="0"/>
    <m/>
    <m/>
    <m/>
    <m/>
    <m/>
    <m/>
    <m/>
    <m/>
    <m/>
  </r>
  <r>
    <s v="ASTRAZENECA"/>
    <s v="D6973C00001"/>
    <s v="Astra Zeneca"/>
    <s v="Peru"/>
    <x v="3"/>
    <n v="40700"/>
    <s v="Revenues - Third Parties"/>
    <m/>
    <s v="Configuration of Temperature Monitoring Device"/>
    <n v="2026"/>
    <n v="7"/>
    <s v="USD"/>
    <n v="108"/>
    <n v="1"/>
    <n v="108"/>
    <x v="4"/>
    <n v="0"/>
    <m/>
    <m/>
    <m/>
    <m/>
    <m/>
    <m/>
    <m/>
    <m/>
    <m/>
  </r>
  <r>
    <s v="ASTRAZENECA"/>
    <s v="D6973C00001"/>
    <s v="Astra Zeneca"/>
    <s v="Peru"/>
    <x v="1"/>
    <n v="40700"/>
    <s v="Revenues - Third Parties"/>
    <m/>
    <s v="Freight - Shipments"/>
    <n v="2026"/>
    <n v="7"/>
    <s v="USD"/>
    <n v="480.33"/>
    <n v="1"/>
    <n v="480.33"/>
    <x v="4"/>
    <n v="1"/>
    <m/>
    <m/>
    <m/>
    <m/>
    <m/>
    <m/>
    <m/>
    <m/>
    <m/>
  </r>
  <r>
    <s v="ASTRAZENECA"/>
    <s v="D6973C00001"/>
    <s v="Astra Zeneca"/>
    <s v="Peru"/>
    <x v="3"/>
    <n v="40700"/>
    <s v="Revenues - Third Parties"/>
    <m/>
    <s v="Pick and Pack (Ambient)"/>
    <n v="2026"/>
    <n v="7"/>
    <s v="USD"/>
    <n v="1288.44"/>
    <n v="1"/>
    <n v="1288.44"/>
    <x v="4"/>
    <n v="0"/>
    <m/>
    <m/>
    <m/>
    <m/>
    <m/>
    <m/>
    <m/>
    <m/>
    <m/>
  </r>
  <r>
    <s v="ASTRAZENECA"/>
    <s v="D6973C00001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  <m/>
    <m/>
    <m/>
    <m/>
    <m/>
    <m/>
    <m/>
    <m/>
    <m/>
  </r>
  <r>
    <s v="ASTRAZENECA"/>
    <s v="D6973C00001"/>
    <s v="Astra Zeneca"/>
    <s v="Peru"/>
    <x v="0"/>
    <n v="40700"/>
    <s v="Revenues - Third Parties"/>
    <m/>
    <s v="Storage Ambient (per Pallet)"/>
    <n v="2026"/>
    <n v="7"/>
    <s v="USD"/>
    <n v="3360"/>
    <n v="1"/>
    <n v="3360"/>
    <x v="4"/>
    <n v="0"/>
    <m/>
    <m/>
    <m/>
    <m/>
    <m/>
    <m/>
    <m/>
    <m/>
    <m/>
  </r>
  <r>
    <s v="OTH CUST"/>
    <s v="HLX22-GC-301"/>
    <s v="Shanghai Henlius Biotech Inc"/>
    <s v="Peru"/>
    <x v="1"/>
    <n v="40700"/>
    <s v="Revenues - Third Parties"/>
    <m/>
    <s v="Freight - Shipments"/>
    <n v="2026"/>
    <n v="7"/>
    <s v="USD"/>
    <n v="127.38"/>
    <n v="1"/>
    <n v="127.38"/>
    <x v="4"/>
    <n v="1"/>
    <m/>
    <m/>
    <m/>
    <m/>
    <m/>
    <m/>
    <m/>
    <m/>
    <m/>
  </r>
  <r>
    <s v="OTH CUST"/>
    <s v="HLX22-GC-301"/>
    <s v="Shanghai Henlius Biotech Inc"/>
    <s v="Peru"/>
    <x v="3"/>
    <n v="40700"/>
    <s v="Revenues - Third Parties"/>
    <m/>
    <s v="Insulated shipper - Credo S4 - 12L (Leasing)"/>
    <n v="2026"/>
    <n v="7"/>
    <s v="USD"/>
    <n v="540.99"/>
    <n v="1"/>
    <n v="540.99"/>
    <x v="4"/>
    <n v="1"/>
    <m/>
    <m/>
    <m/>
    <m/>
    <m/>
    <m/>
    <m/>
    <m/>
    <m/>
  </r>
  <r>
    <s v="OTH CUST"/>
    <s v="HLX22-GC-301"/>
    <s v="Shanghai Henlius Biotech Inc"/>
    <s v="Peru"/>
    <x v="3"/>
    <n v="40700"/>
    <s v="Revenues - Third Parties"/>
    <m/>
    <s v="Insulated shipper - Credo S4 - 28L (Leasing)"/>
    <n v="2026"/>
    <n v="7"/>
    <s v="USD"/>
    <n v="331.57"/>
    <n v="1"/>
    <n v="331.57"/>
    <x v="4"/>
    <n v="1"/>
    <m/>
    <m/>
    <m/>
    <m/>
    <m/>
    <m/>
    <m/>
    <m/>
    <m/>
  </r>
  <r>
    <s v="OTH CUST"/>
    <s v="HLX22-GC-301"/>
    <s v="Shanghai Henlius Biotech Inc"/>
    <s v="Peru"/>
    <x v="3"/>
    <n v="40700"/>
    <s v="Revenues - Third Parties"/>
    <m/>
    <s v="Pick and Pack (Refrigerated)"/>
    <n v="2026"/>
    <n v="7"/>
    <s v="USD"/>
    <n v="823.6"/>
    <n v="1"/>
    <n v="823.6"/>
    <x v="4"/>
    <n v="0"/>
    <m/>
    <m/>
    <m/>
    <m/>
    <m/>
    <m/>
    <m/>
    <m/>
    <m/>
  </r>
  <r>
    <s v="OTH CUST"/>
    <s v="HLX22-GC-301"/>
    <s v="Shanghai Henlius Biotech Inc"/>
    <s v="Peru"/>
    <x v="3"/>
    <n v="40700"/>
    <s v="Revenues - Third Parties"/>
    <m/>
    <s v="Project Management Fee"/>
    <n v="2026"/>
    <n v="7"/>
    <s v="USD"/>
    <n v="1060.55"/>
    <n v="1"/>
    <n v="1060.55"/>
    <x v="4"/>
    <n v="0"/>
    <m/>
    <m/>
    <m/>
    <m/>
    <m/>
    <m/>
    <m/>
    <m/>
    <m/>
  </r>
  <r>
    <s v="OTH CUST"/>
    <s v="HLX22-GC-301"/>
    <s v="Shanghai Henlius Biotech Inc"/>
    <s v="Peru"/>
    <x v="0"/>
    <n v="40700"/>
    <s v="Revenues - Third Parties"/>
    <m/>
    <s v="Storage Refrigerated (per Shelf)"/>
    <n v="2026"/>
    <n v="7"/>
    <s v="USD"/>
    <n v="2389.86"/>
    <n v="1"/>
    <n v="2389.86"/>
    <x v="4"/>
    <n v="0"/>
    <m/>
    <m/>
    <m/>
    <m/>
    <m/>
    <m/>
    <m/>
    <m/>
    <m/>
  </r>
  <r>
    <s v="OTH CUST"/>
    <s v="HLX22-GC-301"/>
    <s v="Shanghai Henlius Biotech Inc"/>
    <s v="Peru"/>
    <x v="3"/>
    <n v="40700"/>
    <s v="Revenues - Third Parties"/>
    <m/>
    <s v="Temperature Monitoring Device (Refrigerated)"/>
    <n v="2026"/>
    <n v="7"/>
    <s v="USD"/>
    <n v="331.56"/>
    <n v="1"/>
    <n v="331.56"/>
    <x v="4"/>
    <n v="1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Configuration of Temperature Monitoring Device"/>
    <n v="2026"/>
    <n v="7"/>
    <s v="USD"/>
    <n v="72"/>
    <n v="1"/>
    <n v="72"/>
    <x v="4"/>
    <n v="0"/>
    <m/>
    <m/>
    <m/>
    <m/>
    <m/>
    <m/>
    <m/>
    <m/>
    <m/>
  </r>
  <r>
    <s v="ASTRAZENECA"/>
    <s v="D5241C00007"/>
    <s v="Astra Zeneca"/>
    <s v="Peru"/>
    <x v="1"/>
    <n v="40700"/>
    <s v="Revenues - Third Parties"/>
    <m/>
    <s v="Freight - Shipments"/>
    <n v="2026"/>
    <n v="7"/>
    <s v="USD"/>
    <n v="393.54"/>
    <n v="1"/>
    <n v="393.54"/>
    <x v="4"/>
    <n v="1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Insulated shipper - Credo S4 - 12L (Leasing)"/>
    <n v="2026"/>
    <n v="7"/>
    <s v="USD"/>
    <n v="1165"/>
    <n v="1"/>
    <n v="1165"/>
    <x v="4"/>
    <n v="1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Insulated shipper - Credo S4 - 28L (Leasing)"/>
    <n v="2026"/>
    <n v="7"/>
    <s v="USD"/>
    <n v="819"/>
    <n v="1"/>
    <n v="819"/>
    <x v="4"/>
    <n v="1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Pick and Pack (Refrigerated)"/>
    <n v="2026"/>
    <n v="7"/>
    <s v="USD"/>
    <n v="720"/>
    <n v="1"/>
    <n v="720"/>
    <x v="4"/>
    <n v="0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Project Management Fee"/>
    <n v="2026"/>
    <n v="7"/>
    <s v="USD"/>
    <n v="378.96"/>
    <n v="1"/>
    <n v="378.96"/>
    <x v="4"/>
    <n v="0"/>
    <m/>
    <m/>
    <m/>
    <m/>
    <m/>
    <m/>
    <m/>
    <m/>
    <m/>
  </r>
  <r>
    <s v="ASTRAZENECA"/>
    <s v="D5241C00007"/>
    <s v="Astra Zeneca"/>
    <s v="Peru"/>
    <x v="3"/>
    <n v="40700"/>
    <s v="Revenues - Third Parties"/>
    <m/>
    <s v="Receipt fee Refrigerated (per Receipt_ID)"/>
    <n v="2026"/>
    <n v="7"/>
    <s v="USD"/>
    <n v="454.76"/>
    <n v="1"/>
    <n v="454.76"/>
    <x v="4"/>
    <n v="0"/>
    <m/>
    <m/>
    <m/>
    <m/>
    <m/>
    <m/>
    <m/>
    <m/>
    <m/>
  </r>
  <r>
    <s v="ASTRAZENECA"/>
    <s v="D5241C00007"/>
    <s v="Astra Zeneca"/>
    <s v="Peru"/>
    <x v="0"/>
    <n v="40700"/>
    <s v="Revenues - Third Parties"/>
    <m/>
    <s v="Storage Refrigerated (per Pallet)"/>
    <n v="2026"/>
    <n v="7"/>
    <s v="USD"/>
    <n v="4358.1000000000004"/>
    <n v="1"/>
    <n v="4358.1000000000004"/>
    <x v="4"/>
    <n v="0"/>
    <m/>
    <m/>
    <m/>
    <m/>
    <m/>
    <m/>
    <m/>
    <m/>
    <m/>
  </r>
  <r>
    <s v="AMGEN"/>
    <s v="Amgen Studies"/>
    <s v="Amgen, Inc."/>
    <s v="Peru"/>
    <x v="3"/>
    <n v="40700"/>
    <s v="Revenues - Third Parties"/>
    <m/>
    <s v="Additional Reports"/>
    <n v="2026"/>
    <n v="7"/>
    <s v="USD"/>
    <n v="86.19"/>
    <n v="1"/>
    <n v="86.19"/>
    <x v="4"/>
    <n v="0"/>
    <m/>
    <m/>
    <m/>
    <m/>
    <m/>
    <m/>
    <m/>
    <m/>
    <m/>
  </r>
  <r>
    <s v="ASTRAZENECA"/>
    <s v="D5160C00048"/>
    <s v="Astra Zeneca"/>
    <s v="Peru"/>
    <x v="3"/>
    <n v="40700"/>
    <s v="Revenues - Third Parties"/>
    <m/>
    <s v="Pick and Pack (Ambient)"/>
    <n v="2026"/>
    <n v="7"/>
    <s v="USD"/>
    <n v="226.85480000000001"/>
    <n v="1"/>
    <n v="226.85480000000001"/>
    <x v="4"/>
    <n v="0"/>
    <m/>
    <m/>
    <m/>
    <m/>
    <m/>
    <m/>
    <m/>
    <m/>
    <m/>
  </r>
  <r>
    <s v="ASTRAZENECA"/>
    <s v="D5160C00048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5160C00048"/>
    <s v="Astra Zeneca"/>
    <s v="Peru"/>
    <x v="3"/>
    <n v="40700"/>
    <s v="Revenues - Third Parties"/>
    <m/>
    <s v="Receipt fee Ambient (per Receipt_ID)"/>
    <n v="2026"/>
    <n v="7"/>
    <s v="USD"/>
    <n v="480.39840000000004"/>
    <n v="1"/>
    <n v="480.39840000000004"/>
    <x v="4"/>
    <n v="0"/>
    <m/>
    <m/>
    <m/>
    <m/>
    <m/>
    <m/>
    <m/>
    <m/>
    <m/>
  </r>
  <r>
    <s v="ASTRAZENECA"/>
    <s v="D5160C00048"/>
    <s v="Astra Zeneca"/>
    <s v="Peru"/>
    <x v="0"/>
    <n v="40700"/>
    <s v="Revenues - Third Parties"/>
    <m/>
    <s v="Storage Ambient (per Shelf)"/>
    <n v="2026"/>
    <n v="7"/>
    <s v="USD"/>
    <n v="887.40260000000001"/>
    <n v="1"/>
    <n v="887.40260000000001"/>
    <x v="4"/>
    <n v="0"/>
    <m/>
    <m/>
    <m/>
    <m/>
    <m/>
    <m/>
    <m/>
    <m/>
    <m/>
  </r>
  <r>
    <s v="ASTRAZENECA"/>
    <s v="D5160C00048"/>
    <s v="Astra Zeneca"/>
    <s v="Peru"/>
    <x v="3"/>
    <n v="40700"/>
    <s v="Revenues - Third Parties"/>
    <m/>
    <s v="Temperature Monitoring Device (Ambient)"/>
    <n v="2026"/>
    <n v="7"/>
    <s v="USD"/>
    <n v="72.246581599999999"/>
    <n v="1"/>
    <n v="72.246581599999999"/>
    <x v="4"/>
    <n v="1"/>
    <m/>
    <m/>
    <m/>
    <m/>
    <m/>
    <m/>
    <m/>
    <m/>
    <m/>
  </r>
  <r>
    <s v="ASTRAZENECA"/>
    <s v="D5169C00001"/>
    <s v="Astra Zeneca"/>
    <s v="Peru"/>
    <x v="1"/>
    <n v="40700"/>
    <s v="Revenues - Third Parties"/>
    <m/>
    <s v="Freight - Shipments"/>
    <n v="2026"/>
    <n v="7"/>
    <s v="USD"/>
    <n v="395.68814880000002"/>
    <n v="1"/>
    <n v="395.68814880000002"/>
    <x v="4"/>
    <n v="1"/>
    <m/>
    <m/>
    <m/>
    <m/>
    <m/>
    <m/>
    <m/>
    <m/>
    <m/>
  </r>
  <r>
    <s v="ASTRAZENECA"/>
    <s v="D5169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5169C00001"/>
    <s v="Astra Zeneca"/>
    <s v="Peru"/>
    <x v="0"/>
    <n v="40700"/>
    <s v="Revenues - Third Parties"/>
    <m/>
    <s v="Storage Ambient (per Shelf)"/>
    <n v="2026"/>
    <n v="7"/>
    <s v="USD"/>
    <n v="253.54360000000003"/>
    <n v="1"/>
    <n v="253.54360000000003"/>
    <x v="4"/>
    <n v="0"/>
    <m/>
    <m/>
    <m/>
    <m/>
    <m/>
    <m/>
    <m/>
    <m/>
    <m/>
  </r>
  <r>
    <s v="AMGEN"/>
    <n v="20170770"/>
    <s v="Amgen, Inc."/>
    <s v="Peru"/>
    <x v="2"/>
    <n v="40700"/>
    <s v="Revenues - Third Parties"/>
    <m/>
    <s v="Destruction (per Kg)"/>
    <n v="2026"/>
    <n v="7"/>
    <s v="USD"/>
    <n v="424.08"/>
    <n v="1"/>
    <n v="424.08"/>
    <x v="4"/>
    <n v="1"/>
    <m/>
    <m/>
    <m/>
    <m/>
    <m/>
    <m/>
    <m/>
    <m/>
    <m/>
  </r>
  <r>
    <s v="AMGEN"/>
    <n v="20170770"/>
    <s v="Amgen, Inc."/>
    <s v="Peru"/>
    <x v="2"/>
    <n v="40700"/>
    <s v="Revenues - Third Parties"/>
    <m/>
    <s v="Destruction Setup Fee"/>
    <n v="2026"/>
    <n v="7"/>
    <s v="USD"/>
    <n v="861.84"/>
    <n v="1"/>
    <n v="861.84"/>
    <x v="4"/>
    <n v="0"/>
    <m/>
    <m/>
    <m/>
    <m/>
    <m/>
    <m/>
    <m/>
    <m/>
    <m/>
  </r>
  <r>
    <s v="AMGEN"/>
    <n v="20170770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  <m/>
    <m/>
    <m/>
    <m/>
    <m/>
    <m/>
    <m/>
    <m/>
    <m/>
  </r>
  <r>
    <s v="AMGEN"/>
    <n v="20170770"/>
    <s v="Amgen, Inc."/>
    <s v="Peru"/>
    <x v="0"/>
    <n v="40700"/>
    <s v="Revenues - Third Parties"/>
    <m/>
    <s v="Storage Ambient (per Pallet)"/>
    <n v="2026"/>
    <n v="7"/>
    <s v="USD"/>
    <n v="410.42"/>
    <n v="1"/>
    <n v="410.42"/>
    <x v="4"/>
    <n v="0"/>
    <m/>
    <m/>
    <m/>
    <m/>
    <m/>
    <m/>
    <m/>
    <m/>
    <m/>
  </r>
  <r>
    <s v="AMGEN"/>
    <n v="20170770"/>
    <s v="Amgen, Inc."/>
    <s v="Peru"/>
    <x v="0"/>
    <n v="40700"/>
    <s v="Revenues - Third Parties"/>
    <m/>
    <s v="Storage of Returns (per Pallet)"/>
    <n v="2026"/>
    <n v="7"/>
    <s v="USD"/>
    <n v="389.07"/>
    <n v="1"/>
    <n v="389.07"/>
    <x v="4"/>
    <n v="0"/>
    <m/>
    <m/>
    <m/>
    <m/>
    <m/>
    <m/>
    <m/>
    <m/>
    <m/>
  </r>
  <r>
    <s v="ASTRAZENECA"/>
    <s v="D361BC00001"/>
    <s v="Astra Zeneca"/>
    <s v="Peru"/>
    <x v="1"/>
    <n v="40700"/>
    <s v="Revenues - Third Parties"/>
    <m/>
    <s v="Freight - Shipments"/>
    <n v="2026"/>
    <n v="7"/>
    <s v="USD"/>
    <n v="153.7808656"/>
    <n v="1"/>
    <n v="153.7808656"/>
    <x v="4"/>
    <n v="1"/>
    <m/>
    <m/>
    <m/>
    <m/>
    <m/>
    <m/>
    <m/>
    <m/>
    <m/>
  </r>
  <r>
    <s v="ASTRAZENECA"/>
    <s v="D361BC00001"/>
    <s v="Astra Zeneca"/>
    <s v="Peru"/>
    <x v="3"/>
    <n v="40700"/>
    <s v="Revenues - Third Parties"/>
    <m/>
    <s v="Pick and Pack (Ambient)"/>
    <n v="2026"/>
    <n v="7"/>
    <s v="USD"/>
    <n v="340.28220000000005"/>
    <n v="1"/>
    <n v="340.28220000000005"/>
    <x v="4"/>
    <n v="0"/>
    <m/>
    <m/>
    <m/>
    <m/>
    <m/>
    <m/>
    <m/>
    <m/>
    <m/>
  </r>
  <r>
    <s v="ASTRAZENECA"/>
    <s v="D361B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361BC00001"/>
    <s v="Astra Zeneca"/>
    <s v="Peru"/>
    <x v="0"/>
    <n v="40700"/>
    <s v="Revenues - Third Parties"/>
    <m/>
    <s v="Storage Ambient (per Shelf)"/>
    <n v="2026"/>
    <n v="7"/>
    <s v="USD"/>
    <n v="1140.9462000000001"/>
    <n v="1"/>
    <n v="1140.9462000000001"/>
    <x v="4"/>
    <n v="0"/>
    <m/>
    <m/>
    <m/>
    <m/>
    <m/>
    <m/>
    <m/>
    <m/>
    <m/>
  </r>
  <r>
    <s v="ASTRAZENECA"/>
    <s v="D361BC00001"/>
    <s v="Astra Zeneca"/>
    <s v="Peru"/>
    <x v="3"/>
    <n v="40700"/>
    <s v="Revenues - Third Parties"/>
    <m/>
    <s v="Temperature Monitoring Device (Ambient)"/>
    <n v="2026"/>
    <n v="7"/>
    <s v="USD"/>
    <n v="108.36987239999999"/>
    <n v="1"/>
    <n v="108.36987239999999"/>
    <x v="4"/>
    <n v="1"/>
    <m/>
    <m/>
    <m/>
    <m/>
    <m/>
    <m/>
    <m/>
    <m/>
    <m/>
  </r>
  <r>
    <s v="ASTRAZENECA"/>
    <s v="D967UC00001"/>
    <s v="Astra Zeneca"/>
    <s v="Peru"/>
    <x v="1"/>
    <n v="40700"/>
    <s v="Revenues - Third Parties"/>
    <m/>
    <s v="Freight - Shipments"/>
    <n v="2026"/>
    <n v="7"/>
    <s v="USD"/>
    <n v="165.2837384"/>
    <n v="1"/>
    <n v="165.2837384"/>
    <x v="4"/>
    <n v="1"/>
    <m/>
    <m/>
    <m/>
    <m/>
    <m/>
    <m/>
    <m/>
    <m/>
    <m/>
  </r>
  <r>
    <s v="ASTRAZENECA"/>
    <s v="D967UC00001"/>
    <s v="Astra Zeneca"/>
    <s v="Peru"/>
    <x v="3"/>
    <n v="40700"/>
    <s v="Revenues - Third Parties"/>
    <m/>
    <s v="Insulated shipper - Credo S4 - 12L (Leasing)"/>
    <n v="2026"/>
    <n v="7"/>
    <s v="USD"/>
    <n v="756.58744680000007"/>
    <n v="1"/>
    <n v="756.58744680000007"/>
    <x v="4"/>
    <n v="1"/>
    <m/>
    <m/>
    <m/>
    <m/>
    <m/>
    <m/>
    <m/>
    <m/>
    <m/>
  </r>
  <r>
    <s v="ASTRAZENECA"/>
    <s v="D967UC00001"/>
    <s v="Astra Zeneca"/>
    <s v="Peru"/>
    <x v="3"/>
    <n v="40700"/>
    <s v="Revenues - Third Parties"/>
    <m/>
    <s v="Pick and Pack (Refrigerated)"/>
    <n v="2026"/>
    <n v="7"/>
    <s v="USD"/>
    <n v="380.31540000000001"/>
    <n v="1"/>
    <n v="380.31540000000001"/>
    <x v="4"/>
    <n v="0"/>
    <m/>
    <m/>
    <m/>
    <m/>
    <m/>
    <m/>
    <m/>
    <m/>
    <m/>
  </r>
  <r>
    <s v="ASTRAZENECA"/>
    <s v="D967U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967UC00001"/>
    <s v="Astra Zeneca"/>
    <s v="Peru"/>
    <x v="0"/>
    <n v="40700"/>
    <s v="Revenues - Third Parties"/>
    <m/>
    <s v="Storage Refrigerated (per Pallet)"/>
    <n v="2026"/>
    <n v="7"/>
    <s v="USD"/>
    <n v="920.7636"/>
    <n v="1"/>
    <n v="920.7636"/>
    <x v="4"/>
    <n v="0"/>
    <m/>
    <m/>
    <m/>
    <m/>
    <m/>
    <m/>
    <m/>
    <m/>
    <m/>
  </r>
  <r>
    <s v="ASTRAZENECA"/>
    <s v="D967UC00001"/>
    <s v="Astra Zeneca"/>
    <s v="Peru"/>
    <x v="3"/>
    <n v="40700"/>
    <s v="Revenues - Third Parties"/>
    <m/>
    <s v="Temperature Monitoring Device (Refrigerated)"/>
    <n v="2026"/>
    <n v="7"/>
    <s v="USD"/>
    <n v="108.36987239999999"/>
    <n v="1"/>
    <n v="108.36987239999999"/>
    <x v="4"/>
    <n v="1"/>
    <m/>
    <m/>
    <m/>
    <m/>
    <m/>
    <m/>
    <m/>
    <m/>
    <m/>
  </r>
  <r>
    <s v="MEDIMMUNE"/>
    <s v="D9180C00004"/>
    <s v="MedImmune Inc"/>
    <s v="Peru"/>
    <x v="3"/>
    <n v="40700"/>
    <s v="Revenues - Third Parties"/>
    <m/>
    <s v="Project Management Fee"/>
    <n v="2026"/>
    <n v="7"/>
    <s v="USD"/>
    <n v="369.9"/>
    <n v="1"/>
    <n v="369.9"/>
    <x v="4"/>
    <n v="0"/>
    <m/>
    <m/>
    <m/>
    <m/>
    <m/>
    <m/>
    <m/>
    <m/>
    <m/>
  </r>
  <r>
    <s v="MEDIMMUNE"/>
    <s v="D9180C00004"/>
    <s v="MedImmune Inc"/>
    <s v="Peru"/>
    <x v="0"/>
    <n v="40700"/>
    <s v="Revenues - Third Parties"/>
    <m/>
    <s v="Storage Refrigerated (per Pallet)"/>
    <n v="2026"/>
    <n v="7"/>
    <s v="USD"/>
    <n v="567.17999999999995"/>
    <n v="1"/>
    <n v="567.17999999999995"/>
    <x v="4"/>
    <n v="0"/>
    <m/>
    <m/>
    <m/>
    <m/>
    <m/>
    <m/>
    <m/>
    <m/>
    <m/>
  </r>
  <r>
    <s v="ASTRAZENECA"/>
    <s v="D926NC00001"/>
    <s v="Astra Zeneca"/>
    <s v="Peru"/>
    <x v="1"/>
    <n v="40700"/>
    <s v="Revenues - Third Parties"/>
    <m/>
    <s v="Freight - Shipments"/>
    <n v="2026"/>
    <n v="7"/>
    <s v="USD"/>
    <n v="245.93729200000004"/>
    <n v="1"/>
    <n v="245.93729200000004"/>
    <x v="4"/>
    <n v="1"/>
    <m/>
    <m/>
    <m/>
    <m/>
    <m/>
    <m/>
    <m/>
    <m/>
    <m/>
  </r>
  <r>
    <s v="ASTRAZENECA"/>
    <s v="D926NC00001"/>
    <s v="Astra Zeneca"/>
    <s v="Peru"/>
    <x v="3"/>
    <n v="40700"/>
    <s v="Revenues - Third Parties"/>
    <m/>
    <s v="Insulated shipper - Credo S4 - 28L (Leasing)"/>
    <n v="2026"/>
    <n v="7"/>
    <s v="USD"/>
    <n v="935.17555200000004"/>
    <n v="1"/>
    <n v="935.17555200000004"/>
    <x v="4"/>
    <n v="1"/>
    <m/>
    <m/>
    <m/>
    <m/>
    <m/>
    <m/>
    <m/>
    <m/>
    <m/>
  </r>
  <r>
    <s v="ASTRAZENECA"/>
    <s v="D926NC00001"/>
    <s v="Astra Zeneca"/>
    <s v="Peru"/>
    <x v="3"/>
    <n v="40700"/>
    <s v="Revenues - Third Parties"/>
    <m/>
    <s v="Pick and Pack (Refrigerated)"/>
    <n v="2026"/>
    <n v="7"/>
    <s v="USD"/>
    <n v="507.08720000000005"/>
    <n v="1"/>
    <n v="507.08720000000005"/>
    <x v="4"/>
    <n v="0"/>
    <m/>
    <m/>
    <m/>
    <m/>
    <m/>
    <m/>
    <m/>
    <m/>
    <m/>
  </r>
  <r>
    <s v="ASTRAZENECA"/>
    <s v="D926N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926NC00001"/>
    <s v="Astra Zeneca"/>
    <s v="Peru"/>
    <x v="0"/>
    <n v="40700"/>
    <s v="Revenues - Third Parties"/>
    <m/>
    <s v="Storage Refrigerated (per Pallet)"/>
    <n v="2026"/>
    <n v="7"/>
    <s v="USD"/>
    <n v="1227.6848"/>
    <n v="1"/>
    <n v="1227.6848"/>
    <x v="4"/>
    <n v="0"/>
    <m/>
    <m/>
    <m/>
    <m/>
    <m/>
    <m/>
    <m/>
    <m/>
    <m/>
  </r>
  <r>
    <s v="ASTRAZENECA"/>
    <s v="D926NC00001"/>
    <s v="Astra Zeneca"/>
    <s v="Peru"/>
    <x v="3"/>
    <n v="40700"/>
    <s v="Revenues - Third Parties"/>
    <m/>
    <s v="Temperature Monitoring Device (Refrigerated)"/>
    <n v="2026"/>
    <n v="7"/>
    <s v="USD"/>
    <n v="117.00369920000001"/>
    <n v="1"/>
    <n v="117.00369920000001"/>
    <x v="4"/>
    <n v="1"/>
    <m/>
    <m/>
    <m/>
    <m/>
    <m/>
    <m/>
    <m/>
    <m/>
    <m/>
  </r>
  <r>
    <s v="ASTRAZENECA"/>
    <s v="D9078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9078C00001"/>
    <s v="Astra Zeneca"/>
    <s v="Peru"/>
    <x v="0"/>
    <n v="40700"/>
    <s v="Revenues - Third Parties"/>
    <m/>
    <s v="Storage Refrigerated (per Pallet)"/>
    <n v="2026"/>
    <n v="7"/>
    <s v="USD"/>
    <n v="1227.6848"/>
    <n v="1"/>
    <n v="1227.6848"/>
    <x v="4"/>
    <n v="0"/>
    <m/>
    <m/>
    <m/>
    <m/>
    <m/>
    <m/>
    <m/>
    <m/>
    <m/>
  </r>
  <r>
    <s v="AMGEN"/>
    <n v="20210096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  <m/>
    <m/>
    <m/>
    <m/>
    <m/>
    <m/>
    <m/>
    <m/>
    <m/>
  </r>
  <r>
    <s v="AMGEN"/>
    <n v="20210096"/>
    <s v="Amgen, Inc."/>
    <s v="Peru"/>
    <x v="0"/>
    <n v="40700"/>
    <s v="Revenues - Third Parties"/>
    <m/>
    <s v="Storage of Returns (per Pallet)"/>
    <n v="2026"/>
    <n v="7"/>
    <s v="USD"/>
    <n v="129.69"/>
    <n v="1"/>
    <n v="129.69"/>
    <x v="4"/>
    <n v="0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Configuration of Temperature Monitoring Device"/>
    <n v="2026"/>
    <n v="7"/>
    <s v="USD"/>
    <n v="88.073040000000006"/>
    <n v="1"/>
    <n v="88.073040000000006"/>
    <x v="4"/>
    <n v="0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Insulated shipper - Credo S22 - 12L (Leasing)"/>
    <n v="2026"/>
    <n v="7"/>
    <s v="USD"/>
    <n v="453.30926800000003"/>
    <n v="1"/>
    <n v="453.30926800000003"/>
    <x v="4"/>
    <n v="1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Insulated shipper - Credo S22 - 28L (Leasing)"/>
    <n v="2026"/>
    <n v="7"/>
    <s v="USD"/>
    <n v="1303.8546352000001"/>
    <n v="1"/>
    <n v="1303.8546352000001"/>
    <x v="4"/>
    <n v="1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Pick and Pack (Controlled Ambient)"/>
    <n v="2026"/>
    <n v="7"/>
    <s v="USD"/>
    <n v="512.15807200000006"/>
    <n v="1"/>
    <n v="512.15807200000006"/>
    <x v="4"/>
    <n v="0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Receipt fee Ambient (per Receipt_ID)"/>
    <n v="2026"/>
    <n v="7"/>
    <s v="USD"/>
    <n v="242.60119200000003"/>
    <n v="1"/>
    <n v="242.60119200000003"/>
    <x v="4"/>
    <n v="0"/>
    <m/>
    <m/>
    <m/>
    <m/>
    <m/>
    <m/>
    <m/>
    <m/>
    <m/>
  </r>
  <r>
    <s v="ASTRAZENECA"/>
    <s v="D3466C00001"/>
    <s v="Astra Zeneca"/>
    <s v="Peru"/>
    <x v="0"/>
    <n v="40700"/>
    <s v="Revenues - Third Parties"/>
    <m/>
    <s v="Storage Ambient (per Pallet)"/>
    <n v="2026"/>
    <n v="7"/>
    <s v="USD"/>
    <n v="768.23710800000015"/>
    <n v="1"/>
    <n v="768.23710800000015"/>
    <x v="4"/>
    <n v="0"/>
    <m/>
    <m/>
    <m/>
    <m/>
    <m/>
    <m/>
    <m/>
    <m/>
    <m/>
  </r>
  <r>
    <s v="ASTRAZENECA"/>
    <s v="D3466C00001"/>
    <s v="Astra Zeneca"/>
    <s v="Peru"/>
    <x v="1"/>
    <n v="40700"/>
    <s v="Revenues - Third Parties"/>
    <m/>
    <s v="Freight - Shipments"/>
    <n v="2026"/>
    <n v="7"/>
    <s v="USD"/>
    <n v="389.93671239999998"/>
    <n v="1"/>
    <n v="389.93671239999998"/>
    <x v="4"/>
    <n v="1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Insulated shipper - Credo S4 - 12L (Leasing)"/>
    <n v="2026"/>
    <n v="7"/>
    <s v="USD"/>
    <n v="1008.7832624000001"/>
    <n v="1"/>
    <n v="1008.7832624000001"/>
    <x v="4"/>
    <n v="1"/>
    <m/>
    <m/>
    <m/>
    <m/>
    <m/>
    <m/>
    <m/>
    <m/>
    <m/>
  </r>
  <r>
    <s v="ASTRAZENECA"/>
    <s v="D3466C00001"/>
    <s v="Astra Zeneca"/>
    <s v="Peru"/>
    <x v="3"/>
    <n v="40700"/>
    <s v="Revenues - Third Parties"/>
    <m/>
    <s v="Pick and Pack (Refrigerated)"/>
    <n v="2026"/>
    <n v="7"/>
    <s v="USD"/>
    <n v="507.08720000000005"/>
    <n v="1"/>
    <n v="507.08720000000005"/>
    <x v="4"/>
    <n v="0"/>
    <m/>
    <m/>
    <m/>
    <m/>
    <m/>
    <m/>
    <m/>
    <m/>
    <m/>
  </r>
  <r>
    <s v="ASTRAZENECA"/>
    <s v="D3466C00001"/>
    <s v="Astra Zeneca"/>
    <s v="Peru"/>
    <x v="0"/>
    <n v="40700"/>
    <s v="Revenues - Third Parties"/>
    <m/>
    <s v="Storage Controlled Drug - Refrigerated (per Pallet)"/>
    <n v="2026"/>
    <n v="7"/>
    <s v="USD"/>
    <n v="1534.606"/>
    <n v="1"/>
    <n v="1534.606"/>
    <x v="4"/>
    <n v="0"/>
    <m/>
    <m/>
    <m/>
    <m/>
    <m/>
    <m/>
    <m/>
    <m/>
    <m/>
  </r>
  <r>
    <s v="ASTRAZENECA"/>
    <s v="Temperature Monitor-Global Pooling"/>
    <s v="Astra Zeneca"/>
    <s v="Peru"/>
    <x v="0"/>
    <n v="40700"/>
    <s v="Revenues - Third Parties"/>
    <m/>
    <s v="Non-Drug Storage Ambient (per Shelf)"/>
    <n v="2026"/>
    <n v="7"/>
    <s v="USD"/>
    <n v="1213.00596"/>
    <n v="1"/>
    <n v="1213.00596"/>
    <x v="4"/>
    <n v="0"/>
    <m/>
    <m/>
    <m/>
    <m/>
    <m/>
    <m/>
    <m/>
    <m/>
    <m/>
  </r>
  <r>
    <s v="ASTRAZENECA"/>
    <s v="D8531C00002"/>
    <s v="Astra Zeneca"/>
    <s v="Peru"/>
    <x v="1"/>
    <n v="40700"/>
    <s v="Revenues - Third Parties"/>
    <m/>
    <s v="Freight - Shipments"/>
    <n v="2026"/>
    <n v="7"/>
    <s v="USD"/>
    <n v="558.97022720000007"/>
    <n v="1"/>
    <n v="558.97022720000007"/>
    <x v="4"/>
    <n v="1"/>
    <m/>
    <m/>
    <m/>
    <m/>
    <m/>
    <m/>
    <m/>
    <m/>
    <m/>
  </r>
  <r>
    <s v="ASTRAZENECA"/>
    <s v="D8531C00002"/>
    <s v="Astra Zeneca"/>
    <s v="Peru"/>
    <x v="3"/>
    <n v="40700"/>
    <s v="Revenues - Third Parties"/>
    <m/>
    <s v="Insulated shipper - Credo S22 - 12L (Leasing)"/>
    <n v="2026"/>
    <n v="7"/>
    <s v="USD"/>
    <n v="189.090148"/>
    <n v="1"/>
    <n v="189.090148"/>
    <x v="4"/>
    <n v="1"/>
    <m/>
    <m/>
    <m/>
    <m/>
    <m/>
    <m/>
    <m/>
    <m/>
    <m/>
  </r>
  <r>
    <s v="ASTRAZENECA"/>
    <s v="D8531C00002"/>
    <s v="Astra Zeneca"/>
    <s v="Peru"/>
    <x v="3"/>
    <n v="40700"/>
    <s v="Revenues - Third Parties"/>
    <m/>
    <s v="Pick and Pack (Controlled Ambient)"/>
    <n v="2026"/>
    <n v="7"/>
    <s v="USD"/>
    <n v="113.42740000000001"/>
    <n v="1"/>
    <n v="113.42740000000001"/>
    <x v="4"/>
    <n v="0"/>
    <m/>
    <m/>
    <m/>
    <m/>
    <m/>
    <m/>
    <m/>
    <m/>
    <m/>
  </r>
  <r>
    <s v="ASTRAZENECA"/>
    <s v="D8531C00002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8531C00002"/>
    <s v="Astra Zeneca"/>
    <s v="Peru"/>
    <x v="0"/>
    <n v="40700"/>
    <s v="Revenues - Third Parties"/>
    <m/>
    <s v="Storage Ambient (per Pallet)"/>
    <n v="2026"/>
    <n v="7"/>
    <s v="USD"/>
    <n v="1014.1744000000001"/>
    <n v="1"/>
    <n v="1014.1744000000001"/>
    <x v="4"/>
    <n v="0"/>
    <m/>
    <m/>
    <m/>
    <m/>
    <m/>
    <m/>
    <m/>
    <m/>
    <m/>
  </r>
  <r>
    <s v="ASTRAZENECA"/>
    <s v="D8531C00002"/>
    <s v="Astra Zeneca"/>
    <s v="Peru"/>
    <x v="3"/>
    <n v="40700"/>
    <s v="Revenues - Third Parties"/>
    <m/>
    <s v="Temperature Monitoring Device (Ambient)"/>
    <n v="2026"/>
    <n v="7"/>
    <s v="USD"/>
    <n v="26.902310400000001"/>
    <n v="1"/>
    <n v="26.902310400000001"/>
    <x v="4"/>
    <n v="1"/>
    <m/>
    <m/>
    <m/>
    <m/>
    <m/>
    <m/>
    <m/>
    <m/>
    <m/>
  </r>
  <r>
    <s v="ASTRAZENECA"/>
    <s v="D8535C00001"/>
    <s v="Astra Zeneca"/>
    <s v="Peru"/>
    <x v="3"/>
    <n v="40700"/>
    <s v="Revenues - Third Parties"/>
    <m/>
    <s v="Pick and Pack (Ambient)"/>
    <n v="2026"/>
    <n v="7"/>
    <s v="USD"/>
    <n v="507.08720000000005"/>
    <n v="1"/>
    <n v="507.08720000000005"/>
    <x v="4"/>
    <n v="0"/>
    <m/>
    <m/>
    <m/>
    <m/>
    <m/>
    <m/>
    <m/>
    <m/>
    <m/>
  </r>
  <r>
    <s v="ASTRAZENECA"/>
    <s v="D8535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8535C00001"/>
    <s v="Astra Zeneca"/>
    <s v="Peru"/>
    <x v="3"/>
    <n v="40700"/>
    <s v="Revenues - Third Parties"/>
    <m/>
    <s v="Receipt fee Ambient (per Receipt_ID)"/>
    <n v="2026"/>
    <n v="7"/>
    <s v="USD"/>
    <n v="240.19920000000002"/>
    <n v="1"/>
    <n v="240.19920000000002"/>
    <x v="4"/>
    <n v="0"/>
    <m/>
    <m/>
    <m/>
    <m/>
    <m/>
    <m/>
    <m/>
    <m/>
    <m/>
  </r>
  <r>
    <s v="ASTRAZENECA"/>
    <s v="D8535C00001"/>
    <s v="Astra Zeneca"/>
    <s v="Peru"/>
    <x v="0"/>
    <n v="40700"/>
    <s v="Revenues - Third Parties"/>
    <m/>
    <s v="Storage Ambient (per Pallet)"/>
    <n v="2026"/>
    <n v="7"/>
    <s v="USD"/>
    <n v="1774.8052"/>
    <n v="1"/>
    <n v="1774.8052"/>
    <x v="4"/>
    <n v="0"/>
    <m/>
    <m/>
    <m/>
    <m/>
    <m/>
    <m/>
    <m/>
    <m/>
    <m/>
  </r>
  <r>
    <s v="ASTRAZENECA"/>
    <s v="D8535C00001"/>
    <s v="Astra Zeneca"/>
    <s v="Peru"/>
    <x v="3"/>
    <n v="40700"/>
    <s v="Revenues - Third Parties"/>
    <m/>
    <s v="Temperature Monitoring Device (Ambient)"/>
    <n v="2026"/>
    <n v="7"/>
    <s v="USD"/>
    <n v="151.4856288"/>
    <n v="1"/>
    <n v="151.4856288"/>
    <x v="4"/>
    <n v="1"/>
    <m/>
    <m/>
    <m/>
    <m/>
    <m/>
    <m/>
    <m/>
    <m/>
    <m/>
  </r>
  <r>
    <s v="AMGEN"/>
    <n v="20190341"/>
    <s v="Amgen, Inc."/>
    <s v="Peru"/>
    <x v="1"/>
    <n v="40700"/>
    <s v="Revenues - Third Parties"/>
    <m/>
    <s v="Freight - Shipments"/>
    <n v="2026"/>
    <n v="7"/>
    <s v="USD"/>
    <n v="163.56"/>
    <n v="1"/>
    <n v="163.56"/>
    <x v="4"/>
    <n v="1"/>
    <m/>
    <m/>
    <m/>
    <m/>
    <m/>
    <m/>
    <m/>
    <m/>
    <m/>
  </r>
  <r>
    <s v="AMGEN"/>
    <n v="20190341"/>
    <s v="Amgen, Inc."/>
    <s v="Peru"/>
    <x v="3"/>
    <n v="40700"/>
    <s v="Revenues - Third Parties"/>
    <m/>
    <s v="Insulated shipper - Credo S22 - 12L (Leasing)"/>
    <n v="2026"/>
    <n v="7"/>
    <s v="USD"/>
    <n v="527.9"/>
    <n v="1"/>
    <n v="527.9"/>
    <x v="4"/>
    <n v="1"/>
    <m/>
    <m/>
    <m/>
    <m/>
    <m/>
    <m/>
    <m/>
    <m/>
    <m/>
  </r>
  <r>
    <s v="AMGEN"/>
    <n v="20190341"/>
    <s v="Amgen, Inc."/>
    <s v="Peru"/>
    <x v="3"/>
    <n v="40700"/>
    <s v="Revenues - Third Parties"/>
    <m/>
    <s v="Insulated shipper - Credo S4 - 12L (Leasing)"/>
    <n v="2026"/>
    <n v="7"/>
    <s v="USD"/>
    <n v="250"/>
    <n v="1"/>
    <n v="250"/>
    <x v="4"/>
    <n v="1"/>
    <m/>
    <m/>
    <m/>
    <m/>
    <m/>
    <m/>
    <m/>
    <m/>
    <m/>
  </r>
  <r>
    <s v="AMGEN"/>
    <n v="20190341"/>
    <s v="Amgen, Inc."/>
    <s v="Peru"/>
    <x v="3"/>
    <n v="40700"/>
    <s v="Revenues - Third Parties"/>
    <m/>
    <s v="Pick and Pack (Controlled Ambient)"/>
    <n v="2026"/>
    <n v="7"/>
    <s v="USD"/>
    <n v="413.68"/>
    <n v="1"/>
    <n v="413.68"/>
    <x v="4"/>
    <n v="0"/>
    <m/>
    <m/>
    <m/>
    <m/>
    <m/>
    <m/>
    <m/>
    <m/>
    <m/>
  </r>
  <r>
    <s v="AMGEN"/>
    <n v="20190341"/>
    <s v="Amgen, Inc."/>
    <s v="Peru"/>
    <x v="3"/>
    <n v="40700"/>
    <s v="Revenues - Third Parties"/>
    <m/>
    <s v="Pick and Pack (Refrigerated)"/>
    <n v="2026"/>
    <n v="7"/>
    <s v="USD"/>
    <n v="206.84"/>
    <n v="1"/>
    <n v="206.84"/>
    <x v="4"/>
    <n v="0"/>
    <m/>
    <m/>
    <m/>
    <m/>
    <m/>
    <m/>
    <m/>
    <m/>
    <m/>
  </r>
  <r>
    <s v="AMGEN"/>
    <n v="20190341"/>
    <s v="Amgen, Inc."/>
    <s v="Peru"/>
    <x v="3"/>
    <n v="40700"/>
    <s v="Revenues - Third Parties"/>
    <m/>
    <s v="Pick and Pack Cancellation Fee (Post Pick &amp; Pack)"/>
    <n v="2026"/>
    <n v="7"/>
    <s v="USD"/>
    <n v="206.84"/>
    <n v="1"/>
    <n v="206.84"/>
    <x v="4"/>
    <n v="0"/>
    <m/>
    <m/>
    <m/>
    <m/>
    <m/>
    <m/>
    <m/>
    <m/>
    <m/>
  </r>
  <r>
    <s v="AMGEN"/>
    <n v="20190341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  <m/>
    <m/>
    <m/>
    <m/>
    <m/>
    <m/>
    <m/>
    <m/>
    <m/>
  </r>
  <r>
    <s v="AMGEN"/>
    <n v="20190341"/>
    <s v="Amgen, Inc."/>
    <s v="Peru"/>
    <x v="0"/>
    <n v="40700"/>
    <s v="Revenues - Third Parties"/>
    <m/>
    <s v="Storage Ambient (per Pallet)"/>
    <n v="2026"/>
    <n v="7"/>
    <s v="USD"/>
    <n v="615.63"/>
    <n v="1"/>
    <n v="615.63"/>
    <x v="4"/>
    <n v="0"/>
    <m/>
    <m/>
    <m/>
    <m/>
    <m/>
    <m/>
    <m/>
    <m/>
    <m/>
  </r>
  <r>
    <s v="AMGEN"/>
    <n v="20190341"/>
    <s v="Amgen, Inc."/>
    <s v="Peru"/>
    <x v="0"/>
    <n v="40700"/>
    <s v="Revenues - Third Parties"/>
    <m/>
    <s v="Storage Refrigerated (per Shelf)"/>
    <n v="2026"/>
    <n v="7"/>
    <s v="USD"/>
    <n v="258.56"/>
    <n v="1"/>
    <n v="258.56"/>
    <x v="4"/>
    <n v="0"/>
    <m/>
    <m/>
    <m/>
    <m/>
    <m/>
    <m/>
    <m/>
    <m/>
    <m/>
  </r>
  <r>
    <s v="AMGEN"/>
    <n v="20190341"/>
    <s v="Amgen, Inc."/>
    <s v="Peru"/>
    <x v="3"/>
    <n v="40700"/>
    <s v="Revenues - Third Parties"/>
    <m/>
    <s v="Temperature Monitoring Device (Ambient)"/>
    <n v="2026"/>
    <n v="7"/>
    <s v="USD"/>
    <n v="54.18"/>
    <n v="1"/>
    <n v="54.18"/>
    <x v="4"/>
    <n v="1"/>
    <m/>
    <m/>
    <m/>
    <m/>
    <m/>
    <m/>
    <m/>
    <m/>
    <m/>
  </r>
  <r>
    <s v="AMGEN"/>
    <n v="20190341"/>
    <s v="Amgen, Inc."/>
    <s v="Peru"/>
    <x v="3"/>
    <n v="40700"/>
    <s v="Revenues - Third Parties"/>
    <m/>
    <s v="Temperature Monitoring Device (Refrigerated)"/>
    <n v="2026"/>
    <n v="7"/>
    <s v="USD"/>
    <n v="27.09"/>
    <n v="1"/>
    <n v="27.09"/>
    <x v="4"/>
    <n v="1"/>
    <m/>
    <m/>
    <m/>
    <m/>
    <m/>
    <m/>
    <m/>
    <m/>
    <m/>
  </r>
  <r>
    <s v="OTH CUST"/>
    <s v="P3-IMU-838-RMS-02"/>
    <s v="Immunic AG"/>
    <s v="Peru"/>
    <x v="1"/>
    <n v="40700"/>
    <s v="Revenues - Third Parties"/>
    <m/>
    <s v="Freight - Shipments"/>
    <n v="2026"/>
    <n v="7"/>
    <s v="USD"/>
    <n v="81.963605999999999"/>
    <n v="1"/>
    <n v="81.963605999999999"/>
    <x v="4"/>
    <n v="1"/>
    <m/>
    <m/>
    <m/>
    <m/>
    <m/>
    <m/>
    <m/>
    <m/>
    <m/>
  </r>
  <r>
    <s v="OTH CUST"/>
    <s v="P3-IMU-838-RMS-02"/>
    <s v="Immunic AG"/>
    <s v="Peru"/>
    <x v="3"/>
    <n v="40700"/>
    <s v="Revenues - Third Parties"/>
    <m/>
    <s v="Project Management Fee"/>
    <n v="2026"/>
    <n v="7"/>
    <s v="USD"/>
    <n v="1442.9701392000002"/>
    <n v="1"/>
    <n v="1442.9701392000002"/>
    <x v="4"/>
    <n v="0"/>
    <m/>
    <m/>
    <m/>
    <m/>
    <m/>
    <m/>
    <m/>
    <m/>
    <m/>
  </r>
  <r>
    <s v="OTH CUST"/>
    <s v="P3-IMU-838-RMS-02"/>
    <s v="Immunic AG"/>
    <s v="Peru"/>
    <x v="3"/>
    <n v="40700"/>
    <s v="Revenues - Third Parties"/>
    <m/>
    <s v="Receipt fee Ambient (per Receipt_ID)"/>
    <n v="2026"/>
    <n v="7"/>
    <s v="USD"/>
    <n v="848.22350559999995"/>
    <n v="1"/>
    <n v="848.22350559999995"/>
    <x v="4"/>
    <n v="0"/>
    <m/>
    <m/>
    <m/>
    <m/>
    <m/>
    <m/>
    <m/>
    <m/>
    <m/>
  </r>
  <r>
    <s v="OTH CUST"/>
    <s v="P3-IMU-838-RMS-02"/>
    <s v="Immunic AG"/>
    <s v="Peru"/>
    <x v="0"/>
    <n v="40700"/>
    <s v="Revenues - Third Parties"/>
    <m/>
    <s v="Storage Ambient (per Pallet)"/>
    <n v="2026"/>
    <n v="7"/>
    <s v="USD"/>
    <n v="1147.2395168"/>
    <n v="1"/>
    <n v="1147.2395168"/>
    <x v="4"/>
    <n v="0"/>
    <m/>
    <m/>
    <m/>
    <m/>
    <m/>
    <m/>
    <m/>
    <m/>
    <m/>
  </r>
  <r>
    <s v="ASTRAZENECA"/>
    <s v="D6402C00012"/>
    <s v="Astra Zeneca"/>
    <s v="Peru"/>
    <x v="3"/>
    <n v="40700"/>
    <s v="Revenues - Third Parties"/>
    <m/>
    <s v="Configuration of Temperature Monitoring Device"/>
    <n v="2026"/>
    <n v="7"/>
    <s v="USD"/>
    <n v="72.059759999999997"/>
    <n v="1"/>
    <n v="72.059759999999997"/>
    <x v="4"/>
    <n v="0"/>
    <m/>
    <m/>
    <m/>
    <m/>
    <m/>
    <m/>
    <m/>
    <m/>
    <m/>
  </r>
  <r>
    <s v="ASTRAZENECA"/>
    <s v="D6402C00012"/>
    <s v="Astra Zeneca"/>
    <s v="Peru"/>
    <x v="1"/>
    <n v="40700"/>
    <s v="Revenues - Third Parties"/>
    <m/>
    <s v="Freight - Shipments"/>
    <n v="2026"/>
    <n v="7"/>
    <s v="USD"/>
    <n v="408.53880599999997"/>
    <n v="1"/>
    <n v="408.53880599999997"/>
    <x v="4"/>
    <n v="1"/>
    <m/>
    <m/>
    <m/>
    <m/>
    <m/>
    <m/>
    <m/>
    <m/>
    <m/>
  </r>
  <r>
    <s v="ASTRAZENECA"/>
    <s v="D6402C00012"/>
    <s v="Astra Zeneca"/>
    <s v="Peru"/>
    <x v="3"/>
    <n v="40700"/>
    <s v="Revenues - Third Parties"/>
    <m/>
    <s v="Pick and Pack (Ambient)"/>
    <n v="2026"/>
    <n v="7"/>
    <s v="USD"/>
    <n v="680.56440000000009"/>
    <n v="1"/>
    <n v="680.56440000000009"/>
    <x v="4"/>
    <n v="0"/>
    <m/>
    <m/>
    <m/>
    <m/>
    <m/>
    <m/>
    <m/>
    <m/>
    <m/>
  </r>
  <r>
    <s v="ASTRAZENECA"/>
    <s v="D6402C00012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6402C00012"/>
    <s v="Astra Zeneca"/>
    <s v="Peru"/>
    <x v="0"/>
    <n v="40700"/>
    <s v="Revenues - Third Parties"/>
    <m/>
    <s v="Storage Ambient (per Pallet)"/>
    <n v="2026"/>
    <n v="7"/>
    <s v="USD"/>
    <n v="1774.8052"/>
    <n v="1"/>
    <n v="1774.8052"/>
    <x v="4"/>
    <n v="0"/>
    <m/>
    <m/>
    <m/>
    <m/>
    <m/>
    <m/>
    <m/>
    <m/>
    <m/>
  </r>
  <r>
    <s v="AMGEN"/>
    <n v="20220093"/>
    <s v="Amgen, Inc."/>
    <s v="Peru"/>
    <x v="2"/>
    <n v="40700"/>
    <s v="Revenues - Third Parties"/>
    <m/>
    <s v="Destruction (per Kg)"/>
    <n v="2026"/>
    <n v="7"/>
    <s v="USD"/>
    <n v="848.16"/>
    <n v="1"/>
    <n v="848.16"/>
    <x v="4"/>
    <n v="1"/>
    <m/>
    <m/>
    <m/>
    <m/>
    <m/>
    <m/>
    <m/>
    <m/>
    <m/>
  </r>
  <r>
    <s v="AMGEN"/>
    <n v="20220093"/>
    <s v="Amgen, Inc."/>
    <s v="Peru"/>
    <x v="2"/>
    <n v="40700"/>
    <s v="Revenues - Third Parties"/>
    <m/>
    <s v="Destruction Setup Fee"/>
    <n v="2026"/>
    <n v="7"/>
    <s v="USD"/>
    <n v="861.84"/>
    <n v="1"/>
    <n v="861.84"/>
    <x v="4"/>
    <n v="0"/>
    <m/>
    <m/>
    <m/>
    <m/>
    <m/>
    <m/>
    <m/>
    <m/>
    <m/>
  </r>
  <r>
    <s v="AMGEN"/>
    <n v="20220093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  <m/>
    <m/>
    <m/>
    <m/>
    <m/>
    <m/>
    <m/>
    <m/>
    <m/>
  </r>
  <r>
    <s v="AMGEN"/>
    <n v="20220093"/>
    <s v="Amgen, Inc."/>
    <s v="Peru"/>
    <x v="0"/>
    <n v="40700"/>
    <s v="Revenues - Third Parties"/>
    <m/>
    <s v="Storage Refrigerated (per Shelf)"/>
    <n v="2026"/>
    <n v="7"/>
    <s v="USD"/>
    <n v="1551.36"/>
    <n v="1"/>
    <n v="1551.36"/>
    <x v="4"/>
    <n v="0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Insulated shipper - Credo S22 - 12L (Leasing)"/>
    <n v="2026"/>
    <n v="7"/>
    <s v="USD"/>
    <n v="806.7490464"/>
    <n v="1"/>
    <n v="806.7490464"/>
    <x v="4"/>
    <n v="1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Insulated shipper - Credo S4 - 28L (Leasing)"/>
    <n v="2026"/>
    <n v="7"/>
    <s v="USD"/>
    <n v="298.43416159999998"/>
    <n v="1"/>
    <n v="298.43416159999998"/>
    <x v="4"/>
    <n v="1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Pick and Pack (Controlled Ambient)"/>
    <n v="2026"/>
    <n v="7"/>
    <s v="USD"/>
    <n v="126.77180000000001"/>
    <n v="1"/>
    <n v="126.77180000000001"/>
    <x v="4"/>
    <n v="0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Pick and Pack (Refrigerated)"/>
    <n v="2026"/>
    <n v="7"/>
    <s v="USD"/>
    <n v="126.77180000000001"/>
    <n v="1"/>
    <n v="126.77180000000001"/>
    <x v="4"/>
    <n v="0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Project Management Fee"/>
    <n v="2026"/>
    <n v="7"/>
    <s v="USD"/>
    <n v="400.33199999999999"/>
    <n v="1"/>
    <n v="400.33199999999999"/>
    <x v="4"/>
    <n v="0"/>
    <m/>
    <m/>
    <m/>
    <m/>
    <m/>
    <m/>
    <m/>
    <m/>
    <m/>
  </r>
  <r>
    <s v="ASTRAZENECA"/>
    <s v="D702AC00001"/>
    <s v="Astra Zeneca"/>
    <s v="Peru"/>
    <x v="0"/>
    <n v="40700"/>
    <s v="Revenues - Third Parties"/>
    <m/>
    <s v="Storage Ambient (per Pallet)"/>
    <n v="2026"/>
    <n v="7"/>
    <s v="USD"/>
    <n v="887.40260000000001"/>
    <n v="1"/>
    <n v="887.40260000000001"/>
    <x v="4"/>
    <n v="0"/>
    <m/>
    <m/>
    <m/>
    <m/>
    <m/>
    <m/>
    <m/>
    <m/>
    <m/>
  </r>
  <r>
    <s v="ASTRAZENECA"/>
    <s v="D702AC00001"/>
    <s v="Astra Zeneca"/>
    <s v="Peru"/>
    <x v="0"/>
    <n v="40700"/>
    <s v="Revenues - Third Parties"/>
    <m/>
    <s v="Storage Refrigerated (per Pallet)"/>
    <n v="2026"/>
    <n v="7"/>
    <s v="USD"/>
    <n v="1534.606"/>
    <n v="1"/>
    <n v="1534.606"/>
    <x v="4"/>
    <n v="0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Temperature Monitoring Device (Ambient)"/>
    <n v="2026"/>
    <n v="7"/>
    <s v="USD"/>
    <n v="109.45076880000001"/>
    <n v="1"/>
    <n v="109.45076880000001"/>
    <x v="4"/>
    <n v="1"/>
    <m/>
    <m/>
    <m/>
    <m/>
    <m/>
    <m/>
    <m/>
    <m/>
    <m/>
  </r>
  <r>
    <s v="ASTRAZENECA"/>
    <s v="D702AC00001"/>
    <s v="Astra Zeneca"/>
    <s v="Peru"/>
    <x v="3"/>
    <n v="40700"/>
    <s v="Revenues - Third Parties"/>
    <m/>
    <s v="Temperature Monitoring Device (Refrigerated)"/>
    <n v="2026"/>
    <n v="7"/>
    <s v="USD"/>
    <n v="36.483589600000002"/>
    <n v="1"/>
    <n v="36.483589600000002"/>
    <x v="4"/>
    <n v="1"/>
    <m/>
    <m/>
    <m/>
    <m/>
    <m/>
    <m/>
    <m/>
    <m/>
    <m/>
  </r>
  <r>
    <s v="AMGEN"/>
    <n v="20230050"/>
    <s v="Amgen, Inc."/>
    <s v="Peru"/>
    <x v="1"/>
    <n v="40700"/>
    <s v="Revenues - Third Parties"/>
    <m/>
    <s v="Freight - Shipments"/>
    <n v="2026"/>
    <n v="7"/>
    <s v="USD"/>
    <n v="1095.96"/>
    <n v="1"/>
    <n v="1095.96"/>
    <x v="4"/>
    <n v="1"/>
    <m/>
    <m/>
    <m/>
    <m/>
    <m/>
    <m/>
    <m/>
    <m/>
    <m/>
  </r>
  <r>
    <s v="AMGEN"/>
    <n v="20230050"/>
    <s v="Amgen, Inc."/>
    <s v="Peru"/>
    <x v="3"/>
    <n v="40700"/>
    <s v="Revenues - Third Parties"/>
    <m/>
    <s v="Insulated shipper - Credo S4 - 12L (Leasing)"/>
    <n v="2026"/>
    <n v="7"/>
    <s v="USD"/>
    <n v="2500"/>
    <n v="1"/>
    <n v="2500"/>
    <x v="4"/>
    <n v="1"/>
    <m/>
    <m/>
    <m/>
    <m/>
    <m/>
    <m/>
    <m/>
    <m/>
    <m/>
  </r>
  <r>
    <s v="AMGEN"/>
    <n v="20230050"/>
    <s v="Amgen, Inc."/>
    <s v="Peru"/>
    <x v="3"/>
    <n v="40700"/>
    <s v="Revenues - Third Parties"/>
    <m/>
    <s v="Insulated shipper - Credo S4 - 28L (Leasing)"/>
    <n v="2026"/>
    <n v="7"/>
    <s v="USD"/>
    <n v="298.77999999999997"/>
    <n v="1"/>
    <n v="298.77999999999997"/>
    <x v="4"/>
    <n v="1"/>
    <m/>
    <m/>
    <m/>
    <m/>
    <m/>
    <m/>
    <m/>
    <m/>
    <m/>
  </r>
  <r>
    <s v="AMGEN"/>
    <n v="20230050"/>
    <s v="Amgen, Inc."/>
    <s v="Peru"/>
    <x v="3"/>
    <n v="40700"/>
    <s v="Revenues - Third Parties"/>
    <m/>
    <s v="Pick and Pack (Refrigerated)"/>
    <n v="2026"/>
    <n v="7"/>
    <s v="USD"/>
    <n v="2275.2399999999998"/>
    <n v="1"/>
    <n v="2275.2399999999998"/>
    <x v="4"/>
    <n v="0"/>
    <m/>
    <m/>
    <m/>
    <m/>
    <m/>
    <m/>
    <m/>
    <m/>
    <m/>
  </r>
  <r>
    <s v="AMGEN"/>
    <n v="20230050"/>
    <s v="Amgen, Inc."/>
    <s v="Peru"/>
    <x v="3"/>
    <n v="40700"/>
    <s v="Revenues - Third Parties"/>
    <m/>
    <s v="Project Management Fee"/>
    <n v="2026"/>
    <n v="7"/>
    <s v="USD"/>
    <n v="775.66"/>
    <n v="1"/>
    <n v="775.66"/>
    <x v="4"/>
    <n v="0"/>
    <m/>
    <m/>
    <m/>
    <m/>
    <m/>
    <m/>
    <m/>
    <m/>
    <m/>
  </r>
  <r>
    <s v="AMGEN"/>
    <n v="20230050"/>
    <s v="Amgen, Inc."/>
    <s v="Peru"/>
    <x v="0"/>
    <n v="40700"/>
    <s v="Revenues - Third Parties"/>
    <m/>
    <s v="Storage Refrigerated (per Shelf)"/>
    <n v="2026"/>
    <n v="7"/>
    <s v="USD"/>
    <n v="2844.16"/>
    <n v="1"/>
    <n v="2844.16"/>
    <x v="4"/>
    <n v="0"/>
    <m/>
    <m/>
    <m/>
    <m/>
    <m/>
    <m/>
    <m/>
    <m/>
    <m/>
  </r>
  <r>
    <s v="AMGEN"/>
    <n v="20230050"/>
    <s v="Amgen, Inc."/>
    <s v="Peru"/>
    <x v="3"/>
    <n v="40700"/>
    <s v="Revenues - Third Parties"/>
    <m/>
    <s v="Temperature Monitoring Device (Refrigerated)"/>
    <n v="2026"/>
    <n v="7"/>
    <s v="USD"/>
    <n v="297.99"/>
    <n v="1"/>
    <n v="297.99"/>
    <x v="4"/>
    <n v="1"/>
    <m/>
    <m/>
    <m/>
    <m/>
    <m/>
    <m/>
    <m/>
    <m/>
    <m/>
  </r>
  <r>
    <s v="ASTRAZENECA"/>
    <s v="D7960C00015"/>
    <s v="Astra Zeneca"/>
    <s v="Peru"/>
    <x v="3"/>
    <n v="40700"/>
    <s v="Revenues - Third Parties"/>
    <m/>
    <s v="Configuration of Temperature Monitoring Device"/>
    <n v="2026"/>
    <n v="7"/>
    <s v="USD"/>
    <n v="52.843824000000005"/>
    <n v="1"/>
    <n v="52.843824000000005"/>
    <x v="4"/>
    <n v="0"/>
    <m/>
    <m/>
    <m/>
    <m/>
    <m/>
    <m/>
    <m/>
    <m/>
    <m/>
  </r>
  <r>
    <s v="ASTRAZENECA"/>
    <s v="D7960C00015"/>
    <s v="Astra Zeneca"/>
    <s v="Peru"/>
    <x v="1"/>
    <n v="40700"/>
    <s v="Revenues - Third Parties"/>
    <m/>
    <s v="Freight - Shipments"/>
    <n v="2026"/>
    <n v="7"/>
    <s v="USD"/>
    <n v="408.53880599999997"/>
    <n v="1"/>
    <n v="408.53880599999997"/>
    <x v="4"/>
    <n v="1"/>
    <m/>
    <m/>
    <m/>
    <m/>
    <m/>
    <m/>
    <m/>
    <m/>
    <m/>
  </r>
  <r>
    <s v="ASTRAZENECA"/>
    <s v="D7960C00015"/>
    <s v="Astra Zeneca"/>
    <s v="Peru"/>
    <x v="3"/>
    <n v="40700"/>
    <s v="Revenues - Third Parties"/>
    <m/>
    <s v="Pick and Pack (Ambient)"/>
    <n v="2026"/>
    <n v="7"/>
    <s v="USD"/>
    <n v="768.23710800000015"/>
    <n v="1"/>
    <n v="768.23710800000015"/>
    <x v="4"/>
    <n v="0"/>
    <m/>
    <m/>
    <m/>
    <m/>
    <m/>
    <m/>
    <m/>
    <m/>
    <m/>
  </r>
  <r>
    <s v="ASTRAZENECA"/>
    <s v="D7960C00015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  <m/>
    <m/>
    <m/>
    <m/>
    <m/>
    <m/>
    <m/>
    <m/>
    <m/>
  </r>
  <r>
    <s v="ASTRAZENECA"/>
    <s v="D7960C00015"/>
    <s v="Astra Zeneca"/>
    <s v="Peru"/>
    <x v="0"/>
    <n v="40700"/>
    <s v="Revenues - Third Parties"/>
    <m/>
    <s v="Storage Ambient (per Pallet)"/>
    <n v="2026"/>
    <n v="7"/>
    <s v="USD"/>
    <n v="512.15807200000006"/>
    <n v="1"/>
    <n v="512.15807200000006"/>
    <x v="4"/>
    <n v="0"/>
    <m/>
    <m/>
    <m/>
    <m/>
    <m/>
    <m/>
    <m/>
    <m/>
    <m/>
  </r>
  <r>
    <s v="ASTRAZENECA"/>
    <s v="D7860C00006"/>
    <s v="Astra Zeneca"/>
    <s v="Peru"/>
    <x v="3"/>
    <n v="40700"/>
    <s v="Revenues - Third Parties"/>
    <m/>
    <s v="Configuration of Temperature Monitoring Device"/>
    <n v="2026"/>
    <n v="7"/>
    <s v="USD"/>
    <n v="18.095006400000003"/>
    <n v="1"/>
    <n v="18.095006400000003"/>
    <x v="4"/>
    <n v="0"/>
    <m/>
    <m/>
    <m/>
    <m/>
    <m/>
    <m/>
    <m/>
    <m/>
    <m/>
  </r>
  <r>
    <s v="ASTRAZENECA"/>
    <s v="D7860C00006"/>
    <s v="Astra Zeneca"/>
    <s v="Peru"/>
    <x v="1"/>
    <n v="40700"/>
    <s v="Revenues - Third Parties"/>
    <m/>
    <s v="Freight - Shipments"/>
    <n v="2026"/>
    <n v="7"/>
    <s v="USD"/>
    <n v="692.01389520000009"/>
    <n v="1"/>
    <n v="692.01389520000009"/>
    <x v="4"/>
    <n v="1"/>
    <m/>
    <m/>
    <m/>
    <m/>
    <m/>
    <m/>
    <m/>
    <m/>
    <m/>
  </r>
  <r>
    <s v="ASTRAZENECA"/>
    <s v="D7860C00006"/>
    <s v="Astra Zeneca"/>
    <s v="Peru"/>
    <x v="3"/>
    <n v="40700"/>
    <s v="Revenues - Third Parties"/>
    <m/>
    <s v="Pick and Pack (Ambient)"/>
    <n v="2026"/>
    <n v="7"/>
    <s v="USD"/>
    <n v="229.12334799999999"/>
    <n v="1"/>
    <n v="229.12334799999999"/>
    <x v="4"/>
    <n v="0"/>
    <m/>
    <m/>
    <m/>
    <m/>
    <m/>
    <m/>
    <m/>
    <m/>
    <m/>
  </r>
  <r>
    <s v="ASTRAZENECA"/>
    <s v="D7860C00006"/>
    <s v="Astra Zeneca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  <m/>
    <m/>
    <m/>
    <m/>
    <m/>
    <m/>
    <m/>
    <m/>
    <m/>
  </r>
  <r>
    <s v="ASTRAZENECA"/>
    <s v="D7860C00006"/>
    <s v="Astra Zeneca"/>
    <s v="Peru"/>
    <x v="3"/>
    <n v="40700"/>
    <s v="Revenues - Third Parties"/>
    <m/>
    <s v="Receipt fee Ambient (per Receipt_ID)"/>
    <n v="2026"/>
    <n v="7"/>
    <s v="USD"/>
    <n v="242.60119200000003"/>
    <n v="1"/>
    <n v="242.60119200000003"/>
    <x v="4"/>
    <n v="0"/>
    <m/>
    <m/>
    <m/>
    <m/>
    <m/>
    <m/>
    <m/>
    <m/>
    <m/>
  </r>
  <r>
    <s v="ASTRAZENECA"/>
    <s v="D7860C00006"/>
    <s v="Astra Zeneca"/>
    <s v="Peru"/>
    <x v="0"/>
    <n v="40700"/>
    <s v="Revenues - Third Parties"/>
    <m/>
    <s v="Storage Ambient (per Pallet)"/>
    <n v="2026"/>
    <n v="7"/>
    <s v="USD"/>
    <n v="256.07903600000003"/>
    <n v="1"/>
    <n v="256.07903600000003"/>
    <x v="4"/>
    <n v="0"/>
    <m/>
    <m/>
    <m/>
    <m/>
    <m/>
    <m/>
    <m/>
    <m/>
    <m/>
  </r>
  <r>
    <s v="MEDIMMUNE"/>
    <s v="D7700C00003"/>
    <s v="MedImmune Inc"/>
    <s v="Peru"/>
    <x v="1"/>
    <n v="40700"/>
    <s v="Revenues - Third Parties"/>
    <m/>
    <s v="Freight - Shipments"/>
    <n v="2026"/>
    <n v="7"/>
    <s v="USD"/>
    <n v="247.92560760000001"/>
    <n v="1"/>
    <n v="247.92560760000001"/>
    <x v="4"/>
    <n v="1"/>
    <m/>
    <m/>
    <m/>
    <m/>
    <m/>
    <m/>
    <m/>
    <m/>
    <m/>
  </r>
  <r>
    <s v="MEDIMMUNE"/>
    <s v="D7700C00003"/>
    <s v="MedImmune Inc"/>
    <s v="Peru"/>
    <x v="3"/>
    <n v="40700"/>
    <s v="Revenues - Third Parties"/>
    <m/>
    <s v="Insulated shipper - Credo S4 - 12L (Leasing)"/>
    <n v="2026"/>
    <n v="7"/>
    <s v="USD"/>
    <n v="751.98362880000002"/>
    <n v="1"/>
    <n v="751.98362880000002"/>
    <x v="4"/>
    <n v="1"/>
    <m/>
    <m/>
    <m/>
    <m/>
    <m/>
    <m/>
    <m/>
    <m/>
    <m/>
  </r>
  <r>
    <s v="MEDIMMUNE"/>
    <s v="D7700C00003"/>
    <s v="MedImmune Inc"/>
    <s v="Peru"/>
    <x v="3"/>
    <n v="40700"/>
    <s v="Revenues - Third Parties"/>
    <m/>
    <s v="Pick and Pack (Refrigerated)"/>
    <n v="2026"/>
    <n v="7"/>
    <s v="USD"/>
    <n v="384.11855400000007"/>
    <n v="1"/>
    <n v="384.11855400000007"/>
    <x v="4"/>
    <n v="0"/>
    <m/>
    <m/>
    <m/>
    <m/>
    <m/>
    <m/>
    <m/>
    <m/>
    <m/>
  </r>
  <r>
    <s v="MEDIMMUNE"/>
    <s v="D7700C00003"/>
    <s v="MedImmune Inc"/>
    <s v="Peru"/>
    <x v="3"/>
    <n v="40700"/>
    <s v="Revenues - Third Parties"/>
    <m/>
    <s v="Project Management Fee"/>
    <n v="2026"/>
    <n v="7"/>
    <s v="USD"/>
    <n v="404.33532000000002"/>
    <n v="1"/>
    <n v="404.33532000000002"/>
    <x v="4"/>
    <n v="0"/>
    <m/>
    <m/>
    <m/>
    <m/>
    <m/>
    <m/>
    <m/>
    <m/>
    <m/>
  </r>
  <r>
    <s v="MEDIMMUNE"/>
    <s v="D7700C00003"/>
    <s v="MedImmune Inc"/>
    <s v="Peru"/>
    <x v="0"/>
    <n v="40700"/>
    <s v="Revenues - Third Parties"/>
    <m/>
    <s v="Storage Refrigerated (per Pallet)"/>
    <n v="2026"/>
    <n v="7"/>
    <s v="USD"/>
    <n v="309.99041200000005"/>
    <n v="1"/>
    <n v="309.99041200000005"/>
    <x v="4"/>
    <n v="0"/>
    <m/>
    <m/>
    <m/>
    <m/>
    <m/>
    <m/>
    <m/>
    <m/>
    <m/>
  </r>
  <r>
    <s v="ALNYLAM"/>
    <s v="ALN-TTRSC02-003"/>
    <s v="Alnylam Pharmaceuticals"/>
    <s v="Peru"/>
    <x v="3"/>
    <n v="40700"/>
    <s v="Revenues - Third Parties"/>
    <m/>
    <s v="Project Management Fee"/>
    <n v="2026"/>
    <n v="7"/>
    <s v="USD"/>
    <n v="1197"/>
    <n v="1"/>
    <n v="1197"/>
    <x v="4"/>
    <n v="0"/>
    <m/>
    <m/>
    <m/>
    <m/>
    <m/>
    <m/>
    <m/>
    <m/>
    <m/>
  </r>
  <r>
    <s v="ALNYLAM"/>
    <s v="ALN-TTRSC02-003"/>
    <s v="Alnylam Pharmaceuticals"/>
    <s v="Peru"/>
    <x v="0"/>
    <n v="40700"/>
    <s v="Revenues - Third Parties"/>
    <m/>
    <s v="Storage of Returns (per Pallet)"/>
    <n v="2026"/>
    <n v="7"/>
    <s v="USD"/>
    <n v="163"/>
    <n v="1"/>
    <n v="163"/>
    <x v="4"/>
    <n v="0"/>
    <m/>
    <m/>
    <m/>
    <m/>
    <m/>
    <m/>
    <m/>
    <m/>
    <m/>
  </r>
  <r>
    <s v="ALNYLAM"/>
    <s v="ALN-TTRSC02-003"/>
    <s v="Alnylam Pharmaceuticals"/>
    <s v="Peru"/>
    <x v="0"/>
    <n v="40700"/>
    <s v="Revenues - Third Parties"/>
    <m/>
    <s v="Storage Refrigerated (per Shelf)"/>
    <n v="2026"/>
    <n v="7"/>
    <s v="USD"/>
    <n v="299.25"/>
    <n v="1"/>
    <n v="299.25"/>
    <x v="4"/>
    <n v="0"/>
    <m/>
    <m/>
    <m/>
    <m/>
    <m/>
    <m/>
    <m/>
    <m/>
    <m/>
  </r>
  <r>
    <s v="BAYER"/>
    <s v="BAY 1841788-20321"/>
    <s v="Bayer AG"/>
    <s v="Peru"/>
    <x v="1"/>
    <n v="40700"/>
    <s v="Revenues - Third Parties"/>
    <m/>
    <s v="Freight - Shipments"/>
    <n v="2026"/>
    <n v="7"/>
    <s v="USD"/>
    <n v="777.74"/>
    <n v="1"/>
    <n v="777.74"/>
    <x v="4"/>
    <n v="1"/>
    <m/>
    <m/>
    <m/>
    <m/>
    <m/>
    <m/>
    <m/>
    <m/>
    <m/>
  </r>
  <r>
    <s v="BAYER"/>
    <s v="BAY 1841788-20321"/>
    <s v="Bayer AG"/>
    <s v="Peru"/>
    <x v="3"/>
    <n v="40700"/>
    <s v="Revenues - Third Parties"/>
    <m/>
    <s v="Pick and Pack Cancellation Fee"/>
    <n v="2026"/>
    <n v="7"/>
    <s v="USD"/>
    <n v="44.81"/>
    <n v="1"/>
    <n v="44.81"/>
    <x v="4"/>
    <n v="0"/>
    <m/>
    <m/>
    <m/>
    <m/>
    <m/>
    <m/>
    <m/>
    <m/>
    <m/>
  </r>
  <r>
    <s v="BAYER"/>
    <s v="BAY 1841788-20321"/>
    <s v="Bayer AG"/>
    <s v="Peru"/>
    <x v="3"/>
    <n v="40700"/>
    <s v="Revenues - Third Parties"/>
    <m/>
    <s v="Project Management Fee"/>
    <n v="2026"/>
    <n v="7"/>
    <s v="USD"/>
    <n v="443.23"/>
    <n v="1"/>
    <n v="443.23"/>
    <x v="4"/>
    <n v="0"/>
    <m/>
    <m/>
    <m/>
    <m/>
    <m/>
    <m/>
    <m/>
    <m/>
    <m/>
  </r>
  <r>
    <s v="BAYER"/>
    <s v="BAY 1841788-20321"/>
    <s v="Bayer AG"/>
    <s v="Peru"/>
    <x v="0"/>
    <n v="40700"/>
    <s v="Revenues - Third Parties"/>
    <m/>
    <s v="Storage Ambient (per Pallet)"/>
    <n v="2026"/>
    <n v="7"/>
    <s v="USD"/>
    <n v="387.18"/>
    <n v="1"/>
    <n v="387.18"/>
    <x v="4"/>
    <n v="0"/>
    <m/>
    <m/>
    <m/>
    <m/>
    <m/>
    <m/>
    <m/>
    <m/>
    <m/>
  </r>
  <r>
    <s v="BAYER"/>
    <s v="BAY 1841788 21140"/>
    <s v="Bayer AG"/>
    <s v="Peru"/>
    <x v="2"/>
    <n v="40700"/>
    <s v="Revenues - Third Parties"/>
    <m/>
    <s v="Destruction (per Kg)"/>
    <n v="2026"/>
    <n v="7"/>
    <s v="USD"/>
    <n v="389.85"/>
    <n v="1"/>
    <n v="389.85"/>
    <x v="4"/>
    <n v="1"/>
    <m/>
    <m/>
    <m/>
    <m/>
    <m/>
    <m/>
    <m/>
    <m/>
    <m/>
  </r>
  <r>
    <s v="BAYER"/>
    <s v="BAY 1841788 21140"/>
    <s v="Bayer AG"/>
    <s v="Peru"/>
    <x v="2"/>
    <n v="40700"/>
    <s v="Revenues - Third Parties"/>
    <m/>
    <s v="Destruction Setup Fee"/>
    <n v="2026"/>
    <n v="7"/>
    <s v="USD"/>
    <n v="362.99"/>
    <n v="1"/>
    <n v="362.99"/>
    <x v="4"/>
    <n v="0"/>
    <m/>
    <m/>
    <m/>
    <m/>
    <m/>
    <m/>
    <m/>
    <m/>
    <m/>
  </r>
  <r>
    <s v="BAYER"/>
    <s v="BAY 1841788 21140"/>
    <s v="Bayer AG"/>
    <s v="Peru"/>
    <x v="3"/>
    <n v="40700"/>
    <s v="Revenues - Third Parties"/>
    <m/>
    <s v="File Close Out and Archiving or File Return (per Study)"/>
    <n v="2026"/>
    <n v="7"/>
    <s v="USD"/>
    <n v="595"/>
    <n v="1"/>
    <n v="595"/>
    <x v="4"/>
    <n v="0"/>
    <m/>
    <m/>
    <m/>
    <m/>
    <m/>
    <m/>
    <m/>
    <m/>
    <m/>
  </r>
  <r>
    <s v="BAYER"/>
    <s v="BAY 1841788 21140"/>
    <s v="Bayer AG"/>
    <s v="Peru"/>
    <x v="3"/>
    <n v="40700"/>
    <s v="Revenues - Third Parties"/>
    <m/>
    <s v="Project Management Fee"/>
    <n v="2026"/>
    <n v="7"/>
    <s v="USD"/>
    <n v="443.23"/>
    <n v="1"/>
    <n v="443.23"/>
    <x v="4"/>
    <n v="0"/>
    <m/>
    <m/>
    <m/>
    <m/>
    <m/>
    <m/>
    <m/>
    <m/>
    <m/>
  </r>
  <r>
    <s v="BAYER"/>
    <s v="BAY 1841788 21140"/>
    <s v="Bayer AG"/>
    <s v="Peru"/>
    <x v="0"/>
    <n v="40700"/>
    <s v="Revenues - Third Parties"/>
    <m/>
    <s v="Storage Ambient (per Pallet)"/>
    <n v="2026"/>
    <n v="7"/>
    <s v="USD"/>
    <n v="258.12"/>
    <n v="1"/>
    <n v="258.12"/>
    <x v="4"/>
    <n v="0"/>
    <m/>
    <m/>
    <m/>
    <m/>
    <m/>
    <m/>
    <m/>
    <m/>
    <m/>
  </r>
  <r>
    <s v="OTH CUST"/>
    <s v="ARGX-113-2007"/>
    <s v="Argenx BVBA"/>
    <s v="Peru"/>
    <x v="1"/>
    <n v="40700"/>
    <s v="Revenues - Third Parties"/>
    <m/>
    <s v="Freight - Shipments"/>
    <n v="2026"/>
    <n v="7"/>
    <s v="USD"/>
    <n v="316.16163399999999"/>
    <n v="1"/>
    <n v="316.16163399999999"/>
    <x v="4"/>
    <n v="1"/>
    <m/>
    <m/>
    <m/>
    <m/>
    <m/>
    <m/>
    <m/>
    <m/>
    <m/>
  </r>
  <r>
    <s v="OTH CUST"/>
    <s v="ARGX-113-2007"/>
    <s v="Argenx BVBA"/>
    <s v="Peru"/>
    <x v="3"/>
    <n v="40700"/>
    <s v="Revenues - Third Parties"/>
    <m/>
    <s v="Project Management Fee"/>
    <n v="2026"/>
    <n v="7"/>
    <s v="USD"/>
    <n v="1298.67312528"/>
    <n v="1"/>
    <n v="1298.67312528"/>
    <x v="4"/>
    <n v="0"/>
    <m/>
    <m/>
    <m/>
    <m/>
    <m/>
    <m/>
    <m/>
    <m/>
    <m/>
  </r>
  <r>
    <s v="OTH CUST"/>
    <s v="ARGX-113-2007"/>
    <s v="Argenx BVBA"/>
    <s v="Peru"/>
    <x v="2"/>
    <n v="40700"/>
    <s v="Revenues - Third Parties"/>
    <m/>
    <s v="Reconciliation of Returns (per Hour)"/>
    <n v="2026"/>
    <n v="7"/>
    <s v="USD"/>
    <n v="261.15760907999999"/>
    <n v="1"/>
    <n v="261.15760907999999"/>
    <x v="4"/>
    <n v="0"/>
    <m/>
    <m/>
    <m/>
    <m/>
    <m/>
    <m/>
    <m/>
    <m/>
    <m/>
  </r>
  <r>
    <s v="OTH CUST"/>
    <s v="ARGX-113-2007"/>
    <s v="Argenx BVBA"/>
    <s v="Peru"/>
    <x v="2"/>
    <n v="40700"/>
    <s v="Revenues - Third Parties"/>
    <m/>
    <s v="Returns Receipt (per Receipt)"/>
    <n v="2026"/>
    <n v="7"/>
    <s v="USD"/>
    <n v="651.33859643999995"/>
    <n v="1"/>
    <n v="651.33859643999995"/>
    <x v="4"/>
    <n v="0"/>
    <m/>
    <m/>
    <m/>
    <m/>
    <m/>
    <m/>
    <m/>
    <m/>
    <m/>
  </r>
  <r>
    <s v="OTH CUST"/>
    <s v="ARGX-113-2007"/>
    <s v="Argenx BVBA"/>
    <s v="Peru"/>
    <x v="0"/>
    <n v="40700"/>
    <s v="Revenues - Third Parties"/>
    <m/>
    <s v="Storage of Returns (per Pallet)"/>
    <n v="2026"/>
    <n v="7"/>
    <s v="USD"/>
    <n v="652.35501360000001"/>
    <n v="1"/>
    <n v="652.35501360000001"/>
    <x v="4"/>
    <n v="0"/>
    <m/>
    <m/>
    <m/>
    <m/>
    <m/>
    <m/>
    <m/>
    <m/>
    <m/>
  </r>
  <r>
    <s v="OTH CUST"/>
    <s v="ARGX-113-2007"/>
    <s v="Argenx BVBA"/>
    <s v="Peru"/>
    <x v="0"/>
    <n v="40700"/>
    <s v="Revenues - Third Parties"/>
    <m/>
    <s v="Storage Refrigerated (per Shelf)"/>
    <n v="2026"/>
    <n v="7"/>
    <s v="USD"/>
    <n v="1300.6854259199999"/>
    <n v="1"/>
    <n v="1300.6854259199999"/>
    <x v="4"/>
    <n v="0"/>
    <m/>
    <m/>
    <m/>
    <m/>
    <m/>
    <m/>
    <m/>
    <m/>
    <m/>
  </r>
  <r>
    <s v="OTH CUST"/>
    <s v="ID-064A302"/>
    <s v="Viatris Innovation GmbH"/>
    <s v="Peru"/>
    <x v="3"/>
    <n v="40700"/>
    <s v="Revenues - Third Parties"/>
    <m/>
    <s v="Insulated shipper - Credo S22 - 12L (Leasing)"/>
    <n v="2026"/>
    <n v="7"/>
    <s v="USD"/>
    <n v="1977.8907858"/>
    <n v="1"/>
    <n v="1977.8907858"/>
    <x v="4"/>
    <n v="1"/>
    <m/>
    <m/>
    <m/>
    <m/>
    <m/>
    <m/>
    <m/>
    <m/>
    <m/>
  </r>
  <r>
    <s v="OTH CUST"/>
    <s v="ID-064A302"/>
    <s v="Viatris Innovation GmbH"/>
    <s v="Peru"/>
    <x v="3"/>
    <n v="40700"/>
    <s v="Revenues - Third Parties"/>
    <m/>
    <s v="Pick and Pack (Controlled Ambient)"/>
    <n v="2026"/>
    <n v="7"/>
    <s v="USD"/>
    <n v="2206.9206312000001"/>
    <n v="1"/>
    <n v="2206.9206312000001"/>
    <x v="4"/>
    <n v="0"/>
    <m/>
    <m/>
    <m/>
    <m/>
    <m/>
    <m/>
    <m/>
    <m/>
    <m/>
  </r>
  <r>
    <s v="OTH CUST"/>
    <s v="ID-064A302"/>
    <s v="Viatris Innovation GmbH"/>
    <s v="Peru"/>
    <x v="3"/>
    <n v="40700"/>
    <s v="Revenues - Third Parties"/>
    <m/>
    <s v="Project Management Fee"/>
    <n v="2026"/>
    <n v="7"/>
    <s v="USD"/>
    <n v="1836.2743683000001"/>
    <n v="1"/>
    <n v="1836.2743683000001"/>
    <x v="4"/>
    <n v="0"/>
    <m/>
    <m/>
    <m/>
    <m/>
    <m/>
    <m/>
    <m/>
    <m/>
    <m/>
  </r>
  <r>
    <s v="OTH CUST"/>
    <s v="ID-064A302"/>
    <s v="Viatris Innovation GmbH"/>
    <s v="Peru"/>
    <x v="0"/>
    <n v="40700"/>
    <s v="Revenues - Third Parties"/>
    <m/>
    <s v="Storage Ambient (per Pallet)"/>
    <n v="2026"/>
    <n v="7"/>
    <s v="USD"/>
    <n v="729.98789499999998"/>
    <n v="1"/>
    <n v="729.98789499999998"/>
    <x v="4"/>
    <n v="0"/>
    <m/>
    <m/>
    <m/>
    <m/>
    <m/>
    <m/>
    <m/>
    <m/>
    <m/>
  </r>
  <r>
    <s v="OTH CUST"/>
    <s v="ID-064A302"/>
    <s v="Viatris Innovation GmbH"/>
    <s v="Peru"/>
    <x v="3"/>
    <n v="40700"/>
    <s v="Revenues - Third Parties"/>
    <m/>
    <s v="Temperature Monitoring Device (Ambient)"/>
    <n v="2026"/>
    <n v="7"/>
    <s v="USD"/>
    <n v="861.10186620000002"/>
    <n v="1"/>
    <n v="861.10186620000002"/>
    <x v="4"/>
    <n v="1"/>
    <m/>
    <m/>
    <m/>
    <m/>
    <m/>
    <m/>
    <m/>
    <m/>
    <m/>
  </r>
  <r>
    <s v="OTH CUST"/>
    <s v="STAR-221"/>
    <s v="Arcus Biosciences Inc"/>
    <s v="Peru"/>
    <x v="0"/>
    <n v="40700"/>
    <s v="Revenues - Third Parties"/>
    <m/>
    <s v="Non-Drug Storage Refrigerated (per Shelf)"/>
    <n v="2026"/>
    <n v="7"/>
    <s v="USD"/>
    <n v="1111.6500000000001"/>
    <n v="1"/>
    <n v="1111.6500000000001"/>
    <x v="4"/>
    <n v="0"/>
    <m/>
    <m/>
    <m/>
    <m/>
    <m/>
    <m/>
    <m/>
    <m/>
    <m/>
  </r>
  <r>
    <s v="OTH CUST"/>
    <s v="STAR-221"/>
    <s v="Arcus Biosciences Inc"/>
    <s v="Peru"/>
    <x v="3"/>
    <n v="40700"/>
    <s v="Revenues - Third Parties"/>
    <m/>
    <s v="Project Management Fee"/>
    <n v="2026"/>
    <n v="7"/>
    <s v="USD"/>
    <n v="1479.92"/>
    <n v="1"/>
    <n v="1479.92"/>
    <x v="4"/>
    <n v="0"/>
    <m/>
    <m/>
    <m/>
    <m/>
    <m/>
    <m/>
    <m/>
    <m/>
    <m/>
  </r>
  <r>
    <s v="OTH CUST"/>
    <s v="STAR-221"/>
    <s v="Arcus Biosciences Inc"/>
    <s v="Peru"/>
    <x v="2"/>
    <n v="40700"/>
    <s v="Revenues - Third Parties"/>
    <m/>
    <s v="Reconciliation of Returns (per Hour)"/>
    <n v="2026"/>
    <n v="7"/>
    <s v="USD"/>
    <n v="297.60000000000002"/>
    <n v="1"/>
    <n v="297.60000000000002"/>
    <x v="4"/>
    <n v="0"/>
    <m/>
    <m/>
    <m/>
    <m/>
    <m/>
    <m/>
    <m/>
    <m/>
    <m/>
  </r>
  <r>
    <s v="OTH CUST"/>
    <s v="STAR-221"/>
    <s v="Arcus Biosciences Inc"/>
    <s v="Peru"/>
    <x v="2"/>
    <n v="40700"/>
    <s v="Revenues - Third Parties"/>
    <m/>
    <s v="Returns Receipt (per Receipt)"/>
    <n v="2026"/>
    <n v="7"/>
    <s v="USD"/>
    <n v="494.84"/>
    <n v="1"/>
    <n v="494.84"/>
    <x v="4"/>
    <n v="0"/>
    <m/>
    <m/>
    <m/>
    <m/>
    <m/>
    <m/>
    <m/>
    <m/>
    <m/>
  </r>
  <r>
    <s v="OTH CUST"/>
    <s v="STAR-221"/>
    <s v="Arcus Biosciences Inc"/>
    <s v="Peru"/>
    <x v="0"/>
    <n v="40700"/>
    <s v="Revenues - Third Parties"/>
    <m/>
    <s v="Storage of Returns (per Pallet)"/>
    <n v="2026"/>
    <n v="7"/>
    <s v="USD"/>
    <n v="557.54999999999995"/>
    <n v="1"/>
    <n v="557.54999999999995"/>
    <x v="4"/>
    <n v="0"/>
    <m/>
    <m/>
    <m/>
    <m/>
    <m/>
    <m/>
    <m/>
    <m/>
    <m/>
  </r>
  <r>
    <s v="OTH CUST"/>
    <s v="GLPG3667-CL-215"/>
    <s v="Galapagos NV"/>
    <s v="Peru"/>
    <x v="3"/>
    <n v="40700"/>
    <s v="Revenues - Third Parties"/>
    <m/>
    <s v="Project Management Fee"/>
    <n v="2026"/>
    <n v="7"/>
    <s v="USD"/>
    <n v="1808.1045999999999"/>
    <n v="1"/>
    <n v="1808.1045999999999"/>
    <x v="4"/>
    <n v="0"/>
    <m/>
    <m/>
    <m/>
    <m/>
    <m/>
    <m/>
    <m/>
    <m/>
    <m/>
  </r>
  <r>
    <s v="OTH CUST"/>
    <s v="GLPG3667-CL-215"/>
    <s v="Galapagos NV"/>
    <s v="Peru"/>
    <x v="2"/>
    <n v="40700"/>
    <s v="Revenues - Third Parties"/>
    <m/>
    <s v="Reconciliation of Returns (per Hour)"/>
    <n v="2026"/>
    <n v="7"/>
    <s v="USD"/>
    <n v="388.97634479999999"/>
    <n v="1"/>
    <n v="388.97634479999999"/>
    <x v="4"/>
    <n v="0"/>
    <m/>
    <m/>
    <m/>
    <m/>
    <m/>
    <m/>
    <m/>
    <m/>
    <m/>
  </r>
  <r>
    <s v="OTH CUST"/>
    <s v="GLPG3667-CL-215"/>
    <s v="Galapagos NV"/>
    <s v="Peru"/>
    <x v="2"/>
    <n v="40700"/>
    <s v="Revenues - Third Parties"/>
    <m/>
    <s v="Returns Receipt (per Receipt)"/>
    <n v="2026"/>
    <n v="7"/>
    <s v="USD"/>
    <n v="323.96443240000002"/>
    <n v="1"/>
    <n v="323.96443240000002"/>
    <x v="4"/>
    <n v="0"/>
    <m/>
    <m/>
    <m/>
    <m/>
    <m/>
    <m/>
    <m/>
    <m/>
    <m/>
  </r>
  <r>
    <s v="OTH CUST"/>
    <s v="GLPG3667-CL-215"/>
    <s v="Galapagos NV"/>
    <s v="Peru"/>
    <x v="0"/>
    <n v="40700"/>
    <s v="Revenues - Third Parties"/>
    <m/>
    <s v="Storage Ambient (per Pallet)"/>
    <n v="2026"/>
    <n v="7"/>
    <s v="USD"/>
    <n v="5750.3430079999998"/>
    <n v="1"/>
    <n v="5750.3430079999998"/>
    <x v="4"/>
    <n v="0"/>
    <m/>
    <m/>
    <m/>
    <m/>
    <m/>
    <m/>
    <m/>
    <m/>
    <m/>
  </r>
  <r>
    <s v="OTH CUST"/>
    <s v="GLPG3667-CL-215"/>
    <s v="Galapagos NV"/>
    <s v="Peru"/>
    <x v="0"/>
    <n v="40700"/>
    <s v="Revenues - Third Parties"/>
    <m/>
    <s v="Storage of Returns (per Pallet)"/>
    <n v="2026"/>
    <n v="7"/>
    <s v="USD"/>
    <n v="1216.734616"/>
    <n v="1"/>
    <n v="1216.734616"/>
    <x v="4"/>
    <n v="0"/>
    <m/>
    <m/>
    <m/>
    <m/>
    <m/>
    <m/>
    <m/>
    <m/>
    <m/>
  </r>
  <r>
    <s v="OTH CUST"/>
    <s v="ARGX-113-2011 (CAM)"/>
    <s v="Argenx BVBA"/>
    <s v="Peru"/>
    <x v="0"/>
    <n v="40700"/>
    <s v="Revenues - Third Parties"/>
    <m/>
    <s v="Non-Drug Storage Ambient (per Pallet)"/>
    <n v="2026"/>
    <n v="7"/>
    <s v="USD"/>
    <n v="836.35732008000002"/>
    <n v="1"/>
    <n v="836.35732008000002"/>
    <x v="4"/>
    <n v="0"/>
    <m/>
    <m/>
    <m/>
    <m/>
    <m/>
    <m/>
    <m/>
    <m/>
    <m/>
  </r>
  <r>
    <s v="OTH CUST"/>
    <s v="ARGX-113-2011 (CAM)"/>
    <s v="Argenx BVBA"/>
    <s v="Peru"/>
    <x v="3"/>
    <n v="40700"/>
    <s v="Revenues - Third Parties"/>
    <m/>
    <s v="Project Management Fee"/>
    <n v="2026"/>
    <n v="7"/>
    <s v="USD"/>
    <n v="1402.5632792399997"/>
    <n v="1"/>
    <n v="1402.5632792399997"/>
    <x v="4"/>
    <n v="0"/>
    <m/>
    <m/>
    <m/>
    <m/>
    <m/>
    <m/>
    <m/>
    <m/>
    <m/>
  </r>
  <r>
    <s v="OTH CUST"/>
    <s v="ARGX-113-2011"/>
    <s v="Argenx BVBA"/>
    <s v="Peru"/>
    <x v="1"/>
    <n v="40700"/>
    <s v="Revenues - Third Parties"/>
    <m/>
    <s v="Freight - Returns"/>
    <n v="2026"/>
    <n v="7"/>
    <s v="USD"/>
    <n v="316.16163399999999"/>
    <n v="1"/>
    <n v="316.16163399999999"/>
    <x v="4"/>
    <n v="1"/>
    <m/>
    <m/>
    <m/>
    <m/>
    <m/>
    <m/>
    <m/>
    <m/>
    <m/>
  </r>
  <r>
    <s v="OTH CUST"/>
    <s v="ARGX-113-2011"/>
    <s v="Argenx BVBA"/>
    <s v="Peru"/>
    <x v="1"/>
    <n v="40700"/>
    <s v="Revenues - Third Parties"/>
    <m/>
    <s v="Freight - Shipments"/>
    <n v="2026"/>
    <n v="7"/>
    <s v="USD"/>
    <n v="81.963605999999999"/>
    <n v="1"/>
    <n v="81.963605999999999"/>
    <x v="4"/>
    <n v="1"/>
    <m/>
    <m/>
    <m/>
    <m/>
    <m/>
    <m/>
    <m/>
    <m/>
    <m/>
  </r>
  <r>
    <s v="OTH CUST"/>
    <s v="ARGX-113-2011"/>
    <s v="Argenx BVBA"/>
    <s v="Peru"/>
    <x v="3"/>
    <n v="40700"/>
    <s v="Revenues - Third Parties"/>
    <m/>
    <s v="Insulated shipper - Credo S4 - 12L (Leasing)"/>
    <n v="2026"/>
    <n v="7"/>
    <s v="USD"/>
    <n v="529.97428079999997"/>
    <n v="1"/>
    <n v="529.97428079999997"/>
    <x v="4"/>
    <n v="1"/>
    <m/>
    <m/>
    <m/>
    <m/>
    <m/>
    <m/>
    <m/>
    <m/>
    <m/>
  </r>
  <r>
    <s v="OTH CUST"/>
    <s v="ARGX-113-2011"/>
    <s v="Argenx BVBA"/>
    <s v="Peru"/>
    <x v="3"/>
    <n v="40700"/>
    <s v="Revenues - Third Parties"/>
    <m/>
    <s v="Pick and Pack (Refrigerated)"/>
    <n v="2026"/>
    <n v="7"/>
    <s v="USD"/>
    <n v="561.88361951999991"/>
    <n v="1"/>
    <n v="561.88361951999991"/>
    <x v="4"/>
    <n v="0"/>
    <m/>
    <m/>
    <m/>
    <m/>
    <m/>
    <m/>
    <m/>
    <m/>
    <m/>
  </r>
  <r>
    <s v="OTH CUST"/>
    <s v="ARGX-113-2011"/>
    <s v="Argenx BVBA"/>
    <s v="Peru"/>
    <x v="3"/>
    <n v="40700"/>
    <s v="Revenues - Third Parties"/>
    <m/>
    <s v="Project Management Fee"/>
    <n v="2026"/>
    <n v="7"/>
    <s v="USD"/>
    <n v="1402.5632792399997"/>
    <n v="1"/>
    <n v="1402.5632792399997"/>
    <x v="4"/>
    <n v="0"/>
    <m/>
    <m/>
    <m/>
    <m/>
    <m/>
    <m/>
    <m/>
    <m/>
    <m/>
  </r>
  <r>
    <s v="OTH CUST"/>
    <s v="ARGX-113-2011"/>
    <s v="Argenx BVBA"/>
    <s v="Peru"/>
    <x v="2"/>
    <n v="40700"/>
    <s v="Revenues - Third Parties"/>
    <m/>
    <s v="Reconciliation of Returns (per Hour)"/>
    <n v="2026"/>
    <n v="7"/>
    <s v="USD"/>
    <n v="282.04036163999996"/>
    <n v="1"/>
    <n v="282.04036163999996"/>
    <x v="4"/>
    <n v="0"/>
    <m/>
    <m/>
    <m/>
    <m/>
    <m/>
    <m/>
    <m/>
    <m/>
    <m/>
  </r>
  <r>
    <s v="OTH CUST"/>
    <s v="ARGX-113-2011"/>
    <s v="Argenx BVBA"/>
    <s v="Peru"/>
    <x v="2"/>
    <n v="40700"/>
    <s v="Revenues - Third Parties"/>
    <m/>
    <s v="Returns Receipt (per Receipt)"/>
    <n v="2026"/>
    <n v="7"/>
    <s v="USD"/>
    <n v="703.45307628"/>
    <n v="1"/>
    <n v="703.45307628"/>
    <x v="4"/>
    <n v="0"/>
    <m/>
    <m/>
    <m/>
    <m/>
    <m/>
    <m/>
    <m/>
    <m/>
    <m/>
  </r>
  <r>
    <s v="OTH CUST"/>
    <s v="ARGX-113-2011"/>
    <s v="Argenx BVBA"/>
    <s v="Peru"/>
    <x v="0"/>
    <n v="40700"/>
    <s v="Revenues - Third Parties"/>
    <m/>
    <s v="Storage of Returns (per Pallet)"/>
    <n v="2026"/>
    <n v="7"/>
    <s v="USD"/>
    <n v="704.55162815999995"/>
    <n v="1"/>
    <n v="704.55162815999995"/>
    <x v="4"/>
    <n v="0"/>
    <m/>
    <m/>
    <m/>
    <m/>
    <m/>
    <m/>
    <m/>
    <m/>
    <m/>
  </r>
  <r>
    <s v="OTH CUST"/>
    <s v="ARGX-113-2011"/>
    <s v="Argenx BVBA"/>
    <s v="Peru"/>
    <x v="0"/>
    <n v="40700"/>
    <s v="Revenues - Third Parties"/>
    <m/>
    <s v="Storage Refrigerated (per Shelf)"/>
    <n v="2026"/>
    <n v="7"/>
    <s v="USD"/>
    <n v="1404.7090488000001"/>
    <n v="1"/>
    <n v="1404.7090488000001"/>
    <x v="4"/>
    <n v="0"/>
    <m/>
    <m/>
    <m/>
    <m/>
    <m/>
    <m/>
    <m/>
    <m/>
    <m/>
  </r>
  <r>
    <s v="OTH CUST"/>
    <s v="ARGX-113-2011"/>
    <s v="Argenx BVBA"/>
    <s v="Peru"/>
    <x v="3"/>
    <n v="40700"/>
    <s v="Revenues - Third Parties"/>
    <m/>
    <s v="Temperature Monitoring Device (Refrigerated)"/>
    <n v="2026"/>
    <n v="7"/>
    <s v="USD"/>
    <n v="243.59789039999998"/>
    <n v="1"/>
    <n v="243.59789039999998"/>
    <x v="4"/>
    <n v="1"/>
    <m/>
    <m/>
    <m/>
    <m/>
    <m/>
    <m/>
    <m/>
    <m/>
    <m/>
  </r>
  <r>
    <s v="OTH CUST"/>
    <s v="D8535C00001 (CAM)"/>
    <s v="Fortrea"/>
    <s v="Peru"/>
    <x v="3"/>
    <n v="40700"/>
    <s v="Revenues - Third Parties"/>
    <m/>
    <s v="Project Management Fee"/>
    <n v="2026"/>
    <n v="7"/>
    <s v="USD"/>
    <n v="621.57000000000005"/>
    <n v="1"/>
    <n v="621.57000000000005"/>
    <x v="4"/>
    <n v="0"/>
    <m/>
    <m/>
    <m/>
    <m/>
    <m/>
    <m/>
    <m/>
    <m/>
    <m/>
  </r>
  <r>
    <s v="OTH CUST"/>
    <s v="D8535C00001 (CAM)"/>
    <s v="Fortrea"/>
    <s v="Peru"/>
    <x v="0"/>
    <n v="40700"/>
    <s v="Revenues - Third Parties"/>
    <m/>
    <s v="Storage Ambient (per Shelf)"/>
    <n v="2026"/>
    <n v="7"/>
    <s v="USD"/>
    <n v="371.12"/>
    <n v="1"/>
    <n v="371.12"/>
    <x v="4"/>
    <n v="0"/>
    <m/>
    <m/>
    <m/>
    <m/>
    <m/>
    <m/>
    <m/>
    <m/>
    <m/>
  </r>
  <r>
    <s v="OTH CUST"/>
    <s v="ID-064A303"/>
    <s v="Viatris Innovation GmbH"/>
    <s v="Peru"/>
    <x v="1"/>
    <n v="40700"/>
    <s v="Revenues - Third Parties"/>
    <m/>
    <s v="Freight - Shipments"/>
    <n v="2026"/>
    <n v="7"/>
    <s v="USD"/>
    <n v="245.24631359999998"/>
    <n v="1"/>
    <n v="245.24631359999998"/>
    <x v="4"/>
    <n v="1"/>
    <m/>
    <m/>
    <m/>
    <m/>
    <m/>
    <m/>
    <m/>
    <m/>
    <m/>
  </r>
  <r>
    <s v="OTH CUST"/>
    <s v="ID-064A303"/>
    <s v="Viatris Innovation GmbH"/>
    <s v="Peru"/>
    <x v="3"/>
    <n v="40700"/>
    <s v="Revenues - Third Parties"/>
    <m/>
    <s v="Insulated shipper - Credo S22 - 12L (Leasing)"/>
    <n v="2026"/>
    <n v="7"/>
    <s v="USD"/>
    <n v="342.7919488"/>
    <n v="1"/>
    <n v="342.7919488"/>
    <x v="4"/>
    <n v="1"/>
    <m/>
    <m/>
    <m/>
    <m/>
    <m/>
    <m/>
    <m/>
    <m/>
    <m/>
  </r>
  <r>
    <s v="OTH CUST"/>
    <s v="ID-064A303"/>
    <s v="Viatris Innovation GmbH"/>
    <s v="Peru"/>
    <x v="3"/>
    <n v="40700"/>
    <s v="Revenues - Third Parties"/>
    <m/>
    <s v="Pick and Pack (Controlled Ambient)"/>
    <n v="2026"/>
    <n v="7"/>
    <s v="USD"/>
    <n v="382.4815696"/>
    <n v="1"/>
    <n v="382.4815696"/>
    <x v="4"/>
    <n v="0"/>
    <m/>
    <m/>
    <m/>
    <m/>
    <m/>
    <m/>
    <m/>
    <m/>
    <m/>
  </r>
  <r>
    <s v="OTH CUST"/>
    <s v="ID-064A303"/>
    <s v="Viatris Innovation GmbH"/>
    <s v="Peru"/>
    <x v="3"/>
    <n v="40700"/>
    <s v="Revenues - Third Parties"/>
    <m/>
    <s v="Project Management Fee"/>
    <n v="2026"/>
    <n v="7"/>
    <s v="USD"/>
    <n v="1909.4829599"/>
    <n v="1"/>
    <n v="1909.4829599"/>
    <x v="4"/>
    <n v="0"/>
    <m/>
    <m/>
    <m/>
    <m/>
    <m/>
    <m/>
    <m/>
    <m/>
    <m/>
  </r>
  <r>
    <s v="OTH CUST"/>
    <s v="ID-064A303"/>
    <s v="Viatris Innovation GmbH"/>
    <s v="Peru"/>
    <x v="0"/>
    <n v="40700"/>
    <s v="Revenues - Third Parties"/>
    <m/>
    <s v="Storage Ambient (per Shelf)"/>
    <n v="2026"/>
    <n v="7"/>
    <s v="USD"/>
    <n v="2864.2429517999999"/>
    <n v="1"/>
    <n v="2864.2429517999999"/>
    <x v="4"/>
    <n v="0"/>
    <m/>
    <m/>
    <m/>
    <m/>
    <m/>
    <m/>
    <m/>
    <m/>
    <m/>
  </r>
  <r>
    <s v="OTH CUST"/>
    <s v="ID-064A303"/>
    <s v="Viatris Innovation GmbH"/>
    <s v="Peru"/>
    <x v="3"/>
    <n v="40700"/>
    <s v="Revenues - Third Parties"/>
    <m/>
    <s v="Temperature Monitoring Device (Ambient)"/>
    <n v="2026"/>
    <n v="7"/>
    <s v="USD"/>
    <n v="149.23099959999999"/>
    <n v="1"/>
    <n v="149.23099959999999"/>
    <x v="4"/>
    <n v="1"/>
    <m/>
    <m/>
    <m/>
    <m/>
    <m/>
    <m/>
    <m/>
    <m/>
    <m/>
  </r>
  <r>
    <s v="OTH CUST"/>
    <s v="AVT16-GL-C01"/>
    <s v="PPD Development LP"/>
    <s v="Peru"/>
    <x v="2"/>
    <n v="40900"/>
    <s v="Revenues- IC"/>
    <m/>
    <s v="Destruction (per Kg)"/>
    <n v="2026"/>
    <n v="7"/>
    <s v="USD"/>
    <n v="2217.1799999999998"/>
    <n v="1"/>
    <n v="2217.1799999999998"/>
    <x v="4"/>
    <n v="1"/>
    <m/>
    <m/>
    <m/>
    <m/>
    <m/>
    <m/>
    <m/>
    <m/>
    <m/>
  </r>
  <r>
    <s v="OTH CUST"/>
    <s v="AVT16-GL-C01"/>
    <s v="PPD Development LP"/>
    <s v="Peru"/>
    <x v="2"/>
    <n v="40900"/>
    <s v="Revenues- IC"/>
    <m/>
    <s v="Destruction Setup Fee"/>
    <n v="2026"/>
    <n v="7"/>
    <s v="USD"/>
    <n v="1360.1"/>
    <n v="1"/>
    <n v="1360.1"/>
    <x v="4"/>
    <n v="0"/>
    <m/>
    <m/>
    <m/>
    <m/>
    <m/>
    <m/>
    <m/>
    <m/>
    <m/>
  </r>
  <r>
    <s v="OTH CUST"/>
    <s v="AVT16-GL-C01"/>
    <s v="PPD Development LP"/>
    <s v="Peru"/>
    <x v="3"/>
    <n v="40900"/>
    <s v="Revenues- IC"/>
    <m/>
    <s v="File Close Out and Archiving or File Return (per Study)"/>
    <n v="2026"/>
    <n v="7"/>
    <s v="USD"/>
    <n v="749.2"/>
    <n v="1"/>
    <n v="749.2"/>
    <x v="4"/>
    <n v="0"/>
    <m/>
    <m/>
    <m/>
    <m/>
    <m/>
    <m/>
    <m/>
    <m/>
    <m/>
  </r>
  <r>
    <s v="OTH CUST"/>
    <s v="AVT16-GL-C01"/>
    <s v="PPD Development LP"/>
    <s v="Peru"/>
    <x v="0"/>
    <n v="40900"/>
    <s v="Revenues- IC"/>
    <m/>
    <s v="Non-Drug Storage &amp; Returns Storage Ambient (per Pallet)"/>
    <n v="2026"/>
    <n v="7"/>
    <s v="USD"/>
    <n v="163.92"/>
    <n v="1"/>
    <n v="163.92"/>
    <x v="4"/>
    <n v="0"/>
    <m/>
    <m/>
    <m/>
    <m/>
    <m/>
    <m/>
    <m/>
    <m/>
    <m/>
  </r>
  <r>
    <s v="OTH CUST"/>
    <s v="AVT16-GL-C01"/>
    <s v="PPD Development LP"/>
    <s v="Peru"/>
    <x v="3"/>
    <n v="40900"/>
    <s v="Revenues- IC"/>
    <m/>
    <s v="Project Management Fee"/>
    <n v="2026"/>
    <n v="7"/>
    <s v="USD"/>
    <n v="1386.88"/>
    <n v="1"/>
    <n v="1386.88"/>
    <x v="4"/>
    <n v="0"/>
    <m/>
    <m/>
    <m/>
    <m/>
    <m/>
    <m/>
    <m/>
    <m/>
    <m/>
  </r>
  <r>
    <s v="OTH CUST"/>
    <s v="AVT16-GL-C01"/>
    <s v="PPD Development LP"/>
    <s v="Peru"/>
    <x v="0"/>
    <n v="40900"/>
    <s v="Revenues- IC"/>
    <m/>
    <s v="Storage Ambient (per Shelf)"/>
    <n v="2026"/>
    <n v="7"/>
    <s v="USD"/>
    <n v="311.74"/>
    <n v="1"/>
    <n v="311.74"/>
    <x v="4"/>
    <n v="0"/>
    <m/>
    <m/>
    <m/>
    <m/>
    <m/>
    <m/>
    <m/>
    <m/>
    <m/>
  </r>
  <r>
    <s v="OTH CUST"/>
    <s v="AVT16-GL-C01"/>
    <s v="PPD Development LP"/>
    <s v="Peru"/>
    <x v="0"/>
    <n v="40900"/>
    <s v="Revenues- IC"/>
    <m/>
    <s v="Storage Refrigerated (per Shelf)"/>
    <n v="2026"/>
    <n v="7"/>
    <s v="USD"/>
    <n v="326.82"/>
    <n v="1"/>
    <n v="326.82"/>
    <x v="4"/>
    <n v="0"/>
    <m/>
    <m/>
    <m/>
    <m/>
    <m/>
    <m/>
    <m/>
    <m/>
    <m/>
  </r>
  <r>
    <s v="OTH CUST"/>
    <s v="MB12-C-02-24"/>
    <s v="mAbxience Research"/>
    <s v="Peru"/>
    <x v="3"/>
    <n v="40700"/>
    <s v="Revenues - Third Parties"/>
    <m/>
    <s v="Insulated shipper - Credo S4 - 12L (Leasing)"/>
    <n v="2026"/>
    <n v="7"/>
    <s v="USD"/>
    <n v="295.3769868"/>
    <n v="1"/>
    <n v="295.3769868"/>
    <x v="4"/>
    <n v="1"/>
    <m/>
    <m/>
    <m/>
    <m/>
    <m/>
    <m/>
    <m/>
    <m/>
    <m/>
  </r>
  <r>
    <s v="OTH CUST"/>
    <s v="MB12-C-02-24"/>
    <s v="mAbxience Research"/>
    <s v="Peru"/>
    <x v="3"/>
    <n v="40700"/>
    <s v="Revenues - Third Parties"/>
    <m/>
    <s v="Pick and Pack (Refrigerated)"/>
    <n v="2026"/>
    <n v="7"/>
    <s v="USD"/>
    <n v="329.64541720000005"/>
    <n v="1"/>
    <n v="329.64541720000005"/>
    <x v="4"/>
    <n v="0"/>
    <m/>
    <m/>
    <m/>
    <m/>
    <m/>
    <m/>
    <m/>
    <m/>
    <m/>
  </r>
  <r>
    <s v="OTH CUST"/>
    <s v="MB12-C-02-24"/>
    <s v="mAbxience Research"/>
    <s v="Peru"/>
    <x v="3"/>
    <n v="40700"/>
    <s v="Revenues - Third Parties"/>
    <m/>
    <s v="Project Management Fee"/>
    <n v="2026"/>
    <n v="7"/>
    <s v="USD"/>
    <n v="1462.8878088000001"/>
    <n v="1"/>
    <n v="1462.8878088000001"/>
    <x v="4"/>
    <n v="0"/>
    <m/>
    <m/>
    <m/>
    <m/>
    <m/>
    <m/>
    <m/>
    <m/>
    <m/>
  </r>
  <r>
    <s v="OTH CUST"/>
    <s v="MB12-C-02-24"/>
    <s v="mAbxience Research"/>
    <s v="Peru"/>
    <x v="3"/>
    <n v="40700"/>
    <s v="Revenues - Third Parties"/>
    <m/>
    <s v="Receipt fee Refrigerated (per Receipt_ID)"/>
    <n v="2026"/>
    <n v="7"/>
    <s v="USD"/>
    <n v="3224.7117755999998"/>
    <n v="1"/>
    <n v="3224.7117755999998"/>
    <x v="4"/>
    <n v="0"/>
    <m/>
    <m/>
    <m/>
    <m/>
    <m/>
    <m/>
    <m/>
    <m/>
    <m/>
  </r>
  <r>
    <s v="OTH CUST"/>
    <s v="MB12-C-02-24"/>
    <s v="mAbxience Research"/>
    <s v="Peru"/>
    <x v="0"/>
    <n v="40700"/>
    <s v="Revenues - Third Parties"/>
    <m/>
    <s v="Storage Refrigerated (per Shelf)"/>
    <n v="2026"/>
    <n v="7"/>
    <s v="USD"/>
    <n v="805.83286399999997"/>
    <n v="1"/>
    <n v="805.83286399999997"/>
    <x v="4"/>
    <n v="0"/>
    <m/>
    <m/>
    <m/>
    <m/>
    <m/>
    <m/>
    <m/>
    <m/>
    <m/>
  </r>
  <r>
    <s v="OTH CUST"/>
    <s v="MB12-C-02-24"/>
    <s v="mAbxience Research"/>
    <s v="Peru"/>
    <x v="3"/>
    <n v="40700"/>
    <s v="Revenues - Third Parties"/>
    <m/>
    <s v="Temperature Monitoring Device (Refrigerated)"/>
    <n v="2026"/>
    <n v="7"/>
    <s v="USD"/>
    <n v="135.77325519999999"/>
    <n v="1"/>
    <n v="135.77325519999999"/>
    <x v="4"/>
    <n v="1"/>
    <m/>
    <m/>
    <m/>
    <m/>
    <m/>
    <m/>
    <m/>
    <m/>
    <m/>
  </r>
  <r>
    <s v="GILEAD SCI"/>
    <s v="GS-US-528-9023"/>
    <s v="Gilead Sciences, Inc."/>
    <s v="Peru"/>
    <x v="1"/>
    <n v="40700"/>
    <s v="Revenues - Third Parties"/>
    <m/>
    <s v="Freight - Returns"/>
    <n v="2026"/>
    <n v="7"/>
    <s v="USD"/>
    <n v="76.08"/>
    <n v="1"/>
    <n v="76.08"/>
    <x v="4"/>
    <n v="1"/>
    <m/>
    <m/>
    <m/>
    <m/>
    <m/>
    <m/>
    <m/>
    <m/>
    <m/>
  </r>
  <r>
    <s v="GILEAD SCI"/>
    <s v="GS-US-528-9023"/>
    <s v="Gilead Sciences, Inc."/>
    <s v="Peru"/>
    <x v="1"/>
    <n v="40700"/>
    <s v="Revenues - Third Parties"/>
    <m/>
    <s v="Freight - Shipments"/>
    <n v="2026"/>
    <n v="7"/>
    <s v="USD"/>
    <n v="925.15"/>
    <n v="1"/>
    <n v="925.15"/>
    <x v="4"/>
    <n v="1"/>
    <m/>
    <m/>
    <m/>
    <m/>
    <m/>
    <m/>
    <m/>
    <m/>
    <m/>
  </r>
  <r>
    <s v="GILEAD SCI"/>
    <s v="GS-US-528-9023"/>
    <s v="Gilead Sciences, Inc."/>
    <s v="Peru"/>
    <x v="3"/>
    <n v="40700"/>
    <s v="Revenues - Third Parties"/>
    <m/>
    <s v="Pick and Pack (Ambient)"/>
    <n v="2026"/>
    <n v="7"/>
    <s v="USD"/>
    <n v="3167.2"/>
    <n v="1"/>
    <n v="3167.2"/>
    <x v="4"/>
    <n v="0"/>
    <m/>
    <m/>
    <m/>
    <m/>
    <m/>
    <m/>
    <m/>
    <m/>
    <m/>
  </r>
  <r>
    <s v="GILEAD SCI"/>
    <s v="GS-US-528-9023"/>
    <s v="Gilead Sciences, Inc."/>
    <s v="Peru"/>
    <x v="3"/>
    <n v="40700"/>
    <s v="Revenues - Third Parties"/>
    <m/>
    <s v="Project Management Fee"/>
    <n v="2026"/>
    <n v="7"/>
    <s v="USD"/>
    <n v="1187.72"/>
    <n v="1"/>
    <n v="1187.72"/>
    <x v="4"/>
    <n v="0"/>
    <m/>
    <m/>
    <m/>
    <m/>
    <m/>
    <m/>
    <m/>
    <m/>
    <m/>
  </r>
  <r>
    <s v="GILEAD SCI"/>
    <s v="GS-US-528-9023"/>
    <s v="Gilead Sciences, Inc."/>
    <s v="Peru"/>
    <x v="2"/>
    <n v="40700"/>
    <s v="Revenues - Third Parties"/>
    <m/>
    <s v="Reconciliation of Returns (per Hour)"/>
    <n v="2026"/>
    <n v="7"/>
    <s v="USD"/>
    <n v="1266.8800000000001"/>
    <n v="1"/>
    <n v="1266.8800000000001"/>
    <x v="4"/>
    <n v="0"/>
    <m/>
    <m/>
    <m/>
    <m/>
    <m/>
    <m/>
    <m/>
    <m/>
    <m/>
  </r>
  <r>
    <s v="GILEAD SCI"/>
    <s v="GS-US-528-9023"/>
    <s v="Gilead Sciences, Inc."/>
    <s v="Peru"/>
    <x v="2"/>
    <n v="40700"/>
    <s v="Revenues - Third Parties"/>
    <m/>
    <s v="Returns Receipt (per Receipt)"/>
    <n v="2026"/>
    <n v="7"/>
    <s v="USD"/>
    <n v="1519"/>
    <n v="1"/>
    <n v="1519"/>
    <x v="4"/>
    <n v="0"/>
    <m/>
    <m/>
    <m/>
    <m/>
    <m/>
    <m/>
    <m/>
    <m/>
    <m/>
  </r>
  <r>
    <s v="GILEAD SCI"/>
    <s v="GS-US-528-9023"/>
    <s v="Gilead Sciences, Inc."/>
    <s v="Peru"/>
    <x v="0"/>
    <n v="40700"/>
    <s v="Revenues - Third Parties"/>
    <m/>
    <s v="Storage Ambient (per Shelf)"/>
    <n v="2026"/>
    <n v="7"/>
    <s v="USD"/>
    <n v="7274.82"/>
    <n v="1"/>
    <n v="7274.82"/>
    <x v="4"/>
    <n v="0"/>
    <m/>
    <m/>
    <m/>
    <m/>
    <m/>
    <m/>
    <m/>
    <m/>
    <m/>
  </r>
  <r>
    <s v="GILEAD SCI"/>
    <s v="GS-US-528-9023"/>
    <s v="Gilead Sciences, Inc."/>
    <s v="Peru"/>
    <x v="0"/>
    <n v="40700"/>
    <s v="Revenues - Third Parties"/>
    <m/>
    <s v="Storage of Returns (per Pallet)"/>
    <n v="2026"/>
    <n v="7"/>
    <s v="USD"/>
    <n v="2177.4499999999998"/>
    <n v="1"/>
    <n v="2177.4499999999998"/>
    <x v="4"/>
    <n v="0"/>
    <m/>
    <m/>
    <m/>
    <m/>
    <m/>
    <m/>
    <m/>
    <m/>
    <m/>
  </r>
  <r>
    <s v="MEDIMMUNE"/>
    <s v="D9185C00001"/>
    <s v="MedImmune Inc"/>
    <s v="Peru"/>
    <x v="3"/>
    <n v="40700"/>
    <s v="Revenues - Third Parties"/>
    <m/>
    <s v="Project Management Fee"/>
    <n v="2026"/>
    <n v="7"/>
    <s v="USD"/>
    <n v="402.36"/>
    <n v="1"/>
    <n v="402.36"/>
    <x v="4"/>
    <n v="0"/>
    <m/>
    <m/>
    <m/>
    <m/>
    <m/>
    <m/>
    <m/>
    <m/>
    <m/>
  </r>
  <r>
    <s v="MEDIMMUNE"/>
    <s v="D9185C00001"/>
    <s v="MedImmune Inc"/>
    <s v="Peru"/>
    <x v="0"/>
    <n v="40700"/>
    <s v="Revenues - Third Parties"/>
    <m/>
    <s v="Storage Refrigerated (per Pallet)"/>
    <n v="2026"/>
    <n v="7"/>
    <s v="USD"/>
    <n v="925.44"/>
    <n v="1"/>
    <n v="925.44"/>
    <x v="4"/>
    <n v="0"/>
    <m/>
    <m/>
    <m/>
    <m/>
    <m/>
    <m/>
    <m/>
    <m/>
    <m/>
  </r>
  <r>
    <s v="OTH CUST"/>
    <s v="D8531C00002 (CAM)"/>
    <s v="Fortrea"/>
    <s v="Peru"/>
    <x v="3"/>
    <n v="40700"/>
    <s v="Revenues - Third Parties"/>
    <m/>
    <s v="Project Management Fee"/>
    <n v="2026"/>
    <n v="7"/>
    <s v="USD"/>
    <n v="1087.74"/>
    <n v="1"/>
    <n v="1087.74"/>
    <x v="4"/>
    <n v="0"/>
    <m/>
    <m/>
    <m/>
    <m/>
    <m/>
    <m/>
    <m/>
    <m/>
    <m/>
  </r>
  <r>
    <s v="OTH CUST"/>
    <s v="D8531C00002 (CAM)"/>
    <s v="Fortrea"/>
    <s v="Peru"/>
    <x v="0"/>
    <n v="40700"/>
    <s v="Revenues - Third Parties"/>
    <m/>
    <s v="Storage Ambient (per Shelf)"/>
    <n v="2026"/>
    <n v="7"/>
    <s v="USD"/>
    <n v="345.15"/>
    <n v="1"/>
    <n v="345.15"/>
    <x v="4"/>
    <n v="0"/>
    <m/>
    <m/>
    <m/>
    <m/>
    <m/>
    <m/>
    <m/>
    <m/>
    <m/>
  </r>
  <r>
    <s v="OTH CUST"/>
    <s v="IMVT-1402-2801 (CAM)"/>
    <s v="IMVT Corporation"/>
    <s v="Peru"/>
    <x v="3"/>
    <n v="40700"/>
    <s v="Revenues - Third Parties"/>
    <m/>
    <s v="Project Management Fee"/>
    <n v="2026"/>
    <n v="7"/>
    <s v="USD"/>
    <n v="1696.88"/>
    <n v="1"/>
    <n v="1696.88"/>
    <x v="4"/>
    <n v="0"/>
    <m/>
    <m/>
    <m/>
    <m/>
    <m/>
    <m/>
    <m/>
    <m/>
    <m/>
  </r>
  <r>
    <s v="OTH CUST"/>
    <s v="IMVT-1402-2801 (CAM)"/>
    <s v="IMVT Corporation"/>
    <s v="Peru"/>
    <x v="0"/>
    <n v="40700"/>
    <s v="Revenues - Third Parties"/>
    <m/>
    <s v="Storage Ambient (per Pallet)"/>
    <n v="2026"/>
    <n v="7"/>
    <s v="USD"/>
    <n v="3622.7"/>
    <n v="1"/>
    <n v="3622.7"/>
    <x v="4"/>
    <n v="0"/>
    <m/>
    <m/>
    <m/>
    <m/>
    <m/>
    <m/>
    <m/>
    <m/>
    <m/>
  </r>
  <r>
    <s v="DEFERRED"/>
    <s v="Others"/>
    <s v="Deferred Revenue"/>
    <s v="Peru"/>
    <x v="1"/>
    <n v="40700"/>
    <s v="Revenues - Third Parties"/>
    <m/>
    <s v="Adjustment for Adoption Nbr. 606"/>
    <n v="2026"/>
    <n v="7"/>
    <s v="USD"/>
    <n v="0"/>
    <n v="1"/>
    <n v="0"/>
    <x v="4"/>
    <s v="Not Applicable"/>
    <m/>
    <m/>
    <m/>
    <m/>
    <m/>
    <m/>
    <m/>
    <m/>
    <m/>
  </r>
  <r>
    <s v="DEFERRED"/>
    <s v="Others"/>
    <s v="Deferred Revenue"/>
    <s v="Peru"/>
    <x v="1"/>
    <n v="40700"/>
    <s v="Revenues - Third Parties"/>
    <m/>
    <s v="Estimated Revenue from 16/04 - 30/04"/>
    <n v="2026"/>
    <n v="7"/>
    <s v="USD"/>
    <n v="-13014.308645262116"/>
    <n v="1"/>
    <n v="-13014.308645262116"/>
    <x v="4"/>
    <s v="Not Applicable"/>
    <m/>
    <m/>
    <m/>
    <m/>
    <m/>
    <m/>
    <m/>
    <m/>
    <m/>
  </r>
  <r>
    <s v="DEFERRED"/>
    <s v="Others"/>
    <s v="Deferred Revenue"/>
    <s v="Peru"/>
    <x v="3"/>
    <n v="40700"/>
    <s v="Revenues - Third Parties"/>
    <m/>
    <s v="Estimated Revenue from 16/04 - 30/04"/>
    <n v="2026"/>
    <n v="7"/>
    <s v="USD"/>
    <n v="-31440.231125857146"/>
    <n v="1"/>
    <n v="-31440.231125857146"/>
    <x v="4"/>
    <s v="Not Applicable"/>
    <m/>
    <m/>
    <m/>
    <m/>
    <m/>
    <m/>
    <m/>
    <m/>
    <m/>
  </r>
  <r>
    <s v="DEFERRED"/>
    <s v="Others"/>
    <s v="Deferred Revenue"/>
    <s v="Peru"/>
    <x v="1"/>
    <n v="40700"/>
    <s v="Revenues - Third Parties"/>
    <m/>
    <s v="Adjustment due to services rendered between 16/03 - 31/03"/>
    <n v="2026"/>
    <n v="7"/>
    <s v="USD"/>
    <n v="17693.057863766364"/>
    <n v="1"/>
    <n v="17693.057863766364"/>
    <x v="4"/>
    <s v="Not Applicable"/>
    <m/>
    <m/>
    <m/>
    <m/>
    <m/>
    <m/>
    <m/>
    <m/>
    <m/>
  </r>
  <r>
    <s v="DEFERRED"/>
    <s v="Others"/>
    <s v="Deferred Revenue"/>
    <s v="Peru"/>
    <x v="3"/>
    <n v="40700"/>
    <s v="Revenues - Third Parties"/>
    <m/>
    <s v="Adjustment due to services rendered between 16/03 - 31/03"/>
    <n v="2026"/>
    <n v="7"/>
    <s v="USD"/>
    <n v="30882.70703099429"/>
    <n v="1"/>
    <n v="30882.70703099429"/>
    <x v="4"/>
    <s v="Not Applicable"/>
    <m/>
    <m/>
    <m/>
    <m/>
    <m/>
    <m/>
    <m/>
    <m/>
    <m/>
  </r>
  <r>
    <s v="OTH CUST"/>
    <s v="Others"/>
    <s v="Others"/>
    <s v="Peru"/>
    <x v="3"/>
    <n v="40700"/>
    <s v="Revenues - Third Parties"/>
    <m/>
    <s v="FX Translation"/>
    <n v="2026"/>
    <n v="7"/>
    <s v="USD"/>
    <n v="1677.9835537828349"/>
    <n v="1"/>
    <n v="1677.9835537828349"/>
    <x v="4"/>
    <s v="Not Applicable"/>
    <m/>
    <m/>
    <m/>
    <m/>
    <m/>
    <m/>
    <m/>
    <m/>
    <m/>
  </r>
  <r>
    <s v="OTH CUST"/>
    <s v="Others"/>
    <s v="Others"/>
    <s v="Peru"/>
    <x v="7"/>
    <n v="40700"/>
    <s v="Revenues - Third Parties"/>
    <m/>
    <s v="FX Translation"/>
    <n v="2026"/>
    <n v="7"/>
    <s v="USD"/>
    <n v="0"/>
    <n v="1"/>
    <n v="0"/>
    <x v="4"/>
    <s v="Not Applicable"/>
    <m/>
    <m/>
    <m/>
    <m/>
    <m/>
    <m/>
    <m/>
    <m/>
    <m/>
  </r>
  <r>
    <s v="OTH CUST"/>
    <s v="Others"/>
    <s v="Others"/>
    <s v="Peru"/>
    <x v="2"/>
    <n v="40700"/>
    <s v="Revenues - Third Parties"/>
    <m/>
    <s v="FX Translation"/>
    <n v="2026"/>
    <n v="7"/>
    <s v="USD"/>
    <n v="74.124179359998379"/>
    <n v="1"/>
    <n v="74.124179359998379"/>
    <x v="4"/>
    <s v="Not Applicable"/>
    <m/>
    <m/>
    <m/>
    <m/>
    <m/>
    <m/>
    <m/>
    <m/>
    <m/>
  </r>
  <r>
    <s v="OTH CUST"/>
    <s v="Others"/>
    <s v="Others"/>
    <s v="Peru"/>
    <x v="1"/>
    <n v="40700"/>
    <s v="Revenues - Third Parties"/>
    <m/>
    <s v="FX Translation"/>
    <n v="2026"/>
    <n v="7"/>
    <s v="USD"/>
    <n v="124.54988869575202"/>
    <n v="1"/>
    <n v="124.54988869575202"/>
    <x v="4"/>
    <s v="Not Applicable"/>
    <m/>
    <m/>
    <m/>
    <m/>
    <m/>
    <m/>
    <m/>
    <m/>
    <m/>
  </r>
  <r>
    <s v="OTH CUST"/>
    <s v="Others"/>
    <s v="Others"/>
    <s v="Peru"/>
    <x v="6"/>
    <n v="40700"/>
    <s v="Revenues - Third Parties"/>
    <m/>
    <s v="FX Translation"/>
    <n v="2026"/>
    <n v="7"/>
    <s v="USD"/>
    <n v="0"/>
    <n v="1"/>
    <n v="0"/>
    <x v="4"/>
    <s v="Not Applicable"/>
    <m/>
    <m/>
    <m/>
    <m/>
    <m/>
    <m/>
    <m/>
    <m/>
    <m/>
  </r>
  <r>
    <s v="OTH CUST"/>
    <s v="Others"/>
    <s v="Others"/>
    <s v="Peru"/>
    <x v="0"/>
    <n v="40700"/>
    <s v="Revenues - Third Parties"/>
    <m/>
    <s v="FX Translation"/>
    <n v="2026"/>
    <n v="7"/>
    <s v="USD"/>
    <n v="1073.7517238400178"/>
    <n v="1"/>
    <n v="1073.7517238400178"/>
    <x v="4"/>
    <s v="Not Applicable"/>
    <m/>
    <m/>
    <m/>
    <m/>
    <m/>
    <m/>
    <m/>
    <m/>
    <m/>
  </r>
  <r>
    <s v="OTH CUST"/>
    <s v="Others"/>
    <s v="Others"/>
    <s v="Peru"/>
    <x v="4"/>
    <n v="40700"/>
    <s v="Revenues - Third Parties"/>
    <m/>
    <s v="FX Translation"/>
    <n v="2026"/>
    <n v="7"/>
    <s v="USD"/>
    <n v="0"/>
    <n v="1"/>
    <n v="0"/>
    <x v="4"/>
    <s v="Not Applicable"/>
    <m/>
    <m/>
    <m/>
    <m/>
    <m/>
    <m/>
    <m/>
    <m/>
    <m/>
  </r>
  <r>
    <s v="J &amp; J"/>
    <s v="Janssen Storage of temperature monitors"/>
    <s v="Janssen"/>
    <s v="Colombia"/>
    <x v="0"/>
    <n v="40700"/>
    <s v="Revenues - Third Parties"/>
    <m/>
    <s v="Non-Drug Storage Ambient (per Shelf)"/>
    <n v="2026"/>
    <n v="7"/>
    <s v="USD"/>
    <n v="960.70012499999984"/>
    <n v="1"/>
    <n v="960.70012499999984"/>
    <x v="5"/>
    <n v="0"/>
    <m/>
    <m/>
    <m/>
    <m/>
    <m/>
    <m/>
    <m/>
    <m/>
    <m/>
  </r>
  <r>
    <s v="J &amp; J"/>
    <s v="Janssen Storage of temperature monitors"/>
    <s v="Janssen"/>
    <s v="Colombia"/>
    <x v="0"/>
    <n v="40700"/>
    <s v="Revenues - Third Parties"/>
    <m/>
    <s v="Non-Drug Storage Refrigerated (per Shelf)"/>
    <n v="2026"/>
    <n v="7"/>
    <s v="USD"/>
    <n v="600.42150000000004"/>
    <n v="1"/>
    <n v="600.42150000000004"/>
    <x v="5"/>
    <n v="0"/>
    <m/>
    <m/>
    <m/>
    <m/>
    <m/>
    <m/>
    <m/>
    <m/>
    <m/>
  </r>
  <r>
    <s v="TAKEDA"/>
    <s v="TAK-390MR_205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  <m/>
    <m/>
    <m/>
    <m/>
    <m/>
    <m/>
    <m/>
    <m/>
    <m/>
  </r>
  <r>
    <s v="TAKEDA"/>
    <s v="TAK-390MR_205"/>
    <s v="Takeda"/>
    <s v="Colombia"/>
    <x v="0"/>
    <n v="40700"/>
    <s v="Revenues - Third Parties"/>
    <m/>
    <s v="Storage Ambient (per Pallet)"/>
    <n v="2026"/>
    <n v="7"/>
    <s v="USD"/>
    <n v="300"/>
    <n v="1"/>
    <n v="300"/>
    <x v="5"/>
    <n v="0"/>
    <m/>
    <m/>
    <m/>
    <m/>
    <m/>
    <m/>
    <m/>
    <m/>
    <m/>
  </r>
  <r>
    <s v="TAKEDA"/>
    <s v="TAK-390MR_204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  <m/>
    <m/>
    <m/>
    <m/>
    <m/>
    <m/>
    <m/>
    <m/>
    <m/>
  </r>
  <r>
    <s v="TAKEDA"/>
    <s v="TAK-390MR_204"/>
    <s v="Takeda"/>
    <s v="Colombia"/>
    <x v="0"/>
    <n v="40700"/>
    <s v="Revenues - Third Parties"/>
    <m/>
    <s v="Storage Ambient (per Pallet)"/>
    <n v="2026"/>
    <n v="7"/>
    <s v="USD"/>
    <n v="200"/>
    <n v="1"/>
    <n v="200"/>
    <x v="5"/>
    <n v="0"/>
    <m/>
    <m/>
    <m/>
    <m/>
    <m/>
    <m/>
    <m/>
    <m/>
    <m/>
  </r>
  <r>
    <s v="MERCK"/>
    <s v="Merck Receipt and Storage of CREDOS and TT4"/>
    <s v="Merck Sharp and Dohme LLC"/>
    <s v="Colombia"/>
    <x v="0"/>
    <n v="40700"/>
    <s v="Revenues - Third Parties"/>
    <m/>
    <s v="Non-Drug Storage Ambient (per Pallet)"/>
    <n v="2026"/>
    <n v="7"/>
    <s v="USD"/>
    <n v="1271.9000000000001"/>
    <n v="1"/>
    <n v="1271.9000000000001"/>
    <x v="5"/>
    <n v="0"/>
    <m/>
    <m/>
    <m/>
    <m/>
    <m/>
    <m/>
    <m/>
    <m/>
    <m/>
  </r>
  <r>
    <s v="MERCK"/>
    <s v="Merck Receipt and Storage of CREDOS and TT4"/>
    <s v="Merck Sharp and Dohme LLC"/>
    <s v="Colombia"/>
    <x v="3"/>
    <n v="40700"/>
    <s v="Revenues - Third Parties"/>
    <m/>
    <s v="Receipt fee Ancillaries (per Receipt_ID)"/>
    <n v="2026"/>
    <n v="7"/>
    <s v="USD"/>
    <n v="7192.64"/>
    <n v="1"/>
    <n v="7192.64"/>
    <x v="5"/>
    <n v="0"/>
    <m/>
    <m/>
    <m/>
    <m/>
    <m/>
    <m/>
    <m/>
    <m/>
    <m/>
  </r>
  <r>
    <s v="J &amp; J"/>
    <s v="CNTO1959CRD3001"/>
    <s v="Janssen"/>
    <s v="Colombia"/>
    <x v="1"/>
    <n v="40700"/>
    <s v="Revenues - Third Parties"/>
    <m/>
    <s v="Freight - Shipments"/>
    <n v="2026"/>
    <n v="7"/>
    <s v="USD"/>
    <n v="312.25"/>
    <n v="1"/>
    <n v="312.25"/>
    <x v="5"/>
    <n v="1"/>
    <m/>
    <m/>
    <m/>
    <m/>
    <m/>
    <m/>
    <m/>
    <m/>
    <m/>
  </r>
  <r>
    <s v="J &amp; J"/>
    <s v="CNTO1959CRD3001"/>
    <s v="Janssen"/>
    <s v="Colombia"/>
    <x v="3"/>
    <n v="40700"/>
    <s v="Revenues - Third Parties"/>
    <m/>
    <s v="Insulated shipper - Credo S4 - 12L (Leasing)"/>
    <n v="2026"/>
    <n v="7"/>
    <s v="USD"/>
    <n v="233"/>
    <n v="1"/>
    <n v="233"/>
    <x v="5"/>
    <n v="1"/>
    <m/>
    <m/>
    <m/>
    <m/>
    <m/>
    <m/>
    <m/>
    <m/>
    <m/>
  </r>
  <r>
    <s v="J &amp; J"/>
    <s v="CNTO1959CRD3001"/>
    <s v="Janssen"/>
    <s v="Colombia"/>
    <x v="3"/>
    <n v="40700"/>
    <s v="Revenues - Third Parties"/>
    <m/>
    <s v="Pick and Pack (Refrigerated)"/>
    <n v="2026"/>
    <n v="7"/>
    <s v="USD"/>
    <n v="118.26639999999999"/>
    <n v="1"/>
    <n v="118.26639999999999"/>
    <x v="5"/>
    <n v="0"/>
    <m/>
    <m/>
    <m/>
    <m/>
    <m/>
    <m/>
    <m/>
    <m/>
    <m/>
  </r>
  <r>
    <s v="J &amp; J"/>
    <s v="CNTO1959CRD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CNTO1959CRD3001"/>
    <s v="Janssen"/>
    <s v="Colombia"/>
    <x v="0"/>
    <n v="40700"/>
    <s v="Revenues - Third Parties"/>
    <m/>
    <s v="Storage Refrigerated (per Shelf)"/>
    <n v="2026"/>
    <n v="7"/>
    <s v="USD"/>
    <n v="750.52687500000002"/>
    <n v="1"/>
    <n v="750.52687500000002"/>
    <x v="5"/>
    <n v="0"/>
    <m/>
    <m/>
    <m/>
    <m/>
    <m/>
    <m/>
    <m/>
    <m/>
    <m/>
  </r>
  <r>
    <s v="J &amp; J"/>
    <s v="AC-065A310"/>
    <s v="Janssen"/>
    <s v="Colombia"/>
    <x v="1"/>
    <n v="40700"/>
    <s v="Revenues - Third Parties"/>
    <m/>
    <s v="Freight - Shipments"/>
    <n v="2026"/>
    <n v="7"/>
    <s v="USD"/>
    <n v="284.05"/>
    <n v="1"/>
    <n v="284.05"/>
    <x v="5"/>
    <n v="1"/>
    <m/>
    <m/>
    <m/>
    <m/>
    <m/>
    <m/>
    <m/>
    <m/>
    <m/>
  </r>
  <r>
    <s v="J &amp; J"/>
    <s v="AC-065A310"/>
    <s v="Janssen"/>
    <s v="Colombia"/>
    <x v="3"/>
    <n v="40700"/>
    <s v="Revenues - Third Parties"/>
    <m/>
    <s v="Pick and Pack (Ambient)"/>
    <n v="2026"/>
    <n v="7"/>
    <s v="USD"/>
    <n v="105.07805"/>
    <n v="1"/>
    <n v="105.07805"/>
    <x v="5"/>
    <n v="0"/>
    <m/>
    <m/>
    <m/>
    <m/>
    <m/>
    <m/>
    <m/>
    <m/>
    <m/>
  </r>
  <r>
    <s v="J &amp; J"/>
    <s v="AC-065A310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AC-065A310"/>
    <s v="Janssen"/>
    <s v="Colombia"/>
    <x v="0"/>
    <n v="40700"/>
    <s v="Revenues - Third Parties"/>
    <m/>
    <s v="Storage Ambient (per Shelf)"/>
    <n v="2026"/>
    <n v="7"/>
    <s v="USD"/>
    <n v="454.85230000000007"/>
    <n v="1"/>
    <n v="454.85230000000007"/>
    <x v="5"/>
    <n v="0"/>
    <m/>
    <m/>
    <m/>
    <m/>
    <m/>
    <m/>
    <m/>
    <m/>
    <m/>
  </r>
  <r>
    <s v="J &amp; J"/>
    <s v="AC-055-315"/>
    <s v="Janssen"/>
    <s v="Colombia"/>
    <x v="2"/>
    <n v="40700"/>
    <s v="Revenues - Third Parties"/>
    <m/>
    <s v="Destruction (per Kg)"/>
    <n v="2026"/>
    <n v="7"/>
    <s v="USD"/>
    <n v="63.66"/>
    <n v="1"/>
    <n v="63.66"/>
    <x v="5"/>
    <n v="1"/>
    <m/>
    <m/>
    <m/>
    <m/>
    <m/>
    <m/>
    <m/>
    <m/>
    <m/>
  </r>
  <r>
    <s v="J &amp; J"/>
    <s v="AC-055-315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  <m/>
    <m/>
    <m/>
    <m/>
    <m/>
    <m/>
    <m/>
    <m/>
    <m/>
  </r>
  <r>
    <s v="J &amp; J"/>
    <s v="AC-055-315"/>
    <s v="Janssen"/>
    <s v="Colombia"/>
    <x v="1"/>
    <n v="40700"/>
    <s v="Revenues - Third Parties"/>
    <m/>
    <s v="Freight - Shipments"/>
    <n v="2026"/>
    <n v="7"/>
    <s v="USD"/>
    <n v="4501.9799999999996"/>
    <n v="1"/>
    <n v="4501.9799999999996"/>
    <x v="5"/>
    <n v="1"/>
    <m/>
    <m/>
    <m/>
    <m/>
    <m/>
    <m/>
    <m/>
    <m/>
    <m/>
  </r>
  <r>
    <s v="J &amp; J"/>
    <s v="AC-055-315"/>
    <s v="Janssen"/>
    <s v="Colombia"/>
    <x v="3"/>
    <n v="40700"/>
    <s v="Revenues - Third Parties"/>
    <m/>
    <s v="Insulated shipper - Credo S22 - 12L (Leasing)"/>
    <n v="2026"/>
    <n v="7"/>
    <s v="USD"/>
    <n v="2460"/>
    <n v="1"/>
    <n v="2460"/>
    <x v="5"/>
    <n v="1"/>
    <m/>
    <m/>
    <m/>
    <m/>
    <m/>
    <m/>
    <m/>
    <m/>
    <m/>
  </r>
  <r>
    <s v="J &amp; J"/>
    <s v="AC-055-315"/>
    <s v="Janssen"/>
    <s v="Colombia"/>
    <x v="3"/>
    <n v="40700"/>
    <s v="Revenues - Third Parties"/>
    <m/>
    <s v="Pick and Pack (Ambient)"/>
    <n v="2026"/>
    <n v="7"/>
    <s v="USD"/>
    <n v="735.54634999999996"/>
    <n v="1"/>
    <n v="735.54634999999996"/>
    <x v="5"/>
    <n v="0"/>
    <m/>
    <m/>
    <m/>
    <m/>
    <m/>
    <m/>
    <m/>
    <m/>
    <m/>
  </r>
  <r>
    <s v="J &amp; J"/>
    <s v="AC-055-315"/>
    <s v="Janssen"/>
    <s v="Colombia"/>
    <x v="3"/>
    <n v="40700"/>
    <s v="Revenues - Third Parties"/>
    <m/>
    <s v="Pick and Pack (Controlled Ambient)"/>
    <n v="2026"/>
    <n v="7"/>
    <s v="USD"/>
    <n v="1182.664"/>
    <n v="1"/>
    <n v="1182.664"/>
    <x v="5"/>
    <n v="0"/>
    <m/>
    <m/>
    <m/>
    <m/>
    <m/>
    <m/>
    <m/>
    <m/>
    <m/>
  </r>
  <r>
    <s v="J &amp; J"/>
    <s v="AC-055-315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AC-055-315"/>
    <s v="Janssen"/>
    <s v="Colombia"/>
    <x v="0"/>
    <n v="40700"/>
    <s v="Revenues - Third Parties"/>
    <m/>
    <s v="Storage Ambient (per Shelf)"/>
    <n v="2026"/>
    <n v="7"/>
    <s v="USD"/>
    <n v="1933.1222749999999"/>
    <n v="1"/>
    <n v="1933.1222749999999"/>
    <x v="5"/>
    <n v="0"/>
    <m/>
    <m/>
    <m/>
    <m/>
    <m/>
    <m/>
    <m/>
    <m/>
    <m/>
  </r>
  <r>
    <s v="J &amp; J"/>
    <s v="AC-055-312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AC-055-312"/>
    <s v="Janssen"/>
    <s v="Colombia"/>
    <x v="0"/>
    <n v="40700"/>
    <s v="Revenues - Third Parties"/>
    <m/>
    <s v="Storage Ambient (per Shelf)"/>
    <n v="2026"/>
    <n v="7"/>
    <s v="USD"/>
    <n v="113.71307500000002"/>
    <n v="1"/>
    <n v="113.71307500000002"/>
    <x v="5"/>
    <n v="0"/>
    <m/>
    <m/>
    <m/>
    <m/>
    <m/>
    <m/>
    <m/>
    <m/>
    <m/>
  </r>
  <r>
    <s v="J &amp; J"/>
    <s v="67896062CTP3001"/>
    <s v="Janssen"/>
    <s v="Colombia"/>
    <x v="2"/>
    <n v="40700"/>
    <s v="Revenues - Third Parties"/>
    <m/>
    <s v="Destruction (per Kg)"/>
    <n v="2026"/>
    <n v="7"/>
    <s v="USD"/>
    <n v="63.66"/>
    <n v="1"/>
    <n v="63.66"/>
    <x v="5"/>
    <n v="1"/>
    <m/>
    <m/>
    <m/>
    <m/>
    <m/>
    <m/>
    <m/>
    <m/>
    <m/>
  </r>
  <r>
    <s v="J &amp; J"/>
    <s v="67896062CTP3001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  <m/>
    <m/>
    <m/>
    <m/>
    <m/>
    <m/>
    <m/>
    <m/>
    <m/>
  </r>
  <r>
    <s v="J &amp; J"/>
    <s v="67896062CTP3001"/>
    <s v="Janssen"/>
    <s v="Colombia"/>
    <x v="3"/>
    <n v="40700"/>
    <s v="Revenues - Third Parties"/>
    <m/>
    <s v="File Close Out and Archiving or File Return (per Study)"/>
    <n v="2026"/>
    <n v="7"/>
    <s v="USD"/>
    <n v="525.36452499999996"/>
    <n v="1"/>
    <n v="525.36452499999996"/>
    <x v="5"/>
    <n v="0"/>
    <m/>
    <m/>
    <m/>
    <m/>
    <m/>
    <m/>
    <m/>
    <m/>
    <m/>
  </r>
  <r>
    <s v="J &amp; J"/>
    <s v="67896062CTP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42847922MDD3001 (CAM)"/>
    <s v="Janssen"/>
    <s v="Colombia"/>
    <x v="0"/>
    <n v="40700"/>
    <s v="Revenues - Third Parties"/>
    <m/>
    <s v="Non-Drug Storage Ambient (per Pallet)"/>
    <n v="2026"/>
    <n v="7"/>
    <s v="USD"/>
    <n v="87.33637499999999"/>
    <n v="1"/>
    <n v="87.33637499999999"/>
    <x v="5"/>
    <n v="0"/>
    <m/>
    <m/>
    <m/>
    <m/>
    <m/>
    <m/>
    <m/>
    <m/>
    <m/>
  </r>
  <r>
    <s v="J &amp; J"/>
    <s v="42847922MDD3001 (CAM)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42847922MDD3001 (CAM)"/>
    <s v="Janssen"/>
    <s v="Colombia"/>
    <x v="0"/>
    <n v="40700"/>
    <s v="Revenues - Third Parties"/>
    <m/>
    <s v="Storage of Returns (per Pallet)"/>
    <n v="2026"/>
    <n v="7"/>
    <s v="USD"/>
    <n v="87.33637499999999"/>
    <n v="1"/>
    <n v="87.33637499999999"/>
    <x v="5"/>
    <n v="0"/>
    <m/>
    <m/>
    <m/>
    <m/>
    <m/>
    <m/>
    <m/>
    <m/>
    <m/>
  </r>
  <r>
    <s v="MERCK"/>
    <s v="MK-8591A-03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ASTRAZENECA"/>
    <s v="D3465C00001"/>
    <s v="Astra Zeneca"/>
    <s v="Colombia"/>
    <x v="3"/>
    <n v="40700"/>
    <s v="Revenues - Third Parties"/>
    <m/>
    <s v="Project Management Fee"/>
    <n v="2026"/>
    <n v="7"/>
    <s v="USD"/>
    <n v="369.9"/>
    <n v="1"/>
    <n v="369.9"/>
    <x v="5"/>
    <n v="0"/>
    <m/>
    <m/>
    <m/>
    <m/>
    <m/>
    <m/>
    <m/>
    <m/>
    <m/>
  </r>
  <r>
    <s v="ASTRAZENECA"/>
    <s v="D3465C00001"/>
    <s v="Astra Zeneca"/>
    <s v="Colombia"/>
    <x v="0"/>
    <n v="40700"/>
    <s v="Revenues - Third Parties"/>
    <m/>
    <s v="Storage Refrigerated (per Pallet)"/>
    <n v="2026"/>
    <n v="7"/>
    <s v="USD"/>
    <n v="3119.49"/>
    <n v="1"/>
    <n v="3119.49"/>
    <x v="5"/>
    <n v="0"/>
    <m/>
    <m/>
    <m/>
    <m/>
    <m/>
    <m/>
    <m/>
    <m/>
    <m/>
  </r>
  <r>
    <s v="MERCK"/>
    <s v="MK-7684A-005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MERCK"/>
    <s v="MK-3475-67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3475-676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MERCK"/>
    <s v="MK-2140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140-003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  <m/>
    <m/>
    <m/>
    <m/>
    <m/>
    <m/>
    <m/>
    <m/>
    <m/>
  </r>
  <r>
    <s v="J &amp; J"/>
    <s v="80202135CDP3001"/>
    <s v="Janssen"/>
    <s v="Colombia"/>
    <x v="2"/>
    <n v="40700"/>
    <s v="Revenues - Third Parties"/>
    <m/>
    <s v="Destruction (per Kg)"/>
    <n v="2026"/>
    <n v="7"/>
    <s v="USD"/>
    <n v="413.79"/>
    <n v="1"/>
    <n v="413.79"/>
    <x v="5"/>
    <n v="1"/>
    <m/>
    <m/>
    <m/>
    <m/>
    <m/>
    <m/>
    <m/>
    <m/>
    <m/>
  </r>
  <r>
    <s v="J &amp; J"/>
    <s v="80202135CDP3001"/>
    <s v="Janssen"/>
    <s v="Colombia"/>
    <x v="2"/>
    <n v="40700"/>
    <s v="Revenues - Third Parties"/>
    <m/>
    <s v="Destruction Setup Fee"/>
    <n v="2026"/>
    <n v="7"/>
    <s v="USD"/>
    <n v="400.28100000000001"/>
    <n v="1"/>
    <n v="400.28100000000001"/>
    <x v="5"/>
    <n v="0"/>
    <m/>
    <m/>
    <m/>
    <m/>
    <m/>
    <m/>
    <m/>
    <m/>
    <m/>
  </r>
  <r>
    <s v="J &amp; J"/>
    <s v="80202135CDP3001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80202135CDP3001"/>
    <s v="Janssen"/>
    <s v="Colombia"/>
    <x v="0"/>
    <n v="40700"/>
    <s v="Revenues - Third Parties"/>
    <m/>
    <s v="Storage Ambient (per Shelf)"/>
    <n v="2026"/>
    <n v="7"/>
    <s v="USD"/>
    <n v="341.13922500000001"/>
    <n v="1"/>
    <n v="341.13922500000001"/>
    <x v="5"/>
    <n v="0"/>
    <m/>
    <m/>
    <m/>
    <m/>
    <m/>
    <m/>
    <m/>
    <m/>
    <m/>
  </r>
  <r>
    <s v="J &amp; J"/>
    <s v="80202135CDP3001"/>
    <s v="Janssen"/>
    <s v="Colombia"/>
    <x v="0"/>
    <n v="40700"/>
    <s v="Revenues - Third Parties"/>
    <m/>
    <s v="Storage Refrigerated (per Shelf)"/>
    <n v="2026"/>
    <n v="7"/>
    <s v="USD"/>
    <n v="600.42150000000004"/>
    <n v="1"/>
    <n v="600.42150000000004"/>
    <x v="5"/>
    <n v="0"/>
    <m/>
    <m/>
    <m/>
    <m/>
    <m/>
    <m/>
    <m/>
    <m/>
    <m/>
  </r>
  <r>
    <s v="OTH CUST"/>
    <s v="DNLI-H-0001"/>
    <s v="Denali Therapeutics"/>
    <s v="Colombia"/>
    <x v="3"/>
    <n v="40700"/>
    <s v="Revenues - Third Parties"/>
    <m/>
    <s v="Project Management Fee"/>
    <n v="2026"/>
    <n v="7"/>
    <s v="USD"/>
    <n v="1301.7849999999999"/>
    <n v="1"/>
    <n v="1301.7849999999999"/>
    <x v="5"/>
    <n v="0"/>
    <m/>
    <m/>
    <m/>
    <m/>
    <m/>
    <m/>
    <m/>
    <m/>
    <m/>
  </r>
  <r>
    <s v="OTH CUST"/>
    <s v="DNLI-H-0001"/>
    <s v="Denali Therapeutics"/>
    <s v="Colombia"/>
    <x v="0"/>
    <n v="40700"/>
    <s v="Revenues - Third Parties"/>
    <m/>
    <s v="Storage of Returns (per Pallet)"/>
    <n v="2026"/>
    <n v="7"/>
    <s v="USD"/>
    <n v="163.476"/>
    <n v="1"/>
    <n v="163.476"/>
    <x v="5"/>
    <n v="0"/>
    <m/>
    <m/>
    <m/>
    <m/>
    <m/>
    <m/>
    <m/>
    <m/>
    <m/>
  </r>
  <r>
    <s v="OTH CUST"/>
    <s v="DNLI-H-0001"/>
    <s v="Denali Therapeutics"/>
    <s v="Colombia"/>
    <x v="0"/>
    <n v="40700"/>
    <s v="Revenues - Third Parties"/>
    <m/>
    <s v="Storage Refrigerated (per Shelf)"/>
    <n v="2026"/>
    <n v="7"/>
    <s v="USD"/>
    <n v="4889.1750000000002"/>
    <n v="1"/>
    <n v="4889.1750000000002"/>
    <x v="5"/>
    <n v="0"/>
    <m/>
    <m/>
    <m/>
    <m/>
    <m/>
    <m/>
    <m/>
    <m/>
    <m/>
  </r>
  <r>
    <s v="ASTRAZENECA"/>
    <s v="D9180C00008"/>
    <s v="Astra Zeneca"/>
    <s v="Colombia"/>
    <x v="3"/>
    <n v="40700"/>
    <s v="Revenues - Third Parties"/>
    <m/>
    <s v="Project Management Fee"/>
    <n v="2026"/>
    <n v="7"/>
    <s v="USD"/>
    <n v="402.36"/>
    <n v="1"/>
    <n v="402.36"/>
    <x v="5"/>
    <n v="0"/>
    <m/>
    <m/>
    <m/>
    <m/>
    <m/>
    <m/>
    <m/>
    <m/>
    <m/>
  </r>
  <r>
    <s v="ASTRAZENECA"/>
    <s v="D9180C00008"/>
    <s v="Astra Zeneca"/>
    <s v="Colombia"/>
    <x v="0"/>
    <n v="40700"/>
    <s v="Revenues - Third Parties"/>
    <m/>
    <s v="Storage Refrigerated (per Pallet)"/>
    <n v="2026"/>
    <n v="7"/>
    <s v="USD"/>
    <n v="308.48"/>
    <n v="1"/>
    <n v="308.48"/>
    <x v="5"/>
    <n v="0"/>
    <m/>
    <m/>
    <m/>
    <m/>
    <m/>
    <m/>
    <m/>
    <m/>
    <m/>
  </r>
  <r>
    <s v="MERCK"/>
    <s v="MK-3475-03A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3475-03A"/>
    <s v="Merck Sharp and Dohme LLC"/>
    <s v="Colombia"/>
    <x v="0"/>
    <n v="40700"/>
    <s v="Revenues - Third Parties"/>
    <m/>
    <s v="Storage Ambient (per Pallet)"/>
    <n v="2026"/>
    <n v="7"/>
    <s v="USD"/>
    <n v="330.27"/>
    <n v="1"/>
    <n v="330.27"/>
    <x v="5"/>
    <n v="0"/>
    <m/>
    <m/>
    <m/>
    <m/>
    <m/>
    <m/>
    <m/>
    <m/>
    <m/>
  </r>
  <r>
    <s v="MERCK"/>
    <s v="MK-3475-03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  <m/>
    <m/>
    <m/>
    <m/>
    <m/>
    <m/>
    <m/>
    <m/>
    <m/>
  </r>
  <r>
    <s v="MERCK"/>
    <s v="MK-8591A-053"/>
    <s v="Merck Sharp and Dohme LLC"/>
    <s v="Colombia"/>
    <x v="1"/>
    <n v="40700"/>
    <s v="Revenues - Third Parties"/>
    <m/>
    <s v="Freight - Shipments"/>
    <n v="2026"/>
    <n v="7"/>
    <s v="USD"/>
    <n v="109.08"/>
    <n v="1"/>
    <n v="109.08"/>
    <x v="5"/>
    <n v="1"/>
    <m/>
    <m/>
    <m/>
    <m/>
    <m/>
    <m/>
    <m/>
    <m/>
    <m/>
  </r>
  <r>
    <s v="MERCK"/>
    <s v="MK-8591A-053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  <m/>
    <m/>
    <m/>
    <m/>
    <m/>
    <m/>
    <m/>
    <m/>
    <m/>
  </r>
  <r>
    <s v="MERCK"/>
    <s v="MK-8591A-053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  <m/>
    <m/>
    <m/>
    <m/>
    <m/>
    <m/>
    <m/>
    <m/>
    <m/>
  </r>
  <r>
    <s v="MERCK"/>
    <s v="MK-8591A-05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591A-053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  <m/>
    <m/>
    <m/>
    <m/>
    <m/>
    <m/>
    <m/>
    <m/>
    <m/>
  </r>
  <r>
    <s v="MERCK"/>
    <s v="MK-8591A-053"/>
    <s v="Merck Sharp and Dohme LLC"/>
    <s v="Colombia"/>
    <x v="0"/>
    <n v="40700"/>
    <s v="Revenues - Third Parties"/>
    <m/>
    <s v="Storage Ambient (per Pallet)"/>
    <n v="2026"/>
    <n v="7"/>
    <s v="USD"/>
    <n v="770.63"/>
    <n v="1"/>
    <n v="770.63"/>
    <x v="5"/>
    <n v="0"/>
    <m/>
    <m/>
    <m/>
    <m/>
    <m/>
    <m/>
    <m/>
    <m/>
    <m/>
  </r>
  <r>
    <s v="MERCK"/>
    <s v="MK-1026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1026-011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MERCK"/>
    <s v="MK-8591A-054"/>
    <s v="Merck Sharp and Dohme LLC"/>
    <s v="Colombia"/>
    <x v="1"/>
    <n v="40700"/>
    <s v="Revenues - Third Parties"/>
    <m/>
    <s v="Freight - Shipments"/>
    <n v="2026"/>
    <n v="7"/>
    <s v="USD"/>
    <n v="618.73"/>
    <n v="1"/>
    <n v="618.73"/>
    <x v="5"/>
    <n v="1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Pick and Pack Cancellation Fee"/>
    <n v="2026"/>
    <n v="7"/>
    <s v="USD"/>
    <n v="44.58"/>
    <n v="1"/>
    <n v="44.58"/>
    <x v="5"/>
    <n v="0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591A-054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8591A-054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8591A-051"/>
    <s v="Merck Sharp and Dohme LLC"/>
    <s v="Colombia"/>
    <x v="1"/>
    <n v="40700"/>
    <s v="Revenues - Third Parties"/>
    <m/>
    <s v="Freight - Shipments"/>
    <n v="2026"/>
    <n v="7"/>
    <s v="USD"/>
    <n v="936.75"/>
    <n v="1"/>
    <n v="936.75"/>
    <x v="5"/>
    <n v="1"/>
    <m/>
    <m/>
    <m/>
    <m/>
    <m/>
    <m/>
    <m/>
    <m/>
    <m/>
  </r>
  <r>
    <s v="MERCK"/>
    <s v="MK-8591A-051"/>
    <s v="Merck Sharp and Dohme LLC"/>
    <s v="Colombia"/>
    <x v="3"/>
    <n v="40700"/>
    <s v="Revenues - Third Parties"/>
    <m/>
    <s v="Insulated shipper - Credo S22 - 12L (Leasing)"/>
    <n v="2026"/>
    <n v="7"/>
    <s v="USD"/>
    <n v="532.74"/>
    <n v="1"/>
    <n v="532.74"/>
    <x v="5"/>
    <n v="1"/>
    <m/>
    <m/>
    <m/>
    <m/>
    <m/>
    <m/>
    <m/>
    <m/>
    <m/>
  </r>
  <r>
    <s v="MERCK"/>
    <s v="MK-8591A-051"/>
    <s v="Merck Sharp and Dohme LLC"/>
    <s v="Colombia"/>
    <x v="3"/>
    <n v="40700"/>
    <s v="Revenues - Third Parties"/>
    <m/>
    <s v="Pick and Pack (Controlled Ambient)"/>
    <n v="2026"/>
    <n v="7"/>
    <s v="USD"/>
    <n v="357.84"/>
    <n v="1"/>
    <n v="357.84"/>
    <x v="5"/>
    <n v="0"/>
    <m/>
    <m/>
    <m/>
    <m/>
    <m/>
    <m/>
    <m/>
    <m/>
    <m/>
  </r>
  <r>
    <s v="MERCK"/>
    <s v="MK-8591A-05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591A-051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8591A-051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  <m/>
    <m/>
    <m/>
    <m/>
    <m/>
    <m/>
    <m/>
    <m/>
    <m/>
  </r>
  <r>
    <s v="OTH CUST"/>
    <s v="GB002-3101"/>
    <s v="Gossamer"/>
    <s v="Colombia"/>
    <x v="3"/>
    <n v="40700"/>
    <s v="Revenues - Third Parties"/>
    <m/>
    <s v="Project Management Fee"/>
    <n v="2026"/>
    <n v="7"/>
    <s v="USD"/>
    <n v="1331.93"/>
    <n v="1"/>
    <n v="1331.93"/>
    <x v="5"/>
    <n v="0"/>
    <m/>
    <m/>
    <m/>
    <m/>
    <m/>
    <m/>
    <m/>
    <m/>
    <m/>
  </r>
  <r>
    <s v="OTH CUST"/>
    <s v="GB002-3101"/>
    <s v="Gossamer"/>
    <s v="Colombia"/>
    <x v="0"/>
    <n v="40700"/>
    <s v="Revenues - Third Parties"/>
    <m/>
    <s v="Storage Ambient (per Shelf)"/>
    <n v="2026"/>
    <n v="7"/>
    <s v="USD"/>
    <n v="848.28"/>
    <n v="1"/>
    <n v="848.28"/>
    <x v="5"/>
    <n v="0"/>
    <m/>
    <m/>
    <m/>
    <m/>
    <m/>
    <m/>
    <m/>
    <m/>
    <m/>
  </r>
  <r>
    <s v="OTH CUST"/>
    <s v="GB002-3101"/>
    <s v="Gossamer"/>
    <s v="Colombia"/>
    <x v="0"/>
    <n v="40700"/>
    <s v="Revenues - Third Parties"/>
    <m/>
    <s v="Storage of Returns (per Pallet)"/>
    <n v="2026"/>
    <n v="7"/>
    <s v="USD"/>
    <n v="148.68"/>
    <n v="1"/>
    <n v="148.68"/>
    <x v="5"/>
    <n v="0"/>
    <m/>
    <m/>
    <m/>
    <m/>
    <m/>
    <m/>
    <m/>
    <m/>
    <m/>
  </r>
  <r>
    <s v="MERCK"/>
    <s v="MK-0616-015"/>
    <s v="Merck Sharp and Dohme LLC"/>
    <s v="Colombia"/>
    <x v="1"/>
    <n v="40700"/>
    <s v="Revenues - Third Parties"/>
    <m/>
    <s v="Freight - Shipments"/>
    <n v="2026"/>
    <n v="7"/>
    <s v="USD"/>
    <n v="7770.02"/>
    <n v="1"/>
    <n v="7770.02"/>
    <x v="5"/>
    <n v="1"/>
    <m/>
    <m/>
    <m/>
    <m/>
    <m/>
    <m/>
    <m/>
    <m/>
    <m/>
  </r>
  <r>
    <s v="MERCK"/>
    <s v="MK-0616-015"/>
    <s v="Merck Sharp and Dohme LLC"/>
    <s v="Colombia"/>
    <x v="3"/>
    <n v="40700"/>
    <s v="Revenues - Third Parties"/>
    <m/>
    <s v="Insulated shipper - Credo S22 - 12L (Leasing)"/>
    <n v="2026"/>
    <n v="7"/>
    <s v="USD"/>
    <n v="5682.56"/>
    <n v="1"/>
    <n v="5682.56"/>
    <x v="5"/>
    <n v="1"/>
    <m/>
    <m/>
    <m/>
    <m/>
    <m/>
    <m/>
    <m/>
    <m/>
    <m/>
  </r>
  <r>
    <s v="MERCK"/>
    <s v="MK-0616-015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  <m/>
    <m/>
    <m/>
    <m/>
    <m/>
    <m/>
    <m/>
    <m/>
    <m/>
  </r>
  <r>
    <s v="MERCK"/>
    <s v="MK-0616-015"/>
    <s v="Merck Sharp and Dohme LLC"/>
    <s v="Colombia"/>
    <x v="3"/>
    <n v="40700"/>
    <s v="Revenues - Third Parties"/>
    <m/>
    <s v="Pick and Pack (Controlled Ambient)"/>
    <n v="2026"/>
    <n v="7"/>
    <s v="USD"/>
    <n v="3936.24"/>
    <n v="1"/>
    <n v="3936.24"/>
    <x v="5"/>
    <n v="0"/>
    <m/>
    <m/>
    <m/>
    <m/>
    <m/>
    <m/>
    <m/>
    <m/>
    <m/>
  </r>
  <r>
    <s v="MERCK"/>
    <s v="MK-0616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0616-015"/>
    <s v="Merck Sharp and Dohme LLC"/>
    <s v="Colombia"/>
    <x v="0"/>
    <n v="40700"/>
    <s v="Revenues - Third Parties"/>
    <m/>
    <s v="Storage Ambient (per Pallet)"/>
    <n v="2026"/>
    <n v="7"/>
    <s v="USD"/>
    <n v="1210.99"/>
    <n v="1"/>
    <n v="1210.99"/>
    <x v="5"/>
    <n v="0"/>
    <m/>
    <m/>
    <m/>
    <m/>
    <m/>
    <m/>
    <m/>
    <m/>
    <m/>
  </r>
  <r>
    <s v="ASTRAZENECA"/>
    <s v="D346BC00001"/>
    <s v="Astra Zeneca"/>
    <s v="Colombia"/>
    <x v="3"/>
    <n v="40700"/>
    <s v="Revenues - Third Parties"/>
    <m/>
    <s v="Project Management Fee"/>
    <n v="2026"/>
    <n v="7"/>
    <s v="USD"/>
    <n v="376.26"/>
    <n v="1"/>
    <n v="376.26"/>
    <x v="5"/>
    <n v="0"/>
    <m/>
    <m/>
    <m/>
    <m/>
    <m/>
    <m/>
    <m/>
    <m/>
    <m/>
  </r>
  <r>
    <s v="ASTRAZENECA"/>
    <s v="D346BC00001"/>
    <s v="Astra Zeneca"/>
    <s v="Colombia"/>
    <x v="0"/>
    <n v="40700"/>
    <s v="Revenues - Third Parties"/>
    <m/>
    <s v="Storage Refrigerated (per Pallet)"/>
    <n v="2026"/>
    <n v="7"/>
    <s v="USD"/>
    <n v="2884.7"/>
    <n v="1"/>
    <n v="2884.7"/>
    <x v="5"/>
    <n v="0"/>
    <m/>
    <m/>
    <m/>
    <m/>
    <m/>
    <m/>
    <m/>
    <m/>
    <m/>
  </r>
  <r>
    <s v="IQVIA"/>
    <s v="D3465C00001 Returns and Destructions"/>
    <s v="IQVIA"/>
    <s v="Colombia"/>
    <x v="0"/>
    <n v="40700"/>
    <s v="Revenues - Third Parties"/>
    <m/>
    <s v="Storage of Returns (per Pallet)"/>
    <n v="2026"/>
    <n v="7"/>
    <s v="USD"/>
    <n v="155.72"/>
    <n v="1"/>
    <n v="155.72"/>
    <x v="5"/>
    <n v="0"/>
    <m/>
    <m/>
    <m/>
    <m/>
    <m/>
    <m/>
    <m/>
    <m/>
    <m/>
  </r>
  <r>
    <s v="OTH CUST"/>
    <s v="XL092-305"/>
    <s v="Exelixis, Inc."/>
    <s v="Colombia"/>
    <x v="3"/>
    <n v="40700"/>
    <s v="Revenues - Third Parties"/>
    <m/>
    <s v="Project Management Fee"/>
    <n v="2026"/>
    <n v="7"/>
    <s v="USD"/>
    <n v="1553.92"/>
    <n v="1"/>
    <n v="1553.92"/>
    <x v="5"/>
    <n v="0"/>
    <m/>
    <m/>
    <m/>
    <m/>
    <m/>
    <m/>
    <m/>
    <m/>
    <m/>
  </r>
  <r>
    <s v="OTH CUST"/>
    <s v="XL092-305"/>
    <s v="Exelixis, Inc."/>
    <s v="Colombia"/>
    <x v="0"/>
    <n v="40700"/>
    <s v="Revenues - Third Parties"/>
    <m/>
    <s v="Storage Ambient (per Shelf)"/>
    <n v="2026"/>
    <n v="7"/>
    <s v="USD"/>
    <n v="927.8"/>
    <n v="1"/>
    <n v="927.8"/>
    <x v="5"/>
    <n v="0"/>
    <m/>
    <m/>
    <m/>
    <m/>
    <m/>
    <m/>
    <m/>
    <m/>
    <m/>
  </r>
  <r>
    <s v="OTH CUST"/>
    <s v="XL092-305"/>
    <s v="Exelixis, Inc."/>
    <s v="Colombia"/>
    <x v="0"/>
    <n v="40700"/>
    <s v="Revenues - Third Parties"/>
    <m/>
    <s v="Storage of Returns (per Pallet)"/>
    <n v="2026"/>
    <n v="7"/>
    <s v="USD"/>
    <n v="195.14"/>
    <n v="1"/>
    <n v="195.14"/>
    <x v="5"/>
    <n v="0"/>
    <m/>
    <m/>
    <m/>
    <m/>
    <m/>
    <m/>
    <m/>
    <m/>
    <m/>
  </r>
  <r>
    <s v="OTH CUST"/>
    <s v="XL092-305"/>
    <s v="Exelixis, Inc."/>
    <s v="Colombia"/>
    <x v="0"/>
    <n v="40700"/>
    <s v="Revenues - Third Parties"/>
    <m/>
    <s v="Storage Refrigerated (per Shelf)"/>
    <n v="2026"/>
    <n v="7"/>
    <s v="USD"/>
    <n v="778.16"/>
    <n v="1"/>
    <n v="778.16"/>
    <x v="5"/>
    <n v="0"/>
    <m/>
    <m/>
    <m/>
    <m/>
    <m/>
    <m/>
    <m/>
    <m/>
    <m/>
  </r>
  <r>
    <s v="MERCK"/>
    <s v="MK-2870-007"/>
    <s v="Merck Sharp and Dohme LLC"/>
    <s v="Colombia"/>
    <x v="1"/>
    <n v="40700"/>
    <s v="Revenues - Third Parties"/>
    <m/>
    <s v="Freight - Shipments"/>
    <n v="2026"/>
    <n v="7"/>
    <s v="USD"/>
    <n v="531.80999999999995"/>
    <n v="1"/>
    <n v="531.80999999999995"/>
    <x v="5"/>
    <n v="1"/>
    <m/>
    <m/>
    <m/>
    <m/>
    <m/>
    <m/>
    <m/>
    <m/>
    <m/>
  </r>
  <r>
    <s v="MERCK"/>
    <s v="MK-2870-007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  <m/>
    <m/>
    <m/>
    <m/>
    <m/>
    <m/>
    <m/>
    <m/>
    <m/>
  </r>
  <r>
    <s v="MERCK"/>
    <s v="MK-2870-007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MK-2870-007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  <m/>
    <m/>
    <m/>
    <m/>
    <m/>
    <m/>
    <m/>
    <m/>
    <m/>
  </r>
  <r>
    <s v="MERCK"/>
    <s v="MK-2870-007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MK-2870-00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07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2870-007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  <m/>
    <m/>
    <m/>
    <m/>
    <m/>
    <m/>
    <m/>
    <m/>
    <m/>
  </r>
  <r>
    <s v="MERCK"/>
    <s v="MK-5684-004"/>
    <s v="Merck Sharp and Dohme LLC"/>
    <s v="Colombia"/>
    <x v="1"/>
    <n v="40700"/>
    <s v="Revenues - Third Parties"/>
    <m/>
    <s v="Freight - Shipments"/>
    <n v="2026"/>
    <n v="7"/>
    <s v="USD"/>
    <n v="2820.08"/>
    <n v="1"/>
    <n v="2820.08"/>
    <x v="5"/>
    <n v="1"/>
    <m/>
    <m/>
    <m/>
    <m/>
    <m/>
    <m/>
    <m/>
    <m/>
    <m/>
  </r>
  <r>
    <s v="MERCK"/>
    <s v="MK-5684-004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  <m/>
    <m/>
    <m/>
    <m/>
    <m/>
    <m/>
    <m/>
    <m/>
    <m/>
  </r>
  <r>
    <s v="MERCK"/>
    <s v="MK-5684-004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  <m/>
    <m/>
    <m/>
    <m/>
    <m/>
    <m/>
    <m/>
    <m/>
    <m/>
  </r>
  <r>
    <s v="MERCK"/>
    <s v="MK-5684-004"/>
    <s v="Merck Sharp and Dohme LLC"/>
    <s v="Colombia"/>
    <x v="3"/>
    <n v="40700"/>
    <s v="Revenues - Third Parties"/>
    <m/>
    <s v="Pick and Pack (Controlled Ambient)"/>
    <n v="2026"/>
    <n v="7"/>
    <s v="USD"/>
    <n v="715.68"/>
    <n v="1"/>
    <n v="715.68"/>
    <x v="5"/>
    <n v="0"/>
    <m/>
    <m/>
    <m/>
    <m/>
    <m/>
    <m/>
    <m/>
    <m/>
    <m/>
  </r>
  <r>
    <s v="MERCK"/>
    <s v="MK-5684-00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5684-004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  <m/>
    <m/>
    <m/>
    <m/>
    <m/>
    <m/>
    <m/>
    <m/>
    <m/>
  </r>
  <r>
    <s v="MERCK"/>
    <s v="MK-5684-004"/>
    <s v="Merck Sharp and Dohme LLC"/>
    <s v="Colombia"/>
    <x v="0"/>
    <n v="40700"/>
    <s v="Revenues - Third Parties"/>
    <m/>
    <s v="Storage Ambient (per Pallet)"/>
    <n v="2026"/>
    <n v="7"/>
    <s v="USD"/>
    <n v="3412.79"/>
    <n v="1"/>
    <n v="3412.79"/>
    <x v="5"/>
    <n v="0"/>
    <m/>
    <m/>
    <m/>
    <m/>
    <m/>
    <m/>
    <m/>
    <m/>
    <m/>
  </r>
  <r>
    <s v="MERCK"/>
    <s v="MK-9999-01A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9999-01A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  <m/>
    <m/>
    <m/>
    <m/>
    <m/>
    <m/>
    <m/>
    <m/>
    <m/>
  </r>
  <r>
    <s v="ASTRAZENECA"/>
    <s v="D6972C00002"/>
    <s v="Astra Zeneca"/>
    <s v="Colombia"/>
    <x v="3"/>
    <n v="40700"/>
    <s v="Revenues - Third Parties"/>
    <m/>
    <s v="Configuration of Temperature Monitoring Device"/>
    <n v="2026"/>
    <n v="7"/>
    <s v="USD"/>
    <n v="72"/>
    <n v="1"/>
    <n v="72"/>
    <x v="5"/>
    <n v="0"/>
    <m/>
    <m/>
    <m/>
    <m/>
    <m/>
    <m/>
    <m/>
    <m/>
    <m/>
  </r>
  <r>
    <s v="ASTRAZENECA"/>
    <s v="D6972C00002"/>
    <s v="Astra Zeneca"/>
    <s v="Colombia"/>
    <x v="1"/>
    <n v="40700"/>
    <s v="Revenues - Third Parties"/>
    <m/>
    <s v="Freight - Shipments"/>
    <n v="2026"/>
    <n v="7"/>
    <s v="USD"/>
    <n v="2272.4"/>
    <n v="1"/>
    <n v="2272.4"/>
    <x v="5"/>
    <n v="1"/>
    <m/>
    <m/>
    <m/>
    <m/>
    <m/>
    <m/>
    <m/>
    <m/>
    <m/>
  </r>
  <r>
    <s v="ASTRAZENECA"/>
    <s v="D6972C00002"/>
    <s v="Astra Zeneca"/>
    <s v="Colombia"/>
    <x v="3"/>
    <n v="40700"/>
    <s v="Revenues - Third Parties"/>
    <m/>
    <s v="Pick and Pack (Ambient)"/>
    <n v="2026"/>
    <n v="7"/>
    <s v="USD"/>
    <n v="840.72"/>
    <n v="1"/>
    <n v="840.72"/>
    <x v="5"/>
    <n v="0"/>
    <m/>
    <m/>
    <m/>
    <m/>
    <m/>
    <m/>
    <m/>
    <m/>
    <m/>
  </r>
  <r>
    <s v="ASTRAZENECA"/>
    <s v="D6972C00002"/>
    <s v="Astra Zeneca"/>
    <s v="Colombia"/>
    <x v="3"/>
    <n v="40700"/>
    <s v="Revenues - Third Parties"/>
    <m/>
    <s v="Project Management Fee"/>
    <n v="2026"/>
    <n v="7"/>
    <s v="USD"/>
    <n v="370.92"/>
    <n v="1"/>
    <n v="370.92"/>
    <x v="5"/>
    <n v="0"/>
    <m/>
    <m/>
    <m/>
    <m/>
    <m/>
    <m/>
    <m/>
    <m/>
    <m/>
  </r>
  <r>
    <s v="MERCK"/>
    <s v="MK-5684-003"/>
    <s v="Merck Sharp and Dohme LLC"/>
    <s v="Colombia"/>
    <x v="1"/>
    <n v="40700"/>
    <s v="Revenues - Third Parties"/>
    <m/>
    <s v="Freight - Shipments"/>
    <n v="2026"/>
    <n v="7"/>
    <s v="USD"/>
    <n v="1770.37"/>
    <n v="1"/>
    <n v="1770.37"/>
    <x v="5"/>
    <n v="1"/>
    <m/>
    <m/>
    <m/>
    <m/>
    <m/>
    <m/>
    <m/>
    <m/>
    <m/>
  </r>
  <r>
    <s v="MERCK"/>
    <s v="MK-5684-003"/>
    <s v="Merck Sharp and Dohme LLC"/>
    <s v="Colombia"/>
    <x v="3"/>
    <n v="40700"/>
    <s v="Revenues - Third Parties"/>
    <m/>
    <s v="Insulated shipper - Credo S22 - 12L (Leasing)"/>
    <n v="2026"/>
    <n v="7"/>
    <s v="USD"/>
    <n v="1243.06"/>
    <n v="1"/>
    <n v="1243.06"/>
    <x v="5"/>
    <n v="1"/>
    <m/>
    <m/>
    <m/>
    <m/>
    <m/>
    <m/>
    <m/>
    <m/>
    <m/>
  </r>
  <r>
    <s v="MERCK"/>
    <s v="MK-5684-003"/>
    <s v="Merck Sharp and Dohme LLC"/>
    <s v="Colombia"/>
    <x v="3"/>
    <n v="40700"/>
    <s v="Revenues - Third Parties"/>
    <m/>
    <s v="Pick and Pack (Controlled Ambient)"/>
    <n v="2026"/>
    <n v="7"/>
    <s v="USD"/>
    <n v="834.96"/>
    <n v="1"/>
    <n v="834.96"/>
    <x v="5"/>
    <n v="0"/>
    <m/>
    <m/>
    <m/>
    <m/>
    <m/>
    <m/>
    <m/>
    <m/>
    <m/>
  </r>
  <r>
    <s v="MERCK"/>
    <s v="MK-5684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5684-003"/>
    <s v="Merck Sharp and Dohme LLC"/>
    <s v="Colombia"/>
    <x v="0"/>
    <n v="40700"/>
    <s v="Revenues - Third Parties"/>
    <m/>
    <s v="Storage Ambient (per Pallet)"/>
    <n v="2026"/>
    <n v="7"/>
    <s v="USD"/>
    <n v="1871.53"/>
    <n v="1"/>
    <n v="1871.53"/>
    <x v="5"/>
    <n v="0"/>
    <m/>
    <m/>
    <m/>
    <m/>
    <m/>
    <m/>
    <m/>
    <m/>
    <m/>
  </r>
  <r>
    <s v="OTH CUST"/>
    <s v="HZNP-HZN-1116-201"/>
    <s v="Horizon Therapeutics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  <m/>
    <m/>
    <m/>
    <m/>
    <m/>
    <m/>
    <m/>
    <m/>
    <m/>
  </r>
  <r>
    <s v="OTH CUST"/>
    <s v="HZNP-HZN-1116-201"/>
    <s v="Horizon Therapeutics"/>
    <s v="Colombia"/>
    <x v="0"/>
    <n v="40700"/>
    <s v="Revenues - Third Parties"/>
    <m/>
    <s v="Storage of Returns (per Pallet)"/>
    <n v="2026"/>
    <n v="7"/>
    <s v="USD"/>
    <n v="129.69"/>
    <n v="1"/>
    <n v="129.69"/>
    <x v="5"/>
    <n v="0"/>
    <m/>
    <m/>
    <m/>
    <m/>
    <m/>
    <m/>
    <m/>
    <m/>
    <m/>
  </r>
  <r>
    <s v="OTH CUST"/>
    <s v="HZNP-HZN-1116-201"/>
    <s v="Horizon Therapeutics"/>
    <s v="Colombia"/>
    <x v="0"/>
    <n v="40700"/>
    <s v="Revenues - Third Parties"/>
    <m/>
    <s v="Storage Refrigerated (per Shelf)"/>
    <n v="2026"/>
    <n v="7"/>
    <s v="USD"/>
    <n v="1551.36"/>
    <n v="1"/>
    <n v="1551.36"/>
    <x v="5"/>
    <n v="0"/>
    <m/>
    <m/>
    <m/>
    <m/>
    <m/>
    <m/>
    <m/>
    <m/>
    <m/>
  </r>
  <r>
    <s v="MERCK"/>
    <s v="MK-2870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15"/>
    <s v="Merck Sharp and Dohme LLC"/>
    <s v="Colombia"/>
    <x v="0"/>
    <n v="40700"/>
    <s v="Revenues - Third Parties"/>
    <m/>
    <s v="Storage Ambient (per Pallet)"/>
    <n v="2026"/>
    <n v="7"/>
    <s v="USD"/>
    <n v="990.81"/>
    <n v="1"/>
    <n v="990.81"/>
    <x v="5"/>
    <n v="0"/>
    <m/>
    <m/>
    <m/>
    <m/>
    <m/>
    <m/>
    <m/>
    <m/>
    <m/>
  </r>
  <r>
    <s v="MERCK"/>
    <s v="MK-2870-015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  <m/>
    <m/>
    <m/>
    <m/>
    <m/>
    <m/>
    <m/>
    <m/>
    <m/>
  </r>
  <r>
    <s v="MERCK"/>
    <s v="MK-2870-009"/>
    <s v="Merck Sharp and Dohme LLC"/>
    <s v="Colombia"/>
    <x v="1"/>
    <n v="40700"/>
    <s v="Revenues - Third Parties"/>
    <m/>
    <s v="Freight - Shipments"/>
    <n v="2026"/>
    <n v="7"/>
    <s v="USD"/>
    <n v="1992.73"/>
    <n v="1"/>
    <n v="1992.73"/>
    <x v="5"/>
    <n v="1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Insulated shipper - Credo S22 - 12L (Leasing)"/>
    <n v="2026"/>
    <n v="7"/>
    <s v="USD"/>
    <n v="887.9"/>
    <n v="1"/>
    <n v="887.9"/>
    <x v="5"/>
    <n v="1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Pick and Pack (Controlled Ambient)"/>
    <n v="2026"/>
    <n v="7"/>
    <s v="USD"/>
    <n v="596.4"/>
    <n v="1"/>
    <n v="596.4"/>
    <x v="5"/>
    <n v="0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09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2870-009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  <m/>
    <m/>
    <m/>
    <m/>
    <m/>
    <m/>
    <m/>
    <m/>
    <m/>
  </r>
  <r>
    <s v="MERCK"/>
    <s v="MK-2870-009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  <m/>
    <m/>
    <m/>
    <m/>
    <m/>
    <m/>
    <m/>
    <m/>
    <m/>
  </r>
  <r>
    <s v="MERCK"/>
    <s v="MK-0616-019"/>
    <s v="Merck Sharp and Dohme LLC"/>
    <s v="Colombia"/>
    <x v="1"/>
    <n v="40700"/>
    <s v="Revenues - Third Parties"/>
    <m/>
    <s v="Freight - Shipments"/>
    <n v="2026"/>
    <n v="7"/>
    <s v="USD"/>
    <n v="2010.35"/>
    <n v="1"/>
    <n v="2010.35"/>
    <x v="5"/>
    <n v="1"/>
    <m/>
    <m/>
    <m/>
    <m/>
    <m/>
    <m/>
    <m/>
    <m/>
    <m/>
  </r>
  <r>
    <s v="MERCK"/>
    <s v="MK-0616-019"/>
    <s v="Merck Sharp and Dohme LLC"/>
    <s v="Colombia"/>
    <x v="3"/>
    <n v="40700"/>
    <s v="Revenues - Third Parties"/>
    <m/>
    <s v="Insulated shipper - Credo S22 - 12L (Leasing)"/>
    <n v="2026"/>
    <n v="7"/>
    <s v="USD"/>
    <n v="1420.64"/>
    <n v="1"/>
    <n v="1420.64"/>
    <x v="5"/>
    <n v="1"/>
    <m/>
    <m/>
    <m/>
    <m/>
    <m/>
    <m/>
    <m/>
    <m/>
    <m/>
  </r>
  <r>
    <s v="MERCK"/>
    <s v="MK-0616-019"/>
    <s v="Merck Sharp and Dohme LLC"/>
    <s v="Colombia"/>
    <x v="3"/>
    <n v="40700"/>
    <s v="Revenues - Third Parties"/>
    <m/>
    <s v="Pick and Pack (Controlled Ambient)"/>
    <n v="2026"/>
    <n v="7"/>
    <s v="USD"/>
    <n v="954.24"/>
    <n v="1"/>
    <n v="954.24"/>
    <x v="5"/>
    <n v="0"/>
    <m/>
    <m/>
    <m/>
    <m/>
    <m/>
    <m/>
    <m/>
    <m/>
    <m/>
  </r>
  <r>
    <s v="MERCK"/>
    <s v="MK-0616-01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0616-019"/>
    <s v="Merck Sharp and Dohme LLC"/>
    <s v="Colombia"/>
    <x v="3"/>
    <n v="40700"/>
    <s v="Revenues - Third Parties"/>
    <m/>
    <s v="Receipt fee Ambient (per Receipt_ID)"/>
    <n v="2026"/>
    <n v="7"/>
    <s v="USD"/>
    <n v="1027.52"/>
    <n v="1"/>
    <n v="1027.52"/>
    <x v="5"/>
    <n v="0"/>
    <m/>
    <m/>
    <m/>
    <m/>
    <m/>
    <m/>
    <m/>
    <m/>
    <m/>
  </r>
  <r>
    <s v="MERCK"/>
    <s v="MK-0616-019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OTH CUST"/>
    <s v="GB002-3102"/>
    <s v="Gossamer"/>
    <s v="Colombia"/>
    <x v="1"/>
    <n v="40700"/>
    <s v="Revenues - Third Parties"/>
    <m/>
    <s v="Freight - Shipments"/>
    <n v="2026"/>
    <n v="7"/>
    <s v="USD"/>
    <n v="266.32"/>
    <n v="1"/>
    <n v="266.32"/>
    <x v="5"/>
    <n v="1"/>
    <m/>
    <m/>
    <m/>
    <m/>
    <m/>
    <m/>
    <m/>
    <m/>
    <m/>
  </r>
  <r>
    <s v="OTH CUST"/>
    <s v="GB002-3102"/>
    <s v="Gossamer"/>
    <s v="Colombia"/>
    <x v="3"/>
    <n v="40700"/>
    <s v="Revenues - Third Parties"/>
    <m/>
    <s v="Insulated shipper - Credo S22 - 12L (Leasing)"/>
    <n v="2026"/>
    <n v="7"/>
    <s v="USD"/>
    <n v="230.76"/>
    <n v="1"/>
    <n v="230.76"/>
    <x v="5"/>
    <n v="1"/>
    <m/>
    <m/>
    <m/>
    <m/>
    <m/>
    <m/>
    <m/>
    <m/>
    <m/>
  </r>
  <r>
    <s v="OTH CUST"/>
    <s v="GB002-3102"/>
    <s v="Gossamer"/>
    <s v="Colombia"/>
    <x v="3"/>
    <n v="40700"/>
    <s v="Revenues - Third Parties"/>
    <m/>
    <s v="Insulated shipper - Credo S22 - 28L (Leasing)"/>
    <n v="2026"/>
    <n v="7"/>
    <s v="USD"/>
    <n v="307.68"/>
    <n v="1"/>
    <n v="307.68"/>
    <x v="5"/>
    <n v="1"/>
    <m/>
    <m/>
    <m/>
    <m/>
    <m/>
    <m/>
    <m/>
    <m/>
    <m/>
  </r>
  <r>
    <s v="OTH CUST"/>
    <s v="GB002-3102"/>
    <s v="Gossamer"/>
    <s v="Colombia"/>
    <x v="3"/>
    <n v="40700"/>
    <s v="Revenues - Third Parties"/>
    <m/>
    <s v="Pick and Pack (Controlled Ambient)"/>
    <n v="2026"/>
    <n v="7"/>
    <s v="USD"/>
    <n v="591.4"/>
    <n v="1"/>
    <n v="591.4"/>
    <x v="5"/>
    <n v="0"/>
    <m/>
    <m/>
    <m/>
    <m/>
    <m/>
    <m/>
    <m/>
    <m/>
    <m/>
  </r>
  <r>
    <s v="OTH CUST"/>
    <s v="GB002-3102"/>
    <s v="Gossamer"/>
    <s v="Colombia"/>
    <x v="3"/>
    <n v="40700"/>
    <s v="Revenues - Third Parties"/>
    <m/>
    <s v="Project Management Fee"/>
    <n v="2026"/>
    <n v="7"/>
    <s v="USD"/>
    <n v="1398.53"/>
    <n v="1"/>
    <n v="1398.53"/>
    <x v="5"/>
    <n v="0"/>
    <m/>
    <m/>
    <m/>
    <m/>
    <m/>
    <m/>
    <m/>
    <m/>
    <m/>
  </r>
  <r>
    <s v="OTH CUST"/>
    <s v="GB002-3102"/>
    <s v="Gossamer"/>
    <s v="Colombia"/>
    <x v="0"/>
    <n v="40700"/>
    <s v="Revenues - Third Parties"/>
    <m/>
    <s v="Storage Ambient (per Shelf)"/>
    <n v="2026"/>
    <n v="7"/>
    <s v="USD"/>
    <n v="816.45"/>
    <n v="1"/>
    <n v="816.45"/>
    <x v="5"/>
    <n v="0"/>
    <m/>
    <m/>
    <m/>
    <m/>
    <m/>
    <m/>
    <m/>
    <m/>
    <m/>
  </r>
  <r>
    <s v="OTH CUST"/>
    <s v="GB002-3102"/>
    <s v="Gossamer"/>
    <s v="Colombia"/>
    <x v="3"/>
    <n v="40700"/>
    <s v="Revenues - Third Parties"/>
    <m/>
    <s v="Temperature Monitoring Device (Ambient)"/>
    <n v="2026"/>
    <n v="7"/>
    <s v="USD"/>
    <n v="230.76"/>
    <n v="1"/>
    <n v="230.76"/>
    <x v="5"/>
    <n v="1"/>
    <m/>
    <m/>
    <m/>
    <m/>
    <m/>
    <m/>
    <m/>
    <m/>
    <m/>
  </r>
  <r>
    <s v="MERCK"/>
    <s v="MK-4482-02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4482-023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MERCK"/>
    <s v="MK-2870-023"/>
    <s v="Merck Sharp and Dohme LLC"/>
    <s v="Colombia"/>
    <x v="1"/>
    <n v="40700"/>
    <s v="Revenues - Third Parties"/>
    <m/>
    <s v="Freight - Shipments"/>
    <n v="2026"/>
    <n v="7"/>
    <s v="USD"/>
    <n v="220.96"/>
    <n v="1"/>
    <n v="220.96"/>
    <x v="5"/>
    <n v="1"/>
    <m/>
    <m/>
    <m/>
    <m/>
    <m/>
    <m/>
    <m/>
    <m/>
    <m/>
  </r>
  <r>
    <s v="MERCK"/>
    <s v="MK-2870-023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MK-2870-023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MK-2870-02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23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2870-023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  <m/>
    <m/>
    <m/>
    <m/>
    <m/>
    <m/>
    <m/>
    <m/>
    <m/>
  </r>
  <r>
    <s v="MERCK"/>
    <s v="MK-2870-023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  <m/>
    <m/>
    <m/>
    <m/>
    <m/>
    <m/>
    <m/>
    <m/>
    <m/>
  </r>
  <r>
    <s v="MERCK"/>
    <s v="MK-2870-010"/>
    <s v="Merck Sharp and Dohme LLC"/>
    <s v="Colombia"/>
    <x v="1"/>
    <n v="40700"/>
    <s v="Revenues - Third Parties"/>
    <m/>
    <s v="Freight - Shipments"/>
    <n v="2026"/>
    <n v="7"/>
    <s v="USD"/>
    <n v="4405.68"/>
    <n v="1"/>
    <n v="4405.68"/>
    <x v="5"/>
    <n v="1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Insulated shipper - Credo S22 - 28L (Leasing)"/>
    <n v="2026"/>
    <n v="7"/>
    <s v="USD"/>
    <n v="233.81"/>
    <n v="1"/>
    <n v="233.81"/>
    <x v="5"/>
    <n v="1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Insulated shipper - Credo S4 - 12L (Leasing)"/>
    <n v="2026"/>
    <n v="7"/>
    <s v="USD"/>
    <n v="1361.92"/>
    <n v="1"/>
    <n v="1361.92"/>
    <x v="5"/>
    <n v="1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Pick and Pack (Controlled Ambient)"/>
    <n v="2026"/>
    <n v="7"/>
    <s v="USD"/>
    <n v="1312.08"/>
    <n v="1"/>
    <n v="1312.08"/>
    <x v="5"/>
    <n v="0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Pick and Pack (Refrigerated)"/>
    <n v="2026"/>
    <n v="7"/>
    <s v="USD"/>
    <n v="1001.91"/>
    <n v="1"/>
    <n v="1001.91"/>
    <x v="5"/>
    <n v="0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10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2870-010"/>
    <s v="Merck Sharp and Dohme LLC"/>
    <s v="Colombia"/>
    <x v="0"/>
    <n v="40700"/>
    <s v="Revenues - Third Parties"/>
    <m/>
    <s v="Storage Ambient (per Pallet)"/>
    <n v="2026"/>
    <n v="7"/>
    <s v="USD"/>
    <n v="550.45000000000005"/>
    <n v="1"/>
    <n v="550.45000000000005"/>
    <x v="5"/>
    <n v="0"/>
    <m/>
    <m/>
    <m/>
    <m/>
    <m/>
    <m/>
    <m/>
    <m/>
    <m/>
  </r>
  <r>
    <s v="MERCK"/>
    <s v="MK-2870-010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  <m/>
    <m/>
    <m/>
    <m/>
    <m/>
    <m/>
    <m/>
    <m/>
    <m/>
  </r>
  <r>
    <s v="MERCK"/>
    <s v="MK-2870-020"/>
    <s v="Merck Sharp and Dohme LLC"/>
    <s v="Colombia"/>
    <x v="1"/>
    <n v="40700"/>
    <s v="Revenues - Third Parties"/>
    <m/>
    <s v="Freight - Shipments"/>
    <n v="2026"/>
    <n v="7"/>
    <s v="USD"/>
    <n v="1351.84"/>
    <n v="1"/>
    <n v="1351.84"/>
    <x v="5"/>
    <n v="1"/>
    <m/>
    <m/>
    <m/>
    <m/>
    <m/>
    <m/>
    <m/>
    <m/>
    <m/>
  </r>
  <r>
    <s v="MERCK"/>
    <s v="MK-2870-020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  <m/>
    <m/>
    <m/>
    <m/>
    <m/>
    <m/>
    <m/>
    <m/>
    <m/>
  </r>
  <r>
    <s v="MERCK"/>
    <s v="MK-2870-020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  <m/>
    <m/>
    <m/>
    <m/>
    <m/>
    <m/>
    <m/>
    <m/>
    <m/>
  </r>
  <r>
    <s v="MERCK"/>
    <s v="MK-2870-020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2870-020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MK-2870-02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20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2870-020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  <m/>
    <m/>
    <m/>
    <m/>
    <m/>
    <m/>
    <m/>
    <m/>
    <m/>
  </r>
  <r>
    <s v="MERCK"/>
    <s v="V940-009"/>
    <s v="Merck Sharp and Dohme LLC"/>
    <s v="Colombia"/>
    <x v="1"/>
    <n v="40700"/>
    <s v="Revenues - Third Parties"/>
    <m/>
    <s v="Freight - Shipments"/>
    <n v="2026"/>
    <n v="7"/>
    <s v="USD"/>
    <n v="422.73"/>
    <n v="1"/>
    <n v="422.73"/>
    <x v="5"/>
    <n v="1"/>
    <m/>
    <m/>
    <m/>
    <m/>
    <m/>
    <m/>
    <m/>
    <m/>
    <m/>
  </r>
  <r>
    <s v="MERCK"/>
    <s v="V940-009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V940-009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V940-00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V940-009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J &amp; J"/>
    <s v="42847922MDD3003"/>
    <s v="Janssen"/>
    <s v="Colombia"/>
    <x v="1"/>
    <n v="40700"/>
    <s v="Revenues - Third Parties"/>
    <m/>
    <s v="Freight - Shipments"/>
    <n v="2026"/>
    <n v="7"/>
    <s v="USD"/>
    <n v="1131.68"/>
    <n v="1"/>
    <n v="1131.68"/>
    <x v="5"/>
    <n v="1"/>
    <m/>
    <m/>
    <m/>
    <m/>
    <m/>
    <m/>
    <m/>
    <m/>
    <m/>
  </r>
  <r>
    <s v="J &amp; J"/>
    <s v="42847922MDD3003"/>
    <s v="Janssen"/>
    <s v="Colombia"/>
    <x v="3"/>
    <n v="40700"/>
    <s v="Revenues - Third Parties"/>
    <m/>
    <s v="Pick and Pack (Ambient)"/>
    <n v="2026"/>
    <n v="7"/>
    <s v="USD"/>
    <n v="473.06559999999996"/>
    <n v="1"/>
    <n v="473.06559999999996"/>
    <x v="5"/>
    <n v="0"/>
    <m/>
    <m/>
    <m/>
    <m/>
    <m/>
    <m/>
    <m/>
    <m/>
    <m/>
  </r>
  <r>
    <s v="J &amp; J"/>
    <s v="42847922MDD3003"/>
    <s v="Janssen"/>
    <s v="Colombia"/>
    <x v="3"/>
    <n v="40700"/>
    <s v="Revenues - Third Parties"/>
    <m/>
    <s v="Project Management Fee"/>
    <n v="2026"/>
    <n v="7"/>
    <s v="USD"/>
    <n v="500.35124999999999"/>
    <n v="1"/>
    <n v="500.35124999999999"/>
    <x v="5"/>
    <n v="0"/>
    <m/>
    <m/>
    <m/>
    <m/>
    <m/>
    <m/>
    <m/>
    <m/>
    <m/>
  </r>
  <r>
    <s v="J &amp; J"/>
    <s v="42847922MDD3003"/>
    <s v="Janssen"/>
    <s v="Colombia"/>
    <x v="3"/>
    <n v="40700"/>
    <s v="Revenues - Third Parties"/>
    <m/>
    <s v="Receipt fee Ambient (per Receipt_ID)"/>
    <n v="2026"/>
    <n v="7"/>
    <s v="USD"/>
    <n v="200.1405"/>
    <n v="1"/>
    <n v="200.1405"/>
    <x v="5"/>
    <n v="0"/>
    <m/>
    <m/>
    <m/>
    <m/>
    <m/>
    <m/>
    <m/>
    <m/>
    <m/>
  </r>
  <r>
    <s v="J &amp; J"/>
    <s v="42847922MDD3003"/>
    <s v="Janssen"/>
    <s v="Colombia"/>
    <x v="0"/>
    <n v="40700"/>
    <s v="Revenues - Third Parties"/>
    <m/>
    <s v="Storage Ambient (per Shelf)"/>
    <n v="2026"/>
    <n v="7"/>
    <s v="USD"/>
    <n v="795.99152500000002"/>
    <n v="1"/>
    <n v="795.99152500000002"/>
    <x v="5"/>
    <n v="0"/>
    <m/>
    <m/>
    <m/>
    <m/>
    <m/>
    <m/>
    <m/>
    <m/>
    <m/>
  </r>
  <r>
    <s v="MERCK"/>
    <s v="MK-6482-029"/>
    <s v="Merck Sharp and Dohme LLC"/>
    <s v="Colombia"/>
    <x v="1"/>
    <n v="40700"/>
    <s v="Revenues - Third Parties"/>
    <m/>
    <s v="Freight - Shipments"/>
    <n v="2026"/>
    <n v="7"/>
    <s v="USD"/>
    <n v="312.25"/>
    <n v="1"/>
    <n v="312.25"/>
    <x v="5"/>
    <n v="1"/>
    <m/>
    <m/>
    <m/>
    <m/>
    <m/>
    <m/>
    <m/>
    <m/>
    <m/>
  </r>
  <r>
    <s v="MERCK"/>
    <s v="MK-6482-029"/>
    <s v="Merck Sharp and Dohme LLC"/>
    <s v="Colombia"/>
    <x v="3"/>
    <n v="40700"/>
    <s v="Revenues - Third Parties"/>
    <m/>
    <s v="Insulated shipper - Credo S22 - 12L (Leasing)"/>
    <n v="2026"/>
    <n v="7"/>
    <s v="USD"/>
    <n v="177.58"/>
    <n v="1"/>
    <n v="177.58"/>
    <x v="5"/>
    <n v="1"/>
    <m/>
    <m/>
    <m/>
    <m/>
    <m/>
    <m/>
    <m/>
    <m/>
    <m/>
  </r>
  <r>
    <s v="MERCK"/>
    <s v="MK-6482-029"/>
    <s v="Merck Sharp and Dohme LLC"/>
    <s v="Colombia"/>
    <x v="3"/>
    <n v="40700"/>
    <s v="Revenues - Third Parties"/>
    <m/>
    <s v="Pick and Pack (Controlled Ambient)"/>
    <n v="2026"/>
    <n v="7"/>
    <s v="USD"/>
    <n v="119.28"/>
    <n v="1"/>
    <n v="119.28"/>
    <x v="5"/>
    <n v="0"/>
    <m/>
    <m/>
    <m/>
    <m/>
    <m/>
    <m/>
    <m/>
    <m/>
    <m/>
  </r>
  <r>
    <s v="MERCK"/>
    <s v="MK-6482-02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6482-029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6024-01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6024-017"/>
    <s v="Merck Sharp and Dohme LLC"/>
    <s v="Colombia"/>
    <x v="0"/>
    <n v="40700"/>
    <s v="Revenues - Third Parties"/>
    <m/>
    <s v="Storage Refrigerated (per Shelf)"/>
    <n v="2026"/>
    <n v="7"/>
    <s v="USD"/>
    <n v="1486.26"/>
    <n v="1"/>
    <n v="1486.26"/>
    <x v="5"/>
    <n v="0"/>
    <m/>
    <m/>
    <m/>
    <m/>
    <m/>
    <m/>
    <m/>
    <m/>
    <m/>
  </r>
  <r>
    <s v="MERCK"/>
    <s v="MK-1084-007"/>
    <s v="Merck Sharp and Dohme LLC"/>
    <s v="Colombia"/>
    <x v="1"/>
    <n v="40700"/>
    <s v="Revenues - Third Parties"/>
    <m/>
    <s v="Freight - Shipments"/>
    <n v="2026"/>
    <n v="7"/>
    <s v="USD"/>
    <n v="1827.54"/>
    <n v="1"/>
    <n v="1827.54"/>
    <x v="5"/>
    <n v="1"/>
    <m/>
    <m/>
    <m/>
    <m/>
    <m/>
    <m/>
    <m/>
    <m/>
    <m/>
  </r>
  <r>
    <s v="MERCK"/>
    <s v="MK-1084-007"/>
    <s v="Merck Sharp and Dohme LLC"/>
    <s v="Colombia"/>
    <x v="3"/>
    <n v="40700"/>
    <s v="Revenues - Third Parties"/>
    <m/>
    <s v="Insulated shipper - Credo S22 - 12L (Leasing)"/>
    <n v="2026"/>
    <n v="7"/>
    <s v="USD"/>
    <n v="1420.64"/>
    <n v="1"/>
    <n v="1420.64"/>
    <x v="5"/>
    <n v="1"/>
    <m/>
    <m/>
    <m/>
    <m/>
    <m/>
    <m/>
    <m/>
    <m/>
    <m/>
  </r>
  <r>
    <s v="MERCK"/>
    <s v="MK-1084-007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  <m/>
    <m/>
    <m/>
    <m/>
    <m/>
    <m/>
    <m/>
    <m/>
    <m/>
  </r>
  <r>
    <s v="MERCK"/>
    <s v="MK-1084-007"/>
    <s v="Merck Sharp and Dohme LLC"/>
    <s v="Colombia"/>
    <x v="3"/>
    <n v="40700"/>
    <s v="Revenues - Third Parties"/>
    <m/>
    <s v="Pick and Pack (Controlled Ambient)"/>
    <n v="2026"/>
    <n v="7"/>
    <s v="USD"/>
    <n v="477.12"/>
    <n v="1"/>
    <n v="477.12"/>
    <x v="5"/>
    <n v="0"/>
    <m/>
    <m/>
    <m/>
    <m/>
    <m/>
    <m/>
    <m/>
    <m/>
    <m/>
  </r>
  <r>
    <s v="MERCK"/>
    <s v="MK-1084-007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  <m/>
    <m/>
    <m/>
    <m/>
    <m/>
    <m/>
    <m/>
    <m/>
    <m/>
  </r>
  <r>
    <s v="MERCK"/>
    <s v="MK-1084-007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1084-007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GSK"/>
    <s v="VNS20-002 (CAM)"/>
    <s v="GSK Vaccines Biologicals"/>
    <s v="Colombia"/>
    <x v="1"/>
    <n v="40700"/>
    <s v="Revenues - Third Parties"/>
    <m/>
    <s v="Freight - Shipments"/>
    <n v="2026"/>
    <n v="7"/>
    <s v="USD"/>
    <n v="284.68806560000002"/>
    <n v="1"/>
    <n v="284.68806560000002"/>
    <x v="5"/>
    <n v="1"/>
    <m/>
    <m/>
    <m/>
    <m/>
    <m/>
    <m/>
    <m/>
    <m/>
    <m/>
  </r>
  <r>
    <s v="GSK"/>
    <s v="VNS20-002 (CAM)"/>
    <s v="GSK Vaccines Biologicals"/>
    <s v="Colombia"/>
    <x v="3"/>
    <n v="40700"/>
    <s v="Revenues - Third Parties"/>
    <m/>
    <s v="Pick and Pack (Ambient)"/>
    <n v="2026"/>
    <n v="7"/>
    <s v="USD"/>
    <n v="251.60602560000001"/>
    <n v="1"/>
    <n v="251.60602560000001"/>
    <x v="5"/>
    <n v="0"/>
    <m/>
    <m/>
    <m/>
    <m/>
    <m/>
    <m/>
    <m/>
    <m/>
    <m/>
  </r>
  <r>
    <s v="GSK"/>
    <s v="VNS20-002 (CAM)"/>
    <s v="GSK Vaccines Biologicals"/>
    <s v="Colombia"/>
    <x v="3"/>
    <n v="40700"/>
    <s v="Revenues - Third Parties"/>
    <m/>
    <s v="Project Management Fee"/>
    <n v="2026"/>
    <n v="7"/>
    <s v="USD"/>
    <n v="1179.6485083999999"/>
    <n v="1"/>
    <n v="1179.6485083999999"/>
    <x v="5"/>
    <n v="0"/>
    <m/>
    <m/>
    <m/>
    <m/>
    <m/>
    <m/>
    <m/>
    <m/>
    <m/>
  </r>
  <r>
    <s v="GSK"/>
    <s v="VNS20-002 (CAM)"/>
    <s v="GSK Vaccines Biologicals"/>
    <s v="Colombia"/>
    <x v="0"/>
    <n v="40700"/>
    <s v="Revenues - Third Parties"/>
    <m/>
    <s v="Storage Ambient (per Shelf)"/>
    <n v="2026"/>
    <n v="7"/>
    <s v="USD"/>
    <n v="145.4469"/>
    <n v="1"/>
    <n v="145.4469"/>
    <x v="5"/>
    <n v="0"/>
    <m/>
    <m/>
    <m/>
    <m/>
    <m/>
    <m/>
    <m/>
    <m/>
    <m/>
  </r>
  <r>
    <s v="MERCK"/>
    <s v="MK-2140-010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140-010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  <m/>
    <m/>
    <m/>
    <m/>
    <m/>
    <m/>
    <m/>
    <m/>
    <m/>
  </r>
  <r>
    <s v="MERCK"/>
    <s v="MK-2870-011"/>
    <s v="Merck Sharp and Dohme LLC"/>
    <s v="Colombia"/>
    <x v="1"/>
    <n v="40700"/>
    <s v="Revenues - Third Parties"/>
    <m/>
    <s v="Freight - Shipments"/>
    <n v="2026"/>
    <n v="7"/>
    <s v="USD"/>
    <n v="1351.84"/>
    <n v="1"/>
    <n v="1351.84"/>
    <x v="5"/>
    <n v="1"/>
    <m/>
    <m/>
    <m/>
    <m/>
    <m/>
    <m/>
    <m/>
    <m/>
    <m/>
  </r>
  <r>
    <s v="MERCK"/>
    <s v="MK-2870-011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  <m/>
    <m/>
    <m/>
    <m/>
    <m/>
    <m/>
    <m/>
    <m/>
    <m/>
  </r>
  <r>
    <s v="MERCK"/>
    <s v="MK-2870-011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  <m/>
    <m/>
    <m/>
    <m/>
    <m/>
    <m/>
    <m/>
    <m/>
    <m/>
  </r>
  <r>
    <s v="MERCK"/>
    <s v="MK-2870-011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2870-011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MK-2870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11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MERCK"/>
    <s v="MK-2870-011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MERCK"/>
    <s v="MK-7962-02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V940-011"/>
    <s v="Merck Sharp and Dohme LLC"/>
    <s v="Colombia"/>
    <x v="1"/>
    <n v="40700"/>
    <s v="Revenues - Third Parties"/>
    <m/>
    <s v="Freight - Shipments"/>
    <n v="2026"/>
    <n v="7"/>
    <s v="USD"/>
    <n v="734.98"/>
    <n v="1"/>
    <n v="734.98"/>
    <x v="5"/>
    <n v="1"/>
    <m/>
    <m/>
    <m/>
    <m/>
    <m/>
    <m/>
    <m/>
    <m/>
    <m/>
  </r>
  <r>
    <s v="MERCK"/>
    <s v="V940-011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  <m/>
    <m/>
    <m/>
    <m/>
    <m/>
    <m/>
    <m/>
    <m/>
    <m/>
  </r>
  <r>
    <s v="MERCK"/>
    <s v="V940-011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V940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V940-011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  <m/>
    <m/>
    <m/>
    <m/>
    <m/>
    <m/>
    <m/>
    <m/>
    <m/>
  </r>
  <r>
    <s v="MERCK"/>
    <s v="MK-9999-01C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9999-01C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  <m/>
    <m/>
    <m/>
    <m/>
    <m/>
    <m/>
    <m/>
    <m/>
    <m/>
  </r>
  <r>
    <s v="MERCK"/>
    <s v="MK-1084-01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1084-012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1084-012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  <m/>
    <m/>
    <m/>
    <m/>
    <m/>
    <m/>
    <m/>
    <m/>
    <m/>
  </r>
  <r>
    <s v="MERCK"/>
    <s v="MK-1084-012"/>
    <s v="Merck Sharp and Dohme LLC"/>
    <s v="Colombia"/>
    <x v="0"/>
    <n v="40700"/>
    <s v="Revenues - Third Parties"/>
    <m/>
    <s v="Storage Refrigerated (per Shelf)"/>
    <n v="2026"/>
    <n v="7"/>
    <s v="USD"/>
    <n v="1981.68"/>
    <n v="1"/>
    <n v="1981.68"/>
    <x v="5"/>
    <n v="0"/>
    <m/>
    <m/>
    <m/>
    <m/>
    <m/>
    <m/>
    <m/>
    <m/>
    <m/>
  </r>
  <r>
    <s v="MERCK"/>
    <s v="MK-7962-031"/>
    <s v="Merck Sharp and Dohme LLC"/>
    <s v="Colombia"/>
    <x v="1"/>
    <n v="40700"/>
    <s v="Revenues - Third Parties"/>
    <m/>
    <s v="Freight - Shipments"/>
    <n v="2026"/>
    <n v="7"/>
    <s v="USD"/>
    <n v="312.25"/>
    <n v="1"/>
    <n v="312.25"/>
    <x v="5"/>
    <n v="1"/>
    <m/>
    <m/>
    <m/>
    <m/>
    <m/>
    <m/>
    <m/>
    <m/>
    <m/>
  </r>
  <r>
    <s v="MERCK"/>
    <s v="MK-7962-031"/>
    <s v="Merck Sharp and Dohme LLC"/>
    <s v="Colombia"/>
    <x v="3"/>
    <n v="40700"/>
    <s v="Revenues - Third Parties"/>
    <m/>
    <s v="Insulated shipper - Credo S4 - 12L (Leasing)"/>
    <n v="2026"/>
    <n v="7"/>
    <s v="USD"/>
    <n v="170.24"/>
    <n v="1"/>
    <n v="170.24"/>
    <x v="5"/>
    <n v="1"/>
    <m/>
    <m/>
    <m/>
    <m/>
    <m/>
    <m/>
    <m/>
    <m/>
    <m/>
  </r>
  <r>
    <s v="MERCK"/>
    <s v="MK-7962-031"/>
    <s v="Merck Sharp and Dohme LLC"/>
    <s v="Colombia"/>
    <x v="3"/>
    <n v="40700"/>
    <s v="Revenues - Third Parties"/>
    <m/>
    <s v="Pick and Pack (Refrigerated)"/>
    <n v="2026"/>
    <n v="7"/>
    <s v="USD"/>
    <n v="143.13"/>
    <n v="1"/>
    <n v="143.13"/>
    <x v="5"/>
    <n v="0"/>
    <m/>
    <m/>
    <m/>
    <m/>
    <m/>
    <m/>
    <m/>
    <m/>
    <m/>
  </r>
  <r>
    <s v="MERCK"/>
    <s v="MK-7962-03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7962-031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  <m/>
    <m/>
    <m/>
    <m/>
    <m/>
    <m/>
    <m/>
    <m/>
    <m/>
  </r>
  <r>
    <s v="MERCK"/>
    <s v="MK-2400-001"/>
    <s v="Merck Sharp and Dohme LLC"/>
    <s v="Colombia"/>
    <x v="1"/>
    <n v="40700"/>
    <s v="Revenues - Third Parties"/>
    <m/>
    <s v="Freight - Shipments"/>
    <n v="2026"/>
    <n v="7"/>
    <s v="USD"/>
    <n v="4529.58"/>
    <n v="1"/>
    <n v="4529.58"/>
    <x v="5"/>
    <n v="1"/>
    <m/>
    <m/>
    <m/>
    <m/>
    <m/>
    <m/>
    <m/>
    <m/>
    <m/>
  </r>
  <r>
    <s v="MERCK"/>
    <s v="MK-2400-001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  <m/>
    <m/>
    <m/>
    <m/>
    <m/>
    <m/>
    <m/>
    <m/>
    <m/>
  </r>
  <r>
    <s v="MERCK"/>
    <s v="MK-2400-001"/>
    <s v="Merck Sharp and Dohme LLC"/>
    <s v="Colombia"/>
    <x v="3"/>
    <n v="40700"/>
    <s v="Revenues - Third Parties"/>
    <m/>
    <s v="Insulated shipper - Credo S4 - 12L (Leasing)"/>
    <n v="2026"/>
    <n v="7"/>
    <s v="USD"/>
    <n v="2042.88"/>
    <n v="1"/>
    <n v="2042.88"/>
    <x v="5"/>
    <n v="1"/>
    <m/>
    <m/>
    <m/>
    <m/>
    <m/>
    <m/>
    <m/>
    <m/>
    <m/>
  </r>
  <r>
    <s v="MERCK"/>
    <s v="MK-2400-001"/>
    <s v="Merck Sharp and Dohme LLC"/>
    <s v="Colombia"/>
    <x v="3"/>
    <n v="40700"/>
    <s v="Revenues - Third Parties"/>
    <m/>
    <s v="Pick and Pack (Controlled Ambient)"/>
    <n v="2026"/>
    <n v="7"/>
    <s v="USD"/>
    <n v="1192.8"/>
    <n v="1"/>
    <n v="1192.8"/>
    <x v="5"/>
    <n v="0"/>
    <m/>
    <m/>
    <m/>
    <m/>
    <m/>
    <m/>
    <m/>
    <m/>
    <m/>
  </r>
  <r>
    <s v="MERCK"/>
    <s v="MK-2400-001"/>
    <s v="Merck Sharp and Dohme LLC"/>
    <s v="Colombia"/>
    <x v="3"/>
    <n v="40700"/>
    <s v="Revenues - Third Parties"/>
    <m/>
    <s v="Pick and Pack (Refrigerated)"/>
    <n v="2026"/>
    <n v="7"/>
    <s v="USD"/>
    <n v="1574.43"/>
    <n v="1"/>
    <n v="1574.43"/>
    <x v="5"/>
    <n v="0"/>
    <m/>
    <m/>
    <m/>
    <m/>
    <m/>
    <m/>
    <m/>
    <m/>
    <m/>
  </r>
  <r>
    <s v="MERCK"/>
    <s v="MK-2400-00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400-001"/>
    <s v="Merck Sharp and Dohme LLC"/>
    <s v="Colombia"/>
    <x v="0"/>
    <n v="40700"/>
    <s v="Revenues - Third Parties"/>
    <m/>
    <s v="Storage Ambient (per Pallet)"/>
    <n v="2026"/>
    <n v="7"/>
    <s v="USD"/>
    <n v="550.45000000000005"/>
    <n v="1"/>
    <n v="550.45000000000005"/>
    <x v="5"/>
    <n v="0"/>
    <m/>
    <m/>
    <m/>
    <m/>
    <m/>
    <m/>
    <m/>
    <m/>
    <m/>
  </r>
  <r>
    <s v="MERCK"/>
    <s v="MK-2870-033"/>
    <s v="Merck Sharp and Dohme LLC"/>
    <s v="Colombia"/>
    <x v="1"/>
    <n v="40700"/>
    <s v="Revenues - Third Parties"/>
    <m/>
    <s v="Freight - Shipments"/>
    <n v="2026"/>
    <n v="7"/>
    <s v="USD"/>
    <n v="2713.04"/>
    <n v="1"/>
    <n v="2713.04"/>
    <x v="5"/>
    <n v="1"/>
    <m/>
    <m/>
    <m/>
    <m/>
    <m/>
    <m/>
    <m/>
    <m/>
    <m/>
  </r>
  <r>
    <s v="MERCK"/>
    <s v="MK-2870-033"/>
    <s v="Merck Sharp and Dohme LLC"/>
    <s v="Colombia"/>
    <x v="3"/>
    <n v="40700"/>
    <s v="Revenues - Third Parties"/>
    <m/>
    <s v="Insulated shipper - Credo S22 - 12L (Leasing)"/>
    <n v="2026"/>
    <n v="7"/>
    <s v="USD"/>
    <n v="887.9"/>
    <n v="1"/>
    <n v="887.9"/>
    <x v="5"/>
    <n v="1"/>
    <m/>
    <m/>
    <m/>
    <m/>
    <m/>
    <m/>
    <m/>
    <m/>
    <m/>
  </r>
  <r>
    <s v="MERCK"/>
    <s v="MK-2870-033"/>
    <s v="Merck Sharp and Dohme LLC"/>
    <s v="Colombia"/>
    <x v="3"/>
    <n v="40700"/>
    <s v="Revenues - Third Parties"/>
    <m/>
    <s v="Insulated shipper - Credo S4 - 12L (Leasing)"/>
    <n v="2026"/>
    <n v="7"/>
    <s v="USD"/>
    <n v="851.2"/>
    <n v="1"/>
    <n v="851.2"/>
    <x v="5"/>
    <n v="1"/>
    <m/>
    <m/>
    <m/>
    <m/>
    <m/>
    <m/>
    <m/>
    <m/>
    <m/>
  </r>
  <r>
    <s v="MERCK"/>
    <s v="MK-2870-033"/>
    <s v="Merck Sharp and Dohme LLC"/>
    <s v="Colombia"/>
    <x v="3"/>
    <n v="40700"/>
    <s v="Revenues - Third Parties"/>
    <m/>
    <s v="Pick and Pack (Controlled Ambient)"/>
    <n v="2026"/>
    <n v="7"/>
    <s v="USD"/>
    <n v="596.4"/>
    <n v="1"/>
    <n v="596.4"/>
    <x v="5"/>
    <n v="0"/>
    <m/>
    <m/>
    <m/>
    <m/>
    <m/>
    <m/>
    <m/>
    <m/>
    <m/>
  </r>
  <r>
    <s v="MERCK"/>
    <s v="MK-2870-033"/>
    <s v="Merck Sharp and Dohme LLC"/>
    <s v="Colombia"/>
    <x v="3"/>
    <n v="40700"/>
    <s v="Revenues - Third Parties"/>
    <m/>
    <s v="Pick and Pack (Refrigerated)"/>
    <n v="2026"/>
    <n v="7"/>
    <s v="USD"/>
    <n v="715.65"/>
    <n v="1"/>
    <n v="715.65"/>
    <x v="5"/>
    <n v="0"/>
    <m/>
    <m/>
    <m/>
    <m/>
    <m/>
    <m/>
    <m/>
    <m/>
    <m/>
  </r>
  <r>
    <s v="MERCK"/>
    <s v="MK-2870-03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33"/>
    <s v="Merck Sharp and Dohme LLC"/>
    <s v="Colombia"/>
    <x v="0"/>
    <n v="40700"/>
    <s v="Revenues - Third Parties"/>
    <m/>
    <s v="Storage Ambient (per Pallet)"/>
    <n v="2026"/>
    <n v="7"/>
    <s v="USD"/>
    <n v="990.81"/>
    <n v="1"/>
    <n v="990.81"/>
    <x v="5"/>
    <n v="0"/>
    <m/>
    <m/>
    <m/>
    <m/>
    <m/>
    <m/>
    <m/>
    <m/>
    <m/>
  </r>
  <r>
    <s v="MERCK"/>
    <s v="MK-2870-033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  <m/>
    <m/>
    <m/>
    <m/>
    <m/>
    <m/>
    <m/>
    <m/>
    <m/>
  </r>
  <r>
    <s v="ALNYLAM"/>
    <s v="ALN-AGT01-008"/>
    <s v="Alnylam Pharmaceuticals"/>
    <s v="Colombia"/>
    <x v="3"/>
    <n v="40700"/>
    <s v="Revenues - Third Parties"/>
    <m/>
    <s v="Setup Fee"/>
    <n v="2026"/>
    <n v="7"/>
    <s v="USD"/>
    <n v="2493.75"/>
    <n v="1"/>
    <n v="2493.75"/>
    <x v="5"/>
    <n v="0"/>
    <m/>
    <m/>
    <m/>
    <m/>
    <m/>
    <m/>
    <m/>
    <m/>
    <m/>
  </r>
  <r>
    <s v="MERCK"/>
    <s v="MK-0616-029"/>
    <s v="Merck Sharp and Dohme LLC"/>
    <s v="Colombia"/>
    <x v="1"/>
    <n v="40700"/>
    <s v="Revenues - Third Parties"/>
    <m/>
    <s v="Freight - Shipments"/>
    <n v="2026"/>
    <n v="7"/>
    <s v="USD"/>
    <n v="3108.94"/>
    <n v="1"/>
    <n v="3108.94"/>
    <x v="5"/>
    <n v="1"/>
    <m/>
    <m/>
    <m/>
    <m/>
    <m/>
    <m/>
    <m/>
    <m/>
    <m/>
  </r>
  <r>
    <s v="MERCK"/>
    <s v="MK-0616-029"/>
    <s v="Merck Sharp and Dohme LLC"/>
    <s v="Colombia"/>
    <x v="3"/>
    <n v="40700"/>
    <s v="Revenues - Third Parties"/>
    <m/>
    <s v="Insulated shipper - Credo S22 - 12L (Leasing)"/>
    <n v="2026"/>
    <n v="7"/>
    <s v="USD"/>
    <n v="1775.8"/>
    <n v="1"/>
    <n v="1775.8"/>
    <x v="5"/>
    <n v="1"/>
    <m/>
    <m/>
    <m/>
    <m/>
    <m/>
    <m/>
    <m/>
    <m/>
    <m/>
  </r>
  <r>
    <s v="MERCK"/>
    <s v="MK-0616-029"/>
    <s v="Merck Sharp and Dohme LLC"/>
    <s v="Colombia"/>
    <x v="3"/>
    <n v="40700"/>
    <s v="Revenues - Third Parties"/>
    <m/>
    <s v="Pick and Pack (Controlled Ambient)"/>
    <n v="2026"/>
    <n v="7"/>
    <s v="USD"/>
    <n v="1192.8"/>
    <n v="1"/>
    <n v="1192.8"/>
    <x v="5"/>
    <n v="0"/>
    <m/>
    <m/>
    <m/>
    <m/>
    <m/>
    <m/>
    <m/>
    <m/>
    <m/>
  </r>
  <r>
    <s v="MERCK"/>
    <s v="MK-0616-029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0616-029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Worldwide Clinical"/>
    <s v="DNTH103-CIDP-301"/>
    <s v="Worldwide Clinical Trials Inc"/>
    <s v="Colombia"/>
    <x v="3"/>
    <n v="40700"/>
    <s v="Revenues - Third Parties"/>
    <m/>
    <s v="Project Management Fee"/>
    <n v="2026"/>
    <n v="7"/>
    <s v="USD"/>
    <n v="1696.88"/>
    <n v="1"/>
    <n v="1696.88"/>
    <x v="5"/>
    <n v="0"/>
    <m/>
    <m/>
    <m/>
    <m/>
    <m/>
    <m/>
    <m/>
    <m/>
    <m/>
  </r>
  <r>
    <s v="Worldwide Clinical"/>
    <s v="DNTH103-CIDP-301"/>
    <s v="Worldwide Clinical Trials Inc"/>
    <s v="Colombia"/>
    <x v="0"/>
    <n v="40700"/>
    <s v="Revenues - Third Parties"/>
    <m/>
    <s v="Storage Refrigerated (per Shelf)"/>
    <n v="2026"/>
    <n v="7"/>
    <s v="USD"/>
    <n v="424.87"/>
    <n v="1"/>
    <n v="424.87"/>
    <x v="5"/>
    <n v="0"/>
    <m/>
    <m/>
    <m/>
    <m/>
    <m/>
    <m/>
    <m/>
    <m/>
    <m/>
  </r>
  <r>
    <s v="MERCK"/>
    <s v="MK-1022-016"/>
    <s v="Merck Sharp and Dohme LLC"/>
    <s v="Colombia"/>
    <x v="1"/>
    <n v="40700"/>
    <s v="Revenues - Third Parties"/>
    <m/>
    <s v="Freight - Shipments"/>
    <n v="2026"/>
    <n v="7"/>
    <s v="USD"/>
    <n v="1045.83"/>
    <n v="1"/>
    <n v="1045.83"/>
    <x v="5"/>
    <n v="1"/>
    <m/>
    <m/>
    <m/>
    <m/>
    <m/>
    <m/>
    <m/>
    <m/>
    <m/>
  </r>
  <r>
    <s v="MERCK"/>
    <s v="MK-1022-016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  <m/>
    <m/>
    <m/>
    <m/>
    <m/>
    <m/>
    <m/>
    <m/>
    <m/>
  </r>
  <r>
    <s v="MERCK"/>
    <s v="MK-1022-016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MK-1022-016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1022-016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MK-1022-01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1022-016"/>
    <s v="Merck Sharp and Dohme LLC"/>
    <s v="Colombia"/>
    <x v="0"/>
    <n v="40700"/>
    <s v="Revenues - Third Parties"/>
    <m/>
    <s v="Storage Ambient (per Pallet)"/>
    <n v="2026"/>
    <n v="7"/>
    <s v="USD"/>
    <n v="660.54"/>
    <n v="1"/>
    <n v="660.54"/>
    <x v="5"/>
    <n v="0"/>
    <m/>
    <m/>
    <m/>
    <m/>
    <m/>
    <m/>
    <m/>
    <m/>
    <m/>
  </r>
  <r>
    <s v="MERCK"/>
    <s v="MK-1022-016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  <m/>
    <m/>
    <m/>
    <m/>
    <m/>
    <m/>
    <m/>
    <m/>
    <m/>
  </r>
  <r>
    <s v="ASTRAZENECA"/>
    <s v="D5241C00007"/>
    <s v="Astra Zeneca"/>
    <s v="Colombia"/>
    <x v="3"/>
    <n v="40700"/>
    <s v="Revenues - Third Parties"/>
    <m/>
    <s v="Configuration of Temperature Monitoring Device"/>
    <n v="2026"/>
    <n v="7"/>
    <s v="USD"/>
    <n v="90"/>
    <n v="1"/>
    <n v="90"/>
    <x v="5"/>
    <n v="0"/>
    <m/>
    <m/>
    <m/>
    <m/>
    <m/>
    <m/>
    <m/>
    <m/>
    <m/>
  </r>
  <r>
    <s v="ASTRAZENECA"/>
    <s v="D5241C00007"/>
    <s v="Astra Zeneca"/>
    <s v="Colombia"/>
    <x v="1"/>
    <n v="40700"/>
    <s v="Revenues - Third Parties"/>
    <m/>
    <s v="Freight - Shipments"/>
    <n v="2026"/>
    <n v="7"/>
    <s v="USD"/>
    <n v="2232.39"/>
    <n v="1"/>
    <n v="2232.39"/>
    <x v="5"/>
    <n v="1"/>
    <m/>
    <m/>
    <m/>
    <m/>
    <m/>
    <m/>
    <m/>
    <m/>
    <m/>
  </r>
  <r>
    <s v="ASTRAZENECA"/>
    <s v="D5241C00007"/>
    <s v="Astra Zeneca"/>
    <s v="Colombia"/>
    <x v="3"/>
    <n v="40700"/>
    <s v="Revenues - Third Parties"/>
    <m/>
    <s v="Insulated shipper - Credo S4 - 12L (Leasing)"/>
    <n v="2026"/>
    <n v="7"/>
    <s v="USD"/>
    <n v="1960"/>
    <n v="1"/>
    <n v="1960"/>
    <x v="5"/>
    <n v="1"/>
    <m/>
    <m/>
    <m/>
    <m/>
    <m/>
    <m/>
    <m/>
    <m/>
    <m/>
  </r>
  <r>
    <s v="ASTRAZENECA"/>
    <s v="D5241C00007"/>
    <s v="Astra Zeneca"/>
    <s v="Colombia"/>
    <x v="3"/>
    <n v="40700"/>
    <s v="Revenues - Third Parties"/>
    <m/>
    <s v="Pick and Pack (Refrigerated)"/>
    <n v="2026"/>
    <n v="7"/>
    <s v="USD"/>
    <n v="1200"/>
    <n v="1"/>
    <n v="1200"/>
    <x v="5"/>
    <n v="0"/>
    <m/>
    <m/>
    <m/>
    <m/>
    <m/>
    <m/>
    <m/>
    <m/>
    <m/>
  </r>
  <r>
    <s v="ASTRAZENECA"/>
    <s v="D5241C00007"/>
    <s v="Astra Zeneca"/>
    <s v="Colombia"/>
    <x v="3"/>
    <n v="40700"/>
    <s v="Revenues - Third Parties"/>
    <m/>
    <s v="Project Management Fee"/>
    <n v="2026"/>
    <n v="7"/>
    <s v="USD"/>
    <n v="378.96"/>
    <n v="1"/>
    <n v="378.96"/>
    <x v="5"/>
    <n v="0"/>
    <m/>
    <m/>
    <m/>
    <m/>
    <m/>
    <m/>
    <m/>
    <m/>
    <m/>
  </r>
  <r>
    <s v="ASTRAZENECA"/>
    <s v="D5241C00007"/>
    <s v="Astra Zeneca"/>
    <s v="Colombia"/>
    <x v="0"/>
    <n v="40700"/>
    <s v="Revenues - Third Parties"/>
    <m/>
    <s v="Storage Refrigerated (per Pallet)"/>
    <n v="2026"/>
    <n v="7"/>
    <s v="USD"/>
    <n v="871.62"/>
    <n v="1"/>
    <n v="871.62"/>
    <x v="5"/>
    <n v="0"/>
    <m/>
    <m/>
    <m/>
    <m/>
    <m/>
    <m/>
    <m/>
    <m/>
    <m/>
  </r>
  <r>
    <s v="MERCK"/>
    <s v="RED expiry update jobs"/>
    <s v="Merck Sharp and Dohme LLC"/>
    <s v="Colombia"/>
    <x v="0"/>
    <n v="40700"/>
    <s v="Revenues - Third Parties"/>
    <m/>
    <s v="Storage of Labels Ambient (per Shelf)"/>
    <n v="2026"/>
    <n v="7"/>
    <s v="USD"/>
    <n v="96.33"/>
    <n v="1"/>
    <n v="96.33"/>
    <x v="5"/>
    <n v="0"/>
    <m/>
    <m/>
    <m/>
    <m/>
    <m/>
    <m/>
    <m/>
    <m/>
    <m/>
  </r>
  <r>
    <s v="MERCK"/>
    <s v="MK-7240-012"/>
    <s v="Merck Sharp and Dohme LLC"/>
    <s v="Colombia"/>
    <x v="1"/>
    <n v="40700"/>
    <s v="Revenues - Third Parties"/>
    <m/>
    <s v="Freight - Shipments"/>
    <n v="2026"/>
    <n v="7"/>
    <s v="USD"/>
    <n v="936.75"/>
    <n v="1"/>
    <n v="936.75"/>
    <x v="5"/>
    <n v="1"/>
    <m/>
    <m/>
    <m/>
    <m/>
    <m/>
    <m/>
    <m/>
    <m/>
    <m/>
  </r>
  <r>
    <s v="MERCK"/>
    <s v="MK-7240-012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  <m/>
    <m/>
    <m/>
    <m/>
    <m/>
    <m/>
    <m/>
    <m/>
    <m/>
  </r>
  <r>
    <s v="MERCK"/>
    <s v="MK-7240-012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MK-7240-01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7240-012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  <m/>
    <m/>
    <m/>
    <m/>
    <m/>
    <m/>
    <m/>
    <m/>
    <m/>
  </r>
  <r>
    <s v="MERCK"/>
    <s v="MK-8527-011"/>
    <s v="Merck Sharp and Dohme LLC"/>
    <s v="Colombia"/>
    <x v="1"/>
    <n v="40700"/>
    <s v="Revenues - Third Parties"/>
    <m/>
    <s v="Freight - Shipments"/>
    <n v="2026"/>
    <n v="7"/>
    <s v="USD"/>
    <n v="2194.17"/>
    <n v="1"/>
    <n v="2194.17"/>
    <x v="5"/>
    <n v="1"/>
    <m/>
    <m/>
    <m/>
    <m/>
    <m/>
    <m/>
    <m/>
    <m/>
    <m/>
  </r>
  <r>
    <s v="MERCK"/>
    <s v="MK-8527-011"/>
    <s v="Merck Sharp and Dohme LLC"/>
    <s v="Colombia"/>
    <x v="3"/>
    <n v="40700"/>
    <s v="Revenues - Third Parties"/>
    <m/>
    <s v="Insulated shipper - Credo S22 - 12L (Leasing)"/>
    <n v="2026"/>
    <n v="7"/>
    <s v="USD"/>
    <n v="532.74"/>
    <n v="1"/>
    <n v="532.74"/>
    <x v="5"/>
    <n v="1"/>
    <m/>
    <m/>
    <m/>
    <m/>
    <m/>
    <m/>
    <m/>
    <m/>
    <m/>
  </r>
  <r>
    <s v="MERCK"/>
    <s v="MK-8527-011"/>
    <s v="Merck Sharp and Dohme LLC"/>
    <s v="Colombia"/>
    <x v="3"/>
    <n v="40700"/>
    <s v="Revenues - Third Parties"/>
    <m/>
    <s v="Insulated shipper - Credo S22 - 28L (Leasing)"/>
    <n v="2026"/>
    <n v="7"/>
    <s v="USD"/>
    <n v="935.24"/>
    <n v="1"/>
    <n v="935.24"/>
    <x v="5"/>
    <n v="1"/>
    <m/>
    <m/>
    <m/>
    <m/>
    <m/>
    <m/>
    <m/>
    <m/>
    <m/>
  </r>
  <r>
    <s v="MERCK"/>
    <s v="MK-8527-011"/>
    <s v="Merck Sharp and Dohme LLC"/>
    <s v="Colombia"/>
    <x v="3"/>
    <n v="40700"/>
    <s v="Revenues - Third Parties"/>
    <m/>
    <s v="Pick and Pack (Controlled Ambient)"/>
    <n v="2026"/>
    <n v="7"/>
    <s v="USD"/>
    <n v="834.96"/>
    <n v="1"/>
    <n v="834.96"/>
    <x v="5"/>
    <n v="0"/>
    <m/>
    <m/>
    <m/>
    <m/>
    <m/>
    <m/>
    <m/>
    <m/>
    <m/>
  </r>
  <r>
    <s v="MERCK"/>
    <s v="MK-8527-01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527-011"/>
    <s v="Merck Sharp and Dohme LLC"/>
    <s v="Colombia"/>
    <x v="0"/>
    <n v="40700"/>
    <s v="Revenues - Third Parties"/>
    <m/>
    <s v="Storage Ambient (per Pallet)"/>
    <n v="2026"/>
    <n v="7"/>
    <s v="USD"/>
    <n v="2862.34"/>
    <n v="1"/>
    <n v="2862.34"/>
    <x v="5"/>
    <n v="0"/>
    <m/>
    <m/>
    <m/>
    <m/>
    <m/>
    <m/>
    <m/>
    <m/>
    <m/>
  </r>
  <r>
    <s v="MERCK"/>
    <s v="P_3475_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  <m/>
    <m/>
    <m/>
    <m/>
    <m/>
    <m/>
    <m/>
    <m/>
    <m/>
  </r>
  <r>
    <s v="MERCK"/>
    <s v="MK-7240-013"/>
    <s v="Merck Sharp and Dohme LLC"/>
    <s v="Colombia"/>
    <x v="1"/>
    <n v="40700"/>
    <s v="Revenues - Third Parties"/>
    <m/>
    <s v="Freight - Shipments"/>
    <n v="2026"/>
    <n v="7"/>
    <s v="USD"/>
    <n v="980.54"/>
    <n v="1"/>
    <n v="980.54"/>
    <x v="5"/>
    <n v="1"/>
    <m/>
    <m/>
    <m/>
    <m/>
    <m/>
    <m/>
    <m/>
    <m/>
    <m/>
  </r>
  <r>
    <s v="MERCK"/>
    <s v="MK-7240-013"/>
    <s v="Merck Sharp and Dohme LLC"/>
    <s v="Colombia"/>
    <x v="3"/>
    <n v="40700"/>
    <s v="Revenues - Third Parties"/>
    <m/>
    <s v="Insulated shipper - Credo S4 - 12L (Leasing)"/>
    <n v="2026"/>
    <n v="7"/>
    <s v="USD"/>
    <n v="510.72"/>
    <n v="1"/>
    <n v="510.72"/>
    <x v="5"/>
    <n v="1"/>
    <m/>
    <m/>
    <m/>
    <m/>
    <m/>
    <m/>
    <m/>
    <m/>
    <m/>
  </r>
  <r>
    <s v="MERCK"/>
    <s v="MK-7240-013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MK-7240-01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7240-013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  <m/>
    <m/>
    <m/>
    <m/>
    <m/>
    <m/>
    <m/>
    <m/>
    <m/>
  </r>
  <r>
    <s v="MERCK"/>
    <s v="P_1045_A"/>
    <s v="Merck Sharp and Dohme LLC"/>
    <s v="Colombia"/>
    <x v="0"/>
    <n v="40700"/>
    <s v="Revenues - Third Parties"/>
    <m/>
    <s v="Storage Refrigerated (per Shelf)"/>
    <n v="2026"/>
    <n v="7"/>
    <s v="USD"/>
    <n v="330.28"/>
    <n v="1"/>
    <n v="330.28"/>
    <x v="5"/>
    <n v="0"/>
    <m/>
    <m/>
    <m/>
    <m/>
    <m/>
    <m/>
    <m/>
    <m/>
    <m/>
  </r>
  <r>
    <s v="MERCK"/>
    <s v="P_7240_A"/>
    <s v="Merck Sharp and Dohme LLC"/>
    <s v="Colombia"/>
    <x v="0"/>
    <n v="40700"/>
    <s v="Revenues - Third Parties"/>
    <m/>
    <s v="Storage Refrigerated (per Shelf)"/>
    <n v="2026"/>
    <n v="7"/>
    <s v="USD"/>
    <n v="3467.94"/>
    <n v="1"/>
    <n v="3467.94"/>
    <x v="5"/>
    <n v="0"/>
    <m/>
    <m/>
    <m/>
    <m/>
    <m/>
    <m/>
    <m/>
    <m/>
    <m/>
  </r>
  <r>
    <s v="MERCK"/>
    <s v="P_1022_A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  <m/>
    <m/>
    <m/>
    <m/>
    <m/>
    <m/>
    <m/>
    <m/>
    <m/>
  </r>
  <r>
    <s v="MERCK"/>
    <s v="P_1084_A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P_Pacli_A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  <m/>
    <m/>
    <m/>
    <m/>
    <m/>
    <m/>
    <m/>
    <m/>
    <m/>
  </r>
  <r>
    <s v="MERCK"/>
    <s v="P_DEXAM_A"/>
    <s v="Merck Sharp and Dohme LLC"/>
    <s v="Colombia"/>
    <x v="0"/>
    <n v="40700"/>
    <s v="Revenues - Third Parties"/>
    <m/>
    <s v="Storage Ambient (per Pallet)"/>
    <n v="2026"/>
    <n v="7"/>
    <s v="USD"/>
    <n v="220.18"/>
    <n v="1"/>
    <n v="220.18"/>
    <x v="5"/>
    <n v="0"/>
    <m/>
    <m/>
    <m/>
    <m/>
    <m/>
    <m/>
    <m/>
    <m/>
    <m/>
  </r>
  <r>
    <s v="MERCK"/>
    <s v="P_2870_A"/>
    <s v="Merck Sharp and Dohme LLC"/>
    <s v="Colombia"/>
    <x v="0"/>
    <n v="40700"/>
    <s v="Revenues - Third Parties"/>
    <m/>
    <s v="Storage Refrigerated (per Shelf)"/>
    <n v="2026"/>
    <n v="7"/>
    <s v="USD"/>
    <n v="1321.12"/>
    <n v="1"/>
    <n v="1321.12"/>
    <x v="5"/>
    <n v="0"/>
    <m/>
    <m/>
    <m/>
    <m/>
    <m/>
    <m/>
    <m/>
    <m/>
    <m/>
  </r>
  <r>
    <s v="MERCK"/>
    <s v="P_3475A_A"/>
    <s v="Merck Sharp and Dohme LLC"/>
    <s v="Colombia"/>
    <x v="0"/>
    <n v="40700"/>
    <s v="Revenues - Third Parties"/>
    <m/>
    <s v="Storage Refrigerated (per Shelf)"/>
    <n v="2026"/>
    <n v="7"/>
    <s v="USD"/>
    <n v="495.42"/>
    <n v="1"/>
    <n v="495.42"/>
    <x v="5"/>
    <n v="0"/>
    <m/>
    <m/>
    <m/>
    <m/>
    <m/>
    <m/>
    <m/>
    <m/>
    <m/>
  </r>
  <r>
    <s v="MERCK"/>
    <s v="P_2400_A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  <m/>
    <m/>
    <m/>
    <m/>
    <m/>
    <m/>
    <m/>
    <m/>
    <m/>
  </r>
  <r>
    <s v="MERCK"/>
    <s v="P_2400_A"/>
    <s v="Merck Sharp and Dohme LLC"/>
    <s v="Colombia"/>
    <x v="0"/>
    <n v="40700"/>
    <s v="Revenues - Third Parties"/>
    <m/>
    <s v="Storage Refrigerated (per Shelf)"/>
    <n v="2026"/>
    <n v="7"/>
    <s v="USD"/>
    <n v="825.7"/>
    <n v="1"/>
    <n v="825.7"/>
    <x v="5"/>
    <n v="0"/>
    <m/>
    <m/>
    <m/>
    <m/>
    <m/>
    <m/>
    <m/>
    <m/>
    <m/>
  </r>
  <r>
    <s v="MERCK"/>
    <s v="MK-7962-038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7962-038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  <m/>
    <m/>
    <m/>
    <m/>
    <m/>
    <m/>
    <m/>
    <m/>
    <m/>
  </r>
  <r>
    <s v="MERCK"/>
    <s v="MK-2870-021"/>
    <s v="Merck Sharp and Dohme LLC"/>
    <s v="Colombia"/>
    <x v="1"/>
    <n v="40700"/>
    <s v="Revenues - Third Parties"/>
    <m/>
    <s v="Freight - Shipments"/>
    <n v="2026"/>
    <n v="7"/>
    <s v="USD"/>
    <n v="1249"/>
    <n v="1"/>
    <n v="1249"/>
    <x v="5"/>
    <n v="1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21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2870-021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2870-021"/>
    <s v="Merck Sharp and Dohme LLC"/>
    <s v="Colombia"/>
    <x v="0"/>
    <n v="40700"/>
    <s v="Revenues - Third Parties"/>
    <m/>
    <s v="Storage Refrigerated (per Shelf)"/>
    <n v="2026"/>
    <n v="7"/>
    <s v="USD"/>
    <n v="990.84"/>
    <n v="1"/>
    <n v="990.84"/>
    <x v="5"/>
    <n v="0"/>
    <m/>
    <m/>
    <m/>
    <m/>
    <m/>
    <m/>
    <m/>
    <m/>
    <m/>
  </r>
  <r>
    <s v="MERCK"/>
    <s v="MK-2870-036"/>
    <s v="Merck Sharp and Dohme LLC"/>
    <s v="Colombia"/>
    <x v="1"/>
    <n v="40700"/>
    <s v="Revenues - Third Parties"/>
    <m/>
    <s v="Freight - Shipments"/>
    <n v="2026"/>
    <n v="7"/>
    <s v="USD"/>
    <n v="1249"/>
    <n v="1"/>
    <n v="1249"/>
    <x v="5"/>
    <n v="1"/>
    <m/>
    <m/>
    <m/>
    <m/>
    <m/>
    <m/>
    <m/>
    <m/>
    <m/>
  </r>
  <r>
    <s v="MERCK"/>
    <s v="MK-2870-036"/>
    <s v="Merck Sharp and Dohme LLC"/>
    <s v="Colombia"/>
    <x v="3"/>
    <n v="40700"/>
    <s v="Revenues - Third Parties"/>
    <m/>
    <s v="Insulated shipper - Credo S22 - 12L (Leasing)"/>
    <n v="2026"/>
    <n v="7"/>
    <s v="USD"/>
    <n v="355.16"/>
    <n v="1"/>
    <n v="355.16"/>
    <x v="5"/>
    <n v="1"/>
    <m/>
    <m/>
    <m/>
    <m/>
    <m/>
    <m/>
    <m/>
    <m/>
    <m/>
  </r>
  <r>
    <s v="MERCK"/>
    <s v="MK-2870-036"/>
    <s v="Merck Sharp and Dohme LLC"/>
    <s v="Colombia"/>
    <x v="3"/>
    <n v="40700"/>
    <s v="Revenues - Third Parties"/>
    <m/>
    <s v="Insulated shipper - Credo S4 - 12L (Leasing)"/>
    <n v="2026"/>
    <n v="7"/>
    <s v="USD"/>
    <n v="340.48"/>
    <n v="1"/>
    <n v="340.48"/>
    <x v="5"/>
    <n v="1"/>
    <m/>
    <m/>
    <m/>
    <m/>
    <m/>
    <m/>
    <m/>
    <m/>
    <m/>
  </r>
  <r>
    <s v="MERCK"/>
    <s v="MK-2870-036"/>
    <s v="Merck Sharp and Dohme LLC"/>
    <s v="Colombia"/>
    <x v="3"/>
    <n v="40700"/>
    <s v="Revenues - Third Parties"/>
    <m/>
    <s v="Pick and Pack (Controlled Ambient)"/>
    <n v="2026"/>
    <n v="7"/>
    <s v="USD"/>
    <n v="238.56"/>
    <n v="1"/>
    <n v="238.56"/>
    <x v="5"/>
    <n v="0"/>
    <m/>
    <m/>
    <m/>
    <m/>
    <m/>
    <m/>
    <m/>
    <m/>
    <m/>
  </r>
  <r>
    <s v="MERCK"/>
    <s v="MK-2870-036"/>
    <s v="Merck Sharp and Dohme LLC"/>
    <s v="Colombia"/>
    <x v="3"/>
    <n v="40700"/>
    <s v="Revenues - Third Parties"/>
    <m/>
    <s v="Pick and Pack (Refrigerated)"/>
    <n v="2026"/>
    <n v="7"/>
    <s v="USD"/>
    <n v="286.26"/>
    <n v="1"/>
    <n v="286.26"/>
    <x v="5"/>
    <n v="0"/>
    <m/>
    <m/>
    <m/>
    <m/>
    <m/>
    <m/>
    <m/>
    <m/>
    <m/>
  </r>
  <r>
    <s v="MERCK"/>
    <s v="MK-2870-036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2870-036"/>
    <s v="Merck Sharp and Dohme LLC"/>
    <s v="Colombia"/>
    <x v="0"/>
    <n v="40700"/>
    <s v="Revenues - Third Parties"/>
    <m/>
    <s v="Storage Ambient (per Pallet)"/>
    <n v="2026"/>
    <n v="7"/>
    <s v="USD"/>
    <n v="440.36"/>
    <n v="1"/>
    <n v="440.36"/>
    <x v="5"/>
    <n v="0"/>
    <m/>
    <m/>
    <m/>
    <m/>
    <m/>
    <m/>
    <m/>
    <m/>
    <m/>
  </r>
  <r>
    <s v="MERCK"/>
    <s v="MK-2870-036"/>
    <s v="Merck Sharp and Dohme LLC"/>
    <s v="Colombia"/>
    <x v="0"/>
    <n v="40700"/>
    <s v="Revenues - Third Parties"/>
    <m/>
    <s v="Storage Refrigerated (per Shelf)"/>
    <n v="2026"/>
    <n v="7"/>
    <s v="USD"/>
    <n v="1155.98"/>
    <n v="1"/>
    <n v="1155.98"/>
    <x v="5"/>
    <n v="0"/>
    <m/>
    <m/>
    <m/>
    <m/>
    <m/>
    <m/>
    <m/>
    <m/>
    <m/>
  </r>
  <r>
    <s v="OTH CUST"/>
    <s v="INS1009-311"/>
    <s v="PPD Development LP"/>
    <s v="Colombia"/>
    <x v="1"/>
    <n v="40900"/>
    <s v="Revenues- IC"/>
    <m/>
    <s v="Freight - Shipments"/>
    <n v="2026"/>
    <n v="7"/>
    <s v="USD"/>
    <n v="767.98"/>
    <n v="1"/>
    <n v="767.98"/>
    <x v="5"/>
    <n v="1"/>
    <m/>
    <m/>
    <m/>
    <m/>
    <m/>
    <m/>
    <m/>
    <m/>
    <m/>
  </r>
  <r>
    <s v="OTH CUST"/>
    <s v="INS1009-311"/>
    <s v="PPD Development LP"/>
    <s v="Colombia"/>
    <x v="3"/>
    <n v="40900"/>
    <s v="Revenues- IC"/>
    <m/>
    <s v="Pick and Pack (Ambient)"/>
    <n v="2026"/>
    <n v="7"/>
    <s v="USD"/>
    <n v="1414.52"/>
    <n v="1"/>
    <n v="1414.52"/>
    <x v="5"/>
    <n v="0"/>
    <m/>
    <m/>
    <m/>
    <m/>
    <m/>
    <m/>
    <m/>
    <m/>
    <m/>
  </r>
  <r>
    <s v="OTH CUST"/>
    <s v="INS1009-311"/>
    <s v="PPD Development LP"/>
    <s v="Colombia"/>
    <x v="3"/>
    <n v="40900"/>
    <s v="Revenues- IC"/>
    <m/>
    <s v="Project Management Fee"/>
    <n v="2026"/>
    <n v="7"/>
    <s v="USD"/>
    <n v="1696.88"/>
    <n v="1"/>
    <n v="1696.88"/>
    <x v="5"/>
    <n v="0"/>
    <m/>
    <m/>
    <m/>
    <m/>
    <m/>
    <m/>
    <m/>
    <m/>
    <m/>
  </r>
  <r>
    <s v="OTH CUST"/>
    <s v="INS1009-311"/>
    <s v="PPD Development LP"/>
    <s v="Colombia"/>
    <x v="3"/>
    <n v="40900"/>
    <s v="Revenues- IC"/>
    <m/>
    <s v="Receipt fee Ancillaries (per Receipt_ID)"/>
    <n v="2026"/>
    <n v="7"/>
    <s v="USD"/>
    <n v="997.47"/>
    <n v="1"/>
    <n v="997.47"/>
    <x v="5"/>
    <n v="0"/>
    <m/>
    <m/>
    <m/>
    <m/>
    <m/>
    <m/>
    <m/>
    <m/>
    <m/>
  </r>
  <r>
    <s v="OTH CUST"/>
    <s v="INS1009-311"/>
    <s v="PPD Development LP"/>
    <s v="Colombia"/>
    <x v="0"/>
    <n v="40900"/>
    <s v="Revenues- IC"/>
    <m/>
    <s v="Storage Ambient (per Shelf)"/>
    <n v="2026"/>
    <n v="7"/>
    <s v="USD"/>
    <n v="202.63"/>
    <n v="1"/>
    <n v="202.63"/>
    <x v="5"/>
    <n v="0"/>
    <m/>
    <m/>
    <m/>
    <m/>
    <m/>
    <m/>
    <m/>
    <m/>
    <m/>
  </r>
  <r>
    <s v="IQVIA"/>
    <s v="20230227 (CAM)"/>
    <s v="IQVIA RDS Inc"/>
    <s v="Colombia"/>
    <x v="3"/>
    <n v="40700"/>
    <s v="Revenues - Third Parties"/>
    <m/>
    <s v="Project Management Fee"/>
    <n v="2026"/>
    <n v="7"/>
    <s v="USD"/>
    <n v="1208.5899999999999"/>
    <n v="1"/>
    <n v="1208.5899999999999"/>
    <x v="5"/>
    <n v="0"/>
    <m/>
    <m/>
    <m/>
    <m/>
    <m/>
    <m/>
    <m/>
    <m/>
    <m/>
  </r>
  <r>
    <s v="IQVIA"/>
    <s v="20230227 (CAM)"/>
    <s v="IQVIA RDS Inc"/>
    <s v="Colombia"/>
    <x v="0"/>
    <n v="40700"/>
    <s v="Revenues - Third Parties"/>
    <m/>
    <s v="Storage Ambient (per Pallet)"/>
    <n v="2026"/>
    <n v="7"/>
    <s v="USD"/>
    <n v="246.4"/>
    <n v="1"/>
    <n v="246.4"/>
    <x v="5"/>
    <n v="0"/>
    <m/>
    <m/>
    <m/>
    <m/>
    <m/>
    <m/>
    <m/>
    <m/>
    <m/>
  </r>
  <r>
    <s v="IQVIA"/>
    <s v="20220196 (CAM)"/>
    <s v="IQVIA RDS Inc"/>
    <s v="Colombia"/>
    <x v="3"/>
    <n v="40700"/>
    <s v="Revenues - Third Parties"/>
    <m/>
    <s v="Project Management Fee"/>
    <n v="2026"/>
    <n v="7"/>
    <s v="USD"/>
    <n v="1208.5899999999999"/>
    <n v="1"/>
    <n v="1208.5899999999999"/>
    <x v="5"/>
    <n v="0"/>
    <m/>
    <m/>
    <m/>
    <m/>
    <m/>
    <m/>
    <m/>
    <m/>
    <m/>
  </r>
  <r>
    <s v="IQVIA"/>
    <s v="20220196 (CAM)"/>
    <s v="IQVIA RDS Inc"/>
    <s v="Colombia"/>
    <x v="0"/>
    <n v="40700"/>
    <s v="Revenues - Third Parties"/>
    <m/>
    <s v="Storage Ambient (per Pallet)"/>
    <n v="2026"/>
    <n v="7"/>
    <s v="USD"/>
    <n v="739.2"/>
    <n v="1"/>
    <n v="739.2"/>
    <x v="5"/>
    <n v="0"/>
    <m/>
    <m/>
    <m/>
    <m/>
    <m/>
    <m/>
    <m/>
    <m/>
    <m/>
  </r>
  <r>
    <s v="IQVIA"/>
    <s v="20230227 ECOA"/>
    <s v="IQVIA RDS Inc"/>
    <s v="Colombia"/>
    <x v="0"/>
    <n v="40700"/>
    <s v="Revenues - Third Parties"/>
    <m/>
    <s v="Non-Drug Storage Ambient (per Pallet)"/>
    <n v="2026"/>
    <n v="7"/>
    <s v="USD"/>
    <n v="778.14"/>
    <n v="1"/>
    <n v="778.14"/>
    <x v="5"/>
    <n v="0"/>
    <m/>
    <m/>
    <m/>
    <m/>
    <m/>
    <m/>
    <m/>
    <m/>
    <m/>
  </r>
  <r>
    <s v="IQVIA"/>
    <s v="20230227 ECOA"/>
    <s v="IQVIA RDS Inc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  <m/>
    <m/>
    <m/>
    <m/>
    <m/>
    <m/>
    <m/>
    <m/>
    <m/>
  </r>
  <r>
    <s v="IQVIA"/>
    <s v="20220196 ECOA"/>
    <s v="IQVIA RDS Inc"/>
    <s v="Colombia"/>
    <x v="0"/>
    <n v="40700"/>
    <s v="Revenues - Third Parties"/>
    <m/>
    <s v="Non-Drug Storage Ambient (per Pallet)"/>
    <n v="2026"/>
    <n v="7"/>
    <s v="USD"/>
    <n v="518.76"/>
    <n v="1"/>
    <n v="518.76"/>
    <x v="5"/>
    <n v="0"/>
    <m/>
    <m/>
    <m/>
    <m/>
    <m/>
    <m/>
    <m/>
    <m/>
    <m/>
  </r>
  <r>
    <s v="IQVIA"/>
    <s v="20220196 ECOA"/>
    <s v="IQVIA RDS Inc"/>
    <s v="Colombia"/>
    <x v="3"/>
    <n v="40700"/>
    <s v="Revenues - Third Parties"/>
    <m/>
    <s v="Project Management Fee"/>
    <n v="2026"/>
    <n v="7"/>
    <s v="USD"/>
    <n v="775.66"/>
    <n v="1"/>
    <n v="775.66"/>
    <x v="5"/>
    <n v="0"/>
    <m/>
    <m/>
    <m/>
    <m/>
    <m/>
    <m/>
    <m/>
    <m/>
    <m/>
  </r>
  <r>
    <s v="IQVIA"/>
    <s v="20220196 ECOA"/>
    <s v="IQVIA RDS Inc"/>
    <s v="Colombia"/>
    <x v="3"/>
    <n v="40700"/>
    <s v="Revenues - Third Parties"/>
    <m/>
    <s v="Receipt fee Ambient (per Receipt_ID)"/>
    <n v="2026"/>
    <n v="7"/>
    <s v="USD"/>
    <n v="607.4"/>
    <n v="1"/>
    <n v="607.4"/>
    <x v="5"/>
    <n v="0"/>
    <m/>
    <m/>
    <m/>
    <m/>
    <m/>
    <m/>
    <m/>
    <m/>
    <m/>
  </r>
  <r>
    <s v="MERCK"/>
    <s v="P_CARBO_A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P_CARBO_A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  <m/>
    <m/>
    <m/>
    <m/>
    <m/>
    <m/>
    <m/>
    <m/>
    <m/>
  </r>
  <r>
    <s v="MERCK"/>
    <s v="P_CARBO_A"/>
    <s v="Merck Sharp and Dohme LLC"/>
    <s v="Colombia"/>
    <x v="0"/>
    <n v="40700"/>
    <s v="Revenues - Third Parties"/>
    <m/>
    <s v="Storage Ambient (per Pallet)"/>
    <n v="2026"/>
    <n v="7"/>
    <s v="USD"/>
    <n v="110.09"/>
    <n v="1"/>
    <n v="110.09"/>
    <x v="5"/>
    <n v="0"/>
    <m/>
    <m/>
    <m/>
    <m/>
    <m/>
    <m/>
    <m/>
    <m/>
    <m/>
  </r>
  <r>
    <s v="MERCK"/>
    <s v="MK-7240-015"/>
    <s v="Merck Sharp and Dohme LLC"/>
    <s v="Colombia"/>
    <x v="1"/>
    <n v="40700"/>
    <s v="Revenues - Third Parties"/>
    <m/>
    <s v="Freight - Shipments"/>
    <n v="2026"/>
    <n v="7"/>
    <s v="USD"/>
    <n v="1671.73"/>
    <n v="1"/>
    <n v="1671.73"/>
    <x v="5"/>
    <n v="1"/>
    <m/>
    <m/>
    <m/>
    <m/>
    <m/>
    <m/>
    <m/>
    <m/>
    <m/>
  </r>
  <r>
    <s v="MERCK"/>
    <s v="MK-7240-015"/>
    <s v="Merck Sharp and Dohme LLC"/>
    <s v="Colombia"/>
    <x v="3"/>
    <n v="40700"/>
    <s v="Revenues - Third Parties"/>
    <m/>
    <s v="Insulated shipper - Credo S4 - 12L (Leasing)"/>
    <n v="2026"/>
    <n v="7"/>
    <s v="USD"/>
    <n v="1021.44"/>
    <n v="1"/>
    <n v="1021.44"/>
    <x v="5"/>
    <n v="1"/>
    <m/>
    <m/>
    <m/>
    <m/>
    <m/>
    <m/>
    <m/>
    <m/>
    <m/>
  </r>
  <r>
    <s v="MERCK"/>
    <s v="MK-7240-015"/>
    <s v="Merck Sharp and Dohme LLC"/>
    <s v="Colombia"/>
    <x v="3"/>
    <n v="40700"/>
    <s v="Revenues - Third Parties"/>
    <m/>
    <s v="Pick and Pack (Refrigerated)"/>
    <n v="2026"/>
    <n v="7"/>
    <s v="USD"/>
    <n v="858.78"/>
    <n v="1"/>
    <n v="858.78"/>
    <x v="5"/>
    <n v="0"/>
    <m/>
    <m/>
    <m/>
    <m/>
    <m/>
    <m/>
    <m/>
    <m/>
    <m/>
  </r>
  <r>
    <s v="MERCK"/>
    <s v="MK-7240-015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7240-014"/>
    <s v="Merck Sharp and Dohme LLC"/>
    <s v="Colombia"/>
    <x v="1"/>
    <n v="40700"/>
    <s v="Revenues - Third Parties"/>
    <m/>
    <s v="Freight - Shipments"/>
    <n v="2026"/>
    <n v="7"/>
    <s v="USD"/>
    <n v="980.54"/>
    <n v="1"/>
    <n v="980.54"/>
    <x v="5"/>
    <n v="1"/>
    <m/>
    <m/>
    <m/>
    <m/>
    <m/>
    <m/>
    <m/>
    <m/>
    <m/>
  </r>
  <r>
    <s v="MERCK"/>
    <s v="MK-7240-014"/>
    <s v="Merck Sharp and Dohme LLC"/>
    <s v="Colombia"/>
    <x v="3"/>
    <n v="40700"/>
    <s v="Revenues - Third Parties"/>
    <m/>
    <s v="Insulated shipper - Credo S4 - 12L (Leasing)"/>
    <n v="2026"/>
    <n v="7"/>
    <s v="USD"/>
    <n v="170.24"/>
    <n v="1"/>
    <n v="170.24"/>
    <x v="5"/>
    <n v="1"/>
    <m/>
    <m/>
    <m/>
    <m/>
    <m/>
    <m/>
    <m/>
    <m/>
    <m/>
  </r>
  <r>
    <s v="MERCK"/>
    <s v="MK-7240-014"/>
    <s v="Merck Sharp and Dohme LLC"/>
    <s v="Colombia"/>
    <x v="3"/>
    <n v="40700"/>
    <s v="Revenues - Third Parties"/>
    <m/>
    <s v="Insulated shipper - Credo S4 - 28L (Leasing)"/>
    <n v="2026"/>
    <n v="7"/>
    <s v="USD"/>
    <n v="423.6"/>
    <n v="1"/>
    <n v="423.6"/>
    <x v="5"/>
    <n v="1"/>
    <m/>
    <m/>
    <m/>
    <m/>
    <m/>
    <m/>
    <m/>
    <m/>
    <m/>
  </r>
  <r>
    <s v="MERCK"/>
    <s v="MK-7240-014"/>
    <s v="Merck Sharp and Dohme LLC"/>
    <s v="Colombia"/>
    <x v="3"/>
    <n v="40700"/>
    <s v="Revenues - Third Parties"/>
    <m/>
    <s v="Pick and Pack (Refrigerated)"/>
    <n v="2026"/>
    <n v="7"/>
    <s v="USD"/>
    <n v="429.39"/>
    <n v="1"/>
    <n v="429.39"/>
    <x v="5"/>
    <n v="0"/>
    <m/>
    <m/>
    <m/>
    <m/>
    <m/>
    <m/>
    <m/>
    <m/>
    <m/>
  </r>
  <r>
    <s v="MERCK"/>
    <s v="MK-7240-01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OTH CUST"/>
    <s v="GB-0895-301"/>
    <s v="PPD Development LP"/>
    <s v="Colombia"/>
    <x v="0"/>
    <n v="40900"/>
    <s v="Revenues- IC"/>
    <m/>
    <s v="Non-Drug Storage Ambient (per Pallet)"/>
    <n v="2026"/>
    <n v="7"/>
    <s v="USD"/>
    <n v="138.52000000000001"/>
    <n v="1"/>
    <n v="138.52000000000001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Project Management Fee"/>
    <n v="2026"/>
    <n v="7"/>
    <s v="USD"/>
    <n v="848.44"/>
    <n v="1"/>
    <n v="848.44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Receipt fee Ambient (per Receipt_ID)"/>
    <n v="2026"/>
    <n v="7"/>
    <s v="USD"/>
    <n v="997.47"/>
    <n v="1"/>
    <n v="997.47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Receipt fee Ancillaries (per Receipt_ID)"/>
    <n v="2026"/>
    <n v="7"/>
    <s v="USD"/>
    <n v="997.47"/>
    <n v="1"/>
    <n v="997.47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Receipt fee Frozen (per Receipt_ID)"/>
    <n v="2026"/>
    <n v="7"/>
    <s v="USD"/>
    <n v="997.47"/>
    <n v="1"/>
    <n v="997.47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Setup Fee"/>
    <n v="2026"/>
    <n v="7"/>
    <s v="USD"/>
    <n v="1767.48"/>
    <n v="1"/>
    <n v="1767.48"/>
    <x v="5"/>
    <n v="0"/>
    <m/>
    <m/>
    <m/>
    <m/>
    <m/>
    <m/>
    <m/>
    <m/>
    <m/>
  </r>
  <r>
    <s v="OTH CUST"/>
    <s v="GB-0895-301"/>
    <s v="PPD Development LP"/>
    <s v="Colombia"/>
    <x v="0"/>
    <n v="40900"/>
    <s v="Revenues- IC"/>
    <m/>
    <s v="Storage Ambient (per Pallet)"/>
    <n v="2026"/>
    <n v="7"/>
    <s v="USD"/>
    <n v="219.23"/>
    <n v="1"/>
    <n v="219.23"/>
    <x v="5"/>
    <n v="0"/>
    <m/>
    <m/>
    <m/>
    <m/>
    <m/>
    <m/>
    <m/>
    <m/>
    <m/>
  </r>
  <r>
    <s v="OTH CUST"/>
    <s v="GB-0895-301"/>
    <s v="PPD Development LP"/>
    <s v="Colombia"/>
    <x v="0"/>
    <n v="40900"/>
    <s v="Revenues- IC"/>
    <m/>
    <s v="Storage Frozen (per Shelf)"/>
    <n v="2026"/>
    <n v="7"/>
    <s v="USD"/>
    <n v="263.02"/>
    <n v="1"/>
    <n v="263.02"/>
    <x v="5"/>
    <n v="0"/>
    <m/>
    <m/>
    <m/>
    <m/>
    <m/>
    <m/>
    <m/>
    <m/>
    <m/>
  </r>
  <r>
    <s v="OTH CUST"/>
    <s v="GB-0895-301"/>
    <s v="PPD Development LP"/>
    <s v="Colombia"/>
    <x v="3"/>
    <n v="40900"/>
    <s v="Revenues- IC"/>
    <m/>
    <s v="Temperature Monitoring Device (Frozen)"/>
    <n v="2026"/>
    <n v="7"/>
    <s v="USD"/>
    <n v="1867.36"/>
    <n v="1"/>
    <n v="1867.36"/>
    <x v="5"/>
    <n v="1"/>
    <m/>
    <m/>
    <m/>
    <m/>
    <m/>
    <m/>
    <m/>
    <m/>
    <m/>
  </r>
  <r>
    <s v="MERCK"/>
    <s v="MK-8748-003"/>
    <s v="Merck Sharp and Dohme LLC"/>
    <s v="Colombia"/>
    <x v="1"/>
    <n v="40700"/>
    <s v="Revenues - Third Parties"/>
    <m/>
    <s v="Freight - Shipments"/>
    <n v="2026"/>
    <n v="7"/>
    <s v="USD"/>
    <n v="2093.06"/>
    <n v="1"/>
    <n v="2093.06"/>
    <x v="5"/>
    <n v="1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Insulated shipper - Credo S22 - 12L (Leasing)"/>
    <n v="2026"/>
    <n v="7"/>
    <s v="USD"/>
    <n v="710.32"/>
    <n v="1"/>
    <n v="710.32"/>
    <x v="5"/>
    <n v="1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Insulated shipper - Credo S4 - 12L (Leasing)"/>
    <n v="2026"/>
    <n v="7"/>
    <s v="USD"/>
    <n v="680.96"/>
    <n v="1"/>
    <n v="680.96"/>
    <x v="5"/>
    <n v="1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Pick and Pack (Controlled Ambient)"/>
    <n v="2026"/>
    <n v="7"/>
    <s v="USD"/>
    <n v="477.12"/>
    <n v="1"/>
    <n v="477.12"/>
    <x v="5"/>
    <n v="0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Pick and Pack (Refrigerated)"/>
    <n v="2026"/>
    <n v="7"/>
    <s v="USD"/>
    <n v="572.52"/>
    <n v="1"/>
    <n v="572.52"/>
    <x v="5"/>
    <n v="0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Receipt fee Ambient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Receipt fee Refrigerated (per Receipt_ID)"/>
    <n v="2026"/>
    <n v="7"/>
    <s v="USD"/>
    <n v="1027.52"/>
    <n v="1"/>
    <n v="1027.52"/>
    <x v="5"/>
    <n v="0"/>
    <m/>
    <m/>
    <m/>
    <m/>
    <m/>
    <m/>
    <m/>
    <m/>
    <m/>
  </r>
  <r>
    <s v="MERCK"/>
    <s v="MK-8748-003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  <m/>
    <m/>
    <m/>
    <m/>
    <m/>
    <m/>
    <m/>
    <m/>
    <m/>
  </r>
  <r>
    <s v="MERCK"/>
    <s v="MK-8748-003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MERCK"/>
    <s v="MK-1045-004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690-002"/>
    <s v="Merck Sharp and Dohme LLC"/>
    <s v="Colombia"/>
    <x v="3"/>
    <n v="40700"/>
    <s v="Revenues - Third Parties"/>
    <m/>
    <s v="Project Management Fee"/>
    <n v="2026"/>
    <n v="7"/>
    <s v="USD"/>
    <n v="310.82"/>
    <n v="1"/>
    <n v="310.82"/>
    <x v="5"/>
    <n v="0"/>
    <m/>
    <m/>
    <m/>
    <m/>
    <m/>
    <m/>
    <m/>
    <m/>
    <m/>
  </r>
  <r>
    <s v="MERCK"/>
    <s v="MK-8690-002"/>
    <s v="Merck Sharp and Dohme LLC"/>
    <s v="Colombia"/>
    <x v="3"/>
    <n v="40700"/>
    <s v="Revenues - Third Parties"/>
    <m/>
    <s v="Receipt fee Refrigerated (per Receipt_ID)"/>
    <n v="2026"/>
    <n v="7"/>
    <s v="USD"/>
    <n v="513.76"/>
    <n v="1"/>
    <n v="513.76"/>
    <x v="5"/>
    <n v="0"/>
    <m/>
    <m/>
    <m/>
    <m/>
    <m/>
    <m/>
    <m/>
    <m/>
    <m/>
  </r>
  <r>
    <s v="MERCK"/>
    <s v="MK-8690-002"/>
    <s v="Merck Sharp and Dohme LLC"/>
    <s v="Colombia"/>
    <x v="3"/>
    <n v="40700"/>
    <s v="Revenues - Third Parties"/>
    <m/>
    <s v="Setup Fee"/>
    <n v="2026"/>
    <n v="7"/>
    <s v="USD"/>
    <n v="458.71"/>
    <n v="1"/>
    <n v="458.71"/>
    <x v="5"/>
    <n v="0"/>
    <m/>
    <m/>
    <m/>
    <m/>
    <m/>
    <m/>
    <m/>
    <m/>
    <m/>
  </r>
  <r>
    <s v="MERCK"/>
    <s v="MK-8690-002"/>
    <s v="Merck Sharp and Dohme LLC"/>
    <s v="Colombia"/>
    <x v="0"/>
    <n v="40700"/>
    <s v="Revenues - Third Parties"/>
    <m/>
    <s v="Storage Refrigerated (per Shelf)"/>
    <n v="2026"/>
    <n v="7"/>
    <s v="USD"/>
    <n v="165.14"/>
    <n v="1"/>
    <n v="165.14"/>
    <x v="5"/>
    <n v="0"/>
    <m/>
    <m/>
    <m/>
    <m/>
    <m/>
    <m/>
    <m/>
    <m/>
    <m/>
  </r>
  <r>
    <s v="ASTRAZENECA"/>
    <s v="D9311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9311C00001"/>
    <s v="Astra Zeneca"/>
    <s v="Colombia"/>
    <x v="0"/>
    <n v="40700"/>
    <s v="Revenues - Third Parties"/>
    <m/>
    <s v="Storage Ambient (per Shelf)"/>
    <n v="2026"/>
    <n v="7"/>
    <s v="USD"/>
    <n v="1014.1744000000001"/>
    <n v="1"/>
    <n v="1014.1744000000001"/>
    <x v="5"/>
    <n v="0"/>
    <m/>
    <m/>
    <m/>
    <m/>
    <m/>
    <m/>
    <m/>
    <m/>
    <m/>
  </r>
  <r>
    <s v="ASTRAZENECA"/>
    <s v="D9311C00001"/>
    <s v="Astra Zeneca"/>
    <s v="Colombia"/>
    <x v="0"/>
    <n v="40700"/>
    <s v="Revenues - Third Parties"/>
    <m/>
    <s v="Storage Refrigerated (per Shelf)"/>
    <n v="2026"/>
    <n v="7"/>
    <s v="USD"/>
    <n v="800.66399999999999"/>
    <n v="1"/>
    <n v="800.66399999999999"/>
    <x v="5"/>
    <n v="0"/>
    <m/>
    <m/>
    <m/>
    <m/>
    <m/>
    <m/>
    <m/>
    <m/>
    <m/>
  </r>
  <r>
    <s v="GSK"/>
    <s v="Non-Protocol Specific - Ancillaries"/>
    <s v="GSK Vaccines Biologicals"/>
    <s v="Colombia"/>
    <x v="0"/>
    <n v="40700"/>
    <s v="Revenues - Third Parties"/>
    <m/>
    <s v="Non-Drug Storage Ambient (per Pallet)"/>
    <n v="2026"/>
    <n v="7"/>
    <s v="USD"/>
    <n v="153.20406800000001"/>
    <n v="1"/>
    <n v="153.20406800000001"/>
    <x v="5"/>
    <n v="0"/>
    <m/>
    <m/>
    <m/>
    <m/>
    <m/>
    <m/>
    <m/>
    <m/>
    <m/>
  </r>
  <r>
    <s v="J &amp; J"/>
    <s v="AC-065A310 Returns and Destructions"/>
    <s v="Janssen"/>
    <s v="Colombia"/>
    <x v="0"/>
    <n v="40700"/>
    <s v="Revenues - Third Parties"/>
    <m/>
    <s v="Storage of Returns (per Pallet)"/>
    <n v="2026"/>
    <n v="7"/>
    <s v="USD"/>
    <n v="82.32"/>
    <n v="1"/>
    <n v="82.32"/>
    <x v="5"/>
    <n v="0"/>
    <m/>
    <m/>
    <m/>
    <m/>
    <m/>
    <m/>
    <m/>
    <m/>
    <m/>
  </r>
  <r>
    <s v="OTH CUST"/>
    <s v="Inovio COVID19-311 (CAM)"/>
    <s v="Icon Clinical Research Limited"/>
    <s v="Colombia"/>
    <x v="3"/>
    <n v="40700"/>
    <s v="Revenues - Third Parties"/>
    <m/>
    <s v="Project Management Fee"/>
    <n v="2026"/>
    <n v="7"/>
    <s v="USD"/>
    <n v="1394.179834"/>
    <n v="1"/>
    <n v="1394.179834"/>
    <x v="5"/>
    <n v="0"/>
    <m/>
    <m/>
    <m/>
    <m/>
    <m/>
    <m/>
    <m/>
    <m/>
    <m/>
  </r>
  <r>
    <s v="OTH CUST"/>
    <s v="Inovio COVID19-311 (CAM)"/>
    <s v="Icon Clinical Research Limited"/>
    <s v="Colombia"/>
    <x v="0"/>
    <n v="40700"/>
    <s v="Revenues - Third Parties"/>
    <m/>
    <s v="Storage of Returns (per Pallet)"/>
    <n v="2026"/>
    <n v="7"/>
    <s v="USD"/>
    <n v="525.21731160000002"/>
    <n v="1"/>
    <n v="525.21731160000002"/>
    <x v="5"/>
    <n v="0"/>
    <m/>
    <m/>
    <m/>
    <m/>
    <m/>
    <m/>
    <m/>
    <m/>
    <m/>
  </r>
  <r>
    <s v="MEDIMMUNE"/>
    <s v="D9180C00004"/>
    <s v="MedImmune Inc"/>
    <s v="Colombia"/>
    <x v="3"/>
    <n v="40700"/>
    <s v="Revenues - Third Parties"/>
    <m/>
    <s v="Project Management Fee"/>
    <n v="2026"/>
    <n v="7"/>
    <s v="USD"/>
    <n v="369.9"/>
    <n v="1"/>
    <n v="369.9"/>
    <x v="5"/>
    <n v="0"/>
    <m/>
    <m/>
    <m/>
    <m/>
    <m/>
    <m/>
    <m/>
    <m/>
    <m/>
  </r>
  <r>
    <s v="MEDIMMUNE"/>
    <s v="D9180C00004"/>
    <s v="MedImmune Inc"/>
    <s v="Colombia"/>
    <x v="0"/>
    <n v="40700"/>
    <s v="Revenues - Third Parties"/>
    <m/>
    <s v="Storage Refrigerated (per Pallet)"/>
    <n v="2026"/>
    <n v="7"/>
    <s v="USD"/>
    <n v="1985.13"/>
    <n v="1"/>
    <n v="1985.13"/>
    <x v="5"/>
    <n v="0"/>
    <m/>
    <m/>
    <m/>
    <m/>
    <m/>
    <m/>
    <m/>
    <m/>
    <m/>
  </r>
  <r>
    <s v="ASTRAZENECA"/>
    <s v="D9078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9078C00001"/>
    <s v="Astra Zeneca"/>
    <s v="Colombia"/>
    <x v="0"/>
    <n v="40700"/>
    <s v="Revenues - Third Parties"/>
    <m/>
    <s v="Storage Refrigerated (per Pallet)"/>
    <n v="2026"/>
    <n v="7"/>
    <s v="USD"/>
    <n v="1227.6848"/>
    <n v="1"/>
    <n v="1227.6848"/>
    <x v="5"/>
    <n v="0"/>
    <m/>
    <m/>
    <m/>
    <m/>
    <m/>
    <m/>
    <m/>
    <m/>
    <m/>
  </r>
  <r>
    <s v="ASTRAZENECA"/>
    <s v="D3466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3466C00001"/>
    <s v="Astra Zeneca"/>
    <s v="Colombia"/>
    <x v="0"/>
    <n v="40700"/>
    <s v="Revenues - Third Parties"/>
    <m/>
    <s v="Storage Ambient (per Pallet)"/>
    <n v="2026"/>
    <n v="7"/>
    <s v="USD"/>
    <n v="768.23710800000015"/>
    <n v="1"/>
    <n v="768.23710800000015"/>
    <x v="5"/>
    <n v="0"/>
    <m/>
    <m/>
    <m/>
    <m/>
    <m/>
    <m/>
    <m/>
    <m/>
    <m/>
  </r>
  <r>
    <s v="ASTRAZENECA"/>
    <s v="D3466C00001"/>
    <s v="Astra Zeneca"/>
    <s v="Colombia"/>
    <x v="0"/>
    <n v="40700"/>
    <s v="Revenues - Third Parties"/>
    <m/>
    <s v="Storage Refrigerated (per Pallet)"/>
    <n v="2026"/>
    <n v="7"/>
    <s v="USD"/>
    <n v="2148.4484000000002"/>
    <n v="1"/>
    <n v="2148.4484000000002"/>
    <x v="5"/>
    <n v="0"/>
    <m/>
    <m/>
    <m/>
    <m/>
    <m/>
    <m/>
    <m/>
    <m/>
    <m/>
  </r>
  <r>
    <s v="ASTRAZENECA"/>
    <s v="Temperature Monitor-Global Pooling"/>
    <s v="Astra Zeneca"/>
    <s v="Colombia"/>
    <x v="0"/>
    <n v="40700"/>
    <s v="Revenues - Third Parties"/>
    <m/>
    <s v="Non-Drug Storage Ambient (per Shelf)"/>
    <n v="2026"/>
    <n v="7"/>
    <s v="USD"/>
    <n v="2291.2334800000003"/>
    <n v="1"/>
    <n v="2291.2334800000003"/>
    <x v="5"/>
    <n v="0"/>
    <m/>
    <m/>
    <m/>
    <m/>
    <m/>
    <m/>
    <m/>
    <m/>
    <m/>
  </r>
  <r>
    <s v="ASTRAZENECA"/>
    <s v="D3461C00030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3461C00030"/>
    <s v="Astra Zeneca"/>
    <s v="Colombia"/>
    <x v="0"/>
    <n v="40700"/>
    <s v="Revenues - Third Parties"/>
    <m/>
    <s v="Storage Refrigerated (per Pallet)"/>
    <n v="2026"/>
    <n v="7"/>
    <s v="USD"/>
    <n v="613.8424"/>
    <n v="1"/>
    <n v="613.8424"/>
    <x v="5"/>
    <n v="0"/>
    <m/>
    <m/>
    <m/>
    <m/>
    <m/>
    <m/>
    <m/>
    <m/>
    <m/>
  </r>
  <r>
    <s v="ASTRAZENECA"/>
    <s v="D8535C00001"/>
    <s v="Astra Zeneca"/>
    <s v="Colombia"/>
    <x v="1"/>
    <n v="40700"/>
    <s v="Revenues - Third Parties"/>
    <m/>
    <s v="Freight - Shipments"/>
    <n v="2026"/>
    <n v="7"/>
    <s v="USD"/>
    <n v="315.55502680000001"/>
    <n v="1"/>
    <n v="315.55502680000001"/>
    <x v="5"/>
    <n v="1"/>
    <m/>
    <m/>
    <m/>
    <m/>
    <m/>
    <m/>
    <m/>
    <m/>
    <m/>
  </r>
  <r>
    <s v="ASTRAZENECA"/>
    <s v="D8535C00001"/>
    <s v="Astra Zeneca"/>
    <s v="Colombia"/>
    <x v="3"/>
    <n v="40700"/>
    <s v="Revenues - Third Parties"/>
    <m/>
    <s v="Insulated shipper - Credo S22 - 12L (Leasing)"/>
    <n v="2026"/>
    <n v="7"/>
    <s v="USD"/>
    <n v="238.25091760000001"/>
    <n v="1"/>
    <n v="238.25091760000001"/>
    <x v="5"/>
    <n v="1"/>
    <m/>
    <m/>
    <m/>
    <m/>
    <m/>
    <m/>
    <m/>
    <m/>
    <m/>
  </r>
  <r>
    <s v="ASTRAZENECA"/>
    <s v="D8535C00001"/>
    <s v="Astra Zeneca"/>
    <s v="Colombia"/>
    <x v="3"/>
    <n v="40700"/>
    <s v="Revenues - Third Parties"/>
    <m/>
    <s v="Pick and Pack (Controlled Ambient)"/>
    <n v="2026"/>
    <n v="7"/>
    <s v="USD"/>
    <n v="126.77180000000001"/>
    <n v="1"/>
    <n v="126.77180000000001"/>
    <x v="5"/>
    <n v="0"/>
    <m/>
    <m/>
    <m/>
    <m/>
    <m/>
    <m/>
    <m/>
    <m/>
    <m/>
  </r>
  <r>
    <s v="ASTRAZENECA"/>
    <s v="D8535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8535C00001"/>
    <s v="Astra Zeneca"/>
    <s v="Colombia"/>
    <x v="0"/>
    <n v="40700"/>
    <s v="Revenues - Third Parties"/>
    <m/>
    <s v="Storage Ambient (per Pallet)"/>
    <n v="2026"/>
    <n v="7"/>
    <s v="USD"/>
    <n v="126.77180000000001"/>
    <n v="1"/>
    <n v="126.77180000000001"/>
    <x v="5"/>
    <n v="0"/>
    <m/>
    <m/>
    <m/>
    <m/>
    <m/>
    <m/>
    <m/>
    <m/>
    <m/>
  </r>
  <r>
    <s v="ASTRAZENECA"/>
    <s v="D8535C00001"/>
    <s v="Astra Zeneca"/>
    <s v="Colombia"/>
    <x v="3"/>
    <n v="40700"/>
    <s v="Revenues - Third Parties"/>
    <m/>
    <s v="Temperature Monitoring Device (Ambient)"/>
    <n v="2026"/>
    <n v="7"/>
    <s v="USD"/>
    <n v="32.333481200000001"/>
    <n v="1"/>
    <n v="32.333481200000001"/>
    <x v="5"/>
    <n v="1"/>
    <m/>
    <m/>
    <m/>
    <m/>
    <m/>
    <m/>
    <m/>
    <m/>
    <m/>
  </r>
  <r>
    <s v="ASTRAZENECA"/>
    <s v="D6402C00012"/>
    <s v="Astra Zeneca"/>
    <s v="Colombia"/>
    <x v="3"/>
    <n v="40700"/>
    <s v="Revenues - Third Parties"/>
    <m/>
    <s v="Configuration of Temperature Monitoring Device"/>
    <n v="2026"/>
    <n v="7"/>
    <s v="USD"/>
    <n v="180.14940000000001"/>
    <n v="1"/>
    <n v="180.14940000000001"/>
    <x v="5"/>
    <n v="0"/>
    <m/>
    <m/>
    <m/>
    <m/>
    <m/>
    <m/>
    <m/>
    <m/>
    <m/>
  </r>
  <r>
    <s v="ASTRAZENECA"/>
    <s v="D6402C00012"/>
    <s v="Astra Zeneca"/>
    <s v="Colombia"/>
    <x v="1"/>
    <n v="40700"/>
    <s v="Revenues - Third Parties"/>
    <m/>
    <s v="Freight - Shipments"/>
    <n v="2026"/>
    <n v="7"/>
    <s v="USD"/>
    <n v="3968.4110496000003"/>
    <n v="1"/>
    <n v="3968.4110496000003"/>
    <x v="5"/>
    <n v="1"/>
    <m/>
    <m/>
    <m/>
    <m/>
    <m/>
    <m/>
    <m/>
    <m/>
    <m/>
  </r>
  <r>
    <s v="ASTRAZENECA"/>
    <s v="D6402C00012"/>
    <s v="Astra Zeneca"/>
    <s v="Colombia"/>
    <x v="3"/>
    <n v="40700"/>
    <s v="Revenues - Third Parties"/>
    <m/>
    <s v="Pick and Pack (Ambient)"/>
    <n v="2026"/>
    <n v="7"/>
    <s v="USD"/>
    <n v="1701.4110000000001"/>
    <n v="1"/>
    <n v="1701.4110000000001"/>
    <x v="5"/>
    <n v="0"/>
    <m/>
    <m/>
    <m/>
    <m/>
    <m/>
    <m/>
    <m/>
    <m/>
    <m/>
  </r>
  <r>
    <s v="ASTRAZENECA"/>
    <s v="D6402C00012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6402C00012"/>
    <s v="Astra Zeneca"/>
    <s v="Colombia"/>
    <x v="0"/>
    <n v="40700"/>
    <s v="Revenues - Third Parties"/>
    <m/>
    <s v="Storage Ambient (per Pallet)"/>
    <n v="2026"/>
    <n v="7"/>
    <s v="USD"/>
    <n v="1648.0334"/>
    <n v="1"/>
    <n v="1648.0334"/>
    <x v="5"/>
    <n v="0"/>
    <m/>
    <m/>
    <m/>
    <m/>
    <m/>
    <m/>
    <m/>
    <m/>
    <m/>
  </r>
  <r>
    <s v="ASTRAZENECA"/>
    <s v="D702GC00001"/>
    <s v="Astra Zeneca"/>
    <s v="Colombia"/>
    <x v="3"/>
    <n v="40700"/>
    <s v="Revenues - Third Parties"/>
    <m/>
    <s v="Project Management Fee"/>
    <n v="2026"/>
    <n v="7"/>
    <s v="USD"/>
    <n v="400.33199999999999"/>
    <n v="1"/>
    <n v="400.33199999999999"/>
    <x v="5"/>
    <n v="0"/>
    <m/>
    <m/>
    <m/>
    <m/>
    <m/>
    <m/>
    <m/>
    <m/>
    <m/>
  </r>
  <r>
    <s v="ASTRAZENECA"/>
    <s v="D702GC00001"/>
    <s v="Astra Zeneca"/>
    <s v="Colombia"/>
    <x v="0"/>
    <n v="40700"/>
    <s v="Revenues - Third Parties"/>
    <m/>
    <s v="Storage Refrigerated (per Pallet)"/>
    <n v="2026"/>
    <n v="7"/>
    <s v="USD"/>
    <n v="613.8424"/>
    <n v="1"/>
    <n v="613.8424"/>
    <x v="5"/>
    <n v="0"/>
    <m/>
    <m/>
    <m/>
    <m/>
    <m/>
    <m/>
    <m/>
    <m/>
    <m/>
  </r>
  <r>
    <s v="ASTRAZENECA"/>
    <s v="D7960C00015"/>
    <s v="Astra Zeneca"/>
    <s v="Colombia"/>
    <x v="3"/>
    <n v="40700"/>
    <s v="Revenues - Third Parties"/>
    <m/>
    <s v="Configuration of Temperature Monitoring Device"/>
    <n v="2026"/>
    <n v="7"/>
    <s v="USD"/>
    <n v="79.265736000000004"/>
    <n v="1"/>
    <n v="79.265736000000004"/>
    <x v="5"/>
    <n v="0"/>
    <m/>
    <m/>
    <m/>
    <m/>
    <m/>
    <m/>
    <m/>
    <m/>
    <m/>
  </r>
  <r>
    <s v="ASTRAZENECA"/>
    <s v="D7960C00015"/>
    <s v="Astra Zeneca"/>
    <s v="Colombia"/>
    <x v="1"/>
    <n v="40700"/>
    <s v="Revenues - Third Parties"/>
    <m/>
    <s v="Freight - Shipments"/>
    <n v="2026"/>
    <n v="7"/>
    <s v="USD"/>
    <n v="2574.3349260000005"/>
    <n v="1"/>
    <n v="2574.3349260000005"/>
    <x v="5"/>
    <n v="1"/>
    <m/>
    <m/>
    <m/>
    <m/>
    <m/>
    <m/>
    <m/>
    <m/>
    <m/>
  </r>
  <r>
    <s v="ASTRAZENECA"/>
    <s v="D7960C00015"/>
    <s v="Astra Zeneca"/>
    <s v="Colombia"/>
    <x v="3"/>
    <n v="40700"/>
    <s v="Revenues - Third Parties"/>
    <m/>
    <s v="Pick and Pack (Ambient)"/>
    <n v="2026"/>
    <n v="7"/>
    <s v="USD"/>
    <n v="1152.3556619999999"/>
    <n v="1"/>
    <n v="1152.3556619999999"/>
    <x v="5"/>
    <n v="0"/>
    <m/>
    <m/>
    <m/>
    <m/>
    <m/>
    <m/>
    <m/>
    <m/>
    <m/>
  </r>
  <r>
    <s v="ASTRAZENECA"/>
    <s v="D7960C00015"/>
    <s v="Astra Zeneca"/>
    <s v="Colombia"/>
    <x v="3"/>
    <n v="40700"/>
    <s v="Revenues - Third Parties"/>
    <m/>
    <s v="Project Management Fee"/>
    <n v="2026"/>
    <n v="7"/>
    <s v="USD"/>
    <n v="404.33532000000002"/>
    <n v="1"/>
    <n v="404.33532000000002"/>
    <x v="5"/>
    <n v="0"/>
    <m/>
    <m/>
    <m/>
    <m/>
    <m/>
    <m/>
    <m/>
    <m/>
    <m/>
  </r>
  <r>
    <s v="ASTRAZENECA"/>
    <s v="D7960C00015"/>
    <s v="Astra Zeneca"/>
    <s v="Colombia"/>
    <x v="0"/>
    <n v="40700"/>
    <s v="Revenues - Third Parties"/>
    <m/>
    <s v="Storage Ambient (per Pallet)"/>
    <n v="2026"/>
    <n v="7"/>
    <s v="USD"/>
    <n v="1024.3161440000001"/>
    <n v="1"/>
    <n v="1024.3161440000001"/>
    <x v="5"/>
    <n v="0"/>
    <m/>
    <m/>
    <m/>
    <m/>
    <m/>
    <m/>
    <m/>
    <m/>
    <m/>
  </r>
  <r>
    <s v="BAYER"/>
    <s v="BAY 1841788-20321"/>
    <s v="Bayer AG"/>
    <s v="Colombia"/>
    <x v="3"/>
    <n v="40700"/>
    <s v="Revenues - Third Parties"/>
    <m/>
    <s v="Project Management Fee"/>
    <n v="2026"/>
    <n v="7"/>
    <s v="USD"/>
    <n v="443.23"/>
    <n v="1"/>
    <n v="443.23"/>
    <x v="5"/>
    <n v="0"/>
    <m/>
    <m/>
    <m/>
    <m/>
    <m/>
    <m/>
    <m/>
    <m/>
    <m/>
  </r>
  <r>
    <s v="BAYER"/>
    <s v="BAY 1841788-20321"/>
    <s v="Bayer AG"/>
    <s v="Colombia"/>
    <x v="0"/>
    <n v="40700"/>
    <s v="Revenues - Third Parties"/>
    <m/>
    <s v="Storage Ambient (per Pallet)"/>
    <n v="2026"/>
    <n v="7"/>
    <s v="USD"/>
    <n v="258.12"/>
    <n v="1"/>
    <n v="258.12"/>
    <x v="5"/>
    <n v="0"/>
    <m/>
    <m/>
    <m/>
    <m/>
    <m/>
    <m/>
    <m/>
    <m/>
    <m/>
  </r>
  <r>
    <s v="OTH CUST"/>
    <s v="DIAN-TU-002"/>
    <s v="Washington University"/>
    <s v="Colombia"/>
    <x v="3"/>
    <n v="40700"/>
    <s v="Revenues - Third Parties"/>
    <m/>
    <s v="Project Management Fee"/>
    <n v="2026"/>
    <n v="7"/>
    <s v="USD"/>
    <n v="1631.62"/>
    <n v="1"/>
    <n v="1631.62"/>
    <x v="5"/>
    <n v="0"/>
    <m/>
    <m/>
    <m/>
    <m/>
    <m/>
    <m/>
    <m/>
    <m/>
    <m/>
  </r>
  <r>
    <s v="OTH CUST"/>
    <s v="DIAN-TU-002"/>
    <s v="Washington University"/>
    <s v="Colombia"/>
    <x v="0"/>
    <n v="40700"/>
    <s v="Revenues - Third Parties"/>
    <m/>
    <s v="Storage Refrigerated (per Shelf)"/>
    <n v="2026"/>
    <n v="7"/>
    <s v="USD"/>
    <n v="7353.54"/>
    <n v="1"/>
    <n v="7353.54"/>
    <x v="5"/>
    <n v="0"/>
    <m/>
    <m/>
    <m/>
    <m/>
    <m/>
    <m/>
    <m/>
    <m/>
    <m/>
  </r>
  <r>
    <s v="MERCK SERONO"/>
    <s v="MS200569_0048"/>
    <s v="Merck KGaA"/>
    <s v="Colombia"/>
    <x v="3"/>
    <n v="40700"/>
    <s v="Revenues - Third Parties"/>
    <m/>
    <s v="Project Management Fee"/>
    <n v="2026"/>
    <n v="7"/>
    <s v="USD"/>
    <n v="1245.7783655999999"/>
    <n v="1"/>
    <n v="1245.7783655999999"/>
    <x v="5"/>
    <n v="0"/>
    <m/>
    <m/>
    <m/>
    <m/>
    <m/>
    <m/>
    <m/>
    <m/>
    <m/>
  </r>
  <r>
    <s v="MERCK SERONO"/>
    <s v="MS200569_0048"/>
    <s v="Merck KGaA"/>
    <s v="Colombia"/>
    <x v="3"/>
    <n v="40700"/>
    <s v="Revenues - Third Parties"/>
    <m/>
    <s v="Receipt fee Ambient (per Receipt_ID)"/>
    <n v="2026"/>
    <n v="7"/>
    <s v="USD"/>
    <n v="880.97472519999997"/>
    <n v="1"/>
    <n v="880.97472519999997"/>
    <x v="5"/>
    <n v="0"/>
    <m/>
    <m/>
    <m/>
    <m/>
    <m/>
    <m/>
    <m/>
    <m/>
    <m/>
  </r>
  <r>
    <s v="MERCK SERONO"/>
    <s v="MS200569_0048"/>
    <s v="Merck KGaA"/>
    <s v="Colombia"/>
    <x v="0"/>
    <n v="40700"/>
    <s v="Revenues - Third Parties"/>
    <m/>
    <s v="Storage Ambient (per Pallet)"/>
    <n v="2026"/>
    <n v="7"/>
    <s v="USD"/>
    <n v="1661.0378208"/>
    <n v="1"/>
    <n v="1661.0378208"/>
    <x v="5"/>
    <n v="0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Expedite Direct to Site Fee"/>
    <n v="2026"/>
    <n v="7"/>
    <s v="USD"/>
    <n v="1065.8687158"/>
    <n v="1"/>
    <n v="1065.8687158"/>
    <x v="5"/>
    <n v="0"/>
    <m/>
    <m/>
    <m/>
    <m/>
    <m/>
    <m/>
    <m/>
    <m/>
    <m/>
  </r>
  <r>
    <s v="OTH CUST"/>
    <s v="ID-064A301"/>
    <s v="Viatris Innovation GmbH"/>
    <s v="Colombia"/>
    <x v="1"/>
    <n v="40700"/>
    <s v="Revenues - Third Parties"/>
    <m/>
    <s v="Freight - Shipments"/>
    <n v="2026"/>
    <n v="7"/>
    <s v="USD"/>
    <n v="367.72137479999998"/>
    <n v="1"/>
    <n v="367.72137479999998"/>
    <x v="5"/>
    <n v="1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Insulated shipper - Credo S22 - 12L (Leasing)"/>
    <n v="2026"/>
    <n v="7"/>
    <s v="USD"/>
    <n v="2296.3703735999998"/>
    <n v="1"/>
    <n v="2296.3703735999998"/>
    <x v="5"/>
    <n v="1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Pick and Pack (Controlled Ambient)"/>
    <n v="2026"/>
    <n v="7"/>
    <s v="USD"/>
    <n v="2942.5608416"/>
    <n v="1"/>
    <n v="2942.5608416"/>
    <x v="5"/>
    <n v="0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Project Management Fee"/>
    <n v="2026"/>
    <n v="7"/>
    <s v="USD"/>
    <n v="1836.2743683000001"/>
    <n v="1"/>
    <n v="1836.2743683000001"/>
    <x v="5"/>
    <n v="0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Shipper Preparation"/>
    <n v="2026"/>
    <n v="7"/>
    <s v="USD"/>
    <n v="2115.6073524999997"/>
    <n v="1"/>
    <n v="2115.6073524999997"/>
    <x v="5"/>
    <n v="0"/>
    <m/>
    <m/>
    <m/>
    <m/>
    <m/>
    <m/>
    <m/>
    <m/>
    <m/>
  </r>
  <r>
    <s v="OTH CUST"/>
    <s v="ID-064A301"/>
    <s v="Viatris Innovation GmbH"/>
    <s v="Colombia"/>
    <x v="0"/>
    <n v="40700"/>
    <s v="Revenues - Third Parties"/>
    <m/>
    <s v="Storage Ambient (per Pallet)"/>
    <n v="2026"/>
    <n v="7"/>
    <s v="USD"/>
    <n v="729.98789499999998"/>
    <n v="1"/>
    <n v="729.98789499999998"/>
    <x v="5"/>
    <n v="0"/>
    <m/>
    <m/>
    <m/>
    <m/>
    <m/>
    <m/>
    <m/>
    <m/>
    <m/>
  </r>
  <r>
    <s v="OTH CUST"/>
    <s v="ID-064A301"/>
    <s v="Viatris Innovation GmbH"/>
    <s v="Colombia"/>
    <x v="3"/>
    <n v="40700"/>
    <s v="Revenues - Third Parties"/>
    <m/>
    <s v="Temperature Monitoring Device (Ambient)"/>
    <n v="2026"/>
    <n v="7"/>
    <s v="USD"/>
    <n v="1148.1358216000001"/>
    <n v="1"/>
    <n v="1148.1358216000001"/>
    <x v="5"/>
    <n v="1"/>
    <m/>
    <m/>
    <m/>
    <m/>
    <m/>
    <m/>
    <m/>
    <m/>
    <m/>
  </r>
  <r>
    <s v="OTH CUST"/>
    <s v="GLPG3667-CL-214"/>
    <s v="Galapagos NV"/>
    <s v="Colombia"/>
    <x v="3"/>
    <n v="40700"/>
    <s v="Revenues - Third Parties"/>
    <m/>
    <s v="Project Management Fee"/>
    <n v="2026"/>
    <n v="7"/>
    <s v="USD"/>
    <n v="1808.1045999999999"/>
    <n v="1"/>
    <n v="1808.1045999999999"/>
    <x v="5"/>
    <n v="0"/>
    <m/>
    <m/>
    <m/>
    <m/>
    <m/>
    <m/>
    <m/>
    <m/>
    <m/>
  </r>
  <r>
    <s v="OTH CUST"/>
    <s v="GLPG3667-CL-214"/>
    <s v="Galapagos NV"/>
    <s v="Colombia"/>
    <x v="0"/>
    <n v="40700"/>
    <s v="Revenues - Third Parties"/>
    <m/>
    <s v="Storage Ambient (per Pallet)"/>
    <n v="2026"/>
    <n v="7"/>
    <s v="USD"/>
    <n v="1437.585752"/>
    <n v="1"/>
    <n v="1437.585752"/>
    <x v="5"/>
    <n v="0"/>
    <m/>
    <m/>
    <m/>
    <m/>
    <m/>
    <m/>
    <m/>
    <m/>
    <m/>
  </r>
  <r>
    <s v="IQVIA"/>
    <s v="MS200569_0048 Returns and Destruction"/>
    <s v="IQVIA"/>
    <s v="Colombia"/>
    <x v="0"/>
    <n v="40700"/>
    <s v="Revenues - Third Parties"/>
    <m/>
    <s v="Storage of Returns (per Pallet)"/>
    <n v="2026"/>
    <n v="7"/>
    <s v="USD"/>
    <n v="454.11374079999996"/>
    <n v="1"/>
    <n v="454.11374079999996"/>
    <x v="5"/>
    <n v="0"/>
    <m/>
    <m/>
    <m/>
    <m/>
    <m/>
    <m/>
    <m/>
    <m/>
    <m/>
  </r>
  <r>
    <s v="OTH CUST"/>
    <s v="D8535C00001 (CAM)"/>
    <s v="Fortrea"/>
    <s v="Colombia"/>
    <x v="3"/>
    <n v="40700"/>
    <s v="Revenues - Third Parties"/>
    <m/>
    <s v="Project Management Fee"/>
    <n v="2026"/>
    <n v="7"/>
    <s v="USD"/>
    <n v="621.57000000000005"/>
    <n v="1"/>
    <n v="621.57000000000005"/>
    <x v="5"/>
    <n v="0"/>
    <m/>
    <m/>
    <m/>
    <m/>
    <m/>
    <m/>
    <m/>
    <m/>
    <m/>
  </r>
  <r>
    <s v="OTH CUST"/>
    <s v="ID-064A303"/>
    <s v="Viatris Innovation GmbH"/>
    <s v="Colombia"/>
    <x v="1"/>
    <n v="40700"/>
    <s v="Revenues - Third Parties"/>
    <m/>
    <s v="Freight - Shipments"/>
    <n v="2026"/>
    <n v="7"/>
    <s v="USD"/>
    <n v="1494.4326996"/>
    <n v="1"/>
    <n v="1494.4326996"/>
    <x v="5"/>
    <n v="1"/>
    <m/>
    <m/>
    <m/>
    <m/>
    <m/>
    <m/>
    <m/>
    <m/>
    <m/>
  </r>
  <r>
    <s v="OTH CUST"/>
    <s v="ID-064A303"/>
    <s v="Viatris Innovation GmbH"/>
    <s v="Colombia"/>
    <x v="3"/>
    <n v="40700"/>
    <s v="Revenues - Third Parties"/>
    <m/>
    <s v="Insulated shipper - Credo S22 - 12L (Leasing)"/>
    <n v="2026"/>
    <n v="7"/>
    <s v="USD"/>
    <n v="2089.4931616999997"/>
    <n v="1"/>
    <n v="2089.4931616999997"/>
    <x v="5"/>
    <n v="1"/>
    <m/>
    <m/>
    <m/>
    <m/>
    <m/>
    <m/>
    <m/>
    <m/>
    <m/>
  </r>
  <r>
    <s v="OTH CUST"/>
    <s v="ID-064A303"/>
    <s v="Viatris Innovation GmbH"/>
    <s v="Colombia"/>
    <x v="0"/>
    <n v="40700"/>
    <s v="Revenues - Third Parties"/>
    <m/>
    <s v="Non-Drug Storage Ambient (per Pallet)"/>
    <n v="2026"/>
    <n v="7"/>
    <s v="USD"/>
    <n v="239.791459"/>
    <n v="1"/>
    <n v="239.791459"/>
    <x v="5"/>
    <n v="0"/>
    <m/>
    <m/>
    <m/>
    <m/>
    <m/>
    <m/>
    <m/>
    <m/>
    <m/>
  </r>
  <r>
    <s v="OTH CUST"/>
    <s v="ID-064A303"/>
    <s v="Viatris Innovation GmbH"/>
    <s v="Colombia"/>
    <x v="3"/>
    <n v="40700"/>
    <s v="Revenues - Third Parties"/>
    <m/>
    <s v="Pick and Pack (Controlled Ambient)"/>
    <n v="2026"/>
    <n v="7"/>
    <s v="USD"/>
    <n v="2677.3709871999999"/>
    <n v="1"/>
    <n v="2677.3709871999999"/>
    <x v="5"/>
    <n v="0"/>
    <m/>
    <m/>
    <m/>
    <m/>
    <m/>
    <m/>
    <m/>
    <m/>
    <m/>
  </r>
  <r>
    <s v="OTH CUST"/>
    <s v="ID-064A303"/>
    <s v="Viatris Innovation GmbH"/>
    <s v="Colombia"/>
    <x v="3"/>
    <n v="40700"/>
    <s v="Revenues - Third Parties"/>
    <m/>
    <s v="Project Management Fee"/>
    <n v="2026"/>
    <n v="7"/>
    <s v="USD"/>
    <n v="1909.4829599"/>
    <n v="1"/>
    <n v="1909.4829599"/>
    <x v="5"/>
    <n v="0"/>
    <m/>
    <m/>
    <m/>
    <m/>
    <m/>
    <m/>
    <m/>
    <m/>
    <m/>
  </r>
  <r>
    <s v="OTH CUST"/>
    <s v="ID-064A303"/>
    <s v="Viatris Innovation GmbH"/>
    <s v="Colombia"/>
    <x v="0"/>
    <n v="40700"/>
    <s v="Revenues - Third Parties"/>
    <m/>
    <s v="Storage Ambient (per Shelf)"/>
    <n v="2026"/>
    <n v="7"/>
    <s v="USD"/>
    <n v="2864.2429517999999"/>
    <n v="1"/>
    <n v="2864.2429517999999"/>
    <x v="5"/>
    <n v="0"/>
    <m/>
    <m/>
    <m/>
    <m/>
    <m/>
    <m/>
    <m/>
    <m/>
    <m/>
  </r>
  <r>
    <s v="OTH CUST"/>
    <s v="ID-064A303"/>
    <s v="Viatris Innovation GmbH"/>
    <s v="Colombia"/>
    <x v="3"/>
    <n v="40700"/>
    <s v="Revenues - Third Parties"/>
    <m/>
    <s v="Temperature Monitoring Device (Ambient)"/>
    <n v="2026"/>
    <n v="7"/>
    <s v="USD"/>
    <n v="1044.6169972"/>
    <n v="1"/>
    <n v="1044.6169972"/>
    <x v="5"/>
    <n v="1"/>
    <m/>
    <m/>
    <m/>
    <m/>
    <m/>
    <m/>
    <m/>
    <m/>
    <m/>
  </r>
  <r>
    <s v="NOVARTIS"/>
    <s v="CLXE408B12201 Succeed"/>
    <s v="Novartis Pharma AG"/>
    <s v="Colombia"/>
    <x v="0"/>
    <n v="40700"/>
    <s v="Revenues - Third Parties"/>
    <m/>
    <s v="Non-Drug Storage &amp; Returns Storage Ambient (per Pallet)"/>
    <n v="2026"/>
    <n v="7"/>
    <s v="USD"/>
    <n v="84.448628035799999"/>
    <n v="1"/>
    <n v="84.448628035799999"/>
    <x v="5"/>
    <n v="0"/>
    <m/>
    <m/>
    <m/>
    <m/>
    <m/>
    <m/>
    <m/>
    <m/>
    <m/>
  </r>
  <r>
    <s v="NOVARTIS"/>
    <s v="CLXE408B12201 Succeed"/>
    <s v="Novartis Pharma AG"/>
    <s v="Colombia"/>
    <x v="3"/>
    <n v="40700"/>
    <s v="Revenues - Third Parties"/>
    <m/>
    <s v="Project Management Fee"/>
    <n v="2026"/>
    <n v="7"/>
    <s v="USD"/>
    <n v="380.05040754779998"/>
    <n v="1"/>
    <n v="380.05040754779998"/>
    <x v="5"/>
    <n v="0"/>
    <m/>
    <m/>
    <m/>
    <m/>
    <m/>
    <m/>
    <m/>
    <m/>
    <m/>
  </r>
  <r>
    <s v="NOVARTIS"/>
    <s v="CLXE408B12201 Succeed"/>
    <s v="Novartis Pharma AG"/>
    <s v="Colombia"/>
    <x v="0"/>
    <n v="40700"/>
    <s v="Revenues - Third Parties"/>
    <m/>
    <s v="Storage Ambient (per Shelf)"/>
    <n v="2026"/>
    <n v="7"/>
    <s v="USD"/>
    <n v="160.47555295159998"/>
    <n v="1"/>
    <n v="160.47555295159998"/>
    <x v="5"/>
    <n v="0"/>
    <m/>
    <m/>
    <m/>
    <m/>
    <m/>
    <m/>
    <m/>
    <m/>
    <m/>
  </r>
  <r>
    <s v="OTH CUST"/>
    <s v="AVT16-GL-C01"/>
    <s v="PPD Development LP"/>
    <s v="Colombia"/>
    <x v="2"/>
    <n v="40900"/>
    <s v="Revenues- IC"/>
    <m/>
    <s v="Destruction (per Kg)"/>
    <n v="2026"/>
    <n v="7"/>
    <s v="USD"/>
    <n v="2903.45"/>
    <n v="1"/>
    <n v="2903.45"/>
    <x v="5"/>
    <n v="1"/>
    <m/>
    <m/>
    <m/>
    <m/>
    <m/>
    <m/>
    <m/>
    <m/>
    <m/>
  </r>
  <r>
    <s v="OTH CUST"/>
    <s v="AVT16-GL-C01"/>
    <s v="PPD Development LP"/>
    <s v="Colombia"/>
    <x v="2"/>
    <n v="40900"/>
    <s v="Revenues- IC"/>
    <m/>
    <s v="Destruction Setup Fee"/>
    <n v="2026"/>
    <n v="7"/>
    <s v="USD"/>
    <n v="1360.1"/>
    <n v="1"/>
    <n v="1360.1"/>
    <x v="5"/>
    <n v="0"/>
    <m/>
    <m/>
    <m/>
    <m/>
    <m/>
    <m/>
    <m/>
    <m/>
    <m/>
  </r>
  <r>
    <s v="OTH CUST"/>
    <s v="AVT16-GL-C01"/>
    <s v="PPD Development LP"/>
    <s v="Colombia"/>
    <x v="3"/>
    <n v="40900"/>
    <s v="Revenues- IC"/>
    <m/>
    <s v="File Close Out and Archiving or File Return (per Study)"/>
    <n v="2026"/>
    <n v="7"/>
    <s v="USD"/>
    <n v="749.2"/>
    <n v="1"/>
    <n v="749.2"/>
    <x v="5"/>
    <n v="0"/>
    <m/>
    <m/>
    <m/>
    <m/>
    <m/>
    <m/>
    <m/>
    <m/>
    <m/>
  </r>
  <r>
    <s v="OTH CUST"/>
    <s v="AVT16-GL-C01"/>
    <s v="PPD Development LP"/>
    <s v="Colombia"/>
    <x v="3"/>
    <n v="40900"/>
    <s v="Revenues- IC"/>
    <m/>
    <s v="Project Management Fee"/>
    <n v="2026"/>
    <n v="7"/>
    <s v="USD"/>
    <n v="1386.88"/>
    <n v="1"/>
    <n v="1386.88"/>
    <x v="5"/>
    <n v="0"/>
    <m/>
    <m/>
    <m/>
    <m/>
    <m/>
    <m/>
    <m/>
    <m/>
    <m/>
  </r>
  <r>
    <s v="NOVARTIS"/>
    <s v="CHK01-01 (CEVX811A12301)"/>
    <s v="Novartis Pharma AG"/>
    <s v="Colombia"/>
    <x v="1"/>
    <n v="40700"/>
    <s v="Revenues - Third Parties"/>
    <m/>
    <s v="Freight - Shipments"/>
    <n v="2026"/>
    <n v="7"/>
    <s v="USD"/>
    <n v="461.79910469999999"/>
    <n v="1"/>
    <n v="461.79910469999999"/>
    <x v="5"/>
    <n v="1"/>
    <m/>
    <m/>
    <m/>
    <m/>
    <m/>
    <m/>
    <m/>
    <m/>
    <m/>
  </r>
  <r>
    <s v="NOVARTIS"/>
    <s v="CHK01-01 (CEVX811A12301)"/>
    <s v="Novartis Pharma AG"/>
    <s v="Colombia"/>
    <x v="3"/>
    <n v="40700"/>
    <s v="Revenues - Third Parties"/>
    <m/>
    <s v="Insulated shipper - Credo S22 - 12L (Leasing)"/>
    <n v="2026"/>
    <n v="7"/>
    <s v="USD"/>
    <n v="243.02487959999996"/>
    <n v="1"/>
    <n v="243.02487959999996"/>
    <x v="5"/>
    <n v="1"/>
    <m/>
    <m/>
    <m/>
    <m/>
    <m/>
    <m/>
    <m/>
    <m/>
    <m/>
  </r>
  <r>
    <s v="NOVARTIS"/>
    <s v="CHK01-01 (CEVX811A12301)"/>
    <s v="Novartis Pharma AG"/>
    <s v="Colombia"/>
    <x v="3"/>
    <n v="40700"/>
    <s v="Revenues - Third Parties"/>
    <m/>
    <s v="Pick and Pack (Controlled Ambient)"/>
    <n v="2026"/>
    <n v="7"/>
    <s v="USD"/>
    <n v="211.13209721839996"/>
    <n v="1"/>
    <n v="211.13209721839996"/>
    <x v="5"/>
    <n v="0"/>
    <m/>
    <m/>
    <m/>
    <m/>
    <m/>
    <m/>
    <m/>
    <m/>
    <m/>
  </r>
  <r>
    <s v="NOVARTIS"/>
    <s v="CHK01-01 (CEVX811A12301)"/>
    <s v="Novartis Pharma AG"/>
    <s v="Colombia"/>
    <x v="3"/>
    <n v="40700"/>
    <s v="Revenues - Third Parties"/>
    <m/>
    <s v="Project Management Fee"/>
    <n v="2026"/>
    <n v="7"/>
    <s v="USD"/>
    <n v="380.05040754779998"/>
    <n v="1"/>
    <n v="380.05040754779998"/>
    <x v="5"/>
    <n v="0"/>
    <m/>
    <m/>
    <m/>
    <m/>
    <m/>
    <m/>
    <m/>
    <m/>
    <m/>
  </r>
  <r>
    <s v="NOVARTIS"/>
    <s v="CHK01-01 (CEVX811A12301)"/>
    <s v="Novartis Pharma AG"/>
    <s v="Colombia"/>
    <x v="0"/>
    <n v="40700"/>
    <s v="Revenues - Third Parties"/>
    <m/>
    <s v="Storage Ambient (per Shelf)"/>
    <n v="2026"/>
    <n v="7"/>
    <s v="USD"/>
    <n v="561.66443533059987"/>
    <n v="1"/>
    <n v="561.66443533059987"/>
    <x v="5"/>
    <n v="0"/>
    <m/>
    <m/>
    <m/>
    <m/>
    <m/>
    <m/>
    <m/>
    <m/>
    <m/>
  </r>
  <r>
    <s v="NOVARTIS"/>
    <s v="CHK01-01 (CEVX811A12301)"/>
    <s v="Novartis Pharma AG"/>
    <s v="Colombia"/>
    <x v="0"/>
    <n v="40700"/>
    <s v="Revenues - Third Parties"/>
    <m/>
    <s v="Storage of Returns (per Pallet)"/>
    <n v="2026"/>
    <n v="7"/>
    <s v="USD"/>
    <n v="42.224314017899999"/>
    <n v="1"/>
    <n v="42.224314017899999"/>
    <x v="5"/>
    <n v="0"/>
    <m/>
    <m/>
    <m/>
    <m/>
    <m/>
    <m/>
    <m/>
    <m/>
    <m/>
  </r>
  <r>
    <s v="NOVARTIS"/>
    <s v="CHK01-01 (CEVX811A12301)"/>
    <s v="Novartis Pharma AG"/>
    <s v="Colombia"/>
    <x v="3"/>
    <n v="40700"/>
    <s v="Revenues - Third Parties"/>
    <m/>
    <s v="Temperature Monitoring Device (Ambient)"/>
    <n v="2026"/>
    <n v="7"/>
    <s v="USD"/>
    <n v="233.8182698"/>
    <n v="1"/>
    <n v="233.8182698"/>
    <x v="5"/>
    <n v="1"/>
    <m/>
    <m/>
    <m/>
    <m/>
    <m/>
    <m/>
    <m/>
    <m/>
    <m/>
  </r>
  <r>
    <s v="OTH CUST"/>
    <s v="NW-3509_023_III_2024"/>
    <s v="CliniRx UK Limited"/>
    <s v="Colombia"/>
    <x v="3"/>
    <n v="40700"/>
    <s v="Revenues - Third Parties"/>
    <m/>
    <s v="Project Management Fee"/>
    <n v="2026"/>
    <n v="7"/>
    <s v="USD"/>
    <n v="1550.2129868000002"/>
    <n v="1"/>
    <n v="1550.2129868000002"/>
    <x v="5"/>
    <n v="0"/>
    <m/>
    <m/>
    <m/>
    <m/>
    <m/>
    <m/>
    <m/>
    <m/>
    <m/>
  </r>
  <r>
    <s v="OTH CUST"/>
    <s v="NW-3509_023_III_2024"/>
    <s v="CliniRx UK Limited"/>
    <s v="Colombia"/>
    <x v="0"/>
    <n v="40700"/>
    <s v="Revenues - Third Parties"/>
    <m/>
    <s v="Storage Ambient (per Shelf)"/>
    <n v="2026"/>
    <n v="7"/>
    <s v="USD"/>
    <n v="1180.0705895999999"/>
    <n v="1"/>
    <n v="1180.0705895999999"/>
    <x v="5"/>
    <n v="0"/>
    <m/>
    <m/>
    <m/>
    <m/>
    <m/>
    <m/>
    <m/>
    <m/>
    <m/>
  </r>
  <r>
    <s v="TAKEDA"/>
    <s v="DEN-306"/>
    <s v="Takeda"/>
    <s v="Colombia"/>
    <x v="0"/>
    <n v="40700"/>
    <s v="Revenues - Third Parties"/>
    <m/>
    <s v="Non-Drug Storage &amp; Returns Storage Ambient (per Pallet)"/>
    <n v="2026"/>
    <n v="7"/>
    <s v="USD"/>
    <n v="204.9"/>
    <n v="1"/>
    <n v="204.9"/>
    <x v="5"/>
    <n v="0"/>
    <m/>
    <m/>
    <m/>
    <m/>
    <m/>
    <m/>
    <m/>
    <m/>
    <m/>
  </r>
  <r>
    <s v="TAKEDA"/>
    <s v="DEN-306"/>
    <s v="Takeda"/>
    <s v="Colombia"/>
    <x v="3"/>
    <n v="40700"/>
    <s v="Revenues - Third Parties"/>
    <m/>
    <s v="Project Management Fee"/>
    <n v="2026"/>
    <n v="7"/>
    <s v="USD"/>
    <n v="600"/>
    <n v="1"/>
    <n v="600"/>
    <x v="5"/>
    <n v="0"/>
    <m/>
    <m/>
    <m/>
    <m/>
    <m/>
    <m/>
    <m/>
    <m/>
    <m/>
  </r>
  <r>
    <s v="TAKEDA"/>
    <s v="DEN-306"/>
    <s v="Takeda"/>
    <s v="Colombia"/>
    <x v="2"/>
    <n v="40700"/>
    <s v="Revenues - Third Parties"/>
    <m/>
    <s v="Reconciliation of Returns (per Hour)"/>
    <n v="2026"/>
    <n v="7"/>
    <s v="USD"/>
    <n v="109.37"/>
    <n v="1"/>
    <n v="109.37"/>
    <x v="5"/>
    <n v="0"/>
    <m/>
    <m/>
    <m/>
    <m/>
    <m/>
    <m/>
    <m/>
    <m/>
    <m/>
  </r>
  <r>
    <s v="TAKEDA"/>
    <s v="DEN-306"/>
    <s v="Takeda"/>
    <s v="Colombia"/>
    <x v="2"/>
    <n v="40700"/>
    <s v="Revenues - Third Parties"/>
    <m/>
    <s v="Returns Receipt (per Receipt)"/>
    <n v="2026"/>
    <n v="7"/>
    <s v="USD"/>
    <n v="163.63"/>
    <n v="1"/>
    <n v="163.63"/>
    <x v="5"/>
    <n v="0"/>
    <m/>
    <m/>
    <m/>
    <m/>
    <m/>
    <m/>
    <m/>
    <m/>
    <m/>
  </r>
  <r>
    <s v="TAKEDA"/>
    <s v="DEN-306"/>
    <s v="Takeda"/>
    <s v="Colombia"/>
    <x v="0"/>
    <n v="40700"/>
    <s v="Revenues - Third Parties"/>
    <m/>
    <s v="Storage Ambient (per Shelf)"/>
    <n v="2026"/>
    <n v="7"/>
    <s v="USD"/>
    <n v="100"/>
    <n v="1"/>
    <n v="100"/>
    <x v="5"/>
    <n v="0"/>
    <m/>
    <m/>
    <m/>
    <m/>
    <m/>
    <m/>
    <m/>
    <m/>
    <m/>
  </r>
  <r>
    <s v="TAKEDA"/>
    <s v="DEN-306"/>
    <s v="Takeda"/>
    <s v="Colombia"/>
    <x v="0"/>
    <n v="40700"/>
    <s v="Revenues - Third Parties"/>
    <m/>
    <s v="Storage Refrigerated (per Shelf)"/>
    <n v="2026"/>
    <n v="7"/>
    <s v="USD"/>
    <n v="656.25"/>
    <n v="1"/>
    <n v="656.25"/>
    <x v="5"/>
    <n v="0"/>
    <m/>
    <m/>
    <m/>
    <m/>
    <m/>
    <m/>
    <m/>
    <m/>
    <m/>
  </r>
  <r>
    <s v="OTH CUST"/>
    <s v="GRN163LMYF3001"/>
    <s v="Geron Corporation"/>
    <s v="Colombia"/>
    <x v="3"/>
    <n v="40700"/>
    <s v="Revenues - Third Parties"/>
    <m/>
    <s v="Import License Fee"/>
    <n v="2026"/>
    <n v="7"/>
    <s v="USD"/>
    <n v="761.16"/>
    <n v="1"/>
    <n v="761.16"/>
    <x v="5"/>
    <n v="0"/>
    <m/>
    <m/>
    <m/>
    <m/>
    <m/>
    <m/>
    <m/>
    <m/>
    <m/>
  </r>
  <r>
    <s v="OTH CUST"/>
    <s v="GRN163LMYF3001"/>
    <s v="Geron Corporation"/>
    <s v="Colombia"/>
    <x v="3"/>
    <n v="40700"/>
    <s v="Revenues - Third Parties"/>
    <m/>
    <s v="Project Management Fee"/>
    <n v="2026"/>
    <n v="7"/>
    <s v="USD"/>
    <n v="1370.3"/>
    <n v="1"/>
    <n v="1370.3"/>
    <x v="5"/>
    <n v="0"/>
    <m/>
    <m/>
    <m/>
    <m/>
    <m/>
    <m/>
    <m/>
    <m/>
    <m/>
  </r>
  <r>
    <s v="OTH CUST"/>
    <s v="GRN163LMYF3001"/>
    <s v="Geron Corporation"/>
    <s v="Colombia"/>
    <x v="3"/>
    <n v="40700"/>
    <s v="Revenues - Third Parties"/>
    <m/>
    <s v="Receipt fee Refrigerated (per Receipt_ID)"/>
    <n v="2026"/>
    <n v="7"/>
    <s v="USD"/>
    <n v="805.5"/>
    <n v="1"/>
    <n v="805.5"/>
    <x v="5"/>
    <n v="0"/>
    <m/>
    <m/>
    <m/>
    <m/>
    <m/>
    <m/>
    <m/>
    <m/>
    <m/>
  </r>
  <r>
    <s v="OTH CUST"/>
    <s v="GRN163LMYF3001"/>
    <s v="Geron Corporation"/>
    <s v="Colombia"/>
    <x v="0"/>
    <n v="40700"/>
    <s v="Revenues - Third Parties"/>
    <m/>
    <s v="Storage Refrigerated (per Shelf)"/>
    <n v="2026"/>
    <n v="7"/>
    <s v="USD"/>
    <n v="686.2"/>
    <n v="1"/>
    <n v="686.2"/>
    <x v="5"/>
    <n v="0"/>
    <m/>
    <m/>
    <m/>
    <m/>
    <m/>
    <m/>
    <m/>
    <m/>
    <m/>
  </r>
  <r>
    <s v="MEDIMMUNE"/>
    <s v="D9185C00001"/>
    <s v="MedImmune Inc"/>
    <s v="Colombia"/>
    <x v="3"/>
    <n v="40700"/>
    <s v="Revenues - Third Parties"/>
    <m/>
    <s v="Project Management Fee"/>
    <n v="2026"/>
    <n v="7"/>
    <s v="USD"/>
    <n v="402.36"/>
    <n v="1"/>
    <n v="402.36"/>
    <x v="5"/>
    <n v="0"/>
    <m/>
    <m/>
    <m/>
    <m/>
    <m/>
    <m/>
    <m/>
    <m/>
    <m/>
  </r>
  <r>
    <s v="MEDIMMUNE"/>
    <s v="D9185C00001"/>
    <s v="MedImmune Inc"/>
    <s v="Colombia"/>
    <x v="0"/>
    <n v="40700"/>
    <s v="Revenues - Third Parties"/>
    <m/>
    <s v="Storage Refrigerated (per Pallet)"/>
    <n v="2026"/>
    <n v="7"/>
    <s v="USD"/>
    <n v="616.96"/>
    <n v="1"/>
    <n v="616.96"/>
    <x v="5"/>
    <n v="0"/>
    <m/>
    <m/>
    <m/>
    <m/>
    <m/>
    <m/>
    <m/>
    <m/>
    <m/>
  </r>
  <r>
    <s v="OTH CUST"/>
    <s v="D8531C00002 (CAM)"/>
    <s v="Fortrea"/>
    <s v="Colombia"/>
    <x v="3"/>
    <n v="40700"/>
    <s v="Revenues - Third Parties"/>
    <m/>
    <s v="Project Management Fee"/>
    <n v="2026"/>
    <n v="7"/>
    <s v="USD"/>
    <n v="1087.74"/>
    <n v="1"/>
    <n v="1087.74"/>
    <x v="5"/>
    <n v="0"/>
    <m/>
    <m/>
    <m/>
    <m/>
    <m/>
    <m/>
    <m/>
    <m/>
    <m/>
  </r>
  <r>
    <s v="OTH CUST"/>
    <s v="D8531C00002 (CAM)"/>
    <s v="Fortrea"/>
    <s v="Colombia"/>
    <x v="0"/>
    <n v="40700"/>
    <s v="Revenues - Third Parties"/>
    <m/>
    <s v="Storage Ambient (per Shelf)"/>
    <n v="2026"/>
    <n v="7"/>
    <s v="USD"/>
    <n v="230.1"/>
    <n v="1"/>
    <n v="230.1"/>
    <x v="5"/>
    <n v="0"/>
    <m/>
    <m/>
    <m/>
    <m/>
    <m/>
    <m/>
    <m/>
    <m/>
    <m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  <m/>
    <m/>
    <m/>
    <m/>
    <m/>
    <m/>
    <m/>
    <m/>
    <m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  <m/>
    <m/>
    <m/>
    <m/>
    <m/>
    <m/>
    <m/>
    <m/>
    <m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  <m/>
    <m/>
    <m/>
    <m/>
    <m/>
    <m/>
    <m/>
    <m/>
    <m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  <m/>
    <m/>
    <m/>
    <m/>
    <m/>
    <m/>
    <m/>
    <m/>
    <m/>
  </r>
  <r>
    <s v="OTH CUST"/>
    <s v="GRN163LMYF3001"/>
    <s v="Surcharge"/>
    <s v="Colombia"/>
    <x v="6"/>
    <n v="40700"/>
    <s v="Revenues - Third Parties"/>
    <m/>
    <s v="Surcharge"/>
    <n v="2026"/>
    <n v="7"/>
    <s v="USD"/>
    <n v="0"/>
    <n v="1"/>
    <n v="0"/>
    <x v="5"/>
    <s v="Not Applicable"/>
    <m/>
    <m/>
    <m/>
    <m/>
    <m/>
    <m/>
    <m/>
    <m/>
    <m/>
  </r>
  <r>
    <s v="DEFERRED"/>
    <s v="D9185C00001"/>
    <s v="Deferred Revenue"/>
    <s v="Colombia"/>
    <x v="5"/>
    <n v="40700"/>
    <s v="Revenues - Third Parties"/>
    <m/>
    <s v="Duties"/>
    <n v="2026"/>
    <n v="7"/>
    <s v="USD"/>
    <n v="0"/>
    <n v="1"/>
    <n v="0"/>
    <x v="5"/>
    <n v="0"/>
    <m/>
    <m/>
    <m/>
    <m/>
    <m/>
    <m/>
    <m/>
    <m/>
    <m/>
  </r>
  <r>
    <s v="DEFERRED"/>
    <s v="D9185C00001"/>
    <s v="Deferred Revenue"/>
    <s v="Colombia"/>
    <x v="1"/>
    <n v="40700"/>
    <s v="Revenues - Third Parties"/>
    <m/>
    <s v="Adjustment for Adoption Nbr. 606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3"/>
    <n v="40700"/>
    <s v="Revenues - Third Parties"/>
    <m/>
    <s v="Provision rebate Accrual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1"/>
    <n v="40700"/>
    <s v="Revenues - Third Parties"/>
    <m/>
    <s v="Provision rebate Accrual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0"/>
    <n v="40700"/>
    <s v="Revenues - Third Parties"/>
    <m/>
    <s v="Provision rebate Accrual"/>
    <n v="2026"/>
    <n v="7"/>
    <s v="USD"/>
    <n v="0"/>
    <n v="1"/>
    <n v="0"/>
    <x v="5"/>
    <s v="Not Applicable"/>
    <m/>
    <m/>
    <m/>
    <m/>
    <m/>
    <m/>
    <m/>
    <m/>
    <m/>
  </r>
  <r>
    <s v="DEFERRED"/>
    <s v="Others"/>
    <s v="Deferred Revenue"/>
    <s v="Colombia"/>
    <x v="1"/>
    <n v="40700"/>
    <s v="Revenues - Third Parties"/>
    <m/>
    <s v="Estimated Revenue from 16/10 - 31/10"/>
    <n v="2026"/>
    <n v="7"/>
    <s v="USD"/>
    <n v="-68138.280340670564"/>
    <n v="1"/>
    <n v="-68138.280340670564"/>
    <x v="5"/>
    <s v="Not Applicable"/>
    <m/>
    <m/>
    <m/>
    <m/>
    <m/>
    <m/>
    <m/>
    <m/>
    <m/>
  </r>
  <r>
    <s v="DEFERRED"/>
    <s v="Others"/>
    <s v="Deferred Revenue"/>
    <s v="Colombia"/>
    <x v="3"/>
    <n v="40700"/>
    <s v="Revenues - Third Parties"/>
    <m/>
    <s v="Estimated Revenue from 16/10 - 31/10"/>
    <n v="2026"/>
    <n v="7"/>
    <s v="USD"/>
    <n v="-26622.890989721254"/>
    <n v="1"/>
    <n v="-26622.890989721254"/>
    <x v="5"/>
    <s v="Not Applicable"/>
    <m/>
    <m/>
    <m/>
    <m/>
    <m/>
    <m/>
    <m/>
    <m/>
    <m/>
  </r>
  <r>
    <s v="DEFERRED"/>
    <s v="Others"/>
    <s v="Deferred Revenue"/>
    <s v="Colombia"/>
    <x v="2"/>
    <n v="40700"/>
    <s v="Revenues - Third Parties"/>
    <m/>
    <s v="Destruction executed on june 25"/>
    <n v="2026"/>
    <n v="7"/>
    <s v="USD"/>
    <n v="0"/>
    <n v="1"/>
    <n v="0"/>
    <x v="5"/>
    <n v="0"/>
    <m/>
    <m/>
    <m/>
    <m/>
    <m/>
    <m/>
    <m/>
    <m/>
    <m/>
  </r>
  <r>
    <s v="DEFERRED"/>
    <s v="Others"/>
    <s v="Deferred Revenue"/>
    <s v="Colombia"/>
    <x v="1"/>
    <n v="40700"/>
    <s v="Revenues - Third Parties"/>
    <m/>
    <s v="Adjustment due to services rendered between 16/09 - 04/10"/>
    <n v="2026"/>
    <n v="7"/>
    <s v="USD"/>
    <n v="55418.171807453378"/>
    <n v="1"/>
    <n v="55418.171807453378"/>
    <x v="5"/>
    <s v="Not Applicable"/>
    <m/>
    <m/>
    <m/>
    <m/>
    <m/>
    <m/>
    <m/>
    <m/>
    <m/>
  </r>
  <r>
    <s v="DEFERRED"/>
    <s v="Others"/>
    <s v="Deferred Revenue"/>
    <s v="Colombia"/>
    <x v="3"/>
    <n v="40700"/>
    <s v="Revenues - Third Parties"/>
    <m/>
    <s v="Adjustment due to services rendered between 16/09 - 04/10"/>
    <n v="2026"/>
    <n v="7"/>
    <s v="USD"/>
    <n v="21782.882405386972"/>
    <n v="1"/>
    <n v="21782.882405386972"/>
    <x v="5"/>
    <s v="Not Applicable"/>
    <m/>
    <m/>
    <m/>
    <m/>
    <m/>
    <m/>
    <m/>
    <m/>
    <m/>
  </r>
  <r>
    <s v="DEFERRED"/>
    <s v="Others"/>
    <s v="Deferred Revenue"/>
    <s v="Colombia"/>
    <x v="2"/>
    <n v="40700"/>
    <s v="Revenues - Third Parties"/>
    <m/>
    <s v="Destruction executed on june 25"/>
    <n v="2026"/>
    <n v="7"/>
    <s v="USD"/>
    <n v="0"/>
    <n v="1"/>
    <n v="0"/>
    <x v="5"/>
    <n v="0"/>
    <m/>
    <m/>
    <m/>
    <m/>
    <m/>
    <m/>
    <m/>
    <m/>
    <m/>
  </r>
  <r>
    <s v="OTH CUST"/>
    <s v="Others"/>
    <s v="Others"/>
    <s v="Colombia"/>
    <x v="3"/>
    <n v="40700"/>
    <s v="Revenues - Third Parties"/>
    <m/>
    <s v="FX Translation"/>
    <n v="2026"/>
    <n v="7"/>
    <s v="USD"/>
    <n v="-1559.5618441798142"/>
    <n v="1"/>
    <n v="-1559.5618441798142"/>
    <x v="5"/>
    <s v="Not Applicable"/>
    <m/>
    <m/>
    <m/>
    <m/>
    <m/>
    <m/>
    <m/>
    <m/>
    <m/>
  </r>
  <r>
    <s v="OTH CUST"/>
    <s v="Others"/>
    <s v="Others"/>
    <s v="Colombia"/>
    <x v="7"/>
    <n v="40700"/>
    <s v="Revenues - Third Parties"/>
    <m/>
    <s v="FX Translation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2"/>
    <n v="40700"/>
    <s v="Revenues - Third Parties"/>
    <m/>
    <s v="FX Translation"/>
    <n v="2026"/>
    <n v="7"/>
    <s v="USD"/>
    <n v="-0.27300000000104802"/>
    <n v="1"/>
    <n v="-0.27300000000104802"/>
    <x v="5"/>
    <s v="Not Applicable"/>
    <m/>
    <m/>
    <m/>
    <m/>
    <m/>
    <m/>
    <m/>
    <m/>
    <m/>
  </r>
  <r>
    <s v="OTH CUST"/>
    <s v="Others"/>
    <s v="Others"/>
    <s v="Colombia"/>
    <x v="1"/>
    <n v="40700"/>
    <s v="Revenues - Third Parties"/>
    <m/>
    <s v="FX Translation"/>
    <n v="2026"/>
    <n v="7"/>
    <s v="USD"/>
    <n v="-393.55371388282947"/>
    <n v="1"/>
    <n v="-393.55371388282947"/>
    <x v="5"/>
    <s v="Not Applicable"/>
    <m/>
    <m/>
    <m/>
    <m/>
    <m/>
    <m/>
    <m/>
    <m/>
    <m/>
  </r>
  <r>
    <s v="OTH CUST"/>
    <s v="Others"/>
    <s v="Others"/>
    <s v="Colombia"/>
    <x v="6"/>
    <n v="40700"/>
    <s v="Revenues - Third Parties"/>
    <m/>
    <s v="FX Translation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6"/>
    <n v="40700"/>
    <s v="Revenues - Third Parties"/>
    <m/>
    <s v="FX Translation"/>
    <n v="2026"/>
    <n v="7"/>
    <s v="USD"/>
    <n v="0"/>
    <n v="1"/>
    <n v="0"/>
    <x v="5"/>
    <s v="Not Applicable"/>
    <m/>
    <m/>
    <m/>
    <m/>
    <m/>
    <m/>
    <m/>
    <m/>
    <m/>
  </r>
  <r>
    <s v="OTH CUST"/>
    <s v="Others"/>
    <s v="Others"/>
    <s v="Colombia"/>
    <x v="5"/>
    <n v="40700"/>
    <s v="Revenues - Third Parties"/>
    <m/>
    <s v="FX Translation"/>
    <n v="2026"/>
    <n v="7"/>
    <s v="USD"/>
    <n v="0.40129999999999999"/>
    <n v="1"/>
    <n v="0.40129999999999999"/>
    <x v="5"/>
    <s v="Not Applicable"/>
    <m/>
    <m/>
    <m/>
    <m/>
    <m/>
    <m/>
    <m/>
    <m/>
    <m/>
  </r>
  <r>
    <s v="OTH CUST"/>
    <s v="Others"/>
    <s v="Others"/>
    <s v="Colombia"/>
    <x v="0"/>
    <n v="40700"/>
    <s v="Revenues - Third Parties"/>
    <m/>
    <s v="FX Translation"/>
    <n v="2026"/>
    <n v="7"/>
    <s v="USD"/>
    <n v="-930.51190093584592"/>
    <n v="1"/>
    <n v="-930.51190093584592"/>
    <x v="5"/>
    <s v="Not Applicable"/>
    <m/>
    <m/>
    <m/>
    <m/>
    <m/>
    <m/>
    <m/>
    <m/>
    <m/>
  </r>
  <r>
    <s v="ELI LILLY"/>
    <s v="I8F-MC-GPIJ (CAM)"/>
    <s v="Eli Lilly &amp; Co."/>
    <s v="Brazil"/>
    <x v="5"/>
    <n v="40700"/>
    <s v="Revenues - Third Parties"/>
    <m/>
    <s v="PTC Duties"/>
    <n v="2026"/>
    <n v="7"/>
    <s v="USD"/>
    <n v="-886.00982035000004"/>
    <n v="1"/>
    <n v="-886.00982035000004"/>
    <x v="6"/>
    <s v="Not Applicable"/>
    <m/>
    <m/>
    <m/>
    <m/>
    <m/>
    <m/>
    <m/>
    <m/>
    <m/>
  </r>
  <r>
    <s v="ELI LILLY"/>
    <s v="J1I-MC-GZBO (CAM)"/>
    <s v="Eli Lilly &amp; Co."/>
    <s v="Brazil"/>
    <x v="5"/>
    <n v="40700"/>
    <s v="Revenues - Third Parties"/>
    <m/>
    <s v="PTC Duties"/>
    <n v="2026"/>
    <n v="7"/>
    <s v="USD"/>
    <n v="-3470.2355477999999"/>
    <n v="1"/>
    <n v="-3470.2355477999999"/>
    <x v="6"/>
    <s v="Not Applicable"/>
    <m/>
    <m/>
    <m/>
    <m/>
    <m/>
    <m/>
    <m/>
    <m/>
    <m/>
  </r>
  <r>
    <s v="ELI LILLY"/>
    <s v="GG917 Psych Bundle (CAM)"/>
    <s v="Eli Lilly &amp; Co."/>
    <s v="Brazil"/>
    <x v="5"/>
    <n v="40700"/>
    <s v="Revenues - Third Parties"/>
    <m/>
    <s v="PTC Duties"/>
    <n v="2026"/>
    <n v="7"/>
    <s v="USD"/>
    <n v="-3494.4068134499998"/>
    <n v="1"/>
    <n v="-3494.4068134499998"/>
    <x v="6"/>
    <s v="Not Applicable"/>
    <m/>
    <m/>
    <m/>
    <m/>
    <m/>
    <m/>
    <m/>
    <m/>
    <m/>
  </r>
  <r>
    <s v="ELI LILLY"/>
    <s v="J2S-MC-GZMR (CAM)"/>
    <s v="Eli Lilly &amp; Co."/>
    <s v="Brazil"/>
    <x v="5"/>
    <n v="40700"/>
    <s v="Revenues - Third Parties"/>
    <m/>
    <s v="PTC Duties"/>
    <n v="2026"/>
    <n v="7"/>
    <s v="USD"/>
    <n v="-1426.4433015000002"/>
    <n v="1"/>
    <n v="-1426.4433015000002"/>
    <x v="6"/>
    <s v="Not Applicable"/>
    <m/>
    <m/>
    <m/>
    <m/>
    <m/>
    <m/>
    <m/>
    <m/>
    <m/>
  </r>
  <r>
    <s v="ELI LILLY"/>
    <s v="N1T-MC-MALO (CAM)"/>
    <s v="Eli Lilly &amp; Co."/>
    <s v="Brazil"/>
    <x v="5"/>
    <n v="40700"/>
    <s v="Revenues - Third Parties"/>
    <m/>
    <s v="PTC Duties"/>
    <n v="2026"/>
    <n v="7"/>
    <s v="USD"/>
    <n v="-493.83622785000006"/>
    <n v="1"/>
    <n v="-493.83622785000006"/>
    <x v="6"/>
    <s v="Not Applicable"/>
    <m/>
    <m/>
    <m/>
    <m/>
    <m/>
    <m/>
    <m/>
    <m/>
    <m/>
  </r>
  <r>
    <s v="ELI LILLY"/>
    <s v="J3R-MC-YDAG (CAM)"/>
    <s v="Eli Lilly &amp; Co."/>
    <s v="Brazil"/>
    <x v="5"/>
    <n v="40700"/>
    <s v="Revenues - Third Parties"/>
    <m/>
    <s v="PTC Duties"/>
    <n v="2026"/>
    <n v="7"/>
    <s v="USD"/>
    <n v="-9980.2968131999987"/>
    <n v="1"/>
    <n v="-9980.2968131999987"/>
    <x v="6"/>
    <s v="Not Applicable"/>
    <m/>
    <m/>
    <m/>
    <m/>
    <m/>
    <m/>
    <m/>
    <m/>
    <m/>
  </r>
  <r>
    <s v="ELI LILLY"/>
    <s v="J3R-MC-YDAN (CAM)"/>
    <s v="Eli Lilly &amp; Co."/>
    <s v="Brazil"/>
    <x v="5"/>
    <n v="40700"/>
    <s v="Revenues - Third Parties"/>
    <m/>
    <s v="PTC Duties"/>
    <n v="2026"/>
    <n v="7"/>
    <s v="USD"/>
    <n v="-1424.4624145499999"/>
    <n v="1"/>
    <n v="-1424.4624145499999"/>
    <x v="6"/>
    <s v="Not Applicable"/>
    <m/>
    <m/>
    <m/>
    <m/>
    <m/>
    <m/>
    <m/>
    <m/>
    <m/>
  </r>
  <r>
    <s v="ELI LILLY"/>
    <s v="J5E-MC-JZXB (CAM)"/>
    <s v="Eli Lilly &amp; Co."/>
    <s v="Brazil"/>
    <x v="5"/>
    <n v="40700"/>
    <s v="Revenues - Third Parties"/>
    <m/>
    <s v="PTC Duties"/>
    <n v="2026"/>
    <n v="7"/>
    <s v="USD"/>
    <n v="-6370.6558345499998"/>
    <n v="1"/>
    <n v="-6370.6558345499998"/>
    <x v="6"/>
    <s v="Not Applicable"/>
    <m/>
    <m/>
    <m/>
    <m/>
    <m/>
    <m/>
    <m/>
    <m/>
    <m/>
  </r>
  <r>
    <s v="ELI LILLY"/>
    <s v="J2S-MC-GZMI (CAM)"/>
    <s v="Eli Lilly &amp; Co."/>
    <s v="Brazil"/>
    <x v="5"/>
    <n v="40700"/>
    <s v="Revenues - Third Parties"/>
    <m/>
    <s v="PTC Duties"/>
    <n v="2026"/>
    <n v="7"/>
    <s v="USD"/>
    <n v="-1863.7467586499999"/>
    <n v="1"/>
    <n v="-1863.7467586499999"/>
    <x v="6"/>
    <s v="Not Applicable"/>
    <m/>
    <m/>
    <m/>
    <m/>
    <m/>
    <m/>
    <m/>
    <m/>
    <m/>
  </r>
  <r>
    <s v="ELI LILLY"/>
    <s v="J6Z-MC-CD01 (CAM)"/>
    <s v="Eli Lilly &amp; Co."/>
    <s v="Brazil"/>
    <x v="5"/>
    <n v="40700"/>
    <s v="Revenues - Third Parties"/>
    <m/>
    <s v="PTC Duties"/>
    <n v="2026"/>
    <n v="7"/>
    <s v="USD"/>
    <n v="-642.15886664999994"/>
    <n v="1"/>
    <n v="-642.15886664999994"/>
    <x v="6"/>
    <s v="Not Applicable"/>
    <m/>
    <m/>
    <m/>
    <m/>
    <m/>
    <m/>
    <m/>
    <m/>
    <m/>
  </r>
  <r>
    <s v="J &amp; J"/>
    <s v="Janssen Storage of temperature monitors"/>
    <s v="Janssen"/>
    <s v="Brazil"/>
    <x v="5"/>
    <n v="40700"/>
    <s v="Revenues - Third Parties"/>
    <m/>
    <s v="PTC Duties"/>
    <n v="2026"/>
    <n v="7"/>
    <s v="USD"/>
    <n v="-2113.4537297999996"/>
    <n v="1"/>
    <n v="-2113.4537297999996"/>
    <x v="6"/>
    <s v="Not Applicable"/>
    <m/>
    <m/>
    <m/>
    <m/>
    <m/>
    <m/>
    <m/>
    <m/>
    <m/>
  </r>
  <r>
    <s v="ELI LILLY"/>
    <s v="I3Y-CR-JPBQ"/>
    <s v="Eli Lilly &amp; Co."/>
    <s v="Brazil"/>
    <x v="5"/>
    <n v="40700"/>
    <s v="Revenues - Third Parties"/>
    <m/>
    <s v="PTC Duties"/>
    <n v="2026"/>
    <n v="7"/>
    <s v="USD"/>
    <n v="-1957.7725082999998"/>
    <n v="1"/>
    <n v="-1957.7725082999998"/>
    <x v="6"/>
    <s v="Not Applicable"/>
    <m/>
    <m/>
    <m/>
    <m/>
    <m/>
    <m/>
    <m/>
    <m/>
    <m/>
  </r>
  <r>
    <s v="ELI LILLY"/>
    <s v="I8F-MC-GPGM"/>
    <s v="Eli Lilly &amp; Co."/>
    <s v="Brazil"/>
    <x v="5"/>
    <n v="40700"/>
    <s v="Revenues - Third Parties"/>
    <m/>
    <s v="PTC Duties"/>
    <n v="2026"/>
    <n v="7"/>
    <s v="USD"/>
    <n v="-330.8894148"/>
    <n v="1"/>
    <n v="-330.8894148"/>
    <x v="6"/>
    <s v="Not Applicable"/>
    <m/>
    <m/>
    <m/>
    <m/>
    <m/>
    <m/>
    <m/>
    <m/>
    <m/>
  </r>
  <r>
    <s v="J &amp; J"/>
    <s v="39039039THR3001"/>
    <s v="Janssen"/>
    <s v="Brazil"/>
    <x v="5"/>
    <n v="40700"/>
    <s v="Revenues - Third Parties"/>
    <m/>
    <s v="PTC Duties"/>
    <n v="2026"/>
    <n v="7"/>
    <s v="USD"/>
    <n v="-139.16856659999996"/>
    <n v="1"/>
    <n v="-139.16856659999996"/>
    <x v="6"/>
    <s v="Not Applicable"/>
    <m/>
    <m/>
    <m/>
    <m/>
    <m/>
    <m/>
    <m/>
    <m/>
    <m/>
  </r>
  <r>
    <s v="ELI LILLY"/>
    <s v="I8F-MC-GPGL"/>
    <s v="Eli Lilly &amp; Co."/>
    <s v="Brazil"/>
    <x v="5"/>
    <n v="40700"/>
    <s v="Revenues - Third Parties"/>
    <m/>
    <s v="PTC Duties"/>
    <n v="2026"/>
    <n v="7"/>
    <s v="USD"/>
    <n v="-997.60554810000008"/>
    <n v="1"/>
    <n v="-997.60554810000008"/>
    <x v="6"/>
    <s v="Not Applicable"/>
    <m/>
    <m/>
    <m/>
    <m/>
    <m/>
    <m/>
    <m/>
    <m/>
    <m/>
  </r>
  <r>
    <s v="ELI LILLY"/>
    <s v="I8F-MC-GPHD"/>
    <s v="Eli Lilly &amp; Co."/>
    <s v="Brazil"/>
    <x v="5"/>
    <n v="40700"/>
    <s v="Revenues - Third Parties"/>
    <m/>
    <s v="PTC Duties"/>
    <n v="2026"/>
    <n v="7"/>
    <s v="USD"/>
    <n v="-813.78485369999987"/>
    <n v="1"/>
    <n v="-813.78485369999987"/>
    <x v="6"/>
    <s v="Not Applicable"/>
    <m/>
    <m/>
    <m/>
    <m/>
    <m/>
    <m/>
    <m/>
    <m/>
    <m/>
  </r>
  <r>
    <s v="J &amp; J"/>
    <s v="73841937NSC3003"/>
    <s v="Janssen"/>
    <s v="Brazil"/>
    <x v="5"/>
    <n v="40700"/>
    <s v="Revenues - Third Parties"/>
    <m/>
    <s v="PTC Duties"/>
    <n v="2026"/>
    <n v="7"/>
    <s v="USD"/>
    <n v="-2222.8815041999997"/>
    <n v="1"/>
    <n v="-2222.8815041999997"/>
    <x v="6"/>
    <s v="Not Applicable"/>
    <m/>
    <m/>
    <m/>
    <m/>
    <m/>
    <m/>
    <m/>
    <m/>
    <m/>
  </r>
  <r>
    <s v="ELI LILLY"/>
    <s v="I8F-MC-GPHN"/>
    <s v="Eli Lilly &amp; Co."/>
    <s v="Brazil"/>
    <x v="5"/>
    <n v="40700"/>
    <s v="Revenues - Third Parties"/>
    <m/>
    <s v="PTC Duties"/>
    <n v="2026"/>
    <n v="7"/>
    <s v="USD"/>
    <n v="-703.41196170000001"/>
    <n v="1"/>
    <n v="-703.41196170000001"/>
    <x v="6"/>
    <s v="Not Applicable"/>
    <m/>
    <m/>
    <m/>
    <m/>
    <m/>
    <m/>
    <m/>
    <m/>
    <m/>
  </r>
  <r>
    <s v="ELI LILLY"/>
    <s v="I8F-MC-GPHM"/>
    <s v="Eli Lilly &amp; Co."/>
    <s v="Brazil"/>
    <x v="5"/>
    <n v="40700"/>
    <s v="Revenues - Third Parties"/>
    <m/>
    <s v="PTC Duties"/>
    <n v="2026"/>
    <n v="7"/>
    <s v="USD"/>
    <n v="-5039.1307637999989"/>
    <n v="1"/>
    <n v="-5039.1307637999989"/>
    <x v="6"/>
    <s v="Not Applicable"/>
    <m/>
    <m/>
    <m/>
    <m/>
    <m/>
    <m/>
    <m/>
    <m/>
    <m/>
  </r>
  <r>
    <s v="J &amp; J"/>
    <s v="68284528MMY3004"/>
    <s v="Janssen"/>
    <s v="Brazil"/>
    <x v="5"/>
    <n v="40700"/>
    <s v="Revenues - Third Parties"/>
    <m/>
    <s v="PTC Duties"/>
    <n v="2026"/>
    <n v="7"/>
    <s v="USD"/>
    <n v="-16768.286401649995"/>
    <n v="1"/>
    <n v="-16768.286401649995"/>
    <x v="6"/>
    <s v="Not Applicable"/>
    <m/>
    <m/>
    <m/>
    <m/>
    <m/>
    <m/>
    <m/>
    <m/>
    <m/>
  </r>
  <r>
    <s v="ELI LILLY"/>
    <s v="I3Y-MC-JPEG"/>
    <s v="Eli Lilly &amp; Co."/>
    <s v="Brazil"/>
    <x v="5"/>
    <n v="40700"/>
    <s v="Revenues - Third Parties"/>
    <m/>
    <s v="PTC Duties"/>
    <n v="2026"/>
    <n v="7"/>
    <s v="USD"/>
    <n v="-309.15521910000001"/>
    <n v="1"/>
    <n v="-309.15521910000001"/>
    <x v="6"/>
    <s v="Not Applicable"/>
    <m/>
    <m/>
    <m/>
    <m/>
    <m/>
    <m/>
    <m/>
    <m/>
    <m/>
  </r>
  <r>
    <s v="ELI LILLY"/>
    <s v="I8F-MC-GPGV"/>
    <s v="Eli Lilly &amp; Co."/>
    <s v="Brazil"/>
    <x v="5"/>
    <n v="40700"/>
    <s v="Revenues - Third Parties"/>
    <m/>
    <s v="PTC Duties"/>
    <n v="2026"/>
    <n v="7"/>
    <s v="USD"/>
    <n v="-832.08364050000012"/>
    <n v="1"/>
    <n v="-832.08364050000012"/>
    <x v="6"/>
    <s v="Not Applicable"/>
    <m/>
    <m/>
    <m/>
    <m/>
    <m/>
    <m/>
    <m/>
    <m/>
    <m/>
  </r>
  <r>
    <s v="ELI LILLY"/>
    <s v="I8F-MC-GPIJ"/>
    <s v="Eli Lilly &amp; Co."/>
    <s v="Brazil"/>
    <x v="5"/>
    <n v="40700"/>
    <s v="Revenues - Third Parties"/>
    <m/>
    <s v="PTC Duties"/>
    <n v="2026"/>
    <n v="7"/>
    <s v="USD"/>
    <n v="-29275.779719550002"/>
    <n v="1"/>
    <n v="-29275.779719550002"/>
    <x v="6"/>
    <s v="Not Applicable"/>
    <m/>
    <m/>
    <m/>
    <m/>
    <m/>
    <m/>
    <m/>
    <m/>
    <m/>
  </r>
  <r>
    <s v="ELI LILLY"/>
    <s v="J2J-MC-JZLH"/>
    <s v="Eli Lilly &amp; Co."/>
    <s v="Brazil"/>
    <x v="5"/>
    <n v="40700"/>
    <s v="Revenues - Third Parties"/>
    <m/>
    <s v="PTC Duties"/>
    <n v="2026"/>
    <n v="7"/>
    <s v="USD"/>
    <n v="-1407.5684374499999"/>
    <n v="1"/>
    <n v="-1407.5684374499999"/>
    <x v="6"/>
    <s v="Not Applicable"/>
    <m/>
    <m/>
    <m/>
    <m/>
    <m/>
    <m/>
    <m/>
    <m/>
    <m/>
  </r>
  <r>
    <s v="J &amp; J"/>
    <s v="61186372NSC2002"/>
    <s v="Janssen"/>
    <s v="Brazil"/>
    <x v="5"/>
    <n v="40700"/>
    <s v="Revenues - Third Parties"/>
    <m/>
    <s v="PTC Duties"/>
    <n v="2026"/>
    <n v="7"/>
    <s v="USD"/>
    <n v="-23910.671696100002"/>
    <n v="1"/>
    <n v="-23910.671696100002"/>
    <x v="6"/>
    <s v="Not Applicable"/>
    <m/>
    <m/>
    <m/>
    <m/>
    <m/>
    <m/>
    <m/>
    <m/>
    <m/>
  </r>
  <r>
    <s v="J &amp; J"/>
    <s v="CNTO1959UCO3004"/>
    <s v="Janssen"/>
    <s v="Brazil"/>
    <x v="5"/>
    <n v="40700"/>
    <s v="Revenues - Third Parties"/>
    <m/>
    <s v="PTC Duties"/>
    <n v="2026"/>
    <n v="7"/>
    <s v="USD"/>
    <n v="-12445.102104749998"/>
    <n v="1"/>
    <n v="-12445.102104749998"/>
    <x v="6"/>
    <s v="Not Applicable"/>
    <m/>
    <m/>
    <m/>
    <m/>
    <m/>
    <m/>
    <m/>
    <m/>
    <m/>
  </r>
  <r>
    <s v="J &amp; J"/>
    <s v="56021927PCR3020"/>
    <s v="Janssen"/>
    <s v="Brazil"/>
    <x v="5"/>
    <n v="40700"/>
    <s v="Revenues - Third Parties"/>
    <m/>
    <s v="PTC Duties"/>
    <n v="2026"/>
    <n v="7"/>
    <s v="USD"/>
    <n v="-662.90291130000003"/>
    <n v="1"/>
    <n v="-662.90291130000003"/>
    <x v="6"/>
    <s v="Not Applicable"/>
    <m/>
    <m/>
    <m/>
    <m/>
    <m/>
    <m/>
    <m/>
    <m/>
    <m/>
  </r>
  <r>
    <s v="ASTRAZENECA"/>
    <s v="D4325C00010"/>
    <s v="Astra Zeneca"/>
    <s v="Brazil"/>
    <x v="5"/>
    <n v="40700"/>
    <s v="Revenues - Third Parties"/>
    <m/>
    <s v="PTC Duties"/>
    <n v="2026"/>
    <n v="7"/>
    <s v="USD"/>
    <n v="-802.84289504999981"/>
    <n v="1"/>
    <n v="-802.84289504999981"/>
    <x v="6"/>
    <s v="Not Applicable"/>
    <m/>
    <m/>
    <m/>
    <m/>
    <m/>
    <m/>
    <m/>
    <m/>
    <m/>
  </r>
  <r>
    <s v="ELI LILLY"/>
    <s v="J3M-MC-JZQB"/>
    <s v="Eli Lilly &amp; Co."/>
    <s v="Brazil"/>
    <x v="5"/>
    <n v="40700"/>
    <s v="Revenues - Third Parties"/>
    <m/>
    <s v="PTC Duties"/>
    <n v="2026"/>
    <n v="7"/>
    <s v="USD"/>
    <n v="-1285.1119596000001"/>
    <n v="1"/>
    <n v="-1285.1119596000001"/>
    <x v="6"/>
    <s v="Not Applicable"/>
    <m/>
    <m/>
    <m/>
    <m/>
    <m/>
    <m/>
    <m/>
    <m/>
    <m/>
  </r>
  <r>
    <s v="J &amp; J"/>
    <s v="61186372NSC2007"/>
    <s v="Janssen"/>
    <s v="Brazil"/>
    <x v="5"/>
    <n v="40700"/>
    <s v="Revenues - Third Parties"/>
    <m/>
    <s v="PTC Duties"/>
    <n v="2026"/>
    <n v="7"/>
    <s v="USD"/>
    <n v="-13252.307980799998"/>
    <n v="1"/>
    <n v="-13252.307980799998"/>
    <x v="6"/>
    <s v="Not Applicable"/>
    <m/>
    <m/>
    <m/>
    <m/>
    <m/>
    <m/>
    <m/>
    <m/>
    <m/>
  </r>
  <r>
    <s v="ASTRAZENECA"/>
    <s v="D6972C00002"/>
    <s v="Astra Zeneca"/>
    <s v="Brazil"/>
    <x v="5"/>
    <n v="40700"/>
    <s v="Revenues - Third Parties"/>
    <m/>
    <s v="PTC Duties"/>
    <n v="2026"/>
    <n v="7"/>
    <s v="USD"/>
    <n v="-4568.658708599999"/>
    <n v="1"/>
    <n v="-4568.658708599999"/>
    <x v="6"/>
    <s v="Not Applicable"/>
    <m/>
    <m/>
    <m/>
    <m/>
    <m/>
    <m/>
    <m/>
    <m/>
    <m/>
  </r>
  <r>
    <s v="ASTRAZENECA"/>
    <s v="D6972C00003"/>
    <s v="Astra Zeneca"/>
    <s v="Brazil"/>
    <x v="5"/>
    <n v="40700"/>
    <s v="Revenues - Third Parties"/>
    <m/>
    <s v="PTC Duties"/>
    <n v="2026"/>
    <n v="7"/>
    <s v="USD"/>
    <n v="-2453.1661917000001"/>
    <n v="1"/>
    <n v="-2453.1661917000001"/>
    <x v="6"/>
    <s v="Not Applicable"/>
    <m/>
    <m/>
    <m/>
    <m/>
    <m/>
    <m/>
    <m/>
    <m/>
    <m/>
  </r>
  <r>
    <s v="J &amp; J"/>
    <s v="64407564MMY2006"/>
    <s v="Janssen"/>
    <s v="Brazil"/>
    <x v="5"/>
    <n v="40700"/>
    <s v="Revenues - Third Parties"/>
    <m/>
    <s v="PTC Duties"/>
    <n v="2026"/>
    <n v="7"/>
    <s v="USD"/>
    <n v="-514.26328379999995"/>
    <n v="1"/>
    <n v="-514.26328379999995"/>
    <x v="6"/>
    <s v="Not Applicable"/>
    <m/>
    <m/>
    <m/>
    <m/>
    <m/>
    <m/>
    <m/>
    <m/>
    <m/>
  </r>
  <r>
    <s v="J &amp; J"/>
    <s v="42756493BLC3004"/>
    <s v="Janssen"/>
    <s v="Brazil"/>
    <x v="5"/>
    <n v="40700"/>
    <s v="Revenues - Third Parties"/>
    <m/>
    <s v="PTC Duties"/>
    <n v="2026"/>
    <n v="7"/>
    <s v="USD"/>
    <n v="-152.19960944999994"/>
    <n v="1"/>
    <n v="-152.19960944999994"/>
    <x v="6"/>
    <s v="Not Applicable"/>
    <m/>
    <m/>
    <m/>
    <m/>
    <m/>
    <m/>
    <m/>
    <m/>
    <m/>
  </r>
  <r>
    <s v="ELI LILLY"/>
    <s v="J1I-MC-GZQA"/>
    <s v="Eli Lilly &amp; Co."/>
    <s v="Brazil"/>
    <x v="5"/>
    <n v="40700"/>
    <s v="Revenues - Third Parties"/>
    <m/>
    <s v="PTC Duties"/>
    <n v="2026"/>
    <n v="7"/>
    <s v="USD"/>
    <n v="-1775.1864322500001"/>
    <n v="1"/>
    <n v="-1775.1864322500001"/>
    <x v="6"/>
    <s v="Not Applicable"/>
    <m/>
    <m/>
    <m/>
    <m/>
    <m/>
    <m/>
    <m/>
    <m/>
    <m/>
  </r>
  <r>
    <s v="ELI LILLY"/>
    <s v="J1I-MC-GZBO"/>
    <s v="Eli Lilly &amp; Co."/>
    <s v="Brazil"/>
    <x v="5"/>
    <n v="40700"/>
    <s v="Revenues - Third Parties"/>
    <m/>
    <s v="PTC Duties"/>
    <n v="2026"/>
    <n v="7"/>
    <s v="USD"/>
    <n v="-36909.560662799995"/>
    <n v="1"/>
    <n v="-36909.560662799995"/>
    <x v="6"/>
    <s v="Not Applicable"/>
    <m/>
    <m/>
    <m/>
    <m/>
    <m/>
    <m/>
    <m/>
    <m/>
    <m/>
  </r>
  <r>
    <s v="J &amp; J"/>
    <s v="CNTO1959ISD3001"/>
    <s v="Janssen"/>
    <s v="Brazil"/>
    <x v="5"/>
    <n v="40700"/>
    <s v="Revenues - Third Parties"/>
    <m/>
    <s v="PTC Duties"/>
    <n v="2026"/>
    <n v="7"/>
    <s v="USD"/>
    <n v="-2185.9868268"/>
    <n v="1"/>
    <n v="-2185.9868268"/>
    <x v="6"/>
    <s v="Not Applicable"/>
    <m/>
    <m/>
    <m/>
    <m/>
    <m/>
    <m/>
    <m/>
    <m/>
    <m/>
  </r>
  <r>
    <s v="J &amp; J"/>
    <s v="42847922MDD3003"/>
    <s v="Janssen"/>
    <s v="Brazil"/>
    <x v="5"/>
    <n v="40700"/>
    <s v="Revenues - Third Parties"/>
    <m/>
    <s v="PTC Duties"/>
    <n v="2026"/>
    <n v="7"/>
    <s v="USD"/>
    <n v="-4477.1320230000001"/>
    <n v="1"/>
    <n v="-4477.1320230000001"/>
    <x v="6"/>
    <s v="Not Applicable"/>
    <m/>
    <m/>
    <m/>
    <m/>
    <m/>
    <m/>
    <m/>
    <m/>
    <m/>
  </r>
  <r>
    <s v="J &amp; J"/>
    <s v="TMC207LEP3001"/>
    <s v="Janssen"/>
    <s v="Brazil"/>
    <x v="5"/>
    <n v="40700"/>
    <s v="Revenues - Third Parties"/>
    <m/>
    <s v="PTC Duties"/>
    <n v="2026"/>
    <n v="7"/>
    <s v="USD"/>
    <n v="-6437.48430465"/>
    <n v="1"/>
    <n v="-6437.48430465"/>
    <x v="6"/>
    <s v="Not Applicable"/>
    <m/>
    <m/>
    <m/>
    <m/>
    <m/>
    <m/>
    <m/>
    <m/>
    <m/>
  </r>
  <r>
    <s v="ASTRAZENECA"/>
    <s v="D5241C00006"/>
    <s v="Astra Zeneca"/>
    <s v="Brazil"/>
    <x v="5"/>
    <n v="40700"/>
    <s v="Revenues - Third Parties"/>
    <m/>
    <s v="PTC Duties"/>
    <n v="2026"/>
    <n v="7"/>
    <s v="USD"/>
    <n v="-5544.4879517999998"/>
    <n v="1"/>
    <n v="-5544.4879517999998"/>
    <x v="6"/>
    <s v="Not Applicable"/>
    <m/>
    <m/>
    <m/>
    <m/>
    <m/>
    <m/>
    <m/>
    <m/>
    <m/>
  </r>
  <r>
    <s v="J &amp; J"/>
    <s v="80202135SJS3001"/>
    <s v="Janssen"/>
    <s v="Brazil"/>
    <x v="5"/>
    <n v="40700"/>
    <s v="Revenues - Third Parties"/>
    <m/>
    <s v="PTC Duties"/>
    <n v="2026"/>
    <n v="7"/>
    <s v="USD"/>
    <n v="-19268.016010949999"/>
    <n v="1"/>
    <n v="-19268.016010949999"/>
    <x v="6"/>
    <s v="Not Applicable"/>
    <m/>
    <m/>
    <m/>
    <m/>
    <m/>
    <m/>
    <m/>
    <m/>
    <m/>
  </r>
  <r>
    <s v="J &amp; J"/>
    <s v="61186372COR3002"/>
    <s v="Janssen"/>
    <s v="Brazil"/>
    <x v="5"/>
    <n v="40700"/>
    <s v="Revenues - Third Parties"/>
    <m/>
    <s v="PTC Duties"/>
    <n v="2026"/>
    <n v="7"/>
    <s v="USD"/>
    <n v="-5259.158936849999"/>
    <n v="1"/>
    <n v="-5259.158936849999"/>
    <x v="6"/>
    <s v="Not Applicable"/>
    <m/>
    <m/>
    <m/>
    <m/>
    <m/>
    <m/>
    <m/>
    <m/>
    <m/>
  </r>
  <r>
    <s v="J &amp; J"/>
    <s v="77242113PSA3002"/>
    <s v="Janssen"/>
    <s v="Brazil"/>
    <x v="5"/>
    <n v="40700"/>
    <s v="Revenues - Third Parties"/>
    <m/>
    <s v="PTC Duties"/>
    <n v="2026"/>
    <n v="7"/>
    <s v="USD"/>
    <n v="-6520.8792358499995"/>
    <n v="1"/>
    <n v="-6520.8792358499995"/>
    <x v="6"/>
    <s v="Not Applicable"/>
    <m/>
    <m/>
    <m/>
    <m/>
    <m/>
    <m/>
    <m/>
    <m/>
    <m/>
  </r>
  <r>
    <s v="ELI LILLY"/>
    <s v="J3M-MC-JZQH"/>
    <s v="Eli Lilly &amp; Co."/>
    <s v="Brazil"/>
    <x v="5"/>
    <n v="40700"/>
    <s v="Revenues - Third Parties"/>
    <m/>
    <s v="PTC Duties"/>
    <n v="2026"/>
    <n v="7"/>
    <s v="USD"/>
    <n v="-20393.329405050001"/>
    <n v="1"/>
    <n v="-20393.329405050001"/>
    <x v="6"/>
    <s v="Not Applicable"/>
    <m/>
    <m/>
    <m/>
    <m/>
    <m/>
    <m/>
    <m/>
    <m/>
    <m/>
  </r>
  <r>
    <s v="J &amp; J"/>
    <s v="75276617AML3001"/>
    <s v="Janssen"/>
    <s v="Brazil"/>
    <x v="5"/>
    <n v="40700"/>
    <s v="Revenues - Third Parties"/>
    <m/>
    <s v="PTC Duties"/>
    <n v="2026"/>
    <n v="7"/>
    <s v="USD"/>
    <n v="-30874.292324400001"/>
    <n v="1"/>
    <n v="-30874.292324400001"/>
    <x v="6"/>
    <s v="Not Applicable"/>
    <m/>
    <m/>
    <m/>
    <m/>
    <m/>
    <m/>
    <m/>
    <m/>
    <m/>
  </r>
  <r>
    <s v="J &amp; J"/>
    <s v="54767414MMY3030"/>
    <s v="Janssen"/>
    <s v="Brazil"/>
    <x v="5"/>
    <n v="40700"/>
    <s v="Revenues - Third Parties"/>
    <m/>
    <s v="PTC Duties"/>
    <n v="2026"/>
    <n v="7"/>
    <s v="USD"/>
    <n v="-5759.4185722499997"/>
    <n v="1"/>
    <n v="-5759.4185722499997"/>
    <x v="6"/>
    <s v="Not Applicable"/>
    <m/>
    <m/>
    <m/>
    <m/>
    <m/>
    <m/>
    <m/>
    <m/>
    <m/>
  </r>
  <r>
    <s v="ELI LILLY"/>
    <s v="I8F-MC-GPJA"/>
    <s v="Eli Lilly &amp; Co."/>
    <s v="Brazil"/>
    <x v="5"/>
    <n v="40700"/>
    <s v="Revenues - Third Parties"/>
    <m/>
    <s v="PTC Duties"/>
    <n v="2026"/>
    <n v="7"/>
    <s v="USD"/>
    <n v="-1431.0039618000001"/>
    <n v="1"/>
    <n v="-1431.0039618000001"/>
    <x v="6"/>
    <s v="Not Applicable"/>
    <m/>
    <m/>
    <m/>
    <m/>
    <m/>
    <m/>
    <m/>
    <m/>
    <m/>
  </r>
  <r>
    <s v="OTH CUST"/>
    <s v="SNDX-5613-0710"/>
    <s v="Syndax Pharmaceuticals Inc"/>
    <s v="Brazil"/>
    <x v="5"/>
    <n v="40700"/>
    <s v="Revenues - Third Parties"/>
    <m/>
    <s v="PTC Duties"/>
    <n v="2026"/>
    <n v="7"/>
    <s v="USD"/>
    <n v="-4755.7036810499994"/>
    <n v="1"/>
    <n v="-4755.7036810499994"/>
    <x v="6"/>
    <s v="Not Applicable"/>
    <m/>
    <m/>
    <m/>
    <m/>
    <m/>
    <m/>
    <m/>
    <m/>
    <m/>
  </r>
  <r>
    <s v="J &amp; J"/>
    <s v="78278343PCR3001"/>
    <s v="Janssen"/>
    <s v="Brazil"/>
    <x v="5"/>
    <n v="40700"/>
    <s v="Revenues - Third Parties"/>
    <m/>
    <s v="PTC Duties"/>
    <n v="2026"/>
    <n v="7"/>
    <s v="USD"/>
    <n v="-1269.8766171"/>
    <n v="1"/>
    <n v="-1269.8766171"/>
    <x v="6"/>
    <s v="Not Applicable"/>
    <m/>
    <m/>
    <m/>
    <m/>
    <m/>
    <m/>
    <m/>
    <m/>
    <m/>
  </r>
  <r>
    <s v="J &amp; J"/>
    <s v="61186372HNC3001"/>
    <s v="Janssen"/>
    <s v="Brazil"/>
    <x v="5"/>
    <n v="40700"/>
    <s v="Revenues - Third Parties"/>
    <m/>
    <s v="PTC Duties"/>
    <n v="2026"/>
    <n v="7"/>
    <s v="USD"/>
    <n v="-240.52365644999995"/>
    <n v="1"/>
    <n v="-240.52365644999995"/>
    <x v="6"/>
    <s v="Not Applicable"/>
    <m/>
    <m/>
    <m/>
    <m/>
    <m/>
    <m/>
    <m/>
    <m/>
    <m/>
  </r>
  <r>
    <s v="ELI LILLY"/>
    <s v="J2S-MC-GZMR"/>
    <s v="Eli Lilly &amp; Co."/>
    <s v="Brazil"/>
    <x v="5"/>
    <n v="40700"/>
    <s v="Revenues - Third Parties"/>
    <m/>
    <s v="PTC Duties"/>
    <n v="2026"/>
    <n v="7"/>
    <s v="USD"/>
    <n v="-2896.9041685500001"/>
    <n v="1"/>
    <n v="-2896.9041685500001"/>
    <x v="6"/>
    <s v="Not Applicable"/>
    <m/>
    <m/>
    <m/>
    <m/>
    <m/>
    <m/>
    <m/>
    <m/>
    <m/>
  </r>
  <r>
    <s v="J &amp; J"/>
    <s v="77242113UCO3001"/>
    <s v="Janssen"/>
    <s v="Brazil"/>
    <x v="5"/>
    <n v="40700"/>
    <s v="Revenues - Third Parties"/>
    <m/>
    <s v="PTC Duties"/>
    <n v="2026"/>
    <n v="7"/>
    <s v="USD"/>
    <n v="-1833.8071174499999"/>
    <n v="1"/>
    <n v="-1833.8071174499999"/>
    <x v="6"/>
    <s v="Not Applicable"/>
    <m/>
    <m/>
    <m/>
    <m/>
    <m/>
    <m/>
    <m/>
    <m/>
    <m/>
  </r>
  <r>
    <s v="J &amp; J"/>
    <s v="78278343PCR3003"/>
    <s v="Janssen"/>
    <s v="Brazil"/>
    <x v="5"/>
    <n v="40700"/>
    <s v="Revenues - Third Parties"/>
    <m/>
    <s v="PTC Duties"/>
    <n v="2026"/>
    <n v="7"/>
    <s v="USD"/>
    <n v="-3101.6373444000001"/>
    <n v="1"/>
    <n v="-3101.6373444000001"/>
    <x v="6"/>
    <s v="Not Applicable"/>
    <m/>
    <m/>
    <m/>
    <m/>
    <m/>
    <m/>
    <m/>
    <m/>
    <m/>
  </r>
  <r>
    <s v="ELI LILLY"/>
    <s v="J2O-MC-EKBG"/>
    <s v="Eli Lilly &amp; Co."/>
    <s v="Brazil"/>
    <x v="5"/>
    <n v="40700"/>
    <s v="Revenues - Third Parties"/>
    <m/>
    <s v="PTC Duties"/>
    <n v="2026"/>
    <n v="7"/>
    <s v="USD"/>
    <n v="-77678.17451099999"/>
    <n v="1"/>
    <n v="-77678.17451099999"/>
    <x v="6"/>
    <s v="Not Applicable"/>
    <m/>
    <m/>
    <m/>
    <m/>
    <m/>
    <m/>
    <m/>
    <m/>
    <m/>
  </r>
  <r>
    <s v="ELI LILLY"/>
    <s v="I6T-MC-AMCD"/>
    <s v="Eli Lilly &amp; Co."/>
    <s v="Brazil"/>
    <x v="5"/>
    <n v="40700"/>
    <s v="Revenues - Third Parties"/>
    <m/>
    <s v="PTC Duties"/>
    <n v="2026"/>
    <n v="7"/>
    <s v="USD"/>
    <n v="-6345.4979269499991"/>
    <n v="1"/>
    <n v="-6345.4979269499991"/>
    <x v="6"/>
    <s v="Not Applicable"/>
    <m/>
    <m/>
    <m/>
    <m/>
    <m/>
    <m/>
    <m/>
    <m/>
    <m/>
  </r>
  <r>
    <s v="ELI LILLY"/>
    <s v="I6T-MC-AMCE"/>
    <s v="Eli Lilly &amp; Co."/>
    <s v="Brazil"/>
    <x v="5"/>
    <n v="40700"/>
    <s v="Revenues - Third Parties"/>
    <m/>
    <s v="PTC Duties"/>
    <n v="2026"/>
    <n v="7"/>
    <s v="USD"/>
    <n v="-684.88332884999988"/>
    <n v="1"/>
    <n v="-684.88332884999988"/>
    <x v="6"/>
    <s v="Not Applicable"/>
    <m/>
    <m/>
    <m/>
    <m/>
    <m/>
    <m/>
    <m/>
    <m/>
    <m/>
  </r>
  <r>
    <s v="ELI LILLY"/>
    <s v="J2A-MC-GZPW"/>
    <s v="Eli Lilly &amp; Co."/>
    <s v="Brazil"/>
    <x v="5"/>
    <n v="40700"/>
    <s v="Revenues - Third Parties"/>
    <m/>
    <s v="PTC Duties"/>
    <n v="2026"/>
    <n v="7"/>
    <s v="USD"/>
    <n v="-12710.893620599998"/>
    <n v="1"/>
    <n v="-12710.893620599998"/>
    <x v="6"/>
    <s v="Not Applicable"/>
    <m/>
    <m/>
    <m/>
    <m/>
    <m/>
    <m/>
    <m/>
    <m/>
    <m/>
  </r>
  <r>
    <s v="J &amp; J"/>
    <s v="80202135SLE3001"/>
    <s v="Janssen"/>
    <s v="Brazil"/>
    <x v="5"/>
    <n v="40700"/>
    <s v="Revenues - Third Parties"/>
    <m/>
    <s v="PTC Duties"/>
    <n v="2026"/>
    <n v="7"/>
    <s v="USD"/>
    <n v="-28565.360085150005"/>
    <n v="1"/>
    <n v="-28565.360085150005"/>
    <x v="6"/>
    <s v="Not Applicable"/>
    <m/>
    <m/>
    <m/>
    <m/>
    <m/>
    <m/>
    <m/>
    <m/>
    <m/>
  </r>
  <r>
    <s v="J &amp; J"/>
    <s v="79635322MMY3001"/>
    <s v="Janssen"/>
    <s v="Brazil"/>
    <x v="5"/>
    <n v="40700"/>
    <s v="Revenues - Third Parties"/>
    <m/>
    <s v="PTC Duties"/>
    <n v="2026"/>
    <n v="7"/>
    <s v="USD"/>
    <n v="-1491.9435772500001"/>
    <n v="1"/>
    <n v="-1491.9435772500001"/>
    <x v="6"/>
    <s v="Not Applicable"/>
    <m/>
    <m/>
    <m/>
    <m/>
    <m/>
    <m/>
    <m/>
    <m/>
    <m/>
  </r>
  <r>
    <s v="ELI LILLY"/>
    <s v="N1T-MC-TZ01"/>
    <s v="Eli Lilly &amp; Co."/>
    <s v="Brazil"/>
    <x v="5"/>
    <n v="40700"/>
    <s v="Revenues - Third Parties"/>
    <m/>
    <s v="PTC Duties"/>
    <n v="2026"/>
    <n v="7"/>
    <s v="USD"/>
    <n v="-19019.695719150001"/>
    <n v="1"/>
    <n v="-19019.695719150001"/>
    <x v="6"/>
    <s v="Not Applicable"/>
    <m/>
    <m/>
    <m/>
    <m/>
    <m/>
    <m/>
    <m/>
    <m/>
    <m/>
  </r>
  <r>
    <s v="J &amp; J"/>
    <s v="79635322MMY3002"/>
    <s v="Janssen"/>
    <s v="Brazil"/>
    <x v="5"/>
    <n v="40700"/>
    <s v="Revenues - Third Parties"/>
    <m/>
    <s v="PTC Duties"/>
    <n v="2026"/>
    <n v="7"/>
    <s v="USD"/>
    <n v="-47809.708386300001"/>
    <n v="1"/>
    <n v="-47809.708386300001"/>
    <x v="6"/>
    <s v="Not Applicable"/>
    <m/>
    <m/>
    <m/>
    <m/>
    <m/>
    <m/>
    <m/>
    <m/>
    <m/>
  </r>
  <r>
    <s v="J &amp; J"/>
    <s v="78934804CRD3001"/>
    <s v="Janssen"/>
    <s v="Brazil"/>
    <x v="5"/>
    <n v="40700"/>
    <s v="Revenues - Third Parties"/>
    <m/>
    <s v="PTC Duties"/>
    <n v="2026"/>
    <n v="7"/>
    <s v="USD"/>
    <n v="-23550.205831949999"/>
    <n v="1"/>
    <n v="-23550.205831949999"/>
    <x v="6"/>
    <s v="Not Applicable"/>
    <m/>
    <m/>
    <m/>
    <m/>
    <m/>
    <m/>
    <m/>
    <m/>
    <m/>
  </r>
  <r>
    <s v="ELI LILLY"/>
    <s v="J6E-MC-KWAM"/>
    <s v="Eli Lilly &amp; Co."/>
    <s v="Brazil"/>
    <x v="5"/>
    <n v="40700"/>
    <s v="Revenues - Third Parties"/>
    <m/>
    <s v="PTC Duties"/>
    <n v="2026"/>
    <n v="7"/>
    <s v="USD"/>
    <n v="-20136.309469499993"/>
    <n v="1"/>
    <n v="-20136.309469499993"/>
    <x v="6"/>
    <s v="Not Applicable"/>
    <m/>
    <m/>
    <m/>
    <m/>
    <m/>
    <m/>
    <m/>
    <m/>
    <m/>
  </r>
  <r>
    <s v="NOVARTIS"/>
    <s v="CLEE011A2412B Succeed"/>
    <s v="Novartis Pharma AG"/>
    <s v="Brazil"/>
    <x v="5"/>
    <n v="40700"/>
    <s v="Revenues - Third Parties"/>
    <m/>
    <s v="PTC Duties"/>
    <n v="2026"/>
    <n v="7"/>
    <s v="USD"/>
    <n v="-735.33541409999998"/>
    <n v="1"/>
    <n v="-735.33541409999998"/>
    <x v="6"/>
    <s v="Not Applicable"/>
    <m/>
    <m/>
    <m/>
    <m/>
    <m/>
    <m/>
    <m/>
    <m/>
    <m/>
  </r>
  <r>
    <s v="GILEAD SCI"/>
    <s v="GS-US-595-6184"/>
    <s v="Gilead Sciences, Inc."/>
    <s v="Brazil"/>
    <x v="5"/>
    <n v="40700"/>
    <s v="Revenues - Third Parties"/>
    <m/>
    <s v="PTC Duties"/>
    <n v="2026"/>
    <n v="7"/>
    <s v="USD"/>
    <n v="-9288.5777575499997"/>
    <n v="1"/>
    <n v="-9288.5777575499997"/>
    <x v="6"/>
    <s v="Not Applicable"/>
    <m/>
    <m/>
    <m/>
    <m/>
    <m/>
    <m/>
    <m/>
    <m/>
    <m/>
  </r>
  <r>
    <s v="ASTRAZENECA"/>
    <s v="D9311C00001"/>
    <s v="Astra Zeneca"/>
    <s v="Brazil"/>
    <x v="5"/>
    <n v="40700"/>
    <s v="Revenues - Third Parties"/>
    <m/>
    <s v="PTC Duties"/>
    <n v="2026"/>
    <n v="7"/>
    <s v="USD"/>
    <n v="-1864.4456544000002"/>
    <n v="1"/>
    <n v="-1864.4456544000002"/>
    <x v="6"/>
    <s v="Not Applicable"/>
    <m/>
    <m/>
    <m/>
    <m/>
    <m/>
    <m/>
    <m/>
    <m/>
    <m/>
  </r>
  <r>
    <s v="ASTRAZENECA"/>
    <s v="D516AC00001"/>
    <s v="Astra Zeneca"/>
    <s v="Brazil"/>
    <x v="5"/>
    <n v="40700"/>
    <s v="Revenues - Third Parties"/>
    <m/>
    <s v="PTC Duties"/>
    <n v="2026"/>
    <n v="7"/>
    <s v="USD"/>
    <n v="-11882.400374250001"/>
    <n v="1"/>
    <n v="-11882.400374250001"/>
    <x v="6"/>
    <s v="Not Applicable"/>
    <m/>
    <m/>
    <m/>
    <m/>
    <m/>
    <m/>
    <m/>
    <m/>
    <m/>
  </r>
  <r>
    <s v="AMGEN"/>
    <n v="20190360"/>
    <s v="Amgen, Inc."/>
    <s v="Brazil"/>
    <x v="5"/>
    <n v="40700"/>
    <s v="Revenues - Third Parties"/>
    <m/>
    <s v="PTC Duties"/>
    <n v="2026"/>
    <n v="7"/>
    <s v="USD"/>
    <n v="-1760.1329780999997"/>
    <n v="1"/>
    <n v="-1760.1329780999997"/>
    <x v="6"/>
    <s v="Not Applicable"/>
    <m/>
    <m/>
    <m/>
    <m/>
    <m/>
    <m/>
    <m/>
    <m/>
    <m/>
  </r>
  <r>
    <s v="AMGEN"/>
    <n v="20180244"/>
    <s v="Amgen, Inc."/>
    <s v="Brazil"/>
    <x v="5"/>
    <n v="40700"/>
    <s v="Revenues - Third Parties"/>
    <m/>
    <s v="PTC Duties"/>
    <n v="2026"/>
    <n v="7"/>
    <s v="USD"/>
    <n v="-60993.667286999989"/>
    <n v="1"/>
    <n v="-60993.667286999989"/>
    <x v="6"/>
    <s v="Not Applicable"/>
    <m/>
    <m/>
    <m/>
    <m/>
    <m/>
    <m/>
    <m/>
    <m/>
    <m/>
  </r>
  <r>
    <s v="ASTRAZENECA"/>
    <s v="D7630C00001"/>
    <s v="Astra Zeneca"/>
    <s v="Brazil"/>
    <x v="5"/>
    <n v="40700"/>
    <s v="Revenues - Third Parties"/>
    <m/>
    <s v="PTC Duties"/>
    <n v="2026"/>
    <n v="7"/>
    <s v="USD"/>
    <n v="-7686.7274137499999"/>
    <n v="1"/>
    <n v="-7686.7274137499999"/>
    <x v="6"/>
    <s v="Not Applicable"/>
    <m/>
    <m/>
    <m/>
    <m/>
    <m/>
    <m/>
    <m/>
    <m/>
    <m/>
  </r>
  <r>
    <s v="OTH CUST"/>
    <s v="TAS-120-205"/>
    <s v="Taiho Pharma USA"/>
    <s v="Brazil"/>
    <x v="5"/>
    <n v="40700"/>
    <s v="Revenues - Third Parties"/>
    <m/>
    <s v="PTC Duties"/>
    <n v="2026"/>
    <n v="7"/>
    <s v="USD"/>
    <n v="-2349.0675705000003"/>
    <n v="1"/>
    <n v="-2349.0675705000003"/>
    <x v="6"/>
    <s v="Not Applicable"/>
    <m/>
    <m/>
    <m/>
    <m/>
    <m/>
    <m/>
    <m/>
    <m/>
    <m/>
  </r>
  <r>
    <s v="ASTRAZENECA"/>
    <s v="D8535C00001"/>
    <s v="Astra Zeneca"/>
    <s v="Brazil"/>
    <x v="5"/>
    <n v="40700"/>
    <s v="Revenues - Third Parties"/>
    <m/>
    <s v="PTC Duties"/>
    <n v="2026"/>
    <n v="7"/>
    <s v="USD"/>
    <n v="-11019.1401348"/>
    <n v="1"/>
    <n v="-11019.1401348"/>
    <x v="6"/>
    <s v="Not Applicable"/>
    <m/>
    <m/>
    <m/>
    <m/>
    <m/>
    <m/>
    <m/>
    <m/>
    <m/>
  </r>
  <r>
    <s v="AMGEN"/>
    <n v="20190341"/>
    <s v="Amgen, Inc."/>
    <s v="Brazil"/>
    <x v="5"/>
    <n v="40700"/>
    <s v="Revenues - Third Parties"/>
    <m/>
    <s v="PTC Duties"/>
    <n v="2026"/>
    <n v="7"/>
    <s v="USD"/>
    <n v="-3825.0307063499995"/>
    <n v="1"/>
    <n v="-3825.0307063499995"/>
    <x v="6"/>
    <s v="Not Applicable"/>
    <m/>
    <m/>
    <m/>
    <m/>
    <m/>
    <m/>
    <m/>
    <m/>
    <m/>
  </r>
  <r>
    <s v="AMGEN"/>
    <n v="20230016"/>
    <s v="Amgen, Inc."/>
    <s v="Brazil"/>
    <x v="5"/>
    <n v="40700"/>
    <s v="Revenues - Third Parties"/>
    <m/>
    <s v="PTC Duties"/>
    <n v="2026"/>
    <n v="7"/>
    <s v="USD"/>
    <n v="-2681.94255105"/>
    <n v="1"/>
    <n v="-2681.94255105"/>
    <x v="6"/>
    <s v="Not Applicable"/>
    <m/>
    <m/>
    <m/>
    <m/>
    <m/>
    <m/>
    <m/>
    <m/>
    <m/>
  </r>
  <r>
    <s v="AMGEN"/>
    <n v="20200041"/>
    <s v="Amgen, Inc."/>
    <s v="Brazil"/>
    <x v="5"/>
    <n v="40700"/>
    <s v="Revenues - Third Parties"/>
    <m/>
    <s v="PTC Duties"/>
    <n v="2026"/>
    <n v="7"/>
    <s v="USD"/>
    <n v="-99818.846224649998"/>
    <n v="1"/>
    <n v="-99818.846224649998"/>
    <x v="6"/>
    <s v="Not Applicable"/>
    <m/>
    <m/>
    <m/>
    <m/>
    <m/>
    <m/>
    <m/>
    <m/>
    <m/>
  </r>
  <r>
    <s v="ASTRAZENECA"/>
    <s v="D361DC00001"/>
    <s v="Astra Zeneca"/>
    <s v="Brazil"/>
    <x v="5"/>
    <n v="40700"/>
    <s v="Revenues - Third Parties"/>
    <m/>
    <s v="PTC Duties"/>
    <n v="2026"/>
    <n v="7"/>
    <s v="USD"/>
    <n v="-9541.0148085000001"/>
    <n v="1"/>
    <n v="-9541.0148085000001"/>
    <x v="6"/>
    <s v="Not Applicable"/>
    <m/>
    <m/>
    <m/>
    <m/>
    <m/>
    <m/>
    <m/>
    <m/>
    <m/>
  </r>
  <r>
    <s v="ASTRAZENECA"/>
    <s v="D781DC00001"/>
    <s v="Astra Zeneca"/>
    <s v="Brazil"/>
    <x v="5"/>
    <n v="40700"/>
    <s v="Revenues - Third Parties"/>
    <m/>
    <s v="PTC Duties"/>
    <n v="2026"/>
    <n v="7"/>
    <s v="USD"/>
    <n v="-1408.5825673500001"/>
    <n v="1"/>
    <n v="-1408.5825673500001"/>
    <x v="6"/>
    <s v="Not Applicable"/>
    <m/>
    <m/>
    <m/>
    <m/>
    <m/>
    <m/>
    <m/>
    <m/>
    <m/>
  </r>
  <r>
    <s v="AMGEN"/>
    <n v="20210081"/>
    <s v="Amgen, Inc."/>
    <s v="Brazil"/>
    <x v="5"/>
    <n v="40700"/>
    <s v="Revenues - Third Parties"/>
    <m/>
    <s v="PTC Duties"/>
    <n v="2026"/>
    <n v="7"/>
    <s v="USD"/>
    <n v="-23826.060276900003"/>
    <n v="1"/>
    <n v="-23826.060276900003"/>
    <x v="6"/>
    <s v="Not Applicable"/>
    <m/>
    <m/>
    <m/>
    <m/>
    <m/>
    <m/>
    <m/>
    <m/>
    <m/>
  </r>
  <r>
    <s v="ASTRAZENECA"/>
    <s v="D702BC00001"/>
    <s v="Astra Zeneca"/>
    <s v="Brazil"/>
    <x v="5"/>
    <n v="40700"/>
    <s v="Revenues - Third Parties"/>
    <m/>
    <s v="PTC Duties"/>
    <n v="2026"/>
    <n v="7"/>
    <s v="USD"/>
    <n v="-2933.5198724999996"/>
    <n v="1"/>
    <n v="-2933.5198724999996"/>
    <x v="6"/>
    <s v="Not Applicable"/>
    <m/>
    <m/>
    <m/>
    <m/>
    <m/>
    <m/>
    <m/>
    <m/>
    <m/>
  </r>
  <r>
    <s v="ASTRAZENECA"/>
    <s v="D516NC00001"/>
    <s v="Astra Zeneca"/>
    <s v="Brazil"/>
    <x v="5"/>
    <n v="40700"/>
    <s v="Revenues - Third Parties"/>
    <m/>
    <s v="PTC Duties"/>
    <n v="2026"/>
    <n v="7"/>
    <s v="USD"/>
    <n v="-4147.0619830499982"/>
    <n v="1"/>
    <n v="-4147.0619830499982"/>
    <x v="6"/>
    <s v="Not Applicable"/>
    <m/>
    <m/>
    <m/>
    <m/>
    <m/>
    <m/>
    <m/>
    <m/>
    <m/>
  </r>
  <r>
    <s v="ASTRAZENECA"/>
    <s v="D702FC00001"/>
    <s v="Astra Zeneca"/>
    <s v="Brazil"/>
    <x v="5"/>
    <n v="40700"/>
    <s v="Revenues - Third Parties"/>
    <m/>
    <s v="PTC Duties"/>
    <n v="2026"/>
    <n v="7"/>
    <s v="USD"/>
    <n v="-1686.5594329499997"/>
    <n v="1"/>
    <n v="-1686.5594329499997"/>
    <x v="6"/>
    <s v="Not Applicable"/>
    <m/>
    <m/>
    <m/>
    <m/>
    <m/>
    <m/>
    <m/>
    <m/>
    <m/>
  </r>
  <r>
    <s v="ASTRAZENECA"/>
    <s v="D7029C00001"/>
    <s v="Astra Zeneca"/>
    <s v="Brazil"/>
    <x v="5"/>
    <n v="40700"/>
    <s v="Revenues - Third Parties"/>
    <m/>
    <s v="PTC Duties"/>
    <n v="2026"/>
    <n v="7"/>
    <s v="USD"/>
    <n v="-4790.4303194999993"/>
    <n v="1"/>
    <n v="-4790.4303194999993"/>
    <x v="6"/>
    <s v="Not Applicable"/>
    <m/>
    <m/>
    <m/>
    <m/>
    <m/>
    <m/>
    <m/>
    <m/>
    <m/>
  </r>
  <r>
    <s v="AMGEN"/>
    <n v="20240178"/>
    <s v="Amgen, Inc."/>
    <s v="Brazil"/>
    <x v="5"/>
    <n v="40700"/>
    <s v="Revenues - Third Parties"/>
    <m/>
    <s v="PTC Duties"/>
    <n v="2026"/>
    <n v="7"/>
    <s v="USD"/>
    <n v="-74304.798311099992"/>
    <n v="1"/>
    <n v="-74304.798311099992"/>
    <x v="6"/>
    <s v="Not Applicable"/>
    <m/>
    <m/>
    <m/>
    <m/>
    <m/>
    <m/>
    <m/>
    <m/>
    <m/>
  </r>
  <r>
    <s v="AMGEN"/>
    <n v="20220196"/>
    <s v="Amgen, Inc."/>
    <s v="Brazil"/>
    <x v="5"/>
    <n v="40700"/>
    <s v="Revenues - Third Parties"/>
    <m/>
    <s v="PTC Duties"/>
    <n v="2026"/>
    <n v="7"/>
    <s v="USD"/>
    <n v="-43474.880895600007"/>
    <n v="1"/>
    <n v="-43474.880895600007"/>
    <x v="6"/>
    <s v="Not Applicable"/>
    <m/>
    <m/>
    <m/>
    <m/>
    <m/>
    <m/>
    <m/>
    <m/>
    <m/>
  </r>
  <r>
    <s v="AMGEN"/>
    <n v="20250002"/>
    <s v="Amgen, Inc."/>
    <s v="Brazil"/>
    <x v="5"/>
    <n v="40700"/>
    <s v="Revenues - Third Parties"/>
    <m/>
    <s v="PTC Duties"/>
    <n v="2026"/>
    <n v="7"/>
    <s v="USD"/>
    <n v="-1899.1775564999998"/>
    <n v="1"/>
    <n v="-1899.1775564999998"/>
    <x v="6"/>
    <s v="Not Applicable"/>
    <m/>
    <m/>
    <m/>
    <m/>
    <m/>
    <m/>
    <m/>
    <m/>
    <m/>
  </r>
  <r>
    <s v="ASTRAZENECA"/>
    <s v="D7261C00003 (CAM) (CPP)"/>
    <s v="Astra Zeneca"/>
    <s v="Brazil"/>
    <x v="5"/>
    <n v="40700"/>
    <s v="Revenues - Third Parties"/>
    <m/>
    <s v="PTC Duties"/>
    <n v="2026"/>
    <n v="7"/>
    <s v="USD"/>
    <n v="-313.16787495"/>
    <n v="1"/>
    <n v="-313.16787495"/>
    <x v="6"/>
    <s v="Not Applicable"/>
    <m/>
    <m/>
    <m/>
    <m/>
    <m/>
    <m/>
    <m/>
    <m/>
    <m/>
  </r>
  <r>
    <s v="MEDIMMUNE"/>
    <s v="D7230C00001"/>
    <s v="MedImmune Inc"/>
    <s v="Brazil"/>
    <x v="5"/>
    <n v="40700"/>
    <s v="Revenues - Third Parties"/>
    <m/>
    <s v="PTC Duties"/>
    <n v="2026"/>
    <n v="7"/>
    <s v="USD"/>
    <n v="-11604.559778699997"/>
    <n v="1"/>
    <n v="-11604.559778699997"/>
    <x v="6"/>
    <s v="Not Applicable"/>
    <m/>
    <m/>
    <m/>
    <m/>
    <m/>
    <m/>
    <m/>
    <m/>
    <m/>
  </r>
  <r>
    <s v="OTH CUST"/>
    <s v="ALXN1210-CSA-AKI-318 (Ancillaries Distribution)"/>
    <s v="Alexion Pharmaceuticals Inc"/>
    <s v="Brazil"/>
    <x v="5"/>
    <n v="40700"/>
    <s v="Revenues - Third Parties"/>
    <m/>
    <s v="PTC Duties"/>
    <n v="2026"/>
    <n v="7"/>
    <s v="USD"/>
    <n v="-38.676715349999981"/>
    <n v="1"/>
    <n v="-38.676715349999981"/>
    <x v="6"/>
    <s v="Not Applicable"/>
    <m/>
    <m/>
    <m/>
    <m/>
    <m/>
    <m/>
    <m/>
    <m/>
    <m/>
  </r>
  <r>
    <s v="OTH CUST"/>
    <s v="VX24-AIS-D10"/>
    <s v="Vertex Pharmaceuticals"/>
    <s v="Brazil"/>
    <x v="5"/>
    <n v="40700"/>
    <s v="Revenues - Third Parties"/>
    <m/>
    <s v="PTC Duties"/>
    <n v="2026"/>
    <n v="7"/>
    <s v="USD"/>
    <n v="-87986.899690200007"/>
    <n v="1"/>
    <n v="-87986.899690200007"/>
    <x v="6"/>
    <s v="Not Applicable"/>
    <m/>
    <m/>
    <m/>
    <m/>
    <m/>
    <m/>
    <m/>
    <m/>
    <m/>
  </r>
  <r>
    <s v="MEDIMMUNE"/>
    <s v="D740AC00001"/>
    <s v="MedImmune Inc"/>
    <s v="Brazil"/>
    <x v="5"/>
    <n v="40700"/>
    <s v="Revenues - Third Parties"/>
    <m/>
    <s v="PTC Duties"/>
    <n v="2026"/>
    <n v="7"/>
    <s v="USD"/>
    <n v="-163.4047506"/>
    <n v="1"/>
    <n v="-163.4047506"/>
    <x v="6"/>
    <s v="Not Applicable"/>
    <m/>
    <m/>
    <m/>
    <m/>
    <m/>
    <m/>
    <m/>
    <m/>
    <m/>
  </r>
  <r>
    <s v="MERCK"/>
    <s v="MK-3475-630 (Local)"/>
    <s v="Merck Sharp and Dohme LLC"/>
    <s v="Brazil"/>
    <x v="5"/>
    <n v="40700"/>
    <s v="Revenues - Third Parties"/>
    <m/>
    <s v="PTC Duties"/>
    <n v="2026"/>
    <n v="7"/>
    <s v="USD"/>
    <n v="-38.676715349999981"/>
    <n v="1"/>
    <n v="-38.676715349999981"/>
    <x v="6"/>
    <s v="Not Applicable"/>
    <m/>
    <m/>
    <m/>
    <m/>
    <m/>
    <m/>
    <m/>
    <m/>
    <m/>
  </r>
  <r>
    <s v="MERCK"/>
    <s v="MK-3475-937 (Local)"/>
    <s v="Merck Sharp and Dohme LLC"/>
    <s v="Brazil"/>
    <x v="5"/>
    <n v="40700"/>
    <s v="Revenues - Third Parties"/>
    <m/>
    <s v="PTC Duties"/>
    <n v="2026"/>
    <n v="7"/>
    <s v="USD"/>
    <n v="-36.349012349999995"/>
    <n v="1"/>
    <n v="-36.349012349999995"/>
    <x v="6"/>
    <s v="Not Applicable"/>
    <m/>
    <m/>
    <m/>
    <m/>
    <m/>
    <m/>
    <m/>
    <m/>
    <m/>
  </r>
  <r>
    <s v="MERCK"/>
    <s v="MK-7339-008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  <m/>
    <m/>
    <m/>
    <m/>
    <m/>
    <m/>
    <m/>
    <m/>
    <m/>
  </r>
  <r>
    <s v="MERCK"/>
    <s v="MK-7902-012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  <m/>
    <m/>
    <m/>
    <m/>
    <m/>
    <m/>
    <m/>
    <m/>
    <m/>
  </r>
  <r>
    <s v="MERCK"/>
    <s v="MK-7684A-003 (Local)"/>
    <s v="Merck Sharp and Dohme LLC"/>
    <s v="Brazil"/>
    <x v="5"/>
    <n v="40700"/>
    <s v="Revenues - Third Parties"/>
    <m/>
    <s v="PTC Duties"/>
    <n v="2026"/>
    <n v="7"/>
    <s v="USD"/>
    <n v="-130.18000694999998"/>
    <n v="1"/>
    <n v="-130.18000694999998"/>
    <x v="6"/>
    <s v="Not Applicable"/>
    <m/>
    <m/>
    <m/>
    <m/>
    <m/>
    <m/>
    <m/>
    <m/>
    <m/>
  </r>
  <r>
    <s v="MERCK"/>
    <s v="MK-1026-003 (Local)"/>
    <s v="Merck Sharp and Dohme LLC"/>
    <s v="Brazil"/>
    <x v="5"/>
    <n v="40700"/>
    <s v="Revenues - Third Parties"/>
    <m/>
    <s v="PTC Duties"/>
    <n v="2026"/>
    <n v="7"/>
    <s v="USD"/>
    <n v="-139.29313965"/>
    <n v="1"/>
    <n v="-139.29313965"/>
    <x v="6"/>
    <s v="Not Applicable"/>
    <m/>
    <m/>
    <m/>
    <m/>
    <m/>
    <m/>
    <m/>
    <m/>
    <m/>
  </r>
  <r>
    <s v="MERCK"/>
    <s v="MK-4280A-008 (Local)"/>
    <s v="Merck Sharp and Dohme LLC"/>
    <s v="Brazil"/>
    <x v="5"/>
    <n v="40700"/>
    <s v="Revenues - Third Parties"/>
    <m/>
    <s v="PTC Duties"/>
    <n v="2026"/>
    <n v="7"/>
    <s v="USD"/>
    <n v="-75.028067099999973"/>
    <n v="1"/>
    <n v="-75.028067099999973"/>
    <x v="6"/>
    <s v="Not Applicable"/>
    <m/>
    <m/>
    <m/>
    <m/>
    <m/>
    <m/>
    <m/>
    <m/>
    <m/>
  </r>
  <r>
    <s v="MERCK"/>
    <s v="MK-7684A-010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  <m/>
    <m/>
    <m/>
    <m/>
    <m/>
    <m/>
    <m/>
    <m/>
    <m/>
  </r>
  <r>
    <s v="MERCK"/>
    <s v="MK-1242-036 (Local)"/>
    <s v="Merck Sharp and Dohme LLC"/>
    <s v="Brazil"/>
    <x v="5"/>
    <n v="40700"/>
    <s v="Revenues - Third Parties"/>
    <m/>
    <s v="PTC Duties"/>
    <n v="2026"/>
    <n v="7"/>
    <s v="USD"/>
    <n v="-858.61477589999993"/>
    <n v="1"/>
    <n v="-858.61477589999993"/>
    <x v="6"/>
    <s v="Not Applicable"/>
    <m/>
    <m/>
    <m/>
    <m/>
    <m/>
    <m/>
    <m/>
    <m/>
    <m/>
  </r>
  <r>
    <s v="MERCK"/>
    <s v="V940-002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  <m/>
    <m/>
    <m/>
    <m/>
    <m/>
    <m/>
    <m/>
    <m/>
    <m/>
  </r>
  <r>
    <s v="MERCK"/>
    <s v="MK-6194-006 (Local)"/>
    <s v="Merck Sharp and Dohme LLC"/>
    <s v="Brazil"/>
    <x v="5"/>
    <n v="40700"/>
    <s v="Revenues - Third Parties"/>
    <m/>
    <s v="PTC Duties"/>
    <n v="2026"/>
    <n v="7"/>
    <s v="USD"/>
    <n v="-36.302809199999999"/>
    <n v="1"/>
    <n v="-36.302809199999999"/>
    <x v="6"/>
    <s v="Not Applicable"/>
    <m/>
    <m/>
    <m/>
    <m/>
    <m/>
    <m/>
    <m/>
    <m/>
    <m/>
  </r>
  <r>
    <s v="MERCK"/>
    <s v="MK-2140-010 (Local)"/>
    <s v="Merck Sharp and Dohme LLC"/>
    <s v="Brazil"/>
    <x v="5"/>
    <n v="40700"/>
    <s v="Revenues - Third Parties"/>
    <m/>
    <s v="PTC Duties"/>
    <n v="2026"/>
    <n v="7"/>
    <s v="USD"/>
    <n v="-36.299884950000013"/>
    <n v="1"/>
    <n v="-36.299884950000013"/>
    <x v="6"/>
    <s v="Not Applicable"/>
    <m/>
    <m/>
    <m/>
    <m/>
    <m/>
    <m/>
    <m/>
    <m/>
    <m/>
  </r>
  <r>
    <s v="MERCK"/>
    <s v="MK-7962-038 (Local)"/>
    <s v="Merck Sharp and Dohme LLC"/>
    <s v="Brazil"/>
    <x v="5"/>
    <n v="40700"/>
    <s v="Revenues - Third Parties"/>
    <m/>
    <s v="PTC Duties"/>
    <n v="2026"/>
    <n v="7"/>
    <s v="USD"/>
    <n v="-908.22701654999992"/>
    <n v="1"/>
    <n v="-908.22701654999992"/>
    <x v="6"/>
    <s v="Not Applicable"/>
    <m/>
    <m/>
    <m/>
    <m/>
    <m/>
    <m/>
    <m/>
    <m/>
    <m/>
  </r>
  <r>
    <s v="MERCK"/>
    <s v="MK-6482-043 (Local)"/>
    <s v="Merck Sharp and Dohme LLC"/>
    <s v="Brazil"/>
    <x v="5"/>
    <n v="40700"/>
    <s v="Revenues - Third Parties"/>
    <m/>
    <s v="PTC Duties"/>
    <n v="2026"/>
    <n v="7"/>
    <s v="USD"/>
    <n v="-4982.7266600999992"/>
    <n v="1"/>
    <n v="-4982.7266600999992"/>
    <x v="6"/>
    <s v="Not Applicable"/>
    <m/>
    <m/>
    <m/>
    <m/>
    <m/>
    <m/>
    <m/>
    <m/>
    <m/>
  </r>
  <r>
    <s v="SERVIER"/>
    <s v="SPLFIO-174"/>
    <s v="Servier"/>
    <s v="Brazil"/>
    <x v="5"/>
    <n v="40700"/>
    <s v="Revenues - Third Parties"/>
    <m/>
    <s v="PTC Duties"/>
    <n v="2026"/>
    <n v="7"/>
    <s v="USD"/>
    <n v="-1101.47549295"/>
    <n v="1"/>
    <n v="-1101.47549295"/>
    <x v="6"/>
    <s v="Not Applicable"/>
    <m/>
    <m/>
    <m/>
    <m/>
    <m/>
    <m/>
    <m/>
    <m/>
    <m/>
  </r>
  <r>
    <s v="ASTRAZENECA"/>
    <s v="D9640C00003 Ancillaries"/>
    <s v="Astra Zeneca"/>
    <s v="Brazil"/>
    <x v="1"/>
    <n v="40700"/>
    <s v="Revenues - Third Parties"/>
    <m/>
    <s v="Freight - Shipments"/>
    <n v="2026"/>
    <n v="7"/>
    <s v="USD"/>
    <n v="-168.00342615"/>
    <n v="1"/>
    <n v="-168.00342615"/>
    <x v="6"/>
    <s v="Not Applicable"/>
    <m/>
    <m/>
    <m/>
    <m/>
    <m/>
    <m/>
    <m/>
    <m/>
    <m/>
  </r>
  <r>
    <s v="OTH CUST"/>
    <s v="BGB-43395-101"/>
    <s v="BeOne"/>
    <s v="Brazil"/>
    <x v="1"/>
    <n v="40700"/>
    <s v="Revenues - Third Parties"/>
    <m/>
    <s v="Freight - Returns"/>
    <n v="2026"/>
    <n v="7"/>
    <s v="USD"/>
    <n v="-2334.3498202499995"/>
    <n v="1"/>
    <n v="-2334.3498202499995"/>
    <x v="6"/>
    <s v="Not Applicable"/>
    <m/>
    <m/>
    <m/>
    <m/>
    <m/>
    <m/>
    <m/>
    <m/>
    <m/>
  </r>
  <r>
    <s v="ELI LILLY"/>
    <s v="I8F-MC-GPIJ (CAM)"/>
    <s v="Eli Lilly &amp; Co."/>
    <s v="Brazil"/>
    <x v="1"/>
    <n v="40700"/>
    <s v="Revenues - Third Parties"/>
    <m/>
    <s v="Freight - Shipments"/>
    <n v="2026"/>
    <n v="7"/>
    <s v="USD"/>
    <n v="-170.80017884999998"/>
    <n v="1"/>
    <n v="-170.80017884999998"/>
    <x v="6"/>
    <s v="Not Applicable"/>
    <m/>
    <m/>
    <m/>
    <m/>
    <m/>
    <m/>
    <m/>
    <m/>
    <m/>
  </r>
  <r>
    <s v="ELI LILLY"/>
    <s v="J3L-MC-EZEF (CAM)"/>
    <s v="Eli Lilly &amp; Co."/>
    <s v="Brazil"/>
    <x v="1"/>
    <n v="40700"/>
    <s v="Revenues - Third Parties"/>
    <m/>
    <s v="Freight - Shipments"/>
    <n v="2026"/>
    <n v="7"/>
    <s v="USD"/>
    <n v="-14.886187050000002"/>
    <n v="1"/>
    <n v="-14.886187050000002"/>
    <x v="6"/>
    <s v="Not Applicable"/>
    <m/>
    <m/>
    <m/>
    <m/>
    <m/>
    <m/>
    <m/>
    <m/>
    <m/>
  </r>
  <r>
    <s v="ELI LILLY"/>
    <s v="J1I-MC-GZBO (CAM)"/>
    <s v="Eli Lilly &amp; Co."/>
    <s v="Brazil"/>
    <x v="1"/>
    <n v="40700"/>
    <s v="Revenues - Third Parties"/>
    <m/>
    <s v="Freight - Shipments"/>
    <n v="2026"/>
    <n v="7"/>
    <s v="USD"/>
    <n v="-85.713861449999996"/>
    <n v="1"/>
    <n v="-85.713861449999996"/>
    <x v="6"/>
    <s v="Not Applicable"/>
    <m/>
    <m/>
    <m/>
    <m/>
    <m/>
    <m/>
    <m/>
    <m/>
    <m/>
  </r>
  <r>
    <s v="ELI LILLY"/>
    <s v="I8F-MC-GPJA (CAM)"/>
    <s v="Eli Lilly &amp; Co."/>
    <s v="Brazil"/>
    <x v="1"/>
    <n v="40700"/>
    <s v="Revenues - Third Parties"/>
    <m/>
    <s v="Freight - Shipments"/>
    <n v="2026"/>
    <n v="7"/>
    <s v="USD"/>
    <n v="-26.601902249999998"/>
    <n v="1"/>
    <n v="-26.601902249999998"/>
    <x v="6"/>
    <s v="Not Applicable"/>
    <m/>
    <m/>
    <m/>
    <m/>
    <m/>
    <m/>
    <m/>
    <m/>
    <m/>
  </r>
  <r>
    <s v="ELI LILLY"/>
    <s v="GG917 Psych Bundle (CAM)"/>
    <s v="Eli Lilly &amp; Co."/>
    <s v="Brazil"/>
    <x v="1"/>
    <n v="40700"/>
    <s v="Revenues - Third Parties"/>
    <m/>
    <s v="Freight - Shipments"/>
    <n v="2026"/>
    <n v="7"/>
    <s v="USD"/>
    <n v="-83.235851999999994"/>
    <n v="1"/>
    <n v="-83.235851999999994"/>
    <x v="6"/>
    <s v="Not Applicable"/>
    <m/>
    <m/>
    <m/>
    <m/>
    <m/>
    <m/>
    <m/>
    <m/>
    <m/>
  </r>
  <r>
    <s v="ELI LILLY"/>
    <s v="J2O-MC-EKBG (CAM)"/>
    <s v="Eli Lilly &amp; Co."/>
    <s v="Brazil"/>
    <x v="1"/>
    <n v="40700"/>
    <s v="Revenues - Third Parties"/>
    <m/>
    <s v="Freight - Shipments"/>
    <n v="2026"/>
    <n v="7"/>
    <s v="USD"/>
    <n v="-8.7212832000000002"/>
    <n v="1"/>
    <n v="-8.7212832000000002"/>
    <x v="6"/>
    <s v="Not Applicable"/>
    <m/>
    <m/>
    <m/>
    <m/>
    <m/>
    <m/>
    <m/>
    <m/>
    <m/>
  </r>
  <r>
    <s v="ELI LILLY"/>
    <s v="N1T-MC-MALO (CAM)"/>
    <s v="Eli Lilly &amp; Co."/>
    <s v="Brazil"/>
    <x v="1"/>
    <n v="40700"/>
    <s v="Revenues - Third Parties"/>
    <m/>
    <s v="Freight - Shipments"/>
    <n v="2026"/>
    <n v="7"/>
    <s v="USD"/>
    <n v="-19.008209849999997"/>
    <n v="1"/>
    <n v="-19.008209849999997"/>
    <x v="6"/>
    <s v="Not Applicable"/>
    <m/>
    <m/>
    <m/>
    <m/>
    <m/>
    <m/>
    <m/>
    <m/>
    <m/>
  </r>
  <r>
    <s v="ELI LILLY"/>
    <s v="J2A-MC-GZPW (ATTAIN-Outcomes) (CAM)"/>
    <s v="Eli Lilly &amp; Co."/>
    <s v="Brazil"/>
    <x v="1"/>
    <n v="40700"/>
    <s v="Revenues - Third Parties"/>
    <m/>
    <s v="Freight - Shipments"/>
    <n v="2026"/>
    <n v="7"/>
    <s v="USD"/>
    <n v="-28.388034149999999"/>
    <n v="1"/>
    <n v="-28.388034149999999"/>
    <x v="6"/>
    <s v="Not Applicable"/>
    <m/>
    <m/>
    <m/>
    <m/>
    <m/>
    <m/>
    <m/>
    <m/>
    <m/>
  </r>
  <r>
    <s v="ELI LILLY"/>
    <s v="J3R-MC-YDAG (CAM)"/>
    <s v="Eli Lilly &amp; Co."/>
    <s v="Brazil"/>
    <x v="1"/>
    <n v="40700"/>
    <s v="Revenues - Third Parties"/>
    <m/>
    <s v="Freight - Shipments"/>
    <n v="2026"/>
    <n v="7"/>
    <s v="USD"/>
    <n v="-99.266590499999992"/>
    <n v="1"/>
    <n v="-99.266590499999992"/>
    <x v="6"/>
    <s v="Not Applicable"/>
    <m/>
    <m/>
    <m/>
    <m/>
    <m/>
    <m/>
    <m/>
    <m/>
    <m/>
  </r>
  <r>
    <s v="ELI LILLY"/>
    <s v="J5E-MC-JZXB (CAM)"/>
    <s v="Eli Lilly &amp; Co."/>
    <s v="Brazil"/>
    <x v="1"/>
    <n v="40700"/>
    <s v="Revenues - Third Parties"/>
    <m/>
    <s v="Freight - Shipments"/>
    <n v="2026"/>
    <n v="7"/>
    <s v="USD"/>
    <n v="-861.16238250000004"/>
    <n v="1"/>
    <n v="-861.16238250000004"/>
    <x v="6"/>
    <s v="Not Applicable"/>
    <m/>
    <m/>
    <m/>
    <m/>
    <m/>
    <m/>
    <m/>
    <m/>
    <m/>
  </r>
  <r>
    <s v="MERCK"/>
    <s v="MK-3475-587"/>
    <s v="Merck Sharp and Dohme LLC"/>
    <s v="Brazil"/>
    <x v="1"/>
    <n v="40700"/>
    <s v="Revenues - Third Parties"/>
    <m/>
    <s v="Freight - Shipments"/>
    <n v="2026"/>
    <n v="7"/>
    <s v="USD"/>
    <n v="-814.08195750000004"/>
    <n v="1"/>
    <n v="-814.08195750000004"/>
    <x v="6"/>
    <s v="Not Applicable"/>
    <m/>
    <m/>
    <m/>
    <m/>
    <m/>
    <m/>
    <m/>
    <m/>
    <m/>
  </r>
  <r>
    <s v="J &amp; J"/>
    <s v="CNTO1959UCO3001"/>
    <s v="Janssen"/>
    <s v="Brazil"/>
    <x v="1"/>
    <n v="40700"/>
    <s v="Revenues - Third Parties"/>
    <m/>
    <s v="Freight - Shipments"/>
    <n v="2026"/>
    <n v="7"/>
    <s v="USD"/>
    <n v="-158.5586835"/>
    <n v="1"/>
    <n v="-158.5586835"/>
    <x v="6"/>
    <s v="Not Applicable"/>
    <m/>
    <m/>
    <m/>
    <m/>
    <m/>
    <m/>
    <m/>
    <m/>
    <m/>
  </r>
  <r>
    <s v="J &amp; J"/>
    <s v="AC-055-315"/>
    <s v="Janssen"/>
    <s v="Brazil"/>
    <x v="1"/>
    <n v="40700"/>
    <s v="Revenues - Third Parties"/>
    <m/>
    <s v="Freight - Shipments"/>
    <n v="2026"/>
    <n v="7"/>
    <s v="USD"/>
    <n v="-2830.4494175999998"/>
    <n v="1"/>
    <n v="-2830.4494175999998"/>
    <x v="6"/>
    <s v="Not Applicable"/>
    <m/>
    <m/>
    <m/>
    <m/>
    <m/>
    <m/>
    <m/>
    <m/>
    <m/>
  </r>
  <r>
    <s v="ELI LILLY"/>
    <s v="J2G-MC-JZJB"/>
    <s v="Eli Lilly &amp; Co."/>
    <s v="Brazil"/>
    <x v="1"/>
    <n v="40700"/>
    <s v="Revenues - Third Parties"/>
    <m/>
    <s v="Freight - Shipments"/>
    <n v="2026"/>
    <n v="7"/>
    <s v="USD"/>
    <n v="-3031.5407325000001"/>
    <n v="1"/>
    <n v="-3031.5407325000001"/>
    <x v="6"/>
    <s v="Not Applicable"/>
    <m/>
    <m/>
    <m/>
    <m/>
    <m/>
    <m/>
    <m/>
    <m/>
    <m/>
  </r>
  <r>
    <s v="J &amp; J"/>
    <s v="67652000PCR3002"/>
    <s v="Janssen"/>
    <s v="Brazil"/>
    <x v="1"/>
    <n v="40700"/>
    <s v="Revenues - Third Parties"/>
    <m/>
    <s v="Freight - Shipments"/>
    <n v="2026"/>
    <n v="7"/>
    <s v="USD"/>
    <n v="-1023.4225816499999"/>
    <n v="1"/>
    <n v="-1023.4225816499999"/>
    <x v="6"/>
    <s v="Not Applicable"/>
    <m/>
    <m/>
    <m/>
    <m/>
    <m/>
    <m/>
    <m/>
    <m/>
    <m/>
  </r>
  <r>
    <s v="J &amp; J"/>
    <s v="73841937NSC3003"/>
    <s v="Janssen"/>
    <s v="Brazil"/>
    <x v="1"/>
    <n v="40700"/>
    <s v="Revenues - Third Parties"/>
    <m/>
    <s v="Freight - Shipments"/>
    <n v="2026"/>
    <n v="7"/>
    <s v="USD"/>
    <n v="-532.82642279999993"/>
    <n v="1"/>
    <n v="-532.82642279999993"/>
    <x v="6"/>
    <s v="Not Applicable"/>
    <m/>
    <m/>
    <m/>
    <m/>
    <m/>
    <m/>
    <m/>
    <m/>
    <m/>
  </r>
  <r>
    <s v="MERCK"/>
    <s v="MK-6482-012"/>
    <s v="Merck Sharp and Dohme LLC"/>
    <s v="Brazil"/>
    <x v="1"/>
    <n v="40700"/>
    <s v="Revenues - Third Parties"/>
    <m/>
    <s v="Freight - Shipments"/>
    <n v="2026"/>
    <n v="7"/>
    <s v="USD"/>
    <n v="-689.92239644999984"/>
    <n v="1"/>
    <n v="-689.92239644999984"/>
    <x v="6"/>
    <s v="Not Applicable"/>
    <m/>
    <m/>
    <m/>
    <m/>
    <m/>
    <m/>
    <m/>
    <m/>
    <m/>
  </r>
  <r>
    <s v="ELI LILLY"/>
    <s v="I6T-MC-AMAX"/>
    <s v="Eli Lilly &amp; Co."/>
    <s v="Brazil"/>
    <x v="1"/>
    <n v="40700"/>
    <s v="Revenues - Third Parties"/>
    <m/>
    <s v="Freight - Returns"/>
    <n v="2026"/>
    <n v="7"/>
    <s v="USD"/>
    <n v="-235.15707284999999"/>
    <n v="1"/>
    <n v="-235.15707284999999"/>
    <x v="6"/>
    <s v="Not Applicable"/>
    <m/>
    <m/>
    <m/>
    <m/>
    <m/>
    <m/>
    <m/>
    <m/>
    <m/>
  </r>
  <r>
    <s v="ELI LILLY"/>
    <s v="J2G-OX-Y049"/>
    <s v="Eli Lilly &amp; Co."/>
    <s v="Brazil"/>
    <x v="1"/>
    <n v="40700"/>
    <s v="Revenues - Third Parties"/>
    <m/>
    <s v="Freight - Shipments"/>
    <n v="2026"/>
    <n v="7"/>
    <s v="USD"/>
    <n v="-960.59857949999991"/>
    <n v="1"/>
    <n v="-960.59857949999991"/>
    <x v="6"/>
    <s v="Not Applicable"/>
    <m/>
    <m/>
    <m/>
    <m/>
    <m/>
    <m/>
    <m/>
    <m/>
    <m/>
  </r>
  <r>
    <s v="ELI LILLY"/>
    <s v="J2G-MC-JZJX"/>
    <s v="Eli Lilly &amp; Co."/>
    <s v="Brazil"/>
    <x v="1"/>
    <n v="40700"/>
    <s v="Revenues - Third Parties"/>
    <m/>
    <s v="Freight - Shipments"/>
    <n v="2026"/>
    <n v="7"/>
    <s v="USD"/>
    <n v="-911.71974075000003"/>
    <n v="1"/>
    <n v="-911.71974075000003"/>
    <x v="6"/>
    <s v="Not Applicable"/>
    <m/>
    <m/>
    <m/>
    <m/>
    <m/>
    <m/>
    <m/>
    <m/>
    <m/>
  </r>
  <r>
    <s v="MERCK"/>
    <s v="MK-3475-B96"/>
    <s v="Merck Sharp and Dohme LLC"/>
    <s v="Brazil"/>
    <x v="1"/>
    <n v="40700"/>
    <s v="Revenues - Third Parties"/>
    <m/>
    <s v="Freight - Shipments"/>
    <n v="2026"/>
    <n v="7"/>
    <s v="USD"/>
    <n v="-733.74052814999993"/>
    <n v="1"/>
    <n v="-733.74052814999993"/>
    <x v="6"/>
    <s v="Not Applicable"/>
    <m/>
    <m/>
    <m/>
    <m/>
    <m/>
    <m/>
    <m/>
    <m/>
    <m/>
  </r>
  <r>
    <s v="J &amp; J"/>
    <s v="61186372NSC3002"/>
    <s v="Janssen"/>
    <s v="Brazil"/>
    <x v="1"/>
    <n v="40700"/>
    <s v="Revenues - Third Parties"/>
    <m/>
    <s v="Freight - Shipments"/>
    <n v="2026"/>
    <n v="7"/>
    <s v="USD"/>
    <n v="-187.0397088"/>
    <n v="1"/>
    <n v="-187.0397088"/>
    <x v="6"/>
    <s v="Not Applicable"/>
    <m/>
    <m/>
    <m/>
    <m/>
    <m/>
    <m/>
    <m/>
    <m/>
    <m/>
  </r>
  <r>
    <s v="J &amp; J"/>
    <s v="64007957MMY3001"/>
    <s v="Janssen"/>
    <s v="Brazil"/>
    <x v="1"/>
    <n v="40700"/>
    <s v="Revenues - Third Parties"/>
    <m/>
    <s v="Freight - Shipments"/>
    <n v="2026"/>
    <n v="7"/>
    <s v="USD"/>
    <n v="-3210.5223780000001"/>
    <n v="1"/>
    <n v="-3210.5223780000001"/>
    <x v="6"/>
    <s v="Not Applicable"/>
    <m/>
    <m/>
    <m/>
    <m/>
    <m/>
    <m/>
    <m/>
    <m/>
    <m/>
  </r>
  <r>
    <s v="J &amp; J"/>
    <s v="68284528MMY3004"/>
    <s v="Janssen"/>
    <s v="Brazil"/>
    <x v="1"/>
    <n v="40700"/>
    <s v="Revenues - Third Parties"/>
    <m/>
    <s v="Freight - Shipments"/>
    <n v="2026"/>
    <n v="7"/>
    <s v="USD"/>
    <n v="-3216.9791219999993"/>
    <n v="1"/>
    <n v="-3216.9791219999993"/>
    <x v="6"/>
    <s v="Not Applicable"/>
    <m/>
    <m/>
    <m/>
    <m/>
    <m/>
    <m/>
    <m/>
    <m/>
    <m/>
  </r>
  <r>
    <s v="MERCK"/>
    <s v="MK-2140-003"/>
    <s v="Merck Sharp and Dohme LLC"/>
    <s v="Brazil"/>
    <x v="1"/>
    <n v="40700"/>
    <s v="Revenues - Third Parties"/>
    <m/>
    <s v="Freight - Shipments"/>
    <n v="2026"/>
    <n v="7"/>
    <s v="USD"/>
    <n v="-261.51684720000003"/>
    <n v="1"/>
    <n v="-261.51684720000003"/>
    <x v="6"/>
    <s v="Not Applicable"/>
    <m/>
    <m/>
    <m/>
    <m/>
    <m/>
    <m/>
    <m/>
    <m/>
    <m/>
  </r>
  <r>
    <s v="ASTRAZENECA"/>
    <s v="D5244C00001"/>
    <s v="Astra Zeneca"/>
    <s v="Brazil"/>
    <x v="1"/>
    <n v="40700"/>
    <s v="Revenues - Third Parties"/>
    <m/>
    <s v="Freight - Shipments"/>
    <n v="2026"/>
    <n v="7"/>
    <s v="USD"/>
    <n v="-121.19671095"/>
    <n v="1"/>
    <n v="-121.19671095"/>
    <x v="6"/>
    <s v="Not Applicable"/>
    <m/>
    <m/>
    <m/>
    <m/>
    <m/>
    <m/>
    <m/>
    <m/>
    <m/>
  </r>
  <r>
    <s v="ELI LILLY"/>
    <s v="I3Y-MC-JPEG"/>
    <s v="Eli Lilly &amp; Co."/>
    <s v="Brazil"/>
    <x v="1"/>
    <n v="40700"/>
    <s v="Revenues - Third Parties"/>
    <m/>
    <s v="Freight - Returns"/>
    <n v="2026"/>
    <n v="7"/>
    <s v="USD"/>
    <n v="-15.200251499999997"/>
    <n v="1"/>
    <n v="-15.200251499999997"/>
    <x v="6"/>
    <s v="Not Applicable"/>
    <m/>
    <m/>
    <m/>
    <m/>
    <m/>
    <m/>
    <m/>
    <m/>
    <m/>
  </r>
  <r>
    <s v="MERCK"/>
    <s v="MK-1026-008"/>
    <s v="Merck Sharp and Dohme LLC"/>
    <s v="Brazil"/>
    <x v="1"/>
    <n v="40700"/>
    <s v="Revenues - Third Parties"/>
    <m/>
    <s v="Freight - Shipments"/>
    <n v="2026"/>
    <n v="7"/>
    <s v="USD"/>
    <n v="-158.18028554999998"/>
    <n v="1"/>
    <n v="-158.18028554999998"/>
    <x v="6"/>
    <s v="Not Applicable"/>
    <m/>
    <m/>
    <m/>
    <m/>
    <m/>
    <m/>
    <m/>
    <m/>
    <m/>
  </r>
  <r>
    <s v="ELI LILLY"/>
    <s v="I8F-MC-GPIJ"/>
    <s v="Eli Lilly &amp; Co."/>
    <s v="Brazil"/>
    <x v="1"/>
    <n v="40700"/>
    <s v="Revenues - Third Parties"/>
    <m/>
    <s v="Freight - Returns"/>
    <n v="2026"/>
    <n v="7"/>
    <s v="USD"/>
    <n v="-2247.5569105500003"/>
    <n v="1"/>
    <n v="-2247.5569105500003"/>
    <x v="6"/>
    <s v="Not Applicable"/>
    <m/>
    <m/>
    <m/>
    <m/>
    <m/>
    <m/>
    <m/>
    <m/>
    <m/>
  </r>
  <r>
    <s v="PFIZER"/>
    <s v="C4891001"/>
    <s v="Pfizer"/>
    <s v="Brazil"/>
    <x v="1"/>
    <n v="40700"/>
    <s v="Revenues - Third Parties"/>
    <m/>
    <s v="Freight - Shipments"/>
    <n v="2026"/>
    <n v="7"/>
    <s v="USD"/>
    <n v="-531.92341439999996"/>
    <n v="1"/>
    <n v="-531.92341439999996"/>
    <x v="6"/>
    <s v="Not Applicable"/>
    <m/>
    <m/>
    <m/>
    <m/>
    <m/>
    <m/>
    <m/>
    <m/>
    <m/>
  </r>
  <r>
    <s v="J &amp; J"/>
    <s v="78934804UCO2001"/>
    <s v="Janssen"/>
    <s v="Brazil"/>
    <x v="1"/>
    <n v="40700"/>
    <s v="Revenues - Third Parties"/>
    <m/>
    <s v="Freight - Shipments"/>
    <n v="2026"/>
    <n v="7"/>
    <s v="USD"/>
    <n v="-326.76856169999996"/>
    <n v="1"/>
    <n v="-326.76856169999996"/>
    <x v="6"/>
    <s v="Not Applicable"/>
    <m/>
    <m/>
    <m/>
    <m/>
    <m/>
    <m/>
    <m/>
    <m/>
    <m/>
  </r>
  <r>
    <s v="J &amp; J"/>
    <s v="78934804CRD2001"/>
    <s v="Janssen"/>
    <s v="Brazil"/>
    <x v="1"/>
    <n v="40700"/>
    <s v="Revenues - Third Parties"/>
    <m/>
    <s v="Freight - Shipments"/>
    <n v="2026"/>
    <n v="7"/>
    <s v="USD"/>
    <n v="-2.87102865"/>
    <n v="1"/>
    <n v="-2.87102865"/>
    <x v="6"/>
    <s v="Not Applicable"/>
    <m/>
    <m/>
    <m/>
    <m/>
    <m/>
    <m/>
    <m/>
    <m/>
    <m/>
  </r>
  <r>
    <s v="ELI LILLY"/>
    <s v="J2N-OX-JZNU"/>
    <s v="Eli Lilly &amp; Co."/>
    <s v="Brazil"/>
    <x v="1"/>
    <n v="40700"/>
    <s v="Revenues - Third Parties"/>
    <m/>
    <s v="Freight - Returns"/>
    <n v="2026"/>
    <n v="7"/>
    <s v="USD"/>
    <n v="-12665.719806600002"/>
    <n v="1"/>
    <n v="-12665.719806600002"/>
    <x v="6"/>
    <s v="Not Applicable"/>
    <m/>
    <m/>
    <m/>
    <m/>
    <m/>
    <m/>
    <m/>
    <m/>
    <m/>
  </r>
  <r>
    <s v="J &amp; J"/>
    <s v="64407564MMY3002"/>
    <s v="Janssen"/>
    <s v="Brazil"/>
    <x v="1"/>
    <n v="40700"/>
    <s v="Revenues - Third Parties"/>
    <m/>
    <s v="Freight - Shipments"/>
    <n v="2026"/>
    <n v="7"/>
    <s v="USD"/>
    <n v="-148.50920594999999"/>
    <n v="1"/>
    <n v="-148.50920594999999"/>
    <x v="6"/>
    <s v="Not Applicable"/>
    <m/>
    <m/>
    <m/>
    <m/>
    <m/>
    <m/>
    <m/>
    <m/>
    <m/>
  </r>
  <r>
    <s v="J &amp; J"/>
    <s v="80202135EBF3001"/>
    <s v="Janssen"/>
    <s v="Brazil"/>
    <x v="1"/>
    <n v="40700"/>
    <s v="Revenues - Third Parties"/>
    <m/>
    <s v="Freight - Shipments"/>
    <n v="2026"/>
    <n v="7"/>
    <s v="USD"/>
    <n v="-160.66414350000002"/>
    <n v="1"/>
    <n v="-160.66414350000002"/>
    <x v="6"/>
    <s v="Not Applicable"/>
    <m/>
    <m/>
    <m/>
    <m/>
    <m/>
    <m/>
    <m/>
    <m/>
    <m/>
  </r>
  <r>
    <s v="OTH CUST"/>
    <s v="XL092-304"/>
    <s v="Exelixis, Inc."/>
    <s v="Brazil"/>
    <x v="1"/>
    <n v="40700"/>
    <s v="Revenues - Third Parties"/>
    <m/>
    <s v="Freight - Returns"/>
    <n v="2026"/>
    <n v="7"/>
    <s v="USD"/>
    <n v="-46.127704350000002"/>
    <n v="1"/>
    <n v="-46.127704350000002"/>
    <x v="6"/>
    <s v="Not Applicable"/>
    <m/>
    <m/>
    <m/>
    <m/>
    <m/>
    <m/>
    <m/>
    <m/>
    <m/>
  </r>
  <r>
    <s v="IQVIA"/>
    <n v="996"/>
    <s v="IQVIA"/>
    <s v="Brazil"/>
    <x v="1"/>
    <n v="40700"/>
    <s v="Revenues - Third Parties"/>
    <m/>
    <s v="Freight - Shipments"/>
    <n v="2026"/>
    <n v="7"/>
    <s v="USD"/>
    <n v="-974.16125099999977"/>
    <n v="1"/>
    <n v="-974.16125099999977"/>
    <x v="6"/>
    <s v="Not Applicable"/>
    <m/>
    <m/>
    <m/>
    <m/>
    <m/>
    <m/>
    <m/>
    <m/>
    <m/>
  </r>
  <r>
    <s v="J &amp; J"/>
    <s v="17000139BLC3002"/>
    <s v="Janssen"/>
    <s v="Brazil"/>
    <x v="1"/>
    <n v="40700"/>
    <s v="Revenues - Third Parties"/>
    <m/>
    <s v="Freight - Shipments"/>
    <n v="2026"/>
    <n v="7"/>
    <s v="USD"/>
    <n v="-171.85992704999995"/>
    <n v="1"/>
    <n v="-171.85992704999995"/>
    <x v="6"/>
    <s v="Not Applicable"/>
    <m/>
    <m/>
    <m/>
    <m/>
    <m/>
    <m/>
    <m/>
    <m/>
    <m/>
  </r>
  <r>
    <s v="J &amp; J"/>
    <s v="64007957MMY3005"/>
    <s v="Janssen"/>
    <s v="Brazil"/>
    <x v="1"/>
    <n v="40700"/>
    <s v="Revenues - Third Parties"/>
    <m/>
    <s v="Freight - Shipments"/>
    <n v="2026"/>
    <n v="7"/>
    <s v="USD"/>
    <n v="-19076.029640849996"/>
    <n v="1"/>
    <n v="-19076.029640849996"/>
    <x v="6"/>
    <s v="Not Applicable"/>
    <m/>
    <m/>
    <m/>
    <m/>
    <m/>
    <m/>
    <m/>
    <m/>
    <m/>
  </r>
  <r>
    <s v="J &amp; J"/>
    <s v="61186372PANSC2001"/>
    <s v="Janssen"/>
    <s v="Brazil"/>
    <x v="1"/>
    <n v="40700"/>
    <s v="Revenues - Third Parties"/>
    <m/>
    <s v="Freight - Shipments"/>
    <n v="2026"/>
    <n v="7"/>
    <s v="USD"/>
    <n v="-84.503806800000007"/>
    <n v="1"/>
    <n v="-84.503806800000007"/>
    <x v="6"/>
    <s v="Not Applicable"/>
    <m/>
    <m/>
    <m/>
    <m/>
    <m/>
    <m/>
    <m/>
    <m/>
    <m/>
  </r>
  <r>
    <s v="J &amp; J"/>
    <s v="70033093STR3001"/>
    <s v="Janssen"/>
    <s v="Brazil"/>
    <x v="1"/>
    <n v="40700"/>
    <s v="Revenues - Third Parties"/>
    <m/>
    <s v="Freight - Shipments"/>
    <n v="2026"/>
    <n v="7"/>
    <s v="USD"/>
    <n v="-2356.9127483999996"/>
    <n v="1"/>
    <n v="-2356.9127483999996"/>
    <x v="6"/>
    <s v="Not Applicable"/>
    <m/>
    <m/>
    <m/>
    <m/>
    <m/>
    <m/>
    <m/>
    <m/>
    <m/>
  </r>
  <r>
    <s v="ELI LILLY"/>
    <s v="J2J-MC-JZLH"/>
    <s v="Eli Lilly &amp; Co."/>
    <s v="Brazil"/>
    <x v="1"/>
    <n v="40700"/>
    <s v="Revenues - Third Parties"/>
    <m/>
    <s v="Freight - Returns"/>
    <n v="2026"/>
    <n v="7"/>
    <s v="USD"/>
    <n v="-24053.424808349999"/>
    <n v="1"/>
    <n v="-24053.424808349999"/>
    <x v="6"/>
    <s v="Not Applicable"/>
    <m/>
    <m/>
    <m/>
    <m/>
    <m/>
    <m/>
    <m/>
    <m/>
    <m/>
  </r>
  <r>
    <s v="MERCK"/>
    <s v="MK-3475-D46"/>
    <s v="Merck Sharp and Dohme LLC"/>
    <s v="Brazil"/>
    <x v="1"/>
    <n v="40700"/>
    <s v="Revenues - Third Parties"/>
    <m/>
    <s v="Freight - Shipments"/>
    <n v="2026"/>
    <n v="7"/>
    <s v="USD"/>
    <n v="-1807.9245807"/>
    <n v="1"/>
    <n v="-1807.9245807"/>
    <x v="6"/>
    <s v="Not Applicable"/>
    <m/>
    <m/>
    <m/>
    <m/>
    <m/>
    <m/>
    <m/>
    <m/>
    <m/>
  </r>
  <r>
    <s v="J &amp; J"/>
    <s v="61186372NSC2002"/>
    <s v="Janssen"/>
    <s v="Brazil"/>
    <x v="1"/>
    <n v="40700"/>
    <s v="Revenues - Third Parties"/>
    <m/>
    <s v="Freight - Shipments"/>
    <n v="2026"/>
    <n v="7"/>
    <s v="USD"/>
    <n v="-520.10652014999994"/>
    <n v="1"/>
    <n v="-520.10652014999994"/>
    <x v="6"/>
    <s v="Not Applicable"/>
    <m/>
    <m/>
    <m/>
    <m/>
    <m/>
    <m/>
    <m/>
    <m/>
    <m/>
  </r>
  <r>
    <s v="GILEAD SCI"/>
    <s v="GS-US-626-6216"/>
    <s v="Gilead Sciences, Inc."/>
    <s v="Brazil"/>
    <x v="1"/>
    <n v="40700"/>
    <s v="Revenues - Third Parties"/>
    <m/>
    <s v="Freight - Returns"/>
    <n v="2026"/>
    <n v="7"/>
    <s v="USD"/>
    <n v="-952.41301889999977"/>
    <n v="1"/>
    <n v="-952.41301889999977"/>
    <x v="6"/>
    <s v="Not Applicable"/>
    <m/>
    <m/>
    <m/>
    <m/>
    <m/>
    <m/>
    <m/>
    <m/>
    <m/>
  </r>
  <r>
    <s v="J &amp; J"/>
    <s v="64007957MMY3006"/>
    <s v="Janssen"/>
    <s v="Brazil"/>
    <x v="1"/>
    <n v="40700"/>
    <s v="Revenues - Third Parties"/>
    <m/>
    <s v="Freight - Shipments"/>
    <n v="2026"/>
    <n v="7"/>
    <s v="USD"/>
    <n v="-1417.9495249500001"/>
    <n v="1"/>
    <n v="-1417.9495249500001"/>
    <x v="6"/>
    <s v="Not Applicable"/>
    <m/>
    <m/>
    <m/>
    <m/>
    <m/>
    <m/>
    <m/>
    <m/>
    <m/>
  </r>
  <r>
    <s v="ELI LILLY"/>
    <s v="J2N-OX-JZNP"/>
    <s v="Eli Lilly &amp; Co."/>
    <s v="Brazil"/>
    <x v="1"/>
    <n v="40700"/>
    <s v="Revenues - Third Parties"/>
    <m/>
    <s v="Freight - Returns"/>
    <n v="2026"/>
    <n v="7"/>
    <s v="USD"/>
    <n v="-3936.1949003999998"/>
    <n v="1"/>
    <n v="-3936.1949003999998"/>
    <x v="6"/>
    <s v="Not Applicable"/>
    <m/>
    <m/>
    <m/>
    <m/>
    <m/>
    <m/>
    <m/>
    <m/>
    <m/>
  </r>
  <r>
    <s v="MERCK"/>
    <s v="MK-3475-158"/>
    <s v="Merck Sharp and Dohme LLC"/>
    <s v="Brazil"/>
    <x v="1"/>
    <n v="40700"/>
    <s v="Revenues - Third Parties"/>
    <m/>
    <s v="Freight - Shipments"/>
    <n v="2026"/>
    <n v="7"/>
    <s v="USD"/>
    <n v="-886.36181445"/>
    <n v="1"/>
    <n v="-886.36181445"/>
    <x v="6"/>
    <s v="Not Applicable"/>
    <m/>
    <m/>
    <m/>
    <m/>
    <m/>
    <m/>
    <m/>
    <m/>
    <m/>
  </r>
  <r>
    <s v="J &amp; J"/>
    <s v="CNTO1959UCO3004"/>
    <s v="Janssen"/>
    <s v="Brazil"/>
    <x v="1"/>
    <n v="40700"/>
    <s v="Revenues - Third Parties"/>
    <m/>
    <s v="Freight - Shipments"/>
    <n v="2026"/>
    <n v="7"/>
    <s v="USD"/>
    <n v="-685.92085274999988"/>
    <n v="1"/>
    <n v="-685.92085274999988"/>
    <x v="6"/>
    <s v="Not Applicable"/>
    <m/>
    <m/>
    <m/>
    <m/>
    <m/>
    <m/>
    <m/>
    <m/>
    <m/>
  </r>
  <r>
    <s v="J &amp; J"/>
    <s v="70033093AFL3002"/>
    <s v="Janssen"/>
    <s v="Brazil"/>
    <x v="1"/>
    <n v="40700"/>
    <s v="Revenues - Third Parties"/>
    <m/>
    <s v="Freight - Shipments"/>
    <n v="2026"/>
    <n v="7"/>
    <s v="USD"/>
    <n v="-22776.261545100006"/>
    <n v="1"/>
    <n v="-22776.261545100006"/>
    <x v="6"/>
    <s v="Not Applicable"/>
    <m/>
    <m/>
    <m/>
    <m/>
    <m/>
    <m/>
    <m/>
    <m/>
    <m/>
  </r>
  <r>
    <s v="DEBIOPHARM"/>
    <s v="Debio 4326-301"/>
    <s v="DebioPharm"/>
    <s v="Brazil"/>
    <x v="1"/>
    <n v="40700"/>
    <s v="Revenues - Third Parties"/>
    <m/>
    <s v="Freight - Shipments"/>
    <n v="2026"/>
    <n v="7"/>
    <s v="USD"/>
    <n v="-96.758168850000004"/>
    <n v="1"/>
    <n v="-96.758168850000004"/>
    <x v="6"/>
    <s v="Not Applicable"/>
    <m/>
    <m/>
    <m/>
    <m/>
    <m/>
    <m/>
    <m/>
    <m/>
    <m/>
  </r>
  <r>
    <s v="MERCK"/>
    <s v="MK-3475-06B"/>
    <s v="Merck Sharp and Dohme LLC"/>
    <s v="Brazil"/>
    <x v="1"/>
    <n v="40700"/>
    <s v="Revenues - Third Parties"/>
    <m/>
    <s v="Freight - Shipments"/>
    <n v="2026"/>
    <n v="7"/>
    <s v="USD"/>
    <n v="-128.33714459999999"/>
    <n v="1"/>
    <n v="-128.33714459999999"/>
    <x v="6"/>
    <s v="Not Applicable"/>
    <m/>
    <m/>
    <m/>
    <m/>
    <m/>
    <m/>
    <m/>
    <m/>
    <m/>
  </r>
  <r>
    <s v="ASTRAZENECA"/>
    <s v="D3463C00003"/>
    <s v="Astra Zeneca"/>
    <s v="Brazil"/>
    <x v="1"/>
    <n v="40700"/>
    <s v="Revenues - Third Parties"/>
    <m/>
    <s v="Freight - Returns"/>
    <n v="2026"/>
    <n v="7"/>
    <s v="USD"/>
    <n v="-58.449324149999995"/>
    <n v="1"/>
    <n v="-58.449324149999995"/>
    <x v="6"/>
    <s v="Not Applicable"/>
    <m/>
    <m/>
    <m/>
    <m/>
    <m/>
    <m/>
    <m/>
    <m/>
    <m/>
  </r>
  <r>
    <s v="ELI LILLY"/>
    <s v="J2N-OX-JZNM"/>
    <s v="Eli Lilly &amp; Co."/>
    <s v="Brazil"/>
    <x v="1"/>
    <n v="40700"/>
    <s v="Revenues - Third Parties"/>
    <m/>
    <s v="Freight - Returns"/>
    <n v="2026"/>
    <n v="7"/>
    <s v="USD"/>
    <n v="-555.99701010000001"/>
    <n v="1"/>
    <n v="-555.99701010000001"/>
    <x v="6"/>
    <s v="Not Applicable"/>
    <m/>
    <m/>
    <m/>
    <m/>
    <m/>
    <m/>
    <m/>
    <m/>
    <m/>
  </r>
  <r>
    <s v="J &amp; J"/>
    <s v="CNTO1959PBCRD3007"/>
    <s v="Janssen"/>
    <s v="Brazil"/>
    <x v="1"/>
    <n v="40700"/>
    <s v="Revenues - Third Parties"/>
    <m/>
    <s v="Freight - Shipments"/>
    <n v="2026"/>
    <n v="7"/>
    <s v="USD"/>
    <n v="-1383.5702874000001"/>
    <n v="1"/>
    <n v="-1383.5702874000001"/>
    <x v="6"/>
    <s v="Not Applicable"/>
    <m/>
    <m/>
    <m/>
    <m/>
    <m/>
    <m/>
    <m/>
    <m/>
    <m/>
  </r>
  <r>
    <s v="MERCK"/>
    <s v="MK-0616-015"/>
    <s v="Merck Sharp and Dohme LLC"/>
    <s v="Brazil"/>
    <x v="1"/>
    <n v="40700"/>
    <s v="Revenues - Third Parties"/>
    <m/>
    <s v="Freight - Shipments"/>
    <n v="2026"/>
    <n v="7"/>
    <s v="USD"/>
    <n v="-1922.7540296999996"/>
    <n v="1"/>
    <n v="-1922.7540296999996"/>
    <x v="6"/>
    <s v="Not Applicable"/>
    <m/>
    <m/>
    <m/>
    <m/>
    <m/>
    <m/>
    <m/>
    <m/>
    <m/>
  </r>
  <r>
    <s v="ASTRAZENECA"/>
    <s v="D346BC00001"/>
    <s v="Astra Zeneca"/>
    <s v="Brazil"/>
    <x v="1"/>
    <n v="40700"/>
    <s v="Revenues - Third Parties"/>
    <m/>
    <s v="Freight - Shipments"/>
    <n v="2026"/>
    <n v="7"/>
    <s v="USD"/>
    <n v="-4627.7174464500004"/>
    <n v="1"/>
    <n v="-4627.7174464500004"/>
    <x v="6"/>
    <s v="Not Applicable"/>
    <m/>
    <m/>
    <m/>
    <m/>
    <m/>
    <m/>
    <m/>
    <m/>
    <m/>
  </r>
  <r>
    <s v="ELI LILLY"/>
    <s v="J2A-MC-GZGP"/>
    <s v="Eli Lilly &amp; Co."/>
    <s v="Brazil"/>
    <x v="1"/>
    <n v="40700"/>
    <s v="Revenues - Third Parties"/>
    <m/>
    <s v="Freight - Returns"/>
    <n v="2026"/>
    <n v="7"/>
    <s v="USD"/>
    <n v="-685.80797670000004"/>
    <n v="1"/>
    <n v="-685.80797670000004"/>
    <x v="6"/>
    <s v="Not Applicable"/>
    <m/>
    <m/>
    <m/>
    <m/>
    <m/>
    <m/>
    <m/>
    <m/>
    <m/>
  </r>
  <r>
    <s v="J &amp; J"/>
    <s v="64407564MMY3009"/>
    <s v="Janssen"/>
    <s v="Brazil"/>
    <x v="1"/>
    <n v="40700"/>
    <s v="Revenues - Third Parties"/>
    <m/>
    <s v="Freight - Shipments"/>
    <n v="2026"/>
    <n v="7"/>
    <s v="USD"/>
    <n v="-8072.3003035499987"/>
    <n v="1"/>
    <n v="-8072.3003035499987"/>
    <x v="6"/>
    <s v="Not Applicable"/>
    <m/>
    <m/>
    <m/>
    <m/>
    <m/>
    <m/>
    <m/>
    <m/>
    <m/>
  </r>
  <r>
    <s v="CSL"/>
    <s v="CSL300_2301_ph3"/>
    <s v="CSL Behring GmbH"/>
    <s v="Brazil"/>
    <x v="1"/>
    <n v="40700"/>
    <s v="Revenues - Third Parties"/>
    <m/>
    <s v="Freight - Shipments"/>
    <n v="2026"/>
    <n v="7"/>
    <s v="USD"/>
    <n v="-295.33111965000001"/>
    <n v="1"/>
    <n v="-295.33111965000001"/>
    <x v="6"/>
    <s v="Not Applicable"/>
    <m/>
    <m/>
    <m/>
    <m/>
    <m/>
    <m/>
    <m/>
    <m/>
    <m/>
  </r>
  <r>
    <s v="ASTRAZENECA"/>
    <s v="D5989C00001"/>
    <s v="Astra Zeneca"/>
    <s v="Brazil"/>
    <x v="1"/>
    <n v="40700"/>
    <s v="Revenues - Third Parties"/>
    <m/>
    <s v="Freight - Shipments"/>
    <n v="2026"/>
    <n v="7"/>
    <s v="USD"/>
    <n v="-1155.6864091499999"/>
    <n v="1"/>
    <n v="-1155.6864091499999"/>
    <x v="6"/>
    <s v="Not Applicable"/>
    <m/>
    <m/>
    <m/>
    <m/>
    <m/>
    <m/>
    <m/>
    <m/>
    <m/>
  </r>
  <r>
    <s v="MERCK"/>
    <s v="V940-002"/>
    <s v="Merck Sharp and Dohme LLC"/>
    <s v="Brazil"/>
    <x v="1"/>
    <n v="40700"/>
    <s v="Revenues - Third Parties"/>
    <m/>
    <s v="Freight - Shipments"/>
    <n v="2026"/>
    <n v="7"/>
    <s v="USD"/>
    <n v="-1479.39386595"/>
    <n v="1"/>
    <n v="-1479.39386595"/>
    <x v="6"/>
    <s v="Not Applicable"/>
    <m/>
    <m/>
    <m/>
    <m/>
    <m/>
    <m/>
    <m/>
    <m/>
    <m/>
  </r>
  <r>
    <s v="MERCK"/>
    <s v="MK-7240-001"/>
    <s v="Merck Sharp and Dohme LLC"/>
    <s v="Brazil"/>
    <x v="1"/>
    <n v="40700"/>
    <s v="Revenues - Third Parties"/>
    <m/>
    <s v="Freight - Shipments"/>
    <n v="2026"/>
    <n v="7"/>
    <s v="USD"/>
    <n v="-4.0740650999999994"/>
    <n v="1"/>
    <n v="-4.0740650999999994"/>
    <x v="6"/>
    <s v="Not Applicable"/>
    <m/>
    <m/>
    <m/>
    <m/>
    <m/>
    <m/>
    <m/>
    <m/>
    <m/>
  </r>
  <r>
    <s v="ASTRAZENECA"/>
    <s v="D4325C00010"/>
    <s v="Astra Zeneca"/>
    <s v="Brazil"/>
    <x v="1"/>
    <n v="40700"/>
    <s v="Revenues - Third Parties"/>
    <m/>
    <s v="Freight - Shipments"/>
    <n v="2026"/>
    <n v="7"/>
    <s v="USD"/>
    <n v="-233.12471909999999"/>
    <n v="1"/>
    <n v="-233.12471909999999"/>
    <x v="6"/>
    <s v="Not Applicable"/>
    <m/>
    <m/>
    <m/>
    <m/>
    <m/>
    <m/>
    <m/>
    <m/>
    <m/>
  </r>
  <r>
    <s v="MERCK"/>
    <s v="MK-2870-007"/>
    <s v="Merck Sharp and Dohme LLC"/>
    <s v="Brazil"/>
    <x v="1"/>
    <n v="40700"/>
    <s v="Revenues - Third Parties"/>
    <m/>
    <s v="Freight - Shipments"/>
    <n v="2026"/>
    <n v="7"/>
    <s v="USD"/>
    <n v="-2815.8299221499997"/>
    <n v="1"/>
    <n v="-2815.8299221499997"/>
    <x v="6"/>
    <s v="Not Applicable"/>
    <m/>
    <m/>
    <m/>
    <m/>
    <m/>
    <m/>
    <m/>
    <m/>
    <m/>
  </r>
  <r>
    <s v="MERCK"/>
    <s v="MK-5684-004"/>
    <s v="Merck Sharp and Dohme LLC"/>
    <s v="Brazil"/>
    <x v="1"/>
    <n v="40700"/>
    <s v="Revenues - Third Parties"/>
    <m/>
    <s v="Freight - Shipments"/>
    <n v="2026"/>
    <n v="7"/>
    <s v="USD"/>
    <n v="-92.580585299999996"/>
    <n v="1"/>
    <n v="-92.580585299999996"/>
    <x v="6"/>
    <s v="Not Applicable"/>
    <m/>
    <m/>
    <m/>
    <m/>
    <m/>
    <m/>
    <m/>
    <m/>
    <m/>
  </r>
  <r>
    <s v="OTH CUST"/>
    <s v="TAS6417-301"/>
    <s v="Taiho Pharma USA"/>
    <s v="Brazil"/>
    <x v="1"/>
    <n v="40700"/>
    <s v="Revenues - Third Parties"/>
    <m/>
    <s v="Freight - Returns"/>
    <n v="2026"/>
    <n v="7"/>
    <s v="USD"/>
    <n v="-7.7960505000000007"/>
    <n v="1"/>
    <n v="-7.7960505000000007"/>
    <x v="6"/>
    <s v="Not Applicable"/>
    <m/>
    <m/>
    <m/>
    <m/>
    <m/>
    <m/>
    <m/>
    <m/>
    <m/>
  </r>
  <r>
    <s v="ELI LILLY"/>
    <s v="J3M-MC-JZQB"/>
    <s v="Eli Lilly &amp; Co."/>
    <s v="Brazil"/>
    <x v="1"/>
    <n v="40700"/>
    <s v="Revenues - Third Parties"/>
    <m/>
    <s v="Freight - Shipments"/>
    <n v="2026"/>
    <n v="7"/>
    <s v="USD"/>
    <n v="-1462.3027943999998"/>
    <n v="1"/>
    <n v="-1462.3027943999998"/>
    <x v="6"/>
    <s v="Not Applicable"/>
    <m/>
    <m/>
    <m/>
    <m/>
    <m/>
    <m/>
    <m/>
    <m/>
    <m/>
  </r>
  <r>
    <s v="MERCK"/>
    <s v="MK-9999-01A"/>
    <s v="Merck Sharp and Dohme LLC"/>
    <s v="Brazil"/>
    <x v="1"/>
    <n v="40700"/>
    <s v="Revenues - Third Parties"/>
    <m/>
    <s v="Freight - Shipments"/>
    <n v="2026"/>
    <n v="7"/>
    <s v="USD"/>
    <n v="-8.801992499999999"/>
    <n v="1"/>
    <n v="-8.801992499999999"/>
    <x v="6"/>
    <s v="Not Applicable"/>
    <m/>
    <m/>
    <m/>
    <m/>
    <m/>
    <m/>
    <m/>
    <m/>
    <m/>
  </r>
  <r>
    <s v="J &amp; J"/>
    <s v="61186372NSC2007"/>
    <s v="Janssen"/>
    <s v="Brazil"/>
    <x v="1"/>
    <n v="40700"/>
    <s v="Revenues - Third Parties"/>
    <m/>
    <s v="Freight - Shipments"/>
    <n v="2026"/>
    <n v="7"/>
    <s v="USD"/>
    <n v="-1777.4240683500002"/>
    <n v="1"/>
    <n v="-1777.4240683500002"/>
    <x v="6"/>
    <s v="Not Applicable"/>
    <m/>
    <m/>
    <m/>
    <m/>
    <m/>
    <m/>
    <m/>
    <m/>
    <m/>
  </r>
  <r>
    <s v="ASTRAZENECA"/>
    <s v="D6972C00002"/>
    <s v="Astra Zeneca"/>
    <s v="Brazil"/>
    <x v="1"/>
    <n v="40700"/>
    <s v="Revenues - Third Parties"/>
    <m/>
    <s v="Freight - Shipments"/>
    <n v="2026"/>
    <n v="7"/>
    <s v="USD"/>
    <n v="-407.5772862"/>
    <n v="1"/>
    <n v="-407.5772862"/>
    <x v="6"/>
    <s v="Not Applicable"/>
    <m/>
    <m/>
    <m/>
    <m/>
    <m/>
    <m/>
    <m/>
    <m/>
    <m/>
  </r>
  <r>
    <s v="DAIICHI"/>
    <s v="DS6000-109"/>
    <s v="Daiichi Sankyo Pharma Development"/>
    <s v="Brazil"/>
    <x v="1"/>
    <n v="40700"/>
    <s v="Revenues - Third Parties"/>
    <m/>
    <s v="Freight - Shipments"/>
    <n v="2026"/>
    <n v="7"/>
    <s v="USD"/>
    <n v="-1492.75300965"/>
    <n v="1"/>
    <n v="-1492.75300965"/>
    <x v="6"/>
    <s v="Not Applicable"/>
    <m/>
    <m/>
    <m/>
    <m/>
    <m/>
    <m/>
    <m/>
    <m/>
    <m/>
  </r>
  <r>
    <s v="MERCK"/>
    <s v="MK-5684-003"/>
    <s v="Merck Sharp and Dohme LLC"/>
    <s v="Brazil"/>
    <x v="1"/>
    <n v="40700"/>
    <s v="Revenues - Third Parties"/>
    <m/>
    <s v="Freight - Shipments"/>
    <n v="2026"/>
    <n v="7"/>
    <s v="USD"/>
    <n v="-159.32893095"/>
    <n v="1"/>
    <n v="-159.32893095"/>
    <x v="6"/>
    <s v="Not Applicable"/>
    <m/>
    <m/>
    <m/>
    <m/>
    <m/>
    <m/>
    <m/>
    <m/>
    <m/>
  </r>
  <r>
    <s v="J &amp; J"/>
    <s v="CNTO1959CRD3008"/>
    <s v="Janssen"/>
    <s v="Brazil"/>
    <x v="1"/>
    <n v="40700"/>
    <s v="Revenues - Third Parties"/>
    <m/>
    <s v="Freight - Shipments"/>
    <n v="2026"/>
    <n v="7"/>
    <s v="USD"/>
    <n v="-532.54510994999998"/>
    <n v="1"/>
    <n v="-532.54510994999998"/>
    <x v="6"/>
    <s v="Not Applicable"/>
    <m/>
    <m/>
    <m/>
    <m/>
    <m/>
    <m/>
    <m/>
    <m/>
    <m/>
  </r>
  <r>
    <s v="ASTRAZENECA"/>
    <s v="D6972C00003"/>
    <s v="Astra Zeneca"/>
    <s v="Brazil"/>
    <x v="1"/>
    <n v="40700"/>
    <s v="Revenues - Third Parties"/>
    <m/>
    <s v="Freight - Shipments"/>
    <n v="2026"/>
    <n v="7"/>
    <s v="USD"/>
    <n v="-350.21987699999994"/>
    <n v="1"/>
    <n v="-350.21987699999994"/>
    <x v="6"/>
    <s v="Not Applicable"/>
    <m/>
    <m/>
    <m/>
    <m/>
    <m/>
    <m/>
    <m/>
    <m/>
    <m/>
  </r>
  <r>
    <s v="MERCK"/>
    <s v="MK-2870-019"/>
    <s v="Merck Sharp and Dohme LLC"/>
    <s v="Brazil"/>
    <x v="1"/>
    <n v="40700"/>
    <s v="Revenues - Third Parties"/>
    <m/>
    <s v="Freight - Shipments"/>
    <n v="2026"/>
    <n v="7"/>
    <s v="USD"/>
    <n v="-3199.6412437499998"/>
    <n v="1"/>
    <n v="-3199.6412437499998"/>
    <x v="6"/>
    <s v="Not Applicable"/>
    <m/>
    <m/>
    <m/>
    <m/>
    <m/>
    <m/>
    <m/>
    <m/>
    <m/>
  </r>
  <r>
    <s v="J &amp; J"/>
    <s v="77242113PSO3004"/>
    <s v="Janssen"/>
    <s v="Brazil"/>
    <x v="1"/>
    <n v="40700"/>
    <s v="Revenues - Third Parties"/>
    <m/>
    <s v="Freight - Shipments"/>
    <n v="2026"/>
    <n v="7"/>
    <s v="USD"/>
    <n v="-336.27061964999996"/>
    <n v="1"/>
    <n v="-336.27061964999996"/>
    <x v="6"/>
    <s v="Not Applicable"/>
    <m/>
    <m/>
    <m/>
    <m/>
    <m/>
    <m/>
    <m/>
    <m/>
    <m/>
  </r>
  <r>
    <s v="MERCK"/>
    <s v="MK-2870-015"/>
    <s v="Merck Sharp and Dohme LLC"/>
    <s v="Brazil"/>
    <x v="1"/>
    <n v="40700"/>
    <s v="Revenues - Third Parties"/>
    <m/>
    <s v="Freight - Shipments"/>
    <n v="2026"/>
    <n v="7"/>
    <s v="USD"/>
    <n v="-379.53197415"/>
    <n v="1"/>
    <n v="-379.53197415"/>
    <x v="6"/>
    <s v="Not Applicable"/>
    <m/>
    <m/>
    <m/>
    <m/>
    <m/>
    <m/>
    <m/>
    <m/>
    <m/>
  </r>
  <r>
    <s v="J &amp; J"/>
    <s v="64407564MMY2006"/>
    <s v="Janssen"/>
    <s v="Brazil"/>
    <x v="1"/>
    <n v="40700"/>
    <s v="Revenues - Third Parties"/>
    <m/>
    <s v="Freight - Shipments"/>
    <n v="2026"/>
    <n v="7"/>
    <s v="USD"/>
    <n v="-2118.2892695999999"/>
    <n v="1"/>
    <n v="-2118.2892695999999"/>
    <x v="6"/>
    <s v="Not Applicable"/>
    <m/>
    <m/>
    <m/>
    <m/>
    <m/>
    <m/>
    <m/>
    <m/>
    <m/>
  </r>
  <r>
    <s v="MERCK"/>
    <s v="MK-0616-019"/>
    <s v="Merck Sharp and Dohme LLC"/>
    <s v="Brazil"/>
    <x v="1"/>
    <n v="40700"/>
    <s v="Revenues - Third Parties"/>
    <m/>
    <s v="Freight - Shipments"/>
    <n v="2026"/>
    <n v="7"/>
    <s v="USD"/>
    <n v="-106.73687955"/>
    <n v="1"/>
    <n v="-106.73687955"/>
    <x v="6"/>
    <s v="Not Applicable"/>
    <m/>
    <m/>
    <m/>
    <m/>
    <m/>
    <m/>
    <m/>
    <m/>
    <m/>
  </r>
  <r>
    <s v="MERCK"/>
    <s v="MK-3475-06D"/>
    <s v="Merck Sharp and Dohme LLC"/>
    <s v="Brazil"/>
    <x v="1"/>
    <n v="40700"/>
    <s v="Revenues - Third Parties"/>
    <m/>
    <s v="Freight - Shipments"/>
    <n v="2026"/>
    <n v="7"/>
    <s v="USD"/>
    <n v="-177.1767984"/>
    <n v="1"/>
    <n v="-177.1767984"/>
    <x v="6"/>
    <s v="Not Applicable"/>
    <m/>
    <m/>
    <m/>
    <m/>
    <m/>
    <m/>
    <m/>
    <m/>
    <m/>
  </r>
  <r>
    <s v="MERCK"/>
    <s v="MK-2870-012"/>
    <s v="Merck Sharp and Dohme LLC"/>
    <s v="Brazil"/>
    <x v="1"/>
    <n v="40700"/>
    <s v="Revenues - Third Parties"/>
    <m/>
    <s v="Freight - Shipments"/>
    <n v="2026"/>
    <n v="7"/>
    <s v="USD"/>
    <n v="-2962.1009071500002"/>
    <n v="1"/>
    <n v="-2962.1009071500002"/>
    <x v="6"/>
    <s v="Not Applicable"/>
    <m/>
    <m/>
    <m/>
    <m/>
    <m/>
    <m/>
    <m/>
    <m/>
    <m/>
  </r>
  <r>
    <s v="REGENERON"/>
    <s v="R3918-MG-2018"/>
    <s v="Regeneron Pharmaceuticals Inc"/>
    <s v="Brazil"/>
    <x v="1"/>
    <n v="40700"/>
    <s v="Revenues - Third Parties"/>
    <m/>
    <s v="Freight - Shipments"/>
    <n v="2026"/>
    <n v="7"/>
    <s v="USD"/>
    <n v="-1960.8365374499999"/>
    <n v="1"/>
    <n v="-1960.8365374499999"/>
    <x v="6"/>
    <s v="Not Applicable"/>
    <m/>
    <m/>
    <m/>
    <m/>
    <m/>
    <m/>
    <m/>
    <m/>
    <m/>
  </r>
  <r>
    <s v="ELI LILLY"/>
    <s v="J1I-MC-GZQA"/>
    <s v="Eli Lilly &amp; Co."/>
    <s v="Brazil"/>
    <x v="1"/>
    <n v="40700"/>
    <s v="Revenues - Third Parties"/>
    <m/>
    <s v="Freight - Shipments"/>
    <n v="2026"/>
    <n v="7"/>
    <s v="USD"/>
    <n v="-114.9475887"/>
    <n v="1"/>
    <n v="-114.9475887"/>
    <x v="6"/>
    <s v="Not Applicable"/>
    <m/>
    <m/>
    <m/>
    <m/>
    <m/>
    <m/>
    <m/>
    <m/>
    <m/>
  </r>
  <r>
    <s v="ELI LILLY"/>
    <s v="J1I-MC-GZBO"/>
    <s v="Eli Lilly &amp; Co."/>
    <s v="Brazil"/>
    <x v="1"/>
    <n v="40700"/>
    <s v="Revenues - Third Parties"/>
    <m/>
    <s v="Freight - Returns"/>
    <n v="2026"/>
    <n v="7"/>
    <s v="USD"/>
    <n v="-9207.3163591500015"/>
    <n v="1"/>
    <n v="-9207.3163591500015"/>
    <x v="6"/>
    <s v="Not Applicable"/>
    <m/>
    <m/>
    <m/>
    <m/>
    <m/>
    <m/>
    <m/>
    <m/>
    <m/>
  </r>
  <r>
    <s v="ELI LILLY"/>
    <s v="J3L-MC-EZEF"/>
    <s v="Eli Lilly &amp; Co."/>
    <s v="Brazil"/>
    <x v="1"/>
    <n v="40700"/>
    <s v="Revenues - Third Parties"/>
    <m/>
    <s v="Freight - Returns"/>
    <n v="2026"/>
    <n v="7"/>
    <s v="USD"/>
    <n v="-3517.0691660999996"/>
    <n v="1"/>
    <n v="-3517.0691660999996"/>
    <x v="6"/>
    <s v="Not Applicable"/>
    <m/>
    <m/>
    <m/>
    <m/>
    <m/>
    <m/>
    <m/>
    <m/>
    <m/>
  </r>
  <r>
    <s v="MERCK"/>
    <s v="MK-4482-023"/>
    <s v="Merck Sharp and Dohme LLC"/>
    <s v="Brazil"/>
    <x v="1"/>
    <n v="40700"/>
    <s v="Revenues - Third Parties"/>
    <m/>
    <s v="Freight - Shipments"/>
    <n v="2026"/>
    <n v="7"/>
    <s v="USD"/>
    <n v="-17.514502950000001"/>
    <n v="1"/>
    <n v="-17.514502950000001"/>
    <x v="6"/>
    <s v="Not Applicable"/>
    <m/>
    <m/>
    <m/>
    <m/>
    <m/>
    <m/>
    <m/>
    <m/>
    <m/>
  </r>
  <r>
    <s v="MERCK"/>
    <s v="MK-2870-023"/>
    <s v="Merck Sharp and Dohme LLC"/>
    <s v="Brazil"/>
    <x v="1"/>
    <n v="40700"/>
    <s v="Revenues - Third Parties"/>
    <m/>
    <s v="Freight - Shipments"/>
    <n v="2026"/>
    <n v="7"/>
    <s v="USD"/>
    <n v="-6637.1596976999999"/>
    <n v="1"/>
    <n v="-6637.1596976999999"/>
    <x v="6"/>
    <s v="Not Applicable"/>
    <m/>
    <m/>
    <m/>
    <m/>
    <m/>
    <m/>
    <m/>
    <m/>
    <m/>
  </r>
  <r>
    <s v="MERCK"/>
    <s v="MK-3475-06C"/>
    <s v="Merck Sharp and Dohme LLC"/>
    <s v="Brazil"/>
    <x v="1"/>
    <n v="40700"/>
    <s v="Revenues - Third Parties"/>
    <m/>
    <s v="Freight - Shipments"/>
    <n v="2026"/>
    <n v="7"/>
    <s v="USD"/>
    <n v="-6388.4569140000012"/>
    <n v="1"/>
    <n v="-6388.4569140000012"/>
    <x v="6"/>
    <s v="Not Applicable"/>
    <m/>
    <m/>
    <m/>
    <m/>
    <m/>
    <m/>
    <m/>
    <m/>
    <m/>
  </r>
  <r>
    <s v="MERCK"/>
    <s v="MK-1084-004"/>
    <s v="Merck Sharp and Dohme LLC"/>
    <s v="Brazil"/>
    <x v="1"/>
    <n v="40700"/>
    <s v="Revenues - Third Parties"/>
    <m/>
    <s v="Freight - Shipments"/>
    <n v="2026"/>
    <n v="7"/>
    <s v="USD"/>
    <n v="-2478.3890176499999"/>
    <n v="1"/>
    <n v="-2478.3890176499999"/>
    <x v="6"/>
    <s v="Not Applicable"/>
    <m/>
    <m/>
    <m/>
    <m/>
    <m/>
    <m/>
    <m/>
    <m/>
    <m/>
  </r>
  <r>
    <s v="MERCK"/>
    <s v="MK-2870-010"/>
    <s v="Merck Sharp and Dohme LLC"/>
    <s v="Brazil"/>
    <x v="1"/>
    <n v="40700"/>
    <s v="Revenues - Third Parties"/>
    <m/>
    <s v="Freight - Shipments"/>
    <n v="2026"/>
    <n v="7"/>
    <s v="USD"/>
    <n v="-2052.5258113499999"/>
    <n v="1"/>
    <n v="-2052.5258113499999"/>
    <x v="6"/>
    <s v="Not Applicable"/>
    <m/>
    <m/>
    <m/>
    <m/>
    <m/>
    <m/>
    <m/>
    <m/>
    <m/>
  </r>
  <r>
    <s v="MERCK"/>
    <s v="MK-7240-008"/>
    <s v="Merck Sharp and Dohme LLC"/>
    <s v="Brazil"/>
    <x v="1"/>
    <n v="40700"/>
    <s v="Revenues - Third Parties"/>
    <m/>
    <s v="Freight - Shipments"/>
    <n v="2026"/>
    <n v="7"/>
    <s v="USD"/>
    <n v="-70.954586849999998"/>
    <n v="1"/>
    <n v="-70.954586849999998"/>
    <x v="6"/>
    <s v="Not Applicable"/>
    <m/>
    <m/>
    <m/>
    <m/>
    <m/>
    <m/>
    <m/>
    <m/>
    <m/>
  </r>
  <r>
    <s v="J &amp; J"/>
    <s v="CNTO1959ISD3001"/>
    <s v="Janssen"/>
    <s v="Brazil"/>
    <x v="1"/>
    <n v="40700"/>
    <s v="Revenues - Third Parties"/>
    <m/>
    <s v="Freight - Shipments"/>
    <n v="2026"/>
    <n v="7"/>
    <s v="USD"/>
    <n v="-408.46274910000005"/>
    <n v="1"/>
    <n v="-408.46274910000005"/>
    <x v="6"/>
    <s v="Not Applicable"/>
    <m/>
    <m/>
    <m/>
    <m/>
    <m/>
    <m/>
    <m/>
    <m/>
    <m/>
  </r>
  <r>
    <s v="MERCK"/>
    <s v="V940-009"/>
    <s v="Merck Sharp and Dohme LLC"/>
    <s v="Brazil"/>
    <x v="1"/>
    <n v="40700"/>
    <s v="Revenues - Third Parties"/>
    <m/>
    <s v="Freight - Shipments"/>
    <n v="2026"/>
    <n v="7"/>
    <s v="USD"/>
    <n v="-8527.6212346499997"/>
    <n v="1"/>
    <n v="-8527.6212346499997"/>
    <x v="6"/>
    <s v="Not Applicable"/>
    <m/>
    <m/>
    <m/>
    <m/>
    <m/>
    <m/>
    <m/>
    <m/>
    <m/>
  </r>
  <r>
    <s v="J &amp; J"/>
    <s v="42847922MDD3003"/>
    <s v="Janssen"/>
    <s v="Brazil"/>
    <x v="1"/>
    <n v="40700"/>
    <s v="Revenues - Third Parties"/>
    <m/>
    <s v="Freight - Shipments"/>
    <n v="2026"/>
    <n v="7"/>
    <s v="USD"/>
    <n v="-178.75589339999999"/>
    <n v="1"/>
    <n v="-178.75589339999999"/>
    <x v="6"/>
    <s v="Not Applicable"/>
    <m/>
    <m/>
    <m/>
    <m/>
    <m/>
    <m/>
    <m/>
    <m/>
    <m/>
  </r>
  <r>
    <s v="J &amp; J"/>
    <s v="TMC207LEP3001"/>
    <s v="Janssen"/>
    <s v="Brazil"/>
    <x v="1"/>
    <n v="40700"/>
    <s v="Revenues - Third Parties"/>
    <m/>
    <s v="Freight - Shipments"/>
    <n v="2026"/>
    <n v="7"/>
    <s v="USD"/>
    <n v="-418.69119074999998"/>
    <n v="1"/>
    <n v="-418.69119074999998"/>
    <x v="6"/>
    <s v="Not Applicable"/>
    <m/>
    <m/>
    <m/>
    <m/>
    <m/>
    <m/>
    <m/>
    <m/>
    <m/>
  </r>
  <r>
    <s v="MERCK"/>
    <s v="MK-1084-007"/>
    <s v="Merck Sharp and Dohme LLC"/>
    <s v="Brazil"/>
    <x v="1"/>
    <n v="40700"/>
    <s v="Revenues - Third Parties"/>
    <m/>
    <s v="Freight - Shipments"/>
    <n v="2026"/>
    <n v="7"/>
    <s v="USD"/>
    <n v="-228.86642625000002"/>
    <n v="1"/>
    <n v="-228.86642625000002"/>
    <x v="6"/>
    <s v="Not Applicable"/>
    <m/>
    <m/>
    <m/>
    <m/>
    <m/>
    <m/>
    <m/>
    <m/>
    <m/>
  </r>
  <r>
    <s v="ASTRAZENECA"/>
    <s v="D5241C00006"/>
    <s v="Astra Zeneca"/>
    <s v="Brazil"/>
    <x v="1"/>
    <n v="40700"/>
    <s v="Revenues - Third Parties"/>
    <m/>
    <s v="Freight - Shipments"/>
    <n v="2026"/>
    <n v="7"/>
    <s v="USD"/>
    <n v="-683.73936225"/>
    <n v="1"/>
    <n v="-683.73936225"/>
    <x v="6"/>
    <s v="Not Applicable"/>
    <m/>
    <m/>
    <m/>
    <m/>
    <m/>
    <m/>
    <m/>
    <m/>
    <m/>
  </r>
  <r>
    <s v="DAIICHI"/>
    <s v="DS8201-724 (DG-05)"/>
    <s v="Daiichi Sankyo Pharma Development"/>
    <s v="Brazil"/>
    <x v="1"/>
    <n v="40700"/>
    <s v="Revenues - Third Parties"/>
    <m/>
    <s v="Freight - Shipments"/>
    <n v="2026"/>
    <n v="7"/>
    <s v="USD"/>
    <n v="-898.83958919999998"/>
    <n v="1"/>
    <n v="-898.83958919999998"/>
    <x v="6"/>
    <s v="Not Applicable"/>
    <m/>
    <m/>
    <m/>
    <m/>
    <m/>
    <m/>
    <m/>
    <m/>
    <m/>
  </r>
  <r>
    <s v="REGENERON"/>
    <s v="R2810-ONC-2268"/>
    <s v="Regeneron Pharmaceuticals Inc"/>
    <s v="Brazil"/>
    <x v="1"/>
    <n v="40700"/>
    <s v="Revenues - Third Parties"/>
    <m/>
    <s v="Freight - Shipments"/>
    <n v="2026"/>
    <n v="7"/>
    <s v="USD"/>
    <n v="-193.25958855000002"/>
    <n v="1"/>
    <n v="-193.25958855000002"/>
    <x v="6"/>
    <s v="Not Applicable"/>
    <m/>
    <m/>
    <m/>
    <m/>
    <m/>
    <m/>
    <m/>
    <m/>
    <m/>
  </r>
  <r>
    <s v="OTH CUST"/>
    <s v="LP352-302 (CAM)"/>
    <s v="Longboard Pharmaceuticals"/>
    <s v="Brazil"/>
    <x v="1"/>
    <n v="40700"/>
    <s v="Revenues - Third Parties"/>
    <m/>
    <s v="Freight - Shipments"/>
    <n v="2026"/>
    <n v="7"/>
    <s v="USD"/>
    <n v="-19.1550072"/>
    <n v="1"/>
    <n v="-19.1550072"/>
    <x v="6"/>
    <s v="Not Applicable"/>
    <m/>
    <m/>
    <m/>
    <m/>
    <m/>
    <m/>
    <m/>
    <m/>
    <m/>
  </r>
  <r>
    <s v="J &amp; J"/>
    <s v="61186372COR3001"/>
    <s v="Janssen"/>
    <s v="Brazil"/>
    <x v="1"/>
    <n v="40700"/>
    <s v="Revenues - Third Parties"/>
    <m/>
    <s v="Freight - Shipments"/>
    <n v="2026"/>
    <n v="7"/>
    <s v="USD"/>
    <n v="-405.82098165000008"/>
    <n v="1"/>
    <n v="-405.82098165000008"/>
    <x v="6"/>
    <s v="Not Applicable"/>
    <m/>
    <m/>
    <m/>
    <m/>
    <m/>
    <m/>
    <m/>
    <m/>
    <m/>
  </r>
  <r>
    <s v="OTH CUST"/>
    <s v="TBBO10203-101"/>
    <s v="TheRas Inc"/>
    <s v="Brazil"/>
    <x v="1"/>
    <n v="40700"/>
    <s v="Revenues - Third Parties"/>
    <m/>
    <s v="Freight - Shipments"/>
    <n v="2026"/>
    <n v="7"/>
    <s v="USD"/>
    <n v="-341.04884414999998"/>
    <n v="1"/>
    <n v="-341.04884414999998"/>
    <x v="6"/>
    <s v="Not Applicable"/>
    <m/>
    <m/>
    <m/>
    <m/>
    <m/>
    <m/>
    <m/>
    <m/>
    <m/>
  </r>
  <r>
    <s v="ASTRAZENECA"/>
    <s v="D9181C00002"/>
    <s v="Astra Zeneca"/>
    <s v="Brazil"/>
    <x v="1"/>
    <n v="40700"/>
    <s v="Revenues - Third Parties"/>
    <m/>
    <s v="Freight - Shipments"/>
    <n v="2026"/>
    <n v="7"/>
    <s v="USD"/>
    <n v="-357.08660084999997"/>
    <n v="1"/>
    <n v="-357.08660084999997"/>
    <x v="6"/>
    <s v="Not Applicable"/>
    <m/>
    <m/>
    <m/>
    <m/>
    <m/>
    <m/>
    <m/>
    <m/>
    <m/>
  </r>
  <r>
    <s v="J &amp; J"/>
    <s v="80202135SJS3001"/>
    <s v="Janssen"/>
    <s v="Brazil"/>
    <x v="1"/>
    <n v="40700"/>
    <s v="Revenues - Third Parties"/>
    <m/>
    <s v="Freight - Shipments"/>
    <n v="2026"/>
    <n v="7"/>
    <s v="USD"/>
    <n v="-1706.8794613499999"/>
    <n v="1"/>
    <n v="-1706.8794613499999"/>
    <x v="6"/>
    <s v="Not Applicable"/>
    <m/>
    <m/>
    <m/>
    <m/>
    <m/>
    <m/>
    <m/>
    <m/>
    <m/>
  </r>
  <r>
    <s v="J &amp; J"/>
    <s v="61186372COR3002"/>
    <s v="Janssen"/>
    <s v="Brazil"/>
    <x v="1"/>
    <n v="40700"/>
    <s v="Revenues - Third Parties"/>
    <m/>
    <s v="Freight - Shipments"/>
    <n v="2026"/>
    <n v="7"/>
    <s v="USD"/>
    <n v="-297.9085536"/>
    <n v="1"/>
    <n v="-297.9085536"/>
    <x v="6"/>
    <s v="Not Applicable"/>
    <m/>
    <m/>
    <m/>
    <m/>
    <m/>
    <m/>
    <m/>
    <m/>
    <m/>
  </r>
  <r>
    <s v="MERCK"/>
    <s v="MK-3475-06E"/>
    <s v="Merck Sharp and Dohme LLC"/>
    <s v="Brazil"/>
    <x v="1"/>
    <n v="40700"/>
    <s v="Revenues - Third Parties"/>
    <m/>
    <s v="Freight - Shipments"/>
    <n v="2026"/>
    <n v="7"/>
    <s v="USD"/>
    <n v="-418.4215749"/>
    <n v="1"/>
    <n v="-418.4215749"/>
    <x v="6"/>
    <s v="Not Applicable"/>
    <m/>
    <m/>
    <m/>
    <m/>
    <m/>
    <m/>
    <m/>
    <m/>
    <m/>
  </r>
  <r>
    <s v="MERCK"/>
    <s v="MK-2400-01A"/>
    <s v="Merck Sharp and Dohme LLC"/>
    <s v="Brazil"/>
    <x v="1"/>
    <n v="40700"/>
    <s v="Revenues - Third Parties"/>
    <m/>
    <s v="Freight - Shipments"/>
    <n v="2026"/>
    <n v="7"/>
    <s v="USD"/>
    <n v="-2.8084497000000002"/>
    <n v="1"/>
    <n v="-2.8084497000000002"/>
    <x v="6"/>
    <s v="Not Applicable"/>
    <m/>
    <m/>
    <m/>
    <m/>
    <m/>
    <m/>
    <m/>
    <m/>
    <m/>
  </r>
  <r>
    <s v="J &amp; J"/>
    <s v="77242113PSA3002"/>
    <s v="Janssen"/>
    <s v="Brazil"/>
    <x v="1"/>
    <n v="40700"/>
    <s v="Revenues - Third Parties"/>
    <m/>
    <s v="Freight - Shipments"/>
    <n v="2026"/>
    <n v="7"/>
    <s v="USD"/>
    <n v="-125.27896395"/>
    <n v="1"/>
    <n v="-125.27896395"/>
    <x v="6"/>
    <s v="Not Applicable"/>
    <m/>
    <m/>
    <m/>
    <m/>
    <m/>
    <m/>
    <m/>
    <m/>
    <m/>
  </r>
  <r>
    <s v="ASTRAZENECA"/>
    <s v="D6973C00001"/>
    <s v="Astra Zeneca"/>
    <s v="Brazil"/>
    <x v="1"/>
    <n v="40700"/>
    <s v="Revenues - Third Parties"/>
    <m/>
    <s v="Freight - Shipments"/>
    <n v="2026"/>
    <n v="7"/>
    <s v="USD"/>
    <n v="-2870.19991755"/>
    <n v="1"/>
    <n v="-2870.19991755"/>
    <x v="6"/>
    <s v="Not Applicable"/>
    <m/>
    <m/>
    <m/>
    <m/>
    <m/>
    <m/>
    <m/>
    <m/>
    <m/>
  </r>
  <r>
    <s v="OTH CUST"/>
    <s v="LP352-301 (CAM)"/>
    <s v="Longboard Pharmaceuticals"/>
    <s v="Brazil"/>
    <x v="1"/>
    <n v="40700"/>
    <s v="Revenues - Third Parties"/>
    <m/>
    <s v="Freight - Shipments"/>
    <n v="2026"/>
    <n v="7"/>
    <s v="USD"/>
    <n v="-71.046993149999992"/>
    <n v="1"/>
    <n v="-71.046993149999992"/>
    <x v="6"/>
    <s v="Not Applicable"/>
    <m/>
    <m/>
    <m/>
    <m/>
    <m/>
    <m/>
    <m/>
    <m/>
    <m/>
  </r>
  <r>
    <s v="MERCK"/>
    <s v="MK-2140-010"/>
    <s v="Merck Sharp and Dohme LLC"/>
    <s v="Brazil"/>
    <x v="1"/>
    <n v="40700"/>
    <s v="Revenues - Third Parties"/>
    <m/>
    <s v="Freight - Shipments"/>
    <n v="2026"/>
    <n v="7"/>
    <s v="USD"/>
    <n v="-21.87631425"/>
    <n v="1"/>
    <n v="-21.87631425"/>
    <x v="6"/>
    <s v="Not Applicable"/>
    <m/>
    <m/>
    <m/>
    <m/>
    <m/>
    <m/>
    <m/>
    <m/>
    <m/>
  </r>
  <r>
    <s v="MERCK"/>
    <s v="MK-2870-011"/>
    <s v="Merck Sharp and Dohme LLC"/>
    <s v="Brazil"/>
    <x v="1"/>
    <n v="40700"/>
    <s v="Revenues - Third Parties"/>
    <m/>
    <s v="Freight - Shipments"/>
    <n v="2026"/>
    <n v="7"/>
    <s v="USD"/>
    <n v="-3158.0022631500001"/>
    <n v="1"/>
    <n v="-3158.0022631500001"/>
    <x v="6"/>
    <s v="Not Applicable"/>
    <m/>
    <m/>
    <m/>
    <m/>
    <m/>
    <m/>
    <m/>
    <m/>
    <m/>
  </r>
  <r>
    <s v="OTH CUST"/>
    <s v="SPY123-201"/>
    <s v="Spyre Therapeutics Inc"/>
    <s v="Brazil"/>
    <x v="1"/>
    <n v="40700"/>
    <s v="Revenues - Third Parties"/>
    <m/>
    <s v="Freight - Shipments"/>
    <n v="2026"/>
    <n v="7"/>
    <s v="USD"/>
    <n v="-1655.8284897000001"/>
    <n v="1"/>
    <n v="-1655.8284897000001"/>
    <x v="6"/>
    <s v="Not Applicable"/>
    <m/>
    <m/>
    <m/>
    <m/>
    <m/>
    <m/>
    <m/>
    <m/>
    <m/>
  </r>
  <r>
    <s v="MERCK"/>
    <s v="V940-011"/>
    <s v="Merck Sharp and Dohme LLC"/>
    <s v="Brazil"/>
    <x v="1"/>
    <n v="40700"/>
    <s v="Revenues - Third Parties"/>
    <m/>
    <s v="Freight - Shipments"/>
    <n v="2026"/>
    <n v="7"/>
    <s v="USD"/>
    <n v="-12.533920349999999"/>
    <n v="1"/>
    <n v="-12.533920349999999"/>
    <x v="6"/>
    <s v="Not Applicable"/>
    <m/>
    <m/>
    <m/>
    <m/>
    <m/>
    <m/>
    <m/>
    <m/>
    <m/>
  </r>
  <r>
    <s v="OTH CUST"/>
    <s v="LP352-303 (CAM)"/>
    <s v="Longboard Pharmaceuticals"/>
    <s v="Brazil"/>
    <x v="1"/>
    <n v="40700"/>
    <s v="Revenues - Third Parties"/>
    <m/>
    <s v="Freight - Shipments"/>
    <n v="2026"/>
    <n v="7"/>
    <s v="USD"/>
    <n v="-51.607748849999993"/>
    <n v="1"/>
    <n v="-51.607748849999993"/>
    <x v="6"/>
    <s v="Not Applicable"/>
    <m/>
    <m/>
    <m/>
    <m/>
    <m/>
    <m/>
    <m/>
    <m/>
    <m/>
  </r>
  <r>
    <s v="ELI LILLY"/>
    <s v="I6T-MC-AMAY"/>
    <s v="Eli Lilly &amp; Co."/>
    <s v="Brazil"/>
    <x v="1"/>
    <n v="40700"/>
    <s v="Revenues - Third Parties"/>
    <m/>
    <s v="Freight - Shipments"/>
    <n v="2026"/>
    <n v="7"/>
    <s v="USD"/>
    <n v="-96.510777299999987"/>
    <n v="1"/>
    <n v="-96.510777299999987"/>
    <x v="6"/>
    <s v="Not Applicable"/>
    <m/>
    <m/>
    <m/>
    <m/>
    <m/>
    <m/>
    <m/>
    <m/>
    <m/>
  </r>
  <r>
    <s v="MERCK"/>
    <s v="MK-2870-022"/>
    <s v="Merck Sharp and Dohme LLC"/>
    <s v="Brazil"/>
    <x v="1"/>
    <n v="40700"/>
    <s v="Revenues - Third Parties"/>
    <m/>
    <s v="Freight - Shipments"/>
    <n v="2026"/>
    <n v="7"/>
    <s v="USD"/>
    <n v="-150.46669889999998"/>
    <n v="1"/>
    <n v="-150.46669889999998"/>
    <x v="6"/>
    <s v="Not Applicable"/>
    <m/>
    <m/>
    <m/>
    <m/>
    <m/>
    <m/>
    <m/>
    <m/>
    <m/>
  </r>
  <r>
    <s v="MERCK"/>
    <s v="MK-5684-015"/>
    <s v="Merck Sharp and Dohme LLC"/>
    <s v="Brazil"/>
    <x v="1"/>
    <n v="40700"/>
    <s v="Revenues - Third Parties"/>
    <m/>
    <s v="Freight - Shipments"/>
    <n v="2026"/>
    <n v="7"/>
    <s v="USD"/>
    <n v="-35.597480099999999"/>
    <n v="1"/>
    <n v="-35.597480099999999"/>
    <x v="6"/>
    <s v="Not Applicable"/>
    <m/>
    <m/>
    <m/>
    <m/>
    <m/>
    <m/>
    <m/>
    <m/>
    <m/>
  </r>
  <r>
    <s v="MERCK"/>
    <s v="MK-2400-001"/>
    <s v="Merck Sharp and Dohme LLC"/>
    <s v="Brazil"/>
    <x v="1"/>
    <n v="40700"/>
    <s v="Revenues - Third Parties"/>
    <m/>
    <s v="Freight - Shipments"/>
    <n v="2026"/>
    <n v="7"/>
    <s v="USD"/>
    <n v="-2.7967526999999999"/>
    <n v="1"/>
    <n v="-2.7967526999999999"/>
    <x v="6"/>
    <s v="Not Applicable"/>
    <m/>
    <m/>
    <m/>
    <m/>
    <m/>
    <m/>
    <m/>
    <m/>
    <m/>
  </r>
  <r>
    <s v="MERCK"/>
    <s v="MK-2870-033"/>
    <s v="Merck Sharp and Dohme LLC"/>
    <s v="Brazil"/>
    <x v="1"/>
    <n v="40700"/>
    <s v="Revenues - Third Parties"/>
    <m/>
    <s v="Freight - Shipments"/>
    <n v="2026"/>
    <n v="7"/>
    <s v="USD"/>
    <n v="-790.88739135000003"/>
    <n v="1"/>
    <n v="-790.88739135000003"/>
    <x v="6"/>
    <s v="Not Applicable"/>
    <m/>
    <m/>
    <m/>
    <m/>
    <m/>
    <m/>
    <m/>
    <m/>
    <m/>
  </r>
  <r>
    <s v="MERCK"/>
    <s v="MK-2870-031"/>
    <s v="Merck Sharp and Dohme LLC"/>
    <s v="Brazil"/>
    <x v="1"/>
    <n v="40700"/>
    <s v="Revenues - Third Parties"/>
    <m/>
    <s v="Freight - Shipments"/>
    <n v="2026"/>
    <n v="7"/>
    <s v="USD"/>
    <n v="-160.09625414999996"/>
    <n v="1"/>
    <n v="-160.09625414999996"/>
    <x v="6"/>
    <s v="Not Applicable"/>
    <m/>
    <m/>
    <m/>
    <m/>
    <m/>
    <m/>
    <m/>
    <m/>
    <m/>
  </r>
  <r>
    <s v="DAIICHI"/>
    <s v="DS8201-793"/>
    <s v="Daiichi Sankyo Pharma Development"/>
    <s v="Brazil"/>
    <x v="1"/>
    <n v="40700"/>
    <s v="Revenues - Third Parties"/>
    <m/>
    <s v="Freight - Shipments"/>
    <n v="2026"/>
    <n v="7"/>
    <s v="USD"/>
    <n v="-1338.5754374999999"/>
    <n v="1"/>
    <n v="-1338.5754374999999"/>
    <x v="6"/>
    <s v="Not Applicable"/>
    <m/>
    <m/>
    <m/>
    <m/>
    <m/>
    <m/>
    <m/>
    <m/>
    <m/>
  </r>
  <r>
    <s v="ELI LILLY"/>
    <s v="J3M-MC-JZQH"/>
    <s v="Eli Lilly &amp; Co."/>
    <s v="Brazil"/>
    <x v="1"/>
    <n v="40700"/>
    <s v="Revenues - Third Parties"/>
    <m/>
    <s v="Freight - Shipments"/>
    <n v="2026"/>
    <n v="7"/>
    <s v="USD"/>
    <n v="-110.41032240000001"/>
    <n v="1"/>
    <n v="-110.41032240000001"/>
    <x v="6"/>
    <s v="Not Applicable"/>
    <m/>
    <m/>
    <m/>
    <m/>
    <m/>
    <m/>
    <m/>
    <m/>
    <m/>
  </r>
  <r>
    <s v="J &amp; J"/>
    <s v="75276617AML3001"/>
    <s v="Janssen"/>
    <s v="Brazil"/>
    <x v="1"/>
    <n v="40700"/>
    <s v="Revenues - Third Parties"/>
    <m/>
    <s v="Freight - Shipments"/>
    <n v="2026"/>
    <n v="7"/>
    <s v="USD"/>
    <n v="-124.8561174"/>
    <n v="1"/>
    <n v="-124.8561174"/>
    <x v="6"/>
    <s v="Not Applicable"/>
    <m/>
    <m/>
    <m/>
    <m/>
    <m/>
    <m/>
    <m/>
    <m/>
    <m/>
  </r>
  <r>
    <s v="MERCK"/>
    <s v="MK-0616-029"/>
    <s v="Merck Sharp and Dohme LLC"/>
    <s v="Brazil"/>
    <x v="1"/>
    <n v="40700"/>
    <s v="Revenues - Third Parties"/>
    <m/>
    <s v="Freight - Shipments"/>
    <n v="2026"/>
    <n v="7"/>
    <s v="USD"/>
    <n v="-26.06500995"/>
    <n v="1"/>
    <n v="-26.06500995"/>
    <x v="6"/>
    <s v="Not Applicable"/>
    <m/>
    <m/>
    <m/>
    <m/>
    <m/>
    <m/>
    <m/>
    <m/>
    <m/>
  </r>
  <r>
    <s v="MERCK"/>
    <s v="MK-2870-032"/>
    <s v="Merck Sharp and Dohme LLC"/>
    <s v="Brazil"/>
    <x v="1"/>
    <n v="40700"/>
    <s v="Revenues - Third Parties"/>
    <m/>
    <s v="Freight - Shipments"/>
    <n v="2026"/>
    <n v="7"/>
    <s v="USD"/>
    <n v="-9443.3811192000012"/>
    <n v="1"/>
    <n v="-9443.3811192000012"/>
    <x v="6"/>
    <s v="Not Applicable"/>
    <m/>
    <m/>
    <m/>
    <m/>
    <m/>
    <m/>
    <m/>
    <m/>
    <m/>
  </r>
  <r>
    <s v="MERCK"/>
    <s v="MK-6482-034"/>
    <s v="Merck Sharp and Dohme LLC"/>
    <s v="Brazil"/>
    <x v="1"/>
    <n v="40700"/>
    <s v="Revenues - Third Parties"/>
    <m/>
    <s v="Freight - Shipments"/>
    <n v="2026"/>
    <n v="7"/>
    <s v="USD"/>
    <n v="-5416.6988116499997"/>
    <n v="1"/>
    <n v="-5416.6988116499997"/>
    <x v="6"/>
    <s v="Not Applicable"/>
    <m/>
    <m/>
    <m/>
    <m/>
    <m/>
    <m/>
    <m/>
    <m/>
    <m/>
  </r>
  <r>
    <s v="J &amp; J"/>
    <s v="54767414MMY3030"/>
    <s v="Janssen"/>
    <s v="Brazil"/>
    <x v="1"/>
    <n v="40700"/>
    <s v="Revenues - Third Parties"/>
    <m/>
    <s v="Freight - Shipments"/>
    <n v="2026"/>
    <n v="7"/>
    <s v="USD"/>
    <n v="-453.67808744999996"/>
    <n v="1"/>
    <n v="-453.67808744999996"/>
    <x v="6"/>
    <s v="Not Applicable"/>
    <m/>
    <m/>
    <m/>
    <m/>
    <m/>
    <m/>
    <m/>
    <m/>
    <m/>
  </r>
  <r>
    <s v="OTH CUST"/>
    <s v="HLX22-GC-301"/>
    <s v="Shanghai Henlius Biotech Inc"/>
    <s v="Brazil"/>
    <x v="1"/>
    <n v="40700"/>
    <s v="Revenues - Third Parties"/>
    <m/>
    <s v="Freight - Shipments"/>
    <n v="2026"/>
    <n v="7"/>
    <s v="USD"/>
    <n v="-900.69180914999993"/>
    <n v="1"/>
    <n v="-900.69180914999993"/>
    <x v="6"/>
    <s v="Not Applicable"/>
    <m/>
    <m/>
    <m/>
    <m/>
    <m/>
    <m/>
    <m/>
    <m/>
    <m/>
  </r>
  <r>
    <s v="MERCK"/>
    <s v="MK-1022-016"/>
    <s v="Merck Sharp and Dohme LLC"/>
    <s v="Brazil"/>
    <x v="1"/>
    <n v="40700"/>
    <s v="Revenues - Third Parties"/>
    <m/>
    <s v="Freight - Shipments"/>
    <n v="2026"/>
    <n v="7"/>
    <s v="USD"/>
    <n v="-155.68473059999999"/>
    <n v="1"/>
    <n v="-155.68473059999999"/>
    <x v="6"/>
    <s v="Not Applicable"/>
    <m/>
    <m/>
    <m/>
    <m/>
    <m/>
    <m/>
    <m/>
    <m/>
    <m/>
  </r>
  <r>
    <s v="ELI LILLY"/>
    <s v="I8F-MC-GPJA"/>
    <s v="Eli Lilly &amp; Co."/>
    <s v="Brazil"/>
    <x v="1"/>
    <n v="40700"/>
    <s v="Revenues - Third Parties"/>
    <m/>
    <s v="Freight - Returns"/>
    <n v="2026"/>
    <n v="7"/>
    <s v="USD"/>
    <n v="-621.00835124999992"/>
    <n v="1"/>
    <n v="-621.00835124999992"/>
    <x v="6"/>
    <s v="Not Applicable"/>
    <m/>
    <m/>
    <m/>
    <m/>
    <m/>
    <m/>
    <m/>
    <m/>
    <m/>
  </r>
  <r>
    <s v="ELI LILLY"/>
    <s v="I8F-MC-GPJD"/>
    <s v="Eli Lilly &amp; Co."/>
    <s v="Brazil"/>
    <x v="1"/>
    <n v="40700"/>
    <s v="Revenues - Third Parties"/>
    <m/>
    <s v="Freight - Returns"/>
    <n v="2026"/>
    <n v="7"/>
    <s v="USD"/>
    <n v="-509.4452895"/>
    <n v="1"/>
    <n v="-509.4452895"/>
    <x v="6"/>
    <s v="Not Applicable"/>
    <m/>
    <m/>
    <m/>
    <m/>
    <m/>
    <m/>
    <m/>
    <m/>
    <m/>
  </r>
  <r>
    <s v="MERCK"/>
    <s v="A011-12 (MK-7962-004)"/>
    <s v="Merck Sharp and Dohme LLC"/>
    <s v="Brazil"/>
    <x v="1"/>
    <n v="40700"/>
    <s v="Revenues - Third Parties"/>
    <m/>
    <s v="Freight - Shipments"/>
    <n v="2026"/>
    <n v="7"/>
    <s v="USD"/>
    <n v="-6243.7492330499999"/>
    <n v="1"/>
    <n v="-6243.7492330499999"/>
    <x v="6"/>
    <s v="Not Applicable"/>
    <m/>
    <m/>
    <m/>
    <m/>
    <m/>
    <m/>
    <m/>
    <m/>
    <m/>
  </r>
  <r>
    <s v="PFIZER"/>
    <s v="C2321008"/>
    <s v="Pfizer"/>
    <s v="Brazil"/>
    <x v="1"/>
    <n v="40700"/>
    <s v="Revenues - Third Parties"/>
    <m/>
    <s v="Freight - Shipments"/>
    <n v="2026"/>
    <n v="7"/>
    <s v="USD"/>
    <n v="-17265.925324199998"/>
    <n v="1"/>
    <n v="-17265.925324199998"/>
    <x v="6"/>
    <s v="Not Applicable"/>
    <m/>
    <m/>
    <m/>
    <m/>
    <m/>
    <m/>
    <m/>
    <m/>
    <m/>
  </r>
  <r>
    <s v="OTH CUST"/>
    <s v="SNDX-5613-0710"/>
    <s v="Syndax Pharmaceuticals Inc"/>
    <s v="Brazil"/>
    <x v="1"/>
    <n v="40700"/>
    <s v="Revenues - Third Parties"/>
    <m/>
    <s v="Freight - Shipments"/>
    <n v="2026"/>
    <n v="7"/>
    <s v="USD"/>
    <n v="-472.49212709999995"/>
    <n v="1"/>
    <n v="-472.49212709999995"/>
    <x v="6"/>
    <s v="Not Applicable"/>
    <m/>
    <m/>
    <m/>
    <m/>
    <m/>
    <m/>
    <m/>
    <m/>
    <m/>
  </r>
  <r>
    <s v="MERCK"/>
    <s v="MK-6482-033"/>
    <s v="Merck Sharp and Dohme LLC"/>
    <s v="Brazil"/>
    <x v="1"/>
    <n v="40700"/>
    <s v="Revenues - Third Parties"/>
    <m/>
    <s v="Freight - Shipments"/>
    <n v="2026"/>
    <n v="7"/>
    <s v="USD"/>
    <n v="-1974.5775882"/>
    <n v="1"/>
    <n v="-1974.5775882"/>
    <x v="6"/>
    <s v="Not Applicable"/>
    <m/>
    <m/>
    <m/>
    <m/>
    <m/>
    <m/>
    <m/>
    <m/>
    <m/>
  </r>
  <r>
    <s v="J &amp; J"/>
    <s v="78278343PCR3001"/>
    <s v="Janssen"/>
    <s v="Brazil"/>
    <x v="1"/>
    <n v="40700"/>
    <s v="Revenues - Third Parties"/>
    <m/>
    <s v="Freight - Shipments"/>
    <n v="2026"/>
    <n v="7"/>
    <s v="USD"/>
    <n v="-50.680176749999994"/>
    <n v="1"/>
    <n v="-50.680176749999994"/>
    <x v="6"/>
    <s v="Not Applicable"/>
    <m/>
    <m/>
    <m/>
    <m/>
    <m/>
    <m/>
    <m/>
    <m/>
    <m/>
  </r>
  <r>
    <s v="MERCK"/>
    <s v="MK-8527-011"/>
    <s v="Merck Sharp and Dohme LLC"/>
    <s v="Brazil"/>
    <x v="1"/>
    <n v="40700"/>
    <s v="Revenues - Third Parties"/>
    <m/>
    <s v="Freight - Shipments"/>
    <n v="2026"/>
    <n v="7"/>
    <s v="USD"/>
    <n v="-265.07916855000002"/>
    <n v="1"/>
    <n v="-265.07916855000002"/>
    <x v="6"/>
    <s v="Not Applicable"/>
    <m/>
    <m/>
    <m/>
    <m/>
    <m/>
    <m/>
    <m/>
    <m/>
    <m/>
  </r>
  <r>
    <s v="PFIZER"/>
    <s v="C4921003"/>
    <s v="Pfizer"/>
    <s v="Brazil"/>
    <x v="1"/>
    <n v="40700"/>
    <s v="Revenues - Third Parties"/>
    <m/>
    <s v="Freight - Shipments"/>
    <n v="2026"/>
    <n v="7"/>
    <s v="USD"/>
    <n v="-60.56706599999999"/>
    <n v="1"/>
    <n v="-60.56706599999999"/>
    <x v="6"/>
    <s v="Not Applicable"/>
    <m/>
    <m/>
    <m/>
    <m/>
    <m/>
    <m/>
    <m/>
    <m/>
    <m/>
  </r>
  <r>
    <s v="PFIZER"/>
    <s v="C5731006"/>
    <s v="Pfizer"/>
    <s v="Brazil"/>
    <x v="1"/>
    <n v="40700"/>
    <s v="Revenues - Third Parties"/>
    <m/>
    <s v="Freight - Shipments"/>
    <n v="2026"/>
    <n v="7"/>
    <s v="USD"/>
    <n v="-390.38620529999997"/>
    <n v="1"/>
    <n v="-390.38620529999997"/>
    <x v="6"/>
    <s v="Not Applicable"/>
    <m/>
    <m/>
    <m/>
    <m/>
    <m/>
    <m/>
    <m/>
    <m/>
    <m/>
  </r>
  <r>
    <s v="J &amp; J"/>
    <s v="61186372HNC3001"/>
    <s v="Janssen"/>
    <s v="Brazil"/>
    <x v="1"/>
    <n v="40700"/>
    <s v="Revenues - Third Parties"/>
    <m/>
    <s v="Freight - Shipments"/>
    <n v="2026"/>
    <n v="7"/>
    <s v="USD"/>
    <n v="-3457.3091931000004"/>
    <n v="1"/>
    <n v="-3457.3091931000004"/>
    <x v="6"/>
    <s v="Not Applicable"/>
    <m/>
    <m/>
    <m/>
    <m/>
    <m/>
    <m/>
    <m/>
    <m/>
    <m/>
  </r>
  <r>
    <s v="MERCK"/>
    <s v="MK-7240-013"/>
    <s v="Merck Sharp and Dohme LLC"/>
    <s v="Brazil"/>
    <x v="1"/>
    <n v="40700"/>
    <s v="Revenues - Third Parties"/>
    <m/>
    <s v="Freight - Shipments"/>
    <n v="2026"/>
    <n v="7"/>
    <s v="USD"/>
    <n v="-102.39670769999998"/>
    <n v="1"/>
    <n v="-102.39670769999998"/>
    <x v="6"/>
    <s v="Not Applicable"/>
    <m/>
    <m/>
    <m/>
    <m/>
    <m/>
    <m/>
    <m/>
    <m/>
    <m/>
  </r>
  <r>
    <s v="ELI LILLY"/>
    <s v="J2S-MC-GZMR"/>
    <s v="Eli Lilly &amp; Co."/>
    <s v="Brazil"/>
    <x v="1"/>
    <n v="40700"/>
    <s v="Revenues - Third Parties"/>
    <m/>
    <s v="Freight - Shipments"/>
    <n v="2026"/>
    <n v="7"/>
    <s v="USD"/>
    <n v="-77.601407100000003"/>
    <n v="1"/>
    <n v="-77.601407100000003"/>
    <x v="6"/>
    <s v="Not Applicable"/>
    <m/>
    <m/>
    <m/>
    <m/>
    <m/>
    <m/>
    <m/>
    <m/>
    <m/>
  </r>
  <r>
    <s v="MERCK"/>
    <s v="MK-7962-038"/>
    <s v="Merck Sharp and Dohme LLC"/>
    <s v="Brazil"/>
    <x v="1"/>
    <n v="40700"/>
    <s v="Revenues - Third Parties"/>
    <m/>
    <s v="Freight - Shipments"/>
    <n v="2026"/>
    <n v="7"/>
    <s v="USD"/>
    <n v="-1277.76799815"/>
    <n v="1"/>
    <n v="-1277.76799815"/>
    <x v="6"/>
    <s v="Not Applicable"/>
    <m/>
    <m/>
    <m/>
    <m/>
    <m/>
    <m/>
    <m/>
    <m/>
    <m/>
  </r>
  <r>
    <s v="J &amp; J"/>
    <s v="77242113UCO3001"/>
    <s v="Janssen"/>
    <s v="Brazil"/>
    <x v="1"/>
    <n v="40700"/>
    <s v="Revenues - Third Parties"/>
    <m/>
    <s v="Freight - Shipments"/>
    <n v="2026"/>
    <n v="7"/>
    <s v="USD"/>
    <n v="-2097.95578965"/>
    <n v="1"/>
    <n v="-2097.95578965"/>
    <x v="6"/>
    <s v="Not Applicable"/>
    <m/>
    <m/>
    <m/>
    <m/>
    <m/>
    <m/>
    <m/>
    <m/>
    <m/>
  </r>
  <r>
    <s v="J &amp; J"/>
    <s v="77242113CRD3001"/>
    <s v="Janssen"/>
    <s v="Brazil"/>
    <x v="1"/>
    <n v="40700"/>
    <s v="Revenues - Third Parties"/>
    <m/>
    <s v="Freight - Shipments"/>
    <n v="2026"/>
    <n v="7"/>
    <s v="USD"/>
    <n v="-1493.0413406999999"/>
    <n v="1"/>
    <n v="-1493.0413406999999"/>
    <x v="6"/>
    <s v="Not Applicable"/>
    <m/>
    <m/>
    <m/>
    <m/>
    <m/>
    <m/>
    <m/>
    <m/>
    <m/>
  </r>
  <r>
    <s v="ELI LILLY"/>
    <s v="J2O-MC-EKBG (eCOA)"/>
    <s v="Eli Lilly &amp; Co."/>
    <s v="Brazil"/>
    <x v="1"/>
    <n v="40700"/>
    <s v="Revenues - Third Parties"/>
    <m/>
    <s v="Freight - Returns"/>
    <n v="2026"/>
    <n v="7"/>
    <s v="USD"/>
    <n v="-50.959735049999999"/>
    <n v="1"/>
    <n v="-50.959735049999999"/>
    <x v="6"/>
    <s v="Not Applicable"/>
    <m/>
    <m/>
    <m/>
    <m/>
    <m/>
    <m/>
    <m/>
    <m/>
    <m/>
  </r>
  <r>
    <s v="MERCK"/>
    <s v="MK-2870-021"/>
    <s v="Merck Sharp and Dohme LLC"/>
    <s v="Brazil"/>
    <x v="1"/>
    <n v="40700"/>
    <s v="Revenues - Third Parties"/>
    <m/>
    <s v="Freight - Shipments"/>
    <n v="2026"/>
    <n v="7"/>
    <s v="USD"/>
    <n v="-378.33478619999988"/>
    <n v="1"/>
    <n v="-378.33478619999988"/>
    <x v="6"/>
    <s v="Not Applicable"/>
    <m/>
    <m/>
    <m/>
    <m/>
    <m/>
    <m/>
    <m/>
    <m/>
    <m/>
  </r>
  <r>
    <s v="MERCK"/>
    <s v="MK-0616-037"/>
    <s v="Merck Sharp and Dohme LLC"/>
    <s v="Brazil"/>
    <x v="1"/>
    <n v="40700"/>
    <s v="Revenues - Third Parties"/>
    <m/>
    <s v="Freight - Shipments"/>
    <n v="2026"/>
    <n v="7"/>
    <s v="USD"/>
    <n v="-5.1332284499999998"/>
    <n v="1"/>
    <n v="-5.1332284499999998"/>
    <x v="6"/>
    <s v="Not Applicable"/>
    <m/>
    <m/>
    <m/>
    <m/>
    <m/>
    <m/>
    <m/>
    <m/>
    <m/>
  </r>
  <r>
    <s v="MERCK"/>
    <s v="MK-2870-036"/>
    <s v="Merck Sharp and Dohme LLC"/>
    <s v="Brazil"/>
    <x v="1"/>
    <n v="40700"/>
    <s v="Revenues - Third Parties"/>
    <m/>
    <s v="Freight - Shipments"/>
    <n v="2026"/>
    <n v="7"/>
    <s v="USD"/>
    <n v="-363.68487855000001"/>
    <n v="1"/>
    <n v="-363.68487855000001"/>
    <x v="6"/>
    <s v="Not Applicable"/>
    <m/>
    <m/>
    <m/>
    <m/>
    <m/>
    <m/>
    <m/>
    <m/>
    <m/>
  </r>
  <r>
    <s v="J &amp; J"/>
    <s v="78278343PCR3003"/>
    <s v="Janssen"/>
    <s v="Brazil"/>
    <x v="1"/>
    <n v="40700"/>
    <s v="Revenues - Third Parties"/>
    <m/>
    <s v="Freight - Shipments"/>
    <n v="2026"/>
    <n v="7"/>
    <s v="USD"/>
    <n v="-27.733587"/>
    <n v="1"/>
    <n v="-27.733587"/>
    <x v="6"/>
    <s v="Not Applicable"/>
    <m/>
    <m/>
    <m/>
    <m/>
    <m/>
    <m/>
    <m/>
    <m/>
    <m/>
  </r>
  <r>
    <s v="ELI LILLY"/>
    <s v="J2O-MC-EKBG"/>
    <s v="Eli Lilly &amp; Co."/>
    <s v="Brazil"/>
    <x v="1"/>
    <n v="40700"/>
    <s v="Revenues - Third Parties"/>
    <m/>
    <s v="Freight - Shipments"/>
    <n v="2026"/>
    <n v="7"/>
    <s v="USD"/>
    <n v="-30581.154977099988"/>
    <n v="1"/>
    <n v="-30581.154977099988"/>
    <x v="6"/>
    <s v="Not Applicable"/>
    <m/>
    <m/>
    <m/>
    <m/>
    <m/>
    <m/>
    <m/>
    <m/>
    <m/>
  </r>
  <r>
    <s v="ELI LILLY"/>
    <s v="J6E-MC-KWAN"/>
    <s v="Eli Lilly &amp; Co."/>
    <s v="Brazil"/>
    <x v="1"/>
    <n v="40700"/>
    <s v="Revenues - Third Parties"/>
    <m/>
    <s v="Freight - Shipments"/>
    <n v="2026"/>
    <n v="7"/>
    <s v="USD"/>
    <n v="-487.58535104999999"/>
    <n v="1"/>
    <n v="-487.58535104999999"/>
    <x v="6"/>
    <s v="Not Applicable"/>
    <m/>
    <m/>
    <m/>
    <m/>
    <m/>
    <m/>
    <m/>
    <m/>
    <m/>
  </r>
  <r>
    <s v="ELI LILLY"/>
    <s v="I6T-MC-AMCD"/>
    <s v="Eli Lilly &amp; Co."/>
    <s v="Brazil"/>
    <x v="1"/>
    <n v="40700"/>
    <s v="Revenues - Third Parties"/>
    <m/>
    <s v="Freight - Shipments"/>
    <n v="2026"/>
    <n v="7"/>
    <s v="USD"/>
    <n v="-427.07735489999999"/>
    <n v="1"/>
    <n v="-427.07735489999999"/>
    <x v="6"/>
    <s v="Not Applicable"/>
    <m/>
    <m/>
    <m/>
    <m/>
    <m/>
    <m/>
    <m/>
    <m/>
    <m/>
  </r>
  <r>
    <s v="ELI LILLY"/>
    <s v="I6T-MC-AMCE"/>
    <s v="Eli Lilly &amp; Co."/>
    <s v="Brazil"/>
    <x v="1"/>
    <n v="40700"/>
    <s v="Revenues - Third Parties"/>
    <m/>
    <s v="Freight - Shipments"/>
    <n v="2026"/>
    <n v="7"/>
    <s v="USD"/>
    <n v="-143.23444379999998"/>
    <n v="1"/>
    <n v="-143.23444379999998"/>
    <x v="6"/>
    <s v="Not Applicable"/>
    <m/>
    <m/>
    <m/>
    <m/>
    <m/>
    <m/>
    <m/>
    <m/>
    <m/>
  </r>
  <r>
    <s v="ELI LILLY"/>
    <s v="J2S-MC-GZMH"/>
    <s v="Eli Lilly &amp; Co."/>
    <s v="Brazil"/>
    <x v="1"/>
    <n v="40700"/>
    <s v="Revenues - Third Parties"/>
    <m/>
    <s v="Freight - Shipments"/>
    <n v="2026"/>
    <n v="7"/>
    <s v="USD"/>
    <n v="-188.26321499999997"/>
    <n v="1"/>
    <n v="-188.26321499999997"/>
    <x v="6"/>
    <s v="Not Applicable"/>
    <m/>
    <m/>
    <m/>
    <m/>
    <m/>
    <m/>
    <m/>
    <m/>
    <m/>
  </r>
  <r>
    <s v="MERCK"/>
    <s v="MK-3475-01F"/>
    <s v="Merck Sharp and Dohme LLC"/>
    <s v="Brazil"/>
    <x v="1"/>
    <n v="40700"/>
    <s v="Revenues - Third Parties"/>
    <m/>
    <s v="Freight - Shipments"/>
    <n v="2026"/>
    <n v="7"/>
    <s v="USD"/>
    <n v="-317.52325289999993"/>
    <n v="1"/>
    <n v="-317.52325289999993"/>
    <x v="6"/>
    <s v="Not Applicable"/>
    <m/>
    <m/>
    <m/>
    <m/>
    <m/>
    <m/>
    <m/>
    <m/>
    <m/>
  </r>
  <r>
    <s v="ELI LILLY"/>
    <s v="J2A-MC-GZPW"/>
    <s v="Eli Lilly &amp; Co."/>
    <s v="Brazil"/>
    <x v="1"/>
    <n v="40700"/>
    <s v="Revenues - Third Parties"/>
    <m/>
    <s v="Freight - Shipments"/>
    <n v="2026"/>
    <n v="7"/>
    <s v="USD"/>
    <n v="-4083.2682995999999"/>
    <n v="1"/>
    <n v="-4083.2682995999999"/>
    <x v="6"/>
    <s v="Not Applicable"/>
    <m/>
    <m/>
    <m/>
    <m/>
    <m/>
    <m/>
    <m/>
    <m/>
    <m/>
  </r>
  <r>
    <s v="J &amp; J"/>
    <s v="80202135SLE3001"/>
    <s v="Janssen"/>
    <s v="Brazil"/>
    <x v="1"/>
    <n v="40700"/>
    <s v="Revenues - Third Parties"/>
    <m/>
    <s v="Freight - Shipments"/>
    <n v="2026"/>
    <n v="7"/>
    <s v="USD"/>
    <n v="-814.49252219999994"/>
    <n v="1"/>
    <n v="-814.49252219999994"/>
    <x v="6"/>
    <s v="Not Applicable"/>
    <m/>
    <m/>
    <m/>
    <m/>
    <m/>
    <m/>
    <m/>
    <m/>
    <m/>
  </r>
  <r>
    <s v="PFIZER"/>
    <s v="C6461001"/>
    <s v="Pfizer"/>
    <s v="Brazil"/>
    <x v="1"/>
    <n v="40700"/>
    <s v="Revenues - Third Parties"/>
    <m/>
    <s v="Freight - Shipments"/>
    <n v="2026"/>
    <n v="7"/>
    <s v="USD"/>
    <n v="-3125.1705386999997"/>
    <n v="1"/>
    <n v="-3125.1705386999997"/>
    <x v="6"/>
    <s v="Not Applicable"/>
    <m/>
    <m/>
    <m/>
    <m/>
    <m/>
    <m/>
    <m/>
    <m/>
    <m/>
  </r>
  <r>
    <s v="ELI LILLY"/>
    <s v="N1T-MC-TZ01"/>
    <s v="Eli Lilly &amp; Co."/>
    <s v="Brazil"/>
    <x v="1"/>
    <n v="40700"/>
    <s v="Revenues - Third Parties"/>
    <m/>
    <s v="Freight - Shipments"/>
    <n v="2026"/>
    <n v="7"/>
    <s v="USD"/>
    <n v="-24.049031999999997"/>
    <n v="1"/>
    <n v="-24.049031999999997"/>
    <x v="6"/>
    <s v="Not Applicable"/>
    <m/>
    <m/>
    <m/>
    <m/>
    <m/>
    <m/>
    <m/>
    <m/>
    <m/>
  </r>
  <r>
    <s v="ELI LILLY"/>
    <s v="N1T-MC-RT01"/>
    <s v="Eli Lilly &amp; Co."/>
    <s v="Brazil"/>
    <x v="1"/>
    <n v="40700"/>
    <s v="Revenues - Third Parties"/>
    <m/>
    <s v="Freight - Shipments"/>
    <n v="2026"/>
    <n v="7"/>
    <s v="USD"/>
    <n v="-117.20218544999997"/>
    <n v="1"/>
    <n v="-117.20218544999997"/>
    <x v="6"/>
    <s v="Not Applicable"/>
    <m/>
    <m/>
    <m/>
    <m/>
    <m/>
    <m/>
    <m/>
    <m/>
    <m/>
  </r>
  <r>
    <s v="J &amp; J"/>
    <s v="95597528ADM2001"/>
    <s v="Janssen"/>
    <s v="Brazil"/>
    <x v="1"/>
    <n v="40700"/>
    <s v="Revenues - Third Parties"/>
    <m/>
    <s v="Freight - Shipments"/>
    <n v="2026"/>
    <n v="7"/>
    <s v="USD"/>
    <n v="-183.03933480000001"/>
    <n v="1"/>
    <n v="-183.03933480000001"/>
    <x v="6"/>
    <s v="Not Applicable"/>
    <m/>
    <m/>
    <m/>
    <m/>
    <m/>
    <m/>
    <m/>
    <m/>
    <m/>
  </r>
  <r>
    <s v="ELI LILLY"/>
    <s v="I4V-MC-JAJJ"/>
    <s v="Eli Lilly &amp; Co."/>
    <s v="Brazil"/>
    <x v="1"/>
    <n v="40700"/>
    <s v="Revenues - Third Parties"/>
    <m/>
    <s v="Freight - Shipments"/>
    <n v="2026"/>
    <n v="7"/>
    <s v="USD"/>
    <n v="-203.84888264999998"/>
    <n v="1"/>
    <n v="-203.84888264999998"/>
    <x v="6"/>
    <s v="Not Applicable"/>
    <m/>
    <m/>
    <m/>
    <m/>
    <m/>
    <m/>
    <m/>
    <m/>
    <m/>
  </r>
  <r>
    <s v="ELI LILLY"/>
    <s v="I4V-MC-JAJK"/>
    <s v="Eli Lilly &amp; Co."/>
    <s v="Brazil"/>
    <x v="1"/>
    <n v="40700"/>
    <s v="Revenues - Third Parties"/>
    <m/>
    <s v="Freight - Shipments"/>
    <n v="2026"/>
    <n v="7"/>
    <s v="USD"/>
    <n v="-1479.2757262499997"/>
    <n v="1"/>
    <n v="-1479.2757262499997"/>
    <x v="6"/>
    <s v="Not Applicable"/>
    <m/>
    <m/>
    <m/>
    <m/>
    <m/>
    <m/>
    <m/>
    <m/>
    <m/>
  </r>
  <r>
    <s v="MERCK"/>
    <s v="MK-3475-06F"/>
    <s v="Merck Sharp and Dohme LLC"/>
    <s v="Brazil"/>
    <x v="1"/>
    <n v="40700"/>
    <s v="Revenues - Third Parties"/>
    <m/>
    <s v="Freight - Shipments"/>
    <n v="2026"/>
    <n v="7"/>
    <s v="USD"/>
    <n v="-285.32726039999994"/>
    <n v="1"/>
    <n v="-285.32726039999994"/>
    <x v="6"/>
    <s v="Not Applicable"/>
    <m/>
    <m/>
    <m/>
    <m/>
    <m/>
    <m/>
    <m/>
    <m/>
    <m/>
  </r>
  <r>
    <s v="ELI LILLY"/>
    <s v="J5E-MC-JZXB (eCOA)"/>
    <s v="Eli Lilly &amp; Co."/>
    <s v="Brazil"/>
    <x v="1"/>
    <n v="40700"/>
    <s v="Revenues - Third Parties"/>
    <m/>
    <s v="Freight - Shipments"/>
    <n v="2026"/>
    <n v="7"/>
    <s v="USD"/>
    <n v="-226.1883981"/>
    <n v="1"/>
    <n v="-226.1883981"/>
    <x v="6"/>
    <s v="Not Applicable"/>
    <m/>
    <m/>
    <m/>
    <m/>
    <m/>
    <m/>
    <m/>
    <m/>
    <m/>
  </r>
  <r>
    <s v="NOVARTIS"/>
    <s v="CBAF312D2301"/>
    <s v="Novartis Pharma AG"/>
    <s v="Brazil"/>
    <x v="1"/>
    <n v="40700"/>
    <s v="Revenues - Third Parties"/>
    <m/>
    <s v="Freight - Shipments"/>
    <n v="2026"/>
    <n v="7"/>
    <s v="USD"/>
    <n v="-889.61884410000005"/>
    <n v="1"/>
    <n v="-889.61884410000005"/>
    <x v="6"/>
    <s v="Not Applicable"/>
    <m/>
    <m/>
    <m/>
    <m/>
    <m/>
    <m/>
    <m/>
    <m/>
    <m/>
  </r>
  <r>
    <s v="NOVARTIS"/>
    <s v="CLNP023A2002B"/>
    <s v="Novartis Pharma AG"/>
    <s v="Brazil"/>
    <x v="1"/>
    <n v="40700"/>
    <s v="Revenues - Third Parties"/>
    <m/>
    <s v="Freight - Shipments"/>
    <n v="2026"/>
    <n v="7"/>
    <s v="USD"/>
    <n v="-1436.8226344499997"/>
    <n v="1"/>
    <n v="-1436.8226344499997"/>
    <x v="6"/>
    <s v="Not Applicable"/>
    <m/>
    <m/>
    <m/>
    <m/>
    <m/>
    <m/>
    <m/>
    <m/>
    <m/>
  </r>
  <r>
    <s v="NOVARTIS"/>
    <s v="CDRB436J12301"/>
    <s v="Novartis Pharma AG"/>
    <s v="Brazil"/>
    <x v="1"/>
    <n v="40700"/>
    <s v="Revenues - Third Parties"/>
    <m/>
    <s v="Freight - Shipments"/>
    <n v="2026"/>
    <n v="7"/>
    <s v="USD"/>
    <n v="-161.95724685000002"/>
    <n v="1"/>
    <n v="-161.95724685000002"/>
    <x v="6"/>
    <s v="Not Applicable"/>
    <m/>
    <m/>
    <m/>
    <m/>
    <m/>
    <m/>
    <m/>
    <m/>
    <m/>
  </r>
  <r>
    <s v="NOVARTIS"/>
    <s v="CLOU064C12302"/>
    <s v="Novartis Pharma AG"/>
    <s v="Brazil"/>
    <x v="1"/>
    <n v="40700"/>
    <s v="Revenues - Third Parties"/>
    <m/>
    <s v="Freight - Shipments"/>
    <n v="2026"/>
    <n v="7"/>
    <s v="USD"/>
    <n v="-1580.2436453999999"/>
    <n v="1"/>
    <n v="-1580.2436453999999"/>
    <x v="6"/>
    <s v="Not Applicable"/>
    <m/>
    <m/>
    <m/>
    <m/>
    <m/>
    <m/>
    <m/>
    <m/>
    <m/>
  </r>
  <r>
    <s v="NOVARTIS"/>
    <s v="CKJX839B12302"/>
    <s v="Novartis Pharma AG"/>
    <s v="Brazil"/>
    <x v="1"/>
    <n v="40700"/>
    <s v="Revenues - Third Parties"/>
    <m/>
    <s v="Freight - Shipments"/>
    <n v="2026"/>
    <n v="7"/>
    <s v="USD"/>
    <n v="-2000.0893300499999"/>
    <n v="1"/>
    <n v="-2000.0893300499999"/>
    <x v="6"/>
    <s v="Not Applicable"/>
    <m/>
    <m/>
    <m/>
    <m/>
    <m/>
    <m/>
    <m/>
    <m/>
    <m/>
  </r>
  <r>
    <s v="NOVARTIS"/>
    <s v="CVAY736K12301"/>
    <s v="Novartis Pharma AG"/>
    <s v="Brazil"/>
    <x v="1"/>
    <n v="40700"/>
    <s v="Revenues - Third Parties"/>
    <m/>
    <s v="Freight - Shipments"/>
    <n v="2026"/>
    <n v="7"/>
    <s v="USD"/>
    <n v="-764.6732446499999"/>
    <n v="1"/>
    <n v="-764.6732446499999"/>
    <x v="6"/>
    <s v="Not Applicable"/>
    <m/>
    <m/>
    <m/>
    <m/>
    <m/>
    <m/>
    <m/>
    <m/>
    <m/>
  </r>
  <r>
    <s v="NOVARTIS"/>
    <s v="CLEE011A2412B"/>
    <s v="Novartis Pharma AG"/>
    <s v="Brazil"/>
    <x v="1"/>
    <n v="40700"/>
    <s v="Revenues - Third Parties"/>
    <m/>
    <s v="Freight - Shipments"/>
    <n v="2026"/>
    <n v="7"/>
    <s v="USD"/>
    <n v="-1401.5257672499999"/>
    <n v="1"/>
    <n v="-1401.5257672499999"/>
    <x v="6"/>
    <s v="Not Applicable"/>
    <m/>
    <m/>
    <m/>
    <m/>
    <m/>
    <m/>
    <m/>
    <m/>
    <m/>
  </r>
  <r>
    <s v="NOVARTIS"/>
    <s v="CKJX839D12302"/>
    <s v="Novartis Pharma AG"/>
    <s v="Brazil"/>
    <x v="1"/>
    <n v="40700"/>
    <s v="Revenues - Third Parties"/>
    <m/>
    <s v="Freight - Shipments"/>
    <n v="2026"/>
    <n v="7"/>
    <s v="USD"/>
    <n v="-605.19166784999993"/>
    <n v="1"/>
    <n v="-605.19166784999993"/>
    <x v="6"/>
    <s v="Not Applicable"/>
    <m/>
    <m/>
    <m/>
    <m/>
    <m/>
    <m/>
    <m/>
    <m/>
    <m/>
  </r>
  <r>
    <s v="NOVARTIS"/>
    <s v="CLNP023B12302"/>
    <s v="Novartis Pharma AG"/>
    <s v="Brazil"/>
    <x v="1"/>
    <n v="40700"/>
    <s v="Revenues - Third Parties"/>
    <m/>
    <s v="Freight - Shipments"/>
    <n v="2026"/>
    <n v="7"/>
    <s v="USD"/>
    <n v="-55.161882299999995"/>
    <n v="1"/>
    <n v="-55.161882299999995"/>
    <x v="6"/>
    <s v="Not Applicable"/>
    <m/>
    <m/>
    <m/>
    <m/>
    <m/>
    <m/>
    <m/>
    <m/>
    <m/>
  </r>
  <r>
    <s v="NOVARTIS"/>
    <s v="CVAY736F12301"/>
    <s v="Novartis Pharma AG"/>
    <s v="Brazil"/>
    <x v="1"/>
    <n v="40700"/>
    <s v="Revenues - Third Parties"/>
    <m/>
    <s v="Freight - Shipments"/>
    <n v="2026"/>
    <n v="7"/>
    <s v="USD"/>
    <n v="-339.06912690000007"/>
    <n v="1"/>
    <n v="-339.06912690000007"/>
    <x v="6"/>
    <s v="Not Applicable"/>
    <m/>
    <m/>
    <m/>
    <m/>
    <m/>
    <m/>
    <m/>
    <m/>
    <m/>
  </r>
  <r>
    <s v="BAYER"/>
    <s v="BAY 1841788-21492"/>
    <s v="Bayer AG"/>
    <s v="Brazil"/>
    <x v="1"/>
    <n v="40700"/>
    <s v="Revenues - Third Parties"/>
    <m/>
    <s v="PassThrough - Freight"/>
    <n v="2026"/>
    <n v="7"/>
    <s v="USD"/>
    <n v="-3643.0452712499996"/>
    <n v="1"/>
    <n v="-3643.0452712499996"/>
    <x v="6"/>
    <s v="Not Applicable"/>
    <m/>
    <m/>
    <m/>
    <m/>
    <m/>
    <m/>
    <m/>
    <m/>
    <m/>
  </r>
  <r>
    <s v="BAYER"/>
    <s v="BAY 94-8862-20186"/>
    <s v="Bayer AG"/>
    <s v="Brazil"/>
    <x v="1"/>
    <n v="40700"/>
    <s v="Revenues - Third Parties"/>
    <m/>
    <s v="PassThrough - Freight"/>
    <n v="2026"/>
    <n v="7"/>
    <s v="USD"/>
    <n v="-15.183290850000001"/>
    <n v="1"/>
    <n v="-15.183290850000001"/>
    <x v="6"/>
    <s v="Not Applicable"/>
    <m/>
    <m/>
    <m/>
    <m/>
    <m/>
    <m/>
    <m/>
    <m/>
    <m/>
  </r>
  <r>
    <s v="NOVARTIS"/>
    <s v="CVAY736A2301E1"/>
    <s v="Novartis Pharma AG"/>
    <s v="Brazil"/>
    <x v="1"/>
    <n v="40700"/>
    <s v="Revenues - Third Parties"/>
    <m/>
    <s v="Freight - Shipments"/>
    <n v="2026"/>
    <n v="7"/>
    <s v="USD"/>
    <n v="-110.65361999999999"/>
    <n v="1"/>
    <n v="-110.65361999999999"/>
    <x v="6"/>
    <s v="Not Applicable"/>
    <m/>
    <m/>
    <m/>
    <m/>
    <m/>
    <m/>
    <m/>
    <m/>
    <m/>
  </r>
  <r>
    <s v="NOVARTIS"/>
    <s v="CLNP023B12001B"/>
    <s v="Novartis Pharma AG"/>
    <s v="Brazil"/>
    <x v="1"/>
    <n v="40700"/>
    <s v="Revenues - Third Parties"/>
    <m/>
    <s v="Freight - Shipments"/>
    <n v="2026"/>
    <n v="7"/>
    <s v="USD"/>
    <n v="-20.819490300000002"/>
    <n v="1"/>
    <n v="-20.819490300000002"/>
    <x v="6"/>
    <s v="Not Applicable"/>
    <m/>
    <m/>
    <m/>
    <m/>
    <m/>
    <m/>
    <m/>
    <m/>
    <m/>
  </r>
  <r>
    <s v="NOVARTIS"/>
    <s v="CLOU064A2304"/>
    <s v="Novartis Pharma AG"/>
    <s v="Brazil"/>
    <x v="1"/>
    <n v="40700"/>
    <s v="Revenues - Third Parties"/>
    <m/>
    <s v="Freight - Shipments"/>
    <n v="2026"/>
    <n v="7"/>
    <s v="USD"/>
    <n v="-92.560115550000006"/>
    <n v="1"/>
    <n v="-92.560115550000006"/>
    <x v="6"/>
    <s v="Not Applicable"/>
    <m/>
    <m/>
    <m/>
    <m/>
    <m/>
    <m/>
    <m/>
    <m/>
    <m/>
  </r>
  <r>
    <s v="NOVARTIS"/>
    <s v="CVAY736F12301E1"/>
    <s v="Novartis Pharma AG"/>
    <s v="Brazil"/>
    <x v="1"/>
    <n v="40700"/>
    <s v="Revenues - Third Parties"/>
    <m/>
    <s v="Freight - Shipments"/>
    <n v="2026"/>
    <n v="7"/>
    <s v="USD"/>
    <n v="-652.48380854999994"/>
    <n v="1"/>
    <n v="-652.48380854999994"/>
    <x v="6"/>
    <s v="Not Applicable"/>
    <m/>
    <m/>
    <m/>
    <m/>
    <m/>
    <m/>
    <m/>
    <m/>
    <m/>
  </r>
  <r>
    <s v="OTH CUST"/>
    <s v="PHA022121-C307"/>
    <s v="Pharvaris BV"/>
    <s v="Brazil"/>
    <x v="1"/>
    <n v="40700"/>
    <s v="Revenues - Third Parties"/>
    <m/>
    <s v="Freight - Shipments"/>
    <n v="2026"/>
    <n v="7"/>
    <s v="USD"/>
    <n v="-83.200176150000004"/>
    <n v="1"/>
    <n v="-83.200176150000004"/>
    <x v="6"/>
    <s v="Not Applicable"/>
    <m/>
    <m/>
    <m/>
    <m/>
    <m/>
    <m/>
    <m/>
    <m/>
    <m/>
  </r>
  <r>
    <s v="NOVARTIS"/>
    <s v="CVAY736S12201"/>
    <s v="Novartis Pharma AG"/>
    <s v="Brazil"/>
    <x v="1"/>
    <n v="40700"/>
    <s v="Revenues - Third Parties"/>
    <m/>
    <s v="Freight - Shipments"/>
    <n v="2026"/>
    <n v="7"/>
    <s v="USD"/>
    <n v="-842.87236844999995"/>
    <n v="1"/>
    <n v="-842.87236844999995"/>
    <x v="6"/>
    <s v="Not Applicable"/>
    <m/>
    <m/>
    <m/>
    <m/>
    <m/>
    <m/>
    <m/>
    <m/>
    <m/>
  </r>
  <r>
    <s v="NOVARTIS"/>
    <s v="CVAY736K12301E1"/>
    <s v="Novartis Pharma AG"/>
    <s v="Brazil"/>
    <x v="1"/>
    <n v="40700"/>
    <s v="Revenues - Third Parties"/>
    <m/>
    <s v="Freight - Shipments"/>
    <n v="2026"/>
    <n v="7"/>
    <s v="USD"/>
    <n v="-160.69338599999998"/>
    <n v="1"/>
    <n v="-160.69338599999998"/>
    <x v="6"/>
    <s v="Not Applicable"/>
    <m/>
    <m/>
    <m/>
    <m/>
    <m/>
    <m/>
    <m/>
    <m/>
    <m/>
  </r>
  <r>
    <s v="BAYER"/>
    <s v="BAY 2927088-22615"/>
    <s v="Bayer AG"/>
    <s v="Brazil"/>
    <x v="1"/>
    <n v="40700"/>
    <s v="Revenues - Third Parties"/>
    <m/>
    <s v="PassThrough - Freight"/>
    <n v="2026"/>
    <n v="7"/>
    <s v="USD"/>
    <n v="-173.35480365000001"/>
    <n v="1"/>
    <n v="-173.35480365000001"/>
    <x v="6"/>
    <s v="Not Applicable"/>
    <m/>
    <m/>
    <m/>
    <m/>
    <m/>
    <m/>
    <m/>
    <m/>
    <m/>
  </r>
  <r>
    <s v="OTH CUST"/>
    <s v="BCA101X301"/>
    <s v="Bicara Therapeutics"/>
    <s v="Brazil"/>
    <x v="1"/>
    <n v="40700"/>
    <s v="Revenues - Third Parties"/>
    <m/>
    <s v="Freight - Shipments"/>
    <n v="2026"/>
    <n v="7"/>
    <s v="USD"/>
    <n v="-879.12429569999983"/>
    <n v="1"/>
    <n v="-879.12429569999983"/>
    <x v="6"/>
    <s v="Not Applicable"/>
    <m/>
    <m/>
    <m/>
    <m/>
    <m/>
    <m/>
    <m/>
    <m/>
    <m/>
  </r>
  <r>
    <s v="OTH CUST"/>
    <s v="MB12-C-02-24"/>
    <s v="mAbxience Research"/>
    <s v="Brazil"/>
    <x v="1"/>
    <n v="40700"/>
    <s v="Revenues - Third Parties"/>
    <m/>
    <s v="Freight - Shipments"/>
    <n v="2026"/>
    <n v="7"/>
    <s v="USD"/>
    <n v="-3701.3144615999995"/>
    <n v="1"/>
    <n v="-3701.3144615999995"/>
    <x v="6"/>
    <s v="Not Applicable"/>
    <m/>
    <m/>
    <m/>
    <m/>
    <m/>
    <m/>
    <m/>
    <m/>
    <m/>
  </r>
  <r>
    <s v="NOVARTIS"/>
    <s v="CHK01-01 (CEVX811A12301)"/>
    <s v="Novartis Pharma AG"/>
    <s v="Brazil"/>
    <x v="1"/>
    <n v="40700"/>
    <s v="Revenues - Third Parties"/>
    <m/>
    <s v="Freight - Returns"/>
    <n v="2026"/>
    <n v="7"/>
    <s v="USD"/>
    <n v="-13.679056649999998"/>
    <n v="1"/>
    <n v="-13.679056649999998"/>
    <x v="6"/>
    <s v="Not Applicable"/>
    <m/>
    <m/>
    <m/>
    <m/>
    <m/>
    <m/>
    <m/>
    <m/>
    <m/>
  </r>
  <r>
    <s v="OTH CUST"/>
    <s v="NW-3509_023_III_2024"/>
    <s v="CliniRx UK Limited"/>
    <s v="Brazil"/>
    <x v="1"/>
    <n v="40700"/>
    <s v="Revenues - Third Parties"/>
    <m/>
    <s v="Freight - Shipments"/>
    <n v="2026"/>
    <n v="7"/>
    <s v="USD"/>
    <n v="-185.26059509999999"/>
    <n v="1"/>
    <n v="-185.26059509999999"/>
    <x v="6"/>
    <s v="Not Applicable"/>
    <m/>
    <m/>
    <m/>
    <m/>
    <m/>
    <m/>
    <m/>
    <m/>
    <m/>
  </r>
  <r>
    <s v="NOVARTIS"/>
    <s v="CTQJ230A12301E1"/>
    <s v="Novartis Pharma AG"/>
    <s v="Brazil"/>
    <x v="1"/>
    <n v="40700"/>
    <s v="Revenues - Third Parties"/>
    <m/>
    <s v="Freight - Shipments"/>
    <n v="2026"/>
    <n v="7"/>
    <s v="USD"/>
    <n v="-12243.006017550002"/>
    <n v="1"/>
    <n v="-12243.006017550002"/>
    <x v="6"/>
    <s v="Not Applicable"/>
    <m/>
    <m/>
    <m/>
    <m/>
    <m/>
    <m/>
    <m/>
    <m/>
    <m/>
  </r>
  <r>
    <s v="NOVARTIS"/>
    <s v="CLXE408B12201"/>
    <s v="Novartis Pharma AG"/>
    <s v="Brazil"/>
    <x v="1"/>
    <n v="40700"/>
    <s v="Revenues - Third Parties"/>
    <m/>
    <s v="Freight - Shipments"/>
    <n v="2026"/>
    <n v="7"/>
    <s v="USD"/>
    <n v="-169.56205139999997"/>
    <n v="1"/>
    <n v="-169.56205139999997"/>
    <x v="6"/>
    <s v="Not Applicable"/>
    <m/>
    <m/>
    <m/>
    <m/>
    <m/>
    <m/>
    <m/>
    <m/>
    <m/>
  </r>
  <r>
    <s v="NOVARTIS"/>
    <s v="CLEE011O12001"/>
    <s v="Novartis Pharma AG"/>
    <s v="Brazil"/>
    <x v="1"/>
    <n v="40700"/>
    <s v="Revenues - Third Parties"/>
    <m/>
    <s v="Freight - Shipments"/>
    <n v="2026"/>
    <n v="7"/>
    <s v="USD"/>
    <n v="-2979.2615758499996"/>
    <n v="1"/>
    <n v="-2979.2615758499996"/>
    <x v="6"/>
    <s v="Not Applicable"/>
    <m/>
    <m/>
    <m/>
    <m/>
    <m/>
    <m/>
    <m/>
    <m/>
    <m/>
  </r>
  <r>
    <s v="OTH CUST"/>
    <s v="GSK 222725 BC 130689-01"/>
    <s v="PPD Development LP"/>
    <s v="Brazil"/>
    <x v="1"/>
    <n v="40900"/>
    <s v="Revenues- IC"/>
    <m/>
    <s v="Freight - Shipments"/>
    <n v="2026"/>
    <n v="7"/>
    <s v="USD"/>
    <n v="-1994.68882515"/>
    <n v="1"/>
    <n v="-1994.68882515"/>
    <x v="6"/>
    <s v="Not Applicable"/>
    <m/>
    <m/>
    <m/>
    <m/>
    <m/>
    <m/>
    <m/>
    <m/>
    <m/>
  </r>
  <r>
    <s v="NOVARTIS"/>
    <s v="CLOU064O12301"/>
    <s v="Novartis Pharma AG"/>
    <s v="Brazil"/>
    <x v="1"/>
    <n v="40700"/>
    <s v="Revenues - Third Parties"/>
    <m/>
    <s v="Freight - Shipments"/>
    <n v="2026"/>
    <n v="7"/>
    <s v="USD"/>
    <n v="-83.189063999999988"/>
    <n v="1"/>
    <n v="-83.189063999999988"/>
    <x v="6"/>
    <s v="Not Applicable"/>
    <m/>
    <m/>
    <m/>
    <m/>
    <m/>
    <m/>
    <m/>
    <m/>
    <m/>
  </r>
  <r>
    <s v="OTH CUST"/>
    <s v="BGB-16673-304"/>
    <s v="BeOne"/>
    <s v="Brazil"/>
    <x v="1"/>
    <n v="40700"/>
    <s v="Revenues - Third Parties"/>
    <m/>
    <s v="Freight - Shipments"/>
    <n v="2026"/>
    <n v="7"/>
    <s v="USD"/>
    <n v="-2268.8050958999997"/>
    <n v="1"/>
    <n v="-2268.8050958999997"/>
    <x v="6"/>
    <s v="Not Applicable"/>
    <m/>
    <m/>
    <m/>
    <m/>
    <m/>
    <m/>
    <m/>
    <m/>
    <m/>
  </r>
  <r>
    <s v="BAYER"/>
    <s v="BAY 94-8862-21466"/>
    <s v="Bayer AG"/>
    <s v="Brazil"/>
    <x v="1"/>
    <n v="40700"/>
    <s v="Revenues - Third Parties"/>
    <m/>
    <s v="PassThrough - Freight"/>
    <n v="2026"/>
    <n v="7"/>
    <s v="USD"/>
    <n v="-136.51334759999997"/>
    <n v="1"/>
    <n v="-136.51334759999997"/>
    <x v="6"/>
    <s v="Not Applicable"/>
    <m/>
    <m/>
    <m/>
    <m/>
    <m/>
    <m/>
    <m/>
    <m/>
    <m/>
  </r>
  <r>
    <s v="OTH CUST"/>
    <s v="GSK 224295 BC 138389-01"/>
    <s v="PPD Development LP"/>
    <s v="Brazil"/>
    <x v="1"/>
    <n v="40900"/>
    <s v="Revenues- IC"/>
    <m/>
    <s v="Freight - Shipments"/>
    <n v="2026"/>
    <n v="7"/>
    <s v="USD"/>
    <n v="-9.5166791999999987"/>
    <n v="1"/>
    <n v="-9.5166791999999987"/>
    <x v="6"/>
    <s v="Not Applicable"/>
    <m/>
    <m/>
    <m/>
    <m/>
    <m/>
    <m/>
    <m/>
    <m/>
    <m/>
  </r>
  <r>
    <s v="NOVARTIS"/>
    <s v="CLEE011O12001 Succeed"/>
    <s v="Novartis Pharma AG"/>
    <s v="Brazil"/>
    <x v="1"/>
    <n v="40700"/>
    <s v="Revenues - Third Parties"/>
    <m/>
    <s v="Freight - Shipments"/>
    <n v="2026"/>
    <n v="7"/>
    <s v="USD"/>
    <n v="-2.4072425999999996"/>
    <n v="1"/>
    <n v="-2.4072425999999996"/>
    <x v="6"/>
    <s v="Not Applicable"/>
    <m/>
    <m/>
    <m/>
    <m/>
    <m/>
    <m/>
    <m/>
    <m/>
    <m/>
  </r>
  <r>
    <s v="GILEAD SCI"/>
    <s v="GS-US-595-6184"/>
    <s v="Gilead Sciences, Inc."/>
    <s v="Brazil"/>
    <x v="1"/>
    <n v="40700"/>
    <s v="Revenues - Third Parties"/>
    <m/>
    <s v="Freight - Shipments"/>
    <n v="2026"/>
    <n v="7"/>
    <s v="USD"/>
    <n v="-1002.3597937499999"/>
    <n v="1"/>
    <n v="-1002.3597937499999"/>
    <x v="6"/>
    <s v="Not Applicable"/>
    <m/>
    <m/>
    <m/>
    <m/>
    <m/>
    <m/>
    <m/>
    <m/>
    <m/>
  </r>
  <r>
    <s v="NOVARTIS"/>
    <s v="CLNP023Q12301"/>
    <s v="Novartis Pharma AG"/>
    <s v="Brazil"/>
    <x v="1"/>
    <n v="40700"/>
    <s v="Revenues - Third Parties"/>
    <m/>
    <s v="Freight - Shipments"/>
    <n v="2026"/>
    <n v="7"/>
    <s v="USD"/>
    <n v="-12546.713358899999"/>
    <n v="1"/>
    <n v="-12546.713358899999"/>
    <x v="6"/>
    <s v="Not Applicable"/>
    <m/>
    <m/>
    <m/>
    <m/>
    <m/>
    <m/>
    <m/>
    <m/>
    <m/>
  </r>
  <r>
    <s v="BAYER"/>
    <s v="BAY 94-8862-21467"/>
    <s v="Bayer AG"/>
    <s v="Brazil"/>
    <x v="1"/>
    <n v="40700"/>
    <s v="Revenues - Third Parties"/>
    <m/>
    <s v="PassThrough - Freight"/>
    <n v="2026"/>
    <n v="7"/>
    <s v="USD"/>
    <n v="-247.49214420000001"/>
    <n v="1"/>
    <n v="-247.49214420000001"/>
    <x v="6"/>
    <s v="Not Applicable"/>
    <m/>
    <m/>
    <m/>
    <m/>
    <m/>
    <m/>
    <m/>
    <m/>
    <m/>
  </r>
  <r>
    <s v="ASTRAZENECA"/>
    <s v="D361BC00001"/>
    <s v="Astra Zeneca"/>
    <s v="Brazil"/>
    <x v="1"/>
    <n v="40700"/>
    <s v="Revenues - Third Parties"/>
    <m/>
    <s v="Freight - Shipments"/>
    <n v="2026"/>
    <n v="7"/>
    <s v="USD"/>
    <n v="-50.290666649999999"/>
    <n v="1"/>
    <n v="-50.290666649999999"/>
    <x v="6"/>
    <s v="Not Applicable"/>
    <m/>
    <m/>
    <m/>
    <m/>
    <m/>
    <m/>
    <m/>
    <m/>
    <m/>
  </r>
  <r>
    <s v="ASTRAZENECA"/>
    <s v="D967JC00001"/>
    <s v="Astra Zeneca"/>
    <s v="Brazil"/>
    <x v="1"/>
    <n v="40700"/>
    <s v="Revenues - Third Parties"/>
    <m/>
    <s v="Freight - Shipments"/>
    <n v="2026"/>
    <n v="7"/>
    <s v="USD"/>
    <n v="-753.83421959999998"/>
    <n v="1"/>
    <n v="-753.83421959999998"/>
    <x v="6"/>
    <s v="Not Applicable"/>
    <m/>
    <m/>
    <m/>
    <m/>
    <m/>
    <m/>
    <m/>
    <m/>
    <m/>
  </r>
  <r>
    <s v="PFIZER"/>
    <s v="C4221016"/>
    <s v="Pfizer"/>
    <s v="Brazil"/>
    <x v="1"/>
    <n v="40700"/>
    <s v="Revenues - Third Parties"/>
    <m/>
    <s v="Freight - Shipments"/>
    <n v="2026"/>
    <n v="7"/>
    <s v="USD"/>
    <n v="-86.011550100000008"/>
    <n v="1"/>
    <n v="-86.011550100000008"/>
    <x v="6"/>
    <s v="Not Applicable"/>
    <m/>
    <m/>
    <m/>
    <m/>
    <m/>
    <m/>
    <m/>
    <m/>
    <m/>
  </r>
  <r>
    <s v="ASTRAZENECA"/>
    <s v="D967UC00001"/>
    <s v="Astra Zeneca"/>
    <s v="Brazil"/>
    <x v="1"/>
    <n v="40700"/>
    <s v="Revenues - Third Parties"/>
    <m/>
    <s v="Freight - Shipments"/>
    <n v="2026"/>
    <n v="7"/>
    <s v="USD"/>
    <n v="-454.28048294999996"/>
    <n v="1"/>
    <n v="-454.28048294999996"/>
    <x v="6"/>
    <s v="Not Applicable"/>
    <m/>
    <m/>
    <m/>
    <m/>
    <m/>
    <m/>
    <m/>
    <m/>
    <m/>
  </r>
  <r>
    <s v="ASTRAZENECA"/>
    <s v="D5086C00001"/>
    <s v="Astra Zeneca"/>
    <s v="Brazil"/>
    <x v="1"/>
    <n v="40700"/>
    <s v="Revenues - Third Parties"/>
    <m/>
    <s v="Freight - Shipments"/>
    <n v="2026"/>
    <n v="7"/>
    <s v="USD"/>
    <n v="-136.40339579999997"/>
    <n v="1"/>
    <n v="-136.40339579999997"/>
    <x v="6"/>
    <s v="Not Applicable"/>
    <m/>
    <m/>
    <m/>
    <m/>
    <m/>
    <m/>
    <m/>
    <m/>
    <m/>
  </r>
  <r>
    <s v="ASTRAZENECA"/>
    <s v="D9075C00001"/>
    <s v="Astra Zeneca"/>
    <s v="Brazil"/>
    <x v="1"/>
    <n v="40700"/>
    <s v="Revenues - Third Parties"/>
    <m/>
    <s v="Freight - Shipments"/>
    <n v="2026"/>
    <n v="7"/>
    <s v="USD"/>
    <n v="-673.64309669999989"/>
    <n v="1"/>
    <n v="-673.64309669999989"/>
    <x v="6"/>
    <s v="Not Applicable"/>
    <m/>
    <m/>
    <m/>
    <m/>
    <m/>
    <m/>
    <m/>
    <m/>
    <m/>
  </r>
  <r>
    <s v="ASTRAZENECA"/>
    <s v="D926NC00001"/>
    <s v="Astra Zeneca"/>
    <s v="Brazil"/>
    <x v="1"/>
    <n v="40700"/>
    <s v="Revenues - Third Parties"/>
    <m/>
    <s v="Freight - Shipments"/>
    <n v="2026"/>
    <n v="7"/>
    <s v="USD"/>
    <n v="-105.4800369"/>
    <n v="1"/>
    <n v="-105.4800369"/>
    <x v="6"/>
    <s v="Not Applicable"/>
    <m/>
    <m/>
    <m/>
    <m/>
    <m/>
    <m/>
    <m/>
    <m/>
    <m/>
  </r>
  <r>
    <s v="ASTRAZENECA"/>
    <s v="D926PC00001"/>
    <s v="Astra Zeneca"/>
    <s v="Brazil"/>
    <x v="1"/>
    <n v="40700"/>
    <s v="Revenues - Third Parties"/>
    <m/>
    <s v="Freight - Shipments"/>
    <n v="2026"/>
    <n v="7"/>
    <s v="USD"/>
    <n v="-32.170843949999998"/>
    <n v="1"/>
    <n v="-32.170843949999998"/>
    <x v="6"/>
    <s v="Not Applicable"/>
    <m/>
    <m/>
    <m/>
    <m/>
    <m/>
    <m/>
    <m/>
    <m/>
    <m/>
  </r>
  <r>
    <s v="MEDIMMUNE"/>
    <s v="D7020C00001"/>
    <s v="MedImmune Inc"/>
    <s v="Brazil"/>
    <x v="1"/>
    <n v="40700"/>
    <s v="Revenues - Third Parties"/>
    <m/>
    <s v="Freight - Shipments"/>
    <n v="2026"/>
    <n v="7"/>
    <s v="USD"/>
    <n v="-34.633647299999993"/>
    <n v="1"/>
    <n v="-34.633647299999993"/>
    <x v="6"/>
    <s v="Not Applicable"/>
    <m/>
    <m/>
    <m/>
    <m/>
    <m/>
    <m/>
    <m/>
    <m/>
    <m/>
  </r>
  <r>
    <s v="ASTRAZENECA"/>
    <s v="D3466C00001"/>
    <s v="Astra Zeneca"/>
    <s v="Brazil"/>
    <x v="1"/>
    <n v="40700"/>
    <s v="Revenues - Third Parties"/>
    <m/>
    <s v="Freight - Shipments"/>
    <n v="2026"/>
    <n v="7"/>
    <s v="USD"/>
    <n v="-223.28754210000002"/>
    <n v="1"/>
    <n v="-223.28754210000002"/>
    <x v="6"/>
    <s v="Not Applicable"/>
    <m/>
    <m/>
    <m/>
    <m/>
    <m/>
    <m/>
    <m/>
    <m/>
    <m/>
  </r>
  <r>
    <s v="PFIZER"/>
    <s v="C4221026"/>
    <s v="Pfizer"/>
    <s v="Brazil"/>
    <x v="1"/>
    <n v="40700"/>
    <s v="Revenues - Third Parties"/>
    <m/>
    <s v="Freight - Shipments"/>
    <n v="2026"/>
    <n v="7"/>
    <s v="USD"/>
    <n v="-533.21300865000001"/>
    <n v="1"/>
    <n v="-533.21300865000001"/>
    <x v="6"/>
    <s v="Not Applicable"/>
    <m/>
    <m/>
    <m/>
    <m/>
    <m/>
    <m/>
    <m/>
    <m/>
    <m/>
  </r>
  <r>
    <s v="AMGEN"/>
    <n v="20180244"/>
    <s v="Amgen, Inc."/>
    <s v="Brazil"/>
    <x v="1"/>
    <n v="40700"/>
    <s v="Revenues - Third Parties"/>
    <m/>
    <s v="Freight - Shipments"/>
    <n v="2026"/>
    <n v="7"/>
    <s v="USD"/>
    <n v="-4533.0325708499995"/>
    <n v="1"/>
    <n v="-4533.0325708499995"/>
    <x v="6"/>
    <s v="Not Applicable"/>
    <m/>
    <m/>
    <m/>
    <m/>
    <m/>
    <m/>
    <m/>
    <m/>
    <m/>
  </r>
  <r>
    <s v="ASTRAZENECA"/>
    <s v="D7630C00001"/>
    <s v="Astra Zeneca"/>
    <s v="Brazil"/>
    <x v="1"/>
    <n v="40700"/>
    <s v="Revenues - Third Parties"/>
    <m/>
    <s v="Freight - Shipments"/>
    <n v="2026"/>
    <n v="7"/>
    <s v="USD"/>
    <n v="-2312.75247945"/>
    <n v="1"/>
    <n v="-2312.75247945"/>
    <x v="6"/>
    <s v="Not Applicable"/>
    <m/>
    <m/>
    <m/>
    <m/>
    <m/>
    <m/>
    <m/>
    <m/>
    <m/>
  </r>
  <r>
    <s v="PFIZER"/>
    <s v="C4391002"/>
    <s v="Pfizer"/>
    <s v="Brazil"/>
    <x v="1"/>
    <n v="40700"/>
    <s v="Revenues - Third Parties"/>
    <m/>
    <s v="Freight - Shipments"/>
    <n v="2026"/>
    <n v="7"/>
    <s v="USD"/>
    <n v="-4190.9286572999999"/>
    <n v="1"/>
    <n v="-4190.9286572999999"/>
    <x v="6"/>
    <s v="Not Applicable"/>
    <m/>
    <m/>
    <m/>
    <m/>
    <m/>
    <m/>
    <m/>
    <m/>
    <m/>
  </r>
  <r>
    <s v="ASTRAZENECA"/>
    <s v="D9103C00001"/>
    <s v="Astra Zeneca"/>
    <s v="Brazil"/>
    <x v="1"/>
    <n v="40700"/>
    <s v="Revenues - Third Parties"/>
    <m/>
    <s v="Freight - Shipments"/>
    <n v="2026"/>
    <n v="7"/>
    <s v="USD"/>
    <n v="-565.50082259999999"/>
    <n v="1"/>
    <n v="-565.50082259999999"/>
    <x v="6"/>
    <s v="Not Applicable"/>
    <m/>
    <m/>
    <m/>
    <m/>
    <m/>
    <m/>
    <m/>
    <m/>
    <m/>
  </r>
  <r>
    <s v="AMGEN"/>
    <n v="20210004"/>
    <s v="Amgen, Inc."/>
    <s v="Brazil"/>
    <x v="1"/>
    <n v="40700"/>
    <s v="Revenues - Third Parties"/>
    <m/>
    <s v="Freight - Shipments"/>
    <n v="2026"/>
    <n v="7"/>
    <s v="USD"/>
    <n v="-74.077100999999999"/>
    <n v="1"/>
    <n v="-74.077100999999999"/>
    <x v="6"/>
    <s v="Not Applicable"/>
    <m/>
    <m/>
    <m/>
    <m/>
    <m/>
    <m/>
    <m/>
    <m/>
    <m/>
  </r>
  <r>
    <s v="OTH CUST"/>
    <s v="TAS-120-205"/>
    <s v="Taiho Pharma USA"/>
    <s v="Brazil"/>
    <x v="1"/>
    <n v="40700"/>
    <s v="Revenues - Third Parties"/>
    <m/>
    <s v="Freight - Shipments"/>
    <n v="2026"/>
    <n v="7"/>
    <s v="USD"/>
    <n v="-222.08742989999999"/>
    <n v="1"/>
    <n v="-222.08742989999999"/>
    <x v="6"/>
    <s v="Not Applicable"/>
    <m/>
    <m/>
    <m/>
    <m/>
    <m/>
    <m/>
    <m/>
    <m/>
    <m/>
  </r>
  <r>
    <s v="ASTRAZENECA"/>
    <s v="D8531C00002"/>
    <s v="Astra Zeneca"/>
    <s v="Brazil"/>
    <x v="1"/>
    <n v="40700"/>
    <s v="Revenues - Third Parties"/>
    <m/>
    <s v="Freight - Shipments"/>
    <n v="2026"/>
    <n v="7"/>
    <s v="USD"/>
    <n v="-1057.9065073500001"/>
    <n v="1"/>
    <n v="-1057.9065073500001"/>
    <x v="6"/>
    <s v="Not Applicable"/>
    <m/>
    <m/>
    <m/>
    <m/>
    <m/>
    <m/>
    <m/>
    <m/>
    <m/>
  </r>
  <r>
    <s v="PFIZER"/>
    <s v="C4891002"/>
    <s v="Pfizer"/>
    <s v="Brazil"/>
    <x v="1"/>
    <n v="40700"/>
    <s v="Revenues - Third Parties"/>
    <m/>
    <s v="Freight - Shipments"/>
    <n v="2026"/>
    <n v="7"/>
    <s v="USD"/>
    <n v="-2052.0088039499997"/>
    <n v="1"/>
    <n v="-2052.0088039499997"/>
    <x v="6"/>
    <s v="Not Applicable"/>
    <m/>
    <m/>
    <m/>
    <m/>
    <m/>
    <m/>
    <m/>
    <m/>
    <m/>
  </r>
  <r>
    <s v="ASTRAZENECA"/>
    <s v="D8535C00001"/>
    <s v="Astra Zeneca"/>
    <s v="Brazil"/>
    <x v="1"/>
    <n v="40700"/>
    <s v="Revenues - Third Parties"/>
    <m/>
    <s v="Freight - Shipments"/>
    <n v="2026"/>
    <n v="7"/>
    <s v="USD"/>
    <n v="-1899.3781600499997"/>
    <n v="1"/>
    <n v="-1899.3781600499997"/>
    <x v="6"/>
    <s v="Not Applicable"/>
    <m/>
    <m/>
    <m/>
    <m/>
    <m/>
    <m/>
    <m/>
    <m/>
    <m/>
  </r>
  <r>
    <s v="AMGEN"/>
    <n v="20190341"/>
    <s v="Amgen, Inc."/>
    <s v="Brazil"/>
    <x v="1"/>
    <n v="40700"/>
    <s v="Revenues - Third Parties"/>
    <m/>
    <s v="Freight - Shipments"/>
    <n v="2026"/>
    <n v="7"/>
    <s v="USD"/>
    <n v="-1009.0650989999999"/>
    <n v="1"/>
    <n v="-1009.0650989999999"/>
    <x v="6"/>
    <s v="Not Applicable"/>
    <m/>
    <m/>
    <m/>
    <m/>
    <m/>
    <m/>
    <m/>
    <m/>
    <m/>
  </r>
  <r>
    <s v="ASTRAZENECA"/>
    <s v="D7632C00001"/>
    <s v="Astra Zeneca"/>
    <s v="Brazil"/>
    <x v="1"/>
    <n v="40700"/>
    <s v="Revenues - Third Parties"/>
    <m/>
    <s v="Freight - Shipments"/>
    <n v="2026"/>
    <n v="7"/>
    <s v="USD"/>
    <n v="-248.30333115000002"/>
    <n v="1"/>
    <n v="-248.30333115000002"/>
    <x v="6"/>
    <s v="Not Applicable"/>
    <m/>
    <m/>
    <m/>
    <m/>
    <m/>
    <m/>
    <m/>
    <m/>
    <m/>
  </r>
  <r>
    <s v="AMGEN"/>
    <n v="20200041"/>
    <s v="Amgen, Inc."/>
    <s v="Brazil"/>
    <x v="1"/>
    <n v="40700"/>
    <s v="Revenues - Third Parties"/>
    <m/>
    <s v="Freight - Shipments"/>
    <n v="2026"/>
    <n v="7"/>
    <s v="USD"/>
    <n v="-285.23660864999999"/>
    <n v="1"/>
    <n v="-285.23660864999999"/>
    <x v="6"/>
    <s v="Not Applicable"/>
    <m/>
    <m/>
    <m/>
    <m/>
    <m/>
    <m/>
    <m/>
    <m/>
    <m/>
  </r>
  <r>
    <s v="ASTRAZENECA"/>
    <s v="D361DC00001"/>
    <s v="Astra Zeneca"/>
    <s v="Brazil"/>
    <x v="1"/>
    <n v="40700"/>
    <s v="Revenues - Third Parties"/>
    <m/>
    <s v="Freight - Shipments"/>
    <n v="2026"/>
    <n v="7"/>
    <s v="USD"/>
    <n v="-218.10109229999998"/>
    <n v="1"/>
    <n v="-218.10109229999998"/>
    <x v="6"/>
    <s v="Not Applicable"/>
    <m/>
    <m/>
    <m/>
    <m/>
    <m/>
    <m/>
    <m/>
    <m/>
    <m/>
  </r>
  <r>
    <s v="ASTRAZENECA"/>
    <s v="D781DC00001"/>
    <s v="Astra Zeneca"/>
    <s v="Brazil"/>
    <x v="1"/>
    <n v="40700"/>
    <s v="Revenues - Third Parties"/>
    <m/>
    <s v="Freight - Shipments"/>
    <n v="2026"/>
    <n v="7"/>
    <s v="USD"/>
    <n v="-34.122488399999995"/>
    <n v="1"/>
    <n v="-34.122488399999995"/>
    <x v="6"/>
    <s v="Not Applicable"/>
    <m/>
    <m/>
    <m/>
    <m/>
    <m/>
    <m/>
    <m/>
    <m/>
    <m/>
  </r>
  <r>
    <s v="AMGEN"/>
    <n v="20210081"/>
    <s v="Amgen, Inc."/>
    <s v="Brazil"/>
    <x v="1"/>
    <n v="40700"/>
    <s v="Revenues - Third Parties"/>
    <m/>
    <s v="Freight - Shipments"/>
    <n v="2026"/>
    <n v="7"/>
    <s v="USD"/>
    <n v="-1383.3866444999999"/>
    <n v="1"/>
    <n v="-1383.3866444999999"/>
    <x v="6"/>
    <s v="Not Applicable"/>
    <m/>
    <m/>
    <m/>
    <m/>
    <m/>
    <m/>
    <m/>
    <m/>
    <m/>
  </r>
  <r>
    <s v="ASTRAZENECA"/>
    <s v="D6402C00012"/>
    <s v="Astra Zeneca"/>
    <s v="Brazil"/>
    <x v="1"/>
    <n v="40700"/>
    <s v="Revenues - Third Parties"/>
    <m/>
    <s v="Freight - Shipments"/>
    <n v="2026"/>
    <n v="7"/>
    <s v="USD"/>
    <n v="-247.71029325000003"/>
    <n v="1"/>
    <n v="-247.71029325000003"/>
    <x v="6"/>
    <s v="Not Applicable"/>
    <m/>
    <m/>
    <m/>
    <m/>
    <m/>
    <m/>
    <m/>
    <m/>
    <m/>
  </r>
  <r>
    <s v="PFIZER"/>
    <s v="C1071032"/>
    <s v="Pfizer"/>
    <s v="Brazil"/>
    <x v="1"/>
    <n v="40700"/>
    <s v="Revenues - Third Parties"/>
    <m/>
    <s v="Freight - Shipments"/>
    <n v="2026"/>
    <n v="7"/>
    <s v="USD"/>
    <n v="-10077.370216199999"/>
    <n v="1"/>
    <n v="-10077.370216199999"/>
    <x v="6"/>
    <s v="Not Applicable"/>
    <m/>
    <m/>
    <m/>
    <m/>
    <m/>
    <m/>
    <m/>
    <m/>
    <m/>
  </r>
  <r>
    <s v="ASTRAZENECA"/>
    <s v="D702AC00001"/>
    <s v="Astra Zeneca"/>
    <s v="Brazil"/>
    <x v="1"/>
    <n v="40700"/>
    <s v="Revenues - Third Parties"/>
    <m/>
    <s v="Freight - Shipments"/>
    <n v="2026"/>
    <n v="7"/>
    <s v="USD"/>
    <n v="-20.748138599999997"/>
    <n v="1"/>
    <n v="-20.748138599999997"/>
    <x v="6"/>
    <s v="Not Applicable"/>
    <m/>
    <m/>
    <m/>
    <m/>
    <m/>
    <m/>
    <m/>
    <m/>
    <m/>
  </r>
  <r>
    <s v="ASTRAZENECA"/>
    <s v="D702BC00001"/>
    <s v="Astra Zeneca"/>
    <s v="Brazil"/>
    <x v="1"/>
    <n v="40700"/>
    <s v="Revenues - Third Parties"/>
    <m/>
    <s v="Freight - Shipments"/>
    <n v="2026"/>
    <n v="7"/>
    <s v="USD"/>
    <n v="-91.782849900000002"/>
    <n v="1"/>
    <n v="-91.782849900000002"/>
    <x v="6"/>
    <s v="Not Applicable"/>
    <m/>
    <m/>
    <m/>
    <m/>
    <m/>
    <m/>
    <m/>
    <m/>
    <m/>
  </r>
  <r>
    <s v="ASTRAZENECA"/>
    <s v="D516NC00001"/>
    <s v="Astra Zeneca"/>
    <s v="Brazil"/>
    <x v="1"/>
    <n v="40700"/>
    <s v="Revenues - Third Parties"/>
    <m/>
    <s v="Freight - Shipments"/>
    <n v="2026"/>
    <n v="7"/>
    <s v="USD"/>
    <n v="-27.668668649999997"/>
    <n v="1"/>
    <n v="-27.668668649999997"/>
    <x v="6"/>
    <s v="Not Applicable"/>
    <m/>
    <m/>
    <m/>
    <m/>
    <m/>
    <m/>
    <m/>
    <m/>
    <m/>
  </r>
  <r>
    <s v="ASTRAZENECA"/>
    <s v="D702FC00001"/>
    <s v="Astra Zeneca"/>
    <s v="Brazil"/>
    <x v="1"/>
    <n v="40700"/>
    <s v="Revenues - Third Parties"/>
    <m/>
    <s v="Freight - Shipments"/>
    <n v="2026"/>
    <n v="7"/>
    <s v="USD"/>
    <n v="-281.54737484999998"/>
    <n v="1"/>
    <n v="-281.54737484999998"/>
    <x v="6"/>
    <s v="Not Applicable"/>
    <m/>
    <m/>
    <m/>
    <m/>
    <m/>
    <m/>
    <m/>
    <m/>
    <m/>
  </r>
  <r>
    <s v="AMGEN"/>
    <n v="20230153"/>
    <s v="Amgen, Inc."/>
    <s v="Brazil"/>
    <x v="1"/>
    <n v="40700"/>
    <s v="Revenues - Third Parties"/>
    <m/>
    <s v="Freight - Shipments"/>
    <n v="2026"/>
    <n v="7"/>
    <s v="USD"/>
    <n v="-67.539647700000003"/>
    <n v="1"/>
    <n v="-67.539647700000003"/>
    <x v="6"/>
    <s v="Not Applicable"/>
    <m/>
    <m/>
    <m/>
    <m/>
    <m/>
    <m/>
    <m/>
    <m/>
    <m/>
  </r>
  <r>
    <s v="PFIZER"/>
    <s v="C2321014"/>
    <s v="Pfizer"/>
    <s v="Brazil"/>
    <x v="1"/>
    <n v="40700"/>
    <s v="Revenues - Third Parties"/>
    <m/>
    <s v="Freight - Shipments"/>
    <n v="2026"/>
    <n v="7"/>
    <s v="USD"/>
    <n v="-2320.6695938999997"/>
    <n v="1"/>
    <n v="-2320.6695938999997"/>
    <x v="6"/>
    <s v="Not Applicable"/>
    <m/>
    <m/>
    <m/>
    <m/>
    <m/>
    <m/>
    <m/>
    <m/>
    <m/>
  </r>
  <r>
    <s v="PFIZER"/>
    <s v="C2321003"/>
    <s v="Pfizer"/>
    <s v="Brazil"/>
    <x v="1"/>
    <n v="40700"/>
    <s v="Revenues - Third Parties"/>
    <m/>
    <s v="Freight - Shipments"/>
    <n v="2026"/>
    <n v="7"/>
    <s v="USD"/>
    <n v="-83083.965870150001"/>
    <n v="1"/>
    <n v="-83083.965870150001"/>
    <x v="6"/>
    <s v="Not Applicable"/>
    <m/>
    <m/>
    <m/>
    <m/>
    <m/>
    <m/>
    <m/>
    <m/>
    <m/>
  </r>
  <r>
    <s v="AMGEN"/>
    <n v="20240092"/>
    <s v="Amgen, Inc."/>
    <s v="Brazil"/>
    <x v="1"/>
    <n v="40700"/>
    <s v="Revenues - Third Parties"/>
    <m/>
    <s v="Freight - Shipments"/>
    <n v="2026"/>
    <n v="7"/>
    <s v="USD"/>
    <n v="-31.895964449999997"/>
    <n v="1"/>
    <n v="-31.895964449999997"/>
    <x v="6"/>
    <s v="Not Applicable"/>
    <m/>
    <m/>
    <m/>
    <m/>
    <m/>
    <m/>
    <m/>
    <m/>
    <m/>
  </r>
  <r>
    <s v="ASTRAZENECA"/>
    <s v="D7029C00001"/>
    <s v="Astra Zeneca"/>
    <s v="Brazil"/>
    <x v="1"/>
    <n v="40700"/>
    <s v="Revenues - Third Parties"/>
    <m/>
    <s v="Freight - Shipments"/>
    <n v="2026"/>
    <n v="7"/>
    <s v="USD"/>
    <n v="-245.94053714999995"/>
    <n v="1"/>
    <n v="-245.94053714999995"/>
    <x v="6"/>
    <s v="Not Applicable"/>
    <m/>
    <m/>
    <m/>
    <m/>
    <m/>
    <m/>
    <m/>
    <m/>
    <m/>
  </r>
  <r>
    <s v="PFIZER"/>
    <s v="C5751003"/>
    <s v="Pfizer"/>
    <s v="Brazil"/>
    <x v="1"/>
    <n v="40700"/>
    <s v="Revenues - Third Parties"/>
    <m/>
    <s v="Freight - Shipments"/>
    <n v="2026"/>
    <n v="7"/>
    <s v="USD"/>
    <n v="-2715.2877738000002"/>
    <n v="1"/>
    <n v="-2715.2877738000002"/>
    <x v="6"/>
    <s v="Not Applicable"/>
    <m/>
    <m/>
    <m/>
    <m/>
    <m/>
    <m/>
    <m/>
    <m/>
    <m/>
  </r>
  <r>
    <s v="ASTRAZENECA"/>
    <s v="D763QC00001"/>
    <s v="Astra Zeneca"/>
    <s v="Brazil"/>
    <x v="1"/>
    <n v="40700"/>
    <s v="Revenues - Third Parties"/>
    <m/>
    <s v="Freight - Shipments"/>
    <n v="2026"/>
    <n v="7"/>
    <s v="USD"/>
    <n v="-18.40815375"/>
    <n v="1"/>
    <n v="-18.40815375"/>
    <x v="6"/>
    <s v="Not Applicable"/>
    <m/>
    <m/>
    <m/>
    <m/>
    <m/>
    <m/>
    <m/>
    <m/>
    <m/>
  </r>
  <r>
    <s v="ASTRAZENECA"/>
    <s v="D702GC00001"/>
    <s v="Astra Zeneca"/>
    <s v="Brazil"/>
    <x v="1"/>
    <n v="40700"/>
    <s v="Revenues - Third Parties"/>
    <m/>
    <s v="Freight - Shipments"/>
    <n v="2026"/>
    <n v="7"/>
    <s v="USD"/>
    <n v="-1014.3351823500001"/>
    <n v="1"/>
    <n v="-1014.3351823500001"/>
    <x v="6"/>
    <s v="Not Applicable"/>
    <m/>
    <m/>
    <m/>
    <m/>
    <m/>
    <m/>
    <m/>
    <m/>
    <m/>
  </r>
  <r>
    <s v="PFIZER"/>
    <s v="C4391024"/>
    <s v="Pfizer"/>
    <s v="Brazil"/>
    <x v="1"/>
    <n v="40700"/>
    <s v="Revenues - Third Parties"/>
    <m/>
    <s v="Freight - Shipments"/>
    <n v="2026"/>
    <n v="7"/>
    <s v="USD"/>
    <n v="-28302.220279199999"/>
    <n v="1"/>
    <n v="-28302.220279199999"/>
    <x v="6"/>
    <s v="Not Applicable"/>
    <m/>
    <m/>
    <m/>
    <m/>
    <m/>
    <m/>
    <m/>
    <m/>
    <m/>
  </r>
  <r>
    <s v="ASTRAZENECA"/>
    <s v="D7960C00015"/>
    <s v="Astra Zeneca"/>
    <s v="Brazil"/>
    <x v="1"/>
    <n v="40700"/>
    <s v="Revenues - Third Parties"/>
    <m/>
    <s v="Freight - Shipments"/>
    <n v="2026"/>
    <n v="7"/>
    <s v="USD"/>
    <n v="-1337.5934743500004"/>
    <n v="1"/>
    <n v="-1337.5934743500004"/>
    <x v="6"/>
    <s v="Not Applicable"/>
    <m/>
    <m/>
    <m/>
    <m/>
    <m/>
    <m/>
    <m/>
    <m/>
    <m/>
  </r>
  <r>
    <s v="PFIZER"/>
    <s v="C3651021"/>
    <s v="Pfizer"/>
    <s v="Brazil"/>
    <x v="1"/>
    <n v="40700"/>
    <s v="Revenues - Third Parties"/>
    <m/>
    <s v="Freight - Shipments"/>
    <n v="2026"/>
    <n v="7"/>
    <s v="USD"/>
    <n v="-4.5858088499999994"/>
    <n v="1"/>
    <n v="-4.5858088499999994"/>
    <x v="6"/>
    <s v="Not Applicable"/>
    <m/>
    <m/>
    <m/>
    <m/>
    <m/>
    <m/>
    <m/>
    <m/>
    <m/>
  </r>
  <r>
    <s v="AMGEN"/>
    <n v="20220196"/>
    <s v="Amgen, Inc."/>
    <s v="Brazil"/>
    <x v="1"/>
    <n v="40700"/>
    <s v="Revenues - Third Parties"/>
    <m/>
    <s v="Freight - Shipments"/>
    <n v="2026"/>
    <n v="7"/>
    <s v="USD"/>
    <n v="-21124.312950299991"/>
    <n v="1"/>
    <n v="-21124.312950299991"/>
    <x v="6"/>
    <s v="Not Applicable"/>
    <m/>
    <m/>
    <m/>
    <m/>
    <m/>
    <m/>
    <m/>
    <m/>
    <m/>
  </r>
  <r>
    <s v="AMGEN"/>
    <n v="20230227"/>
    <s v="Amgen, Inc."/>
    <s v="Brazil"/>
    <x v="1"/>
    <n v="40700"/>
    <s v="Revenues - Third Parties"/>
    <m/>
    <s v="Freight - Shipments"/>
    <n v="2026"/>
    <n v="7"/>
    <s v="USD"/>
    <n v="-1178.7306688499998"/>
    <n v="1"/>
    <n v="-1178.7306688499998"/>
    <x v="6"/>
    <s v="Not Applicable"/>
    <m/>
    <m/>
    <m/>
    <m/>
    <m/>
    <m/>
    <m/>
    <m/>
    <m/>
  </r>
  <r>
    <s v="PFIZER"/>
    <s v="C4551002"/>
    <s v="Pfizer"/>
    <s v="Brazil"/>
    <x v="1"/>
    <n v="40700"/>
    <s v="Revenues - Third Parties"/>
    <m/>
    <s v="Freight - Shipments"/>
    <n v="2026"/>
    <n v="7"/>
    <s v="USD"/>
    <n v="-210.90626760000001"/>
    <n v="1"/>
    <n v="-210.90626760000001"/>
    <x v="6"/>
    <s v="Not Applicable"/>
    <m/>
    <m/>
    <m/>
    <m/>
    <m/>
    <m/>
    <m/>
    <m/>
    <m/>
  </r>
  <r>
    <s v="AMGEN"/>
    <n v="20250002"/>
    <s v="Amgen, Inc."/>
    <s v="Brazil"/>
    <x v="1"/>
    <n v="40700"/>
    <s v="Revenues - Third Parties"/>
    <m/>
    <s v="Freight - Shipments"/>
    <n v="2026"/>
    <n v="7"/>
    <s v="USD"/>
    <n v="-27.937699649999999"/>
    <n v="1"/>
    <n v="-27.937699649999999"/>
    <x v="6"/>
    <s v="Not Applicable"/>
    <m/>
    <m/>
    <m/>
    <m/>
    <m/>
    <m/>
    <m/>
    <m/>
    <m/>
  </r>
  <r>
    <s v="AMGEN"/>
    <n v="20230225"/>
    <s v="Amgen, Inc."/>
    <s v="Brazil"/>
    <x v="1"/>
    <n v="40700"/>
    <s v="Revenues - Third Parties"/>
    <m/>
    <s v="Freight - Shipments"/>
    <n v="2026"/>
    <n v="7"/>
    <s v="USD"/>
    <n v="-27.569244149999999"/>
    <n v="1"/>
    <n v="-27.569244149999999"/>
    <x v="6"/>
    <s v="Not Applicable"/>
    <m/>
    <m/>
    <m/>
    <m/>
    <m/>
    <m/>
    <m/>
    <m/>
    <m/>
  </r>
  <r>
    <s v="ASTRAZENECA"/>
    <s v="D702NC00001"/>
    <s v="Astra Zeneca"/>
    <s v="Brazil"/>
    <x v="1"/>
    <n v="40700"/>
    <s v="Revenues - Third Parties"/>
    <m/>
    <s v="Freight - Shipments"/>
    <n v="2026"/>
    <n v="7"/>
    <s v="USD"/>
    <n v="-109.75353585000001"/>
    <n v="1"/>
    <n v="-109.75353585000001"/>
    <x v="6"/>
    <s v="Not Applicable"/>
    <m/>
    <m/>
    <m/>
    <m/>
    <m/>
    <m/>
    <m/>
    <m/>
    <m/>
  </r>
  <r>
    <s v="MEDIMMUNE"/>
    <s v="D7700C00003"/>
    <s v="MedImmune Inc"/>
    <s v="Brazil"/>
    <x v="1"/>
    <n v="40700"/>
    <s v="Revenues - Third Parties"/>
    <m/>
    <s v="Freight - Shipments"/>
    <n v="2026"/>
    <n v="7"/>
    <s v="USD"/>
    <n v="-24.740909550000001"/>
    <n v="1"/>
    <n v="-24.740909550000001"/>
    <x v="6"/>
    <s v="Not Applicable"/>
    <m/>
    <m/>
    <m/>
    <m/>
    <m/>
    <m/>
    <m/>
    <m/>
    <m/>
  </r>
  <r>
    <s v="OTH CUST"/>
    <s v="GRN163LMYF3001"/>
    <s v="Geron Corporation"/>
    <s v="Brazil"/>
    <x v="1"/>
    <n v="40700"/>
    <s v="Revenues - Third Parties"/>
    <m/>
    <s v="Freight - Shipments"/>
    <n v="2026"/>
    <n v="7"/>
    <s v="USD"/>
    <n v="-1186.1237576999999"/>
    <n v="1"/>
    <n v="-1186.1237576999999"/>
    <x v="6"/>
    <s v="Not Applicable"/>
    <m/>
    <m/>
    <m/>
    <m/>
    <m/>
    <m/>
    <m/>
    <m/>
    <m/>
  </r>
  <r>
    <s v="GILEAD SCI"/>
    <s v="GS-US-528-9023"/>
    <s v="Gilead Sciences, Inc."/>
    <s v="Brazil"/>
    <x v="1"/>
    <n v="40700"/>
    <s v="Revenues - Third Parties"/>
    <m/>
    <s v="Freight - Returns"/>
    <n v="2026"/>
    <n v="7"/>
    <s v="USD"/>
    <n v="-89.121782400000001"/>
    <n v="1"/>
    <n v="-89.121782400000001"/>
    <x v="6"/>
    <s v="Not Applicable"/>
    <m/>
    <m/>
    <m/>
    <m/>
    <m/>
    <m/>
    <m/>
    <m/>
    <m/>
  </r>
  <r>
    <s v="OTH CUST"/>
    <s v="ALXN1720-MG-301"/>
    <s v="Alexion Pharmaceuticals Inc"/>
    <s v="Brazil"/>
    <x v="1"/>
    <n v="40700"/>
    <s v="Revenues - Third Parties"/>
    <m/>
    <s v="Freight - Shipments"/>
    <n v="2026"/>
    <n v="7"/>
    <s v="USD"/>
    <n v="-73.942000649999997"/>
    <n v="1"/>
    <n v="-73.942000649999997"/>
    <x v="6"/>
    <s v="Not Applicable"/>
    <m/>
    <m/>
    <m/>
    <m/>
    <m/>
    <m/>
    <m/>
    <m/>
    <m/>
  </r>
  <r>
    <s v="MEDIMMUNE"/>
    <s v="D9185C00001"/>
    <s v="MedImmune Inc"/>
    <s v="Brazil"/>
    <x v="1"/>
    <n v="40700"/>
    <s v="Revenues - Third Parties"/>
    <m/>
    <s v="Freight - Shipments"/>
    <n v="2026"/>
    <n v="7"/>
    <s v="USD"/>
    <n v="-27.616617000000002"/>
    <n v="1"/>
    <n v="-27.616617000000002"/>
    <x v="6"/>
    <s v="Not Applicable"/>
    <m/>
    <m/>
    <m/>
    <m/>
    <m/>
    <m/>
    <m/>
    <m/>
    <m/>
  </r>
  <r>
    <s v="OTH CUST"/>
    <s v="RYZ101-301"/>
    <s v="RayzeBio Inc"/>
    <s v="Brazil"/>
    <x v="1"/>
    <n v="40700"/>
    <s v="Revenues - Third Parties"/>
    <m/>
    <s v="Freight - Shipments"/>
    <n v="2026"/>
    <n v="7"/>
    <s v="USD"/>
    <n v="-323.52673814999997"/>
    <n v="1"/>
    <n v="-323.52673814999997"/>
    <x v="6"/>
    <s v="Not Applicable"/>
    <m/>
    <m/>
    <m/>
    <m/>
    <m/>
    <m/>
    <m/>
    <m/>
    <m/>
  </r>
  <r>
    <s v="OTH CUST"/>
    <s v="CY 6022"/>
    <s v="Cytokinetics Incorporated"/>
    <s v="Brazil"/>
    <x v="1"/>
    <n v="40700"/>
    <s v="Revenues - Third Parties"/>
    <m/>
    <s v="Freight - Shipments"/>
    <n v="2026"/>
    <n v="7"/>
    <s v="USD"/>
    <n v="-30.639706649999994"/>
    <n v="1"/>
    <n v="-30.639706649999994"/>
    <x v="6"/>
    <s v="Not Applicable"/>
    <m/>
    <m/>
    <m/>
    <m/>
    <m/>
    <m/>
    <m/>
    <m/>
    <m/>
  </r>
  <r>
    <s v="OTH CUST"/>
    <s v="AK-US-001-0106"/>
    <s v="Akero Therapeutics"/>
    <s v="Brazil"/>
    <x v="1"/>
    <n v="40700"/>
    <s v="Revenues - Third Parties"/>
    <m/>
    <s v="Freight - Shipments"/>
    <n v="2026"/>
    <n v="7"/>
    <s v="USD"/>
    <n v="-221.39379780000004"/>
    <n v="1"/>
    <n v="-221.39379780000004"/>
    <x v="6"/>
    <s v="Not Applicable"/>
    <m/>
    <m/>
    <m/>
    <m/>
    <m/>
    <m/>
    <m/>
    <m/>
    <m/>
  </r>
  <r>
    <s v="OTH CUST"/>
    <s v="AIS-D08"/>
    <s v="Alpine Immune Sciences Inc"/>
    <s v="Brazil"/>
    <x v="1"/>
    <n v="40700"/>
    <s v="Revenues - Third Parties"/>
    <m/>
    <s v="Freight - Shipments"/>
    <n v="2026"/>
    <n v="7"/>
    <s v="USD"/>
    <n v="-538.91120219999993"/>
    <n v="1"/>
    <n v="-538.91120219999993"/>
    <x v="6"/>
    <s v="Not Applicable"/>
    <m/>
    <m/>
    <m/>
    <m/>
    <m/>
    <m/>
    <m/>
    <m/>
    <m/>
  </r>
  <r>
    <s v="OTH CUST"/>
    <s v="LP352-301"/>
    <s v="Longboard Pharmaceuticals"/>
    <s v="Brazil"/>
    <x v="1"/>
    <n v="40700"/>
    <s v="Revenues - Third Parties"/>
    <m/>
    <s v="Freight - Shipments"/>
    <n v="2026"/>
    <n v="7"/>
    <s v="USD"/>
    <n v="-137.26371015000001"/>
    <n v="1"/>
    <n v="-137.26371015000001"/>
    <x v="6"/>
    <s v="Not Applicable"/>
    <m/>
    <m/>
    <m/>
    <m/>
    <m/>
    <m/>
    <m/>
    <m/>
    <m/>
  </r>
  <r>
    <s v="OTH CUST"/>
    <s v="LP352-303"/>
    <s v="Longboard Pharmaceuticals"/>
    <s v="Brazil"/>
    <x v="1"/>
    <n v="40700"/>
    <s v="Revenues - Third Parties"/>
    <m/>
    <s v="Freight - Shipments"/>
    <n v="2026"/>
    <n v="7"/>
    <s v="USD"/>
    <n v="-114.1802655"/>
    <n v="1"/>
    <n v="-114.1802655"/>
    <x v="6"/>
    <s v="Not Applicable"/>
    <m/>
    <m/>
    <m/>
    <m/>
    <m/>
    <m/>
    <m/>
    <m/>
    <m/>
  </r>
  <r>
    <s v="OTH CUST"/>
    <s v="LP352-302"/>
    <s v="Longboard Pharmaceuticals"/>
    <s v="Brazil"/>
    <x v="1"/>
    <n v="40700"/>
    <s v="Revenues - Third Parties"/>
    <m/>
    <s v="Freight - Shipments"/>
    <n v="2026"/>
    <n v="7"/>
    <s v="USD"/>
    <n v="-57.658022099999997"/>
    <n v="1"/>
    <n v="-57.658022099999997"/>
    <x v="6"/>
    <s v="Not Applicable"/>
    <m/>
    <m/>
    <m/>
    <m/>
    <m/>
    <m/>
    <m/>
    <m/>
    <m/>
  </r>
  <r>
    <s v="OTH CUST"/>
    <s v="VX24-AIS-D10"/>
    <s v="Vertex Pharmaceuticals"/>
    <s v="Brazil"/>
    <x v="1"/>
    <n v="40700"/>
    <s v="Revenues - Third Parties"/>
    <m/>
    <s v="Freight - Shipments"/>
    <n v="2026"/>
    <n v="7"/>
    <s v="USD"/>
    <n v="-8345.4533263499998"/>
    <n v="1"/>
    <n v="-8345.4533263499998"/>
    <x v="6"/>
    <s v="Not Applicable"/>
    <m/>
    <m/>
    <m/>
    <m/>
    <m/>
    <m/>
    <m/>
    <m/>
    <m/>
  </r>
  <r>
    <s v="MEDIMMUNE"/>
    <s v="D9640C00003"/>
    <s v="MedImmune Inc"/>
    <s v="Brazil"/>
    <x v="1"/>
    <n v="40700"/>
    <s v="Revenues - Third Parties"/>
    <m/>
    <s v="Freight - Shipments"/>
    <n v="2026"/>
    <n v="7"/>
    <s v="USD"/>
    <n v="-57.769143599999992"/>
    <n v="1"/>
    <n v="-57.769143599999992"/>
    <x v="6"/>
    <s v="Not Applicable"/>
    <m/>
    <m/>
    <m/>
    <m/>
    <m/>
    <m/>
    <m/>
    <m/>
    <m/>
  </r>
  <r>
    <s v="J &amp; J"/>
    <s v="42847922MDD4002"/>
    <s v="Janssen"/>
    <s v="Brazil"/>
    <x v="1"/>
    <n v="40700"/>
    <s v="Revenues - Third Parties"/>
    <m/>
    <s v="Freight - Shipments"/>
    <n v="2026"/>
    <n v="7"/>
    <s v="USD"/>
    <n v="-35.309733899999998"/>
    <n v="1"/>
    <n v="-35.309733899999998"/>
    <x v="6"/>
    <s v="Not Applicable"/>
    <m/>
    <m/>
    <m/>
    <m/>
    <m/>
    <m/>
    <m/>
    <m/>
    <m/>
  </r>
  <r>
    <s v="J &amp; J"/>
    <s v="64407564MMY4003"/>
    <s v="Janssen"/>
    <s v="Brazil"/>
    <x v="1"/>
    <n v="40700"/>
    <s v="Revenues - Third Parties"/>
    <m/>
    <s v="Freight - Shipments"/>
    <n v="2026"/>
    <n v="7"/>
    <s v="USD"/>
    <n v="-1451.0537895"/>
    <n v="1"/>
    <n v="-1451.0537895"/>
    <x v="6"/>
    <s v="Not Applicable"/>
    <m/>
    <m/>
    <m/>
    <m/>
    <m/>
    <m/>
    <m/>
    <m/>
    <m/>
  </r>
  <r>
    <s v="J &amp; J"/>
    <s v="CNTO1959CRD4005"/>
    <s v="Janssen"/>
    <s v="Brazil"/>
    <x v="1"/>
    <n v="40700"/>
    <s v="Revenues - Third Parties"/>
    <m/>
    <s v="Freight - Shipments"/>
    <n v="2026"/>
    <n v="7"/>
    <s v="USD"/>
    <n v="-598.39863509999998"/>
    <n v="1"/>
    <n v="-598.39863509999998"/>
    <x v="6"/>
    <s v="Not Applicable"/>
    <m/>
    <m/>
    <m/>
    <m/>
    <m/>
    <m/>
    <m/>
    <m/>
    <m/>
  </r>
  <r>
    <s v="MERCK"/>
    <s v="MK-5684-003 (Local)"/>
    <s v="Merck Sharp and Dohme LLC"/>
    <s v="Brazil"/>
    <x v="1"/>
    <n v="40700"/>
    <s v="Revenues - Third Parties"/>
    <m/>
    <s v="Freight - Returns"/>
    <n v="2026"/>
    <n v="7"/>
    <s v="USD"/>
    <n v="-1.1702460000000001"/>
    <n v="1"/>
    <n v="-1.1702460000000001"/>
    <x v="6"/>
    <s v="Not Applicable"/>
    <m/>
    <m/>
    <m/>
    <m/>
    <m/>
    <m/>
    <m/>
    <m/>
    <m/>
  </r>
  <r>
    <s v="MERCK"/>
    <s v="MK-5684-004 (Local)"/>
    <s v="Merck Sharp and Dohme LLC"/>
    <s v="Brazil"/>
    <x v="1"/>
    <n v="40700"/>
    <s v="Revenues - Third Parties"/>
    <m/>
    <s v="Freight - Shipments"/>
    <n v="2026"/>
    <n v="7"/>
    <s v="USD"/>
    <n v="-2.5651520999999997"/>
    <n v="1"/>
    <n v="-2.5651520999999997"/>
    <x v="6"/>
    <s v="Not Applicable"/>
    <m/>
    <m/>
    <m/>
    <m/>
    <m/>
    <m/>
    <m/>
    <m/>
    <m/>
  </r>
  <r>
    <s v="MERCK"/>
    <s v="Post trial local general studies"/>
    <s v="Merck Sharp and Dohme LLC"/>
    <s v="Brazil"/>
    <x v="1"/>
    <n v="40700"/>
    <s v="Revenues - Third Parties"/>
    <m/>
    <s v="Freight - Shipments"/>
    <n v="2026"/>
    <n v="7"/>
    <s v="USD"/>
    <n v="-694.38070799999991"/>
    <n v="1"/>
    <n v="-694.38070799999991"/>
    <x v="6"/>
    <s v="Not Applicable"/>
    <m/>
    <m/>
    <m/>
    <m/>
    <m/>
    <m/>
    <m/>
    <m/>
    <m/>
  </r>
  <r>
    <s v="MERCK"/>
    <s v="MK-7962-038 (Local)"/>
    <s v="Merck Sharp and Dohme LLC"/>
    <s v="Brazil"/>
    <x v="1"/>
    <n v="40700"/>
    <s v="Revenues - Third Parties"/>
    <m/>
    <s v="Freight - Shipments"/>
    <n v="2026"/>
    <n v="7"/>
    <s v="USD"/>
    <n v="-146.76167414999998"/>
    <n v="1"/>
    <n v="-146.76167414999998"/>
    <x v="6"/>
    <s v="Not Applicable"/>
    <m/>
    <m/>
    <m/>
    <m/>
    <m/>
    <m/>
    <m/>
    <m/>
    <m/>
  </r>
  <r>
    <s v="MERCK"/>
    <s v="MK-2870-021 (Local)"/>
    <s v="Merck Sharp and Dohme LLC"/>
    <s v="Brazil"/>
    <x v="1"/>
    <n v="40700"/>
    <s v="Revenues - Third Parties"/>
    <m/>
    <s v="Freight - Shipments"/>
    <n v="2026"/>
    <n v="7"/>
    <s v="USD"/>
    <n v="-272.20732034999997"/>
    <n v="1"/>
    <n v="-272.20732034999997"/>
    <x v="6"/>
    <s v="Not Applicable"/>
    <m/>
    <m/>
    <m/>
    <m/>
    <m/>
    <m/>
    <m/>
    <m/>
    <m/>
  </r>
  <r>
    <s v="MERCK"/>
    <s v="MK-1084-013 (Local)"/>
    <s v="Merck Sharp and Dohme LLC"/>
    <s v="Brazil"/>
    <x v="1"/>
    <n v="40700"/>
    <s v="Revenues - Third Parties"/>
    <m/>
    <s v="Freight - Shipments"/>
    <n v="2026"/>
    <n v="7"/>
    <s v="USD"/>
    <n v="-110.92265099999999"/>
    <n v="1"/>
    <n v="-110.92265099999999"/>
    <x v="6"/>
    <s v="Not Applicable"/>
    <m/>
    <m/>
    <m/>
    <m/>
    <m/>
    <m/>
    <m/>
    <m/>
    <m/>
  </r>
  <r>
    <s v="OTH CUST"/>
    <s v="FMGX-CS-302"/>
    <s v="PSI CRO AG"/>
    <s v="Brazil"/>
    <x v="1"/>
    <n v="40700"/>
    <s v="Revenues - Third Parties"/>
    <m/>
    <s v="Freight - Shipments"/>
    <n v="2026"/>
    <n v="7"/>
    <s v="USD"/>
    <n v="-5194.1592927000002"/>
    <n v="1"/>
    <n v="-5194.1592927000002"/>
    <x v="6"/>
    <s v="Not Applicable"/>
    <m/>
    <m/>
    <m/>
    <m/>
    <m/>
    <m/>
    <m/>
    <m/>
    <m/>
  </r>
  <r>
    <s v="OTH CUST"/>
    <s v="Others"/>
    <s v="Others"/>
    <s v="Brazil"/>
    <x v="7"/>
    <n v="40700"/>
    <s v="Revenues - Third Parties"/>
    <m/>
    <s v="Local Adjustment"/>
    <n v="2026"/>
    <n v="7"/>
    <s v="USD"/>
    <n v="-0.16383999999743537"/>
    <n v="1"/>
    <n v="-0.16383999999743537"/>
    <x v="2"/>
    <s v="Not Applicable"/>
    <m/>
    <m/>
    <m/>
    <m/>
    <m/>
    <m/>
    <m/>
    <m/>
    <m/>
  </r>
  <r>
    <s v="OTH CUST"/>
    <s v="Others"/>
    <s v="Others"/>
    <s v="Brazil"/>
    <x v="0"/>
    <n v="40700"/>
    <s v="Revenues - Third Parties"/>
    <m/>
    <s v="Local Adjustment"/>
    <n v="2026"/>
    <n v="7"/>
    <s v="USD"/>
    <n v="-0.26490537449717522"/>
    <n v="1"/>
    <n v="-0.26490537449717522"/>
    <x v="2"/>
    <s v="Not Applicable"/>
    <m/>
    <m/>
    <m/>
    <m/>
    <m/>
    <m/>
    <m/>
    <m/>
    <m/>
  </r>
  <r>
    <s v="OTH CUST"/>
    <s v="Others"/>
    <s v="Others"/>
    <s v="Brazil"/>
    <x v="3"/>
    <n v="40700"/>
    <s v="Revenues - Third Parties"/>
    <m/>
    <s v="Local Adjustment"/>
    <n v="2026"/>
    <n v="7"/>
    <s v="USD"/>
    <n v="0.45719527546316385"/>
    <n v="1"/>
    <n v="0.45719527546316385"/>
    <x v="2"/>
    <s v="Not Applicable"/>
    <m/>
    <m/>
    <m/>
    <m/>
    <m/>
    <m/>
    <m/>
    <m/>
    <m/>
  </r>
  <r>
    <s v="OTH CUST"/>
    <s v="Others"/>
    <s v="Others"/>
    <s v="Brazil"/>
    <x v="1"/>
    <n v="40700"/>
    <s v="Revenues - Third Parties"/>
    <m/>
    <s v="Local Adjustment"/>
    <n v="2026"/>
    <n v="7"/>
    <s v="USD"/>
    <n v="-3041.5523279318586"/>
    <n v="1"/>
    <n v="-3041.5523279318586"/>
    <x v="2"/>
    <s v="Not Applicable"/>
    <m/>
    <m/>
    <m/>
    <m/>
    <m/>
    <m/>
    <m/>
    <m/>
    <m/>
  </r>
  <r>
    <s v="OTH CUST"/>
    <s v="Others"/>
    <s v="Others"/>
    <s v="Brazil"/>
    <x v="2"/>
    <n v="40700"/>
    <s v="Revenues - Third Parties"/>
    <m/>
    <s v="Local Adjustment"/>
    <n v="2026"/>
    <n v="7"/>
    <s v="USD"/>
    <n v="3042.2007203718822"/>
    <n v="1"/>
    <n v="3042.2007203718822"/>
    <x v="2"/>
    <s v="Not Applicable"/>
    <m/>
    <m/>
    <m/>
    <m/>
    <m/>
    <m/>
    <m/>
    <m/>
    <m/>
  </r>
  <r>
    <s v="OTH CUST"/>
    <s v="Others"/>
    <s v="Others"/>
    <s v="Brazil"/>
    <x v="5"/>
    <n v="40700"/>
    <s v="Revenues - Third Parties"/>
    <m/>
    <s v="Local Adjustment"/>
    <n v="2026"/>
    <n v="7"/>
    <s v="USD"/>
    <n v="-0.40843729767948389"/>
    <n v="1"/>
    <n v="-0.40843729767948389"/>
    <x v="2"/>
    <s v="Not Applicable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980BCC-3C34-4AF2-87EC-39C39BC5BDF2}" name="PivotTable1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V3:W12" firstHeaderRow="1" firstDataRow="1" firstDataCol="1"/>
  <pivotFields count="12">
    <pivotField showAll="0"/>
    <pivotField showAll="0"/>
    <pivotField showAll="0"/>
    <pivotField axis="axisRow" showAll="0">
      <items count="19">
        <item m="1" x="8"/>
        <item m="1" x="9"/>
        <item m="1" x="10"/>
        <item m="1" x="11"/>
        <item m="1" x="12"/>
        <item m="1" x="13"/>
        <item m="1" x="14"/>
        <item m="1" x="15"/>
        <item x="5"/>
        <item x="2"/>
        <item m="1" x="16"/>
        <item x="0"/>
        <item m="1" x="17"/>
        <item x="1"/>
        <item x="3"/>
        <item x="4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43" showAll="0"/>
  </pivotFields>
  <rowFields count="1">
    <field x="3"/>
  </rowFields>
  <rowItems count="9">
    <i>
      <x v="8"/>
    </i>
    <i>
      <x v="9"/>
    </i>
    <i>
      <x v="11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LOC AMT" fld="11" baseField="0" baseItem="0" numFmtId="171"/>
  </dataFields>
  <formats count="7">
    <format dxfId="44">
      <pivotArea outline="0" collapsedLevelsAreSubtotals="1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3" type="button" dataOnly="0" labelOnly="1" outline="0" axis="axisRow" fieldPosition="0"/>
    </format>
    <format dxfId="40">
      <pivotArea dataOnly="0" labelOnly="1" fieldPosition="0">
        <references count="1">
          <reference field="3" count="0"/>
        </references>
      </pivotArea>
    </format>
    <format dxfId="39">
      <pivotArea dataOnly="0" labelOnly="1" grandRow="1" outline="0" fieldPosition="0"/>
    </format>
    <format dxfId="3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1AA98A-86C7-437C-89EA-A2DC4E41A56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92:J395" firstHeaderRow="1" firstDataRow="1" firstDataCol="1"/>
  <pivotFields count="17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43" showAll="0"/>
    <pivotField showAll="0"/>
    <pivotField dataField="1" numFmtId="43"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USD AMT" fld="14" baseField="0" baseItem="0" numFmtId="43"/>
  </dataFields>
  <formats count="6"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4" type="button" dataOnly="0" labelOnly="1" outline="0" axis="axisRow" fieldPosition="0"/>
    </format>
    <format dxfId="34">
      <pivotArea dataOnly="0" labelOnly="1" fieldPosition="0">
        <references count="1">
          <reference field="4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BA4C32-6381-4D0A-91F0-EAAE4C6BC826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1203:G1214" firstHeaderRow="1" firstDataRow="1" firstDataCol="1"/>
  <pivotFields count="15">
    <pivotField showAll="0"/>
    <pivotField showAll="0"/>
    <pivotField showAll="0"/>
    <pivotField showAll="0"/>
    <pivotField axis="axisRow" showAll="0">
      <items count="12">
        <item x="6"/>
        <item x="8"/>
        <item x="7"/>
        <item x="0"/>
        <item x="1"/>
        <item x="2"/>
        <item x="3"/>
        <item x="4"/>
        <item x="5"/>
        <item m="1" x="10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Items count="1">
    <i/>
  </colItems>
  <dataFields count="1">
    <dataField name="Sum of USD AMT" fld="14" baseField="0" baseItem="0"/>
  </dataFields>
  <formats count="6"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4" type="button" dataOnly="0" labelOnly="1" outline="0" axis="axisRow" fieldPosition="0"/>
    </format>
    <format dxfId="21">
      <pivotArea dataOnly="0" labelOnly="1" fieldPosition="0">
        <references count="1">
          <reference field="4" count="0"/>
        </references>
      </pivotArea>
    </format>
    <format dxfId="20">
      <pivotArea dataOnly="0" labelOnly="1" grandRow="1" outline="0" fieldPosition="0"/>
    </format>
    <format dxfId="1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2BF84-9731-484D-9777-E27C53806C03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985:F995" firstHeaderRow="1" firstDataRow="1" firstDataCol="1"/>
  <pivotFields count="15">
    <pivotField showAll="0"/>
    <pivotField showAll="0"/>
    <pivotField showAll="0"/>
    <pivotField showAll="0"/>
    <pivotField axis="axisRow" showAll="0">
      <items count="10">
        <item x="6"/>
        <item x="7"/>
        <item x="0"/>
        <item x="1"/>
        <item x="2"/>
        <item x="3"/>
        <item x="4"/>
        <item x="5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USD AMT" fld="14" baseField="0" baseItem="0"/>
  </dataFields>
  <formats count="7">
    <format dxfId="31">
      <pivotArea collapsedLevelsAreSubtotals="1" fieldPosition="0">
        <references count="1">
          <reference field="4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4" type="button" dataOnly="0" labelOnly="1" outline="0" axis="axisRow" fieldPosition="0"/>
    </format>
    <format dxfId="27">
      <pivotArea dataOnly="0" labelOnly="1" fieldPosition="0">
        <references count="1">
          <reference field="4" count="0"/>
        </references>
      </pivotArea>
    </format>
    <format dxfId="26">
      <pivotArea dataOnly="0" labelOnly="1" grandRow="1" outline="0" fieldPosition="0"/>
    </format>
    <format dxfId="25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5FDA0A-52D4-4D42-B878-06A18E10E708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512:H520" firstHeaderRow="1" firstDataRow="1" firstDataCol="1"/>
  <pivotFields count="14">
    <pivotField showAll="0"/>
    <pivotField showAll="0"/>
    <pivotField showAll="0"/>
    <pivotField axis="axisRow" showAll="0">
      <items count="8">
        <item x="6"/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USD AMT" fld="13" baseField="0" baseItem="0" numFmtId="43"/>
  </dataFields>
  <formats count="7">
    <format dxfId="18">
      <pivotArea outline="0" collapsedLevelsAreSubtotals="1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fieldPosition="0">
        <references count="1">
          <reference field="3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7DECE2-0E78-4421-86B5-394C0E92D4BE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A60:AB69" firstHeaderRow="1" firstDataRow="1" firstDataCol="1"/>
  <pivotFields count="26">
    <pivotField showAll="0"/>
    <pivotField showAll="0"/>
    <pivotField showAll="0"/>
    <pivotField showAll="0"/>
    <pivotField axis="axisRow" showAll="0">
      <items count="9">
        <item x="5"/>
        <item x="3"/>
        <item x="6"/>
        <item x="2"/>
        <item x="7"/>
        <item x="4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USD AM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E95E79-72E1-4772-80C4-DB7C25F373DA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3:A1119" firstHeaderRow="1" firstDataRow="1" firstDataCol="1"/>
  <pivotFields count="18">
    <pivotField showAll="0"/>
    <pivotField axis="axisRow" showAll="0">
      <items count="755">
        <item m="1" x="752"/>
        <item x="174"/>
        <item x="437"/>
        <item x="162"/>
        <item x="163"/>
        <item x="625"/>
        <item x="489"/>
        <item x="487"/>
        <item x="165"/>
        <item x="439"/>
        <item x="166"/>
        <item x="169"/>
        <item x="442"/>
        <item x="167"/>
        <item x="164"/>
        <item x="444"/>
        <item m="1" x="748"/>
        <item x="493"/>
        <item x="168"/>
        <item m="1" x="753"/>
        <item m="1" x="751"/>
        <item x="644"/>
        <item m="1" x="750"/>
        <item m="1" x="749"/>
        <item x="14"/>
        <item x="572"/>
        <item x="395"/>
        <item x="393"/>
        <item x="394"/>
        <item x="621"/>
        <item x="704"/>
        <item x="730"/>
        <item x="475"/>
        <item x="326"/>
        <item x="359"/>
        <item x="656"/>
        <item x="569"/>
        <item x="3"/>
        <item x="556"/>
        <item x="558"/>
        <item x="477"/>
        <item x="529"/>
        <item x="468"/>
        <item x="217"/>
        <item x="464"/>
        <item x="10"/>
        <item x="12"/>
        <item x="526"/>
        <item x="512"/>
        <item x="9"/>
        <item x="525"/>
        <item x="531"/>
        <item x="706"/>
        <item x="2"/>
        <item x="469"/>
        <item x="522"/>
        <item x="467"/>
        <item x="494"/>
        <item x="508"/>
        <item x="6"/>
        <item x="325"/>
        <item x="685"/>
        <item x="686"/>
        <item x="513"/>
        <item x="11"/>
        <item x="534"/>
        <item x="527"/>
        <item x="509"/>
        <item x="7"/>
        <item x="567"/>
        <item x="580"/>
        <item x="560"/>
        <item x="579"/>
        <item x="495"/>
        <item x="474"/>
        <item x="520"/>
        <item x="519"/>
        <item x="481"/>
        <item x="333"/>
        <item x="523"/>
        <item x="218"/>
        <item x="557"/>
        <item x="584"/>
        <item x="585"/>
        <item x="570"/>
        <item x="324"/>
        <item x="323"/>
        <item x="216"/>
        <item x="5"/>
        <item x="322"/>
        <item x="215"/>
        <item x="171"/>
        <item x="460"/>
        <item x="446"/>
        <item x="170"/>
        <item x="434"/>
        <item x="448"/>
        <item x="453"/>
        <item x="452"/>
        <item x="418"/>
        <item x="672"/>
        <item x="447"/>
        <item x="409"/>
        <item x="599"/>
        <item x="681"/>
        <item x="608"/>
        <item x="682"/>
        <item x="614"/>
        <item x="683"/>
        <item x="617"/>
        <item x="680"/>
        <item x="616"/>
        <item x="498"/>
        <item x="659"/>
        <item x="658"/>
        <item x="627"/>
        <item x="634"/>
        <item x="143"/>
        <item x="640"/>
        <item x="571"/>
        <item x="639"/>
        <item x="629"/>
        <item x="643"/>
        <item x="518"/>
        <item x="631"/>
        <item x="576"/>
        <item x="577"/>
        <item x="641"/>
        <item x="113"/>
        <item x="594"/>
        <item x="419"/>
        <item x="592"/>
        <item x="596"/>
        <item x="588"/>
        <item x="597"/>
        <item x="602"/>
        <item x="591"/>
        <item x="615"/>
        <item x="612"/>
        <item x="417"/>
        <item x="321"/>
        <item x="514"/>
        <item x="657"/>
        <item x="550"/>
        <item x="8"/>
        <item x="4"/>
        <item x="533"/>
        <item x="13"/>
        <item x="538"/>
        <item x="611"/>
        <item x="598"/>
        <item x="603"/>
        <item x="593"/>
        <item x="606"/>
        <item x="651"/>
        <item x="317"/>
        <item x="242"/>
        <item x="661"/>
        <item x="238"/>
        <item x="154"/>
        <item x="536"/>
        <item x="262"/>
        <item x="328"/>
        <item x="214"/>
        <item x="404"/>
        <item x="673"/>
        <item x="343"/>
        <item x="149"/>
        <item x="239"/>
        <item x="632"/>
        <item x="727"/>
        <item x="623"/>
        <item x="435"/>
        <item x="436"/>
        <item x="240"/>
        <item x="241"/>
        <item x="637"/>
        <item x="630"/>
        <item x="669"/>
        <item x="250"/>
        <item x="552"/>
        <item x="263"/>
        <item x="376"/>
        <item x="515"/>
        <item x="663"/>
        <item x="248"/>
        <item x="428"/>
        <item x="254"/>
        <item x="671"/>
        <item x="406"/>
        <item x="257"/>
        <item x="666"/>
        <item x="260"/>
        <item x="145"/>
        <item x="265"/>
        <item x="146"/>
        <item x="259"/>
        <item x="665"/>
        <item x="432"/>
        <item x="675"/>
        <item x="628"/>
        <item x="490"/>
        <item x="443"/>
        <item x="636"/>
        <item x="157"/>
        <item x="407"/>
        <item x="648"/>
        <item x="153"/>
        <item x="488"/>
        <item x="445"/>
        <item x="269"/>
        <item x="252"/>
        <item x="159"/>
        <item x="264"/>
        <item x="642"/>
        <item x="266"/>
        <item x="408"/>
        <item x="267"/>
        <item x="440"/>
        <item x="456"/>
        <item x="246"/>
        <item x="155"/>
        <item x="415"/>
        <item x="243"/>
        <item x="403"/>
        <item x="402"/>
        <item x="249"/>
        <item x="668"/>
        <item x="335"/>
        <item x="251"/>
        <item x="667"/>
        <item x="427"/>
        <item x="255"/>
        <item x="664"/>
        <item x="430"/>
        <item x="261"/>
        <item x="423"/>
        <item x="662"/>
        <item x="438"/>
        <item x="256"/>
        <item x="399"/>
        <item x="245"/>
        <item x="244"/>
        <item x="270"/>
        <item x="497"/>
        <item x="620"/>
        <item x="619"/>
        <item x="624"/>
        <item x="150"/>
        <item x="258"/>
        <item x="670"/>
        <item x="253"/>
        <item x="535"/>
        <item x="421"/>
        <item x="410"/>
        <item x="334"/>
        <item x="374"/>
        <item x="542"/>
        <item x="553"/>
        <item x="566"/>
        <item x="424"/>
        <item x="679"/>
        <item x="701"/>
        <item x="341"/>
        <item x="353"/>
        <item x="502"/>
        <item x="413"/>
        <item x="451"/>
        <item x="422"/>
        <item x="455"/>
        <item x="618"/>
        <item x="530"/>
        <item x="433"/>
        <item x="349"/>
        <item x="124"/>
        <item x="179"/>
        <item x="180"/>
        <item x="516"/>
        <item x="708"/>
        <item x="181"/>
        <item x="183"/>
        <item x="586"/>
        <item x="188"/>
        <item x="190"/>
        <item x="182"/>
        <item x="185"/>
        <item x="209"/>
        <item x="210"/>
        <item x="507"/>
        <item x="127"/>
        <item x="719"/>
        <item x="126"/>
        <item x="118"/>
        <item x="198"/>
        <item x="132"/>
        <item x="205"/>
        <item x="206"/>
        <item x="412"/>
        <item x="449"/>
        <item x="416"/>
        <item x="175"/>
        <item x="176"/>
        <item x="431"/>
        <item x="457"/>
        <item x="401"/>
        <item x="194"/>
        <item x="200"/>
        <item x="196"/>
        <item x="130"/>
        <item x="501"/>
        <item x="202"/>
        <item x="201"/>
        <item x="129"/>
        <item x="537"/>
        <item x="499"/>
        <item x="195"/>
        <item x="133"/>
        <item x="478"/>
        <item x="504"/>
        <item x="212"/>
        <item x="213"/>
        <item x="137"/>
        <item x="506"/>
        <item x="184"/>
        <item x="463"/>
        <item x="123"/>
        <item x="128"/>
        <item x="189"/>
        <item x="724"/>
        <item x="532"/>
        <item x="521"/>
        <item x="135"/>
        <item x="120"/>
        <item x="136"/>
        <item x="207"/>
        <item x="121"/>
        <item x="191"/>
        <item x="192"/>
        <item x="131"/>
        <item x="500"/>
        <item x="199"/>
        <item x="472"/>
        <item x="197"/>
        <item x="503"/>
        <item x="122"/>
        <item x="204"/>
        <item x="203"/>
        <item x="208"/>
        <item x="684"/>
        <item x="142"/>
        <item x="649"/>
        <item x="178"/>
        <item x="653"/>
        <item x="561"/>
        <item x="555"/>
        <item x="654"/>
        <item x="562"/>
        <item x="1"/>
        <item x="695"/>
        <item x="700"/>
        <item x="320"/>
        <item x="688"/>
        <item x="313"/>
        <item x="342"/>
        <item x="54"/>
        <item x="303"/>
        <item x="352"/>
        <item x="72"/>
        <item x="373"/>
        <item x="697"/>
        <item x="581"/>
        <item x="698"/>
        <item x="375"/>
        <item x="94"/>
        <item x="715"/>
        <item x="40"/>
        <item x="517"/>
        <item x="226"/>
        <item x="52"/>
        <item x="338"/>
        <item x="298"/>
        <item x="42"/>
        <item x="548"/>
        <item x="67"/>
        <item x="362"/>
        <item x="96"/>
        <item x="369"/>
        <item x="77"/>
        <item x="103"/>
        <item x="76"/>
        <item x="305"/>
        <item x="330"/>
        <item x="230"/>
        <item x="225"/>
        <item x="49"/>
        <item x="332"/>
        <item x="41"/>
        <item x="292"/>
        <item x="364"/>
        <item x="79"/>
        <item x="98"/>
        <item x="371"/>
        <item x="83"/>
        <item x="559"/>
        <item x="88"/>
        <item x="232"/>
        <item x="61"/>
        <item x="345"/>
        <item x="63"/>
        <item x="351"/>
        <item x="69"/>
        <item x="356"/>
        <item x="62"/>
        <item x="365"/>
        <item x="80"/>
        <item x="545"/>
        <item x="65"/>
        <item x="350"/>
        <item x="234"/>
        <item x="543"/>
        <item x="64"/>
        <item x="357"/>
        <item x="68"/>
        <item x="101"/>
        <item x="563"/>
        <item x="92"/>
        <item x="355"/>
        <item x="71"/>
        <item x="565"/>
        <item x="86"/>
        <item x="568"/>
        <item x="90"/>
        <item x="372"/>
        <item x="84"/>
        <item x="392"/>
        <item x="100"/>
        <item x="312"/>
        <item x="315"/>
        <item x="699"/>
        <item x="316"/>
        <item x="314"/>
        <item x="50"/>
        <item x="336"/>
        <item x="300"/>
        <item x="297"/>
        <item x="294"/>
        <item x="295"/>
        <item x="293"/>
        <item x="299"/>
        <item x="547"/>
        <item x="307"/>
        <item x="544"/>
        <item x="309"/>
        <item x="311"/>
        <item x="290"/>
        <item x="272"/>
        <item x="229"/>
        <item x="687"/>
        <item x="15"/>
        <item x="505"/>
        <item x="30"/>
        <item x="271"/>
        <item x="23"/>
        <item x="25"/>
        <item x="16"/>
        <item x="331"/>
        <item x="692"/>
        <item x="18"/>
        <item x="274"/>
        <item x="689"/>
        <item x="20"/>
        <item x="275"/>
        <item x="273"/>
        <item x="21"/>
        <item x="26"/>
        <item x="37"/>
        <item x="28"/>
        <item x="220"/>
        <item x="296"/>
        <item x="281"/>
        <item x="691"/>
        <item x="287"/>
        <item x="46"/>
        <item x="57"/>
        <item x="310"/>
        <item x="45"/>
        <item x="32"/>
        <item x="38"/>
        <item x="223"/>
        <item x="301"/>
        <item x="528"/>
        <item x="228"/>
        <item x="70"/>
        <item x="73"/>
        <item x="39"/>
        <item x="291"/>
        <item x="354"/>
        <item x="78"/>
        <item x="36"/>
        <item x="51"/>
        <item x="236"/>
        <item x="348"/>
        <item x="60"/>
        <item x="346"/>
        <item x="233"/>
        <item x="564"/>
        <item x="89"/>
        <item x="306"/>
        <item x="87"/>
        <item x="85"/>
        <item x="231"/>
        <item x="361"/>
        <item x="81"/>
        <item x="106"/>
        <item x="112"/>
        <item x="111"/>
        <item x="282"/>
        <item x="31"/>
        <item x="511"/>
        <item x="221"/>
        <item x="289"/>
        <item x="288"/>
        <item x="360"/>
        <item x="74"/>
        <item x="97"/>
        <item x="105"/>
        <item x="690"/>
        <item x="540"/>
        <item x="58"/>
        <item x="549"/>
        <item x="235"/>
        <item x="377"/>
        <item x="91"/>
        <item x="380"/>
        <item x="496"/>
        <item x="397"/>
        <item x="396"/>
        <item x="277"/>
        <item x="22"/>
        <item x="27"/>
        <item x="29"/>
        <item x="219"/>
        <item x="279"/>
        <item x="276"/>
        <item x="34"/>
        <item x="222"/>
        <item x="329"/>
        <item x="284"/>
        <item x="43"/>
        <item x="224"/>
        <item x="44"/>
        <item x="47"/>
        <item x="24"/>
        <item x="278"/>
        <item x="694"/>
        <item x="280"/>
        <item x="35"/>
        <item x="33"/>
        <item x="366"/>
        <item x="95"/>
        <item x="370"/>
        <item x="390"/>
        <item x="99"/>
        <item x="17"/>
        <item x="378"/>
        <item x="93"/>
        <item x="283"/>
        <item x="327"/>
        <item x="285"/>
        <item x="340"/>
        <item x="302"/>
        <item x="337"/>
        <item x="48"/>
        <item x="339"/>
        <item x="66"/>
        <item x="102"/>
        <item x="347"/>
        <item x="696"/>
        <item x="368"/>
        <item x="308"/>
        <item x="411"/>
        <item x="414"/>
        <item x="227"/>
        <item x="139"/>
        <item x="211"/>
        <item x="19"/>
        <item x="400"/>
        <item x="420"/>
        <item x="459"/>
        <item x="458"/>
        <item x="116"/>
        <item x="383"/>
        <item x="384"/>
        <item x="389"/>
        <item x="387"/>
        <item x="379"/>
        <item x="388"/>
        <item x="382"/>
        <item x="386"/>
        <item x="385"/>
        <item x="441"/>
        <item x="604"/>
        <item x="115"/>
        <item x="429"/>
        <item x="554"/>
        <item x="546"/>
        <item x="650"/>
        <item x="426"/>
        <item x="425"/>
        <item x="114"/>
        <item x="450"/>
        <item x="461"/>
        <item x="319"/>
        <item x="318"/>
        <item x="541"/>
        <item x="405"/>
        <item x="551"/>
        <item x="173"/>
        <item x="53"/>
        <item x="539"/>
        <item x="56"/>
        <item x="55"/>
        <item x="304"/>
        <item x="59"/>
        <item x="358"/>
        <item x="75"/>
        <item x="367"/>
        <item x="82"/>
        <item x="104"/>
        <item x="363"/>
        <item x="655"/>
        <item x="524"/>
        <item x="344"/>
        <item x="0"/>
        <item x="107"/>
        <item x="108"/>
        <item x="109"/>
        <item x="110"/>
        <item x="117"/>
        <item x="119"/>
        <item x="125"/>
        <item x="134"/>
        <item x="138"/>
        <item x="140"/>
        <item x="141"/>
        <item x="144"/>
        <item x="147"/>
        <item x="148"/>
        <item x="151"/>
        <item x="152"/>
        <item x="156"/>
        <item x="158"/>
        <item x="160"/>
        <item x="161"/>
        <item x="172"/>
        <item x="177"/>
        <item x="186"/>
        <item x="187"/>
        <item x="193"/>
        <item x="237"/>
        <item x="247"/>
        <item x="268"/>
        <item x="286"/>
        <item x="381"/>
        <item x="391"/>
        <item x="398"/>
        <item x="454"/>
        <item x="462"/>
        <item x="465"/>
        <item x="466"/>
        <item x="470"/>
        <item x="471"/>
        <item x="473"/>
        <item x="476"/>
        <item x="479"/>
        <item x="480"/>
        <item x="482"/>
        <item x="483"/>
        <item x="484"/>
        <item x="485"/>
        <item x="486"/>
        <item x="491"/>
        <item x="492"/>
        <item x="510"/>
        <item x="573"/>
        <item x="574"/>
        <item x="575"/>
        <item x="578"/>
        <item x="582"/>
        <item x="583"/>
        <item x="587"/>
        <item x="589"/>
        <item x="590"/>
        <item x="595"/>
        <item x="600"/>
        <item x="601"/>
        <item x="605"/>
        <item x="607"/>
        <item x="609"/>
        <item x="610"/>
        <item x="613"/>
        <item x="622"/>
        <item x="626"/>
        <item x="633"/>
        <item x="635"/>
        <item x="638"/>
        <item x="645"/>
        <item x="646"/>
        <item x="647"/>
        <item x="652"/>
        <item x="660"/>
        <item x="674"/>
        <item x="676"/>
        <item x="677"/>
        <item x="678"/>
        <item x="693"/>
        <item x="702"/>
        <item x="703"/>
        <item x="705"/>
        <item x="707"/>
        <item x="709"/>
        <item x="710"/>
        <item x="711"/>
        <item x="712"/>
        <item x="713"/>
        <item x="714"/>
        <item x="716"/>
        <item x="717"/>
        <item x="718"/>
        <item x="720"/>
        <item x="721"/>
        <item x="722"/>
        <item x="723"/>
        <item x="725"/>
        <item x="726"/>
        <item x="728"/>
        <item x="729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t="default"/>
      </items>
    </pivotField>
    <pivotField axis="axisRow" showAll="0">
      <items count="75">
        <item x="14"/>
        <item x="13"/>
        <item x="0"/>
        <item x="45"/>
        <item x="12"/>
        <item x="47"/>
        <item x="46"/>
        <item x="9"/>
        <item x="70"/>
        <item x="29"/>
        <item x="17"/>
        <item x="55"/>
        <item x="36"/>
        <item x="57"/>
        <item x="67"/>
        <item x="39"/>
        <item x="56"/>
        <item x="16"/>
        <item x="21"/>
        <item x="8"/>
        <item x="23"/>
        <item x="19"/>
        <item x="33"/>
        <item x="37"/>
        <item x="49"/>
        <item x="22"/>
        <item x="25"/>
        <item x="24"/>
        <item x="27"/>
        <item x="51"/>
        <item x="44"/>
        <item x="42"/>
        <item x="64"/>
        <item x="18"/>
        <item x="10"/>
        <item x="1"/>
        <item x="65"/>
        <item x="60"/>
        <item x="28"/>
        <item x="31"/>
        <item x="2"/>
        <item x="34"/>
        <item x="6"/>
        <item x="3"/>
        <item x="61"/>
        <item x="35"/>
        <item x="41"/>
        <item x="50"/>
        <item x="66"/>
        <item x="59"/>
        <item x="40"/>
        <item x="4"/>
        <item x="43"/>
        <item x="5"/>
        <item x="38"/>
        <item x="58"/>
        <item x="20"/>
        <item x="69"/>
        <item x="32"/>
        <item m="1" x="73"/>
        <item x="30"/>
        <item x="26"/>
        <item x="7"/>
        <item x="11"/>
        <item x="15"/>
        <item x="48"/>
        <item x="52"/>
        <item x="53"/>
        <item x="54"/>
        <item x="62"/>
        <item x="63"/>
        <item x="68"/>
        <item x="71"/>
        <item x="7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1"/>
  </rowFields>
  <rowItems count="826">
    <i>
      <x/>
    </i>
    <i r="1">
      <x v="91"/>
    </i>
    <i>
      <x v="1"/>
    </i>
    <i r="1">
      <x v="94"/>
    </i>
    <i>
      <x v="2"/>
    </i>
    <i r="1">
      <x v="617"/>
    </i>
    <i r="1">
      <x v="633"/>
    </i>
    <i>
      <x v="3"/>
    </i>
    <i r="1">
      <x v="93"/>
    </i>
    <i r="1">
      <x v="746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21"/>
    </i>
    <i r="1">
      <x v="95"/>
    </i>
    <i r="1">
      <x v="705"/>
    </i>
    <i r="1">
      <x v="708"/>
    </i>
    <i>
      <x v="5"/>
    </i>
    <i r="1">
      <x v="610"/>
    </i>
    <i>
      <x v="6"/>
    </i>
    <i r="1">
      <x v="96"/>
    </i>
    <i r="1">
      <x v="97"/>
    </i>
    <i r="1">
      <x v="98"/>
    </i>
    <i>
      <x v="7"/>
    </i>
    <i r="1">
      <x v="100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20"/>
    </i>
    <i r="1">
      <x v="221"/>
    </i>
    <i r="1">
      <x v="223"/>
    </i>
    <i r="1">
      <x v="224"/>
    </i>
    <i r="1">
      <x v="226"/>
    </i>
    <i r="1">
      <x v="227"/>
    </i>
    <i r="1">
      <x v="228"/>
    </i>
    <i r="1">
      <x v="229"/>
    </i>
    <i r="1">
      <x v="230"/>
    </i>
    <i r="1">
      <x v="232"/>
    </i>
    <i r="1">
      <x v="233"/>
    </i>
    <i r="1">
      <x v="234"/>
    </i>
    <i r="1">
      <x v="235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615"/>
    </i>
    <i r="1">
      <x v="645"/>
    </i>
    <i r="1">
      <x v="646"/>
    </i>
    <i r="1">
      <x v="648"/>
    </i>
    <i r="1">
      <x v="649"/>
    </i>
    <i r="1">
      <x v="651"/>
    </i>
    <i r="1">
      <x v="652"/>
    </i>
    <i r="1">
      <x v="653"/>
    </i>
    <i r="1">
      <x v="660"/>
    </i>
    <i r="1">
      <x v="661"/>
    </i>
    <i r="1">
      <x v="680"/>
    </i>
    <i r="1">
      <x v="681"/>
    </i>
    <i r="1">
      <x v="682"/>
    </i>
    <i r="1">
      <x v="687"/>
    </i>
    <i r="1">
      <x v="703"/>
    </i>
    <i r="1">
      <x v="704"/>
    </i>
    <i r="1">
      <x v="711"/>
    </i>
    <i r="1">
      <x v="712"/>
    </i>
    <i r="1">
      <x v="713"/>
    </i>
    <i r="1">
      <x v="714"/>
    </i>
    <i>
      <x v="8"/>
    </i>
    <i r="1">
      <x v="261"/>
    </i>
    <i>
      <x v="9"/>
    </i>
    <i r="1">
      <x v="101"/>
    </i>
    <i r="1">
      <x v="102"/>
    </i>
    <i r="1">
      <x v="103"/>
    </i>
    <i r="1">
      <x v="105"/>
    </i>
    <i r="1">
      <x v="107"/>
    </i>
    <i r="1">
      <x v="109"/>
    </i>
    <i r="1">
      <x v="694"/>
    </i>
    <i>
      <x v="10"/>
    </i>
    <i r="1">
      <x v="1"/>
    </i>
    <i r="1">
      <x v="104"/>
    </i>
    <i r="1">
      <x v="106"/>
    </i>
    <i r="1">
      <x v="108"/>
    </i>
    <i r="1">
      <x v="110"/>
    </i>
    <i r="1">
      <x v="300"/>
    </i>
    <i r="1">
      <x v="301"/>
    </i>
    <i>
      <x v="11"/>
    </i>
    <i r="1">
      <x v="111"/>
    </i>
    <i r="1">
      <x v="112"/>
    </i>
    <i r="1">
      <x v="113"/>
    </i>
    <i r="1">
      <x v="114"/>
    </i>
    <i>
      <x v="12"/>
    </i>
    <i r="1">
      <x v="587"/>
    </i>
    <i>
      <x v="13"/>
    </i>
    <i r="1">
      <x v="148"/>
    </i>
    <i>
      <x v="14"/>
    </i>
    <i r="1">
      <x v="154"/>
    </i>
    <i>
      <x v="15"/>
    </i>
    <i r="1">
      <x v="257"/>
    </i>
    <i r="1">
      <x v="258"/>
    </i>
    <i r="1">
      <x v="259"/>
    </i>
    <i r="1">
      <x v="260"/>
    </i>
    <i r="1">
      <x v="718"/>
    </i>
    <i>
      <x v="16"/>
    </i>
    <i r="1">
      <x v="252"/>
    </i>
    <i>
      <x v="17"/>
    </i>
    <i r="1">
      <x v="236"/>
    </i>
    <i r="1">
      <x v="590"/>
    </i>
    <i>
      <x v="18"/>
    </i>
    <i r="1">
      <x v="255"/>
    </i>
    <i r="1">
      <x v="727"/>
    </i>
    <i>
      <x v="19"/>
    </i>
    <i r="1">
      <x v="265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51"/>
    </i>
    <i r="1">
      <x v="583"/>
    </i>
    <i r="1">
      <x v="584"/>
    </i>
    <i r="1">
      <x v="590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55"/>
    </i>
    <i r="1">
      <x v="656"/>
    </i>
    <i r="1">
      <x v="657"/>
    </i>
    <i r="1">
      <x v="658"/>
    </i>
    <i r="1">
      <x v="667"/>
    </i>
    <i r="1">
      <x v="673"/>
    </i>
    <i r="1">
      <x v="674"/>
    </i>
    <i r="1">
      <x v="689"/>
    </i>
    <i r="1">
      <x v="690"/>
    </i>
    <i r="1">
      <x v="716"/>
    </i>
    <i r="1">
      <x v="717"/>
    </i>
    <i r="1">
      <x v="719"/>
    </i>
    <i r="1">
      <x v="721"/>
    </i>
    <i r="1">
      <x v="722"/>
    </i>
    <i r="1">
      <x v="723"/>
    </i>
    <i r="1">
      <x v="725"/>
    </i>
    <i r="1">
      <x v="728"/>
    </i>
    <i r="1">
      <x v="745"/>
    </i>
    <i r="1">
      <x v="750"/>
    </i>
    <i>
      <x v="20"/>
    </i>
    <i r="1">
      <x v="631"/>
    </i>
    <i r="1">
      <x v="632"/>
    </i>
    <i>
      <x v="21"/>
    </i>
    <i r="1">
      <x v="155"/>
    </i>
    <i r="1">
      <x v="219"/>
    </i>
    <i r="1">
      <x v="222"/>
    </i>
    <i>
      <x v="22"/>
    </i>
    <i r="1">
      <x v="266"/>
    </i>
    <i r="1">
      <x v="267"/>
    </i>
    <i>
      <x v="23"/>
    </i>
    <i r="1">
      <x v="268"/>
    </i>
    <i>
      <x v="24"/>
    </i>
    <i r="1">
      <x v="269"/>
    </i>
    <i r="1">
      <x v="270"/>
    </i>
    <i r="1">
      <x v="271"/>
    </i>
    <i>
      <x v="25"/>
    </i>
    <i r="1">
      <x v="263"/>
    </i>
    <i r="1">
      <x v="264"/>
    </i>
    <i>
      <x v="26"/>
    </i>
    <i r="1">
      <x v="586"/>
    </i>
    <i r="1">
      <x v="629"/>
    </i>
    <i>
      <x v="27"/>
    </i>
    <i r="1">
      <x v="273"/>
    </i>
    <i>
      <x v="28"/>
    </i>
    <i r="1">
      <x v="304"/>
    </i>
    <i>
      <x v="29"/>
    </i>
    <i r="1">
      <x v="92"/>
    </i>
    <i>
      <x v="30"/>
    </i>
    <i r="1">
      <x v="600"/>
    </i>
    <i>
      <x v="31"/>
    </i>
    <i r="1">
      <x v="302"/>
    </i>
    <i r="1">
      <x v="303"/>
    </i>
    <i>
      <x v="32"/>
    </i>
    <i r="1">
      <x v="29"/>
    </i>
    <i>
      <x v="33"/>
    </i>
    <i r="1">
      <x v="25"/>
    </i>
    <i r="1">
      <x v="163"/>
    </i>
    <i r="1">
      <x v="581"/>
    </i>
    <i r="1">
      <x v="684"/>
    </i>
    <i>
      <x v="34"/>
    </i>
    <i r="1">
      <x v="26"/>
    </i>
    <i r="1">
      <x v="27"/>
    </i>
    <i r="1">
      <x v="28"/>
    </i>
    <i r="1">
      <x v="647"/>
    </i>
    <i>
      <x v="35"/>
    </i>
    <i r="1">
      <x v="24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348"/>
    </i>
    <i r="1">
      <x v="349"/>
    </i>
    <i r="1">
      <x v="357"/>
    </i>
    <i r="1">
      <x v="616"/>
    </i>
    <i r="1">
      <x v="668"/>
    </i>
    <i r="1">
      <x v="669"/>
    </i>
    <i r="1">
      <x v="675"/>
    </i>
    <i r="1">
      <x v="676"/>
    </i>
    <i r="1">
      <x v="683"/>
    </i>
    <i r="1">
      <x v="686"/>
    </i>
    <i r="1">
      <x v="688"/>
    </i>
    <i r="1">
      <x v="736"/>
    </i>
    <i r="1">
      <x v="738"/>
    </i>
    <i r="1">
      <x v="739"/>
    </i>
    <i r="1">
      <x v="740"/>
    </i>
    <i r="1">
      <x v="741"/>
    </i>
    <i r="1">
      <x v="743"/>
    </i>
    <i>
      <x v="36"/>
    </i>
    <i r="1">
      <x v="350"/>
    </i>
    <i>
      <x v="37"/>
    </i>
    <i r="1">
      <x v="352"/>
    </i>
    <i r="1">
      <x v="353"/>
    </i>
    <i r="1">
      <x v="354"/>
    </i>
    <i r="1">
      <x v="355"/>
    </i>
    <i r="1">
      <x v="356"/>
    </i>
    <i>
      <x v="38"/>
    </i>
    <i r="1">
      <x v="200"/>
    </i>
    <i r="1">
      <x v="209"/>
    </i>
    <i r="1">
      <x v="225"/>
    </i>
    <i r="1">
      <x v="231"/>
    </i>
    <i r="1">
      <x v="236"/>
    </i>
    <i>
      <x v="39"/>
    </i>
    <i r="1">
      <x v="580"/>
    </i>
    <i>
      <x v="40"/>
    </i>
    <i r="1">
      <x v="84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2"/>
    </i>
    <i r="1">
      <x v="585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34"/>
    </i>
    <i r="1">
      <x v="635"/>
    </i>
    <i r="1">
      <x v="636"/>
    </i>
    <i r="1">
      <x v="637"/>
    </i>
    <i r="1">
      <x v="662"/>
    </i>
    <i r="1">
      <x v="663"/>
    </i>
    <i r="1">
      <x v="664"/>
    </i>
    <i r="1">
      <x v="665"/>
    </i>
    <i r="1">
      <x v="685"/>
    </i>
    <i r="1">
      <x v="715"/>
    </i>
    <i r="1">
      <x v="720"/>
    </i>
    <i r="1">
      <x v="724"/>
    </i>
    <i r="1">
      <x v="726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51"/>
    </i>
    <i>
      <x v="41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9"/>
    </i>
    <i r="1">
      <x v="150"/>
    </i>
    <i r="1">
      <x v="151"/>
    </i>
    <i r="1">
      <x v="152"/>
    </i>
    <i r="1">
      <x v="153"/>
    </i>
    <i r="1">
      <x v="677"/>
    </i>
    <i r="1">
      <x v="678"/>
    </i>
    <i r="1">
      <x v="679"/>
    </i>
    <i r="1">
      <x v="691"/>
    </i>
    <i r="1">
      <x v="692"/>
    </i>
    <i r="1">
      <x v="693"/>
    </i>
    <i r="1">
      <x v="695"/>
    </i>
    <i r="1">
      <x v="696"/>
    </i>
    <i r="1">
      <x v="699"/>
    </i>
    <i r="1">
      <x v="700"/>
    </i>
    <i>
      <x v="42"/>
    </i>
    <i r="1">
      <x v="590"/>
    </i>
    <i>
      <x v="43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659"/>
    </i>
    <i r="1">
      <x v="701"/>
    </i>
    <i r="1">
      <x v="702"/>
    </i>
    <i r="1">
      <x v="706"/>
    </i>
    <i r="1">
      <x v="707"/>
    </i>
    <i r="1">
      <x v="753"/>
    </i>
    <i>
      <x v="44"/>
    </i>
    <i r="1">
      <x v="601"/>
    </i>
    <i>
      <x v="45"/>
    </i>
    <i r="1">
      <x v="99"/>
    </i>
    <i r="1">
      <x v="710"/>
    </i>
    <i r="1">
      <x v="737"/>
    </i>
    <i r="1">
      <x v="744"/>
    </i>
    <i r="1">
      <x v="752"/>
    </i>
    <i>
      <x v="46"/>
    </i>
    <i r="1">
      <x v="603"/>
    </i>
    <i>
      <x v="47"/>
    </i>
    <i r="1">
      <x v="262"/>
    </i>
    <i r="1">
      <x v="588"/>
    </i>
    <i r="1">
      <x v="589"/>
    </i>
    <i>
      <x v="48"/>
    </i>
    <i r="1">
      <x v="606"/>
    </i>
    <i>
      <x v="49"/>
    </i>
    <i r="1">
      <x v="604"/>
    </i>
    <i r="1">
      <x v="605"/>
    </i>
    <i r="1">
      <x v="749"/>
    </i>
    <i>
      <x v="50"/>
    </i>
    <i r="1">
      <x v="607"/>
    </i>
    <i r="1">
      <x v="608"/>
    </i>
    <i>
      <x v="51"/>
    </i>
    <i r="1">
      <x v="609"/>
    </i>
    <i>
      <x v="52"/>
    </i>
    <i r="1">
      <x v="272"/>
    </i>
    <i>
      <x v="53"/>
    </i>
    <i r="1">
      <x v="602"/>
    </i>
    <i>
      <x v="54"/>
    </i>
    <i r="1">
      <x v="268"/>
    </i>
    <i r="1">
      <x v="611"/>
    </i>
    <i>
      <x v="55"/>
    </i>
    <i r="1">
      <x v="614"/>
    </i>
    <i>
      <x v="56"/>
    </i>
    <i r="1">
      <x v="253"/>
    </i>
    <i r="1">
      <x v="612"/>
    </i>
    <i r="1">
      <x v="613"/>
    </i>
    <i r="1">
      <x v="742"/>
    </i>
    <i>
      <x v="57"/>
    </i>
    <i r="1">
      <x v="630"/>
    </i>
    <i>
      <x v="58"/>
    </i>
    <i r="1">
      <x v="297"/>
    </i>
    <i r="1">
      <x v="298"/>
    </i>
    <i r="1">
      <x v="299"/>
    </i>
    <i>
      <x v="60"/>
    </i>
    <i r="1">
      <x v="254"/>
    </i>
    <i>
      <x v="61"/>
    </i>
    <i r="1">
      <x v="256"/>
    </i>
    <i>
      <x v="62"/>
    </i>
    <i r="1">
      <x v="638"/>
    </i>
    <i>
      <x v="63"/>
    </i>
    <i r="1">
      <x v="650"/>
    </i>
    <i>
      <x v="64"/>
    </i>
    <i r="1">
      <x v="654"/>
    </i>
    <i>
      <x v="65"/>
    </i>
    <i r="1">
      <x v="666"/>
    </i>
    <i>
      <x v="66"/>
    </i>
    <i r="1">
      <x v="670"/>
    </i>
    <i>
      <x v="67"/>
    </i>
    <i r="1">
      <x v="671"/>
    </i>
    <i r="1">
      <x v="748"/>
    </i>
    <i>
      <x v="68"/>
    </i>
    <i r="1">
      <x v="672"/>
    </i>
    <i>
      <x v="69"/>
    </i>
    <i r="1">
      <x v="697"/>
    </i>
    <i>
      <x v="70"/>
    </i>
    <i r="1">
      <x v="698"/>
    </i>
    <i>
      <x v="71"/>
    </i>
    <i r="1">
      <x v="709"/>
    </i>
    <i>
      <x v="72"/>
    </i>
    <i r="1">
      <x v="735"/>
    </i>
    <i>
      <x v="73"/>
    </i>
    <i r="1">
      <x v="7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C86BA6-1ACF-4418-B094-0A8C8B5AF708}" name="PivotTable6" cacheId="4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204" firstHeaderRow="0" firstDataRow="0" firstDataCol="0"/>
  <pivotFields count="18">
    <pivotField axis="axisRow" showAll="0">
      <items count="24">
        <item x="18"/>
        <item x="8"/>
        <item x="6"/>
        <item x="10"/>
        <item x="21"/>
        <item x="17"/>
        <item x="20"/>
        <item x="9"/>
        <item x="5"/>
        <item x="19"/>
        <item x="12"/>
        <item x="7"/>
        <item x="1"/>
        <item x="14"/>
        <item x="2"/>
        <item x="15"/>
        <item x="16"/>
        <item x="0"/>
        <item x="3"/>
        <item x="22"/>
        <item x="4"/>
        <item x="11"/>
        <item x="13"/>
        <item t="default"/>
      </items>
    </pivotField>
    <pivotField showAll="0"/>
    <pivotField axis="axisRow" showAll="0">
      <items count="75">
        <item x="14"/>
        <item x="13"/>
        <item x="0"/>
        <item x="45"/>
        <item x="12"/>
        <item x="47"/>
        <item x="46"/>
        <item x="9"/>
        <item x="70"/>
        <item x="29"/>
        <item x="17"/>
        <item x="55"/>
        <item x="36"/>
        <item x="57"/>
        <item x="67"/>
        <item x="39"/>
        <item x="56"/>
        <item x="16"/>
        <item x="21"/>
        <item x="8"/>
        <item x="23"/>
        <item x="19"/>
        <item x="33"/>
        <item x="37"/>
        <item x="49"/>
        <item x="22"/>
        <item x="25"/>
        <item x="24"/>
        <item x="27"/>
        <item x="51"/>
        <item x="44"/>
        <item x="42"/>
        <item x="64"/>
        <item x="18"/>
        <item x="10"/>
        <item x="1"/>
        <item x="65"/>
        <item x="60"/>
        <item x="28"/>
        <item x="31"/>
        <item x="2"/>
        <item x="34"/>
        <item x="6"/>
        <item x="3"/>
        <item x="61"/>
        <item x="35"/>
        <item x="41"/>
        <item x="50"/>
        <item x="66"/>
        <item x="59"/>
        <item x="40"/>
        <item x="4"/>
        <item x="43"/>
        <item x="5"/>
        <item x="38"/>
        <item x="58"/>
        <item x="20"/>
        <item x="69"/>
        <item x="32"/>
        <item m="1" x="73"/>
        <item x="30"/>
        <item x="26"/>
        <item x="7"/>
        <item x="11"/>
        <item x="15"/>
        <item x="48"/>
        <item x="52"/>
        <item x="53"/>
        <item x="54"/>
        <item x="62"/>
        <item x="63"/>
        <item x="68"/>
        <item x="71"/>
        <item x="7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0"/>
    <field x="2"/>
  </rowFields>
  <rowItems count="97">
    <i>
      <x/>
    </i>
    <i r="1">
      <x v="3"/>
    </i>
    <i>
      <x v="1"/>
    </i>
    <i r="1">
      <x v="4"/>
    </i>
    <i>
      <x v="2"/>
    </i>
    <i r="1">
      <x v="7"/>
    </i>
    <i>
      <x v="3"/>
    </i>
    <i r="1">
      <x v="9"/>
    </i>
    <i r="1">
      <x v="10"/>
    </i>
    <i>
      <x v="4"/>
    </i>
    <i r="1">
      <x v="13"/>
    </i>
    <i>
      <x v="5"/>
    </i>
    <i r="1">
      <x v="15"/>
    </i>
    <i>
      <x v="6"/>
    </i>
    <i r="1">
      <x v="16"/>
    </i>
    <i>
      <x v="7"/>
    </i>
    <i r="1">
      <x v="17"/>
    </i>
    <i>
      <x v="8"/>
    </i>
    <i r="1">
      <x v="19"/>
    </i>
    <i>
      <x v="9"/>
    </i>
    <i r="1">
      <x v="24"/>
    </i>
    <i>
      <x v="10"/>
    </i>
    <i r="1">
      <x v="26"/>
    </i>
    <i>
      <x v="11"/>
    </i>
    <i r="1">
      <x v="33"/>
    </i>
    <i r="1">
      <x v="34"/>
    </i>
    <i>
      <x v="12"/>
    </i>
    <i r="1">
      <x v="35"/>
    </i>
    <i>
      <x v="13"/>
    </i>
    <i r="1">
      <x v="38"/>
    </i>
    <i>
      <x v="14"/>
    </i>
    <i r="1">
      <x v="40"/>
    </i>
    <i>
      <x v="15"/>
    </i>
    <i r="1">
      <x v="39"/>
    </i>
    <i>
      <x v="16"/>
    </i>
    <i r="1">
      <x v="41"/>
    </i>
    <i>
      <x v="17"/>
    </i>
    <i r="1">
      <x/>
    </i>
    <i r="1">
      <x v="1"/>
    </i>
    <i r="1">
      <x v="2"/>
    </i>
    <i r="1">
      <x v="5"/>
    </i>
    <i r="1">
      <x v="6"/>
    </i>
    <i r="1">
      <x v="8"/>
    </i>
    <i r="1">
      <x v="11"/>
    </i>
    <i r="1">
      <x v="12"/>
    </i>
    <i r="1">
      <x v="14"/>
    </i>
    <i r="1">
      <x v="18"/>
    </i>
    <i r="1">
      <x v="20"/>
    </i>
    <i r="1">
      <x v="21"/>
    </i>
    <i r="1">
      <x v="22"/>
    </i>
    <i r="1">
      <x v="23"/>
    </i>
    <i r="1">
      <x v="25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6"/>
    </i>
    <i r="1">
      <x v="37"/>
    </i>
    <i r="1">
      <x v="42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2"/>
    </i>
    <i r="1">
      <x v="53"/>
    </i>
    <i r="1">
      <x v="54"/>
    </i>
    <i r="1">
      <x v="55"/>
    </i>
    <i r="1">
      <x v="57"/>
    </i>
    <i r="1">
      <x v="58"/>
    </i>
    <i r="1">
      <x v="60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>
      <x v="18"/>
    </i>
    <i r="1">
      <x v="43"/>
    </i>
    <i>
      <x v="19"/>
    </i>
    <i r="1">
      <x v="49"/>
    </i>
    <i>
      <x v="20"/>
    </i>
    <i r="1">
      <x v="51"/>
    </i>
    <i>
      <x v="21"/>
    </i>
    <i r="1">
      <x v="56"/>
    </i>
    <i>
      <x v="22"/>
    </i>
    <i r="1">
      <x v="6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A10611-59A9-4E7E-9442-07221410D6B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9:B28" firstHeaderRow="1" firstDataRow="1" firstDataCol="1" rowPageCount="1" colPageCount="1"/>
  <pivotFields count="18">
    <pivotField showAll="0"/>
    <pivotField showAll="0"/>
    <pivotField showAll="0"/>
    <pivotField showAll="0"/>
    <pivotField axis="axisRow" showAll="0">
      <items count="9">
        <item x="6"/>
        <item x="0"/>
        <item x="1"/>
        <item x="2"/>
        <item x="7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multipleItemSelectionAllowed="1" showAll="0">
      <items count="8">
        <item x="0"/>
        <item h="1" x="5"/>
        <item x="2"/>
        <item x="1"/>
        <item x="4"/>
        <item x="3"/>
        <item x="6"/>
        <item t="default"/>
      </items>
    </pivotField>
    <pivotField showAll="0"/>
    <pivotField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5" hier="-1"/>
  </pageFields>
  <dataFields count="1">
    <dataField name="Sum of USD AM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55932C-FAFF-4923-8ECF-30FD75614F3F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3:A115" firstHeaderRow="1" firstDataRow="1" firstDataCol="1"/>
  <pivotFields count="18">
    <pivotField showAll="0"/>
    <pivotField showAll="0"/>
    <pivotField axis="axisRow" showAll="0">
      <items count="82">
        <item x="71"/>
        <item x="14"/>
        <item x="7"/>
        <item x="13"/>
        <item x="0"/>
        <item x="45"/>
        <item x="68"/>
        <item x="12"/>
        <item x="47"/>
        <item x="46"/>
        <item x="9"/>
        <item x="53"/>
        <item x="63"/>
        <item x="70"/>
        <item x="29"/>
        <item x="17"/>
        <item x="55"/>
        <item x="76"/>
        <item x="36"/>
        <item x="57"/>
        <item x="67"/>
        <item x="39"/>
        <item x="78"/>
        <item x="56"/>
        <item x="16"/>
        <item x="21"/>
        <item x="77"/>
        <item x="72"/>
        <item x="8"/>
        <item x="23"/>
        <item x="19"/>
        <item x="33"/>
        <item x="37"/>
        <item x="49"/>
        <item x="22"/>
        <item x="25"/>
        <item x="24"/>
        <item x="27"/>
        <item x="51"/>
        <item x="44"/>
        <item x="62"/>
        <item x="42"/>
        <item x="64"/>
        <item x="18"/>
        <item x="10"/>
        <item x="1"/>
        <item x="74"/>
        <item x="65"/>
        <item x="60"/>
        <item x="48"/>
        <item x="28"/>
        <item x="31"/>
        <item x="2"/>
        <item x="73"/>
        <item x="34"/>
        <item x="6"/>
        <item x="3"/>
        <item x="61"/>
        <item x="35"/>
        <item x="41"/>
        <item x="50"/>
        <item x="66"/>
        <item x="59"/>
        <item x="75"/>
        <item x="40"/>
        <item x="4"/>
        <item x="43"/>
        <item x="5"/>
        <item x="52"/>
        <item x="38"/>
        <item x="54"/>
        <item x="58"/>
        <item x="20"/>
        <item x="11"/>
        <item x="69"/>
        <item x="32"/>
        <item x="30"/>
        <item x="26"/>
        <item x="80"/>
        <item x="15"/>
        <item x="7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/>
    <pivotField showAll="0"/>
    <pivotField showAll="0"/>
  </pivotFields>
  <rowFields count="1">
    <field x="2"/>
  </rowFields>
  <rowItems count="8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27922D-A2C5-4ED9-8E74-EF9D7FA6D4E5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">
        <item x="0"/>
        <item x="5"/>
        <item x="2"/>
        <item x="1"/>
        <item x="4"/>
        <item x="3"/>
        <item x="6"/>
        <item t="default"/>
      </items>
    </pivotField>
    <pivotField showAll="0"/>
    <pivotField showAll="0"/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USD AM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BE30AF-3623-4DF6-A6BD-485A54AF036E}" name="PivotTable1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731:F3740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9">
        <item x="0"/>
        <item x="6"/>
        <item x="1"/>
        <item x="3"/>
        <item x="5"/>
        <item x="2"/>
        <item x="4"/>
        <item x="7"/>
        <item t="default"/>
      </items>
    </pivotField>
    <pivotField showAll="0"/>
  </pivotFields>
  <rowFields count="1">
    <field x="1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USD AMT" fld="14" baseField="15" baseItem="0"/>
  </dataFields>
  <formats count="2">
    <format dxfId="9">
      <pivotArea outline="0" collapsedLevelsAreSubtotals="1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28C705-4B21-4064-9449-E1483115D3FF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744:F3754" firstHeaderRow="1" firstDataRow="1" firstDataCol="1" rowPageCount="1" colPageCount="1"/>
  <pivotFields count="17">
    <pivotField showAll="0"/>
    <pivotField showAll="0"/>
    <pivotField showAll="0"/>
    <pivotField showAll="0"/>
    <pivotField axis="axisRow" showAll="0">
      <items count="21">
        <item m="1" x="18"/>
        <item m="1" x="15"/>
        <item m="1" x="9"/>
        <item m="1" x="10"/>
        <item m="1" x="11"/>
        <item m="1" x="16"/>
        <item m="1" x="12"/>
        <item m="1" x="13"/>
        <item m="1" x="17"/>
        <item m="1" x="14"/>
        <item m="1" x="19"/>
        <item x="8"/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multipleItemSelectionAllowed="1" showAll="0">
      <items count="9">
        <item x="0"/>
        <item h="1" x="6"/>
        <item x="1"/>
        <item x="3"/>
        <item x="5"/>
        <item x="2"/>
        <item x="4"/>
        <item x="7"/>
        <item t="default"/>
      </items>
    </pivotField>
    <pivotField showAll="0"/>
  </pivotFields>
  <rowFields count="1">
    <field x="4"/>
  </rowFields>
  <rowItems count="10"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pageFields count="1">
    <pageField fld="15" hier="-1"/>
  </pageFields>
  <dataFields count="1">
    <dataField name="Sum of USD AMT" fld="14" baseField="15" baseItem="0"/>
  </dataFields>
  <formats count="2">
    <format dxfId="11">
      <pivotArea outline="0" collapsedLevelsAreSubtotals="1" fieldPosition="0"/>
    </format>
    <format dxfId="1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FE46E8-EC68-4506-8AC6-E6E81542B156}" name="PivotTable1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657:E3666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9">
        <item x="0"/>
        <item x="6"/>
        <item x="1"/>
        <item x="3"/>
        <item x="5"/>
        <item x="2"/>
        <item x="4"/>
        <item x="7"/>
        <item t="default"/>
      </items>
    </pivotField>
    <pivotField showAll="0"/>
  </pivotFields>
  <rowFields count="1">
    <field x="1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USD AMT" fld="14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7D99-956A-4682-A7D9-055649F0162F}" name="PivotTable1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670:E3680" firstHeaderRow="1" firstDataRow="1" firstDataCol="1" rowPageCount="1" colPageCount="1"/>
  <pivotFields count="17">
    <pivotField showAll="0"/>
    <pivotField showAll="0"/>
    <pivotField showAll="0"/>
    <pivotField showAll="0"/>
    <pivotField axis="axisRow" showAll="0">
      <items count="10">
        <item x="4"/>
        <item x="3"/>
        <item x="5"/>
        <item x="1"/>
        <item x="6"/>
        <item x="7"/>
        <item x="2"/>
        <item x="0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Page" showAll="0">
      <items count="9">
        <item x="0"/>
        <item x="6"/>
        <item x="1"/>
        <item x="3"/>
        <item x="5"/>
        <item x="2"/>
        <item x="4"/>
        <item x="7"/>
        <item t="default"/>
      </items>
    </pivotField>
    <pivotField showAll="0"/>
  </pivotFields>
  <rowFields count="1">
    <field x="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15" hier="-1"/>
  </pageFields>
  <dataFields count="1">
    <dataField name="Sum of USD AMT" fld="14" baseField="1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DE9D6-CC08-42AF-B5E4-12AE95DCC85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880" firstHeaderRow="1" firstDataRow="1" firstDataCol="1"/>
  <pivotFields count="26">
    <pivotField showAll="0">
      <items count="26">
        <item x="18"/>
        <item x="8"/>
        <item x="6"/>
        <item x="10"/>
        <item x="24"/>
        <item x="21"/>
        <item x="17"/>
        <item x="20"/>
        <item x="9"/>
        <item x="5"/>
        <item x="19"/>
        <item x="12"/>
        <item x="7"/>
        <item x="0"/>
        <item x="14"/>
        <item x="1"/>
        <item x="15"/>
        <item x="23"/>
        <item x="16"/>
        <item x="4"/>
        <item x="2"/>
        <item x="22"/>
        <item x="3"/>
        <item x="11"/>
        <item x="13"/>
        <item t="default"/>
      </items>
    </pivotField>
    <pivotField axis="axisRow" showAll="0">
      <items count="793">
        <item x="790"/>
        <item x="172"/>
        <item x="435"/>
        <item x="161"/>
        <item x="162"/>
        <item x="623"/>
        <item x="487"/>
        <item x="485"/>
        <item x="164"/>
        <item x="437"/>
        <item x="773"/>
        <item x="165"/>
        <item x="168"/>
        <item x="440"/>
        <item x="166"/>
        <item x="163"/>
        <item x="442"/>
        <item x="636"/>
        <item x="777"/>
        <item x="491"/>
        <item x="167"/>
        <item x="778"/>
        <item x="642"/>
        <item x="645"/>
        <item x="139"/>
        <item x="464"/>
        <item x="13"/>
        <item x="727"/>
        <item x="570"/>
        <item x="393"/>
        <item x="391"/>
        <item x="571"/>
        <item x="392"/>
        <item x="619"/>
        <item x="702"/>
        <item x="728"/>
        <item x="473"/>
        <item x="324"/>
        <item x="357"/>
        <item x="478"/>
        <item x="654"/>
        <item x="573"/>
        <item x="567"/>
        <item x="2"/>
        <item x="554"/>
        <item x="556"/>
        <item x="475"/>
        <item x="527"/>
        <item x="466"/>
        <item x="508"/>
        <item x="215"/>
        <item x="462"/>
        <item x="9"/>
        <item x="463"/>
        <item x="11"/>
        <item x="524"/>
        <item x="510"/>
        <item x="8"/>
        <item x="523"/>
        <item x="529"/>
        <item x="704"/>
        <item x="1"/>
        <item x="467"/>
        <item x="520"/>
        <item x="465"/>
        <item x="492"/>
        <item x="506"/>
        <item x="5"/>
        <item x="323"/>
        <item x="683"/>
        <item x="684"/>
        <item x="511"/>
        <item x="10"/>
        <item x="730"/>
        <item x="532"/>
        <item x="733"/>
        <item x="525"/>
        <item x="731"/>
        <item x="507"/>
        <item x="6"/>
        <item x="732"/>
        <item x="565"/>
        <item x="578"/>
        <item x="558"/>
        <item x="577"/>
        <item x="493"/>
        <item x="472"/>
        <item x="580"/>
        <item x="518"/>
        <item x="517"/>
        <item x="480"/>
        <item x="479"/>
        <item x="331"/>
        <item x="521"/>
        <item x="216"/>
        <item x="555"/>
        <item x="582"/>
        <item x="735"/>
        <item x="583"/>
        <item x="568"/>
        <item x="658"/>
        <item x="322"/>
        <item x="321"/>
        <item x="214"/>
        <item x="4"/>
        <item x="320"/>
        <item x="213"/>
        <item x="650"/>
        <item x="170"/>
        <item x="116"/>
        <item x="458"/>
        <item x="789"/>
        <item x="738"/>
        <item x="444"/>
        <item x="763"/>
        <item x="169"/>
        <item x="432"/>
        <item x="744"/>
        <item x="446"/>
        <item x="451"/>
        <item x="450"/>
        <item x="758"/>
        <item x="739"/>
        <item x="416"/>
        <item x="670"/>
        <item x="755"/>
        <item x="607"/>
        <item x="624"/>
        <item x="445"/>
        <item x="407"/>
        <item x="597"/>
        <item x="679"/>
        <item x="606"/>
        <item x="680"/>
        <item x="612"/>
        <item x="681"/>
        <item x="598"/>
        <item x="615"/>
        <item x="678"/>
        <item x="614"/>
        <item x="496"/>
        <item x="657"/>
        <item x="656"/>
        <item x="726"/>
        <item x="771"/>
        <item x="625"/>
        <item x="632"/>
        <item x="142"/>
        <item x="638"/>
        <item x="569"/>
        <item x="637"/>
        <item x="643"/>
        <item x="235"/>
        <item x="620"/>
        <item x="627"/>
        <item x="641"/>
        <item x="644"/>
        <item x="516"/>
        <item x="629"/>
        <item x="574"/>
        <item x="575"/>
        <item x="639"/>
        <item x="745"/>
        <item x="112"/>
        <item x="482"/>
        <item x="592"/>
        <item x="747"/>
        <item x="775"/>
        <item x="587"/>
        <item x="417"/>
        <item x="760"/>
        <item x="761"/>
        <item x="762"/>
        <item x="590"/>
        <item x="593"/>
        <item x="594"/>
        <item x="748"/>
        <item x="611"/>
        <item x="764"/>
        <item x="586"/>
        <item x="599"/>
        <item x="595"/>
        <item x="603"/>
        <item x="608"/>
        <item x="750"/>
        <item x="600"/>
        <item x="749"/>
        <item x="589"/>
        <item x="483"/>
        <item x="613"/>
        <item x="610"/>
        <item x="415"/>
        <item x="319"/>
        <item x="512"/>
        <item x="655"/>
        <item x="548"/>
        <item x="7"/>
        <item x="3"/>
        <item x="531"/>
        <item x="12"/>
        <item x="756"/>
        <item x="588"/>
        <item x="536"/>
        <item x="609"/>
        <item x="753"/>
        <item x="596"/>
        <item x="601"/>
        <item x="591"/>
        <item x="604"/>
        <item x="754"/>
        <item x="649"/>
        <item x="784"/>
        <item x="768"/>
        <item x="315"/>
        <item x="240"/>
        <item x="143"/>
        <item x="245"/>
        <item x="659"/>
        <item x="236"/>
        <item x="153"/>
        <item x="534"/>
        <item x="260"/>
        <item x="326"/>
        <item x="212"/>
        <item x="402"/>
        <item x="671"/>
        <item x="341"/>
        <item x="148"/>
        <item x="237"/>
        <item x="630"/>
        <item x="767"/>
        <item x="725"/>
        <item x="621"/>
        <item x="433"/>
        <item x="434"/>
        <item x="238"/>
        <item x="239"/>
        <item x="633"/>
        <item x="635"/>
        <item x="628"/>
        <item x="667"/>
        <item x="248"/>
        <item x="550"/>
        <item x="261"/>
        <item x="374"/>
        <item x="513"/>
        <item x="661"/>
        <item x="151"/>
        <item x="246"/>
        <item x="426"/>
        <item x="252"/>
        <item x="669"/>
        <item x="404"/>
        <item x="255"/>
        <item x="664"/>
        <item x="258"/>
        <item x="157"/>
        <item x="144"/>
        <item x="263"/>
        <item x="672"/>
        <item x="145"/>
        <item x="257"/>
        <item x="663"/>
        <item x="146"/>
        <item x="430"/>
        <item x="673"/>
        <item x="626"/>
        <item x="488"/>
        <item x="441"/>
        <item x="634"/>
        <item x="156"/>
        <item x="405"/>
        <item x="646"/>
        <item x="159"/>
        <item x="152"/>
        <item x="486"/>
        <item x="780"/>
        <item x="443"/>
        <item x="267"/>
        <item x="490"/>
        <item x="631"/>
        <item x="675"/>
        <item x="776"/>
        <item x="250"/>
        <item x="158"/>
        <item x="262"/>
        <item x="640"/>
        <item x="264"/>
        <item x="779"/>
        <item x="266"/>
        <item x="674"/>
        <item x="406"/>
        <item x="265"/>
        <item x="438"/>
        <item x="454"/>
        <item x="244"/>
        <item x="154"/>
        <item x="413"/>
        <item x="769"/>
        <item x="241"/>
        <item x="401"/>
        <item x="484"/>
        <item x="400"/>
        <item x="247"/>
        <item x="666"/>
        <item x="333"/>
        <item x="249"/>
        <item x="576"/>
        <item x="665"/>
        <item x="425"/>
        <item x="253"/>
        <item x="662"/>
        <item x="428"/>
        <item x="259"/>
        <item x="421"/>
        <item x="660"/>
        <item x="436"/>
        <item x="150"/>
        <item x="772"/>
        <item x="254"/>
        <item x="397"/>
        <item x="243"/>
        <item x="242"/>
        <item x="489"/>
        <item x="160"/>
        <item x="268"/>
        <item x="495"/>
        <item x="676"/>
        <item x="618"/>
        <item x="617"/>
        <item x="622"/>
        <item x="149"/>
        <item x="782"/>
        <item x="785"/>
        <item x="256"/>
        <item x="668"/>
        <item x="251"/>
        <item x="781"/>
        <item x="786"/>
        <item x="533"/>
        <item x="419"/>
        <item x="759"/>
        <item x="408"/>
        <item x="715"/>
        <item x="332"/>
        <item x="372"/>
        <item x="540"/>
        <item x="551"/>
        <item x="757"/>
        <item x="564"/>
        <item x="703"/>
        <item x="422"/>
        <item x="783"/>
        <item x="677"/>
        <item x="770"/>
        <item x="699"/>
        <item x="155"/>
        <item x="339"/>
        <item x="351"/>
        <item x="500"/>
        <item x="411"/>
        <item x="449"/>
        <item x="420"/>
        <item x="453"/>
        <item x="616"/>
        <item x="528"/>
        <item x="185"/>
        <item x="431"/>
        <item x="347"/>
        <item x="123"/>
        <item x="701"/>
        <item x="177"/>
        <item x="175"/>
        <item x="178"/>
        <item x="124"/>
        <item x="514"/>
        <item x="706"/>
        <item x="179"/>
        <item x="181"/>
        <item x="584"/>
        <item x="585"/>
        <item x="186"/>
        <item x="184"/>
        <item x="188"/>
        <item x="180"/>
        <item x="183"/>
        <item x="737"/>
        <item x="207"/>
        <item x="208"/>
        <item x="705"/>
        <item x="505"/>
        <item x="708"/>
        <item x="126"/>
        <item x="460"/>
        <item x="710"/>
        <item x="709"/>
        <item x="717"/>
        <item x="716"/>
        <item x="712"/>
        <item x="191"/>
        <item x="125"/>
        <item x="117"/>
        <item x="196"/>
        <item x="131"/>
        <item x="203"/>
        <item x="700"/>
        <item x="204"/>
        <item x="474"/>
        <item x="410"/>
        <item x="447"/>
        <item x="414"/>
        <item x="173"/>
        <item x="174"/>
        <item x="429"/>
        <item x="455"/>
        <item x="399"/>
        <item x="192"/>
        <item x="198"/>
        <item x="194"/>
        <item x="129"/>
        <item x="499"/>
        <item x="200"/>
        <item x="199"/>
        <item x="128"/>
        <item x="535"/>
        <item x="497"/>
        <item x="193"/>
        <item x="133"/>
        <item x="132"/>
        <item x="118"/>
        <item x="476"/>
        <item x="502"/>
        <item x="210"/>
        <item x="211"/>
        <item x="136"/>
        <item x="504"/>
        <item x="182"/>
        <item x="461"/>
        <item x="122"/>
        <item x="127"/>
        <item x="187"/>
        <item x="722"/>
        <item x="530"/>
        <item x="519"/>
        <item x="134"/>
        <item x="119"/>
        <item x="477"/>
        <item x="135"/>
        <item x="205"/>
        <item x="120"/>
        <item x="189"/>
        <item x="190"/>
        <item x="742"/>
        <item x="130"/>
        <item x="498"/>
        <item x="197"/>
        <item x="470"/>
        <item x="195"/>
        <item x="147"/>
        <item x="501"/>
        <item x="581"/>
        <item x="121"/>
        <item x="137"/>
        <item x="202"/>
        <item x="201"/>
        <item x="206"/>
        <item x="140"/>
        <item x="682"/>
        <item x="141"/>
        <item x="765"/>
        <item x="729"/>
        <item x="647"/>
        <item x="176"/>
        <item x="651"/>
        <item x="559"/>
        <item x="787"/>
        <item x="553"/>
        <item x="652"/>
        <item x="560"/>
        <item x="0"/>
        <item x="766"/>
        <item x="452"/>
        <item x="693"/>
        <item x="698"/>
        <item x="318"/>
        <item x="686"/>
        <item x="311"/>
        <item x="340"/>
        <item x="53"/>
        <item x="301"/>
        <item x="350"/>
        <item x="71"/>
        <item x="371"/>
        <item x="695"/>
        <item x="579"/>
        <item x="696"/>
        <item x="373"/>
        <item x="93"/>
        <item x="713"/>
        <item x="39"/>
        <item x="515"/>
        <item x="224"/>
        <item x="718"/>
        <item x="51"/>
        <item x="336"/>
        <item x="296"/>
        <item x="396"/>
        <item x="41"/>
        <item x="284"/>
        <item x="546"/>
        <item x="66"/>
        <item x="360"/>
        <item x="95"/>
        <item x="367"/>
        <item x="76"/>
        <item x="102"/>
        <item x="106"/>
        <item x="75"/>
        <item x="303"/>
        <item x="328"/>
        <item x="720"/>
        <item x="228"/>
        <item x="223"/>
        <item x="48"/>
        <item x="109"/>
        <item x="330"/>
        <item x="40"/>
        <item x="290"/>
        <item x="362"/>
        <item x="78"/>
        <item x="97"/>
        <item x="369"/>
        <item x="82"/>
        <item x="557"/>
        <item x="87"/>
        <item x="724"/>
        <item x="230"/>
        <item x="60"/>
        <item x="343"/>
        <item x="62"/>
        <item x="349"/>
        <item x="68"/>
        <item x="354"/>
        <item x="61"/>
        <item x="363"/>
        <item x="79"/>
        <item x="543"/>
        <item x="64"/>
        <item x="348"/>
        <item x="232"/>
        <item x="541"/>
        <item x="63"/>
        <item x="355"/>
        <item x="67"/>
        <item x="389"/>
        <item x="100"/>
        <item x="561"/>
        <item x="91"/>
        <item x="353"/>
        <item x="70"/>
        <item x="563"/>
        <item x="85"/>
        <item x="566"/>
        <item x="89"/>
        <item x="370"/>
        <item x="83"/>
        <item x="390"/>
        <item x="99"/>
        <item x="310"/>
        <item x="313"/>
        <item x="743"/>
        <item x="697"/>
        <item x="314"/>
        <item x="312"/>
        <item x="49"/>
        <item x="334"/>
        <item x="298"/>
        <item x="295"/>
        <item x="292"/>
        <item x="293"/>
        <item x="723"/>
        <item x="691"/>
        <item x="291"/>
        <item x="721"/>
        <item x="297"/>
        <item x="545"/>
        <item x="305"/>
        <item x="542"/>
        <item x="307"/>
        <item x="309"/>
        <item x="719"/>
        <item x="288"/>
        <item x="270"/>
        <item x="227"/>
        <item x="685"/>
        <item x="14"/>
        <item x="503"/>
        <item x="29"/>
        <item x="269"/>
        <item x="22"/>
        <item x="24"/>
        <item x="15"/>
        <item x="329"/>
        <item x="690"/>
        <item x="17"/>
        <item x="272"/>
        <item x="687"/>
        <item x="19"/>
        <item x="273"/>
        <item x="271"/>
        <item x="20"/>
        <item x="25"/>
        <item x="36"/>
        <item x="107"/>
        <item x="27"/>
        <item x="218"/>
        <item x="294"/>
        <item x="279"/>
        <item x="689"/>
        <item x="285"/>
        <item x="45"/>
        <item x="56"/>
        <item x="308"/>
        <item x="44"/>
        <item x="31"/>
        <item x="37"/>
        <item x="714"/>
        <item x="221"/>
        <item x="299"/>
        <item x="526"/>
        <item x="226"/>
        <item x="69"/>
        <item x="72"/>
        <item x="38"/>
        <item x="289"/>
        <item x="352"/>
        <item x="77"/>
        <item x="35"/>
        <item x="50"/>
        <item x="234"/>
        <item x="346"/>
        <item x="59"/>
        <item x="344"/>
        <item x="231"/>
        <item x="562"/>
        <item x="88"/>
        <item x="304"/>
        <item x="86"/>
        <item x="84"/>
        <item x="229"/>
        <item x="359"/>
        <item x="80"/>
        <item x="105"/>
        <item x="111"/>
        <item x="110"/>
        <item x="707"/>
        <item x="280"/>
        <item x="711"/>
        <item x="30"/>
        <item x="509"/>
        <item x="219"/>
        <item x="287"/>
        <item x="286"/>
        <item x="358"/>
        <item x="73"/>
        <item x="572"/>
        <item x="96"/>
        <item x="104"/>
        <item x="688"/>
        <item x="538"/>
        <item x="57"/>
        <item x="547"/>
        <item x="233"/>
        <item x="375"/>
        <item x="90"/>
        <item x="378"/>
        <item x="494"/>
        <item x="395"/>
        <item x="394"/>
        <item x="275"/>
        <item x="21"/>
        <item x="26"/>
        <item x="28"/>
        <item x="217"/>
        <item x="277"/>
        <item x="274"/>
        <item x="33"/>
        <item x="220"/>
        <item x="327"/>
        <item x="282"/>
        <item x="42"/>
        <item x="222"/>
        <item x="43"/>
        <item x="46"/>
        <item x="23"/>
        <item x="276"/>
        <item x="692"/>
        <item x="278"/>
        <item x="34"/>
        <item x="32"/>
        <item x="108"/>
        <item x="364"/>
        <item x="94"/>
        <item x="368"/>
        <item x="388"/>
        <item x="98"/>
        <item x="16"/>
        <item x="376"/>
        <item x="92"/>
        <item x="281"/>
        <item x="325"/>
        <item x="283"/>
        <item x="338"/>
        <item x="300"/>
        <item x="335"/>
        <item x="47"/>
        <item x="337"/>
        <item x="65"/>
        <item x="101"/>
        <item x="345"/>
        <item x="694"/>
        <item x="366"/>
        <item x="306"/>
        <item x="409"/>
        <item x="412"/>
        <item x="225"/>
        <item x="138"/>
        <item x="209"/>
        <item x="18"/>
        <item x="398"/>
        <item x="481"/>
        <item x="418"/>
        <item x="457"/>
        <item x="456"/>
        <item x="115"/>
        <item x="381"/>
        <item x="379"/>
        <item x="382"/>
        <item x="387"/>
        <item x="385"/>
        <item x="377"/>
        <item x="386"/>
        <item x="380"/>
        <item x="384"/>
        <item x="383"/>
        <item x="439"/>
        <item x="752"/>
        <item x="751"/>
        <item x="602"/>
        <item x="114"/>
        <item x="746"/>
        <item x="427"/>
        <item x="552"/>
        <item x="544"/>
        <item x="741"/>
        <item x="774"/>
        <item x="791"/>
        <item x="648"/>
        <item x="424"/>
        <item x="423"/>
        <item x="471"/>
        <item x="113"/>
        <item x="468"/>
        <item x="469"/>
        <item x="740"/>
        <item x="448"/>
        <item x="459"/>
        <item x="605"/>
        <item x="734"/>
        <item x="317"/>
        <item x="316"/>
        <item x="736"/>
        <item x="539"/>
        <item x="403"/>
        <item x="549"/>
        <item x="52"/>
        <item x="537"/>
        <item x="55"/>
        <item x="54"/>
        <item x="302"/>
        <item x="58"/>
        <item x="356"/>
        <item x="74"/>
        <item x="365"/>
        <item x="81"/>
        <item x="103"/>
        <item x="361"/>
        <item x="653"/>
        <item x="522"/>
        <item x="342"/>
        <item x="171"/>
        <item x="788"/>
        <item t="default"/>
      </items>
    </pivotField>
    <pivotField axis="axisRow" showAll="0">
      <items count="81">
        <item x="70"/>
        <item x="13"/>
        <item x="6"/>
        <item x="12"/>
        <item x="44"/>
        <item x="67"/>
        <item x="11"/>
        <item x="46"/>
        <item x="45"/>
        <item x="8"/>
        <item x="52"/>
        <item x="62"/>
        <item x="69"/>
        <item x="28"/>
        <item x="16"/>
        <item x="54"/>
        <item x="75"/>
        <item x="35"/>
        <item x="56"/>
        <item x="66"/>
        <item x="38"/>
        <item x="77"/>
        <item x="55"/>
        <item x="15"/>
        <item x="20"/>
        <item x="76"/>
        <item x="71"/>
        <item x="7"/>
        <item x="22"/>
        <item x="18"/>
        <item x="32"/>
        <item x="36"/>
        <item x="48"/>
        <item x="21"/>
        <item x="24"/>
        <item x="23"/>
        <item x="26"/>
        <item x="50"/>
        <item x="43"/>
        <item x="61"/>
        <item x="41"/>
        <item x="63"/>
        <item x="17"/>
        <item x="9"/>
        <item x="0"/>
        <item x="73"/>
        <item x="64"/>
        <item x="59"/>
        <item x="47"/>
        <item x="27"/>
        <item x="30"/>
        <item x="1"/>
        <item x="72"/>
        <item x="33"/>
        <item x="5"/>
        <item x="2"/>
        <item x="60"/>
        <item x="34"/>
        <item x="40"/>
        <item x="49"/>
        <item x="65"/>
        <item x="58"/>
        <item x="74"/>
        <item x="39"/>
        <item x="3"/>
        <item x="42"/>
        <item x="4"/>
        <item x="51"/>
        <item x="37"/>
        <item x="53"/>
        <item x="57"/>
        <item x="19"/>
        <item x="10"/>
        <item x="68"/>
        <item x="31"/>
        <item x="29"/>
        <item x="25"/>
        <item x="79"/>
        <item x="14"/>
        <item x="78"/>
        <item t="default"/>
      </items>
    </pivotField>
    <pivotField showAll="0"/>
    <pivotField showAll="0">
      <items count="9">
        <item x="5"/>
        <item x="3"/>
        <item x="6"/>
        <item x="2"/>
        <item x="7"/>
        <item x="4"/>
        <item x="1"/>
        <item x="0"/>
        <item t="default"/>
      </items>
    </pivotField>
    <pivotField showAll="0"/>
    <pivotField showAll="0"/>
    <pivotField showAll="0">
      <items count="2">
        <item x="0"/>
        <item t="default"/>
      </items>
    </pivotField>
    <pivotField showAll="0">
      <items count="131">
        <item x="98"/>
        <item x="34"/>
        <item x="96"/>
        <item x="82"/>
        <item x="35"/>
        <item x="68"/>
        <item x="46"/>
        <item x="80"/>
        <item x="56"/>
        <item x="57"/>
        <item x="31"/>
        <item x="54"/>
        <item x="52"/>
        <item x="111"/>
        <item x="113"/>
        <item x="30"/>
        <item x="43"/>
        <item x="101"/>
        <item x="86"/>
        <item x="79"/>
        <item x="65"/>
        <item x="124"/>
        <item x="47"/>
        <item x="24"/>
        <item x="95"/>
        <item x="25"/>
        <item x="28"/>
        <item x="93"/>
        <item x="62"/>
        <item x="83"/>
        <item x="37"/>
        <item x="94"/>
        <item x="38"/>
        <item x="90"/>
        <item x="59"/>
        <item x="106"/>
        <item x="29"/>
        <item x="5"/>
        <item x="15"/>
        <item x="40"/>
        <item x="103"/>
        <item x="76"/>
        <item x="70"/>
        <item x="16"/>
        <item x="72"/>
        <item x="11"/>
        <item x="87"/>
        <item x="107"/>
        <item x="20"/>
        <item x="17"/>
        <item x="119"/>
        <item x="18"/>
        <item x="129"/>
        <item x="128"/>
        <item x="126"/>
        <item x="44"/>
        <item x="73"/>
        <item x="78"/>
        <item x="74"/>
        <item x="67"/>
        <item x="100"/>
        <item x="0"/>
        <item x="77"/>
        <item x="84"/>
        <item x="123"/>
        <item x="69"/>
        <item x="105"/>
        <item x="112"/>
        <item x="12"/>
        <item x="13"/>
        <item x="108"/>
        <item x="14"/>
        <item x="122"/>
        <item x="97"/>
        <item x="19"/>
        <item x="7"/>
        <item x="114"/>
        <item x="45"/>
        <item x="75"/>
        <item x="26"/>
        <item x="39"/>
        <item x="81"/>
        <item x="32"/>
        <item x="33"/>
        <item x="36"/>
        <item x="63"/>
        <item x="125"/>
        <item x="55"/>
        <item x="21"/>
        <item x="66"/>
        <item x="109"/>
        <item x="60"/>
        <item x="22"/>
        <item x="61"/>
        <item x="23"/>
        <item x="116"/>
        <item x="2"/>
        <item x="58"/>
        <item x="121"/>
        <item x="53"/>
        <item x="117"/>
        <item x="3"/>
        <item x="8"/>
        <item x="64"/>
        <item x="88"/>
        <item x="91"/>
        <item x="102"/>
        <item x="27"/>
        <item x="4"/>
        <item x="9"/>
        <item x="115"/>
        <item x="48"/>
        <item x="99"/>
        <item x="110"/>
        <item x="49"/>
        <item x="6"/>
        <item x="42"/>
        <item x="118"/>
        <item x="1"/>
        <item x="50"/>
        <item x="85"/>
        <item x="10"/>
        <item x="41"/>
        <item x="51"/>
        <item x="92"/>
        <item x="71"/>
        <item x="89"/>
        <item x="104"/>
        <item x="120"/>
        <item x="12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1"/>
  </rowFields>
  <rowItems count="877">
    <i>
      <x/>
    </i>
    <i r="1">
      <x v="143"/>
    </i>
    <i>
      <x v="1"/>
    </i>
    <i r="1">
      <x v="108"/>
    </i>
    <i>
      <x v="2"/>
    </i>
    <i r="1">
      <x v="109"/>
    </i>
    <i>
      <x v="3"/>
    </i>
    <i r="1">
      <x v="115"/>
    </i>
    <i>
      <x v="4"/>
    </i>
    <i r="1">
      <x v="112"/>
    </i>
    <i r="1">
      <x v="113"/>
    </i>
    <i r="1">
      <x v="114"/>
    </i>
    <i>
      <x v="5"/>
    </i>
    <i r="1">
      <x v="107"/>
    </i>
    <i>
      <x v="6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116"/>
    </i>
    <i>
      <x v="7"/>
    </i>
    <i r="1">
      <x v="765"/>
    </i>
    <i>
      <x v="8"/>
    </i>
    <i r="1">
      <x v="118"/>
    </i>
    <i r="1">
      <x v="119"/>
    </i>
    <i r="1">
      <x v="120"/>
    </i>
    <i r="1">
      <x v="121"/>
    </i>
    <i>
      <x v="9"/>
    </i>
    <i r="1">
      <x v="124"/>
    </i>
    <i r="1">
      <x v="212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5"/>
    </i>
    <i r="1">
      <x v="296"/>
    </i>
    <i r="1">
      <x v="298"/>
    </i>
    <i r="1">
      <x v="299"/>
    </i>
    <i r="1">
      <x v="300"/>
    </i>
    <i r="1">
      <x v="301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10"/>
    </i>
    <i r="1">
      <x v="311"/>
    </i>
    <i r="1">
      <x v="312"/>
    </i>
    <i r="1">
      <x v="313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773"/>
    </i>
    <i>
      <x v="10"/>
    </i>
    <i r="1">
      <x v="763"/>
    </i>
    <i r="1">
      <x v="764"/>
    </i>
    <i>
      <x v="11"/>
    </i>
    <i r="1">
      <x v="125"/>
    </i>
    <i r="1">
      <x v="126"/>
    </i>
    <i>
      <x v="12"/>
    </i>
    <i r="1">
      <x v="353"/>
    </i>
    <i>
      <x v="13"/>
    </i>
    <i r="1">
      <x v="128"/>
    </i>
    <i r="1">
      <x v="129"/>
    </i>
    <i r="1">
      <x v="130"/>
    </i>
    <i r="1">
      <x v="132"/>
    </i>
    <i r="1">
      <x v="134"/>
    </i>
    <i r="1">
      <x v="136"/>
    </i>
    <i r="1">
      <x v="137"/>
    </i>
    <i>
      <x v="14"/>
    </i>
    <i r="1">
      <x v="1"/>
    </i>
    <i r="1">
      <x v="111"/>
    </i>
    <i r="1">
      <x v="131"/>
    </i>
    <i r="1">
      <x v="133"/>
    </i>
    <i r="1">
      <x v="135"/>
    </i>
    <i r="1">
      <x v="138"/>
    </i>
    <i r="1">
      <x v="411"/>
    </i>
    <i r="1">
      <x v="412"/>
    </i>
    <i>
      <x v="15"/>
    </i>
    <i r="1">
      <x v="139"/>
    </i>
    <i r="1">
      <x v="140"/>
    </i>
    <i r="1">
      <x v="141"/>
    </i>
    <i r="1">
      <x v="142"/>
    </i>
    <i>
      <x v="16"/>
    </i>
    <i r="1">
      <x v="167"/>
    </i>
    <i>
      <x v="17"/>
    </i>
    <i r="1">
      <x v="731"/>
    </i>
    <i>
      <x v="18"/>
    </i>
    <i r="1">
      <x v="202"/>
    </i>
    <i>
      <x v="19"/>
    </i>
    <i r="1">
      <x v="210"/>
    </i>
    <i r="1">
      <x v="211"/>
    </i>
    <i>
      <x v="20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1"/>
    </i>
    <i r="1">
      <x v="338"/>
    </i>
    <i>
      <x v="22"/>
    </i>
    <i r="1">
      <x v="339"/>
    </i>
    <i>
      <x v="23"/>
    </i>
    <i r="1">
      <x v="314"/>
    </i>
    <i r="1">
      <x v="734"/>
    </i>
    <i>
      <x v="24"/>
    </i>
    <i r="1">
      <x v="343"/>
    </i>
    <i r="1">
      <x v="344"/>
    </i>
    <i>
      <x v="25"/>
    </i>
    <i r="1">
      <x v="352"/>
    </i>
    <i>
      <x v="26"/>
    </i>
    <i r="1">
      <x v="122"/>
    </i>
    <i>
      <x v="27"/>
    </i>
    <i r="1">
      <x v="24"/>
    </i>
    <i r="1">
      <x v="359"/>
    </i>
    <i r="1">
      <x v="366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72"/>
    </i>
    <i r="1">
      <x v="726"/>
    </i>
    <i r="1">
      <x v="727"/>
    </i>
    <i r="1">
      <x v="734"/>
    </i>
    <i>
      <x v="28"/>
    </i>
    <i r="1">
      <x v="788"/>
    </i>
    <i r="1">
      <x v="789"/>
    </i>
    <i>
      <x v="29"/>
    </i>
    <i r="1">
      <x v="213"/>
    </i>
    <i r="1">
      <x v="294"/>
    </i>
    <i r="1">
      <x v="297"/>
    </i>
    <i>
      <x v="30"/>
    </i>
    <i r="1">
      <x v="360"/>
    </i>
    <i r="1">
      <x v="361"/>
    </i>
    <i>
      <x v="31"/>
    </i>
    <i r="1">
      <x v="362"/>
    </i>
    <i>
      <x v="32"/>
    </i>
    <i r="1">
      <x v="363"/>
    </i>
    <i r="1">
      <x v="364"/>
    </i>
    <i r="1">
      <x v="365"/>
    </i>
    <i>
      <x v="33"/>
    </i>
    <i r="1">
      <x v="357"/>
    </i>
    <i r="1">
      <x v="358"/>
    </i>
    <i>
      <x v="34"/>
    </i>
    <i r="1">
      <x v="729"/>
    </i>
    <i r="1">
      <x v="786"/>
    </i>
    <i>
      <x v="35"/>
    </i>
    <i r="1">
      <x v="368"/>
    </i>
    <i>
      <x v="36"/>
    </i>
    <i r="1">
      <x v="415"/>
    </i>
    <i>
      <x v="37"/>
    </i>
    <i r="1">
      <x v="110"/>
    </i>
    <i>
      <x v="38"/>
    </i>
    <i r="1">
      <x v="745"/>
    </i>
    <i>
      <x v="39"/>
    </i>
    <i r="1">
      <x v="767"/>
    </i>
    <i>
      <x v="40"/>
    </i>
    <i r="1">
      <x v="413"/>
    </i>
    <i r="1">
      <x v="414"/>
    </i>
    <i>
      <x v="41"/>
    </i>
    <i r="1">
      <x v="33"/>
    </i>
    <i>
      <x v="42"/>
    </i>
    <i r="1">
      <x/>
    </i>
    <i r="1">
      <x v="28"/>
    </i>
    <i r="1">
      <x v="31"/>
    </i>
    <i r="1">
      <x v="223"/>
    </i>
    <i r="1">
      <x v="354"/>
    </i>
    <i r="1">
      <x v="724"/>
    </i>
    <i>
      <x v="43"/>
    </i>
    <i r="1">
      <x v="29"/>
    </i>
    <i r="1">
      <x v="30"/>
    </i>
    <i r="1">
      <x v="32"/>
    </i>
    <i r="1">
      <x v="458"/>
    </i>
    <i>
      <x v="44"/>
    </i>
    <i r="1">
      <x v="25"/>
    </i>
    <i r="1">
      <x v="26"/>
    </i>
    <i r="1">
      <x v="27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467"/>
    </i>
    <i r="1">
      <x v="468"/>
    </i>
    <i r="1">
      <x v="479"/>
    </i>
    <i r="1">
      <x v="774"/>
    </i>
    <i>
      <x v="45"/>
    </i>
    <i r="1">
      <x v="469"/>
    </i>
    <i>
      <x v="46"/>
    </i>
    <i r="1">
      <x v="471"/>
    </i>
    <i>
      <x v="47"/>
    </i>
    <i r="1">
      <x v="473"/>
    </i>
    <i r="1">
      <x v="474"/>
    </i>
    <i r="1">
      <x v="475"/>
    </i>
    <i r="1">
      <x v="476"/>
    </i>
    <i r="1">
      <x v="477"/>
    </i>
    <i r="1">
      <x v="478"/>
    </i>
    <i>
      <x v="48"/>
    </i>
    <i r="1">
      <x v="481"/>
    </i>
    <i>
      <x v="49"/>
    </i>
    <i r="1">
      <x v="266"/>
    </i>
    <i r="1">
      <x v="277"/>
    </i>
    <i r="1">
      <x v="302"/>
    </i>
    <i r="1">
      <x v="309"/>
    </i>
    <i r="1">
      <x v="314"/>
    </i>
    <i>
      <x v="50"/>
    </i>
    <i r="1">
      <x v="723"/>
    </i>
    <i>
      <x v="51"/>
    </i>
    <i r="1">
      <x v="99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5"/>
    </i>
    <i r="1">
      <x v="728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>
      <x v="52"/>
    </i>
    <i r="1">
      <x v="750"/>
    </i>
    <i>
      <x v="53"/>
    </i>
    <i r="1">
      <x v="164"/>
    </i>
    <i r="1">
      <x v="165"/>
    </i>
    <i r="1">
      <x v="166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200"/>
    </i>
    <i r="1">
      <x v="201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730"/>
    </i>
    <i>
      <x v="54"/>
    </i>
    <i r="1">
      <x v="734"/>
    </i>
    <i>
      <x v="55"/>
    </i>
    <i r="1">
      <x v="127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>
      <x v="56"/>
    </i>
    <i r="1">
      <x v="746"/>
    </i>
    <i r="1">
      <x v="747"/>
    </i>
    <i r="1">
      <x v="748"/>
    </i>
    <i>
      <x v="57"/>
    </i>
    <i r="1">
      <x v="100"/>
    </i>
    <i r="1">
      <x v="117"/>
    </i>
    <i r="1">
      <x v="123"/>
    </i>
    <i r="1">
      <x v="470"/>
    </i>
    <i r="1">
      <x v="480"/>
    </i>
    <i r="1">
      <x v="771"/>
    </i>
    <i>
      <x v="58"/>
    </i>
    <i r="1">
      <x v="751"/>
    </i>
    <i>
      <x v="59"/>
    </i>
    <i r="1">
      <x v="355"/>
    </i>
    <i r="1">
      <x v="732"/>
    </i>
    <i r="1">
      <x v="733"/>
    </i>
    <i>
      <x v="60"/>
    </i>
    <i r="1">
      <x v="757"/>
    </i>
    <i>
      <x v="61"/>
    </i>
    <i r="1">
      <x v="752"/>
    </i>
    <i r="1">
      <x v="753"/>
    </i>
    <i r="1">
      <x v="754"/>
    </i>
    <i>
      <x v="62"/>
    </i>
    <i r="1">
      <x v="755"/>
    </i>
    <i>
      <x v="63"/>
    </i>
    <i r="1">
      <x v="758"/>
    </i>
    <i r="1">
      <x v="759"/>
    </i>
    <i>
      <x v="64"/>
    </i>
    <i r="1">
      <x v="761"/>
    </i>
    <i>
      <x v="65"/>
    </i>
    <i r="1">
      <x v="367"/>
    </i>
    <i>
      <x v="66"/>
    </i>
    <i r="1">
      <x v="749"/>
    </i>
    <i>
      <x v="67"/>
    </i>
    <i r="1">
      <x v="762"/>
    </i>
    <i>
      <x v="68"/>
    </i>
    <i r="1">
      <x v="362"/>
    </i>
    <i r="1">
      <x v="766"/>
    </i>
    <i>
      <x v="69"/>
    </i>
    <i r="1">
      <x v="760"/>
    </i>
    <i>
      <x v="70"/>
    </i>
    <i r="1">
      <x v="772"/>
    </i>
    <i>
      <x v="71"/>
    </i>
    <i r="1">
      <x v="340"/>
    </i>
    <i r="1">
      <x v="341"/>
    </i>
    <i r="1">
      <x v="768"/>
    </i>
    <i r="1">
      <x v="769"/>
    </i>
    <i r="1">
      <x v="770"/>
    </i>
    <i>
      <x v="72"/>
    </i>
    <i r="1">
      <x v="356"/>
    </i>
    <i>
      <x v="73"/>
    </i>
    <i r="1">
      <x v="787"/>
    </i>
    <i>
      <x v="74"/>
    </i>
    <i r="1">
      <x v="408"/>
    </i>
    <i r="1">
      <x v="409"/>
    </i>
    <i r="1">
      <x v="410"/>
    </i>
    <i>
      <x v="75"/>
    </i>
    <i r="1">
      <x v="342"/>
    </i>
    <i>
      <x v="76"/>
    </i>
    <i r="1">
      <x v="345"/>
    </i>
    <i>
      <x v="77"/>
    </i>
    <i r="1">
      <x v="756"/>
    </i>
    <i>
      <x v="78"/>
    </i>
    <i r="1">
      <x v="790"/>
    </i>
    <i>
      <x v="79"/>
    </i>
    <i r="1">
      <x v="79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8DCB06-D69E-486E-ABE9-FEDB48F2F02A}" name="PivotTable8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515:F3523" firstHeaderRow="1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8">
        <item x="0"/>
        <item x="6"/>
        <item x="1"/>
        <item x="3"/>
        <item x="5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USD AM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773694-1AA9-4B7E-9890-211DCE8D51F2}" name="PivotTable9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526:F3535" firstHeaderRow="1" firstDataRow="1" firstDataCol="1"/>
  <pivotFields count="26">
    <pivotField showAll="0"/>
    <pivotField showAll="0"/>
    <pivotField showAll="0"/>
    <pivotField showAll="0"/>
    <pivotField axis="axisRow" showAll="0">
      <items count="9">
        <item x="4"/>
        <item x="3"/>
        <item x="5"/>
        <item x="1"/>
        <item x="6"/>
        <item x="7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USD AM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97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5-07T12:57:28.18" personId="{5C4F5056-F938-405D-8CD9-A7C8E353467E}" id="{2FBE2959-6120-4088-A416-1D90F768861E}">
    <text>Cruza con la columna Invoiced de la revenue</text>
  </threadedComment>
  <threadedComment ref="G2" dT="2025-01-02T15:04:10.53" personId="{20F56E42-398C-4FC1-9DAF-4C95EDDD256E}" id="{FA2D360A-5F39-498E-852A-E8FC25131275}">
    <text>Reutilizar Vlookup de CHI (Colunas AW hasta AY, col 3, por servicio)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M37" dT="2026-05-08T02:29:59.79" personId="{E498F210-A85B-45F9-B519-D7D66BF444BA}" id="{D70C29A5-7FA1-4D9A-9B92-86133F151B90}">
    <text>OV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N37" dT="2026-05-08T02:29:59.79" personId="{E498F210-A85B-45F9-B519-D7D66BF444BA}" id="{6AF5F177-ACD1-4B27-8C90-02442FDC58F0}">
    <text>OV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876019F-3443-495D-9B5B-78C864CE58B6}">
  <we:reference id="8a512e2b-c04e-4c06-9235-11b6cd59f584" version="1.19.0.0" store="EXCatalog" storeType="EXCatalog"/>
  <we:alternateReferences>
    <we:reference id="WA200000169" version="1.19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  <we:customFunctionIds>_xldudf_SAP_TIMEOFFSET</we:customFunctionIds>
        <we:customFunctionIds>_xldudf_SAP_MEMBERPROPERTY</we:customFunctionIds>
        <we:customFunctionIds>_xldudf_SAP_GETVARIABLES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customProperty" Target="../customProperty2.bin"/><Relationship Id="rId1" Type="http://schemas.openxmlformats.org/officeDocument/2006/relationships/pivotTable" Target="../pivotTables/pivotTable6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customProperty" Target="../customProperty3.bin"/><Relationship Id="rId4" Type="http://schemas.microsoft.com/office/2017/10/relationships/threadedComment" Target="../threadedComments/threadedComment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C009-507E-4928-99E8-A0259F531D1E}">
  <dimension ref="A1:X52"/>
  <sheetViews>
    <sheetView workbookViewId="0">
      <selection activeCell="G2" sqref="G2"/>
    </sheetView>
  </sheetViews>
  <sheetFormatPr defaultColWidth="11.5703125" defaultRowHeight="15" x14ac:dyDescent="0.25"/>
  <cols>
    <col min="1" max="1" width="13.5703125" customWidth="1"/>
    <col min="2" max="2" width="21" customWidth="1"/>
    <col min="3" max="3" width="20" customWidth="1"/>
    <col min="4" max="4" width="25.42578125" bestFit="1" customWidth="1"/>
    <col min="5" max="5" width="9.5703125" bestFit="1" customWidth="1"/>
    <col min="6" max="6" width="21.5703125" bestFit="1" customWidth="1"/>
    <col min="7" max="7" width="18.7109375" bestFit="1" customWidth="1"/>
    <col min="8" max="8" width="8.7109375" bestFit="1" customWidth="1"/>
    <col min="9" max="9" width="15.42578125" customWidth="1"/>
    <col min="10" max="10" width="26.42578125" customWidth="1"/>
    <col min="11" max="11" width="18.5703125" bestFit="1" customWidth="1"/>
    <col min="14" max="14" width="22.42578125" customWidth="1"/>
    <col min="20" max="20" width="16.42578125" customWidth="1"/>
  </cols>
  <sheetData>
    <row r="1" spans="1:24" ht="23.25" x14ac:dyDescent="0.35">
      <c r="D1" s="12" t="s">
        <v>0</v>
      </c>
      <c r="N1" t="s">
        <v>1</v>
      </c>
    </row>
    <row r="2" spans="1:24" ht="32.25" customHeight="1" x14ac:dyDescent="0.25"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s="14"/>
      <c r="J2" s="14"/>
      <c r="K2" t="s">
        <v>3</v>
      </c>
      <c r="L2" t="s">
        <v>8</v>
      </c>
      <c r="M2" t="s">
        <v>9</v>
      </c>
      <c r="N2" s="14" t="s">
        <v>10</v>
      </c>
      <c r="O2" t="s">
        <v>11</v>
      </c>
      <c r="P2" t="s">
        <v>12</v>
      </c>
      <c r="R2" s="14" t="s">
        <v>12</v>
      </c>
      <c r="S2" s="14" t="s">
        <v>3</v>
      </c>
      <c r="T2" s="14" t="s">
        <v>13</v>
      </c>
      <c r="V2" t="s">
        <v>14</v>
      </c>
      <c r="W2" t="s">
        <v>14</v>
      </c>
    </row>
    <row r="3" spans="1:24" x14ac:dyDescent="0.25">
      <c r="D3" s="1" t="s">
        <v>15</v>
      </c>
      <c r="E3" s="1" t="s">
        <v>16</v>
      </c>
      <c r="F3" s="1" t="s">
        <v>17</v>
      </c>
      <c r="G3" s="1" t="s">
        <v>18</v>
      </c>
      <c r="H3" s="1" t="s">
        <v>19</v>
      </c>
      <c r="I3" s="1" t="s">
        <v>20</v>
      </c>
      <c r="J3" s="1" t="s">
        <v>21</v>
      </c>
      <c r="K3" s="1" t="s">
        <v>22</v>
      </c>
      <c r="L3" s="2" t="s">
        <v>23</v>
      </c>
      <c r="M3" s="1" t="s">
        <v>24</v>
      </c>
      <c r="N3" s="1" t="s">
        <v>25</v>
      </c>
      <c r="O3" s="1" t="s">
        <v>26</v>
      </c>
      <c r="P3" s="1" t="s">
        <v>27</v>
      </c>
      <c r="Q3" s="1" t="s">
        <v>28</v>
      </c>
      <c r="R3" s="1" t="s">
        <v>29</v>
      </c>
      <c r="S3" s="1" t="s">
        <v>30</v>
      </c>
      <c r="T3" s="1" t="s">
        <v>31</v>
      </c>
      <c r="U3" s="1"/>
      <c r="V3" s="1"/>
      <c r="W3" s="1"/>
      <c r="X3" s="1"/>
    </row>
    <row r="4" spans="1:24" x14ac:dyDescent="0.25">
      <c r="D4" s="3"/>
      <c r="J4" s="3"/>
      <c r="K4" s="3"/>
      <c r="T4" s="4"/>
    </row>
    <row r="6" spans="1:24" x14ac:dyDescent="0.25">
      <c r="A6" s="3" t="s">
        <v>32</v>
      </c>
      <c r="B6" s="5" t="s">
        <v>33</v>
      </c>
      <c r="C6" s="6" t="s">
        <v>34</v>
      </c>
    </row>
    <row r="7" spans="1:24" x14ac:dyDescent="0.25">
      <c r="B7" s="5" t="s">
        <v>35</v>
      </c>
      <c r="C7" s="6" t="s">
        <v>36</v>
      </c>
    </row>
    <row r="8" spans="1:24" x14ac:dyDescent="0.25">
      <c r="A8" t="s">
        <v>37</v>
      </c>
      <c r="B8" s="5" t="s">
        <v>38</v>
      </c>
      <c r="C8" s="6" t="s">
        <v>39</v>
      </c>
    </row>
    <row r="9" spans="1:24" x14ac:dyDescent="0.25">
      <c r="B9" s="5" t="s">
        <v>40</v>
      </c>
      <c r="C9" s="6" t="s">
        <v>41</v>
      </c>
    </row>
    <row r="10" spans="1:24" x14ac:dyDescent="0.25">
      <c r="B10" s="5" t="s">
        <v>24</v>
      </c>
      <c r="C10" s="6" t="s">
        <v>42</v>
      </c>
    </row>
    <row r="11" spans="1:24" x14ac:dyDescent="0.25">
      <c r="B11" s="5" t="s">
        <v>25</v>
      </c>
      <c r="C11" s="6" t="s">
        <v>43</v>
      </c>
    </row>
    <row r="12" spans="1:24" x14ac:dyDescent="0.25">
      <c r="A12" s="3" t="s">
        <v>32</v>
      </c>
      <c r="B12" s="5" t="s">
        <v>44</v>
      </c>
      <c r="C12" s="6" t="s">
        <v>45</v>
      </c>
    </row>
    <row r="13" spans="1:24" x14ac:dyDescent="0.25">
      <c r="B13" s="5" t="s">
        <v>46</v>
      </c>
      <c r="C13" s="6" t="s">
        <v>47</v>
      </c>
    </row>
    <row r="14" spans="1:24" x14ac:dyDescent="0.25">
      <c r="B14" s="5" t="s">
        <v>48</v>
      </c>
      <c r="C14" s="6" t="s">
        <v>49</v>
      </c>
    </row>
    <row r="15" spans="1:24" x14ac:dyDescent="0.25">
      <c r="B15" s="5" t="s">
        <v>50</v>
      </c>
      <c r="C15" s="6" t="s">
        <v>51</v>
      </c>
    </row>
    <row r="16" spans="1:24" x14ac:dyDescent="0.25">
      <c r="B16" s="5" t="s">
        <v>52</v>
      </c>
      <c r="C16" s="6" t="s">
        <v>53</v>
      </c>
    </row>
    <row r="17" spans="1:3" x14ac:dyDescent="0.25">
      <c r="B17" s="5" t="s">
        <v>54</v>
      </c>
      <c r="C17" s="6" t="s">
        <v>55</v>
      </c>
    </row>
    <row r="18" spans="1:3" x14ac:dyDescent="0.25">
      <c r="B18" s="5" t="s">
        <v>56</v>
      </c>
      <c r="C18" s="6" t="s">
        <v>57</v>
      </c>
    </row>
    <row r="19" spans="1:3" x14ac:dyDescent="0.25">
      <c r="B19" s="5" t="s">
        <v>58</v>
      </c>
      <c r="C19" s="10" t="s">
        <v>59</v>
      </c>
    </row>
    <row r="20" spans="1:3" x14ac:dyDescent="0.25">
      <c r="B20" s="5" t="s">
        <v>17</v>
      </c>
      <c r="C20" s="6" t="s">
        <v>60</v>
      </c>
    </row>
    <row r="21" spans="1:3" x14ac:dyDescent="0.25">
      <c r="B21" s="5" t="s">
        <v>61</v>
      </c>
      <c r="C21" s="6" t="s">
        <v>53</v>
      </c>
    </row>
    <row r="22" spans="1:3" x14ac:dyDescent="0.25">
      <c r="B22" s="5" t="s">
        <v>62</v>
      </c>
      <c r="C22" s="6" t="s">
        <v>63</v>
      </c>
    </row>
    <row r="23" spans="1:3" x14ac:dyDescent="0.25">
      <c r="B23" s="5" t="s">
        <v>64</v>
      </c>
      <c r="C23" s="10" t="s">
        <v>59</v>
      </c>
    </row>
    <row r="24" spans="1:3" x14ac:dyDescent="0.25">
      <c r="A24" s="3" t="s">
        <v>32</v>
      </c>
      <c r="B24" s="5" t="s">
        <v>20</v>
      </c>
      <c r="C24" s="6" t="s">
        <v>65</v>
      </c>
    </row>
    <row r="25" spans="1:3" x14ac:dyDescent="0.25">
      <c r="A25" s="3" t="s">
        <v>32</v>
      </c>
      <c r="B25" s="5" t="s">
        <v>21</v>
      </c>
      <c r="C25" s="6" t="s">
        <v>65</v>
      </c>
    </row>
    <row r="26" spans="1:3" x14ac:dyDescent="0.25">
      <c r="B26" s="5" t="s">
        <v>22</v>
      </c>
      <c r="C26" s="10" t="s">
        <v>59</v>
      </c>
    </row>
    <row r="29" spans="1:3" x14ac:dyDescent="0.25">
      <c r="A29" s="11" t="s">
        <v>66</v>
      </c>
    </row>
    <row r="30" spans="1:3" x14ac:dyDescent="0.25">
      <c r="A30" s="11">
        <v>1</v>
      </c>
      <c r="B30" s="11" t="s">
        <v>67</v>
      </c>
    </row>
    <row r="31" spans="1:3" x14ac:dyDescent="0.25">
      <c r="A31" s="11">
        <v>2</v>
      </c>
      <c r="B31" s="11" t="s">
        <v>68</v>
      </c>
    </row>
    <row r="32" spans="1:3" x14ac:dyDescent="0.25">
      <c r="A32" s="11">
        <v>3</v>
      </c>
      <c r="B32" s="11" t="s">
        <v>69</v>
      </c>
    </row>
    <row r="33" spans="1:2" x14ac:dyDescent="0.25">
      <c r="A33" s="11">
        <v>4</v>
      </c>
      <c r="B33" s="11" t="s">
        <v>70</v>
      </c>
    </row>
    <row r="34" spans="1:2" x14ac:dyDescent="0.25">
      <c r="A34" s="11">
        <v>5</v>
      </c>
      <c r="B34" s="11" t="s">
        <v>71</v>
      </c>
    </row>
    <row r="35" spans="1:2" x14ac:dyDescent="0.25">
      <c r="A35" s="11">
        <v>6</v>
      </c>
      <c r="B35" s="11" t="s">
        <v>72</v>
      </c>
    </row>
    <row r="36" spans="1:2" x14ac:dyDescent="0.25">
      <c r="A36" s="11">
        <v>7</v>
      </c>
      <c r="B36" s="11" t="s">
        <v>73</v>
      </c>
    </row>
    <row r="37" spans="1:2" x14ac:dyDescent="0.25">
      <c r="A37" s="11">
        <v>8</v>
      </c>
      <c r="B37" s="11" t="s">
        <v>74</v>
      </c>
    </row>
    <row r="38" spans="1:2" x14ac:dyDescent="0.25">
      <c r="A38" s="11">
        <v>9</v>
      </c>
      <c r="B38" s="11" t="s">
        <v>75</v>
      </c>
    </row>
    <row r="39" spans="1:2" x14ac:dyDescent="0.25">
      <c r="A39" s="11"/>
    </row>
    <row r="40" spans="1:2" x14ac:dyDescent="0.25">
      <c r="A40" s="11" t="s">
        <v>76</v>
      </c>
    </row>
    <row r="41" spans="1:2" x14ac:dyDescent="0.25">
      <c r="A41" s="54" t="s">
        <v>77</v>
      </c>
      <c r="B41" s="11" t="s">
        <v>78</v>
      </c>
    </row>
    <row r="42" spans="1:2" x14ac:dyDescent="0.25">
      <c r="A42" s="54" t="s">
        <v>79</v>
      </c>
      <c r="B42" s="11" t="s">
        <v>80</v>
      </c>
    </row>
    <row r="43" spans="1:2" x14ac:dyDescent="0.25">
      <c r="A43" s="54" t="s">
        <v>81</v>
      </c>
      <c r="B43" s="11" t="s">
        <v>82</v>
      </c>
    </row>
    <row r="44" spans="1:2" x14ac:dyDescent="0.25">
      <c r="A44" s="11"/>
      <c r="B44" s="11"/>
    </row>
    <row r="45" spans="1:2" x14ac:dyDescent="0.25">
      <c r="A45" s="11"/>
      <c r="B45" s="11"/>
    </row>
    <row r="49" spans="1:1" x14ac:dyDescent="0.25">
      <c r="A49" s="13" t="s">
        <v>83</v>
      </c>
    </row>
    <row r="50" spans="1:1" x14ac:dyDescent="0.25">
      <c r="A50" t="s">
        <v>84</v>
      </c>
    </row>
    <row r="51" spans="1:1" x14ac:dyDescent="0.25">
      <c r="A51" t="s">
        <v>85</v>
      </c>
    </row>
    <row r="52" spans="1:1" x14ac:dyDescent="0.25">
      <c r="A52" t="s">
        <v>86</v>
      </c>
    </row>
  </sheetData>
  <pageMargins left="0.7" right="0.7" top="0.75" bottom="0.75" header="0.3" footer="0.3"/>
  <customProperties>
    <customPr name="WORKBKFUNCTIONCACHE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5B7B2-516D-4B90-88BF-92CE04CACE93}">
  <sheetPr>
    <tabColor theme="7" tint="0.79998168889431442"/>
  </sheetPr>
  <dimension ref="A1:AG433"/>
  <sheetViews>
    <sheetView showGridLines="0" zoomScaleNormal="100" workbookViewId="0">
      <pane xSplit="1" ySplit="2" topLeftCell="C414" activePane="bottomRight" state="frozen"/>
      <selection pane="topRight" activeCell="B1" sqref="B1"/>
      <selection pane="bottomLeft" activeCell="A3" sqref="A3"/>
      <selection pane="bottomRight" activeCell="M3" sqref="M3:M432"/>
    </sheetView>
  </sheetViews>
  <sheetFormatPr defaultColWidth="11.5703125" defaultRowHeight="15" x14ac:dyDescent="0.25"/>
  <cols>
    <col min="1" max="1" width="7.7109375" bestFit="1" customWidth="1"/>
    <col min="2" max="2" width="40.42578125" bestFit="1" customWidth="1"/>
    <col min="3" max="3" width="23.7109375" customWidth="1"/>
    <col min="4" max="4" width="19.7109375" bestFit="1" customWidth="1"/>
    <col min="5" max="5" width="15.7109375" bestFit="1" customWidth="1"/>
    <col min="6" max="6" width="7.7109375" bestFit="1" customWidth="1"/>
    <col min="7" max="7" width="22.28515625" bestFit="1" customWidth="1"/>
    <col min="8" max="8" width="7.7109375" bestFit="1" customWidth="1"/>
    <col min="9" max="9" width="41.28515625" bestFit="1" customWidth="1"/>
    <col min="10" max="10" width="7" bestFit="1" customWidth="1"/>
    <col min="11" max="11" width="10.7109375" bestFit="1" customWidth="1"/>
    <col min="12" max="12" width="12" bestFit="1" customWidth="1"/>
    <col min="13" max="13" width="18" bestFit="1" customWidth="1"/>
    <col min="14" max="14" width="9.28515625" bestFit="1" customWidth="1"/>
    <col min="15" max="15" width="18" bestFit="1" customWidth="1"/>
    <col min="16" max="16" width="12.7109375" bestFit="1" customWidth="1"/>
    <col min="17" max="17" width="16.42578125" bestFit="1" customWidth="1"/>
    <col min="18" max="18" width="11" bestFit="1" customWidth="1"/>
    <col min="19" max="19" width="6.28515625" bestFit="1" customWidth="1"/>
    <col min="20" max="20" width="27.28515625" customWidth="1"/>
    <col min="21" max="21" width="11.7109375" bestFit="1" customWidth="1"/>
    <col min="22" max="22" width="15.7109375" bestFit="1" customWidth="1"/>
    <col min="23" max="23" width="15.28515625" bestFit="1" customWidth="1"/>
    <col min="24" max="24" width="12.7109375" customWidth="1"/>
    <col min="25" max="25" width="13.42578125" bestFit="1" customWidth="1"/>
    <col min="26" max="26" width="10.5703125" bestFit="1" customWidth="1"/>
    <col min="27" max="27" width="12.7109375" bestFit="1" customWidth="1"/>
    <col min="28" max="28" width="13.28515625" bestFit="1" customWidth="1"/>
    <col min="29" max="29" width="12.28515625" bestFit="1" customWidth="1"/>
    <col min="30" max="30" width="22.42578125" bestFit="1" customWidth="1"/>
    <col min="31" max="31" width="12.7109375" bestFit="1" customWidth="1"/>
  </cols>
  <sheetData>
    <row r="1" spans="1:33" s="131" customFormat="1" ht="45" x14ac:dyDescent="0.25">
      <c r="A1" s="129" t="s">
        <v>3</v>
      </c>
      <c r="B1" s="129" t="s">
        <v>4</v>
      </c>
      <c r="C1" s="129" t="s">
        <v>87</v>
      </c>
      <c r="D1" s="129" t="s">
        <v>6</v>
      </c>
      <c r="E1" s="129" t="s">
        <v>7</v>
      </c>
      <c r="F1" s="129"/>
      <c r="G1" s="129"/>
      <c r="H1" s="129" t="s">
        <v>3</v>
      </c>
      <c r="I1" s="129" t="s">
        <v>8</v>
      </c>
      <c r="J1" s="129" t="s">
        <v>9</v>
      </c>
      <c r="K1" s="129" t="s">
        <v>10</v>
      </c>
      <c r="L1" s="129" t="s">
        <v>11</v>
      </c>
      <c r="M1" s="98" t="s">
        <v>88</v>
      </c>
      <c r="N1" s="129"/>
      <c r="O1" s="98" t="s">
        <v>88</v>
      </c>
      <c r="P1" s="129" t="s">
        <v>3</v>
      </c>
      <c r="Q1" s="130" t="s">
        <v>13</v>
      </c>
      <c r="R1" s="129" t="s">
        <v>3</v>
      </c>
      <c r="S1" s="129" t="s">
        <v>3</v>
      </c>
    </row>
    <row r="2" spans="1:33" s="131" customFormat="1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132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33" x14ac:dyDescent="0.25">
      <c r="A3" t="s">
        <v>2382</v>
      </c>
      <c r="B3" t="s">
        <v>3115</v>
      </c>
      <c r="C3" t="s">
        <v>92</v>
      </c>
      <c r="D3" s="52" t="s">
        <v>92</v>
      </c>
      <c r="E3" s="56" t="s">
        <v>93</v>
      </c>
      <c r="F3">
        <v>40700</v>
      </c>
      <c r="G3" t="s">
        <v>911</v>
      </c>
      <c r="H3" s="11"/>
      <c r="I3" t="s">
        <v>3115</v>
      </c>
      <c r="J3">
        <v>2026</v>
      </c>
      <c r="K3">
        <v>7</v>
      </c>
      <c r="L3" s="52" t="s">
        <v>94</v>
      </c>
      <c r="M3" s="108">
        <v>579852.61599999887</v>
      </c>
      <c r="N3">
        <v>1</v>
      </c>
      <c r="O3" s="108">
        <v>579852.61599999887</v>
      </c>
      <c r="P3" t="s">
        <v>95</v>
      </c>
      <c r="Q3" s="14" t="s">
        <v>96</v>
      </c>
      <c r="R3" s="11" t="s">
        <v>93</v>
      </c>
      <c r="S3" s="133"/>
      <c r="T3" t="str">
        <f>+VLOOKUP(E3,'Selectable Table'!B:C,2,0)</f>
        <v>Distribution</v>
      </c>
      <c r="U3" s="52"/>
      <c r="V3" t="s">
        <v>97</v>
      </c>
      <c r="W3" t="s">
        <v>98</v>
      </c>
      <c r="Y3" s="118" t="s">
        <v>99</v>
      </c>
      <c r="Z3" s="118" t="s">
        <v>100</v>
      </c>
    </row>
    <row r="4" spans="1:33" x14ac:dyDescent="0.25">
      <c r="A4" t="s">
        <v>2382</v>
      </c>
      <c r="B4" t="s">
        <v>3115</v>
      </c>
      <c r="C4" t="s">
        <v>92</v>
      </c>
      <c r="D4" s="52" t="s">
        <v>92</v>
      </c>
      <c r="E4" s="56" t="s">
        <v>101</v>
      </c>
      <c r="F4">
        <v>40700</v>
      </c>
      <c r="G4" t="s">
        <v>911</v>
      </c>
      <c r="H4" s="11"/>
      <c r="I4" t="s">
        <v>3115</v>
      </c>
      <c r="J4">
        <v>2026</v>
      </c>
      <c r="K4">
        <v>7</v>
      </c>
      <c r="L4" s="52" t="s">
        <v>94</v>
      </c>
      <c r="M4" s="108">
        <v>860383.02000000037</v>
      </c>
      <c r="N4">
        <v>1</v>
      </c>
      <c r="O4" s="108">
        <v>860383.02000000037</v>
      </c>
      <c r="P4" t="s">
        <v>95</v>
      </c>
      <c r="Q4" s="14" t="s">
        <v>96</v>
      </c>
      <c r="R4" s="11" t="s">
        <v>101</v>
      </c>
      <c r="S4" s="133"/>
      <c r="U4" s="52"/>
      <c r="V4" s="56" t="s">
        <v>260</v>
      </c>
      <c r="W4" s="134">
        <v>588290</v>
      </c>
      <c r="X4" s="119"/>
      <c r="Y4" s="119">
        <f>'HFM (Datos)'!$B$3</f>
        <v>588290</v>
      </c>
      <c r="Z4" s="120">
        <f t="shared" ref="Z4:Z11" si="0">Y4-W4</f>
        <v>0</v>
      </c>
      <c r="AB4" s="135"/>
      <c r="AC4" s="108"/>
    </row>
    <row r="5" spans="1:33" x14ac:dyDescent="0.25">
      <c r="A5" t="s">
        <v>2382</v>
      </c>
      <c r="B5" t="s">
        <v>3115</v>
      </c>
      <c r="C5" t="s">
        <v>92</v>
      </c>
      <c r="D5" s="52" t="s">
        <v>92</v>
      </c>
      <c r="E5" s="56" t="s">
        <v>102</v>
      </c>
      <c r="F5">
        <v>40700</v>
      </c>
      <c r="G5" t="s">
        <v>911</v>
      </c>
      <c r="H5" s="11"/>
      <c r="I5" t="s">
        <v>3115</v>
      </c>
      <c r="J5">
        <v>2026</v>
      </c>
      <c r="K5">
        <v>7</v>
      </c>
      <c r="L5" s="52" t="s">
        <v>94</v>
      </c>
      <c r="M5" s="108">
        <v>471156.30800000019</v>
      </c>
      <c r="N5">
        <v>1</v>
      </c>
      <c r="O5" s="108">
        <v>471156.30800000019</v>
      </c>
      <c r="P5" t="s">
        <v>95</v>
      </c>
      <c r="Q5" s="14" t="s">
        <v>96</v>
      </c>
      <c r="R5" s="11" t="s">
        <v>102</v>
      </c>
      <c r="S5" s="133"/>
      <c r="U5" s="52"/>
      <c r="V5" s="56" t="s">
        <v>262</v>
      </c>
      <c r="W5" s="134">
        <v>506789</v>
      </c>
      <c r="X5" s="119"/>
      <c r="Y5" s="119">
        <f>'HFM (Datos)'!$B$5</f>
        <v>506789</v>
      </c>
      <c r="Z5" s="120">
        <f t="shared" si="0"/>
        <v>0</v>
      </c>
      <c r="AC5" s="135"/>
      <c r="AD5" s="11"/>
      <c r="AE5" s="136"/>
      <c r="AF5" s="136"/>
      <c r="AG5" s="136"/>
    </row>
    <row r="6" spans="1:33" x14ac:dyDescent="0.25">
      <c r="A6" t="s">
        <v>2382</v>
      </c>
      <c r="B6" t="s">
        <v>3115</v>
      </c>
      <c r="C6" t="s">
        <v>92</v>
      </c>
      <c r="D6" s="52" t="s">
        <v>92</v>
      </c>
      <c r="E6" s="56" t="s">
        <v>103</v>
      </c>
      <c r="F6">
        <v>40700</v>
      </c>
      <c r="G6" t="s">
        <v>911</v>
      </c>
      <c r="H6" s="11"/>
      <c r="I6" t="s">
        <v>3115</v>
      </c>
      <c r="J6">
        <v>2026</v>
      </c>
      <c r="K6">
        <v>7</v>
      </c>
      <c r="L6" s="52" t="s">
        <v>94</v>
      </c>
      <c r="M6" s="108">
        <v>0</v>
      </c>
      <c r="N6">
        <v>1</v>
      </c>
      <c r="O6" s="108">
        <v>0</v>
      </c>
      <c r="P6" t="s">
        <v>95</v>
      </c>
      <c r="Q6" s="14" t="s">
        <v>96</v>
      </c>
      <c r="R6" s="11" t="s">
        <v>103</v>
      </c>
      <c r="S6" s="133"/>
      <c r="U6" s="52"/>
      <c r="V6" s="56" t="s">
        <v>261</v>
      </c>
      <c r="W6" s="134">
        <v>647652</v>
      </c>
      <c r="X6" s="119"/>
      <c r="Y6" s="119">
        <f>'HFM (Datos)'!$B$4</f>
        <v>647652</v>
      </c>
      <c r="Z6" s="120">
        <f t="shared" si="0"/>
        <v>0</v>
      </c>
      <c r="AC6" s="108"/>
      <c r="AE6" s="108"/>
      <c r="AF6" s="137"/>
      <c r="AG6" s="137"/>
    </row>
    <row r="7" spans="1:33" x14ac:dyDescent="0.25">
      <c r="A7" t="s">
        <v>2382</v>
      </c>
      <c r="B7" t="s">
        <v>3115</v>
      </c>
      <c r="C7" t="s">
        <v>92</v>
      </c>
      <c r="D7" s="52" t="s">
        <v>92</v>
      </c>
      <c r="E7" s="56" t="s">
        <v>104</v>
      </c>
      <c r="F7">
        <v>40700</v>
      </c>
      <c r="G7" t="s">
        <v>911</v>
      </c>
      <c r="H7" s="11"/>
      <c r="I7" t="s">
        <v>3115</v>
      </c>
      <c r="J7">
        <v>2026</v>
      </c>
      <c r="K7">
        <v>7</v>
      </c>
      <c r="L7" s="52" t="s">
        <v>94</v>
      </c>
      <c r="M7" s="108">
        <v>33933.524000000005</v>
      </c>
      <c r="N7">
        <v>1</v>
      </c>
      <c r="O7" s="108">
        <v>33933.524000000005</v>
      </c>
      <c r="P7" t="s">
        <v>95</v>
      </c>
      <c r="Q7" s="14" t="s">
        <v>96</v>
      </c>
      <c r="R7" s="11" t="s">
        <v>104</v>
      </c>
      <c r="S7" s="133"/>
      <c r="U7" s="52"/>
      <c r="V7" s="56" t="s">
        <v>337</v>
      </c>
      <c r="W7" s="134">
        <v>-591470</v>
      </c>
      <c r="X7" s="119"/>
      <c r="Y7" s="119">
        <f>'HFM (Datos)'!$B$7</f>
        <v>-591470</v>
      </c>
      <c r="Z7" s="119">
        <f t="shared" si="0"/>
        <v>0</v>
      </c>
      <c r="AC7" s="108"/>
      <c r="AE7" s="108"/>
      <c r="AF7" s="137"/>
      <c r="AG7" s="137"/>
    </row>
    <row r="8" spans="1:33" x14ac:dyDescent="0.25">
      <c r="A8" t="s">
        <v>2382</v>
      </c>
      <c r="B8" t="s">
        <v>3115</v>
      </c>
      <c r="C8" t="s">
        <v>92</v>
      </c>
      <c r="D8" s="52" t="s">
        <v>92</v>
      </c>
      <c r="E8" s="56" t="s">
        <v>105</v>
      </c>
      <c r="F8">
        <v>40700</v>
      </c>
      <c r="G8" t="s">
        <v>911</v>
      </c>
      <c r="H8" s="11"/>
      <c r="I8" t="s">
        <v>3115</v>
      </c>
      <c r="J8">
        <v>2026</v>
      </c>
      <c r="K8">
        <v>7</v>
      </c>
      <c r="L8" s="52" t="s">
        <v>94</v>
      </c>
      <c r="M8" s="108">
        <v>393515.21200000093</v>
      </c>
      <c r="N8">
        <v>1</v>
      </c>
      <c r="O8" s="108">
        <v>393515.21200000093</v>
      </c>
      <c r="P8" t="s">
        <v>95</v>
      </c>
      <c r="Q8" s="14" t="s">
        <v>96</v>
      </c>
      <c r="R8" s="11" t="s">
        <v>105</v>
      </c>
      <c r="S8" s="133"/>
      <c r="U8" s="52"/>
      <c r="V8" s="56" t="s">
        <v>616</v>
      </c>
      <c r="W8" s="134">
        <v>55</v>
      </c>
      <c r="X8" s="119"/>
      <c r="Y8" s="119">
        <f>'HFM (Datos)'!$B$2</f>
        <v>55</v>
      </c>
      <c r="Z8" s="120">
        <f t="shared" si="0"/>
        <v>0</v>
      </c>
      <c r="AC8" s="108"/>
      <c r="AE8" s="108"/>
      <c r="AF8" s="137"/>
      <c r="AG8" s="137"/>
    </row>
    <row r="9" spans="1:33" x14ac:dyDescent="0.25">
      <c r="A9" t="s">
        <v>2392</v>
      </c>
      <c r="B9" t="s">
        <v>106</v>
      </c>
      <c r="C9" t="s">
        <v>107</v>
      </c>
      <c r="D9" s="52" t="s">
        <v>108</v>
      </c>
      <c r="E9" s="56" t="s">
        <v>105</v>
      </c>
      <c r="F9">
        <v>40700</v>
      </c>
      <c r="G9" t="s">
        <v>911</v>
      </c>
      <c r="I9" t="s">
        <v>109</v>
      </c>
      <c r="J9">
        <v>2026</v>
      </c>
      <c r="K9">
        <v>7</v>
      </c>
      <c r="L9" s="52" t="s">
        <v>94</v>
      </c>
      <c r="M9" s="108">
        <v>727.77740000000006</v>
      </c>
      <c r="N9">
        <v>1</v>
      </c>
      <c r="O9" s="108">
        <v>727.77740000000006</v>
      </c>
      <c r="P9" t="s">
        <v>95</v>
      </c>
      <c r="R9" s="11" t="s">
        <v>105</v>
      </c>
      <c r="S9" s="138"/>
      <c r="U9" s="52"/>
      <c r="V9" s="56" t="s">
        <v>824</v>
      </c>
      <c r="W9" s="134">
        <v>43435</v>
      </c>
      <c r="X9" s="119"/>
      <c r="Y9" s="119">
        <f>'HFM (Datos)'!$B$6</f>
        <v>43435</v>
      </c>
      <c r="Z9" s="120">
        <f t="shared" si="0"/>
        <v>0</v>
      </c>
      <c r="AC9" s="108"/>
      <c r="AE9" s="108"/>
      <c r="AF9" s="137"/>
      <c r="AG9" s="137"/>
    </row>
    <row r="10" spans="1:33" x14ac:dyDescent="0.25">
      <c r="A10" t="s">
        <v>2392</v>
      </c>
      <c r="B10" t="s">
        <v>110</v>
      </c>
      <c r="C10" t="s">
        <v>107</v>
      </c>
      <c r="D10" s="52" t="s">
        <v>108</v>
      </c>
      <c r="E10" s="56" t="s">
        <v>105</v>
      </c>
      <c r="F10">
        <v>40700</v>
      </c>
      <c r="G10" t="s">
        <v>911</v>
      </c>
      <c r="I10" t="s">
        <v>111</v>
      </c>
      <c r="J10">
        <v>2026</v>
      </c>
      <c r="K10">
        <v>7</v>
      </c>
      <c r="L10" s="52" t="s">
        <v>94</v>
      </c>
      <c r="M10" s="108">
        <v>262.00912500000004</v>
      </c>
      <c r="N10">
        <v>1</v>
      </c>
      <c r="O10" s="108">
        <v>262.00912500000004</v>
      </c>
      <c r="P10" t="s">
        <v>95</v>
      </c>
      <c r="R10" s="11" t="s">
        <v>105</v>
      </c>
      <c r="S10" s="138"/>
      <c r="U10" s="52"/>
      <c r="V10" s="56" t="s">
        <v>266</v>
      </c>
      <c r="W10" s="134">
        <v>5321</v>
      </c>
      <c r="X10" s="119"/>
      <c r="Y10" s="119">
        <f>HFM!C32</f>
        <v>5321</v>
      </c>
      <c r="Z10" s="119">
        <f t="shared" si="0"/>
        <v>0</v>
      </c>
      <c r="AC10" s="108"/>
      <c r="AE10" s="108"/>
      <c r="AF10" s="137"/>
      <c r="AG10" s="137"/>
    </row>
    <row r="11" spans="1:33" x14ac:dyDescent="0.25">
      <c r="A11" t="s">
        <v>2392</v>
      </c>
      <c r="B11" t="s">
        <v>113</v>
      </c>
      <c r="C11" t="s">
        <v>107</v>
      </c>
      <c r="D11" s="52" t="s">
        <v>108</v>
      </c>
      <c r="E11" s="56" t="s">
        <v>105</v>
      </c>
      <c r="F11">
        <v>40700</v>
      </c>
      <c r="G11" t="s">
        <v>911</v>
      </c>
      <c r="I11" t="s">
        <v>109</v>
      </c>
      <c r="J11">
        <v>2026</v>
      </c>
      <c r="K11">
        <v>7</v>
      </c>
      <c r="L11" s="52" t="s">
        <v>94</v>
      </c>
      <c r="M11" s="108">
        <v>181.94435000000001</v>
      </c>
      <c r="N11">
        <v>1</v>
      </c>
      <c r="O11" s="108">
        <v>181.94435000000001</v>
      </c>
      <c r="P11" t="s">
        <v>95</v>
      </c>
      <c r="R11" s="11" t="s">
        <v>105</v>
      </c>
      <c r="S11" s="138"/>
      <c r="U11" s="52"/>
      <c r="V11" s="56" t="s">
        <v>2434</v>
      </c>
      <c r="W11" s="134">
        <v>0</v>
      </c>
      <c r="X11" s="119"/>
      <c r="Y11" s="119">
        <f>HFM!C31</f>
        <v>0</v>
      </c>
      <c r="Z11" s="119">
        <f t="shared" si="0"/>
        <v>0</v>
      </c>
      <c r="AA11" s="108"/>
      <c r="AB11" s="137"/>
      <c r="AC11" s="108"/>
      <c r="AE11" s="108"/>
      <c r="AF11" s="137"/>
      <c r="AG11" s="137"/>
    </row>
    <row r="12" spans="1:33" x14ac:dyDescent="0.25">
      <c r="A12" t="s">
        <v>2392</v>
      </c>
      <c r="B12" t="s">
        <v>113</v>
      </c>
      <c r="C12" t="s">
        <v>107</v>
      </c>
      <c r="D12" s="52" t="s">
        <v>108</v>
      </c>
      <c r="E12" s="56" t="s">
        <v>105</v>
      </c>
      <c r="F12">
        <v>40700</v>
      </c>
      <c r="G12" t="s">
        <v>911</v>
      </c>
      <c r="I12" t="s">
        <v>111</v>
      </c>
      <c r="J12">
        <v>2026</v>
      </c>
      <c r="K12">
        <v>7</v>
      </c>
      <c r="L12" s="52" t="s">
        <v>94</v>
      </c>
      <c r="M12" s="108">
        <v>87.33637499999999</v>
      </c>
      <c r="N12">
        <v>1</v>
      </c>
      <c r="O12" s="108">
        <v>87.33637499999999</v>
      </c>
      <c r="P12" t="s">
        <v>95</v>
      </c>
      <c r="R12" s="11" t="s">
        <v>105</v>
      </c>
      <c r="S12" s="138"/>
      <c r="U12" s="52"/>
      <c r="V12" s="56" t="s">
        <v>115</v>
      </c>
      <c r="W12" s="134">
        <v>1200072</v>
      </c>
      <c r="X12" s="119"/>
      <c r="Y12" s="121">
        <f>SUM(Y4:Y11)</f>
        <v>1200072</v>
      </c>
      <c r="Z12" s="122">
        <f>SUM(Z4:Z11)</f>
        <v>0</v>
      </c>
      <c r="AA12" s="108"/>
      <c r="AB12" s="137"/>
      <c r="AE12" s="108"/>
      <c r="AF12" s="137"/>
      <c r="AG12" s="137"/>
    </row>
    <row r="13" spans="1:33" x14ac:dyDescent="0.25">
      <c r="A13" t="s">
        <v>2392</v>
      </c>
      <c r="B13" t="s">
        <v>116</v>
      </c>
      <c r="C13" t="s">
        <v>107</v>
      </c>
      <c r="D13" s="52" t="s">
        <v>108</v>
      </c>
      <c r="E13" s="56" t="s">
        <v>105</v>
      </c>
      <c r="F13">
        <v>40700</v>
      </c>
      <c r="G13" t="s">
        <v>911</v>
      </c>
      <c r="I13" t="s">
        <v>109</v>
      </c>
      <c r="J13">
        <v>2026</v>
      </c>
      <c r="K13">
        <v>7</v>
      </c>
      <c r="L13" s="52" t="s">
        <v>94</v>
      </c>
      <c r="M13" s="108">
        <v>1091.6660999999999</v>
      </c>
      <c r="N13">
        <v>1</v>
      </c>
      <c r="O13" s="108">
        <v>1091.6660999999999</v>
      </c>
      <c r="P13" t="s">
        <v>95</v>
      </c>
      <c r="R13" s="11" t="s">
        <v>105</v>
      </c>
      <c r="S13" s="138"/>
      <c r="U13" s="52"/>
      <c r="AE13" s="108"/>
      <c r="AF13" s="137"/>
      <c r="AG13" s="137"/>
    </row>
    <row r="14" spans="1:33" x14ac:dyDescent="0.25">
      <c r="A14" t="s">
        <v>2392</v>
      </c>
      <c r="B14" t="s">
        <v>116</v>
      </c>
      <c r="C14" t="s">
        <v>107</v>
      </c>
      <c r="D14" s="52" t="s">
        <v>108</v>
      </c>
      <c r="E14" s="56" t="s">
        <v>105</v>
      </c>
      <c r="F14">
        <v>40700</v>
      </c>
      <c r="G14" t="s">
        <v>911</v>
      </c>
      <c r="I14" t="s">
        <v>111</v>
      </c>
      <c r="J14">
        <v>2026</v>
      </c>
      <c r="K14">
        <v>7</v>
      </c>
      <c r="L14" s="52" t="s">
        <v>94</v>
      </c>
      <c r="M14" s="108">
        <v>436.68187499999999</v>
      </c>
      <c r="N14">
        <v>1</v>
      </c>
      <c r="O14" s="108">
        <v>436.68187499999999</v>
      </c>
      <c r="P14" t="s">
        <v>95</v>
      </c>
      <c r="R14" s="11" t="s">
        <v>105</v>
      </c>
      <c r="S14" s="138"/>
      <c r="U14" s="52"/>
      <c r="AE14" s="108"/>
      <c r="AF14" s="137"/>
      <c r="AG14" s="137"/>
    </row>
    <row r="15" spans="1:33" x14ac:dyDescent="0.25">
      <c r="A15" t="s">
        <v>2392</v>
      </c>
      <c r="B15" t="s">
        <v>117</v>
      </c>
      <c r="C15" t="s">
        <v>107</v>
      </c>
      <c r="D15" s="52" t="s">
        <v>108</v>
      </c>
      <c r="E15" s="56" t="s">
        <v>102</v>
      </c>
      <c r="F15">
        <v>40700</v>
      </c>
      <c r="G15" t="s">
        <v>911</v>
      </c>
      <c r="I15" t="s">
        <v>125</v>
      </c>
      <c r="J15">
        <v>2026</v>
      </c>
      <c r="K15">
        <v>7</v>
      </c>
      <c r="L15" s="52" t="s">
        <v>94</v>
      </c>
      <c r="M15" s="108">
        <v>163.9</v>
      </c>
      <c r="N15">
        <v>1</v>
      </c>
      <c r="O15" s="108">
        <v>163.9</v>
      </c>
      <c r="P15" t="s">
        <v>95</v>
      </c>
      <c r="R15" s="11" t="s">
        <v>102</v>
      </c>
      <c r="S15" s="138"/>
      <c r="U15" s="52"/>
    </row>
    <row r="16" spans="1:33" x14ac:dyDescent="0.25">
      <c r="A16" t="s">
        <v>2392</v>
      </c>
      <c r="B16" t="s">
        <v>117</v>
      </c>
      <c r="C16" t="s">
        <v>107</v>
      </c>
      <c r="D16" s="52" t="s">
        <v>108</v>
      </c>
      <c r="E16" s="56" t="s">
        <v>105</v>
      </c>
      <c r="F16">
        <v>40700</v>
      </c>
      <c r="G16" t="s">
        <v>911</v>
      </c>
      <c r="I16" t="s">
        <v>109</v>
      </c>
      <c r="J16">
        <v>2026</v>
      </c>
      <c r="K16">
        <v>7</v>
      </c>
      <c r="L16" s="52" t="s">
        <v>94</v>
      </c>
      <c r="M16" s="108">
        <v>181.94435000000001</v>
      </c>
      <c r="N16">
        <v>1</v>
      </c>
      <c r="O16" s="108">
        <v>181.94435000000001</v>
      </c>
      <c r="P16" t="s">
        <v>95</v>
      </c>
      <c r="R16" s="11" t="s">
        <v>105</v>
      </c>
      <c r="S16" s="138"/>
      <c r="U16" s="52"/>
      <c r="V16" s="56" t="s">
        <v>119</v>
      </c>
      <c r="AF16" s="108"/>
    </row>
    <row r="17" spans="1:29" x14ac:dyDescent="0.25">
      <c r="A17" t="s">
        <v>2392</v>
      </c>
      <c r="B17" t="s">
        <v>117</v>
      </c>
      <c r="C17" t="s">
        <v>107</v>
      </c>
      <c r="D17" s="52" t="s">
        <v>108</v>
      </c>
      <c r="E17" s="56" t="s">
        <v>104</v>
      </c>
      <c r="F17">
        <v>40700</v>
      </c>
      <c r="G17" t="s">
        <v>911</v>
      </c>
      <c r="I17" t="s">
        <v>118</v>
      </c>
      <c r="J17">
        <v>2026</v>
      </c>
      <c r="K17">
        <v>7</v>
      </c>
      <c r="L17" s="52" t="s">
        <v>94</v>
      </c>
      <c r="M17" s="108">
        <v>50.944074999999998</v>
      </c>
      <c r="N17">
        <v>1</v>
      </c>
      <c r="O17" s="108">
        <v>50.944074999999998</v>
      </c>
      <c r="P17" t="s">
        <v>95</v>
      </c>
      <c r="R17" s="11" t="s">
        <v>104</v>
      </c>
      <c r="S17" s="138"/>
      <c r="U17" s="52"/>
    </row>
    <row r="18" spans="1:29" x14ac:dyDescent="0.25">
      <c r="A18" t="s">
        <v>2392</v>
      </c>
      <c r="B18" t="s">
        <v>117</v>
      </c>
      <c r="C18" t="s">
        <v>107</v>
      </c>
      <c r="D18" s="52" t="s">
        <v>108</v>
      </c>
      <c r="E18" s="56" t="s">
        <v>104</v>
      </c>
      <c r="F18">
        <v>40700</v>
      </c>
      <c r="G18" t="s">
        <v>911</v>
      </c>
      <c r="I18" t="s">
        <v>120</v>
      </c>
      <c r="J18">
        <v>2026</v>
      </c>
      <c r="K18">
        <v>7</v>
      </c>
      <c r="L18" s="52" t="s">
        <v>94</v>
      </c>
      <c r="M18" s="108">
        <v>133.727125</v>
      </c>
      <c r="N18">
        <v>1</v>
      </c>
      <c r="O18" s="108">
        <v>133.727125</v>
      </c>
      <c r="P18" t="s">
        <v>95</v>
      </c>
      <c r="R18" s="11" t="s">
        <v>104</v>
      </c>
      <c r="S18" s="138"/>
      <c r="U18" s="52"/>
      <c r="AA18" s="135"/>
      <c r="AC18" s="135"/>
    </row>
    <row r="19" spans="1:29" x14ac:dyDescent="0.25">
      <c r="A19" t="s">
        <v>2392</v>
      </c>
      <c r="B19" t="s">
        <v>117</v>
      </c>
      <c r="C19" t="s">
        <v>107</v>
      </c>
      <c r="D19" s="52" t="s">
        <v>108</v>
      </c>
      <c r="E19" s="56" t="s">
        <v>105</v>
      </c>
      <c r="F19">
        <v>40700</v>
      </c>
      <c r="G19" t="s">
        <v>911</v>
      </c>
      <c r="I19" t="s">
        <v>121</v>
      </c>
      <c r="J19">
        <v>2026</v>
      </c>
      <c r="K19">
        <v>7</v>
      </c>
      <c r="L19" s="52" t="s">
        <v>94</v>
      </c>
      <c r="M19" s="108">
        <v>363.88870000000003</v>
      </c>
      <c r="N19">
        <v>1</v>
      </c>
      <c r="O19" s="108">
        <v>363.88870000000003</v>
      </c>
      <c r="P19" t="s">
        <v>95</v>
      </c>
      <c r="R19" s="11" t="s">
        <v>105</v>
      </c>
      <c r="S19" s="138"/>
      <c r="U19" s="52"/>
      <c r="AA19" s="135"/>
      <c r="AC19" s="135"/>
    </row>
    <row r="20" spans="1:29" x14ac:dyDescent="0.25">
      <c r="A20" t="s">
        <v>2392</v>
      </c>
      <c r="B20" t="s">
        <v>117</v>
      </c>
      <c r="C20" t="s">
        <v>107</v>
      </c>
      <c r="D20" s="52" t="s">
        <v>108</v>
      </c>
      <c r="E20" s="56" t="s">
        <v>105</v>
      </c>
      <c r="F20">
        <v>40700</v>
      </c>
      <c r="G20" t="s">
        <v>911</v>
      </c>
      <c r="I20" t="s">
        <v>111</v>
      </c>
      <c r="J20">
        <v>2026</v>
      </c>
      <c r="K20">
        <v>7</v>
      </c>
      <c r="L20" s="52" t="s">
        <v>94</v>
      </c>
      <c r="M20" s="108">
        <v>786.02737500000001</v>
      </c>
      <c r="N20">
        <v>1</v>
      </c>
      <c r="O20" s="108">
        <v>786.02737500000001</v>
      </c>
      <c r="P20" t="s">
        <v>95</v>
      </c>
      <c r="R20" s="11" t="s">
        <v>105</v>
      </c>
      <c r="S20" s="138"/>
      <c r="U20" s="52"/>
      <c r="AA20" s="108"/>
      <c r="AB20" s="137"/>
      <c r="AC20" s="135"/>
    </row>
    <row r="21" spans="1:29" x14ac:dyDescent="0.25">
      <c r="A21" t="s">
        <v>2392</v>
      </c>
      <c r="B21" t="s">
        <v>122</v>
      </c>
      <c r="C21" t="s">
        <v>107</v>
      </c>
      <c r="D21" s="52" t="s">
        <v>108</v>
      </c>
      <c r="E21" s="56" t="s">
        <v>104</v>
      </c>
      <c r="F21">
        <v>40700</v>
      </c>
      <c r="G21" t="s">
        <v>911</v>
      </c>
      <c r="I21" t="s">
        <v>118</v>
      </c>
      <c r="J21">
        <v>2026</v>
      </c>
      <c r="K21">
        <v>7</v>
      </c>
      <c r="L21" s="52" t="s">
        <v>94</v>
      </c>
      <c r="M21" s="108">
        <v>152.83222499999999</v>
      </c>
      <c r="N21">
        <v>1</v>
      </c>
      <c r="O21" s="108">
        <v>152.83222499999999</v>
      </c>
      <c r="P21" t="s">
        <v>95</v>
      </c>
      <c r="R21" s="11" t="s">
        <v>104</v>
      </c>
      <c r="S21" s="138"/>
      <c r="U21" s="52"/>
      <c r="AA21" s="108"/>
      <c r="AB21" s="137"/>
      <c r="AC21" s="135"/>
    </row>
    <row r="22" spans="1:29" x14ac:dyDescent="0.25">
      <c r="A22" t="s">
        <v>2392</v>
      </c>
      <c r="B22" t="s">
        <v>122</v>
      </c>
      <c r="C22" t="s">
        <v>107</v>
      </c>
      <c r="D22" s="52" t="s">
        <v>108</v>
      </c>
      <c r="E22" s="56" t="s">
        <v>104</v>
      </c>
      <c r="F22">
        <v>40700</v>
      </c>
      <c r="G22" t="s">
        <v>911</v>
      </c>
      <c r="I22" t="s">
        <v>120</v>
      </c>
      <c r="J22">
        <v>2026</v>
      </c>
      <c r="K22">
        <v>7</v>
      </c>
      <c r="L22" s="52" t="s">
        <v>94</v>
      </c>
      <c r="M22" s="108">
        <v>401.181375</v>
      </c>
      <c r="N22">
        <v>1</v>
      </c>
      <c r="O22" s="108">
        <v>401.181375</v>
      </c>
      <c r="P22" t="s">
        <v>95</v>
      </c>
      <c r="R22" s="11" t="s">
        <v>104</v>
      </c>
      <c r="S22" s="138"/>
      <c r="U22" s="52"/>
      <c r="AA22" s="108"/>
      <c r="AB22" s="137"/>
      <c r="AC22" s="135"/>
    </row>
    <row r="23" spans="1:29" x14ac:dyDescent="0.25">
      <c r="A23" t="s">
        <v>2392</v>
      </c>
      <c r="B23" t="s">
        <v>122</v>
      </c>
      <c r="C23" t="s">
        <v>107</v>
      </c>
      <c r="D23" s="52" t="s">
        <v>108</v>
      </c>
      <c r="E23" s="56" t="s">
        <v>105</v>
      </c>
      <c r="F23">
        <v>40700</v>
      </c>
      <c r="G23" t="s">
        <v>911</v>
      </c>
      <c r="I23" t="s">
        <v>111</v>
      </c>
      <c r="J23">
        <v>2026</v>
      </c>
      <c r="K23">
        <v>7</v>
      </c>
      <c r="L23" s="52" t="s">
        <v>94</v>
      </c>
      <c r="M23" s="108">
        <v>873.36374999999998</v>
      </c>
      <c r="N23">
        <v>1</v>
      </c>
      <c r="O23" s="108">
        <v>873.36374999999998</v>
      </c>
      <c r="P23" t="s">
        <v>95</v>
      </c>
      <c r="R23" s="11" t="s">
        <v>105</v>
      </c>
      <c r="S23" s="138"/>
      <c r="U23" s="52"/>
      <c r="AA23" s="108"/>
      <c r="AB23" s="137"/>
    </row>
    <row r="24" spans="1:29" x14ac:dyDescent="0.25">
      <c r="A24" t="s">
        <v>2392</v>
      </c>
      <c r="B24" t="s">
        <v>123</v>
      </c>
      <c r="C24" t="s">
        <v>107</v>
      </c>
      <c r="D24" s="52" t="s">
        <v>108</v>
      </c>
      <c r="E24" s="56" t="s">
        <v>105</v>
      </c>
      <c r="F24">
        <v>40700</v>
      </c>
      <c r="G24" t="s">
        <v>911</v>
      </c>
      <c r="I24" t="s">
        <v>109</v>
      </c>
      <c r="J24">
        <v>2026</v>
      </c>
      <c r="K24">
        <v>7</v>
      </c>
      <c r="L24" s="52" t="s">
        <v>94</v>
      </c>
      <c r="M24" s="108">
        <v>181.94435000000001</v>
      </c>
      <c r="N24">
        <v>1</v>
      </c>
      <c r="O24" s="108">
        <v>181.94435000000001</v>
      </c>
      <c r="P24" t="s">
        <v>95</v>
      </c>
      <c r="R24" s="11" t="s">
        <v>105</v>
      </c>
      <c r="S24" s="138"/>
      <c r="U24" s="52"/>
      <c r="AA24" s="108"/>
      <c r="AB24" s="137"/>
    </row>
    <row r="25" spans="1:29" x14ac:dyDescent="0.25">
      <c r="A25" t="s">
        <v>2392</v>
      </c>
      <c r="B25" t="s">
        <v>123</v>
      </c>
      <c r="C25" t="s">
        <v>107</v>
      </c>
      <c r="D25" s="52" t="s">
        <v>108</v>
      </c>
      <c r="E25" s="56" t="s">
        <v>105</v>
      </c>
      <c r="F25">
        <v>40700</v>
      </c>
      <c r="G25" t="s">
        <v>911</v>
      </c>
      <c r="I25" t="s">
        <v>111</v>
      </c>
      <c r="J25">
        <v>2026</v>
      </c>
      <c r="K25">
        <v>7</v>
      </c>
      <c r="L25" s="52" t="s">
        <v>94</v>
      </c>
      <c r="M25" s="108">
        <v>611.35462500000006</v>
      </c>
      <c r="N25">
        <v>1</v>
      </c>
      <c r="O25" s="108">
        <v>611.35462500000006</v>
      </c>
      <c r="P25" t="s">
        <v>95</v>
      </c>
      <c r="R25" s="11" t="s">
        <v>105</v>
      </c>
      <c r="S25" s="138"/>
      <c r="U25" s="52"/>
      <c r="AA25" s="108"/>
      <c r="AB25" s="137"/>
    </row>
    <row r="26" spans="1:29" x14ac:dyDescent="0.25">
      <c r="A26" t="s">
        <v>2392</v>
      </c>
      <c r="B26" t="s">
        <v>124</v>
      </c>
      <c r="C26" t="s">
        <v>107</v>
      </c>
      <c r="D26" s="52" t="s">
        <v>108</v>
      </c>
      <c r="E26" s="56" t="s">
        <v>102</v>
      </c>
      <c r="F26">
        <v>40700</v>
      </c>
      <c r="G26" t="s">
        <v>911</v>
      </c>
      <c r="I26" t="s">
        <v>125</v>
      </c>
      <c r="J26">
        <v>2026</v>
      </c>
      <c r="K26">
        <v>7</v>
      </c>
      <c r="L26" s="52" t="s">
        <v>94</v>
      </c>
      <c r="M26" s="108">
        <v>288.99</v>
      </c>
      <c r="N26">
        <v>1</v>
      </c>
      <c r="O26" s="108">
        <v>288.99</v>
      </c>
      <c r="P26" t="s">
        <v>95</v>
      </c>
      <c r="R26" s="11" t="s">
        <v>102</v>
      </c>
      <c r="S26" s="138"/>
      <c r="U26" s="52"/>
    </row>
    <row r="27" spans="1:29" x14ac:dyDescent="0.25">
      <c r="A27" t="s">
        <v>2392</v>
      </c>
      <c r="B27" t="s">
        <v>124</v>
      </c>
      <c r="C27" t="s">
        <v>107</v>
      </c>
      <c r="D27" s="52" t="s">
        <v>108</v>
      </c>
      <c r="E27" s="56" t="s">
        <v>102</v>
      </c>
      <c r="F27">
        <v>40700</v>
      </c>
      <c r="G27" t="s">
        <v>911</v>
      </c>
      <c r="I27" t="s">
        <v>186</v>
      </c>
      <c r="J27">
        <v>2026</v>
      </c>
      <c r="K27">
        <v>7</v>
      </c>
      <c r="L27" s="52" t="s">
        <v>94</v>
      </c>
      <c r="M27" s="108">
        <v>147.11000000000001</v>
      </c>
      <c r="N27">
        <v>1</v>
      </c>
      <c r="O27" s="108">
        <v>147.11000000000001</v>
      </c>
      <c r="P27" t="s">
        <v>95</v>
      </c>
      <c r="R27" s="11" t="s">
        <v>102</v>
      </c>
      <c r="S27" s="138"/>
      <c r="U27" s="52"/>
    </row>
    <row r="28" spans="1:29" x14ac:dyDescent="0.25">
      <c r="A28" t="s">
        <v>2392</v>
      </c>
      <c r="B28" t="s">
        <v>124</v>
      </c>
      <c r="C28" t="s">
        <v>107</v>
      </c>
      <c r="D28" s="52" t="s">
        <v>108</v>
      </c>
      <c r="E28" s="56" t="s">
        <v>105</v>
      </c>
      <c r="F28">
        <v>40700</v>
      </c>
      <c r="G28" t="s">
        <v>911</v>
      </c>
      <c r="I28" t="s">
        <v>111</v>
      </c>
      <c r="J28">
        <v>2026</v>
      </c>
      <c r="K28">
        <v>7</v>
      </c>
      <c r="L28" s="52" t="s">
        <v>94</v>
      </c>
      <c r="M28" s="108">
        <v>262.00912500000004</v>
      </c>
      <c r="N28">
        <v>1</v>
      </c>
      <c r="O28" s="108">
        <v>262.00912500000004</v>
      </c>
      <c r="P28" t="s">
        <v>95</v>
      </c>
      <c r="R28" s="11" t="s">
        <v>105</v>
      </c>
      <c r="S28" s="138"/>
      <c r="U28" s="52"/>
    </row>
    <row r="29" spans="1:29" x14ac:dyDescent="0.25">
      <c r="A29" t="s">
        <v>2392</v>
      </c>
      <c r="B29" t="s">
        <v>126</v>
      </c>
      <c r="C29" t="s">
        <v>107</v>
      </c>
      <c r="D29" s="52" t="s">
        <v>108</v>
      </c>
      <c r="E29" s="56" t="s">
        <v>102</v>
      </c>
      <c r="F29">
        <v>40700</v>
      </c>
      <c r="G29" t="s">
        <v>911</v>
      </c>
      <c r="I29" t="s">
        <v>125</v>
      </c>
      <c r="J29">
        <v>2026</v>
      </c>
      <c r="K29">
        <v>7</v>
      </c>
      <c r="L29" s="52" t="s">
        <v>94</v>
      </c>
      <c r="M29" s="108">
        <v>125.09</v>
      </c>
      <c r="N29">
        <v>1</v>
      </c>
      <c r="O29" s="108">
        <v>125.09</v>
      </c>
      <c r="P29" t="s">
        <v>95</v>
      </c>
      <c r="R29" s="11" t="s">
        <v>102</v>
      </c>
      <c r="S29" s="138"/>
      <c r="U29" s="52"/>
    </row>
    <row r="30" spans="1:29" x14ac:dyDescent="0.25">
      <c r="A30" t="s">
        <v>2392</v>
      </c>
      <c r="B30" t="s">
        <v>126</v>
      </c>
      <c r="C30" t="s">
        <v>107</v>
      </c>
      <c r="D30" s="52" t="s">
        <v>108</v>
      </c>
      <c r="E30" s="56" t="s">
        <v>105</v>
      </c>
      <c r="F30">
        <v>40700</v>
      </c>
      <c r="G30" t="s">
        <v>911</v>
      </c>
      <c r="I30" t="s">
        <v>109</v>
      </c>
      <c r="J30">
        <v>2026</v>
      </c>
      <c r="K30">
        <v>7</v>
      </c>
      <c r="L30" s="52" t="s">
        <v>94</v>
      </c>
      <c r="M30" s="108">
        <v>181.94435000000001</v>
      </c>
      <c r="N30">
        <v>1</v>
      </c>
      <c r="O30" s="108">
        <v>181.94435000000001</v>
      </c>
      <c r="P30" t="s">
        <v>95</v>
      </c>
      <c r="R30" s="11" t="s">
        <v>105</v>
      </c>
      <c r="S30" s="138"/>
      <c r="U30" s="52"/>
    </row>
    <row r="31" spans="1:29" x14ac:dyDescent="0.25">
      <c r="A31" t="s">
        <v>2392</v>
      </c>
      <c r="B31" t="s">
        <v>126</v>
      </c>
      <c r="C31" t="s">
        <v>107</v>
      </c>
      <c r="D31" s="52" t="s">
        <v>108</v>
      </c>
      <c r="E31" s="56" t="s">
        <v>104</v>
      </c>
      <c r="F31">
        <v>40700</v>
      </c>
      <c r="G31" t="s">
        <v>911</v>
      </c>
      <c r="I31" t="s">
        <v>118</v>
      </c>
      <c r="J31">
        <v>2026</v>
      </c>
      <c r="K31">
        <v>7</v>
      </c>
      <c r="L31" s="52" t="s">
        <v>94</v>
      </c>
      <c r="M31" s="108">
        <v>50.944074999999998</v>
      </c>
      <c r="N31">
        <v>1</v>
      </c>
      <c r="O31" s="108">
        <v>50.944074999999998</v>
      </c>
      <c r="P31" t="s">
        <v>95</v>
      </c>
      <c r="R31" s="11" t="s">
        <v>104</v>
      </c>
      <c r="S31" s="138"/>
      <c r="U31" s="52"/>
    </row>
    <row r="32" spans="1:29" x14ac:dyDescent="0.25">
      <c r="A32" t="s">
        <v>2392</v>
      </c>
      <c r="B32" t="s">
        <v>126</v>
      </c>
      <c r="C32" t="s">
        <v>107</v>
      </c>
      <c r="D32" s="52" t="s">
        <v>108</v>
      </c>
      <c r="E32" s="56" t="s">
        <v>104</v>
      </c>
      <c r="F32">
        <v>40700</v>
      </c>
      <c r="G32" t="s">
        <v>911</v>
      </c>
      <c r="I32" t="s">
        <v>120</v>
      </c>
      <c r="J32">
        <v>2026</v>
      </c>
      <c r="K32">
        <v>7</v>
      </c>
      <c r="L32" s="52" t="s">
        <v>94</v>
      </c>
      <c r="M32" s="108">
        <v>267.45425</v>
      </c>
      <c r="N32">
        <v>1</v>
      </c>
      <c r="O32" s="108">
        <v>267.45425</v>
      </c>
      <c r="P32" t="s">
        <v>95</v>
      </c>
      <c r="R32" s="11" t="s">
        <v>104</v>
      </c>
      <c r="S32" s="138"/>
      <c r="U32" s="52"/>
    </row>
    <row r="33" spans="1:21" x14ac:dyDescent="0.25">
      <c r="A33" t="s">
        <v>2392</v>
      </c>
      <c r="B33" t="s">
        <v>126</v>
      </c>
      <c r="C33" t="s">
        <v>107</v>
      </c>
      <c r="D33" s="52" t="s">
        <v>108</v>
      </c>
      <c r="E33" s="56" t="s">
        <v>105</v>
      </c>
      <c r="F33">
        <v>40700</v>
      </c>
      <c r="G33" t="s">
        <v>911</v>
      </c>
      <c r="I33" t="s">
        <v>111</v>
      </c>
      <c r="J33">
        <v>2026</v>
      </c>
      <c r="K33">
        <v>7</v>
      </c>
      <c r="L33" s="52" t="s">
        <v>94</v>
      </c>
      <c r="M33" s="108">
        <v>436.68187499999999</v>
      </c>
      <c r="N33">
        <v>1</v>
      </c>
      <c r="O33" s="108">
        <v>436.68187499999999</v>
      </c>
      <c r="P33" t="s">
        <v>95</v>
      </c>
      <c r="R33" s="11" t="s">
        <v>105</v>
      </c>
      <c r="S33" s="138"/>
      <c r="U33" s="52"/>
    </row>
    <row r="34" spans="1:21" x14ac:dyDescent="0.25">
      <c r="A34" t="s">
        <v>2392</v>
      </c>
      <c r="B34" t="s">
        <v>127</v>
      </c>
      <c r="C34" t="s">
        <v>107</v>
      </c>
      <c r="D34" s="52" t="s">
        <v>108</v>
      </c>
      <c r="E34" s="56" t="s">
        <v>105</v>
      </c>
      <c r="F34">
        <v>40700</v>
      </c>
      <c r="G34" t="s">
        <v>911</v>
      </c>
      <c r="I34" t="s">
        <v>121</v>
      </c>
      <c r="J34">
        <v>2026</v>
      </c>
      <c r="K34">
        <v>7</v>
      </c>
      <c r="L34" s="52" t="s">
        <v>94</v>
      </c>
      <c r="M34" s="108">
        <v>181.94435000000001</v>
      </c>
      <c r="N34">
        <v>1</v>
      </c>
      <c r="O34" s="108">
        <v>181.94435000000001</v>
      </c>
      <c r="P34" t="s">
        <v>95</v>
      </c>
      <c r="R34" s="11" t="s">
        <v>105</v>
      </c>
      <c r="S34" s="138"/>
      <c r="U34" s="52"/>
    </row>
    <row r="35" spans="1:21" x14ac:dyDescent="0.25">
      <c r="A35" t="s">
        <v>2392</v>
      </c>
      <c r="B35" t="s">
        <v>127</v>
      </c>
      <c r="C35" t="s">
        <v>107</v>
      </c>
      <c r="D35" s="52" t="s">
        <v>108</v>
      </c>
      <c r="E35" s="56" t="s">
        <v>105</v>
      </c>
      <c r="F35">
        <v>40700</v>
      </c>
      <c r="G35" t="s">
        <v>911</v>
      </c>
      <c r="I35" t="s">
        <v>111</v>
      </c>
      <c r="J35">
        <v>2026</v>
      </c>
      <c r="K35">
        <v>7</v>
      </c>
      <c r="L35" s="52" t="s">
        <v>94</v>
      </c>
      <c r="M35" s="108">
        <v>349.34549999999996</v>
      </c>
      <c r="N35">
        <v>1</v>
      </c>
      <c r="O35" s="108">
        <v>349.34549999999996</v>
      </c>
      <c r="P35" t="s">
        <v>95</v>
      </c>
      <c r="R35" s="11" t="s">
        <v>105</v>
      </c>
      <c r="S35" s="138"/>
      <c r="U35" s="52"/>
    </row>
    <row r="36" spans="1:21" x14ac:dyDescent="0.25">
      <c r="A36" t="s">
        <v>2392</v>
      </c>
      <c r="B36" t="s">
        <v>128</v>
      </c>
      <c r="C36" t="s">
        <v>107</v>
      </c>
      <c r="D36" s="52" t="s">
        <v>108</v>
      </c>
      <c r="E36" s="56" t="s">
        <v>105</v>
      </c>
      <c r="F36">
        <v>40700</v>
      </c>
      <c r="G36" t="s">
        <v>911</v>
      </c>
      <c r="I36" t="s">
        <v>109</v>
      </c>
      <c r="J36">
        <v>2026</v>
      </c>
      <c r="K36">
        <v>7</v>
      </c>
      <c r="L36" s="52" t="s">
        <v>94</v>
      </c>
      <c r="M36" s="108">
        <v>181.94435000000001</v>
      </c>
      <c r="N36">
        <v>1</v>
      </c>
      <c r="O36" s="108">
        <v>181.94435000000001</v>
      </c>
      <c r="P36" t="s">
        <v>95</v>
      </c>
      <c r="R36" s="11" t="s">
        <v>105</v>
      </c>
      <c r="S36" s="138"/>
      <c r="U36" s="52"/>
    </row>
    <row r="37" spans="1:21" x14ac:dyDescent="0.25">
      <c r="A37" t="s">
        <v>2392</v>
      </c>
      <c r="B37" t="s">
        <v>128</v>
      </c>
      <c r="C37" t="s">
        <v>107</v>
      </c>
      <c r="D37" s="52" t="s">
        <v>108</v>
      </c>
      <c r="E37" s="56" t="s">
        <v>105</v>
      </c>
      <c r="F37">
        <v>40700</v>
      </c>
      <c r="G37" t="s">
        <v>911</v>
      </c>
      <c r="I37" t="s">
        <v>111</v>
      </c>
      <c r="J37">
        <v>2026</v>
      </c>
      <c r="K37">
        <v>7</v>
      </c>
      <c r="L37" s="52" t="s">
        <v>94</v>
      </c>
      <c r="M37" s="108">
        <v>524.01825000000008</v>
      </c>
      <c r="N37">
        <v>1</v>
      </c>
      <c r="O37" s="108">
        <v>524.01825000000008</v>
      </c>
      <c r="P37" t="s">
        <v>95</v>
      </c>
      <c r="R37" s="11" t="s">
        <v>105</v>
      </c>
      <c r="S37" s="138"/>
      <c r="U37" s="52"/>
    </row>
    <row r="38" spans="1:21" x14ac:dyDescent="0.25">
      <c r="A38" t="s">
        <v>2392</v>
      </c>
      <c r="B38" t="s">
        <v>129</v>
      </c>
      <c r="C38" t="s">
        <v>107</v>
      </c>
      <c r="D38" s="52" t="s">
        <v>108</v>
      </c>
      <c r="E38" s="56" t="s">
        <v>105</v>
      </c>
      <c r="F38">
        <v>40700</v>
      </c>
      <c r="G38" t="s">
        <v>911</v>
      </c>
      <c r="I38" t="s">
        <v>111</v>
      </c>
      <c r="J38">
        <v>2026</v>
      </c>
      <c r="K38">
        <v>7</v>
      </c>
      <c r="L38" s="52" t="s">
        <v>94</v>
      </c>
      <c r="M38" s="108">
        <v>349.34549999999996</v>
      </c>
      <c r="N38">
        <v>1</v>
      </c>
      <c r="O38" s="108">
        <v>349.34549999999996</v>
      </c>
      <c r="P38" t="s">
        <v>95</v>
      </c>
      <c r="R38" s="11" t="s">
        <v>105</v>
      </c>
      <c r="S38" s="138"/>
      <c r="U38" s="52"/>
    </row>
    <row r="39" spans="1:21" x14ac:dyDescent="0.25">
      <c r="A39" t="s">
        <v>2392</v>
      </c>
      <c r="B39" t="s">
        <v>130</v>
      </c>
      <c r="C39" t="s">
        <v>107</v>
      </c>
      <c r="D39" s="52" t="s">
        <v>108</v>
      </c>
      <c r="E39" s="56" t="s">
        <v>105</v>
      </c>
      <c r="F39">
        <v>40700</v>
      </c>
      <c r="G39" t="s">
        <v>911</v>
      </c>
      <c r="I39" t="s">
        <v>109</v>
      </c>
      <c r="J39">
        <v>2026</v>
      </c>
      <c r="K39">
        <v>7</v>
      </c>
      <c r="L39" s="52" t="s">
        <v>94</v>
      </c>
      <c r="M39" s="108">
        <v>1273.6104499999999</v>
      </c>
      <c r="N39">
        <v>1</v>
      </c>
      <c r="O39" s="108">
        <v>1273.6104499999999</v>
      </c>
      <c r="P39" t="s">
        <v>95</v>
      </c>
      <c r="R39" s="11" t="s">
        <v>105</v>
      </c>
      <c r="S39" s="138"/>
      <c r="U39" s="52"/>
    </row>
    <row r="40" spans="1:21" x14ac:dyDescent="0.25">
      <c r="A40" t="s">
        <v>2392</v>
      </c>
      <c r="B40" t="s">
        <v>130</v>
      </c>
      <c r="C40" t="s">
        <v>107</v>
      </c>
      <c r="D40" s="52" t="s">
        <v>108</v>
      </c>
      <c r="E40" s="56" t="s">
        <v>105</v>
      </c>
      <c r="F40">
        <v>40700</v>
      </c>
      <c r="G40" t="s">
        <v>911</v>
      </c>
      <c r="I40" t="s">
        <v>111</v>
      </c>
      <c r="J40">
        <v>2026</v>
      </c>
      <c r="K40">
        <v>7</v>
      </c>
      <c r="L40" s="52" t="s">
        <v>94</v>
      </c>
      <c r="M40" s="108">
        <v>262.00912500000004</v>
      </c>
      <c r="N40">
        <v>1</v>
      </c>
      <c r="O40" s="108">
        <v>262.00912500000004</v>
      </c>
      <c r="P40" t="s">
        <v>95</v>
      </c>
      <c r="R40" s="11" t="s">
        <v>105</v>
      </c>
      <c r="S40" s="138"/>
      <c r="U40" s="52"/>
    </row>
    <row r="41" spans="1:21" x14ac:dyDescent="0.25">
      <c r="A41" t="s">
        <v>2392</v>
      </c>
      <c r="B41" t="s">
        <v>131</v>
      </c>
      <c r="C41" t="s">
        <v>107</v>
      </c>
      <c r="D41" s="52" t="s">
        <v>108</v>
      </c>
      <c r="E41" s="56" t="s">
        <v>105</v>
      </c>
      <c r="F41">
        <v>40700</v>
      </c>
      <c r="G41" t="s">
        <v>911</v>
      </c>
      <c r="I41" t="s">
        <v>109</v>
      </c>
      <c r="J41">
        <v>2026</v>
      </c>
      <c r="K41">
        <v>7</v>
      </c>
      <c r="L41" s="52" t="s">
        <v>94</v>
      </c>
      <c r="M41" s="108">
        <v>1273.6104499999999</v>
      </c>
      <c r="N41">
        <v>1</v>
      </c>
      <c r="O41" s="108">
        <v>1273.6104499999999</v>
      </c>
      <c r="P41" t="s">
        <v>95</v>
      </c>
      <c r="R41" s="11" t="s">
        <v>105</v>
      </c>
      <c r="S41" s="138"/>
      <c r="U41" s="52"/>
    </row>
    <row r="42" spans="1:21" x14ac:dyDescent="0.25">
      <c r="A42" t="s">
        <v>2392</v>
      </c>
      <c r="B42" t="s">
        <v>131</v>
      </c>
      <c r="C42" t="s">
        <v>107</v>
      </c>
      <c r="D42" s="52" t="s">
        <v>108</v>
      </c>
      <c r="E42" s="56" t="s">
        <v>105</v>
      </c>
      <c r="F42">
        <v>40700</v>
      </c>
      <c r="G42" t="s">
        <v>911</v>
      </c>
      <c r="I42" t="s">
        <v>121</v>
      </c>
      <c r="J42">
        <v>2026</v>
      </c>
      <c r="K42">
        <v>7</v>
      </c>
      <c r="L42" s="52" t="s">
        <v>94</v>
      </c>
      <c r="M42" s="108">
        <v>181.94435000000001</v>
      </c>
      <c r="N42">
        <v>1</v>
      </c>
      <c r="O42" s="108">
        <v>181.94435000000001</v>
      </c>
      <c r="P42" t="s">
        <v>95</v>
      </c>
      <c r="R42" s="11" t="s">
        <v>105</v>
      </c>
      <c r="S42" s="138"/>
      <c r="U42" s="52"/>
    </row>
    <row r="43" spans="1:21" x14ac:dyDescent="0.25">
      <c r="A43" t="s">
        <v>2392</v>
      </c>
      <c r="B43" t="s">
        <v>131</v>
      </c>
      <c r="C43" t="s">
        <v>107</v>
      </c>
      <c r="D43" s="52" t="s">
        <v>108</v>
      </c>
      <c r="E43" s="56" t="s">
        <v>105</v>
      </c>
      <c r="F43">
        <v>40700</v>
      </c>
      <c r="G43" t="s">
        <v>911</v>
      </c>
      <c r="I43" t="s">
        <v>111</v>
      </c>
      <c r="J43">
        <v>2026</v>
      </c>
      <c r="K43">
        <v>7</v>
      </c>
      <c r="L43" s="52" t="s">
        <v>94</v>
      </c>
      <c r="M43" s="108">
        <v>611.35462500000006</v>
      </c>
      <c r="N43">
        <v>1</v>
      </c>
      <c r="O43" s="108">
        <v>611.35462500000006</v>
      </c>
      <c r="P43" t="s">
        <v>95</v>
      </c>
      <c r="R43" s="11" t="s">
        <v>105</v>
      </c>
      <c r="S43" s="138"/>
      <c r="U43" s="52"/>
    </row>
    <row r="44" spans="1:21" x14ac:dyDescent="0.25">
      <c r="A44" t="s">
        <v>1005</v>
      </c>
      <c r="B44" t="s">
        <v>134</v>
      </c>
      <c r="C44" t="s">
        <v>133</v>
      </c>
      <c r="D44" s="52" t="s">
        <v>108</v>
      </c>
      <c r="E44" s="56" t="s">
        <v>105</v>
      </c>
      <c r="F44">
        <v>40700</v>
      </c>
      <c r="G44" t="s">
        <v>911</v>
      </c>
      <c r="I44" t="s">
        <v>109</v>
      </c>
      <c r="J44">
        <v>2026</v>
      </c>
      <c r="K44">
        <v>7</v>
      </c>
      <c r="L44" s="52" t="s">
        <v>94</v>
      </c>
      <c r="M44" s="108">
        <v>95.63</v>
      </c>
      <c r="N44">
        <v>1</v>
      </c>
      <c r="O44" s="108">
        <v>95.63</v>
      </c>
      <c r="P44" t="s">
        <v>95</v>
      </c>
      <c r="R44" s="11" t="s">
        <v>105</v>
      </c>
      <c r="S44" s="138"/>
      <c r="U44" s="52"/>
    </row>
    <row r="45" spans="1:21" x14ac:dyDescent="0.25">
      <c r="A45" t="s">
        <v>1005</v>
      </c>
      <c r="B45" t="s">
        <v>134</v>
      </c>
      <c r="C45" t="s">
        <v>133</v>
      </c>
      <c r="D45" s="52" t="s">
        <v>108</v>
      </c>
      <c r="E45" s="56" t="s">
        <v>105</v>
      </c>
      <c r="F45">
        <v>40700</v>
      </c>
      <c r="G45" t="s">
        <v>911</v>
      </c>
      <c r="I45" t="s">
        <v>111</v>
      </c>
      <c r="J45">
        <v>2026</v>
      </c>
      <c r="K45">
        <v>7</v>
      </c>
      <c r="L45" s="52" t="s">
        <v>94</v>
      </c>
      <c r="M45" s="108">
        <v>191.26</v>
      </c>
      <c r="N45">
        <v>1</v>
      </c>
      <c r="O45" s="108">
        <v>191.26</v>
      </c>
      <c r="P45" t="s">
        <v>95</v>
      </c>
      <c r="R45" s="11" t="s">
        <v>105</v>
      </c>
      <c r="S45" s="138"/>
      <c r="U45" s="52"/>
    </row>
    <row r="46" spans="1:21" x14ac:dyDescent="0.25">
      <c r="A46" t="s">
        <v>1005</v>
      </c>
      <c r="B46" t="s">
        <v>135</v>
      </c>
      <c r="C46" t="s">
        <v>133</v>
      </c>
      <c r="D46" s="52" t="s">
        <v>108</v>
      </c>
      <c r="E46" s="56" t="s">
        <v>105</v>
      </c>
      <c r="F46">
        <v>40700</v>
      </c>
      <c r="G46" t="s">
        <v>911</v>
      </c>
      <c r="I46" t="s">
        <v>111</v>
      </c>
      <c r="J46">
        <v>2026</v>
      </c>
      <c r="K46">
        <v>7</v>
      </c>
      <c r="L46" s="52" t="s">
        <v>94</v>
      </c>
      <c r="M46" s="108">
        <v>95.63</v>
      </c>
      <c r="N46">
        <v>1</v>
      </c>
      <c r="O46" s="108">
        <v>95.63</v>
      </c>
      <c r="P46" t="s">
        <v>95</v>
      </c>
      <c r="R46" s="11" t="s">
        <v>105</v>
      </c>
      <c r="S46" s="138"/>
      <c r="U46" s="52"/>
    </row>
    <row r="47" spans="1:21" x14ac:dyDescent="0.25">
      <c r="A47" t="s">
        <v>1005</v>
      </c>
      <c r="B47" t="s">
        <v>136</v>
      </c>
      <c r="C47" t="s">
        <v>133</v>
      </c>
      <c r="D47" s="52" t="s">
        <v>108</v>
      </c>
      <c r="E47" s="56" t="s">
        <v>105</v>
      </c>
      <c r="F47">
        <v>40700</v>
      </c>
      <c r="G47" t="s">
        <v>911</v>
      </c>
      <c r="I47" t="s">
        <v>109</v>
      </c>
      <c r="J47">
        <v>2026</v>
      </c>
      <c r="K47">
        <v>7</v>
      </c>
      <c r="L47" s="52" t="s">
        <v>94</v>
      </c>
      <c r="M47" s="108">
        <v>286.89</v>
      </c>
      <c r="N47">
        <v>1</v>
      </c>
      <c r="O47" s="108">
        <v>286.89</v>
      </c>
      <c r="P47" t="s">
        <v>95</v>
      </c>
      <c r="R47" s="11" t="s">
        <v>105</v>
      </c>
      <c r="S47" s="138"/>
      <c r="U47" s="52"/>
    </row>
    <row r="48" spans="1:21" x14ac:dyDescent="0.25">
      <c r="A48" t="s">
        <v>1005</v>
      </c>
      <c r="B48" t="s">
        <v>136</v>
      </c>
      <c r="C48" t="s">
        <v>133</v>
      </c>
      <c r="D48" s="52" t="s">
        <v>108</v>
      </c>
      <c r="E48" s="56" t="s">
        <v>105</v>
      </c>
      <c r="F48">
        <v>40700</v>
      </c>
      <c r="G48" t="s">
        <v>911</v>
      </c>
      <c r="I48" t="s">
        <v>111</v>
      </c>
      <c r="J48">
        <v>2026</v>
      </c>
      <c r="K48">
        <v>7</v>
      </c>
      <c r="L48" s="52" t="s">
        <v>94</v>
      </c>
      <c r="M48" s="108">
        <v>191.26</v>
      </c>
      <c r="N48">
        <v>1</v>
      </c>
      <c r="O48" s="108">
        <v>191.26</v>
      </c>
      <c r="P48" t="s">
        <v>95</v>
      </c>
      <c r="R48" s="11" t="s">
        <v>105</v>
      </c>
      <c r="S48" s="138"/>
      <c r="U48" s="52"/>
    </row>
    <row r="49" spans="1:21" x14ac:dyDescent="0.25">
      <c r="A49" t="s">
        <v>1005</v>
      </c>
      <c r="B49" t="s">
        <v>137</v>
      </c>
      <c r="C49" t="s">
        <v>133</v>
      </c>
      <c r="D49" s="52" t="s">
        <v>108</v>
      </c>
      <c r="E49" s="56" t="s">
        <v>105</v>
      </c>
      <c r="F49">
        <v>40700</v>
      </c>
      <c r="G49" t="s">
        <v>911</v>
      </c>
      <c r="I49" t="s">
        <v>109</v>
      </c>
      <c r="J49">
        <v>2026</v>
      </c>
      <c r="K49">
        <v>7</v>
      </c>
      <c r="L49" s="52" t="s">
        <v>94</v>
      </c>
      <c r="M49" s="108">
        <v>11953.75</v>
      </c>
      <c r="N49">
        <v>1</v>
      </c>
      <c r="O49" s="108">
        <v>11953.75</v>
      </c>
      <c r="P49" t="s">
        <v>95</v>
      </c>
      <c r="R49" s="11" t="s">
        <v>105</v>
      </c>
      <c r="S49" s="138"/>
      <c r="U49" s="52"/>
    </row>
    <row r="50" spans="1:21" x14ac:dyDescent="0.25">
      <c r="A50" t="s">
        <v>1005</v>
      </c>
      <c r="B50" t="s">
        <v>137</v>
      </c>
      <c r="C50" t="s">
        <v>133</v>
      </c>
      <c r="D50" s="52" t="s">
        <v>108</v>
      </c>
      <c r="E50" s="56" t="s">
        <v>105</v>
      </c>
      <c r="F50">
        <v>40700</v>
      </c>
      <c r="G50" t="s">
        <v>911</v>
      </c>
      <c r="I50" t="s">
        <v>121</v>
      </c>
      <c r="J50">
        <v>2026</v>
      </c>
      <c r="K50">
        <v>7</v>
      </c>
      <c r="L50" s="52" t="s">
        <v>94</v>
      </c>
      <c r="M50" s="108">
        <v>115.89</v>
      </c>
      <c r="N50">
        <v>1</v>
      </c>
      <c r="O50" s="108">
        <v>115.89</v>
      </c>
      <c r="P50" t="s">
        <v>95</v>
      </c>
      <c r="R50" s="11" t="s">
        <v>105</v>
      </c>
      <c r="S50" s="138"/>
      <c r="U50" s="52"/>
    </row>
    <row r="51" spans="1:21" x14ac:dyDescent="0.25">
      <c r="A51" t="s">
        <v>1005</v>
      </c>
      <c r="B51" t="s">
        <v>138</v>
      </c>
      <c r="C51" t="s">
        <v>133</v>
      </c>
      <c r="D51" s="52" t="s">
        <v>108</v>
      </c>
      <c r="E51" s="56" t="s">
        <v>105</v>
      </c>
      <c r="F51">
        <v>40700</v>
      </c>
      <c r="G51" t="s">
        <v>911</v>
      </c>
      <c r="I51" t="s">
        <v>109</v>
      </c>
      <c r="J51">
        <v>2026</v>
      </c>
      <c r="K51">
        <v>7</v>
      </c>
      <c r="L51" s="52" t="s">
        <v>94</v>
      </c>
      <c r="M51" s="108">
        <v>286.89</v>
      </c>
      <c r="N51">
        <v>1</v>
      </c>
      <c r="O51" s="108">
        <v>286.89</v>
      </c>
      <c r="P51" t="s">
        <v>95</v>
      </c>
      <c r="R51" s="11" t="s">
        <v>105</v>
      </c>
      <c r="S51" s="138"/>
      <c r="U51" s="52"/>
    </row>
    <row r="52" spans="1:21" x14ac:dyDescent="0.25">
      <c r="A52" t="s">
        <v>1005</v>
      </c>
      <c r="B52" t="s">
        <v>138</v>
      </c>
      <c r="C52" t="s">
        <v>133</v>
      </c>
      <c r="D52" s="52" t="s">
        <v>108</v>
      </c>
      <c r="E52" s="56" t="s">
        <v>105</v>
      </c>
      <c r="F52">
        <v>40700</v>
      </c>
      <c r="G52" t="s">
        <v>911</v>
      </c>
      <c r="I52" t="s">
        <v>121</v>
      </c>
      <c r="J52">
        <v>2026</v>
      </c>
      <c r="K52">
        <v>7</v>
      </c>
      <c r="L52" s="52" t="s">
        <v>94</v>
      </c>
      <c r="M52" s="108">
        <v>115.89</v>
      </c>
      <c r="N52">
        <v>1</v>
      </c>
      <c r="O52" s="108">
        <v>115.89</v>
      </c>
      <c r="P52" t="s">
        <v>95</v>
      </c>
      <c r="R52" s="11" t="s">
        <v>105</v>
      </c>
      <c r="S52" s="138"/>
      <c r="U52" s="52"/>
    </row>
    <row r="53" spans="1:21" x14ac:dyDescent="0.25">
      <c r="A53" t="s">
        <v>1005</v>
      </c>
      <c r="B53" t="s">
        <v>138</v>
      </c>
      <c r="C53" t="s">
        <v>133</v>
      </c>
      <c r="D53" s="52" t="s">
        <v>108</v>
      </c>
      <c r="E53" s="56" t="s">
        <v>105</v>
      </c>
      <c r="F53">
        <v>40700</v>
      </c>
      <c r="G53" t="s">
        <v>911</v>
      </c>
      <c r="I53" t="s">
        <v>139</v>
      </c>
      <c r="J53">
        <v>2026</v>
      </c>
      <c r="K53">
        <v>7</v>
      </c>
      <c r="L53" s="52" t="s">
        <v>94</v>
      </c>
      <c r="M53" s="108">
        <v>95.63</v>
      </c>
      <c r="N53">
        <v>1</v>
      </c>
      <c r="O53" s="108">
        <v>95.63</v>
      </c>
      <c r="P53" t="s">
        <v>95</v>
      </c>
      <c r="R53" s="11" t="s">
        <v>105</v>
      </c>
      <c r="S53" s="138"/>
      <c r="U53" s="52"/>
    </row>
    <row r="54" spans="1:21" x14ac:dyDescent="0.25">
      <c r="A54" t="s">
        <v>1005</v>
      </c>
      <c r="B54" t="s">
        <v>138</v>
      </c>
      <c r="C54" t="s">
        <v>133</v>
      </c>
      <c r="D54" s="52" t="s">
        <v>108</v>
      </c>
      <c r="E54" s="56" t="s">
        <v>105</v>
      </c>
      <c r="F54">
        <v>40700</v>
      </c>
      <c r="G54" t="s">
        <v>911</v>
      </c>
      <c r="I54" t="s">
        <v>111</v>
      </c>
      <c r="J54">
        <v>2026</v>
      </c>
      <c r="K54">
        <v>7</v>
      </c>
      <c r="L54" s="52" t="s">
        <v>94</v>
      </c>
      <c r="M54" s="108">
        <v>95.63</v>
      </c>
      <c r="N54">
        <v>1</v>
      </c>
      <c r="O54" s="108">
        <v>95.63</v>
      </c>
      <c r="P54" t="s">
        <v>95</v>
      </c>
      <c r="R54" s="11" t="s">
        <v>105</v>
      </c>
      <c r="S54" s="138"/>
      <c r="U54" s="52"/>
    </row>
    <row r="55" spans="1:21" x14ac:dyDescent="0.25">
      <c r="A55" t="s">
        <v>1005</v>
      </c>
      <c r="B55" t="s">
        <v>140</v>
      </c>
      <c r="C55" t="s">
        <v>133</v>
      </c>
      <c r="D55" s="52" t="s">
        <v>108</v>
      </c>
      <c r="E55" s="56" t="s">
        <v>105</v>
      </c>
      <c r="F55">
        <v>40700</v>
      </c>
      <c r="G55" t="s">
        <v>911</v>
      </c>
      <c r="I55" t="s">
        <v>139</v>
      </c>
      <c r="J55">
        <v>2026</v>
      </c>
      <c r="K55">
        <v>7</v>
      </c>
      <c r="L55" s="52" t="s">
        <v>94</v>
      </c>
      <c r="M55" s="108">
        <v>95.63</v>
      </c>
      <c r="N55">
        <v>1</v>
      </c>
      <c r="O55" s="108">
        <v>95.63</v>
      </c>
      <c r="P55" t="s">
        <v>95</v>
      </c>
      <c r="R55" s="11" t="s">
        <v>105</v>
      </c>
      <c r="S55" s="138"/>
      <c r="U55" s="52"/>
    </row>
    <row r="56" spans="1:21" x14ac:dyDescent="0.25">
      <c r="A56" t="s">
        <v>1005</v>
      </c>
      <c r="B56" t="s">
        <v>140</v>
      </c>
      <c r="C56" t="s">
        <v>133</v>
      </c>
      <c r="D56" s="52" t="s">
        <v>108</v>
      </c>
      <c r="E56" s="56" t="s">
        <v>105</v>
      </c>
      <c r="F56">
        <v>40700</v>
      </c>
      <c r="G56" t="s">
        <v>911</v>
      </c>
      <c r="I56" t="s">
        <v>111</v>
      </c>
      <c r="J56">
        <v>2026</v>
      </c>
      <c r="K56">
        <v>7</v>
      </c>
      <c r="L56" s="52" t="s">
        <v>94</v>
      </c>
      <c r="M56" s="108">
        <v>478.15</v>
      </c>
      <c r="N56">
        <v>1</v>
      </c>
      <c r="O56" s="108">
        <v>478.15</v>
      </c>
      <c r="P56" t="s">
        <v>95</v>
      </c>
      <c r="R56" s="11" t="s">
        <v>105</v>
      </c>
      <c r="S56" s="138"/>
      <c r="U56" s="52"/>
    </row>
    <row r="57" spans="1:21" x14ac:dyDescent="0.25">
      <c r="A57" t="s">
        <v>1005</v>
      </c>
      <c r="B57" t="s">
        <v>145</v>
      </c>
      <c r="C57" t="s">
        <v>133</v>
      </c>
      <c r="D57" s="52" t="s">
        <v>108</v>
      </c>
      <c r="E57" s="56" t="s">
        <v>102</v>
      </c>
      <c r="F57">
        <v>40700</v>
      </c>
      <c r="G57" t="s">
        <v>911</v>
      </c>
      <c r="I57" t="s">
        <v>125</v>
      </c>
      <c r="J57">
        <v>2026</v>
      </c>
      <c r="K57">
        <v>7</v>
      </c>
      <c r="L57" s="52" t="s">
        <v>94</v>
      </c>
      <c r="M57" s="108">
        <v>109.27</v>
      </c>
      <c r="N57">
        <v>1</v>
      </c>
      <c r="O57" s="108">
        <v>109.27</v>
      </c>
      <c r="P57" t="s">
        <v>95</v>
      </c>
      <c r="R57" s="11" t="s">
        <v>102</v>
      </c>
      <c r="S57" s="138"/>
      <c r="U57" s="52"/>
    </row>
    <row r="58" spans="1:21" x14ac:dyDescent="0.25">
      <c r="A58" t="s">
        <v>1005</v>
      </c>
      <c r="B58" t="s">
        <v>145</v>
      </c>
      <c r="C58" t="s">
        <v>133</v>
      </c>
      <c r="D58" s="52" t="s">
        <v>108</v>
      </c>
      <c r="E58" s="56" t="s">
        <v>105</v>
      </c>
      <c r="F58">
        <v>40700</v>
      </c>
      <c r="G58" t="s">
        <v>911</v>
      </c>
      <c r="I58" t="s">
        <v>109</v>
      </c>
      <c r="J58">
        <v>2026</v>
      </c>
      <c r="K58">
        <v>7</v>
      </c>
      <c r="L58" s="52" t="s">
        <v>94</v>
      </c>
      <c r="M58" s="108">
        <v>286.89</v>
      </c>
      <c r="N58">
        <v>1</v>
      </c>
      <c r="O58" s="108">
        <v>286.89</v>
      </c>
      <c r="P58" t="s">
        <v>95</v>
      </c>
      <c r="R58" s="11" t="s">
        <v>105</v>
      </c>
      <c r="S58" s="138"/>
      <c r="U58" s="52"/>
    </row>
    <row r="59" spans="1:21" x14ac:dyDescent="0.25">
      <c r="A59" t="s">
        <v>1005</v>
      </c>
      <c r="B59" t="s">
        <v>145</v>
      </c>
      <c r="C59" t="s">
        <v>133</v>
      </c>
      <c r="D59" s="52" t="s">
        <v>108</v>
      </c>
      <c r="E59" s="56" t="s">
        <v>105</v>
      </c>
      <c r="F59">
        <v>40700</v>
      </c>
      <c r="G59" t="s">
        <v>911</v>
      </c>
      <c r="I59" t="s">
        <v>121</v>
      </c>
      <c r="J59">
        <v>2026</v>
      </c>
      <c r="K59">
        <v>7</v>
      </c>
      <c r="L59" s="52" t="s">
        <v>94</v>
      </c>
      <c r="M59" s="108">
        <v>231.78</v>
      </c>
      <c r="N59">
        <v>1</v>
      </c>
      <c r="O59" s="108">
        <v>231.78</v>
      </c>
      <c r="P59" t="s">
        <v>95</v>
      </c>
      <c r="R59" s="11" t="s">
        <v>105</v>
      </c>
      <c r="S59" s="138"/>
      <c r="U59" s="52"/>
    </row>
    <row r="60" spans="1:21" x14ac:dyDescent="0.25">
      <c r="A60" t="s">
        <v>1005</v>
      </c>
      <c r="B60" t="s">
        <v>145</v>
      </c>
      <c r="C60" t="s">
        <v>133</v>
      </c>
      <c r="D60" s="52" t="s">
        <v>108</v>
      </c>
      <c r="E60" s="56" t="s">
        <v>105</v>
      </c>
      <c r="F60">
        <v>40700</v>
      </c>
      <c r="G60" t="s">
        <v>911</v>
      </c>
      <c r="I60" t="s">
        <v>111</v>
      </c>
      <c r="J60">
        <v>2026</v>
      </c>
      <c r="K60">
        <v>7</v>
      </c>
      <c r="L60" s="52" t="s">
        <v>94</v>
      </c>
      <c r="M60" s="108">
        <v>1338.82</v>
      </c>
      <c r="N60">
        <v>1</v>
      </c>
      <c r="O60" s="108">
        <v>1338.82</v>
      </c>
      <c r="P60" t="s">
        <v>95</v>
      </c>
      <c r="R60" s="11" t="s">
        <v>105</v>
      </c>
      <c r="S60" s="138"/>
      <c r="U60" s="52"/>
    </row>
    <row r="61" spans="1:21" x14ac:dyDescent="0.25">
      <c r="A61" t="s">
        <v>1005</v>
      </c>
      <c r="B61" t="s">
        <v>146</v>
      </c>
      <c r="C61" t="s">
        <v>133</v>
      </c>
      <c r="D61" s="52" t="s">
        <v>108</v>
      </c>
      <c r="E61" s="56" t="s">
        <v>105</v>
      </c>
      <c r="F61">
        <v>40700</v>
      </c>
      <c r="G61" t="s">
        <v>911</v>
      </c>
      <c r="I61" t="s">
        <v>109</v>
      </c>
      <c r="J61">
        <v>2026</v>
      </c>
      <c r="K61">
        <v>7</v>
      </c>
      <c r="L61" s="52" t="s">
        <v>94</v>
      </c>
      <c r="M61" s="108">
        <v>573.78</v>
      </c>
      <c r="N61">
        <v>1</v>
      </c>
      <c r="O61" s="108">
        <v>573.78</v>
      </c>
      <c r="P61" t="s">
        <v>95</v>
      </c>
      <c r="R61" s="11" t="s">
        <v>105</v>
      </c>
      <c r="S61" s="138"/>
      <c r="U61" s="52"/>
    </row>
    <row r="62" spans="1:21" x14ac:dyDescent="0.25">
      <c r="A62" t="s">
        <v>1005</v>
      </c>
      <c r="B62" t="s">
        <v>146</v>
      </c>
      <c r="C62" t="s">
        <v>133</v>
      </c>
      <c r="D62" s="52" t="s">
        <v>108</v>
      </c>
      <c r="E62" s="56" t="s">
        <v>105</v>
      </c>
      <c r="F62">
        <v>40700</v>
      </c>
      <c r="G62" t="s">
        <v>911</v>
      </c>
      <c r="I62" t="s">
        <v>144</v>
      </c>
      <c r="J62">
        <v>2026</v>
      </c>
      <c r="K62">
        <v>7</v>
      </c>
      <c r="L62" s="52" t="s">
        <v>94</v>
      </c>
      <c r="M62" s="108">
        <v>101.41</v>
      </c>
      <c r="N62">
        <v>1</v>
      </c>
      <c r="O62" s="108">
        <v>101.41</v>
      </c>
      <c r="P62" t="s">
        <v>95</v>
      </c>
      <c r="R62" s="11" t="s">
        <v>105</v>
      </c>
      <c r="S62" s="138"/>
      <c r="U62" s="52"/>
    </row>
    <row r="63" spans="1:21" x14ac:dyDescent="0.25">
      <c r="A63" t="s">
        <v>1005</v>
      </c>
      <c r="B63" t="s">
        <v>146</v>
      </c>
      <c r="C63" t="s">
        <v>133</v>
      </c>
      <c r="D63" s="52" t="s">
        <v>108</v>
      </c>
      <c r="E63" s="56" t="s">
        <v>105</v>
      </c>
      <c r="F63">
        <v>40700</v>
      </c>
      <c r="G63" t="s">
        <v>911</v>
      </c>
      <c r="I63" t="s">
        <v>139</v>
      </c>
      <c r="J63">
        <v>2026</v>
      </c>
      <c r="K63">
        <v>7</v>
      </c>
      <c r="L63" s="52" t="s">
        <v>94</v>
      </c>
      <c r="M63" s="108">
        <v>95.63</v>
      </c>
      <c r="N63">
        <v>1</v>
      </c>
      <c r="O63" s="108">
        <v>95.63</v>
      </c>
      <c r="P63" t="s">
        <v>95</v>
      </c>
      <c r="R63" s="11" t="s">
        <v>105</v>
      </c>
      <c r="S63" s="138"/>
      <c r="U63" s="52"/>
    </row>
    <row r="64" spans="1:21" x14ac:dyDescent="0.25">
      <c r="A64" t="s">
        <v>1005</v>
      </c>
      <c r="B64" t="s">
        <v>146</v>
      </c>
      <c r="C64" t="s">
        <v>133</v>
      </c>
      <c r="D64" s="52" t="s">
        <v>108</v>
      </c>
      <c r="E64" s="56" t="s">
        <v>105</v>
      </c>
      <c r="F64">
        <v>40700</v>
      </c>
      <c r="G64" t="s">
        <v>911</v>
      </c>
      <c r="I64" t="s">
        <v>111</v>
      </c>
      <c r="J64">
        <v>2026</v>
      </c>
      <c r="K64">
        <v>7</v>
      </c>
      <c r="L64" s="52" t="s">
        <v>94</v>
      </c>
      <c r="M64" s="108">
        <v>1051.93</v>
      </c>
      <c r="N64">
        <v>1</v>
      </c>
      <c r="O64" s="108">
        <v>1051.93</v>
      </c>
      <c r="P64" t="s">
        <v>95</v>
      </c>
      <c r="R64" s="11" t="s">
        <v>105</v>
      </c>
      <c r="S64" s="138"/>
      <c r="U64" s="52"/>
    </row>
    <row r="65" spans="1:21" x14ac:dyDescent="0.25">
      <c r="A65" t="s">
        <v>1005</v>
      </c>
      <c r="B65" t="s">
        <v>147</v>
      </c>
      <c r="C65" t="s">
        <v>133</v>
      </c>
      <c r="D65" s="52" t="s">
        <v>108</v>
      </c>
      <c r="E65" s="56" t="s">
        <v>105</v>
      </c>
      <c r="F65">
        <v>40700</v>
      </c>
      <c r="G65" t="s">
        <v>911</v>
      </c>
      <c r="I65" t="s">
        <v>109</v>
      </c>
      <c r="J65">
        <v>2026</v>
      </c>
      <c r="K65">
        <v>7</v>
      </c>
      <c r="L65" s="52" t="s">
        <v>94</v>
      </c>
      <c r="M65" s="108">
        <v>573.78</v>
      </c>
      <c r="N65">
        <v>1</v>
      </c>
      <c r="O65" s="108">
        <v>573.78</v>
      </c>
      <c r="P65" t="s">
        <v>95</v>
      </c>
      <c r="R65" s="11" t="s">
        <v>105</v>
      </c>
      <c r="S65" s="138"/>
      <c r="U65" s="52"/>
    </row>
    <row r="66" spans="1:21" x14ac:dyDescent="0.25">
      <c r="A66" t="s">
        <v>1005</v>
      </c>
      <c r="B66" t="s">
        <v>147</v>
      </c>
      <c r="C66" t="s">
        <v>133</v>
      </c>
      <c r="D66" s="52" t="s">
        <v>108</v>
      </c>
      <c r="E66" s="56" t="s">
        <v>105</v>
      </c>
      <c r="F66">
        <v>40700</v>
      </c>
      <c r="G66" t="s">
        <v>911</v>
      </c>
      <c r="I66" t="s">
        <v>139</v>
      </c>
      <c r="J66">
        <v>2026</v>
      </c>
      <c r="K66">
        <v>7</v>
      </c>
      <c r="L66" s="52" t="s">
        <v>94</v>
      </c>
      <c r="M66" s="108">
        <v>95.63</v>
      </c>
      <c r="N66">
        <v>1</v>
      </c>
      <c r="O66" s="108">
        <v>95.63</v>
      </c>
      <c r="P66" t="s">
        <v>95</v>
      </c>
      <c r="R66" s="11" t="s">
        <v>105</v>
      </c>
      <c r="S66" s="138"/>
      <c r="U66" s="52"/>
    </row>
    <row r="67" spans="1:21" x14ac:dyDescent="0.25">
      <c r="A67" t="s">
        <v>1005</v>
      </c>
      <c r="B67" t="s">
        <v>147</v>
      </c>
      <c r="C67" t="s">
        <v>133</v>
      </c>
      <c r="D67" s="52" t="s">
        <v>108</v>
      </c>
      <c r="E67" s="56" t="s">
        <v>105</v>
      </c>
      <c r="F67">
        <v>40700</v>
      </c>
      <c r="G67" t="s">
        <v>911</v>
      </c>
      <c r="I67" t="s">
        <v>111</v>
      </c>
      <c r="J67">
        <v>2026</v>
      </c>
      <c r="K67">
        <v>7</v>
      </c>
      <c r="L67" s="52" t="s">
        <v>94</v>
      </c>
      <c r="M67" s="108">
        <v>286.89</v>
      </c>
      <c r="N67">
        <v>1</v>
      </c>
      <c r="O67" s="108">
        <v>286.89</v>
      </c>
      <c r="P67" t="s">
        <v>95</v>
      </c>
      <c r="R67" s="11" t="s">
        <v>105</v>
      </c>
      <c r="S67" s="138"/>
      <c r="U67" s="52"/>
    </row>
    <row r="68" spans="1:21" x14ac:dyDescent="0.25">
      <c r="A68" t="s">
        <v>1005</v>
      </c>
      <c r="B68" t="s">
        <v>148</v>
      </c>
      <c r="C68" t="s">
        <v>133</v>
      </c>
      <c r="D68" s="52" t="s">
        <v>108</v>
      </c>
      <c r="E68" s="56" t="s">
        <v>105</v>
      </c>
      <c r="F68">
        <v>40700</v>
      </c>
      <c r="G68" t="s">
        <v>911</v>
      </c>
      <c r="I68" t="s">
        <v>109</v>
      </c>
      <c r="J68">
        <v>2026</v>
      </c>
      <c r="K68">
        <v>7</v>
      </c>
      <c r="L68" s="52" t="s">
        <v>94</v>
      </c>
      <c r="M68" s="108">
        <v>191.26</v>
      </c>
      <c r="N68">
        <v>1</v>
      </c>
      <c r="O68" s="108">
        <v>191.26</v>
      </c>
      <c r="P68" t="s">
        <v>95</v>
      </c>
      <c r="R68" s="11" t="s">
        <v>105</v>
      </c>
      <c r="S68" s="138"/>
      <c r="U68" s="52"/>
    </row>
    <row r="69" spans="1:21" x14ac:dyDescent="0.25">
      <c r="A69" t="s">
        <v>1005</v>
      </c>
      <c r="B69" t="s">
        <v>148</v>
      </c>
      <c r="C69" t="s">
        <v>133</v>
      </c>
      <c r="D69" s="52" t="s">
        <v>108</v>
      </c>
      <c r="E69" s="56" t="s">
        <v>105</v>
      </c>
      <c r="F69">
        <v>40700</v>
      </c>
      <c r="G69" t="s">
        <v>911</v>
      </c>
      <c r="I69" t="s">
        <v>111</v>
      </c>
      <c r="J69">
        <v>2026</v>
      </c>
      <c r="K69">
        <v>7</v>
      </c>
      <c r="L69" s="52" t="s">
        <v>94</v>
      </c>
      <c r="M69" s="108">
        <v>191.26</v>
      </c>
      <c r="N69">
        <v>1</v>
      </c>
      <c r="O69" s="108">
        <v>191.26</v>
      </c>
      <c r="P69" t="s">
        <v>95</v>
      </c>
      <c r="R69" s="11" t="s">
        <v>105</v>
      </c>
      <c r="S69" s="138"/>
      <c r="U69" s="52"/>
    </row>
    <row r="70" spans="1:21" x14ac:dyDescent="0.25">
      <c r="A70" t="s">
        <v>1005</v>
      </c>
      <c r="B70" t="s">
        <v>150</v>
      </c>
      <c r="C70" t="s">
        <v>133</v>
      </c>
      <c r="D70" s="52" t="s">
        <v>108</v>
      </c>
      <c r="E70" s="56" t="s">
        <v>105</v>
      </c>
      <c r="F70">
        <v>40700</v>
      </c>
      <c r="G70" t="s">
        <v>911</v>
      </c>
      <c r="I70" t="s">
        <v>109</v>
      </c>
      <c r="J70">
        <v>2026</v>
      </c>
      <c r="K70">
        <v>7</v>
      </c>
      <c r="L70" s="52" t="s">
        <v>94</v>
      </c>
      <c r="M70" s="108">
        <v>191.26</v>
      </c>
      <c r="N70">
        <v>1</v>
      </c>
      <c r="O70" s="108">
        <v>191.26</v>
      </c>
      <c r="P70" t="s">
        <v>95</v>
      </c>
      <c r="R70" s="11" t="s">
        <v>105</v>
      </c>
      <c r="S70" s="138"/>
      <c r="U70" s="52"/>
    </row>
    <row r="71" spans="1:21" x14ac:dyDescent="0.25">
      <c r="A71" t="s">
        <v>1005</v>
      </c>
      <c r="B71" t="s">
        <v>150</v>
      </c>
      <c r="C71" t="s">
        <v>133</v>
      </c>
      <c r="D71" s="52" t="s">
        <v>108</v>
      </c>
      <c r="E71" s="56" t="s">
        <v>105</v>
      </c>
      <c r="F71">
        <v>40700</v>
      </c>
      <c r="G71" t="s">
        <v>911</v>
      </c>
      <c r="I71" t="s">
        <v>121</v>
      </c>
      <c r="J71">
        <v>2026</v>
      </c>
      <c r="K71">
        <v>7</v>
      </c>
      <c r="L71" s="52" t="s">
        <v>94</v>
      </c>
      <c r="M71" s="108">
        <v>347.67</v>
      </c>
      <c r="N71">
        <v>1</v>
      </c>
      <c r="O71" s="108">
        <v>347.67</v>
      </c>
      <c r="P71" t="s">
        <v>95</v>
      </c>
      <c r="R71" s="11" t="s">
        <v>105</v>
      </c>
      <c r="S71" s="138"/>
      <c r="U71" s="52"/>
    </row>
    <row r="72" spans="1:21" x14ac:dyDescent="0.25">
      <c r="A72" t="s">
        <v>1005</v>
      </c>
      <c r="B72" t="s">
        <v>150</v>
      </c>
      <c r="C72" t="s">
        <v>133</v>
      </c>
      <c r="D72" s="52" t="s">
        <v>108</v>
      </c>
      <c r="E72" s="56" t="s">
        <v>105</v>
      </c>
      <c r="F72">
        <v>40700</v>
      </c>
      <c r="G72" t="s">
        <v>911</v>
      </c>
      <c r="I72" t="s">
        <v>139</v>
      </c>
      <c r="J72">
        <v>2026</v>
      </c>
      <c r="K72">
        <v>7</v>
      </c>
      <c r="L72" s="52" t="s">
        <v>94</v>
      </c>
      <c r="M72" s="108">
        <v>191.26</v>
      </c>
      <c r="N72">
        <v>1</v>
      </c>
      <c r="O72" s="108">
        <v>191.26</v>
      </c>
      <c r="P72" t="s">
        <v>95</v>
      </c>
      <c r="R72" s="11" t="s">
        <v>105</v>
      </c>
      <c r="S72" s="138"/>
      <c r="U72" s="52"/>
    </row>
    <row r="73" spans="1:21" x14ac:dyDescent="0.25">
      <c r="A73" t="s">
        <v>1005</v>
      </c>
      <c r="B73" t="s">
        <v>150</v>
      </c>
      <c r="C73" t="s">
        <v>133</v>
      </c>
      <c r="D73" s="52" t="s">
        <v>108</v>
      </c>
      <c r="E73" s="56" t="s">
        <v>105</v>
      </c>
      <c r="F73">
        <v>40700</v>
      </c>
      <c r="G73" t="s">
        <v>911</v>
      </c>
      <c r="I73" t="s">
        <v>111</v>
      </c>
      <c r="J73">
        <v>2026</v>
      </c>
      <c r="K73">
        <v>7</v>
      </c>
      <c r="L73" s="52" t="s">
        <v>94</v>
      </c>
      <c r="M73" s="108">
        <v>478.15</v>
      </c>
      <c r="N73">
        <v>1</v>
      </c>
      <c r="O73" s="108">
        <v>478.15</v>
      </c>
      <c r="P73" t="s">
        <v>95</v>
      </c>
      <c r="R73" s="11" t="s">
        <v>105</v>
      </c>
      <c r="S73" s="138"/>
      <c r="U73" s="52"/>
    </row>
    <row r="74" spans="1:21" x14ac:dyDescent="0.25">
      <c r="A74" t="s">
        <v>1005</v>
      </c>
      <c r="B74" t="s">
        <v>151</v>
      </c>
      <c r="C74" t="s">
        <v>133</v>
      </c>
      <c r="D74" s="52" t="s">
        <v>108</v>
      </c>
      <c r="E74" s="56" t="s">
        <v>102</v>
      </c>
      <c r="F74">
        <v>40700</v>
      </c>
      <c r="G74" t="s">
        <v>911</v>
      </c>
      <c r="I74" t="s">
        <v>125</v>
      </c>
      <c r="J74">
        <v>2026</v>
      </c>
      <c r="K74">
        <v>7</v>
      </c>
      <c r="L74" s="52" t="s">
        <v>94</v>
      </c>
      <c r="M74" s="108">
        <v>83.39</v>
      </c>
      <c r="N74">
        <v>1</v>
      </c>
      <c r="O74" s="108">
        <v>83.39</v>
      </c>
      <c r="P74" t="s">
        <v>95</v>
      </c>
      <c r="R74" s="11" t="s">
        <v>102</v>
      </c>
      <c r="S74" s="138"/>
      <c r="U74" s="52"/>
    </row>
    <row r="75" spans="1:21" x14ac:dyDescent="0.25">
      <c r="A75" t="s">
        <v>1005</v>
      </c>
      <c r="B75" t="s">
        <v>151</v>
      </c>
      <c r="C75" t="s">
        <v>133</v>
      </c>
      <c r="D75" s="52" t="s">
        <v>108</v>
      </c>
      <c r="E75" s="56" t="s">
        <v>105</v>
      </c>
      <c r="F75">
        <v>40700</v>
      </c>
      <c r="G75" t="s">
        <v>911</v>
      </c>
      <c r="I75" t="s">
        <v>109</v>
      </c>
      <c r="J75">
        <v>2026</v>
      </c>
      <c r="K75">
        <v>7</v>
      </c>
      <c r="L75" s="52" t="s">
        <v>94</v>
      </c>
      <c r="M75" s="108">
        <v>95.63</v>
      </c>
      <c r="N75">
        <v>1</v>
      </c>
      <c r="O75" s="108">
        <v>95.63</v>
      </c>
      <c r="P75" t="s">
        <v>95</v>
      </c>
      <c r="R75" s="11" t="s">
        <v>105</v>
      </c>
      <c r="S75" s="138"/>
      <c r="U75" s="52"/>
    </row>
    <row r="76" spans="1:21" x14ac:dyDescent="0.25">
      <c r="A76" t="s">
        <v>1005</v>
      </c>
      <c r="B76" t="s">
        <v>151</v>
      </c>
      <c r="C76" t="s">
        <v>133</v>
      </c>
      <c r="D76" s="52" t="s">
        <v>108</v>
      </c>
      <c r="E76" s="56" t="s">
        <v>105</v>
      </c>
      <c r="F76">
        <v>40700</v>
      </c>
      <c r="G76" t="s">
        <v>911</v>
      </c>
      <c r="I76" t="s">
        <v>121</v>
      </c>
      <c r="J76">
        <v>2026</v>
      </c>
      <c r="K76">
        <v>7</v>
      </c>
      <c r="L76" s="52" t="s">
        <v>94</v>
      </c>
      <c r="M76" s="108">
        <v>115.89</v>
      </c>
      <c r="N76">
        <v>1</v>
      </c>
      <c r="O76" s="108">
        <v>115.89</v>
      </c>
      <c r="P76" t="s">
        <v>95</v>
      </c>
      <c r="R76" s="11" t="s">
        <v>105</v>
      </c>
      <c r="S76" s="138"/>
      <c r="U76" s="52"/>
    </row>
    <row r="77" spans="1:21" x14ac:dyDescent="0.25">
      <c r="A77" t="s">
        <v>1005</v>
      </c>
      <c r="B77" t="s">
        <v>151</v>
      </c>
      <c r="C77" t="s">
        <v>133</v>
      </c>
      <c r="D77" s="52" t="s">
        <v>108</v>
      </c>
      <c r="E77" s="56" t="s">
        <v>105</v>
      </c>
      <c r="F77">
        <v>40700</v>
      </c>
      <c r="G77" t="s">
        <v>911</v>
      </c>
      <c r="I77" t="s">
        <v>111</v>
      </c>
      <c r="J77">
        <v>2026</v>
      </c>
      <c r="K77">
        <v>7</v>
      </c>
      <c r="L77" s="52" t="s">
        <v>94</v>
      </c>
      <c r="M77" s="108">
        <v>191.26</v>
      </c>
      <c r="N77">
        <v>1</v>
      </c>
      <c r="O77" s="108">
        <v>191.26</v>
      </c>
      <c r="P77" t="s">
        <v>95</v>
      </c>
      <c r="R77" s="11" t="s">
        <v>105</v>
      </c>
      <c r="S77" s="138"/>
      <c r="U77" s="52"/>
    </row>
    <row r="78" spans="1:21" x14ac:dyDescent="0.25">
      <c r="A78" t="s">
        <v>1005</v>
      </c>
      <c r="B78" t="s">
        <v>153</v>
      </c>
      <c r="C78" t="s">
        <v>133</v>
      </c>
      <c r="D78" s="52" t="s">
        <v>108</v>
      </c>
      <c r="E78" s="56" t="s">
        <v>105</v>
      </c>
      <c r="F78">
        <v>40700</v>
      </c>
      <c r="G78" t="s">
        <v>911</v>
      </c>
      <c r="I78" t="s">
        <v>111</v>
      </c>
      <c r="J78">
        <v>2026</v>
      </c>
      <c r="K78">
        <v>7</v>
      </c>
      <c r="L78" s="52" t="s">
        <v>94</v>
      </c>
      <c r="M78" s="108">
        <v>95.63</v>
      </c>
      <c r="N78">
        <v>1</v>
      </c>
      <c r="O78" s="108">
        <v>95.63</v>
      </c>
      <c r="P78" t="s">
        <v>95</v>
      </c>
      <c r="R78" s="11" t="s">
        <v>105</v>
      </c>
      <c r="S78" s="138"/>
      <c r="U78" s="52"/>
    </row>
    <row r="79" spans="1:21" x14ac:dyDescent="0.25">
      <c r="A79" t="s">
        <v>1005</v>
      </c>
      <c r="B79" t="s">
        <v>154</v>
      </c>
      <c r="C79" t="s">
        <v>133</v>
      </c>
      <c r="D79" s="52" t="s">
        <v>108</v>
      </c>
      <c r="E79" s="56" t="s">
        <v>105</v>
      </c>
      <c r="F79">
        <v>40700</v>
      </c>
      <c r="G79" t="s">
        <v>911</v>
      </c>
      <c r="I79" t="s">
        <v>121</v>
      </c>
      <c r="J79">
        <v>2026</v>
      </c>
      <c r="K79">
        <v>7</v>
      </c>
      <c r="L79" s="52" t="s">
        <v>94</v>
      </c>
      <c r="M79" s="108">
        <v>115.89</v>
      </c>
      <c r="N79">
        <v>1</v>
      </c>
      <c r="O79" s="108">
        <v>115.89</v>
      </c>
      <c r="P79" t="s">
        <v>95</v>
      </c>
      <c r="R79" s="11" t="s">
        <v>105</v>
      </c>
      <c r="S79" s="138"/>
      <c r="U79" s="52"/>
    </row>
    <row r="80" spans="1:21" x14ac:dyDescent="0.25">
      <c r="A80" t="s">
        <v>1005</v>
      </c>
      <c r="B80" t="s">
        <v>154</v>
      </c>
      <c r="C80" t="s">
        <v>133</v>
      </c>
      <c r="D80" s="52" t="s">
        <v>108</v>
      </c>
      <c r="E80" s="56" t="s">
        <v>105</v>
      </c>
      <c r="F80">
        <v>40700</v>
      </c>
      <c r="G80" t="s">
        <v>911</v>
      </c>
      <c r="I80" t="s">
        <v>139</v>
      </c>
      <c r="J80">
        <v>2026</v>
      </c>
      <c r="K80">
        <v>7</v>
      </c>
      <c r="L80" s="52" t="s">
        <v>94</v>
      </c>
      <c r="M80" s="108">
        <v>95.63</v>
      </c>
      <c r="N80">
        <v>1</v>
      </c>
      <c r="O80" s="108">
        <v>95.63</v>
      </c>
      <c r="P80" t="s">
        <v>95</v>
      </c>
      <c r="R80" s="11" t="s">
        <v>105</v>
      </c>
      <c r="S80" s="138"/>
      <c r="U80" s="52"/>
    </row>
    <row r="81" spans="1:21" x14ac:dyDescent="0.25">
      <c r="A81" t="s">
        <v>1005</v>
      </c>
      <c r="B81" t="s">
        <v>154</v>
      </c>
      <c r="C81" t="s">
        <v>133</v>
      </c>
      <c r="D81" s="52" t="s">
        <v>108</v>
      </c>
      <c r="E81" s="56" t="s">
        <v>105</v>
      </c>
      <c r="F81">
        <v>40700</v>
      </c>
      <c r="G81" t="s">
        <v>911</v>
      </c>
      <c r="I81" t="s">
        <v>111</v>
      </c>
      <c r="J81">
        <v>2026</v>
      </c>
      <c r="K81">
        <v>7</v>
      </c>
      <c r="L81" s="52" t="s">
        <v>94</v>
      </c>
      <c r="M81" s="108">
        <v>478.15</v>
      </c>
      <c r="N81">
        <v>1</v>
      </c>
      <c r="O81" s="108">
        <v>478.15</v>
      </c>
      <c r="P81" t="s">
        <v>95</v>
      </c>
      <c r="R81" s="11" t="s">
        <v>105</v>
      </c>
      <c r="S81" s="138"/>
      <c r="U81" s="52"/>
    </row>
    <row r="82" spans="1:21" x14ac:dyDescent="0.25">
      <c r="A82" t="s">
        <v>1005</v>
      </c>
      <c r="B82" t="s">
        <v>155</v>
      </c>
      <c r="C82" t="s">
        <v>133</v>
      </c>
      <c r="D82" s="52" t="s">
        <v>108</v>
      </c>
      <c r="E82" s="56" t="s">
        <v>105</v>
      </c>
      <c r="F82">
        <v>40700</v>
      </c>
      <c r="G82" t="s">
        <v>911</v>
      </c>
      <c r="I82" t="s">
        <v>121</v>
      </c>
      <c r="J82">
        <v>2026</v>
      </c>
      <c r="K82">
        <v>7</v>
      </c>
      <c r="L82" s="52" t="s">
        <v>94</v>
      </c>
      <c r="M82" s="108">
        <v>231.78</v>
      </c>
      <c r="N82">
        <v>1</v>
      </c>
      <c r="O82" s="108">
        <v>231.78</v>
      </c>
      <c r="P82" t="s">
        <v>95</v>
      </c>
      <c r="R82" s="11" t="s">
        <v>105</v>
      </c>
      <c r="S82" s="138"/>
      <c r="U82" s="52"/>
    </row>
    <row r="83" spans="1:21" x14ac:dyDescent="0.25">
      <c r="A83" t="s">
        <v>1005</v>
      </c>
      <c r="B83" t="s">
        <v>155</v>
      </c>
      <c r="C83" t="s">
        <v>133</v>
      </c>
      <c r="D83" s="52" t="s">
        <v>108</v>
      </c>
      <c r="E83" s="56" t="s">
        <v>105</v>
      </c>
      <c r="F83">
        <v>40700</v>
      </c>
      <c r="G83" t="s">
        <v>911</v>
      </c>
      <c r="I83" t="s">
        <v>139</v>
      </c>
      <c r="J83">
        <v>2026</v>
      </c>
      <c r="K83">
        <v>7</v>
      </c>
      <c r="L83" s="52" t="s">
        <v>94</v>
      </c>
      <c r="M83" s="108">
        <v>95.63</v>
      </c>
      <c r="N83">
        <v>1</v>
      </c>
      <c r="O83" s="108">
        <v>95.63</v>
      </c>
      <c r="P83" t="s">
        <v>95</v>
      </c>
      <c r="R83" s="11" t="s">
        <v>105</v>
      </c>
      <c r="S83" s="138"/>
      <c r="U83" s="52"/>
    </row>
    <row r="84" spans="1:21" x14ac:dyDescent="0.25">
      <c r="A84" t="s">
        <v>1005</v>
      </c>
      <c r="B84" t="s">
        <v>155</v>
      </c>
      <c r="C84" t="s">
        <v>133</v>
      </c>
      <c r="D84" s="52" t="s">
        <v>108</v>
      </c>
      <c r="E84" s="56" t="s">
        <v>105</v>
      </c>
      <c r="F84">
        <v>40700</v>
      </c>
      <c r="G84" t="s">
        <v>911</v>
      </c>
      <c r="I84" t="s">
        <v>111</v>
      </c>
      <c r="J84">
        <v>2026</v>
      </c>
      <c r="K84">
        <v>7</v>
      </c>
      <c r="L84" s="52" t="s">
        <v>94</v>
      </c>
      <c r="M84" s="108">
        <v>478.15</v>
      </c>
      <c r="N84">
        <v>1</v>
      </c>
      <c r="O84" s="108">
        <v>478.15</v>
      </c>
      <c r="P84" t="s">
        <v>95</v>
      </c>
      <c r="R84" s="11" t="s">
        <v>105</v>
      </c>
      <c r="S84" s="138"/>
      <c r="U84" s="52"/>
    </row>
    <row r="85" spans="1:21" x14ac:dyDescent="0.25">
      <c r="A85" t="s">
        <v>1005</v>
      </c>
      <c r="B85" t="s">
        <v>156</v>
      </c>
      <c r="C85" t="s">
        <v>133</v>
      </c>
      <c r="D85" s="52" t="s">
        <v>108</v>
      </c>
      <c r="E85" s="56" t="s">
        <v>104</v>
      </c>
      <c r="F85">
        <v>40700</v>
      </c>
      <c r="G85" t="s">
        <v>911</v>
      </c>
      <c r="I85" t="s">
        <v>118</v>
      </c>
      <c r="J85">
        <v>2026</v>
      </c>
      <c r="K85">
        <v>7</v>
      </c>
      <c r="L85" s="52" t="s">
        <v>94</v>
      </c>
      <c r="M85" s="108">
        <v>54.08</v>
      </c>
      <c r="N85">
        <v>1</v>
      </c>
      <c r="O85" s="108">
        <v>54.08</v>
      </c>
      <c r="P85" t="s">
        <v>95</v>
      </c>
      <c r="R85" s="11" t="s">
        <v>104</v>
      </c>
      <c r="S85" s="138"/>
      <c r="U85" s="52"/>
    </row>
    <row r="86" spans="1:21" x14ac:dyDescent="0.25">
      <c r="A86" t="s">
        <v>1005</v>
      </c>
      <c r="B86" t="s">
        <v>156</v>
      </c>
      <c r="C86" t="s">
        <v>133</v>
      </c>
      <c r="D86" s="52" t="s">
        <v>108</v>
      </c>
      <c r="E86" s="56" t="s">
        <v>104</v>
      </c>
      <c r="F86">
        <v>40700</v>
      </c>
      <c r="G86" t="s">
        <v>911</v>
      </c>
      <c r="I86" t="s">
        <v>120</v>
      </c>
      <c r="J86">
        <v>2026</v>
      </c>
      <c r="K86">
        <v>7</v>
      </c>
      <c r="L86" s="52" t="s">
        <v>94</v>
      </c>
      <c r="M86" s="108">
        <v>135.19999999999999</v>
      </c>
      <c r="N86">
        <v>1</v>
      </c>
      <c r="O86" s="108">
        <v>135.19999999999999</v>
      </c>
      <c r="P86" t="s">
        <v>95</v>
      </c>
      <c r="R86" s="11" t="s">
        <v>104</v>
      </c>
      <c r="S86" s="138"/>
      <c r="U86" s="52"/>
    </row>
    <row r="87" spans="1:21" x14ac:dyDescent="0.25">
      <c r="A87" t="s">
        <v>1005</v>
      </c>
      <c r="B87" t="s">
        <v>156</v>
      </c>
      <c r="C87" t="s">
        <v>133</v>
      </c>
      <c r="D87" s="52" t="s">
        <v>108</v>
      </c>
      <c r="E87" s="56" t="s">
        <v>105</v>
      </c>
      <c r="F87">
        <v>40700</v>
      </c>
      <c r="G87" t="s">
        <v>911</v>
      </c>
      <c r="I87" t="s">
        <v>121</v>
      </c>
      <c r="J87">
        <v>2026</v>
      </c>
      <c r="K87">
        <v>7</v>
      </c>
      <c r="L87" s="52" t="s">
        <v>94</v>
      </c>
      <c r="M87" s="108">
        <v>115.89</v>
      </c>
      <c r="N87">
        <v>1</v>
      </c>
      <c r="O87" s="108">
        <v>115.89</v>
      </c>
      <c r="P87" t="s">
        <v>95</v>
      </c>
      <c r="R87" s="11" t="s">
        <v>105</v>
      </c>
      <c r="S87" s="138"/>
      <c r="U87" s="52"/>
    </row>
    <row r="88" spans="1:21" x14ac:dyDescent="0.25">
      <c r="A88" t="s">
        <v>1005</v>
      </c>
      <c r="B88" t="s">
        <v>156</v>
      </c>
      <c r="C88" t="s">
        <v>133</v>
      </c>
      <c r="D88" s="52" t="s">
        <v>108</v>
      </c>
      <c r="E88" s="56" t="s">
        <v>105</v>
      </c>
      <c r="F88">
        <v>40700</v>
      </c>
      <c r="G88" t="s">
        <v>911</v>
      </c>
      <c r="I88" t="s">
        <v>111</v>
      </c>
      <c r="J88">
        <v>2026</v>
      </c>
      <c r="K88">
        <v>7</v>
      </c>
      <c r="L88" s="52" t="s">
        <v>94</v>
      </c>
      <c r="M88" s="108">
        <v>191.26</v>
      </c>
      <c r="N88">
        <v>1</v>
      </c>
      <c r="O88" s="108">
        <v>191.26</v>
      </c>
      <c r="P88" t="s">
        <v>95</v>
      </c>
      <c r="R88" s="11" t="s">
        <v>105</v>
      </c>
      <c r="S88" s="138"/>
      <c r="U88" s="52"/>
    </row>
    <row r="89" spans="1:21" x14ac:dyDescent="0.25">
      <c r="A89" t="s">
        <v>1005</v>
      </c>
      <c r="B89" t="s">
        <v>157</v>
      </c>
      <c r="C89" t="s">
        <v>133</v>
      </c>
      <c r="D89" s="52" t="s">
        <v>108</v>
      </c>
      <c r="E89" s="56" t="s">
        <v>102</v>
      </c>
      <c r="F89">
        <v>40700</v>
      </c>
      <c r="G89" t="s">
        <v>911</v>
      </c>
      <c r="I89" t="s">
        <v>125</v>
      </c>
      <c r="J89">
        <v>2026</v>
      </c>
      <c r="K89">
        <v>7</v>
      </c>
      <c r="L89" s="52" t="s">
        <v>94</v>
      </c>
      <c r="M89" s="108">
        <v>396.57</v>
      </c>
      <c r="N89">
        <v>1</v>
      </c>
      <c r="O89" s="108">
        <v>396.57</v>
      </c>
      <c r="P89" t="s">
        <v>95</v>
      </c>
      <c r="R89" s="11" t="s">
        <v>102</v>
      </c>
      <c r="S89" s="138"/>
      <c r="U89" s="52"/>
    </row>
    <row r="90" spans="1:21" x14ac:dyDescent="0.25">
      <c r="A90" t="s">
        <v>1005</v>
      </c>
      <c r="B90" t="s">
        <v>157</v>
      </c>
      <c r="C90" t="s">
        <v>133</v>
      </c>
      <c r="D90" s="52" t="s">
        <v>108</v>
      </c>
      <c r="E90" s="56" t="s">
        <v>104</v>
      </c>
      <c r="F90">
        <v>40700</v>
      </c>
      <c r="G90" t="s">
        <v>911</v>
      </c>
      <c r="I90" t="s">
        <v>118</v>
      </c>
      <c r="J90">
        <v>2026</v>
      </c>
      <c r="K90">
        <v>7</v>
      </c>
      <c r="L90" s="52" t="s">
        <v>94</v>
      </c>
      <c r="M90" s="108">
        <v>108.16</v>
      </c>
      <c r="N90">
        <v>1</v>
      </c>
      <c r="O90" s="108">
        <v>108.16</v>
      </c>
      <c r="P90" t="s">
        <v>95</v>
      </c>
      <c r="R90" s="11" t="s">
        <v>104</v>
      </c>
      <c r="S90" s="138"/>
      <c r="U90" s="52"/>
    </row>
    <row r="91" spans="1:21" x14ac:dyDescent="0.25">
      <c r="A91" t="s">
        <v>1005</v>
      </c>
      <c r="B91" t="s">
        <v>157</v>
      </c>
      <c r="C91" t="s">
        <v>133</v>
      </c>
      <c r="D91" s="52" t="s">
        <v>108</v>
      </c>
      <c r="E91" s="56" t="s">
        <v>104</v>
      </c>
      <c r="F91">
        <v>40700</v>
      </c>
      <c r="G91" t="s">
        <v>911</v>
      </c>
      <c r="I91" t="s">
        <v>120</v>
      </c>
      <c r="J91">
        <v>2026</v>
      </c>
      <c r="K91">
        <v>7</v>
      </c>
      <c r="L91" s="52" t="s">
        <v>94</v>
      </c>
      <c r="M91" s="108">
        <v>270.39999999999998</v>
      </c>
      <c r="N91">
        <v>1</v>
      </c>
      <c r="O91" s="108">
        <v>270.39999999999998</v>
      </c>
      <c r="P91" t="s">
        <v>95</v>
      </c>
      <c r="R91" s="11" t="s">
        <v>104</v>
      </c>
      <c r="S91" s="138"/>
      <c r="U91" s="52"/>
    </row>
    <row r="92" spans="1:21" x14ac:dyDescent="0.25">
      <c r="A92" t="s">
        <v>1005</v>
      </c>
      <c r="B92" t="s">
        <v>157</v>
      </c>
      <c r="C92" t="s">
        <v>133</v>
      </c>
      <c r="D92" s="52" t="s">
        <v>108</v>
      </c>
      <c r="E92" s="56" t="s">
        <v>105</v>
      </c>
      <c r="F92">
        <v>40700</v>
      </c>
      <c r="G92" t="s">
        <v>911</v>
      </c>
      <c r="I92" t="s">
        <v>144</v>
      </c>
      <c r="J92">
        <v>2026</v>
      </c>
      <c r="K92">
        <v>7</v>
      </c>
      <c r="L92" s="52" t="s">
        <v>94</v>
      </c>
      <c r="M92" s="108">
        <v>1115.51</v>
      </c>
      <c r="N92">
        <v>1</v>
      </c>
      <c r="O92" s="108">
        <v>1115.51</v>
      </c>
      <c r="P92" t="s">
        <v>95</v>
      </c>
      <c r="R92" s="11" t="s">
        <v>105</v>
      </c>
      <c r="S92" s="138"/>
      <c r="U92" s="52"/>
    </row>
    <row r="93" spans="1:21" x14ac:dyDescent="0.25">
      <c r="A93" t="s">
        <v>1005</v>
      </c>
      <c r="B93" t="s">
        <v>157</v>
      </c>
      <c r="C93" t="s">
        <v>133</v>
      </c>
      <c r="D93" s="52" t="s">
        <v>108</v>
      </c>
      <c r="E93" s="56" t="s">
        <v>105</v>
      </c>
      <c r="F93">
        <v>40700</v>
      </c>
      <c r="G93" t="s">
        <v>911</v>
      </c>
      <c r="I93" t="s">
        <v>139</v>
      </c>
      <c r="J93">
        <v>2026</v>
      </c>
      <c r="K93">
        <v>7</v>
      </c>
      <c r="L93" s="52" t="s">
        <v>94</v>
      </c>
      <c r="M93" s="108">
        <v>191.26</v>
      </c>
      <c r="N93">
        <v>1</v>
      </c>
      <c r="O93" s="108">
        <v>191.26</v>
      </c>
      <c r="P93" t="s">
        <v>95</v>
      </c>
      <c r="R93" s="11" t="s">
        <v>105</v>
      </c>
      <c r="S93" s="138"/>
      <c r="U93" s="52"/>
    </row>
    <row r="94" spans="1:21" x14ac:dyDescent="0.25">
      <c r="A94" t="s">
        <v>1005</v>
      </c>
      <c r="B94" t="s">
        <v>157</v>
      </c>
      <c r="C94" t="s">
        <v>133</v>
      </c>
      <c r="D94" s="52" t="s">
        <v>108</v>
      </c>
      <c r="E94" s="56" t="s">
        <v>105</v>
      </c>
      <c r="F94">
        <v>40700</v>
      </c>
      <c r="G94" t="s">
        <v>911</v>
      </c>
      <c r="I94" t="s">
        <v>111</v>
      </c>
      <c r="J94">
        <v>2026</v>
      </c>
      <c r="K94">
        <v>7</v>
      </c>
      <c r="L94" s="52" t="s">
        <v>94</v>
      </c>
      <c r="M94" s="108">
        <v>1243.19</v>
      </c>
      <c r="N94">
        <v>1</v>
      </c>
      <c r="O94" s="108">
        <v>1243.19</v>
      </c>
      <c r="P94" t="s">
        <v>95</v>
      </c>
      <c r="R94" s="11" t="s">
        <v>105</v>
      </c>
      <c r="S94" s="138"/>
      <c r="U94" s="52"/>
    </row>
    <row r="95" spans="1:21" x14ac:dyDescent="0.25">
      <c r="A95" t="s">
        <v>1005</v>
      </c>
      <c r="B95" t="s">
        <v>157</v>
      </c>
      <c r="C95" t="s">
        <v>133</v>
      </c>
      <c r="D95" s="52" t="s">
        <v>108</v>
      </c>
      <c r="E95" s="56" t="s">
        <v>105</v>
      </c>
      <c r="F95">
        <v>40700</v>
      </c>
      <c r="G95" t="s">
        <v>911</v>
      </c>
      <c r="I95" t="s">
        <v>158</v>
      </c>
      <c r="J95">
        <v>2026</v>
      </c>
      <c r="K95">
        <v>7</v>
      </c>
      <c r="L95" s="52" t="s">
        <v>94</v>
      </c>
      <c r="M95" s="108">
        <v>347.64</v>
      </c>
      <c r="N95">
        <v>1</v>
      </c>
      <c r="O95" s="108">
        <v>347.64</v>
      </c>
      <c r="P95" t="s">
        <v>95</v>
      </c>
      <c r="R95" s="11" t="s">
        <v>105</v>
      </c>
      <c r="S95" s="138"/>
      <c r="U95" s="52"/>
    </row>
    <row r="96" spans="1:21" x14ac:dyDescent="0.25">
      <c r="A96" t="s">
        <v>1005</v>
      </c>
      <c r="B96" t="s">
        <v>161</v>
      </c>
      <c r="C96" t="s">
        <v>133</v>
      </c>
      <c r="D96" s="52" t="s">
        <v>108</v>
      </c>
      <c r="E96" s="56" t="s">
        <v>102</v>
      </c>
      <c r="F96">
        <v>40700</v>
      </c>
      <c r="G96" t="s">
        <v>911</v>
      </c>
      <c r="I96" t="s">
        <v>125</v>
      </c>
      <c r="J96">
        <v>2026</v>
      </c>
      <c r="K96">
        <v>7</v>
      </c>
      <c r="L96" s="52" t="s">
        <v>94</v>
      </c>
      <c r="M96" s="108">
        <v>616.09</v>
      </c>
      <c r="N96">
        <v>1</v>
      </c>
      <c r="O96" s="108">
        <v>616.09</v>
      </c>
      <c r="P96" t="s">
        <v>95</v>
      </c>
      <c r="R96" s="11" t="s">
        <v>102</v>
      </c>
      <c r="S96" s="138"/>
      <c r="U96" s="52"/>
    </row>
    <row r="97" spans="1:21" x14ac:dyDescent="0.25">
      <c r="A97" t="s">
        <v>1005</v>
      </c>
      <c r="B97" t="s">
        <v>161</v>
      </c>
      <c r="C97" t="s">
        <v>133</v>
      </c>
      <c r="D97" s="52" t="s">
        <v>108</v>
      </c>
      <c r="E97" s="56" t="s">
        <v>105</v>
      </c>
      <c r="F97">
        <v>40700</v>
      </c>
      <c r="G97" t="s">
        <v>911</v>
      </c>
      <c r="I97" t="s">
        <v>109</v>
      </c>
      <c r="J97">
        <v>2026</v>
      </c>
      <c r="K97">
        <v>7</v>
      </c>
      <c r="L97" s="52" t="s">
        <v>94</v>
      </c>
      <c r="M97" s="108">
        <v>95.63</v>
      </c>
      <c r="N97">
        <v>1</v>
      </c>
      <c r="O97" s="108">
        <v>95.63</v>
      </c>
      <c r="P97" t="s">
        <v>95</v>
      </c>
      <c r="R97" s="11" t="s">
        <v>105</v>
      </c>
      <c r="S97" s="138"/>
      <c r="U97" s="52"/>
    </row>
    <row r="98" spans="1:21" x14ac:dyDescent="0.25">
      <c r="A98" t="s">
        <v>1005</v>
      </c>
      <c r="B98" t="s">
        <v>161</v>
      </c>
      <c r="C98" t="s">
        <v>133</v>
      </c>
      <c r="D98" s="52" t="s">
        <v>108</v>
      </c>
      <c r="E98" s="56" t="s">
        <v>104</v>
      </c>
      <c r="F98">
        <v>40700</v>
      </c>
      <c r="G98" t="s">
        <v>911</v>
      </c>
      <c r="I98" t="s">
        <v>118</v>
      </c>
      <c r="J98">
        <v>2026</v>
      </c>
      <c r="K98">
        <v>7</v>
      </c>
      <c r="L98" s="52" t="s">
        <v>94</v>
      </c>
      <c r="M98" s="108">
        <v>108.16</v>
      </c>
      <c r="N98">
        <v>1</v>
      </c>
      <c r="O98" s="108">
        <v>108.16</v>
      </c>
      <c r="P98" t="s">
        <v>95</v>
      </c>
      <c r="R98" s="11" t="s">
        <v>104</v>
      </c>
      <c r="S98" s="138"/>
      <c r="U98" s="52"/>
    </row>
    <row r="99" spans="1:21" x14ac:dyDescent="0.25">
      <c r="A99" t="s">
        <v>1005</v>
      </c>
      <c r="B99" t="s">
        <v>161</v>
      </c>
      <c r="C99" t="s">
        <v>133</v>
      </c>
      <c r="D99" s="52" t="s">
        <v>108</v>
      </c>
      <c r="E99" s="56" t="s">
        <v>104</v>
      </c>
      <c r="F99">
        <v>40700</v>
      </c>
      <c r="G99" t="s">
        <v>911</v>
      </c>
      <c r="I99" t="s">
        <v>120</v>
      </c>
      <c r="J99">
        <v>2026</v>
      </c>
      <c r="K99">
        <v>7</v>
      </c>
      <c r="L99" s="52" t="s">
        <v>94</v>
      </c>
      <c r="M99" s="108">
        <v>135.19999999999999</v>
      </c>
      <c r="N99">
        <v>1</v>
      </c>
      <c r="O99" s="108">
        <v>135.19999999999999</v>
      </c>
      <c r="P99" t="s">
        <v>95</v>
      </c>
      <c r="R99" s="11" t="s">
        <v>104</v>
      </c>
      <c r="S99" s="138"/>
      <c r="U99" s="52"/>
    </row>
    <row r="100" spans="1:21" x14ac:dyDescent="0.25">
      <c r="A100" t="s">
        <v>1005</v>
      </c>
      <c r="B100" t="s">
        <v>161</v>
      </c>
      <c r="C100" t="s">
        <v>133</v>
      </c>
      <c r="D100" s="52" t="s">
        <v>108</v>
      </c>
      <c r="E100" s="56" t="s">
        <v>105</v>
      </c>
      <c r="F100">
        <v>40700</v>
      </c>
      <c r="G100" t="s">
        <v>911</v>
      </c>
      <c r="I100" t="s">
        <v>121</v>
      </c>
      <c r="J100">
        <v>2026</v>
      </c>
      <c r="K100">
        <v>7</v>
      </c>
      <c r="L100" s="52" t="s">
        <v>94</v>
      </c>
      <c r="M100" s="108">
        <v>231.78</v>
      </c>
      <c r="N100">
        <v>1</v>
      </c>
      <c r="O100" s="108">
        <v>231.78</v>
      </c>
      <c r="P100" t="s">
        <v>95</v>
      </c>
      <c r="R100" s="11" t="s">
        <v>105</v>
      </c>
      <c r="S100" s="138"/>
      <c r="U100" s="52"/>
    </row>
    <row r="101" spans="1:21" x14ac:dyDescent="0.25">
      <c r="A101" t="s">
        <v>1005</v>
      </c>
      <c r="B101" t="s">
        <v>161</v>
      </c>
      <c r="C101" t="s">
        <v>133</v>
      </c>
      <c r="D101" s="52" t="s">
        <v>108</v>
      </c>
      <c r="E101" s="56" t="s">
        <v>105</v>
      </c>
      <c r="F101">
        <v>40700</v>
      </c>
      <c r="G101" t="s">
        <v>911</v>
      </c>
      <c r="I101" t="s">
        <v>139</v>
      </c>
      <c r="J101">
        <v>2026</v>
      </c>
      <c r="K101">
        <v>7</v>
      </c>
      <c r="L101" s="52" t="s">
        <v>94</v>
      </c>
      <c r="M101" s="108">
        <v>95.63</v>
      </c>
      <c r="N101">
        <v>1</v>
      </c>
      <c r="O101" s="108">
        <v>95.63</v>
      </c>
      <c r="P101" t="s">
        <v>95</v>
      </c>
      <c r="R101" s="11" t="s">
        <v>105</v>
      </c>
      <c r="S101" s="138"/>
      <c r="U101" s="52"/>
    </row>
    <row r="102" spans="1:21" x14ac:dyDescent="0.25">
      <c r="A102" t="s">
        <v>1005</v>
      </c>
      <c r="B102" t="s">
        <v>161</v>
      </c>
      <c r="C102" t="s">
        <v>133</v>
      </c>
      <c r="D102" s="52" t="s">
        <v>108</v>
      </c>
      <c r="E102" s="56" t="s">
        <v>105</v>
      </c>
      <c r="F102">
        <v>40700</v>
      </c>
      <c r="G102" t="s">
        <v>911</v>
      </c>
      <c r="I102" t="s">
        <v>111</v>
      </c>
      <c r="J102">
        <v>2026</v>
      </c>
      <c r="K102">
        <v>7</v>
      </c>
      <c r="L102" s="52" t="s">
        <v>94</v>
      </c>
      <c r="M102" s="108">
        <v>956.3</v>
      </c>
      <c r="N102">
        <v>1</v>
      </c>
      <c r="O102" s="108">
        <v>956.3</v>
      </c>
      <c r="P102" t="s">
        <v>95</v>
      </c>
      <c r="R102" s="11" t="s">
        <v>105</v>
      </c>
      <c r="S102" s="138"/>
      <c r="U102" s="52"/>
    </row>
    <row r="103" spans="1:21" x14ac:dyDescent="0.25">
      <c r="A103" t="s">
        <v>1005</v>
      </c>
      <c r="B103" t="s">
        <v>161</v>
      </c>
      <c r="C103" t="s">
        <v>133</v>
      </c>
      <c r="D103" s="52" t="s">
        <v>108</v>
      </c>
      <c r="E103" s="56" t="s">
        <v>105</v>
      </c>
      <c r="F103">
        <v>40700</v>
      </c>
      <c r="G103" t="s">
        <v>911</v>
      </c>
      <c r="I103" t="s">
        <v>158</v>
      </c>
      <c r="J103">
        <v>2026</v>
      </c>
      <c r="K103">
        <v>7</v>
      </c>
      <c r="L103" s="52" t="s">
        <v>94</v>
      </c>
      <c r="M103" s="108">
        <v>521.46</v>
      </c>
      <c r="N103">
        <v>1</v>
      </c>
      <c r="O103" s="108">
        <v>521.46</v>
      </c>
      <c r="P103" t="s">
        <v>95</v>
      </c>
      <c r="R103" s="11" t="s">
        <v>105</v>
      </c>
      <c r="S103" s="138"/>
      <c r="U103" s="52"/>
    </row>
    <row r="104" spans="1:21" x14ac:dyDescent="0.25">
      <c r="A104" t="s">
        <v>1005</v>
      </c>
      <c r="B104" t="s">
        <v>162</v>
      </c>
      <c r="C104" t="s">
        <v>133</v>
      </c>
      <c r="D104" s="52" t="s">
        <v>108</v>
      </c>
      <c r="E104" s="56" t="s">
        <v>105</v>
      </c>
      <c r="F104">
        <v>40700</v>
      </c>
      <c r="G104" t="s">
        <v>911</v>
      </c>
      <c r="I104" t="s">
        <v>111</v>
      </c>
      <c r="J104">
        <v>2026</v>
      </c>
      <c r="K104">
        <v>7</v>
      </c>
      <c r="L104" s="52" t="s">
        <v>94</v>
      </c>
      <c r="M104" s="108">
        <v>382.52</v>
      </c>
      <c r="N104">
        <v>1</v>
      </c>
      <c r="O104" s="108">
        <v>382.52</v>
      </c>
      <c r="P104" t="s">
        <v>95</v>
      </c>
      <c r="R104" s="11" t="s">
        <v>105</v>
      </c>
      <c r="S104" s="138"/>
      <c r="U104" s="52"/>
    </row>
    <row r="105" spans="1:21" x14ac:dyDescent="0.25">
      <c r="A105" t="s">
        <v>1005</v>
      </c>
      <c r="B105" t="s">
        <v>163</v>
      </c>
      <c r="C105" t="s">
        <v>133</v>
      </c>
      <c r="D105" s="52" t="s">
        <v>108</v>
      </c>
      <c r="E105" s="56" t="s">
        <v>105</v>
      </c>
      <c r="F105">
        <v>40700</v>
      </c>
      <c r="G105" t="s">
        <v>911</v>
      </c>
      <c r="I105" t="s">
        <v>109</v>
      </c>
      <c r="J105">
        <v>2026</v>
      </c>
      <c r="K105">
        <v>7</v>
      </c>
      <c r="L105" s="52" t="s">
        <v>94</v>
      </c>
      <c r="M105" s="108">
        <v>95.63</v>
      </c>
      <c r="N105">
        <v>1</v>
      </c>
      <c r="O105" s="108">
        <v>95.63</v>
      </c>
      <c r="P105" t="s">
        <v>95</v>
      </c>
      <c r="R105" s="11" t="s">
        <v>105</v>
      </c>
      <c r="S105" s="138"/>
      <c r="U105" s="52"/>
    </row>
    <row r="106" spans="1:21" x14ac:dyDescent="0.25">
      <c r="A106" t="s">
        <v>1005</v>
      </c>
      <c r="B106" t="s">
        <v>163</v>
      </c>
      <c r="C106" t="s">
        <v>133</v>
      </c>
      <c r="D106" s="52" t="s">
        <v>108</v>
      </c>
      <c r="E106" s="56" t="s">
        <v>105</v>
      </c>
      <c r="F106">
        <v>40700</v>
      </c>
      <c r="G106" t="s">
        <v>911</v>
      </c>
      <c r="I106" t="s">
        <v>121</v>
      </c>
      <c r="J106">
        <v>2026</v>
      </c>
      <c r="K106">
        <v>7</v>
      </c>
      <c r="L106" s="52" t="s">
        <v>94</v>
      </c>
      <c r="M106" s="108">
        <v>115.89</v>
      </c>
      <c r="N106">
        <v>1</v>
      </c>
      <c r="O106" s="108">
        <v>115.89</v>
      </c>
      <c r="P106" t="s">
        <v>95</v>
      </c>
      <c r="R106" s="11" t="s">
        <v>105</v>
      </c>
      <c r="S106" s="138"/>
      <c r="U106" s="52"/>
    </row>
    <row r="107" spans="1:21" x14ac:dyDescent="0.25">
      <c r="A107" t="s">
        <v>1005</v>
      </c>
      <c r="B107" t="s">
        <v>163</v>
      </c>
      <c r="C107" t="s">
        <v>133</v>
      </c>
      <c r="D107" s="52" t="s">
        <v>108</v>
      </c>
      <c r="E107" s="56" t="s">
        <v>105</v>
      </c>
      <c r="F107">
        <v>40700</v>
      </c>
      <c r="G107" t="s">
        <v>911</v>
      </c>
      <c r="I107" t="s">
        <v>111</v>
      </c>
      <c r="J107">
        <v>2026</v>
      </c>
      <c r="K107">
        <v>7</v>
      </c>
      <c r="L107" s="52" t="s">
        <v>94</v>
      </c>
      <c r="M107" s="108">
        <v>478.15</v>
      </c>
      <c r="N107">
        <v>1</v>
      </c>
      <c r="O107" s="108">
        <v>478.15</v>
      </c>
      <c r="P107" t="s">
        <v>95</v>
      </c>
      <c r="R107" s="11" t="s">
        <v>105</v>
      </c>
      <c r="S107" s="138"/>
      <c r="U107" s="52"/>
    </row>
    <row r="108" spans="1:21" x14ac:dyDescent="0.25">
      <c r="A108" t="s">
        <v>1005</v>
      </c>
      <c r="B108" t="s">
        <v>164</v>
      </c>
      <c r="C108" t="s">
        <v>133</v>
      </c>
      <c r="D108" s="52" t="s">
        <v>108</v>
      </c>
      <c r="E108" s="56" t="s">
        <v>104</v>
      </c>
      <c r="F108">
        <v>40700</v>
      </c>
      <c r="G108" t="s">
        <v>911</v>
      </c>
      <c r="I108" t="s">
        <v>118</v>
      </c>
      <c r="J108">
        <v>2026</v>
      </c>
      <c r="K108">
        <v>7</v>
      </c>
      <c r="L108" s="52" t="s">
        <v>94</v>
      </c>
      <c r="M108" s="108">
        <v>54.08</v>
      </c>
      <c r="N108">
        <v>1</v>
      </c>
      <c r="O108" s="108">
        <v>54.08</v>
      </c>
      <c r="P108" t="s">
        <v>95</v>
      </c>
      <c r="R108" s="11" t="s">
        <v>104</v>
      </c>
      <c r="S108" s="138"/>
      <c r="U108" s="52"/>
    </row>
    <row r="109" spans="1:21" x14ac:dyDescent="0.25">
      <c r="A109" t="s">
        <v>1005</v>
      </c>
      <c r="B109" t="s">
        <v>164</v>
      </c>
      <c r="C109" t="s">
        <v>133</v>
      </c>
      <c r="D109" s="52" t="s">
        <v>108</v>
      </c>
      <c r="E109" s="56" t="s">
        <v>104</v>
      </c>
      <c r="F109">
        <v>40700</v>
      </c>
      <c r="G109" t="s">
        <v>911</v>
      </c>
      <c r="I109" t="s">
        <v>120</v>
      </c>
      <c r="J109">
        <v>2026</v>
      </c>
      <c r="K109">
        <v>7</v>
      </c>
      <c r="L109" s="52" t="s">
        <v>94</v>
      </c>
      <c r="M109" s="108">
        <v>135.19999999999999</v>
      </c>
      <c r="N109">
        <v>1</v>
      </c>
      <c r="O109" s="108">
        <v>135.19999999999999</v>
      </c>
      <c r="P109" t="s">
        <v>95</v>
      </c>
      <c r="R109" s="11" t="s">
        <v>104</v>
      </c>
      <c r="S109" s="138"/>
      <c r="U109" s="52"/>
    </row>
    <row r="110" spans="1:21" x14ac:dyDescent="0.25">
      <c r="A110" t="s">
        <v>1005</v>
      </c>
      <c r="B110" t="s">
        <v>164</v>
      </c>
      <c r="C110" t="s">
        <v>133</v>
      </c>
      <c r="D110" s="52" t="s">
        <v>108</v>
      </c>
      <c r="E110" s="56" t="s">
        <v>105</v>
      </c>
      <c r="F110">
        <v>40700</v>
      </c>
      <c r="G110" t="s">
        <v>911</v>
      </c>
      <c r="I110" t="s">
        <v>121</v>
      </c>
      <c r="J110">
        <v>2026</v>
      </c>
      <c r="K110">
        <v>7</v>
      </c>
      <c r="L110" s="52" t="s">
        <v>94</v>
      </c>
      <c r="M110" s="108">
        <v>115.89</v>
      </c>
      <c r="N110">
        <v>1</v>
      </c>
      <c r="O110" s="108">
        <v>115.89</v>
      </c>
      <c r="P110" t="s">
        <v>95</v>
      </c>
      <c r="R110" s="11" t="s">
        <v>105</v>
      </c>
      <c r="S110" s="138"/>
      <c r="U110" s="52"/>
    </row>
    <row r="111" spans="1:21" x14ac:dyDescent="0.25">
      <c r="A111" t="s">
        <v>1005</v>
      </c>
      <c r="B111" t="s">
        <v>164</v>
      </c>
      <c r="C111" t="s">
        <v>133</v>
      </c>
      <c r="D111" s="52" t="s">
        <v>108</v>
      </c>
      <c r="E111" s="56" t="s">
        <v>105</v>
      </c>
      <c r="F111">
        <v>40700</v>
      </c>
      <c r="G111" t="s">
        <v>911</v>
      </c>
      <c r="I111" t="s">
        <v>111</v>
      </c>
      <c r="J111">
        <v>2026</v>
      </c>
      <c r="K111">
        <v>7</v>
      </c>
      <c r="L111" s="52" t="s">
        <v>94</v>
      </c>
      <c r="M111" s="108">
        <v>573.78</v>
      </c>
      <c r="N111">
        <v>1</v>
      </c>
      <c r="O111" s="108">
        <v>573.78</v>
      </c>
      <c r="P111" t="s">
        <v>95</v>
      </c>
      <c r="R111" s="11" t="s">
        <v>105</v>
      </c>
      <c r="S111" s="138"/>
      <c r="U111" s="52"/>
    </row>
    <row r="112" spans="1:21" x14ac:dyDescent="0.25">
      <c r="A112" t="s">
        <v>1005</v>
      </c>
      <c r="B112" t="s">
        <v>165</v>
      </c>
      <c r="C112" t="s">
        <v>133</v>
      </c>
      <c r="D112" s="52" t="s">
        <v>108</v>
      </c>
      <c r="E112" s="56" t="s">
        <v>102</v>
      </c>
      <c r="F112">
        <v>40700</v>
      </c>
      <c r="G112" t="s">
        <v>911</v>
      </c>
      <c r="I112" t="s">
        <v>186</v>
      </c>
      <c r="J112">
        <v>2026</v>
      </c>
      <c r="K112">
        <v>7</v>
      </c>
      <c r="L112" s="52" t="s">
        <v>94</v>
      </c>
      <c r="M112" s="108">
        <v>659.35</v>
      </c>
      <c r="N112">
        <v>1</v>
      </c>
      <c r="O112" s="108">
        <v>659.35</v>
      </c>
      <c r="P112" t="s">
        <v>95</v>
      </c>
      <c r="R112" s="11" t="s">
        <v>102</v>
      </c>
      <c r="S112" s="138"/>
      <c r="U112" s="52"/>
    </row>
    <row r="113" spans="1:21" x14ac:dyDescent="0.25">
      <c r="A113" t="s">
        <v>1005</v>
      </c>
      <c r="B113" t="s">
        <v>165</v>
      </c>
      <c r="C113" t="s">
        <v>133</v>
      </c>
      <c r="D113" s="52" t="s">
        <v>108</v>
      </c>
      <c r="E113" s="56" t="s">
        <v>105</v>
      </c>
      <c r="F113">
        <v>40700</v>
      </c>
      <c r="G113" t="s">
        <v>911</v>
      </c>
      <c r="I113" t="s">
        <v>121</v>
      </c>
      <c r="J113">
        <v>2026</v>
      </c>
      <c r="K113">
        <v>7</v>
      </c>
      <c r="L113" s="52" t="s">
        <v>94</v>
      </c>
      <c r="M113" s="108">
        <v>115.89</v>
      </c>
      <c r="N113">
        <v>1</v>
      </c>
      <c r="O113" s="108">
        <v>115.89</v>
      </c>
      <c r="P113" t="s">
        <v>95</v>
      </c>
      <c r="R113" s="11" t="s">
        <v>105</v>
      </c>
      <c r="S113" s="138"/>
      <c r="U113" s="52"/>
    </row>
    <row r="114" spans="1:21" x14ac:dyDescent="0.25">
      <c r="A114" t="s">
        <v>1005</v>
      </c>
      <c r="B114" t="s">
        <v>165</v>
      </c>
      <c r="C114" t="s">
        <v>133</v>
      </c>
      <c r="D114" s="52" t="s">
        <v>108</v>
      </c>
      <c r="E114" s="56" t="s">
        <v>105</v>
      </c>
      <c r="F114">
        <v>40700</v>
      </c>
      <c r="G114" t="s">
        <v>911</v>
      </c>
      <c r="I114" t="s">
        <v>139</v>
      </c>
      <c r="J114">
        <v>2026</v>
      </c>
      <c r="K114">
        <v>7</v>
      </c>
      <c r="L114" s="52" t="s">
        <v>94</v>
      </c>
      <c r="M114" s="108">
        <v>95.63</v>
      </c>
      <c r="N114">
        <v>1</v>
      </c>
      <c r="O114" s="108">
        <v>95.63</v>
      </c>
      <c r="P114" t="s">
        <v>95</v>
      </c>
      <c r="R114" s="11" t="s">
        <v>105</v>
      </c>
      <c r="S114" s="138"/>
      <c r="U114" s="52"/>
    </row>
    <row r="115" spans="1:21" x14ac:dyDescent="0.25">
      <c r="A115" t="s">
        <v>1005</v>
      </c>
      <c r="B115" t="s">
        <v>165</v>
      </c>
      <c r="C115" t="s">
        <v>133</v>
      </c>
      <c r="D115" s="52" t="s">
        <v>108</v>
      </c>
      <c r="E115" s="56" t="s">
        <v>105</v>
      </c>
      <c r="F115">
        <v>40700</v>
      </c>
      <c r="G115" t="s">
        <v>911</v>
      </c>
      <c r="I115" t="s">
        <v>158</v>
      </c>
      <c r="J115">
        <v>2026</v>
      </c>
      <c r="K115">
        <v>7</v>
      </c>
      <c r="L115" s="52" t="s">
        <v>94</v>
      </c>
      <c r="M115" s="108">
        <v>173.82</v>
      </c>
      <c r="N115">
        <v>1</v>
      </c>
      <c r="O115" s="108">
        <v>173.82</v>
      </c>
      <c r="P115" t="s">
        <v>95</v>
      </c>
      <c r="R115" s="11" t="s">
        <v>105</v>
      </c>
      <c r="S115" s="138"/>
      <c r="U115" s="52"/>
    </row>
    <row r="116" spans="1:21" x14ac:dyDescent="0.25">
      <c r="A116" t="s">
        <v>1005</v>
      </c>
      <c r="B116" t="s">
        <v>170</v>
      </c>
      <c r="C116" t="s">
        <v>133</v>
      </c>
      <c r="D116" s="52" t="s">
        <v>108</v>
      </c>
      <c r="E116" s="56" t="s">
        <v>105</v>
      </c>
      <c r="F116">
        <v>40700</v>
      </c>
      <c r="G116" t="s">
        <v>911</v>
      </c>
      <c r="I116" t="s">
        <v>121</v>
      </c>
      <c r="J116">
        <v>2026</v>
      </c>
      <c r="K116">
        <v>7</v>
      </c>
      <c r="L116" s="52" t="s">
        <v>94</v>
      </c>
      <c r="M116" s="108">
        <v>347.67</v>
      </c>
      <c r="N116">
        <v>1</v>
      </c>
      <c r="O116" s="108">
        <v>347.67</v>
      </c>
      <c r="P116" t="s">
        <v>95</v>
      </c>
      <c r="R116" s="11" t="s">
        <v>105</v>
      </c>
      <c r="S116" s="138"/>
      <c r="U116" s="52"/>
    </row>
    <row r="117" spans="1:21" x14ac:dyDescent="0.25">
      <c r="A117" t="s">
        <v>1005</v>
      </c>
      <c r="B117" t="s">
        <v>170</v>
      </c>
      <c r="C117" t="s">
        <v>133</v>
      </c>
      <c r="D117" s="52" t="s">
        <v>108</v>
      </c>
      <c r="E117" s="56" t="s">
        <v>105</v>
      </c>
      <c r="F117">
        <v>40700</v>
      </c>
      <c r="G117" t="s">
        <v>911</v>
      </c>
      <c r="I117" t="s">
        <v>139</v>
      </c>
      <c r="J117">
        <v>2026</v>
      </c>
      <c r="K117">
        <v>7</v>
      </c>
      <c r="L117" s="52" t="s">
        <v>94</v>
      </c>
      <c r="M117" s="108">
        <v>95.63</v>
      </c>
      <c r="N117">
        <v>1</v>
      </c>
      <c r="O117" s="108">
        <v>95.63</v>
      </c>
      <c r="P117" t="s">
        <v>95</v>
      </c>
      <c r="R117" s="11" t="s">
        <v>105</v>
      </c>
      <c r="S117" s="138"/>
      <c r="U117" s="52"/>
    </row>
    <row r="118" spans="1:21" x14ac:dyDescent="0.25">
      <c r="A118" t="s">
        <v>1005</v>
      </c>
      <c r="B118" t="s">
        <v>170</v>
      </c>
      <c r="C118" t="s">
        <v>133</v>
      </c>
      <c r="D118" s="52" t="s">
        <v>108</v>
      </c>
      <c r="E118" s="56" t="s">
        <v>105</v>
      </c>
      <c r="F118">
        <v>40700</v>
      </c>
      <c r="G118" t="s">
        <v>911</v>
      </c>
      <c r="I118" t="s">
        <v>111</v>
      </c>
      <c r="J118">
        <v>2026</v>
      </c>
      <c r="K118">
        <v>7</v>
      </c>
      <c r="L118" s="52" t="s">
        <v>94</v>
      </c>
      <c r="M118" s="108">
        <v>191.26</v>
      </c>
      <c r="N118">
        <v>1</v>
      </c>
      <c r="O118" s="108">
        <v>191.26</v>
      </c>
      <c r="P118" t="s">
        <v>95</v>
      </c>
      <c r="R118" s="11" t="s">
        <v>105</v>
      </c>
      <c r="S118" s="138"/>
      <c r="U118" s="52"/>
    </row>
    <row r="119" spans="1:21" x14ac:dyDescent="0.25">
      <c r="A119" t="s">
        <v>1005</v>
      </c>
      <c r="B119" t="s">
        <v>170</v>
      </c>
      <c r="C119" t="s">
        <v>133</v>
      </c>
      <c r="D119" s="52" t="s">
        <v>108</v>
      </c>
      <c r="E119" s="56" t="s">
        <v>105</v>
      </c>
      <c r="F119">
        <v>40700</v>
      </c>
      <c r="G119" t="s">
        <v>911</v>
      </c>
      <c r="I119" t="s">
        <v>158</v>
      </c>
      <c r="J119">
        <v>2026</v>
      </c>
      <c r="K119">
        <v>7</v>
      </c>
      <c r="L119" s="52" t="s">
        <v>94</v>
      </c>
      <c r="M119" s="108">
        <v>347.64</v>
      </c>
      <c r="N119">
        <v>1</v>
      </c>
      <c r="O119" s="108">
        <v>347.64</v>
      </c>
      <c r="P119" t="s">
        <v>95</v>
      </c>
      <c r="R119" s="11" t="s">
        <v>105</v>
      </c>
      <c r="S119" s="138"/>
      <c r="U119" s="52"/>
    </row>
    <row r="120" spans="1:21" x14ac:dyDescent="0.25">
      <c r="A120" t="s">
        <v>1005</v>
      </c>
      <c r="B120" t="s">
        <v>171</v>
      </c>
      <c r="C120" t="s">
        <v>133</v>
      </c>
      <c r="D120" s="52" t="s">
        <v>108</v>
      </c>
      <c r="E120" s="56" t="s">
        <v>105</v>
      </c>
      <c r="F120">
        <v>40700</v>
      </c>
      <c r="G120" t="s">
        <v>911</v>
      </c>
      <c r="I120" t="s">
        <v>121</v>
      </c>
      <c r="J120">
        <v>2026</v>
      </c>
      <c r="K120">
        <v>7</v>
      </c>
      <c r="L120" s="52" t="s">
        <v>94</v>
      </c>
      <c r="M120" s="108">
        <v>115.89</v>
      </c>
      <c r="N120">
        <v>1</v>
      </c>
      <c r="O120" s="108">
        <v>115.89</v>
      </c>
      <c r="P120" t="s">
        <v>95</v>
      </c>
      <c r="R120" s="11" t="s">
        <v>105</v>
      </c>
      <c r="S120" s="138"/>
      <c r="U120" s="52"/>
    </row>
    <row r="121" spans="1:21" x14ac:dyDescent="0.25">
      <c r="A121" t="s">
        <v>1005</v>
      </c>
      <c r="B121" t="s">
        <v>171</v>
      </c>
      <c r="C121" t="s">
        <v>133</v>
      </c>
      <c r="D121" s="52" t="s">
        <v>108</v>
      </c>
      <c r="E121" s="56" t="s">
        <v>105</v>
      </c>
      <c r="F121">
        <v>40700</v>
      </c>
      <c r="G121" t="s">
        <v>911</v>
      </c>
      <c r="I121" t="s">
        <v>139</v>
      </c>
      <c r="J121">
        <v>2026</v>
      </c>
      <c r="K121">
        <v>7</v>
      </c>
      <c r="L121" s="52" t="s">
        <v>94</v>
      </c>
      <c r="M121" s="108">
        <v>95.63</v>
      </c>
      <c r="N121">
        <v>1</v>
      </c>
      <c r="O121" s="108">
        <v>95.63</v>
      </c>
      <c r="P121" t="s">
        <v>95</v>
      </c>
      <c r="R121" s="11" t="s">
        <v>105</v>
      </c>
      <c r="S121" s="138"/>
      <c r="U121" s="52"/>
    </row>
    <row r="122" spans="1:21" x14ac:dyDescent="0.25">
      <c r="A122" t="s">
        <v>1005</v>
      </c>
      <c r="B122" t="s">
        <v>171</v>
      </c>
      <c r="C122" t="s">
        <v>133</v>
      </c>
      <c r="D122" s="52" t="s">
        <v>108</v>
      </c>
      <c r="E122" s="56" t="s">
        <v>105</v>
      </c>
      <c r="F122">
        <v>40700</v>
      </c>
      <c r="G122" t="s">
        <v>911</v>
      </c>
      <c r="I122" t="s">
        <v>111</v>
      </c>
      <c r="J122">
        <v>2026</v>
      </c>
      <c r="K122">
        <v>7</v>
      </c>
      <c r="L122" s="52" t="s">
        <v>94</v>
      </c>
      <c r="M122" s="108">
        <v>669.41</v>
      </c>
      <c r="N122">
        <v>1</v>
      </c>
      <c r="O122" s="108">
        <v>669.41</v>
      </c>
      <c r="P122" t="s">
        <v>95</v>
      </c>
      <c r="R122" s="11" t="s">
        <v>105</v>
      </c>
      <c r="S122" s="138"/>
      <c r="U122" s="52"/>
    </row>
    <row r="123" spans="1:21" x14ac:dyDescent="0.25">
      <c r="A123" t="s">
        <v>1005</v>
      </c>
      <c r="B123" t="s">
        <v>172</v>
      </c>
      <c r="C123" t="s">
        <v>133</v>
      </c>
      <c r="D123" s="52" t="s">
        <v>108</v>
      </c>
      <c r="E123" s="56" t="s">
        <v>105</v>
      </c>
      <c r="F123">
        <v>40700</v>
      </c>
      <c r="G123" t="s">
        <v>911</v>
      </c>
      <c r="I123" t="s">
        <v>109</v>
      </c>
      <c r="J123">
        <v>2026</v>
      </c>
      <c r="K123">
        <v>7</v>
      </c>
      <c r="L123" s="52" t="s">
        <v>94</v>
      </c>
      <c r="M123" s="108">
        <v>191.26</v>
      </c>
      <c r="N123">
        <v>1</v>
      </c>
      <c r="O123" s="108">
        <v>191.26</v>
      </c>
      <c r="P123" t="s">
        <v>95</v>
      </c>
      <c r="R123" s="11" t="s">
        <v>105</v>
      </c>
      <c r="S123" s="138"/>
      <c r="U123" s="52"/>
    </row>
    <row r="124" spans="1:21" x14ac:dyDescent="0.25">
      <c r="A124" t="s">
        <v>1005</v>
      </c>
      <c r="B124" t="s">
        <v>172</v>
      </c>
      <c r="C124" t="s">
        <v>133</v>
      </c>
      <c r="D124" s="52" t="s">
        <v>108</v>
      </c>
      <c r="E124" s="56" t="s">
        <v>105</v>
      </c>
      <c r="F124">
        <v>40700</v>
      </c>
      <c r="G124" t="s">
        <v>911</v>
      </c>
      <c r="I124" t="s">
        <v>121</v>
      </c>
      <c r="J124">
        <v>2026</v>
      </c>
      <c r="K124">
        <v>7</v>
      </c>
      <c r="L124" s="52" t="s">
        <v>94</v>
      </c>
      <c r="M124" s="108">
        <v>115.89</v>
      </c>
      <c r="N124">
        <v>1</v>
      </c>
      <c r="O124" s="108">
        <v>115.89</v>
      </c>
      <c r="P124" t="s">
        <v>95</v>
      </c>
      <c r="R124" s="11" t="s">
        <v>105</v>
      </c>
      <c r="S124" s="138"/>
      <c r="U124" s="52"/>
    </row>
    <row r="125" spans="1:21" x14ac:dyDescent="0.25">
      <c r="A125" t="s">
        <v>1005</v>
      </c>
      <c r="B125" t="s">
        <v>172</v>
      </c>
      <c r="C125" t="s">
        <v>133</v>
      </c>
      <c r="D125" s="52" t="s">
        <v>108</v>
      </c>
      <c r="E125" s="56" t="s">
        <v>105</v>
      </c>
      <c r="F125">
        <v>40700</v>
      </c>
      <c r="G125" t="s">
        <v>911</v>
      </c>
      <c r="I125" t="s">
        <v>139</v>
      </c>
      <c r="J125">
        <v>2026</v>
      </c>
      <c r="K125">
        <v>7</v>
      </c>
      <c r="L125" s="52" t="s">
        <v>94</v>
      </c>
      <c r="M125" s="108">
        <v>95.63</v>
      </c>
      <c r="N125">
        <v>1</v>
      </c>
      <c r="O125" s="108">
        <v>95.63</v>
      </c>
      <c r="P125" t="s">
        <v>95</v>
      </c>
      <c r="R125" s="11" t="s">
        <v>105</v>
      </c>
      <c r="S125" s="138"/>
      <c r="U125" s="52"/>
    </row>
    <row r="126" spans="1:21" x14ac:dyDescent="0.25">
      <c r="A126" t="s">
        <v>1005</v>
      </c>
      <c r="B126" t="s">
        <v>172</v>
      </c>
      <c r="C126" t="s">
        <v>133</v>
      </c>
      <c r="D126" s="52" t="s">
        <v>108</v>
      </c>
      <c r="E126" s="56" t="s">
        <v>105</v>
      </c>
      <c r="F126">
        <v>40700</v>
      </c>
      <c r="G126" t="s">
        <v>911</v>
      </c>
      <c r="I126" t="s">
        <v>111</v>
      </c>
      <c r="J126">
        <v>2026</v>
      </c>
      <c r="K126">
        <v>7</v>
      </c>
      <c r="L126" s="52" t="s">
        <v>94</v>
      </c>
      <c r="M126" s="108">
        <v>573.78</v>
      </c>
      <c r="N126">
        <v>1</v>
      </c>
      <c r="O126" s="108">
        <v>573.78</v>
      </c>
      <c r="P126" t="s">
        <v>95</v>
      </c>
      <c r="R126" s="11" t="s">
        <v>105</v>
      </c>
      <c r="S126" s="138"/>
      <c r="U126" s="52"/>
    </row>
    <row r="127" spans="1:21" x14ac:dyDescent="0.25">
      <c r="A127" t="s">
        <v>1005</v>
      </c>
      <c r="B127" t="s">
        <v>173</v>
      </c>
      <c r="C127" t="s">
        <v>133</v>
      </c>
      <c r="D127" s="52" t="s">
        <v>108</v>
      </c>
      <c r="E127" s="56" t="s">
        <v>105</v>
      </c>
      <c r="F127">
        <v>40700</v>
      </c>
      <c r="G127" t="s">
        <v>911</v>
      </c>
      <c r="I127" t="s">
        <v>121</v>
      </c>
      <c r="J127">
        <v>2026</v>
      </c>
      <c r="K127">
        <v>7</v>
      </c>
      <c r="L127" s="52" t="s">
        <v>94</v>
      </c>
      <c r="M127" s="108">
        <v>115.89</v>
      </c>
      <c r="N127">
        <v>1</v>
      </c>
      <c r="O127" s="108">
        <v>115.89</v>
      </c>
      <c r="P127" t="s">
        <v>95</v>
      </c>
      <c r="R127" s="11" t="s">
        <v>105</v>
      </c>
      <c r="S127" s="138"/>
      <c r="U127" s="52"/>
    </row>
    <row r="128" spans="1:21" x14ac:dyDescent="0.25">
      <c r="A128" t="s">
        <v>1005</v>
      </c>
      <c r="B128" t="s">
        <v>173</v>
      </c>
      <c r="C128" t="s">
        <v>133</v>
      </c>
      <c r="D128" s="52" t="s">
        <v>108</v>
      </c>
      <c r="E128" s="56" t="s">
        <v>105</v>
      </c>
      <c r="F128">
        <v>40700</v>
      </c>
      <c r="G128" t="s">
        <v>911</v>
      </c>
      <c r="I128" t="s">
        <v>139</v>
      </c>
      <c r="J128">
        <v>2026</v>
      </c>
      <c r="K128">
        <v>7</v>
      </c>
      <c r="L128" s="52" t="s">
        <v>94</v>
      </c>
      <c r="M128" s="108">
        <v>95.63</v>
      </c>
      <c r="N128">
        <v>1</v>
      </c>
      <c r="O128" s="108">
        <v>95.63</v>
      </c>
      <c r="P128" t="s">
        <v>95</v>
      </c>
      <c r="R128" s="11" t="s">
        <v>105</v>
      </c>
      <c r="S128" s="138"/>
      <c r="U128" s="52"/>
    </row>
    <row r="129" spans="1:21" x14ac:dyDescent="0.25">
      <c r="A129" t="s">
        <v>1005</v>
      </c>
      <c r="B129" t="s">
        <v>173</v>
      </c>
      <c r="C129" t="s">
        <v>133</v>
      </c>
      <c r="D129" s="52" t="s">
        <v>108</v>
      </c>
      <c r="E129" s="56" t="s">
        <v>105</v>
      </c>
      <c r="F129">
        <v>40700</v>
      </c>
      <c r="G129" t="s">
        <v>911</v>
      </c>
      <c r="I129" t="s">
        <v>111</v>
      </c>
      <c r="J129">
        <v>2026</v>
      </c>
      <c r="K129">
        <v>7</v>
      </c>
      <c r="L129" s="52" t="s">
        <v>94</v>
      </c>
      <c r="M129" s="108">
        <v>956.3</v>
      </c>
      <c r="N129">
        <v>1</v>
      </c>
      <c r="O129" s="108">
        <v>956.3</v>
      </c>
      <c r="P129" t="s">
        <v>95</v>
      </c>
      <c r="R129" s="11" t="s">
        <v>105</v>
      </c>
      <c r="S129" s="138"/>
      <c r="U129" s="52"/>
    </row>
    <row r="130" spans="1:21" x14ac:dyDescent="0.25">
      <c r="A130" t="s">
        <v>1005</v>
      </c>
      <c r="B130" t="s">
        <v>174</v>
      </c>
      <c r="C130" t="s">
        <v>133</v>
      </c>
      <c r="D130" s="52" t="s">
        <v>108</v>
      </c>
      <c r="E130" s="56" t="s">
        <v>105</v>
      </c>
      <c r="F130">
        <v>40700</v>
      </c>
      <c r="G130" t="s">
        <v>911</v>
      </c>
      <c r="I130" t="s">
        <v>111</v>
      </c>
      <c r="J130">
        <v>2026</v>
      </c>
      <c r="K130">
        <v>7</v>
      </c>
      <c r="L130" s="52" t="s">
        <v>94</v>
      </c>
      <c r="M130" s="108">
        <v>95.63</v>
      </c>
      <c r="N130">
        <v>1</v>
      </c>
      <c r="O130" s="108">
        <v>95.63</v>
      </c>
      <c r="P130" t="s">
        <v>95</v>
      </c>
      <c r="R130" s="11" t="s">
        <v>105</v>
      </c>
      <c r="S130" s="138"/>
      <c r="U130" s="52"/>
    </row>
    <row r="131" spans="1:21" x14ac:dyDescent="0.25">
      <c r="A131" t="s">
        <v>1005</v>
      </c>
      <c r="B131" t="s">
        <v>175</v>
      </c>
      <c r="C131" t="s">
        <v>133</v>
      </c>
      <c r="D131" s="52" t="s">
        <v>108</v>
      </c>
      <c r="E131" s="56" t="s">
        <v>102</v>
      </c>
      <c r="F131">
        <v>40700</v>
      </c>
      <c r="G131" t="s">
        <v>911</v>
      </c>
      <c r="I131" t="s">
        <v>125</v>
      </c>
      <c r="J131">
        <v>2026</v>
      </c>
      <c r="K131">
        <v>7</v>
      </c>
      <c r="L131" s="52" t="s">
        <v>94</v>
      </c>
      <c r="M131" s="108">
        <v>109.27</v>
      </c>
      <c r="N131">
        <v>1</v>
      </c>
      <c r="O131" s="108">
        <v>109.27</v>
      </c>
      <c r="P131" t="s">
        <v>95</v>
      </c>
      <c r="R131" s="11" t="s">
        <v>102</v>
      </c>
      <c r="S131" s="138"/>
      <c r="U131" s="52"/>
    </row>
    <row r="132" spans="1:21" x14ac:dyDescent="0.25">
      <c r="A132" t="s">
        <v>1005</v>
      </c>
      <c r="B132" t="s">
        <v>175</v>
      </c>
      <c r="C132" t="s">
        <v>133</v>
      </c>
      <c r="D132" s="52" t="s">
        <v>108</v>
      </c>
      <c r="E132" s="56" t="s">
        <v>104</v>
      </c>
      <c r="F132">
        <v>40700</v>
      </c>
      <c r="G132" t="s">
        <v>911</v>
      </c>
      <c r="I132" t="s">
        <v>118</v>
      </c>
      <c r="J132">
        <v>2026</v>
      </c>
      <c r="K132">
        <v>7</v>
      </c>
      <c r="L132" s="52" t="s">
        <v>94</v>
      </c>
      <c r="M132" s="108">
        <v>54.08</v>
      </c>
      <c r="N132">
        <v>1</v>
      </c>
      <c r="O132" s="108">
        <v>54.08</v>
      </c>
      <c r="P132" t="s">
        <v>95</v>
      </c>
      <c r="R132" s="11" t="s">
        <v>104</v>
      </c>
      <c r="S132" s="138"/>
      <c r="U132" s="52"/>
    </row>
    <row r="133" spans="1:21" x14ac:dyDescent="0.25">
      <c r="A133" t="s">
        <v>1005</v>
      </c>
      <c r="B133" t="s">
        <v>175</v>
      </c>
      <c r="C133" t="s">
        <v>133</v>
      </c>
      <c r="D133" s="52" t="s">
        <v>108</v>
      </c>
      <c r="E133" s="56" t="s">
        <v>104</v>
      </c>
      <c r="F133">
        <v>40700</v>
      </c>
      <c r="G133" t="s">
        <v>911</v>
      </c>
      <c r="I133" t="s">
        <v>120</v>
      </c>
      <c r="J133">
        <v>2026</v>
      </c>
      <c r="K133">
        <v>7</v>
      </c>
      <c r="L133" s="52" t="s">
        <v>94</v>
      </c>
      <c r="M133" s="108">
        <v>135.19999999999999</v>
      </c>
      <c r="N133">
        <v>1</v>
      </c>
      <c r="O133" s="108">
        <v>135.19999999999999</v>
      </c>
      <c r="P133" t="s">
        <v>95</v>
      </c>
      <c r="R133" s="11" t="s">
        <v>104</v>
      </c>
      <c r="S133" s="138"/>
      <c r="U133" s="52"/>
    </row>
    <row r="134" spans="1:21" x14ac:dyDescent="0.25">
      <c r="A134" t="s">
        <v>1005</v>
      </c>
      <c r="B134" t="s">
        <v>175</v>
      </c>
      <c r="C134" t="s">
        <v>133</v>
      </c>
      <c r="D134" s="52" t="s">
        <v>108</v>
      </c>
      <c r="E134" s="56" t="s">
        <v>105</v>
      </c>
      <c r="F134">
        <v>40700</v>
      </c>
      <c r="G134" t="s">
        <v>911</v>
      </c>
      <c r="I134" t="s">
        <v>111</v>
      </c>
      <c r="J134">
        <v>2026</v>
      </c>
      <c r="K134">
        <v>7</v>
      </c>
      <c r="L134" s="52" t="s">
        <v>94</v>
      </c>
      <c r="M134" s="108">
        <v>382.52</v>
      </c>
      <c r="N134">
        <v>1</v>
      </c>
      <c r="O134" s="108">
        <v>382.52</v>
      </c>
      <c r="P134" t="s">
        <v>95</v>
      </c>
      <c r="R134" s="11" t="s">
        <v>105</v>
      </c>
      <c r="S134" s="138"/>
      <c r="U134" s="52"/>
    </row>
    <row r="135" spans="1:21" x14ac:dyDescent="0.25">
      <c r="A135" t="s">
        <v>1005</v>
      </c>
      <c r="B135" t="s">
        <v>176</v>
      </c>
      <c r="C135" t="s">
        <v>133</v>
      </c>
      <c r="D135" s="52" t="s">
        <v>108</v>
      </c>
      <c r="E135" s="56" t="s">
        <v>105</v>
      </c>
      <c r="F135">
        <v>40700</v>
      </c>
      <c r="G135" t="s">
        <v>911</v>
      </c>
      <c r="I135" t="s">
        <v>109</v>
      </c>
      <c r="J135">
        <v>2026</v>
      </c>
      <c r="K135">
        <v>7</v>
      </c>
      <c r="L135" s="52" t="s">
        <v>94</v>
      </c>
      <c r="M135" s="108">
        <v>95.63</v>
      </c>
      <c r="N135">
        <v>1</v>
      </c>
      <c r="O135" s="108">
        <v>95.63</v>
      </c>
      <c r="P135" t="s">
        <v>95</v>
      </c>
      <c r="R135" s="11" t="s">
        <v>105</v>
      </c>
      <c r="S135" s="138"/>
      <c r="U135" s="52"/>
    </row>
    <row r="136" spans="1:21" x14ac:dyDescent="0.25">
      <c r="A136" t="s">
        <v>1005</v>
      </c>
      <c r="B136" t="s">
        <v>177</v>
      </c>
      <c r="C136" t="s">
        <v>133</v>
      </c>
      <c r="D136" s="52" t="s">
        <v>108</v>
      </c>
      <c r="E136" s="56" t="s">
        <v>105</v>
      </c>
      <c r="F136">
        <v>40700</v>
      </c>
      <c r="G136" t="s">
        <v>911</v>
      </c>
      <c r="I136" t="s">
        <v>111</v>
      </c>
      <c r="J136">
        <v>2026</v>
      </c>
      <c r="K136">
        <v>7</v>
      </c>
      <c r="L136" s="52" t="s">
        <v>94</v>
      </c>
      <c r="M136" s="108">
        <v>95.63</v>
      </c>
      <c r="N136">
        <v>1</v>
      </c>
      <c r="O136" s="108">
        <v>95.63</v>
      </c>
      <c r="P136" t="s">
        <v>95</v>
      </c>
      <c r="R136" s="11" t="s">
        <v>105</v>
      </c>
      <c r="S136" s="138"/>
      <c r="U136" s="52"/>
    </row>
    <row r="137" spans="1:21" x14ac:dyDescent="0.25">
      <c r="A137" t="s">
        <v>1005</v>
      </c>
      <c r="B137" t="s">
        <v>178</v>
      </c>
      <c r="C137" t="s">
        <v>133</v>
      </c>
      <c r="D137" s="52" t="s">
        <v>108</v>
      </c>
      <c r="E137" s="56" t="s">
        <v>102</v>
      </c>
      <c r="F137">
        <v>40700</v>
      </c>
      <c r="G137" t="s">
        <v>911</v>
      </c>
      <c r="I137" t="s">
        <v>125</v>
      </c>
      <c r="J137">
        <v>2026</v>
      </c>
      <c r="K137">
        <v>7</v>
      </c>
      <c r="L137" s="52" t="s">
        <v>94</v>
      </c>
      <c r="M137" s="108">
        <v>385.32</v>
      </c>
      <c r="N137">
        <v>1</v>
      </c>
      <c r="O137" s="108">
        <v>385.32</v>
      </c>
      <c r="P137" t="s">
        <v>95</v>
      </c>
      <c r="R137" s="11" t="s">
        <v>102</v>
      </c>
      <c r="S137" s="138"/>
      <c r="U137" s="52"/>
    </row>
    <row r="138" spans="1:21" x14ac:dyDescent="0.25">
      <c r="A138" t="s">
        <v>1005</v>
      </c>
      <c r="B138" t="s">
        <v>178</v>
      </c>
      <c r="C138" t="s">
        <v>133</v>
      </c>
      <c r="D138" s="52" t="s">
        <v>108</v>
      </c>
      <c r="E138" s="56" t="s">
        <v>93</v>
      </c>
      <c r="F138">
        <v>40700</v>
      </c>
      <c r="G138" t="s">
        <v>911</v>
      </c>
      <c r="I138" t="s">
        <v>142</v>
      </c>
      <c r="J138">
        <v>2026</v>
      </c>
      <c r="K138">
        <v>7</v>
      </c>
      <c r="L138" s="52" t="s">
        <v>94</v>
      </c>
      <c r="M138" s="108">
        <v>125.55</v>
      </c>
      <c r="N138">
        <v>1</v>
      </c>
      <c r="O138" s="108">
        <v>125.55</v>
      </c>
      <c r="P138" t="s">
        <v>95</v>
      </c>
      <c r="R138" s="11" t="s">
        <v>93</v>
      </c>
      <c r="S138" s="138"/>
      <c r="U138" s="52"/>
    </row>
    <row r="139" spans="1:21" x14ac:dyDescent="0.25">
      <c r="A139" t="s">
        <v>1005</v>
      </c>
      <c r="B139" t="s">
        <v>178</v>
      </c>
      <c r="C139" t="s">
        <v>133</v>
      </c>
      <c r="D139" s="52" t="s">
        <v>108</v>
      </c>
      <c r="E139" s="56" t="s">
        <v>104</v>
      </c>
      <c r="F139">
        <v>40700</v>
      </c>
      <c r="G139" t="s">
        <v>911</v>
      </c>
      <c r="I139" t="s">
        <v>2528</v>
      </c>
      <c r="J139">
        <v>2026</v>
      </c>
      <c r="K139">
        <v>7</v>
      </c>
      <c r="L139" s="52" t="s">
        <v>94</v>
      </c>
      <c r="M139" s="108">
        <v>114.36</v>
      </c>
      <c r="N139">
        <v>1</v>
      </c>
      <c r="O139" s="108">
        <v>114.36</v>
      </c>
      <c r="P139" t="s">
        <v>95</v>
      </c>
      <c r="R139" s="11" t="s">
        <v>104</v>
      </c>
      <c r="S139" s="138"/>
      <c r="U139" s="52"/>
    </row>
    <row r="140" spans="1:21" x14ac:dyDescent="0.25">
      <c r="A140" t="s">
        <v>1005</v>
      </c>
      <c r="B140" t="s">
        <v>178</v>
      </c>
      <c r="C140" t="s">
        <v>133</v>
      </c>
      <c r="D140" s="52" t="s">
        <v>108</v>
      </c>
      <c r="E140" s="56" t="s">
        <v>105</v>
      </c>
      <c r="F140">
        <v>40700</v>
      </c>
      <c r="G140" t="s">
        <v>911</v>
      </c>
      <c r="I140" t="s">
        <v>121</v>
      </c>
      <c r="J140">
        <v>2026</v>
      </c>
      <c r="K140">
        <v>7</v>
      </c>
      <c r="L140" s="52" t="s">
        <v>94</v>
      </c>
      <c r="M140" s="108">
        <v>115.89</v>
      </c>
      <c r="N140">
        <v>1</v>
      </c>
      <c r="O140" s="108">
        <v>115.89</v>
      </c>
      <c r="P140" t="s">
        <v>95</v>
      </c>
      <c r="R140" s="11" t="s">
        <v>105</v>
      </c>
      <c r="S140" s="138"/>
      <c r="U140" s="52"/>
    </row>
    <row r="141" spans="1:21" x14ac:dyDescent="0.25">
      <c r="A141" t="s">
        <v>1005</v>
      </c>
      <c r="B141" t="s">
        <v>178</v>
      </c>
      <c r="C141" t="s">
        <v>133</v>
      </c>
      <c r="D141" s="52" t="s">
        <v>108</v>
      </c>
      <c r="E141" s="56" t="s">
        <v>105</v>
      </c>
      <c r="F141">
        <v>40700</v>
      </c>
      <c r="G141" t="s">
        <v>911</v>
      </c>
      <c r="I141" t="s">
        <v>111</v>
      </c>
      <c r="J141">
        <v>2026</v>
      </c>
      <c r="K141">
        <v>7</v>
      </c>
      <c r="L141" s="52" t="s">
        <v>94</v>
      </c>
      <c r="M141" s="108">
        <v>573.78</v>
      </c>
      <c r="N141">
        <v>1</v>
      </c>
      <c r="O141" s="108">
        <v>573.78</v>
      </c>
      <c r="P141" t="s">
        <v>95</v>
      </c>
      <c r="R141" s="11" t="s">
        <v>105</v>
      </c>
      <c r="S141" s="138"/>
      <c r="U141" s="52"/>
    </row>
    <row r="142" spans="1:21" x14ac:dyDescent="0.25">
      <c r="A142" t="s">
        <v>1005</v>
      </c>
      <c r="B142" t="s">
        <v>179</v>
      </c>
      <c r="C142" t="s">
        <v>133</v>
      </c>
      <c r="D142" s="52" t="s">
        <v>108</v>
      </c>
      <c r="E142" s="56" t="s">
        <v>105</v>
      </c>
      <c r="F142">
        <v>40700</v>
      </c>
      <c r="G142" t="s">
        <v>911</v>
      </c>
      <c r="I142" t="s">
        <v>121</v>
      </c>
      <c r="J142">
        <v>2026</v>
      </c>
      <c r="K142">
        <v>7</v>
      </c>
      <c r="L142" s="52" t="s">
        <v>94</v>
      </c>
      <c r="M142" s="108">
        <v>347.67</v>
      </c>
      <c r="N142">
        <v>1</v>
      </c>
      <c r="O142" s="108">
        <v>347.67</v>
      </c>
      <c r="P142" t="s">
        <v>95</v>
      </c>
      <c r="R142" s="11" t="s">
        <v>105</v>
      </c>
      <c r="S142" s="138"/>
      <c r="U142" s="52"/>
    </row>
    <row r="143" spans="1:21" x14ac:dyDescent="0.25">
      <c r="A143" t="s">
        <v>1005</v>
      </c>
      <c r="B143" t="s">
        <v>179</v>
      </c>
      <c r="C143" t="s">
        <v>133</v>
      </c>
      <c r="D143" s="52" t="s">
        <v>108</v>
      </c>
      <c r="E143" s="56" t="s">
        <v>105</v>
      </c>
      <c r="F143">
        <v>40700</v>
      </c>
      <c r="G143" t="s">
        <v>911</v>
      </c>
      <c r="I143" t="s">
        <v>139</v>
      </c>
      <c r="J143">
        <v>2026</v>
      </c>
      <c r="K143">
        <v>7</v>
      </c>
      <c r="L143" s="52" t="s">
        <v>94</v>
      </c>
      <c r="M143" s="108">
        <v>95.63</v>
      </c>
      <c r="N143">
        <v>1</v>
      </c>
      <c r="O143" s="108">
        <v>95.63</v>
      </c>
      <c r="P143" t="s">
        <v>95</v>
      </c>
      <c r="R143" s="11" t="s">
        <v>105</v>
      </c>
      <c r="S143" s="138"/>
      <c r="U143" s="52"/>
    </row>
    <row r="144" spans="1:21" x14ac:dyDescent="0.25">
      <c r="A144" t="s">
        <v>1005</v>
      </c>
      <c r="B144" t="s">
        <v>179</v>
      </c>
      <c r="C144" t="s">
        <v>133</v>
      </c>
      <c r="D144" s="52" t="s">
        <v>108</v>
      </c>
      <c r="E144" s="56" t="s">
        <v>105</v>
      </c>
      <c r="F144">
        <v>40700</v>
      </c>
      <c r="G144" t="s">
        <v>911</v>
      </c>
      <c r="I144" t="s">
        <v>111</v>
      </c>
      <c r="J144">
        <v>2026</v>
      </c>
      <c r="K144">
        <v>7</v>
      </c>
      <c r="L144" s="52" t="s">
        <v>94</v>
      </c>
      <c r="M144" s="108">
        <v>478.15</v>
      </c>
      <c r="N144">
        <v>1</v>
      </c>
      <c r="O144" s="108">
        <v>478.15</v>
      </c>
      <c r="P144" t="s">
        <v>95</v>
      </c>
      <c r="R144" s="11" t="s">
        <v>105</v>
      </c>
      <c r="S144" s="138"/>
      <c r="U144" s="52"/>
    </row>
    <row r="145" spans="1:21" x14ac:dyDescent="0.25">
      <c r="A145" t="s">
        <v>1005</v>
      </c>
      <c r="B145" t="s">
        <v>180</v>
      </c>
      <c r="C145" t="s">
        <v>133</v>
      </c>
      <c r="D145" s="52" t="s">
        <v>108</v>
      </c>
      <c r="E145" s="56" t="s">
        <v>102</v>
      </c>
      <c r="F145">
        <v>40700</v>
      </c>
      <c r="G145" t="s">
        <v>911</v>
      </c>
      <c r="I145" t="s">
        <v>125</v>
      </c>
      <c r="J145">
        <v>2026</v>
      </c>
      <c r="K145">
        <v>7</v>
      </c>
      <c r="L145" s="52" t="s">
        <v>94</v>
      </c>
      <c r="M145" s="108">
        <v>83.39</v>
      </c>
      <c r="N145">
        <v>1</v>
      </c>
      <c r="O145" s="108">
        <v>83.39</v>
      </c>
      <c r="P145" t="s">
        <v>95</v>
      </c>
      <c r="R145" s="11" t="s">
        <v>102</v>
      </c>
      <c r="S145" s="138"/>
      <c r="U145" s="52"/>
    </row>
    <row r="146" spans="1:21" x14ac:dyDescent="0.25">
      <c r="A146" t="s">
        <v>1005</v>
      </c>
      <c r="B146" t="s">
        <v>180</v>
      </c>
      <c r="C146" t="s">
        <v>133</v>
      </c>
      <c r="D146" s="52" t="s">
        <v>108</v>
      </c>
      <c r="E146" s="56" t="s">
        <v>105</v>
      </c>
      <c r="F146">
        <v>40700</v>
      </c>
      <c r="G146" t="s">
        <v>911</v>
      </c>
      <c r="I146" t="s">
        <v>121</v>
      </c>
      <c r="J146">
        <v>2026</v>
      </c>
      <c r="K146">
        <v>7</v>
      </c>
      <c r="L146" s="52" t="s">
        <v>94</v>
      </c>
      <c r="M146" s="108">
        <v>115.89</v>
      </c>
      <c r="N146">
        <v>1</v>
      </c>
      <c r="O146" s="108">
        <v>115.89</v>
      </c>
      <c r="P146" t="s">
        <v>95</v>
      </c>
      <c r="R146" s="11" t="s">
        <v>105</v>
      </c>
      <c r="S146" s="138"/>
      <c r="U146" s="52"/>
    </row>
    <row r="147" spans="1:21" x14ac:dyDescent="0.25">
      <c r="A147" t="s">
        <v>1005</v>
      </c>
      <c r="B147" t="s">
        <v>180</v>
      </c>
      <c r="C147" t="s">
        <v>133</v>
      </c>
      <c r="D147" s="52" t="s">
        <v>108</v>
      </c>
      <c r="E147" s="56" t="s">
        <v>105</v>
      </c>
      <c r="F147">
        <v>40700</v>
      </c>
      <c r="G147" t="s">
        <v>911</v>
      </c>
      <c r="I147" t="s">
        <v>111</v>
      </c>
      <c r="J147">
        <v>2026</v>
      </c>
      <c r="K147">
        <v>7</v>
      </c>
      <c r="L147" s="52" t="s">
        <v>94</v>
      </c>
      <c r="M147" s="108">
        <v>765.04</v>
      </c>
      <c r="N147">
        <v>1</v>
      </c>
      <c r="O147" s="108">
        <v>765.04</v>
      </c>
      <c r="P147" t="s">
        <v>95</v>
      </c>
      <c r="R147" s="11" t="s">
        <v>105</v>
      </c>
      <c r="S147" s="138"/>
      <c r="U147" s="52"/>
    </row>
    <row r="148" spans="1:21" x14ac:dyDescent="0.25">
      <c r="A148" t="s">
        <v>1005</v>
      </c>
      <c r="B148" t="s">
        <v>181</v>
      </c>
      <c r="C148" t="s">
        <v>133</v>
      </c>
      <c r="D148" s="52" t="s">
        <v>108</v>
      </c>
      <c r="E148" s="56" t="s">
        <v>105</v>
      </c>
      <c r="F148">
        <v>40700</v>
      </c>
      <c r="G148" t="s">
        <v>911</v>
      </c>
      <c r="I148" t="s">
        <v>109</v>
      </c>
      <c r="J148">
        <v>2026</v>
      </c>
      <c r="K148">
        <v>7</v>
      </c>
      <c r="L148" s="52" t="s">
        <v>94</v>
      </c>
      <c r="M148" s="108">
        <v>286.89</v>
      </c>
      <c r="N148">
        <v>1</v>
      </c>
      <c r="O148" s="108">
        <v>286.89</v>
      </c>
      <c r="P148" t="s">
        <v>95</v>
      </c>
      <c r="R148" s="11" t="s">
        <v>105</v>
      </c>
      <c r="S148" s="138"/>
      <c r="U148" s="52"/>
    </row>
    <row r="149" spans="1:21" x14ac:dyDescent="0.25">
      <c r="A149" t="s">
        <v>1005</v>
      </c>
      <c r="B149" t="s">
        <v>181</v>
      </c>
      <c r="C149" t="s">
        <v>133</v>
      </c>
      <c r="D149" s="52" t="s">
        <v>108</v>
      </c>
      <c r="E149" s="56" t="s">
        <v>104</v>
      </c>
      <c r="F149">
        <v>40700</v>
      </c>
      <c r="G149" t="s">
        <v>911</v>
      </c>
      <c r="I149" t="s">
        <v>118</v>
      </c>
      <c r="J149">
        <v>2026</v>
      </c>
      <c r="K149">
        <v>7</v>
      </c>
      <c r="L149" s="52" t="s">
        <v>94</v>
      </c>
      <c r="M149" s="108">
        <v>108.16</v>
      </c>
      <c r="N149">
        <v>1</v>
      </c>
      <c r="O149" s="108">
        <v>108.16</v>
      </c>
      <c r="P149" t="s">
        <v>95</v>
      </c>
      <c r="R149" s="11" t="s">
        <v>104</v>
      </c>
      <c r="S149" s="138"/>
      <c r="U149" s="52"/>
    </row>
    <row r="150" spans="1:21" x14ac:dyDescent="0.25">
      <c r="A150" t="s">
        <v>1005</v>
      </c>
      <c r="B150" t="s">
        <v>181</v>
      </c>
      <c r="C150" t="s">
        <v>133</v>
      </c>
      <c r="D150" s="52" t="s">
        <v>108</v>
      </c>
      <c r="E150" s="56" t="s">
        <v>104</v>
      </c>
      <c r="F150">
        <v>40700</v>
      </c>
      <c r="G150" t="s">
        <v>911</v>
      </c>
      <c r="I150" t="s">
        <v>120</v>
      </c>
      <c r="J150">
        <v>2026</v>
      </c>
      <c r="K150">
        <v>7</v>
      </c>
      <c r="L150" s="52" t="s">
        <v>94</v>
      </c>
      <c r="M150" s="108">
        <v>270.39999999999998</v>
      </c>
      <c r="N150">
        <v>1</v>
      </c>
      <c r="O150" s="108">
        <v>270.39999999999998</v>
      </c>
      <c r="P150" t="s">
        <v>95</v>
      </c>
      <c r="R150" s="11" t="s">
        <v>104</v>
      </c>
      <c r="S150" s="138"/>
      <c r="U150" s="52"/>
    </row>
    <row r="151" spans="1:21" x14ac:dyDescent="0.25">
      <c r="A151" t="s">
        <v>1005</v>
      </c>
      <c r="B151" t="s">
        <v>181</v>
      </c>
      <c r="C151" t="s">
        <v>133</v>
      </c>
      <c r="D151" s="52" t="s">
        <v>108</v>
      </c>
      <c r="E151" s="56" t="s">
        <v>105</v>
      </c>
      <c r="F151">
        <v>40700</v>
      </c>
      <c r="G151" t="s">
        <v>911</v>
      </c>
      <c r="I151" t="s">
        <v>121</v>
      </c>
      <c r="J151">
        <v>2026</v>
      </c>
      <c r="K151">
        <v>7</v>
      </c>
      <c r="L151" s="52" t="s">
        <v>94</v>
      </c>
      <c r="M151" s="108">
        <v>115.89</v>
      </c>
      <c r="N151">
        <v>1</v>
      </c>
      <c r="O151" s="108">
        <v>115.89</v>
      </c>
      <c r="P151" t="s">
        <v>95</v>
      </c>
      <c r="R151" s="11" t="s">
        <v>105</v>
      </c>
      <c r="S151" s="138"/>
      <c r="U151" s="52"/>
    </row>
    <row r="152" spans="1:21" x14ac:dyDescent="0.25">
      <c r="A152" t="s">
        <v>1005</v>
      </c>
      <c r="B152" t="s">
        <v>181</v>
      </c>
      <c r="C152" t="s">
        <v>133</v>
      </c>
      <c r="D152" s="52" t="s">
        <v>108</v>
      </c>
      <c r="E152" s="56" t="s">
        <v>105</v>
      </c>
      <c r="F152">
        <v>40700</v>
      </c>
      <c r="G152" t="s">
        <v>911</v>
      </c>
      <c r="I152" t="s">
        <v>111</v>
      </c>
      <c r="J152">
        <v>2026</v>
      </c>
      <c r="K152">
        <v>7</v>
      </c>
      <c r="L152" s="52" t="s">
        <v>94</v>
      </c>
      <c r="M152" s="108">
        <v>860.67</v>
      </c>
      <c r="N152">
        <v>1</v>
      </c>
      <c r="O152" s="108">
        <v>860.67</v>
      </c>
      <c r="P152" t="s">
        <v>95</v>
      </c>
      <c r="R152" s="11" t="s">
        <v>105</v>
      </c>
      <c r="S152" s="138"/>
      <c r="U152" s="52"/>
    </row>
    <row r="153" spans="1:21" x14ac:dyDescent="0.25">
      <c r="A153" t="s">
        <v>1005</v>
      </c>
      <c r="B153" t="s">
        <v>182</v>
      </c>
      <c r="C153" t="s">
        <v>133</v>
      </c>
      <c r="D153" s="52" t="s">
        <v>108</v>
      </c>
      <c r="E153" s="56" t="s">
        <v>104</v>
      </c>
      <c r="F153">
        <v>40700</v>
      </c>
      <c r="G153" t="s">
        <v>911</v>
      </c>
      <c r="I153" t="s">
        <v>118</v>
      </c>
      <c r="J153">
        <v>2026</v>
      </c>
      <c r="K153">
        <v>7</v>
      </c>
      <c r="L153" s="52" t="s">
        <v>94</v>
      </c>
      <c r="M153" s="108">
        <v>54.08</v>
      </c>
      <c r="N153">
        <v>1</v>
      </c>
      <c r="O153" s="108">
        <v>54.08</v>
      </c>
      <c r="P153" t="s">
        <v>95</v>
      </c>
      <c r="R153" s="11" t="s">
        <v>104</v>
      </c>
      <c r="S153" s="138"/>
      <c r="U153" s="52"/>
    </row>
    <row r="154" spans="1:21" x14ac:dyDescent="0.25">
      <c r="A154" t="s">
        <v>1005</v>
      </c>
      <c r="B154" t="s">
        <v>182</v>
      </c>
      <c r="C154" t="s">
        <v>133</v>
      </c>
      <c r="D154" s="52" t="s">
        <v>108</v>
      </c>
      <c r="E154" s="56" t="s">
        <v>104</v>
      </c>
      <c r="F154">
        <v>40700</v>
      </c>
      <c r="G154" t="s">
        <v>911</v>
      </c>
      <c r="I154" t="s">
        <v>120</v>
      </c>
      <c r="J154">
        <v>2026</v>
      </c>
      <c r="K154">
        <v>7</v>
      </c>
      <c r="L154" s="52" t="s">
        <v>94</v>
      </c>
      <c r="M154" s="108">
        <v>135.19999999999999</v>
      </c>
      <c r="N154">
        <v>1</v>
      </c>
      <c r="O154" s="108">
        <v>135.19999999999999</v>
      </c>
      <c r="P154" t="s">
        <v>95</v>
      </c>
      <c r="R154" s="11" t="s">
        <v>104</v>
      </c>
      <c r="S154" s="138"/>
      <c r="U154" s="52"/>
    </row>
    <row r="155" spans="1:21" x14ac:dyDescent="0.25">
      <c r="A155" t="s">
        <v>1005</v>
      </c>
      <c r="B155" t="s">
        <v>182</v>
      </c>
      <c r="C155" t="s">
        <v>133</v>
      </c>
      <c r="D155" s="52" t="s">
        <v>108</v>
      </c>
      <c r="E155" s="56" t="s">
        <v>105</v>
      </c>
      <c r="F155">
        <v>40700</v>
      </c>
      <c r="G155" t="s">
        <v>911</v>
      </c>
      <c r="I155" t="s">
        <v>121</v>
      </c>
      <c r="J155">
        <v>2026</v>
      </c>
      <c r="K155">
        <v>7</v>
      </c>
      <c r="L155" s="52" t="s">
        <v>94</v>
      </c>
      <c r="M155" s="108">
        <v>115.89</v>
      </c>
      <c r="N155">
        <v>1</v>
      </c>
      <c r="O155" s="108">
        <v>115.89</v>
      </c>
      <c r="P155" t="s">
        <v>95</v>
      </c>
      <c r="R155" s="11" t="s">
        <v>105</v>
      </c>
      <c r="S155" s="138"/>
      <c r="U155" s="52"/>
    </row>
    <row r="156" spans="1:21" x14ac:dyDescent="0.25">
      <c r="A156" t="s">
        <v>1005</v>
      </c>
      <c r="B156" t="s">
        <v>182</v>
      </c>
      <c r="C156" t="s">
        <v>133</v>
      </c>
      <c r="D156" s="52" t="s">
        <v>108</v>
      </c>
      <c r="E156" s="56" t="s">
        <v>105</v>
      </c>
      <c r="F156">
        <v>40700</v>
      </c>
      <c r="G156" t="s">
        <v>911</v>
      </c>
      <c r="I156" t="s">
        <v>111</v>
      </c>
      <c r="J156">
        <v>2026</v>
      </c>
      <c r="K156">
        <v>7</v>
      </c>
      <c r="L156" s="52" t="s">
        <v>94</v>
      </c>
      <c r="M156" s="108">
        <v>382.52</v>
      </c>
      <c r="N156">
        <v>1</v>
      </c>
      <c r="O156" s="108">
        <v>382.52</v>
      </c>
      <c r="P156" t="s">
        <v>95</v>
      </c>
      <c r="R156" s="11" t="s">
        <v>105</v>
      </c>
      <c r="S156" s="138"/>
      <c r="U156" s="52"/>
    </row>
    <row r="157" spans="1:21" x14ac:dyDescent="0.25">
      <c r="A157" t="s">
        <v>1005</v>
      </c>
      <c r="B157" t="s">
        <v>183</v>
      </c>
      <c r="C157" t="s">
        <v>133</v>
      </c>
      <c r="D157" s="52" t="s">
        <v>108</v>
      </c>
      <c r="E157" s="56" t="s">
        <v>105</v>
      </c>
      <c r="F157">
        <v>40700</v>
      </c>
      <c r="G157" t="s">
        <v>911</v>
      </c>
      <c r="I157" t="s">
        <v>121</v>
      </c>
      <c r="J157">
        <v>2026</v>
      </c>
      <c r="K157">
        <v>7</v>
      </c>
      <c r="L157" s="52" t="s">
        <v>94</v>
      </c>
      <c r="M157" s="108">
        <v>115.89</v>
      </c>
      <c r="N157">
        <v>1</v>
      </c>
      <c r="O157" s="108">
        <v>115.89</v>
      </c>
      <c r="P157" t="s">
        <v>95</v>
      </c>
      <c r="R157" s="11" t="s">
        <v>105</v>
      </c>
      <c r="S157" s="138"/>
      <c r="U157" s="52"/>
    </row>
    <row r="158" spans="1:21" x14ac:dyDescent="0.25">
      <c r="A158" t="s">
        <v>1005</v>
      </c>
      <c r="B158" t="s">
        <v>183</v>
      </c>
      <c r="C158" t="s">
        <v>133</v>
      </c>
      <c r="D158" s="52" t="s">
        <v>108</v>
      </c>
      <c r="E158" s="56" t="s">
        <v>105</v>
      </c>
      <c r="F158">
        <v>40700</v>
      </c>
      <c r="G158" t="s">
        <v>911</v>
      </c>
      <c r="I158" t="s">
        <v>111</v>
      </c>
      <c r="J158">
        <v>2026</v>
      </c>
      <c r="K158">
        <v>7</v>
      </c>
      <c r="L158" s="52" t="s">
        <v>94</v>
      </c>
      <c r="M158" s="108">
        <v>478.15</v>
      </c>
      <c r="N158">
        <v>1</v>
      </c>
      <c r="O158" s="108">
        <v>478.15</v>
      </c>
      <c r="P158" t="s">
        <v>95</v>
      </c>
      <c r="R158" s="11" t="s">
        <v>105</v>
      </c>
      <c r="S158" s="138"/>
      <c r="U158" s="52"/>
    </row>
    <row r="159" spans="1:21" x14ac:dyDescent="0.25">
      <c r="A159" t="s">
        <v>1005</v>
      </c>
      <c r="B159" t="s">
        <v>184</v>
      </c>
      <c r="C159" t="s">
        <v>133</v>
      </c>
      <c r="D159" s="52" t="s">
        <v>108</v>
      </c>
      <c r="E159" s="56" t="s">
        <v>105</v>
      </c>
      <c r="F159">
        <v>40700</v>
      </c>
      <c r="G159" t="s">
        <v>911</v>
      </c>
      <c r="I159" t="s">
        <v>111</v>
      </c>
      <c r="J159">
        <v>2026</v>
      </c>
      <c r="K159">
        <v>7</v>
      </c>
      <c r="L159" s="52" t="s">
        <v>94</v>
      </c>
      <c r="M159" s="108">
        <v>191.26</v>
      </c>
      <c r="N159">
        <v>1</v>
      </c>
      <c r="O159" s="108">
        <v>191.26</v>
      </c>
      <c r="P159" t="s">
        <v>95</v>
      </c>
      <c r="R159" s="11" t="s">
        <v>105</v>
      </c>
      <c r="S159" s="138"/>
      <c r="U159" s="52"/>
    </row>
    <row r="160" spans="1:21" x14ac:dyDescent="0.25">
      <c r="A160" t="s">
        <v>1005</v>
      </c>
      <c r="B160" t="s">
        <v>185</v>
      </c>
      <c r="C160" t="s">
        <v>133</v>
      </c>
      <c r="D160" s="52" t="s">
        <v>108</v>
      </c>
      <c r="E160" s="56" t="s">
        <v>104</v>
      </c>
      <c r="F160">
        <v>40700</v>
      </c>
      <c r="G160" t="s">
        <v>911</v>
      </c>
      <c r="I160" t="s">
        <v>118</v>
      </c>
      <c r="J160">
        <v>2026</v>
      </c>
      <c r="K160">
        <v>7</v>
      </c>
      <c r="L160" s="52" t="s">
        <v>94</v>
      </c>
      <c r="M160" s="108">
        <v>54.08</v>
      </c>
      <c r="N160">
        <v>1</v>
      </c>
      <c r="O160" s="108">
        <v>54.08</v>
      </c>
      <c r="P160" t="s">
        <v>95</v>
      </c>
      <c r="R160" s="11" t="s">
        <v>104</v>
      </c>
      <c r="S160" s="138"/>
      <c r="U160" s="52"/>
    </row>
    <row r="161" spans="1:21" x14ac:dyDescent="0.25">
      <c r="A161" t="s">
        <v>1005</v>
      </c>
      <c r="B161" t="s">
        <v>185</v>
      </c>
      <c r="C161" t="s">
        <v>133</v>
      </c>
      <c r="D161" s="52" t="s">
        <v>108</v>
      </c>
      <c r="E161" s="56" t="s">
        <v>104</v>
      </c>
      <c r="F161">
        <v>40700</v>
      </c>
      <c r="G161" t="s">
        <v>911</v>
      </c>
      <c r="I161" t="s">
        <v>120</v>
      </c>
      <c r="J161">
        <v>2026</v>
      </c>
      <c r="K161">
        <v>7</v>
      </c>
      <c r="L161" s="52" t="s">
        <v>94</v>
      </c>
      <c r="M161" s="108">
        <v>135.19999999999999</v>
      </c>
      <c r="N161">
        <v>1</v>
      </c>
      <c r="O161" s="108">
        <v>135.19999999999999</v>
      </c>
      <c r="P161" t="s">
        <v>95</v>
      </c>
      <c r="R161" s="11" t="s">
        <v>104</v>
      </c>
      <c r="S161" s="138"/>
      <c r="U161" s="52"/>
    </row>
    <row r="162" spans="1:21" x14ac:dyDescent="0.25">
      <c r="A162" t="s">
        <v>1005</v>
      </c>
      <c r="B162" t="s">
        <v>185</v>
      </c>
      <c r="C162" t="s">
        <v>133</v>
      </c>
      <c r="D162" s="52" t="s">
        <v>108</v>
      </c>
      <c r="E162" s="56" t="s">
        <v>105</v>
      </c>
      <c r="F162">
        <v>40700</v>
      </c>
      <c r="G162" t="s">
        <v>911</v>
      </c>
      <c r="I162" t="s">
        <v>121</v>
      </c>
      <c r="J162">
        <v>2026</v>
      </c>
      <c r="K162">
        <v>7</v>
      </c>
      <c r="L162" s="52" t="s">
        <v>94</v>
      </c>
      <c r="M162" s="108">
        <v>231.78</v>
      </c>
      <c r="N162">
        <v>1</v>
      </c>
      <c r="O162" s="108">
        <v>231.78</v>
      </c>
      <c r="P162" t="s">
        <v>95</v>
      </c>
      <c r="R162" s="11" t="s">
        <v>105</v>
      </c>
      <c r="S162" s="138"/>
      <c r="U162" s="52"/>
    </row>
    <row r="163" spans="1:21" x14ac:dyDescent="0.25">
      <c r="A163" t="s">
        <v>1005</v>
      </c>
      <c r="B163" t="s">
        <v>185</v>
      </c>
      <c r="C163" t="s">
        <v>133</v>
      </c>
      <c r="D163" s="52" t="s">
        <v>108</v>
      </c>
      <c r="E163" s="56" t="s">
        <v>105</v>
      </c>
      <c r="F163">
        <v>40700</v>
      </c>
      <c r="G163" t="s">
        <v>911</v>
      </c>
      <c r="I163" t="s">
        <v>111</v>
      </c>
      <c r="J163">
        <v>2026</v>
      </c>
      <c r="K163">
        <v>7</v>
      </c>
      <c r="L163" s="52" t="s">
        <v>94</v>
      </c>
      <c r="M163" s="108">
        <v>382.52</v>
      </c>
      <c r="N163">
        <v>1</v>
      </c>
      <c r="O163" s="108">
        <v>382.52</v>
      </c>
      <c r="P163" t="s">
        <v>95</v>
      </c>
      <c r="R163" s="11" t="s">
        <v>105</v>
      </c>
      <c r="S163" s="138"/>
      <c r="U163" s="52"/>
    </row>
    <row r="164" spans="1:21" x14ac:dyDescent="0.25">
      <c r="A164" t="s">
        <v>1005</v>
      </c>
      <c r="B164" t="s">
        <v>187</v>
      </c>
      <c r="C164" t="s">
        <v>133</v>
      </c>
      <c r="D164" s="52" t="s">
        <v>108</v>
      </c>
      <c r="E164" s="56" t="s">
        <v>105</v>
      </c>
      <c r="F164">
        <v>40700</v>
      </c>
      <c r="G164" t="s">
        <v>911</v>
      </c>
      <c r="I164" t="s">
        <v>111</v>
      </c>
      <c r="J164">
        <v>2026</v>
      </c>
      <c r="K164">
        <v>7</v>
      </c>
      <c r="L164" s="52" t="s">
        <v>94</v>
      </c>
      <c r="M164" s="108">
        <v>191.26</v>
      </c>
      <c r="N164">
        <v>1</v>
      </c>
      <c r="O164" s="108">
        <v>191.26</v>
      </c>
      <c r="P164" t="s">
        <v>95</v>
      </c>
      <c r="R164" s="11" t="s">
        <v>105</v>
      </c>
      <c r="S164" s="138"/>
      <c r="U164" s="52"/>
    </row>
    <row r="165" spans="1:21" x14ac:dyDescent="0.25">
      <c r="A165" t="s">
        <v>1005</v>
      </c>
      <c r="B165" t="s">
        <v>188</v>
      </c>
      <c r="C165" t="s">
        <v>133</v>
      </c>
      <c r="D165" s="52" t="s">
        <v>108</v>
      </c>
      <c r="E165" s="56" t="s">
        <v>102</v>
      </c>
      <c r="F165">
        <v>40700</v>
      </c>
      <c r="G165" t="s">
        <v>911</v>
      </c>
      <c r="I165" t="s">
        <v>186</v>
      </c>
      <c r="J165">
        <v>2026</v>
      </c>
      <c r="K165">
        <v>7</v>
      </c>
      <c r="L165" s="52" t="s">
        <v>94</v>
      </c>
      <c r="M165" s="108">
        <v>83.39</v>
      </c>
      <c r="N165">
        <v>1</v>
      </c>
      <c r="O165" s="108">
        <v>83.39</v>
      </c>
      <c r="P165" t="s">
        <v>95</v>
      </c>
      <c r="R165" s="11" t="s">
        <v>102</v>
      </c>
      <c r="S165" s="138"/>
      <c r="U165" s="52"/>
    </row>
    <row r="166" spans="1:21" x14ac:dyDescent="0.25">
      <c r="A166" t="s">
        <v>1005</v>
      </c>
      <c r="B166" t="s">
        <v>188</v>
      </c>
      <c r="C166" t="s">
        <v>133</v>
      </c>
      <c r="D166" s="52" t="s">
        <v>108</v>
      </c>
      <c r="E166" s="56" t="s">
        <v>93</v>
      </c>
      <c r="F166">
        <v>40700</v>
      </c>
      <c r="G166" t="s">
        <v>911</v>
      </c>
      <c r="I166" t="s">
        <v>240</v>
      </c>
      <c r="J166">
        <v>2026</v>
      </c>
      <c r="K166">
        <v>7</v>
      </c>
      <c r="L166" s="52" t="s">
        <v>94</v>
      </c>
      <c r="M166" s="108">
        <v>125.55</v>
      </c>
      <c r="N166">
        <v>1</v>
      </c>
      <c r="O166" s="108">
        <v>125.55</v>
      </c>
      <c r="P166" t="s">
        <v>95</v>
      </c>
      <c r="R166" s="11" t="s">
        <v>93</v>
      </c>
      <c r="S166" s="138"/>
      <c r="U166" s="52"/>
    </row>
    <row r="167" spans="1:21" x14ac:dyDescent="0.25">
      <c r="A167" t="s">
        <v>1005</v>
      </c>
      <c r="B167" t="s">
        <v>188</v>
      </c>
      <c r="C167" t="s">
        <v>133</v>
      </c>
      <c r="D167" s="52" t="s">
        <v>108</v>
      </c>
      <c r="E167" s="56" t="s">
        <v>104</v>
      </c>
      <c r="F167">
        <v>40700</v>
      </c>
      <c r="G167" t="s">
        <v>911</v>
      </c>
      <c r="I167" t="s">
        <v>118</v>
      </c>
      <c r="J167">
        <v>2026</v>
      </c>
      <c r="K167">
        <v>7</v>
      </c>
      <c r="L167" s="52" t="s">
        <v>94</v>
      </c>
      <c r="M167" s="108">
        <v>108.16</v>
      </c>
      <c r="N167">
        <v>1</v>
      </c>
      <c r="O167" s="108">
        <v>108.16</v>
      </c>
      <c r="P167" t="s">
        <v>95</v>
      </c>
      <c r="R167" s="11" t="s">
        <v>104</v>
      </c>
      <c r="S167" s="138"/>
      <c r="U167" s="52"/>
    </row>
    <row r="168" spans="1:21" x14ac:dyDescent="0.25">
      <c r="A168" t="s">
        <v>1005</v>
      </c>
      <c r="B168" t="s">
        <v>188</v>
      </c>
      <c r="C168" t="s">
        <v>133</v>
      </c>
      <c r="D168" s="52" t="s">
        <v>108</v>
      </c>
      <c r="E168" s="56" t="s">
        <v>104</v>
      </c>
      <c r="F168">
        <v>40700</v>
      </c>
      <c r="G168" t="s">
        <v>911</v>
      </c>
      <c r="I168" t="s">
        <v>120</v>
      </c>
      <c r="J168">
        <v>2026</v>
      </c>
      <c r="K168">
        <v>7</v>
      </c>
      <c r="L168" s="52" t="s">
        <v>94</v>
      </c>
      <c r="M168" s="108">
        <v>270.39999999999998</v>
      </c>
      <c r="N168">
        <v>1</v>
      </c>
      <c r="O168" s="108">
        <v>270.39999999999998</v>
      </c>
      <c r="P168" t="s">
        <v>95</v>
      </c>
      <c r="R168" s="11" t="s">
        <v>104</v>
      </c>
      <c r="S168" s="138"/>
      <c r="U168" s="52"/>
    </row>
    <row r="169" spans="1:21" x14ac:dyDescent="0.25">
      <c r="A169" t="s">
        <v>1005</v>
      </c>
      <c r="B169" t="s">
        <v>188</v>
      </c>
      <c r="C169" t="s">
        <v>133</v>
      </c>
      <c r="D169" s="52" t="s">
        <v>108</v>
      </c>
      <c r="E169" s="56" t="s">
        <v>105</v>
      </c>
      <c r="F169">
        <v>40700</v>
      </c>
      <c r="G169" t="s">
        <v>911</v>
      </c>
      <c r="I169" t="s">
        <v>121</v>
      </c>
      <c r="J169">
        <v>2026</v>
      </c>
      <c r="K169">
        <v>7</v>
      </c>
      <c r="L169" s="52" t="s">
        <v>94</v>
      </c>
      <c r="M169" s="108">
        <v>115.89</v>
      </c>
      <c r="N169">
        <v>1</v>
      </c>
      <c r="O169" s="108">
        <v>115.89</v>
      </c>
      <c r="P169" t="s">
        <v>95</v>
      </c>
      <c r="R169" s="11" t="s">
        <v>105</v>
      </c>
      <c r="S169" s="138"/>
      <c r="U169" s="52"/>
    </row>
    <row r="170" spans="1:21" x14ac:dyDescent="0.25">
      <c r="A170" t="s">
        <v>1005</v>
      </c>
      <c r="B170" t="s">
        <v>188</v>
      </c>
      <c r="C170" t="s">
        <v>133</v>
      </c>
      <c r="D170" s="52" t="s">
        <v>108</v>
      </c>
      <c r="E170" s="56" t="s">
        <v>105</v>
      </c>
      <c r="F170">
        <v>40700</v>
      </c>
      <c r="G170" t="s">
        <v>911</v>
      </c>
      <c r="I170" t="s">
        <v>111</v>
      </c>
      <c r="J170">
        <v>2026</v>
      </c>
      <c r="K170">
        <v>7</v>
      </c>
      <c r="L170" s="52" t="s">
        <v>94</v>
      </c>
      <c r="M170" s="108">
        <v>286.89</v>
      </c>
      <c r="N170">
        <v>1</v>
      </c>
      <c r="O170" s="108">
        <v>286.89</v>
      </c>
      <c r="P170" t="s">
        <v>95</v>
      </c>
      <c r="R170" s="11" t="s">
        <v>105</v>
      </c>
      <c r="S170" s="138"/>
      <c r="U170" s="52"/>
    </row>
    <row r="171" spans="1:21" x14ac:dyDescent="0.25">
      <c r="A171" t="s">
        <v>1005</v>
      </c>
      <c r="B171" t="s">
        <v>189</v>
      </c>
      <c r="C171" t="s">
        <v>133</v>
      </c>
      <c r="D171" s="52" t="s">
        <v>108</v>
      </c>
      <c r="E171" s="56" t="s">
        <v>102</v>
      </c>
      <c r="F171">
        <v>40700</v>
      </c>
      <c r="G171" t="s">
        <v>911</v>
      </c>
      <c r="I171" t="s">
        <v>125</v>
      </c>
      <c r="J171">
        <v>2026</v>
      </c>
      <c r="K171">
        <v>7</v>
      </c>
      <c r="L171" s="52" t="s">
        <v>94</v>
      </c>
      <c r="M171" s="108">
        <v>204.08</v>
      </c>
      <c r="N171">
        <v>1</v>
      </c>
      <c r="O171" s="108">
        <v>204.08</v>
      </c>
      <c r="P171" t="s">
        <v>95</v>
      </c>
      <c r="R171" s="11" t="s">
        <v>102</v>
      </c>
      <c r="S171" s="138"/>
      <c r="U171" s="52"/>
    </row>
    <row r="172" spans="1:21" x14ac:dyDescent="0.25">
      <c r="A172" t="s">
        <v>1005</v>
      </c>
      <c r="B172" t="s">
        <v>189</v>
      </c>
      <c r="C172" t="s">
        <v>133</v>
      </c>
      <c r="D172" s="52" t="s">
        <v>108</v>
      </c>
      <c r="E172" s="56" t="s">
        <v>104</v>
      </c>
      <c r="F172">
        <v>40700</v>
      </c>
      <c r="G172" t="s">
        <v>911</v>
      </c>
      <c r="I172" t="s">
        <v>118</v>
      </c>
      <c r="J172">
        <v>2026</v>
      </c>
      <c r="K172">
        <v>7</v>
      </c>
      <c r="L172" s="52" t="s">
        <v>94</v>
      </c>
      <c r="M172" s="108">
        <v>54.08</v>
      </c>
      <c r="N172">
        <v>1</v>
      </c>
      <c r="O172" s="108">
        <v>54.08</v>
      </c>
      <c r="P172" t="s">
        <v>95</v>
      </c>
      <c r="R172" s="11" t="s">
        <v>104</v>
      </c>
      <c r="S172" s="138"/>
      <c r="U172" s="52"/>
    </row>
    <row r="173" spans="1:21" x14ac:dyDescent="0.25">
      <c r="A173" t="s">
        <v>1005</v>
      </c>
      <c r="B173" t="s">
        <v>189</v>
      </c>
      <c r="C173" t="s">
        <v>133</v>
      </c>
      <c r="D173" s="52" t="s">
        <v>108</v>
      </c>
      <c r="E173" s="56" t="s">
        <v>104</v>
      </c>
      <c r="F173">
        <v>40700</v>
      </c>
      <c r="G173" t="s">
        <v>911</v>
      </c>
      <c r="I173" t="s">
        <v>120</v>
      </c>
      <c r="J173">
        <v>2026</v>
      </c>
      <c r="K173">
        <v>7</v>
      </c>
      <c r="L173" s="52" t="s">
        <v>94</v>
      </c>
      <c r="M173" s="108">
        <v>135.19999999999999</v>
      </c>
      <c r="N173">
        <v>1</v>
      </c>
      <c r="O173" s="108">
        <v>135.19999999999999</v>
      </c>
      <c r="P173" t="s">
        <v>95</v>
      </c>
      <c r="R173" s="11" t="s">
        <v>104</v>
      </c>
      <c r="S173" s="138"/>
      <c r="U173" s="52"/>
    </row>
    <row r="174" spans="1:21" x14ac:dyDescent="0.25">
      <c r="A174" t="s">
        <v>1005</v>
      </c>
      <c r="B174" t="s">
        <v>189</v>
      </c>
      <c r="C174" t="s">
        <v>133</v>
      </c>
      <c r="D174" s="52" t="s">
        <v>108</v>
      </c>
      <c r="E174" s="56" t="s">
        <v>105</v>
      </c>
      <c r="F174">
        <v>40700</v>
      </c>
      <c r="G174" t="s">
        <v>911</v>
      </c>
      <c r="I174" t="s">
        <v>144</v>
      </c>
      <c r="J174">
        <v>2026</v>
      </c>
      <c r="K174">
        <v>7</v>
      </c>
      <c r="L174" s="52" t="s">
        <v>94</v>
      </c>
      <c r="M174" s="108">
        <v>101.41</v>
      </c>
      <c r="N174">
        <v>1</v>
      </c>
      <c r="O174" s="108">
        <v>101.41</v>
      </c>
      <c r="P174" t="s">
        <v>95</v>
      </c>
      <c r="R174" s="11" t="s">
        <v>105</v>
      </c>
      <c r="S174" s="138"/>
      <c r="U174" s="52"/>
    </row>
    <row r="175" spans="1:21" x14ac:dyDescent="0.25">
      <c r="A175" t="s">
        <v>1005</v>
      </c>
      <c r="B175" t="s">
        <v>189</v>
      </c>
      <c r="C175" t="s">
        <v>133</v>
      </c>
      <c r="D175" s="52" t="s">
        <v>108</v>
      </c>
      <c r="E175" s="56" t="s">
        <v>105</v>
      </c>
      <c r="F175">
        <v>40700</v>
      </c>
      <c r="G175" t="s">
        <v>911</v>
      </c>
      <c r="I175" t="s">
        <v>111</v>
      </c>
      <c r="J175">
        <v>2026</v>
      </c>
      <c r="K175">
        <v>7</v>
      </c>
      <c r="L175" s="52" t="s">
        <v>94</v>
      </c>
      <c r="M175" s="108">
        <v>765.04</v>
      </c>
      <c r="N175">
        <v>1</v>
      </c>
      <c r="O175" s="108">
        <v>765.04</v>
      </c>
      <c r="P175" t="s">
        <v>95</v>
      </c>
      <c r="R175" s="11" t="s">
        <v>105</v>
      </c>
      <c r="S175" s="138"/>
      <c r="U175" s="52"/>
    </row>
    <row r="176" spans="1:21" x14ac:dyDescent="0.25">
      <c r="A176" t="s">
        <v>1005</v>
      </c>
      <c r="B176" t="s">
        <v>190</v>
      </c>
      <c r="C176" t="s">
        <v>133</v>
      </c>
      <c r="D176" s="52" t="s">
        <v>108</v>
      </c>
      <c r="E176" s="56" t="s">
        <v>102</v>
      </c>
      <c r="F176">
        <v>40700</v>
      </c>
      <c r="G176" t="s">
        <v>911</v>
      </c>
      <c r="I176" t="s">
        <v>186</v>
      </c>
      <c r="J176">
        <v>2026</v>
      </c>
      <c r="K176">
        <v>7</v>
      </c>
      <c r="L176" s="52" t="s">
        <v>94</v>
      </c>
      <c r="M176" s="108">
        <v>929.24</v>
      </c>
      <c r="N176">
        <v>1</v>
      </c>
      <c r="O176" s="108">
        <v>929.24</v>
      </c>
      <c r="P176" t="s">
        <v>95</v>
      </c>
      <c r="R176" s="11" t="s">
        <v>102</v>
      </c>
      <c r="S176" s="138"/>
      <c r="U176" s="52"/>
    </row>
    <row r="177" spans="1:21" x14ac:dyDescent="0.25">
      <c r="A177" t="s">
        <v>1005</v>
      </c>
      <c r="B177" t="s">
        <v>190</v>
      </c>
      <c r="C177" t="s">
        <v>133</v>
      </c>
      <c r="D177" s="52" t="s">
        <v>108</v>
      </c>
      <c r="E177" s="56" t="s">
        <v>93</v>
      </c>
      <c r="F177">
        <v>40700</v>
      </c>
      <c r="G177" t="s">
        <v>911</v>
      </c>
      <c r="I177" t="s">
        <v>240</v>
      </c>
      <c r="J177">
        <v>2026</v>
      </c>
      <c r="K177">
        <v>7</v>
      </c>
      <c r="L177" s="52" t="s">
        <v>94</v>
      </c>
      <c r="M177" s="108">
        <v>125.55</v>
      </c>
      <c r="N177">
        <v>1</v>
      </c>
      <c r="O177" s="108">
        <v>125.55</v>
      </c>
      <c r="P177" t="s">
        <v>95</v>
      </c>
      <c r="R177" s="11" t="s">
        <v>93</v>
      </c>
      <c r="S177" s="138"/>
      <c r="U177" s="52"/>
    </row>
    <row r="178" spans="1:21" x14ac:dyDescent="0.25">
      <c r="A178" t="s">
        <v>1005</v>
      </c>
      <c r="B178" t="s">
        <v>190</v>
      </c>
      <c r="C178" t="s">
        <v>133</v>
      </c>
      <c r="D178" s="52" t="s">
        <v>108</v>
      </c>
      <c r="E178" s="56" t="s">
        <v>105</v>
      </c>
      <c r="F178">
        <v>40700</v>
      </c>
      <c r="G178" t="s">
        <v>911</v>
      </c>
      <c r="I178" t="s">
        <v>121</v>
      </c>
      <c r="J178">
        <v>2026</v>
      </c>
      <c r="K178">
        <v>7</v>
      </c>
      <c r="L178" s="52" t="s">
        <v>94</v>
      </c>
      <c r="M178" s="108">
        <v>347.67</v>
      </c>
      <c r="N178">
        <v>1</v>
      </c>
      <c r="O178" s="108">
        <v>347.67</v>
      </c>
      <c r="P178" t="s">
        <v>95</v>
      </c>
      <c r="R178" s="11" t="s">
        <v>105</v>
      </c>
      <c r="S178" s="138"/>
      <c r="U178" s="52"/>
    </row>
    <row r="179" spans="1:21" x14ac:dyDescent="0.25">
      <c r="A179" t="s">
        <v>1005</v>
      </c>
      <c r="B179" t="s">
        <v>190</v>
      </c>
      <c r="C179" t="s">
        <v>133</v>
      </c>
      <c r="D179" s="52" t="s">
        <v>108</v>
      </c>
      <c r="E179" s="56" t="s">
        <v>105</v>
      </c>
      <c r="F179">
        <v>40700</v>
      </c>
      <c r="G179" t="s">
        <v>911</v>
      </c>
      <c r="I179" t="s">
        <v>139</v>
      </c>
      <c r="J179">
        <v>2026</v>
      </c>
      <c r="K179">
        <v>7</v>
      </c>
      <c r="L179" s="52" t="s">
        <v>94</v>
      </c>
      <c r="M179" s="108">
        <v>95.63</v>
      </c>
      <c r="N179">
        <v>1</v>
      </c>
      <c r="O179" s="108">
        <v>95.63</v>
      </c>
      <c r="P179" t="s">
        <v>95</v>
      </c>
      <c r="R179" s="11" t="s">
        <v>105</v>
      </c>
      <c r="S179" s="138"/>
      <c r="U179" s="52"/>
    </row>
    <row r="180" spans="1:21" x14ac:dyDescent="0.25">
      <c r="A180" t="s">
        <v>1005</v>
      </c>
      <c r="B180" t="s">
        <v>190</v>
      </c>
      <c r="C180" t="s">
        <v>133</v>
      </c>
      <c r="D180" s="52" t="s">
        <v>108</v>
      </c>
      <c r="E180" s="56" t="s">
        <v>105</v>
      </c>
      <c r="F180">
        <v>40700</v>
      </c>
      <c r="G180" t="s">
        <v>911</v>
      </c>
      <c r="I180" t="s">
        <v>111</v>
      </c>
      <c r="J180">
        <v>2026</v>
      </c>
      <c r="K180">
        <v>7</v>
      </c>
      <c r="L180" s="52" t="s">
        <v>94</v>
      </c>
      <c r="M180" s="108">
        <v>191.26</v>
      </c>
      <c r="N180">
        <v>1</v>
      </c>
      <c r="O180" s="108">
        <v>191.26</v>
      </c>
      <c r="P180" t="s">
        <v>95</v>
      </c>
      <c r="R180" s="11" t="s">
        <v>105</v>
      </c>
      <c r="S180" s="138"/>
      <c r="U180" s="52"/>
    </row>
    <row r="181" spans="1:21" x14ac:dyDescent="0.25">
      <c r="A181" t="s">
        <v>1005</v>
      </c>
      <c r="B181" t="s">
        <v>190</v>
      </c>
      <c r="C181" t="s">
        <v>133</v>
      </c>
      <c r="D181" s="52" t="s">
        <v>108</v>
      </c>
      <c r="E181" s="56" t="s">
        <v>105</v>
      </c>
      <c r="F181">
        <v>40700</v>
      </c>
      <c r="G181" t="s">
        <v>911</v>
      </c>
      <c r="I181" t="s">
        <v>158</v>
      </c>
      <c r="J181">
        <v>2026</v>
      </c>
      <c r="K181">
        <v>7</v>
      </c>
      <c r="L181" s="52" t="s">
        <v>94</v>
      </c>
      <c r="M181" s="108">
        <v>173.82</v>
      </c>
      <c r="N181">
        <v>1</v>
      </c>
      <c r="O181" s="108">
        <v>173.82</v>
      </c>
      <c r="P181" t="s">
        <v>95</v>
      </c>
      <c r="R181" s="11" t="s">
        <v>105</v>
      </c>
      <c r="S181" s="138"/>
      <c r="U181" s="52"/>
    </row>
    <row r="182" spans="1:21" x14ac:dyDescent="0.25">
      <c r="A182" t="s">
        <v>1005</v>
      </c>
      <c r="B182" t="s">
        <v>195</v>
      </c>
      <c r="C182" t="s">
        <v>133</v>
      </c>
      <c r="D182" s="52" t="s">
        <v>108</v>
      </c>
      <c r="E182" s="56" t="s">
        <v>105</v>
      </c>
      <c r="F182">
        <v>40700</v>
      </c>
      <c r="G182" t="s">
        <v>911</v>
      </c>
      <c r="I182" t="s">
        <v>121</v>
      </c>
      <c r="J182">
        <v>2026</v>
      </c>
      <c r="K182">
        <v>7</v>
      </c>
      <c r="L182" s="52" t="s">
        <v>94</v>
      </c>
      <c r="M182" s="108">
        <v>115.89</v>
      </c>
      <c r="N182">
        <v>1</v>
      </c>
      <c r="O182" s="108">
        <v>115.89</v>
      </c>
      <c r="P182" t="s">
        <v>95</v>
      </c>
      <c r="R182" s="11" t="s">
        <v>105</v>
      </c>
      <c r="S182" s="138"/>
      <c r="U182" s="52"/>
    </row>
    <row r="183" spans="1:21" x14ac:dyDescent="0.25">
      <c r="A183" t="s">
        <v>1005</v>
      </c>
      <c r="B183" t="s">
        <v>195</v>
      </c>
      <c r="C183" t="s">
        <v>133</v>
      </c>
      <c r="D183" s="52" t="s">
        <v>108</v>
      </c>
      <c r="E183" s="56" t="s">
        <v>105</v>
      </c>
      <c r="F183">
        <v>40700</v>
      </c>
      <c r="G183" t="s">
        <v>911</v>
      </c>
      <c r="I183" t="s">
        <v>111</v>
      </c>
      <c r="J183">
        <v>2026</v>
      </c>
      <c r="K183">
        <v>7</v>
      </c>
      <c r="L183" s="52" t="s">
        <v>94</v>
      </c>
      <c r="M183" s="108">
        <v>191.26</v>
      </c>
      <c r="N183">
        <v>1</v>
      </c>
      <c r="O183" s="108">
        <v>191.26</v>
      </c>
      <c r="P183" t="s">
        <v>95</v>
      </c>
      <c r="R183" s="11" t="s">
        <v>105</v>
      </c>
      <c r="S183" s="138"/>
      <c r="U183" s="52"/>
    </row>
    <row r="184" spans="1:21" x14ac:dyDescent="0.25">
      <c r="A184" t="s">
        <v>1005</v>
      </c>
      <c r="B184" t="s">
        <v>196</v>
      </c>
      <c r="C184" t="s">
        <v>133</v>
      </c>
      <c r="D184" s="52" t="s">
        <v>108</v>
      </c>
      <c r="E184" s="56" t="s">
        <v>102</v>
      </c>
      <c r="F184">
        <v>40700</v>
      </c>
      <c r="G184" t="s">
        <v>911</v>
      </c>
      <c r="I184" t="s">
        <v>125</v>
      </c>
      <c r="J184">
        <v>2026</v>
      </c>
      <c r="K184">
        <v>7</v>
      </c>
      <c r="L184" s="52" t="s">
        <v>94</v>
      </c>
      <c r="M184" s="108">
        <v>215.58</v>
      </c>
      <c r="N184">
        <v>1</v>
      </c>
      <c r="O184" s="108">
        <v>215.58</v>
      </c>
      <c r="P184" t="s">
        <v>95</v>
      </c>
      <c r="R184" s="11" t="s">
        <v>102</v>
      </c>
      <c r="S184" s="138"/>
      <c r="U184" s="52"/>
    </row>
    <row r="185" spans="1:21" x14ac:dyDescent="0.25">
      <c r="A185" t="s">
        <v>1005</v>
      </c>
      <c r="B185" t="s">
        <v>196</v>
      </c>
      <c r="C185" t="s">
        <v>133</v>
      </c>
      <c r="D185" s="52" t="s">
        <v>108</v>
      </c>
      <c r="E185" s="56" t="s">
        <v>93</v>
      </c>
      <c r="F185">
        <v>40700</v>
      </c>
      <c r="G185" t="s">
        <v>911</v>
      </c>
      <c r="I185" t="s">
        <v>191</v>
      </c>
      <c r="J185">
        <v>2026</v>
      </c>
      <c r="K185">
        <v>7</v>
      </c>
      <c r="L185" s="52" t="s">
        <v>94</v>
      </c>
      <c r="M185" s="108">
        <v>177.58</v>
      </c>
      <c r="N185">
        <v>1</v>
      </c>
      <c r="O185" s="108">
        <v>177.58</v>
      </c>
      <c r="P185" t="s">
        <v>95</v>
      </c>
      <c r="R185" s="11" t="s">
        <v>93</v>
      </c>
      <c r="S185" s="138"/>
      <c r="U185" s="52"/>
    </row>
    <row r="186" spans="1:21" x14ac:dyDescent="0.25">
      <c r="A186" t="s">
        <v>1005</v>
      </c>
      <c r="B186" t="s">
        <v>196</v>
      </c>
      <c r="C186" t="s">
        <v>133</v>
      </c>
      <c r="D186" s="52" t="s">
        <v>108</v>
      </c>
      <c r="E186" s="56" t="s">
        <v>93</v>
      </c>
      <c r="F186">
        <v>40700</v>
      </c>
      <c r="G186" t="s">
        <v>911</v>
      </c>
      <c r="I186" t="s">
        <v>166</v>
      </c>
      <c r="J186">
        <v>2026</v>
      </c>
      <c r="K186">
        <v>7</v>
      </c>
      <c r="L186" s="52" t="s">
        <v>94</v>
      </c>
      <c r="M186" s="108">
        <v>170.24</v>
      </c>
      <c r="N186">
        <v>1</v>
      </c>
      <c r="O186" s="108">
        <v>170.24</v>
      </c>
      <c r="P186" t="s">
        <v>95</v>
      </c>
      <c r="R186" s="11" t="s">
        <v>93</v>
      </c>
      <c r="S186" s="138"/>
      <c r="U186" s="52"/>
    </row>
    <row r="187" spans="1:21" x14ac:dyDescent="0.25">
      <c r="A187" t="s">
        <v>1005</v>
      </c>
      <c r="B187" t="s">
        <v>196</v>
      </c>
      <c r="C187" t="s">
        <v>133</v>
      </c>
      <c r="D187" s="52" t="s">
        <v>108</v>
      </c>
      <c r="E187" s="56" t="s">
        <v>93</v>
      </c>
      <c r="F187">
        <v>40700</v>
      </c>
      <c r="G187" t="s">
        <v>911</v>
      </c>
      <c r="I187" t="s">
        <v>167</v>
      </c>
      <c r="J187">
        <v>2026</v>
      </c>
      <c r="K187">
        <v>7</v>
      </c>
      <c r="L187" s="52" t="s">
        <v>94</v>
      </c>
      <c r="M187" s="108">
        <v>125.55</v>
      </c>
      <c r="N187">
        <v>1</v>
      </c>
      <c r="O187" s="108">
        <v>125.55</v>
      </c>
      <c r="P187" t="s">
        <v>95</v>
      </c>
      <c r="R187" s="11" t="s">
        <v>93</v>
      </c>
      <c r="S187" s="138"/>
      <c r="U187" s="52"/>
    </row>
    <row r="188" spans="1:21" x14ac:dyDescent="0.25">
      <c r="A188" t="s">
        <v>1005</v>
      </c>
      <c r="B188" t="s">
        <v>196</v>
      </c>
      <c r="C188" t="s">
        <v>133</v>
      </c>
      <c r="D188" s="52" t="s">
        <v>108</v>
      </c>
      <c r="E188" s="56" t="s">
        <v>93</v>
      </c>
      <c r="F188">
        <v>40700</v>
      </c>
      <c r="G188" t="s">
        <v>911</v>
      </c>
      <c r="I188" t="s">
        <v>168</v>
      </c>
      <c r="J188">
        <v>2026</v>
      </c>
      <c r="K188">
        <v>7</v>
      </c>
      <c r="L188" s="52" t="s">
        <v>94</v>
      </c>
      <c r="M188" s="108">
        <v>125.55</v>
      </c>
      <c r="N188">
        <v>1</v>
      </c>
      <c r="O188" s="108">
        <v>125.55</v>
      </c>
      <c r="P188" t="s">
        <v>95</v>
      </c>
      <c r="R188" s="11" t="s">
        <v>93</v>
      </c>
      <c r="S188" s="138"/>
      <c r="U188" s="52"/>
    </row>
    <row r="189" spans="1:21" x14ac:dyDescent="0.25">
      <c r="A189" t="s">
        <v>1005</v>
      </c>
      <c r="B189" t="s">
        <v>196</v>
      </c>
      <c r="C189" t="s">
        <v>133</v>
      </c>
      <c r="D189" s="52" t="s">
        <v>108</v>
      </c>
      <c r="E189" s="56" t="s">
        <v>93</v>
      </c>
      <c r="F189">
        <v>40700</v>
      </c>
      <c r="G189" t="s">
        <v>911</v>
      </c>
      <c r="I189" t="s">
        <v>169</v>
      </c>
      <c r="J189">
        <v>2026</v>
      </c>
      <c r="K189">
        <v>7</v>
      </c>
      <c r="L189" s="52" t="s">
        <v>94</v>
      </c>
      <c r="M189" s="108">
        <v>150.65</v>
      </c>
      <c r="N189">
        <v>1</v>
      </c>
      <c r="O189" s="108">
        <v>150.65</v>
      </c>
      <c r="P189" t="s">
        <v>95</v>
      </c>
      <c r="R189" s="11" t="s">
        <v>93</v>
      </c>
      <c r="S189" s="138"/>
      <c r="U189" s="52"/>
    </row>
    <row r="190" spans="1:21" x14ac:dyDescent="0.25">
      <c r="A190" t="s">
        <v>1005</v>
      </c>
      <c r="B190" t="s">
        <v>196</v>
      </c>
      <c r="C190" t="s">
        <v>133</v>
      </c>
      <c r="D190" s="52" t="s">
        <v>108</v>
      </c>
      <c r="E190" s="56" t="s">
        <v>105</v>
      </c>
      <c r="F190">
        <v>40700</v>
      </c>
      <c r="G190" t="s">
        <v>911</v>
      </c>
      <c r="I190" t="s">
        <v>121</v>
      </c>
      <c r="J190">
        <v>2026</v>
      </c>
      <c r="K190">
        <v>7</v>
      </c>
      <c r="L190" s="52" t="s">
        <v>94</v>
      </c>
      <c r="M190" s="108">
        <v>579.45000000000005</v>
      </c>
      <c r="N190">
        <v>1</v>
      </c>
      <c r="O190" s="108">
        <v>579.45000000000005</v>
      </c>
      <c r="P190" t="s">
        <v>95</v>
      </c>
      <c r="R190" s="11" t="s">
        <v>105</v>
      </c>
      <c r="S190" s="138"/>
      <c r="U190" s="52"/>
    </row>
    <row r="191" spans="1:21" x14ac:dyDescent="0.25">
      <c r="A191" t="s">
        <v>1005</v>
      </c>
      <c r="B191" t="s">
        <v>196</v>
      </c>
      <c r="C191" t="s">
        <v>133</v>
      </c>
      <c r="D191" s="52" t="s">
        <v>108</v>
      </c>
      <c r="E191" s="56" t="s">
        <v>105</v>
      </c>
      <c r="F191">
        <v>40700</v>
      </c>
      <c r="G191" t="s">
        <v>911</v>
      </c>
      <c r="I191" t="s">
        <v>139</v>
      </c>
      <c r="J191">
        <v>2026</v>
      </c>
      <c r="K191">
        <v>7</v>
      </c>
      <c r="L191" s="52" t="s">
        <v>94</v>
      </c>
      <c r="M191" s="108">
        <v>95.63</v>
      </c>
      <c r="N191">
        <v>1</v>
      </c>
      <c r="O191" s="108">
        <v>95.63</v>
      </c>
      <c r="P191" t="s">
        <v>95</v>
      </c>
      <c r="R191" s="11" t="s">
        <v>105</v>
      </c>
      <c r="S191" s="138"/>
      <c r="U191" s="52"/>
    </row>
    <row r="192" spans="1:21" x14ac:dyDescent="0.25">
      <c r="A192" t="s">
        <v>1005</v>
      </c>
      <c r="B192" t="s">
        <v>196</v>
      </c>
      <c r="C192" t="s">
        <v>133</v>
      </c>
      <c r="D192" s="52" t="s">
        <v>108</v>
      </c>
      <c r="E192" s="56" t="s">
        <v>105</v>
      </c>
      <c r="F192">
        <v>40700</v>
      </c>
      <c r="G192" t="s">
        <v>911</v>
      </c>
      <c r="I192" t="s">
        <v>111</v>
      </c>
      <c r="J192">
        <v>2026</v>
      </c>
      <c r="K192">
        <v>7</v>
      </c>
      <c r="L192" s="52" t="s">
        <v>94</v>
      </c>
      <c r="M192" s="108">
        <v>478.15</v>
      </c>
      <c r="N192">
        <v>1</v>
      </c>
      <c r="O192" s="108">
        <v>478.15</v>
      </c>
      <c r="P192" t="s">
        <v>95</v>
      </c>
      <c r="R192" s="11" t="s">
        <v>105</v>
      </c>
      <c r="S192" s="138"/>
      <c r="U192" s="52"/>
    </row>
    <row r="193" spans="1:21" x14ac:dyDescent="0.25">
      <c r="A193" t="s">
        <v>1005</v>
      </c>
      <c r="B193" t="s">
        <v>196</v>
      </c>
      <c r="C193" t="s">
        <v>133</v>
      </c>
      <c r="D193" s="52" t="s">
        <v>108</v>
      </c>
      <c r="E193" s="56" t="s">
        <v>105</v>
      </c>
      <c r="F193">
        <v>40700</v>
      </c>
      <c r="G193" t="s">
        <v>911</v>
      </c>
      <c r="I193" t="s">
        <v>158</v>
      </c>
      <c r="J193">
        <v>2026</v>
      </c>
      <c r="K193">
        <v>7</v>
      </c>
      <c r="L193" s="52" t="s">
        <v>94</v>
      </c>
      <c r="M193" s="108">
        <v>521.46</v>
      </c>
      <c r="N193">
        <v>1</v>
      </c>
      <c r="O193" s="108">
        <v>521.46</v>
      </c>
      <c r="P193" t="s">
        <v>95</v>
      </c>
      <c r="R193" s="11" t="s">
        <v>105</v>
      </c>
      <c r="S193" s="138"/>
      <c r="U193" s="52"/>
    </row>
    <row r="194" spans="1:21" x14ac:dyDescent="0.25">
      <c r="A194" t="s">
        <v>1005</v>
      </c>
      <c r="B194" t="s">
        <v>197</v>
      </c>
      <c r="C194" t="s">
        <v>133</v>
      </c>
      <c r="D194" s="52" t="s">
        <v>108</v>
      </c>
      <c r="E194" s="56" t="s">
        <v>102</v>
      </c>
      <c r="F194">
        <v>40700</v>
      </c>
      <c r="G194" t="s">
        <v>911</v>
      </c>
      <c r="I194" t="s">
        <v>125</v>
      </c>
      <c r="J194">
        <v>2026</v>
      </c>
      <c r="K194">
        <v>7</v>
      </c>
      <c r="L194" s="52" t="s">
        <v>94</v>
      </c>
      <c r="M194" s="108">
        <v>102.04</v>
      </c>
      <c r="N194">
        <v>1</v>
      </c>
      <c r="O194" s="108">
        <v>102.04</v>
      </c>
      <c r="P194" t="s">
        <v>95</v>
      </c>
      <c r="R194" s="11" t="s">
        <v>102</v>
      </c>
      <c r="S194" s="138"/>
      <c r="U194" s="52"/>
    </row>
    <row r="195" spans="1:21" x14ac:dyDescent="0.25">
      <c r="A195" t="s">
        <v>1005</v>
      </c>
      <c r="B195" t="s">
        <v>197</v>
      </c>
      <c r="C195" t="s">
        <v>133</v>
      </c>
      <c r="D195" s="52" t="s">
        <v>108</v>
      </c>
      <c r="E195" s="56" t="s">
        <v>93</v>
      </c>
      <c r="F195">
        <v>40700</v>
      </c>
      <c r="G195" t="s">
        <v>911</v>
      </c>
      <c r="I195" t="s">
        <v>240</v>
      </c>
      <c r="J195">
        <v>2026</v>
      </c>
      <c r="K195">
        <v>7</v>
      </c>
      <c r="L195" s="52" t="s">
        <v>94</v>
      </c>
      <c r="M195" s="108">
        <v>125.55</v>
      </c>
      <c r="N195">
        <v>1</v>
      </c>
      <c r="O195" s="108">
        <v>125.55</v>
      </c>
      <c r="P195" t="s">
        <v>95</v>
      </c>
      <c r="R195" s="11" t="s">
        <v>93</v>
      </c>
      <c r="S195" s="138"/>
      <c r="U195" s="52"/>
    </row>
    <row r="196" spans="1:21" x14ac:dyDescent="0.25">
      <c r="A196" t="s">
        <v>1005</v>
      </c>
      <c r="B196" t="s">
        <v>197</v>
      </c>
      <c r="C196" t="s">
        <v>133</v>
      </c>
      <c r="D196" s="52" t="s">
        <v>108</v>
      </c>
      <c r="E196" s="56" t="s">
        <v>104</v>
      </c>
      <c r="F196">
        <v>40700</v>
      </c>
      <c r="G196" t="s">
        <v>911</v>
      </c>
      <c r="I196" t="s">
        <v>118</v>
      </c>
      <c r="J196">
        <v>2026</v>
      </c>
      <c r="K196">
        <v>7</v>
      </c>
      <c r="L196" s="52" t="s">
        <v>94</v>
      </c>
      <c r="M196" s="108">
        <v>54.08</v>
      </c>
      <c r="N196">
        <v>1</v>
      </c>
      <c r="O196" s="108">
        <v>54.08</v>
      </c>
      <c r="P196" t="s">
        <v>95</v>
      </c>
      <c r="R196" s="11" t="s">
        <v>104</v>
      </c>
      <c r="S196" s="138"/>
      <c r="U196" s="52"/>
    </row>
    <row r="197" spans="1:21" x14ac:dyDescent="0.25">
      <c r="A197" t="s">
        <v>1005</v>
      </c>
      <c r="B197" t="s">
        <v>197</v>
      </c>
      <c r="C197" t="s">
        <v>133</v>
      </c>
      <c r="D197" s="52" t="s">
        <v>108</v>
      </c>
      <c r="E197" s="56" t="s">
        <v>104</v>
      </c>
      <c r="F197">
        <v>40700</v>
      </c>
      <c r="G197" t="s">
        <v>911</v>
      </c>
      <c r="I197" t="s">
        <v>120</v>
      </c>
      <c r="J197">
        <v>2026</v>
      </c>
      <c r="K197">
        <v>7</v>
      </c>
      <c r="L197" s="52" t="s">
        <v>94</v>
      </c>
      <c r="M197" s="108">
        <v>135.19999999999999</v>
      </c>
      <c r="N197">
        <v>1</v>
      </c>
      <c r="O197" s="108">
        <v>135.19999999999999</v>
      </c>
      <c r="P197" t="s">
        <v>95</v>
      </c>
      <c r="R197" s="11" t="s">
        <v>104</v>
      </c>
      <c r="S197" s="138"/>
      <c r="U197" s="52"/>
    </row>
    <row r="198" spans="1:21" x14ac:dyDescent="0.25">
      <c r="A198" t="s">
        <v>1005</v>
      </c>
      <c r="B198" t="s">
        <v>197</v>
      </c>
      <c r="C198" t="s">
        <v>133</v>
      </c>
      <c r="D198" s="52" t="s">
        <v>108</v>
      </c>
      <c r="E198" s="56" t="s">
        <v>105</v>
      </c>
      <c r="F198">
        <v>40700</v>
      </c>
      <c r="G198" t="s">
        <v>911</v>
      </c>
      <c r="I198" t="s">
        <v>121</v>
      </c>
      <c r="J198">
        <v>2026</v>
      </c>
      <c r="K198">
        <v>7</v>
      </c>
      <c r="L198" s="52" t="s">
        <v>94</v>
      </c>
      <c r="M198" s="108">
        <v>115.89</v>
      </c>
      <c r="N198">
        <v>1</v>
      </c>
      <c r="O198" s="108">
        <v>115.89</v>
      </c>
      <c r="P198" t="s">
        <v>95</v>
      </c>
      <c r="R198" s="11" t="s">
        <v>105</v>
      </c>
      <c r="S198" s="138"/>
      <c r="U198" s="52"/>
    </row>
    <row r="199" spans="1:21" x14ac:dyDescent="0.25">
      <c r="A199" t="s">
        <v>1005</v>
      </c>
      <c r="B199" t="s">
        <v>197</v>
      </c>
      <c r="C199" t="s">
        <v>133</v>
      </c>
      <c r="D199" s="52" t="s">
        <v>108</v>
      </c>
      <c r="E199" s="56" t="s">
        <v>105</v>
      </c>
      <c r="F199">
        <v>40700</v>
      </c>
      <c r="G199" t="s">
        <v>911</v>
      </c>
      <c r="I199" t="s">
        <v>111</v>
      </c>
      <c r="J199">
        <v>2026</v>
      </c>
      <c r="K199">
        <v>7</v>
      </c>
      <c r="L199" s="52" t="s">
        <v>94</v>
      </c>
      <c r="M199" s="108">
        <v>765.04</v>
      </c>
      <c r="N199">
        <v>1</v>
      </c>
      <c r="O199" s="108">
        <v>765.04</v>
      </c>
      <c r="P199" t="s">
        <v>95</v>
      </c>
      <c r="R199" s="11" t="s">
        <v>105</v>
      </c>
      <c r="S199" s="138"/>
      <c r="U199" s="52"/>
    </row>
    <row r="200" spans="1:21" x14ac:dyDescent="0.25">
      <c r="A200" t="s">
        <v>1005</v>
      </c>
      <c r="B200" t="s">
        <v>198</v>
      </c>
      <c r="C200" t="s">
        <v>133</v>
      </c>
      <c r="D200" s="52" t="s">
        <v>108</v>
      </c>
      <c r="E200" s="56" t="s">
        <v>105</v>
      </c>
      <c r="F200">
        <v>40700</v>
      </c>
      <c r="G200" t="s">
        <v>911</v>
      </c>
      <c r="I200" t="s">
        <v>111</v>
      </c>
      <c r="J200">
        <v>2026</v>
      </c>
      <c r="K200">
        <v>7</v>
      </c>
      <c r="L200" s="52" t="s">
        <v>94</v>
      </c>
      <c r="M200" s="108">
        <v>573.78</v>
      </c>
      <c r="N200">
        <v>1</v>
      </c>
      <c r="O200" s="108">
        <v>573.78</v>
      </c>
      <c r="P200" t="s">
        <v>95</v>
      </c>
      <c r="R200" s="11" t="s">
        <v>105</v>
      </c>
      <c r="S200" s="138"/>
      <c r="U200" s="52"/>
    </row>
    <row r="201" spans="1:21" x14ac:dyDescent="0.25">
      <c r="A201" t="s">
        <v>1005</v>
      </c>
      <c r="B201" t="s">
        <v>199</v>
      </c>
      <c r="C201" t="s">
        <v>133</v>
      </c>
      <c r="D201" s="52" t="s">
        <v>108</v>
      </c>
      <c r="E201" s="56" t="s">
        <v>105</v>
      </c>
      <c r="F201">
        <v>40700</v>
      </c>
      <c r="G201" t="s">
        <v>911</v>
      </c>
      <c r="I201" t="s">
        <v>121</v>
      </c>
      <c r="J201">
        <v>2026</v>
      </c>
      <c r="K201">
        <v>7</v>
      </c>
      <c r="L201" s="52" t="s">
        <v>94</v>
      </c>
      <c r="M201" s="108">
        <v>115.89</v>
      </c>
      <c r="N201">
        <v>1</v>
      </c>
      <c r="O201" s="108">
        <v>115.89</v>
      </c>
      <c r="P201" t="s">
        <v>95</v>
      </c>
      <c r="R201" s="11" t="s">
        <v>105</v>
      </c>
      <c r="S201" s="138"/>
      <c r="U201" s="52"/>
    </row>
    <row r="202" spans="1:21" x14ac:dyDescent="0.25">
      <c r="A202" t="s">
        <v>1005</v>
      </c>
      <c r="B202" t="s">
        <v>199</v>
      </c>
      <c r="C202" t="s">
        <v>133</v>
      </c>
      <c r="D202" s="52" t="s">
        <v>108</v>
      </c>
      <c r="E202" s="56" t="s">
        <v>105</v>
      </c>
      <c r="F202">
        <v>40700</v>
      </c>
      <c r="G202" t="s">
        <v>911</v>
      </c>
      <c r="I202" t="s">
        <v>111</v>
      </c>
      <c r="J202">
        <v>2026</v>
      </c>
      <c r="K202">
        <v>7</v>
      </c>
      <c r="L202" s="52" t="s">
        <v>94</v>
      </c>
      <c r="M202" s="108">
        <v>382.52</v>
      </c>
      <c r="N202">
        <v>1</v>
      </c>
      <c r="O202" s="108">
        <v>382.52</v>
      </c>
      <c r="P202" t="s">
        <v>95</v>
      </c>
      <c r="R202" s="11" t="s">
        <v>105</v>
      </c>
      <c r="S202" s="138"/>
      <c r="U202" s="52"/>
    </row>
    <row r="203" spans="1:21" x14ac:dyDescent="0.25">
      <c r="A203" t="s">
        <v>1005</v>
      </c>
      <c r="B203" t="s">
        <v>200</v>
      </c>
      <c r="C203" t="s">
        <v>133</v>
      </c>
      <c r="D203" s="52" t="s">
        <v>108</v>
      </c>
      <c r="E203" s="56" t="s">
        <v>93</v>
      </c>
      <c r="F203">
        <v>40700</v>
      </c>
      <c r="G203" t="s">
        <v>911</v>
      </c>
      <c r="I203" t="s">
        <v>191</v>
      </c>
      <c r="J203">
        <v>2026</v>
      </c>
      <c r="K203">
        <v>7</v>
      </c>
      <c r="L203" s="52" t="s">
        <v>94</v>
      </c>
      <c r="M203" s="108">
        <v>177.58</v>
      </c>
      <c r="N203">
        <v>1</v>
      </c>
      <c r="O203" s="108">
        <v>177.58</v>
      </c>
      <c r="P203" t="s">
        <v>95</v>
      </c>
      <c r="R203" s="11" t="s">
        <v>93</v>
      </c>
      <c r="S203" s="138"/>
      <c r="U203" s="52"/>
    </row>
    <row r="204" spans="1:21" x14ac:dyDescent="0.25">
      <c r="A204" t="s">
        <v>1005</v>
      </c>
      <c r="B204" t="s">
        <v>200</v>
      </c>
      <c r="C204" t="s">
        <v>133</v>
      </c>
      <c r="D204" s="52" t="s">
        <v>108</v>
      </c>
      <c r="E204" s="56" t="s">
        <v>93</v>
      </c>
      <c r="F204">
        <v>40700</v>
      </c>
      <c r="G204" t="s">
        <v>911</v>
      </c>
      <c r="I204" t="s">
        <v>168</v>
      </c>
      <c r="J204">
        <v>2026</v>
      </c>
      <c r="K204">
        <v>7</v>
      </c>
      <c r="L204" s="52" t="s">
        <v>94</v>
      </c>
      <c r="M204" s="108">
        <v>125.55</v>
      </c>
      <c r="N204">
        <v>1</v>
      </c>
      <c r="O204" s="108">
        <v>125.55</v>
      </c>
      <c r="P204" t="s">
        <v>95</v>
      </c>
      <c r="R204" s="11" t="s">
        <v>93</v>
      </c>
      <c r="S204" s="138"/>
      <c r="U204" s="52"/>
    </row>
    <row r="205" spans="1:21" x14ac:dyDescent="0.25">
      <c r="A205" t="s">
        <v>1005</v>
      </c>
      <c r="B205" t="s">
        <v>200</v>
      </c>
      <c r="C205" t="s">
        <v>133</v>
      </c>
      <c r="D205" s="52" t="s">
        <v>108</v>
      </c>
      <c r="E205" s="56" t="s">
        <v>104</v>
      </c>
      <c r="F205">
        <v>40700</v>
      </c>
      <c r="G205" t="s">
        <v>911</v>
      </c>
      <c r="I205" t="s">
        <v>118</v>
      </c>
      <c r="J205">
        <v>2026</v>
      </c>
      <c r="K205">
        <v>7</v>
      </c>
      <c r="L205" s="52" t="s">
        <v>94</v>
      </c>
      <c r="M205" s="108">
        <v>54.08</v>
      </c>
      <c r="N205">
        <v>1</v>
      </c>
      <c r="O205" s="108">
        <v>54.08</v>
      </c>
      <c r="P205" t="s">
        <v>95</v>
      </c>
      <c r="R205" s="11" t="s">
        <v>104</v>
      </c>
      <c r="S205" s="138"/>
      <c r="U205" s="52"/>
    </row>
    <row r="206" spans="1:21" x14ac:dyDescent="0.25">
      <c r="A206" t="s">
        <v>1005</v>
      </c>
      <c r="B206" t="s">
        <v>200</v>
      </c>
      <c r="C206" t="s">
        <v>133</v>
      </c>
      <c r="D206" s="52" t="s">
        <v>108</v>
      </c>
      <c r="E206" s="56" t="s">
        <v>104</v>
      </c>
      <c r="F206">
        <v>40700</v>
      </c>
      <c r="G206" t="s">
        <v>911</v>
      </c>
      <c r="I206" t="s">
        <v>120</v>
      </c>
      <c r="J206">
        <v>2026</v>
      </c>
      <c r="K206">
        <v>7</v>
      </c>
      <c r="L206" s="52" t="s">
        <v>94</v>
      </c>
      <c r="M206" s="108">
        <v>135.19999999999999</v>
      </c>
      <c r="N206">
        <v>1</v>
      </c>
      <c r="O206" s="108">
        <v>135.19999999999999</v>
      </c>
      <c r="P206" t="s">
        <v>95</v>
      </c>
      <c r="R206" s="11" t="s">
        <v>104</v>
      </c>
      <c r="S206" s="138"/>
      <c r="U206" s="52"/>
    </row>
    <row r="207" spans="1:21" x14ac:dyDescent="0.25">
      <c r="A207" t="s">
        <v>1005</v>
      </c>
      <c r="B207" t="s">
        <v>200</v>
      </c>
      <c r="C207" t="s">
        <v>133</v>
      </c>
      <c r="D207" s="52" t="s">
        <v>108</v>
      </c>
      <c r="E207" s="56" t="s">
        <v>105</v>
      </c>
      <c r="F207">
        <v>40700</v>
      </c>
      <c r="G207" t="s">
        <v>911</v>
      </c>
      <c r="I207" t="s">
        <v>121</v>
      </c>
      <c r="J207">
        <v>2026</v>
      </c>
      <c r="K207">
        <v>7</v>
      </c>
      <c r="L207" s="52" t="s">
        <v>94</v>
      </c>
      <c r="M207" s="108">
        <v>347.67</v>
      </c>
      <c r="N207">
        <v>1</v>
      </c>
      <c r="O207" s="108">
        <v>347.67</v>
      </c>
      <c r="P207" t="s">
        <v>95</v>
      </c>
      <c r="R207" s="11" t="s">
        <v>105</v>
      </c>
      <c r="S207" s="138"/>
      <c r="U207" s="52"/>
    </row>
    <row r="208" spans="1:21" x14ac:dyDescent="0.25">
      <c r="A208" t="s">
        <v>1005</v>
      </c>
      <c r="B208" t="s">
        <v>200</v>
      </c>
      <c r="C208" t="s">
        <v>133</v>
      </c>
      <c r="D208" s="52" t="s">
        <v>108</v>
      </c>
      <c r="E208" s="56" t="s">
        <v>105</v>
      </c>
      <c r="F208">
        <v>40700</v>
      </c>
      <c r="G208" t="s">
        <v>911</v>
      </c>
      <c r="I208" t="s">
        <v>139</v>
      </c>
      <c r="J208">
        <v>2026</v>
      </c>
      <c r="K208">
        <v>7</v>
      </c>
      <c r="L208" s="52" t="s">
        <v>94</v>
      </c>
      <c r="M208" s="108">
        <v>95.63</v>
      </c>
      <c r="N208">
        <v>1</v>
      </c>
      <c r="O208" s="108">
        <v>95.63</v>
      </c>
      <c r="P208" t="s">
        <v>95</v>
      </c>
      <c r="R208" s="11" t="s">
        <v>105</v>
      </c>
      <c r="S208" s="138"/>
      <c r="U208" s="52"/>
    </row>
    <row r="209" spans="1:21" x14ac:dyDescent="0.25">
      <c r="A209" t="s">
        <v>1005</v>
      </c>
      <c r="B209" t="s">
        <v>200</v>
      </c>
      <c r="C209" t="s">
        <v>133</v>
      </c>
      <c r="D209" s="52" t="s">
        <v>108</v>
      </c>
      <c r="E209" s="56" t="s">
        <v>105</v>
      </c>
      <c r="F209">
        <v>40700</v>
      </c>
      <c r="G209" t="s">
        <v>911</v>
      </c>
      <c r="I209" t="s">
        <v>111</v>
      </c>
      <c r="J209">
        <v>2026</v>
      </c>
      <c r="K209">
        <v>7</v>
      </c>
      <c r="L209" s="52" t="s">
        <v>94</v>
      </c>
      <c r="M209" s="108">
        <v>286.89</v>
      </c>
      <c r="N209">
        <v>1</v>
      </c>
      <c r="O209" s="108">
        <v>286.89</v>
      </c>
      <c r="P209" t="s">
        <v>95</v>
      </c>
      <c r="R209" s="11" t="s">
        <v>105</v>
      </c>
      <c r="S209" s="138"/>
      <c r="U209" s="52"/>
    </row>
    <row r="210" spans="1:21" x14ac:dyDescent="0.25">
      <c r="A210" t="s">
        <v>1005</v>
      </c>
      <c r="B210" t="s">
        <v>200</v>
      </c>
      <c r="C210" t="s">
        <v>133</v>
      </c>
      <c r="D210" s="52" t="s">
        <v>108</v>
      </c>
      <c r="E210" s="56" t="s">
        <v>105</v>
      </c>
      <c r="F210">
        <v>40700</v>
      </c>
      <c r="G210" t="s">
        <v>911</v>
      </c>
      <c r="I210" t="s">
        <v>158</v>
      </c>
      <c r="J210">
        <v>2026</v>
      </c>
      <c r="K210">
        <v>7</v>
      </c>
      <c r="L210" s="52" t="s">
        <v>94</v>
      </c>
      <c r="M210" s="108">
        <v>173.82</v>
      </c>
      <c r="N210">
        <v>1</v>
      </c>
      <c r="O210" s="108">
        <v>173.82</v>
      </c>
      <c r="P210" t="s">
        <v>95</v>
      </c>
      <c r="R210" s="11" t="s">
        <v>105</v>
      </c>
      <c r="S210" s="138"/>
      <c r="U210" s="52"/>
    </row>
    <row r="211" spans="1:21" x14ac:dyDescent="0.25">
      <c r="A211" t="s">
        <v>1005</v>
      </c>
      <c r="B211" t="s">
        <v>201</v>
      </c>
      <c r="C211" t="s">
        <v>133</v>
      </c>
      <c r="D211" s="52" t="s">
        <v>108</v>
      </c>
      <c r="E211" s="56" t="s">
        <v>105</v>
      </c>
      <c r="F211">
        <v>40700</v>
      </c>
      <c r="G211" t="s">
        <v>911</v>
      </c>
      <c r="I211" t="s">
        <v>144</v>
      </c>
      <c r="J211">
        <v>2026</v>
      </c>
      <c r="K211">
        <v>7</v>
      </c>
      <c r="L211" s="52" t="s">
        <v>94</v>
      </c>
      <c r="M211" s="108">
        <v>202.82</v>
      </c>
      <c r="N211">
        <v>1</v>
      </c>
      <c r="O211" s="108">
        <v>202.82</v>
      </c>
      <c r="P211" t="s">
        <v>95</v>
      </c>
      <c r="R211" s="11" t="s">
        <v>105</v>
      </c>
      <c r="S211" s="138"/>
      <c r="U211" s="52"/>
    </row>
    <row r="212" spans="1:21" x14ac:dyDescent="0.25">
      <c r="A212" t="s">
        <v>1005</v>
      </c>
      <c r="B212" t="s">
        <v>201</v>
      </c>
      <c r="C212" t="s">
        <v>133</v>
      </c>
      <c r="D212" s="52" t="s">
        <v>108</v>
      </c>
      <c r="E212" s="56" t="s">
        <v>105</v>
      </c>
      <c r="F212">
        <v>40700</v>
      </c>
      <c r="G212" t="s">
        <v>911</v>
      </c>
      <c r="I212" t="s">
        <v>111</v>
      </c>
      <c r="J212">
        <v>2026</v>
      </c>
      <c r="K212">
        <v>7</v>
      </c>
      <c r="L212" s="52" t="s">
        <v>94</v>
      </c>
      <c r="M212" s="108">
        <v>382.52</v>
      </c>
      <c r="N212">
        <v>1</v>
      </c>
      <c r="O212" s="108">
        <v>382.52</v>
      </c>
      <c r="P212" t="s">
        <v>95</v>
      </c>
      <c r="R212" s="11" t="s">
        <v>105</v>
      </c>
      <c r="S212" s="138"/>
      <c r="U212" s="52"/>
    </row>
    <row r="213" spans="1:21" x14ac:dyDescent="0.25">
      <c r="A213" t="s">
        <v>1005</v>
      </c>
      <c r="B213" t="s">
        <v>202</v>
      </c>
      <c r="C213" t="s">
        <v>133</v>
      </c>
      <c r="D213" s="52" t="s">
        <v>108</v>
      </c>
      <c r="E213" s="56" t="s">
        <v>102</v>
      </c>
      <c r="F213">
        <v>40700</v>
      </c>
      <c r="G213" t="s">
        <v>911</v>
      </c>
      <c r="I213" t="s">
        <v>125</v>
      </c>
      <c r="J213">
        <v>2026</v>
      </c>
      <c r="K213">
        <v>7</v>
      </c>
      <c r="L213" s="52" t="s">
        <v>94</v>
      </c>
      <c r="M213" s="108">
        <v>109.27</v>
      </c>
      <c r="N213">
        <v>1</v>
      </c>
      <c r="O213" s="108">
        <v>109.27</v>
      </c>
      <c r="P213" t="s">
        <v>95</v>
      </c>
      <c r="R213" s="11" t="s">
        <v>102</v>
      </c>
      <c r="S213" s="138"/>
      <c r="U213" s="52"/>
    </row>
    <row r="214" spans="1:21" x14ac:dyDescent="0.25">
      <c r="A214" t="s">
        <v>1005</v>
      </c>
      <c r="B214" t="s">
        <v>202</v>
      </c>
      <c r="C214" t="s">
        <v>133</v>
      </c>
      <c r="D214" s="52" t="s">
        <v>108</v>
      </c>
      <c r="E214" s="56" t="s">
        <v>104</v>
      </c>
      <c r="F214">
        <v>40700</v>
      </c>
      <c r="G214" t="s">
        <v>911</v>
      </c>
      <c r="I214" t="s">
        <v>118</v>
      </c>
      <c r="J214">
        <v>2026</v>
      </c>
      <c r="K214">
        <v>7</v>
      </c>
      <c r="L214" s="52" t="s">
        <v>94</v>
      </c>
      <c r="M214" s="108">
        <v>54.08</v>
      </c>
      <c r="N214">
        <v>1</v>
      </c>
      <c r="O214" s="108">
        <v>54.08</v>
      </c>
      <c r="P214" t="s">
        <v>95</v>
      </c>
      <c r="R214" s="11" t="s">
        <v>104</v>
      </c>
      <c r="S214" s="138"/>
      <c r="U214" s="52"/>
    </row>
    <row r="215" spans="1:21" x14ac:dyDescent="0.25">
      <c r="A215" t="s">
        <v>1005</v>
      </c>
      <c r="B215" t="s">
        <v>202</v>
      </c>
      <c r="C215" t="s">
        <v>133</v>
      </c>
      <c r="D215" s="52" t="s">
        <v>108</v>
      </c>
      <c r="E215" s="56" t="s">
        <v>104</v>
      </c>
      <c r="F215">
        <v>40700</v>
      </c>
      <c r="G215" t="s">
        <v>911</v>
      </c>
      <c r="I215" t="s">
        <v>120</v>
      </c>
      <c r="J215">
        <v>2026</v>
      </c>
      <c r="K215">
        <v>7</v>
      </c>
      <c r="L215" s="52" t="s">
        <v>94</v>
      </c>
      <c r="M215" s="108">
        <v>270.39999999999998</v>
      </c>
      <c r="N215">
        <v>1</v>
      </c>
      <c r="O215" s="108">
        <v>270.39999999999998</v>
      </c>
      <c r="P215" t="s">
        <v>95</v>
      </c>
      <c r="R215" s="11" t="s">
        <v>104</v>
      </c>
      <c r="S215" s="138"/>
      <c r="U215" s="52"/>
    </row>
    <row r="216" spans="1:21" x14ac:dyDescent="0.25">
      <c r="A216" t="s">
        <v>1005</v>
      </c>
      <c r="B216" t="s">
        <v>202</v>
      </c>
      <c r="C216" t="s">
        <v>133</v>
      </c>
      <c r="D216" s="52" t="s">
        <v>108</v>
      </c>
      <c r="E216" s="56" t="s">
        <v>105</v>
      </c>
      <c r="F216">
        <v>40700</v>
      </c>
      <c r="G216" t="s">
        <v>911</v>
      </c>
      <c r="I216" t="s">
        <v>121</v>
      </c>
      <c r="J216">
        <v>2026</v>
      </c>
      <c r="K216">
        <v>7</v>
      </c>
      <c r="L216" s="52" t="s">
        <v>94</v>
      </c>
      <c r="M216" s="108">
        <v>115.89</v>
      </c>
      <c r="N216">
        <v>1</v>
      </c>
      <c r="O216" s="108">
        <v>115.89</v>
      </c>
      <c r="P216" t="s">
        <v>95</v>
      </c>
      <c r="R216" s="11" t="s">
        <v>105</v>
      </c>
      <c r="S216" s="138"/>
      <c r="U216" s="52"/>
    </row>
    <row r="217" spans="1:21" x14ac:dyDescent="0.25">
      <c r="A217" t="s">
        <v>1005</v>
      </c>
      <c r="B217" t="s">
        <v>202</v>
      </c>
      <c r="C217" t="s">
        <v>133</v>
      </c>
      <c r="D217" s="52" t="s">
        <v>108</v>
      </c>
      <c r="E217" s="56" t="s">
        <v>105</v>
      </c>
      <c r="F217">
        <v>40700</v>
      </c>
      <c r="G217" t="s">
        <v>911</v>
      </c>
      <c r="I217" t="s">
        <v>111</v>
      </c>
      <c r="J217">
        <v>2026</v>
      </c>
      <c r="K217">
        <v>7</v>
      </c>
      <c r="L217" s="52" t="s">
        <v>94</v>
      </c>
      <c r="M217" s="108">
        <v>191.26</v>
      </c>
      <c r="N217">
        <v>1</v>
      </c>
      <c r="O217" s="108">
        <v>191.26</v>
      </c>
      <c r="P217" t="s">
        <v>95</v>
      </c>
      <c r="R217" s="11" t="s">
        <v>105</v>
      </c>
      <c r="S217" s="138"/>
      <c r="U217" s="52"/>
    </row>
    <row r="218" spans="1:21" x14ac:dyDescent="0.25">
      <c r="A218" t="s">
        <v>1005</v>
      </c>
      <c r="B218" t="s">
        <v>203</v>
      </c>
      <c r="C218" t="s">
        <v>133</v>
      </c>
      <c r="D218" s="52" t="s">
        <v>108</v>
      </c>
      <c r="E218" s="56" t="s">
        <v>102</v>
      </c>
      <c r="F218">
        <v>40700</v>
      </c>
      <c r="G218" t="s">
        <v>911</v>
      </c>
      <c r="I218" t="s">
        <v>186</v>
      </c>
      <c r="J218">
        <v>2026</v>
      </c>
      <c r="K218">
        <v>7</v>
      </c>
      <c r="L218" s="52" t="s">
        <v>94</v>
      </c>
      <c r="M218" s="108">
        <v>1153.29</v>
      </c>
      <c r="N218">
        <v>1</v>
      </c>
      <c r="O218" s="108">
        <v>1153.29</v>
      </c>
      <c r="P218" t="s">
        <v>95</v>
      </c>
      <c r="R218" s="11" t="s">
        <v>102</v>
      </c>
      <c r="S218" s="138"/>
      <c r="U218" s="52"/>
    </row>
    <row r="219" spans="1:21" x14ac:dyDescent="0.25">
      <c r="A219" t="s">
        <v>1005</v>
      </c>
      <c r="B219" t="s">
        <v>203</v>
      </c>
      <c r="C219" t="s">
        <v>133</v>
      </c>
      <c r="D219" s="52" t="s">
        <v>108</v>
      </c>
      <c r="E219" s="56" t="s">
        <v>93</v>
      </c>
      <c r="F219">
        <v>40700</v>
      </c>
      <c r="G219" t="s">
        <v>911</v>
      </c>
      <c r="I219" t="s">
        <v>191</v>
      </c>
      <c r="J219">
        <v>2026</v>
      </c>
      <c r="K219">
        <v>7</v>
      </c>
      <c r="L219" s="52" t="s">
        <v>94</v>
      </c>
      <c r="M219" s="108">
        <v>177.58</v>
      </c>
      <c r="N219">
        <v>1</v>
      </c>
      <c r="O219" s="108">
        <v>177.58</v>
      </c>
      <c r="P219" t="s">
        <v>95</v>
      </c>
      <c r="R219" s="11" t="s">
        <v>93</v>
      </c>
      <c r="S219" s="138"/>
      <c r="U219" s="52"/>
    </row>
    <row r="220" spans="1:21" x14ac:dyDescent="0.25">
      <c r="A220" t="s">
        <v>1005</v>
      </c>
      <c r="B220" t="s">
        <v>203</v>
      </c>
      <c r="C220" t="s">
        <v>133</v>
      </c>
      <c r="D220" s="52" t="s">
        <v>108</v>
      </c>
      <c r="E220" s="56" t="s">
        <v>93</v>
      </c>
      <c r="F220">
        <v>40700</v>
      </c>
      <c r="G220" t="s">
        <v>911</v>
      </c>
      <c r="I220" t="s">
        <v>618</v>
      </c>
      <c r="J220">
        <v>2026</v>
      </c>
      <c r="K220">
        <v>7</v>
      </c>
      <c r="L220" s="52" t="s">
        <v>94</v>
      </c>
      <c r="M220" s="108">
        <v>233.81</v>
      </c>
      <c r="N220">
        <v>1</v>
      </c>
      <c r="O220" s="108">
        <v>233.81</v>
      </c>
      <c r="P220" t="s">
        <v>95</v>
      </c>
      <c r="R220" s="11" t="s">
        <v>93</v>
      </c>
      <c r="S220" s="138"/>
      <c r="U220" s="52"/>
    </row>
    <row r="221" spans="1:21" x14ac:dyDescent="0.25">
      <c r="A221" t="s">
        <v>1005</v>
      </c>
      <c r="B221" t="s">
        <v>203</v>
      </c>
      <c r="C221" t="s">
        <v>133</v>
      </c>
      <c r="D221" s="52" t="s">
        <v>108</v>
      </c>
      <c r="E221" s="56" t="s">
        <v>93</v>
      </c>
      <c r="F221">
        <v>40700</v>
      </c>
      <c r="G221" t="s">
        <v>911</v>
      </c>
      <c r="I221" t="s">
        <v>166</v>
      </c>
      <c r="J221">
        <v>2026</v>
      </c>
      <c r="K221">
        <v>7</v>
      </c>
      <c r="L221" s="52" t="s">
        <v>94</v>
      </c>
      <c r="M221" s="108">
        <v>340.48</v>
      </c>
      <c r="N221">
        <v>1</v>
      </c>
      <c r="O221" s="108">
        <v>340.48</v>
      </c>
      <c r="P221" t="s">
        <v>95</v>
      </c>
      <c r="R221" s="11" t="s">
        <v>93</v>
      </c>
      <c r="S221" s="138"/>
      <c r="U221" s="52"/>
    </row>
    <row r="222" spans="1:21" x14ac:dyDescent="0.25">
      <c r="A222" t="s">
        <v>1005</v>
      </c>
      <c r="B222" t="s">
        <v>203</v>
      </c>
      <c r="C222" t="s">
        <v>133</v>
      </c>
      <c r="D222" s="52" t="s">
        <v>108</v>
      </c>
      <c r="E222" s="56" t="s">
        <v>93</v>
      </c>
      <c r="F222">
        <v>40700</v>
      </c>
      <c r="G222" t="s">
        <v>911</v>
      </c>
      <c r="I222" t="s">
        <v>168</v>
      </c>
      <c r="J222">
        <v>2026</v>
      </c>
      <c r="K222">
        <v>7</v>
      </c>
      <c r="L222" s="52" t="s">
        <v>94</v>
      </c>
      <c r="M222" s="108">
        <v>376.65</v>
      </c>
      <c r="N222">
        <v>1</v>
      </c>
      <c r="O222" s="108">
        <v>376.65</v>
      </c>
      <c r="P222" t="s">
        <v>95</v>
      </c>
      <c r="R222" s="11" t="s">
        <v>93</v>
      </c>
      <c r="S222" s="138"/>
      <c r="U222" s="52"/>
    </row>
    <row r="223" spans="1:21" x14ac:dyDescent="0.25">
      <c r="A223" t="s">
        <v>1005</v>
      </c>
      <c r="B223" t="s">
        <v>203</v>
      </c>
      <c r="C223" t="s">
        <v>133</v>
      </c>
      <c r="D223" s="52" t="s">
        <v>108</v>
      </c>
      <c r="E223" s="56" t="s">
        <v>93</v>
      </c>
      <c r="F223">
        <v>40700</v>
      </c>
      <c r="G223" t="s">
        <v>911</v>
      </c>
      <c r="I223" t="s">
        <v>169</v>
      </c>
      <c r="J223">
        <v>2026</v>
      </c>
      <c r="K223">
        <v>7</v>
      </c>
      <c r="L223" s="52" t="s">
        <v>94</v>
      </c>
      <c r="M223" s="108">
        <v>150.65</v>
      </c>
      <c r="N223">
        <v>1</v>
      </c>
      <c r="O223" s="108">
        <v>150.65</v>
      </c>
      <c r="P223" t="s">
        <v>95</v>
      </c>
      <c r="R223" s="11" t="s">
        <v>93</v>
      </c>
      <c r="S223" s="138"/>
      <c r="U223" s="52"/>
    </row>
    <row r="224" spans="1:21" x14ac:dyDescent="0.25">
      <c r="A224" t="s">
        <v>1005</v>
      </c>
      <c r="B224" t="s">
        <v>203</v>
      </c>
      <c r="C224" t="s">
        <v>133</v>
      </c>
      <c r="D224" s="52" t="s">
        <v>108</v>
      </c>
      <c r="E224" s="56" t="s">
        <v>104</v>
      </c>
      <c r="F224">
        <v>40700</v>
      </c>
      <c r="G224" t="s">
        <v>911</v>
      </c>
      <c r="I224" t="s">
        <v>118</v>
      </c>
      <c r="J224">
        <v>2026</v>
      </c>
      <c r="K224">
        <v>7</v>
      </c>
      <c r="L224" s="52" t="s">
        <v>94</v>
      </c>
      <c r="M224" s="108">
        <v>270.39999999999998</v>
      </c>
      <c r="N224">
        <v>1</v>
      </c>
      <c r="O224" s="108">
        <v>270.39999999999998</v>
      </c>
      <c r="P224" t="s">
        <v>95</v>
      </c>
      <c r="R224" s="11" t="s">
        <v>104</v>
      </c>
      <c r="S224" s="138"/>
      <c r="U224" s="52"/>
    </row>
    <row r="225" spans="1:21" x14ac:dyDescent="0.25">
      <c r="A225" t="s">
        <v>1005</v>
      </c>
      <c r="B225" t="s">
        <v>203</v>
      </c>
      <c r="C225" t="s">
        <v>133</v>
      </c>
      <c r="D225" s="52" t="s">
        <v>108</v>
      </c>
      <c r="E225" s="56" t="s">
        <v>104</v>
      </c>
      <c r="F225">
        <v>40700</v>
      </c>
      <c r="G225" t="s">
        <v>911</v>
      </c>
      <c r="I225" t="s">
        <v>120</v>
      </c>
      <c r="J225">
        <v>2026</v>
      </c>
      <c r="K225">
        <v>7</v>
      </c>
      <c r="L225" s="52" t="s">
        <v>94</v>
      </c>
      <c r="M225" s="108">
        <v>676</v>
      </c>
      <c r="N225">
        <v>1</v>
      </c>
      <c r="O225" s="108">
        <v>676</v>
      </c>
      <c r="P225" t="s">
        <v>95</v>
      </c>
      <c r="R225" s="11" t="s">
        <v>104</v>
      </c>
      <c r="S225" s="138"/>
      <c r="U225" s="52"/>
    </row>
    <row r="226" spans="1:21" x14ac:dyDescent="0.25">
      <c r="A226" t="s">
        <v>1005</v>
      </c>
      <c r="B226" t="s">
        <v>203</v>
      </c>
      <c r="C226" t="s">
        <v>133</v>
      </c>
      <c r="D226" s="52" t="s">
        <v>108</v>
      </c>
      <c r="E226" s="56" t="s">
        <v>105</v>
      </c>
      <c r="F226">
        <v>40700</v>
      </c>
      <c r="G226" t="s">
        <v>911</v>
      </c>
      <c r="I226" t="s">
        <v>121</v>
      </c>
      <c r="J226">
        <v>2026</v>
      </c>
      <c r="K226">
        <v>7</v>
      </c>
      <c r="L226" s="52" t="s">
        <v>94</v>
      </c>
      <c r="M226" s="108">
        <v>231.78</v>
      </c>
      <c r="N226">
        <v>1</v>
      </c>
      <c r="O226" s="108">
        <v>231.78</v>
      </c>
      <c r="P226" t="s">
        <v>95</v>
      </c>
      <c r="R226" s="11" t="s">
        <v>105</v>
      </c>
      <c r="S226" s="138"/>
      <c r="U226" s="52"/>
    </row>
    <row r="227" spans="1:21" x14ac:dyDescent="0.25">
      <c r="A227" t="s">
        <v>1005</v>
      </c>
      <c r="B227" t="s">
        <v>203</v>
      </c>
      <c r="C227" t="s">
        <v>133</v>
      </c>
      <c r="D227" s="52" t="s">
        <v>108</v>
      </c>
      <c r="E227" s="56" t="s">
        <v>105</v>
      </c>
      <c r="F227">
        <v>40700</v>
      </c>
      <c r="G227" t="s">
        <v>911</v>
      </c>
      <c r="I227" t="s">
        <v>139</v>
      </c>
      <c r="J227">
        <v>2026</v>
      </c>
      <c r="K227">
        <v>7</v>
      </c>
      <c r="L227" s="52" t="s">
        <v>94</v>
      </c>
      <c r="M227" s="108">
        <v>95.63</v>
      </c>
      <c r="N227">
        <v>1</v>
      </c>
      <c r="O227" s="108">
        <v>95.63</v>
      </c>
      <c r="P227" t="s">
        <v>95</v>
      </c>
      <c r="R227" s="11" t="s">
        <v>105</v>
      </c>
      <c r="S227" s="138"/>
      <c r="U227" s="52"/>
    </row>
    <row r="228" spans="1:21" x14ac:dyDescent="0.25">
      <c r="A228" t="s">
        <v>1005</v>
      </c>
      <c r="B228" t="s">
        <v>203</v>
      </c>
      <c r="C228" t="s">
        <v>133</v>
      </c>
      <c r="D228" s="52" t="s">
        <v>108</v>
      </c>
      <c r="E228" s="56" t="s">
        <v>105</v>
      </c>
      <c r="F228">
        <v>40700</v>
      </c>
      <c r="G228" t="s">
        <v>911</v>
      </c>
      <c r="I228" t="s">
        <v>111</v>
      </c>
      <c r="J228">
        <v>2026</v>
      </c>
      <c r="K228">
        <v>7</v>
      </c>
      <c r="L228" s="52" t="s">
        <v>94</v>
      </c>
      <c r="M228" s="108">
        <v>191.26</v>
      </c>
      <c r="N228">
        <v>1</v>
      </c>
      <c r="O228" s="108">
        <v>191.26</v>
      </c>
      <c r="P228" t="s">
        <v>95</v>
      </c>
      <c r="R228" s="11" t="s">
        <v>105</v>
      </c>
      <c r="S228" s="138"/>
      <c r="U228" s="52"/>
    </row>
    <row r="229" spans="1:21" x14ac:dyDescent="0.25">
      <c r="A229" t="s">
        <v>1005</v>
      </c>
      <c r="B229" t="s">
        <v>203</v>
      </c>
      <c r="C229" t="s">
        <v>133</v>
      </c>
      <c r="D229" s="52" t="s">
        <v>108</v>
      </c>
      <c r="E229" s="56" t="s">
        <v>105</v>
      </c>
      <c r="F229">
        <v>40700</v>
      </c>
      <c r="G229" t="s">
        <v>911</v>
      </c>
      <c r="I229" t="s">
        <v>158</v>
      </c>
      <c r="J229">
        <v>2026</v>
      </c>
      <c r="K229">
        <v>7</v>
      </c>
      <c r="L229" s="52" t="s">
        <v>94</v>
      </c>
      <c r="M229" s="108">
        <v>173.82</v>
      </c>
      <c r="N229">
        <v>1</v>
      </c>
      <c r="O229" s="108">
        <v>173.82</v>
      </c>
      <c r="P229" t="s">
        <v>95</v>
      </c>
      <c r="R229" s="11" t="s">
        <v>105</v>
      </c>
      <c r="S229" s="138"/>
      <c r="U229" s="52"/>
    </row>
    <row r="230" spans="1:21" x14ac:dyDescent="0.25">
      <c r="A230" t="s">
        <v>1005</v>
      </c>
      <c r="B230" t="s">
        <v>204</v>
      </c>
      <c r="C230" t="s">
        <v>133</v>
      </c>
      <c r="D230" s="52" t="s">
        <v>108</v>
      </c>
      <c r="E230" s="56" t="s">
        <v>102</v>
      </c>
      <c r="F230">
        <v>40700</v>
      </c>
      <c r="G230" t="s">
        <v>911</v>
      </c>
      <c r="I230" t="s">
        <v>125</v>
      </c>
      <c r="J230">
        <v>2026</v>
      </c>
      <c r="K230">
        <v>7</v>
      </c>
      <c r="L230" s="52" t="s">
        <v>94</v>
      </c>
      <c r="M230" s="108">
        <v>109.27</v>
      </c>
      <c r="N230">
        <v>1</v>
      </c>
      <c r="O230" s="108">
        <v>109.27</v>
      </c>
      <c r="P230" t="s">
        <v>95</v>
      </c>
      <c r="R230" s="11" t="s">
        <v>102</v>
      </c>
      <c r="S230" s="138"/>
      <c r="U230" s="52"/>
    </row>
    <row r="231" spans="1:21" x14ac:dyDescent="0.25">
      <c r="A231" t="s">
        <v>1005</v>
      </c>
      <c r="B231" t="s">
        <v>204</v>
      </c>
      <c r="C231" t="s">
        <v>133</v>
      </c>
      <c r="D231" s="52" t="s">
        <v>108</v>
      </c>
      <c r="E231" s="56" t="s">
        <v>104</v>
      </c>
      <c r="F231">
        <v>40700</v>
      </c>
      <c r="G231" t="s">
        <v>911</v>
      </c>
      <c r="I231" t="s">
        <v>118</v>
      </c>
      <c r="J231">
        <v>2026</v>
      </c>
      <c r="K231">
        <v>7</v>
      </c>
      <c r="L231" s="52" t="s">
        <v>94</v>
      </c>
      <c r="M231" s="108">
        <v>54.08</v>
      </c>
      <c r="N231">
        <v>1</v>
      </c>
      <c r="O231" s="108">
        <v>54.08</v>
      </c>
      <c r="P231" t="s">
        <v>95</v>
      </c>
      <c r="R231" s="11" t="s">
        <v>104</v>
      </c>
      <c r="S231" s="138"/>
      <c r="U231" s="52"/>
    </row>
    <row r="232" spans="1:21" x14ac:dyDescent="0.25">
      <c r="A232" t="s">
        <v>1005</v>
      </c>
      <c r="B232" t="s">
        <v>204</v>
      </c>
      <c r="C232" t="s">
        <v>133</v>
      </c>
      <c r="D232" s="52" t="s">
        <v>108</v>
      </c>
      <c r="E232" s="56" t="s">
        <v>104</v>
      </c>
      <c r="F232">
        <v>40700</v>
      </c>
      <c r="G232" t="s">
        <v>911</v>
      </c>
      <c r="I232" t="s">
        <v>120</v>
      </c>
      <c r="J232">
        <v>2026</v>
      </c>
      <c r="K232">
        <v>7</v>
      </c>
      <c r="L232" s="52" t="s">
        <v>94</v>
      </c>
      <c r="M232" s="108">
        <v>135.19999999999999</v>
      </c>
      <c r="N232">
        <v>1</v>
      </c>
      <c r="O232" s="108">
        <v>135.19999999999999</v>
      </c>
      <c r="P232" t="s">
        <v>95</v>
      </c>
      <c r="R232" s="11" t="s">
        <v>104</v>
      </c>
      <c r="S232" s="138"/>
      <c r="U232" s="52"/>
    </row>
    <row r="233" spans="1:21" x14ac:dyDescent="0.25">
      <c r="A233" t="s">
        <v>1005</v>
      </c>
      <c r="B233" t="s">
        <v>204</v>
      </c>
      <c r="C233" t="s">
        <v>133</v>
      </c>
      <c r="D233" s="52" t="s">
        <v>108</v>
      </c>
      <c r="E233" s="56" t="s">
        <v>105</v>
      </c>
      <c r="F233">
        <v>40700</v>
      </c>
      <c r="G233" t="s">
        <v>911</v>
      </c>
      <c r="I233" t="s">
        <v>111</v>
      </c>
      <c r="J233">
        <v>2026</v>
      </c>
      <c r="K233">
        <v>7</v>
      </c>
      <c r="L233" s="52" t="s">
        <v>94</v>
      </c>
      <c r="M233" s="108">
        <v>191.26</v>
      </c>
      <c r="N233">
        <v>1</v>
      </c>
      <c r="O233" s="108">
        <v>191.26</v>
      </c>
      <c r="P233" t="s">
        <v>95</v>
      </c>
      <c r="R233" s="11" t="s">
        <v>105</v>
      </c>
      <c r="S233" s="138"/>
      <c r="U233" s="52"/>
    </row>
    <row r="234" spans="1:21" x14ac:dyDescent="0.25">
      <c r="A234" t="s">
        <v>1005</v>
      </c>
      <c r="B234" t="s">
        <v>205</v>
      </c>
      <c r="C234" t="s">
        <v>133</v>
      </c>
      <c r="D234" s="52" t="s">
        <v>108</v>
      </c>
      <c r="E234" s="56" t="s">
        <v>105</v>
      </c>
      <c r="F234">
        <v>40700</v>
      </c>
      <c r="G234" t="s">
        <v>911</v>
      </c>
      <c r="I234" t="s">
        <v>121</v>
      </c>
      <c r="J234">
        <v>2026</v>
      </c>
      <c r="K234">
        <v>7</v>
      </c>
      <c r="L234" s="52" t="s">
        <v>94</v>
      </c>
      <c r="M234" s="108">
        <v>231.78</v>
      </c>
      <c r="N234">
        <v>1</v>
      </c>
      <c r="O234" s="108">
        <v>231.78</v>
      </c>
      <c r="P234" t="s">
        <v>95</v>
      </c>
      <c r="R234" s="11" t="s">
        <v>105</v>
      </c>
      <c r="S234" s="138"/>
      <c r="U234" s="52"/>
    </row>
    <row r="235" spans="1:21" x14ac:dyDescent="0.25">
      <c r="A235" t="s">
        <v>1005</v>
      </c>
      <c r="B235" t="s">
        <v>205</v>
      </c>
      <c r="C235" t="s">
        <v>133</v>
      </c>
      <c r="D235" s="52" t="s">
        <v>108</v>
      </c>
      <c r="E235" s="56" t="s">
        <v>105</v>
      </c>
      <c r="F235">
        <v>40700</v>
      </c>
      <c r="G235" t="s">
        <v>911</v>
      </c>
      <c r="I235" t="s">
        <v>111</v>
      </c>
      <c r="J235">
        <v>2026</v>
      </c>
      <c r="K235">
        <v>7</v>
      </c>
      <c r="L235" s="52" t="s">
        <v>94</v>
      </c>
      <c r="M235" s="108">
        <v>478.15</v>
      </c>
      <c r="N235">
        <v>1</v>
      </c>
      <c r="O235" s="108">
        <v>478.15</v>
      </c>
      <c r="P235" t="s">
        <v>95</v>
      </c>
      <c r="R235" s="11" t="s">
        <v>105</v>
      </c>
      <c r="S235" s="138"/>
      <c r="U235" s="52"/>
    </row>
    <row r="236" spans="1:21" x14ac:dyDescent="0.25">
      <c r="A236" t="s">
        <v>1005</v>
      </c>
      <c r="B236" t="s">
        <v>206</v>
      </c>
      <c r="C236" t="s">
        <v>133</v>
      </c>
      <c r="D236" s="52" t="s">
        <v>108</v>
      </c>
      <c r="E236" s="56" t="s">
        <v>102</v>
      </c>
      <c r="F236">
        <v>40700</v>
      </c>
      <c r="G236" t="s">
        <v>911</v>
      </c>
      <c r="I236" t="s">
        <v>125</v>
      </c>
      <c r="J236">
        <v>2026</v>
      </c>
      <c r="K236">
        <v>7</v>
      </c>
      <c r="L236" s="52" t="s">
        <v>94</v>
      </c>
      <c r="M236" s="108">
        <v>885.24</v>
      </c>
      <c r="N236">
        <v>1</v>
      </c>
      <c r="O236" s="108">
        <v>885.24</v>
      </c>
      <c r="P236" t="s">
        <v>95</v>
      </c>
      <c r="R236" s="11" t="s">
        <v>102</v>
      </c>
      <c r="S236" s="138"/>
      <c r="U236" s="52"/>
    </row>
    <row r="237" spans="1:21" x14ac:dyDescent="0.25">
      <c r="A237" t="s">
        <v>1005</v>
      </c>
      <c r="B237" t="s">
        <v>206</v>
      </c>
      <c r="C237" t="s">
        <v>133</v>
      </c>
      <c r="D237" s="52" t="s">
        <v>108</v>
      </c>
      <c r="E237" s="56" t="s">
        <v>105</v>
      </c>
      <c r="F237">
        <v>40700</v>
      </c>
      <c r="G237" t="s">
        <v>911</v>
      </c>
      <c r="I237" t="s">
        <v>121</v>
      </c>
      <c r="J237">
        <v>2026</v>
      </c>
      <c r="K237">
        <v>7</v>
      </c>
      <c r="L237" s="52" t="s">
        <v>94</v>
      </c>
      <c r="M237" s="108">
        <v>347.67</v>
      </c>
      <c r="N237">
        <v>1</v>
      </c>
      <c r="O237" s="108">
        <v>347.67</v>
      </c>
      <c r="P237" t="s">
        <v>95</v>
      </c>
      <c r="R237" s="11" t="s">
        <v>105</v>
      </c>
      <c r="S237" s="138"/>
      <c r="U237" s="52"/>
    </row>
    <row r="238" spans="1:21" x14ac:dyDescent="0.25">
      <c r="A238" t="s">
        <v>1005</v>
      </c>
      <c r="B238" t="s">
        <v>206</v>
      </c>
      <c r="C238" t="s">
        <v>133</v>
      </c>
      <c r="D238" s="52" t="s">
        <v>108</v>
      </c>
      <c r="E238" s="56" t="s">
        <v>105</v>
      </c>
      <c r="F238">
        <v>40700</v>
      </c>
      <c r="G238" t="s">
        <v>911</v>
      </c>
      <c r="I238" t="s">
        <v>139</v>
      </c>
      <c r="J238">
        <v>2026</v>
      </c>
      <c r="K238">
        <v>7</v>
      </c>
      <c r="L238" s="52" t="s">
        <v>94</v>
      </c>
      <c r="M238" s="108">
        <v>95.63</v>
      </c>
      <c r="N238">
        <v>1</v>
      </c>
      <c r="O238" s="108">
        <v>95.63</v>
      </c>
      <c r="P238" t="s">
        <v>95</v>
      </c>
      <c r="R238" s="11" t="s">
        <v>105</v>
      </c>
      <c r="S238" s="138"/>
      <c r="U238" s="52"/>
    </row>
    <row r="239" spans="1:21" x14ac:dyDescent="0.25">
      <c r="A239" t="s">
        <v>1005</v>
      </c>
      <c r="B239" t="s">
        <v>206</v>
      </c>
      <c r="C239" t="s">
        <v>133</v>
      </c>
      <c r="D239" s="52" t="s">
        <v>108</v>
      </c>
      <c r="E239" s="56" t="s">
        <v>105</v>
      </c>
      <c r="F239">
        <v>40700</v>
      </c>
      <c r="G239" t="s">
        <v>911</v>
      </c>
      <c r="I239" t="s">
        <v>111</v>
      </c>
      <c r="J239">
        <v>2026</v>
      </c>
      <c r="K239">
        <v>7</v>
      </c>
      <c r="L239" s="52" t="s">
        <v>94</v>
      </c>
      <c r="M239" s="108">
        <v>382.52</v>
      </c>
      <c r="N239">
        <v>1</v>
      </c>
      <c r="O239" s="108">
        <v>382.52</v>
      </c>
      <c r="P239" t="s">
        <v>95</v>
      </c>
      <c r="R239" s="11" t="s">
        <v>105</v>
      </c>
      <c r="S239" s="138"/>
      <c r="U239" s="52"/>
    </row>
    <row r="240" spans="1:21" x14ac:dyDescent="0.25">
      <c r="A240" t="s">
        <v>1005</v>
      </c>
      <c r="B240" t="s">
        <v>207</v>
      </c>
      <c r="C240" t="s">
        <v>133</v>
      </c>
      <c r="D240" s="52" t="s">
        <v>108</v>
      </c>
      <c r="E240" s="56" t="s">
        <v>102</v>
      </c>
      <c r="F240">
        <v>40700</v>
      </c>
      <c r="G240" t="s">
        <v>911</v>
      </c>
      <c r="I240" t="s">
        <v>125</v>
      </c>
      <c r="J240">
        <v>2026</v>
      </c>
      <c r="K240">
        <v>7</v>
      </c>
      <c r="L240" s="52" t="s">
        <v>94</v>
      </c>
      <c r="M240" s="108">
        <v>109.27</v>
      </c>
      <c r="N240">
        <v>1</v>
      </c>
      <c r="O240" s="108">
        <v>109.27</v>
      </c>
      <c r="P240" t="s">
        <v>95</v>
      </c>
      <c r="R240" s="11" t="s">
        <v>102</v>
      </c>
      <c r="S240" s="138"/>
      <c r="U240" s="52"/>
    </row>
    <row r="241" spans="1:21" x14ac:dyDescent="0.25">
      <c r="A241" t="s">
        <v>1005</v>
      </c>
      <c r="B241" t="s">
        <v>207</v>
      </c>
      <c r="C241" t="s">
        <v>133</v>
      </c>
      <c r="D241" s="52" t="s">
        <v>108</v>
      </c>
      <c r="E241" s="56" t="s">
        <v>104</v>
      </c>
      <c r="F241">
        <v>40700</v>
      </c>
      <c r="G241" t="s">
        <v>911</v>
      </c>
      <c r="I241" t="s">
        <v>118</v>
      </c>
      <c r="J241">
        <v>2026</v>
      </c>
      <c r="K241">
        <v>7</v>
      </c>
      <c r="L241" s="52" t="s">
        <v>94</v>
      </c>
      <c r="M241" s="108">
        <v>54.08</v>
      </c>
      <c r="N241">
        <v>1</v>
      </c>
      <c r="O241" s="108">
        <v>54.08</v>
      </c>
      <c r="P241" t="s">
        <v>95</v>
      </c>
      <c r="R241" s="11" t="s">
        <v>104</v>
      </c>
      <c r="S241" s="138"/>
      <c r="U241" s="52"/>
    </row>
    <row r="242" spans="1:21" x14ac:dyDescent="0.25">
      <c r="A242" t="s">
        <v>1005</v>
      </c>
      <c r="B242" t="s">
        <v>207</v>
      </c>
      <c r="C242" t="s">
        <v>133</v>
      </c>
      <c r="D242" s="52" t="s">
        <v>108</v>
      </c>
      <c r="E242" s="56" t="s">
        <v>104</v>
      </c>
      <c r="F242">
        <v>40700</v>
      </c>
      <c r="G242" t="s">
        <v>911</v>
      </c>
      <c r="I242" t="s">
        <v>120</v>
      </c>
      <c r="J242">
        <v>2026</v>
      </c>
      <c r="K242">
        <v>7</v>
      </c>
      <c r="L242" s="52" t="s">
        <v>94</v>
      </c>
      <c r="M242" s="108">
        <v>135.19999999999999</v>
      </c>
      <c r="N242">
        <v>1</v>
      </c>
      <c r="O242" s="108">
        <v>135.19999999999999</v>
      </c>
      <c r="P242" t="s">
        <v>95</v>
      </c>
      <c r="R242" s="11" t="s">
        <v>104</v>
      </c>
      <c r="S242" s="138"/>
      <c r="U242" s="52"/>
    </row>
    <row r="243" spans="1:21" x14ac:dyDescent="0.25">
      <c r="A243" t="s">
        <v>1005</v>
      </c>
      <c r="B243" t="s">
        <v>207</v>
      </c>
      <c r="C243" t="s">
        <v>133</v>
      </c>
      <c r="D243" s="52" t="s">
        <v>108</v>
      </c>
      <c r="E243" s="56" t="s">
        <v>105</v>
      </c>
      <c r="F243">
        <v>40700</v>
      </c>
      <c r="G243" t="s">
        <v>911</v>
      </c>
      <c r="I243" t="s">
        <v>121</v>
      </c>
      <c r="J243">
        <v>2026</v>
      </c>
      <c r="K243">
        <v>7</v>
      </c>
      <c r="L243" s="52" t="s">
        <v>94</v>
      </c>
      <c r="M243" s="108">
        <v>347.67</v>
      </c>
      <c r="N243">
        <v>1</v>
      </c>
      <c r="O243" s="108">
        <v>347.67</v>
      </c>
      <c r="P243" t="s">
        <v>95</v>
      </c>
      <c r="R243" s="11" t="s">
        <v>105</v>
      </c>
      <c r="S243" s="138"/>
      <c r="U243" s="52"/>
    </row>
    <row r="244" spans="1:21" x14ac:dyDescent="0.25">
      <c r="A244" t="s">
        <v>1005</v>
      </c>
      <c r="B244" t="s">
        <v>207</v>
      </c>
      <c r="C244" t="s">
        <v>133</v>
      </c>
      <c r="D244" s="52" t="s">
        <v>108</v>
      </c>
      <c r="E244" s="56" t="s">
        <v>105</v>
      </c>
      <c r="F244">
        <v>40700</v>
      </c>
      <c r="G244" t="s">
        <v>911</v>
      </c>
      <c r="I244" t="s">
        <v>139</v>
      </c>
      <c r="J244">
        <v>2026</v>
      </c>
      <c r="K244">
        <v>7</v>
      </c>
      <c r="L244" s="52" t="s">
        <v>94</v>
      </c>
      <c r="M244" s="108">
        <v>95.63</v>
      </c>
      <c r="N244">
        <v>1</v>
      </c>
      <c r="O244" s="108">
        <v>95.63</v>
      </c>
      <c r="P244" t="s">
        <v>95</v>
      </c>
      <c r="R244" s="11" t="s">
        <v>105</v>
      </c>
      <c r="S244" s="138"/>
      <c r="U244" s="52"/>
    </row>
    <row r="245" spans="1:21" x14ac:dyDescent="0.25">
      <c r="A245" t="s">
        <v>1005</v>
      </c>
      <c r="B245" t="s">
        <v>207</v>
      </c>
      <c r="C245" t="s">
        <v>133</v>
      </c>
      <c r="D245" s="52" t="s">
        <v>108</v>
      </c>
      <c r="E245" s="56" t="s">
        <v>105</v>
      </c>
      <c r="F245">
        <v>40700</v>
      </c>
      <c r="G245" t="s">
        <v>911</v>
      </c>
      <c r="I245" t="s">
        <v>111</v>
      </c>
      <c r="J245">
        <v>2026</v>
      </c>
      <c r="K245">
        <v>7</v>
      </c>
      <c r="L245" s="52" t="s">
        <v>94</v>
      </c>
      <c r="M245" s="108">
        <v>382.52</v>
      </c>
      <c r="N245">
        <v>1</v>
      </c>
      <c r="O245" s="108">
        <v>382.52</v>
      </c>
      <c r="P245" t="s">
        <v>95</v>
      </c>
      <c r="R245" s="11" t="s">
        <v>105</v>
      </c>
      <c r="S245" s="138"/>
      <c r="U245" s="52"/>
    </row>
    <row r="246" spans="1:21" x14ac:dyDescent="0.25">
      <c r="A246" t="s">
        <v>1005</v>
      </c>
      <c r="B246" t="s">
        <v>208</v>
      </c>
      <c r="C246" t="s">
        <v>133</v>
      </c>
      <c r="D246" s="52" t="s">
        <v>108</v>
      </c>
      <c r="E246" s="56" t="s">
        <v>102</v>
      </c>
      <c r="F246">
        <v>40700</v>
      </c>
      <c r="G246" t="s">
        <v>911</v>
      </c>
      <c r="I246" t="s">
        <v>125</v>
      </c>
      <c r="J246">
        <v>2026</v>
      </c>
      <c r="K246">
        <v>7</v>
      </c>
      <c r="L246" s="52" t="s">
        <v>94</v>
      </c>
      <c r="M246" s="108">
        <v>310.22000000000003</v>
      </c>
      <c r="N246">
        <v>1</v>
      </c>
      <c r="O246" s="108">
        <v>310.22000000000003</v>
      </c>
      <c r="P246" t="s">
        <v>95</v>
      </c>
      <c r="R246" s="11" t="s">
        <v>102</v>
      </c>
      <c r="S246" s="138"/>
      <c r="U246" s="52"/>
    </row>
    <row r="247" spans="1:21" x14ac:dyDescent="0.25">
      <c r="A247" t="s">
        <v>1005</v>
      </c>
      <c r="B247" t="s">
        <v>208</v>
      </c>
      <c r="C247" t="s">
        <v>133</v>
      </c>
      <c r="D247" s="52" t="s">
        <v>108</v>
      </c>
      <c r="E247" s="56" t="s">
        <v>105</v>
      </c>
      <c r="F247">
        <v>40700</v>
      </c>
      <c r="G247" t="s">
        <v>911</v>
      </c>
      <c r="I247" t="s">
        <v>109</v>
      </c>
      <c r="J247">
        <v>2026</v>
      </c>
      <c r="K247">
        <v>7</v>
      </c>
      <c r="L247" s="52" t="s">
        <v>94</v>
      </c>
      <c r="M247" s="108">
        <v>95.63</v>
      </c>
      <c r="N247">
        <v>1</v>
      </c>
      <c r="O247" s="108">
        <v>95.63</v>
      </c>
      <c r="P247" t="s">
        <v>95</v>
      </c>
      <c r="R247" s="11" t="s">
        <v>105</v>
      </c>
      <c r="S247" s="138"/>
      <c r="U247" s="52"/>
    </row>
    <row r="248" spans="1:21" x14ac:dyDescent="0.25">
      <c r="A248" t="s">
        <v>1005</v>
      </c>
      <c r="B248" t="s">
        <v>208</v>
      </c>
      <c r="C248" t="s">
        <v>133</v>
      </c>
      <c r="D248" s="52" t="s">
        <v>108</v>
      </c>
      <c r="E248" s="56" t="s">
        <v>104</v>
      </c>
      <c r="F248">
        <v>40700</v>
      </c>
      <c r="G248" t="s">
        <v>911</v>
      </c>
      <c r="I248" t="s">
        <v>118</v>
      </c>
      <c r="J248">
        <v>2026</v>
      </c>
      <c r="K248">
        <v>7</v>
      </c>
      <c r="L248" s="52" t="s">
        <v>94</v>
      </c>
      <c r="M248" s="108">
        <v>162.24</v>
      </c>
      <c r="N248">
        <v>1</v>
      </c>
      <c r="O248" s="108">
        <v>162.24</v>
      </c>
      <c r="P248" t="s">
        <v>95</v>
      </c>
      <c r="R248" s="11" t="s">
        <v>104</v>
      </c>
      <c r="S248" s="138"/>
      <c r="U248" s="52"/>
    </row>
    <row r="249" spans="1:21" x14ac:dyDescent="0.25">
      <c r="A249" t="s">
        <v>1005</v>
      </c>
      <c r="B249" t="s">
        <v>208</v>
      </c>
      <c r="C249" t="s">
        <v>133</v>
      </c>
      <c r="D249" s="52" t="s">
        <v>108</v>
      </c>
      <c r="E249" s="56" t="s">
        <v>104</v>
      </c>
      <c r="F249">
        <v>40700</v>
      </c>
      <c r="G249" t="s">
        <v>911</v>
      </c>
      <c r="I249" t="s">
        <v>120</v>
      </c>
      <c r="J249">
        <v>2026</v>
      </c>
      <c r="K249">
        <v>7</v>
      </c>
      <c r="L249" s="52" t="s">
        <v>94</v>
      </c>
      <c r="M249" s="108">
        <v>405.6</v>
      </c>
      <c r="N249">
        <v>1</v>
      </c>
      <c r="O249" s="108">
        <v>405.6</v>
      </c>
      <c r="P249" t="s">
        <v>95</v>
      </c>
      <c r="R249" s="11" t="s">
        <v>104</v>
      </c>
      <c r="S249" s="138"/>
      <c r="U249" s="52"/>
    </row>
    <row r="250" spans="1:21" x14ac:dyDescent="0.25">
      <c r="A250" t="s">
        <v>1005</v>
      </c>
      <c r="B250" t="s">
        <v>208</v>
      </c>
      <c r="C250" t="s">
        <v>133</v>
      </c>
      <c r="D250" s="52" t="s">
        <v>108</v>
      </c>
      <c r="E250" s="56" t="s">
        <v>105</v>
      </c>
      <c r="F250">
        <v>40700</v>
      </c>
      <c r="G250" t="s">
        <v>911</v>
      </c>
      <c r="I250" t="s">
        <v>121</v>
      </c>
      <c r="J250">
        <v>2026</v>
      </c>
      <c r="K250">
        <v>7</v>
      </c>
      <c r="L250" s="52" t="s">
        <v>94</v>
      </c>
      <c r="M250" s="108">
        <v>231.78</v>
      </c>
      <c r="N250">
        <v>1</v>
      </c>
      <c r="O250" s="108">
        <v>231.78</v>
      </c>
      <c r="P250" t="s">
        <v>95</v>
      </c>
      <c r="R250" s="11" t="s">
        <v>105</v>
      </c>
      <c r="S250" s="138"/>
      <c r="U250" s="52"/>
    </row>
    <row r="251" spans="1:21" x14ac:dyDescent="0.25">
      <c r="A251" t="s">
        <v>1005</v>
      </c>
      <c r="B251" t="s">
        <v>208</v>
      </c>
      <c r="C251" t="s">
        <v>133</v>
      </c>
      <c r="D251" s="52" t="s">
        <v>108</v>
      </c>
      <c r="E251" s="56" t="s">
        <v>105</v>
      </c>
      <c r="F251">
        <v>40700</v>
      </c>
      <c r="G251" t="s">
        <v>911</v>
      </c>
      <c r="I251" t="s">
        <v>111</v>
      </c>
      <c r="J251">
        <v>2026</v>
      </c>
      <c r="K251">
        <v>7</v>
      </c>
      <c r="L251" s="52" t="s">
        <v>94</v>
      </c>
      <c r="M251" s="108">
        <v>286.89</v>
      </c>
      <c r="N251">
        <v>1</v>
      </c>
      <c r="O251" s="108">
        <v>286.89</v>
      </c>
      <c r="P251" t="s">
        <v>95</v>
      </c>
      <c r="R251" s="11" t="s">
        <v>105</v>
      </c>
      <c r="S251" s="138"/>
      <c r="U251" s="52"/>
    </row>
    <row r="252" spans="1:21" x14ac:dyDescent="0.25">
      <c r="A252" t="s">
        <v>1005</v>
      </c>
      <c r="B252" t="s">
        <v>209</v>
      </c>
      <c r="C252" t="s">
        <v>133</v>
      </c>
      <c r="D252" s="52" t="s">
        <v>108</v>
      </c>
      <c r="E252" s="56" t="s">
        <v>105</v>
      </c>
      <c r="F252">
        <v>40700</v>
      </c>
      <c r="G252" t="s">
        <v>911</v>
      </c>
      <c r="I252" t="s">
        <v>109</v>
      </c>
      <c r="J252">
        <v>2026</v>
      </c>
      <c r="K252">
        <v>7</v>
      </c>
      <c r="L252" s="52" t="s">
        <v>94</v>
      </c>
      <c r="M252" s="108">
        <v>191.26</v>
      </c>
      <c r="N252">
        <v>1</v>
      </c>
      <c r="O252" s="108">
        <v>191.26</v>
      </c>
      <c r="P252" t="s">
        <v>95</v>
      </c>
      <c r="R252" s="11" t="s">
        <v>105</v>
      </c>
      <c r="S252" s="138"/>
      <c r="U252" s="52"/>
    </row>
    <row r="253" spans="1:21" x14ac:dyDescent="0.25">
      <c r="A253" t="s">
        <v>1005</v>
      </c>
      <c r="B253" t="s">
        <v>209</v>
      </c>
      <c r="C253" t="s">
        <v>133</v>
      </c>
      <c r="D253" s="52" t="s">
        <v>108</v>
      </c>
      <c r="E253" s="56" t="s">
        <v>105</v>
      </c>
      <c r="F253">
        <v>40700</v>
      </c>
      <c r="G253" t="s">
        <v>911</v>
      </c>
      <c r="I253" t="s">
        <v>121</v>
      </c>
      <c r="J253">
        <v>2026</v>
      </c>
      <c r="K253">
        <v>7</v>
      </c>
      <c r="L253" s="52" t="s">
        <v>94</v>
      </c>
      <c r="M253" s="108">
        <v>231.78</v>
      </c>
      <c r="N253">
        <v>1</v>
      </c>
      <c r="O253" s="108">
        <v>231.78</v>
      </c>
      <c r="P253" t="s">
        <v>95</v>
      </c>
      <c r="R253" s="11" t="s">
        <v>105</v>
      </c>
      <c r="S253" s="138"/>
      <c r="U253" s="52"/>
    </row>
    <row r="254" spans="1:21" x14ac:dyDescent="0.25">
      <c r="A254" t="s">
        <v>1005</v>
      </c>
      <c r="B254" t="s">
        <v>209</v>
      </c>
      <c r="C254" t="s">
        <v>133</v>
      </c>
      <c r="D254" s="52" t="s">
        <v>108</v>
      </c>
      <c r="E254" s="56" t="s">
        <v>105</v>
      </c>
      <c r="F254">
        <v>40700</v>
      </c>
      <c r="G254" t="s">
        <v>911</v>
      </c>
      <c r="I254" t="s">
        <v>139</v>
      </c>
      <c r="J254">
        <v>2026</v>
      </c>
      <c r="K254">
        <v>7</v>
      </c>
      <c r="L254" s="52" t="s">
        <v>94</v>
      </c>
      <c r="M254" s="108">
        <v>95.63</v>
      </c>
      <c r="N254">
        <v>1</v>
      </c>
      <c r="O254" s="108">
        <v>95.63</v>
      </c>
      <c r="P254" t="s">
        <v>95</v>
      </c>
      <c r="R254" s="11" t="s">
        <v>105</v>
      </c>
      <c r="S254" s="138"/>
      <c r="U254" s="52"/>
    </row>
    <row r="255" spans="1:21" x14ac:dyDescent="0.25">
      <c r="A255" t="s">
        <v>1005</v>
      </c>
      <c r="B255" t="s">
        <v>209</v>
      </c>
      <c r="C255" t="s">
        <v>133</v>
      </c>
      <c r="D255" s="52" t="s">
        <v>108</v>
      </c>
      <c r="E255" s="56" t="s">
        <v>105</v>
      </c>
      <c r="F255">
        <v>40700</v>
      </c>
      <c r="G255" t="s">
        <v>911</v>
      </c>
      <c r="I255" t="s">
        <v>111</v>
      </c>
      <c r="J255">
        <v>2026</v>
      </c>
      <c r="K255">
        <v>7</v>
      </c>
      <c r="L255" s="52" t="s">
        <v>94</v>
      </c>
      <c r="M255" s="108">
        <v>95.63</v>
      </c>
      <c r="N255">
        <v>1</v>
      </c>
      <c r="O255" s="108">
        <v>95.63</v>
      </c>
      <c r="P255" t="s">
        <v>95</v>
      </c>
      <c r="R255" s="11" t="s">
        <v>105</v>
      </c>
      <c r="S255" s="138"/>
      <c r="U255" s="52"/>
    </row>
    <row r="256" spans="1:21" x14ac:dyDescent="0.25">
      <c r="A256" t="s">
        <v>1005</v>
      </c>
      <c r="B256" t="s">
        <v>209</v>
      </c>
      <c r="C256" t="s">
        <v>133</v>
      </c>
      <c r="D256" s="52" t="s">
        <v>108</v>
      </c>
      <c r="E256" s="56" t="s">
        <v>105</v>
      </c>
      <c r="F256">
        <v>40700</v>
      </c>
      <c r="G256" t="s">
        <v>911</v>
      </c>
      <c r="I256" t="s">
        <v>158</v>
      </c>
      <c r="J256">
        <v>2026</v>
      </c>
      <c r="K256">
        <v>7</v>
      </c>
      <c r="L256" s="52" t="s">
        <v>94</v>
      </c>
      <c r="M256" s="108">
        <v>695.28</v>
      </c>
      <c r="N256">
        <v>1</v>
      </c>
      <c r="O256" s="108">
        <v>695.28</v>
      </c>
      <c r="P256" t="s">
        <v>95</v>
      </c>
      <c r="R256" s="11" t="s">
        <v>105</v>
      </c>
      <c r="S256" s="138"/>
      <c r="U256" s="52"/>
    </row>
    <row r="257" spans="1:21" x14ac:dyDescent="0.25">
      <c r="A257" t="s">
        <v>1005</v>
      </c>
      <c r="B257" t="s">
        <v>210</v>
      </c>
      <c r="C257" t="s">
        <v>133</v>
      </c>
      <c r="D257" s="52" t="s">
        <v>108</v>
      </c>
      <c r="E257" s="56" t="s">
        <v>105</v>
      </c>
      <c r="F257">
        <v>40700</v>
      </c>
      <c r="G257" t="s">
        <v>911</v>
      </c>
      <c r="I257" t="s">
        <v>111</v>
      </c>
      <c r="J257">
        <v>2026</v>
      </c>
      <c r="K257">
        <v>7</v>
      </c>
      <c r="L257" s="52" t="s">
        <v>94</v>
      </c>
      <c r="M257" s="108">
        <v>95.63</v>
      </c>
      <c r="N257">
        <v>1</v>
      </c>
      <c r="O257" s="108">
        <v>95.63</v>
      </c>
      <c r="P257" t="s">
        <v>95</v>
      </c>
      <c r="R257" s="11" t="s">
        <v>105</v>
      </c>
      <c r="S257" s="138"/>
      <c r="U257" s="52"/>
    </row>
    <row r="258" spans="1:21" x14ac:dyDescent="0.25">
      <c r="A258" t="s">
        <v>1005</v>
      </c>
      <c r="B258" t="s">
        <v>211</v>
      </c>
      <c r="C258" t="s">
        <v>133</v>
      </c>
      <c r="D258" s="52" t="s">
        <v>108</v>
      </c>
      <c r="E258" s="56" t="s">
        <v>105</v>
      </c>
      <c r="F258">
        <v>40700</v>
      </c>
      <c r="G258" t="s">
        <v>911</v>
      </c>
      <c r="I258" t="s">
        <v>109</v>
      </c>
      <c r="J258">
        <v>2026</v>
      </c>
      <c r="K258">
        <v>7</v>
      </c>
      <c r="L258" s="52" t="s">
        <v>94</v>
      </c>
      <c r="M258" s="108">
        <v>95.63</v>
      </c>
      <c r="N258">
        <v>1</v>
      </c>
      <c r="O258" s="108">
        <v>95.63</v>
      </c>
      <c r="P258" t="s">
        <v>95</v>
      </c>
      <c r="R258" s="11" t="s">
        <v>105</v>
      </c>
      <c r="S258" s="138"/>
      <c r="U258" s="52"/>
    </row>
    <row r="259" spans="1:21" x14ac:dyDescent="0.25">
      <c r="A259" t="s">
        <v>1005</v>
      </c>
      <c r="B259" t="s">
        <v>211</v>
      </c>
      <c r="C259" t="s">
        <v>133</v>
      </c>
      <c r="D259" s="52" t="s">
        <v>108</v>
      </c>
      <c r="E259" s="56" t="s">
        <v>105</v>
      </c>
      <c r="F259">
        <v>40700</v>
      </c>
      <c r="G259" t="s">
        <v>911</v>
      </c>
      <c r="I259" t="s">
        <v>121</v>
      </c>
      <c r="J259">
        <v>2026</v>
      </c>
      <c r="K259">
        <v>7</v>
      </c>
      <c r="L259" s="52" t="s">
        <v>94</v>
      </c>
      <c r="M259" s="108">
        <v>286.89</v>
      </c>
      <c r="N259">
        <v>1</v>
      </c>
      <c r="O259" s="108">
        <v>286.89</v>
      </c>
      <c r="P259" t="s">
        <v>95</v>
      </c>
      <c r="R259" s="11" t="s">
        <v>105</v>
      </c>
      <c r="S259" s="138"/>
      <c r="U259" s="52"/>
    </row>
    <row r="260" spans="1:21" x14ac:dyDescent="0.25">
      <c r="A260" t="s">
        <v>1005</v>
      </c>
      <c r="B260" t="s">
        <v>211</v>
      </c>
      <c r="C260" t="s">
        <v>133</v>
      </c>
      <c r="D260" s="52" t="s">
        <v>108</v>
      </c>
      <c r="E260" s="56" t="s">
        <v>105</v>
      </c>
      <c r="F260">
        <v>40700</v>
      </c>
      <c r="G260" t="s">
        <v>911</v>
      </c>
      <c r="I260" t="s">
        <v>139</v>
      </c>
      <c r="J260">
        <v>2026</v>
      </c>
      <c r="K260">
        <v>7</v>
      </c>
      <c r="L260" s="52" t="s">
        <v>94</v>
      </c>
      <c r="M260" s="108">
        <v>95.63</v>
      </c>
      <c r="N260">
        <v>1</v>
      </c>
      <c r="O260" s="108">
        <v>95.63</v>
      </c>
      <c r="P260" t="s">
        <v>95</v>
      </c>
      <c r="R260" s="11" t="s">
        <v>105</v>
      </c>
      <c r="S260" s="138"/>
      <c r="U260" s="52"/>
    </row>
    <row r="261" spans="1:21" x14ac:dyDescent="0.25">
      <c r="A261" t="s">
        <v>1005</v>
      </c>
      <c r="B261" t="s">
        <v>211</v>
      </c>
      <c r="C261" t="s">
        <v>133</v>
      </c>
      <c r="D261" s="52" t="s">
        <v>108</v>
      </c>
      <c r="E261" s="56" t="s">
        <v>105</v>
      </c>
      <c r="F261">
        <v>40700</v>
      </c>
      <c r="G261" t="s">
        <v>911</v>
      </c>
      <c r="I261" t="s">
        <v>111</v>
      </c>
      <c r="J261">
        <v>2026</v>
      </c>
      <c r="K261">
        <v>7</v>
      </c>
      <c r="L261" s="52" t="s">
        <v>94</v>
      </c>
      <c r="M261" s="108">
        <v>573.78</v>
      </c>
      <c r="N261">
        <v>1</v>
      </c>
      <c r="O261" s="108">
        <v>573.78</v>
      </c>
      <c r="P261" t="s">
        <v>95</v>
      </c>
      <c r="R261" s="11" t="s">
        <v>105</v>
      </c>
      <c r="S261" s="138"/>
      <c r="U261" s="52"/>
    </row>
    <row r="262" spans="1:21" x14ac:dyDescent="0.25">
      <c r="A262" t="s">
        <v>1005</v>
      </c>
      <c r="B262" t="s">
        <v>211</v>
      </c>
      <c r="C262" t="s">
        <v>133</v>
      </c>
      <c r="D262" s="52" t="s">
        <v>108</v>
      </c>
      <c r="E262" s="56" t="s">
        <v>105</v>
      </c>
      <c r="F262">
        <v>40700</v>
      </c>
      <c r="G262" t="s">
        <v>911</v>
      </c>
      <c r="I262" t="s">
        <v>158</v>
      </c>
      <c r="J262">
        <v>2026</v>
      </c>
      <c r="K262">
        <v>7</v>
      </c>
      <c r="L262" s="52" t="s">
        <v>94</v>
      </c>
      <c r="M262" s="108">
        <v>347.64</v>
      </c>
      <c r="N262">
        <v>1</v>
      </c>
      <c r="O262" s="108">
        <v>347.64</v>
      </c>
      <c r="P262" t="s">
        <v>95</v>
      </c>
      <c r="R262" s="11" t="s">
        <v>105</v>
      </c>
      <c r="S262" s="138"/>
      <c r="U262" s="52"/>
    </row>
    <row r="263" spans="1:21" x14ac:dyDescent="0.25">
      <c r="A263" t="s">
        <v>1005</v>
      </c>
      <c r="B263" t="s">
        <v>212</v>
      </c>
      <c r="C263" t="s">
        <v>133</v>
      </c>
      <c r="D263" s="52" t="s">
        <v>108</v>
      </c>
      <c r="E263" s="56" t="s">
        <v>102</v>
      </c>
      <c r="F263">
        <v>40700</v>
      </c>
      <c r="G263" t="s">
        <v>911</v>
      </c>
      <c r="I263" t="s">
        <v>125</v>
      </c>
      <c r="J263">
        <v>2026</v>
      </c>
      <c r="K263">
        <v>7</v>
      </c>
      <c r="L263" s="52" t="s">
        <v>94</v>
      </c>
      <c r="M263" s="108">
        <v>178.03</v>
      </c>
      <c r="N263">
        <v>1</v>
      </c>
      <c r="O263" s="108">
        <v>178.03</v>
      </c>
      <c r="P263" t="s">
        <v>95</v>
      </c>
      <c r="R263" s="11" t="s">
        <v>102</v>
      </c>
      <c r="S263" s="138"/>
      <c r="U263" s="52"/>
    </row>
    <row r="264" spans="1:21" x14ac:dyDescent="0.25">
      <c r="A264" t="s">
        <v>1005</v>
      </c>
      <c r="B264" t="s">
        <v>212</v>
      </c>
      <c r="C264" t="s">
        <v>133</v>
      </c>
      <c r="D264" s="52" t="s">
        <v>108</v>
      </c>
      <c r="E264" s="56" t="s">
        <v>102</v>
      </c>
      <c r="F264">
        <v>40700</v>
      </c>
      <c r="G264" t="s">
        <v>911</v>
      </c>
      <c r="I264" t="s">
        <v>186</v>
      </c>
      <c r="J264">
        <v>2026</v>
      </c>
      <c r="K264">
        <v>7</v>
      </c>
      <c r="L264" s="52" t="s">
        <v>94</v>
      </c>
      <c r="M264" s="108">
        <v>470.66</v>
      </c>
      <c r="N264">
        <v>1</v>
      </c>
      <c r="O264" s="108">
        <v>470.66</v>
      </c>
      <c r="P264" t="s">
        <v>95</v>
      </c>
      <c r="R264" s="11" t="s">
        <v>102</v>
      </c>
      <c r="S264" s="138"/>
      <c r="U264" s="52"/>
    </row>
    <row r="265" spans="1:21" x14ac:dyDescent="0.25">
      <c r="A265" t="s">
        <v>1005</v>
      </c>
      <c r="B265" t="s">
        <v>212</v>
      </c>
      <c r="C265" t="s">
        <v>133</v>
      </c>
      <c r="D265" s="52" t="s">
        <v>108</v>
      </c>
      <c r="E265" s="56" t="s">
        <v>93</v>
      </c>
      <c r="F265">
        <v>40700</v>
      </c>
      <c r="G265" t="s">
        <v>911</v>
      </c>
      <c r="I265" t="s">
        <v>213</v>
      </c>
      <c r="J265">
        <v>2026</v>
      </c>
      <c r="K265">
        <v>7</v>
      </c>
      <c r="L265" s="52" t="s">
        <v>94</v>
      </c>
      <c r="M265" s="108">
        <v>355.16</v>
      </c>
      <c r="N265">
        <v>1</v>
      </c>
      <c r="O265" s="108">
        <v>355.16</v>
      </c>
      <c r="P265" t="s">
        <v>95</v>
      </c>
      <c r="R265" s="11" t="s">
        <v>93</v>
      </c>
      <c r="S265" s="138"/>
      <c r="U265" s="52"/>
    </row>
    <row r="266" spans="1:21" x14ac:dyDescent="0.25">
      <c r="A266" t="s">
        <v>1005</v>
      </c>
      <c r="B266" t="s">
        <v>212</v>
      </c>
      <c r="C266" t="s">
        <v>133</v>
      </c>
      <c r="D266" s="52" t="s">
        <v>108</v>
      </c>
      <c r="E266" s="56" t="s">
        <v>93</v>
      </c>
      <c r="F266">
        <v>40700</v>
      </c>
      <c r="G266" t="s">
        <v>911</v>
      </c>
      <c r="I266" t="s">
        <v>167</v>
      </c>
      <c r="J266">
        <v>2026</v>
      </c>
      <c r="K266">
        <v>7</v>
      </c>
      <c r="L266" s="52" t="s">
        <v>94</v>
      </c>
      <c r="M266" s="108">
        <v>125.55</v>
      </c>
      <c r="N266">
        <v>1</v>
      </c>
      <c r="O266" s="108">
        <v>125.55</v>
      </c>
      <c r="P266" t="s">
        <v>95</v>
      </c>
      <c r="R266" s="11" t="s">
        <v>93</v>
      </c>
      <c r="S266" s="138"/>
      <c r="U266" s="52"/>
    </row>
    <row r="267" spans="1:21" x14ac:dyDescent="0.25">
      <c r="A267" t="s">
        <v>1005</v>
      </c>
      <c r="B267" t="s">
        <v>212</v>
      </c>
      <c r="C267" t="s">
        <v>133</v>
      </c>
      <c r="D267" s="52" t="s">
        <v>108</v>
      </c>
      <c r="E267" s="56" t="s">
        <v>93</v>
      </c>
      <c r="F267">
        <v>40700</v>
      </c>
      <c r="G267" t="s">
        <v>911</v>
      </c>
      <c r="I267" t="s">
        <v>168</v>
      </c>
      <c r="J267">
        <v>2026</v>
      </c>
      <c r="K267">
        <v>7</v>
      </c>
      <c r="L267" s="52" t="s">
        <v>94</v>
      </c>
      <c r="M267" s="108">
        <v>251.1</v>
      </c>
      <c r="N267">
        <v>1</v>
      </c>
      <c r="O267" s="108">
        <v>251.1</v>
      </c>
      <c r="P267" t="s">
        <v>95</v>
      </c>
      <c r="R267" s="11" t="s">
        <v>93</v>
      </c>
      <c r="S267" s="138"/>
      <c r="U267" s="52"/>
    </row>
    <row r="268" spans="1:21" x14ac:dyDescent="0.25">
      <c r="A268" t="s">
        <v>1005</v>
      </c>
      <c r="B268" t="s">
        <v>212</v>
      </c>
      <c r="C268" t="s">
        <v>133</v>
      </c>
      <c r="D268" s="52" t="s">
        <v>108</v>
      </c>
      <c r="E268" s="56" t="s">
        <v>105</v>
      </c>
      <c r="F268">
        <v>40700</v>
      </c>
      <c r="G268" t="s">
        <v>911</v>
      </c>
      <c r="I268" t="s">
        <v>121</v>
      </c>
      <c r="J268">
        <v>2026</v>
      </c>
      <c r="K268">
        <v>7</v>
      </c>
      <c r="L268" s="52" t="s">
        <v>94</v>
      </c>
      <c r="M268" s="108">
        <v>286.89</v>
      </c>
      <c r="N268">
        <v>1</v>
      </c>
      <c r="O268" s="108">
        <v>286.89</v>
      </c>
      <c r="P268" t="s">
        <v>95</v>
      </c>
      <c r="R268" s="11" t="s">
        <v>105</v>
      </c>
      <c r="S268" s="138"/>
      <c r="U268" s="52"/>
    </row>
    <row r="269" spans="1:21" x14ac:dyDescent="0.25">
      <c r="A269" t="s">
        <v>1005</v>
      </c>
      <c r="B269" t="s">
        <v>212</v>
      </c>
      <c r="C269" t="s">
        <v>133</v>
      </c>
      <c r="D269" s="52" t="s">
        <v>108</v>
      </c>
      <c r="E269" s="56" t="s">
        <v>105</v>
      </c>
      <c r="F269">
        <v>40700</v>
      </c>
      <c r="G269" t="s">
        <v>911</v>
      </c>
      <c r="I269" t="s">
        <v>139</v>
      </c>
      <c r="J269">
        <v>2026</v>
      </c>
      <c r="K269">
        <v>7</v>
      </c>
      <c r="L269" s="52" t="s">
        <v>94</v>
      </c>
      <c r="M269" s="108">
        <v>95.63</v>
      </c>
      <c r="N269">
        <v>1</v>
      </c>
      <c r="O269" s="108">
        <v>95.63</v>
      </c>
      <c r="P269" t="s">
        <v>95</v>
      </c>
      <c r="R269" s="11" t="s">
        <v>105</v>
      </c>
      <c r="S269" s="138"/>
      <c r="U269" s="52"/>
    </row>
    <row r="270" spans="1:21" x14ac:dyDescent="0.25">
      <c r="A270" t="s">
        <v>1005</v>
      </c>
      <c r="B270" t="s">
        <v>212</v>
      </c>
      <c r="C270" t="s">
        <v>133</v>
      </c>
      <c r="D270" s="52" t="s">
        <v>108</v>
      </c>
      <c r="E270" s="56" t="s">
        <v>105</v>
      </c>
      <c r="F270">
        <v>40700</v>
      </c>
      <c r="G270" t="s">
        <v>911</v>
      </c>
      <c r="I270" t="s">
        <v>111</v>
      </c>
      <c r="J270">
        <v>2026</v>
      </c>
      <c r="K270">
        <v>7</v>
      </c>
      <c r="L270" s="52" t="s">
        <v>94</v>
      </c>
      <c r="M270" s="108">
        <v>191.26</v>
      </c>
      <c r="N270">
        <v>1</v>
      </c>
      <c r="O270" s="108">
        <v>191.26</v>
      </c>
      <c r="P270" t="s">
        <v>95</v>
      </c>
      <c r="R270" s="11" t="s">
        <v>105</v>
      </c>
      <c r="S270" s="138"/>
      <c r="U270" s="52"/>
    </row>
    <row r="271" spans="1:21" x14ac:dyDescent="0.25">
      <c r="A271" t="s">
        <v>1005</v>
      </c>
      <c r="B271" t="s">
        <v>214</v>
      </c>
      <c r="C271" t="s">
        <v>133</v>
      </c>
      <c r="D271" s="52" t="s">
        <v>108</v>
      </c>
      <c r="E271" s="56" t="s">
        <v>105</v>
      </c>
      <c r="F271">
        <v>40700</v>
      </c>
      <c r="G271" t="s">
        <v>911</v>
      </c>
      <c r="I271" t="s">
        <v>139</v>
      </c>
      <c r="J271">
        <v>2026</v>
      </c>
      <c r="K271">
        <v>7</v>
      </c>
      <c r="L271" s="52" t="s">
        <v>94</v>
      </c>
      <c r="M271" s="108">
        <v>95.63</v>
      </c>
      <c r="N271">
        <v>1</v>
      </c>
      <c r="O271" s="108">
        <v>95.63</v>
      </c>
      <c r="P271" t="s">
        <v>95</v>
      </c>
      <c r="R271" s="11" t="s">
        <v>105</v>
      </c>
      <c r="S271" s="138"/>
      <c r="U271" s="52"/>
    </row>
    <row r="272" spans="1:21" x14ac:dyDescent="0.25">
      <c r="A272" t="s">
        <v>1005</v>
      </c>
      <c r="B272" t="s">
        <v>214</v>
      </c>
      <c r="C272" t="s">
        <v>133</v>
      </c>
      <c r="D272" s="52" t="s">
        <v>108</v>
      </c>
      <c r="E272" s="56" t="s">
        <v>105</v>
      </c>
      <c r="F272">
        <v>40700</v>
      </c>
      <c r="G272" t="s">
        <v>911</v>
      </c>
      <c r="I272" t="s">
        <v>158</v>
      </c>
      <c r="J272">
        <v>2026</v>
      </c>
      <c r="K272">
        <v>7</v>
      </c>
      <c r="L272" s="52" t="s">
        <v>94</v>
      </c>
      <c r="M272" s="108">
        <v>173.82</v>
      </c>
      <c r="N272">
        <v>1</v>
      </c>
      <c r="O272" s="108">
        <v>173.82</v>
      </c>
      <c r="P272" t="s">
        <v>95</v>
      </c>
      <c r="R272" s="11" t="s">
        <v>105</v>
      </c>
      <c r="S272" s="138"/>
      <c r="U272" s="52"/>
    </row>
    <row r="273" spans="1:21" x14ac:dyDescent="0.25">
      <c r="A273" t="s">
        <v>1005</v>
      </c>
      <c r="B273" t="s">
        <v>215</v>
      </c>
      <c r="C273" t="s">
        <v>133</v>
      </c>
      <c r="D273" s="52" t="s">
        <v>108</v>
      </c>
      <c r="E273" s="56" t="s">
        <v>102</v>
      </c>
      <c r="F273">
        <v>40700</v>
      </c>
      <c r="G273" t="s">
        <v>911</v>
      </c>
      <c r="I273" t="s">
        <v>125</v>
      </c>
      <c r="J273">
        <v>2026</v>
      </c>
      <c r="K273">
        <v>7</v>
      </c>
      <c r="L273" s="52" t="s">
        <v>94</v>
      </c>
      <c r="M273" s="108">
        <v>218.54</v>
      </c>
      <c r="N273">
        <v>1</v>
      </c>
      <c r="O273" s="108">
        <v>218.54</v>
      </c>
      <c r="P273" t="s">
        <v>95</v>
      </c>
      <c r="R273" s="11" t="s">
        <v>102</v>
      </c>
      <c r="S273" s="138"/>
      <c r="U273" s="52"/>
    </row>
    <row r="274" spans="1:21" x14ac:dyDescent="0.25">
      <c r="A274" t="s">
        <v>1005</v>
      </c>
      <c r="B274" t="s">
        <v>215</v>
      </c>
      <c r="C274" t="s">
        <v>133</v>
      </c>
      <c r="D274" s="52" t="s">
        <v>108</v>
      </c>
      <c r="E274" s="56" t="s">
        <v>104</v>
      </c>
      <c r="F274">
        <v>40700</v>
      </c>
      <c r="G274" t="s">
        <v>911</v>
      </c>
      <c r="I274" t="s">
        <v>118</v>
      </c>
      <c r="J274">
        <v>2026</v>
      </c>
      <c r="K274">
        <v>7</v>
      </c>
      <c r="L274" s="52" t="s">
        <v>94</v>
      </c>
      <c r="M274" s="108">
        <v>162.24</v>
      </c>
      <c r="N274">
        <v>1</v>
      </c>
      <c r="O274" s="108">
        <v>162.24</v>
      </c>
      <c r="P274" t="s">
        <v>95</v>
      </c>
      <c r="R274" s="11" t="s">
        <v>104</v>
      </c>
      <c r="S274" s="138"/>
      <c r="U274" s="52"/>
    </row>
    <row r="275" spans="1:21" x14ac:dyDescent="0.25">
      <c r="A275" t="s">
        <v>1005</v>
      </c>
      <c r="B275" t="s">
        <v>215</v>
      </c>
      <c r="C275" t="s">
        <v>133</v>
      </c>
      <c r="D275" s="52" t="s">
        <v>108</v>
      </c>
      <c r="E275" s="56" t="s">
        <v>104</v>
      </c>
      <c r="F275">
        <v>40700</v>
      </c>
      <c r="G275" t="s">
        <v>911</v>
      </c>
      <c r="I275" t="s">
        <v>120</v>
      </c>
      <c r="J275">
        <v>2026</v>
      </c>
      <c r="K275">
        <v>7</v>
      </c>
      <c r="L275" s="52" t="s">
        <v>94</v>
      </c>
      <c r="M275" s="108">
        <v>405.6</v>
      </c>
      <c r="N275">
        <v>1</v>
      </c>
      <c r="O275" s="108">
        <v>405.6</v>
      </c>
      <c r="P275" t="s">
        <v>95</v>
      </c>
      <c r="R275" s="11" t="s">
        <v>104</v>
      </c>
      <c r="S275" s="138"/>
      <c r="U275" s="52"/>
    </row>
    <row r="276" spans="1:21" x14ac:dyDescent="0.25">
      <c r="A276" t="s">
        <v>1005</v>
      </c>
      <c r="B276" t="s">
        <v>215</v>
      </c>
      <c r="C276" t="s">
        <v>133</v>
      </c>
      <c r="D276" s="52" t="s">
        <v>108</v>
      </c>
      <c r="E276" s="56" t="s">
        <v>105</v>
      </c>
      <c r="F276">
        <v>40700</v>
      </c>
      <c r="G276" t="s">
        <v>911</v>
      </c>
      <c r="I276" t="s">
        <v>121</v>
      </c>
      <c r="J276">
        <v>2026</v>
      </c>
      <c r="K276">
        <v>7</v>
      </c>
      <c r="L276" s="52" t="s">
        <v>94</v>
      </c>
      <c r="M276" s="108">
        <v>95.63</v>
      </c>
      <c r="N276">
        <v>1</v>
      </c>
      <c r="O276" s="108">
        <v>95.63</v>
      </c>
      <c r="P276" t="s">
        <v>95</v>
      </c>
      <c r="R276" s="11" t="s">
        <v>105</v>
      </c>
      <c r="S276" s="138"/>
      <c r="U276" s="52"/>
    </row>
    <row r="277" spans="1:21" x14ac:dyDescent="0.25">
      <c r="A277" t="s">
        <v>1005</v>
      </c>
      <c r="B277" t="s">
        <v>215</v>
      </c>
      <c r="C277" t="s">
        <v>133</v>
      </c>
      <c r="D277" s="52" t="s">
        <v>108</v>
      </c>
      <c r="E277" s="56" t="s">
        <v>105</v>
      </c>
      <c r="F277">
        <v>40700</v>
      </c>
      <c r="G277" t="s">
        <v>911</v>
      </c>
      <c r="I277" t="s">
        <v>111</v>
      </c>
      <c r="J277">
        <v>2026</v>
      </c>
      <c r="K277">
        <v>7</v>
      </c>
      <c r="L277" s="52" t="s">
        <v>94</v>
      </c>
      <c r="M277" s="108">
        <v>191.26</v>
      </c>
      <c r="N277">
        <v>1</v>
      </c>
      <c r="O277" s="108">
        <v>191.26</v>
      </c>
      <c r="P277" t="s">
        <v>95</v>
      </c>
      <c r="R277" s="11" t="s">
        <v>105</v>
      </c>
      <c r="S277" s="138"/>
      <c r="U277" s="52"/>
    </row>
    <row r="278" spans="1:21" x14ac:dyDescent="0.25">
      <c r="A278" t="s">
        <v>1005</v>
      </c>
      <c r="B278" t="s">
        <v>216</v>
      </c>
      <c r="C278" t="s">
        <v>133</v>
      </c>
      <c r="D278" s="52" t="s">
        <v>108</v>
      </c>
      <c r="E278" s="56" t="s">
        <v>93</v>
      </c>
      <c r="F278">
        <v>40700</v>
      </c>
      <c r="G278" t="s">
        <v>911</v>
      </c>
      <c r="I278" t="s">
        <v>167</v>
      </c>
      <c r="J278">
        <v>2026</v>
      </c>
      <c r="K278">
        <v>7</v>
      </c>
      <c r="L278" s="52" t="s">
        <v>94</v>
      </c>
      <c r="M278" s="108">
        <v>251.1</v>
      </c>
      <c r="N278">
        <v>1</v>
      </c>
      <c r="O278" s="108">
        <v>251.1</v>
      </c>
      <c r="P278" t="s">
        <v>95</v>
      </c>
      <c r="R278" s="11" t="s">
        <v>93</v>
      </c>
      <c r="S278" s="138"/>
      <c r="U278" s="52"/>
    </row>
    <row r="279" spans="1:21" x14ac:dyDescent="0.25">
      <c r="A279" t="s">
        <v>1005</v>
      </c>
      <c r="B279" t="s">
        <v>216</v>
      </c>
      <c r="C279" t="s">
        <v>133</v>
      </c>
      <c r="D279" s="52" t="s">
        <v>108</v>
      </c>
      <c r="E279" s="56" t="s">
        <v>93</v>
      </c>
      <c r="F279">
        <v>40700</v>
      </c>
      <c r="G279" t="s">
        <v>911</v>
      </c>
      <c r="I279" t="s">
        <v>240</v>
      </c>
      <c r="J279">
        <v>2026</v>
      </c>
      <c r="K279">
        <v>7</v>
      </c>
      <c r="L279" s="52" t="s">
        <v>94</v>
      </c>
      <c r="M279" s="108">
        <v>125.55</v>
      </c>
      <c r="N279">
        <v>1</v>
      </c>
      <c r="O279" s="108">
        <v>125.55</v>
      </c>
      <c r="P279" t="s">
        <v>95</v>
      </c>
      <c r="R279" s="11" t="s">
        <v>93</v>
      </c>
      <c r="S279" s="138"/>
      <c r="U279" s="52"/>
    </row>
    <row r="280" spans="1:21" x14ac:dyDescent="0.25">
      <c r="A280" t="s">
        <v>1005</v>
      </c>
      <c r="B280" t="s">
        <v>216</v>
      </c>
      <c r="C280" t="s">
        <v>133</v>
      </c>
      <c r="D280" s="52" t="s">
        <v>108</v>
      </c>
      <c r="E280" s="56" t="s">
        <v>105</v>
      </c>
      <c r="F280">
        <v>40700</v>
      </c>
      <c r="G280" t="s">
        <v>911</v>
      </c>
      <c r="I280" t="s">
        <v>121</v>
      </c>
      <c r="J280">
        <v>2026</v>
      </c>
      <c r="K280">
        <v>7</v>
      </c>
      <c r="L280" s="52" t="s">
        <v>94</v>
      </c>
      <c r="M280" s="108">
        <v>191.26</v>
      </c>
      <c r="N280">
        <v>1</v>
      </c>
      <c r="O280" s="108">
        <v>191.26</v>
      </c>
      <c r="P280" t="s">
        <v>95</v>
      </c>
      <c r="R280" s="11" t="s">
        <v>105</v>
      </c>
      <c r="S280" s="138"/>
      <c r="U280" s="52"/>
    </row>
    <row r="281" spans="1:21" x14ac:dyDescent="0.25">
      <c r="A281" t="s">
        <v>1005</v>
      </c>
      <c r="B281" t="s">
        <v>217</v>
      </c>
      <c r="C281" t="s">
        <v>133</v>
      </c>
      <c r="D281" s="52" t="s">
        <v>108</v>
      </c>
      <c r="E281" s="56" t="s">
        <v>93</v>
      </c>
      <c r="F281">
        <v>40700</v>
      </c>
      <c r="G281" t="s">
        <v>911</v>
      </c>
      <c r="I281" t="s">
        <v>167</v>
      </c>
      <c r="J281">
        <v>2026</v>
      </c>
      <c r="K281">
        <v>7</v>
      </c>
      <c r="L281" s="52" t="s">
        <v>94</v>
      </c>
      <c r="M281" s="108">
        <v>251.1</v>
      </c>
      <c r="N281">
        <v>1</v>
      </c>
      <c r="O281" s="108">
        <v>251.1</v>
      </c>
      <c r="P281" t="s">
        <v>95</v>
      </c>
      <c r="R281" s="11" t="s">
        <v>93</v>
      </c>
      <c r="S281" s="138"/>
      <c r="U281" s="52"/>
    </row>
    <row r="282" spans="1:21" x14ac:dyDescent="0.25">
      <c r="A282" t="s">
        <v>1005</v>
      </c>
      <c r="B282" t="s">
        <v>217</v>
      </c>
      <c r="C282" t="s">
        <v>133</v>
      </c>
      <c r="D282" s="52" t="s">
        <v>108</v>
      </c>
      <c r="E282" s="56" t="s">
        <v>104</v>
      </c>
      <c r="F282">
        <v>40700</v>
      </c>
      <c r="G282" t="s">
        <v>911</v>
      </c>
      <c r="I282" t="s">
        <v>118</v>
      </c>
      <c r="J282">
        <v>2026</v>
      </c>
      <c r="K282">
        <v>7</v>
      </c>
      <c r="L282" s="52" t="s">
        <v>94</v>
      </c>
      <c r="M282" s="108">
        <v>216.32</v>
      </c>
      <c r="N282">
        <v>1</v>
      </c>
      <c r="O282" s="108">
        <v>216.32</v>
      </c>
      <c r="P282" t="s">
        <v>95</v>
      </c>
      <c r="R282" s="11" t="s">
        <v>104</v>
      </c>
      <c r="S282" s="138"/>
      <c r="U282" s="52"/>
    </row>
    <row r="283" spans="1:21" x14ac:dyDescent="0.25">
      <c r="A283" t="s">
        <v>1005</v>
      </c>
      <c r="B283" t="s">
        <v>217</v>
      </c>
      <c r="C283" t="s">
        <v>133</v>
      </c>
      <c r="D283" s="52" t="s">
        <v>108</v>
      </c>
      <c r="E283" s="56" t="s">
        <v>104</v>
      </c>
      <c r="F283">
        <v>40700</v>
      </c>
      <c r="G283" t="s">
        <v>911</v>
      </c>
      <c r="I283" t="s">
        <v>120</v>
      </c>
      <c r="J283">
        <v>2026</v>
      </c>
      <c r="K283">
        <v>7</v>
      </c>
      <c r="L283" s="52" t="s">
        <v>94</v>
      </c>
      <c r="M283" s="108">
        <v>135.19999999999999</v>
      </c>
      <c r="N283">
        <v>1</v>
      </c>
      <c r="O283" s="108">
        <v>135.19999999999999</v>
      </c>
      <c r="P283" t="s">
        <v>95</v>
      </c>
      <c r="R283" s="11" t="s">
        <v>104</v>
      </c>
      <c r="S283" s="138"/>
      <c r="U283" s="52"/>
    </row>
    <row r="284" spans="1:21" x14ac:dyDescent="0.25">
      <c r="A284" t="s">
        <v>1005</v>
      </c>
      <c r="B284" t="s">
        <v>217</v>
      </c>
      <c r="C284" t="s">
        <v>133</v>
      </c>
      <c r="D284" s="52" t="s">
        <v>108</v>
      </c>
      <c r="E284" s="56" t="s">
        <v>105</v>
      </c>
      <c r="F284">
        <v>40700</v>
      </c>
      <c r="G284" t="s">
        <v>911</v>
      </c>
      <c r="I284" t="s">
        <v>121</v>
      </c>
      <c r="J284">
        <v>2026</v>
      </c>
      <c r="K284">
        <v>7</v>
      </c>
      <c r="L284" s="52" t="s">
        <v>94</v>
      </c>
      <c r="M284" s="108">
        <v>115.89</v>
      </c>
      <c r="N284">
        <v>1</v>
      </c>
      <c r="O284" s="108">
        <v>115.89</v>
      </c>
      <c r="P284" t="s">
        <v>95</v>
      </c>
      <c r="R284" s="11" t="s">
        <v>105</v>
      </c>
      <c r="S284" s="138"/>
      <c r="U284" s="52"/>
    </row>
    <row r="285" spans="1:21" x14ac:dyDescent="0.25">
      <c r="A285" t="s">
        <v>1005</v>
      </c>
      <c r="B285" t="s">
        <v>217</v>
      </c>
      <c r="C285" t="s">
        <v>133</v>
      </c>
      <c r="D285" s="52" t="s">
        <v>108</v>
      </c>
      <c r="E285" s="56" t="s">
        <v>105</v>
      </c>
      <c r="F285">
        <v>40700</v>
      </c>
      <c r="G285" t="s">
        <v>911</v>
      </c>
      <c r="I285" t="s">
        <v>111</v>
      </c>
      <c r="J285">
        <v>2026</v>
      </c>
      <c r="K285">
        <v>7</v>
      </c>
      <c r="L285" s="52" t="s">
        <v>94</v>
      </c>
      <c r="M285" s="108">
        <v>95.63</v>
      </c>
      <c r="N285">
        <v>1</v>
      </c>
      <c r="O285" s="108">
        <v>95.63</v>
      </c>
      <c r="P285" t="s">
        <v>95</v>
      </c>
      <c r="R285" s="11" t="s">
        <v>105</v>
      </c>
      <c r="S285" s="138"/>
      <c r="U285" s="52"/>
    </row>
    <row r="286" spans="1:21" x14ac:dyDescent="0.25">
      <c r="A286" t="s">
        <v>1005</v>
      </c>
      <c r="B286" t="s">
        <v>218</v>
      </c>
      <c r="C286" t="s">
        <v>133</v>
      </c>
      <c r="D286" s="52" t="s">
        <v>108</v>
      </c>
      <c r="E286" s="56" t="s">
        <v>104</v>
      </c>
      <c r="F286">
        <v>40700</v>
      </c>
      <c r="G286" t="s">
        <v>911</v>
      </c>
      <c r="I286" t="s">
        <v>118</v>
      </c>
      <c r="J286">
        <v>2026</v>
      </c>
      <c r="K286">
        <v>7</v>
      </c>
      <c r="L286" s="52" t="s">
        <v>94</v>
      </c>
      <c r="M286" s="108">
        <v>54.08</v>
      </c>
      <c r="N286">
        <v>1</v>
      </c>
      <c r="O286" s="108">
        <v>54.08</v>
      </c>
      <c r="P286" t="s">
        <v>95</v>
      </c>
      <c r="R286" s="11" t="s">
        <v>104</v>
      </c>
      <c r="S286" s="138"/>
      <c r="U286" s="52"/>
    </row>
    <row r="287" spans="1:21" x14ac:dyDescent="0.25">
      <c r="A287" t="s">
        <v>1005</v>
      </c>
      <c r="B287" t="s">
        <v>218</v>
      </c>
      <c r="C287" t="s">
        <v>133</v>
      </c>
      <c r="D287" s="52" t="s">
        <v>108</v>
      </c>
      <c r="E287" s="56" t="s">
        <v>104</v>
      </c>
      <c r="F287">
        <v>40700</v>
      </c>
      <c r="G287" t="s">
        <v>911</v>
      </c>
      <c r="I287" t="s">
        <v>120</v>
      </c>
      <c r="J287">
        <v>2026</v>
      </c>
      <c r="K287">
        <v>7</v>
      </c>
      <c r="L287" s="52" t="s">
        <v>94</v>
      </c>
      <c r="M287" s="108">
        <v>135.19999999999999</v>
      </c>
      <c r="N287">
        <v>1</v>
      </c>
      <c r="O287" s="108">
        <v>135.19999999999999</v>
      </c>
      <c r="P287" t="s">
        <v>95</v>
      </c>
      <c r="R287" s="11" t="s">
        <v>104</v>
      </c>
      <c r="S287" s="138"/>
      <c r="U287" s="52"/>
    </row>
    <row r="288" spans="1:21" x14ac:dyDescent="0.25">
      <c r="A288" t="s">
        <v>1005</v>
      </c>
      <c r="B288" t="s">
        <v>218</v>
      </c>
      <c r="C288" t="s">
        <v>133</v>
      </c>
      <c r="D288" s="52" t="s">
        <v>108</v>
      </c>
      <c r="E288" s="56" t="s">
        <v>105</v>
      </c>
      <c r="F288">
        <v>40700</v>
      </c>
      <c r="G288" t="s">
        <v>911</v>
      </c>
      <c r="I288" t="s">
        <v>111</v>
      </c>
      <c r="J288">
        <v>2026</v>
      </c>
      <c r="K288">
        <v>7</v>
      </c>
      <c r="L288" s="52" t="s">
        <v>94</v>
      </c>
      <c r="M288" s="108">
        <v>95.63</v>
      </c>
      <c r="N288">
        <v>1</v>
      </c>
      <c r="O288" s="108">
        <v>95.63</v>
      </c>
      <c r="P288" t="s">
        <v>95</v>
      </c>
      <c r="R288" s="11" t="s">
        <v>105</v>
      </c>
      <c r="S288" s="138"/>
      <c r="U288" s="52"/>
    </row>
    <row r="289" spans="1:21" x14ac:dyDescent="0.25">
      <c r="A289" t="s">
        <v>1005</v>
      </c>
      <c r="B289" t="s">
        <v>219</v>
      </c>
      <c r="C289" t="s">
        <v>133</v>
      </c>
      <c r="D289" s="52" t="s">
        <v>108</v>
      </c>
      <c r="E289" s="56" t="s">
        <v>102</v>
      </c>
      <c r="F289">
        <v>40700</v>
      </c>
      <c r="G289" t="s">
        <v>911</v>
      </c>
      <c r="I289" t="s">
        <v>186</v>
      </c>
      <c r="J289">
        <v>2026</v>
      </c>
      <c r="K289">
        <v>7</v>
      </c>
      <c r="L289" s="52" t="s">
        <v>94</v>
      </c>
      <c r="M289" s="108">
        <v>83.39</v>
      </c>
      <c r="N289">
        <v>1</v>
      </c>
      <c r="O289" s="108">
        <v>83.39</v>
      </c>
      <c r="P289" t="s">
        <v>95</v>
      </c>
      <c r="R289" s="11" t="s">
        <v>102</v>
      </c>
      <c r="S289" s="138"/>
      <c r="U289" s="52"/>
    </row>
    <row r="290" spans="1:21" x14ac:dyDescent="0.25">
      <c r="A290" t="s">
        <v>1005</v>
      </c>
      <c r="B290" t="s">
        <v>219</v>
      </c>
      <c r="C290" t="s">
        <v>133</v>
      </c>
      <c r="D290" s="52" t="s">
        <v>108</v>
      </c>
      <c r="E290" s="56" t="s">
        <v>105</v>
      </c>
      <c r="F290">
        <v>40700</v>
      </c>
      <c r="G290" t="s">
        <v>911</v>
      </c>
      <c r="I290" t="s">
        <v>121</v>
      </c>
      <c r="J290">
        <v>2026</v>
      </c>
      <c r="K290">
        <v>7</v>
      </c>
      <c r="L290" s="52" t="s">
        <v>94</v>
      </c>
      <c r="M290" s="108">
        <v>95.63</v>
      </c>
      <c r="N290">
        <v>1</v>
      </c>
      <c r="O290" s="108">
        <v>95.63</v>
      </c>
      <c r="P290" t="s">
        <v>95</v>
      </c>
      <c r="R290" s="11" t="s">
        <v>105</v>
      </c>
      <c r="S290" s="138"/>
      <c r="U290" s="52"/>
    </row>
    <row r="291" spans="1:21" x14ac:dyDescent="0.25">
      <c r="A291" t="s">
        <v>1005</v>
      </c>
      <c r="B291" t="s">
        <v>220</v>
      </c>
      <c r="C291" t="s">
        <v>133</v>
      </c>
      <c r="D291" s="52" t="s">
        <v>108</v>
      </c>
      <c r="E291" s="56" t="s">
        <v>105</v>
      </c>
      <c r="F291">
        <v>40700</v>
      </c>
      <c r="G291" t="s">
        <v>911</v>
      </c>
      <c r="I291" t="s">
        <v>121</v>
      </c>
      <c r="J291">
        <v>2026</v>
      </c>
      <c r="K291">
        <v>7</v>
      </c>
      <c r="L291" s="52" t="s">
        <v>94</v>
      </c>
      <c r="M291" s="108">
        <v>231.78</v>
      </c>
      <c r="N291">
        <v>1</v>
      </c>
      <c r="O291" s="108">
        <v>231.78</v>
      </c>
      <c r="P291" t="s">
        <v>95</v>
      </c>
      <c r="R291" s="11" t="s">
        <v>105</v>
      </c>
      <c r="S291" s="138"/>
      <c r="U291" s="52"/>
    </row>
    <row r="292" spans="1:21" x14ac:dyDescent="0.25">
      <c r="A292" t="s">
        <v>1005</v>
      </c>
      <c r="B292" t="s">
        <v>220</v>
      </c>
      <c r="C292" t="s">
        <v>133</v>
      </c>
      <c r="D292" s="52" t="s">
        <v>108</v>
      </c>
      <c r="E292" s="56" t="s">
        <v>105</v>
      </c>
      <c r="F292">
        <v>40700</v>
      </c>
      <c r="G292" t="s">
        <v>911</v>
      </c>
      <c r="I292" t="s">
        <v>158</v>
      </c>
      <c r="J292">
        <v>2026</v>
      </c>
      <c r="K292">
        <v>7</v>
      </c>
      <c r="L292" s="52" t="s">
        <v>94</v>
      </c>
      <c r="M292" s="108">
        <v>173.82</v>
      </c>
      <c r="N292">
        <v>1</v>
      </c>
      <c r="O292" s="108">
        <v>173.82</v>
      </c>
      <c r="P292" t="s">
        <v>95</v>
      </c>
      <c r="R292" s="11" t="s">
        <v>105</v>
      </c>
      <c r="S292" s="138"/>
      <c r="U292" s="52"/>
    </row>
    <row r="293" spans="1:21" x14ac:dyDescent="0.25">
      <c r="A293" t="s">
        <v>1005</v>
      </c>
      <c r="B293" t="s">
        <v>221</v>
      </c>
      <c r="C293" t="s">
        <v>133</v>
      </c>
      <c r="D293" s="52" t="s">
        <v>108</v>
      </c>
      <c r="E293" s="56" t="s">
        <v>105</v>
      </c>
      <c r="F293">
        <v>40700</v>
      </c>
      <c r="G293" t="s">
        <v>911</v>
      </c>
      <c r="I293" t="s">
        <v>109</v>
      </c>
      <c r="J293">
        <v>2026</v>
      </c>
      <c r="K293">
        <v>7</v>
      </c>
      <c r="L293" s="52" t="s">
        <v>94</v>
      </c>
      <c r="M293" s="108">
        <v>95.63</v>
      </c>
      <c r="N293">
        <v>1</v>
      </c>
      <c r="O293" s="108">
        <v>95.63</v>
      </c>
      <c r="P293" t="s">
        <v>95</v>
      </c>
      <c r="R293" s="11" t="s">
        <v>105</v>
      </c>
      <c r="S293" s="138"/>
      <c r="U293" s="52"/>
    </row>
    <row r="294" spans="1:21" x14ac:dyDescent="0.25">
      <c r="A294" t="s">
        <v>1005</v>
      </c>
      <c r="B294" t="s">
        <v>221</v>
      </c>
      <c r="C294" t="s">
        <v>133</v>
      </c>
      <c r="D294" s="52" t="s">
        <v>108</v>
      </c>
      <c r="E294" s="56" t="s">
        <v>104</v>
      </c>
      <c r="F294">
        <v>40700</v>
      </c>
      <c r="G294" t="s">
        <v>911</v>
      </c>
      <c r="I294" t="s">
        <v>118</v>
      </c>
      <c r="J294">
        <v>2026</v>
      </c>
      <c r="K294">
        <v>7</v>
      </c>
      <c r="L294" s="52" t="s">
        <v>94</v>
      </c>
      <c r="M294" s="108">
        <v>54.08</v>
      </c>
      <c r="N294">
        <v>1</v>
      </c>
      <c r="O294" s="108">
        <v>54.08</v>
      </c>
      <c r="P294" t="s">
        <v>95</v>
      </c>
      <c r="R294" s="11" t="s">
        <v>104</v>
      </c>
      <c r="S294" s="138"/>
      <c r="U294" s="52"/>
    </row>
    <row r="295" spans="1:21" x14ac:dyDescent="0.25">
      <c r="A295" t="s">
        <v>1005</v>
      </c>
      <c r="B295" t="s">
        <v>221</v>
      </c>
      <c r="C295" t="s">
        <v>133</v>
      </c>
      <c r="D295" s="52" t="s">
        <v>108</v>
      </c>
      <c r="E295" s="56" t="s">
        <v>104</v>
      </c>
      <c r="F295">
        <v>40700</v>
      </c>
      <c r="G295" t="s">
        <v>911</v>
      </c>
      <c r="I295" t="s">
        <v>120</v>
      </c>
      <c r="J295">
        <v>2026</v>
      </c>
      <c r="K295">
        <v>7</v>
      </c>
      <c r="L295" s="52" t="s">
        <v>94</v>
      </c>
      <c r="M295" s="108">
        <v>135.19999999999999</v>
      </c>
      <c r="N295">
        <v>1</v>
      </c>
      <c r="O295" s="108">
        <v>135.19999999999999</v>
      </c>
      <c r="P295" t="s">
        <v>95</v>
      </c>
      <c r="R295" s="11" t="s">
        <v>104</v>
      </c>
      <c r="S295" s="138"/>
      <c r="U295" s="52"/>
    </row>
    <row r="296" spans="1:21" x14ac:dyDescent="0.25">
      <c r="A296" t="s">
        <v>1005</v>
      </c>
      <c r="B296" t="s">
        <v>221</v>
      </c>
      <c r="C296" t="s">
        <v>133</v>
      </c>
      <c r="D296" s="52" t="s">
        <v>108</v>
      </c>
      <c r="E296" s="56" t="s">
        <v>105</v>
      </c>
      <c r="F296">
        <v>40700</v>
      </c>
      <c r="G296" t="s">
        <v>911</v>
      </c>
      <c r="I296" t="s">
        <v>121</v>
      </c>
      <c r="J296">
        <v>2026</v>
      </c>
      <c r="K296">
        <v>7</v>
      </c>
      <c r="L296" s="52" t="s">
        <v>94</v>
      </c>
      <c r="M296" s="108">
        <v>115.89</v>
      </c>
      <c r="N296">
        <v>1</v>
      </c>
      <c r="O296" s="108">
        <v>115.89</v>
      </c>
      <c r="P296" t="s">
        <v>95</v>
      </c>
      <c r="R296" s="11" t="s">
        <v>105</v>
      </c>
      <c r="S296" s="138"/>
      <c r="U296" s="52"/>
    </row>
    <row r="297" spans="1:21" x14ac:dyDescent="0.25">
      <c r="A297" t="s">
        <v>1005</v>
      </c>
      <c r="B297" t="s">
        <v>221</v>
      </c>
      <c r="C297" t="s">
        <v>133</v>
      </c>
      <c r="D297" s="52" t="s">
        <v>108</v>
      </c>
      <c r="E297" s="56" t="s">
        <v>105</v>
      </c>
      <c r="F297">
        <v>40700</v>
      </c>
      <c r="G297" t="s">
        <v>911</v>
      </c>
      <c r="I297" t="s">
        <v>139</v>
      </c>
      <c r="J297">
        <v>2026</v>
      </c>
      <c r="K297">
        <v>7</v>
      </c>
      <c r="L297" s="52" t="s">
        <v>94</v>
      </c>
      <c r="M297" s="108">
        <v>95.63</v>
      </c>
      <c r="N297">
        <v>1</v>
      </c>
      <c r="O297" s="108">
        <v>95.63</v>
      </c>
      <c r="P297" t="s">
        <v>95</v>
      </c>
      <c r="R297" s="11" t="s">
        <v>105</v>
      </c>
      <c r="S297" s="138"/>
      <c r="U297" s="52"/>
    </row>
    <row r="298" spans="1:21" x14ac:dyDescent="0.25">
      <c r="A298" t="s">
        <v>1005</v>
      </c>
      <c r="B298" t="s">
        <v>221</v>
      </c>
      <c r="C298" t="s">
        <v>133</v>
      </c>
      <c r="D298" s="52" t="s">
        <v>108</v>
      </c>
      <c r="E298" s="56" t="s">
        <v>105</v>
      </c>
      <c r="F298">
        <v>40700</v>
      </c>
      <c r="G298" t="s">
        <v>911</v>
      </c>
      <c r="I298" t="s">
        <v>111</v>
      </c>
      <c r="J298">
        <v>2026</v>
      </c>
      <c r="K298">
        <v>7</v>
      </c>
      <c r="L298" s="52" t="s">
        <v>94</v>
      </c>
      <c r="M298" s="108">
        <v>191.26</v>
      </c>
      <c r="N298">
        <v>1</v>
      </c>
      <c r="O298" s="108">
        <v>191.26</v>
      </c>
      <c r="P298" t="s">
        <v>95</v>
      </c>
      <c r="R298" s="11" t="s">
        <v>105</v>
      </c>
      <c r="S298" s="138"/>
      <c r="U298" s="52"/>
    </row>
    <row r="299" spans="1:21" x14ac:dyDescent="0.25">
      <c r="A299" t="s">
        <v>1005</v>
      </c>
      <c r="B299" t="s">
        <v>222</v>
      </c>
      <c r="C299" t="s">
        <v>133</v>
      </c>
      <c r="D299" s="52" t="s">
        <v>108</v>
      </c>
      <c r="E299" s="56" t="s">
        <v>105</v>
      </c>
      <c r="F299">
        <v>40700</v>
      </c>
      <c r="G299" t="s">
        <v>911</v>
      </c>
      <c r="I299" t="s">
        <v>121</v>
      </c>
      <c r="J299">
        <v>2026</v>
      </c>
      <c r="K299">
        <v>7</v>
      </c>
      <c r="L299" s="52" t="s">
        <v>94</v>
      </c>
      <c r="M299" s="108">
        <v>115.89</v>
      </c>
      <c r="N299">
        <v>1</v>
      </c>
      <c r="O299" s="108">
        <v>115.89</v>
      </c>
      <c r="P299" t="s">
        <v>95</v>
      </c>
      <c r="R299" s="11" t="s">
        <v>105</v>
      </c>
      <c r="S299" s="138"/>
      <c r="U299" s="52"/>
    </row>
    <row r="300" spans="1:21" x14ac:dyDescent="0.25">
      <c r="A300" t="s">
        <v>1005</v>
      </c>
      <c r="B300" t="s">
        <v>222</v>
      </c>
      <c r="C300" t="s">
        <v>133</v>
      </c>
      <c r="D300" s="52" t="s">
        <v>108</v>
      </c>
      <c r="E300" s="56" t="s">
        <v>105</v>
      </c>
      <c r="F300">
        <v>40700</v>
      </c>
      <c r="G300" t="s">
        <v>911</v>
      </c>
      <c r="I300" t="s">
        <v>139</v>
      </c>
      <c r="J300">
        <v>2026</v>
      </c>
      <c r="K300">
        <v>7</v>
      </c>
      <c r="L300" s="52" t="s">
        <v>94</v>
      </c>
      <c r="M300" s="108">
        <v>95.63</v>
      </c>
      <c r="N300">
        <v>1</v>
      </c>
      <c r="O300" s="108">
        <v>95.63</v>
      </c>
      <c r="P300" t="s">
        <v>95</v>
      </c>
      <c r="R300" s="11" t="s">
        <v>105</v>
      </c>
      <c r="S300" s="138"/>
      <c r="U300" s="52"/>
    </row>
    <row r="301" spans="1:21" x14ac:dyDescent="0.25">
      <c r="A301" t="s">
        <v>1005</v>
      </c>
      <c r="B301" t="s">
        <v>223</v>
      </c>
      <c r="C301" t="s">
        <v>133</v>
      </c>
      <c r="D301" s="52" t="s">
        <v>108</v>
      </c>
      <c r="E301" s="56" t="s">
        <v>102</v>
      </c>
      <c r="F301">
        <v>40700</v>
      </c>
      <c r="G301" t="s">
        <v>911</v>
      </c>
      <c r="I301" t="s">
        <v>125</v>
      </c>
      <c r="J301">
        <v>2026</v>
      </c>
      <c r="K301">
        <v>7</v>
      </c>
      <c r="L301" s="52" t="s">
        <v>94</v>
      </c>
      <c r="M301" s="108">
        <v>102.04</v>
      </c>
      <c r="N301">
        <v>1</v>
      </c>
      <c r="O301" s="108">
        <v>102.04</v>
      </c>
      <c r="P301" t="s">
        <v>95</v>
      </c>
      <c r="R301" s="11" t="s">
        <v>102</v>
      </c>
      <c r="S301" s="138"/>
      <c r="U301" s="52"/>
    </row>
    <row r="302" spans="1:21" x14ac:dyDescent="0.25">
      <c r="A302" t="s">
        <v>1005</v>
      </c>
      <c r="B302" t="s">
        <v>223</v>
      </c>
      <c r="C302" t="s">
        <v>133</v>
      </c>
      <c r="D302" s="52" t="s">
        <v>108</v>
      </c>
      <c r="E302" s="56" t="s">
        <v>102</v>
      </c>
      <c r="F302">
        <v>40700</v>
      </c>
      <c r="G302" t="s">
        <v>911</v>
      </c>
      <c r="I302" t="s">
        <v>186</v>
      </c>
      <c r="J302">
        <v>2026</v>
      </c>
      <c r="K302">
        <v>7</v>
      </c>
      <c r="L302" s="52" t="s">
        <v>94</v>
      </c>
      <c r="M302" s="108">
        <v>109.27</v>
      </c>
      <c r="N302">
        <v>1</v>
      </c>
      <c r="O302" s="108">
        <v>109.27</v>
      </c>
      <c r="P302" t="s">
        <v>95</v>
      </c>
      <c r="R302" s="11" t="s">
        <v>102</v>
      </c>
      <c r="S302" s="138"/>
      <c r="U302" s="52"/>
    </row>
    <row r="303" spans="1:21" x14ac:dyDescent="0.25">
      <c r="A303" t="s">
        <v>1005</v>
      </c>
      <c r="B303" t="s">
        <v>223</v>
      </c>
      <c r="C303" t="s">
        <v>133</v>
      </c>
      <c r="D303" s="52" t="s">
        <v>108</v>
      </c>
      <c r="E303" s="56" t="s">
        <v>104</v>
      </c>
      <c r="F303">
        <v>40700</v>
      </c>
      <c r="G303" t="s">
        <v>911</v>
      </c>
      <c r="I303" t="s">
        <v>118</v>
      </c>
      <c r="J303">
        <v>2026</v>
      </c>
      <c r="K303">
        <v>7</v>
      </c>
      <c r="L303" s="52" t="s">
        <v>94</v>
      </c>
      <c r="M303" s="108">
        <v>54.08</v>
      </c>
      <c r="N303">
        <v>1</v>
      </c>
      <c r="O303" s="108">
        <v>54.08</v>
      </c>
      <c r="P303" t="s">
        <v>95</v>
      </c>
      <c r="R303" s="11" t="s">
        <v>104</v>
      </c>
      <c r="S303" s="138"/>
      <c r="U303" s="52"/>
    </row>
    <row r="304" spans="1:21" x14ac:dyDescent="0.25">
      <c r="A304" t="s">
        <v>1005</v>
      </c>
      <c r="B304" t="s">
        <v>223</v>
      </c>
      <c r="C304" t="s">
        <v>133</v>
      </c>
      <c r="D304" s="52" t="s">
        <v>108</v>
      </c>
      <c r="E304" s="56" t="s">
        <v>104</v>
      </c>
      <c r="F304">
        <v>40700</v>
      </c>
      <c r="G304" t="s">
        <v>911</v>
      </c>
      <c r="I304" t="s">
        <v>120</v>
      </c>
      <c r="J304">
        <v>2026</v>
      </c>
      <c r="K304">
        <v>7</v>
      </c>
      <c r="L304" s="52" t="s">
        <v>94</v>
      </c>
      <c r="M304" s="108">
        <v>135.19999999999999</v>
      </c>
      <c r="N304">
        <v>1</v>
      </c>
      <c r="O304" s="108">
        <v>135.19999999999999</v>
      </c>
      <c r="P304" t="s">
        <v>95</v>
      </c>
      <c r="R304" s="11" t="s">
        <v>104</v>
      </c>
      <c r="S304" s="138"/>
      <c r="U304" s="52"/>
    </row>
    <row r="305" spans="1:21" x14ac:dyDescent="0.25">
      <c r="A305" t="s">
        <v>1005</v>
      </c>
      <c r="B305" t="s">
        <v>223</v>
      </c>
      <c r="C305" t="s">
        <v>133</v>
      </c>
      <c r="D305" s="52" t="s">
        <v>108</v>
      </c>
      <c r="E305" s="56" t="s">
        <v>105</v>
      </c>
      <c r="F305">
        <v>40700</v>
      </c>
      <c r="G305" t="s">
        <v>911</v>
      </c>
      <c r="I305" t="s">
        <v>121</v>
      </c>
      <c r="J305">
        <v>2026</v>
      </c>
      <c r="K305">
        <v>7</v>
      </c>
      <c r="L305" s="52" t="s">
        <v>94</v>
      </c>
      <c r="M305" s="108">
        <v>115.89</v>
      </c>
      <c r="N305">
        <v>1</v>
      </c>
      <c r="O305" s="108">
        <v>115.89</v>
      </c>
      <c r="P305" t="s">
        <v>95</v>
      </c>
      <c r="R305" s="11" t="s">
        <v>105</v>
      </c>
      <c r="S305" s="138"/>
      <c r="U305" s="52"/>
    </row>
    <row r="306" spans="1:21" x14ac:dyDescent="0.25">
      <c r="A306" t="s">
        <v>1005</v>
      </c>
      <c r="B306" t="s">
        <v>223</v>
      </c>
      <c r="C306" t="s">
        <v>133</v>
      </c>
      <c r="D306" s="52" t="s">
        <v>108</v>
      </c>
      <c r="E306" s="56" t="s">
        <v>105</v>
      </c>
      <c r="F306">
        <v>40700</v>
      </c>
      <c r="G306" t="s">
        <v>911</v>
      </c>
      <c r="I306" t="s">
        <v>111</v>
      </c>
      <c r="J306">
        <v>2026</v>
      </c>
      <c r="K306">
        <v>7</v>
      </c>
      <c r="L306" s="52" t="s">
        <v>94</v>
      </c>
      <c r="M306" s="108">
        <v>95.63</v>
      </c>
      <c r="N306">
        <v>1</v>
      </c>
      <c r="O306" s="108">
        <v>95.63</v>
      </c>
      <c r="P306" t="s">
        <v>95</v>
      </c>
      <c r="R306" s="11" t="s">
        <v>105</v>
      </c>
      <c r="S306" s="138"/>
      <c r="U306" s="52"/>
    </row>
    <row r="307" spans="1:21" x14ac:dyDescent="0.25">
      <c r="A307" t="s">
        <v>1005</v>
      </c>
      <c r="B307" t="s">
        <v>224</v>
      </c>
      <c r="C307" t="s">
        <v>133</v>
      </c>
      <c r="D307" s="52" t="s">
        <v>108</v>
      </c>
      <c r="E307" s="56" t="s">
        <v>105</v>
      </c>
      <c r="F307">
        <v>40700</v>
      </c>
      <c r="G307" t="s">
        <v>911</v>
      </c>
      <c r="I307" t="s">
        <v>121</v>
      </c>
      <c r="J307">
        <v>2026</v>
      </c>
      <c r="K307">
        <v>7</v>
      </c>
      <c r="L307" s="52" t="s">
        <v>94</v>
      </c>
      <c r="M307" s="108">
        <v>115.89</v>
      </c>
      <c r="N307">
        <v>1</v>
      </c>
      <c r="O307" s="108">
        <v>115.89</v>
      </c>
      <c r="P307" t="s">
        <v>95</v>
      </c>
      <c r="R307" s="11" t="s">
        <v>105</v>
      </c>
      <c r="S307" s="138"/>
      <c r="U307" s="52"/>
    </row>
    <row r="308" spans="1:21" x14ac:dyDescent="0.25">
      <c r="A308" t="s">
        <v>1005</v>
      </c>
      <c r="B308" t="s">
        <v>225</v>
      </c>
      <c r="C308" t="s">
        <v>133</v>
      </c>
      <c r="D308" s="52" t="s">
        <v>108</v>
      </c>
      <c r="E308" s="56" t="s">
        <v>105</v>
      </c>
      <c r="F308">
        <v>40700</v>
      </c>
      <c r="G308" t="s">
        <v>911</v>
      </c>
      <c r="I308" t="s">
        <v>144</v>
      </c>
      <c r="J308">
        <v>2026</v>
      </c>
      <c r="K308">
        <v>7</v>
      </c>
      <c r="L308" s="52" t="s">
        <v>94</v>
      </c>
      <c r="M308" s="108">
        <v>202.82</v>
      </c>
      <c r="N308">
        <v>1</v>
      </c>
      <c r="O308" s="108">
        <v>202.82</v>
      </c>
      <c r="P308" t="s">
        <v>95</v>
      </c>
      <c r="R308" s="11" t="s">
        <v>105</v>
      </c>
      <c r="S308" s="138"/>
      <c r="U308" s="52"/>
    </row>
    <row r="309" spans="1:21" x14ac:dyDescent="0.25">
      <c r="A309" t="s">
        <v>1005</v>
      </c>
      <c r="B309" t="s">
        <v>226</v>
      </c>
      <c r="C309" t="s">
        <v>133</v>
      </c>
      <c r="D309" s="52" t="s">
        <v>108</v>
      </c>
      <c r="E309" s="56" t="s">
        <v>105</v>
      </c>
      <c r="F309">
        <v>40700</v>
      </c>
      <c r="G309" t="s">
        <v>911</v>
      </c>
      <c r="I309" t="s">
        <v>111</v>
      </c>
      <c r="J309">
        <v>2026</v>
      </c>
      <c r="K309">
        <v>7</v>
      </c>
      <c r="L309" s="52" t="s">
        <v>94</v>
      </c>
      <c r="M309" s="108">
        <v>95.63</v>
      </c>
      <c r="N309">
        <v>1</v>
      </c>
      <c r="O309" s="108">
        <v>95.63</v>
      </c>
      <c r="P309" t="s">
        <v>95</v>
      </c>
      <c r="R309" s="11" t="s">
        <v>105</v>
      </c>
      <c r="S309" s="138"/>
      <c r="U309" s="52"/>
    </row>
    <row r="310" spans="1:21" x14ac:dyDescent="0.25">
      <c r="A310" t="s">
        <v>1005</v>
      </c>
      <c r="B310" t="s">
        <v>227</v>
      </c>
      <c r="C310" t="s">
        <v>133</v>
      </c>
      <c r="D310" s="52" t="s">
        <v>108</v>
      </c>
      <c r="E310" s="56" t="s">
        <v>93</v>
      </c>
      <c r="F310">
        <v>40700</v>
      </c>
      <c r="G310" t="s">
        <v>911</v>
      </c>
      <c r="I310" t="s">
        <v>167</v>
      </c>
      <c r="J310">
        <v>2026</v>
      </c>
      <c r="K310">
        <v>7</v>
      </c>
      <c r="L310" s="52" t="s">
        <v>94</v>
      </c>
      <c r="M310" s="108">
        <v>125.55</v>
      </c>
      <c r="N310">
        <v>1</v>
      </c>
      <c r="O310" s="108">
        <v>125.55</v>
      </c>
      <c r="P310" t="s">
        <v>95</v>
      </c>
      <c r="R310" s="11" t="s">
        <v>93</v>
      </c>
      <c r="S310" s="138"/>
      <c r="U310" s="52"/>
    </row>
    <row r="311" spans="1:21" x14ac:dyDescent="0.25">
      <c r="A311" t="s">
        <v>1005</v>
      </c>
      <c r="B311" t="s">
        <v>227</v>
      </c>
      <c r="C311" t="s">
        <v>133</v>
      </c>
      <c r="D311" s="52" t="s">
        <v>108</v>
      </c>
      <c r="E311" s="56" t="s">
        <v>104</v>
      </c>
      <c r="F311">
        <v>40700</v>
      </c>
      <c r="G311" t="s">
        <v>911</v>
      </c>
      <c r="I311" t="s">
        <v>118</v>
      </c>
      <c r="J311">
        <v>2026</v>
      </c>
      <c r="K311">
        <v>7</v>
      </c>
      <c r="L311" s="52" t="s">
        <v>94</v>
      </c>
      <c r="M311" s="108">
        <v>54.08</v>
      </c>
      <c r="N311">
        <v>1</v>
      </c>
      <c r="O311" s="108">
        <v>54.08</v>
      </c>
      <c r="P311" t="s">
        <v>95</v>
      </c>
      <c r="R311" s="11" t="s">
        <v>104</v>
      </c>
      <c r="S311" s="138"/>
      <c r="U311" s="52"/>
    </row>
    <row r="312" spans="1:21" x14ac:dyDescent="0.25">
      <c r="A312" t="s">
        <v>1005</v>
      </c>
      <c r="B312" t="s">
        <v>227</v>
      </c>
      <c r="C312" t="s">
        <v>133</v>
      </c>
      <c r="D312" s="52" t="s">
        <v>108</v>
      </c>
      <c r="E312" s="56" t="s">
        <v>104</v>
      </c>
      <c r="F312">
        <v>40700</v>
      </c>
      <c r="G312" t="s">
        <v>911</v>
      </c>
      <c r="I312" t="s">
        <v>120</v>
      </c>
      <c r="J312">
        <v>2026</v>
      </c>
      <c r="K312">
        <v>7</v>
      </c>
      <c r="L312" s="52" t="s">
        <v>94</v>
      </c>
      <c r="M312" s="108">
        <v>135.19999999999999</v>
      </c>
      <c r="N312">
        <v>1</v>
      </c>
      <c r="O312" s="108">
        <v>135.19999999999999</v>
      </c>
      <c r="P312" t="s">
        <v>95</v>
      </c>
      <c r="R312" s="11" t="s">
        <v>104</v>
      </c>
      <c r="S312" s="138"/>
      <c r="U312" s="52"/>
    </row>
    <row r="313" spans="1:21" x14ac:dyDescent="0.25">
      <c r="A313" t="s">
        <v>1005</v>
      </c>
      <c r="B313" t="s">
        <v>227</v>
      </c>
      <c r="C313" t="s">
        <v>133</v>
      </c>
      <c r="D313" s="52" t="s">
        <v>108</v>
      </c>
      <c r="E313" s="56" t="s">
        <v>105</v>
      </c>
      <c r="F313">
        <v>40700</v>
      </c>
      <c r="G313" t="s">
        <v>911</v>
      </c>
      <c r="I313" t="s">
        <v>121</v>
      </c>
      <c r="J313">
        <v>2026</v>
      </c>
      <c r="K313">
        <v>7</v>
      </c>
      <c r="L313" s="52" t="s">
        <v>94</v>
      </c>
      <c r="M313" s="108">
        <v>115.89</v>
      </c>
      <c r="N313">
        <v>1</v>
      </c>
      <c r="O313" s="108">
        <v>115.89</v>
      </c>
      <c r="P313" t="s">
        <v>95</v>
      </c>
      <c r="R313" s="11" t="s">
        <v>105</v>
      </c>
      <c r="S313" s="138"/>
      <c r="U313" s="52"/>
    </row>
    <row r="314" spans="1:21" x14ac:dyDescent="0.25">
      <c r="A314" t="s">
        <v>1005</v>
      </c>
      <c r="B314" t="s">
        <v>227</v>
      </c>
      <c r="C314" t="s">
        <v>133</v>
      </c>
      <c r="D314" s="52" t="s">
        <v>108</v>
      </c>
      <c r="E314" s="56" t="s">
        <v>105</v>
      </c>
      <c r="F314">
        <v>40700</v>
      </c>
      <c r="G314" t="s">
        <v>911</v>
      </c>
      <c r="I314" t="s">
        <v>111</v>
      </c>
      <c r="J314">
        <v>2026</v>
      </c>
      <c r="K314">
        <v>7</v>
      </c>
      <c r="L314" s="52" t="s">
        <v>94</v>
      </c>
      <c r="M314" s="108">
        <v>95.63</v>
      </c>
      <c r="N314">
        <v>1</v>
      </c>
      <c r="O314" s="108">
        <v>95.63</v>
      </c>
      <c r="P314" t="s">
        <v>95</v>
      </c>
      <c r="R314" s="11" t="s">
        <v>105</v>
      </c>
      <c r="S314" s="138"/>
      <c r="U314" s="52"/>
    </row>
    <row r="315" spans="1:21" x14ac:dyDescent="0.25">
      <c r="A315" t="s">
        <v>1005</v>
      </c>
      <c r="B315" t="s">
        <v>229</v>
      </c>
      <c r="C315" t="s">
        <v>133</v>
      </c>
      <c r="D315" s="52" t="s">
        <v>108</v>
      </c>
      <c r="E315" s="56" t="s">
        <v>105</v>
      </c>
      <c r="F315">
        <v>40700</v>
      </c>
      <c r="G315" t="s">
        <v>911</v>
      </c>
      <c r="I315" t="s">
        <v>144</v>
      </c>
      <c r="J315">
        <v>2026</v>
      </c>
      <c r="K315">
        <v>7</v>
      </c>
      <c r="L315" s="52" t="s">
        <v>94</v>
      </c>
      <c r="M315" s="108">
        <v>202.82</v>
      </c>
      <c r="N315">
        <v>1</v>
      </c>
      <c r="O315" s="108">
        <v>202.82</v>
      </c>
      <c r="P315" t="s">
        <v>95</v>
      </c>
      <c r="R315" s="11" t="s">
        <v>105</v>
      </c>
      <c r="S315" s="138"/>
      <c r="U315" s="52"/>
    </row>
    <row r="316" spans="1:21" x14ac:dyDescent="0.25">
      <c r="A316" t="s">
        <v>1005</v>
      </c>
      <c r="B316" t="s">
        <v>230</v>
      </c>
      <c r="C316" t="s">
        <v>133</v>
      </c>
      <c r="D316" s="52" t="s">
        <v>108</v>
      </c>
      <c r="E316" s="56" t="s">
        <v>105</v>
      </c>
      <c r="F316">
        <v>40700</v>
      </c>
      <c r="G316" t="s">
        <v>911</v>
      </c>
      <c r="I316" t="s">
        <v>121</v>
      </c>
      <c r="J316">
        <v>2026</v>
      </c>
      <c r="K316">
        <v>7</v>
      </c>
      <c r="L316" s="52" t="s">
        <v>94</v>
      </c>
      <c r="M316" s="108">
        <v>115.89</v>
      </c>
      <c r="N316">
        <v>1</v>
      </c>
      <c r="O316" s="108">
        <v>115.89</v>
      </c>
      <c r="P316" t="s">
        <v>95</v>
      </c>
      <c r="R316" s="11" t="s">
        <v>105</v>
      </c>
      <c r="S316" s="138"/>
      <c r="U316" s="52"/>
    </row>
    <row r="317" spans="1:21" x14ac:dyDescent="0.25">
      <c r="A317" t="s">
        <v>1005</v>
      </c>
      <c r="B317" t="s">
        <v>231</v>
      </c>
      <c r="C317" t="s">
        <v>133</v>
      </c>
      <c r="D317" s="52" t="s">
        <v>108</v>
      </c>
      <c r="E317" s="56" t="s">
        <v>102</v>
      </c>
      <c r="F317">
        <v>40700</v>
      </c>
      <c r="G317" t="s">
        <v>911</v>
      </c>
      <c r="I317" t="s">
        <v>186</v>
      </c>
      <c r="J317">
        <v>2026</v>
      </c>
      <c r="K317">
        <v>7</v>
      </c>
      <c r="L317" s="52" t="s">
        <v>94</v>
      </c>
      <c r="M317" s="108">
        <v>102.04</v>
      </c>
      <c r="N317">
        <v>1</v>
      </c>
      <c r="O317" s="108">
        <v>102.04</v>
      </c>
      <c r="P317" t="s">
        <v>95</v>
      </c>
      <c r="R317" s="11" t="s">
        <v>102</v>
      </c>
      <c r="S317" s="138"/>
      <c r="U317" s="52"/>
    </row>
    <row r="318" spans="1:21" x14ac:dyDescent="0.25">
      <c r="A318" t="s">
        <v>1005</v>
      </c>
      <c r="B318" t="s">
        <v>231</v>
      </c>
      <c r="C318" t="s">
        <v>133</v>
      </c>
      <c r="D318" s="52" t="s">
        <v>108</v>
      </c>
      <c r="E318" s="56" t="s">
        <v>105</v>
      </c>
      <c r="F318">
        <v>40700</v>
      </c>
      <c r="G318" t="s">
        <v>911</v>
      </c>
      <c r="I318" t="s">
        <v>144</v>
      </c>
      <c r="J318">
        <v>2026</v>
      </c>
      <c r="K318">
        <v>7</v>
      </c>
      <c r="L318" s="52" t="s">
        <v>94</v>
      </c>
      <c r="M318" s="108">
        <v>286.89</v>
      </c>
      <c r="N318">
        <v>1</v>
      </c>
      <c r="O318" s="108">
        <v>286.89</v>
      </c>
      <c r="P318" t="s">
        <v>95</v>
      </c>
      <c r="R318" s="11" t="s">
        <v>105</v>
      </c>
      <c r="S318" s="138"/>
      <c r="U318" s="52"/>
    </row>
    <row r="319" spans="1:21" x14ac:dyDescent="0.25">
      <c r="A319" t="s">
        <v>1005</v>
      </c>
      <c r="B319" t="s">
        <v>232</v>
      </c>
      <c r="C319" t="s">
        <v>133</v>
      </c>
      <c r="D319" s="52" t="s">
        <v>108</v>
      </c>
      <c r="E319" s="56" t="s">
        <v>105</v>
      </c>
      <c r="F319">
        <v>40700</v>
      </c>
      <c r="G319" t="s">
        <v>911</v>
      </c>
      <c r="I319" t="s">
        <v>109</v>
      </c>
      <c r="J319">
        <v>2026</v>
      </c>
      <c r="K319">
        <v>7</v>
      </c>
      <c r="L319" s="52" t="s">
        <v>94</v>
      </c>
      <c r="M319" s="108">
        <v>191.26</v>
      </c>
      <c r="N319">
        <v>1</v>
      </c>
      <c r="O319" s="108">
        <v>191.26</v>
      </c>
      <c r="P319" t="s">
        <v>95</v>
      </c>
      <c r="R319" s="11" t="s">
        <v>105</v>
      </c>
      <c r="S319" s="138"/>
      <c r="U319" s="52"/>
    </row>
    <row r="320" spans="1:21" x14ac:dyDescent="0.25">
      <c r="A320" t="s">
        <v>1005</v>
      </c>
      <c r="B320" t="s">
        <v>233</v>
      </c>
      <c r="C320" t="s">
        <v>133</v>
      </c>
      <c r="D320" s="52" t="s">
        <v>108</v>
      </c>
      <c r="E320" s="56" t="s">
        <v>105</v>
      </c>
      <c r="F320">
        <v>40700</v>
      </c>
      <c r="G320" t="s">
        <v>911</v>
      </c>
      <c r="I320" t="s">
        <v>121</v>
      </c>
      <c r="J320">
        <v>2026</v>
      </c>
      <c r="K320">
        <v>7</v>
      </c>
      <c r="L320" s="52" t="s">
        <v>94</v>
      </c>
      <c r="M320" s="108">
        <v>115.89</v>
      </c>
      <c r="N320">
        <v>1</v>
      </c>
      <c r="O320" s="108">
        <v>115.89</v>
      </c>
      <c r="P320" t="s">
        <v>95</v>
      </c>
      <c r="R320" s="11" t="s">
        <v>105</v>
      </c>
      <c r="S320" s="138"/>
      <c r="U320" s="52"/>
    </row>
    <row r="321" spans="1:21" x14ac:dyDescent="0.25">
      <c r="A321" t="s">
        <v>1005</v>
      </c>
      <c r="B321" t="s">
        <v>234</v>
      </c>
      <c r="C321" t="s">
        <v>133</v>
      </c>
      <c r="D321" s="52" t="s">
        <v>108</v>
      </c>
      <c r="E321" s="56" t="s">
        <v>102</v>
      </c>
      <c r="F321">
        <v>40700</v>
      </c>
      <c r="G321" t="s">
        <v>911</v>
      </c>
      <c r="I321" t="s">
        <v>186</v>
      </c>
      <c r="J321">
        <v>2026</v>
      </c>
      <c r="K321">
        <v>7</v>
      </c>
      <c r="L321" s="52" t="s">
        <v>94</v>
      </c>
      <c r="M321" s="108">
        <v>83.39</v>
      </c>
      <c r="N321">
        <v>1</v>
      </c>
      <c r="O321" s="108">
        <v>83.39</v>
      </c>
      <c r="P321" t="s">
        <v>95</v>
      </c>
      <c r="R321" s="11" t="s">
        <v>102</v>
      </c>
      <c r="S321" s="138"/>
      <c r="U321" s="52"/>
    </row>
    <row r="322" spans="1:21" x14ac:dyDescent="0.25">
      <c r="A322" t="s">
        <v>1005</v>
      </c>
      <c r="B322" t="s">
        <v>235</v>
      </c>
      <c r="C322" t="s">
        <v>133</v>
      </c>
      <c r="D322" s="52" t="s">
        <v>108</v>
      </c>
      <c r="E322" s="56" t="s">
        <v>105</v>
      </c>
      <c r="F322">
        <v>40700</v>
      </c>
      <c r="G322" t="s">
        <v>911</v>
      </c>
      <c r="I322" t="s">
        <v>121</v>
      </c>
      <c r="J322">
        <v>2026</v>
      </c>
      <c r="K322">
        <v>7</v>
      </c>
      <c r="L322" s="52" t="s">
        <v>94</v>
      </c>
      <c r="M322" s="108">
        <v>95.63</v>
      </c>
      <c r="N322">
        <v>1</v>
      </c>
      <c r="O322" s="108">
        <v>95.63</v>
      </c>
      <c r="P322" t="s">
        <v>95</v>
      </c>
      <c r="R322" s="11" t="s">
        <v>105</v>
      </c>
      <c r="S322" s="138"/>
      <c r="U322" s="52"/>
    </row>
    <row r="323" spans="1:21" x14ac:dyDescent="0.25">
      <c r="A323" t="s">
        <v>1005</v>
      </c>
      <c r="B323" t="s">
        <v>236</v>
      </c>
      <c r="C323" t="s">
        <v>133</v>
      </c>
      <c r="D323" s="52" t="s">
        <v>108</v>
      </c>
      <c r="E323" s="56" t="s">
        <v>93</v>
      </c>
      <c r="F323">
        <v>40700</v>
      </c>
      <c r="G323" t="s">
        <v>911</v>
      </c>
      <c r="I323" t="s">
        <v>167</v>
      </c>
      <c r="J323">
        <v>2026</v>
      </c>
      <c r="K323">
        <v>7</v>
      </c>
      <c r="L323" s="52" t="s">
        <v>94</v>
      </c>
      <c r="M323" s="108">
        <v>125.55</v>
      </c>
      <c r="N323">
        <v>1</v>
      </c>
      <c r="O323" s="108">
        <v>125.55</v>
      </c>
      <c r="P323" t="s">
        <v>95</v>
      </c>
      <c r="R323" s="11" t="s">
        <v>93</v>
      </c>
      <c r="S323" s="138"/>
      <c r="U323" s="52"/>
    </row>
    <row r="324" spans="1:21" x14ac:dyDescent="0.25">
      <c r="A324" t="s">
        <v>1005</v>
      </c>
      <c r="B324" t="s">
        <v>236</v>
      </c>
      <c r="C324" t="s">
        <v>133</v>
      </c>
      <c r="D324" s="52" t="s">
        <v>108</v>
      </c>
      <c r="E324" s="56" t="s">
        <v>93</v>
      </c>
      <c r="F324">
        <v>40700</v>
      </c>
      <c r="G324" t="s">
        <v>911</v>
      </c>
      <c r="I324" t="s">
        <v>142</v>
      </c>
      <c r="J324">
        <v>2026</v>
      </c>
      <c r="K324">
        <v>7</v>
      </c>
      <c r="L324" s="52" t="s">
        <v>94</v>
      </c>
      <c r="M324" s="108">
        <v>125.55</v>
      </c>
      <c r="N324">
        <v>1</v>
      </c>
      <c r="O324" s="108">
        <v>125.55</v>
      </c>
      <c r="P324" t="s">
        <v>95</v>
      </c>
      <c r="R324" s="11" t="s">
        <v>93</v>
      </c>
      <c r="S324" s="138"/>
      <c r="U324" s="52"/>
    </row>
    <row r="325" spans="1:21" x14ac:dyDescent="0.25">
      <c r="A325" t="s">
        <v>1005</v>
      </c>
      <c r="B325" t="s">
        <v>236</v>
      </c>
      <c r="C325" t="s">
        <v>133</v>
      </c>
      <c r="D325" s="52" t="s">
        <v>108</v>
      </c>
      <c r="E325" s="56" t="s">
        <v>105</v>
      </c>
      <c r="F325">
        <v>40700</v>
      </c>
      <c r="G325" t="s">
        <v>911</v>
      </c>
      <c r="I325" t="s">
        <v>121</v>
      </c>
      <c r="J325">
        <v>2026</v>
      </c>
      <c r="K325">
        <v>7</v>
      </c>
      <c r="L325" s="52" t="s">
        <v>94</v>
      </c>
      <c r="M325" s="108">
        <v>231.78</v>
      </c>
      <c r="N325">
        <v>1</v>
      </c>
      <c r="O325" s="108">
        <v>231.78</v>
      </c>
      <c r="P325" t="s">
        <v>95</v>
      </c>
      <c r="R325" s="11" t="s">
        <v>105</v>
      </c>
      <c r="S325" s="138"/>
      <c r="U325" s="52"/>
    </row>
    <row r="326" spans="1:21" x14ac:dyDescent="0.25">
      <c r="A326" t="s">
        <v>1005</v>
      </c>
      <c r="B326" t="s">
        <v>236</v>
      </c>
      <c r="C326" t="s">
        <v>133</v>
      </c>
      <c r="D326" s="52" t="s">
        <v>108</v>
      </c>
      <c r="E326" s="56" t="s">
        <v>105</v>
      </c>
      <c r="F326">
        <v>40700</v>
      </c>
      <c r="G326" t="s">
        <v>911</v>
      </c>
      <c r="I326" t="s">
        <v>139</v>
      </c>
      <c r="J326">
        <v>2026</v>
      </c>
      <c r="K326">
        <v>7</v>
      </c>
      <c r="L326" s="52" t="s">
        <v>94</v>
      </c>
      <c r="M326" s="108">
        <v>95.63</v>
      </c>
      <c r="N326">
        <v>1</v>
      </c>
      <c r="O326" s="108">
        <v>95.63</v>
      </c>
      <c r="P326" t="s">
        <v>95</v>
      </c>
      <c r="R326" s="11" t="s">
        <v>105</v>
      </c>
      <c r="S326" s="138"/>
      <c r="U326" s="52"/>
    </row>
    <row r="327" spans="1:21" x14ac:dyDescent="0.25">
      <c r="A327" t="s">
        <v>1005</v>
      </c>
      <c r="B327" t="s">
        <v>237</v>
      </c>
      <c r="C327" t="s">
        <v>133</v>
      </c>
      <c r="D327" s="52" t="s">
        <v>108</v>
      </c>
      <c r="E327" s="56" t="s">
        <v>105</v>
      </c>
      <c r="F327">
        <v>40700</v>
      </c>
      <c r="G327" t="s">
        <v>911</v>
      </c>
      <c r="I327" t="s">
        <v>121</v>
      </c>
      <c r="J327">
        <v>2026</v>
      </c>
      <c r="K327">
        <v>7</v>
      </c>
      <c r="L327" s="52" t="s">
        <v>94</v>
      </c>
      <c r="M327" s="108">
        <v>95.63</v>
      </c>
      <c r="N327">
        <v>1</v>
      </c>
      <c r="O327" s="108">
        <v>95.63</v>
      </c>
      <c r="P327" t="s">
        <v>95</v>
      </c>
      <c r="R327" s="11" t="s">
        <v>105</v>
      </c>
      <c r="S327" s="138"/>
      <c r="U327" s="52"/>
    </row>
    <row r="328" spans="1:21" x14ac:dyDescent="0.25">
      <c r="A328" t="s">
        <v>1005</v>
      </c>
      <c r="B328" t="s">
        <v>238</v>
      </c>
      <c r="C328" t="s">
        <v>133</v>
      </c>
      <c r="D328" s="52" t="s">
        <v>108</v>
      </c>
      <c r="E328" s="56" t="s">
        <v>93</v>
      </c>
      <c r="F328">
        <v>40700</v>
      </c>
      <c r="G328" t="s">
        <v>911</v>
      </c>
      <c r="I328" t="s">
        <v>167</v>
      </c>
      <c r="J328">
        <v>2026</v>
      </c>
      <c r="K328">
        <v>7</v>
      </c>
      <c r="L328" s="52" t="s">
        <v>94</v>
      </c>
      <c r="M328" s="108">
        <v>125.55</v>
      </c>
      <c r="N328">
        <v>1</v>
      </c>
      <c r="O328" s="108">
        <v>125.55</v>
      </c>
      <c r="P328" t="s">
        <v>95</v>
      </c>
      <c r="R328" s="11" t="s">
        <v>93</v>
      </c>
      <c r="S328" s="138"/>
      <c r="U328" s="52"/>
    </row>
    <row r="329" spans="1:21" x14ac:dyDescent="0.25">
      <c r="A329" t="s">
        <v>1005</v>
      </c>
      <c r="B329" t="s">
        <v>238</v>
      </c>
      <c r="C329" t="s">
        <v>133</v>
      </c>
      <c r="D329" s="52" t="s">
        <v>108</v>
      </c>
      <c r="E329" s="56" t="s">
        <v>105</v>
      </c>
      <c r="F329">
        <v>40700</v>
      </c>
      <c r="G329" t="s">
        <v>911</v>
      </c>
      <c r="I329" t="s">
        <v>121</v>
      </c>
      <c r="J329">
        <v>2026</v>
      </c>
      <c r="K329">
        <v>7</v>
      </c>
      <c r="L329" s="52" t="s">
        <v>94</v>
      </c>
      <c r="M329" s="108">
        <v>115.89</v>
      </c>
      <c r="N329">
        <v>1</v>
      </c>
      <c r="O329" s="108">
        <v>115.89</v>
      </c>
      <c r="P329" t="s">
        <v>95</v>
      </c>
      <c r="R329" s="11" t="s">
        <v>105</v>
      </c>
      <c r="S329" s="138"/>
      <c r="U329" s="52"/>
    </row>
    <row r="330" spans="1:21" x14ac:dyDescent="0.25">
      <c r="A330" t="s">
        <v>1005</v>
      </c>
      <c r="B330" t="s">
        <v>239</v>
      </c>
      <c r="C330" t="s">
        <v>133</v>
      </c>
      <c r="D330" s="52" t="s">
        <v>108</v>
      </c>
      <c r="E330" s="56" t="s">
        <v>93</v>
      </c>
      <c r="F330">
        <v>40700</v>
      </c>
      <c r="G330" t="s">
        <v>911</v>
      </c>
      <c r="I330" t="s">
        <v>191</v>
      </c>
      <c r="J330">
        <v>2026</v>
      </c>
      <c r="K330">
        <v>7</v>
      </c>
      <c r="L330" s="52" t="s">
        <v>94</v>
      </c>
      <c r="M330" s="108">
        <v>355.16</v>
      </c>
      <c r="N330">
        <v>1</v>
      </c>
      <c r="O330" s="108">
        <v>355.16</v>
      </c>
      <c r="P330" t="s">
        <v>95</v>
      </c>
      <c r="R330" s="11" t="s">
        <v>93</v>
      </c>
      <c r="S330" s="138"/>
      <c r="U330" s="52"/>
    </row>
    <row r="331" spans="1:21" x14ac:dyDescent="0.25">
      <c r="A331" t="s">
        <v>1005</v>
      </c>
      <c r="B331" t="s">
        <v>239</v>
      </c>
      <c r="C331" t="s">
        <v>133</v>
      </c>
      <c r="D331" s="52" t="s">
        <v>108</v>
      </c>
      <c r="E331" s="56" t="s">
        <v>93</v>
      </c>
      <c r="F331">
        <v>40700</v>
      </c>
      <c r="G331" t="s">
        <v>911</v>
      </c>
      <c r="I331" t="s">
        <v>168</v>
      </c>
      <c r="J331">
        <v>2026</v>
      </c>
      <c r="K331">
        <v>7</v>
      </c>
      <c r="L331" s="52" t="s">
        <v>94</v>
      </c>
      <c r="M331" s="108">
        <v>251.1</v>
      </c>
      <c r="N331">
        <v>1</v>
      </c>
      <c r="O331" s="108">
        <v>251.1</v>
      </c>
      <c r="P331" t="s">
        <v>95</v>
      </c>
      <c r="R331" s="11" t="s">
        <v>93</v>
      </c>
      <c r="S331" s="138"/>
      <c r="U331" s="52"/>
    </row>
    <row r="332" spans="1:21" x14ac:dyDescent="0.25">
      <c r="A332" t="s">
        <v>1005</v>
      </c>
      <c r="B332" t="s">
        <v>239</v>
      </c>
      <c r="C332" t="s">
        <v>133</v>
      </c>
      <c r="D332" s="52" t="s">
        <v>108</v>
      </c>
      <c r="E332" s="56" t="s">
        <v>105</v>
      </c>
      <c r="F332">
        <v>40700</v>
      </c>
      <c r="G332" t="s">
        <v>911</v>
      </c>
      <c r="I332" t="s">
        <v>121</v>
      </c>
      <c r="J332">
        <v>2026</v>
      </c>
      <c r="K332">
        <v>7</v>
      </c>
      <c r="L332" s="52" t="s">
        <v>94</v>
      </c>
      <c r="M332" s="108">
        <v>115.89</v>
      </c>
      <c r="N332">
        <v>1</v>
      </c>
      <c r="O332" s="108">
        <v>115.89</v>
      </c>
      <c r="P332" t="s">
        <v>95</v>
      </c>
      <c r="R332" s="11" t="s">
        <v>105</v>
      </c>
      <c r="S332" s="138"/>
      <c r="U332" s="52"/>
    </row>
    <row r="333" spans="1:21" x14ac:dyDescent="0.25">
      <c r="A333" t="s">
        <v>1005</v>
      </c>
      <c r="B333" t="s">
        <v>239</v>
      </c>
      <c r="C333" t="s">
        <v>133</v>
      </c>
      <c r="D333" s="52" t="s">
        <v>108</v>
      </c>
      <c r="E333" s="56" t="s">
        <v>105</v>
      </c>
      <c r="F333">
        <v>40700</v>
      </c>
      <c r="G333" t="s">
        <v>911</v>
      </c>
      <c r="I333" t="s">
        <v>139</v>
      </c>
      <c r="J333">
        <v>2026</v>
      </c>
      <c r="K333">
        <v>7</v>
      </c>
      <c r="L333" s="52" t="s">
        <v>94</v>
      </c>
      <c r="M333" s="108">
        <v>95.63</v>
      </c>
      <c r="N333">
        <v>1</v>
      </c>
      <c r="O333" s="108">
        <v>95.63</v>
      </c>
      <c r="P333" t="s">
        <v>95</v>
      </c>
      <c r="R333" s="11" t="s">
        <v>105</v>
      </c>
      <c r="S333" s="138"/>
      <c r="U333" s="52"/>
    </row>
    <row r="334" spans="1:21" x14ac:dyDescent="0.25">
      <c r="A334" t="s">
        <v>1005</v>
      </c>
      <c r="B334" t="s">
        <v>239</v>
      </c>
      <c r="C334" t="s">
        <v>133</v>
      </c>
      <c r="D334" s="52" t="s">
        <v>108</v>
      </c>
      <c r="E334" s="56" t="s">
        <v>105</v>
      </c>
      <c r="F334">
        <v>40700</v>
      </c>
      <c r="G334" t="s">
        <v>911</v>
      </c>
      <c r="I334" t="s">
        <v>158</v>
      </c>
      <c r="J334">
        <v>2026</v>
      </c>
      <c r="K334">
        <v>7</v>
      </c>
      <c r="L334" s="52" t="s">
        <v>94</v>
      </c>
      <c r="M334" s="108">
        <v>173.82</v>
      </c>
      <c r="N334">
        <v>1</v>
      </c>
      <c r="O334" s="108">
        <v>173.82</v>
      </c>
      <c r="P334" t="s">
        <v>95</v>
      </c>
      <c r="R334" s="11" t="s">
        <v>105</v>
      </c>
      <c r="S334" s="138"/>
      <c r="U334" s="52"/>
    </row>
    <row r="335" spans="1:21" x14ac:dyDescent="0.25">
      <c r="A335" t="s">
        <v>1005</v>
      </c>
      <c r="B335" t="s">
        <v>243</v>
      </c>
      <c r="C335" t="s">
        <v>133</v>
      </c>
      <c r="D335" s="52" t="s">
        <v>108</v>
      </c>
      <c r="E335" s="56" t="s">
        <v>102</v>
      </c>
      <c r="F335">
        <v>40700</v>
      </c>
      <c r="G335" t="s">
        <v>911</v>
      </c>
      <c r="I335" t="s">
        <v>186</v>
      </c>
      <c r="J335">
        <v>2026</v>
      </c>
      <c r="K335">
        <v>7</v>
      </c>
      <c r="L335" s="52" t="s">
        <v>94</v>
      </c>
      <c r="M335" s="108">
        <v>276.05</v>
      </c>
      <c r="N335">
        <v>1</v>
      </c>
      <c r="O335" s="108">
        <v>276.05</v>
      </c>
      <c r="P335" t="s">
        <v>95</v>
      </c>
      <c r="R335" s="11" t="s">
        <v>102</v>
      </c>
      <c r="S335" s="138"/>
      <c r="U335" s="52"/>
    </row>
    <row r="336" spans="1:21" x14ac:dyDescent="0.25">
      <c r="A336" t="s">
        <v>1005</v>
      </c>
      <c r="B336" t="s">
        <v>243</v>
      </c>
      <c r="C336" t="s">
        <v>133</v>
      </c>
      <c r="D336" s="52" t="s">
        <v>108</v>
      </c>
      <c r="E336" s="56" t="s">
        <v>93</v>
      </c>
      <c r="F336">
        <v>40700</v>
      </c>
      <c r="G336" t="s">
        <v>911</v>
      </c>
      <c r="I336" t="s">
        <v>167</v>
      </c>
      <c r="J336">
        <v>2026</v>
      </c>
      <c r="K336">
        <v>7</v>
      </c>
      <c r="L336" s="52" t="s">
        <v>94</v>
      </c>
      <c r="M336" s="108">
        <v>376.65</v>
      </c>
      <c r="N336">
        <v>1</v>
      </c>
      <c r="O336" s="108">
        <v>376.65</v>
      </c>
      <c r="P336" t="s">
        <v>95</v>
      </c>
      <c r="R336" s="11" t="s">
        <v>93</v>
      </c>
      <c r="S336" s="138"/>
      <c r="U336" s="52"/>
    </row>
    <row r="337" spans="1:21" x14ac:dyDescent="0.25">
      <c r="A337" t="s">
        <v>1005</v>
      </c>
      <c r="B337" t="s">
        <v>243</v>
      </c>
      <c r="C337" t="s">
        <v>133</v>
      </c>
      <c r="D337" s="52" t="s">
        <v>108</v>
      </c>
      <c r="E337" s="56" t="s">
        <v>93</v>
      </c>
      <c r="F337">
        <v>40700</v>
      </c>
      <c r="G337" t="s">
        <v>911</v>
      </c>
      <c r="I337" t="s">
        <v>142</v>
      </c>
      <c r="J337">
        <v>2026</v>
      </c>
      <c r="K337">
        <v>7</v>
      </c>
      <c r="L337" s="52" t="s">
        <v>94</v>
      </c>
      <c r="M337" s="108">
        <v>125.55</v>
      </c>
      <c r="N337">
        <v>1</v>
      </c>
      <c r="O337" s="108">
        <v>125.55</v>
      </c>
      <c r="P337" t="s">
        <v>95</v>
      </c>
      <c r="R337" s="11" t="s">
        <v>93</v>
      </c>
      <c r="S337" s="138"/>
      <c r="U337" s="52"/>
    </row>
    <row r="338" spans="1:21" x14ac:dyDescent="0.25">
      <c r="A338" t="s">
        <v>1005</v>
      </c>
      <c r="B338" t="s">
        <v>243</v>
      </c>
      <c r="C338" t="s">
        <v>133</v>
      </c>
      <c r="D338" s="52" t="s">
        <v>108</v>
      </c>
      <c r="E338" s="56" t="s">
        <v>105</v>
      </c>
      <c r="F338">
        <v>40700</v>
      </c>
      <c r="G338" t="s">
        <v>911</v>
      </c>
      <c r="I338" t="s">
        <v>121</v>
      </c>
      <c r="J338">
        <v>2026</v>
      </c>
      <c r="K338">
        <v>7</v>
      </c>
      <c r="L338" s="52" t="s">
        <v>94</v>
      </c>
      <c r="M338" s="108">
        <v>115.89</v>
      </c>
      <c r="N338">
        <v>1</v>
      </c>
      <c r="O338" s="108">
        <v>115.89</v>
      </c>
      <c r="P338" t="s">
        <v>95</v>
      </c>
      <c r="R338" s="11" t="s">
        <v>105</v>
      </c>
      <c r="S338" s="138"/>
      <c r="U338" s="52"/>
    </row>
    <row r="339" spans="1:21" x14ac:dyDescent="0.25">
      <c r="A339" t="s">
        <v>1121</v>
      </c>
      <c r="B339" t="s">
        <v>251</v>
      </c>
      <c r="C339" t="s">
        <v>252</v>
      </c>
      <c r="D339" s="52" t="s">
        <v>108</v>
      </c>
      <c r="E339" s="56" t="s">
        <v>102</v>
      </c>
      <c r="F339">
        <v>40700</v>
      </c>
      <c r="G339" t="s">
        <v>911</v>
      </c>
      <c r="I339" t="s">
        <v>186</v>
      </c>
      <c r="J339">
        <v>2026</v>
      </c>
      <c r="K339">
        <v>7</v>
      </c>
      <c r="L339" s="52" t="s">
        <v>94</v>
      </c>
      <c r="M339" s="108">
        <v>763.67</v>
      </c>
      <c r="N339">
        <v>1</v>
      </c>
      <c r="O339" s="108">
        <v>763.67</v>
      </c>
      <c r="P339" t="s">
        <v>95</v>
      </c>
      <c r="R339" s="11" t="s">
        <v>102</v>
      </c>
      <c r="S339" s="138"/>
      <c r="U339" s="52"/>
    </row>
    <row r="340" spans="1:21" x14ac:dyDescent="0.25">
      <c r="A340" t="s">
        <v>1121</v>
      </c>
      <c r="B340" t="s">
        <v>251</v>
      </c>
      <c r="C340" t="s">
        <v>252</v>
      </c>
      <c r="D340" s="52" t="s">
        <v>108</v>
      </c>
      <c r="E340" s="56" t="s">
        <v>93</v>
      </c>
      <c r="F340">
        <v>40700</v>
      </c>
      <c r="G340" t="s">
        <v>911</v>
      </c>
      <c r="I340" t="s">
        <v>253</v>
      </c>
      <c r="J340">
        <v>2026</v>
      </c>
      <c r="K340">
        <v>7</v>
      </c>
      <c r="L340" s="52" t="s">
        <v>94</v>
      </c>
      <c r="M340" s="108">
        <v>1235.0754000000002</v>
      </c>
      <c r="N340">
        <v>1</v>
      </c>
      <c r="O340" s="108">
        <v>1235.0754000000002</v>
      </c>
      <c r="P340" t="s">
        <v>95</v>
      </c>
      <c r="R340" s="11" t="s">
        <v>93</v>
      </c>
      <c r="S340" s="138"/>
      <c r="U340" s="52"/>
    </row>
    <row r="341" spans="1:21" x14ac:dyDescent="0.25">
      <c r="A341" t="s">
        <v>1121</v>
      </c>
      <c r="B341" t="s">
        <v>251</v>
      </c>
      <c r="C341" t="s">
        <v>252</v>
      </c>
      <c r="D341" s="52" t="s">
        <v>108</v>
      </c>
      <c r="E341" s="56" t="s">
        <v>105</v>
      </c>
      <c r="F341">
        <v>40700</v>
      </c>
      <c r="G341" t="s">
        <v>911</v>
      </c>
      <c r="I341" t="s">
        <v>121</v>
      </c>
      <c r="J341">
        <v>2026</v>
      </c>
      <c r="K341">
        <v>7</v>
      </c>
      <c r="L341" s="52" t="s">
        <v>94</v>
      </c>
      <c r="M341" s="108">
        <v>154.38560000000001</v>
      </c>
      <c r="N341">
        <v>1</v>
      </c>
      <c r="O341" s="108">
        <v>154.38560000000001</v>
      </c>
      <c r="P341" t="s">
        <v>95</v>
      </c>
      <c r="R341" s="11" t="s">
        <v>105</v>
      </c>
      <c r="S341" s="138"/>
      <c r="U341" s="52"/>
    </row>
    <row r="342" spans="1:21" x14ac:dyDescent="0.25">
      <c r="A342" t="s">
        <v>2382</v>
      </c>
      <c r="B342" t="s">
        <v>3124</v>
      </c>
      <c r="C342" t="s">
        <v>623</v>
      </c>
      <c r="D342" s="52" t="s">
        <v>108</v>
      </c>
      <c r="E342" s="56" t="s">
        <v>105</v>
      </c>
      <c r="F342">
        <v>40900</v>
      </c>
      <c r="G342" t="s">
        <v>2520</v>
      </c>
      <c r="I342" t="s">
        <v>121</v>
      </c>
      <c r="J342">
        <v>2026</v>
      </c>
      <c r="K342">
        <v>7</v>
      </c>
      <c r="L342" s="52" t="s">
        <v>94</v>
      </c>
      <c r="M342" s="108">
        <v>219.49</v>
      </c>
      <c r="N342">
        <v>1</v>
      </c>
      <c r="O342" s="108">
        <v>219.49</v>
      </c>
      <c r="P342" t="s">
        <v>95</v>
      </c>
      <c r="R342" s="11" t="s">
        <v>105</v>
      </c>
      <c r="S342" s="138"/>
      <c r="U342" s="52"/>
    </row>
    <row r="343" spans="1:21" x14ac:dyDescent="0.25">
      <c r="A343" t="s">
        <v>2784</v>
      </c>
      <c r="B343" t="s">
        <v>254</v>
      </c>
      <c r="C343" t="s">
        <v>255</v>
      </c>
      <c r="D343" s="52" t="s">
        <v>108</v>
      </c>
      <c r="E343" s="56" t="s">
        <v>93</v>
      </c>
      <c r="F343">
        <v>40700</v>
      </c>
      <c r="G343" t="s">
        <v>911</v>
      </c>
      <c r="I343" t="s">
        <v>253</v>
      </c>
      <c r="J343">
        <v>2026</v>
      </c>
      <c r="K343">
        <v>7</v>
      </c>
      <c r="L343" s="52" t="s">
        <v>94</v>
      </c>
      <c r="M343" s="108">
        <v>1696.88</v>
      </c>
      <c r="N343">
        <v>1</v>
      </c>
      <c r="O343" s="108">
        <v>1696.88</v>
      </c>
      <c r="P343" t="s">
        <v>95</v>
      </c>
      <c r="R343" s="11" t="s">
        <v>93</v>
      </c>
      <c r="S343" s="138"/>
      <c r="U343" s="52"/>
    </row>
    <row r="344" spans="1:21" x14ac:dyDescent="0.25">
      <c r="A344" t="s">
        <v>2784</v>
      </c>
      <c r="B344" t="s">
        <v>254</v>
      </c>
      <c r="C344" t="s">
        <v>255</v>
      </c>
      <c r="D344" s="52" t="s">
        <v>108</v>
      </c>
      <c r="E344" s="56" t="s">
        <v>105</v>
      </c>
      <c r="F344">
        <v>40700</v>
      </c>
      <c r="G344" t="s">
        <v>911</v>
      </c>
      <c r="I344" t="s">
        <v>158</v>
      </c>
      <c r="J344">
        <v>2026</v>
      </c>
      <c r="K344">
        <v>7</v>
      </c>
      <c r="L344" s="52" t="s">
        <v>94</v>
      </c>
      <c r="M344" s="108">
        <v>2124.35</v>
      </c>
      <c r="N344">
        <v>1</v>
      </c>
      <c r="O344" s="108">
        <v>2124.35</v>
      </c>
      <c r="P344" t="s">
        <v>95</v>
      </c>
      <c r="R344" s="11" t="s">
        <v>105</v>
      </c>
      <c r="S344" s="138"/>
      <c r="U344" s="52"/>
    </row>
    <row r="345" spans="1:21" x14ac:dyDescent="0.25">
      <c r="A345" t="s">
        <v>2382</v>
      </c>
      <c r="B345" t="s">
        <v>256</v>
      </c>
      <c r="C345" t="s">
        <v>257</v>
      </c>
      <c r="D345" s="52" t="s">
        <v>108</v>
      </c>
      <c r="E345" s="56" t="s">
        <v>104</v>
      </c>
      <c r="F345">
        <v>40700</v>
      </c>
      <c r="G345" t="s">
        <v>911</v>
      </c>
      <c r="I345" t="s">
        <v>245</v>
      </c>
      <c r="J345">
        <v>2026</v>
      </c>
      <c r="K345">
        <v>7</v>
      </c>
      <c r="L345" s="52" t="s">
        <v>94</v>
      </c>
      <c r="M345" s="108">
        <v>3.95</v>
      </c>
      <c r="N345">
        <v>1</v>
      </c>
      <c r="O345" s="108">
        <v>3.95</v>
      </c>
      <c r="P345" t="s">
        <v>95</v>
      </c>
      <c r="R345" s="11" t="s">
        <v>104</v>
      </c>
      <c r="S345" s="138"/>
      <c r="U345" s="52"/>
    </row>
    <row r="346" spans="1:21" x14ac:dyDescent="0.25">
      <c r="A346" t="s">
        <v>2382</v>
      </c>
      <c r="B346" t="s">
        <v>256</v>
      </c>
      <c r="C346" t="s">
        <v>257</v>
      </c>
      <c r="D346" s="52" t="s">
        <v>108</v>
      </c>
      <c r="E346" s="56" t="s">
        <v>104</v>
      </c>
      <c r="F346">
        <v>40700</v>
      </c>
      <c r="G346" t="s">
        <v>911</v>
      </c>
      <c r="I346" t="s">
        <v>246</v>
      </c>
      <c r="J346">
        <v>2026</v>
      </c>
      <c r="K346">
        <v>7</v>
      </c>
      <c r="L346" s="52" t="s">
        <v>94</v>
      </c>
      <c r="M346" s="108">
        <v>1360.1</v>
      </c>
      <c r="N346">
        <v>1</v>
      </c>
      <c r="O346" s="108">
        <v>1360.1</v>
      </c>
      <c r="P346" t="s">
        <v>95</v>
      </c>
      <c r="R346" s="11" t="s">
        <v>104</v>
      </c>
      <c r="S346" s="138"/>
      <c r="U346" s="52"/>
    </row>
    <row r="347" spans="1:21" x14ac:dyDescent="0.25">
      <c r="A347" t="s">
        <v>2382</v>
      </c>
      <c r="B347" t="s">
        <v>256</v>
      </c>
      <c r="C347" t="s">
        <v>257</v>
      </c>
      <c r="D347" s="52" t="s">
        <v>108</v>
      </c>
      <c r="E347" s="56" t="s">
        <v>93</v>
      </c>
      <c r="F347">
        <v>40700</v>
      </c>
      <c r="G347" t="s">
        <v>911</v>
      </c>
      <c r="I347" t="s">
        <v>253</v>
      </c>
      <c r="J347">
        <v>2026</v>
      </c>
      <c r="K347">
        <v>7</v>
      </c>
      <c r="L347" s="52" t="s">
        <v>94</v>
      </c>
      <c r="M347" s="108">
        <v>450</v>
      </c>
      <c r="N347">
        <v>1</v>
      </c>
      <c r="O347" s="108">
        <v>450</v>
      </c>
      <c r="P347" t="s">
        <v>95</v>
      </c>
      <c r="R347" s="11" t="s">
        <v>93</v>
      </c>
      <c r="S347" s="138"/>
      <c r="U347" s="52"/>
    </row>
    <row r="348" spans="1:21" x14ac:dyDescent="0.25">
      <c r="A348" t="s">
        <v>2382</v>
      </c>
      <c r="B348" t="s">
        <v>256</v>
      </c>
      <c r="C348" t="s">
        <v>257</v>
      </c>
      <c r="D348" s="52" t="s">
        <v>108</v>
      </c>
      <c r="E348" s="56" t="s">
        <v>105</v>
      </c>
      <c r="F348">
        <v>40700</v>
      </c>
      <c r="G348" t="s">
        <v>911</v>
      </c>
      <c r="I348" t="s">
        <v>121</v>
      </c>
      <c r="J348">
        <v>2026</v>
      </c>
      <c r="K348">
        <v>7</v>
      </c>
      <c r="L348" s="52" t="s">
        <v>94</v>
      </c>
      <c r="M348" s="108">
        <v>2594.48</v>
      </c>
      <c r="N348">
        <v>1</v>
      </c>
      <c r="O348" s="108">
        <v>2594.48</v>
      </c>
      <c r="P348" t="s">
        <v>95</v>
      </c>
      <c r="R348" s="11" t="s">
        <v>105</v>
      </c>
      <c r="S348" s="138"/>
      <c r="U348" s="52"/>
    </row>
    <row r="349" spans="1:21" x14ac:dyDescent="0.25">
      <c r="A349" t="s">
        <v>2382</v>
      </c>
      <c r="B349" t="s">
        <v>256</v>
      </c>
      <c r="C349" t="s">
        <v>257</v>
      </c>
      <c r="D349" s="52" t="s">
        <v>108</v>
      </c>
      <c r="E349" s="56" t="s">
        <v>105</v>
      </c>
      <c r="F349">
        <v>40700</v>
      </c>
      <c r="G349" t="s">
        <v>911</v>
      </c>
      <c r="I349" t="s">
        <v>139</v>
      </c>
      <c r="J349">
        <v>2026</v>
      </c>
      <c r="K349">
        <v>7</v>
      </c>
      <c r="L349" s="52" t="s">
        <v>94</v>
      </c>
      <c r="M349" s="108">
        <v>1011.84</v>
      </c>
      <c r="N349">
        <v>1</v>
      </c>
      <c r="O349" s="108">
        <v>1011.84</v>
      </c>
      <c r="P349" t="s">
        <v>95</v>
      </c>
      <c r="R349" s="11" t="s">
        <v>105</v>
      </c>
      <c r="S349" s="138"/>
      <c r="U349" s="52"/>
    </row>
    <row r="350" spans="1:21" x14ac:dyDescent="0.25">
      <c r="A350" t="s">
        <v>2573</v>
      </c>
      <c r="B350" s="139" t="s">
        <v>3125</v>
      </c>
      <c r="C350" s="139" t="s">
        <v>444</v>
      </c>
      <c r="D350" s="140" t="s">
        <v>108</v>
      </c>
      <c r="E350" s="141" t="s">
        <v>93</v>
      </c>
      <c r="F350" s="139">
        <v>40700</v>
      </c>
      <c r="G350" s="139" t="s">
        <v>911</v>
      </c>
      <c r="H350" s="139"/>
      <c r="I350" s="139" t="s">
        <v>253</v>
      </c>
      <c r="J350" s="139">
        <v>2026</v>
      </c>
      <c r="K350" s="139">
        <v>7</v>
      </c>
      <c r="L350" s="140" t="s">
        <v>94</v>
      </c>
      <c r="M350" s="123">
        <v>-1103.3</v>
      </c>
      <c r="N350" s="139">
        <v>1</v>
      </c>
      <c r="O350" s="123">
        <v>-1103.3</v>
      </c>
      <c r="P350" s="139" t="s">
        <v>95</v>
      </c>
      <c r="Q350" s="139"/>
      <c r="R350" s="142" t="s">
        <v>93</v>
      </c>
      <c r="S350" s="143"/>
      <c r="T350" s="139" t="s">
        <v>3126</v>
      </c>
      <c r="U350" s="52"/>
    </row>
    <row r="351" spans="1:21" x14ac:dyDescent="0.25">
      <c r="A351" t="s">
        <v>2573</v>
      </c>
      <c r="B351" s="139" t="s">
        <v>3125</v>
      </c>
      <c r="C351" s="139" t="s">
        <v>444</v>
      </c>
      <c r="D351" s="140" t="s">
        <v>108</v>
      </c>
      <c r="E351" s="141" t="s">
        <v>105</v>
      </c>
      <c r="F351" s="139">
        <v>40700</v>
      </c>
      <c r="G351" s="139" t="s">
        <v>911</v>
      </c>
      <c r="H351" s="139"/>
      <c r="I351" s="139" t="s">
        <v>842</v>
      </c>
      <c r="J351" s="139">
        <v>2026</v>
      </c>
      <c r="K351" s="139">
        <v>7</v>
      </c>
      <c r="L351" s="140" t="s">
        <v>94</v>
      </c>
      <c r="M351" s="123">
        <v>-552.5</v>
      </c>
      <c r="N351" s="139">
        <v>1</v>
      </c>
      <c r="O351" s="123">
        <v>-552.5</v>
      </c>
      <c r="P351" s="139" t="s">
        <v>95</v>
      </c>
      <c r="Q351" s="139"/>
      <c r="R351" s="142" t="s">
        <v>105</v>
      </c>
      <c r="S351" s="143"/>
      <c r="T351" s="139" t="s">
        <v>3126</v>
      </c>
      <c r="U351" s="52"/>
    </row>
    <row r="352" spans="1:21" x14ac:dyDescent="0.25">
      <c r="A352" t="s">
        <v>2392</v>
      </c>
      <c r="B352" s="139" t="s">
        <v>106</v>
      </c>
      <c r="C352" s="139" t="s">
        <v>107</v>
      </c>
      <c r="D352" s="140" t="s">
        <v>108</v>
      </c>
      <c r="E352" s="141" t="s">
        <v>105</v>
      </c>
      <c r="F352" s="139">
        <v>40700</v>
      </c>
      <c r="G352" s="139" t="s">
        <v>911</v>
      </c>
      <c r="H352" s="139"/>
      <c r="I352" s="139" t="s">
        <v>109</v>
      </c>
      <c r="J352" s="139">
        <v>2026</v>
      </c>
      <c r="K352" s="139">
        <v>7</v>
      </c>
      <c r="L352" s="140" t="s">
        <v>94</v>
      </c>
      <c r="M352" s="123">
        <v>-1273.6104500000001</v>
      </c>
      <c r="N352" s="139">
        <v>1</v>
      </c>
      <c r="O352" s="123">
        <v>-1273.6104500000001</v>
      </c>
      <c r="P352" s="139" t="s">
        <v>95</v>
      </c>
      <c r="Q352" s="139"/>
      <c r="R352" s="142" t="s">
        <v>105</v>
      </c>
      <c r="S352" s="143"/>
      <c r="T352" s="139" t="s">
        <v>3126</v>
      </c>
      <c r="U352" s="52"/>
    </row>
    <row r="353" spans="1:21" x14ac:dyDescent="0.25">
      <c r="A353" t="s">
        <v>2392</v>
      </c>
      <c r="B353" s="139" t="s">
        <v>106</v>
      </c>
      <c r="C353" s="139" t="s">
        <v>107</v>
      </c>
      <c r="D353" s="140" t="s">
        <v>108</v>
      </c>
      <c r="E353" s="141" t="s">
        <v>93</v>
      </c>
      <c r="F353" s="139">
        <v>40700</v>
      </c>
      <c r="G353" s="139" t="s">
        <v>911</v>
      </c>
      <c r="H353" s="139"/>
      <c r="I353" s="139" t="s">
        <v>644</v>
      </c>
      <c r="J353" s="139">
        <v>2026</v>
      </c>
      <c r="K353" s="139">
        <v>7</v>
      </c>
      <c r="L353" s="140" t="s">
        <v>94</v>
      </c>
      <c r="M353" s="123">
        <v>-200.1405</v>
      </c>
      <c r="N353" s="139">
        <v>1</v>
      </c>
      <c r="O353" s="123">
        <v>-200.1405</v>
      </c>
      <c r="P353" s="139" t="s">
        <v>95</v>
      </c>
      <c r="Q353" s="139"/>
      <c r="R353" s="142" t="s">
        <v>93</v>
      </c>
      <c r="S353" s="143"/>
      <c r="T353" s="139" t="s">
        <v>3126</v>
      </c>
      <c r="U353" s="52"/>
    </row>
    <row r="354" spans="1:21" x14ac:dyDescent="0.25">
      <c r="A354" t="s">
        <v>2392</v>
      </c>
      <c r="B354" s="139" t="s">
        <v>106</v>
      </c>
      <c r="C354" s="139" t="s">
        <v>107</v>
      </c>
      <c r="D354" s="140" t="s">
        <v>108</v>
      </c>
      <c r="E354" s="141" t="s">
        <v>105</v>
      </c>
      <c r="F354" s="139">
        <v>40700</v>
      </c>
      <c r="G354" s="139" t="s">
        <v>911</v>
      </c>
      <c r="H354" s="139"/>
      <c r="I354" s="139" t="s">
        <v>109</v>
      </c>
      <c r="J354" s="139">
        <v>2026</v>
      </c>
      <c r="K354" s="139">
        <v>7</v>
      </c>
      <c r="L354" s="140" t="s">
        <v>94</v>
      </c>
      <c r="M354" s="123">
        <v>727.77740000000006</v>
      </c>
      <c r="N354" s="139">
        <v>1</v>
      </c>
      <c r="O354" s="123">
        <v>727.77740000000006</v>
      </c>
      <c r="P354" s="139" t="s">
        <v>95</v>
      </c>
      <c r="Q354" s="139"/>
      <c r="R354" s="142" t="s">
        <v>105</v>
      </c>
      <c r="S354" s="143"/>
      <c r="T354" s="139" t="s">
        <v>3127</v>
      </c>
      <c r="U354" s="52"/>
    </row>
    <row r="355" spans="1:21" x14ac:dyDescent="0.25">
      <c r="A355" t="s">
        <v>2392</v>
      </c>
      <c r="B355" s="139" t="s">
        <v>106</v>
      </c>
      <c r="C355" s="139" t="s">
        <v>107</v>
      </c>
      <c r="D355" s="140" t="s">
        <v>108</v>
      </c>
      <c r="E355" s="141" t="s">
        <v>105</v>
      </c>
      <c r="F355" s="139">
        <v>40700</v>
      </c>
      <c r="G355" s="139" t="s">
        <v>911</v>
      </c>
      <c r="H355" s="139"/>
      <c r="I355" s="139" t="s">
        <v>109</v>
      </c>
      <c r="J355" s="139">
        <v>2026</v>
      </c>
      <c r="K355" s="139">
        <v>7</v>
      </c>
      <c r="L355" s="140" t="s">
        <v>94</v>
      </c>
      <c r="M355" s="123">
        <v>-1273.6104500000001</v>
      </c>
      <c r="N355" s="139">
        <v>1</v>
      </c>
      <c r="O355" s="123">
        <v>-1273.6104500000001</v>
      </c>
      <c r="P355" s="139" t="s">
        <v>95</v>
      </c>
      <c r="Q355" s="139"/>
      <c r="R355" s="142" t="s">
        <v>105</v>
      </c>
      <c r="S355" s="143"/>
      <c r="T355" s="139" t="s">
        <v>3126</v>
      </c>
      <c r="U355" s="52"/>
    </row>
    <row r="356" spans="1:21" x14ac:dyDescent="0.25">
      <c r="A356" t="s">
        <v>2392</v>
      </c>
      <c r="B356" s="139" t="s">
        <v>106</v>
      </c>
      <c r="C356" s="139" t="s">
        <v>107</v>
      </c>
      <c r="D356" s="140" t="s">
        <v>108</v>
      </c>
      <c r="E356" s="141" t="s">
        <v>105</v>
      </c>
      <c r="F356" s="139">
        <v>40700</v>
      </c>
      <c r="G356" s="139" t="s">
        <v>911</v>
      </c>
      <c r="H356" s="139"/>
      <c r="I356" s="139" t="s">
        <v>109</v>
      </c>
      <c r="J356" s="139">
        <v>2026</v>
      </c>
      <c r="K356" s="139">
        <v>7</v>
      </c>
      <c r="L356" s="140" t="s">
        <v>94</v>
      </c>
      <c r="M356" s="123">
        <v>727.77740000000006</v>
      </c>
      <c r="N356" s="139">
        <v>1</v>
      </c>
      <c r="O356" s="123">
        <v>727.77740000000006</v>
      </c>
      <c r="P356" s="139" t="s">
        <v>95</v>
      </c>
      <c r="Q356" s="139"/>
      <c r="R356" s="142" t="s">
        <v>105</v>
      </c>
      <c r="S356" s="143"/>
      <c r="T356" s="139" t="s">
        <v>3127</v>
      </c>
      <c r="U356" s="52"/>
    </row>
    <row r="357" spans="1:21" x14ac:dyDescent="0.25">
      <c r="A357" t="s">
        <v>1005</v>
      </c>
      <c r="B357" s="144" t="s">
        <v>236</v>
      </c>
      <c r="C357" s="144" t="s">
        <v>133</v>
      </c>
      <c r="D357" s="145" t="s">
        <v>108</v>
      </c>
      <c r="E357" s="146" t="s">
        <v>93</v>
      </c>
      <c r="F357" s="144">
        <v>40700</v>
      </c>
      <c r="G357" s="144" t="s">
        <v>911</v>
      </c>
      <c r="H357" s="144"/>
      <c r="I357" s="144" t="s">
        <v>142</v>
      </c>
      <c r="J357" s="144">
        <v>2026</v>
      </c>
      <c r="K357" s="144">
        <v>7</v>
      </c>
      <c r="L357" s="145" t="s">
        <v>94</v>
      </c>
      <c r="M357" s="124">
        <v>-125.55</v>
      </c>
      <c r="N357" s="144">
        <v>1</v>
      </c>
      <c r="O357" s="124">
        <v>-125.55</v>
      </c>
      <c r="P357" s="144" t="s">
        <v>95</v>
      </c>
      <c r="Q357" s="144"/>
      <c r="R357" s="147" t="s">
        <v>93</v>
      </c>
      <c r="S357" s="148"/>
      <c r="T357" s="144" t="s">
        <v>3128</v>
      </c>
      <c r="U357" s="52"/>
    </row>
    <row r="358" spans="1:21" x14ac:dyDescent="0.25">
      <c r="A358" t="s">
        <v>1005</v>
      </c>
      <c r="B358" s="144" t="s">
        <v>243</v>
      </c>
      <c r="C358" s="144" t="s">
        <v>133</v>
      </c>
      <c r="D358" s="145" t="s">
        <v>108</v>
      </c>
      <c r="E358" s="146" t="s">
        <v>93</v>
      </c>
      <c r="F358" s="144">
        <v>40700</v>
      </c>
      <c r="G358" s="144" t="s">
        <v>911</v>
      </c>
      <c r="H358" s="144"/>
      <c r="I358" s="144" t="s">
        <v>142</v>
      </c>
      <c r="J358" s="144">
        <v>2026</v>
      </c>
      <c r="K358" s="144">
        <v>7</v>
      </c>
      <c r="L358" s="145" t="s">
        <v>94</v>
      </c>
      <c r="M358" s="124">
        <v>-125.55</v>
      </c>
      <c r="N358" s="144">
        <v>1</v>
      </c>
      <c r="O358" s="124">
        <v>-125.55</v>
      </c>
      <c r="P358" s="144" t="s">
        <v>95</v>
      </c>
      <c r="Q358" s="144"/>
      <c r="R358" s="147" t="s">
        <v>93</v>
      </c>
      <c r="S358" s="148"/>
      <c r="T358" s="144" t="s">
        <v>3128</v>
      </c>
      <c r="U358" s="52"/>
    </row>
    <row r="359" spans="1:21" x14ac:dyDescent="0.25">
      <c r="A359" t="s">
        <v>2382</v>
      </c>
      <c r="B359" s="149" t="s">
        <v>258</v>
      </c>
      <c r="C359" s="149" t="s">
        <v>258</v>
      </c>
      <c r="D359" s="150" t="s">
        <v>108</v>
      </c>
      <c r="E359" s="151" t="s">
        <v>105</v>
      </c>
      <c r="F359" s="149">
        <v>40700</v>
      </c>
      <c r="G359" s="149" t="s">
        <v>911</v>
      </c>
      <c r="H359" s="149"/>
      <c r="I359" s="149" t="s">
        <v>121</v>
      </c>
      <c r="J359" s="149">
        <v>2026</v>
      </c>
      <c r="K359" s="149">
        <v>7</v>
      </c>
      <c r="L359" s="150" t="s">
        <v>94</v>
      </c>
      <c r="M359" s="125">
        <v>-7235.8884297520699</v>
      </c>
      <c r="N359" s="149">
        <v>1</v>
      </c>
      <c r="O359" s="125">
        <v>-7235.8884297520699</v>
      </c>
      <c r="P359" s="149" t="s">
        <v>95</v>
      </c>
      <c r="Q359" s="149"/>
      <c r="R359" s="7" t="s">
        <v>105</v>
      </c>
      <c r="S359" s="138"/>
      <c r="U359" s="52"/>
    </row>
    <row r="360" spans="1:21" x14ac:dyDescent="0.25">
      <c r="A360" t="s">
        <v>2382</v>
      </c>
      <c r="B360" s="149" t="s">
        <v>258</v>
      </c>
      <c r="C360" s="149" t="s">
        <v>258</v>
      </c>
      <c r="D360" s="150" t="s">
        <v>108</v>
      </c>
      <c r="E360" s="151" t="s">
        <v>93</v>
      </c>
      <c r="F360" s="149">
        <v>40700</v>
      </c>
      <c r="G360" s="149" t="s">
        <v>911</v>
      </c>
      <c r="H360" s="149"/>
      <c r="I360" s="149" t="s">
        <v>261</v>
      </c>
      <c r="J360" s="149">
        <v>2026</v>
      </c>
      <c r="K360" s="149">
        <v>7</v>
      </c>
      <c r="L360" s="150" t="s">
        <v>94</v>
      </c>
      <c r="M360" s="125">
        <v>-10130.243801652899</v>
      </c>
      <c r="N360" s="149">
        <v>1</v>
      </c>
      <c r="O360" s="125">
        <v>-10130.243801652899</v>
      </c>
      <c r="P360" s="149" t="s">
        <v>95</v>
      </c>
      <c r="Q360" s="149"/>
      <c r="R360" s="7" t="s">
        <v>93</v>
      </c>
      <c r="S360" s="138"/>
      <c r="U360" s="52"/>
    </row>
    <row r="361" spans="1:21" x14ac:dyDescent="0.25">
      <c r="A361" t="s">
        <v>2382</v>
      </c>
      <c r="B361" s="149" t="s">
        <v>258</v>
      </c>
      <c r="C361" s="149" t="s">
        <v>258</v>
      </c>
      <c r="D361" s="150" t="s">
        <v>108</v>
      </c>
      <c r="E361" s="151" t="s">
        <v>102</v>
      </c>
      <c r="F361" s="149">
        <v>40700</v>
      </c>
      <c r="G361" s="149" t="s">
        <v>911</v>
      </c>
      <c r="H361" s="149"/>
      <c r="I361" s="149" t="s">
        <v>262</v>
      </c>
      <c r="J361" s="149">
        <v>2026</v>
      </c>
      <c r="K361" s="149">
        <v>7</v>
      </c>
      <c r="L361" s="150" t="s">
        <v>94</v>
      </c>
      <c r="M361" s="125">
        <v>-11577.4214876033</v>
      </c>
      <c r="N361" s="149">
        <v>1</v>
      </c>
      <c r="O361" s="125">
        <v>-11577.4214876033</v>
      </c>
      <c r="P361" s="149" t="s">
        <v>95</v>
      </c>
      <c r="Q361" s="149"/>
      <c r="R361" s="7" t="s">
        <v>102</v>
      </c>
      <c r="S361" s="138"/>
      <c r="U361" s="52"/>
    </row>
    <row r="362" spans="1:21" x14ac:dyDescent="0.25">
      <c r="A362" t="s">
        <v>2610</v>
      </c>
      <c r="B362" s="149" t="s">
        <v>3129</v>
      </c>
      <c r="C362" s="149" t="s">
        <v>265</v>
      </c>
      <c r="D362" s="150" t="s">
        <v>108</v>
      </c>
      <c r="E362" s="151" t="s">
        <v>112</v>
      </c>
      <c r="F362" s="149">
        <v>40700</v>
      </c>
      <c r="G362" s="149" t="s">
        <v>911</v>
      </c>
      <c r="H362" s="149"/>
      <c r="I362" s="149" t="s">
        <v>266</v>
      </c>
      <c r="J362" s="149">
        <v>2026</v>
      </c>
      <c r="K362" s="149">
        <v>7</v>
      </c>
      <c r="L362" s="150" t="s">
        <v>94</v>
      </c>
      <c r="M362" s="125">
        <v>5305</v>
      </c>
      <c r="N362" s="149">
        <v>1</v>
      </c>
      <c r="O362" s="125">
        <v>5305</v>
      </c>
      <c r="P362" s="149" t="s">
        <v>95</v>
      </c>
      <c r="Q362" s="149"/>
      <c r="R362" s="7" t="s">
        <v>112</v>
      </c>
      <c r="S362" s="138"/>
      <c r="U362" s="52"/>
    </row>
    <row r="363" spans="1:21" x14ac:dyDescent="0.25">
      <c r="A363" t="s">
        <v>2382</v>
      </c>
      <c r="B363" s="149" t="s">
        <v>258</v>
      </c>
      <c r="C363" s="149" t="s">
        <v>258</v>
      </c>
      <c r="D363" s="150" t="s">
        <v>108</v>
      </c>
      <c r="E363" s="151" t="s">
        <v>102</v>
      </c>
      <c r="F363" s="149">
        <v>40700</v>
      </c>
      <c r="G363" s="149" t="s">
        <v>911</v>
      </c>
      <c r="H363" s="149"/>
      <c r="I363" s="149" t="s">
        <v>267</v>
      </c>
      <c r="J363" s="149">
        <v>2026</v>
      </c>
      <c r="K363" s="149">
        <v>7</v>
      </c>
      <c r="L363" s="150" t="s">
        <v>94</v>
      </c>
      <c r="M363" s="125">
        <v>0</v>
      </c>
      <c r="N363" s="149">
        <v>1</v>
      </c>
      <c r="O363" s="125">
        <v>0</v>
      </c>
      <c r="P363" s="149" t="s">
        <v>95</v>
      </c>
      <c r="Q363" s="149"/>
      <c r="R363" s="7" t="s">
        <v>102</v>
      </c>
      <c r="S363" s="138"/>
      <c r="U363" s="52"/>
    </row>
    <row r="364" spans="1:21" x14ac:dyDescent="0.25">
      <c r="A364" t="s">
        <v>2610</v>
      </c>
      <c r="B364" s="149" t="s">
        <v>270</v>
      </c>
      <c r="C364" s="149" t="s">
        <v>265</v>
      </c>
      <c r="D364" s="150" t="s">
        <v>108</v>
      </c>
      <c r="E364" s="151" t="s">
        <v>101</v>
      </c>
      <c r="F364" s="149">
        <v>40700</v>
      </c>
      <c r="G364" s="149" t="s">
        <v>911</v>
      </c>
      <c r="H364" s="149"/>
      <c r="I364" s="149" t="s">
        <v>269</v>
      </c>
      <c r="J364" s="149">
        <v>2026</v>
      </c>
      <c r="K364" s="149">
        <v>7</v>
      </c>
      <c r="L364" s="150" t="s">
        <v>94</v>
      </c>
      <c r="M364" s="125">
        <v>-609.45050381115288</v>
      </c>
      <c r="N364" s="149">
        <v>1</v>
      </c>
      <c r="O364" s="125">
        <v>-609.45050381115288</v>
      </c>
      <c r="P364" s="149" t="s">
        <v>95</v>
      </c>
      <c r="Q364" s="149"/>
      <c r="R364" s="7" t="s">
        <v>101</v>
      </c>
      <c r="S364" s="138"/>
      <c r="U364" s="52"/>
    </row>
    <row r="365" spans="1:21" x14ac:dyDescent="0.25">
      <c r="A365" t="s">
        <v>2610</v>
      </c>
      <c r="B365" s="149" t="s">
        <v>272</v>
      </c>
      <c r="C365" s="149" t="s">
        <v>265</v>
      </c>
      <c r="D365" s="150" t="s">
        <v>108</v>
      </c>
      <c r="E365" s="151" t="s">
        <v>101</v>
      </c>
      <c r="F365" s="149">
        <v>40700</v>
      </c>
      <c r="G365" s="149" t="s">
        <v>911</v>
      </c>
      <c r="H365" s="149"/>
      <c r="I365" s="149" t="s">
        <v>269</v>
      </c>
      <c r="J365" s="149">
        <v>2026</v>
      </c>
      <c r="K365" s="149">
        <v>7</v>
      </c>
      <c r="L365" s="150" t="s">
        <v>94</v>
      </c>
      <c r="M365" s="125">
        <v>-1444.4241626612902</v>
      </c>
      <c r="N365" s="149">
        <v>1</v>
      </c>
      <c r="O365" s="125">
        <v>-1444.4241626612902</v>
      </c>
      <c r="P365" s="149" t="s">
        <v>95</v>
      </c>
      <c r="Q365" s="149"/>
      <c r="R365" s="7" t="s">
        <v>101</v>
      </c>
      <c r="S365" s="138"/>
      <c r="U365" s="52"/>
    </row>
    <row r="366" spans="1:21" x14ac:dyDescent="0.25">
      <c r="A366" t="s">
        <v>1121</v>
      </c>
      <c r="B366" s="149" t="s">
        <v>3130</v>
      </c>
      <c r="C366" s="149" t="s">
        <v>252</v>
      </c>
      <c r="D366" s="150" t="s">
        <v>108</v>
      </c>
      <c r="E366" s="151" t="s">
        <v>101</v>
      </c>
      <c r="F366" s="149">
        <v>40700</v>
      </c>
      <c r="G366" s="149" t="s">
        <v>911</v>
      </c>
      <c r="H366" s="149"/>
      <c r="I366" s="149" t="s">
        <v>269</v>
      </c>
      <c r="J366" s="149">
        <v>2026</v>
      </c>
      <c r="K366" s="149">
        <v>7</v>
      </c>
      <c r="L366" s="150" t="s">
        <v>94</v>
      </c>
      <c r="M366" s="125">
        <v>-4044.758359607843</v>
      </c>
      <c r="N366" s="149">
        <v>1</v>
      </c>
      <c r="O366" s="125">
        <v>-4044.758359607843</v>
      </c>
      <c r="P366" s="149" t="s">
        <v>95</v>
      </c>
      <c r="Q366" s="149"/>
      <c r="R366" s="7" t="s">
        <v>101</v>
      </c>
      <c r="S366" s="138"/>
      <c r="U366" s="52"/>
    </row>
    <row r="367" spans="1:21" x14ac:dyDescent="0.25">
      <c r="A367" t="s">
        <v>2610</v>
      </c>
      <c r="B367" s="149" t="s">
        <v>3131</v>
      </c>
      <c r="C367" s="149" t="s">
        <v>265</v>
      </c>
      <c r="D367" s="150" t="s">
        <v>108</v>
      </c>
      <c r="E367" s="151" t="s">
        <v>101</v>
      </c>
      <c r="F367" s="149">
        <v>40700</v>
      </c>
      <c r="G367" s="149" t="s">
        <v>911</v>
      </c>
      <c r="H367" s="149"/>
      <c r="I367" s="149" t="s">
        <v>269</v>
      </c>
      <c r="J367" s="149">
        <v>2026</v>
      </c>
      <c r="K367" s="149">
        <v>7</v>
      </c>
      <c r="L367" s="150" t="s">
        <v>94</v>
      </c>
      <c r="M367" s="125">
        <v>-597.8452752909518</v>
      </c>
      <c r="N367" s="149">
        <v>1</v>
      </c>
      <c r="O367" s="125">
        <v>-597.8452752909518</v>
      </c>
      <c r="P367" s="149" t="s">
        <v>95</v>
      </c>
      <c r="Q367" s="149"/>
      <c r="R367" s="7" t="s">
        <v>101</v>
      </c>
      <c r="S367" s="138"/>
      <c r="U367" s="52"/>
    </row>
    <row r="368" spans="1:21" x14ac:dyDescent="0.25">
      <c r="A368" t="s">
        <v>2610</v>
      </c>
      <c r="B368" s="149" t="s">
        <v>3132</v>
      </c>
      <c r="C368" s="149" t="s">
        <v>265</v>
      </c>
      <c r="D368" s="150" t="s">
        <v>108</v>
      </c>
      <c r="E368" s="151" t="s">
        <v>101</v>
      </c>
      <c r="F368" s="149">
        <v>40700</v>
      </c>
      <c r="G368" s="149" t="s">
        <v>911</v>
      </c>
      <c r="H368" s="149"/>
      <c r="I368" s="149" t="s">
        <v>269</v>
      </c>
      <c r="J368" s="149">
        <v>2026</v>
      </c>
      <c r="K368" s="149">
        <v>7</v>
      </c>
      <c r="L368" s="150" t="s">
        <v>94</v>
      </c>
      <c r="M368" s="125">
        <v>-5718.3510250820236</v>
      </c>
      <c r="N368" s="149">
        <v>1</v>
      </c>
      <c r="O368" s="125">
        <v>-5718.3510250820236</v>
      </c>
      <c r="P368" s="149" t="s">
        <v>95</v>
      </c>
      <c r="Q368" s="149"/>
      <c r="R368" s="7" t="s">
        <v>101</v>
      </c>
      <c r="S368" s="138"/>
      <c r="U368" s="52"/>
    </row>
    <row r="369" spans="1:21" x14ac:dyDescent="0.25">
      <c r="A369" t="s">
        <v>2610</v>
      </c>
      <c r="B369" s="149" t="s">
        <v>3133</v>
      </c>
      <c r="C369" s="149" t="s">
        <v>265</v>
      </c>
      <c r="D369" s="150" t="s">
        <v>108</v>
      </c>
      <c r="E369" s="151" t="s">
        <v>101</v>
      </c>
      <c r="F369" s="149">
        <v>40700</v>
      </c>
      <c r="G369" s="149" t="s">
        <v>911</v>
      </c>
      <c r="H369" s="149"/>
      <c r="I369" s="149" t="s">
        <v>269</v>
      </c>
      <c r="J369" s="149">
        <v>2026</v>
      </c>
      <c r="K369" s="149">
        <v>7</v>
      </c>
      <c r="L369" s="150" t="s">
        <v>94</v>
      </c>
      <c r="M369" s="125">
        <v>-1786.1885401478003</v>
      </c>
      <c r="N369" s="149">
        <v>1</v>
      </c>
      <c r="O369" s="125">
        <v>-1786.1885401478003</v>
      </c>
      <c r="P369" s="149" t="s">
        <v>95</v>
      </c>
      <c r="Q369" s="149"/>
      <c r="R369" s="7" t="s">
        <v>101</v>
      </c>
      <c r="S369" s="138"/>
      <c r="U369" s="52"/>
    </row>
    <row r="370" spans="1:21" x14ac:dyDescent="0.25">
      <c r="A370" t="s">
        <v>2610</v>
      </c>
      <c r="B370" s="149" t="s">
        <v>277</v>
      </c>
      <c r="C370" s="149" t="s">
        <v>265</v>
      </c>
      <c r="D370" s="150" t="s">
        <v>108</v>
      </c>
      <c r="E370" s="151" t="s">
        <v>101</v>
      </c>
      <c r="F370" s="149">
        <v>40700</v>
      </c>
      <c r="G370" s="149" t="s">
        <v>911</v>
      </c>
      <c r="H370" s="149"/>
      <c r="I370" s="149" t="s">
        <v>269</v>
      </c>
      <c r="J370" s="149">
        <v>2026</v>
      </c>
      <c r="K370" s="149">
        <v>7</v>
      </c>
      <c r="L370" s="150" t="s">
        <v>94</v>
      </c>
      <c r="M370" s="125">
        <v>-25835.616418497382</v>
      </c>
      <c r="N370" s="149">
        <v>1</v>
      </c>
      <c r="O370" s="125">
        <v>-25835.616418497382</v>
      </c>
      <c r="P370" s="149" t="s">
        <v>95</v>
      </c>
      <c r="Q370" s="149"/>
      <c r="R370" s="7" t="s">
        <v>101</v>
      </c>
      <c r="S370" s="138"/>
      <c r="U370" s="52"/>
    </row>
    <row r="371" spans="1:21" x14ac:dyDescent="0.25">
      <c r="A371" t="s">
        <v>2610</v>
      </c>
      <c r="B371" s="149" t="s">
        <v>280</v>
      </c>
      <c r="C371" s="149" t="s">
        <v>265</v>
      </c>
      <c r="D371" s="150" t="s">
        <v>108</v>
      </c>
      <c r="E371" s="151" t="s">
        <v>101</v>
      </c>
      <c r="F371" s="149">
        <v>40700</v>
      </c>
      <c r="G371" s="149" t="s">
        <v>911</v>
      </c>
      <c r="H371" s="149"/>
      <c r="I371" s="149" t="s">
        <v>269</v>
      </c>
      <c r="J371" s="149">
        <v>2026</v>
      </c>
      <c r="K371" s="149">
        <v>7</v>
      </c>
      <c r="L371" s="150" t="s">
        <v>94</v>
      </c>
      <c r="M371" s="125">
        <v>-4584.5199014213931</v>
      </c>
      <c r="N371" s="149">
        <v>1</v>
      </c>
      <c r="O371" s="125">
        <v>-4584.5199014213931</v>
      </c>
      <c r="P371" s="149" t="s">
        <v>95</v>
      </c>
      <c r="Q371" s="149"/>
      <c r="R371" s="7" t="s">
        <v>101</v>
      </c>
      <c r="S371" s="138"/>
      <c r="U371" s="52"/>
    </row>
    <row r="372" spans="1:21" x14ac:dyDescent="0.25">
      <c r="A372" t="s">
        <v>2610</v>
      </c>
      <c r="B372" s="149" t="s">
        <v>1260</v>
      </c>
      <c r="C372" s="149" t="s">
        <v>265</v>
      </c>
      <c r="D372" s="150" t="s">
        <v>108</v>
      </c>
      <c r="E372" s="151" t="s">
        <v>101</v>
      </c>
      <c r="F372" s="149">
        <v>40700</v>
      </c>
      <c r="G372" s="149" t="s">
        <v>911</v>
      </c>
      <c r="H372" s="149"/>
      <c r="I372" s="149" t="s">
        <v>269</v>
      </c>
      <c r="J372" s="149">
        <v>2026</v>
      </c>
      <c r="K372" s="149">
        <v>7</v>
      </c>
      <c r="L372" s="150" t="s">
        <v>94</v>
      </c>
      <c r="M372" s="125">
        <v>-3236.0284445995894</v>
      </c>
      <c r="N372" s="149">
        <v>1</v>
      </c>
      <c r="O372" s="125">
        <v>-3236.0284445995894</v>
      </c>
      <c r="P372" s="149" t="s">
        <v>95</v>
      </c>
      <c r="Q372" s="149"/>
      <c r="R372" s="7" t="s">
        <v>101</v>
      </c>
      <c r="S372" s="138"/>
      <c r="U372" s="52"/>
    </row>
    <row r="373" spans="1:21" x14ac:dyDescent="0.25">
      <c r="A373" t="s">
        <v>2610</v>
      </c>
      <c r="B373" s="149" t="s">
        <v>1301</v>
      </c>
      <c r="C373" s="149" t="s">
        <v>265</v>
      </c>
      <c r="D373" s="150" t="s">
        <v>108</v>
      </c>
      <c r="E373" s="151" t="s">
        <v>101</v>
      </c>
      <c r="F373" s="149">
        <v>40700</v>
      </c>
      <c r="G373" s="149" t="s">
        <v>911</v>
      </c>
      <c r="H373" s="149"/>
      <c r="I373" s="149" t="s">
        <v>269</v>
      </c>
      <c r="J373" s="149">
        <v>2026</v>
      </c>
      <c r="K373" s="149">
        <v>7</v>
      </c>
      <c r="L373" s="150" t="s">
        <v>94</v>
      </c>
      <c r="M373" s="125">
        <v>-2103.6333114464101</v>
      </c>
      <c r="N373" s="149">
        <v>1</v>
      </c>
      <c r="O373" s="125">
        <v>-2103.6333114464101</v>
      </c>
      <c r="P373" s="149" t="s">
        <v>95</v>
      </c>
      <c r="Q373" s="149"/>
      <c r="R373" s="7" t="s">
        <v>101</v>
      </c>
      <c r="S373" s="138"/>
      <c r="U373" s="52"/>
    </row>
    <row r="374" spans="1:21" x14ac:dyDescent="0.25">
      <c r="A374" t="s">
        <v>2610</v>
      </c>
      <c r="B374" s="149" t="s">
        <v>285</v>
      </c>
      <c r="C374" s="149" t="s">
        <v>265</v>
      </c>
      <c r="D374" s="150" t="s">
        <v>108</v>
      </c>
      <c r="E374" s="151" t="s">
        <v>101</v>
      </c>
      <c r="F374" s="149">
        <v>40700</v>
      </c>
      <c r="G374" s="149" t="s">
        <v>911</v>
      </c>
      <c r="H374" s="149"/>
      <c r="I374" s="149" t="s">
        <v>269</v>
      </c>
      <c r="J374" s="149">
        <v>2026</v>
      </c>
      <c r="K374" s="149">
        <v>7</v>
      </c>
      <c r="L374" s="150" t="s">
        <v>94</v>
      </c>
      <c r="M374" s="125">
        <v>-936.13913900069394</v>
      </c>
      <c r="N374" s="149">
        <v>1</v>
      </c>
      <c r="O374" s="125">
        <v>-936.13913900069394</v>
      </c>
      <c r="P374" s="149" t="s">
        <v>95</v>
      </c>
      <c r="Q374" s="149"/>
      <c r="R374" s="7" t="s">
        <v>101</v>
      </c>
      <c r="S374" s="138"/>
      <c r="U374" s="52"/>
    </row>
    <row r="375" spans="1:21" x14ac:dyDescent="0.25">
      <c r="A375" t="s">
        <v>2610</v>
      </c>
      <c r="B375" s="149" t="s">
        <v>287</v>
      </c>
      <c r="C375" s="149" t="s">
        <v>265</v>
      </c>
      <c r="D375" s="150" t="s">
        <v>108</v>
      </c>
      <c r="E375" s="151" t="s">
        <v>101</v>
      </c>
      <c r="F375" s="149">
        <v>40700</v>
      </c>
      <c r="G375" s="149" t="s">
        <v>911</v>
      </c>
      <c r="H375" s="149"/>
      <c r="I375" s="149" t="s">
        <v>269</v>
      </c>
      <c r="J375" s="149">
        <v>2026</v>
      </c>
      <c r="K375" s="149">
        <v>7</v>
      </c>
      <c r="L375" s="150" t="s">
        <v>94</v>
      </c>
      <c r="M375" s="125">
        <v>-3846.2867213232248</v>
      </c>
      <c r="N375" s="149">
        <v>1</v>
      </c>
      <c r="O375" s="125">
        <v>-3846.2867213232248</v>
      </c>
      <c r="P375" s="149" t="s">
        <v>95</v>
      </c>
      <c r="Q375" s="149"/>
      <c r="R375" s="7" t="s">
        <v>101</v>
      </c>
      <c r="S375" s="138"/>
      <c r="U375" s="52"/>
    </row>
    <row r="376" spans="1:21" x14ac:dyDescent="0.25">
      <c r="A376" t="s">
        <v>2610</v>
      </c>
      <c r="B376" s="149" t="s">
        <v>288</v>
      </c>
      <c r="C376" s="149" t="s">
        <v>265</v>
      </c>
      <c r="D376" s="150" t="s">
        <v>108</v>
      </c>
      <c r="E376" s="151" t="s">
        <v>101</v>
      </c>
      <c r="F376" s="149">
        <v>40700</v>
      </c>
      <c r="G376" s="149" t="s">
        <v>911</v>
      </c>
      <c r="H376" s="149"/>
      <c r="I376" s="149" t="s">
        <v>269</v>
      </c>
      <c r="J376" s="149">
        <v>2026</v>
      </c>
      <c r="K376" s="149">
        <v>7</v>
      </c>
      <c r="L376" s="150" t="s">
        <v>94</v>
      </c>
      <c r="M376" s="125">
        <v>-16734.465117619049</v>
      </c>
      <c r="N376" s="149">
        <v>1</v>
      </c>
      <c r="O376" s="125">
        <v>-16734.465117619049</v>
      </c>
      <c r="P376" s="149" t="s">
        <v>95</v>
      </c>
      <c r="Q376" s="149"/>
      <c r="R376" s="7" t="s">
        <v>101</v>
      </c>
      <c r="S376" s="138"/>
      <c r="U376" s="52"/>
    </row>
    <row r="377" spans="1:21" x14ac:dyDescent="0.25">
      <c r="A377" t="s">
        <v>2610</v>
      </c>
      <c r="B377" s="149" t="s">
        <v>520</v>
      </c>
      <c r="C377" s="149" t="s">
        <v>265</v>
      </c>
      <c r="D377" s="150" t="s">
        <v>108</v>
      </c>
      <c r="E377" s="151" t="s">
        <v>101</v>
      </c>
      <c r="F377" s="149">
        <v>40700</v>
      </c>
      <c r="G377" s="149" t="s">
        <v>911</v>
      </c>
      <c r="H377" s="149"/>
      <c r="I377" s="149" t="s">
        <v>269</v>
      </c>
      <c r="J377" s="149">
        <v>2026</v>
      </c>
      <c r="K377" s="149">
        <v>7</v>
      </c>
      <c r="L377" s="150" t="s">
        <v>94</v>
      </c>
      <c r="M377" s="125">
        <v>-5350.2071503425113</v>
      </c>
      <c r="N377" s="149">
        <v>1</v>
      </c>
      <c r="O377" s="125">
        <v>-5350.2071503425113</v>
      </c>
      <c r="P377" s="149" t="s">
        <v>95</v>
      </c>
      <c r="Q377" s="149"/>
      <c r="R377" s="7" t="s">
        <v>101</v>
      </c>
      <c r="S377" s="138"/>
      <c r="U377" s="52"/>
    </row>
    <row r="378" spans="1:21" s="153" customFormat="1" x14ac:dyDescent="0.25">
      <c r="A378" s="153" t="s">
        <v>2610</v>
      </c>
      <c r="B378" s="149" t="s">
        <v>290</v>
      </c>
      <c r="C378" s="149" t="s">
        <v>265</v>
      </c>
      <c r="D378" s="150" t="s">
        <v>108</v>
      </c>
      <c r="E378" s="151" t="s">
        <v>101</v>
      </c>
      <c r="F378" s="149">
        <v>40700</v>
      </c>
      <c r="G378" s="149" t="s">
        <v>911</v>
      </c>
      <c r="H378" s="149"/>
      <c r="I378" s="149" t="s">
        <v>269</v>
      </c>
      <c r="J378" s="149">
        <v>2026</v>
      </c>
      <c r="K378" s="149">
        <v>7</v>
      </c>
      <c r="L378" s="150" t="s">
        <v>94</v>
      </c>
      <c r="M378" s="125">
        <v>-2703.9582828336752</v>
      </c>
      <c r="N378" s="149">
        <v>1</v>
      </c>
      <c r="O378" s="125">
        <v>-2703.9582828336752</v>
      </c>
      <c r="P378" s="149" t="s">
        <v>95</v>
      </c>
      <c r="Q378" s="149"/>
      <c r="R378" s="7" t="s">
        <v>101</v>
      </c>
      <c r="S378" s="152"/>
      <c r="T378" s="164"/>
      <c r="U378" s="52"/>
    </row>
    <row r="379" spans="1:21" s="153" customFormat="1" x14ac:dyDescent="0.25">
      <c r="A379" s="153" t="s">
        <v>2610</v>
      </c>
      <c r="B379" s="149" t="s">
        <v>292</v>
      </c>
      <c r="C379" s="149" t="s">
        <v>265</v>
      </c>
      <c r="D379" s="150" t="s">
        <v>108</v>
      </c>
      <c r="E379" s="151" t="s">
        <v>101</v>
      </c>
      <c r="F379" s="149">
        <v>40700</v>
      </c>
      <c r="G379" s="149" t="s">
        <v>911</v>
      </c>
      <c r="H379" s="149"/>
      <c r="I379" s="149" t="s">
        <v>269</v>
      </c>
      <c r="J379" s="149">
        <v>2026</v>
      </c>
      <c r="K379" s="149">
        <v>7</v>
      </c>
      <c r="L379" s="150" t="s">
        <v>94</v>
      </c>
      <c r="M379" s="125">
        <v>-11626.296362233856</v>
      </c>
      <c r="N379" s="149">
        <v>1</v>
      </c>
      <c r="O379" s="125">
        <v>-11626.296362233856</v>
      </c>
      <c r="P379" s="149" t="s">
        <v>95</v>
      </c>
      <c r="Q379" s="149"/>
      <c r="R379" s="7" t="s">
        <v>101</v>
      </c>
      <c r="S379" s="152"/>
      <c r="T379" s="164"/>
      <c r="U379" s="52"/>
    </row>
    <row r="380" spans="1:21" s="153" customFormat="1" x14ac:dyDescent="0.25">
      <c r="A380" s="153" t="s">
        <v>1121</v>
      </c>
      <c r="B380" s="149" t="s">
        <v>294</v>
      </c>
      <c r="C380" s="149" t="s">
        <v>252</v>
      </c>
      <c r="D380" s="150" t="s">
        <v>108</v>
      </c>
      <c r="E380" s="151" t="s">
        <v>101</v>
      </c>
      <c r="F380" s="149">
        <v>40700</v>
      </c>
      <c r="G380" s="149" t="s">
        <v>911</v>
      </c>
      <c r="H380" s="149"/>
      <c r="I380" s="149" t="s">
        <v>269</v>
      </c>
      <c r="J380" s="149">
        <v>2026</v>
      </c>
      <c r="K380" s="149">
        <v>7</v>
      </c>
      <c r="L380" s="150" t="s">
        <v>94</v>
      </c>
      <c r="M380" s="125">
        <v>-622.92107150526681</v>
      </c>
      <c r="N380" s="149">
        <v>1</v>
      </c>
      <c r="O380" s="125">
        <v>-622.92107150526681</v>
      </c>
      <c r="P380" s="149" t="s">
        <v>95</v>
      </c>
      <c r="Q380" s="149"/>
      <c r="R380" s="7" t="s">
        <v>101</v>
      </c>
      <c r="S380" s="152"/>
      <c r="T380" s="164"/>
      <c r="U380" s="52"/>
    </row>
    <row r="381" spans="1:21" s="153" customFormat="1" x14ac:dyDescent="0.25">
      <c r="A381" s="153" t="s">
        <v>2516</v>
      </c>
      <c r="B381" s="149" t="s">
        <v>748</v>
      </c>
      <c r="C381" s="149" t="s">
        <v>296</v>
      </c>
      <c r="D381" s="150" t="s">
        <v>108</v>
      </c>
      <c r="E381" s="151" t="s">
        <v>101</v>
      </c>
      <c r="F381" s="149">
        <v>40700</v>
      </c>
      <c r="G381" s="149" t="s">
        <v>911</v>
      </c>
      <c r="H381" s="149"/>
      <c r="I381" s="149" t="s">
        <v>269</v>
      </c>
      <c r="J381" s="149">
        <v>2026</v>
      </c>
      <c r="K381" s="149">
        <v>7</v>
      </c>
      <c r="L381" s="150" t="s">
        <v>94</v>
      </c>
      <c r="M381" s="125">
        <v>-2342.9799352087612</v>
      </c>
      <c r="N381" s="149">
        <v>1</v>
      </c>
      <c r="O381" s="125">
        <v>-2342.9799352087612</v>
      </c>
      <c r="P381" s="149" t="s">
        <v>95</v>
      </c>
      <c r="Q381" s="149"/>
      <c r="R381" s="7" t="s">
        <v>101</v>
      </c>
      <c r="S381" s="152"/>
      <c r="T381" s="165"/>
      <c r="U381" s="52"/>
    </row>
    <row r="382" spans="1:21" s="153" customFormat="1" x14ac:dyDescent="0.25">
      <c r="A382" s="153" t="s">
        <v>2516</v>
      </c>
      <c r="B382" s="149" t="s">
        <v>351</v>
      </c>
      <c r="C382" s="149" t="s">
        <v>296</v>
      </c>
      <c r="D382" s="150" t="s">
        <v>108</v>
      </c>
      <c r="E382" s="151" t="s">
        <v>101</v>
      </c>
      <c r="F382" s="149">
        <v>40700</v>
      </c>
      <c r="G382" s="149" t="s">
        <v>911</v>
      </c>
      <c r="H382" s="149"/>
      <c r="I382" s="149" t="s">
        <v>269</v>
      </c>
      <c r="J382" s="149">
        <v>2026</v>
      </c>
      <c r="K382" s="149">
        <v>7</v>
      </c>
      <c r="L382" s="150" t="s">
        <v>94</v>
      </c>
      <c r="M382" s="125">
        <v>-21720.443064481795</v>
      </c>
      <c r="N382" s="149">
        <v>1</v>
      </c>
      <c r="O382" s="125">
        <v>-21720.443064481795</v>
      </c>
      <c r="P382" s="149" t="s">
        <v>95</v>
      </c>
      <c r="Q382" s="149"/>
      <c r="R382" s="7" t="s">
        <v>101</v>
      </c>
      <c r="S382" s="152"/>
      <c r="T382" s="165"/>
      <c r="U382" s="52"/>
    </row>
    <row r="383" spans="1:21" s="153" customFormat="1" x14ac:dyDescent="0.25">
      <c r="A383" s="153" t="s">
        <v>2382</v>
      </c>
      <c r="B383" s="149" t="s">
        <v>3134</v>
      </c>
      <c r="C383" s="149" t="s">
        <v>790</v>
      </c>
      <c r="D383" s="150" t="s">
        <v>108</v>
      </c>
      <c r="E383" s="151" t="s">
        <v>101</v>
      </c>
      <c r="F383" s="149">
        <v>40700</v>
      </c>
      <c r="G383" s="149" t="s">
        <v>911</v>
      </c>
      <c r="H383" s="149"/>
      <c r="I383" s="149" t="s">
        <v>269</v>
      </c>
      <c r="J383" s="149">
        <v>2026</v>
      </c>
      <c r="K383" s="149">
        <v>7</v>
      </c>
      <c r="L383" s="150" t="s">
        <v>94</v>
      </c>
      <c r="M383" s="125">
        <v>-14652.693187656141</v>
      </c>
      <c r="N383" s="149">
        <v>1</v>
      </c>
      <c r="O383" s="125">
        <v>-14652.693187656141</v>
      </c>
      <c r="P383" s="149" t="s">
        <v>95</v>
      </c>
      <c r="Q383" s="149"/>
      <c r="R383" s="7" t="s">
        <v>101</v>
      </c>
      <c r="S383" s="152"/>
      <c r="T383" s="165"/>
      <c r="U383" s="52"/>
    </row>
    <row r="384" spans="1:21" s="153" customFormat="1" x14ac:dyDescent="0.25">
      <c r="A384" s="153" t="s">
        <v>500</v>
      </c>
      <c r="B384" s="149" t="s">
        <v>3135</v>
      </c>
      <c r="C384" s="149" t="s">
        <v>301</v>
      </c>
      <c r="D384" s="150" t="s">
        <v>108</v>
      </c>
      <c r="E384" s="151" t="s">
        <v>101</v>
      </c>
      <c r="F384" s="149">
        <v>40700</v>
      </c>
      <c r="G384" s="149" t="s">
        <v>911</v>
      </c>
      <c r="H384" s="149"/>
      <c r="I384" s="149" t="s">
        <v>269</v>
      </c>
      <c r="J384" s="149">
        <v>2026</v>
      </c>
      <c r="K384" s="149">
        <v>7</v>
      </c>
      <c r="L384" s="150" t="s">
        <v>94</v>
      </c>
      <c r="M384" s="125">
        <v>-738.80884850372377</v>
      </c>
      <c r="N384" s="149">
        <v>1</v>
      </c>
      <c r="O384" s="125">
        <v>-738.80884850372377</v>
      </c>
      <c r="P384" s="149" t="s">
        <v>95</v>
      </c>
      <c r="Q384" s="149"/>
      <c r="R384" s="7" t="s">
        <v>101</v>
      </c>
      <c r="S384" s="152"/>
      <c r="T384" s="165"/>
      <c r="U384" s="52"/>
    </row>
    <row r="385" spans="1:21" s="153" customFormat="1" x14ac:dyDescent="0.25">
      <c r="A385" s="153" t="s">
        <v>2382</v>
      </c>
      <c r="B385" s="149" t="s">
        <v>3136</v>
      </c>
      <c r="C385" s="149" t="s">
        <v>2792</v>
      </c>
      <c r="D385" s="150" t="s">
        <v>108</v>
      </c>
      <c r="E385" s="151" t="s">
        <v>101</v>
      </c>
      <c r="F385" s="149">
        <v>40700</v>
      </c>
      <c r="G385" s="149" t="s">
        <v>911</v>
      </c>
      <c r="H385" s="149"/>
      <c r="I385" s="149" t="s">
        <v>269</v>
      </c>
      <c r="J385" s="149">
        <v>2026</v>
      </c>
      <c r="K385" s="149">
        <v>7</v>
      </c>
      <c r="L385" s="150" t="s">
        <v>94</v>
      </c>
      <c r="M385" s="125">
        <v>-6744.4057369168895</v>
      </c>
      <c r="N385" s="149">
        <v>1</v>
      </c>
      <c r="O385" s="125">
        <v>-6744.4057369168895</v>
      </c>
      <c r="P385" s="149" t="s">
        <v>95</v>
      </c>
      <c r="Q385" s="149"/>
      <c r="R385" s="7" t="s">
        <v>101</v>
      </c>
      <c r="S385" s="152"/>
      <c r="T385" s="165"/>
      <c r="U385" s="52"/>
    </row>
    <row r="386" spans="1:21" s="153" customFormat="1" x14ac:dyDescent="0.25">
      <c r="A386" s="153" t="s">
        <v>2516</v>
      </c>
      <c r="B386" s="149" t="s">
        <v>582</v>
      </c>
      <c r="C386" s="149" t="s">
        <v>296</v>
      </c>
      <c r="D386" s="150" t="s">
        <v>108</v>
      </c>
      <c r="E386" s="151" t="s">
        <v>101</v>
      </c>
      <c r="F386" s="149">
        <v>40700</v>
      </c>
      <c r="G386" s="149" t="s">
        <v>911</v>
      </c>
      <c r="H386" s="149"/>
      <c r="I386" s="149" t="s">
        <v>269</v>
      </c>
      <c r="J386" s="149">
        <v>2026</v>
      </c>
      <c r="K386" s="149">
        <v>7</v>
      </c>
      <c r="L386" s="150" t="s">
        <v>94</v>
      </c>
      <c r="M386" s="125">
        <v>-2099.8203526065986</v>
      </c>
      <c r="N386" s="149">
        <v>1</v>
      </c>
      <c r="O386" s="125">
        <v>-2099.8203526065986</v>
      </c>
      <c r="P386" s="149" t="s">
        <v>95</v>
      </c>
      <c r="Q386" s="149"/>
      <c r="R386" s="7" t="s">
        <v>101</v>
      </c>
      <c r="S386" s="152"/>
      <c r="T386" s="165"/>
      <c r="U386" s="52"/>
    </row>
    <row r="387" spans="1:21" s="155" customFormat="1" x14ac:dyDescent="0.25">
      <c r="A387" s="155" t="s">
        <v>2516</v>
      </c>
      <c r="B387" s="149" t="s">
        <v>3137</v>
      </c>
      <c r="C387" s="149" t="s">
        <v>296</v>
      </c>
      <c r="D387" s="150" t="s">
        <v>108</v>
      </c>
      <c r="E387" s="151" t="s">
        <v>101</v>
      </c>
      <c r="F387" s="149">
        <v>40700</v>
      </c>
      <c r="G387" s="149" t="s">
        <v>911</v>
      </c>
      <c r="H387" s="149"/>
      <c r="I387" s="149" t="s">
        <v>269</v>
      </c>
      <c r="J387" s="149">
        <v>2026</v>
      </c>
      <c r="K387" s="149">
        <v>7</v>
      </c>
      <c r="L387" s="150" t="s">
        <v>94</v>
      </c>
      <c r="M387" s="125">
        <v>-585.30485295276924</v>
      </c>
      <c r="N387" s="149">
        <v>1</v>
      </c>
      <c r="O387" s="125">
        <v>-585.30485295276924</v>
      </c>
      <c r="P387" s="149" t="s">
        <v>95</v>
      </c>
      <c r="Q387" s="149"/>
      <c r="R387" s="7" t="s">
        <v>101</v>
      </c>
      <c r="S387" s="154"/>
      <c r="U387" s="52"/>
    </row>
    <row r="388" spans="1:21" s="155" customFormat="1" x14ac:dyDescent="0.25">
      <c r="A388" s="155" t="s">
        <v>2516</v>
      </c>
      <c r="B388" s="149" t="s">
        <v>3138</v>
      </c>
      <c r="C388" s="149" t="s">
        <v>296</v>
      </c>
      <c r="D388" s="150" t="s">
        <v>108</v>
      </c>
      <c r="E388" s="151" t="s">
        <v>101</v>
      </c>
      <c r="F388" s="149">
        <v>40700</v>
      </c>
      <c r="G388" s="149" t="s">
        <v>911</v>
      </c>
      <c r="H388" s="149"/>
      <c r="I388" s="149" t="s">
        <v>269</v>
      </c>
      <c r="J388" s="149">
        <v>2026</v>
      </c>
      <c r="K388" s="149">
        <v>7</v>
      </c>
      <c r="L388" s="150" t="s">
        <v>94</v>
      </c>
      <c r="M388" s="125">
        <v>-6427.8857872646722</v>
      </c>
      <c r="N388" s="149">
        <v>1</v>
      </c>
      <c r="O388" s="125">
        <v>-6427.8857872646722</v>
      </c>
      <c r="P388" s="149" t="s">
        <v>95</v>
      </c>
      <c r="Q388" s="149"/>
      <c r="R388" s="7" t="s">
        <v>101</v>
      </c>
      <c r="S388" s="154"/>
      <c r="U388" s="52"/>
    </row>
    <row r="389" spans="1:21" s="155" customFormat="1" x14ac:dyDescent="0.25">
      <c r="A389" s="155" t="s">
        <v>2516</v>
      </c>
      <c r="B389" s="149" t="s">
        <v>3139</v>
      </c>
      <c r="C389" s="149" t="s">
        <v>296</v>
      </c>
      <c r="D389" s="150" t="s">
        <v>108</v>
      </c>
      <c r="E389" s="151" t="s">
        <v>101</v>
      </c>
      <c r="F389" s="149">
        <v>40700</v>
      </c>
      <c r="G389" s="149" t="s">
        <v>911</v>
      </c>
      <c r="H389" s="149"/>
      <c r="I389" s="149" t="s">
        <v>269</v>
      </c>
      <c r="J389" s="149">
        <v>2026</v>
      </c>
      <c r="K389" s="149">
        <v>7</v>
      </c>
      <c r="L389" s="150" t="s">
        <v>94</v>
      </c>
      <c r="M389" s="125">
        <v>-762.01650324543596</v>
      </c>
      <c r="N389" s="149">
        <v>1</v>
      </c>
      <c r="O389" s="125">
        <v>-762.01650324543596</v>
      </c>
      <c r="P389" s="149" t="s">
        <v>95</v>
      </c>
      <c r="Q389" s="149"/>
      <c r="R389" s="7" t="s">
        <v>101</v>
      </c>
      <c r="S389" s="154"/>
      <c r="U389" s="52"/>
    </row>
    <row r="390" spans="1:21" s="155" customFormat="1" x14ac:dyDescent="0.25">
      <c r="A390" s="155" t="s">
        <v>2516</v>
      </c>
      <c r="B390" s="149" t="s">
        <v>315</v>
      </c>
      <c r="C390" s="149" t="s">
        <v>296</v>
      </c>
      <c r="D390" s="150" t="s">
        <v>108</v>
      </c>
      <c r="E390" s="151" t="s">
        <v>101</v>
      </c>
      <c r="F390" s="149">
        <v>40700</v>
      </c>
      <c r="G390" s="149" t="s">
        <v>911</v>
      </c>
      <c r="H390" s="149"/>
      <c r="I390" s="149" t="s">
        <v>269</v>
      </c>
      <c r="J390" s="149">
        <v>2026</v>
      </c>
      <c r="K390" s="149">
        <v>7</v>
      </c>
      <c r="L390" s="150" t="s">
        <v>94</v>
      </c>
      <c r="M390" s="125">
        <v>-191.41432877481984</v>
      </c>
      <c r="N390" s="149">
        <v>1</v>
      </c>
      <c r="O390" s="125">
        <v>-191.41432877481984</v>
      </c>
      <c r="P390" s="149" t="s">
        <v>95</v>
      </c>
      <c r="Q390" s="149"/>
      <c r="R390" s="7" t="s">
        <v>101</v>
      </c>
      <c r="S390" s="154"/>
      <c r="U390" s="52"/>
    </row>
    <row r="391" spans="1:21" s="155" customFormat="1" x14ac:dyDescent="0.25">
      <c r="A391" s="155" t="s">
        <v>2516</v>
      </c>
      <c r="B391" s="149" t="s">
        <v>3140</v>
      </c>
      <c r="C391" s="149" t="s">
        <v>296</v>
      </c>
      <c r="D391" s="150" t="s">
        <v>108</v>
      </c>
      <c r="E391" s="151" t="s">
        <v>101</v>
      </c>
      <c r="F391" s="149">
        <v>40700</v>
      </c>
      <c r="G391" s="149" t="s">
        <v>911</v>
      </c>
      <c r="H391" s="149"/>
      <c r="I391" s="149" t="s">
        <v>269</v>
      </c>
      <c r="J391" s="149">
        <v>2026</v>
      </c>
      <c r="K391" s="149">
        <v>7</v>
      </c>
      <c r="L391" s="150" t="s">
        <v>94</v>
      </c>
      <c r="M391" s="125">
        <v>-7854.8263558015342</v>
      </c>
      <c r="N391" s="149">
        <v>1</v>
      </c>
      <c r="O391" s="125">
        <v>-7854.8263558015342</v>
      </c>
      <c r="P391" s="149" t="s">
        <v>95</v>
      </c>
      <c r="Q391" s="149"/>
      <c r="R391" s="7" t="s">
        <v>101</v>
      </c>
      <c r="S391" s="154"/>
      <c r="U391" s="52"/>
    </row>
    <row r="392" spans="1:21" s="155" customFormat="1" x14ac:dyDescent="0.25">
      <c r="A392" s="155" t="s">
        <v>2377</v>
      </c>
      <c r="B392" s="149">
        <v>20180244</v>
      </c>
      <c r="C392" s="149" t="s">
        <v>316</v>
      </c>
      <c r="D392" s="150" t="s">
        <v>108</v>
      </c>
      <c r="E392" s="151" t="s">
        <v>101</v>
      </c>
      <c r="F392" s="149">
        <v>40700</v>
      </c>
      <c r="G392" s="149" t="s">
        <v>911</v>
      </c>
      <c r="H392" s="149"/>
      <c r="I392" s="149" t="s">
        <v>269</v>
      </c>
      <c r="J392" s="149">
        <v>2026</v>
      </c>
      <c r="K392" s="149">
        <v>7</v>
      </c>
      <c r="L392" s="150" t="s">
        <v>94</v>
      </c>
      <c r="M392" s="125">
        <v>-6762.6327200136893</v>
      </c>
      <c r="N392" s="149">
        <v>1</v>
      </c>
      <c r="O392" s="125">
        <v>-6762.6327200136893</v>
      </c>
      <c r="P392" s="149" t="s">
        <v>95</v>
      </c>
      <c r="Q392" s="149"/>
      <c r="R392" s="7" t="s">
        <v>101</v>
      </c>
      <c r="S392" s="154"/>
      <c r="U392" s="52"/>
    </row>
    <row r="393" spans="1:21" s="155" customFormat="1" x14ac:dyDescent="0.25">
      <c r="A393" s="155" t="s">
        <v>2377</v>
      </c>
      <c r="B393" s="149">
        <v>20190341</v>
      </c>
      <c r="C393" s="149" t="s">
        <v>316</v>
      </c>
      <c r="D393" s="150" t="s">
        <v>108</v>
      </c>
      <c r="E393" s="151" t="s">
        <v>101</v>
      </c>
      <c r="F393" s="149">
        <v>40700</v>
      </c>
      <c r="G393" s="149" t="s">
        <v>911</v>
      </c>
      <c r="H393" s="149"/>
      <c r="I393" s="149" t="s">
        <v>269</v>
      </c>
      <c r="J393" s="149">
        <v>2026</v>
      </c>
      <c r="K393" s="149">
        <v>7</v>
      </c>
      <c r="L393" s="150" t="s">
        <v>94</v>
      </c>
      <c r="M393" s="125">
        <v>-94108.426456765839</v>
      </c>
      <c r="N393" s="149">
        <v>1</v>
      </c>
      <c r="O393" s="125">
        <v>-94108.426456765839</v>
      </c>
      <c r="P393" s="149" t="s">
        <v>95</v>
      </c>
      <c r="Q393" s="149"/>
      <c r="R393" s="7" t="s">
        <v>101</v>
      </c>
      <c r="S393" s="154"/>
      <c r="U393" s="52"/>
    </row>
    <row r="394" spans="1:21" s="157" customFormat="1" x14ac:dyDescent="0.25">
      <c r="A394" s="157" t="s">
        <v>2377</v>
      </c>
      <c r="B394" s="149">
        <v>20200041</v>
      </c>
      <c r="C394" s="149" t="s">
        <v>316</v>
      </c>
      <c r="D394" s="150" t="s">
        <v>108</v>
      </c>
      <c r="E394" s="151" t="s">
        <v>101</v>
      </c>
      <c r="F394" s="149">
        <v>40700</v>
      </c>
      <c r="G394" s="149" t="s">
        <v>911</v>
      </c>
      <c r="H394" s="149"/>
      <c r="I394" s="149" t="s">
        <v>269</v>
      </c>
      <c r="J394" s="149">
        <v>2026</v>
      </c>
      <c r="K394" s="149">
        <v>7</v>
      </c>
      <c r="L394" s="150" t="s">
        <v>94</v>
      </c>
      <c r="M394" s="125">
        <v>-2685.3181397745816</v>
      </c>
      <c r="N394" s="149">
        <v>1</v>
      </c>
      <c r="O394" s="125">
        <v>-2685.3181397745816</v>
      </c>
      <c r="P394" s="149" t="s">
        <v>95</v>
      </c>
      <c r="Q394" s="149"/>
      <c r="R394" s="7" t="s">
        <v>101</v>
      </c>
      <c r="S394" s="156"/>
      <c r="U394" s="52"/>
    </row>
    <row r="395" spans="1:21" s="157" customFormat="1" x14ac:dyDescent="0.25">
      <c r="A395" s="157" t="s">
        <v>2377</v>
      </c>
      <c r="B395" s="149">
        <v>20210081</v>
      </c>
      <c r="C395" s="149" t="s">
        <v>316</v>
      </c>
      <c r="D395" s="150" t="s">
        <v>108</v>
      </c>
      <c r="E395" s="151" t="s">
        <v>101</v>
      </c>
      <c r="F395" s="149">
        <v>40700</v>
      </c>
      <c r="G395" s="149" t="s">
        <v>911</v>
      </c>
      <c r="H395" s="149"/>
      <c r="I395" s="149" t="s">
        <v>269</v>
      </c>
      <c r="J395" s="149">
        <v>2026</v>
      </c>
      <c r="K395" s="149">
        <v>7</v>
      </c>
      <c r="L395" s="150" t="s">
        <v>94</v>
      </c>
      <c r="M395" s="125">
        <v>-391533.22631323093</v>
      </c>
      <c r="N395" s="149">
        <v>1</v>
      </c>
      <c r="O395" s="125">
        <v>-391533.22631323093</v>
      </c>
      <c r="P395" s="149" t="s">
        <v>95</v>
      </c>
      <c r="Q395" s="149"/>
      <c r="R395" s="7" t="s">
        <v>101</v>
      </c>
      <c r="S395" s="156"/>
      <c r="U395" s="52"/>
    </row>
    <row r="396" spans="1:21" s="157" customFormat="1" x14ac:dyDescent="0.25">
      <c r="A396" s="157" t="s">
        <v>2377</v>
      </c>
      <c r="B396" s="149">
        <v>20210181</v>
      </c>
      <c r="C396" s="149" t="s">
        <v>316</v>
      </c>
      <c r="D396" s="150" t="s">
        <v>108</v>
      </c>
      <c r="E396" s="151" t="s">
        <v>101</v>
      </c>
      <c r="F396" s="149">
        <v>40700</v>
      </c>
      <c r="G396" s="149" t="s">
        <v>911</v>
      </c>
      <c r="H396" s="149"/>
      <c r="I396" s="149" t="s">
        <v>269</v>
      </c>
      <c r="J396" s="149">
        <v>2026</v>
      </c>
      <c r="K396" s="149">
        <v>7</v>
      </c>
      <c r="L396" s="150" t="s">
        <v>94</v>
      </c>
      <c r="M396" s="125">
        <v>-16115.807148870637</v>
      </c>
      <c r="N396" s="149">
        <v>1</v>
      </c>
      <c r="O396" s="125">
        <v>-16115.807148870637</v>
      </c>
      <c r="P396" s="149" t="s">
        <v>95</v>
      </c>
      <c r="Q396" s="149"/>
      <c r="R396" s="7" t="s">
        <v>101</v>
      </c>
      <c r="S396" s="156"/>
      <c r="U396" s="52"/>
    </row>
    <row r="397" spans="1:21" s="157" customFormat="1" x14ac:dyDescent="0.25">
      <c r="A397" s="157" t="s">
        <v>2382</v>
      </c>
      <c r="B397" s="149" t="s">
        <v>3141</v>
      </c>
      <c r="C397" s="149" t="s">
        <v>318</v>
      </c>
      <c r="D397" s="150" t="s">
        <v>108</v>
      </c>
      <c r="E397" s="151" t="s">
        <v>101</v>
      </c>
      <c r="F397" s="149">
        <v>40700</v>
      </c>
      <c r="G397" s="149" t="s">
        <v>911</v>
      </c>
      <c r="H397" s="149"/>
      <c r="I397" s="149" t="s">
        <v>269</v>
      </c>
      <c r="J397" s="149">
        <v>2026</v>
      </c>
      <c r="K397" s="149">
        <v>7</v>
      </c>
      <c r="L397" s="150" t="s">
        <v>94</v>
      </c>
      <c r="M397" s="125">
        <v>-53.441690020818882</v>
      </c>
      <c r="N397" s="149">
        <v>1</v>
      </c>
      <c r="O397" s="125">
        <v>-53.441690020818882</v>
      </c>
      <c r="P397" s="149" t="s">
        <v>95</v>
      </c>
      <c r="Q397" s="149"/>
      <c r="R397" s="7" t="s">
        <v>101</v>
      </c>
      <c r="S397" s="156"/>
      <c r="U397" s="52"/>
    </row>
    <row r="398" spans="1:21" s="157" customFormat="1" x14ac:dyDescent="0.25">
      <c r="A398" s="157" t="s">
        <v>2699</v>
      </c>
      <c r="B398" s="149" t="s">
        <v>3103</v>
      </c>
      <c r="C398" s="149" t="s">
        <v>576</v>
      </c>
      <c r="D398" s="150" t="s">
        <v>108</v>
      </c>
      <c r="E398" s="151" t="s">
        <v>101</v>
      </c>
      <c r="F398" s="149">
        <v>40700</v>
      </c>
      <c r="G398" s="149" t="s">
        <v>911</v>
      </c>
      <c r="H398" s="149"/>
      <c r="I398" s="149" t="s">
        <v>269</v>
      </c>
      <c r="J398" s="149">
        <v>2026</v>
      </c>
      <c r="K398" s="149">
        <v>7</v>
      </c>
      <c r="L398" s="150" t="s">
        <v>94</v>
      </c>
      <c r="M398" s="125">
        <v>-9230.9971602521</v>
      </c>
      <c r="N398" s="149">
        <v>1</v>
      </c>
      <c r="O398" s="125">
        <v>-9230.9971602521</v>
      </c>
      <c r="P398" s="149" t="s">
        <v>95</v>
      </c>
      <c r="Q398" s="149"/>
      <c r="R398" s="7" t="s">
        <v>101</v>
      </c>
      <c r="S398" s="156"/>
      <c r="U398" s="52"/>
    </row>
    <row r="399" spans="1:21" s="157" customFormat="1" x14ac:dyDescent="0.25">
      <c r="A399" s="157" t="s">
        <v>2382</v>
      </c>
      <c r="B399" s="149" t="s">
        <v>2203</v>
      </c>
      <c r="C399" s="149" t="s">
        <v>2199</v>
      </c>
      <c r="D399" s="150" t="s">
        <v>108</v>
      </c>
      <c r="E399" s="151" t="s">
        <v>101</v>
      </c>
      <c r="F399" s="149">
        <v>40700</v>
      </c>
      <c r="G399" s="149" t="s">
        <v>911</v>
      </c>
      <c r="H399" s="149"/>
      <c r="I399" s="149" t="s">
        <v>269</v>
      </c>
      <c r="J399" s="149">
        <v>2026</v>
      </c>
      <c r="K399" s="149">
        <v>7</v>
      </c>
      <c r="L399" s="150" t="s">
        <v>94</v>
      </c>
      <c r="M399" s="125">
        <v>-1052.1850988471849</v>
      </c>
      <c r="N399" s="149">
        <v>1</v>
      </c>
      <c r="O399" s="125">
        <v>-1052.1850988471849</v>
      </c>
      <c r="P399" s="149" t="s">
        <v>95</v>
      </c>
      <c r="Q399" s="149"/>
      <c r="R399" s="7" t="s">
        <v>101</v>
      </c>
      <c r="S399" s="156"/>
      <c r="U399" s="52"/>
    </row>
    <row r="400" spans="1:21" s="157" customFormat="1" x14ac:dyDescent="0.25">
      <c r="A400" s="157" t="s">
        <v>2595</v>
      </c>
      <c r="B400" s="149" t="s">
        <v>258</v>
      </c>
      <c r="C400" s="149" t="s">
        <v>323</v>
      </c>
      <c r="D400" s="150" t="s">
        <v>108</v>
      </c>
      <c r="E400" s="151" t="s">
        <v>101</v>
      </c>
      <c r="F400" s="149">
        <v>40700</v>
      </c>
      <c r="G400" s="149" t="s">
        <v>911</v>
      </c>
      <c r="H400" s="149"/>
      <c r="I400" s="149" t="s">
        <v>324</v>
      </c>
      <c r="J400" s="149">
        <v>2026</v>
      </c>
      <c r="K400" s="149">
        <v>7</v>
      </c>
      <c r="L400" s="150" t="s">
        <v>94</v>
      </c>
      <c r="M400" s="125">
        <v>0</v>
      </c>
      <c r="N400" s="149">
        <v>1</v>
      </c>
      <c r="O400" s="125">
        <v>0</v>
      </c>
      <c r="P400" s="149" t="s">
        <v>95</v>
      </c>
      <c r="Q400" s="149"/>
      <c r="R400" s="7" t="s">
        <v>101</v>
      </c>
      <c r="S400" s="156"/>
      <c r="U400" s="52"/>
    </row>
    <row r="401" spans="1:21" s="157" customFormat="1" x14ac:dyDescent="0.25">
      <c r="A401" s="157" t="s">
        <v>2595</v>
      </c>
      <c r="B401" s="149" t="s">
        <v>258</v>
      </c>
      <c r="C401" s="149" t="s">
        <v>323</v>
      </c>
      <c r="D401" s="150" t="s">
        <v>108</v>
      </c>
      <c r="E401" s="151" t="s">
        <v>102</v>
      </c>
      <c r="F401" s="149">
        <v>40700</v>
      </c>
      <c r="G401" s="149" t="s">
        <v>911</v>
      </c>
      <c r="H401" s="149"/>
      <c r="I401" s="149" t="s">
        <v>325</v>
      </c>
      <c r="J401" s="149">
        <v>2026</v>
      </c>
      <c r="K401" s="149">
        <v>7</v>
      </c>
      <c r="L401" s="150" t="s">
        <v>94</v>
      </c>
      <c r="M401" s="125">
        <v>-549597.30656818894</v>
      </c>
      <c r="N401" s="149">
        <v>1</v>
      </c>
      <c r="O401" s="125">
        <v>-549597.30656818894</v>
      </c>
      <c r="P401" s="149" t="s">
        <v>95</v>
      </c>
      <c r="Q401" s="149"/>
      <c r="R401" s="7" t="s">
        <v>102</v>
      </c>
      <c r="S401" s="156"/>
      <c r="U401" s="52"/>
    </row>
    <row r="402" spans="1:21" s="157" customFormat="1" x14ac:dyDescent="0.25">
      <c r="A402" s="157" t="s">
        <v>2595</v>
      </c>
      <c r="B402" s="149" t="s">
        <v>258</v>
      </c>
      <c r="C402" s="149" t="s">
        <v>323</v>
      </c>
      <c r="D402" s="150" t="s">
        <v>108</v>
      </c>
      <c r="E402" s="151" t="s">
        <v>93</v>
      </c>
      <c r="F402" s="149">
        <v>40700</v>
      </c>
      <c r="G402" s="149" t="s">
        <v>911</v>
      </c>
      <c r="H402" s="149"/>
      <c r="I402" s="149" t="s">
        <v>325</v>
      </c>
      <c r="J402" s="149">
        <v>2026</v>
      </c>
      <c r="K402" s="149">
        <v>7</v>
      </c>
      <c r="L402" s="150" t="s">
        <v>94</v>
      </c>
      <c r="M402" s="125">
        <v>-166662.73562640001</v>
      </c>
      <c r="N402" s="149">
        <v>1</v>
      </c>
      <c r="O402" s="125">
        <v>-166662.73562640001</v>
      </c>
      <c r="P402" s="149" t="s">
        <v>95</v>
      </c>
      <c r="Q402" s="149"/>
      <c r="R402" s="7" t="s">
        <v>93</v>
      </c>
      <c r="S402" s="156"/>
      <c r="U402" s="52"/>
    </row>
    <row r="403" spans="1:21" s="157" customFormat="1" x14ac:dyDescent="0.25">
      <c r="A403" s="157" t="s">
        <v>2595</v>
      </c>
      <c r="B403" s="149" t="s">
        <v>258</v>
      </c>
      <c r="C403" s="149" t="s">
        <v>323</v>
      </c>
      <c r="D403" s="150" t="s">
        <v>108</v>
      </c>
      <c r="E403" s="151" t="s">
        <v>102</v>
      </c>
      <c r="F403" s="149">
        <v>40700</v>
      </c>
      <c r="G403" s="149" t="s">
        <v>911</v>
      </c>
      <c r="H403" s="149"/>
      <c r="I403" s="149" t="s">
        <v>326</v>
      </c>
      <c r="J403" s="149">
        <v>2026</v>
      </c>
      <c r="K403" s="149">
        <v>7</v>
      </c>
      <c r="L403" s="150" t="s">
        <v>94</v>
      </c>
      <c r="M403" s="125">
        <v>-1194328.65282464</v>
      </c>
      <c r="N403" s="149">
        <v>1</v>
      </c>
      <c r="O403" s="125">
        <v>-1194328.65282464</v>
      </c>
      <c r="P403" s="149" t="s">
        <v>95</v>
      </c>
      <c r="Q403" s="149"/>
      <c r="R403" s="7" t="s">
        <v>102</v>
      </c>
      <c r="S403" s="156"/>
      <c r="U403" s="52"/>
    </row>
    <row r="404" spans="1:21" s="157" customFormat="1" x14ac:dyDescent="0.25">
      <c r="A404" s="157" t="s">
        <v>2595</v>
      </c>
      <c r="B404" s="149" t="s">
        <v>258</v>
      </c>
      <c r="C404" s="149" t="s">
        <v>323</v>
      </c>
      <c r="D404" s="150" t="s">
        <v>108</v>
      </c>
      <c r="E404" s="151" t="s">
        <v>101</v>
      </c>
      <c r="F404" s="149">
        <v>40700</v>
      </c>
      <c r="G404" s="149" t="s">
        <v>911</v>
      </c>
      <c r="H404" s="149"/>
      <c r="I404" s="149" t="s">
        <v>3142</v>
      </c>
      <c r="J404" s="149">
        <v>2026</v>
      </c>
      <c r="K404" s="149">
        <v>7</v>
      </c>
      <c r="L404" s="150" t="s">
        <v>94</v>
      </c>
      <c r="M404" s="125">
        <v>-31892.3</v>
      </c>
      <c r="N404" s="149">
        <v>1</v>
      </c>
      <c r="O404" s="125">
        <v>-31892.3</v>
      </c>
      <c r="P404" s="149" t="s">
        <v>95</v>
      </c>
      <c r="Q404" s="149"/>
      <c r="R404" s="7" t="s">
        <v>101</v>
      </c>
      <c r="S404" s="156"/>
      <c r="U404" s="52"/>
    </row>
    <row r="405" spans="1:21" s="157" customFormat="1" x14ac:dyDescent="0.25">
      <c r="A405" s="157" t="s">
        <v>2595</v>
      </c>
      <c r="B405" s="149" t="s">
        <v>258</v>
      </c>
      <c r="C405" s="149" t="s">
        <v>323</v>
      </c>
      <c r="D405" s="150" t="s">
        <v>108</v>
      </c>
      <c r="E405" s="151" t="s">
        <v>102</v>
      </c>
      <c r="F405" s="149">
        <v>40700</v>
      </c>
      <c r="G405" s="149" t="s">
        <v>911</v>
      </c>
      <c r="H405" s="149"/>
      <c r="I405" s="149" t="s">
        <v>328</v>
      </c>
      <c r="J405" s="149">
        <v>2026</v>
      </c>
      <c r="K405" s="149">
        <v>7</v>
      </c>
      <c r="L405" s="150" t="s">
        <v>94</v>
      </c>
      <c r="M405" s="125">
        <v>431657.27662461734</v>
      </c>
      <c r="N405" s="149">
        <v>1</v>
      </c>
      <c r="O405" s="125">
        <v>431657.27662461734</v>
      </c>
      <c r="P405" s="149" t="s">
        <v>95</v>
      </c>
      <c r="Q405" s="149"/>
      <c r="R405" s="7" t="s">
        <v>102</v>
      </c>
      <c r="S405" s="156"/>
      <c r="U405" s="52"/>
    </row>
    <row r="406" spans="1:21" s="157" customFormat="1" x14ac:dyDescent="0.25">
      <c r="A406" s="157" t="s">
        <v>2595</v>
      </c>
      <c r="B406" s="149" t="s">
        <v>258</v>
      </c>
      <c r="C406" s="149" t="s">
        <v>323</v>
      </c>
      <c r="D406" s="150" t="s">
        <v>108</v>
      </c>
      <c r="E406" s="151" t="s">
        <v>93</v>
      </c>
      <c r="F406" s="149">
        <v>40700</v>
      </c>
      <c r="G406" s="149" t="s">
        <v>911</v>
      </c>
      <c r="H406" s="149"/>
      <c r="I406" s="149" t="s">
        <v>328</v>
      </c>
      <c r="J406" s="149">
        <v>2026</v>
      </c>
      <c r="K406" s="149">
        <v>7</v>
      </c>
      <c r="L406" s="150" t="s">
        <v>94</v>
      </c>
      <c r="M406" s="125">
        <v>230227.6243449999</v>
      </c>
      <c r="N406" s="149">
        <v>1</v>
      </c>
      <c r="O406" s="125">
        <v>230227.6243449999</v>
      </c>
      <c r="P406" s="149" t="s">
        <v>95</v>
      </c>
      <c r="Q406" s="149"/>
      <c r="R406" s="7" t="s">
        <v>93</v>
      </c>
      <c r="S406" s="156"/>
      <c r="U406" s="52"/>
    </row>
    <row r="407" spans="1:21" s="157" customFormat="1" x14ac:dyDescent="0.25">
      <c r="A407" s="157" t="s">
        <v>2595</v>
      </c>
      <c r="B407" s="149" t="s">
        <v>258</v>
      </c>
      <c r="C407" s="149" t="s">
        <v>323</v>
      </c>
      <c r="D407" s="150" t="s">
        <v>108</v>
      </c>
      <c r="E407" s="151" t="s">
        <v>102</v>
      </c>
      <c r="F407" s="149">
        <v>40700</v>
      </c>
      <c r="G407" s="149" t="s">
        <v>911</v>
      </c>
      <c r="H407" s="149"/>
      <c r="I407" s="149" t="s">
        <v>329</v>
      </c>
      <c r="J407" s="149">
        <v>2026</v>
      </c>
      <c r="K407" s="149">
        <v>7</v>
      </c>
      <c r="L407" s="150" t="s">
        <v>94</v>
      </c>
      <c r="M407" s="125">
        <v>1342253.3077111638</v>
      </c>
      <c r="N407" s="149">
        <v>1</v>
      </c>
      <c r="O407" s="125">
        <v>1342253.3077111638</v>
      </c>
      <c r="P407" s="149" t="s">
        <v>95</v>
      </c>
      <c r="Q407" s="149"/>
      <c r="R407" s="7" t="s">
        <v>102</v>
      </c>
      <c r="S407" s="156"/>
      <c r="U407" s="52"/>
    </row>
    <row r="408" spans="1:21" s="157" customFormat="1" x14ac:dyDescent="0.25">
      <c r="A408" s="157" t="s">
        <v>2595</v>
      </c>
      <c r="B408" s="149" t="s">
        <v>258</v>
      </c>
      <c r="C408" s="149" t="s">
        <v>323</v>
      </c>
      <c r="D408" s="150" t="s">
        <v>108</v>
      </c>
      <c r="E408" s="151" t="s">
        <v>105</v>
      </c>
      <c r="F408" s="149">
        <v>40700</v>
      </c>
      <c r="G408" s="149" t="s">
        <v>911</v>
      </c>
      <c r="H408" s="149"/>
      <c r="I408" s="149" t="s">
        <v>330</v>
      </c>
      <c r="J408" s="149">
        <v>2026</v>
      </c>
      <c r="K408" s="149">
        <v>7</v>
      </c>
      <c r="L408" s="150" t="s">
        <v>94</v>
      </c>
      <c r="M408" s="125">
        <v>0</v>
      </c>
      <c r="N408" s="149">
        <v>1</v>
      </c>
      <c r="O408" s="125">
        <v>0</v>
      </c>
      <c r="P408" s="149" t="s">
        <v>95</v>
      </c>
      <c r="Q408" s="149"/>
      <c r="R408" s="7" t="s">
        <v>105</v>
      </c>
      <c r="S408" s="156"/>
      <c r="U408" s="52"/>
    </row>
    <row r="409" spans="1:21" s="157" customFormat="1" x14ac:dyDescent="0.25">
      <c r="A409" s="157" t="s">
        <v>2382</v>
      </c>
      <c r="B409" s="149" t="s">
        <v>258</v>
      </c>
      <c r="C409" s="149" t="s">
        <v>258</v>
      </c>
      <c r="D409" s="150" t="s">
        <v>108</v>
      </c>
      <c r="E409" s="151" t="s">
        <v>105</v>
      </c>
      <c r="F409" s="149">
        <v>40700</v>
      </c>
      <c r="G409" s="149" t="s">
        <v>911</v>
      </c>
      <c r="H409" s="149"/>
      <c r="I409" s="149" t="s">
        <v>260</v>
      </c>
      <c r="J409" s="149">
        <v>2026</v>
      </c>
      <c r="K409" s="149">
        <v>7</v>
      </c>
      <c r="L409" s="150" t="s">
        <v>94</v>
      </c>
      <c r="M409" s="125">
        <v>0</v>
      </c>
      <c r="N409" s="149">
        <v>1</v>
      </c>
      <c r="O409" s="125">
        <v>0</v>
      </c>
      <c r="P409" s="149" t="s">
        <v>95</v>
      </c>
      <c r="Q409" s="149"/>
      <c r="R409" s="7" t="s">
        <v>105</v>
      </c>
      <c r="S409" s="156"/>
      <c r="U409" s="52"/>
    </row>
    <row r="410" spans="1:21" s="157" customFormat="1" x14ac:dyDescent="0.25">
      <c r="A410" s="157" t="s">
        <v>2382</v>
      </c>
      <c r="B410" s="149" t="s">
        <v>258</v>
      </c>
      <c r="C410" s="149" t="s">
        <v>258</v>
      </c>
      <c r="D410" s="150" t="s">
        <v>108</v>
      </c>
      <c r="E410" s="151" t="s">
        <v>93</v>
      </c>
      <c r="F410" s="149">
        <v>40700</v>
      </c>
      <c r="G410" s="149" t="s">
        <v>911</v>
      </c>
      <c r="H410" s="149"/>
      <c r="I410" s="149" t="s">
        <v>261</v>
      </c>
      <c r="J410" s="149">
        <v>2026</v>
      </c>
      <c r="K410" s="149">
        <v>7</v>
      </c>
      <c r="L410" s="150" t="s">
        <v>94</v>
      </c>
      <c r="M410" s="125">
        <v>0</v>
      </c>
      <c r="N410" s="149">
        <v>1</v>
      </c>
      <c r="O410" s="125">
        <v>0</v>
      </c>
      <c r="P410" s="149" t="s">
        <v>95</v>
      </c>
      <c r="Q410" s="149"/>
      <c r="R410" s="7" t="s">
        <v>93</v>
      </c>
      <c r="S410" s="156"/>
      <c r="U410" s="52"/>
    </row>
    <row r="411" spans="1:21" s="157" customFormat="1" x14ac:dyDescent="0.25">
      <c r="A411" s="157" t="s">
        <v>2382</v>
      </c>
      <c r="B411" s="149" t="s">
        <v>258</v>
      </c>
      <c r="C411" s="149" t="s">
        <v>258</v>
      </c>
      <c r="D411" s="150" t="s">
        <v>108</v>
      </c>
      <c r="E411" s="151" t="s">
        <v>102</v>
      </c>
      <c r="F411" s="149">
        <v>40700</v>
      </c>
      <c r="G411" s="149" t="s">
        <v>911</v>
      </c>
      <c r="H411" s="149"/>
      <c r="I411" s="149" t="s">
        <v>262</v>
      </c>
      <c r="J411" s="149">
        <v>2026</v>
      </c>
      <c r="K411" s="149">
        <v>7</v>
      </c>
      <c r="L411" s="150" t="s">
        <v>94</v>
      </c>
      <c r="M411" s="125">
        <v>0</v>
      </c>
      <c r="N411" s="149">
        <v>1</v>
      </c>
      <c r="O411" s="125">
        <v>0</v>
      </c>
      <c r="P411" s="149" t="s">
        <v>95</v>
      </c>
      <c r="Q411" s="149"/>
      <c r="R411" s="7" t="s">
        <v>102</v>
      </c>
      <c r="S411" s="156"/>
      <c r="U411" s="52"/>
    </row>
    <row r="412" spans="1:21" s="157" customFormat="1" x14ac:dyDescent="0.25">
      <c r="A412" s="157" t="s">
        <v>2382</v>
      </c>
      <c r="B412" s="149" t="s">
        <v>258</v>
      </c>
      <c r="C412" s="149" t="s">
        <v>258</v>
      </c>
      <c r="D412" s="150" t="s">
        <v>108</v>
      </c>
      <c r="E412" s="151" t="s">
        <v>105</v>
      </c>
      <c r="F412" s="149">
        <v>40700</v>
      </c>
      <c r="G412" s="149" t="s">
        <v>911</v>
      </c>
      <c r="H412" s="149"/>
      <c r="I412" s="149" t="s">
        <v>260</v>
      </c>
      <c r="J412" s="149">
        <v>2026</v>
      </c>
      <c r="K412" s="149">
        <v>7</v>
      </c>
      <c r="L412" s="150" t="s">
        <v>94</v>
      </c>
      <c r="M412" s="125">
        <v>0</v>
      </c>
      <c r="N412" s="149">
        <v>1</v>
      </c>
      <c r="O412" s="125">
        <v>0</v>
      </c>
      <c r="P412" s="149" t="s">
        <v>95</v>
      </c>
      <c r="Q412" s="149"/>
      <c r="R412" s="7" t="s">
        <v>105</v>
      </c>
      <c r="S412" s="156"/>
      <c r="U412" s="52"/>
    </row>
    <row r="413" spans="1:21" s="157" customFormat="1" x14ac:dyDescent="0.25">
      <c r="A413" s="157" t="s">
        <v>2382</v>
      </c>
      <c r="B413" s="149" t="s">
        <v>258</v>
      </c>
      <c r="C413" s="149" t="s">
        <v>258</v>
      </c>
      <c r="D413" s="150" t="s">
        <v>108</v>
      </c>
      <c r="E413" s="151" t="s">
        <v>93</v>
      </c>
      <c r="F413" s="149">
        <v>40700</v>
      </c>
      <c r="G413" s="149" t="s">
        <v>911</v>
      </c>
      <c r="H413" s="149"/>
      <c r="I413" s="149" t="s">
        <v>261</v>
      </c>
      <c r="J413" s="149">
        <v>2026</v>
      </c>
      <c r="K413" s="149">
        <v>7</v>
      </c>
      <c r="L413" s="150" t="s">
        <v>94</v>
      </c>
      <c r="M413" s="125">
        <v>0</v>
      </c>
      <c r="N413" s="149">
        <v>1</v>
      </c>
      <c r="O413" s="125">
        <v>0</v>
      </c>
      <c r="P413" s="149" t="s">
        <v>95</v>
      </c>
      <c r="Q413" s="149"/>
      <c r="R413" s="7" t="s">
        <v>93</v>
      </c>
      <c r="S413" s="156"/>
      <c r="U413" s="52"/>
    </row>
    <row r="414" spans="1:21" s="157" customFormat="1" x14ac:dyDescent="0.25">
      <c r="A414" s="157" t="s">
        <v>2382</v>
      </c>
      <c r="B414" s="149" t="s">
        <v>258</v>
      </c>
      <c r="C414" s="149" t="s">
        <v>258</v>
      </c>
      <c r="D414" s="150" t="s">
        <v>108</v>
      </c>
      <c r="E414" s="151" t="s">
        <v>102</v>
      </c>
      <c r="F414" s="149">
        <v>40700</v>
      </c>
      <c r="G414" s="149" t="s">
        <v>911</v>
      </c>
      <c r="H414" s="149"/>
      <c r="I414" s="149" t="s">
        <v>262</v>
      </c>
      <c r="J414" s="149">
        <v>2026</v>
      </c>
      <c r="K414" s="149">
        <v>7</v>
      </c>
      <c r="L414" s="150" t="s">
        <v>94</v>
      </c>
      <c r="M414" s="125">
        <v>0</v>
      </c>
      <c r="N414" s="149">
        <v>1</v>
      </c>
      <c r="O414" s="125">
        <v>0</v>
      </c>
      <c r="P414" s="149" t="s">
        <v>95</v>
      </c>
      <c r="Q414" s="149"/>
      <c r="R414" s="7" t="s">
        <v>102</v>
      </c>
      <c r="S414" s="156"/>
      <c r="U414" s="52"/>
    </row>
    <row r="415" spans="1:21" s="157" customFormat="1" x14ac:dyDescent="0.25">
      <c r="A415" s="157" t="s">
        <v>2382</v>
      </c>
      <c r="B415" s="149" t="s">
        <v>258</v>
      </c>
      <c r="C415" s="149" t="s">
        <v>258</v>
      </c>
      <c r="D415" s="150" t="s">
        <v>108</v>
      </c>
      <c r="E415" s="151" t="s">
        <v>93</v>
      </c>
      <c r="F415" s="149">
        <v>40700</v>
      </c>
      <c r="G415" s="149" t="s">
        <v>911</v>
      </c>
      <c r="H415" s="149"/>
      <c r="I415" s="149" t="s">
        <v>261</v>
      </c>
      <c r="J415" s="149">
        <v>2026</v>
      </c>
      <c r="K415" s="149">
        <v>7</v>
      </c>
      <c r="L415" s="150" t="s">
        <v>94</v>
      </c>
      <c r="M415" s="125">
        <v>0</v>
      </c>
      <c r="N415" s="149">
        <v>1</v>
      </c>
      <c r="O415" s="125">
        <v>0</v>
      </c>
      <c r="P415" s="149" t="s">
        <v>95</v>
      </c>
      <c r="Q415" s="149"/>
      <c r="R415" s="7" t="s">
        <v>93</v>
      </c>
      <c r="S415" s="156"/>
      <c r="U415" s="52"/>
    </row>
    <row r="416" spans="1:21" s="157" customFormat="1" x14ac:dyDescent="0.25">
      <c r="A416" s="157" t="s">
        <v>2382</v>
      </c>
      <c r="B416" s="149" t="s">
        <v>258</v>
      </c>
      <c r="C416" s="149" t="s">
        <v>258</v>
      </c>
      <c r="D416" s="150" t="s">
        <v>108</v>
      </c>
      <c r="E416" s="151" t="s">
        <v>114</v>
      </c>
      <c r="F416" s="149">
        <v>40700</v>
      </c>
      <c r="G416" s="149" t="s">
        <v>911</v>
      </c>
      <c r="H416" s="149"/>
      <c r="I416" s="149" t="s">
        <v>331</v>
      </c>
      <c r="J416" s="149">
        <v>2026</v>
      </c>
      <c r="K416" s="149">
        <v>7</v>
      </c>
      <c r="L416" s="150" t="s">
        <v>94</v>
      </c>
      <c r="M416" s="125">
        <v>0</v>
      </c>
      <c r="N416" s="149">
        <v>1</v>
      </c>
      <c r="O416" s="125">
        <v>0</v>
      </c>
      <c r="P416" s="149" t="s">
        <v>95</v>
      </c>
      <c r="Q416" s="149"/>
      <c r="R416" s="7" t="s">
        <v>114</v>
      </c>
      <c r="S416" s="156"/>
      <c r="U416" s="52"/>
    </row>
    <row r="417" spans="1:21" s="157" customFormat="1" x14ac:dyDescent="0.25">
      <c r="A417" s="157" t="s">
        <v>2382</v>
      </c>
      <c r="B417" s="149" t="s">
        <v>258</v>
      </c>
      <c r="C417" s="149" t="s">
        <v>258</v>
      </c>
      <c r="D417" s="150" t="s">
        <v>108</v>
      </c>
      <c r="E417" s="151" t="s">
        <v>103</v>
      </c>
      <c r="F417" s="149">
        <v>40700</v>
      </c>
      <c r="G417" s="149" t="s">
        <v>911</v>
      </c>
      <c r="H417" s="149"/>
      <c r="I417" s="149" t="s">
        <v>331</v>
      </c>
      <c r="J417" s="149">
        <v>2026</v>
      </c>
      <c r="K417" s="149">
        <v>7</v>
      </c>
      <c r="L417" s="150" t="s">
        <v>94</v>
      </c>
      <c r="M417" s="125">
        <v>55.301689199993611</v>
      </c>
      <c r="N417" s="149">
        <v>1</v>
      </c>
      <c r="O417" s="125">
        <v>55.301689199993611</v>
      </c>
      <c r="P417" s="149" t="s">
        <v>95</v>
      </c>
      <c r="Q417" s="149"/>
      <c r="R417" s="7" t="s">
        <v>103</v>
      </c>
      <c r="S417" s="156"/>
      <c r="U417" s="52"/>
    </row>
    <row r="418" spans="1:21" s="157" customFormat="1" x14ac:dyDescent="0.25">
      <c r="A418" s="157" t="s">
        <v>2382</v>
      </c>
      <c r="B418" s="149" t="s">
        <v>258</v>
      </c>
      <c r="C418" s="149" t="s">
        <v>258</v>
      </c>
      <c r="D418" s="150" t="s">
        <v>108</v>
      </c>
      <c r="E418" s="151" t="s">
        <v>105</v>
      </c>
      <c r="F418" s="149">
        <v>40700</v>
      </c>
      <c r="G418" s="149" t="s">
        <v>911</v>
      </c>
      <c r="H418" s="149"/>
      <c r="I418" s="149" t="s">
        <v>331</v>
      </c>
      <c r="J418" s="149">
        <v>2026</v>
      </c>
      <c r="K418" s="149">
        <v>7</v>
      </c>
      <c r="L418" s="150" t="s">
        <v>94</v>
      </c>
      <c r="M418" s="125">
        <v>124726.02376293764</v>
      </c>
      <c r="N418" s="149">
        <v>1</v>
      </c>
      <c r="O418" s="125">
        <v>124726.02376293764</v>
      </c>
      <c r="P418" s="149" t="s">
        <v>95</v>
      </c>
      <c r="Q418" s="149"/>
      <c r="R418" s="7" t="s">
        <v>105</v>
      </c>
      <c r="S418" s="156"/>
      <c r="U418" s="52"/>
    </row>
    <row r="419" spans="1:21" s="157" customFormat="1" x14ac:dyDescent="0.25">
      <c r="A419" s="157" t="s">
        <v>2382</v>
      </c>
      <c r="B419" s="149" t="s">
        <v>258</v>
      </c>
      <c r="C419" s="149" t="s">
        <v>258</v>
      </c>
      <c r="D419" s="150" t="s">
        <v>108</v>
      </c>
      <c r="E419" s="151" t="s">
        <v>93</v>
      </c>
      <c r="F419" s="149">
        <v>40700</v>
      </c>
      <c r="G419" s="149" t="s">
        <v>911</v>
      </c>
      <c r="H419" s="149"/>
      <c r="I419" s="149" t="s">
        <v>331</v>
      </c>
      <c r="J419" s="149">
        <v>2026</v>
      </c>
      <c r="K419" s="149">
        <v>7</v>
      </c>
      <c r="L419" s="150" t="s">
        <v>94</v>
      </c>
      <c r="M419" s="125">
        <v>5486.6799860997126</v>
      </c>
      <c r="N419" s="149">
        <v>1</v>
      </c>
      <c r="O419" s="125">
        <v>5486.6799860997126</v>
      </c>
      <c r="P419" s="149" t="s">
        <v>95</v>
      </c>
      <c r="Q419" s="149"/>
      <c r="R419" s="7" t="s">
        <v>93</v>
      </c>
      <c r="S419" s="156"/>
      <c r="U419" s="52"/>
    </row>
    <row r="420" spans="1:21" s="157" customFormat="1" x14ac:dyDescent="0.25">
      <c r="A420" s="157" t="s">
        <v>2382</v>
      </c>
      <c r="B420" s="149" t="s">
        <v>258</v>
      </c>
      <c r="C420" s="149" t="s">
        <v>258</v>
      </c>
      <c r="D420" s="150" t="s">
        <v>108</v>
      </c>
      <c r="E420" s="151" t="s">
        <v>101</v>
      </c>
      <c r="F420" s="149">
        <v>40700</v>
      </c>
      <c r="G420" s="149" t="s">
        <v>911</v>
      </c>
      <c r="H420" s="149"/>
      <c r="I420" s="149" t="s">
        <v>331</v>
      </c>
      <c r="J420" s="149">
        <v>2026</v>
      </c>
      <c r="K420" s="149">
        <v>7</v>
      </c>
      <c r="L420" s="150" t="s">
        <v>94</v>
      </c>
      <c r="M420" s="125">
        <v>-742786.63404008851</v>
      </c>
      <c r="N420" s="149">
        <v>1</v>
      </c>
      <c r="O420" s="125">
        <v>-742786.63404008851</v>
      </c>
      <c r="P420" s="149" t="s">
        <v>95</v>
      </c>
      <c r="Q420" s="149"/>
      <c r="R420" s="7" t="s">
        <v>101</v>
      </c>
      <c r="S420" s="156"/>
      <c r="U420" s="52"/>
    </row>
    <row r="421" spans="1:21" s="157" customFormat="1" x14ac:dyDescent="0.25">
      <c r="A421" s="157" t="s">
        <v>2382</v>
      </c>
      <c r="B421" s="149" t="s">
        <v>258</v>
      </c>
      <c r="C421" s="149" t="s">
        <v>258</v>
      </c>
      <c r="D421" s="150" t="s">
        <v>108</v>
      </c>
      <c r="E421" s="151" t="s">
        <v>102</v>
      </c>
      <c r="F421" s="149">
        <v>40700</v>
      </c>
      <c r="G421" s="149" t="s">
        <v>911</v>
      </c>
      <c r="H421" s="149"/>
      <c r="I421" s="149" t="s">
        <v>331</v>
      </c>
      <c r="J421" s="149">
        <v>2026</v>
      </c>
      <c r="K421" s="149">
        <v>7</v>
      </c>
      <c r="L421" s="150" t="s">
        <v>94</v>
      </c>
      <c r="M421" s="125">
        <v>5468.7035515985917</v>
      </c>
      <c r="N421" s="149">
        <v>1</v>
      </c>
      <c r="O421" s="125">
        <v>5468.7035515985917</v>
      </c>
      <c r="P421" s="149" t="s">
        <v>95</v>
      </c>
      <c r="Q421" s="149"/>
      <c r="R421" s="7" t="s">
        <v>102</v>
      </c>
      <c r="S421" s="156"/>
      <c r="U421" s="52"/>
    </row>
    <row r="422" spans="1:21" s="157" customFormat="1" x14ac:dyDescent="0.25">
      <c r="A422" s="157" t="s">
        <v>2382</v>
      </c>
      <c r="B422" s="149" t="s">
        <v>258</v>
      </c>
      <c r="C422" s="149" t="s">
        <v>258</v>
      </c>
      <c r="D422" s="150" t="s">
        <v>108</v>
      </c>
      <c r="E422" s="151" t="s">
        <v>104</v>
      </c>
      <c r="F422" s="149">
        <v>40700</v>
      </c>
      <c r="G422" s="149" t="s">
        <v>911</v>
      </c>
      <c r="H422" s="149"/>
      <c r="I422" s="149" t="s">
        <v>331</v>
      </c>
      <c r="J422" s="149">
        <v>2026</v>
      </c>
      <c r="K422" s="149">
        <v>7</v>
      </c>
      <c r="L422" s="150" t="s">
        <v>94</v>
      </c>
      <c r="M422" s="125">
        <v>1558.0898005634517</v>
      </c>
      <c r="N422" s="149">
        <v>1</v>
      </c>
      <c r="O422" s="125">
        <v>1558.0898005634517</v>
      </c>
      <c r="P422" s="149" t="s">
        <v>95</v>
      </c>
      <c r="Q422" s="149"/>
      <c r="R422" s="7" t="s">
        <v>104</v>
      </c>
      <c r="S422" s="156"/>
      <c r="U422" s="52"/>
    </row>
    <row r="423" spans="1:21" s="157" customFormat="1" x14ac:dyDescent="0.25">
      <c r="A423" s="157" t="s">
        <v>2382</v>
      </c>
      <c r="B423" s="149" t="s">
        <v>258</v>
      </c>
      <c r="C423" s="149" t="s">
        <v>258</v>
      </c>
      <c r="D423" s="150" t="s">
        <v>108</v>
      </c>
      <c r="E423" s="151" t="s">
        <v>114</v>
      </c>
      <c r="F423" s="149">
        <v>40700</v>
      </c>
      <c r="G423" s="149" t="s">
        <v>911</v>
      </c>
      <c r="H423" s="149"/>
      <c r="I423" s="149" t="s">
        <v>331</v>
      </c>
      <c r="J423" s="149">
        <v>2026</v>
      </c>
      <c r="K423" s="149">
        <v>7</v>
      </c>
      <c r="L423" s="150" t="s">
        <v>94</v>
      </c>
      <c r="M423" s="125">
        <v>-0.01</v>
      </c>
      <c r="N423" s="149">
        <v>1</v>
      </c>
      <c r="O423" s="125">
        <v>-0.01</v>
      </c>
      <c r="P423" s="149" t="s">
        <v>95</v>
      </c>
      <c r="Q423" s="149"/>
      <c r="R423" s="7" t="s">
        <v>114</v>
      </c>
      <c r="S423" s="156"/>
      <c r="U423" s="52"/>
    </row>
    <row r="424" spans="1:21" s="157" customFormat="1" x14ac:dyDescent="0.25">
      <c r="A424" s="157" t="s">
        <v>2382</v>
      </c>
      <c r="B424" s="149" t="s">
        <v>258</v>
      </c>
      <c r="C424" s="149" t="s">
        <v>258</v>
      </c>
      <c r="D424" s="150" t="s">
        <v>108</v>
      </c>
      <c r="E424" s="151" t="s">
        <v>112</v>
      </c>
      <c r="F424" s="149">
        <v>40700</v>
      </c>
      <c r="G424" s="149" t="s">
        <v>911</v>
      </c>
      <c r="H424" s="149"/>
      <c r="I424" s="149" t="s">
        <v>331</v>
      </c>
      <c r="J424" s="149">
        <v>2026</v>
      </c>
      <c r="K424" s="149">
        <v>7</v>
      </c>
      <c r="L424" s="150" t="s">
        <v>94</v>
      </c>
      <c r="M424" s="125">
        <v>15.861949999999524</v>
      </c>
      <c r="N424" s="149">
        <v>1</v>
      </c>
      <c r="O424" s="125">
        <v>15.861949999999524</v>
      </c>
      <c r="P424" s="149" t="s">
        <v>95</v>
      </c>
      <c r="Q424" s="149"/>
      <c r="R424" s="7" t="s">
        <v>112</v>
      </c>
      <c r="S424" s="156"/>
      <c r="U424" s="52"/>
    </row>
    <row r="425" spans="1:21" s="158" customFormat="1" x14ac:dyDescent="0.25">
      <c r="A425" s="157" t="s">
        <v>2382</v>
      </c>
      <c r="B425" s="158" t="s">
        <v>258</v>
      </c>
      <c r="C425" s="158" t="s">
        <v>258</v>
      </c>
      <c r="D425" s="159" t="s">
        <v>108</v>
      </c>
      <c r="E425" s="158" t="s">
        <v>93</v>
      </c>
      <c r="F425" s="158">
        <v>40700</v>
      </c>
      <c r="G425" s="158" t="s">
        <v>911</v>
      </c>
      <c r="I425" s="158" t="s">
        <v>331</v>
      </c>
      <c r="J425" s="158">
        <v>2026</v>
      </c>
      <c r="K425" s="158">
        <v>7</v>
      </c>
      <c r="L425" s="159" t="s">
        <v>94</v>
      </c>
      <c r="M425" s="126">
        <v>1246.3541969539365</v>
      </c>
      <c r="N425" s="158">
        <v>1</v>
      </c>
      <c r="O425" s="126">
        <v>1246.3541969539365</v>
      </c>
      <c r="P425" s="158" t="s">
        <v>95</v>
      </c>
      <c r="R425" s="11" t="s">
        <v>93</v>
      </c>
      <c r="S425" s="160"/>
      <c r="T425" s="158" t="s">
        <v>332</v>
      </c>
      <c r="U425" s="52"/>
    </row>
    <row r="426" spans="1:21" s="158" customFormat="1" x14ac:dyDescent="0.25">
      <c r="A426" s="157" t="s">
        <v>2382</v>
      </c>
      <c r="B426" s="158" t="s">
        <v>258</v>
      </c>
      <c r="C426" s="158" t="s">
        <v>258</v>
      </c>
      <c r="D426" s="159" t="s">
        <v>108</v>
      </c>
      <c r="E426" s="158" t="s">
        <v>101</v>
      </c>
      <c r="F426" s="158">
        <v>40700</v>
      </c>
      <c r="G426" s="158" t="s">
        <v>911</v>
      </c>
      <c r="I426" s="158" t="s">
        <v>331</v>
      </c>
      <c r="J426" s="158">
        <v>2026</v>
      </c>
      <c r="K426" s="158">
        <v>7</v>
      </c>
      <c r="L426" s="159" t="s">
        <v>94</v>
      </c>
      <c r="M426" s="126">
        <v>269.63750870153308</v>
      </c>
      <c r="N426" s="158">
        <v>1</v>
      </c>
      <c r="O426" s="126">
        <v>269.63750870153308</v>
      </c>
      <c r="P426" s="158" t="s">
        <v>95</v>
      </c>
      <c r="R426" s="11" t="s">
        <v>101</v>
      </c>
      <c r="S426" s="160"/>
      <c r="T426" s="158" t="s">
        <v>332</v>
      </c>
      <c r="U426" s="52"/>
    </row>
    <row r="427" spans="1:21" s="158" customFormat="1" x14ac:dyDescent="0.25">
      <c r="A427" s="157" t="s">
        <v>2382</v>
      </c>
      <c r="B427" s="158" t="s">
        <v>258</v>
      </c>
      <c r="C427" s="158" t="s">
        <v>258</v>
      </c>
      <c r="D427" s="159" t="s">
        <v>108</v>
      </c>
      <c r="E427" s="158" t="s">
        <v>102</v>
      </c>
      <c r="F427" s="158">
        <v>40700</v>
      </c>
      <c r="G427" s="158" t="s">
        <v>911</v>
      </c>
      <c r="I427" s="158" t="s">
        <v>331</v>
      </c>
      <c r="J427" s="158">
        <v>2026</v>
      </c>
      <c r="K427" s="158">
        <v>7</v>
      </c>
      <c r="L427" s="159" t="s">
        <v>94</v>
      </c>
      <c r="M427" s="126">
        <v>1991.074993052287</v>
      </c>
      <c r="N427" s="158">
        <v>1</v>
      </c>
      <c r="O427" s="126">
        <v>1991.074993052287</v>
      </c>
      <c r="P427" s="158" t="s">
        <v>95</v>
      </c>
      <c r="R427" s="11" t="s">
        <v>102</v>
      </c>
      <c r="S427" s="160"/>
      <c r="T427" s="158" t="s">
        <v>332</v>
      </c>
      <c r="U427" s="52"/>
    </row>
    <row r="428" spans="1:21" s="158" customFormat="1" x14ac:dyDescent="0.25">
      <c r="A428" s="157" t="s">
        <v>2382</v>
      </c>
      <c r="B428" s="158" t="s">
        <v>258</v>
      </c>
      <c r="C428" s="158" t="s">
        <v>258</v>
      </c>
      <c r="D428" s="159" t="s">
        <v>108</v>
      </c>
      <c r="E428" s="158" t="s">
        <v>103</v>
      </c>
      <c r="F428" s="158">
        <v>40700</v>
      </c>
      <c r="G428" s="158" t="s">
        <v>911</v>
      </c>
      <c r="I428" s="158" t="s">
        <v>331</v>
      </c>
      <c r="J428" s="158">
        <v>2026</v>
      </c>
      <c r="K428" s="158">
        <v>7</v>
      </c>
      <c r="L428" s="159" t="s">
        <v>94</v>
      </c>
      <c r="M428" s="126">
        <v>-0.30168919999361066</v>
      </c>
      <c r="N428" s="158">
        <v>1</v>
      </c>
      <c r="O428" s="126">
        <v>-0.30168919999361066</v>
      </c>
      <c r="P428" s="158" t="s">
        <v>95</v>
      </c>
      <c r="R428" s="11" t="s">
        <v>103</v>
      </c>
      <c r="S428" s="160"/>
      <c r="T428" s="158" t="s">
        <v>332</v>
      </c>
      <c r="U428" s="52"/>
    </row>
    <row r="429" spans="1:21" s="158" customFormat="1" x14ac:dyDescent="0.25">
      <c r="A429" s="157" t="s">
        <v>2382</v>
      </c>
      <c r="B429" s="158" t="s">
        <v>258</v>
      </c>
      <c r="C429" s="158" t="s">
        <v>258</v>
      </c>
      <c r="D429" s="159" t="s">
        <v>108</v>
      </c>
      <c r="E429" s="158" t="s">
        <v>104</v>
      </c>
      <c r="F429" s="158">
        <v>40700</v>
      </c>
      <c r="G429" s="158" t="s">
        <v>911</v>
      </c>
      <c r="I429" s="158" t="s">
        <v>331</v>
      </c>
      <c r="J429" s="158">
        <v>2026</v>
      </c>
      <c r="K429" s="158">
        <v>7</v>
      </c>
      <c r="L429" s="159" t="s">
        <v>94</v>
      </c>
      <c r="M429" s="126">
        <v>-1379.1469255634438</v>
      </c>
      <c r="N429" s="158">
        <v>1</v>
      </c>
      <c r="O429" s="126">
        <v>-1379.1469255634438</v>
      </c>
      <c r="P429" s="158" t="s">
        <v>95</v>
      </c>
      <c r="R429" s="11" t="s">
        <v>104</v>
      </c>
      <c r="S429" s="160"/>
      <c r="T429" s="158" t="s">
        <v>332</v>
      </c>
      <c r="U429" s="52"/>
    </row>
    <row r="430" spans="1:21" s="158" customFormat="1" x14ac:dyDescent="0.25">
      <c r="A430" s="157" t="s">
        <v>2382</v>
      </c>
      <c r="B430" s="158" t="s">
        <v>258</v>
      </c>
      <c r="C430" s="158" t="s">
        <v>258</v>
      </c>
      <c r="D430" s="159" t="s">
        <v>108</v>
      </c>
      <c r="E430" s="158" t="s">
        <v>105</v>
      </c>
      <c r="F430" s="158">
        <v>40700</v>
      </c>
      <c r="G430" s="158" t="s">
        <v>911</v>
      </c>
      <c r="I430" s="158" t="s">
        <v>331</v>
      </c>
      <c r="J430" s="158">
        <v>2026</v>
      </c>
      <c r="K430" s="158">
        <v>7</v>
      </c>
      <c r="L430" s="159" t="s">
        <v>94</v>
      </c>
      <c r="M430" s="126">
        <v>675.88249181164429</v>
      </c>
      <c r="N430" s="158">
        <v>1</v>
      </c>
      <c r="O430" s="126">
        <v>675.88249181164429</v>
      </c>
      <c r="P430" s="158" t="s">
        <v>95</v>
      </c>
      <c r="R430" s="11" t="s">
        <v>105</v>
      </c>
      <c r="S430" s="160"/>
      <c r="T430" s="158" t="s">
        <v>332</v>
      </c>
      <c r="U430" s="52"/>
    </row>
    <row r="431" spans="1:21" s="158" customFormat="1" x14ac:dyDescent="0.25">
      <c r="A431" s="157" t="s">
        <v>2382</v>
      </c>
      <c r="B431" s="158" t="s">
        <v>258</v>
      </c>
      <c r="C431" s="158" t="s">
        <v>258</v>
      </c>
      <c r="D431" s="159" t="s">
        <v>108</v>
      </c>
      <c r="E431" s="158" t="s">
        <v>112</v>
      </c>
      <c r="F431" s="158">
        <v>40700</v>
      </c>
      <c r="G431" s="158" t="s">
        <v>911</v>
      </c>
      <c r="I431" s="158" t="s">
        <v>331</v>
      </c>
      <c r="J431" s="158">
        <v>2026</v>
      </c>
      <c r="K431" s="158">
        <v>7</v>
      </c>
      <c r="L431" s="159" t="s">
        <v>94</v>
      </c>
      <c r="M431" s="126">
        <v>0.13805000000047585</v>
      </c>
      <c r="N431" s="158">
        <v>1</v>
      </c>
      <c r="O431" s="126">
        <v>0.13805000000047585</v>
      </c>
      <c r="P431" s="158" t="s">
        <v>95</v>
      </c>
      <c r="R431" s="11" t="s">
        <v>112</v>
      </c>
      <c r="S431" s="160"/>
      <c r="T431" s="158" t="s">
        <v>332</v>
      </c>
      <c r="U431" s="52"/>
    </row>
    <row r="432" spans="1:21" s="158" customFormat="1" x14ac:dyDescent="0.25">
      <c r="A432" s="157" t="s">
        <v>2382</v>
      </c>
      <c r="B432" s="158" t="s">
        <v>258</v>
      </c>
      <c r="C432" s="158" t="s">
        <v>258</v>
      </c>
      <c r="D432" s="159" t="s">
        <v>108</v>
      </c>
      <c r="E432" s="158" t="s">
        <v>114</v>
      </c>
      <c r="F432" s="158">
        <v>40700</v>
      </c>
      <c r="G432" s="158" t="s">
        <v>911</v>
      </c>
      <c r="I432" s="158" t="s">
        <v>331</v>
      </c>
      <c r="J432" s="158">
        <v>2026</v>
      </c>
      <c r="K432" s="158">
        <v>7</v>
      </c>
      <c r="L432" s="159" t="s">
        <v>94</v>
      </c>
      <c r="M432" s="126">
        <v>0.01</v>
      </c>
      <c r="N432" s="158">
        <v>1</v>
      </c>
      <c r="O432" s="126">
        <v>0.01</v>
      </c>
      <c r="P432" s="158" t="s">
        <v>95</v>
      </c>
      <c r="R432" s="11" t="s">
        <v>114</v>
      </c>
      <c r="S432" s="160"/>
      <c r="T432" s="158" t="s">
        <v>332</v>
      </c>
      <c r="U432" s="52"/>
    </row>
    <row r="433" spans="6:15" x14ac:dyDescent="0.25">
      <c r="F433" s="158"/>
      <c r="G433" s="158"/>
      <c r="H433" s="158"/>
      <c r="O433" s="137">
        <f>+SUM(O3:O432)</f>
        <v>1200071.9999999923</v>
      </c>
    </row>
  </sheetData>
  <mergeCells count="2">
    <mergeCell ref="T378:T380"/>
    <mergeCell ref="T381:T386"/>
  </mergeCell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743A2-AE6A-4288-854B-66D24A391783}">
  <sheetPr>
    <tabColor theme="7" tint="0.79998168889431442"/>
  </sheetPr>
  <dimension ref="A1:Z396"/>
  <sheetViews>
    <sheetView tabSelected="1" topLeftCell="A360" zoomScale="85" zoomScaleNormal="85" workbookViewId="0">
      <selection activeCell="M3" sqref="M3:M386"/>
    </sheetView>
  </sheetViews>
  <sheetFormatPr defaultColWidth="11.5703125" defaultRowHeight="15" x14ac:dyDescent="0.25"/>
  <cols>
    <col min="2" max="2" width="45.7109375" bestFit="1" customWidth="1"/>
    <col min="6" max="6" width="22.7109375" bestFit="1" customWidth="1"/>
    <col min="7" max="7" width="16.28515625" bestFit="1" customWidth="1"/>
    <col min="9" max="9" width="13.42578125" bestFit="1" customWidth="1"/>
    <col min="10" max="10" width="16.28515625" bestFit="1" customWidth="1"/>
    <col min="13" max="13" width="13.5703125" style="108" customWidth="1"/>
    <col min="14" max="14" width="11.5703125" style="108"/>
    <col min="15" max="15" width="18.28515625" style="108" bestFit="1" customWidth="1"/>
    <col min="17" max="17" width="13.5703125" customWidth="1"/>
    <col min="25" max="25" width="17.7109375" customWidth="1"/>
  </cols>
  <sheetData>
    <row r="1" spans="1:26" ht="60" x14ac:dyDescent="0.25">
      <c r="A1" s="129" t="s">
        <v>3</v>
      </c>
      <c r="B1" s="129" t="s">
        <v>4</v>
      </c>
      <c r="C1" s="129" t="s">
        <v>87</v>
      </c>
      <c r="D1" s="129" t="s">
        <v>6</v>
      </c>
      <c r="E1" s="129" t="s">
        <v>7</v>
      </c>
      <c r="F1" s="129"/>
      <c r="G1" s="129"/>
      <c r="H1" s="129" t="s">
        <v>3</v>
      </c>
      <c r="I1" s="129" t="s">
        <v>8</v>
      </c>
      <c r="J1" s="129" t="s">
        <v>9</v>
      </c>
      <c r="K1" s="129" t="s">
        <v>10</v>
      </c>
      <c r="L1" s="129" t="s">
        <v>11</v>
      </c>
      <c r="M1" s="98" t="s">
        <v>12</v>
      </c>
      <c r="N1" s="98"/>
      <c r="O1" s="98" t="s">
        <v>12</v>
      </c>
      <c r="P1" s="129" t="s">
        <v>3</v>
      </c>
      <c r="Q1" s="130" t="s">
        <v>13</v>
      </c>
      <c r="R1" s="129" t="s">
        <v>3</v>
      </c>
      <c r="S1" s="129" t="s">
        <v>3</v>
      </c>
      <c r="Y1" t="s">
        <v>333</v>
      </c>
      <c r="Z1" t="s">
        <v>334</v>
      </c>
    </row>
    <row r="2" spans="1:26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99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26" ht="30" x14ac:dyDescent="0.25">
      <c r="A3" t="s">
        <v>2610</v>
      </c>
      <c r="B3" t="s">
        <v>268</v>
      </c>
      <c r="C3" t="s">
        <v>265</v>
      </c>
      <c r="D3" t="s">
        <v>336</v>
      </c>
      <c r="E3" t="s">
        <v>101</v>
      </c>
      <c r="F3">
        <v>40700</v>
      </c>
      <c r="G3" t="s">
        <v>911</v>
      </c>
      <c r="I3" t="s">
        <v>269</v>
      </c>
      <c r="J3">
        <v>2026</v>
      </c>
      <c r="K3">
        <v>7</v>
      </c>
      <c r="L3" t="s">
        <v>94</v>
      </c>
      <c r="M3" s="108">
        <v>-886.00982035000004</v>
      </c>
      <c r="N3" s="108">
        <v>1</v>
      </c>
      <c r="O3" s="108">
        <v>-886.00982035000004</v>
      </c>
      <c r="P3" t="s">
        <v>2365</v>
      </c>
      <c r="Q3" s="14" t="s">
        <v>96</v>
      </c>
    </row>
    <row r="4" spans="1:26" ht="30" x14ac:dyDescent="0.25">
      <c r="A4" t="s">
        <v>2610</v>
      </c>
      <c r="B4" t="s">
        <v>398</v>
      </c>
      <c r="C4" t="s">
        <v>265</v>
      </c>
      <c r="D4" t="s">
        <v>336</v>
      </c>
      <c r="E4" t="s">
        <v>101</v>
      </c>
      <c r="F4">
        <v>40700</v>
      </c>
      <c r="G4" t="s">
        <v>911</v>
      </c>
      <c r="I4" t="s">
        <v>269</v>
      </c>
      <c r="J4">
        <v>2026</v>
      </c>
      <c r="K4">
        <v>7</v>
      </c>
      <c r="L4" t="s">
        <v>94</v>
      </c>
      <c r="M4" s="108">
        <v>-3470.2355477999999</v>
      </c>
      <c r="N4" s="108">
        <v>1</v>
      </c>
      <c r="O4" s="108">
        <v>-3470.2355477999999</v>
      </c>
      <c r="P4" t="s">
        <v>2365</v>
      </c>
      <c r="Q4" s="14" t="s">
        <v>96</v>
      </c>
    </row>
    <row r="5" spans="1:26" ht="30" x14ac:dyDescent="0.25">
      <c r="A5" t="s">
        <v>2610</v>
      </c>
      <c r="B5" t="s">
        <v>399</v>
      </c>
      <c r="C5" t="s">
        <v>265</v>
      </c>
      <c r="D5" t="s">
        <v>336</v>
      </c>
      <c r="E5" t="s">
        <v>101</v>
      </c>
      <c r="F5">
        <v>40700</v>
      </c>
      <c r="G5" t="s">
        <v>911</v>
      </c>
      <c r="I5" t="s">
        <v>269</v>
      </c>
      <c r="J5">
        <v>2026</v>
      </c>
      <c r="K5">
        <v>7</v>
      </c>
      <c r="L5" t="s">
        <v>94</v>
      </c>
      <c r="M5" s="108">
        <v>-3494.4068134499998</v>
      </c>
      <c r="N5" s="108">
        <v>1</v>
      </c>
      <c r="O5" s="108">
        <v>-3494.4068134499998</v>
      </c>
      <c r="P5" t="s">
        <v>2365</v>
      </c>
      <c r="Q5" s="14" t="s">
        <v>96</v>
      </c>
    </row>
    <row r="6" spans="1:26" ht="30" x14ac:dyDescent="0.25">
      <c r="A6" t="s">
        <v>2610</v>
      </c>
      <c r="B6" t="s">
        <v>272</v>
      </c>
      <c r="C6" t="s">
        <v>265</v>
      </c>
      <c r="D6" t="s">
        <v>336</v>
      </c>
      <c r="E6" t="s">
        <v>101</v>
      </c>
      <c r="F6">
        <v>40700</v>
      </c>
      <c r="G6" t="s">
        <v>911</v>
      </c>
      <c r="I6" t="s">
        <v>269</v>
      </c>
      <c r="J6">
        <v>2026</v>
      </c>
      <c r="K6">
        <v>7</v>
      </c>
      <c r="L6" t="s">
        <v>94</v>
      </c>
      <c r="M6" s="108">
        <v>-1426.4433015000002</v>
      </c>
      <c r="N6" s="108">
        <v>1</v>
      </c>
      <c r="O6" s="108">
        <v>-1426.4433015000002</v>
      </c>
      <c r="P6" t="s">
        <v>2365</v>
      </c>
      <c r="Q6" s="14" t="s">
        <v>96</v>
      </c>
    </row>
    <row r="7" spans="1:26" ht="30" x14ac:dyDescent="0.25">
      <c r="A7" t="s">
        <v>2610</v>
      </c>
      <c r="B7" t="s">
        <v>3155</v>
      </c>
      <c r="C7" t="s">
        <v>265</v>
      </c>
      <c r="D7" t="s">
        <v>336</v>
      </c>
      <c r="E7" t="s">
        <v>101</v>
      </c>
      <c r="F7">
        <v>40700</v>
      </c>
      <c r="G7" t="s">
        <v>911</v>
      </c>
      <c r="I7" t="s">
        <v>269</v>
      </c>
      <c r="J7">
        <v>2026</v>
      </c>
      <c r="K7">
        <v>7</v>
      </c>
      <c r="L7" t="s">
        <v>94</v>
      </c>
      <c r="M7" s="108">
        <v>-493.83622785000006</v>
      </c>
      <c r="N7" s="108">
        <v>1</v>
      </c>
      <c r="O7" s="108">
        <v>-493.83622785000006</v>
      </c>
      <c r="P7" t="s">
        <v>2365</v>
      </c>
      <c r="Q7" s="14" t="s">
        <v>96</v>
      </c>
    </row>
    <row r="8" spans="1:26" ht="30" x14ac:dyDescent="0.25">
      <c r="A8" t="s">
        <v>2610</v>
      </c>
      <c r="B8" t="s">
        <v>3156</v>
      </c>
      <c r="C8" t="s">
        <v>265</v>
      </c>
      <c r="D8" t="s">
        <v>336</v>
      </c>
      <c r="E8" t="s">
        <v>101</v>
      </c>
      <c r="F8">
        <v>40700</v>
      </c>
      <c r="G8" t="s">
        <v>911</v>
      </c>
      <c r="I8" t="s">
        <v>269</v>
      </c>
      <c r="J8">
        <v>2026</v>
      </c>
      <c r="K8">
        <v>7</v>
      </c>
      <c r="L8" t="s">
        <v>94</v>
      </c>
      <c r="M8" s="108">
        <v>-9980.2968131999987</v>
      </c>
      <c r="N8" s="108">
        <v>1</v>
      </c>
      <c r="O8" s="108">
        <v>-9980.2968131999987</v>
      </c>
      <c r="P8" t="s">
        <v>2365</v>
      </c>
      <c r="Q8" s="14" t="s">
        <v>96</v>
      </c>
    </row>
    <row r="9" spans="1:26" ht="30" x14ac:dyDescent="0.25">
      <c r="A9" t="s">
        <v>2610</v>
      </c>
      <c r="B9" t="s">
        <v>3157</v>
      </c>
      <c r="C9" t="s">
        <v>265</v>
      </c>
      <c r="D9" t="s">
        <v>336</v>
      </c>
      <c r="E9" t="s">
        <v>101</v>
      </c>
      <c r="F9">
        <v>40700</v>
      </c>
      <c r="G9" t="s">
        <v>911</v>
      </c>
      <c r="I9" t="s">
        <v>269</v>
      </c>
      <c r="J9">
        <v>2026</v>
      </c>
      <c r="K9">
        <v>7</v>
      </c>
      <c r="L9" t="s">
        <v>94</v>
      </c>
      <c r="M9" s="108">
        <v>-1424.4624145499999</v>
      </c>
      <c r="N9" s="108">
        <v>1</v>
      </c>
      <c r="O9" s="108">
        <v>-1424.4624145499999</v>
      </c>
      <c r="P9" t="s">
        <v>2365</v>
      </c>
      <c r="Q9" s="14" t="s">
        <v>96</v>
      </c>
    </row>
    <row r="10" spans="1:26" ht="30" x14ac:dyDescent="0.25">
      <c r="A10" t="s">
        <v>2610</v>
      </c>
      <c r="B10" t="s">
        <v>3158</v>
      </c>
      <c r="C10" t="s">
        <v>265</v>
      </c>
      <c r="D10" t="s">
        <v>336</v>
      </c>
      <c r="E10" t="s">
        <v>101</v>
      </c>
      <c r="F10">
        <v>40700</v>
      </c>
      <c r="G10" t="s">
        <v>911</v>
      </c>
      <c r="I10" t="s">
        <v>269</v>
      </c>
      <c r="J10">
        <v>2026</v>
      </c>
      <c r="K10">
        <v>7</v>
      </c>
      <c r="L10" t="s">
        <v>94</v>
      </c>
      <c r="M10" s="108">
        <v>-6370.6558345499998</v>
      </c>
      <c r="N10" s="108">
        <v>1</v>
      </c>
      <c r="O10" s="108">
        <v>-6370.6558345499998</v>
      </c>
      <c r="P10" t="s">
        <v>2365</v>
      </c>
      <c r="Q10" s="14" t="s">
        <v>96</v>
      </c>
    </row>
    <row r="11" spans="1:26" ht="30" x14ac:dyDescent="0.25">
      <c r="A11" t="s">
        <v>2610</v>
      </c>
      <c r="B11" t="s">
        <v>3159</v>
      </c>
      <c r="C11" t="s">
        <v>265</v>
      </c>
      <c r="D11" t="s">
        <v>336</v>
      </c>
      <c r="E11" t="s">
        <v>101</v>
      </c>
      <c r="F11">
        <v>40700</v>
      </c>
      <c r="G11" t="s">
        <v>911</v>
      </c>
      <c r="I11" t="s">
        <v>269</v>
      </c>
      <c r="J11">
        <v>2026</v>
      </c>
      <c r="K11">
        <v>7</v>
      </c>
      <c r="L11" t="s">
        <v>94</v>
      </c>
      <c r="M11" s="108">
        <v>-1863.7467586499999</v>
      </c>
      <c r="N11" s="108">
        <v>1</v>
      </c>
      <c r="O11" s="108">
        <v>-1863.7467586499999</v>
      </c>
      <c r="P11" t="s">
        <v>2365</v>
      </c>
      <c r="Q11" s="14" t="s">
        <v>96</v>
      </c>
    </row>
    <row r="12" spans="1:26" ht="30" x14ac:dyDescent="0.25">
      <c r="A12" t="s">
        <v>2610</v>
      </c>
      <c r="B12" t="s">
        <v>3160</v>
      </c>
      <c r="C12" t="s">
        <v>265</v>
      </c>
      <c r="D12" t="s">
        <v>336</v>
      </c>
      <c r="E12" t="s">
        <v>101</v>
      </c>
      <c r="F12">
        <v>40700</v>
      </c>
      <c r="G12" t="s">
        <v>911</v>
      </c>
      <c r="I12" t="s">
        <v>269</v>
      </c>
      <c r="J12">
        <v>2026</v>
      </c>
      <c r="K12">
        <v>7</v>
      </c>
      <c r="L12" t="s">
        <v>94</v>
      </c>
      <c r="M12" s="108">
        <v>-642.15886664999994</v>
      </c>
      <c r="N12" s="108">
        <v>1</v>
      </c>
      <c r="O12" s="108">
        <v>-642.15886664999994</v>
      </c>
      <c r="P12" t="s">
        <v>2365</v>
      </c>
      <c r="Q12" s="14" t="s">
        <v>96</v>
      </c>
    </row>
    <row r="13" spans="1:26" ht="30" x14ac:dyDescent="0.25">
      <c r="A13" t="s">
        <v>2392</v>
      </c>
      <c r="B13" t="s">
        <v>293</v>
      </c>
      <c r="C13" t="s">
        <v>107</v>
      </c>
      <c r="D13" t="s">
        <v>336</v>
      </c>
      <c r="E13" t="s">
        <v>101</v>
      </c>
      <c r="F13">
        <v>40700</v>
      </c>
      <c r="G13" t="s">
        <v>911</v>
      </c>
      <c r="I13" t="s">
        <v>269</v>
      </c>
      <c r="J13">
        <v>2026</v>
      </c>
      <c r="K13">
        <v>7</v>
      </c>
      <c r="L13" t="s">
        <v>94</v>
      </c>
      <c r="M13" s="108">
        <v>-2113.4537297999996</v>
      </c>
      <c r="N13" s="108">
        <v>1</v>
      </c>
      <c r="O13" s="108">
        <v>-2113.4537297999996</v>
      </c>
      <c r="P13" t="s">
        <v>2365</v>
      </c>
      <c r="Q13" s="14" t="s">
        <v>96</v>
      </c>
    </row>
    <row r="14" spans="1:26" ht="30" x14ac:dyDescent="0.25">
      <c r="A14" t="s">
        <v>2610</v>
      </c>
      <c r="B14" t="s">
        <v>716</v>
      </c>
      <c r="C14" t="s">
        <v>265</v>
      </c>
      <c r="D14" t="s">
        <v>336</v>
      </c>
      <c r="E14" t="s">
        <v>101</v>
      </c>
      <c r="F14">
        <v>40700</v>
      </c>
      <c r="G14" t="s">
        <v>911</v>
      </c>
      <c r="I14" t="s">
        <v>269</v>
      </c>
      <c r="J14">
        <v>2026</v>
      </c>
      <c r="K14">
        <v>7</v>
      </c>
      <c r="L14" t="s">
        <v>94</v>
      </c>
      <c r="M14" s="108">
        <v>-1957.7725082999998</v>
      </c>
      <c r="N14" s="108">
        <v>1</v>
      </c>
      <c r="O14" s="108">
        <v>-1957.7725082999998</v>
      </c>
      <c r="P14" t="s">
        <v>2365</v>
      </c>
      <c r="Q14" s="14" t="s">
        <v>96</v>
      </c>
    </row>
    <row r="15" spans="1:26" ht="30" x14ac:dyDescent="0.25">
      <c r="A15" t="s">
        <v>2610</v>
      </c>
      <c r="B15" t="s">
        <v>3161</v>
      </c>
      <c r="C15" t="s">
        <v>265</v>
      </c>
      <c r="D15" t="s">
        <v>336</v>
      </c>
      <c r="E15" t="s">
        <v>101</v>
      </c>
      <c r="F15">
        <v>40700</v>
      </c>
      <c r="G15" t="s">
        <v>911</v>
      </c>
      <c r="I15" t="s">
        <v>269</v>
      </c>
      <c r="J15">
        <v>2026</v>
      </c>
      <c r="K15">
        <v>7</v>
      </c>
      <c r="L15" t="s">
        <v>94</v>
      </c>
      <c r="M15" s="108">
        <v>-330.8894148</v>
      </c>
      <c r="N15" s="108">
        <v>1</v>
      </c>
      <c r="O15" s="108">
        <v>-330.8894148</v>
      </c>
      <c r="P15" t="s">
        <v>2365</v>
      </c>
      <c r="Q15" s="14" t="s">
        <v>96</v>
      </c>
    </row>
    <row r="16" spans="1:26" ht="30" x14ac:dyDescent="0.25">
      <c r="A16" t="s">
        <v>2392</v>
      </c>
      <c r="B16" t="s">
        <v>3162</v>
      </c>
      <c r="C16" t="s">
        <v>107</v>
      </c>
      <c r="D16" t="s">
        <v>336</v>
      </c>
      <c r="E16" t="s">
        <v>101</v>
      </c>
      <c r="F16">
        <v>40700</v>
      </c>
      <c r="G16" t="s">
        <v>911</v>
      </c>
      <c r="I16" t="s">
        <v>269</v>
      </c>
      <c r="J16">
        <v>2026</v>
      </c>
      <c r="K16">
        <v>7</v>
      </c>
      <c r="L16" t="s">
        <v>94</v>
      </c>
      <c r="M16" s="108">
        <v>-139.16856659999996</v>
      </c>
      <c r="N16" s="108">
        <v>1</v>
      </c>
      <c r="O16" s="108">
        <v>-139.16856659999996</v>
      </c>
      <c r="P16" t="s">
        <v>2365</v>
      </c>
      <c r="Q16" s="14" t="s">
        <v>96</v>
      </c>
    </row>
    <row r="17" spans="1:17" ht="30" x14ac:dyDescent="0.25">
      <c r="A17" t="s">
        <v>2610</v>
      </c>
      <c r="B17" t="s">
        <v>721</v>
      </c>
      <c r="C17" t="s">
        <v>265</v>
      </c>
      <c r="D17" t="s">
        <v>336</v>
      </c>
      <c r="E17" t="s">
        <v>101</v>
      </c>
      <c r="F17">
        <v>40700</v>
      </c>
      <c r="G17" t="s">
        <v>911</v>
      </c>
      <c r="I17" t="s">
        <v>269</v>
      </c>
      <c r="J17">
        <v>2026</v>
      </c>
      <c r="K17">
        <v>7</v>
      </c>
      <c r="L17" t="s">
        <v>94</v>
      </c>
      <c r="M17" s="108">
        <v>-997.60554810000008</v>
      </c>
      <c r="N17" s="108">
        <v>1</v>
      </c>
      <c r="O17" s="108">
        <v>-997.60554810000008</v>
      </c>
      <c r="P17" t="s">
        <v>2365</v>
      </c>
      <c r="Q17" s="14" t="s">
        <v>96</v>
      </c>
    </row>
    <row r="18" spans="1:17" ht="30" x14ac:dyDescent="0.25">
      <c r="A18" t="s">
        <v>2610</v>
      </c>
      <c r="B18" t="s">
        <v>725</v>
      </c>
      <c r="C18" t="s">
        <v>265</v>
      </c>
      <c r="D18" t="s">
        <v>336</v>
      </c>
      <c r="E18" t="s">
        <v>101</v>
      </c>
      <c r="F18">
        <v>40700</v>
      </c>
      <c r="G18" t="s">
        <v>911</v>
      </c>
      <c r="I18" t="s">
        <v>269</v>
      </c>
      <c r="J18">
        <v>2026</v>
      </c>
      <c r="K18">
        <v>7</v>
      </c>
      <c r="L18" t="s">
        <v>94</v>
      </c>
      <c r="M18" s="108">
        <v>-813.78485369999987</v>
      </c>
      <c r="N18" s="108">
        <v>1</v>
      </c>
      <c r="O18" s="108">
        <v>-813.78485369999987</v>
      </c>
      <c r="P18" t="s">
        <v>2365</v>
      </c>
      <c r="Q18" s="14" t="s">
        <v>96</v>
      </c>
    </row>
    <row r="19" spans="1:17" ht="30" x14ac:dyDescent="0.25">
      <c r="A19" t="s">
        <v>2392</v>
      </c>
      <c r="B19" t="s">
        <v>408</v>
      </c>
      <c r="C19" t="s">
        <v>107</v>
      </c>
      <c r="D19" t="s">
        <v>336</v>
      </c>
      <c r="E19" t="s">
        <v>101</v>
      </c>
      <c r="F19">
        <v>40700</v>
      </c>
      <c r="G19" t="s">
        <v>911</v>
      </c>
      <c r="I19" t="s">
        <v>269</v>
      </c>
      <c r="J19">
        <v>2026</v>
      </c>
      <c r="K19">
        <v>7</v>
      </c>
      <c r="L19" t="s">
        <v>94</v>
      </c>
      <c r="M19" s="108">
        <v>-2222.8815041999997</v>
      </c>
      <c r="N19" s="108">
        <v>1</v>
      </c>
      <c r="O19" s="108">
        <v>-2222.8815041999997</v>
      </c>
      <c r="P19" t="s">
        <v>2365</v>
      </c>
      <c r="Q19" s="14" t="s">
        <v>96</v>
      </c>
    </row>
    <row r="20" spans="1:17" ht="30" x14ac:dyDescent="0.25">
      <c r="A20" t="s">
        <v>2610</v>
      </c>
      <c r="B20" t="s">
        <v>726</v>
      </c>
      <c r="C20" t="s">
        <v>265</v>
      </c>
      <c r="D20" t="s">
        <v>336</v>
      </c>
      <c r="E20" t="s">
        <v>101</v>
      </c>
      <c r="F20">
        <v>40700</v>
      </c>
      <c r="G20" t="s">
        <v>911</v>
      </c>
      <c r="I20" t="s">
        <v>269</v>
      </c>
      <c r="J20">
        <v>2026</v>
      </c>
      <c r="K20">
        <v>7</v>
      </c>
      <c r="L20" t="s">
        <v>94</v>
      </c>
      <c r="M20" s="108">
        <v>-703.41196170000001</v>
      </c>
      <c r="N20" s="108">
        <v>1</v>
      </c>
      <c r="O20" s="108">
        <v>-703.41196170000001</v>
      </c>
      <c r="P20" t="s">
        <v>2365</v>
      </c>
      <c r="Q20" s="14" t="s">
        <v>96</v>
      </c>
    </row>
    <row r="21" spans="1:17" ht="30" x14ac:dyDescent="0.25">
      <c r="A21" t="s">
        <v>2610</v>
      </c>
      <c r="B21" t="s">
        <v>727</v>
      </c>
      <c r="C21" t="s">
        <v>265</v>
      </c>
      <c r="D21" t="s">
        <v>336</v>
      </c>
      <c r="E21" t="s">
        <v>101</v>
      </c>
      <c r="F21">
        <v>40700</v>
      </c>
      <c r="G21" t="s">
        <v>911</v>
      </c>
      <c r="I21" t="s">
        <v>269</v>
      </c>
      <c r="J21">
        <v>2026</v>
      </c>
      <c r="K21">
        <v>7</v>
      </c>
      <c r="L21" t="s">
        <v>94</v>
      </c>
      <c r="M21" s="108">
        <v>-5039.1307637999989</v>
      </c>
      <c r="N21" s="108">
        <v>1</v>
      </c>
      <c r="O21" s="108">
        <v>-5039.1307637999989</v>
      </c>
      <c r="P21" t="s">
        <v>2365</v>
      </c>
      <c r="Q21" s="14" t="s">
        <v>96</v>
      </c>
    </row>
    <row r="22" spans="1:17" ht="30" x14ac:dyDescent="0.25">
      <c r="A22" t="s">
        <v>2392</v>
      </c>
      <c r="B22" t="s">
        <v>412</v>
      </c>
      <c r="C22" t="s">
        <v>107</v>
      </c>
      <c r="D22" t="s">
        <v>336</v>
      </c>
      <c r="E22" t="s">
        <v>101</v>
      </c>
      <c r="F22">
        <v>40700</v>
      </c>
      <c r="G22" t="s">
        <v>911</v>
      </c>
      <c r="I22" t="s">
        <v>269</v>
      </c>
      <c r="J22">
        <v>2026</v>
      </c>
      <c r="K22">
        <v>7</v>
      </c>
      <c r="L22" t="s">
        <v>94</v>
      </c>
      <c r="M22" s="108">
        <v>-16768.286401649995</v>
      </c>
      <c r="N22" s="108">
        <v>1</v>
      </c>
      <c r="O22" s="108">
        <v>-16768.286401649995</v>
      </c>
      <c r="P22" t="s">
        <v>2365</v>
      </c>
      <c r="Q22" s="14" t="s">
        <v>96</v>
      </c>
    </row>
    <row r="23" spans="1:17" ht="30" x14ac:dyDescent="0.25">
      <c r="A23" t="s">
        <v>2610</v>
      </c>
      <c r="B23" t="s">
        <v>416</v>
      </c>
      <c r="C23" t="s">
        <v>265</v>
      </c>
      <c r="D23" t="s">
        <v>336</v>
      </c>
      <c r="E23" t="s">
        <v>101</v>
      </c>
      <c r="F23">
        <v>40700</v>
      </c>
      <c r="G23" t="s">
        <v>911</v>
      </c>
      <c r="I23" t="s">
        <v>269</v>
      </c>
      <c r="J23">
        <v>2026</v>
      </c>
      <c r="K23">
        <v>7</v>
      </c>
      <c r="L23" t="s">
        <v>94</v>
      </c>
      <c r="M23" s="108">
        <v>-309.15521910000001</v>
      </c>
      <c r="N23" s="108">
        <v>1</v>
      </c>
      <c r="O23" s="108">
        <v>-309.15521910000001</v>
      </c>
      <c r="P23" t="s">
        <v>2365</v>
      </c>
      <c r="Q23" s="14" t="s">
        <v>96</v>
      </c>
    </row>
    <row r="24" spans="1:17" ht="30" x14ac:dyDescent="0.25">
      <c r="A24" t="s">
        <v>2610</v>
      </c>
      <c r="B24" t="s">
        <v>3163</v>
      </c>
      <c r="C24" t="s">
        <v>265</v>
      </c>
      <c r="D24" t="s">
        <v>336</v>
      </c>
      <c r="E24" t="s">
        <v>101</v>
      </c>
      <c r="F24">
        <v>40700</v>
      </c>
      <c r="G24" t="s">
        <v>911</v>
      </c>
      <c r="I24" t="s">
        <v>269</v>
      </c>
      <c r="J24">
        <v>2026</v>
      </c>
      <c r="K24">
        <v>7</v>
      </c>
      <c r="L24" t="s">
        <v>94</v>
      </c>
      <c r="M24" s="108">
        <v>-832.08364050000012</v>
      </c>
      <c r="N24" s="108">
        <v>1</v>
      </c>
      <c r="O24" s="108">
        <v>-832.08364050000012</v>
      </c>
      <c r="P24" t="s">
        <v>2365</v>
      </c>
      <c r="Q24" s="14" t="s">
        <v>96</v>
      </c>
    </row>
    <row r="25" spans="1:17" ht="30" x14ac:dyDescent="0.25">
      <c r="A25" t="s">
        <v>2610</v>
      </c>
      <c r="B25" t="s">
        <v>277</v>
      </c>
      <c r="C25" t="s">
        <v>265</v>
      </c>
      <c r="D25" t="s">
        <v>336</v>
      </c>
      <c r="E25" t="s">
        <v>101</v>
      </c>
      <c r="F25">
        <v>40700</v>
      </c>
      <c r="G25" t="s">
        <v>911</v>
      </c>
      <c r="I25" t="s">
        <v>269</v>
      </c>
      <c r="J25">
        <v>2026</v>
      </c>
      <c r="K25">
        <v>7</v>
      </c>
      <c r="L25" t="s">
        <v>94</v>
      </c>
      <c r="M25" s="108">
        <v>-29275.779719550002</v>
      </c>
      <c r="N25" s="108">
        <v>1</v>
      </c>
      <c r="O25" s="108">
        <v>-29275.779719550002</v>
      </c>
      <c r="P25" t="s">
        <v>2365</v>
      </c>
      <c r="Q25" s="14" t="s">
        <v>96</v>
      </c>
    </row>
    <row r="26" spans="1:17" ht="30" x14ac:dyDescent="0.25">
      <c r="A26" t="s">
        <v>2610</v>
      </c>
      <c r="B26" t="s">
        <v>279</v>
      </c>
      <c r="C26" t="s">
        <v>265</v>
      </c>
      <c r="D26" t="s">
        <v>336</v>
      </c>
      <c r="E26" t="s">
        <v>101</v>
      </c>
      <c r="F26">
        <v>40700</v>
      </c>
      <c r="G26" t="s">
        <v>911</v>
      </c>
      <c r="I26" t="s">
        <v>269</v>
      </c>
      <c r="J26">
        <v>2026</v>
      </c>
      <c r="K26">
        <v>7</v>
      </c>
      <c r="L26" t="s">
        <v>94</v>
      </c>
      <c r="M26" s="108">
        <v>-1407.5684374499999</v>
      </c>
      <c r="N26" s="108">
        <v>1</v>
      </c>
      <c r="O26" s="108">
        <v>-1407.5684374499999</v>
      </c>
      <c r="P26" t="s">
        <v>2365</v>
      </c>
      <c r="Q26" s="14" t="s">
        <v>96</v>
      </c>
    </row>
    <row r="27" spans="1:17" ht="30" x14ac:dyDescent="0.25">
      <c r="A27" t="s">
        <v>2392</v>
      </c>
      <c r="B27" t="s">
        <v>430</v>
      </c>
      <c r="C27" t="s">
        <v>107</v>
      </c>
      <c r="D27" t="s">
        <v>336</v>
      </c>
      <c r="E27" t="s">
        <v>101</v>
      </c>
      <c r="F27">
        <v>40700</v>
      </c>
      <c r="G27" t="s">
        <v>911</v>
      </c>
      <c r="I27" t="s">
        <v>269</v>
      </c>
      <c r="J27">
        <v>2026</v>
      </c>
      <c r="K27">
        <v>7</v>
      </c>
      <c r="L27" t="s">
        <v>94</v>
      </c>
      <c r="M27" s="108">
        <v>-23910.671696100002</v>
      </c>
      <c r="N27" s="108">
        <v>1</v>
      </c>
      <c r="O27" s="108">
        <v>-23910.671696100002</v>
      </c>
      <c r="P27" t="s">
        <v>2365</v>
      </c>
      <c r="Q27" s="14" t="s">
        <v>96</v>
      </c>
    </row>
    <row r="28" spans="1:17" ht="30" x14ac:dyDescent="0.25">
      <c r="A28" t="s">
        <v>2392</v>
      </c>
      <c r="B28" t="s">
        <v>434</v>
      </c>
      <c r="C28" t="s">
        <v>107</v>
      </c>
      <c r="D28" t="s">
        <v>336</v>
      </c>
      <c r="E28" t="s">
        <v>101</v>
      </c>
      <c r="F28">
        <v>40700</v>
      </c>
      <c r="G28" t="s">
        <v>911</v>
      </c>
      <c r="I28" t="s">
        <v>269</v>
      </c>
      <c r="J28">
        <v>2026</v>
      </c>
      <c r="K28">
        <v>7</v>
      </c>
      <c r="L28" t="s">
        <v>94</v>
      </c>
      <c r="M28" s="108">
        <v>-12445.102104749998</v>
      </c>
      <c r="N28" s="108">
        <v>1</v>
      </c>
      <c r="O28" s="108">
        <v>-12445.102104749998</v>
      </c>
      <c r="P28" t="s">
        <v>2365</v>
      </c>
      <c r="Q28" s="14" t="s">
        <v>96</v>
      </c>
    </row>
    <row r="29" spans="1:17" ht="30" x14ac:dyDescent="0.25">
      <c r="A29" t="s">
        <v>2392</v>
      </c>
      <c r="B29" t="s">
        <v>3164</v>
      </c>
      <c r="C29" t="s">
        <v>107</v>
      </c>
      <c r="D29" t="s">
        <v>336</v>
      </c>
      <c r="E29" t="s">
        <v>101</v>
      </c>
      <c r="F29">
        <v>40700</v>
      </c>
      <c r="G29" t="s">
        <v>911</v>
      </c>
      <c r="I29" t="s">
        <v>269</v>
      </c>
      <c r="J29">
        <v>2026</v>
      </c>
      <c r="K29">
        <v>7</v>
      </c>
      <c r="L29" t="s">
        <v>94</v>
      </c>
      <c r="M29" s="108">
        <v>-662.90291130000003</v>
      </c>
      <c r="N29" s="108">
        <v>1</v>
      </c>
      <c r="O29" s="108">
        <v>-662.90291130000003</v>
      </c>
      <c r="P29" t="s">
        <v>2365</v>
      </c>
      <c r="Q29" s="14" t="s">
        <v>96</v>
      </c>
    </row>
    <row r="30" spans="1:17" ht="30" x14ac:dyDescent="0.25">
      <c r="A30" t="s">
        <v>2516</v>
      </c>
      <c r="B30" t="s">
        <v>748</v>
      </c>
      <c r="C30" t="s">
        <v>296</v>
      </c>
      <c r="D30" t="s">
        <v>336</v>
      </c>
      <c r="E30" t="s">
        <v>101</v>
      </c>
      <c r="F30">
        <v>40700</v>
      </c>
      <c r="G30" t="s">
        <v>911</v>
      </c>
      <c r="I30" t="s">
        <v>269</v>
      </c>
      <c r="J30">
        <v>2026</v>
      </c>
      <c r="K30">
        <v>7</v>
      </c>
      <c r="L30" t="s">
        <v>94</v>
      </c>
      <c r="M30" s="108">
        <v>-802.84289504999981</v>
      </c>
      <c r="N30" s="108">
        <v>1</v>
      </c>
      <c r="O30" s="108">
        <v>-802.84289504999981</v>
      </c>
      <c r="P30" t="s">
        <v>2365</v>
      </c>
      <c r="Q30" s="14" t="s">
        <v>96</v>
      </c>
    </row>
    <row r="31" spans="1:17" ht="30" x14ac:dyDescent="0.25">
      <c r="A31" t="s">
        <v>2610</v>
      </c>
      <c r="B31" t="s">
        <v>452</v>
      </c>
      <c r="C31" t="s">
        <v>265</v>
      </c>
      <c r="D31" t="s">
        <v>336</v>
      </c>
      <c r="E31" t="s">
        <v>101</v>
      </c>
      <c r="F31">
        <v>40700</v>
      </c>
      <c r="G31" t="s">
        <v>911</v>
      </c>
      <c r="I31" t="s">
        <v>269</v>
      </c>
      <c r="J31">
        <v>2026</v>
      </c>
      <c r="K31">
        <v>7</v>
      </c>
      <c r="L31" t="s">
        <v>94</v>
      </c>
      <c r="M31" s="108">
        <v>-1285.1119596000001</v>
      </c>
      <c r="N31" s="108">
        <v>1</v>
      </c>
      <c r="O31" s="108">
        <v>-1285.1119596000001</v>
      </c>
      <c r="P31" t="s">
        <v>2365</v>
      </c>
      <c r="Q31" s="14" t="s">
        <v>96</v>
      </c>
    </row>
    <row r="32" spans="1:17" ht="30" x14ac:dyDescent="0.25">
      <c r="A32" t="s">
        <v>2392</v>
      </c>
      <c r="B32" t="s">
        <v>348</v>
      </c>
      <c r="C32" t="s">
        <v>107</v>
      </c>
      <c r="D32" t="s">
        <v>336</v>
      </c>
      <c r="E32" t="s">
        <v>101</v>
      </c>
      <c r="F32">
        <v>40700</v>
      </c>
      <c r="G32" t="s">
        <v>911</v>
      </c>
      <c r="I32" t="s">
        <v>269</v>
      </c>
      <c r="J32">
        <v>2026</v>
      </c>
      <c r="K32">
        <v>7</v>
      </c>
      <c r="L32" t="s">
        <v>94</v>
      </c>
      <c r="M32" s="108">
        <v>-13252.307980799998</v>
      </c>
      <c r="N32" s="108">
        <v>1</v>
      </c>
      <c r="O32" s="108">
        <v>-13252.307980799998</v>
      </c>
      <c r="P32" t="s">
        <v>2365</v>
      </c>
      <c r="Q32" s="14" t="s">
        <v>96</v>
      </c>
    </row>
    <row r="33" spans="1:17" ht="30" x14ac:dyDescent="0.25">
      <c r="A33" t="s">
        <v>2516</v>
      </c>
      <c r="B33" t="s">
        <v>297</v>
      </c>
      <c r="C33" t="s">
        <v>296</v>
      </c>
      <c r="D33" t="s">
        <v>336</v>
      </c>
      <c r="E33" t="s">
        <v>101</v>
      </c>
      <c r="F33">
        <v>40700</v>
      </c>
      <c r="G33" t="s">
        <v>911</v>
      </c>
      <c r="I33" t="s">
        <v>269</v>
      </c>
      <c r="J33">
        <v>2026</v>
      </c>
      <c r="K33">
        <v>7</v>
      </c>
      <c r="L33" t="s">
        <v>94</v>
      </c>
      <c r="M33" s="108">
        <v>-4568.658708599999</v>
      </c>
      <c r="N33" s="108">
        <v>1</v>
      </c>
      <c r="O33" s="108">
        <v>-4568.658708599999</v>
      </c>
      <c r="P33" t="s">
        <v>2365</v>
      </c>
      <c r="Q33" s="14" t="s">
        <v>96</v>
      </c>
    </row>
    <row r="34" spans="1:17" ht="30" x14ac:dyDescent="0.25">
      <c r="A34" t="s">
        <v>2516</v>
      </c>
      <c r="B34" t="s">
        <v>298</v>
      </c>
      <c r="C34" t="s">
        <v>296</v>
      </c>
      <c r="D34" t="s">
        <v>336</v>
      </c>
      <c r="E34" t="s">
        <v>101</v>
      </c>
      <c r="F34">
        <v>40700</v>
      </c>
      <c r="G34" t="s">
        <v>911</v>
      </c>
      <c r="I34" t="s">
        <v>269</v>
      </c>
      <c r="J34">
        <v>2026</v>
      </c>
      <c r="K34">
        <v>7</v>
      </c>
      <c r="L34" t="s">
        <v>94</v>
      </c>
      <c r="M34" s="108">
        <v>-2453.1661917000001</v>
      </c>
      <c r="N34" s="108">
        <v>1</v>
      </c>
      <c r="O34" s="108">
        <v>-2453.1661917000001</v>
      </c>
      <c r="P34" t="s">
        <v>2365</v>
      </c>
      <c r="Q34" s="14" t="s">
        <v>96</v>
      </c>
    </row>
    <row r="35" spans="1:17" ht="30" x14ac:dyDescent="0.25">
      <c r="A35" t="s">
        <v>2392</v>
      </c>
      <c r="B35" t="s">
        <v>349</v>
      </c>
      <c r="C35" t="s">
        <v>107</v>
      </c>
      <c r="D35" t="s">
        <v>336</v>
      </c>
      <c r="E35" t="s">
        <v>101</v>
      </c>
      <c r="F35">
        <v>40700</v>
      </c>
      <c r="G35" t="s">
        <v>911</v>
      </c>
      <c r="I35" t="s">
        <v>269</v>
      </c>
      <c r="J35">
        <v>2026</v>
      </c>
      <c r="K35">
        <v>7</v>
      </c>
      <c r="L35" t="s">
        <v>94</v>
      </c>
      <c r="M35" s="108">
        <v>-514.26328379999995</v>
      </c>
      <c r="N35" s="108">
        <v>1</v>
      </c>
      <c r="O35" s="108">
        <v>-514.26328379999995</v>
      </c>
      <c r="P35" t="s">
        <v>2365</v>
      </c>
      <c r="Q35" s="14" t="s">
        <v>96</v>
      </c>
    </row>
    <row r="36" spans="1:17" ht="30" x14ac:dyDescent="0.25">
      <c r="A36" t="s">
        <v>2392</v>
      </c>
      <c r="B36" t="s">
        <v>755</v>
      </c>
      <c r="C36" t="s">
        <v>107</v>
      </c>
      <c r="D36" t="s">
        <v>336</v>
      </c>
      <c r="E36" t="s">
        <v>101</v>
      </c>
      <c r="F36">
        <v>40700</v>
      </c>
      <c r="G36" t="s">
        <v>911</v>
      </c>
      <c r="I36" t="s">
        <v>269</v>
      </c>
      <c r="J36">
        <v>2026</v>
      </c>
      <c r="K36">
        <v>7</v>
      </c>
      <c r="L36" t="s">
        <v>94</v>
      </c>
      <c r="M36" s="108">
        <v>-152.19960944999994</v>
      </c>
      <c r="N36" s="108">
        <v>1</v>
      </c>
      <c r="O36" s="108">
        <v>-152.19960944999994</v>
      </c>
      <c r="P36" t="s">
        <v>2365</v>
      </c>
      <c r="Q36" s="14" t="s">
        <v>96</v>
      </c>
    </row>
    <row r="37" spans="1:17" ht="30" x14ac:dyDescent="0.25">
      <c r="A37" t="s">
        <v>2610</v>
      </c>
      <c r="B37" t="s">
        <v>280</v>
      </c>
      <c r="C37" t="s">
        <v>265</v>
      </c>
      <c r="D37" t="s">
        <v>336</v>
      </c>
      <c r="E37" t="s">
        <v>101</v>
      </c>
      <c r="F37">
        <v>40700</v>
      </c>
      <c r="G37" t="s">
        <v>911</v>
      </c>
      <c r="I37" t="s">
        <v>269</v>
      </c>
      <c r="J37">
        <v>2026</v>
      </c>
      <c r="K37">
        <v>7</v>
      </c>
      <c r="L37" t="s">
        <v>94</v>
      </c>
      <c r="M37" s="108">
        <v>-1775.1864322500001</v>
      </c>
      <c r="N37" s="108">
        <v>1</v>
      </c>
      <c r="O37" s="108">
        <v>-1775.1864322500001</v>
      </c>
      <c r="P37" t="s">
        <v>2365</v>
      </c>
      <c r="Q37" s="14" t="s">
        <v>96</v>
      </c>
    </row>
    <row r="38" spans="1:17" ht="30" x14ac:dyDescent="0.25">
      <c r="A38" t="s">
        <v>2610</v>
      </c>
      <c r="B38" t="s">
        <v>281</v>
      </c>
      <c r="C38" t="s">
        <v>265</v>
      </c>
      <c r="D38" t="s">
        <v>336</v>
      </c>
      <c r="E38" t="s">
        <v>101</v>
      </c>
      <c r="F38">
        <v>40700</v>
      </c>
      <c r="G38" t="s">
        <v>911</v>
      </c>
      <c r="I38" t="s">
        <v>269</v>
      </c>
      <c r="J38">
        <v>2026</v>
      </c>
      <c r="K38">
        <v>7</v>
      </c>
      <c r="L38" t="s">
        <v>94</v>
      </c>
      <c r="M38" s="108">
        <v>-36909.560662799995</v>
      </c>
      <c r="N38" s="108">
        <v>1</v>
      </c>
      <c r="O38" s="108">
        <v>-36909.560662799995</v>
      </c>
      <c r="P38" t="s">
        <v>2365</v>
      </c>
      <c r="Q38" s="14" t="s">
        <v>96</v>
      </c>
    </row>
    <row r="39" spans="1:17" ht="30" x14ac:dyDescent="0.25">
      <c r="A39" t="s">
        <v>2392</v>
      </c>
      <c r="B39" t="s">
        <v>469</v>
      </c>
      <c r="C39" t="s">
        <v>107</v>
      </c>
      <c r="D39" t="s">
        <v>336</v>
      </c>
      <c r="E39" t="s">
        <v>101</v>
      </c>
      <c r="F39">
        <v>40700</v>
      </c>
      <c r="G39" t="s">
        <v>911</v>
      </c>
      <c r="I39" t="s">
        <v>269</v>
      </c>
      <c r="J39">
        <v>2026</v>
      </c>
      <c r="K39">
        <v>7</v>
      </c>
      <c r="L39" t="s">
        <v>94</v>
      </c>
      <c r="M39" s="108">
        <v>-2185.9868268</v>
      </c>
      <c r="N39" s="108">
        <v>1</v>
      </c>
      <c r="O39" s="108">
        <v>-2185.9868268</v>
      </c>
      <c r="P39" t="s">
        <v>2365</v>
      </c>
      <c r="Q39" s="14" t="s">
        <v>96</v>
      </c>
    </row>
    <row r="40" spans="1:17" ht="30" x14ac:dyDescent="0.25">
      <c r="A40" t="s">
        <v>2392</v>
      </c>
      <c r="B40" t="s">
        <v>350</v>
      </c>
      <c r="C40" t="s">
        <v>107</v>
      </c>
      <c r="D40" t="s">
        <v>336</v>
      </c>
      <c r="E40" t="s">
        <v>101</v>
      </c>
      <c r="F40">
        <v>40700</v>
      </c>
      <c r="G40" t="s">
        <v>911</v>
      </c>
      <c r="I40" t="s">
        <v>269</v>
      </c>
      <c r="J40">
        <v>2026</v>
      </c>
      <c r="K40">
        <v>7</v>
      </c>
      <c r="L40" t="s">
        <v>94</v>
      </c>
      <c r="M40" s="108">
        <v>-4477.1320230000001</v>
      </c>
      <c r="N40" s="108">
        <v>1</v>
      </c>
      <c r="O40" s="108">
        <v>-4477.1320230000001</v>
      </c>
      <c r="P40" t="s">
        <v>2365</v>
      </c>
      <c r="Q40" s="14" t="s">
        <v>96</v>
      </c>
    </row>
    <row r="41" spans="1:17" ht="30" x14ac:dyDescent="0.25">
      <c r="A41" t="s">
        <v>2392</v>
      </c>
      <c r="B41" t="s">
        <v>471</v>
      </c>
      <c r="C41" t="s">
        <v>107</v>
      </c>
      <c r="D41" t="s">
        <v>336</v>
      </c>
      <c r="E41" t="s">
        <v>101</v>
      </c>
      <c r="F41">
        <v>40700</v>
      </c>
      <c r="G41" t="s">
        <v>911</v>
      </c>
      <c r="I41" t="s">
        <v>269</v>
      </c>
      <c r="J41">
        <v>2026</v>
      </c>
      <c r="K41">
        <v>7</v>
      </c>
      <c r="L41" t="s">
        <v>94</v>
      </c>
      <c r="M41" s="108">
        <v>-6437.48430465</v>
      </c>
      <c r="N41" s="108">
        <v>1</v>
      </c>
      <c r="O41" s="108">
        <v>-6437.48430465</v>
      </c>
      <c r="P41" t="s">
        <v>2365</v>
      </c>
      <c r="Q41" s="14" t="s">
        <v>96</v>
      </c>
    </row>
    <row r="42" spans="1:17" ht="30" x14ac:dyDescent="0.25">
      <c r="A42" t="s">
        <v>2516</v>
      </c>
      <c r="B42" t="s">
        <v>473</v>
      </c>
      <c r="C42" t="s">
        <v>296</v>
      </c>
      <c r="D42" t="s">
        <v>336</v>
      </c>
      <c r="E42" t="s">
        <v>101</v>
      </c>
      <c r="F42">
        <v>40700</v>
      </c>
      <c r="G42" t="s">
        <v>911</v>
      </c>
      <c r="I42" t="s">
        <v>269</v>
      </c>
      <c r="J42">
        <v>2026</v>
      </c>
      <c r="K42">
        <v>7</v>
      </c>
      <c r="L42" t="s">
        <v>94</v>
      </c>
      <c r="M42" s="108">
        <v>-5544.4879517999998</v>
      </c>
      <c r="N42" s="108">
        <v>1</v>
      </c>
      <c r="O42" s="108">
        <v>-5544.4879517999998</v>
      </c>
      <c r="P42" t="s">
        <v>2365</v>
      </c>
      <c r="Q42" s="14" t="s">
        <v>96</v>
      </c>
    </row>
    <row r="43" spans="1:17" ht="30" x14ac:dyDescent="0.25">
      <c r="A43" t="s">
        <v>2392</v>
      </c>
      <c r="B43" t="s">
        <v>480</v>
      </c>
      <c r="C43" t="s">
        <v>107</v>
      </c>
      <c r="D43" t="s">
        <v>336</v>
      </c>
      <c r="E43" t="s">
        <v>101</v>
      </c>
      <c r="F43">
        <v>40700</v>
      </c>
      <c r="G43" t="s">
        <v>911</v>
      </c>
      <c r="I43" t="s">
        <v>269</v>
      </c>
      <c r="J43">
        <v>2026</v>
      </c>
      <c r="K43">
        <v>7</v>
      </c>
      <c r="L43" t="s">
        <v>94</v>
      </c>
      <c r="M43" s="108">
        <v>-19268.016010949999</v>
      </c>
      <c r="N43" s="108">
        <v>1</v>
      </c>
      <c r="O43" s="108">
        <v>-19268.016010949999</v>
      </c>
      <c r="P43" t="s">
        <v>2365</v>
      </c>
      <c r="Q43" s="14" t="s">
        <v>96</v>
      </c>
    </row>
    <row r="44" spans="1:17" ht="30" x14ac:dyDescent="0.25">
      <c r="A44" t="s">
        <v>2392</v>
      </c>
      <c r="B44" t="s">
        <v>481</v>
      </c>
      <c r="C44" t="s">
        <v>107</v>
      </c>
      <c r="D44" t="s">
        <v>336</v>
      </c>
      <c r="E44" t="s">
        <v>101</v>
      </c>
      <c r="F44">
        <v>40700</v>
      </c>
      <c r="G44" t="s">
        <v>911</v>
      </c>
      <c r="I44" t="s">
        <v>269</v>
      </c>
      <c r="J44">
        <v>2026</v>
      </c>
      <c r="K44">
        <v>7</v>
      </c>
      <c r="L44" t="s">
        <v>94</v>
      </c>
      <c r="M44" s="108">
        <v>-5259.158936849999</v>
      </c>
      <c r="N44" s="108">
        <v>1</v>
      </c>
      <c r="O44" s="108">
        <v>-5259.158936849999</v>
      </c>
      <c r="P44" t="s">
        <v>2365</v>
      </c>
      <c r="Q44" s="14" t="s">
        <v>96</v>
      </c>
    </row>
    <row r="45" spans="1:17" ht="30" x14ac:dyDescent="0.25">
      <c r="A45" t="s">
        <v>2392</v>
      </c>
      <c r="B45" t="s">
        <v>483</v>
      </c>
      <c r="C45" t="s">
        <v>107</v>
      </c>
      <c r="D45" t="s">
        <v>336</v>
      </c>
      <c r="E45" t="s">
        <v>101</v>
      </c>
      <c r="F45">
        <v>40700</v>
      </c>
      <c r="G45" t="s">
        <v>911</v>
      </c>
      <c r="I45" t="s">
        <v>269</v>
      </c>
      <c r="J45">
        <v>2026</v>
      </c>
      <c r="K45">
        <v>7</v>
      </c>
      <c r="L45" t="s">
        <v>94</v>
      </c>
      <c r="M45" s="108">
        <v>-6520.8792358499995</v>
      </c>
      <c r="N45" s="108">
        <v>1</v>
      </c>
      <c r="O45" s="108">
        <v>-6520.8792358499995</v>
      </c>
      <c r="P45" t="s">
        <v>2365</v>
      </c>
      <c r="Q45" s="14" t="s">
        <v>96</v>
      </c>
    </row>
    <row r="46" spans="1:17" ht="30" x14ac:dyDescent="0.25">
      <c r="A46" t="s">
        <v>2610</v>
      </c>
      <c r="B46" t="s">
        <v>357</v>
      </c>
      <c r="C46" t="s">
        <v>265</v>
      </c>
      <c r="D46" t="s">
        <v>336</v>
      </c>
      <c r="E46" t="s">
        <v>101</v>
      </c>
      <c r="F46">
        <v>40700</v>
      </c>
      <c r="G46" t="s">
        <v>911</v>
      </c>
      <c r="I46" t="s">
        <v>269</v>
      </c>
      <c r="J46">
        <v>2026</v>
      </c>
      <c r="K46">
        <v>7</v>
      </c>
      <c r="L46" t="s">
        <v>94</v>
      </c>
      <c r="M46" s="108">
        <v>-20393.329405050001</v>
      </c>
      <c r="N46" s="108">
        <v>1</v>
      </c>
      <c r="O46" s="108">
        <v>-20393.329405050001</v>
      </c>
      <c r="P46" t="s">
        <v>2365</v>
      </c>
      <c r="Q46" s="14" t="s">
        <v>96</v>
      </c>
    </row>
    <row r="47" spans="1:17" ht="30" x14ac:dyDescent="0.25">
      <c r="A47" t="s">
        <v>2392</v>
      </c>
      <c r="B47" t="s">
        <v>493</v>
      </c>
      <c r="C47" t="s">
        <v>107</v>
      </c>
      <c r="D47" t="s">
        <v>336</v>
      </c>
      <c r="E47" t="s">
        <v>101</v>
      </c>
      <c r="F47">
        <v>40700</v>
      </c>
      <c r="G47" t="s">
        <v>911</v>
      </c>
      <c r="I47" t="s">
        <v>269</v>
      </c>
      <c r="J47">
        <v>2026</v>
      </c>
      <c r="K47">
        <v>7</v>
      </c>
      <c r="L47" t="s">
        <v>94</v>
      </c>
      <c r="M47" s="108">
        <v>-30874.292324400001</v>
      </c>
      <c r="N47" s="108">
        <v>1</v>
      </c>
      <c r="O47" s="108">
        <v>-30874.292324400001</v>
      </c>
      <c r="P47" t="s">
        <v>2365</v>
      </c>
      <c r="Q47" s="14" t="s">
        <v>96</v>
      </c>
    </row>
    <row r="48" spans="1:17" ht="30" x14ac:dyDescent="0.25">
      <c r="A48" t="s">
        <v>2392</v>
      </c>
      <c r="B48" t="s">
        <v>495</v>
      </c>
      <c r="C48" t="s">
        <v>107</v>
      </c>
      <c r="D48" t="s">
        <v>336</v>
      </c>
      <c r="E48" t="s">
        <v>101</v>
      </c>
      <c r="F48">
        <v>40700</v>
      </c>
      <c r="G48" t="s">
        <v>911</v>
      </c>
      <c r="I48" t="s">
        <v>269</v>
      </c>
      <c r="J48">
        <v>2026</v>
      </c>
      <c r="K48">
        <v>7</v>
      </c>
      <c r="L48" t="s">
        <v>94</v>
      </c>
      <c r="M48" s="108">
        <v>-5759.4185722499997</v>
      </c>
      <c r="N48" s="108">
        <v>1</v>
      </c>
      <c r="O48" s="108">
        <v>-5759.4185722499997</v>
      </c>
      <c r="P48" t="s">
        <v>2365</v>
      </c>
      <c r="Q48" s="14" t="s">
        <v>96</v>
      </c>
    </row>
    <row r="49" spans="1:17" ht="30" x14ac:dyDescent="0.25">
      <c r="A49" t="s">
        <v>2610</v>
      </c>
      <c r="B49" t="s">
        <v>496</v>
      </c>
      <c r="C49" t="s">
        <v>265</v>
      </c>
      <c r="D49" t="s">
        <v>336</v>
      </c>
      <c r="E49" t="s">
        <v>101</v>
      </c>
      <c r="F49">
        <v>40700</v>
      </c>
      <c r="G49" t="s">
        <v>911</v>
      </c>
      <c r="I49" t="s">
        <v>269</v>
      </c>
      <c r="J49">
        <v>2026</v>
      </c>
      <c r="K49">
        <v>7</v>
      </c>
      <c r="L49" t="s">
        <v>94</v>
      </c>
      <c r="M49" s="108">
        <v>-1431.0039618000001</v>
      </c>
      <c r="N49" s="108">
        <v>1</v>
      </c>
      <c r="O49" s="108">
        <v>-1431.0039618000001</v>
      </c>
      <c r="P49" t="s">
        <v>2365</v>
      </c>
      <c r="Q49" s="14" t="s">
        <v>96</v>
      </c>
    </row>
    <row r="50" spans="1:17" ht="30" x14ac:dyDescent="0.25">
      <c r="A50" t="s">
        <v>2382</v>
      </c>
      <c r="B50" t="s">
        <v>359</v>
      </c>
      <c r="C50" t="s">
        <v>360</v>
      </c>
      <c r="D50" t="s">
        <v>336</v>
      </c>
      <c r="E50" t="s">
        <v>101</v>
      </c>
      <c r="F50">
        <v>40700</v>
      </c>
      <c r="G50" t="s">
        <v>911</v>
      </c>
      <c r="I50" t="s">
        <v>269</v>
      </c>
      <c r="J50">
        <v>2026</v>
      </c>
      <c r="K50">
        <v>7</v>
      </c>
      <c r="L50" t="s">
        <v>94</v>
      </c>
      <c r="M50" s="108">
        <v>-4755.7036810499994</v>
      </c>
      <c r="N50" s="108">
        <v>1</v>
      </c>
      <c r="O50" s="108">
        <v>-4755.7036810499994</v>
      </c>
      <c r="P50" t="s">
        <v>2365</v>
      </c>
      <c r="Q50" s="14" t="s">
        <v>96</v>
      </c>
    </row>
    <row r="51" spans="1:17" ht="30" x14ac:dyDescent="0.25">
      <c r="A51" t="s">
        <v>2392</v>
      </c>
      <c r="B51" t="s">
        <v>361</v>
      </c>
      <c r="C51" t="s">
        <v>107</v>
      </c>
      <c r="D51" t="s">
        <v>336</v>
      </c>
      <c r="E51" t="s">
        <v>101</v>
      </c>
      <c r="F51">
        <v>40700</v>
      </c>
      <c r="G51" t="s">
        <v>911</v>
      </c>
      <c r="I51" t="s">
        <v>269</v>
      </c>
      <c r="J51">
        <v>2026</v>
      </c>
      <c r="K51">
        <v>7</v>
      </c>
      <c r="L51" t="s">
        <v>94</v>
      </c>
      <c r="M51" s="108">
        <v>-1269.8766171</v>
      </c>
      <c r="N51" s="108">
        <v>1</v>
      </c>
      <c r="O51" s="108">
        <v>-1269.8766171</v>
      </c>
      <c r="P51" t="s">
        <v>2365</v>
      </c>
      <c r="Q51" s="14" t="s">
        <v>96</v>
      </c>
    </row>
    <row r="52" spans="1:17" ht="30" x14ac:dyDescent="0.25">
      <c r="A52" t="s">
        <v>2392</v>
      </c>
      <c r="B52" t="s">
        <v>364</v>
      </c>
      <c r="C52" t="s">
        <v>107</v>
      </c>
      <c r="D52" t="s">
        <v>336</v>
      </c>
      <c r="E52" t="s">
        <v>101</v>
      </c>
      <c r="F52">
        <v>40700</v>
      </c>
      <c r="G52" t="s">
        <v>911</v>
      </c>
      <c r="I52" t="s">
        <v>269</v>
      </c>
      <c r="J52">
        <v>2026</v>
      </c>
      <c r="K52">
        <v>7</v>
      </c>
      <c r="L52" t="s">
        <v>94</v>
      </c>
      <c r="M52" s="108">
        <v>-240.52365644999995</v>
      </c>
      <c r="N52" s="108">
        <v>1</v>
      </c>
      <c r="O52" s="108">
        <v>-240.52365644999995</v>
      </c>
      <c r="P52" t="s">
        <v>2365</v>
      </c>
      <c r="Q52" s="14" t="s">
        <v>96</v>
      </c>
    </row>
    <row r="53" spans="1:17" ht="30" x14ac:dyDescent="0.25">
      <c r="A53" t="s">
        <v>2610</v>
      </c>
      <c r="B53" t="s">
        <v>509</v>
      </c>
      <c r="C53" t="s">
        <v>265</v>
      </c>
      <c r="D53" t="s">
        <v>336</v>
      </c>
      <c r="E53" t="s">
        <v>101</v>
      </c>
      <c r="F53">
        <v>40700</v>
      </c>
      <c r="G53" t="s">
        <v>911</v>
      </c>
      <c r="I53" t="s">
        <v>269</v>
      </c>
      <c r="J53">
        <v>2026</v>
      </c>
      <c r="K53">
        <v>7</v>
      </c>
      <c r="L53" t="s">
        <v>94</v>
      </c>
      <c r="M53" s="108">
        <v>-2896.9041685500001</v>
      </c>
      <c r="N53" s="108">
        <v>1</v>
      </c>
      <c r="O53" s="108">
        <v>-2896.9041685500001</v>
      </c>
      <c r="P53" t="s">
        <v>2365</v>
      </c>
      <c r="Q53" s="14" t="s">
        <v>96</v>
      </c>
    </row>
    <row r="54" spans="1:17" ht="30" x14ac:dyDescent="0.25">
      <c r="A54" t="s">
        <v>2392</v>
      </c>
      <c r="B54" t="s">
        <v>511</v>
      </c>
      <c r="C54" t="s">
        <v>107</v>
      </c>
      <c r="D54" t="s">
        <v>336</v>
      </c>
      <c r="E54" t="s">
        <v>101</v>
      </c>
      <c r="F54">
        <v>40700</v>
      </c>
      <c r="G54" t="s">
        <v>911</v>
      </c>
      <c r="I54" t="s">
        <v>269</v>
      </c>
      <c r="J54">
        <v>2026</v>
      </c>
      <c r="K54">
        <v>7</v>
      </c>
      <c r="L54" t="s">
        <v>94</v>
      </c>
      <c r="M54" s="108">
        <v>-1833.8071174499999</v>
      </c>
      <c r="N54" s="108">
        <v>1</v>
      </c>
      <c r="O54" s="108">
        <v>-1833.8071174499999</v>
      </c>
      <c r="P54" t="s">
        <v>2365</v>
      </c>
      <c r="Q54" s="14" t="s">
        <v>96</v>
      </c>
    </row>
    <row r="55" spans="1:17" ht="30" x14ac:dyDescent="0.25">
      <c r="A55" t="s">
        <v>2392</v>
      </c>
      <c r="B55" t="s">
        <v>516</v>
      </c>
      <c r="C55" t="s">
        <v>107</v>
      </c>
      <c r="D55" t="s">
        <v>336</v>
      </c>
      <c r="E55" t="s">
        <v>101</v>
      </c>
      <c r="F55">
        <v>40700</v>
      </c>
      <c r="G55" t="s">
        <v>911</v>
      </c>
      <c r="I55" t="s">
        <v>269</v>
      </c>
      <c r="J55">
        <v>2026</v>
      </c>
      <c r="K55">
        <v>7</v>
      </c>
      <c r="L55" t="s">
        <v>94</v>
      </c>
      <c r="M55" s="108">
        <v>-3101.6373444000001</v>
      </c>
      <c r="N55" s="108">
        <v>1</v>
      </c>
      <c r="O55" s="108">
        <v>-3101.6373444000001</v>
      </c>
      <c r="P55" t="s">
        <v>2365</v>
      </c>
      <c r="Q55" s="14" t="s">
        <v>96</v>
      </c>
    </row>
    <row r="56" spans="1:17" ht="30" x14ac:dyDescent="0.25">
      <c r="A56" t="s">
        <v>2610</v>
      </c>
      <c r="B56" t="s">
        <v>286</v>
      </c>
      <c r="C56" t="s">
        <v>265</v>
      </c>
      <c r="D56" t="s">
        <v>336</v>
      </c>
      <c r="E56" t="s">
        <v>101</v>
      </c>
      <c r="F56">
        <v>40700</v>
      </c>
      <c r="G56" t="s">
        <v>911</v>
      </c>
      <c r="I56" t="s">
        <v>269</v>
      </c>
      <c r="J56">
        <v>2026</v>
      </c>
      <c r="K56">
        <v>7</v>
      </c>
      <c r="L56" t="s">
        <v>94</v>
      </c>
      <c r="M56" s="108">
        <v>-77678.17451099999</v>
      </c>
      <c r="N56" s="108">
        <v>1</v>
      </c>
      <c r="O56" s="108">
        <v>-77678.17451099999</v>
      </c>
      <c r="P56" t="s">
        <v>2365</v>
      </c>
      <c r="Q56" s="14" t="s">
        <v>96</v>
      </c>
    </row>
    <row r="57" spans="1:17" ht="30" x14ac:dyDescent="0.25">
      <c r="A57" t="s">
        <v>2610</v>
      </c>
      <c r="B57" t="s">
        <v>366</v>
      </c>
      <c r="C57" t="s">
        <v>265</v>
      </c>
      <c r="D57" t="s">
        <v>336</v>
      </c>
      <c r="E57" t="s">
        <v>101</v>
      </c>
      <c r="F57">
        <v>40700</v>
      </c>
      <c r="G57" t="s">
        <v>911</v>
      </c>
      <c r="I57" t="s">
        <v>269</v>
      </c>
      <c r="J57">
        <v>2026</v>
      </c>
      <c r="K57">
        <v>7</v>
      </c>
      <c r="L57" t="s">
        <v>94</v>
      </c>
      <c r="M57" s="108">
        <v>-6345.4979269499991</v>
      </c>
      <c r="N57" s="108">
        <v>1</v>
      </c>
      <c r="O57" s="108">
        <v>-6345.4979269499991</v>
      </c>
      <c r="P57" t="s">
        <v>2365</v>
      </c>
      <c r="Q57" s="14" t="s">
        <v>96</v>
      </c>
    </row>
    <row r="58" spans="1:17" ht="30" x14ac:dyDescent="0.25">
      <c r="A58" t="s">
        <v>2610</v>
      </c>
      <c r="B58" t="s">
        <v>367</v>
      </c>
      <c r="C58" t="s">
        <v>265</v>
      </c>
      <c r="D58" t="s">
        <v>336</v>
      </c>
      <c r="E58" t="s">
        <v>101</v>
      </c>
      <c r="F58">
        <v>40700</v>
      </c>
      <c r="G58" t="s">
        <v>911</v>
      </c>
      <c r="I58" t="s">
        <v>269</v>
      </c>
      <c r="J58">
        <v>2026</v>
      </c>
      <c r="K58">
        <v>7</v>
      </c>
      <c r="L58" t="s">
        <v>94</v>
      </c>
      <c r="M58" s="108">
        <v>-684.88332884999988</v>
      </c>
      <c r="N58" s="108">
        <v>1</v>
      </c>
      <c r="O58" s="108">
        <v>-684.88332884999988</v>
      </c>
      <c r="P58" t="s">
        <v>2365</v>
      </c>
      <c r="Q58" s="14" t="s">
        <v>96</v>
      </c>
    </row>
    <row r="59" spans="1:17" ht="30" x14ac:dyDescent="0.25">
      <c r="A59" t="s">
        <v>2610</v>
      </c>
      <c r="B59" t="s">
        <v>288</v>
      </c>
      <c r="C59" t="s">
        <v>265</v>
      </c>
      <c r="D59" t="s">
        <v>336</v>
      </c>
      <c r="E59" t="s">
        <v>101</v>
      </c>
      <c r="F59">
        <v>40700</v>
      </c>
      <c r="G59" t="s">
        <v>911</v>
      </c>
      <c r="I59" t="s">
        <v>269</v>
      </c>
      <c r="J59">
        <v>2026</v>
      </c>
      <c r="K59">
        <v>7</v>
      </c>
      <c r="L59" t="s">
        <v>94</v>
      </c>
      <c r="M59" s="108">
        <v>-12710.893620599998</v>
      </c>
      <c r="N59" s="108">
        <v>1</v>
      </c>
      <c r="O59" s="108">
        <v>-12710.893620599998</v>
      </c>
      <c r="P59" t="s">
        <v>2365</v>
      </c>
      <c r="Q59" s="14" t="s">
        <v>96</v>
      </c>
    </row>
    <row r="60" spans="1:17" ht="30" x14ac:dyDescent="0.25">
      <c r="A60" t="s">
        <v>2392</v>
      </c>
      <c r="B60" t="s">
        <v>519</v>
      </c>
      <c r="C60" t="s">
        <v>107</v>
      </c>
      <c r="D60" t="s">
        <v>336</v>
      </c>
      <c r="E60" t="s">
        <v>101</v>
      </c>
      <c r="F60">
        <v>40700</v>
      </c>
      <c r="G60" t="s">
        <v>911</v>
      </c>
      <c r="I60" t="s">
        <v>269</v>
      </c>
      <c r="J60">
        <v>2026</v>
      </c>
      <c r="K60">
        <v>7</v>
      </c>
      <c r="L60" t="s">
        <v>94</v>
      </c>
      <c r="M60" s="108">
        <v>-28565.360085150005</v>
      </c>
      <c r="N60" s="108">
        <v>1</v>
      </c>
      <c r="O60" s="108">
        <v>-28565.360085150005</v>
      </c>
      <c r="P60" t="s">
        <v>2365</v>
      </c>
      <c r="Q60" s="14" t="s">
        <v>96</v>
      </c>
    </row>
    <row r="61" spans="1:17" ht="30" x14ac:dyDescent="0.25">
      <c r="A61" t="s">
        <v>2392</v>
      </c>
      <c r="B61" t="s">
        <v>370</v>
      </c>
      <c r="C61" t="s">
        <v>107</v>
      </c>
      <c r="D61" t="s">
        <v>336</v>
      </c>
      <c r="E61" t="s">
        <v>101</v>
      </c>
      <c r="F61">
        <v>40700</v>
      </c>
      <c r="G61" t="s">
        <v>911</v>
      </c>
      <c r="I61" t="s">
        <v>269</v>
      </c>
      <c r="J61">
        <v>2026</v>
      </c>
      <c r="K61">
        <v>7</v>
      </c>
      <c r="L61" t="s">
        <v>94</v>
      </c>
      <c r="M61" s="108">
        <v>-1491.9435772500001</v>
      </c>
      <c r="N61" s="108">
        <v>1</v>
      </c>
      <c r="O61" s="108">
        <v>-1491.9435772500001</v>
      </c>
      <c r="P61" t="s">
        <v>2365</v>
      </c>
      <c r="Q61" s="14" t="s">
        <v>96</v>
      </c>
    </row>
    <row r="62" spans="1:17" ht="30" x14ac:dyDescent="0.25">
      <c r="A62" t="s">
        <v>2610</v>
      </c>
      <c r="B62" t="s">
        <v>520</v>
      </c>
      <c r="C62" t="s">
        <v>265</v>
      </c>
      <c r="D62" t="s">
        <v>336</v>
      </c>
      <c r="E62" t="s">
        <v>101</v>
      </c>
      <c r="F62">
        <v>40700</v>
      </c>
      <c r="G62" t="s">
        <v>911</v>
      </c>
      <c r="I62" t="s">
        <v>269</v>
      </c>
      <c r="J62">
        <v>2026</v>
      </c>
      <c r="K62">
        <v>7</v>
      </c>
      <c r="L62" t="s">
        <v>94</v>
      </c>
      <c r="M62" s="108">
        <v>-19019.695719150001</v>
      </c>
      <c r="N62" s="108">
        <v>1</v>
      </c>
      <c r="O62" s="108">
        <v>-19019.695719150001</v>
      </c>
      <c r="P62" t="s">
        <v>2365</v>
      </c>
      <c r="Q62" s="14" t="s">
        <v>96</v>
      </c>
    </row>
    <row r="63" spans="1:17" ht="30" x14ac:dyDescent="0.25">
      <c r="A63" t="s">
        <v>2392</v>
      </c>
      <c r="B63" t="s">
        <v>3165</v>
      </c>
      <c r="C63" t="s">
        <v>107</v>
      </c>
      <c r="D63" t="s">
        <v>336</v>
      </c>
      <c r="E63" t="s">
        <v>101</v>
      </c>
      <c r="F63">
        <v>40700</v>
      </c>
      <c r="G63" t="s">
        <v>911</v>
      </c>
      <c r="I63" t="s">
        <v>269</v>
      </c>
      <c r="J63">
        <v>2026</v>
      </c>
      <c r="K63">
        <v>7</v>
      </c>
      <c r="L63" t="s">
        <v>94</v>
      </c>
      <c r="M63" s="108">
        <v>-47809.708386300001</v>
      </c>
      <c r="N63" s="108">
        <v>1</v>
      </c>
      <c r="O63" s="108">
        <v>-47809.708386300001</v>
      </c>
      <c r="P63" t="s">
        <v>2365</v>
      </c>
      <c r="Q63" s="14" t="s">
        <v>96</v>
      </c>
    </row>
    <row r="64" spans="1:17" ht="30" x14ac:dyDescent="0.25">
      <c r="A64" t="s">
        <v>2392</v>
      </c>
      <c r="B64" t="s">
        <v>3166</v>
      </c>
      <c r="C64" t="s">
        <v>107</v>
      </c>
      <c r="D64" t="s">
        <v>336</v>
      </c>
      <c r="E64" t="s">
        <v>101</v>
      </c>
      <c r="F64">
        <v>40700</v>
      </c>
      <c r="G64" t="s">
        <v>911</v>
      </c>
      <c r="I64" t="s">
        <v>269</v>
      </c>
      <c r="J64">
        <v>2026</v>
      </c>
      <c r="K64">
        <v>7</v>
      </c>
      <c r="L64" t="s">
        <v>94</v>
      </c>
      <c r="M64" s="108">
        <v>-23550.205831949999</v>
      </c>
      <c r="N64" s="108">
        <v>1</v>
      </c>
      <c r="O64" s="108">
        <v>-23550.205831949999</v>
      </c>
      <c r="P64" t="s">
        <v>2365</v>
      </c>
      <c r="Q64" s="14" t="s">
        <v>96</v>
      </c>
    </row>
    <row r="65" spans="1:17" ht="30" x14ac:dyDescent="0.25">
      <c r="A65" t="s">
        <v>2610</v>
      </c>
      <c r="B65" t="s">
        <v>3167</v>
      </c>
      <c r="C65" t="s">
        <v>265</v>
      </c>
      <c r="D65" t="s">
        <v>336</v>
      </c>
      <c r="E65" t="s">
        <v>101</v>
      </c>
      <c r="F65">
        <v>40700</v>
      </c>
      <c r="G65" t="s">
        <v>911</v>
      </c>
      <c r="I65" t="s">
        <v>269</v>
      </c>
      <c r="J65">
        <v>2026</v>
      </c>
      <c r="K65">
        <v>7</v>
      </c>
      <c r="L65" t="s">
        <v>94</v>
      </c>
      <c r="M65" s="108">
        <v>-20136.309469499993</v>
      </c>
      <c r="N65" s="108">
        <v>1</v>
      </c>
      <c r="O65" s="108">
        <v>-20136.309469499993</v>
      </c>
      <c r="P65" t="s">
        <v>2365</v>
      </c>
      <c r="Q65" s="14" t="s">
        <v>96</v>
      </c>
    </row>
    <row r="66" spans="1:17" ht="30" x14ac:dyDescent="0.25">
      <c r="A66" t="s">
        <v>2734</v>
      </c>
      <c r="B66" t="s">
        <v>3168</v>
      </c>
      <c r="C66" t="s">
        <v>373</v>
      </c>
      <c r="D66" t="s">
        <v>336</v>
      </c>
      <c r="E66" t="s">
        <v>101</v>
      </c>
      <c r="F66">
        <v>40700</v>
      </c>
      <c r="G66" t="s">
        <v>911</v>
      </c>
      <c r="I66" t="s">
        <v>269</v>
      </c>
      <c r="J66">
        <v>2026</v>
      </c>
      <c r="K66">
        <v>7</v>
      </c>
      <c r="L66" t="s">
        <v>94</v>
      </c>
      <c r="M66" s="108">
        <v>-735.33541409999998</v>
      </c>
      <c r="N66" s="108">
        <v>1</v>
      </c>
      <c r="O66" s="108">
        <v>-735.33541409999998</v>
      </c>
      <c r="P66" t="s">
        <v>2365</v>
      </c>
      <c r="Q66" s="14" t="s">
        <v>96</v>
      </c>
    </row>
    <row r="67" spans="1:17" ht="30" x14ac:dyDescent="0.25">
      <c r="A67" t="s">
        <v>2632</v>
      </c>
      <c r="B67" t="s">
        <v>564</v>
      </c>
      <c r="C67" t="s">
        <v>389</v>
      </c>
      <c r="D67" t="s">
        <v>336</v>
      </c>
      <c r="E67" t="s">
        <v>101</v>
      </c>
      <c r="F67">
        <v>40700</v>
      </c>
      <c r="G67" t="s">
        <v>911</v>
      </c>
      <c r="I67" t="s">
        <v>269</v>
      </c>
      <c r="J67">
        <v>2026</v>
      </c>
      <c r="K67">
        <v>7</v>
      </c>
      <c r="L67" t="s">
        <v>94</v>
      </c>
      <c r="M67" s="108">
        <v>-9288.5777575499997</v>
      </c>
      <c r="N67" s="108">
        <v>1</v>
      </c>
      <c r="O67" s="108">
        <v>-9288.5777575499997</v>
      </c>
      <c r="P67" t="s">
        <v>2365</v>
      </c>
      <c r="Q67" s="14" t="s">
        <v>96</v>
      </c>
    </row>
    <row r="68" spans="1:17" ht="30" x14ac:dyDescent="0.25">
      <c r="A68" t="s">
        <v>2516</v>
      </c>
      <c r="B68" t="s">
        <v>565</v>
      </c>
      <c r="C68" t="s">
        <v>296</v>
      </c>
      <c r="D68" t="s">
        <v>336</v>
      </c>
      <c r="E68" t="s">
        <v>101</v>
      </c>
      <c r="F68">
        <v>40700</v>
      </c>
      <c r="G68" t="s">
        <v>911</v>
      </c>
      <c r="I68" t="s">
        <v>269</v>
      </c>
      <c r="J68">
        <v>2026</v>
      </c>
      <c r="K68">
        <v>7</v>
      </c>
      <c r="L68" t="s">
        <v>94</v>
      </c>
      <c r="M68" s="108">
        <v>-1864.4456544000002</v>
      </c>
      <c r="N68" s="108">
        <v>1</v>
      </c>
      <c r="O68" s="108">
        <v>-1864.4456544000002</v>
      </c>
      <c r="P68" t="s">
        <v>2365</v>
      </c>
      <c r="Q68" s="14" t="s">
        <v>96</v>
      </c>
    </row>
    <row r="69" spans="1:17" ht="30" x14ac:dyDescent="0.25">
      <c r="A69" t="s">
        <v>2516</v>
      </c>
      <c r="B69" t="s">
        <v>3169</v>
      </c>
      <c r="C69" t="s">
        <v>296</v>
      </c>
      <c r="D69" t="s">
        <v>336</v>
      </c>
      <c r="E69" t="s">
        <v>101</v>
      </c>
      <c r="F69">
        <v>40700</v>
      </c>
      <c r="G69" t="s">
        <v>911</v>
      </c>
      <c r="I69" t="s">
        <v>269</v>
      </c>
      <c r="J69">
        <v>2026</v>
      </c>
      <c r="K69">
        <v>7</v>
      </c>
      <c r="L69" t="s">
        <v>94</v>
      </c>
      <c r="M69" s="108">
        <v>-11882.400374250001</v>
      </c>
      <c r="N69" s="108">
        <v>1</v>
      </c>
      <c r="O69" s="108">
        <v>-11882.400374250001</v>
      </c>
      <c r="P69" t="s">
        <v>2365</v>
      </c>
      <c r="Q69" s="14" t="s">
        <v>96</v>
      </c>
    </row>
    <row r="70" spans="1:17" ht="30" x14ac:dyDescent="0.25">
      <c r="A70" t="s">
        <v>2377</v>
      </c>
      <c r="B70">
        <v>20190360</v>
      </c>
      <c r="C70" t="s">
        <v>316</v>
      </c>
      <c r="D70" t="s">
        <v>336</v>
      </c>
      <c r="E70" t="s">
        <v>101</v>
      </c>
      <c r="F70">
        <v>40700</v>
      </c>
      <c r="G70" t="s">
        <v>911</v>
      </c>
      <c r="I70" t="s">
        <v>269</v>
      </c>
      <c r="J70">
        <v>2026</v>
      </c>
      <c r="K70">
        <v>7</v>
      </c>
      <c r="L70" t="s">
        <v>94</v>
      </c>
      <c r="M70" s="108">
        <v>-1760.1329780999997</v>
      </c>
      <c r="N70" s="108">
        <v>1</v>
      </c>
      <c r="O70" s="108">
        <v>-1760.1329780999997</v>
      </c>
      <c r="P70" t="s">
        <v>2365</v>
      </c>
      <c r="Q70" s="14" t="s">
        <v>96</v>
      </c>
    </row>
    <row r="71" spans="1:17" ht="30" x14ac:dyDescent="0.25">
      <c r="A71" t="s">
        <v>2377</v>
      </c>
      <c r="B71">
        <v>20180244</v>
      </c>
      <c r="C71" t="s">
        <v>316</v>
      </c>
      <c r="D71" t="s">
        <v>336</v>
      </c>
      <c r="E71" t="s">
        <v>101</v>
      </c>
      <c r="F71">
        <v>40700</v>
      </c>
      <c r="G71" t="s">
        <v>911</v>
      </c>
      <c r="I71" t="s">
        <v>269</v>
      </c>
      <c r="J71">
        <v>2026</v>
      </c>
      <c r="K71">
        <v>7</v>
      </c>
      <c r="L71" t="s">
        <v>94</v>
      </c>
      <c r="M71" s="108">
        <v>-60993.667286999989</v>
      </c>
      <c r="N71" s="108">
        <v>1</v>
      </c>
      <c r="O71" s="108">
        <v>-60993.667286999989</v>
      </c>
      <c r="P71" t="s">
        <v>2365</v>
      </c>
      <c r="Q71" s="14" t="s">
        <v>96</v>
      </c>
    </row>
    <row r="72" spans="1:17" ht="30" x14ac:dyDescent="0.25">
      <c r="A72" t="s">
        <v>2516</v>
      </c>
      <c r="B72" t="s">
        <v>306</v>
      </c>
      <c r="C72" t="s">
        <v>296</v>
      </c>
      <c r="D72" t="s">
        <v>336</v>
      </c>
      <c r="E72" t="s">
        <v>101</v>
      </c>
      <c r="F72">
        <v>40700</v>
      </c>
      <c r="G72" t="s">
        <v>911</v>
      </c>
      <c r="I72" t="s">
        <v>269</v>
      </c>
      <c r="J72">
        <v>2026</v>
      </c>
      <c r="K72">
        <v>7</v>
      </c>
      <c r="L72" t="s">
        <v>94</v>
      </c>
      <c r="M72" s="108">
        <v>-7686.7274137499999</v>
      </c>
      <c r="N72" s="108">
        <v>1</v>
      </c>
      <c r="O72" s="108">
        <v>-7686.7274137499999</v>
      </c>
      <c r="P72" t="s">
        <v>2365</v>
      </c>
      <c r="Q72" s="14" t="s">
        <v>96</v>
      </c>
    </row>
    <row r="73" spans="1:17" ht="30" x14ac:dyDescent="0.25">
      <c r="A73" t="s">
        <v>2382</v>
      </c>
      <c r="B73" t="s">
        <v>2131</v>
      </c>
      <c r="C73" t="s">
        <v>451</v>
      </c>
      <c r="D73" t="s">
        <v>336</v>
      </c>
      <c r="E73" t="s">
        <v>101</v>
      </c>
      <c r="F73">
        <v>40700</v>
      </c>
      <c r="G73" t="s">
        <v>911</v>
      </c>
      <c r="I73" t="s">
        <v>269</v>
      </c>
      <c r="J73">
        <v>2026</v>
      </c>
      <c r="K73">
        <v>7</v>
      </c>
      <c r="L73" t="s">
        <v>94</v>
      </c>
      <c r="M73" s="108">
        <v>-2349.0675705000003</v>
      </c>
      <c r="N73" s="108">
        <v>1</v>
      </c>
      <c r="O73" s="108">
        <v>-2349.0675705000003</v>
      </c>
      <c r="P73" t="s">
        <v>2365</v>
      </c>
      <c r="Q73" s="14" t="s">
        <v>96</v>
      </c>
    </row>
    <row r="74" spans="1:17" ht="30" x14ac:dyDescent="0.25">
      <c r="A74" t="s">
        <v>2516</v>
      </c>
      <c r="B74" t="s">
        <v>308</v>
      </c>
      <c r="C74" t="s">
        <v>296</v>
      </c>
      <c r="D74" t="s">
        <v>336</v>
      </c>
      <c r="E74" t="s">
        <v>101</v>
      </c>
      <c r="F74">
        <v>40700</v>
      </c>
      <c r="G74" t="s">
        <v>911</v>
      </c>
      <c r="I74" t="s">
        <v>269</v>
      </c>
      <c r="J74">
        <v>2026</v>
      </c>
      <c r="K74">
        <v>7</v>
      </c>
      <c r="L74" t="s">
        <v>94</v>
      </c>
      <c r="M74" s="108">
        <v>-11019.1401348</v>
      </c>
      <c r="N74" s="108">
        <v>1</v>
      </c>
      <c r="O74" s="108">
        <v>-11019.1401348</v>
      </c>
      <c r="P74" t="s">
        <v>2365</v>
      </c>
      <c r="Q74" s="14" t="s">
        <v>96</v>
      </c>
    </row>
    <row r="75" spans="1:17" ht="30" x14ac:dyDescent="0.25">
      <c r="A75" t="s">
        <v>2377</v>
      </c>
      <c r="B75">
        <v>20190341</v>
      </c>
      <c r="C75" t="s">
        <v>316</v>
      </c>
      <c r="D75" t="s">
        <v>336</v>
      </c>
      <c r="E75" t="s">
        <v>101</v>
      </c>
      <c r="F75">
        <v>40700</v>
      </c>
      <c r="G75" t="s">
        <v>911</v>
      </c>
      <c r="I75" t="s">
        <v>269</v>
      </c>
      <c r="J75">
        <v>2026</v>
      </c>
      <c r="K75">
        <v>7</v>
      </c>
      <c r="L75" t="s">
        <v>94</v>
      </c>
      <c r="M75" s="108">
        <v>-3825.0307063499995</v>
      </c>
      <c r="N75" s="108">
        <v>1</v>
      </c>
      <c r="O75" s="108">
        <v>-3825.0307063499995</v>
      </c>
      <c r="P75" t="s">
        <v>2365</v>
      </c>
      <c r="Q75" s="14" t="s">
        <v>96</v>
      </c>
    </row>
    <row r="76" spans="1:17" ht="30" x14ac:dyDescent="0.25">
      <c r="A76" t="s">
        <v>2377</v>
      </c>
      <c r="B76">
        <v>20230016</v>
      </c>
      <c r="C76" t="s">
        <v>316</v>
      </c>
      <c r="D76" t="s">
        <v>336</v>
      </c>
      <c r="E76" t="s">
        <v>101</v>
      </c>
      <c r="F76">
        <v>40700</v>
      </c>
      <c r="G76" t="s">
        <v>911</v>
      </c>
      <c r="I76" t="s">
        <v>269</v>
      </c>
      <c r="J76">
        <v>2026</v>
      </c>
      <c r="K76">
        <v>7</v>
      </c>
      <c r="L76" t="s">
        <v>94</v>
      </c>
      <c r="M76" s="108">
        <v>-2681.94255105</v>
      </c>
      <c r="N76" s="108">
        <v>1</v>
      </c>
      <c r="O76" s="108">
        <v>-2681.94255105</v>
      </c>
      <c r="P76" t="s">
        <v>2365</v>
      </c>
      <c r="Q76" s="14" t="s">
        <v>96</v>
      </c>
    </row>
    <row r="77" spans="1:17" ht="30" x14ac:dyDescent="0.25">
      <c r="A77" t="s">
        <v>2377</v>
      </c>
      <c r="B77">
        <v>20200041</v>
      </c>
      <c r="C77" t="s">
        <v>316</v>
      </c>
      <c r="D77" t="s">
        <v>336</v>
      </c>
      <c r="E77" t="s">
        <v>101</v>
      </c>
      <c r="F77">
        <v>40700</v>
      </c>
      <c r="G77" t="s">
        <v>911</v>
      </c>
      <c r="I77" t="s">
        <v>269</v>
      </c>
      <c r="J77">
        <v>2026</v>
      </c>
      <c r="K77">
        <v>7</v>
      </c>
      <c r="L77" t="s">
        <v>94</v>
      </c>
      <c r="M77" s="108">
        <v>-99818.846224649998</v>
      </c>
      <c r="N77" s="108">
        <v>1</v>
      </c>
      <c r="O77" s="108">
        <v>-99818.846224649998</v>
      </c>
      <c r="P77" t="s">
        <v>2365</v>
      </c>
      <c r="Q77" s="14" t="s">
        <v>96</v>
      </c>
    </row>
    <row r="78" spans="1:17" ht="30" x14ac:dyDescent="0.25">
      <c r="A78" t="s">
        <v>2516</v>
      </c>
      <c r="B78" t="s">
        <v>580</v>
      </c>
      <c r="C78" t="s">
        <v>296</v>
      </c>
      <c r="D78" t="s">
        <v>336</v>
      </c>
      <c r="E78" t="s">
        <v>101</v>
      </c>
      <c r="F78">
        <v>40700</v>
      </c>
      <c r="G78" t="s">
        <v>911</v>
      </c>
      <c r="I78" t="s">
        <v>269</v>
      </c>
      <c r="J78">
        <v>2026</v>
      </c>
      <c r="K78">
        <v>7</v>
      </c>
      <c r="L78" t="s">
        <v>94</v>
      </c>
      <c r="M78" s="108">
        <v>-9541.0148085000001</v>
      </c>
      <c r="N78" s="108">
        <v>1</v>
      </c>
      <c r="O78" s="108">
        <v>-9541.0148085000001</v>
      </c>
      <c r="P78" t="s">
        <v>2365</v>
      </c>
      <c r="Q78" s="14" t="s">
        <v>96</v>
      </c>
    </row>
    <row r="79" spans="1:17" ht="30" x14ac:dyDescent="0.25">
      <c r="A79" t="s">
        <v>2516</v>
      </c>
      <c r="B79" t="s">
        <v>581</v>
      </c>
      <c r="C79" t="s">
        <v>296</v>
      </c>
      <c r="D79" t="s">
        <v>336</v>
      </c>
      <c r="E79" t="s">
        <v>101</v>
      </c>
      <c r="F79">
        <v>40700</v>
      </c>
      <c r="G79" t="s">
        <v>911</v>
      </c>
      <c r="I79" t="s">
        <v>269</v>
      </c>
      <c r="J79">
        <v>2026</v>
      </c>
      <c r="K79">
        <v>7</v>
      </c>
      <c r="L79" t="s">
        <v>94</v>
      </c>
      <c r="M79" s="108">
        <v>-1408.5825673500001</v>
      </c>
      <c r="N79" s="108">
        <v>1</v>
      </c>
      <c r="O79" s="108">
        <v>-1408.5825673500001</v>
      </c>
      <c r="P79" t="s">
        <v>2365</v>
      </c>
      <c r="Q79" s="14" t="s">
        <v>96</v>
      </c>
    </row>
    <row r="80" spans="1:17" ht="30" x14ac:dyDescent="0.25">
      <c r="A80" t="s">
        <v>2377</v>
      </c>
      <c r="B80">
        <v>20210081</v>
      </c>
      <c r="C80" t="s">
        <v>316</v>
      </c>
      <c r="D80" t="s">
        <v>336</v>
      </c>
      <c r="E80" t="s">
        <v>101</v>
      </c>
      <c r="F80">
        <v>40700</v>
      </c>
      <c r="G80" t="s">
        <v>911</v>
      </c>
      <c r="I80" t="s">
        <v>269</v>
      </c>
      <c r="J80">
        <v>2026</v>
      </c>
      <c r="K80">
        <v>7</v>
      </c>
      <c r="L80" t="s">
        <v>94</v>
      </c>
      <c r="M80" s="108">
        <v>-23826.060276900003</v>
      </c>
      <c r="N80" s="108">
        <v>1</v>
      </c>
      <c r="O80" s="108">
        <v>-23826.060276900003</v>
      </c>
      <c r="P80" t="s">
        <v>2365</v>
      </c>
      <c r="Q80" s="14" t="s">
        <v>96</v>
      </c>
    </row>
    <row r="81" spans="1:17" ht="30" x14ac:dyDescent="0.25">
      <c r="A81" t="s">
        <v>2516</v>
      </c>
      <c r="B81" t="s">
        <v>585</v>
      </c>
      <c r="C81" t="s">
        <v>296</v>
      </c>
      <c r="D81" t="s">
        <v>336</v>
      </c>
      <c r="E81" t="s">
        <v>101</v>
      </c>
      <c r="F81">
        <v>40700</v>
      </c>
      <c r="G81" t="s">
        <v>911</v>
      </c>
      <c r="I81" t="s">
        <v>269</v>
      </c>
      <c r="J81">
        <v>2026</v>
      </c>
      <c r="K81">
        <v>7</v>
      </c>
      <c r="L81" t="s">
        <v>94</v>
      </c>
      <c r="M81" s="108">
        <v>-2933.5198724999996</v>
      </c>
      <c r="N81" s="108">
        <v>1</v>
      </c>
      <c r="O81" s="108">
        <v>-2933.5198724999996</v>
      </c>
      <c r="P81" t="s">
        <v>2365</v>
      </c>
      <c r="Q81" s="14" t="s">
        <v>96</v>
      </c>
    </row>
    <row r="82" spans="1:17" ht="30" x14ac:dyDescent="0.25">
      <c r="A82" t="s">
        <v>2516</v>
      </c>
      <c r="B82" t="s">
        <v>586</v>
      </c>
      <c r="C82" t="s">
        <v>296</v>
      </c>
      <c r="D82" t="s">
        <v>336</v>
      </c>
      <c r="E82" t="s">
        <v>101</v>
      </c>
      <c r="F82">
        <v>40700</v>
      </c>
      <c r="G82" t="s">
        <v>911</v>
      </c>
      <c r="I82" t="s">
        <v>269</v>
      </c>
      <c r="J82">
        <v>2026</v>
      </c>
      <c r="K82">
        <v>7</v>
      </c>
      <c r="L82" t="s">
        <v>94</v>
      </c>
      <c r="M82" s="108">
        <v>-4147.0619830499982</v>
      </c>
      <c r="N82" s="108">
        <v>1</v>
      </c>
      <c r="O82" s="108">
        <v>-4147.0619830499982</v>
      </c>
      <c r="P82" t="s">
        <v>2365</v>
      </c>
      <c r="Q82" s="14" t="s">
        <v>96</v>
      </c>
    </row>
    <row r="83" spans="1:17" ht="30" x14ac:dyDescent="0.25">
      <c r="A83" t="s">
        <v>2516</v>
      </c>
      <c r="B83" t="s">
        <v>311</v>
      </c>
      <c r="C83" t="s">
        <v>296</v>
      </c>
      <c r="D83" t="s">
        <v>336</v>
      </c>
      <c r="E83" t="s">
        <v>101</v>
      </c>
      <c r="F83">
        <v>40700</v>
      </c>
      <c r="G83" t="s">
        <v>911</v>
      </c>
      <c r="I83" t="s">
        <v>269</v>
      </c>
      <c r="J83">
        <v>2026</v>
      </c>
      <c r="K83">
        <v>7</v>
      </c>
      <c r="L83" t="s">
        <v>94</v>
      </c>
      <c r="M83" s="108">
        <v>-1686.5594329499997</v>
      </c>
      <c r="N83" s="108">
        <v>1</v>
      </c>
      <c r="O83" s="108">
        <v>-1686.5594329499997</v>
      </c>
      <c r="P83" t="s">
        <v>2365</v>
      </c>
      <c r="Q83" s="14" t="s">
        <v>96</v>
      </c>
    </row>
    <row r="84" spans="1:17" ht="30" x14ac:dyDescent="0.25">
      <c r="A84" t="s">
        <v>2516</v>
      </c>
      <c r="B84" t="s">
        <v>383</v>
      </c>
      <c r="C84" t="s">
        <v>296</v>
      </c>
      <c r="D84" t="s">
        <v>336</v>
      </c>
      <c r="E84" t="s">
        <v>101</v>
      </c>
      <c r="F84">
        <v>40700</v>
      </c>
      <c r="G84" t="s">
        <v>911</v>
      </c>
      <c r="I84" t="s">
        <v>269</v>
      </c>
      <c r="J84">
        <v>2026</v>
      </c>
      <c r="K84">
        <v>7</v>
      </c>
      <c r="L84" t="s">
        <v>94</v>
      </c>
      <c r="M84" s="108">
        <v>-4790.4303194999993</v>
      </c>
      <c r="N84" s="108">
        <v>1</v>
      </c>
      <c r="O84" s="108">
        <v>-4790.4303194999993</v>
      </c>
      <c r="P84" t="s">
        <v>2365</v>
      </c>
      <c r="Q84" s="14" t="s">
        <v>96</v>
      </c>
    </row>
    <row r="85" spans="1:17" ht="30" x14ac:dyDescent="0.25">
      <c r="A85" t="s">
        <v>2377</v>
      </c>
      <c r="B85">
        <v>20240178</v>
      </c>
      <c r="C85" t="s">
        <v>316</v>
      </c>
      <c r="D85" t="s">
        <v>336</v>
      </c>
      <c r="E85" t="s">
        <v>101</v>
      </c>
      <c r="F85">
        <v>40700</v>
      </c>
      <c r="G85" t="s">
        <v>911</v>
      </c>
      <c r="I85" t="s">
        <v>269</v>
      </c>
      <c r="J85">
        <v>2026</v>
      </c>
      <c r="K85">
        <v>7</v>
      </c>
      <c r="L85" t="s">
        <v>94</v>
      </c>
      <c r="M85" s="108">
        <v>-74304.798311099992</v>
      </c>
      <c r="N85" s="108">
        <v>1</v>
      </c>
      <c r="O85" s="108">
        <v>-74304.798311099992</v>
      </c>
      <c r="P85" t="s">
        <v>2365</v>
      </c>
      <c r="Q85" s="14" t="s">
        <v>96</v>
      </c>
    </row>
    <row r="86" spans="1:17" ht="30" x14ac:dyDescent="0.25">
      <c r="A86" t="s">
        <v>2377</v>
      </c>
      <c r="B86">
        <v>20220196</v>
      </c>
      <c r="C86" t="s">
        <v>316</v>
      </c>
      <c r="D86" t="s">
        <v>336</v>
      </c>
      <c r="E86" t="s">
        <v>101</v>
      </c>
      <c r="F86">
        <v>40700</v>
      </c>
      <c r="G86" t="s">
        <v>911</v>
      </c>
      <c r="I86" t="s">
        <v>269</v>
      </c>
      <c r="J86">
        <v>2026</v>
      </c>
      <c r="K86">
        <v>7</v>
      </c>
      <c r="L86" t="s">
        <v>94</v>
      </c>
      <c r="M86" s="108">
        <v>-43474.880895600007</v>
      </c>
      <c r="N86" s="108">
        <v>1</v>
      </c>
      <c r="O86" s="108">
        <v>-43474.880895600007</v>
      </c>
      <c r="P86" t="s">
        <v>2365</v>
      </c>
      <c r="Q86" s="14" t="s">
        <v>96</v>
      </c>
    </row>
    <row r="87" spans="1:17" ht="30" x14ac:dyDescent="0.25">
      <c r="A87" t="s">
        <v>2377</v>
      </c>
      <c r="B87">
        <v>20250002</v>
      </c>
      <c r="C87" t="s">
        <v>316</v>
      </c>
      <c r="D87" t="s">
        <v>336</v>
      </c>
      <c r="E87" t="s">
        <v>101</v>
      </c>
      <c r="F87">
        <v>40700</v>
      </c>
      <c r="G87" t="s">
        <v>911</v>
      </c>
      <c r="I87" t="s">
        <v>269</v>
      </c>
      <c r="J87">
        <v>2026</v>
      </c>
      <c r="K87">
        <v>7</v>
      </c>
      <c r="L87" t="s">
        <v>94</v>
      </c>
      <c r="M87" s="108">
        <v>-1899.1775564999998</v>
      </c>
      <c r="N87" s="108">
        <v>1</v>
      </c>
      <c r="O87" s="108">
        <v>-1899.1775564999998</v>
      </c>
      <c r="P87" t="s">
        <v>2365</v>
      </c>
      <c r="Q87" s="14" t="s">
        <v>96</v>
      </c>
    </row>
    <row r="88" spans="1:17" ht="30" x14ac:dyDescent="0.25">
      <c r="A88" t="s">
        <v>2516</v>
      </c>
      <c r="B88" t="s">
        <v>3139</v>
      </c>
      <c r="C88" t="s">
        <v>296</v>
      </c>
      <c r="D88" t="s">
        <v>336</v>
      </c>
      <c r="E88" t="s">
        <v>101</v>
      </c>
      <c r="F88">
        <v>40700</v>
      </c>
      <c r="G88" t="s">
        <v>911</v>
      </c>
      <c r="I88" t="s">
        <v>269</v>
      </c>
      <c r="J88">
        <v>2026</v>
      </c>
      <c r="K88">
        <v>7</v>
      </c>
      <c r="L88" t="s">
        <v>94</v>
      </c>
      <c r="M88" s="108">
        <v>-313.16787495</v>
      </c>
      <c r="N88" s="108">
        <v>1</v>
      </c>
      <c r="O88" s="108">
        <v>-313.16787495</v>
      </c>
      <c r="P88" t="s">
        <v>2365</v>
      </c>
      <c r="Q88" s="14" t="s">
        <v>96</v>
      </c>
    </row>
    <row r="89" spans="1:17" ht="30" x14ac:dyDescent="0.25">
      <c r="A89" t="s">
        <v>2699</v>
      </c>
      <c r="B89" t="s">
        <v>3170</v>
      </c>
      <c r="C89" t="s">
        <v>576</v>
      </c>
      <c r="D89" t="s">
        <v>336</v>
      </c>
      <c r="E89" t="s">
        <v>101</v>
      </c>
      <c r="F89">
        <v>40700</v>
      </c>
      <c r="G89" t="s">
        <v>911</v>
      </c>
      <c r="I89" t="s">
        <v>269</v>
      </c>
      <c r="J89">
        <v>2026</v>
      </c>
      <c r="K89">
        <v>7</v>
      </c>
      <c r="L89" t="s">
        <v>94</v>
      </c>
      <c r="M89" s="108">
        <v>-11604.559778699997</v>
      </c>
      <c r="N89" s="108">
        <v>1</v>
      </c>
      <c r="O89" s="108">
        <v>-11604.559778699997</v>
      </c>
      <c r="P89" t="s">
        <v>2365</v>
      </c>
      <c r="Q89" s="14" t="s">
        <v>96</v>
      </c>
    </row>
    <row r="90" spans="1:17" ht="30" x14ac:dyDescent="0.25">
      <c r="A90" t="s">
        <v>2382</v>
      </c>
      <c r="B90" t="s">
        <v>2169</v>
      </c>
      <c r="C90" t="s">
        <v>318</v>
      </c>
      <c r="D90" t="s">
        <v>336</v>
      </c>
      <c r="E90" t="s">
        <v>101</v>
      </c>
      <c r="F90">
        <v>40700</v>
      </c>
      <c r="G90" t="s">
        <v>911</v>
      </c>
      <c r="I90" t="s">
        <v>269</v>
      </c>
      <c r="J90">
        <v>2026</v>
      </c>
      <c r="K90">
        <v>7</v>
      </c>
      <c r="L90" t="s">
        <v>94</v>
      </c>
      <c r="M90" s="108">
        <v>-38.676715349999981</v>
      </c>
      <c r="N90" s="108">
        <v>1</v>
      </c>
      <c r="O90" s="108">
        <v>-38.676715349999981</v>
      </c>
      <c r="P90" t="s">
        <v>2365</v>
      </c>
      <c r="Q90" s="14" t="s">
        <v>96</v>
      </c>
    </row>
    <row r="91" spans="1:17" ht="30" x14ac:dyDescent="0.25">
      <c r="A91" t="s">
        <v>2382</v>
      </c>
      <c r="B91" t="s">
        <v>609</v>
      </c>
      <c r="C91" t="s">
        <v>610</v>
      </c>
      <c r="D91" t="s">
        <v>336</v>
      </c>
      <c r="E91" t="s">
        <v>101</v>
      </c>
      <c r="F91">
        <v>40700</v>
      </c>
      <c r="G91" t="s">
        <v>911</v>
      </c>
      <c r="I91" t="s">
        <v>269</v>
      </c>
      <c r="J91">
        <v>2026</v>
      </c>
      <c r="K91">
        <v>7</v>
      </c>
      <c r="L91" t="s">
        <v>94</v>
      </c>
      <c r="M91" s="108">
        <v>-87986.899690200007</v>
      </c>
      <c r="N91" s="108">
        <v>1</v>
      </c>
      <c r="O91" s="108">
        <v>-87986.899690200007</v>
      </c>
      <c r="P91" t="s">
        <v>2365</v>
      </c>
      <c r="Q91" s="14" t="s">
        <v>96</v>
      </c>
    </row>
    <row r="92" spans="1:17" ht="30" x14ac:dyDescent="0.25">
      <c r="A92" t="s">
        <v>2699</v>
      </c>
      <c r="B92" t="s">
        <v>3171</v>
      </c>
      <c r="C92" t="s">
        <v>576</v>
      </c>
      <c r="D92" t="s">
        <v>336</v>
      </c>
      <c r="E92" t="s">
        <v>101</v>
      </c>
      <c r="F92">
        <v>40700</v>
      </c>
      <c r="G92" t="s">
        <v>911</v>
      </c>
      <c r="I92" t="s">
        <v>269</v>
      </c>
      <c r="J92">
        <v>2026</v>
      </c>
      <c r="K92">
        <v>7</v>
      </c>
      <c r="L92" t="s">
        <v>94</v>
      </c>
      <c r="M92" s="108">
        <v>-163.4047506</v>
      </c>
      <c r="N92" s="108">
        <v>1</v>
      </c>
      <c r="O92" s="108">
        <v>-163.4047506</v>
      </c>
      <c r="P92" t="s">
        <v>2365</v>
      </c>
      <c r="Q92" s="14" t="s">
        <v>96</v>
      </c>
    </row>
    <row r="93" spans="1:17" ht="30" x14ac:dyDescent="0.25">
      <c r="A93" t="s">
        <v>1005</v>
      </c>
      <c r="B93" t="s">
        <v>145</v>
      </c>
      <c r="C93" t="s">
        <v>133</v>
      </c>
      <c r="D93" t="s">
        <v>336</v>
      </c>
      <c r="E93" t="s">
        <v>101</v>
      </c>
      <c r="F93">
        <v>40700</v>
      </c>
      <c r="G93" t="s">
        <v>911</v>
      </c>
      <c r="I93" t="s">
        <v>269</v>
      </c>
      <c r="J93">
        <v>2026</v>
      </c>
      <c r="K93">
        <v>7</v>
      </c>
      <c r="L93" t="s">
        <v>94</v>
      </c>
      <c r="M93" s="108">
        <v>-38.676715349999981</v>
      </c>
      <c r="N93" s="108">
        <v>1</v>
      </c>
      <c r="O93" s="108">
        <v>-38.676715349999981</v>
      </c>
      <c r="P93" t="s">
        <v>2365</v>
      </c>
      <c r="Q93" s="14" t="s">
        <v>96</v>
      </c>
    </row>
    <row r="94" spans="1:17" ht="30" x14ac:dyDescent="0.25">
      <c r="A94" t="s">
        <v>1005</v>
      </c>
      <c r="B94" t="s">
        <v>244</v>
      </c>
      <c r="C94" t="s">
        <v>133</v>
      </c>
      <c r="D94" t="s">
        <v>336</v>
      </c>
      <c r="E94" t="s">
        <v>101</v>
      </c>
      <c r="F94">
        <v>40700</v>
      </c>
      <c r="G94" t="s">
        <v>911</v>
      </c>
      <c r="I94" t="s">
        <v>269</v>
      </c>
      <c r="J94">
        <v>2026</v>
      </c>
      <c r="K94">
        <v>7</v>
      </c>
      <c r="L94" t="s">
        <v>94</v>
      </c>
      <c r="M94" s="108">
        <v>-36.349012349999995</v>
      </c>
      <c r="N94" s="108">
        <v>1</v>
      </c>
      <c r="O94" s="108">
        <v>-36.349012349999995</v>
      </c>
      <c r="P94" t="s">
        <v>2365</v>
      </c>
      <c r="Q94" s="14" t="s">
        <v>96</v>
      </c>
    </row>
    <row r="95" spans="1:17" ht="30" x14ac:dyDescent="0.25">
      <c r="A95" t="s">
        <v>1005</v>
      </c>
      <c r="B95" t="s">
        <v>881</v>
      </c>
      <c r="C95" t="s">
        <v>133</v>
      </c>
      <c r="D95" t="s">
        <v>336</v>
      </c>
      <c r="E95" t="s">
        <v>101</v>
      </c>
      <c r="F95">
        <v>40700</v>
      </c>
      <c r="G95" t="s">
        <v>911</v>
      </c>
      <c r="I95" t="s">
        <v>269</v>
      </c>
      <c r="J95">
        <v>2026</v>
      </c>
      <c r="K95">
        <v>7</v>
      </c>
      <c r="L95" t="s">
        <v>94</v>
      </c>
      <c r="M95" s="108">
        <v>-36.299884950000013</v>
      </c>
      <c r="N95" s="108">
        <v>1</v>
      </c>
      <c r="O95" s="108">
        <v>-36.299884950000013</v>
      </c>
      <c r="P95" t="s">
        <v>2365</v>
      </c>
      <c r="Q95" s="14" t="s">
        <v>96</v>
      </c>
    </row>
    <row r="96" spans="1:17" ht="30" x14ac:dyDescent="0.25">
      <c r="A96" t="s">
        <v>1005</v>
      </c>
      <c r="B96" t="s">
        <v>2248</v>
      </c>
      <c r="C96" t="s">
        <v>133</v>
      </c>
      <c r="D96" t="s">
        <v>336</v>
      </c>
      <c r="E96" t="s">
        <v>101</v>
      </c>
      <c r="F96">
        <v>40700</v>
      </c>
      <c r="G96" t="s">
        <v>911</v>
      </c>
      <c r="I96" t="s">
        <v>269</v>
      </c>
      <c r="J96">
        <v>2026</v>
      </c>
      <c r="K96">
        <v>7</v>
      </c>
      <c r="L96" t="s">
        <v>94</v>
      </c>
      <c r="M96" s="108">
        <v>-36.302809199999999</v>
      </c>
      <c r="N96" s="108">
        <v>1</v>
      </c>
      <c r="O96" s="108">
        <v>-36.302809199999999</v>
      </c>
      <c r="P96" t="s">
        <v>2365</v>
      </c>
      <c r="Q96" s="14" t="s">
        <v>96</v>
      </c>
    </row>
    <row r="97" spans="1:17" ht="30" x14ac:dyDescent="0.25">
      <c r="A97" t="s">
        <v>1005</v>
      </c>
      <c r="B97" t="s">
        <v>882</v>
      </c>
      <c r="C97" t="s">
        <v>133</v>
      </c>
      <c r="D97" t="s">
        <v>336</v>
      </c>
      <c r="E97" t="s">
        <v>101</v>
      </c>
      <c r="F97">
        <v>40700</v>
      </c>
      <c r="G97" t="s">
        <v>911</v>
      </c>
      <c r="I97" t="s">
        <v>269</v>
      </c>
      <c r="J97">
        <v>2026</v>
      </c>
      <c r="K97">
        <v>7</v>
      </c>
      <c r="L97" t="s">
        <v>94</v>
      </c>
      <c r="M97" s="108">
        <v>-130.18000694999998</v>
      </c>
      <c r="N97" s="108">
        <v>1</v>
      </c>
      <c r="O97" s="108">
        <v>-130.18000694999998</v>
      </c>
      <c r="P97" t="s">
        <v>2365</v>
      </c>
      <c r="Q97" s="14" t="s">
        <v>96</v>
      </c>
    </row>
    <row r="98" spans="1:17" ht="30" x14ac:dyDescent="0.25">
      <c r="A98" t="s">
        <v>1005</v>
      </c>
      <c r="B98" t="s">
        <v>163</v>
      </c>
      <c r="C98" t="s">
        <v>133</v>
      </c>
      <c r="D98" t="s">
        <v>336</v>
      </c>
      <c r="E98" t="s">
        <v>101</v>
      </c>
      <c r="F98">
        <v>40700</v>
      </c>
      <c r="G98" t="s">
        <v>911</v>
      </c>
      <c r="I98" t="s">
        <v>269</v>
      </c>
      <c r="J98">
        <v>2026</v>
      </c>
      <c r="K98">
        <v>7</v>
      </c>
      <c r="L98" t="s">
        <v>94</v>
      </c>
      <c r="M98" s="108">
        <v>-139.29313965</v>
      </c>
      <c r="N98" s="108">
        <v>1</v>
      </c>
      <c r="O98" s="108">
        <v>-139.29313965</v>
      </c>
      <c r="P98" t="s">
        <v>2365</v>
      </c>
      <c r="Q98" s="14" t="s">
        <v>96</v>
      </c>
    </row>
    <row r="99" spans="1:17" ht="30" x14ac:dyDescent="0.25">
      <c r="A99" t="s">
        <v>1005</v>
      </c>
      <c r="B99" t="s">
        <v>687</v>
      </c>
      <c r="C99" t="s">
        <v>133</v>
      </c>
      <c r="D99" t="s">
        <v>336</v>
      </c>
      <c r="E99" t="s">
        <v>101</v>
      </c>
      <c r="F99">
        <v>40700</v>
      </c>
      <c r="G99" t="s">
        <v>911</v>
      </c>
      <c r="I99" t="s">
        <v>269</v>
      </c>
      <c r="J99">
        <v>2026</v>
      </c>
      <c r="K99">
        <v>7</v>
      </c>
      <c r="L99" t="s">
        <v>94</v>
      </c>
      <c r="M99" s="108">
        <v>-75.028067099999973</v>
      </c>
      <c r="N99" s="108">
        <v>1</v>
      </c>
      <c r="O99" s="108">
        <v>-75.028067099999973</v>
      </c>
      <c r="P99" t="s">
        <v>2365</v>
      </c>
      <c r="Q99" s="14" t="s">
        <v>96</v>
      </c>
    </row>
    <row r="100" spans="1:17" ht="30" x14ac:dyDescent="0.25">
      <c r="A100" t="s">
        <v>1005</v>
      </c>
      <c r="B100" t="s">
        <v>174</v>
      </c>
      <c r="C100" t="s">
        <v>133</v>
      </c>
      <c r="D100" t="s">
        <v>336</v>
      </c>
      <c r="E100" t="s">
        <v>101</v>
      </c>
      <c r="F100">
        <v>40700</v>
      </c>
      <c r="G100" t="s">
        <v>911</v>
      </c>
      <c r="I100" t="s">
        <v>269</v>
      </c>
      <c r="J100">
        <v>2026</v>
      </c>
      <c r="K100">
        <v>7</v>
      </c>
      <c r="L100" t="s">
        <v>94</v>
      </c>
      <c r="M100" s="108">
        <v>-36.299884950000013</v>
      </c>
      <c r="N100" s="108">
        <v>1</v>
      </c>
      <c r="O100" s="108">
        <v>-36.299884950000013</v>
      </c>
      <c r="P100" t="s">
        <v>2365</v>
      </c>
      <c r="Q100" s="14" t="s">
        <v>96</v>
      </c>
    </row>
    <row r="101" spans="1:17" ht="30" x14ac:dyDescent="0.25">
      <c r="A101" t="s">
        <v>1005</v>
      </c>
      <c r="B101" t="s">
        <v>694</v>
      </c>
      <c r="C101" t="s">
        <v>133</v>
      </c>
      <c r="D101" t="s">
        <v>336</v>
      </c>
      <c r="E101" t="s">
        <v>101</v>
      </c>
      <c r="F101">
        <v>40700</v>
      </c>
      <c r="G101" t="s">
        <v>911</v>
      </c>
      <c r="I101" t="s">
        <v>269</v>
      </c>
      <c r="J101">
        <v>2026</v>
      </c>
      <c r="K101">
        <v>7</v>
      </c>
      <c r="L101" t="s">
        <v>94</v>
      </c>
      <c r="M101" s="108">
        <v>-858.61477589999993</v>
      </c>
      <c r="N101" s="108">
        <v>1</v>
      </c>
      <c r="O101" s="108">
        <v>-858.61477589999993</v>
      </c>
      <c r="P101" t="s">
        <v>2365</v>
      </c>
      <c r="Q101" s="14" t="s">
        <v>96</v>
      </c>
    </row>
    <row r="102" spans="1:17" ht="30" x14ac:dyDescent="0.25">
      <c r="A102" t="s">
        <v>1005</v>
      </c>
      <c r="B102" t="s">
        <v>183</v>
      </c>
      <c r="C102" t="s">
        <v>133</v>
      </c>
      <c r="D102" t="s">
        <v>336</v>
      </c>
      <c r="E102" t="s">
        <v>101</v>
      </c>
      <c r="F102">
        <v>40700</v>
      </c>
      <c r="G102" t="s">
        <v>911</v>
      </c>
      <c r="I102" t="s">
        <v>269</v>
      </c>
      <c r="J102">
        <v>2026</v>
      </c>
      <c r="K102">
        <v>7</v>
      </c>
      <c r="L102" t="s">
        <v>94</v>
      </c>
      <c r="M102" s="108">
        <v>-36.302809199999999</v>
      </c>
      <c r="N102" s="108">
        <v>1</v>
      </c>
      <c r="O102" s="108">
        <v>-36.302809199999999</v>
      </c>
      <c r="P102" t="s">
        <v>2365</v>
      </c>
      <c r="Q102" s="14" t="s">
        <v>96</v>
      </c>
    </row>
    <row r="103" spans="1:17" ht="30" x14ac:dyDescent="0.25">
      <c r="A103" t="s">
        <v>1005</v>
      </c>
      <c r="B103" t="s">
        <v>250</v>
      </c>
      <c r="C103" t="s">
        <v>133</v>
      </c>
      <c r="D103" t="s">
        <v>336</v>
      </c>
      <c r="E103" t="s">
        <v>101</v>
      </c>
      <c r="F103">
        <v>40700</v>
      </c>
      <c r="G103" t="s">
        <v>911</v>
      </c>
      <c r="I103" t="s">
        <v>269</v>
      </c>
      <c r="J103">
        <v>2026</v>
      </c>
      <c r="K103">
        <v>7</v>
      </c>
      <c r="L103" t="s">
        <v>94</v>
      </c>
      <c r="M103" s="108">
        <v>-36.302809199999999</v>
      </c>
      <c r="N103" s="108">
        <v>1</v>
      </c>
      <c r="O103" s="108">
        <v>-36.302809199999999</v>
      </c>
      <c r="P103" t="s">
        <v>2365</v>
      </c>
      <c r="Q103" s="14" t="s">
        <v>96</v>
      </c>
    </row>
    <row r="104" spans="1:17" ht="30" x14ac:dyDescent="0.25">
      <c r="A104" t="s">
        <v>1005</v>
      </c>
      <c r="B104" t="s">
        <v>211</v>
      </c>
      <c r="C104" t="s">
        <v>133</v>
      </c>
      <c r="D104" t="s">
        <v>336</v>
      </c>
      <c r="E104" t="s">
        <v>101</v>
      </c>
      <c r="F104">
        <v>40700</v>
      </c>
      <c r="G104" t="s">
        <v>911</v>
      </c>
      <c r="I104" t="s">
        <v>269</v>
      </c>
      <c r="J104">
        <v>2026</v>
      </c>
      <c r="K104">
        <v>7</v>
      </c>
      <c r="L104" t="s">
        <v>94</v>
      </c>
      <c r="M104" s="108">
        <v>-36.299884950000013</v>
      </c>
      <c r="N104" s="108">
        <v>1</v>
      </c>
      <c r="O104" s="108">
        <v>-36.299884950000013</v>
      </c>
      <c r="P104" t="s">
        <v>2365</v>
      </c>
      <c r="Q104" s="14" t="s">
        <v>96</v>
      </c>
    </row>
    <row r="105" spans="1:17" ht="30" x14ac:dyDescent="0.25">
      <c r="A105" t="s">
        <v>1005</v>
      </c>
      <c r="B105" t="s">
        <v>232</v>
      </c>
      <c r="C105" t="s">
        <v>133</v>
      </c>
      <c r="D105" t="s">
        <v>336</v>
      </c>
      <c r="E105" t="s">
        <v>101</v>
      </c>
      <c r="F105">
        <v>40700</v>
      </c>
      <c r="G105" t="s">
        <v>911</v>
      </c>
      <c r="I105" t="s">
        <v>269</v>
      </c>
      <c r="J105">
        <v>2026</v>
      </c>
      <c r="K105">
        <v>7</v>
      </c>
      <c r="L105" t="s">
        <v>94</v>
      </c>
      <c r="M105" s="108">
        <v>-908.22701654999992</v>
      </c>
      <c r="N105" s="108">
        <v>1</v>
      </c>
      <c r="O105" s="108">
        <v>-908.22701654999992</v>
      </c>
      <c r="P105" t="s">
        <v>2365</v>
      </c>
      <c r="Q105" s="14" t="s">
        <v>96</v>
      </c>
    </row>
    <row r="106" spans="1:17" ht="30" x14ac:dyDescent="0.25">
      <c r="A106" t="s">
        <v>1005</v>
      </c>
      <c r="B106" t="s">
        <v>3172</v>
      </c>
      <c r="C106" t="s">
        <v>133</v>
      </c>
      <c r="D106" t="s">
        <v>336</v>
      </c>
      <c r="E106" t="s">
        <v>101</v>
      </c>
      <c r="F106">
        <v>40700</v>
      </c>
      <c r="G106" t="s">
        <v>911</v>
      </c>
      <c r="I106" t="s">
        <v>269</v>
      </c>
      <c r="J106">
        <v>2026</v>
      </c>
      <c r="K106">
        <v>7</v>
      </c>
      <c r="L106" t="s">
        <v>94</v>
      </c>
      <c r="M106" s="108">
        <v>-4982.7266600999992</v>
      </c>
      <c r="N106" s="108">
        <v>1</v>
      </c>
      <c r="O106" s="108">
        <v>-4982.7266600999992</v>
      </c>
      <c r="P106" t="s">
        <v>2365</v>
      </c>
      <c r="Q106" s="14" t="s">
        <v>96</v>
      </c>
    </row>
    <row r="107" spans="1:17" ht="30" x14ac:dyDescent="0.25">
      <c r="A107" t="s">
        <v>2784</v>
      </c>
      <c r="B107" t="s">
        <v>254</v>
      </c>
      <c r="C107" t="s">
        <v>255</v>
      </c>
      <c r="D107" t="s">
        <v>336</v>
      </c>
      <c r="E107" t="s">
        <v>101</v>
      </c>
      <c r="F107">
        <v>40700</v>
      </c>
      <c r="G107" t="s">
        <v>911</v>
      </c>
      <c r="I107" t="s">
        <v>269</v>
      </c>
      <c r="J107">
        <v>2026</v>
      </c>
      <c r="K107">
        <v>7</v>
      </c>
      <c r="L107" t="s">
        <v>94</v>
      </c>
      <c r="M107" s="108">
        <v>-1101.47549295</v>
      </c>
      <c r="N107" s="108">
        <v>1</v>
      </c>
      <c r="O107" s="108">
        <v>-1101.47549295</v>
      </c>
      <c r="P107" t="s">
        <v>2365</v>
      </c>
      <c r="Q107" s="14" t="s">
        <v>96</v>
      </c>
    </row>
    <row r="108" spans="1:17" ht="30" x14ac:dyDescent="0.25">
      <c r="A108" t="s">
        <v>2516</v>
      </c>
      <c r="B108" t="s">
        <v>393</v>
      </c>
      <c r="C108" t="s">
        <v>296</v>
      </c>
      <c r="D108" t="s">
        <v>336</v>
      </c>
      <c r="E108" t="s">
        <v>102</v>
      </c>
      <c r="F108">
        <v>40700</v>
      </c>
      <c r="G108" t="s">
        <v>911</v>
      </c>
      <c r="I108" t="s">
        <v>186</v>
      </c>
      <c r="J108">
        <v>2026</v>
      </c>
      <c r="K108">
        <v>7</v>
      </c>
      <c r="L108" t="s">
        <v>94</v>
      </c>
      <c r="M108" s="108">
        <v>-168.00342615</v>
      </c>
      <c r="N108" s="108">
        <v>1</v>
      </c>
      <c r="O108" s="108">
        <v>-168.00342615</v>
      </c>
      <c r="P108" t="s">
        <v>2365</v>
      </c>
      <c r="Q108" s="14" t="s">
        <v>96</v>
      </c>
    </row>
    <row r="109" spans="1:17" ht="30" x14ac:dyDescent="0.25">
      <c r="A109" t="s">
        <v>2382</v>
      </c>
      <c r="B109" t="s">
        <v>394</v>
      </c>
      <c r="C109" t="s">
        <v>395</v>
      </c>
      <c r="D109" t="s">
        <v>336</v>
      </c>
      <c r="E109" t="s">
        <v>102</v>
      </c>
      <c r="F109">
        <v>40700</v>
      </c>
      <c r="G109" t="s">
        <v>911</v>
      </c>
      <c r="I109" t="s">
        <v>125</v>
      </c>
      <c r="J109">
        <v>2026</v>
      </c>
      <c r="K109">
        <v>7</v>
      </c>
      <c r="L109" t="s">
        <v>94</v>
      </c>
      <c r="M109" s="108">
        <v>-2334.3498202499995</v>
      </c>
      <c r="N109" s="108">
        <v>1</v>
      </c>
      <c r="O109" s="108">
        <v>-2334.3498202499995</v>
      </c>
      <c r="P109" t="s">
        <v>2365</v>
      </c>
      <c r="Q109" s="14" t="s">
        <v>96</v>
      </c>
    </row>
    <row r="110" spans="1:17" ht="30" x14ac:dyDescent="0.25">
      <c r="A110" t="s">
        <v>2610</v>
      </c>
      <c r="B110" t="s">
        <v>268</v>
      </c>
      <c r="C110" t="s">
        <v>265</v>
      </c>
      <c r="D110" t="s">
        <v>336</v>
      </c>
      <c r="E110" t="s">
        <v>102</v>
      </c>
      <c r="F110">
        <v>40700</v>
      </c>
      <c r="G110" t="s">
        <v>911</v>
      </c>
      <c r="I110" t="s">
        <v>186</v>
      </c>
      <c r="J110">
        <v>2026</v>
      </c>
      <c r="K110">
        <v>7</v>
      </c>
      <c r="L110" t="s">
        <v>94</v>
      </c>
      <c r="M110" s="108">
        <v>-170.80017884999998</v>
      </c>
      <c r="N110" s="108">
        <v>1</v>
      </c>
      <c r="O110" s="108">
        <v>-170.80017884999998</v>
      </c>
      <c r="P110" t="s">
        <v>2365</v>
      </c>
      <c r="Q110" s="14" t="s">
        <v>96</v>
      </c>
    </row>
    <row r="111" spans="1:17" ht="30" x14ac:dyDescent="0.25">
      <c r="A111" t="s">
        <v>2610</v>
      </c>
      <c r="B111" t="s">
        <v>397</v>
      </c>
      <c r="C111" t="s">
        <v>265</v>
      </c>
      <c r="D111" t="s">
        <v>336</v>
      </c>
      <c r="E111" t="s">
        <v>102</v>
      </c>
      <c r="F111">
        <v>40700</v>
      </c>
      <c r="G111" t="s">
        <v>911</v>
      </c>
      <c r="I111" t="s">
        <v>186</v>
      </c>
      <c r="J111">
        <v>2026</v>
      </c>
      <c r="K111">
        <v>7</v>
      </c>
      <c r="L111" t="s">
        <v>94</v>
      </c>
      <c r="M111" s="108">
        <v>-14.886187050000002</v>
      </c>
      <c r="N111" s="108">
        <v>1</v>
      </c>
      <c r="O111" s="108">
        <v>-14.886187050000002</v>
      </c>
      <c r="P111" t="s">
        <v>2365</v>
      </c>
      <c r="Q111" s="14" t="s">
        <v>96</v>
      </c>
    </row>
    <row r="112" spans="1:17" ht="30" x14ac:dyDescent="0.25">
      <c r="A112" t="s">
        <v>2610</v>
      </c>
      <c r="B112" t="s">
        <v>398</v>
      </c>
      <c r="C112" t="s">
        <v>265</v>
      </c>
      <c r="D112" t="s">
        <v>336</v>
      </c>
      <c r="E112" t="s">
        <v>102</v>
      </c>
      <c r="F112">
        <v>40700</v>
      </c>
      <c r="G112" t="s">
        <v>911</v>
      </c>
      <c r="I112" t="s">
        <v>186</v>
      </c>
      <c r="J112">
        <v>2026</v>
      </c>
      <c r="K112">
        <v>7</v>
      </c>
      <c r="L112" t="s">
        <v>94</v>
      </c>
      <c r="M112" s="108">
        <v>-85.713861449999996</v>
      </c>
      <c r="N112" s="108">
        <v>1</v>
      </c>
      <c r="O112" s="108">
        <v>-85.713861449999996</v>
      </c>
      <c r="P112" t="s">
        <v>2365</v>
      </c>
      <c r="Q112" s="14" t="s">
        <v>96</v>
      </c>
    </row>
    <row r="113" spans="1:17" ht="30" x14ac:dyDescent="0.25">
      <c r="A113" t="s">
        <v>2610</v>
      </c>
      <c r="B113" t="s">
        <v>715</v>
      </c>
      <c r="C113" t="s">
        <v>265</v>
      </c>
      <c r="D113" t="s">
        <v>336</v>
      </c>
      <c r="E113" t="s">
        <v>102</v>
      </c>
      <c r="F113">
        <v>40700</v>
      </c>
      <c r="G113" t="s">
        <v>911</v>
      </c>
      <c r="I113" t="s">
        <v>186</v>
      </c>
      <c r="J113">
        <v>2026</v>
      </c>
      <c r="K113">
        <v>7</v>
      </c>
      <c r="L113" t="s">
        <v>94</v>
      </c>
      <c r="M113" s="108">
        <v>-26.601902249999998</v>
      </c>
      <c r="N113" s="108">
        <v>1</v>
      </c>
      <c r="O113" s="108">
        <v>-26.601902249999998</v>
      </c>
      <c r="P113" t="s">
        <v>2365</v>
      </c>
      <c r="Q113" s="14" t="s">
        <v>96</v>
      </c>
    </row>
    <row r="114" spans="1:17" ht="30" x14ac:dyDescent="0.25">
      <c r="A114" t="s">
        <v>2610</v>
      </c>
      <c r="B114" t="s">
        <v>399</v>
      </c>
      <c r="C114" t="s">
        <v>265</v>
      </c>
      <c r="D114" t="s">
        <v>336</v>
      </c>
      <c r="E114" t="s">
        <v>102</v>
      </c>
      <c r="F114">
        <v>40700</v>
      </c>
      <c r="G114" t="s">
        <v>911</v>
      </c>
      <c r="I114" t="s">
        <v>186</v>
      </c>
      <c r="J114">
        <v>2026</v>
      </c>
      <c r="K114">
        <v>7</v>
      </c>
      <c r="L114" t="s">
        <v>94</v>
      </c>
      <c r="M114" s="108">
        <v>-83.235851999999994</v>
      </c>
      <c r="N114" s="108">
        <v>1</v>
      </c>
      <c r="O114" s="108">
        <v>-83.235851999999994</v>
      </c>
      <c r="P114" t="s">
        <v>2365</v>
      </c>
      <c r="Q114" s="14" t="s">
        <v>96</v>
      </c>
    </row>
    <row r="115" spans="1:17" ht="30" x14ac:dyDescent="0.25">
      <c r="A115" t="s">
        <v>2610</v>
      </c>
      <c r="B115" t="s">
        <v>271</v>
      </c>
      <c r="C115" t="s">
        <v>265</v>
      </c>
      <c r="D115" t="s">
        <v>336</v>
      </c>
      <c r="E115" t="s">
        <v>102</v>
      </c>
      <c r="F115">
        <v>40700</v>
      </c>
      <c r="G115" t="s">
        <v>911</v>
      </c>
      <c r="I115" t="s">
        <v>186</v>
      </c>
      <c r="J115">
        <v>2026</v>
      </c>
      <c r="K115">
        <v>7</v>
      </c>
      <c r="L115" t="s">
        <v>94</v>
      </c>
      <c r="M115" s="108">
        <v>-8.7212832000000002</v>
      </c>
      <c r="N115" s="108">
        <v>1</v>
      </c>
      <c r="O115" s="108">
        <v>-8.7212832000000002</v>
      </c>
      <c r="P115" t="s">
        <v>2365</v>
      </c>
      <c r="Q115" s="14" t="s">
        <v>96</v>
      </c>
    </row>
    <row r="116" spans="1:17" ht="30" x14ac:dyDescent="0.25">
      <c r="A116" t="s">
        <v>2610</v>
      </c>
      <c r="B116" t="s">
        <v>3155</v>
      </c>
      <c r="C116" t="s">
        <v>265</v>
      </c>
      <c r="D116" t="s">
        <v>336</v>
      </c>
      <c r="E116" t="s">
        <v>102</v>
      </c>
      <c r="F116">
        <v>40700</v>
      </c>
      <c r="G116" t="s">
        <v>911</v>
      </c>
      <c r="I116" t="s">
        <v>186</v>
      </c>
      <c r="J116">
        <v>2026</v>
      </c>
      <c r="K116">
        <v>7</v>
      </c>
      <c r="L116" t="s">
        <v>94</v>
      </c>
      <c r="M116" s="108">
        <v>-19.008209849999997</v>
      </c>
      <c r="N116" s="108">
        <v>1</v>
      </c>
      <c r="O116" s="108">
        <v>-19.008209849999997</v>
      </c>
      <c r="P116" t="s">
        <v>2365</v>
      </c>
      <c r="Q116" s="14" t="s">
        <v>96</v>
      </c>
    </row>
    <row r="117" spans="1:17" ht="30" x14ac:dyDescent="0.25">
      <c r="A117" t="s">
        <v>2610</v>
      </c>
      <c r="B117" t="s">
        <v>3173</v>
      </c>
      <c r="C117" t="s">
        <v>265</v>
      </c>
      <c r="D117" t="s">
        <v>336</v>
      </c>
      <c r="E117" t="s">
        <v>102</v>
      </c>
      <c r="F117">
        <v>40700</v>
      </c>
      <c r="G117" t="s">
        <v>911</v>
      </c>
      <c r="I117" t="s">
        <v>186</v>
      </c>
      <c r="J117">
        <v>2026</v>
      </c>
      <c r="K117">
        <v>7</v>
      </c>
      <c r="L117" t="s">
        <v>94</v>
      </c>
      <c r="M117" s="108">
        <v>-28.388034149999999</v>
      </c>
      <c r="N117" s="108">
        <v>1</v>
      </c>
      <c r="O117" s="108">
        <v>-28.388034149999999</v>
      </c>
      <c r="P117" t="s">
        <v>2365</v>
      </c>
      <c r="Q117" s="14" t="s">
        <v>96</v>
      </c>
    </row>
    <row r="118" spans="1:17" ht="30" x14ac:dyDescent="0.25">
      <c r="A118" t="s">
        <v>2610</v>
      </c>
      <c r="B118" t="s">
        <v>3156</v>
      </c>
      <c r="C118" t="s">
        <v>265</v>
      </c>
      <c r="D118" t="s">
        <v>336</v>
      </c>
      <c r="E118" t="s">
        <v>102</v>
      </c>
      <c r="F118">
        <v>40700</v>
      </c>
      <c r="G118" t="s">
        <v>911</v>
      </c>
      <c r="I118" t="s">
        <v>186</v>
      </c>
      <c r="J118">
        <v>2026</v>
      </c>
      <c r="K118">
        <v>7</v>
      </c>
      <c r="L118" t="s">
        <v>94</v>
      </c>
      <c r="M118" s="108">
        <v>-99.266590499999992</v>
      </c>
      <c r="N118" s="108">
        <v>1</v>
      </c>
      <c r="O118" s="108">
        <v>-99.266590499999992</v>
      </c>
      <c r="P118" t="s">
        <v>2365</v>
      </c>
      <c r="Q118" s="14" t="s">
        <v>96</v>
      </c>
    </row>
    <row r="119" spans="1:17" ht="30" x14ac:dyDescent="0.25">
      <c r="A119" t="s">
        <v>2610</v>
      </c>
      <c r="B119" t="s">
        <v>3158</v>
      </c>
      <c r="C119" t="s">
        <v>265</v>
      </c>
      <c r="D119" t="s">
        <v>336</v>
      </c>
      <c r="E119" t="s">
        <v>102</v>
      </c>
      <c r="F119">
        <v>40700</v>
      </c>
      <c r="G119" t="s">
        <v>911</v>
      </c>
      <c r="I119" t="s">
        <v>186</v>
      </c>
      <c r="J119">
        <v>2026</v>
      </c>
      <c r="K119">
        <v>7</v>
      </c>
      <c r="L119" t="s">
        <v>94</v>
      </c>
      <c r="M119" s="108">
        <v>-861.16238250000004</v>
      </c>
      <c r="N119" s="108">
        <v>1</v>
      </c>
      <c r="O119" s="108">
        <v>-861.16238250000004</v>
      </c>
      <c r="P119" t="s">
        <v>2365</v>
      </c>
      <c r="Q119" s="14" t="s">
        <v>96</v>
      </c>
    </row>
    <row r="120" spans="1:17" ht="30" x14ac:dyDescent="0.25">
      <c r="A120" t="s">
        <v>1005</v>
      </c>
      <c r="B120" t="s">
        <v>403</v>
      </c>
      <c r="C120" t="s">
        <v>133</v>
      </c>
      <c r="D120" t="s">
        <v>336</v>
      </c>
      <c r="E120" t="s">
        <v>102</v>
      </c>
      <c r="F120">
        <v>40700</v>
      </c>
      <c r="G120" t="s">
        <v>911</v>
      </c>
      <c r="I120" t="s">
        <v>186</v>
      </c>
      <c r="J120">
        <v>2026</v>
      </c>
      <c r="K120">
        <v>7</v>
      </c>
      <c r="L120" t="s">
        <v>94</v>
      </c>
      <c r="M120" s="108">
        <v>-814.08195750000004</v>
      </c>
      <c r="N120" s="108">
        <v>1</v>
      </c>
      <c r="O120" s="108">
        <v>-814.08195750000004</v>
      </c>
      <c r="P120" t="s">
        <v>2365</v>
      </c>
      <c r="Q120" s="14" t="s">
        <v>96</v>
      </c>
    </row>
    <row r="121" spans="1:17" ht="30" x14ac:dyDescent="0.25">
      <c r="A121" t="s">
        <v>2392</v>
      </c>
      <c r="B121" t="s">
        <v>1535</v>
      </c>
      <c r="C121" t="s">
        <v>107</v>
      </c>
      <c r="D121" t="s">
        <v>336</v>
      </c>
      <c r="E121" t="s">
        <v>102</v>
      </c>
      <c r="F121">
        <v>40700</v>
      </c>
      <c r="G121" t="s">
        <v>911</v>
      </c>
      <c r="I121" t="s">
        <v>186</v>
      </c>
      <c r="J121">
        <v>2026</v>
      </c>
      <c r="K121">
        <v>7</v>
      </c>
      <c r="L121" t="s">
        <v>94</v>
      </c>
      <c r="M121" s="108">
        <v>-158.5586835</v>
      </c>
      <c r="N121" s="108">
        <v>1</v>
      </c>
      <c r="O121" s="108">
        <v>-158.5586835</v>
      </c>
      <c r="P121" t="s">
        <v>2365</v>
      </c>
      <c r="Q121" s="14" t="s">
        <v>96</v>
      </c>
    </row>
    <row r="122" spans="1:17" ht="30" x14ac:dyDescent="0.25">
      <c r="A122" t="s">
        <v>2392</v>
      </c>
      <c r="B122" t="s">
        <v>404</v>
      </c>
      <c r="C122" t="s">
        <v>107</v>
      </c>
      <c r="D122" t="s">
        <v>336</v>
      </c>
      <c r="E122" t="s">
        <v>102</v>
      </c>
      <c r="F122">
        <v>40700</v>
      </c>
      <c r="G122" t="s">
        <v>911</v>
      </c>
      <c r="I122" t="s">
        <v>186</v>
      </c>
      <c r="J122">
        <v>2026</v>
      </c>
      <c r="K122">
        <v>7</v>
      </c>
      <c r="L122" t="s">
        <v>94</v>
      </c>
      <c r="M122" s="108">
        <v>-2830.4494175999998</v>
      </c>
      <c r="N122" s="108">
        <v>1</v>
      </c>
      <c r="O122" s="108">
        <v>-2830.4494175999998</v>
      </c>
      <c r="P122" t="s">
        <v>2365</v>
      </c>
      <c r="Q122" s="14" t="s">
        <v>96</v>
      </c>
    </row>
    <row r="123" spans="1:17" ht="30" x14ac:dyDescent="0.25">
      <c r="A123" t="s">
        <v>2610</v>
      </c>
      <c r="B123" t="s">
        <v>405</v>
      </c>
      <c r="C123" t="s">
        <v>265</v>
      </c>
      <c r="D123" t="s">
        <v>336</v>
      </c>
      <c r="E123" t="s">
        <v>102</v>
      </c>
      <c r="F123">
        <v>40700</v>
      </c>
      <c r="G123" t="s">
        <v>911</v>
      </c>
      <c r="I123" t="s">
        <v>186</v>
      </c>
      <c r="J123">
        <v>2026</v>
      </c>
      <c r="K123">
        <v>7</v>
      </c>
      <c r="L123" t="s">
        <v>94</v>
      </c>
      <c r="M123" s="108">
        <v>-3031.5407325000001</v>
      </c>
      <c r="N123" s="108">
        <v>1</v>
      </c>
      <c r="O123" s="108">
        <v>-3031.5407325000001</v>
      </c>
      <c r="P123" t="s">
        <v>2365</v>
      </c>
      <c r="Q123" s="14" t="s">
        <v>96</v>
      </c>
    </row>
    <row r="124" spans="1:17" ht="30" x14ac:dyDescent="0.25">
      <c r="A124" t="s">
        <v>2392</v>
      </c>
      <c r="B124" t="s">
        <v>407</v>
      </c>
      <c r="C124" t="s">
        <v>107</v>
      </c>
      <c r="D124" t="s">
        <v>336</v>
      </c>
      <c r="E124" t="s">
        <v>102</v>
      </c>
      <c r="F124">
        <v>40700</v>
      </c>
      <c r="G124" t="s">
        <v>911</v>
      </c>
      <c r="I124" t="s">
        <v>186</v>
      </c>
      <c r="J124">
        <v>2026</v>
      </c>
      <c r="K124">
        <v>7</v>
      </c>
      <c r="L124" t="s">
        <v>94</v>
      </c>
      <c r="M124" s="108">
        <v>-1023.4225816499999</v>
      </c>
      <c r="N124" s="108">
        <v>1</v>
      </c>
      <c r="O124" s="108">
        <v>-1023.4225816499999</v>
      </c>
      <c r="P124" t="s">
        <v>2365</v>
      </c>
      <c r="Q124" s="14" t="s">
        <v>96</v>
      </c>
    </row>
    <row r="125" spans="1:17" ht="30" x14ac:dyDescent="0.25">
      <c r="A125" t="s">
        <v>2392</v>
      </c>
      <c r="B125" t="s">
        <v>408</v>
      </c>
      <c r="C125" t="s">
        <v>107</v>
      </c>
      <c r="D125" t="s">
        <v>336</v>
      </c>
      <c r="E125" t="s">
        <v>102</v>
      </c>
      <c r="F125">
        <v>40700</v>
      </c>
      <c r="G125" t="s">
        <v>911</v>
      </c>
      <c r="I125" t="s">
        <v>186</v>
      </c>
      <c r="J125">
        <v>2026</v>
      </c>
      <c r="K125">
        <v>7</v>
      </c>
      <c r="L125" t="s">
        <v>94</v>
      </c>
      <c r="M125" s="108">
        <v>-532.82642279999993</v>
      </c>
      <c r="N125" s="108">
        <v>1</v>
      </c>
      <c r="O125" s="108">
        <v>-532.82642279999993</v>
      </c>
      <c r="P125" t="s">
        <v>2365</v>
      </c>
      <c r="Q125" s="14" t="s">
        <v>96</v>
      </c>
    </row>
    <row r="126" spans="1:17" ht="30" x14ac:dyDescent="0.25">
      <c r="A126" t="s">
        <v>1005</v>
      </c>
      <c r="B126" t="s">
        <v>410</v>
      </c>
      <c r="C126" t="s">
        <v>133</v>
      </c>
      <c r="D126" t="s">
        <v>336</v>
      </c>
      <c r="E126" t="s">
        <v>102</v>
      </c>
      <c r="F126">
        <v>40700</v>
      </c>
      <c r="G126" t="s">
        <v>911</v>
      </c>
      <c r="I126" t="s">
        <v>186</v>
      </c>
      <c r="J126">
        <v>2026</v>
      </c>
      <c r="K126">
        <v>7</v>
      </c>
      <c r="L126" t="s">
        <v>94</v>
      </c>
      <c r="M126" s="108">
        <v>-689.92239644999984</v>
      </c>
      <c r="N126" s="108">
        <v>1</v>
      </c>
      <c r="O126" s="108">
        <v>-689.92239644999984</v>
      </c>
      <c r="P126" t="s">
        <v>2365</v>
      </c>
      <c r="Q126" s="14" t="s">
        <v>96</v>
      </c>
    </row>
    <row r="127" spans="1:17" ht="30" x14ac:dyDescent="0.25">
      <c r="A127" t="s">
        <v>2610</v>
      </c>
      <c r="B127" t="s">
        <v>340</v>
      </c>
      <c r="C127" t="s">
        <v>265</v>
      </c>
      <c r="D127" t="s">
        <v>336</v>
      </c>
      <c r="E127" t="s">
        <v>102</v>
      </c>
      <c r="F127">
        <v>40700</v>
      </c>
      <c r="G127" t="s">
        <v>911</v>
      </c>
      <c r="I127" t="s">
        <v>125</v>
      </c>
      <c r="J127">
        <v>2026</v>
      </c>
      <c r="K127">
        <v>7</v>
      </c>
      <c r="L127" t="s">
        <v>94</v>
      </c>
      <c r="M127" s="108">
        <v>-235.15707284999999</v>
      </c>
      <c r="N127" s="108">
        <v>1</v>
      </c>
      <c r="O127" s="108">
        <v>-235.15707284999999</v>
      </c>
      <c r="P127" t="s">
        <v>2365</v>
      </c>
      <c r="Q127" s="14" t="s">
        <v>96</v>
      </c>
    </row>
    <row r="128" spans="1:17" ht="30" x14ac:dyDescent="0.25">
      <c r="A128" t="s">
        <v>2610</v>
      </c>
      <c r="B128" t="s">
        <v>274</v>
      </c>
      <c r="C128" t="s">
        <v>265</v>
      </c>
      <c r="D128" t="s">
        <v>336</v>
      </c>
      <c r="E128" t="s">
        <v>102</v>
      </c>
      <c r="F128">
        <v>40700</v>
      </c>
      <c r="G128" t="s">
        <v>911</v>
      </c>
      <c r="I128" t="s">
        <v>186</v>
      </c>
      <c r="J128">
        <v>2026</v>
      </c>
      <c r="K128">
        <v>7</v>
      </c>
      <c r="L128" t="s">
        <v>94</v>
      </c>
      <c r="M128" s="108">
        <v>-960.59857949999991</v>
      </c>
      <c r="N128" s="108">
        <v>1</v>
      </c>
      <c r="O128" s="108">
        <v>-960.59857949999991</v>
      </c>
      <c r="P128" t="s">
        <v>2365</v>
      </c>
      <c r="Q128" s="14" t="s">
        <v>96</v>
      </c>
    </row>
    <row r="129" spans="1:17" ht="30" x14ac:dyDescent="0.25">
      <c r="A129" t="s">
        <v>2610</v>
      </c>
      <c r="B129" t="s">
        <v>341</v>
      </c>
      <c r="C129" t="s">
        <v>265</v>
      </c>
      <c r="D129" t="s">
        <v>336</v>
      </c>
      <c r="E129" t="s">
        <v>102</v>
      </c>
      <c r="F129">
        <v>40700</v>
      </c>
      <c r="G129" t="s">
        <v>911</v>
      </c>
      <c r="I129" t="s">
        <v>186</v>
      </c>
      <c r="J129">
        <v>2026</v>
      </c>
      <c r="K129">
        <v>7</v>
      </c>
      <c r="L129" t="s">
        <v>94</v>
      </c>
      <c r="M129" s="108">
        <v>-911.71974075000003</v>
      </c>
      <c r="N129" s="108">
        <v>1</v>
      </c>
      <c r="O129" s="108">
        <v>-911.71974075000003</v>
      </c>
      <c r="P129" t="s">
        <v>2365</v>
      </c>
      <c r="Q129" s="14" t="s">
        <v>96</v>
      </c>
    </row>
    <row r="130" spans="1:17" ht="30" x14ac:dyDescent="0.25">
      <c r="A130" t="s">
        <v>1005</v>
      </c>
      <c r="B130" t="s">
        <v>731</v>
      </c>
      <c r="C130" t="s">
        <v>133</v>
      </c>
      <c r="D130" t="s">
        <v>336</v>
      </c>
      <c r="E130" t="s">
        <v>102</v>
      </c>
      <c r="F130">
        <v>40700</v>
      </c>
      <c r="G130" t="s">
        <v>911</v>
      </c>
      <c r="I130" t="s">
        <v>186</v>
      </c>
      <c r="J130">
        <v>2026</v>
      </c>
      <c r="K130">
        <v>7</v>
      </c>
      <c r="L130" t="s">
        <v>94</v>
      </c>
      <c r="M130" s="108">
        <v>-733.74052814999993</v>
      </c>
      <c r="N130" s="108">
        <v>1</v>
      </c>
      <c r="O130" s="108">
        <v>-733.74052814999993</v>
      </c>
      <c r="P130" t="s">
        <v>2365</v>
      </c>
      <c r="Q130" s="14" t="s">
        <v>96</v>
      </c>
    </row>
    <row r="131" spans="1:17" ht="30" x14ac:dyDescent="0.25">
      <c r="A131" t="s">
        <v>2392</v>
      </c>
      <c r="B131" t="s">
        <v>343</v>
      </c>
      <c r="C131" t="s">
        <v>107</v>
      </c>
      <c r="D131" t="s">
        <v>336</v>
      </c>
      <c r="E131" t="s">
        <v>102</v>
      </c>
      <c r="F131">
        <v>40700</v>
      </c>
      <c r="G131" t="s">
        <v>911</v>
      </c>
      <c r="I131" t="s">
        <v>186</v>
      </c>
      <c r="J131">
        <v>2026</v>
      </c>
      <c r="K131">
        <v>7</v>
      </c>
      <c r="L131" t="s">
        <v>94</v>
      </c>
      <c r="M131" s="108">
        <v>-187.0397088</v>
      </c>
      <c r="N131" s="108">
        <v>1</v>
      </c>
      <c r="O131" s="108">
        <v>-187.0397088</v>
      </c>
      <c r="P131" t="s">
        <v>2365</v>
      </c>
      <c r="Q131" s="14" t="s">
        <v>96</v>
      </c>
    </row>
    <row r="132" spans="1:17" ht="30" x14ac:dyDescent="0.25">
      <c r="A132" t="s">
        <v>2392</v>
      </c>
      <c r="B132" t="s">
        <v>411</v>
      </c>
      <c r="C132" t="s">
        <v>107</v>
      </c>
      <c r="D132" t="s">
        <v>336</v>
      </c>
      <c r="E132" t="s">
        <v>102</v>
      </c>
      <c r="F132">
        <v>40700</v>
      </c>
      <c r="G132" t="s">
        <v>911</v>
      </c>
      <c r="I132" t="s">
        <v>186</v>
      </c>
      <c r="J132">
        <v>2026</v>
      </c>
      <c r="K132">
        <v>7</v>
      </c>
      <c r="L132" t="s">
        <v>94</v>
      </c>
      <c r="M132" s="108">
        <v>-3210.5223780000001</v>
      </c>
      <c r="N132" s="108">
        <v>1</v>
      </c>
      <c r="O132" s="108">
        <v>-3210.5223780000001</v>
      </c>
      <c r="P132" t="s">
        <v>2365</v>
      </c>
      <c r="Q132" s="14" t="s">
        <v>96</v>
      </c>
    </row>
    <row r="133" spans="1:17" ht="30" x14ac:dyDescent="0.25">
      <c r="A133" t="s">
        <v>2392</v>
      </c>
      <c r="B133" t="s">
        <v>412</v>
      </c>
      <c r="C133" t="s">
        <v>107</v>
      </c>
      <c r="D133" t="s">
        <v>336</v>
      </c>
      <c r="E133" t="s">
        <v>102</v>
      </c>
      <c r="F133">
        <v>40700</v>
      </c>
      <c r="G133" t="s">
        <v>911</v>
      </c>
      <c r="I133" t="s">
        <v>186</v>
      </c>
      <c r="J133">
        <v>2026</v>
      </c>
      <c r="K133">
        <v>7</v>
      </c>
      <c r="L133" t="s">
        <v>94</v>
      </c>
      <c r="M133" s="108">
        <v>-3216.9791219999993</v>
      </c>
      <c r="N133" s="108">
        <v>1</v>
      </c>
      <c r="O133" s="108">
        <v>-3216.9791219999993</v>
      </c>
      <c r="P133" t="s">
        <v>2365</v>
      </c>
      <c r="Q133" s="14" t="s">
        <v>96</v>
      </c>
    </row>
    <row r="134" spans="1:17" ht="30" x14ac:dyDescent="0.25">
      <c r="A134" t="s">
        <v>1005</v>
      </c>
      <c r="B134" t="s">
        <v>414</v>
      </c>
      <c r="C134" t="s">
        <v>133</v>
      </c>
      <c r="D134" t="s">
        <v>336</v>
      </c>
      <c r="E134" t="s">
        <v>102</v>
      </c>
      <c r="F134">
        <v>40700</v>
      </c>
      <c r="G134" t="s">
        <v>911</v>
      </c>
      <c r="I134" t="s">
        <v>186</v>
      </c>
      <c r="J134">
        <v>2026</v>
      </c>
      <c r="K134">
        <v>7</v>
      </c>
      <c r="L134" t="s">
        <v>94</v>
      </c>
      <c r="M134" s="108">
        <v>-261.51684720000003</v>
      </c>
      <c r="N134" s="108">
        <v>1</v>
      </c>
      <c r="O134" s="108">
        <v>-261.51684720000003</v>
      </c>
      <c r="P134" t="s">
        <v>2365</v>
      </c>
      <c r="Q134" s="14" t="s">
        <v>96</v>
      </c>
    </row>
    <row r="135" spans="1:17" ht="30" x14ac:dyDescent="0.25">
      <c r="A135" t="s">
        <v>2516</v>
      </c>
      <c r="B135" t="s">
        <v>415</v>
      </c>
      <c r="C135" t="s">
        <v>296</v>
      </c>
      <c r="D135" t="s">
        <v>336</v>
      </c>
      <c r="E135" t="s">
        <v>102</v>
      </c>
      <c r="F135">
        <v>40700</v>
      </c>
      <c r="G135" t="s">
        <v>911</v>
      </c>
      <c r="I135" t="s">
        <v>186</v>
      </c>
      <c r="J135">
        <v>2026</v>
      </c>
      <c r="K135">
        <v>7</v>
      </c>
      <c r="L135" t="s">
        <v>94</v>
      </c>
      <c r="M135" s="108">
        <v>-121.19671095</v>
      </c>
      <c r="N135" s="108">
        <v>1</v>
      </c>
      <c r="O135" s="108">
        <v>-121.19671095</v>
      </c>
      <c r="P135" t="s">
        <v>2365</v>
      </c>
      <c r="Q135" s="14" t="s">
        <v>96</v>
      </c>
    </row>
    <row r="136" spans="1:17" ht="30" x14ac:dyDescent="0.25">
      <c r="A136" t="s">
        <v>2610</v>
      </c>
      <c r="B136" t="s">
        <v>416</v>
      </c>
      <c r="C136" t="s">
        <v>265</v>
      </c>
      <c r="D136" t="s">
        <v>336</v>
      </c>
      <c r="E136" t="s">
        <v>102</v>
      </c>
      <c r="F136">
        <v>40700</v>
      </c>
      <c r="G136" t="s">
        <v>911</v>
      </c>
      <c r="I136" t="s">
        <v>125</v>
      </c>
      <c r="J136">
        <v>2026</v>
      </c>
      <c r="K136">
        <v>7</v>
      </c>
      <c r="L136" t="s">
        <v>94</v>
      </c>
      <c r="M136" s="108">
        <v>-15.200251499999997</v>
      </c>
      <c r="N136" s="108">
        <v>1</v>
      </c>
      <c r="O136" s="108">
        <v>-15.200251499999997</v>
      </c>
      <c r="P136" t="s">
        <v>2365</v>
      </c>
      <c r="Q136" s="14" t="s">
        <v>96</v>
      </c>
    </row>
    <row r="137" spans="1:17" ht="30" x14ac:dyDescent="0.25">
      <c r="A137" t="s">
        <v>1005</v>
      </c>
      <c r="B137" t="s">
        <v>417</v>
      </c>
      <c r="C137" t="s">
        <v>133</v>
      </c>
      <c r="D137" t="s">
        <v>336</v>
      </c>
      <c r="E137" t="s">
        <v>102</v>
      </c>
      <c r="F137">
        <v>40700</v>
      </c>
      <c r="G137" t="s">
        <v>911</v>
      </c>
      <c r="I137" t="s">
        <v>186</v>
      </c>
      <c r="J137">
        <v>2026</v>
      </c>
      <c r="K137">
        <v>7</v>
      </c>
      <c r="L137" t="s">
        <v>94</v>
      </c>
      <c r="M137" s="108">
        <v>-158.18028554999998</v>
      </c>
      <c r="N137" s="108">
        <v>1</v>
      </c>
      <c r="O137" s="108">
        <v>-158.18028554999998</v>
      </c>
      <c r="P137" t="s">
        <v>2365</v>
      </c>
      <c r="Q137" s="14" t="s">
        <v>96</v>
      </c>
    </row>
    <row r="138" spans="1:17" ht="30" x14ac:dyDescent="0.25">
      <c r="A138" t="s">
        <v>2610</v>
      </c>
      <c r="B138" t="s">
        <v>277</v>
      </c>
      <c r="C138" t="s">
        <v>265</v>
      </c>
      <c r="D138" t="s">
        <v>336</v>
      </c>
      <c r="E138" t="s">
        <v>102</v>
      </c>
      <c r="F138">
        <v>40700</v>
      </c>
      <c r="G138" t="s">
        <v>911</v>
      </c>
      <c r="I138" t="s">
        <v>125</v>
      </c>
      <c r="J138">
        <v>2026</v>
      </c>
      <c r="K138">
        <v>7</v>
      </c>
      <c r="L138" t="s">
        <v>94</v>
      </c>
      <c r="M138" s="108">
        <v>-2247.5569105500003</v>
      </c>
      <c r="N138" s="108">
        <v>1</v>
      </c>
      <c r="O138" s="108">
        <v>-2247.5569105500003</v>
      </c>
      <c r="P138" t="s">
        <v>2365</v>
      </c>
      <c r="Q138" s="14" t="s">
        <v>96</v>
      </c>
    </row>
    <row r="139" spans="1:17" ht="30" x14ac:dyDescent="0.25">
      <c r="A139" t="s">
        <v>1121</v>
      </c>
      <c r="B139" t="s">
        <v>418</v>
      </c>
      <c r="C139" t="s">
        <v>252</v>
      </c>
      <c r="D139" t="s">
        <v>336</v>
      </c>
      <c r="E139" t="s">
        <v>102</v>
      </c>
      <c r="F139">
        <v>40700</v>
      </c>
      <c r="G139" t="s">
        <v>911</v>
      </c>
      <c r="I139" t="s">
        <v>186</v>
      </c>
      <c r="J139">
        <v>2026</v>
      </c>
      <c r="K139">
        <v>7</v>
      </c>
      <c r="L139" t="s">
        <v>94</v>
      </c>
      <c r="M139" s="108">
        <v>-531.92341439999996</v>
      </c>
      <c r="N139" s="108">
        <v>1</v>
      </c>
      <c r="O139" s="108">
        <v>-531.92341439999996</v>
      </c>
      <c r="P139" t="s">
        <v>2365</v>
      </c>
      <c r="Q139" s="14" t="s">
        <v>96</v>
      </c>
    </row>
    <row r="140" spans="1:17" ht="30" x14ac:dyDescent="0.25">
      <c r="A140" t="s">
        <v>2392</v>
      </c>
      <c r="B140" t="s">
        <v>419</v>
      </c>
      <c r="C140" t="s">
        <v>107</v>
      </c>
      <c r="D140" t="s">
        <v>336</v>
      </c>
      <c r="E140" t="s">
        <v>102</v>
      </c>
      <c r="F140">
        <v>40700</v>
      </c>
      <c r="G140" t="s">
        <v>911</v>
      </c>
      <c r="I140" t="s">
        <v>186</v>
      </c>
      <c r="J140">
        <v>2026</v>
      </c>
      <c r="K140">
        <v>7</v>
      </c>
      <c r="L140" t="s">
        <v>94</v>
      </c>
      <c r="M140" s="108">
        <v>-326.76856169999996</v>
      </c>
      <c r="N140" s="108">
        <v>1</v>
      </c>
      <c r="O140" s="108">
        <v>-326.76856169999996</v>
      </c>
      <c r="P140" t="s">
        <v>2365</v>
      </c>
      <c r="Q140" s="14" t="s">
        <v>96</v>
      </c>
    </row>
    <row r="141" spans="1:17" ht="30" x14ac:dyDescent="0.25">
      <c r="A141" t="s">
        <v>2392</v>
      </c>
      <c r="B141" t="s">
        <v>420</v>
      </c>
      <c r="C141" t="s">
        <v>107</v>
      </c>
      <c r="D141" t="s">
        <v>336</v>
      </c>
      <c r="E141" t="s">
        <v>102</v>
      </c>
      <c r="F141">
        <v>40700</v>
      </c>
      <c r="G141" t="s">
        <v>911</v>
      </c>
      <c r="I141" t="s">
        <v>186</v>
      </c>
      <c r="J141">
        <v>2026</v>
      </c>
      <c r="K141">
        <v>7</v>
      </c>
      <c r="L141" t="s">
        <v>94</v>
      </c>
      <c r="M141" s="108">
        <v>-2.87102865</v>
      </c>
      <c r="N141" s="108">
        <v>1</v>
      </c>
      <c r="O141" s="108">
        <v>-2.87102865</v>
      </c>
      <c r="P141" t="s">
        <v>2365</v>
      </c>
      <c r="Q141" s="14" t="s">
        <v>96</v>
      </c>
    </row>
    <row r="142" spans="1:17" ht="30" x14ac:dyDescent="0.25">
      <c r="A142" t="s">
        <v>2610</v>
      </c>
      <c r="B142" t="s">
        <v>421</v>
      </c>
      <c r="C142" t="s">
        <v>265</v>
      </c>
      <c r="D142" t="s">
        <v>336</v>
      </c>
      <c r="E142" t="s">
        <v>102</v>
      </c>
      <c r="F142">
        <v>40700</v>
      </c>
      <c r="G142" t="s">
        <v>911</v>
      </c>
      <c r="I142" t="s">
        <v>125</v>
      </c>
      <c r="J142">
        <v>2026</v>
      </c>
      <c r="K142">
        <v>7</v>
      </c>
      <c r="L142" t="s">
        <v>94</v>
      </c>
      <c r="M142" s="108">
        <v>-12665.719806600002</v>
      </c>
      <c r="N142" s="108">
        <v>1</v>
      </c>
      <c r="O142" s="108">
        <v>-12665.719806600002</v>
      </c>
      <c r="P142" t="s">
        <v>2365</v>
      </c>
      <c r="Q142" s="14" t="s">
        <v>96</v>
      </c>
    </row>
    <row r="143" spans="1:17" ht="30" x14ac:dyDescent="0.25">
      <c r="A143" t="s">
        <v>2392</v>
      </c>
      <c r="B143" t="s">
        <v>422</v>
      </c>
      <c r="C143" t="s">
        <v>107</v>
      </c>
      <c r="D143" t="s">
        <v>336</v>
      </c>
      <c r="E143" t="s">
        <v>102</v>
      </c>
      <c r="F143">
        <v>40700</v>
      </c>
      <c r="G143" t="s">
        <v>911</v>
      </c>
      <c r="I143" t="s">
        <v>186</v>
      </c>
      <c r="J143">
        <v>2026</v>
      </c>
      <c r="K143">
        <v>7</v>
      </c>
      <c r="L143" t="s">
        <v>94</v>
      </c>
      <c r="M143" s="108">
        <v>-148.50920594999999</v>
      </c>
      <c r="N143" s="108">
        <v>1</v>
      </c>
      <c r="O143" s="108">
        <v>-148.50920594999999</v>
      </c>
      <c r="P143" t="s">
        <v>2365</v>
      </c>
      <c r="Q143" s="14" t="s">
        <v>96</v>
      </c>
    </row>
    <row r="144" spans="1:17" ht="30" x14ac:dyDescent="0.25">
      <c r="A144" t="s">
        <v>2392</v>
      </c>
      <c r="B144" t="s">
        <v>423</v>
      </c>
      <c r="C144" t="s">
        <v>107</v>
      </c>
      <c r="D144" t="s">
        <v>336</v>
      </c>
      <c r="E144" t="s">
        <v>102</v>
      </c>
      <c r="F144">
        <v>40700</v>
      </c>
      <c r="G144" t="s">
        <v>911</v>
      </c>
      <c r="I144" t="s">
        <v>186</v>
      </c>
      <c r="J144">
        <v>2026</v>
      </c>
      <c r="K144">
        <v>7</v>
      </c>
      <c r="L144" t="s">
        <v>94</v>
      </c>
      <c r="M144" s="108">
        <v>-160.66414350000002</v>
      </c>
      <c r="N144" s="108">
        <v>1</v>
      </c>
      <c r="O144" s="108">
        <v>-160.66414350000002</v>
      </c>
      <c r="P144" t="s">
        <v>2365</v>
      </c>
      <c r="Q144" s="14" t="s">
        <v>96</v>
      </c>
    </row>
    <row r="145" spans="1:17" ht="30" x14ac:dyDescent="0.25">
      <c r="A145" t="s">
        <v>2382</v>
      </c>
      <c r="B145" t="s">
        <v>424</v>
      </c>
      <c r="C145" t="s">
        <v>425</v>
      </c>
      <c r="D145" t="s">
        <v>336</v>
      </c>
      <c r="E145" t="s">
        <v>102</v>
      </c>
      <c r="F145">
        <v>40700</v>
      </c>
      <c r="G145" t="s">
        <v>911</v>
      </c>
      <c r="I145" t="s">
        <v>125</v>
      </c>
      <c r="J145">
        <v>2026</v>
      </c>
      <c r="K145">
        <v>7</v>
      </c>
      <c r="L145" t="s">
        <v>94</v>
      </c>
      <c r="M145" s="108">
        <v>-46.127704350000002</v>
      </c>
      <c r="N145" s="108">
        <v>1</v>
      </c>
      <c r="O145" s="108">
        <v>-46.127704350000002</v>
      </c>
      <c r="P145" t="s">
        <v>2365</v>
      </c>
      <c r="Q145" s="14" t="s">
        <v>96</v>
      </c>
    </row>
    <row r="146" spans="1:17" ht="30" x14ac:dyDescent="0.25">
      <c r="A146" t="s">
        <v>500</v>
      </c>
      <c r="B146">
        <v>996</v>
      </c>
      <c r="C146" t="s">
        <v>500</v>
      </c>
      <c r="D146" t="s">
        <v>336</v>
      </c>
      <c r="E146" t="s">
        <v>102</v>
      </c>
      <c r="F146">
        <v>40700</v>
      </c>
      <c r="G146" t="s">
        <v>911</v>
      </c>
      <c r="I146" t="s">
        <v>186</v>
      </c>
      <c r="J146">
        <v>2026</v>
      </c>
      <c r="K146">
        <v>7</v>
      </c>
      <c r="L146" t="s">
        <v>94</v>
      </c>
      <c r="M146" s="108">
        <v>-974.16125099999977</v>
      </c>
      <c r="N146" s="108">
        <v>1</v>
      </c>
      <c r="O146" s="108">
        <v>-974.16125099999977</v>
      </c>
      <c r="P146" t="s">
        <v>2365</v>
      </c>
      <c r="Q146" s="14" t="s">
        <v>96</v>
      </c>
    </row>
    <row r="147" spans="1:17" ht="30" x14ac:dyDescent="0.25">
      <c r="A147" t="s">
        <v>2392</v>
      </c>
      <c r="B147" t="s">
        <v>345</v>
      </c>
      <c r="C147" t="s">
        <v>107</v>
      </c>
      <c r="D147" t="s">
        <v>336</v>
      </c>
      <c r="E147" t="s">
        <v>102</v>
      </c>
      <c r="F147">
        <v>40700</v>
      </c>
      <c r="G147" t="s">
        <v>911</v>
      </c>
      <c r="I147" t="s">
        <v>186</v>
      </c>
      <c r="J147">
        <v>2026</v>
      </c>
      <c r="K147">
        <v>7</v>
      </c>
      <c r="L147" t="s">
        <v>94</v>
      </c>
      <c r="M147" s="108">
        <v>-171.85992704999995</v>
      </c>
      <c r="N147" s="108">
        <v>1</v>
      </c>
      <c r="O147" s="108">
        <v>-171.85992704999995</v>
      </c>
      <c r="P147" t="s">
        <v>2365</v>
      </c>
      <c r="Q147" s="14" t="s">
        <v>96</v>
      </c>
    </row>
    <row r="148" spans="1:17" ht="30" x14ac:dyDescent="0.25">
      <c r="A148" t="s">
        <v>2392</v>
      </c>
      <c r="B148" t="s">
        <v>426</v>
      </c>
      <c r="C148" t="s">
        <v>107</v>
      </c>
      <c r="D148" t="s">
        <v>336</v>
      </c>
      <c r="E148" t="s">
        <v>102</v>
      </c>
      <c r="F148">
        <v>40700</v>
      </c>
      <c r="G148" t="s">
        <v>911</v>
      </c>
      <c r="I148" t="s">
        <v>186</v>
      </c>
      <c r="J148">
        <v>2026</v>
      </c>
      <c r="K148">
        <v>7</v>
      </c>
      <c r="L148" t="s">
        <v>94</v>
      </c>
      <c r="M148" s="108">
        <v>-19076.029640849996</v>
      </c>
      <c r="N148" s="108">
        <v>1</v>
      </c>
      <c r="O148" s="108">
        <v>-19076.029640849996</v>
      </c>
      <c r="P148" t="s">
        <v>2365</v>
      </c>
      <c r="Q148" s="14" t="s">
        <v>96</v>
      </c>
    </row>
    <row r="149" spans="1:17" ht="30" x14ac:dyDescent="0.25">
      <c r="A149" t="s">
        <v>2392</v>
      </c>
      <c r="B149" t="s">
        <v>427</v>
      </c>
      <c r="C149" t="s">
        <v>107</v>
      </c>
      <c r="D149" t="s">
        <v>336</v>
      </c>
      <c r="E149" t="s">
        <v>102</v>
      </c>
      <c r="F149">
        <v>40700</v>
      </c>
      <c r="G149" t="s">
        <v>911</v>
      </c>
      <c r="I149" t="s">
        <v>186</v>
      </c>
      <c r="J149">
        <v>2026</v>
      </c>
      <c r="K149">
        <v>7</v>
      </c>
      <c r="L149" t="s">
        <v>94</v>
      </c>
      <c r="M149" s="108">
        <v>-84.503806800000007</v>
      </c>
      <c r="N149" s="108">
        <v>1</v>
      </c>
      <c r="O149" s="108">
        <v>-84.503806800000007</v>
      </c>
      <c r="P149" t="s">
        <v>2365</v>
      </c>
      <c r="Q149" s="14" t="s">
        <v>96</v>
      </c>
    </row>
    <row r="150" spans="1:17" ht="30" x14ac:dyDescent="0.25">
      <c r="A150" t="s">
        <v>2392</v>
      </c>
      <c r="B150" t="s">
        <v>428</v>
      </c>
      <c r="C150" t="s">
        <v>107</v>
      </c>
      <c r="D150" t="s">
        <v>336</v>
      </c>
      <c r="E150" t="s">
        <v>102</v>
      </c>
      <c r="F150">
        <v>40700</v>
      </c>
      <c r="G150" t="s">
        <v>911</v>
      </c>
      <c r="I150" t="s">
        <v>186</v>
      </c>
      <c r="J150">
        <v>2026</v>
      </c>
      <c r="K150">
        <v>7</v>
      </c>
      <c r="L150" t="s">
        <v>94</v>
      </c>
      <c r="M150" s="108">
        <v>-2356.9127483999996</v>
      </c>
      <c r="N150" s="108">
        <v>1</v>
      </c>
      <c r="O150" s="108">
        <v>-2356.9127483999996</v>
      </c>
      <c r="P150" t="s">
        <v>2365</v>
      </c>
      <c r="Q150" s="14" t="s">
        <v>96</v>
      </c>
    </row>
    <row r="151" spans="1:17" ht="30" x14ac:dyDescent="0.25">
      <c r="A151" t="s">
        <v>2610</v>
      </c>
      <c r="B151" t="s">
        <v>279</v>
      </c>
      <c r="C151" t="s">
        <v>265</v>
      </c>
      <c r="D151" t="s">
        <v>336</v>
      </c>
      <c r="E151" t="s">
        <v>102</v>
      </c>
      <c r="F151">
        <v>40700</v>
      </c>
      <c r="G151" t="s">
        <v>911</v>
      </c>
      <c r="I151" t="s">
        <v>125</v>
      </c>
      <c r="J151">
        <v>2026</v>
      </c>
      <c r="K151">
        <v>7</v>
      </c>
      <c r="L151" t="s">
        <v>94</v>
      </c>
      <c r="M151" s="108">
        <v>-24053.424808349999</v>
      </c>
      <c r="N151" s="108">
        <v>1</v>
      </c>
      <c r="O151" s="108">
        <v>-24053.424808349999</v>
      </c>
      <c r="P151" t="s">
        <v>2365</v>
      </c>
      <c r="Q151" s="14" t="s">
        <v>96</v>
      </c>
    </row>
    <row r="152" spans="1:17" ht="30" x14ac:dyDescent="0.25">
      <c r="A152" t="s">
        <v>1005</v>
      </c>
      <c r="B152" t="s">
        <v>429</v>
      </c>
      <c r="C152" t="s">
        <v>133</v>
      </c>
      <c r="D152" t="s">
        <v>336</v>
      </c>
      <c r="E152" t="s">
        <v>102</v>
      </c>
      <c r="F152">
        <v>40700</v>
      </c>
      <c r="G152" t="s">
        <v>911</v>
      </c>
      <c r="I152" t="s">
        <v>186</v>
      </c>
      <c r="J152">
        <v>2026</v>
      </c>
      <c r="K152">
        <v>7</v>
      </c>
      <c r="L152" t="s">
        <v>94</v>
      </c>
      <c r="M152" s="108">
        <v>-1807.9245807</v>
      </c>
      <c r="N152" s="108">
        <v>1</v>
      </c>
      <c r="O152" s="108">
        <v>-1807.9245807</v>
      </c>
      <c r="P152" t="s">
        <v>2365</v>
      </c>
      <c r="Q152" s="14" t="s">
        <v>96</v>
      </c>
    </row>
    <row r="153" spans="1:17" ht="30" x14ac:dyDescent="0.25">
      <c r="A153" t="s">
        <v>2392</v>
      </c>
      <c r="B153" t="s">
        <v>430</v>
      </c>
      <c r="C153" t="s">
        <v>107</v>
      </c>
      <c r="D153" t="s">
        <v>336</v>
      </c>
      <c r="E153" t="s">
        <v>102</v>
      </c>
      <c r="F153">
        <v>40700</v>
      </c>
      <c r="G153" t="s">
        <v>911</v>
      </c>
      <c r="I153" t="s">
        <v>186</v>
      </c>
      <c r="J153">
        <v>2026</v>
      </c>
      <c r="K153">
        <v>7</v>
      </c>
      <c r="L153" t="s">
        <v>94</v>
      </c>
      <c r="M153" s="108">
        <v>-520.10652014999994</v>
      </c>
      <c r="N153" s="108">
        <v>1</v>
      </c>
      <c r="O153" s="108">
        <v>-520.10652014999994</v>
      </c>
      <c r="P153" t="s">
        <v>2365</v>
      </c>
      <c r="Q153" s="14" t="s">
        <v>96</v>
      </c>
    </row>
    <row r="154" spans="1:17" ht="30" x14ac:dyDescent="0.25">
      <c r="A154" t="s">
        <v>2632</v>
      </c>
      <c r="B154" t="s">
        <v>431</v>
      </c>
      <c r="C154" t="s">
        <v>389</v>
      </c>
      <c r="D154" t="s">
        <v>336</v>
      </c>
      <c r="E154" t="s">
        <v>102</v>
      </c>
      <c r="F154">
        <v>40700</v>
      </c>
      <c r="G154" t="s">
        <v>911</v>
      </c>
      <c r="I154" t="s">
        <v>125</v>
      </c>
      <c r="J154">
        <v>2026</v>
      </c>
      <c r="K154">
        <v>7</v>
      </c>
      <c r="L154" t="s">
        <v>94</v>
      </c>
      <c r="M154" s="108">
        <v>-952.41301889999977</v>
      </c>
      <c r="N154" s="108">
        <v>1</v>
      </c>
      <c r="O154" s="108">
        <v>-952.41301889999977</v>
      </c>
      <c r="P154" t="s">
        <v>2365</v>
      </c>
      <c r="Q154" s="14" t="s">
        <v>96</v>
      </c>
    </row>
    <row r="155" spans="1:17" ht="30" x14ac:dyDescent="0.25">
      <c r="A155" t="s">
        <v>2392</v>
      </c>
      <c r="B155" t="s">
        <v>432</v>
      </c>
      <c r="C155" t="s">
        <v>107</v>
      </c>
      <c r="D155" t="s">
        <v>336</v>
      </c>
      <c r="E155" t="s">
        <v>102</v>
      </c>
      <c r="F155">
        <v>40700</v>
      </c>
      <c r="G155" t="s">
        <v>911</v>
      </c>
      <c r="I155" t="s">
        <v>186</v>
      </c>
      <c r="J155">
        <v>2026</v>
      </c>
      <c r="K155">
        <v>7</v>
      </c>
      <c r="L155" t="s">
        <v>94</v>
      </c>
      <c r="M155" s="108">
        <v>-1417.9495249500001</v>
      </c>
      <c r="N155" s="108">
        <v>1</v>
      </c>
      <c r="O155" s="108">
        <v>-1417.9495249500001</v>
      </c>
      <c r="P155" t="s">
        <v>2365</v>
      </c>
      <c r="Q155" s="14" t="s">
        <v>96</v>
      </c>
    </row>
    <row r="156" spans="1:17" ht="30" x14ac:dyDescent="0.25">
      <c r="A156" t="s">
        <v>2610</v>
      </c>
      <c r="B156" t="s">
        <v>433</v>
      </c>
      <c r="C156" t="s">
        <v>265</v>
      </c>
      <c r="D156" t="s">
        <v>336</v>
      </c>
      <c r="E156" t="s">
        <v>102</v>
      </c>
      <c r="F156">
        <v>40700</v>
      </c>
      <c r="G156" t="s">
        <v>911</v>
      </c>
      <c r="I156" t="s">
        <v>125</v>
      </c>
      <c r="J156">
        <v>2026</v>
      </c>
      <c r="K156">
        <v>7</v>
      </c>
      <c r="L156" t="s">
        <v>94</v>
      </c>
      <c r="M156" s="108">
        <v>-3936.1949003999998</v>
      </c>
      <c r="N156" s="108">
        <v>1</v>
      </c>
      <c r="O156" s="108">
        <v>-3936.1949003999998</v>
      </c>
      <c r="P156" t="s">
        <v>2365</v>
      </c>
      <c r="Q156" s="14" t="s">
        <v>96</v>
      </c>
    </row>
    <row r="157" spans="1:17" ht="30" x14ac:dyDescent="0.25">
      <c r="A157" t="s">
        <v>1005</v>
      </c>
      <c r="B157" t="s">
        <v>737</v>
      </c>
      <c r="C157" t="s">
        <v>133</v>
      </c>
      <c r="D157" t="s">
        <v>336</v>
      </c>
      <c r="E157" t="s">
        <v>102</v>
      </c>
      <c r="F157">
        <v>40700</v>
      </c>
      <c r="G157" t="s">
        <v>911</v>
      </c>
      <c r="I157" t="s">
        <v>186</v>
      </c>
      <c r="J157">
        <v>2026</v>
      </c>
      <c r="K157">
        <v>7</v>
      </c>
      <c r="L157" t="s">
        <v>94</v>
      </c>
      <c r="M157" s="108">
        <v>-886.36181445</v>
      </c>
      <c r="N157" s="108">
        <v>1</v>
      </c>
      <c r="O157" s="108">
        <v>-886.36181445</v>
      </c>
      <c r="P157" t="s">
        <v>2365</v>
      </c>
      <c r="Q157" s="14" t="s">
        <v>96</v>
      </c>
    </row>
    <row r="158" spans="1:17" ht="30" x14ac:dyDescent="0.25">
      <c r="A158" t="s">
        <v>2392</v>
      </c>
      <c r="B158" t="s">
        <v>434</v>
      </c>
      <c r="C158" t="s">
        <v>107</v>
      </c>
      <c r="D158" t="s">
        <v>336</v>
      </c>
      <c r="E158" t="s">
        <v>102</v>
      </c>
      <c r="F158">
        <v>40700</v>
      </c>
      <c r="G158" t="s">
        <v>911</v>
      </c>
      <c r="I158" t="s">
        <v>186</v>
      </c>
      <c r="J158">
        <v>2026</v>
      </c>
      <c r="K158">
        <v>7</v>
      </c>
      <c r="L158" t="s">
        <v>94</v>
      </c>
      <c r="M158" s="108">
        <v>-685.92085274999988</v>
      </c>
      <c r="N158" s="108">
        <v>1</v>
      </c>
      <c r="O158" s="108">
        <v>-685.92085274999988</v>
      </c>
      <c r="P158" t="s">
        <v>2365</v>
      </c>
      <c r="Q158" s="14" t="s">
        <v>96</v>
      </c>
    </row>
    <row r="159" spans="1:17" ht="30" x14ac:dyDescent="0.25">
      <c r="A159" t="s">
        <v>2392</v>
      </c>
      <c r="B159" t="s">
        <v>435</v>
      </c>
      <c r="C159" t="s">
        <v>107</v>
      </c>
      <c r="D159" t="s">
        <v>336</v>
      </c>
      <c r="E159" t="s">
        <v>102</v>
      </c>
      <c r="F159">
        <v>40700</v>
      </c>
      <c r="G159" t="s">
        <v>911</v>
      </c>
      <c r="I159" t="s">
        <v>186</v>
      </c>
      <c r="J159">
        <v>2026</v>
      </c>
      <c r="K159">
        <v>7</v>
      </c>
      <c r="L159" t="s">
        <v>94</v>
      </c>
      <c r="M159" s="108">
        <v>-22776.261545100006</v>
      </c>
      <c r="N159" s="108">
        <v>1</v>
      </c>
      <c r="O159" s="108">
        <v>-22776.261545100006</v>
      </c>
      <c r="P159" t="s">
        <v>2365</v>
      </c>
      <c r="Q159" s="14" t="s">
        <v>96</v>
      </c>
    </row>
    <row r="160" spans="1:17" ht="30" x14ac:dyDescent="0.25">
      <c r="A160" t="s">
        <v>2590</v>
      </c>
      <c r="B160" t="s">
        <v>436</v>
      </c>
      <c r="C160" t="s">
        <v>437</v>
      </c>
      <c r="D160" t="s">
        <v>336</v>
      </c>
      <c r="E160" t="s">
        <v>102</v>
      </c>
      <c r="F160">
        <v>40700</v>
      </c>
      <c r="G160" t="s">
        <v>911</v>
      </c>
      <c r="I160" t="s">
        <v>186</v>
      </c>
      <c r="J160">
        <v>2026</v>
      </c>
      <c r="K160">
        <v>7</v>
      </c>
      <c r="L160" t="s">
        <v>94</v>
      </c>
      <c r="M160" s="108">
        <v>-96.758168850000004</v>
      </c>
      <c r="N160" s="108">
        <v>1</v>
      </c>
      <c r="O160" s="108">
        <v>-96.758168850000004</v>
      </c>
      <c r="P160" t="s">
        <v>2365</v>
      </c>
      <c r="Q160" s="14" t="s">
        <v>96</v>
      </c>
    </row>
    <row r="161" spans="1:17" ht="30" x14ac:dyDescent="0.25">
      <c r="A161" t="s">
        <v>1005</v>
      </c>
      <c r="B161" t="s">
        <v>739</v>
      </c>
      <c r="C161" t="s">
        <v>133</v>
      </c>
      <c r="D161" t="s">
        <v>336</v>
      </c>
      <c r="E161" t="s">
        <v>102</v>
      </c>
      <c r="F161">
        <v>40700</v>
      </c>
      <c r="G161" t="s">
        <v>911</v>
      </c>
      <c r="I161" t="s">
        <v>186</v>
      </c>
      <c r="J161">
        <v>2026</v>
      </c>
      <c r="K161">
        <v>7</v>
      </c>
      <c r="L161" t="s">
        <v>94</v>
      </c>
      <c r="M161" s="108">
        <v>-128.33714459999999</v>
      </c>
      <c r="N161" s="108">
        <v>1</v>
      </c>
      <c r="O161" s="108">
        <v>-128.33714459999999</v>
      </c>
      <c r="P161" t="s">
        <v>2365</v>
      </c>
      <c r="Q161" s="14" t="s">
        <v>96</v>
      </c>
    </row>
    <row r="162" spans="1:17" ht="30" x14ac:dyDescent="0.25">
      <c r="A162" t="s">
        <v>2516</v>
      </c>
      <c r="B162" t="s">
        <v>439</v>
      </c>
      <c r="C162" t="s">
        <v>296</v>
      </c>
      <c r="D162" t="s">
        <v>336</v>
      </c>
      <c r="E162" t="s">
        <v>102</v>
      </c>
      <c r="F162">
        <v>40700</v>
      </c>
      <c r="G162" t="s">
        <v>911</v>
      </c>
      <c r="I162" t="s">
        <v>125</v>
      </c>
      <c r="J162">
        <v>2026</v>
      </c>
      <c r="K162">
        <v>7</v>
      </c>
      <c r="L162" t="s">
        <v>94</v>
      </c>
      <c r="M162" s="108">
        <v>-58.449324149999995</v>
      </c>
      <c r="N162" s="108">
        <v>1</v>
      </c>
      <c r="O162" s="108">
        <v>-58.449324149999995</v>
      </c>
      <c r="P162" t="s">
        <v>2365</v>
      </c>
      <c r="Q162" s="14" t="s">
        <v>96</v>
      </c>
    </row>
    <row r="163" spans="1:17" ht="30" x14ac:dyDescent="0.25">
      <c r="A163" t="s">
        <v>2610</v>
      </c>
      <c r="B163" t="s">
        <v>741</v>
      </c>
      <c r="C163" t="s">
        <v>265</v>
      </c>
      <c r="D163" t="s">
        <v>336</v>
      </c>
      <c r="E163" t="s">
        <v>102</v>
      </c>
      <c r="F163">
        <v>40700</v>
      </c>
      <c r="G163" t="s">
        <v>911</v>
      </c>
      <c r="I163" t="s">
        <v>125</v>
      </c>
      <c r="J163">
        <v>2026</v>
      </c>
      <c r="K163">
        <v>7</v>
      </c>
      <c r="L163" t="s">
        <v>94</v>
      </c>
      <c r="M163" s="108">
        <v>-555.99701010000001</v>
      </c>
      <c r="N163" s="108">
        <v>1</v>
      </c>
      <c r="O163" s="108">
        <v>-555.99701010000001</v>
      </c>
      <c r="P163" t="s">
        <v>2365</v>
      </c>
      <c r="Q163" s="14" t="s">
        <v>96</v>
      </c>
    </row>
    <row r="164" spans="1:17" ht="30" x14ac:dyDescent="0.25">
      <c r="A164" t="s">
        <v>2392</v>
      </c>
      <c r="B164" t="s">
        <v>3174</v>
      </c>
      <c r="C164" t="s">
        <v>107</v>
      </c>
      <c r="D164" t="s">
        <v>336</v>
      </c>
      <c r="E164" t="s">
        <v>102</v>
      </c>
      <c r="F164">
        <v>40700</v>
      </c>
      <c r="G164" t="s">
        <v>911</v>
      </c>
      <c r="I164" t="s">
        <v>186</v>
      </c>
      <c r="J164">
        <v>2026</v>
      </c>
      <c r="K164">
        <v>7</v>
      </c>
      <c r="L164" t="s">
        <v>94</v>
      </c>
      <c r="M164" s="108">
        <v>-1383.5702874000001</v>
      </c>
      <c r="N164" s="108">
        <v>1</v>
      </c>
      <c r="O164" s="108">
        <v>-1383.5702874000001</v>
      </c>
      <c r="P164" t="s">
        <v>2365</v>
      </c>
      <c r="Q164" s="14" t="s">
        <v>96</v>
      </c>
    </row>
    <row r="165" spans="1:17" ht="30" x14ac:dyDescent="0.25">
      <c r="A165" t="s">
        <v>1005</v>
      </c>
      <c r="B165" t="s">
        <v>440</v>
      </c>
      <c r="C165" t="s">
        <v>133</v>
      </c>
      <c r="D165" t="s">
        <v>336</v>
      </c>
      <c r="E165" t="s">
        <v>102</v>
      </c>
      <c r="F165">
        <v>40700</v>
      </c>
      <c r="G165" t="s">
        <v>911</v>
      </c>
      <c r="I165" t="s">
        <v>186</v>
      </c>
      <c r="J165">
        <v>2026</v>
      </c>
      <c r="K165">
        <v>7</v>
      </c>
      <c r="L165" t="s">
        <v>94</v>
      </c>
      <c r="M165" s="108">
        <v>-1922.7540296999996</v>
      </c>
      <c r="N165" s="108">
        <v>1</v>
      </c>
      <c r="O165" s="108">
        <v>-1922.7540296999996</v>
      </c>
      <c r="P165" t="s">
        <v>2365</v>
      </c>
      <c r="Q165" s="14" t="s">
        <v>96</v>
      </c>
    </row>
    <row r="166" spans="1:17" ht="30" x14ac:dyDescent="0.25">
      <c r="A166" t="s">
        <v>2516</v>
      </c>
      <c r="B166" t="s">
        <v>441</v>
      </c>
      <c r="C166" t="s">
        <v>296</v>
      </c>
      <c r="D166" t="s">
        <v>336</v>
      </c>
      <c r="E166" t="s">
        <v>102</v>
      </c>
      <c r="F166">
        <v>40700</v>
      </c>
      <c r="G166" t="s">
        <v>911</v>
      </c>
      <c r="I166" t="s">
        <v>186</v>
      </c>
      <c r="J166">
        <v>2026</v>
      </c>
      <c r="K166">
        <v>7</v>
      </c>
      <c r="L166" t="s">
        <v>94</v>
      </c>
      <c r="M166" s="108">
        <v>-4627.7174464500004</v>
      </c>
      <c r="N166" s="108">
        <v>1</v>
      </c>
      <c r="O166" s="108">
        <v>-4627.7174464500004</v>
      </c>
      <c r="P166" t="s">
        <v>2365</v>
      </c>
      <c r="Q166" s="14" t="s">
        <v>96</v>
      </c>
    </row>
    <row r="167" spans="1:17" ht="30" x14ac:dyDescent="0.25">
      <c r="A167" t="s">
        <v>2610</v>
      </c>
      <c r="B167" t="s">
        <v>442</v>
      </c>
      <c r="C167" t="s">
        <v>265</v>
      </c>
      <c r="D167" t="s">
        <v>336</v>
      </c>
      <c r="E167" t="s">
        <v>102</v>
      </c>
      <c r="F167">
        <v>40700</v>
      </c>
      <c r="G167" t="s">
        <v>911</v>
      </c>
      <c r="I167" t="s">
        <v>125</v>
      </c>
      <c r="J167">
        <v>2026</v>
      </c>
      <c r="K167">
        <v>7</v>
      </c>
      <c r="L167" t="s">
        <v>94</v>
      </c>
      <c r="M167" s="108">
        <v>-685.80797670000004</v>
      </c>
      <c r="N167" s="108">
        <v>1</v>
      </c>
      <c r="O167" s="108">
        <v>-685.80797670000004</v>
      </c>
      <c r="P167" t="s">
        <v>2365</v>
      </c>
      <c r="Q167" s="14" t="s">
        <v>96</v>
      </c>
    </row>
    <row r="168" spans="1:17" ht="30" x14ac:dyDescent="0.25">
      <c r="A168" t="s">
        <v>2392</v>
      </c>
      <c r="B168" t="s">
        <v>346</v>
      </c>
      <c r="C168" t="s">
        <v>107</v>
      </c>
      <c r="D168" t="s">
        <v>336</v>
      </c>
      <c r="E168" t="s">
        <v>102</v>
      </c>
      <c r="F168">
        <v>40700</v>
      </c>
      <c r="G168" t="s">
        <v>911</v>
      </c>
      <c r="I168" t="s">
        <v>186</v>
      </c>
      <c r="J168">
        <v>2026</v>
      </c>
      <c r="K168">
        <v>7</v>
      </c>
      <c r="L168" t="s">
        <v>94</v>
      </c>
      <c r="M168" s="108">
        <v>-8072.3003035499987</v>
      </c>
      <c r="N168" s="108">
        <v>1</v>
      </c>
      <c r="O168" s="108">
        <v>-8072.3003035499987</v>
      </c>
      <c r="P168" t="s">
        <v>2365</v>
      </c>
      <c r="Q168" s="14" t="s">
        <v>96</v>
      </c>
    </row>
    <row r="169" spans="1:17" ht="30" x14ac:dyDescent="0.25">
      <c r="A169" t="s">
        <v>2573</v>
      </c>
      <c r="B169" t="s">
        <v>443</v>
      </c>
      <c r="C169" t="s">
        <v>444</v>
      </c>
      <c r="D169" t="s">
        <v>336</v>
      </c>
      <c r="E169" t="s">
        <v>102</v>
      </c>
      <c r="F169">
        <v>40700</v>
      </c>
      <c r="G169" t="s">
        <v>911</v>
      </c>
      <c r="I169" t="s">
        <v>186</v>
      </c>
      <c r="J169">
        <v>2026</v>
      </c>
      <c r="K169">
        <v>7</v>
      </c>
      <c r="L169" t="s">
        <v>94</v>
      </c>
      <c r="M169" s="108">
        <v>-295.33111965000001</v>
      </c>
      <c r="N169" s="108">
        <v>1</v>
      </c>
      <c r="O169" s="108">
        <v>-295.33111965000001</v>
      </c>
      <c r="P169" t="s">
        <v>2365</v>
      </c>
      <c r="Q169" s="14" t="s">
        <v>96</v>
      </c>
    </row>
    <row r="170" spans="1:17" ht="30" x14ac:dyDescent="0.25">
      <c r="A170" t="s">
        <v>2516</v>
      </c>
      <c r="B170" t="s">
        <v>347</v>
      </c>
      <c r="C170" t="s">
        <v>296</v>
      </c>
      <c r="D170" t="s">
        <v>336</v>
      </c>
      <c r="E170" t="s">
        <v>102</v>
      </c>
      <c r="F170">
        <v>40700</v>
      </c>
      <c r="G170" t="s">
        <v>911</v>
      </c>
      <c r="I170" t="s">
        <v>186</v>
      </c>
      <c r="J170">
        <v>2026</v>
      </c>
      <c r="K170">
        <v>7</v>
      </c>
      <c r="L170" t="s">
        <v>94</v>
      </c>
      <c r="M170" s="108">
        <v>-1155.6864091499999</v>
      </c>
      <c r="N170" s="108">
        <v>1</v>
      </c>
      <c r="O170" s="108">
        <v>-1155.6864091499999</v>
      </c>
      <c r="P170" t="s">
        <v>2365</v>
      </c>
      <c r="Q170" s="14" t="s">
        <v>96</v>
      </c>
    </row>
    <row r="171" spans="1:17" ht="30" x14ac:dyDescent="0.25">
      <c r="A171" t="s">
        <v>1005</v>
      </c>
      <c r="B171" t="s">
        <v>446</v>
      </c>
      <c r="C171" t="s">
        <v>133</v>
      </c>
      <c r="D171" t="s">
        <v>336</v>
      </c>
      <c r="E171" t="s">
        <v>102</v>
      </c>
      <c r="F171">
        <v>40700</v>
      </c>
      <c r="G171" t="s">
        <v>911</v>
      </c>
      <c r="I171" t="s">
        <v>186</v>
      </c>
      <c r="J171">
        <v>2026</v>
      </c>
      <c r="K171">
        <v>7</v>
      </c>
      <c r="L171" t="s">
        <v>94</v>
      </c>
      <c r="M171" s="108">
        <v>-1479.39386595</v>
      </c>
      <c r="N171" s="108">
        <v>1</v>
      </c>
      <c r="O171" s="108">
        <v>-1479.39386595</v>
      </c>
      <c r="P171" t="s">
        <v>2365</v>
      </c>
      <c r="Q171" s="14" t="s">
        <v>96</v>
      </c>
    </row>
    <row r="172" spans="1:17" ht="30" x14ac:dyDescent="0.25">
      <c r="A172" t="s">
        <v>1005</v>
      </c>
      <c r="B172" t="s">
        <v>447</v>
      </c>
      <c r="C172" t="s">
        <v>133</v>
      </c>
      <c r="D172" t="s">
        <v>336</v>
      </c>
      <c r="E172" t="s">
        <v>102</v>
      </c>
      <c r="F172">
        <v>40700</v>
      </c>
      <c r="G172" t="s">
        <v>911</v>
      </c>
      <c r="I172" t="s">
        <v>186</v>
      </c>
      <c r="J172">
        <v>2026</v>
      </c>
      <c r="K172">
        <v>7</v>
      </c>
      <c r="L172" t="s">
        <v>94</v>
      </c>
      <c r="M172" s="108">
        <v>-4.0740650999999994</v>
      </c>
      <c r="N172" s="108">
        <v>1</v>
      </c>
      <c r="O172" s="108">
        <v>-4.0740650999999994</v>
      </c>
      <c r="P172" t="s">
        <v>2365</v>
      </c>
      <c r="Q172" s="14" t="s">
        <v>96</v>
      </c>
    </row>
    <row r="173" spans="1:17" ht="30" x14ac:dyDescent="0.25">
      <c r="A173" t="s">
        <v>2516</v>
      </c>
      <c r="B173" t="s">
        <v>748</v>
      </c>
      <c r="C173" t="s">
        <v>296</v>
      </c>
      <c r="D173" t="s">
        <v>336</v>
      </c>
      <c r="E173" t="s">
        <v>102</v>
      </c>
      <c r="F173">
        <v>40700</v>
      </c>
      <c r="G173" t="s">
        <v>911</v>
      </c>
      <c r="I173" t="s">
        <v>186</v>
      </c>
      <c r="J173">
        <v>2026</v>
      </c>
      <c r="K173">
        <v>7</v>
      </c>
      <c r="L173" t="s">
        <v>94</v>
      </c>
      <c r="M173" s="108">
        <v>-233.12471909999999</v>
      </c>
      <c r="N173" s="108">
        <v>1</v>
      </c>
      <c r="O173" s="108">
        <v>-233.12471909999999</v>
      </c>
      <c r="P173" t="s">
        <v>2365</v>
      </c>
      <c r="Q173" s="14" t="s">
        <v>96</v>
      </c>
    </row>
    <row r="174" spans="1:17" ht="30" x14ac:dyDescent="0.25">
      <c r="A174" t="s">
        <v>1005</v>
      </c>
      <c r="B174" t="s">
        <v>448</v>
      </c>
      <c r="C174" t="s">
        <v>133</v>
      </c>
      <c r="D174" t="s">
        <v>336</v>
      </c>
      <c r="E174" t="s">
        <v>102</v>
      </c>
      <c r="F174">
        <v>40700</v>
      </c>
      <c r="G174" t="s">
        <v>911</v>
      </c>
      <c r="I174" t="s">
        <v>186</v>
      </c>
      <c r="J174">
        <v>2026</v>
      </c>
      <c r="K174">
        <v>7</v>
      </c>
      <c r="L174" t="s">
        <v>94</v>
      </c>
      <c r="M174" s="108">
        <v>-2815.8299221499997</v>
      </c>
      <c r="N174" s="108">
        <v>1</v>
      </c>
      <c r="O174" s="108">
        <v>-2815.8299221499997</v>
      </c>
      <c r="P174" t="s">
        <v>2365</v>
      </c>
      <c r="Q174" s="14" t="s">
        <v>96</v>
      </c>
    </row>
    <row r="175" spans="1:17" ht="30" x14ac:dyDescent="0.25">
      <c r="A175" t="s">
        <v>1005</v>
      </c>
      <c r="B175" t="s">
        <v>449</v>
      </c>
      <c r="C175" t="s">
        <v>133</v>
      </c>
      <c r="D175" t="s">
        <v>336</v>
      </c>
      <c r="E175" t="s">
        <v>102</v>
      </c>
      <c r="F175">
        <v>40700</v>
      </c>
      <c r="G175" t="s">
        <v>911</v>
      </c>
      <c r="I175" t="s">
        <v>186</v>
      </c>
      <c r="J175">
        <v>2026</v>
      </c>
      <c r="K175">
        <v>7</v>
      </c>
      <c r="L175" t="s">
        <v>94</v>
      </c>
      <c r="M175" s="108">
        <v>-92.580585299999996</v>
      </c>
      <c r="N175" s="108">
        <v>1</v>
      </c>
      <c r="O175" s="108">
        <v>-92.580585299999996</v>
      </c>
      <c r="P175" t="s">
        <v>2365</v>
      </c>
      <c r="Q175" s="14" t="s">
        <v>96</v>
      </c>
    </row>
    <row r="176" spans="1:17" ht="30" x14ac:dyDescent="0.25">
      <c r="A176" t="s">
        <v>2382</v>
      </c>
      <c r="B176" t="s">
        <v>450</v>
      </c>
      <c r="C176" t="s">
        <v>451</v>
      </c>
      <c r="D176" t="s">
        <v>336</v>
      </c>
      <c r="E176" t="s">
        <v>102</v>
      </c>
      <c r="F176">
        <v>40700</v>
      </c>
      <c r="G176" t="s">
        <v>911</v>
      </c>
      <c r="I176" t="s">
        <v>125</v>
      </c>
      <c r="J176">
        <v>2026</v>
      </c>
      <c r="K176">
        <v>7</v>
      </c>
      <c r="L176" t="s">
        <v>94</v>
      </c>
      <c r="M176" s="108">
        <v>-7.7960505000000007</v>
      </c>
      <c r="N176" s="108">
        <v>1</v>
      </c>
      <c r="O176" s="108">
        <v>-7.7960505000000007</v>
      </c>
      <c r="P176" t="s">
        <v>2365</v>
      </c>
      <c r="Q176" s="14" t="s">
        <v>96</v>
      </c>
    </row>
    <row r="177" spans="1:17" ht="30" x14ac:dyDescent="0.25">
      <c r="A177" t="s">
        <v>2610</v>
      </c>
      <c r="B177" t="s">
        <v>452</v>
      </c>
      <c r="C177" t="s">
        <v>265</v>
      </c>
      <c r="D177" t="s">
        <v>336</v>
      </c>
      <c r="E177" t="s">
        <v>102</v>
      </c>
      <c r="F177">
        <v>40700</v>
      </c>
      <c r="G177" t="s">
        <v>911</v>
      </c>
      <c r="I177" t="s">
        <v>186</v>
      </c>
      <c r="J177">
        <v>2026</v>
      </c>
      <c r="K177">
        <v>7</v>
      </c>
      <c r="L177" t="s">
        <v>94</v>
      </c>
      <c r="M177" s="108">
        <v>-1462.3027943999998</v>
      </c>
      <c r="N177" s="108">
        <v>1</v>
      </c>
      <c r="O177" s="108">
        <v>-1462.3027943999998</v>
      </c>
      <c r="P177" t="s">
        <v>2365</v>
      </c>
      <c r="Q177" s="14" t="s">
        <v>96</v>
      </c>
    </row>
    <row r="178" spans="1:17" ht="30" x14ac:dyDescent="0.25">
      <c r="A178" t="s">
        <v>1005</v>
      </c>
      <c r="B178" t="s">
        <v>453</v>
      </c>
      <c r="C178" t="s">
        <v>133</v>
      </c>
      <c r="D178" t="s">
        <v>336</v>
      </c>
      <c r="E178" t="s">
        <v>102</v>
      </c>
      <c r="F178">
        <v>40700</v>
      </c>
      <c r="G178" t="s">
        <v>911</v>
      </c>
      <c r="I178" t="s">
        <v>186</v>
      </c>
      <c r="J178">
        <v>2026</v>
      </c>
      <c r="K178">
        <v>7</v>
      </c>
      <c r="L178" t="s">
        <v>94</v>
      </c>
      <c r="M178" s="108">
        <v>-8.801992499999999</v>
      </c>
      <c r="N178" s="108">
        <v>1</v>
      </c>
      <c r="O178" s="108">
        <v>-8.801992499999999</v>
      </c>
      <c r="P178" t="s">
        <v>2365</v>
      </c>
      <c r="Q178" s="14" t="s">
        <v>96</v>
      </c>
    </row>
    <row r="179" spans="1:17" ht="30" x14ac:dyDescent="0.25">
      <c r="A179" t="s">
        <v>2392</v>
      </c>
      <c r="B179" t="s">
        <v>348</v>
      </c>
      <c r="C179" t="s">
        <v>107</v>
      </c>
      <c r="D179" t="s">
        <v>336</v>
      </c>
      <c r="E179" t="s">
        <v>102</v>
      </c>
      <c r="F179">
        <v>40700</v>
      </c>
      <c r="G179" t="s">
        <v>911</v>
      </c>
      <c r="I179" t="s">
        <v>186</v>
      </c>
      <c r="J179">
        <v>2026</v>
      </c>
      <c r="K179">
        <v>7</v>
      </c>
      <c r="L179" t="s">
        <v>94</v>
      </c>
      <c r="M179" s="108">
        <v>-1777.4240683500002</v>
      </c>
      <c r="N179" s="108">
        <v>1</v>
      </c>
      <c r="O179" s="108">
        <v>-1777.4240683500002</v>
      </c>
      <c r="P179" t="s">
        <v>2365</v>
      </c>
      <c r="Q179" s="14" t="s">
        <v>96</v>
      </c>
    </row>
    <row r="180" spans="1:17" ht="30" x14ac:dyDescent="0.25">
      <c r="A180" t="s">
        <v>2516</v>
      </c>
      <c r="B180" t="s">
        <v>297</v>
      </c>
      <c r="C180" t="s">
        <v>296</v>
      </c>
      <c r="D180" t="s">
        <v>336</v>
      </c>
      <c r="E180" t="s">
        <v>102</v>
      </c>
      <c r="F180">
        <v>40700</v>
      </c>
      <c r="G180" t="s">
        <v>911</v>
      </c>
      <c r="I180" t="s">
        <v>186</v>
      </c>
      <c r="J180">
        <v>2026</v>
      </c>
      <c r="K180">
        <v>7</v>
      </c>
      <c r="L180" t="s">
        <v>94</v>
      </c>
      <c r="M180" s="108">
        <v>-407.5772862</v>
      </c>
      <c r="N180" s="108">
        <v>1</v>
      </c>
      <c r="O180" s="108">
        <v>-407.5772862</v>
      </c>
      <c r="P180" t="s">
        <v>2365</v>
      </c>
      <c r="Q180" s="14" t="s">
        <v>96</v>
      </c>
    </row>
    <row r="181" spans="1:17" ht="30" x14ac:dyDescent="0.25">
      <c r="A181" t="s">
        <v>2584</v>
      </c>
      <c r="B181" t="s">
        <v>454</v>
      </c>
      <c r="C181" t="s">
        <v>455</v>
      </c>
      <c r="D181" t="s">
        <v>336</v>
      </c>
      <c r="E181" t="s">
        <v>102</v>
      </c>
      <c r="F181">
        <v>40700</v>
      </c>
      <c r="G181" t="s">
        <v>911</v>
      </c>
      <c r="I181" t="s">
        <v>186</v>
      </c>
      <c r="J181">
        <v>2026</v>
      </c>
      <c r="K181">
        <v>7</v>
      </c>
      <c r="L181" t="s">
        <v>94</v>
      </c>
      <c r="M181" s="108">
        <v>-1492.75300965</v>
      </c>
      <c r="N181" s="108">
        <v>1</v>
      </c>
      <c r="O181" s="108">
        <v>-1492.75300965</v>
      </c>
      <c r="P181" t="s">
        <v>2365</v>
      </c>
      <c r="Q181" s="14" t="s">
        <v>96</v>
      </c>
    </row>
    <row r="182" spans="1:17" ht="30" x14ac:dyDescent="0.25">
      <c r="A182" t="s">
        <v>1005</v>
      </c>
      <c r="B182" t="s">
        <v>456</v>
      </c>
      <c r="C182" t="s">
        <v>133</v>
      </c>
      <c r="D182" t="s">
        <v>336</v>
      </c>
      <c r="E182" t="s">
        <v>102</v>
      </c>
      <c r="F182">
        <v>40700</v>
      </c>
      <c r="G182" t="s">
        <v>911</v>
      </c>
      <c r="I182" t="s">
        <v>186</v>
      </c>
      <c r="J182">
        <v>2026</v>
      </c>
      <c r="K182">
        <v>7</v>
      </c>
      <c r="L182" t="s">
        <v>94</v>
      </c>
      <c r="M182" s="108">
        <v>-159.32893095</v>
      </c>
      <c r="N182" s="108">
        <v>1</v>
      </c>
      <c r="O182" s="108">
        <v>-159.32893095</v>
      </c>
      <c r="P182" t="s">
        <v>2365</v>
      </c>
      <c r="Q182" s="14" t="s">
        <v>96</v>
      </c>
    </row>
    <row r="183" spans="1:17" ht="30" x14ac:dyDescent="0.25">
      <c r="A183" t="s">
        <v>2392</v>
      </c>
      <c r="B183" t="s">
        <v>3175</v>
      </c>
      <c r="C183" t="s">
        <v>107</v>
      </c>
      <c r="D183" t="s">
        <v>336</v>
      </c>
      <c r="E183" t="s">
        <v>102</v>
      </c>
      <c r="F183">
        <v>40700</v>
      </c>
      <c r="G183" t="s">
        <v>911</v>
      </c>
      <c r="I183" t="s">
        <v>186</v>
      </c>
      <c r="J183">
        <v>2026</v>
      </c>
      <c r="K183">
        <v>7</v>
      </c>
      <c r="L183" t="s">
        <v>94</v>
      </c>
      <c r="M183" s="108">
        <v>-532.54510994999998</v>
      </c>
      <c r="N183" s="108">
        <v>1</v>
      </c>
      <c r="O183" s="108">
        <v>-532.54510994999998</v>
      </c>
      <c r="P183" t="s">
        <v>2365</v>
      </c>
      <c r="Q183" s="14" t="s">
        <v>96</v>
      </c>
    </row>
    <row r="184" spans="1:17" ht="30" x14ac:dyDescent="0.25">
      <c r="A184" t="s">
        <v>2516</v>
      </c>
      <c r="B184" t="s">
        <v>298</v>
      </c>
      <c r="C184" t="s">
        <v>296</v>
      </c>
      <c r="D184" t="s">
        <v>336</v>
      </c>
      <c r="E184" t="s">
        <v>102</v>
      </c>
      <c r="F184">
        <v>40700</v>
      </c>
      <c r="G184" t="s">
        <v>911</v>
      </c>
      <c r="I184" t="s">
        <v>186</v>
      </c>
      <c r="J184">
        <v>2026</v>
      </c>
      <c r="K184">
        <v>7</v>
      </c>
      <c r="L184" t="s">
        <v>94</v>
      </c>
      <c r="M184" s="108">
        <v>-350.21987699999994</v>
      </c>
      <c r="N184" s="108">
        <v>1</v>
      </c>
      <c r="O184" s="108">
        <v>-350.21987699999994</v>
      </c>
      <c r="P184" t="s">
        <v>2365</v>
      </c>
      <c r="Q184" s="14" t="s">
        <v>96</v>
      </c>
    </row>
    <row r="185" spans="1:17" ht="30" x14ac:dyDescent="0.25">
      <c r="A185" t="s">
        <v>1005</v>
      </c>
      <c r="B185" t="s">
        <v>457</v>
      </c>
      <c r="C185" t="s">
        <v>133</v>
      </c>
      <c r="D185" t="s">
        <v>336</v>
      </c>
      <c r="E185" t="s">
        <v>102</v>
      </c>
      <c r="F185">
        <v>40700</v>
      </c>
      <c r="G185" t="s">
        <v>911</v>
      </c>
      <c r="I185" t="s">
        <v>186</v>
      </c>
      <c r="J185">
        <v>2026</v>
      </c>
      <c r="K185">
        <v>7</v>
      </c>
      <c r="L185" t="s">
        <v>94</v>
      </c>
      <c r="M185" s="108">
        <v>-3199.6412437499998</v>
      </c>
      <c r="N185" s="108">
        <v>1</v>
      </c>
      <c r="O185" s="108">
        <v>-3199.6412437499998</v>
      </c>
      <c r="P185" t="s">
        <v>2365</v>
      </c>
      <c r="Q185" s="14" t="s">
        <v>96</v>
      </c>
    </row>
    <row r="186" spans="1:17" ht="30" x14ac:dyDescent="0.25">
      <c r="A186" t="s">
        <v>2392</v>
      </c>
      <c r="B186" t="s">
        <v>3176</v>
      </c>
      <c r="C186" t="s">
        <v>107</v>
      </c>
      <c r="D186" t="s">
        <v>336</v>
      </c>
      <c r="E186" t="s">
        <v>102</v>
      </c>
      <c r="F186">
        <v>40700</v>
      </c>
      <c r="G186" t="s">
        <v>911</v>
      </c>
      <c r="I186" t="s">
        <v>186</v>
      </c>
      <c r="J186">
        <v>2026</v>
      </c>
      <c r="K186">
        <v>7</v>
      </c>
      <c r="L186" t="s">
        <v>94</v>
      </c>
      <c r="M186" s="108">
        <v>-336.27061964999996</v>
      </c>
      <c r="N186" s="108">
        <v>1</v>
      </c>
      <c r="O186" s="108">
        <v>-336.27061964999996</v>
      </c>
      <c r="P186" t="s">
        <v>2365</v>
      </c>
      <c r="Q186" s="14" t="s">
        <v>96</v>
      </c>
    </row>
    <row r="187" spans="1:17" ht="30" x14ac:dyDescent="0.25">
      <c r="A187" t="s">
        <v>1005</v>
      </c>
      <c r="B187" t="s">
        <v>458</v>
      </c>
      <c r="C187" t="s">
        <v>133</v>
      </c>
      <c r="D187" t="s">
        <v>336</v>
      </c>
      <c r="E187" t="s">
        <v>102</v>
      </c>
      <c r="F187">
        <v>40700</v>
      </c>
      <c r="G187" t="s">
        <v>911</v>
      </c>
      <c r="I187" t="s">
        <v>186</v>
      </c>
      <c r="J187">
        <v>2026</v>
      </c>
      <c r="K187">
        <v>7</v>
      </c>
      <c r="L187" t="s">
        <v>94</v>
      </c>
      <c r="M187" s="108">
        <v>-379.53197415</v>
      </c>
      <c r="N187" s="108">
        <v>1</v>
      </c>
      <c r="O187" s="108">
        <v>-379.53197415</v>
      </c>
      <c r="P187" t="s">
        <v>2365</v>
      </c>
      <c r="Q187" s="14" t="s">
        <v>96</v>
      </c>
    </row>
    <row r="188" spans="1:17" ht="30" x14ac:dyDescent="0.25">
      <c r="A188" t="s">
        <v>2392</v>
      </c>
      <c r="B188" t="s">
        <v>349</v>
      </c>
      <c r="C188" t="s">
        <v>107</v>
      </c>
      <c r="D188" t="s">
        <v>336</v>
      </c>
      <c r="E188" t="s">
        <v>102</v>
      </c>
      <c r="F188">
        <v>40700</v>
      </c>
      <c r="G188" t="s">
        <v>911</v>
      </c>
      <c r="I188" t="s">
        <v>186</v>
      </c>
      <c r="J188">
        <v>2026</v>
      </c>
      <c r="K188">
        <v>7</v>
      </c>
      <c r="L188" t="s">
        <v>94</v>
      </c>
      <c r="M188" s="108">
        <v>-2118.2892695999999</v>
      </c>
      <c r="N188" s="108">
        <v>1</v>
      </c>
      <c r="O188" s="108">
        <v>-2118.2892695999999</v>
      </c>
      <c r="P188" t="s">
        <v>2365</v>
      </c>
      <c r="Q188" s="14" t="s">
        <v>96</v>
      </c>
    </row>
    <row r="189" spans="1:17" ht="30" x14ac:dyDescent="0.25">
      <c r="A189" t="s">
        <v>1005</v>
      </c>
      <c r="B189" t="s">
        <v>1989</v>
      </c>
      <c r="C189" t="s">
        <v>133</v>
      </c>
      <c r="D189" t="s">
        <v>336</v>
      </c>
      <c r="E189" t="s">
        <v>102</v>
      </c>
      <c r="F189">
        <v>40700</v>
      </c>
      <c r="G189" t="s">
        <v>911</v>
      </c>
      <c r="I189" t="s">
        <v>186</v>
      </c>
      <c r="J189">
        <v>2026</v>
      </c>
      <c r="K189">
        <v>7</v>
      </c>
      <c r="L189" t="s">
        <v>94</v>
      </c>
      <c r="M189" s="108">
        <v>-106.73687955</v>
      </c>
      <c r="N189" s="108">
        <v>1</v>
      </c>
      <c r="O189" s="108">
        <v>-106.73687955</v>
      </c>
      <c r="P189" t="s">
        <v>2365</v>
      </c>
      <c r="Q189" s="14" t="s">
        <v>96</v>
      </c>
    </row>
    <row r="190" spans="1:17" ht="30" x14ac:dyDescent="0.25">
      <c r="A190" t="s">
        <v>1005</v>
      </c>
      <c r="B190" t="s">
        <v>459</v>
      </c>
      <c r="C190" t="s">
        <v>133</v>
      </c>
      <c r="D190" t="s">
        <v>336</v>
      </c>
      <c r="E190" t="s">
        <v>102</v>
      </c>
      <c r="F190">
        <v>40700</v>
      </c>
      <c r="G190" t="s">
        <v>911</v>
      </c>
      <c r="I190" t="s">
        <v>186</v>
      </c>
      <c r="J190">
        <v>2026</v>
      </c>
      <c r="K190">
        <v>7</v>
      </c>
      <c r="L190" t="s">
        <v>94</v>
      </c>
      <c r="M190" s="108">
        <v>-177.1767984</v>
      </c>
      <c r="N190" s="108">
        <v>1</v>
      </c>
      <c r="O190" s="108">
        <v>-177.1767984</v>
      </c>
      <c r="P190" t="s">
        <v>2365</v>
      </c>
      <c r="Q190" s="14" t="s">
        <v>96</v>
      </c>
    </row>
    <row r="191" spans="1:17" ht="30" x14ac:dyDescent="0.25">
      <c r="A191" t="s">
        <v>1005</v>
      </c>
      <c r="B191" t="s">
        <v>460</v>
      </c>
      <c r="C191" t="s">
        <v>133</v>
      </c>
      <c r="D191" t="s">
        <v>336</v>
      </c>
      <c r="E191" t="s">
        <v>102</v>
      </c>
      <c r="F191">
        <v>40700</v>
      </c>
      <c r="G191" t="s">
        <v>911</v>
      </c>
      <c r="I191" t="s">
        <v>186</v>
      </c>
      <c r="J191">
        <v>2026</v>
      </c>
      <c r="K191">
        <v>7</v>
      </c>
      <c r="L191" t="s">
        <v>94</v>
      </c>
      <c r="M191" s="108">
        <v>-2962.1009071500002</v>
      </c>
      <c r="N191" s="108">
        <v>1</v>
      </c>
      <c r="O191" s="108">
        <v>-2962.1009071500002</v>
      </c>
      <c r="P191" t="s">
        <v>2365</v>
      </c>
      <c r="Q191" s="14" t="s">
        <v>96</v>
      </c>
    </row>
    <row r="192" spans="1:17" ht="30" x14ac:dyDescent="0.25">
      <c r="A192" t="s">
        <v>2403</v>
      </c>
      <c r="B192" t="s">
        <v>461</v>
      </c>
      <c r="C192" t="s">
        <v>462</v>
      </c>
      <c r="D192" t="s">
        <v>336</v>
      </c>
      <c r="E192" t="s">
        <v>102</v>
      </c>
      <c r="F192">
        <v>40700</v>
      </c>
      <c r="G192" t="s">
        <v>911</v>
      </c>
      <c r="I192" t="s">
        <v>186</v>
      </c>
      <c r="J192">
        <v>2026</v>
      </c>
      <c r="K192">
        <v>7</v>
      </c>
      <c r="L192" t="s">
        <v>94</v>
      </c>
      <c r="M192" s="108">
        <v>-1960.8365374499999</v>
      </c>
      <c r="N192" s="108">
        <v>1</v>
      </c>
      <c r="O192" s="108">
        <v>-1960.8365374499999</v>
      </c>
      <c r="P192" t="s">
        <v>2365</v>
      </c>
      <c r="Q192" s="14" t="s">
        <v>96</v>
      </c>
    </row>
    <row r="193" spans="1:17" ht="30" x14ac:dyDescent="0.25">
      <c r="A193" t="s">
        <v>2610</v>
      </c>
      <c r="B193" t="s">
        <v>280</v>
      </c>
      <c r="C193" t="s">
        <v>265</v>
      </c>
      <c r="D193" t="s">
        <v>336</v>
      </c>
      <c r="E193" t="s">
        <v>102</v>
      </c>
      <c r="F193">
        <v>40700</v>
      </c>
      <c r="G193" t="s">
        <v>911</v>
      </c>
      <c r="I193" t="s">
        <v>186</v>
      </c>
      <c r="J193">
        <v>2026</v>
      </c>
      <c r="K193">
        <v>7</v>
      </c>
      <c r="L193" t="s">
        <v>94</v>
      </c>
      <c r="M193" s="108">
        <v>-114.9475887</v>
      </c>
      <c r="N193" s="108">
        <v>1</v>
      </c>
      <c r="O193" s="108">
        <v>-114.9475887</v>
      </c>
      <c r="P193" t="s">
        <v>2365</v>
      </c>
      <c r="Q193" s="14" t="s">
        <v>96</v>
      </c>
    </row>
    <row r="194" spans="1:17" ht="30" x14ac:dyDescent="0.25">
      <c r="A194" t="s">
        <v>2610</v>
      </c>
      <c r="B194" t="s">
        <v>281</v>
      </c>
      <c r="C194" t="s">
        <v>265</v>
      </c>
      <c r="D194" t="s">
        <v>336</v>
      </c>
      <c r="E194" t="s">
        <v>102</v>
      </c>
      <c r="F194">
        <v>40700</v>
      </c>
      <c r="G194" t="s">
        <v>911</v>
      </c>
      <c r="I194" t="s">
        <v>125</v>
      </c>
      <c r="J194">
        <v>2026</v>
      </c>
      <c r="K194">
        <v>7</v>
      </c>
      <c r="L194" t="s">
        <v>94</v>
      </c>
      <c r="M194" s="108">
        <v>-9207.3163591500015</v>
      </c>
      <c r="N194" s="108">
        <v>1</v>
      </c>
      <c r="O194" s="108">
        <v>-9207.3163591500015</v>
      </c>
      <c r="P194" t="s">
        <v>2365</v>
      </c>
      <c r="Q194" s="14" t="s">
        <v>96</v>
      </c>
    </row>
    <row r="195" spans="1:17" ht="30" x14ac:dyDescent="0.25">
      <c r="A195" t="s">
        <v>2610</v>
      </c>
      <c r="B195" t="s">
        <v>282</v>
      </c>
      <c r="C195" t="s">
        <v>265</v>
      </c>
      <c r="D195" t="s">
        <v>336</v>
      </c>
      <c r="E195" t="s">
        <v>102</v>
      </c>
      <c r="F195">
        <v>40700</v>
      </c>
      <c r="G195" t="s">
        <v>911</v>
      </c>
      <c r="I195" t="s">
        <v>125</v>
      </c>
      <c r="J195">
        <v>2026</v>
      </c>
      <c r="K195">
        <v>7</v>
      </c>
      <c r="L195" t="s">
        <v>94</v>
      </c>
      <c r="M195" s="108">
        <v>-3517.0691660999996</v>
      </c>
      <c r="N195" s="108">
        <v>1</v>
      </c>
      <c r="O195" s="108">
        <v>-3517.0691660999996</v>
      </c>
      <c r="P195" t="s">
        <v>2365</v>
      </c>
      <c r="Q195" s="14" t="s">
        <v>96</v>
      </c>
    </row>
    <row r="196" spans="1:17" ht="30" x14ac:dyDescent="0.25">
      <c r="A196" t="s">
        <v>1005</v>
      </c>
      <c r="B196" t="s">
        <v>1991</v>
      </c>
      <c r="C196" t="s">
        <v>133</v>
      </c>
      <c r="D196" t="s">
        <v>336</v>
      </c>
      <c r="E196" t="s">
        <v>102</v>
      </c>
      <c r="F196">
        <v>40700</v>
      </c>
      <c r="G196" t="s">
        <v>911</v>
      </c>
      <c r="I196" t="s">
        <v>186</v>
      </c>
      <c r="J196">
        <v>2026</v>
      </c>
      <c r="K196">
        <v>7</v>
      </c>
      <c r="L196" t="s">
        <v>94</v>
      </c>
      <c r="M196" s="108">
        <v>-17.514502950000001</v>
      </c>
      <c r="N196" s="108">
        <v>1</v>
      </c>
      <c r="O196" s="108">
        <v>-17.514502950000001</v>
      </c>
      <c r="P196" t="s">
        <v>2365</v>
      </c>
      <c r="Q196" s="14" t="s">
        <v>96</v>
      </c>
    </row>
    <row r="197" spans="1:17" ht="30" x14ac:dyDescent="0.25">
      <c r="A197" t="s">
        <v>1005</v>
      </c>
      <c r="B197" t="s">
        <v>463</v>
      </c>
      <c r="C197" t="s">
        <v>133</v>
      </c>
      <c r="D197" t="s">
        <v>336</v>
      </c>
      <c r="E197" t="s">
        <v>102</v>
      </c>
      <c r="F197">
        <v>40700</v>
      </c>
      <c r="G197" t="s">
        <v>911</v>
      </c>
      <c r="I197" t="s">
        <v>186</v>
      </c>
      <c r="J197">
        <v>2026</v>
      </c>
      <c r="K197">
        <v>7</v>
      </c>
      <c r="L197" t="s">
        <v>94</v>
      </c>
      <c r="M197" s="108">
        <v>-6637.1596976999999</v>
      </c>
      <c r="N197" s="108">
        <v>1</v>
      </c>
      <c r="O197" s="108">
        <v>-6637.1596976999999</v>
      </c>
      <c r="P197" t="s">
        <v>2365</v>
      </c>
      <c r="Q197" s="14" t="s">
        <v>96</v>
      </c>
    </row>
    <row r="198" spans="1:17" ht="30" x14ac:dyDescent="0.25">
      <c r="A198" t="s">
        <v>1005</v>
      </c>
      <c r="B198" t="s">
        <v>464</v>
      </c>
      <c r="C198" t="s">
        <v>133</v>
      </c>
      <c r="D198" t="s">
        <v>336</v>
      </c>
      <c r="E198" t="s">
        <v>102</v>
      </c>
      <c r="F198">
        <v>40700</v>
      </c>
      <c r="G198" t="s">
        <v>911</v>
      </c>
      <c r="I198" t="s">
        <v>186</v>
      </c>
      <c r="J198">
        <v>2026</v>
      </c>
      <c r="K198">
        <v>7</v>
      </c>
      <c r="L198" t="s">
        <v>94</v>
      </c>
      <c r="M198" s="108">
        <v>-6388.4569140000012</v>
      </c>
      <c r="N198" s="108">
        <v>1</v>
      </c>
      <c r="O198" s="108">
        <v>-6388.4569140000012</v>
      </c>
      <c r="P198" t="s">
        <v>2365</v>
      </c>
      <c r="Q198" s="14" t="s">
        <v>96</v>
      </c>
    </row>
    <row r="199" spans="1:17" ht="30" x14ac:dyDescent="0.25">
      <c r="A199" t="s">
        <v>1005</v>
      </c>
      <c r="B199" t="s">
        <v>465</v>
      </c>
      <c r="C199" t="s">
        <v>133</v>
      </c>
      <c r="D199" t="s">
        <v>336</v>
      </c>
      <c r="E199" t="s">
        <v>102</v>
      </c>
      <c r="F199">
        <v>40700</v>
      </c>
      <c r="G199" t="s">
        <v>911</v>
      </c>
      <c r="I199" t="s">
        <v>186</v>
      </c>
      <c r="J199">
        <v>2026</v>
      </c>
      <c r="K199">
        <v>7</v>
      </c>
      <c r="L199" t="s">
        <v>94</v>
      </c>
      <c r="M199" s="108">
        <v>-2478.3890176499999</v>
      </c>
      <c r="N199" s="108">
        <v>1</v>
      </c>
      <c r="O199" s="108">
        <v>-2478.3890176499999</v>
      </c>
      <c r="P199" t="s">
        <v>2365</v>
      </c>
      <c r="Q199" s="14" t="s">
        <v>96</v>
      </c>
    </row>
    <row r="200" spans="1:17" ht="30" x14ac:dyDescent="0.25">
      <c r="A200" t="s">
        <v>1005</v>
      </c>
      <c r="B200" t="s">
        <v>466</v>
      </c>
      <c r="C200" t="s">
        <v>133</v>
      </c>
      <c r="D200" t="s">
        <v>336</v>
      </c>
      <c r="E200" t="s">
        <v>102</v>
      </c>
      <c r="F200">
        <v>40700</v>
      </c>
      <c r="G200" t="s">
        <v>911</v>
      </c>
      <c r="I200" t="s">
        <v>186</v>
      </c>
      <c r="J200">
        <v>2026</v>
      </c>
      <c r="K200">
        <v>7</v>
      </c>
      <c r="L200" t="s">
        <v>94</v>
      </c>
      <c r="M200" s="108">
        <v>-2052.5258113499999</v>
      </c>
      <c r="N200" s="108">
        <v>1</v>
      </c>
      <c r="O200" s="108">
        <v>-2052.5258113499999</v>
      </c>
      <c r="P200" t="s">
        <v>2365</v>
      </c>
      <c r="Q200" s="14" t="s">
        <v>96</v>
      </c>
    </row>
    <row r="201" spans="1:17" ht="30" x14ac:dyDescent="0.25">
      <c r="A201" t="s">
        <v>1005</v>
      </c>
      <c r="B201" t="s">
        <v>467</v>
      </c>
      <c r="C201" t="s">
        <v>133</v>
      </c>
      <c r="D201" t="s">
        <v>336</v>
      </c>
      <c r="E201" t="s">
        <v>102</v>
      </c>
      <c r="F201">
        <v>40700</v>
      </c>
      <c r="G201" t="s">
        <v>911</v>
      </c>
      <c r="I201" t="s">
        <v>186</v>
      </c>
      <c r="J201">
        <v>2026</v>
      </c>
      <c r="K201">
        <v>7</v>
      </c>
      <c r="L201" t="s">
        <v>94</v>
      </c>
      <c r="M201" s="108">
        <v>-70.954586849999998</v>
      </c>
      <c r="N201" s="108">
        <v>1</v>
      </c>
      <c r="O201" s="108">
        <v>-70.954586849999998</v>
      </c>
      <c r="P201" t="s">
        <v>2365</v>
      </c>
      <c r="Q201" s="14" t="s">
        <v>96</v>
      </c>
    </row>
    <row r="202" spans="1:17" ht="30" x14ac:dyDescent="0.25">
      <c r="A202" t="s">
        <v>2392</v>
      </c>
      <c r="B202" t="s">
        <v>469</v>
      </c>
      <c r="C202" t="s">
        <v>107</v>
      </c>
      <c r="D202" t="s">
        <v>336</v>
      </c>
      <c r="E202" t="s">
        <v>102</v>
      </c>
      <c r="F202">
        <v>40700</v>
      </c>
      <c r="G202" t="s">
        <v>911</v>
      </c>
      <c r="I202" t="s">
        <v>186</v>
      </c>
      <c r="J202">
        <v>2026</v>
      </c>
      <c r="K202">
        <v>7</v>
      </c>
      <c r="L202" t="s">
        <v>94</v>
      </c>
      <c r="M202" s="108">
        <v>-408.46274910000005</v>
      </c>
      <c r="N202" s="108">
        <v>1</v>
      </c>
      <c r="O202" s="108">
        <v>-408.46274910000005</v>
      </c>
      <c r="P202" t="s">
        <v>2365</v>
      </c>
      <c r="Q202" s="14" t="s">
        <v>96</v>
      </c>
    </row>
    <row r="203" spans="1:17" ht="30" x14ac:dyDescent="0.25">
      <c r="A203" t="s">
        <v>1005</v>
      </c>
      <c r="B203" t="s">
        <v>470</v>
      </c>
      <c r="C203" t="s">
        <v>133</v>
      </c>
      <c r="D203" t="s">
        <v>336</v>
      </c>
      <c r="E203" t="s">
        <v>102</v>
      </c>
      <c r="F203">
        <v>40700</v>
      </c>
      <c r="G203" t="s">
        <v>911</v>
      </c>
      <c r="I203" t="s">
        <v>186</v>
      </c>
      <c r="J203">
        <v>2026</v>
      </c>
      <c r="K203">
        <v>7</v>
      </c>
      <c r="L203" t="s">
        <v>94</v>
      </c>
      <c r="M203" s="108">
        <v>-8527.6212346499997</v>
      </c>
      <c r="N203" s="108">
        <v>1</v>
      </c>
      <c r="O203" s="108">
        <v>-8527.6212346499997</v>
      </c>
      <c r="P203" t="s">
        <v>2365</v>
      </c>
      <c r="Q203" s="14" t="s">
        <v>96</v>
      </c>
    </row>
    <row r="204" spans="1:17" ht="30" x14ac:dyDescent="0.25">
      <c r="A204" t="s">
        <v>2392</v>
      </c>
      <c r="B204" t="s">
        <v>350</v>
      </c>
      <c r="C204" t="s">
        <v>107</v>
      </c>
      <c r="D204" t="s">
        <v>336</v>
      </c>
      <c r="E204" t="s">
        <v>102</v>
      </c>
      <c r="F204">
        <v>40700</v>
      </c>
      <c r="G204" t="s">
        <v>911</v>
      </c>
      <c r="I204" t="s">
        <v>186</v>
      </c>
      <c r="J204">
        <v>2026</v>
      </c>
      <c r="K204">
        <v>7</v>
      </c>
      <c r="L204" t="s">
        <v>94</v>
      </c>
      <c r="M204" s="108">
        <v>-178.75589339999999</v>
      </c>
      <c r="N204" s="108">
        <v>1</v>
      </c>
      <c r="O204" s="108">
        <v>-178.75589339999999</v>
      </c>
      <c r="P204" t="s">
        <v>2365</v>
      </c>
      <c r="Q204" s="14" t="s">
        <v>96</v>
      </c>
    </row>
    <row r="205" spans="1:17" ht="30" x14ac:dyDescent="0.25">
      <c r="A205" t="s">
        <v>2392</v>
      </c>
      <c r="B205" t="s">
        <v>471</v>
      </c>
      <c r="C205" t="s">
        <v>107</v>
      </c>
      <c r="D205" t="s">
        <v>336</v>
      </c>
      <c r="E205" t="s">
        <v>102</v>
      </c>
      <c r="F205">
        <v>40700</v>
      </c>
      <c r="G205" t="s">
        <v>911</v>
      </c>
      <c r="I205" t="s">
        <v>186</v>
      </c>
      <c r="J205">
        <v>2026</v>
      </c>
      <c r="K205">
        <v>7</v>
      </c>
      <c r="L205" t="s">
        <v>94</v>
      </c>
      <c r="M205" s="108">
        <v>-418.69119074999998</v>
      </c>
      <c r="N205" s="108">
        <v>1</v>
      </c>
      <c r="O205" s="108">
        <v>-418.69119074999998</v>
      </c>
      <c r="P205" t="s">
        <v>2365</v>
      </c>
      <c r="Q205" s="14" t="s">
        <v>96</v>
      </c>
    </row>
    <row r="206" spans="1:17" ht="30" x14ac:dyDescent="0.25">
      <c r="A206" t="s">
        <v>1005</v>
      </c>
      <c r="B206" t="s">
        <v>472</v>
      </c>
      <c r="C206" t="s">
        <v>133</v>
      </c>
      <c r="D206" t="s">
        <v>336</v>
      </c>
      <c r="E206" t="s">
        <v>102</v>
      </c>
      <c r="F206">
        <v>40700</v>
      </c>
      <c r="G206" t="s">
        <v>911</v>
      </c>
      <c r="I206" t="s">
        <v>186</v>
      </c>
      <c r="J206">
        <v>2026</v>
      </c>
      <c r="K206">
        <v>7</v>
      </c>
      <c r="L206" t="s">
        <v>94</v>
      </c>
      <c r="M206" s="108">
        <v>-228.86642625000002</v>
      </c>
      <c r="N206" s="108">
        <v>1</v>
      </c>
      <c r="O206" s="108">
        <v>-228.86642625000002</v>
      </c>
      <c r="P206" t="s">
        <v>2365</v>
      </c>
      <c r="Q206" s="14" t="s">
        <v>96</v>
      </c>
    </row>
    <row r="207" spans="1:17" ht="30" x14ac:dyDescent="0.25">
      <c r="A207" t="s">
        <v>2516</v>
      </c>
      <c r="B207" t="s">
        <v>473</v>
      </c>
      <c r="C207" t="s">
        <v>296</v>
      </c>
      <c r="D207" t="s">
        <v>336</v>
      </c>
      <c r="E207" t="s">
        <v>102</v>
      </c>
      <c r="F207">
        <v>40700</v>
      </c>
      <c r="G207" t="s">
        <v>911</v>
      </c>
      <c r="I207" t="s">
        <v>186</v>
      </c>
      <c r="J207">
        <v>2026</v>
      </c>
      <c r="K207">
        <v>7</v>
      </c>
      <c r="L207" t="s">
        <v>94</v>
      </c>
      <c r="M207" s="108">
        <v>-683.73936225</v>
      </c>
      <c r="N207" s="108">
        <v>1</v>
      </c>
      <c r="O207" s="108">
        <v>-683.73936225</v>
      </c>
      <c r="P207" t="s">
        <v>2365</v>
      </c>
      <c r="Q207" s="14" t="s">
        <v>96</v>
      </c>
    </row>
    <row r="208" spans="1:17" ht="30" x14ac:dyDescent="0.25">
      <c r="A208" t="s">
        <v>2584</v>
      </c>
      <c r="B208" t="s">
        <v>474</v>
      </c>
      <c r="C208" t="s">
        <v>455</v>
      </c>
      <c r="D208" t="s">
        <v>336</v>
      </c>
      <c r="E208" t="s">
        <v>102</v>
      </c>
      <c r="F208">
        <v>40700</v>
      </c>
      <c r="G208" t="s">
        <v>911</v>
      </c>
      <c r="I208" t="s">
        <v>186</v>
      </c>
      <c r="J208">
        <v>2026</v>
      </c>
      <c r="K208">
        <v>7</v>
      </c>
      <c r="L208" t="s">
        <v>94</v>
      </c>
      <c r="M208" s="108">
        <v>-898.83958919999998</v>
      </c>
      <c r="N208" s="108">
        <v>1</v>
      </c>
      <c r="O208" s="108">
        <v>-898.83958919999998</v>
      </c>
      <c r="P208" t="s">
        <v>2365</v>
      </c>
      <c r="Q208" s="14" t="s">
        <v>96</v>
      </c>
    </row>
    <row r="209" spans="1:17" ht="30" x14ac:dyDescent="0.25">
      <c r="A209" t="s">
        <v>2403</v>
      </c>
      <c r="B209" t="s">
        <v>475</v>
      </c>
      <c r="C209" t="s">
        <v>462</v>
      </c>
      <c r="D209" t="s">
        <v>336</v>
      </c>
      <c r="E209" t="s">
        <v>102</v>
      </c>
      <c r="F209">
        <v>40700</v>
      </c>
      <c r="G209" t="s">
        <v>911</v>
      </c>
      <c r="I209" t="s">
        <v>186</v>
      </c>
      <c r="J209">
        <v>2026</v>
      </c>
      <c r="K209">
        <v>7</v>
      </c>
      <c r="L209" t="s">
        <v>94</v>
      </c>
      <c r="M209" s="108">
        <v>-193.25958855000002</v>
      </c>
      <c r="N209" s="108">
        <v>1</v>
      </c>
      <c r="O209" s="108">
        <v>-193.25958855000002</v>
      </c>
      <c r="P209" t="s">
        <v>2365</v>
      </c>
      <c r="Q209" s="14" t="s">
        <v>96</v>
      </c>
    </row>
    <row r="210" spans="1:17" ht="30" x14ac:dyDescent="0.25">
      <c r="A210" t="s">
        <v>2382</v>
      </c>
      <c r="B210" t="s">
        <v>476</v>
      </c>
      <c r="C210" t="s">
        <v>477</v>
      </c>
      <c r="D210" t="s">
        <v>336</v>
      </c>
      <c r="E210" t="s">
        <v>102</v>
      </c>
      <c r="F210">
        <v>40700</v>
      </c>
      <c r="G210" t="s">
        <v>911</v>
      </c>
      <c r="I210" t="s">
        <v>186</v>
      </c>
      <c r="J210">
        <v>2026</v>
      </c>
      <c r="K210">
        <v>7</v>
      </c>
      <c r="L210" t="s">
        <v>94</v>
      </c>
      <c r="M210" s="108">
        <v>-19.1550072</v>
      </c>
      <c r="N210" s="108">
        <v>1</v>
      </c>
      <c r="O210" s="108">
        <v>-19.1550072</v>
      </c>
      <c r="P210" t="s">
        <v>2365</v>
      </c>
      <c r="Q210" s="14" t="s">
        <v>96</v>
      </c>
    </row>
    <row r="211" spans="1:17" ht="30" x14ac:dyDescent="0.25">
      <c r="A211" t="s">
        <v>2392</v>
      </c>
      <c r="B211" t="s">
        <v>478</v>
      </c>
      <c r="C211" t="s">
        <v>107</v>
      </c>
      <c r="D211" t="s">
        <v>336</v>
      </c>
      <c r="E211" t="s">
        <v>102</v>
      </c>
      <c r="F211">
        <v>40700</v>
      </c>
      <c r="G211" t="s">
        <v>911</v>
      </c>
      <c r="I211" t="s">
        <v>186</v>
      </c>
      <c r="J211">
        <v>2026</v>
      </c>
      <c r="K211">
        <v>7</v>
      </c>
      <c r="L211" t="s">
        <v>94</v>
      </c>
      <c r="M211" s="108">
        <v>-405.82098165000008</v>
      </c>
      <c r="N211" s="108">
        <v>1</v>
      </c>
      <c r="O211" s="108">
        <v>-405.82098165000008</v>
      </c>
      <c r="P211" t="s">
        <v>2365</v>
      </c>
      <c r="Q211" s="14" t="s">
        <v>96</v>
      </c>
    </row>
    <row r="212" spans="1:17" ht="30" x14ac:dyDescent="0.25">
      <c r="A212" t="s">
        <v>2382</v>
      </c>
      <c r="B212" t="s">
        <v>3177</v>
      </c>
      <c r="C212" t="s">
        <v>3191</v>
      </c>
      <c r="D212" t="s">
        <v>336</v>
      </c>
      <c r="E212" t="s">
        <v>102</v>
      </c>
      <c r="F212">
        <v>40700</v>
      </c>
      <c r="G212" t="s">
        <v>911</v>
      </c>
      <c r="I212" t="s">
        <v>186</v>
      </c>
      <c r="J212">
        <v>2026</v>
      </c>
      <c r="K212">
        <v>7</v>
      </c>
      <c r="L212" t="s">
        <v>94</v>
      </c>
      <c r="M212" s="108">
        <v>-341.04884414999998</v>
      </c>
      <c r="N212" s="108">
        <v>1</v>
      </c>
      <c r="O212" s="108">
        <v>-341.04884414999998</v>
      </c>
      <c r="P212" t="s">
        <v>2365</v>
      </c>
      <c r="Q212" s="14" t="s">
        <v>96</v>
      </c>
    </row>
    <row r="213" spans="1:17" ht="30" x14ac:dyDescent="0.25">
      <c r="A213" t="s">
        <v>2516</v>
      </c>
      <c r="B213" t="s">
        <v>479</v>
      </c>
      <c r="C213" t="s">
        <v>296</v>
      </c>
      <c r="D213" t="s">
        <v>336</v>
      </c>
      <c r="E213" t="s">
        <v>102</v>
      </c>
      <c r="F213">
        <v>40700</v>
      </c>
      <c r="G213" t="s">
        <v>911</v>
      </c>
      <c r="I213" t="s">
        <v>186</v>
      </c>
      <c r="J213">
        <v>2026</v>
      </c>
      <c r="K213">
        <v>7</v>
      </c>
      <c r="L213" t="s">
        <v>94</v>
      </c>
      <c r="M213" s="108">
        <v>-357.08660084999997</v>
      </c>
      <c r="N213" s="108">
        <v>1</v>
      </c>
      <c r="O213" s="108">
        <v>-357.08660084999997</v>
      </c>
      <c r="P213" t="s">
        <v>2365</v>
      </c>
      <c r="Q213" s="14" t="s">
        <v>96</v>
      </c>
    </row>
    <row r="214" spans="1:17" ht="30" x14ac:dyDescent="0.25">
      <c r="A214" t="s">
        <v>2392</v>
      </c>
      <c r="B214" t="s">
        <v>480</v>
      </c>
      <c r="C214" t="s">
        <v>107</v>
      </c>
      <c r="D214" t="s">
        <v>336</v>
      </c>
      <c r="E214" t="s">
        <v>102</v>
      </c>
      <c r="F214">
        <v>40700</v>
      </c>
      <c r="G214" t="s">
        <v>911</v>
      </c>
      <c r="I214" t="s">
        <v>186</v>
      </c>
      <c r="J214">
        <v>2026</v>
      </c>
      <c r="K214">
        <v>7</v>
      </c>
      <c r="L214" t="s">
        <v>94</v>
      </c>
      <c r="M214" s="108">
        <v>-1706.8794613499999</v>
      </c>
      <c r="N214" s="108">
        <v>1</v>
      </c>
      <c r="O214" s="108">
        <v>-1706.8794613499999</v>
      </c>
      <c r="P214" t="s">
        <v>2365</v>
      </c>
      <c r="Q214" s="14" t="s">
        <v>96</v>
      </c>
    </row>
    <row r="215" spans="1:17" ht="30" x14ac:dyDescent="0.25">
      <c r="A215" t="s">
        <v>2392</v>
      </c>
      <c r="B215" t="s">
        <v>481</v>
      </c>
      <c r="C215" t="s">
        <v>107</v>
      </c>
      <c r="D215" t="s">
        <v>336</v>
      </c>
      <c r="E215" t="s">
        <v>102</v>
      </c>
      <c r="F215">
        <v>40700</v>
      </c>
      <c r="G215" t="s">
        <v>911</v>
      </c>
      <c r="I215" t="s">
        <v>186</v>
      </c>
      <c r="J215">
        <v>2026</v>
      </c>
      <c r="K215">
        <v>7</v>
      </c>
      <c r="L215" t="s">
        <v>94</v>
      </c>
      <c r="M215" s="108">
        <v>-297.9085536</v>
      </c>
      <c r="N215" s="108">
        <v>1</v>
      </c>
      <c r="O215" s="108">
        <v>-297.9085536</v>
      </c>
      <c r="P215" t="s">
        <v>2365</v>
      </c>
      <c r="Q215" s="14" t="s">
        <v>96</v>
      </c>
    </row>
    <row r="216" spans="1:17" ht="30" x14ac:dyDescent="0.25">
      <c r="A216" t="s">
        <v>1005</v>
      </c>
      <c r="B216" t="s">
        <v>3178</v>
      </c>
      <c r="C216" t="s">
        <v>133</v>
      </c>
      <c r="D216" t="s">
        <v>336</v>
      </c>
      <c r="E216" t="s">
        <v>102</v>
      </c>
      <c r="F216">
        <v>40700</v>
      </c>
      <c r="G216" t="s">
        <v>911</v>
      </c>
      <c r="I216" t="s">
        <v>186</v>
      </c>
      <c r="J216">
        <v>2026</v>
      </c>
      <c r="K216">
        <v>7</v>
      </c>
      <c r="L216" t="s">
        <v>94</v>
      </c>
      <c r="M216" s="108">
        <v>-418.4215749</v>
      </c>
      <c r="N216" s="108">
        <v>1</v>
      </c>
      <c r="O216" s="108">
        <v>-418.4215749</v>
      </c>
      <c r="P216" t="s">
        <v>2365</v>
      </c>
      <c r="Q216" s="14" t="s">
        <v>96</v>
      </c>
    </row>
    <row r="217" spans="1:17" ht="30" x14ac:dyDescent="0.25">
      <c r="A217" t="s">
        <v>1005</v>
      </c>
      <c r="B217" t="s">
        <v>482</v>
      </c>
      <c r="C217" t="s">
        <v>133</v>
      </c>
      <c r="D217" t="s">
        <v>336</v>
      </c>
      <c r="E217" t="s">
        <v>102</v>
      </c>
      <c r="F217">
        <v>40700</v>
      </c>
      <c r="G217" t="s">
        <v>911</v>
      </c>
      <c r="I217" t="s">
        <v>186</v>
      </c>
      <c r="J217">
        <v>2026</v>
      </c>
      <c r="K217">
        <v>7</v>
      </c>
      <c r="L217" t="s">
        <v>94</v>
      </c>
      <c r="M217" s="108">
        <v>-2.8084497000000002</v>
      </c>
      <c r="N217" s="108">
        <v>1</v>
      </c>
      <c r="O217" s="108">
        <v>-2.8084497000000002</v>
      </c>
      <c r="P217" t="s">
        <v>2365</v>
      </c>
      <c r="Q217" s="14" t="s">
        <v>96</v>
      </c>
    </row>
    <row r="218" spans="1:17" ht="30" x14ac:dyDescent="0.25">
      <c r="A218" t="s">
        <v>2392</v>
      </c>
      <c r="B218" t="s">
        <v>483</v>
      </c>
      <c r="C218" t="s">
        <v>107</v>
      </c>
      <c r="D218" t="s">
        <v>336</v>
      </c>
      <c r="E218" t="s">
        <v>102</v>
      </c>
      <c r="F218">
        <v>40700</v>
      </c>
      <c r="G218" t="s">
        <v>911</v>
      </c>
      <c r="I218" t="s">
        <v>186</v>
      </c>
      <c r="J218">
        <v>2026</v>
      </c>
      <c r="K218">
        <v>7</v>
      </c>
      <c r="L218" t="s">
        <v>94</v>
      </c>
      <c r="M218" s="108">
        <v>-125.27896395</v>
      </c>
      <c r="N218" s="108">
        <v>1</v>
      </c>
      <c r="O218" s="108">
        <v>-125.27896395</v>
      </c>
      <c r="P218" t="s">
        <v>2365</v>
      </c>
      <c r="Q218" s="14" t="s">
        <v>96</v>
      </c>
    </row>
    <row r="219" spans="1:17" ht="30" x14ac:dyDescent="0.25">
      <c r="A219" t="s">
        <v>2516</v>
      </c>
      <c r="B219" t="s">
        <v>351</v>
      </c>
      <c r="C219" t="s">
        <v>296</v>
      </c>
      <c r="D219" t="s">
        <v>336</v>
      </c>
      <c r="E219" t="s">
        <v>102</v>
      </c>
      <c r="F219">
        <v>40700</v>
      </c>
      <c r="G219" t="s">
        <v>911</v>
      </c>
      <c r="I219" t="s">
        <v>186</v>
      </c>
      <c r="J219">
        <v>2026</v>
      </c>
      <c r="K219">
        <v>7</v>
      </c>
      <c r="L219" t="s">
        <v>94</v>
      </c>
      <c r="M219" s="108">
        <v>-2870.19991755</v>
      </c>
      <c r="N219" s="108">
        <v>1</v>
      </c>
      <c r="O219" s="108">
        <v>-2870.19991755</v>
      </c>
      <c r="P219" t="s">
        <v>2365</v>
      </c>
      <c r="Q219" s="14" t="s">
        <v>96</v>
      </c>
    </row>
    <row r="220" spans="1:17" ht="30" x14ac:dyDescent="0.25">
      <c r="A220" t="s">
        <v>2382</v>
      </c>
      <c r="B220" t="s">
        <v>484</v>
      </c>
      <c r="C220" t="s">
        <v>477</v>
      </c>
      <c r="D220" t="s">
        <v>336</v>
      </c>
      <c r="E220" t="s">
        <v>102</v>
      </c>
      <c r="F220">
        <v>40700</v>
      </c>
      <c r="G220" t="s">
        <v>911</v>
      </c>
      <c r="I220" t="s">
        <v>186</v>
      </c>
      <c r="J220">
        <v>2026</v>
      </c>
      <c r="K220">
        <v>7</v>
      </c>
      <c r="L220" t="s">
        <v>94</v>
      </c>
      <c r="M220" s="108">
        <v>-71.046993149999992</v>
      </c>
      <c r="N220" s="108">
        <v>1</v>
      </c>
      <c r="O220" s="108">
        <v>-71.046993149999992</v>
      </c>
      <c r="P220" t="s">
        <v>2365</v>
      </c>
      <c r="Q220" s="14" t="s">
        <v>96</v>
      </c>
    </row>
    <row r="221" spans="1:17" ht="30" x14ac:dyDescent="0.25">
      <c r="A221" t="s">
        <v>1005</v>
      </c>
      <c r="B221" t="s">
        <v>2007</v>
      </c>
      <c r="C221" t="s">
        <v>133</v>
      </c>
      <c r="D221" t="s">
        <v>336</v>
      </c>
      <c r="E221" t="s">
        <v>102</v>
      </c>
      <c r="F221">
        <v>40700</v>
      </c>
      <c r="G221" t="s">
        <v>911</v>
      </c>
      <c r="I221" t="s">
        <v>186</v>
      </c>
      <c r="J221">
        <v>2026</v>
      </c>
      <c r="K221">
        <v>7</v>
      </c>
      <c r="L221" t="s">
        <v>94</v>
      </c>
      <c r="M221" s="108">
        <v>-21.87631425</v>
      </c>
      <c r="N221" s="108">
        <v>1</v>
      </c>
      <c r="O221" s="108">
        <v>-21.87631425</v>
      </c>
      <c r="P221" t="s">
        <v>2365</v>
      </c>
      <c r="Q221" s="14" t="s">
        <v>96</v>
      </c>
    </row>
    <row r="222" spans="1:17" ht="30" x14ac:dyDescent="0.25">
      <c r="A222" t="s">
        <v>1005</v>
      </c>
      <c r="B222" t="s">
        <v>485</v>
      </c>
      <c r="C222" t="s">
        <v>133</v>
      </c>
      <c r="D222" t="s">
        <v>336</v>
      </c>
      <c r="E222" t="s">
        <v>102</v>
      </c>
      <c r="F222">
        <v>40700</v>
      </c>
      <c r="G222" t="s">
        <v>911</v>
      </c>
      <c r="I222" t="s">
        <v>186</v>
      </c>
      <c r="J222">
        <v>2026</v>
      </c>
      <c r="K222">
        <v>7</v>
      </c>
      <c r="L222" t="s">
        <v>94</v>
      </c>
      <c r="M222" s="108">
        <v>-3158.0022631500001</v>
      </c>
      <c r="N222" s="108">
        <v>1</v>
      </c>
      <c r="O222" s="108">
        <v>-3158.0022631500001</v>
      </c>
      <c r="P222" t="s">
        <v>2365</v>
      </c>
      <c r="Q222" s="14" t="s">
        <v>96</v>
      </c>
    </row>
    <row r="223" spans="1:17" ht="30" x14ac:dyDescent="0.25">
      <c r="A223" t="s">
        <v>2382</v>
      </c>
      <c r="B223" t="s">
        <v>352</v>
      </c>
      <c r="C223" t="s">
        <v>353</v>
      </c>
      <c r="D223" t="s">
        <v>336</v>
      </c>
      <c r="E223" t="s">
        <v>102</v>
      </c>
      <c r="F223">
        <v>40700</v>
      </c>
      <c r="G223" t="s">
        <v>911</v>
      </c>
      <c r="I223" t="s">
        <v>186</v>
      </c>
      <c r="J223">
        <v>2026</v>
      </c>
      <c r="K223">
        <v>7</v>
      </c>
      <c r="L223" t="s">
        <v>94</v>
      </c>
      <c r="M223" s="108">
        <v>-1655.8284897000001</v>
      </c>
      <c r="N223" s="108">
        <v>1</v>
      </c>
      <c r="O223" s="108">
        <v>-1655.8284897000001</v>
      </c>
      <c r="P223" t="s">
        <v>2365</v>
      </c>
      <c r="Q223" s="14" t="s">
        <v>96</v>
      </c>
    </row>
    <row r="224" spans="1:17" ht="30" x14ac:dyDescent="0.25">
      <c r="A224" t="s">
        <v>1005</v>
      </c>
      <c r="B224" t="s">
        <v>764</v>
      </c>
      <c r="C224" t="s">
        <v>133</v>
      </c>
      <c r="D224" t="s">
        <v>336</v>
      </c>
      <c r="E224" t="s">
        <v>102</v>
      </c>
      <c r="F224">
        <v>40700</v>
      </c>
      <c r="G224" t="s">
        <v>911</v>
      </c>
      <c r="I224" t="s">
        <v>186</v>
      </c>
      <c r="J224">
        <v>2026</v>
      </c>
      <c r="K224">
        <v>7</v>
      </c>
      <c r="L224" t="s">
        <v>94</v>
      </c>
      <c r="M224" s="108">
        <v>-12.533920349999999</v>
      </c>
      <c r="N224" s="108">
        <v>1</v>
      </c>
      <c r="O224" s="108">
        <v>-12.533920349999999</v>
      </c>
      <c r="P224" t="s">
        <v>2365</v>
      </c>
      <c r="Q224" s="14" t="s">
        <v>96</v>
      </c>
    </row>
    <row r="225" spans="1:17" ht="30" x14ac:dyDescent="0.25">
      <c r="A225" t="s">
        <v>2382</v>
      </c>
      <c r="B225" t="s">
        <v>486</v>
      </c>
      <c r="C225" t="s">
        <v>477</v>
      </c>
      <c r="D225" t="s">
        <v>336</v>
      </c>
      <c r="E225" t="s">
        <v>102</v>
      </c>
      <c r="F225">
        <v>40700</v>
      </c>
      <c r="G225" t="s">
        <v>911</v>
      </c>
      <c r="I225" t="s">
        <v>186</v>
      </c>
      <c r="J225">
        <v>2026</v>
      </c>
      <c r="K225">
        <v>7</v>
      </c>
      <c r="L225" t="s">
        <v>94</v>
      </c>
      <c r="M225" s="108">
        <v>-51.607748849999993</v>
      </c>
      <c r="N225" s="108">
        <v>1</v>
      </c>
      <c r="O225" s="108">
        <v>-51.607748849999993</v>
      </c>
      <c r="P225" t="s">
        <v>2365</v>
      </c>
      <c r="Q225" s="14" t="s">
        <v>96</v>
      </c>
    </row>
    <row r="226" spans="1:17" ht="30" x14ac:dyDescent="0.25">
      <c r="A226" t="s">
        <v>2610</v>
      </c>
      <c r="B226" t="s">
        <v>766</v>
      </c>
      <c r="C226" t="s">
        <v>265</v>
      </c>
      <c r="D226" t="s">
        <v>336</v>
      </c>
      <c r="E226" t="s">
        <v>102</v>
      </c>
      <c r="F226">
        <v>40700</v>
      </c>
      <c r="G226" t="s">
        <v>911</v>
      </c>
      <c r="I226" t="s">
        <v>186</v>
      </c>
      <c r="J226">
        <v>2026</v>
      </c>
      <c r="K226">
        <v>7</v>
      </c>
      <c r="L226" t="s">
        <v>94</v>
      </c>
      <c r="M226" s="108">
        <v>-96.510777299999987</v>
      </c>
      <c r="N226" s="108">
        <v>1</v>
      </c>
      <c r="O226" s="108">
        <v>-96.510777299999987</v>
      </c>
      <c r="P226" t="s">
        <v>2365</v>
      </c>
      <c r="Q226" s="14" t="s">
        <v>96</v>
      </c>
    </row>
    <row r="227" spans="1:17" ht="30" x14ac:dyDescent="0.25">
      <c r="A227" t="s">
        <v>1005</v>
      </c>
      <c r="B227" t="s">
        <v>487</v>
      </c>
      <c r="C227" t="s">
        <v>133</v>
      </c>
      <c r="D227" t="s">
        <v>336</v>
      </c>
      <c r="E227" t="s">
        <v>102</v>
      </c>
      <c r="F227">
        <v>40700</v>
      </c>
      <c r="G227" t="s">
        <v>911</v>
      </c>
      <c r="I227" t="s">
        <v>186</v>
      </c>
      <c r="J227">
        <v>2026</v>
      </c>
      <c r="K227">
        <v>7</v>
      </c>
      <c r="L227" t="s">
        <v>94</v>
      </c>
      <c r="M227" s="108">
        <v>-150.46669889999998</v>
      </c>
      <c r="N227" s="108">
        <v>1</v>
      </c>
      <c r="O227" s="108">
        <v>-150.46669889999998</v>
      </c>
      <c r="P227" t="s">
        <v>2365</v>
      </c>
      <c r="Q227" s="14" t="s">
        <v>96</v>
      </c>
    </row>
    <row r="228" spans="1:17" ht="30" x14ac:dyDescent="0.25">
      <c r="A228" t="s">
        <v>1005</v>
      </c>
      <c r="B228" t="s">
        <v>488</v>
      </c>
      <c r="C228" t="s">
        <v>133</v>
      </c>
      <c r="D228" t="s">
        <v>336</v>
      </c>
      <c r="E228" t="s">
        <v>102</v>
      </c>
      <c r="F228">
        <v>40700</v>
      </c>
      <c r="G228" t="s">
        <v>911</v>
      </c>
      <c r="I228" t="s">
        <v>186</v>
      </c>
      <c r="J228">
        <v>2026</v>
      </c>
      <c r="K228">
        <v>7</v>
      </c>
      <c r="L228" t="s">
        <v>94</v>
      </c>
      <c r="M228" s="108">
        <v>-35.597480099999999</v>
      </c>
      <c r="N228" s="108">
        <v>1</v>
      </c>
      <c r="O228" s="108">
        <v>-35.597480099999999</v>
      </c>
      <c r="P228" t="s">
        <v>2365</v>
      </c>
      <c r="Q228" s="14" t="s">
        <v>96</v>
      </c>
    </row>
    <row r="229" spans="1:17" ht="30" x14ac:dyDescent="0.25">
      <c r="A229" t="s">
        <v>1005</v>
      </c>
      <c r="B229" t="s">
        <v>489</v>
      </c>
      <c r="C229" t="s">
        <v>133</v>
      </c>
      <c r="D229" t="s">
        <v>336</v>
      </c>
      <c r="E229" t="s">
        <v>102</v>
      </c>
      <c r="F229">
        <v>40700</v>
      </c>
      <c r="G229" t="s">
        <v>911</v>
      </c>
      <c r="I229" t="s">
        <v>186</v>
      </c>
      <c r="J229">
        <v>2026</v>
      </c>
      <c r="K229">
        <v>7</v>
      </c>
      <c r="L229" t="s">
        <v>94</v>
      </c>
      <c r="M229" s="108">
        <v>-2.7967526999999999</v>
      </c>
      <c r="N229" s="108">
        <v>1</v>
      </c>
      <c r="O229" s="108">
        <v>-2.7967526999999999</v>
      </c>
      <c r="P229" t="s">
        <v>2365</v>
      </c>
      <c r="Q229" s="14" t="s">
        <v>96</v>
      </c>
    </row>
    <row r="230" spans="1:17" ht="30" x14ac:dyDescent="0.25">
      <c r="A230" t="s">
        <v>1005</v>
      </c>
      <c r="B230" t="s">
        <v>490</v>
      </c>
      <c r="C230" t="s">
        <v>133</v>
      </c>
      <c r="D230" t="s">
        <v>336</v>
      </c>
      <c r="E230" t="s">
        <v>102</v>
      </c>
      <c r="F230">
        <v>40700</v>
      </c>
      <c r="G230" t="s">
        <v>911</v>
      </c>
      <c r="I230" t="s">
        <v>186</v>
      </c>
      <c r="J230">
        <v>2026</v>
      </c>
      <c r="K230">
        <v>7</v>
      </c>
      <c r="L230" t="s">
        <v>94</v>
      </c>
      <c r="M230" s="108">
        <v>-790.88739135000003</v>
      </c>
      <c r="N230" s="108">
        <v>1</v>
      </c>
      <c r="O230" s="108">
        <v>-790.88739135000003</v>
      </c>
      <c r="P230" t="s">
        <v>2365</v>
      </c>
      <c r="Q230" s="14" t="s">
        <v>96</v>
      </c>
    </row>
    <row r="231" spans="1:17" ht="30" x14ac:dyDescent="0.25">
      <c r="A231" t="s">
        <v>1005</v>
      </c>
      <c r="B231" t="s">
        <v>491</v>
      </c>
      <c r="C231" t="s">
        <v>133</v>
      </c>
      <c r="D231" t="s">
        <v>336</v>
      </c>
      <c r="E231" t="s">
        <v>102</v>
      </c>
      <c r="F231">
        <v>40700</v>
      </c>
      <c r="G231" t="s">
        <v>911</v>
      </c>
      <c r="I231" t="s">
        <v>186</v>
      </c>
      <c r="J231">
        <v>2026</v>
      </c>
      <c r="K231">
        <v>7</v>
      </c>
      <c r="L231" t="s">
        <v>94</v>
      </c>
      <c r="M231" s="108">
        <v>-160.09625414999996</v>
      </c>
      <c r="N231" s="108">
        <v>1</v>
      </c>
      <c r="O231" s="108">
        <v>-160.09625414999996</v>
      </c>
      <c r="P231" t="s">
        <v>2365</v>
      </c>
      <c r="Q231" s="14" t="s">
        <v>96</v>
      </c>
    </row>
    <row r="232" spans="1:17" ht="30" x14ac:dyDescent="0.25">
      <c r="A232" t="s">
        <v>2584</v>
      </c>
      <c r="B232" t="s">
        <v>492</v>
      </c>
      <c r="C232" t="s">
        <v>455</v>
      </c>
      <c r="D232" t="s">
        <v>336</v>
      </c>
      <c r="E232" t="s">
        <v>102</v>
      </c>
      <c r="F232">
        <v>40700</v>
      </c>
      <c r="G232" t="s">
        <v>911</v>
      </c>
      <c r="I232" t="s">
        <v>186</v>
      </c>
      <c r="J232">
        <v>2026</v>
      </c>
      <c r="K232">
        <v>7</v>
      </c>
      <c r="L232" t="s">
        <v>94</v>
      </c>
      <c r="M232" s="108">
        <v>-1338.5754374999999</v>
      </c>
      <c r="N232" s="108">
        <v>1</v>
      </c>
      <c r="O232" s="108">
        <v>-1338.5754374999999</v>
      </c>
      <c r="P232" t="s">
        <v>2365</v>
      </c>
      <c r="Q232" s="14" t="s">
        <v>96</v>
      </c>
    </row>
    <row r="233" spans="1:17" ht="30" x14ac:dyDescent="0.25">
      <c r="A233" t="s">
        <v>2610</v>
      </c>
      <c r="B233" t="s">
        <v>357</v>
      </c>
      <c r="C233" t="s">
        <v>265</v>
      </c>
      <c r="D233" t="s">
        <v>336</v>
      </c>
      <c r="E233" t="s">
        <v>102</v>
      </c>
      <c r="F233">
        <v>40700</v>
      </c>
      <c r="G233" t="s">
        <v>911</v>
      </c>
      <c r="I233" t="s">
        <v>186</v>
      </c>
      <c r="J233">
        <v>2026</v>
      </c>
      <c r="K233">
        <v>7</v>
      </c>
      <c r="L233" t="s">
        <v>94</v>
      </c>
      <c r="M233" s="108">
        <v>-110.41032240000001</v>
      </c>
      <c r="N233" s="108">
        <v>1</v>
      </c>
      <c r="O233" s="108">
        <v>-110.41032240000001</v>
      </c>
      <c r="P233" t="s">
        <v>2365</v>
      </c>
      <c r="Q233" s="14" t="s">
        <v>96</v>
      </c>
    </row>
    <row r="234" spans="1:17" ht="30" x14ac:dyDescent="0.25">
      <c r="A234" t="s">
        <v>2392</v>
      </c>
      <c r="B234" t="s">
        <v>493</v>
      </c>
      <c r="C234" t="s">
        <v>107</v>
      </c>
      <c r="D234" t="s">
        <v>336</v>
      </c>
      <c r="E234" t="s">
        <v>102</v>
      </c>
      <c r="F234">
        <v>40700</v>
      </c>
      <c r="G234" t="s">
        <v>911</v>
      </c>
      <c r="I234" t="s">
        <v>186</v>
      </c>
      <c r="J234">
        <v>2026</v>
      </c>
      <c r="K234">
        <v>7</v>
      </c>
      <c r="L234" t="s">
        <v>94</v>
      </c>
      <c r="M234" s="108">
        <v>-124.8561174</v>
      </c>
      <c r="N234" s="108">
        <v>1</v>
      </c>
      <c r="O234" s="108">
        <v>-124.8561174</v>
      </c>
      <c r="P234" t="s">
        <v>2365</v>
      </c>
      <c r="Q234" s="14" t="s">
        <v>96</v>
      </c>
    </row>
    <row r="235" spans="1:17" ht="30" x14ac:dyDescent="0.25">
      <c r="A235" t="s">
        <v>1005</v>
      </c>
      <c r="B235" t="s">
        <v>2308</v>
      </c>
      <c r="C235" t="s">
        <v>133</v>
      </c>
      <c r="D235" t="s">
        <v>336</v>
      </c>
      <c r="E235" t="s">
        <v>102</v>
      </c>
      <c r="F235">
        <v>40700</v>
      </c>
      <c r="G235" t="s">
        <v>911</v>
      </c>
      <c r="I235" t="s">
        <v>186</v>
      </c>
      <c r="J235">
        <v>2026</v>
      </c>
      <c r="K235">
        <v>7</v>
      </c>
      <c r="L235" t="s">
        <v>94</v>
      </c>
      <c r="M235" s="108">
        <v>-26.06500995</v>
      </c>
      <c r="N235" s="108">
        <v>1</v>
      </c>
      <c r="O235" s="108">
        <v>-26.06500995</v>
      </c>
      <c r="P235" t="s">
        <v>2365</v>
      </c>
      <c r="Q235" s="14" t="s">
        <v>96</v>
      </c>
    </row>
    <row r="236" spans="1:17" ht="30" x14ac:dyDescent="0.25">
      <c r="A236" t="s">
        <v>1005</v>
      </c>
      <c r="B236" t="s">
        <v>494</v>
      </c>
      <c r="C236" t="s">
        <v>133</v>
      </c>
      <c r="D236" t="s">
        <v>336</v>
      </c>
      <c r="E236" t="s">
        <v>102</v>
      </c>
      <c r="F236">
        <v>40700</v>
      </c>
      <c r="G236" t="s">
        <v>911</v>
      </c>
      <c r="I236" t="s">
        <v>186</v>
      </c>
      <c r="J236">
        <v>2026</v>
      </c>
      <c r="K236">
        <v>7</v>
      </c>
      <c r="L236" t="s">
        <v>94</v>
      </c>
      <c r="M236" s="108">
        <v>-9443.3811192000012</v>
      </c>
      <c r="N236" s="108">
        <v>1</v>
      </c>
      <c r="O236" s="108">
        <v>-9443.3811192000012</v>
      </c>
      <c r="P236" t="s">
        <v>2365</v>
      </c>
      <c r="Q236" s="14" t="s">
        <v>96</v>
      </c>
    </row>
    <row r="237" spans="1:17" ht="30" x14ac:dyDescent="0.25">
      <c r="A237" t="s">
        <v>1005</v>
      </c>
      <c r="B237" t="s">
        <v>3179</v>
      </c>
      <c r="C237" t="s">
        <v>133</v>
      </c>
      <c r="D237" t="s">
        <v>336</v>
      </c>
      <c r="E237" t="s">
        <v>102</v>
      </c>
      <c r="F237">
        <v>40700</v>
      </c>
      <c r="G237" t="s">
        <v>911</v>
      </c>
      <c r="I237" t="s">
        <v>186</v>
      </c>
      <c r="J237">
        <v>2026</v>
      </c>
      <c r="K237">
        <v>7</v>
      </c>
      <c r="L237" t="s">
        <v>94</v>
      </c>
      <c r="M237" s="108">
        <v>-5416.6988116499997</v>
      </c>
      <c r="N237" s="108">
        <v>1</v>
      </c>
      <c r="O237" s="108">
        <v>-5416.6988116499997</v>
      </c>
      <c r="P237" t="s">
        <v>2365</v>
      </c>
      <c r="Q237" s="14" t="s">
        <v>96</v>
      </c>
    </row>
    <row r="238" spans="1:17" ht="30" x14ac:dyDescent="0.25">
      <c r="A238" t="s">
        <v>2392</v>
      </c>
      <c r="B238" t="s">
        <v>495</v>
      </c>
      <c r="C238" t="s">
        <v>107</v>
      </c>
      <c r="D238" t="s">
        <v>336</v>
      </c>
      <c r="E238" t="s">
        <v>102</v>
      </c>
      <c r="F238">
        <v>40700</v>
      </c>
      <c r="G238" t="s">
        <v>911</v>
      </c>
      <c r="I238" t="s">
        <v>186</v>
      </c>
      <c r="J238">
        <v>2026</v>
      </c>
      <c r="K238">
        <v>7</v>
      </c>
      <c r="L238" t="s">
        <v>94</v>
      </c>
      <c r="M238" s="108">
        <v>-453.67808744999996</v>
      </c>
      <c r="N238" s="108">
        <v>1</v>
      </c>
      <c r="O238" s="108">
        <v>-453.67808744999996</v>
      </c>
      <c r="P238" t="s">
        <v>2365</v>
      </c>
      <c r="Q238" s="14" t="s">
        <v>96</v>
      </c>
    </row>
    <row r="239" spans="1:17" ht="30" x14ac:dyDescent="0.25">
      <c r="A239" t="s">
        <v>2382</v>
      </c>
      <c r="B239" t="s">
        <v>2346</v>
      </c>
      <c r="C239" t="s">
        <v>2347</v>
      </c>
      <c r="D239" t="s">
        <v>336</v>
      </c>
      <c r="E239" t="s">
        <v>102</v>
      </c>
      <c r="F239">
        <v>40700</v>
      </c>
      <c r="G239" t="s">
        <v>911</v>
      </c>
      <c r="I239" t="s">
        <v>186</v>
      </c>
      <c r="J239">
        <v>2026</v>
      </c>
      <c r="K239">
        <v>7</v>
      </c>
      <c r="L239" t="s">
        <v>94</v>
      </c>
      <c r="M239" s="108">
        <v>-900.69180914999993</v>
      </c>
      <c r="N239" s="108">
        <v>1</v>
      </c>
      <c r="O239" s="108">
        <v>-900.69180914999993</v>
      </c>
      <c r="P239" t="s">
        <v>2365</v>
      </c>
      <c r="Q239" s="14" t="s">
        <v>96</v>
      </c>
    </row>
    <row r="240" spans="1:17" ht="30" x14ac:dyDescent="0.25">
      <c r="A240" t="s">
        <v>1005</v>
      </c>
      <c r="B240" t="s">
        <v>772</v>
      </c>
      <c r="C240" t="s">
        <v>133</v>
      </c>
      <c r="D240" t="s">
        <v>336</v>
      </c>
      <c r="E240" t="s">
        <v>102</v>
      </c>
      <c r="F240">
        <v>40700</v>
      </c>
      <c r="G240" t="s">
        <v>911</v>
      </c>
      <c r="I240" t="s">
        <v>186</v>
      </c>
      <c r="J240">
        <v>2026</v>
      </c>
      <c r="K240">
        <v>7</v>
      </c>
      <c r="L240" t="s">
        <v>94</v>
      </c>
      <c r="M240" s="108">
        <v>-155.68473059999999</v>
      </c>
      <c r="N240" s="108">
        <v>1</v>
      </c>
      <c r="O240" s="108">
        <v>-155.68473059999999</v>
      </c>
      <c r="P240" t="s">
        <v>2365</v>
      </c>
      <c r="Q240" s="14" t="s">
        <v>96</v>
      </c>
    </row>
    <row r="241" spans="1:17" ht="30" x14ac:dyDescent="0.25">
      <c r="A241" t="s">
        <v>2610</v>
      </c>
      <c r="B241" t="s">
        <v>496</v>
      </c>
      <c r="C241" t="s">
        <v>265</v>
      </c>
      <c r="D241" t="s">
        <v>336</v>
      </c>
      <c r="E241" t="s">
        <v>102</v>
      </c>
      <c r="F241">
        <v>40700</v>
      </c>
      <c r="G241" t="s">
        <v>911</v>
      </c>
      <c r="I241" t="s">
        <v>125</v>
      </c>
      <c r="J241">
        <v>2026</v>
      </c>
      <c r="K241">
        <v>7</v>
      </c>
      <c r="L241" t="s">
        <v>94</v>
      </c>
      <c r="M241" s="108">
        <v>-621.00835124999992</v>
      </c>
      <c r="N241" s="108">
        <v>1</v>
      </c>
      <c r="O241" s="108">
        <v>-621.00835124999992</v>
      </c>
      <c r="P241" t="s">
        <v>2365</v>
      </c>
      <c r="Q241" s="14" t="s">
        <v>96</v>
      </c>
    </row>
    <row r="242" spans="1:17" ht="30" x14ac:dyDescent="0.25">
      <c r="A242" t="s">
        <v>2610</v>
      </c>
      <c r="B242" t="s">
        <v>358</v>
      </c>
      <c r="C242" t="s">
        <v>265</v>
      </c>
      <c r="D242" t="s">
        <v>336</v>
      </c>
      <c r="E242" t="s">
        <v>102</v>
      </c>
      <c r="F242">
        <v>40700</v>
      </c>
      <c r="G242" t="s">
        <v>911</v>
      </c>
      <c r="I242" t="s">
        <v>125</v>
      </c>
      <c r="J242">
        <v>2026</v>
      </c>
      <c r="K242">
        <v>7</v>
      </c>
      <c r="L242" t="s">
        <v>94</v>
      </c>
      <c r="M242" s="108">
        <v>-509.4452895</v>
      </c>
      <c r="N242" s="108">
        <v>1</v>
      </c>
      <c r="O242" s="108">
        <v>-509.4452895</v>
      </c>
      <c r="P242" t="s">
        <v>2365</v>
      </c>
      <c r="Q242" s="14" t="s">
        <v>96</v>
      </c>
    </row>
    <row r="243" spans="1:17" ht="30" x14ac:dyDescent="0.25">
      <c r="A243" t="s">
        <v>1005</v>
      </c>
      <c r="B243" t="s">
        <v>497</v>
      </c>
      <c r="C243" t="s">
        <v>133</v>
      </c>
      <c r="D243" t="s">
        <v>336</v>
      </c>
      <c r="E243" t="s">
        <v>102</v>
      </c>
      <c r="F243">
        <v>40700</v>
      </c>
      <c r="G243" t="s">
        <v>911</v>
      </c>
      <c r="I243" t="s">
        <v>186</v>
      </c>
      <c r="J243">
        <v>2026</v>
      </c>
      <c r="K243">
        <v>7</v>
      </c>
      <c r="L243" t="s">
        <v>94</v>
      </c>
      <c r="M243" s="108">
        <v>-6243.7492330499999</v>
      </c>
      <c r="N243" s="108">
        <v>1</v>
      </c>
      <c r="O243" s="108">
        <v>-6243.7492330499999</v>
      </c>
      <c r="P243" t="s">
        <v>2365</v>
      </c>
      <c r="Q243" s="14" t="s">
        <v>96</v>
      </c>
    </row>
    <row r="244" spans="1:17" ht="30" x14ac:dyDescent="0.25">
      <c r="A244" t="s">
        <v>1121</v>
      </c>
      <c r="B244" t="s">
        <v>498</v>
      </c>
      <c r="C244" t="s">
        <v>252</v>
      </c>
      <c r="D244" t="s">
        <v>336</v>
      </c>
      <c r="E244" t="s">
        <v>102</v>
      </c>
      <c r="F244">
        <v>40700</v>
      </c>
      <c r="G244" t="s">
        <v>911</v>
      </c>
      <c r="I244" t="s">
        <v>186</v>
      </c>
      <c r="J244">
        <v>2026</v>
      </c>
      <c r="K244">
        <v>7</v>
      </c>
      <c r="L244" t="s">
        <v>94</v>
      </c>
      <c r="M244" s="108">
        <v>-17265.925324199998</v>
      </c>
      <c r="N244" s="108">
        <v>1</v>
      </c>
      <c r="O244" s="108">
        <v>-17265.925324199998</v>
      </c>
      <c r="P244" t="s">
        <v>2365</v>
      </c>
      <c r="Q244" s="14" t="s">
        <v>96</v>
      </c>
    </row>
    <row r="245" spans="1:17" ht="30" x14ac:dyDescent="0.25">
      <c r="A245" t="s">
        <v>2382</v>
      </c>
      <c r="B245" t="s">
        <v>359</v>
      </c>
      <c r="C245" t="s">
        <v>360</v>
      </c>
      <c r="D245" t="s">
        <v>336</v>
      </c>
      <c r="E245" t="s">
        <v>102</v>
      </c>
      <c r="F245">
        <v>40700</v>
      </c>
      <c r="G245" t="s">
        <v>911</v>
      </c>
      <c r="I245" t="s">
        <v>186</v>
      </c>
      <c r="J245">
        <v>2026</v>
      </c>
      <c r="K245">
        <v>7</v>
      </c>
      <c r="L245" t="s">
        <v>94</v>
      </c>
      <c r="M245" s="108">
        <v>-472.49212709999995</v>
      </c>
      <c r="N245" s="108">
        <v>1</v>
      </c>
      <c r="O245" s="108">
        <v>-472.49212709999995</v>
      </c>
      <c r="P245" t="s">
        <v>2365</v>
      </c>
      <c r="Q245" s="14" t="s">
        <v>96</v>
      </c>
    </row>
    <row r="246" spans="1:17" ht="30" x14ac:dyDescent="0.25">
      <c r="A246" t="s">
        <v>1005</v>
      </c>
      <c r="B246" t="s">
        <v>502</v>
      </c>
      <c r="C246" t="s">
        <v>133</v>
      </c>
      <c r="D246" t="s">
        <v>336</v>
      </c>
      <c r="E246" t="s">
        <v>102</v>
      </c>
      <c r="F246">
        <v>40700</v>
      </c>
      <c r="G246" t="s">
        <v>911</v>
      </c>
      <c r="I246" t="s">
        <v>186</v>
      </c>
      <c r="J246">
        <v>2026</v>
      </c>
      <c r="K246">
        <v>7</v>
      </c>
      <c r="L246" t="s">
        <v>94</v>
      </c>
      <c r="M246" s="108">
        <v>-1974.5775882</v>
      </c>
      <c r="N246" s="108">
        <v>1</v>
      </c>
      <c r="O246" s="108">
        <v>-1974.5775882</v>
      </c>
      <c r="P246" t="s">
        <v>2365</v>
      </c>
      <c r="Q246" s="14" t="s">
        <v>96</v>
      </c>
    </row>
    <row r="247" spans="1:17" ht="30" x14ac:dyDescent="0.25">
      <c r="A247" t="s">
        <v>2392</v>
      </c>
      <c r="B247" t="s">
        <v>361</v>
      </c>
      <c r="C247" t="s">
        <v>107</v>
      </c>
      <c r="D247" t="s">
        <v>336</v>
      </c>
      <c r="E247" t="s">
        <v>102</v>
      </c>
      <c r="F247">
        <v>40700</v>
      </c>
      <c r="G247" t="s">
        <v>911</v>
      </c>
      <c r="I247" t="s">
        <v>186</v>
      </c>
      <c r="J247">
        <v>2026</v>
      </c>
      <c r="K247">
        <v>7</v>
      </c>
      <c r="L247" t="s">
        <v>94</v>
      </c>
      <c r="M247" s="108">
        <v>-50.680176749999994</v>
      </c>
      <c r="N247" s="108">
        <v>1</v>
      </c>
      <c r="O247" s="108">
        <v>-50.680176749999994</v>
      </c>
      <c r="P247" t="s">
        <v>2365</v>
      </c>
      <c r="Q247" s="14" t="s">
        <v>96</v>
      </c>
    </row>
    <row r="248" spans="1:17" ht="30" x14ac:dyDescent="0.25">
      <c r="A248" t="s">
        <v>1005</v>
      </c>
      <c r="B248" t="s">
        <v>503</v>
      </c>
      <c r="C248" t="s">
        <v>133</v>
      </c>
      <c r="D248" t="s">
        <v>336</v>
      </c>
      <c r="E248" t="s">
        <v>102</v>
      </c>
      <c r="F248">
        <v>40700</v>
      </c>
      <c r="G248" t="s">
        <v>911</v>
      </c>
      <c r="I248" t="s">
        <v>186</v>
      </c>
      <c r="J248">
        <v>2026</v>
      </c>
      <c r="K248">
        <v>7</v>
      </c>
      <c r="L248" t="s">
        <v>94</v>
      </c>
      <c r="M248" s="108">
        <v>-265.07916855000002</v>
      </c>
      <c r="N248" s="108">
        <v>1</v>
      </c>
      <c r="O248" s="108">
        <v>-265.07916855000002</v>
      </c>
      <c r="P248" t="s">
        <v>2365</v>
      </c>
      <c r="Q248" s="14" t="s">
        <v>96</v>
      </c>
    </row>
    <row r="249" spans="1:17" ht="30" x14ac:dyDescent="0.25">
      <c r="A249" t="s">
        <v>1121</v>
      </c>
      <c r="B249" t="s">
        <v>505</v>
      </c>
      <c r="C249" t="s">
        <v>252</v>
      </c>
      <c r="D249" t="s">
        <v>336</v>
      </c>
      <c r="E249" t="s">
        <v>102</v>
      </c>
      <c r="F249">
        <v>40700</v>
      </c>
      <c r="G249" t="s">
        <v>911</v>
      </c>
      <c r="I249" t="s">
        <v>186</v>
      </c>
      <c r="J249">
        <v>2026</v>
      </c>
      <c r="K249">
        <v>7</v>
      </c>
      <c r="L249" t="s">
        <v>94</v>
      </c>
      <c r="M249" s="108">
        <v>-60.56706599999999</v>
      </c>
      <c r="N249" s="108">
        <v>1</v>
      </c>
      <c r="O249" s="108">
        <v>-60.56706599999999</v>
      </c>
      <c r="P249" t="s">
        <v>2365</v>
      </c>
      <c r="Q249" s="14" t="s">
        <v>96</v>
      </c>
    </row>
    <row r="250" spans="1:17" ht="30" x14ac:dyDescent="0.25">
      <c r="A250" t="s">
        <v>1121</v>
      </c>
      <c r="B250" t="s">
        <v>506</v>
      </c>
      <c r="C250" t="s">
        <v>252</v>
      </c>
      <c r="D250" t="s">
        <v>336</v>
      </c>
      <c r="E250" t="s">
        <v>102</v>
      </c>
      <c r="F250">
        <v>40700</v>
      </c>
      <c r="G250" t="s">
        <v>911</v>
      </c>
      <c r="I250" t="s">
        <v>186</v>
      </c>
      <c r="J250">
        <v>2026</v>
      </c>
      <c r="K250">
        <v>7</v>
      </c>
      <c r="L250" t="s">
        <v>94</v>
      </c>
      <c r="M250" s="108">
        <v>-390.38620529999997</v>
      </c>
      <c r="N250" s="108">
        <v>1</v>
      </c>
      <c r="O250" s="108">
        <v>-390.38620529999997</v>
      </c>
      <c r="P250" t="s">
        <v>2365</v>
      </c>
      <c r="Q250" s="14" t="s">
        <v>96</v>
      </c>
    </row>
    <row r="251" spans="1:17" ht="30" x14ac:dyDescent="0.25">
      <c r="A251" t="s">
        <v>2392</v>
      </c>
      <c r="B251" t="s">
        <v>364</v>
      </c>
      <c r="C251" t="s">
        <v>107</v>
      </c>
      <c r="D251" t="s">
        <v>336</v>
      </c>
      <c r="E251" t="s">
        <v>102</v>
      </c>
      <c r="F251">
        <v>40700</v>
      </c>
      <c r="G251" t="s">
        <v>911</v>
      </c>
      <c r="I251" t="s">
        <v>186</v>
      </c>
      <c r="J251">
        <v>2026</v>
      </c>
      <c r="K251">
        <v>7</v>
      </c>
      <c r="L251" t="s">
        <v>94</v>
      </c>
      <c r="M251" s="108">
        <v>-3457.3091931000004</v>
      </c>
      <c r="N251" s="108">
        <v>1</v>
      </c>
      <c r="O251" s="108">
        <v>-3457.3091931000004</v>
      </c>
      <c r="P251" t="s">
        <v>2365</v>
      </c>
      <c r="Q251" s="14" t="s">
        <v>96</v>
      </c>
    </row>
    <row r="252" spans="1:17" ht="30" x14ac:dyDescent="0.25">
      <c r="A252" t="s">
        <v>1005</v>
      </c>
      <c r="B252" t="s">
        <v>508</v>
      </c>
      <c r="C252" t="s">
        <v>133</v>
      </c>
      <c r="D252" t="s">
        <v>336</v>
      </c>
      <c r="E252" t="s">
        <v>102</v>
      </c>
      <c r="F252">
        <v>40700</v>
      </c>
      <c r="G252" t="s">
        <v>911</v>
      </c>
      <c r="I252" t="s">
        <v>186</v>
      </c>
      <c r="J252">
        <v>2026</v>
      </c>
      <c r="K252">
        <v>7</v>
      </c>
      <c r="L252" t="s">
        <v>94</v>
      </c>
      <c r="M252" s="108">
        <v>-102.39670769999998</v>
      </c>
      <c r="N252" s="108">
        <v>1</v>
      </c>
      <c r="O252" s="108">
        <v>-102.39670769999998</v>
      </c>
      <c r="P252" t="s">
        <v>2365</v>
      </c>
      <c r="Q252" s="14" t="s">
        <v>96</v>
      </c>
    </row>
    <row r="253" spans="1:17" ht="30" x14ac:dyDescent="0.25">
      <c r="A253" t="s">
        <v>2610</v>
      </c>
      <c r="B253" t="s">
        <v>509</v>
      </c>
      <c r="C253" t="s">
        <v>265</v>
      </c>
      <c r="D253" t="s">
        <v>336</v>
      </c>
      <c r="E253" t="s">
        <v>102</v>
      </c>
      <c r="F253">
        <v>40700</v>
      </c>
      <c r="G253" t="s">
        <v>911</v>
      </c>
      <c r="I253" t="s">
        <v>186</v>
      </c>
      <c r="J253">
        <v>2026</v>
      </c>
      <c r="K253">
        <v>7</v>
      </c>
      <c r="L253" t="s">
        <v>94</v>
      </c>
      <c r="M253" s="108">
        <v>-77.601407100000003</v>
      </c>
      <c r="N253" s="108">
        <v>1</v>
      </c>
      <c r="O253" s="108">
        <v>-77.601407100000003</v>
      </c>
      <c r="P253" t="s">
        <v>2365</v>
      </c>
      <c r="Q253" s="14" t="s">
        <v>96</v>
      </c>
    </row>
    <row r="254" spans="1:17" ht="30" x14ac:dyDescent="0.25">
      <c r="A254" t="s">
        <v>1005</v>
      </c>
      <c r="B254" t="s">
        <v>510</v>
      </c>
      <c r="C254" t="s">
        <v>133</v>
      </c>
      <c r="D254" t="s">
        <v>336</v>
      </c>
      <c r="E254" t="s">
        <v>102</v>
      </c>
      <c r="F254">
        <v>40700</v>
      </c>
      <c r="G254" t="s">
        <v>911</v>
      </c>
      <c r="I254" t="s">
        <v>186</v>
      </c>
      <c r="J254">
        <v>2026</v>
      </c>
      <c r="K254">
        <v>7</v>
      </c>
      <c r="L254" t="s">
        <v>94</v>
      </c>
      <c r="M254" s="108">
        <v>-1277.76799815</v>
      </c>
      <c r="N254" s="108">
        <v>1</v>
      </c>
      <c r="O254" s="108">
        <v>-1277.76799815</v>
      </c>
      <c r="P254" t="s">
        <v>2365</v>
      </c>
      <c r="Q254" s="14" t="s">
        <v>96</v>
      </c>
    </row>
    <row r="255" spans="1:17" ht="30" x14ac:dyDescent="0.25">
      <c r="A255" t="s">
        <v>2392</v>
      </c>
      <c r="B255" t="s">
        <v>511</v>
      </c>
      <c r="C255" t="s">
        <v>107</v>
      </c>
      <c r="D255" t="s">
        <v>336</v>
      </c>
      <c r="E255" t="s">
        <v>102</v>
      </c>
      <c r="F255">
        <v>40700</v>
      </c>
      <c r="G255" t="s">
        <v>911</v>
      </c>
      <c r="I255" t="s">
        <v>186</v>
      </c>
      <c r="J255">
        <v>2026</v>
      </c>
      <c r="K255">
        <v>7</v>
      </c>
      <c r="L255" t="s">
        <v>94</v>
      </c>
      <c r="M255" s="108">
        <v>-2097.95578965</v>
      </c>
      <c r="N255" s="108">
        <v>1</v>
      </c>
      <c r="O255" s="108">
        <v>-2097.95578965</v>
      </c>
      <c r="P255" t="s">
        <v>2365</v>
      </c>
      <c r="Q255" s="14" t="s">
        <v>96</v>
      </c>
    </row>
    <row r="256" spans="1:17" ht="30" x14ac:dyDescent="0.25">
      <c r="A256" t="s">
        <v>2392</v>
      </c>
      <c r="B256" t="s">
        <v>512</v>
      </c>
      <c r="C256" t="s">
        <v>107</v>
      </c>
      <c r="D256" t="s">
        <v>336</v>
      </c>
      <c r="E256" t="s">
        <v>102</v>
      </c>
      <c r="F256">
        <v>40700</v>
      </c>
      <c r="G256" t="s">
        <v>911</v>
      </c>
      <c r="I256" t="s">
        <v>186</v>
      </c>
      <c r="J256">
        <v>2026</v>
      </c>
      <c r="K256">
        <v>7</v>
      </c>
      <c r="L256" t="s">
        <v>94</v>
      </c>
      <c r="M256" s="108">
        <v>-1493.0413406999999</v>
      </c>
      <c r="N256" s="108">
        <v>1</v>
      </c>
      <c r="O256" s="108">
        <v>-1493.0413406999999</v>
      </c>
      <c r="P256" t="s">
        <v>2365</v>
      </c>
      <c r="Q256" s="14" t="s">
        <v>96</v>
      </c>
    </row>
    <row r="257" spans="1:17" ht="30" x14ac:dyDescent="0.25">
      <c r="A257" t="s">
        <v>2610</v>
      </c>
      <c r="B257" t="s">
        <v>3180</v>
      </c>
      <c r="C257" t="s">
        <v>265</v>
      </c>
      <c r="D257" t="s">
        <v>336</v>
      </c>
      <c r="E257" t="s">
        <v>102</v>
      </c>
      <c r="F257">
        <v>40700</v>
      </c>
      <c r="G257" t="s">
        <v>911</v>
      </c>
      <c r="I257" t="s">
        <v>125</v>
      </c>
      <c r="J257">
        <v>2026</v>
      </c>
      <c r="K257">
        <v>7</v>
      </c>
      <c r="L257" t="s">
        <v>94</v>
      </c>
      <c r="M257" s="108">
        <v>-50.959735049999999</v>
      </c>
      <c r="N257" s="108">
        <v>1</v>
      </c>
      <c r="O257" s="108">
        <v>-50.959735049999999</v>
      </c>
      <c r="P257" t="s">
        <v>2365</v>
      </c>
      <c r="Q257" s="14" t="s">
        <v>96</v>
      </c>
    </row>
    <row r="258" spans="1:17" ht="30" x14ac:dyDescent="0.25">
      <c r="A258" t="s">
        <v>1005</v>
      </c>
      <c r="B258" t="s">
        <v>513</v>
      </c>
      <c r="C258" t="s">
        <v>133</v>
      </c>
      <c r="D258" t="s">
        <v>336</v>
      </c>
      <c r="E258" t="s">
        <v>102</v>
      </c>
      <c r="F258">
        <v>40700</v>
      </c>
      <c r="G258" t="s">
        <v>911</v>
      </c>
      <c r="I258" t="s">
        <v>186</v>
      </c>
      <c r="J258">
        <v>2026</v>
      </c>
      <c r="K258">
        <v>7</v>
      </c>
      <c r="L258" t="s">
        <v>94</v>
      </c>
      <c r="M258" s="108">
        <v>-378.33478619999988</v>
      </c>
      <c r="N258" s="108">
        <v>1</v>
      </c>
      <c r="O258" s="108">
        <v>-378.33478619999988</v>
      </c>
      <c r="P258" t="s">
        <v>2365</v>
      </c>
      <c r="Q258" s="14" t="s">
        <v>96</v>
      </c>
    </row>
    <row r="259" spans="1:17" ht="30" x14ac:dyDescent="0.25">
      <c r="A259" t="s">
        <v>1005</v>
      </c>
      <c r="B259" t="s">
        <v>514</v>
      </c>
      <c r="C259" t="s">
        <v>133</v>
      </c>
      <c r="D259" t="s">
        <v>336</v>
      </c>
      <c r="E259" t="s">
        <v>102</v>
      </c>
      <c r="F259">
        <v>40700</v>
      </c>
      <c r="G259" t="s">
        <v>911</v>
      </c>
      <c r="I259" t="s">
        <v>186</v>
      </c>
      <c r="J259">
        <v>2026</v>
      </c>
      <c r="K259">
        <v>7</v>
      </c>
      <c r="L259" t="s">
        <v>94</v>
      </c>
      <c r="M259" s="108">
        <v>-5.1332284499999998</v>
      </c>
      <c r="N259" s="108">
        <v>1</v>
      </c>
      <c r="O259" s="108">
        <v>-5.1332284499999998</v>
      </c>
      <c r="P259" t="s">
        <v>2365</v>
      </c>
      <c r="Q259" s="14" t="s">
        <v>96</v>
      </c>
    </row>
    <row r="260" spans="1:17" ht="30" x14ac:dyDescent="0.25">
      <c r="A260" t="s">
        <v>1005</v>
      </c>
      <c r="B260" t="s">
        <v>515</v>
      </c>
      <c r="C260" t="s">
        <v>133</v>
      </c>
      <c r="D260" t="s">
        <v>336</v>
      </c>
      <c r="E260" t="s">
        <v>102</v>
      </c>
      <c r="F260">
        <v>40700</v>
      </c>
      <c r="G260" t="s">
        <v>911</v>
      </c>
      <c r="I260" t="s">
        <v>186</v>
      </c>
      <c r="J260">
        <v>2026</v>
      </c>
      <c r="K260">
        <v>7</v>
      </c>
      <c r="L260" t="s">
        <v>94</v>
      </c>
      <c r="M260" s="108">
        <v>-363.68487855000001</v>
      </c>
      <c r="N260" s="108">
        <v>1</v>
      </c>
      <c r="O260" s="108">
        <v>-363.68487855000001</v>
      </c>
      <c r="P260" t="s">
        <v>2365</v>
      </c>
      <c r="Q260" s="14" t="s">
        <v>96</v>
      </c>
    </row>
    <row r="261" spans="1:17" ht="30" x14ac:dyDescent="0.25">
      <c r="A261" t="s">
        <v>2392</v>
      </c>
      <c r="B261" t="s">
        <v>516</v>
      </c>
      <c r="C261" t="s">
        <v>107</v>
      </c>
      <c r="D261" t="s">
        <v>336</v>
      </c>
      <c r="E261" t="s">
        <v>102</v>
      </c>
      <c r="F261">
        <v>40700</v>
      </c>
      <c r="G261" t="s">
        <v>911</v>
      </c>
      <c r="I261" t="s">
        <v>186</v>
      </c>
      <c r="J261">
        <v>2026</v>
      </c>
      <c r="K261">
        <v>7</v>
      </c>
      <c r="L261" t="s">
        <v>94</v>
      </c>
      <c r="M261" s="108">
        <v>-27.733587</v>
      </c>
      <c r="N261" s="108">
        <v>1</v>
      </c>
      <c r="O261" s="108">
        <v>-27.733587</v>
      </c>
      <c r="P261" t="s">
        <v>2365</v>
      </c>
      <c r="Q261" s="14" t="s">
        <v>96</v>
      </c>
    </row>
    <row r="262" spans="1:17" ht="30" x14ac:dyDescent="0.25">
      <c r="A262" t="s">
        <v>2610</v>
      </c>
      <c r="B262" t="s">
        <v>286</v>
      </c>
      <c r="C262" t="s">
        <v>265</v>
      </c>
      <c r="D262" t="s">
        <v>336</v>
      </c>
      <c r="E262" t="s">
        <v>102</v>
      </c>
      <c r="F262">
        <v>40700</v>
      </c>
      <c r="G262" t="s">
        <v>911</v>
      </c>
      <c r="I262" t="s">
        <v>186</v>
      </c>
      <c r="J262">
        <v>2026</v>
      </c>
      <c r="K262">
        <v>7</v>
      </c>
      <c r="L262" t="s">
        <v>94</v>
      </c>
      <c r="M262" s="108">
        <v>-30581.154977099988</v>
      </c>
      <c r="N262" s="108">
        <v>1</v>
      </c>
      <c r="O262" s="108">
        <v>-30581.154977099988</v>
      </c>
      <c r="P262" t="s">
        <v>2365</v>
      </c>
      <c r="Q262" s="14" t="s">
        <v>96</v>
      </c>
    </row>
    <row r="263" spans="1:17" ht="30" x14ac:dyDescent="0.25">
      <c r="A263" t="s">
        <v>2610</v>
      </c>
      <c r="B263" t="s">
        <v>517</v>
      </c>
      <c r="C263" t="s">
        <v>265</v>
      </c>
      <c r="D263" t="s">
        <v>336</v>
      </c>
      <c r="E263" t="s">
        <v>102</v>
      </c>
      <c r="F263">
        <v>40700</v>
      </c>
      <c r="G263" t="s">
        <v>911</v>
      </c>
      <c r="I263" t="s">
        <v>186</v>
      </c>
      <c r="J263">
        <v>2026</v>
      </c>
      <c r="K263">
        <v>7</v>
      </c>
      <c r="L263" t="s">
        <v>94</v>
      </c>
      <c r="M263" s="108">
        <v>-487.58535104999999</v>
      </c>
      <c r="N263" s="108">
        <v>1</v>
      </c>
      <c r="O263" s="108">
        <v>-487.58535104999999</v>
      </c>
      <c r="P263" t="s">
        <v>2365</v>
      </c>
      <c r="Q263" s="14" t="s">
        <v>96</v>
      </c>
    </row>
    <row r="264" spans="1:17" ht="30" x14ac:dyDescent="0.25">
      <c r="A264" t="s">
        <v>2610</v>
      </c>
      <c r="B264" t="s">
        <v>366</v>
      </c>
      <c r="C264" t="s">
        <v>265</v>
      </c>
      <c r="D264" t="s">
        <v>336</v>
      </c>
      <c r="E264" t="s">
        <v>102</v>
      </c>
      <c r="F264">
        <v>40700</v>
      </c>
      <c r="G264" t="s">
        <v>911</v>
      </c>
      <c r="I264" t="s">
        <v>186</v>
      </c>
      <c r="J264">
        <v>2026</v>
      </c>
      <c r="K264">
        <v>7</v>
      </c>
      <c r="L264" t="s">
        <v>94</v>
      </c>
      <c r="M264" s="108">
        <v>-427.07735489999999</v>
      </c>
      <c r="N264" s="108">
        <v>1</v>
      </c>
      <c r="O264" s="108">
        <v>-427.07735489999999</v>
      </c>
      <c r="P264" t="s">
        <v>2365</v>
      </c>
      <c r="Q264" s="14" t="s">
        <v>96</v>
      </c>
    </row>
    <row r="265" spans="1:17" ht="30" x14ac:dyDescent="0.25">
      <c r="A265" t="s">
        <v>2610</v>
      </c>
      <c r="B265" t="s">
        <v>367</v>
      </c>
      <c r="C265" t="s">
        <v>265</v>
      </c>
      <c r="D265" t="s">
        <v>336</v>
      </c>
      <c r="E265" t="s">
        <v>102</v>
      </c>
      <c r="F265">
        <v>40700</v>
      </c>
      <c r="G265" t="s">
        <v>911</v>
      </c>
      <c r="I265" t="s">
        <v>186</v>
      </c>
      <c r="J265">
        <v>2026</v>
      </c>
      <c r="K265">
        <v>7</v>
      </c>
      <c r="L265" t="s">
        <v>94</v>
      </c>
      <c r="M265" s="108">
        <v>-143.23444379999998</v>
      </c>
      <c r="N265" s="108">
        <v>1</v>
      </c>
      <c r="O265" s="108">
        <v>-143.23444379999998</v>
      </c>
      <c r="P265" t="s">
        <v>2365</v>
      </c>
      <c r="Q265" s="14" t="s">
        <v>96</v>
      </c>
    </row>
    <row r="266" spans="1:17" ht="30" x14ac:dyDescent="0.25">
      <c r="A266" t="s">
        <v>2610</v>
      </c>
      <c r="B266" t="s">
        <v>368</v>
      </c>
      <c r="C266" t="s">
        <v>265</v>
      </c>
      <c r="D266" t="s">
        <v>336</v>
      </c>
      <c r="E266" t="s">
        <v>102</v>
      </c>
      <c r="F266">
        <v>40700</v>
      </c>
      <c r="G266" t="s">
        <v>911</v>
      </c>
      <c r="I266" t="s">
        <v>186</v>
      </c>
      <c r="J266">
        <v>2026</v>
      </c>
      <c r="K266">
        <v>7</v>
      </c>
      <c r="L266" t="s">
        <v>94</v>
      </c>
      <c r="M266" s="108">
        <v>-188.26321499999997</v>
      </c>
      <c r="N266" s="108">
        <v>1</v>
      </c>
      <c r="O266" s="108">
        <v>-188.26321499999997</v>
      </c>
      <c r="P266" t="s">
        <v>2365</v>
      </c>
      <c r="Q266" s="14" t="s">
        <v>96</v>
      </c>
    </row>
    <row r="267" spans="1:17" ht="30" x14ac:dyDescent="0.25">
      <c r="A267" t="s">
        <v>1005</v>
      </c>
      <c r="B267" t="s">
        <v>776</v>
      </c>
      <c r="C267" t="s">
        <v>133</v>
      </c>
      <c r="D267" t="s">
        <v>336</v>
      </c>
      <c r="E267" t="s">
        <v>102</v>
      </c>
      <c r="F267">
        <v>40700</v>
      </c>
      <c r="G267" t="s">
        <v>911</v>
      </c>
      <c r="I267" t="s">
        <v>186</v>
      </c>
      <c r="J267">
        <v>2026</v>
      </c>
      <c r="K267">
        <v>7</v>
      </c>
      <c r="L267" t="s">
        <v>94</v>
      </c>
      <c r="M267" s="108">
        <v>-317.52325289999993</v>
      </c>
      <c r="N267" s="108">
        <v>1</v>
      </c>
      <c r="O267" s="108">
        <v>-317.52325289999993</v>
      </c>
      <c r="P267" t="s">
        <v>2365</v>
      </c>
      <c r="Q267" s="14" t="s">
        <v>96</v>
      </c>
    </row>
    <row r="268" spans="1:17" ht="30" x14ac:dyDescent="0.25">
      <c r="A268" t="s">
        <v>2610</v>
      </c>
      <c r="B268" t="s">
        <v>288</v>
      </c>
      <c r="C268" t="s">
        <v>265</v>
      </c>
      <c r="D268" t="s">
        <v>336</v>
      </c>
      <c r="E268" t="s">
        <v>102</v>
      </c>
      <c r="F268">
        <v>40700</v>
      </c>
      <c r="G268" t="s">
        <v>911</v>
      </c>
      <c r="I268" t="s">
        <v>186</v>
      </c>
      <c r="J268">
        <v>2026</v>
      </c>
      <c r="K268">
        <v>7</v>
      </c>
      <c r="L268" t="s">
        <v>94</v>
      </c>
      <c r="M268" s="108">
        <v>-4083.2682995999999</v>
      </c>
      <c r="N268" s="108">
        <v>1</v>
      </c>
      <c r="O268" s="108">
        <v>-4083.2682995999999</v>
      </c>
      <c r="P268" t="s">
        <v>2365</v>
      </c>
      <c r="Q268" s="14" t="s">
        <v>96</v>
      </c>
    </row>
    <row r="269" spans="1:17" ht="30" x14ac:dyDescent="0.25">
      <c r="A269" t="s">
        <v>2392</v>
      </c>
      <c r="B269" t="s">
        <v>519</v>
      </c>
      <c r="C269" t="s">
        <v>107</v>
      </c>
      <c r="D269" t="s">
        <v>336</v>
      </c>
      <c r="E269" t="s">
        <v>102</v>
      </c>
      <c r="F269">
        <v>40700</v>
      </c>
      <c r="G269" t="s">
        <v>911</v>
      </c>
      <c r="I269" t="s">
        <v>186</v>
      </c>
      <c r="J269">
        <v>2026</v>
      </c>
      <c r="K269">
        <v>7</v>
      </c>
      <c r="L269" t="s">
        <v>94</v>
      </c>
      <c r="M269" s="108">
        <v>-814.49252219999994</v>
      </c>
      <c r="N269" s="108">
        <v>1</v>
      </c>
      <c r="O269" s="108">
        <v>-814.49252219999994</v>
      </c>
      <c r="P269" t="s">
        <v>2365</v>
      </c>
      <c r="Q269" s="14" t="s">
        <v>96</v>
      </c>
    </row>
    <row r="270" spans="1:17" ht="30" x14ac:dyDescent="0.25">
      <c r="A270" t="s">
        <v>1121</v>
      </c>
      <c r="B270" t="s">
        <v>778</v>
      </c>
      <c r="C270" t="s">
        <v>252</v>
      </c>
      <c r="D270" t="s">
        <v>336</v>
      </c>
      <c r="E270" t="s">
        <v>102</v>
      </c>
      <c r="F270">
        <v>40700</v>
      </c>
      <c r="G270" t="s">
        <v>911</v>
      </c>
      <c r="I270" t="s">
        <v>186</v>
      </c>
      <c r="J270">
        <v>2026</v>
      </c>
      <c r="K270">
        <v>7</v>
      </c>
      <c r="L270" t="s">
        <v>94</v>
      </c>
      <c r="M270" s="108">
        <v>-3125.1705386999997</v>
      </c>
      <c r="N270" s="108">
        <v>1</v>
      </c>
      <c r="O270" s="108">
        <v>-3125.1705386999997</v>
      </c>
      <c r="P270" t="s">
        <v>2365</v>
      </c>
      <c r="Q270" s="14" t="s">
        <v>96</v>
      </c>
    </row>
    <row r="271" spans="1:17" ht="30" x14ac:dyDescent="0.25">
      <c r="A271" t="s">
        <v>2610</v>
      </c>
      <c r="B271" t="s">
        <v>520</v>
      </c>
      <c r="C271" t="s">
        <v>265</v>
      </c>
      <c r="D271" t="s">
        <v>336</v>
      </c>
      <c r="E271" t="s">
        <v>102</v>
      </c>
      <c r="F271">
        <v>40700</v>
      </c>
      <c r="G271" t="s">
        <v>911</v>
      </c>
      <c r="I271" t="s">
        <v>186</v>
      </c>
      <c r="J271">
        <v>2026</v>
      </c>
      <c r="K271">
        <v>7</v>
      </c>
      <c r="L271" t="s">
        <v>94</v>
      </c>
      <c r="M271" s="108">
        <v>-24.049031999999997</v>
      </c>
      <c r="N271" s="108">
        <v>1</v>
      </c>
      <c r="O271" s="108">
        <v>-24.049031999999997</v>
      </c>
      <c r="P271" t="s">
        <v>2365</v>
      </c>
      <c r="Q271" s="14" t="s">
        <v>96</v>
      </c>
    </row>
    <row r="272" spans="1:17" ht="30" x14ac:dyDescent="0.25">
      <c r="A272" t="s">
        <v>2610</v>
      </c>
      <c r="B272" t="s">
        <v>290</v>
      </c>
      <c r="C272" t="s">
        <v>265</v>
      </c>
      <c r="D272" t="s">
        <v>336</v>
      </c>
      <c r="E272" t="s">
        <v>102</v>
      </c>
      <c r="F272">
        <v>40700</v>
      </c>
      <c r="G272" t="s">
        <v>911</v>
      </c>
      <c r="I272" t="s">
        <v>186</v>
      </c>
      <c r="J272">
        <v>2026</v>
      </c>
      <c r="K272">
        <v>7</v>
      </c>
      <c r="L272" t="s">
        <v>94</v>
      </c>
      <c r="M272" s="108">
        <v>-117.20218544999997</v>
      </c>
      <c r="N272" s="108">
        <v>1</v>
      </c>
      <c r="O272" s="108">
        <v>-117.20218544999997</v>
      </c>
      <c r="P272" t="s">
        <v>2365</v>
      </c>
      <c r="Q272" s="14" t="s">
        <v>96</v>
      </c>
    </row>
    <row r="273" spans="1:17" ht="30" x14ac:dyDescent="0.25">
      <c r="A273" t="s">
        <v>2392</v>
      </c>
      <c r="B273" t="s">
        <v>521</v>
      </c>
      <c r="C273" t="s">
        <v>107</v>
      </c>
      <c r="D273" t="s">
        <v>336</v>
      </c>
      <c r="E273" t="s">
        <v>102</v>
      </c>
      <c r="F273">
        <v>40700</v>
      </c>
      <c r="G273" t="s">
        <v>911</v>
      </c>
      <c r="I273" t="s">
        <v>186</v>
      </c>
      <c r="J273">
        <v>2026</v>
      </c>
      <c r="K273">
        <v>7</v>
      </c>
      <c r="L273" t="s">
        <v>94</v>
      </c>
      <c r="M273" s="108">
        <v>-183.03933480000001</v>
      </c>
      <c r="N273" s="108">
        <v>1</v>
      </c>
      <c r="O273" s="108">
        <v>-183.03933480000001</v>
      </c>
      <c r="P273" t="s">
        <v>2365</v>
      </c>
      <c r="Q273" s="14" t="s">
        <v>96</v>
      </c>
    </row>
    <row r="274" spans="1:17" ht="30" x14ac:dyDescent="0.25">
      <c r="A274" t="s">
        <v>2610</v>
      </c>
      <c r="B274" t="s">
        <v>522</v>
      </c>
      <c r="C274" t="s">
        <v>265</v>
      </c>
      <c r="D274" t="s">
        <v>336</v>
      </c>
      <c r="E274" t="s">
        <v>102</v>
      </c>
      <c r="F274">
        <v>40700</v>
      </c>
      <c r="G274" t="s">
        <v>911</v>
      </c>
      <c r="I274" t="s">
        <v>186</v>
      </c>
      <c r="J274">
        <v>2026</v>
      </c>
      <c r="K274">
        <v>7</v>
      </c>
      <c r="L274" t="s">
        <v>94</v>
      </c>
      <c r="M274" s="108">
        <v>-203.84888264999998</v>
      </c>
      <c r="N274" s="108">
        <v>1</v>
      </c>
      <c r="O274" s="108">
        <v>-203.84888264999998</v>
      </c>
      <c r="P274" t="s">
        <v>2365</v>
      </c>
      <c r="Q274" s="14" t="s">
        <v>96</v>
      </c>
    </row>
    <row r="275" spans="1:17" ht="30" x14ac:dyDescent="0.25">
      <c r="A275" t="s">
        <v>2610</v>
      </c>
      <c r="B275" t="s">
        <v>523</v>
      </c>
      <c r="C275" t="s">
        <v>265</v>
      </c>
      <c r="D275" t="s">
        <v>336</v>
      </c>
      <c r="E275" t="s">
        <v>102</v>
      </c>
      <c r="F275">
        <v>40700</v>
      </c>
      <c r="G275" t="s">
        <v>911</v>
      </c>
      <c r="I275" t="s">
        <v>186</v>
      </c>
      <c r="J275">
        <v>2026</v>
      </c>
      <c r="K275">
        <v>7</v>
      </c>
      <c r="L275" t="s">
        <v>94</v>
      </c>
      <c r="M275" s="108">
        <v>-1479.2757262499997</v>
      </c>
      <c r="N275" s="108">
        <v>1</v>
      </c>
      <c r="O275" s="108">
        <v>-1479.2757262499997</v>
      </c>
      <c r="P275" t="s">
        <v>2365</v>
      </c>
      <c r="Q275" s="14" t="s">
        <v>96</v>
      </c>
    </row>
    <row r="276" spans="1:17" ht="30" x14ac:dyDescent="0.25">
      <c r="A276" t="s">
        <v>1005</v>
      </c>
      <c r="B276" t="s">
        <v>3181</v>
      </c>
      <c r="C276" t="s">
        <v>133</v>
      </c>
      <c r="D276" t="s">
        <v>336</v>
      </c>
      <c r="E276" t="s">
        <v>102</v>
      </c>
      <c r="F276">
        <v>40700</v>
      </c>
      <c r="G276" t="s">
        <v>911</v>
      </c>
      <c r="I276" t="s">
        <v>186</v>
      </c>
      <c r="J276">
        <v>2026</v>
      </c>
      <c r="K276">
        <v>7</v>
      </c>
      <c r="L276" t="s">
        <v>94</v>
      </c>
      <c r="M276" s="108">
        <v>-285.32726039999994</v>
      </c>
      <c r="N276" s="108">
        <v>1</v>
      </c>
      <c r="O276" s="108">
        <v>-285.32726039999994</v>
      </c>
      <c r="P276" t="s">
        <v>2365</v>
      </c>
      <c r="Q276" s="14" t="s">
        <v>96</v>
      </c>
    </row>
    <row r="277" spans="1:17" ht="30" x14ac:dyDescent="0.25">
      <c r="A277" t="s">
        <v>2610</v>
      </c>
      <c r="B277" t="s">
        <v>3182</v>
      </c>
      <c r="C277" t="s">
        <v>265</v>
      </c>
      <c r="D277" t="s">
        <v>336</v>
      </c>
      <c r="E277" t="s">
        <v>102</v>
      </c>
      <c r="F277">
        <v>40700</v>
      </c>
      <c r="G277" t="s">
        <v>911</v>
      </c>
      <c r="I277" t="s">
        <v>186</v>
      </c>
      <c r="J277">
        <v>2026</v>
      </c>
      <c r="K277">
        <v>7</v>
      </c>
      <c r="L277" t="s">
        <v>94</v>
      </c>
      <c r="M277" s="108">
        <v>-226.1883981</v>
      </c>
      <c r="N277" s="108">
        <v>1</v>
      </c>
      <c r="O277" s="108">
        <v>-226.1883981</v>
      </c>
      <c r="P277" t="s">
        <v>2365</v>
      </c>
      <c r="Q277" s="14" t="s">
        <v>96</v>
      </c>
    </row>
    <row r="278" spans="1:17" ht="30" x14ac:dyDescent="0.25">
      <c r="A278" t="s">
        <v>2734</v>
      </c>
      <c r="B278" t="s">
        <v>780</v>
      </c>
      <c r="C278" t="s">
        <v>373</v>
      </c>
      <c r="D278" t="s">
        <v>336</v>
      </c>
      <c r="E278" t="s">
        <v>102</v>
      </c>
      <c r="F278">
        <v>40700</v>
      </c>
      <c r="G278" t="s">
        <v>911</v>
      </c>
      <c r="I278" t="s">
        <v>186</v>
      </c>
      <c r="J278">
        <v>2026</v>
      </c>
      <c r="K278">
        <v>7</v>
      </c>
      <c r="L278" t="s">
        <v>94</v>
      </c>
      <c r="M278" s="108">
        <v>-889.61884410000005</v>
      </c>
      <c r="N278" s="108">
        <v>1</v>
      </c>
      <c r="O278" s="108">
        <v>-889.61884410000005</v>
      </c>
      <c r="P278" t="s">
        <v>2365</v>
      </c>
      <c r="Q278" s="14" t="s">
        <v>96</v>
      </c>
    </row>
    <row r="279" spans="1:17" ht="30" x14ac:dyDescent="0.25">
      <c r="A279" t="s">
        <v>2734</v>
      </c>
      <c r="B279" t="s">
        <v>524</v>
      </c>
      <c r="C279" t="s">
        <v>373</v>
      </c>
      <c r="D279" t="s">
        <v>336</v>
      </c>
      <c r="E279" t="s">
        <v>102</v>
      </c>
      <c r="F279">
        <v>40700</v>
      </c>
      <c r="G279" t="s">
        <v>911</v>
      </c>
      <c r="I279" t="s">
        <v>186</v>
      </c>
      <c r="J279">
        <v>2026</v>
      </c>
      <c r="K279">
        <v>7</v>
      </c>
      <c r="L279" t="s">
        <v>94</v>
      </c>
      <c r="M279" s="108">
        <v>-1436.8226344499997</v>
      </c>
      <c r="N279" s="108">
        <v>1</v>
      </c>
      <c r="O279" s="108">
        <v>-1436.8226344499997</v>
      </c>
      <c r="P279" t="s">
        <v>2365</v>
      </c>
      <c r="Q279" s="14" t="s">
        <v>96</v>
      </c>
    </row>
    <row r="280" spans="1:17" ht="30" x14ac:dyDescent="0.25">
      <c r="A280" t="s">
        <v>2734</v>
      </c>
      <c r="B280" t="s">
        <v>525</v>
      </c>
      <c r="C280" t="s">
        <v>373</v>
      </c>
      <c r="D280" t="s">
        <v>336</v>
      </c>
      <c r="E280" t="s">
        <v>102</v>
      </c>
      <c r="F280">
        <v>40700</v>
      </c>
      <c r="G280" t="s">
        <v>911</v>
      </c>
      <c r="I280" t="s">
        <v>186</v>
      </c>
      <c r="J280">
        <v>2026</v>
      </c>
      <c r="K280">
        <v>7</v>
      </c>
      <c r="L280" t="s">
        <v>94</v>
      </c>
      <c r="M280" s="108">
        <v>-161.95724685000002</v>
      </c>
      <c r="N280" s="108">
        <v>1</v>
      </c>
      <c r="O280" s="108">
        <v>-161.95724685000002</v>
      </c>
      <c r="P280" t="s">
        <v>2365</v>
      </c>
      <c r="Q280" s="14" t="s">
        <v>96</v>
      </c>
    </row>
    <row r="281" spans="1:17" ht="30" x14ac:dyDescent="0.25">
      <c r="A281" t="s">
        <v>2734</v>
      </c>
      <c r="B281" t="s">
        <v>527</v>
      </c>
      <c r="C281" t="s">
        <v>373</v>
      </c>
      <c r="D281" t="s">
        <v>336</v>
      </c>
      <c r="E281" t="s">
        <v>102</v>
      </c>
      <c r="F281">
        <v>40700</v>
      </c>
      <c r="G281" t="s">
        <v>911</v>
      </c>
      <c r="I281" t="s">
        <v>186</v>
      </c>
      <c r="J281">
        <v>2026</v>
      </c>
      <c r="K281">
        <v>7</v>
      </c>
      <c r="L281" t="s">
        <v>94</v>
      </c>
      <c r="M281" s="108">
        <v>-1580.2436453999999</v>
      </c>
      <c r="N281" s="108">
        <v>1</v>
      </c>
      <c r="O281" s="108">
        <v>-1580.2436453999999</v>
      </c>
      <c r="P281" t="s">
        <v>2365</v>
      </c>
      <c r="Q281" s="14" t="s">
        <v>96</v>
      </c>
    </row>
    <row r="282" spans="1:17" ht="30" x14ac:dyDescent="0.25">
      <c r="A282" t="s">
        <v>2734</v>
      </c>
      <c r="B282" t="s">
        <v>528</v>
      </c>
      <c r="C282" t="s">
        <v>373</v>
      </c>
      <c r="D282" t="s">
        <v>336</v>
      </c>
      <c r="E282" t="s">
        <v>102</v>
      </c>
      <c r="F282">
        <v>40700</v>
      </c>
      <c r="G282" t="s">
        <v>911</v>
      </c>
      <c r="I282" t="s">
        <v>186</v>
      </c>
      <c r="J282">
        <v>2026</v>
      </c>
      <c r="K282">
        <v>7</v>
      </c>
      <c r="L282" t="s">
        <v>94</v>
      </c>
      <c r="M282" s="108">
        <v>-2000.0893300499999</v>
      </c>
      <c r="N282" s="108">
        <v>1</v>
      </c>
      <c r="O282" s="108">
        <v>-2000.0893300499999</v>
      </c>
      <c r="P282" t="s">
        <v>2365</v>
      </c>
      <c r="Q282" s="14" t="s">
        <v>96</v>
      </c>
    </row>
    <row r="283" spans="1:17" ht="30" x14ac:dyDescent="0.25">
      <c r="A283" t="s">
        <v>2734</v>
      </c>
      <c r="B283" t="s">
        <v>529</v>
      </c>
      <c r="C283" t="s">
        <v>373</v>
      </c>
      <c r="D283" t="s">
        <v>336</v>
      </c>
      <c r="E283" t="s">
        <v>102</v>
      </c>
      <c r="F283">
        <v>40700</v>
      </c>
      <c r="G283" t="s">
        <v>911</v>
      </c>
      <c r="I283" t="s">
        <v>186</v>
      </c>
      <c r="J283">
        <v>2026</v>
      </c>
      <c r="K283">
        <v>7</v>
      </c>
      <c r="L283" t="s">
        <v>94</v>
      </c>
      <c r="M283" s="108">
        <v>-764.6732446499999</v>
      </c>
      <c r="N283" s="108">
        <v>1</v>
      </c>
      <c r="O283" s="108">
        <v>-764.6732446499999</v>
      </c>
      <c r="P283" t="s">
        <v>2365</v>
      </c>
      <c r="Q283" s="14" t="s">
        <v>96</v>
      </c>
    </row>
    <row r="284" spans="1:17" ht="30" x14ac:dyDescent="0.25">
      <c r="A284" t="s">
        <v>2734</v>
      </c>
      <c r="B284" t="s">
        <v>783</v>
      </c>
      <c r="C284" t="s">
        <v>373</v>
      </c>
      <c r="D284" t="s">
        <v>336</v>
      </c>
      <c r="E284" t="s">
        <v>102</v>
      </c>
      <c r="F284">
        <v>40700</v>
      </c>
      <c r="G284" t="s">
        <v>911</v>
      </c>
      <c r="I284" t="s">
        <v>186</v>
      </c>
      <c r="J284">
        <v>2026</v>
      </c>
      <c r="K284">
        <v>7</v>
      </c>
      <c r="L284" t="s">
        <v>94</v>
      </c>
      <c r="M284" s="108">
        <v>-1401.5257672499999</v>
      </c>
      <c r="N284" s="108">
        <v>1</v>
      </c>
      <c r="O284" s="108">
        <v>-1401.5257672499999</v>
      </c>
      <c r="P284" t="s">
        <v>2365</v>
      </c>
      <c r="Q284" s="14" t="s">
        <v>96</v>
      </c>
    </row>
    <row r="285" spans="1:17" ht="30" x14ac:dyDescent="0.25">
      <c r="A285" t="s">
        <v>2734</v>
      </c>
      <c r="B285" t="s">
        <v>532</v>
      </c>
      <c r="C285" t="s">
        <v>373</v>
      </c>
      <c r="D285" t="s">
        <v>336</v>
      </c>
      <c r="E285" t="s">
        <v>102</v>
      </c>
      <c r="F285">
        <v>40700</v>
      </c>
      <c r="G285" t="s">
        <v>911</v>
      </c>
      <c r="I285" t="s">
        <v>186</v>
      </c>
      <c r="J285">
        <v>2026</v>
      </c>
      <c r="K285">
        <v>7</v>
      </c>
      <c r="L285" t="s">
        <v>94</v>
      </c>
      <c r="M285" s="108">
        <v>-605.19166784999993</v>
      </c>
      <c r="N285" s="108">
        <v>1</v>
      </c>
      <c r="O285" s="108">
        <v>-605.19166784999993</v>
      </c>
      <c r="P285" t="s">
        <v>2365</v>
      </c>
      <c r="Q285" s="14" t="s">
        <v>96</v>
      </c>
    </row>
    <row r="286" spans="1:17" ht="30" x14ac:dyDescent="0.25">
      <c r="A286" t="s">
        <v>2734</v>
      </c>
      <c r="B286" t="s">
        <v>533</v>
      </c>
      <c r="C286" t="s">
        <v>373</v>
      </c>
      <c r="D286" t="s">
        <v>336</v>
      </c>
      <c r="E286" t="s">
        <v>102</v>
      </c>
      <c r="F286">
        <v>40700</v>
      </c>
      <c r="G286" t="s">
        <v>911</v>
      </c>
      <c r="I286" t="s">
        <v>186</v>
      </c>
      <c r="J286">
        <v>2026</v>
      </c>
      <c r="K286">
        <v>7</v>
      </c>
      <c r="L286" t="s">
        <v>94</v>
      </c>
      <c r="M286" s="108">
        <v>-55.161882299999995</v>
      </c>
      <c r="N286" s="108">
        <v>1</v>
      </c>
      <c r="O286" s="108">
        <v>-55.161882299999995</v>
      </c>
      <c r="P286" t="s">
        <v>2365</v>
      </c>
      <c r="Q286" s="14" t="s">
        <v>96</v>
      </c>
    </row>
    <row r="287" spans="1:17" ht="30" x14ac:dyDescent="0.25">
      <c r="A287" t="s">
        <v>2734</v>
      </c>
      <c r="B287" t="s">
        <v>534</v>
      </c>
      <c r="C287" t="s">
        <v>373</v>
      </c>
      <c r="D287" t="s">
        <v>336</v>
      </c>
      <c r="E287" t="s">
        <v>102</v>
      </c>
      <c r="F287">
        <v>40700</v>
      </c>
      <c r="G287" t="s">
        <v>911</v>
      </c>
      <c r="I287" t="s">
        <v>186</v>
      </c>
      <c r="J287">
        <v>2026</v>
      </c>
      <c r="K287">
        <v>7</v>
      </c>
      <c r="L287" t="s">
        <v>94</v>
      </c>
      <c r="M287" s="108">
        <v>-339.06912690000007</v>
      </c>
      <c r="N287" s="108">
        <v>1</v>
      </c>
      <c r="O287" s="108">
        <v>-339.06912690000007</v>
      </c>
      <c r="P287" t="s">
        <v>2365</v>
      </c>
      <c r="Q287" s="14" t="s">
        <v>96</v>
      </c>
    </row>
    <row r="288" spans="1:17" ht="30" x14ac:dyDescent="0.25">
      <c r="A288" t="s">
        <v>2539</v>
      </c>
      <c r="B288" t="s">
        <v>535</v>
      </c>
      <c r="C288" t="s">
        <v>536</v>
      </c>
      <c r="D288" t="s">
        <v>336</v>
      </c>
      <c r="E288" t="s">
        <v>102</v>
      </c>
      <c r="F288">
        <v>40700</v>
      </c>
      <c r="G288" t="s">
        <v>911</v>
      </c>
      <c r="I288" t="s">
        <v>537</v>
      </c>
      <c r="J288">
        <v>2026</v>
      </c>
      <c r="K288">
        <v>7</v>
      </c>
      <c r="L288" t="s">
        <v>94</v>
      </c>
      <c r="M288" s="108">
        <v>-3643.0452712499996</v>
      </c>
      <c r="N288" s="108">
        <v>1</v>
      </c>
      <c r="O288" s="108">
        <v>-3643.0452712499996</v>
      </c>
      <c r="P288" t="s">
        <v>2365</v>
      </c>
      <c r="Q288" s="14" t="s">
        <v>96</v>
      </c>
    </row>
    <row r="289" spans="1:17" ht="30" x14ac:dyDescent="0.25">
      <c r="A289" t="s">
        <v>2539</v>
      </c>
      <c r="B289" t="s">
        <v>538</v>
      </c>
      <c r="C289" t="s">
        <v>536</v>
      </c>
      <c r="D289" t="s">
        <v>336</v>
      </c>
      <c r="E289" t="s">
        <v>102</v>
      </c>
      <c r="F289">
        <v>40700</v>
      </c>
      <c r="G289" t="s">
        <v>911</v>
      </c>
      <c r="I289" t="s">
        <v>537</v>
      </c>
      <c r="J289">
        <v>2026</v>
      </c>
      <c r="K289">
        <v>7</v>
      </c>
      <c r="L289" t="s">
        <v>94</v>
      </c>
      <c r="M289" s="108">
        <v>-15.183290850000001</v>
      </c>
      <c r="N289" s="108">
        <v>1</v>
      </c>
      <c r="O289" s="108">
        <v>-15.183290850000001</v>
      </c>
      <c r="P289" t="s">
        <v>2365</v>
      </c>
      <c r="Q289" s="14" t="s">
        <v>96</v>
      </c>
    </row>
    <row r="290" spans="1:17" ht="30" x14ac:dyDescent="0.25">
      <c r="A290" t="s">
        <v>2734</v>
      </c>
      <c r="B290" t="s">
        <v>792</v>
      </c>
      <c r="C290" t="s">
        <v>373</v>
      </c>
      <c r="D290" t="s">
        <v>336</v>
      </c>
      <c r="E290" t="s">
        <v>102</v>
      </c>
      <c r="F290">
        <v>40700</v>
      </c>
      <c r="G290" t="s">
        <v>911</v>
      </c>
      <c r="I290" t="s">
        <v>186</v>
      </c>
      <c r="J290">
        <v>2026</v>
      </c>
      <c r="K290">
        <v>7</v>
      </c>
      <c r="L290" t="s">
        <v>94</v>
      </c>
      <c r="M290" s="108">
        <v>-110.65361999999999</v>
      </c>
      <c r="N290" s="108">
        <v>1</v>
      </c>
      <c r="O290" s="108">
        <v>-110.65361999999999</v>
      </c>
      <c r="P290" t="s">
        <v>2365</v>
      </c>
      <c r="Q290" s="14" t="s">
        <v>96</v>
      </c>
    </row>
    <row r="291" spans="1:17" ht="30" x14ac:dyDescent="0.25">
      <c r="A291" t="s">
        <v>2734</v>
      </c>
      <c r="B291" t="s">
        <v>539</v>
      </c>
      <c r="C291" t="s">
        <v>373</v>
      </c>
      <c r="D291" t="s">
        <v>336</v>
      </c>
      <c r="E291" t="s">
        <v>102</v>
      </c>
      <c r="F291">
        <v>40700</v>
      </c>
      <c r="G291" t="s">
        <v>911</v>
      </c>
      <c r="I291" t="s">
        <v>186</v>
      </c>
      <c r="J291">
        <v>2026</v>
      </c>
      <c r="K291">
        <v>7</v>
      </c>
      <c r="L291" t="s">
        <v>94</v>
      </c>
      <c r="M291" s="108">
        <v>-20.819490300000002</v>
      </c>
      <c r="N291" s="108">
        <v>1</v>
      </c>
      <c r="O291" s="108">
        <v>-20.819490300000002</v>
      </c>
      <c r="P291" t="s">
        <v>2365</v>
      </c>
      <c r="Q291" s="14" t="s">
        <v>96</v>
      </c>
    </row>
    <row r="292" spans="1:17" ht="30" x14ac:dyDescent="0.25">
      <c r="A292" t="s">
        <v>2734</v>
      </c>
      <c r="B292" t="s">
        <v>540</v>
      </c>
      <c r="C292" t="s">
        <v>373</v>
      </c>
      <c r="D292" t="s">
        <v>336</v>
      </c>
      <c r="E292" t="s">
        <v>102</v>
      </c>
      <c r="F292">
        <v>40700</v>
      </c>
      <c r="G292" t="s">
        <v>911</v>
      </c>
      <c r="I292" t="s">
        <v>186</v>
      </c>
      <c r="J292">
        <v>2026</v>
      </c>
      <c r="K292">
        <v>7</v>
      </c>
      <c r="L292" t="s">
        <v>94</v>
      </c>
      <c r="M292" s="108">
        <v>-92.560115550000006</v>
      </c>
      <c r="N292" s="108">
        <v>1</v>
      </c>
      <c r="O292" s="108">
        <v>-92.560115550000006</v>
      </c>
      <c r="P292" t="s">
        <v>2365</v>
      </c>
      <c r="Q292" s="14" t="s">
        <v>96</v>
      </c>
    </row>
    <row r="293" spans="1:17" ht="30" x14ac:dyDescent="0.25">
      <c r="A293" t="s">
        <v>2734</v>
      </c>
      <c r="B293" t="s">
        <v>541</v>
      </c>
      <c r="C293" t="s">
        <v>373</v>
      </c>
      <c r="D293" t="s">
        <v>336</v>
      </c>
      <c r="E293" t="s">
        <v>102</v>
      </c>
      <c r="F293">
        <v>40700</v>
      </c>
      <c r="G293" t="s">
        <v>911</v>
      </c>
      <c r="I293" t="s">
        <v>186</v>
      </c>
      <c r="J293">
        <v>2026</v>
      </c>
      <c r="K293">
        <v>7</v>
      </c>
      <c r="L293" t="s">
        <v>94</v>
      </c>
      <c r="M293" s="108">
        <v>-652.48380854999994</v>
      </c>
      <c r="N293" s="108">
        <v>1</v>
      </c>
      <c r="O293" s="108">
        <v>-652.48380854999994</v>
      </c>
      <c r="P293" t="s">
        <v>2365</v>
      </c>
      <c r="Q293" s="14" t="s">
        <v>96</v>
      </c>
    </row>
    <row r="294" spans="1:17" ht="30" x14ac:dyDescent="0.25">
      <c r="A294" t="s">
        <v>2382</v>
      </c>
      <c r="B294" t="s">
        <v>542</v>
      </c>
      <c r="C294" t="s">
        <v>543</v>
      </c>
      <c r="D294" t="s">
        <v>336</v>
      </c>
      <c r="E294" t="s">
        <v>102</v>
      </c>
      <c r="F294">
        <v>40700</v>
      </c>
      <c r="G294" t="s">
        <v>911</v>
      </c>
      <c r="I294" t="s">
        <v>186</v>
      </c>
      <c r="J294">
        <v>2026</v>
      </c>
      <c r="K294">
        <v>7</v>
      </c>
      <c r="L294" t="s">
        <v>94</v>
      </c>
      <c r="M294" s="108">
        <v>-83.200176150000004</v>
      </c>
      <c r="N294" s="108">
        <v>1</v>
      </c>
      <c r="O294" s="108">
        <v>-83.200176150000004</v>
      </c>
      <c r="P294" t="s">
        <v>2365</v>
      </c>
      <c r="Q294" s="14" t="s">
        <v>96</v>
      </c>
    </row>
    <row r="295" spans="1:17" ht="30" x14ac:dyDescent="0.25">
      <c r="A295" t="s">
        <v>2734</v>
      </c>
      <c r="B295" t="s">
        <v>793</v>
      </c>
      <c r="C295" t="s">
        <v>373</v>
      </c>
      <c r="D295" t="s">
        <v>336</v>
      </c>
      <c r="E295" t="s">
        <v>102</v>
      </c>
      <c r="F295">
        <v>40700</v>
      </c>
      <c r="G295" t="s">
        <v>911</v>
      </c>
      <c r="I295" t="s">
        <v>186</v>
      </c>
      <c r="J295">
        <v>2026</v>
      </c>
      <c r="K295">
        <v>7</v>
      </c>
      <c r="L295" t="s">
        <v>94</v>
      </c>
      <c r="M295" s="108">
        <v>-842.87236844999995</v>
      </c>
      <c r="N295" s="108">
        <v>1</v>
      </c>
      <c r="O295" s="108">
        <v>-842.87236844999995</v>
      </c>
      <c r="P295" t="s">
        <v>2365</v>
      </c>
      <c r="Q295" s="14" t="s">
        <v>96</v>
      </c>
    </row>
    <row r="296" spans="1:17" ht="30" x14ac:dyDescent="0.25">
      <c r="A296" t="s">
        <v>2734</v>
      </c>
      <c r="B296" t="s">
        <v>545</v>
      </c>
      <c r="C296" t="s">
        <v>373</v>
      </c>
      <c r="D296" t="s">
        <v>336</v>
      </c>
      <c r="E296" t="s">
        <v>102</v>
      </c>
      <c r="F296">
        <v>40700</v>
      </c>
      <c r="G296" t="s">
        <v>911</v>
      </c>
      <c r="I296" t="s">
        <v>186</v>
      </c>
      <c r="J296">
        <v>2026</v>
      </c>
      <c r="K296">
        <v>7</v>
      </c>
      <c r="L296" t="s">
        <v>94</v>
      </c>
      <c r="M296" s="108">
        <v>-160.69338599999998</v>
      </c>
      <c r="N296" s="108">
        <v>1</v>
      </c>
      <c r="O296" s="108">
        <v>-160.69338599999998</v>
      </c>
      <c r="P296" t="s">
        <v>2365</v>
      </c>
      <c r="Q296" s="14" t="s">
        <v>96</v>
      </c>
    </row>
    <row r="297" spans="1:17" ht="30" x14ac:dyDescent="0.25">
      <c r="A297" t="s">
        <v>2539</v>
      </c>
      <c r="B297" t="s">
        <v>548</v>
      </c>
      <c r="C297" t="s">
        <v>536</v>
      </c>
      <c r="D297" t="s">
        <v>336</v>
      </c>
      <c r="E297" t="s">
        <v>102</v>
      </c>
      <c r="F297">
        <v>40700</v>
      </c>
      <c r="G297" t="s">
        <v>911</v>
      </c>
      <c r="I297" t="s">
        <v>537</v>
      </c>
      <c r="J297">
        <v>2026</v>
      </c>
      <c r="K297">
        <v>7</v>
      </c>
      <c r="L297" t="s">
        <v>94</v>
      </c>
      <c r="M297" s="108">
        <v>-173.35480365000001</v>
      </c>
      <c r="N297" s="108">
        <v>1</v>
      </c>
      <c r="O297" s="108">
        <v>-173.35480365000001</v>
      </c>
      <c r="P297" t="s">
        <v>2365</v>
      </c>
      <c r="Q297" s="14" t="s">
        <v>96</v>
      </c>
    </row>
    <row r="298" spans="1:17" ht="30" x14ac:dyDescent="0.25">
      <c r="A298" t="s">
        <v>2382</v>
      </c>
      <c r="B298" t="s">
        <v>3183</v>
      </c>
      <c r="C298" t="s">
        <v>3192</v>
      </c>
      <c r="D298" t="s">
        <v>336</v>
      </c>
      <c r="E298" t="s">
        <v>102</v>
      </c>
      <c r="F298">
        <v>40700</v>
      </c>
      <c r="G298" t="s">
        <v>911</v>
      </c>
      <c r="I298" t="s">
        <v>186</v>
      </c>
      <c r="J298">
        <v>2026</v>
      </c>
      <c r="K298">
        <v>7</v>
      </c>
      <c r="L298" t="s">
        <v>94</v>
      </c>
      <c r="M298" s="108">
        <v>-879.12429569999983</v>
      </c>
      <c r="N298" s="108">
        <v>1</v>
      </c>
      <c r="O298" s="108">
        <v>-879.12429569999983</v>
      </c>
      <c r="P298" t="s">
        <v>2365</v>
      </c>
      <c r="Q298" s="14" t="s">
        <v>96</v>
      </c>
    </row>
    <row r="299" spans="1:17" ht="30" x14ac:dyDescent="0.25">
      <c r="A299" t="s">
        <v>2382</v>
      </c>
      <c r="B299" t="s">
        <v>550</v>
      </c>
      <c r="C299" t="s">
        <v>551</v>
      </c>
      <c r="D299" t="s">
        <v>336</v>
      </c>
      <c r="E299" t="s">
        <v>102</v>
      </c>
      <c r="F299">
        <v>40700</v>
      </c>
      <c r="G299" t="s">
        <v>911</v>
      </c>
      <c r="I299" t="s">
        <v>186</v>
      </c>
      <c r="J299">
        <v>2026</v>
      </c>
      <c r="K299">
        <v>7</v>
      </c>
      <c r="L299" t="s">
        <v>94</v>
      </c>
      <c r="M299" s="108">
        <v>-3701.3144615999995</v>
      </c>
      <c r="N299" s="108">
        <v>1</v>
      </c>
      <c r="O299" s="108">
        <v>-3701.3144615999995</v>
      </c>
      <c r="P299" t="s">
        <v>2365</v>
      </c>
      <c r="Q299" s="14" t="s">
        <v>96</v>
      </c>
    </row>
    <row r="300" spans="1:17" ht="30" x14ac:dyDescent="0.25">
      <c r="A300" t="s">
        <v>2734</v>
      </c>
      <c r="B300" t="s">
        <v>2106</v>
      </c>
      <c r="C300" t="s">
        <v>373</v>
      </c>
      <c r="D300" t="s">
        <v>336</v>
      </c>
      <c r="E300" t="s">
        <v>102</v>
      </c>
      <c r="F300">
        <v>40700</v>
      </c>
      <c r="G300" t="s">
        <v>911</v>
      </c>
      <c r="I300" t="s">
        <v>125</v>
      </c>
      <c r="J300">
        <v>2026</v>
      </c>
      <c r="K300">
        <v>7</v>
      </c>
      <c r="L300" t="s">
        <v>94</v>
      </c>
      <c r="M300" s="108">
        <v>-13.679056649999998</v>
      </c>
      <c r="N300" s="108">
        <v>1</v>
      </c>
      <c r="O300" s="108">
        <v>-13.679056649999998</v>
      </c>
      <c r="P300" t="s">
        <v>2365</v>
      </c>
      <c r="Q300" s="14" t="s">
        <v>96</v>
      </c>
    </row>
    <row r="301" spans="1:17" ht="30" x14ac:dyDescent="0.25">
      <c r="A301" t="s">
        <v>2382</v>
      </c>
      <c r="B301" t="s">
        <v>555</v>
      </c>
      <c r="C301" t="s">
        <v>556</v>
      </c>
      <c r="D301" t="s">
        <v>336</v>
      </c>
      <c r="E301" t="s">
        <v>102</v>
      </c>
      <c r="F301">
        <v>40700</v>
      </c>
      <c r="G301" t="s">
        <v>911</v>
      </c>
      <c r="I301" t="s">
        <v>186</v>
      </c>
      <c r="J301">
        <v>2026</v>
      </c>
      <c r="K301">
        <v>7</v>
      </c>
      <c r="L301" t="s">
        <v>94</v>
      </c>
      <c r="M301" s="108">
        <v>-185.26059509999999</v>
      </c>
      <c r="N301" s="108">
        <v>1</v>
      </c>
      <c r="O301" s="108">
        <v>-185.26059509999999</v>
      </c>
      <c r="P301" t="s">
        <v>2365</v>
      </c>
      <c r="Q301" s="14" t="s">
        <v>96</v>
      </c>
    </row>
    <row r="302" spans="1:17" ht="30" x14ac:dyDescent="0.25">
      <c r="A302" t="s">
        <v>2734</v>
      </c>
      <c r="B302" t="s">
        <v>557</v>
      </c>
      <c r="C302" t="s">
        <v>373</v>
      </c>
      <c r="D302" t="s">
        <v>336</v>
      </c>
      <c r="E302" t="s">
        <v>102</v>
      </c>
      <c r="F302">
        <v>40700</v>
      </c>
      <c r="G302" t="s">
        <v>911</v>
      </c>
      <c r="I302" t="s">
        <v>186</v>
      </c>
      <c r="J302">
        <v>2026</v>
      </c>
      <c r="K302">
        <v>7</v>
      </c>
      <c r="L302" t="s">
        <v>94</v>
      </c>
      <c r="M302" s="108">
        <v>-12243.006017550002</v>
      </c>
      <c r="N302" s="108">
        <v>1</v>
      </c>
      <c r="O302" s="108">
        <v>-12243.006017550002</v>
      </c>
      <c r="P302" t="s">
        <v>2365</v>
      </c>
      <c r="Q302" s="14" t="s">
        <v>96</v>
      </c>
    </row>
    <row r="303" spans="1:17" ht="30" x14ac:dyDescent="0.25">
      <c r="A303" t="s">
        <v>2734</v>
      </c>
      <c r="B303" t="s">
        <v>558</v>
      </c>
      <c r="C303" t="s">
        <v>373</v>
      </c>
      <c r="D303" t="s">
        <v>336</v>
      </c>
      <c r="E303" t="s">
        <v>102</v>
      </c>
      <c r="F303">
        <v>40700</v>
      </c>
      <c r="G303" t="s">
        <v>911</v>
      </c>
      <c r="I303" t="s">
        <v>186</v>
      </c>
      <c r="J303">
        <v>2026</v>
      </c>
      <c r="K303">
        <v>7</v>
      </c>
      <c r="L303" t="s">
        <v>94</v>
      </c>
      <c r="M303" s="108">
        <v>-169.56205139999997</v>
      </c>
      <c r="N303" s="108">
        <v>1</v>
      </c>
      <c r="O303" s="108">
        <v>-169.56205139999997</v>
      </c>
      <c r="P303" t="s">
        <v>2365</v>
      </c>
      <c r="Q303" s="14" t="s">
        <v>96</v>
      </c>
    </row>
    <row r="304" spans="1:17" ht="30" x14ac:dyDescent="0.25">
      <c r="A304" t="s">
        <v>2734</v>
      </c>
      <c r="B304" t="s">
        <v>559</v>
      </c>
      <c r="C304" t="s">
        <v>373</v>
      </c>
      <c r="D304" t="s">
        <v>336</v>
      </c>
      <c r="E304" t="s">
        <v>102</v>
      </c>
      <c r="F304">
        <v>40700</v>
      </c>
      <c r="G304" t="s">
        <v>911</v>
      </c>
      <c r="I304" t="s">
        <v>186</v>
      </c>
      <c r="J304">
        <v>2026</v>
      </c>
      <c r="K304">
        <v>7</v>
      </c>
      <c r="L304" t="s">
        <v>94</v>
      </c>
      <c r="M304" s="108">
        <v>-2979.2615758499996</v>
      </c>
      <c r="N304" s="108">
        <v>1</v>
      </c>
      <c r="O304" s="108">
        <v>-2979.2615758499996</v>
      </c>
      <c r="P304" t="s">
        <v>2365</v>
      </c>
      <c r="Q304" s="14" t="s">
        <v>96</v>
      </c>
    </row>
    <row r="305" spans="1:17" ht="30" x14ac:dyDescent="0.25">
      <c r="A305" t="s">
        <v>2382</v>
      </c>
      <c r="B305" t="s">
        <v>3184</v>
      </c>
      <c r="C305" t="s">
        <v>623</v>
      </c>
      <c r="D305" t="s">
        <v>336</v>
      </c>
      <c r="E305" t="s">
        <v>102</v>
      </c>
      <c r="F305">
        <v>40900</v>
      </c>
      <c r="G305" t="s">
        <v>2520</v>
      </c>
      <c r="I305" t="s">
        <v>186</v>
      </c>
      <c r="J305">
        <v>2026</v>
      </c>
      <c r="K305">
        <v>7</v>
      </c>
      <c r="L305" t="s">
        <v>94</v>
      </c>
      <c r="M305" s="108">
        <v>-1994.68882515</v>
      </c>
      <c r="N305" s="108">
        <v>1</v>
      </c>
      <c r="O305" s="108">
        <v>-1994.68882515</v>
      </c>
      <c r="P305" t="s">
        <v>2365</v>
      </c>
      <c r="Q305" s="14" t="s">
        <v>96</v>
      </c>
    </row>
    <row r="306" spans="1:17" ht="30" x14ac:dyDescent="0.25">
      <c r="A306" t="s">
        <v>2734</v>
      </c>
      <c r="B306" t="s">
        <v>561</v>
      </c>
      <c r="C306" t="s">
        <v>373</v>
      </c>
      <c r="D306" t="s">
        <v>336</v>
      </c>
      <c r="E306" t="s">
        <v>102</v>
      </c>
      <c r="F306">
        <v>40700</v>
      </c>
      <c r="G306" t="s">
        <v>911</v>
      </c>
      <c r="I306" t="s">
        <v>186</v>
      </c>
      <c r="J306">
        <v>2026</v>
      </c>
      <c r="K306">
        <v>7</v>
      </c>
      <c r="L306" t="s">
        <v>94</v>
      </c>
      <c r="M306" s="108">
        <v>-83.189063999999988</v>
      </c>
      <c r="N306" s="108">
        <v>1</v>
      </c>
      <c r="O306" s="108">
        <v>-83.189063999999988</v>
      </c>
      <c r="P306" t="s">
        <v>2365</v>
      </c>
      <c r="Q306" s="14" t="s">
        <v>96</v>
      </c>
    </row>
    <row r="307" spans="1:17" ht="30" x14ac:dyDescent="0.25">
      <c r="A307" t="s">
        <v>2382</v>
      </c>
      <c r="B307" t="s">
        <v>562</v>
      </c>
      <c r="C307" t="s">
        <v>395</v>
      </c>
      <c r="D307" t="s">
        <v>336</v>
      </c>
      <c r="E307" t="s">
        <v>102</v>
      </c>
      <c r="F307">
        <v>40700</v>
      </c>
      <c r="G307" t="s">
        <v>911</v>
      </c>
      <c r="I307" t="s">
        <v>186</v>
      </c>
      <c r="J307">
        <v>2026</v>
      </c>
      <c r="K307">
        <v>7</v>
      </c>
      <c r="L307" t="s">
        <v>94</v>
      </c>
      <c r="M307" s="108">
        <v>-2268.8050958999997</v>
      </c>
      <c r="N307" s="108">
        <v>1</v>
      </c>
      <c r="O307" s="108">
        <v>-2268.8050958999997</v>
      </c>
      <c r="P307" t="s">
        <v>2365</v>
      </c>
      <c r="Q307" s="14" t="s">
        <v>96</v>
      </c>
    </row>
    <row r="308" spans="1:17" ht="30" x14ac:dyDescent="0.25">
      <c r="A308" t="s">
        <v>2539</v>
      </c>
      <c r="B308" t="s">
        <v>563</v>
      </c>
      <c r="C308" t="s">
        <v>536</v>
      </c>
      <c r="D308" t="s">
        <v>336</v>
      </c>
      <c r="E308" t="s">
        <v>102</v>
      </c>
      <c r="F308">
        <v>40700</v>
      </c>
      <c r="G308" t="s">
        <v>911</v>
      </c>
      <c r="I308" t="s">
        <v>537</v>
      </c>
      <c r="J308">
        <v>2026</v>
      </c>
      <c r="K308">
        <v>7</v>
      </c>
      <c r="L308" t="s">
        <v>94</v>
      </c>
      <c r="M308" s="108">
        <v>-136.51334759999997</v>
      </c>
      <c r="N308" s="108">
        <v>1</v>
      </c>
      <c r="O308" s="108">
        <v>-136.51334759999997</v>
      </c>
      <c r="P308" t="s">
        <v>2365</v>
      </c>
      <c r="Q308" s="14" t="s">
        <v>96</v>
      </c>
    </row>
    <row r="309" spans="1:17" ht="30" x14ac:dyDescent="0.25">
      <c r="A309" t="s">
        <v>2382</v>
      </c>
      <c r="B309" t="s">
        <v>3185</v>
      </c>
      <c r="C309" t="s">
        <v>623</v>
      </c>
      <c r="D309" t="s">
        <v>336</v>
      </c>
      <c r="E309" t="s">
        <v>102</v>
      </c>
      <c r="F309">
        <v>40900</v>
      </c>
      <c r="G309" t="s">
        <v>2520</v>
      </c>
      <c r="I309" t="s">
        <v>186</v>
      </c>
      <c r="J309">
        <v>2026</v>
      </c>
      <c r="K309">
        <v>7</v>
      </c>
      <c r="L309" t="s">
        <v>94</v>
      </c>
      <c r="M309" s="108">
        <v>-9.5166791999999987</v>
      </c>
      <c r="N309" s="108">
        <v>1</v>
      </c>
      <c r="O309" s="108">
        <v>-9.5166791999999987</v>
      </c>
      <c r="P309" t="s">
        <v>2365</v>
      </c>
      <c r="Q309" s="14" t="s">
        <v>96</v>
      </c>
    </row>
    <row r="310" spans="1:17" ht="30" x14ac:dyDescent="0.25">
      <c r="A310" t="s">
        <v>2734</v>
      </c>
      <c r="B310" t="s">
        <v>795</v>
      </c>
      <c r="C310" t="s">
        <v>373</v>
      </c>
      <c r="D310" t="s">
        <v>336</v>
      </c>
      <c r="E310" t="s">
        <v>102</v>
      </c>
      <c r="F310">
        <v>40700</v>
      </c>
      <c r="G310" t="s">
        <v>911</v>
      </c>
      <c r="I310" t="s">
        <v>186</v>
      </c>
      <c r="J310">
        <v>2026</v>
      </c>
      <c r="K310">
        <v>7</v>
      </c>
      <c r="L310" t="s">
        <v>94</v>
      </c>
      <c r="M310" s="108">
        <v>-2.4072425999999996</v>
      </c>
      <c r="N310" s="108">
        <v>1</v>
      </c>
      <c r="O310" s="108">
        <v>-2.4072425999999996</v>
      </c>
      <c r="P310" t="s">
        <v>2365</v>
      </c>
      <c r="Q310" s="14" t="s">
        <v>96</v>
      </c>
    </row>
    <row r="311" spans="1:17" ht="30" x14ac:dyDescent="0.25">
      <c r="A311" t="s">
        <v>2632</v>
      </c>
      <c r="B311" t="s">
        <v>564</v>
      </c>
      <c r="C311" t="s">
        <v>389</v>
      </c>
      <c r="D311" t="s">
        <v>336</v>
      </c>
      <c r="E311" t="s">
        <v>102</v>
      </c>
      <c r="F311">
        <v>40700</v>
      </c>
      <c r="G311" t="s">
        <v>911</v>
      </c>
      <c r="I311" t="s">
        <v>186</v>
      </c>
      <c r="J311">
        <v>2026</v>
      </c>
      <c r="K311">
        <v>7</v>
      </c>
      <c r="L311" t="s">
        <v>94</v>
      </c>
      <c r="M311" s="108">
        <v>-1002.3597937499999</v>
      </c>
      <c r="N311" s="108">
        <v>1</v>
      </c>
      <c r="O311" s="108">
        <v>-1002.3597937499999</v>
      </c>
      <c r="P311" t="s">
        <v>2365</v>
      </c>
      <c r="Q311" s="14" t="s">
        <v>96</v>
      </c>
    </row>
    <row r="312" spans="1:17" ht="30" x14ac:dyDescent="0.25">
      <c r="A312" t="s">
        <v>2734</v>
      </c>
      <c r="B312" t="s">
        <v>3186</v>
      </c>
      <c r="C312" t="s">
        <v>373</v>
      </c>
      <c r="D312" t="s">
        <v>336</v>
      </c>
      <c r="E312" t="s">
        <v>102</v>
      </c>
      <c r="F312">
        <v>40700</v>
      </c>
      <c r="G312" t="s">
        <v>911</v>
      </c>
      <c r="I312" t="s">
        <v>186</v>
      </c>
      <c r="J312">
        <v>2026</v>
      </c>
      <c r="K312">
        <v>7</v>
      </c>
      <c r="L312" t="s">
        <v>94</v>
      </c>
      <c r="M312" s="108">
        <v>-12546.713358899999</v>
      </c>
      <c r="N312" s="108">
        <v>1</v>
      </c>
      <c r="O312" s="108">
        <v>-12546.713358899999</v>
      </c>
      <c r="P312" t="s">
        <v>2365</v>
      </c>
      <c r="Q312" s="14" t="s">
        <v>96</v>
      </c>
    </row>
    <row r="313" spans="1:17" ht="30" x14ac:dyDescent="0.25">
      <c r="A313" t="s">
        <v>2539</v>
      </c>
      <c r="B313" t="s">
        <v>3187</v>
      </c>
      <c r="C313" t="s">
        <v>536</v>
      </c>
      <c r="D313" t="s">
        <v>336</v>
      </c>
      <c r="E313" t="s">
        <v>102</v>
      </c>
      <c r="F313">
        <v>40700</v>
      </c>
      <c r="G313" t="s">
        <v>911</v>
      </c>
      <c r="I313" t="s">
        <v>537</v>
      </c>
      <c r="J313">
        <v>2026</v>
      </c>
      <c r="K313">
        <v>7</v>
      </c>
      <c r="L313" t="s">
        <v>94</v>
      </c>
      <c r="M313" s="108">
        <v>-247.49214420000001</v>
      </c>
      <c r="N313" s="108">
        <v>1</v>
      </c>
      <c r="O313" s="108">
        <v>-247.49214420000001</v>
      </c>
      <c r="P313" t="s">
        <v>2365</v>
      </c>
      <c r="Q313" s="14" t="s">
        <v>96</v>
      </c>
    </row>
    <row r="314" spans="1:17" ht="30" x14ac:dyDescent="0.25">
      <c r="A314" t="s">
        <v>2516</v>
      </c>
      <c r="B314" t="s">
        <v>302</v>
      </c>
      <c r="C314" t="s">
        <v>296</v>
      </c>
      <c r="D314" t="s">
        <v>336</v>
      </c>
      <c r="E314" t="s">
        <v>102</v>
      </c>
      <c r="F314">
        <v>40700</v>
      </c>
      <c r="G314" t="s">
        <v>911</v>
      </c>
      <c r="I314" t="s">
        <v>186</v>
      </c>
      <c r="J314">
        <v>2026</v>
      </c>
      <c r="K314">
        <v>7</v>
      </c>
      <c r="L314" t="s">
        <v>94</v>
      </c>
      <c r="M314" s="108">
        <v>-50.290666649999999</v>
      </c>
      <c r="N314" s="108">
        <v>1</v>
      </c>
      <c r="O314" s="108">
        <v>-50.290666649999999</v>
      </c>
      <c r="P314" t="s">
        <v>2365</v>
      </c>
      <c r="Q314" s="14" t="s">
        <v>96</v>
      </c>
    </row>
    <row r="315" spans="1:17" ht="30" x14ac:dyDescent="0.25">
      <c r="A315" t="s">
        <v>2516</v>
      </c>
      <c r="B315" t="s">
        <v>567</v>
      </c>
      <c r="C315" t="s">
        <v>296</v>
      </c>
      <c r="D315" t="s">
        <v>336</v>
      </c>
      <c r="E315" t="s">
        <v>102</v>
      </c>
      <c r="F315">
        <v>40700</v>
      </c>
      <c r="G315" t="s">
        <v>911</v>
      </c>
      <c r="I315" t="s">
        <v>186</v>
      </c>
      <c r="J315">
        <v>2026</v>
      </c>
      <c r="K315">
        <v>7</v>
      </c>
      <c r="L315" t="s">
        <v>94</v>
      </c>
      <c r="M315" s="108">
        <v>-753.83421959999998</v>
      </c>
      <c r="N315" s="108">
        <v>1</v>
      </c>
      <c r="O315" s="108">
        <v>-753.83421959999998</v>
      </c>
      <c r="P315" t="s">
        <v>2365</v>
      </c>
      <c r="Q315" s="14" t="s">
        <v>96</v>
      </c>
    </row>
    <row r="316" spans="1:17" ht="30" x14ac:dyDescent="0.25">
      <c r="A316" t="s">
        <v>1121</v>
      </c>
      <c r="B316" t="s">
        <v>570</v>
      </c>
      <c r="C316" t="s">
        <v>252</v>
      </c>
      <c r="D316" t="s">
        <v>336</v>
      </c>
      <c r="E316" t="s">
        <v>102</v>
      </c>
      <c r="F316">
        <v>40700</v>
      </c>
      <c r="G316" t="s">
        <v>911</v>
      </c>
      <c r="I316" t="s">
        <v>186</v>
      </c>
      <c r="J316">
        <v>2026</v>
      </c>
      <c r="K316">
        <v>7</v>
      </c>
      <c r="L316" t="s">
        <v>94</v>
      </c>
      <c r="M316" s="108">
        <v>-86.011550100000008</v>
      </c>
      <c r="N316" s="108">
        <v>1</v>
      </c>
      <c r="O316" s="108">
        <v>-86.011550100000008</v>
      </c>
      <c r="P316" t="s">
        <v>2365</v>
      </c>
      <c r="Q316" s="14" t="s">
        <v>96</v>
      </c>
    </row>
    <row r="317" spans="1:17" ht="30" x14ac:dyDescent="0.25">
      <c r="A317" t="s">
        <v>2516</v>
      </c>
      <c r="B317" t="s">
        <v>303</v>
      </c>
      <c r="C317" t="s">
        <v>296</v>
      </c>
      <c r="D317" t="s">
        <v>336</v>
      </c>
      <c r="E317" t="s">
        <v>102</v>
      </c>
      <c r="F317">
        <v>40700</v>
      </c>
      <c r="G317" t="s">
        <v>911</v>
      </c>
      <c r="I317" t="s">
        <v>186</v>
      </c>
      <c r="J317">
        <v>2026</v>
      </c>
      <c r="K317">
        <v>7</v>
      </c>
      <c r="L317" t="s">
        <v>94</v>
      </c>
      <c r="M317" s="108">
        <v>-454.28048294999996</v>
      </c>
      <c r="N317" s="108">
        <v>1</v>
      </c>
      <c r="O317" s="108">
        <v>-454.28048294999996</v>
      </c>
      <c r="P317" t="s">
        <v>2365</v>
      </c>
      <c r="Q317" s="14" t="s">
        <v>96</v>
      </c>
    </row>
    <row r="318" spans="1:17" ht="30" x14ac:dyDescent="0.25">
      <c r="A318" t="s">
        <v>2516</v>
      </c>
      <c r="B318" t="s">
        <v>571</v>
      </c>
      <c r="C318" t="s">
        <v>296</v>
      </c>
      <c r="D318" t="s">
        <v>336</v>
      </c>
      <c r="E318" t="s">
        <v>102</v>
      </c>
      <c r="F318">
        <v>40700</v>
      </c>
      <c r="G318" t="s">
        <v>911</v>
      </c>
      <c r="I318" t="s">
        <v>186</v>
      </c>
      <c r="J318">
        <v>2026</v>
      </c>
      <c r="K318">
        <v>7</v>
      </c>
      <c r="L318" t="s">
        <v>94</v>
      </c>
      <c r="M318" s="108">
        <v>-136.40339579999997</v>
      </c>
      <c r="N318" s="108">
        <v>1</v>
      </c>
      <c r="O318" s="108">
        <v>-136.40339579999997</v>
      </c>
      <c r="P318" t="s">
        <v>2365</v>
      </c>
      <c r="Q318" s="14" t="s">
        <v>96</v>
      </c>
    </row>
    <row r="319" spans="1:17" ht="30" x14ac:dyDescent="0.25">
      <c r="A319" t="s">
        <v>2516</v>
      </c>
      <c r="B319" t="s">
        <v>798</v>
      </c>
      <c r="C319" t="s">
        <v>296</v>
      </c>
      <c r="D319" t="s">
        <v>336</v>
      </c>
      <c r="E319" t="s">
        <v>102</v>
      </c>
      <c r="F319">
        <v>40700</v>
      </c>
      <c r="G319" t="s">
        <v>911</v>
      </c>
      <c r="I319" t="s">
        <v>186</v>
      </c>
      <c r="J319">
        <v>2026</v>
      </c>
      <c r="K319">
        <v>7</v>
      </c>
      <c r="L319" t="s">
        <v>94</v>
      </c>
      <c r="M319" s="108">
        <v>-673.64309669999989</v>
      </c>
      <c r="N319" s="108">
        <v>1</v>
      </c>
      <c r="O319" s="108">
        <v>-673.64309669999989</v>
      </c>
      <c r="P319" t="s">
        <v>2365</v>
      </c>
      <c r="Q319" s="14" t="s">
        <v>96</v>
      </c>
    </row>
    <row r="320" spans="1:17" ht="30" x14ac:dyDescent="0.25">
      <c r="A320" t="s">
        <v>2516</v>
      </c>
      <c r="B320" t="s">
        <v>376</v>
      </c>
      <c r="C320" t="s">
        <v>296</v>
      </c>
      <c r="D320" t="s">
        <v>336</v>
      </c>
      <c r="E320" t="s">
        <v>102</v>
      </c>
      <c r="F320">
        <v>40700</v>
      </c>
      <c r="G320" t="s">
        <v>911</v>
      </c>
      <c r="I320" t="s">
        <v>186</v>
      </c>
      <c r="J320">
        <v>2026</v>
      </c>
      <c r="K320">
        <v>7</v>
      </c>
      <c r="L320" t="s">
        <v>94</v>
      </c>
      <c r="M320" s="108">
        <v>-105.4800369</v>
      </c>
      <c r="N320" s="108">
        <v>1</v>
      </c>
      <c r="O320" s="108">
        <v>-105.4800369</v>
      </c>
      <c r="P320" t="s">
        <v>2365</v>
      </c>
      <c r="Q320" s="14" t="s">
        <v>96</v>
      </c>
    </row>
    <row r="321" spans="1:17" ht="30" x14ac:dyDescent="0.25">
      <c r="A321" t="s">
        <v>2516</v>
      </c>
      <c r="B321" t="s">
        <v>304</v>
      </c>
      <c r="C321" t="s">
        <v>296</v>
      </c>
      <c r="D321" t="s">
        <v>336</v>
      </c>
      <c r="E321" t="s">
        <v>102</v>
      </c>
      <c r="F321">
        <v>40700</v>
      </c>
      <c r="G321" t="s">
        <v>911</v>
      </c>
      <c r="I321" t="s">
        <v>186</v>
      </c>
      <c r="J321">
        <v>2026</v>
      </c>
      <c r="K321">
        <v>7</v>
      </c>
      <c r="L321" t="s">
        <v>94</v>
      </c>
      <c r="M321" s="108">
        <v>-32.170843949999998</v>
      </c>
      <c r="N321" s="108">
        <v>1</v>
      </c>
      <c r="O321" s="108">
        <v>-32.170843949999998</v>
      </c>
      <c r="P321" t="s">
        <v>2365</v>
      </c>
      <c r="Q321" s="14" t="s">
        <v>96</v>
      </c>
    </row>
    <row r="322" spans="1:17" ht="30" x14ac:dyDescent="0.25">
      <c r="A322" t="s">
        <v>2699</v>
      </c>
      <c r="B322" t="s">
        <v>575</v>
      </c>
      <c r="C322" t="s">
        <v>576</v>
      </c>
      <c r="D322" t="s">
        <v>336</v>
      </c>
      <c r="E322" t="s">
        <v>102</v>
      </c>
      <c r="F322">
        <v>40700</v>
      </c>
      <c r="G322" t="s">
        <v>911</v>
      </c>
      <c r="I322" t="s">
        <v>186</v>
      </c>
      <c r="J322">
        <v>2026</v>
      </c>
      <c r="K322">
        <v>7</v>
      </c>
      <c r="L322" t="s">
        <v>94</v>
      </c>
      <c r="M322" s="108">
        <v>-34.633647299999993</v>
      </c>
      <c r="N322" s="108">
        <v>1</v>
      </c>
      <c r="O322" s="108">
        <v>-34.633647299999993</v>
      </c>
      <c r="P322" t="s">
        <v>2365</v>
      </c>
      <c r="Q322" s="14" t="s">
        <v>96</v>
      </c>
    </row>
    <row r="323" spans="1:17" ht="30" x14ac:dyDescent="0.25">
      <c r="A323" t="s">
        <v>2516</v>
      </c>
      <c r="B323" t="s">
        <v>378</v>
      </c>
      <c r="C323" t="s">
        <v>296</v>
      </c>
      <c r="D323" t="s">
        <v>336</v>
      </c>
      <c r="E323" t="s">
        <v>102</v>
      </c>
      <c r="F323">
        <v>40700</v>
      </c>
      <c r="G323" t="s">
        <v>911</v>
      </c>
      <c r="I323" t="s">
        <v>186</v>
      </c>
      <c r="J323">
        <v>2026</v>
      </c>
      <c r="K323">
        <v>7</v>
      </c>
      <c r="L323" t="s">
        <v>94</v>
      </c>
      <c r="M323" s="108">
        <v>-223.28754210000002</v>
      </c>
      <c r="N323" s="108">
        <v>1</v>
      </c>
      <c r="O323" s="108">
        <v>-223.28754210000002</v>
      </c>
      <c r="P323" t="s">
        <v>2365</v>
      </c>
      <c r="Q323" s="14" t="s">
        <v>96</v>
      </c>
    </row>
    <row r="324" spans="1:17" ht="30" x14ac:dyDescent="0.25">
      <c r="A324" t="s">
        <v>1121</v>
      </c>
      <c r="B324" t="s">
        <v>3188</v>
      </c>
      <c r="C324" t="s">
        <v>252</v>
      </c>
      <c r="D324" t="s">
        <v>336</v>
      </c>
      <c r="E324" t="s">
        <v>102</v>
      </c>
      <c r="F324">
        <v>40700</v>
      </c>
      <c r="G324" t="s">
        <v>911</v>
      </c>
      <c r="I324" t="s">
        <v>186</v>
      </c>
      <c r="J324">
        <v>2026</v>
      </c>
      <c r="K324">
        <v>7</v>
      </c>
      <c r="L324" t="s">
        <v>94</v>
      </c>
      <c r="M324" s="108">
        <v>-533.21300865000001</v>
      </c>
      <c r="N324" s="108">
        <v>1</v>
      </c>
      <c r="O324" s="108">
        <v>-533.21300865000001</v>
      </c>
      <c r="P324" t="s">
        <v>2365</v>
      </c>
      <c r="Q324" s="14" t="s">
        <v>96</v>
      </c>
    </row>
    <row r="325" spans="1:17" ht="30" x14ac:dyDescent="0.25">
      <c r="A325" t="s">
        <v>2377</v>
      </c>
      <c r="B325">
        <v>20180244</v>
      </c>
      <c r="C325" t="s">
        <v>316</v>
      </c>
      <c r="D325" t="s">
        <v>336</v>
      </c>
      <c r="E325" t="s">
        <v>102</v>
      </c>
      <c r="F325">
        <v>40700</v>
      </c>
      <c r="G325" t="s">
        <v>911</v>
      </c>
      <c r="I325" t="s">
        <v>186</v>
      </c>
      <c r="J325">
        <v>2026</v>
      </c>
      <c r="K325">
        <v>7</v>
      </c>
      <c r="L325" t="s">
        <v>94</v>
      </c>
      <c r="M325" s="108">
        <v>-4533.0325708499995</v>
      </c>
      <c r="N325" s="108">
        <v>1</v>
      </c>
      <c r="O325" s="108">
        <v>-4533.0325708499995</v>
      </c>
      <c r="P325" t="s">
        <v>2365</v>
      </c>
      <c r="Q325" s="14" t="s">
        <v>96</v>
      </c>
    </row>
    <row r="326" spans="1:17" ht="30" x14ac:dyDescent="0.25">
      <c r="A326" t="s">
        <v>2516</v>
      </c>
      <c r="B326" t="s">
        <v>306</v>
      </c>
      <c r="C326" t="s">
        <v>296</v>
      </c>
      <c r="D326" t="s">
        <v>336</v>
      </c>
      <c r="E326" t="s">
        <v>102</v>
      </c>
      <c r="F326">
        <v>40700</v>
      </c>
      <c r="G326" t="s">
        <v>911</v>
      </c>
      <c r="I326" t="s">
        <v>186</v>
      </c>
      <c r="J326">
        <v>2026</v>
      </c>
      <c r="K326">
        <v>7</v>
      </c>
      <c r="L326" t="s">
        <v>94</v>
      </c>
      <c r="M326" s="108">
        <v>-2312.75247945</v>
      </c>
      <c r="N326" s="108">
        <v>1</v>
      </c>
      <c r="O326" s="108">
        <v>-2312.75247945</v>
      </c>
      <c r="P326" t="s">
        <v>2365</v>
      </c>
      <c r="Q326" s="14" t="s">
        <v>96</v>
      </c>
    </row>
    <row r="327" spans="1:17" ht="30" x14ac:dyDescent="0.25">
      <c r="A327" t="s">
        <v>1121</v>
      </c>
      <c r="B327" t="s">
        <v>577</v>
      </c>
      <c r="C327" t="s">
        <v>252</v>
      </c>
      <c r="D327" t="s">
        <v>336</v>
      </c>
      <c r="E327" t="s">
        <v>102</v>
      </c>
      <c r="F327">
        <v>40700</v>
      </c>
      <c r="G327" t="s">
        <v>911</v>
      </c>
      <c r="I327" t="s">
        <v>186</v>
      </c>
      <c r="J327">
        <v>2026</v>
      </c>
      <c r="K327">
        <v>7</v>
      </c>
      <c r="L327" t="s">
        <v>94</v>
      </c>
      <c r="M327" s="108">
        <v>-4190.9286572999999</v>
      </c>
      <c r="N327" s="108">
        <v>1</v>
      </c>
      <c r="O327" s="108">
        <v>-4190.9286572999999</v>
      </c>
      <c r="P327" t="s">
        <v>2365</v>
      </c>
      <c r="Q327" s="14" t="s">
        <v>96</v>
      </c>
    </row>
    <row r="328" spans="1:17" ht="30" x14ac:dyDescent="0.25">
      <c r="A328" t="s">
        <v>2516</v>
      </c>
      <c r="B328" t="s">
        <v>3189</v>
      </c>
      <c r="C328" t="s">
        <v>296</v>
      </c>
      <c r="D328" t="s">
        <v>336</v>
      </c>
      <c r="E328" t="s">
        <v>102</v>
      </c>
      <c r="F328">
        <v>40700</v>
      </c>
      <c r="G328" t="s">
        <v>911</v>
      </c>
      <c r="I328" t="s">
        <v>186</v>
      </c>
      <c r="J328">
        <v>2026</v>
      </c>
      <c r="K328">
        <v>7</v>
      </c>
      <c r="L328" t="s">
        <v>94</v>
      </c>
      <c r="M328" s="108">
        <v>-565.50082259999999</v>
      </c>
      <c r="N328" s="108">
        <v>1</v>
      </c>
      <c r="O328" s="108">
        <v>-565.50082259999999</v>
      </c>
      <c r="P328" t="s">
        <v>2365</v>
      </c>
      <c r="Q328" s="14" t="s">
        <v>96</v>
      </c>
    </row>
    <row r="329" spans="1:17" ht="30" x14ac:dyDescent="0.25">
      <c r="A329" t="s">
        <v>2377</v>
      </c>
      <c r="B329">
        <v>20210004</v>
      </c>
      <c r="C329" t="s">
        <v>316</v>
      </c>
      <c r="D329" t="s">
        <v>336</v>
      </c>
      <c r="E329" t="s">
        <v>102</v>
      </c>
      <c r="F329">
        <v>40700</v>
      </c>
      <c r="G329" t="s">
        <v>911</v>
      </c>
      <c r="I329" t="s">
        <v>186</v>
      </c>
      <c r="J329">
        <v>2026</v>
      </c>
      <c r="K329">
        <v>7</v>
      </c>
      <c r="L329" t="s">
        <v>94</v>
      </c>
      <c r="M329" s="108">
        <v>-74.077100999999999</v>
      </c>
      <c r="N329" s="108">
        <v>1</v>
      </c>
      <c r="O329" s="108">
        <v>-74.077100999999999</v>
      </c>
      <c r="P329" t="s">
        <v>2365</v>
      </c>
      <c r="Q329" s="14" t="s">
        <v>96</v>
      </c>
    </row>
    <row r="330" spans="1:17" ht="30" x14ac:dyDescent="0.25">
      <c r="A330" t="s">
        <v>2382</v>
      </c>
      <c r="B330" t="s">
        <v>2131</v>
      </c>
      <c r="C330" t="s">
        <v>451</v>
      </c>
      <c r="D330" t="s">
        <v>336</v>
      </c>
      <c r="E330" t="s">
        <v>102</v>
      </c>
      <c r="F330">
        <v>40700</v>
      </c>
      <c r="G330" t="s">
        <v>911</v>
      </c>
      <c r="I330" t="s">
        <v>186</v>
      </c>
      <c r="J330">
        <v>2026</v>
      </c>
      <c r="K330">
        <v>7</v>
      </c>
      <c r="L330" t="s">
        <v>94</v>
      </c>
      <c r="M330" s="108">
        <v>-222.08742989999999</v>
      </c>
      <c r="N330" s="108">
        <v>1</v>
      </c>
      <c r="O330" s="108">
        <v>-222.08742989999999</v>
      </c>
      <c r="P330" t="s">
        <v>2365</v>
      </c>
      <c r="Q330" s="14" t="s">
        <v>96</v>
      </c>
    </row>
    <row r="331" spans="1:17" ht="30" x14ac:dyDescent="0.25">
      <c r="A331" t="s">
        <v>2516</v>
      </c>
      <c r="B331" t="s">
        <v>380</v>
      </c>
      <c r="C331" t="s">
        <v>296</v>
      </c>
      <c r="D331" t="s">
        <v>336</v>
      </c>
      <c r="E331" t="s">
        <v>102</v>
      </c>
      <c r="F331">
        <v>40700</v>
      </c>
      <c r="G331" t="s">
        <v>911</v>
      </c>
      <c r="I331" t="s">
        <v>186</v>
      </c>
      <c r="J331">
        <v>2026</v>
      </c>
      <c r="K331">
        <v>7</v>
      </c>
      <c r="L331" t="s">
        <v>94</v>
      </c>
      <c r="M331" s="108">
        <v>-1057.9065073500001</v>
      </c>
      <c r="N331" s="108">
        <v>1</v>
      </c>
      <c r="O331" s="108">
        <v>-1057.9065073500001</v>
      </c>
      <c r="P331" t="s">
        <v>2365</v>
      </c>
      <c r="Q331" s="14" t="s">
        <v>96</v>
      </c>
    </row>
    <row r="332" spans="1:17" ht="30" x14ac:dyDescent="0.25">
      <c r="A332" t="s">
        <v>1121</v>
      </c>
      <c r="B332" t="s">
        <v>579</v>
      </c>
      <c r="C332" t="s">
        <v>252</v>
      </c>
      <c r="D332" t="s">
        <v>336</v>
      </c>
      <c r="E332" t="s">
        <v>102</v>
      </c>
      <c r="F332">
        <v>40700</v>
      </c>
      <c r="G332" t="s">
        <v>911</v>
      </c>
      <c r="I332" t="s">
        <v>186</v>
      </c>
      <c r="J332">
        <v>2026</v>
      </c>
      <c r="K332">
        <v>7</v>
      </c>
      <c r="L332" t="s">
        <v>94</v>
      </c>
      <c r="M332" s="108">
        <v>-2052.0088039499997</v>
      </c>
      <c r="N332" s="108">
        <v>1</v>
      </c>
      <c r="O332" s="108">
        <v>-2052.0088039499997</v>
      </c>
      <c r="P332" t="s">
        <v>2365</v>
      </c>
      <c r="Q332" s="14" t="s">
        <v>96</v>
      </c>
    </row>
    <row r="333" spans="1:17" ht="30" x14ac:dyDescent="0.25">
      <c r="A333" t="s">
        <v>2516</v>
      </c>
      <c r="B333" t="s">
        <v>308</v>
      </c>
      <c r="C333" t="s">
        <v>296</v>
      </c>
      <c r="D333" t="s">
        <v>336</v>
      </c>
      <c r="E333" t="s">
        <v>102</v>
      </c>
      <c r="F333">
        <v>40700</v>
      </c>
      <c r="G333" t="s">
        <v>911</v>
      </c>
      <c r="I333" t="s">
        <v>186</v>
      </c>
      <c r="J333">
        <v>2026</v>
      </c>
      <c r="K333">
        <v>7</v>
      </c>
      <c r="L333" t="s">
        <v>94</v>
      </c>
      <c r="M333" s="108">
        <v>-1899.3781600499997</v>
      </c>
      <c r="N333" s="108">
        <v>1</v>
      </c>
      <c r="O333" s="108">
        <v>-1899.3781600499997</v>
      </c>
      <c r="P333" t="s">
        <v>2365</v>
      </c>
      <c r="Q333" s="14" t="s">
        <v>96</v>
      </c>
    </row>
    <row r="334" spans="1:17" ht="30" x14ac:dyDescent="0.25">
      <c r="A334" t="s">
        <v>2377</v>
      </c>
      <c r="B334">
        <v>20190341</v>
      </c>
      <c r="C334" t="s">
        <v>316</v>
      </c>
      <c r="D334" t="s">
        <v>336</v>
      </c>
      <c r="E334" t="s">
        <v>102</v>
      </c>
      <c r="F334">
        <v>40700</v>
      </c>
      <c r="G334" t="s">
        <v>911</v>
      </c>
      <c r="I334" t="s">
        <v>186</v>
      </c>
      <c r="J334">
        <v>2026</v>
      </c>
      <c r="K334">
        <v>7</v>
      </c>
      <c r="L334" t="s">
        <v>94</v>
      </c>
      <c r="M334" s="108">
        <v>-1009.0650989999999</v>
      </c>
      <c r="N334" s="108">
        <v>1</v>
      </c>
      <c r="O334" s="108">
        <v>-1009.0650989999999</v>
      </c>
      <c r="P334" t="s">
        <v>2365</v>
      </c>
      <c r="Q334" s="14" t="s">
        <v>96</v>
      </c>
    </row>
    <row r="335" spans="1:17" ht="30" x14ac:dyDescent="0.25">
      <c r="A335" t="s">
        <v>2516</v>
      </c>
      <c r="B335" t="s">
        <v>381</v>
      </c>
      <c r="C335" t="s">
        <v>296</v>
      </c>
      <c r="D335" t="s">
        <v>336</v>
      </c>
      <c r="E335" t="s">
        <v>102</v>
      </c>
      <c r="F335">
        <v>40700</v>
      </c>
      <c r="G335" t="s">
        <v>911</v>
      </c>
      <c r="I335" t="s">
        <v>186</v>
      </c>
      <c r="J335">
        <v>2026</v>
      </c>
      <c r="K335">
        <v>7</v>
      </c>
      <c r="L335" t="s">
        <v>94</v>
      </c>
      <c r="M335" s="108">
        <v>-248.30333115000002</v>
      </c>
      <c r="N335" s="108">
        <v>1</v>
      </c>
      <c r="O335" s="108">
        <v>-248.30333115000002</v>
      </c>
      <c r="P335" t="s">
        <v>2365</v>
      </c>
      <c r="Q335" s="14" t="s">
        <v>96</v>
      </c>
    </row>
    <row r="336" spans="1:17" ht="30" x14ac:dyDescent="0.25">
      <c r="A336" t="s">
        <v>2377</v>
      </c>
      <c r="B336">
        <v>20200041</v>
      </c>
      <c r="C336" t="s">
        <v>316</v>
      </c>
      <c r="D336" t="s">
        <v>336</v>
      </c>
      <c r="E336" t="s">
        <v>102</v>
      </c>
      <c r="F336">
        <v>40700</v>
      </c>
      <c r="G336" t="s">
        <v>911</v>
      </c>
      <c r="I336" t="s">
        <v>186</v>
      </c>
      <c r="J336">
        <v>2026</v>
      </c>
      <c r="K336">
        <v>7</v>
      </c>
      <c r="L336" t="s">
        <v>94</v>
      </c>
      <c r="M336" s="108">
        <v>-285.23660864999999</v>
      </c>
      <c r="N336" s="108">
        <v>1</v>
      </c>
      <c r="O336" s="108">
        <v>-285.23660864999999</v>
      </c>
      <c r="P336" t="s">
        <v>2365</v>
      </c>
      <c r="Q336" s="14" t="s">
        <v>96</v>
      </c>
    </row>
    <row r="337" spans="1:17" ht="30" x14ac:dyDescent="0.25">
      <c r="A337" t="s">
        <v>2516</v>
      </c>
      <c r="B337" t="s">
        <v>580</v>
      </c>
      <c r="C337" t="s">
        <v>296</v>
      </c>
      <c r="D337" t="s">
        <v>336</v>
      </c>
      <c r="E337" t="s">
        <v>102</v>
      </c>
      <c r="F337">
        <v>40700</v>
      </c>
      <c r="G337" t="s">
        <v>911</v>
      </c>
      <c r="I337" t="s">
        <v>186</v>
      </c>
      <c r="J337">
        <v>2026</v>
      </c>
      <c r="K337">
        <v>7</v>
      </c>
      <c r="L337" t="s">
        <v>94</v>
      </c>
      <c r="M337" s="108">
        <v>-218.10109229999998</v>
      </c>
      <c r="N337" s="108">
        <v>1</v>
      </c>
      <c r="O337" s="108">
        <v>-218.10109229999998</v>
      </c>
      <c r="P337" t="s">
        <v>2365</v>
      </c>
      <c r="Q337" s="14" t="s">
        <v>96</v>
      </c>
    </row>
    <row r="338" spans="1:17" ht="30" x14ac:dyDescent="0.25">
      <c r="A338" t="s">
        <v>2516</v>
      </c>
      <c r="B338" t="s">
        <v>581</v>
      </c>
      <c r="C338" t="s">
        <v>296</v>
      </c>
      <c r="D338" t="s">
        <v>336</v>
      </c>
      <c r="E338" t="s">
        <v>102</v>
      </c>
      <c r="F338">
        <v>40700</v>
      </c>
      <c r="G338" t="s">
        <v>911</v>
      </c>
      <c r="I338" t="s">
        <v>186</v>
      </c>
      <c r="J338">
        <v>2026</v>
      </c>
      <c r="K338">
        <v>7</v>
      </c>
      <c r="L338" t="s">
        <v>94</v>
      </c>
      <c r="M338" s="108">
        <v>-34.122488399999995</v>
      </c>
      <c r="N338" s="108">
        <v>1</v>
      </c>
      <c r="O338" s="108">
        <v>-34.122488399999995</v>
      </c>
      <c r="P338" t="s">
        <v>2365</v>
      </c>
      <c r="Q338" s="14" t="s">
        <v>96</v>
      </c>
    </row>
    <row r="339" spans="1:17" ht="30" x14ac:dyDescent="0.25">
      <c r="A339" t="s">
        <v>2377</v>
      </c>
      <c r="B339">
        <v>20210081</v>
      </c>
      <c r="C339" t="s">
        <v>316</v>
      </c>
      <c r="D339" t="s">
        <v>336</v>
      </c>
      <c r="E339" t="s">
        <v>102</v>
      </c>
      <c r="F339">
        <v>40700</v>
      </c>
      <c r="G339" t="s">
        <v>911</v>
      </c>
      <c r="I339" t="s">
        <v>186</v>
      </c>
      <c r="J339">
        <v>2026</v>
      </c>
      <c r="K339">
        <v>7</v>
      </c>
      <c r="L339" t="s">
        <v>94</v>
      </c>
      <c r="M339" s="108">
        <v>-1383.3866444999999</v>
      </c>
      <c r="N339" s="108">
        <v>1</v>
      </c>
      <c r="O339" s="108">
        <v>-1383.3866444999999</v>
      </c>
      <c r="P339" t="s">
        <v>2365</v>
      </c>
      <c r="Q339" s="14" t="s">
        <v>96</v>
      </c>
    </row>
    <row r="340" spans="1:17" ht="30" x14ac:dyDescent="0.25">
      <c r="A340" t="s">
        <v>2516</v>
      </c>
      <c r="B340" t="s">
        <v>582</v>
      </c>
      <c r="C340" t="s">
        <v>296</v>
      </c>
      <c r="D340" t="s">
        <v>336</v>
      </c>
      <c r="E340" t="s">
        <v>102</v>
      </c>
      <c r="F340">
        <v>40700</v>
      </c>
      <c r="G340" t="s">
        <v>911</v>
      </c>
      <c r="I340" t="s">
        <v>186</v>
      </c>
      <c r="J340">
        <v>2026</v>
      </c>
      <c r="K340">
        <v>7</v>
      </c>
      <c r="L340" t="s">
        <v>94</v>
      </c>
      <c r="M340" s="108">
        <v>-247.71029325000003</v>
      </c>
      <c r="N340" s="108">
        <v>1</v>
      </c>
      <c r="O340" s="108">
        <v>-247.71029325000003</v>
      </c>
      <c r="P340" t="s">
        <v>2365</v>
      </c>
      <c r="Q340" s="14" t="s">
        <v>96</v>
      </c>
    </row>
    <row r="341" spans="1:17" ht="30" x14ac:dyDescent="0.25">
      <c r="A341" t="s">
        <v>1121</v>
      </c>
      <c r="B341" t="s">
        <v>583</v>
      </c>
      <c r="C341" t="s">
        <v>252</v>
      </c>
      <c r="D341" t="s">
        <v>336</v>
      </c>
      <c r="E341" t="s">
        <v>102</v>
      </c>
      <c r="F341">
        <v>40700</v>
      </c>
      <c r="G341" t="s">
        <v>911</v>
      </c>
      <c r="I341" t="s">
        <v>186</v>
      </c>
      <c r="J341">
        <v>2026</v>
      </c>
      <c r="K341">
        <v>7</v>
      </c>
      <c r="L341" t="s">
        <v>94</v>
      </c>
      <c r="M341" s="108">
        <v>-10077.370216199999</v>
      </c>
      <c r="N341" s="108">
        <v>1</v>
      </c>
      <c r="O341" s="108">
        <v>-10077.370216199999</v>
      </c>
      <c r="P341" t="s">
        <v>2365</v>
      </c>
      <c r="Q341" s="14" t="s">
        <v>96</v>
      </c>
    </row>
    <row r="342" spans="1:17" ht="30" x14ac:dyDescent="0.25">
      <c r="A342" t="s">
        <v>2516</v>
      </c>
      <c r="B342" t="s">
        <v>382</v>
      </c>
      <c r="C342" t="s">
        <v>296</v>
      </c>
      <c r="D342" t="s">
        <v>336</v>
      </c>
      <c r="E342" t="s">
        <v>102</v>
      </c>
      <c r="F342">
        <v>40700</v>
      </c>
      <c r="G342" t="s">
        <v>911</v>
      </c>
      <c r="I342" t="s">
        <v>186</v>
      </c>
      <c r="J342">
        <v>2026</v>
      </c>
      <c r="K342">
        <v>7</v>
      </c>
      <c r="L342" t="s">
        <v>94</v>
      </c>
      <c r="M342" s="108">
        <v>-20.748138599999997</v>
      </c>
      <c r="N342" s="108">
        <v>1</v>
      </c>
      <c r="O342" s="108">
        <v>-20.748138599999997</v>
      </c>
      <c r="P342" t="s">
        <v>2365</v>
      </c>
      <c r="Q342" s="14" t="s">
        <v>96</v>
      </c>
    </row>
    <row r="343" spans="1:17" ht="30" x14ac:dyDescent="0.25">
      <c r="A343" t="s">
        <v>2516</v>
      </c>
      <c r="B343" t="s">
        <v>585</v>
      </c>
      <c r="C343" t="s">
        <v>296</v>
      </c>
      <c r="D343" t="s">
        <v>336</v>
      </c>
      <c r="E343" t="s">
        <v>102</v>
      </c>
      <c r="F343">
        <v>40700</v>
      </c>
      <c r="G343" t="s">
        <v>911</v>
      </c>
      <c r="I343" t="s">
        <v>186</v>
      </c>
      <c r="J343">
        <v>2026</v>
      </c>
      <c r="K343">
        <v>7</v>
      </c>
      <c r="L343" t="s">
        <v>94</v>
      </c>
      <c r="M343" s="108">
        <v>-91.782849900000002</v>
      </c>
      <c r="N343" s="108">
        <v>1</v>
      </c>
      <c r="O343" s="108">
        <v>-91.782849900000002</v>
      </c>
      <c r="P343" t="s">
        <v>2365</v>
      </c>
      <c r="Q343" s="14" t="s">
        <v>96</v>
      </c>
    </row>
    <row r="344" spans="1:17" ht="30" x14ac:dyDescent="0.25">
      <c r="A344" t="s">
        <v>2516</v>
      </c>
      <c r="B344" t="s">
        <v>586</v>
      </c>
      <c r="C344" t="s">
        <v>296</v>
      </c>
      <c r="D344" t="s">
        <v>336</v>
      </c>
      <c r="E344" t="s">
        <v>102</v>
      </c>
      <c r="F344">
        <v>40700</v>
      </c>
      <c r="G344" t="s">
        <v>911</v>
      </c>
      <c r="I344" t="s">
        <v>186</v>
      </c>
      <c r="J344">
        <v>2026</v>
      </c>
      <c r="K344">
        <v>7</v>
      </c>
      <c r="L344" t="s">
        <v>94</v>
      </c>
      <c r="M344" s="108">
        <v>-27.668668649999997</v>
      </c>
      <c r="N344" s="108">
        <v>1</v>
      </c>
      <c r="O344" s="108">
        <v>-27.668668649999997</v>
      </c>
      <c r="P344" t="s">
        <v>2365</v>
      </c>
      <c r="Q344" s="14" t="s">
        <v>96</v>
      </c>
    </row>
    <row r="345" spans="1:17" ht="30" x14ac:dyDescent="0.25">
      <c r="A345" t="s">
        <v>2516</v>
      </c>
      <c r="B345" t="s">
        <v>311</v>
      </c>
      <c r="C345" t="s">
        <v>296</v>
      </c>
      <c r="D345" t="s">
        <v>336</v>
      </c>
      <c r="E345" t="s">
        <v>102</v>
      </c>
      <c r="F345">
        <v>40700</v>
      </c>
      <c r="G345" t="s">
        <v>911</v>
      </c>
      <c r="I345" t="s">
        <v>186</v>
      </c>
      <c r="J345">
        <v>2026</v>
      </c>
      <c r="K345">
        <v>7</v>
      </c>
      <c r="L345" t="s">
        <v>94</v>
      </c>
      <c r="M345" s="108">
        <v>-281.54737484999998</v>
      </c>
      <c r="N345" s="108">
        <v>1</v>
      </c>
      <c r="O345" s="108">
        <v>-281.54737484999998</v>
      </c>
      <c r="P345" t="s">
        <v>2365</v>
      </c>
      <c r="Q345" s="14" t="s">
        <v>96</v>
      </c>
    </row>
    <row r="346" spans="1:17" ht="30" x14ac:dyDescent="0.25">
      <c r="A346" t="s">
        <v>2377</v>
      </c>
      <c r="B346">
        <v>20230153</v>
      </c>
      <c r="C346" t="s">
        <v>316</v>
      </c>
      <c r="D346" t="s">
        <v>336</v>
      </c>
      <c r="E346" t="s">
        <v>102</v>
      </c>
      <c r="F346">
        <v>40700</v>
      </c>
      <c r="G346" t="s">
        <v>911</v>
      </c>
      <c r="I346" t="s">
        <v>186</v>
      </c>
      <c r="J346">
        <v>2026</v>
      </c>
      <c r="K346">
        <v>7</v>
      </c>
      <c r="L346" t="s">
        <v>94</v>
      </c>
      <c r="M346" s="108">
        <v>-67.539647700000003</v>
      </c>
      <c r="N346" s="108">
        <v>1</v>
      </c>
      <c r="O346" s="108">
        <v>-67.539647700000003</v>
      </c>
      <c r="P346" t="s">
        <v>2365</v>
      </c>
      <c r="Q346" s="14" t="s">
        <v>96</v>
      </c>
    </row>
    <row r="347" spans="1:17" ht="30" x14ac:dyDescent="0.25">
      <c r="A347" t="s">
        <v>1121</v>
      </c>
      <c r="B347" t="s">
        <v>587</v>
      </c>
      <c r="C347" t="s">
        <v>252</v>
      </c>
      <c r="D347" t="s">
        <v>336</v>
      </c>
      <c r="E347" t="s">
        <v>102</v>
      </c>
      <c r="F347">
        <v>40700</v>
      </c>
      <c r="G347" t="s">
        <v>911</v>
      </c>
      <c r="I347" t="s">
        <v>186</v>
      </c>
      <c r="J347">
        <v>2026</v>
      </c>
      <c r="K347">
        <v>7</v>
      </c>
      <c r="L347" t="s">
        <v>94</v>
      </c>
      <c r="M347" s="108">
        <v>-2320.6695938999997</v>
      </c>
      <c r="N347" s="108">
        <v>1</v>
      </c>
      <c r="O347" s="108">
        <v>-2320.6695938999997</v>
      </c>
      <c r="P347" t="s">
        <v>2365</v>
      </c>
      <c r="Q347" s="14" t="s">
        <v>96</v>
      </c>
    </row>
    <row r="348" spans="1:17" ht="30" x14ac:dyDescent="0.25">
      <c r="A348" t="s">
        <v>1121</v>
      </c>
      <c r="B348" t="s">
        <v>588</v>
      </c>
      <c r="C348" t="s">
        <v>252</v>
      </c>
      <c r="D348" t="s">
        <v>336</v>
      </c>
      <c r="E348" t="s">
        <v>102</v>
      </c>
      <c r="F348">
        <v>40700</v>
      </c>
      <c r="G348" t="s">
        <v>911</v>
      </c>
      <c r="I348" t="s">
        <v>186</v>
      </c>
      <c r="J348">
        <v>2026</v>
      </c>
      <c r="K348">
        <v>7</v>
      </c>
      <c r="L348" t="s">
        <v>94</v>
      </c>
      <c r="M348" s="108">
        <v>-83083.965870150001</v>
      </c>
      <c r="N348" s="108">
        <v>1</v>
      </c>
      <c r="O348" s="108">
        <v>-83083.965870150001</v>
      </c>
      <c r="P348" t="s">
        <v>2365</v>
      </c>
      <c r="Q348" s="14" t="s">
        <v>96</v>
      </c>
    </row>
    <row r="349" spans="1:17" ht="30" x14ac:dyDescent="0.25">
      <c r="A349" t="s">
        <v>2377</v>
      </c>
      <c r="B349">
        <v>20240092</v>
      </c>
      <c r="C349" t="s">
        <v>316</v>
      </c>
      <c r="D349" t="s">
        <v>336</v>
      </c>
      <c r="E349" t="s">
        <v>102</v>
      </c>
      <c r="F349">
        <v>40700</v>
      </c>
      <c r="G349" t="s">
        <v>911</v>
      </c>
      <c r="I349" t="s">
        <v>186</v>
      </c>
      <c r="J349">
        <v>2026</v>
      </c>
      <c r="K349">
        <v>7</v>
      </c>
      <c r="L349" t="s">
        <v>94</v>
      </c>
      <c r="M349" s="108">
        <v>-31.895964449999997</v>
      </c>
      <c r="N349" s="108">
        <v>1</v>
      </c>
      <c r="O349" s="108">
        <v>-31.895964449999997</v>
      </c>
      <c r="P349" t="s">
        <v>2365</v>
      </c>
      <c r="Q349" s="14" t="s">
        <v>96</v>
      </c>
    </row>
    <row r="350" spans="1:17" ht="30" x14ac:dyDescent="0.25">
      <c r="A350" t="s">
        <v>2516</v>
      </c>
      <c r="B350" t="s">
        <v>383</v>
      </c>
      <c r="C350" t="s">
        <v>296</v>
      </c>
      <c r="D350" t="s">
        <v>336</v>
      </c>
      <c r="E350" t="s">
        <v>102</v>
      </c>
      <c r="F350">
        <v>40700</v>
      </c>
      <c r="G350" t="s">
        <v>911</v>
      </c>
      <c r="I350" t="s">
        <v>186</v>
      </c>
      <c r="J350">
        <v>2026</v>
      </c>
      <c r="K350">
        <v>7</v>
      </c>
      <c r="L350" t="s">
        <v>94</v>
      </c>
      <c r="M350" s="108">
        <v>-245.94053714999995</v>
      </c>
      <c r="N350" s="108">
        <v>1</v>
      </c>
      <c r="O350" s="108">
        <v>-245.94053714999995</v>
      </c>
      <c r="P350" t="s">
        <v>2365</v>
      </c>
      <c r="Q350" s="14" t="s">
        <v>96</v>
      </c>
    </row>
    <row r="351" spans="1:17" ht="30" x14ac:dyDescent="0.25">
      <c r="A351" t="s">
        <v>1121</v>
      </c>
      <c r="B351" t="s">
        <v>589</v>
      </c>
      <c r="C351" t="s">
        <v>252</v>
      </c>
      <c r="D351" t="s">
        <v>336</v>
      </c>
      <c r="E351" t="s">
        <v>102</v>
      </c>
      <c r="F351">
        <v>40700</v>
      </c>
      <c r="G351" t="s">
        <v>911</v>
      </c>
      <c r="I351" t="s">
        <v>186</v>
      </c>
      <c r="J351">
        <v>2026</v>
      </c>
      <c r="K351">
        <v>7</v>
      </c>
      <c r="L351" t="s">
        <v>94</v>
      </c>
      <c r="M351" s="108">
        <v>-2715.2877738000002</v>
      </c>
      <c r="N351" s="108">
        <v>1</v>
      </c>
      <c r="O351" s="108">
        <v>-2715.2877738000002</v>
      </c>
      <c r="P351" t="s">
        <v>2365</v>
      </c>
      <c r="Q351" s="14" t="s">
        <v>96</v>
      </c>
    </row>
    <row r="352" spans="1:17" ht="30" x14ac:dyDescent="0.25">
      <c r="A352" t="s">
        <v>2516</v>
      </c>
      <c r="B352" t="s">
        <v>804</v>
      </c>
      <c r="C352" t="s">
        <v>296</v>
      </c>
      <c r="D352" t="s">
        <v>336</v>
      </c>
      <c r="E352" t="s">
        <v>102</v>
      </c>
      <c r="F352">
        <v>40700</v>
      </c>
      <c r="G352" t="s">
        <v>911</v>
      </c>
      <c r="I352" t="s">
        <v>186</v>
      </c>
      <c r="J352">
        <v>2026</v>
      </c>
      <c r="K352">
        <v>7</v>
      </c>
      <c r="L352" t="s">
        <v>94</v>
      </c>
      <c r="M352" s="108">
        <v>-18.40815375</v>
      </c>
      <c r="N352" s="108">
        <v>1</v>
      </c>
      <c r="O352" s="108">
        <v>-18.40815375</v>
      </c>
      <c r="P352" t="s">
        <v>2365</v>
      </c>
      <c r="Q352" s="14" t="s">
        <v>96</v>
      </c>
    </row>
    <row r="353" spans="1:17" ht="30" x14ac:dyDescent="0.25">
      <c r="A353" t="s">
        <v>2516</v>
      </c>
      <c r="B353" t="s">
        <v>385</v>
      </c>
      <c r="C353" t="s">
        <v>296</v>
      </c>
      <c r="D353" t="s">
        <v>336</v>
      </c>
      <c r="E353" t="s">
        <v>102</v>
      </c>
      <c r="F353">
        <v>40700</v>
      </c>
      <c r="G353" t="s">
        <v>911</v>
      </c>
      <c r="I353" t="s">
        <v>186</v>
      </c>
      <c r="J353">
        <v>2026</v>
      </c>
      <c r="K353">
        <v>7</v>
      </c>
      <c r="L353" t="s">
        <v>94</v>
      </c>
      <c r="M353" s="108">
        <v>-1014.3351823500001</v>
      </c>
      <c r="N353" s="108">
        <v>1</v>
      </c>
      <c r="O353" s="108">
        <v>-1014.3351823500001</v>
      </c>
      <c r="P353" t="s">
        <v>2365</v>
      </c>
      <c r="Q353" s="14" t="s">
        <v>96</v>
      </c>
    </row>
    <row r="354" spans="1:17" ht="30" x14ac:dyDescent="0.25">
      <c r="A354" t="s">
        <v>1121</v>
      </c>
      <c r="B354" t="s">
        <v>591</v>
      </c>
      <c r="C354" t="s">
        <v>252</v>
      </c>
      <c r="D354" t="s">
        <v>336</v>
      </c>
      <c r="E354" t="s">
        <v>102</v>
      </c>
      <c r="F354">
        <v>40700</v>
      </c>
      <c r="G354" t="s">
        <v>911</v>
      </c>
      <c r="I354" t="s">
        <v>186</v>
      </c>
      <c r="J354">
        <v>2026</v>
      </c>
      <c r="K354">
        <v>7</v>
      </c>
      <c r="L354" t="s">
        <v>94</v>
      </c>
      <c r="M354" s="108">
        <v>-28302.220279199999</v>
      </c>
      <c r="N354" s="108">
        <v>1</v>
      </c>
      <c r="O354" s="108">
        <v>-28302.220279199999</v>
      </c>
      <c r="P354" t="s">
        <v>2365</v>
      </c>
      <c r="Q354" s="14" t="s">
        <v>96</v>
      </c>
    </row>
    <row r="355" spans="1:17" ht="30" x14ac:dyDescent="0.25">
      <c r="A355" t="s">
        <v>2516</v>
      </c>
      <c r="B355" t="s">
        <v>387</v>
      </c>
      <c r="C355" t="s">
        <v>296</v>
      </c>
      <c r="D355" t="s">
        <v>336</v>
      </c>
      <c r="E355" t="s">
        <v>102</v>
      </c>
      <c r="F355">
        <v>40700</v>
      </c>
      <c r="G355" t="s">
        <v>911</v>
      </c>
      <c r="I355" t="s">
        <v>186</v>
      </c>
      <c r="J355">
        <v>2026</v>
      </c>
      <c r="K355">
        <v>7</v>
      </c>
      <c r="L355" t="s">
        <v>94</v>
      </c>
      <c r="M355" s="108">
        <v>-1337.5934743500004</v>
      </c>
      <c r="N355" s="108">
        <v>1</v>
      </c>
      <c r="O355" s="108">
        <v>-1337.5934743500004</v>
      </c>
      <c r="P355" t="s">
        <v>2365</v>
      </c>
      <c r="Q355" s="14" t="s">
        <v>96</v>
      </c>
    </row>
    <row r="356" spans="1:17" ht="30" x14ac:dyDescent="0.25">
      <c r="A356" t="s">
        <v>1121</v>
      </c>
      <c r="B356" t="s">
        <v>592</v>
      </c>
      <c r="C356" t="s">
        <v>252</v>
      </c>
      <c r="D356" t="s">
        <v>336</v>
      </c>
      <c r="E356" t="s">
        <v>102</v>
      </c>
      <c r="F356">
        <v>40700</v>
      </c>
      <c r="G356" t="s">
        <v>911</v>
      </c>
      <c r="I356" t="s">
        <v>186</v>
      </c>
      <c r="J356">
        <v>2026</v>
      </c>
      <c r="K356">
        <v>7</v>
      </c>
      <c r="L356" t="s">
        <v>94</v>
      </c>
      <c r="M356" s="108">
        <v>-4.5858088499999994</v>
      </c>
      <c r="N356" s="108">
        <v>1</v>
      </c>
      <c r="O356" s="108">
        <v>-4.5858088499999994</v>
      </c>
      <c r="P356" t="s">
        <v>2365</v>
      </c>
      <c r="Q356" s="14" t="s">
        <v>96</v>
      </c>
    </row>
    <row r="357" spans="1:17" ht="30" x14ac:dyDescent="0.25">
      <c r="A357" t="s">
        <v>2377</v>
      </c>
      <c r="B357">
        <v>20220196</v>
      </c>
      <c r="C357" t="s">
        <v>316</v>
      </c>
      <c r="D357" t="s">
        <v>336</v>
      </c>
      <c r="E357" t="s">
        <v>102</v>
      </c>
      <c r="F357">
        <v>40700</v>
      </c>
      <c r="G357" t="s">
        <v>911</v>
      </c>
      <c r="I357" t="s">
        <v>186</v>
      </c>
      <c r="J357">
        <v>2026</v>
      </c>
      <c r="K357">
        <v>7</v>
      </c>
      <c r="L357" t="s">
        <v>94</v>
      </c>
      <c r="M357" s="108">
        <v>-21124.312950299991</v>
      </c>
      <c r="N357" s="108">
        <v>1</v>
      </c>
      <c r="O357" s="108">
        <v>-21124.312950299991</v>
      </c>
      <c r="P357" t="s">
        <v>2365</v>
      </c>
      <c r="Q357" s="14" t="s">
        <v>96</v>
      </c>
    </row>
    <row r="358" spans="1:17" ht="30" x14ac:dyDescent="0.25">
      <c r="A358" t="s">
        <v>2377</v>
      </c>
      <c r="B358">
        <v>20230227</v>
      </c>
      <c r="C358" t="s">
        <v>316</v>
      </c>
      <c r="D358" t="s">
        <v>336</v>
      </c>
      <c r="E358" t="s">
        <v>102</v>
      </c>
      <c r="F358">
        <v>40700</v>
      </c>
      <c r="G358" t="s">
        <v>911</v>
      </c>
      <c r="I358" t="s">
        <v>186</v>
      </c>
      <c r="J358">
        <v>2026</v>
      </c>
      <c r="K358">
        <v>7</v>
      </c>
      <c r="L358" t="s">
        <v>94</v>
      </c>
      <c r="M358" s="108">
        <v>-1178.7306688499998</v>
      </c>
      <c r="N358" s="108">
        <v>1</v>
      </c>
      <c r="O358" s="108">
        <v>-1178.7306688499998</v>
      </c>
      <c r="P358" t="s">
        <v>2365</v>
      </c>
      <c r="Q358" s="14" t="s">
        <v>96</v>
      </c>
    </row>
    <row r="359" spans="1:17" ht="30" x14ac:dyDescent="0.25">
      <c r="A359" t="s">
        <v>1121</v>
      </c>
      <c r="B359" t="s">
        <v>593</v>
      </c>
      <c r="C359" t="s">
        <v>252</v>
      </c>
      <c r="D359" t="s">
        <v>336</v>
      </c>
      <c r="E359" t="s">
        <v>102</v>
      </c>
      <c r="F359">
        <v>40700</v>
      </c>
      <c r="G359" t="s">
        <v>911</v>
      </c>
      <c r="I359" t="s">
        <v>186</v>
      </c>
      <c r="J359">
        <v>2026</v>
      </c>
      <c r="K359">
        <v>7</v>
      </c>
      <c r="L359" t="s">
        <v>94</v>
      </c>
      <c r="M359" s="108">
        <v>-210.90626760000001</v>
      </c>
      <c r="N359" s="108">
        <v>1</v>
      </c>
      <c r="O359" s="108">
        <v>-210.90626760000001</v>
      </c>
      <c r="P359" t="s">
        <v>2365</v>
      </c>
      <c r="Q359" s="14" t="s">
        <v>96</v>
      </c>
    </row>
    <row r="360" spans="1:17" ht="30" x14ac:dyDescent="0.25">
      <c r="A360" t="s">
        <v>2377</v>
      </c>
      <c r="B360">
        <v>20250002</v>
      </c>
      <c r="C360" t="s">
        <v>316</v>
      </c>
      <c r="D360" t="s">
        <v>336</v>
      </c>
      <c r="E360" t="s">
        <v>102</v>
      </c>
      <c r="F360">
        <v>40700</v>
      </c>
      <c r="G360" t="s">
        <v>911</v>
      </c>
      <c r="I360" t="s">
        <v>186</v>
      </c>
      <c r="J360">
        <v>2026</v>
      </c>
      <c r="K360">
        <v>7</v>
      </c>
      <c r="L360" t="s">
        <v>94</v>
      </c>
      <c r="M360" s="108">
        <v>-27.937699649999999</v>
      </c>
      <c r="N360" s="108">
        <v>1</v>
      </c>
      <c r="O360" s="108">
        <v>-27.937699649999999</v>
      </c>
      <c r="P360" t="s">
        <v>2365</v>
      </c>
      <c r="Q360" s="14" t="s">
        <v>96</v>
      </c>
    </row>
    <row r="361" spans="1:17" ht="30" x14ac:dyDescent="0.25">
      <c r="A361" t="s">
        <v>2377</v>
      </c>
      <c r="B361">
        <v>20230225</v>
      </c>
      <c r="C361" t="s">
        <v>316</v>
      </c>
      <c r="D361" t="s">
        <v>336</v>
      </c>
      <c r="E361" t="s">
        <v>102</v>
      </c>
      <c r="F361">
        <v>40700</v>
      </c>
      <c r="G361" t="s">
        <v>911</v>
      </c>
      <c r="I361" t="s">
        <v>186</v>
      </c>
      <c r="J361">
        <v>2026</v>
      </c>
      <c r="K361">
        <v>7</v>
      </c>
      <c r="L361" t="s">
        <v>94</v>
      </c>
      <c r="M361" s="108">
        <v>-27.569244149999999</v>
      </c>
      <c r="N361" s="108">
        <v>1</v>
      </c>
      <c r="O361" s="108">
        <v>-27.569244149999999</v>
      </c>
      <c r="P361" t="s">
        <v>2365</v>
      </c>
      <c r="Q361" s="14" t="s">
        <v>96</v>
      </c>
    </row>
    <row r="362" spans="1:17" ht="30" x14ac:dyDescent="0.25">
      <c r="A362" t="s">
        <v>2516</v>
      </c>
      <c r="B362" t="s">
        <v>594</v>
      </c>
      <c r="C362" t="s">
        <v>296</v>
      </c>
      <c r="D362" t="s">
        <v>336</v>
      </c>
      <c r="E362" t="s">
        <v>102</v>
      </c>
      <c r="F362">
        <v>40700</v>
      </c>
      <c r="G362" t="s">
        <v>911</v>
      </c>
      <c r="I362" t="s">
        <v>186</v>
      </c>
      <c r="J362">
        <v>2026</v>
      </c>
      <c r="K362">
        <v>7</v>
      </c>
      <c r="L362" t="s">
        <v>94</v>
      </c>
      <c r="M362" s="108">
        <v>-109.75353585000001</v>
      </c>
      <c r="N362" s="108">
        <v>1</v>
      </c>
      <c r="O362" s="108">
        <v>-109.75353585000001</v>
      </c>
      <c r="P362" t="s">
        <v>2365</v>
      </c>
      <c r="Q362" s="14" t="s">
        <v>96</v>
      </c>
    </row>
    <row r="363" spans="1:17" ht="30" x14ac:dyDescent="0.25">
      <c r="A363" t="s">
        <v>2699</v>
      </c>
      <c r="B363" t="s">
        <v>595</v>
      </c>
      <c r="C363" t="s">
        <v>576</v>
      </c>
      <c r="D363" t="s">
        <v>336</v>
      </c>
      <c r="E363" t="s">
        <v>102</v>
      </c>
      <c r="F363">
        <v>40700</v>
      </c>
      <c r="G363" t="s">
        <v>911</v>
      </c>
      <c r="I363" t="s">
        <v>186</v>
      </c>
      <c r="J363">
        <v>2026</v>
      </c>
      <c r="K363">
        <v>7</v>
      </c>
      <c r="L363" t="s">
        <v>94</v>
      </c>
      <c r="M363" s="108">
        <v>-24.740909550000001</v>
      </c>
      <c r="N363" s="108">
        <v>1</v>
      </c>
      <c r="O363" s="108">
        <v>-24.740909550000001</v>
      </c>
      <c r="P363" t="s">
        <v>2365</v>
      </c>
      <c r="Q363" s="14" t="s">
        <v>96</v>
      </c>
    </row>
    <row r="364" spans="1:17" ht="30" x14ac:dyDescent="0.25">
      <c r="A364" t="s">
        <v>2382</v>
      </c>
      <c r="B364" t="s">
        <v>596</v>
      </c>
      <c r="C364" t="s">
        <v>597</v>
      </c>
      <c r="D364" t="s">
        <v>336</v>
      </c>
      <c r="E364" t="s">
        <v>102</v>
      </c>
      <c r="F364">
        <v>40700</v>
      </c>
      <c r="G364" t="s">
        <v>911</v>
      </c>
      <c r="I364" t="s">
        <v>186</v>
      </c>
      <c r="J364">
        <v>2026</v>
      </c>
      <c r="K364">
        <v>7</v>
      </c>
      <c r="L364" t="s">
        <v>94</v>
      </c>
      <c r="M364" s="108">
        <v>-1186.1237576999999</v>
      </c>
      <c r="N364" s="108">
        <v>1</v>
      </c>
      <c r="O364" s="108">
        <v>-1186.1237576999999</v>
      </c>
      <c r="P364" t="s">
        <v>2365</v>
      </c>
      <c r="Q364" s="14" t="s">
        <v>96</v>
      </c>
    </row>
    <row r="365" spans="1:17" ht="30" x14ac:dyDescent="0.25">
      <c r="A365" t="s">
        <v>2632</v>
      </c>
      <c r="B365" t="s">
        <v>388</v>
      </c>
      <c r="C365" t="s">
        <v>389</v>
      </c>
      <c r="D365" t="s">
        <v>336</v>
      </c>
      <c r="E365" t="s">
        <v>102</v>
      </c>
      <c r="F365">
        <v>40700</v>
      </c>
      <c r="G365" t="s">
        <v>911</v>
      </c>
      <c r="I365" t="s">
        <v>125</v>
      </c>
      <c r="J365">
        <v>2026</v>
      </c>
      <c r="K365">
        <v>7</v>
      </c>
      <c r="L365" t="s">
        <v>94</v>
      </c>
      <c r="M365" s="108">
        <v>-89.121782400000001</v>
      </c>
      <c r="N365" s="108">
        <v>1</v>
      </c>
      <c r="O365" s="108">
        <v>-89.121782400000001</v>
      </c>
      <c r="P365" t="s">
        <v>2365</v>
      </c>
      <c r="Q365" s="14" t="s">
        <v>96</v>
      </c>
    </row>
    <row r="366" spans="1:17" ht="30" x14ac:dyDescent="0.25">
      <c r="A366" t="s">
        <v>2382</v>
      </c>
      <c r="B366" t="s">
        <v>317</v>
      </c>
      <c r="C366" t="s">
        <v>318</v>
      </c>
      <c r="D366" t="s">
        <v>336</v>
      </c>
      <c r="E366" t="s">
        <v>102</v>
      </c>
      <c r="F366">
        <v>40700</v>
      </c>
      <c r="G366" t="s">
        <v>911</v>
      </c>
      <c r="I366" t="s">
        <v>186</v>
      </c>
      <c r="J366">
        <v>2026</v>
      </c>
      <c r="K366">
        <v>7</v>
      </c>
      <c r="L366" t="s">
        <v>94</v>
      </c>
      <c r="M366" s="108">
        <v>-73.942000649999997</v>
      </c>
      <c r="N366" s="108">
        <v>1</v>
      </c>
      <c r="O366" s="108">
        <v>-73.942000649999997</v>
      </c>
      <c r="P366" t="s">
        <v>2365</v>
      </c>
      <c r="Q366" s="14" t="s">
        <v>96</v>
      </c>
    </row>
    <row r="367" spans="1:17" ht="30" x14ac:dyDescent="0.25">
      <c r="A367" t="s">
        <v>2699</v>
      </c>
      <c r="B367" t="s">
        <v>600</v>
      </c>
      <c r="C367" t="s">
        <v>576</v>
      </c>
      <c r="D367" t="s">
        <v>336</v>
      </c>
      <c r="E367" t="s">
        <v>102</v>
      </c>
      <c r="F367">
        <v>40700</v>
      </c>
      <c r="G367" t="s">
        <v>911</v>
      </c>
      <c r="I367" t="s">
        <v>186</v>
      </c>
      <c r="J367">
        <v>2026</v>
      </c>
      <c r="K367">
        <v>7</v>
      </c>
      <c r="L367" t="s">
        <v>94</v>
      </c>
      <c r="M367" s="108">
        <v>-27.616617000000002</v>
      </c>
      <c r="N367" s="108">
        <v>1</v>
      </c>
      <c r="O367" s="108">
        <v>-27.616617000000002</v>
      </c>
      <c r="P367" t="s">
        <v>2365</v>
      </c>
      <c r="Q367" s="14" t="s">
        <v>96</v>
      </c>
    </row>
    <row r="368" spans="1:17" ht="30" x14ac:dyDescent="0.25">
      <c r="A368" t="s">
        <v>2382</v>
      </c>
      <c r="B368" t="s">
        <v>601</v>
      </c>
      <c r="C368" t="s">
        <v>602</v>
      </c>
      <c r="D368" t="s">
        <v>336</v>
      </c>
      <c r="E368" t="s">
        <v>102</v>
      </c>
      <c r="F368">
        <v>40700</v>
      </c>
      <c r="G368" t="s">
        <v>911</v>
      </c>
      <c r="I368" t="s">
        <v>186</v>
      </c>
      <c r="J368">
        <v>2026</v>
      </c>
      <c r="K368">
        <v>7</v>
      </c>
      <c r="L368" t="s">
        <v>94</v>
      </c>
      <c r="M368" s="108">
        <v>-323.52673814999997</v>
      </c>
      <c r="N368" s="108">
        <v>1</v>
      </c>
      <c r="O368" s="108">
        <v>-323.52673814999997</v>
      </c>
      <c r="P368" t="s">
        <v>2365</v>
      </c>
      <c r="Q368" s="14" t="s">
        <v>96</v>
      </c>
    </row>
    <row r="369" spans="1:17" ht="30" x14ac:dyDescent="0.25">
      <c r="A369" t="s">
        <v>2382</v>
      </c>
      <c r="B369" t="s">
        <v>603</v>
      </c>
      <c r="C369" t="s">
        <v>604</v>
      </c>
      <c r="D369" t="s">
        <v>336</v>
      </c>
      <c r="E369" t="s">
        <v>102</v>
      </c>
      <c r="F369">
        <v>40700</v>
      </c>
      <c r="G369" t="s">
        <v>911</v>
      </c>
      <c r="I369" t="s">
        <v>186</v>
      </c>
      <c r="J369">
        <v>2026</v>
      </c>
      <c r="K369">
        <v>7</v>
      </c>
      <c r="L369" t="s">
        <v>94</v>
      </c>
      <c r="M369" s="108">
        <v>-30.639706649999994</v>
      </c>
      <c r="N369" s="108">
        <v>1</v>
      </c>
      <c r="O369" s="108">
        <v>-30.639706649999994</v>
      </c>
      <c r="P369" t="s">
        <v>2365</v>
      </c>
      <c r="Q369" s="14" t="s">
        <v>96</v>
      </c>
    </row>
    <row r="370" spans="1:17" ht="30" x14ac:dyDescent="0.25">
      <c r="A370" t="s">
        <v>2382</v>
      </c>
      <c r="B370" t="s">
        <v>319</v>
      </c>
      <c r="C370" t="s">
        <v>320</v>
      </c>
      <c r="D370" t="s">
        <v>336</v>
      </c>
      <c r="E370" t="s">
        <v>102</v>
      </c>
      <c r="F370">
        <v>40700</v>
      </c>
      <c r="G370" t="s">
        <v>911</v>
      </c>
      <c r="I370" t="s">
        <v>186</v>
      </c>
      <c r="J370">
        <v>2026</v>
      </c>
      <c r="K370">
        <v>7</v>
      </c>
      <c r="L370" t="s">
        <v>94</v>
      </c>
      <c r="M370" s="108">
        <v>-221.39379780000004</v>
      </c>
      <c r="N370" s="108">
        <v>1</v>
      </c>
      <c r="O370" s="108">
        <v>-221.39379780000004</v>
      </c>
      <c r="P370" t="s">
        <v>2365</v>
      </c>
      <c r="Q370" s="14" t="s">
        <v>96</v>
      </c>
    </row>
    <row r="371" spans="1:17" ht="30" x14ac:dyDescent="0.25">
      <c r="A371" t="s">
        <v>2382</v>
      </c>
      <c r="B371" t="s">
        <v>605</v>
      </c>
      <c r="C371" t="s">
        <v>606</v>
      </c>
      <c r="D371" t="s">
        <v>336</v>
      </c>
      <c r="E371" t="s">
        <v>102</v>
      </c>
      <c r="F371">
        <v>40700</v>
      </c>
      <c r="G371" t="s">
        <v>911</v>
      </c>
      <c r="I371" t="s">
        <v>186</v>
      </c>
      <c r="J371">
        <v>2026</v>
      </c>
      <c r="K371">
        <v>7</v>
      </c>
      <c r="L371" t="s">
        <v>94</v>
      </c>
      <c r="M371" s="108">
        <v>-538.91120219999993</v>
      </c>
      <c r="N371" s="108">
        <v>1</v>
      </c>
      <c r="O371" s="108">
        <v>-538.91120219999993</v>
      </c>
      <c r="P371" t="s">
        <v>2365</v>
      </c>
      <c r="Q371" s="14" t="s">
        <v>96</v>
      </c>
    </row>
    <row r="372" spans="1:17" ht="30" x14ac:dyDescent="0.25">
      <c r="A372" t="s">
        <v>2382</v>
      </c>
      <c r="B372" t="s">
        <v>607</v>
      </c>
      <c r="C372" t="s">
        <v>477</v>
      </c>
      <c r="D372" t="s">
        <v>336</v>
      </c>
      <c r="E372" t="s">
        <v>102</v>
      </c>
      <c r="F372">
        <v>40700</v>
      </c>
      <c r="G372" t="s">
        <v>911</v>
      </c>
      <c r="I372" t="s">
        <v>186</v>
      </c>
      <c r="J372">
        <v>2026</v>
      </c>
      <c r="K372">
        <v>7</v>
      </c>
      <c r="L372" t="s">
        <v>94</v>
      </c>
      <c r="M372" s="108">
        <v>-137.26371015000001</v>
      </c>
      <c r="N372" s="108">
        <v>1</v>
      </c>
      <c r="O372" s="108">
        <v>-137.26371015000001</v>
      </c>
      <c r="P372" t="s">
        <v>2365</v>
      </c>
      <c r="Q372" s="14" t="s">
        <v>96</v>
      </c>
    </row>
    <row r="373" spans="1:17" ht="30" x14ac:dyDescent="0.25">
      <c r="A373" t="s">
        <v>2382</v>
      </c>
      <c r="B373" t="s">
        <v>608</v>
      </c>
      <c r="C373" t="s">
        <v>477</v>
      </c>
      <c r="D373" t="s">
        <v>336</v>
      </c>
      <c r="E373" t="s">
        <v>102</v>
      </c>
      <c r="F373">
        <v>40700</v>
      </c>
      <c r="G373" t="s">
        <v>911</v>
      </c>
      <c r="I373" t="s">
        <v>186</v>
      </c>
      <c r="J373">
        <v>2026</v>
      </c>
      <c r="K373">
        <v>7</v>
      </c>
      <c r="L373" t="s">
        <v>94</v>
      </c>
      <c r="M373" s="108">
        <v>-114.1802655</v>
      </c>
      <c r="N373" s="108">
        <v>1</v>
      </c>
      <c r="O373" s="108">
        <v>-114.1802655</v>
      </c>
      <c r="P373" t="s">
        <v>2365</v>
      </c>
      <c r="Q373" s="14" t="s">
        <v>96</v>
      </c>
    </row>
    <row r="374" spans="1:17" ht="30" x14ac:dyDescent="0.25">
      <c r="A374" t="s">
        <v>2382</v>
      </c>
      <c r="B374" t="s">
        <v>810</v>
      </c>
      <c r="C374" t="s">
        <v>477</v>
      </c>
      <c r="D374" t="s">
        <v>336</v>
      </c>
      <c r="E374" t="s">
        <v>102</v>
      </c>
      <c r="F374">
        <v>40700</v>
      </c>
      <c r="G374" t="s">
        <v>911</v>
      </c>
      <c r="I374" t="s">
        <v>186</v>
      </c>
      <c r="J374">
        <v>2026</v>
      </c>
      <c r="K374">
        <v>7</v>
      </c>
      <c r="L374" t="s">
        <v>94</v>
      </c>
      <c r="M374" s="108">
        <v>-57.658022099999997</v>
      </c>
      <c r="N374" s="108">
        <v>1</v>
      </c>
      <c r="O374" s="108">
        <v>-57.658022099999997</v>
      </c>
      <c r="P374" t="s">
        <v>2365</v>
      </c>
      <c r="Q374" s="14" t="s">
        <v>96</v>
      </c>
    </row>
    <row r="375" spans="1:17" ht="30" x14ac:dyDescent="0.25">
      <c r="A375" t="s">
        <v>2382</v>
      </c>
      <c r="B375" t="s">
        <v>609</v>
      </c>
      <c r="C375" t="s">
        <v>610</v>
      </c>
      <c r="D375" t="s">
        <v>336</v>
      </c>
      <c r="E375" t="s">
        <v>102</v>
      </c>
      <c r="F375">
        <v>40700</v>
      </c>
      <c r="G375" t="s">
        <v>911</v>
      </c>
      <c r="I375" t="s">
        <v>186</v>
      </c>
      <c r="J375">
        <v>2026</v>
      </c>
      <c r="K375">
        <v>7</v>
      </c>
      <c r="L375" t="s">
        <v>94</v>
      </c>
      <c r="M375" s="108">
        <v>-8345.4533263499998</v>
      </c>
      <c r="N375" s="108">
        <v>1</v>
      </c>
      <c r="O375" s="108">
        <v>-8345.4533263499998</v>
      </c>
      <c r="P375" t="s">
        <v>2365</v>
      </c>
      <c r="Q375" s="14" t="s">
        <v>96</v>
      </c>
    </row>
    <row r="376" spans="1:17" ht="30" x14ac:dyDescent="0.25">
      <c r="A376" t="s">
        <v>2699</v>
      </c>
      <c r="B376" t="s">
        <v>3103</v>
      </c>
      <c r="C376" t="s">
        <v>576</v>
      </c>
      <c r="D376" t="s">
        <v>336</v>
      </c>
      <c r="E376" t="s">
        <v>102</v>
      </c>
      <c r="F376">
        <v>40700</v>
      </c>
      <c r="G376" t="s">
        <v>911</v>
      </c>
      <c r="I376" t="s">
        <v>186</v>
      </c>
      <c r="J376">
        <v>2026</v>
      </c>
      <c r="K376">
        <v>7</v>
      </c>
      <c r="L376" t="s">
        <v>94</v>
      </c>
      <c r="M376" s="108">
        <v>-57.769143599999992</v>
      </c>
      <c r="N376" s="108">
        <v>1</v>
      </c>
      <c r="O376" s="108">
        <v>-57.769143599999992</v>
      </c>
      <c r="P376" t="s">
        <v>2365</v>
      </c>
      <c r="Q376" s="14" t="s">
        <v>96</v>
      </c>
    </row>
    <row r="377" spans="1:17" ht="30" x14ac:dyDescent="0.25">
      <c r="A377" t="s">
        <v>2392</v>
      </c>
      <c r="B377" t="s">
        <v>611</v>
      </c>
      <c r="C377" t="s">
        <v>107</v>
      </c>
      <c r="D377" t="s">
        <v>336</v>
      </c>
      <c r="E377" t="s">
        <v>102</v>
      </c>
      <c r="F377">
        <v>40700</v>
      </c>
      <c r="G377" t="s">
        <v>911</v>
      </c>
      <c r="I377" t="s">
        <v>186</v>
      </c>
      <c r="J377">
        <v>2026</v>
      </c>
      <c r="K377">
        <v>7</v>
      </c>
      <c r="L377" t="s">
        <v>94</v>
      </c>
      <c r="M377" s="108">
        <v>-35.309733899999998</v>
      </c>
      <c r="N377" s="108">
        <v>1</v>
      </c>
      <c r="O377" s="108">
        <v>-35.309733899999998</v>
      </c>
      <c r="P377" t="s">
        <v>2365</v>
      </c>
      <c r="Q377" s="14" t="s">
        <v>96</v>
      </c>
    </row>
    <row r="378" spans="1:17" ht="30" x14ac:dyDescent="0.25">
      <c r="A378" t="s">
        <v>2392</v>
      </c>
      <c r="B378" t="s">
        <v>390</v>
      </c>
      <c r="C378" t="s">
        <v>107</v>
      </c>
      <c r="D378" t="s">
        <v>336</v>
      </c>
      <c r="E378" t="s">
        <v>102</v>
      </c>
      <c r="F378">
        <v>40700</v>
      </c>
      <c r="G378" t="s">
        <v>911</v>
      </c>
      <c r="I378" t="s">
        <v>186</v>
      </c>
      <c r="J378">
        <v>2026</v>
      </c>
      <c r="K378">
        <v>7</v>
      </c>
      <c r="L378" t="s">
        <v>94</v>
      </c>
      <c r="M378" s="108">
        <v>-1451.0537895</v>
      </c>
      <c r="N378" s="108">
        <v>1</v>
      </c>
      <c r="O378" s="108">
        <v>-1451.0537895</v>
      </c>
      <c r="P378" t="s">
        <v>2365</v>
      </c>
      <c r="Q378" s="14" t="s">
        <v>96</v>
      </c>
    </row>
    <row r="379" spans="1:17" ht="30" x14ac:dyDescent="0.25">
      <c r="A379" t="s">
        <v>2392</v>
      </c>
      <c r="B379" t="s">
        <v>612</v>
      </c>
      <c r="C379" t="s">
        <v>107</v>
      </c>
      <c r="D379" t="s">
        <v>336</v>
      </c>
      <c r="E379" t="s">
        <v>102</v>
      </c>
      <c r="F379">
        <v>40700</v>
      </c>
      <c r="G379" t="s">
        <v>911</v>
      </c>
      <c r="I379" t="s">
        <v>186</v>
      </c>
      <c r="J379">
        <v>2026</v>
      </c>
      <c r="K379">
        <v>7</v>
      </c>
      <c r="L379" t="s">
        <v>94</v>
      </c>
      <c r="M379" s="108">
        <v>-598.39863509999998</v>
      </c>
      <c r="N379" s="108">
        <v>1</v>
      </c>
      <c r="O379" s="108">
        <v>-598.39863509999998</v>
      </c>
      <c r="P379" t="s">
        <v>2365</v>
      </c>
      <c r="Q379" s="14" t="s">
        <v>96</v>
      </c>
    </row>
    <row r="380" spans="1:17" ht="30" x14ac:dyDescent="0.25">
      <c r="A380" t="s">
        <v>1005</v>
      </c>
      <c r="B380" t="s">
        <v>188</v>
      </c>
      <c r="C380" t="s">
        <v>133</v>
      </c>
      <c r="D380" t="s">
        <v>336</v>
      </c>
      <c r="E380" t="s">
        <v>102</v>
      </c>
      <c r="F380">
        <v>40700</v>
      </c>
      <c r="G380" t="s">
        <v>911</v>
      </c>
      <c r="I380" t="s">
        <v>125</v>
      </c>
      <c r="J380">
        <v>2026</v>
      </c>
      <c r="K380">
        <v>7</v>
      </c>
      <c r="L380" t="s">
        <v>94</v>
      </c>
      <c r="M380" s="108">
        <v>-1.1702460000000001</v>
      </c>
      <c r="N380" s="108">
        <v>1</v>
      </c>
      <c r="O380" s="108">
        <v>-1.1702460000000001</v>
      </c>
      <c r="P380" t="s">
        <v>2365</v>
      </c>
      <c r="Q380" s="14" t="s">
        <v>96</v>
      </c>
    </row>
    <row r="381" spans="1:17" ht="30" x14ac:dyDescent="0.25">
      <c r="A381" t="s">
        <v>1005</v>
      </c>
      <c r="B381" t="s">
        <v>700</v>
      </c>
      <c r="C381" t="s">
        <v>133</v>
      </c>
      <c r="D381" t="s">
        <v>336</v>
      </c>
      <c r="E381" t="s">
        <v>102</v>
      </c>
      <c r="F381">
        <v>40700</v>
      </c>
      <c r="G381" t="s">
        <v>911</v>
      </c>
      <c r="I381" t="s">
        <v>186</v>
      </c>
      <c r="J381">
        <v>2026</v>
      </c>
      <c r="K381">
        <v>7</v>
      </c>
      <c r="L381" t="s">
        <v>94</v>
      </c>
      <c r="M381" s="108">
        <v>-2.5651520999999997</v>
      </c>
      <c r="N381" s="108">
        <v>1</v>
      </c>
      <c r="O381" s="108">
        <v>-2.5651520999999997</v>
      </c>
      <c r="P381" t="s">
        <v>2365</v>
      </c>
      <c r="Q381" s="14" t="s">
        <v>96</v>
      </c>
    </row>
    <row r="382" spans="1:17" ht="30" x14ac:dyDescent="0.25">
      <c r="A382" t="s">
        <v>1005</v>
      </c>
      <c r="B382" t="s">
        <v>3190</v>
      </c>
      <c r="C382" t="s">
        <v>133</v>
      </c>
      <c r="D382" t="s">
        <v>336</v>
      </c>
      <c r="E382" t="s">
        <v>102</v>
      </c>
      <c r="F382">
        <v>40700</v>
      </c>
      <c r="G382" t="s">
        <v>911</v>
      </c>
      <c r="I382" t="s">
        <v>186</v>
      </c>
      <c r="J382">
        <v>2026</v>
      </c>
      <c r="K382">
        <v>7</v>
      </c>
      <c r="L382" t="s">
        <v>94</v>
      </c>
      <c r="M382" s="108">
        <v>-694.38070799999991</v>
      </c>
      <c r="N382" s="108">
        <v>1</v>
      </c>
      <c r="O382" s="108">
        <v>-694.38070799999991</v>
      </c>
      <c r="P382" t="s">
        <v>2365</v>
      </c>
      <c r="Q382" s="14" t="s">
        <v>96</v>
      </c>
    </row>
    <row r="383" spans="1:17" ht="30" x14ac:dyDescent="0.25">
      <c r="A383" t="s">
        <v>1005</v>
      </c>
      <c r="B383" t="s">
        <v>232</v>
      </c>
      <c r="C383" t="s">
        <v>133</v>
      </c>
      <c r="D383" t="s">
        <v>336</v>
      </c>
      <c r="E383" t="s">
        <v>102</v>
      </c>
      <c r="F383">
        <v>40700</v>
      </c>
      <c r="G383" t="s">
        <v>911</v>
      </c>
      <c r="I383" t="s">
        <v>186</v>
      </c>
      <c r="J383">
        <v>2026</v>
      </c>
      <c r="K383">
        <v>7</v>
      </c>
      <c r="L383" t="s">
        <v>94</v>
      </c>
      <c r="M383" s="108">
        <v>-146.76167414999998</v>
      </c>
      <c r="N383" s="108">
        <v>1</v>
      </c>
      <c r="O383" s="108">
        <v>-146.76167414999998</v>
      </c>
      <c r="P383" t="s">
        <v>2365</v>
      </c>
      <c r="Q383" s="14" t="s">
        <v>96</v>
      </c>
    </row>
    <row r="384" spans="1:17" ht="30" x14ac:dyDescent="0.25">
      <c r="A384" t="s">
        <v>1005</v>
      </c>
      <c r="B384" t="s">
        <v>234</v>
      </c>
      <c r="C384" t="s">
        <v>133</v>
      </c>
      <c r="D384" t="s">
        <v>336</v>
      </c>
      <c r="E384" t="s">
        <v>102</v>
      </c>
      <c r="F384">
        <v>40700</v>
      </c>
      <c r="G384" t="s">
        <v>911</v>
      </c>
      <c r="I384" t="s">
        <v>186</v>
      </c>
      <c r="J384">
        <v>2026</v>
      </c>
      <c r="K384">
        <v>7</v>
      </c>
      <c r="L384" t="s">
        <v>94</v>
      </c>
      <c r="M384" s="108">
        <v>-272.20732034999997</v>
      </c>
      <c r="N384" s="108">
        <v>1</v>
      </c>
      <c r="O384" s="108">
        <v>-272.20732034999997</v>
      </c>
      <c r="P384" t="s">
        <v>2365</v>
      </c>
      <c r="Q384" s="14" t="s">
        <v>96</v>
      </c>
    </row>
    <row r="385" spans="1:17" ht="30" x14ac:dyDescent="0.25">
      <c r="A385" t="s">
        <v>1005</v>
      </c>
      <c r="B385" t="s">
        <v>236</v>
      </c>
      <c r="C385" t="s">
        <v>133</v>
      </c>
      <c r="D385" t="s">
        <v>336</v>
      </c>
      <c r="E385" t="s">
        <v>102</v>
      </c>
      <c r="F385">
        <v>40700</v>
      </c>
      <c r="G385" t="s">
        <v>911</v>
      </c>
      <c r="I385" t="s">
        <v>186</v>
      </c>
      <c r="J385">
        <v>2026</v>
      </c>
      <c r="K385">
        <v>7</v>
      </c>
      <c r="L385" t="s">
        <v>94</v>
      </c>
      <c r="M385" s="108">
        <v>-110.92265099999999</v>
      </c>
      <c r="N385" s="108">
        <v>1</v>
      </c>
      <c r="O385" s="108">
        <v>-110.92265099999999</v>
      </c>
      <c r="P385" t="s">
        <v>2365</v>
      </c>
      <c r="Q385" s="14" t="s">
        <v>96</v>
      </c>
    </row>
    <row r="386" spans="1:17" ht="30" x14ac:dyDescent="0.25">
      <c r="A386" t="s">
        <v>2382</v>
      </c>
      <c r="B386" t="s">
        <v>713</v>
      </c>
      <c r="C386" t="s">
        <v>714</v>
      </c>
      <c r="D386" t="s">
        <v>336</v>
      </c>
      <c r="E386" t="s">
        <v>102</v>
      </c>
      <c r="F386">
        <v>40700</v>
      </c>
      <c r="G386" t="s">
        <v>911</v>
      </c>
      <c r="I386" t="s">
        <v>186</v>
      </c>
      <c r="J386">
        <v>2026</v>
      </c>
      <c r="K386">
        <v>7</v>
      </c>
      <c r="L386" t="s">
        <v>94</v>
      </c>
      <c r="M386" s="108">
        <v>-5194.1592927000002</v>
      </c>
      <c r="N386" s="108">
        <v>1</v>
      </c>
      <c r="O386" s="108">
        <v>-5194.1592927000002</v>
      </c>
      <c r="P386" t="s">
        <v>2365</v>
      </c>
      <c r="Q386" s="14" t="s">
        <v>96</v>
      </c>
    </row>
    <row r="387" spans="1:17" ht="30" x14ac:dyDescent="0.25">
      <c r="M387" s="108">
        <f>SUM(M3:M386)</f>
        <v>-1603902.0046649508</v>
      </c>
      <c r="O387" s="108">
        <f>SUM(O3:O386)</f>
        <v>-1603902.0046649508</v>
      </c>
      <c r="P387" t="s">
        <v>338</v>
      </c>
      <c r="Q387" s="14" t="s">
        <v>96</v>
      </c>
    </row>
    <row r="392" spans="1:17" x14ac:dyDescent="0.25">
      <c r="I392" t="s">
        <v>97</v>
      </c>
      <c r="J392" t="s">
        <v>823</v>
      </c>
    </row>
    <row r="393" spans="1:17" x14ac:dyDescent="0.25">
      <c r="I393" s="56" t="s">
        <v>337</v>
      </c>
      <c r="J393" s="137">
        <v>-1042450.0015687</v>
      </c>
      <c r="L393">
        <v>-1042450</v>
      </c>
      <c r="M393" s="108">
        <f>+L393-GETPIVOTDATA("USD AMT",$I$392,"name","Duties")</f>
        <v>1.5686999540776014E-3</v>
      </c>
    </row>
    <row r="394" spans="1:17" x14ac:dyDescent="0.25">
      <c r="I394" s="56" t="s">
        <v>262</v>
      </c>
      <c r="J394" s="137">
        <v>-561452.00309625012</v>
      </c>
      <c r="L394">
        <v>-561452</v>
      </c>
      <c r="M394" s="108">
        <f>+L394-GETPIVOTDATA("USD AMT",$I$392,"name","Freight")</f>
        <v>3.0962501186877489E-3</v>
      </c>
    </row>
    <row r="395" spans="1:17" x14ac:dyDescent="0.25">
      <c r="I395" s="56" t="s">
        <v>115</v>
      </c>
      <c r="J395" s="137">
        <v>-1603902.0046649501</v>
      </c>
    </row>
    <row r="396" spans="1:17" x14ac:dyDescent="0.25">
      <c r="L396">
        <v>-1042450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2E47-251F-4927-874B-86139C0FE5AA}">
  <sheetPr>
    <tabColor theme="7" tint="0.79998168889431442"/>
  </sheetPr>
  <dimension ref="A1:AD1214"/>
  <sheetViews>
    <sheetView topLeftCell="C1" zoomScale="85" zoomScaleNormal="85" workbookViewId="0">
      <selection activeCell="M3" sqref="M3:M974"/>
    </sheetView>
  </sheetViews>
  <sheetFormatPr defaultColWidth="11.5703125" defaultRowHeight="15" x14ac:dyDescent="0.25"/>
  <cols>
    <col min="2" max="2" width="33.42578125" customWidth="1"/>
    <col min="5" max="5" width="22.7109375" bestFit="1" customWidth="1"/>
    <col min="6" max="7" width="16.28515625" bestFit="1" customWidth="1"/>
    <col min="8" max="8" width="13.28515625" bestFit="1" customWidth="1"/>
    <col min="9" max="9" width="48.5703125" bestFit="1" customWidth="1"/>
    <col min="13" max="13" width="13.5703125" style="108" customWidth="1"/>
    <col min="14" max="14" width="11.5703125" style="108"/>
    <col min="15" max="15" width="18.28515625" style="108" bestFit="1" customWidth="1"/>
    <col min="17" max="17" width="18.28515625" customWidth="1"/>
  </cols>
  <sheetData>
    <row r="1" spans="1:26" ht="45" x14ac:dyDescent="0.25">
      <c r="A1" s="129" t="s">
        <v>3</v>
      </c>
      <c r="B1" s="129" t="s">
        <v>4</v>
      </c>
      <c r="C1" s="129" t="s">
        <v>87</v>
      </c>
      <c r="D1" s="129" t="s">
        <v>6</v>
      </c>
      <c r="E1" s="129" t="s">
        <v>7</v>
      </c>
      <c r="F1" s="129"/>
      <c r="G1" s="129"/>
      <c r="H1" s="129" t="s">
        <v>3</v>
      </c>
      <c r="I1" s="129" t="s">
        <v>8</v>
      </c>
      <c r="J1" s="129" t="s">
        <v>9</v>
      </c>
      <c r="K1" s="129" t="s">
        <v>10</v>
      </c>
      <c r="L1" s="129" t="s">
        <v>11</v>
      </c>
      <c r="M1" s="98" t="s">
        <v>12</v>
      </c>
      <c r="N1" s="98"/>
      <c r="O1" s="98" t="s">
        <v>12</v>
      </c>
      <c r="P1" s="129" t="s">
        <v>3</v>
      </c>
      <c r="Q1" s="130" t="s">
        <v>13</v>
      </c>
      <c r="R1" s="129" t="s">
        <v>3</v>
      </c>
      <c r="S1" s="129" t="s">
        <v>3</v>
      </c>
      <c r="Y1" t="s">
        <v>333</v>
      </c>
      <c r="Z1" t="s">
        <v>334</v>
      </c>
    </row>
    <row r="2" spans="1:26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99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26" ht="19.149999999999999" customHeight="1" x14ac:dyDescent="0.25">
      <c r="A3" t="s">
        <v>2382</v>
      </c>
      <c r="B3" t="s">
        <v>614</v>
      </c>
      <c r="C3" t="s">
        <v>92</v>
      </c>
      <c r="D3" s="52" t="s">
        <v>92</v>
      </c>
      <c r="E3" t="s">
        <v>93</v>
      </c>
      <c r="F3">
        <v>40700</v>
      </c>
      <c r="G3" t="s">
        <v>911</v>
      </c>
      <c r="H3" s="11"/>
      <c r="I3" t="s">
        <v>614</v>
      </c>
      <c r="J3">
        <v>2026</v>
      </c>
      <c r="K3">
        <v>7</v>
      </c>
      <c r="L3" t="s">
        <v>94</v>
      </c>
      <c r="M3" s="108">
        <v>1439369.06</v>
      </c>
      <c r="N3" s="108">
        <v>1</v>
      </c>
      <c r="O3" s="108">
        <v>1439369.06</v>
      </c>
      <c r="P3" s="11" t="s">
        <v>615</v>
      </c>
      <c r="Q3" s="14" t="s">
        <v>96</v>
      </c>
      <c r="R3" s="11"/>
      <c r="S3" s="133"/>
    </row>
    <row r="4" spans="1:26" ht="19.149999999999999" customHeight="1" x14ac:dyDescent="0.25">
      <c r="A4" t="s">
        <v>2382</v>
      </c>
      <c r="B4" t="s">
        <v>614</v>
      </c>
      <c r="C4" t="s">
        <v>92</v>
      </c>
      <c r="D4" s="52" t="s">
        <v>92</v>
      </c>
      <c r="E4" t="s">
        <v>101</v>
      </c>
      <c r="F4">
        <v>40700</v>
      </c>
      <c r="G4" t="s">
        <v>911</v>
      </c>
      <c r="H4" s="11"/>
      <c r="I4" t="s">
        <v>614</v>
      </c>
      <c r="J4">
        <v>2026</v>
      </c>
      <c r="K4">
        <v>7</v>
      </c>
      <c r="L4" t="s">
        <v>94</v>
      </c>
      <c r="M4" s="108">
        <v>3116179.47</v>
      </c>
      <c r="N4" s="108">
        <v>1</v>
      </c>
      <c r="O4" s="108">
        <v>3116179.47</v>
      </c>
      <c r="P4" s="11" t="s">
        <v>615</v>
      </c>
      <c r="Q4" s="14" t="s">
        <v>96</v>
      </c>
      <c r="R4" s="11"/>
      <c r="S4" s="133"/>
    </row>
    <row r="5" spans="1:26" ht="19.149999999999999" customHeight="1" x14ac:dyDescent="0.25">
      <c r="A5" t="s">
        <v>2382</v>
      </c>
      <c r="B5" t="s">
        <v>614</v>
      </c>
      <c r="C5" t="s">
        <v>92</v>
      </c>
      <c r="D5" s="52" t="s">
        <v>92</v>
      </c>
      <c r="E5" t="s">
        <v>102</v>
      </c>
      <c r="F5">
        <v>40700</v>
      </c>
      <c r="G5" t="s">
        <v>911</v>
      </c>
      <c r="H5" s="11"/>
      <c r="I5" t="s">
        <v>614</v>
      </c>
      <c r="J5">
        <v>2026</v>
      </c>
      <c r="K5">
        <v>7</v>
      </c>
      <c r="L5" t="s">
        <v>94</v>
      </c>
      <c r="M5" s="108">
        <v>2612316.06</v>
      </c>
      <c r="N5" s="108">
        <v>1</v>
      </c>
      <c r="O5" s="108">
        <v>2612316.06</v>
      </c>
      <c r="P5" s="11" t="s">
        <v>615</v>
      </c>
      <c r="Q5" s="14" t="s">
        <v>96</v>
      </c>
      <c r="R5" s="11"/>
      <c r="S5" s="133"/>
    </row>
    <row r="6" spans="1:26" ht="19.149999999999999" customHeight="1" x14ac:dyDescent="0.25">
      <c r="A6" t="s">
        <v>2382</v>
      </c>
      <c r="B6" t="s">
        <v>614</v>
      </c>
      <c r="C6" t="s">
        <v>92</v>
      </c>
      <c r="D6" s="52" t="s">
        <v>92</v>
      </c>
      <c r="E6" t="s">
        <v>103</v>
      </c>
      <c r="F6">
        <v>40700</v>
      </c>
      <c r="G6" t="s">
        <v>911</v>
      </c>
      <c r="H6" s="11"/>
      <c r="I6" t="s">
        <v>614</v>
      </c>
      <c r="J6">
        <v>2026</v>
      </c>
      <c r="K6">
        <v>7</v>
      </c>
      <c r="L6" t="s">
        <v>94</v>
      </c>
      <c r="M6" s="108">
        <v>10451.5</v>
      </c>
      <c r="N6" s="108">
        <v>1</v>
      </c>
      <c r="O6" s="108">
        <v>10451.5</v>
      </c>
      <c r="P6" s="11" t="s">
        <v>615</v>
      </c>
      <c r="Q6" s="14" t="s">
        <v>96</v>
      </c>
      <c r="R6" s="11"/>
      <c r="S6" s="133"/>
    </row>
    <row r="7" spans="1:26" ht="19.149999999999999" customHeight="1" x14ac:dyDescent="0.25">
      <c r="A7" t="s">
        <v>2382</v>
      </c>
      <c r="B7" t="s">
        <v>614</v>
      </c>
      <c r="C7" t="s">
        <v>92</v>
      </c>
      <c r="D7" s="52" t="s">
        <v>92</v>
      </c>
      <c r="E7" t="s">
        <v>104</v>
      </c>
      <c r="F7">
        <v>40700</v>
      </c>
      <c r="G7" t="s">
        <v>911</v>
      </c>
      <c r="H7" s="11"/>
      <c r="I7" t="s">
        <v>614</v>
      </c>
      <c r="J7">
        <v>2026</v>
      </c>
      <c r="K7">
        <v>7</v>
      </c>
      <c r="L7" t="s">
        <v>94</v>
      </c>
      <c r="M7" s="108">
        <v>91757.78</v>
      </c>
      <c r="N7" s="108">
        <v>1</v>
      </c>
      <c r="O7" s="108">
        <v>91757.78</v>
      </c>
      <c r="P7" s="11" t="s">
        <v>615</v>
      </c>
      <c r="Q7" s="14" t="s">
        <v>96</v>
      </c>
      <c r="R7" s="11"/>
      <c r="S7" s="133"/>
    </row>
    <row r="8" spans="1:26" ht="19.149999999999999" customHeight="1" x14ac:dyDescent="0.25">
      <c r="A8" t="s">
        <v>2382</v>
      </c>
      <c r="B8" t="s">
        <v>614</v>
      </c>
      <c r="C8" t="s">
        <v>92</v>
      </c>
      <c r="D8" s="52" t="s">
        <v>92</v>
      </c>
      <c r="E8" t="s">
        <v>105</v>
      </c>
      <c r="F8">
        <v>40700</v>
      </c>
      <c r="G8" t="s">
        <v>911</v>
      </c>
      <c r="H8" s="11"/>
      <c r="I8" t="s">
        <v>614</v>
      </c>
      <c r="J8">
        <v>2026</v>
      </c>
      <c r="K8">
        <v>7</v>
      </c>
      <c r="L8" t="s">
        <v>94</v>
      </c>
      <c r="M8" s="108">
        <v>648367.13</v>
      </c>
      <c r="N8" s="108">
        <v>1</v>
      </c>
      <c r="O8" s="108">
        <v>648367.13</v>
      </c>
      <c r="P8" s="11" t="s">
        <v>615</v>
      </c>
      <c r="Q8" s="14" t="s">
        <v>96</v>
      </c>
      <c r="R8" s="11"/>
      <c r="S8" s="133"/>
    </row>
    <row r="9" spans="1:26" x14ac:dyDescent="0.25">
      <c r="A9" t="s">
        <v>2610</v>
      </c>
      <c r="B9" t="s">
        <v>268</v>
      </c>
      <c r="C9" t="s">
        <v>265</v>
      </c>
      <c r="D9" s="52" t="s">
        <v>336</v>
      </c>
      <c r="E9" t="s">
        <v>101</v>
      </c>
      <c r="F9">
        <v>40700</v>
      </c>
      <c r="G9" t="s">
        <v>911</v>
      </c>
      <c r="H9" s="11"/>
      <c r="I9" t="s">
        <v>269</v>
      </c>
      <c r="J9">
        <v>2026</v>
      </c>
      <c r="K9">
        <v>7</v>
      </c>
      <c r="L9" t="s">
        <v>94</v>
      </c>
      <c r="M9" s="108">
        <v>-2068.0329141499992</v>
      </c>
      <c r="N9" s="108">
        <v>1</v>
      </c>
      <c r="O9" s="108">
        <v>-2068.0329141499992</v>
      </c>
      <c r="P9" t="s">
        <v>615</v>
      </c>
      <c r="Q9" s="14"/>
      <c r="R9" s="11"/>
      <c r="S9" s="133"/>
    </row>
    <row r="10" spans="1:26" x14ac:dyDescent="0.25">
      <c r="A10" t="s">
        <v>2610</v>
      </c>
      <c r="B10" t="s">
        <v>398</v>
      </c>
      <c r="C10" t="s">
        <v>265</v>
      </c>
      <c r="D10" s="52" t="s">
        <v>336</v>
      </c>
      <c r="E10" t="s">
        <v>101</v>
      </c>
      <c r="F10">
        <v>40700</v>
      </c>
      <c r="G10" t="s">
        <v>911</v>
      </c>
      <c r="H10" s="11"/>
      <c r="I10" t="s">
        <v>269</v>
      </c>
      <c r="J10">
        <v>2026</v>
      </c>
      <c r="K10">
        <v>7</v>
      </c>
      <c r="L10" t="s">
        <v>94</v>
      </c>
      <c r="M10" s="108">
        <v>-8097.2162781999996</v>
      </c>
      <c r="N10" s="108">
        <v>1</v>
      </c>
      <c r="O10" s="108">
        <v>-8097.2162781999996</v>
      </c>
      <c r="P10" t="s">
        <v>615</v>
      </c>
      <c r="Q10" s="14"/>
      <c r="R10" s="11"/>
      <c r="S10" s="133"/>
    </row>
    <row r="11" spans="1:26" x14ac:dyDescent="0.25">
      <c r="A11" t="s">
        <v>2610</v>
      </c>
      <c r="B11" t="s">
        <v>399</v>
      </c>
      <c r="C11" t="s">
        <v>265</v>
      </c>
      <c r="D11" s="52" t="s">
        <v>336</v>
      </c>
      <c r="E11" t="s">
        <v>101</v>
      </c>
      <c r="F11">
        <v>40700</v>
      </c>
      <c r="G11" t="s">
        <v>911</v>
      </c>
      <c r="H11" s="11"/>
      <c r="I11" t="s">
        <v>269</v>
      </c>
      <c r="J11">
        <v>2026</v>
      </c>
      <c r="K11">
        <v>7</v>
      </c>
      <c r="L11" t="s">
        <v>94</v>
      </c>
      <c r="M11" s="108">
        <v>-8153.6158980499995</v>
      </c>
      <c r="N11" s="108">
        <v>1</v>
      </c>
      <c r="O11" s="108">
        <v>-8153.6158980499995</v>
      </c>
      <c r="P11" t="s">
        <v>615</v>
      </c>
      <c r="Q11" s="14"/>
      <c r="R11" s="11"/>
      <c r="S11" s="133"/>
    </row>
    <row r="12" spans="1:26" x14ac:dyDescent="0.25">
      <c r="A12" t="s">
        <v>2610</v>
      </c>
      <c r="B12" t="s">
        <v>272</v>
      </c>
      <c r="C12" t="s">
        <v>265</v>
      </c>
      <c r="D12" s="52" t="s">
        <v>336</v>
      </c>
      <c r="E12" t="s">
        <v>101</v>
      </c>
      <c r="F12">
        <v>40700</v>
      </c>
      <c r="G12" t="s">
        <v>911</v>
      </c>
      <c r="H12" s="11"/>
      <c r="I12" t="s">
        <v>269</v>
      </c>
      <c r="J12">
        <v>2026</v>
      </c>
      <c r="K12">
        <v>7</v>
      </c>
      <c r="L12" t="s">
        <v>94</v>
      </c>
      <c r="M12" s="108">
        <v>-3328.3677035000001</v>
      </c>
      <c r="N12" s="108">
        <v>1</v>
      </c>
      <c r="O12" s="108">
        <v>-3328.3677035000001</v>
      </c>
      <c r="P12" t="s">
        <v>615</v>
      </c>
      <c r="Q12" s="14"/>
      <c r="R12" s="11"/>
      <c r="S12" s="133"/>
    </row>
    <row r="13" spans="1:26" x14ac:dyDescent="0.25">
      <c r="A13" t="s">
        <v>2610</v>
      </c>
      <c r="B13" t="s">
        <v>3155</v>
      </c>
      <c r="C13" t="s">
        <v>265</v>
      </c>
      <c r="D13" s="52" t="s">
        <v>336</v>
      </c>
      <c r="E13" t="s">
        <v>101</v>
      </c>
      <c r="F13">
        <v>40700</v>
      </c>
      <c r="G13" t="s">
        <v>911</v>
      </c>
      <c r="H13" s="11"/>
      <c r="I13" t="s">
        <v>269</v>
      </c>
      <c r="J13">
        <v>2026</v>
      </c>
      <c r="K13">
        <v>7</v>
      </c>
      <c r="L13" t="s">
        <v>94</v>
      </c>
      <c r="M13" s="108">
        <v>-1152.2845316500002</v>
      </c>
      <c r="N13" s="108">
        <v>1</v>
      </c>
      <c r="O13" s="108">
        <v>-1152.2845316500002</v>
      </c>
      <c r="P13" t="s">
        <v>615</v>
      </c>
      <c r="Q13" s="14"/>
      <c r="R13" s="11"/>
      <c r="S13" s="133"/>
    </row>
    <row r="14" spans="1:26" x14ac:dyDescent="0.25">
      <c r="A14" t="s">
        <v>2610</v>
      </c>
      <c r="B14" t="s">
        <v>3156</v>
      </c>
      <c r="C14" t="s">
        <v>265</v>
      </c>
      <c r="D14" s="52" t="s">
        <v>336</v>
      </c>
      <c r="E14" t="s">
        <v>101</v>
      </c>
      <c r="F14">
        <v>40700</v>
      </c>
      <c r="G14" t="s">
        <v>911</v>
      </c>
      <c r="H14" s="11"/>
      <c r="I14" t="s">
        <v>269</v>
      </c>
      <c r="J14">
        <v>2026</v>
      </c>
      <c r="K14">
        <v>7</v>
      </c>
      <c r="L14" t="s">
        <v>94</v>
      </c>
      <c r="M14" s="108">
        <v>-23287.359230799997</v>
      </c>
      <c r="N14" s="108">
        <v>1</v>
      </c>
      <c r="O14" s="108">
        <v>-23287.359230799997</v>
      </c>
      <c r="P14" t="s">
        <v>615</v>
      </c>
      <c r="Q14" s="14"/>
      <c r="R14" s="11"/>
      <c r="S14" s="133"/>
    </row>
    <row r="15" spans="1:26" x14ac:dyDescent="0.25">
      <c r="A15" t="s">
        <v>2610</v>
      </c>
      <c r="B15" t="s">
        <v>3157</v>
      </c>
      <c r="C15" t="s">
        <v>265</v>
      </c>
      <c r="D15" s="52" t="s">
        <v>336</v>
      </c>
      <c r="E15" t="s">
        <v>101</v>
      </c>
      <c r="F15">
        <v>40700</v>
      </c>
      <c r="G15" t="s">
        <v>911</v>
      </c>
      <c r="H15" s="11"/>
      <c r="I15" t="s">
        <v>269</v>
      </c>
      <c r="J15">
        <v>2026</v>
      </c>
      <c r="K15">
        <v>7</v>
      </c>
      <c r="L15" t="s">
        <v>94</v>
      </c>
      <c r="M15" s="108">
        <v>-3323.7456339499995</v>
      </c>
      <c r="N15" s="108">
        <v>1</v>
      </c>
      <c r="O15" s="108">
        <v>-3323.7456339499995</v>
      </c>
      <c r="P15" t="s">
        <v>615</v>
      </c>
      <c r="Q15" s="14"/>
      <c r="R15" s="11"/>
      <c r="S15" s="133"/>
    </row>
    <row r="16" spans="1:26" x14ac:dyDescent="0.25">
      <c r="A16" t="s">
        <v>2610</v>
      </c>
      <c r="B16" t="s">
        <v>3158</v>
      </c>
      <c r="C16" t="s">
        <v>265</v>
      </c>
      <c r="D16" s="52" t="s">
        <v>336</v>
      </c>
      <c r="E16" t="s">
        <v>101</v>
      </c>
      <c r="F16">
        <v>40700</v>
      </c>
      <c r="G16" t="s">
        <v>911</v>
      </c>
      <c r="H16" s="11"/>
      <c r="I16" t="s">
        <v>269</v>
      </c>
      <c r="J16">
        <v>2026</v>
      </c>
      <c r="K16">
        <v>7</v>
      </c>
      <c r="L16" t="s">
        <v>94</v>
      </c>
      <c r="M16" s="108">
        <v>-14864.863613949998</v>
      </c>
      <c r="N16" s="108">
        <v>1</v>
      </c>
      <c r="O16" s="108">
        <v>-14864.863613949998</v>
      </c>
      <c r="P16" t="s">
        <v>615</v>
      </c>
      <c r="Q16" s="14"/>
      <c r="R16" s="11"/>
      <c r="S16" s="133"/>
    </row>
    <row r="17" spans="1:19" x14ac:dyDescent="0.25">
      <c r="A17" t="s">
        <v>2610</v>
      </c>
      <c r="B17" t="s">
        <v>3159</v>
      </c>
      <c r="C17" t="s">
        <v>265</v>
      </c>
      <c r="D17" s="52" t="s">
        <v>336</v>
      </c>
      <c r="E17" t="s">
        <v>101</v>
      </c>
      <c r="F17">
        <v>40700</v>
      </c>
      <c r="G17" t="s">
        <v>911</v>
      </c>
      <c r="H17" s="11"/>
      <c r="I17" t="s">
        <v>269</v>
      </c>
      <c r="J17">
        <v>2026</v>
      </c>
      <c r="K17">
        <v>7</v>
      </c>
      <c r="L17" t="s">
        <v>94</v>
      </c>
      <c r="M17" s="108">
        <v>-4348.7424368499996</v>
      </c>
      <c r="N17" s="108">
        <v>1</v>
      </c>
      <c r="O17" s="108">
        <v>-4348.7424368499996</v>
      </c>
      <c r="P17" t="s">
        <v>615</v>
      </c>
      <c r="Q17" s="14"/>
      <c r="R17" s="11"/>
      <c r="S17" s="133"/>
    </row>
    <row r="18" spans="1:19" x14ac:dyDescent="0.25">
      <c r="A18" t="s">
        <v>2610</v>
      </c>
      <c r="B18" t="s">
        <v>3160</v>
      </c>
      <c r="C18" t="s">
        <v>265</v>
      </c>
      <c r="D18" s="52" t="s">
        <v>336</v>
      </c>
      <c r="E18" t="s">
        <v>101</v>
      </c>
      <c r="F18">
        <v>40700</v>
      </c>
      <c r="G18" t="s">
        <v>911</v>
      </c>
      <c r="H18" s="11"/>
      <c r="I18" t="s">
        <v>269</v>
      </c>
      <c r="J18">
        <v>2026</v>
      </c>
      <c r="K18">
        <v>7</v>
      </c>
      <c r="L18" t="s">
        <v>94</v>
      </c>
      <c r="M18" s="108">
        <v>-1498.3706888499999</v>
      </c>
      <c r="N18" s="108">
        <v>1</v>
      </c>
      <c r="O18" s="108">
        <v>-1498.3706888499999</v>
      </c>
      <c r="P18" t="s">
        <v>615</v>
      </c>
      <c r="Q18" s="14"/>
      <c r="R18" s="11"/>
      <c r="S18" s="133"/>
    </row>
    <row r="19" spans="1:19" x14ac:dyDescent="0.25">
      <c r="A19" t="s">
        <v>2392</v>
      </c>
      <c r="B19" t="s">
        <v>293</v>
      </c>
      <c r="C19" t="s">
        <v>107</v>
      </c>
      <c r="D19" s="52" t="s">
        <v>336</v>
      </c>
      <c r="E19" t="s">
        <v>101</v>
      </c>
      <c r="F19">
        <v>40700</v>
      </c>
      <c r="G19" t="s">
        <v>911</v>
      </c>
      <c r="H19" s="11"/>
      <c r="I19" t="s">
        <v>269</v>
      </c>
      <c r="J19">
        <v>2026</v>
      </c>
      <c r="K19">
        <v>7</v>
      </c>
      <c r="L19" t="s">
        <v>94</v>
      </c>
      <c r="M19" s="108">
        <v>-4931.392036199999</v>
      </c>
      <c r="N19" s="108">
        <v>1</v>
      </c>
      <c r="O19" s="108">
        <v>-4931.392036199999</v>
      </c>
      <c r="P19" t="s">
        <v>615</v>
      </c>
      <c r="Q19" s="14"/>
      <c r="R19" s="11"/>
      <c r="S19" s="133"/>
    </row>
    <row r="20" spans="1:19" x14ac:dyDescent="0.25">
      <c r="A20" t="s">
        <v>2610</v>
      </c>
      <c r="B20" t="s">
        <v>716</v>
      </c>
      <c r="C20" t="s">
        <v>265</v>
      </c>
      <c r="D20" s="52" t="s">
        <v>336</v>
      </c>
      <c r="E20" t="s">
        <v>101</v>
      </c>
      <c r="F20">
        <v>40700</v>
      </c>
      <c r="G20" t="s">
        <v>911</v>
      </c>
      <c r="H20" s="11"/>
      <c r="I20" t="s">
        <v>269</v>
      </c>
      <c r="J20">
        <v>2026</v>
      </c>
      <c r="K20">
        <v>7</v>
      </c>
      <c r="L20" t="s">
        <v>94</v>
      </c>
      <c r="M20" s="108">
        <v>-4568.1358526999993</v>
      </c>
      <c r="N20" s="108">
        <v>1</v>
      </c>
      <c r="O20" s="108">
        <v>-4568.1358526999993</v>
      </c>
      <c r="P20" t="s">
        <v>615</v>
      </c>
      <c r="Q20" s="14"/>
      <c r="R20" s="11"/>
      <c r="S20" s="133"/>
    </row>
    <row r="21" spans="1:19" x14ac:dyDescent="0.25">
      <c r="A21" t="s">
        <v>2610</v>
      </c>
      <c r="B21" t="s">
        <v>3161</v>
      </c>
      <c r="C21" t="s">
        <v>265</v>
      </c>
      <c r="D21" s="52" t="s">
        <v>336</v>
      </c>
      <c r="E21" t="s">
        <v>101</v>
      </c>
      <c r="F21">
        <v>40700</v>
      </c>
      <c r="G21" t="s">
        <v>911</v>
      </c>
      <c r="H21" s="11"/>
      <c r="I21" t="s">
        <v>269</v>
      </c>
      <c r="J21">
        <v>2026</v>
      </c>
      <c r="K21">
        <v>7</v>
      </c>
      <c r="L21" t="s">
        <v>94</v>
      </c>
      <c r="M21" s="108">
        <v>-772.0753011999999</v>
      </c>
      <c r="N21" s="108">
        <v>1</v>
      </c>
      <c r="O21" s="108">
        <v>-772.0753011999999</v>
      </c>
      <c r="P21" t="s">
        <v>615</v>
      </c>
      <c r="Q21" s="14"/>
      <c r="R21" s="11"/>
      <c r="S21" s="133"/>
    </row>
    <row r="22" spans="1:19" x14ac:dyDescent="0.25">
      <c r="A22" t="s">
        <v>2392</v>
      </c>
      <c r="B22" t="s">
        <v>3162</v>
      </c>
      <c r="C22" t="s">
        <v>107</v>
      </c>
      <c r="D22" s="52" t="s">
        <v>336</v>
      </c>
      <c r="E22" t="s">
        <v>101</v>
      </c>
      <c r="F22">
        <v>40700</v>
      </c>
      <c r="G22" t="s">
        <v>911</v>
      </c>
      <c r="H22" s="11"/>
      <c r="I22" t="s">
        <v>269</v>
      </c>
      <c r="J22">
        <v>2026</v>
      </c>
      <c r="K22">
        <v>7</v>
      </c>
      <c r="L22" t="s">
        <v>94</v>
      </c>
      <c r="M22" s="108">
        <v>-324.72665539999991</v>
      </c>
      <c r="N22" s="108">
        <v>1</v>
      </c>
      <c r="O22" s="108">
        <v>-324.72665539999991</v>
      </c>
      <c r="P22" t="s">
        <v>615</v>
      </c>
      <c r="Q22" s="14"/>
      <c r="R22" s="11"/>
      <c r="S22" s="133"/>
    </row>
    <row r="23" spans="1:19" x14ac:dyDescent="0.25">
      <c r="A23" t="s">
        <v>2610</v>
      </c>
      <c r="B23" t="s">
        <v>721</v>
      </c>
      <c r="C23" t="s">
        <v>265</v>
      </c>
      <c r="D23" s="52" t="s">
        <v>336</v>
      </c>
      <c r="E23" t="s">
        <v>101</v>
      </c>
      <c r="F23">
        <v>40700</v>
      </c>
      <c r="G23" t="s">
        <v>911</v>
      </c>
      <c r="H23" s="11"/>
      <c r="I23" t="s">
        <v>269</v>
      </c>
      <c r="J23">
        <v>2026</v>
      </c>
      <c r="K23">
        <v>7</v>
      </c>
      <c r="L23" t="s">
        <v>94</v>
      </c>
      <c r="M23" s="108">
        <v>-2327.7462789000001</v>
      </c>
      <c r="N23" s="108">
        <v>1</v>
      </c>
      <c r="O23" s="108">
        <v>-2327.7462789000001</v>
      </c>
      <c r="P23" t="s">
        <v>615</v>
      </c>
      <c r="Q23" s="14"/>
      <c r="R23" s="11"/>
      <c r="S23" s="133"/>
    </row>
    <row r="24" spans="1:19" x14ac:dyDescent="0.25">
      <c r="A24" t="s">
        <v>2610</v>
      </c>
      <c r="B24" t="s">
        <v>725</v>
      </c>
      <c r="C24" t="s">
        <v>265</v>
      </c>
      <c r="D24" s="52" t="s">
        <v>336</v>
      </c>
      <c r="E24" t="s">
        <v>101</v>
      </c>
      <c r="F24">
        <v>40700</v>
      </c>
      <c r="G24" t="s">
        <v>911</v>
      </c>
      <c r="H24" s="11"/>
      <c r="I24" t="s">
        <v>269</v>
      </c>
      <c r="J24">
        <v>2026</v>
      </c>
      <c r="K24">
        <v>7</v>
      </c>
      <c r="L24" t="s">
        <v>94</v>
      </c>
      <c r="M24" s="108">
        <v>-1898.8313252999997</v>
      </c>
      <c r="N24" s="108">
        <v>1</v>
      </c>
      <c r="O24" s="108">
        <v>-1898.8313252999997</v>
      </c>
      <c r="P24" t="s">
        <v>615</v>
      </c>
      <c r="Q24" s="14"/>
      <c r="R24" s="11"/>
      <c r="S24" s="133"/>
    </row>
    <row r="25" spans="1:19" x14ac:dyDescent="0.25">
      <c r="A25" t="s">
        <v>2392</v>
      </c>
      <c r="B25" t="s">
        <v>408</v>
      </c>
      <c r="C25" t="s">
        <v>107</v>
      </c>
      <c r="D25" s="52" t="s">
        <v>336</v>
      </c>
      <c r="E25" t="s">
        <v>101</v>
      </c>
      <c r="F25">
        <v>40700</v>
      </c>
      <c r="G25" t="s">
        <v>911</v>
      </c>
      <c r="H25" s="11"/>
      <c r="I25" t="s">
        <v>269</v>
      </c>
      <c r="J25">
        <v>2026</v>
      </c>
      <c r="K25">
        <v>7</v>
      </c>
      <c r="L25" t="s">
        <v>94</v>
      </c>
      <c r="M25" s="108">
        <v>-5186.7235097999992</v>
      </c>
      <c r="N25" s="108">
        <v>1</v>
      </c>
      <c r="O25" s="108">
        <v>-5186.7235097999992</v>
      </c>
      <c r="P25" t="s">
        <v>615</v>
      </c>
      <c r="Q25" s="14"/>
      <c r="R25" s="11"/>
      <c r="S25" s="133"/>
    </row>
    <row r="26" spans="1:19" x14ac:dyDescent="0.25">
      <c r="A26" t="s">
        <v>2610</v>
      </c>
      <c r="B26" t="s">
        <v>726</v>
      </c>
      <c r="C26" t="s">
        <v>265</v>
      </c>
      <c r="D26" s="52" t="s">
        <v>336</v>
      </c>
      <c r="E26" t="s">
        <v>101</v>
      </c>
      <c r="F26">
        <v>40700</v>
      </c>
      <c r="G26" t="s">
        <v>911</v>
      </c>
      <c r="H26" s="11"/>
      <c r="I26" t="s">
        <v>269</v>
      </c>
      <c r="J26">
        <v>2026</v>
      </c>
      <c r="K26">
        <v>7</v>
      </c>
      <c r="L26" t="s">
        <v>94</v>
      </c>
      <c r="M26" s="108">
        <v>-1641.2945773000001</v>
      </c>
      <c r="N26" s="108">
        <v>1</v>
      </c>
      <c r="O26" s="108">
        <v>-1641.2945773000001</v>
      </c>
      <c r="P26" t="s">
        <v>615</v>
      </c>
      <c r="Q26" s="14"/>
      <c r="R26" s="11"/>
      <c r="S26" s="133"/>
    </row>
    <row r="27" spans="1:19" x14ac:dyDescent="0.25">
      <c r="A27" t="s">
        <v>2610</v>
      </c>
      <c r="B27" t="s">
        <v>727</v>
      </c>
      <c r="C27" t="s">
        <v>265</v>
      </c>
      <c r="D27" s="52" t="s">
        <v>336</v>
      </c>
      <c r="E27" t="s">
        <v>101</v>
      </c>
      <c r="F27">
        <v>40700</v>
      </c>
      <c r="G27" t="s">
        <v>911</v>
      </c>
      <c r="H27" s="11"/>
      <c r="I27" t="s">
        <v>269</v>
      </c>
      <c r="J27">
        <v>2026</v>
      </c>
      <c r="K27">
        <v>7</v>
      </c>
      <c r="L27" t="s">
        <v>94</v>
      </c>
      <c r="M27" s="108">
        <v>-11757.971782199998</v>
      </c>
      <c r="N27" s="108">
        <v>1</v>
      </c>
      <c r="O27" s="108">
        <v>-11757.971782199998</v>
      </c>
      <c r="P27" t="s">
        <v>615</v>
      </c>
      <c r="Q27" s="14"/>
      <c r="R27" s="11"/>
      <c r="S27" s="133"/>
    </row>
    <row r="28" spans="1:19" x14ac:dyDescent="0.25">
      <c r="A28" t="s">
        <v>2392</v>
      </c>
      <c r="B28" t="s">
        <v>412</v>
      </c>
      <c r="C28" t="s">
        <v>107</v>
      </c>
      <c r="D28" s="52" t="s">
        <v>336</v>
      </c>
      <c r="E28" t="s">
        <v>101</v>
      </c>
      <c r="F28">
        <v>40700</v>
      </c>
      <c r="G28" t="s">
        <v>911</v>
      </c>
      <c r="H28" s="11"/>
      <c r="I28" t="s">
        <v>269</v>
      </c>
      <c r="J28">
        <v>2026</v>
      </c>
      <c r="K28">
        <v>7</v>
      </c>
      <c r="L28" t="s">
        <v>94</v>
      </c>
      <c r="M28" s="108">
        <v>-39126.001603849989</v>
      </c>
      <c r="N28" s="108">
        <v>1</v>
      </c>
      <c r="O28" s="108">
        <v>-39126.001603849989</v>
      </c>
      <c r="P28" t="s">
        <v>615</v>
      </c>
      <c r="Q28" s="14"/>
      <c r="R28" s="11"/>
      <c r="S28" s="133"/>
    </row>
    <row r="29" spans="1:19" x14ac:dyDescent="0.25">
      <c r="A29" t="s">
        <v>2610</v>
      </c>
      <c r="B29" t="s">
        <v>416</v>
      </c>
      <c r="C29" t="s">
        <v>265</v>
      </c>
      <c r="D29" s="52" t="s">
        <v>336</v>
      </c>
      <c r="E29" t="s">
        <v>101</v>
      </c>
      <c r="F29">
        <v>40700</v>
      </c>
      <c r="G29" t="s">
        <v>911</v>
      </c>
      <c r="H29" s="11"/>
      <c r="I29" t="s">
        <v>269</v>
      </c>
      <c r="J29">
        <v>2026</v>
      </c>
      <c r="K29">
        <v>7</v>
      </c>
      <c r="L29" t="s">
        <v>94</v>
      </c>
      <c r="M29" s="108">
        <v>-721.36217790000001</v>
      </c>
      <c r="N29" s="108">
        <v>1</v>
      </c>
      <c r="O29" s="108">
        <v>-721.36217790000001</v>
      </c>
      <c r="P29" t="s">
        <v>615</v>
      </c>
      <c r="Q29" s="14"/>
      <c r="R29" s="11"/>
      <c r="S29" s="133"/>
    </row>
    <row r="30" spans="1:19" x14ac:dyDescent="0.25">
      <c r="A30" t="s">
        <v>2610</v>
      </c>
      <c r="B30" t="s">
        <v>3163</v>
      </c>
      <c r="C30" t="s">
        <v>265</v>
      </c>
      <c r="D30" s="52" t="s">
        <v>336</v>
      </c>
      <c r="E30" t="s">
        <v>101</v>
      </c>
      <c r="F30">
        <v>40700</v>
      </c>
      <c r="G30" t="s">
        <v>911</v>
      </c>
      <c r="H30" s="11"/>
      <c r="I30" t="s">
        <v>269</v>
      </c>
      <c r="J30">
        <v>2026</v>
      </c>
      <c r="K30">
        <v>7</v>
      </c>
      <c r="L30" t="s">
        <v>94</v>
      </c>
      <c r="M30" s="108">
        <v>-1941.5284945000001</v>
      </c>
      <c r="N30" s="108">
        <v>1</v>
      </c>
      <c r="O30" s="108">
        <v>-1941.5284945000001</v>
      </c>
      <c r="P30" t="s">
        <v>615</v>
      </c>
      <c r="Q30" s="14"/>
      <c r="R30" s="11"/>
      <c r="S30" s="133"/>
    </row>
    <row r="31" spans="1:19" x14ac:dyDescent="0.25">
      <c r="A31" t="s">
        <v>2610</v>
      </c>
      <c r="B31" t="s">
        <v>277</v>
      </c>
      <c r="C31" t="s">
        <v>265</v>
      </c>
      <c r="D31" s="52" t="s">
        <v>336</v>
      </c>
      <c r="E31" t="s">
        <v>101</v>
      </c>
      <c r="F31">
        <v>40700</v>
      </c>
      <c r="G31" t="s">
        <v>911</v>
      </c>
      <c r="H31" s="11"/>
      <c r="I31" t="s">
        <v>269</v>
      </c>
      <c r="J31">
        <v>2026</v>
      </c>
      <c r="K31">
        <v>7</v>
      </c>
      <c r="L31" t="s">
        <v>94</v>
      </c>
      <c r="M31" s="108">
        <v>-68310.152678950006</v>
      </c>
      <c r="N31" s="108">
        <v>1</v>
      </c>
      <c r="O31" s="108">
        <v>-68310.152678950006</v>
      </c>
      <c r="P31" t="s">
        <v>615</v>
      </c>
      <c r="Q31" s="14"/>
      <c r="R31" s="11"/>
      <c r="S31" s="133"/>
    </row>
    <row r="32" spans="1:19" x14ac:dyDescent="0.25">
      <c r="A32" t="s">
        <v>2610</v>
      </c>
      <c r="B32" t="s">
        <v>279</v>
      </c>
      <c r="C32" t="s">
        <v>265</v>
      </c>
      <c r="D32" s="52" t="s">
        <v>336</v>
      </c>
      <c r="E32" t="s">
        <v>101</v>
      </c>
      <c r="F32">
        <v>40700</v>
      </c>
      <c r="G32" t="s">
        <v>911</v>
      </c>
      <c r="H32" s="11"/>
      <c r="I32" t="s">
        <v>269</v>
      </c>
      <c r="J32">
        <v>2026</v>
      </c>
      <c r="K32">
        <v>7</v>
      </c>
      <c r="L32" t="s">
        <v>94</v>
      </c>
      <c r="M32" s="108">
        <v>-3284.3263540499997</v>
      </c>
      <c r="N32" s="108">
        <v>1</v>
      </c>
      <c r="O32" s="108">
        <v>-3284.3263540499997</v>
      </c>
      <c r="P32" t="s">
        <v>615</v>
      </c>
      <c r="Q32" s="14"/>
      <c r="R32" s="11"/>
      <c r="S32" s="133"/>
    </row>
    <row r="33" spans="1:30" x14ac:dyDescent="0.25">
      <c r="A33" t="s">
        <v>2392</v>
      </c>
      <c r="B33" t="s">
        <v>430</v>
      </c>
      <c r="C33" t="s">
        <v>107</v>
      </c>
      <c r="D33" t="s">
        <v>336</v>
      </c>
      <c r="E33" t="s">
        <v>101</v>
      </c>
      <c r="F33">
        <v>40700</v>
      </c>
      <c r="G33" t="s">
        <v>911</v>
      </c>
      <c r="I33" t="s">
        <v>269</v>
      </c>
      <c r="J33">
        <v>2026</v>
      </c>
      <c r="K33">
        <v>7</v>
      </c>
      <c r="L33" t="s">
        <v>94</v>
      </c>
      <c r="M33" s="108">
        <v>-55791.567290899999</v>
      </c>
      <c r="N33" s="108">
        <v>1</v>
      </c>
      <c r="O33" s="108">
        <v>-55791.567290899999</v>
      </c>
      <c r="P33" t="s">
        <v>615</v>
      </c>
      <c r="AD33">
        <f>+AD8+AD7</f>
        <v>0</v>
      </c>
    </row>
    <row r="34" spans="1:30" x14ac:dyDescent="0.25">
      <c r="A34" t="s">
        <v>2392</v>
      </c>
      <c r="B34" t="s">
        <v>434</v>
      </c>
      <c r="C34" t="s">
        <v>107</v>
      </c>
      <c r="D34" t="s">
        <v>336</v>
      </c>
      <c r="E34" t="s">
        <v>101</v>
      </c>
      <c r="F34">
        <v>40700</v>
      </c>
      <c r="G34" t="s">
        <v>911</v>
      </c>
      <c r="I34" t="s">
        <v>269</v>
      </c>
      <c r="J34">
        <v>2026</v>
      </c>
      <c r="K34">
        <v>7</v>
      </c>
      <c r="L34" t="s">
        <v>94</v>
      </c>
      <c r="M34" s="108">
        <v>-29038.571577749997</v>
      </c>
      <c r="N34" s="108">
        <v>1</v>
      </c>
      <c r="O34" s="108">
        <v>-29038.571577749997</v>
      </c>
      <c r="P34" t="s">
        <v>615</v>
      </c>
    </row>
    <row r="35" spans="1:30" x14ac:dyDescent="0.25">
      <c r="A35" t="s">
        <v>2392</v>
      </c>
      <c r="B35" t="s">
        <v>3164</v>
      </c>
      <c r="C35" t="s">
        <v>107</v>
      </c>
      <c r="D35" t="s">
        <v>336</v>
      </c>
      <c r="E35" t="s">
        <v>101</v>
      </c>
      <c r="F35">
        <v>40700</v>
      </c>
      <c r="G35" t="s">
        <v>911</v>
      </c>
      <c r="I35" t="s">
        <v>269</v>
      </c>
      <c r="J35">
        <v>2026</v>
      </c>
      <c r="K35">
        <v>7</v>
      </c>
      <c r="L35" t="s">
        <v>94</v>
      </c>
      <c r="M35" s="108">
        <v>-1546.7734596999999</v>
      </c>
      <c r="N35" s="108">
        <v>1</v>
      </c>
      <c r="O35" s="108">
        <v>-1546.7734596999999</v>
      </c>
      <c r="P35" t="s">
        <v>615</v>
      </c>
    </row>
    <row r="36" spans="1:30" x14ac:dyDescent="0.25">
      <c r="A36" t="s">
        <v>2516</v>
      </c>
      <c r="B36" t="s">
        <v>748</v>
      </c>
      <c r="C36" t="s">
        <v>296</v>
      </c>
      <c r="D36" t="s">
        <v>336</v>
      </c>
      <c r="E36" t="s">
        <v>101</v>
      </c>
      <c r="F36">
        <v>40700</v>
      </c>
      <c r="G36" t="s">
        <v>911</v>
      </c>
      <c r="I36" t="s">
        <v>269</v>
      </c>
      <c r="J36">
        <v>2026</v>
      </c>
      <c r="K36">
        <v>7</v>
      </c>
      <c r="L36" t="s">
        <v>94</v>
      </c>
      <c r="M36" s="108">
        <v>-1873.3000884499995</v>
      </c>
      <c r="N36" s="108">
        <v>1</v>
      </c>
      <c r="O36" s="108">
        <v>-1873.3000884499995</v>
      </c>
      <c r="P36" t="s">
        <v>615</v>
      </c>
    </row>
    <row r="37" spans="1:30" x14ac:dyDescent="0.25">
      <c r="A37" t="s">
        <v>2610</v>
      </c>
      <c r="B37" t="s">
        <v>452</v>
      </c>
      <c r="C37" t="s">
        <v>265</v>
      </c>
      <c r="D37" t="s">
        <v>336</v>
      </c>
      <c r="E37" t="s">
        <v>101</v>
      </c>
      <c r="F37">
        <v>40700</v>
      </c>
      <c r="G37" t="s">
        <v>911</v>
      </c>
      <c r="I37" t="s">
        <v>269</v>
      </c>
      <c r="J37">
        <v>2026</v>
      </c>
      <c r="K37">
        <v>7</v>
      </c>
      <c r="L37" t="s">
        <v>94</v>
      </c>
      <c r="M37" s="108">
        <v>-2998.5945723999998</v>
      </c>
      <c r="N37" s="108">
        <v>1</v>
      </c>
      <c r="O37" s="108">
        <v>-2998.5945723999998</v>
      </c>
      <c r="P37" t="s">
        <v>615</v>
      </c>
    </row>
    <row r="38" spans="1:30" x14ac:dyDescent="0.25">
      <c r="A38" t="s">
        <v>2392</v>
      </c>
      <c r="B38" t="s">
        <v>348</v>
      </c>
      <c r="C38" t="s">
        <v>107</v>
      </c>
      <c r="D38" t="s">
        <v>336</v>
      </c>
      <c r="E38" t="s">
        <v>101</v>
      </c>
      <c r="F38">
        <v>40700</v>
      </c>
      <c r="G38" t="s">
        <v>911</v>
      </c>
      <c r="I38" t="s">
        <v>269</v>
      </c>
      <c r="J38">
        <v>2026</v>
      </c>
      <c r="K38">
        <v>7</v>
      </c>
      <c r="L38" t="s">
        <v>94</v>
      </c>
      <c r="M38" s="108">
        <v>-30922.051955199993</v>
      </c>
      <c r="N38" s="108">
        <v>1</v>
      </c>
      <c r="O38" s="108">
        <v>-30922.051955199993</v>
      </c>
      <c r="P38" t="s">
        <v>615</v>
      </c>
    </row>
    <row r="39" spans="1:30" x14ac:dyDescent="0.25">
      <c r="A39" t="s">
        <v>2516</v>
      </c>
      <c r="B39" t="s">
        <v>297</v>
      </c>
      <c r="C39" t="s">
        <v>296</v>
      </c>
      <c r="D39" t="s">
        <v>336</v>
      </c>
      <c r="E39" t="s">
        <v>101</v>
      </c>
      <c r="F39">
        <v>40700</v>
      </c>
      <c r="G39" t="s">
        <v>911</v>
      </c>
      <c r="I39" t="s">
        <v>269</v>
      </c>
      <c r="J39">
        <v>2026</v>
      </c>
      <c r="K39">
        <v>7</v>
      </c>
      <c r="L39" t="s">
        <v>94</v>
      </c>
      <c r="M39" s="108">
        <v>-10660.203653399998</v>
      </c>
      <c r="N39" s="108">
        <v>1</v>
      </c>
      <c r="O39" s="108">
        <v>-10660.203653399998</v>
      </c>
      <c r="P39" t="s">
        <v>615</v>
      </c>
    </row>
    <row r="40" spans="1:30" x14ac:dyDescent="0.25">
      <c r="A40" t="s">
        <v>2516</v>
      </c>
      <c r="B40" t="s">
        <v>298</v>
      </c>
      <c r="C40" t="s">
        <v>296</v>
      </c>
      <c r="D40" t="s">
        <v>336</v>
      </c>
      <c r="E40" t="s">
        <v>101</v>
      </c>
      <c r="F40">
        <v>40700</v>
      </c>
      <c r="G40" t="s">
        <v>911</v>
      </c>
      <c r="I40" t="s">
        <v>269</v>
      </c>
      <c r="J40">
        <v>2026</v>
      </c>
      <c r="K40">
        <v>7</v>
      </c>
      <c r="L40" t="s">
        <v>94</v>
      </c>
      <c r="M40" s="108">
        <v>-5724.0544473</v>
      </c>
      <c r="N40" s="108">
        <v>1</v>
      </c>
      <c r="O40" s="108">
        <v>-5724.0544473</v>
      </c>
      <c r="P40" t="s">
        <v>615</v>
      </c>
    </row>
    <row r="41" spans="1:30" x14ac:dyDescent="0.25">
      <c r="A41" t="s">
        <v>2392</v>
      </c>
      <c r="B41" t="s">
        <v>349</v>
      </c>
      <c r="C41" t="s">
        <v>107</v>
      </c>
      <c r="D41" t="s">
        <v>336</v>
      </c>
      <c r="E41" t="s">
        <v>101</v>
      </c>
      <c r="F41">
        <v>40700</v>
      </c>
      <c r="G41" t="s">
        <v>911</v>
      </c>
      <c r="I41" t="s">
        <v>269</v>
      </c>
      <c r="J41">
        <v>2026</v>
      </c>
      <c r="K41">
        <v>7</v>
      </c>
      <c r="L41" t="s">
        <v>94</v>
      </c>
      <c r="M41" s="108">
        <v>-1199.9476622</v>
      </c>
      <c r="N41" s="108">
        <v>1</v>
      </c>
      <c r="O41" s="108">
        <v>-1199.9476622</v>
      </c>
      <c r="P41" t="s">
        <v>615</v>
      </c>
    </row>
    <row r="42" spans="1:30" x14ac:dyDescent="0.25">
      <c r="A42" t="s">
        <v>2392</v>
      </c>
      <c r="B42" t="s">
        <v>755</v>
      </c>
      <c r="C42" t="s">
        <v>107</v>
      </c>
      <c r="D42" t="s">
        <v>336</v>
      </c>
      <c r="E42" t="s">
        <v>101</v>
      </c>
      <c r="F42">
        <v>40700</v>
      </c>
      <c r="G42" t="s">
        <v>911</v>
      </c>
      <c r="I42" t="s">
        <v>269</v>
      </c>
      <c r="J42">
        <v>2026</v>
      </c>
      <c r="K42">
        <v>7</v>
      </c>
      <c r="L42" t="s">
        <v>94</v>
      </c>
      <c r="M42" s="108">
        <v>-355.13242204999989</v>
      </c>
      <c r="N42" s="108">
        <v>1</v>
      </c>
      <c r="O42" s="108">
        <v>-355.13242204999989</v>
      </c>
      <c r="P42" t="s">
        <v>615</v>
      </c>
    </row>
    <row r="43" spans="1:30" x14ac:dyDescent="0.25">
      <c r="A43" t="s">
        <v>2610</v>
      </c>
      <c r="B43" t="s">
        <v>280</v>
      </c>
      <c r="C43" t="s">
        <v>265</v>
      </c>
      <c r="D43" t="s">
        <v>336</v>
      </c>
      <c r="E43" t="s">
        <v>101</v>
      </c>
      <c r="F43">
        <v>40700</v>
      </c>
      <c r="G43" t="s">
        <v>911</v>
      </c>
      <c r="I43" t="s">
        <v>269</v>
      </c>
      <c r="J43">
        <v>2026</v>
      </c>
      <c r="K43">
        <v>7</v>
      </c>
      <c r="L43" t="s">
        <v>94</v>
      </c>
      <c r="M43" s="108">
        <v>-4142.10167525</v>
      </c>
      <c r="N43" s="108">
        <v>1</v>
      </c>
      <c r="O43" s="108">
        <v>-4142.10167525</v>
      </c>
      <c r="P43" t="s">
        <v>615</v>
      </c>
    </row>
    <row r="44" spans="1:30" x14ac:dyDescent="0.25">
      <c r="A44" t="s">
        <v>2610</v>
      </c>
      <c r="B44" t="s">
        <v>281</v>
      </c>
      <c r="C44" t="s">
        <v>265</v>
      </c>
      <c r="D44" t="s">
        <v>336</v>
      </c>
      <c r="E44" t="s">
        <v>101</v>
      </c>
      <c r="F44">
        <v>40700</v>
      </c>
      <c r="G44" t="s">
        <v>911</v>
      </c>
      <c r="I44" t="s">
        <v>269</v>
      </c>
      <c r="J44">
        <v>2026</v>
      </c>
      <c r="K44">
        <v>7</v>
      </c>
      <c r="L44" t="s">
        <v>94</v>
      </c>
      <c r="M44" s="108">
        <v>-86122.308213199984</v>
      </c>
      <c r="N44" s="108">
        <v>1</v>
      </c>
      <c r="O44" s="108">
        <v>-86122.308213199984</v>
      </c>
      <c r="P44" t="s">
        <v>615</v>
      </c>
    </row>
    <row r="45" spans="1:30" x14ac:dyDescent="0.25">
      <c r="A45" t="s">
        <v>2392</v>
      </c>
      <c r="B45" t="s">
        <v>469</v>
      </c>
      <c r="C45" t="s">
        <v>107</v>
      </c>
      <c r="D45" t="s">
        <v>336</v>
      </c>
      <c r="E45" t="s">
        <v>101</v>
      </c>
      <c r="F45">
        <v>40700</v>
      </c>
      <c r="G45" t="s">
        <v>911</v>
      </c>
      <c r="I45" t="s">
        <v>269</v>
      </c>
      <c r="J45">
        <v>2026</v>
      </c>
      <c r="K45">
        <v>7</v>
      </c>
      <c r="L45" t="s">
        <v>94</v>
      </c>
      <c r="M45" s="108">
        <v>-5100.6359291999997</v>
      </c>
      <c r="N45" s="108">
        <v>1</v>
      </c>
      <c r="O45" s="108">
        <v>-5100.6359291999997</v>
      </c>
      <c r="P45" t="s">
        <v>615</v>
      </c>
    </row>
    <row r="46" spans="1:30" x14ac:dyDescent="0.25">
      <c r="A46" t="s">
        <v>2392</v>
      </c>
      <c r="B46" t="s">
        <v>350</v>
      </c>
      <c r="C46" t="s">
        <v>107</v>
      </c>
      <c r="D46" t="s">
        <v>336</v>
      </c>
      <c r="E46" t="s">
        <v>101</v>
      </c>
      <c r="F46">
        <v>40700</v>
      </c>
      <c r="G46" t="s">
        <v>911</v>
      </c>
      <c r="I46" t="s">
        <v>269</v>
      </c>
      <c r="J46">
        <v>2026</v>
      </c>
      <c r="K46">
        <v>7</v>
      </c>
      <c r="L46" t="s">
        <v>94</v>
      </c>
      <c r="M46" s="108">
        <v>-10446.641387</v>
      </c>
      <c r="N46" s="108">
        <v>1</v>
      </c>
      <c r="O46" s="108">
        <v>-10446.641387</v>
      </c>
      <c r="P46" t="s">
        <v>615</v>
      </c>
    </row>
    <row r="47" spans="1:30" x14ac:dyDescent="0.25">
      <c r="A47" t="s">
        <v>2392</v>
      </c>
      <c r="B47" t="s">
        <v>471</v>
      </c>
      <c r="C47" t="s">
        <v>107</v>
      </c>
      <c r="D47" t="s">
        <v>336</v>
      </c>
      <c r="E47" t="s">
        <v>101</v>
      </c>
      <c r="F47">
        <v>40700</v>
      </c>
      <c r="G47" t="s">
        <v>911</v>
      </c>
      <c r="I47" t="s">
        <v>269</v>
      </c>
      <c r="J47">
        <v>2026</v>
      </c>
      <c r="K47">
        <v>7</v>
      </c>
      <c r="L47" t="s">
        <v>94</v>
      </c>
      <c r="M47" s="108">
        <v>-15020.79671085</v>
      </c>
      <c r="N47" s="108">
        <v>1</v>
      </c>
      <c r="O47" s="108">
        <v>-15020.79671085</v>
      </c>
      <c r="P47" t="s">
        <v>615</v>
      </c>
    </row>
    <row r="48" spans="1:30" x14ac:dyDescent="0.25">
      <c r="A48" t="s">
        <v>2516</v>
      </c>
      <c r="B48" t="s">
        <v>473</v>
      </c>
      <c r="C48" t="s">
        <v>296</v>
      </c>
      <c r="D48" t="s">
        <v>336</v>
      </c>
      <c r="E48" t="s">
        <v>101</v>
      </c>
      <c r="F48">
        <v>40700</v>
      </c>
      <c r="G48" t="s">
        <v>911</v>
      </c>
      <c r="I48" t="s">
        <v>269</v>
      </c>
      <c r="J48">
        <v>2026</v>
      </c>
      <c r="K48">
        <v>7</v>
      </c>
      <c r="L48" t="s">
        <v>94</v>
      </c>
      <c r="M48" s="108">
        <v>-12937.138554199999</v>
      </c>
      <c r="N48" s="108">
        <v>1</v>
      </c>
      <c r="O48" s="108">
        <v>-12937.138554199999</v>
      </c>
      <c r="P48" t="s">
        <v>615</v>
      </c>
    </row>
    <row r="49" spans="1:16" x14ac:dyDescent="0.25">
      <c r="A49" t="s">
        <v>2392</v>
      </c>
      <c r="B49" t="s">
        <v>480</v>
      </c>
      <c r="C49" t="s">
        <v>107</v>
      </c>
      <c r="D49" t="s">
        <v>336</v>
      </c>
      <c r="E49" t="s">
        <v>101</v>
      </c>
      <c r="F49">
        <v>40700</v>
      </c>
      <c r="G49" t="s">
        <v>911</v>
      </c>
      <c r="I49" t="s">
        <v>269</v>
      </c>
      <c r="J49">
        <v>2026</v>
      </c>
      <c r="K49">
        <v>7</v>
      </c>
      <c r="L49" t="s">
        <v>94</v>
      </c>
      <c r="M49" s="108">
        <v>-44958.704025549996</v>
      </c>
      <c r="N49" s="108">
        <v>1</v>
      </c>
      <c r="O49" s="108">
        <v>-44958.704025549996</v>
      </c>
      <c r="P49" t="s">
        <v>615</v>
      </c>
    </row>
    <row r="50" spans="1:16" x14ac:dyDescent="0.25">
      <c r="A50" t="s">
        <v>2392</v>
      </c>
      <c r="B50" t="s">
        <v>481</v>
      </c>
      <c r="C50" t="s">
        <v>107</v>
      </c>
      <c r="D50" t="s">
        <v>336</v>
      </c>
      <c r="E50" t="s">
        <v>101</v>
      </c>
      <c r="F50">
        <v>40700</v>
      </c>
      <c r="G50" t="s">
        <v>911</v>
      </c>
      <c r="I50" t="s">
        <v>269</v>
      </c>
      <c r="J50">
        <v>2026</v>
      </c>
      <c r="K50">
        <v>7</v>
      </c>
      <c r="L50" t="s">
        <v>94</v>
      </c>
      <c r="M50" s="108">
        <v>-12271.370852649998</v>
      </c>
      <c r="N50" s="108">
        <v>1</v>
      </c>
      <c r="O50" s="108">
        <v>-12271.370852649998</v>
      </c>
      <c r="P50" t="s">
        <v>615</v>
      </c>
    </row>
    <row r="51" spans="1:16" x14ac:dyDescent="0.25">
      <c r="A51" t="s">
        <v>2392</v>
      </c>
      <c r="B51" t="s">
        <v>483</v>
      </c>
      <c r="C51" t="s">
        <v>107</v>
      </c>
      <c r="D51" t="s">
        <v>336</v>
      </c>
      <c r="E51" t="s">
        <v>101</v>
      </c>
      <c r="F51">
        <v>40700</v>
      </c>
      <c r="G51" t="s">
        <v>911</v>
      </c>
      <c r="I51" t="s">
        <v>269</v>
      </c>
      <c r="J51">
        <v>2026</v>
      </c>
      <c r="K51">
        <v>7</v>
      </c>
      <c r="L51" t="s">
        <v>94</v>
      </c>
      <c r="M51" s="108">
        <v>-15215.384883649998</v>
      </c>
      <c r="N51" s="108">
        <v>1</v>
      </c>
      <c r="O51" s="108">
        <v>-15215.384883649998</v>
      </c>
      <c r="P51" t="s">
        <v>615</v>
      </c>
    </row>
    <row r="52" spans="1:16" x14ac:dyDescent="0.25">
      <c r="A52" t="s">
        <v>2610</v>
      </c>
      <c r="B52" t="s">
        <v>357</v>
      </c>
      <c r="C52" t="s">
        <v>265</v>
      </c>
      <c r="D52" t="s">
        <v>336</v>
      </c>
      <c r="E52" t="s">
        <v>101</v>
      </c>
      <c r="F52">
        <v>40700</v>
      </c>
      <c r="G52" t="s">
        <v>911</v>
      </c>
      <c r="I52" t="s">
        <v>269</v>
      </c>
      <c r="J52">
        <v>2026</v>
      </c>
      <c r="K52">
        <v>7</v>
      </c>
      <c r="L52" t="s">
        <v>94</v>
      </c>
      <c r="M52" s="108">
        <v>-47584.435278450001</v>
      </c>
      <c r="N52" s="108">
        <v>1</v>
      </c>
      <c r="O52" s="108">
        <v>-47584.435278450001</v>
      </c>
      <c r="P52" t="s">
        <v>615</v>
      </c>
    </row>
    <row r="53" spans="1:16" x14ac:dyDescent="0.25">
      <c r="A53" t="s">
        <v>2392</v>
      </c>
      <c r="B53" t="s">
        <v>493</v>
      </c>
      <c r="C53" t="s">
        <v>107</v>
      </c>
      <c r="D53" t="s">
        <v>336</v>
      </c>
      <c r="E53" t="s">
        <v>101</v>
      </c>
      <c r="F53">
        <v>40700</v>
      </c>
      <c r="G53" t="s">
        <v>911</v>
      </c>
      <c r="I53" t="s">
        <v>269</v>
      </c>
      <c r="J53">
        <v>2026</v>
      </c>
      <c r="K53">
        <v>7</v>
      </c>
      <c r="L53" t="s">
        <v>94</v>
      </c>
      <c r="M53" s="108">
        <v>-72040.015423599994</v>
      </c>
      <c r="N53" s="108">
        <v>1</v>
      </c>
      <c r="O53" s="108">
        <v>-72040.015423599994</v>
      </c>
      <c r="P53" t="s">
        <v>615</v>
      </c>
    </row>
    <row r="54" spans="1:16" x14ac:dyDescent="0.25">
      <c r="A54" t="s">
        <v>2392</v>
      </c>
      <c r="B54" t="s">
        <v>495</v>
      </c>
      <c r="C54" t="s">
        <v>107</v>
      </c>
      <c r="D54" t="s">
        <v>336</v>
      </c>
      <c r="E54" t="s">
        <v>101</v>
      </c>
      <c r="F54">
        <v>40700</v>
      </c>
      <c r="G54" t="s">
        <v>911</v>
      </c>
      <c r="I54" t="s">
        <v>269</v>
      </c>
      <c r="J54">
        <v>2026</v>
      </c>
      <c r="K54">
        <v>7</v>
      </c>
      <c r="L54" t="s">
        <v>94</v>
      </c>
      <c r="M54" s="108">
        <v>-13438.643335249999</v>
      </c>
      <c r="N54" s="108">
        <v>1</v>
      </c>
      <c r="O54" s="108">
        <v>-13438.643335249999</v>
      </c>
      <c r="P54" t="s">
        <v>615</v>
      </c>
    </row>
    <row r="55" spans="1:16" x14ac:dyDescent="0.25">
      <c r="A55" t="s">
        <v>2610</v>
      </c>
      <c r="B55" t="s">
        <v>496</v>
      </c>
      <c r="C55" t="s">
        <v>265</v>
      </c>
      <c r="D55" t="s">
        <v>336</v>
      </c>
      <c r="E55" t="s">
        <v>101</v>
      </c>
      <c r="F55">
        <v>40700</v>
      </c>
      <c r="G55" t="s">
        <v>911</v>
      </c>
      <c r="I55" t="s">
        <v>269</v>
      </c>
      <c r="J55">
        <v>2026</v>
      </c>
      <c r="K55">
        <v>7</v>
      </c>
      <c r="L55" t="s">
        <v>94</v>
      </c>
      <c r="M55" s="108">
        <v>-3339.0092442</v>
      </c>
      <c r="N55" s="108">
        <v>1</v>
      </c>
      <c r="O55" s="108">
        <v>-3339.0092442</v>
      </c>
      <c r="P55" t="s">
        <v>615</v>
      </c>
    </row>
    <row r="56" spans="1:16" x14ac:dyDescent="0.25">
      <c r="A56" t="s">
        <v>2382</v>
      </c>
      <c r="B56" t="s">
        <v>359</v>
      </c>
      <c r="C56" t="s">
        <v>360</v>
      </c>
      <c r="D56" t="s">
        <v>336</v>
      </c>
      <c r="E56" t="s">
        <v>101</v>
      </c>
      <c r="F56">
        <v>40700</v>
      </c>
      <c r="G56" t="s">
        <v>911</v>
      </c>
      <c r="I56" t="s">
        <v>269</v>
      </c>
      <c r="J56">
        <v>2026</v>
      </c>
      <c r="K56">
        <v>7</v>
      </c>
      <c r="L56" t="s">
        <v>94</v>
      </c>
      <c r="M56" s="108">
        <v>-11096.641922449999</v>
      </c>
      <c r="N56" s="108">
        <v>1</v>
      </c>
      <c r="O56" s="108">
        <v>-11096.641922449999</v>
      </c>
      <c r="P56" t="s">
        <v>615</v>
      </c>
    </row>
    <row r="57" spans="1:16" x14ac:dyDescent="0.25">
      <c r="A57" t="s">
        <v>2392</v>
      </c>
      <c r="B57" t="s">
        <v>361</v>
      </c>
      <c r="C57" t="s">
        <v>107</v>
      </c>
      <c r="D57" t="s">
        <v>336</v>
      </c>
      <c r="E57" t="s">
        <v>101</v>
      </c>
      <c r="F57">
        <v>40700</v>
      </c>
      <c r="G57" t="s">
        <v>911</v>
      </c>
      <c r="I57" t="s">
        <v>269</v>
      </c>
      <c r="J57">
        <v>2026</v>
      </c>
      <c r="K57">
        <v>7</v>
      </c>
      <c r="L57" t="s">
        <v>94</v>
      </c>
      <c r="M57" s="108">
        <v>-2963.0454398999996</v>
      </c>
      <c r="N57" s="108">
        <v>1</v>
      </c>
      <c r="O57" s="108">
        <v>-2963.0454398999996</v>
      </c>
      <c r="P57" t="s">
        <v>615</v>
      </c>
    </row>
    <row r="58" spans="1:16" x14ac:dyDescent="0.25">
      <c r="A58" t="s">
        <v>2392</v>
      </c>
      <c r="B58" t="s">
        <v>364</v>
      </c>
      <c r="C58" t="s">
        <v>107</v>
      </c>
      <c r="D58" t="s">
        <v>336</v>
      </c>
      <c r="E58" t="s">
        <v>101</v>
      </c>
      <c r="F58">
        <v>40700</v>
      </c>
      <c r="G58" t="s">
        <v>911</v>
      </c>
      <c r="I58" t="s">
        <v>269</v>
      </c>
      <c r="J58">
        <v>2026</v>
      </c>
      <c r="K58">
        <v>7</v>
      </c>
      <c r="L58" t="s">
        <v>94</v>
      </c>
      <c r="M58" s="108">
        <v>-561.22186504999991</v>
      </c>
      <c r="N58" s="108">
        <v>1</v>
      </c>
      <c r="O58" s="108">
        <v>-561.22186504999991</v>
      </c>
      <c r="P58" t="s">
        <v>615</v>
      </c>
    </row>
    <row r="59" spans="1:16" x14ac:dyDescent="0.25">
      <c r="A59" t="s">
        <v>2610</v>
      </c>
      <c r="B59" t="s">
        <v>509</v>
      </c>
      <c r="C59" t="s">
        <v>265</v>
      </c>
      <c r="D59" t="s">
        <v>336</v>
      </c>
      <c r="E59" t="s">
        <v>101</v>
      </c>
      <c r="F59">
        <v>40700</v>
      </c>
      <c r="G59" t="s">
        <v>911</v>
      </c>
      <c r="I59" t="s">
        <v>269</v>
      </c>
      <c r="J59">
        <v>2026</v>
      </c>
      <c r="K59">
        <v>7</v>
      </c>
      <c r="L59" t="s">
        <v>94</v>
      </c>
      <c r="M59" s="108">
        <v>-6759.4430599500001</v>
      </c>
      <c r="N59" s="108">
        <v>1</v>
      </c>
      <c r="O59" s="108">
        <v>-6759.4430599500001</v>
      </c>
      <c r="P59" t="s">
        <v>615</v>
      </c>
    </row>
    <row r="60" spans="1:16" x14ac:dyDescent="0.25">
      <c r="A60" t="s">
        <v>2392</v>
      </c>
      <c r="B60" t="s">
        <v>511</v>
      </c>
      <c r="C60" t="s">
        <v>107</v>
      </c>
      <c r="D60" t="s">
        <v>336</v>
      </c>
      <c r="E60" t="s">
        <v>101</v>
      </c>
      <c r="F60">
        <v>40700</v>
      </c>
      <c r="G60" t="s">
        <v>911</v>
      </c>
      <c r="I60" t="s">
        <v>269</v>
      </c>
      <c r="J60">
        <v>2026</v>
      </c>
      <c r="K60">
        <v>7</v>
      </c>
      <c r="L60" t="s">
        <v>94</v>
      </c>
      <c r="M60" s="108">
        <v>-4278.8832740499993</v>
      </c>
      <c r="N60" s="108">
        <v>1</v>
      </c>
      <c r="O60" s="108">
        <v>-4278.8832740499993</v>
      </c>
      <c r="P60" t="s">
        <v>615</v>
      </c>
    </row>
    <row r="61" spans="1:16" x14ac:dyDescent="0.25">
      <c r="A61" t="s">
        <v>2392</v>
      </c>
      <c r="B61" t="s">
        <v>516</v>
      </c>
      <c r="C61" t="s">
        <v>107</v>
      </c>
      <c r="D61" t="s">
        <v>336</v>
      </c>
      <c r="E61" t="s">
        <v>101</v>
      </c>
      <c r="F61">
        <v>40700</v>
      </c>
      <c r="G61" t="s">
        <v>911</v>
      </c>
      <c r="I61" t="s">
        <v>269</v>
      </c>
      <c r="J61">
        <v>2026</v>
      </c>
      <c r="K61">
        <v>7</v>
      </c>
      <c r="L61" t="s">
        <v>94</v>
      </c>
      <c r="M61" s="108">
        <v>-7237.1538035999993</v>
      </c>
      <c r="N61" s="108">
        <v>1</v>
      </c>
      <c r="O61" s="108">
        <v>-7237.1538035999993</v>
      </c>
      <c r="P61" t="s">
        <v>615</v>
      </c>
    </row>
    <row r="62" spans="1:16" x14ac:dyDescent="0.25">
      <c r="A62" t="s">
        <v>2610</v>
      </c>
      <c r="B62" t="s">
        <v>286</v>
      </c>
      <c r="C62" t="s">
        <v>265</v>
      </c>
      <c r="D62" t="s">
        <v>336</v>
      </c>
      <c r="E62" t="s">
        <v>101</v>
      </c>
      <c r="F62">
        <v>40700</v>
      </c>
      <c r="G62" t="s">
        <v>911</v>
      </c>
      <c r="I62" t="s">
        <v>269</v>
      </c>
      <c r="J62">
        <v>2026</v>
      </c>
      <c r="K62">
        <v>7</v>
      </c>
      <c r="L62" t="s">
        <v>94</v>
      </c>
      <c r="M62" s="108">
        <v>-181249.07385899997</v>
      </c>
      <c r="N62" s="108">
        <v>1</v>
      </c>
      <c r="O62" s="108">
        <v>-181249.07385899997</v>
      </c>
      <c r="P62" t="s">
        <v>615</v>
      </c>
    </row>
    <row r="63" spans="1:16" x14ac:dyDescent="0.25">
      <c r="A63" t="s">
        <v>2610</v>
      </c>
      <c r="B63" t="s">
        <v>366</v>
      </c>
      <c r="C63" t="s">
        <v>265</v>
      </c>
      <c r="D63" t="s">
        <v>336</v>
      </c>
      <c r="E63" t="s">
        <v>101</v>
      </c>
      <c r="F63">
        <v>40700</v>
      </c>
      <c r="G63" t="s">
        <v>911</v>
      </c>
      <c r="I63" t="s">
        <v>269</v>
      </c>
      <c r="J63">
        <v>2026</v>
      </c>
      <c r="K63">
        <v>7</v>
      </c>
      <c r="L63" t="s">
        <v>94</v>
      </c>
      <c r="M63" s="108">
        <v>-14806.161829549997</v>
      </c>
      <c r="N63" s="108">
        <v>1</v>
      </c>
      <c r="O63" s="108">
        <v>-14806.161829549997</v>
      </c>
      <c r="P63" t="s">
        <v>615</v>
      </c>
    </row>
    <row r="64" spans="1:16" x14ac:dyDescent="0.25">
      <c r="A64" t="s">
        <v>2610</v>
      </c>
      <c r="B64" t="s">
        <v>367</v>
      </c>
      <c r="C64" t="s">
        <v>265</v>
      </c>
      <c r="D64" t="s">
        <v>336</v>
      </c>
      <c r="E64" t="s">
        <v>101</v>
      </c>
      <c r="F64">
        <v>40700</v>
      </c>
      <c r="G64" t="s">
        <v>911</v>
      </c>
      <c r="I64" t="s">
        <v>269</v>
      </c>
      <c r="J64">
        <v>2026</v>
      </c>
      <c r="K64">
        <v>7</v>
      </c>
      <c r="L64" t="s">
        <v>94</v>
      </c>
      <c r="M64" s="108">
        <v>-1598.0611006499998</v>
      </c>
      <c r="N64" s="108">
        <v>1</v>
      </c>
      <c r="O64" s="108">
        <v>-1598.0611006499998</v>
      </c>
      <c r="P64" t="s">
        <v>615</v>
      </c>
    </row>
    <row r="65" spans="1:16" x14ac:dyDescent="0.25">
      <c r="A65" t="s">
        <v>2610</v>
      </c>
      <c r="B65" t="s">
        <v>288</v>
      </c>
      <c r="C65" t="s">
        <v>265</v>
      </c>
      <c r="D65" t="s">
        <v>336</v>
      </c>
      <c r="E65" t="s">
        <v>101</v>
      </c>
      <c r="F65">
        <v>40700</v>
      </c>
      <c r="G65" t="s">
        <v>911</v>
      </c>
      <c r="I65" t="s">
        <v>269</v>
      </c>
      <c r="J65">
        <v>2026</v>
      </c>
      <c r="K65">
        <v>7</v>
      </c>
      <c r="L65" t="s">
        <v>94</v>
      </c>
      <c r="M65" s="108">
        <v>-29658.751781399995</v>
      </c>
      <c r="N65" s="108">
        <v>1</v>
      </c>
      <c r="O65" s="108">
        <v>-29658.751781399995</v>
      </c>
      <c r="P65" t="s">
        <v>615</v>
      </c>
    </row>
    <row r="66" spans="1:16" x14ac:dyDescent="0.25">
      <c r="A66" t="s">
        <v>2392</v>
      </c>
      <c r="B66" t="s">
        <v>519</v>
      </c>
      <c r="C66" t="s">
        <v>107</v>
      </c>
      <c r="D66" t="s">
        <v>336</v>
      </c>
      <c r="E66" t="s">
        <v>101</v>
      </c>
      <c r="F66">
        <v>40700</v>
      </c>
      <c r="G66" t="s">
        <v>911</v>
      </c>
      <c r="I66" t="s">
        <v>269</v>
      </c>
      <c r="J66">
        <v>2026</v>
      </c>
      <c r="K66">
        <v>7</v>
      </c>
      <c r="L66" t="s">
        <v>94</v>
      </c>
      <c r="M66" s="108">
        <v>-66652.506865350006</v>
      </c>
      <c r="N66" s="108">
        <v>1</v>
      </c>
      <c r="O66" s="108">
        <v>-66652.506865350006</v>
      </c>
      <c r="P66" t="s">
        <v>615</v>
      </c>
    </row>
    <row r="67" spans="1:16" x14ac:dyDescent="0.25">
      <c r="A67" t="s">
        <v>2392</v>
      </c>
      <c r="B67" t="s">
        <v>370</v>
      </c>
      <c r="C67" t="s">
        <v>107</v>
      </c>
      <c r="D67" t="s">
        <v>336</v>
      </c>
      <c r="E67" t="s">
        <v>101</v>
      </c>
      <c r="F67">
        <v>40700</v>
      </c>
      <c r="G67" t="s">
        <v>911</v>
      </c>
      <c r="I67" t="s">
        <v>269</v>
      </c>
      <c r="J67">
        <v>2026</v>
      </c>
      <c r="K67">
        <v>7</v>
      </c>
      <c r="L67" t="s">
        <v>94</v>
      </c>
      <c r="M67" s="108">
        <v>-3481.2016802500002</v>
      </c>
      <c r="N67" s="108">
        <v>1</v>
      </c>
      <c r="O67" s="108">
        <v>-3481.2016802500002</v>
      </c>
      <c r="P67" t="s">
        <v>615</v>
      </c>
    </row>
    <row r="68" spans="1:16" x14ac:dyDescent="0.25">
      <c r="A68" t="s">
        <v>2610</v>
      </c>
      <c r="B68" t="s">
        <v>520</v>
      </c>
      <c r="C68" t="s">
        <v>265</v>
      </c>
      <c r="D68" t="s">
        <v>336</v>
      </c>
      <c r="E68" t="s">
        <v>101</v>
      </c>
      <c r="F68">
        <v>40700</v>
      </c>
      <c r="G68" t="s">
        <v>911</v>
      </c>
      <c r="I68" t="s">
        <v>269</v>
      </c>
      <c r="J68">
        <v>2026</v>
      </c>
      <c r="K68">
        <v>7</v>
      </c>
      <c r="L68" t="s">
        <v>94</v>
      </c>
      <c r="M68" s="108">
        <v>-44379.29001135</v>
      </c>
      <c r="N68" s="108">
        <v>1</v>
      </c>
      <c r="O68" s="108">
        <v>-44379.29001135</v>
      </c>
      <c r="P68" t="s">
        <v>615</v>
      </c>
    </row>
    <row r="69" spans="1:16" x14ac:dyDescent="0.25">
      <c r="A69" t="s">
        <v>2392</v>
      </c>
      <c r="B69" t="s">
        <v>3165</v>
      </c>
      <c r="C69" t="s">
        <v>107</v>
      </c>
      <c r="D69" t="s">
        <v>336</v>
      </c>
      <c r="E69" t="s">
        <v>101</v>
      </c>
      <c r="F69">
        <v>40700</v>
      </c>
      <c r="G69" t="s">
        <v>911</v>
      </c>
      <c r="I69" t="s">
        <v>269</v>
      </c>
      <c r="J69">
        <v>2026</v>
      </c>
      <c r="K69">
        <v>7</v>
      </c>
      <c r="L69" t="s">
        <v>94</v>
      </c>
      <c r="M69" s="108">
        <v>-111555.9862347</v>
      </c>
      <c r="N69" s="108">
        <v>1</v>
      </c>
      <c r="O69" s="108">
        <v>-111555.9862347</v>
      </c>
      <c r="P69" t="s">
        <v>615</v>
      </c>
    </row>
    <row r="70" spans="1:16" x14ac:dyDescent="0.25">
      <c r="A70" t="s">
        <v>2392</v>
      </c>
      <c r="B70" t="s">
        <v>3166</v>
      </c>
      <c r="C70" t="s">
        <v>107</v>
      </c>
      <c r="D70" t="s">
        <v>336</v>
      </c>
      <c r="E70" t="s">
        <v>101</v>
      </c>
      <c r="F70">
        <v>40700</v>
      </c>
      <c r="G70" t="s">
        <v>911</v>
      </c>
      <c r="I70" t="s">
        <v>269</v>
      </c>
      <c r="J70">
        <v>2026</v>
      </c>
      <c r="K70">
        <v>7</v>
      </c>
      <c r="L70" t="s">
        <v>94</v>
      </c>
      <c r="M70" s="108">
        <v>-54950.480274549998</v>
      </c>
      <c r="N70" s="108">
        <v>1</v>
      </c>
      <c r="O70" s="108">
        <v>-54950.480274549998</v>
      </c>
      <c r="P70" t="s">
        <v>615</v>
      </c>
    </row>
    <row r="71" spans="1:16" x14ac:dyDescent="0.25">
      <c r="A71" t="s">
        <v>2610</v>
      </c>
      <c r="B71" t="s">
        <v>3167</v>
      </c>
      <c r="C71" t="s">
        <v>265</v>
      </c>
      <c r="D71" t="s">
        <v>336</v>
      </c>
      <c r="E71" t="s">
        <v>101</v>
      </c>
      <c r="F71">
        <v>40700</v>
      </c>
      <c r="G71" t="s">
        <v>911</v>
      </c>
      <c r="I71" t="s">
        <v>269</v>
      </c>
      <c r="J71">
        <v>2026</v>
      </c>
      <c r="K71">
        <v>7</v>
      </c>
      <c r="L71" t="s">
        <v>94</v>
      </c>
      <c r="M71" s="108">
        <v>-46984.722095499987</v>
      </c>
      <c r="N71" s="108">
        <v>1</v>
      </c>
      <c r="O71" s="108">
        <v>-46984.722095499987</v>
      </c>
      <c r="P71" t="s">
        <v>615</v>
      </c>
    </row>
    <row r="72" spans="1:16" x14ac:dyDescent="0.25">
      <c r="A72" t="s">
        <v>2734</v>
      </c>
      <c r="B72" t="s">
        <v>3168</v>
      </c>
      <c r="C72" t="s">
        <v>373</v>
      </c>
      <c r="D72" t="s">
        <v>336</v>
      </c>
      <c r="E72" t="s">
        <v>101</v>
      </c>
      <c r="F72">
        <v>40700</v>
      </c>
      <c r="G72" t="s">
        <v>911</v>
      </c>
      <c r="I72" t="s">
        <v>269</v>
      </c>
      <c r="J72">
        <v>2026</v>
      </c>
      <c r="K72">
        <v>7</v>
      </c>
      <c r="L72" t="s">
        <v>94</v>
      </c>
      <c r="M72" s="108">
        <v>-1715.7826329</v>
      </c>
      <c r="N72" s="108">
        <v>1</v>
      </c>
      <c r="O72" s="108">
        <v>-1715.7826329</v>
      </c>
      <c r="P72" t="s">
        <v>615</v>
      </c>
    </row>
    <row r="73" spans="1:16" x14ac:dyDescent="0.25">
      <c r="A73" t="s">
        <v>2632</v>
      </c>
      <c r="B73" t="s">
        <v>564</v>
      </c>
      <c r="C73" t="s">
        <v>389</v>
      </c>
      <c r="D73" t="s">
        <v>336</v>
      </c>
      <c r="E73" t="s">
        <v>101</v>
      </c>
      <c r="F73">
        <v>40700</v>
      </c>
      <c r="G73" t="s">
        <v>911</v>
      </c>
      <c r="I73" t="s">
        <v>269</v>
      </c>
      <c r="J73">
        <v>2026</v>
      </c>
      <c r="K73">
        <v>7</v>
      </c>
      <c r="L73" t="s">
        <v>94</v>
      </c>
      <c r="M73" s="108">
        <v>-21673.348100949999</v>
      </c>
      <c r="N73" s="108">
        <v>1</v>
      </c>
      <c r="O73" s="108">
        <v>-21673.348100949999</v>
      </c>
      <c r="P73" t="s">
        <v>615</v>
      </c>
    </row>
    <row r="74" spans="1:16" x14ac:dyDescent="0.25">
      <c r="A74" t="s">
        <v>2516</v>
      </c>
      <c r="B74" t="s">
        <v>565</v>
      </c>
      <c r="C74" t="s">
        <v>296</v>
      </c>
      <c r="D74" t="s">
        <v>336</v>
      </c>
      <c r="E74" t="s">
        <v>101</v>
      </c>
      <c r="F74">
        <v>40700</v>
      </c>
      <c r="G74" t="s">
        <v>911</v>
      </c>
      <c r="I74" t="s">
        <v>269</v>
      </c>
      <c r="J74">
        <v>2026</v>
      </c>
      <c r="K74">
        <v>7</v>
      </c>
      <c r="L74" t="s">
        <v>94</v>
      </c>
      <c r="M74" s="108">
        <v>-4350.3731936000004</v>
      </c>
      <c r="N74" s="108">
        <v>1</v>
      </c>
      <c r="O74" s="108">
        <v>-4350.3731936000004</v>
      </c>
      <c r="P74" t="s">
        <v>615</v>
      </c>
    </row>
    <row r="75" spans="1:16" x14ac:dyDescent="0.25">
      <c r="A75" t="s">
        <v>2516</v>
      </c>
      <c r="B75" t="s">
        <v>3169</v>
      </c>
      <c r="C75" t="s">
        <v>296</v>
      </c>
      <c r="D75" t="s">
        <v>336</v>
      </c>
      <c r="E75" t="s">
        <v>101</v>
      </c>
      <c r="F75">
        <v>40700</v>
      </c>
      <c r="G75" t="s">
        <v>911</v>
      </c>
      <c r="I75" t="s">
        <v>269</v>
      </c>
      <c r="J75">
        <v>2026</v>
      </c>
      <c r="K75">
        <v>7</v>
      </c>
      <c r="L75" t="s">
        <v>94</v>
      </c>
      <c r="M75" s="108">
        <v>-27725.600873250001</v>
      </c>
      <c r="N75" s="108">
        <v>1</v>
      </c>
      <c r="O75" s="108">
        <v>-27725.600873250001</v>
      </c>
      <c r="P75" t="s">
        <v>615</v>
      </c>
    </row>
    <row r="76" spans="1:16" x14ac:dyDescent="0.25">
      <c r="A76" t="s">
        <v>2377</v>
      </c>
      <c r="B76">
        <v>20190360</v>
      </c>
      <c r="C76" t="s">
        <v>316</v>
      </c>
      <c r="D76" t="s">
        <v>336</v>
      </c>
      <c r="E76" t="s">
        <v>101</v>
      </c>
      <c r="F76">
        <v>40700</v>
      </c>
      <c r="G76" t="s">
        <v>911</v>
      </c>
      <c r="I76" t="s">
        <v>269</v>
      </c>
      <c r="J76">
        <v>2026</v>
      </c>
      <c r="K76">
        <v>7</v>
      </c>
      <c r="L76" t="s">
        <v>94</v>
      </c>
      <c r="M76" s="108">
        <v>-4106.9769488999991</v>
      </c>
      <c r="N76" s="108">
        <v>1</v>
      </c>
      <c r="O76" s="108">
        <v>-4106.9769488999991</v>
      </c>
      <c r="P76" t="s">
        <v>615</v>
      </c>
    </row>
    <row r="77" spans="1:16" x14ac:dyDescent="0.25">
      <c r="A77" t="s">
        <v>2377</v>
      </c>
      <c r="B77">
        <v>20180244</v>
      </c>
      <c r="C77" t="s">
        <v>316</v>
      </c>
      <c r="D77" t="s">
        <v>336</v>
      </c>
      <c r="E77" t="s">
        <v>101</v>
      </c>
      <c r="F77">
        <v>40700</v>
      </c>
      <c r="G77" t="s">
        <v>911</v>
      </c>
      <c r="I77" t="s">
        <v>269</v>
      </c>
      <c r="J77">
        <v>2026</v>
      </c>
      <c r="K77">
        <v>7</v>
      </c>
      <c r="L77" t="s">
        <v>94</v>
      </c>
      <c r="M77" s="108">
        <v>-142318.55700299997</v>
      </c>
      <c r="N77" s="108">
        <v>1</v>
      </c>
      <c r="O77" s="108">
        <v>-142318.55700299997</v>
      </c>
      <c r="P77" t="s">
        <v>615</v>
      </c>
    </row>
    <row r="78" spans="1:16" x14ac:dyDescent="0.25">
      <c r="A78" t="s">
        <v>2516</v>
      </c>
      <c r="B78" t="s">
        <v>306</v>
      </c>
      <c r="C78" t="s">
        <v>296</v>
      </c>
      <c r="D78" t="s">
        <v>336</v>
      </c>
      <c r="E78" t="s">
        <v>101</v>
      </c>
      <c r="F78">
        <v>40700</v>
      </c>
      <c r="G78" t="s">
        <v>911</v>
      </c>
      <c r="I78" t="s">
        <v>269</v>
      </c>
      <c r="J78">
        <v>2026</v>
      </c>
      <c r="K78">
        <v>7</v>
      </c>
      <c r="L78" t="s">
        <v>94</v>
      </c>
      <c r="M78" s="108">
        <v>-17935.697298749998</v>
      </c>
      <c r="N78" s="108">
        <v>1</v>
      </c>
      <c r="O78" s="108">
        <v>-17935.697298749998</v>
      </c>
      <c r="P78" t="s">
        <v>615</v>
      </c>
    </row>
    <row r="79" spans="1:16" x14ac:dyDescent="0.25">
      <c r="A79" t="s">
        <v>2382</v>
      </c>
      <c r="B79" t="s">
        <v>2131</v>
      </c>
      <c r="C79" t="s">
        <v>451</v>
      </c>
      <c r="D79" t="s">
        <v>336</v>
      </c>
      <c r="E79" t="s">
        <v>101</v>
      </c>
      <c r="F79">
        <v>40700</v>
      </c>
      <c r="G79" t="s">
        <v>911</v>
      </c>
      <c r="I79" t="s">
        <v>269</v>
      </c>
      <c r="J79">
        <v>2026</v>
      </c>
      <c r="K79">
        <v>7</v>
      </c>
      <c r="L79" t="s">
        <v>94</v>
      </c>
      <c r="M79" s="108">
        <v>-5481.1576645000005</v>
      </c>
      <c r="N79" s="108">
        <v>1</v>
      </c>
      <c r="O79" s="108">
        <v>-5481.1576645000005</v>
      </c>
      <c r="P79" t="s">
        <v>615</v>
      </c>
    </row>
    <row r="80" spans="1:16" x14ac:dyDescent="0.25">
      <c r="A80" t="s">
        <v>2516</v>
      </c>
      <c r="B80" t="s">
        <v>308</v>
      </c>
      <c r="C80" t="s">
        <v>296</v>
      </c>
      <c r="D80" t="s">
        <v>336</v>
      </c>
      <c r="E80" t="s">
        <v>101</v>
      </c>
      <c r="F80">
        <v>40700</v>
      </c>
      <c r="G80" t="s">
        <v>911</v>
      </c>
      <c r="I80" t="s">
        <v>269</v>
      </c>
      <c r="J80">
        <v>2026</v>
      </c>
      <c r="K80">
        <v>7</v>
      </c>
      <c r="L80" t="s">
        <v>94</v>
      </c>
      <c r="M80" s="108">
        <v>-25711.3269812</v>
      </c>
      <c r="N80" s="108">
        <v>1</v>
      </c>
      <c r="O80" s="108">
        <v>-25711.3269812</v>
      </c>
      <c r="P80" t="s">
        <v>615</v>
      </c>
    </row>
    <row r="81" spans="1:16" x14ac:dyDescent="0.25">
      <c r="A81" t="s">
        <v>2377</v>
      </c>
      <c r="B81">
        <v>20190341</v>
      </c>
      <c r="C81" t="s">
        <v>316</v>
      </c>
      <c r="D81" t="s">
        <v>336</v>
      </c>
      <c r="E81" t="s">
        <v>101</v>
      </c>
      <c r="F81">
        <v>40700</v>
      </c>
      <c r="G81" t="s">
        <v>911</v>
      </c>
      <c r="I81" t="s">
        <v>269</v>
      </c>
      <c r="J81">
        <v>2026</v>
      </c>
      <c r="K81">
        <v>7</v>
      </c>
      <c r="L81" t="s">
        <v>94</v>
      </c>
      <c r="M81" s="108">
        <v>-8925.0716481499985</v>
      </c>
      <c r="N81" s="108">
        <v>1</v>
      </c>
      <c r="O81" s="108">
        <v>-8925.0716481499985</v>
      </c>
      <c r="P81" t="s">
        <v>615</v>
      </c>
    </row>
    <row r="82" spans="1:16" x14ac:dyDescent="0.25">
      <c r="A82" t="s">
        <v>2377</v>
      </c>
      <c r="B82">
        <v>20230016</v>
      </c>
      <c r="C82" t="s">
        <v>316</v>
      </c>
      <c r="D82" t="s">
        <v>336</v>
      </c>
      <c r="E82" t="s">
        <v>101</v>
      </c>
      <c r="F82">
        <v>40700</v>
      </c>
      <c r="G82" t="s">
        <v>911</v>
      </c>
      <c r="I82" t="s">
        <v>269</v>
      </c>
      <c r="J82">
        <v>2026</v>
      </c>
      <c r="K82">
        <v>7</v>
      </c>
      <c r="L82" t="s">
        <v>94</v>
      </c>
      <c r="M82" s="108">
        <v>-6257.8659524499999</v>
      </c>
      <c r="N82" s="108">
        <v>1</v>
      </c>
      <c r="O82" s="108">
        <v>-6257.8659524499999</v>
      </c>
      <c r="P82" t="s">
        <v>615</v>
      </c>
    </row>
    <row r="83" spans="1:16" x14ac:dyDescent="0.25">
      <c r="A83" t="s">
        <v>2377</v>
      </c>
      <c r="B83">
        <v>20200041</v>
      </c>
      <c r="C83" t="s">
        <v>316</v>
      </c>
      <c r="D83" t="s">
        <v>336</v>
      </c>
      <c r="E83" t="s">
        <v>101</v>
      </c>
      <c r="F83">
        <v>40700</v>
      </c>
      <c r="G83" t="s">
        <v>911</v>
      </c>
      <c r="I83" t="s">
        <v>269</v>
      </c>
      <c r="J83">
        <v>2026</v>
      </c>
      <c r="K83">
        <v>7</v>
      </c>
      <c r="L83" t="s">
        <v>94</v>
      </c>
      <c r="M83" s="108">
        <v>-232910.64119084997</v>
      </c>
      <c r="N83" s="108">
        <v>1</v>
      </c>
      <c r="O83" s="108">
        <v>-232910.64119084997</v>
      </c>
      <c r="P83" t="s">
        <v>615</v>
      </c>
    </row>
    <row r="84" spans="1:16" x14ac:dyDescent="0.25">
      <c r="A84" t="s">
        <v>2516</v>
      </c>
      <c r="B84" t="s">
        <v>580</v>
      </c>
      <c r="C84" t="s">
        <v>296</v>
      </c>
      <c r="D84" t="s">
        <v>336</v>
      </c>
      <c r="E84" t="s">
        <v>101</v>
      </c>
      <c r="F84">
        <v>40700</v>
      </c>
      <c r="G84" t="s">
        <v>911</v>
      </c>
      <c r="I84" t="s">
        <v>269</v>
      </c>
      <c r="J84">
        <v>2026</v>
      </c>
      <c r="K84">
        <v>7</v>
      </c>
      <c r="L84" t="s">
        <v>94</v>
      </c>
      <c r="M84" s="108">
        <v>-22262.3678865</v>
      </c>
      <c r="N84" s="108">
        <v>1</v>
      </c>
      <c r="O84" s="108">
        <v>-22262.3678865</v>
      </c>
      <c r="P84" t="s">
        <v>615</v>
      </c>
    </row>
    <row r="85" spans="1:16" x14ac:dyDescent="0.25">
      <c r="A85" t="s">
        <v>2516</v>
      </c>
      <c r="B85" t="s">
        <v>581</v>
      </c>
      <c r="C85" t="s">
        <v>296</v>
      </c>
      <c r="D85" t="s">
        <v>336</v>
      </c>
      <c r="E85" t="s">
        <v>101</v>
      </c>
      <c r="F85">
        <v>40700</v>
      </c>
      <c r="G85" t="s">
        <v>911</v>
      </c>
      <c r="I85" t="s">
        <v>269</v>
      </c>
      <c r="J85">
        <v>2026</v>
      </c>
      <c r="K85">
        <v>7</v>
      </c>
      <c r="L85" t="s">
        <v>94</v>
      </c>
      <c r="M85" s="108">
        <v>-3286.6926571499998</v>
      </c>
      <c r="N85" s="108">
        <v>1</v>
      </c>
      <c r="O85" s="108">
        <v>-3286.6926571499998</v>
      </c>
      <c r="P85" t="s">
        <v>615</v>
      </c>
    </row>
    <row r="86" spans="1:16" x14ac:dyDescent="0.25">
      <c r="A86" t="s">
        <v>2377</v>
      </c>
      <c r="B86">
        <v>20210081</v>
      </c>
      <c r="C86" t="s">
        <v>316</v>
      </c>
      <c r="D86" t="s">
        <v>336</v>
      </c>
      <c r="E86" t="s">
        <v>101</v>
      </c>
      <c r="F86">
        <v>40700</v>
      </c>
      <c r="G86" t="s">
        <v>911</v>
      </c>
      <c r="I86" t="s">
        <v>269</v>
      </c>
      <c r="J86">
        <v>2026</v>
      </c>
      <c r="K86">
        <v>7</v>
      </c>
      <c r="L86" t="s">
        <v>94</v>
      </c>
      <c r="M86" s="108">
        <v>-55594.140646100008</v>
      </c>
      <c r="N86" s="108">
        <v>1</v>
      </c>
      <c r="O86" s="108">
        <v>-55594.140646100008</v>
      </c>
      <c r="P86" t="s">
        <v>615</v>
      </c>
    </row>
    <row r="87" spans="1:16" x14ac:dyDescent="0.25">
      <c r="A87" t="s">
        <v>2516</v>
      </c>
      <c r="B87" t="s">
        <v>585</v>
      </c>
      <c r="C87" t="s">
        <v>296</v>
      </c>
      <c r="D87" t="s">
        <v>336</v>
      </c>
      <c r="E87" t="s">
        <v>101</v>
      </c>
      <c r="F87">
        <v>40700</v>
      </c>
      <c r="G87" t="s">
        <v>911</v>
      </c>
      <c r="I87" t="s">
        <v>269</v>
      </c>
      <c r="J87">
        <v>2026</v>
      </c>
      <c r="K87">
        <v>7</v>
      </c>
      <c r="L87" t="s">
        <v>94</v>
      </c>
      <c r="M87" s="108">
        <v>-6844.8797024999994</v>
      </c>
      <c r="N87" s="108">
        <v>1</v>
      </c>
      <c r="O87" s="108">
        <v>-6844.8797024999994</v>
      </c>
      <c r="P87" t="s">
        <v>615</v>
      </c>
    </row>
    <row r="88" spans="1:16" x14ac:dyDescent="0.25">
      <c r="A88" t="s">
        <v>2516</v>
      </c>
      <c r="B88" t="s">
        <v>586</v>
      </c>
      <c r="C88" t="s">
        <v>296</v>
      </c>
      <c r="D88" t="s">
        <v>336</v>
      </c>
      <c r="E88" t="s">
        <v>101</v>
      </c>
      <c r="F88">
        <v>40700</v>
      </c>
      <c r="G88" t="s">
        <v>911</v>
      </c>
      <c r="I88" t="s">
        <v>269</v>
      </c>
      <c r="J88">
        <v>2026</v>
      </c>
      <c r="K88">
        <v>7</v>
      </c>
      <c r="L88" t="s">
        <v>94</v>
      </c>
      <c r="M88" s="108">
        <v>-9676.4779604499963</v>
      </c>
      <c r="N88" s="108">
        <v>1</v>
      </c>
      <c r="O88" s="108">
        <v>-9676.4779604499963</v>
      </c>
      <c r="P88" t="s">
        <v>615</v>
      </c>
    </row>
    <row r="89" spans="1:16" x14ac:dyDescent="0.25">
      <c r="A89" t="s">
        <v>2516</v>
      </c>
      <c r="B89" t="s">
        <v>311</v>
      </c>
      <c r="C89" t="s">
        <v>296</v>
      </c>
      <c r="D89" t="s">
        <v>336</v>
      </c>
      <c r="E89" t="s">
        <v>101</v>
      </c>
      <c r="F89">
        <v>40700</v>
      </c>
      <c r="G89" t="s">
        <v>911</v>
      </c>
      <c r="I89" t="s">
        <v>269</v>
      </c>
      <c r="J89">
        <v>2026</v>
      </c>
      <c r="K89">
        <v>7</v>
      </c>
      <c r="L89" t="s">
        <v>94</v>
      </c>
      <c r="M89" s="108">
        <v>-3935.3053435499996</v>
      </c>
      <c r="N89" s="108">
        <v>1</v>
      </c>
      <c r="O89" s="108">
        <v>-3935.3053435499996</v>
      </c>
      <c r="P89" t="s">
        <v>615</v>
      </c>
    </row>
    <row r="90" spans="1:16" x14ac:dyDescent="0.25">
      <c r="A90" t="s">
        <v>2516</v>
      </c>
      <c r="B90" t="s">
        <v>383</v>
      </c>
      <c r="C90" t="s">
        <v>296</v>
      </c>
      <c r="D90" t="s">
        <v>336</v>
      </c>
      <c r="E90" t="s">
        <v>101</v>
      </c>
      <c r="F90">
        <v>40700</v>
      </c>
      <c r="G90" t="s">
        <v>911</v>
      </c>
      <c r="I90" t="s">
        <v>269</v>
      </c>
      <c r="J90">
        <v>2026</v>
      </c>
      <c r="K90">
        <v>7</v>
      </c>
      <c r="L90" t="s">
        <v>94</v>
      </c>
      <c r="M90" s="108">
        <v>-11177.670745499998</v>
      </c>
      <c r="N90" s="108">
        <v>1</v>
      </c>
      <c r="O90" s="108">
        <v>-11177.670745499998</v>
      </c>
      <c r="P90" t="s">
        <v>615</v>
      </c>
    </row>
    <row r="91" spans="1:16" x14ac:dyDescent="0.25">
      <c r="A91" t="s">
        <v>2377</v>
      </c>
      <c r="B91">
        <v>20240178</v>
      </c>
      <c r="C91" t="s">
        <v>316</v>
      </c>
      <c r="D91" t="s">
        <v>336</v>
      </c>
      <c r="E91" t="s">
        <v>101</v>
      </c>
      <c r="F91">
        <v>40700</v>
      </c>
      <c r="G91" t="s">
        <v>911</v>
      </c>
      <c r="I91" t="s">
        <v>269</v>
      </c>
      <c r="J91">
        <v>2026</v>
      </c>
      <c r="K91">
        <v>7</v>
      </c>
      <c r="L91" t="s">
        <v>94</v>
      </c>
      <c r="M91" s="108">
        <v>-173377.86272589999</v>
      </c>
      <c r="N91" s="108">
        <v>1</v>
      </c>
      <c r="O91" s="108">
        <v>-173377.86272589999</v>
      </c>
      <c r="P91" t="s">
        <v>615</v>
      </c>
    </row>
    <row r="92" spans="1:16" x14ac:dyDescent="0.25">
      <c r="A92" t="s">
        <v>2377</v>
      </c>
      <c r="B92">
        <v>20220196</v>
      </c>
      <c r="C92" t="s">
        <v>316</v>
      </c>
      <c r="D92" t="s">
        <v>336</v>
      </c>
      <c r="E92" t="s">
        <v>101</v>
      </c>
      <c r="F92">
        <v>40700</v>
      </c>
      <c r="G92" t="s">
        <v>911</v>
      </c>
      <c r="I92" t="s">
        <v>269</v>
      </c>
      <c r="J92">
        <v>2026</v>
      </c>
      <c r="K92">
        <v>7</v>
      </c>
      <c r="L92" t="s">
        <v>94</v>
      </c>
      <c r="M92" s="108">
        <v>-101441.3887564</v>
      </c>
      <c r="N92" s="108">
        <v>1</v>
      </c>
      <c r="O92" s="108">
        <v>-101441.3887564</v>
      </c>
      <c r="P92" t="s">
        <v>615</v>
      </c>
    </row>
    <row r="93" spans="1:16" x14ac:dyDescent="0.25">
      <c r="A93" t="s">
        <v>2377</v>
      </c>
      <c r="B93">
        <v>20250002</v>
      </c>
      <c r="C93" t="s">
        <v>316</v>
      </c>
      <c r="D93" t="s">
        <v>336</v>
      </c>
      <c r="E93" t="s">
        <v>101</v>
      </c>
      <c r="F93">
        <v>40700</v>
      </c>
      <c r="G93" t="s">
        <v>911</v>
      </c>
      <c r="I93" t="s">
        <v>269</v>
      </c>
      <c r="J93">
        <v>2026</v>
      </c>
      <c r="K93">
        <v>7</v>
      </c>
      <c r="L93" t="s">
        <v>94</v>
      </c>
      <c r="M93" s="108">
        <v>-4431.4142984999999</v>
      </c>
      <c r="N93" s="108">
        <v>1</v>
      </c>
      <c r="O93" s="108">
        <v>-4431.4142984999999</v>
      </c>
      <c r="P93" t="s">
        <v>615</v>
      </c>
    </row>
    <row r="94" spans="1:16" x14ac:dyDescent="0.25">
      <c r="A94" t="s">
        <v>2516</v>
      </c>
      <c r="B94" t="s">
        <v>3139</v>
      </c>
      <c r="C94" t="s">
        <v>296</v>
      </c>
      <c r="D94" t="s">
        <v>336</v>
      </c>
      <c r="E94" t="s">
        <v>101</v>
      </c>
      <c r="F94">
        <v>40700</v>
      </c>
      <c r="G94" t="s">
        <v>911</v>
      </c>
      <c r="I94" t="s">
        <v>269</v>
      </c>
      <c r="J94">
        <v>2026</v>
      </c>
      <c r="K94">
        <v>7</v>
      </c>
      <c r="L94" t="s">
        <v>94</v>
      </c>
      <c r="M94" s="108">
        <v>-730.7250415499999</v>
      </c>
      <c r="N94" s="108">
        <v>1</v>
      </c>
      <c r="O94" s="108">
        <v>-730.7250415499999</v>
      </c>
      <c r="P94" t="s">
        <v>615</v>
      </c>
    </row>
    <row r="95" spans="1:16" x14ac:dyDescent="0.25">
      <c r="A95" t="s">
        <v>2699</v>
      </c>
      <c r="B95" t="s">
        <v>3170</v>
      </c>
      <c r="C95" t="s">
        <v>576</v>
      </c>
      <c r="D95" t="s">
        <v>336</v>
      </c>
      <c r="E95" t="s">
        <v>101</v>
      </c>
      <c r="F95">
        <v>40700</v>
      </c>
      <c r="G95" t="s">
        <v>911</v>
      </c>
      <c r="I95" t="s">
        <v>269</v>
      </c>
      <c r="J95">
        <v>2026</v>
      </c>
      <c r="K95">
        <v>7</v>
      </c>
      <c r="L95" t="s">
        <v>94</v>
      </c>
      <c r="M95" s="108">
        <v>-27077.306150299992</v>
      </c>
      <c r="N95" s="108">
        <v>1</v>
      </c>
      <c r="O95" s="108">
        <v>-27077.306150299992</v>
      </c>
      <c r="P95" t="s">
        <v>615</v>
      </c>
    </row>
    <row r="96" spans="1:16" x14ac:dyDescent="0.25">
      <c r="A96" t="s">
        <v>2382</v>
      </c>
      <c r="B96" t="s">
        <v>2169</v>
      </c>
      <c r="C96" t="s">
        <v>318</v>
      </c>
      <c r="D96" t="s">
        <v>336</v>
      </c>
      <c r="E96" t="s">
        <v>101</v>
      </c>
      <c r="F96">
        <v>40700</v>
      </c>
      <c r="G96" t="s">
        <v>911</v>
      </c>
      <c r="I96" t="s">
        <v>269</v>
      </c>
      <c r="J96">
        <v>2026</v>
      </c>
      <c r="K96">
        <v>7</v>
      </c>
      <c r="L96" t="s">
        <v>94</v>
      </c>
      <c r="M96" s="108">
        <v>-90.245669149999955</v>
      </c>
      <c r="N96" s="108">
        <v>1</v>
      </c>
      <c r="O96" s="108">
        <v>-90.245669149999955</v>
      </c>
      <c r="P96" t="s">
        <v>615</v>
      </c>
    </row>
    <row r="97" spans="1:16" x14ac:dyDescent="0.25">
      <c r="A97" t="s">
        <v>2382</v>
      </c>
      <c r="B97" t="s">
        <v>609</v>
      </c>
      <c r="C97" t="s">
        <v>610</v>
      </c>
      <c r="D97" t="s">
        <v>336</v>
      </c>
      <c r="E97" t="s">
        <v>101</v>
      </c>
      <c r="F97">
        <v>40700</v>
      </c>
      <c r="G97" t="s">
        <v>911</v>
      </c>
      <c r="I97" t="s">
        <v>269</v>
      </c>
      <c r="J97">
        <v>2026</v>
      </c>
      <c r="K97">
        <v>7</v>
      </c>
      <c r="L97" t="s">
        <v>94</v>
      </c>
      <c r="M97" s="108">
        <v>-205302.76594380001</v>
      </c>
      <c r="N97" s="108">
        <v>1</v>
      </c>
      <c r="O97" s="108">
        <v>-205302.76594380001</v>
      </c>
      <c r="P97" t="s">
        <v>615</v>
      </c>
    </row>
    <row r="98" spans="1:16" x14ac:dyDescent="0.25">
      <c r="A98" t="s">
        <v>2699</v>
      </c>
      <c r="B98" t="s">
        <v>3171</v>
      </c>
      <c r="C98" t="s">
        <v>576</v>
      </c>
      <c r="D98" t="s">
        <v>336</v>
      </c>
      <c r="E98" t="s">
        <v>101</v>
      </c>
      <c r="F98">
        <v>40700</v>
      </c>
      <c r="G98" t="s">
        <v>911</v>
      </c>
      <c r="I98" t="s">
        <v>269</v>
      </c>
      <c r="J98">
        <v>2026</v>
      </c>
      <c r="K98">
        <v>7</v>
      </c>
      <c r="L98" t="s">
        <v>94</v>
      </c>
      <c r="M98" s="108">
        <v>-381.2777514</v>
      </c>
      <c r="N98" s="108">
        <v>1</v>
      </c>
      <c r="O98" s="108">
        <v>-381.2777514</v>
      </c>
      <c r="P98" t="s">
        <v>615</v>
      </c>
    </row>
    <row r="99" spans="1:16" x14ac:dyDescent="0.25">
      <c r="A99" t="s">
        <v>2610</v>
      </c>
      <c r="B99" t="s">
        <v>268</v>
      </c>
      <c r="C99" t="s">
        <v>265</v>
      </c>
      <c r="D99" t="s">
        <v>336</v>
      </c>
      <c r="E99" t="s">
        <v>102</v>
      </c>
      <c r="F99">
        <v>40700</v>
      </c>
      <c r="G99" t="s">
        <v>911</v>
      </c>
      <c r="I99" t="s">
        <v>186</v>
      </c>
      <c r="J99">
        <v>2026</v>
      </c>
      <c r="K99">
        <v>7</v>
      </c>
      <c r="L99" t="s">
        <v>94</v>
      </c>
      <c r="M99" s="108">
        <v>-398.53375064999994</v>
      </c>
      <c r="N99" s="108">
        <v>1</v>
      </c>
      <c r="O99" s="108">
        <v>-398.53375064999994</v>
      </c>
      <c r="P99" t="s">
        <v>615</v>
      </c>
    </row>
    <row r="100" spans="1:16" x14ac:dyDescent="0.25">
      <c r="A100" t="s">
        <v>2610</v>
      </c>
      <c r="B100" t="s">
        <v>397</v>
      </c>
      <c r="C100" t="s">
        <v>265</v>
      </c>
      <c r="D100" t="s">
        <v>336</v>
      </c>
      <c r="E100" t="s">
        <v>102</v>
      </c>
      <c r="F100">
        <v>40700</v>
      </c>
      <c r="G100" t="s">
        <v>911</v>
      </c>
      <c r="I100" t="s">
        <v>186</v>
      </c>
      <c r="J100">
        <v>2026</v>
      </c>
      <c r="K100">
        <v>7</v>
      </c>
      <c r="L100" t="s">
        <v>94</v>
      </c>
      <c r="M100" s="108">
        <v>-34.734436450000004</v>
      </c>
      <c r="N100" s="108">
        <v>1</v>
      </c>
      <c r="O100" s="108">
        <v>-34.734436450000004</v>
      </c>
      <c r="P100" t="s">
        <v>615</v>
      </c>
    </row>
    <row r="101" spans="1:16" x14ac:dyDescent="0.25">
      <c r="A101" t="s">
        <v>2610</v>
      </c>
      <c r="B101" t="s">
        <v>398</v>
      </c>
      <c r="C101" t="s">
        <v>265</v>
      </c>
      <c r="D101" t="s">
        <v>336</v>
      </c>
      <c r="E101" t="s">
        <v>102</v>
      </c>
      <c r="F101">
        <v>40700</v>
      </c>
      <c r="G101" t="s">
        <v>911</v>
      </c>
      <c r="I101" t="s">
        <v>186</v>
      </c>
      <c r="J101">
        <v>2026</v>
      </c>
      <c r="K101">
        <v>7</v>
      </c>
      <c r="L101" t="s">
        <v>94</v>
      </c>
      <c r="M101" s="108">
        <v>-199.99901004999998</v>
      </c>
      <c r="N101" s="108">
        <v>1</v>
      </c>
      <c r="O101" s="108">
        <v>-199.99901004999998</v>
      </c>
      <c r="P101" t="s">
        <v>615</v>
      </c>
    </row>
    <row r="102" spans="1:16" x14ac:dyDescent="0.25">
      <c r="A102" t="s">
        <v>2610</v>
      </c>
      <c r="B102" t="s">
        <v>715</v>
      </c>
      <c r="C102" t="s">
        <v>265</v>
      </c>
      <c r="D102" t="s">
        <v>336</v>
      </c>
      <c r="E102" t="s">
        <v>102</v>
      </c>
      <c r="F102">
        <v>40700</v>
      </c>
      <c r="G102" t="s">
        <v>911</v>
      </c>
      <c r="I102" t="s">
        <v>186</v>
      </c>
      <c r="J102">
        <v>2026</v>
      </c>
      <c r="K102">
        <v>7</v>
      </c>
      <c r="L102" t="s">
        <v>94</v>
      </c>
      <c r="M102" s="108">
        <v>-62.071105249999995</v>
      </c>
      <c r="N102" s="108">
        <v>1</v>
      </c>
      <c r="O102" s="108">
        <v>-62.071105249999995</v>
      </c>
      <c r="P102" t="s">
        <v>615</v>
      </c>
    </row>
    <row r="103" spans="1:16" x14ac:dyDescent="0.25">
      <c r="A103" t="s">
        <v>2610</v>
      </c>
      <c r="B103" t="s">
        <v>399</v>
      </c>
      <c r="C103" t="s">
        <v>265</v>
      </c>
      <c r="D103" t="s">
        <v>336</v>
      </c>
      <c r="E103" t="s">
        <v>102</v>
      </c>
      <c r="F103">
        <v>40700</v>
      </c>
      <c r="G103" t="s">
        <v>911</v>
      </c>
      <c r="I103" t="s">
        <v>186</v>
      </c>
      <c r="J103">
        <v>2026</v>
      </c>
      <c r="K103">
        <v>7</v>
      </c>
      <c r="L103" t="s">
        <v>94</v>
      </c>
      <c r="M103" s="108">
        <v>-194.21698799999999</v>
      </c>
      <c r="N103" s="108">
        <v>1</v>
      </c>
      <c r="O103" s="108">
        <v>-194.21698799999999</v>
      </c>
      <c r="P103" t="s">
        <v>615</v>
      </c>
    </row>
    <row r="104" spans="1:16" x14ac:dyDescent="0.25">
      <c r="A104" t="s">
        <v>2610</v>
      </c>
      <c r="B104" t="s">
        <v>271</v>
      </c>
      <c r="C104" t="s">
        <v>265</v>
      </c>
      <c r="D104" t="s">
        <v>336</v>
      </c>
      <c r="E104" t="s">
        <v>102</v>
      </c>
      <c r="F104">
        <v>40700</v>
      </c>
      <c r="G104" t="s">
        <v>911</v>
      </c>
      <c r="I104" t="s">
        <v>186</v>
      </c>
      <c r="J104">
        <v>2026</v>
      </c>
      <c r="K104">
        <v>7</v>
      </c>
      <c r="L104" t="s">
        <v>94</v>
      </c>
      <c r="M104" s="108">
        <v>-20.349660799999999</v>
      </c>
      <c r="N104" s="108">
        <v>1</v>
      </c>
      <c r="O104" s="108">
        <v>-20.349660799999999</v>
      </c>
      <c r="P104" t="s">
        <v>615</v>
      </c>
    </row>
    <row r="105" spans="1:16" x14ac:dyDescent="0.25">
      <c r="A105" t="s">
        <v>2610</v>
      </c>
      <c r="B105" t="s">
        <v>3155</v>
      </c>
      <c r="C105" t="s">
        <v>265</v>
      </c>
      <c r="D105" t="s">
        <v>336</v>
      </c>
      <c r="E105" t="s">
        <v>102</v>
      </c>
      <c r="F105">
        <v>40700</v>
      </c>
      <c r="G105" t="s">
        <v>911</v>
      </c>
      <c r="I105" t="s">
        <v>186</v>
      </c>
      <c r="J105">
        <v>2026</v>
      </c>
      <c r="K105">
        <v>7</v>
      </c>
      <c r="L105" t="s">
        <v>94</v>
      </c>
      <c r="M105" s="108">
        <v>-44.352489649999995</v>
      </c>
      <c r="N105" s="108">
        <v>1</v>
      </c>
      <c r="O105" s="108">
        <v>-44.352489649999995</v>
      </c>
      <c r="P105" t="s">
        <v>615</v>
      </c>
    </row>
    <row r="106" spans="1:16" x14ac:dyDescent="0.25">
      <c r="A106" t="s">
        <v>2610</v>
      </c>
      <c r="B106" t="s">
        <v>3173</v>
      </c>
      <c r="C106" t="s">
        <v>265</v>
      </c>
      <c r="D106" t="s">
        <v>336</v>
      </c>
      <c r="E106" t="s">
        <v>102</v>
      </c>
      <c r="F106">
        <v>40700</v>
      </c>
      <c r="G106" t="s">
        <v>911</v>
      </c>
      <c r="I106" t="s">
        <v>186</v>
      </c>
      <c r="J106">
        <v>2026</v>
      </c>
      <c r="K106">
        <v>7</v>
      </c>
      <c r="L106" t="s">
        <v>94</v>
      </c>
      <c r="M106" s="108">
        <v>-66.23874635</v>
      </c>
      <c r="N106" s="108">
        <v>1</v>
      </c>
      <c r="O106" s="108">
        <v>-66.23874635</v>
      </c>
      <c r="P106" t="s">
        <v>615</v>
      </c>
    </row>
    <row r="107" spans="1:16" x14ac:dyDescent="0.25">
      <c r="A107" t="s">
        <v>2610</v>
      </c>
      <c r="B107" t="s">
        <v>3156</v>
      </c>
      <c r="C107" t="s">
        <v>265</v>
      </c>
      <c r="D107" t="s">
        <v>336</v>
      </c>
      <c r="E107" t="s">
        <v>102</v>
      </c>
      <c r="F107">
        <v>40700</v>
      </c>
      <c r="G107" t="s">
        <v>911</v>
      </c>
      <c r="I107" t="s">
        <v>186</v>
      </c>
      <c r="J107">
        <v>2026</v>
      </c>
      <c r="K107">
        <v>7</v>
      </c>
      <c r="L107" t="s">
        <v>94</v>
      </c>
      <c r="M107" s="108">
        <v>-231.62204449999996</v>
      </c>
      <c r="N107" s="108">
        <v>1</v>
      </c>
      <c r="O107" s="108">
        <v>-231.62204449999996</v>
      </c>
      <c r="P107" t="s">
        <v>615</v>
      </c>
    </row>
    <row r="108" spans="1:16" x14ac:dyDescent="0.25">
      <c r="A108" t="s">
        <v>2610</v>
      </c>
      <c r="B108" t="s">
        <v>3158</v>
      </c>
      <c r="C108" t="s">
        <v>265</v>
      </c>
      <c r="D108" t="s">
        <v>336</v>
      </c>
      <c r="E108" t="s">
        <v>102</v>
      </c>
      <c r="F108">
        <v>40700</v>
      </c>
      <c r="G108" t="s">
        <v>911</v>
      </c>
      <c r="I108" t="s">
        <v>186</v>
      </c>
      <c r="J108">
        <v>2026</v>
      </c>
      <c r="K108">
        <v>7</v>
      </c>
      <c r="L108" t="s">
        <v>94</v>
      </c>
      <c r="M108" s="108">
        <v>-2009.3788924999999</v>
      </c>
      <c r="N108" s="108">
        <v>1</v>
      </c>
      <c r="O108" s="108">
        <v>-2009.3788924999999</v>
      </c>
      <c r="P108" t="s">
        <v>615</v>
      </c>
    </row>
    <row r="109" spans="1:16" x14ac:dyDescent="0.25">
      <c r="A109" t="s">
        <v>1005</v>
      </c>
      <c r="B109" t="s">
        <v>403</v>
      </c>
      <c r="C109" t="s">
        <v>133</v>
      </c>
      <c r="D109" t="s">
        <v>336</v>
      </c>
      <c r="E109" t="s">
        <v>102</v>
      </c>
      <c r="F109">
        <v>40700</v>
      </c>
      <c r="G109" t="s">
        <v>911</v>
      </c>
      <c r="I109" t="s">
        <v>186</v>
      </c>
      <c r="J109">
        <v>2026</v>
      </c>
      <c r="K109">
        <v>7</v>
      </c>
      <c r="L109" t="s">
        <v>94</v>
      </c>
      <c r="M109" s="108">
        <v>-1899.5245674999999</v>
      </c>
      <c r="N109" s="108">
        <v>1</v>
      </c>
      <c r="O109" s="108">
        <v>-1899.5245674999999</v>
      </c>
      <c r="P109" t="s">
        <v>615</v>
      </c>
    </row>
    <row r="110" spans="1:16" x14ac:dyDescent="0.25">
      <c r="A110" t="s">
        <v>2392</v>
      </c>
      <c r="B110" t="s">
        <v>1535</v>
      </c>
      <c r="C110" t="s">
        <v>107</v>
      </c>
      <c r="D110" t="s">
        <v>336</v>
      </c>
      <c r="E110" t="s">
        <v>102</v>
      </c>
      <c r="F110">
        <v>40700</v>
      </c>
      <c r="G110" t="s">
        <v>911</v>
      </c>
      <c r="I110" t="s">
        <v>186</v>
      </c>
      <c r="J110">
        <v>2026</v>
      </c>
      <c r="K110">
        <v>7</v>
      </c>
      <c r="L110" t="s">
        <v>94</v>
      </c>
      <c r="M110" s="108">
        <v>-369.97026149999999</v>
      </c>
      <c r="N110" s="108">
        <v>1</v>
      </c>
      <c r="O110" s="108">
        <v>-369.97026149999999</v>
      </c>
      <c r="P110" t="s">
        <v>615</v>
      </c>
    </row>
    <row r="111" spans="1:16" x14ac:dyDescent="0.25">
      <c r="A111" t="s">
        <v>2392</v>
      </c>
      <c r="B111" t="s">
        <v>404</v>
      </c>
      <c r="C111" t="s">
        <v>107</v>
      </c>
      <c r="D111" t="s">
        <v>336</v>
      </c>
      <c r="E111" t="s">
        <v>102</v>
      </c>
      <c r="F111">
        <v>40700</v>
      </c>
      <c r="G111" t="s">
        <v>911</v>
      </c>
      <c r="I111" t="s">
        <v>186</v>
      </c>
      <c r="J111">
        <v>2026</v>
      </c>
      <c r="K111">
        <v>7</v>
      </c>
      <c r="L111" t="s">
        <v>94</v>
      </c>
      <c r="M111" s="108">
        <v>-6604.3819743999993</v>
      </c>
      <c r="N111" s="108">
        <v>1</v>
      </c>
      <c r="O111" s="108">
        <v>-6604.3819743999993</v>
      </c>
      <c r="P111" t="s">
        <v>615</v>
      </c>
    </row>
    <row r="112" spans="1:16" x14ac:dyDescent="0.25">
      <c r="A112" t="s">
        <v>2610</v>
      </c>
      <c r="B112" t="s">
        <v>405</v>
      </c>
      <c r="C112" t="s">
        <v>265</v>
      </c>
      <c r="D112" t="s">
        <v>336</v>
      </c>
      <c r="E112" t="s">
        <v>102</v>
      </c>
      <c r="F112">
        <v>40700</v>
      </c>
      <c r="G112" t="s">
        <v>911</v>
      </c>
      <c r="I112" t="s">
        <v>186</v>
      </c>
      <c r="J112">
        <v>2026</v>
      </c>
      <c r="K112">
        <v>7</v>
      </c>
      <c r="L112" t="s">
        <v>94</v>
      </c>
      <c r="M112" s="108">
        <v>-7073.5950425000001</v>
      </c>
      <c r="N112" s="108">
        <v>1</v>
      </c>
      <c r="O112" s="108">
        <v>-7073.5950425000001</v>
      </c>
      <c r="P112" t="s">
        <v>615</v>
      </c>
    </row>
    <row r="113" spans="1:16" x14ac:dyDescent="0.25">
      <c r="A113" t="s">
        <v>2392</v>
      </c>
      <c r="B113" t="s">
        <v>407</v>
      </c>
      <c r="C113" t="s">
        <v>107</v>
      </c>
      <c r="D113" t="s">
        <v>336</v>
      </c>
      <c r="E113" t="s">
        <v>102</v>
      </c>
      <c r="F113">
        <v>40700</v>
      </c>
      <c r="G113" t="s">
        <v>911</v>
      </c>
      <c r="I113" t="s">
        <v>186</v>
      </c>
      <c r="J113">
        <v>2026</v>
      </c>
      <c r="K113">
        <v>7</v>
      </c>
      <c r="L113" t="s">
        <v>94</v>
      </c>
      <c r="M113" s="108">
        <v>-2387.9860238499996</v>
      </c>
      <c r="N113" s="108">
        <v>1</v>
      </c>
      <c r="O113" s="108">
        <v>-2387.9860238499996</v>
      </c>
      <c r="P113" t="s">
        <v>615</v>
      </c>
    </row>
    <row r="114" spans="1:16" x14ac:dyDescent="0.25">
      <c r="A114" t="s">
        <v>2392</v>
      </c>
      <c r="B114" t="s">
        <v>408</v>
      </c>
      <c r="C114" t="s">
        <v>107</v>
      </c>
      <c r="D114" t="s">
        <v>336</v>
      </c>
      <c r="E114" t="s">
        <v>102</v>
      </c>
      <c r="F114">
        <v>40700</v>
      </c>
      <c r="G114" t="s">
        <v>911</v>
      </c>
      <c r="I114" t="s">
        <v>186</v>
      </c>
      <c r="J114">
        <v>2026</v>
      </c>
      <c r="K114">
        <v>7</v>
      </c>
      <c r="L114" t="s">
        <v>94</v>
      </c>
      <c r="M114" s="108">
        <v>-1243.2616531999997</v>
      </c>
      <c r="N114" s="108">
        <v>1</v>
      </c>
      <c r="O114" s="108">
        <v>-1243.2616531999997</v>
      </c>
      <c r="P114" t="s">
        <v>615</v>
      </c>
    </row>
    <row r="115" spans="1:16" x14ac:dyDescent="0.25">
      <c r="A115" t="s">
        <v>1005</v>
      </c>
      <c r="B115" t="s">
        <v>410</v>
      </c>
      <c r="C115" t="s">
        <v>133</v>
      </c>
      <c r="D115" t="s">
        <v>336</v>
      </c>
      <c r="E115" t="s">
        <v>102</v>
      </c>
      <c r="F115">
        <v>40700</v>
      </c>
      <c r="G115" t="s">
        <v>911</v>
      </c>
      <c r="I115" t="s">
        <v>186</v>
      </c>
      <c r="J115">
        <v>2026</v>
      </c>
      <c r="K115">
        <v>7</v>
      </c>
      <c r="L115" t="s">
        <v>94</v>
      </c>
      <c r="M115" s="108">
        <v>-1609.8189250499997</v>
      </c>
      <c r="N115" s="108">
        <v>1</v>
      </c>
      <c r="O115" s="108">
        <v>-1609.8189250499997</v>
      </c>
      <c r="P115" t="s">
        <v>615</v>
      </c>
    </row>
    <row r="116" spans="1:16" x14ac:dyDescent="0.25">
      <c r="A116" t="s">
        <v>2610</v>
      </c>
      <c r="B116" t="s">
        <v>340</v>
      </c>
      <c r="C116" t="s">
        <v>265</v>
      </c>
      <c r="D116" t="s">
        <v>336</v>
      </c>
      <c r="E116" t="s">
        <v>102</v>
      </c>
      <c r="F116">
        <v>40700</v>
      </c>
      <c r="G116" t="s">
        <v>911</v>
      </c>
      <c r="I116" t="s">
        <v>125</v>
      </c>
      <c r="J116">
        <v>2026</v>
      </c>
      <c r="K116">
        <v>7</v>
      </c>
      <c r="L116" t="s">
        <v>94</v>
      </c>
      <c r="M116" s="108">
        <v>-548.69983664999995</v>
      </c>
      <c r="N116" s="108">
        <v>1</v>
      </c>
      <c r="O116" s="108">
        <v>-548.69983664999995</v>
      </c>
      <c r="P116" t="s">
        <v>615</v>
      </c>
    </row>
    <row r="117" spans="1:16" x14ac:dyDescent="0.25">
      <c r="A117" t="s">
        <v>2610</v>
      </c>
      <c r="B117" t="s">
        <v>274</v>
      </c>
      <c r="C117" t="s">
        <v>265</v>
      </c>
      <c r="D117" t="s">
        <v>336</v>
      </c>
      <c r="E117" t="s">
        <v>102</v>
      </c>
      <c r="F117">
        <v>40700</v>
      </c>
      <c r="G117" t="s">
        <v>911</v>
      </c>
      <c r="I117" t="s">
        <v>186</v>
      </c>
      <c r="J117">
        <v>2026</v>
      </c>
      <c r="K117">
        <v>7</v>
      </c>
      <c r="L117" t="s">
        <v>94</v>
      </c>
      <c r="M117" s="108">
        <v>-2241.3966854999999</v>
      </c>
      <c r="N117" s="108">
        <v>1</v>
      </c>
      <c r="O117" s="108">
        <v>-2241.3966854999999</v>
      </c>
      <c r="P117" t="s">
        <v>615</v>
      </c>
    </row>
    <row r="118" spans="1:16" x14ac:dyDescent="0.25">
      <c r="A118" t="s">
        <v>2610</v>
      </c>
      <c r="B118" t="s">
        <v>341</v>
      </c>
      <c r="C118" t="s">
        <v>265</v>
      </c>
      <c r="D118" t="s">
        <v>336</v>
      </c>
      <c r="E118" t="s">
        <v>102</v>
      </c>
      <c r="F118">
        <v>40700</v>
      </c>
      <c r="G118" t="s">
        <v>911</v>
      </c>
      <c r="I118" t="s">
        <v>186</v>
      </c>
      <c r="J118">
        <v>2026</v>
      </c>
      <c r="K118">
        <v>7</v>
      </c>
      <c r="L118" t="s">
        <v>94</v>
      </c>
      <c r="M118" s="108">
        <v>-2127.34606175</v>
      </c>
      <c r="N118" s="108">
        <v>1</v>
      </c>
      <c r="O118" s="108">
        <v>-2127.34606175</v>
      </c>
      <c r="P118" t="s">
        <v>615</v>
      </c>
    </row>
    <row r="119" spans="1:16" x14ac:dyDescent="0.25">
      <c r="A119" t="s">
        <v>1005</v>
      </c>
      <c r="B119" t="s">
        <v>731</v>
      </c>
      <c r="C119" t="s">
        <v>133</v>
      </c>
      <c r="D119" t="s">
        <v>336</v>
      </c>
      <c r="E119" t="s">
        <v>102</v>
      </c>
      <c r="F119">
        <v>40700</v>
      </c>
      <c r="G119" t="s">
        <v>911</v>
      </c>
      <c r="I119" t="s">
        <v>186</v>
      </c>
      <c r="J119">
        <v>2026</v>
      </c>
      <c r="K119">
        <v>7</v>
      </c>
      <c r="L119" t="s">
        <v>94</v>
      </c>
      <c r="M119" s="108">
        <v>-1712.06123235</v>
      </c>
      <c r="N119" s="108">
        <v>1</v>
      </c>
      <c r="O119" s="108">
        <v>-1712.06123235</v>
      </c>
      <c r="P119" t="s">
        <v>615</v>
      </c>
    </row>
    <row r="120" spans="1:16" x14ac:dyDescent="0.25">
      <c r="A120" t="s">
        <v>2392</v>
      </c>
      <c r="B120" t="s">
        <v>343</v>
      </c>
      <c r="C120" t="s">
        <v>107</v>
      </c>
      <c r="D120" t="s">
        <v>336</v>
      </c>
      <c r="E120" t="s">
        <v>102</v>
      </c>
      <c r="F120">
        <v>40700</v>
      </c>
      <c r="G120" t="s">
        <v>911</v>
      </c>
      <c r="I120" t="s">
        <v>186</v>
      </c>
      <c r="J120">
        <v>2026</v>
      </c>
      <c r="K120">
        <v>7</v>
      </c>
      <c r="L120" t="s">
        <v>94</v>
      </c>
      <c r="M120" s="108">
        <v>-436.42598719999995</v>
      </c>
      <c r="N120" s="108">
        <v>1</v>
      </c>
      <c r="O120" s="108">
        <v>-436.42598719999995</v>
      </c>
      <c r="P120" t="s">
        <v>615</v>
      </c>
    </row>
    <row r="121" spans="1:16" x14ac:dyDescent="0.25">
      <c r="A121" t="s">
        <v>2392</v>
      </c>
      <c r="B121" t="s">
        <v>411</v>
      </c>
      <c r="C121" t="s">
        <v>107</v>
      </c>
      <c r="D121" t="s">
        <v>336</v>
      </c>
      <c r="E121" t="s">
        <v>102</v>
      </c>
      <c r="F121">
        <v>40700</v>
      </c>
      <c r="G121" t="s">
        <v>911</v>
      </c>
      <c r="I121" t="s">
        <v>186</v>
      </c>
      <c r="J121">
        <v>2026</v>
      </c>
      <c r="K121">
        <v>7</v>
      </c>
      <c r="L121" t="s">
        <v>94</v>
      </c>
      <c r="M121" s="108">
        <v>-7491.2188820000001</v>
      </c>
      <c r="N121" s="108">
        <v>1</v>
      </c>
      <c r="O121" s="108">
        <v>-7491.2188820000001</v>
      </c>
      <c r="P121" t="s">
        <v>615</v>
      </c>
    </row>
    <row r="122" spans="1:16" x14ac:dyDescent="0.25">
      <c r="A122" t="s">
        <v>2392</v>
      </c>
      <c r="B122" t="s">
        <v>412</v>
      </c>
      <c r="C122" t="s">
        <v>107</v>
      </c>
      <c r="D122" t="s">
        <v>336</v>
      </c>
      <c r="E122" t="s">
        <v>102</v>
      </c>
      <c r="F122">
        <v>40700</v>
      </c>
      <c r="G122" t="s">
        <v>911</v>
      </c>
      <c r="I122" t="s">
        <v>186</v>
      </c>
      <c r="J122">
        <v>2026</v>
      </c>
      <c r="K122">
        <v>7</v>
      </c>
      <c r="L122" t="s">
        <v>94</v>
      </c>
      <c r="M122" s="108">
        <v>-7506.2846179999988</v>
      </c>
      <c r="N122" s="108">
        <v>1</v>
      </c>
      <c r="O122" s="108">
        <v>-7506.2846179999988</v>
      </c>
      <c r="P122" t="s">
        <v>615</v>
      </c>
    </row>
    <row r="123" spans="1:16" x14ac:dyDescent="0.25">
      <c r="A123" t="s">
        <v>1005</v>
      </c>
      <c r="B123" t="s">
        <v>414</v>
      </c>
      <c r="C123" t="s">
        <v>133</v>
      </c>
      <c r="D123" t="s">
        <v>336</v>
      </c>
      <c r="E123" t="s">
        <v>102</v>
      </c>
      <c r="F123">
        <v>40700</v>
      </c>
      <c r="G123" t="s">
        <v>911</v>
      </c>
      <c r="I123" t="s">
        <v>186</v>
      </c>
      <c r="J123">
        <v>2026</v>
      </c>
      <c r="K123">
        <v>7</v>
      </c>
      <c r="L123" t="s">
        <v>94</v>
      </c>
      <c r="M123" s="108">
        <v>-610.20597680000003</v>
      </c>
      <c r="N123" s="108">
        <v>1</v>
      </c>
      <c r="O123" s="108">
        <v>-610.20597680000003</v>
      </c>
      <c r="P123" t="s">
        <v>615</v>
      </c>
    </row>
    <row r="124" spans="1:16" x14ac:dyDescent="0.25">
      <c r="A124" t="s">
        <v>2516</v>
      </c>
      <c r="B124" t="s">
        <v>415</v>
      </c>
      <c r="C124" t="s">
        <v>296</v>
      </c>
      <c r="D124" t="s">
        <v>336</v>
      </c>
      <c r="E124" t="s">
        <v>102</v>
      </c>
      <c r="F124">
        <v>40700</v>
      </c>
      <c r="G124" t="s">
        <v>911</v>
      </c>
      <c r="I124" t="s">
        <v>186</v>
      </c>
      <c r="J124">
        <v>2026</v>
      </c>
      <c r="K124">
        <v>7</v>
      </c>
      <c r="L124" t="s">
        <v>94</v>
      </c>
      <c r="M124" s="108">
        <v>-282.79232554999999</v>
      </c>
      <c r="N124" s="108">
        <v>1</v>
      </c>
      <c r="O124" s="108">
        <v>-282.79232554999999</v>
      </c>
      <c r="P124" t="s">
        <v>615</v>
      </c>
    </row>
    <row r="125" spans="1:16" x14ac:dyDescent="0.25">
      <c r="A125" t="s">
        <v>2610</v>
      </c>
      <c r="B125" t="s">
        <v>416</v>
      </c>
      <c r="C125" t="s">
        <v>265</v>
      </c>
      <c r="D125" t="s">
        <v>336</v>
      </c>
      <c r="E125" t="s">
        <v>102</v>
      </c>
      <c r="F125">
        <v>40700</v>
      </c>
      <c r="G125" t="s">
        <v>911</v>
      </c>
      <c r="I125" t="s">
        <v>125</v>
      </c>
      <c r="J125">
        <v>2026</v>
      </c>
      <c r="K125">
        <v>7</v>
      </c>
      <c r="L125" t="s">
        <v>94</v>
      </c>
      <c r="M125" s="108">
        <v>-35.467253499999991</v>
      </c>
      <c r="N125" s="108">
        <v>1</v>
      </c>
      <c r="O125" s="108">
        <v>-35.467253499999991</v>
      </c>
      <c r="P125" t="s">
        <v>615</v>
      </c>
    </row>
    <row r="126" spans="1:16" x14ac:dyDescent="0.25">
      <c r="A126" t="s">
        <v>1005</v>
      </c>
      <c r="B126" t="s">
        <v>417</v>
      </c>
      <c r="C126" t="s">
        <v>133</v>
      </c>
      <c r="D126" t="s">
        <v>336</v>
      </c>
      <c r="E126" t="s">
        <v>102</v>
      </c>
      <c r="F126">
        <v>40700</v>
      </c>
      <c r="G126" t="s">
        <v>911</v>
      </c>
      <c r="I126" t="s">
        <v>186</v>
      </c>
      <c r="J126">
        <v>2026</v>
      </c>
      <c r="K126">
        <v>7</v>
      </c>
      <c r="L126" t="s">
        <v>94</v>
      </c>
      <c r="M126" s="108">
        <v>-369.0873329499999</v>
      </c>
      <c r="N126" s="108">
        <v>1</v>
      </c>
      <c r="O126" s="108">
        <v>-369.0873329499999</v>
      </c>
      <c r="P126" t="s">
        <v>615</v>
      </c>
    </row>
    <row r="127" spans="1:16" x14ac:dyDescent="0.25">
      <c r="A127" t="s">
        <v>2610</v>
      </c>
      <c r="B127" t="s">
        <v>277</v>
      </c>
      <c r="C127" t="s">
        <v>265</v>
      </c>
      <c r="D127" t="s">
        <v>336</v>
      </c>
      <c r="E127" t="s">
        <v>102</v>
      </c>
      <c r="F127">
        <v>40700</v>
      </c>
      <c r="G127" t="s">
        <v>911</v>
      </c>
      <c r="I127" t="s">
        <v>125</v>
      </c>
      <c r="J127">
        <v>2026</v>
      </c>
      <c r="K127">
        <v>7</v>
      </c>
      <c r="L127" t="s">
        <v>94</v>
      </c>
      <c r="M127" s="108">
        <v>-5244.2994579500009</v>
      </c>
      <c r="N127" s="108">
        <v>1</v>
      </c>
      <c r="O127" s="108">
        <v>-5244.2994579500009</v>
      </c>
      <c r="P127" t="s">
        <v>615</v>
      </c>
    </row>
    <row r="128" spans="1:16" x14ac:dyDescent="0.25">
      <c r="A128" t="s">
        <v>1121</v>
      </c>
      <c r="B128" t="s">
        <v>418</v>
      </c>
      <c r="C128" t="s">
        <v>252</v>
      </c>
      <c r="D128" t="s">
        <v>336</v>
      </c>
      <c r="E128" t="s">
        <v>102</v>
      </c>
      <c r="F128">
        <v>40700</v>
      </c>
      <c r="G128" t="s">
        <v>911</v>
      </c>
      <c r="I128" t="s">
        <v>186</v>
      </c>
      <c r="J128">
        <v>2026</v>
      </c>
      <c r="K128">
        <v>7</v>
      </c>
      <c r="L128" t="s">
        <v>94</v>
      </c>
      <c r="M128" s="108">
        <v>-1241.1546335999999</v>
      </c>
      <c r="N128" s="108">
        <v>1</v>
      </c>
      <c r="O128" s="108">
        <v>-1241.1546335999999</v>
      </c>
      <c r="P128" t="s">
        <v>615</v>
      </c>
    </row>
    <row r="129" spans="1:16" x14ac:dyDescent="0.25">
      <c r="A129" t="s">
        <v>2392</v>
      </c>
      <c r="B129" t="s">
        <v>419</v>
      </c>
      <c r="C129" t="s">
        <v>107</v>
      </c>
      <c r="D129" t="s">
        <v>336</v>
      </c>
      <c r="E129" t="s">
        <v>102</v>
      </c>
      <c r="F129">
        <v>40700</v>
      </c>
      <c r="G129" t="s">
        <v>911</v>
      </c>
      <c r="I129" t="s">
        <v>186</v>
      </c>
      <c r="J129">
        <v>2026</v>
      </c>
      <c r="K129">
        <v>7</v>
      </c>
      <c r="L129" t="s">
        <v>94</v>
      </c>
      <c r="M129" s="108">
        <v>-762.45997729999988</v>
      </c>
      <c r="N129" s="108">
        <v>1</v>
      </c>
      <c r="O129" s="108">
        <v>-762.45997729999988</v>
      </c>
      <c r="P129" t="s">
        <v>615</v>
      </c>
    </row>
    <row r="130" spans="1:16" x14ac:dyDescent="0.25">
      <c r="A130" t="s">
        <v>2392</v>
      </c>
      <c r="B130" t="s">
        <v>420</v>
      </c>
      <c r="C130" t="s">
        <v>107</v>
      </c>
      <c r="D130" t="s">
        <v>336</v>
      </c>
      <c r="E130" t="s">
        <v>102</v>
      </c>
      <c r="F130">
        <v>40700</v>
      </c>
      <c r="G130" t="s">
        <v>911</v>
      </c>
      <c r="I130" t="s">
        <v>186</v>
      </c>
      <c r="J130">
        <v>2026</v>
      </c>
      <c r="K130">
        <v>7</v>
      </c>
      <c r="L130" t="s">
        <v>94</v>
      </c>
      <c r="M130" s="108">
        <v>-6.6990668500000004</v>
      </c>
      <c r="N130" s="108">
        <v>1</v>
      </c>
      <c r="O130" s="108">
        <v>-6.6990668500000004</v>
      </c>
      <c r="P130" t="s">
        <v>615</v>
      </c>
    </row>
    <row r="131" spans="1:16" x14ac:dyDescent="0.25">
      <c r="A131" t="s">
        <v>2610</v>
      </c>
      <c r="B131" t="s">
        <v>421</v>
      </c>
      <c r="C131" t="s">
        <v>265</v>
      </c>
      <c r="D131" t="s">
        <v>336</v>
      </c>
      <c r="E131" t="s">
        <v>102</v>
      </c>
      <c r="F131">
        <v>40700</v>
      </c>
      <c r="G131" t="s">
        <v>911</v>
      </c>
      <c r="I131" t="s">
        <v>125</v>
      </c>
      <c r="J131">
        <v>2026</v>
      </c>
      <c r="K131">
        <v>7</v>
      </c>
      <c r="L131" t="s">
        <v>94</v>
      </c>
      <c r="M131" s="108">
        <v>-29553.346215400001</v>
      </c>
      <c r="N131" s="108">
        <v>1</v>
      </c>
      <c r="O131" s="108">
        <v>-29553.346215400001</v>
      </c>
      <c r="P131" t="s">
        <v>615</v>
      </c>
    </row>
    <row r="132" spans="1:16" x14ac:dyDescent="0.25">
      <c r="A132" t="s">
        <v>2392</v>
      </c>
      <c r="B132" t="s">
        <v>422</v>
      </c>
      <c r="C132" t="s">
        <v>107</v>
      </c>
      <c r="D132" t="s">
        <v>336</v>
      </c>
      <c r="E132" t="s">
        <v>102</v>
      </c>
      <c r="F132">
        <v>40700</v>
      </c>
      <c r="G132" t="s">
        <v>911</v>
      </c>
      <c r="I132" t="s">
        <v>186</v>
      </c>
      <c r="J132">
        <v>2026</v>
      </c>
      <c r="K132">
        <v>7</v>
      </c>
      <c r="L132" t="s">
        <v>94</v>
      </c>
      <c r="M132" s="108">
        <v>-346.52148054999998</v>
      </c>
      <c r="N132" s="108">
        <v>1</v>
      </c>
      <c r="O132" s="108">
        <v>-346.52148054999998</v>
      </c>
      <c r="P132" t="s">
        <v>615</v>
      </c>
    </row>
    <row r="133" spans="1:16" x14ac:dyDescent="0.25">
      <c r="A133" t="s">
        <v>2392</v>
      </c>
      <c r="B133" t="s">
        <v>423</v>
      </c>
      <c r="C133" t="s">
        <v>107</v>
      </c>
      <c r="D133" t="s">
        <v>336</v>
      </c>
      <c r="E133" t="s">
        <v>102</v>
      </c>
      <c r="F133">
        <v>40700</v>
      </c>
      <c r="G133" t="s">
        <v>911</v>
      </c>
      <c r="I133" t="s">
        <v>186</v>
      </c>
      <c r="J133">
        <v>2026</v>
      </c>
      <c r="K133">
        <v>7</v>
      </c>
      <c r="L133" t="s">
        <v>94</v>
      </c>
      <c r="M133" s="108">
        <v>-374.88300150000003</v>
      </c>
      <c r="N133" s="108">
        <v>1</v>
      </c>
      <c r="O133" s="108">
        <v>-374.88300150000003</v>
      </c>
      <c r="P133" t="s">
        <v>615</v>
      </c>
    </row>
    <row r="134" spans="1:16" x14ac:dyDescent="0.25">
      <c r="A134" t="s">
        <v>2382</v>
      </c>
      <c r="B134" t="s">
        <v>424</v>
      </c>
      <c r="C134" t="s">
        <v>425</v>
      </c>
      <c r="D134" t="s">
        <v>336</v>
      </c>
      <c r="E134" t="s">
        <v>102</v>
      </c>
      <c r="F134">
        <v>40700</v>
      </c>
      <c r="G134" t="s">
        <v>911</v>
      </c>
      <c r="I134" t="s">
        <v>125</v>
      </c>
      <c r="J134">
        <v>2026</v>
      </c>
      <c r="K134">
        <v>7</v>
      </c>
      <c r="L134" t="s">
        <v>94</v>
      </c>
      <c r="M134" s="108">
        <v>-107.63131015</v>
      </c>
      <c r="N134" s="108">
        <v>1</v>
      </c>
      <c r="O134" s="108">
        <v>-107.63131015</v>
      </c>
      <c r="P134" t="s">
        <v>615</v>
      </c>
    </row>
    <row r="135" spans="1:16" x14ac:dyDescent="0.25">
      <c r="A135" t="s">
        <v>500</v>
      </c>
      <c r="B135">
        <v>996</v>
      </c>
      <c r="C135" t="s">
        <v>500</v>
      </c>
      <c r="D135" t="s">
        <v>336</v>
      </c>
      <c r="E135" t="s">
        <v>102</v>
      </c>
      <c r="F135">
        <v>40700</v>
      </c>
      <c r="G135" t="s">
        <v>911</v>
      </c>
      <c r="I135" t="s">
        <v>186</v>
      </c>
      <c r="J135">
        <v>2026</v>
      </c>
      <c r="K135">
        <v>7</v>
      </c>
      <c r="L135" t="s">
        <v>94</v>
      </c>
      <c r="M135" s="108">
        <v>-2273.0429189999995</v>
      </c>
      <c r="N135" s="108">
        <v>1</v>
      </c>
      <c r="O135" s="108">
        <v>-2273.0429189999995</v>
      </c>
      <c r="P135" t="s">
        <v>615</v>
      </c>
    </row>
    <row r="136" spans="1:16" x14ac:dyDescent="0.25">
      <c r="A136" t="s">
        <v>2392</v>
      </c>
      <c r="B136" t="s">
        <v>345</v>
      </c>
      <c r="C136" t="s">
        <v>107</v>
      </c>
      <c r="D136" t="s">
        <v>336</v>
      </c>
      <c r="E136" t="s">
        <v>102</v>
      </c>
      <c r="F136">
        <v>40700</v>
      </c>
      <c r="G136" t="s">
        <v>911</v>
      </c>
      <c r="I136" t="s">
        <v>186</v>
      </c>
      <c r="J136">
        <v>2026</v>
      </c>
      <c r="K136">
        <v>7</v>
      </c>
      <c r="L136" t="s">
        <v>94</v>
      </c>
      <c r="M136" s="108">
        <v>-401.00649644999987</v>
      </c>
      <c r="N136" s="108">
        <v>1</v>
      </c>
      <c r="O136" s="108">
        <v>-401.00649644999987</v>
      </c>
      <c r="P136" t="s">
        <v>615</v>
      </c>
    </row>
    <row r="137" spans="1:16" x14ac:dyDescent="0.25">
      <c r="A137" t="s">
        <v>2392</v>
      </c>
      <c r="B137" t="s">
        <v>426</v>
      </c>
      <c r="C137" t="s">
        <v>107</v>
      </c>
      <c r="D137" t="s">
        <v>336</v>
      </c>
      <c r="E137" t="s">
        <v>102</v>
      </c>
      <c r="F137">
        <v>40700</v>
      </c>
      <c r="G137" t="s">
        <v>911</v>
      </c>
      <c r="I137" t="s">
        <v>186</v>
      </c>
      <c r="J137">
        <v>2026</v>
      </c>
      <c r="K137">
        <v>7</v>
      </c>
      <c r="L137" t="s">
        <v>94</v>
      </c>
      <c r="M137" s="108">
        <v>-44510.735828649995</v>
      </c>
      <c r="N137" s="108">
        <v>1</v>
      </c>
      <c r="O137" s="108">
        <v>-44510.735828649995</v>
      </c>
      <c r="P137" t="s">
        <v>615</v>
      </c>
    </row>
    <row r="138" spans="1:16" x14ac:dyDescent="0.25">
      <c r="A138" t="s">
        <v>2392</v>
      </c>
      <c r="B138" t="s">
        <v>427</v>
      </c>
      <c r="C138" t="s">
        <v>107</v>
      </c>
      <c r="D138" t="s">
        <v>336</v>
      </c>
      <c r="E138" t="s">
        <v>102</v>
      </c>
      <c r="F138">
        <v>40700</v>
      </c>
      <c r="G138" t="s">
        <v>911</v>
      </c>
      <c r="I138" t="s">
        <v>186</v>
      </c>
      <c r="J138">
        <v>2026</v>
      </c>
      <c r="K138">
        <v>7</v>
      </c>
      <c r="L138" t="s">
        <v>94</v>
      </c>
      <c r="M138" s="108">
        <v>-197.17554920000001</v>
      </c>
      <c r="N138" s="108">
        <v>1</v>
      </c>
      <c r="O138" s="108">
        <v>-197.17554920000001</v>
      </c>
      <c r="P138" t="s">
        <v>615</v>
      </c>
    </row>
    <row r="139" spans="1:16" x14ac:dyDescent="0.25">
      <c r="A139" t="s">
        <v>2392</v>
      </c>
      <c r="B139" t="s">
        <v>428</v>
      </c>
      <c r="C139" t="s">
        <v>107</v>
      </c>
      <c r="D139" t="s">
        <v>336</v>
      </c>
      <c r="E139" t="s">
        <v>102</v>
      </c>
      <c r="F139">
        <v>40700</v>
      </c>
      <c r="G139" t="s">
        <v>911</v>
      </c>
      <c r="I139" t="s">
        <v>186</v>
      </c>
      <c r="J139">
        <v>2026</v>
      </c>
      <c r="K139">
        <v>7</v>
      </c>
      <c r="L139" t="s">
        <v>94</v>
      </c>
      <c r="M139" s="108">
        <v>-5499.4630795999992</v>
      </c>
      <c r="N139" s="108">
        <v>1</v>
      </c>
      <c r="O139" s="108">
        <v>-5499.4630795999992</v>
      </c>
      <c r="P139" t="s">
        <v>615</v>
      </c>
    </row>
    <row r="140" spans="1:16" x14ac:dyDescent="0.25">
      <c r="A140" t="s">
        <v>2610</v>
      </c>
      <c r="B140" t="s">
        <v>279</v>
      </c>
      <c r="C140" t="s">
        <v>265</v>
      </c>
      <c r="D140" t="s">
        <v>336</v>
      </c>
      <c r="E140" t="s">
        <v>102</v>
      </c>
      <c r="F140">
        <v>40700</v>
      </c>
      <c r="G140" t="s">
        <v>911</v>
      </c>
      <c r="I140" t="s">
        <v>125</v>
      </c>
      <c r="J140">
        <v>2026</v>
      </c>
      <c r="K140">
        <v>7</v>
      </c>
      <c r="L140" t="s">
        <v>94</v>
      </c>
      <c r="M140" s="108">
        <v>-56124.657886149995</v>
      </c>
      <c r="N140" s="108">
        <v>1</v>
      </c>
      <c r="O140" s="108">
        <v>-56124.657886149995</v>
      </c>
      <c r="P140" t="s">
        <v>615</v>
      </c>
    </row>
    <row r="141" spans="1:16" x14ac:dyDescent="0.25">
      <c r="A141" t="s">
        <v>1005</v>
      </c>
      <c r="B141" t="s">
        <v>429</v>
      </c>
      <c r="C141" t="s">
        <v>133</v>
      </c>
      <c r="D141" t="s">
        <v>336</v>
      </c>
      <c r="E141" t="s">
        <v>102</v>
      </c>
      <c r="F141">
        <v>40700</v>
      </c>
      <c r="G141" t="s">
        <v>911</v>
      </c>
      <c r="I141" t="s">
        <v>186</v>
      </c>
      <c r="J141">
        <v>2026</v>
      </c>
      <c r="K141">
        <v>7</v>
      </c>
      <c r="L141" t="s">
        <v>94</v>
      </c>
      <c r="M141" s="108">
        <v>-4218.4906882999994</v>
      </c>
      <c r="N141" s="108">
        <v>1</v>
      </c>
      <c r="O141" s="108">
        <v>-4218.4906882999994</v>
      </c>
      <c r="P141" t="s">
        <v>615</v>
      </c>
    </row>
    <row r="142" spans="1:16" x14ac:dyDescent="0.25">
      <c r="A142" t="s">
        <v>2392</v>
      </c>
      <c r="B142" t="s">
        <v>430</v>
      </c>
      <c r="C142" t="s">
        <v>107</v>
      </c>
      <c r="D142" t="s">
        <v>336</v>
      </c>
      <c r="E142" t="s">
        <v>102</v>
      </c>
      <c r="F142">
        <v>40700</v>
      </c>
      <c r="G142" t="s">
        <v>911</v>
      </c>
      <c r="I142" t="s">
        <v>186</v>
      </c>
      <c r="J142">
        <v>2026</v>
      </c>
      <c r="K142">
        <v>7</v>
      </c>
      <c r="L142" t="s">
        <v>94</v>
      </c>
      <c r="M142" s="108">
        <v>-1213.5818803499999</v>
      </c>
      <c r="N142" s="108">
        <v>1</v>
      </c>
      <c r="O142" s="108">
        <v>-1213.5818803499999</v>
      </c>
      <c r="P142" t="s">
        <v>615</v>
      </c>
    </row>
    <row r="143" spans="1:16" x14ac:dyDescent="0.25">
      <c r="A143" t="s">
        <v>2632</v>
      </c>
      <c r="B143" t="s">
        <v>431</v>
      </c>
      <c r="C143" t="s">
        <v>389</v>
      </c>
      <c r="D143" t="s">
        <v>336</v>
      </c>
      <c r="E143" t="s">
        <v>102</v>
      </c>
      <c r="F143">
        <v>40700</v>
      </c>
      <c r="G143" t="s">
        <v>911</v>
      </c>
      <c r="I143" t="s">
        <v>125</v>
      </c>
      <c r="J143">
        <v>2026</v>
      </c>
      <c r="K143">
        <v>7</v>
      </c>
      <c r="L143" t="s">
        <v>94</v>
      </c>
      <c r="M143" s="108">
        <v>-2222.2970440999993</v>
      </c>
      <c r="N143" s="108">
        <v>1</v>
      </c>
      <c r="O143" s="108">
        <v>-2222.2970440999993</v>
      </c>
      <c r="P143" t="s">
        <v>615</v>
      </c>
    </row>
    <row r="144" spans="1:16" x14ac:dyDescent="0.25">
      <c r="A144" t="s">
        <v>2392</v>
      </c>
      <c r="B144" t="s">
        <v>432</v>
      </c>
      <c r="C144" t="s">
        <v>107</v>
      </c>
      <c r="D144" t="s">
        <v>336</v>
      </c>
      <c r="E144" t="s">
        <v>102</v>
      </c>
      <c r="F144">
        <v>40700</v>
      </c>
      <c r="G144" t="s">
        <v>911</v>
      </c>
      <c r="I144" t="s">
        <v>186</v>
      </c>
      <c r="J144">
        <v>2026</v>
      </c>
      <c r="K144">
        <v>7</v>
      </c>
      <c r="L144" t="s">
        <v>94</v>
      </c>
      <c r="M144" s="108">
        <v>-3308.54889155</v>
      </c>
      <c r="N144" s="108">
        <v>1</v>
      </c>
      <c r="O144" s="108">
        <v>-3308.54889155</v>
      </c>
      <c r="P144" t="s">
        <v>615</v>
      </c>
    </row>
    <row r="145" spans="1:16" x14ac:dyDescent="0.25">
      <c r="A145" t="s">
        <v>2610</v>
      </c>
      <c r="B145" t="s">
        <v>433</v>
      </c>
      <c r="C145" t="s">
        <v>265</v>
      </c>
      <c r="D145" t="s">
        <v>336</v>
      </c>
      <c r="E145" t="s">
        <v>102</v>
      </c>
      <c r="F145">
        <v>40700</v>
      </c>
      <c r="G145" t="s">
        <v>911</v>
      </c>
      <c r="I145" t="s">
        <v>125</v>
      </c>
      <c r="J145">
        <v>2026</v>
      </c>
      <c r="K145">
        <v>7</v>
      </c>
      <c r="L145" t="s">
        <v>94</v>
      </c>
      <c r="M145" s="108">
        <v>-9184.4547676000002</v>
      </c>
      <c r="N145" s="108">
        <v>1</v>
      </c>
      <c r="O145" s="108">
        <v>-9184.4547676000002</v>
      </c>
      <c r="P145" t="s">
        <v>615</v>
      </c>
    </row>
    <row r="146" spans="1:16" x14ac:dyDescent="0.25">
      <c r="A146" t="s">
        <v>1005</v>
      </c>
      <c r="B146" t="s">
        <v>737</v>
      </c>
      <c r="C146" t="s">
        <v>133</v>
      </c>
      <c r="D146" t="s">
        <v>336</v>
      </c>
      <c r="E146" t="s">
        <v>102</v>
      </c>
      <c r="F146">
        <v>40700</v>
      </c>
      <c r="G146" t="s">
        <v>911</v>
      </c>
      <c r="I146" t="s">
        <v>186</v>
      </c>
      <c r="J146">
        <v>2026</v>
      </c>
      <c r="K146">
        <v>7</v>
      </c>
      <c r="L146" t="s">
        <v>94</v>
      </c>
      <c r="M146" s="108">
        <v>-2068.1775670500001</v>
      </c>
      <c r="N146" s="108">
        <v>1</v>
      </c>
      <c r="O146" s="108">
        <v>-2068.1775670500001</v>
      </c>
      <c r="P146" t="s">
        <v>615</v>
      </c>
    </row>
    <row r="147" spans="1:16" x14ac:dyDescent="0.25">
      <c r="A147" t="s">
        <v>2392</v>
      </c>
      <c r="B147" t="s">
        <v>434</v>
      </c>
      <c r="C147" t="s">
        <v>107</v>
      </c>
      <c r="D147" t="s">
        <v>336</v>
      </c>
      <c r="E147" t="s">
        <v>102</v>
      </c>
      <c r="F147">
        <v>40700</v>
      </c>
      <c r="G147" t="s">
        <v>911</v>
      </c>
      <c r="I147" t="s">
        <v>186</v>
      </c>
      <c r="J147">
        <v>2026</v>
      </c>
      <c r="K147">
        <v>7</v>
      </c>
      <c r="L147" t="s">
        <v>94</v>
      </c>
      <c r="M147" s="108">
        <v>-1600.4819897499997</v>
      </c>
      <c r="N147" s="108">
        <v>1</v>
      </c>
      <c r="O147" s="108">
        <v>-1600.4819897499997</v>
      </c>
      <c r="P147" t="s">
        <v>615</v>
      </c>
    </row>
    <row r="148" spans="1:16" x14ac:dyDescent="0.25">
      <c r="A148" t="s">
        <v>2392</v>
      </c>
      <c r="B148" t="s">
        <v>435</v>
      </c>
      <c r="C148" t="s">
        <v>107</v>
      </c>
      <c r="D148" t="s">
        <v>336</v>
      </c>
      <c r="E148" t="s">
        <v>102</v>
      </c>
      <c r="F148">
        <v>40700</v>
      </c>
      <c r="G148" t="s">
        <v>911</v>
      </c>
      <c r="I148" t="s">
        <v>186</v>
      </c>
      <c r="J148">
        <v>2026</v>
      </c>
      <c r="K148">
        <v>7</v>
      </c>
      <c r="L148" t="s">
        <v>94</v>
      </c>
      <c r="M148" s="108">
        <v>-53144.610271900012</v>
      </c>
      <c r="N148" s="108">
        <v>1</v>
      </c>
      <c r="O148" s="108">
        <v>-53144.610271900012</v>
      </c>
      <c r="P148" t="s">
        <v>615</v>
      </c>
    </row>
    <row r="149" spans="1:16" x14ac:dyDescent="0.25">
      <c r="A149" t="s">
        <v>2590</v>
      </c>
      <c r="B149" t="s">
        <v>436</v>
      </c>
      <c r="C149" t="s">
        <v>437</v>
      </c>
      <c r="D149" t="s">
        <v>336</v>
      </c>
      <c r="E149" t="s">
        <v>102</v>
      </c>
      <c r="F149">
        <v>40700</v>
      </c>
      <c r="G149" t="s">
        <v>911</v>
      </c>
      <c r="I149" t="s">
        <v>186</v>
      </c>
      <c r="J149">
        <v>2026</v>
      </c>
      <c r="K149">
        <v>7</v>
      </c>
      <c r="L149" t="s">
        <v>94</v>
      </c>
      <c r="M149" s="108">
        <v>-225.76906065</v>
      </c>
      <c r="N149" s="108">
        <v>1</v>
      </c>
      <c r="O149" s="108">
        <v>-225.76906065</v>
      </c>
      <c r="P149" t="s">
        <v>615</v>
      </c>
    </row>
    <row r="150" spans="1:16" x14ac:dyDescent="0.25">
      <c r="A150" t="s">
        <v>1005</v>
      </c>
      <c r="B150" t="s">
        <v>739</v>
      </c>
      <c r="C150" t="s">
        <v>133</v>
      </c>
      <c r="D150" t="s">
        <v>336</v>
      </c>
      <c r="E150" t="s">
        <v>102</v>
      </c>
      <c r="F150">
        <v>40700</v>
      </c>
      <c r="G150" t="s">
        <v>911</v>
      </c>
      <c r="I150" t="s">
        <v>186</v>
      </c>
      <c r="J150">
        <v>2026</v>
      </c>
      <c r="K150">
        <v>7</v>
      </c>
      <c r="L150" t="s">
        <v>94</v>
      </c>
      <c r="M150" s="108">
        <v>-299.45333739999995</v>
      </c>
      <c r="N150" s="108">
        <v>1</v>
      </c>
      <c r="O150" s="108">
        <v>-299.45333739999995</v>
      </c>
      <c r="P150" t="s">
        <v>615</v>
      </c>
    </row>
    <row r="151" spans="1:16" x14ac:dyDescent="0.25">
      <c r="A151" t="s">
        <v>2516</v>
      </c>
      <c r="B151" t="s">
        <v>439</v>
      </c>
      <c r="C151" t="s">
        <v>296</v>
      </c>
      <c r="D151" t="s">
        <v>336</v>
      </c>
      <c r="E151" t="s">
        <v>102</v>
      </c>
      <c r="F151">
        <v>40700</v>
      </c>
      <c r="G151" t="s">
        <v>911</v>
      </c>
      <c r="I151" t="s">
        <v>125</v>
      </c>
      <c r="J151">
        <v>2026</v>
      </c>
      <c r="K151">
        <v>7</v>
      </c>
      <c r="L151" t="s">
        <v>94</v>
      </c>
      <c r="M151" s="108">
        <v>-136.38175634999999</v>
      </c>
      <c r="N151" s="108">
        <v>1</v>
      </c>
      <c r="O151" s="108">
        <v>-136.38175634999999</v>
      </c>
      <c r="P151" t="s">
        <v>615</v>
      </c>
    </row>
    <row r="152" spans="1:16" x14ac:dyDescent="0.25">
      <c r="A152" t="s">
        <v>2610</v>
      </c>
      <c r="B152" t="s">
        <v>741</v>
      </c>
      <c r="C152" t="s">
        <v>265</v>
      </c>
      <c r="D152" t="s">
        <v>336</v>
      </c>
      <c r="E152" t="s">
        <v>102</v>
      </c>
      <c r="F152">
        <v>40700</v>
      </c>
      <c r="G152" t="s">
        <v>911</v>
      </c>
      <c r="I152" t="s">
        <v>125</v>
      </c>
      <c r="J152">
        <v>2026</v>
      </c>
      <c r="K152">
        <v>7</v>
      </c>
      <c r="L152" t="s">
        <v>94</v>
      </c>
      <c r="M152" s="108">
        <v>-1297.3263568999998</v>
      </c>
      <c r="N152" s="108">
        <v>1</v>
      </c>
      <c r="O152" s="108">
        <v>-1297.3263568999998</v>
      </c>
      <c r="P152" t="s">
        <v>615</v>
      </c>
    </row>
    <row r="153" spans="1:16" x14ac:dyDescent="0.25">
      <c r="A153" t="s">
        <v>2392</v>
      </c>
      <c r="B153" t="s">
        <v>3174</v>
      </c>
      <c r="C153" t="s">
        <v>107</v>
      </c>
      <c r="D153" t="s">
        <v>336</v>
      </c>
      <c r="E153" t="s">
        <v>102</v>
      </c>
      <c r="F153">
        <v>40700</v>
      </c>
      <c r="G153" t="s">
        <v>911</v>
      </c>
      <c r="I153" t="s">
        <v>186</v>
      </c>
      <c r="J153">
        <v>2026</v>
      </c>
      <c r="K153">
        <v>7</v>
      </c>
      <c r="L153" t="s">
        <v>94</v>
      </c>
      <c r="M153" s="108">
        <v>-3228.3306705999998</v>
      </c>
      <c r="N153" s="108">
        <v>1</v>
      </c>
      <c r="O153" s="108">
        <v>-3228.3306705999998</v>
      </c>
      <c r="P153" t="s">
        <v>615</v>
      </c>
    </row>
    <row r="154" spans="1:16" x14ac:dyDescent="0.25">
      <c r="A154" t="s">
        <v>1005</v>
      </c>
      <c r="B154" t="s">
        <v>440</v>
      </c>
      <c r="C154" t="s">
        <v>133</v>
      </c>
      <c r="D154" t="s">
        <v>336</v>
      </c>
      <c r="E154" t="s">
        <v>102</v>
      </c>
      <c r="F154">
        <v>40700</v>
      </c>
      <c r="G154" t="s">
        <v>911</v>
      </c>
      <c r="I154" t="s">
        <v>186</v>
      </c>
      <c r="J154">
        <v>2026</v>
      </c>
      <c r="K154">
        <v>7</v>
      </c>
      <c r="L154" t="s">
        <v>94</v>
      </c>
      <c r="M154" s="108">
        <v>-4486.4260692999987</v>
      </c>
      <c r="N154" s="108">
        <v>1</v>
      </c>
      <c r="O154" s="108">
        <v>-4486.4260692999987</v>
      </c>
      <c r="P154" t="s">
        <v>615</v>
      </c>
    </row>
    <row r="155" spans="1:16" x14ac:dyDescent="0.25">
      <c r="A155" t="s">
        <v>2516</v>
      </c>
      <c r="B155" t="s">
        <v>441</v>
      </c>
      <c r="C155" t="s">
        <v>296</v>
      </c>
      <c r="D155" t="s">
        <v>336</v>
      </c>
      <c r="E155" t="s">
        <v>102</v>
      </c>
      <c r="F155">
        <v>40700</v>
      </c>
      <c r="G155" t="s">
        <v>911</v>
      </c>
      <c r="I155" t="s">
        <v>186</v>
      </c>
      <c r="J155">
        <v>2026</v>
      </c>
      <c r="K155">
        <v>7</v>
      </c>
      <c r="L155" t="s">
        <v>94</v>
      </c>
      <c r="M155" s="108">
        <v>-10798.007375050001</v>
      </c>
      <c r="N155" s="108">
        <v>1</v>
      </c>
      <c r="O155" s="108">
        <v>-10798.007375050001</v>
      </c>
      <c r="P155" t="s">
        <v>615</v>
      </c>
    </row>
    <row r="156" spans="1:16" x14ac:dyDescent="0.25">
      <c r="A156" t="s">
        <v>2610</v>
      </c>
      <c r="B156" t="s">
        <v>442</v>
      </c>
      <c r="C156" t="s">
        <v>265</v>
      </c>
      <c r="D156" t="s">
        <v>336</v>
      </c>
      <c r="E156" t="s">
        <v>102</v>
      </c>
      <c r="F156">
        <v>40700</v>
      </c>
      <c r="G156" t="s">
        <v>911</v>
      </c>
      <c r="I156" t="s">
        <v>125</v>
      </c>
      <c r="J156">
        <v>2026</v>
      </c>
      <c r="K156">
        <v>7</v>
      </c>
      <c r="L156" t="s">
        <v>94</v>
      </c>
      <c r="M156" s="108">
        <v>-1600.2186122999999</v>
      </c>
      <c r="N156" s="108">
        <v>1</v>
      </c>
      <c r="O156" s="108">
        <v>-1600.2186122999999</v>
      </c>
      <c r="P156" t="s">
        <v>615</v>
      </c>
    </row>
    <row r="157" spans="1:16" x14ac:dyDescent="0.25">
      <c r="A157" t="s">
        <v>2392</v>
      </c>
      <c r="B157" t="s">
        <v>346</v>
      </c>
      <c r="C157" t="s">
        <v>107</v>
      </c>
      <c r="D157" t="s">
        <v>336</v>
      </c>
      <c r="E157" t="s">
        <v>102</v>
      </c>
      <c r="F157">
        <v>40700</v>
      </c>
      <c r="G157" t="s">
        <v>911</v>
      </c>
      <c r="I157" t="s">
        <v>186</v>
      </c>
      <c r="J157">
        <v>2026</v>
      </c>
      <c r="K157">
        <v>7</v>
      </c>
      <c r="L157" t="s">
        <v>94</v>
      </c>
      <c r="M157" s="108">
        <v>-18835.367374949998</v>
      </c>
      <c r="N157" s="108">
        <v>1</v>
      </c>
      <c r="O157" s="108">
        <v>-18835.367374949998</v>
      </c>
      <c r="P157" t="s">
        <v>615</v>
      </c>
    </row>
    <row r="158" spans="1:16" x14ac:dyDescent="0.25">
      <c r="A158" t="s">
        <v>2573</v>
      </c>
      <c r="B158" t="s">
        <v>443</v>
      </c>
      <c r="C158" t="s">
        <v>444</v>
      </c>
      <c r="D158" t="s">
        <v>336</v>
      </c>
      <c r="E158" t="s">
        <v>102</v>
      </c>
      <c r="F158">
        <v>40700</v>
      </c>
      <c r="G158" t="s">
        <v>911</v>
      </c>
      <c r="I158" t="s">
        <v>186</v>
      </c>
      <c r="J158">
        <v>2026</v>
      </c>
      <c r="K158">
        <v>7</v>
      </c>
      <c r="L158" t="s">
        <v>94</v>
      </c>
      <c r="M158" s="108">
        <v>-689.10594585000001</v>
      </c>
      <c r="N158" s="108">
        <v>1</v>
      </c>
      <c r="O158" s="108">
        <v>-689.10594585000001</v>
      </c>
      <c r="P158" t="s">
        <v>615</v>
      </c>
    </row>
    <row r="159" spans="1:16" x14ac:dyDescent="0.25">
      <c r="A159" t="s">
        <v>2516</v>
      </c>
      <c r="B159" t="s">
        <v>347</v>
      </c>
      <c r="C159" t="s">
        <v>296</v>
      </c>
      <c r="D159" t="s">
        <v>336</v>
      </c>
      <c r="E159" t="s">
        <v>102</v>
      </c>
      <c r="F159">
        <v>40700</v>
      </c>
      <c r="G159" t="s">
        <v>911</v>
      </c>
      <c r="I159" t="s">
        <v>186</v>
      </c>
      <c r="J159">
        <v>2026</v>
      </c>
      <c r="K159">
        <v>7</v>
      </c>
      <c r="L159" t="s">
        <v>94</v>
      </c>
      <c r="M159" s="108">
        <v>-2696.6016213499997</v>
      </c>
      <c r="N159" s="108">
        <v>1</v>
      </c>
      <c r="O159" s="108">
        <v>-2696.6016213499997</v>
      </c>
      <c r="P159" t="s">
        <v>615</v>
      </c>
    </row>
    <row r="160" spans="1:16" x14ac:dyDescent="0.25">
      <c r="A160" t="s">
        <v>1005</v>
      </c>
      <c r="B160" t="s">
        <v>446</v>
      </c>
      <c r="C160" t="s">
        <v>133</v>
      </c>
      <c r="D160" t="s">
        <v>336</v>
      </c>
      <c r="E160" t="s">
        <v>102</v>
      </c>
      <c r="F160">
        <v>40700</v>
      </c>
      <c r="G160" t="s">
        <v>911</v>
      </c>
      <c r="I160" t="s">
        <v>186</v>
      </c>
      <c r="J160">
        <v>2026</v>
      </c>
      <c r="K160">
        <v>7</v>
      </c>
      <c r="L160" t="s">
        <v>94</v>
      </c>
      <c r="M160" s="108">
        <v>-3451.9190205499999</v>
      </c>
      <c r="N160" s="108">
        <v>1</v>
      </c>
      <c r="O160" s="108">
        <v>-3451.9190205499999</v>
      </c>
      <c r="P160" t="s">
        <v>615</v>
      </c>
    </row>
    <row r="161" spans="1:16" x14ac:dyDescent="0.25">
      <c r="A161" t="s">
        <v>1005</v>
      </c>
      <c r="B161" t="s">
        <v>447</v>
      </c>
      <c r="C161" t="s">
        <v>133</v>
      </c>
      <c r="D161" t="s">
        <v>336</v>
      </c>
      <c r="E161" t="s">
        <v>102</v>
      </c>
      <c r="F161">
        <v>40700</v>
      </c>
      <c r="G161" t="s">
        <v>911</v>
      </c>
      <c r="I161" t="s">
        <v>186</v>
      </c>
      <c r="J161">
        <v>2026</v>
      </c>
      <c r="K161">
        <v>7</v>
      </c>
      <c r="L161" t="s">
        <v>94</v>
      </c>
      <c r="M161" s="108">
        <v>-9.506151899999999</v>
      </c>
      <c r="N161" s="108">
        <v>1</v>
      </c>
      <c r="O161" s="108">
        <v>-9.506151899999999</v>
      </c>
      <c r="P161" t="s">
        <v>615</v>
      </c>
    </row>
    <row r="162" spans="1:16" x14ac:dyDescent="0.25">
      <c r="A162" t="s">
        <v>2516</v>
      </c>
      <c r="B162" t="s">
        <v>748</v>
      </c>
      <c r="C162" t="s">
        <v>296</v>
      </c>
      <c r="D162" t="s">
        <v>336</v>
      </c>
      <c r="E162" t="s">
        <v>102</v>
      </c>
      <c r="F162">
        <v>40700</v>
      </c>
      <c r="G162" t="s">
        <v>911</v>
      </c>
      <c r="I162" t="s">
        <v>186</v>
      </c>
      <c r="J162">
        <v>2026</v>
      </c>
      <c r="K162">
        <v>7</v>
      </c>
      <c r="L162" t="s">
        <v>94</v>
      </c>
      <c r="M162" s="108">
        <v>-543.95767790000002</v>
      </c>
      <c r="N162" s="108">
        <v>1</v>
      </c>
      <c r="O162" s="108">
        <v>-543.95767790000002</v>
      </c>
      <c r="P162" t="s">
        <v>615</v>
      </c>
    </row>
    <row r="163" spans="1:16" x14ac:dyDescent="0.25">
      <c r="A163" t="s">
        <v>1005</v>
      </c>
      <c r="B163" t="s">
        <v>448</v>
      </c>
      <c r="C163" t="s">
        <v>133</v>
      </c>
      <c r="D163" t="s">
        <v>336</v>
      </c>
      <c r="E163" t="s">
        <v>102</v>
      </c>
      <c r="F163">
        <v>40700</v>
      </c>
      <c r="G163" t="s">
        <v>911</v>
      </c>
      <c r="I163" t="s">
        <v>186</v>
      </c>
      <c r="J163">
        <v>2026</v>
      </c>
      <c r="K163">
        <v>7</v>
      </c>
      <c r="L163" t="s">
        <v>94</v>
      </c>
      <c r="M163" s="108">
        <v>-6570.2698183499997</v>
      </c>
      <c r="N163" s="108">
        <v>1</v>
      </c>
      <c r="O163" s="108">
        <v>-6570.2698183499997</v>
      </c>
      <c r="P163" t="s">
        <v>615</v>
      </c>
    </row>
    <row r="164" spans="1:16" x14ac:dyDescent="0.25">
      <c r="A164" t="s">
        <v>1005</v>
      </c>
      <c r="B164" t="s">
        <v>449</v>
      </c>
      <c r="C164" t="s">
        <v>133</v>
      </c>
      <c r="D164" t="s">
        <v>336</v>
      </c>
      <c r="E164" t="s">
        <v>102</v>
      </c>
      <c r="F164">
        <v>40700</v>
      </c>
      <c r="G164" t="s">
        <v>911</v>
      </c>
      <c r="I164" t="s">
        <v>186</v>
      </c>
      <c r="J164">
        <v>2026</v>
      </c>
      <c r="K164">
        <v>7</v>
      </c>
      <c r="L164" t="s">
        <v>94</v>
      </c>
      <c r="M164" s="108">
        <v>-216.02136569999999</v>
      </c>
      <c r="N164" s="108">
        <v>1</v>
      </c>
      <c r="O164" s="108">
        <v>-216.02136569999999</v>
      </c>
      <c r="P164" t="s">
        <v>615</v>
      </c>
    </row>
    <row r="165" spans="1:16" x14ac:dyDescent="0.25">
      <c r="A165" t="s">
        <v>2382</v>
      </c>
      <c r="B165" t="s">
        <v>450</v>
      </c>
      <c r="C165" t="s">
        <v>451</v>
      </c>
      <c r="D165" t="s">
        <v>336</v>
      </c>
      <c r="E165" t="s">
        <v>102</v>
      </c>
      <c r="F165">
        <v>40700</v>
      </c>
      <c r="G165" t="s">
        <v>911</v>
      </c>
      <c r="I165" t="s">
        <v>125</v>
      </c>
      <c r="J165">
        <v>2026</v>
      </c>
      <c r="K165">
        <v>7</v>
      </c>
      <c r="L165" t="s">
        <v>94</v>
      </c>
      <c r="M165" s="108">
        <v>-18.190784499999999</v>
      </c>
      <c r="N165" s="108">
        <v>1</v>
      </c>
      <c r="O165" s="108">
        <v>-18.190784499999999</v>
      </c>
      <c r="P165" t="s">
        <v>615</v>
      </c>
    </row>
    <row r="166" spans="1:16" x14ac:dyDescent="0.25">
      <c r="A166" t="s">
        <v>2610</v>
      </c>
      <c r="B166" t="s">
        <v>452</v>
      </c>
      <c r="C166" t="s">
        <v>265</v>
      </c>
      <c r="D166" t="s">
        <v>336</v>
      </c>
      <c r="E166" t="s">
        <v>102</v>
      </c>
      <c r="F166">
        <v>40700</v>
      </c>
      <c r="G166" t="s">
        <v>911</v>
      </c>
      <c r="I166" t="s">
        <v>186</v>
      </c>
      <c r="J166">
        <v>2026</v>
      </c>
      <c r="K166">
        <v>7</v>
      </c>
      <c r="L166" t="s">
        <v>94</v>
      </c>
      <c r="M166" s="108">
        <v>-3412.0398535999998</v>
      </c>
      <c r="N166" s="108">
        <v>1</v>
      </c>
      <c r="O166" s="108">
        <v>-3412.0398535999998</v>
      </c>
      <c r="P166" t="s">
        <v>615</v>
      </c>
    </row>
    <row r="167" spans="1:16" x14ac:dyDescent="0.25">
      <c r="A167" t="s">
        <v>1005</v>
      </c>
      <c r="B167" t="s">
        <v>453</v>
      </c>
      <c r="C167" t="s">
        <v>133</v>
      </c>
      <c r="D167" t="s">
        <v>336</v>
      </c>
      <c r="E167" t="s">
        <v>102</v>
      </c>
      <c r="F167">
        <v>40700</v>
      </c>
      <c r="G167" t="s">
        <v>911</v>
      </c>
      <c r="I167" t="s">
        <v>186</v>
      </c>
      <c r="J167">
        <v>2026</v>
      </c>
      <c r="K167">
        <v>7</v>
      </c>
      <c r="L167" t="s">
        <v>94</v>
      </c>
      <c r="M167" s="108">
        <v>-20.537982499999998</v>
      </c>
      <c r="N167" s="108">
        <v>1</v>
      </c>
      <c r="O167" s="108">
        <v>-20.537982499999998</v>
      </c>
      <c r="P167" t="s">
        <v>615</v>
      </c>
    </row>
    <row r="168" spans="1:16" x14ac:dyDescent="0.25">
      <c r="A168" t="s">
        <v>2392</v>
      </c>
      <c r="B168" t="s">
        <v>348</v>
      </c>
      <c r="C168" t="s">
        <v>107</v>
      </c>
      <c r="D168" t="s">
        <v>336</v>
      </c>
      <c r="E168" t="s">
        <v>102</v>
      </c>
      <c r="F168">
        <v>40700</v>
      </c>
      <c r="G168" t="s">
        <v>911</v>
      </c>
      <c r="I168" t="s">
        <v>186</v>
      </c>
      <c r="J168">
        <v>2026</v>
      </c>
      <c r="K168">
        <v>7</v>
      </c>
      <c r="L168" t="s">
        <v>94</v>
      </c>
      <c r="M168" s="108">
        <v>-4147.3228261500008</v>
      </c>
      <c r="N168" s="108">
        <v>1</v>
      </c>
      <c r="O168" s="108">
        <v>-4147.3228261500008</v>
      </c>
      <c r="P168" t="s">
        <v>615</v>
      </c>
    </row>
    <row r="169" spans="1:16" x14ac:dyDescent="0.25">
      <c r="A169" t="s">
        <v>2516</v>
      </c>
      <c r="B169" t="s">
        <v>297</v>
      </c>
      <c r="C169" t="s">
        <v>296</v>
      </c>
      <c r="D169" t="s">
        <v>336</v>
      </c>
      <c r="E169" t="s">
        <v>102</v>
      </c>
      <c r="F169">
        <v>40700</v>
      </c>
      <c r="G169" t="s">
        <v>911</v>
      </c>
      <c r="I169" t="s">
        <v>186</v>
      </c>
      <c r="J169">
        <v>2026</v>
      </c>
      <c r="K169">
        <v>7</v>
      </c>
      <c r="L169" t="s">
        <v>94</v>
      </c>
      <c r="M169" s="108">
        <v>-951.01366779999989</v>
      </c>
      <c r="N169" s="108">
        <v>1</v>
      </c>
      <c r="O169" s="108">
        <v>-951.01366779999989</v>
      </c>
      <c r="P169" t="s">
        <v>615</v>
      </c>
    </row>
    <row r="170" spans="1:16" x14ac:dyDescent="0.25">
      <c r="A170" t="s">
        <v>2584</v>
      </c>
      <c r="B170" t="s">
        <v>454</v>
      </c>
      <c r="C170" t="s">
        <v>455</v>
      </c>
      <c r="D170" t="s">
        <v>336</v>
      </c>
      <c r="E170" t="s">
        <v>102</v>
      </c>
      <c r="F170">
        <v>40700</v>
      </c>
      <c r="G170" t="s">
        <v>911</v>
      </c>
      <c r="I170" t="s">
        <v>186</v>
      </c>
      <c r="J170">
        <v>2026</v>
      </c>
      <c r="K170">
        <v>7</v>
      </c>
      <c r="L170" t="s">
        <v>94</v>
      </c>
      <c r="M170" s="108">
        <v>-3483.0903558499999</v>
      </c>
      <c r="N170" s="108">
        <v>1</v>
      </c>
      <c r="O170" s="108">
        <v>-3483.0903558499999</v>
      </c>
      <c r="P170" t="s">
        <v>615</v>
      </c>
    </row>
    <row r="171" spans="1:16" x14ac:dyDescent="0.25">
      <c r="A171" t="s">
        <v>1005</v>
      </c>
      <c r="B171" t="s">
        <v>456</v>
      </c>
      <c r="C171" t="s">
        <v>133</v>
      </c>
      <c r="D171" t="s">
        <v>336</v>
      </c>
      <c r="E171" t="s">
        <v>102</v>
      </c>
      <c r="F171">
        <v>40700</v>
      </c>
      <c r="G171" t="s">
        <v>911</v>
      </c>
      <c r="I171" t="s">
        <v>186</v>
      </c>
      <c r="J171">
        <v>2026</v>
      </c>
      <c r="K171">
        <v>7</v>
      </c>
      <c r="L171" t="s">
        <v>94</v>
      </c>
      <c r="M171" s="108">
        <v>-371.76750554999995</v>
      </c>
      <c r="N171" s="108">
        <v>1</v>
      </c>
      <c r="O171" s="108">
        <v>-371.76750554999995</v>
      </c>
      <c r="P171" t="s">
        <v>615</v>
      </c>
    </row>
    <row r="172" spans="1:16" x14ac:dyDescent="0.25">
      <c r="A172" t="s">
        <v>2392</v>
      </c>
      <c r="B172" t="s">
        <v>3175</v>
      </c>
      <c r="C172" t="s">
        <v>107</v>
      </c>
      <c r="D172" t="s">
        <v>336</v>
      </c>
      <c r="E172" t="s">
        <v>102</v>
      </c>
      <c r="F172">
        <v>40700</v>
      </c>
      <c r="G172" t="s">
        <v>911</v>
      </c>
      <c r="I172" t="s">
        <v>186</v>
      </c>
      <c r="J172">
        <v>2026</v>
      </c>
      <c r="K172">
        <v>7</v>
      </c>
      <c r="L172" t="s">
        <v>94</v>
      </c>
      <c r="M172" s="108">
        <v>-1242.6052565499999</v>
      </c>
      <c r="N172" s="108">
        <v>1</v>
      </c>
      <c r="O172" s="108">
        <v>-1242.6052565499999</v>
      </c>
      <c r="P172" t="s">
        <v>615</v>
      </c>
    </row>
    <row r="173" spans="1:16" x14ac:dyDescent="0.25">
      <c r="A173" t="s">
        <v>2516</v>
      </c>
      <c r="B173" t="s">
        <v>298</v>
      </c>
      <c r="C173" t="s">
        <v>296</v>
      </c>
      <c r="D173" t="s">
        <v>336</v>
      </c>
      <c r="E173" t="s">
        <v>102</v>
      </c>
      <c r="F173">
        <v>40700</v>
      </c>
      <c r="G173" t="s">
        <v>911</v>
      </c>
      <c r="I173" t="s">
        <v>186</v>
      </c>
      <c r="J173">
        <v>2026</v>
      </c>
      <c r="K173">
        <v>7</v>
      </c>
      <c r="L173" t="s">
        <v>94</v>
      </c>
      <c r="M173" s="108">
        <v>-817.17971299999977</v>
      </c>
      <c r="N173" s="108">
        <v>1</v>
      </c>
      <c r="O173" s="108">
        <v>-817.17971299999977</v>
      </c>
      <c r="P173" t="s">
        <v>615</v>
      </c>
    </row>
    <row r="174" spans="1:16" x14ac:dyDescent="0.25">
      <c r="A174" t="s">
        <v>1005</v>
      </c>
      <c r="B174" t="s">
        <v>457</v>
      </c>
      <c r="C174" t="s">
        <v>133</v>
      </c>
      <c r="D174" t="s">
        <v>336</v>
      </c>
      <c r="E174" t="s">
        <v>102</v>
      </c>
      <c r="F174">
        <v>40700</v>
      </c>
      <c r="G174" t="s">
        <v>911</v>
      </c>
      <c r="I174" t="s">
        <v>186</v>
      </c>
      <c r="J174">
        <v>2026</v>
      </c>
      <c r="K174">
        <v>7</v>
      </c>
      <c r="L174" t="s">
        <v>94</v>
      </c>
      <c r="M174" s="108">
        <v>-7465.8295687499995</v>
      </c>
      <c r="N174" s="108">
        <v>1</v>
      </c>
      <c r="O174" s="108">
        <v>-7465.8295687499995</v>
      </c>
      <c r="P174" t="s">
        <v>615</v>
      </c>
    </row>
    <row r="175" spans="1:16" x14ac:dyDescent="0.25">
      <c r="A175" t="s">
        <v>2392</v>
      </c>
      <c r="B175" t="s">
        <v>3176</v>
      </c>
      <c r="C175" t="s">
        <v>107</v>
      </c>
      <c r="D175" t="s">
        <v>336</v>
      </c>
      <c r="E175" t="s">
        <v>102</v>
      </c>
      <c r="F175">
        <v>40700</v>
      </c>
      <c r="G175" t="s">
        <v>911</v>
      </c>
      <c r="I175" t="s">
        <v>186</v>
      </c>
      <c r="J175">
        <v>2026</v>
      </c>
      <c r="K175">
        <v>7</v>
      </c>
      <c r="L175" t="s">
        <v>94</v>
      </c>
      <c r="M175" s="108">
        <v>-784.63144584999986</v>
      </c>
      <c r="N175" s="108">
        <v>1</v>
      </c>
      <c r="O175" s="108">
        <v>-784.63144584999986</v>
      </c>
      <c r="P175" t="s">
        <v>615</v>
      </c>
    </row>
    <row r="176" spans="1:16" x14ac:dyDescent="0.25">
      <c r="A176" t="s">
        <v>1005</v>
      </c>
      <c r="B176" t="s">
        <v>458</v>
      </c>
      <c r="C176" t="s">
        <v>133</v>
      </c>
      <c r="D176" t="s">
        <v>336</v>
      </c>
      <c r="E176" t="s">
        <v>102</v>
      </c>
      <c r="F176">
        <v>40700</v>
      </c>
      <c r="G176" t="s">
        <v>911</v>
      </c>
      <c r="I176" t="s">
        <v>186</v>
      </c>
      <c r="J176">
        <v>2026</v>
      </c>
      <c r="K176">
        <v>7</v>
      </c>
      <c r="L176" t="s">
        <v>94</v>
      </c>
      <c r="M176" s="108">
        <v>-885.57460634999995</v>
      </c>
      <c r="N176" s="108">
        <v>1</v>
      </c>
      <c r="O176" s="108">
        <v>-885.57460634999995</v>
      </c>
      <c r="P176" t="s">
        <v>615</v>
      </c>
    </row>
    <row r="177" spans="1:16" x14ac:dyDescent="0.25">
      <c r="A177" t="s">
        <v>2392</v>
      </c>
      <c r="B177" t="s">
        <v>349</v>
      </c>
      <c r="C177" t="s">
        <v>107</v>
      </c>
      <c r="D177" t="s">
        <v>336</v>
      </c>
      <c r="E177" t="s">
        <v>102</v>
      </c>
      <c r="F177">
        <v>40700</v>
      </c>
      <c r="G177" t="s">
        <v>911</v>
      </c>
      <c r="I177" t="s">
        <v>186</v>
      </c>
      <c r="J177">
        <v>2026</v>
      </c>
      <c r="K177">
        <v>7</v>
      </c>
      <c r="L177" t="s">
        <v>94</v>
      </c>
      <c r="M177" s="108">
        <v>-4942.6749623999995</v>
      </c>
      <c r="N177" s="108">
        <v>1</v>
      </c>
      <c r="O177" s="108">
        <v>-4942.6749623999995</v>
      </c>
      <c r="P177" t="s">
        <v>615</v>
      </c>
    </row>
    <row r="178" spans="1:16" x14ac:dyDescent="0.25">
      <c r="A178" t="s">
        <v>1005</v>
      </c>
      <c r="B178" t="s">
        <v>1989</v>
      </c>
      <c r="C178" t="s">
        <v>133</v>
      </c>
      <c r="D178" t="s">
        <v>336</v>
      </c>
      <c r="E178" t="s">
        <v>102</v>
      </c>
      <c r="F178">
        <v>40700</v>
      </c>
      <c r="G178" t="s">
        <v>911</v>
      </c>
      <c r="I178" t="s">
        <v>186</v>
      </c>
      <c r="J178">
        <v>2026</v>
      </c>
      <c r="K178">
        <v>7</v>
      </c>
      <c r="L178" t="s">
        <v>94</v>
      </c>
      <c r="M178" s="108">
        <v>-249.05271894999998</v>
      </c>
      <c r="N178" s="108">
        <v>1</v>
      </c>
      <c r="O178" s="108">
        <v>-249.05271894999998</v>
      </c>
      <c r="P178" t="s">
        <v>615</v>
      </c>
    </row>
    <row r="179" spans="1:16" x14ac:dyDescent="0.25">
      <c r="A179" t="s">
        <v>1005</v>
      </c>
      <c r="B179" t="s">
        <v>459</v>
      </c>
      <c r="C179" t="s">
        <v>133</v>
      </c>
      <c r="D179" t="s">
        <v>336</v>
      </c>
      <c r="E179" t="s">
        <v>102</v>
      </c>
      <c r="F179">
        <v>40700</v>
      </c>
      <c r="G179" t="s">
        <v>911</v>
      </c>
      <c r="I179" t="s">
        <v>186</v>
      </c>
      <c r="J179">
        <v>2026</v>
      </c>
      <c r="K179">
        <v>7</v>
      </c>
      <c r="L179" t="s">
        <v>94</v>
      </c>
      <c r="M179" s="108">
        <v>-413.41252959999997</v>
      </c>
      <c r="N179" s="108">
        <v>1</v>
      </c>
      <c r="O179" s="108">
        <v>-413.41252959999997</v>
      </c>
      <c r="P179" t="s">
        <v>615</v>
      </c>
    </row>
    <row r="180" spans="1:16" x14ac:dyDescent="0.25">
      <c r="A180" t="s">
        <v>1005</v>
      </c>
      <c r="B180" t="s">
        <v>460</v>
      </c>
      <c r="C180" t="s">
        <v>133</v>
      </c>
      <c r="D180" t="s">
        <v>336</v>
      </c>
      <c r="E180" t="s">
        <v>102</v>
      </c>
      <c r="F180">
        <v>40700</v>
      </c>
      <c r="G180" t="s">
        <v>911</v>
      </c>
      <c r="I180" t="s">
        <v>186</v>
      </c>
      <c r="J180">
        <v>2026</v>
      </c>
      <c r="K180">
        <v>7</v>
      </c>
      <c r="L180" t="s">
        <v>94</v>
      </c>
      <c r="M180" s="108">
        <v>-6911.5687833500006</v>
      </c>
      <c r="N180" s="108">
        <v>1</v>
      </c>
      <c r="O180" s="108">
        <v>-6911.5687833500006</v>
      </c>
      <c r="P180" t="s">
        <v>615</v>
      </c>
    </row>
    <row r="181" spans="1:16" x14ac:dyDescent="0.25">
      <c r="A181" t="s">
        <v>2403</v>
      </c>
      <c r="B181" t="s">
        <v>461</v>
      </c>
      <c r="C181" t="s">
        <v>462</v>
      </c>
      <c r="D181" t="s">
        <v>336</v>
      </c>
      <c r="E181" t="s">
        <v>102</v>
      </c>
      <c r="F181">
        <v>40700</v>
      </c>
      <c r="G181" t="s">
        <v>911</v>
      </c>
      <c r="I181" t="s">
        <v>186</v>
      </c>
      <c r="J181">
        <v>2026</v>
      </c>
      <c r="K181">
        <v>7</v>
      </c>
      <c r="L181" t="s">
        <v>94</v>
      </c>
      <c r="M181" s="108">
        <v>-4575.2852540499998</v>
      </c>
      <c r="N181" s="108">
        <v>1</v>
      </c>
      <c r="O181" s="108">
        <v>-4575.2852540499998</v>
      </c>
      <c r="P181" t="s">
        <v>615</v>
      </c>
    </row>
    <row r="182" spans="1:16" x14ac:dyDescent="0.25">
      <c r="A182" t="s">
        <v>2610</v>
      </c>
      <c r="B182" t="s">
        <v>280</v>
      </c>
      <c r="C182" t="s">
        <v>265</v>
      </c>
      <c r="D182" t="s">
        <v>336</v>
      </c>
      <c r="E182" t="s">
        <v>102</v>
      </c>
      <c r="F182">
        <v>40700</v>
      </c>
      <c r="G182" t="s">
        <v>911</v>
      </c>
      <c r="I182" t="s">
        <v>186</v>
      </c>
      <c r="J182">
        <v>2026</v>
      </c>
      <c r="K182">
        <v>7</v>
      </c>
      <c r="L182" t="s">
        <v>94</v>
      </c>
      <c r="M182" s="108">
        <v>-268.21104029999998</v>
      </c>
      <c r="N182" s="108">
        <v>1</v>
      </c>
      <c r="O182" s="108">
        <v>-268.21104029999998</v>
      </c>
      <c r="P182" t="s">
        <v>615</v>
      </c>
    </row>
    <row r="183" spans="1:16" x14ac:dyDescent="0.25">
      <c r="A183" t="s">
        <v>2610</v>
      </c>
      <c r="B183" t="s">
        <v>281</v>
      </c>
      <c r="C183" t="s">
        <v>265</v>
      </c>
      <c r="D183" t="s">
        <v>336</v>
      </c>
      <c r="E183" t="s">
        <v>102</v>
      </c>
      <c r="F183">
        <v>40700</v>
      </c>
      <c r="G183" t="s">
        <v>911</v>
      </c>
      <c r="I183" t="s">
        <v>125</v>
      </c>
      <c r="J183">
        <v>2026</v>
      </c>
      <c r="K183">
        <v>7</v>
      </c>
      <c r="L183" t="s">
        <v>94</v>
      </c>
      <c r="M183" s="108">
        <v>-21483.738171350004</v>
      </c>
      <c r="N183" s="108">
        <v>1</v>
      </c>
      <c r="O183" s="108">
        <v>-21483.738171350004</v>
      </c>
      <c r="P183" t="s">
        <v>615</v>
      </c>
    </row>
    <row r="184" spans="1:16" x14ac:dyDescent="0.25">
      <c r="A184" t="s">
        <v>2610</v>
      </c>
      <c r="B184" t="s">
        <v>282</v>
      </c>
      <c r="C184" t="s">
        <v>265</v>
      </c>
      <c r="D184" t="s">
        <v>336</v>
      </c>
      <c r="E184" t="s">
        <v>102</v>
      </c>
      <c r="F184">
        <v>40700</v>
      </c>
      <c r="G184" t="s">
        <v>911</v>
      </c>
      <c r="I184" t="s">
        <v>125</v>
      </c>
      <c r="J184">
        <v>2026</v>
      </c>
      <c r="K184">
        <v>7</v>
      </c>
      <c r="L184" t="s">
        <v>94</v>
      </c>
      <c r="M184" s="108">
        <v>-8206.4947208999984</v>
      </c>
      <c r="N184" s="108">
        <v>1</v>
      </c>
      <c r="O184" s="108">
        <v>-8206.4947208999984</v>
      </c>
      <c r="P184" t="s">
        <v>615</v>
      </c>
    </row>
    <row r="185" spans="1:16" x14ac:dyDescent="0.25">
      <c r="A185" t="s">
        <v>1005</v>
      </c>
      <c r="B185" t="s">
        <v>1991</v>
      </c>
      <c r="C185" t="s">
        <v>133</v>
      </c>
      <c r="D185" t="s">
        <v>336</v>
      </c>
      <c r="E185" t="s">
        <v>102</v>
      </c>
      <c r="F185">
        <v>40700</v>
      </c>
      <c r="G185" t="s">
        <v>911</v>
      </c>
      <c r="I185" t="s">
        <v>186</v>
      </c>
      <c r="J185">
        <v>2026</v>
      </c>
      <c r="K185">
        <v>7</v>
      </c>
      <c r="L185" t="s">
        <v>94</v>
      </c>
      <c r="M185" s="108">
        <v>-40.867173550000004</v>
      </c>
      <c r="N185" s="108">
        <v>1</v>
      </c>
      <c r="O185" s="108">
        <v>-40.867173550000004</v>
      </c>
      <c r="P185" t="s">
        <v>615</v>
      </c>
    </row>
    <row r="186" spans="1:16" x14ac:dyDescent="0.25">
      <c r="A186" t="s">
        <v>1005</v>
      </c>
      <c r="B186" t="s">
        <v>463</v>
      </c>
      <c r="C186" t="s">
        <v>133</v>
      </c>
      <c r="D186" t="s">
        <v>336</v>
      </c>
      <c r="E186" t="s">
        <v>102</v>
      </c>
      <c r="F186">
        <v>40700</v>
      </c>
      <c r="G186" t="s">
        <v>911</v>
      </c>
      <c r="I186" t="s">
        <v>186</v>
      </c>
      <c r="J186">
        <v>2026</v>
      </c>
      <c r="K186">
        <v>7</v>
      </c>
      <c r="L186" t="s">
        <v>94</v>
      </c>
      <c r="M186" s="108">
        <v>-15486.705961299998</v>
      </c>
      <c r="N186" s="108">
        <v>1</v>
      </c>
      <c r="O186" s="108">
        <v>-15486.705961299998</v>
      </c>
      <c r="P186" t="s">
        <v>615</v>
      </c>
    </row>
    <row r="187" spans="1:16" x14ac:dyDescent="0.25">
      <c r="A187" t="s">
        <v>1005</v>
      </c>
      <c r="B187" t="s">
        <v>464</v>
      </c>
      <c r="C187" t="s">
        <v>133</v>
      </c>
      <c r="D187" t="s">
        <v>336</v>
      </c>
      <c r="E187" t="s">
        <v>102</v>
      </c>
      <c r="F187">
        <v>40700</v>
      </c>
      <c r="G187" t="s">
        <v>911</v>
      </c>
      <c r="I187" t="s">
        <v>186</v>
      </c>
      <c r="J187">
        <v>2026</v>
      </c>
      <c r="K187">
        <v>7</v>
      </c>
      <c r="L187" t="s">
        <v>94</v>
      </c>
      <c r="M187" s="108">
        <v>-14906.399466000003</v>
      </c>
      <c r="N187" s="108">
        <v>1</v>
      </c>
      <c r="O187" s="108">
        <v>-14906.399466000003</v>
      </c>
      <c r="P187" t="s">
        <v>615</v>
      </c>
    </row>
    <row r="188" spans="1:16" x14ac:dyDescent="0.25">
      <c r="A188" t="s">
        <v>1005</v>
      </c>
      <c r="B188" t="s">
        <v>465</v>
      </c>
      <c r="C188" t="s">
        <v>133</v>
      </c>
      <c r="D188" t="s">
        <v>336</v>
      </c>
      <c r="E188" t="s">
        <v>102</v>
      </c>
      <c r="F188">
        <v>40700</v>
      </c>
      <c r="G188" t="s">
        <v>911</v>
      </c>
      <c r="I188" t="s">
        <v>186</v>
      </c>
      <c r="J188">
        <v>2026</v>
      </c>
      <c r="K188">
        <v>7</v>
      </c>
      <c r="L188" t="s">
        <v>94</v>
      </c>
      <c r="M188" s="108">
        <v>-5782.9077078499995</v>
      </c>
      <c r="N188" s="108">
        <v>1</v>
      </c>
      <c r="O188" s="108">
        <v>-5782.9077078499995</v>
      </c>
      <c r="P188" t="s">
        <v>615</v>
      </c>
    </row>
    <row r="189" spans="1:16" x14ac:dyDescent="0.25">
      <c r="A189" t="s">
        <v>1005</v>
      </c>
      <c r="B189" t="s">
        <v>466</v>
      </c>
      <c r="C189" t="s">
        <v>133</v>
      </c>
      <c r="D189" t="s">
        <v>336</v>
      </c>
      <c r="E189" t="s">
        <v>102</v>
      </c>
      <c r="F189">
        <v>40700</v>
      </c>
      <c r="G189" t="s">
        <v>911</v>
      </c>
      <c r="I189" t="s">
        <v>186</v>
      </c>
      <c r="J189">
        <v>2026</v>
      </c>
      <c r="K189">
        <v>7</v>
      </c>
      <c r="L189" t="s">
        <v>94</v>
      </c>
      <c r="M189" s="108">
        <v>-4789.2268931500003</v>
      </c>
      <c r="N189" s="108">
        <v>1</v>
      </c>
      <c r="O189" s="108">
        <v>-4789.2268931500003</v>
      </c>
      <c r="P189" t="s">
        <v>615</v>
      </c>
    </row>
    <row r="190" spans="1:16" x14ac:dyDescent="0.25">
      <c r="A190" t="s">
        <v>1005</v>
      </c>
      <c r="B190" t="s">
        <v>467</v>
      </c>
      <c r="C190" t="s">
        <v>133</v>
      </c>
      <c r="D190" t="s">
        <v>336</v>
      </c>
      <c r="E190" t="s">
        <v>102</v>
      </c>
      <c r="F190">
        <v>40700</v>
      </c>
      <c r="G190" t="s">
        <v>911</v>
      </c>
      <c r="I190" t="s">
        <v>186</v>
      </c>
      <c r="J190">
        <v>2026</v>
      </c>
      <c r="K190">
        <v>7</v>
      </c>
      <c r="L190" t="s">
        <v>94</v>
      </c>
      <c r="M190" s="108">
        <v>-165.56070265</v>
      </c>
      <c r="N190" s="108">
        <v>1</v>
      </c>
      <c r="O190" s="108">
        <v>-165.56070265</v>
      </c>
      <c r="P190" t="s">
        <v>615</v>
      </c>
    </row>
    <row r="191" spans="1:16" x14ac:dyDescent="0.25">
      <c r="A191" t="s">
        <v>2392</v>
      </c>
      <c r="B191" t="s">
        <v>469</v>
      </c>
      <c r="C191" t="s">
        <v>107</v>
      </c>
      <c r="D191" t="s">
        <v>336</v>
      </c>
      <c r="E191" t="s">
        <v>102</v>
      </c>
      <c r="F191">
        <v>40700</v>
      </c>
      <c r="G191" t="s">
        <v>911</v>
      </c>
      <c r="I191" t="s">
        <v>186</v>
      </c>
      <c r="J191">
        <v>2026</v>
      </c>
      <c r="K191">
        <v>7</v>
      </c>
      <c r="L191" t="s">
        <v>94</v>
      </c>
      <c r="M191" s="108">
        <v>-953.07974790000003</v>
      </c>
      <c r="N191" s="108">
        <v>1</v>
      </c>
      <c r="O191" s="108">
        <v>-953.07974790000003</v>
      </c>
      <c r="P191" t="s">
        <v>615</v>
      </c>
    </row>
    <row r="192" spans="1:16" x14ac:dyDescent="0.25">
      <c r="A192" t="s">
        <v>1005</v>
      </c>
      <c r="B192" t="s">
        <v>470</v>
      </c>
      <c r="C192" t="s">
        <v>133</v>
      </c>
      <c r="D192" t="s">
        <v>336</v>
      </c>
      <c r="E192" t="s">
        <v>102</v>
      </c>
      <c r="F192">
        <v>40700</v>
      </c>
      <c r="G192" t="s">
        <v>911</v>
      </c>
      <c r="I192" t="s">
        <v>186</v>
      </c>
      <c r="J192">
        <v>2026</v>
      </c>
      <c r="K192">
        <v>7</v>
      </c>
      <c r="L192" t="s">
        <v>94</v>
      </c>
      <c r="M192" s="108">
        <v>-19897.782880849998</v>
      </c>
      <c r="N192" s="108">
        <v>1</v>
      </c>
      <c r="O192" s="108">
        <v>-19897.782880849998</v>
      </c>
      <c r="P192" t="s">
        <v>615</v>
      </c>
    </row>
    <row r="193" spans="1:16" x14ac:dyDescent="0.25">
      <c r="A193" t="s">
        <v>2392</v>
      </c>
      <c r="B193" t="s">
        <v>350</v>
      </c>
      <c r="C193" t="s">
        <v>107</v>
      </c>
      <c r="D193" t="s">
        <v>336</v>
      </c>
      <c r="E193" t="s">
        <v>102</v>
      </c>
      <c r="F193">
        <v>40700</v>
      </c>
      <c r="G193" t="s">
        <v>911</v>
      </c>
      <c r="I193" t="s">
        <v>186</v>
      </c>
      <c r="J193">
        <v>2026</v>
      </c>
      <c r="K193">
        <v>7</v>
      </c>
      <c r="L193" t="s">
        <v>94</v>
      </c>
      <c r="M193" s="108">
        <v>-417.09708459999996</v>
      </c>
      <c r="N193" s="108">
        <v>1</v>
      </c>
      <c r="O193" s="108">
        <v>-417.09708459999996</v>
      </c>
      <c r="P193" t="s">
        <v>615</v>
      </c>
    </row>
    <row r="194" spans="1:16" x14ac:dyDescent="0.25">
      <c r="A194" t="s">
        <v>2392</v>
      </c>
      <c r="B194" t="s">
        <v>471</v>
      </c>
      <c r="C194" t="s">
        <v>107</v>
      </c>
      <c r="D194" t="s">
        <v>336</v>
      </c>
      <c r="E194" t="s">
        <v>102</v>
      </c>
      <c r="F194">
        <v>40700</v>
      </c>
      <c r="G194" t="s">
        <v>911</v>
      </c>
      <c r="I194" t="s">
        <v>186</v>
      </c>
      <c r="J194">
        <v>2026</v>
      </c>
      <c r="K194">
        <v>7</v>
      </c>
      <c r="L194" t="s">
        <v>94</v>
      </c>
      <c r="M194" s="108">
        <v>-976.94611175</v>
      </c>
      <c r="N194" s="108">
        <v>1</v>
      </c>
      <c r="O194" s="108">
        <v>-976.94611175</v>
      </c>
      <c r="P194" t="s">
        <v>615</v>
      </c>
    </row>
    <row r="195" spans="1:16" x14ac:dyDescent="0.25">
      <c r="A195" t="s">
        <v>1005</v>
      </c>
      <c r="B195" t="s">
        <v>472</v>
      </c>
      <c r="C195" t="s">
        <v>133</v>
      </c>
      <c r="D195" t="s">
        <v>336</v>
      </c>
      <c r="E195" t="s">
        <v>102</v>
      </c>
      <c r="F195">
        <v>40700</v>
      </c>
      <c r="G195" t="s">
        <v>911</v>
      </c>
      <c r="I195" t="s">
        <v>186</v>
      </c>
      <c r="J195">
        <v>2026</v>
      </c>
      <c r="K195">
        <v>7</v>
      </c>
      <c r="L195" t="s">
        <v>94</v>
      </c>
      <c r="M195" s="108">
        <v>-534.02166125000008</v>
      </c>
      <c r="N195" s="108">
        <v>1</v>
      </c>
      <c r="O195" s="108">
        <v>-534.02166125000008</v>
      </c>
      <c r="P195" t="s">
        <v>615</v>
      </c>
    </row>
    <row r="196" spans="1:16" x14ac:dyDescent="0.25">
      <c r="A196" t="s">
        <v>2516</v>
      </c>
      <c r="B196" t="s">
        <v>473</v>
      </c>
      <c r="C196" t="s">
        <v>296</v>
      </c>
      <c r="D196" t="s">
        <v>336</v>
      </c>
      <c r="E196" t="s">
        <v>102</v>
      </c>
      <c r="F196">
        <v>40700</v>
      </c>
      <c r="G196" t="s">
        <v>911</v>
      </c>
      <c r="I196" t="s">
        <v>186</v>
      </c>
      <c r="J196">
        <v>2026</v>
      </c>
      <c r="K196">
        <v>7</v>
      </c>
      <c r="L196" t="s">
        <v>94</v>
      </c>
      <c r="M196" s="108">
        <v>-1595.39184525</v>
      </c>
      <c r="N196" s="108">
        <v>1</v>
      </c>
      <c r="O196" s="108">
        <v>-1595.39184525</v>
      </c>
      <c r="P196" t="s">
        <v>615</v>
      </c>
    </row>
    <row r="197" spans="1:16" x14ac:dyDescent="0.25">
      <c r="A197" t="s">
        <v>2584</v>
      </c>
      <c r="B197" t="s">
        <v>474</v>
      </c>
      <c r="C197" t="s">
        <v>455</v>
      </c>
      <c r="D197" t="s">
        <v>336</v>
      </c>
      <c r="E197" t="s">
        <v>102</v>
      </c>
      <c r="F197">
        <v>40700</v>
      </c>
      <c r="G197" t="s">
        <v>911</v>
      </c>
      <c r="I197" t="s">
        <v>186</v>
      </c>
      <c r="J197">
        <v>2026</v>
      </c>
      <c r="K197">
        <v>7</v>
      </c>
      <c r="L197" t="s">
        <v>94</v>
      </c>
      <c r="M197" s="108">
        <v>-2097.2923747999998</v>
      </c>
      <c r="N197" s="108">
        <v>1</v>
      </c>
      <c r="O197" s="108">
        <v>-2097.2923747999998</v>
      </c>
      <c r="P197" t="s">
        <v>615</v>
      </c>
    </row>
    <row r="198" spans="1:16" x14ac:dyDescent="0.25">
      <c r="A198" t="s">
        <v>2403</v>
      </c>
      <c r="B198" t="s">
        <v>475</v>
      </c>
      <c r="C198" t="s">
        <v>462</v>
      </c>
      <c r="D198" t="s">
        <v>336</v>
      </c>
      <c r="E198" t="s">
        <v>102</v>
      </c>
      <c r="F198">
        <v>40700</v>
      </c>
      <c r="G198" t="s">
        <v>911</v>
      </c>
      <c r="I198" t="s">
        <v>186</v>
      </c>
      <c r="J198">
        <v>2026</v>
      </c>
      <c r="K198">
        <v>7</v>
      </c>
      <c r="L198" t="s">
        <v>94</v>
      </c>
      <c r="M198" s="108">
        <v>-450.93903994999999</v>
      </c>
      <c r="N198" s="108">
        <v>1</v>
      </c>
      <c r="O198" s="108">
        <v>-450.93903994999999</v>
      </c>
      <c r="P198" t="s">
        <v>615</v>
      </c>
    </row>
    <row r="199" spans="1:16" x14ac:dyDescent="0.25">
      <c r="A199" t="s">
        <v>2382</v>
      </c>
      <c r="B199" t="s">
        <v>476</v>
      </c>
      <c r="C199" t="s">
        <v>477</v>
      </c>
      <c r="D199" t="s">
        <v>336</v>
      </c>
      <c r="E199" t="s">
        <v>102</v>
      </c>
      <c r="F199">
        <v>40700</v>
      </c>
      <c r="G199" t="s">
        <v>911</v>
      </c>
      <c r="I199" t="s">
        <v>186</v>
      </c>
      <c r="J199">
        <v>2026</v>
      </c>
      <c r="K199">
        <v>7</v>
      </c>
      <c r="L199" t="s">
        <v>94</v>
      </c>
      <c r="M199" s="108">
        <v>-44.695016799999998</v>
      </c>
      <c r="N199" s="108">
        <v>1</v>
      </c>
      <c r="O199" s="108">
        <v>-44.695016799999998</v>
      </c>
      <c r="P199" t="s">
        <v>615</v>
      </c>
    </row>
    <row r="200" spans="1:16" x14ac:dyDescent="0.25">
      <c r="A200" t="s">
        <v>2392</v>
      </c>
      <c r="B200" t="s">
        <v>478</v>
      </c>
      <c r="C200" t="s">
        <v>107</v>
      </c>
      <c r="D200" t="s">
        <v>336</v>
      </c>
      <c r="E200" t="s">
        <v>102</v>
      </c>
      <c r="F200">
        <v>40700</v>
      </c>
      <c r="G200" t="s">
        <v>911</v>
      </c>
      <c r="I200" t="s">
        <v>186</v>
      </c>
      <c r="J200">
        <v>2026</v>
      </c>
      <c r="K200">
        <v>7</v>
      </c>
      <c r="L200" t="s">
        <v>94</v>
      </c>
      <c r="M200" s="108">
        <v>-946.91562385000009</v>
      </c>
      <c r="N200" s="108">
        <v>1</v>
      </c>
      <c r="O200" s="108">
        <v>-946.91562385000009</v>
      </c>
      <c r="P200" t="s">
        <v>615</v>
      </c>
    </row>
    <row r="201" spans="1:16" x14ac:dyDescent="0.25">
      <c r="A201" t="s">
        <v>2382</v>
      </c>
      <c r="B201" t="s">
        <v>3177</v>
      </c>
      <c r="C201" t="s">
        <v>3191</v>
      </c>
      <c r="D201" t="s">
        <v>336</v>
      </c>
      <c r="E201" t="s">
        <v>102</v>
      </c>
      <c r="F201">
        <v>40700</v>
      </c>
      <c r="G201" t="s">
        <v>911</v>
      </c>
      <c r="I201" t="s">
        <v>186</v>
      </c>
      <c r="J201">
        <v>2026</v>
      </c>
      <c r="K201">
        <v>7</v>
      </c>
      <c r="L201" t="s">
        <v>94</v>
      </c>
      <c r="M201" s="108">
        <v>-795.78063635000001</v>
      </c>
      <c r="N201" s="108">
        <v>1</v>
      </c>
      <c r="O201" s="108">
        <v>-795.78063635000001</v>
      </c>
      <c r="P201" t="s">
        <v>615</v>
      </c>
    </row>
    <row r="202" spans="1:16" x14ac:dyDescent="0.25">
      <c r="A202" t="s">
        <v>2516</v>
      </c>
      <c r="B202" t="s">
        <v>479</v>
      </c>
      <c r="C202" t="s">
        <v>296</v>
      </c>
      <c r="D202" t="s">
        <v>336</v>
      </c>
      <c r="E202" t="s">
        <v>102</v>
      </c>
      <c r="F202">
        <v>40700</v>
      </c>
      <c r="G202" t="s">
        <v>911</v>
      </c>
      <c r="I202" t="s">
        <v>186</v>
      </c>
      <c r="J202">
        <v>2026</v>
      </c>
      <c r="K202">
        <v>7</v>
      </c>
      <c r="L202" t="s">
        <v>94</v>
      </c>
      <c r="M202" s="108">
        <v>-833.20206864999989</v>
      </c>
      <c r="N202" s="108">
        <v>1</v>
      </c>
      <c r="O202" s="108">
        <v>-833.20206864999989</v>
      </c>
      <c r="P202" t="s">
        <v>615</v>
      </c>
    </row>
    <row r="203" spans="1:16" x14ac:dyDescent="0.25">
      <c r="A203" t="s">
        <v>2392</v>
      </c>
      <c r="B203" t="s">
        <v>480</v>
      </c>
      <c r="C203" t="s">
        <v>107</v>
      </c>
      <c r="D203" t="s">
        <v>336</v>
      </c>
      <c r="E203" t="s">
        <v>102</v>
      </c>
      <c r="F203">
        <v>40700</v>
      </c>
      <c r="G203" t="s">
        <v>911</v>
      </c>
      <c r="I203" t="s">
        <v>186</v>
      </c>
      <c r="J203">
        <v>2026</v>
      </c>
      <c r="K203">
        <v>7</v>
      </c>
      <c r="L203" t="s">
        <v>94</v>
      </c>
      <c r="M203" s="108">
        <v>-3982.7187431499997</v>
      </c>
      <c r="N203" s="108">
        <v>1</v>
      </c>
      <c r="O203" s="108">
        <v>-3982.7187431499997</v>
      </c>
      <c r="P203" t="s">
        <v>615</v>
      </c>
    </row>
    <row r="204" spans="1:16" x14ac:dyDescent="0.25">
      <c r="A204" t="s">
        <v>2392</v>
      </c>
      <c r="B204" t="s">
        <v>481</v>
      </c>
      <c r="C204" t="s">
        <v>107</v>
      </c>
      <c r="D204" t="s">
        <v>336</v>
      </c>
      <c r="E204" t="s">
        <v>102</v>
      </c>
      <c r="F204">
        <v>40700</v>
      </c>
      <c r="G204" t="s">
        <v>911</v>
      </c>
      <c r="I204" t="s">
        <v>186</v>
      </c>
      <c r="J204">
        <v>2026</v>
      </c>
      <c r="K204">
        <v>7</v>
      </c>
      <c r="L204" t="s">
        <v>94</v>
      </c>
      <c r="M204" s="108">
        <v>-695.11995839999997</v>
      </c>
      <c r="N204" s="108">
        <v>1</v>
      </c>
      <c r="O204" s="108">
        <v>-695.11995839999997</v>
      </c>
      <c r="P204" t="s">
        <v>615</v>
      </c>
    </row>
    <row r="205" spans="1:16" x14ac:dyDescent="0.25">
      <c r="A205" t="s">
        <v>1005</v>
      </c>
      <c r="B205" t="s">
        <v>3178</v>
      </c>
      <c r="C205" t="s">
        <v>133</v>
      </c>
      <c r="D205" t="s">
        <v>336</v>
      </c>
      <c r="E205" t="s">
        <v>102</v>
      </c>
      <c r="F205">
        <v>40700</v>
      </c>
      <c r="G205" t="s">
        <v>911</v>
      </c>
      <c r="I205" t="s">
        <v>186</v>
      </c>
      <c r="J205">
        <v>2026</v>
      </c>
      <c r="K205">
        <v>7</v>
      </c>
      <c r="L205" t="s">
        <v>94</v>
      </c>
      <c r="M205" s="108">
        <v>-976.31700809999995</v>
      </c>
      <c r="N205" s="108">
        <v>1</v>
      </c>
      <c r="O205" s="108">
        <v>-976.31700809999995</v>
      </c>
      <c r="P205" t="s">
        <v>615</v>
      </c>
    </row>
    <row r="206" spans="1:16" x14ac:dyDescent="0.25">
      <c r="A206" t="s">
        <v>1005</v>
      </c>
      <c r="B206" t="s">
        <v>482</v>
      </c>
      <c r="C206" t="s">
        <v>133</v>
      </c>
      <c r="D206" t="s">
        <v>336</v>
      </c>
      <c r="E206" t="s">
        <v>102</v>
      </c>
      <c r="F206">
        <v>40700</v>
      </c>
      <c r="G206" t="s">
        <v>911</v>
      </c>
      <c r="I206" t="s">
        <v>186</v>
      </c>
      <c r="J206">
        <v>2026</v>
      </c>
      <c r="K206">
        <v>7</v>
      </c>
      <c r="L206" t="s">
        <v>94</v>
      </c>
      <c r="M206" s="108">
        <v>-6.5530492999999996</v>
      </c>
      <c r="N206" s="108">
        <v>1</v>
      </c>
      <c r="O206" s="108">
        <v>-6.5530492999999996</v>
      </c>
      <c r="P206" t="s">
        <v>615</v>
      </c>
    </row>
    <row r="207" spans="1:16" x14ac:dyDescent="0.25">
      <c r="A207" t="s">
        <v>2392</v>
      </c>
      <c r="B207" t="s">
        <v>483</v>
      </c>
      <c r="C207" t="s">
        <v>107</v>
      </c>
      <c r="D207" t="s">
        <v>336</v>
      </c>
      <c r="E207" t="s">
        <v>102</v>
      </c>
      <c r="F207">
        <v>40700</v>
      </c>
      <c r="G207" t="s">
        <v>911</v>
      </c>
      <c r="I207" t="s">
        <v>186</v>
      </c>
      <c r="J207">
        <v>2026</v>
      </c>
      <c r="K207">
        <v>7</v>
      </c>
      <c r="L207" t="s">
        <v>94</v>
      </c>
      <c r="M207" s="108">
        <v>-292.31758255</v>
      </c>
      <c r="N207" s="108">
        <v>1</v>
      </c>
      <c r="O207" s="108">
        <v>-292.31758255</v>
      </c>
      <c r="P207" t="s">
        <v>615</v>
      </c>
    </row>
    <row r="208" spans="1:16" x14ac:dyDescent="0.25">
      <c r="A208" t="s">
        <v>2516</v>
      </c>
      <c r="B208" t="s">
        <v>351</v>
      </c>
      <c r="C208" t="s">
        <v>296</v>
      </c>
      <c r="D208" t="s">
        <v>336</v>
      </c>
      <c r="E208" t="s">
        <v>102</v>
      </c>
      <c r="F208">
        <v>40700</v>
      </c>
      <c r="G208" t="s">
        <v>911</v>
      </c>
      <c r="I208" t="s">
        <v>186</v>
      </c>
      <c r="J208">
        <v>2026</v>
      </c>
      <c r="K208">
        <v>7</v>
      </c>
      <c r="L208" t="s">
        <v>94</v>
      </c>
      <c r="M208" s="108">
        <v>-6697.1331409499999</v>
      </c>
      <c r="N208" s="108">
        <v>1</v>
      </c>
      <c r="O208" s="108">
        <v>-6697.1331409499999</v>
      </c>
      <c r="P208" t="s">
        <v>615</v>
      </c>
    </row>
    <row r="209" spans="1:16" x14ac:dyDescent="0.25">
      <c r="A209" t="s">
        <v>2382</v>
      </c>
      <c r="B209" t="s">
        <v>484</v>
      </c>
      <c r="C209" t="s">
        <v>477</v>
      </c>
      <c r="D209" t="s">
        <v>336</v>
      </c>
      <c r="E209" t="s">
        <v>102</v>
      </c>
      <c r="F209">
        <v>40700</v>
      </c>
      <c r="G209" t="s">
        <v>911</v>
      </c>
      <c r="I209" t="s">
        <v>186</v>
      </c>
      <c r="J209">
        <v>2026</v>
      </c>
      <c r="K209">
        <v>7</v>
      </c>
      <c r="L209" t="s">
        <v>94</v>
      </c>
      <c r="M209" s="108">
        <v>-165.77631734999997</v>
      </c>
      <c r="N209" s="108">
        <v>1</v>
      </c>
      <c r="O209" s="108">
        <v>-165.77631734999997</v>
      </c>
      <c r="P209" t="s">
        <v>615</v>
      </c>
    </row>
    <row r="210" spans="1:16" x14ac:dyDescent="0.25">
      <c r="A210" t="s">
        <v>1005</v>
      </c>
      <c r="B210" t="s">
        <v>2007</v>
      </c>
      <c r="C210" t="s">
        <v>133</v>
      </c>
      <c r="D210" t="s">
        <v>336</v>
      </c>
      <c r="E210" t="s">
        <v>102</v>
      </c>
      <c r="F210">
        <v>40700</v>
      </c>
      <c r="G210" t="s">
        <v>911</v>
      </c>
      <c r="I210" t="s">
        <v>186</v>
      </c>
      <c r="J210">
        <v>2026</v>
      </c>
      <c r="K210">
        <v>7</v>
      </c>
      <c r="L210" t="s">
        <v>94</v>
      </c>
      <c r="M210" s="108">
        <v>-51.04473325</v>
      </c>
      <c r="N210" s="108">
        <v>1</v>
      </c>
      <c r="O210" s="108">
        <v>-51.04473325</v>
      </c>
      <c r="P210" t="s">
        <v>615</v>
      </c>
    </row>
    <row r="211" spans="1:16" x14ac:dyDescent="0.25">
      <c r="A211" t="s">
        <v>1005</v>
      </c>
      <c r="B211" t="s">
        <v>485</v>
      </c>
      <c r="C211" t="s">
        <v>133</v>
      </c>
      <c r="D211" t="s">
        <v>336</v>
      </c>
      <c r="E211" t="s">
        <v>102</v>
      </c>
      <c r="F211">
        <v>40700</v>
      </c>
      <c r="G211" t="s">
        <v>911</v>
      </c>
      <c r="I211" t="s">
        <v>186</v>
      </c>
      <c r="J211">
        <v>2026</v>
      </c>
      <c r="K211">
        <v>7</v>
      </c>
      <c r="L211" t="s">
        <v>94</v>
      </c>
      <c r="M211" s="108">
        <v>-7368.6719473500007</v>
      </c>
      <c r="N211" s="108">
        <v>1</v>
      </c>
      <c r="O211" s="108">
        <v>-7368.6719473500007</v>
      </c>
      <c r="P211" t="s">
        <v>615</v>
      </c>
    </row>
    <row r="212" spans="1:16" x14ac:dyDescent="0.25">
      <c r="A212" t="s">
        <v>2382</v>
      </c>
      <c r="B212" t="s">
        <v>352</v>
      </c>
      <c r="C212" t="s">
        <v>353</v>
      </c>
      <c r="D212" t="s">
        <v>336</v>
      </c>
      <c r="E212" t="s">
        <v>102</v>
      </c>
      <c r="F212">
        <v>40700</v>
      </c>
      <c r="G212" t="s">
        <v>911</v>
      </c>
      <c r="I212" t="s">
        <v>186</v>
      </c>
      <c r="J212">
        <v>2026</v>
      </c>
      <c r="K212">
        <v>7</v>
      </c>
      <c r="L212" t="s">
        <v>94</v>
      </c>
      <c r="M212" s="108">
        <v>-3863.5998092999998</v>
      </c>
      <c r="N212" s="108">
        <v>1</v>
      </c>
      <c r="O212" s="108">
        <v>-3863.5998092999998</v>
      </c>
      <c r="P212" t="s">
        <v>615</v>
      </c>
    </row>
    <row r="213" spans="1:16" x14ac:dyDescent="0.25">
      <c r="A213" t="s">
        <v>1005</v>
      </c>
      <c r="B213" t="s">
        <v>764</v>
      </c>
      <c r="C213" t="s">
        <v>133</v>
      </c>
      <c r="D213" t="s">
        <v>336</v>
      </c>
      <c r="E213" t="s">
        <v>102</v>
      </c>
      <c r="F213">
        <v>40700</v>
      </c>
      <c r="G213" t="s">
        <v>911</v>
      </c>
      <c r="I213" t="s">
        <v>186</v>
      </c>
      <c r="J213">
        <v>2026</v>
      </c>
      <c r="K213">
        <v>7</v>
      </c>
      <c r="L213" t="s">
        <v>94</v>
      </c>
      <c r="M213" s="108">
        <v>-29.245814149999994</v>
      </c>
      <c r="N213" s="108">
        <v>1</v>
      </c>
      <c r="O213" s="108">
        <v>-29.245814149999994</v>
      </c>
      <c r="P213" t="s">
        <v>615</v>
      </c>
    </row>
    <row r="214" spans="1:16" x14ac:dyDescent="0.25">
      <c r="A214" t="s">
        <v>2382</v>
      </c>
      <c r="B214" t="s">
        <v>486</v>
      </c>
      <c r="C214" t="s">
        <v>477</v>
      </c>
      <c r="D214" t="s">
        <v>336</v>
      </c>
      <c r="E214" t="s">
        <v>102</v>
      </c>
      <c r="F214">
        <v>40700</v>
      </c>
      <c r="G214" t="s">
        <v>911</v>
      </c>
      <c r="I214" t="s">
        <v>186</v>
      </c>
      <c r="J214">
        <v>2026</v>
      </c>
      <c r="K214">
        <v>7</v>
      </c>
      <c r="L214" t="s">
        <v>94</v>
      </c>
      <c r="M214" s="108">
        <v>-120.41808064999998</v>
      </c>
      <c r="N214" s="108">
        <v>1</v>
      </c>
      <c r="O214" s="108">
        <v>-120.41808064999998</v>
      </c>
      <c r="P214" t="s">
        <v>615</v>
      </c>
    </row>
    <row r="215" spans="1:16" x14ac:dyDescent="0.25">
      <c r="A215" t="s">
        <v>2610</v>
      </c>
      <c r="B215" t="s">
        <v>766</v>
      </c>
      <c r="C215" t="s">
        <v>265</v>
      </c>
      <c r="D215" t="s">
        <v>336</v>
      </c>
      <c r="E215" t="s">
        <v>102</v>
      </c>
      <c r="F215">
        <v>40700</v>
      </c>
      <c r="G215" t="s">
        <v>911</v>
      </c>
      <c r="I215" t="s">
        <v>186</v>
      </c>
      <c r="J215">
        <v>2026</v>
      </c>
      <c r="K215">
        <v>7</v>
      </c>
      <c r="L215" t="s">
        <v>94</v>
      </c>
      <c r="M215" s="108">
        <v>-225.19181369999998</v>
      </c>
      <c r="N215" s="108">
        <v>1</v>
      </c>
      <c r="O215" s="108">
        <v>-225.19181369999998</v>
      </c>
      <c r="P215" t="s">
        <v>615</v>
      </c>
    </row>
    <row r="216" spans="1:16" x14ac:dyDescent="0.25">
      <c r="A216" t="s">
        <v>1005</v>
      </c>
      <c r="B216" t="s">
        <v>487</v>
      </c>
      <c r="C216" t="s">
        <v>133</v>
      </c>
      <c r="D216" t="s">
        <v>336</v>
      </c>
      <c r="E216" t="s">
        <v>102</v>
      </c>
      <c r="F216">
        <v>40700</v>
      </c>
      <c r="G216" t="s">
        <v>911</v>
      </c>
      <c r="I216" t="s">
        <v>186</v>
      </c>
      <c r="J216">
        <v>2026</v>
      </c>
      <c r="K216">
        <v>7</v>
      </c>
      <c r="L216" t="s">
        <v>94</v>
      </c>
      <c r="M216" s="108">
        <v>-351.08896409999994</v>
      </c>
      <c r="N216" s="108">
        <v>1</v>
      </c>
      <c r="O216" s="108">
        <v>-351.08896409999994</v>
      </c>
      <c r="P216" t="s">
        <v>615</v>
      </c>
    </row>
    <row r="217" spans="1:16" x14ac:dyDescent="0.25">
      <c r="A217" t="s">
        <v>1005</v>
      </c>
      <c r="B217" t="s">
        <v>488</v>
      </c>
      <c r="C217" t="s">
        <v>133</v>
      </c>
      <c r="D217" t="s">
        <v>336</v>
      </c>
      <c r="E217" t="s">
        <v>102</v>
      </c>
      <c r="F217">
        <v>40700</v>
      </c>
      <c r="G217" t="s">
        <v>911</v>
      </c>
      <c r="I217" t="s">
        <v>186</v>
      </c>
      <c r="J217">
        <v>2026</v>
      </c>
      <c r="K217">
        <v>7</v>
      </c>
      <c r="L217" t="s">
        <v>94</v>
      </c>
      <c r="M217" s="108">
        <v>-83.060786899999997</v>
      </c>
      <c r="N217" s="108">
        <v>1</v>
      </c>
      <c r="O217" s="108">
        <v>-83.060786899999997</v>
      </c>
      <c r="P217" t="s">
        <v>615</v>
      </c>
    </row>
    <row r="218" spans="1:16" x14ac:dyDescent="0.25">
      <c r="A218" t="s">
        <v>1005</v>
      </c>
      <c r="B218" t="s">
        <v>489</v>
      </c>
      <c r="C218" t="s">
        <v>133</v>
      </c>
      <c r="D218" t="s">
        <v>336</v>
      </c>
      <c r="E218" t="s">
        <v>102</v>
      </c>
      <c r="F218">
        <v>40700</v>
      </c>
      <c r="G218" t="s">
        <v>911</v>
      </c>
      <c r="I218" t="s">
        <v>186</v>
      </c>
      <c r="J218">
        <v>2026</v>
      </c>
      <c r="K218">
        <v>7</v>
      </c>
      <c r="L218" t="s">
        <v>94</v>
      </c>
      <c r="M218" s="108">
        <v>-6.5257562999999994</v>
      </c>
      <c r="N218" s="108">
        <v>1</v>
      </c>
      <c r="O218" s="108">
        <v>-6.5257562999999994</v>
      </c>
      <c r="P218" t="s">
        <v>615</v>
      </c>
    </row>
    <row r="219" spans="1:16" x14ac:dyDescent="0.25">
      <c r="A219" t="s">
        <v>1005</v>
      </c>
      <c r="B219" t="s">
        <v>490</v>
      </c>
      <c r="C219" t="s">
        <v>133</v>
      </c>
      <c r="D219" t="s">
        <v>336</v>
      </c>
      <c r="E219" t="s">
        <v>102</v>
      </c>
      <c r="F219">
        <v>40700</v>
      </c>
      <c r="G219" t="s">
        <v>911</v>
      </c>
      <c r="I219" t="s">
        <v>186</v>
      </c>
      <c r="J219">
        <v>2026</v>
      </c>
      <c r="K219">
        <v>7</v>
      </c>
      <c r="L219" t="s">
        <v>94</v>
      </c>
      <c r="M219" s="108">
        <v>-1845.4039131499999</v>
      </c>
      <c r="N219" s="108">
        <v>1</v>
      </c>
      <c r="O219" s="108">
        <v>-1845.4039131499999</v>
      </c>
      <c r="P219" t="s">
        <v>615</v>
      </c>
    </row>
    <row r="220" spans="1:16" x14ac:dyDescent="0.25">
      <c r="A220" t="s">
        <v>1005</v>
      </c>
      <c r="B220" t="s">
        <v>491</v>
      </c>
      <c r="C220" t="s">
        <v>133</v>
      </c>
      <c r="D220" t="s">
        <v>336</v>
      </c>
      <c r="E220" t="s">
        <v>102</v>
      </c>
      <c r="F220">
        <v>40700</v>
      </c>
      <c r="G220" t="s">
        <v>911</v>
      </c>
      <c r="I220" t="s">
        <v>186</v>
      </c>
      <c r="J220">
        <v>2026</v>
      </c>
      <c r="K220">
        <v>7</v>
      </c>
      <c r="L220" t="s">
        <v>94</v>
      </c>
      <c r="M220" s="108">
        <v>-373.55792634999995</v>
      </c>
      <c r="N220" s="108">
        <v>1</v>
      </c>
      <c r="O220" s="108">
        <v>-373.55792634999995</v>
      </c>
      <c r="P220" t="s">
        <v>615</v>
      </c>
    </row>
    <row r="221" spans="1:16" x14ac:dyDescent="0.25">
      <c r="A221" t="s">
        <v>2584</v>
      </c>
      <c r="B221" t="s">
        <v>492</v>
      </c>
      <c r="C221" t="s">
        <v>455</v>
      </c>
      <c r="D221" t="s">
        <v>336</v>
      </c>
      <c r="E221" t="s">
        <v>102</v>
      </c>
      <c r="F221">
        <v>40700</v>
      </c>
      <c r="G221" t="s">
        <v>911</v>
      </c>
      <c r="I221" t="s">
        <v>186</v>
      </c>
      <c r="J221">
        <v>2026</v>
      </c>
      <c r="K221">
        <v>7</v>
      </c>
      <c r="L221" t="s">
        <v>94</v>
      </c>
      <c r="M221" s="108">
        <v>-3123.3426875</v>
      </c>
      <c r="N221" s="108">
        <v>1</v>
      </c>
      <c r="O221" s="108">
        <v>-3123.3426875</v>
      </c>
      <c r="P221" t="s">
        <v>615</v>
      </c>
    </row>
    <row r="222" spans="1:16" x14ac:dyDescent="0.25">
      <c r="A222" t="s">
        <v>2610</v>
      </c>
      <c r="B222" t="s">
        <v>357</v>
      </c>
      <c r="C222" t="s">
        <v>265</v>
      </c>
      <c r="D222" t="s">
        <v>336</v>
      </c>
      <c r="E222" t="s">
        <v>102</v>
      </c>
      <c r="F222">
        <v>40700</v>
      </c>
      <c r="G222" t="s">
        <v>911</v>
      </c>
      <c r="I222" t="s">
        <v>186</v>
      </c>
      <c r="J222">
        <v>2026</v>
      </c>
      <c r="K222">
        <v>7</v>
      </c>
      <c r="L222" t="s">
        <v>94</v>
      </c>
      <c r="M222" s="108">
        <v>-257.6240856</v>
      </c>
      <c r="N222" s="108">
        <v>1</v>
      </c>
      <c r="O222" s="108">
        <v>-257.6240856</v>
      </c>
      <c r="P222" t="s">
        <v>615</v>
      </c>
    </row>
    <row r="223" spans="1:16" x14ac:dyDescent="0.25">
      <c r="A223" t="s">
        <v>2392</v>
      </c>
      <c r="B223" t="s">
        <v>493</v>
      </c>
      <c r="C223" t="s">
        <v>107</v>
      </c>
      <c r="D223" t="s">
        <v>336</v>
      </c>
      <c r="E223" t="s">
        <v>102</v>
      </c>
      <c r="F223">
        <v>40700</v>
      </c>
      <c r="G223" t="s">
        <v>911</v>
      </c>
      <c r="I223" t="s">
        <v>186</v>
      </c>
      <c r="J223">
        <v>2026</v>
      </c>
      <c r="K223">
        <v>7</v>
      </c>
      <c r="L223" t="s">
        <v>94</v>
      </c>
      <c r="M223" s="108">
        <v>-291.33094060000002</v>
      </c>
      <c r="N223" s="108">
        <v>1</v>
      </c>
      <c r="O223" s="108">
        <v>-291.33094060000002</v>
      </c>
      <c r="P223" t="s">
        <v>615</v>
      </c>
    </row>
    <row r="224" spans="1:16" x14ac:dyDescent="0.25">
      <c r="A224" t="s">
        <v>1005</v>
      </c>
      <c r="B224" t="s">
        <v>2308</v>
      </c>
      <c r="C224" t="s">
        <v>133</v>
      </c>
      <c r="D224" t="s">
        <v>336</v>
      </c>
      <c r="E224" t="s">
        <v>102</v>
      </c>
      <c r="F224">
        <v>40700</v>
      </c>
      <c r="G224" t="s">
        <v>911</v>
      </c>
      <c r="I224" t="s">
        <v>186</v>
      </c>
      <c r="J224">
        <v>2026</v>
      </c>
      <c r="K224">
        <v>7</v>
      </c>
      <c r="L224" t="s">
        <v>94</v>
      </c>
      <c r="M224" s="108">
        <v>-60.818356550000004</v>
      </c>
      <c r="N224" s="108">
        <v>1</v>
      </c>
      <c r="O224" s="108">
        <v>-60.818356550000004</v>
      </c>
      <c r="P224" t="s">
        <v>615</v>
      </c>
    </row>
    <row r="225" spans="1:16" x14ac:dyDescent="0.25">
      <c r="A225" t="s">
        <v>1005</v>
      </c>
      <c r="B225" t="s">
        <v>494</v>
      </c>
      <c r="C225" t="s">
        <v>133</v>
      </c>
      <c r="D225" t="s">
        <v>336</v>
      </c>
      <c r="E225" t="s">
        <v>102</v>
      </c>
      <c r="F225">
        <v>40700</v>
      </c>
      <c r="G225" t="s">
        <v>911</v>
      </c>
      <c r="I225" t="s">
        <v>186</v>
      </c>
      <c r="J225">
        <v>2026</v>
      </c>
      <c r="K225">
        <v>7</v>
      </c>
      <c r="L225" t="s">
        <v>94</v>
      </c>
      <c r="M225" s="108">
        <v>-22034.555944800002</v>
      </c>
      <c r="N225" s="108">
        <v>1</v>
      </c>
      <c r="O225" s="108">
        <v>-22034.555944800002</v>
      </c>
      <c r="P225" t="s">
        <v>615</v>
      </c>
    </row>
    <row r="226" spans="1:16" x14ac:dyDescent="0.25">
      <c r="A226" t="s">
        <v>1005</v>
      </c>
      <c r="B226" t="s">
        <v>3179</v>
      </c>
      <c r="C226" t="s">
        <v>133</v>
      </c>
      <c r="D226" t="s">
        <v>336</v>
      </c>
      <c r="E226" t="s">
        <v>102</v>
      </c>
      <c r="F226">
        <v>40700</v>
      </c>
      <c r="G226" t="s">
        <v>911</v>
      </c>
      <c r="I226" t="s">
        <v>186</v>
      </c>
      <c r="J226">
        <v>2026</v>
      </c>
      <c r="K226">
        <v>7</v>
      </c>
      <c r="L226" t="s">
        <v>94</v>
      </c>
      <c r="M226" s="108">
        <v>-12638.963893849999</v>
      </c>
      <c r="N226" s="108">
        <v>1</v>
      </c>
      <c r="O226" s="108">
        <v>-12638.963893849999</v>
      </c>
      <c r="P226" t="s">
        <v>615</v>
      </c>
    </row>
    <row r="227" spans="1:16" x14ac:dyDescent="0.25">
      <c r="A227" t="s">
        <v>2392</v>
      </c>
      <c r="B227" t="s">
        <v>495</v>
      </c>
      <c r="C227" t="s">
        <v>107</v>
      </c>
      <c r="D227" t="s">
        <v>336</v>
      </c>
      <c r="E227" t="s">
        <v>102</v>
      </c>
      <c r="F227">
        <v>40700</v>
      </c>
      <c r="G227" t="s">
        <v>911</v>
      </c>
      <c r="I227" t="s">
        <v>186</v>
      </c>
      <c r="J227">
        <v>2026</v>
      </c>
      <c r="K227">
        <v>7</v>
      </c>
      <c r="L227" t="s">
        <v>94</v>
      </c>
      <c r="M227" s="108">
        <v>-1058.58220405</v>
      </c>
      <c r="N227" s="108">
        <v>1</v>
      </c>
      <c r="O227" s="108">
        <v>-1058.58220405</v>
      </c>
      <c r="P227" t="s">
        <v>615</v>
      </c>
    </row>
    <row r="228" spans="1:16" x14ac:dyDescent="0.25">
      <c r="A228" t="s">
        <v>2382</v>
      </c>
      <c r="B228" t="s">
        <v>2346</v>
      </c>
      <c r="C228" t="s">
        <v>2347</v>
      </c>
      <c r="D228" t="s">
        <v>336</v>
      </c>
      <c r="E228" t="s">
        <v>102</v>
      </c>
      <c r="F228">
        <v>40700</v>
      </c>
      <c r="G228" t="s">
        <v>911</v>
      </c>
      <c r="I228" t="s">
        <v>186</v>
      </c>
      <c r="J228">
        <v>2026</v>
      </c>
      <c r="K228">
        <v>7</v>
      </c>
      <c r="L228" t="s">
        <v>94</v>
      </c>
      <c r="M228" s="108">
        <v>-2101.6142213499998</v>
      </c>
      <c r="N228" s="108">
        <v>1</v>
      </c>
      <c r="O228" s="108">
        <v>-2101.6142213499998</v>
      </c>
      <c r="P228" t="s">
        <v>615</v>
      </c>
    </row>
    <row r="229" spans="1:16" x14ac:dyDescent="0.25">
      <c r="A229" t="s">
        <v>1005</v>
      </c>
      <c r="B229" t="s">
        <v>772</v>
      </c>
      <c r="C229" t="s">
        <v>133</v>
      </c>
      <c r="D229" t="s">
        <v>336</v>
      </c>
      <c r="E229" t="s">
        <v>102</v>
      </c>
      <c r="F229">
        <v>40700</v>
      </c>
      <c r="G229" t="s">
        <v>911</v>
      </c>
      <c r="I229" t="s">
        <v>186</v>
      </c>
      <c r="J229">
        <v>2026</v>
      </c>
      <c r="K229">
        <v>7</v>
      </c>
      <c r="L229" t="s">
        <v>94</v>
      </c>
      <c r="M229" s="108">
        <v>-363.26437140000002</v>
      </c>
      <c r="N229" s="108">
        <v>1</v>
      </c>
      <c r="O229" s="108">
        <v>-363.26437140000002</v>
      </c>
      <c r="P229" t="s">
        <v>615</v>
      </c>
    </row>
    <row r="230" spans="1:16" x14ac:dyDescent="0.25">
      <c r="A230" t="s">
        <v>2610</v>
      </c>
      <c r="B230" t="s">
        <v>496</v>
      </c>
      <c r="C230" t="s">
        <v>265</v>
      </c>
      <c r="D230" t="s">
        <v>336</v>
      </c>
      <c r="E230" t="s">
        <v>102</v>
      </c>
      <c r="F230">
        <v>40700</v>
      </c>
      <c r="G230" t="s">
        <v>911</v>
      </c>
      <c r="I230" t="s">
        <v>125</v>
      </c>
      <c r="J230">
        <v>2026</v>
      </c>
      <c r="K230">
        <v>7</v>
      </c>
      <c r="L230" t="s">
        <v>94</v>
      </c>
      <c r="M230" s="108">
        <v>-1449.0194862499998</v>
      </c>
      <c r="N230" s="108">
        <v>1</v>
      </c>
      <c r="O230" s="108">
        <v>-1449.0194862499998</v>
      </c>
      <c r="P230" t="s">
        <v>615</v>
      </c>
    </row>
    <row r="231" spans="1:16" x14ac:dyDescent="0.25">
      <c r="A231" t="s">
        <v>2610</v>
      </c>
      <c r="B231" t="s">
        <v>358</v>
      </c>
      <c r="C231" t="s">
        <v>265</v>
      </c>
      <c r="D231" t="s">
        <v>336</v>
      </c>
      <c r="E231" t="s">
        <v>102</v>
      </c>
      <c r="F231">
        <v>40700</v>
      </c>
      <c r="G231" t="s">
        <v>911</v>
      </c>
      <c r="I231" t="s">
        <v>125</v>
      </c>
      <c r="J231">
        <v>2026</v>
      </c>
      <c r="K231">
        <v>7</v>
      </c>
      <c r="L231" t="s">
        <v>94</v>
      </c>
      <c r="M231" s="108">
        <v>-1188.7056754999999</v>
      </c>
      <c r="N231" s="108">
        <v>1</v>
      </c>
      <c r="O231" s="108">
        <v>-1188.7056754999999</v>
      </c>
      <c r="P231" t="s">
        <v>615</v>
      </c>
    </row>
    <row r="232" spans="1:16" x14ac:dyDescent="0.25">
      <c r="A232" t="s">
        <v>1005</v>
      </c>
      <c r="B232" t="s">
        <v>497</v>
      </c>
      <c r="C232" t="s">
        <v>133</v>
      </c>
      <c r="D232" t="s">
        <v>336</v>
      </c>
      <c r="E232" t="s">
        <v>102</v>
      </c>
      <c r="F232">
        <v>40700</v>
      </c>
      <c r="G232" t="s">
        <v>911</v>
      </c>
      <c r="I232" t="s">
        <v>186</v>
      </c>
      <c r="J232">
        <v>2026</v>
      </c>
      <c r="K232">
        <v>7</v>
      </c>
      <c r="L232" t="s">
        <v>94</v>
      </c>
      <c r="M232" s="108">
        <v>-14568.74821045</v>
      </c>
      <c r="N232" s="108">
        <v>1</v>
      </c>
      <c r="O232" s="108">
        <v>-14568.74821045</v>
      </c>
      <c r="P232" t="s">
        <v>615</v>
      </c>
    </row>
    <row r="233" spans="1:16" x14ac:dyDescent="0.25">
      <c r="A233" t="s">
        <v>1121</v>
      </c>
      <c r="B233" t="s">
        <v>498</v>
      </c>
      <c r="C233" t="s">
        <v>252</v>
      </c>
      <c r="D233" t="s">
        <v>336</v>
      </c>
      <c r="E233" t="s">
        <v>102</v>
      </c>
      <c r="F233">
        <v>40700</v>
      </c>
      <c r="G233" t="s">
        <v>911</v>
      </c>
      <c r="I233" t="s">
        <v>186</v>
      </c>
      <c r="J233">
        <v>2026</v>
      </c>
      <c r="K233">
        <v>7</v>
      </c>
      <c r="L233" t="s">
        <v>94</v>
      </c>
      <c r="M233" s="108">
        <v>-40287.159089799992</v>
      </c>
      <c r="N233" s="108">
        <v>1</v>
      </c>
      <c r="O233" s="108">
        <v>-40287.159089799992</v>
      </c>
      <c r="P233" t="s">
        <v>615</v>
      </c>
    </row>
    <row r="234" spans="1:16" x14ac:dyDescent="0.25">
      <c r="A234" t="s">
        <v>2382</v>
      </c>
      <c r="B234" t="s">
        <v>359</v>
      </c>
      <c r="C234" t="s">
        <v>360</v>
      </c>
      <c r="D234" t="s">
        <v>336</v>
      </c>
      <c r="E234" t="s">
        <v>102</v>
      </c>
      <c r="F234">
        <v>40700</v>
      </c>
      <c r="G234" t="s">
        <v>911</v>
      </c>
      <c r="I234" t="s">
        <v>186</v>
      </c>
      <c r="J234">
        <v>2026</v>
      </c>
      <c r="K234">
        <v>7</v>
      </c>
      <c r="L234" t="s">
        <v>94</v>
      </c>
      <c r="M234" s="108">
        <v>-1102.4816298999999</v>
      </c>
      <c r="N234" s="108">
        <v>1</v>
      </c>
      <c r="O234" s="108">
        <v>-1102.4816298999999</v>
      </c>
      <c r="P234" t="s">
        <v>615</v>
      </c>
    </row>
    <row r="235" spans="1:16" x14ac:dyDescent="0.25">
      <c r="A235" t="s">
        <v>1005</v>
      </c>
      <c r="B235" t="s">
        <v>502</v>
      </c>
      <c r="C235" t="s">
        <v>133</v>
      </c>
      <c r="D235" t="s">
        <v>336</v>
      </c>
      <c r="E235" t="s">
        <v>102</v>
      </c>
      <c r="F235">
        <v>40700</v>
      </c>
      <c r="G235" t="s">
        <v>911</v>
      </c>
      <c r="I235" t="s">
        <v>186</v>
      </c>
      <c r="J235">
        <v>2026</v>
      </c>
      <c r="K235">
        <v>7</v>
      </c>
      <c r="L235" t="s">
        <v>94</v>
      </c>
      <c r="M235" s="108">
        <v>-4607.3477057999999</v>
      </c>
      <c r="N235" s="108">
        <v>1</v>
      </c>
      <c r="O235" s="108">
        <v>-4607.3477057999999</v>
      </c>
      <c r="P235" t="s">
        <v>615</v>
      </c>
    </row>
    <row r="236" spans="1:16" x14ac:dyDescent="0.25">
      <c r="A236" t="s">
        <v>2392</v>
      </c>
      <c r="B236" t="s">
        <v>361</v>
      </c>
      <c r="C236" t="s">
        <v>107</v>
      </c>
      <c r="D236" t="s">
        <v>336</v>
      </c>
      <c r="E236" t="s">
        <v>102</v>
      </c>
      <c r="F236">
        <v>40700</v>
      </c>
      <c r="G236" t="s">
        <v>911</v>
      </c>
      <c r="I236" t="s">
        <v>186</v>
      </c>
      <c r="J236">
        <v>2026</v>
      </c>
      <c r="K236">
        <v>7</v>
      </c>
      <c r="L236" t="s">
        <v>94</v>
      </c>
      <c r="M236" s="108">
        <v>-118.25374574999999</v>
      </c>
      <c r="N236" s="108">
        <v>1</v>
      </c>
      <c r="O236" s="108">
        <v>-118.25374574999999</v>
      </c>
      <c r="P236" t="s">
        <v>615</v>
      </c>
    </row>
    <row r="237" spans="1:16" x14ac:dyDescent="0.25">
      <c r="A237" t="s">
        <v>1005</v>
      </c>
      <c r="B237" t="s">
        <v>503</v>
      </c>
      <c r="C237" t="s">
        <v>133</v>
      </c>
      <c r="D237" t="s">
        <v>336</v>
      </c>
      <c r="E237" t="s">
        <v>102</v>
      </c>
      <c r="F237">
        <v>40700</v>
      </c>
      <c r="G237" t="s">
        <v>911</v>
      </c>
      <c r="I237" t="s">
        <v>186</v>
      </c>
      <c r="J237">
        <v>2026</v>
      </c>
      <c r="K237">
        <v>7</v>
      </c>
      <c r="L237" t="s">
        <v>94</v>
      </c>
      <c r="M237" s="108">
        <v>-618.51805994999995</v>
      </c>
      <c r="N237" s="108">
        <v>1</v>
      </c>
      <c r="O237" s="108">
        <v>-618.51805994999995</v>
      </c>
      <c r="P237" t="s">
        <v>615</v>
      </c>
    </row>
    <row r="238" spans="1:16" x14ac:dyDescent="0.25">
      <c r="A238" t="s">
        <v>1121</v>
      </c>
      <c r="B238" t="s">
        <v>505</v>
      </c>
      <c r="C238" t="s">
        <v>252</v>
      </c>
      <c r="D238" t="s">
        <v>336</v>
      </c>
      <c r="E238" t="s">
        <v>102</v>
      </c>
      <c r="F238">
        <v>40700</v>
      </c>
      <c r="G238" t="s">
        <v>911</v>
      </c>
      <c r="I238" t="s">
        <v>186</v>
      </c>
      <c r="J238">
        <v>2026</v>
      </c>
      <c r="K238">
        <v>7</v>
      </c>
      <c r="L238" t="s">
        <v>94</v>
      </c>
      <c r="M238" s="108">
        <v>-141.32315399999996</v>
      </c>
      <c r="N238" s="108">
        <v>1</v>
      </c>
      <c r="O238" s="108">
        <v>-141.32315399999996</v>
      </c>
      <c r="P238" t="s">
        <v>615</v>
      </c>
    </row>
    <row r="239" spans="1:16" x14ac:dyDescent="0.25">
      <c r="A239" t="s">
        <v>1121</v>
      </c>
      <c r="B239" t="s">
        <v>506</v>
      </c>
      <c r="C239" t="s">
        <v>252</v>
      </c>
      <c r="D239" t="s">
        <v>336</v>
      </c>
      <c r="E239" t="s">
        <v>102</v>
      </c>
      <c r="F239">
        <v>40700</v>
      </c>
      <c r="G239" t="s">
        <v>911</v>
      </c>
      <c r="I239" t="s">
        <v>186</v>
      </c>
      <c r="J239">
        <v>2026</v>
      </c>
      <c r="K239">
        <v>7</v>
      </c>
      <c r="L239" t="s">
        <v>94</v>
      </c>
      <c r="M239" s="108">
        <v>-910.90114569999992</v>
      </c>
      <c r="N239" s="108">
        <v>1</v>
      </c>
      <c r="O239" s="108">
        <v>-910.90114569999992</v>
      </c>
      <c r="P239" t="s">
        <v>615</v>
      </c>
    </row>
    <row r="240" spans="1:16" x14ac:dyDescent="0.25">
      <c r="A240" t="s">
        <v>2392</v>
      </c>
      <c r="B240" t="s">
        <v>364</v>
      </c>
      <c r="C240" t="s">
        <v>107</v>
      </c>
      <c r="D240" t="s">
        <v>336</v>
      </c>
      <c r="E240" t="s">
        <v>102</v>
      </c>
      <c r="F240">
        <v>40700</v>
      </c>
      <c r="G240" t="s">
        <v>911</v>
      </c>
      <c r="I240" t="s">
        <v>186</v>
      </c>
      <c r="J240">
        <v>2026</v>
      </c>
      <c r="K240">
        <v>7</v>
      </c>
      <c r="L240" t="s">
        <v>94</v>
      </c>
      <c r="M240" s="108">
        <v>-8067.0547839000001</v>
      </c>
      <c r="N240" s="108">
        <v>1</v>
      </c>
      <c r="O240" s="108">
        <v>-8067.0547839000001</v>
      </c>
      <c r="P240" t="s">
        <v>615</v>
      </c>
    </row>
    <row r="241" spans="1:16" x14ac:dyDescent="0.25">
      <c r="A241" t="s">
        <v>1005</v>
      </c>
      <c r="B241" t="s">
        <v>508</v>
      </c>
      <c r="C241" t="s">
        <v>133</v>
      </c>
      <c r="D241" t="s">
        <v>336</v>
      </c>
      <c r="E241" t="s">
        <v>102</v>
      </c>
      <c r="F241">
        <v>40700</v>
      </c>
      <c r="G241" t="s">
        <v>911</v>
      </c>
      <c r="I241" t="s">
        <v>186</v>
      </c>
      <c r="J241">
        <v>2026</v>
      </c>
      <c r="K241">
        <v>7</v>
      </c>
      <c r="L241" t="s">
        <v>94</v>
      </c>
      <c r="M241" s="108">
        <v>-238.92565129999994</v>
      </c>
      <c r="N241" s="108">
        <v>1</v>
      </c>
      <c r="O241" s="108">
        <v>-238.92565129999994</v>
      </c>
      <c r="P241" t="s">
        <v>615</v>
      </c>
    </row>
    <row r="242" spans="1:16" x14ac:dyDescent="0.25">
      <c r="A242" t="s">
        <v>2610</v>
      </c>
      <c r="B242" t="s">
        <v>509</v>
      </c>
      <c r="C242" t="s">
        <v>265</v>
      </c>
      <c r="D242" t="s">
        <v>336</v>
      </c>
      <c r="E242" t="s">
        <v>102</v>
      </c>
      <c r="F242">
        <v>40700</v>
      </c>
      <c r="G242" t="s">
        <v>911</v>
      </c>
      <c r="I242" t="s">
        <v>186</v>
      </c>
      <c r="J242">
        <v>2026</v>
      </c>
      <c r="K242">
        <v>7</v>
      </c>
      <c r="L242" t="s">
        <v>94</v>
      </c>
      <c r="M242" s="108">
        <v>-181.06994989999998</v>
      </c>
      <c r="N242" s="108">
        <v>1</v>
      </c>
      <c r="O242" s="108">
        <v>-181.06994989999998</v>
      </c>
      <c r="P242" t="s">
        <v>615</v>
      </c>
    </row>
    <row r="243" spans="1:16" x14ac:dyDescent="0.25">
      <c r="A243" t="s">
        <v>1005</v>
      </c>
      <c r="B243" t="s">
        <v>510</v>
      </c>
      <c r="C243" t="s">
        <v>133</v>
      </c>
      <c r="D243" t="s">
        <v>336</v>
      </c>
      <c r="E243" t="s">
        <v>102</v>
      </c>
      <c r="F243">
        <v>40700</v>
      </c>
      <c r="G243" t="s">
        <v>911</v>
      </c>
      <c r="I243" t="s">
        <v>186</v>
      </c>
      <c r="J243">
        <v>2026</v>
      </c>
      <c r="K243">
        <v>7</v>
      </c>
      <c r="L243" t="s">
        <v>94</v>
      </c>
      <c r="M243" s="108">
        <v>-2981.4586623499999</v>
      </c>
      <c r="N243" s="108">
        <v>1</v>
      </c>
      <c r="O243" s="108">
        <v>-2981.4586623499999</v>
      </c>
      <c r="P243" t="s">
        <v>615</v>
      </c>
    </row>
    <row r="244" spans="1:16" x14ac:dyDescent="0.25">
      <c r="A244" t="s">
        <v>2392</v>
      </c>
      <c r="B244" t="s">
        <v>511</v>
      </c>
      <c r="C244" t="s">
        <v>107</v>
      </c>
      <c r="D244" t="s">
        <v>336</v>
      </c>
      <c r="E244" t="s">
        <v>102</v>
      </c>
      <c r="F244">
        <v>40700</v>
      </c>
      <c r="G244" t="s">
        <v>911</v>
      </c>
      <c r="I244" t="s">
        <v>186</v>
      </c>
      <c r="J244">
        <v>2026</v>
      </c>
      <c r="K244">
        <v>7</v>
      </c>
      <c r="L244" t="s">
        <v>94</v>
      </c>
      <c r="M244" s="108">
        <v>-4895.2301758499998</v>
      </c>
      <c r="N244" s="108">
        <v>1</v>
      </c>
      <c r="O244" s="108">
        <v>-4895.2301758499998</v>
      </c>
      <c r="P244" t="s">
        <v>615</v>
      </c>
    </row>
    <row r="245" spans="1:16" x14ac:dyDescent="0.25">
      <c r="A245" t="s">
        <v>2392</v>
      </c>
      <c r="B245" t="s">
        <v>512</v>
      </c>
      <c r="C245" t="s">
        <v>107</v>
      </c>
      <c r="D245" t="s">
        <v>336</v>
      </c>
      <c r="E245" t="s">
        <v>102</v>
      </c>
      <c r="F245">
        <v>40700</v>
      </c>
      <c r="G245" t="s">
        <v>911</v>
      </c>
      <c r="I245" t="s">
        <v>186</v>
      </c>
      <c r="J245">
        <v>2026</v>
      </c>
      <c r="K245">
        <v>7</v>
      </c>
      <c r="L245" t="s">
        <v>94</v>
      </c>
      <c r="M245" s="108">
        <v>-3483.7631282999996</v>
      </c>
      <c r="N245" s="108">
        <v>1</v>
      </c>
      <c r="O245" s="108">
        <v>-3483.7631282999996</v>
      </c>
      <c r="P245" t="s">
        <v>615</v>
      </c>
    </row>
    <row r="246" spans="1:16" x14ac:dyDescent="0.25">
      <c r="A246" t="s">
        <v>2610</v>
      </c>
      <c r="B246" t="s">
        <v>3180</v>
      </c>
      <c r="C246" t="s">
        <v>265</v>
      </c>
      <c r="D246" t="s">
        <v>336</v>
      </c>
      <c r="E246" t="s">
        <v>102</v>
      </c>
      <c r="F246">
        <v>40700</v>
      </c>
      <c r="G246" t="s">
        <v>911</v>
      </c>
      <c r="I246" t="s">
        <v>125</v>
      </c>
      <c r="J246">
        <v>2026</v>
      </c>
      <c r="K246">
        <v>7</v>
      </c>
      <c r="L246" t="s">
        <v>94</v>
      </c>
      <c r="M246" s="108">
        <v>-118.90604844999999</v>
      </c>
      <c r="N246" s="108">
        <v>1</v>
      </c>
      <c r="O246" s="108">
        <v>-118.90604844999999</v>
      </c>
      <c r="P246" t="s">
        <v>615</v>
      </c>
    </row>
    <row r="247" spans="1:16" x14ac:dyDescent="0.25">
      <c r="A247" t="s">
        <v>1005</v>
      </c>
      <c r="B247" t="s">
        <v>513</v>
      </c>
      <c r="C247" t="s">
        <v>133</v>
      </c>
      <c r="D247" t="s">
        <v>336</v>
      </c>
      <c r="E247" t="s">
        <v>102</v>
      </c>
      <c r="F247">
        <v>40700</v>
      </c>
      <c r="G247" t="s">
        <v>911</v>
      </c>
      <c r="I247" t="s">
        <v>186</v>
      </c>
      <c r="J247">
        <v>2026</v>
      </c>
      <c r="K247">
        <v>7</v>
      </c>
      <c r="L247" t="s">
        <v>94</v>
      </c>
      <c r="M247" s="108">
        <v>-882.78116779999971</v>
      </c>
      <c r="N247" s="108">
        <v>1</v>
      </c>
      <c r="O247" s="108">
        <v>-882.78116779999971</v>
      </c>
      <c r="P247" t="s">
        <v>615</v>
      </c>
    </row>
    <row r="248" spans="1:16" x14ac:dyDescent="0.25">
      <c r="A248" t="s">
        <v>1005</v>
      </c>
      <c r="B248" t="s">
        <v>514</v>
      </c>
      <c r="C248" t="s">
        <v>133</v>
      </c>
      <c r="D248" t="s">
        <v>336</v>
      </c>
      <c r="E248" t="s">
        <v>102</v>
      </c>
      <c r="F248">
        <v>40700</v>
      </c>
      <c r="G248" t="s">
        <v>911</v>
      </c>
      <c r="I248" t="s">
        <v>186</v>
      </c>
      <c r="J248">
        <v>2026</v>
      </c>
      <c r="K248">
        <v>7</v>
      </c>
      <c r="L248" t="s">
        <v>94</v>
      </c>
      <c r="M248" s="108">
        <v>-11.977533049999998</v>
      </c>
      <c r="N248" s="108">
        <v>1</v>
      </c>
      <c r="O248" s="108">
        <v>-11.977533049999998</v>
      </c>
      <c r="P248" t="s">
        <v>615</v>
      </c>
    </row>
    <row r="249" spans="1:16" x14ac:dyDescent="0.25">
      <c r="A249" t="s">
        <v>1005</v>
      </c>
      <c r="B249" t="s">
        <v>515</v>
      </c>
      <c r="C249" t="s">
        <v>133</v>
      </c>
      <c r="D249" t="s">
        <v>336</v>
      </c>
      <c r="E249" t="s">
        <v>102</v>
      </c>
      <c r="F249">
        <v>40700</v>
      </c>
      <c r="G249" t="s">
        <v>911</v>
      </c>
      <c r="I249" t="s">
        <v>186</v>
      </c>
      <c r="J249">
        <v>2026</v>
      </c>
      <c r="K249">
        <v>7</v>
      </c>
      <c r="L249" t="s">
        <v>94</v>
      </c>
      <c r="M249" s="108">
        <v>-848.59804995000002</v>
      </c>
      <c r="N249" s="108">
        <v>1</v>
      </c>
      <c r="O249" s="108">
        <v>-848.59804995000002</v>
      </c>
      <c r="P249" t="s">
        <v>615</v>
      </c>
    </row>
    <row r="250" spans="1:16" x14ac:dyDescent="0.25">
      <c r="A250" t="s">
        <v>2392</v>
      </c>
      <c r="B250" t="s">
        <v>516</v>
      </c>
      <c r="C250" t="s">
        <v>107</v>
      </c>
      <c r="D250" t="s">
        <v>336</v>
      </c>
      <c r="E250" t="s">
        <v>102</v>
      </c>
      <c r="F250">
        <v>40700</v>
      </c>
      <c r="G250" t="s">
        <v>911</v>
      </c>
      <c r="I250" t="s">
        <v>186</v>
      </c>
      <c r="J250">
        <v>2026</v>
      </c>
      <c r="K250">
        <v>7</v>
      </c>
      <c r="L250" t="s">
        <v>94</v>
      </c>
      <c r="M250" s="108">
        <v>-64.711703</v>
      </c>
      <c r="N250" s="108">
        <v>1</v>
      </c>
      <c r="O250" s="108">
        <v>-64.711703</v>
      </c>
      <c r="P250" t="s">
        <v>615</v>
      </c>
    </row>
    <row r="251" spans="1:16" x14ac:dyDescent="0.25">
      <c r="A251" t="s">
        <v>2610</v>
      </c>
      <c r="B251" t="s">
        <v>286</v>
      </c>
      <c r="C251" t="s">
        <v>265</v>
      </c>
      <c r="D251" t="s">
        <v>336</v>
      </c>
      <c r="E251" t="s">
        <v>102</v>
      </c>
      <c r="F251">
        <v>40700</v>
      </c>
      <c r="G251" t="s">
        <v>911</v>
      </c>
      <c r="I251" t="s">
        <v>186</v>
      </c>
      <c r="J251">
        <v>2026</v>
      </c>
      <c r="K251">
        <v>7</v>
      </c>
      <c r="L251" t="s">
        <v>94</v>
      </c>
      <c r="M251" s="108">
        <v>-71356.028279899969</v>
      </c>
      <c r="N251" s="108">
        <v>1</v>
      </c>
      <c r="O251" s="108">
        <v>-71356.028279899969</v>
      </c>
      <c r="P251" t="s">
        <v>615</v>
      </c>
    </row>
    <row r="252" spans="1:16" x14ac:dyDescent="0.25">
      <c r="A252" t="s">
        <v>2610</v>
      </c>
      <c r="B252" t="s">
        <v>517</v>
      </c>
      <c r="C252" t="s">
        <v>265</v>
      </c>
      <c r="D252" t="s">
        <v>336</v>
      </c>
      <c r="E252" t="s">
        <v>102</v>
      </c>
      <c r="F252">
        <v>40700</v>
      </c>
      <c r="G252" t="s">
        <v>911</v>
      </c>
      <c r="I252" t="s">
        <v>186</v>
      </c>
      <c r="J252">
        <v>2026</v>
      </c>
      <c r="K252">
        <v>7</v>
      </c>
      <c r="L252" t="s">
        <v>94</v>
      </c>
      <c r="M252" s="108">
        <v>-1137.6991524499999</v>
      </c>
      <c r="N252" s="108">
        <v>1</v>
      </c>
      <c r="O252" s="108">
        <v>-1137.6991524499999</v>
      </c>
      <c r="P252" t="s">
        <v>615</v>
      </c>
    </row>
    <row r="253" spans="1:16" x14ac:dyDescent="0.25">
      <c r="A253" t="s">
        <v>2610</v>
      </c>
      <c r="B253" t="s">
        <v>366</v>
      </c>
      <c r="C253" t="s">
        <v>265</v>
      </c>
      <c r="D253" t="s">
        <v>336</v>
      </c>
      <c r="E253" t="s">
        <v>102</v>
      </c>
      <c r="F253">
        <v>40700</v>
      </c>
      <c r="G253" t="s">
        <v>911</v>
      </c>
      <c r="I253" t="s">
        <v>186</v>
      </c>
      <c r="J253">
        <v>2026</v>
      </c>
      <c r="K253">
        <v>7</v>
      </c>
      <c r="L253" t="s">
        <v>94</v>
      </c>
      <c r="M253" s="108">
        <v>-996.51382809999996</v>
      </c>
      <c r="N253" s="108">
        <v>1</v>
      </c>
      <c r="O253" s="108">
        <v>-996.51382809999996</v>
      </c>
      <c r="P253" t="s">
        <v>615</v>
      </c>
    </row>
    <row r="254" spans="1:16" x14ac:dyDescent="0.25">
      <c r="A254" t="s">
        <v>2610</v>
      </c>
      <c r="B254" t="s">
        <v>367</v>
      </c>
      <c r="C254" t="s">
        <v>265</v>
      </c>
      <c r="D254" t="s">
        <v>336</v>
      </c>
      <c r="E254" t="s">
        <v>102</v>
      </c>
      <c r="F254">
        <v>40700</v>
      </c>
      <c r="G254" t="s">
        <v>911</v>
      </c>
      <c r="I254" t="s">
        <v>186</v>
      </c>
      <c r="J254">
        <v>2026</v>
      </c>
      <c r="K254">
        <v>7</v>
      </c>
      <c r="L254" t="s">
        <v>94</v>
      </c>
      <c r="M254" s="108">
        <v>-334.21370219999994</v>
      </c>
      <c r="N254" s="108">
        <v>1</v>
      </c>
      <c r="O254" s="108">
        <v>-334.21370219999994</v>
      </c>
      <c r="P254" t="s">
        <v>615</v>
      </c>
    </row>
    <row r="255" spans="1:16" x14ac:dyDescent="0.25">
      <c r="A255" t="s">
        <v>2610</v>
      </c>
      <c r="B255" t="s">
        <v>368</v>
      </c>
      <c r="C255" t="s">
        <v>265</v>
      </c>
      <c r="D255" t="s">
        <v>336</v>
      </c>
      <c r="E255" t="s">
        <v>102</v>
      </c>
      <c r="F255">
        <v>40700</v>
      </c>
      <c r="G255" t="s">
        <v>911</v>
      </c>
      <c r="I255" t="s">
        <v>186</v>
      </c>
      <c r="J255">
        <v>2026</v>
      </c>
      <c r="K255">
        <v>7</v>
      </c>
      <c r="L255" t="s">
        <v>94</v>
      </c>
      <c r="M255" s="108">
        <v>-439.28083499999997</v>
      </c>
      <c r="N255" s="108">
        <v>1</v>
      </c>
      <c r="O255" s="108">
        <v>-439.28083499999997</v>
      </c>
      <c r="P255" t="s">
        <v>615</v>
      </c>
    </row>
    <row r="256" spans="1:16" x14ac:dyDescent="0.25">
      <c r="A256" t="s">
        <v>1005</v>
      </c>
      <c r="B256" t="s">
        <v>776</v>
      </c>
      <c r="C256" t="s">
        <v>133</v>
      </c>
      <c r="D256" t="s">
        <v>336</v>
      </c>
      <c r="E256" t="s">
        <v>102</v>
      </c>
      <c r="F256">
        <v>40700</v>
      </c>
      <c r="G256" t="s">
        <v>911</v>
      </c>
      <c r="I256" t="s">
        <v>186</v>
      </c>
      <c r="J256">
        <v>2026</v>
      </c>
      <c r="K256">
        <v>7</v>
      </c>
      <c r="L256" t="s">
        <v>94</v>
      </c>
      <c r="M256" s="108">
        <v>-740.8875900999999</v>
      </c>
      <c r="N256" s="108">
        <v>1</v>
      </c>
      <c r="O256" s="108">
        <v>-740.8875900999999</v>
      </c>
      <c r="P256" t="s">
        <v>615</v>
      </c>
    </row>
    <row r="257" spans="1:16" x14ac:dyDescent="0.25">
      <c r="A257" t="s">
        <v>2610</v>
      </c>
      <c r="B257" t="s">
        <v>288</v>
      </c>
      <c r="C257" t="s">
        <v>265</v>
      </c>
      <c r="D257" t="s">
        <v>336</v>
      </c>
      <c r="E257" t="s">
        <v>102</v>
      </c>
      <c r="F257">
        <v>40700</v>
      </c>
      <c r="G257" t="s">
        <v>911</v>
      </c>
      <c r="I257" t="s">
        <v>186</v>
      </c>
      <c r="J257">
        <v>2026</v>
      </c>
      <c r="K257">
        <v>7</v>
      </c>
      <c r="L257" t="s">
        <v>94</v>
      </c>
      <c r="M257" s="108">
        <v>-9527.6260323999995</v>
      </c>
      <c r="N257" s="108">
        <v>1</v>
      </c>
      <c r="O257" s="108">
        <v>-9527.6260323999995</v>
      </c>
      <c r="P257" t="s">
        <v>615</v>
      </c>
    </row>
    <row r="258" spans="1:16" x14ac:dyDescent="0.25">
      <c r="A258" t="s">
        <v>2392</v>
      </c>
      <c r="B258" t="s">
        <v>519</v>
      </c>
      <c r="C258" t="s">
        <v>107</v>
      </c>
      <c r="D258" t="s">
        <v>336</v>
      </c>
      <c r="E258" t="s">
        <v>102</v>
      </c>
      <c r="F258">
        <v>40700</v>
      </c>
      <c r="G258" t="s">
        <v>911</v>
      </c>
      <c r="I258" t="s">
        <v>186</v>
      </c>
      <c r="J258">
        <v>2026</v>
      </c>
      <c r="K258">
        <v>7</v>
      </c>
      <c r="L258" t="s">
        <v>94</v>
      </c>
      <c r="M258" s="108">
        <v>-1900.4825517999998</v>
      </c>
      <c r="N258" s="108">
        <v>1</v>
      </c>
      <c r="O258" s="108">
        <v>-1900.4825517999998</v>
      </c>
      <c r="P258" t="s">
        <v>615</v>
      </c>
    </row>
    <row r="259" spans="1:16" x14ac:dyDescent="0.25">
      <c r="A259" t="s">
        <v>1121</v>
      </c>
      <c r="B259" t="s">
        <v>778</v>
      </c>
      <c r="C259" t="s">
        <v>252</v>
      </c>
      <c r="D259" t="s">
        <v>336</v>
      </c>
      <c r="E259" t="s">
        <v>102</v>
      </c>
      <c r="F259">
        <v>40700</v>
      </c>
      <c r="G259" t="s">
        <v>911</v>
      </c>
      <c r="I259" t="s">
        <v>186</v>
      </c>
      <c r="J259">
        <v>2026</v>
      </c>
      <c r="K259">
        <v>7</v>
      </c>
      <c r="L259" t="s">
        <v>94</v>
      </c>
      <c r="M259" s="108">
        <v>-7292.0645902999986</v>
      </c>
      <c r="N259" s="108">
        <v>1</v>
      </c>
      <c r="O259" s="108">
        <v>-7292.0645902999986</v>
      </c>
      <c r="P259" t="s">
        <v>615</v>
      </c>
    </row>
    <row r="260" spans="1:16" x14ac:dyDescent="0.25">
      <c r="A260" t="s">
        <v>2610</v>
      </c>
      <c r="B260" t="s">
        <v>520</v>
      </c>
      <c r="C260" t="s">
        <v>265</v>
      </c>
      <c r="D260" t="s">
        <v>336</v>
      </c>
      <c r="E260" t="s">
        <v>102</v>
      </c>
      <c r="F260">
        <v>40700</v>
      </c>
      <c r="G260" t="s">
        <v>911</v>
      </c>
      <c r="I260" t="s">
        <v>186</v>
      </c>
      <c r="J260">
        <v>2026</v>
      </c>
      <c r="K260">
        <v>7</v>
      </c>
      <c r="L260" t="s">
        <v>94</v>
      </c>
      <c r="M260" s="108">
        <v>-56.11440799999999</v>
      </c>
      <c r="N260" s="108">
        <v>1</v>
      </c>
      <c r="O260" s="108">
        <v>-56.11440799999999</v>
      </c>
      <c r="P260" t="s">
        <v>615</v>
      </c>
    </row>
    <row r="261" spans="1:16" x14ac:dyDescent="0.25">
      <c r="A261" t="s">
        <v>2610</v>
      </c>
      <c r="B261" t="s">
        <v>290</v>
      </c>
      <c r="C261" t="s">
        <v>265</v>
      </c>
      <c r="D261" t="s">
        <v>336</v>
      </c>
      <c r="E261" t="s">
        <v>102</v>
      </c>
      <c r="F261">
        <v>40700</v>
      </c>
      <c r="G261" t="s">
        <v>911</v>
      </c>
      <c r="I261" t="s">
        <v>186</v>
      </c>
      <c r="J261">
        <v>2026</v>
      </c>
      <c r="K261">
        <v>7</v>
      </c>
      <c r="L261" t="s">
        <v>94</v>
      </c>
      <c r="M261" s="108">
        <v>-273.47176604999993</v>
      </c>
      <c r="N261" s="108">
        <v>1</v>
      </c>
      <c r="O261" s="108">
        <v>-273.47176604999993</v>
      </c>
      <c r="P261" t="s">
        <v>615</v>
      </c>
    </row>
    <row r="262" spans="1:16" x14ac:dyDescent="0.25">
      <c r="A262" t="s">
        <v>2392</v>
      </c>
      <c r="B262" t="s">
        <v>521</v>
      </c>
      <c r="C262" t="s">
        <v>107</v>
      </c>
      <c r="D262" t="s">
        <v>336</v>
      </c>
      <c r="E262" t="s">
        <v>102</v>
      </c>
      <c r="F262">
        <v>40700</v>
      </c>
      <c r="G262" t="s">
        <v>911</v>
      </c>
      <c r="I262" t="s">
        <v>186</v>
      </c>
      <c r="J262">
        <v>2026</v>
      </c>
      <c r="K262">
        <v>7</v>
      </c>
      <c r="L262" t="s">
        <v>94</v>
      </c>
      <c r="M262" s="108">
        <v>-427.09178120000001</v>
      </c>
      <c r="N262" s="108">
        <v>1</v>
      </c>
      <c r="O262" s="108">
        <v>-427.09178120000001</v>
      </c>
      <c r="P262" t="s">
        <v>615</v>
      </c>
    </row>
    <row r="263" spans="1:16" x14ac:dyDescent="0.25">
      <c r="A263" t="s">
        <v>2610</v>
      </c>
      <c r="B263" t="s">
        <v>522</v>
      </c>
      <c r="C263" t="s">
        <v>265</v>
      </c>
      <c r="D263" t="s">
        <v>336</v>
      </c>
      <c r="E263" t="s">
        <v>102</v>
      </c>
      <c r="F263">
        <v>40700</v>
      </c>
      <c r="G263" t="s">
        <v>911</v>
      </c>
      <c r="I263" t="s">
        <v>186</v>
      </c>
      <c r="J263">
        <v>2026</v>
      </c>
      <c r="K263">
        <v>7</v>
      </c>
      <c r="L263" t="s">
        <v>94</v>
      </c>
      <c r="M263" s="108">
        <v>-475.6473928499999</v>
      </c>
      <c r="N263" s="108">
        <v>1</v>
      </c>
      <c r="O263" s="108">
        <v>-475.6473928499999</v>
      </c>
      <c r="P263" t="s">
        <v>615</v>
      </c>
    </row>
    <row r="264" spans="1:16" x14ac:dyDescent="0.25">
      <c r="A264" t="s">
        <v>2610</v>
      </c>
      <c r="B264" t="s">
        <v>523</v>
      </c>
      <c r="C264" t="s">
        <v>265</v>
      </c>
      <c r="D264" t="s">
        <v>336</v>
      </c>
      <c r="E264" t="s">
        <v>102</v>
      </c>
      <c r="F264">
        <v>40700</v>
      </c>
      <c r="G264" t="s">
        <v>911</v>
      </c>
      <c r="I264" t="s">
        <v>186</v>
      </c>
      <c r="J264">
        <v>2026</v>
      </c>
      <c r="K264">
        <v>7</v>
      </c>
      <c r="L264" t="s">
        <v>94</v>
      </c>
      <c r="M264" s="108">
        <v>-3451.6433612499995</v>
      </c>
      <c r="N264" s="108">
        <v>1</v>
      </c>
      <c r="O264" s="108">
        <v>-3451.6433612499995</v>
      </c>
      <c r="P264" t="s">
        <v>615</v>
      </c>
    </row>
    <row r="265" spans="1:16" x14ac:dyDescent="0.25">
      <c r="A265" t="s">
        <v>1005</v>
      </c>
      <c r="B265" t="s">
        <v>3181</v>
      </c>
      <c r="C265" t="s">
        <v>133</v>
      </c>
      <c r="D265" t="s">
        <v>336</v>
      </c>
      <c r="E265" t="s">
        <v>102</v>
      </c>
      <c r="F265">
        <v>40700</v>
      </c>
      <c r="G265" t="s">
        <v>911</v>
      </c>
      <c r="I265" t="s">
        <v>186</v>
      </c>
      <c r="J265">
        <v>2026</v>
      </c>
      <c r="K265">
        <v>7</v>
      </c>
      <c r="L265" t="s">
        <v>94</v>
      </c>
      <c r="M265" s="108">
        <v>-665.76360759999989</v>
      </c>
      <c r="N265" s="108">
        <v>1</v>
      </c>
      <c r="O265" s="108">
        <v>-665.76360759999989</v>
      </c>
      <c r="P265" t="s">
        <v>615</v>
      </c>
    </row>
    <row r="266" spans="1:16" x14ac:dyDescent="0.25">
      <c r="A266" t="s">
        <v>2610</v>
      </c>
      <c r="B266" t="s">
        <v>3182</v>
      </c>
      <c r="C266" t="s">
        <v>265</v>
      </c>
      <c r="D266" t="s">
        <v>336</v>
      </c>
      <c r="E266" t="s">
        <v>102</v>
      </c>
      <c r="F266">
        <v>40700</v>
      </c>
      <c r="G266" t="s">
        <v>911</v>
      </c>
      <c r="I266" t="s">
        <v>186</v>
      </c>
      <c r="J266">
        <v>2026</v>
      </c>
      <c r="K266">
        <v>7</v>
      </c>
      <c r="L266" t="s">
        <v>94</v>
      </c>
      <c r="M266" s="108">
        <v>-527.77292890000001</v>
      </c>
      <c r="N266" s="108">
        <v>1</v>
      </c>
      <c r="O266" s="108">
        <v>-527.77292890000001</v>
      </c>
      <c r="P266" t="s">
        <v>615</v>
      </c>
    </row>
    <row r="267" spans="1:16" x14ac:dyDescent="0.25">
      <c r="A267" t="s">
        <v>2734</v>
      </c>
      <c r="B267" t="s">
        <v>780</v>
      </c>
      <c r="C267" t="s">
        <v>373</v>
      </c>
      <c r="D267" t="s">
        <v>336</v>
      </c>
      <c r="E267" t="s">
        <v>102</v>
      </c>
      <c r="F267">
        <v>40700</v>
      </c>
      <c r="G267" t="s">
        <v>911</v>
      </c>
      <c r="I267" t="s">
        <v>186</v>
      </c>
      <c r="J267">
        <v>2026</v>
      </c>
      <c r="K267">
        <v>7</v>
      </c>
      <c r="L267" t="s">
        <v>94</v>
      </c>
      <c r="M267" s="108">
        <v>-2075.7773029</v>
      </c>
      <c r="N267" s="108">
        <v>1</v>
      </c>
      <c r="O267" s="108">
        <v>-2075.7773029</v>
      </c>
      <c r="P267" t="s">
        <v>615</v>
      </c>
    </row>
    <row r="268" spans="1:16" x14ac:dyDescent="0.25">
      <c r="A268" t="s">
        <v>2734</v>
      </c>
      <c r="B268" t="s">
        <v>524</v>
      </c>
      <c r="C268" t="s">
        <v>373</v>
      </c>
      <c r="D268" t="s">
        <v>336</v>
      </c>
      <c r="E268" t="s">
        <v>102</v>
      </c>
      <c r="F268">
        <v>40700</v>
      </c>
      <c r="G268" t="s">
        <v>911</v>
      </c>
      <c r="I268" t="s">
        <v>186</v>
      </c>
      <c r="J268">
        <v>2026</v>
      </c>
      <c r="K268">
        <v>7</v>
      </c>
      <c r="L268" t="s">
        <v>94</v>
      </c>
      <c r="M268" s="108">
        <v>-3352.5861470499995</v>
      </c>
      <c r="N268" s="108">
        <v>1</v>
      </c>
      <c r="O268" s="108">
        <v>-3352.5861470499995</v>
      </c>
      <c r="P268" t="s">
        <v>615</v>
      </c>
    </row>
    <row r="269" spans="1:16" x14ac:dyDescent="0.25">
      <c r="A269" t="s">
        <v>2734</v>
      </c>
      <c r="B269" t="s">
        <v>525</v>
      </c>
      <c r="C269" t="s">
        <v>373</v>
      </c>
      <c r="D269" t="s">
        <v>336</v>
      </c>
      <c r="E269" t="s">
        <v>102</v>
      </c>
      <c r="F269">
        <v>40700</v>
      </c>
      <c r="G269" t="s">
        <v>911</v>
      </c>
      <c r="I269" t="s">
        <v>186</v>
      </c>
      <c r="J269">
        <v>2026</v>
      </c>
      <c r="K269">
        <v>7</v>
      </c>
      <c r="L269" t="s">
        <v>94</v>
      </c>
      <c r="M269" s="108">
        <v>-377.90024265</v>
      </c>
      <c r="N269" s="108">
        <v>1</v>
      </c>
      <c r="O269" s="108">
        <v>-377.90024265</v>
      </c>
      <c r="P269" t="s">
        <v>615</v>
      </c>
    </row>
    <row r="270" spans="1:16" x14ac:dyDescent="0.25">
      <c r="A270" t="s">
        <v>2734</v>
      </c>
      <c r="B270" t="s">
        <v>527</v>
      </c>
      <c r="C270" t="s">
        <v>373</v>
      </c>
      <c r="D270" t="s">
        <v>336</v>
      </c>
      <c r="E270" t="s">
        <v>102</v>
      </c>
      <c r="F270">
        <v>40700</v>
      </c>
      <c r="G270" t="s">
        <v>911</v>
      </c>
      <c r="I270" t="s">
        <v>186</v>
      </c>
      <c r="J270">
        <v>2026</v>
      </c>
      <c r="K270">
        <v>7</v>
      </c>
      <c r="L270" t="s">
        <v>94</v>
      </c>
      <c r="M270" s="108">
        <v>-3687.2351725999993</v>
      </c>
      <c r="N270" s="108">
        <v>1</v>
      </c>
      <c r="O270" s="108">
        <v>-3687.2351725999993</v>
      </c>
      <c r="P270" t="s">
        <v>615</v>
      </c>
    </row>
    <row r="271" spans="1:16" x14ac:dyDescent="0.25">
      <c r="A271" t="s">
        <v>2734</v>
      </c>
      <c r="B271" t="s">
        <v>528</v>
      </c>
      <c r="C271" t="s">
        <v>373</v>
      </c>
      <c r="D271" t="s">
        <v>336</v>
      </c>
      <c r="E271" t="s">
        <v>102</v>
      </c>
      <c r="F271">
        <v>40700</v>
      </c>
      <c r="G271" t="s">
        <v>911</v>
      </c>
      <c r="I271" t="s">
        <v>186</v>
      </c>
      <c r="J271">
        <v>2026</v>
      </c>
      <c r="K271">
        <v>7</v>
      </c>
      <c r="L271" t="s">
        <v>94</v>
      </c>
      <c r="M271" s="108">
        <v>-4666.8751034500001</v>
      </c>
      <c r="N271" s="108">
        <v>1</v>
      </c>
      <c r="O271" s="108">
        <v>-4666.8751034500001</v>
      </c>
      <c r="P271" t="s">
        <v>615</v>
      </c>
    </row>
    <row r="272" spans="1:16" x14ac:dyDescent="0.25">
      <c r="A272" t="s">
        <v>2734</v>
      </c>
      <c r="B272" t="s">
        <v>529</v>
      </c>
      <c r="C272" t="s">
        <v>373</v>
      </c>
      <c r="D272" t="s">
        <v>336</v>
      </c>
      <c r="E272" t="s">
        <v>102</v>
      </c>
      <c r="F272">
        <v>40700</v>
      </c>
      <c r="G272" t="s">
        <v>911</v>
      </c>
      <c r="I272" t="s">
        <v>186</v>
      </c>
      <c r="J272">
        <v>2026</v>
      </c>
      <c r="K272">
        <v>7</v>
      </c>
      <c r="L272" t="s">
        <v>94</v>
      </c>
      <c r="M272" s="108">
        <v>-1784.2375708499999</v>
      </c>
      <c r="N272" s="108">
        <v>1</v>
      </c>
      <c r="O272" s="108">
        <v>-1784.2375708499999</v>
      </c>
      <c r="P272" t="s">
        <v>615</v>
      </c>
    </row>
    <row r="273" spans="1:16" x14ac:dyDescent="0.25">
      <c r="A273" t="s">
        <v>2734</v>
      </c>
      <c r="B273" t="s">
        <v>783</v>
      </c>
      <c r="C273" t="s">
        <v>373</v>
      </c>
      <c r="D273" t="s">
        <v>336</v>
      </c>
      <c r="E273" t="s">
        <v>102</v>
      </c>
      <c r="F273">
        <v>40700</v>
      </c>
      <c r="G273" t="s">
        <v>911</v>
      </c>
      <c r="I273" t="s">
        <v>186</v>
      </c>
      <c r="J273">
        <v>2026</v>
      </c>
      <c r="K273">
        <v>7</v>
      </c>
      <c r="L273" t="s">
        <v>94</v>
      </c>
      <c r="M273" s="108">
        <v>-3270.2267902499998</v>
      </c>
      <c r="N273" s="108">
        <v>1</v>
      </c>
      <c r="O273" s="108">
        <v>-3270.2267902499998</v>
      </c>
      <c r="P273" t="s">
        <v>615</v>
      </c>
    </row>
    <row r="274" spans="1:16" x14ac:dyDescent="0.25">
      <c r="A274" t="s">
        <v>2734</v>
      </c>
      <c r="B274" t="s">
        <v>532</v>
      </c>
      <c r="C274" t="s">
        <v>373</v>
      </c>
      <c r="D274" t="s">
        <v>336</v>
      </c>
      <c r="E274" t="s">
        <v>102</v>
      </c>
      <c r="F274">
        <v>40700</v>
      </c>
      <c r="G274" t="s">
        <v>911</v>
      </c>
      <c r="I274" t="s">
        <v>186</v>
      </c>
      <c r="J274">
        <v>2026</v>
      </c>
      <c r="K274">
        <v>7</v>
      </c>
      <c r="L274" t="s">
        <v>94</v>
      </c>
      <c r="M274" s="108">
        <v>-1412.1138916499999</v>
      </c>
      <c r="N274" s="108">
        <v>1</v>
      </c>
      <c r="O274" s="108">
        <v>-1412.1138916499999</v>
      </c>
      <c r="P274" t="s">
        <v>615</v>
      </c>
    </row>
    <row r="275" spans="1:16" x14ac:dyDescent="0.25">
      <c r="A275" t="s">
        <v>2734</v>
      </c>
      <c r="B275" t="s">
        <v>533</v>
      </c>
      <c r="C275" t="s">
        <v>373</v>
      </c>
      <c r="D275" t="s">
        <v>336</v>
      </c>
      <c r="E275" t="s">
        <v>102</v>
      </c>
      <c r="F275">
        <v>40700</v>
      </c>
      <c r="G275" t="s">
        <v>911</v>
      </c>
      <c r="I275" t="s">
        <v>186</v>
      </c>
      <c r="J275">
        <v>2026</v>
      </c>
      <c r="K275">
        <v>7</v>
      </c>
      <c r="L275" t="s">
        <v>94</v>
      </c>
      <c r="M275" s="108">
        <v>-128.7110587</v>
      </c>
      <c r="N275" s="108">
        <v>1</v>
      </c>
      <c r="O275" s="108">
        <v>-128.7110587</v>
      </c>
      <c r="P275" t="s">
        <v>615</v>
      </c>
    </row>
    <row r="276" spans="1:16" x14ac:dyDescent="0.25">
      <c r="A276" t="s">
        <v>2734</v>
      </c>
      <c r="B276" t="s">
        <v>534</v>
      </c>
      <c r="C276" t="s">
        <v>373</v>
      </c>
      <c r="D276" t="s">
        <v>336</v>
      </c>
      <c r="E276" t="s">
        <v>102</v>
      </c>
      <c r="F276">
        <v>40700</v>
      </c>
      <c r="G276" t="s">
        <v>911</v>
      </c>
      <c r="I276" t="s">
        <v>186</v>
      </c>
      <c r="J276">
        <v>2026</v>
      </c>
      <c r="K276">
        <v>7</v>
      </c>
      <c r="L276" t="s">
        <v>94</v>
      </c>
      <c r="M276" s="108">
        <v>-791.16129610000007</v>
      </c>
      <c r="N276" s="108">
        <v>1</v>
      </c>
      <c r="O276" s="108">
        <v>-791.16129610000007</v>
      </c>
      <c r="P276" t="s">
        <v>615</v>
      </c>
    </row>
    <row r="277" spans="1:16" x14ac:dyDescent="0.25">
      <c r="A277" t="s">
        <v>2539</v>
      </c>
      <c r="B277" t="s">
        <v>535</v>
      </c>
      <c r="C277" t="s">
        <v>536</v>
      </c>
      <c r="D277" t="s">
        <v>336</v>
      </c>
      <c r="E277" t="s">
        <v>102</v>
      </c>
      <c r="F277">
        <v>40700</v>
      </c>
      <c r="G277" t="s">
        <v>911</v>
      </c>
      <c r="I277" t="s">
        <v>537</v>
      </c>
      <c r="J277">
        <v>2026</v>
      </c>
      <c r="K277">
        <v>7</v>
      </c>
      <c r="L277" t="s">
        <v>94</v>
      </c>
      <c r="M277" s="108">
        <v>-8500.438966249998</v>
      </c>
      <c r="N277" s="108">
        <v>1</v>
      </c>
      <c r="O277" s="108">
        <v>-8500.438966249998</v>
      </c>
      <c r="P277" t="s">
        <v>615</v>
      </c>
    </row>
    <row r="278" spans="1:16" x14ac:dyDescent="0.25">
      <c r="A278" t="s">
        <v>2539</v>
      </c>
      <c r="B278" t="s">
        <v>538</v>
      </c>
      <c r="C278" t="s">
        <v>536</v>
      </c>
      <c r="D278" t="s">
        <v>336</v>
      </c>
      <c r="E278" t="s">
        <v>102</v>
      </c>
      <c r="F278">
        <v>40700</v>
      </c>
      <c r="G278" t="s">
        <v>911</v>
      </c>
      <c r="I278" t="s">
        <v>537</v>
      </c>
      <c r="J278">
        <v>2026</v>
      </c>
      <c r="K278">
        <v>7</v>
      </c>
      <c r="L278" t="s">
        <v>94</v>
      </c>
      <c r="M278" s="108">
        <v>-35.427678649999997</v>
      </c>
      <c r="N278" s="108">
        <v>1</v>
      </c>
      <c r="O278" s="108">
        <v>-35.427678649999997</v>
      </c>
      <c r="P278" t="s">
        <v>615</v>
      </c>
    </row>
    <row r="279" spans="1:16" x14ac:dyDescent="0.25">
      <c r="A279" t="s">
        <v>2734</v>
      </c>
      <c r="B279" t="s">
        <v>792</v>
      </c>
      <c r="C279" t="s">
        <v>373</v>
      </c>
      <c r="D279" t="s">
        <v>336</v>
      </c>
      <c r="E279" t="s">
        <v>102</v>
      </c>
      <c r="F279">
        <v>40700</v>
      </c>
      <c r="G279" t="s">
        <v>911</v>
      </c>
      <c r="I279" t="s">
        <v>186</v>
      </c>
      <c r="J279">
        <v>2026</v>
      </c>
      <c r="K279">
        <v>7</v>
      </c>
      <c r="L279" t="s">
        <v>94</v>
      </c>
      <c r="M279" s="108">
        <v>-258.19177999999999</v>
      </c>
      <c r="N279" s="108">
        <v>1</v>
      </c>
      <c r="O279" s="108">
        <v>-258.19177999999999</v>
      </c>
      <c r="P279" t="s">
        <v>615</v>
      </c>
    </row>
    <row r="280" spans="1:16" x14ac:dyDescent="0.25">
      <c r="A280" t="s">
        <v>2734</v>
      </c>
      <c r="B280" t="s">
        <v>539</v>
      </c>
      <c r="C280" t="s">
        <v>373</v>
      </c>
      <c r="D280" t="s">
        <v>336</v>
      </c>
      <c r="E280" t="s">
        <v>102</v>
      </c>
      <c r="F280">
        <v>40700</v>
      </c>
      <c r="G280" t="s">
        <v>911</v>
      </c>
      <c r="I280" t="s">
        <v>186</v>
      </c>
      <c r="J280">
        <v>2026</v>
      </c>
      <c r="K280">
        <v>7</v>
      </c>
      <c r="L280" t="s">
        <v>94</v>
      </c>
      <c r="M280" s="108">
        <v>-48.578810699999998</v>
      </c>
      <c r="N280" s="108">
        <v>1</v>
      </c>
      <c r="O280" s="108">
        <v>-48.578810699999998</v>
      </c>
      <c r="P280" t="s">
        <v>615</v>
      </c>
    </row>
    <row r="281" spans="1:16" x14ac:dyDescent="0.25">
      <c r="A281" t="s">
        <v>2734</v>
      </c>
      <c r="B281" t="s">
        <v>540</v>
      </c>
      <c r="C281" t="s">
        <v>373</v>
      </c>
      <c r="D281" t="s">
        <v>336</v>
      </c>
      <c r="E281" t="s">
        <v>102</v>
      </c>
      <c r="F281">
        <v>40700</v>
      </c>
      <c r="G281" t="s">
        <v>911</v>
      </c>
      <c r="I281" t="s">
        <v>186</v>
      </c>
      <c r="J281">
        <v>2026</v>
      </c>
      <c r="K281">
        <v>7</v>
      </c>
      <c r="L281" t="s">
        <v>94</v>
      </c>
      <c r="M281" s="108">
        <v>-215.97360295000001</v>
      </c>
      <c r="N281" s="108">
        <v>1</v>
      </c>
      <c r="O281" s="108">
        <v>-215.97360295000001</v>
      </c>
      <c r="P281" t="s">
        <v>615</v>
      </c>
    </row>
    <row r="282" spans="1:16" x14ac:dyDescent="0.25">
      <c r="A282" t="s">
        <v>2734</v>
      </c>
      <c r="B282" t="s">
        <v>541</v>
      </c>
      <c r="C282" t="s">
        <v>373</v>
      </c>
      <c r="D282" t="s">
        <v>336</v>
      </c>
      <c r="E282" t="s">
        <v>102</v>
      </c>
      <c r="F282">
        <v>40700</v>
      </c>
      <c r="G282" t="s">
        <v>911</v>
      </c>
      <c r="I282" t="s">
        <v>186</v>
      </c>
      <c r="J282">
        <v>2026</v>
      </c>
      <c r="K282">
        <v>7</v>
      </c>
      <c r="L282" t="s">
        <v>94</v>
      </c>
      <c r="M282" s="108">
        <v>-1522.46221995</v>
      </c>
      <c r="N282" s="108">
        <v>1</v>
      </c>
      <c r="O282" s="108">
        <v>-1522.46221995</v>
      </c>
      <c r="P282" t="s">
        <v>615</v>
      </c>
    </row>
    <row r="283" spans="1:16" x14ac:dyDescent="0.25">
      <c r="A283" t="s">
        <v>2382</v>
      </c>
      <c r="B283" t="s">
        <v>542</v>
      </c>
      <c r="C283" t="s">
        <v>543</v>
      </c>
      <c r="D283" t="s">
        <v>336</v>
      </c>
      <c r="E283" t="s">
        <v>102</v>
      </c>
      <c r="F283">
        <v>40700</v>
      </c>
      <c r="G283" t="s">
        <v>911</v>
      </c>
      <c r="I283" t="s">
        <v>186</v>
      </c>
      <c r="J283">
        <v>2026</v>
      </c>
      <c r="K283">
        <v>7</v>
      </c>
      <c r="L283" t="s">
        <v>94</v>
      </c>
      <c r="M283" s="108">
        <v>-194.13374435</v>
      </c>
      <c r="N283" s="108">
        <v>1</v>
      </c>
      <c r="O283" s="108">
        <v>-194.13374435</v>
      </c>
      <c r="P283" t="s">
        <v>615</v>
      </c>
    </row>
    <row r="284" spans="1:16" x14ac:dyDescent="0.25">
      <c r="A284" t="s">
        <v>2734</v>
      </c>
      <c r="B284" t="s">
        <v>793</v>
      </c>
      <c r="C284" t="s">
        <v>373</v>
      </c>
      <c r="D284" t="s">
        <v>336</v>
      </c>
      <c r="E284" t="s">
        <v>102</v>
      </c>
      <c r="F284">
        <v>40700</v>
      </c>
      <c r="G284" t="s">
        <v>911</v>
      </c>
      <c r="I284" t="s">
        <v>186</v>
      </c>
      <c r="J284">
        <v>2026</v>
      </c>
      <c r="K284">
        <v>7</v>
      </c>
      <c r="L284" t="s">
        <v>94</v>
      </c>
      <c r="M284" s="108">
        <v>-1966.70219305</v>
      </c>
      <c r="N284" s="108">
        <v>1</v>
      </c>
      <c r="O284" s="108">
        <v>-1966.70219305</v>
      </c>
      <c r="P284" t="s">
        <v>615</v>
      </c>
    </row>
    <row r="285" spans="1:16" x14ac:dyDescent="0.25">
      <c r="A285" t="s">
        <v>2734</v>
      </c>
      <c r="B285" t="s">
        <v>545</v>
      </c>
      <c r="C285" t="s">
        <v>373</v>
      </c>
      <c r="D285" t="s">
        <v>336</v>
      </c>
      <c r="E285" t="s">
        <v>102</v>
      </c>
      <c r="F285">
        <v>40700</v>
      </c>
      <c r="G285" t="s">
        <v>911</v>
      </c>
      <c r="I285" t="s">
        <v>186</v>
      </c>
      <c r="J285">
        <v>2026</v>
      </c>
      <c r="K285">
        <v>7</v>
      </c>
      <c r="L285" t="s">
        <v>94</v>
      </c>
      <c r="M285" s="108">
        <v>-374.95123399999994</v>
      </c>
      <c r="N285" s="108">
        <v>1</v>
      </c>
      <c r="O285" s="108">
        <v>-374.95123399999994</v>
      </c>
      <c r="P285" t="s">
        <v>615</v>
      </c>
    </row>
    <row r="286" spans="1:16" x14ac:dyDescent="0.25">
      <c r="A286" t="s">
        <v>2539</v>
      </c>
      <c r="B286" t="s">
        <v>548</v>
      </c>
      <c r="C286" t="s">
        <v>536</v>
      </c>
      <c r="D286" t="s">
        <v>336</v>
      </c>
      <c r="E286" t="s">
        <v>102</v>
      </c>
      <c r="F286">
        <v>40700</v>
      </c>
      <c r="G286" t="s">
        <v>911</v>
      </c>
      <c r="I286" t="s">
        <v>537</v>
      </c>
      <c r="J286">
        <v>2026</v>
      </c>
      <c r="K286">
        <v>7</v>
      </c>
      <c r="L286" t="s">
        <v>94</v>
      </c>
      <c r="M286" s="108">
        <v>-404.49454185000002</v>
      </c>
      <c r="N286" s="108">
        <v>1</v>
      </c>
      <c r="O286" s="108">
        <v>-404.49454185000002</v>
      </c>
      <c r="P286" t="s">
        <v>615</v>
      </c>
    </row>
    <row r="287" spans="1:16" x14ac:dyDescent="0.25">
      <c r="A287" t="s">
        <v>2382</v>
      </c>
      <c r="B287" t="s">
        <v>3183</v>
      </c>
      <c r="C287" t="s">
        <v>3192</v>
      </c>
      <c r="D287" t="s">
        <v>336</v>
      </c>
      <c r="E287" t="s">
        <v>102</v>
      </c>
      <c r="F287">
        <v>40700</v>
      </c>
      <c r="G287" t="s">
        <v>911</v>
      </c>
      <c r="I287" t="s">
        <v>186</v>
      </c>
      <c r="J287">
        <v>2026</v>
      </c>
      <c r="K287">
        <v>7</v>
      </c>
      <c r="L287" t="s">
        <v>94</v>
      </c>
      <c r="M287" s="108">
        <v>-2051.2900232999996</v>
      </c>
      <c r="N287" s="108">
        <v>1</v>
      </c>
      <c r="O287" s="108">
        <v>-2051.2900232999996</v>
      </c>
      <c r="P287" t="s">
        <v>615</v>
      </c>
    </row>
    <row r="288" spans="1:16" x14ac:dyDescent="0.25">
      <c r="A288" t="s">
        <v>2382</v>
      </c>
      <c r="B288" t="s">
        <v>550</v>
      </c>
      <c r="C288" t="s">
        <v>551</v>
      </c>
      <c r="D288" t="s">
        <v>336</v>
      </c>
      <c r="E288" t="s">
        <v>102</v>
      </c>
      <c r="F288">
        <v>40700</v>
      </c>
      <c r="G288" t="s">
        <v>911</v>
      </c>
      <c r="I288" t="s">
        <v>186</v>
      </c>
      <c r="J288">
        <v>2026</v>
      </c>
      <c r="K288">
        <v>7</v>
      </c>
      <c r="L288" t="s">
        <v>94</v>
      </c>
      <c r="M288" s="108">
        <v>-8636.4004103999978</v>
      </c>
      <c r="N288" s="108">
        <v>1</v>
      </c>
      <c r="O288" s="108">
        <v>-8636.4004103999978</v>
      </c>
      <c r="P288" t="s">
        <v>615</v>
      </c>
    </row>
    <row r="289" spans="1:16" x14ac:dyDescent="0.25">
      <c r="A289" t="s">
        <v>2734</v>
      </c>
      <c r="B289" t="s">
        <v>2106</v>
      </c>
      <c r="C289" t="s">
        <v>373</v>
      </c>
      <c r="D289" t="s">
        <v>336</v>
      </c>
      <c r="E289" t="s">
        <v>102</v>
      </c>
      <c r="F289">
        <v>40700</v>
      </c>
      <c r="G289" t="s">
        <v>911</v>
      </c>
      <c r="I289" t="s">
        <v>125</v>
      </c>
      <c r="J289">
        <v>2026</v>
      </c>
      <c r="K289">
        <v>7</v>
      </c>
      <c r="L289" t="s">
        <v>94</v>
      </c>
      <c r="M289" s="108">
        <v>-31.917798849999997</v>
      </c>
      <c r="N289" s="108">
        <v>1</v>
      </c>
      <c r="O289" s="108">
        <v>-31.917798849999997</v>
      </c>
      <c r="P289" t="s">
        <v>615</v>
      </c>
    </row>
    <row r="290" spans="1:16" x14ac:dyDescent="0.25">
      <c r="A290" t="s">
        <v>2382</v>
      </c>
      <c r="B290" t="s">
        <v>555</v>
      </c>
      <c r="C290" t="s">
        <v>556</v>
      </c>
      <c r="D290" t="s">
        <v>336</v>
      </c>
      <c r="E290" t="s">
        <v>102</v>
      </c>
      <c r="F290">
        <v>40700</v>
      </c>
      <c r="G290" t="s">
        <v>911</v>
      </c>
      <c r="I290" t="s">
        <v>186</v>
      </c>
      <c r="J290">
        <v>2026</v>
      </c>
      <c r="K290">
        <v>7</v>
      </c>
      <c r="L290" t="s">
        <v>94</v>
      </c>
      <c r="M290" s="108">
        <v>-432.27472189999997</v>
      </c>
      <c r="N290" s="108">
        <v>1</v>
      </c>
      <c r="O290" s="108">
        <v>-432.27472189999997</v>
      </c>
      <c r="P290" t="s">
        <v>615</v>
      </c>
    </row>
    <row r="291" spans="1:16" x14ac:dyDescent="0.25">
      <c r="A291" t="s">
        <v>2734</v>
      </c>
      <c r="B291" t="s">
        <v>557</v>
      </c>
      <c r="C291" t="s">
        <v>373</v>
      </c>
      <c r="D291" t="s">
        <v>336</v>
      </c>
      <c r="E291" t="s">
        <v>102</v>
      </c>
      <c r="F291">
        <v>40700</v>
      </c>
      <c r="G291" t="s">
        <v>911</v>
      </c>
      <c r="I291" t="s">
        <v>186</v>
      </c>
      <c r="J291">
        <v>2026</v>
      </c>
      <c r="K291">
        <v>7</v>
      </c>
      <c r="L291" t="s">
        <v>94</v>
      </c>
      <c r="M291" s="108">
        <v>-28567.014040950002</v>
      </c>
      <c r="N291" s="108">
        <v>1</v>
      </c>
      <c r="O291" s="108">
        <v>-28567.014040950002</v>
      </c>
      <c r="P291" t="s">
        <v>615</v>
      </c>
    </row>
    <row r="292" spans="1:16" x14ac:dyDescent="0.25">
      <c r="A292" t="s">
        <v>2734</v>
      </c>
      <c r="B292" t="s">
        <v>558</v>
      </c>
      <c r="C292" t="s">
        <v>373</v>
      </c>
      <c r="D292" t="s">
        <v>336</v>
      </c>
      <c r="E292" t="s">
        <v>102</v>
      </c>
      <c r="F292">
        <v>40700</v>
      </c>
      <c r="G292" t="s">
        <v>911</v>
      </c>
      <c r="I292" t="s">
        <v>186</v>
      </c>
      <c r="J292">
        <v>2026</v>
      </c>
      <c r="K292">
        <v>7</v>
      </c>
      <c r="L292" t="s">
        <v>94</v>
      </c>
      <c r="M292" s="108">
        <v>-395.64478659999992</v>
      </c>
      <c r="N292" s="108">
        <v>1</v>
      </c>
      <c r="O292" s="108">
        <v>-395.64478659999992</v>
      </c>
      <c r="P292" t="s">
        <v>615</v>
      </c>
    </row>
    <row r="293" spans="1:16" x14ac:dyDescent="0.25">
      <c r="A293" t="s">
        <v>2734</v>
      </c>
      <c r="B293" t="s">
        <v>559</v>
      </c>
      <c r="C293" t="s">
        <v>373</v>
      </c>
      <c r="D293" t="s">
        <v>336</v>
      </c>
      <c r="E293" t="s">
        <v>102</v>
      </c>
      <c r="F293">
        <v>40700</v>
      </c>
      <c r="G293" t="s">
        <v>911</v>
      </c>
      <c r="I293" t="s">
        <v>186</v>
      </c>
      <c r="J293">
        <v>2026</v>
      </c>
      <c r="K293">
        <v>7</v>
      </c>
      <c r="L293" t="s">
        <v>94</v>
      </c>
      <c r="M293" s="108">
        <v>-6951.6103436499989</v>
      </c>
      <c r="N293" s="108">
        <v>1</v>
      </c>
      <c r="O293" s="108">
        <v>-6951.6103436499989</v>
      </c>
      <c r="P293" t="s">
        <v>615</v>
      </c>
    </row>
    <row r="294" spans="1:16" x14ac:dyDescent="0.25">
      <c r="A294" t="s">
        <v>2382</v>
      </c>
      <c r="B294" t="s">
        <v>3184</v>
      </c>
      <c r="C294" t="s">
        <v>623</v>
      </c>
      <c r="D294" t="s">
        <v>336</v>
      </c>
      <c r="E294" t="s">
        <v>102</v>
      </c>
      <c r="F294">
        <v>40900</v>
      </c>
      <c r="G294" t="s">
        <v>2520</v>
      </c>
      <c r="I294" t="s">
        <v>186</v>
      </c>
      <c r="J294">
        <v>2026</v>
      </c>
      <c r="K294">
        <v>7</v>
      </c>
      <c r="L294" t="s">
        <v>94</v>
      </c>
      <c r="M294" s="108">
        <v>-4654.2739253499994</v>
      </c>
      <c r="N294" s="108">
        <v>1</v>
      </c>
      <c r="O294" s="108">
        <v>-4654.2739253499994</v>
      </c>
      <c r="P294" t="s">
        <v>615</v>
      </c>
    </row>
    <row r="295" spans="1:16" x14ac:dyDescent="0.25">
      <c r="A295" t="s">
        <v>2734</v>
      </c>
      <c r="B295" t="s">
        <v>561</v>
      </c>
      <c r="C295" t="s">
        <v>373</v>
      </c>
      <c r="D295" t="s">
        <v>336</v>
      </c>
      <c r="E295" t="s">
        <v>102</v>
      </c>
      <c r="F295">
        <v>40700</v>
      </c>
      <c r="G295" t="s">
        <v>911</v>
      </c>
      <c r="I295" t="s">
        <v>186</v>
      </c>
      <c r="J295">
        <v>2026</v>
      </c>
      <c r="K295">
        <v>7</v>
      </c>
      <c r="L295" t="s">
        <v>94</v>
      </c>
      <c r="M295" s="108">
        <v>-194.10781599999999</v>
      </c>
      <c r="N295" s="108">
        <v>1</v>
      </c>
      <c r="O295" s="108">
        <v>-194.10781599999999</v>
      </c>
      <c r="P295" t="s">
        <v>615</v>
      </c>
    </row>
    <row r="296" spans="1:16" x14ac:dyDescent="0.25">
      <c r="A296" t="s">
        <v>2382</v>
      </c>
      <c r="B296" t="s">
        <v>562</v>
      </c>
      <c r="C296" t="s">
        <v>395</v>
      </c>
      <c r="D296" t="s">
        <v>336</v>
      </c>
      <c r="E296" t="s">
        <v>102</v>
      </c>
      <c r="F296">
        <v>40700</v>
      </c>
      <c r="G296" t="s">
        <v>911</v>
      </c>
      <c r="I296" t="s">
        <v>186</v>
      </c>
      <c r="J296">
        <v>2026</v>
      </c>
      <c r="K296">
        <v>7</v>
      </c>
      <c r="L296" t="s">
        <v>94</v>
      </c>
      <c r="M296" s="108">
        <v>-5293.8785570999999</v>
      </c>
      <c r="N296" s="108">
        <v>1</v>
      </c>
      <c r="O296" s="108">
        <v>-5293.8785570999999</v>
      </c>
      <c r="P296" t="s">
        <v>615</v>
      </c>
    </row>
    <row r="297" spans="1:16" x14ac:dyDescent="0.25">
      <c r="A297" t="s">
        <v>2539</v>
      </c>
      <c r="B297" t="s">
        <v>563</v>
      </c>
      <c r="C297" t="s">
        <v>536</v>
      </c>
      <c r="D297" t="s">
        <v>336</v>
      </c>
      <c r="E297" t="s">
        <v>102</v>
      </c>
      <c r="F297">
        <v>40700</v>
      </c>
      <c r="G297" t="s">
        <v>911</v>
      </c>
      <c r="I297" t="s">
        <v>537</v>
      </c>
      <c r="J297">
        <v>2026</v>
      </c>
      <c r="K297">
        <v>7</v>
      </c>
      <c r="L297" t="s">
        <v>94</v>
      </c>
      <c r="M297" s="108">
        <v>-318.53114439999996</v>
      </c>
      <c r="N297" s="108">
        <v>1</v>
      </c>
      <c r="O297" s="108">
        <v>-318.53114439999996</v>
      </c>
      <c r="P297" t="s">
        <v>615</v>
      </c>
    </row>
    <row r="298" spans="1:16" x14ac:dyDescent="0.25">
      <c r="A298" t="s">
        <v>2382</v>
      </c>
      <c r="B298" t="s">
        <v>3185</v>
      </c>
      <c r="C298" t="s">
        <v>623</v>
      </c>
      <c r="D298" t="s">
        <v>336</v>
      </c>
      <c r="E298" t="s">
        <v>102</v>
      </c>
      <c r="F298">
        <v>40900</v>
      </c>
      <c r="G298" t="s">
        <v>2520</v>
      </c>
      <c r="I298" t="s">
        <v>186</v>
      </c>
      <c r="J298">
        <v>2026</v>
      </c>
      <c r="K298">
        <v>7</v>
      </c>
      <c r="L298" t="s">
        <v>94</v>
      </c>
      <c r="M298" s="108">
        <v>-22.205584799999997</v>
      </c>
      <c r="N298" s="108">
        <v>1</v>
      </c>
      <c r="O298" s="108">
        <v>-22.205584799999997</v>
      </c>
      <c r="P298" t="s">
        <v>615</v>
      </c>
    </row>
    <row r="299" spans="1:16" x14ac:dyDescent="0.25">
      <c r="A299" t="s">
        <v>2734</v>
      </c>
      <c r="B299" t="s">
        <v>795</v>
      </c>
      <c r="C299" t="s">
        <v>373</v>
      </c>
      <c r="D299" t="s">
        <v>336</v>
      </c>
      <c r="E299" t="s">
        <v>102</v>
      </c>
      <c r="F299">
        <v>40700</v>
      </c>
      <c r="G299" t="s">
        <v>911</v>
      </c>
      <c r="I299" t="s">
        <v>186</v>
      </c>
      <c r="J299">
        <v>2026</v>
      </c>
      <c r="K299">
        <v>7</v>
      </c>
      <c r="L299" t="s">
        <v>94</v>
      </c>
      <c r="M299" s="108">
        <v>-5.6168993999999994</v>
      </c>
      <c r="N299" s="108">
        <v>1</v>
      </c>
      <c r="O299" s="108">
        <v>-5.6168993999999994</v>
      </c>
      <c r="P299" t="s">
        <v>615</v>
      </c>
    </row>
    <row r="300" spans="1:16" x14ac:dyDescent="0.25">
      <c r="A300" t="s">
        <v>2632</v>
      </c>
      <c r="B300" t="s">
        <v>564</v>
      </c>
      <c r="C300" t="s">
        <v>389</v>
      </c>
      <c r="D300" t="s">
        <v>336</v>
      </c>
      <c r="E300" t="s">
        <v>102</v>
      </c>
      <c r="F300">
        <v>40700</v>
      </c>
      <c r="G300" t="s">
        <v>911</v>
      </c>
      <c r="I300" t="s">
        <v>186</v>
      </c>
      <c r="J300">
        <v>2026</v>
      </c>
      <c r="K300">
        <v>7</v>
      </c>
      <c r="L300" t="s">
        <v>94</v>
      </c>
      <c r="M300" s="108">
        <v>-2338.8395187499996</v>
      </c>
      <c r="N300" s="108">
        <v>1</v>
      </c>
      <c r="O300" s="108">
        <v>-2338.8395187499996</v>
      </c>
      <c r="P300" t="s">
        <v>615</v>
      </c>
    </row>
    <row r="301" spans="1:16" x14ac:dyDescent="0.25">
      <c r="A301" t="s">
        <v>2734</v>
      </c>
      <c r="B301" t="s">
        <v>3186</v>
      </c>
      <c r="C301" t="s">
        <v>373</v>
      </c>
      <c r="D301" t="s">
        <v>336</v>
      </c>
      <c r="E301" t="s">
        <v>102</v>
      </c>
      <c r="F301">
        <v>40700</v>
      </c>
      <c r="G301" t="s">
        <v>911</v>
      </c>
      <c r="I301" t="s">
        <v>186</v>
      </c>
      <c r="J301">
        <v>2026</v>
      </c>
      <c r="K301">
        <v>7</v>
      </c>
      <c r="L301" t="s">
        <v>94</v>
      </c>
      <c r="M301" s="108">
        <v>-29275.664504099994</v>
      </c>
      <c r="N301" s="108">
        <v>1</v>
      </c>
      <c r="O301" s="108">
        <v>-29275.664504099994</v>
      </c>
      <c r="P301" t="s">
        <v>615</v>
      </c>
    </row>
    <row r="302" spans="1:16" x14ac:dyDescent="0.25">
      <c r="A302" t="s">
        <v>2539</v>
      </c>
      <c r="B302" t="s">
        <v>3187</v>
      </c>
      <c r="C302" t="s">
        <v>536</v>
      </c>
      <c r="D302" t="s">
        <v>336</v>
      </c>
      <c r="E302" t="s">
        <v>102</v>
      </c>
      <c r="F302">
        <v>40700</v>
      </c>
      <c r="G302" t="s">
        <v>911</v>
      </c>
      <c r="I302" t="s">
        <v>537</v>
      </c>
      <c r="J302">
        <v>2026</v>
      </c>
      <c r="K302">
        <v>7</v>
      </c>
      <c r="L302" t="s">
        <v>94</v>
      </c>
      <c r="M302" s="108">
        <v>-577.48166979999996</v>
      </c>
      <c r="N302" s="108">
        <v>1</v>
      </c>
      <c r="O302" s="108">
        <v>-577.48166979999996</v>
      </c>
      <c r="P302" t="s">
        <v>615</v>
      </c>
    </row>
    <row r="303" spans="1:16" x14ac:dyDescent="0.25">
      <c r="A303" t="s">
        <v>2516</v>
      </c>
      <c r="B303" t="s">
        <v>302</v>
      </c>
      <c r="C303" t="s">
        <v>296</v>
      </c>
      <c r="D303" t="s">
        <v>336</v>
      </c>
      <c r="E303" t="s">
        <v>102</v>
      </c>
      <c r="F303">
        <v>40700</v>
      </c>
      <c r="G303" t="s">
        <v>911</v>
      </c>
      <c r="I303" t="s">
        <v>186</v>
      </c>
      <c r="J303">
        <v>2026</v>
      </c>
      <c r="K303">
        <v>7</v>
      </c>
      <c r="L303" t="s">
        <v>94</v>
      </c>
      <c r="M303" s="108">
        <v>-117.34488885</v>
      </c>
      <c r="N303" s="108">
        <v>1</v>
      </c>
      <c r="O303" s="108">
        <v>-117.34488885</v>
      </c>
      <c r="P303" t="s">
        <v>615</v>
      </c>
    </row>
    <row r="304" spans="1:16" x14ac:dyDescent="0.25">
      <c r="A304" t="s">
        <v>2516</v>
      </c>
      <c r="B304" t="s">
        <v>567</v>
      </c>
      <c r="C304" t="s">
        <v>296</v>
      </c>
      <c r="D304" t="s">
        <v>336</v>
      </c>
      <c r="E304" t="s">
        <v>102</v>
      </c>
      <c r="F304">
        <v>40700</v>
      </c>
      <c r="G304" t="s">
        <v>911</v>
      </c>
      <c r="I304" t="s">
        <v>186</v>
      </c>
      <c r="J304">
        <v>2026</v>
      </c>
      <c r="K304">
        <v>7</v>
      </c>
      <c r="L304" t="s">
        <v>94</v>
      </c>
      <c r="M304" s="108">
        <v>-1758.9465124000001</v>
      </c>
      <c r="N304" s="108">
        <v>1</v>
      </c>
      <c r="O304" s="108">
        <v>-1758.9465124000001</v>
      </c>
      <c r="P304" t="s">
        <v>615</v>
      </c>
    </row>
    <row r="305" spans="1:16" x14ac:dyDescent="0.25">
      <c r="A305" t="s">
        <v>1121</v>
      </c>
      <c r="B305" t="s">
        <v>570</v>
      </c>
      <c r="C305" t="s">
        <v>252</v>
      </c>
      <c r="D305" t="s">
        <v>336</v>
      </c>
      <c r="E305" t="s">
        <v>102</v>
      </c>
      <c r="F305">
        <v>40700</v>
      </c>
      <c r="G305" t="s">
        <v>911</v>
      </c>
      <c r="I305" t="s">
        <v>186</v>
      </c>
      <c r="J305">
        <v>2026</v>
      </c>
      <c r="K305">
        <v>7</v>
      </c>
      <c r="L305" t="s">
        <v>94</v>
      </c>
      <c r="M305" s="108">
        <v>-200.69361689999999</v>
      </c>
      <c r="N305" s="108">
        <v>1</v>
      </c>
      <c r="O305" s="108">
        <v>-200.69361689999999</v>
      </c>
      <c r="P305" t="s">
        <v>615</v>
      </c>
    </row>
    <row r="306" spans="1:16" x14ac:dyDescent="0.25">
      <c r="A306" t="s">
        <v>2516</v>
      </c>
      <c r="B306" t="s">
        <v>303</v>
      </c>
      <c r="C306" t="s">
        <v>296</v>
      </c>
      <c r="D306" t="s">
        <v>336</v>
      </c>
      <c r="E306" t="s">
        <v>102</v>
      </c>
      <c r="F306">
        <v>40700</v>
      </c>
      <c r="G306" t="s">
        <v>911</v>
      </c>
      <c r="I306" t="s">
        <v>186</v>
      </c>
      <c r="J306">
        <v>2026</v>
      </c>
      <c r="K306">
        <v>7</v>
      </c>
      <c r="L306" t="s">
        <v>94</v>
      </c>
      <c r="M306" s="108">
        <v>-1059.9877935499999</v>
      </c>
      <c r="N306" s="108">
        <v>1</v>
      </c>
      <c r="O306" s="108">
        <v>-1059.9877935499999</v>
      </c>
      <c r="P306" t="s">
        <v>615</v>
      </c>
    </row>
    <row r="307" spans="1:16" x14ac:dyDescent="0.25">
      <c r="A307" t="s">
        <v>2516</v>
      </c>
      <c r="B307" t="s">
        <v>571</v>
      </c>
      <c r="C307" t="s">
        <v>296</v>
      </c>
      <c r="D307" t="s">
        <v>336</v>
      </c>
      <c r="E307" t="s">
        <v>102</v>
      </c>
      <c r="F307">
        <v>40700</v>
      </c>
      <c r="G307" t="s">
        <v>911</v>
      </c>
      <c r="I307" t="s">
        <v>186</v>
      </c>
      <c r="J307">
        <v>2026</v>
      </c>
      <c r="K307">
        <v>7</v>
      </c>
      <c r="L307" t="s">
        <v>94</v>
      </c>
      <c r="M307" s="108">
        <v>-318.27459019999992</v>
      </c>
      <c r="N307" s="108">
        <v>1</v>
      </c>
      <c r="O307" s="108">
        <v>-318.27459019999992</v>
      </c>
      <c r="P307" t="s">
        <v>615</v>
      </c>
    </row>
    <row r="308" spans="1:16" x14ac:dyDescent="0.25">
      <c r="A308" t="s">
        <v>2516</v>
      </c>
      <c r="B308" t="s">
        <v>798</v>
      </c>
      <c r="C308" t="s">
        <v>296</v>
      </c>
      <c r="D308" t="s">
        <v>336</v>
      </c>
      <c r="E308" t="s">
        <v>102</v>
      </c>
      <c r="F308">
        <v>40700</v>
      </c>
      <c r="G308" t="s">
        <v>911</v>
      </c>
      <c r="I308" t="s">
        <v>186</v>
      </c>
      <c r="J308">
        <v>2026</v>
      </c>
      <c r="K308">
        <v>7</v>
      </c>
      <c r="L308" t="s">
        <v>94</v>
      </c>
      <c r="M308" s="108">
        <v>-1571.8338922999997</v>
      </c>
      <c r="N308" s="108">
        <v>1</v>
      </c>
      <c r="O308" s="108">
        <v>-1571.8338922999997</v>
      </c>
      <c r="P308" t="s">
        <v>615</v>
      </c>
    </row>
    <row r="309" spans="1:16" x14ac:dyDescent="0.25">
      <c r="A309" t="s">
        <v>2516</v>
      </c>
      <c r="B309" t="s">
        <v>376</v>
      </c>
      <c r="C309" t="s">
        <v>296</v>
      </c>
      <c r="D309" t="s">
        <v>336</v>
      </c>
      <c r="E309" t="s">
        <v>102</v>
      </c>
      <c r="F309">
        <v>40700</v>
      </c>
      <c r="G309" t="s">
        <v>911</v>
      </c>
      <c r="I309" t="s">
        <v>186</v>
      </c>
      <c r="J309">
        <v>2026</v>
      </c>
      <c r="K309">
        <v>7</v>
      </c>
      <c r="L309" t="s">
        <v>94</v>
      </c>
      <c r="M309" s="108">
        <v>-246.12008609999998</v>
      </c>
      <c r="N309" s="108">
        <v>1</v>
      </c>
      <c r="O309" s="108">
        <v>-246.12008609999998</v>
      </c>
      <c r="P309" t="s">
        <v>615</v>
      </c>
    </row>
    <row r="310" spans="1:16" x14ac:dyDescent="0.25">
      <c r="A310" t="s">
        <v>2516</v>
      </c>
      <c r="B310" t="s">
        <v>304</v>
      </c>
      <c r="C310" t="s">
        <v>296</v>
      </c>
      <c r="D310" t="s">
        <v>336</v>
      </c>
      <c r="E310" t="s">
        <v>102</v>
      </c>
      <c r="F310">
        <v>40700</v>
      </c>
      <c r="G310" t="s">
        <v>911</v>
      </c>
      <c r="I310" t="s">
        <v>186</v>
      </c>
      <c r="J310">
        <v>2026</v>
      </c>
      <c r="K310">
        <v>7</v>
      </c>
      <c r="L310" t="s">
        <v>94</v>
      </c>
      <c r="M310" s="108">
        <v>-75.065302549999998</v>
      </c>
      <c r="N310" s="108">
        <v>1</v>
      </c>
      <c r="O310" s="108">
        <v>-75.065302549999998</v>
      </c>
      <c r="P310" t="s">
        <v>615</v>
      </c>
    </row>
    <row r="311" spans="1:16" x14ac:dyDescent="0.25">
      <c r="A311" t="s">
        <v>2699</v>
      </c>
      <c r="B311" t="s">
        <v>575</v>
      </c>
      <c r="C311" t="s">
        <v>576</v>
      </c>
      <c r="D311" t="s">
        <v>336</v>
      </c>
      <c r="E311" t="s">
        <v>102</v>
      </c>
      <c r="F311">
        <v>40700</v>
      </c>
      <c r="G311" t="s">
        <v>911</v>
      </c>
      <c r="I311" t="s">
        <v>186</v>
      </c>
      <c r="J311">
        <v>2026</v>
      </c>
      <c r="K311">
        <v>7</v>
      </c>
      <c r="L311" t="s">
        <v>94</v>
      </c>
      <c r="M311" s="108">
        <v>-80.811843699999983</v>
      </c>
      <c r="N311" s="108">
        <v>1</v>
      </c>
      <c r="O311" s="108">
        <v>-80.811843699999983</v>
      </c>
      <c r="P311" t="s">
        <v>615</v>
      </c>
    </row>
    <row r="312" spans="1:16" x14ac:dyDescent="0.25">
      <c r="A312" t="s">
        <v>2516</v>
      </c>
      <c r="B312" t="s">
        <v>378</v>
      </c>
      <c r="C312" t="s">
        <v>296</v>
      </c>
      <c r="D312" t="s">
        <v>336</v>
      </c>
      <c r="E312" t="s">
        <v>102</v>
      </c>
      <c r="F312">
        <v>40700</v>
      </c>
      <c r="G312" t="s">
        <v>911</v>
      </c>
      <c r="I312" t="s">
        <v>186</v>
      </c>
      <c r="J312">
        <v>2026</v>
      </c>
      <c r="K312">
        <v>7</v>
      </c>
      <c r="L312" t="s">
        <v>94</v>
      </c>
      <c r="M312" s="108">
        <v>-521.00426490000007</v>
      </c>
      <c r="N312" s="108">
        <v>1</v>
      </c>
      <c r="O312" s="108">
        <v>-521.00426490000007</v>
      </c>
      <c r="P312" t="s">
        <v>615</v>
      </c>
    </row>
    <row r="313" spans="1:16" x14ac:dyDescent="0.25">
      <c r="A313" t="s">
        <v>1121</v>
      </c>
      <c r="B313" t="s">
        <v>3188</v>
      </c>
      <c r="C313" t="s">
        <v>252</v>
      </c>
      <c r="D313" t="s">
        <v>336</v>
      </c>
      <c r="E313" t="s">
        <v>102</v>
      </c>
      <c r="F313">
        <v>40700</v>
      </c>
      <c r="G313" t="s">
        <v>911</v>
      </c>
      <c r="I313" t="s">
        <v>186</v>
      </c>
      <c r="J313">
        <v>2026</v>
      </c>
      <c r="K313">
        <v>7</v>
      </c>
      <c r="L313" t="s">
        <v>94</v>
      </c>
      <c r="M313" s="108">
        <v>-1244.16368685</v>
      </c>
      <c r="N313" s="108">
        <v>1</v>
      </c>
      <c r="O313" s="108">
        <v>-1244.16368685</v>
      </c>
      <c r="P313" t="s">
        <v>615</v>
      </c>
    </row>
    <row r="314" spans="1:16" x14ac:dyDescent="0.25">
      <c r="A314" t="s">
        <v>2377</v>
      </c>
      <c r="B314">
        <v>20180244</v>
      </c>
      <c r="C314" t="s">
        <v>316</v>
      </c>
      <c r="D314" t="s">
        <v>336</v>
      </c>
      <c r="E314" t="s">
        <v>102</v>
      </c>
      <c r="F314">
        <v>40700</v>
      </c>
      <c r="G314" t="s">
        <v>911</v>
      </c>
      <c r="I314" t="s">
        <v>186</v>
      </c>
      <c r="J314">
        <v>2026</v>
      </c>
      <c r="K314">
        <v>7</v>
      </c>
      <c r="L314" t="s">
        <v>94</v>
      </c>
      <c r="M314" s="108">
        <v>-10577.07599865</v>
      </c>
      <c r="N314" s="108">
        <v>1</v>
      </c>
      <c r="O314" s="108">
        <v>-10577.07599865</v>
      </c>
      <c r="P314" t="s">
        <v>615</v>
      </c>
    </row>
    <row r="315" spans="1:16" x14ac:dyDescent="0.25">
      <c r="A315" t="s">
        <v>2516</v>
      </c>
      <c r="B315" t="s">
        <v>306</v>
      </c>
      <c r="C315" t="s">
        <v>296</v>
      </c>
      <c r="D315" t="s">
        <v>336</v>
      </c>
      <c r="E315" t="s">
        <v>102</v>
      </c>
      <c r="F315">
        <v>40700</v>
      </c>
      <c r="G315" t="s">
        <v>911</v>
      </c>
      <c r="I315" t="s">
        <v>186</v>
      </c>
      <c r="J315">
        <v>2026</v>
      </c>
      <c r="K315">
        <v>7</v>
      </c>
      <c r="L315" t="s">
        <v>94</v>
      </c>
      <c r="M315" s="108">
        <v>-5396.4224520500002</v>
      </c>
      <c r="N315" s="108">
        <v>1</v>
      </c>
      <c r="O315" s="108">
        <v>-5396.4224520500002</v>
      </c>
      <c r="P315" t="s">
        <v>615</v>
      </c>
    </row>
    <row r="316" spans="1:16" x14ac:dyDescent="0.25">
      <c r="A316" t="s">
        <v>1121</v>
      </c>
      <c r="B316" t="s">
        <v>577</v>
      </c>
      <c r="C316" t="s">
        <v>252</v>
      </c>
      <c r="D316" t="s">
        <v>336</v>
      </c>
      <c r="E316" t="s">
        <v>102</v>
      </c>
      <c r="F316">
        <v>40700</v>
      </c>
      <c r="G316" t="s">
        <v>911</v>
      </c>
      <c r="I316" t="s">
        <v>186</v>
      </c>
      <c r="J316">
        <v>2026</v>
      </c>
      <c r="K316">
        <v>7</v>
      </c>
      <c r="L316" t="s">
        <v>94</v>
      </c>
      <c r="M316" s="108">
        <v>-9778.8335337000008</v>
      </c>
      <c r="N316" s="108">
        <v>1</v>
      </c>
      <c r="O316" s="108">
        <v>-9778.8335337000008</v>
      </c>
      <c r="P316" t="s">
        <v>615</v>
      </c>
    </row>
    <row r="317" spans="1:16" x14ac:dyDescent="0.25">
      <c r="A317" t="s">
        <v>2516</v>
      </c>
      <c r="B317" t="s">
        <v>3189</v>
      </c>
      <c r="C317" t="s">
        <v>296</v>
      </c>
      <c r="D317" t="s">
        <v>336</v>
      </c>
      <c r="E317" t="s">
        <v>102</v>
      </c>
      <c r="F317">
        <v>40700</v>
      </c>
      <c r="G317" t="s">
        <v>911</v>
      </c>
      <c r="I317" t="s">
        <v>186</v>
      </c>
      <c r="J317">
        <v>2026</v>
      </c>
      <c r="K317">
        <v>7</v>
      </c>
      <c r="L317" t="s">
        <v>94</v>
      </c>
      <c r="M317" s="108">
        <v>-1319.5019193999999</v>
      </c>
      <c r="N317" s="108">
        <v>1</v>
      </c>
      <c r="O317" s="108">
        <v>-1319.5019193999999</v>
      </c>
      <c r="P317" t="s">
        <v>615</v>
      </c>
    </row>
    <row r="318" spans="1:16" x14ac:dyDescent="0.25">
      <c r="A318" t="s">
        <v>2377</v>
      </c>
      <c r="B318">
        <v>20210004</v>
      </c>
      <c r="C318" t="s">
        <v>316</v>
      </c>
      <c r="D318" t="s">
        <v>336</v>
      </c>
      <c r="E318" t="s">
        <v>102</v>
      </c>
      <c r="F318">
        <v>40700</v>
      </c>
      <c r="G318" t="s">
        <v>911</v>
      </c>
      <c r="I318" t="s">
        <v>186</v>
      </c>
      <c r="J318">
        <v>2026</v>
      </c>
      <c r="K318">
        <v>7</v>
      </c>
      <c r="L318" t="s">
        <v>94</v>
      </c>
      <c r="M318" s="108">
        <v>-172.84656899999999</v>
      </c>
      <c r="N318" s="108">
        <v>1</v>
      </c>
      <c r="O318" s="108">
        <v>-172.84656899999999</v>
      </c>
      <c r="P318" t="s">
        <v>615</v>
      </c>
    </row>
    <row r="319" spans="1:16" x14ac:dyDescent="0.25">
      <c r="A319" t="s">
        <v>2382</v>
      </c>
      <c r="B319" t="s">
        <v>2131</v>
      </c>
      <c r="C319" t="s">
        <v>451</v>
      </c>
      <c r="D319" t="s">
        <v>336</v>
      </c>
      <c r="E319" t="s">
        <v>102</v>
      </c>
      <c r="F319">
        <v>40700</v>
      </c>
      <c r="G319" t="s">
        <v>911</v>
      </c>
      <c r="I319" t="s">
        <v>186</v>
      </c>
      <c r="J319">
        <v>2026</v>
      </c>
      <c r="K319">
        <v>7</v>
      </c>
      <c r="L319" t="s">
        <v>94</v>
      </c>
      <c r="M319" s="108">
        <v>-518.20400309999991</v>
      </c>
      <c r="N319" s="108">
        <v>1</v>
      </c>
      <c r="O319" s="108">
        <v>-518.20400309999991</v>
      </c>
      <c r="P319" t="s">
        <v>615</v>
      </c>
    </row>
    <row r="320" spans="1:16" x14ac:dyDescent="0.25">
      <c r="A320" t="s">
        <v>2516</v>
      </c>
      <c r="B320" t="s">
        <v>380</v>
      </c>
      <c r="C320" t="s">
        <v>296</v>
      </c>
      <c r="D320" t="s">
        <v>336</v>
      </c>
      <c r="E320" t="s">
        <v>102</v>
      </c>
      <c r="F320">
        <v>40700</v>
      </c>
      <c r="G320" t="s">
        <v>911</v>
      </c>
      <c r="I320" t="s">
        <v>186</v>
      </c>
      <c r="J320">
        <v>2026</v>
      </c>
      <c r="K320">
        <v>7</v>
      </c>
      <c r="L320" t="s">
        <v>94</v>
      </c>
      <c r="M320" s="108">
        <v>-2468.44851715</v>
      </c>
      <c r="N320" s="108">
        <v>1</v>
      </c>
      <c r="O320" s="108">
        <v>-2468.44851715</v>
      </c>
      <c r="P320" t="s">
        <v>615</v>
      </c>
    </row>
    <row r="321" spans="1:16" x14ac:dyDescent="0.25">
      <c r="A321" t="s">
        <v>1121</v>
      </c>
      <c r="B321" t="s">
        <v>579</v>
      </c>
      <c r="C321" t="s">
        <v>252</v>
      </c>
      <c r="D321" t="s">
        <v>336</v>
      </c>
      <c r="E321" t="s">
        <v>102</v>
      </c>
      <c r="F321">
        <v>40700</v>
      </c>
      <c r="G321" t="s">
        <v>911</v>
      </c>
      <c r="I321" t="s">
        <v>186</v>
      </c>
      <c r="J321">
        <v>2026</v>
      </c>
      <c r="K321">
        <v>7</v>
      </c>
      <c r="L321" t="s">
        <v>94</v>
      </c>
      <c r="M321" s="108">
        <v>-4788.0205425499989</v>
      </c>
      <c r="N321" s="108">
        <v>1</v>
      </c>
      <c r="O321" s="108">
        <v>-4788.0205425499989</v>
      </c>
      <c r="P321" t="s">
        <v>615</v>
      </c>
    </row>
    <row r="322" spans="1:16" x14ac:dyDescent="0.25">
      <c r="A322" t="s">
        <v>2516</v>
      </c>
      <c r="B322" t="s">
        <v>308</v>
      </c>
      <c r="C322" t="s">
        <v>296</v>
      </c>
      <c r="D322" t="s">
        <v>336</v>
      </c>
      <c r="E322" t="s">
        <v>102</v>
      </c>
      <c r="F322">
        <v>40700</v>
      </c>
      <c r="G322" t="s">
        <v>911</v>
      </c>
      <c r="I322" t="s">
        <v>186</v>
      </c>
      <c r="J322">
        <v>2026</v>
      </c>
      <c r="K322">
        <v>7</v>
      </c>
      <c r="L322" t="s">
        <v>94</v>
      </c>
      <c r="M322" s="108">
        <v>-4431.8823734499992</v>
      </c>
      <c r="N322" s="108">
        <v>1</v>
      </c>
      <c r="O322" s="108">
        <v>-4431.8823734499992</v>
      </c>
      <c r="P322" t="s">
        <v>615</v>
      </c>
    </row>
    <row r="323" spans="1:16" x14ac:dyDescent="0.25">
      <c r="A323" t="s">
        <v>2377</v>
      </c>
      <c r="B323">
        <v>20190341</v>
      </c>
      <c r="C323" t="s">
        <v>316</v>
      </c>
      <c r="D323" t="s">
        <v>336</v>
      </c>
      <c r="E323" t="s">
        <v>102</v>
      </c>
      <c r="F323">
        <v>40700</v>
      </c>
      <c r="G323" t="s">
        <v>911</v>
      </c>
      <c r="I323" t="s">
        <v>186</v>
      </c>
      <c r="J323">
        <v>2026</v>
      </c>
      <c r="K323">
        <v>7</v>
      </c>
      <c r="L323" t="s">
        <v>94</v>
      </c>
      <c r="M323" s="108">
        <v>-2354.4852309999997</v>
      </c>
      <c r="N323" s="108">
        <v>1</v>
      </c>
      <c r="O323" s="108">
        <v>-2354.4852309999997</v>
      </c>
      <c r="P323" t="s">
        <v>615</v>
      </c>
    </row>
    <row r="324" spans="1:16" x14ac:dyDescent="0.25">
      <c r="A324" t="s">
        <v>2516</v>
      </c>
      <c r="B324" t="s">
        <v>381</v>
      </c>
      <c r="C324" t="s">
        <v>296</v>
      </c>
      <c r="D324" t="s">
        <v>336</v>
      </c>
      <c r="E324" t="s">
        <v>102</v>
      </c>
      <c r="F324">
        <v>40700</v>
      </c>
      <c r="G324" t="s">
        <v>911</v>
      </c>
      <c r="I324" t="s">
        <v>186</v>
      </c>
      <c r="J324">
        <v>2026</v>
      </c>
      <c r="K324">
        <v>7</v>
      </c>
      <c r="L324" t="s">
        <v>94</v>
      </c>
      <c r="M324" s="108">
        <v>-579.37443934999999</v>
      </c>
      <c r="N324" s="108">
        <v>1</v>
      </c>
      <c r="O324" s="108">
        <v>-579.37443934999999</v>
      </c>
      <c r="P324" t="s">
        <v>615</v>
      </c>
    </row>
    <row r="325" spans="1:16" x14ac:dyDescent="0.25">
      <c r="A325" t="s">
        <v>2377</v>
      </c>
      <c r="B325">
        <v>20200041</v>
      </c>
      <c r="C325" t="s">
        <v>316</v>
      </c>
      <c r="D325" t="s">
        <v>336</v>
      </c>
      <c r="E325" t="s">
        <v>102</v>
      </c>
      <c r="F325">
        <v>40700</v>
      </c>
      <c r="G325" t="s">
        <v>911</v>
      </c>
      <c r="I325" t="s">
        <v>186</v>
      </c>
      <c r="J325">
        <v>2026</v>
      </c>
      <c r="K325">
        <v>7</v>
      </c>
      <c r="L325" t="s">
        <v>94</v>
      </c>
      <c r="M325" s="108">
        <v>-665.55208685000002</v>
      </c>
      <c r="N325" s="108">
        <v>1</v>
      </c>
      <c r="O325" s="108">
        <v>-665.55208685000002</v>
      </c>
      <c r="P325" t="s">
        <v>615</v>
      </c>
    </row>
    <row r="326" spans="1:16" x14ac:dyDescent="0.25">
      <c r="A326" t="s">
        <v>2516</v>
      </c>
      <c r="B326" t="s">
        <v>580</v>
      </c>
      <c r="C326" t="s">
        <v>296</v>
      </c>
      <c r="D326" t="s">
        <v>336</v>
      </c>
      <c r="E326" t="s">
        <v>102</v>
      </c>
      <c r="F326">
        <v>40700</v>
      </c>
      <c r="G326" t="s">
        <v>911</v>
      </c>
      <c r="I326" t="s">
        <v>186</v>
      </c>
      <c r="J326">
        <v>2026</v>
      </c>
      <c r="K326">
        <v>7</v>
      </c>
      <c r="L326" t="s">
        <v>94</v>
      </c>
      <c r="M326" s="108">
        <v>-508.9025486999999</v>
      </c>
      <c r="N326" s="108">
        <v>1</v>
      </c>
      <c r="O326" s="108">
        <v>-508.9025486999999</v>
      </c>
      <c r="P326" t="s">
        <v>615</v>
      </c>
    </row>
    <row r="327" spans="1:16" x14ac:dyDescent="0.25">
      <c r="A327" t="s">
        <v>2516</v>
      </c>
      <c r="B327" t="s">
        <v>581</v>
      </c>
      <c r="C327" t="s">
        <v>296</v>
      </c>
      <c r="D327" t="s">
        <v>336</v>
      </c>
      <c r="E327" t="s">
        <v>102</v>
      </c>
      <c r="F327">
        <v>40700</v>
      </c>
      <c r="G327" t="s">
        <v>911</v>
      </c>
      <c r="I327" t="s">
        <v>186</v>
      </c>
      <c r="J327">
        <v>2026</v>
      </c>
      <c r="K327">
        <v>7</v>
      </c>
      <c r="L327" t="s">
        <v>94</v>
      </c>
      <c r="M327" s="108">
        <v>-79.619139599999983</v>
      </c>
      <c r="N327" s="108">
        <v>1</v>
      </c>
      <c r="O327" s="108">
        <v>-79.619139599999983</v>
      </c>
      <c r="P327" t="s">
        <v>615</v>
      </c>
    </row>
    <row r="328" spans="1:16" x14ac:dyDescent="0.25">
      <c r="A328" t="s">
        <v>2377</v>
      </c>
      <c r="B328">
        <v>20210081</v>
      </c>
      <c r="C328" t="s">
        <v>316</v>
      </c>
      <c r="D328" t="s">
        <v>336</v>
      </c>
      <c r="E328" t="s">
        <v>102</v>
      </c>
      <c r="F328">
        <v>40700</v>
      </c>
      <c r="G328" t="s">
        <v>911</v>
      </c>
      <c r="I328" t="s">
        <v>186</v>
      </c>
      <c r="J328">
        <v>2026</v>
      </c>
      <c r="K328">
        <v>7</v>
      </c>
      <c r="L328" t="s">
        <v>94</v>
      </c>
      <c r="M328" s="108">
        <v>-3227.9021704999996</v>
      </c>
      <c r="N328" s="108">
        <v>1</v>
      </c>
      <c r="O328" s="108">
        <v>-3227.9021704999996</v>
      </c>
      <c r="P328" t="s">
        <v>615</v>
      </c>
    </row>
    <row r="329" spans="1:16" x14ac:dyDescent="0.25">
      <c r="A329" t="s">
        <v>2516</v>
      </c>
      <c r="B329" t="s">
        <v>582</v>
      </c>
      <c r="C329" t="s">
        <v>296</v>
      </c>
      <c r="D329" t="s">
        <v>336</v>
      </c>
      <c r="E329" t="s">
        <v>102</v>
      </c>
      <c r="F329">
        <v>40700</v>
      </c>
      <c r="G329" t="s">
        <v>911</v>
      </c>
      <c r="I329" t="s">
        <v>186</v>
      </c>
      <c r="J329">
        <v>2026</v>
      </c>
      <c r="K329">
        <v>7</v>
      </c>
      <c r="L329" t="s">
        <v>94</v>
      </c>
      <c r="M329" s="108">
        <v>-577.99068425000007</v>
      </c>
      <c r="N329" s="108">
        <v>1</v>
      </c>
      <c r="O329" s="108">
        <v>-577.99068425000007</v>
      </c>
      <c r="P329" t="s">
        <v>615</v>
      </c>
    </row>
    <row r="330" spans="1:16" x14ac:dyDescent="0.25">
      <c r="A330" t="s">
        <v>1121</v>
      </c>
      <c r="B330" t="s">
        <v>583</v>
      </c>
      <c r="C330" t="s">
        <v>252</v>
      </c>
      <c r="D330" t="s">
        <v>336</v>
      </c>
      <c r="E330" t="s">
        <v>102</v>
      </c>
      <c r="F330">
        <v>40700</v>
      </c>
      <c r="G330" t="s">
        <v>911</v>
      </c>
      <c r="I330" t="s">
        <v>186</v>
      </c>
      <c r="J330">
        <v>2026</v>
      </c>
      <c r="K330">
        <v>7</v>
      </c>
      <c r="L330" t="s">
        <v>94</v>
      </c>
      <c r="M330" s="108">
        <v>-23513.8638378</v>
      </c>
      <c r="N330" s="108">
        <v>1</v>
      </c>
      <c r="O330" s="108">
        <v>-23513.8638378</v>
      </c>
      <c r="P330" t="s">
        <v>615</v>
      </c>
    </row>
    <row r="331" spans="1:16" x14ac:dyDescent="0.25">
      <c r="A331" t="s">
        <v>2516</v>
      </c>
      <c r="B331" t="s">
        <v>382</v>
      </c>
      <c r="C331" t="s">
        <v>296</v>
      </c>
      <c r="D331" t="s">
        <v>336</v>
      </c>
      <c r="E331" t="s">
        <v>102</v>
      </c>
      <c r="F331">
        <v>40700</v>
      </c>
      <c r="G331" t="s">
        <v>911</v>
      </c>
      <c r="I331" t="s">
        <v>186</v>
      </c>
      <c r="J331">
        <v>2026</v>
      </c>
      <c r="K331">
        <v>7</v>
      </c>
      <c r="L331" t="s">
        <v>94</v>
      </c>
      <c r="M331" s="108">
        <v>-48.412323399999991</v>
      </c>
      <c r="N331" s="108">
        <v>1</v>
      </c>
      <c r="O331" s="108">
        <v>-48.412323399999991</v>
      </c>
      <c r="P331" t="s">
        <v>615</v>
      </c>
    </row>
    <row r="332" spans="1:16" x14ac:dyDescent="0.25">
      <c r="A332" t="s">
        <v>2516</v>
      </c>
      <c r="B332" t="s">
        <v>585</v>
      </c>
      <c r="C332" t="s">
        <v>296</v>
      </c>
      <c r="D332" t="s">
        <v>336</v>
      </c>
      <c r="E332" t="s">
        <v>102</v>
      </c>
      <c r="F332">
        <v>40700</v>
      </c>
      <c r="G332" t="s">
        <v>911</v>
      </c>
      <c r="I332" t="s">
        <v>186</v>
      </c>
      <c r="J332">
        <v>2026</v>
      </c>
      <c r="K332">
        <v>7</v>
      </c>
      <c r="L332" t="s">
        <v>94</v>
      </c>
      <c r="M332" s="108">
        <v>-214.15998310000001</v>
      </c>
      <c r="N332" s="108">
        <v>1</v>
      </c>
      <c r="O332" s="108">
        <v>-214.15998310000001</v>
      </c>
      <c r="P332" t="s">
        <v>615</v>
      </c>
    </row>
    <row r="333" spans="1:16" x14ac:dyDescent="0.25">
      <c r="A333" t="s">
        <v>2516</v>
      </c>
      <c r="B333" t="s">
        <v>586</v>
      </c>
      <c r="C333" t="s">
        <v>296</v>
      </c>
      <c r="D333" t="s">
        <v>336</v>
      </c>
      <c r="E333" t="s">
        <v>102</v>
      </c>
      <c r="F333">
        <v>40700</v>
      </c>
      <c r="G333" t="s">
        <v>911</v>
      </c>
      <c r="I333" t="s">
        <v>186</v>
      </c>
      <c r="J333">
        <v>2026</v>
      </c>
      <c r="K333">
        <v>7</v>
      </c>
      <c r="L333" t="s">
        <v>94</v>
      </c>
      <c r="M333" s="108">
        <v>-64.560226849999992</v>
      </c>
      <c r="N333" s="108">
        <v>1</v>
      </c>
      <c r="O333" s="108">
        <v>-64.560226849999992</v>
      </c>
      <c r="P333" t="s">
        <v>615</v>
      </c>
    </row>
    <row r="334" spans="1:16" x14ac:dyDescent="0.25">
      <c r="A334" t="s">
        <v>2516</v>
      </c>
      <c r="B334" t="s">
        <v>311</v>
      </c>
      <c r="C334" t="s">
        <v>296</v>
      </c>
      <c r="D334" t="s">
        <v>336</v>
      </c>
      <c r="E334" t="s">
        <v>102</v>
      </c>
      <c r="F334">
        <v>40700</v>
      </c>
      <c r="G334" t="s">
        <v>911</v>
      </c>
      <c r="I334" t="s">
        <v>186</v>
      </c>
      <c r="J334">
        <v>2026</v>
      </c>
      <c r="K334">
        <v>7</v>
      </c>
      <c r="L334" t="s">
        <v>94</v>
      </c>
      <c r="M334" s="108">
        <v>-656.94387465</v>
      </c>
      <c r="N334" s="108">
        <v>1</v>
      </c>
      <c r="O334" s="108">
        <v>-656.94387465</v>
      </c>
      <c r="P334" t="s">
        <v>615</v>
      </c>
    </row>
    <row r="335" spans="1:16" x14ac:dyDescent="0.25">
      <c r="A335" t="s">
        <v>2377</v>
      </c>
      <c r="B335">
        <v>20230153</v>
      </c>
      <c r="C335" t="s">
        <v>316</v>
      </c>
      <c r="D335" t="s">
        <v>336</v>
      </c>
      <c r="E335" t="s">
        <v>102</v>
      </c>
      <c r="F335">
        <v>40700</v>
      </c>
      <c r="G335" t="s">
        <v>911</v>
      </c>
      <c r="I335" t="s">
        <v>186</v>
      </c>
      <c r="J335">
        <v>2026</v>
      </c>
      <c r="K335">
        <v>7</v>
      </c>
      <c r="L335" t="s">
        <v>94</v>
      </c>
      <c r="M335" s="108">
        <v>-157.59251130000001</v>
      </c>
      <c r="N335" s="108">
        <v>1</v>
      </c>
      <c r="O335" s="108">
        <v>-157.59251130000001</v>
      </c>
      <c r="P335" t="s">
        <v>615</v>
      </c>
    </row>
    <row r="336" spans="1:16" x14ac:dyDescent="0.25">
      <c r="A336" t="s">
        <v>1121</v>
      </c>
      <c r="B336" t="s">
        <v>587</v>
      </c>
      <c r="C336" t="s">
        <v>252</v>
      </c>
      <c r="D336" t="s">
        <v>336</v>
      </c>
      <c r="E336" t="s">
        <v>102</v>
      </c>
      <c r="F336">
        <v>40700</v>
      </c>
      <c r="G336" t="s">
        <v>911</v>
      </c>
      <c r="I336" t="s">
        <v>186</v>
      </c>
      <c r="J336">
        <v>2026</v>
      </c>
      <c r="K336">
        <v>7</v>
      </c>
      <c r="L336" t="s">
        <v>94</v>
      </c>
      <c r="M336" s="108">
        <v>-5414.895719099999</v>
      </c>
      <c r="N336" s="108">
        <v>1</v>
      </c>
      <c r="O336" s="108">
        <v>-5414.895719099999</v>
      </c>
      <c r="P336" t="s">
        <v>615</v>
      </c>
    </row>
    <row r="337" spans="1:16" x14ac:dyDescent="0.25">
      <c r="A337" t="s">
        <v>1121</v>
      </c>
      <c r="B337" t="s">
        <v>588</v>
      </c>
      <c r="C337" t="s">
        <v>252</v>
      </c>
      <c r="D337" t="s">
        <v>336</v>
      </c>
      <c r="E337" t="s">
        <v>102</v>
      </c>
      <c r="F337">
        <v>40700</v>
      </c>
      <c r="G337" t="s">
        <v>911</v>
      </c>
      <c r="I337" t="s">
        <v>186</v>
      </c>
      <c r="J337">
        <v>2026</v>
      </c>
      <c r="K337">
        <v>7</v>
      </c>
      <c r="L337" t="s">
        <v>94</v>
      </c>
      <c r="M337" s="108">
        <v>-193862.58703035</v>
      </c>
      <c r="N337" s="108">
        <v>1</v>
      </c>
      <c r="O337" s="108">
        <v>-193862.58703035</v>
      </c>
      <c r="P337" t="s">
        <v>615</v>
      </c>
    </row>
    <row r="338" spans="1:16" x14ac:dyDescent="0.25">
      <c r="A338" t="s">
        <v>2377</v>
      </c>
      <c r="B338">
        <v>20240092</v>
      </c>
      <c r="C338" t="s">
        <v>316</v>
      </c>
      <c r="D338" t="s">
        <v>336</v>
      </c>
      <c r="E338" t="s">
        <v>102</v>
      </c>
      <c r="F338">
        <v>40700</v>
      </c>
      <c r="G338" t="s">
        <v>911</v>
      </c>
      <c r="I338" t="s">
        <v>186</v>
      </c>
      <c r="J338">
        <v>2026</v>
      </c>
      <c r="K338">
        <v>7</v>
      </c>
      <c r="L338" t="s">
        <v>94</v>
      </c>
      <c r="M338" s="108">
        <v>-74.423917049999986</v>
      </c>
      <c r="N338" s="108">
        <v>1</v>
      </c>
      <c r="O338" s="108">
        <v>-74.423917049999986</v>
      </c>
      <c r="P338" t="s">
        <v>615</v>
      </c>
    </row>
    <row r="339" spans="1:16" x14ac:dyDescent="0.25">
      <c r="A339" t="s">
        <v>2516</v>
      </c>
      <c r="B339" t="s">
        <v>383</v>
      </c>
      <c r="C339" t="s">
        <v>296</v>
      </c>
      <c r="D339" t="s">
        <v>336</v>
      </c>
      <c r="E339" t="s">
        <v>102</v>
      </c>
      <c r="F339">
        <v>40700</v>
      </c>
      <c r="G339" t="s">
        <v>911</v>
      </c>
      <c r="I339" t="s">
        <v>186</v>
      </c>
      <c r="J339">
        <v>2026</v>
      </c>
      <c r="K339">
        <v>7</v>
      </c>
      <c r="L339" t="s">
        <v>94</v>
      </c>
      <c r="M339" s="108">
        <v>-573.86125334999986</v>
      </c>
      <c r="N339" s="108">
        <v>1</v>
      </c>
      <c r="O339" s="108">
        <v>-573.86125334999986</v>
      </c>
      <c r="P339" t="s">
        <v>615</v>
      </c>
    </row>
    <row r="340" spans="1:16" x14ac:dyDescent="0.25">
      <c r="A340" t="s">
        <v>1121</v>
      </c>
      <c r="B340" t="s">
        <v>589</v>
      </c>
      <c r="C340" t="s">
        <v>252</v>
      </c>
      <c r="D340" t="s">
        <v>336</v>
      </c>
      <c r="E340" t="s">
        <v>102</v>
      </c>
      <c r="F340">
        <v>40700</v>
      </c>
      <c r="G340" t="s">
        <v>911</v>
      </c>
      <c r="I340" t="s">
        <v>186</v>
      </c>
      <c r="J340">
        <v>2026</v>
      </c>
      <c r="K340">
        <v>7</v>
      </c>
      <c r="L340" t="s">
        <v>94</v>
      </c>
      <c r="M340" s="108">
        <v>-6335.6714721999997</v>
      </c>
      <c r="N340" s="108">
        <v>1</v>
      </c>
      <c r="O340" s="108">
        <v>-6335.6714721999997</v>
      </c>
      <c r="P340" t="s">
        <v>615</v>
      </c>
    </row>
    <row r="341" spans="1:16" x14ac:dyDescent="0.25">
      <c r="A341" t="s">
        <v>2516</v>
      </c>
      <c r="B341" t="s">
        <v>804</v>
      </c>
      <c r="C341" t="s">
        <v>296</v>
      </c>
      <c r="D341" t="s">
        <v>336</v>
      </c>
      <c r="E341" t="s">
        <v>102</v>
      </c>
      <c r="F341">
        <v>40700</v>
      </c>
      <c r="G341" t="s">
        <v>911</v>
      </c>
      <c r="I341" t="s">
        <v>186</v>
      </c>
      <c r="J341">
        <v>2026</v>
      </c>
      <c r="K341">
        <v>7</v>
      </c>
      <c r="L341" t="s">
        <v>94</v>
      </c>
      <c r="M341" s="108">
        <v>-42.952358749999995</v>
      </c>
      <c r="N341" s="108">
        <v>1</v>
      </c>
      <c r="O341" s="108">
        <v>-42.952358749999995</v>
      </c>
      <c r="P341" t="s">
        <v>615</v>
      </c>
    </row>
    <row r="342" spans="1:16" x14ac:dyDescent="0.25">
      <c r="A342" t="s">
        <v>2516</v>
      </c>
      <c r="B342" t="s">
        <v>385</v>
      </c>
      <c r="C342" t="s">
        <v>296</v>
      </c>
      <c r="D342" t="s">
        <v>336</v>
      </c>
      <c r="E342" t="s">
        <v>102</v>
      </c>
      <c r="F342">
        <v>40700</v>
      </c>
      <c r="G342" t="s">
        <v>911</v>
      </c>
      <c r="I342" t="s">
        <v>186</v>
      </c>
      <c r="J342">
        <v>2026</v>
      </c>
      <c r="K342">
        <v>7</v>
      </c>
      <c r="L342" t="s">
        <v>94</v>
      </c>
      <c r="M342" s="108">
        <v>-2366.7820921500002</v>
      </c>
      <c r="N342" s="108">
        <v>1</v>
      </c>
      <c r="O342" s="108">
        <v>-2366.7820921500002</v>
      </c>
      <c r="P342" t="s">
        <v>615</v>
      </c>
    </row>
    <row r="343" spans="1:16" x14ac:dyDescent="0.25">
      <c r="A343" t="s">
        <v>1121</v>
      </c>
      <c r="B343" t="s">
        <v>591</v>
      </c>
      <c r="C343" t="s">
        <v>252</v>
      </c>
      <c r="D343" t="s">
        <v>336</v>
      </c>
      <c r="E343" t="s">
        <v>102</v>
      </c>
      <c r="F343">
        <v>40700</v>
      </c>
      <c r="G343" t="s">
        <v>911</v>
      </c>
      <c r="I343" t="s">
        <v>186</v>
      </c>
      <c r="J343">
        <v>2026</v>
      </c>
      <c r="K343">
        <v>7</v>
      </c>
      <c r="L343" t="s">
        <v>94</v>
      </c>
      <c r="M343" s="108">
        <v>-66038.513984799996</v>
      </c>
      <c r="N343" s="108">
        <v>1</v>
      </c>
      <c r="O343" s="108">
        <v>-66038.513984799996</v>
      </c>
      <c r="P343" t="s">
        <v>615</v>
      </c>
    </row>
    <row r="344" spans="1:16" x14ac:dyDescent="0.25">
      <c r="A344" t="s">
        <v>2516</v>
      </c>
      <c r="B344" t="s">
        <v>387</v>
      </c>
      <c r="C344" t="s">
        <v>296</v>
      </c>
      <c r="D344" t="s">
        <v>336</v>
      </c>
      <c r="E344" t="s">
        <v>102</v>
      </c>
      <c r="F344">
        <v>40700</v>
      </c>
      <c r="G344" t="s">
        <v>911</v>
      </c>
      <c r="I344" t="s">
        <v>186</v>
      </c>
      <c r="J344">
        <v>2026</v>
      </c>
      <c r="K344">
        <v>7</v>
      </c>
      <c r="L344" t="s">
        <v>94</v>
      </c>
      <c r="M344" s="108">
        <v>-3121.0514401500009</v>
      </c>
      <c r="N344" s="108">
        <v>1</v>
      </c>
      <c r="O344" s="108">
        <v>-3121.0514401500009</v>
      </c>
      <c r="P344" t="s">
        <v>615</v>
      </c>
    </row>
    <row r="345" spans="1:16" x14ac:dyDescent="0.25">
      <c r="A345" t="s">
        <v>1121</v>
      </c>
      <c r="B345" t="s">
        <v>592</v>
      </c>
      <c r="C345" t="s">
        <v>252</v>
      </c>
      <c r="D345" t="s">
        <v>336</v>
      </c>
      <c r="E345" t="s">
        <v>102</v>
      </c>
      <c r="F345">
        <v>40700</v>
      </c>
      <c r="G345" t="s">
        <v>911</v>
      </c>
      <c r="I345" t="s">
        <v>186</v>
      </c>
      <c r="J345">
        <v>2026</v>
      </c>
      <c r="K345">
        <v>7</v>
      </c>
      <c r="L345" t="s">
        <v>94</v>
      </c>
      <c r="M345" s="108">
        <v>-10.700220649999999</v>
      </c>
      <c r="N345" s="108">
        <v>1</v>
      </c>
      <c r="O345" s="108">
        <v>-10.700220649999999</v>
      </c>
      <c r="P345" t="s">
        <v>615</v>
      </c>
    </row>
    <row r="346" spans="1:16" x14ac:dyDescent="0.25">
      <c r="A346" t="s">
        <v>2377</v>
      </c>
      <c r="B346">
        <v>20220196</v>
      </c>
      <c r="C346" t="s">
        <v>316</v>
      </c>
      <c r="D346" t="s">
        <v>336</v>
      </c>
      <c r="E346" t="s">
        <v>102</v>
      </c>
      <c r="F346">
        <v>40700</v>
      </c>
      <c r="G346" t="s">
        <v>911</v>
      </c>
      <c r="I346" t="s">
        <v>186</v>
      </c>
      <c r="J346">
        <v>2026</v>
      </c>
      <c r="K346">
        <v>7</v>
      </c>
      <c r="L346" t="s">
        <v>94</v>
      </c>
      <c r="M346" s="108">
        <v>-49290.063550699982</v>
      </c>
      <c r="N346" s="108">
        <v>1</v>
      </c>
      <c r="O346" s="108">
        <v>-49290.063550699982</v>
      </c>
      <c r="P346" t="s">
        <v>615</v>
      </c>
    </row>
    <row r="347" spans="1:16" x14ac:dyDescent="0.25">
      <c r="A347" t="s">
        <v>2377</v>
      </c>
      <c r="B347">
        <v>20230227</v>
      </c>
      <c r="C347" t="s">
        <v>316</v>
      </c>
      <c r="D347" t="s">
        <v>336</v>
      </c>
      <c r="E347" t="s">
        <v>102</v>
      </c>
      <c r="F347">
        <v>40700</v>
      </c>
      <c r="G347" t="s">
        <v>911</v>
      </c>
      <c r="I347" t="s">
        <v>186</v>
      </c>
      <c r="J347">
        <v>2026</v>
      </c>
      <c r="K347">
        <v>7</v>
      </c>
      <c r="L347" t="s">
        <v>94</v>
      </c>
      <c r="M347" s="108">
        <v>-2750.3715606499995</v>
      </c>
      <c r="N347" s="108">
        <v>1</v>
      </c>
      <c r="O347" s="108">
        <v>-2750.3715606499995</v>
      </c>
      <c r="P347" t="s">
        <v>615</v>
      </c>
    </row>
    <row r="348" spans="1:16" x14ac:dyDescent="0.25">
      <c r="A348" t="s">
        <v>1121</v>
      </c>
      <c r="B348" t="s">
        <v>593</v>
      </c>
      <c r="C348" t="s">
        <v>252</v>
      </c>
      <c r="D348" t="s">
        <v>336</v>
      </c>
      <c r="E348" t="s">
        <v>102</v>
      </c>
      <c r="F348">
        <v>40700</v>
      </c>
      <c r="G348" t="s">
        <v>911</v>
      </c>
      <c r="I348" t="s">
        <v>186</v>
      </c>
      <c r="J348">
        <v>2026</v>
      </c>
      <c r="K348">
        <v>7</v>
      </c>
      <c r="L348" t="s">
        <v>94</v>
      </c>
      <c r="M348" s="108">
        <v>-492.11462439999997</v>
      </c>
      <c r="N348" s="108">
        <v>1</v>
      </c>
      <c r="O348" s="108">
        <v>-492.11462439999997</v>
      </c>
      <c r="P348" t="s">
        <v>615</v>
      </c>
    </row>
    <row r="349" spans="1:16" x14ac:dyDescent="0.25">
      <c r="A349" t="s">
        <v>2377</v>
      </c>
      <c r="B349">
        <v>20250002</v>
      </c>
      <c r="C349" t="s">
        <v>316</v>
      </c>
      <c r="D349" t="s">
        <v>336</v>
      </c>
      <c r="E349" t="s">
        <v>102</v>
      </c>
      <c r="F349">
        <v>40700</v>
      </c>
      <c r="G349" t="s">
        <v>911</v>
      </c>
      <c r="I349" t="s">
        <v>186</v>
      </c>
      <c r="J349">
        <v>2026</v>
      </c>
      <c r="K349">
        <v>7</v>
      </c>
      <c r="L349" t="s">
        <v>94</v>
      </c>
      <c r="M349" s="108">
        <v>-65.187965849999998</v>
      </c>
      <c r="N349" s="108">
        <v>1</v>
      </c>
      <c r="O349" s="108">
        <v>-65.187965849999998</v>
      </c>
      <c r="P349" t="s">
        <v>615</v>
      </c>
    </row>
    <row r="350" spans="1:16" x14ac:dyDescent="0.25">
      <c r="A350" t="s">
        <v>2377</v>
      </c>
      <c r="B350">
        <v>20230225</v>
      </c>
      <c r="C350" t="s">
        <v>316</v>
      </c>
      <c r="D350" t="s">
        <v>336</v>
      </c>
      <c r="E350" t="s">
        <v>102</v>
      </c>
      <c r="F350">
        <v>40700</v>
      </c>
      <c r="G350" t="s">
        <v>911</v>
      </c>
      <c r="I350" t="s">
        <v>186</v>
      </c>
      <c r="J350">
        <v>2026</v>
      </c>
      <c r="K350">
        <v>7</v>
      </c>
      <c r="L350" t="s">
        <v>94</v>
      </c>
      <c r="M350" s="108">
        <v>-64.328236349999997</v>
      </c>
      <c r="N350" s="108">
        <v>1</v>
      </c>
      <c r="O350" s="108">
        <v>-64.328236349999997</v>
      </c>
      <c r="P350" t="s">
        <v>615</v>
      </c>
    </row>
    <row r="351" spans="1:16" x14ac:dyDescent="0.25">
      <c r="A351" t="s">
        <v>2516</v>
      </c>
      <c r="B351" t="s">
        <v>594</v>
      </c>
      <c r="C351" t="s">
        <v>296</v>
      </c>
      <c r="D351" t="s">
        <v>336</v>
      </c>
      <c r="E351" t="s">
        <v>102</v>
      </c>
      <c r="F351">
        <v>40700</v>
      </c>
      <c r="G351" t="s">
        <v>911</v>
      </c>
      <c r="I351" t="s">
        <v>186</v>
      </c>
      <c r="J351">
        <v>2026</v>
      </c>
      <c r="K351">
        <v>7</v>
      </c>
      <c r="L351" t="s">
        <v>94</v>
      </c>
      <c r="M351" s="108">
        <v>-256.09158365000002</v>
      </c>
      <c r="N351" s="108">
        <v>1</v>
      </c>
      <c r="O351" s="108">
        <v>-256.09158365000002</v>
      </c>
      <c r="P351" t="s">
        <v>615</v>
      </c>
    </row>
    <row r="352" spans="1:16" x14ac:dyDescent="0.25">
      <c r="A352" t="s">
        <v>2699</v>
      </c>
      <c r="B352" t="s">
        <v>595</v>
      </c>
      <c r="C352" t="s">
        <v>576</v>
      </c>
      <c r="D352" t="s">
        <v>336</v>
      </c>
      <c r="E352" t="s">
        <v>102</v>
      </c>
      <c r="F352">
        <v>40700</v>
      </c>
      <c r="G352" t="s">
        <v>911</v>
      </c>
      <c r="I352" t="s">
        <v>186</v>
      </c>
      <c r="J352">
        <v>2026</v>
      </c>
      <c r="K352">
        <v>7</v>
      </c>
      <c r="L352" t="s">
        <v>94</v>
      </c>
      <c r="M352" s="108">
        <v>-57.728788950000002</v>
      </c>
      <c r="N352" s="108">
        <v>1</v>
      </c>
      <c r="O352" s="108">
        <v>-57.728788950000002</v>
      </c>
      <c r="P352" t="s">
        <v>615</v>
      </c>
    </row>
    <row r="353" spans="1:16" x14ac:dyDescent="0.25">
      <c r="A353" t="s">
        <v>2382</v>
      </c>
      <c r="B353" t="s">
        <v>596</v>
      </c>
      <c r="C353" t="s">
        <v>597</v>
      </c>
      <c r="D353" t="s">
        <v>336</v>
      </c>
      <c r="E353" t="s">
        <v>102</v>
      </c>
      <c r="F353">
        <v>40700</v>
      </c>
      <c r="G353" t="s">
        <v>911</v>
      </c>
      <c r="I353" t="s">
        <v>186</v>
      </c>
      <c r="J353">
        <v>2026</v>
      </c>
      <c r="K353">
        <v>7</v>
      </c>
      <c r="L353" t="s">
        <v>94</v>
      </c>
      <c r="M353" s="108">
        <v>-2767.6221012999995</v>
      </c>
      <c r="N353" s="108">
        <v>1</v>
      </c>
      <c r="O353" s="108">
        <v>-2767.6221012999995</v>
      </c>
      <c r="P353" t="s">
        <v>615</v>
      </c>
    </row>
    <row r="354" spans="1:16" x14ac:dyDescent="0.25">
      <c r="A354" t="s">
        <v>2632</v>
      </c>
      <c r="B354" t="s">
        <v>388</v>
      </c>
      <c r="C354" t="s">
        <v>389</v>
      </c>
      <c r="D354" t="s">
        <v>336</v>
      </c>
      <c r="E354" t="s">
        <v>102</v>
      </c>
      <c r="F354">
        <v>40700</v>
      </c>
      <c r="G354" t="s">
        <v>911</v>
      </c>
      <c r="I354" t="s">
        <v>125</v>
      </c>
      <c r="J354">
        <v>2026</v>
      </c>
      <c r="K354">
        <v>7</v>
      </c>
      <c r="L354" t="s">
        <v>94</v>
      </c>
      <c r="M354" s="108">
        <v>-207.9508256</v>
      </c>
      <c r="N354" s="108">
        <v>1</v>
      </c>
      <c r="O354" s="108">
        <v>-207.9508256</v>
      </c>
      <c r="P354" t="s">
        <v>615</v>
      </c>
    </row>
    <row r="355" spans="1:16" x14ac:dyDescent="0.25">
      <c r="A355" t="s">
        <v>2382</v>
      </c>
      <c r="B355" t="s">
        <v>317</v>
      </c>
      <c r="C355" t="s">
        <v>318</v>
      </c>
      <c r="D355" t="s">
        <v>336</v>
      </c>
      <c r="E355" t="s">
        <v>102</v>
      </c>
      <c r="F355">
        <v>40700</v>
      </c>
      <c r="G355" t="s">
        <v>911</v>
      </c>
      <c r="I355" t="s">
        <v>186</v>
      </c>
      <c r="J355">
        <v>2026</v>
      </c>
      <c r="K355">
        <v>7</v>
      </c>
      <c r="L355" t="s">
        <v>94</v>
      </c>
      <c r="M355" s="108">
        <v>-172.53133484999998</v>
      </c>
      <c r="N355" s="108">
        <v>1</v>
      </c>
      <c r="O355" s="108">
        <v>-172.53133484999998</v>
      </c>
      <c r="P355" t="s">
        <v>615</v>
      </c>
    </row>
    <row r="356" spans="1:16" x14ac:dyDescent="0.25">
      <c r="A356" t="s">
        <v>2699</v>
      </c>
      <c r="B356" t="s">
        <v>600</v>
      </c>
      <c r="C356" t="s">
        <v>576</v>
      </c>
      <c r="D356" t="s">
        <v>336</v>
      </c>
      <c r="E356" t="s">
        <v>102</v>
      </c>
      <c r="F356">
        <v>40700</v>
      </c>
      <c r="G356" t="s">
        <v>911</v>
      </c>
      <c r="I356" t="s">
        <v>186</v>
      </c>
      <c r="J356">
        <v>2026</v>
      </c>
      <c r="K356">
        <v>7</v>
      </c>
      <c r="L356" t="s">
        <v>94</v>
      </c>
      <c r="M356" s="108">
        <v>-64.438772999999998</v>
      </c>
      <c r="N356" s="108">
        <v>1</v>
      </c>
      <c r="O356" s="108">
        <v>-64.438772999999998</v>
      </c>
      <c r="P356" t="s">
        <v>615</v>
      </c>
    </row>
    <row r="357" spans="1:16" x14ac:dyDescent="0.25">
      <c r="A357" t="s">
        <v>2382</v>
      </c>
      <c r="B357" t="s">
        <v>601</v>
      </c>
      <c r="C357" t="s">
        <v>602</v>
      </c>
      <c r="D357" t="s">
        <v>336</v>
      </c>
      <c r="E357" t="s">
        <v>102</v>
      </c>
      <c r="F357">
        <v>40700</v>
      </c>
      <c r="G357" t="s">
        <v>911</v>
      </c>
      <c r="I357" t="s">
        <v>186</v>
      </c>
      <c r="J357">
        <v>2026</v>
      </c>
      <c r="K357">
        <v>7</v>
      </c>
      <c r="L357" t="s">
        <v>94</v>
      </c>
      <c r="M357" s="108">
        <v>-754.89572234999991</v>
      </c>
      <c r="N357" s="108">
        <v>1</v>
      </c>
      <c r="O357" s="108">
        <v>-754.89572234999991</v>
      </c>
      <c r="P357" t="s">
        <v>615</v>
      </c>
    </row>
    <row r="358" spans="1:16" x14ac:dyDescent="0.25">
      <c r="A358" t="s">
        <v>2382</v>
      </c>
      <c r="B358" t="s">
        <v>603</v>
      </c>
      <c r="C358" t="s">
        <v>604</v>
      </c>
      <c r="D358" t="s">
        <v>336</v>
      </c>
      <c r="E358" t="s">
        <v>102</v>
      </c>
      <c r="F358">
        <v>40700</v>
      </c>
      <c r="G358" t="s">
        <v>911</v>
      </c>
      <c r="I358" t="s">
        <v>186</v>
      </c>
      <c r="J358">
        <v>2026</v>
      </c>
      <c r="K358">
        <v>7</v>
      </c>
      <c r="L358" t="s">
        <v>94</v>
      </c>
      <c r="M358" s="108">
        <v>-71.492648849999981</v>
      </c>
      <c r="N358" s="108">
        <v>1</v>
      </c>
      <c r="O358" s="108">
        <v>-71.492648849999981</v>
      </c>
      <c r="P358" t="s">
        <v>615</v>
      </c>
    </row>
    <row r="359" spans="1:16" x14ac:dyDescent="0.25">
      <c r="A359" t="s">
        <v>2382</v>
      </c>
      <c r="B359" t="s">
        <v>319</v>
      </c>
      <c r="C359" t="s">
        <v>320</v>
      </c>
      <c r="D359" t="s">
        <v>336</v>
      </c>
      <c r="E359" t="s">
        <v>102</v>
      </c>
      <c r="F359">
        <v>40700</v>
      </c>
      <c r="G359" t="s">
        <v>911</v>
      </c>
      <c r="I359" t="s">
        <v>186</v>
      </c>
      <c r="J359">
        <v>2026</v>
      </c>
      <c r="K359">
        <v>7</v>
      </c>
      <c r="L359" t="s">
        <v>94</v>
      </c>
      <c r="M359" s="108">
        <v>-516.58552820000011</v>
      </c>
      <c r="N359" s="108">
        <v>1</v>
      </c>
      <c r="O359" s="108">
        <v>-516.58552820000011</v>
      </c>
      <c r="P359" t="s">
        <v>615</v>
      </c>
    </row>
    <row r="360" spans="1:16" x14ac:dyDescent="0.25">
      <c r="A360" t="s">
        <v>2382</v>
      </c>
      <c r="B360" t="s">
        <v>605</v>
      </c>
      <c r="C360" t="s">
        <v>606</v>
      </c>
      <c r="D360" t="s">
        <v>336</v>
      </c>
      <c r="E360" t="s">
        <v>102</v>
      </c>
      <c r="F360">
        <v>40700</v>
      </c>
      <c r="G360" t="s">
        <v>911</v>
      </c>
      <c r="I360" t="s">
        <v>186</v>
      </c>
      <c r="J360">
        <v>2026</v>
      </c>
      <c r="K360">
        <v>7</v>
      </c>
      <c r="L360" t="s">
        <v>94</v>
      </c>
      <c r="M360" s="108">
        <v>-1257.4594717999998</v>
      </c>
      <c r="N360" s="108">
        <v>1</v>
      </c>
      <c r="O360" s="108">
        <v>-1257.4594717999998</v>
      </c>
      <c r="P360" t="s">
        <v>615</v>
      </c>
    </row>
    <row r="361" spans="1:16" x14ac:dyDescent="0.25">
      <c r="A361" t="s">
        <v>2382</v>
      </c>
      <c r="B361" t="s">
        <v>607</v>
      </c>
      <c r="C361" t="s">
        <v>477</v>
      </c>
      <c r="D361" t="s">
        <v>336</v>
      </c>
      <c r="E361" t="s">
        <v>102</v>
      </c>
      <c r="F361">
        <v>40700</v>
      </c>
      <c r="G361" t="s">
        <v>911</v>
      </c>
      <c r="I361" t="s">
        <v>186</v>
      </c>
      <c r="J361">
        <v>2026</v>
      </c>
      <c r="K361">
        <v>7</v>
      </c>
      <c r="L361" t="s">
        <v>94</v>
      </c>
      <c r="M361" s="108">
        <v>-320.28199035</v>
      </c>
      <c r="N361" s="108">
        <v>1</v>
      </c>
      <c r="O361" s="108">
        <v>-320.28199035</v>
      </c>
      <c r="P361" t="s">
        <v>615</v>
      </c>
    </row>
    <row r="362" spans="1:16" x14ac:dyDescent="0.25">
      <c r="A362" t="s">
        <v>2382</v>
      </c>
      <c r="B362" t="s">
        <v>608</v>
      </c>
      <c r="C362" t="s">
        <v>477</v>
      </c>
      <c r="D362" t="s">
        <v>336</v>
      </c>
      <c r="E362" t="s">
        <v>102</v>
      </c>
      <c r="F362">
        <v>40700</v>
      </c>
      <c r="G362" t="s">
        <v>911</v>
      </c>
      <c r="I362" t="s">
        <v>186</v>
      </c>
      <c r="J362">
        <v>2026</v>
      </c>
      <c r="K362">
        <v>7</v>
      </c>
      <c r="L362" t="s">
        <v>94</v>
      </c>
      <c r="M362" s="108">
        <v>-266.42061949999999</v>
      </c>
      <c r="N362" s="108">
        <v>1</v>
      </c>
      <c r="O362" s="108">
        <v>-266.42061949999999</v>
      </c>
      <c r="P362" t="s">
        <v>615</v>
      </c>
    </row>
    <row r="363" spans="1:16" x14ac:dyDescent="0.25">
      <c r="A363" t="s">
        <v>2382</v>
      </c>
      <c r="B363" t="s">
        <v>810</v>
      </c>
      <c r="C363" t="s">
        <v>477</v>
      </c>
      <c r="D363" t="s">
        <v>336</v>
      </c>
      <c r="E363" t="s">
        <v>102</v>
      </c>
      <c r="F363">
        <v>40700</v>
      </c>
      <c r="G363" t="s">
        <v>911</v>
      </c>
      <c r="I363" t="s">
        <v>186</v>
      </c>
      <c r="J363">
        <v>2026</v>
      </c>
      <c r="K363">
        <v>7</v>
      </c>
      <c r="L363" t="s">
        <v>94</v>
      </c>
      <c r="M363" s="108">
        <v>-134.5353849</v>
      </c>
      <c r="N363" s="108">
        <v>1</v>
      </c>
      <c r="O363" s="108">
        <v>-134.5353849</v>
      </c>
      <c r="P363" t="s">
        <v>615</v>
      </c>
    </row>
    <row r="364" spans="1:16" x14ac:dyDescent="0.25">
      <c r="A364" t="s">
        <v>2382</v>
      </c>
      <c r="B364" t="s">
        <v>609</v>
      </c>
      <c r="C364" t="s">
        <v>610</v>
      </c>
      <c r="D364" t="s">
        <v>336</v>
      </c>
      <c r="E364" t="s">
        <v>102</v>
      </c>
      <c r="F364">
        <v>40700</v>
      </c>
      <c r="G364" t="s">
        <v>911</v>
      </c>
      <c r="I364" t="s">
        <v>186</v>
      </c>
      <c r="J364">
        <v>2026</v>
      </c>
      <c r="K364">
        <v>7</v>
      </c>
      <c r="L364" t="s">
        <v>94</v>
      </c>
      <c r="M364" s="108">
        <v>-19472.724428149999</v>
      </c>
      <c r="N364" s="108">
        <v>1</v>
      </c>
      <c r="O364" s="108">
        <v>-19472.724428149999</v>
      </c>
      <c r="P364" t="s">
        <v>615</v>
      </c>
    </row>
    <row r="365" spans="1:16" x14ac:dyDescent="0.25">
      <c r="A365" t="s">
        <v>2699</v>
      </c>
      <c r="B365" t="s">
        <v>3103</v>
      </c>
      <c r="C365" t="s">
        <v>576</v>
      </c>
      <c r="D365" t="s">
        <v>336</v>
      </c>
      <c r="E365" t="s">
        <v>102</v>
      </c>
      <c r="F365">
        <v>40700</v>
      </c>
      <c r="G365" t="s">
        <v>911</v>
      </c>
      <c r="I365" t="s">
        <v>186</v>
      </c>
      <c r="J365">
        <v>2026</v>
      </c>
      <c r="K365">
        <v>7</v>
      </c>
      <c r="L365" t="s">
        <v>94</v>
      </c>
      <c r="M365" s="108">
        <v>-134.79466839999998</v>
      </c>
      <c r="N365" s="108">
        <v>1</v>
      </c>
      <c r="O365" s="108">
        <v>-134.79466839999998</v>
      </c>
      <c r="P365" t="s">
        <v>615</v>
      </c>
    </row>
    <row r="366" spans="1:16" x14ac:dyDescent="0.25">
      <c r="A366" t="s">
        <v>2516</v>
      </c>
      <c r="B366" t="s">
        <v>586</v>
      </c>
      <c r="C366" t="s">
        <v>296</v>
      </c>
      <c r="D366" t="s">
        <v>336</v>
      </c>
      <c r="E366" t="s">
        <v>101</v>
      </c>
      <c r="F366">
        <v>40700</v>
      </c>
      <c r="G366" t="s">
        <v>911</v>
      </c>
      <c r="I366" t="s">
        <v>3193</v>
      </c>
      <c r="J366">
        <v>2026</v>
      </c>
      <c r="K366">
        <v>7</v>
      </c>
      <c r="L366" t="s">
        <v>94</v>
      </c>
      <c r="M366" s="108">
        <v>-9606.7403152000006</v>
      </c>
      <c r="N366" s="108">
        <v>1</v>
      </c>
      <c r="O366" s="108">
        <v>-9606.7403152000006</v>
      </c>
      <c r="P366" t="s">
        <v>615</v>
      </c>
    </row>
    <row r="367" spans="1:16" x14ac:dyDescent="0.25">
      <c r="A367" t="s">
        <v>2516</v>
      </c>
      <c r="B367" t="s">
        <v>629</v>
      </c>
      <c r="C367" t="s">
        <v>296</v>
      </c>
      <c r="D367" t="s">
        <v>336</v>
      </c>
      <c r="E367" t="s">
        <v>105</v>
      </c>
      <c r="F367">
        <v>40700</v>
      </c>
      <c r="G367" t="s">
        <v>911</v>
      </c>
      <c r="I367" t="s">
        <v>111</v>
      </c>
      <c r="J367">
        <v>2026</v>
      </c>
      <c r="K367">
        <v>7</v>
      </c>
      <c r="L367" t="s">
        <v>94</v>
      </c>
      <c r="M367" s="108">
        <v>457.76574901023395</v>
      </c>
      <c r="N367" s="108">
        <v>1</v>
      </c>
      <c r="O367" s="108">
        <v>457.76574901023395</v>
      </c>
      <c r="P367" t="s">
        <v>615</v>
      </c>
    </row>
    <row r="368" spans="1:16" x14ac:dyDescent="0.25">
      <c r="A368" t="s">
        <v>2516</v>
      </c>
      <c r="B368" t="s">
        <v>630</v>
      </c>
      <c r="C368" t="s">
        <v>296</v>
      </c>
      <c r="D368" t="s">
        <v>336</v>
      </c>
      <c r="E368" t="s">
        <v>105</v>
      </c>
      <c r="F368">
        <v>40700</v>
      </c>
      <c r="G368" t="s">
        <v>911</v>
      </c>
      <c r="I368" t="s">
        <v>111</v>
      </c>
      <c r="J368">
        <v>2026</v>
      </c>
      <c r="K368">
        <v>7</v>
      </c>
      <c r="L368" t="s">
        <v>94</v>
      </c>
      <c r="M368" s="108">
        <v>332.58628858321651</v>
      </c>
      <c r="N368" s="108">
        <v>1</v>
      </c>
      <c r="O368" s="108">
        <v>332.58628858321651</v>
      </c>
      <c r="P368" t="s">
        <v>615</v>
      </c>
    </row>
    <row r="369" spans="1:16" x14ac:dyDescent="0.25">
      <c r="A369" t="s">
        <v>2516</v>
      </c>
      <c r="B369" t="s">
        <v>631</v>
      </c>
      <c r="C369" t="s">
        <v>296</v>
      </c>
      <c r="D369" t="s">
        <v>336</v>
      </c>
      <c r="E369" t="s">
        <v>102</v>
      </c>
      <c r="F369">
        <v>40700</v>
      </c>
      <c r="G369" t="s">
        <v>911</v>
      </c>
      <c r="I369" t="s">
        <v>125</v>
      </c>
      <c r="J369">
        <v>2026</v>
      </c>
      <c r="K369">
        <v>7</v>
      </c>
      <c r="L369" t="s">
        <v>94</v>
      </c>
      <c r="M369" s="108">
        <v>699.7982179800797</v>
      </c>
      <c r="N369" s="108">
        <v>1</v>
      </c>
      <c r="O369" s="108">
        <v>699.7982179800797</v>
      </c>
      <c r="P369" t="s">
        <v>615</v>
      </c>
    </row>
    <row r="370" spans="1:16" x14ac:dyDescent="0.25">
      <c r="A370" t="s">
        <v>2516</v>
      </c>
      <c r="B370" t="s">
        <v>631</v>
      </c>
      <c r="C370" t="s">
        <v>296</v>
      </c>
      <c r="D370" t="s">
        <v>336</v>
      </c>
      <c r="E370" t="s">
        <v>104</v>
      </c>
      <c r="F370">
        <v>40700</v>
      </c>
      <c r="G370" t="s">
        <v>911</v>
      </c>
      <c r="I370" t="s">
        <v>120</v>
      </c>
      <c r="J370">
        <v>2026</v>
      </c>
      <c r="K370">
        <v>7</v>
      </c>
      <c r="L370" t="s">
        <v>94</v>
      </c>
      <c r="M370" s="108">
        <v>176.33323495037072</v>
      </c>
      <c r="N370" s="108">
        <v>1</v>
      </c>
      <c r="O370" s="108">
        <v>176.33323495037072</v>
      </c>
      <c r="P370" t="s">
        <v>615</v>
      </c>
    </row>
    <row r="371" spans="1:16" x14ac:dyDescent="0.25">
      <c r="A371" t="s">
        <v>2516</v>
      </c>
      <c r="B371" t="s">
        <v>631</v>
      </c>
      <c r="C371" t="s">
        <v>296</v>
      </c>
      <c r="D371" t="s">
        <v>336</v>
      </c>
      <c r="E371" t="s">
        <v>105</v>
      </c>
      <c r="F371">
        <v>40700</v>
      </c>
      <c r="G371" t="s">
        <v>911</v>
      </c>
      <c r="I371" t="s">
        <v>111</v>
      </c>
      <c r="J371">
        <v>2026</v>
      </c>
      <c r="K371">
        <v>7</v>
      </c>
      <c r="L371" t="s">
        <v>94</v>
      </c>
      <c r="M371" s="108">
        <v>355.67264850187001</v>
      </c>
      <c r="N371" s="108">
        <v>1</v>
      </c>
      <c r="O371" s="108">
        <v>355.67264850187001</v>
      </c>
      <c r="P371" t="s">
        <v>615</v>
      </c>
    </row>
    <row r="372" spans="1:16" x14ac:dyDescent="0.25">
      <c r="A372" t="s">
        <v>2516</v>
      </c>
      <c r="B372" t="s">
        <v>632</v>
      </c>
      <c r="C372" t="s">
        <v>296</v>
      </c>
      <c r="D372" t="s">
        <v>336</v>
      </c>
      <c r="E372" t="s">
        <v>105</v>
      </c>
      <c r="F372">
        <v>40700</v>
      </c>
      <c r="G372" t="s">
        <v>911</v>
      </c>
      <c r="I372" t="s">
        <v>111</v>
      </c>
      <c r="J372">
        <v>2026</v>
      </c>
      <c r="K372">
        <v>7</v>
      </c>
      <c r="L372" t="s">
        <v>94</v>
      </c>
      <c r="M372" s="108">
        <v>350.07944071546422</v>
      </c>
      <c r="N372" s="108">
        <v>1</v>
      </c>
      <c r="O372" s="108">
        <v>350.07944071546422</v>
      </c>
      <c r="P372" t="s">
        <v>615</v>
      </c>
    </row>
    <row r="373" spans="1:16" x14ac:dyDescent="0.25">
      <c r="A373" t="s">
        <v>2516</v>
      </c>
      <c r="B373" t="s">
        <v>633</v>
      </c>
      <c r="C373" t="s">
        <v>296</v>
      </c>
      <c r="D373" t="s">
        <v>336</v>
      </c>
      <c r="E373" t="s">
        <v>102</v>
      </c>
      <c r="F373">
        <v>40700</v>
      </c>
      <c r="G373" t="s">
        <v>911</v>
      </c>
      <c r="I373" t="s">
        <v>125</v>
      </c>
      <c r="J373">
        <v>2026</v>
      </c>
      <c r="K373">
        <v>7</v>
      </c>
      <c r="L373" t="s">
        <v>94</v>
      </c>
      <c r="M373" s="108">
        <v>119.287974219099</v>
      </c>
      <c r="N373" s="108">
        <v>1</v>
      </c>
      <c r="O373" s="108">
        <v>119.287974219099</v>
      </c>
      <c r="P373" t="s">
        <v>615</v>
      </c>
    </row>
    <row r="374" spans="1:16" x14ac:dyDescent="0.25">
      <c r="A374" t="s">
        <v>2516</v>
      </c>
      <c r="B374" t="s">
        <v>633</v>
      </c>
      <c r="C374" t="s">
        <v>296</v>
      </c>
      <c r="D374" t="s">
        <v>336</v>
      </c>
      <c r="E374" t="s">
        <v>104</v>
      </c>
      <c r="F374">
        <v>40700</v>
      </c>
      <c r="G374" t="s">
        <v>911</v>
      </c>
      <c r="I374" t="s">
        <v>120</v>
      </c>
      <c r="J374">
        <v>2026</v>
      </c>
      <c r="K374">
        <v>7</v>
      </c>
      <c r="L374" t="s">
        <v>94</v>
      </c>
      <c r="M374" s="108">
        <v>189.9585152637865</v>
      </c>
      <c r="N374" s="108">
        <v>1</v>
      </c>
      <c r="O374" s="108">
        <v>189.9585152637865</v>
      </c>
      <c r="P374" t="s">
        <v>615</v>
      </c>
    </row>
    <row r="375" spans="1:16" x14ac:dyDescent="0.25">
      <c r="A375" t="s">
        <v>2516</v>
      </c>
      <c r="B375" t="s">
        <v>633</v>
      </c>
      <c r="C375" t="s">
        <v>296</v>
      </c>
      <c r="D375" t="s">
        <v>336</v>
      </c>
      <c r="E375" t="s">
        <v>105</v>
      </c>
      <c r="F375">
        <v>40700</v>
      </c>
      <c r="G375" t="s">
        <v>911</v>
      </c>
      <c r="I375" t="s">
        <v>111</v>
      </c>
      <c r="J375">
        <v>2026</v>
      </c>
      <c r="K375">
        <v>7</v>
      </c>
      <c r="L375" t="s">
        <v>94</v>
      </c>
      <c r="M375" s="108">
        <v>233.38629381030952</v>
      </c>
      <c r="N375" s="108">
        <v>1</v>
      </c>
      <c r="O375" s="108">
        <v>233.38629381030952</v>
      </c>
      <c r="P375" t="s">
        <v>615</v>
      </c>
    </row>
    <row r="376" spans="1:16" x14ac:dyDescent="0.25">
      <c r="A376" t="s">
        <v>2516</v>
      </c>
      <c r="B376" t="s">
        <v>3194</v>
      </c>
      <c r="C376" t="s">
        <v>296</v>
      </c>
      <c r="D376" t="s">
        <v>336</v>
      </c>
      <c r="E376" t="s">
        <v>104</v>
      </c>
      <c r="F376">
        <v>40700</v>
      </c>
      <c r="G376" t="s">
        <v>911</v>
      </c>
      <c r="I376" t="s">
        <v>120</v>
      </c>
      <c r="J376">
        <v>2026</v>
      </c>
      <c r="K376">
        <v>7</v>
      </c>
      <c r="L376" t="s">
        <v>94</v>
      </c>
      <c r="M376" s="108">
        <v>189.9585152637865</v>
      </c>
      <c r="N376" s="108">
        <v>1</v>
      </c>
      <c r="O376" s="108">
        <v>189.9585152637865</v>
      </c>
      <c r="P376" t="s">
        <v>615</v>
      </c>
    </row>
    <row r="377" spans="1:16" x14ac:dyDescent="0.25">
      <c r="A377" t="s">
        <v>2516</v>
      </c>
      <c r="B377" t="s">
        <v>3194</v>
      </c>
      <c r="C377" t="s">
        <v>296</v>
      </c>
      <c r="D377" t="s">
        <v>336</v>
      </c>
      <c r="E377" t="s">
        <v>105</v>
      </c>
      <c r="F377">
        <v>40700</v>
      </c>
      <c r="G377" t="s">
        <v>911</v>
      </c>
      <c r="I377" t="s">
        <v>111</v>
      </c>
      <c r="J377">
        <v>2026</v>
      </c>
      <c r="K377">
        <v>7</v>
      </c>
      <c r="L377" t="s">
        <v>94</v>
      </c>
      <c r="M377" s="108">
        <v>116.69314690515476</v>
      </c>
      <c r="N377" s="108">
        <v>1</v>
      </c>
      <c r="O377" s="108">
        <v>116.69314690515476</v>
      </c>
      <c r="P377" t="s">
        <v>615</v>
      </c>
    </row>
    <row r="378" spans="1:16" x14ac:dyDescent="0.25">
      <c r="A378" t="s">
        <v>2516</v>
      </c>
      <c r="B378" t="s">
        <v>634</v>
      </c>
      <c r="C378" t="s">
        <v>296</v>
      </c>
      <c r="D378" t="s">
        <v>336</v>
      </c>
      <c r="E378" t="s">
        <v>105</v>
      </c>
      <c r="F378">
        <v>40700</v>
      </c>
      <c r="G378" t="s">
        <v>911</v>
      </c>
      <c r="I378" t="s">
        <v>111</v>
      </c>
      <c r="J378">
        <v>2026</v>
      </c>
      <c r="K378">
        <v>7</v>
      </c>
      <c r="L378" t="s">
        <v>94</v>
      </c>
      <c r="M378" s="108">
        <v>177.83632425093501</v>
      </c>
      <c r="N378" s="108">
        <v>1</v>
      </c>
      <c r="O378" s="108">
        <v>177.83632425093501</v>
      </c>
      <c r="P378" t="s">
        <v>615</v>
      </c>
    </row>
    <row r="379" spans="1:16" x14ac:dyDescent="0.25">
      <c r="A379" t="s">
        <v>2516</v>
      </c>
      <c r="B379" t="s">
        <v>635</v>
      </c>
      <c r="C379" t="s">
        <v>296</v>
      </c>
      <c r="D379" t="s">
        <v>336</v>
      </c>
      <c r="E379" t="s">
        <v>105</v>
      </c>
      <c r="F379">
        <v>40700</v>
      </c>
      <c r="G379" t="s">
        <v>911</v>
      </c>
      <c r="I379" t="s">
        <v>111</v>
      </c>
      <c r="J379">
        <v>2026</v>
      </c>
      <c r="K379">
        <v>7</v>
      </c>
      <c r="L379" t="s">
        <v>94</v>
      </c>
      <c r="M379" s="108">
        <v>440.17706980181549</v>
      </c>
      <c r="N379" s="108">
        <v>1</v>
      </c>
      <c r="O379" s="108">
        <v>440.17706980181549</v>
      </c>
      <c r="P379" t="s">
        <v>615</v>
      </c>
    </row>
    <row r="380" spans="1:16" x14ac:dyDescent="0.25">
      <c r="A380" t="s">
        <v>2516</v>
      </c>
      <c r="B380" t="s">
        <v>636</v>
      </c>
      <c r="C380" t="s">
        <v>296</v>
      </c>
      <c r="D380" t="s">
        <v>336</v>
      </c>
      <c r="E380" t="s">
        <v>102</v>
      </c>
      <c r="F380">
        <v>40700</v>
      </c>
      <c r="G380" t="s">
        <v>911</v>
      </c>
      <c r="I380" t="s">
        <v>125</v>
      </c>
      <c r="J380">
        <v>2026</v>
      </c>
      <c r="K380">
        <v>7</v>
      </c>
      <c r="L380" t="s">
        <v>94</v>
      </c>
      <c r="M380" s="108">
        <v>119.287974219099</v>
      </c>
      <c r="N380" s="108">
        <v>1</v>
      </c>
      <c r="O380" s="108">
        <v>119.287974219099</v>
      </c>
      <c r="P380" t="s">
        <v>615</v>
      </c>
    </row>
    <row r="381" spans="1:16" x14ac:dyDescent="0.25">
      <c r="A381" t="s">
        <v>2516</v>
      </c>
      <c r="B381" t="s">
        <v>636</v>
      </c>
      <c r="C381" t="s">
        <v>296</v>
      </c>
      <c r="D381" t="s">
        <v>336</v>
      </c>
      <c r="E381" t="s">
        <v>104</v>
      </c>
      <c r="F381">
        <v>40700</v>
      </c>
      <c r="G381" t="s">
        <v>911</v>
      </c>
      <c r="I381" t="s">
        <v>120</v>
      </c>
      <c r="J381">
        <v>2026</v>
      </c>
      <c r="K381">
        <v>7</v>
      </c>
      <c r="L381" t="s">
        <v>94</v>
      </c>
      <c r="M381" s="108">
        <v>176.33323495037072</v>
      </c>
      <c r="N381" s="108">
        <v>1</v>
      </c>
      <c r="O381" s="108">
        <v>176.33323495037072</v>
      </c>
      <c r="P381" t="s">
        <v>615</v>
      </c>
    </row>
    <row r="382" spans="1:16" x14ac:dyDescent="0.25">
      <c r="A382" t="s">
        <v>2516</v>
      </c>
      <c r="B382" t="s">
        <v>636</v>
      </c>
      <c r="C382" t="s">
        <v>296</v>
      </c>
      <c r="D382" t="s">
        <v>336</v>
      </c>
      <c r="E382" t="s">
        <v>105</v>
      </c>
      <c r="F382">
        <v>40700</v>
      </c>
      <c r="G382" t="s">
        <v>911</v>
      </c>
      <c r="I382" t="s">
        <v>111</v>
      </c>
      <c r="J382">
        <v>2026</v>
      </c>
      <c r="K382">
        <v>7</v>
      </c>
      <c r="L382" t="s">
        <v>94</v>
      </c>
      <c r="M382" s="108">
        <v>355.67264850187001</v>
      </c>
      <c r="N382" s="108">
        <v>1</v>
      </c>
      <c r="O382" s="108">
        <v>355.67264850187001</v>
      </c>
      <c r="P382" t="s">
        <v>615</v>
      </c>
    </row>
    <row r="383" spans="1:16" x14ac:dyDescent="0.25">
      <c r="A383" t="s">
        <v>2516</v>
      </c>
      <c r="B383" t="s">
        <v>638</v>
      </c>
      <c r="C383" t="s">
        <v>296</v>
      </c>
      <c r="D383" t="s">
        <v>336</v>
      </c>
      <c r="E383" t="s">
        <v>105</v>
      </c>
      <c r="F383">
        <v>40700</v>
      </c>
      <c r="G383" t="s">
        <v>911</v>
      </c>
      <c r="I383" t="s">
        <v>111</v>
      </c>
      <c r="J383">
        <v>2026</v>
      </c>
      <c r="K383">
        <v>7</v>
      </c>
      <c r="L383" t="s">
        <v>94</v>
      </c>
      <c r="M383" s="108">
        <v>126.25365265089675</v>
      </c>
      <c r="N383" s="108">
        <v>1</v>
      </c>
      <c r="O383" s="108">
        <v>126.25365265089675</v>
      </c>
      <c r="P383" t="s">
        <v>615</v>
      </c>
    </row>
    <row r="384" spans="1:16" x14ac:dyDescent="0.25">
      <c r="A384" t="s">
        <v>2516</v>
      </c>
      <c r="B384" t="s">
        <v>639</v>
      </c>
      <c r="C384" t="s">
        <v>296</v>
      </c>
      <c r="D384" t="s">
        <v>336</v>
      </c>
      <c r="E384" t="s">
        <v>102</v>
      </c>
      <c r="F384">
        <v>40700</v>
      </c>
      <c r="G384" t="s">
        <v>911</v>
      </c>
      <c r="I384" t="s">
        <v>125</v>
      </c>
      <c r="J384">
        <v>2026</v>
      </c>
      <c r="K384">
        <v>7</v>
      </c>
      <c r="L384" t="s">
        <v>94</v>
      </c>
      <c r="M384" s="108">
        <v>1040.309354821135</v>
      </c>
      <c r="N384" s="108">
        <v>1</v>
      </c>
      <c r="O384" s="108">
        <v>1040.309354821135</v>
      </c>
      <c r="P384" t="s">
        <v>615</v>
      </c>
    </row>
    <row r="385" spans="1:16" x14ac:dyDescent="0.25">
      <c r="A385" t="s">
        <v>2516</v>
      </c>
      <c r="B385" t="s">
        <v>639</v>
      </c>
      <c r="C385" t="s">
        <v>296</v>
      </c>
      <c r="D385" t="s">
        <v>336</v>
      </c>
      <c r="E385" t="s">
        <v>104</v>
      </c>
      <c r="F385">
        <v>40700</v>
      </c>
      <c r="G385" t="s">
        <v>911</v>
      </c>
      <c r="I385" t="s">
        <v>120</v>
      </c>
      <c r="J385">
        <v>2026</v>
      </c>
      <c r="K385">
        <v>7</v>
      </c>
      <c r="L385" t="s">
        <v>94</v>
      </c>
      <c r="M385" s="108">
        <v>800.01001994753005</v>
      </c>
      <c r="N385" s="108">
        <v>1</v>
      </c>
      <c r="O385" s="108">
        <v>800.01001994753005</v>
      </c>
      <c r="P385" t="s">
        <v>615</v>
      </c>
    </row>
    <row r="386" spans="1:16" x14ac:dyDescent="0.25">
      <c r="A386" t="s">
        <v>2516</v>
      </c>
      <c r="B386" t="s">
        <v>639</v>
      </c>
      <c r="C386" t="s">
        <v>296</v>
      </c>
      <c r="D386" t="s">
        <v>336</v>
      </c>
      <c r="E386" t="s">
        <v>105</v>
      </c>
      <c r="F386">
        <v>40700</v>
      </c>
      <c r="G386" t="s">
        <v>911</v>
      </c>
      <c r="I386" t="s">
        <v>111</v>
      </c>
      <c r="J386">
        <v>2026</v>
      </c>
      <c r="K386">
        <v>7</v>
      </c>
      <c r="L386" t="s">
        <v>94</v>
      </c>
      <c r="M386" s="108">
        <v>757.52191590538041</v>
      </c>
      <c r="N386" s="108">
        <v>1</v>
      </c>
      <c r="O386" s="108">
        <v>757.52191590538041</v>
      </c>
      <c r="P386" t="s">
        <v>615</v>
      </c>
    </row>
    <row r="387" spans="1:16" x14ac:dyDescent="0.25">
      <c r="A387" t="s">
        <v>2516</v>
      </c>
      <c r="B387" t="s">
        <v>640</v>
      </c>
      <c r="C387" t="s">
        <v>296</v>
      </c>
      <c r="D387" t="s">
        <v>336</v>
      </c>
      <c r="E387" t="s">
        <v>102</v>
      </c>
      <c r="F387">
        <v>40700</v>
      </c>
      <c r="G387" t="s">
        <v>911</v>
      </c>
      <c r="I387" t="s">
        <v>125</v>
      </c>
      <c r="J387">
        <v>2026</v>
      </c>
      <c r="K387">
        <v>7</v>
      </c>
      <c r="L387" t="s">
        <v>94</v>
      </c>
      <c r="M387" s="108">
        <v>2374.5891800750001</v>
      </c>
      <c r="N387" s="108">
        <v>1</v>
      </c>
      <c r="O387" s="108">
        <v>2374.5891800750001</v>
      </c>
      <c r="P387" t="s">
        <v>615</v>
      </c>
    </row>
    <row r="388" spans="1:16" x14ac:dyDescent="0.25">
      <c r="A388" t="s">
        <v>2516</v>
      </c>
      <c r="B388" t="s">
        <v>640</v>
      </c>
      <c r="C388" t="s">
        <v>296</v>
      </c>
      <c r="D388" t="s">
        <v>336</v>
      </c>
      <c r="E388" t="s">
        <v>104</v>
      </c>
      <c r="F388">
        <v>40700</v>
      </c>
      <c r="G388" t="s">
        <v>911</v>
      </c>
      <c r="I388" t="s">
        <v>120</v>
      </c>
      <c r="J388">
        <v>2026</v>
      </c>
      <c r="K388">
        <v>7</v>
      </c>
      <c r="L388" t="s">
        <v>94</v>
      </c>
      <c r="M388" s="108">
        <v>2125.9550776799997</v>
      </c>
      <c r="N388" s="108">
        <v>1</v>
      </c>
      <c r="O388" s="108">
        <v>2125.9550776799997</v>
      </c>
      <c r="P388" t="s">
        <v>615</v>
      </c>
    </row>
    <row r="389" spans="1:16" x14ac:dyDescent="0.25">
      <c r="A389" t="s">
        <v>2516</v>
      </c>
      <c r="B389" t="s">
        <v>640</v>
      </c>
      <c r="C389" t="s">
        <v>296</v>
      </c>
      <c r="D389" t="s">
        <v>336</v>
      </c>
      <c r="E389" t="s">
        <v>105</v>
      </c>
      <c r="F389">
        <v>40700</v>
      </c>
      <c r="G389" t="s">
        <v>911</v>
      </c>
      <c r="I389" t="s">
        <v>111</v>
      </c>
      <c r="J389">
        <v>2026</v>
      </c>
      <c r="K389">
        <v>7</v>
      </c>
      <c r="L389" t="s">
        <v>94</v>
      </c>
      <c r="M389" s="108">
        <v>3829.1431798199997</v>
      </c>
      <c r="N389" s="108">
        <v>1</v>
      </c>
      <c r="O389" s="108">
        <v>3829.1431798199997</v>
      </c>
      <c r="P389" t="s">
        <v>615</v>
      </c>
    </row>
    <row r="390" spans="1:16" x14ac:dyDescent="0.25">
      <c r="A390" t="s">
        <v>2516</v>
      </c>
      <c r="B390" t="s">
        <v>641</v>
      </c>
      <c r="C390" t="s">
        <v>296</v>
      </c>
      <c r="D390" t="s">
        <v>336</v>
      </c>
      <c r="E390" t="s">
        <v>102</v>
      </c>
      <c r="F390">
        <v>40700</v>
      </c>
      <c r="G390" t="s">
        <v>911</v>
      </c>
      <c r="I390" t="s">
        <v>125</v>
      </c>
      <c r="J390">
        <v>2026</v>
      </c>
      <c r="K390">
        <v>7</v>
      </c>
      <c r="L390" t="s">
        <v>94</v>
      </c>
      <c r="M390" s="108">
        <v>237.28730767597628</v>
      </c>
      <c r="N390" s="108">
        <v>1</v>
      </c>
      <c r="O390" s="108">
        <v>237.28730767597628</v>
      </c>
      <c r="P390" t="s">
        <v>615</v>
      </c>
    </row>
    <row r="391" spans="1:16" x14ac:dyDescent="0.25">
      <c r="A391" t="s">
        <v>2516</v>
      </c>
      <c r="B391" t="s">
        <v>641</v>
      </c>
      <c r="C391" t="s">
        <v>296</v>
      </c>
      <c r="D391" t="s">
        <v>336</v>
      </c>
      <c r="E391" t="s">
        <v>105</v>
      </c>
      <c r="F391">
        <v>40700</v>
      </c>
      <c r="G391" t="s">
        <v>911</v>
      </c>
      <c r="I391" t="s">
        <v>111</v>
      </c>
      <c r="J391">
        <v>2026</v>
      </c>
      <c r="K391">
        <v>7</v>
      </c>
      <c r="L391" t="s">
        <v>94</v>
      </c>
      <c r="M391" s="108">
        <v>121.03865410484049</v>
      </c>
      <c r="N391" s="108">
        <v>1</v>
      </c>
      <c r="O391" s="108">
        <v>121.03865410484049</v>
      </c>
      <c r="P391" t="s">
        <v>615</v>
      </c>
    </row>
    <row r="392" spans="1:16" x14ac:dyDescent="0.25">
      <c r="A392" t="s">
        <v>2516</v>
      </c>
      <c r="B392" t="s">
        <v>642</v>
      </c>
      <c r="C392" t="s">
        <v>296</v>
      </c>
      <c r="D392" t="s">
        <v>336</v>
      </c>
      <c r="E392" t="s">
        <v>102</v>
      </c>
      <c r="F392">
        <v>40700</v>
      </c>
      <c r="G392" t="s">
        <v>911</v>
      </c>
      <c r="I392" t="s">
        <v>125</v>
      </c>
      <c r="J392">
        <v>2026</v>
      </c>
      <c r="K392">
        <v>7</v>
      </c>
      <c r="L392" t="s">
        <v>94</v>
      </c>
      <c r="M392" s="108">
        <v>119.287974219099</v>
      </c>
      <c r="N392" s="108">
        <v>1</v>
      </c>
      <c r="O392" s="108">
        <v>119.287974219099</v>
      </c>
      <c r="P392" t="s">
        <v>615</v>
      </c>
    </row>
    <row r="393" spans="1:16" x14ac:dyDescent="0.25">
      <c r="A393" t="s">
        <v>2516</v>
      </c>
      <c r="B393" t="s">
        <v>642</v>
      </c>
      <c r="C393" t="s">
        <v>296</v>
      </c>
      <c r="D393" t="s">
        <v>336</v>
      </c>
      <c r="E393" t="s">
        <v>104</v>
      </c>
      <c r="F393">
        <v>40700</v>
      </c>
      <c r="G393" t="s">
        <v>911</v>
      </c>
      <c r="I393" t="s">
        <v>120</v>
      </c>
      <c r="J393">
        <v>2026</v>
      </c>
      <c r="K393">
        <v>7</v>
      </c>
      <c r="L393" t="s">
        <v>94</v>
      </c>
      <c r="M393" s="108">
        <v>199.83484522054201</v>
      </c>
      <c r="N393" s="108">
        <v>1</v>
      </c>
      <c r="O393" s="108">
        <v>199.83484522054201</v>
      </c>
      <c r="P393" t="s">
        <v>615</v>
      </c>
    </row>
    <row r="394" spans="1:16" x14ac:dyDescent="0.25">
      <c r="A394" t="s">
        <v>2516</v>
      </c>
      <c r="B394" t="s">
        <v>642</v>
      </c>
      <c r="C394" t="s">
        <v>296</v>
      </c>
      <c r="D394" t="s">
        <v>336</v>
      </c>
      <c r="E394" t="s">
        <v>105</v>
      </c>
      <c r="F394">
        <v>40700</v>
      </c>
      <c r="G394" t="s">
        <v>911</v>
      </c>
      <c r="I394" t="s">
        <v>111</v>
      </c>
      <c r="J394">
        <v>2026</v>
      </c>
      <c r="K394">
        <v>7</v>
      </c>
      <c r="L394" t="s">
        <v>94</v>
      </c>
      <c r="M394" s="108">
        <v>127.03931411409698</v>
      </c>
      <c r="N394" s="108">
        <v>1</v>
      </c>
      <c r="O394" s="108">
        <v>127.03931411409698</v>
      </c>
      <c r="P394" t="s">
        <v>615</v>
      </c>
    </row>
    <row r="395" spans="1:16" x14ac:dyDescent="0.25">
      <c r="A395" t="s">
        <v>2516</v>
      </c>
      <c r="B395" t="s">
        <v>643</v>
      </c>
      <c r="C395" t="s">
        <v>296</v>
      </c>
      <c r="D395" t="s">
        <v>336</v>
      </c>
      <c r="E395" t="s">
        <v>105</v>
      </c>
      <c r="F395">
        <v>40700</v>
      </c>
      <c r="G395" t="s">
        <v>911</v>
      </c>
      <c r="I395" t="s">
        <v>111</v>
      </c>
      <c r="J395">
        <v>2026</v>
      </c>
      <c r="K395">
        <v>7</v>
      </c>
      <c r="L395" t="s">
        <v>94</v>
      </c>
      <c r="M395" s="108">
        <v>121.70539410586898</v>
      </c>
      <c r="N395" s="108">
        <v>1</v>
      </c>
      <c r="O395" s="108">
        <v>121.70539410586898</v>
      </c>
      <c r="P395" t="s">
        <v>615</v>
      </c>
    </row>
    <row r="396" spans="1:16" x14ac:dyDescent="0.25">
      <c r="A396" t="s">
        <v>2516</v>
      </c>
      <c r="B396" t="s">
        <v>393</v>
      </c>
      <c r="C396" t="s">
        <v>296</v>
      </c>
      <c r="D396" t="s">
        <v>336</v>
      </c>
      <c r="E396" t="s">
        <v>102</v>
      </c>
      <c r="F396">
        <v>40700</v>
      </c>
      <c r="G396" t="s">
        <v>911</v>
      </c>
      <c r="I396" t="s">
        <v>186</v>
      </c>
      <c r="J396">
        <v>2026</v>
      </c>
      <c r="K396">
        <v>7</v>
      </c>
      <c r="L396" t="s">
        <v>94</v>
      </c>
      <c r="M396" s="108">
        <v>1121.6555340109455</v>
      </c>
      <c r="N396" s="108">
        <v>1</v>
      </c>
      <c r="O396" s="108">
        <v>1121.6555340109455</v>
      </c>
      <c r="P396" t="s">
        <v>615</v>
      </c>
    </row>
    <row r="397" spans="1:16" x14ac:dyDescent="0.25">
      <c r="A397" t="s">
        <v>2516</v>
      </c>
      <c r="B397" t="s">
        <v>393</v>
      </c>
      <c r="C397" t="s">
        <v>296</v>
      </c>
      <c r="D397" t="s">
        <v>336</v>
      </c>
      <c r="E397" t="s">
        <v>105</v>
      </c>
      <c r="F397">
        <v>40700</v>
      </c>
      <c r="G397" t="s">
        <v>911</v>
      </c>
      <c r="I397" t="s">
        <v>109</v>
      </c>
      <c r="J397">
        <v>2026</v>
      </c>
      <c r="K397">
        <v>7</v>
      </c>
      <c r="L397" t="s">
        <v>94</v>
      </c>
      <c r="M397" s="108">
        <v>366.89415565368296</v>
      </c>
      <c r="N397" s="108">
        <v>1</v>
      </c>
      <c r="O397" s="108">
        <v>366.89415565368296</v>
      </c>
      <c r="P397" t="s">
        <v>615</v>
      </c>
    </row>
    <row r="398" spans="1:16" x14ac:dyDescent="0.25">
      <c r="A398" t="s">
        <v>2516</v>
      </c>
      <c r="B398" t="s">
        <v>393</v>
      </c>
      <c r="C398" t="s">
        <v>296</v>
      </c>
      <c r="D398" t="s">
        <v>336</v>
      </c>
      <c r="E398" t="s">
        <v>93</v>
      </c>
      <c r="F398">
        <v>40700</v>
      </c>
      <c r="G398" t="s">
        <v>911</v>
      </c>
      <c r="I398" t="s">
        <v>142</v>
      </c>
      <c r="J398">
        <v>2026</v>
      </c>
      <c r="K398">
        <v>7</v>
      </c>
      <c r="L398" t="s">
        <v>94</v>
      </c>
      <c r="M398" s="108">
        <v>89.317816219651249</v>
      </c>
      <c r="N398" s="108">
        <v>1</v>
      </c>
      <c r="O398" s="108">
        <v>89.317816219651249</v>
      </c>
      <c r="P398" t="s">
        <v>615</v>
      </c>
    </row>
    <row r="399" spans="1:16" x14ac:dyDescent="0.25">
      <c r="A399" t="s">
        <v>2516</v>
      </c>
      <c r="B399" t="s">
        <v>393</v>
      </c>
      <c r="C399" t="s">
        <v>296</v>
      </c>
      <c r="D399" t="s">
        <v>336</v>
      </c>
      <c r="E399" t="s">
        <v>93</v>
      </c>
      <c r="F399">
        <v>40700</v>
      </c>
      <c r="G399" t="s">
        <v>911</v>
      </c>
      <c r="I399" t="s">
        <v>253</v>
      </c>
      <c r="J399">
        <v>2026</v>
      </c>
      <c r="K399">
        <v>7</v>
      </c>
      <c r="L399" t="s">
        <v>94</v>
      </c>
      <c r="M399" s="108">
        <v>412.240273852288</v>
      </c>
      <c r="N399" s="108">
        <v>1</v>
      </c>
      <c r="O399" s="108">
        <v>412.240273852288</v>
      </c>
      <c r="P399" t="s">
        <v>615</v>
      </c>
    </row>
    <row r="400" spans="1:16" x14ac:dyDescent="0.25">
      <c r="A400" t="s">
        <v>2516</v>
      </c>
      <c r="B400" t="s">
        <v>645</v>
      </c>
      <c r="C400" t="s">
        <v>296</v>
      </c>
      <c r="D400" t="s">
        <v>336</v>
      </c>
      <c r="E400" t="s">
        <v>105</v>
      </c>
      <c r="F400">
        <v>40700</v>
      </c>
      <c r="G400" t="s">
        <v>911</v>
      </c>
      <c r="I400" t="s">
        <v>111</v>
      </c>
      <c r="J400">
        <v>2026</v>
      </c>
      <c r="K400">
        <v>7</v>
      </c>
      <c r="L400" t="s">
        <v>94</v>
      </c>
      <c r="M400" s="108">
        <v>58.162342662819491</v>
      </c>
      <c r="N400" s="108">
        <v>1</v>
      </c>
      <c r="O400" s="108">
        <v>58.162342662819491</v>
      </c>
      <c r="P400" t="s">
        <v>615</v>
      </c>
    </row>
    <row r="401" spans="1:16" x14ac:dyDescent="0.25">
      <c r="A401" t="s">
        <v>2516</v>
      </c>
      <c r="B401" t="s">
        <v>646</v>
      </c>
      <c r="C401" t="s">
        <v>296</v>
      </c>
      <c r="D401" t="s">
        <v>336</v>
      </c>
      <c r="E401" t="s">
        <v>93</v>
      </c>
      <c r="F401">
        <v>40700</v>
      </c>
      <c r="G401" t="s">
        <v>911</v>
      </c>
      <c r="I401" t="s">
        <v>650</v>
      </c>
      <c r="J401">
        <v>2026</v>
      </c>
      <c r="K401">
        <v>7</v>
      </c>
      <c r="L401" t="s">
        <v>94</v>
      </c>
      <c r="M401" s="108">
        <v>1409.7885901279287</v>
      </c>
      <c r="N401" s="108">
        <v>1</v>
      </c>
      <c r="O401" s="108">
        <v>1409.7885901279287</v>
      </c>
      <c r="P401" t="s">
        <v>615</v>
      </c>
    </row>
    <row r="402" spans="1:16" x14ac:dyDescent="0.25">
      <c r="A402" t="s">
        <v>2516</v>
      </c>
      <c r="B402" t="s">
        <v>651</v>
      </c>
      <c r="C402" t="s">
        <v>296</v>
      </c>
      <c r="D402" t="s">
        <v>336</v>
      </c>
      <c r="E402" t="s">
        <v>93</v>
      </c>
      <c r="F402">
        <v>40700</v>
      </c>
      <c r="G402" t="s">
        <v>911</v>
      </c>
      <c r="I402" t="s">
        <v>650</v>
      </c>
      <c r="J402">
        <v>2026</v>
      </c>
      <c r="K402">
        <v>7</v>
      </c>
      <c r="L402" t="s">
        <v>94</v>
      </c>
      <c r="M402" s="108">
        <v>510.78327628500028</v>
      </c>
      <c r="N402" s="108">
        <v>1</v>
      </c>
      <c r="O402" s="108">
        <v>510.78327628500028</v>
      </c>
      <c r="P402" t="s">
        <v>615</v>
      </c>
    </row>
    <row r="403" spans="1:16" x14ac:dyDescent="0.25">
      <c r="A403" t="s">
        <v>2539</v>
      </c>
      <c r="B403" t="s">
        <v>656</v>
      </c>
      <c r="C403" t="s">
        <v>657</v>
      </c>
      <c r="D403" t="s">
        <v>336</v>
      </c>
      <c r="E403" t="s">
        <v>93</v>
      </c>
      <c r="F403">
        <v>40700</v>
      </c>
      <c r="G403" t="s">
        <v>911</v>
      </c>
      <c r="I403" t="s">
        <v>658</v>
      </c>
      <c r="J403">
        <v>2026</v>
      </c>
      <c r="K403">
        <v>7</v>
      </c>
      <c r="L403" t="s">
        <v>94</v>
      </c>
      <c r="M403" s="108">
        <v>1009.4866562550002</v>
      </c>
      <c r="N403" s="108">
        <v>1</v>
      </c>
      <c r="O403" s="108">
        <v>1009.4866562550002</v>
      </c>
      <c r="P403" t="s">
        <v>615</v>
      </c>
    </row>
    <row r="404" spans="1:16" x14ac:dyDescent="0.25">
      <c r="A404" t="s">
        <v>2539</v>
      </c>
      <c r="B404" t="s">
        <v>659</v>
      </c>
      <c r="C404" t="s">
        <v>657</v>
      </c>
      <c r="D404" t="s">
        <v>336</v>
      </c>
      <c r="E404" t="s">
        <v>105</v>
      </c>
      <c r="F404">
        <v>40700</v>
      </c>
      <c r="G404" t="s">
        <v>911</v>
      </c>
      <c r="I404" t="s">
        <v>109</v>
      </c>
      <c r="J404">
        <v>2026</v>
      </c>
      <c r="K404">
        <v>7</v>
      </c>
      <c r="L404" t="s">
        <v>94</v>
      </c>
      <c r="M404" s="108">
        <v>409.84676236000001</v>
      </c>
      <c r="N404" s="108">
        <v>1</v>
      </c>
      <c r="O404" s="108">
        <v>409.84676236000001</v>
      </c>
      <c r="P404" t="s">
        <v>615</v>
      </c>
    </row>
    <row r="405" spans="1:16" x14ac:dyDescent="0.25">
      <c r="A405" t="s">
        <v>2539</v>
      </c>
      <c r="B405" t="s">
        <v>659</v>
      </c>
      <c r="C405" t="s">
        <v>657</v>
      </c>
      <c r="D405" t="s">
        <v>336</v>
      </c>
      <c r="E405" t="s">
        <v>93</v>
      </c>
      <c r="F405">
        <v>40700</v>
      </c>
      <c r="G405" t="s">
        <v>911</v>
      </c>
      <c r="I405" t="s">
        <v>253</v>
      </c>
      <c r="J405">
        <v>2026</v>
      </c>
      <c r="K405">
        <v>7</v>
      </c>
      <c r="L405" t="s">
        <v>94</v>
      </c>
      <c r="M405" s="108">
        <v>407.95673117500002</v>
      </c>
      <c r="N405" s="108">
        <v>1</v>
      </c>
      <c r="O405" s="108">
        <v>407.95673117500002</v>
      </c>
      <c r="P405" t="s">
        <v>615</v>
      </c>
    </row>
    <row r="406" spans="1:16" x14ac:dyDescent="0.25">
      <c r="A406" t="s">
        <v>2539</v>
      </c>
      <c r="B406" t="s">
        <v>660</v>
      </c>
      <c r="C406" t="s">
        <v>657</v>
      </c>
      <c r="D406" t="s">
        <v>336</v>
      </c>
      <c r="E406" t="s">
        <v>105</v>
      </c>
      <c r="F406">
        <v>40700</v>
      </c>
      <c r="G406" t="s">
        <v>911</v>
      </c>
      <c r="I406" t="s">
        <v>109</v>
      </c>
      <c r="J406">
        <v>2026</v>
      </c>
      <c r="K406">
        <v>7</v>
      </c>
      <c r="L406" t="s">
        <v>94</v>
      </c>
      <c r="M406" s="108">
        <v>409.84676236000001</v>
      </c>
      <c r="N406" s="108">
        <v>1</v>
      </c>
      <c r="O406" s="108">
        <v>409.84676236000001</v>
      </c>
      <c r="P406" t="s">
        <v>615</v>
      </c>
    </row>
    <row r="407" spans="1:16" x14ac:dyDescent="0.25">
      <c r="A407" t="s">
        <v>2539</v>
      </c>
      <c r="B407" t="s">
        <v>660</v>
      </c>
      <c r="C407" t="s">
        <v>657</v>
      </c>
      <c r="D407" t="s">
        <v>336</v>
      </c>
      <c r="E407" t="s">
        <v>93</v>
      </c>
      <c r="F407">
        <v>40700</v>
      </c>
      <c r="G407" t="s">
        <v>911</v>
      </c>
      <c r="I407" t="s">
        <v>253</v>
      </c>
      <c r="J407">
        <v>2026</v>
      </c>
      <c r="K407">
        <v>7</v>
      </c>
      <c r="L407" t="s">
        <v>94</v>
      </c>
      <c r="M407" s="108">
        <v>407.95673117500002</v>
      </c>
      <c r="N407" s="108">
        <v>1</v>
      </c>
      <c r="O407" s="108">
        <v>407.95673117500002</v>
      </c>
      <c r="P407" t="s">
        <v>615</v>
      </c>
    </row>
    <row r="408" spans="1:16" x14ac:dyDescent="0.25">
      <c r="A408" t="s">
        <v>2539</v>
      </c>
      <c r="B408" t="s">
        <v>661</v>
      </c>
      <c r="C408" t="s">
        <v>657</v>
      </c>
      <c r="D408" t="s">
        <v>336</v>
      </c>
      <c r="E408" t="s">
        <v>105</v>
      </c>
      <c r="F408">
        <v>40700</v>
      </c>
      <c r="G408" t="s">
        <v>911</v>
      </c>
      <c r="I408" t="s">
        <v>109</v>
      </c>
      <c r="J408">
        <v>2026</v>
      </c>
      <c r="K408">
        <v>7</v>
      </c>
      <c r="L408" t="s">
        <v>94</v>
      </c>
      <c r="M408" s="108">
        <v>409.84676236000001</v>
      </c>
      <c r="N408" s="108">
        <v>1</v>
      </c>
      <c r="O408" s="108">
        <v>409.84676236000001</v>
      </c>
      <c r="P408" t="s">
        <v>615</v>
      </c>
    </row>
    <row r="409" spans="1:16" x14ac:dyDescent="0.25">
      <c r="A409" t="s">
        <v>2539</v>
      </c>
      <c r="B409" t="s">
        <v>661</v>
      </c>
      <c r="C409" t="s">
        <v>657</v>
      </c>
      <c r="D409" t="s">
        <v>336</v>
      </c>
      <c r="E409" t="s">
        <v>93</v>
      </c>
      <c r="F409">
        <v>40700</v>
      </c>
      <c r="G409" t="s">
        <v>911</v>
      </c>
      <c r="I409" t="s">
        <v>253</v>
      </c>
      <c r="J409">
        <v>2026</v>
      </c>
      <c r="K409">
        <v>7</v>
      </c>
      <c r="L409" t="s">
        <v>94</v>
      </c>
      <c r="M409" s="108">
        <v>407.95673117500002</v>
      </c>
      <c r="N409" s="108">
        <v>1</v>
      </c>
      <c r="O409" s="108">
        <v>407.95673117500002</v>
      </c>
      <c r="P409" t="s">
        <v>615</v>
      </c>
    </row>
    <row r="410" spans="1:16" x14ac:dyDescent="0.25">
      <c r="A410" t="s">
        <v>2382</v>
      </c>
      <c r="B410" t="s">
        <v>394</v>
      </c>
      <c r="C410" t="s">
        <v>395</v>
      </c>
      <c r="D410" t="s">
        <v>336</v>
      </c>
      <c r="E410" t="s">
        <v>104</v>
      </c>
      <c r="F410">
        <v>40700</v>
      </c>
      <c r="G410" t="s">
        <v>911</v>
      </c>
      <c r="I410" t="s">
        <v>245</v>
      </c>
      <c r="J410">
        <v>2026</v>
      </c>
      <c r="K410">
        <v>7</v>
      </c>
      <c r="L410" t="s">
        <v>94</v>
      </c>
      <c r="M410" s="108">
        <v>4755.5173302000003</v>
      </c>
      <c r="N410" s="108">
        <v>1</v>
      </c>
      <c r="O410" s="108">
        <v>4755.5173302000003</v>
      </c>
      <c r="P410" t="s">
        <v>615</v>
      </c>
    </row>
    <row r="411" spans="1:16" x14ac:dyDescent="0.25">
      <c r="A411" t="s">
        <v>2382</v>
      </c>
      <c r="B411" t="s">
        <v>394</v>
      </c>
      <c r="C411" t="s">
        <v>395</v>
      </c>
      <c r="D411" t="s">
        <v>336</v>
      </c>
      <c r="E411" t="s">
        <v>104</v>
      </c>
      <c r="F411">
        <v>40700</v>
      </c>
      <c r="G411" t="s">
        <v>911</v>
      </c>
      <c r="I411" t="s">
        <v>246</v>
      </c>
      <c r="J411">
        <v>2026</v>
      </c>
      <c r="K411">
        <v>7</v>
      </c>
      <c r="L411" t="s">
        <v>94</v>
      </c>
      <c r="M411" s="108">
        <v>865.70402810000007</v>
      </c>
      <c r="N411" s="108">
        <v>1</v>
      </c>
      <c r="O411" s="108">
        <v>865.70402810000007</v>
      </c>
      <c r="P411" t="s">
        <v>615</v>
      </c>
    </row>
    <row r="412" spans="1:16" x14ac:dyDescent="0.25">
      <c r="A412" t="s">
        <v>2382</v>
      </c>
      <c r="B412" t="s">
        <v>394</v>
      </c>
      <c r="C412" t="s">
        <v>395</v>
      </c>
      <c r="D412" t="s">
        <v>336</v>
      </c>
      <c r="E412" t="s">
        <v>102</v>
      </c>
      <c r="F412">
        <v>40700</v>
      </c>
      <c r="G412" t="s">
        <v>911</v>
      </c>
      <c r="I412" t="s">
        <v>125</v>
      </c>
      <c r="J412">
        <v>2026</v>
      </c>
      <c r="K412">
        <v>7</v>
      </c>
      <c r="L412" t="s">
        <v>94</v>
      </c>
      <c r="M412" s="108">
        <v>1552.4134262</v>
      </c>
      <c r="N412" s="108">
        <v>1</v>
      </c>
      <c r="O412" s="108">
        <v>1552.4134262</v>
      </c>
      <c r="P412" t="s">
        <v>615</v>
      </c>
    </row>
    <row r="413" spans="1:16" x14ac:dyDescent="0.25">
      <c r="A413" t="s">
        <v>2382</v>
      </c>
      <c r="B413" t="s">
        <v>394</v>
      </c>
      <c r="C413" t="s">
        <v>395</v>
      </c>
      <c r="D413" t="s">
        <v>336</v>
      </c>
      <c r="E413" t="s">
        <v>102</v>
      </c>
      <c r="F413">
        <v>40700</v>
      </c>
      <c r="G413" t="s">
        <v>911</v>
      </c>
      <c r="I413" t="s">
        <v>186</v>
      </c>
      <c r="J413">
        <v>2026</v>
      </c>
      <c r="K413">
        <v>7</v>
      </c>
      <c r="L413" t="s">
        <v>94</v>
      </c>
      <c r="M413" s="108">
        <v>11144.375658700001</v>
      </c>
      <c r="N413" s="108">
        <v>1</v>
      </c>
      <c r="O413" s="108">
        <v>11144.375658700001</v>
      </c>
      <c r="P413" t="s">
        <v>615</v>
      </c>
    </row>
    <row r="414" spans="1:16" x14ac:dyDescent="0.25">
      <c r="A414" t="s">
        <v>2382</v>
      </c>
      <c r="B414" t="s">
        <v>394</v>
      </c>
      <c r="C414" t="s">
        <v>395</v>
      </c>
      <c r="D414" t="s">
        <v>336</v>
      </c>
      <c r="E414" t="s">
        <v>93</v>
      </c>
      <c r="F414">
        <v>40700</v>
      </c>
      <c r="G414" t="s">
        <v>911</v>
      </c>
      <c r="I414" t="s">
        <v>191</v>
      </c>
      <c r="J414">
        <v>2026</v>
      </c>
      <c r="K414">
        <v>7</v>
      </c>
      <c r="L414" t="s">
        <v>94</v>
      </c>
      <c r="M414" s="108">
        <v>174.594762</v>
      </c>
      <c r="N414" s="108">
        <v>1</v>
      </c>
      <c r="O414" s="108">
        <v>174.594762</v>
      </c>
      <c r="P414" t="s">
        <v>615</v>
      </c>
    </row>
    <row r="415" spans="1:16" x14ac:dyDescent="0.25">
      <c r="A415" t="s">
        <v>2382</v>
      </c>
      <c r="B415" t="s">
        <v>394</v>
      </c>
      <c r="C415" t="s">
        <v>395</v>
      </c>
      <c r="D415" t="s">
        <v>336</v>
      </c>
      <c r="E415" t="s">
        <v>93</v>
      </c>
      <c r="F415">
        <v>40700</v>
      </c>
      <c r="G415" t="s">
        <v>911</v>
      </c>
      <c r="I415" t="s">
        <v>618</v>
      </c>
      <c r="J415">
        <v>2026</v>
      </c>
      <c r="K415">
        <v>7</v>
      </c>
      <c r="L415" t="s">
        <v>94</v>
      </c>
      <c r="M415" s="108">
        <v>232.79301599999999</v>
      </c>
      <c r="N415" s="108">
        <v>1</v>
      </c>
      <c r="O415" s="108">
        <v>232.79301599999999</v>
      </c>
      <c r="P415" t="s">
        <v>615</v>
      </c>
    </row>
    <row r="416" spans="1:16" x14ac:dyDescent="0.25">
      <c r="A416" t="s">
        <v>2382</v>
      </c>
      <c r="B416" t="s">
        <v>394</v>
      </c>
      <c r="C416" t="s">
        <v>395</v>
      </c>
      <c r="D416" t="s">
        <v>336</v>
      </c>
      <c r="E416" t="s">
        <v>93</v>
      </c>
      <c r="F416">
        <v>40700</v>
      </c>
      <c r="G416" t="s">
        <v>911</v>
      </c>
      <c r="I416" t="s">
        <v>168</v>
      </c>
      <c r="J416">
        <v>2026</v>
      </c>
      <c r="K416">
        <v>7</v>
      </c>
      <c r="L416" t="s">
        <v>94</v>
      </c>
      <c r="M416" s="108">
        <v>831.05506760000014</v>
      </c>
      <c r="N416" s="108">
        <v>1</v>
      </c>
      <c r="O416" s="108">
        <v>831.05506760000014</v>
      </c>
      <c r="P416" t="s">
        <v>615</v>
      </c>
    </row>
    <row r="417" spans="1:16" x14ac:dyDescent="0.25">
      <c r="A417" t="s">
        <v>2382</v>
      </c>
      <c r="B417" t="s">
        <v>394</v>
      </c>
      <c r="C417" t="s">
        <v>395</v>
      </c>
      <c r="D417" t="s">
        <v>336</v>
      </c>
      <c r="E417" t="s">
        <v>93</v>
      </c>
      <c r="F417">
        <v>40700</v>
      </c>
      <c r="G417" t="s">
        <v>911</v>
      </c>
      <c r="I417" t="s">
        <v>194</v>
      </c>
      <c r="J417">
        <v>2026</v>
      </c>
      <c r="K417">
        <v>7</v>
      </c>
      <c r="L417" t="s">
        <v>94</v>
      </c>
      <c r="M417" s="108">
        <v>103.8768836</v>
      </c>
      <c r="N417" s="108">
        <v>1</v>
      </c>
      <c r="O417" s="108">
        <v>103.8768836</v>
      </c>
      <c r="P417" t="s">
        <v>615</v>
      </c>
    </row>
    <row r="418" spans="1:16" x14ac:dyDescent="0.25">
      <c r="A418" t="s">
        <v>2382</v>
      </c>
      <c r="B418" t="s">
        <v>394</v>
      </c>
      <c r="C418" t="s">
        <v>395</v>
      </c>
      <c r="D418" t="s">
        <v>336</v>
      </c>
      <c r="E418" t="s">
        <v>93</v>
      </c>
      <c r="F418">
        <v>40700</v>
      </c>
      <c r="G418" t="s">
        <v>911</v>
      </c>
      <c r="I418" t="s">
        <v>253</v>
      </c>
      <c r="J418">
        <v>2026</v>
      </c>
      <c r="K418">
        <v>7</v>
      </c>
      <c r="L418" t="s">
        <v>94</v>
      </c>
      <c r="M418" s="108">
        <v>986.90039210000009</v>
      </c>
      <c r="N418" s="108">
        <v>1</v>
      </c>
      <c r="O418" s="108">
        <v>986.90039210000009</v>
      </c>
      <c r="P418" t="s">
        <v>615</v>
      </c>
    </row>
    <row r="419" spans="1:16" x14ac:dyDescent="0.25">
      <c r="A419" t="s">
        <v>2382</v>
      </c>
      <c r="B419" t="s">
        <v>394</v>
      </c>
      <c r="C419" t="s">
        <v>395</v>
      </c>
      <c r="D419" t="s">
        <v>336</v>
      </c>
      <c r="E419" t="s">
        <v>104</v>
      </c>
      <c r="F419">
        <v>40700</v>
      </c>
      <c r="G419" t="s">
        <v>911</v>
      </c>
      <c r="I419" t="s">
        <v>118</v>
      </c>
      <c r="J419">
        <v>2026</v>
      </c>
      <c r="K419">
        <v>7</v>
      </c>
      <c r="L419" t="s">
        <v>94</v>
      </c>
      <c r="M419" s="108">
        <v>415.54753320000003</v>
      </c>
      <c r="N419" s="108">
        <v>1</v>
      </c>
      <c r="O419" s="108">
        <v>415.54753320000003</v>
      </c>
      <c r="P419" t="s">
        <v>615</v>
      </c>
    </row>
    <row r="420" spans="1:16" x14ac:dyDescent="0.25">
      <c r="A420" t="s">
        <v>2382</v>
      </c>
      <c r="B420" t="s">
        <v>394</v>
      </c>
      <c r="C420" t="s">
        <v>395</v>
      </c>
      <c r="D420" t="s">
        <v>336</v>
      </c>
      <c r="E420" t="s">
        <v>104</v>
      </c>
      <c r="F420">
        <v>40700</v>
      </c>
      <c r="G420" t="s">
        <v>911</v>
      </c>
      <c r="I420" t="s">
        <v>120</v>
      </c>
      <c r="J420">
        <v>2026</v>
      </c>
      <c r="K420">
        <v>7</v>
      </c>
      <c r="L420" t="s">
        <v>94</v>
      </c>
      <c r="M420" s="108">
        <v>865.72402750000015</v>
      </c>
      <c r="N420" s="108">
        <v>1</v>
      </c>
      <c r="O420" s="108">
        <v>865.72402750000015</v>
      </c>
      <c r="P420" t="s">
        <v>615</v>
      </c>
    </row>
    <row r="421" spans="1:16" x14ac:dyDescent="0.25">
      <c r="A421" t="s">
        <v>2382</v>
      </c>
      <c r="B421" t="s">
        <v>394</v>
      </c>
      <c r="C421" t="s">
        <v>395</v>
      </c>
      <c r="D421" t="s">
        <v>336</v>
      </c>
      <c r="E421" t="s">
        <v>105</v>
      </c>
      <c r="F421">
        <v>40700</v>
      </c>
      <c r="G421" t="s">
        <v>911</v>
      </c>
      <c r="I421" t="s">
        <v>144</v>
      </c>
      <c r="J421">
        <v>2026</v>
      </c>
      <c r="K421">
        <v>7</v>
      </c>
      <c r="L421" t="s">
        <v>94</v>
      </c>
      <c r="M421" s="108">
        <v>3383.8984800000003</v>
      </c>
      <c r="N421" s="108">
        <v>1</v>
      </c>
      <c r="O421" s="108">
        <v>3383.8984800000003</v>
      </c>
      <c r="P421" t="s">
        <v>615</v>
      </c>
    </row>
    <row r="422" spans="1:16" x14ac:dyDescent="0.25">
      <c r="A422" t="s">
        <v>2382</v>
      </c>
      <c r="B422" t="s">
        <v>394</v>
      </c>
      <c r="C422" t="s">
        <v>395</v>
      </c>
      <c r="D422" t="s">
        <v>336</v>
      </c>
      <c r="E422" t="s">
        <v>105</v>
      </c>
      <c r="F422">
        <v>40700</v>
      </c>
      <c r="G422" t="s">
        <v>911</v>
      </c>
      <c r="I422" t="s">
        <v>111</v>
      </c>
      <c r="J422">
        <v>2026</v>
      </c>
      <c r="K422">
        <v>7</v>
      </c>
      <c r="L422" t="s">
        <v>94</v>
      </c>
      <c r="M422" s="108">
        <v>247.51257440000001</v>
      </c>
      <c r="N422" s="108">
        <v>1</v>
      </c>
      <c r="O422" s="108">
        <v>247.51257440000001</v>
      </c>
      <c r="P422" t="s">
        <v>615</v>
      </c>
    </row>
    <row r="423" spans="1:16" x14ac:dyDescent="0.25">
      <c r="A423" t="s">
        <v>2382</v>
      </c>
      <c r="B423" t="s">
        <v>394</v>
      </c>
      <c r="C423" t="s">
        <v>395</v>
      </c>
      <c r="D423" t="s">
        <v>336</v>
      </c>
      <c r="E423" t="s">
        <v>93</v>
      </c>
      <c r="F423">
        <v>40700</v>
      </c>
      <c r="G423" t="s">
        <v>911</v>
      </c>
      <c r="I423" t="s">
        <v>619</v>
      </c>
      <c r="J423">
        <v>2026</v>
      </c>
      <c r="K423">
        <v>7</v>
      </c>
      <c r="L423" t="s">
        <v>94</v>
      </c>
      <c r="M423" s="108">
        <v>155.19534400000001</v>
      </c>
      <c r="N423" s="108">
        <v>1</v>
      </c>
      <c r="O423" s="108">
        <v>155.19534400000001</v>
      </c>
      <c r="P423" t="s">
        <v>615</v>
      </c>
    </row>
    <row r="424" spans="1:16" x14ac:dyDescent="0.25">
      <c r="A424" t="s">
        <v>2382</v>
      </c>
      <c r="B424" t="s">
        <v>620</v>
      </c>
      <c r="C424" t="s">
        <v>395</v>
      </c>
      <c r="D424" t="s">
        <v>336</v>
      </c>
      <c r="E424" t="s">
        <v>105</v>
      </c>
      <c r="F424">
        <v>40700</v>
      </c>
      <c r="G424" t="s">
        <v>911</v>
      </c>
      <c r="I424" t="s">
        <v>144</v>
      </c>
      <c r="J424">
        <v>2026</v>
      </c>
      <c r="K424">
        <v>7</v>
      </c>
      <c r="L424" t="s">
        <v>94</v>
      </c>
      <c r="M424" s="108">
        <v>528.73413749999997</v>
      </c>
      <c r="N424" s="108">
        <v>1</v>
      </c>
      <c r="O424" s="108">
        <v>528.73413749999997</v>
      </c>
      <c r="P424" t="s">
        <v>615</v>
      </c>
    </row>
    <row r="425" spans="1:16" x14ac:dyDescent="0.25">
      <c r="A425" t="s">
        <v>2382</v>
      </c>
      <c r="B425" t="s">
        <v>621</v>
      </c>
      <c r="C425" t="s">
        <v>395</v>
      </c>
      <c r="D425" t="s">
        <v>336</v>
      </c>
      <c r="E425" t="s">
        <v>93</v>
      </c>
      <c r="F425">
        <v>40700</v>
      </c>
      <c r="G425" t="s">
        <v>911</v>
      </c>
      <c r="I425" t="s">
        <v>253</v>
      </c>
      <c r="J425">
        <v>2026</v>
      </c>
      <c r="K425">
        <v>7</v>
      </c>
      <c r="L425" t="s">
        <v>94</v>
      </c>
      <c r="M425" s="108">
        <v>888.21335279999994</v>
      </c>
      <c r="N425" s="108">
        <v>1</v>
      </c>
      <c r="O425" s="108">
        <v>888.21335279999994</v>
      </c>
      <c r="P425" t="s">
        <v>615</v>
      </c>
    </row>
    <row r="426" spans="1:16" x14ac:dyDescent="0.25">
      <c r="A426" t="s">
        <v>2382</v>
      </c>
      <c r="B426" t="s">
        <v>621</v>
      </c>
      <c r="C426" t="s">
        <v>395</v>
      </c>
      <c r="D426" t="s">
        <v>336</v>
      </c>
      <c r="E426" t="s">
        <v>105</v>
      </c>
      <c r="F426">
        <v>40700</v>
      </c>
      <c r="G426" t="s">
        <v>911</v>
      </c>
      <c r="I426" t="s">
        <v>144</v>
      </c>
      <c r="J426">
        <v>2026</v>
      </c>
      <c r="K426">
        <v>7</v>
      </c>
      <c r="L426" t="s">
        <v>94</v>
      </c>
      <c r="M426" s="108">
        <v>317.24048249999998</v>
      </c>
      <c r="N426" s="108">
        <v>1</v>
      </c>
      <c r="O426" s="108">
        <v>317.24048249999998</v>
      </c>
      <c r="P426" t="s">
        <v>615</v>
      </c>
    </row>
    <row r="427" spans="1:16" x14ac:dyDescent="0.25">
      <c r="A427" t="s">
        <v>2382</v>
      </c>
      <c r="B427" t="s">
        <v>621</v>
      </c>
      <c r="C427" t="s">
        <v>395</v>
      </c>
      <c r="D427" t="s">
        <v>336</v>
      </c>
      <c r="E427" t="s">
        <v>105</v>
      </c>
      <c r="F427">
        <v>40700</v>
      </c>
      <c r="G427" t="s">
        <v>911</v>
      </c>
      <c r="I427" t="s">
        <v>158</v>
      </c>
      <c r="J427">
        <v>2026</v>
      </c>
      <c r="K427">
        <v>7</v>
      </c>
      <c r="L427" t="s">
        <v>94</v>
      </c>
      <c r="M427" s="108">
        <v>444.10667639999997</v>
      </c>
      <c r="N427" s="108">
        <v>1</v>
      </c>
      <c r="O427" s="108">
        <v>444.10667639999997</v>
      </c>
      <c r="P427" t="s">
        <v>615</v>
      </c>
    </row>
    <row r="428" spans="1:16" x14ac:dyDescent="0.25">
      <c r="A428" t="s">
        <v>2644</v>
      </c>
      <c r="B428" t="s">
        <v>3195</v>
      </c>
      <c r="C428" t="s">
        <v>2172</v>
      </c>
      <c r="D428" t="s">
        <v>336</v>
      </c>
      <c r="E428" t="s">
        <v>114</v>
      </c>
      <c r="F428">
        <v>40700</v>
      </c>
      <c r="G428" t="s">
        <v>911</v>
      </c>
      <c r="I428" t="s">
        <v>3200</v>
      </c>
      <c r="J428">
        <v>2026</v>
      </c>
      <c r="K428">
        <v>7</v>
      </c>
      <c r="L428" t="s">
        <v>94</v>
      </c>
      <c r="M428" s="108">
        <v>2999.9100000000003</v>
      </c>
      <c r="N428" s="108">
        <v>1</v>
      </c>
      <c r="O428" s="108">
        <v>2999.9100000000003</v>
      </c>
      <c r="P428" t="s">
        <v>615</v>
      </c>
    </row>
    <row r="429" spans="1:16" x14ac:dyDescent="0.25">
      <c r="A429" t="s">
        <v>2644</v>
      </c>
      <c r="B429" t="s">
        <v>3195</v>
      </c>
      <c r="C429" t="s">
        <v>2172</v>
      </c>
      <c r="D429" t="s">
        <v>336</v>
      </c>
      <c r="E429" t="s">
        <v>114</v>
      </c>
      <c r="F429">
        <v>40700</v>
      </c>
      <c r="G429" t="s">
        <v>911</v>
      </c>
      <c r="I429" t="s">
        <v>2569</v>
      </c>
      <c r="J429">
        <v>2026</v>
      </c>
      <c r="K429">
        <v>7</v>
      </c>
      <c r="L429" t="s">
        <v>94</v>
      </c>
      <c r="M429" s="108">
        <v>566.42300680000005</v>
      </c>
      <c r="N429" s="108">
        <v>1</v>
      </c>
      <c r="O429" s="108">
        <v>566.42300680000005</v>
      </c>
      <c r="P429" t="s">
        <v>615</v>
      </c>
    </row>
    <row r="430" spans="1:16" x14ac:dyDescent="0.25">
      <c r="A430" t="s">
        <v>2392</v>
      </c>
      <c r="B430" t="s">
        <v>662</v>
      </c>
      <c r="C430" t="s">
        <v>107</v>
      </c>
      <c r="D430" t="s">
        <v>336</v>
      </c>
      <c r="E430" t="s">
        <v>102</v>
      </c>
      <c r="F430">
        <v>40700</v>
      </c>
      <c r="G430" t="s">
        <v>911</v>
      </c>
      <c r="I430" t="s">
        <v>125</v>
      </c>
      <c r="J430">
        <v>2026</v>
      </c>
      <c r="K430">
        <v>7</v>
      </c>
      <c r="L430" t="s">
        <v>94</v>
      </c>
      <c r="M430" s="108">
        <v>10131.16110440006</v>
      </c>
      <c r="N430" s="108">
        <v>1</v>
      </c>
      <c r="O430" s="108">
        <v>10131.16110440006</v>
      </c>
      <c r="P430" t="s">
        <v>615</v>
      </c>
    </row>
    <row r="431" spans="1:16" x14ac:dyDescent="0.25">
      <c r="A431" t="s">
        <v>2392</v>
      </c>
      <c r="B431" t="s">
        <v>662</v>
      </c>
      <c r="C431" t="s">
        <v>107</v>
      </c>
      <c r="D431" t="s">
        <v>336</v>
      </c>
      <c r="E431" t="s">
        <v>104</v>
      </c>
      <c r="F431">
        <v>40700</v>
      </c>
      <c r="G431" t="s">
        <v>911</v>
      </c>
      <c r="I431" t="s">
        <v>663</v>
      </c>
      <c r="J431">
        <v>2026</v>
      </c>
      <c r="K431">
        <v>7</v>
      </c>
      <c r="L431" t="s">
        <v>94</v>
      </c>
      <c r="M431" s="108">
        <v>1035.9070772447535</v>
      </c>
      <c r="N431" s="108">
        <v>1</v>
      </c>
      <c r="O431" s="108">
        <v>1035.9070772447535</v>
      </c>
      <c r="P431" t="s">
        <v>615</v>
      </c>
    </row>
    <row r="432" spans="1:16" x14ac:dyDescent="0.25">
      <c r="A432" t="s">
        <v>2392</v>
      </c>
      <c r="B432" t="s">
        <v>662</v>
      </c>
      <c r="C432" t="s">
        <v>107</v>
      </c>
      <c r="D432" t="s">
        <v>336</v>
      </c>
      <c r="E432" t="s">
        <v>104</v>
      </c>
      <c r="F432">
        <v>40700</v>
      </c>
      <c r="G432" t="s">
        <v>911</v>
      </c>
      <c r="I432" t="s">
        <v>664</v>
      </c>
      <c r="J432">
        <v>2026</v>
      </c>
      <c r="K432">
        <v>7</v>
      </c>
      <c r="L432" t="s">
        <v>94</v>
      </c>
      <c r="M432" s="108">
        <v>2427.6439157886953</v>
      </c>
      <c r="N432" s="108">
        <v>1</v>
      </c>
      <c r="O432" s="108">
        <v>2427.6439157886953</v>
      </c>
      <c r="P432" t="s">
        <v>615</v>
      </c>
    </row>
    <row r="433" spans="1:16" x14ac:dyDescent="0.25">
      <c r="A433" t="s">
        <v>2392</v>
      </c>
      <c r="B433" t="s">
        <v>662</v>
      </c>
      <c r="C433" t="s">
        <v>107</v>
      </c>
      <c r="D433" t="s">
        <v>336</v>
      </c>
      <c r="E433" t="s">
        <v>104</v>
      </c>
      <c r="F433">
        <v>40700</v>
      </c>
      <c r="G433" t="s">
        <v>911</v>
      </c>
      <c r="I433" t="s">
        <v>120</v>
      </c>
      <c r="J433">
        <v>2026</v>
      </c>
      <c r="K433">
        <v>7</v>
      </c>
      <c r="L433" t="s">
        <v>94</v>
      </c>
      <c r="M433" s="108">
        <v>5522.7921125750527</v>
      </c>
      <c r="N433" s="108">
        <v>1</v>
      </c>
      <c r="O433" s="108">
        <v>5522.7921125750527</v>
      </c>
      <c r="P433" t="s">
        <v>615</v>
      </c>
    </row>
    <row r="434" spans="1:16" x14ac:dyDescent="0.25">
      <c r="A434" t="s">
        <v>2392</v>
      </c>
      <c r="B434" t="s">
        <v>662</v>
      </c>
      <c r="C434" t="s">
        <v>107</v>
      </c>
      <c r="D434" t="s">
        <v>336</v>
      </c>
      <c r="E434" t="s">
        <v>105</v>
      </c>
      <c r="F434">
        <v>40700</v>
      </c>
      <c r="G434" t="s">
        <v>911</v>
      </c>
      <c r="I434" t="s">
        <v>665</v>
      </c>
      <c r="J434">
        <v>2026</v>
      </c>
      <c r="K434">
        <v>7</v>
      </c>
      <c r="L434" t="s">
        <v>94</v>
      </c>
      <c r="M434" s="108">
        <v>2435.4007143737608</v>
      </c>
      <c r="N434" s="108">
        <v>1</v>
      </c>
      <c r="O434" s="108">
        <v>2435.4007143737608</v>
      </c>
      <c r="P434" t="s">
        <v>615</v>
      </c>
    </row>
    <row r="435" spans="1:16" x14ac:dyDescent="0.25">
      <c r="A435" t="s">
        <v>2392</v>
      </c>
      <c r="B435" t="s">
        <v>662</v>
      </c>
      <c r="C435" t="s">
        <v>107</v>
      </c>
      <c r="D435" t="s">
        <v>336</v>
      </c>
      <c r="E435" t="s">
        <v>105</v>
      </c>
      <c r="F435">
        <v>40700</v>
      </c>
      <c r="G435" t="s">
        <v>911</v>
      </c>
      <c r="I435" t="s">
        <v>111</v>
      </c>
      <c r="J435">
        <v>2026</v>
      </c>
      <c r="K435">
        <v>7</v>
      </c>
      <c r="L435" t="s">
        <v>94</v>
      </c>
      <c r="M435" s="108">
        <v>1294.7868865736284</v>
      </c>
      <c r="N435" s="108">
        <v>1</v>
      </c>
      <c r="O435" s="108">
        <v>1294.7868865736284</v>
      </c>
      <c r="P435" t="s">
        <v>615</v>
      </c>
    </row>
    <row r="436" spans="1:16" x14ac:dyDescent="0.25">
      <c r="A436" t="s">
        <v>2392</v>
      </c>
      <c r="B436" t="s">
        <v>666</v>
      </c>
      <c r="C436" t="s">
        <v>107</v>
      </c>
      <c r="D436" t="s">
        <v>336</v>
      </c>
      <c r="E436" t="s">
        <v>93</v>
      </c>
      <c r="F436">
        <v>40700</v>
      </c>
      <c r="G436" t="s">
        <v>911</v>
      </c>
      <c r="I436" t="s">
        <v>253</v>
      </c>
      <c r="J436">
        <v>2026</v>
      </c>
      <c r="K436">
        <v>7</v>
      </c>
      <c r="L436" t="s">
        <v>94</v>
      </c>
      <c r="M436" s="108">
        <v>498.89087175481313</v>
      </c>
      <c r="N436" s="108">
        <v>1</v>
      </c>
      <c r="O436" s="108">
        <v>498.89087175481313</v>
      </c>
      <c r="P436" t="s">
        <v>615</v>
      </c>
    </row>
    <row r="437" spans="1:16" x14ac:dyDescent="0.25">
      <c r="A437" t="s">
        <v>2392</v>
      </c>
      <c r="B437" t="s">
        <v>666</v>
      </c>
      <c r="C437" t="s">
        <v>107</v>
      </c>
      <c r="D437" t="s">
        <v>336</v>
      </c>
      <c r="E437" t="s">
        <v>105</v>
      </c>
      <c r="F437">
        <v>40700</v>
      </c>
      <c r="G437" t="s">
        <v>911</v>
      </c>
      <c r="I437" t="s">
        <v>144</v>
      </c>
      <c r="J437">
        <v>2026</v>
      </c>
      <c r="K437">
        <v>7</v>
      </c>
      <c r="L437" t="s">
        <v>94</v>
      </c>
      <c r="M437" s="108">
        <v>226.76265104950718</v>
      </c>
      <c r="N437" s="108">
        <v>1</v>
      </c>
      <c r="O437" s="108">
        <v>226.76265104950718</v>
      </c>
      <c r="P437" t="s">
        <v>615</v>
      </c>
    </row>
    <row r="438" spans="1:16" x14ac:dyDescent="0.25">
      <c r="A438" t="s">
        <v>2392</v>
      </c>
      <c r="B438" t="s">
        <v>611</v>
      </c>
      <c r="C438" t="s">
        <v>107</v>
      </c>
      <c r="D438" t="s">
        <v>336</v>
      </c>
      <c r="E438" t="s">
        <v>102</v>
      </c>
      <c r="F438">
        <v>40700</v>
      </c>
      <c r="G438" t="s">
        <v>911</v>
      </c>
      <c r="I438" t="s">
        <v>186</v>
      </c>
      <c r="J438">
        <v>2026</v>
      </c>
      <c r="K438">
        <v>7</v>
      </c>
      <c r="L438" t="s">
        <v>94</v>
      </c>
      <c r="M438" s="108">
        <v>656.16573855604804</v>
      </c>
      <c r="N438" s="108">
        <v>1</v>
      </c>
      <c r="O438" s="108">
        <v>656.16573855604804</v>
      </c>
      <c r="P438" t="s">
        <v>615</v>
      </c>
    </row>
    <row r="439" spans="1:16" x14ac:dyDescent="0.25">
      <c r="A439" t="s">
        <v>2392</v>
      </c>
      <c r="B439" t="s">
        <v>611</v>
      </c>
      <c r="C439" t="s">
        <v>107</v>
      </c>
      <c r="D439" t="s">
        <v>336</v>
      </c>
      <c r="E439" t="s">
        <v>93</v>
      </c>
      <c r="F439">
        <v>40700</v>
      </c>
      <c r="G439" t="s">
        <v>911</v>
      </c>
      <c r="I439" t="s">
        <v>167</v>
      </c>
      <c r="J439">
        <v>2026</v>
      </c>
      <c r="K439">
        <v>7</v>
      </c>
      <c r="L439" t="s">
        <v>94</v>
      </c>
      <c r="M439" s="108">
        <v>212.39251298114129</v>
      </c>
      <c r="N439" s="108">
        <v>1</v>
      </c>
      <c r="O439" s="108">
        <v>212.39251298114129</v>
      </c>
      <c r="P439" t="s">
        <v>615</v>
      </c>
    </row>
    <row r="440" spans="1:16" x14ac:dyDescent="0.25">
      <c r="A440" t="s">
        <v>2392</v>
      </c>
      <c r="B440" t="s">
        <v>611</v>
      </c>
      <c r="C440" t="s">
        <v>107</v>
      </c>
      <c r="D440" t="s">
        <v>336</v>
      </c>
      <c r="E440" t="s">
        <v>93</v>
      </c>
      <c r="F440">
        <v>40700</v>
      </c>
      <c r="G440" t="s">
        <v>911</v>
      </c>
      <c r="I440" t="s">
        <v>253</v>
      </c>
      <c r="J440">
        <v>2026</v>
      </c>
      <c r="K440">
        <v>7</v>
      </c>
      <c r="L440" t="s">
        <v>94</v>
      </c>
      <c r="M440" s="108">
        <v>505.6964594789078</v>
      </c>
      <c r="N440" s="108">
        <v>1</v>
      </c>
      <c r="O440" s="108">
        <v>505.6964594789078</v>
      </c>
      <c r="P440" t="s">
        <v>615</v>
      </c>
    </row>
    <row r="441" spans="1:16" x14ac:dyDescent="0.25">
      <c r="A441" t="s">
        <v>2392</v>
      </c>
      <c r="B441" t="s">
        <v>611</v>
      </c>
      <c r="C441" t="s">
        <v>107</v>
      </c>
      <c r="D441" t="s">
        <v>336</v>
      </c>
      <c r="E441" t="s">
        <v>105</v>
      </c>
      <c r="F441">
        <v>40700</v>
      </c>
      <c r="G441" t="s">
        <v>911</v>
      </c>
      <c r="I441" t="s">
        <v>144</v>
      </c>
      <c r="J441">
        <v>2026</v>
      </c>
      <c r="K441">
        <v>7</v>
      </c>
      <c r="L441" t="s">
        <v>94</v>
      </c>
      <c r="M441" s="108">
        <v>1609.0341892510703</v>
      </c>
      <c r="N441" s="108">
        <v>1</v>
      </c>
      <c r="O441" s="108">
        <v>1609.0341892510703</v>
      </c>
      <c r="P441" t="s">
        <v>615</v>
      </c>
    </row>
    <row r="442" spans="1:16" x14ac:dyDescent="0.25">
      <c r="A442" t="s">
        <v>2392</v>
      </c>
      <c r="B442" t="s">
        <v>667</v>
      </c>
      <c r="C442" t="s">
        <v>107</v>
      </c>
      <c r="D442" t="s">
        <v>336</v>
      </c>
      <c r="E442" t="s">
        <v>93</v>
      </c>
      <c r="F442">
        <v>40700</v>
      </c>
      <c r="G442" t="s">
        <v>911</v>
      </c>
      <c r="I442" t="s">
        <v>253</v>
      </c>
      <c r="J442">
        <v>2026</v>
      </c>
      <c r="K442">
        <v>7</v>
      </c>
      <c r="L442" t="s">
        <v>94</v>
      </c>
      <c r="M442" s="108">
        <v>550.15428309339404</v>
      </c>
      <c r="N442" s="108">
        <v>1</v>
      </c>
      <c r="O442" s="108">
        <v>550.15428309339404</v>
      </c>
      <c r="P442" t="s">
        <v>615</v>
      </c>
    </row>
    <row r="443" spans="1:16" x14ac:dyDescent="0.25">
      <c r="A443" t="s">
        <v>2392</v>
      </c>
      <c r="B443" t="s">
        <v>667</v>
      </c>
      <c r="C443" t="s">
        <v>107</v>
      </c>
      <c r="D443" t="s">
        <v>336</v>
      </c>
      <c r="E443" t="s">
        <v>105</v>
      </c>
      <c r="F443">
        <v>40700</v>
      </c>
      <c r="G443" t="s">
        <v>911</v>
      </c>
      <c r="I443" t="s">
        <v>144</v>
      </c>
      <c r="J443">
        <v>2026</v>
      </c>
      <c r="K443">
        <v>7</v>
      </c>
      <c r="L443" t="s">
        <v>94</v>
      </c>
      <c r="M443" s="108">
        <v>125.03156891684785</v>
      </c>
      <c r="N443" s="108">
        <v>1</v>
      </c>
      <c r="O443" s="108">
        <v>125.03156891684785</v>
      </c>
      <c r="P443" t="s">
        <v>615</v>
      </c>
    </row>
    <row r="444" spans="1:16" x14ac:dyDescent="0.25">
      <c r="A444" t="s">
        <v>2392</v>
      </c>
      <c r="B444" t="s">
        <v>390</v>
      </c>
      <c r="C444" t="s">
        <v>107</v>
      </c>
      <c r="D444" t="s">
        <v>336</v>
      </c>
      <c r="E444" t="s">
        <v>102</v>
      </c>
      <c r="F444">
        <v>40700</v>
      </c>
      <c r="G444" t="s">
        <v>911</v>
      </c>
      <c r="I444" t="s">
        <v>186</v>
      </c>
      <c r="J444">
        <v>2026</v>
      </c>
      <c r="K444">
        <v>7</v>
      </c>
      <c r="L444" t="s">
        <v>94</v>
      </c>
      <c r="M444" s="108">
        <v>9088.832034254172</v>
      </c>
      <c r="N444" s="108">
        <v>1</v>
      </c>
      <c r="O444" s="108">
        <v>9088.832034254172</v>
      </c>
      <c r="P444" t="s">
        <v>615</v>
      </c>
    </row>
    <row r="445" spans="1:16" x14ac:dyDescent="0.25">
      <c r="A445" t="s">
        <v>2392</v>
      </c>
      <c r="B445" t="s">
        <v>390</v>
      </c>
      <c r="C445" t="s">
        <v>107</v>
      </c>
      <c r="D445" t="s">
        <v>336</v>
      </c>
      <c r="E445" t="s">
        <v>93</v>
      </c>
      <c r="F445">
        <v>40700</v>
      </c>
      <c r="G445" t="s">
        <v>911</v>
      </c>
      <c r="I445" t="s">
        <v>191</v>
      </c>
      <c r="J445">
        <v>2026</v>
      </c>
      <c r="K445">
        <v>7</v>
      </c>
      <c r="L445" t="s">
        <v>94</v>
      </c>
      <c r="M445" s="108">
        <v>1741.3689201131019</v>
      </c>
      <c r="N445" s="108">
        <v>1</v>
      </c>
      <c r="O445" s="108">
        <v>1741.3689201131019</v>
      </c>
      <c r="P445" t="s">
        <v>615</v>
      </c>
    </row>
    <row r="446" spans="1:16" x14ac:dyDescent="0.25">
      <c r="A446" t="s">
        <v>2392</v>
      </c>
      <c r="B446" t="s">
        <v>390</v>
      </c>
      <c r="C446" t="s">
        <v>107</v>
      </c>
      <c r="D446" t="s">
        <v>336</v>
      </c>
      <c r="E446" t="s">
        <v>93</v>
      </c>
      <c r="F446">
        <v>40700</v>
      </c>
      <c r="G446" t="s">
        <v>911</v>
      </c>
      <c r="I446" t="s">
        <v>169</v>
      </c>
      <c r="J446">
        <v>2026</v>
      </c>
      <c r="K446">
        <v>7</v>
      </c>
      <c r="L446" t="s">
        <v>94</v>
      </c>
      <c r="M446" s="108">
        <v>562.67549460247506</v>
      </c>
      <c r="N446" s="108">
        <v>1</v>
      </c>
      <c r="O446" s="108">
        <v>562.67549460247506</v>
      </c>
      <c r="P446" t="s">
        <v>615</v>
      </c>
    </row>
    <row r="447" spans="1:16" x14ac:dyDescent="0.25">
      <c r="A447" t="s">
        <v>2392</v>
      </c>
      <c r="B447" t="s">
        <v>390</v>
      </c>
      <c r="C447" t="s">
        <v>107</v>
      </c>
      <c r="D447" t="s">
        <v>336</v>
      </c>
      <c r="E447" t="s">
        <v>93</v>
      </c>
      <c r="F447">
        <v>40700</v>
      </c>
      <c r="G447" t="s">
        <v>911</v>
      </c>
      <c r="I447" t="s">
        <v>253</v>
      </c>
      <c r="J447">
        <v>2026</v>
      </c>
      <c r="K447">
        <v>7</v>
      </c>
      <c r="L447" t="s">
        <v>94</v>
      </c>
      <c r="M447" s="108">
        <v>595.13201281993952</v>
      </c>
      <c r="N447" s="108">
        <v>1</v>
      </c>
      <c r="O447" s="108">
        <v>595.13201281993952</v>
      </c>
      <c r="P447" t="s">
        <v>615</v>
      </c>
    </row>
    <row r="448" spans="1:16" x14ac:dyDescent="0.25">
      <c r="A448" t="s">
        <v>2392</v>
      </c>
      <c r="B448" t="s">
        <v>390</v>
      </c>
      <c r="C448" t="s">
        <v>107</v>
      </c>
      <c r="D448" t="s">
        <v>336</v>
      </c>
      <c r="E448" t="s">
        <v>101</v>
      </c>
      <c r="F448">
        <v>40700</v>
      </c>
      <c r="G448" t="s">
        <v>911</v>
      </c>
      <c r="I448" t="s">
        <v>269</v>
      </c>
      <c r="J448">
        <v>2026</v>
      </c>
      <c r="K448">
        <v>7</v>
      </c>
      <c r="L448" t="s">
        <v>94</v>
      </c>
      <c r="M448" s="108">
        <v>461.66399488125001</v>
      </c>
      <c r="N448" s="108">
        <v>1</v>
      </c>
      <c r="O448" s="108">
        <v>461.66399488125001</v>
      </c>
      <c r="P448" t="s">
        <v>615</v>
      </c>
    </row>
    <row r="449" spans="1:16" x14ac:dyDescent="0.25">
      <c r="A449" t="s">
        <v>2392</v>
      </c>
      <c r="B449" t="s">
        <v>390</v>
      </c>
      <c r="C449" t="s">
        <v>107</v>
      </c>
      <c r="D449" t="s">
        <v>336</v>
      </c>
      <c r="E449" t="s">
        <v>105</v>
      </c>
      <c r="F449">
        <v>40700</v>
      </c>
      <c r="G449" t="s">
        <v>911</v>
      </c>
      <c r="I449" t="s">
        <v>158</v>
      </c>
      <c r="J449">
        <v>2026</v>
      </c>
      <c r="K449">
        <v>7</v>
      </c>
      <c r="L449" t="s">
        <v>94</v>
      </c>
      <c r="M449" s="108">
        <v>357.08021072626349</v>
      </c>
      <c r="N449" s="108">
        <v>1</v>
      </c>
      <c r="O449" s="108">
        <v>357.08021072626349</v>
      </c>
      <c r="P449" t="s">
        <v>615</v>
      </c>
    </row>
    <row r="450" spans="1:16" x14ac:dyDescent="0.25">
      <c r="A450" t="s">
        <v>2392</v>
      </c>
      <c r="B450" t="s">
        <v>612</v>
      </c>
      <c r="C450" t="s">
        <v>107</v>
      </c>
      <c r="D450" t="s">
        <v>336</v>
      </c>
      <c r="E450" t="s">
        <v>102</v>
      </c>
      <c r="F450">
        <v>40700</v>
      </c>
      <c r="G450" t="s">
        <v>911</v>
      </c>
      <c r="I450" t="s">
        <v>186</v>
      </c>
      <c r="J450">
        <v>2026</v>
      </c>
      <c r="K450">
        <v>7</v>
      </c>
      <c r="L450" t="s">
        <v>94</v>
      </c>
      <c r="M450" s="108">
        <v>3668.3411006294709</v>
      </c>
      <c r="N450" s="108">
        <v>1</v>
      </c>
      <c r="O450" s="108">
        <v>3668.3411006294709</v>
      </c>
      <c r="P450" t="s">
        <v>615</v>
      </c>
    </row>
    <row r="451" spans="1:16" x14ac:dyDescent="0.25">
      <c r="A451" t="s">
        <v>2392</v>
      </c>
      <c r="B451" t="s">
        <v>612</v>
      </c>
      <c r="C451" t="s">
        <v>107</v>
      </c>
      <c r="D451" t="s">
        <v>336</v>
      </c>
      <c r="E451" t="s">
        <v>93</v>
      </c>
      <c r="F451">
        <v>40700</v>
      </c>
      <c r="G451" t="s">
        <v>911</v>
      </c>
      <c r="I451" t="s">
        <v>191</v>
      </c>
      <c r="J451">
        <v>2026</v>
      </c>
      <c r="K451">
        <v>7</v>
      </c>
      <c r="L451" t="s">
        <v>94</v>
      </c>
      <c r="M451" s="108">
        <v>729.88534790953258</v>
      </c>
      <c r="N451" s="108">
        <v>1</v>
      </c>
      <c r="O451" s="108">
        <v>729.88534790953258</v>
      </c>
      <c r="P451" t="s">
        <v>615</v>
      </c>
    </row>
    <row r="452" spans="1:16" x14ac:dyDescent="0.25">
      <c r="A452" t="s">
        <v>2392</v>
      </c>
      <c r="B452" t="s">
        <v>612</v>
      </c>
      <c r="C452" t="s">
        <v>107</v>
      </c>
      <c r="D452" t="s">
        <v>336</v>
      </c>
      <c r="E452" t="s">
        <v>93</v>
      </c>
      <c r="F452">
        <v>40700</v>
      </c>
      <c r="G452" t="s">
        <v>911</v>
      </c>
      <c r="I452" t="s">
        <v>169</v>
      </c>
      <c r="J452">
        <v>2026</v>
      </c>
      <c r="K452">
        <v>7</v>
      </c>
      <c r="L452" t="s">
        <v>94</v>
      </c>
      <c r="M452" s="108">
        <v>235.84345491029873</v>
      </c>
      <c r="N452" s="108">
        <v>1</v>
      </c>
      <c r="O452" s="108">
        <v>235.84345491029873</v>
      </c>
      <c r="P452" t="s">
        <v>615</v>
      </c>
    </row>
    <row r="453" spans="1:16" x14ac:dyDescent="0.25">
      <c r="A453" t="s">
        <v>2392</v>
      </c>
      <c r="B453" t="s">
        <v>612</v>
      </c>
      <c r="C453" t="s">
        <v>107</v>
      </c>
      <c r="D453" t="s">
        <v>336</v>
      </c>
      <c r="E453" t="s">
        <v>93</v>
      </c>
      <c r="F453">
        <v>40700</v>
      </c>
      <c r="G453" t="s">
        <v>911</v>
      </c>
      <c r="I453" t="s">
        <v>253</v>
      </c>
      <c r="J453">
        <v>2026</v>
      </c>
      <c r="K453">
        <v>7</v>
      </c>
      <c r="L453" t="s">
        <v>94</v>
      </c>
      <c r="M453" s="108">
        <v>498.89087175481313</v>
      </c>
      <c r="N453" s="108">
        <v>1</v>
      </c>
      <c r="O453" s="108">
        <v>498.89087175481313</v>
      </c>
      <c r="P453" t="s">
        <v>615</v>
      </c>
    </row>
    <row r="454" spans="1:16" x14ac:dyDescent="0.25">
      <c r="A454" t="s">
        <v>2392</v>
      </c>
      <c r="B454" t="s">
        <v>612</v>
      </c>
      <c r="C454" t="s">
        <v>107</v>
      </c>
      <c r="D454" t="s">
        <v>336</v>
      </c>
      <c r="E454" t="s">
        <v>105</v>
      </c>
      <c r="F454">
        <v>40700</v>
      </c>
      <c r="G454" t="s">
        <v>911</v>
      </c>
      <c r="I454" t="s">
        <v>158</v>
      </c>
      <c r="J454">
        <v>2026</v>
      </c>
      <c r="K454">
        <v>7</v>
      </c>
      <c r="L454" t="s">
        <v>94</v>
      </c>
      <c r="M454" s="108">
        <v>535.62031608939526</v>
      </c>
      <c r="N454" s="108">
        <v>1</v>
      </c>
      <c r="O454" s="108">
        <v>535.62031608939526</v>
      </c>
      <c r="P454" t="s">
        <v>615</v>
      </c>
    </row>
    <row r="455" spans="1:16" x14ac:dyDescent="0.25">
      <c r="A455" t="s">
        <v>2392</v>
      </c>
      <c r="B455" t="s">
        <v>391</v>
      </c>
      <c r="C455" t="s">
        <v>107</v>
      </c>
      <c r="D455" t="s">
        <v>336</v>
      </c>
      <c r="E455" t="s">
        <v>93</v>
      </c>
      <c r="F455">
        <v>40700</v>
      </c>
      <c r="G455" t="s">
        <v>911</v>
      </c>
      <c r="I455" t="s">
        <v>253</v>
      </c>
      <c r="J455">
        <v>2026</v>
      </c>
      <c r="K455">
        <v>7</v>
      </c>
      <c r="L455" t="s">
        <v>94</v>
      </c>
      <c r="M455" s="108">
        <v>556.00698823268544</v>
      </c>
      <c r="N455" s="108">
        <v>1</v>
      </c>
      <c r="O455" s="108">
        <v>556.00698823268544</v>
      </c>
      <c r="P455" t="s">
        <v>615</v>
      </c>
    </row>
    <row r="456" spans="1:16" x14ac:dyDescent="0.25">
      <c r="A456" t="s">
        <v>2392</v>
      </c>
      <c r="B456" t="s">
        <v>391</v>
      </c>
      <c r="C456" t="s">
        <v>107</v>
      </c>
      <c r="D456" t="s">
        <v>336</v>
      </c>
      <c r="E456" t="s">
        <v>93</v>
      </c>
      <c r="F456">
        <v>40700</v>
      </c>
      <c r="G456" t="s">
        <v>911</v>
      </c>
      <c r="I456" t="s">
        <v>240</v>
      </c>
      <c r="J456">
        <v>2026</v>
      </c>
      <c r="K456">
        <v>7</v>
      </c>
      <c r="L456" t="s">
        <v>94</v>
      </c>
      <c r="M456" s="108">
        <v>222.40279529307421</v>
      </c>
      <c r="N456" s="108">
        <v>1</v>
      </c>
      <c r="O456" s="108">
        <v>222.40279529307421</v>
      </c>
      <c r="P456" t="s">
        <v>615</v>
      </c>
    </row>
    <row r="457" spans="1:16" x14ac:dyDescent="0.25">
      <c r="A457" t="s">
        <v>2392</v>
      </c>
      <c r="B457" t="s">
        <v>391</v>
      </c>
      <c r="C457" t="s">
        <v>107</v>
      </c>
      <c r="D457" t="s">
        <v>336</v>
      </c>
      <c r="E457" t="s">
        <v>105</v>
      </c>
      <c r="F457">
        <v>40700</v>
      </c>
      <c r="G457" t="s">
        <v>911</v>
      </c>
      <c r="I457" t="s">
        <v>144</v>
      </c>
      <c r="J457">
        <v>2026</v>
      </c>
      <c r="K457">
        <v>7</v>
      </c>
      <c r="L457" t="s">
        <v>94</v>
      </c>
      <c r="M457" s="108">
        <v>379.08678326371916</v>
      </c>
      <c r="N457" s="108">
        <v>1</v>
      </c>
      <c r="O457" s="108">
        <v>379.08678326371916</v>
      </c>
      <c r="P457" t="s">
        <v>615</v>
      </c>
    </row>
    <row r="458" spans="1:16" x14ac:dyDescent="0.25">
      <c r="A458" t="s">
        <v>1005</v>
      </c>
      <c r="B458" t="s">
        <v>132</v>
      </c>
      <c r="C458" t="s">
        <v>133</v>
      </c>
      <c r="D458" t="s">
        <v>336</v>
      </c>
      <c r="E458" t="s">
        <v>93</v>
      </c>
      <c r="F458">
        <v>40700</v>
      </c>
      <c r="G458" t="s">
        <v>911</v>
      </c>
      <c r="I458" t="s">
        <v>253</v>
      </c>
      <c r="J458">
        <v>2026</v>
      </c>
      <c r="K458">
        <v>7</v>
      </c>
      <c r="L458" t="s">
        <v>94</v>
      </c>
      <c r="M458" s="108">
        <v>304.50841137499998</v>
      </c>
      <c r="N458" s="108">
        <v>1</v>
      </c>
      <c r="O458" s="108">
        <v>304.50841137499998</v>
      </c>
      <c r="P458" t="s">
        <v>615</v>
      </c>
    </row>
    <row r="459" spans="1:16" x14ac:dyDescent="0.25">
      <c r="A459" t="s">
        <v>1005</v>
      </c>
      <c r="B459" t="s">
        <v>132</v>
      </c>
      <c r="C459" t="s">
        <v>133</v>
      </c>
      <c r="D459" t="s">
        <v>336</v>
      </c>
      <c r="E459" t="s">
        <v>105</v>
      </c>
      <c r="F459">
        <v>40700</v>
      </c>
      <c r="G459" t="s">
        <v>911</v>
      </c>
      <c r="I459" t="s">
        <v>144</v>
      </c>
      <c r="J459">
        <v>2026</v>
      </c>
      <c r="K459">
        <v>7</v>
      </c>
      <c r="L459" t="s">
        <v>94</v>
      </c>
      <c r="M459" s="108">
        <v>99.350743187500001</v>
      </c>
      <c r="N459" s="108">
        <v>1</v>
      </c>
      <c r="O459" s="108">
        <v>99.350743187500001</v>
      </c>
      <c r="P459" t="s">
        <v>615</v>
      </c>
    </row>
    <row r="460" spans="1:16" x14ac:dyDescent="0.25">
      <c r="A460" t="s">
        <v>1005</v>
      </c>
      <c r="B460" t="s">
        <v>136</v>
      </c>
      <c r="C460" t="s">
        <v>133</v>
      </c>
      <c r="D460" t="s">
        <v>336</v>
      </c>
      <c r="E460" t="s">
        <v>93</v>
      </c>
      <c r="F460">
        <v>40700</v>
      </c>
      <c r="G460" t="s">
        <v>911</v>
      </c>
      <c r="I460" t="s">
        <v>658</v>
      </c>
      <c r="J460">
        <v>2026</v>
      </c>
      <c r="K460">
        <v>7</v>
      </c>
      <c r="L460" t="s">
        <v>94</v>
      </c>
      <c r="M460" s="108">
        <v>121.39385256250002</v>
      </c>
      <c r="N460" s="108">
        <v>1</v>
      </c>
      <c r="O460" s="108">
        <v>121.39385256250002</v>
      </c>
      <c r="P460" t="s">
        <v>615</v>
      </c>
    </row>
    <row r="461" spans="1:16" x14ac:dyDescent="0.25">
      <c r="A461" t="s">
        <v>1005</v>
      </c>
      <c r="B461" t="s">
        <v>136</v>
      </c>
      <c r="C461" t="s">
        <v>133</v>
      </c>
      <c r="D461" t="s">
        <v>336</v>
      </c>
      <c r="E461" t="s">
        <v>105</v>
      </c>
      <c r="F461">
        <v>40700</v>
      </c>
      <c r="G461" t="s">
        <v>911</v>
      </c>
      <c r="I461" t="s">
        <v>670</v>
      </c>
      <c r="J461">
        <v>2026</v>
      </c>
      <c r="K461">
        <v>7</v>
      </c>
      <c r="L461" t="s">
        <v>94</v>
      </c>
      <c r="M461" s="108">
        <v>99.350743187500001</v>
      </c>
      <c r="N461" s="108">
        <v>1</v>
      </c>
      <c r="O461" s="108">
        <v>99.350743187500001</v>
      </c>
      <c r="P461" t="s">
        <v>615</v>
      </c>
    </row>
    <row r="462" spans="1:16" x14ac:dyDescent="0.25">
      <c r="A462" t="s">
        <v>1005</v>
      </c>
      <c r="B462" t="s">
        <v>136</v>
      </c>
      <c r="C462" t="s">
        <v>133</v>
      </c>
      <c r="D462" t="s">
        <v>336</v>
      </c>
      <c r="E462" t="s">
        <v>93</v>
      </c>
      <c r="F462">
        <v>40700</v>
      </c>
      <c r="G462" t="s">
        <v>911</v>
      </c>
      <c r="I462" t="s">
        <v>253</v>
      </c>
      <c r="J462">
        <v>2026</v>
      </c>
      <c r="K462">
        <v>7</v>
      </c>
      <c r="L462" t="s">
        <v>94</v>
      </c>
      <c r="M462" s="108">
        <v>304.50841137499998</v>
      </c>
      <c r="N462" s="108">
        <v>1</v>
      </c>
      <c r="O462" s="108">
        <v>304.50841137499998</v>
      </c>
      <c r="P462" t="s">
        <v>615</v>
      </c>
    </row>
    <row r="463" spans="1:16" x14ac:dyDescent="0.25">
      <c r="A463" t="s">
        <v>1005</v>
      </c>
      <c r="B463" t="s">
        <v>136</v>
      </c>
      <c r="C463" t="s">
        <v>133</v>
      </c>
      <c r="D463" t="s">
        <v>336</v>
      </c>
      <c r="E463" t="s">
        <v>104</v>
      </c>
      <c r="F463">
        <v>40700</v>
      </c>
      <c r="G463" t="s">
        <v>911</v>
      </c>
      <c r="I463" t="s">
        <v>699</v>
      </c>
      <c r="J463">
        <v>2026</v>
      </c>
      <c r="K463">
        <v>7</v>
      </c>
      <c r="L463" t="s">
        <v>94</v>
      </c>
      <c r="M463" s="108">
        <v>52.981838000000003</v>
      </c>
      <c r="N463" s="108">
        <v>1</v>
      </c>
      <c r="O463" s="108">
        <v>52.981838000000003</v>
      </c>
      <c r="P463" t="s">
        <v>615</v>
      </c>
    </row>
    <row r="464" spans="1:16" x14ac:dyDescent="0.25">
      <c r="A464" t="s">
        <v>1005</v>
      </c>
      <c r="B464" t="s">
        <v>136</v>
      </c>
      <c r="C464" t="s">
        <v>133</v>
      </c>
      <c r="D464" t="s">
        <v>336</v>
      </c>
      <c r="E464" t="s">
        <v>104</v>
      </c>
      <c r="F464">
        <v>40700</v>
      </c>
      <c r="G464" t="s">
        <v>911</v>
      </c>
      <c r="I464" t="s">
        <v>120</v>
      </c>
      <c r="J464">
        <v>2026</v>
      </c>
      <c r="K464">
        <v>7</v>
      </c>
      <c r="L464" t="s">
        <v>94</v>
      </c>
      <c r="M464" s="108">
        <v>132.45459499999998</v>
      </c>
      <c r="N464" s="108">
        <v>1</v>
      </c>
      <c r="O464" s="108">
        <v>132.45459499999998</v>
      </c>
      <c r="P464" t="s">
        <v>615</v>
      </c>
    </row>
    <row r="465" spans="1:16" x14ac:dyDescent="0.25">
      <c r="A465" t="s">
        <v>1005</v>
      </c>
      <c r="B465" t="s">
        <v>671</v>
      </c>
      <c r="C465" t="s">
        <v>133</v>
      </c>
      <c r="D465" t="s">
        <v>336</v>
      </c>
      <c r="E465" t="s">
        <v>105</v>
      </c>
      <c r="F465">
        <v>40700</v>
      </c>
      <c r="G465" t="s">
        <v>911</v>
      </c>
      <c r="I465" t="s">
        <v>111</v>
      </c>
      <c r="J465">
        <v>2026</v>
      </c>
      <c r="K465">
        <v>7</v>
      </c>
      <c r="L465" t="s">
        <v>94</v>
      </c>
      <c r="M465" s="108">
        <v>5808.6630253750009</v>
      </c>
      <c r="N465" s="108">
        <v>1</v>
      </c>
      <c r="O465" s="108">
        <v>5808.6630253750009</v>
      </c>
      <c r="P465" t="s">
        <v>615</v>
      </c>
    </row>
    <row r="466" spans="1:16" x14ac:dyDescent="0.25">
      <c r="A466" t="s">
        <v>1005</v>
      </c>
      <c r="B466" t="s">
        <v>672</v>
      </c>
      <c r="C466" t="s">
        <v>133</v>
      </c>
      <c r="D466" t="s">
        <v>336</v>
      </c>
      <c r="E466" t="s">
        <v>105</v>
      </c>
      <c r="F466">
        <v>40700</v>
      </c>
      <c r="G466" t="s">
        <v>911</v>
      </c>
      <c r="I466" t="s">
        <v>670</v>
      </c>
      <c r="J466">
        <v>2026</v>
      </c>
      <c r="K466">
        <v>7</v>
      </c>
      <c r="L466" t="s">
        <v>94</v>
      </c>
      <c r="M466" s="108">
        <v>99.350743187500001</v>
      </c>
      <c r="N466" s="108">
        <v>1</v>
      </c>
      <c r="O466" s="108">
        <v>99.350743187500001</v>
      </c>
      <c r="P466" t="s">
        <v>615</v>
      </c>
    </row>
    <row r="467" spans="1:16" x14ac:dyDescent="0.25">
      <c r="A467" t="s">
        <v>1005</v>
      </c>
      <c r="B467" t="s">
        <v>672</v>
      </c>
      <c r="C467" t="s">
        <v>133</v>
      </c>
      <c r="D467" t="s">
        <v>336</v>
      </c>
      <c r="E467" t="s">
        <v>93</v>
      </c>
      <c r="F467">
        <v>40700</v>
      </c>
      <c r="G467" t="s">
        <v>911</v>
      </c>
      <c r="I467" t="s">
        <v>253</v>
      </c>
      <c r="J467">
        <v>2026</v>
      </c>
      <c r="K467">
        <v>7</v>
      </c>
      <c r="L467" t="s">
        <v>94</v>
      </c>
      <c r="M467" s="108">
        <v>304.50841137499998</v>
      </c>
      <c r="N467" s="108">
        <v>1</v>
      </c>
      <c r="O467" s="108">
        <v>304.50841137499998</v>
      </c>
      <c r="P467" t="s">
        <v>615</v>
      </c>
    </row>
    <row r="468" spans="1:16" x14ac:dyDescent="0.25">
      <c r="A468" t="s">
        <v>1005</v>
      </c>
      <c r="B468" t="s">
        <v>673</v>
      </c>
      <c r="C468" t="s">
        <v>133</v>
      </c>
      <c r="D468" t="s">
        <v>336</v>
      </c>
      <c r="E468" t="s">
        <v>102</v>
      </c>
      <c r="F468">
        <v>40700</v>
      </c>
      <c r="G468" t="s">
        <v>911</v>
      </c>
      <c r="I468" t="s">
        <v>125</v>
      </c>
      <c r="J468">
        <v>2026</v>
      </c>
      <c r="K468">
        <v>7</v>
      </c>
      <c r="L468" t="s">
        <v>94</v>
      </c>
      <c r="M468" s="108">
        <v>233.95086749999999</v>
      </c>
      <c r="N468" s="108">
        <v>1</v>
      </c>
      <c r="O468" s="108">
        <v>233.95086749999999</v>
      </c>
      <c r="P468" t="s">
        <v>615</v>
      </c>
    </row>
    <row r="469" spans="1:16" x14ac:dyDescent="0.25">
      <c r="A469" t="s">
        <v>1005</v>
      </c>
      <c r="B469" t="s">
        <v>673</v>
      </c>
      <c r="C469" t="s">
        <v>133</v>
      </c>
      <c r="D469" t="s">
        <v>336</v>
      </c>
      <c r="E469" t="s">
        <v>105</v>
      </c>
      <c r="F469">
        <v>40700</v>
      </c>
      <c r="G469" t="s">
        <v>911</v>
      </c>
      <c r="I469" t="s">
        <v>670</v>
      </c>
      <c r="J469">
        <v>2026</v>
      </c>
      <c r="K469">
        <v>7</v>
      </c>
      <c r="L469" t="s">
        <v>94</v>
      </c>
      <c r="M469" s="108">
        <v>198.701486375</v>
      </c>
      <c r="N469" s="108">
        <v>1</v>
      </c>
      <c r="O469" s="108">
        <v>198.701486375</v>
      </c>
      <c r="P469" t="s">
        <v>615</v>
      </c>
    </row>
    <row r="470" spans="1:16" x14ac:dyDescent="0.25">
      <c r="A470" t="s">
        <v>1005</v>
      </c>
      <c r="B470" t="s">
        <v>673</v>
      </c>
      <c r="C470" t="s">
        <v>133</v>
      </c>
      <c r="D470" t="s">
        <v>336</v>
      </c>
      <c r="E470" t="s">
        <v>93</v>
      </c>
      <c r="F470">
        <v>40700</v>
      </c>
      <c r="G470" t="s">
        <v>911</v>
      </c>
      <c r="I470" t="s">
        <v>142</v>
      </c>
      <c r="J470">
        <v>2026</v>
      </c>
      <c r="K470">
        <v>7</v>
      </c>
      <c r="L470" t="s">
        <v>94</v>
      </c>
      <c r="M470" s="108">
        <v>123.0005503125</v>
      </c>
      <c r="N470" s="108">
        <v>1</v>
      </c>
      <c r="O470" s="108">
        <v>123.0005503125</v>
      </c>
      <c r="P470" t="s">
        <v>615</v>
      </c>
    </row>
    <row r="471" spans="1:16" x14ac:dyDescent="0.25">
      <c r="A471" t="s">
        <v>1005</v>
      </c>
      <c r="B471" t="s">
        <v>673</v>
      </c>
      <c r="C471" t="s">
        <v>133</v>
      </c>
      <c r="D471" t="s">
        <v>336</v>
      </c>
      <c r="E471" t="s">
        <v>93</v>
      </c>
      <c r="F471">
        <v>40700</v>
      </c>
      <c r="G471" t="s">
        <v>911</v>
      </c>
      <c r="I471" t="s">
        <v>253</v>
      </c>
      <c r="J471">
        <v>2026</v>
      </c>
      <c r="K471">
        <v>7</v>
      </c>
      <c r="L471" t="s">
        <v>94</v>
      </c>
      <c r="M471" s="108">
        <v>304.50841137499998</v>
      </c>
      <c r="N471" s="108">
        <v>1</v>
      </c>
      <c r="O471" s="108">
        <v>304.50841137499998</v>
      </c>
      <c r="P471" t="s">
        <v>615</v>
      </c>
    </row>
    <row r="472" spans="1:16" x14ac:dyDescent="0.25">
      <c r="A472" t="s">
        <v>1005</v>
      </c>
      <c r="B472" t="s">
        <v>673</v>
      </c>
      <c r="C472" t="s">
        <v>133</v>
      </c>
      <c r="D472" t="s">
        <v>336</v>
      </c>
      <c r="E472" t="s">
        <v>104</v>
      </c>
      <c r="F472">
        <v>40700</v>
      </c>
      <c r="G472" t="s">
        <v>911</v>
      </c>
      <c r="I472" t="s">
        <v>699</v>
      </c>
      <c r="J472">
        <v>2026</v>
      </c>
      <c r="K472">
        <v>7</v>
      </c>
      <c r="L472" t="s">
        <v>94</v>
      </c>
      <c r="M472" s="108">
        <v>52.981838000000003</v>
      </c>
      <c r="N472" s="108">
        <v>1</v>
      </c>
      <c r="O472" s="108">
        <v>52.981838000000003</v>
      </c>
      <c r="P472" t="s">
        <v>615</v>
      </c>
    </row>
    <row r="473" spans="1:16" x14ac:dyDescent="0.25">
      <c r="A473" t="s">
        <v>1005</v>
      </c>
      <c r="B473" t="s">
        <v>673</v>
      </c>
      <c r="C473" t="s">
        <v>133</v>
      </c>
      <c r="D473" t="s">
        <v>336</v>
      </c>
      <c r="E473" t="s">
        <v>104</v>
      </c>
      <c r="F473">
        <v>40700</v>
      </c>
      <c r="G473" t="s">
        <v>911</v>
      </c>
      <c r="I473" t="s">
        <v>120</v>
      </c>
      <c r="J473">
        <v>2026</v>
      </c>
      <c r="K473">
        <v>7</v>
      </c>
      <c r="L473" t="s">
        <v>94</v>
      </c>
      <c r="M473" s="108">
        <v>132.45459499999998</v>
      </c>
      <c r="N473" s="108">
        <v>1</v>
      </c>
      <c r="O473" s="108">
        <v>132.45459499999998</v>
      </c>
      <c r="P473" t="s">
        <v>615</v>
      </c>
    </row>
    <row r="474" spans="1:16" x14ac:dyDescent="0.25">
      <c r="A474" t="s">
        <v>1005</v>
      </c>
      <c r="B474" t="s">
        <v>673</v>
      </c>
      <c r="C474" t="s">
        <v>133</v>
      </c>
      <c r="D474" t="s">
        <v>336</v>
      </c>
      <c r="E474" t="s">
        <v>105</v>
      </c>
      <c r="F474">
        <v>40700</v>
      </c>
      <c r="G474" t="s">
        <v>911</v>
      </c>
      <c r="I474" t="s">
        <v>144</v>
      </c>
      <c r="J474">
        <v>2026</v>
      </c>
      <c r="K474">
        <v>7</v>
      </c>
      <c r="L474" t="s">
        <v>94</v>
      </c>
      <c r="M474" s="108">
        <v>298.05222956249997</v>
      </c>
      <c r="N474" s="108">
        <v>1</v>
      </c>
      <c r="O474" s="108">
        <v>298.05222956249997</v>
      </c>
      <c r="P474" t="s">
        <v>615</v>
      </c>
    </row>
    <row r="475" spans="1:16" x14ac:dyDescent="0.25">
      <c r="A475" t="s">
        <v>1005</v>
      </c>
      <c r="B475" t="s">
        <v>145</v>
      </c>
      <c r="C475" t="s">
        <v>133</v>
      </c>
      <c r="D475" t="s">
        <v>336</v>
      </c>
      <c r="E475" t="s">
        <v>93</v>
      </c>
      <c r="F475">
        <v>40700</v>
      </c>
      <c r="G475" t="s">
        <v>911</v>
      </c>
      <c r="I475" t="s">
        <v>2482</v>
      </c>
      <c r="J475">
        <v>2026</v>
      </c>
      <c r="K475">
        <v>7</v>
      </c>
      <c r="L475" t="s">
        <v>94</v>
      </c>
      <c r="M475" s="108">
        <v>27.7547239375</v>
      </c>
      <c r="N475" s="108">
        <v>1</v>
      </c>
      <c r="O475" s="108">
        <v>27.7547239375</v>
      </c>
      <c r="P475" t="s">
        <v>615</v>
      </c>
    </row>
    <row r="476" spans="1:16" x14ac:dyDescent="0.25">
      <c r="A476" t="s">
        <v>1005</v>
      </c>
      <c r="B476" t="s">
        <v>145</v>
      </c>
      <c r="C476" t="s">
        <v>133</v>
      </c>
      <c r="D476" t="s">
        <v>336</v>
      </c>
      <c r="E476" t="s">
        <v>93</v>
      </c>
      <c r="F476">
        <v>40700</v>
      </c>
      <c r="G476" t="s">
        <v>911</v>
      </c>
      <c r="I476" t="s">
        <v>253</v>
      </c>
      <c r="J476">
        <v>2026</v>
      </c>
      <c r="K476">
        <v>7</v>
      </c>
      <c r="L476" t="s">
        <v>94</v>
      </c>
      <c r="M476" s="108">
        <v>304.50841137499998</v>
      </c>
      <c r="N476" s="108">
        <v>1</v>
      </c>
      <c r="O476" s="108">
        <v>304.50841137499998</v>
      </c>
      <c r="P476" t="s">
        <v>615</v>
      </c>
    </row>
    <row r="477" spans="1:16" x14ac:dyDescent="0.25">
      <c r="A477" t="s">
        <v>1005</v>
      </c>
      <c r="B477" t="s">
        <v>145</v>
      </c>
      <c r="C477" t="s">
        <v>133</v>
      </c>
      <c r="D477" t="s">
        <v>336</v>
      </c>
      <c r="E477" t="s">
        <v>101</v>
      </c>
      <c r="F477">
        <v>40700</v>
      </c>
      <c r="G477" t="s">
        <v>911</v>
      </c>
      <c r="I477" t="s">
        <v>269</v>
      </c>
      <c r="J477">
        <v>2026</v>
      </c>
      <c r="K477">
        <v>7</v>
      </c>
      <c r="L477" t="s">
        <v>94</v>
      </c>
      <c r="M477" s="108">
        <v>486.07387499999999</v>
      </c>
      <c r="N477" s="108">
        <v>1</v>
      </c>
      <c r="O477" s="108">
        <v>486.07387499999999</v>
      </c>
      <c r="P477" t="s">
        <v>615</v>
      </c>
    </row>
    <row r="478" spans="1:16" x14ac:dyDescent="0.25">
      <c r="A478" t="s">
        <v>1005</v>
      </c>
      <c r="B478" t="s">
        <v>147</v>
      </c>
      <c r="C478" t="s">
        <v>133</v>
      </c>
      <c r="D478" t="s">
        <v>336</v>
      </c>
      <c r="E478" t="s">
        <v>105</v>
      </c>
      <c r="F478">
        <v>40700</v>
      </c>
      <c r="G478" t="s">
        <v>911</v>
      </c>
      <c r="I478" t="s">
        <v>670</v>
      </c>
      <c r="J478">
        <v>2026</v>
      </c>
      <c r="K478">
        <v>7</v>
      </c>
      <c r="L478" t="s">
        <v>94</v>
      </c>
      <c r="M478" s="108">
        <v>298.05222956249997</v>
      </c>
      <c r="N478" s="108">
        <v>1</v>
      </c>
      <c r="O478" s="108">
        <v>298.05222956249997</v>
      </c>
      <c r="P478" t="s">
        <v>615</v>
      </c>
    </row>
    <row r="479" spans="1:16" x14ac:dyDescent="0.25">
      <c r="A479" t="s">
        <v>1005</v>
      </c>
      <c r="B479" t="s">
        <v>147</v>
      </c>
      <c r="C479" t="s">
        <v>133</v>
      </c>
      <c r="D479" t="s">
        <v>336</v>
      </c>
      <c r="E479" t="s">
        <v>93</v>
      </c>
      <c r="F479">
        <v>40700</v>
      </c>
      <c r="G479" t="s">
        <v>911</v>
      </c>
      <c r="I479" t="s">
        <v>253</v>
      </c>
      <c r="J479">
        <v>2026</v>
      </c>
      <c r="K479">
        <v>7</v>
      </c>
      <c r="L479" t="s">
        <v>94</v>
      </c>
      <c r="M479" s="108">
        <v>304.50841137499998</v>
      </c>
      <c r="N479" s="108">
        <v>1</v>
      </c>
      <c r="O479" s="108">
        <v>304.50841137499998</v>
      </c>
      <c r="P479" t="s">
        <v>615</v>
      </c>
    </row>
    <row r="480" spans="1:16" x14ac:dyDescent="0.25">
      <c r="A480" t="s">
        <v>1005</v>
      </c>
      <c r="B480" t="s">
        <v>244</v>
      </c>
      <c r="C480" t="s">
        <v>133</v>
      </c>
      <c r="D480" t="s">
        <v>336</v>
      </c>
      <c r="E480" t="s">
        <v>93</v>
      </c>
      <c r="F480">
        <v>40700</v>
      </c>
      <c r="G480" t="s">
        <v>911</v>
      </c>
      <c r="I480" t="s">
        <v>2482</v>
      </c>
      <c r="J480">
        <v>2026</v>
      </c>
      <c r="K480">
        <v>7</v>
      </c>
      <c r="L480" t="s">
        <v>94</v>
      </c>
      <c r="M480" s="108">
        <v>27.7547239375</v>
      </c>
      <c r="N480" s="108">
        <v>1</v>
      </c>
      <c r="O480" s="108">
        <v>27.7547239375</v>
      </c>
      <c r="P480" t="s">
        <v>615</v>
      </c>
    </row>
    <row r="481" spans="1:16" x14ac:dyDescent="0.25">
      <c r="A481" t="s">
        <v>1005</v>
      </c>
      <c r="B481" t="s">
        <v>244</v>
      </c>
      <c r="C481" t="s">
        <v>133</v>
      </c>
      <c r="D481" t="s">
        <v>336</v>
      </c>
      <c r="E481" t="s">
        <v>93</v>
      </c>
      <c r="F481">
        <v>40700</v>
      </c>
      <c r="G481" t="s">
        <v>911</v>
      </c>
      <c r="I481" t="s">
        <v>253</v>
      </c>
      <c r="J481">
        <v>2026</v>
      </c>
      <c r="K481">
        <v>7</v>
      </c>
      <c r="L481" t="s">
        <v>94</v>
      </c>
      <c r="M481" s="108">
        <v>304.50841137499998</v>
      </c>
      <c r="N481" s="108">
        <v>1</v>
      </c>
      <c r="O481" s="108">
        <v>304.50841137499998</v>
      </c>
      <c r="P481" t="s">
        <v>615</v>
      </c>
    </row>
    <row r="482" spans="1:16" x14ac:dyDescent="0.25">
      <c r="A482" t="s">
        <v>1005</v>
      </c>
      <c r="B482" t="s">
        <v>244</v>
      </c>
      <c r="C482" t="s">
        <v>133</v>
      </c>
      <c r="D482" t="s">
        <v>336</v>
      </c>
      <c r="E482" t="s">
        <v>101</v>
      </c>
      <c r="F482">
        <v>40700</v>
      </c>
      <c r="G482" t="s">
        <v>911</v>
      </c>
      <c r="I482" t="s">
        <v>269</v>
      </c>
      <c r="J482">
        <v>2026</v>
      </c>
      <c r="K482">
        <v>7</v>
      </c>
      <c r="L482" t="s">
        <v>94</v>
      </c>
      <c r="M482" s="108">
        <v>460.50322499999999</v>
      </c>
      <c r="N482" s="108">
        <v>1</v>
      </c>
      <c r="O482" s="108">
        <v>460.50322499999999</v>
      </c>
      <c r="P482" t="s">
        <v>615</v>
      </c>
    </row>
    <row r="483" spans="1:16" x14ac:dyDescent="0.25">
      <c r="A483" t="s">
        <v>1005</v>
      </c>
      <c r="B483" t="s">
        <v>676</v>
      </c>
      <c r="C483" t="s">
        <v>133</v>
      </c>
      <c r="D483" t="s">
        <v>336</v>
      </c>
      <c r="E483" t="s">
        <v>102</v>
      </c>
      <c r="F483">
        <v>40700</v>
      </c>
      <c r="G483" t="s">
        <v>911</v>
      </c>
      <c r="I483" t="s">
        <v>125</v>
      </c>
      <c r="J483">
        <v>2026</v>
      </c>
      <c r="K483">
        <v>7</v>
      </c>
      <c r="L483" t="s">
        <v>94</v>
      </c>
      <c r="M483" s="108">
        <v>237.11527831250001</v>
      </c>
      <c r="N483" s="108">
        <v>1</v>
      </c>
      <c r="O483" s="108">
        <v>237.11527831250001</v>
      </c>
      <c r="P483" t="s">
        <v>615</v>
      </c>
    </row>
    <row r="484" spans="1:16" x14ac:dyDescent="0.25">
      <c r="A484" t="s">
        <v>1005</v>
      </c>
      <c r="B484" t="s">
        <v>676</v>
      </c>
      <c r="C484" t="s">
        <v>133</v>
      </c>
      <c r="D484" t="s">
        <v>336</v>
      </c>
      <c r="E484" t="s">
        <v>105</v>
      </c>
      <c r="F484">
        <v>40700</v>
      </c>
      <c r="G484" t="s">
        <v>911</v>
      </c>
      <c r="I484" t="s">
        <v>670</v>
      </c>
      <c r="J484">
        <v>2026</v>
      </c>
      <c r="K484">
        <v>7</v>
      </c>
      <c r="L484" t="s">
        <v>94</v>
      </c>
      <c r="M484" s="108">
        <v>198.701486375</v>
      </c>
      <c r="N484" s="108">
        <v>1</v>
      </c>
      <c r="O484" s="108">
        <v>198.701486375</v>
      </c>
      <c r="P484" t="s">
        <v>615</v>
      </c>
    </row>
    <row r="485" spans="1:16" x14ac:dyDescent="0.25">
      <c r="A485" t="s">
        <v>1005</v>
      </c>
      <c r="B485" t="s">
        <v>676</v>
      </c>
      <c r="C485" t="s">
        <v>133</v>
      </c>
      <c r="D485" t="s">
        <v>336</v>
      </c>
      <c r="E485" t="s">
        <v>93</v>
      </c>
      <c r="F485">
        <v>40700</v>
      </c>
      <c r="G485" t="s">
        <v>911</v>
      </c>
      <c r="I485" t="s">
        <v>253</v>
      </c>
      <c r="J485">
        <v>2026</v>
      </c>
      <c r="K485">
        <v>7</v>
      </c>
      <c r="L485" t="s">
        <v>94</v>
      </c>
      <c r="M485" s="108">
        <v>304.50841137499998</v>
      </c>
      <c r="N485" s="108">
        <v>1</v>
      </c>
      <c r="O485" s="108">
        <v>304.50841137499998</v>
      </c>
      <c r="P485" t="s">
        <v>615</v>
      </c>
    </row>
    <row r="486" spans="1:16" x14ac:dyDescent="0.25">
      <c r="A486" t="s">
        <v>1005</v>
      </c>
      <c r="B486" t="s">
        <v>676</v>
      </c>
      <c r="C486" t="s">
        <v>133</v>
      </c>
      <c r="D486" t="s">
        <v>336</v>
      </c>
      <c r="E486" t="s">
        <v>104</v>
      </c>
      <c r="F486">
        <v>40700</v>
      </c>
      <c r="G486" t="s">
        <v>911</v>
      </c>
      <c r="I486" t="s">
        <v>699</v>
      </c>
      <c r="J486">
        <v>2026</v>
      </c>
      <c r="K486">
        <v>7</v>
      </c>
      <c r="L486" t="s">
        <v>94</v>
      </c>
      <c r="M486" s="108">
        <v>158.945514</v>
      </c>
      <c r="N486" s="108">
        <v>1</v>
      </c>
      <c r="O486" s="108">
        <v>158.945514</v>
      </c>
      <c r="P486" t="s">
        <v>615</v>
      </c>
    </row>
    <row r="487" spans="1:16" x14ac:dyDescent="0.25">
      <c r="A487" t="s">
        <v>1005</v>
      </c>
      <c r="B487" t="s">
        <v>676</v>
      </c>
      <c r="C487" t="s">
        <v>133</v>
      </c>
      <c r="D487" t="s">
        <v>336</v>
      </c>
      <c r="E487" t="s">
        <v>104</v>
      </c>
      <c r="F487">
        <v>40700</v>
      </c>
      <c r="G487" t="s">
        <v>911</v>
      </c>
      <c r="I487" t="s">
        <v>120</v>
      </c>
      <c r="J487">
        <v>2026</v>
      </c>
      <c r="K487">
        <v>7</v>
      </c>
      <c r="L487" t="s">
        <v>94</v>
      </c>
      <c r="M487" s="108">
        <v>397.36378500000006</v>
      </c>
      <c r="N487" s="108">
        <v>1</v>
      </c>
      <c r="O487" s="108">
        <v>397.36378500000006</v>
      </c>
      <c r="P487" t="s">
        <v>615</v>
      </c>
    </row>
    <row r="488" spans="1:16" x14ac:dyDescent="0.25">
      <c r="A488" t="s">
        <v>1005</v>
      </c>
      <c r="B488" t="s">
        <v>881</v>
      </c>
      <c r="C488" t="s">
        <v>133</v>
      </c>
      <c r="D488" t="s">
        <v>336</v>
      </c>
      <c r="E488" t="s">
        <v>93</v>
      </c>
      <c r="F488">
        <v>40700</v>
      </c>
      <c r="G488" t="s">
        <v>911</v>
      </c>
      <c r="I488" t="s">
        <v>2482</v>
      </c>
      <c r="J488">
        <v>2026</v>
      </c>
      <c r="K488">
        <v>7</v>
      </c>
      <c r="L488" t="s">
        <v>94</v>
      </c>
      <c r="M488" s="108">
        <v>27.7547239375</v>
      </c>
      <c r="N488" s="108">
        <v>1</v>
      </c>
      <c r="O488" s="108">
        <v>27.7547239375</v>
      </c>
      <c r="P488" t="s">
        <v>615</v>
      </c>
    </row>
    <row r="489" spans="1:16" x14ac:dyDescent="0.25">
      <c r="A489" t="s">
        <v>1005</v>
      </c>
      <c r="B489" t="s">
        <v>881</v>
      </c>
      <c r="C489" t="s">
        <v>133</v>
      </c>
      <c r="D489" t="s">
        <v>336</v>
      </c>
      <c r="E489" t="s">
        <v>102</v>
      </c>
      <c r="F489">
        <v>40700</v>
      </c>
      <c r="G489" t="s">
        <v>911</v>
      </c>
      <c r="I489" t="s">
        <v>125</v>
      </c>
      <c r="J489">
        <v>2026</v>
      </c>
      <c r="K489">
        <v>7</v>
      </c>
      <c r="L489" t="s">
        <v>94</v>
      </c>
      <c r="M489" s="108">
        <v>121.14892912499998</v>
      </c>
      <c r="N489" s="108">
        <v>1</v>
      </c>
      <c r="O489" s="108">
        <v>121.14892912499998</v>
      </c>
      <c r="P489" t="s">
        <v>615</v>
      </c>
    </row>
    <row r="490" spans="1:16" x14ac:dyDescent="0.25">
      <c r="A490" t="s">
        <v>1005</v>
      </c>
      <c r="B490" t="s">
        <v>881</v>
      </c>
      <c r="C490" t="s">
        <v>133</v>
      </c>
      <c r="D490" t="s">
        <v>336</v>
      </c>
      <c r="E490" t="s">
        <v>93</v>
      </c>
      <c r="F490">
        <v>40700</v>
      </c>
      <c r="G490" t="s">
        <v>911</v>
      </c>
      <c r="I490" t="s">
        <v>253</v>
      </c>
      <c r="J490">
        <v>2026</v>
      </c>
      <c r="K490">
        <v>7</v>
      </c>
      <c r="L490" t="s">
        <v>94</v>
      </c>
      <c r="M490" s="108">
        <v>304.50841137499998</v>
      </c>
      <c r="N490" s="108">
        <v>1</v>
      </c>
      <c r="O490" s="108">
        <v>304.50841137499998</v>
      </c>
      <c r="P490" t="s">
        <v>615</v>
      </c>
    </row>
    <row r="491" spans="1:16" x14ac:dyDescent="0.25">
      <c r="A491" t="s">
        <v>1005</v>
      </c>
      <c r="B491" t="s">
        <v>881</v>
      </c>
      <c r="C491" t="s">
        <v>133</v>
      </c>
      <c r="D491" t="s">
        <v>336</v>
      </c>
      <c r="E491" t="s">
        <v>101</v>
      </c>
      <c r="F491">
        <v>40700</v>
      </c>
      <c r="G491" t="s">
        <v>911</v>
      </c>
      <c r="I491" t="s">
        <v>269</v>
      </c>
      <c r="J491">
        <v>2026</v>
      </c>
      <c r="K491">
        <v>7</v>
      </c>
      <c r="L491" t="s">
        <v>94</v>
      </c>
      <c r="M491" s="108">
        <v>460.48607499999997</v>
      </c>
      <c r="N491" s="108">
        <v>1</v>
      </c>
      <c r="O491" s="108">
        <v>460.48607499999997</v>
      </c>
      <c r="P491" t="s">
        <v>615</v>
      </c>
    </row>
    <row r="492" spans="1:16" x14ac:dyDescent="0.25">
      <c r="A492" t="s">
        <v>1005</v>
      </c>
      <c r="B492" t="s">
        <v>881</v>
      </c>
      <c r="C492" t="s">
        <v>133</v>
      </c>
      <c r="D492" t="s">
        <v>336</v>
      </c>
      <c r="E492" t="s">
        <v>104</v>
      </c>
      <c r="F492">
        <v>40700</v>
      </c>
      <c r="G492" t="s">
        <v>911</v>
      </c>
      <c r="I492" t="s">
        <v>699</v>
      </c>
      <c r="J492">
        <v>2026</v>
      </c>
      <c r="K492">
        <v>7</v>
      </c>
      <c r="L492" t="s">
        <v>94</v>
      </c>
      <c r="M492" s="108">
        <v>52.981838000000003</v>
      </c>
      <c r="N492" s="108">
        <v>1</v>
      </c>
      <c r="O492" s="108">
        <v>52.981838000000003</v>
      </c>
      <c r="P492" t="s">
        <v>615</v>
      </c>
    </row>
    <row r="493" spans="1:16" x14ac:dyDescent="0.25">
      <c r="A493" t="s">
        <v>1005</v>
      </c>
      <c r="B493" t="s">
        <v>881</v>
      </c>
      <c r="C493" t="s">
        <v>133</v>
      </c>
      <c r="D493" t="s">
        <v>336</v>
      </c>
      <c r="E493" t="s">
        <v>104</v>
      </c>
      <c r="F493">
        <v>40700</v>
      </c>
      <c r="G493" t="s">
        <v>911</v>
      </c>
      <c r="I493" t="s">
        <v>120</v>
      </c>
      <c r="J493">
        <v>2026</v>
      </c>
      <c r="K493">
        <v>7</v>
      </c>
      <c r="L493" t="s">
        <v>94</v>
      </c>
      <c r="M493" s="108">
        <v>132.45459499999998</v>
      </c>
      <c r="N493" s="108">
        <v>1</v>
      </c>
      <c r="O493" s="108">
        <v>132.45459499999998</v>
      </c>
      <c r="P493" t="s">
        <v>615</v>
      </c>
    </row>
    <row r="494" spans="1:16" x14ac:dyDescent="0.25">
      <c r="A494" t="s">
        <v>1005</v>
      </c>
      <c r="B494" t="s">
        <v>150</v>
      </c>
      <c r="C494" t="s">
        <v>133</v>
      </c>
      <c r="D494" t="s">
        <v>336</v>
      </c>
      <c r="E494" t="s">
        <v>105</v>
      </c>
      <c r="F494">
        <v>40700</v>
      </c>
      <c r="G494" t="s">
        <v>911</v>
      </c>
      <c r="I494" t="s">
        <v>670</v>
      </c>
      <c r="J494">
        <v>2026</v>
      </c>
      <c r="K494">
        <v>7</v>
      </c>
      <c r="L494" t="s">
        <v>94</v>
      </c>
      <c r="M494" s="108">
        <v>99.350743187500001</v>
      </c>
      <c r="N494" s="108">
        <v>1</v>
      </c>
      <c r="O494" s="108">
        <v>99.350743187500001</v>
      </c>
      <c r="P494" t="s">
        <v>615</v>
      </c>
    </row>
    <row r="495" spans="1:16" x14ac:dyDescent="0.25">
      <c r="A495" t="s">
        <v>1005</v>
      </c>
      <c r="B495" t="s">
        <v>150</v>
      </c>
      <c r="C495" t="s">
        <v>133</v>
      </c>
      <c r="D495" t="s">
        <v>336</v>
      </c>
      <c r="E495" t="s">
        <v>93</v>
      </c>
      <c r="F495">
        <v>40700</v>
      </c>
      <c r="G495" t="s">
        <v>911</v>
      </c>
      <c r="I495" t="s">
        <v>253</v>
      </c>
      <c r="J495">
        <v>2026</v>
      </c>
      <c r="K495">
        <v>7</v>
      </c>
      <c r="L495" t="s">
        <v>94</v>
      </c>
      <c r="M495" s="108">
        <v>304.50841137499998</v>
      </c>
      <c r="N495" s="108">
        <v>1</v>
      </c>
      <c r="O495" s="108">
        <v>304.50841137499998</v>
      </c>
      <c r="P495" t="s">
        <v>615</v>
      </c>
    </row>
    <row r="496" spans="1:16" x14ac:dyDescent="0.25">
      <c r="A496" t="s">
        <v>1005</v>
      </c>
      <c r="B496" t="s">
        <v>2248</v>
      </c>
      <c r="C496" t="s">
        <v>133</v>
      </c>
      <c r="D496" t="s">
        <v>336</v>
      </c>
      <c r="E496" t="s">
        <v>93</v>
      </c>
      <c r="F496">
        <v>40700</v>
      </c>
      <c r="G496" t="s">
        <v>911</v>
      </c>
      <c r="I496" t="s">
        <v>2482</v>
      </c>
      <c r="J496">
        <v>2026</v>
      </c>
      <c r="K496">
        <v>7</v>
      </c>
      <c r="L496" t="s">
        <v>94</v>
      </c>
      <c r="M496" s="108">
        <v>27.7547239375</v>
      </c>
      <c r="N496" s="108">
        <v>1</v>
      </c>
      <c r="O496" s="108">
        <v>27.7547239375</v>
      </c>
      <c r="P496" t="s">
        <v>615</v>
      </c>
    </row>
    <row r="497" spans="1:16" x14ac:dyDescent="0.25">
      <c r="A497" t="s">
        <v>1005</v>
      </c>
      <c r="B497" t="s">
        <v>2248</v>
      </c>
      <c r="C497" t="s">
        <v>133</v>
      </c>
      <c r="D497" t="s">
        <v>336</v>
      </c>
      <c r="E497" t="s">
        <v>93</v>
      </c>
      <c r="F497">
        <v>40700</v>
      </c>
      <c r="G497" t="s">
        <v>911</v>
      </c>
      <c r="I497" t="s">
        <v>253</v>
      </c>
      <c r="J497">
        <v>2026</v>
      </c>
      <c r="K497">
        <v>7</v>
      </c>
      <c r="L497" t="s">
        <v>94</v>
      </c>
      <c r="M497" s="108">
        <v>304.50841137499998</v>
      </c>
      <c r="N497" s="108">
        <v>1</v>
      </c>
      <c r="O497" s="108">
        <v>304.50841137499998</v>
      </c>
      <c r="P497" t="s">
        <v>615</v>
      </c>
    </row>
    <row r="498" spans="1:16" x14ac:dyDescent="0.25">
      <c r="A498" t="s">
        <v>1005</v>
      </c>
      <c r="B498" t="s">
        <v>2248</v>
      </c>
      <c r="C498" t="s">
        <v>133</v>
      </c>
      <c r="D498" t="s">
        <v>336</v>
      </c>
      <c r="E498" t="s">
        <v>101</v>
      </c>
      <c r="F498">
        <v>40700</v>
      </c>
      <c r="G498" t="s">
        <v>911</v>
      </c>
      <c r="I498" t="s">
        <v>269</v>
      </c>
      <c r="J498">
        <v>2026</v>
      </c>
      <c r="K498">
        <v>7</v>
      </c>
      <c r="L498" t="s">
        <v>94</v>
      </c>
      <c r="M498" s="108">
        <v>477.67894999999999</v>
      </c>
      <c r="N498" s="108">
        <v>1</v>
      </c>
      <c r="O498" s="108">
        <v>477.67894999999999</v>
      </c>
      <c r="P498" t="s">
        <v>615</v>
      </c>
    </row>
    <row r="499" spans="1:16" x14ac:dyDescent="0.25">
      <c r="A499" t="s">
        <v>1005</v>
      </c>
      <c r="B499" t="s">
        <v>677</v>
      </c>
      <c r="C499" t="s">
        <v>133</v>
      </c>
      <c r="D499" t="s">
        <v>336</v>
      </c>
      <c r="E499" t="s">
        <v>105</v>
      </c>
      <c r="F499">
        <v>40700</v>
      </c>
      <c r="G499" t="s">
        <v>911</v>
      </c>
      <c r="I499" t="s">
        <v>670</v>
      </c>
      <c r="J499">
        <v>2026</v>
      </c>
      <c r="K499">
        <v>7</v>
      </c>
      <c r="L499" t="s">
        <v>94</v>
      </c>
      <c r="M499" s="108">
        <v>99.350743187500001</v>
      </c>
      <c r="N499" s="108">
        <v>1</v>
      </c>
      <c r="O499" s="108">
        <v>99.350743187500001</v>
      </c>
      <c r="P499" t="s">
        <v>615</v>
      </c>
    </row>
    <row r="500" spans="1:16" x14ac:dyDescent="0.25">
      <c r="A500" t="s">
        <v>1005</v>
      </c>
      <c r="B500" t="s">
        <v>677</v>
      </c>
      <c r="C500" t="s">
        <v>133</v>
      </c>
      <c r="D500" t="s">
        <v>336</v>
      </c>
      <c r="E500" t="s">
        <v>93</v>
      </c>
      <c r="F500">
        <v>40700</v>
      </c>
      <c r="G500" t="s">
        <v>911</v>
      </c>
      <c r="I500" t="s">
        <v>253</v>
      </c>
      <c r="J500">
        <v>2026</v>
      </c>
      <c r="K500">
        <v>7</v>
      </c>
      <c r="L500" t="s">
        <v>94</v>
      </c>
      <c r="M500" s="108">
        <v>304.50841137499998</v>
      </c>
      <c r="N500" s="108">
        <v>1</v>
      </c>
      <c r="O500" s="108">
        <v>304.50841137499998</v>
      </c>
      <c r="P500" t="s">
        <v>615</v>
      </c>
    </row>
    <row r="501" spans="1:16" x14ac:dyDescent="0.25">
      <c r="A501" t="s">
        <v>1005</v>
      </c>
      <c r="B501" t="s">
        <v>677</v>
      </c>
      <c r="C501" t="s">
        <v>133</v>
      </c>
      <c r="D501" t="s">
        <v>336</v>
      </c>
      <c r="E501" t="s">
        <v>104</v>
      </c>
      <c r="F501">
        <v>40700</v>
      </c>
      <c r="G501" t="s">
        <v>911</v>
      </c>
      <c r="I501" t="s">
        <v>120</v>
      </c>
      <c r="J501">
        <v>2026</v>
      </c>
      <c r="K501">
        <v>7</v>
      </c>
      <c r="L501" t="s">
        <v>94</v>
      </c>
      <c r="M501" s="108">
        <v>132.45459499999998</v>
      </c>
      <c r="N501" s="108">
        <v>1</v>
      </c>
      <c r="O501" s="108">
        <v>132.45459499999998</v>
      </c>
      <c r="P501" t="s">
        <v>615</v>
      </c>
    </row>
    <row r="502" spans="1:16" x14ac:dyDescent="0.25">
      <c r="A502" t="s">
        <v>1005</v>
      </c>
      <c r="B502" t="s">
        <v>677</v>
      </c>
      <c r="C502" t="s">
        <v>133</v>
      </c>
      <c r="D502" t="s">
        <v>336</v>
      </c>
      <c r="E502" t="s">
        <v>105</v>
      </c>
      <c r="F502">
        <v>40700</v>
      </c>
      <c r="G502" t="s">
        <v>911</v>
      </c>
      <c r="I502" t="s">
        <v>144</v>
      </c>
      <c r="J502">
        <v>2026</v>
      </c>
      <c r="K502">
        <v>7</v>
      </c>
      <c r="L502" t="s">
        <v>94</v>
      </c>
      <c r="M502" s="108">
        <v>99.350743187500001</v>
      </c>
      <c r="N502" s="108">
        <v>1</v>
      </c>
      <c r="O502" s="108">
        <v>99.350743187500001</v>
      </c>
      <c r="P502" t="s">
        <v>615</v>
      </c>
    </row>
    <row r="503" spans="1:16" x14ac:dyDescent="0.25">
      <c r="A503" t="s">
        <v>1005</v>
      </c>
      <c r="B503" t="s">
        <v>677</v>
      </c>
      <c r="C503" t="s">
        <v>133</v>
      </c>
      <c r="D503" t="s">
        <v>336</v>
      </c>
      <c r="E503" t="s">
        <v>105</v>
      </c>
      <c r="F503">
        <v>40700</v>
      </c>
      <c r="G503" t="s">
        <v>911</v>
      </c>
      <c r="I503" t="s">
        <v>158</v>
      </c>
      <c r="J503">
        <v>2026</v>
      </c>
      <c r="K503">
        <v>7</v>
      </c>
      <c r="L503" t="s">
        <v>94</v>
      </c>
      <c r="M503" s="108">
        <v>170.29036762499999</v>
      </c>
      <c r="N503" s="108">
        <v>1</v>
      </c>
      <c r="O503" s="108">
        <v>170.29036762499999</v>
      </c>
      <c r="P503" t="s">
        <v>615</v>
      </c>
    </row>
    <row r="504" spans="1:16" x14ac:dyDescent="0.25">
      <c r="A504" t="s">
        <v>1005</v>
      </c>
      <c r="B504" t="s">
        <v>3196</v>
      </c>
      <c r="C504" t="s">
        <v>133</v>
      </c>
      <c r="D504" t="s">
        <v>336</v>
      </c>
      <c r="E504" t="s">
        <v>93</v>
      </c>
      <c r="F504">
        <v>40700</v>
      </c>
      <c r="G504" t="s">
        <v>911</v>
      </c>
      <c r="I504" t="s">
        <v>658</v>
      </c>
      <c r="J504">
        <v>2026</v>
      </c>
      <c r="K504">
        <v>7</v>
      </c>
      <c r="L504" t="s">
        <v>94</v>
      </c>
      <c r="M504" s="108">
        <v>242.78770512500003</v>
      </c>
      <c r="N504" s="108">
        <v>1</v>
      </c>
      <c r="O504" s="108">
        <v>242.78770512500003</v>
      </c>
      <c r="P504" t="s">
        <v>615</v>
      </c>
    </row>
    <row r="505" spans="1:16" x14ac:dyDescent="0.25">
      <c r="A505" t="s">
        <v>1005</v>
      </c>
      <c r="B505" t="s">
        <v>3196</v>
      </c>
      <c r="C505" t="s">
        <v>133</v>
      </c>
      <c r="D505" t="s">
        <v>336</v>
      </c>
      <c r="E505" t="s">
        <v>93</v>
      </c>
      <c r="F505">
        <v>40700</v>
      </c>
      <c r="G505" t="s">
        <v>911</v>
      </c>
      <c r="I505" t="s">
        <v>253</v>
      </c>
      <c r="J505">
        <v>2026</v>
      </c>
      <c r="K505">
        <v>7</v>
      </c>
      <c r="L505" t="s">
        <v>94</v>
      </c>
      <c r="M505" s="108">
        <v>304.50841137499998</v>
      </c>
      <c r="N505" s="108">
        <v>1</v>
      </c>
      <c r="O505" s="108">
        <v>304.50841137499998</v>
      </c>
      <c r="P505" t="s">
        <v>615</v>
      </c>
    </row>
    <row r="506" spans="1:16" x14ac:dyDescent="0.25">
      <c r="A506" t="s">
        <v>1005</v>
      </c>
      <c r="B506" t="s">
        <v>152</v>
      </c>
      <c r="C506" t="s">
        <v>133</v>
      </c>
      <c r="D506" t="s">
        <v>336</v>
      </c>
      <c r="E506" t="s">
        <v>93</v>
      </c>
      <c r="F506">
        <v>40700</v>
      </c>
      <c r="G506" t="s">
        <v>911</v>
      </c>
      <c r="I506" t="s">
        <v>680</v>
      </c>
      <c r="J506">
        <v>2026</v>
      </c>
      <c r="K506">
        <v>7</v>
      </c>
      <c r="L506" t="s">
        <v>94</v>
      </c>
      <c r="M506" s="108">
        <v>61.495376687500006</v>
      </c>
      <c r="N506" s="108">
        <v>1</v>
      </c>
      <c r="O506" s="108">
        <v>61.495376687500006</v>
      </c>
      <c r="P506" t="s">
        <v>615</v>
      </c>
    </row>
    <row r="507" spans="1:16" x14ac:dyDescent="0.25">
      <c r="A507" t="s">
        <v>1005</v>
      </c>
      <c r="B507" t="s">
        <v>152</v>
      </c>
      <c r="C507" t="s">
        <v>133</v>
      </c>
      <c r="D507" t="s">
        <v>336</v>
      </c>
      <c r="E507" t="s">
        <v>102</v>
      </c>
      <c r="F507">
        <v>40700</v>
      </c>
      <c r="G507" t="s">
        <v>911</v>
      </c>
      <c r="I507" t="s">
        <v>125</v>
      </c>
      <c r="J507">
        <v>2026</v>
      </c>
      <c r="K507">
        <v>7</v>
      </c>
      <c r="L507" t="s">
        <v>94</v>
      </c>
      <c r="M507" s="108">
        <v>246.05008531250002</v>
      </c>
      <c r="N507" s="108">
        <v>1</v>
      </c>
      <c r="O507" s="108">
        <v>246.05008531250002</v>
      </c>
      <c r="P507" t="s">
        <v>615</v>
      </c>
    </row>
    <row r="508" spans="1:16" x14ac:dyDescent="0.25">
      <c r="A508" t="s">
        <v>1005</v>
      </c>
      <c r="B508" t="s">
        <v>152</v>
      </c>
      <c r="C508" t="s">
        <v>133</v>
      </c>
      <c r="D508" t="s">
        <v>336</v>
      </c>
      <c r="E508" t="s">
        <v>102</v>
      </c>
      <c r="F508">
        <v>40700</v>
      </c>
      <c r="G508" t="s">
        <v>911</v>
      </c>
      <c r="I508" t="s">
        <v>186</v>
      </c>
      <c r="J508">
        <v>2026</v>
      </c>
      <c r="K508">
        <v>7</v>
      </c>
      <c r="L508" t="s">
        <v>94</v>
      </c>
      <c r="M508" s="108">
        <v>353.10122137500008</v>
      </c>
      <c r="N508" s="108">
        <v>1</v>
      </c>
      <c r="O508" s="108">
        <v>353.10122137500008</v>
      </c>
      <c r="P508" t="s">
        <v>615</v>
      </c>
    </row>
    <row r="509" spans="1:16" x14ac:dyDescent="0.25">
      <c r="A509" t="s">
        <v>1005</v>
      </c>
      <c r="B509" t="s">
        <v>152</v>
      </c>
      <c r="C509" t="s">
        <v>133</v>
      </c>
      <c r="D509" t="s">
        <v>336</v>
      </c>
      <c r="E509" t="s">
        <v>93</v>
      </c>
      <c r="F509">
        <v>40700</v>
      </c>
      <c r="G509" t="s">
        <v>911</v>
      </c>
      <c r="I509" t="s">
        <v>191</v>
      </c>
      <c r="J509">
        <v>2026</v>
      </c>
      <c r="K509">
        <v>7</v>
      </c>
      <c r="L509" t="s">
        <v>94</v>
      </c>
      <c r="M509" s="108">
        <v>173.97401612499999</v>
      </c>
      <c r="N509" s="108">
        <v>1</v>
      </c>
      <c r="O509" s="108">
        <v>173.97401612499999</v>
      </c>
      <c r="P509" t="s">
        <v>615</v>
      </c>
    </row>
    <row r="510" spans="1:16" x14ac:dyDescent="0.25">
      <c r="A510" t="s">
        <v>1005</v>
      </c>
      <c r="B510" t="s">
        <v>152</v>
      </c>
      <c r="C510" t="s">
        <v>133</v>
      </c>
      <c r="D510" t="s">
        <v>336</v>
      </c>
      <c r="E510" t="s">
        <v>93</v>
      </c>
      <c r="F510">
        <v>40700</v>
      </c>
      <c r="G510" t="s">
        <v>911</v>
      </c>
      <c r="I510" t="s">
        <v>168</v>
      </c>
      <c r="J510">
        <v>2026</v>
      </c>
      <c r="K510">
        <v>7</v>
      </c>
      <c r="L510" t="s">
        <v>94</v>
      </c>
      <c r="M510" s="108">
        <v>123.0005503125</v>
      </c>
      <c r="N510" s="108">
        <v>1</v>
      </c>
      <c r="O510" s="108">
        <v>123.0005503125</v>
      </c>
      <c r="P510" t="s">
        <v>615</v>
      </c>
    </row>
    <row r="511" spans="1:16" x14ac:dyDescent="0.25">
      <c r="A511" t="s">
        <v>1005</v>
      </c>
      <c r="B511" t="s">
        <v>152</v>
      </c>
      <c r="C511" t="s">
        <v>133</v>
      </c>
      <c r="D511" t="s">
        <v>336</v>
      </c>
      <c r="E511" t="s">
        <v>93</v>
      </c>
      <c r="F511">
        <v>40700</v>
      </c>
      <c r="G511" t="s">
        <v>911</v>
      </c>
      <c r="I511" t="s">
        <v>253</v>
      </c>
      <c r="J511">
        <v>2026</v>
      </c>
      <c r="K511">
        <v>7</v>
      </c>
      <c r="L511" t="s">
        <v>94</v>
      </c>
      <c r="M511" s="108">
        <v>304.50841137499998</v>
      </c>
      <c r="N511" s="108">
        <v>1</v>
      </c>
      <c r="O511" s="108">
        <v>304.50841137499998</v>
      </c>
      <c r="P511" t="s">
        <v>615</v>
      </c>
    </row>
    <row r="512" spans="1:16" x14ac:dyDescent="0.25">
      <c r="A512" t="s">
        <v>1005</v>
      </c>
      <c r="B512" t="s">
        <v>152</v>
      </c>
      <c r="C512" t="s">
        <v>133</v>
      </c>
      <c r="D512" t="s">
        <v>336</v>
      </c>
      <c r="E512" t="s">
        <v>105</v>
      </c>
      <c r="F512">
        <v>40700</v>
      </c>
      <c r="G512" t="s">
        <v>911</v>
      </c>
      <c r="I512" t="s">
        <v>144</v>
      </c>
      <c r="J512">
        <v>2026</v>
      </c>
      <c r="K512">
        <v>7</v>
      </c>
      <c r="L512" t="s">
        <v>94</v>
      </c>
      <c r="M512" s="108">
        <v>99.350743187500001</v>
      </c>
      <c r="N512" s="108">
        <v>1</v>
      </c>
      <c r="O512" s="108">
        <v>99.350743187500001</v>
      </c>
      <c r="P512" t="s">
        <v>615</v>
      </c>
    </row>
    <row r="513" spans="1:16" x14ac:dyDescent="0.25">
      <c r="A513" t="s">
        <v>1005</v>
      </c>
      <c r="B513" t="s">
        <v>152</v>
      </c>
      <c r="C513" t="s">
        <v>133</v>
      </c>
      <c r="D513" t="s">
        <v>336</v>
      </c>
      <c r="E513" t="s">
        <v>93</v>
      </c>
      <c r="F513">
        <v>40700</v>
      </c>
      <c r="G513" t="s">
        <v>911</v>
      </c>
      <c r="I513" t="s">
        <v>619</v>
      </c>
      <c r="J513">
        <v>2026</v>
      </c>
      <c r="K513">
        <v>7</v>
      </c>
      <c r="L513" t="s">
        <v>94</v>
      </c>
      <c r="M513" s="108">
        <v>124.93054699999999</v>
      </c>
      <c r="N513" s="108">
        <v>1</v>
      </c>
      <c r="O513" s="108">
        <v>124.93054699999999</v>
      </c>
      <c r="P513" t="s">
        <v>615</v>
      </c>
    </row>
    <row r="514" spans="1:16" x14ac:dyDescent="0.25">
      <c r="A514" t="s">
        <v>1005</v>
      </c>
      <c r="B514" t="s">
        <v>678</v>
      </c>
      <c r="C514" t="s">
        <v>133</v>
      </c>
      <c r="D514" t="s">
        <v>336</v>
      </c>
      <c r="E514" t="s">
        <v>102</v>
      </c>
      <c r="F514">
        <v>40700</v>
      </c>
      <c r="G514" t="s">
        <v>911</v>
      </c>
      <c r="I514" t="s">
        <v>125</v>
      </c>
      <c r="J514">
        <v>2026</v>
      </c>
      <c r="K514">
        <v>7</v>
      </c>
      <c r="L514" t="s">
        <v>94</v>
      </c>
      <c r="M514" s="108">
        <v>493.706868375</v>
      </c>
      <c r="N514" s="108">
        <v>1</v>
      </c>
      <c r="O514" s="108">
        <v>493.706868375</v>
      </c>
      <c r="P514" t="s">
        <v>615</v>
      </c>
    </row>
    <row r="515" spans="1:16" x14ac:dyDescent="0.25">
      <c r="A515" t="s">
        <v>1005</v>
      </c>
      <c r="B515" t="s">
        <v>678</v>
      </c>
      <c r="C515" t="s">
        <v>133</v>
      </c>
      <c r="D515" t="s">
        <v>336</v>
      </c>
      <c r="E515" t="s">
        <v>93</v>
      </c>
      <c r="F515">
        <v>40700</v>
      </c>
      <c r="G515" t="s">
        <v>911</v>
      </c>
      <c r="I515" t="s">
        <v>658</v>
      </c>
      <c r="J515">
        <v>2026</v>
      </c>
      <c r="K515">
        <v>7</v>
      </c>
      <c r="L515" t="s">
        <v>94</v>
      </c>
      <c r="M515" s="108">
        <v>242.78770512500003</v>
      </c>
      <c r="N515" s="108">
        <v>1</v>
      </c>
      <c r="O515" s="108">
        <v>242.78770512500003</v>
      </c>
      <c r="P515" t="s">
        <v>615</v>
      </c>
    </row>
    <row r="516" spans="1:16" x14ac:dyDescent="0.25">
      <c r="A516" t="s">
        <v>1005</v>
      </c>
      <c r="B516" t="s">
        <v>678</v>
      </c>
      <c r="C516" t="s">
        <v>133</v>
      </c>
      <c r="D516" t="s">
        <v>336</v>
      </c>
      <c r="E516" t="s">
        <v>93</v>
      </c>
      <c r="F516">
        <v>40700</v>
      </c>
      <c r="G516" t="s">
        <v>911</v>
      </c>
      <c r="I516" t="s">
        <v>253</v>
      </c>
      <c r="J516">
        <v>2026</v>
      </c>
      <c r="K516">
        <v>7</v>
      </c>
      <c r="L516" t="s">
        <v>94</v>
      </c>
      <c r="M516" s="108">
        <v>304.50841137499998</v>
      </c>
      <c r="N516" s="108">
        <v>1</v>
      </c>
      <c r="O516" s="108">
        <v>304.50841137499998</v>
      </c>
      <c r="P516" t="s">
        <v>615</v>
      </c>
    </row>
    <row r="517" spans="1:16" x14ac:dyDescent="0.25">
      <c r="A517" t="s">
        <v>1005</v>
      </c>
      <c r="B517" t="s">
        <v>678</v>
      </c>
      <c r="C517" t="s">
        <v>133</v>
      </c>
      <c r="D517" t="s">
        <v>336</v>
      </c>
      <c r="E517" t="s">
        <v>104</v>
      </c>
      <c r="F517">
        <v>40700</v>
      </c>
      <c r="G517" t="s">
        <v>911</v>
      </c>
      <c r="I517" t="s">
        <v>699</v>
      </c>
      <c r="J517">
        <v>2026</v>
      </c>
      <c r="K517">
        <v>7</v>
      </c>
      <c r="L517" t="s">
        <v>94</v>
      </c>
      <c r="M517" s="108">
        <v>105.96367600000001</v>
      </c>
      <c r="N517" s="108">
        <v>1</v>
      </c>
      <c r="O517" s="108">
        <v>105.96367600000001</v>
      </c>
      <c r="P517" t="s">
        <v>615</v>
      </c>
    </row>
    <row r="518" spans="1:16" x14ac:dyDescent="0.25">
      <c r="A518" t="s">
        <v>1005</v>
      </c>
      <c r="B518" t="s">
        <v>678</v>
      </c>
      <c r="C518" t="s">
        <v>133</v>
      </c>
      <c r="D518" t="s">
        <v>336</v>
      </c>
      <c r="E518" t="s">
        <v>104</v>
      </c>
      <c r="F518">
        <v>40700</v>
      </c>
      <c r="G518" t="s">
        <v>911</v>
      </c>
      <c r="I518" t="s">
        <v>120</v>
      </c>
      <c r="J518">
        <v>2026</v>
      </c>
      <c r="K518">
        <v>7</v>
      </c>
      <c r="L518" t="s">
        <v>94</v>
      </c>
      <c r="M518" s="108">
        <v>264.90918999999997</v>
      </c>
      <c r="N518" s="108">
        <v>1</v>
      </c>
      <c r="O518" s="108">
        <v>264.90918999999997</v>
      </c>
      <c r="P518" t="s">
        <v>615</v>
      </c>
    </row>
    <row r="519" spans="1:16" x14ac:dyDescent="0.25">
      <c r="A519" t="s">
        <v>1005</v>
      </c>
      <c r="B519" t="s">
        <v>882</v>
      </c>
      <c r="C519" t="s">
        <v>133</v>
      </c>
      <c r="D519" t="s">
        <v>336</v>
      </c>
      <c r="E519" t="s">
        <v>93</v>
      </c>
      <c r="F519">
        <v>40700</v>
      </c>
      <c r="G519" t="s">
        <v>911</v>
      </c>
      <c r="I519" t="s">
        <v>2482</v>
      </c>
      <c r="J519">
        <v>2026</v>
      </c>
      <c r="K519">
        <v>7</v>
      </c>
      <c r="L519" t="s">
        <v>94</v>
      </c>
      <c r="M519" s="108">
        <v>27.7547239375</v>
      </c>
      <c r="N519" s="108">
        <v>1</v>
      </c>
      <c r="O519" s="108">
        <v>27.7547239375</v>
      </c>
      <c r="P519" t="s">
        <v>615</v>
      </c>
    </row>
    <row r="520" spans="1:16" x14ac:dyDescent="0.25">
      <c r="A520" t="s">
        <v>1005</v>
      </c>
      <c r="B520" t="s">
        <v>882</v>
      </c>
      <c r="C520" t="s">
        <v>133</v>
      </c>
      <c r="D520" t="s">
        <v>336</v>
      </c>
      <c r="E520" t="s">
        <v>102</v>
      </c>
      <c r="F520">
        <v>40700</v>
      </c>
      <c r="G520" t="s">
        <v>911</v>
      </c>
      <c r="I520" t="s">
        <v>125</v>
      </c>
      <c r="J520">
        <v>2026</v>
      </c>
      <c r="K520">
        <v>7</v>
      </c>
      <c r="L520" t="s">
        <v>94</v>
      </c>
      <c r="M520" s="108">
        <v>234.85218575000002</v>
      </c>
      <c r="N520" s="108">
        <v>1</v>
      </c>
      <c r="O520" s="108">
        <v>234.85218575000002</v>
      </c>
      <c r="P520" t="s">
        <v>615</v>
      </c>
    </row>
    <row r="521" spans="1:16" x14ac:dyDescent="0.25">
      <c r="A521" t="s">
        <v>1005</v>
      </c>
      <c r="B521" t="s">
        <v>882</v>
      </c>
      <c r="C521" t="s">
        <v>133</v>
      </c>
      <c r="D521" t="s">
        <v>336</v>
      </c>
      <c r="E521" t="s">
        <v>93</v>
      </c>
      <c r="F521">
        <v>40700</v>
      </c>
      <c r="G521" t="s">
        <v>911</v>
      </c>
      <c r="I521" t="s">
        <v>253</v>
      </c>
      <c r="J521">
        <v>2026</v>
      </c>
      <c r="K521">
        <v>7</v>
      </c>
      <c r="L521" t="s">
        <v>94</v>
      </c>
      <c r="M521" s="108">
        <v>304.50841137499998</v>
      </c>
      <c r="N521" s="108">
        <v>1</v>
      </c>
      <c r="O521" s="108">
        <v>304.50841137499998</v>
      </c>
      <c r="P521" t="s">
        <v>615</v>
      </c>
    </row>
    <row r="522" spans="1:16" x14ac:dyDescent="0.25">
      <c r="A522" t="s">
        <v>1005</v>
      </c>
      <c r="B522" t="s">
        <v>882</v>
      </c>
      <c r="C522" t="s">
        <v>133</v>
      </c>
      <c r="D522" t="s">
        <v>336</v>
      </c>
      <c r="E522" t="s">
        <v>101</v>
      </c>
      <c r="F522">
        <v>40700</v>
      </c>
      <c r="G522" t="s">
        <v>911</v>
      </c>
      <c r="I522" t="s">
        <v>269</v>
      </c>
      <c r="J522">
        <v>2026</v>
      </c>
      <c r="K522">
        <v>7</v>
      </c>
      <c r="L522" t="s">
        <v>94</v>
      </c>
      <c r="M522" s="108">
        <v>460.50322499999999</v>
      </c>
      <c r="N522" s="108">
        <v>1</v>
      </c>
      <c r="O522" s="108">
        <v>460.50322499999999</v>
      </c>
      <c r="P522" t="s">
        <v>615</v>
      </c>
    </row>
    <row r="523" spans="1:16" x14ac:dyDescent="0.25">
      <c r="A523" t="s">
        <v>1005</v>
      </c>
      <c r="B523" t="s">
        <v>161</v>
      </c>
      <c r="C523" t="s">
        <v>133</v>
      </c>
      <c r="D523" t="s">
        <v>336</v>
      </c>
      <c r="E523" t="s">
        <v>102</v>
      </c>
      <c r="F523">
        <v>40700</v>
      </c>
      <c r="G523" t="s">
        <v>911</v>
      </c>
      <c r="I523" t="s">
        <v>125</v>
      </c>
      <c r="J523">
        <v>2026</v>
      </c>
      <c r="K523">
        <v>7</v>
      </c>
      <c r="L523" t="s">
        <v>94</v>
      </c>
      <c r="M523" s="108">
        <v>488.30875581250007</v>
      </c>
      <c r="N523" s="108">
        <v>1</v>
      </c>
      <c r="O523" s="108">
        <v>488.30875581250007</v>
      </c>
      <c r="P523" t="s">
        <v>615</v>
      </c>
    </row>
    <row r="524" spans="1:16" x14ac:dyDescent="0.25">
      <c r="A524" t="s">
        <v>1005</v>
      </c>
      <c r="B524" t="s">
        <v>161</v>
      </c>
      <c r="C524" t="s">
        <v>133</v>
      </c>
      <c r="D524" t="s">
        <v>336</v>
      </c>
      <c r="E524" t="s">
        <v>105</v>
      </c>
      <c r="F524">
        <v>40700</v>
      </c>
      <c r="G524" t="s">
        <v>911</v>
      </c>
      <c r="I524" t="s">
        <v>670</v>
      </c>
      <c r="J524">
        <v>2026</v>
      </c>
      <c r="K524">
        <v>7</v>
      </c>
      <c r="L524" t="s">
        <v>94</v>
      </c>
      <c r="M524" s="108">
        <v>99.350743187500001</v>
      </c>
      <c r="N524" s="108">
        <v>1</v>
      </c>
      <c r="O524" s="108">
        <v>99.350743187500001</v>
      </c>
      <c r="P524" t="s">
        <v>615</v>
      </c>
    </row>
    <row r="525" spans="1:16" x14ac:dyDescent="0.25">
      <c r="A525" t="s">
        <v>1005</v>
      </c>
      <c r="B525" t="s">
        <v>161</v>
      </c>
      <c r="C525" t="s">
        <v>133</v>
      </c>
      <c r="D525" t="s">
        <v>336</v>
      </c>
      <c r="E525" t="s">
        <v>93</v>
      </c>
      <c r="F525">
        <v>40700</v>
      </c>
      <c r="G525" t="s">
        <v>911</v>
      </c>
      <c r="I525" t="s">
        <v>253</v>
      </c>
      <c r="J525">
        <v>2026</v>
      </c>
      <c r="K525">
        <v>7</v>
      </c>
      <c r="L525" t="s">
        <v>94</v>
      </c>
      <c r="M525" s="108">
        <v>304.50841137499998</v>
      </c>
      <c r="N525" s="108">
        <v>1</v>
      </c>
      <c r="O525" s="108">
        <v>304.50841137499998</v>
      </c>
      <c r="P525" t="s">
        <v>615</v>
      </c>
    </row>
    <row r="526" spans="1:16" x14ac:dyDescent="0.25">
      <c r="A526" t="s">
        <v>1005</v>
      </c>
      <c r="B526" t="s">
        <v>161</v>
      </c>
      <c r="C526" t="s">
        <v>133</v>
      </c>
      <c r="D526" t="s">
        <v>336</v>
      </c>
      <c r="E526" t="s">
        <v>104</v>
      </c>
      <c r="F526">
        <v>40700</v>
      </c>
      <c r="G526" t="s">
        <v>911</v>
      </c>
      <c r="I526" t="s">
        <v>699</v>
      </c>
      <c r="J526">
        <v>2026</v>
      </c>
      <c r="K526">
        <v>7</v>
      </c>
      <c r="L526" t="s">
        <v>94</v>
      </c>
      <c r="M526" s="108">
        <v>105.96367600000001</v>
      </c>
      <c r="N526" s="108">
        <v>1</v>
      </c>
      <c r="O526" s="108">
        <v>105.96367600000001</v>
      </c>
      <c r="P526" t="s">
        <v>615</v>
      </c>
    </row>
    <row r="527" spans="1:16" x14ac:dyDescent="0.25">
      <c r="A527" t="s">
        <v>1005</v>
      </c>
      <c r="B527" t="s">
        <v>161</v>
      </c>
      <c r="C527" t="s">
        <v>133</v>
      </c>
      <c r="D527" t="s">
        <v>336</v>
      </c>
      <c r="E527" t="s">
        <v>104</v>
      </c>
      <c r="F527">
        <v>40700</v>
      </c>
      <c r="G527" t="s">
        <v>911</v>
      </c>
      <c r="I527" t="s">
        <v>120</v>
      </c>
      <c r="J527">
        <v>2026</v>
      </c>
      <c r="K527">
        <v>7</v>
      </c>
      <c r="L527" t="s">
        <v>94</v>
      </c>
      <c r="M527" s="108">
        <v>264.90918999999997</v>
      </c>
      <c r="N527" s="108">
        <v>1</v>
      </c>
      <c r="O527" s="108">
        <v>264.90918999999997</v>
      </c>
      <c r="P527" t="s">
        <v>615</v>
      </c>
    </row>
    <row r="528" spans="1:16" x14ac:dyDescent="0.25">
      <c r="A528" t="s">
        <v>1005</v>
      </c>
      <c r="B528" t="s">
        <v>163</v>
      </c>
      <c r="C528" t="s">
        <v>133</v>
      </c>
      <c r="D528" t="s">
        <v>336</v>
      </c>
      <c r="E528" t="s">
        <v>93</v>
      </c>
      <c r="F528">
        <v>40700</v>
      </c>
      <c r="G528" t="s">
        <v>911</v>
      </c>
      <c r="I528" t="s">
        <v>2482</v>
      </c>
      <c r="J528">
        <v>2026</v>
      </c>
      <c r="K528">
        <v>7</v>
      </c>
      <c r="L528" t="s">
        <v>94</v>
      </c>
      <c r="M528" s="108">
        <v>27.7547239375</v>
      </c>
      <c r="N528" s="108">
        <v>1</v>
      </c>
      <c r="O528" s="108">
        <v>27.7547239375</v>
      </c>
      <c r="P528" t="s">
        <v>615</v>
      </c>
    </row>
    <row r="529" spans="1:16" x14ac:dyDescent="0.25">
      <c r="A529" t="s">
        <v>1005</v>
      </c>
      <c r="B529" t="s">
        <v>163</v>
      </c>
      <c r="C529" t="s">
        <v>133</v>
      </c>
      <c r="D529" t="s">
        <v>336</v>
      </c>
      <c r="E529" t="s">
        <v>102</v>
      </c>
      <c r="F529">
        <v>40700</v>
      </c>
      <c r="G529" t="s">
        <v>911</v>
      </c>
      <c r="I529" t="s">
        <v>125</v>
      </c>
      <c r="J529">
        <v>2026</v>
      </c>
      <c r="K529">
        <v>7</v>
      </c>
      <c r="L529" t="s">
        <v>94</v>
      </c>
      <c r="M529" s="108">
        <v>118.06289381250001</v>
      </c>
      <c r="N529" s="108">
        <v>1</v>
      </c>
      <c r="O529" s="108">
        <v>118.06289381250001</v>
      </c>
      <c r="P529" t="s">
        <v>615</v>
      </c>
    </row>
    <row r="530" spans="1:16" x14ac:dyDescent="0.25">
      <c r="A530" t="s">
        <v>1005</v>
      </c>
      <c r="B530" t="s">
        <v>163</v>
      </c>
      <c r="C530" t="s">
        <v>133</v>
      </c>
      <c r="D530" t="s">
        <v>336</v>
      </c>
      <c r="E530" t="s">
        <v>93</v>
      </c>
      <c r="F530">
        <v>40700</v>
      </c>
      <c r="G530" t="s">
        <v>911</v>
      </c>
      <c r="I530" t="s">
        <v>658</v>
      </c>
      <c r="J530">
        <v>2026</v>
      </c>
      <c r="K530">
        <v>7</v>
      </c>
      <c r="L530" t="s">
        <v>94</v>
      </c>
      <c r="M530" s="108">
        <v>242.78770512500003</v>
      </c>
      <c r="N530" s="108">
        <v>1</v>
      </c>
      <c r="O530" s="108">
        <v>242.78770512500003</v>
      </c>
      <c r="P530" t="s">
        <v>615</v>
      </c>
    </row>
    <row r="531" spans="1:16" x14ac:dyDescent="0.25">
      <c r="A531" t="s">
        <v>1005</v>
      </c>
      <c r="B531" t="s">
        <v>163</v>
      </c>
      <c r="C531" t="s">
        <v>133</v>
      </c>
      <c r="D531" t="s">
        <v>336</v>
      </c>
      <c r="E531" t="s">
        <v>105</v>
      </c>
      <c r="F531">
        <v>40700</v>
      </c>
      <c r="G531" t="s">
        <v>911</v>
      </c>
      <c r="I531" t="s">
        <v>670</v>
      </c>
      <c r="J531">
        <v>2026</v>
      </c>
      <c r="K531">
        <v>7</v>
      </c>
      <c r="L531" t="s">
        <v>94</v>
      </c>
      <c r="M531" s="108">
        <v>99.350743187500001</v>
      </c>
      <c r="N531" s="108">
        <v>1</v>
      </c>
      <c r="O531" s="108">
        <v>99.350743187500001</v>
      </c>
      <c r="P531" t="s">
        <v>615</v>
      </c>
    </row>
    <row r="532" spans="1:16" x14ac:dyDescent="0.25">
      <c r="A532" t="s">
        <v>1005</v>
      </c>
      <c r="B532" t="s">
        <v>163</v>
      </c>
      <c r="C532" t="s">
        <v>133</v>
      </c>
      <c r="D532" t="s">
        <v>336</v>
      </c>
      <c r="E532" t="s">
        <v>93</v>
      </c>
      <c r="F532">
        <v>40700</v>
      </c>
      <c r="G532" t="s">
        <v>911</v>
      </c>
      <c r="I532" t="s">
        <v>253</v>
      </c>
      <c r="J532">
        <v>2026</v>
      </c>
      <c r="K532">
        <v>7</v>
      </c>
      <c r="L532" t="s">
        <v>94</v>
      </c>
      <c r="M532" s="108">
        <v>304.50841137499998</v>
      </c>
      <c r="N532" s="108">
        <v>1</v>
      </c>
      <c r="O532" s="108">
        <v>304.50841137499998</v>
      </c>
      <c r="P532" t="s">
        <v>615</v>
      </c>
    </row>
    <row r="533" spans="1:16" x14ac:dyDescent="0.25">
      <c r="A533" t="s">
        <v>1005</v>
      </c>
      <c r="B533" t="s">
        <v>163</v>
      </c>
      <c r="C533" t="s">
        <v>133</v>
      </c>
      <c r="D533" t="s">
        <v>336</v>
      </c>
      <c r="E533" t="s">
        <v>101</v>
      </c>
      <c r="F533">
        <v>40700</v>
      </c>
      <c r="G533" t="s">
        <v>911</v>
      </c>
      <c r="I533" t="s">
        <v>269</v>
      </c>
      <c r="J533">
        <v>2026</v>
      </c>
      <c r="K533">
        <v>7</v>
      </c>
      <c r="L533" t="s">
        <v>94</v>
      </c>
      <c r="M533" s="108">
        <v>492.73665</v>
      </c>
      <c r="N533" s="108">
        <v>1</v>
      </c>
      <c r="O533" s="108">
        <v>492.73665</v>
      </c>
      <c r="P533" t="s">
        <v>615</v>
      </c>
    </row>
    <row r="534" spans="1:16" x14ac:dyDescent="0.25">
      <c r="A534" t="s">
        <v>1005</v>
      </c>
      <c r="B534" t="s">
        <v>163</v>
      </c>
      <c r="C534" t="s">
        <v>133</v>
      </c>
      <c r="D534" t="s">
        <v>336</v>
      </c>
      <c r="E534" t="s">
        <v>104</v>
      </c>
      <c r="F534">
        <v>40700</v>
      </c>
      <c r="G534" t="s">
        <v>911</v>
      </c>
      <c r="I534" t="s">
        <v>120</v>
      </c>
      <c r="J534">
        <v>2026</v>
      </c>
      <c r="K534">
        <v>7</v>
      </c>
      <c r="L534" t="s">
        <v>94</v>
      </c>
      <c r="M534" s="108">
        <v>132.45459499999998</v>
      </c>
      <c r="N534" s="108">
        <v>1</v>
      </c>
      <c r="O534" s="108">
        <v>132.45459499999998</v>
      </c>
      <c r="P534" t="s">
        <v>615</v>
      </c>
    </row>
    <row r="535" spans="1:16" x14ac:dyDescent="0.25">
      <c r="A535" t="s">
        <v>1005</v>
      </c>
      <c r="B535" t="s">
        <v>679</v>
      </c>
      <c r="C535" t="s">
        <v>133</v>
      </c>
      <c r="D535" t="s">
        <v>336</v>
      </c>
      <c r="E535" t="s">
        <v>105</v>
      </c>
      <c r="F535">
        <v>40700</v>
      </c>
      <c r="G535" t="s">
        <v>911</v>
      </c>
      <c r="I535" t="s">
        <v>670</v>
      </c>
      <c r="J535">
        <v>2026</v>
      </c>
      <c r="K535">
        <v>7</v>
      </c>
      <c r="L535" t="s">
        <v>94</v>
      </c>
      <c r="M535" s="108">
        <v>99.350743187500001</v>
      </c>
      <c r="N535" s="108">
        <v>1</v>
      </c>
      <c r="O535" s="108">
        <v>99.350743187500001</v>
      </c>
      <c r="P535" t="s">
        <v>615</v>
      </c>
    </row>
    <row r="536" spans="1:16" x14ac:dyDescent="0.25">
      <c r="A536" t="s">
        <v>1005</v>
      </c>
      <c r="B536" t="s">
        <v>679</v>
      </c>
      <c r="C536" t="s">
        <v>133</v>
      </c>
      <c r="D536" t="s">
        <v>336</v>
      </c>
      <c r="E536" t="s">
        <v>93</v>
      </c>
      <c r="F536">
        <v>40700</v>
      </c>
      <c r="G536" t="s">
        <v>911</v>
      </c>
      <c r="I536" t="s">
        <v>253</v>
      </c>
      <c r="J536">
        <v>2026</v>
      </c>
      <c r="K536">
        <v>7</v>
      </c>
      <c r="L536" t="s">
        <v>94</v>
      </c>
      <c r="M536" s="108">
        <v>304.50841137499998</v>
      </c>
      <c r="N536" s="108">
        <v>1</v>
      </c>
      <c r="O536" s="108">
        <v>304.50841137499998</v>
      </c>
      <c r="P536" t="s">
        <v>615</v>
      </c>
    </row>
    <row r="537" spans="1:16" x14ac:dyDescent="0.25">
      <c r="A537" t="s">
        <v>1005</v>
      </c>
      <c r="B537" t="s">
        <v>164</v>
      </c>
      <c r="C537" t="s">
        <v>133</v>
      </c>
      <c r="D537" t="s">
        <v>336</v>
      </c>
      <c r="E537" t="s">
        <v>93</v>
      </c>
      <c r="F537">
        <v>40700</v>
      </c>
      <c r="G537" t="s">
        <v>911</v>
      </c>
      <c r="I537" t="s">
        <v>658</v>
      </c>
      <c r="J537">
        <v>2026</v>
      </c>
      <c r="K537">
        <v>7</v>
      </c>
      <c r="L537" t="s">
        <v>94</v>
      </c>
      <c r="M537" s="108">
        <v>606.96926281250001</v>
      </c>
      <c r="N537" s="108">
        <v>1</v>
      </c>
      <c r="O537" s="108">
        <v>606.96926281250001</v>
      </c>
      <c r="P537" t="s">
        <v>615</v>
      </c>
    </row>
    <row r="538" spans="1:16" x14ac:dyDescent="0.25">
      <c r="A538" t="s">
        <v>1005</v>
      </c>
      <c r="B538" t="s">
        <v>164</v>
      </c>
      <c r="C538" t="s">
        <v>133</v>
      </c>
      <c r="D538" t="s">
        <v>336</v>
      </c>
      <c r="E538" t="s">
        <v>93</v>
      </c>
      <c r="F538">
        <v>40700</v>
      </c>
      <c r="G538" t="s">
        <v>911</v>
      </c>
      <c r="I538" t="s">
        <v>253</v>
      </c>
      <c r="J538">
        <v>2026</v>
      </c>
      <c r="K538">
        <v>7</v>
      </c>
      <c r="L538" t="s">
        <v>94</v>
      </c>
      <c r="M538" s="108">
        <v>304.50841137499998</v>
      </c>
      <c r="N538" s="108">
        <v>1</v>
      </c>
      <c r="O538" s="108">
        <v>304.50841137499998</v>
      </c>
      <c r="P538" t="s">
        <v>615</v>
      </c>
    </row>
    <row r="539" spans="1:16" x14ac:dyDescent="0.25">
      <c r="A539" t="s">
        <v>1005</v>
      </c>
      <c r="B539" t="s">
        <v>164</v>
      </c>
      <c r="C539" t="s">
        <v>133</v>
      </c>
      <c r="D539" t="s">
        <v>336</v>
      </c>
      <c r="E539" t="s">
        <v>105</v>
      </c>
      <c r="F539">
        <v>40700</v>
      </c>
      <c r="G539" t="s">
        <v>911</v>
      </c>
      <c r="I539" t="s">
        <v>158</v>
      </c>
      <c r="J539">
        <v>2026</v>
      </c>
      <c r="K539">
        <v>7</v>
      </c>
      <c r="L539" t="s">
        <v>94</v>
      </c>
      <c r="M539" s="108">
        <v>170.29036762499999</v>
      </c>
      <c r="N539" s="108">
        <v>1</v>
      </c>
      <c r="O539" s="108">
        <v>170.29036762499999</v>
      </c>
      <c r="P539" t="s">
        <v>615</v>
      </c>
    </row>
    <row r="540" spans="1:16" x14ac:dyDescent="0.25">
      <c r="A540" t="s">
        <v>1005</v>
      </c>
      <c r="B540" t="s">
        <v>681</v>
      </c>
      <c r="C540" t="s">
        <v>133</v>
      </c>
      <c r="D540" t="s">
        <v>336</v>
      </c>
      <c r="E540" t="s">
        <v>102</v>
      </c>
      <c r="F540">
        <v>40700</v>
      </c>
      <c r="G540" t="s">
        <v>911</v>
      </c>
      <c r="I540" t="s">
        <v>125</v>
      </c>
      <c r="J540">
        <v>2026</v>
      </c>
      <c r="K540">
        <v>7</v>
      </c>
      <c r="L540" t="s">
        <v>94</v>
      </c>
      <c r="M540" s="108">
        <v>463.95356918750002</v>
      </c>
      <c r="N540" s="108">
        <v>1</v>
      </c>
      <c r="O540" s="108">
        <v>463.95356918750002</v>
      </c>
      <c r="P540" t="s">
        <v>615</v>
      </c>
    </row>
    <row r="541" spans="1:16" x14ac:dyDescent="0.25">
      <c r="A541" t="s">
        <v>1005</v>
      </c>
      <c r="B541" t="s">
        <v>681</v>
      </c>
      <c r="C541" t="s">
        <v>133</v>
      </c>
      <c r="D541" t="s">
        <v>336</v>
      </c>
      <c r="E541" t="s">
        <v>105</v>
      </c>
      <c r="F541">
        <v>40700</v>
      </c>
      <c r="G541" t="s">
        <v>911</v>
      </c>
      <c r="I541" t="s">
        <v>670</v>
      </c>
      <c r="J541">
        <v>2026</v>
      </c>
      <c r="K541">
        <v>7</v>
      </c>
      <c r="L541" t="s">
        <v>94</v>
      </c>
      <c r="M541" s="108">
        <v>99.350743187500001</v>
      </c>
      <c r="N541" s="108">
        <v>1</v>
      </c>
      <c r="O541" s="108">
        <v>99.350743187500001</v>
      </c>
      <c r="P541" t="s">
        <v>615</v>
      </c>
    </row>
    <row r="542" spans="1:16" x14ac:dyDescent="0.25">
      <c r="A542" t="s">
        <v>1005</v>
      </c>
      <c r="B542" t="s">
        <v>681</v>
      </c>
      <c r="C542" t="s">
        <v>133</v>
      </c>
      <c r="D542" t="s">
        <v>336</v>
      </c>
      <c r="E542" t="s">
        <v>93</v>
      </c>
      <c r="F542">
        <v>40700</v>
      </c>
      <c r="G542" t="s">
        <v>911</v>
      </c>
      <c r="I542" t="s">
        <v>253</v>
      </c>
      <c r="J542">
        <v>2026</v>
      </c>
      <c r="K542">
        <v>7</v>
      </c>
      <c r="L542" t="s">
        <v>94</v>
      </c>
      <c r="M542" s="108">
        <v>304.50841137499998</v>
      </c>
      <c r="N542" s="108">
        <v>1</v>
      </c>
      <c r="O542" s="108">
        <v>304.50841137499998</v>
      </c>
      <c r="P542" t="s">
        <v>615</v>
      </c>
    </row>
    <row r="543" spans="1:16" x14ac:dyDescent="0.25">
      <c r="A543" t="s">
        <v>1005</v>
      </c>
      <c r="B543" t="s">
        <v>681</v>
      </c>
      <c r="C543" t="s">
        <v>133</v>
      </c>
      <c r="D543" t="s">
        <v>336</v>
      </c>
      <c r="E543" t="s">
        <v>104</v>
      </c>
      <c r="F543">
        <v>40700</v>
      </c>
      <c r="G543" t="s">
        <v>911</v>
      </c>
      <c r="I543" t="s">
        <v>699</v>
      </c>
      <c r="J543">
        <v>2026</v>
      </c>
      <c r="K543">
        <v>7</v>
      </c>
      <c r="L543" t="s">
        <v>94</v>
      </c>
      <c r="M543" s="108">
        <v>52.981838000000003</v>
      </c>
      <c r="N543" s="108">
        <v>1</v>
      </c>
      <c r="O543" s="108">
        <v>52.981838000000003</v>
      </c>
      <c r="P543" t="s">
        <v>615</v>
      </c>
    </row>
    <row r="544" spans="1:16" x14ac:dyDescent="0.25">
      <c r="A544" t="s">
        <v>1005</v>
      </c>
      <c r="B544" t="s">
        <v>681</v>
      </c>
      <c r="C544" t="s">
        <v>133</v>
      </c>
      <c r="D544" t="s">
        <v>336</v>
      </c>
      <c r="E544" t="s">
        <v>104</v>
      </c>
      <c r="F544">
        <v>40700</v>
      </c>
      <c r="G544" t="s">
        <v>911</v>
      </c>
      <c r="I544" t="s">
        <v>120</v>
      </c>
      <c r="J544">
        <v>2026</v>
      </c>
      <c r="K544">
        <v>7</v>
      </c>
      <c r="L544" t="s">
        <v>94</v>
      </c>
      <c r="M544" s="108">
        <v>132.45459499999998</v>
      </c>
      <c r="N544" s="108">
        <v>1</v>
      </c>
      <c r="O544" s="108">
        <v>132.45459499999998</v>
      </c>
      <c r="P544" t="s">
        <v>615</v>
      </c>
    </row>
    <row r="545" spans="1:16" x14ac:dyDescent="0.25">
      <c r="A545" t="s">
        <v>1005</v>
      </c>
      <c r="B545" t="s">
        <v>681</v>
      </c>
      <c r="C545" t="s">
        <v>133</v>
      </c>
      <c r="D545" t="s">
        <v>336</v>
      </c>
      <c r="E545" t="s">
        <v>105</v>
      </c>
      <c r="F545">
        <v>40700</v>
      </c>
      <c r="G545" t="s">
        <v>911</v>
      </c>
      <c r="I545" t="s">
        <v>144</v>
      </c>
      <c r="J545">
        <v>2026</v>
      </c>
      <c r="K545">
        <v>7</v>
      </c>
      <c r="L545" t="s">
        <v>94</v>
      </c>
      <c r="M545" s="108">
        <v>99.350743187500001</v>
      </c>
      <c r="N545" s="108">
        <v>1</v>
      </c>
      <c r="O545" s="108">
        <v>99.350743187500001</v>
      </c>
      <c r="P545" t="s">
        <v>615</v>
      </c>
    </row>
    <row r="546" spans="1:16" x14ac:dyDescent="0.25">
      <c r="A546" t="s">
        <v>1005</v>
      </c>
      <c r="B546" t="s">
        <v>683</v>
      </c>
      <c r="C546" t="s">
        <v>133</v>
      </c>
      <c r="D546" t="s">
        <v>336</v>
      </c>
      <c r="E546" t="s">
        <v>93</v>
      </c>
      <c r="F546">
        <v>40700</v>
      </c>
      <c r="G546" t="s">
        <v>911</v>
      </c>
      <c r="I546" t="s">
        <v>658</v>
      </c>
      <c r="J546">
        <v>2026</v>
      </c>
      <c r="K546">
        <v>7</v>
      </c>
      <c r="L546" t="s">
        <v>94</v>
      </c>
      <c r="M546" s="108">
        <v>121.39385256250002</v>
      </c>
      <c r="N546" s="108">
        <v>1</v>
      </c>
      <c r="O546" s="108">
        <v>121.39385256250002</v>
      </c>
      <c r="P546" t="s">
        <v>615</v>
      </c>
    </row>
    <row r="547" spans="1:16" x14ac:dyDescent="0.25">
      <c r="A547" t="s">
        <v>1005</v>
      </c>
      <c r="B547" t="s">
        <v>683</v>
      </c>
      <c r="C547" t="s">
        <v>133</v>
      </c>
      <c r="D547" t="s">
        <v>336</v>
      </c>
      <c r="E547" t="s">
        <v>93</v>
      </c>
      <c r="F547">
        <v>40700</v>
      </c>
      <c r="G547" t="s">
        <v>911</v>
      </c>
      <c r="I547" t="s">
        <v>253</v>
      </c>
      <c r="J547">
        <v>2026</v>
      </c>
      <c r="K547">
        <v>7</v>
      </c>
      <c r="L547" t="s">
        <v>94</v>
      </c>
      <c r="M547" s="108">
        <v>304.50841137499998</v>
      </c>
      <c r="N547" s="108">
        <v>1</v>
      </c>
      <c r="O547" s="108">
        <v>304.50841137499998</v>
      </c>
      <c r="P547" t="s">
        <v>615</v>
      </c>
    </row>
    <row r="548" spans="1:16" x14ac:dyDescent="0.25">
      <c r="A548" t="s">
        <v>1005</v>
      </c>
      <c r="B548" t="s">
        <v>684</v>
      </c>
      <c r="C548" t="s">
        <v>133</v>
      </c>
      <c r="D548" t="s">
        <v>336</v>
      </c>
      <c r="E548" t="s">
        <v>93</v>
      </c>
      <c r="F548">
        <v>40700</v>
      </c>
      <c r="G548" t="s">
        <v>911</v>
      </c>
      <c r="I548" t="s">
        <v>658</v>
      </c>
      <c r="J548">
        <v>2026</v>
      </c>
      <c r="K548">
        <v>7</v>
      </c>
      <c r="L548" t="s">
        <v>94</v>
      </c>
      <c r="M548" s="108">
        <v>121.39385256250002</v>
      </c>
      <c r="N548" s="108">
        <v>1</v>
      </c>
      <c r="O548" s="108">
        <v>121.39385256250002</v>
      </c>
      <c r="P548" t="s">
        <v>615</v>
      </c>
    </row>
    <row r="549" spans="1:16" x14ac:dyDescent="0.25">
      <c r="A549" t="s">
        <v>1005</v>
      </c>
      <c r="B549" t="s">
        <v>684</v>
      </c>
      <c r="C549" t="s">
        <v>133</v>
      </c>
      <c r="D549" t="s">
        <v>336</v>
      </c>
      <c r="E549" t="s">
        <v>105</v>
      </c>
      <c r="F549">
        <v>40700</v>
      </c>
      <c r="G549" t="s">
        <v>911</v>
      </c>
      <c r="I549" t="s">
        <v>670</v>
      </c>
      <c r="J549">
        <v>2026</v>
      </c>
      <c r="K549">
        <v>7</v>
      </c>
      <c r="L549" t="s">
        <v>94</v>
      </c>
      <c r="M549" s="108">
        <v>298.05222956249997</v>
      </c>
      <c r="N549" s="108">
        <v>1</v>
      </c>
      <c r="O549" s="108">
        <v>298.05222956249997</v>
      </c>
      <c r="P549" t="s">
        <v>615</v>
      </c>
    </row>
    <row r="550" spans="1:16" x14ac:dyDescent="0.25">
      <c r="A550" t="s">
        <v>1005</v>
      </c>
      <c r="B550" t="s">
        <v>684</v>
      </c>
      <c r="C550" t="s">
        <v>133</v>
      </c>
      <c r="D550" t="s">
        <v>336</v>
      </c>
      <c r="E550" t="s">
        <v>93</v>
      </c>
      <c r="F550">
        <v>40700</v>
      </c>
      <c r="G550" t="s">
        <v>911</v>
      </c>
      <c r="I550" t="s">
        <v>253</v>
      </c>
      <c r="J550">
        <v>2026</v>
      </c>
      <c r="K550">
        <v>7</v>
      </c>
      <c r="L550" t="s">
        <v>94</v>
      </c>
      <c r="M550" s="108">
        <v>304.50841137499998</v>
      </c>
      <c r="N550" s="108">
        <v>1</v>
      </c>
      <c r="O550" s="108">
        <v>304.50841137499998</v>
      </c>
      <c r="P550" t="s">
        <v>615</v>
      </c>
    </row>
    <row r="551" spans="1:16" x14ac:dyDescent="0.25">
      <c r="A551" t="s">
        <v>1005</v>
      </c>
      <c r="B551" t="s">
        <v>685</v>
      </c>
      <c r="C551" t="s">
        <v>133</v>
      </c>
      <c r="D551" t="s">
        <v>336</v>
      </c>
      <c r="E551" t="s">
        <v>102</v>
      </c>
      <c r="F551">
        <v>40700</v>
      </c>
      <c r="G551" t="s">
        <v>911</v>
      </c>
      <c r="I551" t="s">
        <v>125</v>
      </c>
      <c r="J551">
        <v>2026</v>
      </c>
      <c r="K551">
        <v>7</v>
      </c>
      <c r="L551" t="s">
        <v>94</v>
      </c>
      <c r="M551" s="108">
        <v>123.71572675</v>
      </c>
      <c r="N551" s="108">
        <v>1</v>
      </c>
      <c r="O551" s="108">
        <v>123.71572675</v>
      </c>
      <c r="P551" t="s">
        <v>615</v>
      </c>
    </row>
    <row r="552" spans="1:16" x14ac:dyDescent="0.25">
      <c r="A552" t="s">
        <v>1005</v>
      </c>
      <c r="B552" t="s">
        <v>685</v>
      </c>
      <c r="C552" t="s">
        <v>133</v>
      </c>
      <c r="D552" t="s">
        <v>336</v>
      </c>
      <c r="E552" t="s">
        <v>105</v>
      </c>
      <c r="F552">
        <v>40700</v>
      </c>
      <c r="G552" t="s">
        <v>911</v>
      </c>
      <c r="I552" t="s">
        <v>670</v>
      </c>
      <c r="J552">
        <v>2026</v>
      </c>
      <c r="K552">
        <v>7</v>
      </c>
      <c r="L552" t="s">
        <v>94</v>
      </c>
      <c r="M552" s="108">
        <v>99.350743187500001</v>
      </c>
      <c r="N552" s="108">
        <v>1</v>
      </c>
      <c r="O552" s="108">
        <v>99.350743187500001</v>
      </c>
      <c r="P552" t="s">
        <v>615</v>
      </c>
    </row>
    <row r="553" spans="1:16" x14ac:dyDescent="0.25">
      <c r="A553" t="s">
        <v>1005</v>
      </c>
      <c r="B553" t="s">
        <v>685</v>
      </c>
      <c r="C553" t="s">
        <v>133</v>
      </c>
      <c r="D553" t="s">
        <v>336</v>
      </c>
      <c r="E553" t="s">
        <v>93</v>
      </c>
      <c r="F553">
        <v>40700</v>
      </c>
      <c r="G553" t="s">
        <v>911</v>
      </c>
      <c r="I553" t="s">
        <v>253</v>
      </c>
      <c r="J553">
        <v>2026</v>
      </c>
      <c r="K553">
        <v>7</v>
      </c>
      <c r="L553" t="s">
        <v>94</v>
      </c>
      <c r="M553" s="108">
        <v>304.50841137499998</v>
      </c>
      <c r="N553" s="108">
        <v>1</v>
      </c>
      <c r="O553" s="108">
        <v>304.50841137499998</v>
      </c>
      <c r="P553" t="s">
        <v>615</v>
      </c>
    </row>
    <row r="554" spans="1:16" x14ac:dyDescent="0.25">
      <c r="A554" t="s">
        <v>1005</v>
      </c>
      <c r="B554" t="s">
        <v>685</v>
      </c>
      <c r="C554" t="s">
        <v>133</v>
      </c>
      <c r="D554" t="s">
        <v>336</v>
      </c>
      <c r="E554" t="s">
        <v>104</v>
      </c>
      <c r="F554">
        <v>40700</v>
      </c>
      <c r="G554" t="s">
        <v>911</v>
      </c>
      <c r="I554" t="s">
        <v>699</v>
      </c>
      <c r="J554">
        <v>2026</v>
      </c>
      <c r="K554">
        <v>7</v>
      </c>
      <c r="L554" t="s">
        <v>94</v>
      </c>
      <c r="M554" s="108">
        <v>105.96367600000001</v>
      </c>
      <c r="N554" s="108">
        <v>1</v>
      </c>
      <c r="O554" s="108">
        <v>105.96367600000001</v>
      </c>
      <c r="P554" t="s">
        <v>615</v>
      </c>
    </row>
    <row r="555" spans="1:16" x14ac:dyDescent="0.25">
      <c r="A555" t="s">
        <v>1005</v>
      </c>
      <c r="B555" t="s">
        <v>685</v>
      </c>
      <c r="C555" t="s">
        <v>133</v>
      </c>
      <c r="D555" t="s">
        <v>336</v>
      </c>
      <c r="E555" t="s">
        <v>104</v>
      </c>
      <c r="F555">
        <v>40700</v>
      </c>
      <c r="G555" t="s">
        <v>911</v>
      </c>
      <c r="I555" t="s">
        <v>120</v>
      </c>
      <c r="J555">
        <v>2026</v>
      </c>
      <c r="K555">
        <v>7</v>
      </c>
      <c r="L555" t="s">
        <v>94</v>
      </c>
      <c r="M555" s="108">
        <v>264.90918999999997</v>
      </c>
      <c r="N555" s="108">
        <v>1</v>
      </c>
      <c r="O555" s="108">
        <v>264.90918999999997</v>
      </c>
      <c r="P555" t="s">
        <v>615</v>
      </c>
    </row>
    <row r="556" spans="1:16" x14ac:dyDescent="0.25">
      <c r="A556" t="s">
        <v>1005</v>
      </c>
      <c r="B556" t="s">
        <v>686</v>
      </c>
      <c r="C556" t="s">
        <v>133</v>
      </c>
      <c r="D556" t="s">
        <v>336</v>
      </c>
      <c r="E556" t="s">
        <v>102</v>
      </c>
      <c r="F556">
        <v>40700</v>
      </c>
      <c r="G556" t="s">
        <v>911</v>
      </c>
      <c r="I556" t="s">
        <v>125</v>
      </c>
      <c r="J556">
        <v>2026</v>
      </c>
      <c r="K556">
        <v>7</v>
      </c>
      <c r="L556" t="s">
        <v>94</v>
      </c>
      <c r="M556" s="108">
        <v>120.286798625</v>
      </c>
      <c r="N556" s="108">
        <v>1</v>
      </c>
      <c r="O556" s="108">
        <v>120.286798625</v>
      </c>
      <c r="P556" t="s">
        <v>615</v>
      </c>
    </row>
    <row r="557" spans="1:16" x14ac:dyDescent="0.25">
      <c r="A557" t="s">
        <v>1005</v>
      </c>
      <c r="B557" t="s">
        <v>686</v>
      </c>
      <c r="C557" t="s">
        <v>133</v>
      </c>
      <c r="D557" t="s">
        <v>336</v>
      </c>
      <c r="E557" t="s">
        <v>93</v>
      </c>
      <c r="F557">
        <v>40700</v>
      </c>
      <c r="G557" t="s">
        <v>911</v>
      </c>
      <c r="I557" t="s">
        <v>658</v>
      </c>
      <c r="J557">
        <v>2026</v>
      </c>
      <c r="K557">
        <v>7</v>
      </c>
      <c r="L557" t="s">
        <v>94</v>
      </c>
      <c r="M557" s="108">
        <v>121.39385256250002</v>
      </c>
      <c r="N557" s="108">
        <v>1</v>
      </c>
      <c r="O557" s="108">
        <v>121.39385256250002</v>
      </c>
      <c r="P557" t="s">
        <v>615</v>
      </c>
    </row>
    <row r="558" spans="1:16" x14ac:dyDescent="0.25">
      <c r="A558" t="s">
        <v>1005</v>
      </c>
      <c r="B558" t="s">
        <v>686</v>
      </c>
      <c r="C558" t="s">
        <v>133</v>
      </c>
      <c r="D558" t="s">
        <v>336</v>
      </c>
      <c r="E558" t="s">
        <v>105</v>
      </c>
      <c r="F558">
        <v>40700</v>
      </c>
      <c r="G558" t="s">
        <v>911</v>
      </c>
      <c r="I558" t="s">
        <v>670</v>
      </c>
      <c r="J558">
        <v>2026</v>
      </c>
      <c r="K558">
        <v>7</v>
      </c>
      <c r="L558" t="s">
        <v>94</v>
      </c>
      <c r="M558" s="108">
        <v>198.701486375</v>
      </c>
      <c r="N558" s="108">
        <v>1</v>
      </c>
      <c r="O558" s="108">
        <v>198.701486375</v>
      </c>
      <c r="P558" t="s">
        <v>615</v>
      </c>
    </row>
    <row r="559" spans="1:16" x14ac:dyDescent="0.25">
      <c r="A559" t="s">
        <v>1005</v>
      </c>
      <c r="B559" t="s">
        <v>686</v>
      </c>
      <c r="C559" t="s">
        <v>133</v>
      </c>
      <c r="D559" t="s">
        <v>336</v>
      </c>
      <c r="E559" t="s">
        <v>93</v>
      </c>
      <c r="F559">
        <v>40700</v>
      </c>
      <c r="G559" t="s">
        <v>911</v>
      </c>
      <c r="I559" t="s">
        <v>253</v>
      </c>
      <c r="J559">
        <v>2026</v>
      </c>
      <c r="K559">
        <v>7</v>
      </c>
      <c r="L559" t="s">
        <v>94</v>
      </c>
      <c r="M559" s="108">
        <v>304.50841137499998</v>
      </c>
      <c r="N559" s="108">
        <v>1</v>
      </c>
      <c r="O559" s="108">
        <v>304.50841137499998</v>
      </c>
      <c r="P559" t="s">
        <v>615</v>
      </c>
    </row>
    <row r="560" spans="1:16" x14ac:dyDescent="0.25">
      <c r="A560" t="s">
        <v>1005</v>
      </c>
      <c r="B560" t="s">
        <v>686</v>
      </c>
      <c r="C560" t="s">
        <v>133</v>
      </c>
      <c r="D560" t="s">
        <v>336</v>
      </c>
      <c r="E560" t="s">
        <v>104</v>
      </c>
      <c r="F560">
        <v>40700</v>
      </c>
      <c r="G560" t="s">
        <v>911</v>
      </c>
      <c r="I560" t="s">
        <v>699</v>
      </c>
      <c r="J560">
        <v>2026</v>
      </c>
      <c r="K560">
        <v>7</v>
      </c>
      <c r="L560" t="s">
        <v>94</v>
      </c>
      <c r="M560" s="108">
        <v>52.981838000000003</v>
      </c>
      <c r="N560" s="108">
        <v>1</v>
      </c>
      <c r="O560" s="108">
        <v>52.981838000000003</v>
      </c>
      <c r="P560" t="s">
        <v>615</v>
      </c>
    </row>
    <row r="561" spans="1:16" x14ac:dyDescent="0.25">
      <c r="A561" t="s">
        <v>1005</v>
      </c>
      <c r="B561" t="s">
        <v>686</v>
      </c>
      <c r="C561" t="s">
        <v>133</v>
      </c>
      <c r="D561" t="s">
        <v>336</v>
      </c>
      <c r="E561" t="s">
        <v>104</v>
      </c>
      <c r="F561">
        <v>40700</v>
      </c>
      <c r="G561" t="s">
        <v>911</v>
      </c>
      <c r="I561" t="s">
        <v>120</v>
      </c>
      <c r="J561">
        <v>2026</v>
      </c>
      <c r="K561">
        <v>7</v>
      </c>
      <c r="L561" t="s">
        <v>94</v>
      </c>
      <c r="M561" s="108">
        <v>132.45459499999998</v>
      </c>
      <c r="N561" s="108">
        <v>1</v>
      </c>
      <c r="O561" s="108">
        <v>132.45459499999998</v>
      </c>
      <c r="P561" t="s">
        <v>615</v>
      </c>
    </row>
    <row r="562" spans="1:16" x14ac:dyDescent="0.25">
      <c r="A562" t="s">
        <v>1005</v>
      </c>
      <c r="B562" t="s">
        <v>687</v>
      </c>
      <c r="C562" t="s">
        <v>133</v>
      </c>
      <c r="D562" t="s">
        <v>336</v>
      </c>
      <c r="E562" t="s">
        <v>93</v>
      </c>
      <c r="F562">
        <v>40700</v>
      </c>
      <c r="G562" t="s">
        <v>911</v>
      </c>
      <c r="I562" t="s">
        <v>2482</v>
      </c>
      <c r="J562">
        <v>2026</v>
      </c>
      <c r="K562">
        <v>7</v>
      </c>
      <c r="L562" t="s">
        <v>94</v>
      </c>
      <c r="M562" s="108">
        <v>83.264171812499995</v>
      </c>
      <c r="N562" s="108">
        <v>1</v>
      </c>
      <c r="O562" s="108">
        <v>83.264171812499995</v>
      </c>
      <c r="P562" t="s">
        <v>615</v>
      </c>
    </row>
    <row r="563" spans="1:16" x14ac:dyDescent="0.25">
      <c r="A563" t="s">
        <v>1005</v>
      </c>
      <c r="B563" t="s">
        <v>687</v>
      </c>
      <c r="C563" t="s">
        <v>133</v>
      </c>
      <c r="D563" t="s">
        <v>336</v>
      </c>
      <c r="E563" t="s">
        <v>93</v>
      </c>
      <c r="F563">
        <v>40700</v>
      </c>
      <c r="G563" t="s">
        <v>911</v>
      </c>
      <c r="I563" t="s">
        <v>253</v>
      </c>
      <c r="J563">
        <v>2026</v>
      </c>
      <c r="K563">
        <v>7</v>
      </c>
      <c r="L563" t="s">
        <v>94</v>
      </c>
      <c r="M563" s="108">
        <v>304.50841137499998</v>
      </c>
      <c r="N563" s="108">
        <v>1</v>
      </c>
      <c r="O563" s="108">
        <v>304.50841137499998</v>
      </c>
      <c r="P563" t="s">
        <v>615</v>
      </c>
    </row>
    <row r="564" spans="1:16" x14ac:dyDescent="0.25">
      <c r="A564" t="s">
        <v>1005</v>
      </c>
      <c r="B564" t="s">
        <v>687</v>
      </c>
      <c r="C564" t="s">
        <v>133</v>
      </c>
      <c r="D564" t="s">
        <v>336</v>
      </c>
      <c r="E564" t="s">
        <v>101</v>
      </c>
      <c r="F564">
        <v>40700</v>
      </c>
      <c r="G564" t="s">
        <v>911</v>
      </c>
      <c r="I564" t="s">
        <v>269</v>
      </c>
      <c r="J564">
        <v>2026</v>
      </c>
      <c r="K564">
        <v>7</v>
      </c>
      <c r="L564" t="s">
        <v>94</v>
      </c>
      <c r="M564" s="108">
        <v>963.75282500000014</v>
      </c>
      <c r="N564" s="108">
        <v>1</v>
      </c>
      <c r="O564" s="108">
        <v>963.75282500000014</v>
      </c>
      <c r="P564" t="s">
        <v>615</v>
      </c>
    </row>
    <row r="565" spans="1:16" x14ac:dyDescent="0.25">
      <c r="A565" t="s">
        <v>1005</v>
      </c>
      <c r="B565" t="s">
        <v>688</v>
      </c>
      <c r="C565" t="s">
        <v>133</v>
      </c>
      <c r="D565" t="s">
        <v>336</v>
      </c>
      <c r="E565" t="s">
        <v>102</v>
      </c>
      <c r="F565">
        <v>40700</v>
      </c>
      <c r="G565" t="s">
        <v>911</v>
      </c>
      <c r="I565" t="s">
        <v>186</v>
      </c>
      <c r="J565">
        <v>2026</v>
      </c>
      <c r="K565">
        <v>7</v>
      </c>
      <c r="L565" t="s">
        <v>94</v>
      </c>
      <c r="M565" s="108">
        <v>122.63806362499999</v>
      </c>
      <c r="N565" s="108">
        <v>1</v>
      </c>
      <c r="O565" s="108">
        <v>122.63806362499999</v>
      </c>
      <c r="P565" t="s">
        <v>615</v>
      </c>
    </row>
    <row r="566" spans="1:16" x14ac:dyDescent="0.25">
      <c r="A566" t="s">
        <v>1005</v>
      </c>
      <c r="B566" t="s">
        <v>688</v>
      </c>
      <c r="C566" t="s">
        <v>133</v>
      </c>
      <c r="D566" t="s">
        <v>336</v>
      </c>
      <c r="E566" t="s">
        <v>93</v>
      </c>
      <c r="F566">
        <v>40700</v>
      </c>
      <c r="G566" t="s">
        <v>911</v>
      </c>
      <c r="I566" t="s">
        <v>658</v>
      </c>
      <c r="J566">
        <v>2026</v>
      </c>
      <c r="K566">
        <v>7</v>
      </c>
      <c r="L566" t="s">
        <v>94</v>
      </c>
      <c r="M566" s="108">
        <v>121.39385256250002</v>
      </c>
      <c r="N566" s="108">
        <v>1</v>
      </c>
      <c r="O566" s="108">
        <v>121.39385256250002</v>
      </c>
      <c r="P566" t="s">
        <v>615</v>
      </c>
    </row>
    <row r="567" spans="1:16" x14ac:dyDescent="0.25">
      <c r="A567" t="s">
        <v>1005</v>
      </c>
      <c r="B567" t="s">
        <v>688</v>
      </c>
      <c r="C567" t="s">
        <v>133</v>
      </c>
      <c r="D567" t="s">
        <v>336</v>
      </c>
      <c r="E567" t="s">
        <v>105</v>
      </c>
      <c r="F567">
        <v>40700</v>
      </c>
      <c r="G567" t="s">
        <v>911</v>
      </c>
      <c r="I567" t="s">
        <v>670</v>
      </c>
      <c r="J567">
        <v>2026</v>
      </c>
      <c r="K567">
        <v>7</v>
      </c>
      <c r="L567" t="s">
        <v>94</v>
      </c>
      <c r="M567" s="108">
        <v>198.701486375</v>
      </c>
      <c r="N567" s="108">
        <v>1</v>
      </c>
      <c r="O567" s="108">
        <v>198.701486375</v>
      </c>
      <c r="P567" t="s">
        <v>615</v>
      </c>
    </row>
    <row r="568" spans="1:16" x14ac:dyDescent="0.25">
      <c r="A568" t="s">
        <v>1005</v>
      </c>
      <c r="B568" t="s">
        <v>688</v>
      </c>
      <c r="C568" t="s">
        <v>133</v>
      </c>
      <c r="D568" t="s">
        <v>336</v>
      </c>
      <c r="E568" t="s">
        <v>93</v>
      </c>
      <c r="F568">
        <v>40700</v>
      </c>
      <c r="G568" t="s">
        <v>911</v>
      </c>
      <c r="I568" t="s">
        <v>142</v>
      </c>
      <c r="J568">
        <v>2026</v>
      </c>
      <c r="K568">
        <v>7</v>
      </c>
      <c r="L568" t="s">
        <v>94</v>
      </c>
      <c r="M568" s="108">
        <v>123.0005503125</v>
      </c>
      <c r="N568" s="108">
        <v>1</v>
      </c>
      <c r="O568" s="108">
        <v>123.0005503125</v>
      </c>
      <c r="P568" t="s">
        <v>615</v>
      </c>
    </row>
    <row r="569" spans="1:16" x14ac:dyDescent="0.25">
      <c r="A569" t="s">
        <v>1005</v>
      </c>
      <c r="B569" t="s">
        <v>688</v>
      </c>
      <c r="C569" t="s">
        <v>133</v>
      </c>
      <c r="D569" t="s">
        <v>336</v>
      </c>
      <c r="E569" t="s">
        <v>93</v>
      </c>
      <c r="F569">
        <v>40700</v>
      </c>
      <c r="G569" t="s">
        <v>911</v>
      </c>
      <c r="I569" t="s">
        <v>253</v>
      </c>
      <c r="J569">
        <v>2026</v>
      </c>
      <c r="K569">
        <v>7</v>
      </c>
      <c r="L569" t="s">
        <v>94</v>
      </c>
      <c r="M569" s="108">
        <v>304.50841137499998</v>
      </c>
      <c r="N569" s="108">
        <v>1</v>
      </c>
      <c r="O569" s="108">
        <v>304.50841137499998</v>
      </c>
      <c r="P569" t="s">
        <v>615</v>
      </c>
    </row>
    <row r="570" spans="1:16" x14ac:dyDescent="0.25">
      <c r="A570" t="s">
        <v>1005</v>
      </c>
      <c r="B570" t="s">
        <v>688</v>
      </c>
      <c r="C570" t="s">
        <v>133</v>
      </c>
      <c r="D570" t="s">
        <v>336</v>
      </c>
      <c r="E570" t="s">
        <v>105</v>
      </c>
      <c r="F570">
        <v>40700</v>
      </c>
      <c r="G570" t="s">
        <v>911</v>
      </c>
      <c r="I570" t="s">
        <v>144</v>
      </c>
      <c r="J570">
        <v>2026</v>
      </c>
      <c r="K570">
        <v>7</v>
      </c>
      <c r="L570" t="s">
        <v>94</v>
      </c>
      <c r="M570" s="108">
        <v>99.350743187500001</v>
      </c>
      <c r="N570" s="108">
        <v>1</v>
      </c>
      <c r="O570" s="108">
        <v>99.350743187500001</v>
      </c>
      <c r="P570" t="s">
        <v>615</v>
      </c>
    </row>
    <row r="571" spans="1:16" x14ac:dyDescent="0.25">
      <c r="A571" t="s">
        <v>1005</v>
      </c>
      <c r="B571" t="s">
        <v>688</v>
      </c>
      <c r="C571" t="s">
        <v>133</v>
      </c>
      <c r="D571" t="s">
        <v>336</v>
      </c>
      <c r="E571" t="s">
        <v>105</v>
      </c>
      <c r="F571">
        <v>40700</v>
      </c>
      <c r="G571" t="s">
        <v>911</v>
      </c>
      <c r="I571" t="s">
        <v>158</v>
      </c>
      <c r="J571">
        <v>2026</v>
      </c>
      <c r="K571">
        <v>7</v>
      </c>
      <c r="L571" t="s">
        <v>94</v>
      </c>
      <c r="M571" s="108">
        <v>170.29036762499999</v>
      </c>
      <c r="N571" s="108">
        <v>1</v>
      </c>
      <c r="O571" s="108">
        <v>170.29036762499999</v>
      </c>
      <c r="P571" t="s">
        <v>615</v>
      </c>
    </row>
    <row r="572" spans="1:16" x14ac:dyDescent="0.25">
      <c r="A572" t="s">
        <v>1005</v>
      </c>
      <c r="B572" t="s">
        <v>689</v>
      </c>
      <c r="C572" t="s">
        <v>133</v>
      </c>
      <c r="D572" t="s">
        <v>336</v>
      </c>
      <c r="E572" t="s">
        <v>93</v>
      </c>
      <c r="F572">
        <v>40700</v>
      </c>
      <c r="G572" t="s">
        <v>911</v>
      </c>
      <c r="I572" t="s">
        <v>658</v>
      </c>
      <c r="J572">
        <v>2026</v>
      </c>
      <c r="K572">
        <v>7</v>
      </c>
      <c r="L572" t="s">
        <v>94</v>
      </c>
      <c r="M572" s="108">
        <v>242.78770512500003</v>
      </c>
      <c r="N572" s="108">
        <v>1</v>
      </c>
      <c r="O572" s="108">
        <v>242.78770512500003</v>
      </c>
      <c r="P572" t="s">
        <v>615</v>
      </c>
    </row>
    <row r="573" spans="1:16" x14ac:dyDescent="0.25">
      <c r="A573" t="s">
        <v>1005</v>
      </c>
      <c r="B573" t="s">
        <v>689</v>
      </c>
      <c r="C573" t="s">
        <v>133</v>
      </c>
      <c r="D573" t="s">
        <v>336</v>
      </c>
      <c r="E573" t="s">
        <v>105</v>
      </c>
      <c r="F573">
        <v>40700</v>
      </c>
      <c r="G573" t="s">
        <v>911</v>
      </c>
      <c r="I573" t="s">
        <v>670</v>
      </c>
      <c r="J573">
        <v>2026</v>
      </c>
      <c r="K573">
        <v>7</v>
      </c>
      <c r="L573" t="s">
        <v>94</v>
      </c>
      <c r="M573" s="108">
        <v>99.350743187500001</v>
      </c>
      <c r="N573" s="108">
        <v>1</v>
      </c>
      <c r="O573" s="108">
        <v>99.350743187500001</v>
      </c>
      <c r="P573" t="s">
        <v>615</v>
      </c>
    </row>
    <row r="574" spans="1:16" x14ac:dyDescent="0.25">
      <c r="A574" t="s">
        <v>1005</v>
      </c>
      <c r="B574" t="s">
        <v>689</v>
      </c>
      <c r="C574" t="s">
        <v>133</v>
      </c>
      <c r="D574" t="s">
        <v>336</v>
      </c>
      <c r="E574" t="s">
        <v>93</v>
      </c>
      <c r="F574">
        <v>40700</v>
      </c>
      <c r="G574" t="s">
        <v>911</v>
      </c>
      <c r="I574" t="s">
        <v>253</v>
      </c>
      <c r="J574">
        <v>2026</v>
      </c>
      <c r="K574">
        <v>7</v>
      </c>
      <c r="L574" t="s">
        <v>94</v>
      </c>
      <c r="M574" s="108">
        <v>304.50841137499998</v>
      </c>
      <c r="N574" s="108">
        <v>1</v>
      </c>
      <c r="O574" s="108">
        <v>304.50841137499998</v>
      </c>
      <c r="P574" t="s">
        <v>615</v>
      </c>
    </row>
    <row r="575" spans="1:16" x14ac:dyDescent="0.25">
      <c r="A575" t="s">
        <v>1005</v>
      </c>
      <c r="B575" t="s">
        <v>689</v>
      </c>
      <c r="C575" t="s">
        <v>133</v>
      </c>
      <c r="D575" t="s">
        <v>336</v>
      </c>
      <c r="E575" t="s">
        <v>105</v>
      </c>
      <c r="F575">
        <v>40700</v>
      </c>
      <c r="G575" t="s">
        <v>911</v>
      </c>
      <c r="I575" t="s">
        <v>144</v>
      </c>
      <c r="J575">
        <v>2026</v>
      </c>
      <c r="K575">
        <v>7</v>
      </c>
      <c r="L575" t="s">
        <v>94</v>
      </c>
      <c r="M575" s="108">
        <v>99.350743187500001</v>
      </c>
      <c r="N575" s="108">
        <v>1</v>
      </c>
      <c r="O575" s="108">
        <v>99.350743187500001</v>
      </c>
      <c r="P575" t="s">
        <v>615</v>
      </c>
    </row>
    <row r="576" spans="1:16" x14ac:dyDescent="0.25">
      <c r="A576" t="s">
        <v>1005</v>
      </c>
      <c r="B576" t="s">
        <v>689</v>
      </c>
      <c r="C576" t="s">
        <v>133</v>
      </c>
      <c r="D576" t="s">
        <v>336</v>
      </c>
      <c r="E576" t="s">
        <v>105</v>
      </c>
      <c r="F576">
        <v>40700</v>
      </c>
      <c r="G576" t="s">
        <v>911</v>
      </c>
      <c r="I576" t="s">
        <v>158</v>
      </c>
      <c r="J576">
        <v>2026</v>
      </c>
      <c r="K576">
        <v>7</v>
      </c>
      <c r="L576" t="s">
        <v>94</v>
      </c>
      <c r="M576" s="108">
        <v>510.87110287499996</v>
      </c>
      <c r="N576" s="108">
        <v>1</v>
      </c>
      <c r="O576" s="108">
        <v>510.87110287499996</v>
      </c>
      <c r="P576" t="s">
        <v>615</v>
      </c>
    </row>
    <row r="577" spans="1:16" x14ac:dyDescent="0.25">
      <c r="A577" t="s">
        <v>1005</v>
      </c>
      <c r="B577" t="s">
        <v>173</v>
      </c>
      <c r="C577" t="s">
        <v>133</v>
      </c>
      <c r="D577" t="s">
        <v>336</v>
      </c>
      <c r="E577" t="s">
        <v>105</v>
      </c>
      <c r="F577">
        <v>40700</v>
      </c>
      <c r="G577" t="s">
        <v>911</v>
      </c>
      <c r="I577" t="s">
        <v>670</v>
      </c>
      <c r="J577">
        <v>2026</v>
      </c>
      <c r="K577">
        <v>7</v>
      </c>
      <c r="L577" t="s">
        <v>94</v>
      </c>
      <c r="M577" s="108">
        <v>496.75371593750003</v>
      </c>
      <c r="N577" s="108">
        <v>1</v>
      </c>
      <c r="O577" s="108">
        <v>496.75371593750003</v>
      </c>
      <c r="P577" t="s">
        <v>615</v>
      </c>
    </row>
    <row r="578" spans="1:16" x14ac:dyDescent="0.25">
      <c r="A578" t="s">
        <v>1005</v>
      </c>
      <c r="B578" t="s">
        <v>173</v>
      </c>
      <c r="C578" t="s">
        <v>133</v>
      </c>
      <c r="D578" t="s">
        <v>336</v>
      </c>
      <c r="E578" t="s">
        <v>93</v>
      </c>
      <c r="F578">
        <v>40700</v>
      </c>
      <c r="G578" t="s">
        <v>911</v>
      </c>
      <c r="I578" t="s">
        <v>253</v>
      </c>
      <c r="J578">
        <v>2026</v>
      </c>
      <c r="K578">
        <v>7</v>
      </c>
      <c r="L578" t="s">
        <v>94</v>
      </c>
      <c r="M578" s="108">
        <v>304.50841137499998</v>
      </c>
      <c r="N578" s="108">
        <v>1</v>
      </c>
      <c r="O578" s="108">
        <v>304.50841137499998</v>
      </c>
      <c r="P578" t="s">
        <v>615</v>
      </c>
    </row>
    <row r="579" spans="1:16" x14ac:dyDescent="0.25">
      <c r="A579" t="s">
        <v>1005</v>
      </c>
      <c r="B579" t="s">
        <v>174</v>
      </c>
      <c r="C579" t="s">
        <v>133</v>
      </c>
      <c r="D579" t="s">
        <v>336</v>
      </c>
      <c r="E579" t="s">
        <v>93</v>
      </c>
      <c r="F579">
        <v>40700</v>
      </c>
      <c r="G579" t="s">
        <v>911</v>
      </c>
      <c r="I579" t="s">
        <v>2482</v>
      </c>
      <c r="J579">
        <v>2026</v>
      </c>
      <c r="K579">
        <v>7</v>
      </c>
      <c r="L579" t="s">
        <v>94</v>
      </c>
      <c r="M579" s="108">
        <v>27.7547239375</v>
      </c>
      <c r="N579" s="108">
        <v>1</v>
      </c>
      <c r="O579" s="108">
        <v>27.7547239375</v>
      </c>
      <c r="P579" t="s">
        <v>615</v>
      </c>
    </row>
    <row r="580" spans="1:16" x14ac:dyDescent="0.25">
      <c r="A580" t="s">
        <v>1005</v>
      </c>
      <c r="B580" t="s">
        <v>174</v>
      </c>
      <c r="C580" t="s">
        <v>133</v>
      </c>
      <c r="D580" t="s">
        <v>336</v>
      </c>
      <c r="E580" t="s">
        <v>93</v>
      </c>
      <c r="F580">
        <v>40700</v>
      </c>
      <c r="G580" t="s">
        <v>911</v>
      </c>
      <c r="I580" t="s">
        <v>253</v>
      </c>
      <c r="J580">
        <v>2026</v>
      </c>
      <c r="K580">
        <v>7</v>
      </c>
      <c r="L580" t="s">
        <v>94</v>
      </c>
      <c r="M580" s="108">
        <v>304.50841137499998</v>
      </c>
      <c r="N580" s="108">
        <v>1</v>
      </c>
      <c r="O580" s="108">
        <v>304.50841137499998</v>
      </c>
      <c r="P580" t="s">
        <v>615</v>
      </c>
    </row>
    <row r="581" spans="1:16" x14ac:dyDescent="0.25">
      <c r="A581" t="s">
        <v>1005</v>
      </c>
      <c r="B581" t="s">
        <v>174</v>
      </c>
      <c r="C581" t="s">
        <v>133</v>
      </c>
      <c r="D581" t="s">
        <v>336</v>
      </c>
      <c r="E581" t="s">
        <v>101</v>
      </c>
      <c r="F581">
        <v>40700</v>
      </c>
      <c r="G581" t="s">
        <v>911</v>
      </c>
      <c r="I581" t="s">
        <v>269</v>
      </c>
      <c r="J581">
        <v>2026</v>
      </c>
      <c r="K581">
        <v>7</v>
      </c>
      <c r="L581" t="s">
        <v>94</v>
      </c>
      <c r="M581" s="108">
        <v>460.48607499999997</v>
      </c>
      <c r="N581" s="108">
        <v>1</v>
      </c>
      <c r="O581" s="108">
        <v>460.48607499999997</v>
      </c>
      <c r="P581" t="s">
        <v>615</v>
      </c>
    </row>
    <row r="582" spans="1:16" x14ac:dyDescent="0.25">
      <c r="A582" t="s">
        <v>1005</v>
      </c>
      <c r="B582" t="s">
        <v>691</v>
      </c>
      <c r="C582" t="s">
        <v>133</v>
      </c>
      <c r="D582" t="s">
        <v>336</v>
      </c>
      <c r="E582" t="s">
        <v>102</v>
      </c>
      <c r="F582">
        <v>40700</v>
      </c>
      <c r="G582" t="s">
        <v>911</v>
      </c>
      <c r="I582" t="s">
        <v>125</v>
      </c>
      <c r="J582">
        <v>2026</v>
      </c>
      <c r="K582">
        <v>7</v>
      </c>
      <c r="L582" t="s">
        <v>94</v>
      </c>
      <c r="M582" s="108">
        <v>246.05008531250002</v>
      </c>
      <c r="N582" s="108">
        <v>1</v>
      </c>
      <c r="O582" s="108">
        <v>246.05008531250002</v>
      </c>
      <c r="P582" t="s">
        <v>615</v>
      </c>
    </row>
    <row r="583" spans="1:16" x14ac:dyDescent="0.25">
      <c r="A583" t="s">
        <v>1005</v>
      </c>
      <c r="B583" t="s">
        <v>691</v>
      </c>
      <c r="C583" t="s">
        <v>133</v>
      </c>
      <c r="D583" t="s">
        <v>336</v>
      </c>
      <c r="E583" t="s">
        <v>93</v>
      </c>
      <c r="F583">
        <v>40700</v>
      </c>
      <c r="G583" t="s">
        <v>911</v>
      </c>
      <c r="I583" t="s">
        <v>658</v>
      </c>
      <c r="J583">
        <v>2026</v>
      </c>
      <c r="K583">
        <v>7</v>
      </c>
      <c r="L583" t="s">
        <v>94</v>
      </c>
      <c r="M583" s="108">
        <v>242.78770512500003</v>
      </c>
      <c r="N583" s="108">
        <v>1</v>
      </c>
      <c r="O583" s="108">
        <v>242.78770512500003</v>
      </c>
      <c r="P583" t="s">
        <v>615</v>
      </c>
    </row>
    <row r="584" spans="1:16" x14ac:dyDescent="0.25">
      <c r="A584" t="s">
        <v>1005</v>
      </c>
      <c r="B584" t="s">
        <v>691</v>
      </c>
      <c r="C584" t="s">
        <v>133</v>
      </c>
      <c r="D584" t="s">
        <v>336</v>
      </c>
      <c r="E584" t="s">
        <v>105</v>
      </c>
      <c r="F584">
        <v>40700</v>
      </c>
      <c r="G584" t="s">
        <v>911</v>
      </c>
      <c r="I584" t="s">
        <v>670</v>
      </c>
      <c r="J584">
        <v>2026</v>
      </c>
      <c r="K584">
        <v>7</v>
      </c>
      <c r="L584" t="s">
        <v>94</v>
      </c>
      <c r="M584" s="108">
        <v>99.350743187500001</v>
      </c>
      <c r="N584" s="108">
        <v>1</v>
      </c>
      <c r="O584" s="108">
        <v>99.350743187500001</v>
      </c>
      <c r="P584" t="s">
        <v>615</v>
      </c>
    </row>
    <row r="585" spans="1:16" x14ac:dyDescent="0.25">
      <c r="A585" t="s">
        <v>1005</v>
      </c>
      <c r="B585" t="s">
        <v>691</v>
      </c>
      <c r="C585" t="s">
        <v>133</v>
      </c>
      <c r="D585" t="s">
        <v>336</v>
      </c>
      <c r="E585" t="s">
        <v>93</v>
      </c>
      <c r="F585">
        <v>40700</v>
      </c>
      <c r="G585" t="s">
        <v>911</v>
      </c>
      <c r="I585" t="s">
        <v>253</v>
      </c>
      <c r="J585">
        <v>2026</v>
      </c>
      <c r="K585">
        <v>7</v>
      </c>
      <c r="L585" t="s">
        <v>94</v>
      </c>
      <c r="M585" s="108">
        <v>304.50841137499998</v>
      </c>
      <c r="N585" s="108">
        <v>1</v>
      </c>
      <c r="O585" s="108">
        <v>304.50841137499998</v>
      </c>
      <c r="P585" t="s">
        <v>615</v>
      </c>
    </row>
    <row r="586" spans="1:16" x14ac:dyDescent="0.25">
      <c r="A586" t="s">
        <v>1005</v>
      </c>
      <c r="B586" t="s">
        <v>692</v>
      </c>
      <c r="C586" t="s">
        <v>133</v>
      </c>
      <c r="D586" t="s">
        <v>336</v>
      </c>
      <c r="E586" t="s">
        <v>102</v>
      </c>
      <c r="F586">
        <v>40700</v>
      </c>
      <c r="G586" t="s">
        <v>911</v>
      </c>
      <c r="I586" t="s">
        <v>125</v>
      </c>
      <c r="J586">
        <v>2026</v>
      </c>
      <c r="K586">
        <v>7</v>
      </c>
      <c r="L586" t="s">
        <v>94</v>
      </c>
      <c r="M586" s="108">
        <v>217.90348387499998</v>
      </c>
      <c r="N586" s="108">
        <v>1</v>
      </c>
      <c r="O586" s="108">
        <v>217.90348387499998</v>
      </c>
      <c r="P586" t="s">
        <v>615</v>
      </c>
    </row>
    <row r="587" spans="1:16" x14ac:dyDescent="0.25">
      <c r="A587" t="s">
        <v>1005</v>
      </c>
      <c r="B587" t="s">
        <v>692</v>
      </c>
      <c r="C587" t="s">
        <v>133</v>
      </c>
      <c r="D587" t="s">
        <v>336</v>
      </c>
      <c r="E587" t="s">
        <v>102</v>
      </c>
      <c r="F587">
        <v>40700</v>
      </c>
      <c r="G587" t="s">
        <v>911</v>
      </c>
      <c r="I587" t="s">
        <v>186</v>
      </c>
      <c r="J587">
        <v>2026</v>
      </c>
      <c r="K587">
        <v>7</v>
      </c>
      <c r="L587" t="s">
        <v>94</v>
      </c>
      <c r="M587" s="108">
        <v>364.8085616875</v>
      </c>
      <c r="N587" s="108">
        <v>1</v>
      </c>
      <c r="O587" s="108">
        <v>364.8085616875</v>
      </c>
      <c r="P587" t="s">
        <v>615</v>
      </c>
    </row>
    <row r="588" spans="1:16" x14ac:dyDescent="0.25">
      <c r="A588" t="s">
        <v>1005</v>
      </c>
      <c r="B588" t="s">
        <v>692</v>
      </c>
      <c r="C588" t="s">
        <v>133</v>
      </c>
      <c r="D588" t="s">
        <v>336</v>
      </c>
      <c r="E588" t="s">
        <v>93</v>
      </c>
      <c r="F588">
        <v>40700</v>
      </c>
      <c r="G588" t="s">
        <v>911</v>
      </c>
      <c r="I588" t="s">
        <v>658</v>
      </c>
      <c r="J588">
        <v>2026</v>
      </c>
      <c r="K588">
        <v>7</v>
      </c>
      <c r="L588" t="s">
        <v>94</v>
      </c>
      <c r="M588" s="108">
        <v>121.39385256250002</v>
      </c>
      <c r="N588" s="108">
        <v>1</v>
      </c>
      <c r="O588" s="108">
        <v>121.39385256250002</v>
      </c>
      <c r="P588" t="s">
        <v>615</v>
      </c>
    </row>
    <row r="589" spans="1:16" x14ac:dyDescent="0.25">
      <c r="A589" t="s">
        <v>1005</v>
      </c>
      <c r="B589" t="s">
        <v>692</v>
      </c>
      <c r="C589" t="s">
        <v>133</v>
      </c>
      <c r="D589" t="s">
        <v>336</v>
      </c>
      <c r="E589" t="s">
        <v>93</v>
      </c>
      <c r="F589">
        <v>40700</v>
      </c>
      <c r="G589" t="s">
        <v>911</v>
      </c>
      <c r="I589" t="s">
        <v>191</v>
      </c>
      <c r="J589">
        <v>2026</v>
      </c>
      <c r="K589">
        <v>7</v>
      </c>
      <c r="L589" t="s">
        <v>94</v>
      </c>
      <c r="M589" s="108">
        <v>173.97401612499999</v>
      </c>
      <c r="N589" s="108">
        <v>1</v>
      </c>
      <c r="O589" s="108">
        <v>173.97401612499999</v>
      </c>
      <c r="P589" t="s">
        <v>615</v>
      </c>
    </row>
    <row r="590" spans="1:16" x14ac:dyDescent="0.25">
      <c r="A590" t="s">
        <v>1005</v>
      </c>
      <c r="B590" t="s">
        <v>692</v>
      </c>
      <c r="C590" t="s">
        <v>133</v>
      </c>
      <c r="D590" t="s">
        <v>336</v>
      </c>
      <c r="E590" t="s">
        <v>105</v>
      </c>
      <c r="F590">
        <v>40700</v>
      </c>
      <c r="G590" t="s">
        <v>911</v>
      </c>
      <c r="I590" t="s">
        <v>670</v>
      </c>
      <c r="J590">
        <v>2026</v>
      </c>
      <c r="K590">
        <v>7</v>
      </c>
      <c r="L590" t="s">
        <v>94</v>
      </c>
      <c r="M590" s="108">
        <v>99.350743187500001</v>
      </c>
      <c r="N590" s="108">
        <v>1</v>
      </c>
      <c r="O590" s="108">
        <v>99.350743187500001</v>
      </c>
      <c r="P590" t="s">
        <v>615</v>
      </c>
    </row>
    <row r="591" spans="1:16" x14ac:dyDescent="0.25">
      <c r="A591" t="s">
        <v>1005</v>
      </c>
      <c r="B591" t="s">
        <v>692</v>
      </c>
      <c r="C591" t="s">
        <v>133</v>
      </c>
      <c r="D591" t="s">
        <v>336</v>
      </c>
      <c r="E591" t="s">
        <v>93</v>
      </c>
      <c r="F591">
        <v>40700</v>
      </c>
      <c r="G591" t="s">
        <v>911</v>
      </c>
      <c r="I591" t="s">
        <v>168</v>
      </c>
      <c r="J591">
        <v>2026</v>
      </c>
      <c r="K591">
        <v>7</v>
      </c>
      <c r="L591" t="s">
        <v>94</v>
      </c>
      <c r="M591" s="108">
        <v>123.0005503125</v>
      </c>
      <c r="N591" s="108">
        <v>1</v>
      </c>
      <c r="O591" s="108">
        <v>123.0005503125</v>
      </c>
      <c r="P591" t="s">
        <v>615</v>
      </c>
    </row>
    <row r="592" spans="1:16" x14ac:dyDescent="0.25">
      <c r="A592" t="s">
        <v>1005</v>
      </c>
      <c r="B592" t="s">
        <v>692</v>
      </c>
      <c r="C592" t="s">
        <v>133</v>
      </c>
      <c r="D592" t="s">
        <v>336</v>
      </c>
      <c r="E592" t="s">
        <v>93</v>
      </c>
      <c r="F592">
        <v>40700</v>
      </c>
      <c r="G592" t="s">
        <v>911</v>
      </c>
      <c r="I592" t="s">
        <v>253</v>
      </c>
      <c r="J592">
        <v>2026</v>
      </c>
      <c r="K592">
        <v>7</v>
      </c>
      <c r="L592" t="s">
        <v>94</v>
      </c>
      <c r="M592" s="108">
        <v>304.50841137499998</v>
      </c>
      <c r="N592" s="108">
        <v>1</v>
      </c>
      <c r="O592" s="108">
        <v>304.50841137499998</v>
      </c>
      <c r="P592" t="s">
        <v>615</v>
      </c>
    </row>
    <row r="593" spans="1:16" x14ac:dyDescent="0.25">
      <c r="A593" t="s">
        <v>1005</v>
      </c>
      <c r="B593" t="s">
        <v>692</v>
      </c>
      <c r="C593" t="s">
        <v>133</v>
      </c>
      <c r="D593" t="s">
        <v>336</v>
      </c>
      <c r="E593" t="s">
        <v>105</v>
      </c>
      <c r="F593">
        <v>40700</v>
      </c>
      <c r="G593" t="s">
        <v>911</v>
      </c>
      <c r="I593" t="s">
        <v>144</v>
      </c>
      <c r="J593">
        <v>2026</v>
      </c>
      <c r="K593">
        <v>7</v>
      </c>
      <c r="L593" t="s">
        <v>94</v>
      </c>
      <c r="M593" s="108">
        <v>99.350743187500001</v>
      </c>
      <c r="N593" s="108">
        <v>1</v>
      </c>
      <c r="O593" s="108">
        <v>99.350743187500001</v>
      </c>
      <c r="P593" t="s">
        <v>615</v>
      </c>
    </row>
    <row r="594" spans="1:16" x14ac:dyDescent="0.25">
      <c r="A594" t="s">
        <v>1005</v>
      </c>
      <c r="B594" t="s">
        <v>692</v>
      </c>
      <c r="C594" t="s">
        <v>133</v>
      </c>
      <c r="D594" t="s">
        <v>336</v>
      </c>
      <c r="E594" t="s">
        <v>93</v>
      </c>
      <c r="F594">
        <v>40700</v>
      </c>
      <c r="G594" t="s">
        <v>911</v>
      </c>
      <c r="I594" t="s">
        <v>619</v>
      </c>
      <c r="J594">
        <v>2026</v>
      </c>
      <c r="K594">
        <v>7</v>
      </c>
      <c r="L594" t="s">
        <v>94</v>
      </c>
      <c r="M594" s="108">
        <v>124.93054699999999</v>
      </c>
      <c r="N594" s="108">
        <v>1</v>
      </c>
      <c r="O594" s="108">
        <v>124.93054699999999</v>
      </c>
      <c r="P594" t="s">
        <v>615</v>
      </c>
    </row>
    <row r="595" spans="1:16" x14ac:dyDescent="0.25">
      <c r="A595" t="s">
        <v>1005</v>
      </c>
      <c r="B595" t="s">
        <v>693</v>
      </c>
      <c r="C595" t="s">
        <v>133</v>
      </c>
      <c r="D595" t="s">
        <v>336</v>
      </c>
      <c r="E595" t="s">
        <v>102</v>
      </c>
      <c r="F595">
        <v>40700</v>
      </c>
      <c r="G595" t="s">
        <v>911</v>
      </c>
      <c r="I595" t="s">
        <v>125</v>
      </c>
      <c r="J595">
        <v>2026</v>
      </c>
      <c r="K595">
        <v>7</v>
      </c>
      <c r="L595" t="s">
        <v>94</v>
      </c>
      <c r="M595" s="108">
        <v>352.91507956250001</v>
      </c>
      <c r="N595" s="108">
        <v>1</v>
      </c>
      <c r="O595" s="108">
        <v>352.91507956250001</v>
      </c>
      <c r="P595" t="s">
        <v>615</v>
      </c>
    </row>
    <row r="596" spans="1:16" x14ac:dyDescent="0.25">
      <c r="A596" t="s">
        <v>1005</v>
      </c>
      <c r="B596" t="s">
        <v>693</v>
      </c>
      <c r="C596" t="s">
        <v>133</v>
      </c>
      <c r="D596" t="s">
        <v>336</v>
      </c>
      <c r="E596" t="s">
        <v>105</v>
      </c>
      <c r="F596">
        <v>40700</v>
      </c>
      <c r="G596" t="s">
        <v>911</v>
      </c>
      <c r="I596" t="s">
        <v>670</v>
      </c>
      <c r="J596">
        <v>2026</v>
      </c>
      <c r="K596">
        <v>7</v>
      </c>
      <c r="L596" t="s">
        <v>94</v>
      </c>
      <c r="M596" s="108">
        <v>99.350743187500001</v>
      </c>
      <c r="N596" s="108">
        <v>1</v>
      </c>
      <c r="O596" s="108">
        <v>99.350743187500001</v>
      </c>
      <c r="P596" t="s">
        <v>615</v>
      </c>
    </row>
    <row r="597" spans="1:16" x14ac:dyDescent="0.25">
      <c r="A597" t="s">
        <v>1005</v>
      </c>
      <c r="B597" t="s">
        <v>693</v>
      </c>
      <c r="C597" t="s">
        <v>133</v>
      </c>
      <c r="D597" t="s">
        <v>336</v>
      </c>
      <c r="E597" t="s">
        <v>93</v>
      </c>
      <c r="F597">
        <v>40700</v>
      </c>
      <c r="G597" t="s">
        <v>911</v>
      </c>
      <c r="I597" t="s">
        <v>253</v>
      </c>
      <c r="J597">
        <v>2026</v>
      </c>
      <c r="K597">
        <v>7</v>
      </c>
      <c r="L597" t="s">
        <v>94</v>
      </c>
      <c r="M597" s="108">
        <v>304.50841137499998</v>
      </c>
      <c r="N597" s="108">
        <v>1</v>
      </c>
      <c r="O597" s="108">
        <v>304.50841137499998</v>
      </c>
      <c r="P597" t="s">
        <v>615</v>
      </c>
    </row>
    <row r="598" spans="1:16" x14ac:dyDescent="0.25">
      <c r="A598" t="s">
        <v>1005</v>
      </c>
      <c r="B598" t="s">
        <v>693</v>
      </c>
      <c r="C598" t="s">
        <v>133</v>
      </c>
      <c r="D598" t="s">
        <v>336</v>
      </c>
      <c r="E598" t="s">
        <v>104</v>
      </c>
      <c r="F598">
        <v>40700</v>
      </c>
      <c r="G598" t="s">
        <v>911</v>
      </c>
      <c r="I598" t="s">
        <v>120</v>
      </c>
      <c r="J598">
        <v>2026</v>
      </c>
      <c r="K598">
        <v>7</v>
      </c>
      <c r="L598" t="s">
        <v>94</v>
      </c>
      <c r="M598" s="108">
        <v>264.90918999999997</v>
      </c>
      <c r="N598" s="108">
        <v>1</v>
      </c>
      <c r="O598" s="108">
        <v>264.90918999999997</v>
      </c>
      <c r="P598" t="s">
        <v>615</v>
      </c>
    </row>
    <row r="599" spans="1:16" x14ac:dyDescent="0.25">
      <c r="A599" t="s">
        <v>1005</v>
      </c>
      <c r="B599" t="s">
        <v>694</v>
      </c>
      <c r="C599" t="s">
        <v>133</v>
      </c>
      <c r="D599" t="s">
        <v>336</v>
      </c>
      <c r="E599" t="s">
        <v>93</v>
      </c>
      <c r="F599">
        <v>40700</v>
      </c>
      <c r="G599" t="s">
        <v>911</v>
      </c>
      <c r="I599" t="s">
        <v>668</v>
      </c>
      <c r="J599">
        <v>2026</v>
      </c>
      <c r="K599">
        <v>7</v>
      </c>
      <c r="L599" t="s">
        <v>94</v>
      </c>
      <c r="M599" s="108">
        <v>630.72683625000002</v>
      </c>
      <c r="N599" s="108">
        <v>1</v>
      </c>
      <c r="O599" s="108">
        <v>630.72683625000002</v>
      </c>
      <c r="P599" t="s">
        <v>615</v>
      </c>
    </row>
    <row r="600" spans="1:16" x14ac:dyDescent="0.25">
      <c r="A600" t="s">
        <v>1005</v>
      </c>
      <c r="B600" t="s">
        <v>694</v>
      </c>
      <c r="C600" t="s">
        <v>133</v>
      </c>
      <c r="D600" t="s">
        <v>336</v>
      </c>
      <c r="E600" t="s">
        <v>105</v>
      </c>
      <c r="F600">
        <v>40700</v>
      </c>
      <c r="G600" t="s">
        <v>911</v>
      </c>
      <c r="I600" t="s">
        <v>670</v>
      </c>
      <c r="J600">
        <v>2026</v>
      </c>
      <c r="K600">
        <v>7</v>
      </c>
      <c r="L600" t="s">
        <v>94</v>
      </c>
      <c r="M600" s="108">
        <v>99.350743187500001</v>
      </c>
      <c r="N600" s="108">
        <v>1</v>
      </c>
      <c r="O600" s="108">
        <v>99.350743187500001</v>
      </c>
      <c r="P600" t="s">
        <v>615</v>
      </c>
    </row>
    <row r="601" spans="1:16" x14ac:dyDescent="0.25">
      <c r="A601" t="s">
        <v>1005</v>
      </c>
      <c r="B601" t="s">
        <v>694</v>
      </c>
      <c r="C601" t="s">
        <v>133</v>
      </c>
      <c r="D601" t="s">
        <v>336</v>
      </c>
      <c r="E601" t="s">
        <v>93</v>
      </c>
      <c r="F601">
        <v>40700</v>
      </c>
      <c r="G601" t="s">
        <v>911</v>
      </c>
      <c r="I601" t="s">
        <v>253</v>
      </c>
      <c r="J601">
        <v>2026</v>
      </c>
      <c r="K601">
        <v>7</v>
      </c>
      <c r="L601" t="s">
        <v>94</v>
      </c>
      <c r="M601" s="108">
        <v>304.50841137499998</v>
      </c>
      <c r="N601" s="108">
        <v>1</v>
      </c>
      <c r="O601" s="108">
        <v>304.50841137499998</v>
      </c>
      <c r="P601" t="s">
        <v>615</v>
      </c>
    </row>
    <row r="602" spans="1:16" x14ac:dyDescent="0.25">
      <c r="A602" t="s">
        <v>1005</v>
      </c>
      <c r="B602" t="s">
        <v>694</v>
      </c>
      <c r="C602" t="s">
        <v>133</v>
      </c>
      <c r="D602" t="s">
        <v>336</v>
      </c>
      <c r="E602" t="s">
        <v>101</v>
      </c>
      <c r="F602">
        <v>40700</v>
      </c>
      <c r="G602" t="s">
        <v>911</v>
      </c>
      <c r="I602" t="s">
        <v>269</v>
      </c>
      <c r="J602">
        <v>2026</v>
      </c>
      <c r="K602">
        <v>7</v>
      </c>
      <c r="L602" t="s">
        <v>94</v>
      </c>
      <c r="M602" s="108">
        <v>3662.8970000000004</v>
      </c>
      <c r="N602" s="108">
        <v>1</v>
      </c>
      <c r="O602" s="108">
        <v>3662.8970000000004</v>
      </c>
      <c r="P602" t="s">
        <v>615</v>
      </c>
    </row>
    <row r="603" spans="1:16" x14ac:dyDescent="0.25">
      <c r="A603" t="s">
        <v>1005</v>
      </c>
      <c r="B603" t="s">
        <v>179</v>
      </c>
      <c r="C603" t="s">
        <v>133</v>
      </c>
      <c r="D603" t="s">
        <v>336</v>
      </c>
      <c r="E603" t="s">
        <v>102</v>
      </c>
      <c r="F603">
        <v>40700</v>
      </c>
      <c r="G603" t="s">
        <v>911</v>
      </c>
      <c r="I603" t="s">
        <v>125</v>
      </c>
      <c r="J603">
        <v>2026</v>
      </c>
      <c r="K603">
        <v>7</v>
      </c>
      <c r="L603" t="s">
        <v>94</v>
      </c>
      <c r="M603" s="108">
        <v>118.06289381250001</v>
      </c>
      <c r="N603" s="108">
        <v>1</v>
      </c>
      <c r="O603" s="108">
        <v>118.06289381250001</v>
      </c>
      <c r="P603" t="s">
        <v>615</v>
      </c>
    </row>
    <row r="604" spans="1:16" x14ac:dyDescent="0.25">
      <c r="A604" t="s">
        <v>1005</v>
      </c>
      <c r="B604" t="s">
        <v>179</v>
      </c>
      <c r="C604" t="s">
        <v>133</v>
      </c>
      <c r="D604" t="s">
        <v>336</v>
      </c>
      <c r="E604" t="s">
        <v>93</v>
      </c>
      <c r="F604">
        <v>40700</v>
      </c>
      <c r="G604" t="s">
        <v>911</v>
      </c>
      <c r="I604" t="s">
        <v>658</v>
      </c>
      <c r="J604">
        <v>2026</v>
      </c>
      <c r="K604">
        <v>7</v>
      </c>
      <c r="L604" t="s">
        <v>94</v>
      </c>
      <c r="M604" s="108">
        <v>121.39385256250002</v>
      </c>
      <c r="N604" s="108">
        <v>1</v>
      </c>
      <c r="O604" s="108">
        <v>121.39385256250002</v>
      </c>
      <c r="P604" t="s">
        <v>615</v>
      </c>
    </row>
    <row r="605" spans="1:16" x14ac:dyDescent="0.25">
      <c r="A605" t="s">
        <v>1005</v>
      </c>
      <c r="B605" t="s">
        <v>179</v>
      </c>
      <c r="C605" t="s">
        <v>133</v>
      </c>
      <c r="D605" t="s">
        <v>336</v>
      </c>
      <c r="E605" t="s">
        <v>93</v>
      </c>
      <c r="F605">
        <v>40700</v>
      </c>
      <c r="G605" t="s">
        <v>911</v>
      </c>
      <c r="I605" t="s">
        <v>253</v>
      </c>
      <c r="J605">
        <v>2026</v>
      </c>
      <c r="K605">
        <v>7</v>
      </c>
      <c r="L605" t="s">
        <v>94</v>
      </c>
      <c r="M605" s="108">
        <v>304.50841137499998</v>
      </c>
      <c r="N605" s="108">
        <v>1</v>
      </c>
      <c r="O605" s="108">
        <v>304.50841137499998</v>
      </c>
      <c r="P605" t="s">
        <v>615</v>
      </c>
    </row>
    <row r="606" spans="1:16" x14ac:dyDescent="0.25">
      <c r="A606" t="s">
        <v>1005</v>
      </c>
      <c r="B606" t="s">
        <v>179</v>
      </c>
      <c r="C606" t="s">
        <v>133</v>
      </c>
      <c r="D606" t="s">
        <v>336</v>
      </c>
      <c r="E606" t="s">
        <v>104</v>
      </c>
      <c r="F606">
        <v>40700</v>
      </c>
      <c r="G606" t="s">
        <v>911</v>
      </c>
      <c r="I606" t="s">
        <v>120</v>
      </c>
      <c r="J606">
        <v>2026</v>
      </c>
      <c r="K606">
        <v>7</v>
      </c>
      <c r="L606" t="s">
        <v>94</v>
      </c>
      <c r="M606" s="108">
        <v>132.45459499999998</v>
      </c>
      <c r="N606" s="108">
        <v>1</v>
      </c>
      <c r="O606" s="108">
        <v>132.45459499999998</v>
      </c>
      <c r="P606" t="s">
        <v>615</v>
      </c>
    </row>
    <row r="607" spans="1:16" x14ac:dyDescent="0.25">
      <c r="A607" t="s">
        <v>1005</v>
      </c>
      <c r="B607" t="s">
        <v>180</v>
      </c>
      <c r="C607" t="s">
        <v>133</v>
      </c>
      <c r="D607" t="s">
        <v>336</v>
      </c>
      <c r="E607" t="s">
        <v>102</v>
      </c>
      <c r="F607">
        <v>40700</v>
      </c>
      <c r="G607" t="s">
        <v>911</v>
      </c>
      <c r="I607" t="s">
        <v>125</v>
      </c>
      <c r="J607">
        <v>2026</v>
      </c>
      <c r="K607">
        <v>7</v>
      </c>
      <c r="L607" t="s">
        <v>94</v>
      </c>
      <c r="M607" s="108">
        <v>335.96637768750003</v>
      </c>
      <c r="N607" s="108">
        <v>1</v>
      </c>
      <c r="O607" s="108">
        <v>335.96637768750003</v>
      </c>
      <c r="P607" t="s">
        <v>615</v>
      </c>
    </row>
    <row r="608" spans="1:16" x14ac:dyDescent="0.25">
      <c r="A608" t="s">
        <v>1005</v>
      </c>
      <c r="B608" t="s">
        <v>180</v>
      </c>
      <c r="C608" t="s">
        <v>133</v>
      </c>
      <c r="D608" t="s">
        <v>336</v>
      </c>
      <c r="E608" t="s">
        <v>93</v>
      </c>
      <c r="F608">
        <v>40700</v>
      </c>
      <c r="G608" t="s">
        <v>911</v>
      </c>
      <c r="I608" t="s">
        <v>658</v>
      </c>
      <c r="J608">
        <v>2026</v>
      </c>
      <c r="K608">
        <v>7</v>
      </c>
      <c r="L608" t="s">
        <v>94</v>
      </c>
      <c r="M608" s="108">
        <v>121.39385256250002</v>
      </c>
      <c r="N608" s="108">
        <v>1</v>
      </c>
      <c r="O608" s="108">
        <v>121.39385256250002</v>
      </c>
      <c r="P608" t="s">
        <v>615</v>
      </c>
    </row>
    <row r="609" spans="1:16" x14ac:dyDescent="0.25">
      <c r="A609" t="s">
        <v>1005</v>
      </c>
      <c r="B609" t="s">
        <v>180</v>
      </c>
      <c r="C609" t="s">
        <v>133</v>
      </c>
      <c r="D609" t="s">
        <v>336</v>
      </c>
      <c r="E609" t="s">
        <v>105</v>
      </c>
      <c r="F609">
        <v>40700</v>
      </c>
      <c r="G609" t="s">
        <v>911</v>
      </c>
      <c r="I609" t="s">
        <v>670</v>
      </c>
      <c r="J609">
        <v>2026</v>
      </c>
      <c r="K609">
        <v>7</v>
      </c>
      <c r="L609" t="s">
        <v>94</v>
      </c>
      <c r="M609" s="108">
        <v>198.701486375</v>
      </c>
      <c r="N609" s="108">
        <v>1</v>
      </c>
      <c r="O609" s="108">
        <v>198.701486375</v>
      </c>
      <c r="P609" t="s">
        <v>615</v>
      </c>
    </row>
    <row r="610" spans="1:16" x14ac:dyDescent="0.25">
      <c r="A610" t="s">
        <v>1005</v>
      </c>
      <c r="B610" t="s">
        <v>180</v>
      </c>
      <c r="C610" t="s">
        <v>133</v>
      </c>
      <c r="D610" t="s">
        <v>336</v>
      </c>
      <c r="E610" t="s">
        <v>93</v>
      </c>
      <c r="F610">
        <v>40700</v>
      </c>
      <c r="G610" t="s">
        <v>911</v>
      </c>
      <c r="I610" t="s">
        <v>253</v>
      </c>
      <c r="J610">
        <v>2026</v>
      </c>
      <c r="K610">
        <v>7</v>
      </c>
      <c r="L610" t="s">
        <v>94</v>
      </c>
      <c r="M610" s="108">
        <v>304.50841137499998</v>
      </c>
      <c r="N610" s="108">
        <v>1</v>
      </c>
      <c r="O610" s="108">
        <v>304.50841137499998</v>
      </c>
      <c r="P610" t="s">
        <v>615</v>
      </c>
    </row>
    <row r="611" spans="1:16" x14ac:dyDescent="0.25">
      <c r="A611" t="s">
        <v>1005</v>
      </c>
      <c r="B611" t="s">
        <v>180</v>
      </c>
      <c r="C611" t="s">
        <v>133</v>
      </c>
      <c r="D611" t="s">
        <v>336</v>
      </c>
      <c r="E611" t="s">
        <v>104</v>
      </c>
      <c r="F611">
        <v>40700</v>
      </c>
      <c r="G611" t="s">
        <v>911</v>
      </c>
      <c r="I611" t="s">
        <v>120</v>
      </c>
      <c r="J611">
        <v>2026</v>
      </c>
      <c r="K611">
        <v>7</v>
      </c>
      <c r="L611" t="s">
        <v>94</v>
      </c>
      <c r="M611" s="108">
        <v>264.90918999999997</v>
      </c>
      <c r="N611" s="108">
        <v>1</v>
      </c>
      <c r="O611" s="108">
        <v>264.90918999999997</v>
      </c>
      <c r="P611" t="s">
        <v>615</v>
      </c>
    </row>
    <row r="612" spans="1:16" x14ac:dyDescent="0.25">
      <c r="A612" t="s">
        <v>1005</v>
      </c>
      <c r="B612" t="s">
        <v>181</v>
      </c>
      <c r="C612" t="s">
        <v>133</v>
      </c>
      <c r="D612" t="s">
        <v>336</v>
      </c>
      <c r="E612" t="s">
        <v>102</v>
      </c>
      <c r="F612">
        <v>40700</v>
      </c>
      <c r="G612" t="s">
        <v>911</v>
      </c>
      <c r="I612" t="s">
        <v>125</v>
      </c>
      <c r="J612">
        <v>2026</v>
      </c>
      <c r="K612">
        <v>7</v>
      </c>
      <c r="L612" t="s">
        <v>94</v>
      </c>
      <c r="M612" s="108">
        <v>1131.0662313124999</v>
      </c>
      <c r="N612" s="108">
        <v>1</v>
      </c>
      <c r="O612" s="108">
        <v>1131.0662313124999</v>
      </c>
      <c r="P612" t="s">
        <v>615</v>
      </c>
    </row>
    <row r="613" spans="1:16" x14ac:dyDescent="0.25">
      <c r="A613" t="s">
        <v>1005</v>
      </c>
      <c r="B613" t="s">
        <v>181</v>
      </c>
      <c r="C613" t="s">
        <v>133</v>
      </c>
      <c r="D613" t="s">
        <v>336</v>
      </c>
      <c r="E613" t="s">
        <v>93</v>
      </c>
      <c r="F613">
        <v>40700</v>
      </c>
      <c r="G613" t="s">
        <v>911</v>
      </c>
      <c r="I613" t="s">
        <v>658</v>
      </c>
      <c r="J613">
        <v>2026</v>
      </c>
      <c r="K613">
        <v>7</v>
      </c>
      <c r="L613" t="s">
        <v>94</v>
      </c>
      <c r="M613" s="108">
        <v>1092.5446730625001</v>
      </c>
      <c r="N613" s="108">
        <v>1</v>
      </c>
      <c r="O613" s="108">
        <v>1092.5446730625001</v>
      </c>
      <c r="P613" t="s">
        <v>615</v>
      </c>
    </row>
    <row r="614" spans="1:16" x14ac:dyDescent="0.25">
      <c r="A614" t="s">
        <v>1005</v>
      </c>
      <c r="B614" t="s">
        <v>181</v>
      </c>
      <c r="C614" t="s">
        <v>133</v>
      </c>
      <c r="D614" t="s">
        <v>336</v>
      </c>
      <c r="E614" t="s">
        <v>93</v>
      </c>
      <c r="F614">
        <v>40700</v>
      </c>
      <c r="G614" t="s">
        <v>911</v>
      </c>
      <c r="I614" t="s">
        <v>253</v>
      </c>
      <c r="J614">
        <v>2026</v>
      </c>
      <c r="K614">
        <v>7</v>
      </c>
      <c r="L614" t="s">
        <v>94</v>
      </c>
      <c r="M614" s="108">
        <v>304.50841137499998</v>
      </c>
      <c r="N614" s="108">
        <v>1</v>
      </c>
      <c r="O614" s="108">
        <v>304.50841137499998</v>
      </c>
      <c r="P614" t="s">
        <v>615</v>
      </c>
    </row>
    <row r="615" spans="1:16" x14ac:dyDescent="0.25">
      <c r="A615" t="s">
        <v>1005</v>
      </c>
      <c r="B615" t="s">
        <v>181</v>
      </c>
      <c r="C615" t="s">
        <v>133</v>
      </c>
      <c r="D615" t="s">
        <v>336</v>
      </c>
      <c r="E615" t="s">
        <v>104</v>
      </c>
      <c r="F615">
        <v>40700</v>
      </c>
      <c r="G615" t="s">
        <v>911</v>
      </c>
      <c r="I615" t="s">
        <v>120</v>
      </c>
      <c r="J615">
        <v>2026</v>
      </c>
      <c r="K615">
        <v>7</v>
      </c>
      <c r="L615" t="s">
        <v>94</v>
      </c>
      <c r="M615" s="108">
        <v>662.27297500000009</v>
      </c>
      <c r="N615" s="108">
        <v>1</v>
      </c>
      <c r="O615" s="108">
        <v>662.27297500000009</v>
      </c>
      <c r="P615" t="s">
        <v>615</v>
      </c>
    </row>
    <row r="616" spans="1:16" x14ac:dyDescent="0.25">
      <c r="A616" t="s">
        <v>1005</v>
      </c>
      <c r="B616" t="s">
        <v>183</v>
      </c>
      <c r="C616" t="s">
        <v>133</v>
      </c>
      <c r="D616" t="s">
        <v>336</v>
      </c>
      <c r="E616" t="s">
        <v>93</v>
      </c>
      <c r="F616">
        <v>40700</v>
      </c>
      <c r="G616" t="s">
        <v>911</v>
      </c>
      <c r="I616" t="s">
        <v>2482</v>
      </c>
      <c r="J616">
        <v>2026</v>
      </c>
      <c r="K616">
        <v>7</v>
      </c>
      <c r="L616" t="s">
        <v>94</v>
      </c>
      <c r="M616" s="108">
        <v>27.7547239375</v>
      </c>
      <c r="N616" s="108">
        <v>1</v>
      </c>
      <c r="O616" s="108">
        <v>27.7547239375</v>
      </c>
      <c r="P616" t="s">
        <v>615</v>
      </c>
    </row>
    <row r="617" spans="1:16" x14ac:dyDescent="0.25">
      <c r="A617" t="s">
        <v>1005</v>
      </c>
      <c r="B617" t="s">
        <v>183</v>
      </c>
      <c r="C617" t="s">
        <v>133</v>
      </c>
      <c r="D617" t="s">
        <v>336</v>
      </c>
      <c r="E617" t="s">
        <v>102</v>
      </c>
      <c r="F617">
        <v>40700</v>
      </c>
      <c r="G617" t="s">
        <v>911</v>
      </c>
      <c r="I617" t="s">
        <v>125</v>
      </c>
      <c r="J617">
        <v>2026</v>
      </c>
      <c r="K617">
        <v>7</v>
      </c>
      <c r="L617" t="s">
        <v>94</v>
      </c>
      <c r="M617" s="108">
        <v>2011.1447208125003</v>
      </c>
      <c r="N617" s="108">
        <v>1</v>
      </c>
      <c r="O617" s="108">
        <v>2011.1447208125003</v>
      </c>
      <c r="P617" t="s">
        <v>615</v>
      </c>
    </row>
    <row r="618" spans="1:16" x14ac:dyDescent="0.25">
      <c r="A618" t="s">
        <v>1005</v>
      </c>
      <c r="B618" t="s">
        <v>183</v>
      </c>
      <c r="C618" t="s">
        <v>133</v>
      </c>
      <c r="D618" t="s">
        <v>336</v>
      </c>
      <c r="E618" t="s">
        <v>93</v>
      </c>
      <c r="F618">
        <v>40700</v>
      </c>
      <c r="G618" t="s">
        <v>911</v>
      </c>
      <c r="I618" t="s">
        <v>658</v>
      </c>
      <c r="J618">
        <v>2026</v>
      </c>
      <c r="K618">
        <v>7</v>
      </c>
      <c r="L618" t="s">
        <v>94</v>
      </c>
      <c r="M618" s="108">
        <v>242.78770512500003</v>
      </c>
      <c r="N618" s="108">
        <v>1</v>
      </c>
      <c r="O618" s="108">
        <v>242.78770512500003</v>
      </c>
      <c r="P618" t="s">
        <v>615</v>
      </c>
    </row>
    <row r="619" spans="1:16" x14ac:dyDescent="0.25">
      <c r="A619" t="s">
        <v>1005</v>
      </c>
      <c r="B619" t="s">
        <v>183</v>
      </c>
      <c r="C619" t="s">
        <v>133</v>
      </c>
      <c r="D619" t="s">
        <v>336</v>
      </c>
      <c r="E619" t="s">
        <v>93</v>
      </c>
      <c r="F619">
        <v>40700</v>
      </c>
      <c r="G619" t="s">
        <v>911</v>
      </c>
      <c r="I619" t="s">
        <v>142</v>
      </c>
      <c r="J619">
        <v>2026</v>
      </c>
      <c r="K619">
        <v>7</v>
      </c>
      <c r="L619" t="s">
        <v>94</v>
      </c>
      <c r="M619" s="108">
        <v>123.0005503125</v>
      </c>
      <c r="N619" s="108">
        <v>1</v>
      </c>
      <c r="O619" s="108">
        <v>123.0005503125</v>
      </c>
      <c r="P619" t="s">
        <v>615</v>
      </c>
    </row>
    <row r="620" spans="1:16" x14ac:dyDescent="0.25">
      <c r="A620" t="s">
        <v>1005</v>
      </c>
      <c r="B620" t="s">
        <v>183</v>
      </c>
      <c r="C620" t="s">
        <v>133</v>
      </c>
      <c r="D620" t="s">
        <v>336</v>
      </c>
      <c r="E620" t="s">
        <v>93</v>
      </c>
      <c r="F620">
        <v>40700</v>
      </c>
      <c r="G620" t="s">
        <v>911</v>
      </c>
      <c r="I620" t="s">
        <v>253</v>
      </c>
      <c r="J620">
        <v>2026</v>
      </c>
      <c r="K620">
        <v>7</v>
      </c>
      <c r="L620" t="s">
        <v>94</v>
      </c>
      <c r="M620" s="108">
        <v>304.50841137499998</v>
      </c>
      <c r="N620" s="108">
        <v>1</v>
      </c>
      <c r="O620" s="108">
        <v>304.50841137499998</v>
      </c>
      <c r="P620" t="s">
        <v>615</v>
      </c>
    </row>
    <row r="621" spans="1:16" x14ac:dyDescent="0.25">
      <c r="A621" t="s">
        <v>1005</v>
      </c>
      <c r="B621" t="s">
        <v>183</v>
      </c>
      <c r="C621" t="s">
        <v>133</v>
      </c>
      <c r="D621" t="s">
        <v>336</v>
      </c>
      <c r="E621" t="s">
        <v>101</v>
      </c>
      <c r="F621">
        <v>40700</v>
      </c>
      <c r="G621" t="s">
        <v>911</v>
      </c>
      <c r="I621" t="s">
        <v>269</v>
      </c>
      <c r="J621">
        <v>2026</v>
      </c>
      <c r="K621">
        <v>7</v>
      </c>
      <c r="L621" t="s">
        <v>94</v>
      </c>
      <c r="M621" s="108">
        <v>460.50322499999999</v>
      </c>
      <c r="N621" s="108">
        <v>1</v>
      </c>
      <c r="O621" s="108">
        <v>460.50322499999999</v>
      </c>
      <c r="P621" t="s">
        <v>615</v>
      </c>
    </row>
    <row r="622" spans="1:16" x14ac:dyDescent="0.25">
      <c r="A622" t="s">
        <v>1005</v>
      </c>
      <c r="B622" t="s">
        <v>183</v>
      </c>
      <c r="C622" t="s">
        <v>133</v>
      </c>
      <c r="D622" t="s">
        <v>336</v>
      </c>
      <c r="E622" t="s">
        <v>104</v>
      </c>
      <c r="F622">
        <v>40700</v>
      </c>
      <c r="G622" t="s">
        <v>911</v>
      </c>
      <c r="I622" t="s">
        <v>699</v>
      </c>
      <c r="J622">
        <v>2026</v>
      </c>
      <c r="K622">
        <v>7</v>
      </c>
      <c r="L622" t="s">
        <v>94</v>
      </c>
      <c r="M622" s="108">
        <v>105.96367600000001</v>
      </c>
      <c r="N622" s="108">
        <v>1</v>
      </c>
      <c r="O622" s="108">
        <v>105.96367600000001</v>
      </c>
      <c r="P622" t="s">
        <v>615</v>
      </c>
    </row>
    <row r="623" spans="1:16" x14ac:dyDescent="0.25">
      <c r="A623" t="s">
        <v>1005</v>
      </c>
      <c r="B623" t="s">
        <v>183</v>
      </c>
      <c r="C623" t="s">
        <v>133</v>
      </c>
      <c r="D623" t="s">
        <v>336</v>
      </c>
      <c r="E623" t="s">
        <v>104</v>
      </c>
      <c r="F623">
        <v>40700</v>
      </c>
      <c r="G623" t="s">
        <v>911</v>
      </c>
      <c r="I623" t="s">
        <v>120</v>
      </c>
      <c r="J623">
        <v>2026</v>
      </c>
      <c r="K623">
        <v>7</v>
      </c>
      <c r="L623" t="s">
        <v>94</v>
      </c>
      <c r="M623" s="108">
        <v>264.90918999999997</v>
      </c>
      <c r="N623" s="108">
        <v>1</v>
      </c>
      <c r="O623" s="108">
        <v>264.90918999999997</v>
      </c>
      <c r="P623" t="s">
        <v>615</v>
      </c>
    </row>
    <row r="624" spans="1:16" x14ac:dyDescent="0.25">
      <c r="A624" t="s">
        <v>1005</v>
      </c>
      <c r="B624" t="s">
        <v>697</v>
      </c>
      <c r="C624" t="s">
        <v>133</v>
      </c>
      <c r="D624" t="s">
        <v>336</v>
      </c>
      <c r="E624" t="s">
        <v>102</v>
      </c>
      <c r="F624">
        <v>40700</v>
      </c>
      <c r="G624" t="s">
        <v>911</v>
      </c>
      <c r="I624" t="s">
        <v>125</v>
      </c>
      <c r="J624">
        <v>2026</v>
      </c>
      <c r="K624">
        <v>7</v>
      </c>
      <c r="L624" t="s">
        <v>94</v>
      </c>
      <c r="M624" s="108">
        <v>496.59696493749999</v>
      </c>
      <c r="N624" s="108">
        <v>1</v>
      </c>
      <c r="O624" s="108">
        <v>496.59696493749999</v>
      </c>
      <c r="P624" t="s">
        <v>615</v>
      </c>
    </row>
    <row r="625" spans="1:16" x14ac:dyDescent="0.25">
      <c r="A625" t="s">
        <v>1005</v>
      </c>
      <c r="B625" t="s">
        <v>697</v>
      </c>
      <c r="C625" t="s">
        <v>133</v>
      </c>
      <c r="D625" t="s">
        <v>336</v>
      </c>
      <c r="E625" t="s">
        <v>93</v>
      </c>
      <c r="F625">
        <v>40700</v>
      </c>
      <c r="G625" t="s">
        <v>911</v>
      </c>
      <c r="I625" t="s">
        <v>658</v>
      </c>
      <c r="J625">
        <v>2026</v>
      </c>
      <c r="K625">
        <v>7</v>
      </c>
      <c r="L625" t="s">
        <v>94</v>
      </c>
      <c r="M625" s="108">
        <v>121.39385256250002</v>
      </c>
      <c r="N625" s="108">
        <v>1</v>
      </c>
      <c r="O625" s="108">
        <v>121.39385256250002</v>
      </c>
      <c r="P625" t="s">
        <v>615</v>
      </c>
    </row>
    <row r="626" spans="1:16" x14ac:dyDescent="0.25">
      <c r="A626" t="s">
        <v>1005</v>
      </c>
      <c r="B626" t="s">
        <v>697</v>
      </c>
      <c r="C626" t="s">
        <v>133</v>
      </c>
      <c r="D626" t="s">
        <v>336</v>
      </c>
      <c r="E626" t="s">
        <v>105</v>
      </c>
      <c r="F626">
        <v>40700</v>
      </c>
      <c r="G626" t="s">
        <v>911</v>
      </c>
      <c r="I626" t="s">
        <v>670</v>
      </c>
      <c r="J626">
        <v>2026</v>
      </c>
      <c r="K626">
        <v>7</v>
      </c>
      <c r="L626" t="s">
        <v>94</v>
      </c>
      <c r="M626" s="108">
        <v>99.350743187500001</v>
      </c>
      <c r="N626" s="108">
        <v>1</v>
      </c>
      <c r="O626" s="108">
        <v>99.350743187500001</v>
      </c>
      <c r="P626" t="s">
        <v>615</v>
      </c>
    </row>
    <row r="627" spans="1:16" x14ac:dyDescent="0.25">
      <c r="A627" t="s">
        <v>1005</v>
      </c>
      <c r="B627" t="s">
        <v>697</v>
      </c>
      <c r="C627" t="s">
        <v>133</v>
      </c>
      <c r="D627" t="s">
        <v>336</v>
      </c>
      <c r="E627" t="s">
        <v>93</v>
      </c>
      <c r="F627">
        <v>40700</v>
      </c>
      <c r="G627" t="s">
        <v>911</v>
      </c>
      <c r="I627" t="s">
        <v>253</v>
      </c>
      <c r="J627">
        <v>2026</v>
      </c>
      <c r="K627">
        <v>7</v>
      </c>
      <c r="L627" t="s">
        <v>94</v>
      </c>
      <c r="M627" s="108">
        <v>304.50841137499998</v>
      </c>
      <c r="N627" s="108">
        <v>1</v>
      </c>
      <c r="O627" s="108">
        <v>304.50841137499998</v>
      </c>
      <c r="P627" t="s">
        <v>615</v>
      </c>
    </row>
    <row r="628" spans="1:16" x14ac:dyDescent="0.25">
      <c r="A628" t="s">
        <v>1005</v>
      </c>
      <c r="B628" t="s">
        <v>697</v>
      </c>
      <c r="C628" t="s">
        <v>133</v>
      </c>
      <c r="D628" t="s">
        <v>336</v>
      </c>
      <c r="E628" t="s">
        <v>104</v>
      </c>
      <c r="F628">
        <v>40700</v>
      </c>
      <c r="G628" t="s">
        <v>911</v>
      </c>
      <c r="I628" t="s">
        <v>120</v>
      </c>
      <c r="J628">
        <v>2026</v>
      </c>
      <c r="K628">
        <v>7</v>
      </c>
      <c r="L628" t="s">
        <v>94</v>
      </c>
      <c r="M628" s="108">
        <v>264.90918999999997</v>
      </c>
      <c r="N628" s="108">
        <v>1</v>
      </c>
      <c r="O628" s="108">
        <v>264.90918999999997</v>
      </c>
      <c r="P628" t="s">
        <v>615</v>
      </c>
    </row>
    <row r="629" spans="1:16" x14ac:dyDescent="0.25">
      <c r="A629" t="s">
        <v>1005</v>
      </c>
      <c r="B629" t="s">
        <v>698</v>
      </c>
      <c r="C629" t="s">
        <v>133</v>
      </c>
      <c r="D629" t="s">
        <v>336</v>
      </c>
      <c r="E629" t="s">
        <v>105</v>
      </c>
      <c r="F629">
        <v>40700</v>
      </c>
      <c r="G629" t="s">
        <v>911</v>
      </c>
      <c r="I629" t="s">
        <v>670</v>
      </c>
      <c r="J629">
        <v>2026</v>
      </c>
      <c r="K629">
        <v>7</v>
      </c>
      <c r="L629" t="s">
        <v>94</v>
      </c>
      <c r="M629" s="108">
        <v>695.45520231250009</v>
      </c>
      <c r="N629" s="108">
        <v>1</v>
      </c>
      <c r="O629" s="108">
        <v>695.45520231250009</v>
      </c>
      <c r="P629" t="s">
        <v>615</v>
      </c>
    </row>
    <row r="630" spans="1:16" x14ac:dyDescent="0.25">
      <c r="A630" t="s">
        <v>1005</v>
      </c>
      <c r="B630" t="s">
        <v>698</v>
      </c>
      <c r="C630" t="s">
        <v>133</v>
      </c>
      <c r="D630" t="s">
        <v>336</v>
      </c>
      <c r="E630" t="s">
        <v>93</v>
      </c>
      <c r="F630">
        <v>40700</v>
      </c>
      <c r="G630" t="s">
        <v>911</v>
      </c>
      <c r="I630" t="s">
        <v>253</v>
      </c>
      <c r="J630">
        <v>2026</v>
      </c>
      <c r="K630">
        <v>7</v>
      </c>
      <c r="L630" t="s">
        <v>94</v>
      </c>
      <c r="M630" s="108">
        <v>304.50841137499998</v>
      </c>
      <c r="N630" s="108">
        <v>1</v>
      </c>
      <c r="O630" s="108">
        <v>304.50841137499998</v>
      </c>
      <c r="P630" t="s">
        <v>615</v>
      </c>
    </row>
    <row r="631" spans="1:16" x14ac:dyDescent="0.25">
      <c r="A631" t="s">
        <v>1005</v>
      </c>
      <c r="B631" t="s">
        <v>250</v>
      </c>
      <c r="C631" t="s">
        <v>133</v>
      </c>
      <c r="D631" t="s">
        <v>336</v>
      </c>
      <c r="E631" t="s">
        <v>93</v>
      </c>
      <c r="F631">
        <v>40700</v>
      </c>
      <c r="G631" t="s">
        <v>911</v>
      </c>
      <c r="I631" t="s">
        <v>2482</v>
      </c>
      <c r="J631">
        <v>2026</v>
      </c>
      <c r="K631">
        <v>7</v>
      </c>
      <c r="L631" t="s">
        <v>94</v>
      </c>
      <c r="M631" s="108">
        <v>27.7547239375</v>
      </c>
      <c r="N631" s="108">
        <v>1</v>
      </c>
      <c r="O631" s="108">
        <v>27.7547239375</v>
      </c>
      <c r="P631" t="s">
        <v>615</v>
      </c>
    </row>
    <row r="632" spans="1:16" x14ac:dyDescent="0.25">
      <c r="A632" t="s">
        <v>1005</v>
      </c>
      <c r="B632" t="s">
        <v>250</v>
      </c>
      <c r="C632" t="s">
        <v>133</v>
      </c>
      <c r="D632" t="s">
        <v>336</v>
      </c>
      <c r="E632" t="s">
        <v>93</v>
      </c>
      <c r="F632">
        <v>40700</v>
      </c>
      <c r="G632" t="s">
        <v>911</v>
      </c>
      <c r="I632" t="s">
        <v>253</v>
      </c>
      <c r="J632">
        <v>2026</v>
      </c>
      <c r="K632">
        <v>7</v>
      </c>
      <c r="L632" t="s">
        <v>94</v>
      </c>
      <c r="M632" s="108">
        <v>304.50841137499998</v>
      </c>
      <c r="N632" s="108">
        <v>1</v>
      </c>
      <c r="O632" s="108">
        <v>304.50841137499998</v>
      </c>
      <c r="P632" t="s">
        <v>615</v>
      </c>
    </row>
    <row r="633" spans="1:16" x14ac:dyDescent="0.25">
      <c r="A633" t="s">
        <v>1005</v>
      </c>
      <c r="B633" t="s">
        <v>250</v>
      </c>
      <c r="C633" t="s">
        <v>133</v>
      </c>
      <c r="D633" t="s">
        <v>336</v>
      </c>
      <c r="E633" t="s">
        <v>101</v>
      </c>
      <c r="F633">
        <v>40700</v>
      </c>
      <c r="G633" t="s">
        <v>911</v>
      </c>
      <c r="I633" t="s">
        <v>269</v>
      </c>
      <c r="J633">
        <v>2026</v>
      </c>
      <c r="K633">
        <v>7</v>
      </c>
      <c r="L633" t="s">
        <v>94</v>
      </c>
      <c r="M633" s="108">
        <v>460.50322499999999</v>
      </c>
      <c r="N633" s="108">
        <v>1</v>
      </c>
      <c r="O633" s="108">
        <v>460.50322499999999</v>
      </c>
      <c r="P633" t="s">
        <v>615</v>
      </c>
    </row>
    <row r="634" spans="1:16" x14ac:dyDescent="0.25">
      <c r="A634" t="s">
        <v>1005</v>
      </c>
      <c r="B634" t="s">
        <v>185</v>
      </c>
      <c r="C634" t="s">
        <v>133</v>
      </c>
      <c r="D634" t="s">
        <v>336</v>
      </c>
      <c r="E634" t="s">
        <v>102</v>
      </c>
      <c r="F634">
        <v>40700</v>
      </c>
      <c r="G634" t="s">
        <v>911</v>
      </c>
      <c r="I634" t="s">
        <v>125</v>
      </c>
      <c r="J634">
        <v>2026</v>
      </c>
      <c r="K634">
        <v>7</v>
      </c>
      <c r="L634" t="s">
        <v>94</v>
      </c>
      <c r="M634" s="108">
        <v>234.85218575000002</v>
      </c>
      <c r="N634" s="108">
        <v>1</v>
      </c>
      <c r="O634" s="108">
        <v>234.85218575000002</v>
      </c>
      <c r="P634" t="s">
        <v>615</v>
      </c>
    </row>
    <row r="635" spans="1:16" x14ac:dyDescent="0.25">
      <c r="A635" t="s">
        <v>1005</v>
      </c>
      <c r="B635" t="s">
        <v>185</v>
      </c>
      <c r="C635" t="s">
        <v>133</v>
      </c>
      <c r="D635" t="s">
        <v>336</v>
      </c>
      <c r="E635" t="s">
        <v>105</v>
      </c>
      <c r="F635">
        <v>40700</v>
      </c>
      <c r="G635" t="s">
        <v>911</v>
      </c>
      <c r="I635" t="s">
        <v>670</v>
      </c>
      <c r="J635">
        <v>2026</v>
      </c>
      <c r="K635">
        <v>7</v>
      </c>
      <c r="L635" t="s">
        <v>94</v>
      </c>
      <c r="M635" s="108">
        <v>198.701486375</v>
      </c>
      <c r="N635" s="108">
        <v>1</v>
      </c>
      <c r="O635" s="108">
        <v>198.701486375</v>
      </c>
      <c r="P635" t="s">
        <v>615</v>
      </c>
    </row>
    <row r="636" spans="1:16" x14ac:dyDescent="0.25">
      <c r="A636" t="s">
        <v>1005</v>
      </c>
      <c r="B636" t="s">
        <v>185</v>
      </c>
      <c r="C636" t="s">
        <v>133</v>
      </c>
      <c r="D636" t="s">
        <v>336</v>
      </c>
      <c r="E636" t="s">
        <v>93</v>
      </c>
      <c r="F636">
        <v>40700</v>
      </c>
      <c r="G636" t="s">
        <v>911</v>
      </c>
      <c r="I636" t="s">
        <v>253</v>
      </c>
      <c r="J636">
        <v>2026</v>
      </c>
      <c r="K636">
        <v>7</v>
      </c>
      <c r="L636" t="s">
        <v>94</v>
      </c>
      <c r="M636" s="108">
        <v>304.50841137499998</v>
      </c>
      <c r="N636" s="108">
        <v>1</v>
      </c>
      <c r="O636" s="108">
        <v>304.50841137499998</v>
      </c>
      <c r="P636" t="s">
        <v>615</v>
      </c>
    </row>
    <row r="637" spans="1:16" x14ac:dyDescent="0.25">
      <c r="A637" t="s">
        <v>1005</v>
      </c>
      <c r="B637" t="s">
        <v>188</v>
      </c>
      <c r="C637" t="s">
        <v>133</v>
      </c>
      <c r="D637" t="s">
        <v>336</v>
      </c>
      <c r="E637" t="s">
        <v>102</v>
      </c>
      <c r="F637">
        <v>40700</v>
      </c>
      <c r="G637" t="s">
        <v>911</v>
      </c>
      <c r="I637" t="s">
        <v>125</v>
      </c>
      <c r="J637">
        <v>2026</v>
      </c>
      <c r="K637">
        <v>7</v>
      </c>
      <c r="L637" t="s">
        <v>94</v>
      </c>
      <c r="M637" s="108">
        <v>510.39105293750004</v>
      </c>
      <c r="N637" s="108">
        <v>1</v>
      </c>
      <c r="O637" s="108">
        <v>510.39105293750004</v>
      </c>
      <c r="P637" t="s">
        <v>615</v>
      </c>
    </row>
    <row r="638" spans="1:16" x14ac:dyDescent="0.25">
      <c r="A638" t="s">
        <v>1005</v>
      </c>
      <c r="B638" t="s">
        <v>188</v>
      </c>
      <c r="C638" t="s">
        <v>133</v>
      </c>
      <c r="D638" t="s">
        <v>336</v>
      </c>
      <c r="E638" t="s">
        <v>102</v>
      </c>
      <c r="F638">
        <v>40700</v>
      </c>
      <c r="G638" t="s">
        <v>911</v>
      </c>
      <c r="I638" t="s">
        <v>186</v>
      </c>
      <c r="J638">
        <v>2026</v>
      </c>
      <c r="K638">
        <v>7</v>
      </c>
      <c r="L638" t="s">
        <v>94</v>
      </c>
      <c r="M638" s="108">
        <v>273.94196637499994</v>
      </c>
      <c r="N638" s="108">
        <v>1</v>
      </c>
      <c r="O638" s="108">
        <v>273.94196637499994</v>
      </c>
      <c r="P638" t="s">
        <v>615</v>
      </c>
    </row>
    <row r="639" spans="1:16" x14ac:dyDescent="0.25">
      <c r="A639" t="s">
        <v>1005</v>
      </c>
      <c r="B639" t="s">
        <v>188</v>
      </c>
      <c r="C639" t="s">
        <v>133</v>
      </c>
      <c r="D639" t="s">
        <v>336</v>
      </c>
      <c r="E639" t="s">
        <v>93</v>
      </c>
      <c r="F639">
        <v>40700</v>
      </c>
      <c r="G639" t="s">
        <v>911</v>
      </c>
      <c r="I639" t="s">
        <v>658</v>
      </c>
      <c r="J639">
        <v>2026</v>
      </c>
      <c r="K639">
        <v>7</v>
      </c>
      <c r="L639" t="s">
        <v>94</v>
      </c>
      <c r="M639" s="108">
        <v>485.57541025000006</v>
      </c>
      <c r="N639" s="108">
        <v>1</v>
      </c>
      <c r="O639" s="108">
        <v>485.57541025000006</v>
      </c>
      <c r="P639" t="s">
        <v>615</v>
      </c>
    </row>
    <row r="640" spans="1:16" x14ac:dyDescent="0.25">
      <c r="A640" t="s">
        <v>1005</v>
      </c>
      <c r="B640" t="s">
        <v>188</v>
      </c>
      <c r="C640" t="s">
        <v>133</v>
      </c>
      <c r="D640" t="s">
        <v>336</v>
      </c>
      <c r="E640" t="s">
        <v>93</v>
      </c>
      <c r="F640">
        <v>40700</v>
      </c>
      <c r="G640" t="s">
        <v>911</v>
      </c>
      <c r="I640" t="s">
        <v>191</v>
      </c>
      <c r="J640">
        <v>2026</v>
      </c>
      <c r="K640">
        <v>7</v>
      </c>
      <c r="L640" t="s">
        <v>94</v>
      </c>
      <c r="M640" s="108">
        <v>173.97401612499999</v>
      </c>
      <c r="N640" s="108">
        <v>1</v>
      </c>
      <c r="O640" s="108">
        <v>173.97401612499999</v>
      </c>
      <c r="P640" t="s">
        <v>615</v>
      </c>
    </row>
    <row r="641" spans="1:16" x14ac:dyDescent="0.25">
      <c r="A641" t="s">
        <v>1005</v>
      </c>
      <c r="B641" t="s">
        <v>188</v>
      </c>
      <c r="C641" t="s">
        <v>133</v>
      </c>
      <c r="D641" t="s">
        <v>336</v>
      </c>
      <c r="E641" t="s">
        <v>103</v>
      </c>
      <c r="F641">
        <v>40700</v>
      </c>
      <c r="G641" t="s">
        <v>911</v>
      </c>
      <c r="I641" t="s">
        <v>674</v>
      </c>
      <c r="J641">
        <v>2026</v>
      </c>
      <c r="K641">
        <v>7</v>
      </c>
      <c r="L641" t="s">
        <v>94</v>
      </c>
      <c r="M641" s="108">
        <v>6.054507375</v>
      </c>
      <c r="N641" s="108">
        <v>1</v>
      </c>
      <c r="O641" s="108">
        <v>6.054507375</v>
      </c>
      <c r="P641" t="s">
        <v>615</v>
      </c>
    </row>
    <row r="642" spans="1:16" x14ac:dyDescent="0.25">
      <c r="A642" t="s">
        <v>1005</v>
      </c>
      <c r="B642" t="s">
        <v>188</v>
      </c>
      <c r="C642" t="s">
        <v>133</v>
      </c>
      <c r="D642" t="s">
        <v>336</v>
      </c>
      <c r="E642" t="s">
        <v>105</v>
      </c>
      <c r="F642">
        <v>40700</v>
      </c>
      <c r="G642" t="s">
        <v>911</v>
      </c>
      <c r="I642" t="s">
        <v>670</v>
      </c>
      <c r="J642">
        <v>2026</v>
      </c>
      <c r="K642">
        <v>7</v>
      </c>
      <c r="L642" t="s">
        <v>94</v>
      </c>
      <c r="M642" s="108">
        <v>99.350743187500001</v>
      </c>
      <c r="N642" s="108">
        <v>1</v>
      </c>
      <c r="O642" s="108">
        <v>99.350743187500001</v>
      </c>
      <c r="P642" t="s">
        <v>615</v>
      </c>
    </row>
    <row r="643" spans="1:16" x14ac:dyDescent="0.25">
      <c r="A643" t="s">
        <v>1005</v>
      </c>
      <c r="B643" t="s">
        <v>188</v>
      </c>
      <c r="C643" t="s">
        <v>133</v>
      </c>
      <c r="D643" t="s">
        <v>336</v>
      </c>
      <c r="E643" t="s">
        <v>93</v>
      </c>
      <c r="F643">
        <v>40700</v>
      </c>
      <c r="G643" t="s">
        <v>911</v>
      </c>
      <c r="I643" t="s">
        <v>168</v>
      </c>
      <c r="J643">
        <v>2026</v>
      </c>
      <c r="K643">
        <v>7</v>
      </c>
      <c r="L643" t="s">
        <v>94</v>
      </c>
      <c r="M643" s="108">
        <v>123.0005503125</v>
      </c>
      <c r="N643" s="108">
        <v>1</v>
      </c>
      <c r="O643" s="108">
        <v>123.0005503125</v>
      </c>
      <c r="P643" t="s">
        <v>615</v>
      </c>
    </row>
    <row r="644" spans="1:16" x14ac:dyDescent="0.25">
      <c r="A644" t="s">
        <v>1005</v>
      </c>
      <c r="B644" t="s">
        <v>188</v>
      </c>
      <c r="C644" t="s">
        <v>133</v>
      </c>
      <c r="D644" t="s">
        <v>336</v>
      </c>
      <c r="E644" t="s">
        <v>93</v>
      </c>
      <c r="F644">
        <v>40700</v>
      </c>
      <c r="G644" t="s">
        <v>911</v>
      </c>
      <c r="I644" t="s">
        <v>253</v>
      </c>
      <c r="J644">
        <v>2026</v>
      </c>
      <c r="K644">
        <v>7</v>
      </c>
      <c r="L644" t="s">
        <v>94</v>
      </c>
      <c r="M644" s="108">
        <v>304.50841137499998</v>
      </c>
      <c r="N644" s="108">
        <v>1</v>
      </c>
      <c r="O644" s="108">
        <v>304.50841137499998</v>
      </c>
      <c r="P644" t="s">
        <v>615</v>
      </c>
    </row>
    <row r="645" spans="1:16" x14ac:dyDescent="0.25">
      <c r="A645" t="s">
        <v>1005</v>
      </c>
      <c r="B645" t="s">
        <v>188</v>
      </c>
      <c r="C645" t="s">
        <v>133</v>
      </c>
      <c r="D645" t="s">
        <v>336</v>
      </c>
      <c r="E645" t="s">
        <v>104</v>
      </c>
      <c r="F645">
        <v>40700</v>
      </c>
      <c r="G645" t="s">
        <v>911</v>
      </c>
      <c r="I645" t="s">
        <v>120</v>
      </c>
      <c r="J645">
        <v>2026</v>
      </c>
      <c r="K645">
        <v>7</v>
      </c>
      <c r="L645" t="s">
        <v>94</v>
      </c>
      <c r="M645" s="108">
        <v>132.45459499999998</v>
      </c>
      <c r="N645" s="108">
        <v>1</v>
      </c>
      <c r="O645" s="108">
        <v>132.45459499999998</v>
      </c>
      <c r="P645" t="s">
        <v>615</v>
      </c>
    </row>
    <row r="646" spans="1:16" x14ac:dyDescent="0.25">
      <c r="A646" t="s">
        <v>1005</v>
      </c>
      <c r="B646" t="s">
        <v>188</v>
      </c>
      <c r="C646" t="s">
        <v>133</v>
      </c>
      <c r="D646" t="s">
        <v>336</v>
      </c>
      <c r="E646" t="s">
        <v>105</v>
      </c>
      <c r="F646">
        <v>40700</v>
      </c>
      <c r="G646" t="s">
        <v>911</v>
      </c>
      <c r="I646" t="s">
        <v>144</v>
      </c>
      <c r="J646">
        <v>2026</v>
      </c>
      <c r="K646">
        <v>7</v>
      </c>
      <c r="L646" t="s">
        <v>94</v>
      </c>
      <c r="M646" s="108">
        <v>298.05222956249997</v>
      </c>
      <c r="N646" s="108">
        <v>1</v>
      </c>
      <c r="O646" s="108">
        <v>298.05222956249997</v>
      </c>
      <c r="P646" t="s">
        <v>615</v>
      </c>
    </row>
    <row r="647" spans="1:16" x14ac:dyDescent="0.25">
      <c r="A647" t="s">
        <v>1005</v>
      </c>
      <c r="B647" t="s">
        <v>188</v>
      </c>
      <c r="C647" t="s">
        <v>133</v>
      </c>
      <c r="D647" t="s">
        <v>336</v>
      </c>
      <c r="E647" t="s">
        <v>93</v>
      </c>
      <c r="F647">
        <v>40700</v>
      </c>
      <c r="G647" t="s">
        <v>911</v>
      </c>
      <c r="I647" t="s">
        <v>619</v>
      </c>
      <c r="J647">
        <v>2026</v>
      </c>
      <c r="K647">
        <v>7</v>
      </c>
      <c r="L647" t="s">
        <v>94</v>
      </c>
      <c r="M647" s="108">
        <v>124.93054699999999</v>
      </c>
      <c r="N647" s="108">
        <v>1</v>
      </c>
      <c r="O647" s="108">
        <v>124.93054699999999</v>
      </c>
      <c r="P647" t="s">
        <v>615</v>
      </c>
    </row>
    <row r="648" spans="1:16" x14ac:dyDescent="0.25">
      <c r="A648" t="s">
        <v>1005</v>
      </c>
      <c r="B648" t="s">
        <v>188</v>
      </c>
      <c r="C648" t="s">
        <v>133</v>
      </c>
      <c r="D648" t="s">
        <v>336</v>
      </c>
      <c r="E648" t="s">
        <v>103</v>
      </c>
      <c r="F648">
        <v>40700</v>
      </c>
      <c r="G648" t="s">
        <v>911</v>
      </c>
      <c r="I648" t="s">
        <v>675</v>
      </c>
      <c r="J648">
        <v>2026</v>
      </c>
      <c r="K648">
        <v>7</v>
      </c>
      <c r="L648" t="s">
        <v>94</v>
      </c>
      <c r="M648" s="108">
        <v>22.728895000000001</v>
      </c>
      <c r="N648" s="108">
        <v>1</v>
      </c>
      <c r="O648" s="108">
        <v>22.728895000000001</v>
      </c>
      <c r="P648" t="s">
        <v>615</v>
      </c>
    </row>
    <row r="649" spans="1:16" x14ac:dyDescent="0.25">
      <c r="A649" t="s">
        <v>1005</v>
      </c>
      <c r="B649" t="s">
        <v>700</v>
      </c>
      <c r="C649" t="s">
        <v>133</v>
      </c>
      <c r="D649" t="s">
        <v>336</v>
      </c>
      <c r="E649" t="s">
        <v>102</v>
      </c>
      <c r="F649">
        <v>40700</v>
      </c>
      <c r="G649" t="s">
        <v>911</v>
      </c>
      <c r="I649" t="s">
        <v>186</v>
      </c>
      <c r="J649">
        <v>2026</v>
      </c>
      <c r="K649">
        <v>7</v>
      </c>
      <c r="L649" t="s">
        <v>94</v>
      </c>
      <c r="M649" s="108">
        <v>534.88339668750007</v>
      </c>
      <c r="N649" s="108">
        <v>1</v>
      </c>
      <c r="O649" s="108">
        <v>534.88339668750007</v>
      </c>
      <c r="P649" t="s">
        <v>615</v>
      </c>
    </row>
    <row r="650" spans="1:16" x14ac:dyDescent="0.25">
      <c r="A650" t="s">
        <v>1005</v>
      </c>
      <c r="B650" t="s">
        <v>700</v>
      </c>
      <c r="C650" t="s">
        <v>133</v>
      </c>
      <c r="D650" t="s">
        <v>336</v>
      </c>
      <c r="E650" t="s">
        <v>93</v>
      </c>
      <c r="F650">
        <v>40700</v>
      </c>
      <c r="G650" t="s">
        <v>911</v>
      </c>
      <c r="I650" t="s">
        <v>658</v>
      </c>
      <c r="J650">
        <v>2026</v>
      </c>
      <c r="K650">
        <v>7</v>
      </c>
      <c r="L650" t="s">
        <v>94</v>
      </c>
      <c r="M650" s="108">
        <v>971.15082050000012</v>
      </c>
      <c r="N650" s="108">
        <v>1</v>
      </c>
      <c r="O650" s="108">
        <v>971.15082050000012</v>
      </c>
      <c r="P650" t="s">
        <v>615</v>
      </c>
    </row>
    <row r="651" spans="1:16" x14ac:dyDescent="0.25">
      <c r="A651" t="s">
        <v>1005</v>
      </c>
      <c r="B651" t="s">
        <v>700</v>
      </c>
      <c r="C651" t="s">
        <v>133</v>
      </c>
      <c r="D651" t="s">
        <v>336</v>
      </c>
      <c r="E651" t="s">
        <v>93</v>
      </c>
      <c r="F651">
        <v>40700</v>
      </c>
      <c r="G651" t="s">
        <v>911</v>
      </c>
      <c r="I651" t="s">
        <v>191</v>
      </c>
      <c r="J651">
        <v>2026</v>
      </c>
      <c r="K651">
        <v>7</v>
      </c>
      <c r="L651" t="s">
        <v>94</v>
      </c>
      <c r="M651" s="108">
        <v>347.94803224999998</v>
      </c>
      <c r="N651" s="108">
        <v>1</v>
      </c>
      <c r="O651" s="108">
        <v>347.94803224999998</v>
      </c>
      <c r="P651" t="s">
        <v>615</v>
      </c>
    </row>
    <row r="652" spans="1:16" x14ac:dyDescent="0.25">
      <c r="A652" t="s">
        <v>1005</v>
      </c>
      <c r="B652" t="s">
        <v>700</v>
      </c>
      <c r="C652" t="s">
        <v>133</v>
      </c>
      <c r="D652" t="s">
        <v>336</v>
      </c>
      <c r="E652" t="s">
        <v>103</v>
      </c>
      <c r="F652">
        <v>40700</v>
      </c>
      <c r="G652" t="s">
        <v>911</v>
      </c>
      <c r="I652" t="s">
        <v>674</v>
      </c>
      <c r="J652">
        <v>2026</v>
      </c>
      <c r="K652">
        <v>7</v>
      </c>
      <c r="L652" t="s">
        <v>94</v>
      </c>
      <c r="M652" s="108">
        <v>12.10901475</v>
      </c>
      <c r="N652" s="108">
        <v>1</v>
      </c>
      <c r="O652" s="108">
        <v>12.10901475</v>
      </c>
      <c r="P652" t="s">
        <v>615</v>
      </c>
    </row>
    <row r="653" spans="1:16" x14ac:dyDescent="0.25">
      <c r="A653" t="s">
        <v>1005</v>
      </c>
      <c r="B653" t="s">
        <v>700</v>
      </c>
      <c r="C653" t="s">
        <v>133</v>
      </c>
      <c r="D653" t="s">
        <v>336</v>
      </c>
      <c r="E653" t="s">
        <v>105</v>
      </c>
      <c r="F653">
        <v>40700</v>
      </c>
      <c r="G653" t="s">
        <v>911</v>
      </c>
      <c r="I653" t="s">
        <v>670</v>
      </c>
      <c r="J653">
        <v>2026</v>
      </c>
      <c r="K653">
        <v>7</v>
      </c>
      <c r="L653" t="s">
        <v>94</v>
      </c>
      <c r="M653" s="108">
        <v>198.701486375</v>
      </c>
      <c r="N653" s="108">
        <v>1</v>
      </c>
      <c r="O653" s="108">
        <v>198.701486375</v>
      </c>
      <c r="P653" t="s">
        <v>615</v>
      </c>
    </row>
    <row r="654" spans="1:16" x14ac:dyDescent="0.25">
      <c r="A654" t="s">
        <v>1005</v>
      </c>
      <c r="B654" t="s">
        <v>700</v>
      </c>
      <c r="C654" t="s">
        <v>133</v>
      </c>
      <c r="D654" t="s">
        <v>336</v>
      </c>
      <c r="E654" t="s">
        <v>93</v>
      </c>
      <c r="F654">
        <v>40700</v>
      </c>
      <c r="G654" t="s">
        <v>911</v>
      </c>
      <c r="I654" t="s">
        <v>168</v>
      </c>
      <c r="J654">
        <v>2026</v>
      </c>
      <c r="K654">
        <v>7</v>
      </c>
      <c r="L654" t="s">
        <v>94</v>
      </c>
      <c r="M654" s="108">
        <v>246.00110062499999</v>
      </c>
      <c r="N654" s="108">
        <v>1</v>
      </c>
      <c r="O654" s="108">
        <v>246.00110062499999</v>
      </c>
      <c r="P654" t="s">
        <v>615</v>
      </c>
    </row>
    <row r="655" spans="1:16" x14ac:dyDescent="0.25">
      <c r="A655" t="s">
        <v>1005</v>
      </c>
      <c r="B655" t="s">
        <v>700</v>
      </c>
      <c r="C655" t="s">
        <v>133</v>
      </c>
      <c r="D655" t="s">
        <v>336</v>
      </c>
      <c r="E655" t="s">
        <v>93</v>
      </c>
      <c r="F655">
        <v>40700</v>
      </c>
      <c r="G655" t="s">
        <v>911</v>
      </c>
      <c r="I655" t="s">
        <v>253</v>
      </c>
      <c r="J655">
        <v>2026</v>
      </c>
      <c r="K655">
        <v>7</v>
      </c>
      <c r="L655" t="s">
        <v>94</v>
      </c>
      <c r="M655" s="108">
        <v>304.50841137499998</v>
      </c>
      <c r="N655" s="108">
        <v>1</v>
      </c>
      <c r="O655" s="108">
        <v>304.50841137499998</v>
      </c>
      <c r="P655" t="s">
        <v>615</v>
      </c>
    </row>
    <row r="656" spans="1:16" x14ac:dyDescent="0.25">
      <c r="A656" t="s">
        <v>1005</v>
      </c>
      <c r="B656" t="s">
        <v>700</v>
      </c>
      <c r="C656" t="s">
        <v>133</v>
      </c>
      <c r="D656" t="s">
        <v>336</v>
      </c>
      <c r="E656" t="s">
        <v>104</v>
      </c>
      <c r="F656">
        <v>40700</v>
      </c>
      <c r="G656" t="s">
        <v>911</v>
      </c>
      <c r="I656" t="s">
        <v>120</v>
      </c>
      <c r="J656">
        <v>2026</v>
      </c>
      <c r="K656">
        <v>7</v>
      </c>
      <c r="L656" t="s">
        <v>94</v>
      </c>
      <c r="M656" s="108">
        <v>132.45459499999998</v>
      </c>
      <c r="N656" s="108">
        <v>1</v>
      </c>
      <c r="O656" s="108">
        <v>132.45459499999998</v>
      </c>
      <c r="P656" t="s">
        <v>615</v>
      </c>
    </row>
    <row r="657" spans="1:16" x14ac:dyDescent="0.25">
      <c r="A657" t="s">
        <v>1005</v>
      </c>
      <c r="B657" t="s">
        <v>700</v>
      </c>
      <c r="C657" t="s">
        <v>133</v>
      </c>
      <c r="D657" t="s">
        <v>336</v>
      </c>
      <c r="E657" t="s">
        <v>105</v>
      </c>
      <c r="F657">
        <v>40700</v>
      </c>
      <c r="G657" t="s">
        <v>911</v>
      </c>
      <c r="I657" t="s">
        <v>144</v>
      </c>
      <c r="J657">
        <v>2026</v>
      </c>
      <c r="K657">
        <v>7</v>
      </c>
      <c r="L657" t="s">
        <v>94</v>
      </c>
      <c r="M657" s="108">
        <v>198.701486375</v>
      </c>
      <c r="N657" s="108">
        <v>1</v>
      </c>
      <c r="O657" s="108">
        <v>198.701486375</v>
      </c>
      <c r="P657" t="s">
        <v>615</v>
      </c>
    </row>
    <row r="658" spans="1:16" x14ac:dyDescent="0.25">
      <c r="A658" t="s">
        <v>1005</v>
      </c>
      <c r="B658" t="s">
        <v>700</v>
      </c>
      <c r="C658" t="s">
        <v>133</v>
      </c>
      <c r="D658" t="s">
        <v>336</v>
      </c>
      <c r="E658" t="s">
        <v>93</v>
      </c>
      <c r="F658">
        <v>40700</v>
      </c>
      <c r="G658" t="s">
        <v>911</v>
      </c>
      <c r="I658" t="s">
        <v>619</v>
      </c>
      <c r="J658">
        <v>2026</v>
      </c>
      <c r="K658">
        <v>7</v>
      </c>
      <c r="L658" t="s">
        <v>94</v>
      </c>
      <c r="M658" s="108">
        <v>249.86109399999998</v>
      </c>
      <c r="N658" s="108">
        <v>1</v>
      </c>
      <c r="O658" s="108">
        <v>249.86109399999998</v>
      </c>
      <c r="P658" t="s">
        <v>615</v>
      </c>
    </row>
    <row r="659" spans="1:16" x14ac:dyDescent="0.25">
      <c r="A659" t="s">
        <v>1005</v>
      </c>
      <c r="B659" t="s">
        <v>700</v>
      </c>
      <c r="C659" t="s">
        <v>133</v>
      </c>
      <c r="D659" t="s">
        <v>336</v>
      </c>
      <c r="E659" t="s">
        <v>103</v>
      </c>
      <c r="F659">
        <v>40700</v>
      </c>
      <c r="G659" t="s">
        <v>911</v>
      </c>
      <c r="I659" t="s">
        <v>675</v>
      </c>
      <c r="J659">
        <v>2026</v>
      </c>
      <c r="K659">
        <v>7</v>
      </c>
      <c r="L659" t="s">
        <v>94</v>
      </c>
      <c r="M659" s="108">
        <v>34.093342499999991</v>
      </c>
      <c r="N659" s="108">
        <v>1</v>
      </c>
      <c r="O659" s="108">
        <v>34.093342499999991</v>
      </c>
      <c r="P659" t="s">
        <v>615</v>
      </c>
    </row>
    <row r="660" spans="1:16" x14ac:dyDescent="0.25">
      <c r="A660" t="s">
        <v>1005</v>
      </c>
      <c r="B660" t="s">
        <v>190</v>
      </c>
      <c r="C660" t="s">
        <v>133</v>
      </c>
      <c r="D660" t="s">
        <v>336</v>
      </c>
      <c r="E660" t="s">
        <v>102</v>
      </c>
      <c r="F660">
        <v>40700</v>
      </c>
      <c r="G660" t="s">
        <v>911</v>
      </c>
      <c r="I660" t="s">
        <v>125</v>
      </c>
      <c r="J660">
        <v>2026</v>
      </c>
      <c r="K660">
        <v>7</v>
      </c>
      <c r="L660" t="s">
        <v>94</v>
      </c>
      <c r="M660" s="108">
        <v>234.85218575000002</v>
      </c>
      <c r="N660" s="108">
        <v>1</v>
      </c>
      <c r="O660" s="108">
        <v>234.85218575000002</v>
      </c>
      <c r="P660" t="s">
        <v>615</v>
      </c>
    </row>
    <row r="661" spans="1:16" x14ac:dyDescent="0.25">
      <c r="A661" t="s">
        <v>1005</v>
      </c>
      <c r="B661" t="s">
        <v>190</v>
      </c>
      <c r="C661" t="s">
        <v>133</v>
      </c>
      <c r="D661" t="s">
        <v>336</v>
      </c>
      <c r="E661" t="s">
        <v>93</v>
      </c>
      <c r="F661">
        <v>40700</v>
      </c>
      <c r="G661" t="s">
        <v>911</v>
      </c>
      <c r="I661" t="s">
        <v>658</v>
      </c>
      <c r="J661">
        <v>2026</v>
      </c>
      <c r="K661">
        <v>7</v>
      </c>
      <c r="L661" t="s">
        <v>94</v>
      </c>
      <c r="M661" s="108">
        <v>121.39385256250002</v>
      </c>
      <c r="N661" s="108">
        <v>1</v>
      </c>
      <c r="O661" s="108">
        <v>121.39385256250002</v>
      </c>
      <c r="P661" t="s">
        <v>615</v>
      </c>
    </row>
    <row r="662" spans="1:16" x14ac:dyDescent="0.25">
      <c r="A662" t="s">
        <v>1005</v>
      </c>
      <c r="B662" t="s">
        <v>190</v>
      </c>
      <c r="C662" t="s">
        <v>133</v>
      </c>
      <c r="D662" t="s">
        <v>336</v>
      </c>
      <c r="E662" t="s">
        <v>105</v>
      </c>
      <c r="F662">
        <v>40700</v>
      </c>
      <c r="G662" t="s">
        <v>911</v>
      </c>
      <c r="I662" t="s">
        <v>670</v>
      </c>
      <c r="J662">
        <v>2026</v>
      </c>
      <c r="K662">
        <v>7</v>
      </c>
      <c r="L662" t="s">
        <v>94</v>
      </c>
      <c r="M662" s="108">
        <v>99.350743187500001</v>
      </c>
      <c r="N662" s="108">
        <v>1</v>
      </c>
      <c r="O662" s="108">
        <v>99.350743187500001</v>
      </c>
      <c r="P662" t="s">
        <v>615</v>
      </c>
    </row>
    <row r="663" spans="1:16" x14ac:dyDescent="0.25">
      <c r="A663" t="s">
        <v>1005</v>
      </c>
      <c r="B663" t="s">
        <v>190</v>
      </c>
      <c r="C663" t="s">
        <v>133</v>
      </c>
      <c r="D663" t="s">
        <v>336</v>
      </c>
      <c r="E663" t="s">
        <v>93</v>
      </c>
      <c r="F663">
        <v>40700</v>
      </c>
      <c r="G663" t="s">
        <v>911</v>
      </c>
      <c r="I663" t="s">
        <v>253</v>
      </c>
      <c r="J663">
        <v>2026</v>
      </c>
      <c r="K663">
        <v>7</v>
      </c>
      <c r="L663" t="s">
        <v>94</v>
      </c>
      <c r="M663" s="108">
        <v>304.50841137499998</v>
      </c>
      <c r="N663" s="108">
        <v>1</v>
      </c>
      <c r="O663" s="108">
        <v>304.50841137499998</v>
      </c>
      <c r="P663" t="s">
        <v>615</v>
      </c>
    </row>
    <row r="664" spans="1:16" x14ac:dyDescent="0.25">
      <c r="A664" t="s">
        <v>1005</v>
      </c>
      <c r="B664" t="s">
        <v>190</v>
      </c>
      <c r="C664" t="s">
        <v>133</v>
      </c>
      <c r="D664" t="s">
        <v>336</v>
      </c>
      <c r="E664" t="s">
        <v>104</v>
      </c>
      <c r="F664">
        <v>40700</v>
      </c>
      <c r="G664" t="s">
        <v>911</v>
      </c>
      <c r="I664" t="s">
        <v>120</v>
      </c>
      <c r="J664">
        <v>2026</v>
      </c>
      <c r="K664">
        <v>7</v>
      </c>
      <c r="L664" t="s">
        <v>94</v>
      </c>
      <c r="M664" s="108">
        <v>264.90918999999997</v>
      </c>
      <c r="N664" s="108">
        <v>1</v>
      </c>
      <c r="O664" s="108">
        <v>264.90918999999997</v>
      </c>
      <c r="P664" t="s">
        <v>615</v>
      </c>
    </row>
    <row r="665" spans="1:16" x14ac:dyDescent="0.25">
      <c r="A665" t="s">
        <v>1005</v>
      </c>
      <c r="B665" t="s">
        <v>190</v>
      </c>
      <c r="C665" t="s">
        <v>133</v>
      </c>
      <c r="D665" t="s">
        <v>336</v>
      </c>
      <c r="E665" t="s">
        <v>105</v>
      </c>
      <c r="F665">
        <v>40700</v>
      </c>
      <c r="G665" t="s">
        <v>911</v>
      </c>
      <c r="I665" t="s">
        <v>144</v>
      </c>
      <c r="J665">
        <v>2026</v>
      </c>
      <c r="K665">
        <v>7</v>
      </c>
      <c r="L665" t="s">
        <v>94</v>
      </c>
      <c r="M665" s="108">
        <v>198.701486375</v>
      </c>
      <c r="N665" s="108">
        <v>1</v>
      </c>
      <c r="O665" s="108">
        <v>198.701486375</v>
      </c>
      <c r="P665" t="s">
        <v>615</v>
      </c>
    </row>
    <row r="666" spans="1:16" x14ac:dyDescent="0.25">
      <c r="A666" t="s">
        <v>1005</v>
      </c>
      <c r="B666" t="s">
        <v>190</v>
      </c>
      <c r="C666" t="s">
        <v>133</v>
      </c>
      <c r="D666" t="s">
        <v>336</v>
      </c>
      <c r="E666" t="s">
        <v>105</v>
      </c>
      <c r="F666">
        <v>40700</v>
      </c>
      <c r="G666" t="s">
        <v>911</v>
      </c>
      <c r="I666" t="s">
        <v>158</v>
      </c>
      <c r="J666">
        <v>2026</v>
      </c>
      <c r="K666">
        <v>7</v>
      </c>
      <c r="L666" t="s">
        <v>94</v>
      </c>
      <c r="M666" s="108">
        <v>170.29036762499999</v>
      </c>
      <c r="N666" s="108">
        <v>1</v>
      </c>
      <c r="O666" s="108">
        <v>170.29036762499999</v>
      </c>
      <c r="P666" t="s">
        <v>615</v>
      </c>
    </row>
    <row r="667" spans="1:16" x14ac:dyDescent="0.25">
      <c r="A667" t="s">
        <v>1005</v>
      </c>
      <c r="B667" t="s">
        <v>195</v>
      </c>
      <c r="C667" t="s">
        <v>133</v>
      </c>
      <c r="D667" t="s">
        <v>336</v>
      </c>
      <c r="E667" t="s">
        <v>102</v>
      </c>
      <c r="F667">
        <v>40700</v>
      </c>
      <c r="G667" t="s">
        <v>911</v>
      </c>
      <c r="I667" t="s">
        <v>186</v>
      </c>
      <c r="J667">
        <v>2026</v>
      </c>
      <c r="K667">
        <v>7</v>
      </c>
      <c r="L667" t="s">
        <v>94</v>
      </c>
      <c r="M667" s="108">
        <v>412.70578912499997</v>
      </c>
      <c r="N667" s="108">
        <v>1</v>
      </c>
      <c r="O667" s="108">
        <v>412.70578912499997</v>
      </c>
      <c r="P667" t="s">
        <v>615</v>
      </c>
    </row>
    <row r="668" spans="1:16" x14ac:dyDescent="0.25">
      <c r="A668" t="s">
        <v>1005</v>
      </c>
      <c r="B668" t="s">
        <v>195</v>
      </c>
      <c r="C668" t="s">
        <v>133</v>
      </c>
      <c r="D668" t="s">
        <v>336</v>
      </c>
      <c r="E668" t="s">
        <v>93</v>
      </c>
      <c r="F668">
        <v>40700</v>
      </c>
      <c r="G668" t="s">
        <v>911</v>
      </c>
      <c r="I668" t="s">
        <v>658</v>
      </c>
      <c r="J668">
        <v>2026</v>
      </c>
      <c r="K668">
        <v>7</v>
      </c>
      <c r="L668" t="s">
        <v>94</v>
      </c>
      <c r="M668" s="108">
        <v>242.78770512500003</v>
      </c>
      <c r="N668" s="108">
        <v>1</v>
      </c>
      <c r="O668" s="108">
        <v>242.78770512500003</v>
      </c>
      <c r="P668" t="s">
        <v>615</v>
      </c>
    </row>
    <row r="669" spans="1:16" x14ac:dyDescent="0.25">
      <c r="A669" t="s">
        <v>1005</v>
      </c>
      <c r="B669" t="s">
        <v>195</v>
      </c>
      <c r="C669" t="s">
        <v>133</v>
      </c>
      <c r="D669" t="s">
        <v>336</v>
      </c>
      <c r="E669" t="s">
        <v>105</v>
      </c>
      <c r="F669">
        <v>40700</v>
      </c>
      <c r="G669" t="s">
        <v>911</v>
      </c>
      <c r="I669" t="s">
        <v>670</v>
      </c>
      <c r="J669">
        <v>2026</v>
      </c>
      <c r="K669">
        <v>7</v>
      </c>
      <c r="L669" t="s">
        <v>94</v>
      </c>
      <c r="M669" s="108">
        <v>99.350743187500001</v>
      </c>
      <c r="N669" s="108">
        <v>1</v>
      </c>
      <c r="O669" s="108">
        <v>99.350743187500001</v>
      </c>
      <c r="P669" t="s">
        <v>615</v>
      </c>
    </row>
    <row r="670" spans="1:16" x14ac:dyDescent="0.25">
      <c r="A670" t="s">
        <v>1005</v>
      </c>
      <c r="B670" t="s">
        <v>195</v>
      </c>
      <c r="C670" t="s">
        <v>133</v>
      </c>
      <c r="D670" t="s">
        <v>336</v>
      </c>
      <c r="E670" t="s">
        <v>93</v>
      </c>
      <c r="F670">
        <v>40700</v>
      </c>
      <c r="G670" t="s">
        <v>911</v>
      </c>
      <c r="I670" t="s">
        <v>142</v>
      </c>
      <c r="J670">
        <v>2026</v>
      </c>
      <c r="K670">
        <v>7</v>
      </c>
      <c r="L670" t="s">
        <v>94</v>
      </c>
      <c r="M670" s="108">
        <v>123.0005503125</v>
      </c>
      <c r="N670" s="108">
        <v>1</v>
      </c>
      <c r="O670" s="108">
        <v>123.0005503125</v>
      </c>
      <c r="P670" t="s">
        <v>615</v>
      </c>
    </row>
    <row r="671" spans="1:16" x14ac:dyDescent="0.25">
      <c r="A671" t="s">
        <v>1005</v>
      </c>
      <c r="B671" t="s">
        <v>195</v>
      </c>
      <c r="C671" t="s">
        <v>133</v>
      </c>
      <c r="D671" t="s">
        <v>336</v>
      </c>
      <c r="E671" t="s">
        <v>93</v>
      </c>
      <c r="F671">
        <v>40700</v>
      </c>
      <c r="G671" t="s">
        <v>911</v>
      </c>
      <c r="I671" t="s">
        <v>253</v>
      </c>
      <c r="J671">
        <v>2026</v>
      </c>
      <c r="K671">
        <v>7</v>
      </c>
      <c r="L671" t="s">
        <v>94</v>
      </c>
      <c r="M671" s="108">
        <v>304.50841137499998</v>
      </c>
      <c r="N671" s="108">
        <v>1</v>
      </c>
      <c r="O671" s="108">
        <v>304.50841137499998</v>
      </c>
      <c r="P671" t="s">
        <v>615</v>
      </c>
    </row>
    <row r="672" spans="1:16" x14ac:dyDescent="0.25">
      <c r="A672" t="s">
        <v>1005</v>
      </c>
      <c r="B672" t="s">
        <v>196</v>
      </c>
      <c r="C672" t="s">
        <v>133</v>
      </c>
      <c r="D672" t="s">
        <v>336</v>
      </c>
      <c r="E672" t="s">
        <v>102</v>
      </c>
      <c r="F672">
        <v>40700</v>
      </c>
      <c r="G672" t="s">
        <v>911</v>
      </c>
      <c r="I672" t="s">
        <v>125</v>
      </c>
      <c r="J672">
        <v>2026</v>
      </c>
      <c r="K672">
        <v>7</v>
      </c>
      <c r="L672" t="s">
        <v>94</v>
      </c>
      <c r="M672" s="108">
        <v>399.264390875</v>
      </c>
      <c r="N672" s="108">
        <v>1</v>
      </c>
      <c r="O672" s="108">
        <v>399.264390875</v>
      </c>
      <c r="P672" t="s">
        <v>615</v>
      </c>
    </row>
    <row r="673" spans="1:16" x14ac:dyDescent="0.25">
      <c r="A673" t="s">
        <v>1005</v>
      </c>
      <c r="B673" t="s">
        <v>196</v>
      </c>
      <c r="C673" t="s">
        <v>133</v>
      </c>
      <c r="D673" t="s">
        <v>336</v>
      </c>
      <c r="E673" t="s">
        <v>102</v>
      </c>
      <c r="F673">
        <v>40700</v>
      </c>
      <c r="G673" t="s">
        <v>911</v>
      </c>
      <c r="I673" t="s">
        <v>186</v>
      </c>
      <c r="J673">
        <v>2026</v>
      </c>
      <c r="K673">
        <v>7</v>
      </c>
      <c r="L673" t="s">
        <v>94</v>
      </c>
      <c r="M673" s="108">
        <v>2117.9313395624999</v>
      </c>
      <c r="N673" s="108">
        <v>1</v>
      </c>
      <c r="O673" s="108">
        <v>2117.9313395624999</v>
      </c>
      <c r="P673" t="s">
        <v>615</v>
      </c>
    </row>
    <row r="674" spans="1:16" x14ac:dyDescent="0.25">
      <c r="A674" t="s">
        <v>1005</v>
      </c>
      <c r="B674" t="s">
        <v>196</v>
      </c>
      <c r="C674" t="s">
        <v>133</v>
      </c>
      <c r="D674" t="s">
        <v>336</v>
      </c>
      <c r="E674" t="s">
        <v>93</v>
      </c>
      <c r="F674">
        <v>40700</v>
      </c>
      <c r="G674" t="s">
        <v>911</v>
      </c>
      <c r="I674" t="s">
        <v>658</v>
      </c>
      <c r="J674">
        <v>2026</v>
      </c>
      <c r="K674">
        <v>7</v>
      </c>
      <c r="L674" t="s">
        <v>94</v>
      </c>
      <c r="M674" s="108">
        <v>364.1815576875</v>
      </c>
      <c r="N674" s="108">
        <v>1</v>
      </c>
      <c r="O674" s="108">
        <v>364.1815576875</v>
      </c>
      <c r="P674" t="s">
        <v>615</v>
      </c>
    </row>
    <row r="675" spans="1:16" x14ac:dyDescent="0.25">
      <c r="A675" t="s">
        <v>1005</v>
      </c>
      <c r="B675" t="s">
        <v>196</v>
      </c>
      <c r="C675" t="s">
        <v>133</v>
      </c>
      <c r="D675" t="s">
        <v>336</v>
      </c>
      <c r="E675" t="s">
        <v>93</v>
      </c>
      <c r="F675">
        <v>40700</v>
      </c>
      <c r="G675" t="s">
        <v>911</v>
      </c>
      <c r="I675" t="s">
        <v>191</v>
      </c>
      <c r="J675">
        <v>2026</v>
      </c>
      <c r="K675">
        <v>7</v>
      </c>
      <c r="L675" t="s">
        <v>94</v>
      </c>
      <c r="M675" s="108">
        <v>869.87008062500001</v>
      </c>
      <c r="N675" s="108">
        <v>1</v>
      </c>
      <c r="O675" s="108">
        <v>869.87008062500001</v>
      </c>
      <c r="P675" t="s">
        <v>615</v>
      </c>
    </row>
    <row r="676" spans="1:16" x14ac:dyDescent="0.25">
      <c r="A676" t="s">
        <v>1005</v>
      </c>
      <c r="B676" t="s">
        <v>196</v>
      </c>
      <c r="C676" t="s">
        <v>133</v>
      </c>
      <c r="D676" t="s">
        <v>336</v>
      </c>
      <c r="E676" t="s">
        <v>103</v>
      </c>
      <c r="F676">
        <v>40700</v>
      </c>
      <c r="G676" t="s">
        <v>911</v>
      </c>
      <c r="I676" t="s">
        <v>674</v>
      </c>
      <c r="J676">
        <v>2026</v>
      </c>
      <c r="K676">
        <v>7</v>
      </c>
      <c r="L676" t="s">
        <v>94</v>
      </c>
      <c r="M676" s="108">
        <v>12.10901475</v>
      </c>
      <c r="N676" s="108">
        <v>1</v>
      </c>
      <c r="O676" s="108">
        <v>12.10901475</v>
      </c>
      <c r="P676" t="s">
        <v>615</v>
      </c>
    </row>
    <row r="677" spans="1:16" x14ac:dyDescent="0.25">
      <c r="A677" t="s">
        <v>1005</v>
      </c>
      <c r="B677" t="s">
        <v>196</v>
      </c>
      <c r="C677" t="s">
        <v>133</v>
      </c>
      <c r="D677" t="s">
        <v>336</v>
      </c>
      <c r="E677" t="s">
        <v>105</v>
      </c>
      <c r="F677">
        <v>40700</v>
      </c>
      <c r="G677" t="s">
        <v>911</v>
      </c>
      <c r="I677" t="s">
        <v>670</v>
      </c>
      <c r="J677">
        <v>2026</v>
      </c>
      <c r="K677">
        <v>7</v>
      </c>
      <c r="L677" t="s">
        <v>94</v>
      </c>
      <c r="M677" s="108">
        <v>99.350743187500001</v>
      </c>
      <c r="N677" s="108">
        <v>1</v>
      </c>
      <c r="O677" s="108">
        <v>99.350743187500001</v>
      </c>
      <c r="P677" t="s">
        <v>615</v>
      </c>
    </row>
    <row r="678" spans="1:16" x14ac:dyDescent="0.25">
      <c r="A678" t="s">
        <v>1005</v>
      </c>
      <c r="B678" t="s">
        <v>196</v>
      </c>
      <c r="C678" t="s">
        <v>133</v>
      </c>
      <c r="D678" t="s">
        <v>336</v>
      </c>
      <c r="E678" t="s">
        <v>93</v>
      </c>
      <c r="F678">
        <v>40700</v>
      </c>
      <c r="G678" t="s">
        <v>911</v>
      </c>
      <c r="I678" t="s">
        <v>168</v>
      </c>
      <c r="J678">
        <v>2026</v>
      </c>
      <c r="K678">
        <v>7</v>
      </c>
      <c r="L678" t="s">
        <v>94</v>
      </c>
      <c r="M678" s="108">
        <v>615.00275156250007</v>
      </c>
      <c r="N678" s="108">
        <v>1</v>
      </c>
      <c r="O678" s="108">
        <v>615.00275156250007</v>
      </c>
      <c r="P678" t="s">
        <v>615</v>
      </c>
    </row>
    <row r="679" spans="1:16" x14ac:dyDescent="0.25">
      <c r="A679" t="s">
        <v>1005</v>
      </c>
      <c r="B679" t="s">
        <v>196</v>
      </c>
      <c r="C679" t="s">
        <v>133</v>
      </c>
      <c r="D679" t="s">
        <v>336</v>
      </c>
      <c r="E679" t="s">
        <v>93</v>
      </c>
      <c r="F679">
        <v>40700</v>
      </c>
      <c r="G679" t="s">
        <v>911</v>
      </c>
      <c r="I679" t="s">
        <v>253</v>
      </c>
      <c r="J679">
        <v>2026</v>
      </c>
      <c r="K679">
        <v>7</v>
      </c>
      <c r="L679" t="s">
        <v>94</v>
      </c>
      <c r="M679" s="108">
        <v>304.50841137499998</v>
      </c>
      <c r="N679" s="108">
        <v>1</v>
      </c>
      <c r="O679" s="108">
        <v>304.50841137499998</v>
      </c>
      <c r="P679" t="s">
        <v>615</v>
      </c>
    </row>
    <row r="680" spans="1:16" x14ac:dyDescent="0.25">
      <c r="A680" t="s">
        <v>1005</v>
      </c>
      <c r="B680" t="s">
        <v>196</v>
      </c>
      <c r="C680" t="s">
        <v>133</v>
      </c>
      <c r="D680" t="s">
        <v>336</v>
      </c>
      <c r="E680" t="s">
        <v>104</v>
      </c>
      <c r="F680">
        <v>40700</v>
      </c>
      <c r="G680" t="s">
        <v>911</v>
      </c>
      <c r="I680" t="s">
        <v>120</v>
      </c>
      <c r="J680">
        <v>2026</v>
      </c>
      <c r="K680">
        <v>7</v>
      </c>
      <c r="L680" t="s">
        <v>94</v>
      </c>
      <c r="M680" s="108">
        <v>132.45459499999998</v>
      </c>
      <c r="N680" s="108">
        <v>1</v>
      </c>
      <c r="O680" s="108">
        <v>132.45459499999998</v>
      </c>
      <c r="P680" t="s">
        <v>615</v>
      </c>
    </row>
    <row r="681" spans="1:16" x14ac:dyDescent="0.25">
      <c r="A681" t="s">
        <v>1005</v>
      </c>
      <c r="B681" t="s">
        <v>196</v>
      </c>
      <c r="C681" t="s">
        <v>133</v>
      </c>
      <c r="D681" t="s">
        <v>336</v>
      </c>
      <c r="E681" t="s">
        <v>105</v>
      </c>
      <c r="F681">
        <v>40700</v>
      </c>
      <c r="G681" t="s">
        <v>911</v>
      </c>
      <c r="I681" t="s">
        <v>144</v>
      </c>
      <c r="J681">
        <v>2026</v>
      </c>
      <c r="K681">
        <v>7</v>
      </c>
      <c r="L681" t="s">
        <v>94</v>
      </c>
      <c r="M681" s="108">
        <v>596.10445912499995</v>
      </c>
      <c r="N681" s="108">
        <v>1</v>
      </c>
      <c r="O681" s="108">
        <v>596.10445912499995</v>
      </c>
      <c r="P681" t="s">
        <v>615</v>
      </c>
    </row>
    <row r="682" spans="1:16" x14ac:dyDescent="0.25">
      <c r="A682" t="s">
        <v>1005</v>
      </c>
      <c r="B682" t="s">
        <v>196</v>
      </c>
      <c r="C682" t="s">
        <v>133</v>
      </c>
      <c r="D682" t="s">
        <v>336</v>
      </c>
      <c r="E682" t="s">
        <v>93</v>
      </c>
      <c r="F682">
        <v>40700</v>
      </c>
      <c r="G682" t="s">
        <v>911</v>
      </c>
      <c r="I682" t="s">
        <v>619</v>
      </c>
      <c r="J682">
        <v>2026</v>
      </c>
      <c r="K682">
        <v>7</v>
      </c>
      <c r="L682" t="s">
        <v>94</v>
      </c>
      <c r="M682" s="108">
        <v>624.65273500000001</v>
      </c>
      <c r="N682" s="108">
        <v>1</v>
      </c>
      <c r="O682" s="108">
        <v>624.65273500000001</v>
      </c>
      <c r="P682" t="s">
        <v>615</v>
      </c>
    </row>
    <row r="683" spans="1:16" x14ac:dyDescent="0.25">
      <c r="A683" t="s">
        <v>1005</v>
      </c>
      <c r="B683" t="s">
        <v>196</v>
      </c>
      <c r="C683" t="s">
        <v>133</v>
      </c>
      <c r="D683" t="s">
        <v>336</v>
      </c>
      <c r="E683" t="s">
        <v>103</v>
      </c>
      <c r="F683">
        <v>40700</v>
      </c>
      <c r="G683" t="s">
        <v>911</v>
      </c>
      <c r="I683" t="s">
        <v>675</v>
      </c>
      <c r="J683">
        <v>2026</v>
      </c>
      <c r="K683">
        <v>7</v>
      </c>
      <c r="L683" t="s">
        <v>94</v>
      </c>
      <c r="M683" s="108">
        <v>18.183115999999998</v>
      </c>
      <c r="N683" s="108">
        <v>1</v>
      </c>
      <c r="O683" s="108">
        <v>18.183115999999998</v>
      </c>
      <c r="P683" t="s">
        <v>615</v>
      </c>
    </row>
    <row r="684" spans="1:16" x14ac:dyDescent="0.25">
      <c r="A684" t="s">
        <v>1005</v>
      </c>
      <c r="B684" t="s">
        <v>197</v>
      </c>
      <c r="C684" t="s">
        <v>133</v>
      </c>
      <c r="D684" t="s">
        <v>336</v>
      </c>
      <c r="E684" t="s">
        <v>93</v>
      </c>
      <c r="F684">
        <v>40700</v>
      </c>
      <c r="G684" t="s">
        <v>911</v>
      </c>
      <c r="I684" t="s">
        <v>658</v>
      </c>
      <c r="J684">
        <v>2026</v>
      </c>
      <c r="K684">
        <v>7</v>
      </c>
      <c r="L684" t="s">
        <v>94</v>
      </c>
      <c r="M684" s="108">
        <v>121.39385256250002</v>
      </c>
      <c r="N684" s="108">
        <v>1</v>
      </c>
      <c r="O684" s="108">
        <v>121.39385256250002</v>
      </c>
      <c r="P684" t="s">
        <v>615</v>
      </c>
    </row>
    <row r="685" spans="1:16" x14ac:dyDescent="0.25">
      <c r="A685" t="s">
        <v>1005</v>
      </c>
      <c r="B685" t="s">
        <v>197</v>
      </c>
      <c r="C685" t="s">
        <v>133</v>
      </c>
      <c r="D685" t="s">
        <v>336</v>
      </c>
      <c r="E685" t="s">
        <v>105</v>
      </c>
      <c r="F685">
        <v>40700</v>
      </c>
      <c r="G685" t="s">
        <v>911</v>
      </c>
      <c r="I685" t="s">
        <v>670</v>
      </c>
      <c r="J685">
        <v>2026</v>
      </c>
      <c r="K685">
        <v>7</v>
      </c>
      <c r="L685" t="s">
        <v>94</v>
      </c>
      <c r="M685" s="108">
        <v>99.350743187500001</v>
      </c>
      <c r="N685" s="108">
        <v>1</v>
      </c>
      <c r="O685" s="108">
        <v>99.350743187500001</v>
      </c>
      <c r="P685" t="s">
        <v>615</v>
      </c>
    </row>
    <row r="686" spans="1:16" x14ac:dyDescent="0.25">
      <c r="A686" t="s">
        <v>1005</v>
      </c>
      <c r="B686" t="s">
        <v>197</v>
      </c>
      <c r="C686" t="s">
        <v>133</v>
      </c>
      <c r="D686" t="s">
        <v>336</v>
      </c>
      <c r="E686" t="s">
        <v>93</v>
      </c>
      <c r="F686">
        <v>40700</v>
      </c>
      <c r="G686" t="s">
        <v>911</v>
      </c>
      <c r="I686" t="s">
        <v>253</v>
      </c>
      <c r="J686">
        <v>2026</v>
      </c>
      <c r="K686">
        <v>7</v>
      </c>
      <c r="L686" t="s">
        <v>94</v>
      </c>
      <c r="M686" s="108">
        <v>304.50841137499998</v>
      </c>
      <c r="N686" s="108">
        <v>1</v>
      </c>
      <c r="O686" s="108">
        <v>304.50841137499998</v>
      </c>
      <c r="P686" t="s">
        <v>615</v>
      </c>
    </row>
    <row r="687" spans="1:16" x14ac:dyDescent="0.25">
      <c r="A687" t="s">
        <v>1005</v>
      </c>
      <c r="B687" t="s">
        <v>197</v>
      </c>
      <c r="C687" t="s">
        <v>133</v>
      </c>
      <c r="D687" t="s">
        <v>336</v>
      </c>
      <c r="E687" t="s">
        <v>93</v>
      </c>
      <c r="F687">
        <v>40700</v>
      </c>
      <c r="G687" t="s">
        <v>911</v>
      </c>
      <c r="I687" t="s">
        <v>644</v>
      </c>
      <c r="J687">
        <v>2026</v>
      </c>
      <c r="K687">
        <v>7</v>
      </c>
      <c r="L687" t="s">
        <v>94</v>
      </c>
      <c r="M687" s="108">
        <v>123.0005503125</v>
      </c>
      <c r="N687" s="108">
        <v>1</v>
      </c>
      <c r="O687" s="108">
        <v>123.0005503125</v>
      </c>
      <c r="P687" t="s">
        <v>615</v>
      </c>
    </row>
    <row r="688" spans="1:16" x14ac:dyDescent="0.25">
      <c r="A688" t="s">
        <v>1005</v>
      </c>
      <c r="B688" t="s">
        <v>197</v>
      </c>
      <c r="C688" t="s">
        <v>133</v>
      </c>
      <c r="D688" t="s">
        <v>336</v>
      </c>
      <c r="E688" t="s">
        <v>104</v>
      </c>
      <c r="F688">
        <v>40700</v>
      </c>
      <c r="G688" t="s">
        <v>911</v>
      </c>
      <c r="I688" t="s">
        <v>120</v>
      </c>
      <c r="J688">
        <v>2026</v>
      </c>
      <c r="K688">
        <v>7</v>
      </c>
      <c r="L688" t="s">
        <v>94</v>
      </c>
      <c r="M688" s="108">
        <v>132.45459499999998</v>
      </c>
      <c r="N688" s="108">
        <v>1</v>
      </c>
      <c r="O688" s="108">
        <v>132.45459499999998</v>
      </c>
      <c r="P688" t="s">
        <v>615</v>
      </c>
    </row>
    <row r="689" spans="1:16" x14ac:dyDescent="0.25">
      <c r="A689" t="s">
        <v>1005</v>
      </c>
      <c r="B689" t="s">
        <v>702</v>
      </c>
      <c r="C689" t="s">
        <v>133</v>
      </c>
      <c r="D689" t="s">
        <v>336</v>
      </c>
      <c r="E689" t="s">
        <v>93</v>
      </c>
      <c r="F689">
        <v>40700</v>
      </c>
      <c r="G689" t="s">
        <v>911</v>
      </c>
      <c r="I689" t="s">
        <v>658</v>
      </c>
      <c r="J689">
        <v>2026</v>
      </c>
      <c r="K689">
        <v>7</v>
      </c>
      <c r="L689" t="s">
        <v>94</v>
      </c>
      <c r="M689" s="108">
        <v>364.1815576875</v>
      </c>
      <c r="N689" s="108">
        <v>1</v>
      </c>
      <c r="O689" s="108">
        <v>364.1815576875</v>
      </c>
      <c r="P689" t="s">
        <v>615</v>
      </c>
    </row>
    <row r="690" spans="1:16" x14ac:dyDescent="0.25">
      <c r="A690" t="s">
        <v>1005</v>
      </c>
      <c r="B690" t="s">
        <v>702</v>
      </c>
      <c r="C690" t="s">
        <v>133</v>
      </c>
      <c r="D690" t="s">
        <v>336</v>
      </c>
      <c r="E690" t="s">
        <v>105</v>
      </c>
      <c r="F690">
        <v>40700</v>
      </c>
      <c r="G690" t="s">
        <v>911</v>
      </c>
      <c r="I690" t="s">
        <v>670</v>
      </c>
      <c r="J690">
        <v>2026</v>
      </c>
      <c r="K690">
        <v>7</v>
      </c>
      <c r="L690" t="s">
        <v>94</v>
      </c>
      <c r="M690" s="108">
        <v>99.350743187500001</v>
      </c>
      <c r="N690" s="108">
        <v>1</v>
      </c>
      <c r="O690" s="108">
        <v>99.350743187500001</v>
      </c>
      <c r="P690" t="s">
        <v>615</v>
      </c>
    </row>
    <row r="691" spans="1:16" x14ac:dyDescent="0.25">
      <c r="A691" t="s">
        <v>1005</v>
      </c>
      <c r="B691" t="s">
        <v>702</v>
      </c>
      <c r="C691" t="s">
        <v>133</v>
      </c>
      <c r="D691" t="s">
        <v>336</v>
      </c>
      <c r="E691" t="s">
        <v>93</v>
      </c>
      <c r="F691">
        <v>40700</v>
      </c>
      <c r="G691" t="s">
        <v>911</v>
      </c>
      <c r="I691" t="s">
        <v>253</v>
      </c>
      <c r="J691">
        <v>2026</v>
      </c>
      <c r="K691">
        <v>7</v>
      </c>
      <c r="L691" t="s">
        <v>94</v>
      </c>
      <c r="M691" s="108">
        <v>304.50841137499998</v>
      </c>
      <c r="N691" s="108">
        <v>1</v>
      </c>
      <c r="O691" s="108">
        <v>304.50841137499998</v>
      </c>
      <c r="P691" t="s">
        <v>615</v>
      </c>
    </row>
    <row r="692" spans="1:16" x14ac:dyDescent="0.25">
      <c r="A692" t="s">
        <v>1005</v>
      </c>
      <c r="B692" t="s">
        <v>703</v>
      </c>
      <c r="C692" t="s">
        <v>133</v>
      </c>
      <c r="D692" t="s">
        <v>336</v>
      </c>
      <c r="E692" t="s">
        <v>102</v>
      </c>
      <c r="F692">
        <v>40700</v>
      </c>
      <c r="G692" t="s">
        <v>911</v>
      </c>
      <c r="I692" t="s">
        <v>125</v>
      </c>
      <c r="J692">
        <v>2026</v>
      </c>
      <c r="K692">
        <v>7</v>
      </c>
      <c r="L692" t="s">
        <v>94</v>
      </c>
      <c r="M692" s="108">
        <v>435.80696774999996</v>
      </c>
      <c r="N692" s="108">
        <v>1</v>
      </c>
      <c r="O692" s="108">
        <v>435.80696774999996</v>
      </c>
      <c r="P692" t="s">
        <v>615</v>
      </c>
    </row>
    <row r="693" spans="1:16" x14ac:dyDescent="0.25">
      <c r="A693" t="s">
        <v>1005</v>
      </c>
      <c r="B693" t="s">
        <v>703</v>
      </c>
      <c r="C693" t="s">
        <v>133</v>
      </c>
      <c r="D693" t="s">
        <v>336</v>
      </c>
      <c r="E693" t="s">
        <v>105</v>
      </c>
      <c r="F693">
        <v>40700</v>
      </c>
      <c r="G693" t="s">
        <v>911</v>
      </c>
      <c r="I693" t="s">
        <v>670</v>
      </c>
      <c r="J693">
        <v>2026</v>
      </c>
      <c r="K693">
        <v>7</v>
      </c>
      <c r="L693" t="s">
        <v>94</v>
      </c>
      <c r="M693" s="108">
        <v>198.701486375</v>
      </c>
      <c r="N693" s="108">
        <v>1</v>
      </c>
      <c r="O693" s="108">
        <v>198.701486375</v>
      </c>
      <c r="P693" t="s">
        <v>615</v>
      </c>
    </row>
    <row r="694" spans="1:16" x14ac:dyDescent="0.25">
      <c r="A694" t="s">
        <v>1005</v>
      </c>
      <c r="B694" t="s">
        <v>703</v>
      </c>
      <c r="C694" t="s">
        <v>133</v>
      </c>
      <c r="D694" t="s">
        <v>336</v>
      </c>
      <c r="E694" t="s">
        <v>93</v>
      </c>
      <c r="F694">
        <v>40700</v>
      </c>
      <c r="G694" t="s">
        <v>911</v>
      </c>
      <c r="I694" t="s">
        <v>253</v>
      </c>
      <c r="J694">
        <v>2026</v>
      </c>
      <c r="K694">
        <v>7</v>
      </c>
      <c r="L694" t="s">
        <v>94</v>
      </c>
      <c r="M694" s="108">
        <v>304.50841137499998</v>
      </c>
      <c r="N694" s="108">
        <v>1</v>
      </c>
      <c r="O694" s="108">
        <v>304.50841137499998</v>
      </c>
      <c r="P694" t="s">
        <v>615</v>
      </c>
    </row>
    <row r="695" spans="1:16" x14ac:dyDescent="0.25">
      <c r="A695" t="s">
        <v>1005</v>
      </c>
      <c r="B695" t="s">
        <v>703</v>
      </c>
      <c r="C695" t="s">
        <v>133</v>
      </c>
      <c r="D695" t="s">
        <v>336</v>
      </c>
      <c r="E695" t="s">
        <v>104</v>
      </c>
      <c r="F695">
        <v>40700</v>
      </c>
      <c r="G695" t="s">
        <v>911</v>
      </c>
      <c r="I695" t="s">
        <v>120</v>
      </c>
      <c r="J695">
        <v>2026</v>
      </c>
      <c r="K695">
        <v>7</v>
      </c>
      <c r="L695" t="s">
        <v>94</v>
      </c>
      <c r="M695" s="108">
        <v>264.90918999999997</v>
      </c>
      <c r="N695" s="108">
        <v>1</v>
      </c>
      <c r="O695" s="108">
        <v>264.90918999999997</v>
      </c>
      <c r="P695" t="s">
        <v>615</v>
      </c>
    </row>
    <row r="696" spans="1:16" x14ac:dyDescent="0.25">
      <c r="A696" t="s">
        <v>1005</v>
      </c>
      <c r="B696" t="s">
        <v>199</v>
      </c>
      <c r="C696" t="s">
        <v>133</v>
      </c>
      <c r="D696" t="s">
        <v>336</v>
      </c>
      <c r="E696" t="s">
        <v>93</v>
      </c>
      <c r="F696">
        <v>40700</v>
      </c>
      <c r="G696" t="s">
        <v>911</v>
      </c>
      <c r="I696" t="s">
        <v>658</v>
      </c>
      <c r="J696">
        <v>2026</v>
      </c>
      <c r="K696">
        <v>7</v>
      </c>
      <c r="L696" t="s">
        <v>94</v>
      </c>
      <c r="M696" s="108">
        <v>364.1815576875</v>
      </c>
      <c r="N696" s="108">
        <v>1</v>
      </c>
      <c r="O696" s="108">
        <v>364.1815576875</v>
      </c>
      <c r="P696" t="s">
        <v>615</v>
      </c>
    </row>
    <row r="697" spans="1:16" x14ac:dyDescent="0.25">
      <c r="A697" t="s">
        <v>1005</v>
      </c>
      <c r="B697" t="s">
        <v>199</v>
      </c>
      <c r="C697" t="s">
        <v>133</v>
      </c>
      <c r="D697" t="s">
        <v>336</v>
      </c>
      <c r="E697" t="s">
        <v>105</v>
      </c>
      <c r="F697">
        <v>40700</v>
      </c>
      <c r="G697" t="s">
        <v>911</v>
      </c>
      <c r="I697" t="s">
        <v>670</v>
      </c>
      <c r="J697">
        <v>2026</v>
      </c>
      <c r="K697">
        <v>7</v>
      </c>
      <c r="L697" t="s">
        <v>94</v>
      </c>
      <c r="M697" s="108">
        <v>99.350743187500001</v>
      </c>
      <c r="N697" s="108">
        <v>1</v>
      </c>
      <c r="O697" s="108">
        <v>99.350743187500001</v>
      </c>
      <c r="P697" t="s">
        <v>615</v>
      </c>
    </row>
    <row r="698" spans="1:16" x14ac:dyDescent="0.25">
      <c r="A698" t="s">
        <v>1005</v>
      </c>
      <c r="B698" t="s">
        <v>199</v>
      </c>
      <c r="C698" t="s">
        <v>133</v>
      </c>
      <c r="D698" t="s">
        <v>336</v>
      </c>
      <c r="E698" t="s">
        <v>93</v>
      </c>
      <c r="F698">
        <v>40700</v>
      </c>
      <c r="G698" t="s">
        <v>911</v>
      </c>
      <c r="I698" t="s">
        <v>253</v>
      </c>
      <c r="J698">
        <v>2026</v>
      </c>
      <c r="K698">
        <v>7</v>
      </c>
      <c r="L698" t="s">
        <v>94</v>
      </c>
      <c r="M698" s="108">
        <v>304.50841137499998</v>
      </c>
      <c r="N698" s="108">
        <v>1</v>
      </c>
      <c r="O698" s="108">
        <v>304.50841137499998</v>
      </c>
      <c r="P698" t="s">
        <v>615</v>
      </c>
    </row>
    <row r="699" spans="1:16" x14ac:dyDescent="0.25">
      <c r="A699" t="s">
        <v>1005</v>
      </c>
      <c r="B699" t="s">
        <v>3190</v>
      </c>
      <c r="C699" t="s">
        <v>133</v>
      </c>
      <c r="D699" t="s">
        <v>336</v>
      </c>
      <c r="E699" t="s">
        <v>93</v>
      </c>
      <c r="F699">
        <v>40700</v>
      </c>
      <c r="G699" t="s">
        <v>911</v>
      </c>
      <c r="I699" t="s">
        <v>680</v>
      </c>
      <c r="J699">
        <v>2026</v>
      </c>
      <c r="K699">
        <v>7</v>
      </c>
      <c r="L699" t="s">
        <v>94</v>
      </c>
      <c r="M699" s="108">
        <v>61.495376687500006</v>
      </c>
      <c r="N699" s="108">
        <v>1</v>
      </c>
      <c r="O699" s="108">
        <v>61.495376687500006</v>
      </c>
      <c r="P699" t="s">
        <v>615</v>
      </c>
    </row>
    <row r="700" spans="1:16" x14ac:dyDescent="0.25">
      <c r="A700" t="s">
        <v>1005</v>
      </c>
      <c r="B700" t="s">
        <v>3190</v>
      </c>
      <c r="C700" t="s">
        <v>133</v>
      </c>
      <c r="D700" t="s">
        <v>336</v>
      </c>
      <c r="E700" t="s">
        <v>102</v>
      </c>
      <c r="F700">
        <v>40700</v>
      </c>
      <c r="G700" t="s">
        <v>911</v>
      </c>
      <c r="I700" t="s">
        <v>186</v>
      </c>
      <c r="J700">
        <v>2026</v>
      </c>
      <c r="K700">
        <v>7</v>
      </c>
      <c r="L700" t="s">
        <v>94</v>
      </c>
      <c r="M700" s="108">
        <v>7586.3859133124997</v>
      </c>
      <c r="N700" s="108">
        <v>1</v>
      </c>
      <c r="O700" s="108">
        <v>7586.3859133124997</v>
      </c>
      <c r="P700" t="s">
        <v>615</v>
      </c>
    </row>
    <row r="701" spans="1:16" x14ac:dyDescent="0.25">
      <c r="A701" t="s">
        <v>1005</v>
      </c>
      <c r="B701" t="s">
        <v>3190</v>
      </c>
      <c r="C701" t="s">
        <v>133</v>
      </c>
      <c r="D701" t="s">
        <v>336</v>
      </c>
      <c r="E701" t="s">
        <v>93</v>
      </c>
      <c r="F701">
        <v>40700</v>
      </c>
      <c r="G701" t="s">
        <v>911</v>
      </c>
      <c r="I701" t="s">
        <v>191</v>
      </c>
      <c r="J701">
        <v>2026</v>
      </c>
      <c r="K701">
        <v>7</v>
      </c>
      <c r="L701" t="s">
        <v>94</v>
      </c>
      <c r="M701" s="108">
        <v>521.92204837499992</v>
      </c>
      <c r="N701" s="108">
        <v>1</v>
      </c>
      <c r="O701" s="108">
        <v>521.92204837499992</v>
      </c>
      <c r="P701" t="s">
        <v>615</v>
      </c>
    </row>
    <row r="702" spans="1:16" x14ac:dyDescent="0.25">
      <c r="A702" t="s">
        <v>1005</v>
      </c>
      <c r="B702" t="s">
        <v>3190</v>
      </c>
      <c r="C702" t="s">
        <v>133</v>
      </c>
      <c r="D702" t="s">
        <v>336</v>
      </c>
      <c r="E702" t="s">
        <v>93</v>
      </c>
      <c r="F702">
        <v>40700</v>
      </c>
      <c r="G702" t="s">
        <v>911</v>
      </c>
      <c r="I702" t="s">
        <v>618</v>
      </c>
      <c r="J702">
        <v>2026</v>
      </c>
      <c r="K702">
        <v>7</v>
      </c>
      <c r="L702" t="s">
        <v>94</v>
      </c>
      <c r="M702" s="108">
        <v>687.18658706249994</v>
      </c>
      <c r="N702" s="108">
        <v>1</v>
      </c>
      <c r="O702" s="108">
        <v>687.18658706249994</v>
      </c>
      <c r="P702" t="s">
        <v>615</v>
      </c>
    </row>
    <row r="703" spans="1:16" x14ac:dyDescent="0.25">
      <c r="A703" t="s">
        <v>1005</v>
      </c>
      <c r="B703" t="s">
        <v>3190</v>
      </c>
      <c r="C703" t="s">
        <v>133</v>
      </c>
      <c r="D703" t="s">
        <v>336</v>
      </c>
      <c r="E703" t="s">
        <v>93</v>
      </c>
      <c r="F703">
        <v>40700</v>
      </c>
      <c r="G703" t="s">
        <v>911</v>
      </c>
      <c r="I703" t="s">
        <v>166</v>
      </c>
      <c r="J703">
        <v>2026</v>
      </c>
      <c r="K703">
        <v>7</v>
      </c>
      <c r="L703" t="s">
        <v>94</v>
      </c>
      <c r="M703" s="108">
        <v>166.783064</v>
      </c>
      <c r="N703" s="108">
        <v>1</v>
      </c>
      <c r="O703" s="108">
        <v>166.783064</v>
      </c>
      <c r="P703" t="s">
        <v>615</v>
      </c>
    </row>
    <row r="704" spans="1:16" x14ac:dyDescent="0.25">
      <c r="A704" t="s">
        <v>1005</v>
      </c>
      <c r="B704" t="s">
        <v>3190</v>
      </c>
      <c r="C704" t="s">
        <v>133</v>
      </c>
      <c r="D704" t="s">
        <v>336</v>
      </c>
      <c r="E704" t="s">
        <v>93</v>
      </c>
      <c r="F704">
        <v>40700</v>
      </c>
      <c r="G704" t="s">
        <v>911</v>
      </c>
      <c r="I704" t="s">
        <v>168</v>
      </c>
      <c r="J704">
        <v>2026</v>
      </c>
      <c r="K704">
        <v>7</v>
      </c>
      <c r="L704" t="s">
        <v>94</v>
      </c>
      <c r="M704" s="108">
        <v>738.00330187499992</v>
      </c>
      <c r="N704" s="108">
        <v>1</v>
      </c>
      <c r="O704" s="108">
        <v>738.00330187499992</v>
      </c>
      <c r="P704" t="s">
        <v>615</v>
      </c>
    </row>
    <row r="705" spans="1:16" x14ac:dyDescent="0.25">
      <c r="A705" t="s">
        <v>1005</v>
      </c>
      <c r="B705" t="s">
        <v>3190</v>
      </c>
      <c r="C705" t="s">
        <v>133</v>
      </c>
      <c r="D705" t="s">
        <v>336</v>
      </c>
      <c r="E705" t="s">
        <v>93</v>
      </c>
      <c r="F705">
        <v>40700</v>
      </c>
      <c r="G705" t="s">
        <v>911</v>
      </c>
      <c r="I705" t="s">
        <v>169</v>
      </c>
      <c r="J705">
        <v>2026</v>
      </c>
      <c r="K705">
        <v>7</v>
      </c>
      <c r="L705" t="s">
        <v>94</v>
      </c>
      <c r="M705" s="108">
        <v>147.59086343749999</v>
      </c>
      <c r="N705" s="108">
        <v>1</v>
      </c>
      <c r="O705" s="108">
        <v>147.59086343749999</v>
      </c>
      <c r="P705" t="s">
        <v>615</v>
      </c>
    </row>
    <row r="706" spans="1:16" x14ac:dyDescent="0.25">
      <c r="A706" t="s">
        <v>1005</v>
      </c>
      <c r="B706" t="s">
        <v>3190</v>
      </c>
      <c r="C706" t="s">
        <v>133</v>
      </c>
      <c r="D706" t="s">
        <v>336</v>
      </c>
      <c r="E706" t="s">
        <v>93</v>
      </c>
      <c r="F706">
        <v>40700</v>
      </c>
      <c r="G706" t="s">
        <v>911</v>
      </c>
      <c r="I706" t="s">
        <v>253</v>
      </c>
      <c r="J706">
        <v>2026</v>
      </c>
      <c r="K706">
        <v>7</v>
      </c>
      <c r="L706" t="s">
        <v>94</v>
      </c>
      <c r="M706" s="108">
        <v>304.50841137499998</v>
      </c>
      <c r="N706" s="108">
        <v>1</v>
      </c>
      <c r="O706" s="108">
        <v>304.50841137499998</v>
      </c>
      <c r="P706" t="s">
        <v>615</v>
      </c>
    </row>
    <row r="707" spans="1:16" x14ac:dyDescent="0.25">
      <c r="A707" t="s">
        <v>1005</v>
      </c>
      <c r="B707" t="s">
        <v>3190</v>
      </c>
      <c r="C707" t="s">
        <v>133</v>
      </c>
      <c r="D707" t="s">
        <v>336</v>
      </c>
      <c r="E707" t="s">
        <v>93</v>
      </c>
      <c r="F707">
        <v>40700</v>
      </c>
      <c r="G707" t="s">
        <v>911</v>
      </c>
      <c r="I707" t="s">
        <v>240</v>
      </c>
      <c r="J707">
        <v>2026</v>
      </c>
      <c r="K707">
        <v>7</v>
      </c>
      <c r="L707" t="s">
        <v>94</v>
      </c>
      <c r="M707" s="108">
        <v>492.00220124999998</v>
      </c>
      <c r="N707" s="108">
        <v>1</v>
      </c>
      <c r="O707" s="108">
        <v>492.00220124999998</v>
      </c>
      <c r="P707" t="s">
        <v>615</v>
      </c>
    </row>
    <row r="708" spans="1:16" x14ac:dyDescent="0.25">
      <c r="A708" t="s">
        <v>1005</v>
      </c>
      <c r="B708" t="s">
        <v>3190</v>
      </c>
      <c r="C708" t="s">
        <v>133</v>
      </c>
      <c r="D708" t="s">
        <v>336</v>
      </c>
      <c r="E708" t="s">
        <v>93</v>
      </c>
      <c r="F708">
        <v>40700</v>
      </c>
      <c r="G708" t="s">
        <v>911</v>
      </c>
      <c r="I708" t="s">
        <v>241</v>
      </c>
      <c r="J708">
        <v>2026</v>
      </c>
      <c r="K708">
        <v>7</v>
      </c>
      <c r="L708" t="s">
        <v>94</v>
      </c>
      <c r="M708" s="108">
        <v>123.0005503125</v>
      </c>
      <c r="N708" s="108">
        <v>1</v>
      </c>
      <c r="O708" s="108">
        <v>123.0005503125</v>
      </c>
      <c r="P708" t="s">
        <v>615</v>
      </c>
    </row>
    <row r="709" spans="1:16" x14ac:dyDescent="0.25">
      <c r="A709" t="s">
        <v>1005</v>
      </c>
      <c r="B709" t="s">
        <v>3190</v>
      </c>
      <c r="C709" t="s">
        <v>133</v>
      </c>
      <c r="D709" t="s">
        <v>336</v>
      </c>
      <c r="E709" t="s">
        <v>105</v>
      </c>
      <c r="F709">
        <v>40700</v>
      </c>
      <c r="G709" t="s">
        <v>911</v>
      </c>
      <c r="I709" t="s">
        <v>144</v>
      </c>
      <c r="J709">
        <v>2026</v>
      </c>
      <c r="K709">
        <v>7</v>
      </c>
      <c r="L709" t="s">
        <v>94</v>
      </c>
      <c r="M709" s="108">
        <v>198.701486375</v>
      </c>
      <c r="N709" s="108">
        <v>1</v>
      </c>
      <c r="O709" s="108">
        <v>198.701486375</v>
      </c>
      <c r="P709" t="s">
        <v>615</v>
      </c>
    </row>
    <row r="710" spans="1:16" x14ac:dyDescent="0.25">
      <c r="A710" t="s">
        <v>1005</v>
      </c>
      <c r="B710" t="s">
        <v>3190</v>
      </c>
      <c r="C710" t="s">
        <v>133</v>
      </c>
      <c r="D710" t="s">
        <v>336</v>
      </c>
      <c r="E710" t="s">
        <v>105</v>
      </c>
      <c r="F710">
        <v>40700</v>
      </c>
      <c r="G710" t="s">
        <v>911</v>
      </c>
      <c r="I710" t="s">
        <v>158</v>
      </c>
      <c r="J710">
        <v>2026</v>
      </c>
      <c r="K710">
        <v>7</v>
      </c>
      <c r="L710" t="s">
        <v>94</v>
      </c>
      <c r="M710" s="108">
        <v>170.29036762499999</v>
      </c>
      <c r="N710" s="108">
        <v>1</v>
      </c>
      <c r="O710" s="108">
        <v>170.29036762499999</v>
      </c>
      <c r="P710" t="s">
        <v>615</v>
      </c>
    </row>
    <row r="711" spans="1:16" x14ac:dyDescent="0.25">
      <c r="A711" t="s">
        <v>1005</v>
      </c>
      <c r="B711" t="s">
        <v>3190</v>
      </c>
      <c r="C711" t="s">
        <v>133</v>
      </c>
      <c r="D711" t="s">
        <v>336</v>
      </c>
      <c r="E711" t="s">
        <v>93</v>
      </c>
      <c r="F711">
        <v>40700</v>
      </c>
      <c r="G711" t="s">
        <v>911</v>
      </c>
      <c r="I711" t="s">
        <v>619</v>
      </c>
      <c r="J711">
        <v>2026</v>
      </c>
      <c r="K711">
        <v>7</v>
      </c>
      <c r="L711" t="s">
        <v>94</v>
      </c>
      <c r="M711" s="108">
        <v>749.58328200000005</v>
      </c>
      <c r="N711" s="108">
        <v>1</v>
      </c>
      <c r="O711" s="108">
        <v>749.58328200000005</v>
      </c>
      <c r="P711" t="s">
        <v>615</v>
      </c>
    </row>
    <row r="712" spans="1:16" x14ac:dyDescent="0.25">
      <c r="A712" t="s">
        <v>1005</v>
      </c>
      <c r="B712" t="s">
        <v>3190</v>
      </c>
      <c r="C712" t="s">
        <v>133</v>
      </c>
      <c r="D712" t="s">
        <v>336</v>
      </c>
      <c r="E712" t="s">
        <v>93</v>
      </c>
      <c r="F712">
        <v>40700</v>
      </c>
      <c r="G712" t="s">
        <v>911</v>
      </c>
      <c r="I712" t="s">
        <v>706</v>
      </c>
      <c r="J712">
        <v>2026</v>
      </c>
      <c r="K712">
        <v>7</v>
      </c>
      <c r="L712" t="s">
        <v>94</v>
      </c>
      <c r="M712" s="108">
        <v>124.93054699999999</v>
      </c>
      <c r="N712" s="108">
        <v>1</v>
      </c>
      <c r="O712" s="108">
        <v>124.93054699999999</v>
      </c>
      <c r="P712" t="s">
        <v>615</v>
      </c>
    </row>
    <row r="713" spans="1:16" x14ac:dyDescent="0.25">
      <c r="A713" t="s">
        <v>1005</v>
      </c>
      <c r="B713" t="s">
        <v>200</v>
      </c>
      <c r="C713" t="s">
        <v>133</v>
      </c>
      <c r="D713" t="s">
        <v>336</v>
      </c>
      <c r="E713" t="s">
        <v>102</v>
      </c>
      <c r="F713">
        <v>40700</v>
      </c>
      <c r="G713" t="s">
        <v>911</v>
      </c>
      <c r="I713" t="s">
        <v>125</v>
      </c>
      <c r="J713">
        <v>2026</v>
      </c>
      <c r="K713">
        <v>7</v>
      </c>
      <c r="L713" t="s">
        <v>94</v>
      </c>
      <c r="M713" s="108">
        <v>118.06289381250001</v>
      </c>
      <c r="N713" s="108">
        <v>1</v>
      </c>
      <c r="O713" s="108">
        <v>118.06289381250001</v>
      </c>
      <c r="P713" t="s">
        <v>615</v>
      </c>
    </row>
    <row r="714" spans="1:16" x14ac:dyDescent="0.25">
      <c r="A714" t="s">
        <v>1005</v>
      </c>
      <c r="B714" t="s">
        <v>200</v>
      </c>
      <c r="C714" t="s">
        <v>133</v>
      </c>
      <c r="D714" t="s">
        <v>336</v>
      </c>
      <c r="E714" t="s">
        <v>93</v>
      </c>
      <c r="F714">
        <v>40700</v>
      </c>
      <c r="G714" t="s">
        <v>911</v>
      </c>
      <c r="I714" t="s">
        <v>658</v>
      </c>
      <c r="J714">
        <v>2026</v>
      </c>
      <c r="K714">
        <v>7</v>
      </c>
      <c r="L714" t="s">
        <v>94</v>
      </c>
      <c r="M714" s="108">
        <v>121.39385256250002</v>
      </c>
      <c r="N714" s="108">
        <v>1</v>
      </c>
      <c r="O714" s="108">
        <v>121.39385256250002</v>
      </c>
      <c r="P714" t="s">
        <v>615</v>
      </c>
    </row>
    <row r="715" spans="1:16" x14ac:dyDescent="0.25">
      <c r="A715" t="s">
        <v>1005</v>
      </c>
      <c r="B715" t="s">
        <v>200</v>
      </c>
      <c r="C715" t="s">
        <v>133</v>
      </c>
      <c r="D715" t="s">
        <v>336</v>
      </c>
      <c r="E715" t="s">
        <v>105</v>
      </c>
      <c r="F715">
        <v>40700</v>
      </c>
      <c r="G715" t="s">
        <v>911</v>
      </c>
      <c r="I715" t="s">
        <v>670</v>
      </c>
      <c r="J715">
        <v>2026</v>
      </c>
      <c r="K715">
        <v>7</v>
      </c>
      <c r="L715" t="s">
        <v>94</v>
      </c>
      <c r="M715" s="108">
        <v>99.350743187500001</v>
      </c>
      <c r="N715" s="108">
        <v>1</v>
      </c>
      <c r="O715" s="108">
        <v>99.350743187500001</v>
      </c>
      <c r="P715" t="s">
        <v>615</v>
      </c>
    </row>
    <row r="716" spans="1:16" x14ac:dyDescent="0.25">
      <c r="A716" t="s">
        <v>1005</v>
      </c>
      <c r="B716" t="s">
        <v>200</v>
      </c>
      <c r="C716" t="s">
        <v>133</v>
      </c>
      <c r="D716" t="s">
        <v>336</v>
      </c>
      <c r="E716" t="s">
        <v>93</v>
      </c>
      <c r="F716">
        <v>40700</v>
      </c>
      <c r="G716" t="s">
        <v>911</v>
      </c>
      <c r="I716" t="s">
        <v>253</v>
      </c>
      <c r="J716">
        <v>2026</v>
      </c>
      <c r="K716">
        <v>7</v>
      </c>
      <c r="L716" t="s">
        <v>94</v>
      </c>
      <c r="M716" s="108">
        <v>304.50841137499998</v>
      </c>
      <c r="N716" s="108">
        <v>1</v>
      </c>
      <c r="O716" s="108">
        <v>304.50841137499998</v>
      </c>
      <c r="P716" t="s">
        <v>615</v>
      </c>
    </row>
    <row r="717" spans="1:16" x14ac:dyDescent="0.25">
      <c r="A717" t="s">
        <v>1005</v>
      </c>
      <c r="B717" t="s">
        <v>200</v>
      </c>
      <c r="C717" t="s">
        <v>133</v>
      </c>
      <c r="D717" t="s">
        <v>336</v>
      </c>
      <c r="E717" t="s">
        <v>104</v>
      </c>
      <c r="F717">
        <v>40700</v>
      </c>
      <c r="G717" t="s">
        <v>911</v>
      </c>
      <c r="I717" t="s">
        <v>120</v>
      </c>
      <c r="J717">
        <v>2026</v>
      </c>
      <c r="K717">
        <v>7</v>
      </c>
      <c r="L717" t="s">
        <v>94</v>
      </c>
      <c r="M717" s="108">
        <v>132.45459499999998</v>
      </c>
      <c r="N717" s="108">
        <v>1</v>
      </c>
      <c r="O717" s="108">
        <v>132.45459499999998</v>
      </c>
      <c r="P717" t="s">
        <v>615</v>
      </c>
    </row>
    <row r="718" spans="1:16" x14ac:dyDescent="0.25">
      <c r="A718" t="s">
        <v>1005</v>
      </c>
      <c r="B718" t="s">
        <v>200</v>
      </c>
      <c r="C718" t="s">
        <v>133</v>
      </c>
      <c r="D718" t="s">
        <v>336</v>
      </c>
      <c r="E718" t="s">
        <v>105</v>
      </c>
      <c r="F718">
        <v>40700</v>
      </c>
      <c r="G718" t="s">
        <v>911</v>
      </c>
      <c r="I718" t="s">
        <v>144</v>
      </c>
      <c r="J718">
        <v>2026</v>
      </c>
      <c r="K718">
        <v>7</v>
      </c>
      <c r="L718" t="s">
        <v>94</v>
      </c>
      <c r="M718" s="108">
        <v>298.05222956249997</v>
      </c>
      <c r="N718" s="108">
        <v>1</v>
      </c>
      <c r="O718" s="108">
        <v>298.05222956249997</v>
      </c>
      <c r="P718" t="s">
        <v>615</v>
      </c>
    </row>
    <row r="719" spans="1:16" x14ac:dyDescent="0.25">
      <c r="A719" t="s">
        <v>1005</v>
      </c>
      <c r="B719" t="s">
        <v>200</v>
      </c>
      <c r="C719" t="s">
        <v>133</v>
      </c>
      <c r="D719" t="s">
        <v>336</v>
      </c>
      <c r="E719" t="s">
        <v>105</v>
      </c>
      <c r="F719">
        <v>40700</v>
      </c>
      <c r="G719" t="s">
        <v>911</v>
      </c>
      <c r="I719" t="s">
        <v>158</v>
      </c>
      <c r="J719">
        <v>2026</v>
      </c>
      <c r="K719">
        <v>7</v>
      </c>
      <c r="L719" t="s">
        <v>94</v>
      </c>
      <c r="M719" s="108">
        <v>170.29036762499999</v>
      </c>
      <c r="N719" s="108">
        <v>1</v>
      </c>
      <c r="O719" s="108">
        <v>170.29036762499999</v>
      </c>
      <c r="P719" t="s">
        <v>615</v>
      </c>
    </row>
    <row r="720" spans="1:16" x14ac:dyDescent="0.25">
      <c r="A720" t="s">
        <v>1005</v>
      </c>
      <c r="B720" t="s">
        <v>203</v>
      </c>
      <c r="C720" t="s">
        <v>133</v>
      </c>
      <c r="D720" t="s">
        <v>336</v>
      </c>
      <c r="E720" t="s">
        <v>93</v>
      </c>
      <c r="F720">
        <v>40700</v>
      </c>
      <c r="G720" t="s">
        <v>911</v>
      </c>
      <c r="I720" t="s">
        <v>658</v>
      </c>
      <c r="J720">
        <v>2026</v>
      </c>
      <c r="K720">
        <v>7</v>
      </c>
      <c r="L720" t="s">
        <v>94</v>
      </c>
      <c r="M720" s="108">
        <v>485.57541025000006</v>
      </c>
      <c r="N720" s="108">
        <v>1</v>
      </c>
      <c r="O720" s="108">
        <v>485.57541025000006</v>
      </c>
      <c r="P720" t="s">
        <v>615</v>
      </c>
    </row>
    <row r="721" spans="1:16" x14ac:dyDescent="0.25">
      <c r="A721" t="s">
        <v>1005</v>
      </c>
      <c r="B721" t="s">
        <v>203</v>
      </c>
      <c r="C721" t="s">
        <v>133</v>
      </c>
      <c r="D721" t="s">
        <v>336</v>
      </c>
      <c r="E721" t="s">
        <v>105</v>
      </c>
      <c r="F721">
        <v>40700</v>
      </c>
      <c r="G721" t="s">
        <v>911</v>
      </c>
      <c r="I721" t="s">
        <v>670</v>
      </c>
      <c r="J721">
        <v>2026</v>
      </c>
      <c r="K721">
        <v>7</v>
      </c>
      <c r="L721" t="s">
        <v>94</v>
      </c>
      <c r="M721" s="108">
        <v>99.350743187500001</v>
      </c>
      <c r="N721" s="108">
        <v>1</v>
      </c>
      <c r="O721" s="108">
        <v>99.350743187500001</v>
      </c>
      <c r="P721" t="s">
        <v>615</v>
      </c>
    </row>
    <row r="722" spans="1:16" x14ac:dyDescent="0.25">
      <c r="A722" t="s">
        <v>1005</v>
      </c>
      <c r="B722" t="s">
        <v>203</v>
      </c>
      <c r="C722" t="s">
        <v>133</v>
      </c>
      <c r="D722" t="s">
        <v>336</v>
      </c>
      <c r="E722" t="s">
        <v>93</v>
      </c>
      <c r="F722">
        <v>40700</v>
      </c>
      <c r="G722" t="s">
        <v>911</v>
      </c>
      <c r="I722" t="s">
        <v>253</v>
      </c>
      <c r="J722">
        <v>2026</v>
      </c>
      <c r="K722">
        <v>7</v>
      </c>
      <c r="L722" t="s">
        <v>94</v>
      </c>
      <c r="M722" s="108">
        <v>304.50841137499998</v>
      </c>
      <c r="N722" s="108">
        <v>1</v>
      </c>
      <c r="O722" s="108">
        <v>304.50841137499998</v>
      </c>
      <c r="P722" t="s">
        <v>615</v>
      </c>
    </row>
    <row r="723" spans="1:16" x14ac:dyDescent="0.25">
      <c r="A723" t="s">
        <v>1005</v>
      </c>
      <c r="B723" t="s">
        <v>203</v>
      </c>
      <c r="C723" t="s">
        <v>133</v>
      </c>
      <c r="D723" t="s">
        <v>336</v>
      </c>
      <c r="E723" t="s">
        <v>104</v>
      </c>
      <c r="F723">
        <v>40700</v>
      </c>
      <c r="G723" t="s">
        <v>911</v>
      </c>
      <c r="I723" t="s">
        <v>120</v>
      </c>
      <c r="J723">
        <v>2026</v>
      </c>
      <c r="K723">
        <v>7</v>
      </c>
      <c r="L723" t="s">
        <v>94</v>
      </c>
      <c r="M723" s="108">
        <v>132.45459499999998</v>
      </c>
      <c r="N723" s="108">
        <v>1</v>
      </c>
      <c r="O723" s="108">
        <v>132.45459499999998</v>
      </c>
      <c r="P723" t="s">
        <v>615</v>
      </c>
    </row>
    <row r="724" spans="1:16" x14ac:dyDescent="0.25">
      <c r="A724" t="s">
        <v>1005</v>
      </c>
      <c r="B724" t="s">
        <v>203</v>
      </c>
      <c r="C724" t="s">
        <v>133</v>
      </c>
      <c r="D724" t="s">
        <v>336</v>
      </c>
      <c r="E724" t="s">
        <v>105</v>
      </c>
      <c r="F724">
        <v>40700</v>
      </c>
      <c r="G724" t="s">
        <v>911</v>
      </c>
      <c r="I724" t="s">
        <v>144</v>
      </c>
      <c r="J724">
        <v>2026</v>
      </c>
      <c r="K724">
        <v>7</v>
      </c>
      <c r="L724" t="s">
        <v>94</v>
      </c>
      <c r="M724" s="108">
        <v>99.350743187500001</v>
      </c>
      <c r="N724" s="108">
        <v>1</v>
      </c>
      <c r="O724" s="108">
        <v>99.350743187500001</v>
      </c>
      <c r="P724" t="s">
        <v>615</v>
      </c>
    </row>
    <row r="725" spans="1:16" x14ac:dyDescent="0.25">
      <c r="A725" t="s">
        <v>1005</v>
      </c>
      <c r="B725" t="s">
        <v>203</v>
      </c>
      <c r="C725" t="s">
        <v>133</v>
      </c>
      <c r="D725" t="s">
        <v>336</v>
      </c>
      <c r="E725" t="s">
        <v>105</v>
      </c>
      <c r="F725">
        <v>40700</v>
      </c>
      <c r="G725" t="s">
        <v>911</v>
      </c>
      <c r="I725" t="s">
        <v>682</v>
      </c>
      <c r="J725">
        <v>2026</v>
      </c>
      <c r="K725">
        <v>7</v>
      </c>
      <c r="L725" t="s">
        <v>94</v>
      </c>
      <c r="M725" s="108">
        <v>99.350743187500001</v>
      </c>
      <c r="N725" s="108">
        <v>1</v>
      </c>
      <c r="O725" s="108">
        <v>99.350743187500001</v>
      </c>
      <c r="P725" t="s">
        <v>615</v>
      </c>
    </row>
    <row r="726" spans="1:16" x14ac:dyDescent="0.25">
      <c r="A726" t="s">
        <v>1005</v>
      </c>
      <c r="B726" t="s">
        <v>204</v>
      </c>
      <c r="C726" t="s">
        <v>133</v>
      </c>
      <c r="D726" t="s">
        <v>336</v>
      </c>
      <c r="E726" t="s">
        <v>93</v>
      </c>
      <c r="F726">
        <v>40700</v>
      </c>
      <c r="G726" t="s">
        <v>911</v>
      </c>
      <c r="I726" t="s">
        <v>658</v>
      </c>
      <c r="J726">
        <v>2026</v>
      </c>
      <c r="K726">
        <v>7</v>
      </c>
      <c r="L726" t="s">
        <v>94</v>
      </c>
      <c r="M726" s="108">
        <v>121.39385256250002</v>
      </c>
      <c r="N726" s="108">
        <v>1</v>
      </c>
      <c r="O726" s="108">
        <v>121.39385256250002</v>
      </c>
      <c r="P726" t="s">
        <v>615</v>
      </c>
    </row>
    <row r="727" spans="1:16" x14ac:dyDescent="0.25">
      <c r="A727" t="s">
        <v>1005</v>
      </c>
      <c r="B727" t="s">
        <v>204</v>
      </c>
      <c r="C727" t="s">
        <v>133</v>
      </c>
      <c r="D727" t="s">
        <v>336</v>
      </c>
      <c r="E727" t="s">
        <v>93</v>
      </c>
      <c r="F727">
        <v>40700</v>
      </c>
      <c r="G727" t="s">
        <v>911</v>
      </c>
      <c r="I727" t="s">
        <v>253</v>
      </c>
      <c r="J727">
        <v>2026</v>
      </c>
      <c r="K727">
        <v>7</v>
      </c>
      <c r="L727" t="s">
        <v>94</v>
      </c>
      <c r="M727" s="108">
        <v>304.50841137499998</v>
      </c>
      <c r="N727" s="108">
        <v>1</v>
      </c>
      <c r="O727" s="108">
        <v>304.50841137499998</v>
      </c>
      <c r="P727" t="s">
        <v>615</v>
      </c>
    </row>
    <row r="728" spans="1:16" x14ac:dyDescent="0.25">
      <c r="A728" t="s">
        <v>1005</v>
      </c>
      <c r="B728" t="s">
        <v>704</v>
      </c>
      <c r="C728" t="s">
        <v>133</v>
      </c>
      <c r="D728" t="s">
        <v>336</v>
      </c>
      <c r="E728" t="s">
        <v>93</v>
      </c>
      <c r="F728">
        <v>40700</v>
      </c>
      <c r="G728" t="s">
        <v>911</v>
      </c>
      <c r="I728" t="s">
        <v>658</v>
      </c>
      <c r="J728">
        <v>2026</v>
      </c>
      <c r="K728">
        <v>7</v>
      </c>
      <c r="L728" t="s">
        <v>94</v>
      </c>
      <c r="M728" s="108">
        <v>1213.938525625</v>
      </c>
      <c r="N728" s="108">
        <v>1</v>
      </c>
      <c r="O728" s="108">
        <v>1213.938525625</v>
      </c>
      <c r="P728" t="s">
        <v>615</v>
      </c>
    </row>
    <row r="729" spans="1:16" x14ac:dyDescent="0.25">
      <c r="A729" t="s">
        <v>1005</v>
      </c>
      <c r="B729" t="s">
        <v>704</v>
      </c>
      <c r="C729" t="s">
        <v>133</v>
      </c>
      <c r="D729" t="s">
        <v>336</v>
      </c>
      <c r="E729" t="s">
        <v>105</v>
      </c>
      <c r="F729">
        <v>40700</v>
      </c>
      <c r="G729" t="s">
        <v>911</v>
      </c>
      <c r="I729" t="s">
        <v>670</v>
      </c>
      <c r="J729">
        <v>2026</v>
      </c>
      <c r="K729">
        <v>7</v>
      </c>
      <c r="L729" t="s">
        <v>94</v>
      </c>
      <c r="M729" s="108">
        <v>99.350743187500001</v>
      </c>
      <c r="N729" s="108">
        <v>1</v>
      </c>
      <c r="O729" s="108">
        <v>99.350743187500001</v>
      </c>
      <c r="P729" t="s">
        <v>615</v>
      </c>
    </row>
    <row r="730" spans="1:16" x14ac:dyDescent="0.25">
      <c r="A730" t="s">
        <v>1005</v>
      </c>
      <c r="B730" t="s">
        <v>704</v>
      </c>
      <c r="C730" t="s">
        <v>133</v>
      </c>
      <c r="D730" t="s">
        <v>336</v>
      </c>
      <c r="E730" t="s">
        <v>93</v>
      </c>
      <c r="F730">
        <v>40700</v>
      </c>
      <c r="G730" t="s">
        <v>911</v>
      </c>
      <c r="I730" t="s">
        <v>253</v>
      </c>
      <c r="J730">
        <v>2026</v>
      </c>
      <c r="K730">
        <v>7</v>
      </c>
      <c r="L730" t="s">
        <v>94</v>
      </c>
      <c r="M730" s="108">
        <v>304.50841137499998</v>
      </c>
      <c r="N730" s="108">
        <v>1</v>
      </c>
      <c r="O730" s="108">
        <v>304.50841137499998</v>
      </c>
      <c r="P730" t="s">
        <v>615</v>
      </c>
    </row>
    <row r="731" spans="1:16" x14ac:dyDescent="0.25">
      <c r="A731" t="s">
        <v>1005</v>
      </c>
      <c r="B731" t="s">
        <v>705</v>
      </c>
      <c r="C731" t="s">
        <v>133</v>
      </c>
      <c r="D731" t="s">
        <v>336</v>
      </c>
      <c r="E731" t="s">
        <v>102</v>
      </c>
      <c r="F731">
        <v>40700</v>
      </c>
      <c r="G731" t="s">
        <v>911</v>
      </c>
      <c r="I731" t="s">
        <v>125</v>
      </c>
      <c r="J731">
        <v>2026</v>
      </c>
      <c r="K731">
        <v>7</v>
      </c>
      <c r="L731" t="s">
        <v>94</v>
      </c>
      <c r="M731" s="108">
        <v>234.85218575000002</v>
      </c>
      <c r="N731" s="108">
        <v>1</v>
      </c>
      <c r="O731" s="108">
        <v>234.85218575000002</v>
      </c>
      <c r="P731" t="s">
        <v>615</v>
      </c>
    </row>
    <row r="732" spans="1:16" x14ac:dyDescent="0.25">
      <c r="A732" t="s">
        <v>1005</v>
      </c>
      <c r="B732" t="s">
        <v>705</v>
      </c>
      <c r="C732" t="s">
        <v>133</v>
      </c>
      <c r="D732" t="s">
        <v>336</v>
      </c>
      <c r="E732" t="s">
        <v>93</v>
      </c>
      <c r="F732">
        <v>40700</v>
      </c>
      <c r="G732" t="s">
        <v>911</v>
      </c>
      <c r="I732" t="s">
        <v>658</v>
      </c>
      <c r="J732">
        <v>2026</v>
      </c>
      <c r="K732">
        <v>7</v>
      </c>
      <c r="L732" t="s">
        <v>94</v>
      </c>
      <c r="M732" s="108">
        <v>1578.1200833124999</v>
      </c>
      <c r="N732" s="108">
        <v>1</v>
      </c>
      <c r="O732" s="108">
        <v>1578.1200833124999</v>
      </c>
      <c r="P732" t="s">
        <v>615</v>
      </c>
    </row>
    <row r="733" spans="1:16" x14ac:dyDescent="0.25">
      <c r="A733" t="s">
        <v>1005</v>
      </c>
      <c r="B733" t="s">
        <v>705</v>
      </c>
      <c r="C733" t="s">
        <v>133</v>
      </c>
      <c r="D733" t="s">
        <v>336</v>
      </c>
      <c r="E733" t="s">
        <v>105</v>
      </c>
      <c r="F733">
        <v>40700</v>
      </c>
      <c r="G733" t="s">
        <v>911</v>
      </c>
      <c r="I733" t="s">
        <v>670</v>
      </c>
      <c r="J733">
        <v>2026</v>
      </c>
      <c r="K733">
        <v>7</v>
      </c>
      <c r="L733" t="s">
        <v>94</v>
      </c>
      <c r="M733" s="108">
        <v>99.350743187500001</v>
      </c>
      <c r="N733" s="108">
        <v>1</v>
      </c>
      <c r="O733" s="108">
        <v>99.350743187500001</v>
      </c>
      <c r="P733" t="s">
        <v>615</v>
      </c>
    </row>
    <row r="734" spans="1:16" x14ac:dyDescent="0.25">
      <c r="A734" t="s">
        <v>1005</v>
      </c>
      <c r="B734" t="s">
        <v>705</v>
      </c>
      <c r="C734" t="s">
        <v>133</v>
      </c>
      <c r="D734" t="s">
        <v>336</v>
      </c>
      <c r="E734" t="s">
        <v>93</v>
      </c>
      <c r="F734">
        <v>40700</v>
      </c>
      <c r="G734" t="s">
        <v>911</v>
      </c>
      <c r="I734" t="s">
        <v>253</v>
      </c>
      <c r="J734">
        <v>2026</v>
      </c>
      <c r="K734">
        <v>7</v>
      </c>
      <c r="L734" t="s">
        <v>94</v>
      </c>
      <c r="M734" s="108">
        <v>304.50841137499998</v>
      </c>
      <c r="N734" s="108">
        <v>1</v>
      </c>
      <c r="O734" s="108">
        <v>304.50841137499998</v>
      </c>
      <c r="P734" t="s">
        <v>615</v>
      </c>
    </row>
    <row r="735" spans="1:16" x14ac:dyDescent="0.25">
      <c r="A735" t="s">
        <v>1005</v>
      </c>
      <c r="B735" t="s">
        <v>705</v>
      </c>
      <c r="C735" t="s">
        <v>133</v>
      </c>
      <c r="D735" t="s">
        <v>336</v>
      </c>
      <c r="E735" t="s">
        <v>104</v>
      </c>
      <c r="F735">
        <v>40700</v>
      </c>
      <c r="G735" t="s">
        <v>911</v>
      </c>
      <c r="I735" t="s">
        <v>120</v>
      </c>
      <c r="J735">
        <v>2026</v>
      </c>
      <c r="K735">
        <v>7</v>
      </c>
      <c r="L735" t="s">
        <v>94</v>
      </c>
      <c r="M735" s="108">
        <v>132.45459499999998</v>
      </c>
      <c r="N735" s="108">
        <v>1</v>
      </c>
      <c r="O735" s="108">
        <v>132.45459499999998</v>
      </c>
      <c r="P735" t="s">
        <v>615</v>
      </c>
    </row>
    <row r="736" spans="1:16" x14ac:dyDescent="0.25">
      <c r="A736" t="s">
        <v>1005</v>
      </c>
      <c r="B736" t="s">
        <v>207</v>
      </c>
      <c r="C736" t="s">
        <v>133</v>
      </c>
      <c r="D736" t="s">
        <v>336</v>
      </c>
      <c r="E736" t="s">
        <v>93</v>
      </c>
      <c r="F736">
        <v>40700</v>
      </c>
      <c r="G736" t="s">
        <v>911</v>
      </c>
      <c r="I736" t="s">
        <v>658</v>
      </c>
      <c r="J736">
        <v>2026</v>
      </c>
      <c r="K736">
        <v>7</v>
      </c>
      <c r="L736" t="s">
        <v>94</v>
      </c>
      <c r="M736" s="108">
        <v>606.96926281250001</v>
      </c>
      <c r="N736" s="108">
        <v>1</v>
      </c>
      <c r="O736" s="108">
        <v>606.96926281250001</v>
      </c>
      <c r="P736" t="s">
        <v>615</v>
      </c>
    </row>
    <row r="737" spans="1:16" x14ac:dyDescent="0.25">
      <c r="A737" t="s">
        <v>1005</v>
      </c>
      <c r="B737" t="s">
        <v>207</v>
      </c>
      <c r="C737" t="s">
        <v>133</v>
      </c>
      <c r="D737" t="s">
        <v>336</v>
      </c>
      <c r="E737" t="s">
        <v>105</v>
      </c>
      <c r="F737">
        <v>40700</v>
      </c>
      <c r="G737" t="s">
        <v>911</v>
      </c>
      <c r="I737" t="s">
        <v>670</v>
      </c>
      <c r="J737">
        <v>2026</v>
      </c>
      <c r="K737">
        <v>7</v>
      </c>
      <c r="L737" t="s">
        <v>94</v>
      </c>
      <c r="M737" s="108">
        <v>198.701486375</v>
      </c>
      <c r="N737" s="108">
        <v>1</v>
      </c>
      <c r="O737" s="108">
        <v>198.701486375</v>
      </c>
      <c r="P737" t="s">
        <v>615</v>
      </c>
    </row>
    <row r="738" spans="1:16" x14ac:dyDescent="0.25">
      <c r="A738" t="s">
        <v>1005</v>
      </c>
      <c r="B738" t="s">
        <v>207</v>
      </c>
      <c r="C738" t="s">
        <v>133</v>
      </c>
      <c r="D738" t="s">
        <v>336</v>
      </c>
      <c r="E738" t="s">
        <v>93</v>
      </c>
      <c r="F738">
        <v>40700</v>
      </c>
      <c r="G738" t="s">
        <v>911</v>
      </c>
      <c r="I738" t="s">
        <v>253</v>
      </c>
      <c r="J738">
        <v>2026</v>
      </c>
      <c r="K738">
        <v>7</v>
      </c>
      <c r="L738" t="s">
        <v>94</v>
      </c>
      <c r="M738" s="108">
        <v>304.50841137499998</v>
      </c>
      <c r="N738" s="108">
        <v>1</v>
      </c>
      <c r="O738" s="108">
        <v>304.50841137499998</v>
      </c>
      <c r="P738" t="s">
        <v>615</v>
      </c>
    </row>
    <row r="739" spans="1:16" x14ac:dyDescent="0.25">
      <c r="A739" t="s">
        <v>1005</v>
      </c>
      <c r="B739" t="s">
        <v>207</v>
      </c>
      <c r="C739" t="s">
        <v>133</v>
      </c>
      <c r="D739" t="s">
        <v>336</v>
      </c>
      <c r="E739" t="s">
        <v>105</v>
      </c>
      <c r="F739">
        <v>40700</v>
      </c>
      <c r="G739" t="s">
        <v>911</v>
      </c>
      <c r="I739" t="s">
        <v>144</v>
      </c>
      <c r="J739">
        <v>2026</v>
      </c>
      <c r="K739">
        <v>7</v>
      </c>
      <c r="L739" t="s">
        <v>94</v>
      </c>
      <c r="M739" s="108">
        <v>99.350743187500001</v>
      </c>
      <c r="N739" s="108">
        <v>1</v>
      </c>
      <c r="O739" s="108">
        <v>99.350743187500001</v>
      </c>
      <c r="P739" t="s">
        <v>615</v>
      </c>
    </row>
    <row r="740" spans="1:16" x14ac:dyDescent="0.25">
      <c r="A740" t="s">
        <v>1005</v>
      </c>
      <c r="B740" t="s">
        <v>207</v>
      </c>
      <c r="C740" t="s">
        <v>133</v>
      </c>
      <c r="D740" t="s">
        <v>336</v>
      </c>
      <c r="E740" t="s">
        <v>105</v>
      </c>
      <c r="F740">
        <v>40700</v>
      </c>
      <c r="G740" t="s">
        <v>911</v>
      </c>
      <c r="I740" t="s">
        <v>682</v>
      </c>
      <c r="J740">
        <v>2026</v>
      </c>
      <c r="K740">
        <v>7</v>
      </c>
      <c r="L740" t="s">
        <v>94</v>
      </c>
      <c r="M740" s="108">
        <v>99.350743187500001</v>
      </c>
      <c r="N740" s="108">
        <v>1</v>
      </c>
      <c r="O740" s="108">
        <v>99.350743187500001</v>
      </c>
      <c r="P740" t="s">
        <v>615</v>
      </c>
    </row>
    <row r="741" spans="1:16" x14ac:dyDescent="0.25">
      <c r="A741" t="s">
        <v>1005</v>
      </c>
      <c r="B741" t="s">
        <v>209</v>
      </c>
      <c r="C741" t="s">
        <v>133</v>
      </c>
      <c r="D741" t="s">
        <v>336</v>
      </c>
      <c r="E741" t="s">
        <v>102</v>
      </c>
      <c r="F741">
        <v>40700</v>
      </c>
      <c r="G741" t="s">
        <v>911</v>
      </c>
      <c r="I741" t="s">
        <v>186</v>
      </c>
      <c r="J741">
        <v>2026</v>
      </c>
      <c r="K741">
        <v>7</v>
      </c>
      <c r="L741" t="s">
        <v>94</v>
      </c>
      <c r="M741" s="108">
        <v>1225.59688125</v>
      </c>
      <c r="N741" s="108">
        <v>1</v>
      </c>
      <c r="O741" s="108">
        <v>1225.59688125</v>
      </c>
      <c r="P741" t="s">
        <v>615</v>
      </c>
    </row>
    <row r="742" spans="1:16" x14ac:dyDescent="0.25">
      <c r="A742" t="s">
        <v>1005</v>
      </c>
      <c r="B742" t="s">
        <v>209</v>
      </c>
      <c r="C742" t="s">
        <v>133</v>
      </c>
      <c r="D742" t="s">
        <v>336</v>
      </c>
      <c r="E742" t="s">
        <v>93</v>
      </c>
      <c r="F742">
        <v>40700</v>
      </c>
      <c r="G742" t="s">
        <v>911</v>
      </c>
      <c r="I742" t="s">
        <v>658</v>
      </c>
      <c r="J742">
        <v>2026</v>
      </c>
      <c r="K742">
        <v>7</v>
      </c>
      <c r="L742" t="s">
        <v>94</v>
      </c>
      <c r="M742" s="108">
        <v>485.57541025000006</v>
      </c>
      <c r="N742" s="108">
        <v>1</v>
      </c>
      <c r="O742" s="108">
        <v>485.57541025000006</v>
      </c>
      <c r="P742" t="s">
        <v>615</v>
      </c>
    </row>
    <row r="743" spans="1:16" x14ac:dyDescent="0.25">
      <c r="A743" t="s">
        <v>1005</v>
      </c>
      <c r="B743" t="s">
        <v>209</v>
      </c>
      <c r="C743" t="s">
        <v>133</v>
      </c>
      <c r="D743" t="s">
        <v>336</v>
      </c>
      <c r="E743" t="s">
        <v>93</v>
      </c>
      <c r="F743">
        <v>40700</v>
      </c>
      <c r="G743" t="s">
        <v>911</v>
      </c>
      <c r="I743" t="s">
        <v>191</v>
      </c>
      <c r="J743">
        <v>2026</v>
      </c>
      <c r="K743">
        <v>7</v>
      </c>
      <c r="L743" t="s">
        <v>94</v>
      </c>
      <c r="M743" s="108">
        <v>173.97401612499999</v>
      </c>
      <c r="N743" s="108">
        <v>1</v>
      </c>
      <c r="O743" s="108">
        <v>173.97401612499999</v>
      </c>
      <c r="P743" t="s">
        <v>615</v>
      </c>
    </row>
    <row r="744" spans="1:16" x14ac:dyDescent="0.25">
      <c r="A744" t="s">
        <v>1005</v>
      </c>
      <c r="B744" t="s">
        <v>209</v>
      </c>
      <c r="C744" t="s">
        <v>133</v>
      </c>
      <c r="D744" t="s">
        <v>336</v>
      </c>
      <c r="E744" t="s">
        <v>93</v>
      </c>
      <c r="F744">
        <v>40700</v>
      </c>
      <c r="G744" t="s">
        <v>911</v>
      </c>
      <c r="I744" t="s">
        <v>166</v>
      </c>
      <c r="J744">
        <v>2026</v>
      </c>
      <c r="K744">
        <v>7</v>
      </c>
      <c r="L744" t="s">
        <v>94</v>
      </c>
      <c r="M744" s="108">
        <v>166.783064</v>
      </c>
      <c r="N744" s="108">
        <v>1</v>
      </c>
      <c r="O744" s="108">
        <v>166.783064</v>
      </c>
      <c r="P744" t="s">
        <v>615</v>
      </c>
    </row>
    <row r="745" spans="1:16" x14ac:dyDescent="0.25">
      <c r="A745" t="s">
        <v>1005</v>
      </c>
      <c r="B745" t="s">
        <v>209</v>
      </c>
      <c r="C745" t="s">
        <v>133</v>
      </c>
      <c r="D745" t="s">
        <v>336</v>
      </c>
      <c r="E745" t="s">
        <v>105</v>
      </c>
      <c r="F745">
        <v>40700</v>
      </c>
      <c r="G745" t="s">
        <v>911</v>
      </c>
      <c r="I745" t="s">
        <v>670</v>
      </c>
      <c r="J745">
        <v>2026</v>
      </c>
      <c r="K745">
        <v>7</v>
      </c>
      <c r="L745" t="s">
        <v>94</v>
      </c>
      <c r="M745" s="108">
        <v>99.350743187500001</v>
      </c>
      <c r="N745" s="108">
        <v>1</v>
      </c>
      <c r="O745" s="108">
        <v>99.350743187500001</v>
      </c>
      <c r="P745" t="s">
        <v>615</v>
      </c>
    </row>
    <row r="746" spans="1:16" x14ac:dyDescent="0.25">
      <c r="A746" t="s">
        <v>1005</v>
      </c>
      <c r="B746" t="s">
        <v>209</v>
      </c>
      <c r="C746" t="s">
        <v>133</v>
      </c>
      <c r="D746" t="s">
        <v>336</v>
      </c>
      <c r="E746" t="s">
        <v>93</v>
      </c>
      <c r="F746">
        <v>40700</v>
      </c>
      <c r="G746" t="s">
        <v>911</v>
      </c>
      <c r="I746" t="s">
        <v>168</v>
      </c>
      <c r="J746">
        <v>2026</v>
      </c>
      <c r="K746">
        <v>7</v>
      </c>
      <c r="L746" t="s">
        <v>94</v>
      </c>
      <c r="M746" s="108">
        <v>123.0005503125</v>
      </c>
      <c r="N746" s="108">
        <v>1</v>
      </c>
      <c r="O746" s="108">
        <v>123.0005503125</v>
      </c>
      <c r="P746" t="s">
        <v>615</v>
      </c>
    </row>
    <row r="747" spans="1:16" x14ac:dyDescent="0.25">
      <c r="A747" t="s">
        <v>1005</v>
      </c>
      <c r="B747" t="s">
        <v>209</v>
      </c>
      <c r="C747" t="s">
        <v>133</v>
      </c>
      <c r="D747" t="s">
        <v>336</v>
      </c>
      <c r="E747" t="s">
        <v>93</v>
      </c>
      <c r="F747">
        <v>40700</v>
      </c>
      <c r="G747" t="s">
        <v>911</v>
      </c>
      <c r="I747" t="s">
        <v>169</v>
      </c>
      <c r="J747">
        <v>2026</v>
      </c>
      <c r="K747">
        <v>7</v>
      </c>
      <c r="L747" t="s">
        <v>94</v>
      </c>
      <c r="M747" s="108">
        <v>147.59086343749999</v>
      </c>
      <c r="N747" s="108">
        <v>1</v>
      </c>
      <c r="O747" s="108">
        <v>147.59086343749999</v>
      </c>
      <c r="P747" t="s">
        <v>615</v>
      </c>
    </row>
    <row r="748" spans="1:16" x14ac:dyDescent="0.25">
      <c r="A748" t="s">
        <v>1005</v>
      </c>
      <c r="B748" t="s">
        <v>209</v>
      </c>
      <c r="C748" t="s">
        <v>133</v>
      </c>
      <c r="D748" t="s">
        <v>336</v>
      </c>
      <c r="E748" t="s">
        <v>93</v>
      </c>
      <c r="F748">
        <v>40700</v>
      </c>
      <c r="G748" t="s">
        <v>911</v>
      </c>
      <c r="I748" t="s">
        <v>253</v>
      </c>
      <c r="J748">
        <v>2026</v>
      </c>
      <c r="K748">
        <v>7</v>
      </c>
      <c r="L748" t="s">
        <v>94</v>
      </c>
      <c r="M748" s="108">
        <v>304.50841137499998</v>
      </c>
      <c r="N748" s="108">
        <v>1</v>
      </c>
      <c r="O748" s="108">
        <v>304.50841137499998</v>
      </c>
      <c r="P748" t="s">
        <v>615</v>
      </c>
    </row>
    <row r="749" spans="1:16" x14ac:dyDescent="0.25">
      <c r="A749" t="s">
        <v>1005</v>
      </c>
      <c r="B749" t="s">
        <v>209</v>
      </c>
      <c r="C749" t="s">
        <v>133</v>
      </c>
      <c r="D749" t="s">
        <v>336</v>
      </c>
      <c r="E749" t="s">
        <v>105</v>
      </c>
      <c r="F749">
        <v>40700</v>
      </c>
      <c r="G749" t="s">
        <v>911</v>
      </c>
      <c r="I749" t="s">
        <v>144</v>
      </c>
      <c r="J749">
        <v>2026</v>
      </c>
      <c r="K749">
        <v>7</v>
      </c>
      <c r="L749" t="s">
        <v>94</v>
      </c>
      <c r="M749" s="108">
        <v>99.350743187500001</v>
      </c>
      <c r="N749" s="108">
        <v>1</v>
      </c>
      <c r="O749" s="108">
        <v>99.350743187500001</v>
      </c>
      <c r="P749" t="s">
        <v>615</v>
      </c>
    </row>
    <row r="750" spans="1:16" x14ac:dyDescent="0.25">
      <c r="A750" t="s">
        <v>1005</v>
      </c>
      <c r="B750" t="s">
        <v>209</v>
      </c>
      <c r="C750" t="s">
        <v>133</v>
      </c>
      <c r="D750" t="s">
        <v>336</v>
      </c>
      <c r="E750" t="s">
        <v>105</v>
      </c>
      <c r="F750">
        <v>40700</v>
      </c>
      <c r="G750" t="s">
        <v>911</v>
      </c>
      <c r="I750" t="s">
        <v>158</v>
      </c>
      <c r="J750">
        <v>2026</v>
      </c>
      <c r="K750">
        <v>7</v>
      </c>
      <c r="L750" t="s">
        <v>94</v>
      </c>
      <c r="M750" s="108">
        <v>170.29036762499999</v>
      </c>
      <c r="N750" s="108">
        <v>1</v>
      </c>
      <c r="O750" s="108">
        <v>170.29036762499999</v>
      </c>
      <c r="P750" t="s">
        <v>615</v>
      </c>
    </row>
    <row r="751" spans="1:16" x14ac:dyDescent="0.25">
      <c r="A751" t="s">
        <v>1005</v>
      </c>
      <c r="B751" t="s">
        <v>209</v>
      </c>
      <c r="C751" t="s">
        <v>133</v>
      </c>
      <c r="D751" t="s">
        <v>336</v>
      </c>
      <c r="E751" t="s">
        <v>93</v>
      </c>
      <c r="F751">
        <v>40700</v>
      </c>
      <c r="G751" t="s">
        <v>911</v>
      </c>
      <c r="I751" t="s">
        <v>619</v>
      </c>
      <c r="J751">
        <v>2026</v>
      </c>
      <c r="K751">
        <v>7</v>
      </c>
      <c r="L751" t="s">
        <v>94</v>
      </c>
      <c r="M751" s="108">
        <v>124.93054699999999</v>
      </c>
      <c r="N751" s="108">
        <v>1</v>
      </c>
      <c r="O751" s="108">
        <v>124.93054699999999</v>
      </c>
      <c r="P751" t="s">
        <v>615</v>
      </c>
    </row>
    <row r="752" spans="1:16" x14ac:dyDescent="0.25">
      <c r="A752" t="s">
        <v>1005</v>
      </c>
      <c r="B752" t="s">
        <v>209</v>
      </c>
      <c r="C752" t="s">
        <v>133</v>
      </c>
      <c r="D752" t="s">
        <v>336</v>
      </c>
      <c r="E752" t="s">
        <v>93</v>
      </c>
      <c r="F752">
        <v>40700</v>
      </c>
      <c r="G752" t="s">
        <v>911</v>
      </c>
      <c r="I752" t="s">
        <v>706</v>
      </c>
      <c r="J752">
        <v>2026</v>
      </c>
      <c r="K752">
        <v>7</v>
      </c>
      <c r="L752" t="s">
        <v>94</v>
      </c>
      <c r="M752" s="108">
        <v>124.93054699999999</v>
      </c>
      <c r="N752" s="108">
        <v>1</v>
      </c>
      <c r="O752" s="108">
        <v>124.93054699999999</v>
      </c>
      <c r="P752" t="s">
        <v>615</v>
      </c>
    </row>
    <row r="753" spans="1:16" x14ac:dyDescent="0.25">
      <c r="A753" t="s">
        <v>1005</v>
      </c>
      <c r="B753" t="s">
        <v>210</v>
      </c>
      <c r="C753" t="s">
        <v>133</v>
      </c>
      <c r="D753" t="s">
        <v>336</v>
      </c>
      <c r="E753" t="s">
        <v>102</v>
      </c>
      <c r="F753">
        <v>40700</v>
      </c>
      <c r="G753" t="s">
        <v>911</v>
      </c>
      <c r="I753" t="s">
        <v>186</v>
      </c>
      <c r="J753">
        <v>2026</v>
      </c>
      <c r="K753">
        <v>7</v>
      </c>
      <c r="L753" t="s">
        <v>94</v>
      </c>
      <c r="M753" s="108">
        <v>462.01377556249997</v>
      </c>
      <c r="N753" s="108">
        <v>1</v>
      </c>
      <c r="O753" s="108">
        <v>462.01377556249997</v>
      </c>
      <c r="P753" t="s">
        <v>615</v>
      </c>
    </row>
    <row r="754" spans="1:16" x14ac:dyDescent="0.25">
      <c r="A754" t="s">
        <v>1005</v>
      </c>
      <c r="B754" t="s">
        <v>210</v>
      </c>
      <c r="C754" t="s">
        <v>133</v>
      </c>
      <c r="D754" t="s">
        <v>336</v>
      </c>
      <c r="E754" t="s">
        <v>93</v>
      </c>
      <c r="F754">
        <v>40700</v>
      </c>
      <c r="G754" t="s">
        <v>911</v>
      </c>
      <c r="I754" t="s">
        <v>658</v>
      </c>
      <c r="J754">
        <v>2026</v>
      </c>
      <c r="K754">
        <v>7</v>
      </c>
      <c r="L754" t="s">
        <v>94</v>
      </c>
      <c r="M754" s="108">
        <v>121.39385256250002</v>
      </c>
      <c r="N754" s="108">
        <v>1</v>
      </c>
      <c r="O754" s="108">
        <v>121.39385256250002</v>
      </c>
      <c r="P754" t="s">
        <v>615</v>
      </c>
    </row>
    <row r="755" spans="1:16" x14ac:dyDescent="0.25">
      <c r="A755" t="s">
        <v>1005</v>
      </c>
      <c r="B755" t="s">
        <v>210</v>
      </c>
      <c r="C755" t="s">
        <v>133</v>
      </c>
      <c r="D755" t="s">
        <v>336</v>
      </c>
      <c r="E755" t="s">
        <v>105</v>
      </c>
      <c r="F755">
        <v>40700</v>
      </c>
      <c r="G755" t="s">
        <v>911</v>
      </c>
      <c r="I755" t="s">
        <v>670</v>
      </c>
      <c r="J755">
        <v>2026</v>
      </c>
      <c r="K755">
        <v>7</v>
      </c>
      <c r="L755" t="s">
        <v>94</v>
      </c>
      <c r="M755" s="108">
        <v>496.75371593750003</v>
      </c>
      <c r="N755" s="108">
        <v>1</v>
      </c>
      <c r="O755" s="108">
        <v>496.75371593750003</v>
      </c>
      <c r="P755" t="s">
        <v>615</v>
      </c>
    </row>
    <row r="756" spans="1:16" x14ac:dyDescent="0.25">
      <c r="A756" t="s">
        <v>1005</v>
      </c>
      <c r="B756" t="s">
        <v>210</v>
      </c>
      <c r="C756" t="s">
        <v>133</v>
      </c>
      <c r="D756" t="s">
        <v>336</v>
      </c>
      <c r="E756" t="s">
        <v>102</v>
      </c>
      <c r="F756">
        <v>40700</v>
      </c>
      <c r="G756" t="s">
        <v>911</v>
      </c>
      <c r="I756" t="s">
        <v>537</v>
      </c>
      <c r="J756">
        <v>2026</v>
      </c>
      <c r="K756">
        <v>7</v>
      </c>
      <c r="L756" t="s">
        <v>94</v>
      </c>
      <c r="M756" s="108">
        <v>442.16518018749991</v>
      </c>
      <c r="N756" s="108">
        <v>1</v>
      </c>
      <c r="O756" s="108">
        <v>442.16518018749991</v>
      </c>
      <c r="P756" t="s">
        <v>615</v>
      </c>
    </row>
    <row r="757" spans="1:16" x14ac:dyDescent="0.25">
      <c r="A757" t="s">
        <v>1005</v>
      </c>
      <c r="B757" t="s">
        <v>210</v>
      </c>
      <c r="C757" t="s">
        <v>133</v>
      </c>
      <c r="D757" t="s">
        <v>336</v>
      </c>
      <c r="E757" t="s">
        <v>93</v>
      </c>
      <c r="F757">
        <v>40700</v>
      </c>
      <c r="G757" t="s">
        <v>911</v>
      </c>
      <c r="I757" t="s">
        <v>142</v>
      </c>
      <c r="J757">
        <v>2026</v>
      </c>
      <c r="K757">
        <v>7</v>
      </c>
      <c r="L757" t="s">
        <v>94</v>
      </c>
      <c r="M757" s="108">
        <v>369.00165093749996</v>
      </c>
      <c r="N757" s="108">
        <v>1</v>
      </c>
      <c r="O757" s="108">
        <v>369.00165093749996</v>
      </c>
      <c r="P757" t="s">
        <v>615</v>
      </c>
    </row>
    <row r="758" spans="1:16" x14ac:dyDescent="0.25">
      <c r="A758" t="s">
        <v>1005</v>
      </c>
      <c r="B758" t="s">
        <v>210</v>
      </c>
      <c r="C758" t="s">
        <v>133</v>
      </c>
      <c r="D758" t="s">
        <v>336</v>
      </c>
      <c r="E758" t="s">
        <v>93</v>
      </c>
      <c r="F758">
        <v>40700</v>
      </c>
      <c r="G758" t="s">
        <v>911</v>
      </c>
      <c r="I758" t="s">
        <v>253</v>
      </c>
      <c r="J758">
        <v>2026</v>
      </c>
      <c r="K758">
        <v>7</v>
      </c>
      <c r="L758" t="s">
        <v>94</v>
      </c>
      <c r="M758" s="108">
        <v>304.50841137499998</v>
      </c>
      <c r="N758" s="108">
        <v>1</v>
      </c>
      <c r="O758" s="108">
        <v>304.50841137499998</v>
      </c>
      <c r="P758" t="s">
        <v>615</v>
      </c>
    </row>
    <row r="759" spans="1:16" x14ac:dyDescent="0.25">
      <c r="A759" t="s">
        <v>1005</v>
      </c>
      <c r="B759" t="s">
        <v>211</v>
      </c>
      <c r="C759" t="s">
        <v>133</v>
      </c>
      <c r="D759" t="s">
        <v>336</v>
      </c>
      <c r="E759" t="s">
        <v>93</v>
      </c>
      <c r="F759">
        <v>40700</v>
      </c>
      <c r="G759" t="s">
        <v>911</v>
      </c>
      <c r="I759" t="s">
        <v>2482</v>
      </c>
      <c r="J759">
        <v>2026</v>
      </c>
      <c r="K759">
        <v>7</v>
      </c>
      <c r="L759" t="s">
        <v>94</v>
      </c>
      <c r="M759" s="108">
        <v>27.7547239375</v>
      </c>
      <c r="N759" s="108">
        <v>1</v>
      </c>
      <c r="O759" s="108">
        <v>27.7547239375</v>
      </c>
      <c r="P759" t="s">
        <v>615</v>
      </c>
    </row>
    <row r="760" spans="1:16" x14ac:dyDescent="0.25">
      <c r="A760" t="s">
        <v>1005</v>
      </c>
      <c r="B760" t="s">
        <v>211</v>
      </c>
      <c r="C760" t="s">
        <v>133</v>
      </c>
      <c r="D760" t="s">
        <v>336</v>
      </c>
      <c r="E760" t="s">
        <v>102</v>
      </c>
      <c r="F760">
        <v>40700</v>
      </c>
      <c r="G760" t="s">
        <v>911</v>
      </c>
      <c r="I760" t="s">
        <v>125</v>
      </c>
      <c r="J760">
        <v>2026</v>
      </c>
      <c r="K760">
        <v>7</v>
      </c>
      <c r="L760" t="s">
        <v>94</v>
      </c>
      <c r="M760" s="108">
        <v>118.06289381250001</v>
      </c>
      <c r="N760" s="108">
        <v>1</v>
      </c>
      <c r="O760" s="108">
        <v>118.06289381250001</v>
      </c>
      <c r="P760" t="s">
        <v>615</v>
      </c>
    </row>
    <row r="761" spans="1:16" x14ac:dyDescent="0.25">
      <c r="A761" t="s">
        <v>1005</v>
      </c>
      <c r="B761" t="s">
        <v>211</v>
      </c>
      <c r="C761" t="s">
        <v>133</v>
      </c>
      <c r="D761" t="s">
        <v>336</v>
      </c>
      <c r="E761" t="s">
        <v>93</v>
      </c>
      <c r="F761">
        <v>40700</v>
      </c>
      <c r="G761" t="s">
        <v>911</v>
      </c>
      <c r="I761" t="s">
        <v>658</v>
      </c>
      <c r="J761">
        <v>2026</v>
      </c>
      <c r="K761">
        <v>7</v>
      </c>
      <c r="L761" t="s">
        <v>94</v>
      </c>
      <c r="M761" s="108">
        <v>121.39385256250002</v>
      </c>
      <c r="N761" s="108">
        <v>1</v>
      </c>
      <c r="O761" s="108">
        <v>121.39385256250002</v>
      </c>
      <c r="P761" t="s">
        <v>615</v>
      </c>
    </row>
    <row r="762" spans="1:16" x14ac:dyDescent="0.25">
      <c r="A762" t="s">
        <v>1005</v>
      </c>
      <c r="B762" t="s">
        <v>211</v>
      </c>
      <c r="C762" t="s">
        <v>133</v>
      </c>
      <c r="D762" t="s">
        <v>336</v>
      </c>
      <c r="E762" t="s">
        <v>105</v>
      </c>
      <c r="F762">
        <v>40700</v>
      </c>
      <c r="G762" t="s">
        <v>911</v>
      </c>
      <c r="I762" t="s">
        <v>670</v>
      </c>
      <c r="J762">
        <v>2026</v>
      </c>
      <c r="K762">
        <v>7</v>
      </c>
      <c r="L762" t="s">
        <v>94</v>
      </c>
      <c r="M762" s="108">
        <v>99.350743187500001</v>
      </c>
      <c r="N762" s="108">
        <v>1</v>
      </c>
      <c r="O762" s="108">
        <v>99.350743187500001</v>
      </c>
      <c r="P762" t="s">
        <v>615</v>
      </c>
    </row>
    <row r="763" spans="1:16" x14ac:dyDescent="0.25">
      <c r="A763" t="s">
        <v>1005</v>
      </c>
      <c r="B763" t="s">
        <v>211</v>
      </c>
      <c r="C763" t="s">
        <v>133</v>
      </c>
      <c r="D763" t="s">
        <v>336</v>
      </c>
      <c r="E763" t="s">
        <v>93</v>
      </c>
      <c r="F763">
        <v>40700</v>
      </c>
      <c r="G763" t="s">
        <v>911</v>
      </c>
      <c r="I763" t="s">
        <v>253</v>
      </c>
      <c r="J763">
        <v>2026</v>
      </c>
      <c r="K763">
        <v>7</v>
      </c>
      <c r="L763" t="s">
        <v>94</v>
      </c>
      <c r="M763" s="108">
        <v>304.50841137499998</v>
      </c>
      <c r="N763" s="108">
        <v>1</v>
      </c>
      <c r="O763" s="108">
        <v>304.50841137499998</v>
      </c>
      <c r="P763" t="s">
        <v>615</v>
      </c>
    </row>
    <row r="764" spans="1:16" x14ac:dyDescent="0.25">
      <c r="A764" t="s">
        <v>1005</v>
      </c>
      <c r="B764" t="s">
        <v>211</v>
      </c>
      <c r="C764" t="s">
        <v>133</v>
      </c>
      <c r="D764" t="s">
        <v>336</v>
      </c>
      <c r="E764" t="s">
        <v>101</v>
      </c>
      <c r="F764">
        <v>40700</v>
      </c>
      <c r="G764" t="s">
        <v>911</v>
      </c>
      <c r="I764" t="s">
        <v>269</v>
      </c>
      <c r="J764">
        <v>2026</v>
      </c>
      <c r="K764">
        <v>7</v>
      </c>
      <c r="L764" t="s">
        <v>94</v>
      </c>
      <c r="M764" s="108">
        <v>460.48607499999997</v>
      </c>
      <c r="N764" s="108">
        <v>1</v>
      </c>
      <c r="O764" s="108">
        <v>460.48607499999997</v>
      </c>
      <c r="P764" t="s">
        <v>615</v>
      </c>
    </row>
    <row r="765" spans="1:16" x14ac:dyDescent="0.25">
      <c r="A765" t="s">
        <v>1005</v>
      </c>
      <c r="B765" t="s">
        <v>211</v>
      </c>
      <c r="C765" t="s">
        <v>133</v>
      </c>
      <c r="D765" t="s">
        <v>336</v>
      </c>
      <c r="E765" t="s">
        <v>104</v>
      </c>
      <c r="F765">
        <v>40700</v>
      </c>
      <c r="G765" t="s">
        <v>911</v>
      </c>
      <c r="I765" t="s">
        <v>120</v>
      </c>
      <c r="J765">
        <v>2026</v>
      </c>
      <c r="K765">
        <v>7</v>
      </c>
      <c r="L765" t="s">
        <v>94</v>
      </c>
      <c r="M765" s="108">
        <v>132.45459499999998</v>
      </c>
      <c r="N765" s="108">
        <v>1</v>
      </c>
      <c r="O765" s="108">
        <v>132.45459499999998</v>
      </c>
      <c r="P765" t="s">
        <v>615</v>
      </c>
    </row>
    <row r="766" spans="1:16" x14ac:dyDescent="0.25">
      <c r="A766" t="s">
        <v>1005</v>
      </c>
      <c r="B766" t="s">
        <v>211</v>
      </c>
      <c r="C766" t="s">
        <v>133</v>
      </c>
      <c r="D766" t="s">
        <v>336</v>
      </c>
      <c r="E766" t="s">
        <v>105</v>
      </c>
      <c r="F766">
        <v>40700</v>
      </c>
      <c r="G766" t="s">
        <v>911</v>
      </c>
      <c r="I766" t="s">
        <v>158</v>
      </c>
      <c r="J766">
        <v>2026</v>
      </c>
      <c r="K766">
        <v>7</v>
      </c>
      <c r="L766" t="s">
        <v>94</v>
      </c>
      <c r="M766" s="108">
        <v>170.29036762499999</v>
      </c>
      <c r="N766" s="108">
        <v>1</v>
      </c>
      <c r="O766" s="108">
        <v>170.29036762499999</v>
      </c>
      <c r="P766" t="s">
        <v>615</v>
      </c>
    </row>
    <row r="767" spans="1:16" x14ac:dyDescent="0.25">
      <c r="A767" t="s">
        <v>1005</v>
      </c>
      <c r="B767" t="s">
        <v>212</v>
      </c>
      <c r="C767" t="s">
        <v>133</v>
      </c>
      <c r="D767" t="s">
        <v>336</v>
      </c>
      <c r="E767" t="s">
        <v>102</v>
      </c>
      <c r="F767">
        <v>40700</v>
      </c>
      <c r="G767" t="s">
        <v>911</v>
      </c>
      <c r="I767" t="s">
        <v>186</v>
      </c>
      <c r="J767">
        <v>2026</v>
      </c>
      <c r="K767">
        <v>7</v>
      </c>
      <c r="L767" t="s">
        <v>94</v>
      </c>
      <c r="M767" s="108">
        <v>152.1366424375</v>
      </c>
      <c r="N767" s="108">
        <v>1</v>
      </c>
      <c r="O767" s="108">
        <v>152.1366424375</v>
      </c>
      <c r="P767" t="s">
        <v>615</v>
      </c>
    </row>
    <row r="768" spans="1:16" x14ac:dyDescent="0.25">
      <c r="A768" t="s">
        <v>1005</v>
      </c>
      <c r="B768" t="s">
        <v>212</v>
      </c>
      <c r="C768" t="s">
        <v>133</v>
      </c>
      <c r="D768" t="s">
        <v>336</v>
      </c>
      <c r="E768" t="s">
        <v>93</v>
      </c>
      <c r="F768">
        <v>40700</v>
      </c>
      <c r="G768" t="s">
        <v>911</v>
      </c>
      <c r="I768" t="s">
        <v>658</v>
      </c>
      <c r="J768">
        <v>2026</v>
      </c>
      <c r="K768">
        <v>7</v>
      </c>
      <c r="L768" t="s">
        <v>94</v>
      </c>
      <c r="M768" s="108">
        <v>242.78770512500003</v>
      </c>
      <c r="N768" s="108">
        <v>1</v>
      </c>
      <c r="O768" s="108">
        <v>242.78770512500003</v>
      </c>
      <c r="P768" t="s">
        <v>615</v>
      </c>
    </row>
    <row r="769" spans="1:16" x14ac:dyDescent="0.25">
      <c r="A769" t="s">
        <v>1005</v>
      </c>
      <c r="B769" t="s">
        <v>212</v>
      </c>
      <c r="C769" t="s">
        <v>133</v>
      </c>
      <c r="D769" t="s">
        <v>336</v>
      </c>
      <c r="E769" t="s">
        <v>93</v>
      </c>
      <c r="F769">
        <v>40700</v>
      </c>
      <c r="G769" t="s">
        <v>911</v>
      </c>
      <c r="I769" t="s">
        <v>191</v>
      </c>
      <c r="J769">
        <v>2026</v>
      </c>
      <c r="K769">
        <v>7</v>
      </c>
      <c r="L769" t="s">
        <v>94</v>
      </c>
      <c r="M769" s="108">
        <v>173.97401612499999</v>
      </c>
      <c r="N769" s="108">
        <v>1</v>
      </c>
      <c r="O769" s="108">
        <v>173.97401612499999</v>
      </c>
      <c r="P769" t="s">
        <v>615</v>
      </c>
    </row>
    <row r="770" spans="1:16" x14ac:dyDescent="0.25">
      <c r="A770" t="s">
        <v>1005</v>
      </c>
      <c r="B770" t="s">
        <v>212</v>
      </c>
      <c r="C770" t="s">
        <v>133</v>
      </c>
      <c r="D770" t="s">
        <v>336</v>
      </c>
      <c r="E770" t="s">
        <v>103</v>
      </c>
      <c r="F770">
        <v>40700</v>
      </c>
      <c r="G770" t="s">
        <v>911</v>
      </c>
      <c r="I770" t="s">
        <v>674</v>
      </c>
      <c r="J770">
        <v>2026</v>
      </c>
      <c r="K770">
        <v>7</v>
      </c>
      <c r="L770" t="s">
        <v>94</v>
      </c>
      <c r="M770" s="108">
        <v>6.054507375</v>
      </c>
      <c r="N770" s="108">
        <v>1</v>
      </c>
      <c r="O770" s="108">
        <v>6.054507375</v>
      </c>
      <c r="P770" t="s">
        <v>615</v>
      </c>
    </row>
    <row r="771" spans="1:16" x14ac:dyDescent="0.25">
      <c r="A771" t="s">
        <v>1005</v>
      </c>
      <c r="B771" t="s">
        <v>212</v>
      </c>
      <c r="C771" t="s">
        <v>133</v>
      </c>
      <c r="D771" t="s">
        <v>336</v>
      </c>
      <c r="E771" t="s">
        <v>105</v>
      </c>
      <c r="F771">
        <v>40700</v>
      </c>
      <c r="G771" t="s">
        <v>911</v>
      </c>
      <c r="I771" t="s">
        <v>670</v>
      </c>
      <c r="J771">
        <v>2026</v>
      </c>
      <c r="K771">
        <v>7</v>
      </c>
      <c r="L771" t="s">
        <v>94</v>
      </c>
      <c r="M771" s="108">
        <v>99.350743187500001</v>
      </c>
      <c r="N771" s="108">
        <v>1</v>
      </c>
      <c r="O771" s="108">
        <v>99.350743187500001</v>
      </c>
      <c r="P771" t="s">
        <v>615</v>
      </c>
    </row>
    <row r="772" spans="1:16" x14ac:dyDescent="0.25">
      <c r="A772" t="s">
        <v>1005</v>
      </c>
      <c r="B772" t="s">
        <v>212</v>
      </c>
      <c r="C772" t="s">
        <v>133</v>
      </c>
      <c r="D772" t="s">
        <v>336</v>
      </c>
      <c r="E772" t="s">
        <v>93</v>
      </c>
      <c r="F772">
        <v>40700</v>
      </c>
      <c r="G772" t="s">
        <v>911</v>
      </c>
      <c r="I772" t="s">
        <v>168</v>
      </c>
      <c r="J772">
        <v>2026</v>
      </c>
      <c r="K772">
        <v>7</v>
      </c>
      <c r="L772" t="s">
        <v>94</v>
      </c>
      <c r="M772" s="108">
        <v>123.0005503125</v>
      </c>
      <c r="N772" s="108">
        <v>1</v>
      </c>
      <c r="O772" s="108">
        <v>123.0005503125</v>
      </c>
      <c r="P772" t="s">
        <v>615</v>
      </c>
    </row>
    <row r="773" spans="1:16" x14ac:dyDescent="0.25">
      <c r="A773" t="s">
        <v>1005</v>
      </c>
      <c r="B773" t="s">
        <v>212</v>
      </c>
      <c r="C773" t="s">
        <v>133</v>
      </c>
      <c r="D773" t="s">
        <v>336</v>
      </c>
      <c r="E773" t="s">
        <v>93</v>
      </c>
      <c r="F773">
        <v>40700</v>
      </c>
      <c r="G773" t="s">
        <v>911</v>
      </c>
      <c r="I773" t="s">
        <v>253</v>
      </c>
      <c r="J773">
        <v>2026</v>
      </c>
      <c r="K773">
        <v>7</v>
      </c>
      <c r="L773" t="s">
        <v>94</v>
      </c>
      <c r="M773" s="108">
        <v>304.50841137499998</v>
      </c>
      <c r="N773" s="108">
        <v>1</v>
      </c>
      <c r="O773" s="108">
        <v>304.50841137499998</v>
      </c>
      <c r="P773" t="s">
        <v>615</v>
      </c>
    </row>
    <row r="774" spans="1:16" x14ac:dyDescent="0.25">
      <c r="A774" t="s">
        <v>1005</v>
      </c>
      <c r="B774" t="s">
        <v>212</v>
      </c>
      <c r="C774" t="s">
        <v>133</v>
      </c>
      <c r="D774" t="s">
        <v>336</v>
      </c>
      <c r="E774" t="s">
        <v>104</v>
      </c>
      <c r="F774">
        <v>40700</v>
      </c>
      <c r="G774" t="s">
        <v>911</v>
      </c>
      <c r="I774" t="s">
        <v>120</v>
      </c>
      <c r="J774">
        <v>2026</v>
      </c>
      <c r="K774">
        <v>7</v>
      </c>
      <c r="L774" t="s">
        <v>94</v>
      </c>
      <c r="M774" s="108">
        <v>132.45459499999998</v>
      </c>
      <c r="N774" s="108">
        <v>1</v>
      </c>
      <c r="O774" s="108">
        <v>132.45459499999998</v>
      </c>
      <c r="P774" t="s">
        <v>615</v>
      </c>
    </row>
    <row r="775" spans="1:16" x14ac:dyDescent="0.25">
      <c r="A775" t="s">
        <v>1005</v>
      </c>
      <c r="B775" t="s">
        <v>212</v>
      </c>
      <c r="C775" t="s">
        <v>133</v>
      </c>
      <c r="D775" t="s">
        <v>336</v>
      </c>
      <c r="E775" t="s">
        <v>93</v>
      </c>
      <c r="F775">
        <v>40700</v>
      </c>
      <c r="G775" t="s">
        <v>911</v>
      </c>
      <c r="I775" t="s">
        <v>619</v>
      </c>
      <c r="J775">
        <v>2026</v>
      </c>
      <c r="K775">
        <v>7</v>
      </c>
      <c r="L775" t="s">
        <v>94</v>
      </c>
      <c r="M775" s="108">
        <v>124.93054699999999</v>
      </c>
      <c r="N775" s="108">
        <v>1</v>
      </c>
      <c r="O775" s="108">
        <v>124.93054699999999</v>
      </c>
      <c r="P775" t="s">
        <v>615</v>
      </c>
    </row>
    <row r="776" spans="1:16" x14ac:dyDescent="0.25">
      <c r="A776" t="s">
        <v>1005</v>
      </c>
      <c r="B776" t="s">
        <v>212</v>
      </c>
      <c r="C776" t="s">
        <v>133</v>
      </c>
      <c r="D776" t="s">
        <v>336</v>
      </c>
      <c r="E776" t="s">
        <v>103</v>
      </c>
      <c r="F776">
        <v>40700</v>
      </c>
      <c r="G776" t="s">
        <v>911</v>
      </c>
      <c r="I776" t="s">
        <v>675</v>
      </c>
      <c r="J776">
        <v>2026</v>
      </c>
      <c r="K776">
        <v>7</v>
      </c>
      <c r="L776" t="s">
        <v>94</v>
      </c>
      <c r="M776" s="108">
        <v>11.364447500000001</v>
      </c>
      <c r="N776" s="108">
        <v>1</v>
      </c>
      <c r="O776" s="108">
        <v>11.364447500000001</v>
      </c>
      <c r="P776" t="s">
        <v>615</v>
      </c>
    </row>
    <row r="777" spans="1:16" x14ac:dyDescent="0.25">
      <c r="A777" t="s">
        <v>1005</v>
      </c>
      <c r="B777" t="s">
        <v>613</v>
      </c>
      <c r="C777" t="s">
        <v>133</v>
      </c>
      <c r="D777" t="s">
        <v>336</v>
      </c>
      <c r="E777" t="s">
        <v>93</v>
      </c>
      <c r="F777">
        <v>40700</v>
      </c>
      <c r="G777" t="s">
        <v>911</v>
      </c>
      <c r="I777" t="s">
        <v>658</v>
      </c>
      <c r="J777">
        <v>2026</v>
      </c>
      <c r="K777">
        <v>7</v>
      </c>
      <c r="L777" t="s">
        <v>94</v>
      </c>
      <c r="M777" s="108">
        <v>728.36311537500001</v>
      </c>
      <c r="N777" s="108">
        <v>1</v>
      </c>
      <c r="O777" s="108">
        <v>728.36311537500001</v>
      </c>
      <c r="P777" t="s">
        <v>615</v>
      </c>
    </row>
    <row r="778" spans="1:16" x14ac:dyDescent="0.25">
      <c r="A778" t="s">
        <v>1005</v>
      </c>
      <c r="B778" t="s">
        <v>613</v>
      </c>
      <c r="C778" t="s">
        <v>133</v>
      </c>
      <c r="D778" t="s">
        <v>336</v>
      </c>
      <c r="E778" t="s">
        <v>93</v>
      </c>
      <c r="F778">
        <v>40700</v>
      </c>
      <c r="G778" t="s">
        <v>911</v>
      </c>
      <c r="I778" t="s">
        <v>253</v>
      </c>
      <c r="J778">
        <v>2026</v>
      </c>
      <c r="K778">
        <v>7</v>
      </c>
      <c r="L778" t="s">
        <v>94</v>
      </c>
      <c r="M778" s="108">
        <v>304.50841137499998</v>
      </c>
      <c r="N778" s="108">
        <v>1</v>
      </c>
      <c r="O778" s="108">
        <v>304.50841137499998</v>
      </c>
      <c r="P778" t="s">
        <v>615</v>
      </c>
    </row>
    <row r="779" spans="1:16" x14ac:dyDescent="0.25">
      <c r="A779" t="s">
        <v>1005</v>
      </c>
      <c r="B779" t="s">
        <v>613</v>
      </c>
      <c r="C779" t="s">
        <v>133</v>
      </c>
      <c r="D779" t="s">
        <v>336</v>
      </c>
      <c r="E779" t="s">
        <v>105</v>
      </c>
      <c r="F779">
        <v>40700</v>
      </c>
      <c r="G779" t="s">
        <v>911</v>
      </c>
      <c r="I779" t="s">
        <v>144</v>
      </c>
      <c r="J779">
        <v>2026</v>
      </c>
      <c r="K779">
        <v>7</v>
      </c>
      <c r="L779" t="s">
        <v>94</v>
      </c>
      <c r="M779" s="108">
        <v>99.350743187500001</v>
      </c>
      <c r="N779" s="108">
        <v>1</v>
      </c>
      <c r="O779" s="108">
        <v>99.350743187500001</v>
      </c>
      <c r="P779" t="s">
        <v>615</v>
      </c>
    </row>
    <row r="780" spans="1:16" x14ac:dyDescent="0.25">
      <c r="A780" t="s">
        <v>1005</v>
      </c>
      <c r="B780" t="s">
        <v>613</v>
      </c>
      <c r="C780" t="s">
        <v>133</v>
      </c>
      <c r="D780" t="s">
        <v>336</v>
      </c>
      <c r="E780" t="s">
        <v>105</v>
      </c>
      <c r="F780">
        <v>40700</v>
      </c>
      <c r="G780" t="s">
        <v>911</v>
      </c>
      <c r="I780" t="s">
        <v>682</v>
      </c>
      <c r="J780">
        <v>2026</v>
      </c>
      <c r="K780">
        <v>7</v>
      </c>
      <c r="L780" t="s">
        <v>94</v>
      </c>
      <c r="M780" s="108">
        <v>99.350743187500001</v>
      </c>
      <c r="N780" s="108">
        <v>1</v>
      </c>
      <c r="O780" s="108">
        <v>99.350743187500001</v>
      </c>
      <c r="P780" t="s">
        <v>615</v>
      </c>
    </row>
    <row r="781" spans="1:16" x14ac:dyDescent="0.25">
      <c r="A781" t="s">
        <v>1005</v>
      </c>
      <c r="B781" t="s">
        <v>613</v>
      </c>
      <c r="C781" t="s">
        <v>133</v>
      </c>
      <c r="D781" t="s">
        <v>336</v>
      </c>
      <c r="E781" t="s">
        <v>105</v>
      </c>
      <c r="F781">
        <v>40700</v>
      </c>
      <c r="G781" t="s">
        <v>911</v>
      </c>
      <c r="I781" t="s">
        <v>158</v>
      </c>
      <c r="J781">
        <v>2026</v>
      </c>
      <c r="K781">
        <v>7</v>
      </c>
      <c r="L781" t="s">
        <v>94</v>
      </c>
      <c r="M781" s="108">
        <v>340.58073524999998</v>
      </c>
      <c r="N781" s="108">
        <v>1</v>
      </c>
      <c r="O781" s="108">
        <v>340.58073524999998</v>
      </c>
      <c r="P781" t="s">
        <v>615</v>
      </c>
    </row>
    <row r="782" spans="1:16" x14ac:dyDescent="0.25">
      <c r="A782" t="s">
        <v>1005</v>
      </c>
      <c r="B782" t="s">
        <v>215</v>
      </c>
      <c r="C782" t="s">
        <v>133</v>
      </c>
      <c r="D782" t="s">
        <v>336</v>
      </c>
      <c r="E782" t="s">
        <v>93</v>
      </c>
      <c r="F782">
        <v>40700</v>
      </c>
      <c r="G782" t="s">
        <v>911</v>
      </c>
      <c r="I782" t="s">
        <v>658</v>
      </c>
      <c r="J782">
        <v>2026</v>
      </c>
      <c r="K782">
        <v>7</v>
      </c>
      <c r="L782" t="s">
        <v>94</v>
      </c>
      <c r="M782" s="108">
        <v>728.36311537500001</v>
      </c>
      <c r="N782" s="108">
        <v>1</v>
      </c>
      <c r="O782" s="108">
        <v>728.36311537500001</v>
      </c>
      <c r="P782" t="s">
        <v>615</v>
      </c>
    </row>
    <row r="783" spans="1:16" x14ac:dyDescent="0.25">
      <c r="A783" t="s">
        <v>1005</v>
      </c>
      <c r="B783" t="s">
        <v>215</v>
      </c>
      <c r="C783" t="s">
        <v>133</v>
      </c>
      <c r="D783" t="s">
        <v>336</v>
      </c>
      <c r="E783" t="s">
        <v>105</v>
      </c>
      <c r="F783">
        <v>40700</v>
      </c>
      <c r="G783" t="s">
        <v>911</v>
      </c>
      <c r="I783" t="s">
        <v>670</v>
      </c>
      <c r="J783">
        <v>2026</v>
      </c>
      <c r="K783">
        <v>7</v>
      </c>
      <c r="L783" t="s">
        <v>94</v>
      </c>
      <c r="M783" s="108">
        <v>198.701486375</v>
      </c>
      <c r="N783" s="108">
        <v>1</v>
      </c>
      <c r="O783" s="108">
        <v>198.701486375</v>
      </c>
      <c r="P783" t="s">
        <v>615</v>
      </c>
    </row>
    <row r="784" spans="1:16" x14ac:dyDescent="0.25">
      <c r="A784" t="s">
        <v>1005</v>
      </c>
      <c r="B784" t="s">
        <v>215</v>
      </c>
      <c r="C784" t="s">
        <v>133</v>
      </c>
      <c r="D784" t="s">
        <v>336</v>
      </c>
      <c r="E784" t="s">
        <v>93</v>
      </c>
      <c r="F784">
        <v>40700</v>
      </c>
      <c r="G784" t="s">
        <v>911</v>
      </c>
      <c r="I784" t="s">
        <v>253</v>
      </c>
      <c r="J784">
        <v>2026</v>
      </c>
      <c r="K784">
        <v>7</v>
      </c>
      <c r="L784" t="s">
        <v>94</v>
      </c>
      <c r="M784" s="108">
        <v>304.50841137499998</v>
      </c>
      <c r="N784" s="108">
        <v>1</v>
      </c>
      <c r="O784" s="108">
        <v>304.50841137499998</v>
      </c>
      <c r="P784" t="s">
        <v>615</v>
      </c>
    </row>
    <row r="785" spans="1:16" x14ac:dyDescent="0.25">
      <c r="A785" t="s">
        <v>1005</v>
      </c>
      <c r="B785" t="s">
        <v>216</v>
      </c>
      <c r="C785" t="s">
        <v>133</v>
      </c>
      <c r="D785" t="s">
        <v>336</v>
      </c>
      <c r="E785" t="s">
        <v>93</v>
      </c>
      <c r="F785">
        <v>40700</v>
      </c>
      <c r="G785" t="s">
        <v>911</v>
      </c>
      <c r="I785" t="s">
        <v>658</v>
      </c>
      <c r="J785">
        <v>2026</v>
      </c>
      <c r="K785">
        <v>7</v>
      </c>
      <c r="L785" t="s">
        <v>94</v>
      </c>
      <c r="M785" s="108">
        <v>728.36311537500001</v>
      </c>
      <c r="N785" s="108">
        <v>1</v>
      </c>
      <c r="O785" s="108">
        <v>728.36311537500001</v>
      </c>
      <c r="P785" t="s">
        <v>615</v>
      </c>
    </row>
    <row r="786" spans="1:16" x14ac:dyDescent="0.25">
      <c r="A786" t="s">
        <v>1005</v>
      </c>
      <c r="B786" t="s">
        <v>216</v>
      </c>
      <c r="C786" t="s">
        <v>133</v>
      </c>
      <c r="D786" t="s">
        <v>336</v>
      </c>
      <c r="E786" t="s">
        <v>105</v>
      </c>
      <c r="F786">
        <v>40700</v>
      </c>
      <c r="G786" t="s">
        <v>911</v>
      </c>
      <c r="I786" t="s">
        <v>670</v>
      </c>
      <c r="J786">
        <v>2026</v>
      </c>
      <c r="K786">
        <v>7</v>
      </c>
      <c r="L786" t="s">
        <v>94</v>
      </c>
      <c r="M786" s="108">
        <v>198.701486375</v>
      </c>
      <c r="N786" s="108">
        <v>1</v>
      </c>
      <c r="O786" s="108">
        <v>198.701486375</v>
      </c>
      <c r="P786" t="s">
        <v>615</v>
      </c>
    </row>
    <row r="787" spans="1:16" x14ac:dyDescent="0.25">
      <c r="A787" t="s">
        <v>1005</v>
      </c>
      <c r="B787" t="s">
        <v>216</v>
      </c>
      <c r="C787" t="s">
        <v>133</v>
      </c>
      <c r="D787" t="s">
        <v>336</v>
      </c>
      <c r="E787" t="s">
        <v>93</v>
      </c>
      <c r="F787">
        <v>40700</v>
      </c>
      <c r="G787" t="s">
        <v>911</v>
      </c>
      <c r="I787" t="s">
        <v>253</v>
      </c>
      <c r="J787">
        <v>2026</v>
      </c>
      <c r="K787">
        <v>7</v>
      </c>
      <c r="L787" t="s">
        <v>94</v>
      </c>
      <c r="M787" s="108">
        <v>304.50841137499998</v>
      </c>
      <c r="N787" s="108">
        <v>1</v>
      </c>
      <c r="O787" s="108">
        <v>304.50841137499998</v>
      </c>
      <c r="P787" t="s">
        <v>615</v>
      </c>
    </row>
    <row r="788" spans="1:16" x14ac:dyDescent="0.25">
      <c r="A788" t="s">
        <v>1005</v>
      </c>
      <c r="B788" t="s">
        <v>216</v>
      </c>
      <c r="C788" t="s">
        <v>133</v>
      </c>
      <c r="D788" t="s">
        <v>336</v>
      </c>
      <c r="E788" t="s">
        <v>105</v>
      </c>
      <c r="F788">
        <v>40700</v>
      </c>
      <c r="G788" t="s">
        <v>911</v>
      </c>
      <c r="I788" t="s">
        <v>144</v>
      </c>
      <c r="J788">
        <v>2026</v>
      </c>
      <c r="K788">
        <v>7</v>
      </c>
      <c r="L788" t="s">
        <v>94</v>
      </c>
      <c r="M788" s="108">
        <v>99.350743187500001</v>
      </c>
      <c r="N788" s="108">
        <v>1</v>
      </c>
      <c r="O788" s="108">
        <v>99.350743187500001</v>
      </c>
      <c r="P788" t="s">
        <v>615</v>
      </c>
    </row>
    <row r="789" spans="1:16" x14ac:dyDescent="0.25">
      <c r="A789" t="s">
        <v>1005</v>
      </c>
      <c r="B789" t="s">
        <v>217</v>
      </c>
      <c r="C789" t="s">
        <v>133</v>
      </c>
      <c r="D789" t="s">
        <v>336</v>
      </c>
      <c r="E789" t="s">
        <v>93</v>
      </c>
      <c r="F789">
        <v>40700</v>
      </c>
      <c r="G789" t="s">
        <v>911</v>
      </c>
      <c r="I789" t="s">
        <v>658</v>
      </c>
      <c r="J789">
        <v>2026</v>
      </c>
      <c r="K789">
        <v>7</v>
      </c>
      <c r="L789" t="s">
        <v>94</v>
      </c>
      <c r="M789" s="108">
        <v>121.39385256250002</v>
      </c>
      <c r="N789" s="108">
        <v>1</v>
      </c>
      <c r="O789" s="108">
        <v>121.39385256250002</v>
      </c>
      <c r="P789" t="s">
        <v>615</v>
      </c>
    </row>
    <row r="790" spans="1:16" x14ac:dyDescent="0.25">
      <c r="A790" t="s">
        <v>1005</v>
      </c>
      <c r="B790" t="s">
        <v>217</v>
      </c>
      <c r="C790" t="s">
        <v>133</v>
      </c>
      <c r="D790" t="s">
        <v>336</v>
      </c>
      <c r="E790" t="s">
        <v>105</v>
      </c>
      <c r="F790">
        <v>40700</v>
      </c>
      <c r="G790" t="s">
        <v>911</v>
      </c>
      <c r="I790" t="s">
        <v>670</v>
      </c>
      <c r="J790">
        <v>2026</v>
      </c>
      <c r="K790">
        <v>7</v>
      </c>
      <c r="L790" t="s">
        <v>94</v>
      </c>
      <c r="M790" s="108">
        <v>99.350743187500001</v>
      </c>
      <c r="N790" s="108">
        <v>1</v>
      </c>
      <c r="O790" s="108">
        <v>99.350743187500001</v>
      </c>
      <c r="P790" t="s">
        <v>615</v>
      </c>
    </row>
    <row r="791" spans="1:16" x14ac:dyDescent="0.25">
      <c r="A791" t="s">
        <v>1005</v>
      </c>
      <c r="B791" t="s">
        <v>217</v>
      </c>
      <c r="C791" t="s">
        <v>133</v>
      </c>
      <c r="D791" t="s">
        <v>336</v>
      </c>
      <c r="E791" t="s">
        <v>93</v>
      </c>
      <c r="F791">
        <v>40700</v>
      </c>
      <c r="G791" t="s">
        <v>911</v>
      </c>
      <c r="I791" t="s">
        <v>253</v>
      </c>
      <c r="J791">
        <v>2026</v>
      </c>
      <c r="K791">
        <v>7</v>
      </c>
      <c r="L791" t="s">
        <v>94</v>
      </c>
      <c r="M791" s="108">
        <v>304.50841137499998</v>
      </c>
      <c r="N791" s="108">
        <v>1</v>
      </c>
      <c r="O791" s="108">
        <v>304.50841137499998</v>
      </c>
      <c r="P791" t="s">
        <v>615</v>
      </c>
    </row>
    <row r="792" spans="1:16" x14ac:dyDescent="0.25">
      <c r="A792" t="s">
        <v>1005</v>
      </c>
      <c r="B792" t="s">
        <v>219</v>
      </c>
      <c r="C792" t="s">
        <v>133</v>
      </c>
      <c r="D792" t="s">
        <v>336</v>
      </c>
      <c r="E792" t="s">
        <v>93</v>
      </c>
      <c r="F792">
        <v>40700</v>
      </c>
      <c r="G792" t="s">
        <v>911</v>
      </c>
      <c r="I792" t="s">
        <v>658</v>
      </c>
      <c r="J792">
        <v>2026</v>
      </c>
      <c r="K792">
        <v>7</v>
      </c>
      <c r="L792" t="s">
        <v>94</v>
      </c>
      <c r="M792" s="108">
        <v>242.78770512500003</v>
      </c>
      <c r="N792" s="108">
        <v>1</v>
      </c>
      <c r="O792" s="108">
        <v>242.78770512500003</v>
      </c>
      <c r="P792" t="s">
        <v>615</v>
      </c>
    </row>
    <row r="793" spans="1:16" x14ac:dyDescent="0.25">
      <c r="A793" t="s">
        <v>1005</v>
      </c>
      <c r="B793" t="s">
        <v>219</v>
      </c>
      <c r="C793" t="s">
        <v>133</v>
      </c>
      <c r="D793" t="s">
        <v>336</v>
      </c>
      <c r="E793" t="s">
        <v>105</v>
      </c>
      <c r="F793">
        <v>40700</v>
      </c>
      <c r="G793" t="s">
        <v>911</v>
      </c>
      <c r="I793" t="s">
        <v>670</v>
      </c>
      <c r="J793">
        <v>2026</v>
      </c>
      <c r="K793">
        <v>7</v>
      </c>
      <c r="L793" t="s">
        <v>94</v>
      </c>
      <c r="M793" s="108">
        <v>99.350743187500001</v>
      </c>
      <c r="N793" s="108">
        <v>1</v>
      </c>
      <c r="O793" s="108">
        <v>99.350743187500001</v>
      </c>
      <c r="P793" t="s">
        <v>615</v>
      </c>
    </row>
    <row r="794" spans="1:16" x14ac:dyDescent="0.25">
      <c r="A794" t="s">
        <v>1005</v>
      </c>
      <c r="B794" t="s">
        <v>219</v>
      </c>
      <c r="C794" t="s">
        <v>133</v>
      </c>
      <c r="D794" t="s">
        <v>336</v>
      </c>
      <c r="E794" t="s">
        <v>93</v>
      </c>
      <c r="F794">
        <v>40700</v>
      </c>
      <c r="G794" t="s">
        <v>911</v>
      </c>
      <c r="I794" t="s">
        <v>253</v>
      </c>
      <c r="J794">
        <v>2026</v>
      </c>
      <c r="K794">
        <v>7</v>
      </c>
      <c r="L794" t="s">
        <v>94</v>
      </c>
      <c r="M794" s="108">
        <v>304.50841137499998</v>
      </c>
      <c r="N794" s="108">
        <v>1</v>
      </c>
      <c r="O794" s="108">
        <v>304.50841137499998</v>
      </c>
      <c r="P794" t="s">
        <v>615</v>
      </c>
    </row>
    <row r="795" spans="1:16" x14ac:dyDescent="0.25">
      <c r="A795" t="s">
        <v>1005</v>
      </c>
      <c r="B795" t="s">
        <v>221</v>
      </c>
      <c r="C795" t="s">
        <v>133</v>
      </c>
      <c r="D795" t="s">
        <v>336</v>
      </c>
      <c r="E795" t="s">
        <v>102</v>
      </c>
      <c r="F795">
        <v>40700</v>
      </c>
      <c r="G795" t="s">
        <v>911</v>
      </c>
      <c r="I795" t="s">
        <v>186</v>
      </c>
      <c r="J795">
        <v>2026</v>
      </c>
      <c r="K795">
        <v>7</v>
      </c>
      <c r="L795" t="s">
        <v>94</v>
      </c>
      <c r="M795" s="108">
        <v>511.40993443750006</v>
      </c>
      <c r="N795" s="108">
        <v>1</v>
      </c>
      <c r="O795" s="108">
        <v>511.40993443750006</v>
      </c>
      <c r="P795" t="s">
        <v>615</v>
      </c>
    </row>
    <row r="796" spans="1:16" x14ac:dyDescent="0.25">
      <c r="A796" t="s">
        <v>1005</v>
      </c>
      <c r="B796" t="s">
        <v>221</v>
      </c>
      <c r="C796" t="s">
        <v>133</v>
      </c>
      <c r="D796" t="s">
        <v>336</v>
      </c>
      <c r="E796" t="s">
        <v>93</v>
      </c>
      <c r="F796">
        <v>40700</v>
      </c>
      <c r="G796" t="s">
        <v>911</v>
      </c>
      <c r="I796" t="s">
        <v>658</v>
      </c>
      <c r="J796">
        <v>2026</v>
      </c>
      <c r="K796">
        <v>7</v>
      </c>
      <c r="L796" t="s">
        <v>94</v>
      </c>
      <c r="M796" s="108">
        <v>606.96926281250001</v>
      </c>
      <c r="N796" s="108">
        <v>1</v>
      </c>
      <c r="O796" s="108">
        <v>606.96926281250001</v>
      </c>
      <c r="P796" t="s">
        <v>615</v>
      </c>
    </row>
    <row r="797" spans="1:16" x14ac:dyDescent="0.25">
      <c r="A797" t="s">
        <v>1005</v>
      </c>
      <c r="B797" t="s">
        <v>221</v>
      </c>
      <c r="C797" t="s">
        <v>133</v>
      </c>
      <c r="D797" t="s">
        <v>336</v>
      </c>
      <c r="E797" t="s">
        <v>93</v>
      </c>
      <c r="F797">
        <v>40700</v>
      </c>
      <c r="G797" t="s">
        <v>911</v>
      </c>
      <c r="I797" t="s">
        <v>191</v>
      </c>
      <c r="J797">
        <v>2026</v>
      </c>
      <c r="K797">
        <v>7</v>
      </c>
      <c r="L797" t="s">
        <v>94</v>
      </c>
      <c r="M797" s="108">
        <v>521.92204837499992</v>
      </c>
      <c r="N797" s="108">
        <v>1</v>
      </c>
      <c r="O797" s="108">
        <v>521.92204837499992</v>
      </c>
      <c r="P797" t="s">
        <v>615</v>
      </c>
    </row>
    <row r="798" spans="1:16" x14ac:dyDescent="0.25">
      <c r="A798" t="s">
        <v>1005</v>
      </c>
      <c r="B798" t="s">
        <v>221</v>
      </c>
      <c r="C798" t="s">
        <v>133</v>
      </c>
      <c r="D798" t="s">
        <v>336</v>
      </c>
      <c r="E798" t="s">
        <v>103</v>
      </c>
      <c r="F798">
        <v>40700</v>
      </c>
      <c r="G798" t="s">
        <v>911</v>
      </c>
      <c r="I798" t="s">
        <v>674</v>
      </c>
      <c r="J798">
        <v>2026</v>
      </c>
      <c r="K798">
        <v>7</v>
      </c>
      <c r="L798" t="s">
        <v>94</v>
      </c>
      <c r="M798" s="108">
        <v>6.054507375</v>
      </c>
      <c r="N798" s="108">
        <v>1</v>
      </c>
      <c r="O798" s="108">
        <v>6.054507375</v>
      </c>
      <c r="P798" t="s">
        <v>615</v>
      </c>
    </row>
    <row r="799" spans="1:16" x14ac:dyDescent="0.25">
      <c r="A799" t="s">
        <v>1005</v>
      </c>
      <c r="B799" t="s">
        <v>221</v>
      </c>
      <c r="C799" t="s">
        <v>133</v>
      </c>
      <c r="D799" t="s">
        <v>336</v>
      </c>
      <c r="E799" t="s">
        <v>105</v>
      </c>
      <c r="F799">
        <v>40700</v>
      </c>
      <c r="G799" t="s">
        <v>911</v>
      </c>
      <c r="I799" t="s">
        <v>670</v>
      </c>
      <c r="J799">
        <v>2026</v>
      </c>
      <c r="K799">
        <v>7</v>
      </c>
      <c r="L799" t="s">
        <v>94</v>
      </c>
      <c r="M799" s="108">
        <v>496.75371593750003</v>
      </c>
      <c r="N799" s="108">
        <v>1</v>
      </c>
      <c r="O799" s="108">
        <v>496.75371593750003</v>
      </c>
      <c r="P799" t="s">
        <v>615</v>
      </c>
    </row>
    <row r="800" spans="1:16" x14ac:dyDescent="0.25">
      <c r="A800" t="s">
        <v>1005</v>
      </c>
      <c r="B800" t="s">
        <v>221</v>
      </c>
      <c r="C800" t="s">
        <v>133</v>
      </c>
      <c r="D800" t="s">
        <v>336</v>
      </c>
      <c r="E800" t="s">
        <v>93</v>
      </c>
      <c r="F800">
        <v>40700</v>
      </c>
      <c r="G800" t="s">
        <v>911</v>
      </c>
      <c r="I800" t="s">
        <v>168</v>
      </c>
      <c r="J800">
        <v>2026</v>
      </c>
      <c r="K800">
        <v>7</v>
      </c>
      <c r="L800" t="s">
        <v>94</v>
      </c>
      <c r="M800" s="108">
        <v>369.00165093749996</v>
      </c>
      <c r="N800" s="108">
        <v>1</v>
      </c>
      <c r="O800" s="108">
        <v>369.00165093749996</v>
      </c>
      <c r="P800" t="s">
        <v>615</v>
      </c>
    </row>
    <row r="801" spans="1:16" x14ac:dyDescent="0.25">
      <c r="A801" t="s">
        <v>1005</v>
      </c>
      <c r="B801" t="s">
        <v>221</v>
      </c>
      <c r="C801" t="s">
        <v>133</v>
      </c>
      <c r="D801" t="s">
        <v>336</v>
      </c>
      <c r="E801" t="s">
        <v>93</v>
      </c>
      <c r="F801">
        <v>40700</v>
      </c>
      <c r="G801" t="s">
        <v>911</v>
      </c>
      <c r="I801" t="s">
        <v>253</v>
      </c>
      <c r="J801">
        <v>2026</v>
      </c>
      <c r="K801">
        <v>7</v>
      </c>
      <c r="L801" t="s">
        <v>94</v>
      </c>
      <c r="M801" s="108">
        <v>304.50841137499998</v>
      </c>
      <c r="N801" s="108">
        <v>1</v>
      </c>
      <c r="O801" s="108">
        <v>304.50841137499998</v>
      </c>
      <c r="P801" t="s">
        <v>615</v>
      </c>
    </row>
    <row r="802" spans="1:16" x14ac:dyDescent="0.25">
      <c r="A802" t="s">
        <v>1005</v>
      </c>
      <c r="B802" t="s">
        <v>221</v>
      </c>
      <c r="C802" t="s">
        <v>133</v>
      </c>
      <c r="D802" t="s">
        <v>336</v>
      </c>
      <c r="E802" t="s">
        <v>105</v>
      </c>
      <c r="F802">
        <v>40700</v>
      </c>
      <c r="G802" t="s">
        <v>911</v>
      </c>
      <c r="I802" t="s">
        <v>144</v>
      </c>
      <c r="J802">
        <v>2026</v>
      </c>
      <c r="K802">
        <v>7</v>
      </c>
      <c r="L802" t="s">
        <v>94</v>
      </c>
      <c r="M802" s="108">
        <v>198.701486375</v>
      </c>
      <c r="N802" s="108">
        <v>1</v>
      </c>
      <c r="O802" s="108">
        <v>198.701486375</v>
      </c>
      <c r="P802" t="s">
        <v>615</v>
      </c>
    </row>
    <row r="803" spans="1:16" x14ac:dyDescent="0.25">
      <c r="A803" t="s">
        <v>1005</v>
      </c>
      <c r="B803" t="s">
        <v>221</v>
      </c>
      <c r="C803" t="s">
        <v>133</v>
      </c>
      <c r="D803" t="s">
        <v>336</v>
      </c>
      <c r="E803" t="s">
        <v>93</v>
      </c>
      <c r="F803">
        <v>40700</v>
      </c>
      <c r="G803" t="s">
        <v>911</v>
      </c>
      <c r="I803" t="s">
        <v>619</v>
      </c>
      <c r="J803">
        <v>2026</v>
      </c>
      <c r="K803">
        <v>7</v>
      </c>
      <c r="L803" t="s">
        <v>94</v>
      </c>
      <c r="M803" s="108">
        <v>374.79164100000003</v>
      </c>
      <c r="N803" s="108">
        <v>1</v>
      </c>
      <c r="O803" s="108">
        <v>374.79164100000003</v>
      </c>
      <c r="P803" t="s">
        <v>615</v>
      </c>
    </row>
    <row r="804" spans="1:16" x14ac:dyDescent="0.25">
      <c r="A804" t="s">
        <v>1005</v>
      </c>
      <c r="B804" t="s">
        <v>221</v>
      </c>
      <c r="C804" t="s">
        <v>133</v>
      </c>
      <c r="D804" t="s">
        <v>336</v>
      </c>
      <c r="E804" t="s">
        <v>103</v>
      </c>
      <c r="F804">
        <v>40700</v>
      </c>
      <c r="G804" t="s">
        <v>911</v>
      </c>
      <c r="I804" t="s">
        <v>675</v>
      </c>
      <c r="J804">
        <v>2026</v>
      </c>
      <c r="K804">
        <v>7</v>
      </c>
      <c r="L804" t="s">
        <v>94</v>
      </c>
      <c r="M804" s="108">
        <v>5.6822237500000004</v>
      </c>
      <c r="N804" s="108">
        <v>1</v>
      </c>
      <c r="O804" s="108">
        <v>5.6822237500000004</v>
      </c>
      <c r="P804" t="s">
        <v>615</v>
      </c>
    </row>
    <row r="805" spans="1:16" x14ac:dyDescent="0.25">
      <c r="A805" t="s">
        <v>1005</v>
      </c>
      <c r="B805" t="s">
        <v>222</v>
      </c>
      <c r="C805" t="s">
        <v>133</v>
      </c>
      <c r="D805" t="s">
        <v>336</v>
      </c>
      <c r="E805" t="s">
        <v>102</v>
      </c>
      <c r="F805">
        <v>40700</v>
      </c>
      <c r="G805" t="s">
        <v>911</v>
      </c>
      <c r="I805" t="s">
        <v>125</v>
      </c>
      <c r="J805">
        <v>2026</v>
      </c>
      <c r="K805">
        <v>7</v>
      </c>
      <c r="L805" t="s">
        <v>94</v>
      </c>
      <c r="M805" s="108">
        <v>217.90348387499998</v>
      </c>
      <c r="N805" s="108">
        <v>1</v>
      </c>
      <c r="O805" s="108">
        <v>217.90348387499998</v>
      </c>
      <c r="P805" t="s">
        <v>615</v>
      </c>
    </row>
    <row r="806" spans="1:16" x14ac:dyDescent="0.25">
      <c r="A806" t="s">
        <v>1005</v>
      </c>
      <c r="B806" t="s">
        <v>222</v>
      </c>
      <c r="C806" t="s">
        <v>133</v>
      </c>
      <c r="D806" t="s">
        <v>336</v>
      </c>
      <c r="E806" t="s">
        <v>102</v>
      </c>
      <c r="F806">
        <v>40700</v>
      </c>
      <c r="G806" t="s">
        <v>911</v>
      </c>
      <c r="I806" t="s">
        <v>186</v>
      </c>
      <c r="J806">
        <v>2026</v>
      </c>
      <c r="K806">
        <v>7</v>
      </c>
      <c r="L806" t="s">
        <v>94</v>
      </c>
      <c r="M806" s="108">
        <v>507.86344306249998</v>
      </c>
      <c r="N806" s="108">
        <v>1</v>
      </c>
      <c r="O806" s="108">
        <v>507.86344306249998</v>
      </c>
      <c r="P806" t="s">
        <v>615</v>
      </c>
    </row>
    <row r="807" spans="1:16" x14ac:dyDescent="0.25">
      <c r="A807" t="s">
        <v>1005</v>
      </c>
      <c r="B807" t="s">
        <v>222</v>
      </c>
      <c r="C807" t="s">
        <v>133</v>
      </c>
      <c r="D807" t="s">
        <v>336</v>
      </c>
      <c r="E807" t="s">
        <v>93</v>
      </c>
      <c r="F807">
        <v>40700</v>
      </c>
      <c r="G807" t="s">
        <v>911</v>
      </c>
      <c r="I807" t="s">
        <v>658</v>
      </c>
      <c r="J807">
        <v>2026</v>
      </c>
      <c r="K807">
        <v>7</v>
      </c>
      <c r="L807" t="s">
        <v>94</v>
      </c>
      <c r="M807" s="108">
        <v>1092.5446730625001</v>
      </c>
      <c r="N807" s="108">
        <v>1</v>
      </c>
      <c r="O807" s="108">
        <v>1092.5446730625001</v>
      </c>
      <c r="P807" t="s">
        <v>615</v>
      </c>
    </row>
    <row r="808" spans="1:16" x14ac:dyDescent="0.25">
      <c r="A808" t="s">
        <v>1005</v>
      </c>
      <c r="B808" t="s">
        <v>222</v>
      </c>
      <c r="C808" t="s">
        <v>133</v>
      </c>
      <c r="D808" t="s">
        <v>336</v>
      </c>
      <c r="E808" t="s">
        <v>93</v>
      </c>
      <c r="F808">
        <v>40700</v>
      </c>
      <c r="G808" t="s">
        <v>911</v>
      </c>
      <c r="I808" t="s">
        <v>191</v>
      </c>
      <c r="J808">
        <v>2026</v>
      </c>
      <c r="K808">
        <v>7</v>
      </c>
      <c r="L808" t="s">
        <v>94</v>
      </c>
      <c r="M808" s="108">
        <v>173.97401612499999</v>
      </c>
      <c r="N808" s="108">
        <v>1</v>
      </c>
      <c r="O808" s="108">
        <v>173.97401612499999</v>
      </c>
      <c r="P808" t="s">
        <v>615</v>
      </c>
    </row>
    <row r="809" spans="1:16" x14ac:dyDescent="0.25">
      <c r="A809" t="s">
        <v>1005</v>
      </c>
      <c r="B809" t="s">
        <v>222</v>
      </c>
      <c r="C809" t="s">
        <v>133</v>
      </c>
      <c r="D809" t="s">
        <v>336</v>
      </c>
      <c r="E809" t="s">
        <v>93</v>
      </c>
      <c r="F809">
        <v>40700</v>
      </c>
      <c r="G809" t="s">
        <v>911</v>
      </c>
      <c r="I809" t="s">
        <v>168</v>
      </c>
      <c r="J809">
        <v>2026</v>
      </c>
      <c r="K809">
        <v>7</v>
      </c>
      <c r="L809" t="s">
        <v>94</v>
      </c>
      <c r="M809" s="108">
        <v>123.0005503125</v>
      </c>
      <c r="N809" s="108">
        <v>1</v>
      </c>
      <c r="O809" s="108">
        <v>123.0005503125</v>
      </c>
      <c r="P809" t="s">
        <v>615</v>
      </c>
    </row>
    <row r="810" spans="1:16" x14ac:dyDescent="0.25">
      <c r="A810" t="s">
        <v>1005</v>
      </c>
      <c r="B810" t="s">
        <v>222</v>
      </c>
      <c r="C810" t="s">
        <v>133</v>
      </c>
      <c r="D810" t="s">
        <v>336</v>
      </c>
      <c r="E810" t="s">
        <v>93</v>
      </c>
      <c r="F810">
        <v>40700</v>
      </c>
      <c r="G810" t="s">
        <v>911</v>
      </c>
      <c r="I810" t="s">
        <v>142</v>
      </c>
      <c r="J810">
        <v>2026</v>
      </c>
      <c r="K810">
        <v>7</v>
      </c>
      <c r="L810" t="s">
        <v>94</v>
      </c>
      <c r="M810" s="108">
        <v>123.0005503125</v>
      </c>
      <c r="N810" s="108">
        <v>1</v>
      </c>
      <c r="O810" s="108">
        <v>123.0005503125</v>
      </c>
      <c r="P810" t="s">
        <v>615</v>
      </c>
    </row>
    <row r="811" spans="1:16" x14ac:dyDescent="0.25">
      <c r="A811" t="s">
        <v>1005</v>
      </c>
      <c r="B811" t="s">
        <v>222</v>
      </c>
      <c r="C811" t="s">
        <v>133</v>
      </c>
      <c r="D811" t="s">
        <v>336</v>
      </c>
      <c r="E811" t="s">
        <v>93</v>
      </c>
      <c r="F811">
        <v>40700</v>
      </c>
      <c r="G811" t="s">
        <v>911</v>
      </c>
      <c r="I811" t="s">
        <v>253</v>
      </c>
      <c r="J811">
        <v>2026</v>
      </c>
      <c r="K811">
        <v>7</v>
      </c>
      <c r="L811" t="s">
        <v>94</v>
      </c>
      <c r="M811" s="108">
        <v>304.50841137499998</v>
      </c>
      <c r="N811" s="108">
        <v>1</v>
      </c>
      <c r="O811" s="108">
        <v>304.50841137499998</v>
      </c>
      <c r="P811" t="s">
        <v>615</v>
      </c>
    </row>
    <row r="812" spans="1:16" x14ac:dyDescent="0.25">
      <c r="A812" t="s">
        <v>1005</v>
      </c>
      <c r="B812" t="s">
        <v>222</v>
      </c>
      <c r="C812" t="s">
        <v>133</v>
      </c>
      <c r="D812" t="s">
        <v>336</v>
      </c>
      <c r="E812" t="s">
        <v>104</v>
      </c>
      <c r="F812">
        <v>40700</v>
      </c>
      <c r="G812" t="s">
        <v>911</v>
      </c>
      <c r="I812" t="s">
        <v>120</v>
      </c>
      <c r="J812">
        <v>2026</v>
      </c>
      <c r="K812">
        <v>7</v>
      </c>
      <c r="L812" t="s">
        <v>94</v>
      </c>
      <c r="M812" s="108">
        <v>132.45459499999998</v>
      </c>
      <c r="N812" s="108">
        <v>1</v>
      </c>
      <c r="O812" s="108">
        <v>132.45459499999998</v>
      </c>
      <c r="P812" t="s">
        <v>615</v>
      </c>
    </row>
    <row r="813" spans="1:16" x14ac:dyDescent="0.25">
      <c r="A813" t="s">
        <v>1005</v>
      </c>
      <c r="B813" t="s">
        <v>222</v>
      </c>
      <c r="C813" t="s">
        <v>133</v>
      </c>
      <c r="D813" t="s">
        <v>336</v>
      </c>
      <c r="E813" t="s">
        <v>105</v>
      </c>
      <c r="F813">
        <v>40700</v>
      </c>
      <c r="G813" t="s">
        <v>911</v>
      </c>
      <c r="I813" t="s">
        <v>144</v>
      </c>
      <c r="J813">
        <v>2026</v>
      </c>
      <c r="K813">
        <v>7</v>
      </c>
      <c r="L813" t="s">
        <v>94</v>
      </c>
      <c r="M813" s="108">
        <v>198.701486375</v>
      </c>
      <c r="N813" s="108">
        <v>1</v>
      </c>
      <c r="O813" s="108">
        <v>198.701486375</v>
      </c>
      <c r="P813" t="s">
        <v>615</v>
      </c>
    </row>
    <row r="814" spans="1:16" x14ac:dyDescent="0.25">
      <c r="A814" t="s">
        <v>1005</v>
      </c>
      <c r="B814" t="s">
        <v>222</v>
      </c>
      <c r="C814" t="s">
        <v>133</v>
      </c>
      <c r="D814" t="s">
        <v>336</v>
      </c>
      <c r="E814" t="s">
        <v>93</v>
      </c>
      <c r="F814">
        <v>40700</v>
      </c>
      <c r="G814" t="s">
        <v>911</v>
      </c>
      <c r="I814" t="s">
        <v>619</v>
      </c>
      <c r="J814">
        <v>2026</v>
      </c>
      <c r="K814">
        <v>7</v>
      </c>
      <c r="L814" t="s">
        <v>94</v>
      </c>
      <c r="M814" s="108">
        <v>124.93054699999999</v>
      </c>
      <c r="N814" s="108">
        <v>1</v>
      </c>
      <c r="O814" s="108">
        <v>124.93054699999999</v>
      </c>
      <c r="P814" t="s">
        <v>615</v>
      </c>
    </row>
    <row r="815" spans="1:16" x14ac:dyDescent="0.25">
      <c r="A815" t="s">
        <v>1005</v>
      </c>
      <c r="B815" t="s">
        <v>223</v>
      </c>
      <c r="C815" t="s">
        <v>133</v>
      </c>
      <c r="D815" t="s">
        <v>336</v>
      </c>
      <c r="E815" t="s">
        <v>93</v>
      </c>
      <c r="F815">
        <v>40700</v>
      </c>
      <c r="G815" t="s">
        <v>911</v>
      </c>
      <c r="I815" t="s">
        <v>658</v>
      </c>
      <c r="J815">
        <v>2026</v>
      </c>
      <c r="K815">
        <v>7</v>
      </c>
      <c r="L815" t="s">
        <v>94</v>
      </c>
      <c r="M815" s="108">
        <v>485.57541025000006</v>
      </c>
      <c r="N815" s="108">
        <v>1</v>
      </c>
      <c r="O815" s="108">
        <v>485.57541025000006</v>
      </c>
      <c r="P815" t="s">
        <v>615</v>
      </c>
    </row>
    <row r="816" spans="1:16" x14ac:dyDescent="0.25">
      <c r="A816" t="s">
        <v>1005</v>
      </c>
      <c r="B816" t="s">
        <v>223</v>
      </c>
      <c r="C816" t="s">
        <v>133</v>
      </c>
      <c r="D816" t="s">
        <v>336</v>
      </c>
      <c r="E816" t="s">
        <v>105</v>
      </c>
      <c r="F816">
        <v>40700</v>
      </c>
      <c r="G816" t="s">
        <v>911</v>
      </c>
      <c r="I816" t="s">
        <v>670</v>
      </c>
      <c r="J816">
        <v>2026</v>
      </c>
      <c r="K816">
        <v>7</v>
      </c>
      <c r="L816" t="s">
        <v>94</v>
      </c>
      <c r="M816" s="108">
        <v>99.350743187500001</v>
      </c>
      <c r="N816" s="108">
        <v>1</v>
      </c>
      <c r="O816" s="108">
        <v>99.350743187500001</v>
      </c>
      <c r="P816" t="s">
        <v>615</v>
      </c>
    </row>
    <row r="817" spans="1:16" x14ac:dyDescent="0.25">
      <c r="A817" t="s">
        <v>1005</v>
      </c>
      <c r="B817" t="s">
        <v>223</v>
      </c>
      <c r="C817" t="s">
        <v>133</v>
      </c>
      <c r="D817" t="s">
        <v>336</v>
      </c>
      <c r="E817" t="s">
        <v>93</v>
      </c>
      <c r="F817">
        <v>40700</v>
      </c>
      <c r="G817" t="s">
        <v>911</v>
      </c>
      <c r="I817" t="s">
        <v>253</v>
      </c>
      <c r="J817">
        <v>2026</v>
      </c>
      <c r="K817">
        <v>7</v>
      </c>
      <c r="L817" t="s">
        <v>94</v>
      </c>
      <c r="M817" s="108">
        <v>304.50841137499998</v>
      </c>
      <c r="N817" s="108">
        <v>1</v>
      </c>
      <c r="O817" s="108">
        <v>304.50841137499998</v>
      </c>
      <c r="P817" t="s">
        <v>615</v>
      </c>
    </row>
    <row r="818" spans="1:16" x14ac:dyDescent="0.25">
      <c r="A818" t="s">
        <v>1005</v>
      </c>
      <c r="B818" t="s">
        <v>223</v>
      </c>
      <c r="C818" t="s">
        <v>133</v>
      </c>
      <c r="D818" t="s">
        <v>336</v>
      </c>
      <c r="E818" t="s">
        <v>105</v>
      </c>
      <c r="F818">
        <v>40700</v>
      </c>
      <c r="G818" t="s">
        <v>911</v>
      </c>
      <c r="I818" t="s">
        <v>144</v>
      </c>
      <c r="J818">
        <v>2026</v>
      </c>
      <c r="K818">
        <v>7</v>
      </c>
      <c r="L818" t="s">
        <v>94</v>
      </c>
      <c r="M818" s="108">
        <v>99.350743187500001</v>
      </c>
      <c r="N818" s="108">
        <v>1</v>
      </c>
      <c r="O818" s="108">
        <v>99.350743187500001</v>
      </c>
      <c r="P818" t="s">
        <v>615</v>
      </c>
    </row>
    <row r="819" spans="1:16" x14ac:dyDescent="0.25">
      <c r="A819" t="s">
        <v>1005</v>
      </c>
      <c r="B819" t="s">
        <v>225</v>
      </c>
      <c r="C819" t="s">
        <v>133</v>
      </c>
      <c r="D819" t="s">
        <v>336</v>
      </c>
      <c r="E819" t="s">
        <v>93</v>
      </c>
      <c r="F819">
        <v>40700</v>
      </c>
      <c r="G819" t="s">
        <v>911</v>
      </c>
      <c r="I819" t="s">
        <v>658</v>
      </c>
      <c r="J819">
        <v>2026</v>
      </c>
      <c r="K819">
        <v>7</v>
      </c>
      <c r="L819" t="s">
        <v>94</v>
      </c>
      <c r="M819" s="108">
        <v>971.15082050000012</v>
      </c>
      <c r="N819" s="108">
        <v>1</v>
      </c>
      <c r="O819" s="108">
        <v>971.15082050000012</v>
      </c>
      <c r="P819" t="s">
        <v>615</v>
      </c>
    </row>
    <row r="820" spans="1:16" x14ac:dyDescent="0.25">
      <c r="A820" t="s">
        <v>1005</v>
      </c>
      <c r="B820" t="s">
        <v>225</v>
      </c>
      <c r="C820" t="s">
        <v>133</v>
      </c>
      <c r="D820" t="s">
        <v>336</v>
      </c>
      <c r="E820" t="s">
        <v>105</v>
      </c>
      <c r="F820">
        <v>40700</v>
      </c>
      <c r="G820" t="s">
        <v>911</v>
      </c>
      <c r="I820" t="s">
        <v>670</v>
      </c>
      <c r="J820">
        <v>2026</v>
      </c>
      <c r="K820">
        <v>7</v>
      </c>
      <c r="L820" t="s">
        <v>94</v>
      </c>
      <c r="M820" s="108">
        <v>198.701486375</v>
      </c>
      <c r="N820" s="108">
        <v>1</v>
      </c>
      <c r="O820" s="108">
        <v>198.701486375</v>
      </c>
      <c r="P820" t="s">
        <v>615</v>
      </c>
    </row>
    <row r="821" spans="1:16" x14ac:dyDescent="0.25">
      <c r="A821" t="s">
        <v>1005</v>
      </c>
      <c r="B821" t="s">
        <v>225</v>
      </c>
      <c r="C821" t="s">
        <v>133</v>
      </c>
      <c r="D821" t="s">
        <v>336</v>
      </c>
      <c r="E821" t="s">
        <v>93</v>
      </c>
      <c r="F821">
        <v>40700</v>
      </c>
      <c r="G821" t="s">
        <v>911</v>
      </c>
      <c r="I821" t="s">
        <v>253</v>
      </c>
      <c r="J821">
        <v>2026</v>
      </c>
      <c r="K821">
        <v>7</v>
      </c>
      <c r="L821" t="s">
        <v>94</v>
      </c>
      <c r="M821" s="108">
        <v>304.50841137499998</v>
      </c>
      <c r="N821" s="108">
        <v>1</v>
      </c>
      <c r="O821" s="108">
        <v>304.50841137499998</v>
      </c>
      <c r="P821" t="s">
        <v>615</v>
      </c>
    </row>
    <row r="822" spans="1:16" x14ac:dyDescent="0.25">
      <c r="A822" t="s">
        <v>1005</v>
      </c>
      <c r="B822" t="s">
        <v>226</v>
      </c>
      <c r="C822" t="s">
        <v>133</v>
      </c>
      <c r="D822" t="s">
        <v>336</v>
      </c>
      <c r="E822" t="s">
        <v>102</v>
      </c>
      <c r="F822">
        <v>40700</v>
      </c>
      <c r="G822" t="s">
        <v>911</v>
      </c>
      <c r="I822" t="s">
        <v>125</v>
      </c>
      <c r="J822">
        <v>2026</v>
      </c>
      <c r="K822">
        <v>7</v>
      </c>
      <c r="L822" t="s">
        <v>94</v>
      </c>
      <c r="M822" s="108">
        <v>217.90348387499998</v>
      </c>
      <c r="N822" s="108">
        <v>1</v>
      </c>
      <c r="O822" s="108">
        <v>217.90348387499998</v>
      </c>
      <c r="P822" t="s">
        <v>615</v>
      </c>
    </row>
    <row r="823" spans="1:16" x14ac:dyDescent="0.25">
      <c r="A823" t="s">
        <v>1005</v>
      </c>
      <c r="B823" t="s">
        <v>226</v>
      </c>
      <c r="C823" t="s">
        <v>133</v>
      </c>
      <c r="D823" t="s">
        <v>336</v>
      </c>
      <c r="E823" t="s">
        <v>102</v>
      </c>
      <c r="F823">
        <v>40700</v>
      </c>
      <c r="G823" t="s">
        <v>911</v>
      </c>
      <c r="I823" t="s">
        <v>186</v>
      </c>
      <c r="J823">
        <v>2026</v>
      </c>
      <c r="K823">
        <v>7</v>
      </c>
      <c r="L823" t="s">
        <v>94</v>
      </c>
      <c r="M823" s="108">
        <v>120.18882925</v>
      </c>
      <c r="N823" s="108">
        <v>1</v>
      </c>
      <c r="O823" s="108">
        <v>120.18882925</v>
      </c>
      <c r="P823" t="s">
        <v>615</v>
      </c>
    </row>
    <row r="824" spans="1:16" x14ac:dyDescent="0.25">
      <c r="A824" t="s">
        <v>1005</v>
      </c>
      <c r="B824" t="s">
        <v>226</v>
      </c>
      <c r="C824" t="s">
        <v>133</v>
      </c>
      <c r="D824" t="s">
        <v>336</v>
      </c>
      <c r="E824" t="s">
        <v>93</v>
      </c>
      <c r="F824">
        <v>40700</v>
      </c>
      <c r="G824" t="s">
        <v>911</v>
      </c>
      <c r="I824" t="s">
        <v>658</v>
      </c>
      <c r="J824">
        <v>2026</v>
      </c>
      <c r="K824">
        <v>7</v>
      </c>
      <c r="L824" t="s">
        <v>94</v>
      </c>
      <c r="M824" s="108">
        <v>2670.6647563749998</v>
      </c>
      <c r="N824" s="108">
        <v>1</v>
      </c>
      <c r="O824" s="108">
        <v>2670.6647563749998</v>
      </c>
      <c r="P824" t="s">
        <v>615</v>
      </c>
    </row>
    <row r="825" spans="1:16" x14ac:dyDescent="0.25">
      <c r="A825" t="s">
        <v>1005</v>
      </c>
      <c r="B825" t="s">
        <v>226</v>
      </c>
      <c r="C825" t="s">
        <v>133</v>
      </c>
      <c r="D825" t="s">
        <v>336</v>
      </c>
      <c r="E825" t="s">
        <v>102</v>
      </c>
      <c r="F825">
        <v>40700</v>
      </c>
      <c r="G825" t="s">
        <v>911</v>
      </c>
      <c r="I825" t="s">
        <v>537</v>
      </c>
      <c r="J825">
        <v>2026</v>
      </c>
      <c r="K825">
        <v>7</v>
      </c>
      <c r="L825" t="s">
        <v>94</v>
      </c>
      <c r="M825" s="108">
        <v>23.297117375000003</v>
      </c>
      <c r="N825" s="108">
        <v>1</v>
      </c>
      <c r="O825" s="108">
        <v>23.297117375000003</v>
      </c>
      <c r="P825" t="s">
        <v>615</v>
      </c>
    </row>
    <row r="826" spans="1:16" x14ac:dyDescent="0.25">
      <c r="A826" t="s">
        <v>1005</v>
      </c>
      <c r="B826" t="s">
        <v>226</v>
      </c>
      <c r="C826" t="s">
        <v>133</v>
      </c>
      <c r="D826" t="s">
        <v>336</v>
      </c>
      <c r="E826" t="s">
        <v>93</v>
      </c>
      <c r="F826">
        <v>40700</v>
      </c>
      <c r="G826" t="s">
        <v>911</v>
      </c>
      <c r="I826" t="s">
        <v>142</v>
      </c>
      <c r="J826">
        <v>2026</v>
      </c>
      <c r="K826">
        <v>7</v>
      </c>
      <c r="L826" t="s">
        <v>94</v>
      </c>
      <c r="M826" s="108">
        <v>123.0005503125</v>
      </c>
      <c r="N826" s="108">
        <v>1</v>
      </c>
      <c r="O826" s="108">
        <v>123.0005503125</v>
      </c>
      <c r="P826" t="s">
        <v>615</v>
      </c>
    </row>
    <row r="827" spans="1:16" x14ac:dyDescent="0.25">
      <c r="A827" t="s">
        <v>1005</v>
      </c>
      <c r="B827" t="s">
        <v>226</v>
      </c>
      <c r="C827" t="s">
        <v>133</v>
      </c>
      <c r="D827" t="s">
        <v>336</v>
      </c>
      <c r="E827" t="s">
        <v>93</v>
      </c>
      <c r="F827">
        <v>40700</v>
      </c>
      <c r="G827" t="s">
        <v>911</v>
      </c>
      <c r="I827" t="s">
        <v>253</v>
      </c>
      <c r="J827">
        <v>2026</v>
      </c>
      <c r="K827">
        <v>7</v>
      </c>
      <c r="L827" t="s">
        <v>94</v>
      </c>
      <c r="M827" s="108">
        <v>304.50841137499998</v>
      </c>
      <c r="N827" s="108">
        <v>1</v>
      </c>
      <c r="O827" s="108">
        <v>304.50841137499998</v>
      </c>
      <c r="P827" t="s">
        <v>615</v>
      </c>
    </row>
    <row r="828" spans="1:16" x14ac:dyDescent="0.25">
      <c r="A828" t="s">
        <v>1005</v>
      </c>
      <c r="B828" t="s">
        <v>226</v>
      </c>
      <c r="C828" t="s">
        <v>133</v>
      </c>
      <c r="D828" t="s">
        <v>336</v>
      </c>
      <c r="E828" t="s">
        <v>104</v>
      </c>
      <c r="F828">
        <v>40700</v>
      </c>
      <c r="G828" t="s">
        <v>911</v>
      </c>
      <c r="I828" t="s">
        <v>120</v>
      </c>
      <c r="J828">
        <v>2026</v>
      </c>
      <c r="K828">
        <v>7</v>
      </c>
      <c r="L828" t="s">
        <v>94</v>
      </c>
      <c r="M828" s="108">
        <v>132.45459499999998</v>
      </c>
      <c r="N828" s="108">
        <v>1</v>
      </c>
      <c r="O828" s="108">
        <v>132.45459499999998</v>
      </c>
      <c r="P828" t="s">
        <v>615</v>
      </c>
    </row>
    <row r="829" spans="1:16" x14ac:dyDescent="0.25">
      <c r="A829" t="s">
        <v>1005</v>
      </c>
      <c r="B829" t="s">
        <v>227</v>
      </c>
      <c r="C829" t="s">
        <v>133</v>
      </c>
      <c r="D829" t="s">
        <v>336</v>
      </c>
      <c r="E829" t="s">
        <v>93</v>
      </c>
      <c r="F829">
        <v>40700</v>
      </c>
      <c r="G829" t="s">
        <v>911</v>
      </c>
      <c r="I829" t="s">
        <v>658</v>
      </c>
      <c r="J829">
        <v>2026</v>
      </c>
      <c r="K829">
        <v>7</v>
      </c>
      <c r="L829" t="s">
        <v>94</v>
      </c>
      <c r="M829" s="108">
        <v>242.78770512500003</v>
      </c>
      <c r="N829" s="108">
        <v>1</v>
      </c>
      <c r="O829" s="108">
        <v>242.78770512500003</v>
      </c>
      <c r="P829" t="s">
        <v>615</v>
      </c>
    </row>
    <row r="830" spans="1:16" x14ac:dyDescent="0.25">
      <c r="A830" t="s">
        <v>1005</v>
      </c>
      <c r="B830" t="s">
        <v>227</v>
      </c>
      <c r="C830" t="s">
        <v>133</v>
      </c>
      <c r="D830" t="s">
        <v>336</v>
      </c>
      <c r="E830" t="s">
        <v>105</v>
      </c>
      <c r="F830">
        <v>40700</v>
      </c>
      <c r="G830" t="s">
        <v>911</v>
      </c>
      <c r="I830" t="s">
        <v>670</v>
      </c>
      <c r="J830">
        <v>2026</v>
      </c>
      <c r="K830">
        <v>7</v>
      </c>
      <c r="L830" t="s">
        <v>94</v>
      </c>
      <c r="M830" s="108">
        <v>99.350743187500001</v>
      </c>
      <c r="N830" s="108">
        <v>1</v>
      </c>
      <c r="O830" s="108">
        <v>99.350743187500001</v>
      </c>
      <c r="P830" t="s">
        <v>615</v>
      </c>
    </row>
    <row r="831" spans="1:16" x14ac:dyDescent="0.25">
      <c r="A831" t="s">
        <v>1005</v>
      </c>
      <c r="B831" t="s">
        <v>227</v>
      </c>
      <c r="C831" t="s">
        <v>133</v>
      </c>
      <c r="D831" t="s">
        <v>336</v>
      </c>
      <c r="E831" t="s">
        <v>93</v>
      </c>
      <c r="F831">
        <v>40700</v>
      </c>
      <c r="G831" t="s">
        <v>911</v>
      </c>
      <c r="I831" t="s">
        <v>253</v>
      </c>
      <c r="J831">
        <v>2026</v>
      </c>
      <c r="K831">
        <v>7</v>
      </c>
      <c r="L831" t="s">
        <v>94</v>
      </c>
      <c r="M831" s="108">
        <v>304.50841137499998</v>
      </c>
      <c r="N831" s="108">
        <v>1</v>
      </c>
      <c r="O831" s="108">
        <v>304.50841137499998</v>
      </c>
      <c r="P831" t="s">
        <v>615</v>
      </c>
    </row>
    <row r="832" spans="1:16" x14ac:dyDescent="0.25">
      <c r="A832" t="s">
        <v>1005</v>
      </c>
      <c r="B832" t="s">
        <v>227</v>
      </c>
      <c r="C832" t="s">
        <v>133</v>
      </c>
      <c r="D832" t="s">
        <v>336</v>
      </c>
      <c r="E832" t="s">
        <v>105</v>
      </c>
      <c r="F832">
        <v>40700</v>
      </c>
      <c r="G832" t="s">
        <v>911</v>
      </c>
      <c r="I832" t="s">
        <v>144</v>
      </c>
      <c r="J832">
        <v>2026</v>
      </c>
      <c r="K832">
        <v>7</v>
      </c>
      <c r="L832" t="s">
        <v>94</v>
      </c>
      <c r="M832" s="108">
        <v>99.350743187500001</v>
      </c>
      <c r="N832" s="108">
        <v>1</v>
      </c>
      <c r="O832" s="108">
        <v>99.350743187500001</v>
      </c>
      <c r="P832" t="s">
        <v>615</v>
      </c>
    </row>
    <row r="833" spans="1:16" x14ac:dyDescent="0.25">
      <c r="A833" t="s">
        <v>1005</v>
      </c>
      <c r="B833" t="s">
        <v>227</v>
      </c>
      <c r="C833" t="s">
        <v>133</v>
      </c>
      <c r="D833" t="s">
        <v>336</v>
      </c>
      <c r="E833" t="s">
        <v>105</v>
      </c>
      <c r="F833">
        <v>40700</v>
      </c>
      <c r="G833" t="s">
        <v>911</v>
      </c>
      <c r="I833" t="s">
        <v>682</v>
      </c>
      <c r="J833">
        <v>2026</v>
      </c>
      <c r="K833">
        <v>7</v>
      </c>
      <c r="L833" t="s">
        <v>94</v>
      </c>
      <c r="M833" s="108">
        <v>99.350743187500001</v>
      </c>
      <c r="N833" s="108">
        <v>1</v>
      </c>
      <c r="O833" s="108">
        <v>99.350743187500001</v>
      </c>
      <c r="P833" t="s">
        <v>615</v>
      </c>
    </row>
    <row r="834" spans="1:16" x14ac:dyDescent="0.25">
      <c r="A834" t="s">
        <v>1005</v>
      </c>
      <c r="B834" t="s">
        <v>392</v>
      </c>
      <c r="C834" t="s">
        <v>133</v>
      </c>
      <c r="D834" t="s">
        <v>336</v>
      </c>
      <c r="E834" t="s">
        <v>93</v>
      </c>
      <c r="F834">
        <v>40700</v>
      </c>
      <c r="G834" t="s">
        <v>911</v>
      </c>
      <c r="I834" t="s">
        <v>658</v>
      </c>
      <c r="J834">
        <v>2026</v>
      </c>
      <c r="K834">
        <v>7</v>
      </c>
      <c r="L834" t="s">
        <v>94</v>
      </c>
      <c r="M834" s="108">
        <v>728.36311537500001</v>
      </c>
      <c r="N834" s="108">
        <v>1</v>
      </c>
      <c r="O834" s="108">
        <v>728.36311537500001</v>
      </c>
      <c r="P834" t="s">
        <v>615</v>
      </c>
    </row>
    <row r="835" spans="1:16" x14ac:dyDescent="0.25">
      <c r="A835" t="s">
        <v>1005</v>
      </c>
      <c r="B835" t="s">
        <v>392</v>
      </c>
      <c r="C835" t="s">
        <v>133</v>
      </c>
      <c r="D835" t="s">
        <v>336</v>
      </c>
      <c r="E835" t="s">
        <v>105</v>
      </c>
      <c r="F835">
        <v>40700</v>
      </c>
      <c r="G835" t="s">
        <v>911</v>
      </c>
      <c r="I835" t="s">
        <v>670</v>
      </c>
      <c r="J835">
        <v>2026</v>
      </c>
      <c r="K835">
        <v>7</v>
      </c>
      <c r="L835" t="s">
        <v>94</v>
      </c>
      <c r="M835" s="108">
        <v>99.350743187500001</v>
      </c>
      <c r="N835" s="108">
        <v>1</v>
      </c>
      <c r="O835" s="108">
        <v>99.350743187500001</v>
      </c>
      <c r="P835" t="s">
        <v>615</v>
      </c>
    </row>
    <row r="836" spans="1:16" x14ac:dyDescent="0.25">
      <c r="A836" t="s">
        <v>1005</v>
      </c>
      <c r="B836" t="s">
        <v>392</v>
      </c>
      <c r="C836" t="s">
        <v>133</v>
      </c>
      <c r="D836" t="s">
        <v>336</v>
      </c>
      <c r="E836" t="s">
        <v>93</v>
      </c>
      <c r="F836">
        <v>40700</v>
      </c>
      <c r="G836" t="s">
        <v>911</v>
      </c>
      <c r="I836" t="s">
        <v>253</v>
      </c>
      <c r="J836">
        <v>2026</v>
      </c>
      <c r="K836">
        <v>7</v>
      </c>
      <c r="L836" t="s">
        <v>94</v>
      </c>
      <c r="M836" s="108">
        <v>304.50841137499998</v>
      </c>
      <c r="N836" s="108">
        <v>1</v>
      </c>
      <c r="O836" s="108">
        <v>304.50841137499998</v>
      </c>
      <c r="P836" t="s">
        <v>615</v>
      </c>
    </row>
    <row r="837" spans="1:16" x14ac:dyDescent="0.25">
      <c r="A837" t="s">
        <v>1005</v>
      </c>
      <c r="B837" t="s">
        <v>392</v>
      </c>
      <c r="C837" t="s">
        <v>133</v>
      </c>
      <c r="D837" t="s">
        <v>336</v>
      </c>
      <c r="E837" t="s">
        <v>104</v>
      </c>
      <c r="F837">
        <v>40700</v>
      </c>
      <c r="G837" t="s">
        <v>911</v>
      </c>
      <c r="I837" t="s">
        <v>699</v>
      </c>
      <c r="J837">
        <v>2026</v>
      </c>
      <c r="K837">
        <v>7</v>
      </c>
      <c r="L837" t="s">
        <v>94</v>
      </c>
      <c r="M837" s="108">
        <v>52.981838000000003</v>
      </c>
      <c r="N837" s="108">
        <v>1</v>
      </c>
      <c r="O837" s="108">
        <v>52.981838000000003</v>
      </c>
      <c r="P837" t="s">
        <v>615</v>
      </c>
    </row>
    <row r="838" spans="1:16" x14ac:dyDescent="0.25">
      <c r="A838" t="s">
        <v>1005</v>
      </c>
      <c r="B838" t="s">
        <v>392</v>
      </c>
      <c r="C838" t="s">
        <v>133</v>
      </c>
      <c r="D838" t="s">
        <v>336</v>
      </c>
      <c r="E838" t="s">
        <v>104</v>
      </c>
      <c r="F838">
        <v>40700</v>
      </c>
      <c r="G838" t="s">
        <v>911</v>
      </c>
      <c r="I838" t="s">
        <v>120</v>
      </c>
      <c r="J838">
        <v>2026</v>
      </c>
      <c r="K838">
        <v>7</v>
      </c>
      <c r="L838" t="s">
        <v>94</v>
      </c>
      <c r="M838" s="108">
        <v>132.45459499999998</v>
      </c>
      <c r="N838" s="108">
        <v>1</v>
      </c>
      <c r="O838" s="108">
        <v>132.45459499999998</v>
      </c>
      <c r="P838" t="s">
        <v>615</v>
      </c>
    </row>
    <row r="839" spans="1:16" x14ac:dyDescent="0.25">
      <c r="A839" t="s">
        <v>1005</v>
      </c>
      <c r="B839" t="s">
        <v>229</v>
      </c>
      <c r="C839" t="s">
        <v>133</v>
      </c>
      <c r="D839" t="s">
        <v>336</v>
      </c>
      <c r="E839" t="s">
        <v>93</v>
      </c>
      <c r="F839">
        <v>40700</v>
      </c>
      <c r="G839" t="s">
        <v>911</v>
      </c>
      <c r="I839" t="s">
        <v>658</v>
      </c>
      <c r="J839">
        <v>2026</v>
      </c>
      <c r="K839">
        <v>7</v>
      </c>
      <c r="L839" t="s">
        <v>94</v>
      </c>
      <c r="M839" s="108">
        <v>242.78770512500003</v>
      </c>
      <c r="N839" s="108">
        <v>1</v>
      </c>
      <c r="O839" s="108">
        <v>242.78770512500003</v>
      </c>
      <c r="P839" t="s">
        <v>615</v>
      </c>
    </row>
    <row r="840" spans="1:16" x14ac:dyDescent="0.25">
      <c r="A840" t="s">
        <v>1005</v>
      </c>
      <c r="B840" t="s">
        <v>229</v>
      </c>
      <c r="C840" t="s">
        <v>133</v>
      </c>
      <c r="D840" t="s">
        <v>336</v>
      </c>
      <c r="E840" t="s">
        <v>105</v>
      </c>
      <c r="F840">
        <v>40700</v>
      </c>
      <c r="G840" t="s">
        <v>911</v>
      </c>
      <c r="I840" t="s">
        <v>670</v>
      </c>
      <c r="J840">
        <v>2026</v>
      </c>
      <c r="K840">
        <v>7</v>
      </c>
      <c r="L840" t="s">
        <v>94</v>
      </c>
      <c r="M840" s="108">
        <v>99.350743187500001</v>
      </c>
      <c r="N840" s="108">
        <v>1</v>
      </c>
      <c r="O840" s="108">
        <v>99.350743187500001</v>
      </c>
      <c r="P840" t="s">
        <v>615</v>
      </c>
    </row>
    <row r="841" spans="1:16" x14ac:dyDescent="0.25">
      <c r="A841" t="s">
        <v>1005</v>
      </c>
      <c r="B841" t="s">
        <v>229</v>
      </c>
      <c r="C841" t="s">
        <v>133</v>
      </c>
      <c r="D841" t="s">
        <v>336</v>
      </c>
      <c r="E841" t="s">
        <v>93</v>
      </c>
      <c r="F841">
        <v>40700</v>
      </c>
      <c r="G841" t="s">
        <v>911</v>
      </c>
      <c r="I841" t="s">
        <v>253</v>
      </c>
      <c r="J841">
        <v>2026</v>
      </c>
      <c r="K841">
        <v>7</v>
      </c>
      <c r="L841" t="s">
        <v>94</v>
      </c>
      <c r="M841" s="108">
        <v>304.50841137499998</v>
      </c>
      <c r="N841" s="108">
        <v>1</v>
      </c>
      <c r="O841" s="108">
        <v>304.50841137499998</v>
      </c>
      <c r="P841" t="s">
        <v>615</v>
      </c>
    </row>
    <row r="842" spans="1:16" x14ac:dyDescent="0.25">
      <c r="A842" t="s">
        <v>1005</v>
      </c>
      <c r="B842" t="s">
        <v>230</v>
      </c>
      <c r="C842" t="s">
        <v>133</v>
      </c>
      <c r="D842" t="s">
        <v>336</v>
      </c>
      <c r="E842" t="s">
        <v>93</v>
      </c>
      <c r="F842">
        <v>40700</v>
      </c>
      <c r="G842" t="s">
        <v>911</v>
      </c>
      <c r="I842" t="s">
        <v>658</v>
      </c>
      <c r="J842">
        <v>2026</v>
      </c>
      <c r="K842">
        <v>7</v>
      </c>
      <c r="L842" t="s">
        <v>94</v>
      </c>
      <c r="M842" s="108">
        <v>485.57541025000006</v>
      </c>
      <c r="N842" s="108">
        <v>1</v>
      </c>
      <c r="O842" s="108">
        <v>485.57541025000006</v>
      </c>
      <c r="P842" t="s">
        <v>615</v>
      </c>
    </row>
    <row r="843" spans="1:16" x14ac:dyDescent="0.25">
      <c r="A843" t="s">
        <v>1005</v>
      </c>
      <c r="B843" t="s">
        <v>230</v>
      </c>
      <c r="C843" t="s">
        <v>133</v>
      </c>
      <c r="D843" t="s">
        <v>336</v>
      </c>
      <c r="E843" t="s">
        <v>105</v>
      </c>
      <c r="F843">
        <v>40700</v>
      </c>
      <c r="G843" t="s">
        <v>911</v>
      </c>
      <c r="I843" t="s">
        <v>670</v>
      </c>
      <c r="J843">
        <v>2026</v>
      </c>
      <c r="K843">
        <v>7</v>
      </c>
      <c r="L843" t="s">
        <v>94</v>
      </c>
      <c r="M843" s="108">
        <v>198.701486375</v>
      </c>
      <c r="N843" s="108">
        <v>1</v>
      </c>
      <c r="O843" s="108">
        <v>198.701486375</v>
      </c>
      <c r="P843" t="s">
        <v>615</v>
      </c>
    </row>
    <row r="844" spans="1:16" x14ac:dyDescent="0.25">
      <c r="A844" t="s">
        <v>1005</v>
      </c>
      <c r="B844" t="s">
        <v>230</v>
      </c>
      <c r="C844" t="s">
        <v>133</v>
      </c>
      <c r="D844" t="s">
        <v>336</v>
      </c>
      <c r="E844" t="s">
        <v>93</v>
      </c>
      <c r="F844">
        <v>40700</v>
      </c>
      <c r="G844" t="s">
        <v>911</v>
      </c>
      <c r="I844" t="s">
        <v>253</v>
      </c>
      <c r="J844">
        <v>2026</v>
      </c>
      <c r="K844">
        <v>7</v>
      </c>
      <c r="L844" t="s">
        <v>94</v>
      </c>
      <c r="M844" s="108">
        <v>304.50841137499998</v>
      </c>
      <c r="N844" s="108">
        <v>1</v>
      </c>
      <c r="O844" s="108">
        <v>304.50841137499998</v>
      </c>
      <c r="P844" t="s">
        <v>615</v>
      </c>
    </row>
    <row r="845" spans="1:16" x14ac:dyDescent="0.25">
      <c r="A845" t="s">
        <v>1005</v>
      </c>
      <c r="B845" t="s">
        <v>710</v>
      </c>
      <c r="C845" t="s">
        <v>133</v>
      </c>
      <c r="D845" t="s">
        <v>336</v>
      </c>
      <c r="E845" t="s">
        <v>93</v>
      </c>
      <c r="F845">
        <v>40700</v>
      </c>
      <c r="G845" t="s">
        <v>911</v>
      </c>
      <c r="I845" t="s">
        <v>658</v>
      </c>
      <c r="J845">
        <v>2026</v>
      </c>
      <c r="K845">
        <v>7</v>
      </c>
      <c r="L845" t="s">
        <v>94</v>
      </c>
      <c r="M845" s="108">
        <v>364.1815576875</v>
      </c>
      <c r="N845" s="108">
        <v>1</v>
      </c>
      <c r="O845" s="108">
        <v>364.1815576875</v>
      </c>
      <c r="P845" t="s">
        <v>615</v>
      </c>
    </row>
    <row r="846" spans="1:16" x14ac:dyDescent="0.25">
      <c r="A846" t="s">
        <v>1005</v>
      </c>
      <c r="B846" t="s">
        <v>710</v>
      </c>
      <c r="C846" t="s">
        <v>133</v>
      </c>
      <c r="D846" t="s">
        <v>336</v>
      </c>
      <c r="E846" t="s">
        <v>93</v>
      </c>
      <c r="F846">
        <v>40700</v>
      </c>
      <c r="G846" t="s">
        <v>911</v>
      </c>
      <c r="I846" t="s">
        <v>253</v>
      </c>
      <c r="J846">
        <v>2026</v>
      </c>
      <c r="K846">
        <v>7</v>
      </c>
      <c r="L846" t="s">
        <v>94</v>
      </c>
      <c r="M846" s="108">
        <v>304.50841137499998</v>
      </c>
      <c r="N846" s="108">
        <v>1</v>
      </c>
      <c r="O846" s="108">
        <v>304.50841137499998</v>
      </c>
      <c r="P846" t="s">
        <v>615</v>
      </c>
    </row>
    <row r="847" spans="1:16" x14ac:dyDescent="0.25">
      <c r="A847" t="s">
        <v>1005</v>
      </c>
      <c r="B847" t="s">
        <v>232</v>
      </c>
      <c r="C847" t="s">
        <v>133</v>
      </c>
      <c r="D847" t="s">
        <v>336</v>
      </c>
      <c r="E847" t="s">
        <v>102</v>
      </c>
      <c r="F847">
        <v>40700</v>
      </c>
      <c r="G847" t="s">
        <v>911</v>
      </c>
      <c r="I847" t="s">
        <v>186</v>
      </c>
      <c r="J847">
        <v>2026</v>
      </c>
      <c r="K847">
        <v>7</v>
      </c>
      <c r="L847" t="s">
        <v>94</v>
      </c>
      <c r="M847" s="108">
        <v>1166.73688075</v>
      </c>
      <c r="N847" s="108">
        <v>1</v>
      </c>
      <c r="O847" s="108">
        <v>1166.73688075</v>
      </c>
      <c r="P847" t="s">
        <v>615</v>
      </c>
    </row>
    <row r="848" spans="1:16" x14ac:dyDescent="0.25">
      <c r="A848" t="s">
        <v>1005</v>
      </c>
      <c r="B848" t="s">
        <v>232</v>
      </c>
      <c r="C848" t="s">
        <v>133</v>
      </c>
      <c r="D848" t="s">
        <v>336</v>
      </c>
      <c r="E848" t="s">
        <v>93</v>
      </c>
      <c r="F848">
        <v>40700</v>
      </c>
      <c r="G848" t="s">
        <v>911</v>
      </c>
      <c r="I848" t="s">
        <v>668</v>
      </c>
      <c r="J848">
        <v>2026</v>
      </c>
      <c r="K848">
        <v>7</v>
      </c>
      <c r="L848" t="s">
        <v>94</v>
      </c>
      <c r="M848" s="108">
        <v>1261.4536725</v>
      </c>
      <c r="N848" s="108">
        <v>1</v>
      </c>
      <c r="O848" s="108">
        <v>1261.4536725</v>
      </c>
      <c r="P848" t="s">
        <v>615</v>
      </c>
    </row>
    <row r="849" spans="1:16" x14ac:dyDescent="0.25">
      <c r="A849" t="s">
        <v>1005</v>
      </c>
      <c r="B849" t="s">
        <v>232</v>
      </c>
      <c r="C849" t="s">
        <v>133</v>
      </c>
      <c r="D849" t="s">
        <v>336</v>
      </c>
      <c r="E849" t="s">
        <v>93</v>
      </c>
      <c r="F849">
        <v>40700</v>
      </c>
      <c r="G849" t="s">
        <v>911</v>
      </c>
      <c r="I849" t="s">
        <v>658</v>
      </c>
      <c r="J849">
        <v>2026</v>
      </c>
      <c r="K849">
        <v>7</v>
      </c>
      <c r="L849" t="s">
        <v>94</v>
      </c>
      <c r="M849" s="108">
        <v>242.78770512500003</v>
      </c>
      <c r="N849" s="108">
        <v>1</v>
      </c>
      <c r="O849" s="108">
        <v>242.78770512500003</v>
      </c>
      <c r="P849" t="s">
        <v>615</v>
      </c>
    </row>
    <row r="850" spans="1:16" x14ac:dyDescent="0.25">
      <c r="A850" t="s">
        <v>1005</v>
      </c>
      <c r="B850" t="s">
        <v>232</v>
      </c>
      <c r="C850" t="s">
        <v>133</v>
      </c>
      <c r="D850" t="s">
        <v>336</v>
      </c>
      <c r="E850" t="s">
        <v>105</v>
      </c>
      <c r="F850">
        <v>40700</v>
      </c>
      <c r="G850" t="s">
        <v>911</v>
      </c>
      <c r="I850" t="s">
        <v>670</v>
      </c>
      <c r="J850">
        <v>2026</v>
      </c>
      <c r="K850">
        <v>7</v>
      </c>
      <c r="L850" t="s">
        <v>94</v>
      </c>
      <c r="M850" s="108">
        <v>496.75371593750003</v>
      </c>
      <c r="N850" s="108">
        <v>1</v>
      </c>
      <c r="O850" s="108">
        <v>496.75371593750003</v>
      </c>
      <c r="P850" t="s">
        <v>615</v>
      </c>
    </row>
    <row r="851" spans="1:16" x14ac:dyDescent="0.25">
      <c r="A851" t="s">
        <v>1005</v>
      </c>
      <c r="B851" t="s">
        <v>232</v>
      </c>
      <c r="C851" t="s">
        <v>133</v>
      </c>
      <c r="D851" t="s">
        <v>336</v>
      </c>
      <c r="E851" t="s">
        <v>93</v>
      </c>
      <c r="F851">
        <v>40700</v>
      </c>
      <c r="G851" t="s">
        <v>911</v>
      </c>
      <c r="I851" t="s">
        <v>142</v>
      </c>
      <c r="J851">
        <v>2026</v>
      </c>
      <c r="K851">
        <v>7</v>
      </c>
      <c r="L851" t="s">
        <v>94</v>
      </c>
      <c r="M851" s="108">
        <v>246.00110062499999</v>
      </c>
      <c r="N851" s="108">
        <v>1</v>
      </c>
      <c r="O851" s="108">
        <v>246.00110062499999</v>
      </c>
      <c r="P851" t="s">
        <v>615</v>
      </c>
    </row>
    <row r="852" spans="1:16" x14ac:dyDescent="0.25">
      <c r="A852" t="s">
        <v>1005</v>
      </c>
      <c r="B852" t="s">
        <v>232</v>
      </c>
      <c r="C852" t="s">
        <v>133</v>
      </c>
      <c r="D852" t="s">
        <v>336</v>
      </c>
      <c r="E852" t="s">
        <v>93</v>
      </c>
      <c r="F852">
        <v>40700</v>
      </c>
      <c r="G852" t="s">
        <v>911</v>
      </c>
      <c r="I852" t="s">
        <v>253</v>
      </c>
      <c r="J852">
        <v>2026</v>
      </c>
      <c r="K852">
        <v>7</v>
      </c>
      <c r="L852" t="s">
        <v>94</v>
      </c>
      <c r="M852" s="108">
        <v>304.50841137499998</v>
      </c>
      <c r="N852" s="108">
        <v>1</v>
      </c>
      <c r="O852" s="108">
        <v>304.50841137499998</v>
      </c>
      <c r="P852" t="s">
        <v>615</v>
      </c>
    </row>
    <row r="853" spans="1:16" x14ac:dyDescent="0.25">
      <c r="A853" t="s">
        <v>1005</v>
      </c>
      <c r="B853" t="s">
        <v>232</v>
      </c>
      <c r="C853" t="s">
        <v>133</v>
      </c>
      <c r="D853" t="s">
        <v>336</v>
      </c>
      <c r="E853" t="s">
        <v>101</v>
      </c>
      <c r="F853">
        <v>40700</v>
      </c>
      <c r="G853" t="s">
        <v>911</v>
      </c>
      <c r="I853" t="s">
        <v>269</v>
      </c>
      <c r="J853">
        <v>2026</v>
      </c>
      <c r="K853">
        <v>7</v>
      </c>
      <c r="L853" t="s">
        <v>94</v>
      </c>
      <c r="M853" s="108">
        <v>4651.5601999999999</v>
      </c>
      <c r="N853" s="108">
        <v>1</v>
      </c>
      <c r="O853" s="108">
        <v>4651.5601999999999</v>
      </c>
      <c r="P853" t="s">
        <v>615</v>
      </c>
    </row>
    <row r="854" spans="1:16" x14ac:dyDescent="0.25">
      <c r="A854" t="s">
        <v>1005</v>
      </c>
      <c r="B854" t="s">
        <v>233</v>
      </c>
      <c r="C854" t="s">
        <v>133</v>
      </c>
      <c r="D854" t="s">
        <v>336</v>
      </c>
      <c r="E854" t="s">
        <v>93</v>
      </c>
      <c r="F854">
        <v>40700</v>
      </c>
      <c r="G854" t="s">
        <v>911</v>
      </c>
      <c r="I854" t="s">
        <v>658</v>
      </c>
      <c r="J854">
        <v>2026</v>
      </c>
      <c r="K854">
        <v>7</v>
      </c>
      <c r="L854" t="s">
        <v>94</v>
      </c>
      <c r="M854" s="108">
        <v>1699.513935875</v>
      </c>
      <c r="N854" s="108">
        <v>1</v>
      </c>
      <c r="O854" s="108">
        <v>1699.513935875</v>
      </c>
      <c r="P854" t="s">
        <v>615</v>
      </c>
    </row>
    <row r="855" spans="1:16" x14ac:dyDescent="0.25">
      <c r="A855" t="s">
        <v>1005</v>
      </c>
      <c r="B855" t="s">
        <v>233</v>
      </c>
      <c r="C855" t="s">
        <v>133</v>
      </c>
      <c r="D855" t="s">
        <v>336</v>
      </c>
      <c r="E855" t="s">
        <v>93</v>
      </c>
      <c r="F855">
        <v>40700</v>
      </c>
      <c r="G855" t="s">
        <v>911</v>
      </c>
      <c r="I855" t="s">
        <v>253</v>
      </c>
      <c r="J855">
        <v>2026</v>
      </c>
      <c r="K855">
        <v>7</v>
      </c>
      <c r="L855" t="s">
        <v>94</v>
      </c>
      <c r="M855" s="108">
        <v>304.50841137499998</v>
      </c>
      <c r="N855" s="108">
        <v>1</v>
      </c>
      <c r="O855" s="108">
        <v>304.50841137499998</v>
      </c>
      <c r="P855" t="s">
        <v>615</v>
      </c>
    </row>
    <row r="856" spans="1:16" x14ac:dyDescent="0.25">
      <c r="A856" t="s">
        <v>1005</v>
      </c>
      <c r="B856" t="s">
        <v>234</v>
      </c>
      <c r="C856" t="s">
        <v>133</v>
      </c>
      <c r="D856" t="s">
        <v>336</v>
      </c>
      <c r="E856" t="s">
        <v>102</v>
      </c>
      <c r="F856">
        <v>40700</v>
      </c>
      <c r="G856" t="s">
        <v>911</v>
      </c>
      <c r="I856" t="s">
        <v>186</v>
      </c>
      <c r="J856">
        <v>2026</v>
      </c>
      <c r="K856">
        <v>7</v>
      </c>
      <c r="L856" t="s">
        <v>94</v>
      </c>
      <c r="M856" s="108">
        <v>1887.9874195</v>
      </c>
      <c r="N856" s="108">
        <v>1</v>
      </c>
      <c r="O856" s="108">
        <v>1887.9874195</v>
      </c>
      <c r="P856" t="s">
        <v>615</v>
      </c>
    </row>
    <row r="857" spans="1:16" x14ac:dyDescent="0.25">
      <c r="A857" t="s">
        <v>1005</v>
      </c>
      <c r="B857" t="s">
        <v>234</v>
      </c>
      <c r="C857" t="s">
        <v>133</v>
      </c>
      <c r="D857" t="s">
        <v>336</v>
      </c>
      <c r="E857" t="s">
        <v>93</v>
      </c>
      <c r="F857">
        <v>40700</v>
      </c>
      <c r="G857" t="s">
        <v>911</v>
      </c>
      <c r="I857" t="s">
        <v>658</v>
      </c>
      <c r="J857">
        <v>2026</v>
      </c>
      <c r="K857">
        <v>7</v>
      </c>
      <c r="L857" t="s">
        <v>94</v>
      </c>
      <c r="M857" s="108">
        <v>485.57541025000006</v>
      </c>
      <c r="N857" s="108">
        <v>1</v>
      </c>
      <c r="O857" s="108">
        <v>485.57541025000006</v>
      </c>
      <c r="P857" t="s">
        <v>615</v>
      </c>
    </row>
    <row r="858" spans="1:16" x14ac:dyDescent="0.25">
      <c r="A858" t="s">
        <v>1005</v>
      </c>
      <c r="B858" t="s">
        <v>234</v>
      </c>
      <c r="C858" t="s">
        <v>133</v>
      </c>
      <c r="D858" t="s">
        <v>336</v>
      </c>
      <c r="E858" t="s">
        <v>105</v>
      </c>
      <c r="F858">
        <v>40700</v>
      </c>
      <c r="G858" t="s">
        <v>911</v>
      </c>
      <c r="I858" t="s">
        <v>670</v>
      </c>
      <c r="J858">
        <v>2026</v>
      </c>
      <c r="K858">
        <v>7</v>
      </c>
      <c r="L858" t="s">
        <v>94</v>
      </c>
      <c r="M858" s="108">
        <v>695.45520231250009</v>
      </c>
      <c r="N858" s="108">
        <v>1</v>
      </c>
      <c r="O858" s="108">
        <v>695.45520231250009</v>
      </c>
      <c r="P858" t="s">
        <v>615</v>
      </c>
    </row>
    <row r="859" spans="1:16" x14ac:dyDescent="0.25">
      <c r="A859" t="s">
        <v>1005</v>
      </c>
      <c r="B859" t="s">
        <v>234</v>
      </c>
      <c r="C859" t="s">
        <v>133</v>
      </c>
      <c r="D859" t="s">
        <v>336</v>
      </c>
      <c r="E859" t="s">
        <v>93</v>
      </c>
      <c r="F859">
        <v>40700</v>
      </c>
      <c r="G859" t="s">
        <v>911</v>
      </c>
      <c r="I859" t="s">
        <v>142</v>
      </c>
      <c r="J859">
        <v>2026</v>
      </c>
      <c r="K859">
        <v>7</v>
      </c>
      <c r="L859" t="s">
        <v>94</v>
      </c>
      <c r="M859" s="108">
        <v>369.00165093749996</v>
      </c>
      <c r="N859" s="108">
        <v>1</v>
      </c>
      <c r="O859" s="108">
        <v>369.00165093749996</v>
      </c>
      <c r="P859" t="s">
        <v>615</v>
      </c>
    </row>
    <row r="860" spans="1:16" x14ac:dyDescent="0.25">
      <c r="A860" t="s">
        <v>1005</v>
      </c>
      <c r="B860" t="s">
        <v>234</v>
      </c>
      <c r="C860" t="s">
        <v>133</v>
      </c>
      <c r="D860" t="s">
        <v>336</v>
      </c>
      <c r="E860" t="s">
        <v>93</v>
      </c>
      <c r="F860">
        <v>40700</v>
      </c>
      <c r="G860" t="s">
        <v>911</v>
      </c>
      <c r="I860" t="s">
        <v>253</v>
      </c>
      <c r="J860">
        <v>2026</v>
      </c>
      <c r="K860">
        <v>7</v>
      </c>
      <c r="L860" t="s">
        <v>94</v>
      </c>
      <c r="M860" s="108">
        <v>304.50841137499998</v>
      </c>
      <c r="N860" s="108">
        <v>1</v>
      </c>
      <c r="O860" s="108">
        <v>304.50841137499998</v>
      </c>
      <c r="P860" t="s">
        <v>615</v>
      </c>
    </row>
    <row r="861" spans="1:16" x14ac:dyDescent="0.25">
      <c r="A861" t="s">
        <v>1005</v>
      </c>
      <c r="B861" t="s">
        <v>711</v>
      </c>
      <c r="C861" t="s">
        <v>133</v>
      </c>
      <c r="D861" t="s">
        <v>336</v>
      </c>
      <c r="E861" t="s">
        <v>93</v>
      </c>
      <c r="F861">
        <v>40700</v>
      </c>
      <c r="G861" t="s">
        <v>911</v>
      </c>
      <c r="I861" t="s">
        <v>658</v>
      </c>
      <c r="J861">
        <v>2026</v>
      </c>
      <c r="K861">
        <v>7</v>
      </c>
      <c r="L861" t="s">
        <v>94</v>
      </c>
      <c r="M861" s="108">
        <v>364.1815576875</v>
      </c>
      <c r="N861" s="108">
        <v>1</v>
      </c>
      <c r="O861" s="108">
        <v>364.1815576875</v>
      </c>
      <c r="P861" t="s">
        <v>615</v>
      </c>
    </row>
    <row r="862" spans="1:16" x14ac:dyDescent="0.25">
      <c r="A862" t="s">
        <v>1005</v>
      </c>
      <c r="B862" t="s">
        <v>711</v>
      </c>
      <c r="C862" t="s">
        <v>133</v>
      </c>
      <c r="D862" t="s">
        <v>336</v>
      </c>
      <c r="E862" t="s">
        <v>93</v>
      </c>
      <c r="F862">
        <v>40700</v>
      </c>
      <c r="G862" t="s">
        <v>911</v>
      </c>
      <c r="I862" t="s">
        <v>253</v>
      </c>
      <c r="J862">
        <v>2026</v>
      </c>
      <c r="K862">
        <v>7</v>
      </c>
      <c r="L862" t="s">
        <v>94</v>
      </c>
      <c r="M862" s="108">
        <v>304.50841137499998</v>
      </c>
      <c r="N862" s="108">
        <v>1</v>
      </c>
      <c r="O862" s="108">
        <v>304.50841137499998</v>
      </c>
      <c r="P862" t="s">
        <v>615</v>
      </c>
    </row>
    <row r="863" spans="1:16" x14ac:dyDescent="0.25">
      <c r="A863" t="s">
        <v>1005</v>
      </c>
      <c r="B863" t="s">
        <v>236</v>
      </c>
      <c r="C863" t="s">
        <v>133</v>
      </c>
      <c r="D863" t="s">
        <v>336</v>
      </c>
      <c r="E863" t="s">
        <v>102</v>
      </c>
      <c r="F863">
        <v>40700</v>
      </c>
      <c r="G863" t="s">
        <v>911</v>
      </c>
      <c r="I863" t="s">
        <v>186</v>
      </c>
      <c r="J863">
        <v>2026</v>
      </c>
      <c r="K863">
        <v>7</v>
      </c>
      <c r="L863" t="s">
        <v>94</v>
      </c>
      <c r="M863" s="108">
        <v>2235.484792625</v>
      </c>
      <c r="N863" s="108">
        <v>1</v>
      </c>
      <c r="O863" s="108">
        <v>2235.484792625</v>
      </c>
      <c r="P863" t="s">
        <v>615</v>
      </c>
    </row>
    <row r="864" spans="1:16" x14ac:dyDescent="0.25">
      <c r="A864" t="s">
        <v>1005</v>
      </c>
      <c r="B864" t="s">
        <v>236</v>
      </c>
      <c r="C864" t="s">
        <v>133</v>
      </c>
      <c r="D864" t="s">
        <v>336</v>
      </c>
      <c r="E864" t="s">
        <v>93</v>
      </c>
      <c r="F864">
        <v>40700</v>
      </c>
      <c r="G864" t="s">
        <v>911</v>
      </c>
      <c r="I864" t="s">
        <v>658</v>
      </c>
      <c r="J864">
        <v>2026</v>
      </c>
      <c r="K864">
        <v>7</v>
      </c>
      <c r="L864" t="s">
        <v>94</v>
      </c>
      <c r="M864" s="108">
        <v>971.15082050000012</v>
      </c>
      <c r="N864" s="108">
        <v>1</v>
      </c>
      <c r="O864" s="108">
        <v>971.15082050000012</v>
      </c>
      <c r="P864" t="s">
        <v>615</v>
      </c>
    </row>
    <row r="865" spans="1:16" x14ac:dyDescent="0.25">
      <c r="A865" t="s">
        <v>1005</v>
      </c>
      <c r="B865" t="s">
        <v>236</v>
      </c>
      <c r="C865" t="s">
        <v>133</v>
      </c>
      <c r="D865" t="s">
        <v>336</v>
      </c>
      <c r="E865" t="s">
        <v>105</v>
      </c>
      <c r="F865">
        <v>40700</v>
      </c>
      <c r="G865" t="s">
        <v>911</v>
      </c>
      <c r="I865" t="s">
        <v>670</v>
      </c>
      <c r="J865">
        <v>2026</v>
      </c>
      <c r="K865">
        <v>7</v>
      </c>
      <c r="L865" t="s">
        <v>94</v>
      </c>
      <c r="M865" s="108">
        <v>496.75371593750003</v>
      </c>
      <c r="N865" s="108">
        <v>1</v>
      </c>
      <c r="O865" s="108">
        <v>496.75371593750003</v>
      </c>
      <c r="P865" t="s">
        <v>615</v>
      </c>
    </row>
    <row r="866" spans="1:16" x14ac:dyDescent="0.25">
      <c r="A866" t="s">
        <v>1005</v>
      </c>
      <c r="B866" t="s">
        <v>236</v>
      </c>
      <c r="C866" t="s">
        <v>133</v>
      </c>
      <c r="D866" t="s">
        <v>336</v>
      </c>
      <c r="E866" t="s">
        <v>93</v>
      </c>
      <c r="F866">
        <v>40700</v>
      </c>
      <c r="G866" t="s">
        <v>911</v>
      </c>
      <c r="I866" t="s">
        <v>142</v>
      </c>
      <c r="J866">
        <v>2026</v>
      </c>
      <c r="K866">
        <v>7</v>
      </c>
      <c r="L866" t="s">
        <v>94</v>
      </c>
      <c r="M866" s="108">
        <v>1107.0049528125001</v>
      </c>
      <c r="N866" s="108">
        <v>1</v>
      </c>
      <c r="O866" s="108">
        <v>1107.0049528125001</v>
      </c>
      <c r="P866" t="s">
        <v>615</v>
      </c>
    </row>
    <row r="867" spans="1:16" x14ac:dyDescent="0.25">
      <c r="A867" t="s">
        <v>1005</v>
      </c>
      <c r="B867" t="s">
        <v>236</v>
      </c>
      <c r="C867" t="s">
        <v>133</v>
      </c>
      <c r="D867" t="s">
        <v>336</v>
      </c>
      <c r="E867" t="s">
        <v>93</v>
      </c>
      <c r="F867">
        <v>40700</v>
      </c>
      <c r="G867" t="s">
        <v>911</v>
      </c>
      <c r="I867" t="s">
        <v>253</v>
      </c>
      <c r="J867">
        <v>2026</v>
      </c>
      <c r="K867">
        <v>7</v>
      </c>
      <c r="L867" t="s">
        <v>94</v>
      </c>
      <c r="M867" s="108">
        <v>304.50841137499998</v>
      </c>
      <c r="N867" s="108">
        <v>1</v>
      </c>
      <c r="O867" s="108">
        <v>304.50841137499998</v>
      </c>
      <c r="P867" t="s">
        <v>615</v>
      </c>
    </row>
    <row r="868" spans="1:16" x14ac:dyDescent="0.25">
      <c r="A868" t="s">
        <v>1005</v>
      </c>
      <c r="B868" t="s">
        <v>3172</v>
      </c>
      <c r="C868" t="s">
        <v>133</v>
      </c>
      <c r="D868" t="s">
        <v>336</v>
      </c>
      <c r="E868" t="s">
        <v>93</v>
      </c>
      <c r="F868">
        <v>40700</v>
      </c>
      <c r="G868" t="s">
        <v>911</v>
      </c>
      <c r="I868" t="s">
        <v>668</v>
      </c>
      <c r="J868">
        <v>2026</v>
      </c>
      <c r="K868">
        <v>7</v>
      </c>
      <c r="L868" t="s">
        <v>94</v>
      </c>
      <c r="M868" s="108">
        <v>1261.4536725</v>
      </c>
      <c r="N868" s="108">
        <v>1</v>
      </c>
      <c r="O868" s="108">
        <v>1261.4536725</v>
      </c>
      <c r="P868" t="s">
        <v>615</v>
      </c>
    </row>
    <row r="869" spans="1:16" x14ac:dyDescent="0.25">
      <c r="A869" t="s">
        <v>1005</v>
      </c>
      <c r="B869" t="s">
        <v>3172</v>
      </c>
      <c r="C869" t="s">
        <v>133</v>
      </c>
      <c r="D869" t="s">
        <v>336</v>
      </c>
      <c r="E869" t="s">
        <v>93</v>
      </c>
      <c r="F869">
        <v>40700</v>
      </c>
      <c r="G869" t="s">
        <v>911</v>
      </c>
      <c r="I869" t="s">
        <v>658</v>
      </c>
      <c r="J869">
        <v>2026</v>
      </c>
      <c r="K869">
        <v>7</v>
      </c>
      <c r="L869" t="s">
        <v>94</v>
      </c>
      <c r="M869" s="108">
        <v>242.78770512500003</v>
      </c>
      <c r="N869" s="108">
        <v>1</v>
      </c>
      <c r="O869" s="108">
        <v>242.78770512500003</v>
      </c>
      <c r="P869" t="s">
        <v>615</v>
      </c>
    </row>
    <row r="870" spans="1:16" x14ac:dyDescent="0.25">
      <c r="A870" t="s">
        <v>1005</v>
      </c>
      <c r="B870" t="s">
        <v>3172</v>
      </c>
      <c r="C870" t="s">
        <v>133</v>
      </c>
      <c r="D870" t="s">
        <v>336</v>
      </c>
      <c r="E870" t="s">
        <v>93</v>
      </c>
      <c r="F870">
        <v>40700</v>
      </c>
      <c r="G870" t="s">
        <v>911</v>
      </c>
      <c r="I870" t="s">
        <v>253</v>
      </c>
      <c r="J870">
        <v>2026</v>
      </c>
      <c r="K870">
        <v>7</v>
      </c>
      <c r="L870" t="s">
        <v>94</v>
      </c>
      <c r="M870" s="108">
        <v>304.50841137499998</v>
      </c>
      <c r="N870" s="108">
        <v>1</v>
      </c>
      <c r="O870" s="108">
        <v>304.50841137499998</v>
      </c>
      <c r="P870" t="s">
        <v>615</v>
      </c>
    </row>
    <row r="871" spans="1:16" x14ac:dyDescent="0.25">
      <c r="A871" t="s">
        <v>1005</v>
      </c>
      <c r="B871" t="s">
        <v>3172</v>
      </c>
      <c r="C871" t="s">
        <v>133</v>
      </c>
      <c r="D871" t="s">
        <v>336</v>
      </c>
      <c r="E871" t="s">
        <v>101</v>
      </c>
      <c r="F871">
        <v>40700</v>
      </c>
      <c r="G871" t="s">
        <v>911</v>
      </c>
      <c r="I871" t="s">
        <v>269</v>
      </c>
      <c r="J871">
        <v>2026</v>
      </c>
      <c r="K871">
        <v>7</v>
      </c>
      <c r="L871" t="s">
        <v>94</v>
      </c>
      <c r="M871" s="108">
        <v>21176.305500000002</v>
      </c>
      <c r="N871" s="108">
        <v>1</v>
      </c>
      <c r="O871" s="108">
        <v>21176.305500000002</v>
      </c>
      <c r="P871" t="s">
        <v>615</v>
      </c>
    </row>
    <row r="872" spans="1:16" x14ac:dyDescent="0.25">
      <c r="A872" t="s">
        <v>1005</v>
      </c>
      <c r="B872" t="s">
        <v>3172</v>
      </c>
      <c r="C872" t="s">
        <v>133</v>
      </c>
      <c r="D872" t="s">
        <v>336</v>
      </c>
      <c r="E872" t="s">
        <v>93</v>
      </c>
      <c r="F872">
        <v>40700</v>
      </c>
      <c r="G872" t="s">
        <v>911</v>
      </c>
      <c r="I872" t="s">
        <v>627</v>
      </c>
      <c r="J872">
        <v>2026</v>
      </c>
      <c r="K872">
        <v>7</v>
      </c>
      <c r="L872" t="s">
        <v>94</v>
      </c>
      <c r="M872" s="108">
        <v>473.05492412500007</v>
      </c>
      <c r="N872" s="108">
        <v>1</v>
      </c>
      <c r="O872" s="108">
        <v>473.05492412500007</v>
      </c>
      <c r="P872" t="s">
        <v>615</v>
      </c>
    </row>
    <row r="873" spans="1:16" x14ac:dyDescent="0.25">
      <c r="A873" t="s">
        <v>1005</v>
      </c>
      <c r="B873" t="s">
        <v>712</v>
      </c>
      <c r="C873" t="s">
        <v>133</v>
      </c>
      <c r="D873" t="s">
        <v>336</v>
      </c>
      <c r="E873" t="s">
        <v>93</v>
      </c>
      <c r="F873">
        <v>40700</v>
      </c>
      <c r="G873" t="s">
        <v>911</v>
      </c>
      <c r="I873" t="s">
        <v>253</v>
      </c>
      <c r="J873">
        <v>2026</v>
      </c>
      <c r="K873">
        <v>7</v>
      </c>
      <c r="L873" t="s">
        <v>94</v>
      </c>
      <c r="M873" s="108">
        <v>304.50841137499998</v>
      </c>
      <c r="N873" s="108">
        <v>1</v>
      </c>
      <c r="O873" s="108">
        <v>304.50841137499998</v>
      </c>
      <c r="P873" t="s">
        <v>615</v>
      </c>
    </row>
    <row r="874" spans="1:16" x14ac:dyDescent="0.25">
      <c r="A874" t="s">
        <v>1005</v>
      </c>
      <c r="B874" t="s">
        <v>712</v>
      </c>
      <c r="C874" t="s">
        <v>133</v>
      </c>
      <c r="D874" t="s">
        <v>336</v>
      </c>
      <c r="E874" t="s">
        <v>93</v>
      </c>
      <c r="F874">
        <v>40700</v>
      </c>
      <c r="G874" t="s">
        <v>911</v>
      </c>
      <c r="I874" t="s">
        <v>240</v>
      </c>
      <c r="J874">
        <v>2026</v>
      </c>
      <c r="K874">
        <v>7</v>
      </c>
      <c r="L874" t="s">
        <v>94</v>
      </c>
      <c r="M874" s="108">
        <v>1968.0088049999999</v>
      </c>
      <c r="N874" s="108">
        <v>1</v>
      </c>
      <c r="O874" s="108">
        <v>1968.0088049999999</v>
      </c>
      <c r="P874" t="s">
        <v>615</v>
      </c>
    </row>
    <row r="875" spans="1:16" x14ac:dyDescent="0.25">
      <c r="A875" t="s">
        <v>1005</v>
      </c>
      <c r="B875" t="s">
        <v>712</v>
      </c>
      <c r="C875" t="s">
        <v>133</v>
      </c>
      <c r="D875" t="s">
        <v>336</v>
      </c>
      <c r="E875" t="s">
        <v>105</v>
      </c>
      <c r="F875">
        <v>40700</v>
      </c>
      <c r="G875" t="s">
        <v>911</v>
      </c>
      <c r="I875" t="s">
        <v>144</v>
      </c>
      <c r="J875">
        <v>2026</v>
      </c>
      <c r="K875">
        <v>7</v>
      </c>
      <c r="L875" t="s">
        <v>94</v>
      </c>
      <c r="M875" s="108">
        <v>2881.1715524374999</v>
      </c>
      <c r="N875" s="108">
        <v>1</v>
      </c>
      <c r="O875" s="108">
        <v>2881.1715524374999</v>
      </c>
      <c r="P875" t="s">
        <v>615</v>
      </c>
    </row>
    <row r="876" spans="1:16" x14ac:dyDescent="0.25">
      <c r="A876" t="s">
        <v>1005</v>
      </c>
      <c r="B876" t="s">
        <v>712</v>
      </c>
      <c r="C876" t="s">
        <v>133</v>
      </c>
      <c r="D876" t="s">
        <v>336</v>
      </c>
      <c r="E876" t="s">
        <v>105</v>
      </c>
      <c r="F876">
        <v>40700</v>
      </c>
      <c r="G876" t="s">
        <v>911</v>
      </c>
      <c r="I876" t="s">
        <v>158</v>
      </c>
      <c r="J876">
        <v>2026</v>
      </c>
      <c r="K876">
        <v>7</v>
      </c>
      <c r="L876" t="s">
        <v>94</v>
      </c>
      <c r="M876" s="108">
        <v>851.45183812500011</v>
      </c>
      <c r="N876" s="108">
        <v>1</v>
      </c>
      <c r="O876" s="108">
        <v>851.45183812500011</v>
      </c>
      <c r="P876" t="s">
        <v>615</v>
      </c>
    </row>
    <row r="877" spans="1:16" x14ac:dyDescent="0.25">
      <c r="A877" t="s">
        <v>1005</v>
      </c>
      <c r="B877" t="s">
        <v>3197</v>
      </c>
      <c r="C877" t="s">
        <v>133</v>
      </c>
      <c r="D877" t="s">
        <v>336</v>
      </c>
      <c r="E877" t="s">
        <v>93</v>
      </c>
      <c r="F877">
        <v>40700</v>
      </c>
      <c r="G877" t="s">
        <v>911</v>
      </c>
      <c r="I877" t="s">
        <v>658</v>
      </c>
      <c r="J877">
        <v>2026</v>
      </c>
      <c r="K877">
        <v>7</v>
      </c>
      <c r="L877" t="s">
        <v>94</v>
      </c>
      <c r="M877" s="108">
        <v>606.96926281250001</v>
      </c>
      <c r="N877" s="108">
        <v>1</v>
      </c>
      <c r="O877" s="108">
        <v>606.96926281250001</v>
      </c>
      <c r="P877" t="s">
        <v>615</v>
      </c>
    </row>
    <row r="878" spans="1:16" x14ac:dyDescent="0.25">
      <c r="A878" t="s">
        <v>1005</v>
      </c>
      <c r="B878" t="s">
        <v>3197</v>
      </c>
      <c r="C878" t="s">
        <v>133</v>
      </c>
      <c r="D878" t="s">
        <v>336</v>
      </c>
      <c r="E878" t="s">
        <v>93</v>
      </c>
      <c r="F878">
        <v>40700</v>
      </c>
      <c r="G878" t="s">
        <v>911</v>
      </c>
      <c r="I878" t="s">
        <v>253</v>
      </c>
      <c r="J878">
        <v>2026</v>
      </c>
      <c r="K878">
        <v>7</v>
      </c>
      <c r="L878" t="s">
        <v>94</v>
      </c>
      <c r="M878" s="108">
        <v>304.50841137499998</v>
      </c>
      <c r="N878" s="108">
        <v>1</v>
      </c>
      <c r="O878" s="108">
        <v>304.50841137499998</v>
      </c>
      <c r="P878" t="s">
        <v>615</v>
      </c>
    </row>
    <row r="879" spans="1:16" x14ac:dyDescent="0.25">
      <c r="A879" t="s">
        <v>1005</v>
      </c>
      <c r="B879" t="s">
        <v>3197</v>
      </c>
      <c r="C879" t="s">
        <v>133</v>
      </c>
      <c r="D879" t="s">
        <v>336</v>
      </c>
      <c r="E879" t="s">
        <v>93</v>
      </c>
      <c r="F879">
        <v>40700</v>
      </c>
      <c r="G879" t="s">
        <v>911</v>
      </c>
      <c r="I879" t="s">
        <v>627</v>
      </c>
      <c r="J879">
        <v>2026</v>
      </c>
      <c r="K879">
        <v>7</v>
      </c>
      <c r="L879" t="s">
        <v>94</v>
      </c>
      <c r="M879" s="108">
        <v>473.05492412500007</v>
      </c>
      <c r="N879" s="108">
        <v>1</v>
      </c>
      <c r="O879" s="108">
        <v>473.05492412500007</v>
      </c>
      <c r="P879" t="s">
        <v>615</v>
      </c>
    </row>
    <row r="880" spans="1:16" x14ac:dyDescent="0.25">
      <c r="A880" t="s">
        <v>1005</v>
      </c>
      <c r="B880" t="s">
        <v>238</v>
      </c>
      <c r="C880" t="s">
        <v>133</v>
      </c>
      <c r="D880" t="s">
        <v>336</v>
      </c>
      <c r="E880" t="s">
        <v>93</v>
      </c>
      <c r="F880">
        <v>40700</v>
      </c>
      <c r="G880" t="s">
        <v>911</v>
      </c>
      <c r="I880" t="s">
        <v>658</v>
      </c>
      <c r="J880">
        <v>2026</v>
      </c>
      <c r="K880">
        <v>7</v>
      </c>
      <c r="L880" t="s">
        <v>94</v>
      </c>
      <c r="M880" s="108">
        <v>485.57541025000006</v>
      </c>
      <c r="N880" s="108">
        <v>1</v>
      </c>
      <c r="O880" s="108">
        <v>485.57541025000006</v>
      </c>
      <c r="P880" t="s">
        <v>615</v>
      </c>
    </row>
    <row r="881" spans="1:16" x14ac:dyDescent="0.25">
      <c r="A881" t="s">
        <v>1005</v>
      </c>
      <c r="B881" t="s">
        <v>238</v>
      </c>
      <c r="C881" t="s">
        <v>133</v>
      </c>
      <c r="D881" t="s">
        <v>336</v>
      </c>
      <c r="E881" t="s">
        <v>93</v>
      </c>
      <c r="F881">
        <v>40700</v>
      </c>
      <c r="G881" t="s">
        <v>911</v>
      </c>
      <c r="I881" t="s">
        <v>253</v>
      </c>
      <c r="J881">
        <v>2026</v>
      </c>
      <c r="K881">
        <v>7</v>
      </c>
      <c r="L881" t="s">
        <v>94</v>
      </c>
      <c r="M881" s="108">
        <v>304.50841137499998</v>
      </c>
      <c r="N881" s="108">
        <v>1</v>
      </c>
      <c r="O881" s="108">
        <v>304.50841137499998</v>
      </c>
      <c r="P881" t="s">
        <v>615</v>
      </c>
    </row>
    <row r="882" spans="1:16" x14ac:dyDescent="0.25">
      <c r="A882" t="s">
        <v>1005</v>
      </c>
      <c r="B882" t="s">
        <v>3198</v>
      </c>
      <c r="C882" t="s">
        <v>133</v>
      </c>
      <c r="D882" t="s">
        <v>336</v>
      </c>
      <c r="E882" t="s">
        <v>93</v>
      </c>
      <c r="F882">
        <v>40700</v>
      </c>
      <c r="G882" t="s">
        <v>911</v>
      </c>
      <c r="I882" t="s">
        <v>658</v>
      </c>
      <c r="J882">
        <v>2026</v>
      </c>
      <c r="K882">
        <v>7</v>
      </c>
      <c r="L882" t="s">
        <v>94</v>
      </c>
      <c r="M882" s="108">
        <v>364.1815576875</v>
      </c>
      <c r="N882" s="108">
        <v>1</v>
      </c>
      <c r="O882" s="108">
        <v>364.1815576875</v>
      </c>
      <c r="P882" t="s">
        <v>615</v>
      </c>
    </row>
    <row r="883" spans="1:16" x14ac:dyDescent="0.25">
      <c r="A883" t="s">
        <v>1005</v>
      </c>
      <c r="B883" t="s">
        <v>3198</v>
      </c>
      <c r="C883" t="s">
        <v>133</v>
      </c>
      <c r="D883" t="s">
        <v>336</v>
      </c>
      <c r="E883" t="s">
        <v>93</v>
      </c>
      <c r="F883">
        <v>40700</v>
      </c>
      <c r="G883" t="s">
        <v>911</v>
      </c>
      <c r="I883" t="s">
        <v>253</v>
      </c>
      <c r="J883">
        <v>2026</v>
      </c>
      <c r="K883">
        <v>7</v>
      </c>
      <c r="L883" t="s">
        <v>94</v>
      </c>
      <c r="M883" s="108">
        <v>304.50841137499998</v>
      </c>
      <c r="N883" s="108">
        <v>1</v>
      </c>
      <c r="O883" s="108">
        <v>304.50841137499998</v>
      </c>
      <c r="P883" t="s">
        <v>615</v>
      </c>
    </row>
    <row r="884" spans="1:16" x14ac:dyDescent="0.25">
      <c r="A884" t="s">
        <v>1005</v>
      </c>
      <c r="B884" t="s">
        <v>3198</v>
      </c>
      <c r="C884" t="s">
        <v>133</v>
      </c>
      <c r="D884" t="s">
        <v>336</v>
      </c>
      <c r="E884" t="s">
        <v>93</v>
      </c>
      <c r="F884">
        <v>40700</v>
      </c>
      <c r="G884" t="s">
        <v>911</v>
      </c>
      <c r="I884" t="s">
        <v>627</v>
      </c>
      <c r="J884">
        <v>2026</v>
      </c>
      <c r="K884">
        <v>7</v>
      </c>
      <c r="L884" t="s">
        <v>94</v>
      </c>
      <c r="M884" s="108">
        <v>473.05492412500007</v>
      </c>
      <c r="N884" s="108">
        <v>1</v>
      </c>
      <c r="O884" s="108">
        <v>473.05492412500007</v>
      </c>
      <c r="P884" t="s">
        <v>615</v>
      </c>
    </row>
    <row r="885" spans="1:16" x14ac:dyDescent="0.25">
      <c r="A885" t="s">
        <v>1005</v>
      </c>
      <c r="B885" t="s">
        <v>3199</v>
      </c>
      <c r="C885" t="s">
        <v>133</v>
      </c>
      <c r="D885" t="s">
        <v>336</v>
      </c>
      <c r="E885" t="s">
        <v>93</v>
      </c>
      <c r="F885">
        <v>40700</v>
      </c>
      <c r="G885" t="s">
        <v>911</v>
      </c>
      <c r="I885" t="s">
        <v>658</v>
      </c>
      <c r="J885">
        <v>2026</v>
      </c>
      <c r="K885">
        <v>7</v>
      </c>
      <c r="L885" t="s">
        <v>94</v>
      </c>
      <c r="M885" s="108">
        <v>849.75696793750001</v>
      </c>
      <c r="N885" s="108">
        <v>1</v>
      </c>
      <c r="O885" s="108">
        <v>849.75696793750001</v>
      </c>
      <c r="P885" t="s">
        <v>615</v>
      </c>
    </row>
    <row r="886" spans="1:16" x14ac:dyDescent="0.25">
      <c r="A886" t="s">
        <v>1005</v>
      </c>
      <c r="B886" t="s">
        <v>3199</v>
      </c>
      <c r="C886" t="s">
        <v>133</v>
      </c>
      <c r="D886" t="s">
        <v>336</v>
      </c>
      <c r="E886" t="s">
        <v>93</v>
      </c>
      <c r="F886">
        <v>40700</v>
      </c>
      <c r="G886" t="s">
        <v>911</v>
      </c>
      <c r="I886" t="s">
        <v>253</v>
      </c>
      <c r="J886">
        <v>2026</v>
      </c>
      <c r="K886">
        <v>7</v>
      </c>
      <c r="L886" t="s">
        <v>94</v>
      </c>
      <c r="M886" s="108">
        <v>304.50841137499998</v>
      </c>
      <c r="N886" s="108">
        <v>1</v>
      </c>
      <c r="O886" s="108">
        <v>304.50841137499998</v>
      </c>
      <c r="P886" t="s">
        <v>615</v>
      </c>
    </row>
    <row r="887" spans="1:16" x14ac:dyDescent="0.25">
      <c r="A887" t="s">
        <v>1005</v>
      </c>
      <c r="B887" t="s">
        <v>3199</v>
      </c>
      <c r="C887" t="s">
        <v>133</v>
      </c>
      <c r="D887" t="s">
        <v>336</v>
      </c>
      <c r="E887" t="s">
        <v>93</v>
      </c>
      <c r="F887">
        <v>40700</v>
      </c>
      <c r="G887" t="s">
        <v>911</v>
      </c>
      <c r="I887" t="s">
        <v>627</v>
      </c>
      <c r="J887">
        <v>2026</v>
      </c>
      <c r="K887">
        <v>7</v>
      </c>
      <c r="L887" t="s">
        <v>94</v>
      </c>
      <c r="M887" s="108">
        <v>473.05492412500007</v>
      </c>
      <c r="N887" s="108">
        <v>1</v>
      </c>
      <c r="O887" s="108">
        <v>473.05492412500007</v>
      </c>
      <c r="P887" t="s">
        <v>615</v>
      </c>
    </row>
    <row r="888" spans="1:16" x14ac:dyDescent="0.25">
      <c r="A888" t="s">
        <v>1005</v>
      </c>
      <c r="B888" t="s">
        <v>243</v>
      </c>
      <c r="C888" t="s">
        <v>133</v>
      </c>
      <c r="D888" t="s">
        <v>336</v>
      </c>
      <c r="E888" t="s">
        <v>93</v>
      </c>
      <c r="F888">
        <v>40700</v>
      </c>
      <c r="G888" t="s">
        <v>911</v>
      </c>
      <c r="I888" t="s">
        <v>658</v>
      </c>
      <c r="J888">
        <v>2026</v>
      </c>
      <c r="K888">
        <v>7</v>
      </c>
      <c r="L888" t="s">
        <v>94</v>
      </c>
      <c r="M888" s="108">
        <v>121.39385256250002</v>
      </c>
      <c r="N888" s="108">
        <v>1</v>
      </c>
      <c r="O888" s="108">
        <v>121.39385256250002</v>
      </c>
      <c r="P888" t="s">
        <v>615</v>
      </c>
    </row>
    <row r="889" spans="1:16" x14ac:dyDescent="0.25">
      <c r="A889" t="s">
        <v>1005</v>
      </c>
      <c r="B889" t="s">
        <v>243</v>
      </c>
      <c r="C889" t="s">
        <v>133</v>
      </c>
      <c r="D889" t="s">
        <v>336</v>
      </c>
      <c r="E889" t="s">
        <v>105</v>
      </c>
      <c r="F889">
        <v>40700</v>
      </c>
      <c r="G889" t="s">
        <v>911</v>
      </c>
      <c r="I889" t="s">
        <v>670</v>
      </c>
      <c r="J889">
        <v>2026</v>
      </c>
      <c r="K889">
        <v>7</v>
      </c>
      <c r="L889" t="s">
        <v>94</v>
      </c>
      <c r="M889" s="108">
        <v>99.350743187500001</v>
      </c>
      <c r="N889" s="108">
        <v>1</v>
      </c>
      <c r="O889" s="108">
        <v>99.350743187500001</v>
      </c>
      <c r="P889" t="s">
        <v>615</v>
      </c>
    </row>
    <row r="890" spans="1:16" x14ac:dyDescent="0.25">
      <c r="A890" t="s">
        <v>1005</v>
      </c>
      <c r="B890" t="s">
        <v>243</v>
      </c>
      <c r="C890" t="s">
        <v>133</v>
      </c>
      <c r="D890" t="s">
        <v>336</v>
      </c>
      <c r="E890" t="s">
        <v>93</v>
      </c>
      <c r="F890">
        <v>40700</v>
      </c>
      <c r="G890" t="s">
        <v>911</v>
      </c>
      <c r="I890" t="s">
        <v>253</v>
      </c>
      <c r="J890">
        <v>2026</v>
      </c>
      <c r="K890">
        <v>7</v>
      </c>
      <c r="L890" t="s">
        <v>94</v>
      </c>
      <c r="M890" s="108">
        <v>304.50841137499998</v>
      </c>
      <c r="N890" s="108">
        <v>1</v>
      </c>
      <c r="O890" s="108">
        <v>304.50841137499998</v>
      </c>
      <c r="P890" t="s">
        <v>615</v>
      </c>
    </row>
    <row r="891" spans="1:16" x14ac:dyDescent="0.25">
      <c r="A891" t="s">
        <v>2382</v>
      </c>
      <c r="B891" t="s">
        <v>622</v>
      </c>
      <c r="C891" t="s">
        <v>623</v>
      </c>
      <c r="D891" t="s">
        <v>336</v>
      </c>
      <c r="E891" t="s">
        <v>93</v>
      </c>
      <c r="F891">
        <v>40900</v>
      </c>
      <c r="G891" t="s">
        <v>2520</v>
      </c>
      <c r="I891" t="s">
        <v>624</v>
      </c>
      <c r="J891">
        <v>2026</v>
      </c>
      <c r="K891">
        <v>7</v>
      </c>
      <c r="L891" t="s">
        <v>94</v>
      </c>
      <c r="M891" s="108">
        <v>3604.89185</v>
      </c>
      <c r="N891" s="108">
        <v>1</v>
      </c>
      <c r="O891" s="108">
        <v>3604.89185</v>
      </c>
      <c r="P891" t="s">
        <v>615</v>
      </c>
    </row>
    <row r="892" spans="1:16" x14ac:dyDescent="0.25">
      <c r="A892" t="s">
        <v>2382</v>
      </c>
      <c r="B892" s="8" t="s">
        <v>622</v>
      </c>
      <c r="C892" s="8" t="s">
        <v>623</v>
      </c>
      <c r="D892" s="8" t="s">
        <v>336</v>
      </c>
      <c r="E892" s="8" t="s">
        <v>102</v>
      </c>
      <c r="F892" s="8">
        <v>40900</v>
      </c>
      <c r="G892" s="8" t="s">
        <v>2520</v>
      </c>
      <c r="H892" s="8"/>
      <c r="I892" s="8" t="s">
        <v>186</v>
      </c>
      <c r="J892">
        <v>2026</v>
      </c>
      <c r="K892">
        <v>7</v>
      </c>
      <c r="L892" t="s">
        <v>94</v>
      </c>
      <c r="M892" s="127">
        <v>4896.0431142999996</v>
      </c>
      <c r="N892" s="161">
        <v>1</v>
      </c>
      <c r="O892" s="161">
        <v>4896.0431142999996</v>
      </c>
      <c r="P892" t="s">
        <v>615</v>
      </c>
    </row>
    <row r="893" spans="1:16" x14ac:dyDescent="0.25">
      <c r="A893" t="s">
        <v>2382</v>
      </c>
      <c r="B893" s="8" t="s">
        <v>622</v>
      </c>
      <c r="C893" s="8" t="s">
        <v>623</v>
      </c>
      <c r="D893" s="8" t="s">
        <v>336</v>
      </c>
      <c r="E893" s="8" t="s">
        <v>93</v>
      </c>
      <c r="F893" s="8">
        <v>40900</v>
      </c>
      <c r="G893" s="8" t="s">
        <v>2520</v>
      </c>
      <c r="H893" s="8"/>
      <c r="I893" s="8" t="s">
        <v>625</v>
      </c>
      <c r="J893">
        <v>2026</v>
      </c>
      <c r="K893">
        <v>7</v>
      </c>
      <c r="L893" t="s">
        <v>94</v>
      </c>
      <c r="M893" s="127">
        <v>4502.3349258999997</v>
      </c>
      <c r="N893" s="8">
        <v>1</v>
      </c>
      <c r="O893" s="8">
        <v>4502.3349258999997</v>
      </c>
      <c r="P893" t="s">
        <v>615</v>
      </c>
    </row>
    <row r="894" spans="1:16" x14ac:dyDescent="0.25">
      <c r="A894" t="s">
        <v>2382</v>
      </c>
      <c r="B894" s="8" t="s">
        <v>622</v>
      </c>
      <c r="C894" s="8" t="s">
        <v>623</v>
      </c>
      <c r="D894" s="8" t="s">
        <v>336</v>
      </c>
      <c r="E894" s="8" t="s">
        <v>93</v>
      </c>
      <c r="F894" s="8">
        <v>40900</v>
      </c>
      <c r="G894" s="8" t="s">
        <v>2520</v>
      </c>
      <c r="H894" s="8"/>
      <c r="I894" s="8" t="s">
        <v>626</v>
      </c>
      <c r="J894">
        <v>2026</v>
      </c>
      <c r="K894">
        <v>7</v>
      </c>
      <c r="L894" t="s">
        <v>94</v>
      </c>
      <c r="M894" s="127">
        <v>3694.6991557000001</v>
      </c>
      <c r="N894" s="8">
        <v>1</v>
      </c>
      <c r="O894" s="8">
        <v>3694.6991557000001</v>
      </c>
      <c r="P894" t="s">
        <v>615</v>
      </c>
    </row>
    <row r="895" spans="1:16" x14ac:dyDescent="0.25">
      <c r="A895" t="s">
        <v>2382</v>
      </c>
      <c r="B895" s="8" t="s">
        <v>622</v>
      </c>
      <c r="C895" s="8" t="s">
        <v>623</v>
      </c>
      <c r="D895" s="8" t="s">
        <v>336</v>
      </c>
      <c r="E895" s="8" t="s">
        <v>93</v>
      </c>
      <c r="F895" s="8">
        <v>40900</v>
      </c>
      <c r="G895" s="8" t="s">
        <v>2520</v>
      </c>
      <c r="H895" s="8"/>
      <c r="I895" s="8" t="s">
        <v>253</v>
      </c>
      <c r="J895">
        <v>2026</v>
      </c>
      <c r="K895">
        <v>7</v>
      </c>
      <c r="L895" t="s">
        <v>94</v>
      </c>
      <c r="M895" s="127">
        <v>1747.7375663</v>
      </c>
      <c r="N895" s="8">
        <v>1</v>
      </c>
      <c r="O895" s="8">
        <v>1747.7375663</v>
      </c>
      <c r="P895" t="s">
        <v>615</v>
      </c>
    </row>
    <row r="896" spans="1:16" x14ac:dyDescent="0.25">
      <c r="A896" t="s">
        <v>2382</v>
      </c>
      <c r="B896" s="8" t="s">
        <v>622</v>
      </c>
      <c r="C896" s="8" t="s">
        <v>623</v>
      </c>
      <c r="D896" s="8" t="s">
        <v>336</v>
      </c>
      <c r="E896" s="8" t="s">
        <v>105</v>
      </c>
      <c r="F896" s="8">
        <v>40900</v>
      </c>
      <c r="G896" s="8" t="s">
        <v>2520</v>
      </c>
      <c r="H896" s="8"/>
      <c r="I896" s="8" t="s">
        <v>628</v>
      </c>
      <c r="J896">
        <v>2026</v>
      </c>
      <c r="K896">
        <v>7</v>
      </c>
      <c r="L896" t="s">
        <v>94</v>
      </c>
      <c r="M896" s="127">
        <v>735.7679263</v>
      </c>
      <c r="N896" s="8">
        <v>1</v>
      </c>
      <c r="O896" s="8">
        <v>735.7679263</v>
      </c>
      <c r="P896" t="s">
        <v>615</v>
      </c>
    </row>
    <row r="897" spans="1:16" x14ac:dyDescent="0.25">
      <c r="A897" t="s">
        <v>2382</v>
      </c>
      <c r="B897" s="8" t="s">
        <v>713</v>
      </c>
      <c r="C897" s="8" t="s">
        <v>714</v>
      </c>
      <c r="D897" s="8" t="s">
        <v>336</v>
      </c>
      <c r="E897" s="8" t="s">
        <v>102</v>
      </c>
      <c r="F897" s="8">
        <v>40700</v>
      </c>
      <c r="G897" s="8" t="s">
        <v>911</v>
      </c>
      <c r="H897" s="8"/>
      <c r="I897" s="8" t="s">
        <v>186</v>
      </c>
      <c r="J897">
        <v>2026</v>
      </c>
      <c r="K897">
        <v>7</v>
      </c>
      <c r="L897" t="s">
        <v>94</v>
      </c>
      <c r="M897" s="127">
        <v>28215.555548985001</v>
      </c>
      <c r="N897" s="8">
        <v>1</v>
      </c>
      <c r="O897" s="8">
        <v>28215.555548985001</v>
      </c>
      <c r="P897" t="s">
        <v>615</v>
      </c>
    </row>
    <row r="898" spans="1:16" x14ac:dyDescent="0.25">
      <c r="A898" t="s">
        <v>2382</v>
      </c>
      <c r="B898" s="8" t="s">
        <v>713</v>
      </c>
      <c r="C898" s="8" t="s">
        <v>714</v>
      </c>
      <c r="D898" s="8" t="s">
        <v>336</v>
      </c>
      <c r="E898" s="8" t="s">
        <v>93</v>
      </c>
      <c r="F898" s="8">
        <v>40700</v>
      </c>
      <c r="G898" s="8" t="s">
        <v>911</v>
      </c>
      <c r="H898" s="8"/>
      <c r="I898" s="8" t="s">
        <v>191</v>
      </c>
      <c r="J898">
        <v>2026</v>
      </c>
      <c r="K898">
        <v>7</v>
      </c>
      <c r="L898" t="s">
        <v>94</v>
      </c>
      <c r="M898" s="127">
        <v>951.85570535999989</v>
      </c>
      <c r="N898" s="8">
        <v>1</v>
      </c>
      <c r="O898" s="8">
        <v>951.85570535999989</v>
      </c>
      <c r="P898" t="s">
        <v>615</v>
      </c>
    </row>
    <row r="899" spans="1:16" x14ac:dyDescent="0.25">
      <c r="A899" t="s">
        <v>2382</v>
      </c>
      <c r="B899" s="8" t="s">
        <v>713</v>
      </c>
      <c r="C899" s="8" t="s">
        <v>714</v>
      </c>
      <c r="D899" s="8" t="s">
        <v>336</v>
      </c>
      <c r="E899" s="8" t="s">
        <v>93</v>
      </c>
      <c r="F899">
        <v>40700</v>
      </c>
      <c r="G899" t="s">
        <v>911</v>
      </c>
      <c r="I899" s="8" t="s">
        <v>618</v>
      </c>
      <c r="J899">
        <v>2026</v>
      </c>
      <c r="K899">
        <v>7</v>
      </c>
      <c r="L899" t="s">
        <v>94</v>
      </c>
      <c r="M899" s="127">
        <v>566.04933965999987</v>
      </c>
      <c r="N899" s="127">
        <v>1</v>
      </c>
      <c r="O899" s="127">
        <v>566.04933965999987</v>
      </c>
      <c r="P899" t="s">
        <v>615</v>
      </c>
    </row>
    <row r="900" spans="1:16" x14ac:dyDescent="0.25">
      <c r="A900" t="s">
        <v>2382</v>
      </c>
      <c r="B900" t="s">
        <v>713</v>
      </c>
      <c r="C900" t="s">
        <v>714</v>
      </c>
      <c r="D900" t="s">
        <v>336</v>
      </c>
      <c r="E900" t="s">
        <v>93</v>
      </c>
      <c r="F900">
        <v>40700</v>
      </c>
      <c r="G900" t="s">
        <v>911</v>
      </c>
      <c r="I900" t="s">
        <v>168</v>
      </c>
      <c r="J900">
        <v>2026</v>
      </c>
      <c r="K900">
        <v>7</v>
      </c>
      <c r="L900" t="s">
        <v>94</v>
      </c>
      <c r="M900" s="108">
        <v>1699.5080414199999</v>
      </c>
      <c r="N900" s="108">
        <v>1</v>
      </c>
      <c r="O900" s="108">
        <v>1699.5080414199999</v>
      </c>
      <c r="P900" t="s">
        <v>615</v>
      </c>
    </row>
    <row r="901" spans="1:16" x14ac:dyDescent="0.25">
      <c r="A901" t="s">
        <v>2382</v>
      </c>
      <c r="B901" t="s">
        <v>713</v>
      </c>
      <c r="C901" t="s">
        <v>714</v>
      </c>
      <c r="D901" t="s">
        <v>336</v>
      </c>
      <c r="E901" t="s">
        <v>93</v>
      </c>
      <c r="F901">
        <v>40700</v>
      </c>
      <c r="G901" t="s">
        <v>911</v>
      </c>
      <c r="I901" t="s">
        <v>169</v>
      </c>
      <c r="J901">
        <v>2026</v>
      </c>
      <c r="K901">
        <v>7</v>
      </c>
      <c r="L901" t="s">
        <v>94</v>
      </c>
      <c r="M901" s="108">
        <v>1699.5080414199999</v>
      </c>
      <c r="N901" s="108">
        <v>1</v>
      </c>
      <c r="O901" s="108">
        <v>1699.5080414199999</v>
      </c>
      <c r="P901" t="s">
        <v>615</v>
      </c>
    </row>
    <row r="902" spans="1:16" x14ac:dyDescent="0.25">
      <c r="A902" t="s">
        <v>2382</v>
      </c>
      <c r="B902" t="s">
        <v>713</v>
      </c>
      <c r="C902" t="s">
        <v>714</v>
      </c>
      <c r="D902" t="s">
        <v>336</v>
      </c>
      <c r="E902" t="s">
        <v>93</v>
      </c>
      <c r="F902">
        <v>40700</v>
      </c>
      <c r="G902" t="s">
        <v>911</v>
      </c>
      <c r="I902" t="s">
        <v>253</v>
      </c>
      <c r="J902">
        <v>2026</v>
      </c>
      <c r="K902">
        <v>7</v>
      </c>
      <c r="L902" t="s">
        <v>94</v>
      </c>
      <c r="M902" s="108">
        <v>1696.9079985199999</v>
      </c>
      <c r="N902" s="108">
        <v>1</v>
      </c>
      <c r="O902" s="108">
        <v>1696.9079985199999</v>
      </c>
      <c r="P902" t="s">
        <v>615</v>
      </c>
    </row>
    <row r="903" spans="1:16" x14ac:dyDescent="0.25">
      <c r="A903" t="s">
        <v>2382</v>
      </c>
      <c r="B903" t="s">
        <v>713</v>
      </c>
      <c r="C903" t="s">
        <v>714</v>
      </c>
      <c r="D903" t="s">
        <v>336</v>
      </c>
      <c r="E903" t="s">
        <v>105</v>
      </c>
      <c r="F903">
        <v>40700</v>
      </c>
      <c r="G903" t="s">
        <v>911</v>
      </c>
      <c r="I903" t="s">
        <v>144</v>
      </c>
      <c r="J903">
        <v>2026</v>
      </c>
      <c r="K903">
        <v>7</v>
      </c>
      <c r="L903" t="s">
        <v>94</v>
      </c>
      <c r="M903" s="108">
        <v>1418.4334037649999</v>
      </c>
      <c r="N903" s="108">
        <v>1</v>
      </c>
      <c r="O903" s="108">
        <v>1418.4334037649999</v>
      </c>
      <c r="P903" t="s">
        <v>615</v>
      </c>
    </row>
    <row r="904" spans="1:16" x14ac:dyDescent="0.25">
      <c r="A904" t="s">
        <v>2382</v>
      </c>
      <c r="B904" t="s">
        <v>713</v>
      </c>
      <c r="C904" t="s">
        <v>714</v>
      </c>
      <c r="D904" t="s">
        <v>336</v>
      </c>
      <c r="E904" t="s">
        <v>105</v>
      </c>
      <c r="F904">
        <v>40700</v>
      </c>
      <c r="G904" t="s">
        <v>911</v>
      </c>
      <c r="I904" t="s">
        <v>158</v>
      </c>
      <c r="J904">
        <v>2026</v>
      </c>
      <c r="K904">
        <v>7</v>
      </c>
      <c r="L904" t="s">
        <v>94</v>
      </c>
      <c r="M904" s="108">
        <v>424.87701035499998</v>
      </c>
      <c r="N904" s="108">
        <v>1</v>
      </c>
      <c r="O904" s="108">
        <v>424.87701035499998</v>
      </c>
      <c r="P904" t="s">
        <v>615</v>
      </c>
    </row>
    <row r="905" spans="1:16" x14ac:dyDescent="0.25">
      <c r="A905" t="s">
        <v>2382</v>
      </c>
      <c r="B905" t="s">
        <v>713</v>
      </c>
      <c r="C905" t="s">
        <v>714</v>
      </c>
      <c r="D905" t="s">
        <v>336</v>
      </c>
      <c r="E905" t="s">
        <v>93</v>
      </c>
      <c r="F905">
        <v>40700</v>
      </c>
      <c r="G905" t="s">
        <v>911</v>
      </c>
      <c r="I905" t="s">
        <v>619</v>
      </c>
      <c r="J905">
        <v>2026</v>
      </c>
      <c r="K905">
        <v>7</v>
      </c>
      <c r="L905" t="s">
        <v>94</v>
      </c>
      <c r="M905" s="108">
        <v>1060.9775058400003</v>
      </c>
      <c r="N905" s="108">
        <v>1</v>
      </c>
      <c r="O905" s="108">
        <v>1060.9775058400003</v>
      </c>
      <c r="P905" t="s">
        <v>615</v>
      </c>
    </row>
    <row r="906" spans="1:16" x14ac:dyDescent="0.25">
      <c r="A906" t="s">
        <v>2382</v>
      </c>
      <c r="B906" t="s">
        <v>713</v>
      </c>
      <c r="C906" t="s">
        <v>714</v>
      </c>
      <c r="D906" t="s">
        <v>336</v>
      </c>
      <c r="E906" t="s">
        <v>93</v>
      </c>
      <c r="F906">
        <v>40700</v>
      </c>
      <c r="G906" t="s">
        <v>911</v>
      </c>
      <c r="I906" t="s">
        <v>706</v>
      </c>
      <c r="J906">
        <v>2026</v>
      </c>
      <c r="K906">
        <v>7</v>
      </c>
      <c r="L906" t="s">
        <v>94</v>
      </c>
      <c r="M906" s="108">
        <v>1326.2218823000001</v>
      </c>
      <c r="N906" s="108">
        <v>1</v>
      </c>
      <c r="O906" s="108">
        <v>1326.2218823000001</v>
      </c>
      <c r="P906" t="s">
        <v>615</v>
      </c>
    </row>
    <row r="907" spans="1:16" x14ac:dyDescent="0.25">
      <c r="A907" t="s">
        <v>2784</v>
      </c>
      <c r="B907" t="s">
        <v>254</v>
      </c>
      <c r="C907" t="s">
        <v>255</v>
      </c>
      <c r="D907" t="s">
        <v>336</v>
      </c>
      <c r="E907" t="s">
        <v>102</v>
      </c>
      <c r="F907">
        <v>40700</v>
      </c>
      <c r="G907" t="s">
        <v>911</v>
      </c>
      <c r="I907" t="s">
        <v>125</v>
      </c>
      <c r="J907">
        <v>2026</v>
      </c>
      <c r="K907">
        <v>7</v>
      </c>
      <c r="L907" t="s">
        <v>94</v>
      </c>
      <c r="M907" s="108">
        <v>596.80984719999992</v>
      </c>
      <c r="N907" s="108">
        <v>1</v>
      </c>
      <c r="O907" s="108">
        <v>596.80984719999992</v>
      </c>
      <c r="P907" t="s">
        <v>615</v>
      </c>
    </row>
    <row r="908" spans="1:16" x14ac:dyDescent="0.25">
      <c r="A908" t="s">
        <v>2784</v>
      </c>
      <c r="B908" t="s">
        <v>254</v>
      </c>
      <c r="C908" t="s">
        <v>255</v>
      </c>
      <c r="D908" t="s">
        <v>336</v>
      </c>
      <c r="E908" t="s">
        <v>93</v>
      </c>
      <c r="F908">
        <v>40700</v>
      </c>
      <c r="G908" t="s">
        <v>911</v>
      </c>
      <c r="I908" t="s">
        <v>668</v>
      </c>
      <c r="J908">
        <v>2026</v>
      </c>
      <c r="K908">
        <v>7</v>
      </c>
      <c r="L908" t="s">
        <v>94</v>
      </c>
      <c r="M908" s="108">
        <v>883.06457032499975</v>
      </c>
      <c r="N908" s="108">
        <v>1</v>
      </c>
      <c r="O908" s="108">
        <v>883.06457032499975</v>
      </c>
      <c r="P908" t="s">
        <v>615</v>
      </c>
    </row>
    <row r="909" spans="1:16" x14ac:dyDescent="0.25">
      <c r="A909" t="s">
        <v>2784</v>
      </c>
      <c r="B909" t="s">
        <v>254</v>
      </c>
      <c r="C909" t="s">
        <v>255</v>
      </c>
      <c r="D909" t="s">
        <v>336</v>
      </c>
      <c r="E909" t="s">
        <v>93</v>
      </c>
      <c r="F909">
        <v>40700</v>
      </c>
      <c r="G909" t="s">
        <v>911</v>
      </c>
      <c r="I909" t="s">
        <v>253</v>
      </c>
      <c r="J909">
        <v>2026</v>
      </c>
      <c r="K909">
        <v>7</v>
      </c>
      <c r="L909" t="s">
        <v>94</v>
      </c>
      <c r="M909" s="108">
        <v>1631.64692173</v>
      </c>
      <c r="N909" s="108">
        <v>1</v>
      </c>
      <c r="O909" s="108">
        <v>1631.64692173</v>
      </c>
      <c r="P909" t="s">
        <v>615</v>
      </c>
    </row>
    <row r="910" spans="1:16" x14ac:dyDescent="0.25">
      <c r="A910" t="s">
        <v>2784</v>
      </c>
      <c r="B910" t="s">
        <v>254</v>
      </c>
      <c r="C910" t="s">
        <v>255</v>
      </c>
      <c r="D910" t="s">
        <v>336</v>
      </c>
      <c r="E910" t="s">
        <v>101</v>
      </c>
      <c r="F910">
        <v>40700</v>
      </c>
      <c r="G910" t="s">
        <v>911</v>
      </c>
      <c r="I910" t="s">
        <v>269</v>
      </c>
      <c r="J910">
        <v>2026</v>
      </c>
      <c r="K910">
        <v>7</v>
      </c>
      <c r="L910" t="s">
        <v>94</v>
      </c>
      <c r="M910" s="108">
        <v>5172.6115</v>
      </c>
      <c r="N910" s="108">
        <v>1</v>
      </c>
      <c r="O910" s="108">
        <v>5172.6115</v>
      </c>
      <c r="P910" t="s">
        <v>615</v>
      </c>
    </row>
    <row r="911" spans="1:16" x14ac:dyDescent="0.25">
      <c r="A911" t="s">
        <v>2784</v>
      </c>
      <c r="B911" t="s">
        <v>254</v>
      </c>
      <c r="C911" t="s">
        <v>255</v>
      </c>
      <c r="D911" t="s">
        <v>336</v>
      </c>
      <c r="E911" t="s">
        <v>104</v>
      </c>
      <c r="F911">
        <v>40700</v>
      </c>
      <c r="G911" t="s">
        <v>911</v>
      </c>
      <c r="I911" t="s">
        <v>120</v>
      </c>
      <c r="J911">
        <v>2026</v>
      </c>
      <c r="K911">
        <v>7</v>
      </c>
      <c r="L911" t="s">
        <v>94</v>
      </c>
      <c r="M911" s="108">
        <v>818.35350261000008</v>
      </c>
      <c r="N911" s="108">
        <v>1</v>
      </c>
      <c r="O911" s="108">
        <v>818.35350261000008</v>
      </c>
      <c r="P911" t="s">
        <v>615</v>
      </c>
    </row>
    <row r="912" spans="1:16" x14ac:dyDescent="0.25">
      <c r="A912" t="s">
        <v>2784</v>
      </c>
      <c r="B912" t="s">
        <v>254</v>
      </c>
      <c r="C912" t="s">
        <v>255</v>
      </c>
      <c r="D912" t="s">
        <v>336</v>
      </c>
      <c r="E912" t="s">
        <v>105</v>
      </c>
      <c r="F912">
        <v>40700</v>
      </c>
      <c r="G912" t="s">
        <v>911</v>
      </c>
      <c r="I912" t="s">
        <v>111</v>
      </c>
      <c r="J912">
        <v>2026</v>
      </c>
      <c r="K912">
        <v>7</v>
      </c>
      <c r="L912" t="s">
        <v>94</v>
      </c>
      <c r="M912" s="108">
        <v>204.90338085000005</v>
      </c>
      <c r="N912" s="108">
        <v>1</v>
      </c>
      <c r="O912" s="108">
        <v>204.90338085000005</v>
      </c>
      <c r="P912" t="s">
        <v>615</v>
      </c>
    </row>
    <row r="913" spans="1:16" x14ac:dyDescent="0.25">
      <c r="A913" t="s">
        <v>2784</v>
      </c>
      <c r="B913" t="s">
        <v>254</v>
      </c>
      <c r="C913" t="s">
        <v>255</v>
      </c>
      <c r="D913" t="s">
        <v>336</v>
      </c>
      <c r="E913" t="s">
        <v>105</v>
      </c>
      <c r="F913">
        <v>40700</v>
      </c>
      <c r="G913" t="s">
        <v>911</v>
      </c>
      <c r="I913" t="s">
        <v>158</v>
      </c>
      <c r="J913">
        <v>2026</v>
      </c>
      <c r="K913">
        <v>7</v>
      </c>
      <c r="L913" t="s">
        <v>94</v>
      </c>
      <c r="M913" s="108">
        <v>2859.7571852149999</v>
      </c>
      <c r="N913" s="108">
        <v>1</v>
      </c>
      <c r="O913" s="108">
        <v>2859.7571852149999</v>
      </c>
      <c r="P913" t="s">
        <v>615</v>
      </c>
    </row>
    <row r="914" spans="1:16" x14ac:dyDescent="0.25">
      <c r="A914" t="s">
        <v>1005</v>
      </c>
      <c r="B914" t="s">
        <v>145</v>
      </c>
      <c r="C914" t="s">
        <v>133</v>
      </c>
      <c r="D914" t="s">
        <v>336</v>
      </c>
      <c r="E914" t="s">
        <v>101</v>
      </c>
      <c r="F914">
        <v>40700</v>
      </c>
      <c r="G914" t="s">
        <v>911</v>
      </c>
      <c r="I914" t="s">
        <v>269</v>
      </c>
      <c r="J914">
        <v>2026</v>
      </c>
      <c r="K914">
        <v>7</v>
      </c>
      <c r="L914" t="s">
        <v>94</v>
      </c>
      <c r="M914" s="108">
        <v>-90.245669149999955</v>
      </c>
      <c r="N914" s="108">
        <v>1</v>
      </c>
      <c r="O914" s="108">
        <v>-90.245669149999955</v>
      </c>
      <c r="P914" t="s">
        <v>615</v>
      </c>
    </row>
    <row r="915" spans="1:16" x14ac:dyDescent="0.25">
      <c r="A915" t="s">
        <v>1005</v>
      </c>
      <c r="B915" t="s">
        <v>244</v>
      </c>
      <c r="C915" t="s">
        <v>133</v>
      </c>
      <c r="D915" t="s">
        <v>336</v>
      </c>
      <c r="E915" t="s">
        <v>101</v>
      </c>
      <c r="F915">
        <v>40700</v>
      </c>
      <c r="G915" t="s">
        <v>911</v>
      </c>
      <c r="I915" t="s">
        <v>269</v>
      </c>
      <c r="J915">
        <v>2026</v>
      </c>
      <c r="K915">
        <v>7</v>
      </c>
      <c r="L915" t="s">
        <v>94</v>
      </c>
      <c r="M915" s="108">
        <v>-84.814362149999994</v>
      </c>
      <c r="N915" s="108">
        <v>1</v>
      </c>
      <c r="O915" s="108">
        <v>-84.814362149999994</v>
      </c>
      <c r="P915" t="s">
        <v>615</v>
      </c>
    </row>
    <row r="916" spans="1:16" x14ac:dyDescent="0.25">
      <c r="A916" t="s">
        <v>1005</v>
      </c>
      <c r="B916" t="s">
        <v>881</v>
      </c>
      <c r="C916" t="s">
        <v>133</v>
      </c>
      <c r="D916" t="s">
        <v>336</v>
      </c>
      <c r="E916" t="s">
        <v>101</v>
      </c>
      <c r="F916">
        <v>40700</v>
      </c>
      <c r="G916" t="s">
        <v>911</v>
      </c>
      <c r="I916" t="s">
        <v>269</v>
      </c>
      <c r="J916">
        <v>2026</v>
      </c>
      <c r="K916">
        <v>7</v>
      </c>
      <c r="L916" t="s">
        <v>94</v>
      </c>
      <c r="M916" s="108">
        <v>-84.699731550000038</v>
      </c>
      <c r="N916" s="108">
        <v>1</v>
      </c>
      <c r="O916" s="108">
        <v>-84.699731550000038</v>
      </c>
      <c r="P916" t="s">
        <v>615</v>
      </c>
    </row>
    <row r="917" spans="1:16" x14ac:dyDescent="0.25">
      <c r="A917" t="s">
        <v>1005</v>
      </c>
      <c r="B917" t="s">
        <v>2248</v>
      </c>
      <c r="C917" t="s">
        <v>133</v>
      </c>
      <c r="D917" t="s">
        <v>336</v>
      </c>
      <c r="E917" t="s">
        <v>101</v>
      </c>
      <c r="F917">
        <v>40700</v>
      </c>
      <c r="G917" t="s">
        <v>911</v>
      </c>
      <c r="I917" t="s">
        <v>269</v>
      </c>
      <c r="J917">
        <v>2026</v>
      </c>
      <c r="K917">
        <v>7</v>
      </c>
      <c r="L917" t="s">
        <v>94</v>
      </c>
      <c r="M917" s="108">
        <v>-84.706554799999992</v>
      </c>
      <c r="N917" s="108">
        <v>1</v>
      </c>
      <c r="O917" s="108">
        <v>-84.706554799999992</v>
      </c>
      <c r="P917" t="s">
        <v>615</v>
      </c>
    </row>
    <row r="918" spans="1:16" x14ac:dyDescent="0.25">
      <c r="A918" t="s">
        <v>1005</v>
      </c>
      <c r="B918" t="s">
        <v>882</v>
      </c>
      <c r="C918" t="s">
        <v>133</v>
      </c>
      <c r="D918" t="s">
        <v>336</v>
      </c>
      <c r="E918" t="s">
        <v>101</v>
      </c>
      <c r="F918">
        <v>40700</v>
      </c>
      <c r="G918" t="s">
        <v>911</v>
      </c>
      <c r="I918" t="s">
        <v>269</v>
      </c>
      <c r="J918">
        <v>2026</v>
      </c>
      <c r="K918">
        <v>7</v>
      </c>
      <c r="L918" t="s">
        <v>94</v>
      </c>
      <c r="M918" s="108">
        <v>-303.75334954999994</v>
      </c>
      <c r="N918" s="108">
        <v>1</v>
      </c>
      <c r="O918" s="108">
        <v>-303.75334954999994</v>
      </c>
      <c r="P918" t="s">
        <v>615</v>
      </c>
    </row>
    <row r="919" spans="1:16" x14ac:dyDescent="0.25">
      <c r="A919" t="s">
        <v>1005</v>
      </c>
      <c r="B919" t="s">
        <v>163</v>
      </c>
      <c r="C919" t="s">
        <v>133</v>
      </c>
      <c r="D919" t="s">
        <v>336</v>
      </c>
      <c r="E919" t="s">
        <v>101</v>
      </c>
      <c r="F919">
        <v>40700</v>
      </c>
      <c r="G919" t="s">
        <v>911</v>
      </c>
      <c r="I919" t="s">
        <v>269</v>
      </c>
      <c r="J919">
        <v>2026</v>
      </c>
      <c r="K919">
        <v>7</v>
      </c>
      <c r="L919" t="s">
        <v>94</v>
      </c>
      <c r="M919" s="108">
        <v>-325.01732585000002</v>
      </c>
      <c r="N919" s="108">
        <v>1</v>
      </c>
      <c r="O919" s="108">
        <v>-325.01732585000002</v>
      </c>
      <c r="P919" t="s">
        <v>615</v>
      </c>
    </row>
    <row r="920" spans="1:16" x14ac:dyDescent="0.25">
      <c r="A920" t="s">
        <v>1005</v>
      </c>
      <c r="B920" t="s">
        <v>687</v>
      </c>
      <c r="C920" t="s">
        <v>133</v>
      </c>
      <c r="D920" t="s">
        <v>336</v>
      </c>
      <c r="E920" t="s">
        <v>101</v>
      </c>
      <c r="F920">
        <v>40700</v>
      </c>
      <c r="G920" t="s">
        <v>911</v>
      </c>
      <c r="I920" t="s">
        <v>269</v>
      </c>
      <c r="J920">
        <v>2026</v>
      </c>
      <c r="K920">
        <v>7</v>
      </c>
      <c r="L920" t="s">
        <v>94</v>
      </c>
      <c r="M920" s="108">
        <v>-175.06548989999993</v>
      </c>
      <c r="N920" s="108">
        <v>1</v>
      </c>
      <c r="O920" s="108">
        <v>-175.06548989999993</v>
      </c>
      <c r="P920" t="s">
        <v>615</v>
      </c>
    </row>
    <row r="921" spans="1:16" x14ac:dyDescent="0.25">
      <c r="A921" t="s">
        <v>1005</v>
      </c>
      <c r="B921" t="s">
        <v>174</v>
      </c>
      <c r="C921" t="s">
        <v>133</v>
      </c>
      <c r="D921" t="s">
        <v>336</v>
      </c>
      <c r="E921" t="s">
        <v>101</v>
      </c>
      <c r="F921">
        <v>40700</v>
      </c>
      <c r="G921" t="s">
        <v>911</v>
      </c>
      <c r="I921" t="s">
        <v>269</v>
      </c>
      <c r="J921">
        <v>2026</v>
      </c>
      <c r="K921">
        <v>7</v>
      </c>
      <c r="L921" t="s">
        <v>94</v>
      </c>
      <c r="M921" s="108">
        <v>-84.699731550000038</v>
      </c>
      <c r="N921" s="108">
        <v>1</v>
      </c>
      <c r="O921" s="108">
        <v>-84.699731550000038</v>
      </c>
      <c r="P921" t="s">
        <v>615</v>
      </c>
    </row>
    <row r="922" spans="1:16" x14ac:dyDescent="0.25">
      <c r="A922" t="s">
        <v>1005</v>
      </c>
      <c r="B922" t="s">
        <v>694</v>
      </c>
      <c r="C922" t="s">
        <v>133</v>
      </c>
      <c r="D922" t="s">
        <v>336</v>
      </c>
      <c r="E922" t="s">
        <v>101</v>
      </c>
      <c r="F922">
        <v>40700</v>
      </c>
      <c r="G922" t="s">
        <v>911</v>
      </c>
      <c r="I922" t="s">
        <v>269</v>
      </c>
      <c r="J922">
        <v>2026</v>
      </c>
      <c r="K922">
        <v>7</v>
      </c>
      <c r="L922" t="s">
        <v>94</v>
      </c>
      <c r="M922" s="108">
        <v>-2003.4344770999996</v>
      </c>
      <c r="N922" s="108">
        <v>1</v>
      </c>
      <c r="O922" s="108">
        <v>-2003.4344770999996</v>
      </c>
      <c r="P922" t="s">
        <v>615</v>
      </c>
    </row>
    <row r="923" spans="1:16" x14ac:dyDescent="0.25">
      <c r="A923" t="s">
        <v>1005</v>
      </c>
      <c r="B923" t="s">
        <v>183</v>
      </c>
      <c r="C923" t="s">
        <v>133</v>
      </c>
      <c r="D923" t="s">
        <v>336</v>
      </c>
      <c r="E923" t="s">
        <v>101</v>
      </c>
      <c r="F923">
        <v>40700</v>
      </c>
      <c r="G923" t="s">
        <v>911</v>
      </c>
      <c r="I923" t="s">
        <v>269</v>
      </c>
      <c r="J923">
        <v>2026</v>
      </c>
      <c r="K923">
        <v>7</v>
      </c>
      <c r="L923" t="s">
        <v>94</v>
      </c>
      <c r="M923" s="108">
        <v>-84.706554799999992</v>
      </c>
      <c r="N923" s="108">
        <v>1</v>
      </c>
      <c r="O923" s="108">
        <v>-84.706554799999992</v>
      </c>
      <c r="P923" t="s">
        <v>615</v>
      </c>
    </row>
    <row r="924" spans="1:16" x14ac:dyDescent="0.25">
      <c r="A924" t="s">
        <v>1005</v>
      </c>
      <c r="B924" t="s">
        <v>250</v>
      </c>
      <c r="C924" t="s">
        <v>133</v>
      </c>
      <c r="D924" t="s">
        <v>336</v>
      </c>
      <c r="E924" t="s">
        <v>101</v>
      </c>
      <c r="F924">
        <v>40700</v>
      </c>
      <c r="G924" t="s">
        <v>911</v>
      </c>
      <c r="I924" t="s">
        <v>269</v>
      </c>
      <c r="J924">
        <v>2026</v>
      </c>
      <c r="K924">
        <v>7</v>
      </c>
      <c r="L924" t="s">
        <v>94</v>
      </c>
      <c r="M924" s="108">
        <v>-84.706554799999992</v>
      </c>
      <c r="N924" s="108">
        <v>1</v>
      </c>
      <c r="O924" s="108">
        <v>-84.706554799999992</v>
      </c>
      <c r="P924" t="s">
        <v>615</v>
      </c>
    </row>
    <row r="925" spans="1:16" x14ac:dyDescent="0.25">
      <c r="A925" t="s">
        <v>1005</v>
      </c>
      <c r="B925" t="s">
        <v>211</v>
      </c>
      <c r="C925" t="s">
        <v>133</v>
      </c>
      <c r="D925" t="s">
        <v>336</v>
      </c>
      <c r="E925" t="s">
        <v>101</v>
      </c>
      <c r="F925">
        <v>40700</v>
      </c>
      <c r="G925" t="s">
        <v>911</v>
      </c>
      <c r="I925" t="s">
        <v>269</v>
      </c>
      <c r="J925">
        <v>2026</v>
      </c>
      <c r="K925">
        <v>7</v>
      </c>
      <c r="L925" t="s">
        <v>94</v>
      </c>
      <c r="M925" s="108">
        <v>-84.699731550000038</v>
      </c>
      <c r="N925" s="108">
        <v>1</v>
      </c>
      <c r="O925" s="108">
        <v>-84.699731550000038</v>
      </c>
      <c r="P925" t="s">
        <v>615</v>
      </c>
    </row>
    <row r="926" spans="1:16" x14ac:dyDescent="0.25">
      <c r="A926" t="s">
        <v>1005</v>
      </c>
      <c r="B926" t="s">
        <v>232</v>
      </c>
      <c r="C926" t="s">
        <v>133</v>
      </c>
      <c r="D926" t="s">
        <v>336</v>
      </c>
      <c r="E926" t="s">
        <v>101</v>
      </c>
      <c r="F926">
        <v>40700</v>
      </c>
      <c r="G926" t="s">
        <v>911</v>
      </c>
      <c r="I926" t="s">
        <v>269</v>
      </c>
      <c r="J926">
        <v>2026</v>
      </c>
      <c r="K926">
        <v>7</v>
      </c>
      <c r="L926" t="s">
        <v>94</v>
      </c>
      <c r="M926" s="108">
        <v>-2119.19637195</v>
      </c>
      <c r="N926" s="108">
        <v>1</v>
      </c>
      <c r="O926" s="108">
        <v>-2119.19637195</v>
      </c>
      <c r="P926" t="s">
        <v>615</v>
      </c>
    </row>
    <row r="927" spans="1:16" x14ac:dyDescent="0.25">
      <c r="A927" t="s">
        <v>1005</v>
      </c>
      <c r="B927" t="s">
        <v>3172</v>
      </c>
      <c r="C927" t="s">
        <v>133</v>
      </c>
      <c r="D927" t="s">
        <v>336</v>
      </c>
      <c r="E927" t="s">
        <v>101</v>
      </c>
      <c r="F927">
        <v>40700</v>
      </c>
      <c r="G927" t="s">
        <v>911</v>
      </c>
      <c r="I927" t="s">
        <v>269</v>
      </c>
      <c r="J927">
        <v>2026</v>
      </c>
      <c r="K927">
        <v>7</v>
      </c>
      <c r="L927" t="s">
        <v>94</v>
      </c>
      <c r="M927" s="108">
        <v>-11626.362206899998</v>
      </c>
      <c r="N927" s="108">
        <v>1</v>
      </c>
      <c r="O927" s="108">
        <v>-11626.362206899998</v>
      </c>
      <c r="P927" t="s">
        <v>615</v>
      </c>
    </row>
    <row r="928" spans="1:16" x14ac:dyDescent="0.25">
      <c r="A928" t="s">
        <v>2784</v>
      </c>
      <c r="B928" t="s">
        <v>254</v>
      </c>
      <c r="C928" t="s">
        <v>255</v>
      </c>
      <c r="D928" t="s">
        <v>336</v>
      </c>
      <c r="E928" t="s">
        <v>101</v>
      </c>
      <c r="F928">
        <v>40700</v>
      </c>
      <c r="G928" t="s">
        <v>911</v>
      </c>
      <c r="I928" t="s">
        <v>269</v>
      </c>
      <c r="J928">
        <v>2026</v>
      </c>
      <c r="K928">
        <v>7</v>
      </c>
      <c r="L928" t="s">
        <v>94</v>
      </c>
      <c r="M928" s="108">
        <v>-2570.1094835499998</v>
      </c>
      <c r="N928" s="108">
        <v>1</v>
      </c>
      <c r="O928" s="108">
        <v>-2570.1094835499998</v>
      </c>
      <c r="P928" t="s">
        <v>615</v>
      </c>
    </row>
    <row r="929" spans="1:16" x14ac:dyDescent="0.25">
      <c r="A929" t="s">
        <v>2516</v>
      </c>
      <c r="B929" t="s">
        <v>393</v>
      </c>
      <c r="C929" t="s">
        <v>296</v>
      </c>
      <c r="D929" t="s">
        <v>336</v>
      </c>
      <c r="E929" t="s">
        <v>102</v>
      </c>
      <c r="F929">
        <v>40700</v>
      </c>
      <c r="G929" t="s">
        <v>911</v>
      </c>
      <c r="I929" t="s">
        <v>186</v>
      </c>
      <c r="J929">
        <v>2026</v>
      </c>
      <c r="K929">
        <v>7</v>
      </c>
      <c r="L929" t="s">
        <v>94</v>
      </c>
      <c r="M929" s="108">
        <v>-392.00799434999999</v>
      </c>
      <c r="N929" s="108">
        <v>1</v>
      </c>
      <c r="O929" s="108">
        <v>-392.00799434999999</v>
      </c>
      <c r="P929" t="s">
        <v>615</v>
      </c>
    </row>
    <row r="930" spans="1:16" x14ac:dyDescent="0.25">
      <c r="A930" t="s">
        <v>2382</v>
      </c>
      <c r="B930" s="8" t="s">
        <v>394</v>
      </c>
      <c r="C930" s="8" t="s">
        <v>395</v>
      </c>
      <c r="D930" s="8" t="s">
        <v>336</v>
      </c>
      <c r="E930" s="8" t="s">
        <v>102</v>
      </c>
      <c r="F930" s="8">
        <v>40700</v>
      </c>
      <c r="G930" s="8" t="s">
        <v>911</v>
      </c>
      <c r="H930" s="8"/>
      <c r="I930" s="8" t="s">
        <v>125</v>
      </c>
      <c r="J930">
        <v>2026</v>
      </c>
      <c r="K930">
        <v>7</v>
      </c>
      <c r="L930" t="s">
        <v>94</v>
      </c>
      <c r="M930" s="127">
        <v>-5446.8162472499989</v>
      </c>
      <c r="N930" s="127">
        <v>1</v>
      </c>
      <c r="O930" s="127">
        <v>-5446.8162472499989</v>
      </c>
      <c r="P930" t="s">
        <v>615</v>
      </c>
    </row>
    <row r="931" spans="1:16" x14ac:dyDescent="0.25">
      <c r="A931" t="s">
        <v>2392</v>
      </c>
      <c r="B931" s="8" t="s">
        <v>611</v>
      </c>
      <c r="C931" s="8" t="s">
        <v>107</v>
      </c>
      <c r="D931" s="8" t="s">
        <v>336</v>
      </c>
      <c r="E931" s="8" t="s">
        <v>102</v>
      </c>
      <c r="F931" s="8">
        <v>40700</v>
      </c>
      <c r="G931" s="8" t="s">
        <v>911</v>
      </c>
      <c r="H931" s="8"/>
      <c r="I931" s="8" t="s">
        <v>186</v>
      </c>
      <c r="J931">
        <v>2026</v>
      </c>
      <c r="K931">
        <v>7</v>
      </c>
      <c r="L931" t="s">
        <v>94</v>
      </c>
      <c r="M931" s="127">
        <v>-82.389379099999999</v>
      </c>
      <c r="N931" s="127">
        <v>1</v>
      </c>
      <c r="O931" s="127">
        <v>-82.389379099999999</v>
      </c>
      <c r="P931" t="s">
        <v>615</v>
      </c>
    </row>
    <row r="932" spans="1:16" x14ac:dyDescent="0.25">
      <c r="A932" t="s">
        <v>2392</v>
      </c>
      <c r="B932" s="8" t="s">
        <v>390</v>
      </c>
      <c r="C932" s="8" t="s">
        <v>107</v>
      </c>
      <c r="D932" s="8" t="s">
        <v>336</v>
      </c>
      <c r="E932" s="8" t="s">
        <v>102</v>
      </c>
      <c r="F932" s="8">
        <v>40700</v>
      </c>
      <c r="G932" s="8" t="s">
        <v>911</v>
      </c>
      <c r="H932" s="8"/>
      <c r="I932" s="8" t="s">
        <v>186</v>
      </c>
      <c r="J932">
        <v>2026</v>
      </c>
      <c r="K932">
        <v>7</v>
      </c>
      <c r="L932" t="s">
        <v>94</v>
      </c>
      <c r="M932" s="127">
        <v>-3385.7921755000002</v>
      </c>
      <c r="N932" s="127">
        <v>1</v>
      </c>
      <c r="O932" s="127">
        <v>-3385.7921755000002</v>
      </c>
      <c r="P932" t="s">
        <v>615</v>
      </c>
    </row>
    <row r="933" spans="1:16" x14ac:dyDescent="0.25">
      <c r="A933" t="s">
        <v>2392</v>
      </c>
      <c r="B933" s="8" t="s">
        <v>612</v>
      </c>
      <c r="C933" s="8" t="s">
        <v>107</v>
      </c>
      <c r="D933" s="8" t="s">
        <v>336</v>
      </c>
      <c r="E933" s="8" t="s">
        <v>102</v>
      </c>
      <c r="F933" s="8">
        <v>40700</v>
      </c>
      <c r="G933" s="8" t="s">
        <v>911</v>
      </c>
      <c r="H933" s="8"/>
      <c r="I933" s="8" t="s">
        <v>186</v>
      </c>
      <c r="J933">
        <v>2026</v>
      </c>
      <c r="K933">
        <v>7</v>
      </c>
      <c r="L933" t="s">
        <v>94</v>
      </c>
      <c r="M933" s="127">
        <v>-1396.2634818999998</v>
      </c>
      <c r="N933" s="127">
        <v>1</v>
      </c>
      <c r="O933" s="127">
        <v>-1396.2634818999998</v>
      </c>
      <c r="P933" t="s">
        <v>615</v>
      </c>
    </row>
    <row r="934" spans="1:16" x14ac:dyDescent="0.25">
      <c r="A934" t="s">
        <v>1005</v>
      </c>
      <c r="B934" s="8" t="s">
        <v>188</v>
      </c>
      <c r="C934" s="8" t="s">
        <v>133</v>
      </c>
      <c r="D934" s="8" t="s">
        <v>336</v>
      </c>
      <c r="E934" s="8" t="s">
        <v>102</v>
      </c>
      <c r="F934" s="8">
        <v>40700</v>
      </c>
      <c r="G934" s="8" t="s">
        <v>911</v>
      </c>
      <c r="H934" s="8"/>
      <c r="I934" s="8" t="s">
        <v>125</v>
      </c>
      <c r="J934">
        <v>2026</v>
      </c>
      <c r="K934">
        <v>7</v>
      </c>
      <c r="L934" t="s">
        <v>94</v>
      </c>
      <c r="M934" s="127">
        <v>-3.220574</v>
      </c>
      <c r="N934" s="127">
        <v>1</v>
      </c>
      <c r="O934" s="127">
        <v>-3.220574</v>
      </c>
      <c r="P934" t="s">
        <v>615</v>
      </c>
    </row>
    <row r="935" spans="1:16" x14ac:dyDescent="0.25">
      <c r="A935" t="s">
        <v>1005</v>
      </c>
      <c r="B935" s="8" t="s">
        <v>700</v>
      </c>
      <c r="C935" s="8" t="s">
        <v>133</v>
      </c>
      <c r="D935" s="8" t="s">
        <v>336</v>
      </c>
      <c r="E935" s="8" t="s">
        <v>102</v>
      </c>
      <c r="F935" s="8">
        <v>40700</v>
      </c>
      <c r="G935" s="8" t="s">
        <v>911</v>
      </c>
      <c r="H935" s="8"/>
      <c r="I935" s="8" t="s">
        <v>186</v>
      </c>
      <c r="J935">
        <v>2026</v>
      </c>
      <c r="K935">
        <v>7</v>
      </c>
      <c r="L935" t="s">
        <v>94</v>
      </c>
      <c r="M935" s="127">
        <v>-5.985354899999999</v>
      </c>
      <c r="N935" s="127">
        <v>1</v>
      </c>
      <c r="O935" s="127">
        <v>-5.985354899999999</v>
      </c>
      <c r="P935" t="s">
        <v>615</v>
      </c>
    </row>
    <row r="936" spans="1:16" x14ac:dyDescent="0.25">
      <c r="A936" t="s">
        <v>1005</v>
      </c>
      <c r="B936" s="8" t="s">
        <v>3190</v>
      </c>
      <c r="C936" s="8" t="s">
        <v>133</v>
      </c>
      <c r="D936" s="8" t="s">
        <v>336</v>
      </c>
      <c r="E936" s="8" t="s">
        <v>102</v>
      </c>
      <c r="F936" s="8">
        <v>40700</v>
      </c>
      <c r="G936" s="8" t="s">
        <v>911</v>
      </c>
      <c r="H936" s="8"/>
      <c r="I936" s="8" t="s">
        <v>186</v>
      </c>
      <c r="J936">
        <v>2026</v>
      </c>
      <c r="K936">
        <v>7</v>
      </c>
      <c r="L936" t="s">
        <v>94</v>
      </c>
      <c r="M936" s="127">
        <v>-1620.2216519999997</v>
      </c>
      <c r="N936" s="127">
        <v>1</v>
      </c>
      <c r="O936" s="127">
        <v>-1620.2216519999997</v>
      </c>
      <c r="P936" t="s">
        <v>615</v>
      </c>
    </row>
    <row r="937" spans="1:16" x14ac:dyDescent="0.25">
      <c r="A937" t="s">
        <v>1005</v>
      </c>
      <c r="B937" t="s">
        <v>232</v>
      </c>
      <c r="C937" t="s">
        <v>133</v>
      </c>
      <c r="D937" t="s">
        <v>336</v>
      </c>
      <c r="E937" t="s">
        <v>102</v>
      </c>
      <c r="F937">
        <v>40700</v>
      </c>
      <c r="G937" t="s">
        <v>911</v>
      </c>
      <c r="I937" t="s">
        <v>186</v>
      </c>
      <c r="J937">
        <v>2026</v>
      </c>
      <c r="K937">
        <v>7</v>
      </c>
      <c r="L937" t="s">
        <v>94</v>
      </c>
      <c r="M937" s="108">
        <v>-342.44390634999996</v>
      </c>
      <c r="N937" s="108">
        <v>1</v>
      </c>
      <c r="O937" s="108">
        <v>-342.44390634999996</v>
      </c>
      <c r="P937" t="s">
        <v>615</v>
      </c>
    </row>
    <row r="938" spans="1:16" x14ac:dyDescent="0.25">
      <c r="A938" t="s">
        <v>1005</v>
      </c>
      <c r="B938" t="s">
        <v>234</v>
      </c>
      <c r="C938" t="s">
        <v>133</v>
      </c>
      <c r="D938" t="s">
        <v>336</v>
      </c>
      <c r="E938" t="s">
        <v>102</v>
      </c>
      <c r="F938">
        <v>40700</v>
      </c>
      <c r="G938" t="s">
        <v>911</v>
      </c>
      <c r="I938" t="s">
        <v>186</v>
      </c>
      <c r="J938">
        <v>2026</v>
      </c>
      <c r="K938">
        <v>7</v>
      </c>
      <c r="L938" t="s">
        <v>94</v>
      </c>
      <c r="M938" s="108">
        <v>-635.15041414999985</v>
      </c>
      <c r="N938" s="108">
        <v>1</v>
      </c>
      <c r="O938" s="108">
        <v>-635.15041414999985</v>
      </c>
      <c r="P938" t="s">
        <v>615</v>
      </c>
    </row>
    <row r="939" spans="1:16" x14ac:dyDescent="0.25">
      <c r="A939" t="s">
        <v>1005</v>
      </c>
      <c r="B939" t="s">
        <v>236</v>
      </c>
      <c r="C939" t="s">
        <v>133</v>
      </c>
      <c r="D939" t="s">
        <v>336</v>
      </c>
      <c r="E939" t="s">
        <v>102</v>
      </c>
      <c r="F939">
        <v>40700</v>
      </c>
      <c r="G939" t="s">
        <v>911</v>
      </c>
      <c r="I939" t="s">
        <v>186</v>
      </c>
      <c r="J939">
        <v>2026</v>
      </c>
      <c r="K939">
        <v>7</v>
      </c>
      <c r="L939" t="s">
        <v>94</v>
      </c>
      <c r="M939" s="108">
        <v>-258.81951899999996</v>
      </c>
      <c r="N939" s="108">
        <v>1</v>
      </c>
      <c r="O939" s="108">
        <v>-258.81951899999996</v>
      </c>
      <c r="P939" t="s">
        <v>615</v>
      </c>
    </row>
    <row r="940" spans="1:16" x14ac:dyDescent="0.25">
      <c r="A940" t="s">
        <v>2382</v>
      </c>
      <c r="B940" t="s">
        <v>713</v>
      </c>
      <c r="C940" t="s">
        <v>714</v>
      </c>
      <c r="D940" t="s">
        <v>336</v>
      </c>
      <c r="E940" t="s">
        <v>102</v>
      </c>
      <c r="F940">
        <v>40700</v>
      </c>
      <c r="G940" t="s">
        <v>911</v>
      </c>
      <c r="I940" t="s">
        <v>186</v>
      </c>
      <c r="J940">
        <v>2026</v>
      </c>
      <c r="K940">
        <v>7</v>
      </c>
      <c r="L940" t="s">
        <v>94</v>
      </c>
      <c r="M940" s="108">
        <v>-12119.7050163</v>
      </c>
      <c r="N940" s="108">
        <v>1</v>
      </c>
      <c r="O940" s="108">
        <v>-12119.7050163</v>
      </c>
      <c r="P940" t="s">
        <v>615</v>
      </c>
    </row>
    <row r="941" spans="1:16" x14ac:dyDescent="0.25">
      <c r="A941" t="s">
        <v>2392</v>
      </c>
      <c r="B941" t="s">
        <v>662</v>
      </c>
      <c r="C941" t="s">
        <v>107</v>
      </c>
      <c r="D941" t="s">
        <v>336</v>
      </c>
      <c r="E941" t="s">
        <v>102</v>
      </c>
      <c r="F941">
        <v>40700</v>
      </c>
      <c r="G941" t="s">
        <v>911</v>
      </c>
      <c r="I941" t="s">
        <v>813</v>
      </c>
      <c r="J941">
        <v>2026</v>
      </c>
      <c r="K941">
        <v>7</v>
      </c>
      <c r="L941" t="s">
        <v>94</v>
      </c>
      <c r="M941" s="108">
        <v>8863.0645740042801</v>
      </c>
      <c r="N941" s="108">
        <v>1</v>
      </c>
      <c r="O941" s="108">
        <v>8863.0645740042801</v>
      </c>
      <c r="P941" t="s">
        <v>615</v>
      </c>
    </row>
    <row r="942" spans="1:16" x14ac:dyDescent="0.25">
      <c r="A942" t="s">
        <v>2392</v>
      </c>
      <c r="B942" t="s">
        <v>662</v>
      </c>
      <c r="C942" t="s">
        <v>107</v>
      </c>
      <c r="D942" t="s">
        <v>336</v>
      </c>
      <c r="E942" t="s">
        <v>104</v>
      </c>
      <c r="F942">
        <v>40700</v>
      </c>
      <c r="G942" t="s">
        <v>911</v>
      </c>
      <c r="I942" t="s">
        <v>813</v>
      </c>
      <c r="J942">
        <v>2026</v>
      </c>
      <c r="K942">
        <v>7</v>
      </c>
      <c r="L942" t="s">
        <v>94</v>
      </c>
      <c r="M942" s="108">
        <v>4021.7558656257406</v>
      </c>
      <c r="N942" s="108">
        <v>1</v>
      </c>
      <c r="O942" s="108">
        <v>4021.7558656257406</v>
      </c>
      <c r="P942" t="s">
        <v>615</v>
      </c>
    </row>
    <row r="943" spans="1:16" x14ac:dyDescent="0.25">
      <c r="A943" t="s">
        <v>2392</v>
      </c>
      <c r="B943" t="s">
        <v>662</v>
      </c>
      <c r="C943" t="s">
        <v>107</v>
      </c>
      <c r="D943" t="s">
        <v>336</v>
      </c>
      <c r="E943" t="s">
        <v>105</v>
      </c>
      <c r="F943">
        <v>40700</v>
      </c>
      <c r="G943" t="s">
        <v>911</v>
      </c>
      <c r="I943" t="s">
        <v>813</v>
      </c>
      <c r="J943">
        <v>2026</v>
      </c>
      <c r="K943">
        <v>7</v>
      </c>
      <c r="L943" t="s">
        <v>94</v>
      </c>
      <c r="M943" s="108">
        <v>2873.1190735988889</v>
      </c>
      <c r="N943" s="108">
        <v>1</v>
      </c>
      <c r="O943" s="108">
        <v>2873.1190735988889</v>
      </c>
      <c r="P943" t="s">
        <v>615</v>
      </c>
    </row>
    <row r="944" spans="1:16" x14ac:dyDescent="0.25">
      <c r="A944" t="s">
        <v>2382</v>
      </c>
      <c r="B944" t="s">
        <v>652</v>
      </c>
      <c r="C944" t="s">
        <v>653</v>
      </c>
      <c r="D944" t="s">
        <v>336</v>
      </c>
      <c r="E944" t="s">
        <v>93</v>
      </c>
      <c r="F944">
        <v>40700</v>
      </c>
      <c r="G944" t="s">
        <v>911</v>
      </c>
      <c r="I944" t="s">
        <v>813</v>
      </c>
      <c r="J944">
        <v>2026</v>
      </c>
      <c r="K944">
        <v>7</v>
      </c>
      <c r="L944" t="s">
        <v>94</v>
      </c>
      <c r="M944" s="108">
        <v>4364.6235144796719</v>
      </c>
      <c r="N944" s="108">
        <v>1</v>
      </c>
      <c r="O944" s="108">
        <v>4364.6235144796719</v>
      </c>
      <c r="P944" t="s">
        <v>615</v>
      </c>
    </row>
    <row r="945" spans="1:16" x14ac:dyDescent="0.25">
      <c r="A945" t="s">
        <v>2382</v>
      </c>
      <c r="B945" t="s">
        <v>652</v>
      </c>
      <c r="C945" t="s">
        <v>653</v>
      </c>
      <c r="D945" t="s">
        <v>336</v>
      </c>
      <c r="E945" t="s">
        <v>102</v>
      </c>
      <c r="F945">
        <v>40700</v>
      </c>
      <c r="G945" t="s">
        <v>911</v>
      </c>
      <c r="I945" t="s">
        <v>813</v>
      </c>
      <c r="J945">
        <v>2026</v>
      </c>
      <c r="K945">
        <v>7</v>
      </c>
      <c r="L945" t="s">
        <v>94</v>
      </c>
      <c r="M945" s="108">
        <v>3009.1963017301327</v>
      </c>
      <c r="N945" s="108">
        <v>1</v>
      </c>
      <c r="O945" s="108">
        <v>3009.1963017301327</v>
      </c>
      <c r="P945" t="s">
        <v>615</v>
      </c>
    </row>
    <row r="946" spans="1:16" x14ac:dyDescent="0.25">
      <c r="A946" t="s">
        <v>2382</v>
      </c>
      <c r="B946" t="s">
        <v>652</v>
      </c>
      <c r="C946" t="s">
        <v>653</v>
      </c>
      <c r="D946" t="s">
        <v>336</v>
      </c>
      <c r="E946" t="s">
        <v>105</v>
      </c>
      <c r="F946">
        <v>40700</v>
      </c>
      <c r="G946" t="s">
        <v>911</v>
      </c>
      <c r="I946" t="s">
        <v>813</v>
      </c>
      <c r="J946">
        <v>2026</v>
      </c>
      <c r="K946">
        <v>7</v>
      </c>
      <c r="L946" t="s">
        <v>94</v>
      </c>
      <c r="M946" s="108">
        <v>7140.3489591809612</v>
      </c>
      <c r="N946" s="108">
        <v>1</v>
      </c>
      <c r="O946" s="108">
        <v>7140.3489591809612</v>
      </c>
      <c r="P946" t="s">
        <v>615</v>
      </c>
    </row>
    <row r="947" spans="1:16" x14ac:dyDescent="0.25">
      <c r="A947" t="s">
        <v>2382</v>
      </c>
      <c r="B947" t="s">
        <v>713</v>
      </c>
      <c r="C947" t="s">
        <v>714</v>
      </c>
      <c r="D947" t="s">
        <v>336</v>
      </c>
      <c r="E947" t="s">
        <v>105</v>
      </c>
      <c r="F947">
        <v>40700</v>
      </c>
      <c r="G947" t="s">
        <v>911</v>
      </c>
      <c r="I947" t="s">
        <v>813</v>
      </c>
      <c r="J947">
        <v>2026</v>
      </c>
      <c r="K947">
        <v>7</v>
      </c>
      <c r="L947" t="s">
        <v>94</v>
      </c>
      <c r="M947" s="108">
        <v>1810.1037280510122</v>
      </c>
      <c r="N947" s="108">
        <v>1</v>
      </c>
      <c r="O947" s="108">
        <v>1810.1037280510122</v>
      </c>
      <c r="P947" t="s">
        <v>615</v>
      </c>
    </row>
    <row r="948" spans="1:16" x14ac:dyDescent="0.25">
      <c r="A948" t="s">
        <v>2382</v>
      </c>
      <c r="B948" t="s">
        <v>713</v>
      </c>
      <c r="C948" t="s">
        <v>714</v>
      </c>
      <c r="D948" t="s">
        <v>336</v>
      </c>
      <c r="E948" t="s">
        <v>93</v>
      </c>
      <c r="F948">
        <v>40700</v>
      </c>
      <c r="G948" t="s">
        <v>911</v>
      </c>
      <c r="I948" t="s">
        <v>813</v>
      </c>
      <c r="J948">
        <v>2026</v>
      </c>
      <c r="K948">
        <v>7</v>
      </c>
      <c r="L948" t="s">
        <v>94</v>
      </c>
      <c r="M948" s="108">
        <v>1666.3387082023357</v>
      </c>
      <c r="N948" s="108">
        <v>1</v>
      </c>
      <c r="O948" s="108">
        <v>1666.3387082023357</v>
      </c>
      <c r="P948" t="s">
        <v>615</v>
      </c>
    </row>
    <row r="949" spans="1:16" x14ac:dyDescent="0.25">
      <c r="A949" t="s">
        <v>2382</v>
      </c>
      <c r="B949" t="s">
        <v>815</v>
      </c>
      <c r="C949" t="s">
        <v>816</v>
      </c>
      <c r="D949" t="s">
        <v>336</v>
      </c>
      <c r="E949" t="s">
        <v>93</v>
      </c>
      <c r="F949">
        <v>40700</v>
      </c>
      <c r="G949" t="s">
        <v>911</v>
      </c>
      <c r="I949" t="s">
        <v>817</v>
      </c>
      <c r="J949">
        <v>2026</v>
      </c>
      <c r="K949">
        <v>7</v>
      </c>
      <c r="L949" t="s">
        <v>94</v>
      </c>
      <c r="M949" s="108">
        <v>69610.833874894815</v>
      </c>
      <c r="N949" s="108">
        <v>1</v>
      </c>
      <c r="O949" s="108">
        <v>69610.833874894815</v>
      </c>
      <c r="P949" t="s">
        <v>615</v>
      </c>
    </row>
    <row r="950" spans="1:16" x14ac:dyDescent="0.25">
      <c r="A950" t="s">
        <v>2382</v>
      </c>
      <c r="B950" t="s">
        <v>815</v>
      </c>
      <c r="C950" t="s">
        <v>816</v>
      </c>
      <c r="D950" t="s">
        <v>336</v>
      </c>
      <c r="E950" t="s">
        <v>102</v>
      </c>
      <c r="F950">
        <v>40700</v>
      </c>
      <c r="G950" t="s">
        <v>911</v>
      </c>
      <c r="I950" t="s">
        <v>817</v>
      </c>
      <c r="J950">
        <v>2026</v>
      </c>
      <c r="K950">
        <v>7</v>
      </c>
      <c r="L950" t="s">
        <v>94</v>
      </c>
      <c r="M950" s="108">
        <v>67181.803873552693</v>
      </c>
      <c r="N950" s="108">
        <v>1</v>
      </c>
      <c r="O950" s="108">
        <v>67181.803873552693</v>
      </c>
      <c r="P950" t="s">
        <v>615</v>
      </c>
    </row>
    <row r="951" spans="1:16" x14ac:dyDescent="0.25">
      <c r="A951" t="s">
        <v>2382</v>
      </c>
      <c r="B951" t="s">
        <v>815</v>
      </c>
      <c r="C951" t="s">
        <v>816</v>
      </c>
      <c r="D951" t="s">
        <v>336</v>
      </c>
      <c r="E951" t="s">
        <v>103</v>
      </c>
      <c r="F951">
        <v>40700</v>
      </c>
      <c r="G951" t="s">
        <v>911</v>
      </c>
      <c r="I951" t="s">
        <v>817</v>
      </c>
      <c r="J951">
        <v>2026</v>
      </c>
      <c r="K951">
        <v>7</v>
      </c>
      <c r="L951" t="s">
        <v>94</v>
      </c>
      <c r="M951" s="108">
        <v>3720.9877681412058</v>
      </c>
      <c r="N951" s="108">
        <v>1</v>
      </c>
      <c r="O951" s="108">
        <v>3720.9877681412058</v>
      </c>
      <c r="P951" t="s">
        <v>615</v>
      </c>
    </row>
    <row r="952" spans="1:16" x14ac:dyDescent="0.25">
      <c r="A952" t="s">
        <v>2382</v>
      </c>
      <c r="B952" t="s">
        <v>815</v>
      </c>
      <c r="C952" t="s">
        <v>816</v>
      </c>
      <c r="D952" t="s">
        <v>336</v>
      </c>
      <c r="E952" t="s">
        <v>105</v>
      </c>
      <c r="F952">
        <v>40700</v>
      </c>
      <c r="G952" t="s">
        <v>911</v>
      </c>
      <c r="I952" t="s">
        <v>817</v>
      </c>
      <c r="J952">
        <v>2026</v>
      </c>
      <c r="K952">
        <v>7</v>
      </c>
      <c r="L952" t="s">
        <v>94</v>
      </c>
      <c r="M952" s="108">
        <v>20254.825750848337</v>
      </c>
      <c r="N952" s="108">
        <v>1</v>
      </c>
      <c r="O952" s="108">
        <v>20254.825750848337</v>
      </c>
      <c r="P952" t="s">
        <v>615</v>
      </c>
    </row>
    <row r="953" spans="1:16" x14ac:dyDescent="0.25">
      <c r="A953" t="s">
        <v>2382</v>
      </c>
      <c r="B953" t="s">
        <v>258</v>
      </c>
      <c r="C953" t="s">
        <v>258</v>
      </c>
      <c r="D953" t="s">
        <v>336</v>
      </c>
      <c r="E953" t="s">
        <v>93</v>
      </c>
      <c r="F953">
        <v>40700</v>
      </c>
      <c r="G953" t="s">
        <v>911</v>
      </c>
      <c r="I953" t="s">
        <v>818</v>
      </c>
      <c r="J953">
        <v>2026</v>
      </c>
      <c r="K953">
        <v>7</v>
      </c>
      <c r="L953" t="s">
        <v>94</v>
      </c>
      <c r="M953" s="108">
        <v>-908114.06145273033</v>
      </c>
      <c r="N953" s="108">
        <v>1</v>
      </c>
      <c r="O953" s="108">
        <v>-908114.06145273033</v>
      </c>
      <c r="P953" t="s">
        <v>615</v>
      </c>
    </row>
    <row r="954" spans="1:16" x14ac:dyDescent="0.25">
      <c r="A954" t="s">
        <v>2382</v>
      </c>
      <c r="B954" t="s">
        <v>258</v>
      </c>
      <c r="C954" t="s">
        <v>258</v>
      </c>
      <c r="D954" t="s">
        <v>336</v>
      </c>
      <c r="E954" t="s">
        <v>101</v>
      </c>
      <c r="F954">
        <v>40700</v>
      </c>
      <c r="G954" t="s">
        <v>911</v>
      </c>
      <c r="I954" t="s">
        <v>818</v>
      </c>
      <c r="J954">
        <v>2026</v>
      </c>
      <c r="K954">
        <v>7</v>
      </c>
      <c r="L954" t="s">
        <v>94</v>
      </c>
      <c r="M954" s="108">
        <v>-272183.53278566303</v>
      </c>
      <c r="N954" s="108">
        <v>1</v>
      </c>
      <c r="O954" s="108">
        <v>-272183.53278566303</v>
      </c>
      <c r="P954" t="s">
        <v>615</v>
      </c>
    </row>
    <row r="955" spans="1:16" x14ac:dyDescent="0.25">
      <c r="A955" t="s">
        <v>2382</v>
      </c>
      <c r="B955" t="s">
        <v>258</v>
      </c>
      <c r="C955" t="s">
        <v>258</v>
      </c>
      <c r="D955" t="s">
        <v>336</v>
      </c>
      <c r="E955" t="s">
        <v>102</v>
      </c>
      <c r="F955">
        <v>40700</v>
      </c>
      <c r="G955" t="s">
        <v>911</v>
      </c>
      <c r="I955" t="s">
        <v>818</v>
      </c>
      <c r="J955">
        <v>2026</v>
      </c>
      <c r="K955">
        <v>7</v>
      </c>
      <c r="L955" t="s">
        <v>94</v>
      </c>
      <c r="M955" s="108">
        <v>-789472.68204864638</v>
      </c>
      <c r="N955" s="108">
        <v>1</v>
      </c>
      <c r="O955" s="108">
        <v>-789472.68204864638</v>
      </c>
      <c r="P955" t="s">
        <v>615</v>
      </c>
    </row>
    <row r="956" spans="1:16" x14ac:dyDescent="0.25">
      <c r="A956" t="s">
        <v>2382</v>
      </c>
      <c r="B956" t="s">
        <v>258</v>
      </c>
      <c r="C956" t="s">
        <v>258</v>
      </c>
      <c r="D956" t="s">
        <v>336</v>
      </c>
      <c r="E956" t="s">
        <v>104</v>
      </c>
      <c r="F956">
        <v>40700</v>
      </c>
      <c r="G956" t="s">
        <v>911</v>
      </c>
      <c r="I956" t="s">
        <v>818</v>
      </c>
      <c r="J956">
        <v>2026</v>
      </c>
      <c r="K956">
        <v>7</v>
      </c>
      <c r="L956" t="s">
        <v>94</v>
      </c>
      <c r="M956" s="108">
        <v>-90246.71853818075</v>
      </c>
      <c r="N956" s="108">
        <v>1</v>
      </c>
      <c r="O956" s="108">
        <v>-90246.71853818075</v>
      </c>
      <c r="P956" t="s">
        <v>615</v>
      </c>
    </row>
    <row r="957" spans="1:16" x14ac:dyDescent="0.25">
      <c r="A957" t="s">
        <v>2382</v>
      </c>
      <c r="B957" t="s">
        <v>258</v>
      </c>
      <c r="C957" t="s">
        <v>258</v>
      </c>
      <c r="D957" t="s">
        <v>336</v>
      </c>
      <c r="E957" t="s">
        <v>114</v>
      </c>
      <c r="F957">
        <v>40700</v>
      </c>
      <c r="G957" t="s">
        <v>911</v>
      </c>
      <c r="I957" t="s">
        <v>819</v>
      </c>
      <c r="J957">
        <v>2026</v>
      </c>
      <c r="K957">
        <v>7</v>
      </c>
      <c r="L957" t="s">
        <v>94</v>
      </c>
      <c r="M957" s="108">
        <v>-107.33300680000048</v>
      </c>
      <c r="N957" s="108">
        <v>1</v>
      </c>
      <c r="O957" s="108">
        <v>-107.33300680000048</v>
      </c>
      <c r="P957" t="s">
        <v>615</v>
      </c>
    </row>
    <row r="958" spans="1:16" x14ac:dyDescent="0.25">
      <c r="A958" t="s">
        <v>2382</v>
      </c>
      <c r="B958" t="s">
        <v>258</v>
      </c>
      <c r="C958" t="s">
        <v>258</v>
      </c>
      <c r="D958" t="s">
        <v>336</v>
      </c>
      <c r="E958" t="s">
        <v>112</v>
      </c>
      <c r="F958">
        <v>40700</v>
      </c>
      <c r="G958" t="s">
        <v>911</v>
      </c>
      <c r="I958" t="s">
        <v>819</v>
      </c>
      <c r="J958">
        <v>2026</v>
      </c>
      <c r="K958">
        <v>7</v>
      </c>
      <c r="L958" t="s">
        <v>94</v>
      </c>
      <c r="M958" s="108">
        <v>9743</v>
      </c>
      <c r="N958" s="108">
        <v>1</v>
      </c>
      <c r="O958" s="108">
        <v>9743</v>
      </c>
      <c r="P958" t="s">
        <v>615</v>
      </c>
    </row>
    <row r="959" spans="1:16" x14ac:dyDescent="0.25">
      <c r="A959" t="s">
        <v>2382</v>
      </c>
      <c r="B959" t="s">
        <v>258</v>
      </c>
      <c r="C959" t="s">
        <v>258</v>
      </c>
      <c r="D959" t="s">
        <v>336</v>
      </c>
      <c r="E959" t="s">
        <v>93</v>
      </c>
      <c r="F959">
        <v>40700</v>
      </c>
      <c r="G959" t="s">
        <v>911</v>
      </c>
      <c r="I959" t="s">
        <v>819</v>
      </c>
      <c r="J959">
        <v>2026</v>
      </c>
      <c r="K959">
        <v>7</v>
      </c>
      <c r="L959" t="s">
        <v>94</v>
      </c>
      <c r="M959" s="108">
        <v>-153540.96933797118</v>
      </c>
      <c r="N959" s="108">
        <v>1</v>
      </c>
      <c r="O959" s="108">
        <v>-153540.96933797118</v>
      </c>
      <c r="P959" t="s">
        <v>615</v>
      </c>
    </row>
    <row r="960" spans="1:16" x14ac:dyDescent="0.25">
      <c r="A960" t="s">
        <v>2382</v>
      </c>
      <c r="B960" t="s">
        <v>258</v>
      </c>
      <c r="C960" t="s">
        <v>258</v>
      </c>
      <c r="D960" t="s">
        <v>336</v>
      </c>
      <c r="E960" t="s">
        <v>101</v>
      </c>
      <c r="F960">
        <v>40700</v>
      </c>
      <c r="G960" t="s">
        <v>911</v>
      </c>
      <c r="I960" t="s">
        <v>819</v>
      </c>
      <c r="J960">
        <v>2026</v>
      </c>
      <c r="K960">
        <v>7</v>
      </c>
      <c r="L960" t="s">
        <v>94</v>
      </c>
      <c r="M960" s="108">
        <v>-222067.32287939603</v>
      </c>
      <c r="N960" s="108">
        <v>1</v>
      </c>
      <c r="O960" s="108">
        <v>-222067.32287939603</v>
      </c>
      <c r="P960" t="s">
        <v>615</v>
      </c>
    </row>
    <row r="961" spans="1:17" x14ac:dyDescent="0.25">
      <c r="A961" t="s">
        <v>2382</v>
      </c>
      <c r="B961" t="s">
        <v>258</v>
      </c>
      <c r="C961" t="s">
        <v>258</v>
      </c>
      <c r="D961" t="s">
        <v>336</v>
      </c>
      <c r="E961" t="s">
        <v>102</v>
      </c>
      <c r="F961">
        <v>40700</v>
      </c>
      <c r="G961" t="s">
        <v>911</v>
      </c>
      <c r="I961" t="s">
        <v>819</v>
      </c>
      <c r="J961">
        <v>2026</v>
      </c>
      <c r="K961">
        <v>7</v>
      </c>
      <c r="L961" t="s">
        <v>94</v>
      </c>
      <c r="M961" s="108">
        <v>-312224.71510673873</v>
      </c>
      <c r="N961" s="108">
        <v>1</v>
      </c>
      <c r="O961" s="108">
        <v>-312224.71510673873</v>
      </c>
      <c r="P961" t="s">
        <v>615</v>
      </c>
    </row>
    <row r="962" spans="1:17" x14ac:dyDescent="0.25">
      <c r="A962" t="s">
        <v>2382</v>
      </c>
      <c r="B962" t="s">
        <v>258</v>
      </c>
      <c r="C962" t="s">
        <v>258</v>
      </c>
      <c r="D962" t="s">
        <v>336</v>
      </c>
      <c r="E962" t="s">
        <v>103</v>
      </c>
      <c r="F962">
        <v>40700</v>
      </c>
      <c r="G962" t="s">
        <v>911</v>
      </c>
      <c r="I962" t="s">
        <v>819</v>
      </c>
      <c r="J962">
        <v>2026</v>
      </c>
      <c r="K962">
        <v>7</v>
      </c>
      <c r="L962" t="s">
        <v>94</v>
      </c>
      <c r="M962" s="108">
        <v>-2384.4734229162023</v>
      </c>
      <c r="N962" s="108">
        <v>1</v>
      </c>
      <c r="O962" s="108">
        <v>-2384.4734229162023</v>
      </c>
      <c r="P962" t="s">
        <v>615</v>
      </c>
    </row>
    <row r="963" spans="1:17" x14ac:dyDescent="0.25">
      <c r="A963" t="s">
        <v>2382</v>
      </c>
      <c r="B963" t="s">
        <v>258</v>
      </c>
      <c r="C963" t="s">
        <v>258</v>
      </c>
      <c r="D963" t="s">
        <v>336</v>
      </c>
      <c r="E963" t="s">
        <v>104</v>
      </c>
      <c r="F963">
        <v>40700</v>
      </c>
      <c r="G963" t="s">
        <v>911</v>
      </c>
      <c r="I963" t="s">
        <v>819</v>
      </c>
      <c r="J963">
        <v>2026</v>
      </c>
      <c r="K963">
        <v>7</v>
      </c>
      <c r="L963" t="s">
        <v>94</v>
      </c>
      <c r="M963" s="108">
        <v>-19348.245771269518</v>
      </c>
      <c r="N963" s="108">
        <v>1</v>
      </c>
      <c r="O963" s="108">
        <v>-19348.245771269518</v>
      </c>
      <c r="P963" t="s">
        <v>615</v>
      </c>
    </row>
    <row r="964" spans="1:17" x14ac:dyDescent="0.25">
      <c r="A964" t="s">
        <v>2382</v>
      </c>
      <c r="B964" t="s">
        <v>258</v>
      </c>
      <c r="C964" t="s">
        <v>258</v>
      </c>
      <c r="D964" t="s">
        <v>336</v>
      </c>
      <c r="E964" t="s">
        <v>105</v>
      </c>
      <c r="F964">
        <v>40700</v>
      </c>
      <c r="G964" t="s">
        <v>911</v>
      </c>
      <c r="I964" t="s">
        <v>819</v>
      </c>
      <c r="J964">
        <v>2026</v>
      </c>
      <c r="K964">
        <v>7</v>
      </c>
      <c r="L964" t="s">
        <v>94</v>
      </c>
      <c r="M964" s="108">
        <v>-88912.207489580731</v>
      </c>
      <c r="N964" s="108">
        <v>1</v>
      </c>
      <c r="O964" s="108">
        <v>-88912.207489580731</v>
      </c>
      <c r="P964" t="s">
        <v>615</v>
      </c>
    </row>
    <row r="965" spans="1:17" x14ac:dyDescent="0.25">
      <c r="A965" t="s">
        <v>2382</v>
      </c>
      <c r="B965" t="s">
        <v>258</v>
      </c>
      <c r="C965" t="s">
        <v>258</v>
      </c>
      <c r="D965" t="s">
        <v>336</v>
      </c>
      <c r="E965" t="s">
        <v>93</v>
      </c>
      <c r="F965">
        <v>40700</v>
      </c>
      <c r="G965" t="s">
        <v>911</v>
      </c>
      <c r="I965" t="s">
        <v>821</v>
      </c>
      <c r="J965">
        <v>2026</v>
      </c>
      <c r="K965">
        <v>7</v>
      </c>
      <c r="L965" t="s">
        <v>94</v>
      </c>
      <c r="M965" s="108">
        <v>906943.93980657123</v>
      </c>
      <c r="N965" s="108">
        <v>1</v>
      </c>
      <c r="O965" s="108">
        <v>906943.93980657123</v>
      </c>
      <c r="P965" t="s">
        <v>615</v>
      </c>
    </row>
    <row r="966" spans="1:17" x14ac:dyDescent="0.25">
      <c r="A966" t="s">
        <v>2382</v>
      </c>
      <c r="B966" t="s">
        <v>258</v>
      </c>
      <c r="C966" t="s">
        <v>258</v>
      </c>
      <c r="D966" t="s">
        <v>336</v>
      </c>
      <c r="E966" t="s">
        <v>101</v>
      </c>
      <c r="F966">
        <v>40700</v>
      </c>
      <c r="G966" t="s">
        <v>911</v>
      </c>
      <c r="I966" t="s">
        <v>821</v>
      </c>
      <c r="J966">
        <v>2026</v>
      </c>
      <c r="K966">
        <v>7</v>
      </c>
      <c r="L966" t="s">
        <v>94</v>
      </c>
      <c r="M966" s="108">
        <v>294509.14135558996</v>
      </c>
      <c r="N966" s="108">
        <v>1</v>
      </c>
      <c r="O966" s="108">
        <v>294509.14135558996</v>
      </c>
      <c r="P966" t="s">
        <v>615</v>
      </c>
    </row>
    <row r="967" spans="1:17" x14ac:dyDescent="0.25">
      <c r="A967" t="s">
        <v>2382</v>
      </c>
      <c r="B967" t="s">
        <v>258</v>
      </c>
      <c r="C967" t="s">
        <v>258</v>
      </c>
      <c r="D967" t="s">
        <v>336</v>
      </c>
      <c r="E967" t="s">
        <v>102</v>
      </c>
      <c r="F967">
        <v>40700</v>
      </c>
      <c r="G967" t="s">
        <v>911</v>
      </c>
      <c r="I967" t="s">
        <v>821</v>
      </c>
      <c r="J967">
        <v>2026</v>
      </c>
      <c r="K967">
        <v>7</v>
      </c>
      <c r="L967" t="s">
        <v>94</v>
      </c>
      <c r="M967" s="108">
        <v>790237.14755092049</v>
      </c>
      <c r="N967" s="108">
        <v>1</v>
      </c>
      <c r="O967" s="108">
        <v>790237.14755092049</v>
      </c>
      <c r="P967" t="s">
        <v>615</v>
      </c>
    </row>
    <row r="968" spans="1:17" x14ac:dyDescent="0.25">
      <c r="A968" t="s">
        <v>2382</v>
      </c>
      <c r="B968" t="s">
        <v>258</v>
      </c>
      <c r="C968" t="s">
        <v>258</v>
      </c>
      <c r="D968" t="s">
        <v>336</v>
      </c>
      <c r="E968" t="s">
        <v>104</v>
      </c>
      <c r="F968">
        <v>40700</v>
      </c>
      <c r="G968" t="s">
        <v>911</v>
      </c>
      <c r="I968" t="s">
        <v>821</v>
      </c>
      <c r="J968">
        <v>2026</v>
      </c>
      <c r="K968">
        <v>7</v>
      </c>
      <c r="L968" t="s">
        <v>94</v>
      </c>
      <c r="M968" s="108">
        <v>72711.756961808802</v>
      </c>
      <c r="N968" s="108">
        <v>1</v>
      </c>
      <c r="O968" s="108">
        <v>72711.756961808802</v>
      </c>
      <c r="P968" t="s">
        <v>615</v>
      </c>
    </row>
    <row r="969" spans="1:17" s="8" customFormat="1" x14ac:dyDescent="0.25">
      <c r="A969" s="8" t="s">
        <v>2382</v>
      </c>
      <c r="B969" s="8" t="s">
        <v>258</v>
      </c>
      <c r="C969" s="8" t="s">
        <v>258</v>
      </c>
      <c r="D969" s="8" t="s">
        <v>336</v>
      </c>
      <c r="E969" s="8" t="s">
        <v>93</v>
      </c>
      <c r="F969" s="8">
        <v>40700</v>
      </c>
      <c r="G969" s="8" t="s">
        <v>911</v>
      </c>
      <c r="I969" s="8" t="s">
        <v>2996</v>
      </c>
      <c r="J969" s="8">
        <v>2026</v>
      </c>
      <c r="K969" s="8">
        <v>7</v>
      </c>
      <c r="L969" s="8" t="s">
        <v>94</v>
      </c>
      <c r="M969" s="127">
        <v>2159.741875261534</v>
      </c>
      <c r="N969" s="127">
        <v>1</v>
      </c>
      <c r="O969" s="127">
        <v>2159.741875261534</v>
      </c>
      <c r="P969" t="s">
        <v>615</v>
      </c>
      <c r="Q969" s="8" t="s">
        <v>332</v>
      </c>
    </row>
    <row r="970" spans="1:17" s="8" customFormat="1" x14ac:dyDescent="0.25">
      <c r="A970" s="8" t="s">
        <v>2382</v>
      </c>
      <c r="B970" s="8" t="s">
        <v>258</v>
      </c>
      <c r="C970" s="8" t="s">
        <v>258</v>
      </c>
      <c r="D970" s="8" t="s">
        <v>336</v>
      </c>
      <c r="E970" s="8" t="s">
        <v>101</v>
      </c>
      <c r="F970" s="8">
        <v>40700</v>
      </c>
      <c r="G970" s="8" t="s">
        <v>911</v>
      </c>
      <c r="I970" s="8" t="s">
        <v>2996</v>
      </c>
      <c r="J970" s="8">
        <v>2026</v>
      </c>
      <c r="K970" s="8">
        <v>7</v>
      </c>
      <c r="L970" s="8" t="s">
        <v>94</v>
      </c>
      <c r="M970" s="127">
        <v>8187.2466650895076</v>
      </c>
      <c r="N970" s="127">
        <v>1</v>
      </c>
      <c r="O970" s="127">
        <v>8187.2466650895076</v>
      </c>
      <c r="P970" t="s">
        <v>615</v>
      </c>
      <c r="Q970" s="8" t="s">
        <v>332</v>
      </c>
    </row>
    <row r="971" spans="1:17" s="8" customFormat="1" x14ac:dyDescent="0.25">
      <c r="A971" s="8" t="s">
        <v>2382</v>
      </c>
      <c r="B971" s="8" t="s">
        <v>258</v>
      </c>
      <c r="C971" s="8" t="s">
        <v>258</v>
      </c>
      <c r="D971" s="8" t="s">
        <v>336</v>
      </c>
      <c r="E971" s="8" t="s">
        <v>102</v>
      </c>
      <c r="F971" s="8">
        <v>40700</v>
      </c>
      <c r="G971" s="8" t="s">
        <v>911</v>
      </c>
      <c r="I971" s="8" t="s">
        <v>2996</v>
      </c>
      <c r="J971" s="8">
        <v>2026</v>
      </c>
      <c r="K971" s="8">
        <v>7</v>
      </c>
      <c r="L971" s="8" t="s">
        <v>94</v>
      </c>
      <c r="M971" s="127">
        <v>38938.000987732317</v>
      </c>
      <c r="N971" s="127">
        <v>1</v>
      </c>
      <c r="O971" s="127">
        <v>38938.000987732317</v>
      </c>
      <c r="P971" t="s">
        <v>615</v>
      </c>
      <c r="Q971" s="8" t="s">
        <v>332</v>
      </c>
    </row>
    <row r="972" spans="1:17" s="8" customFormat="1" x14ac:dyDescent="0.25">
      <c r="A972" s="8" t="s">
        <v>2382</v>
      </c>
      <c r="B972" s="8" t="s">
        <v>258</v>
      </c>
      <c r="C972" s="8" t="s">
        <v>258</v>
      </c>
      <c r="D972" s="8" t="s">
        <v>336</v>
      </c>
      <c r="E972" s="8" t="s">
        <v>103</v>
      </c>
      <c r="F972" s="8">
        <v>40700</v>
      </c>
      <c r="G972" s="8" t="s">
        <v>911</v>
      </c>
      <c r="I972" s="8" t="s">
        <v>2996</v>
      </c>
      <c r="J972" s="8">
        <v>2026</v>
      </c>
      <c r="K972" s="8">
        <v>7</v>
      </c>
      <c r="L972" s="8" t="s">
        <v>94</v>
      </c>
      <c r="M972" s="127">
        <v>-0.44792160000361037</v>
      </c>
      <c r="N972" s="127">
        <v>1</v>
      </c>
      <c r="O972" s="127">
        <v>-0.44792160000361037</v>
      </c>
      <c r="P972" t="s">
        <v>615</v>
      </c>
      <c r="Q972" s="8" t="s">
        <v>332</v>
      </c>
    </row>
    <row r="973" spans="1:17" s="8" customFormat="1" x14ac:dyDescent="0.25">
      <c r="A973" s="8" t="s">
        <v>2382</v>
      </c>
      <c r="B973" s="8" t="s">
        <v>258</v>
      </c>
      <c r="C973" s="8" t="s">
        <v>258</v>
      </c>
      <c r="D973" s="8" t="s">
        <v>336</v>
      </c>
      <c r="E973" s="8" t="s">
        <v>104</v>
      </c>
      <c r="F973" s="8">
        <v>40700</v>
      </c>
      <c r="G973" s="8" t="s">
        <v>911</v>
      </c>
      <c r="I973" s="8" t="s">
        <v>2996</v>
      </c>
      <c r="J973" s="8">
        <v>2026</v>
      </c>
      <c r="K973" s="8">
        <v>7</v>
      </c>
      <c r="L973" s="8" t="s">
        <v>94</v>
      </c>
      <c r="M973" s="127">
        <v>718.49589552066755</v>
      </c>
      <c r="N973" s="127">
        <v>1</v>
      </c>
      <c r="O973" s="127">
        <v>718.49589552066755</v>
      </c>
      <c r="P973" t="s">
        <v>615</v>
      </c>
      <c r="Q973" s="8" t="s">
        <v>332</v>
      </c>
    </row>
    <row r="974" spans="1:17" s="8" customFormat="1" x14ac:dyDescent="0.25">
      <c r="A974" s="8" t="s">
        <v>2382</v>
      </c>
      <c r="B974" s="8" t="s">
        <v>258</v>
      </c>
      <c r="C974" s="8" t="s">
        <v>258</v>
      </c>
      <c r="D974" s="8" t="s">
        <v>336</v>
      </c>
      <c r="E974" s="162" t="s">
        <v>105</v>
      </c>
      <c r="F974" s="8">
        <v>40700</v>
      </c>
      <c r="G974" s="8" t="s">
        <v>911</v>
      </c>
      <c r="I974" s="8" t="s">
        <v>2996</v>
      </c>
      <c r="J974" s="8">
        <v>2026</v>
      </c>
      <c r="K974" s="8">
        <v>7</v>
      </c>
      <c r="L974" s="8" t="s">
        <v>94</v>
      </c>
      <c r="M974" s="127">
        <v>785.80422100878786</v>
      </c>
      <c r="N974" s="127">
        <v>1</v>
      </c>
      <c r="O974" s="127">
        <v>785.80422100878786</v>
      </c>
      <c r="P974" t="s">
        <v>615</v>
      </c>
      <c r="Q974" s="8" t="s">
        <v>332</v>
      </c>
    </row>
    <row r="979" spans="5:15" x14ac:dyDescent="0.25">
      <c r="M979" s="108">
        <f>SUM(M3:M978)</f>
        <v>3977561.0000000037</v>
      </c>
      <c r="O979" s="108">
        <f>SUM(O3:O978)</f>
        <v>3977561.0000000037</v>
      </c>
    </row>
    <row r="984" spans="5:15" x14ac:dyDescent="0.25">
      <c r="F984" s="108"/>
      <c r="G984" s="108"/>
      <c r="H984" s="108"/>
      <c r="I984" s="108"/>
    </row>
    <row r="985" spans="5:15" x14ac:dyDescent="0.25">
      <c r="E985" t="s">
        <v>97</v>
      </c>
      <c r="F985" t="s">
        <v>823</v>
      </c>
      <c r="G985" s="108"/>
      <c r="H985" s="108" t="s">
        <v>615</v>
      </c>
      <c r="I985" s="108"/>
    </row>
    <row r="986" spans="5:15" x14ac:dyDescent="0.25">
      <c r="E986" s="56" t="s">
        <v>647</v>
      </c>
      <c r="F986" s="137">
        <v>3459</v>
      </c>
      <c r="G986" s="108" t="s">
        <v>647</v>
      </c>
      <c r="H986" s="108">
        <v>3459</v>
      </c>
      <c r="I986" s="108">
        <f>+H986-F986</f>
        <v>0</v>
      </c>
      <c r="K986" t="s">
        <v>616</v>
      </c>
      <c r="M986" s="108">
        <v>11922</v>
      </c>
    </row>
    <row r="987" spans="5:15" x14ac:dyDescent="0.25">
      <c r="E987" s="56" t="s">
        <v>266</v>
      </c>
      <c r="F987" s="137">
        <v>9743</v>
      </c>
      <c r="G987" s="108" t="s">
        <v>266</v>
      </c>
      <c r="H987" s="108">
        <v>9743</v>
      </c>
      <c r="I987" s="108">
        <f t="shared" ref="I987:I994" si="0">+H987-F987</f>
        <v>0</v>
      </c>
      <c r="K987" t="s">
        <v>260</v>
      </c>
      <c r="M987" s="108">
        <v>646062</v>
      </c>
    </row>
    <row r="988" spans="5:15" x14ac:dyDescent="0.25">
      <c r="E988" s="56" t="s">
        <v>261</v>
      </c>
      <c r="F988" s="137">
        <v>1480210</v>
      </c>
      <c r="G988" s="108" t="s">
        <v>822</v>
      </c>
      <c r="H988" s="108">
        <v>1480210</v>
      </c>
      <c r="I988" s="108">
        <f t="shared" si="0"/>
        <v>0</v>
      </c>
      <c r="K988" t="s">
        <v>822</v>
      </c>
      <c r="M988" s="108">
        <v>1480210</v>
      </c>
    </row>
    <row r="989" spans="5:15" x14ac:dyDescent="0.25">
      <c r="E989" s="56" t="s">
        <v>337</v>
      </c>
      <c r="F989" s="137">
        <v>523403</v>
      </c>
      <c r="G989" s="108" t="s">
        <v>3201</v>
      </c>
      <c r="H989" s="108">
        <v>523403</v>
      </c>
      <c r="I989" s="108">
        <f t="shared" si="0"/>
        <v>0</v>
      </c>
      <c r="K989" t="s">
        <v>262</v>
      </c>
      <c r="M989" s="108">
        <v>1215588</v>
      </c>
    </row>
    <row r="990" spans="5:15" x14ac:dyDescent="0.25">
      <c r="E990" s="56" t="s">
        <v>262</v>
      </c>
      <c r="F990" s="137">
        <v>1215588</v>
      </c>
      <c r="G990" s="108" t="s">
        <v>262</v>
      </c>
      <c r="H990" s="108">
        <v>1215588</v>
      </c>
      <c r="I990" s="108">
        <f t="shared" si="0"/>
        <v>0</v>
      </c>
      <c r="K990" t="s">
        <v>824</v>
      </c>
      <c r="M990" s="108">
        <v>87174</v>
      </c>
    </row>
    <row r="991" spans="5:15" x14ac:dyDescent="0.25">
      <c r="E991" s="56" t="s">
        <v>616</v>
      </c>
      <c r="F991" s="137">
        <v>11922</v>
      </c>
      <c r="G991" s="108" t="s">
        <v>616</v>
      </c>
      <c r="H991" s="108">
        <v>11922</v>
      </c>
      <c r="I991" s="108">
        <f t="shared" si="0"/>
        <v>0</v>
      </c>
      <c r="K991" t="s">
        <v>825</v>
      </c>
      <c r="M991" s="108">
        <v>523403</v>
      </c>
    </row>
    <row r="992" spans="5:15" x14ac:dyDescent="0.25">
      <c r="E992" s="56" t="s">
        <v>617</v>
      </c>
      <c r="F992" s="137">
        <v>87174</v>
      </c>
      <c r="G992" s="108" t="s">
        <v>824</v>
      </c>
      <c r="H992" s="108">
        <v>87174</v>
      </c>
      <c r="I992" s="108">
        <f t="shared" si="0"/>
        <v>0</v>
      </c>
      <c r="K992" t="s">
        <v>820</v>
      </c>
      <c r="M992" s="108">
        <v>0</v>
      </c>
    </row>
    <row r="993" spans="5:13" x14ac:dyDescent="0.25">
      <c r="E993" s="56" t="s">
        <v>260</v>
      </c>
      <c r="F993" s="137">
        <v>646062</v>
      </c>
      <c r="G993" s="108" t="s">
        <v>260</v>
      </c>
      <c r="H993" s="108">
        <v>646062</v>
      </c>
      <c r="I993" s="108">
        <f>+H993-F993</f>
        <v>0</v>
      </c>
      <c r="K993" t="s">
        <v>266</v>
      </c>
      <c r="M993" s="108">
        <v>9743</v>
      </c>
    </row>
    <row r="994" spans="5:13" x14ac:dyDescent="0.25">
      <c r="E994" s="56" t="s">
        <v>826</v>
      </c>
      <c r="G994" s="108"/>
      <c r="H994" s="108"/>
      <c r="I994" s="108">
        <f t="shared" si="0"/>
        <v>0</v>
      </c>
      <c r="K994" t="s">
        <v>647</v>
      </c>
    </row>
    <row r="995" spans="5:13" x14ac:dyDescent="0.25">
      <c r="E995" s="56" t="s">
        <v>115</v>
      </c>
      <c r="F995">
        <v>3977561</v>
      </c>
      <c r="G995" s="108" t="s">
        <v>2366</v>
      </c>
      <c r="H995" s="108">
        <v>3977561</v>
      </c>
      <c r="I995" s="108">
        <f>+H995-F995</f>
        <v>0</v>
      </c>
      <c r="K995" t="s">
        <v>2366</v>
      </c>
      <c r="M995" s="108">
        <v>3977561</v>
      </c>
    </row>
    <row r="1196" spans="13:15" x14ac:dyDescent="0.25">
      <c r="M1196" s="108">
        <f>SUM(M3:M1195)</f>
        <v>15906785.000000007</v>
      </c>
      <c r="O1196" s="108">
        <f>SUM(O3:O1195)</f>
        <v>7955122.0000000075</v>
      </c>
    </row>
    <row r="1203" spans="6:10" x14ac:dyDescent="0.25">
      <c r="F1203" t="s">
        <v>97</v>
      </c>
      <c r="G1203" t="s">
        <v>823</v>
      </c>
    </row>
    <row r="1204" spans="6:10" x14ac:dyDescent="0.25">
      <c r="F1204" s="56" t="s">
        <v>647</v>
      </c>
      <c r="G1204">
        <v>0</v>
      </c>
    </row>
    <row r="1205" spans="6:10" x14ac:dyDescent="0.25">
      <c r="F1205" s="56" t="s">
        <v>820</v>
      </c>
      <c r="G1205">
        <v>0</v>
      </c>
      <c r="H1205" t="s">
        <v>616</v>
      </c>
      <c r="I1205">
        <v>19983</v>
      </c>
      <c r="J1205">
        <f>+I1205-GETPIVOTDATA("USD AMT",$F$1203,"name","Packaging")</f>
        <v>0</v>
      </c>
    </row>
    <row r="1206" spans="6:10" x14ac:dyDescent="0.25">
      <c r="F1206" s="56" t="s">
        <v>266</v>
      </c>
      <c r="G1206">
        <v>122376</v>
      </c>
      <c r="H1206" t="s">
        <v>260</v>
      </c>
      <c r="I1206">
        <v>623889</v>
      </c>
      <c r="J1206">
        <f>+I1206-GETPIVOTDATA("USD AMT",$F$1203,"name","Storage")</f>
        <v>0</v>
      </c>
    </row>
    <row r="1207" spans="6:10" x14ac:dyDescent="0.25">
      <c r="F1207" s="56" t="s">
        <v>261</v>
      </c>
      <c r="G1207">
        <v>1261050.3279920758</v>
      </c>
      <c r="H1207" t="s">
        <v>822</v>
      </c>
      <c r="I1207">
        <v>1258802</v>
      </c>
      <c r="J1207">
        <f>+I1207-GETPIVOTDATA("USD AMT",$F$1203,"name","Distribution")</f>
        <v>-2248.3279920758214</v>
      </c>
    </row>
    <row r="1208" spans="6:10" x14ac:dyDescent="0.25">
      <c r="F1208" s="56" t="s">
        <v>337</v>
      </c>
      <c r="G1208">
        <v>605839</v>
      </c>
      <c r="H1208" t="s">
        <v>262</v>
      </c>
      <c r="I1208">
        <v>1122032</v>
      </c>
      <c r="J1208">
        <f>+I1208-GETPIVOTDATA("USD AMT",$F$1203,"name","Freight")</f>
        <v>0</v>
      </c>
    </row>
    <row r="1209" spans="6:10" x14ac:dyDescent="0.25">
      <c r="F1209" s="56" t="s">
        <v>262</v>
      </c>
      <c r="G1209">
        <v>1122032</v>
      </c>
      <c r="H1209" t="s">
        <v>824</v>
      </c>
      <c r="I1209">
        <v>113165</v>
      </c>
      <c r="J1209">
        <f>+I1209-GETPIVOTDATA("USD AMT",$F$1203,"name","Returns and Destructions")</f>
        <v>0</v>
      </c>
    </row>
    <row r="1210" spans="6:10" x14ac:dyDescent="0.25">
      <c r="F1210" s="56" t="s">
        <v>616</v>
      </c>
      <c r="G1210">
        <v>19983</v>
      </c>
      <c r="H1210" t="s">
        <v>825</v>
      </c>
      <c r="I1210">
        <v>605839</v>
      </c>
      <c r="J1210">
        <f>+I1210-GETPIVOTDATA("USD AMT",$F$1203,"name","Duties")</f>
        <v>0</v>
      </c>
    </row>
    <row r="1211" spans="6:10" x14ac:dyDescent="0.25">
      <c r="F1211" s="56" t="s">
        <v>617</v>
      </c>
      <c r="G1211">
        <v>113165</v>
      </c>
      <c r="H1211" t="s">
        <v>820</v>
      </c>
      <c r="I1211">
        <v>0</v>
      </c>
      <c r="J1211">
        <f>+GETPIVOTDATA("USD AMT",$F$1203,"name","ClinicalSvcsOther")</f>
        <v>0</v>
      </c>
    </row>
    <row r="1212" spans="6:10" x14ac:dyDescent="0.25">
      <c r="F1212" s="56" t="s">
        <v>260</v>
      </c>
      <c r="G1212">
        <v>623889</v>
      </c>
      <c r="H1212" t="s">
        <v>266</v>
      </c>
      <c r="I1212">
        <v>122376</v>
      </c>
      <c r="J1212">
        <f>+I1212-GETPIVOTDATA("USD AMT",$F$1203,"name","Comparator")</f>
        <v>0</v>
      </c>
    </row>
    <row r="1213" spans="6:10" x14ac:dyDescent="0.25">
      <c r="F1213" s="56" t="s">
        <v>822</v>
      </c>
      <c r="G1213">
        <v>-2248.3279920758214</v>
      </c>
      <c r="J1213">
        <f>SUM(J1205:J1212)</f>
        <v>-2248.3279920758214</v>
      </c>
    </row>
    <row r="1214" spans="6:10" x14ac:dyDescent="0.25">
      <c r="F1214" s="56" t="s">
        <v>115</v>
      </c>
      <c r="G1214">
        <v>3866086</v>
      </c>
    </row>
  </sheetData>
  <sortState xmlns:xlrd2="http://schemas.microsoft.com/office/spreadsheetml/2017/richdata2" ref="G986:H994">
    <sortCondition ref="G986:G994"/>
  </sortState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37A0D-20A3-4750-842A-29494BE2DAE3}">
  <sheetPr>
    <tabColor theme="7" tint="0.79998168889431442"/>
  </sheetPr>
  <dimension ref="A1:S520"/>
  <sheetViews>
    <sheetView topLeftCell="A488" zoomScale="98" zoomScaleNormal="98" workbookViewId="0">
      <selection activeCell="M3" sqref="M3:M509"/>
    </sheetView>
  </sheetViews>
  <sheetFormatPr defaultColWidth="9.42578125" defaultRowHeight="15" x14ac:dyDescent="0.25"/>
  <cols>
    <col min="2" max="2" width="21.28515625" bestFit="1" customWidth="1"/>
    <col min="3" max="3" width="15.5703125" customWidth="1"/>
    <col min="4" max="4" width="20.28515625" bestFit="1" customWidth="1"/>
    <col min="5" max="5" width="15.7109375" bestFit="1" customWidth="1"/>
    <col min="7" max="7" width="22.140625" bestFit="1" customWidth="1"/>
    <col min="8" max="8" width="15.85546875" bestFit="1" customWidth="1"/>
    <col min="9" max="9" width="29.28515625" customWidth="1"/>
    <col min="13" max="13" width="16.28515625" style="108" bestFit="1" customWidth="1"/>
    <col min="14" max="14" width="7.7109375" style="108" bestFit="1" customWidth="1"/>
    <col min="15" max="15" width="16.28515625" style="108" bestFit="1" customWidth="1"/>
    <col min="17" max="17" width="13.28515625" bestFit="1" customWidth="1"/>
  </cols>
  <sheetData>
    <row r="1" spans="1:19" ht="60" x14ac:dyDescent="0.25">
      <c r="A1" s="129" t="s">
        <v>3</v>
      </c>
      <c r="B1" s="129" t="s">
        <v>4</v>
      </c>
      <c r="C1" s="129" t="s">
        <v>5</v>
      </c>
      <c r="D1" s="129" t="s">
        <v>827</v>
      </c>
      <c r="E1" s="129" t="s">
        <v>828</v>
      </c>
      <c r="F1" s="129"/>
      <c r="G1" s="129"/>
      <c r="H1" s="129" t="s">
        <v>3</v>
      </c>
      <c r="I1" s="129" t="s">
        <v>829</v>
      </c>
      <c r="J1" s="129" t="s">
        <v>9</v>
      </c>
      <c r="K1" s="129" t="s">
        <v>10</v>
      </c>
      <c r="L1" s="129" t="s">
        <v>11</v>
      </c>
      <c r="M1" s="98" t="s">
        <v>830</v>
      </c>
      <c r="N1" s="98"/>
      <c r="O1" s="98" t="s">
        <v>12</v>
      </c>
      <c r="P1" s="129" t="s">
        <v>3</v>
      </c>
      <c r="Q1" s="130" t="s">
        <v>13</v>
      </c>
      <c r="R1" s="129" t="s">
        <v>3</v>
      </c>
      <c r="S1" s="129" t="s">
        <v>3</v>
      </c>
    </row>
    <row r="2" spans="1:19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99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19" ht="30" x14ac:dyDescent="0.25">
      <c r="A3" t="s">
        <v>2382</v>
      </c>
      <c r="B3" t="s">
        <v>3117</v>
      </c>
      <c r="C3" t="s">
        <v>92</v>
      </c>
      <c r="D3" s="52" t="s">
        <v>92</v>
      </c>
      <c r="E3" t="s">
        <v>93</v>
      </c>
      <c r="F3">
        <v>40700</v>
      </c>
      <c r="G3" t="s">
        <v>911</v>
      </c>
      <c r="H3" s="11"/>
      <c r="I3" t="s">
        <v>614</v>
      </c>
      <c r="J3">
        <v>2026</v>
      </c>
      <c r="K3">
        <v>7</v>
      </c>
      <c r="L3" t="s">
        <v>94</v>
      </c>
      <c r="M3" s="108">
        <v>190584</v>
      </c>
      <c r="N3" s="108">
        <v>1</v>
      </c>
      <c r="O3" s="108">
        <v>190584</v>
      </c>
      <c r="P3" t="s">
        <v>831</v>
      </c>
      <c r="Q3" s="14" t="s">
        <v>96</v>
      </c>
      <c r="R3" s="11"/>
      <c r="S3" s="133"/>
    </row>
    <row r="4" spans="1:19" ht="30" x14ac:dyDescent="0.25">
      <c r="A4" t="s">
        <v>2382</v>
      </c>
      <c r="B4" t="s">
        <v>3117</v>
      </c>
      <c r="C4" t="s">
        <v>92</v>
      </c>
      <c r="D4" s="52" t="s">
        <v>92</v>
      </c>
      <c r="E4" t="s">
        <v>101</v>
      </c>
      <c r="F4">
        <v>40700</v>
      </c>
      <c r="G4" t="s">
        <v>911</v>
      </c>
      <c r="H4" s="11"/>
      <c r="I4" t="s">
        <v>614</v>
      </c>
      <c r="J4">
        <v>2026</v>
      </c>
      <c r="K4">
        <v>7</v>
      </c>
      <c r="L4" t="s">
        <v>94</v>
      </c>
      <c r="M4" s="108">
        <v>20978</v>
      </c>
      <c r="N4" s="108">
        <v>1</v>
      </c>
      <c r="O4" s="108">
        <v>20978</v>
      </c>
      <c r="P4" t="s">
        <v>831</v>
      </c>
      <c r="Q4" s="14" t="s">
        <v>96</v>
      </c>
      <c r="R4" s="11"/>
      <c r="S4" s="133"/>
    </row>
    <row r="5" spans="1:19" ht="30" x14ac:dyDescent="0.25">
      <c r="A5" t="s">
        <v>2382</v>
      </c>
      <c r="B5" t="s">
        <v>3117</v>
      </c>
      <c r="C5" t="s">
        <v>92</v>
      </c>
      <c r="D5" s="52" t="s">
        <v>92</v>
      </c>
      <c r="E5" t="s">
        <v>102</v>
      </c>
      <c r="F5">
        <v>40700</v>
      </c>
      <c r="G5" t="s">
        <v>911</v>
      </c>
      <c r="H5" s="11"/>
      <c r="I5" t="s">
        <v>614</v>
      </c>
      <c r="J5">
        <v>2026</v>
      </c>
      <c r="K5">
        <v>7</v>
      </c>
      <c r="L5" t="s">
        <v>94</v>
      </c>
      <c r="M5" s="108">
        <v>103830</v>
      </c>
      <c r="N5" s="108">
        <v>1</v>
      </c>
      <c r="O5" s="108">
        <v>103830</v>
      </c>
      <c r="P5" t="s">
        <v>831</v>
      </c>
      <c r="Q5" s="14" t="s">
        <v>96</v>
      </c>
      <c r="R5" s="11"/>
      <c r="S5" s="133"/>
    </row>
    <row r="6" spans="1:19" ht="30" x14ac:dyDescent="0.25">
      <c r="A6" t="s">
        <v>2382</v>
      </c>
      <c r="B6" t="s">
        <v>3117</v>
      </c>
      <c r="C6" t="s">
        <v>92</v>
      </c>
      <c r="D6" s="52" t="s">
        <v>92</v>
      </c>
      <c r="E6" t="s">
        <v>103</v>
      </c>
      <c r="F6">
        <v>40700</v>
      </c>
      <c r="G6" t="s">
        <v>911</v>
      </c>
      <c r="H6" s="11"/>
      <c r="I6" t="s">
        <v>614</v>
      </c>
      <c r="J6">
        <v>2026</v>
      </c>
      <c r="K6">
        <v>7</v>
      </c>
      <c r="L6" t="s">
        <v>94</v>
      </c>
      <c r="M6" s="108">
        <v>170</v>
      </c>
      <c r="N6" s="108">
        <v>1</v>
      </c>
      <c r="O6" s="108">
        <v>170</v>
      </c>
      <c r="P6" t="s">
        <v>831</v>
      </c>
      <c r="Q6" s="14" t="s">
        <v>96</v>
      </c>
      <c r="R6" s="11"/>
      <c r="S6" s="133"/>
    </row>
    <row r="7" spans="1:19" ht="30" x14ac:dyDescent="0.25">
      <c r="A7" t="s">
        <v>2382</v>
      </c>
      <c r="B7" t="s">
        <v>3117</v>
      </c>
      <c r="C7" t="s">
        <v>92</v>
      </c>
      <c r="D7" s="52" t="s">
        <v>92</v>
      </c>
      <c r="E7" t="s">
        <v>104</v>
      </c>
      <c r="F7">
        <v>40700</v>
      </c>
      <c r="G7" t="s">
        <v>911</v>
      </c>
      <c r="H7" s="11"/>
      <c r="I7" t="s">
        <v>614</v>
      </c>
      <c r="J7">
        <v>2026</v>
      </c>
      <c r="K7">
        <v>7</v>
      </c>
      <c r="L7" t="s">
        <v>94</v>
      </c>
      <c r="M7" s="108">
        <v>8050</v>
      </c>
      <c r="N7" s="108">
        <v>1</v>
      </c>
      <c r="O7" s="108">
        <v>8050</v>
      </c>
      <c r="P7" t="s">
        <v>831</v>
      </c>
      <c r="Q7" s="14" t="s">
        <v>96</v>
      </c>
      <c r="R7" s="11"/>
      <c r="S7" s="133"/>
    </row>
    <row r="8" spans="1:19" ht="30" x14ac:dyDescent="0.25">
      <c r="A8" t="s">
        <v>2382</v>
      </c>
      <c r="B8" t="s">
        <v>3117</v>
      </c>
      <c r="C8" t="s">
        <v>92</v>
      </c>
      <c r="D8" s="52" t="s">
        <v>92</v>
      </c>
      <c r="E8" t="s">
        <v>105</v>
      </c>
      <c r="F8">
        <v>40700</v>
      </c>
      <c r="G8" t="s">
        <v>911</v>
      </c>
      <c r="H8" s="11"/>
      <c r="I8" t="s">
        <v>614</v>
      </c>
      <c r="J8">
        <v>2026</v>
      </c>
      <c r="K8">
        <v>7</v>
      </c>
      <c r="L8" t="s">
        <v>94</v>
      </c>
      <c r="M8" s="108">
        <v>119514</v>
      </c>
      <c r="N8" s="108">
        <v>1</v>
      </c>
      <c r="O8" s="108">
        <v>119514</v>
      </c>
      <c r="P8" t="s">
        <v>831</v>
      </c>
      <c r="Q8" s="14" t="s">
        <v>96</v>
      </c>
      <c r="R8" s="11"/>
      <c r="S8" s="133"/>
    </row>
    <row r="9" spans="1:19" x14ac:dyDescent="0.25">
      <c r="A9" t="s">
        <v>2539</v>
      </c>
      <c r="B9">
        <v>20307</v>
      </c>
      <c r="C9" t="s">
        <v>657</v>
      </c>
      <c r="D9" t="s">
        <v>832</v>
      </c>
      <c r="E9" t="s">
        <v>105</v>
      </c>
      <c r="F9">
        <v>40700</v>
      </c>
      <c r="G9" t="s">
        <v>911</v>
      </c>
      <c r="I9" t="s">
        <v>833</v>
      </c>
      <c r="J9">
        <v>2026</v>
      </c>
      <c r="K9">
        <v>7</v>
      </c>
      <c r="L9" t="s">
        <v>94</v>
      </c>
      <c r="M9" s="108">
        <v>201</v>
      </c>
      <c r="N9" s="108">
        <v>1</v>
      </c>
      <c r="O9" s="108">
        <v>201</v>
      </c>
      <c r="P9" t="s">
        <v>831</v>
      </c>
    </row>
    <row r="10" spans="1:19" x14ac:dyDescent="0.25">
      <c r="A10" t="s">
        <v>2539</v>
      </c>
      <c r="B10" t="s">
        <v>834</v>
      </c>
      <c r="C10" t="s">
        <v>657</v>
      </c>
      <c r="D10" t="s">
        <v>832</v>
      </c>
      <c r="E10" t="s">
        <v>93</v>
      </c>
      <c r="F10">
        <v>40700</v>
      </c>
      <c r="G10" t="s">
        <v>911</v>
      </c>
      <c r="I10" t="s">
        <v>253</v>
      </c>
      <c r="J10">
        <v>2026</v>
      </c>
      <c r="K10">
        <v>7</v>
      </c>
      <c r="L10" t="s">
        <v>94</v>
      </c>
      <c r="M10" s="108">
        <v>385</v>
      </c>
      <c r="N10" s="108">
        <v>1</v>
      </c>
      <c r="O10" s="108">
        <v>385</v>
      </c>
      <c r="P10" t="s">
        <v>831</v>
      </c>
    </row>
    <row r="11" spans="1:19" x14ac:dyDescent="0.25">
      <c r="A11" t="s">
        <v>2539</v>
      </c>
      <c r="B11" t="s">
        <v>834</v>
      </c>
      <c r="C11" t="s">
        <v>657</v>
      </c>
      <c r="D11" t="s">
        <v>832</v>
      </c>
      <c r="E11" t="s">
        <v>105</v>
      </c>
      <c r="F11">
        <v>40700</v>
      </c>
      <c r="G11" t="s">
        <v>911</v>
      </c>
      <c r="I11" t="s">
        <v>833</v>
      </c>
      <c r="J11">
        <v>2026</v>
      </c>
      <c r="K11">
        <v>7</v>
      </c>
      <c r="L11" t="s">
        <v>94</v>
      </c>
      <c r="M11" s="108">
        <v>201</v>
      </c>
      <c r="N11" s="108">
        <v>1</v>
      </c>
      <c r="O11" s="108">
        <v>201</v>
      </c>
      <c r="P11" t="s">
        <v>831</v>
      </c>
    </row>
    <row r="12" spans="1:19" x14ac:dyDescent="0.25">
      <c r="A12" t="s">
        <v>2539</v>
      </c>
      <c r="B12" t="s">
        <v>835</v>
      </c>
      <c r="C12" t="s">
        <v>657</v>
      </c>
      <c r="D12" t="s">
        <v>832</v>
      </c>
      <c r="E12" t="s">
        <v>105</v>
      </c>
      <c r="F12">
        <v>40700</v>
      </c>
      <c r="G12" t="s">
        <v>911</v>
      </c>
      <c r="I12" t="s">
        <v>833</v>
      </c>
      <c r="J12">
        <v>2026</v>
      </c>
      <c r="K12">
        <v>7</v>
      </c>
      <c r="L12" t="s">
        <v>94</v>
      </c>
      <c r="M12" s="108">
        <v>201</v>
      </c>
      <c r="N12" s="108">
        <v>1</v>
      </c>
      <c r="O12" s="108">
        <v>201</v>
      </c>
      <c r="P12" t="s">
        <v>831</v>
      </c>
    </row>
    <row r="13" spans="1:19" x14ac:dyDescent="0.25">
      <c r="A13" t="s">
        <v>2539</v>
      </c>
      <c r="B13" t="s">
        <v>835</v>
      </c>
      <c r="C13" t="s">
        <v>657</v>
      </c>
      <c r="D13" t="s">
        <v>832</v>
      </c>
      <c r="E13" t="s">
        <v>93</v>
      </c>
      <c r="F13">
        <v>40700</v>
      </c>
      <c r="G13" t="s">
        <v>911</v>
      </c>
      <c r="I13" t="s">
        <v>253</v>
      </c>
      <c r="J13">
        <v>2026</v>
      </c>
      <c r="K13">
        <v>7</v>
      </c>
      <c r="L13" t="s">
        <v>94</v>
      </c>
      <c r="M13" s="108">
        <v>469</v>
      </c>
      <c r="N13" s="108">
        <v>1</v>
      </c>
      <c r="O13" s="108">
        <v>469</v>
      </c>
      <c r="P13" t="s">
        <v>831</v>
      </c>
    </row>
    <row r="14" spans="1:19" x14ac:dyDescent="0.25">
      <c r="A14" t="s">
        <v>2539</v>
      </c>
      <c r="B14" t="s">
        <v>835</v>
      </c>
      <c r="C14" t="s">
        <v>657</v>
      </c>
      <c r="D14" t="s">
        <v>832</v>
      </c>
      <c r="E14" t="s">
        <v>105</v>
      </c>
      <c r="F14">
        <v>40700</v>
      </c>
      <c r="G14" t="s">
        <v>911</v>
      </c>
      <c r="I14" t="s">
        <v>144</v>
      </c>
      <c r="J14">
        <v>2026</v>
      </c>
      <c r="K14">
        <v>7</v>
      </c>
      <c r="L14" t="s">
        <v>94</v>
      </c>
      <c r="M14" s="108">
        <v>71</v>
      </c>
      <c r="N14" s="108">
        <v>1</v>
      </c>
      <c r="O14" s="108">
        <v>71</v>
      </c>
      <c r="P14" t="s">
        <v>831</v>
      </c>
    </row>
    <row r="15" spans="1:19" x14ac:dyDescent="0.25">
      <c r="A15" t="s">
        <v>2539</v>
      </c>
      <c r="B15" t="s">
        <v>835</v>
      </c>
      <c r="C15" t="s">
        <v>657</v>
      </c>
      <c r="D15" t="s">
        <v>832</v>
      </c>
      <c r="E15" t="s">
        <v>105</v>
      </c>
      <c r="F15">
        <v>40700</v>
      </c>
      <c r="G15" t="s">
        <v>911</v>
      </c>
      <c r="I15" t="s">
        <v>682</v>
      </c>
      <c r="J15">
        <v>2026</v>
      </c>
      <c r="K15">
        <v>7</v>
      </c>
      <c r="L15" t="s">
        <v>94</v>
      </c>
      <c r="M15" s="108">
        <v>71</v>
      </c>
      <c r="N15" s="108">
        <v>1</v>
      </c>
      <c r="O15" s="108">
        <v>71</v>
      </c>
      <c r="P15" t="s">
        <v>831</v>
      </c>
    </row>
    <row r="16" spans="1:19" x14ac:dyDescent="0.25">
      <c r="A16" t="s">
        <v>2610</v>
      </c>
      <c r="B16" t="s">
        <v>3118</v>
      </c>
      <c r="C16" t="s">
        <v>265</v>
      </c>
      <c r="D16" t="s">
        <v>832</v>
      </c>
      <c r="E16" t="s">
        <v>112</v>
      </c>
      <c r="F16">
        <v>40700</v>
      </c>
      <c r="G16" t="s">
        <v>911</v>
      </c>
      <c r="I16" t="s">
        <v>837</v>
      </c>
      <c r="J16">
        <v>2026</v>
      </c>
      <c r="K16">
        <v>7</v>
      </c>
      <c r="L16" t="s">
        <v>94</v>
      </c>
      <c r="M16" s="108">
        <v>3000</v>
      </c>
      <c r="N16" s="108">
        <v>1</v>
      </c>
      <c r="O16" s="108">
        <v>3000</v>
      </c>
      <c r="P16" t="s">
        <v>831</v>
      </c>
    </row>
    <row r="17" spans="1:16" x14ac:dyDescent="0.25">
      <c r="A17" t="s">
        <v>2610</v>
      </c>
      <c r="B17" t="s">
        <v>3118</v>
      </c>
      <c r="C17" t="s">
        <v>265</v>
      </c>
      <c r="D17" t="s">
        <v>832</v>
      </c>
      <c r="E17" t="s">
        <v>112</v>
      </c>
      <c r="F17">
        <v>40700</v>
      </c>
      <c r="G17" t="s">
        <v>911</v>
      </c>
      <c r="I17" t="s">
        <v>649</v>
      </c>
      <c r="J17">
        <v>2026</v>
      </c>
      <c r="K17">
        <v>7</v>
      </c>
      <c r="L17" t="s">
        <v>94</v>
      </c>
      <c r="M17" s="108">
        <v>22048</v>
      </c>
      <c r="N17" s="108">
        <v>1</v>
      </c>
      <c r="O17" s="108">
        <v>22048</v>
      </c>
      <c r="P17" t="s">
        <v>831</v>
      </c>
    </row>
    <row r="18" spans="1:16" x14ac:dyDescent="0.25">
      <c r="A18" t="s">
        <v>2610</v>
      </c>
      <c r="B18" t="s">
        <v>3118</v>
      </c>
      <c r="C18" t="s">
        <v>265</v>
      </c>
      <c r="D18" t="s">
        <v>832</v>
      </c>
      <c r="E18" t="s">
        <v>112</v>
      </c>
      <c r="F18">
        <v>40700</v>
      </c>
      <c r="G18" t="s">
        <v>911</v>
      </c>
      <c r="I18" t="s">
        <v>838</v>
      </c>
      <c r="J18">
        <v>2026</v>
      </c>
      <c r="K18">
        <v>7</v>
      </c>
      <c r="L18" t="s">
        <v>94</v>
      </c>
      <c r="M18" s="108">
        <v>3088</v>
      </c>
      <c r="N18" s="108">
        <v>1</v>
      </c>
      <c r="O18" s="108">
        <v>3088</v>
      </c>
      <c r="P18" t="s">
        <v>831</v>
      </c>
    </row>
    <row r="19" spans="1:16" x14ac:dyDescent="0.25">
      <c r="A19" t="s">
        <v>2610</v>
      </c>
      <c r="B19" t="s">
        <v>335</v>
      </c>
      <c r="C19" t="s">
        <v>265</v>
      </c>
      <c r="D19" t="s">
        <v>832</v>
      </c>
      <c r="E19" t="s">
        <v>93</v>
      </c>
      <c r="F19">
        <v>40700</v>
      </c>
      <c r="G19" t="s">
        <v>911</v>
      </c>
      <c r="I19" t="s">
        <v>839</v>
      </c>
      <c r="J19">
        <v>2026</v>
      </c>
      <c r="K19">
        <v>7</v>
      </c>
      <c r="L19" t="s">
        <v>94</v>
      </c>
      <c r="M19" s="108">
        <v>11966</v>
      </c>
      <c r="N19" s="108">
        <v>1</v>
      </c>
      <c r="O19" s="108">
        <v>11966</v>
      </c>
      <c r="P19" t="s">
        <v>831</v>
      </c>
    </row>
    <row r="20" spans="1:16" x14ac:dyDescent="0.25">
      <c r="A20" t="s">
        <v>2610</v>
      </c>
      <c r="B20" t="s">
        <v>335</v>
      </c>
      <c r="C20" t="s">
        <v>265</v>
      </c>
      <c r="D20" t="s">
        <v>832</v>
      </c>
      <c r="E20" t="s">
        <v>93</v>
      </c>
      <c r="F20">
        <v>40700</v>
      </c>
      <c r="G20" t="s">
        <v>911</v>
      </c>
      <c r="I20" t="s">
        <v>840</v>
      </c>
      <c r="J20">
        <v>2026</v>
      </c>
      <c r="K20">
        <v>7</v>
      </c>
      <c r="L20" t="s">
        <v>94</v>
      </c>
      <c r="M20" s="108">
        <v>305</v>
      </c>
      <c r="N20" s="108">
        <v>1</v>
      </c>
      <c r="O20" s="108">
        <v>305</v>
      </c>
      <c r="P20" t="s">
        <v>831</v>
      </c>
    </row>
    <row r="21" spans="1:16" x14ac:dyDescent="0.25">
      <c r="A21" t="s">
        <v>2610</v>
      </c>
      <c r="B21" t="s">
        <v>335</v>
      </c>
      <c r="C21" t="s">
        <v>265</v>
      </c>
      <c r="D21" t="s">
        <v>832</v>
      </c>
      <c r="E21" t="s">
        <v>105</v>
      </c>
      <c r="F21">
        <v>40700</v>
      </c>
      <c r="G21" t="s">
        <v>911</v>
      </c>
      <c r="I21" t="s">
        <v>109</v>
      </c>
      <c r="J21">
        <v>2026</v>
      </c>
      <c r="K21">
        <v>7</v>
      </c>
      <c r="L21" t="s">
        <v>94</v>
      </c>
      <c r="M21" s="108">
        <v>8947</v>
      </c>
      <c r="N21" s="108">
        <v>1</v>
      </c>
      <c r="O21" s="108">
        <v>8947</v>
      </c>
      <c r="P21" t="s">
        <v>831</v>
      </c>
    </row>
    <row r="22" spans="1:16" x14ac:dyDescent="0.25">
      <c r="A22" t="s">
        <v>2610</v>
      </c>
      <c r="B22" t="s">
        <v>335</v>
      </c>
      <c r="C22" t="s">
        <v>265</v>
      </c>
      <c r="D22" t="s">
        <v>832</v>
      </c>
      <c r="E22" t="s">
        <v>101</v>
      </c>
      <c r="F22">
        <v>40700</v>
      </c>
      <c r="G22" t="s">
        <v>911</v>
      </c>
      <c r="I22" t="s">
        <v>269</v>
      </c>
      <c r="J22">
        <v>2026</v>
      </c>
      <c r="K22">
        <v>7</v>
      </c>
      <c r="L22" t="s">
        <v>94</v>
      </c>
      <c r="M22" s="108">
        <v>3563</v>
      </c>
      <c r="N22" s="108">
        <v>1</v>
      </c>
      <c r="O22" s="108">
        <v>3563</v>
      </c>
      <c r="P22" t="s">
        <v>831</v>
      </c>
    </row>
    <row r="23" spans="1:16" x14ac:dyDescent="0.25">
      <c r="A23" t="s">
        <v>2610</v>
      </c>
      <c r="B23" t="s">
        <v>335</v>
      </c>
      <c r="C23" t="s">
        <v>265</v>
      </c>
      <c r="D23" t="s">
        <v>832</v>
      </c>
      <c r="E23" t="s">
        <v>93</v>
      </c>
      <c r="F23">
        <v>40700</v>
      </c>
      <c r="G23" t="s">
        <v>911</v>
      </c>
      <c r="I23" t="s">
        <v>644</v>
      </c>
      <c r="J23">
        <v>2026</v>
      </c>
      <c r="K23">
        <v>7</v>
      </c>
      <c r="L23" t="s">
        <v>94</v>
      </c>
      <c r="M23" s="108">
        <v>96</v>
      </c>
      <c r="N23" s="108">
        <v>1</v>
      </c>
      <c r="O23" s="108">
        <v>96</v>
      </c>
      <c r="P23" t="s">
        <v>831</v>
      </c>
    </row>
    <row r="24" spans="1:16" x14ac:dyDescent="0.25">
      <c r="A24" t="s">
        <v>2610</v>
      </c>
      <c r="B24" t="s">
        <v>335</v>
      </c>
      <c r="C24" t="s">
        <v>265</v>
      </c>
      <c r="D24" t="s">
        <v>832</v>
      </c>
      <c r="E24" t="s">
        <v>105</v>
      </c>
      <c r="F24">
        <v>40700</v>
      </c>
      <c r="G24" t="s">
        <v>911</v>
      </c>
      <c r="I24" t="s">
        <v>144</v>
      </c>
      <c r="J24">
        <v>2026</v>
      </c>
      <c r="K24">
        <v>7</v>
      </c>
      <c r="L24" t="s">
        <v>94</v>
      </c>
      <c r="M24" s="108">
        <v>15790</v>
      </c>
      <c r="N24" s="108">
        <v>1</v>
      </c>
      <c r="O24" s="108">
        <v>15790</v>
      </c>
      <c r="P24" t="s">
        <v>831</v>
      </c>
    </row>
    <row r="25" spans="1:16" x14ac:dyDescent="0.25">
      <c r="A25" t="s">
        <v>2610</v>
      </c>
      <c r="B25" t="s">
        <v>335</v>
      </c>
      <c r="C25" t="s">
        <v>265</v>
      </c>
      <c r="D25" t="s">
        <v>832</v>
      </c>
      <c r="E25" t="s">
        <v>105</v>
      </c>
      <c r="F25">
        <v>40700</v>
      </c>
      <c r="G25" t="s">
        <v>911</v>
      </c>
      <c r="I25" t="s">
        <v>841</v>
      </c>
      <c r="J25">
        <v>2026</v>
      </c>
      <c r="K25">
        <v>7</v>
      </c>
      <c r="L25" t="s">
        <v>94</v>
      </c>
      <c r="M25" s="108">
        <v>987</v>
      </c>
      <c r="N25" s="108">
        <v>1</v>
      </c>
      <c r="O25" s="108">
        <v>987</v>
      </c>
      <c r="P25" t="s">
        <v>831</v>
      </c>
    </row>
    <row r="26" spans="1:16" x14ac:dyDescent="0.25">
      <c r="A26" t="s">
        <v>2610</v>
      </c>
      <c r="B26" t="s">
        <v>335</v>
      </c>
      <c r="C26" t="s">
        <v>265</v>
      </c>
      <c r="D26" t="s">
        <v>832</v>
      </c>
      <c r="E26" t="s">
        <v>105</v>
      </c>
      <c r="F26">
        <v>40700</v>
      </c>
      <c r="G26" t="s">
        <v>911</v>
      </c>
      <c r="I26" t="s">
        <v>842</v>
      </c>
      <c r="J26">
        <v>2026</v>
      </c>
      <c r="K26">
        <v>7</v>
      </c>
      <c r="L26" t="s">
        <v>94</v>
      </c>
      <c r="M26" s="108">
        <v>35188</v>
      </c>
      <c r="N26" s="108">
        <v>1</v>
      </c>
      <c r="O26" s="108">
        <v>35188</v>
      </c>
      <c r="P26" t="s">
        <v>831</v>
      </c>
    </row>
    <row r="27" spans="1:16" x14ac:dyDescent="0.25">
      <c r="A27" t="s">
        <v>2610</v>
      </c>
      <c r="B27" t="s">
        <v>335</v>
      </c>
      <c r="C27" t="s">
        <v>265</v>
      </c>
      <c r="D27" t="s">
        <v>832</v>
      </c>
      <c r="E27" t="s">
        <v>105</v>
      </c>
      <c r="F27">
        <v>40700</v>
      </c>
      <c r="G27" t="s">
        <v>911</v>
      </c>
      <c r="I27" t="s">
        <v>843</v>
      </c>
      <c r="J27">
        <v>2026</v>
      </c>
      <c r="K27">
        <v>7</v>
      </c>
      <c r="L27" t="s">
        <v>94</v>
      </c>
      <c r="M27" s="108">
        <v>6213</v>
      </c>
      <c r="N27" s="108">
        <v>1</v>
      </c>
      <c r="O27" s="108">
        <v>6213</v>
      </c>
      <c r="P27" t="s">
        <v>831</v>
      </c>
    </row>
    <row r="28" spans="1:16" x14ac:dyDescent="0.25">
      <c r="A28" t="s">
        <v>2610</v>
      </c>
      <c r="B28" t="s">
        <v>335</v>
      </c>
      <c r="C28" t="s">
        <v>265</v>
      </c>
      <c r="D28" t="s">
        <v>832</v>
      </c>
      <c r="E28" t="s">
        <v>105</v>
      </c>
      <c r="F28">
        <v>40700</v>
      </c>
      <c r="G28" t="s">
        <v>911</v>
      </c>
      <c r="I28" t="s">
        <v>158</v>
      </c>
      <c r="J28">
        <v>2026</v>
      </c>
      <c r="K28">
        <v>7</v>
      </c>
      <c r="L28" t="s">
        <v>94</v>
      </c>
      <c r="M28" s="108">
        <v>76919</v>
      </c>
      <c r="N28" s="108">
        <v>1</v>
      </c>
      <c r="O28" s="108">
        <v>76919</v>
      </c>
      <c r="P28" t="s">
        <v>831</v>
      </c>
    </row>
    <row r="29" spans="1:16" x14ac:dyDescent="0.25">
      <c r="A29" t="s">
        <v>2610</v>
      </c>
      <c r="B29" t="s">
        <v>335</v>
      </c>
      <c r="C29" t="s">
        <v>265</v>
      </c>
      <c r="D29" t="s">
        <v>832</v>
      </c>
      <c r="E29" t="s">
        <v>105</v>
      </c>
      <c r="F29">
        <v>40700</v>
      </c>
      <c r="G29" t="s">
        <v>911</v>
      </c>
      <c r="I29" t="s">
        <v>844</v>
      </c>
      <c r="J29">
        <v>2026</v>
      </c>
      <c r="K29">
        <v>7</v>
      </c>
      <c r="L29" t="s">
        <v>94</v>
      </c>
      <c r="M29" s="108">
        <v>4041</v>
      </c>
      <c r="N29" s="108">
        <v>1</v>
      </c>
      <c r="O29" s="108">
        <v>4041</v>
      </c>
      <c r="P29" t="s">
        <v>831</v>
      </c>
    </row>
    <row r="30" spans="1:16" x14ac:dyDescent="0.25">
      <c r="A30" t="s">
        <v>2610</v>
      </c>
      <c r="B30" t="s">
        <v>845</v>
      </c>
      <c r="C30" t="s">
        <v>265</v>
      </c>
      <c r="D30" t="s">
        <v>832</v>
      </c>
      <c r="E30" t="s">
        <v>93</v>
      </c>
      <c r="F30">
        <v>40700</v>
      </c>
      <c r="G30" t="s">
        <v>911</v>
      </c>
      <c r="I30" t="s">
        <v>851</v>
      </c>
      <c r="J30">
        <v>2026</v>
      </c>
      <c r="K30">
        <v>7</v>
      </c>
      <c r="L30" t="s">
        <v>94</v>
      </c>
      <c r="M30" s="108">
        <v>183</v>
      </c>
      <c r="N30" s="108">
        <v>1</v>
      </c>
      <c r="O30" s="108">
        <v>183</v>
      </c>
      <c r="P30" t="s">
        <v>831</v>
      </c>
    </row>
    <row r="31" spans="1:16" x14ac:dyDescent="0.25">
      <c r="A31" t="s">
        <v>2610</v>
      </c>
      <c r="B31" t="s">
        <v>845</v>
      </c>
      <c r="C31" t="s">
        <v>265</v>
      </c>
      <c r="D31" t="s">
        <v>832</v>
      </c>
      <c r="E31" t="s">
        <v>93</v>
      </c>
      <c r="F31">
        <v>40700</v>
      </c>
      <c r="G31" t="s">
        <v>911</v>
      </c>
      <c r="I31" t="s">
        <v>852</v>
      </c>
      <c r="J31">
        <v>2026</v>
      </c>
      <c r="K31">
        <v>7</v>
      </c>
      <c r="L31" t="s">
        <v>94</v>
      </c>
      <c r="M31" s="108">
        <v>260</v>
      </c>
      <c r="N31" s="108">
        <v>1</v>
      </c>
      <c r="O31" s="108">
        <v>260</v>
      </c>
      <c r="P31" t="s">
        <v>831</v>
      </c>
    </row>
    <row r="32" spans="1:16" x14ac:dyDescent="0.25">
      <c r="A32" t="s">
        <v>2610</v>
      </c>
      <c r="B32" t="s">
        <v>845</v>
      </c>
      <c r="C32" t="s">
        <v>265</v>
      </c>
      <c r="D32" t="s">
        <v>832</v>
      </c>
      <c r="E32" t="s">
        <v>93</v>
      </c>
      <c r="F32">
        <v>40700</v>
      </c>
      <c r="G32" t="s">
        <v>911</v>
      </c>
      <c r="I32" t="s">
        <v>846</v>
      </c>
      <c r="J32">
        <v>2026</v>
      </c>
      <c r="K32">
        <v>7</v>
      </c>
      <c r="L32" t="s">
        <v>94</v>
      </c>
      <c r="M32" s="108">
        <v>120</v>
      </c>
      <c r="N32" s="108">
        <v>1</v>
      </c>
      <c r="O32" s="108">
        <v>120</v>
      </c>
      <c r="P32" t="s">
        <v>831</v>
      </c>
    </row>
    <row r="33" spans="1:16" x14ac:dyDescent="0.25">
      <c r="A33" t="s">
        <v>2610</v>
      </c>
      <c r="B33" t="s">
        <v>845</v>
      </c>
      <c r="C33" t="s">
        <v>265</v>
      </c>
      <c r="D33" t="s">
        <v>832</v>
      </c>
      <c r="E33" t="s">
        <v>104</v>
      </c>
      <c r="F33">
        <v>40700</v>
      </c>
      <c r="G33" t="s">
        <v>911</v>
      </c>
      <c r="I33" t="s">
        <v>245</v>
      </c>
      <c r="J33">
        <v>2026</v>
      </c>
      <c r="K33">
        <v>7</v>
      </c>
      <c r="L33" t="s">
        <v>94</v>
      </c>
      <c r="M33" s="108">
        <v>152</v>
      </c>
      <c r="N33" s="108">
        <v>1</v>
      </c>
      <c r="O33" s="108">
        <v>152</v>
      </c>
      <c r="P33" t="s">
        <v>831</v>
      </c>
    </row>
    <row r="34" spans="1:16" x14ac:dyDescent="0.25">
      <c r="A34" t="s">
        <v>2610</v>
      </c>
      <c r="B34" t="s">
        <v>845</v>
      </c>
      <c r="C34" t="s">
        <v>265</v>
      </c>
      <c r="D34" t="s">
        <v>832</v>
      </c>
      <c r="E34" t="s">
        <v>104</v>
      </c>
      <c r="F34">
        <v>40700</v>
      </c>
      <c r="G34" t="s">
        <v>911</v>
      </c>
      <c r="I34" t="s">
        <v>246</v>
      </c>
      <c r="J34">
        <v>2026</v>
      </c>
      <c r="K34">
        <v>7</v>
      </c>
      <c r="L34" t="s">
        <v>94</v>
      </c>
      <c r="M34" s="108">
        <v>457</v>
      </c>
      <c r="N34" s="108">
        <v>1</v>
      </c>
      <c r="O34" s="108">
        <v>457</v>
      </c>
      <c r="P34" t="s">
        <v>831</v>
      </c>
    </row>
    <row r="35" spans="1:16" x14ac:dyDescent="0.25">
      <c r="A35" t="s">
        <v>2610</v>
      </c>
      <c r="B35" t="s">
        <v>845</v>
      </c>
      <c r="C35" t="s">
        <v>265</v>
      </c>
      <c r="D35" t="s">
        <v>832</v>
      </c>
      <c r="E35" t="s">
        <v>103</v>
      </c>
      <c r="F35">
        <v>40700</v>
      </c>
      <c r="G35" t="s">
        <v>911</v>
      </c>
      <c r="I35" t="s">
        <v>2477</v>
      </c>
      <c r="J35">
        <v>2026</v>
      </c>
      <c r="K35">
        <v>7</v>
      </c>
      <c r="L35" t="s">
        <v>94</v>
      </c>
      <c r="M35" s="108">
        <v>50</v>
      </c>
      <c r="N35" s="108">
        <v>1</v>
      </c>
      <c r="O35" s="108">
        <v>50</v>
      </c>
      <c r="P35" t="s">
        <v>831</v>
      </c>
    </row>
    <row r="36" spans="1:16" x14ac:dyDescent="0.25">
      <c r="A36" t="s">
        <v>2610</v>
      </c>
      <c r="B36" t="s">
        <v>845</v>
      </c>
      <c r="C36" t="s">
        <v>265</v>
      </c>
      <c r="D36" t="s">
        <v>832</v>
      </c>
      <c r="E36" t="s">
        <v>102</v>
      </c>
      <c r="F36">
        <v>40700</v>
      </c>
      <c r="G36" t="s">
        <v>911</v>
      </c>
      <c r="I36" t="s">
        <v>186</v>
      </c>
      <c r="J36">
        <v>2026</v>
      </c>
      <c r="K36">
        <v>7</v>
      </c>
      <c r="L36" t="s">
        <v>94</v>
      </c>
      <c r="M36" s="108">
        <v>1731</v>
      </c>
      <c r="N36" s="108">
        <v>1</v>
      </c>
      <c r="O36" s="108">
        <v>1731</v>
      </c>
      <c r="P36" t="s">
        <v>831</v>
      </c>
    </row>
    <row r="37" spans="1:16" x14ac:dyDescent="0.25">
      <c r="A37" t="s">
        <v>2610</v>
      </c>
      <c r="B37" t="s">
        <v>845</v>
      </c>
      <c r="C37" t="s">
        <v>265</v>
      </c>
      <c r="D37" t="s">
        <v>832</v>
      </c>
      <c r="E37" t="s">
        <v>103</v>
      </c>
      <c r="F37">
        <v>40700</v>
      </c>
      <c r="G37" t="s">
        <v>911</v>
      </c>
      <c r="I37" t="s">
        <v>192</v>
      </c>
      <c r="J37">
        <v>2026</v>
      </c>
      <c r="K37">
        <v>7</v>
      </c>
      <c r="L37" t="s">
        <v>94</v>
      </c>
      <c r="M37" s="108">
        <v>50</v>
      </c>
      <c r="N37" s="108">
        <v>1</v>
      </c>
      <c r="O37" s="108">
        <v>50</v>
      </c>
      <c r="P37" t="s">
        <v>831</v>
      </c>
    </row>
    <row r="38" spans="1:16" x14ac:dyDescent="0.25">
      <c r="A38" t="s">
        <v>2610</v>
      </c>
      <c r="B38" t="s">
        <v>845</v>
      </c>
      <c r="C38" t="s">
        <v>265</v>
      </c>
      <c r="D38" t="s">
        <v>832</v>
      </c>
      <c r="E38" t="s">
        <v>93</v>
      </c>
      <c r="F38">
        <v>40700</v>
      </c>
      <c r="G38" t="s">
        <v>911</v>
      </c>
      <c r="I38" t="s">
        <v>169</v>
      </c>
      <c r="J38">
        <v>2026</v>
      </c>
      <c r="K38">
        <v>7</v>
      </c>
      <c r="L38" t="s">
        <v>94</v>
      </c>
      <c r="M38" s="108">
        <v>183</v>
      </c>
      <c r="N38" s="108">
        <v>1</v>
      </c>
      <c r="O38" s="108">
        <v>183</v>
      </c>
      <c r="P38" t="s">
        <v>831</v>
      </c>
    </row>
    <row r="39" spans="1:16" x14ac:dyDescent="0.25">
      <c r="A39" t="s">
        <v>2610</v>
      </c>
      <c r="B39" t="s">
        <v>845</v>
      </c>
      <c r="C39" t="s">
        <v>265</v>
      </c>
      <c r="D39" t="s">
        <v>832</v>
      </c>
      <c r="E39" t="s">
        <v>103</v>
      </c>
      <c r="F39">
        <v>40700</v>
      </c>
      <c r="G39" t="s">
        <v>911</v>
      </c>
      <c r="I39" t="s">
        <v>868</v>
      </c>
      <c r="J39">
        <v>2026</v>
      </c>
      <c r="K39">
        <v>7</v>
      </c>
      <c r="L39" t="s">
        <v>94</v>
      </c>
      <c r="M39" s="108">
        <v>91</v>
      </c>
      <c r="N39" s="108">
        <v>1</v>
      </c>
      <c r="O39" s="108">
        <v>91</v>
      </c>
      <c r="P39" t="s">
        <v>831</v>
      </c>
    </row>
    <row r="40" spans="1:16" x14ac:dyDescent="0.25">
      <c r="A40" t="s">
        <v>2610</v>
      </c>
      <c r="B40" t="s">
        <v>845</v>
      </c>
      <c r="C40" t="s">
        <v>265</v>
      </c>
      <c r="D40" t="s">
        <v>832</v>
      </c>
      <c r="E40" t="s">
        <v>93</v>
      </c>
      <c r="F40">
        <v>40700</v>
      </c>
      <c r="G40" t="s">
        <v>911</v>
      </c>
      <c r="I40" t="s">
        <v>847</v>
      </c>
      <c r="J40">
        <v>2026</v>
      </c>
      <c r="K40">
        <v>7</v>
      </c>
      <c r="L40" t="s">
        <v>94</v>
      </c>
      <c r="M40" s="108">
        <v>139</v>
      </c>
      <c r="N40" s="108">
        <v>1</v>
      </c>
      <c r="O40" s="108">
        <v>139</v>
      </c>
      <c r="P40" t="s">
        <v>831</v>
      </c>
    </row>
    <row r="41" spans="1:16" x14ac:dyDescent="0.25">
      <c r="A41" t="s">
        <v>2610</v>
      </c>
      <c r="B41" t="s">
        <v>845</v>
      </c>
      <c r="C41" t="s">
        <v>265</v>
      </c>
      <c r="D41" t="s">
        <v>832</v>
      </c>
      <c r="E41" t="s">
        <v>103</v>
      </c>
      <c r="F41">
        <v>40700</v>
      </c>
      <c r="G41" t="s">
        <v>911</v>
      </c>
      <c r="I41" t="s">
        <v>2609</v>
      </c>
      <c r="J41">
        <v>2026</v>
      </c>
      <c r="K41">
        <v>7</v>
      </c>
      <c r="L41" t="s">
        <v>94</v>
      </c>
      <c r="M41" s="108">
        <v>1024</v>
      </c>
      <c r="N41" s="108">
        <v>1</v>
      </c>
      <c r="O41" s="108">
        <v>1024</v>
      </c>
      <c r="P41" t="s">
        <v>831</v>
      </c>
    </row>
    <row r="42" spans="1:16" x14ac:dyDescent="0.25">
      <c r="A42" t="s">
        <v>2610</v>
      </c>
      <c r="B42" t="s">
        <v>848</v>
      </c>
      <c r="C42" t="s">
        <v>265</v>
      </c>
      <c r="D42" t="s">
        <v>832</v>
      </c>
      <c r="E42" t="s">
        <v>93</v>
      </c>
      <c r="F42">
        <v>40700</v>
      </c>
      <c r="G42" t="s">
        <v>911</v>
      </c>
      <c r="I42" t="s">
        <v>851</v>
      </c>
      <c r="J42">
        <v>2026</v>
      </c>
      <c r="K42">
        <v>7</v>
      </c>
      <c r="L42" t="s">
        <v>94</v>
      </c>
      <c r="M42" s="108">
        <v>91</v>
      </c>
      <c r="N42" s="108">
        <v>1</v>
      </c>
      <c r="O42" s="108">
        <v>91</v>
      </c>
      <c r="P42" t="s">
        <v>831</v>
      </c>
    </row>
    <row r="43" spans="1:16" x14ac:dyDescent="0.25">
      <c r="A43" t="s">
        <v>2610</v>
      </c>
      <c r="B43" t="s">
        <v>848</v>
      </c>
      <c r="C43" t="s">
        <v>265</v>
      </c>
      <c r="D43" t="s">
        <v>832</v>
      </c>
      <c r="E43" t="s">
        <v>93</v>
      </c>
      <c r="F43">
        <v>40700</v>
      </c>
      <c r="G43" t="s">
        <v>911</v>
      </c>
      <c r="I43" t="s">
        <v>846</v>
      </c>
      <c r="J43">
        <v>2026</v>
      </c>
      <c r="K43">
        <v>7</v>
      </c>
      <c r="L43" t="s">
        <v>94</v>
      </c>
      <c r="M43" s="108">
        <v>22</v>
      </c>
      <c r="N43" s="108">
        <v>1</v>
      </c>
      <c r="O43" s="108">
        <v>22</v>
      </c>
      <c r="P43" t="s">
        <v>831</v>
      </c>
    </row>
    <row r="44" spans="1:16" x14ac:dyDescent="0.25">
      <c r="A44" t="s">
        <v>2610</v>
      </c>
      <c r="B44" t="s">
        <v>848</v>
      </c>
      <c r="C44" t="s">
        <v>265</v>
      </c>
      <c r="D44" t="s">
        <v>832</v>
      </c>
      <c r="E44" t="s">
        <v>93</v>
      </c>
      <c r="F44">
        <v>40700</v>
      </c>
      <c r="G44" t="s">
        <v>911</v>
      </c>
      <c r="I44" t="s">
        <v>847</v>
      </c>
      <c r="J44">
        <v>2026</v>
      </c>
      <c r="K44">
        <v>7</v>
      </c>
      <c r="L44" t="s">
        <v>94</v>
      </c>
      <c r="M44" s="108">
        <v>35</v>
      </c>
      <c r="N44" s="108">
        <v>1</v>
      </c>
      <c r="O44" s="108">
        <v>35</v>
      </c>
      <c r="P44" t="s">
        <v>831</v>
      </c>
    </row>
    <row r="45" spans="1:16" x14ac:dyDescent="0.25">
      <c r="A45" t="s">
        <v>2610</v>
      </c>
      <c r="B45" t="s">
        <v>720</v>
      </c>
      <c r="C45" t="s">
        <v>265</v>
      </c>
      <c r="D45" t="s">
        <v>832</v>
      </c>
      <c r="E45" t="s">
        <v>93</v>
      </c>
      <c r="F45">
        <v>40700</v>
      </c>
      <c r="G45" t="s">
        <v>911</v>
      </c>
      <c r="I45" t="s">
        <v>851</v>
      </c>
      <c r="J45">
        <v>2026</v>
      </c>
      <c r="K45">
        <v>7</v>
      </c>
      <c r="L45" t="s">
        <v>94</v>
      </c>
      <c r="M45" s="108">
        <v>91</v>
      </c>
      <c r="N45" s="108">
        <v>1</v>
      </c>
      <c r="O45" s="108">
        <v>91</v>
      </c>
      <c r="P45" t="s">
        <v>831</v>
      </c>
    </row>
    <row r="46" spans="1:16" x14ac:dyDescent="0.25">
      <c r="A46" t="s">
        <v>2610</v>
      </c>
      <c r="B46" t="s">
        <v>720</v>
      </c>
      <c r="C46" t="s">
        <v>265</v>
      </c>
      <c r="D46" t="s">
        <v>832</v>
      </c>
      <c r="E46" t="s">
        <v>93</v>
      </c>
      <c r="F46">
        <v>40700</v>
      </c>
      <c r="G46" t="s">
        <v>911</v>
      </c>
      <c r="I46" t="s">
        <v>846</v>
      </c>
      <c r="J46">
        <v>2026</v>
      </c>
      <c r="K46">
        <v>7</v>
      </c>
      <c r="L46" t="s">
        <v>94</v>
      </c>
      <c r="M46" s="108">
        <v>22</v>
      </c>
      <c r="N46" s="108">
        <v>1</v>
      </c>
      <c r="O46" s="108">
        <v>22</v>
      </c>
      <c r="P46" t="s">
        <v>831</v>
      </c>
    </row>
    <row r="47" spans="1:16" x14ac:dyDescent="0.25">
      <c r="A47" t="s">
        <v>2610</v>
      </c>
      <c r="B47" t="s">
        <v>720</v>
      </c>
      <c r="C47" t="s">
        <v>265</v>
      </c>
      <c r="D47" t="s">
        <v>832</v>
      </c>
      <c r="E47" t="s">
        <v>102</v>
      </c>
      <c r="F47">
        <v>40700</v>
      </c>
      <c r="G47" t="s">
        <v>911</v>
      </c>
      <c r="I47" t="s">
        <v>186</v>
      </c>
      <c r="J47">
        <v>2026</v>
      </c>
      <c r="K47">
        <v>7</v>
      </c>
      <c r="L47" t="s">
        <v>94</v>
      </c>
      <c r="M47" s="108">
        <v>4607</v>
      </c>
      <c r="N47" s="108">
        <v>1</v>
      </c>
      <c r="O47" s="108">
        <v>4607</v>
      </c>
      <c r="P47" t="s">
        <v>831</v>
      </c>
    </row>
    <row r="48" spans="1:16" x14ac:dyDescent="0.25">
      <c r="A48" t="s">
        <v>2610</v>
      </c>
      <c r="B48" t="s">
        <v>720</v>
      </c>
      <c r="C48" t="s">
        <v>265</v>
      </c>
      <c r="D48" t="s">
        <v>832</v>
      </c>
      <c r="E48" t="s">
        <v>93</v>
      </c>
      <c r="F48">
        <v>40700</v>
      </c>
      <c r="G48" t="s">
        <v>911</v>
      </c>
      <c r="I48" t="s">
        <v>847</v>
      </c>
      <c r="J48">
        <v>2026</v>
      </c>
      <c r="K48">
        <v>7</v>
      </c>
      <c r="L48" t="s">
        <v>94</v>
      </c>
      <c r="M48" s="108">
        <v>35</v>
      </c>
      <c r="N48" s="108">
        <v>1</v>
      </c>
      <c r="O48" s="108">
        <v>35</v>
      </c>
      <c r="P48" t="s">
        <v>831</v>
      </c>
    </row>
    <row r="49" spans="1:16" x14ac:dyDescent="0.25">
      <c r="A49" t="s">
        <v>2610</v>
      </c>
      <c r="B49" t="s">
        <v>720</v>
      </c>
      <c r="C49" t="s">
        <v>265</v>
      </c>
      <c r="D49" t="s">
        <v>832</v>
      </c>
      <c r="E49" t="s">
        <v>104</v>
      </c>
      <c r="F49">
        <v>40700</v>
      </c>
      <c r="G49" t="s">
        <v>911</v>
      </c>
      <c r="I49" t="s">
        <v>120</v>
      </c>
      <c r="J49">
        <v>2026</v>
      </c>
      <c r="K49">
        <v>7</v>
      </c>
      <c r="L49" t="s">
        <v>94</v>
      </c>
      <c r="M49" s="108">
        <v>348</v>
      </c>
      <c r="N49" s="108">
        <v>1</v>
      </c>
      <c r="O49" s="108">
        <v>348</v>
      </c>
      <c r="P49" t="s">
        <v>831</v>
      </c>
    </row>
    <row r="50" spans="1:16" x14ac:dyDescent="0.25">
      <c r="A50" t="s">
        <v>2610</v>
      </c>
      <c r="B50" t="s">
        <v>853</v>
      </c>
      <c r="C50" t="s">
        <v>265</v>
      </c>
      <c r="D50" t="s">
        <v>832</v>
      </c>
      <c r="E50" t="s">
        <v>102</v>
      </c>
      <c r="F50">
        <v>40700</v>
      </c>
      <c r="G50" t="s">
        <v>911</v>
      </c>
      <c r="I50" t="s">
        <v>186</v>
      </c>
      <c r="J50">
        <v>2026</v>
      </c>
      <c r="K50">
        <v>7</v>
      </c>
      <c r="L50" t="s">
        <v>94</v>
      </c>
      <c r="M50" s="108">
        <v>1141</v>
      </c>
      <c r="N50" s="108">
        <v>1</v>
      </c>
      <c r="O50" s="108">
        <v>1141</v>
      </c>
      <c r="P50" t="s">
        <v>831</v>
      </c>
    </row>
    <row r="51" spans="1:16" x14ac:dyDescent="0.25">
      <c r="A51" t="s">
        <v>2610</v>
      </c>
      <c r="B51" t="s">
        <v>853</v>
      </c>
      <c r="C51" t="s">
        <v>265</v>
      </c>
      <c r="D51" t="s">
        <v>832</v>
      </c>
      <c r="E51" t="s">
        <v>93</v>
      </c>
      <c r="F51">
        <v>40700</v>
      </c>
      <c r="G51" t="s">
        <v>911</v>
      </c>
      <c r="I51" t="s">
        <v>849</v>
      </c>
      <c r="J51">
        <v>2026</v>
      </c>
      <c r="K51">
        <v>7</v>
      </c>
      <c r="L51" t="s">
        <v>94</v>
      </c>
      <c r="M51" s="108">
        <v>100</v>
      </c>
      <c r="N51" s="108">
        <v>1</v>
      </c>
      <c r="O51" s="108">
        <v>100</v>
      </c>
      <c r="P51" t="s">
        <v>831</v>
      </c>
    </row>
    <row r="52" spans="1:16" x14ac:dyDescent="0.25">
      <c r="A52" t="s">
        <v>2610</v>
      </c>
      <c r="B52" t="s">
        <v>853</v>
      </c>
      <c r="C52" t="s">
        <v>265</v>
      </c>
      <c r="D52" t="s">
        <v>832</v>
      </c>
      <c r="E52" t="s">
        <v>93</v>
      </c>
      <c r="F52">
        <v>40700</v>
      </c>
      <c r="G52" t="s">
        <v>911</v>
      </c>
      <c r="I52" t="s">
        <v>846</v>
      </c>
      <c r="J52">
        <v>2026</v>
      </c>
      <c r="K52">
        <v>7</v>
      </c>
      <c r="L52" t="s">
        <v>94</v>
      </c>
      <c r="M52" s="108">
        <v>22</v>
      </c>
      <c r="N52" s="108">
        <v>1</v>
      </c>
      <c r="O52" s="108">
        <v>22</v>
      </c>
      <c r="P52" t="s">
        <v>831</v>
      </c>
    </row>
    <row r="53" spans="1:16" x14ac:dyDescent="0.25">
      <c r="A53" t="s">
        <v>2610</v>
      </c>
      <c r="B53" t="s">
        <v>853</v>
      </c>
      <c r="C53" t="s">
        <v>265</v>
      </c>
      <c r="D53" t="s">
        <v>832</v>
      </c>
      <c r="E53" t="s">
        <v>93</v>
      </c>
      <c r="F53">
        <v>40700</v>
      </c>
      <c r="G53" t="s">
        <v>911</v>
      </c>
      <c r="I53" t="s">
        <v>840</v>
      </c>
      <c r="J53">
        <v>2026</v>
      </c>
      <c r="K53">
        <v>7</v>
      </c>
      <c r="L53" t="s">
        <v>94</v>
      </c>
      <c r="M53" s="108">
        <v>305</v>
      </c>
      <c r="N53" s="108">
        <v>1</v>
      </c>
      <c r="O53" s="108">
        <v>305</v>
      </c>
      <c r="P53" t="s">
        <v>831</v>
      </c>
    </row>
    <row r="54" spans="1:16" x14ac:dyDescent="0.25">
      <c r="A54" t="s">
        <v>2610</v>
      </c>
      <c r="B54" t="s">
        <v>853</v>
      </c>
      <c r="C54" t="s">
        <v>265</v>
      </c>
      <c r="D54" t="s">
        <v>832</v>
      </c>
      <c r="E54" t="s">
        <v>93</v>
      </c>
      <c r="F54">
        <v>40700</v>
      </c>
      <c r="G54" t="s">
        <v>911</v>
      </c>
      <c r="I54" t="s">
        <v>860</v>
      </c>
      <c r="J54">
        <v>2026</v>
      </c>
      <c r="K54">
        <v>7</v>
      </c>
      <c r="L54" t="s">
        <v>94</v>
      </c>
      <c r="M54" s="108">
        <v>96</v>
      </c>
      <c r="N54" s="108">
        <v>1</v>
      </c>
      <c r="O54" s="108">
        <v>96</v>
      </c>
      <c r="P54" t="s">
        <v>831</v>
      </c>
    </row>
    <row r="55" spans="1:16" x14ac:dyDescent="0.25">
      <c r="A55" t="s">
        <v>2610</v>
      </c>
      <c r="B55" t="s">
        <v>853</v>
      </c>
      <c r="C55" t="s">
        <v>265</v>
      </c>
      <c r="D55" t="s">
        <v>832</v>
      </c>
      <c r="E55" t="s">
        <v>93</v>
      </c>
      <c r="F55">
        <v>40700</v>
      </c>
      <c r="G55" t="s">
        <v>911</v>
      </c>
      <c r="I55" t="s">
        <v>169</v>
      </c>
      <c r="J55">
        <v>2026</v>
      </c>
      <c r="K55">
        <v>7</v>
      </c>
      <c r="L55" t="s">
        <v>94</v>
      </c>
      <c r="M55" s="108">
        <v>91</v>
      </c>
      <c r="N55" s="108">
        <v>1</v>
      </c>
      <c r="O55" s="108">
        <v>91</v>
      </c>
      <c r="P55" t="s">
        <v>831</v>
      </c>
    </row>
    <row r="56" spans="1:16" x14ac:dyDescent="0.25">
      <c r="A56" t="s">
        <v>2610</v>
      </c>
      <c r="B56" t="s">
        <v>853</v>
      </c>
      <c r="C56" t="s">
        <v>265</v>
      </c>
      <c r="D56" t="s">
        <v>832</v>
      </c>
      <c r="E56" t="s">
        <v>101</v>
      </c>
      <c r="F56">
        <v>40700</v>
      </c>
      <c r="G56" t="s">
        <v>911</v>
      </c>
      <c r="I56" t="s">
        <v>269</v>
      </c>
      <c r="J56">
        <v>2026</v>
      </c>
      <c r="K56">
        <v>7</v>
      </c>
      <c r="L56" t="s">
        <v>94</v>
      </c>
      <c r="M56" s="108">
        <v>1310</v>
      </c>
      <c r="N56" s="108">
        <v>1</v>
      </c>
      <c r="O56" s="108">
        <v>1310</v>
      </c>
      <c r="P56" t="s">
        <v>831</v>
      </c>
    </row>
    <row r="57" spans="1:16" x14ac:dyDescent="0.25">
      <c r="A57" t="s">
        <v>2610</v>
      </c>
      <c r="B57" t="s">
        <v>853</v>
      </c>
      <c r="C57" t="s">
        <v>265</v>
      </c>
      <c r="D57" t="s">
        <v>832</v>
      </c>
      <c r="E57" t="s">
        <v>93</v>
      </c>
      <c r="F57">
        <v>40700</v>
      </c>
      <c r="G57" t="s">
        <v>911</v>
      </c>
      <c r="I57" t="s">
        <v>861</v>
      </c>
      <c r="J57">
        <v>2026</v>
      </c>
      <c r="K57">
        <v>7</v>
      </c>
      <c r="L57" t="s">
        <v>94</v>
      </c>
      <c r="M57" s="108">
        <v>191</v>
      </c>
      <c r="N57" s="108">
        <v>1</v>
      </c>
      <c r="O57" s="108">
        <v>191</v>
      </c>
      <c r="P57" t="s">
        <v>831</v>
      </c>
    </row>
    <row r="58" spans="1:16" x14ac:dyDescent="0.25">
      <c r="A58" t="s">
        <v>2610</v>
      </c>
      <c r="B58" t="s">
        <v>853</v>
      </c>
      <c r="C58" t="s">
        <v>265</v>
      </c>
      <c r="D58" t="s">
        <v>832</v>
      </c>
      <c r="E58" t="s">
        <v>93</v>
      </c>
      <c r="F58">
        <v>40700</v>
      </c>
      <c r="G58" t="s">
        <v>911</v>
      </c>
      <c r="I58" t="s">
        <v>847</v>
      </c>
      <c r="J58">
        <v>2026</v>
      </c>
      <c r="K58">
        <v>7</v>
      </c>
      <c r="L58" t="s">
        <v>94</v>
      </c>
      <c r="M58" s="108">
        <v>35</v>
      </c>
      <c r="N58" s="108">
        <v>1</v>
      </c>
      <c r="O58" s="108">
        <v>35</v>
      </c>
      <c r="P58" t="s">
        <v>831</v>
      </c>
    </row>
    <row r="59" spans="1:16" x14ac:dyDescent="0.25">
      <c r="A59" t="s">
        <v>2610</v>
      </c>
      <c r="B59" t="s">
        <v>723</v>
      </c>
      <c r="C59" t="s">
        <v>265</v>
      </c>
      <c r="D59" t="s">
        <v>832</v>
      </c>
      <c r="E59" t="s">
        <v>104</v>
      </c>
      <c r="F59">
        <v>40700</v>
      </c>
      <c r="G59" t="s">
        <v>911</v>
      </c>
      <c r="I59" t="s">
        <v>245</v>
      </c>
      <c r="J59">
        <v>2026</v>
      </c>
      <c r="K59">
        <v>7</v>
      </c>
      <c r="L59" t="s">
        <v>94</v>
      </c>
      <c r="M59" s="108">
        <v>65</v>
      </c>
      <c r="N59" s="108">
        <v>1</v>
      </c>
      <c r="O59" s="108">
        <v>65</v>
      </c>
      <c r="P59" t="s">
        <v>831</v>
      </c>
    </row>
    <row r="60" spans="1:16" x14ac:dyDescent="0.25">
      <c r="A60" t="s">
        <v>2610</v>
      </c>
      <c r="B60" t="s">
        <v>723</v>
      </c>
      <c r="C60" t="s">
        <v>265</v>
      </c>
      <c r="D60" t="s">
        <v>832</v>
      </c>
      <c r="E60" t="s">
        <v>104</v>
      </c>
      <c r="F60">
        <v>40700</v>
      </c>
      <c r="G60" t="s">
        <v>911</v>
      </c>
      <c r="I60" t="s">
        <v>246</v>
      </c>
      <c r="J60">
        <v>2026</v>
      </c>
      <c r="K60">
        <v>7</v>
      </c>
      <c r="L60" t="s">
        <v>94</v>
      </c>
      <c r="M60" s="108">
        <v>914</v>
      </c>
      <c r="N60" s="108">
        <v>1</v>
      </c>
      <c r="O60" s="108">
        <v>914</v>
      </c>
      <c r="P60" t="s">
        <v>831</v>
      </c>
    </row>
    <row r="61" spans="1:16" x14ac:dyDescent="0.25">
      <c r="A61" t="s">
        <v>2610</v>
      </c>
      <c r="B61" t="s">
        <v>723</v>
      </c>
      <c r="C61" t="s">
        <v>265</v>
      </c>
      <c r="D61" t="s">
        <v>832</v>
      </c>
      <c r="E61" t="s">
        <v>102</v>
      </c>
      <c r="F61">
        <v>40700</v>
      </c>
      <c r="G61" t="s">
        <v>911</v>
      </c>
      <c r="I61" t="s">
        <v>125</v>
      </c>
      <c r="J61">
        <v>2026</v>
      </c>
      <c r="K61">
        <v>7</v>
      </c>
      <c r="L61" t="s">
        <v>94</v>
      </c>
      <c r="M61" s="108">
        <v>364</v>
      </c>
      <c r="N61" s="108">
        <v>1</v>
      </c>
      <c r="O61" s="108">
        <v>364</v>
      </c>
      <c r="P61" t="s">
        <v>831</v>
      </c>
    </row>
    <row r="62" spans="1:16" x14ac:dyDescent="0.25">
      <c r="A62" t="s">
        <v>2610</v>
      </c>
      <c r="B62" t="s">
        <v>723</v>
      </c>
      <c r="C62" t="s">
        <v>265</v>
      </c>
      <c r="D62" t="s">
        <v>832</v>
      </c>
      <c r="E62" t="s">
        <v>104</v>
      </c>
      <c r="F62">
        <v>40700</v>
      </c>
      <c r="G62" t="s">
        <v>911</v>
      </c>
      <c r="I62" t="s">
        <v>120</v>
      </c>
      <c r="J62">
        <v>2026</v>
      </c>
      <c r="K62">
        <v>7</v>
      </c>
      <c r="L62" t="s">
        <v>94</v>
      </c>
      <c r="M62" s="108">
        <v>348</v>
      </c>
      <c r="N62" s="108">
        <v>1</v>
      </c>
      <c r="O62" s="108">
        <v>348</v>
      </c>
      <c r="P62" t="s">
        <v>831</v>
      </c>
    </row>
    <row r="63" spans="1:16" x14ac:dyDescent="0.25">
      <c r="A63" t="s">
        <v>2610</v>
      </c>
      <c r="B63" t="s">
        <v>340</v>
      </c>
      <c r="C63" t="s">
        <v>265</v>
      </c>
      <c r="D63" t="s">
        <v>832</v>
      </c>
      <c r="E63" t="s">
        <v>93</v>
      </c>
      <c r="F63">
        <v>40700</v>
      </c>
      <c r="G63" t="s">
        <v>911</v>
      </c>
      <c r="I63" t="s">
        <v>846</v>
      </c>
      <c r="J63">
        <v>2026</v>
      </c>
      <c r="K63">
        <v>7</v>
      </c>
      <c r="L63" t="s">
        <v>94</v>
      </c>
      <c r="M63" s="108">
        <v>22</v>
      </c>
      <c r="N63" s="108">
        <v>1</v>
      </c>
      <c r="O63" s="108">
        <v>22</v>
      </c>
      <c r="P63" t="s">
        <v>831</v>
      </c>
    </row>
    <row r="64" spans="1:16" x14ac:dyDescent="0.25">
      <c r="A64" t="s">
        <v>2610</v>
      </c>
      <c r="B64" t="s">
        <v>340</v>
      </c>
      <c r="C64" t="s">
        <v>265</v>
      </c>
      <c r="D64" t="s">
        <v>832</v>
      </c>
      <c r="E64" t="s">
        <v>102</v>
      </c>
      <c r="F64">
        <v>40700</v>
      </c>
      <c r="G64" t="s">
        <v>911</v>
      </c>
      <c r="I64" t="s">
        <v>186</v>
      </c>
      <c r="J64">
        <v>2026</v>
      </c>
      <c r="K64">
        <v>7</v>
      </c>
      <c r="L64" t="s">
        <v>94</v>
      </c>
      <c r="M64" s="108">
        <v>934</v>
      </c>
      <c r="N64" s="108">
        <v>1</v>
      </c>
      <c r="O64" s="108">
        <v>934</v>
      </c>
      <c r="P64" t="s">
        <v>831</v>
      </c>
    </row>
    <row r="65" spans="1:16" x14ac:dyDescent="0.25">
      <c r="A65" t="s">
        <v>2610</v>
      </c>
      <c r="B65" t="s">
        <v>340</v>
      </c>
      <c r="C65" t="s">
        <v>265</v>
      </c>
      <c r="D65" t="s">
        <v>832</v>
      </c>
      <c r="E65" t="s">
        <v>93</v>
      </c>
      <c r="F65">
        <v>40700</v>
      </c>
      <c r="G65" t="s">
        <v>911</v>
      </c>
      <c r="I65" t="s">
        <v>169</v>
      </c>
      <c r="J65">
        <v>2026</v>
      </c>
      <c r="K65">
        <v>7</v>
      </c>
      <c r="L65" t="s">
        <v>94</v>
      </c>
      <c r="M65" s="108">
        <v>91</v>
      </c>
      <c r="N65" s="108">
        <v>1</v>
      </c>
      <c r="O65" s="108">
        <v>91</v>
      </c>
      <c r="P65" t="s">
        <v>831</v>
      </c>
    </row>
    <row r="66" spans="1:16" x14ac:dyDescent="0.25">
      <c r="A66" t="s">
        <v>2610</v>
      </c>
      <c r="B66" t="s">
        <v>340</v>
      </c>
      <c r="C66" t="s">
        <v>265</v>
      </c>
      <c r="D66" t="s">
        <v>832</v>
      </c>
      <c r="E66" t="s">
        <v>93</v>
      </c>
      <c r="F66">
        <v>40700</v>
      </c>
      <c r="G66" t="s">
        <v>911</v>
      </c>
      <c r="I66" t="s">
        <v>847</v>
      </c>
      <c r="J66">
        <v>2026</v>
      </c>
      <c r="K66">
        <v>7</v>
      </c>
      <c r="L66" t="s">
        <v>94</v>
      </c>
      <c r="M66" s="108">
        <v>35</v>
      </c>
      <c r="N66" s="108">
        <v>1</v>
      </c>
      <c r="O66" s="108">
        <v>35</v>
      </c>
      <c r="P66" t="s">
        <v>831</v>
      </c>
    </row>
    <row r="67" spans="1:16" x14ac:dyDescent="0.25">
      <c r="A67" t="s">
        <v>2610</v>
      </c>
      <c r="B67" t="s">
        <v>275</v>
      </c>
      <c r="C67" t="s">
        <v>265</v>
      </c>
      <c r="D67" t="s">
        <v>832</v>
      </c>
      <c r="E67" t="s">
        <v>93</v>
      </c>
      <c r="F67">
        <v>40700</v>
      </c>
      <c r="G67" t="s">
        <v>911</v>
      </c>
      <c r="I67" t="s">
        <v>846</v>
      </c>
      <c r="J67">
        <v>2026</v>
      </c>
      <c r="K67">
        <v>7</v>
      </c>
      <c r="L67" t="s">
        <v>94</v>
      </c>
      <c r="M67" s="108">
        <v>44</v>
      </c>
      <c r="N67" s="108">
        <v>1</v>
      </c>
      <c r="O67" s="108">
        <v>44</v>
      </c>
      <c r="P67" t="s">
        <v>831</v>
      </c>
    </row>
    <row r="68" spans="1:16" x14ac:dyDescent="0.25">
      <c r="A68" t="s">
        <v>2610</v>
      </c>
      <c r="B68" t="s">
        <v>275</v>
      </c>
      <c r="C68" t="s">
        <v>265</v>
      </c>
      <c r="D68" t="s">
        <v>832</v>
      </c>
      <c r="E68" t="s">
        <v>102</v>
      </c>
      <c r="F68">
        <v>40700</v>
      </c>
      <c r="G68" t="s">
        <v>911</v>
      </c>
      <c r="I68" t="s">
        <v>186</v>
      </c>
      <c r="J68">
        <v>2026</v>
      </c>
      <c r="K68">
        <v>7</v>
      </c>
      <c r="L68" t="s">
        <v>94</v>
      </c>
      <c r="M68" s="108">
        <v>3178</v>
      </c>
      <c r="N68" s="108">
        <v>1</v>
      </c>
      <c r="O68" s="108">
        <v>3178</v>
      </c>
      <c r="P68" t="s">
        <v>831</v>
      </c>
    </row>
    <row r="69" spans="1:16" x14ac:dyDescent="0.25">
      <c r="A69" t="s">
        <v>2610</v>
      </c>
      <c r="B69" t="s">
        <v>275</v>
      </c>
      <c r="C69" t="s">
        <v>265</v>
      </c>
      <c r="D69" t="s">
        <v>832</v>
      </c>
      <c r="E69" t="s">
        <v>93</v>
      </c>
      <c r="F69">
        <v>40700</v>
      </c>
      <c r="G69" t="s">
        <v>911</v>
      </c>
      <c r="I69" t="s">
        <v>169</v>
      </c>
      <c r="J69">
        <v>2026</v>
      </c>
      <c r="K69">
        <v>7</v>
      </c>
      <c r="L69" t="s">
        <v>94</v>
      </c>
      <c r="M69" s="108">
        <v>183</v>
      </c>
      <c r="N69" s="108">
        <v>1</v>
      </c>
      <c r="O69" s="108">
        <v>183</v>
      </c>
      <c r="P69" t="s">
        <v>831</v>
      </c>
    </row>
    <row r="70" spans="1:16" x14ac:dyDescent="0.25">
      <c r="A70" t="s">
        <v>2610</v>
      </c>
      <c r="B70" t="s">
        <v>275</v>
      </c>
      <c r="C70" t="s">
        <v>265</v>
      </c>
      <c r="D70" t="s">
        <v>832</v>
      </c>
      <c r="E70" t="s">
        <v>93</v>
      </c>
      <c r="F70">
        <v>40700</v>
      </c>
      <c r="G70" t="s">
        <v>911</v>
      </c>
      <c r="I70" t="s">
        <v>847</v>
      </c>
      <c r="J70">
        <v>2026</v>
      </c>
      <c r="K70">
        <v>7</v>
      </c>
      <c r="L70" t="s">
        <v>94</v>
      </c>
      <c r="M70" s="108">
        <v>70</v>
      </c>
      <c r="N70" s="108">
        <v>1</v>
      </c>
      <c r="O70" s="108">
        <v>70</v>
      </c>
      <c r="P70" t="s">
        <v>831</v>
      </c>
    </row>
    <row r="71" spans="1:16" x14ac:dyDescent="0.25">
      <c r="A71" t="s">
        <v>2610</v>
      </c>
      <c r="B71" t="s">
        <v>855</v>
      </c>
      <c r="C71" t="s">
        <v>265</v>
      </c>
      <c r="D71" t="s">
        <v>832</v>
      </c>
      <c r="E71" t="s">
        <v>104</v>
      </c>
      <c r="F71">
        <v>40700</v>
      </c>
      <c r="G71" t="s">
        <v>911</v>
      </c>
      <c r="I71" t="s">
        <v>245</v>
      </c>
      <c r="J71">
        <v>2026</v>
      </c>
      <c r="K71">
        <v>7</v>
      </c>
      <c r="L71" t="s">
        <v>94</v>
      </c>
      <c r="M71" s="108">
        <v>22</v>
      </c>
      <c r="N71" s="108">
        <v>1</v>
      </c>
      <c r="O71" s="108">
        <v>22</v>
      </c>
      <c r="P71" t="s">
        <v>831</v>
      </c>
    </row>
    <row r="72" spans="1:16" x14ac:dyDescent="0.25">
      <c r="A72" t="s">
        <v>2610</v>
      </c>
      <c r="B72" t="s">
        <v>855</v>
      </c>
      <c r="C72" t="s">
        <v>265</v>
      </c>
      <c r="D72" t="s">
        <v>832</v>
      </c>
      <c r="E72" t="s">
        <v>104</v>
      </c>
      <c r="F72">
        <v>40700</v>
      </c>
      <c r="G72" t="s">
        <v>911</v>
      </c>
      <c r="I72" t="s">
        <v>246</v>
      </c>
      <c r="J72">
        <v>2026</v>
      </c>
      <c r="K72">
        <v>7</v>
      </c>
      <c r="L72" t="s">
        <v>94</v>
      </c>
      <c r="M72" s="108">
        <v>457</v>
      </c>
      <c r="N72" s="108">
        <v>1</v>
      </c>
      <c r="O72" s="108">
        <v>457</v>
      </c>
      <c r="P72" t="s">
        <v>831</v>
      </c>
    </row>
    <row r="73" spans="1:16" x14ac:dyDescent="0.25">
      <c r="A73" t="s">
        <v>2610</v>
      </c>
      <c r="B73" t="s">
        <v>855</v>
      </c>
      <c r="C73" t="s">
        <v>265</v>
      </c>
      <c r="D73" t="s">
        <v>832</v>
      </c>
      <c r="E73" t="s">
        <v>104</v>
      </c>
      <c r="F73">
        <v>40700</v>
      </c>
      <c r="G73" t="s">
        <v>911</v>
      </c>
      <c r="I73" t="s">
        <v>857</v>
      </c>
      <c r="J73">
        <v>2026</v>
      </c>
      <c r="K73">
        <v>7</v>
      </c>
      <c r="L73" t="s">
        <v>94</v>
      </c>
      <c r="M73" s="108">
        <v>13</v>
      </c>
      <c r="N73" s="108">
        <v>1</v>
      </c>
      <c r="O73" s="108">
        <v>13</v>
      </c>
      <c r="P73" t="s">
        <v>831</v>
      </c>
    </row>
    <row r="74" spans="1:16" x14ac:dyDescent="0.25">
      <c r="A74" t="s">
        <v>2610</v>
      </c>
      <c r="B74" t="s">
        <v>855</v>
      </c>
      <c r="C74" t="s">
        <v>265</v>
      </c>
      <c r="D74" t="s">
        <v>832</v>
      </c>
      <c r="E74" t="s">
        <v>104</v>
      </c>
      <c r="F74">
        <v>40700</v>
      </c>
      <c r="G74" t="s">
        <v>911</v>
      </c>
      <c r="I74" t="s">
        <v>120</v>
      </c>
      <c r="J74">
        <v>2026</v>
      </c>
      <c r="K74">
        <v>7</v>
      </c>
      <c r="L74" t="s">
        <v>94</v>
      </c>
      <c r="M74" s="108">
        <v>174</v>
      </c>
      <c r="N74" s="108">
        <v>1</v>
      </c>
      <c r="O74" s="108">
        <v>174</v>
      </c>
      <c r="P74" t="s">
        <v>831</v>
      </c>
    </row>
    <row r="75" spans="1:16" x14ac:dyDescent="0.25">
      <c r="A75" t="s">
        <v>2610</v>
      </c>
      <c r="B75" t="s">
        <v>856</v>
      </c>
      <c r="C75" t="s">
        <v>265</v>
      </c>
      <c r="D75" t="s">
        <v>832</v>
      </c>
      <c r="E75" t="s">
        <v>104</v>
      </c>
      <c r="F75">
        <v>40700</v>
      </c>
      <c r="G75" t="s">
        <v>911</v>
      </c>
      <c r="I75" t="s">
        <v>245</v>
      </c>
      <c r="J75">
        <v>2026</v>
      </c>
      <c r="K75">
        <v>7</v>
      </c>
      <c r="L75" t="s">
        <v>94</v>
      </c>
      <c r="M75" s="108">
        <v>44</v>
      </c>
      <c r="N75" s="108">
        <v>1</v>
      </c>
      <c r="O75" s="108">
        <v>44</v>
      </c>
      <c r="P75" t="s">
        <v>831</v>
      </c>
    </row>
    <row r="76" spans="1:16" x14ac:dyDescent="0.25">
      <c r="A76" t="s">
        <v>2610</v>
      </c>
      <c r="B76" t="s">
        <v>856</v>
      </c>
      <c r="C76" t="s">
        <v>265</v>
      </c>
      <c r="D76" t="s">
        <v>832</v>
      </c>
      <c r="E76" t="s">
        <v>104</v>
      </c>
      <c r="F76">
        <v>40700</v>
      </c>
      <c r="G76" t="s">
        <v>911</v>
      </c>
      <c r="I76" t="s">
        <v>246</v>
      </c>
      <c r="J76">
        <v>2026</v>
      </c>
      <c r="K76">
        <v>7</v>
      </c>
      <c r="L76" t="s">
        <v>94</v>
      </c>
      <c r="M76" s="108">
        <v>457</v>
      </c>
      <c r="N76" s="108">
        <v>1</v>
      </c>
      <c r="O76" s="108">
        <v>457</v>
      </c>
      <c r="P76" t="s">
        <v>831</v>
      </c>
    </row>
    <row r="77" spans="1:16" x14ac:dyDescent="0.25">
      <c r="A77" t="s">
        <v>2610</v>
      </c>
      <c r="B77" t="s">
        <v>342</v>
      </c>
      <c r="C77" t="s">
        <v>265</v>
      </c>
      <c r="D77" t="s">
        <v>832</v>
      </c>
      <c r="E77" t="s">
        <v>104</v>
      </c>
      <c r="F77">
        <v>40700</v>
      </c>
      <c r="G77" t="s">
        <v>911</v>
      </c>
      <c r="I77" t="s">
        <v>245</v>
      </c>
      <c r="J77">
        <v>2026</v>
      </c>
      <c r="K77">
        <v>7</v>
      </c>
      <c r="L77" t="s">
        <v>94</v>
      </c>
      <c r="M77" s="108">
        <v>218</v>
      </c>
      <c r="N77" s="108">
        <v>1</v>
      </c>
      <c r="O77" s="108">
        <v>218</v>
      </c>
      <c r="P77" t="s">
        <v>831</v>
      </c>
    </row>
    <row r="78" spans="1:16" x14ac:dyDescent="0.25">
      <c r="A78" t="s">
        <v>2610</v>
      </c>
      <c r="B78" t="s">
        <v>342</v>
      </c>
      <c r="C78" t="s">
        <v>265</v>
      </c>
      <c r="D78" t="s">
        <v>832</v>
      </c>
      <c r="E78" t="s">
        <v>104</v>
      </c>
      <c r="F78">
        <v>40700</v>
      </c>
      <c r="G78" t="s">
        <v>911</v>
      </c>
      <c r="I78" t="s">
        <v>246</v>
      </c>
      <c r="J78">
        <v>2026</v>
      </c>
      <c r="K78">
        <v>7</v>
      </c>
      <c r="L78" t="s">
        <v>94</v>
      </c>
      <c r="M78" s="108">
        <v>914</v>
      </c>
      <c r="N78" s="108">
        <v>1</v>
      </c>
      <c r="O78" s="108">
        <v>914</v>
      </c>
      <c r="P78" t="s">
        <v>831</v>
      </c>
    </row>
    <row r="79" spans="1:16" x14ac:dyDescent="0.25">
      <c r="A79" t="s">
        <v>2610</v>
      </c>
      <c r="B79" t="s">
        <v>342</v>
      </c>
      <c r="C79" t="s">
        <v>265</v>
      </c>
      <c r="D79" t="s">
        <v>832</v>
      </c>
      <c r="E79" t="s">
        <v>102</v>
      </c>
      <c r="F79">
        <v>40700</v>
      </c>
      <c r="G79" t="s">
        <v>911</v>
      </c>
      <c r="I79" t="s">
        <v>125</v>
      </c>
      <c r="J79">
        <v>2026</v>
      </c>
      <c r="K79">
        <v>7</v>
      </c>
      <c r="L79" t="s">
        <v>94</v>
      </c>
      <c r="M79" s="108">
        <v>554</v>
      </c>
      <c r="N79" s="108">
        <v>1</v>
      </c>
      <c r="O79" s="108">
        <v>554</v>
      </c>
      <c r="P79" t="s">
        <v>831</v>
      </c>
    </row>
    <row r="80" spans="1:16" x14ac:dyDescent="0.25">
      <c r="A80" t="s">
        <v>2610</v>
      </c>
      <c r="B80" t="s">
        <v>342</v>
      </c>
      <c r="C80" t="s">
        <v>265</v>
      </c>
      <c r="D80" t="s">
        <v>832</v>
      </c>
      <c r="E80" t="s">
        <v>102</v>
      </c>
      <c r="F80">
        <v>40700</v>
      </c>
      <c r="G80" t="s">
        <v>911</v>
      </c>
      <c r="I80" t="s">
        <v>186</v>
      </c>
      <c r="J80">
        <v>2026</v>
      </c>
      <c r="K80">
        <v>7</v>
      </c>
      <c r="L80" t="s">
        <v>94</v>
      </c>
      <c r="M80" s="108">
        <v>1957</v>
      </c>
      <c r="N80" s="108">
        <v>1</v>
      </c>
      <c r="O80" s="108">
        <v>1957</v>
      </c>
      <c r="P80" t="s">
        <v>831</v>
      </c>
    </row>
    <row r="81" spans="1:16" x14ac:dyDescent="0.25">
      <c r="A81" t="s">
        <v>2610</v>
      </c>
      <c r="B81" t="s">
        <v>342</v>
      </c>
      <c r="C81" t="s">
        <v>265</v>
      </c>
      <c r="D81" t="s">
        <v>832</v>
      </c>
      <c r="E81" t="s">
        <v>104</v>
      </c>
      <c r="F81">
        <v>40700</v>
      </c>
      <c r="G81" t="s">
        <v>911</v>
      </c>
      <c r="I81" t="s">
        <v>120</v>
      </c>
      <c r="J81">
        <v>2026</v>
      </c>
      <c r="K81">
        <v>7</v>
      </c>
      <c r="L81" t="s">
        <v>94</v>
      </c>
      <c r="M81" s="108">
        <v>174</v>
      </c>
      <c r="N81" s="108">
        <v>1</v>
      </c>
      <c r="O81" s="108">
        <v>174</v>
      </c>
      <c r="P81" t="s">
        <v>831</v>
      </c>
    </row>
    <row r="82" spans="1:16" x14ac:dyDescent="0.25">
      <c r="A82" t="s">
        <v>2610</v>
      </c>
      <c r="B82" t="s">
        <v>859</v>
      </c>
      <c r="C82" t="s">
        <v>265</v>
      </c>
      <c r="D82" t="s">
        <v>832</v>
      </c>
      <c r="E82" t="s">
        <v>104</v>
      </c>
      <c r="F82">
        <v>40700</v>
      </c>
      <c r="G82" t="s">
        <v>911</v>
      </c>
      <c r="I82" t="s">
        <v>245</v>
      </c>
      <c r="J82">
        <v>2026</v>
      </c>
      <c r="K82">
        <v>7</v>
      </c>
      <c r="L82" t="s">
        <v>94</v>
      </c>
      <c r="M82" s="108">
        <v>22</v>
      </c>
      <c r="N82" s="108">
        <v>1</v>
      </c>
      <c r="O82" s="108">
        <v>22</v>
      </c>
      <c r="P82" t="s">
        <v>831</v>
      </c>
    </row>
    <row r="83" spans="1:16" x14ac:dyDescent="0.25">
      <c r="A83" t="s">
        <v>2610</v>
      </c>
      <c r="B83" t="s">
        <v>859</v>
      </c>
      <c r="C83" t="s">
        <v>265</v>
      </c>
      <c r="D83" t="s">
        <v>832</v>
      </c>
      <c r="E83" t="s">
        <v>104</v>
      </c>
      <c r="F83">
        <v>40700</v>
      </c>
      <c r="G83" t="s">
        <v>911</v>
      </c>
      <c r="I83" t="s">
        <v>246</v>
      </c>
      <c r="J83">
        <v>2026</v>
      </c>
      <c r="K83">
        <v>7</v>
      </c>
      <c r="L83" t="s">
        <v>94</v>
      </c>
      <c r="M83" s="108">
        <v>457</v>
      </c>
      <c r="N83" s="108">
        <v>1</v>
      </c>
      <c r="O83" s="108">
        <v>457</v>
      </c>
      <c r="P83" t="s">
        <v>831</v>
      </c>
    </row>
    <row r="84" spans="1:16" x14ac:dyDescent="0.25">
      <c r="A84" t="s">
        <v>2610</v>
      </c>
      <c r="B84" t="s">
        <v>277</v>
      </c>
      <c r="C84" t="s">
        <v>265</v>
      </c>
      <c r="D84" t="s">
        <v>832</v>
      </c>
      <c r="E84" t="s">
        <v>93</v>
      </c>
      <c r="F84">
        <v>40700</v>
      </c>
      <c r="G84" t="s">
        <v>911</v>
      </c>
      <c r="I84" t="s">
        <v>849</v>
      </c>
      <c r="J84">
        <v>2026</v>
      </c>
      <c r="K84">
        <v>7</v>
      </c>
      <c r="L84" t="s">
        <v>94</v>
      </c>
      <c r="M84" s="108">
        <v>200</v>
      </c>
      <c r="N84" s="108">
        <v>1</v>
      </c>
      <c r="O84" s="108">
        <v>200</v>
      </c>
      <c r="P84" t="s">
        <v>831</v>
      </c>
    </row>
    <row r="85" spans="1:16" x14ac:dyDescent="0.25">
      <c r="A85" t="s">
        <v>2610</v>
      </c>
      <c r="B85" t="s">
        <v>277</v>
      </c>
      <c r="C85" t="s">
        <v>265</v>
      </c>
      <c r="D85" t="s">
        <v>832</v>
      </c>
      <c r="E85" t="s">
        <v>93</v>
      </c>
      <c r="F85">
        <v>40700</v>
      </c>
      <c r="G85" t="s">
        <v>911</v>
      </c>
      <c r="I85" t="s">
        <v>846</v>
      </c>
      <c r="J85">
        <v>2026</v>
      </c>
      <c r="K85">
        <v>7</v>
      </c>
      <c r="L85" t="s">
        <v>94</v>
      </c>
      <c r="M85" s="108">
        <v>4613</v>
      </c>
      <c r="N85" s="108">
        <v>1</v>
      </c>
      <c r="O85" s="108">
        <v>4613</v>
      </c>
      <c r="P85" t="s">
        <v>831</v>
      </c>
    </row>
    <row r="86" spans="1:16" x14ac:dyDescent="0.25">
      <c r="A86" t="s">
        <v>2610</v>
      </c>
      <c r="B86" t="s">
        <v>277</v>
      </c>
      <c r="C86" t="s">
        <v>265</v>
      </c>
      <c r="D86" t="s">
        <v>832</v>
      </c>
      <c r="E86" t="s">
        <v>93</v>
      </c>
      <c r="F86">
        <v>40700</v>
      </c>
      <c r="G86" t="s">
        <v>911</v>
      </c>
      <c r="I86" t="s">
        <v>840</v>
      </c>
      <c r="J86">
        <v>2026</v>
      </c>
      <c r="K86">
        <v>7</v>
      </c>
      <c r="L86" t="s">
        <v>94</v>
      </c>
      <c r="M86" s="108">
        <v>609</v>
      </c>
      <c r="N86" s="108">
        <v>1</v>
      </c>
      <c r="O86" s="108">
        <v>609</v>
      </c>
      <c r="P86" t="s">
        <v>831</v>
      </c>
    </row>
    <row r="87" spans="1:16" x14ac:dyDescent="0.25">
      <c r="A87" t="s">
        <v>2610</v>
      </c>
      <c r="B87" t="s">
        <v>277</v>
      </c>
      <c r="C87" t="s">
        <v>265</v>
      </c>
      <c r="D87" t="s">
        <v>832</v>
      </c>
      <c r="E87" t="s">
        <v>104</v>
      </c>
      <c r="F87">
        <v>40700</v>
      </c>
      <c r="G87" t="s">
        <v>911</v>
      </c>
      <c r="I87" t="s">
        <v>245</v>
      </c>
      <c r="J87">
        <v>2026</v>
      </c>
      <c r="K87">
        <v>7</v>
      </c>
      <c r="L87" t="s">
        <v>94</v>
      </c>
      <c r="M87" s="108">
        <v>305</v>
      </c>
      <c r="N87" s="108">
        <v>1</v>
      </c>
      <c r="O87" s="108">
        <v>305</v>
      </c>
      <c r="P87" t="s">
        <v>831</v>
      </c>
    </row>
    <row r="88" spans="1:16" x14ac:dyDescent="0.25">
      <c r="A88" t="s">
        <v>2610</v>
      </c>
      <c r="B88" t="s">
        <v>277</v>
      </c>
      <c r="C88" t="s">
        <v>265</v>
      </c>
      <c r="D88" t="s">
        <v>832</v>
      </c>
      <c r="E88" t="s">
        <v>104</v>
      </c>
      <c r="F88">
        <v>40700</v>
      </c>
      <c r="G88" t="s">
        <v>911</v>
      </c>
      <c r="I88" t="s">
        <v>246</v>
      </c>
      <c r="J88">
        <v>2026</v>
      </c>
      <c r="K88">
        <v>7</v>
      </c>
      <c r="L88" t="s">
        <v>94</v>
      </c>
      <c r="M88" s="108">
        <v>457</v>
      </c>
      <c r="N88" s="108">
        <v>1</v>
      </c>
      <c r="O88" s="108">
        <v>457</v>
      </c>
      <c r="P88" t="s">
        <v>831</v>
      </c>
    </row>
    <row r="89" spans="1:16" x14ac:dyDescent="0.25">
      <c r="A89" t="s">
        <v>2610</v>
      </c>
      <c r="B89" t="s">
        <v>277</v>
      </c>
      <c r="C89" t="s">
        <v>265</v>
      </c>
      <c r="D89" t="s">
        <v>832</v>
      </c>
      <c r="E89" t="s">
        <v>102</v>
      </c>
      <c r="F89">
        <v>40700</v>
      </c>
      <c r="G89" t="s">
        <v>911</v>
      </c>
      <c r="I89" t="s">
        <v>125</v>
      </c>
      <c r="J89">
        <v>2026</v>
      </c>
      <c r="K89">
        <v>7</v>
      </c>
      <c r="L89" t="s">
        <v>94</v>
      </c>
      <c r="M89" s="108">
        <v>1395</v>
      </c>
      <c r="N89" s="108">
        <v>1</v>
      </c>
      <c r="O89" s="108">
        <v>1395</v>
      </c>
      <c r="P89" t="s">
        <v>831</v>
      </c>
    </row>
    <row r="90" spans="1:16" x14ac:dyDescent="0.25">
      <c r="A90" t="s">
        <v>2610</v>
      </c>
      <c r="B90" t="s">
        <v>277</v>
      </c>
      <c r="C90" t="s">
        <v>265</v>
      </c>
      <c r="D90" t="s">
        <v>832</v>
      </c>
      <c r="E90" t="s">
        <v>102</v>
      </c>
      <c r="F90">
        <v>40700</v>
      </c>
      <c r="G90" t="s">
        <v>911</v>
      </c>
      <c r="I90" t="s">
        <v>186</v>
      </c>
      <c r="J90">
        <v>2026</v>
      </c>
      <c r="K90">
        <v>7</v>
      </c>
      <c r="L90" t="s">
        <v>94</v>
      </c>
      <c r="M90" s="108">
        <v>225779</v>
      </c>
      <c r="N90" s="108">
        <v>1</v>
      </c>
      <c r="O90" s="108">
        <v>225779</v>
      </c>
      <c r="P90" t="s">
        <v>831</v>
      </c>
    </row>
    <row r="91" spans="1:16" x14ac:dyDescent="0.25">
      <c r="A91" t="s">
        <v>2610</v>
      </c>
      <c r="B91" t="s">
        <v>277</v>
      </c>
      <c r="C91" t="s">
        <v>265</v>
      </c>
      <c r="D91" t="s">
        <v>832</v>
      </c>
      <c r="E91" t="s">
        <v>93</v>
      </c>
      <c r="F91">
        <v>40700</v>
      </c>
      <c r="G91" t="s">
        <v>911</v>
      </c>
      <c r="I91" t="s">
        <v>169</v>
      </c>
      <c r="J91">
        <v>2026</v>
      </c>
      <c r="K91">
        <v>7</v>
      </c>
      <c r="L91" t="s">
        <v>94</v>
      </c>
      <c r="M91" s="108">
        <v>17636</v>
      </c>
      <c r="N91" s="108">
        <v>1</v>
      </c>
      <c r="O91" s="108">
        <v>17636</v>
      </c>
      <c r="P91" t="s">
        <v>831</v>
      </c>
    </row>
    <row r="92" spans="1:16" x14ac:dyDescent="0.25">
      <c r="A92" t="s">
        <v>2610</v>
      </c>
      <c r="B92" t="s">
        <v>277</v>
      </c>
      <c r="C92" t="s">
        <v>265</v>
      </c>
      <c r="D92" t="s">
        <v>832</v>
      </c>
      <c r="E92" t="s">
        <v>101</v>
      </c>
      <c r="F92">
        <v>40700</v>
      </c>
      <c r="G92" t="s">
        <v>911</v>
      </c>
      <c r="I92" t="s">
        <v>269</v>
      </c>
      <c r="J92">
        <v>2026</v>
      </c>
      <c r="K92">
        <v>7</v>
      </c>
      <c r="L92" t="s">
        <v>94</v>
      </c>
      <c r="M92" s="108">
        <v>23460</v>
      </c>
      <c r="N92" s="108">
        <v>1</v>
      </c>
      <c r="O92" s="108">
        <v>23460</v>
      </c>
      <c r="P92" t="s">
        <v>831</v>
      </c>
    </row>
    <row r="93" spans="1:16" x14ac:dyDescent="0.25">
      <c r="A93" t="s">
        <v>2610</v>
      </c>
      <c r="B93" t="s">
        <v>277</v>
      </c>
      <c r="C93" t="s">
        <v>265</v>
      </c>
      <c r="D93" t="s">
        <v>832</v>
      </c>
      <c r="E93" t="s">
        <v>93</v>
      </c>
      <c r="F93">
        <v>40700</v>
      </c>
      <c r="G93" t="s">
        <v>911</v>
      </c>
      <c r="I93" t="s">
        <v>861</v>
      </c>
      <c r="J93">
        <v>2026</v>
      </c>
      <c r="K93">
        <v>7</v>
      </c>
      <c r="L93" t="s">
        <v>94</v>
      </c>
      <c r="M93" s="108">
        <v>383</v>
      </c>
      <c r="N93" s="108">
        <v>1</v>
      </c>
      <c r="O93" s="108">
        <v>383</v>
      </c>
      <c r="P93" t="s">
        <v>831</v>
      </c>
    </row>
    <row r="94" spans="1:16" x14ac:dyDescent="0.25">
      <c r="A94" t="s">
        <v>2610</v>
      </c>
      <c r="B94" t="s">
        <v>277</v>
      </c>
      <c r="C94" t="s">
        <v>265</v>
      </c>
      <c r="D94" t="s">
        <v>832</v>
      </c>
      <c r="E94" t="s">
        <v>93</v>
      </c>
      <c r="F94">
        <v>40700</v>
      </c>
      <c r="G94" t="s">
        <v>911</v>
      </c>
      <c r="I94" t="s">
        <v>862</v>
      </c>
      <c r="J94">
        <v>2026</v>
      </c>
      <c r="K94">
        <v>7</v>
      </c>
      <c r="L94" t="s">
        <v>94</v>
      </c>
      <c r="M94" s="108">
        <v>1206</v>
      </c>
      <c r="N94" s="108">
        <v>1</v>
      </c>
      <c r="O94" s="108">
        <v>1206</v>
      </c>
      <c r="P94" t="s">
        <v>831</v>
      </c>
    </row>
    <row r="95" spans="1:16" x14ac:dyDescent="0.25">
      <c r="A95" t="s">
        <v>2610</v>
      </c>
      <c r="B95" t="s">
        <v>277</v>
      </c>
      <c r="C95" t="s">
        <v>265</v>
      </c>
      <c r="D95" t="s">
        <v>832</v>
      </c>
      <c r="E95" t="s">
        <v>93</v>
      </c>
      <c r="F95">
        <v>40700</v>
      </c>
      <c r="G95" t="s">
        <v>911</v>
      </c>
      <c r="I95" t="s">
        <v>847</v>
      </c>
      <c r="J95">
        <v>2026</v>
      </c>
      <c r="K95">
        <v>7</v>
      </c>
      <c r="L95" t="s">
        <v>94</v>
      </c>
      <c r="M95" s="108">
        <v>7379</v>
      </c>
      <c r="N95" s="108">
        <v>1</v>
      </c>
      <c r="O95" s="108">
        <v>7379</v>
      </c>
      <c r="P95" t="s">
        <v>831</v>
      </c>
    </row>
    <row r="96" spans="1:16" x14ac:dyDescent="0.25">
      <c r="A96" t="s">
        <v>2610</v>
      </c>
      <c r="B96" t="s">
        <v>277</v>
      </c>
      <c r="C96" t="s">
        <v>265</v>
      </c>
      <c r="D96" t="s">
        <v>832</v>
      </c>
      <c r="E96" t="s">
        <v>104</v>
      </c>
      <c r="F96">
        <v>40700</v>
      </c>
      <c r="G96" t="s">
        <v>911</v>
      </c>
      <c r="I96" t="s">
        <v>120</v>
      </c>
      <c r="J96">
        <v>2026</v>
      </c>
      <c r="K96">
        <v>7</v>
      </c>
      <c r="L96" t="s">
        <v>94</v>
      </c>
      <c r="M96" s="108">
        <v>1218</v>
      </c>
      <c r="N96" s="108">
        <v>1</v>
      </c>
      <c r="O96" s="108">
        <v>1218</v>
      </c>
      <c r="P96" t="s">
        <v>831</v>
      </c>
    </row>
    <row r="97" spans="1:16" x14ac:dyDescent="0.25">
      <c r="A97" t="s">
        <v>2610</v>
      </c>
      <c r="B97" t="s">
        <v>278</v>
      </c>
      <c r="C97" t="s">
        <v>265</v>
      </c>
      <c r="D97" t="s">
        <v>832</v>
      </c>
      <c r="E97" t="s">
        <v>93</v>
      </c>
      <c r="F97">
        <v>40700</v>
      </c>
      <c r="G97" t="s">
        <v>911</v>
      </c>
      <c r="I97" t="s">
        <v>846</v>
      </c>
      <c r="J97">
        <v>2026</v>
      </c>
      <c r="K97">
        <v>7</v>
      </c>
      <c r="L97" t="s">
        <v>94</v>
      </c>
      <c r="M97" s="108">
        <v>109</v>
      </c>
      <c r="N97" s="108">
        <v>1</v>
      </c>
      <c r="O97" s="108">
        <v>109</v>
      </c>
      <c r="P97" t="s">
        <v>831</v>
      </c>
    </row>
    <row r="98" spans="1:16" x14ac:dyDescent="0.25">
      <c r="A98" t="s">
        <v>2610</v>
      </c>
      <c r="B98" t="s">
        <v>278</v>
      </c>
      <c r="C98" t="s">
        <v>265</v>
      </c>
      <c r="D98" t="s">
        <v>832</v>
      </c>
      <c r="E98" t="s">
        <v>104</v>
      </c>
      <c r="F98">
        <v>40700</v>
      </c>
      <c r="G98" t="s">
        <v>911</v>
      </c>
      <c r="I98" t="s">
        <v>245</v>
      </c>
      <c r="J98">
        <v>2026</v>
      </c>
      <c r="K98">
        <v>7</v>
      </c>
      <c r="L98" t="s">
        <v>94</v>
      </c>
      <c r="M98" s="108">
        <v>413</v>
      </c>
      <c r="N98" s="108">
        <v>1</v>
      </c>
      <c r="O98" s="108">
        <v>413</v>
      </c>
      <c r="P98" t="s">
        <v>831</v>
      </c>
    </row>
    <row r="99" spans="1:16" x14ac:dyDescent="0.25">
      <c r="A99" t="s">
        <v>2610</v>
      </c>
      <c r="B99" t="s">
        <v>278</v>
      </c>
      <c r="C99" t="s">
        <v>265</v>
      </c>
      <c r="D99" t="s">
        <v>832</v>
      </c>
      <c r="E99" t="s">
        <v>104</v>
      </c>
      <c r="F99">
        <v>40700</v>
      </c>
      <c r="G99" t="s">
        <v>911</v>
      </c>
      <c r="I99" t="s">
        <v>246</v>
      </c>
      <c r="J99">
        <v>2026</v>
      </c>
      <c r="K99">
        <v>7</v>
      </c>
      <c r="L99" t="s">
        <v>94</v>
      </c>
      <c r="M99" s="108">
        <v>457</v>
      </c>
      <c r="N99" s="108">
        <v>1</v>
      </c>
      <c r="O99" s="108">
        <v>457</v>
      </c>
      <c r="P99" t="s">
        <v>831</v>
      </c>
    </row>
    <row r="100" spans="1:16" x14ac:dyDescent="0.25">
      <c r="A100" t="s">
        <v>2610</v>
      </c>
      <c r="B100" t="s">
        <v>278</v>
      </c>
      <c r="C100" t="s">
        <v>265</v>
      </c>
      <c r="D100" t="s">
        <v>832</v>
      </c>
      <c r="E100" t="s">
        <v>102</v>
      </c>
      <c r="F100">
        <v>40700</v>
      </c>
      <c r="G100" t="s">
        <v>911</v>
      </c>
      <c r="I100" t="s">
        <v>125</v>
      </c>
      <c r="J100">
        <v>2026</v>
      </c>
      <c r="K100">
        <v>7</v>
      </c>
      <c r="L100" t="s">
        <v>94</v>
      </c>
      <c r="M100" s="108">
        <v>852</v>
      </c>
      <c r="N100" s="108">
        <v>1</v>
      </c>
      <c r="O100" s="108">
        <v>852</v>
      </c>
      <c r="P100" t="s">
        <v>831</v>
      </c>
    </row>
    <row r="101" spans="1:16" x14ac:dyDescent="0.25">
      <c r="A101" t="s">
        <v>2610</v>
      </c>
      <c r="B101" t="s">
        <v>278</v>
      </c>
      <c r="C101" t="s">
        <v>265</v>
      </c>
      <c r="D101" t="s">
        <v>832</v>
      </c>
      <c r="E101" t="s">
        <v>102</v>
      </c>
      <c r="F101">
        <v>40700</v>
      </c>
      <c r="G101" t="s">
        <v>911</v>
      </c>
      <c r="I101" t="s">
        <v>186</v>
      </c>
      <c r="J101">
        <v>2026</v>
      </c>
      <c r="K101">
        <v>7</v>
      </c>
      <c r="L101" t="s">
        <v>94</v>
      </c>
      <c r="M101" s="108">
        <v>5008</v>
      </c>
      <c r="N101" s="108">
        <v>1</v>
      </c>
      <c r="O101" s="108">
        <v>5008</v>
      </c>
      <c r="P101" t="s">
        <v>831</v>
      </c>
    </row>
    <row r="102" spans="1:16" x14ac:dyDescent="0.25">
      <c r="A102" t="s">
        <v>2610</v>
      </c>
      <c r="B102" t="s">
        <v>278</v>
      </c>
      <c r="C102" t="s">
        <v>265</v>
      </c>
      <c r="D102" t="s">
        <v>832</v>
      </c>
      <c r="E102" t="s">
        <v>93</v>
      </c>
      <c r="F102">
        <v>40700</v>
      </c>
      <c r="G102" t="s">
        <v>911</v>
      </c>
      <c r="I102" t="s">
        <v>169</v>
      </c>
      <c r="J102">
        <v>2026</v>
      </c>
      <c r="K102">
        <v>7</v>
      </c>
      <c r="L102" t="s">
        <v>94</v>
      </c>
      <c r="M102" s="108">
        <v>274</v>
      </c>
      <c r="N102" s="108">
        <v>1</v>
      </c>
      <c r="O102" s="108">
        <v>274</v>
      </c>
      <c r="P102" t="s">
        <v>831</v>
      </c>
    </row>
    <row r="103" spans="1:16" x14ac:dyDescent="0.25">
      <c r="A103" t="s">
        <v>2610</v>
      </c>
      <c r="B103" t="s">
        <v>278</v>
      </c>
      <c r="C103" t="s">
        <v>265</v>
      </c>
      <c r="D103" t="s">
        <v>832</v>
      </c>
      <c r="E103" t="s">
        <v>93</v>
      </c>
      <c r="F103">
        <v>40700</v>
      </c>
      <c r="G103" t="s">
        <v>911</v>
      </c>
      <c r="I103" t="s">
        <v>847</v>
      </c>
      <c r="J103">
        <v>2026</v>
      </c>
      <c r="K103">
        <v>7</v>
      </c>
      <c r="L103" t="s">
        <v>94</v>
      </c>
      <c r="M103" s="108">
        <v>174</v>
      </c>
      <c r="N103" s="108">
        <v>1</v>
      </c>
      <c r="O103" s="108">
        <v>174</v>
      </c>
      <c r="P103" t="s">
        <v>831</v>
      </c>
    </row>
    <row r="104" spans="1:16" x14ac:dyDescent="0.25">
      <c r="A104" t="s">
        <v>2610</v>
      </c>
      <c r="B104" t="s">
        <v>278</v>
      </c>
      <c r="C104" t="s">
        <v>265</v>
      </c>
      <c r="D104" t="s">
        <v>832</v>
      </c>
      <c r="E104" t="s">
        <v>104</v>
      </c>
      <c r="F104">
        <v>40700</v>
      </c>
      <c r="G104" t="s">
        <v>911</v>
      </c>
      <c r="I104" t="s">
        <v>120</v>
      </c>
      <c r="J104">
        <v>2026</v>
      </c>
      <c r="K104">
        <v>7</v>
      </c>
      <c r="L104" t="s">
        <v>94</v>
      </c>
      <c r="M104" s="108">
        <v>174</v>
      </c>
      <c r="N104" s="108">
        <v>1</v>
      </c>
      <c r="O104" s="108">
        <v>174</v>
      </c>
      <c r="P104" t="s">
        <v>831</v>
      </c>
    </row>
    <row r="105" spans="1:16" x14ac:dyDescent="0.25">
      <c r="A105" t="s">
        <v>2610</v>
      </c>
      <c r="B105" t="s">
        <v>863</v>
      </c>
      <c r="C105" t="s">
        <v>265</v>
      </c>
      <c r="D105" t="s">
        <v>832</v>
      </c>
      <c r="E105" t="s">
        <v>104</v>
      </c>
      <c r="F105">
        <v>40700</v>
      </c>
      <c r="G105" t="s">
        <v>911</v>
      </c>
      <c r="I105" t="s">
        <v>245</v>
      </c>
      <c r="J105">
        <v>2026</v>
      </c>
      <c r="K105">
        <v>7</v>
      </c>
      <c r="L105" t="s">
        <v>94</v>
      </c>
      <c r="M105" s="108">
        <v>65</v>
      </c>
      <c r="N105" s="108">
        <v>1</v>
      </c>
      <c r="O105" s="108">
        <v>65</v>
      </c>
      <c r="P105" t="s">
        <v>831</v>
      </c>
    </row>
    <row r="106" spans="1:16" x14ac:dyDescent="0.25">
      <c r="A106" t="s">
        <v>2610</v>
      </c>
      <c r="B106" t="s">
        <v>863</v>
      </c>
      <c r="C106" t="s">
        <v>265</v>
      </c>
      <c r="D106" t="s">
        <v>832</v>
      </c>
      <c r="E106" t="s">
        <v>104</v>
      </c>
      <c r="F106">
        <v>40700</v>
      </c>
      <c r="G106" t="s">
        <v>911</v>
      </c>
      <c r="I106" t="s">
        <v>246</v>
      </c>
      <c r="J106">
        <v>2026</v>
      </c>
      <c r="K106">
        <v>7</v>
      </c>
      <c r="L106" t="s">
        <v>94</v>
      </c>
      <c r="M106" s="108">
        <v>457</v>
      </c>
      <c r="N106" s="108">
        <v>1</v>
      </c>
      <c r="O106" s="108">
        <v>457</v>
      </c>
      <c r="P106" t="s">
        <v>831</v>
      </c>
    </row>
    <row r="107" spans="1:16" x14ac:dyDescent="0.25">
      <c r="A107" t="s">
        <v>2610</v>
      </c>
      <c r="B107" t="s">
        <v>863</v>
      </c>
      <c r="C107" t="s">
        <v>265</v>
      </c>
      <c r="D107" t="s">
        <v>832</v>
      </c>
      <c r="E107" t="s">
        <v>102</v>
      </c>
      <c r="F107">
        <v>40700</v>
      </c>
      <c r="G107" t="s">
        <v>911</v>
      </c>
      <c r="I107" t="s">
        <v>186</v>
      </c>
      <c r="J107">
        <v>2026</v>
      </c>
      <c r="K107">
        <v>7</v>
      </c>
      <c r="L107" t="s">
        <v>94</v>
      </c>
      <c r="M107" s="108">
        <v>2359</v>
      </c>
      <c r="N107" s="108">
        <v>1</v>
      </c>
      <c r="O107" s="108">
        <v>2359</v>
      </c>
      <c r="P107" t="s">
        <v>831</v>
      </c>
    </row>
    <row r="108" spans="1:16" x14ac:dyDescent="0.25">
      <c r="A108" t="s">
        <v>2610</v>
      </c>
      <c r="B108" t="s">
        <v>863</v>
      </c>
      <c r="C108" t="s">
        <v>265</v>
      </c>
      <c r="D108" t="s">
        <v>832</v>
      </c>
      <c r="E108" t="s">
        <v>104</v>
      </c>
      <c r="F108">
        <v>40700</v>
      </c>
      <c r="G108" t="s">
        <v>911</v>
      </c>
      <c r="I108" t="s">
        <v>120</v>
      </c>
      <c r="J108">
        <v>2026</v>
      </c>
      <c r="K108">
        <v>7</v>
      </c>
      <c r="L108" t="s">
        <v>94</v>
      </c>
      <c r="M108" s="108">
        <v>348</v>
      </c>
      <c r="N108" s="108">
        <v>1</v>
      </c>
      <c r="O108" s="108">
        <v>348</v>
      </c>
      <c r="P108" t="s">
        <v>831</v>
      </c>
    </row>
    <row r="109" spans="1:16" x14ac:dyDescent="0.25">
      <c r="A109" t="s">
        <v>2610</v>
      </c>
      <c r="B109" t="s">
        <v>279</v>
      </c>
      <c r="C109" t="s">
        <v>265</v>
      </c>
      <c r="D109" t="s">
        <v>832</v>
      </c>
      <c r="E109" t="s">
        <v>93</v>
      </c>
      <c r="F109">
        <v>40700</v>
      </c>
      <c r="G109" t="s">
        <v>911</v>
      </c>
      <c r="I109" t="s">
        <v>851</v>
      </c>
      <c r="J109">
        <v>2026</v>
      </c>
      <c r="K109">
        <v>7</v>
      </c>
      <c r="L109" t="s">
        <v>94</v>
      </c>
      <c r="M109" s="108">
        <v>1553</v>
      </c>
      <c r="N109" s="108">
        <v>1</v>
      </c>
      <c r="O109" s="108">
        <v>1553</v>
      </c>
      <c r="P109" t="s">
        <v>831</v>
      </c>
    </row>
    <row r="110" spans="1:16" x14ac:dyDescent="0.25">
      <c r="A110" t="s">
        <v>2610</v>
      </c>
      <c r="B110" t="s">
        <v>279</v>
      </c>
      <c r="C110" t="s">
        <v>265</v>
      </c>
      <c r="D110" t="s">
        <v>832</v>
      </c>
      <c r="E110" t="s">
        <v>93</v>
      </c>
      <c r="F110">
        <v>40700</v>
      </c>
      <c r="G110" t="s">
        <v>911</v>
      </c>
      <c r="I110" t="s">
        <v>852</v>
      </c>
      <c r="J110">
        <v>2026</v>
      </c>
      <c r="K110">
        <v>7</v>
      </c>
      <c r="L110" t="s">
        <v>94</v>
      </c>
      <c r="M110" s="108">
        <v>347</v>
      </c>
      <c r="N110" s="108">
        <v>1</v>
      </c>
      <c r="O110" s="108">
        <v>347</v>
      </c>
      <c r="P110" t="s">
        <v>831</v>
      </c>
    </row>
    <row r="111" spans="1:16" x14ac:dyDescent="0.25">
      <c r="A111" t="s">
        <v>2610</v>
      </c>
      <c r="B111" t="s">
        <v>279</v>
      </c>
      <c r="C111" t="s">
        <v>265</v>
      </c>
      <c r="D111" t="s">
        <v>832</v>
      </c>
      <c r="E111" t="s">
        <v>93</v>
      </c>
      <c r="F111">
        <v>40700</v>
      </c>
      <c r="G111" t="s">
        <v>911</v>
      </c>
      <c r="I111" t="s">
        <v>849</v>
      </c>
      <c r="J111">
        <v>2026</v>
      </c>
      <c r="K111">
        <v>7</v>
      </c>
      <c r="L111" t="s">
        <v>94</v>
      </c>
      <c r="M111" s="108">
        <v>100</v>
      </c>
      <c r="N111" s="108">
        <v>1</v>
      </c>
      <c r="O111" s="108">
        <v>100</v>
      </c>
      <c r="P111" t="s">
        <v>831</v>
      </c>
    </row>
    <row r="112" spans="1:16" x14ac:dyDescent="0.25">
      <c r="A112" t="s">
        <v>2610</v>
      </c>
      <c r="B112" t="s">
        <v>279</v>
      </c>
      <c r="C112" t="s">
        <v>265</v>
      </c>
      <c r="D112" t="s">
        <v>832</v>
      </c>
      <c r="E112" t="s">
        <v>93</v>
      </c>
      <c r="F112">
        <v>40700</v>
      </c>
      <c r="G112" t="s">
        <v>911</v>
      </c>
      <c r="I112" t="s">
        <v>846</v>
      </c>
      <c r="J112">
        <v>2026</v>
      </c>
      <c r="K112">
        <v>7</v>
      </c>
      <c r="L112" t="s">
        <v>94</v>
      </c>
      <c r="M112" s="108">
        <v>413</v>
      </c>
      <c r="N112" s="108">
        <v>1</v>
      </c>
      <c r="O112" s="108">
        <v>413</v>
      </c>
      <c r="P112" t="s">
        <v>831</v>
      </c>
    </row>
    <row r="113" spans="1:16" x14ac:dyDescent="0.25">
      <c r="A113" t="s">
        <v>2610</v>
      </c>
      <c r="B113" t="s">
        <v>279</v>
      </c>
      <c r="C113" t="s">
        <v>265</v>
      </c>
      <c r="D113" t="s">
        <v>832</v>
      </c>
      <c r="E113" t="s">
        <v>93</v>
      </c>
      <c r="F113">
        <v>40700</v>
      </c>
      <c r="G113" t="s">
        <v>911</v>
      </c>
      <c r="I113" t="s">
        <v>840</v>
      </c>
      <c r="J113">
        <v>2026</v>
      </c>
      <c r="K113">
        <v>7</v>
      </c>
      <c r="L113" t="s">
        <v>94</v>
      </c>
      <c r="M113" s="108">
        <v>305</v>
      </c>
      <c r="N113" s="108">
        <v>1</v>
      </c>
      <c r="O113" s="108">
        <v>305</v>
      </c>
      <c r="P113" t="s">
        <v>831</v>
      </c>
    </row>
    <row r="114" spans="1:16" x14ac:dyDescent="0.25">
      <c r="A114" t="s">
        <v>2610</v>
      </c>
      <c r="B114" t="s">
        <v>279</v>
      </c>
      <c r="C114" t="s">
        <v>265</v>
      </c>
      <c r="D114" t="s">
        <v>832</v>
      </c>
      <c r="E114" t="s">
        <v>104</v>
      </c>
      <c r="F114">
        <v>40700</v>
      </c>
      <c r="G114" t="s">
        <v>911</v>
      </c>
      <c r="I114" t="s">
        <v>245</v>
      </c>
      <c r="J114">
        <v>2026</v>
      </c>
      <c r="K114">
        <v>7</v>
      </c>
      <c r="L114" t="s">
        <v>94</v>
      </c>
      <c r="M114" s="108">
        <v>65</v>
      </c>
      <c r="N114" s="108">
        <v>1</v>
      </c>
      <c r="O114" s="108">
        <v>65</v>
      </c>
      <c r="P114" t="s">
        <v>831</v>
      </c>
    </row>
    <row r="115" spans="1:16" x14ac:dyDescent="0.25">
      <c r="A115" t="s">
        <v>2610</v>
      </c>
      <c r="B115" t="s">
        <v>279</v>
      </c>
      <c r="C115" t="s">
        <v>265</v>
      </c>
      <c r="D115" t="s">
        <v>832</v>
      </c>
      <c r="E115" t="s">
        <v>104</v>
      </c>
      <c r="F115">
        <v>40700</v>
      </c>
      <c r="G115" t="s">
        <v>911</v>
      </c>
      <c r="I115" t="s">
        <v>246</v>
      </c>
      <c r="J115">
        <v>2026</v>
      </c>
      <c r="K115">
        <v>7</v>
      </c>
      <c r="L115" t="s">
        <v>94</v>
      </c>
      <c r="M115" s="108">
        <v>457</v>
      </c>
      <c r="N115" s="108">
        <v>1</v>
      </c>
      <c r="O115" s="108">
        <v>457</v>
      </c>
      <c r="P115" t="s">
        <v>831</v>
      </c>
    </row>
    <row r="116" spans="1:16" x14ac:dyDescent="0.25">
      <c r="A116" t="s">
        <v>2610</v>
      </c>
      <c r="B116" t="s">
        <v>279</v>
      </c>
      <c r="C116" t="s">
        <v>265</v>
      </c>
      <c r="D116" t="s">
        <v>832</v>
      </c>
      <c r="E116" t="s">
        <v>102</v>
      </c>
      <c r="F116">
        <v>40700</v>
      </c>
      <c r="G116" t="s">
        <v>911</v>
      </c>
      <c r="I116" t="s">
        <v>125</v>
      </c>
      <c r="J116">
        <v>2026</v>
      </c>
      <c r="K116">
        <v>7</v>
      </c>
      <c r="L116" t="s">
        <v>94</v>
      </c>
      <c r="M116" s="108">
        <v>614</v>
      </c>
      <c r="N116" s="108">
        <v>1</v>
      </c>
      <c r="O116" s="108">
        <v>614</v>
      </c>
      <c r="P116" t="s">
        <v>831</v>
      </c>
    </row>
    <row r="117" spans="1:16" x14ac:dyDescent="0.25">
      <c r="A117" t="s">
        <v>2610</v>
      </c>
      <c r="B117" t="s">
        <v>279</v>
      </c>
      <c r="C117" t="s">
        <v>265</v>
      </c>
      <c r="D117" t="s">
        <v>832</v>
      </c>
      <c r="E117" t="s">
        <v>102</v>
      </c>
      <c r="F117">
        <v>40700</v>
      </c>
      <c r="G117" t="s">
        <v>911</v>
      </c>
      <c r="I117" t="s">
        <v>186</v>
      </c>
      <c r="J117">
        <v>2026</v>
      </c>
      <c r="K117">
        <v>7</v>
      </c>
      <c r="L117" t="s">
        <v>94</v>
      </c>
      <c r="M117" s="108">
        <v>18807</v>
      </c>
      <c r="N117" s="108">
        <v>1</v>
      </c>
      <c r="O117" s="108">
        <v>18807</v>
      </c>
      <c r="P117" t="s">
        <v>831</v>
      </c>
    </row>
    <row r="118" spans="1:16" x14ac:dyDescent="0.25">
      <c r="A118" t="s">
        <v>2610</v>
      </c>
      <c r="B118" t="s">
        <v>279</v>
      </c>
      <c r="C118" t="s">
        <v>265</v>
      </c>
      <c r="D118" t="s">
        <v>832</v>
      </c>
      <c r="E118" t="s">
        <v>101</v>
      </c>
      <c r="F118">
        <v>40700</v>
      </c>
      <c r="G118" t="s">
        <v>911</v>
      </c>
      <c r="I118" t="s">
        <v>269</v>
      </c>
      <c r="J118">
        <v>2026</v>
      </c>
      <c r="K118">
        <v>7</v>
      </c>
      <c r="L118" t="s">
        <v>94</v>
      </c>
      <c r="M118" s="108">
        <v>41268</v>
      </c>
      <c r="N118" s="108">
        <v>1</v>
      </c>
      <c r="O118" s="108">
        <v>41268</v>
      </c>
      <c r="P118" t="s">
        <v>831</v>
      </c>
    </row>
    <row r="119" spans="1:16" x14ac:dyDescent="0.25">
      <c r="A119" t="s">
        <v>2610</v>
      </c>
      <c r="B119" t="s">
        <v>279</v>
      </c>
      <c r="C119" t="s">
        <v>265</v>
      </c>
      <c r="D119" t="s">
        <v>832</v>
      </c>
      <c r="E119" t="s">
        <v>93</v>
      </c>
      <c r="F119">
        <v>40700</v>
      </c>
      <c r="G119" t="s">
        <v>911</v>
      </c>
      <c r="I119" t="s">
        <v>850</v>
      </c>
      <c r="J119">
        <v>2026</v>
      </c>
      <c r="K119">
        <v>7</v>
      </c>
      <c r="L119" t="s">
        <v>94</v>
      </c>
      <c r="M119" s="108">
        <v>191</v>
      </c>
      <c r="N119" s="108">
        <v>1</v>
      </c>
      <c r="O119" s="108">
        <v>191</v>
      </c>
      <c r="P119" t="s">
        <v>831</v>
      </c>
    </row>
    <row r="120" spans="1:16" x14ac:dyDescent="0.25">
      <c r="A120" t="s">
        <v>2610</v>
      </c>
      <c r="B120" t="s">
        <v>279</v>
      </c>
      <c r="C120" t="s">
        <v>265</v>
      </c>
      <c r="D120" t="s">
        <v>832</v>
      </c>
      <c r="E120" t="s">
        <v>93</v>
      </c>
      <c r="F120">
        <v>40700</v>
      </c>
      <c r="G120" t="s">
        <v>911</v>
      </c>
      <c r="I120" t="s">
        <v>862</v>
      </c>
      <c r="J120">
        <v>2026</v>
      </c>
      <c r="K120">
        <v>7</v>
      </c>
      <c r="L120" t="s">
        <v>94</v>
      </c>
      <c r="M120" s="108">
        <v>517</v>
      </c>
      <c r="N120" s="108">
        <v>1</v>
      </c>
      <c r="O120" s="108">
        <v>517</v>
      </c>
      <c r="P120" t="s">
        <v>831</v>
      </c>
    </row>
    <row r="121" spans="1:16" x14ac:dyDescent="0.25">
      <c r="A121" t="s">
        <v>2610</v>
      </c>
      <c r="B121" t="s">
        <v>279</v>
      </c>
      <c r="C121" t="s">
        <v>265</v>
      </c>
      <c r="D121" t="s">
        <v>832</v>
      </c>
      <c r="E121" t="s">
        <v>104</v>
      </c>
      <c r="F121">
        <v>40700</v>
      </c>
      <c r="G121" t="s">
        <v>911</v>
      </c>
      <c r="I121" t="s">
        <v>857</v>
      </c>
      <c r="J121">
        <v>2026</v>
      </c>
      <c r="K121">
        <v>7</v>
      </c>
      <c r="L121" t="s">
        <v>94</v>
      </c>
      <c r="M121" s="108">
        <v>122</v>
      </c>
      <c r="N121" s="108">
        <v>1</v>
      </c>
      <c r="O121" s="108">
        <v>122</v>
      </c>
      <c r="P121" t="s">
        <v>831</v>
      </c>
    </row>
    <row r="122" spans="1:16" x14ac:dyDescent="0.25">
      <c r="A122" t="s">
        <v>2610</v>
      </c>
      <c r="B122" t="s">
        <v>279</v>
      </c>
      <c r="C122" t="s">
        <v>265</v>
      </c>
      <c r="D122" t="s">
        <v>832</v>
      </c>
      <c r="E122" t="s">
        <v>93</v>
      </c>
      <c r="F122">
        <v>40700</v>
      </c>
      <c r="G122" t="s">
        <v>911</v>
      </c>
      <c r="I122" t="s">
        <v>847</v>
      </c>
      <c r="J122">
        <v>2026</v>
      </c>
      <c r="K122">
        <v>7</v>
      </c>
      <c r="L122" t="s">
        <v>94</v>
      </c>
      <c r="M122" s="108">
        <v>592</v>
      </c>
      <c r="N122" s="108">
        <v>1</v>
      </c>
      <c r="O122" s="108">
        <v>592</v>
      </c>
      <c r="P122" t="s">
        <v>831</v>
      </c>
    </row>
    <row r="123" spans="1:16" x14ac:dyDescent="0.25">
      <c r="A123" t="s">
        <v>2610</v>
      </c>
      <c r="B123" t="s">
        <v>279</v>
      </c>
      <c r="C123" t="s">
        <v>265</v>
      </c>
      <c r="D123" t="s">
        <v>832</v>
      </c>
      <c r="E123" t="s">
        <v>104</v>
      </c>
      <c r="F123">
        <v>40700</v>
      </c>
      <c r="G123" t="s">
        <v>911</v>
      </c>
      <c r="I123" t="s">
        <v>120</v>
      </c>
      <c r="J123">
        <v>2026</v>
      </c>
      <c r="K123">
        <v>7</v>
      </c>
      <c r="L123" t="s">
        <v>94</v>
      </c>
      <c r="M123" s="108">
        <v>1218</v>
      </c>
      <c r="N123" s="108">
        <v>1</v>
      </c>
      <c r="O123" s="108">
        <v>1218</v>
      </c>
      <c r="P123" t="s">
        <v>831</v>
      </c>
    </row>
    <row r="124" spans="1:16" x14ac:dyDescent="0.25">
      <c r="A124" t="s">
        <v>2610</v>
      </c>
      <c r="B124" t="s">
        <v>740</v>
      </c>
      <c r="C124" t="s">
        <v>265</v>
      </c>
      <c r="D124" t="s">
        <v>832</v>
      </c>
      <c r="E124" t="s">
        <v>93</v>
      </c>
      <c r="F124">
        <v>40700</v>
      </c>
      <c r="G124" t="s">
        <v>911</v>
      </c>
      <c r="I124" t="s">
        <v>849</v>
      </c>
      <c r="J124">
        <v>2026</v>
      </c>
      <c r="K124">
        <v>7</v>
      </c>
      <c r="L124" t="s">
        <v>94</v>
      </c>
      <c r="M124" s="108">
        <v>100</v>
      </c>
      <c r="N124" s="108">
        <v>1</v>
      </c>
      <c r="O124" s="108">
        <v>100</v>
      </c>
      <c r="P124" t="s">
        <v>831</v>
      </c>
    </row>
    <row r="125" spans="1:16" x14ac:dyDescent="0.25">
      <c r="A125" t="s">
        <v>2610</v>
      </c>
      <c r="B125" t="s">
        <v>740</v>
      </c>
      <c r="C125" t="s">
        <v>265</v>
      </c>
      <c r="D125" t="s">
        <v>832</v>
      </c>
      <c r="E125" t="s">
        <v>93</v>
      </c>
      <c r="F125">
        <v>40700</v>
      </c>
      <c r="G125" t="s">
        <v>911</v>
      </c>
      <c r="I125" t="s">
        <v>846</v>
      </c>
      <c r="J125">
        <v>2026</v>
      </c>
      <c r="K125">
        <v>7</v>
      </c>
      <c r="L125" t="s">
        <v>94</v>
      </c>
      <c r="M125" s="108">
        <v>152</v>
      </c>
      <c r="N125" s="108">
        <v>1</v>
      </c>
      <c r="O125" s="108">
        <v>152</v>
      </c>
      <c r="P125" t="s">
        <v>831</v>
      </c>
    </row>
    <row r="126" spans="1:16" x14ac:dyDescent="0.25">
      <c r="A126" t="s">
        <v>2610</v>
      </c>
      <c r="B126" t="s">
        <v>740</v>
      </c>
      <c r="C126" t="s">
        <v>265</v>
      </c>
      <c r="D126" t="s">
        <v>832</v>
      </c>
      <c r="E126" t="s">
        <v>93</v>
      </c>
      <c r="F126">
        <v>40700</v>
      </c>
      <c r="G126" t="s">
        <v>911</v>
      </c>
      <c r="I126" t="s">
        <v>840</v>
      </c>
      <c r="J126">
        <v>2026</v>
      </c>
      <c r="K126">
        <v>7</v>
      </c>
      <c r="L126" t="s">
        <v>94</v>
      </c>
      <c r="M126" s="108">
        <v>305</v>
      </c>
      <c r="N126" s="108">
        <v>1</v>
      </c>
      <c r="O126" s="108">
        <v>305</v>
      </c>
      <c r="P126" t="s">
        <v>831</v>
      </c>
    </row>
    <row r="127" spans="1:16" x14ac:dyDescent="0.25">
      <c r="A127" t="s">
        <v>2610</v>
      </c>
      <c r="B127" t="s">
        <v>740</v>
      </c>
      <c r="C127" t="s">
        <v>265</v>
      </c>
      <c r="D127" t="s">
        <v>832</v>
      </c>
      <c r="E127" t="s">
        <v>104</v>
      </c>
      <c r="F127">
        <v>40700</v>
      </c>
      <c r="G127" t="s">
        <v>911</v>
      </c>
      <c r="I127" t="s">
        <v>245</v>
      </c>
      <c r="J127">
        <v>2026</v>
      </c>
      <c r="K127">
        <v>7</v>
      </c>
      <c r="L127" t="s">
        <v>94</v>
      </c>
      <c r="M127" s="108">
        <v>65</v>
      </c>
      <c r="N127" s="108">
        <v>1</v>
      </c>
      <c r="O127" s="108">
        <v>65</v>
      </c>
      <c r="P127" t="s">
        <v>831</v>
      </c>
    </row>
    <row r="128" spans="1:16" x14ac:dyDescent="0.25">
      <c r="A128" t="s">
        <v>2610</v>
      </c>
      <c r="B128" t="s">
        <v>740</v>
      </c>
      <c r="C128" t="s">
        <v>265</v>
      </c>
      <c r="D128" t="s">
        <v>832</v>
      </c>
      <c r="E128" t="s">
        <v>104</v>
      </c>
      <c r="F128">
        <v>40700</v>
      </c>
      <c r="G128" t="s">
        <v>911</v>
      </c>
      <c r="I128" t="s">
        <v>246</v>
      </c>
      <c r="J128">
        <v>2026</v>
      </c>
      <c r="K128">
        <v>7</v>
      </c>
      <c r="L128" t="s">
        <v>94</v>
      </c>
      <c r="M128" s="108">
        <v>457</v>
      </c>
      <c r="N128" s="108">
        <v>1</v>
      </c>
      <c r="O128" s="108">
        <v>457</v>
      </c>
      <c r="P128" t="s">
        <v>831</v>
      </c>
    </row>
    <row r="129" spans="1:16" x14ac:dyDescent="0.25">
      <c r="A129" t="s">
        <v>2610</v>
      </c>
      <c r="B129" t="s">
        <v>740</v>
      </c>
      <c r="C129" t="s">
        <v>265</v>
      </c>
      <c r="D129" t="s">
        <v>832</v>
      </c>
      <c r="E129" t="s">
        <v>93</v>
      </c>
      <c r="F129">
        <v>40700</v>
      </c>
      <c r="G129" t="s">
        <v>911</v>
      </c>
      <c r="I129" t="s">
        <v>860</v>
      </c>
      <c r="J129">
        <v>2026</v>
      </c>
      <c r="K129">
        <v>7</v>
      </c>
      <c r="L129" t="s">
        <v>94</v>
      </c>
      <c r="M129" s="108">
        <v>96</v>
      </c>
      <c r="N129" s="108">
        <v>1</v>
      </c>
      <c r="O129" s="108">
        <v>96</v>
      </c>
      <c r="P129" t="s">
        <v>831</v>
      </c>
    </row>
    <row r="130" spans="1:16" x14ac:dyDescent="0.25">
      <c r="A130" t="s">
        <v>2610</v>
      </c>
      <c r="B130" t="s">
        <v>740</v>
      </c>
      <c r="C130" t="s">
        <v>265</v>
      </c>
      <c r="D130" t="s">
        <v>832</v>
      </c>
      <c r="E130" t="s">
        <v>102</v>
      </c>
      <c r="F130">
        <v>40700</v>
      </c>
      <c r="G130" t="s">
        <v>911</v>
      </c>
      <c r="I130" t="s">
        <v>186</v>
      </c>
      <c r="J130">
        <v>2026</v>
      </c>
      <c r="K130">
        <v>7</v>
      </c>
      <c r="L130" t="s">
        <v>94</v>
      </c>
      <c r="M130" s="108">
        <v>2463</v>
      </c>
      <c r="N130" s="108">
        <v>1</v>
      </c>
      <c r="O130" s="108">
        <v>2463</v>
      </c>
      <c r="P130" t="s">
        <v>831</v>
      </c>
    </row>
    <row r="131" spans="1:16" x14ac:dyDescent="0.25">
      <c r="A131" t="s">
        <v>2610</v>
      </c>
      <c r="B131" t="s">
        <v>740</v>
      </c>
      <c r="C131" t="s">
        <v>265</v>
      </c>
      <c r="D131" t="s">
        <v>832</v>
      </c>
      <c r="E131" t="s">
        <v>93</v>
      </c>
      <c r="F131">
        <v>40700</v>
      </c>
      <c r="G131" t="s">
        <v>911</v>
      </c>
      <c r="I131" t="s">
        <v>169</v>
      </c>
      <c r="J131">
        <v>2026</v>
      </c>
      <c r="K131">
        <v>7</v>
      </c>
      <c r="L131" t="s">
        <v>94</v>
      </c>
      <c r="M131" s="108">
        <v>640</v>
      </c>
      <c r="N131" s="108">
        <v>1</v>
      </c>
      <c r="O131" s="108">
        <v>640</v>
      </c>
      <c r="P131" t="s">
        <v>831</v>
      </c>
    </row>
    <row r="132" spans="1:16" x14ac:dyDescent="0.25">
      <c r="A132" t="s">
        <v>2610</v>
      </c>
      <c r="B132" t="s">
        <v>740</v>
      </c>
      <c r="C132" t="s">
        <v>265</v>
      </c>
      <c r="D132" t="s">
        <v>832</v>
      </c>
      <c r="E132" t="s">
        <v>101</v>
      </c>
      <c r="F132">
        <v>40700</v>
      </c>
      <c r="G132" t="s">
        <v>911</v>
      </c>
      <c r="I132" t="s">
        <v>269</v>
      </c>
      <c r="J132">
        <v>2026</v>
      </c>
      <c r="K132">
        <v>7</v>
      </c>
      <c r="L132" t="s">
        <v>94</v>
      </c>
      <c r="M132" s="108">
        <v>1509</v>
      </c>
      <c r="N132" s="108">
        <v>1</v>
      </c>
      <c r="O132" s="108">
        <v>1509</v>
      </c>
      <c r="P132" t="s">
        <v>831</v>
      </c>
    </row>
    <row r="133" spans="1:16" x14ac:dyDescent="0.25">
      <c r="A133" t="s">
        <v>2610</v>
      </c>
      <c r="B133" t="s">
        <v>740</v>
      </c>
      <c r="C133" t="s">
        <v>265</v>
      </c>
      <c r="D133" t="s">
        <v>832</v>
      </c>
      <c r="E133" t="s">
        <v>93</v>
      </c>
      <c r="F133">
        <v>40700</v>
      </c>
      <c r="G133" t="s">
        <v>911</v>
      </c>
      <c r="I133" t="s">
        <v>861</v>
      </c>
      <c r="J133">
        <v>2026</v>
      </c>
      <c r="K133">
        <v>7</v>
      </c>
      <c r="L133" t="s">
        <v>94</v>
      </c>
      <c r="M133" s="108">
        <v>191</v>
      </c>
      <c r="N133" s="108">
        <v>1</v>
      </c>
      <c r="O133" s="108">
        <v>191</v>
      </c>
      <c r="P133" t="s">
        <v>831</v>
      </c>
    </row>
    <row r="134" spans="1:16" x14ac:dyDescent="0.25">
      <c r="A134" t="s">
        <v>2610</v>
      </c>
      <c r="B134" t="s">
        <v>740</v>
      </c>
      <c r="C134" t="s">
        <v>265</v>
      </c>
      <c r="D134" t="s">
        <v>832</v>
      </c>
      <c r="E134" t="s">
        <v>93</v>
      </c>
      <c r="F134">
        <v>40700</v>
      </c>
      <c r="G134" t="s">
        <v>911</v>
      </c>
      <c r="I134" t="s">
        <v>847</v>
      </c>
      <c r="J134">
        <v>2026</v>
      </c>
      <c r="K134">
        <v>7</v>
      </c>
      <c r="L134" t="s">
        <v>94</v>
      </c>
      <c r="M134" s="108">
        <v>244</v>
      </c>
      <c r="N134" s="108">
        <v>1</v>
      </c>
      <c r="O134" s="108">
        <v>244</v>
      </c>
      <c r="P134" t="s">
        <v>831</v>
      </c>
    </row>
    <row r="135" spans="1:16" x14ac:dyDescent="0.25">
      <c r="A135" t="s">
        <v>2610</v>
      </c>
      <c r="B135" t="s">
        <v>742</v>
      </c>
      <c r="C135" t="s">
        <v>265</v>
      </c>
      <c r="D135" t="s">
        <v>832</v>
      </c>
      <c r="E135" t="s">
        <v>104</v>
      </c>
      <c r="F135">
        <v>40700</v>
      </c>
      <c r="G135" t="s">
        <v>911</v>
      </c>
      <c r="I135" t="s">
        <v>245</v>
      </c>
      <c r="J135">
        <v>2026</v>
      </c>
      <c r="K135">
        <v>7</v>
      </c>
      <c r="L135" t="s">
        <v>94</v>
      </c>
      <c r="M135" s="108">
        <v>218</v>
      </c>
      <c r="N135" s="108">
        <v>1</v>
      </c>
      <c r="O135" s="108">
        <v>218</v>
      </c>
      <c r="P135" t="s">
        <v>831</v>
      </c>
    </row>
    <row r="136" spans="1:16" x14ac:dyDescent="0.25">
      <c r="A136" t="s">
        <v>2610</v>
      </c>
      <c r="B136" t="s">
        <v>742</v>
      </c>
      <c r="C136" t="s">
        <v>265</v>
      </c>
      <c r="D136" t="s">
        <v>832</v>
      </c>
      <c r="E136" t="s">
        <v>104</v>
      </c>
      <c r="F136">
        <v>40700</v>
      </c>
      <c r="G136" t="s">
        <v>911</v>
      </c>
      <c r="I136" t="s">
        <v>246</v>
      </c>
      <c r="J136">
        <v>2026</v>
      </c>
      <c r="K136">
        <v>7</v>
      </c>
      <c r="L136" t="s">
        <v>94</v>
      </c>
      <c r="M136" s="108">
        <v>457</v>
      </c>
      <c r="N136" s="108">
        <v>1</v>
      </c>
      <c r="O136" s="108">
        <v>457</v>
      </c>
      <c r="P136" t="s">
        <v>831</v>
      </c>
    </row>
    <row r="137" spans="1:16" x14ac:dyDescent="0.25">
      <c r="A137" t="s">
        <v>2610</v>
      </c>
      <c r="B137" t="s">
        <v>742</v>
      </c>
      <c r="C137" t="s">
        <v>265</v>
      </c>
      <c r="D137" t="s">
        <v>832</v>
      </c>
      <c r="E137" t="s">
        <v>102</v>
      </c>
      <c r="F137">
        <v>40700</v>
      </c>
      <c r="G137" t="s">
        <v>911</v>
      </c>
      <c r="I137" t="s">
        <v>125</v>
      </c>
      <c r="J137">
        <v>2026</v>
      </c>
      <c r="K137">
        <v>7</v>
      </c>
      <c r="L137" t="s">
        <v>94</v>
      </c>
      <c r="M137" s="108">
        <v>420</v>
      </c>
      <c r="N137" s="108">
        <v>1</v>
      </c>
      <c r="O137" s="108">
        <v>420</v>
      </c>
      <c r="P137" t="s">
        <v>831</v>
      </c>
    </row>
    <row r="138" spans="1:16" x14ac:dyDescent="0.25">
      <c r="A138" t="s">
        <v>2610</v>
      </c>
      <c r="B138" t="s">
        <v>744</v>
      </c>
      <c r="C138" t="s">
        <v>265</v>
      </c>
      <c r="D138" t="s">
        <v>832</v>
      </c>
      <c r="E138" t="s">
        <v>104</v>
      </c>
      <c r="F138">
        <v>40700</v>
      </c>
      <c r="G138" t="s">
        <v>911</v>
      </c>
      <c r="I138" t="s">
        <v>245</v>
      </c>
      <c r="J138">
        <v>2026</v>
      </c>
      <c r="K138">
        <v>7</v>
      </c>
      <c r="L138" t="s">
        <v>94</v>
      </c>
      <c r="M138" s="108">
        <v>1480</v>
      </c>
      <c r="N138" s="108">
        <v>1</v>
      </c>
      <c r="O138" s="108">
        <v>1480</v>
      </c>
      <c r="P138" t="s">
        <v>831</v>
      </c>
    </row>
    <row r="139" spans="1:16" x14ac:dyDescent="0.25">
      <c r="A139" t="s">
        <v>2610</v>
      </c>
      <c r="B139" t="s">
        <v>744</v>
      </c>
      <c r="C139" t="s">
        <v>265</v>
      </c>
      <c r="D139" t="s">
        <v>832</v>
      </c>
      <c r="E139" t="s">
        <v>104</v>
      </c>
      <c r="F139">
        <v>40700</v>
      </c>
      <c r="G139" t="s">
        <v>911</v>
      </c>
      <c r="I139" t="s">
        <v>246</v>
      </c>
      <c r="J139">
        <v>2026</v>
      </c>
      <c r="K139">
        <v>7</v>
      </c>
      <c r="L139" t="s">
        <v>94</v>
      </c>
      <c r="M139" s="108">
        <v>914</v>
      </c>
      <c r="N139" s="108">
        <v>1</v>
      </c>
      <c r="O139" s="108">
        <v>914</v>
      </c>
      <c r="P139" t="s">
        <v>831</v>
      </c>
    </row>
    <row r="140" spans="1:16" x14ac:dyDescent="0.25">
      <c r="A140" t="s">
        <v>2610</v>
      </c>
      <c r="B140" t="s">
        <v>744</v>
      </c>
      <c r="C140" t="s">
        <v>265</v>
      </c>
      <c r="D140" t="s">
        <v>832</v>
      </c>
      <c r="E140" t="s">
        <v>102</v>
      </c>
      <c r="F140">
        <v>40700</v>
      </c>
      <c r="G140" t="s">
        <v>911</v>
      </c>
      <c r="I140" t="s">
        <v>125</v>
      </c>
      <c r="J140">
        <v>2026</v>
      </c>
      <c r="K140">
        <v>7</v>
      </c>
      <c r="L140" t="s">
        <v>94</v>
      </c>
      <c r="M140" s="108">
        <v>307</v>
      </c>
      <c r="N140" s="108">
        <v>1</v>
      </c>
      <c r="O140" s="108">
        <v>307</v>
      </c>
      <c r="P140" t="s">
        <v>831</v>
      </c>
    </row>
    <row r="141" spans="1:16" x14ac:dyDescent="0.25">
      <c r="A141" t="s">
        <v>2610</v>
      </c>
      <c r="B141" t="s">
        <v>744</v>
      </c>
      <c r="C141" t="s">
        <v>265</v>
      </c>
      <c r="D141" t="s">
        <v>832</v>
      </c>
      <c r="E141" t="s">
        <v>104</v>
      </c>
      <c r="F141">
        <v>40700</v>
      </c>
      <c r="G141" t="s">
        <v>911</v>
      </c>
      <c r="I141" t="s">
        <v>120</v>
      </c>
      <c r="J141">
        <v>2026</v>
      </c>
      <c r="K141">
        <v>7</v>
      </c>
      <c r="L141" t="s">
        <v>94</v>
      </c>
      <c r="M141" s="108">
        <v>174</v>
      </c>
      <c r="N141" s="108">
        <v>1</v>
      </c>
      <c r="O141" s="108">
        <v>174</v>
      </c>
      <c r="P141" t="s">
        <v>831</v>
      </c>
    </row>
    <row r="142" spans="1:16" x14ac:dyDescent="0.25">
      <c r="A142" t="s">
        <v>2610</v>
      </c>
      <c r="B142" t="s">
        <v>865</v>
      </c>
      <c r="C142" t="s">
        <v>265</v>
      </c>
      <c r="D142" t="s">
        <v>832</v>
      </c>
      <c r="E142" t="s">
        <v>104</v>
      </c>
      <c r="F142">
        <v>40700</v>
      </c>
      <c r="G142" t="s">
        <v>911</v>
      </c>
      <c r="I142" t="s">
        <v>245</v>
      </c>
      <c r="J142">
        <v>2026</v>
      </c>
      <c r="K142">
        <v>7</v>
      </c>
      <c r="L142" t="s">
        <v>94</v>
      </c>
      <c r="M142" s="108">
        <v>1414</v>
      </c>
      <c r="N142" s="108">
        <v>1</v>
      </c>
      <c r="O142" s="108">
        <v>1414</v>
      </c>
      <c r="P142" t="s">
        <v>831</v>
      </c>
    </row>
    <row r="143" spans="1:16" x14ac:dyDescent="0.25">
      <c r="A143" t="s">
        <v>2610</v>
      </c>
      <c r="B143" t="s">
        <v>865</v>
      </c>
      <c r="C143" t="s">
        <v>265</v>
      </c>
      <c r="D143" t="s">
        <v>832</v>
      </c>
      <c r="E143" t="s">
        <v>104</v>
      </c>
      <c r="F143">
        <v>40700</v>
      </c>
      <c r="G143" t="s">
        <v>911</v>
      </c>
      <c r="I143" t="s">
        <v>246</v>
      </c>
      <c r="J143">
        <v>2026</v>
      </c>
      <c r="K143">
        <v>7</v>
      </c>
      <c r="L143" t="s">
        <v>94</v>
      </c>
      <c r="M143" s="108">
        <v>457</v>
      </c>
      <c r="N143" s="108">
        <v>1</v>
      </c>
      <c r="O143" s="108">
        <v>457</v>
      </c>
      <c r="P143" t="s">
        <v>831</v>
      </c>
    </row>
    <row r="144" spans="1:16" x14ac:dyDescent="0.25">
      <c r="A144" t="s">
        <v>2610</v>
      </c>
      <c r="B144" t="s">
        <v>865</v>
      </c>
      <c r="C144" t="s">
        <v>265</v>
      </c>
      <c r="D144" t="s">
        <v>832</v>
      </c>
      <c r="E144" t="s">
        <v>102</v>
      </c>
      <c r="F144">
        <v>40700</v>
      </c>
      <c r="G144" t="s">
        <v>911</v>
      </c>
      <c r="I144" t="s">
        <v>125</v>
      </c>
      <c r="J144">
        <v>2026</v>
      </c>
      <c r="K144">
        <v>7</v>
      </c>
      <c r="L144" t="s">
        <v>94</v>
      </c>
      <c r="M144" s="108">
        <v>3004</v>
      </c>
      <c r="N144" s="108">
        <v>1</v>
      </c>
      <c r="O144" s="108">
        <v>3004</v>
      </c>
      <c r="P144" t="s">
        <v>831</v>
      </c>
    </row>
    <row r="145" spans="1:16" x14ac:dyDescent="0.25">
      <c r="A145" t="s">
        <v>2610</v>
      </c>
      <c r="B145" t="s">
        <v>865</v>
      </c>
      <c r="C145" t="s">
        <v>265</v>
      </c>
      <c r="D145" t="s">
        <v>832</v>
      </c>
      <c r="E145" t="s">
        <v>104</v>
      </c>
      <c r="F145">
        <v>40700</v>
      </c>
      <c r="G145" t="s">
        <v>911</v>
      </c>
      <c r="I145" t="s">
        <v>120</v>
      </c>
      <c r="J145">
        <v>2026</v>
      </c>
      <c r="K145">
        <v>7</v>
      </c>
      <c r="L145" t="s">
        <v>94</v>
      </c>
      <c r="M145" s="108">
        <v>870</v>
      </c>
      <c r="N145" s="108">
        <v>1</v>
      </c>
      <c r="O145" s="108">
        <v>870</v>
      </c>
      <c r="P145" t="s">
        <v>831</v>
      </c>
    </row>
    <row r="146" spans="1:16" x14ac:dyDescent="0.25">
      <c r="A146" t="s">
        <v>2610</v>
      </c>
      <c r="B146" t="s">
        <v>866</v>
      </c>
      <c r="C146" t="s">
        <v>265</v>
      </c>
      <c r="D146" t="s">
        <v>832</v>
      </c>
      <c r="E146" t="s">
        <v>104</v>
      </c>
      <c r="F146">
        <v>40700</v>
      </c>
      <c r="G146" t="s">
        <v>911</v>
      </c>
      <c r="I146" t="s">
        <v>245</v>
      </c>
      <c r="J146">
        <v>2026</v>
      </c>
      <c r="K146">
        <v>7</v>
      </c>
      <c r="L146" t="s">
        <v>94</v>
      </c>
      <c r="M146" s="108">
        <v>44</v>
      </c>
      <c r="N146" s="108">
        <v>1</v>
      </c>
      <c r="O146" s="108">
        <v>44</v>
      </c>
      <c r="P146" t="s">
        <v>831</v>
      </c>
    </row>
    <row r="147" spans="1:16" x14ac:dyDescent="0.25">
      <c r="A147" t="s">
        <v>2610</v>
      </c>
      <c r="B147" t="s">
        <v>866</v>
      </c>
      <c r="C147" t="s">
        <v>265</v>
      </c>
      <c r="D147" t="s">
        <v>832</v>
      </c>
      <c r="E147" t="s">
        <v>104</v>
      </c>
      <c r="F147">
        <v>40700</v>
      </c>
      <c r="G147" t="s">
        <v>911</v>
      </c>
      <c r="I147" t="s">
        <v>246</v>
      </c>
      <c r="J147">
        <v>2026</v>
      </c>
      <c r="K147">
        <v>7</v>
      </c>
      <c r="L147" t="s">
        <v>94</v>
      </c>
      <c r="M147" s="108">
        <v>457</v>
      </c>
      <c r="N147" s="108">
        <v>1</v>
      </c>
      <c r="O147" s="108">
        <v>457</v>
      </c>
      <c r="P147" t="s">
        <v>831</v>
      </c>
    </row>
    <row r="148" spans="1:16" x14ac:dyDescent="0.25">
      <c r="A148" t="s">
        <v>2610</v>
      </c>
      <c r="B148" t="s">
        <v>867</v>
      </c>
      <c r="C148" t="s">
        <v>265</v>
      </c>
      <c r="D148" t="s">
        <v>832</v>
      </c>
      <c r="E148" t="s">
        <v>104</v>
      </c>
      <c r="F148">
        <v>40700</v>
      </c>
      <c r="G148" t="s">
        <v>911</v>
      </c>
      <c r="I148" t="s">
        <v>245</v>
      </c>
      <c r="J148">
        <v>2026</v>
      </c>
      <c r="K148">
        <v>7</v>
      </c>
      <c r="L148" t="s">
        <v>94</v>
      </c>
      <c r="M148" s="108">
        <v>87</v>
      </c>
      <c r="N148" s="108">
        <v>1</v>
      </c>
      <c r="O148" s="108">
        <v>87</v>
      </c>
      <c r="P148" t="s">
        <v>831</v>
      </c>
    </row>
    <row r="149" spans="1:16" x14ac:dyDescent="0.25">
      <c r="A149" t="s">
        <v>2610</v>
      </c>
      <c r="B149" t="s">
        <v>867</v>
      </c>
      <c r="C149" t="s">
        <v>265</v>
      </c>
      <c r="D149" t="s">
        <v>832</v>
      </c>
      <c r="E149" t="s">
        <v>104</v>
      </c>
      <c r="F149">
        <v>40700</v>
      </c>
      <c r="G149" t="s">
        <v>911</v>
      </c>
      <c r="I149" t="s">
        <v>246</v>
      </c>
      <c r="J149">
        <v>2026</v>
      </c>
      <c r="K149">
        <v>7</v>
      </c>
      <c r="L149" t="s">
        <v>94</v>
      </c>
      <c r="M149" s="108">
        <v>457</v>
      </c>
      <c r="N149" s="108">
        <v>1</v>
      </c>
      <c r="O149" s="108">
        <v>457</v>
      </c>
      <c r="P149" t="s">
        <v>831</v>
      </c>
    </row>
    <row r="150" spans="1:16" x14ac:dyDescent="0.25">
      <c r="A150" t="s">
        <v>2610</v>
      </c>
      <c r="B150" t="s">
        <v>867</v>
      </c>
      <c r="C150" t="s">
        <v>265</v>
      </c>
      <c r="D150" t="s">
        <v>832</v>
      </c>
      <c r="E150" t="s">
        <v>102</v>
      </c>
      <c r="F150">
        <v>40700</v>
      </c>
      <c r="G150" t="s">
        <v>911</v>
      </c>
      <c r="I150" t="s">
        <v>186</v>
      </c>
      <c r="J150">
        <v>2026</v>
      </c>
      <c r="K150">
        <v>7</v>
      </c>
      <c r="L150" t="s">
        <v>94</v>
      </c>
      <c r="M150" s="108">
        <v>2851</v>
      </c>
      <c r="N150" s="108">
        <v>1</v>
      </c>
      <c r="O150" s="108">
        <v>2851</v>
      </c>
      <c r="P150" t="s">
        <v>831</v>
      </c>
    </row>
    <row r="151" spans="1:16" x14ac:dyDescent="0.25">
      <c r="A151" t="s">
        <v>2610</v>
      </c>
      <c r="B151" t="s">
        <v>452</v>
      </c>
      <c r="C151" t="s">
        <v>265</v>
      </c>
      <c r="D151" t="s">
        <v>832</v>
      </c>
      <c r="E151" t="s">
        <v>93</v>
      </c>
      <c r="F151">
        <v>40700</v>
      </c>
      <c r="G151" t="s">
        <v>911</v>
      </c>
      <c r="I151" t="s">
        <v>852</v>
      </c>
      <c r="J151">
        <v>2026</v>
      </c>
      <c r="K151">
        <v>7</v>
      </c>
      <c r="L151" t="s">
        <v>94</v>
      </c>
      <c r="M151" s="108">
        <v>87</v>
      </c>
      <c r="N151" s="108">
        <v>1</v>
      </c>
      <c r="O151" s="108">
        <v>87</v>
      </c>
      <c r="P151" t="s">
        <v>831</v>
      </c>
    </row>
    <row r="152" spans="1:16" x14ac:dyDescent="0.25">
      <c r="A152" t="s">
        <v>2610</v>
      </c>
      <c r="B152" t="s">
        <v>452</v>
      </c>
      <c r="C152" t="s">
        <v>265</v>
      </c>
      <c r="D152" t="s">
        <v>832</v>
      </c>
      <c r="E152" t="s">
        <v>93</v>
      </c>
      <c r="F152">
        <v>40700</v>
      </c>
      <c r="G152" t="s">
        <v>911</v>
      </c>
      <c r="I152" t="s">
        <v>846</v>
      </c>
      <c r="J152">
        <v>2026</v>
      </c>
      <c r="K152">
        <v>7</v>
      </c>
      <c r="L152" t="s">
        <v>94</v>
      </c>
      <c r="M152" s="108">
        <v>11</v>
      </c>
      <c r="N152" s="108">
        <v>1</v>
      </c>
      <c r="O152" s="108">
        <v>11</v>
      </c>
      <c r="P152" t="s">
        <v>831</v>
      </c>
    </row>
    <row r="153" spans="1:16" x14ac:dyDescent="0.25">
      <c r="A153" t="s">
        <v>2610</v>
      </c>
      <c r="B153" t="s">
        <v>452</v>
      </c>
      <c r="C153" t="s">
        <v>265</v>
      </c>
      <c r="D153" t="s">
        <v>832</v>
      </c>
      <c r="E153" t="s">
        <v>102</v>
      </c>
      <c r="F153">
        <v>40700</v>
      </c>
      <c r="G153" t="s">
        <v>911</v>
      </c>
      <c r="I153" t="s">
        <v>125</v>
      </c>
      <c r="J153">
        <v>2026</v>
      </c>
      <c r="K153">
        <v>7</v>
      </c>
      <c r="L153" t="s">
        <v>94</v>
      </c>
      <c r="M153" s="108">
        <v>421</v>
      </c>
      <c r="N153" s="108">
        <v>1</v>
      </c>
      <c r="O153" s="108">
        <v>421</v>
      </c>
      <c r="P153" t="s">
        <v>831</v>
      </c>
    </row>
    <row r="154" spans="1:16" x14ac:dyDescent="0.25">
      <c r="A154" t="s">
        <v>2610</v>
      </c>
      <c r="B154" t="s">
        <v>452</v>
      </c>
      <c r="C154" t="s">
        <v>265</v>
      </c>
      <c r="D154" t="s">
        <v>832</v>
      </c>
      <c r="E154" t="s">
        <v>102</v>
      </c>
      <c r="F154">
        <v>40700</v>
      </c>
      <c r="G154" t="s">
        <v>911</v>
      </c>
      <c r="I154" t="s">
        <v>186</v>
      </c>
      <c r="J154">
        <v>2026</v>
      </c>
      <c r="K154">
        <v>7</v>
      </c>
      <c r="L154" t="s">
        <v>94</v>
      </c>
      <c r="M154" s="108">
        <v>5272</v>
      </c>
      <c r="N154" s="108">
        <v>1</v>
      </c>
      <c r="O154" s="108">
        <v>5272</v>
      </c>
      <c r="P154" t="s">
        <v>831</v>
      </c>
    </row>
    <row r="155" spans="1:16" x14ac:dyDescent="0.25">
      <c r="A155" t="s">
        <v>2610</v>
      </c>
      <c r="B155" t="s">
        <v>452</v>
      </c>
      <c r="C155" t="s">
        <v>265</v>
      </c>
      <c r="D155" t="s">
        <v>832</v>
      </c>
      <c r="E155" t="s">
        <v>104</v>
      </c>
      <c r="F155">
        <v>40700</v>
      </c>
      <c r="G155" t="s">
        <v>911</v>
      </c>
      <c r="I155" t="s">
        <v>120</v>
      </c>
      <c r="J155">
        <v>2026</v>
      </c>
      <c r="K155">
        <v>7</v>
      </c>
      <c r="L155" t="s">
        <v>94</v>
      </c>
      <c r="M155" s="108">
        <v>174</v>
      </c>
      <c r="N155" s="108">
        <v>1</v>
      </c>
      <c r="O155" s="108">
        <v>174</v>
      </c>
      <c r="P155" t="s">
        <v>831</v>
      </c>
    </row>
    <row r="156" spans="1:16" x14ac:dyDescent="0.25">
      <c r="A156" t="s">
        <v>2610</v>
      </c>
      <c r="B156" t="s">
        <v>749</v>
      </c>
      <c r="C156" t="s">
        <v>265</v>
      </c>
      <c r="D156" t="s">
        <v>832</v>
      </c>
      <c r="E156" t="s">
        <v>104</v>
      </c>
      <c r="F156">
        <v>40700</v>
      </c>
      <c r="G156" t="s">
        <v>911</v>
      </c>
      <c r="I156" t="s">
        <v>245</v>
      </c>
      <c r="J156">
        <v>2026</v>
      </c>
      <c r="K156">
        <v>7</v>
      </c>
      <c r="L156" t="s">
        <v>94</v>
      </c>
      <c r="M156" s="108">
        <v>131</v>
      </c>
      <c r="N156" s="108">
        <v>1</v>
      </c>
      <c r="O156" s="108">
        <v>131</v>
      </c>
      <c r="P156" t="s">
        <v>831</v>
      </c>
    </row>
    <row r="157" spans="1:16" x14ac:dyDescent="0.25">
      <c r="A157" t="s">
        <v>2610</v>
      </c>
      <c r="B157" t="s">
        <v>749</v>
      </c>
      <c r="C157" t="s">
        <v>265</v>
      </c>
      <c r="D157" t="s">
        <v>832</v>
      </c>
      <c r="E157" t="s">
        <v>104</v>
      </c>
      <c r="F157">
        <v>40700</v>
      </c>
      <c r="G157" t="s">
        <v>911</v>
      </c>
      <c r="I157" t="s">
        <v>246</v>
      </c>
      <c r="J157">
        <v>2026</v>
      </c>
      <c r="K157">
        <v>7</v>
      </c>
      <c r="L157" t="s">
        <v>94</v>
      </c>
      <c r="M157" s="108">
        <v>457</v>
      </c>
      <c r="N157" s="108">
        <v>1</v>
      </c>
      <c r="O157" s="108">
        <v>457</v>
      </c>
      <c r="P157" t="s">
        <v>831</v>
      </c>
    </row>
    <row r="158" spans="1:16" x14ac:dyDescent="0.25">
      <c r="A158" t="s">
        <v>2610</v>
      </c>
      <c r="B158" t="s">
        <v>749</v>
      </c>
      <c r="C158" t="s">
        <v>265</v>
      </c>
      <c r="D158" t="s">
        <v>832</v>
      </c>
      <c r="E158" t="s">
        <v>102</v>
      </c>
      <c r="F158">
        <v>40700</v>
      </c>
      <c r="G158" t="s">
        <v>911</v>
      </c>
      <c r="I158" t="s">
        <v>125</v>
      </c>
      <c r="J158">
        <v>2026</v>
      </c>
      <c r="K158">
        <v>7</v>
      </c>
      <c r="L158" t="s">
        <v>94</v>
      </c>
      <c r="M158" s="108">
        <v>2122</v>
      </c>
      <c r="N158" s="108">
        <v>1</v>
      </c>
      <c r="O158" s="108">
        <v>2122</v>
      </c>
      <c r="P158" t="s">
        <v>831</v>
      </c>
    </row>
    <row r="159" spans="1:16" x14ac:dyDescent="0.25">
      <c r="A159" t="s">
        <v>2610</v>
      </c>
      <c r="B159" t="s">
        <v>749</v>
      </c>
      <c r="C159" t="s">
        <v>265</v>
      </c>
      <c r="D159" t="s">
        <v>832</v>
      </c>
      <c r="E159" t="s">
        <v>102</v>
      </c>
      <c r="F159">
        <v>40700</v>
      </c>
      <c r="G159" t="s">
        <v>911</v>
      </c>
      <c r="I159" t="s">
        <v>186</v>
      </c>
      <c r="J159">
        <v>2026</v>
      </c>
      <c r="K159">
        <v>7</v>
      </c>
      <c r="L159" t="s">
        <v>94</v>
      </c>
      <c r="M159" s="108">
        <v>614</v>
      </c>
      <c r="N159" s="108">
        <v>1</v>
      </c>
      <c r="O159" s="108">
        <v>614</v>
      </c>
      <c r="P159" t="s">
        <v>831</v>
      </c>
    </row>
    <row r="160" spans="1:16" x14ac:dyDescent="0.25">
      <c r="A160" t="s">
        <v>2610</v>
      </c>
      <c r="B160" t="s">
        <v>749</v>
      </c>
      <c r="C160" t="s">
        <v>265</v>
      </c>
      <c r="D160" t="s">
        <v>832</v>
      </c>
      <c r="E160" t="s">
        <v>104</v>
      </c>
      <c r="F160">
        <v>40700</v>
      </c>
      <c r="G160" t="s">
        <v>911</v>
      </c>
      <c r="I160" t="s">
        <v>857</v>
      </c>
      <c r="J160">
        <v>2026</v>
      </c>
      <c r="K160">
        <v>7</v>
      </c>
      <c r="L160" t="s">
        <v>94</v>
      </c>
      <c r="M160" s="108">
        <v>86</v>
      </c>
      <c r="N160" s="108">
        <v>1</v>
      </c>
      <c r="O160" s="108">
        <v>86</v>
      </c>
      <c r="P160" t="s">
        <v>831</v>
      </c>
    </row>
    <row r="161" spans="1:16" x14ac:dyDescent="0.25">
      <c r="A161" t="s">
        <v>2610</v>
      </c>
      <c r="B161" t="s">
        <v>749</v>
      </c>
      <c r="C161" t="s">
        <v>265</v>
      </c>
      <c r="D161" t="s">
        <v>832</v>
      </c>
      <c r="E161" t="s">
        <v>104</v>
      </c>
      <c r="F161">
        <v>40700</v>
      </c>
      <c r="G161" t="s">
        <v>911</v>
      </c>
      <c r="I161" t="s">
        <v>120</v>
      </c>
      <c r="J161">
        <v>2026</v>
      </c>
      <c r="K161">
        <v>7</v>
      </c>
      <c r="L161" t="s">
        <v>94</v>
      </c>
      <c r="M161" s="108">
        <v>1218</v>
      </c>
      <c r="N161" s="108">
        <v>1</v>
      </c>
      <c r="O161" s="108">
        <v>1218</v>
      </c>
      <c r="P161" t="s">
        <v>831</v>
      </c>
    </row>
    <row r="162" spans="1:16" x14ac:dyDescent="0.25">
      <c r="A162" t="s">
        <v>2610</v>
      </c>
      <c r="B162" t="s">
        <v>280</v>
      </c>
      <c r="C162" t="s">
        <v>265</v>
      </c>
      <c r="D162" t="s">
        <v>832</v>
      </c>
      <c r="E162" t="s">
        <v>93</v>
      </c>
      <c r="F162">
        <v>40700</v>
      </c>
      <c r="G162" t="s">
        <v>911</v>
      </c>
      <c r="I162" t="s">
        <v>849</v>
      </c>
      <c r="J162">
        <v>2026</v>
      </c>
      <c r="K162">
        <v>7</v>
      </c>
      <c r="L162" t="s">
        <v>94</v>
      </c>
      <c r="M162" s="108">
        <v>200</v>
      </c>
      <c r="N162" s="108">
        <v>1</v>
      </c>
      <c r="O162" s="108">
        <v>200</v>
      </c>
      <c r="P162" t="s">
        <v>831</v>
      </c>
    </row>
    <row r="163" spans="1:16" x14ac:dyDescent="0.25">
      <c r="A163" t="s">
        <v>2610</v>
      </c>
      <c r="B163" t="s">
        <v>280</v>
      </c>
      <c r="C163" t="s">
        <v>265</v>
      </c>
      <c r="D163" t="s">
        <v>832</v>
      </c>
      <c r="E163" t="s">
        <v>93</v>
      </c>
      <c r="F163">
        <v>40700</v>
      </c>
      <c r="G163" t="s">
        <v>911</v>
      </c>
      <c r="I163" t="s">
        <v>846</v>
      </c>
      <c r="J163">
        <v>2026</v>
      </c>
      <c r="K163">
        <v>7</v>
      </c>
      <c r="L163" t="s">
        <v>94</v>
      </c>
      <c r="M163" s="108">
        <v>283</v>
      </c>
      <c r="N163" s="108">
        <v>1</v>
      </c>
      <c r="O163" s="108">
        <v>283</v>
      </c>
      <c r="P163" t="s">
        <v>831</v>
      </c>
    </row>
    <row r="164" spans="1:16" x14ac:dyDescent="0.25">
      <c r="A164" t="s">
        <v>2610</v>
      </c>
      <c r="B164" t="s">
        <v>280</v>
      </c>
      <c r="C164" t="s">
        <v>265</v>
      </c>
      <c r="D164" t="s">
        <v>832</v>
      </c>
      <c r="E164" t="s">
        <v>93</v>
      </c>
      <c r="F164">
        <v>40700</v>
      </c>
      <c r="G164" t="s">
        <v>911</v>
      </c>
      <c r="I164" t="s">
        <v>840</v>
      </c>
      <c r="J164">
        <v>2026</v>
      </c>
      <c r="K164">
        <v>7</v>
      </c>
      <c r="L164" t="s">
        <v>94</v>
      </c>
      <c r="M164" s="108">
        <v>609</v>
      </c>
      <c r="N164" s="108">
        <v>1</v>
      </c>
      <c r="O164" s="108">
        <v>609</v>
      </c>
      <c r="P164" t="s">
        <v>831</v>
      </c>
    </row>
    <row r="165" spans="1:16" x14ac:dyDescent="0.25">
      <c r="A165" t="s">
        <v>2610</v>
      </c>
      <c r="B165" t="s">
        <v>280</v>
      </c>
      <c r="C165" t="s">
        <v>265</v>
      </c>
      <c r="D165" t="s">
        <v>832</v>
      </c>
      <c r="E165" t="s">
        <v>102</v>
      </c>
      <c r="F165">
        <v>40700</v>
      </c>
      <c r="G165" t="s">
        <v>911</v>
      </c>
      <c r="I165" t="s">
        <v>186</v>
      </c>
      <c r="J165">
        <v>2026</v>
      </c>
      <c r="K165">
        <v>7</v>
      </c>
      <c r="L165" t="s">
        <v>94</v>
      </c>
      <c r="M165" s="108">
        <v>3982</v>
      </c>
      <c r="N165" s="108">
        <v>1</v>
      </c>
      <c r="O165" s="108">
        <v>3982</v>
      </c>
      <c r="P165" t="s">
        <v>831</v>
      </c>
    </row>
    <row r="166" spans="1:16" x14ac:dyDescent="0.25">
      <c r="A166" t="s">
        <v>2610</v>
      </c>
      <c r="B166" t="s">
        <v>280</v>
      </c>
      <c r="C166" t="s">
        <v>265</v>
      </c>
      <c r="D166" t="s">
        <v>832</v>
      </c>
      <c r="E166" t="s">
        <v>93</v>
      </c>
      <c r="F166">
        <v>40700</v>
      </c>
      <c r="G166" t="s">
        <v>911</v>
      </c>
      <c r="I166" t="s">
        <v>169</v>
      </c>
      <c r="J166">
        <v>2026</v>
      </c>
      <c r="K166">
        <v>7</v>
      </c>
      <c r="L166" t="s">
        <v>94</v>
      </c>
      <c r="M166" s="108">
        <v>1097</v>
      </c>
      <c r="N166" s="108">
        <v>1</v>
      </c>
      <c r="O166" s="108">
        <v>1097</v>
      </c>
      <c r="P166" t="s">
        <v>831</v>
      </c>
    </row>
    <row r="167" spans="1:16" x14ac:dyDescent="0.25">
      <c r="A167" t="s">
        <v>2610</v>
      </c>
      <c r="B167" t="s">
        <v>280</v>
      </c>
      <c r="C167" t="s">
        <v>265</v>
      </c>
      <c r="D167" t="s">
        <v>832</v>
      </c>
      <c r="E167" t="s">
        <v>101</v>
      </c>
      <c r="F167">
        <v>40700</v>
      </c>
      <c r="G167" t="s">
        <v>911</v>
      </c>
      <c r="I167" t="s">
        <v>269</v>
      </c>
      <c r="J167">
        <v>2026</v>
      </c>
      <c r="K167">
        <v>7</v>
      </c>
      <c r="L167" t="s">
        <v>94</v>
      </c>
      <c r="M167" s="108">
        <v>3521</v>
      </c>
      <c r="N167" s="108">
        <v>1</v>
      </c>
      <c r="O167" s="108">
        <v>3521</v>
      </c>
      <c r="P167" t="s">
        <v>831</v>
      </c>
    </row>
    <row r="168" spans="1:16" x14ac:dyDescent="0.25">
      <c r="A168" t="s">
        <v>2610</v>
      </c>
      <c r="B168" t="s">
        <v>280</v>
      </c>
      <c r="C168" t="s">
        <v>265</v>
      </c>
      <c r="D168" t="s">
        <v>832</v>
      </c>
      <c r="E168" t="s">
        <v>93</v>
      </c>
      <c r="F168">
        <v>40700</v>
      </c>
      <c r="G168" t="s">
        <v>911</v>
      </c>
      <c r="I168" t="s">
        <v>861</v>
      </c>
      <c r="J168">
        <v>2026</v>
      </c>
      <c r="K168">
        <v>7</v>
      </c>
      <c r="L168" t="s">
        <v>94</v>
      </c>
      <c r="M168" s="108">
        <v>383</v>
      </c>
      <c r="N168" s="108">
        <v>1</v>
      </c>
      <c r="O168" s="108">
        <v>383</v>
      </c>
      <c r="P168" t="s">
        <v>831</v>
      </c>
    </row>
    <row r="169" spans="1:16" x14ac:dyDescent="0.25">
      <c r="A169" t="s">
        <v>2610</v>
      </c>
      <c r="B169" t="s">
        <v>280</v>
      </c>
      <c r="C169" t="s">
        <v>265</v>
      </c>
      <c r="D169" t="s">
        <v>832</v>
      </c>
      <c r="E169" t="s">
        <v>93</v>
      </c>
      <c r="F169">
        <v>40700</v>
      </c>
      <c r="G169" t="s">
        <v>911</v>
      </c>
      <c r="I169" t="s">
        <v>847</v>
      </c>
      <c r="J169">
        <v>2026</v>
      </c>
      <c r="K169">
        <v>7</v>
      </c>
      <c r="L169" t="s">
        <v>94</v>
      </c>
      <c r="M169" s="108">
        <v>453</v>
      </c>
      <c r="N169" s="108">
        <v>1</v>
      </c>
      <c r="O169" s="108">
        <v>453</v>
      </c>
      <c r="P169" t="s">
        <v>831</v>
      </c>
    </row>
    <row r="170" spans="1:16" x14ac:dyDescent="0.25">
      <c r="A170" t="s">
        <v>2610</v>
      </c>
      <c r="B170" t="s">
        <v>281</v>
      </c>
      <c r="C170" t="s">
        <v>265</v>
      </c>
      <c r="D170" t="s">
        <v>832</v>
      </c>
      <c r="E170" t="s">
        <v>93</v>
      </c>
      <c r="F170">
        <v>40700</v>
      </c>
      <c r="G170" t="s">
        <v>911</v>
      </c>
      <c r="I170" t="s">
        <v>846</v>
      </c>
      <c r="J170">
        <v>2026</v>
      </c>
      <c r="K170">
        <v>7</v>
      </c>
      <c r="L170" t="s">
        <v>94</v>
      </c>
      <c r="M170" s="108">
        <v>2437</v>
      </c>
      <c r="N170" s="108">
        <v>1</v>
      </c>
      <c r="O170" s="108">
        <v>2437</v>
      </c>
      <c r="P170" t="s">
        <v>831</v>
      </c>
    </row>
    <row r="171" spans="1:16" x14ac:dyDescent="0.25">
      <c r="A171" t="s">
        <v>2610</v>
      </c>
      <c r="B171" t="s">
        <v>281</v>
      </c>
      <c r="C171" t="s">
        <v>265</v>
      </c>
      <c r="D171" t="s">
        <v>832</v>
      </c>
      <c r="E171" t="s">
        <v>104</v>
      </c>
      <c r="F171">
        <v>40700</v>
      </c>
      <c r="G171" t="s">
        <v>911</v>
      </c>
      <c r="I171" t="s">
        <v>245</v>
      </c>
      <c r="J171">
        <v>2026</v>
      </c>
      <c r="K171">
        <v>7</v>
      </c>
      <c r="L171" t="s">
        <v>94</v>
      </c>
      <c r="M171" s="108">
        <v>87</v>
      </c>
      <c r="N171" s="108">
        <v>1</v>
      </c>
      <c r="O171" s="108">
        <v>87</v>
      </c>
      <c r="P171" t="s">
        <v>831</v>
      </c>
    </row>
    <row r="172" spans="1:16" x14ac:dyDescent="0.25">
      <c r="A172" t="s">
        <v>2610</v>
      </c>
      <c r="B172" t="s">
        <v>281</v>
      </c>
      <c r="C172" t="s">
        <v>265</v>
      </c>
      <c r="D172" t="s">
        <v>832</v>
      </c>
      <c r="E172" t="s">
        <v>104</v>
      </c>
      <c r="F172">
        <v>40700</v>
      </c>
      <c r="G172" t="s">
        <v>911</v>
      </c>
      <c r="I172" t="s">
        <v>246</v>
      </c>
      <c r="J172">
        <v>2026</v>
      </c>
      <c r="K172">
        <v>7</v>
      </c>
      <c r="L172" t="s">
        <v>94</v>
      </c>
      <c r="M172" s="108">
        <v>457</v>
      </c>
      <c r="N172" s="108">
        <v>1</v>
      </c>
      <c r="O172" s="108">
        <v>457</v>
      </c>
      <c r="P172" t="s">
        <v>831</v>
      </c>
    </row>
    <row r="173" spans="1:16" x14ac:dyDescent="0.25">
      <c r="A173" t="s">
        <v>2610</v>
      </c>
      <c r="B173" t="s">
        <v>281</v>
      </c>
      <c r="C173" t="s">
        <v>265</v>
      </c>
      <c r="D173" t="s">
        <v>832</v>
      </c>
      <c r="E173" t="s">
        <v>93</v>
      </c>
      <c r="F173">
        <v>40700</v>
      </c>
      <c r="G173" t="s">
        <v>911</v>
      </c>
      <c r="I173" t="s">
        <v>680</v>
      </c>
      <c r="J173">
        <v>2026</v>
      </c>
      <c r="K173">
        <v>7</v>
      </c>
      <c r="L173" t="s">
        <v>94</v>
      </c>
      <c r="M173" s="108">
        <v>297</v>
      </c>
      <c r="N173" s="108">
        <v>1</v>
      </c>
      <c r="O173" s="108">
        <v>297</v>
      </c>
      <c r="P173" t="s">
        <v>831</v>
      </c>
    </row>
    <row r="174" spans="1:16" x14ac:dyDescent="0.25">
      <c r="A174" t="s">
        <v>2610</v>
      </c>
      <c r="B174" t="s">
        <v>281</v>
      </c>
      <c r="C174" t="s">
        <v>265</v>
      </c>
      <c r="D174" t="s">
        <v>832</v>
      </c>
      <c r="E174" t="s">
        <v>102</v>
      </c>
      <c r="F174">
        <v>40700</v>
      </c>
      <c r="G174" t="s">
        <v>911</v>
      </c>
      <c r="I174" t="s">
        <v>125</v>
      </c>
      <c r="J174">
        <v>2026</v>
      </c>
      <c r="K174">
        <v>7</v>
      </c>
      <c r="L174" t="s">
        <v>94</v>
      </c>
      <c r="M174" s="108">
        <v>652</v>
      </c>
      <c r="N174" s="108">
        <v>1</v>
      </c>
      <c r="O174" s="108">
        <v>652</v>
      </c>
      <c r="P174" t="s">
        <v>831</v>
      </c>
    </row>
    <row r="175" spans="1:16" x14ac:dyDescent="0.25">
      <c r="A175" t="s">
        <v>2610</v>
      </c>
      <c r="B175" t="s">
        <v>281</v>
      </c>
      <c r="C175" t="s">
        <v>265</v>
      </c>
      <c r="D175" t="s">
        <v>832</v>
      </c>
      <c r="E175" t="s">
        <v>102</v>
      </c>
      <c r="F175">
        <v>40700</v>
      </c>
      <c r="G175" t="s">
        <v>911</v>
      </c>
      <c r="I175" t="s">
        <v>186</v>
      </c>
      <c r="J175">
        <v>2026</v>
      </c>
      <c r="K175">
        <v>7</v>
      </c>
      <c r="L175" t="s">
        <v>94</v>
      </c>
      <c r="M175" s="108">
        <v>57336</v>
      </c>
      <c r="N175" s="108">
        <v>1</v>
      </c>
      <c r="O175" s="108">
        <v>57336</v>
      </c>
      <c r="P175" t="s">
        <v>831</v>
      </c>
    </row>
    <row r="176" spans="1:16" x14ac:dyDescent="0.25">
      <c r="A176" t="s">
        <v>2610</v>
      </c>
      <c r="B176" t="s">
        <v>281</v>
      </c>
      <c r="C176" t="s">
        <v>265</v>
      </c>
      <c r="D176" t="s">
        <v>832</v>
      </c>
      <c r="E176" t="s">
        <v>93</v>
      </c>
      <c r="F176">
        <v>40700</v>
      </c>
      <c r="G176" t="s">
        <v>911</v>
      </c>
      <c r="I176" t="s">
        <v>169</v>
      </c>
      <c r="J176">
        <v>2026</v>
      </c>
      <c r="K176">
        <v>7</v>
      </c>
      <c r="L176" t="s">
        <v>94</v>
      </c>
      <c r="M176" s="108">
        <v>10143</v>
      </c>
      <c r="N176" s="108">
        <v>1</v>
      </c>
      <c r="O176" s="108">
        <v>10143</v>
      </c>
      <c r="P176" t="s">
        <v>831</v>
      </c>
    </row>
    <row r="177" spans="1:16" x14ac:dyDescent="0.25">
      <c r="A177" t="s">
        <v>2610</v>
      </c>
      <c r="B177" t="s">
        <v>281</v>
      </c>
      <c r="C177" t="s">
        <v>265</v>
      </c>
      <c r="D177" t="s">
        <v>832</v>
      </c>
      <c r="E177" t="s">
        <v>104</v>
      </c>
      <c r="F177">
        <v>40700</v>
      </c>
      <c r="G177" t="s">
        <v>911</v>
      </c>
      <c r="I177" t="s">
        <v>857</v>
      </c>
      <c r="J177">
        <v>2026</v>
      </c>
      <c r="K177">
        <v>7</v>
      </c>
      <c r="L177" t="s">
        <v>94</v>
      </c>
      <c r="M177" s="108">
        <v>9</v>
      </c>
      <c r="N177" s="108">
        <v>1</v>
      </c>
      <c r="O177" s="108">
        <v>9</v>
      </c>
      <c r="P177" t="s">
        <v>831</v>
      </c>
    </row>
    <row r="178" spans="1:16" x14ac:dyDescent="0.25">
      <c r="A178" t="s">
        <v>2610</v>
      </c>
      <c r="B178" t="s">
        <v>281</v>
      </c>
      <c r="C178" t="s">
        <v>265</v>
      </c>
      <c r="D178" t="s">
        <v>832</v>
      </c>
      <c r="E178" t="s">
        <v>93</v>
      </c>
      <c r="F178">
        <v>40700</v>
      </c>
      <c r="G178" t="s">
        <v>911</v>
      </c>
      <c r="I178" t="s">
        <v>847</v>
      </c>
      <c r="J178">
        <v>2026</v>
      </c>
      <c r="K178">
        <v>7</v>
      </c>
      <c r="L178" t="s">
        <v>94</v>
      </c>
      <c r="M178" s="108">
        <v>3898</v>
      </c>
      <c r="N178" s="108">
        <v>1</v>
      </c>
      <c r="O178" s="108">
        <v>3898</v>
      </c>
      <c r="P178" t="s">
        <v>831</v>
      </c>
    </row>
    <row r="179" spans="1:16" x14ac:dyDescent="0.25">
      <c r="A179" t="s">
        <v>2610</v>
      </c>
      <c r="B179" t="s">
        <v>281</v>
      </c>
      <c r="C179" t="s">
        <v>265</v>
      </c>
      <c r="D179" t="s">
        <v>832</v>
      </c>
      <c r="E179" t="s">
        <v>104</v>
      </c>
      <c r="F179">
        <v>40700</v>
      </c>
      <c r="G179" t="s">
        <v>911</v>
      </c>
      <c r="I179" t="s">
        <v>120</v>
      </c>
      <c r="J179">
        <v>2026</v>
      </c>
      <c r="K179">
        <v>7</v>
      </c>
      <c r="L179" t="s">
        <v>94</v>
      </c>
      <c r="M179" s="108">
        <v>522</v>
      </c>
      <c r="N179" s="108">
        <v>1</v>
      </c>
      <c r="O179" s="108">
        <v>522</v>
      </c>
      <c r="P179" t="s">
        <v>831</v>
      </c>
    </row>
    <row r="180" spans="1:16" x14ac:dyDescent="0.25">
      <c r="A180" t="s">
        <v>2610</v>
      </c>
      <c r="B180" t="s">
        <v>870</v>
      </c>
      <c r="C180" t="s">
        <v>265</v>
      </c>
      <c r="D180" t="s">
        <v>832</v>
      </c>
      <c r="E180" t="s">
        <v>93</v>
      </c>
      <c r="F180">
        <v>40700</v>
      </c>
      <c r="G180" t="s">
        <v>911</v>
      </c>
      <c r="I180" t="s">
        <v>849</v>
      </c>
      <c r="J180">
        <v>2026</v>
      </c>
      <c r="K180">
        <v>7</v>
      </c>
      <c r="L180" t="s">
        <v>94</v>
      </c>
      <c r="M180" s="108">
        <v>200</v>
      </c>
      <c r="N180" s="108">
        <v>1</v>
      </c>
      <c r="O180" s="108">
        <v>200</v>
      </c>
      <c r="P180" t="s">
        <v>831</v>
      </c>
    </row>
    <row r="181" spans="1:16" x14ac:dyDescent="0.25">
      <c r="A181" t="s">
        <v>2610</v>
      </c>
      <c r="B181" t="s">
        <v>870</v>
      </c>
      <c r="C181" t="s">
        <v>265</v>
      </c>
      <c r="D181" t="s">
        <v>832</v>
      </c>
      <c r="E181" t="s">
        <v>93</v>
      </c>
      <c r="F181">
        <v>40700</v>
      </c>
      <c r="G181" t="s">
        <v>911</v>
      </c>
      <c r="I181" t="s">
        <v>846</v>
      </c>
      <c r="J181">
        <v>2026</v>
      </c>
      <c r="K181">
        <v>7</v>
      </c>
      <c r="L181" t="s">
        <v>94</v>
      </c>
      <c r="M181" s="108">
        <v>544</v>
      </c>
      <c r="N181" s="108">
        <v>1</v>
      </c>
      <c r="O181" s="108">
        <v>544</v>
      </c>
      <c r="P181" t="s">
        <v>831</v>
      </c>
    </row>
    <row r="182" spans="1:16" x14ac:dyDescent="0.25">
      <c r="A182" t="s">
        <v>2610</v>
      </c>
      <c r="B182" t="s">
        <v>870</v>
      </c>
      <c r="C182" t="s">
        <v>265</v>
      </c>
      <c r="D182" t="s">
        <v>832</v>
      </c>
      <c r="E182" t="s">
        <v>93</v>
      </c>
      <c r="F182">
        <v>40700</v>
      </c>
      <c r="G182" t="s">
        <v>911</v>
      </c>
      <c r="I182" t="s">
        <v>840</v>
      </c>
      <c r="J182">
        <v>2026</v>
      </c>
      <c r="K182">
        <v>7</v>
      </c>
      <c r="L182" t="s">
        <v>94</v>
      </c>
      <c r="M182" s="108">
        <v>305</v>
      </c>
      <c r="N182" s="108">
        <v>1</v>
      </c>
      <c r="O182" s="108">
        <v>305</v>
      </c>
      <c r="P182" t="s">
        <v>831</v>
      </c>
    </row>
    <row r="183" spans="1:16" x14ac:dyDescent="0.25">
      <c r="A183" t="s">
        <v>2610</v>
      </c>
      <c r="B183" t="s">
        <v>870</v>
      </c>
      <c r="C183" t="s">
        <v>265</v>
      </c>
      <c r="D183" t="s">
        <v>832</v>
      </c>
      <c r="E183" t="s">
        <v>104</v>
      </c>
      <c r="F183">
        <v>40700</v>
      </c>
      <c r="G183" t="s">
        <v>911</v>
      </c>
      <c r="I183" t="s">
        <v>245</v>
      </c>
      <c r="J183">
        <v>2026</v>
      </c>
      <c r="K183">
        <v>7</v>
      </c>
      <c r="L183" t="s">
        <v>94</v>
      </c>
      <c r="M183" s="108">
        <v>131</v>
      </c>
      <c r="N183" s="108">
        <v>1</v>
      </c>
      <c r="O183" s="108">
        <v>131</v>
      </c>
      <c r="P183" t="s">
        <v>831</v>
      </c>
    </row>
    <row r="184" spans="1:16" x14ac:dyDescent="0.25">
      <c r="A184" t="s">
        <v>2610</v>
      </c>
      <c r="B184" t="s">
        <v>870</v>
      </c>
      <c r="C184" t="s">
        <v>265</v>
      </c>
      <c r="D184" t="s">
        <v>832</v>
      </c>
      <c r="E184" t="s">
        <v>104</v>
      </c>
      <c r="F184">
        <v>40700</v>
      </c>
      <c r="G184" t="s">
        <v>911</v>
      </c>
      <c r="I184" t="s">
        <v>246</v>
      </c>
      <c r="J184">
        <v>2026</v>
      </c>
      <c r="K184">
        <v>7</v>
      </c>
      <c r="L184" t="s">
        <v>94</v>
      </c>
      <c r="M184" s="108">
        <v>457</v>
      </c>
      <c r="N184" s="108">
        <v>1</v>
      </c>
      <c r="O184" s="108">
        <v>457</v>
      </c>
      <c r="P184" t="s">
        <v>831</v>
      </c>
    </row>
    <row r="185" spans="1:16" x14ac:dyDescent="0.25">
      <c r="A185" t="s">
        <v>2610</v>
      </c>
      <c r="B185" t="s">
        <v>870</v>
      </c>
      <c r="C185" t="s">
        <v>265</v>
      </c>
      <c r="D185" t="s">
        <v>832</v>
      </c>
      <c r="E185" t="s">
        <v>93</v>
      </c>
      <c r="F185">
        <v>40700</v>
      </c>
      <c r="G185" t="s">
        <v>911</v>
      </c>
      <c r="I185" t="s">
        <v>680</v>
      </c>
      <c r="J185">
        <v>2026</v>
      </c>
      <c r="K185">
        <v>7</v>
      </c>
      <c r="L185" t="s">
        <v>94</v>
      </c>
      <c r="M185" s="108">
        <v>119</v>
      </c>
      <c r="N185" s="108">
        <v>1</v>
      </c>
      <c r="O185" s="108">
        <v>119</v>
      </c>
      <c r="P185" t="s">
        <v>831</v>
      </c>
    </row>
    <row r="186" spans="1:16" x14ac:dyDescent="0.25">
      <c r="A186" t="s">
        <v>2610</v>
      </c>
      <c r="B186" t="s">
        <v>870</v>
      </c>
      <c r="C186" t="s">
        <v>265</v>
      </c>
      <c r="D186" t="s">
        <v>832</v>
      </c>
      <c r="E186" t="s">
        <v>93</v>
      </c>
      <c r="F186">
        <v>40700</v>
      </c>
      <c r="G186" t="s">
        <v>911</v>
      </c>
      <c r="I186" t="s">
        <v>860</v>
      </c>
      <c r="J186">
        <v>2026</v>
      </c>
      <c r="K186">
        <v>7</v>
      </c>
      <c r="L186" t="s">
        <v>94</v>
      </c>
      <c r="M186" s="108">
        <v>191</v>
      </c>
      <c r="N186" s="108">
        <v>1</v>
      </c>
      <c r="O186" s="108">
        <v>191</v>
      </c>
      <c r="P186" t="s">
        <v>831</v>
      </c>
    </row>
    <row r="187" spans="1:16" x14ac:dyDescent="0.25">
      <c r="A187" t="s">
        <v>2610</v>
      </c>
      <c r="B187" t="s">
        <v>870</v>
      </c>
      <c r="C187" t="s">
        <v>265</v>
      </c>
      <c r="D187" t="s">
        <v>832</v>
      </c>
      <c r="E187" t="s">
        <v>102</v>
      </c>
      <c r="F187">
        <v>40700</v>
      </c>
      <c r="G187" t="s">
        <v>911</v>
      </c>
      <c r="I187" t="s">
        <v>125</v>
      </c>
      <c r="J187">
        <v>2026</v>
      </c>
      <c r="K187">
        <v>7</v>
      </c>
      <c r="L187" t="s">
        <v>94</v>
      </c>
      <c r="M187" s="108">
        <v>691</v>
      </c>
      <c r="N187" s="108">
        <v>1</v>
      </c>
      <c r="O187" s="108">
        <v>691</v>
      </c>
      <c r="P187" t="s">
        <v>831</v>
      </c>
    </row>
    <row r="188" spans="1:16" x14ac:dyDescent="0.25">
      <c r="A188" t="s">
        <v>2610</v>
      </c>
      <c r="B188" t="s">
        <v>870</v>
      </c>
      <c r="C188" t="s">
        <v>265</v>
      </c>
      <c r="D188" t="s">
        <v>832</v>
      </c>
      <c r="E188" t="s">
        <v>102</v>
      </c>
      <c r="F188">
        <v>40700</v>
      </c>
      <c r="G188" t="s">
        <v>911</v>
      </c>
      <c r="I188" t="s">
        <v>186</v>
      </c>
      <c r="J188">
        <v>2026</v>
      </c>
      <c r="K188">
        <v>7</v>
      </c>
      <c r="L188" t="s">
        <v>94</v>
      </c>
      <c r="M188" s="108">
        <v>38277</v>
      </c>
      <c r="N188" s="108">
        <v>1</v>
      </c>
      <c r="O188" s="108">
        <v>38277</v>
      </c>
      <c r="P188" t="s">
        <v>831</v>
      </c>
    </row>
    <row r="189" spans="1:16" x14ac:dyDescent="0.25">
      <c r="A189" t="s">
        <v>2610</v>
      </c>
      <c r="B189" t="s">
        <v>870</v>
      </c>
      <c r="C189" t="s">
        <v>265</v>
      </c>
      <c r="D189" t="s">
        <v>832</v>
      </c>
      <c r="E189" t="s">
        <v>93</v>
      </c>
      <c r="F189">
        <v>40700</v>
      </c>
      <c r="G189" t="s">
        <v>911</v>
      </c>
      <c r="I189" t="s">
        <v>169</v>
      </c>
      <c r="J189">
        <v>2026</v>
      </c>
      <c r="K189">
        <v>7</v>
      </c>
      <c r="L189" t="s">
        <v>94</v>
      </c>
      <c r="M189" s="108">
        <v>2193</v>
      </c>
      <c r="N189" s="108">
        <v>1</v>
      </c>
      <c r="O189" s="108">
        <v>2193</v>
      </c>
      <c r="P189" t="s">
        <v>831</v>
      </c>
    </row>
    <row r="190" spans="1:16" x14ac:dyDescent="0.25">
      <c r="A190" t="s">
        <v>2610</v>
      </c>
      <c r="B190" t="s">
        <v>870</v>
      </c>
      <c r="C190" t="s">
        <v>265</v>
      </c>
      <c r="D190" t="s">
        <v>832</v>
      </c>
      <c r="E190" t="s">
        <v>93</v>
      </c>
      <c r="F190">
        <v>40700</v>
      </c>
      <c r="G190" t="s">
        <v>911</v>
      </c>
      <c r="I190" t="s">
        <v>194</v>
      </c>
      <c r="J190">
        <v>2026</v>
      </c>
      <c r="K190">
        <v>7</v>
      </c>
      <c r="L190" t="s">
        <v>94</v>
      </c>
      <c r="M190" s="108">
        <v>46</v>
      </c>
      <c r="N190" s="108">
        <v>1</v>
      </c>
      <c r="O190" s="108">
        <v>46</v>
      </c>
      <c r="P190" t="s">
        <v>831</v>
      </c>
    </row>
    <row r="191" spans="1:16" x14ac:dyDescent="0.25">
      <c r="A191" t="s">
        <v>2610</v>
      </c>
      <c r="B191" t="s">
        <v>870</v>
      </c>
      <c r="C191" t="s">
        <v>265</v>
      </c>
      <c r="D191" t="s">
        <v>832</v>
      </c>
      <c r="E191" t="s">
        <v>101</v>
      </c>
      <c r="F191">
        <v>40700</v>
      </c>
      <c r="G191" t="s">
        <v>911</v>
      </c>
      <c r="I191" t="s">
        <v>269</v>
      </c>
      <c r="J191">
        <v>2026</v>
      </c>
      <c r="K191">
        <v>7</v>
      </c>
      <c r="L191" t="s">
        <v>94</v>
      </c>
      <c r="M191" s="108">
        <v>9445</v>
      </c>
      <c r="N191" s="108">
        <v>1</v>
      </c>
      <c r="O191" s="108">
        <v>9445</v>
      </c>
      <c r="P191" t="s">
        <v>831</v>
      </c>
    </row>
    <row r="192" spans="1:16" x14ac:dyDescent="0.25">
      <c r="A192" t="s">
        <v>2610</v>
      </c>
      <c r="B192" t="s">
        <v>870</v>
      </c>
      <c r="C192" t="s">
        <v>265</v>
      </c>
      <c r="D192" t="s">
        <v>832</v>
      </c>
      <c r="E192" t="s">
        <v>93</v>
      </c>
      <c r="F192">
        <v>40700</v>
      </c>
      <c r="G192" t="s">
        <v>911</v>
      </c>
      <c r="I192" t="s">
        <v>861</v>
      </c>
      <c r="J192">
        <v>2026</v>
      </c>
      <c r="K192">
        <v>7</v>
      </c>
      <c r="L192" t="s">
        <v>94</v>
      </c>
      <c r="M192" s="108">
        <v>383</v>
      </c>
      <c r="N192" s="108">
        <v>1</v>
      </c>
      <c r="O192" s="108">
        <v>383</v>
      </c>
      <c r="P192" t="s">
        <v>831</v>
      </c>
    </row>
    <row r="193" spans="1:16" x14ac:dyDescent="0.25">
      <c r="A193" t="s">
        <v>2610</v>
      </c>
      <c r="B193" t="s">
        <v>870</v>
      </c>
      <c r="C193" t="s">
        <v>265</v>
      </c>
      <c r="D193" t="s">
        <v>832</v>
      </c>
      <c r="E193" t="s">
        <v>93</v>
      </c>
      <c r="F193">
        <v>40700</v>
      </c>
      <c r="G193" t="s">
        <v>911</v>
      </c>
      <c r="I193" t="s">
        <v>847</v>
      </c>
      <c r="J193">
        <v>2026</v>
      </c>
      <c r="K193">
        <v>7</v>
      </c>
      <c r="L193" t="s">
        <v>94</v>
      </c>
      <c r="M193" s="108">
        <v>870</v>
      </c>
      <c r="N193" s="108">
        <v>1</v>
      </c>
      <c r="O193" s="108">
        <v>870</v>
      </c>
      <c r="P193" t="s">
        <v>831</v>
      </c>
    </row>
    <row r="194" spans="1:16" x14ac:dyDescent="0.25">
      <c r="A194" t="s">
        <v>2610</v>
      </c>
      <c r="B194" t="s">
        <v>870</v>
      </c>
      <c r="C194" t="s">
        <v>265</v>
      </c>
      <c r="D194" t="s">
        <v>832</v>
      </c>
      <c r="E194" t="s">
        <v>104</v>
      </c>
      <c r="F194">
        <v>40700</v>
      </c>
      <c r="G194" t="s">
        <v>911</v>
      </c>
      <c r="I194" t="s">
        <v>120</v>
      </c>
      <c r="J194">
        <v>2026</v>
      </c>
      <c r="K194">
        <v>7</v>
      </c>
      <c r="L194" t="s">
        <v>94</v>
      </c>
      <c r="M194" s="108">
        <v>174</v>
      </c>
      <c r="N194" s="108">
        <v>1</v>
      </c>
      <c r="O194" s="108">
        <v>174</v>
      </c>
      <c r="P194" t="s">
        <v>831</v>
      </c>
    </row>
    <row r="195" spans="1:16" x14ac:dyDescent="0.25">
      <c r="A195" t="s">
        <v>2610</v>
      </c>
      <c r="B195" t="s">
        <v>282</v>
      </c>
      <c r="C195" t="s">
        <v>265</v>
      </c>
      <c r="D195" t="s">
        <v>832</v>
      </c>
      <c r="E195" t="s">
        <v>93</v>
      </c>
      <c r="F195">
        <v>40700</v>
      </c>
      <c r="G195" t="s">
        <v>911</v>
      </c>
      <c r="I195" t="s">
        <v>846</v>
      </c>
      <c r="J195">
        <v>2026</v>
      </c>
      <c r="K195">
        <v>7</v>
      </c>
      <c r="L195" t="s">
        <v>94</v>
      </c>
      <c r="M195" s="108">
        <v>522</v>
      </c>
      <c r="N195" s="108">
        <v>1</v>
      </c>
      <c r="O195" s="108">
        <v>522</v>
      </c>
      <c r="P195" t="s">
        <v>831</v>
      </c>
    </row>
    <row r="196" spans="1:16" x14ac:dyDescent="0.25">
      <c r="A196" t="s">
        <v>2610</v>
      </c>
      <c r="B196" t="s">
        <v>282</v>
      </c>
      <c r="C196" t="s">
        <v>265</v>
      </c>
      <c r="D196" t="s">
        <v>832</v>
      </c>
      <c r="E196" t="s">
        <v>104</v>
      </c>
      <c r="F196">
        <v>40700</v>
      </c>
      <c r="G196" t="s">
        <v>911</v>
      </c>
      <c r="I196" t="s">
        <v>245</v>
      </c>
      <c r="J196">
        <v>2026</v>
      </c>
      <c r="K196">
        <v>7</v>
      </c>
      <c r="L196" t="s">
        <v>94</v>
      </c>
      <c r="M196" s="108">
        <v>44</v>
      </c>
      <c r="N196" s="108">
        <v>1</v>
      </c>
      <c r="O196" s="108">
        <v>44</v>
      </c>
      <c r="P196" t="s">
        <v>831</v>
      </c>
    </row>
    <row r="197" spans="1:16" x14ac:dyDescent="0.25">
      <c r="A197" t="s">
        <v>2610</v>
      </c>
      <c r="B197" t="s">
        <v>282</v>
      </c>
      <c r="C197" t="s">
        <v>265</v>
      </c>
      <c r="D197" t="s">
        <v>832</v>
      </c>
      <c r="E197" t="s">
        <v>104</v>
      </c>
      <c r="F197">
        <v>40700</v>
      </c>
      <c r="G197" t="s">
        <v>911</v>
      </c>
      <c r="I197" t="s">
        <v>246</v>
      </c>
      <c r="J197">
        <v>2026</v>
      </c>
      <c r="K197">
        <v>7</v>
      </c>
      <c r="L197" t="s">
        <v>94</v>
      </c>
      <c r="M197" s="108">
        <v>457</v>
      </c>
      <c r="N197" s="108">
        <v>1</v>
      </c>
      <c r="O197" s="108">
        <v>457</v>
      </c>
      <c r="P197" t="s">
        <v>831</v>
      </c>
    </row>
    <row r="198" spans="1:16" x14ac:dyDescent="0.25">
      <c r="A198" t="s">
        <v>2610</v>
      </c>
      <c r="B198" t="s">
        <v>282</v>
      </c>
      <c r="C198" t="s">
        <v>265</v>
      </c>
      <c r="D198" t="s">
        <v>832</v>
      </c>
      <c r="E198" t="s">
        <v>102</v>
      </c>
      <c r="F198">
        <v>40700</v>
      </c>
      <c r="G198" t="s">
        <v>911</v>
      </c>
      <c r="I198" t="s">
        <v>125</v>
      </c>
      <c r="J198">
        <v>2026</v>
      </c>
      <c r="K198">
        <v>7</v>
      </c>
      <c r="L198" t="s">
        <v>94</v>
      </c>
      <c r="M198" s="108">
        <v>1341</v>
      </c>
      <c r="N198" s="108">
        <v>1</v>
      </c>
      <c r="O198" s="108">
        <v>1341</v>
      </c>
      <c r="P198" t="s">
        <v>831</v>
      </c>
    </row>
    <row r="199" spans="1:16" x14ac:dyDescent="0.25">
      <c r="A199" t="s">
        <v>2610</v>
      </c>
      <c r="B199" t="s">
        <v>282</v>
      </c>
      <c r="C199" t="s">
        <v>265</v>
      </c>
      <c r="D199" t="s">
        <v>832</v>
      </c>
      <c r="E199" t="s">
        <v>102</v>
      </c>
      <c r="F199">
        <v>40700</v>
      </c>
      <c r="G199" t="s">
        <v>911</v>
      </c>
      <c r="I199" t="s">
        <v>186</v>
      </c>
      <c r="J199">
        <v>2026</v>
      </c>
      <c r="K199">
        <v>7</v>
      </c>
      <c r="L199" t="s">
        <v>94</v>
      </c>
      <c r="M199" s="108">
        <v>31725</v>
      </c>
      <c r="N199" s="108">
        <v>1</v>
      </c>
      <c r="O199" s="108">
        <v>31725</v>
      </c>
      <c r="P199" t="s">
        <v>831</v>
      </c>
    </row>
    <row r="200" spans="1:16" x14ac:dyDescent="0.25">
      <c r="A200" t="s">
        <v>2610</v>
      </c>
      <c r="B200" t="s">
        <v>282</v>
      </c>
      <c r="C200" t="s">
        <v>265</v>
      </c>
      <c r="D200" t="s">
        <v>832</v>
      </c>
      <c r="E200" t="s">
        <v>93</v>
      </c>
      <c r="F200">
        <v>40700</v>
      </c>
      <c r="G200" t="s">
        <v>911</v>
      </c>
      <c r="I200" t="s">
        <v>169</v>
      </c>
      <c r="J200">
        <v>2026</v>
      </c>
      <c r="K200">
        <v>7</v>
      </c>
      <c r="L200" t="s">
        <v>94</v>
      </c>
      <c r="M200" s="108">
        <v>2193</v>
      </c>
      <c r="N200" s="108">
        <v>1</v>
      </c>
      <c r="O200" s="108">
        <v>2193</v>
      </c>
      <c r="P200" t="s">
        <v>831</v>
      </c>
    </row>
    <row r="201" spans="1:16" x14ac:dyDescent="0.25">
      <c r="A201" t="s">
        <v>2610</v>
      </c>
      <c r="B201" t="s">
        <v>282</v>
      </c>
      <c r="C201" t="s">
        <v>265</v>
      </c>
      <c r="D201" t="s">
        <v>832</v>
      </c>
      <c r="E201" t="s">
        <v>104</v>
      </c>
      <c r="F201">
        <v>40700</v>
      </c>
      <c r="G201" t="s">
        <v>911</v>
      </c>
      <c r="I201" t="s">
        <v>857</v>
      </c>
      <c r="J201">
        <v>2026</v>
      </c>
      <c r="K201">
        <v>7</v>
      </c>
      <c r="L201" t="s">
        <v>94</v>
      </c>
      <c r="M201" s="108">
        <v>89</v>
      </c>
      <c r="N201" s="108">
        <v>1</v>
      </c>
      <c r="O201" s="108">
        <v>89</v>
      </c>
      <c r="P201" t="s">
        <v>831</v>
      </c>
    </row>
    <row r="202" spans="1:16" x14ac:dyDescent="0.25">
      <c r="A202" t="s">
        <v>2610</v>
      </c>
      <c r="B202" t="s">
        <v>282</v>
      </c>
      <c r="C202" t="s">
        <v>265</v>
      </c>
      <c r="D202" t="s">
        <v>832</v>
      </c>
      <c r="E202" t="s">
        <v>93</v>
      </c>
      <c r="F202">
        <v>40700</v>
      </c>
      <c r="G202" t="s">
        <v>911</v>
      </c>
      <c r="I202" t="s">
        <v>847</v>
      </c>
      <c r="J202">
        <v>2026</v>
      </c>
      <c r="K202">
        <v>7</v>
      </c>
      <c r="L202" t="s">
        <v>94</v>
      </c>
      <c r="M202" s="108">
        <v>835</v>
      </c>
      <c r="N202" s="108">
        <v>1</v>
      </c>
      <c r="O202" s="108">
        <v>835</v>
      </c>
      <c r="P202" t="s">
        <v>831</v>
      </c>
    </row>
    <row r="203" spans="1:16" x14ac:dyDescent="0.25">
      <c r="A203" t="s">
        <v>2610</v>
      </c>
      <c r="B203" t="s">
        <v>282</v>
      </c>
      <c r="C203" t="s">
        <v>265</v>
      </c>
      <c r="D203" t="s">
        <v>832</v>
      </c>
      <c r="E203" t="s">
        <v>104</v>
      </c>
      <c r="F203">
        <v>40700</v>
      </c>
      <c r="G203" t="s">
        <v>911</v>
      </c>
      <c r="I203" t="s">
        <v>120</v>
      </c>
      <c r="J203">
        <v>2026</v>
      </c>
      <c r="K203">
        <v>7</v>
      </c>
      <c r="L203" t="s">
        <v>94</v>
      </c>
      <c r="M203" s="108">
        <v>522</v>
      </c>
      <c r="N203" s="108">
        <v>1</v>
      </c>
      <c r="O203" s="108">
        <v>522</v>
      </c>
      <c r="P203" t="s">
        <v>831</v>
      </c>
    </row>
    <row r="204" spans="1:16" x14ac:dyDescent="0.25">
      <c r="A204" t="s">
        <v>2610</v>
      </c>
      <c r="B204" t="s">
        <v>283</v>
      </c>
      <c r="C204" t="s">
        <v>265</v>
      </c>
      <c r="D204" t="s">
        <v>832</v>
      </c>
      <c r="E204" t="s">
        <v>93</v>
      </c>
      <c r="F204">
        <v>40700</v>
      </c>
      <c r="G204" t="s">
        <v>911</v>
      </c>
      <c r="I204" t="s">
        <v>846</v>
      </c>
      <c r="J204">
        <v>2026</v>
      </c>
      <c r="K204">
        <v>7</v>
      </c>
      <c r="L204" t="s">
        <v>94</v>
      </c>
      <c r="M204" s="108">
        <v>131</v>
      </c>
      <c r="N204" s="108">
        <v>1</v>
      </c>
      <c r="O204" s="108">
        <v>131</v>
      </c>
      <c r="P204" t="s">
        <v>831</v>
      </c>
    </row>
    <row r="205" spans="1:16" x14ac:dyDescent="0.25">
      <c r="A205" t="s">
        <v>2610</v>
      </c>
      <c r="B205" t="s">
        <v>283</v>
      </c>
      <c r="C205" t="s">
        <v>265</v>
      </c>
      <c r="D205" t="s">
        <v>832</v>
      </c>
      <c r="E205" t="s">
        <v>93</v>
      </c>
      <c r="F205">
        <v>40700</v>
      </c>
      <c r="G205" t="s">
        <v>911</v>
      </c>
      <c r="I205" t="s">
        <v>680</v>
      </c>
      <c r="J205">
        <v>2026</v>
      </c>
      <c r="K205">
        <v>7</v>
      </c>
      <c r="L205" t="s">
        <v>94</v>
      </c>
      <c r="M205" s="108">
        <v>59</v>
      </c>
      <c r="N205" s="108">
        <v>1</v>
      </c>
      <c r="O205" s="108">
        <v>59</v>
      </c>
      <c r="P205" t="s">
        <v>831</v>
      </c>
    </row>
    <row r="206" spans="1:16" x14ac:dyDescent="0.25">
      <c r="A206" t="s">
        <v>2610</v>
      </c>
      <c r="B206" t="s">
        <v>283</v>
      </c>
      <c r="C206" t="s">
        <v>265</v>
      </c>
      <c r="D206" t="s">
        <v>832</v>
      </c>
      <c r="E206" t="s">
        <v>102</v>
      </c>
      <c r="F206">
        <v>40700</v>
      </c>
      <c r="G206" t="s">
        <v>911</v>
      </c>
      <c r="I206" t="s">
        <v>125</v>
      </c>
      <c r="J206">
        <v>2026</v>
      </c>
      <c r="K206">
        <v>7</v>
      </c>
      <c r="L206" t="s">
        <v>94</v>
      </c>
      <c r="M206" s="108">
        <v>1774</v>
      </c>
      <c r="N206" s="108">
        <v>1</v>
      </c>
      <c r="O206" s="108">
        <v>1774</v>
      </c>
      <c r="P206" t="s">
        <v>831</v>
      </c>
    </row>
    <row r="207" spans="1:16" x14ac:dyDescent="0.25">
      <c r="A207" t="s">
        <v>2610</v>
      </c>
      <c r="B207" t="s">
        <v>283</v>
      </c>
      <c r="C207" t="s">
        <v>265</v>
      </c>
      <c r="D207" t="s">
        <v>832</v>
      </c>
      <c r="E207" t="s">
        <v>102</v>
      </c>
      <c r="F207">
        <v>40700</v>
      </c>
      <c r="G207" t="s">
        <v>911</v>
      </c>
      <c r="I207" t="s">
        <v>186</v>
      </c>
      <c r="J207">
        <v>2026</v>
      </c>
      <c r="K207">
        <v>7</v>
      </c>
      <c r="L207" t="s">
        <v>94</v>
      </c>
      <c r="M207" s="108">
        <v>16683</v>
      </c>
      <c r="N207" s="108">
        <v>1</v>
      </c>
      <c r="O207" s="108">
        <v>16683</v>
      </c>
      <c r="P207" t="s">
        <v>831</v>
      </c>
    </row>
    <row r="208" spans="1:16" x14ac:dyDescent="0.25">
      <c r="A208" t="s">
        <v>2610</v>
      </c>
      <c r="B208" t="s">
        <v>283</v>
      </c>
      <c r="C208" t="s">
        <v>265</v>
      </c>
      <c r="D208" t="s">
        <v>832</v>
      </c>
      <c r="E208" t="s">
        <v>93</v>
      </c>
      <c r="F208">
        <v>40700</v>
      </c>
      <c r="G208" t="s">
        <v>911</v>
      </c>
      <c r="I208" t="s">
        <v>169</v>
      </c>
      <c r="J208">
        <v>2026</v>
      </c>
      <c r="K208">
        <v>7</v>
      </c>
      <c r="L208" t="s">
        <v>94</v>
      </c>
      <c r="M208" s="108">
        <v>457</v>
      </c>
      <c r="N208" s="108">
        <v>1</v>
      </c>
      <c r="O208" s="108">
        <v>457</v>
      </c>
      <c r="P208" t="s">
        <v>831</v>
      </c>
    </row>
    <row r="209" spans="1:16" x14ac:dyDescent="0.25">
      <c r="A209" t="s">
        <v>2610</v>
      </c>
      <c r="B209" t="s">
        <v>283</v>
      </c>
      <c r="C209" t="s">
        <v>265</v>
      </c>
      <c r="D209" t="s">
        <v>832</v>
      </c>
      <c r="E209" t="s">
        <v>93</v>
      </c>
      <c r="F209">
        <v>40700</v>
      </c>
      <c r="G209" t="s">
        <v>911</v>
      </c>
      <c r="I209" t="s">
        <v>847</v>
      </c>
      <c r="J209">
        <v>2026</v>
      </c>
      <c r="K209">
        <v>7</v>
      </c>
      <c r="L209" t="s">
        <v>94</v>
      </c>
      <c r="M209" s="108">
        <v>209</v>
      </c>
      <c r="N209" s="108">
        <v>1</v>
      </c>
      <c r="O209" s="108">
        <v>209</v>
      </c>
      <c r="P209" t="s">
        <v>831</v>
      </c>
    </row>
    <row r="210" spans="1:16" x14ac:dyDescent="0.25">
      <c r="A210" t="s">
        <v>2610</v>
      </c>
      <c r="B210" t="s">
        <v>283</v>
      </c>
      <c r="C210" t="s">
        <v>265</v>
      </c>
      <c r="D210" t="s">
        <v>832</v>
      </c>
      <c r="E210" t="s">
        <v>104</v>
      </c>
      <c r="F210">
        <v>40700</v>
      </c>
      <c r="G210" t="s">
        <v>911</v>
      </c>
      <c r="I210" t="s">
        <v>120</v>
      </c>
      <c r="J210">
        <v>2026</v>
      </c>
      <c r="K210">
        <v>7</v>
      </c>
      <c r="L210" t="s">
        <v>94</v>
      </c>
      <c r="M210" s="108">
        <v>174</v>
      </c>
      <c r="N210" s="108">
        <v>1</v>
      </c>
      <c r="O210" s="108">
        <v>174</v>
      </c>
      <c r="P210" t="s">
        <v>831</v>
      </c>
    </row>
    <row r="211" spans="1:16" x14ac:dyDescent="0.25">
      <c r="A211" t="s">
        <v>2610</v>
      </c>
      <c r="B211" t="s">
        <v>872</v>
      </c>
      <c r="C211" t="s">
        <v>265</v>
      </c>
      <c r="D211" t="s">
        <v>832</v>
      </c>
      <c r="E211" t="s">
        <v>102</v>
      </c>
      <c r="F211">
        <v>40700</v>
      </c>
      <c r="G211" t="s">
        <v>911</v>
      </c>
      <c r="I211" t="s">
        <v>125</v>
      </c>
      <c r="J211">
        <v>2026</v>
      </c>
      <c r="K211">
        <v>7</v>
      </c>
      <c r="L211" t="s">
        <v>94</v>
      </c>
      <c r="M211" s="108">
        <v>307</v>
      </c>
      <c r="N211" s="108">
        <v>1</v>
      </c>
      <c r="O211" s="108">
        <v>307</v>
      </c>
      <c r="P211" t="s">
        <v>831</v>
      </c>
    </row>
    <row r="212" spans="1:16" x14ac:dyDescent="0.25">
      <c r="A212" t="s">
        <v>2610</v>
      </c>
      <c r="B212" t="s">
        <v>872</v>
      </c>
      <c r="C212" t="s">
        <v>265</v>
      </c>
      <c r="D212" t="s">
        <v>832</v>
      </c>
      <c r="E212" t="s">
        <v>102</v>
      </c>
      <c r="F212">
        <v>40700</v>
      </c>
      <c r="G212" t="s">
        <v>911</v>
      </c>
      <c r="I212" t="s">
        <v>186</v>
      </c>
      <c r="J212">
        <v>2026</v>
      </c>
      <c r="K212">
        <v>7</v>
      </c>
      <c r="L212" t="s">
        <v>94</v>
      </c>
      <c r="M212" s="108">
        <v>877</v>
      </c>
      <c r="N212" s="108">
        <v>1</v>
      </c>
      <c r="O212" s="108">
        <v>877</v>
      </c>
      <c r="P212" t="s">
        <v>831</v>
      </c>
    </row>
    <row r="213" spans="1:16" x14ac:dyDescent="0.25">
      <c r="A213" t="s">
        <v>2610</v>
      </c>
      <c r="B213" t="s">
        <v>872</v>
      </c>
      <c r="C213" t="s">
        <v>265</v>
      </c>
      <c r="D213" t="s">
        <v>832</v>
      </c>
      <c r="E213" t="s">
        <v>104</v>
      </c>
      <c r="F213">
        <v>40700</v>
      </c>
      <c r="G213" t="s">
        <v>911</v>
      </c>
      <c r="I213" t="s">
        <v>120</v>
      </c>
      <c r="J213">
        <v>2026</v>
      </c>
      <c r="K213">
        <v>7</v>
      </c>
      <c r="L213" t="s">
        <v>94</v>
      </c>
      <c r="M213" s="108">
        <v>174</v>
      </c>
      <c r="N213" s="108">
        <v>1</v>
      </c>
      <c r="O213" s="108">
        <v>174</v>
      </c>
      <c r="P213" t="s">
        <v>831</v>
      </c>
    </row>
    <row r="214" spans="1:16" x14ac:dyDescent="0.25">
      <c r="A214" t="s">
        <v>2610</v>
      </c>
      <c r="B214" t="s">
        <v>354</v>
      </c>
      <c r="C214" t="s">
        <v>265</v>
      </c>
      <c r="D214" t="s">
        <v>832</v>
      </c>
      <c r="E214" t="s">
        <v>102</v>
      </c>
      <c r="F214">
        <v>40700</v>
      </c>
      <c r="G214" t="s">
        <v>911</v>
      </c>
      <c r="I214" t="s">
        <v>125</v>
      </c>
      <c r="J214">
        <v>2026</v>
      </c>
      <c r="K214">
        <v>7</v>
      </c>
      <c r="L214" t="s">
        <v>94</v>
      </c>
      <c r="M214" s="108">
        <v>421</v>
      </c>
      <c r="N214" s="108">
        <v>1</v>
      </c>
      <c r="O214" s="108">
        <v>421</v>
      </c>
      <c r="P214" t="s">
        <v>831</v>
      </c>
    </row>
    <row r="215" spans="1:16" x14ac:dyDescent="0.25">
      <c r="A215" t="s">
        <v>2610</v>
      </c>
      <c r="B215" t="s">
        <v>354</v>
      </c>
      <c r="C215" t="s">
        <v>265</v>
      </c>
      <c r="D215" t="s">
        <v>832</v>
      </c>
      <c r="E215" t="s">
        <v>102</v>
      </c>
      <c r="F215">
        <v>40700</v>
      </c>
      <c r="G215" t="s">
        <v>911</v>
      </c>
      <c r="I215" t="s">
        <v>186</v>
      </c>
      <c r="J215">
        <v>2026</v>
      </c>
      <c r="K215">
        <v>7</v>
      </c>
      <c r="L215" t="s">
        <v>94</v>
      </c>
      <c r="M215" s="108">
        <v>3027</v>
      </c>
      <c r="N215" s="108">
        <v>1</v>
      </c>
      <c r="O215" s="108">
        <v>3027</v>
      </c>
      <c r="P215" t="s">
        <v>831</v>
      </c>
    </row>
    <row r="216" spans="1:16" x14ac:dyDescent="0.25">
      <c r="A216" t="s">
        <v>2610</v>
      </c>
      <c r="B216" t="s">
        <v>354</v>
      </c>
      <c r="C216" t="s">
        <v>265</v>
      </c>
      <c r="D216" t="s">
        <v>832</v>
      </c>
      <c r="E216" t="s">
        <v>104</v>
      </c>
      <c r="F216">
        <v>40700</v>
      </c>
      <c r="G216" t="s">
        <v>911</v>
      </c>
      <c r="I216" t="s">
        <v>120</v>
      </c>
      <c r="J216">
        <v>2026</v>
      </c>
      <c r="K216">
        <v>7</v>
      </c>
      <c r="L216" t="s">
        <v>94</v>
      </c>
      <c r="M216" s="108">
        <v>174</v>
      </c>
      <c r="N216" s="108">
        <v>1</v>
      </c>
      <c r="O216" s="108">
        <v>174</v>
      </c>
      <c r="P216" t="s">
        <v>831</v>
      </c>
    </row>
    <row r="217" spans="1:16" x14ac:dyDescent="0.25">
      <c r="A217" t="s">
        <v>2610</v>
      </c>
      <c r="B217" t="s">
        <v>496</v>
      </c>
      <c r="C217" t="s">
        <v>265</v>
      </c>
      <c r="D217" t="s">
        <v>832</v>
      </c>
      <c r="E217" t="s">
        <v>93</v>
      </c>
      <c r="F217">
        <v>40700</v>
      </c>
      <c r="G217" t="s">
        <v>911</v>
      </c>
      <c r="I217" t="s">
        <v>849</v>
      </c>
      <c r="J217">
        <v>2026</v>
      </c>
      <c r="K217">
        <v>7</v>
      </c>
      <c r="L217" t="s">
        <v>94</v>
      </c>
      <c r="M217" s="108">
        <v>100</v>
      </c>
      <c r="N217" s="108">
        <v>1</v>
      </c>
      <c r="O217" s="108">
        <v>100</v>
      </c>
      <c r="P217" t="s">
        <v>831</v>
      </c>
    </row>
    <row r="218" spans="1:16" x14ac:dyDescent="0.25">
      <c r="A218" t="s">
        <v>2610</v>
      </c>
      <c r="B218" t="s">
        <v>496</v>
      </c>
      <c r="C218" t="s">
        <v>265</v>
      </c>
      <c r="D218" t="s">
        <v>832</v>
      </c>
      <c r="E218" t="s">
        <v>93</v>
      </c>
      <c r="F218">
        <v>40700</v>
      </c>
      <c r="G218" t="s">
        <v>911</v>
      </c>
      <c r="I218" t="s">
        <v>846</v>
      </c>
      <c r="J218">
        <v>2026</v>
      </c>
      <c r="K218">
        <v>7</v>
      </c>
      <c r="L218" t="s">
        <v>94</v>
      </c>
      <c r="M218" s="108">
        <v>218</v>
      </c>
      <c r="N218" s="108">
        <v>1</v>
      </c>
      <c r="O218" s="108">
        <v>218</v>
      </c>
      <c r="P218" t="s">
        <v>831</v>
      </c>
    </row>
    <row r="219" spans="1:16" x14ac:dyDescent="0.25">
      <c r="A219" t="s">
        <v>2610</v>
      </c>
      <c r="B219" t="s">
        <v>496</v>
      </c>
      <c r="C219" t="s">
        <v>265</v>
      </c>
      <c r="D219" t="s">
        <v>832</v>
      </c>
      <c r="E219" t="s">
        <v>102</v>
      </c>
      <c r="F219">
        <v>40700</v>
      </c>
      <c r="G219" t="s">
        <v>911</v>
      </c>
      <c r="I219" t="s">
        <v>125</v>
      </c>
      <c r="J219">
        <v>2026</v>
      </c>
      <c r="K219">
        <v>7</v>
      </c>
      <c r="L219" t="s">
        <v>94</v>
      </c>
      <c r="M219" s="108">
        <v>307</v>
      </c>
      <c r="N219" s="108">
        <v>1</v>
      </c>
      <c r="O219" s="108">
        <v>307</v>
      </c>
      <c r="P219" t="s">
        <v>831</v>
      </c>
    </row>
    <row r="220" spans="1:16" x14ac:dyDescent="0.25">
      <c r="A220" t="s">
        <v>2610</v>
      </c>
      <c r="B220" t="s">
        <v>496</v>
      </c>
      <c r="C220" t="s">
        <v>265</v>
      </c>
      <c r="D220" t="s">
        <v>832</v>
      </c>
      <c r="E220" t="s">
        <v>102</v>
      </c>
      <c r="F220">
        <v>40700</v>
      </c>
      <c r="G220" t="s">
        <v>911</v>
      </c>
      <c r="I220" t="s">
        <v>186</v>
      </c>
      <c r="J220">
        <v>2026</v>
      </c>
      <c r="K220">
        <v>7</v>
      </c>
      <c r="L220" t="s">
        <v>94</v>
      </c>
      <c r="M220" s="108">
        <v>4625</v>
      </c>
      <c r="N220" s="108">
        <v>1</v>
      </c>
      <c r="O220" s="108">
        <v>4625</v>
      </c>
      <c r="P220" t="s">
        <v>831</v>
      </c>
    </row>
    <row r="221" spans="1:16" x14ac:dyDescent="0.25">
      <c r="A221" t="s">
        <v>2610</v>
      </c>
      <c r="B221" t="s">
        <v>496</v>
      </c>
      <c r="C221" t="s">
        <v>265</v>
      </c>
      <c r="D221" t="s">
        <v>832</v>
      </c>
      <c r="E221" t="s">
        <v>93</v>
      </c>
      <c r="F221">
        <v>40700</v>
      </c>
      <c r="G221" t="s">
        <v>911</v>
      </c>
      <c r="I221" t="s">
        <v>169</v>
      </c>
      <c r="J221">
        <v>2026</v>
      </c>
      <c r="K221">
        <v>7</v>
      </c>
      <c r="L221" t="s">
        <v>94</v>
      </c>
      <c r="M221" s="108">
        <v>914</v>
      </c>
      <c r="N221" s="108">
        <v>1</v>
      </c>
      <c r="O221" s="108">
        <v>914</v>
      </c>
      <c r="P221" t="s">
        <v>831</v>
      </c>
    </row>
    <row r="222" spans="1:16" x14ac:dyDescent="0.25">
      <c r="A222" t="s">
        <v>2610</v>
      </c>
      <c r="B222" t="s">
        <v>496</v>
      </c>
      <c r="C222" t="s">
        <v>265</v>
      </c>
      <c r="D222" t="s">
        <v>832</v>
      </c>
      <c r="E222" t="s">
        <v>93</v>
      </c>
      <c r="F222">
        <v>40700</v>
      </c>
      <c r="G222" t="s">
        <v>911</v>
      </c>
      <c r="I222" t="s">
        <v>861</v>
      </c>
      <c r="J222">
        <v>2026</v>
      </c>
      <c r="K222">
        <v>7</v>
      </c>
      <c r="L222" t="s">
        <v>94</v>
      </c>
      <c r="M222" s="108">
        <v>191</v>
      </c>
      <c r="N222" s="108">
        <v>1</v>
      </c>
      <c r="O222" s="108">
        <v>191</v>
      </c>
      <c r="P222" t="s">
        <v>831</v>
      </c>
    </row>
    <row r="223" spans="1:16" x14ac:dyDescent="0.25">
      <c r="A223" t="s">
        <v>2610</v>
      </c>
      <c r="B223" t="s">
        <v>496</v>
      </c>
      <c r="C223" t="s">
        <v>265</v>
      </c>
      <c r="D223" t="s">
        <v>832</v>
      </c>
      <c r="E223" t="s">
        <v>93</v>
      </c>
      <c r="F223">
        <v>40700</v>
      </c>
      <c r="G223" t="s">
        <v>911</v>
      </c>
      <c r="I223" t="s">
        <v>847</v>
      </c>
      <c r="J223">
        <v>2026</v>
      </c>
      <c r="K223">
        <v>7</v>
      </c>
      <c r="L223" t="s">
        <v>94</v>
      </c>
      <c r="M223" s="108">
        <v>348</v>
      </c>
      <c r="N223" s="108">
        <v>1</v>
      </c>
      <c r="O223" s="108">
        <v>348</v>
      </c>
      <c r="P223" t="s">
        <v>831</v>
      </c>
    </row>
    <row r="224" spans="1:16" x14ac:dyDescent="0.25">
      <c r="A224" t="s">
        <v>2610</v>
      </c>
      <c r="B224" t="s">
        <v>496</v>
      </c>
      <c r="C224" t="s">
        <v>265</v>
      </c>
      <c r="D224" t="s">
        <v>832</v>
      </c>
      <c r="E224" t="s">
        <v>104</v>
      </c>
      <c r="F224">
        <v>40700</v>
      </c>
      <c r="G224" t="s">
        <v>911</v>
      </c>
      <c r="I224" t="s">
        <v>120</v>
      </c>
      <c r="J224">
        <v>2026</v>
      </c>
      <c r="K224">
        <v>7</v>
      </c>
      <c r="L224" t="s">
        <v>94</v>
      </c>
      <c r="M224" s="108">
        <v>348</v>
      </c>
      <c r="N224" s="108">
        <v>1</v>
      </c>
      <c r="O224" s="108">
        <v>348</v>
      </c>
      <c r="P224" t="s">
        <v>831</v>
      </c>
    </row>
    <row r="225" spans="1:16" x14ac:dyDescent="0.25">
      <c r="A225" t="s">
        <v>2610</v>
      </c>
      <c r="B225" t="s">
        <v>358</v>
      </c>
      <c r="C225" t="s">
        <v>265</v>
      </c>
      <c r="D225" t="s">
        <v>832</v>
      </c>
      <c r="E225" t="s">
        <v>93</v>
      </c>
      <c r="F225">
        <v>40700</v>
      </c>
      <c r="G225" t="s">
        <v>911</v>
      </c>
      <c r="I225" t="s">
        <v>846</v>
      </c>
      <c r="J225">
        <v>2026</v>
      </c>
      <c r="K225">
        <v>7</v>
      </c>
      <c r="L225" t="s">
        <v>94</v>
      </c>
      <c r="M225" s="108">
        <v>261</v>
      </c>
      <c r="N225" s="108">
        <v>1</v>
      </c>
      <c r="O225" s="108">
        <v>261</v>
      </c>
      <c r="P225" t="s">
        <v>831</v>
      </c>
    </row>
    <row r="226" spans="1:16" x14ac:dyDescent="0.25">
      <c r="A226" t="s">
        <v>2610</v>
      </c>
      <c r="B226" t="s">
        <v>358</v>
      </c>
      <c r="C226" t="s">
        <v>265</v>
      </c>
      <c r="D226" t="s">
        <v>832</v>
      </c>
      <c r="E226" t="s">
        <v>104</v>
      </c>
      <c r="F226">
        <v>40700</v>
      </c>
      <c r="G226" t="s">
        <v>911</v>
      </c>
      <c r="I226" t="s">
        <v>245</v>
      </c>
      <c r="J226">
        <v>2026</v>
      </c>
      <c r="K226">
        <v>7</v>
      </c>
      <c r="L226" t="s">
        <v>94</v>
      </c>
      <c r="M226" s="108">
        <v>196</v>
      </c>
      <c r="N226" s="108">
        <v>1</v>
      </c>
      <c r="O226" s="108">
        <v>196</v>
      </c>
      <c r="P226" t="s">
        <v>831</v>
      </c>
    </row>
    <row r="227" spans="1:16" x14ac:dyDescent="0.25">
      <c r="A227" t="s">
        <v>2610</v>
      </c>
      <c r="B227" t="s">
        <v>358</v>
      </c>
      <c r="C227" t="s">
        <v>265</v>
      </c>
      <c r="D227" t="s">
        <v>832</v>
      </c>
      <c r="E227" t="s">
        <v>104</v>
      </c>
      <c r="F227">
        <v>40700</v>
      </c>
      <c r="G227" t="s">
        <v>911</v>
      </c>
      <c r="I227" t="s">
        <v>246</v>
      </c>
      <c r="J227">
        <v>2026</v>
      </c>
      <c r="K227">
        <v>7</v>
      </c>
      <c r="L227" t="s">
        <v>94</v>
      </c>
      <c r="M227" s="108">
        <v>457</v>
      </c>
      <c r="N227" s="108">
        <v>1</v>
      </c>
      <c r="O227" s="108">
        <v>457</v>
      </c>
      <c r="P227" t="s">
        <v>831</v>
      </c>
    </row>
    <row r="228" spans="1:16" x14ac:dyDescent="0.25">
      <c r="A228" t="s">
        <v>2610</v>
      </c>
      <c r="B228" t="s">
        <v>358</v>
      </c>
      <c r="C228" t="s">
        <v>265</v>
      </c>
      <c r="D228" t="s">
        <v>832</v>
      </c>
      <c r="E228" t="s">
        <v>102</v>
      </c>
      <c r="F228">
        <v>40700</v>
      </c>
      <c r="G228" t="s">
        <v>911</v>
      </c>
      <c r="I228" t="s">
        <v>186</v>
      </c>
      <c r="J228">
        <v>2026</v>
      </c>
      <c r="K228">
        <v>7</v>
      </c>
      <c r="L228" t="s">
        <v>94</v>
      </c>
      <c r="M228" s="108">
        <v>13599</v>
      </c>
      <c r="N228" s="108">
        <v>1</v>
      </c>
      <c r="O228" s="108">
        <v>13599</v>
      </c>
      <c r="P228" t="s">
        <v>831</v>
      </c>
    </row>
    <row r="229" spans="1:16" x14ac:dyDescent="0.25">
      <c r="A229" t="s">
        <v>2610</v>
      </c>
      <c r="B229" t="s">
        <v>358</v>
      </c>
      <c r="C229" t="s">
        <v>265</v>
      </c>
      <c r="D229" t="s">
        <v>832</v>
      </c>
      <c r="E229" t="s">
        <v>93</v>
      </c>
      <c r="F229">
        <v>40700</v>
      </c>
      <c r="G229" t="s">
        <v>911</v>
      </c>
      <c r="I229" t="s">
        <v>169</v>
      </c>
      <c r="J229">
        <v>2026</v>
      </c>
      <c r="K229">
        <v>7</v>
      </c>
      <c r="L229" t="s">
        <v>94</v>
      </c>
      <c r="M229" s="108">
        <v>1097</v>
      </c>
      <c r="N229" s="108">
        <v>1</v>
      </c>
      <c r="O229" s="108">
        <v>1097</v>
      </c>
      <c r="P229" t="s">
        <v>831</v>
      </c>
    </row>
    <row r="230" spans="1:16" x14ac:dyDescent="0.25">
      <c r="A230" t="s">
        <v>2610</v>
      </c>
      <c r="B230" t="s">
        <v>358</v>
      </c>
      <c r="C230" t="s">
        <v>265</v>
      </c>
      <c r="D230" t="s">
        <v>832</v>
      </c>
      <c r="E230" t="s">
        <v>93</v>
      </c>
      <c r="F230">
        <v>40700</v>
      </c>
      <c r="G230" t="s">
        <v>911</v>
      </c>
      <c r="I230" t="s">
        <v>847</v>
      </c>
      <c r="J230">
        <v>2026</v>
      </c>
      <c r="K230">
        <v>7</v>
      </c>
      <c r="L230" t="s">
        <v>94</v>
      </c>
      <c r="M230" s="108">
        <v>418</v>
      </c>
      <c r="N230" s="108">
        <v>1</v>
      </c>
      <c r="O230" s="108">
        <v>418</v>
      </c>
      <c r="P230" t="s">
        <v>831</v>
      </c>
    </row>
    <row r="231" spans="1:16" x14ac:dyDescent="0.25">
      <c r="A231" t="s">
        <v>2610</v>
      </c>
      <c r="B231" t="s">
        <v>3119</v>
      </c>
      <c r="C231" t="s">
        <v>265</v>
      </c>
      <c r="D231" t="s">
        <v>832</v>
      </c>
      <c r="E231" t="s">
        <v>102</v>
      </c>
      <c r="F231">
        <v>40700</v>
      </c>
      <c r="G231" t="s">
        <v>911</v>
      </c>
      <c r="I231" t="s">
        <v>125</v>
      </c>
      <c r="J231">
        <v>2026</v>
      </c>
      <c r="K231">
        <v>7</v>
      </c>
      <c r="L231" t="s">
        <v>94</v>
      </c>
      <c r="M231" s="108">
        <v>114</v>
      </c>
      <c r="N231" s="108">
        <v>1</v>
      </c>
      <c r="O231" s="108">
        <v>114</v>
      </c>
      <c r="P231" t="s">
        <v>831</v>
      </c>
    </row>
    <row r="232" spans="1:16" x14ac:dyDescent="0.25">
      <c r="A232" t="s">
        <v>2610</v>
      </c>
      <c r="B232" t="s">
        <v>3119</v>
      </c>
      <c r="C232" t="s">
        <v>265</v>
      </c>
      <c r="D232" t="s">
        <v>832</v>
      </c>
      <c r="E232" t="s">
        <v>104</v>
      </c>
      <c r="F232">
        <v>40700</v>
      </c>
      <c r="G232" t="s">
        <v>911</v>
      </c>
      <c r="I232" t="s">
        <v>120</v>
      </c>
      <c r="J232">
        <v>2026</v>
      </c>
      <c r="K232">
        <v>7</v>
      </c>
      <c r="L232" t="s">
        <v>94</v>
      </c>
      <c r="M232" s="108">
        <v>174</v>
      </c>
      <c r="N232" s="108">
        <v>1</v>
      </c>
      <c r="O232" s="108">
        <v>174</v>
      </c>
      <c r="P232" t="s">
        <v>831</v>
      </c>
    </row>
    <row r="233" spans="1:16" x14ac:dyDescent="0.25">
      <c r="A233" t="s">
        <v>2610</v>
      </c>
      <c r="B233" t="s">
        <v>509</v>
      </c>
      <c r="C233" t="s">
        <v>265</v>
      </c>
      <c r="D233" t="s">
        <v>832</v>
      </c>
      <c r="E233" t="s">
        <v>93</v>
      </c>
      <c r="F233">
        <v>40700</v>
      </c>
      <c r="G233" t="s">
        <v>911</v>
      </c>
      <c r="I233" t="s">
        <v>851</v>
      </c>
      <c r="J233">
        <v>2026</v>
      </c>
      <c r="K233">
        <v>7</v>
      </c>
      <c r="L233" t="s">
        <v>94</v>
      </c>
      <c r="M233" s="108">
        <v>91</v>
      </c>
      <c r="N233" s="108">
        <v>1</v>
      </c>
      <c r="O233" s="108">
        <v>91</v>
      </c>
      <c r="P233" t="s">
        <v>831</v>
      </c>
    </row>
    <row r="234" spans="1:16" x14ac:dyDescent="0.25">
      <c r="A234" t="s">
        <v>2610</v>
      </c>
      <c r="B234" t="s">
        <v>509</v>
      </c>
      <c r="C234" t="s">
        <v>265</v>
      </c>
      <c r="D234" t="s">
        <v>832</v>
      </c>
      <c r="E234" t="s">
        <v>93</v>
      </c>
      <c r="F234">
        <v>40700</v>
      </c>
      <c r="G234" t="s">
        <v>911</v>
      </c>
      <c r="I234" t="s">
        <v>849</v>
      </c>
      <c r="J234">
        <v>2026</v>
      </c>
      <c r="K234">
        <v>7</v>
      </c>
      <c r="L234" t="s">
        <v>94</v>
      </c>
      <c r="M234" s="108">
        <v>100</v>
      </c>
      <c r="N234" s="108">
        <v>1</v>
      </c>
      <c r="O234" s="108">
        <v>100</v>
      </c>
      <c r="P234" t="s">
        <v>831</v>
      </c>
    </row>
    <row r="235" spans="1:16" x14ac:dyDescent="0.25">
      <c r="A235" t="s">
        <v>2610</v>
      </c>
      <c r="B235" t="s">
        <v>509</v>
      </c>
      <c r="C235" t="s">
        <v>265</v>
      </c>
      <c r="D235" t="s">
        <v>832</v>
      </c>
      <c r="E235" t="s">
        <v>93</v>
      </c>
      <c r="F235">
        <v>40700</v>
      </c>
      <c r="G235" t="s">
        <v>911</v>
      </c>
      <c r="I235" t="s">
        <v>846</v>
      </c>
      <c r="J235">
        <v>2026</v>
      </c>
      <c r="K235">
        <v>7</v>
      </c>
      <c r="L235" t="s">
        <v>94</v>
      </c>
      <c r="M235" s="108">
        <v>87</v>
      </c>
      <c r="N235" s="108">
        <v>1</v>
      </c>
      <c r="O235" s="108">
        <v>87</v>
      </c>
      <c r="P235" t="s">
        <v>831</v>
      </c>
    </row>
    <row r="236" spans="1:16" x14ac:dyDescent="0.25">
      <c r="A236" t="s">
        <v>2610</v>
      </c>
      <c r="B236" t="s">
        <v>509</v>
      </c>
      <c r="C236" t="s">
        <v>265</v>
      </c>
      <c r="D236" t="s">
        <v>832</v>
      </c>
      <c r="E236" t="s">
        <v>93</v>
      </c>
      <c r="F236">
        <v>40700</v>
      </c>
      <c r="G236" t="s">
        <v>911</v>
      </c>
      <c r="I236" t="s">
        <v>840</v>
      </c>
      <c r="J236">
        <v>2026</v>
      </c>
      <c r="K236">
        <v>7</v>
      </c>
      <c r="L236" t="s">
        <v>94</v>
      </c>
      <c r="M236" s="108">
        <v>305</v>
      </c>
      <c r="N236" s="108">
        <v>1</v>
      </c>
      <c r="O236" s="108">
        <v>305</v>
      </c>
      <c r="P236" t="s">
        <v>831</v>
      </c>
    </row>
    <row r="237" spans="1:16" x14ac:dyDescent="0.25">
      <c r="A237" t="s">
        <v>2610</v>
      </c>
      <c r="B237" t="s">
        <v>509</v>
      </c>
      <c r="C237" t="s">
        <v>265</v>
      </c>
      <c r="D237" t="s">
        <v>832</v>
      </c>
      <c r="E237" t="s">
        <v>104</v>
      </c>
      <c r="F237">
        <v>40700</v>
      </c>
      <c r="G237" t="s">
        <v>911</v>
      </c>
      <c r="I237" t="s">
        <v>245</v>
      </c>
      <c r="J237">
        <v>2026</v>
      </c>
      <c r="K237">
        <v>7</v>
      </c>
      <c r="L237" t="s">
        <v>94</v>
      </c>
      <c r="M237" s="108">
        <v>174</v>
      </c>
      <c r="N237" s="108">
        <v>1</v>
      </c>
      <c r="O237" s="108">
        <v>174</v>
      </c>
      <c r="P237" t="s">
        <v>831</v>
      </c>
    </row>
    <row r="238" spans="1:16" x14ac:dyDescent="0.25">
      <c r="A238" t="s">
        <v>2610</v>
      </c>
      <c r="B238" t="s">
        <v>509</v>
      </c>
      <c r="C238" t="s">
        <v>265</v>
      </c>
      <c r="D238" t="s">
        <v>832</v>
      </c>
      <c r="E238" t="s">
        <v>104</v>
      </c>
      <c r="F238">
        <v>40700</v>
      </c>
      <c r="G238" t="s">
        <v>911</v>
      </c>
      <c r="I238" t="s">
        <v>246</v>
      </c>
      <c r="J238">
        <v>2026</v>
      </c>
      <c r="K238">
        <v>7</v>
      </c>
      <c r="L238" t="s">
        <v>94</v>
      </c>
      <c r="M238" s="108">
        <v>914</v>
      </c>
      <c r="N238" s="108">
        <v>1</v>
      </c>
      <c r="O238" s="108">
        <v>914</v>
      </c>
      <c r="P238" t="s">
        <v>831</v>
      </c>
    </row>
    <row r="239" spans="1:16" x14ac:dyDescent="0.25">
      <c r="A239" t="s">
        <v>2610</v>
      </c>
      <c r="B239" t="s">
        <v>509</v>
      </c>
      <c r="C239" t="s">
        <v>265</v>
      </c>
      <c r="D239" t="s">
        <v>832</v>
      </c>
      <c r="E239" t="s">
        <v>93</v>
      </c>
      <c r="F239">
        <v>40700</v>
      </c>
      <c r="G239" t="s">
        <v>911</v>
      </c>
      <c r="I239" t="s">
        <v>680</v>
      </c>
      <c r="J239">
        <v>2026</v>
      </c>
      <c r="K239">
        <v>7</v>
      </c>
      <c r="L239" t="s">
        <v>94</v>
      </c>
      <c r="M239" s="108">
        <v>59</v>
      </c>
      <c r="N239" s="108">
        <v>1</v>
      </c>
      <c r="O239" s="108">
        <v>59</v>
      </c>
      <c r="P239" t="s">
        <v>831</v>
      </c>
    </row>
    <row r="240" spans="1:16" x14ac:dyDescent="0.25">
      <c r="A240" t="s">
        <v>2610</v>
      </c>
      <c r="B240" t="s">
        <v>509</v>
      </c>
      <c r="C240" t="s">
        <v>265</v>
      </c>
      <c r="D240" t="s">
        <v>832</v>
      </c>
      <c r="E240" t="s">
        <v>102</v>
      </c>
      <c r="F240">
        <v>40700</v>
      </c>
      <c r="G240" t="s">
        <v>911</v>
      </c>
      <c r="I240" t="s">
        <v>186</v>
      </c>
      <c r="J240">
        <v>2026</v>
      </c>
      <c r="K240">
        <v>7</v>
      </c>
      <c r="L240" t="s">
        <v>94</v>
      </c>
      <c r="M240" s="108">
        <v>1522</v>
      </c>
      <c r="N240" s="108">
        <v>1</v>
      </c>
      <c r="O240" s="108">
        <v>1522</v>
      </c>
      <c r="P240" t="s">
        <v>831</v>
      </c>
    </row>
    <row r="241" spans="1:16" x14ac:dyDescent="0.25">
      <c r="A241" t="s">
        <v>2610</v>
      </c>
      <c r="B241" t="s">
        <v>509</v>
      </c>
      <c r="C241" t="s">
        <v>265</v>
      </c>
      <c r="D241" t="s">
        <v>832</v>
      </c>
      <c r="E241" t="s">
        <v>93</v>
      </c>
      <c r="F241">
        <v>40700</v>
      </c>
      <c r="G241" t="s">
        <v>911</v>
      </c>
      <c r="I241" t="s">
        <v>169</v>
      </c>
      <c r="J241">
        <v>2026</v>
      </c>
      <c r="K241">
        <v>7</v>
      </c>
      <c r="L241" t="s">
        <v>94</v>
      </c>
      <c r="M241" s="108">
        <v>274</v>
      </c>
      <c r="N241" s="108">
        <v>1</v>
      </c>
      <c r="O241" s="108">
        <v>274</v>
      </c>
      <c r="P241" t="s">
        <v>831</v>
      </c>
    </row>
    <row r="242" spans="1:16" x14ac:dyDescent="0.25">
      <c r="A242" t="s">
        <v>2610</v>
      </c>
      <c r="B242" t="s">
        <v>509</v>
      </c>
      <c r="C242" t="s">
        <v>265</v>
      </c>
      <c r="D242" t="s">
        <v>832</v>
      </c>
      <c r="E242" t="s">
        <v>101</v>
      </c>
      <c r="F242">
        <v>40700</v>
      </c>
      <c r="G242" t="s">
        <v>911</v>
      </c>
      <c r="I242" t="s">
        <v>269</v>
      </c>
      <c r="J242">
        <v>2026</v>
      </c>
      <c r="K242">
        <v>7</v>
      </c>
      <c r="L242" t="s">
        <v>94</v>
      </c>
      <c r="M242" s="108">
        <v>2656</v>
      </c>
      <c r="N242" s="108">
        <v>1</v>
      </c>
      <c r="O242" s="108">
        <v>2656</v>
      </c>
      <c r="P242" t="s">
        <v>831</v>
      </c>
    </row>
    <row r="243" spans="1:16" x14ac:dyDescent="0.25">
      <c r="A243" t="s">
        <v>2610</v>
      </c>
      <c r="B243" t="s">
        <v>509</v>
      </c>
      <c r="C243" t="s">
        <v>265</v>
      </c>
      <c r="D243" t="s">
        <v>832</v>
      </c>
      <c r="E243" t="s">
        <v>93</v>
      </c>
      <c r="F243">
        <v>40700</v>
      </c>
      <c r="G243" t="s">
        <v>911</v>
      </c>
      <c r="I243" t="s">
        <v>861</v>
      </c>
      <c r="J243">
        <v>2026</v>
      </c>
      <c r="K243">
        <v>7</v>
      </c>
      <c r="L243" t="s">
        <v>94</v>
      </c>
      <c r="M243" s="108">
        <v>191</v>
      </c>
      <c r="N243" s="108">
        <v>1</v>
      </c>
      <c r="O243" s="108">
        <v>191</v>
      </c>
      <c r="P243" t="s">
        <v>831</v>
      </c>
    </row>
    <row r="244" spans="1:16" x14ac:dyDescent="0.25">
      <c r="A244" t="s">
        <v>2610</v>
      </c>
      <c r="B244" t="s">
        <v>509</v>
      </c>
      <c r="C244" t="s">
        <v>265</v>
      </c>
      <c r="D244" t="s">
        <v>832</v>
      </c>
      <c r="E244" t="s">
        <v>93</v>
      </c>
      <c r="F244">
        <v>40700</v>
      </c>
      <c r="G244" t="s">
        <v>911</v>
      </c>
      <c r="I244" t="s">
        <v>862</v>
      </c>
      <c r="J244">
        <v>2026</v>
      </c>
      <c r="K244">
        <v>7</v>
      </c>
      <c r="L244" t="s">
        <v>94</v>
      </c>
      <c r="M244" s="108">
        <v>230</v>
      </c>
      <c r="N244" s="108">
        <v>1</v>
      </c>
      <c r="O244" s="108">
        <v>230</v>
      </c>
      <c r="P244" t="s">
        <v>831</v>
      </c>
    </row>
    <row r="245" spans="1:16" x14ac:dyDescent="0.25">
      <c r="A245" t="s">
        <v>2610</v>
      </c>
      <c r="B245" t="s">
        <v>509</v>
      </c>
      <c r="C245" t="s">
        <v>265</v>
      </c>
      <c r="D245" t="s">
        <v>832</v>
      </c>
      <c r="E245" t="s">
        <v>93</v>
      </c>
      <c r="F245">
        <v>40700</v>
      </c>
      <c r="G245" t="s">
        <v>911</v>
      </c>
      <c r="I245" t="s">
        <v>847</v>
      </c>
      <c r="J245">
        <v>2026</v>
      </c>
      <c r="K245">
        <v>7</v>
      </c>
      <c r="L245" t="s">
        <v>94</v>
      </c>
      <c r="M245" s="108">
        <v>139</v>
      </c>
      <c r="N245" s="108">
        <v>1</v>
      </c>
      <c r="O245" s="108">
        <v>139</v>
      </c>
      <c r="P245" t="s">
        <v>831</v>
      </c>
    </row>
    <row r="246" spans="1:16" x14ac:dyDescent="0.25">
      <c r="A246" t="s">
        <v>2610</v>
      </c>
      <c r="B246" t="s">
        <v>3120</v>
      </c>
      <c r="C246" t="s">
        <v>265</v>
      </c>
      <c r="D246" t="s">
        <v>832</v>
      </c>
      <c r="E246" t="s">
        <v>112</v>
      </c>
      <c r="F246">
        <v>40700</v>
      </c>
      <c r="G246" t="s">
        <v>911</v>
      </c>
      <c r="I246" t="s">
        <v>837</v>
      </c>
      <c r="J246">
        <v>2026</v>
      </c>
      <c r="K246">
        <v>7</v>
      </c>
      <c r="L246" t="s">
        <v>94</v>
      </c>
      <c r="M246" s="108">
        <v>3000</v>
      </c>
      <c r="N246" s="108">
        <v>1</v>
      </c>
      <c r="O246" s="108">
        <v>3000</v>
      </c>
      <c r="P246" t="s">
        <v>831</v>
      </c>
    </row>
    <row r="247" spans="1:16" x14ac:dyDescent="0.25">
      <c r="A247" t="s">
        <v>2610</v>
      </c>
      <c r="B247" t="s">
        <v>3120</v>
      </c>
      <c r="C247" t="s">
        <v>265</v>
      </c>
      <c r="D247" t="s">
        <v>832</v>
      </c>
      <c r="E247" t="s">
        <v>112</v>
      </c>
      <c r="F247">
        <v>40700</v>
      </c>
      <c r="G247" t="s">
        <v>911</v>
      </c>
      <c r="I247" t="s">
        <v>2223</v>
      </c>
      <c r="J247">
        <v>2026</v>
      </c>
      <c r="K247">
        <v>7</v>
      </c>
      <c r="L247" t="s">
        <v>94</v>
      </c>
      <c r="M247" s="108">
        <v>19496</v>
      </c>
      <c r="N247" s="108">
        <v>1</v>
      </c>
      <c r="O247" s="108">
        <v>19496</v>
      </c>
      <c r="P247" t="s">
        <v>831</v>
      </c>
    </row>
    <row r="248" spans="1:16" x14ac:dyDescent="0.25">
      <c r="A248" t="s">
        <v>2610</v>
      </c>
      <c r="B248" t="s">
        <v>3120</v>
      </c>
      <c r="C248" t="s">
        <v>265</v>
      </c>
      <c r="D248" t="s">
        <v>832</v>
      </c>
      <c r="E248" t="s">
        <v>112</v>
      </c>
      <c r="F248">
        <v>40700</v>
      </c>
      <c r="G248" t="s">
        <v>911</v>
      </c>
      <c r="I248" t="s">
        <v>2225</v>
      </c>
      <c r="J248">
        <v>2026</v>
      </c>
      <c r="K248">
        <v>7</v>
      </c>
      <c r="L248" t="s">
        <v>94</v>
      </c>
      <c r="M248" s="108">
        <v>2728</v>
      </c>
      <c r="N248" s="108">
        <v>1</v>
      </c>
      <c r="O248" s="108">
        <v>2728</v>
      </c>
      <c r="P248" t="s">
        <v>831</v>
      </c>
    </row>
    <row r="249" spans="1:16" x14ac:dyDescent="0.25">
      <c r="A249" t="s">
        <v>2610</v>
      </c>
      <c r="B249" t="s">
        <v>286</v>
      </c>
      <c r="C249" t="s">
        <v>265</v>
      </c>
      <c r="D249" t="s">
        <v>832</v>
      </c>
      <c r="E249" t="s">
        <v>93</v>
      </c>
      <c r="F249">
        <v>40700</v>
      </c>
      <c r="G249" t="s">
        <v>911</v>
      </c>
      <c r="I249" t="s">
        <v>851</v>
      </c>
      <c r="J249">
        <v>2026</v>
      </c>
      <c r="K249">
        <v>7</v>
      </c>
      <c r="L249" t="s">
        <v>94</v>
      </c>
      <c r="M249" s="108">
        <v>914</v>
      </c>
      <c r="N249" s="108">
        <v>1</v>
      </c>
      <c r="O249" s="108">
        <v>914</v>
      </c>
      <c r="P249" t="s">
        <v>831</v>
      </c>
    </row>
    <row r="250" spans="1:16" x14ac:dyDescent="0.25">
      <c r="A250" t="s">
        <v>2610</v>
      </c>
      <c r="B250" t="s">
        <v>286</v>
      </c>
      <c r="C250" t="s">
        <v>265</v>
      </c>
      <c r="D250" t="s">
        <v>832</v>
      </c>
      <c r="E250" t="s">
        <v>93</v>
      </c>
      <c r="F250">
        <v>40700</v>
      </c>
      <c r="G250" t="s">
        <v>911</v>
      </c>
      <c r="I250" t="s">
        <v>852</v>
      </c>
      <c r="J250">
        <v>2026</v>
      </c>
      <c r="K250">
        <v>7</v>
      </c>
      <c r="L250" t="s">
        <v>94</v>
      </c>
      <c r="M250" s="108">
        <v>87</v>
      </c>
      <c r="N250" s="108">
        <v>1</v>
      </c>
      <c r="O250" s="108">
        <v>87</v>
      </c>
      <c r="P250" t="s">
        <v>831</v>
      </c>
    </row>
    <row r="251" spans="1:16" x14ac:dyDescent="0.25">
      <c r="A251" t="s">
        <v>2610</v>
      </c>
      <c r="B251" t="s">
        <v>286</v>
      </c>
      <c r="C251" t="s">
        <v>265</v>
      </c>
      <c r="D251" t="s">
        <v>832</v>
      </c>
      <c r="E251" t="s">
        <v>93</v>
      </c>
      <c r="F251">
        <v>40700</v>
      </c>
      <c r="G251" t="s">
        <v>911</v>
      </c>
      <c r="I251" t="s">
        <v>846</v>
      </c>
      <c r="J251">
        <v>2026</v>
      </c>
      <c r="K251">
        <v>7</v>
      </c>
      <c r="L251" t="s">
        <v>94</v>
      </c>
      <c r="M251" s="108">
        <v>228</v>
      </c>
      <c r="N251" s="108">
        <v>1</v>
      </c>
      <c r="O251" s="108">
        <v>228</v>
      </c>
      <c r="P251" t="s">
        <v>831</v>
      </c>
    </row>
    <row r="252" spans="1:16" x14ac:dyDescent="0.25">
      <c r="A252" t="s">
        <v>2610</v>
      </c>
      <c r="B252" t="s">
        <v>286</v>
      </c>
      <c r="C252" t="s">
        <v>265</v>
      </c>
      <c r="D252" t="s">
        <v>832</v>
      </c>
      <c r="E252" t="s">
        <v>102</v>
      </c>
      <c r="F252">
        <v>40700</v>
      </c>
      <c r="G252" t="s">
        <v>911</v>
      </c>
      <c r="I252" t="s">
        <v>186</v>
      </c>
      <c r="J252">
        <v>2026</v>
      </c>
      <c r="K252">
        <v>7</v>
      </c>
      <c r="L252" t="s">
        <v>94</v>
      </c>
      <c r="M252" s="108">
        <v>13266</v>
      </c>
      <c r="N252" s="108">
        <v>1</v>
      </c>
      <c r="O252" s="108">
        <v>13266</v>
      </c>
      <c r="P252" t="s">
        <v>831</v>
      </c>
    </row>
    <row r="253" spans="1:16" x14ac:dyDescent="0.25">
      <c r="A253" t="s">
        <v>2610</v>
      </c>
      <c r="B253" t="s">
        <v>286</v>
      </c>
      <c r="C253" t="s">
        <v>265</v>
      </c>
      <c r="D253" t="s">
        <v>832</v>
      </c>
      <c r="E253" t="s">
        <v>93</v>
      </c>
      <c r="F253">
        <v>40700</v>
      </c>
      <c r="G253" t="s">
        <v>911</v>
      </c>
      <c r="I253" t="s">
        <v>847</v>
      </c>
      <c r="J253">
        <v>2026</v>
      </c>
      <c r="K253">
        <v>7</v>
      </c>
      <c r="L253" t="s">
        <v>94</v>
      </c>
      <c r="M253" s="108">
        <v>348</v>
      </c>
      <c r="N253" s="108">
        <v>1</v>
      </c>
      <c r="O253" s="108">
        <v>348</v>
      </c>
      <c r="P253" t="s">
        <v>831</v>
      </c>
    </row>
    <row r="254" spans="1:16" x14ac:dyDescent="0.25">
      <c r="A254" t="s">
        <v>2610</v>
      </c>
      <c r="B254" t="s">
        <v>3121</v>
      </c>
      <c r="C254" t="s">
        <v>265</v>
      </c>
      <c r="D254" t="s">
        <v>832</v>
      </c>
      <c r="E254" t="s">
        <v>102</v>
      </c>
      <c r="F254">
        <v>40700</v>
      </c>
      <c r="G254" t="s">
        <v>911</v>
      </c>
      <c r="I254" t="s">
        <v>125</v>
      </c>
      <c r="J254">
        <v>2026</v>
      </c>
      <c r="K254">
        <v>7</v>
      </c>
      <c r="L254" t="s">
        <v>94</v>
      </c>
      <c r="M254" s="108">
        <v>307</v>
      </c>
      <c r="N254" s="108">
        <v>1</v>
      </c>
      <c r="O254" s="108">
        <v>307</v>
      </c>
      <c r="P254" t="s">
        <v>831</v>
      </c>
    </row>
    <row r="255" spans="1:16" x14ac:dyDescent="0.25">
      <c r="A255" t="s">
        <v>2610</v>
      </c>
      <c r="B255" t="s">
        <v>3121</v>
      </c>
      <c r="C255" t="s">
        <v>265</v>
      </c>
      <c r="D255" t="s">
        <v>832</v>
      </c>
      <c r="E255" t="s">
        <v>104</v>
      </c>
      <c r="F255">
        <v>40700</v>
      </c>
      <c r="G255" t="s">
        <v>911</v>
      </c>
      <c r="I255" t="s">
        <v>120</v>
      </c>
      <c r="J255">
        <v>2026</v>
      </c>
      <c r="K255">
        <v>7</v>
      </c>
      <c r="L255" t="s">
        <v>94</v>
      </c>
      <c r="M255" s="108">
        <v>174</v>
      </c>
      <c r="N255" s="108">
        <v>1</v>
      </c>
      <c r="O255" s="108">
        <v>174</v>
      </c>
      <c r="P255" t="s">
        <v>831</v>
      </c>
    </row>
    <row r="256" spans="1:16" x14ac:dyDescent="0.25">
      <c r="A256" t="s">
        <v>2610</v>
      </c>
      <c r="B256" t="s">
        <v>517</v>
      </c>
      <c r="C256" t="s">
        <v>265</v>
      </c>
      <c r="D256" t="s">
        <v>832</v>
      </c>
      <c r="E256" t="s">
        <v>93</v>
      </c>
      <c r="F256">
        <v>40700</v>
      </c>
      <c r="G256" t="s">
        <v>911</v>
      </c>
      <c r="I256" t="s">
        <v>851</v>
      </c>
      <c r="J256">
        <v>2026</v>
      </c>
      <c r="K256">
        <v>7</v>
      </c>
      <c r="L256" t="s">
        <v>94</v>
      </c>
      <c r="M256" s="108">
        <v>457</v>
      </c>
      <c r="N256" s="108">
        <v>1</v>
      </c>
      <c r="O256" s="108">
        <v>457</v>
      </c>
      <c r="P256" t="s">
        <v>831</v>
      </c>
    </row>
    <row r="257" spans="1:16" x14ac:dyDescent="0.25">
      <c r="A257" t="s">
        <v>2610</v>
      </c>
      <c r="B257" t="s">
        <v>517</v>
      </c>
      <c r="C257" t="s">
        <v>265</v>
      </c>
      <c r="D257" t="s">
        <v>832</v>
      </c>
      <c r="E257" t="s">
        <v>93</v>
      </c>
      <c r="F257">
        <v>40700</v>
      </c>
      <c r="G257" t="s">
        <v>911</v>
      </c>
      <c r="I257" t="s">
        <v>846</v>
      </c>
      <c r="J257">
        <v>2026</v>
      </c>
      <c r="K257">
        <v>7</v>
      </c>
      <c r="L257" t="s">
        <v>94</v>
      </c>
      <c r="M257" s="108">
        <v>174</v>
      </c>
      <c r="N257" s="108">
        <v>1</v>
      </c>
      <c r="O257" s="108">
        <v>174</v>
      </c>
      <c r="P257" t="s">
        <v>831</v>
      </c>
    </row>
    <row r="258" spans="1:16" x14ac:dyDescent="0.25">
      <c r="A258" t="s">
        <v>2610</v>
      </c>
      <c r="B258" t="s">
        <v>517</v>
      </c>
      <c r="C258" t="s">
        <v>265</v>
      </c>
      <c r="D258" t="s">
        <v>832</v>
      </c>
      <c r="E258" t="s">
        <v>102</v>
      </c>
      <c r="F258">
        <v>40700</v>
      </c>
      <c r="G258" t="s">
        <v>911</v>
      </c>
      <c r="I258" t="s">
        <v>186</v>
      </c>
      <c r="J258">
        <v>2026</v>
      </c>
      <c r="K258">
        <v>7</v>
      </c>
      <c r="L258" t="s">
        <v>94</v>
      </c>
      <c r="M258" s="108">
        <v>4521</v>
      </c>
      <c r="N258" s="108">
        <v>1</v>
      </c>
      <c r="O258" s="108">
        <v>4521</v>
      </c>
      <c r="P258" t="s">
        <v>831</v>
      </c>
    </row>
    <row r="259" spans="1:16" x14ac:dyDescent="0.25">
      <c r="A259" t="s">
        <v>2610</v>
      </c>
      <c r="B259" t="s">
        <v>517</v>
      </c>
      <c r="C259" t="s">
        <v>265</v>
      </c>
      <c r="D259" t="s">
        <v>832</v>
      </c>
      <c r="E259" t="s">
        <v>93</v>
      </c>
      <c r="F259">
        <v>40700</v>
      </c>
      <c r="G259" t="s">
        <v>911</v>
      </c>
      <c r="I259" t="s">
        <v>169</v>
      </c>
      <c r="J259">
        <v>2026</v>
      </c>
      <c r="K259">
        <v>7</v>
      </c>
      <c r="L259" t="s">
        <v>94</v>
      </c>
      <c r="M259" s="108">
        <v>274</v>
      </c>
      <c r="N259" s="108">
        <v>1</v>
      </c>
      <c r="O259" s="108">
        <v>274</v>
      </c>
      <c r="P259" t="s">
        <v>831</v>
      </c>
    </row>
    <row r="260" spans="1:16" x14ac:dyDescent="0.25">
      <c r="A260" t="s">
        <v>2610</v>
      </c>
      <c r="B260" t="s">
        <v>517</v>
      </c>
      <c r="C260" t="s">
        <v>265</v>
      </c>
      <c r="D260" t="s">
        <v>832</v>
      </c>
      <c r="E260" t="s">
        <v>93</v>
      </c>
      <c r="F260">
        <v>40700</v>
      </c>
      <c r="G260" t="s">
        <v>911</v>
      </c>
      <c r="I260" t="s">
        <v>847</v>
      </c>
      <c r="J260">
        <v>2026</v>
      </c>
      <c r="K260">
        <v>7</v>
      </c>
      <c r="L260" t="s">
        <v>94</v>
      </c>
      <c r="M260" s="108">
        <v>278</v>
      </c>
      <c r="N260" s="108">
        <v>1</v>
      </c>
      <c r="O260" s="108">
        <v>278</v>
      </c>
      <c r="P260" t="s">
        <v>831</v>
      </c>
    </row>
    <row r="261" spans="1:16" x14ac:dyDescent="0.25">
      <c r="A261" t="s">
        <v>2610</v>
      </c>
      <c r="B261" t="s">
        <v>366</v>
      </c>
      <c r="C261" t="s">
        <v>265</v>
      </c>
      <c r="D261" t="s">
        <v>832</v>
      </c>
      <c r="E261" t="s">
        <v>93</v>
      </c>
      <c r="F261">
        <v>40700</v>
      </c>
      <c r="G261" t="s">
        <v>911</v>
      </c>
      <c r="I261" t="s">
        <v>849</v>
      </c>
      <c r="J261">
        <v>2026</v>
      </c>
      <c r="K261">
        <v>7</v>
      </c>
      <c r="L261" t="s">
        <v>94</v>
      </c>
      <c r="M261" s="108">
        <v>100</v>
      </c>
      <c r="N261" s="108">
        <v>1</v>
      </c>
      <c r="O261" s="108">
        <v>100</v>
      </c>
      <c r="P261" t="s">
        <v>831</v>
      </c>
    </row>
    <row r="262" spans="1:16" x14ac:dyDescent="0.25">
      <c r="A262" t="s">
        <v>2610</v>
      </c>
      <c r="B262" t="s">
        <v>366</v>
      </c>
      <c r="C262" t="s">
        <v>265</v>
      </c>
      <c r="D262" t="s">
        <v>832</v>
      </c>
      <c r="E262" t="s">
        <v>93</v>
      </c>
      <c r="F262">
        <v>40700</v>
      </c>
      <c r="G262" t="s">
        <v>911</v>
      </c>
      <c r="I262" t="s">
        <v>846</v>
      </c>
      <c r="J262">
        <v>2026</v>
      </c>
      <c r="K262">
        <v>7</v>
      </c>
      <c r="L262" t="s">
        <v>94</v>
      </c>
      <c r="M262" s="108">
        <v>239</v>
      </c>
      <c r="N262" s="108">
        <v>1</v>
      </c>
      <c r="O262" s="108">
        <v>239</v>
      </c>
      <c r="P262" t="s">
        <v>831</v>
      </c>
    </row>
    <row r="263" spans="1:16" x14ac:dyDescent="0.25">
      <c r="A263" t="s">
        <v>2610</v>
      </c>
      <c r="B263" t="s">
        <v>366</v>
      </c>
      <c r="C263" t="s">
        <v>265</v>
      </c>
      <c r="D263" t="s">
        <v>832</v>
      </c>
      <c r="E263" t="s">
        <v>93</v>
      </c>
      <c r="F263">
        <v>40700</v>
      </c>
      <c r="G263" t="s">
        <v>911</v>
      </c>
      <c r="I263" t="s">
        <v>840</v>
      </c>
      <c r="J263">
        <v>2026</v>
      </c>
      <c r="K263">
        <v>7</v>
      </c>
      <c r="L263" t="s">
        <v>94</v>
      </c>
      <c r="M263" s="108">
        <v>305</v>
      </c>
      <c r="N263" s="108">
        <v>1</v>
      </c>
      <c r="O263" s="108">
        <v>305</v>
      </c>
      <c r="P263" t="s">
        <v>831</v>
      </c>
    </row>
    <row r="264" spans="1:16" x14ac:dyDescent="0.25">
      <c r="A264" t="s">
        <v>2610</v>
      </c>
      <c r="B264" t="s">
        <v>366</v>
      </c>
      <c r="C264" t="s">
        <v>265</v>
      </c>
      <c r="D264" t="s">
        <v>832</v>
      </c>
      <c r="E264" t="s">
        <v>104</v>
      </c>
      <c r="F264">
        <v>40700</v>
      </c>
      <c r="G264" t="s">
        <v>911</v>
      </c>
      <c r="I264" t="s">
        <v>245</v>
      </c>
      <c r="J264">
        <v>2026</v>
      </c>
      <c r="K264">
        <v>7</v>
      </c>
      <c r="L264" t="s">
        <v>94</v>
      </c>
      <c r="M264" s="108">
        <v>22</v>
      </c>
      <c r="N264" s="108">
        <v>1</v>
      </c>
      <c r="O264" s="108">
        <v>22</v>
      </c>
      <c r="P264" t="s">
        <v>831</v>
      </c>
    </row>
    <row r="265" spans="1:16" x14ac:dyDescent="0.25">
      <c r="A265" t="s">
        <v>2610</v>
      </c>
      <c r="B265" t="s">
        <v>366</v>
      </c>
      <c r="C265" t="s">
        <v>265</v>
      </c>
      <c r="D265" t="s">
        <v>832</v>
      </c>
      <c r="E265" t="s">
        <v>104</v>
      </c>
      <c r="F265">
        <v>40700</v>
      </c>
      <c r="G265" t="s">
        <v>911</v>
      </c>
      <c r="I265" t="s">
        <v>246</v>
      </c>
      <c r="J265">
        <v>2026</v>
      </c>
      <c r="K265">
        <v>7</v>
      </c>
      <c r="L265" t="s">
        <v>94</v>
      </c>
      <c r="M265" s="108">
        <v>457</v>
      </c>
      <c r="N265" s="108">
        <v>1</v>
      </c>
      <c r="O265" s="108">
        <v>457</v>
      </c>
      <c r="P265" t="s">
        <v>831</v>
      </c>
    </row>
    <row r="266" spans="1:16" x14ac:dyDescent="0.25">
      <c r="A266" t="s">
        <v>2610</v>
      </c>
      <c r="B266" t="s">
        <v>366</v>
      </c>
      <c r="C266" t="s">
        <v>265</v>
      </c>
      <c r="D266" t="s">
        <v>832</v>
      </c>
      <c r="E266" t="s">
        <v>102</v>
      </c>
      <c r="F266">
        <v>40700</v>
      </c>
      <c r="G266" t="s">
        <v>911</v>
      </c>
      <c r="I266" t="s">
        <v>186</v>
      </c>
      <c r="J266">
        <v>2026</v>
      </c>
      <c r="K266">
        <v>7</v>
      </c>
      <c r="L266" t="s">
        <v>94</v>
      </c>
      <c r="M266" s="108">
        <v>8829</v>
      </c>
      <c r="N266" s="108">
        <v>1</v>
      </c>
      <c r="O266" s="108">
        <v>8829</v>
      </c>
      <c r="P266" t="s">
        <v>831</v>
      </c>
    </row>
    <row r="267" spans="1:16" x14ac:dyDescent="0.25">
      <c r="A267" t="s">
        <v>2610</v>
      </c>
      <c r="B267" t="s">
        <v>366</v>
      </c>
      <c r="C267" t="s">
        <v>265</v>
      </c>
      <c r="D267" t="s">
        <v>832</v>
      </c>
      <c r="E267" t="s">
        <v>93</v>
      </c>
      <c r="F267">
        <v>40700</v>
      </c>
      <c r="G267" t="s">
        <v>911</v>
      </c>
      <c r="I267" t="s">
        <v>169</v>
      </c>
      <c r="J267">
        <v>2026</v>
      </c>
      <c r="K267">
        <v>7</v>
      </c>
      <c r="L267" t="s">
        <v>94</v>
      </c>
      <c r="M267" s="108">
        <v>1005</v>
      </c>
      <c r="N267" s="108">
        <v>1</v>
      </c>
      <c r="O267" s="108">
        <v>1005</v>
      </c>
      <c r="P267" t="s">
        <v>831</v>
      </c>
    </row>
    <row r="268" spans="1:16" x14ac:dyDescent="0.25">
      <c r="A268" t="s">
        <v>2610</v>
      </c>
      <c r="B268" t="s">
        <v>366</v>
      </c>
      <c r="C268" t="s">
        <v>265</v>
      </c>
      <c r="D268" t="s">
        <v>832</v>
      </c>
      <c r="E268" t="s">
        <v>101</v>
      </c>
      <c r="F268">
        <v>40700</v>
      </c>
      <c r="G268" t="s">
        <v>911</v>
      </c>
      <c r="I268" t="s">
        <v>269</v>
      </c>
      <c r="J268">
        <v>2026</v>
      </c>
      <c r="K268">
        <v>7</v>
      </c>
      <c r="L268" t="s">
        <v>94</v>
      </c>
      <c r="M268" s="108">
        <v>1778</v>
      </c>
      <c r="N268" s="108">
        <v>1</v>
      </c>
      <c r="O268" s="108">
        <v>1778</v>
      </c>
      <c r="P268" t="s">
        <v>831</v>
      </c>
    </row>
    <row r="269" spans="1:16" x14ac:dyDescent="0.25">
      <c r="A269" t="s">
        <v>2610</v>
      </c>
      <c r="B269" t="s">
        <v>366</v>
      </c>
      <c r="C269" t="s">
        <v>265</v>
      </c>
      <c r="D269" t="s">
        <v>832</v>
      </c>
      <c r="E269" t="s">
        <v>93</v>
      </c>
      <c r="F269">
        <v>40700</v>
      </c>
      <c r="G269" t="s">
        <v>911</v>
      </c>
      <c r="I269" t="s">
        <v>861</v>
      </c>
      <c r="J269">
        <v>2026</v>
      </c>
      <c r="K269">
        <v>7</v>
      </c>
      <c r="L269" t="s">
        <v>94</v>
      </c>
      <c r="M269" s="108">
        <v>383</v>
      </c>
      <c r="N269" s="108">
        <v>1</v>
      </c>
      <c r="O269" s="108">
        <v>383</v>
      </c>
      <c r="P269" t="s">
        <v>831</v>
      </c>
    </row>
    <row r="270" spans="1:16" x14ac:dyDescent="0.25">
      <c r="A270" t="s">
        <v>2610</v>
      </c>
      <c r="B270" t="s">
        <v>366</v>
      </c>
      <c r="C270" t="s">
        <v>265</v>
      </c>
      <c r="D270" t="s">
        <v>832</v>
      </c>
      <c r="E270" t="s">
        <v>93</v>
      </c>
      <c r="F270">
        <v>40700</v>
      </c>
      <c r="G270" t="s">
        <v>911</v>
      </c>
      <c r="I270" t="s">
        <v>847</v>
      </c>
      <c r="J270">
        <v>2026</v>
      </c>
      <c r="K270">
        <v>7</v>
      </c>
      <c r="L270" t="s">
        <v>94</v>
      </c>
      <c r="M270" s="108">
        <v>383</v>
      </c>
      <c r="N270" s="108">
        <v>1</v>
      </c>
      <c r="O270" s="108">
        <v>383</v>
      </c>
      <c r="P270" t="s">
        <v>831</v>
      </c>
    </row>
    <row r="271" spans="1:16" x14ac:dyDescent="0.25">
      <c r="A271" t="s">
        <v>2610</v>
      </c>
      <c r="B271" t="s">
        <v>367</v>
      </c>
      <c r="C271" t="s">
        <v>265</v>
      </c>
      <c r="D271" t="s">
        <v>832</v>
      </c>
      <c r="E271" t="s">
        <v>93</v>
      </c>
      <c r="F271">
        <v>40700</v>
      </c>
      <c r="G271" t="s">
        <v>911</v>
      </c>
      <c r="I271" t="s">
        <v>849</v>
      </c>
      <c r="J271">
        <v>2026</v>
      </c>
      <c r="K271">
        <v>7</v>
      </c>
      <c r="L271" t="s">
        <v>94</v>
      </c>
      <c r="M271" s="108">
        <v>100</v>
      </c>
      <c r="N271" s="108">
        <v>1</v>
      </c>
      <c r="O271" s="108">
        <v>100</v>
      </c>
      <c r="P271" t="s">
        <v>831</v>
      </c>
    </row>
    <row r="272" spans="1:16" x14ac:dyDescent="0.25">
      <c r="A272" t="s">
        <v>2610</v>
      </c>
      <c r="B272" t="s">
        <v>367</v>
      </c>
      <c r="C272" t="s">
        <v>265</v>
      </c>
      <c r="D272" t="s">
        <v>832</v>
      </c>
      <c r="E272" t="s">
        <v>93</v>
      </c>
      <c r="F272">
        <v>40700</v>
      </c>
      <c r="G272" t="s">
        <v>911</v>
      </c>
      <c r="I272" t="s">
        <v>846</v>
      </c>
      <c r="J272">
        <v>2026</v>
      </c>
      <c r="K272">
        <v>7</v>
      </c>
      <c r="L272" t="s">
        <v>94</v>
      </c>
      <c r="M272" s="108">
        <v>131</v>
      </c>
      <c r="N272" s="108">
        <v>1</v>
      </c>
      <c r="O272" s="108">
        <v>131</v>
      </c>
      <c r="P272" t="s">
        <v>831</v>
      </c>
    </row>
    <row r="273" spans="1:16" x14ac:dyDescent="0.25">
      <c r="A273" t="s">
        <v>2610</v>
      </c>
      <c r="B273" t="s">
        <v>367</v>
      </c>
      <c r="C273" t="s">
        <v>265</v>
      </c>
      <c r="D273" t="s">
        <v>832</v>
      </c>
      <c r="E273" t="s">
        <v>93</v>
      </c>
      <c r="F273">
        <v>40700</v>
      </c>
      <c r="G273" t="s">
        <v>911</v>
      </c>
      <c r="I273" t="s">
        <v>840</v>
      </c>
      <c r="J273">
        <v>2026</v>
      </c>
      <c r="K273">
        <v>7</v>
      </c>
      <c r="L273" t="s">
        <v>94</v>
      </c>
      <c r="M273" s="108">
        <v>305</v>
      </c>
      <c r="N273" s="108">
        <v>1</v>
      </c>
      <c r="O273" s="108">
        <v>305</v>
      </c>
      <c r="P273" t="s">
        <v>831</v>
      </c>
    </row>
    <row r="274" spans="1:16" x14ac:dyDescent="0.25">
      <c r="A274" t="s">
        <v>2610</v>
      </c>
      <c r="B274" t="s">
        <v>367</v>
      </c>
      <c r="C274" t="s">
        <v>265</v>
      </c>
      <c r="D274" t="s">
        <v>832</v>
      </c>
      <c r="E274" t="s">
        <v>93</v>
      </c>
      <c r="F274">
        <v>40700</v>
      </c>
      <c r="G274" t="s">
        <v>911</v>
      </c>
      <c r="I274" t="s">
        <v>860</v>
      </c>
      <c r="J274">
        <v>2026</v>
      </c>
      <c r="K274">
        <v>7</v>
      </c>
      <c r="L274" t="s">
        <v>94</v>
      </c>
      <c r="M274" s="108">
        <v>96</v>
      </c>
      <c r="N274" s="108">
        <v>1</v>
      </c>
      <c r="O274" s="108">
        <v>96</v>
      </c>
      <c r="P274" t="s">
        <v>831</v>
      </c>
    </row>
    <row r="275" spans="1:16" x14ac:dyDescent="0.25">
      <c r="A275" t="s">
        <v>2610</v>
      </c>
      <c r="B275" t="s">
        <v>367</v>
      </c>
      <c r="C275" t="s">
        <v>265</v>
      </c>
      <c r="D275" t="s">
        <v>832</v>
      </c>
      <c r="E275" t="s">
        <v>102</v>
      </c>
      <c r="F275">
        <v>40700</v>
      </c>
      <c r="G275" t="s">
        <v>911</v>
      </c>
      <c r="I275" t="s">
        <v>186</v>
      </c>
      <c r="J275">
        <v>2026</v>
      </c>
      <c r="K275">
        <v>7</v>
      </c>
      <c r="L275" t="s">
        <v>94</v>
      </c>
      <c r="M275" s="108">
        <v>4443</v>
      </c>
      <c r="N275" s="108">
        <v>1</v>
      </c>
      <c r="O275" s="108">
        <v>4443</v>
      </c>
      <c r="P275" t="s">
        <v>831</v>
      </c>
    </row>
    <row r="276" spans="1:16" x14ac:dyDescent="0.25">
      <c r="A276" t="s">
        <v>2610</v>
      </c>
      <c r="B276" t="s">
        <v>367</v>
      </c>
      <c r="C276" t="s">
        <v>265</v>
      </c>
      <c r="D276" t="s">
        <v>832</v>
      </c>
      <c r="E276" t="s">
        <v>93</v>
      </c>
      <c r="F276">
        <v>40700</v>
      </c>
      <c r="G276" t="s">
        <v>911</v>
      </c>
      <c r="I276" t="s">
        <v>169</v>
      </c>
      <c r="J276">
        <v>2026</v>
      </c>
      <c r="K276">
        <v>7</v>
      </c>
      <c r="L276" t="s">
        <v>94</v>
      </c>
      <c r="M276" s="108">
        <v>548</v>
      </c>
      <c r="N276" s="108">
        <v>1</v>
      </c>
      <c r="O276" s="108">
        <v>548</v>
      </c>
      <c r="P276" t="s">
        <v>831</v>
      </c>
    </row>
    <row r="277" spans="1:16" x14ac:dyDescent="0.25">
      <c r="A277" t="s">
        <v>2610</v>
      </c>
      <c r="B277" t="s">
        <v>367</v>
      </c>
      <c r="C277" t="s">
        <v>265</v>
      </c>
      <c r="D277" t="s">
        <v>832</v>
      </c>
      <c r="E277" t="s">
        <v>101</v>
      </c>
      <c r="F277">
        <v>40700</v>
      </c>
      <c r="G277" t="s">
        <v>911</v>
      </c>
      <c r="I277" t="s">
        <v>269</v>
      </c>
      <c r="J277">
        <v>2026</v>
      </c>
      <c r="K277">
        <v>7</v>
      </c>
      <c r="L277" t="s">
        <v>94</v>
      </c>
      <c r="M277" s="108">
        <v>2261</v>
      </c>
      <c r="N277" s="108">
        <v>1</v>
      </c>
      <c r="O277" s="108">
        <v>2261</v>
      </c>
      <c r="P277" t="s">
        <v>831</v>
      </c>
    </row>
    <row r="278" spans="1:16" x14ac:dyDescent="0.25">
      <c r="A278" t="s">
        <v>2610</v>
      </c>
      <c r="B278" t="s">
        <v>367</v>
      </c>
      <c r="C278" t="s">
        <v>265</v>
      </c>
      <c r="D278" t="s">
        <v>832</v>
      </c>
      <c r="E278" t="s">
        <v>93</v>
      </c>
      <c r="F278">
        <v>40700</v>
      </c>
      <c r="G278" t="s">
        <v>911</v>
      </c>
      <c r="I278" t="s">
        <v>861</v>
      </c>
      <c r="J278">
        <v>2026</v>
      </c>
      <c r="K278">
        <v>7</v>
      </c>
      <c r="L278" t="s">
        <v>94</v>
      </c>
      <c r="M278" s="108">
        <v>574</v>
      </c>
      <c r="N278" s="108">
        <v>1</v>
      </c>
      <c r="O278" s="108">
        <v>574</v>
      </c>
      <c r="P278" t="s">
        <v>831</v>
      </c>
    </row>
    <row r="279" spans="1:16" x14ac:dyDescent="0.25">
      <c r="A279" t="s">
        <v>2610</v>
      </c>
      <c r="B279" t="s">
        <v>367</v>
      </c>
      <c r="C279" t="s">
        <v>265</v>
      </c>
      <c r="D279" t="s">
        <v>832</v>
      </c>
      <c r="E279" t="s">
        <v>93</v>
      </c>
      <c r="F279">
        <v>40700</v>
      </c>
      <c r="G279" t="s">
        <v>911</v>
      </c>
      <c r="I279" t="s">
        <v>847</v>
      </c>
      <c r="J279">
        <v>2026</v>
      </c>
      <c r="K279">
        <v>7</v>
      </c>
      <c r="L279" t="s">
        <v>94</v>
      </c>
      <c r="M279" s="108">
        <v>209</v>
      </c>
      <c r="N279" s="108">
        <v>1</v>
      </c>
      <c r="O279" s="108">
        <v>209</v>
      </c>
      <c r="P279" t="s">
        <v>831</v>
      </c>
    </row>
    <row r="280" spans="1:16" x14ac:dyDescent="0.25">
      <c r="A280" t="s">
        <v>2610</v>
      </c>
      <c r="B280" t="s">
        <v>3102</v>
      </c>
      <c r="C280" t="s">
        <v>265</v>
      </c>
      <c r="D280" t="s">
        <v>832</v>
      </c>
      <c r="E280" t="s">
        <v>93</v>
      </c>
      <c r="F280">
        <v>40700</v>
      </c>
      <c r="G280" t="s">
        <v>911</v>
      </c>
      <c r="I280" t="s">
        <v>849</v>
      </c>
      <c r="J280">
        <v>2026</v>
      </c>
      <c r="K280">
        <v>7</v>
      </c>
      <c r="L280" t="s">
        <v>94</v>
      </c>
      <c r="M280" s="108">
        <v>100</v>
      </c>
      <c r="N280" s="108">
        <v>1</v>
      </c>
      <c r="O280" s="108">
        <v>100</v>
      </c>
      <c r="P280" t="s">
        <v>831</v>
      </c>
    </row>
    <row r="281" spans="1:16" x14ac:dyDescent="0.25">
      <c r="A281" t="s">
        <v>2610</v>
      </c>
      <c r="B281" t="s">
        <v>3102</v>
      </c>
      <c r="C281" t="s">
        <v>265</v>
      </c>
      <c r="D281" t="s">
        <v>832</v>
      </c>
      <c r="E281" t="s">
        <v>93</v>
      </c>
      <c r="F281">
        <v>40700</v>
      </c>
      <c r="G281" t="s">
        <v>911</v>
      </c>
      <c r="I281" t="s">
        <v>840</v>
      </c>
      <c r="J281">
        <v>2026</v>
      </c>
      <c r="K281">
        <v>7</v>
      </c>
      <c r="L281" t="s">
        <v>94</v>
      </c>
      <c r="M281" s="108">
        <v>305</v>
      </c>
      <c r="N281" s="108">
        <v>1</v>
      </c>
      <c r="O281" s="108">
        <v>305</v>
      </c>
      <c r="P281" t="s">
        <v>831</v>
      </c>
    </row>
    <row r="282" spans="1:16" x14ac:dyDescent="0.25">
      <c r="A282" t="s">
        <v>2610</v>
      </c>
      <c r="B282" t="s">
        <v>3102</v>
      </c>
      <c r="C282" t="s">
        <v>265</v>
      </c>
      <c r="D282" t="s">
        <v>832</v>
      </c>
      <c r="E282" t="s">
        <v>93</v>
      </c>
      <c r="F282">
        <v>40700</v>
      </c>
      <c r="G282" t="s">
        <v>911</v>
      </c>
      <c r="I282" t="s">
        <v>860</v>
      </c>
      <c r="J282">
        <v>2026</v>
      </c>
      <c r="K282">
        <v>7</v>
      </c>
      <c r="L282" t="s">
        <v>94</v>
      </c>
      <c r="M282" s="108">
        <v>96</v>
      </c>
      <c r="N282" s="108">
        <v>1</v>
      </c>
      <c r="O282" s="108">
        <v>96</v>
      </c>
      <c r="P282" t="s">
        <v>831</v>
      </c>
    </row>
    <row r="283" spans="1:16" x14ac:dyDescent="0.25">
      <c r="A283" t="s">
        <v>2610</v>
      </c>
      <c r="B283" t="s">
        <v>3102</v>
      </c>
      <c r="C283" t="s">
        <v>265</v>
      </c>
      <c r="D283" t="s">
        <v>832</v>
      </c>
      <c r="E283" t="s">
        <v>101</v>
      </c>
      <c r="F283">
        <v>40700</v>
      </c>
      <c r="G283" t="s">
        <v>911</v>
      </c>
      <c r="I283" t="s">
        <v>269</v>
      </c>
      <c r="J283">
        <v>2026</v>
      </c>
      <c r="K283">
        <v>7</v>
      </c>
      <c r="L283" t="s">
        <v>94</v>
      </c>
      <c r="M283" s="108">
        <v>3728</v>
      </c>
      <c r="N283" s="108">
        <v>1</v>
      </c>
      <c r="O283" s="108">
        <v>3728</v>
      </c>
      <c r="P283" t="s">
        <v>831</v>
      </c>
    </row>
    <row r="284" spans="1:16" x14ac:dyDescent="0.25">
      <c r="A284" t="s">
        <v>2610</v>
      </c>
      <c r="B284" t="s">
        <v>3102</v>
      </c>
      <c r="C284" t="s">
        <v>265</v>
      </c>
      <c r="D284" t="s">
        <v>832</v>
      </c>
      <c r="E284" t="s">
        <v>93</v>
      </c>
      <c r="F284">
        <v>40700</v>
      </c>
      <c r="G284" t="s">
        <v>911</v>
      </c>
      <c r="I284" t="s">
        <v>861</v>
      </c>
      <c r="J284">
        <v>2026</v>
      </c>
      <c r="K284">
        <v>7</v>
      </c>
      <c r="L284" t="s">
        <v>94</v>
      </c>
      <c r="M284" s="108">
        <v>191</v>
      </c>
      <c r="N284" s="108">
        <v>1</v>
      </c>
      <c r="O284" s="108">
        <v>191</v>
      </c>
      <c r="P284" t="s">
        <v>831</v>
      </c>
    </row>
    <row r="285" spans="1:16" x14ac:dyDescent="0.25">
      <c r="A285" t="s">
        <v>2610</v>
      </c>
      <c r="B285" t="s">
        <v>3102</v>
      </c>
      <c r="C285" t="s">
        <v>265</v>
      </c>
      <c r="D285" t="s">
        <v>832</v>
      </c>
      <c r="E285" t="s">
        <v>93</v>
      </c>
      <c r="F285">
        <v>40700</v>
      </c>
      <c r="G285" t="s">
        <v>911</v>
      </c>
      <c r="I285" t="s">
        <v>862</v>
      </c>
      <c r="J285">
        <v>2026</v>
      </c>
      <c r="K285">
        <v>7</v>
      </c>
      <c r="L285" t="s">
        <v>94</v>
      </c>
      <c r="M285" s="108">
        <v>574</v>
      </c>
      <c r="N285" s="108">
        <v>1</v>
      </c>
      <c r="O285" s="108">
        <v>574</v>
      </c>
      <c r="P285" t="s">
        <v>831</v>
      </c>
    </row>
    <row r="286" spans="1:16" x14ac:dyDescent="0.25">
      <c r="A286" t="s">
        <v>2610</v>
      </c>
      <c r="B286" t="s">
        <v>288</v>
      </c>
      <c r="C286" t="s">
        <v>265</v>
      </c>
      <c r="D286" t="s">
        <v>832</v>
      </c>
      <c r="E286" t="s">
        <v>93</v>
      </c>
      <c r="F286">
        <v>40700</v>
      </c>
      <c r="G286" t="s">
        <v>911</v>
      </c>
      <c r="I286" t="s">
        <v>851</v>
      </c>
      <c r="J286">
        <v>2026</v>
      </c>
      <c r="K286">
        <v>7</v>
      </c>
      <c r="L286" t="s">
        <v>94</v>
      </c>
      <c r="M286" s="108">
        <v>1553</v>
      </c>
      <c r="N286" s="108">
        <v>1</v>
      </c>
      <c r="O286" s="108">
        <v>1553</v>
      </c>
      <c r="P286" t="s">
        <v>831</v>
      </c>
    </row>
    <row r="287" spans="1:16" x14ac:dyDescent="0.25">
      <c r="A287" t="s">
        <v>2610</v>
      </c>
      <c r="B287" t="s">
        <v>288</v>
      </c>
      <c r="C287" t="s">
        <v>265</v>
      </c>
      <c r="D287" t="s">
        <v>832</v>
      </c>
      <c r="E287" t="s">
        <v>93</v>
      </c>
      <c r="F287">
        <v>40700</v>
      </c>
      <c r="G287" t="s">
        <v>911</v>
      </c>
      <c r="I287" t="s">
        <v>852</v>
      </c>
      <c r="J287">
        <v>2026</v>
      </c>
      <c r="K287">
        <v>7</v>
      </c>
      <c r="L287" t="s">
        <v>94</v>
      </c>
      <c r="M287" s="108">
        <v>521</v>
      </c>
      <c r="N287" s="108">
        <v>1</v>
      </c>
      <c r="O287" s="108">
        <v>521</v>
      </c>
      <c r="P287" t="s">
        <v>831</v>
      </c>
    </row>
    <row r="288" spans="1:16" x14ac:dyDescent="0.25">
      <c r="A288" t="s">
        <v>2610</v>
      </c>
      <c r="B288" t="s">
        <v>288</v>
      </c>
      <c r="C288" t="s">
        <v>265</v>
      </c>
      <c r="D288" t="s">
        <v>832</v>
      </c>
      <c r="E288" t="s">
        <v>93</v>
      </c>
      <c r="F288">
        <v>40700</v>
      </c>
      <c r="G288" t="s">
        <v>911</v>
      </c>
      <c r="I288" t="s">
        <v>849</v>
      </c>
      <c r="J288">
        <v>2026</v>
      </c>
      <c r="K288">
        <v>7</v>
      </c>
      <c r="L288" t="s">
        <v>94</v>
      </c>
      <c r="M288" s="108">
        <v>100</v>
      </c>
      <c r="N288" s="108">
        <v>1</v>
      </c>
      <c r="O288" s="108">
        <v>100</v>
      </c>
      <c r="P288" t="s">
        <v>831</v>
      </c>
    </row>
    <row r="289" spans="1:16" x14ac:dyDescent="0.25">
      <c r="A289" t="s">
        <v>2610</v>
      </c>
      <c r="B289" t="s">
        <v>288</v>
      </c>
      <c r="C289" t="s">
        <v>265</v>
      </c>
      <c r="D289" t="s">
        <v>832</v>
      </c>
      <c r="E289" t="s">
        <v>93</v>
      </c>
      <c r="F289">
        <v>40700</v>
      </c>
      <c r="G289" t="s">
        <v>911</v>
      </c>
      <c r="I289" t="s">
        <v>846</v>
      </c>
      <c r="J289">
        <v>2026</v>
      </c>
      <c r="K289">
        <v>7</v>
      </c>
      <c r="L289" t="s">
        <v>94</v>
      </c>
      <c r="M289" s="108">
        <v>435</v>
      </c>
      <c r="N289" s="108">
        <v>1</v>
      </c>
      <c r="O289" s="108">
        <v>435</v>
      </c>
      <c r="P289" t="s">
        <v>831</v>
      </c>
    </row>
    <row r="290" spans="1:16" x14ac:dyDescent="0.25">
      <c r="A290" t="s">
        <v>2610</v>
      </c>
      <c r="B290" t="s">
        <v>288</v>
      </c>
      <c r="C290" t="s">
        <v>265</v>
      </c>
      <c r="D290" t="s">
        <v>832</v>
      </c>
      <c r="E290" t="s">
        <v>102</v>
      </c>
      <c r="F290">
        <v>40700</v>
      </c>
      <c r="G290" t="s">
        <v>911</v>
      </c>
      <c r="I290" t="s">
        <v>186</v>
      </c>
      <c r="J290">
        <v>2026</v>
      </c>
      <c r="K290">
        <v>7</v>
      </c>
      <c r="L290" t="s">
        <v>94</v>
      </c>
      <c r="M290" s="108">
        <v>15114</v>
      </c>
      <c r="N290" s="108">
        <v>1</v>
      </c>
      <c r="O290" s="108">
        <v>15114</v>
      </c>
      <c r="P290" t="s">
        <v>831</v>
      </c>
    </row>
    <row r="291" spans="1:16" x14ac:dyDescent="0.25">
      <c r="A291" t="s">
        <v>2610</v>
      </c>
      <c r="B291" t="s">
        <v>288</v>
      </c>
      <c r="C291" t="s">
        <v>265</v>
      </c>
      <c r="D291" t="s">
        <v>832</v>
      </c>
      <c r="E291" t="s">
        <v>93</v>
      </c>
      <c r="F291">
        <v>40700</v>
      </c>
      <c r="G291" t="s">
        <v>911</v>
      </c>
      <c r="I291" t="s">
        <v>850</v>
      </c>
      <c r="J291">
        <v>2026</v>
      </c>
      <c r="K291">
        <v>7</v>
      </c>
      <c r="L291" t="s">
        <v>94</v>
      </c>
      <c r="M291" s="108">
        <v>957</v>
      </c>
      <c r="N291" s="108">
        <v>1</v>
      </c>
      <c r="O291" s="108">
        <v>957</v>
      </c>
      <c r="P291" t="s">
        <v>831</v>
      </c>
    </row>
    <row r="292" spans="1:16" x14ac:dyDescent="0.25">
      <c r="A292" t="s">
        <v>2610</v>
      </c>
      <c r="B292" t="s">
        <v>288</v>
      </c>
      <c r="C292" t="s">
        <v>265</v>
      </c>
      <c r="D292" t="s">
        <v>832</v>
      </c>
      <c r="E292" t="s">
        <v>93</v>
      </c>
      <c r="F292">
        <v>40700</v>
      </c>
      <c r="G292" t="s">
        <v>911</v>
      </c>
      <c r="I292" t="s">
        <v>862</v>
      </c>
      <c r="J292">
        <v>2026</v>
      </c>
      <c r="K292">
        <v>7</v>
      </c>
      <c r="L292" t="s">
        <v>94</v>
      </c>
      <c r="M292" s="108">
        <v>345</v>
      </c>
      <c r="N292" s="108">
        <v>1</v>
      </c>
      <c r="O292" s="108">
        <v>345</v>
      </c>
      <c r="P292" t="s">
        <v>831</v>
      </c>
    </row>
    <row r="293" spans="1:16" x14ac:dyDescent="0.25">
      <c r="A293" t="s">
        <v>2610</v>
      </c>
      <c r="B293" t="s">
        <v>288</v>
      </c>
      <c r="C293" t="s">
        <v>265</v>
      </c>
      <c r="D293" t="s">
        <v>832</v>
      </c>
      <c r="E293" t="s">
        <v>93</v>
      </c>
      <c r="F293">
        <v>40700</v>
      </c>
      <c r="G293" t="s">
        <v>911</v>
      </c>
      <c r="I293" t="s">
        <v>847</v>
      </c>
      <c r="J293">
        <v>2026</v>
      </c>
      <c r="K293">
        <v>7</v>
      </c>
      <c r="L293" t="s">
        <v>94</v>
      </c>
      <c r="M293" s="108">
        <v>592</v>
      </c>
      <c r="N293" s="108">
        <v>1</v>
      </c>
      <c r="O293" s="108">
        <v>592</v>
      </c>
      <c r="P293" t="s">
        <v>831</v>
      </c>
    </row>
    <row r="294" spans="1:16" x14ac:dyDescent="0.25">
      <c r="A294" t="s">
        <v>2610</v>
      </c>
      <c r="B294" t="s">
        <v>520</v>
      </c>
      <c r="C294" t="s">
        <v>265</v>
      </c>
      <c r="D294" t="s">
        <v>832</v>
      </c>
      <c r="E294" t="s">
        <v>93</v>
      </c>
      <c r="F294">
        <v>40700</v>
      </c>
      <c r="G294" t="s">
        <v>911</v>
      </c>
      <c r="I294" t="s">
        <v>849</v>
      </c>
      <c r="J294">
        <v>2026</v>
      </c>
      <c r="K294">
        <v>7</v>
      </c>
      <c r="L294" t="s">
        <v>94</v>
      </c>
      <c r="M294" s="108">
        <v>100</v>
      </c>
      <c r="N294" s="108">
        <v>1</v>
      </c>
      <c r="O294" s="108">
        <v>100</v>
      </c>
      <c r="P294" t="s">
        <v>831</v>
      </c>
    </row>
    <row r="295" spans="1:16" x14ac:dyDescent="0.25">
      <c r="A295" t="s">
        <v>2610</v>
      </c>
      <c r="B295" t="s">
        <v>520</v>
      </c>
      <c r="C295" t="s">
        <v>265</v>
      </c>
      <c r="D295" t="s">
        <v>832</v>
      </c>
      <c r="E295" t="s">
        <v>93</v>
      </c>
      <c r="F295">
        <v>40700</v>
      </c>
      <c r="G295" t="s">
        <v>911</v>
      </c>
      <c r="I295" t="s">
        <v>846</v>
      </c>
      <c r="J295">
        <v>2026</v>
      </c>
      <c r="K295">
        <v>7</v>
      </c>
      <c r="L295" t="s">
        <v>94</v>
      </c>
      <c r="M295" s="108">
        <v>87</v>
      </c>
      <c r="N295" s="108">
        <v>1</v>
      </c>
      <c r="O295" s="108">
        <v>87</v>
      </c>
      <c r="P295" t="s">
        <v>831</v>
      </c>
    </row>
    <row r="296" spans="1:16" x14ac:dyDescent="0.25">
      <c r="A296" t="s">
        <v>2610</v>
      </c>
      <c r="B296" t="s">
        <v>520</v>
      </c>
      <c r="C296" t="s">
        <v>265</v>
      </c>
      <c r="D296" t="s">
        <v>832</v>
      </c>
      <c r="E296" t="s">
        <v>93</v>
      </c>
      <c r="F296">
        <v>40700</v>
      </c>
      <c r="G296" t="s">
        <v>911</v>
      </c>
      <c r="I296" t="s">
        <v>840</v>
      </c>
      <c r="J296">
        <v>2026</v>
      </c>
      <c r="K296">
        <v>7</v>
      </c>
      <c r="L296" t="s">
        <v>94</v>
      </c>
      <c r="M296" s="108">
        <v>305</v>
      </c>
      <c r="N296" s="108">
        <v>1</v>
      </c>
      <c r="O296" s="108">
        <v>305</v>
      </c>
      <c r="P296" t="s">
        <v>831</v>
      </c>
    </row>
    <row r="297" spans="1:16" x14ac:dyDescent="0.25">
      <c r="A297" t="s">
        <v>2610</v>
      </c>
      <c r="B297" t="s">
        <v>520</v>
      </c>
      <c r="C297" t="s">
        <v>265</v>
      </c>
      <c r="D297" t="s">
        <v>832</v>
      </c>
      <c r="E297" t="s">
        <v>102</v>
      </c>
      <c r="F297">
        <v>40700</v>
      </c>
      <c r="G297" t="s">
        <v>911</v>
      </c>
      <c r="I297" t="s">
        <v>186</v>
      </c>
      <c r="J297">
        <v>2026</v>
      </c>
      <c r="K297">
        <v>7</v>
      </c>
      <c r="L297" t="s">
        <v>94</v>
      </c>
      <c r="M297" s="108">
        <v>896</v>
      </c>
      <c r="N297" s="108">
        <v>1</v>
      </c>
      <c r="O297" s="108">
        <v>896</v>
      </c>
      <c r="P297" t="s">
        <v>831</v>
      </c>
    </row>
    <row r="298" spans="1:16" x14ac:dyDescent="0.25">
      <c r="A298" t="s">
        <v>2610</v>
      </c>
      <c r="B298" t="s">
        <v>520</v>
      </c>
      <c r="C298" t="s">
        <v>265</v>
      </c>
      <c r="D298" t="s">
        <v>832</v>
      </c>
      <c r="E298" t="s">
        <v>93</v>
      </c>
      <c r="F298">
        <v>40700</v>
      </c>
      <c r="G298" t="s">
        <v>911</v>
      </c>
      <c r="I298" t="s">
        <v>169</v>
      </c>
      <c r="J298">
        <v>2026</v>
      </c>
      <c r="K298">
        <v>7</v>
      </c>
      <c r="L298" t="s">
        <v>94</v>
      </c>
      <c r="M298" s="108">
        <v>366</v>
      </c>
      <c r="N298" s="108">
        <v>1</v>
      </c>
      <c r="O298" s="108">
        <v>366</v>
      </c>
      <c r="P298" t="s">
        <v>831</v>
      </c>
    </row>
    <row r="299" spans="1:16" x14ac:dyDescent="0.25">
      <c r="A299" t="s">
        <v>2610</v>
      </c>
      <c r="B299" t="s">
        <v>520</v>
      </c>
      <c r="C299" t="s">
        <v>265</v>
      </c>
      <c r="D299" t="s">
        <v>832</v>
      </c>
      <c r="E299" t="s">
        <v>101</v>
      </c>
      <c r="F299">
        <v>40700</v>
      </c>
      <c r="G299" t="s">
        <v>911</v>
      </c>
      <c r="I299" t="s">
        <v>269</v>
      </c>
      <c r="J299">
        <v>2026</v>
      </c>
      <c r="K299">
        <v>7</v>
      </c>
      <c r="L299" t="s">
        <v>94</v>
      </c>
      <c r="M299" s="108">
        <v>9567</v>
      </c>
      <c r="N299" s="108">
        <v>1</v>
      </c>
      <c r="O299" s="108">
        <v>9567</v>
      </c>
      <c r="P299" t="s">
        <v>831</v>
      </c>
    </row>
    <row r="300" spans="1:16" x14ac:dyDescent="0.25">
      <c r="A300" t="s">
        <v>2610</v>
      </c>
      <c r="B300" t="s">
        <v>520</v>
      </c>
      <c r="C300" t="s">
        <v>265</v>
      </c>
      <c r="D300" t="s">
        <v>832</v>
      </c>
      <c r="E300" t="s">
        <v>93</v>
      </c>
      <c r="F300">
        <v>40700</v>
      </c>
      <c r="G300" t="s">
        <v>911</v>
      </c>
      <c r="I300" t="s">
        <v>861</v>
      </c>
      <c r="J300">
        <v>2026</v>
      </c>
      <c r="K300">
        <v>7</v>
      </c>
      <c r="L300" t="s">
        <v>94</v>
      </c>
      <c r="M300" s="108">
        <v>191</v>
      </c>
      <c r="N300" s="108">
        <v>1</v>
      </c>
      <c r="O300" s="108">
        <v>191</v>
      </c>
      <c r="P300" t="s">
        <v>831</v>
      </c>
    </row>
    <row r="301" spans="1:16" x14ac:dyDescent="0.25">
      <c r="A301" t="s">
        <v>2610</v>
      </c>
      <c r="B301" t="s">
        <v>520</v>
      </c>
      <c r="C301" t="s">
        <v>265</v>
      </c>
      <c r="D301" t="s">
        <v>832</v>
      </c>
      <c r="E301" t="s">
        <v>93</v>
      </c>
      <c r="F301">
        <v>40700</v>
      </c>
      <c r="G301" t="s">
        <v>911</v>
      </c>
      <c r="I301" t="s">
        <v>862</v>
      </c>
      <c r="J301">
        <v>2026</v>
      </c>
      <c r="K301">
        <v>7</v>
      </c>
      <c r="L301" t="s">
        <v>94</v>
      </c>
      <c r="M301" s="108">
        <v>517</v>
      </c>
      <c r="N301" s="108">
        <v>1</v>
      </c>
      <c r="O301" s="108">
        <v>517</v>
      </c>
      <c r="P301" t="s">
        <v>831</v>
      </c>
    </row>
    <row r="302" spans="1:16" x14ac:dyDescent="0.25">
      <c r="A302" t="s">
        <v>2610</v>
      </c>
      <c r="B302" t="s">
        <v>520</v>
      </c>
      <c r="C302" t="s">
        <v>265</v>
      </c>
      <c r="D302" t="s">
        <v>832</v>
      </c>
      <c r="E302" t="s">
        <v>93</v>
      </c>
      <c r="F302">
        <v>40700</v>
      </c>
      <c r="G302" t="s">
        <v>911</v>
      </c>
      <c r="I302" t="s">
        <v>847</v>
      </c>
      <c r="J302">
        <v>2026</v>
      </c>
      <c r="K302">
        <v>7</v>
      </c>
      <c r="L302" t="s">
        <v>94</v>
      </c>
      <c r="M302" s="108">
        <v>139</v>
      </c>
      <c r="N302" s="108">
        <v>1</v>
      </c>
      <c r="O302" s="108">
        <v>139</v>
      </c>
      <c r="P302" t="s">
        <v>831</v>
      </c>
    </row>
    <row r="303" spans="1:16" x14ac:dyDescent="0.25">
      <c r="A303" t="s">
        <v>2610</v>
      </c>
      <c r="B303" t="s">
        <v>290</v>
      </c>
      <c r="C303" t="s">
        <v>265</v>
      </c>
      <c r="D303" t="s">
        <v>832</v>
      </c>
      <c r="E303" t="s">
        <v>93</v>
      </c>
      <c r="F303">
        <v>40700</v>
      </c>
      <c r="G303" t="s">
        <v>911</v>
      </c>
      <c r="I303" t="s">
        <v>849</v>
      </c>
      <c r="J303">
        <v>2026</v>
      </c>
      <c r="K303">
        <v>7</v>
      </c>
      <c r="L303" t="s">
        <v>94</v>
      </c>
      <c r="M303" s="108">
        <v>100</v>
      </c>
      <c r="N303" s="108">
        <v>1</v>
      </c>
      <c r="O303" s="108">
        <v>100</v>
      </c>
      <c r="P303" t="s">
        <v>831</v>
      </c>
    </row>
    <row r="304" spans="1:16" x14ac:dyDescent="0.25">
      <c r="A304" t="s">
        <v>2610</v>
      </c>
      <c r="B304" t="s">
        <v>290</v>
      </c>
      <c r="C304" t="s">
        <v>265</v>
      </c>
      <c r="D304" t="s">
        <v>832</v>
      </c>
      <c r="E304" t="s">
        <v>93</v>
      </c>
      <c r="F304">
        <v>40700</v>
      </c>
      <c r="G304" t="s">
        <v>911</v>
      </c>
      <c r="I304" t="s">
        <v>846</v>
      </c>
      <c r="J304">
        <v>2026</v>
      </c>
      <c r="K304">
        <v>7</v>
      </c>
      <c r="L304" t="s">
        <v>94</v>
      </c>
      <c r="M304" s="108">
        <v>152</v>
      </c>
      <c r="N304" s="108">
        <v>1</v>
      </c>
      <c r="O304" s="108">
        <v>152</v>
      </c>
      <c r="P304" t="s">
        <v>831</v>
      </c>
    </row>
    <row r="305" spans="1:16" x14ac:dyDescent="0.25">
      <c r="A305" t="s">
        <v>2610</v>
      </c>
      <c r="B305" t="s">
        <v>290</v>
      </c>
      <c r="C305" t="s">
        <v>265</v>
      </c>
      <c r="D305" t="s">
        <v>832</v>
      </c>
      <c r="E305" t="s">
        <v>93</v>
      </c>
      <c r="F305">
        <v>40700</v>
      </c>
      <c r="G305" t="s">
        <v>911</v>
      </c>
      <c r="I305" t="s">
        <v>840</v>
      </c>
      <c r="J305">
        <v>2026</v>
      </c>
      <c r="K305">
        <v>7</v>
      </c>
      <c r="L305" t="s">
        <v>94</v>
      </c>
      <c r="M305" s="108">
        <v>305</v>
      </c>
      <c r="N305" s="108">
        <v>1</v>
      </c>
      <c r="O305" s="108">
        <v>305</v>
      </c>
      <c r="P305" t="s">
        <v>831</v>
      </c>
    </row>
    <row r="306" spans="1:16" x14ac:dyDescent="0.25">
      <c r="A306" t="s">
        <v>2610</v>
      </c>
      <c r="B306" t="s">
        <v>290</v>
      </c>
      <c r="C306" t="s">
        <v>265</v>
      </c>
      <c r="D306" t="s">
        <v>832</v>
      </c>
      <c r="E306" t="s">
        <v>93</v>
      </c>
      <c r="F306">
        <v>40700</v>
      </c>
      <c r="G306" t="s">
        <v>911</v>
      </c>
      <c r="I306" t="s">
        <v>680</v>
      </c>
      <c r="J306">
        <v>2026</v>
      </c>
      <c r="K306">
        <v>7</v>
      </c>
      <c r="L306" t="s">
        <v>94</v>
      </c>
      <c r="M306" s="108">
        <v>59</v>
      </c>
      <c r="N306" s="108">
        <v>1</v>
      </c>
      <c r="O306" s="108">
        <v>59</v>
      </c>
      <c r="P306" t="s">
        <v>831</v>
      </c>
    </row>
    <row r="307" spans="1:16" x14ac:dyDescent="0.25">
      <c r="A307" t="s">
        <v>2610</v>
      </c>
      <c r="B307" t="s">
        <v>290</v>
      </c>
      <c r="C307" t="s">
        <v>265</v>
      </c>
      <c r="D307" t="s">
        <v>832</v>
      </c>
      <c r="E307" t="s">
        <v>102</v>
      </c>
      <c r="F307">
        <v>40700</v>
      </c>
      <c r="G307" t="s">
        <v>911</v>
      </c>
      <c r="I307" t="s">
        <v>186</v>
      </c>
      <c r="J307">
        <v>2026</v>
      </c>
      <c r="K307">
        <v>7</v>
      </c>
      <c r="L307" t="s">
        <v>94</v>
      </c>
      <c r="M307" s="108">
        <v>5189</v>
      </c>
      <c r="N307" s="108">
        <v>1</v>
      </c>
      <c r="O307" s="108">
        <v>5189</v>
      </c>
      <c r="P307" t="s">
        <v>831</v>
      </c>
    </row>
    <row r="308" spans="1:16" x14ac:dyDescent="0.25">
      <c r="A308" t="s">
        <v>2610</v>
      </c>
      <c r="B308" t="s">
        <v>290</v>
      </c>
      <c r="C308" t="s">
        <v>265</v>
      </c>
      <c r="D308" t="s">
        <v>832</v>
      </c>
      <c r="E308" t="s">
        <v>93</v>
      </c>
      <c r="F308">
        <v>40700</v>
      </c>
      <c r="G308" t="s">
        <v>911</v>
      </c>
      <c r="I308" t="s">
        <v>169</v>
      </c>
      <c r="J308">
        <v>2026</v>
      </c>
      <c r="K308">
        <v>7</v>
      </c>
      <c r="L308" t="s">
        <v>94</v>
      </c>
      <c r="M308" s="108">
        <v>640</v>
      </c>
      <c r="N308" s="108">
        <v>1</v>
      </c>
      <c r="O308" s="108">
        <v>640</v>
      </c>
      <c r="P308" t="s">
        <v>831</v>
      </c>
    </row>
    <row r="309" spans="1:16" x14ac:dyDescent="0.25">
      <c r="A309" t="s">
        <v>2610</v>
      </c>
      <c r="B309" t="s">
        <v>290</v>
      </c>
      <c r="C309" t="s">
        <v>265</v>
      </c>
      <c r="D309" t="s">
        <v>832</v>
      </c>
      <c r="E309" t="s">
        <v>101</v>
      </c>
      <c r="F309">
        <v>40700</v>
      </c>
      <c r="G309" t="s">
        <v>911</v>
      </c>
      <c r="I309" t="s">
        <v>269</v>
      </c>
      <c r="J309">
        <v>2026</v>
      </c>
      <c r="K309">
        <v>7</v>
      </c>
      <c r="L309" t="s">
        <v>94</v>
      </c>
      <c r="M309" s="108">
        <v>4310</v>
      </c>
      <c r="N309" s="108">
        <v>1</v>
      </c>
      <c r="O309" s="108">
        <v>4310</v>
      </c>
      <c r="P309" t="s">
        <v>831</v>
      </c>
    </row>
    <row r="310" spans="1:16" x14ac:dyDescent="0.25">
      <c r="A310" t="s">
        <v>2610</v>
      </c>
      <c r="B310" t="s">
        <v>290</v>
      </c>
      <c r="C310" t="s">
        <v>265</v>
      </c>
      <c r="D310" t="s">
        <v>832</v>
      </c>
      <c r="E310" t="s">
        <v>93</v>
      </c>
      <c r="F310">
        <v>40700</v>
      </c>
      <c r="G310" t="s">
        <v>911</v>
      </c>
      <c r="I310" t="s">
        <v>861</v>
      </c>
      <c r="J310">
        <v>2026</v>
      </c>
      <c r="K310">
        <v>7</v>
      </c>
      <c r="L310" t="s">
        <v>94</v>
      </c>
      <c r="M310" s="108">
        <v>383</v>
      </c>
      <c r="N310" s="108">
        <v>1</v>
      </c>
      <c r="O310" s="108">
        <v>383</v>
      </c>
      <c r="P310" t="s">
        <v>831</v>
      </c>
    </row>
    <row r="311" spans="1:16" x14ac:dyDescent="0.25">
      <c r="A311" t="s">
        <v>2610</v>
      </c>
      <c r="B311" t="s">
        <v>290</v>
      </c>
      <c r="C311" t="s">
        <v>265</v>
      </c>
      <c r="D311" t="s">
        <v>832</v>
      </c>
      <c r="E311" t="s">
        <v>93</v>
      </c>
      <c r="F311">
        <v>40700</v>
      </c>
      <c r="G311" t="s">
        <v>911</v>
      </c>
      <c r="I311" t="s">
        <v>862</v>
      </c>
      <c r="J311">
        <v>2026</v>
      </c>
      <c r="K311">
        <v>7</v>
      </c>
      <c r="L311" t="s">
        <v>94</v>
      </c>
      <c r="M311" s="108">
        <v>287</v>
      </c>
      <c r="N311" s="108">
        <v>1</v>
      </c>
      <c r="O311" s="108">
        <v>287</v>
      </c>
      <c r="P311" t="s">
        <v>831</v>
      </c>
    </row>
    <row r="312" spans="1:16" x14ac:dyDescent="0.25">
      <c r="A312" t="s">
        <v>2610</v>
      </c>
      <c r="B312" t="s">
        <v>290</v>
      </c>
      <c r="C312" t="s">
        <v>265</v>
      </c>
      <c r="D312" t="s">
        <v>832</v>
      </c>
      <c r="E312" t="s">
        <v>93</v>
      </c>
      <c r="F312">
        <v>40700</v>
      </c>
      <c r="G312" t="s">
        <v>911</v>
      </c>
      <c r="I312" t="s">
        <v>847</v>
      </c>
      <c r="J312">
        <v>2026</v>
      </c>
      <c r="K312">
        <v>7</v>
      </c>
      <c r="L312" t="s">
        <v>94</v>
      </c>
      <c r="M312" s="108">
        <v>244</v>
      </c>
      <c r="N312" s="108">
        <v>1</v>
      </c>
      <c r="O312" s="108">
        <v>244</v>
      </c>
      <c r="P312" t="s">
        <v>831</v>
      </c>
    </row>
    <row r="313" spans="1:16" x14ac:dyDescent="0.25">
      <c r="A313" t="s">
        <v>2610</v>
      </c>
      <c r="B313" t="s">
        <v>873</v>
      </c>
      <c r="C313" t="s">
        <v>265</v>
      </c>
      <c r="D313" t="s">
        <v>832</v>
      </c>
      <c r="E313" t="s">
        <v>93</v>
      </c>
      <c r="F313">
        <v>40700</v>
      </c>
      <c r="G313" t="s">
        <v>911</v>
      </c>
      <c r="I313" t="s">
        <v>851</v>
      </c>
      <c r="J313">
        <v>2026</v>
      </c>
      <c r="K313">
        <v>7</v>
      </c>
      <c r="L313" t="s">
        <v>94</v>
      </c>
      <c r="M313" s="108">
        <v>1462</v>
      </c>
      <c r="N313" s="108">
        <v>1</v>
      </c>
      <c r="O313" s="108">
        <v>1462</v>
      </c>
      <c r="P313" t="s">
        <v>831</v>
      </c>
    </row>
    <row r="314" spans="1:16" x14ac:dyDescent="0.25">
      <c r="A314" t="s">
        <v>2610</v>
      </c>
      <c r="B314" t="s">
        <v>873</v>
      </c>
      <c r="C314" t="s">
        <v>265</v>
      </c>
      <c r="D314" t="s">
        <v>832</v>
      </c>
      <c r="E314" t="s">
        <v>93</v>
      </c>
      <c r="F314">
        <v>40700</v>
      </c>
      <c r="G314" t="s">
        <v>911</v>
      </c>
      <c r="I314" t="s">
        <v>852</v>
      </c>
      <c r="J314">
        <v>2026</v>
      </c>
      <c r="K314">
        <v>7</v>
      </c>
      <c r="L314" t="s">
        <v>94</v>
      </c>
      <c r="M314" s="108">
        <v>781</v>
      </c>
      <c r="N314" s="108">
        <v>1</v>
      </c>
      <c r="O314" s="108">
        <v>781</v>
      </c>
      <c r="P314" t="s">
        <v>831</v>
      </c>
    </row>
    <row r="315" spans="1:16" x14ac:dyDescent="0.25">
      <c r="A315" t="s">
        <v>2610</v>
      </c>
      <c r="B315" t="s">
        <v>873</v>
      </c>
      <c r="C315" t="s">
        <v>265</v>
      </c>
      <c r="D315" t="s">
        <v>832</v>
      </c>
      <c r="E315" t="s">
        <v>93</v>
      </c>
      <c r="F315">
        <v>40700</v>
      </c>
      <c r="G315" t="s">
        <v>911</v>
      </c>
      <c r="I315" t="s">
        <v>849</v>
      </c>
      <c r="J315">
        <v>2026</v>
      </c>
      <c r="K315">
        <v>7</v>
      </c>
      <c r="L315" t="s">
        <v>94</v>
      </c>
      <c r="M315" s="108">
        <v>200</v>
      </c>
      <c r="N315" s="108">
        <v>1</v>
      </c>
      <c r="O315" s="108">
        <v>200</v>
      </c>
      <c r="P315" t="s">
        <v>831</v>
      </c>
    </row>
    <row r="316" spans="1:16" x14ac:dyDescent="0.25">
      <c r="A316" t="s">
        <v>2610</v>
      </c>
      <c r="B316" t="s">
        <v>873</v>
      </c>
      <c r="C316" t="s">
        <v>265</v>
      </c>
      <c r="D316" t="s">
        <v>832</v>
      </c>
      <c r="E316" t="s">
        <v>93</v>
      </c>
      <c r="F316">
        <v>40700</v>
      </c>
      <c r="G316" t="s">
        <v>911</v>
      </c>
      <c r="I316" t="s">
        <v>846</v>
      </c>
      <c r="J316">
        <v>2026</v>
      </c>
      <c r="K316">
        <v>7</v>
      </c>
      <c r="L316" t="s">
        <v>94</v>
      </c>
      <c r="M316" s="108">
        <v>446</v>
      </c>
      <c r="N316" s="108">
        <v>1</v>
      </c>
      <c r="O316" s="108">
        <v>446</v>
      </c>
      <c r="P316" t="s">
        <v>831</v>
      </c>
    </row>
    <row r="317" spans="1:16" x14ac:dyDescent="0.25">
      <c r="A317" t="s">
        <v>2610</v>
      </c>
      <c r="B317" t="s">
        <v>873</v>
      </c>
      <c r="C317" t="s">
        <v>265</v>
      </c>
      <c r="D317" t="s">
        <v>832</v>
      </c>
      <c r="E317" t="s">
        <v>93</v>
      </c>
      <c r="F317">
        <v>40700</v>
      </c>
      <c r="G317" t="s">
        <v>911</v>
      </c>
      <c r="I317" t="s">
        <v>840</v>
      </c>
      <c r="J317">
        <v>2026</v>
      </c>
      <c r="K317">
        <v>7</v>
      </c>
      <c r="L317" t="s">
        <v>94</v>
      </c>
      <c r="M317" s="108">
        <v>609</v>
      </c>
      <c r="N317" s="108">
        <v>1</v>
      </c>
      <c r="O317" s="108">
        <v>609</v>
      </c>
      <c r="P317" t="s">
        <v>831</v>
      </c>
    </row>
    <row r="318" spans="1:16" x14ac:dyDescent="0.25">
      <c r="A318" t="s">
        <v>2610</v>
      </c>
      <c r="B318" t="s">
        <v>873</v>
      </c>
      <c r="C318" t="s">
        <v>265</v>
      </c>
      <c r="D318" t="s">
        <v>832</v>
      </c>
      <c r="E318" t="s">
        <v>102</v>
      </c>
      <c r="F318">
        <v>40700</v>
      </c>
      <c r="G318" t="s">
        <v>911</v>
      </c>
      <c r="I318" t="s">
        <v>186</v>
      </c>
      <c r="J318">
        <v>2026</v>
      </c>
      <c r="K318">
        <v>7</v>
      </c>
      <c r="L318" t="s">
        <v>94</v>
      </c>
      <c r="M318" s="108">
        <v>16949</v>
      </c>
      <c r="N318" s="108">
        <v>1</v>
      </c>
      <c r="O318" s="108">
        <v>16949</v>
      </c>
      <c r="P318" t="s">
        <v>831</v>
      </c>
    </row>
    <row r="319" spans="1:16" x14ac:dyDescent="0.25">
      <c r="A319" t="s">
        <v>2610</v>
      </c>
      <c r="B319" t="s">
        <v>873</v>
      </c>
      <c r="C319" t="s">
        <v>265</v>
      </c>
      <c r="D319" t="s">
        <v>832</v>
      </c>
      <c r="E319" t="s">
        <v>101</v>
      </c>
      <c r="F319">
        <v>40700</v>
      </c>
      <c r="G319" t="s">
        <v>911</v>
      </c>
      <c r="I319" t="s">
        <v>269</v>
      </c>
      <c r="J319">
        <v>2026</v>
      </c>
      <c r="K319">
        <v>7</v>
      </c>
      <c r="L319" t="s">
        <v>94</v>
      </c>
      <c r="M319" s="108">
        <v>13316</v>
      </c>
      <c r="N319" s="108">
        <v>1</v>
      </c>
      <c r="O319" s="108">
        <v>13316</v>
      </c>
      <c r="P319" t="s">
        <v>831</v>
      </c>
    </row>
    <row r="320" spans="1:16" x14ac:dyDescent="0.25">
      <c r="A320" t="s">
        <v>2610</v>
      </c>
      <c r="B320" t="s">
        <v>873</v>
      </c>
      <c r="C320" t="s">
        <v>265</v>
      </c>
      <c r="D320" t="s">
        <v>832</v>
      </c>
      <c r="E320" t="s">
        <v>93</v>
      </c>
      <c r="F320">
        <v>40700</v>
      </c>
      <c r="G320" t="s">
        <v>911</v>
      </c>
      <c r="I320" t="s">
        <v>850</v>
      </c>
      <c r="J320">
        <v>2026</v>
      </c>
      <c r="K320">
        <v>7</v>
      </c>
      <c r="L320" t="s">
        <v>94</v>
      </c>
      <c r="M320" s="108">
        <v>2489</v>
      </c>
      <c r="N320" s="108">
        <v>1</v>
      </c>
      <c r="O320" s="108">
        <v>2489</v>
      </c>
      <c r="P320" t="s">
        <v>831</v>
      </c>
    </row>
    <row r="321" spans="1:16" x14ac:dyDescent="0.25">
      <c r="A321" t="s">
        <v>2610</v>
      </c>
      <c r="B321" t="s">
        <v>873</v>
      </c>
      <c r="C321" t="s">
        <v>265</v>
      </c>
      <c r="D321" t="s">
        <v>832</v>
      </c>
      <c r="E321" t="s">
        <v>93</v>
      </c>
      <c r="F321">
        <v>40700</v>
      </c>
      <c r="G321" t="s">
        <v>911</v>
      </c>
      <c r="I321" t="s">
        <v>862</v>
      </c>
      <c r="J321">
        <v>2026</v>
      </c>
      <c r="K321">
        <v>7</v>
      </c>
      <c r="L321" t="s">
        <v>94</v>
      </c>
      <c r="M321" s="108">
        <v>230</v>
      </c>
      <c r="N321" s="108">
        <v>1</v>
      </c>
      <c r="O321" s="108">
        <v>230</v>
      </c>
      <c r="P321" t="s">
        <v>831</v>
      </c>
    </row>
    <row r="322" spans="1:16" x14ac:dyDescent="0.25">
      <c r="A322" t="s">
        <v>2610</v>
      </c>
      <c r="B322" t="s">
        <v>873</v>
      </c>
      <c r="C322" t="s">
        <v>265</v>
      </c>
      <c r="D322" t="s">
        <v>832</v>
      </c>
      <c r="E322" t="s">
        <v>93</v>
      </c>
      <c r="F322">
        <v>40700</v>
      </c>
      <c r="G322" t="s">
        <v>911</v>
      </c>
      <c r="I322" t="s">
        <v>847</v>
      </c>
      <c r="J322">
        <v>2026</v>
      </c>
      <c r="K322">
        <v>7</v>
      </c>
      <c r="L322" t="s">
        <v>94</v>
      </c>
      <c r="M322" s="108">
        <v>557</v>
      </c>
      <c r="N322" s="108">
        <v>1</v>
      </c>
      <c r="O322" s="108">
        <v>557</v>
      </c>
      <c r="P322" t="s">
        <v>831</v>
      </c>
    </row>
    <row r="323" spans="1:16" x14ac:dyDescent="0.25">
      <c r="A323" t="s">
        <v>2610</v>
      </c>
      <c r="B323" t="s">
        <v>874</v>
      </c>
      <c r="C323" t="s">
        <v>265</v>
      </c>
      <c r="D323" t="s">
        <v>832</v>
      </c>
      <c r="E323" t="s">
        <v>93</v>
      </c>
      <c r="F323">
        <v>40700</v>
      </c>
      <c r="G323" t="s">
        <v>911</v>
      </c>
      <c r="I323" t="s">
        <v>851</v>
      </c>
      <c r="J323">
        <v>2026</v>
      </c>
      <c r="K323">
        <v>7</v>
      </c>
      <c r="L323" t="s">
        <v>94</v>
      </c>
      <c r="M323" s="108">
        <v>1553</v>
      </c>
      <c r="N323" s="108">
        <v>1</v>
      </c>
      <c r="O323" s="108">
        <v>1553</v>
      </c>
      <c r="P323" t="s">
        <v>831</v>
      </c>
    </row>
    <row r="324" spans="1:16" x14ac:dyDescent="0.25">
      <c r="A324" t="s">
        <v>2610</v>
      </c>
      <c r="B324" t="s">
        <v>874</v>
      </c>
      <c r="C324" t="s">
        <v>265</v>
      </c>
      <c r="D324" t="s">
        <v>832</v>
      </c>
      <c r="E324" t="s">
        <v>93</v>
      </c>
      <c r="F324">
        <v>40700</v>
      </c>
      <c r="G324" t="s">
        <v>911</v>
      </c>
      <c r="I324" t="s">
        <v>846</v>
      </c>
      <c r="J324">
        <v>2026</v>
      </c>
      <c r="K324">
        <v>7</v>
      </c>
      <c r="L324" t="s">
        <v>94</v>
      </c>
      <c r="M324" s="108">
        <v>370</v>
      </c>
      <c r="N324" s="108">
        <v>1</v>
      </c>
      <c r="O324" s="108">
        <v>370</v>
      </c>
      <c r="P324" t="s">
        <v>831</v>
      </c>
    </row>
    <row r="325" spans="1:16" x14ac:dyDescent="0.25">
      <c r="A325" t="s">
        <v>2610</v>
      </c>
      <c r="B325" t="s">
        <v>874</v>
      </c>
      <c r="C325" t="s">
        <v>265</v>
      </c>
      <c r="D325" t="s">
        <v>832</v>
      </c>
      <c r="E325" t="s">
        <v>102</v>
      </c>
      <c r="F325">
        <v>40700</v>
      </c>
      <c r="G325" t="s">
        <v>911</v>
      </c>
      <c r="I325" t="s">
        <v>186</v>
      </c>
      <c r="J325">
        <v>2026</v>
      </c>
      <c r="K325">
        <v>7</v>
      </c>
      <c r="L325" t="s">
        <v>94</v>
      </c>
      <c r="M325" s="108">
        <v>16621</v>
      </c>
      <c r="N325" s="108">
        <v>1</v>
      </c>
      <c r="O325" s="108">
        <v>16621</v>
      </c>
      <c r="P325" t="s">
        <v>831</v>
      </c>
    </row>
    <row r="326" spans="1:16" x14ac:dyDescent="0.25">
      <c r="A326" t="s">
        <v>2610</v>
      </c>
      <c r="B326" t="s">
        <v>874</v>
      </c>
      <c r="C326" t="s">
        <v>265</v>
      </c>
      <c r="D326" t="s">
        <v>832</v>
      </c>
      <c r="E326" t="s">
        <v>93</v>
      </c>
      <c r="F326">
        <v>40700</v>
      </c>
      <c r="G326" t="s">
        <v>911</v>
      </c>
      <c r="I326" t="s">
        <v>847</v>
      </c>
      <c r="J326">
        <v>2026</v>
      </c>
      <c r="K326">
        <v>7</v>
      </c>
      <c r="L326" t="s">
        <v>94</v>
      </c>
      <c r="M326" s="108">
        <v>592</v>
      </c>
      <c r="N326" s="108">
        <v>1</v>
      </c>
      <c r="O326" s="108">
        <v>592</v>
      </c>
      <c r="P326" t="s">
        <v>831</v>
      </c>
    </row>
    <row r="327" spans="1:16" x14ac:dyDescent="0.25">
      <c r="A327" t="s">
        <v>2610</v>
      </c>
      <c r="B327" t="s">
        <v>3122</v>
      </c>
      <c r="C327" t="s">
        <v>265</v>
      </c>
      <c r="D327" t="s">
        <v>832</v>
      </c>
      <c r="E327" t="s">
        <v>93</v>
      </c>
      <c r="F327">
        <v>40700</v>
      </c>
      <c r="G327" t="s">
        <v>911</v>
      </c>
      <c r="I327" t="s">
        <v>849</v>
      </c>
      <c r="J327">
        <v>2026</v>
      </c>
      <c r="K327">
        <v>7</v>
      </c>
      <c r="L327" t="s">
        <v>94</v>
      </c>
      <c r="M327" s="108">
        <v>100</v>
      </c>
      <c r="N327" s="108">
        <v>1</v>
      </c>
      <c r="O327" s="108">
        <v>100</v>
      </c>
      <c r="P327" t="s">
        <v>831</v>
      </c>
    </row>
    <row r="328" spans="1:16" x14ac:dyDescent="0.25">
      <c r="A328" t="s">
        <v>2610</v>
      </c>
      <c r="B328" t="s">
        <v>3122</v>
      </c>
      <c r="C328" t="s">
        <v>265</v>
      </c>
      <c r="D328" t="s">
        <v>832</v>
      </c>
      <c r="E328" t="s">
        <v>93</v>
      </c>
      <c r="F328">
        <v>40700</v>
      </c>
      <c r="G328" t="s">
        <v>911</v>
      </c>
      <c r="I328" t="s">
        <v>861</v>
      </c>
      <c r="J328">
        <v>2026</v>
      </c>
      <c r="K328">
        <v>7</v>
      </c>
      <c r="L328" t="s">
        <v>94</v>
      </c>
      <c r="M328" s="108">
        <v>191</v>
      </c>
      <c r="N328" s="108">
        <v>1</v>
      </c>
      <c r="O328" s="108">
        <v>191</v>
      </c>
      <c r="P328" t="s">
        <v>831</v>
      </c>
    </row>
    <row r="329" spans="1:16" x14ac:dyDescent="0.25">
      <c r="A329" t="s">
        <v>2610</v>
      </c>
      <c r="B329" t="s">
        <v>3122</v>
      </c>
      <c r="C329" t="s">
        <v>265</v>
      </c>
      <c r="D329" t="s">
        <v>832</v>
      </c>
      <c r="E329" t="s">
        <v>93</v>
      </c>
      <c r="F329">
        <v>40700</v>
      </c>
      <c r="G329" t="s">
        <v>911</v>
      </c>
      <c r="I329" t="s">
        <v>862</v>
      </c>
      <c r="J329">
        <v>2026</v>
      </c>
      <c r="K329">
        <v>7</v>
      </c>
      <c r="L329" t="s">
        <v>94</v>
      </c>
      <c r="M329" s="108">
        <v>172</v>
      </c>
      <c r="N329" s="108">
        <v>1</v>
      </c>
      <c r="O329" s="108">
        <v>172</v>
      </c>
      <c r="P329" t="s">
        <v>831</v>
      </c>
    </row>
    <row r="330" spans="1:16" x14ac:dyDescent="0.25">
      <c r="A330" t="s">
        <v>500</v>
      </c>
      <c r="B330" t="s">
        <v>875</v>
      </c>
      <c r="C330" t="s">
        <v>500</v>
      </c>
      <c r="D330" t="s">
        <v>832</v>
      </c>
      <c r="E330" t="s">
        <v>102</v>
      </c>
      <c r="F330">
        <v>40700</v>
      </c>
      <c r="G330" t="s">
        <v>911</v>
      </c>
      <c r="I330" t="s">
        <v>125</v>
      </c>
      <c r="J330">
        <v>2026</v>
      </c>
      <c r="K330">
        <v>7</v>
      </c>
      <c r="L330" t="s">
        <v>94</v>
      </c>
      <c r="M330" s="108">
        <v>589</v>
      </c>
      <c r="N330" s="108">
        <v>1</v>
      </c>
      <c r="O330" s="108">
        <v>589</v>
      </c>
      <c r="P330" t="s">
        <v>831</v>
      </c>
    </row>
    <row r="331" spans="1:16" x14ac:dyDescent="0.25">
      <c r="A331" t="s">
        <v>500</v>
      </c>
      <c r="B331" t="s">
        <v>875</v>
      </c>
      <c r="C331" t="s">
        <v>500</v>
      </c>
      <c r="D331" t="s">
        <v>832</v>
      </c>
      <c r="E331" t="s">
        <v>105</v>
      </c>
      <c r="F331">
        <v>40700</v>
      </c>
      <c r="G331" t="s">
        <v>911</v>
      </c>
      <c r="I331" t="s">
        <v>111</v>
      </c>
      <c r="J331">
        <v>2026</v>
      </c>
      <c r="K331">
        <v>7</v>
      </c>
      <c r="L331" t="s">
        <v>94</v>
      </c>
      <c r="M331" s="108">
        <v>311</v>
      </c>
      <c r="N331" s="108">
        <v>1</v>
      </c>
      <c r="O331" s="108">
        <v>311</v>
      </c>
      <c r="P331" t="s">
        <v>831</v>
      </c>
    </row>
    <row r="332" spans="1:16" x14ac:dyDescent="0.25">
      <c r="A332" t="s">
        <v>2392</v>
      </c>
      <c r="B332" t="s">
        <v>122</v>
      </c>
      <c r="C332" t="s">
        <v>107</v>
      </c>
      <c r="D332" t="s">
        <v>832</v>
      </c>
      <c r="E332" t="s">
        <v>102</v>
      </c>
      <c r="F332">
        <v>40700</v>
      </c>
      <c r="G332" t="s">
        <v>911</v>
      </c>
      <c r="I332" t="s">
        <v>125</v>
      </c>
      <c r="J332">
        <v>2026</v>
      </c>
      <c r="K332">
        <v>7</v>
      </c>
      <c r="L332" t="s">
        <v>94</v>
      </c>
      <c r="M332" s="108">
        <v>307</v>
      </c>
      <c r="N332" s="108">
        <v>1</v>
      </c>
      <c r="O332" s="108">
        <v>307</v>
      </c>
      <c r="P332" t="s">
        <v>831</v>
      </c>
    </row>
    <row r="333" spans="1:16" x14ac:dyDescent="0.25">
      <c r="A333" t="s">
        <v>2392</v>
      </c>
      <c r="B333" t="s">
        <v>122</v>
      </c>
      <c r="C333" t="s">
        <v>107</v>
      </c>
      <c r="D333" t="s">
        <v>832</v>
      </c>
      <c r="E333" t="s">
        <v>105</v>
      </c>
      <c r="F333">
        <v>40700</v>
      </c>
      <c r="G333" t="s">
        <v>911</v>
      </c>
      <c r="I333" t="s">
        <v>111</v>
      </c>
      <c r="J333">
        <v>2026</v>
      </c>
      <c r="K333">
        <v>7</v>
      </c>
      <c r="L333" t="s">
        <v>94</v>
      </c>
      <c r="M333" s="108">
        <v>524</v>
      </c>
      <c r="N333" s="108">
        <v>1</v>
      </c>
      <c r="O333" s="108">
        <v>524</v>
      </c>
      <c r="P333" t="s">
        <v>831</v>
      </c>
    </row>
    <row r="334" spans="1:16" x14ac:dyDescent="0.25">
      <c r="A334" t="s">
        <v>2392</v>
      </c>
      <c r="B334" t="s">
        <v>123</v>
      </c>
      <c r="C334" t="s">
        <v>107</v>
      </c>
      <c r="D334" t="s">
        <v>832</v>
      </c>
      <c r="E334" t="s">
        <v>105</v>
      </c>
      <c r="F334">
        <v>40700</v>
      </c>
      <c r="G334" t="s">
        <v>911</v>
      </c>
      <c r="I334" t="s">
        <v>111</v>
      </c>
      <c r="J334">
        <v>2026</v>
      </c>
      <c r="K334">
        <v>7</v>
      </c>
      <c r="L334" t="s">
        <v>94</v>
      </c>
      <c r="M334" s="108">
        <v>175</v>
      </c>
      <c r="N334" s="108">
        <v>1</v>
      </c>
      <c r="O334" s="108">
        <v>175</v>
      </c>
      <c r="P334" t="s">
        <v>831</v>
      </c>
    </row>
    <row r="335" spans="1:16" x14ac:dyDescent="0.25">
      <c r="A335" t="s">
        <v>2392</v>
      </c>
      <c r="B335" t="s">
        <v>877</v>
      </c>
      <c r="C335" t="s">
        <v>107</v>
      </c>
      <c r="D335" t="s">
        <v>832</v>
      </c>
      <c r="E335" t="s">
        <v>102</v>
      </c>
      <c r="F335">
        <v>40700</v>
      </c>
      <c r="G335" t="s">
        <v>911</v>
      </c>
      <c r="I335" t="s">
        <v>125</v>
      </c>
      <c r="J335">
        <v>2026</v>
      </c>
      <c r="K335">
        <v>7</v>
      </c>
      <c r="L335" t="s">
        <v>94</v>
      </c>
      <c r="M335" s="108">
        <v>307</v>
      </c>
      <c r="N335" s="108">
        <v>1</v>
      </c>
      <c r="O335" s="108">
        <v>307</v>
      </c>
      <c r="P335" t="s">
        <v>831</v>
      </c>
    </row>
    <row r="336" spans="1:16" x14ac:dyDescent="0.25">
      <c r="A336" t="s">
        <v>2392</v>
      </c>
      <c r="B336" t="s">
        <v>877</v>
      </c>
      <c r="C336" t="s">
        <v>107</v>
      </c>
      <c r="D336" t="s">
        <v>832</v>
      </c>
      <c r="E336" t="s">
        <v>104</v>
      </c>
      <c r="F336">
        <v>40700</v>
      </c>
      <c r="G336" t="s">
        <v>911</v>
      </c>
      <c r="I336" t="s">
        <v>118</v>
      </c>
      <c r="J336">
        <v>2026</v>
      </c>
      <c r="K336">
        <v>7</v>
      </c>
      <c r="L336" t="s">
        <v>94</v>
      </c>
      <c r="M336" s="108">
        <v>102</v>
      </c>
      <c r="N336" s="108">
        <v>1</v>
      </c>
      <c r="O336" s="108">
        <v>102</v>
      </c>
      <c r="P336" t="s">
        <v>831</v>
      </c>
    </row>
    <row r="337" spans="1:16" x14ac:dyDescent="0.25">
      <c r="A337" t="s">
        <v>2392</v>
      </c>
      <c r="B337" t="s">
        <v>877</v>
      </c>
      <c r="C337" t="s">
        <v>107</v>
      </c>
      <c r="D337" t="s">
        <v>832</v>
      </c>
      <c r="E337" t="s">
        <v>104</v>
      </c>
      <c r="F337">
        <v>40700</v>
      </c>
      <c r="G337" t="s">
        <v>911</v>
      </c>
      <c r="I337" t="s">
        <v>120</v>
      </c>
      <c r="J337">
        <v>2026</v>
      </c>
      <c r="K337">
        <v>7</v>
      </c>
      <c r="L337" t="s">
        <v>94</v>
      </c>
      <c r="M337" s="108">
        <v>267</v>
      </c>
      <c r="N337" s="108">
        <v>1</v>
      </c>
      <c r="O337" s="108">
        <v>267</v>
      </c>
      <c r="P337" t="s">
        <v>831</v>
      </c>
    </row>
    <row r="338" spans="1:16" x14ac:dyDescent="0.25">
      <c r="A338" t="s">
        <v>2392</v>
      </c>
      <c r="B338" t="s">
        <v>877</v>
      </c>
      <c r="C338" t="s">
        <v>107</v>
      </c>
      <c r="D338" t="s">
        <v>832</v>
      </c>
      <c r="E338" t="s">
        <v>105</v>
      </c>
      <c r="F338">
        <v>40700</v>
      </c>
      <c r="G338" t="s">
        <v>911</v>
      </c>
      <c r="I338" t="s">
        <v>111</v>
      </c>
      <c r="J338">
        <v>2026</v>
      </c>
      <c r="K338">
        <v>7</v>
      </c>
      <c r="L338" t="s">
        <v>94</v>
      </c>
      <c r="M338" s="108">
        <v>87</v>
      </c>
      <c r="N338" s="108">
        <v>1</v>
      </c>
      <c r="O338" s="108">
        <v>87</v>
      </c>
      <c r="P338" t="s">
        <v>831</v>
      </c>
    </row>
    <row r="339" spans="1:16" x14ac:dyDescent="0.25">
      <c r="A339" t="s">
        <v>2392</v>
      </c>
      <c r="B339" t="s">
        <v>878</v>
      </c>
      <c r="C339" t="s">
        <v>107</v>
      </c>
      <c r="D339" t="s">
        <v>832</v>
      </c>
      <c r="E339" t="s">
        <v>102</v>
      </c>
      <c r="F339">
        <v>40700</v>
      </c>
      <c r="G339" t="s">
        <v>911</v>
      </c>
      <c r="I339" t="s">
        <v>125</v>
      </c>
      <c r="J339">
        <v>2026</v>
      </c>
      <c r="K339">
        <v>7</v>
      </c>
      <c r="L339" t="s">
        <v>94</v>
      </c>
      <c r="M339" s="108">
        <v>517</v>
      </c>
      <c r="N339" s="108">
        <v>1</v>
      </c>
      <c r="O339" s="108">
        <v>517</v>
      </c>
      <c r="P339" t="s">
        <v>831</v>
      </c>
    </row>
    <row r="340" spans="1:16" x14ac:dyDescent="0.25">
      <c r="A340" t="s">
        <v>2392</v>
      </c>
      <c r="B340" t="s">
        <v>878</v>
      </c>
      <c r="C340" t="s">
        <v>107</v>
      </c>
      <c r="D340" t="s">
        <v>832</v>
      </c>
      <c r="E340" t="s">
        <v>105</v>
      </c>
      <c r="F340">
        <v>40700</v>
      </c>
      <c r="G340" t="s">
        <v>911</v>
      </c>
      <c r="I340" t="s">
        <v>109</v>
      </c>
      <c r="J340">
        <v>2026</v>
      </c>
      <c r="K340">
        <v>7</v>
      </c>
      <c r="L340" t="s">
        <v>94</v>
      </c>
      <c r="M340" s="108">
        <v>87</v>
      </c>
      <c r="N340" s="108">
        <v>1</v>
      </c>
      <c r="O340" s="108">
        <v>87</v>
      </c>
      <c r="P340" t="s">
        <v>831</v>
      </c>
    </row>
    <row r="341" spans="1:16" x14ac:dyDescent="0.25">
      <c r="A341" t="s">
        <v>2392</v>
      </c>
      <c r="B341" t="s">
        <v>878</v>
      </c>
      <c r="C341" t="s">
        <v>107</v>
      </c>
      <c r="D341" t="s">
        <v>832</v>
      </c>
      <c r="E341" t="s">
        <v>105</v>
      </c>
      <c r="F341">
        <v>40700</v>
      </c>
      <c r="G341" t="s">
        <v>911</v>
      </c>
      <c r="I341" t="s">
        <v>111</v>
      </c>
      <c r="J341">
        <v>2026</v>
      </c>
      <c r="K341">
        <v>7</v>
      </c>
      <c r="L341" t="s">
        <v>94</v>
      </c>
      <c r="M341" s="108">
        <v>349</v>
      </c>
      <c r="N341" s="108">
        <v>1</v>
      </c>
      <c r="O341" s="108">
        <v>349</v>
      </c>
      <c r="P341" t="s">
        <v>831</v>
      </c>
    </row>
    <row r="342" spans="1:16" x14ac:dyDescent="0.25">
      <c r="A342" t="s">
        <v>2392</v>
      </c>
      <c r="B342" t="s">
        <v>127</v>
      </c>
      <c r="C342" t="s">
        <v>107</v>
      </c>
      <c r="D342" t="s">
        <v>832</v>
      </c>
      <c r="E342" t="s">
        <v>105</v>
      </c>
      <c r="F342">
        <v>40700</v>
      </c>
      <c r="G342" t="s">
        <v>911</v>
      </c>
      <c r="I342" t="s">
        <v>121</v>
      </c>
      <c r="J342">
        <v>2026</v>
      </c>
      <c r="K342">
        <v>7</v>
      </c>
      <c r="L342" t="s">
        <v>94</v>
      </c>
      <c r="M342" s="108">
        <v>182</v>
      </c>
      <c r="N342" s="108">
        <v>1</v>
      </c>
      <c r="O342" s="108">
        <v>182</v>
      </c>
      <c r="P342" t="s">
        <v>831</v>
      </c>
    </row>
    <row r="343" spans="1:16" x14ac:dyDescent="0.25">
      <c r="A343" t="s">
        <v>2392</v>
      </c>
      <c r="B343" t="s">
        <v>879</v>
      </c>
      <c r="C343" t="s">
        <v>107</v>
      </c>
      <c r="D343" t="s">
        <v>832</v>
      </c>
      <c r="E343" t="s">
        <v>105</v>
      </c>
      <c r="F343">
        <v>40700</v>
      </c>
      <c r="G343" t="s">
        <v>911</v>
      </c>
      <c r="I343" t="s">
        <v>111</v>
      </c>
      <c r="J343">
        <v>2026</v>
      </c>
      <c r="K343">
        <v>7</v>
      </c>
      <c r="L343" t="s">
        <v>94</v>
      </c>
      <c r="M343" s="108">
        <v>262</v>
      </c>
      <c r="N343" s="108">
        <v>1</v>
      </c>
      <c r="O343" s="108">
        <v>262</v>
      </c>
      <c r="P343" t="s">
        <v>831</v>
      </c>
    </row>
    <row r="344" spans="1:16" x14ac:dyDescent="0.25">
      <c r="A344" t="s">
        <v>2392</v>
      </c>
      <c r="B344" t="s">
        <v>131</v>
      </c>
      <c r="C344" t="s">
        <v>107</v>
      </c>
      <c r="D344" t="s">
        <v>832</v>
      </c>
      <c r="E344" t="s">
        <v>105</v>
      </c>
      <c r="F344">
        <v>40700</v>
      </c>
      <c r="G344" t="s">
        <v>911</v>
      </c>
      <c r="I344" t="s">
        <v>109</v>
      </c>
      <c r="J344">
        <v>2026</v>
      </c>
      <c r="K344">
        <v>7</v>
      </c>
      <c r="L344" t="s">
        <v>94</v>
      </c>
      <c r="M344" s="108">
        <v>87</v>
      </c>
      <c r="N344" s="108">
        <v>1</v>
      </c>
      <c r="O344" s="108">
        <v>87</v>
      </c>
      <c r="P344" t="s">
        <v>831</v>
      </c>
    </row>
    <row r="345" spans="1:16" x14ac:dyDescent="0.25">
      <c r="A345" t="s">
        <v>2392</v>
      </c>
      <c r="B345" t="s">
        <v>131</v>
      </c>
      <c r="C345" t="s">
        <v>107</v>
      </c>
      <c r="D345" t="s">
        <v>832</v>
      </c>
      <c r="E345" t="s">
        <v>105</v>
      </c>
      <c r="F345">
        <v>40700</v>
      </c>
      <c r="G345" t="s">
        <v>911</v>
      </c>
      <c r="I345" t="s">
        <v>121</v>
      </c>
      <c r="J345">
        <v>2026</v>
      </c>
      <c r="K345">
        <v>7</v>
      </c>
      <c r="L345" t="s">
        <v>94</v>
      </c>
      <c r="M345" s="108">
        <v>182</v>
      </c>
      <c r="N345" s="108">
        <v>1</v>
      </c>
      <c r="O345" s="108">
        <v>182</v>
      </c>
      <c r="P345" t="s">
        <v>831</v>
      </c>
    </row>
    <row r="346" spans="1:16" x14ac:dyDescent="0.25">
      <c r="A346" t="s">
        <v>2392</v>
      </c>
      <c r="B346" t="s">
        <v>131</v>
      </c>
      <c r="C346" t="s">
        <v>107</v>
      </c>
      <c r="D346" t="s">
        <v>832</v>
      </c>
      <c r="E346" t="s">
        <v>105</v>
      </c>
      <c r="F346">
        <v>40700</v>
      </c>
      <c r="G346" t="s">
        <v>911</v>
      </c>
      <c r="I346" t="s">
        <v>111</v>
      </c>
      <c r="J346">
        <v>2026</v>
      </c>
      <c r="K346">
        <v>7</v>
      </c>
      <c r="L346" t="s">
        <v>94</v>
      </c>
      <c r="M346" s="108">
        <v>87</v>
      </c>
      <c r="N346" s="108">
        <v>1</v>
      </c>
      <c r="O346" s="108">
        <v>87</v>
      </c>
      <c r="P346" t="s">
        <v>831</v>
      </c>
    </row>
    <row r="347" spans="1:16" x14ac:dyDescent="0.25">
      <c r="A347" t="s">
        <v>2392</v>
      </c>
      <c r="B347" t="s">
        <v>880</v>
      </c>
      <c r="C347" t="s">
        <v>107</v>
      </c>
      <c r="D347" t="s">
        <v>832</v>
      </c>
      <c r="E347" t="s">
        <v>105</v>
      </c>
      <c r="F347">
        <v>40700</v>
      </c>
      <c r="G347" t="s">
        <v>911</v>
      </c>
      <c r="I347" t="s">
        <v>109</v>
      </c>
      <c r="J347">
        <v>2026</v>
      </c>
      <c r="K347">
        <v>7</v>
      </c>
      <c r="L347" t="s">
        <v>94</v>
      </c>
      <c r="M347" s="108">
        <v>175</v>
      </c>
      <c r="N347" s="108">
        <v>1</v>
      </c>
      <c r="O347" s="108">
        <v>175</v>
      </c>
      <c r="P347" t="s">
        <v>831</v>
      </c>
    </row>
    <row r="348" spans="1:16" x14ac:dyDescent="0.25">
      <c r="A348" t="s">
        <v>1005</v>
      </c>
      <c r="B348" t="s">
        <v>141</v>
      </c>
      <c r="C348" t="s">
        <v>133</v>
      </c>
      <c r="D348" t="s">
        <v>832</v>
      </c>
      <c r="E348" t="s">
        <v>105</v>
      </c>
      <c r="F348">
        <v>40700</v>
      </c>
      <c r="G348" t="s">
        <v>911</v>
      </c>
      <c r="I348" t="s">
        <v>111</v>
      </c>
      <c r="J348">
        <v>2026</v>
      </c>
      <c r="K348">
        <v>7</v>
      </c>
      <c r="L348" t="s">
        <v>94</v>
      </c>
      <c r="M348" s="108">
        <v>116</v>
      </c>
      <c r="N348" s="108">
        <v>1</v>
      </c>
      <c r="O348" s="108">
        <v>116</v>
      </c>
      <c r="P348" t="s">
        <v>831</v>
      </c>
    </row>
    <row r="349" spans="1:16" x14ac:dyDescent="0.25">
      <c r="A349" t="s">
        <v>1005</v>
      </c>
      <c r="B349" t="s">
        <v>881</v>
      </c>
      <c r="C349" t="s">
        <v>133</v>
      </c>
      <c r="D349" t="s">
        <v>832</v>
      </c>
      <c r="E349" t="s">
        <v>105</v>
      </c>
      <c r="F349">
        <v>40700</v>
      </c>
      <c r="G349" t="s">
        <v>911</v>
      </c>
      <c r="I349" t="s">
        <v>111</v>
      </c>
      <c r="J349">
        <v>2026</v>
      </c>
      <c r="K349">
        <v>7</v>
      </c>
      <c r="L349" t="s">
        <v>94</v>
      </c>
      <c r="M349" s="108">
        <v>232</v>
      </c>
      <c r="N349" s="108">
        <v>1</v>
      </c>
      <c r="O349" s="108">
        <v>232</v>
      </c>
      <c r="P349" t="s">
        <v>831</v>
      </c>
    </row>
    <row r="350" spans="1:16" x14ac:dyDescent="0.25">
      <c r="A350" t="s">
        <v>1005</v>
      </c>
      <c r="B350" t="s">
        <v>151</v>
      </c>
      <c r="C350" t="s">
        <v>133</v>
      </c>
      <c r="D350" t="s">
        <v>832</v>
      </c>
      <c r="E350" t="s">
        <v>104</v>
      </c>
      <c r="F350">
        <v>40700</v>
      </c>
      <c r="G350" t="s">
        <v>911</v>
      </c>
      <c r="I350" t="s">
        <v>118</v>
      </c>
      <c r="J350">
        <v>2026</v>
      </c>
      <c r="K350">
        <v>7</v>
      </c>
      <c r="L350" t="s">
        <v>94</v>
      </c>
      <c r="M350" s="108">
        <v>81</v>
      </c>
      <c r="N350" s="108">
        <v>1</v>
      </c>
      <c r="O350" s="108">
        <v>81</v>
      </c>
      <c r="P350" t="s">
        <v>831</v>
      </c>
    </row>
    <row r="351" spans="1:16" x14ac:dyDescent="0.25">
      <c r="A351" t="s">
        <v>1005</v>
      </c>
      <c r="B351" t="s">
        <v>151</v>
      </c>
      <c r="C351" t="s">
        <v>133</v>
      </c>
      <c r="D351" t="s">
        <v>832</v>
      </c>
      <c r="E351" t="s">
        <v>104</v>
      </c>
      <c r="F351">
        <v>40700</v>
      </c>
      <c r="G351" t="s">
        <v>911</v>
      </c>
      <c r="I351" t="s">
        <v>120</v>
      </c>
      <c r="J351">
        <v>2026</v>
      </c>
      <c r="K351">
        <v>7</v>
      </c>
      <c r="L351" t="s">
        <v>94</v>
      </c>
      <c r="M351" s="108">
        <v>135</v>
      </c>
      <c r="N351" s="108">
        <v>1</v>
      </c>
      <c r="O351" s="108">
        <v>135</v>
      </c>
      <c r="P351" t="s">
        <v>831</v>
      </c>
    </row>
    <row r="352" spans="1:16" x14ac:dyDescent="0.25">
      <c r="A352" t="s">
        <v>1005</v>
      </c>
      <c r="B352" t="s">
        <v>151</v>
      </c>
      <c r="C352" t="s">
        <v>133</v>
      </c>
      <c r="D352" t="s">
        <v>832</v>
      </c>
      <c r="E352" t="s">
        <v>105</v>
      </c>
      <c r="F352">
        <v>40700</v>
      </c>
      <c r="G352" t="s">
        <v>911</v>
      </c>
      <c r="I352" t="s">
        <v>111</v>
      </c>
      <c r="J352">
        <v>2026</v>
      </c>
      <c r="K352">
        <v>7</v>
      </c>
      <c r="L352" t="s">
        <v>94</v>
      </c>
      <c r="M352" s="108">
        <v>116</v>
      </c>
      <c r="N352" s="108">
        <v>1</v>
      </c>
      <c r="O352" s="108">
        <v>116</v>
      </c>
      <c r="P352" t="s">
        <v>831</v>
      </c>
    </row>
    <row r="353" spans="1:16" x14ac:dyDescent="0.25">
      <c r="A353" t="s">
        <v>1005</v>
      </c>
      <c r="B353" t="s">
        <v>677</v>
      </c>
      <c r="C353" t="s">
        <v>133</v>
      </c>
      <c r="D353" t="s">
        <v>832</v>
      </c>
      <c r="E353" t="s">
        <v>102</v>
      </c>
      <c r="F353">
        <v>40700</v>
      </c>
      <c r="G353" t="s">
        <v>911</v>
      </c>
      <c r="I353" t="s">
        <v>125</v>
      </c>
      <c r="J353">
        <v>2026</v>
      </c>
      <c r="K353">
        <v>7</v>
      </c>
      <c r="L353" t="s">
        <v>94</v>
      </c>
      <c r="M353" s="108">
        <v>114</v>
      </c>
      <c r="N353" s="108">
        <v>1</v>
      </c>
      <c r="O353" s="108">
        <v>114</v>
      </c>
      <c r="P353" t="s">
        <v>831</v>
      </c>
    </row>
    <row r="354" spans="1:16" x14ac:dyDescent="0.25">
      <c r="A354" t="s">
        <v>1005</v>
      </c>
      <c r="B354" t="s">
        <v>677</v>
      </c>
      <c r="C354" t="s">
        <v>133</v>
      </c>
      <c r="D354" t="s">
        <v>832</v>
      </c>
      <c r="E354" t="s">
        <v>105</v>
      </c>
      <c r="F354">
        <v>40700</v>
      </c>
      <c r="G354" t="s">
        <v>911</v>
      </c>
      <c r="I354" t="s">
        <v>111</v>
      </c>
      <c r="J354">
        <v>2026</v>
      </c>
      <c r="K354">
        <v>7</v>
      </c>
      <c r="L354" t="s">
        <v>94</v>
      </c>
      <c r="M354" s="108">
        <v>116</v>
      </c>
      <c r="N354" s="108">
        <v>1</v>
      </c>
      <c r="O354" s="108">
        <v>116</v>
      </c>
      <c r="P354" t="s">
        <v>831</v>
      </c>
    </row>
    <row r="355" spans="1:16" x14ac:dyDescent="0.25">
      <c r="A355" t="s">
        <v>1005</v>
      </c>
      <c r="B355" t="s">
        <v>161</v>
      </c>
      <c r="C355" t="s">
        <v>133</v>
      </c>
      <c r="D355" t="s">
        <v>832</v>
      </c>
      <c r="E355" t="s">
        <v>105</v>
      </c>
      <c r="F355">
        <v>40700</v>
      </c>
      <c r="G355" t="s">
        <v>911</v>
      </c>
      <c r="I355" t="s">
        <v>111</v>
      </c>
      <c r="J355">
        <v>2026</v>
      </c>
      <c r="K355">
        <v>7</v>
      </c>
      <c r="L355" t="s">
        <v>94</v>
      </c>
      <c r="M355" s="108">
        <v>116</v>
      </c>
      <c r="N355" s="108">
        <v>1</v>
      </c>
      <c r="O355" s="108">
        <v>116</v>
      </c>
      <c r="P355" t="s">
        <v>831</v>
      </c>
    </row>
    <row r="356" spans="1:16" x14ac:dyDescent="0.25">
      <c r="A356" t="s">
        <v>1005</v>
      </c>
      <c r="B356" t="s">
        <v>164</v>
      </c>
      <c r="C356" t="s">
        <v>133</v>
      </c>
      <c r="D356" t="s">
        <v>832</v>
      </c>
      <c r="E356" t="s">
        <v>105</v>
      </c>
      <c r="F356">
        <v>40700</v>
      </c>
      <c r="G356" t="s">
        <v>911</v>
      </c>
      <c r="I356" t="s">
        <v>109</v>
      </c>
      <c r="J356">
        <v>2026</v>
      </c>
      <c r="K356">
        <v>7</v>
      </c>
      <c r="L356" t="s">
        <v>94</v>
      </c>
      <c r="M356" s="108">
        <v>96</v>
      </c>
      <c r="N356" s="108">
        <v>1</v>
      </c>
      <c r="O356" s="108">
        <v>96</v>
      </c>
      <c r="P356" t="s">
        <v>831</v>
      </c>
    </row>
    <row r="357" spans="1:16" x14ac:dyDescent="0.25">
      <c r="A357" t="s">
        <v>1005</v>
      </c>
      <c r="B357" t="s">
        <v>681</v>
      </c>
      <c r="C357" t="s">
        <v>133</v>
      </c>
      <c r="D357" t="s">
        <v>832</v>
      </c>
      <c r="E357" t="s">
        <v>102</v>
      </c>
      <c r="F357">
        <v>40700</v>
      </c>
      <c r="G357" t="s">
        <v>911</v>
      </c>
      <c r="I357" t="s">
        <v>125</v>
      </c>
      <c r="J357">
        <v>2026</v>
      </c>
      <c r="K357">
        <v>7</v>
      </c>
      <c r="L357" t="s">
        <v>94</v>
      </c>
      <c r="M357" s="108">
        <v>114</v>
      </c>
      <c r="N357" s="108">
        <v>1</v>
      </c>
      <c r="O357" s="108">
        <v>114</v>
      </c>
      <c r="P357" t="s">
        <v>831</v>
      </c>
    </row>
    <row r="358" spans="1:16" x14ac:dyDescent="0.25">
      <c r="A358" t="s">
        <v>1005</v>
      </c>
      <c r="B358" t="s">
        <v>681</v>
      </c>
      <c r="C358" t="s">
        <v>133</v>
      </c>
      <c r="D358" t="s">
        <v>832</v>
      </c>
      <c r="E358" t="s">
        <v>105</v>
      </c>
      <c r="F358">
        <v>40700</v>
      </c>
      <c r="G358" t="s">
        <v>911</v>
      </c>
      <c r="I358" t="s">
        <v>111</v>
      </c>
      <c r="J358">
        <v>2026</v>
      </c>
      <c r="K358">
        <v>7</v>
      </c>
      <c r="L358" t="s">
        <v>94</v>
      </c>
      <c r="M358" s="108">
        <v>116</v>
      </c>
      <c r="N358" s="108">
        <v>1</v>
      </c>
      <c r="O358" s="108">
        <v>116</v>
      </c>
      <c r="P358" t="s">
        <v>831</v>
      </c>
    </row>
    <row r="359" spans="1:16" x14ac:dyDescent="0.25">
      <c r="A359" t="s">
        <v>1005</v>
      </c>
      <c r="B359" t="s">
        <v>171</v>
      </c>
      <c r="C359" t="s">
        <v>133</v>
      </c>
      <c r="D359" t="s">
        <v>832</v>
      </c>
      <c r="E359" t="s">
        <v>105</v>
      </c>
      <c r="F359">
        <v>40700</v>
      </c>
      <c r="G359" t="s">
        <v>911</v>
      </c>
      <c r="I359" t="s">
        <v>111</v>
      </c>
      <c r="J359">
        <v>2026</v>
      </c>
      <c r="K359">
        <v>7</v>
      </c>
      <c r="L359" t="s">
        <v>94</v>
      </c>
      <c r="M359" s="108">
        <v>116</v>
      </c>
      <c r="N359" s="108">
        <v>1</v>
      </c>
      <c r="O359" s="108">
        <v>116</v>
      </c>
      <c r="P359" t="s">
        <v>831</v>
      </c>
    </row>
    <row r="360" spans="1:16" x14ac:dyDescent="0.25">
      <c r="A360" t="s">
        <v>1005</v>
      </c>
      <c r="B360" t="s">
        <v>689</v>
      </c>
      <c r="C360" t="s">
        <v>133</v>
      </c>
      <c r="D360" t="s">
        <v>832</v>
      </c>
      <c r="E360" t="s">
        <v>105</v>
      </c>
      <c r="F360">
        <v>40700</v>
      </c>
      <c r="G360" t="s">
        <v>911</v>
      </c>
      <c r="I360" t="s">
        <v>111</v>
      </c>
      <c r="J360">
        <v>2026</v>
      </c>
      <c r="K360">
        <v>7</v>
      </c>
      <c r="L360" t="s">
        <v>94</v>
      </c>
      <c r="M360" s="108">
        <v>116</v>
      </c>
      <c r="N360" s="108">
        <v>1</v>
      </c>
      <c r="O360" s="108">
        <v>116</v>
      </c>
      <c r="P360" t="s">
        <v>831</v>
      </c>
    </row>
    <row r="361" spans="1:16" x14ac:dyDescent="0.25">
      <c r="A361" t="s">
        <v>1005</v>
      </c>
      <c r="B361" t="s">
        <v>885</v>
      </c>
      <c r="C361" t="s">
        <v>133</v>
      </c>
      <c r="D361" t="s">
        <v>832</v>
      </c>
      <c r="E361" t="s">
        <v>105</v>
      </c>
      <c r="F361">
        <v>40700</v>
      </c>
      <c r="G361" t="s">
        <v>911</v>
      </c>
      <c r="I361" t="s">
        <v>109</v>
      </c>
      <c r="J361">
        <v>2026</v>
      </c>
      <c r="K361">
        <v>7</v>
      </c>
      <c r="L361" t="s">
        <v>94</v>
      </c>
      <c r="M361" s="108">
        <v>96</v>
      </c>
      <c r="N361" s="108">
        <v>1</v>
      </c>
      <c r="O361" s="108">
        <v>96</v>
      </c>
      <c r="P361" t="s">
        <v>831</v>
      </c>
    </row>
    <row r="362" spans="1:16" x14ac:dyDescent="0.25">
      <c r="A362" t="s">
        <v>1005</v>
      </c>
      <c r="B362" t="s">
        <v>691</v>
      </c>
      <c r="C362" t="s">
        <v>133</v>
      </c>
      <c r="D362" t="s">
        <v>832</v>
      </c>
      <c r="E362" t="s">
        <v>102</v>
      </c>
      <c r="F362">
        <v>40700</v>
      </c>
      <c r="G362" t="s">
        <v>911</v>
      </c>
      <c r="I362" t="s">
        <v>125</v>
      </c>
      <c r="J362">
        <v>2026</v>
      </c>
      <c r="K362">
        <v>7</v>
      </c>
      <c r="L362" t="s">
        <v>94</v>
      </c>
      <c r="M362" s="108">
        <v>326</v>
      </c>
      <c r="N362" s="108">
        <v>1</v>
      </c>
      <c r="O362" s="108">
        <v>326</v>
      </c>
      <c r="P362" t="s">
        <v>831</v>
      </c>
    </row>
    <row r="363" spans="1:16" x14ac:dyDescent="0.25">
      <c r="A363" t="s">
        <v>1005</v>
      </c>
      <c r="B363" t="s">
        <v>691</v>
      </c>
      <c r="C363" t="s">
        <v>133</v>
      </c>
      <c r="D363" t="s">
        <v>832</v>
      </c>
      <c r="E363" t="s">
        <v>104</v>
      </c>
      <c r="F363">
        <v>40700</v>
      </c>
      <c r="G363" t="s">
        <v>911</v>
      </c>
      <c r="I363" t="s">
        <v>118</v>
      </c>
      <c r="J363">
        <v>2026</v>
      </c>
      <c r="K363">
        <v>7</v>
      </c>
      <c r="L363" t="s">
        <v>94</v>
      </c>
      <c r="M363" s="108">
        <v>81</v>
      </c>
      <c r="N363" s="108">
        <v>1</v>
      </c>
      <c r="O363" s="108">
        <v>81</v>
      </c>
      <c r="P363" t="s">
        <v>831</v>
      </c>
    </row>
    <row r="364" spans="1:16" x14ac:dyDescent="0.25">
      <c r="A364" t="s">
        <v>1005</v>
      </c>
      <c r="B364" t="s">
        <v>691</v>
      </c>
      <c r="C364" t="s">
        <v>133</v>
      </c>
      <c r="D364" t="s">
        <v>832</v>
      </c>
      <c r="E364" t="s">
        <v>104</v>
      </c>
      <c r="F364">
        <v>40700</v>
      </c>
      <c r="G364" t="s">
        <v>911</v>
      </c>
      <c r="I364" t="s">
        <v>120</v>
      </c>
      <c r="J364">
        <v>2026</v>
      </c>
      <c r="K364">
        <v>7</v>
      </c>
      <c r="L364" t="s">
        <v>94</v>
      </c>
      <c r="M364" s="108">
        <v>135</v>
      </c>
      <c r="N364" s="108">
        <v>1</v>
      </c>
      <c r="O364" s="108">
        <v>135</v>
      </c>
      <c r="P364" t="s">
        <v>831</v>
      </c>
    </row>
    <row r="365" spans="1:16" x14ac:dyDescent="0.25">
      <c r="A365" t="s">
        <v>1005</v>
      </c>
      <c r="B365" t="s">
        <v>691</v>
      </c>
      <c r="C365" t="s">
        <v>133</v>
      </c>
      <c r="D365" t="s">
        <v>832</v>
      </c>
      <c r="E365" t="s">
        <v>105</v>
      </c>
      <c r="F365">
        <v>40700</v>
      </c>
      <c r="G365" t="s">
        <v>911</v>
      </c>
      <c r="I365" t="s">
        <v>111</v>
      </c>
      <c r="J365">
        <v>2026</v>
      </c>
      <c r="K365">
        <v>7</v>
      </c>
      <c r="L365" t="s">
        <v>94</v>
      </c>
      <c r="M365" s="108">
        <v>116</v>
      </c>
      <c r="N365" s="108">
        <v>1</v>
      </c>
      <c r="O365" s="108">
        <v>116</v>
      </c>
      <c r="P365" t="s">
        <v>831</v>
      </c>
    </row>
    <row r="366" spans="1:16" x14ac:dyDescent="0.25">
      <c r="A366" t="s">
        <v>1005</v>
      </c>
      <c r="B366" t="s">
        <v>178</v>
      </c>
      <c r="C366" t="s">
        <v>133</v>
      </c>
      <c r="D366" t="s">
        <v>832</v>
      </c>
      <c r="E366" t="s">
        <v>102</v>
      </c>
      <c r="F366">
        <v>40700</v>
      </c>
      <c r="G366" t="s">
        <v>911</v>
      </c>
      <c r="I366" t="s">
        <v>125</v>
      </c>
      <c r="J366">
        <v>2026</v>
      </c>
      <c r="K366">
        <v>7</v>
      </c>
      <c r="L366" t="s">
        <v>94</v>
      </c>
      <c r="M366" s="108">
        <v>114</v>
      </c>
      <c r="N366" s="108">
        <v>1</v>
      </c>
      <c r="O366" s="108">
        <v>114</v>
      </c>
      <c r="P366" t="s">
        <v>831</v>
      </c>
    </row>
    <row r="367" spans="1:16" x14ac:dyDescent="0.25">
      <c r="A367" t="s">
        <v>1005</v>
      </c>
      <c r="B367" t="s">
        <v>178</v>
      </c>
      <c r="C367" t="s">
        <v>133</v>
      </c>
      <c r="D367" t="s">
        <v>832</v>
      </c>
      <c r="E367" t="s">
        <v>104</v>
      </c>
      <c r="F367">
        <v>40700</v>
      </c>
      <c r="G367" t="s">
        <v>911</v>
      </c>
      <c r="I367" t="s">
        <v>118</v>
      </c>
      <c r="J367">
        <v>2026</v>
      </c>
      <c r="K367">
        <v>7</v>
      </c>
      <c r="L367" t="s">
        <v>94</v>
      </c>
      <c r="M367" s="108">
        <v>162</v>
      </c>
      <c r="N367" s="108">
        <v>1</v>
      </c>
      <c r="O367" s="108">
        <v>162</v>
      </c>
      <c r="P367" t="s">
        <v>831</v>
      </c>
    </row>
    <row r="368" spans="1:16" x14ac:dyDescent="0.25">
      <c r="A368" t="s">
        <v>1005</v>
      </c>
      <c r="B368" t="s">
        <v>178</v>
      </c>
      <c r="C368" t="s">
        <v>133</v>
      </c>
      <c r="D368" t="s">
        <v>832</v>
      </c>
      <c r="E368" t="s">
        <v>104</v>
      </c>
      <c r="F368">
        <v>40700</v>
      </c>
      <c r="G368" t="s">
        <v>911</v>
      </c>
      <c r="I368" t="s">
        <v>120</v>
      </c>
      <c r="J368">
        <v>2026</v>
      </c>
      <c r="K368">
        <v>7</v>
      </c>
      <c r="L368" t="s">
        <v>94</v>
      </c>
      <c r="M368" s="108">
        <v>270</v>
      </c>
      <c r="N368" s="108">
        <v>1</v>
      </c>
      <c r="O368" s="108">
        <v>270</v>
      </c>
      <c r="P368" t="s">
        <v>831</v>
      </c>
    </row>
    <row r="369" spans="1:16" x14ac:dyDescent="0.25">
      <c r="A369" t="s">
        <v>1005</v>
      </c>
      <c r="B369" t="s">
        <v>178</v>
      </c>
      <c r="C369" t="s">
        <v>133</v>
      </c>
      <c r="D369" t="s">
        <v>832</v>
      </c>
      <c r="E369" t="s">
        <v>105</v>
      </c>
      <c r="F369">
        <v>40700</v>
      </c>
      <c r="G369" t="s">
        <v>911</v>
      </c>
      <c r="I369" t="s">
        <v>111</v>
      </c>
      <c r="J369">
        <v>2026</v>
      </c>
      <c r="K369">
        <v>7</v>
      </c>
      <c r="L369" t="s">
        <v>94</v>
      </c>
      <c r="M369" s="108">
        <v>116</v>
      </c>
      <c r="N369" s="108">
        <v>1</v>
      </c>
      <c r="O369" s="108">
        <v>116</v>
      </c>
      <c r="P369" t="s">
        <v>831</v>
      </c>
    </row>
    <row r="370" spans="1:16" x14ac:dyDescent="0.25">
      <c r="A370" t="s">
        <v>1005</v>
      </c>
      <c r="B370" t="s">
        <v>694</v>
      </c>
      <c r="C370" t="s">
        <v>133</v>
      </c>
      <c r="D370" t="s">
        <v>832</v>
      </c>
      <c r="E370" t="s">
        <v>102</v>
      </c>
      <c r="F370">
        <v>40700</v>
      </c>
      <c r="G370" t="s">
        <v>911</v>
      </c>
      <c r="I370" t="s">
        <v>125</v>
      </c>
      <c r="J370">
        <v>2026</v>
      </c>
      <c r="K370">
        <v>7</v>
      </c>
      <c r="L370" t="s">
        <v>94</v>
      </c>
      <c r="M370" s="108">
        <v>326</v>
      </c>
      <c r="N370" s="108">
        <v>1</v>
      </c>
      <c r="O370" s="108">
        <v>326</v>
      </c>
      <c r="P370" t="s">
        <v>831</v>
      </c>
    </row>
    <row r="371" spans="1:16" x14ac:dyDescent="0.25">
      <c r="A371" t="s">
        <v>1005</v>
      </c>
      <c r="B371" t="s">
        <v>694</v>
      </c>
      <c r="C371" t="s">
        <v>133</v>
      </c>
      <c r="D371" t="s">
        <v>832</v>
      </c>
      <c r="E371" t="s">
        <v>104</v>
      </c>
      <c r="F371">
        <v>40700</v>
      </c>
      <c r="G371" t="s">
        <v>911</v>
      </c>
      <c r="I371" t="s">
        <v>118</v>
      </c>
      <c r="J371">
        <v>2026</v>
      </c>
      <c r="K371">
        <v>7</v>
      </c>
      <c r="L371" t="s">
        <v>94</v>
      </c>
      <c r="M371" s="108">
        <v>81</v>
      </c>
      <c r="N371" s="108">
        <v>1</v>
      </c>
      <c r="O371" s="108">
        <v>81</v>
      </c>
      <c r="P371" t="s">
        <v>831</v>
      </c>
    </row>
    <row r="372" spans="1:16" x14ac:dyDescent="0.25">
      <c r="A372" t="s">
        <v>1005</v>
      </c>
      <c r="B372" t="s">
        <v>694</v>
      </c>
      <c r="C372" t="s">
        <v>133</v>
      </c>
      <c r="D372" t="s">
        <v>832</v>
      </c>
      <c r="E372" t="s">
        <v>104</v>
      </c>
      <c r="F372">
        <v>40700</v>
      </c>
      <c r="G372" t="s">
        <v>911</v>
      </c>
      <c r="I372" t="s">
        <v>120</v>
      </c>
      <c r="J372">
        <v>2026</v>
      </c>
      <c r="K372">
        <v>7</v>
      </c>
      <c r="L372" t="s">
        <v>94</v>
      </c>
      <c r="M372" s="108">
        <v>135</v>
      </c>
      <c r="N372" s="108">
        <v>1</v>
      </c>
      <c r="O372" s="108">
        <v>135</v>
      </c>
      <c r="P372" t="s">
        <v>831</v>
      </c>
    </row>
    <row r="373" spans="1:16" x14ac:dyDescent="0.25">
      <c r="A373" t="s">
        <v>1005</v>
      </c>
      <c r="B373" t="s">
        <v>694</v>
      </c>
      <c r="C373" t="s">
        <v>133</v>
      </c>
      <c r="D373" t="s">
        <v>832</v>
      </c>
      <c r="E373" t="s">
        <v>105</v>
      </c>
      <c r="F373">
        <v>40700</v>
      </c>
      <c r="G373" t="s">
        <v>911</v>
      </c>
      <c r="I373" t="s">
        <v>111</v>
      </c>
      <c r="J373">
        <v>2026</v>
      </c>
      <c r="K373">
        <v>7</v>
      </c>
      <c r="L373" t="s">
        <v>94</v>
      </c>
      <c r="M373" s="108">
        <v>116</v>
      </c>
      <c r="N373" s="108">
        <v>1</v>
      </c>
      <c r="O373" s="108">
        <v>116</v>
      </c>
      <c r="P373" t="s">
        <v>831</v>
      </c>
    </row>
    <row r="374" spans="1:16" x14ac:dyDescent="0.25">
      <c r="A374" t="s">
        <v>1005</v>
      </c>
      <c r="B374" t="s">
        <v>887</v>
      </c>
      <c r="C374" t="s">
        <v>133</v>
      </c>
      <c r="D374" t="s">
        <v>832</v>
      </c>
      <c r="E374" t="s">
        <v>105</v>
      </c>
      <c r="F374">
        <v>40700</v>
      </c>
      <c r="G374" t="s">
        <v>911</v>
      </c>
      <c r="I374" t="s">
        <v>121</v>
      </c>
      <c r="J374">
        <v>2026</v>
      </c>
      <c r="K374">
        <v>7</v>
      </c>
      <c r="L374" t="s">
        <v>94</v>
      </c>
      <c r="M374" s="108">
        <v>116</v>
      </c>
      <c r="N374" s="108">
        <v>1</v>
      </c>
      <c r="O374" s="108">
        <v>116</v>
      </c>
      <c r="P374" t="s">
        <v>831</v>
      </c>
    </row>
    <row r="375" spans="1:16" x14ac:dyDescent="0.25">
      <c r="A375" t="s">
        <v>1005</v>
      </c>
      <c r="B375" t="s">
        <v>181</v>
      </c>
      <c r="C375" t="s">
        <v>133</v>
      </c>
      <c r="D375" t="s">
        <v>832</v>
      </c>
      <c r="E375" t="s">
        <v>105</v>
      </c>
      <c r="F375">
        <v>40700</v>
      </c>
      <c r="G375" t="s">
        <v>911</v>
      </c>
      <c r="I375" t="s">
        <v>121</v>
      </c>
      <c r="J375">
        <v>2026</v>
      </c>
      <c r="K375">
        <v>7</v>
      </c>
      <c r="L375" t="s">
        <v>94</v>
      </c>
      <c r="M375" s="108">
        <v>116</v>
      </c>
      <c r="N375" s="108">
        <v>1</v>
      </c>
      <c r="O375" s="108">
        <v>116</v>
      </c>
      <c r="P375" t="s">
        <v>831</v>
      </c>
    </row>
    <row r="376" spans="1:16" x14ac:dyDescent="0.25">
      <c r="A376" t="s">
        <v>1005</v>
      </c>
      <c r="B376" t="s">
        <v>181</v>
      </c>
      <c r="C376" t="s">
        <v>133</v>
      </c>
      <c r="D376" t="s">
        <v>832</v>
      </c>
      <c r="E376" t="s">
        <v>102</v>
      </c>
      <c r="F376">
        <v>40700</v>
      </c>
      <c r="G376" t="s">
        <v>911</v>
      </c>
      <c r="I376" t="s">
        <v>125</v>
      </c>
      <c r="J376">
        <v>2026</v>
      </c>
      <c r="K376">
        <v>7</v>
      </c>
      <c r="L376" t="s">
        <v>94</v>
      </c>
      <c r="M376" s="108">
        <v>916</v>
      </c>
      <c r="N376" s="108">
        <v>1</v>
      </c>
      <c r="O376" s="108">
        <v>916</v>
      </c>
      <c r="P376" t="s">
        <v>831</v>
      </c>
    </row>
    <row r="377" spans="1:16" x14ac:dyDescent="0.25">
      <c r="A377" t="s">
        <v>1005</v>
      </c>
      <c r="B377" t="s">
        <v>181</v>
      </c>
      <c r="C377" t="s">
        <v>133</v>
      </c>
      <c r="D377" t="s">
        <v>832</v>
      </c>
      <c r="E377" t="s">
        <v>104</v>
      </c>
      <c r="F377">
        <v>40700</v>
      </c>
      <c r="G377" t="s">
        <v>911</v>
      </c>
      <c r="I377" t="s">
        <v>118</v>
      </c>
      <c r="J377">
        <v>2026</v>
      </c>
      <c r="K377">
        <v>7</v>
      </c>
      <c r="L377" t="s">
        <v>94</v>
      </c>
      <c r="M377" s="108">
        <v>162</v>
      </c>
      <c r="N377" s="108">
        <v>1</v>
      </c>
      <c r="O377" s="108">
        <v>162</v>
      </c>
      <c r="P377" t="s">
        <v>831</v>
      </c>
    </row>
    <row r="378" spans="1:16" x14ac:dyDescent="0.25">
      <c r="A378" t="s">
        <v>1005</v>
      </c>
      <c r="B378" t="s">
        <v>181</v>
      </c>
      <c r="C378" t="s">
        <v>133</v>
      </c>
      <c r="D378" t="s">
        <v>832</v>
      </c>
      <c r="E378" t="s">
        <v>104</v>
      </c>
      <c r="F378">
        <v>40700</v>
      </c>
      <c r="G378" t="s">
        <v>911</v>
      </c>
      <c r="I378" t="s">
        <v>120</v>
      </c>
      <c r="J378">
        <v>2026</v>
      </c>
      <c r="K378">
        <v>7</v>
      </c>
      <c r="L378" t="s">
        <v>94</v>
      </c>
      <c r="M378" s="108">
        <v>270</v>
      </c>
      <c r="N378" s="108">
        <v>1</v>
      </c>
      <c r="O378" s="108">
        <v>270</v>
      </c>
      <c r="P378" t="s">
        <v>831</v>
      </c>
    </row>
    <row r="379" spans="1:16" x14ac:dyDescent="0.25">
      <c r="A379" t="s">
        <v>1005</v>
      </c>
      <c r="B379" t="s">
        <v>181</v>
      </c>
      <c r="C379" t="s">
        <v>133</v>
      </c>
      <c r="D379" t="s">
        <v>832</v>
      </c>
      <c r="E379" t="s">
        <v>105</v>
      </c>
      <c r="F379">
        <v>40700</v>
      </c>
      <c r="G379" t="s">
        <v>911</v>
      </c>
      <c r="I379" t="s">
        <v>111</v>
      </c>
      <c r="J379">
        <v>2026</v>
      </c>
      <c r="K379">
        <v>7</v>
      </c>
      <c r="L379" t="s">
        <v>94</v>
      </c>
      <c r="M379" s="108">
        <v>232</v>
      </c>
      <c r="N379" s="108">
        <v>1</v>
      </c>
      <c r="O379" s="108">
        <v>232</v>
      </c>
      <c r="P379" t="s">
        <v>831</v>
      </c>
    </row>
    <row r="380" spans="1:16" x14ac:dyDescent="0.25">
      <c r="A380" t="s">
        <v>1005</v>
      </c>
      <c r="B380" t="s">
        <v>183</v>
      </c>
      <c r="C380" t="s">
        <v>133</v>
      </c>
      <c r="D380" t="s">
        <v>832</v>
      </c>
      <c r="E380" t="s">
        <v>105</v>
      </c>
      <c r="F380">
        <v>40700</v>
      </c>
      <c r="G380" t="s">
        <v>911</v>
      </c>
      <c r="I380" t="s">
        <v>121</v>
      </c>
      <c r="J380">
        <v>2026</v>
      </c>
      <c r="K380">
        <v>7</v>
      </c>
      <c r="L380" t="s">
        <v>94</v>
      </c>
      <c r="M380" s="108">
        <v>116</v>
      </c>
      <c r="N380" s="108">
        <v>1</v>
      </c>
      <c r="O380" s="108">
        <v>116</v>
      </c>
      <c r="P380" t="s">
        <v>831</v>
      </c>
    </row>
    <row r="381" spans="1:16" x14ac:dyDescent="0.25">
      <c r="A381" t="s">
        <v>1005</v>
      </c>
      <c r="B381" t="s">
        <v>183</v>
      </c>
      <c r="C381" t="s">
        <v>133</v>
      </c>
      <c r="D381" t="s">
        <v>832</v>
      </c>
      <c r="E381" t="s">
        <v>102</v>
      </c>
      <c r="F381">
        <v>40700</v>
      </c>
      <c r="G381" t="s">
        <v>911</v>
      </c>
      <c r="I381" t="s">
        <v>125</v>
      </c>
      <c r="J381">
        <v>2026</v>
      </c>
      <c r="K381">
        <v>7</v>
      </c>
      <c r="L381" t="s">
        <v>94</v>
      </c>
      <c r="M381" s="108">
        <v>307</v>
      </c>
      <c r="N381" s="108">
        <v>1</v>
      </c>
      <c r="O381" s="108">
        <v>307</v>
      </c>
      <c r="P381" t="s">
        <v>831</v>
      </c>
    </row>
    <row r="382" spans="1:16" x14ac:dyDescent="0.25">
      <c r="A382" t="s">
        <v>1005</v>
      </c>
      <c r="B382" t="s">
        <v>183</v>
      </c>
      <c r="C382" t="s">
        <v>133</v>
      </c>
      <c r="D382" t="s">
        <v>832</v>
      </c>
      <c r="E382" t="s">
        <v>104</v>
      </c>
      <c r="F382">
        <v>40700</v>
      </c>
      <c r="G382" t="s">
        <v>911</v>
      </c>
      <c r="I382" t="s">
        <v>118</v>
      </c>
      <c r="J382">
        <v>2026</v>
      </c>
      <c r="K382">
        <v>7</v>
      </c>
      <c r="L382" t="s">
        <v>94</v>
      </c>
      <c r="M382" s="108">
        <v>81</v>
      </c>
      <c r="N382" s="108">
        <v>1</v>
      </c>
      <c r="O382" s="108">
        <v>81</v>
      </c>
      <c r="P382" t="s">
        <v>831</v>
      </c>
    </row>
    <row r="383" spans="1:16" x14ac:dyDescent="0.25">
      <c r="A383" t="s">
        <v>1005</v>
      </c>
      <c r="B383" t="s">
        <v>183</v>
      </c>
      <c r="C383" t="s">
        <v>133</v>
      </c>
      <c r="D383" t="s">
        <v>832</v>
      </c>
      <c r="E383" t="s">
        <v>104</v>
      </c>
      <c r="F383">
        <v>40700</v>
      </c>
      <c r="G383" t="s">
        <v>911</v>
      </c>
      <c r="I383" t="s">
        <v>120</v>
      </c>
      <c r="J383">
        <v>2026</v>
      </c>
      <c r="K383">
        <v>7</v>
      </c>
      <c r="L383" t="s">
        <v>94</v>
      </c>
      <c r="M383" s="108">
        <v>135</v>
      </c>
      <c r="N383" s="108">
        <v>1</v>
      </c>
      <c r="O383" s="108">
        <v>135</v>
      </c>
      <c r="P383" t="s">
        <v>831</v>
      </c>
    </row>
    <row r="384" spans="1:16" x14ac:dyDescent="0.25">
      <c r="A384" t="s">
        <v>1005</v>
      </c>
      <c r="B384" t="s">
        <v>183</v>
      </c>
      <c r="C384" t="s">
        <v>133</v>
      </c>
      <c r="D384" t="s">
        <v>832</v>
      </c>
      <c r="E384" t="s">
        <v>105</v>
      </c>
      <c r="F384">
        <v>40700</v>
      </c>
      <c r="G384" t="s">
        <v>911</v>
      </c>
      <c r="I384" t="s">
        <v>111</v>
      </c>
      <c r="J384">
        <v>2026</v>
      </c>
      <c r="K384">
        <v>7</v>
      </c>
      <c r="L384" t="s">
        <v>94</v>
      </c>
      <c r="M384" s="108">
        <v>232</v>
      </c>
      <c r="N384" s="108">
        <v>1</v>
      </c>
      <c r="O384" s="108">
        <v>232</v>
      </c>
      <c r="P384" t="s">
        <v>831</v>
      </c>
    </row>
    <row r="385" spans="1:16" x14ac:dyDescent="0.25">
      <c r="A385" t="s">
        <v>1005</v>
      </c>
      <c r="B385" t="s">
        <v>697</v>
      </c>
      <c r="C385" t="s">
        <v>133</v>
      </c>
      <c r="D385" t="s">
        <v>832</v>
      </c>
      <c r="E385" t="s">
        <v>102</v>
      </c>
      <c r="F385">
        <v>40700</v>
      </c>
      <c r="G385" t="s">
        <v>911</v>
      </c>
      <c r="I385" t="s">
        <v>125</v>
      </c>
      <c r="J385">
        <v>2026</v>
      </c>
      <c r="K385">
        <v>7</v>
      </c>
      <c r="L385" t="s">
        <v>94</v>
      </c>
      <c r="M385" s="108">
        <v>326</v>
      </c>
      <c r="N385" s="108">
        <v>1</v>
      </c>
      <c r="O385" s="108">
        <v>326</v>
      </c>
      <c r="P385" t="s">
        <v>831</v>
      </c>
    </row>
    <row r="386" spans="1:16" x14ac:dyDescent="0.25">
      <c r="A386" t="s">
        <v>1005</v>
      </c>
      <c r="B386" t="s">
        <v>697</v>
      </c>
      <c r="C386" t="s">
        <v>133</v>
      </c>
      <c r="D386" t="s">
        <v>832</v>
      </c>
      <c r="E386" t="s">
        <v>104</v>
      </c>
      <c r="F386">
        <v>40700</v>
      </c>
      <c r="G386" t="s">
        <v>911</v>
      </c>
      <c r="I386" t="s">
        <v>118</v>
      </c>
      <c r="J386">
        <v>2026</v>
      </c>
      <c r="K386">
        <v>7</v>
      </c>
      <c r="L386" t="s">
        <v>94</v>
      </c>
      <c r="M386" s="108">
        <v>81</v>
      </c>
      <c r="N386" s="108">
        <v>1</v>
      </c>
      <c r="O386" s="108">
        <v>81</v>
      </c>
      <c r="P386" t="s">
        <v>831</v>
      </c>
    </row>
    <row r="387" spans="1:16" x14ac:dyDescent="0.25">
      <c r="A387" t="s">
        <v>1005</v>
      </c>
      <c r="B387" t="s">
        <v>697</v>
      </c>
      <c r="C387" t="s">
        <v>133</v>
      </c>
      <c r="D387" t="s">
        <v>832</v>
      </c>
      <c r="E387" t="s">
        <v>104</v>
      </c>
      <c r="F387">
        <v>40700</v>
      </c>
      <c r="G387" t="s">
        <v>911</v>
      </c>
      <c r="I387" t="s">
        <v>120</v>
      </c>
      <c r="J387">
        <v>2026</v>
      </c>
      <c r="K387">
        <v>7</v>
      </c>
      <c r="L387" t="s">
        <v>94</v>
      </c>
      <c r="M387" s="108">
        <v>135</v>
      </c>
      <c r="N387" s="108">
        <v>1</v>
      </c>
      <c r="O387" s="108">
        <v>135</v>
      </c>
      <c r="P387" t="s">
        <v>831</v>
      </c>
    </row>
    <row r="388" spans="1:16" x14ac:dyDescent="0.25">
      <c r="A388" t="s">
        <v>1005</v>
      </c>
      <c r="B388" t="s">
        <v>697</v>
      </c>
      <c r="C388" t="s">
        <v>133</v>
      </c>
      <c r="D388" t="s">
        <v>832</v>
      </c>
      <c r="E388" t="s">
        <v>105</v>
      </c>
      <c r="F388">
        <v>40700</v>
      </c>
      <c r="G388" t="s">
        <v>911</v>
      </c>
      <c r="I388" t="s">
        <v>111</v>
      </c>
      <c r="J388">
        <v>2026</v>
      </c>
      <c r="K388">
        <v>7</v>
      </c>
      <c r="L388" t="s">
        <v>94</v>
      </c>
      <c r="M388" s="108">
        <v>116</v>
      </c>
      <c r="N388" s="108">
        <v>1</v>
      </c>
      <c r="O388" s="108">
        <v>116</v>
      </c>
      <c r="P388" t="s">
        <v>831</v>
      </c>
    </row>
    <row r="389" spans="1:16" x14ac:dyDescent="0.25">
      <c r="A389" t="s">
        <v>1005</v>
      </c>
      <c r="B389" t="s">
        <v>185</v>
      </c>
      <c r="C389" t="s">
        <v>133</v>
      </c>
      <c r="D389" t="s">
        <v>832</v>
      </c>
      <c r="E389" t="s">
        <v>105</v>
      </c>
      <c r="F389">
        <v>40700</v>
      </c>
      <c r="G389" t="s">
        <v>911</v>
      </c>
      <c r="I389" t="s">
        <v>109</v>
      </c>
      <c r="J389">
        <v>2026</v>
      </c>
      <c r="K389">
        <v>7</v>
      </c>
      <c r="L389" t="s">
        <v>94</v>
      </c>
      <c r="M389" s="108">
        <v>96</v>
      </c>
      <c r="N389" s="108">
        <v>1</v>
      </c>
      <c r="O389" s="108">
        <v>96</v>
      </c>
      <c r="P389" t="s">
        <v>831</v>
      </c>
    </row>
    <row r="390" spans="1:16" x14ac:dyDescent="0.25">
      <c r="A390" t="s">
        <v>1005</v>
      </c>
      <c r="B390" t="s">
        <v>185</v>
      </c>
      <c r="C390" t="s">
        <v>133</v>
      </c>
      <c r="D390" t="s">
        <v>832</v>
      </c>
      <c r="E390" t="s">
        <v>105</v>
      </c>
      <c r="F390">
        <v>40700</v>
      </c>
      <c r="G390" t="s">
        <v>911</v>
      </c>
      <c r="I390" t="s">
        <v>121</v>
      </c>
      <c r="J390">
        <v>2026</v>
      </c>
      <c r="K390">
        <v>7</v>
      </c>
      <c r="L390" t="s">
        <v>94</v>
      </c>
      <c r="M390" s="108">
        <v>116</v>
      </c>
      <c r="N390" s="108">
        <v>1</v>
      </c>
      <c r="O390" s="108">
        <v>116</v>
      </c>
      <c r="P390" t="s">
        <v>831</v>
      </c>
    </row>
    <row r="391" spans="1:16" x14ac:dyDescent="0.25">
      <c r="A391" t="s">
        <v>1005</v>
      </c>
      <c r="B391" t="s">
        <v>185</v>
      </c>
      <c r="C391" t="s">
        <v>133</v>
      </c>
      <c r="D391" t="s">
        <v>832</v>
      </c>
      <c r="E391" t="s">
        <v>102</v>
      </c>
      <c r="F391">
        <v>40700</v>
      </c>
      <c r="G391" t="s">
        <v>911</v>
      </c>
      <c r="I391" t="s">
        <v>125</v>
      </c>
      <c r="J391">
        <v>2026</v>
      </c>
      <c r="K391">
        <v>7</v>
      </c>
      <c r="L391" t="s">
        <v>94</v>
      </c>
      <c r="M391" s="108">
        <v>307</v>
      </c>
      <c r="N391" s="108">
        <v>1</v>
      </c>
      <c r="O391" s="108">
        <v>307</v>
      </c>
      <c r="P391" t="s">
        <v>831</v>
      </c>
    </row>
    <row r="392" spans="1:16" x14ac:dyDescent="0.25">
      <c r="A392" t="s">
        <v>1005</v>
      </c>
      <c r="B392" t="s">
        <v>185</v>
      </c>
      <c r="C392" t="s">
        <v>133</v>
      </c>
      <c r="D392" t="s">
        <v>832</v>
      </c>
      <c r="E392" t="s">
        <v>104</v>
      </c>
      <c r="F392">
        <v>40700</v>
      </c>
      <c r="G392" t="s">
        <v>911</v>
      </c>
      <c r="I392" t="s">
        <v>118</v>
      </c>
      <c r="J392">
        <v>2026</v>
      </c>
      <c r="K392">
        <v>7</v>
      </c>
      <c r="L392" t="s">
        <v>94</v>
      </c>
      <c r="M392" s="108">
        <v>162</v>
      </c>
      <c r="N392" s="108">
        <v>1</v>
      </c>
      <c r="O392" s="108">
        <v>162</v>
      </c>
      <c r="P392" t="s">
        <v>831</v>
      </c>
    </row>
    <row r="393" spans="1:16" x14ac:dyDescent="0.25">
      <c r="A393" t="s">
        <v>1005</v>
      </c>
      <c r="B393" t="s">
        <v>185</v>
      </c>
      <c r="C393" t="s">
        <v>133</v>
      </c>
      <c r="D393" t="s">
        <v>832</v>
      </c>
      <c r="E393" t="s">
        <v>104</v>
      </c>
      <c r="F393">
        <v>40700</v>
      </c>
      <c r="G393" t="s">
        <v>911</v>
      </c>
      <c r="I393" t="s">
        <v>120</v>
      </c>
      <c r="J393">
        <v>2026</v>
      </c>
      <c r="K393">
        <v>7</v>
      </c>
      <c r="L393" t="s">
        <v>94</v>
      </c>
      <c r="M393" s="108">
        <v>270</v>
      </c>
      <c r="N393" s="108">
        <v>1</v>
      </c>
      <c r="O393" s="108">
        <v>270</v>
      </c>
      <c r="P393" t="s">
        <v>831</v>
      </c>
    </row>
    <row r="394" spans="1:16" x14ac:dyDescent="0.25">
      <c r="A394" t="s">
        <v>1005</v>
      </c>
      <c r="B394" t="s">
        <v>185</v>
      </c>
      <c r="C394" t="s">
        <v>133</v>
      </c>
      <c r="D394" t="s">
        <v>832</v>
      </c>
      <c r="E394" t="s">
        <v>105</v>
      </c>
      <c r="F394">
        <v>40700</v>
      </c>
      <c r="G394" t="s">
        <v>911</v>
      </c>
      <c r="I394" t="s">
        <v>111</v>
      </c>
      <c r="J394">
        <v>2026</v>
      </c>
      <c r="K394">
        <v>7</v>
      </c>
      <c r="L394" t="s">
        <v>94</v>
      </c>
      <c r="M394" s="108">
        <v>232</v>
      </c>
      <c r="N394" s="108">
        <v>1</v>
      </c>
      <c r="O394" s="108">
        <v>232</v>
      </c>
      <c r="P394" t="s">
        <v>831</v>
      </c>
    </row>
    <row r="395" spans="1:16" x14ac:dyDescent="0.25">
      <c r="A395" t="s">
        <v>1005</v>
      </c>
      <c r="B395" t="s">
        <v>188</v>
      </c>
      <c r="C395" t="s">
        <v>133</v>
      </c>
      <c r="D395" t="s">
        <v>832</v>
      </c>
      <c r="E395" t="s">
        <v>102</v>
      </c>
      <c r="F395">
        <v>40700</v>
      </c>
      <c r="G395" t="s">
        <v>911</v>
      </c>
      <c r="I395" t="s">
        <v>186</v>
      </c>
      <c r="J395">
        <v>2026</v>
      </c>
      <c r="K395">
        <v>7</v>
      </c>
      <c r="L395" t="s">
        <v>94</v>
      </c>
      <c r="M395" s="108">
        <v>597</v>
      </c>
      <c r="N395" s="108">
        <v>1</v>
      </c>
      <c r="O395" s="108">
        <v>597</v>
      </c>
      <c r="P395" t="s">
        <v>831</v>
      </c>
    </row>
    <row r="396" spans="1:16" x14ac:dyDescent="0.25">
      <c r="A396" t="s">
        <v>1005</v>
      </c>
      <c r="B396" t="s">
        <v>188</v>
      </c>
      <c r="C396" t="s">
        <v>133</v>
      </c>
      <c r="D396" t="s">
        <v>832</v>
      </c>
      <c r="E396" t="s">
        <v>93</v>
      </c>
      <c r="F396">
        <v>40700</v>
      </c>
      <c r="G396" t="s">
        <v>911</v>
      </c>
      <c r="I396" t="s">
        <v>167</v>
      </c>
      <c r="J396">
        <v>2026</v>
      </c>
      <c r="K396">
        <v>7</v>
      </c>
      <c r="L396" t="s">
        <v>94</v>
      </c>
      <c r="M396" s="108">
        <v>126</v>
      </c>
      <c r="N396" s="108">
        <v>1</v>
      </c>
      <c r="O396" s="108">
        <v>126</v>
      </c>
      <c r="P396" t="s">
        <v>831</v>
      </c>
    </row>
    <row r="397" spans="1:16" x14ac:dyDescent="0.25">
      <c r="A397" t="s">
        <v>1005</v>
      </c>
      <c r="B397" t="s">
        <v>188</v>
      </c>
      <c r="C397" t="s">
        <v>133</v>
      </c>
      <c r="D397" t="s">
        <v>832</v>
      </c>
      <c r="E397" t="s">
        <v>105</v>
      </c>
      <c r="F397">
        <v>40700</v>
      </c>
      <c r="G397" t="s">
        <v>911</v>
      </c>
      <c r="I397" t="s">
        <v>121</v>
      </c>
      <c r="J397">
        <v>2026</v>
      </c>
      <c r="K397">
        <v>7</v>
      </c>
      <c r="L397" t="s">
        <v>94</v>
      </c>
      <c r="M397" s="108">
        <v>116</v>
      </c>
      <c r="N397" s="108">
        <v>1</v>
      </c>
      <c r="O397" s="108">
        <v>116</v>
      </c>
      <c r="P397" t="s">
        <v>831</v>
      </c>
    </row>
    <row r="398" spans="1:16" x14ac:dyDescent="0.25">
      <c r="A398" t="s">
        <v>1005</v>
      </c>
      <c r="B398" t="s">
        <v>188</v>
      </c>
      <c r="C398" t="s">
        <v>133</v>
      </c>
      <c r="D398" t="s">
        <v>832</v>
      </c>
      <c r="E398" t="s">
        <v>104</v>
      </c>
      <c r="F398">
        <v>40700</v>
      </c>
      <c r="G398" t="s">
        <v>911</v>
      </c>
      <c r="I398" t="s">
        <v>118</v>
      </c>
      <c r="J398">
        <v>2026</v>
      </c>
      <c r="K398">
        <v>7</v>
      </c>
      <c r="L398" t="s">
        <v>94</v>
      </c>
      <c r="M398" s="108">
        <v>406</v>
      </c>
      <c r="N398" s="108">
        <v>1</v>
      </c>
      <c r="O398" s="108">
        <v>406</v>
      </c>
      <c r="P398" t="s">
        <v>831</v>
      </c>
    </row>
    <row r="399" spans="1:16" x14ac:dyDescent="0.25">
      <c r="A399" t="s">
        <v>1005</v>
      </c>
      <c r="B399" t="s">
        <v>188</v>
      </c>
      <c r="C399" t="s">
        <v>133</v>
      </c>
      <c r="D399" t="s">
        <v>832</v>
      </c>
      <c r="E399" t="s">
        <v>104</v>
      </c>
      <c r="F399">
        <v>40700</v>
      </c>
      <c r="G399" t="s">
        <v>911</v>
      </c>
      <c r="I399" t="s">
        <v>120</v>
      </c>
      <c r="J399">
        <v>2026</v>
      </c>
      <c r="K399">
        <v>7</v>
      </c>
      <c r="L399" t="s">
        <v>94</v>
      </c>
      <c r="M399" s="108">
        <v>406</v>
      </c>
      <c r="N399" s="108">
        <v>1</v>
      </c>
      <c r="O399" s="108">
        <v>406</v>
      </c>
      <c r="P399" t="s">
        <v>831</v>
      </c>
    </row>
    <row r="400" spans="1:16" x14ac:dyDescent="0.25">
      <c r="A400" t="s">
        <v>1005</v>
      </c>
      <c r="B400" t="s">
        <v>188</v>
      </c>
      <c r="C400" t="s">
        <v>133</v>
      </c>
      <c r="D400" t="s">
        <v>832</v>
      </c>
      <c r="E400" t="s">
        <v>105</v>
      </c>
      <c r="F400">
        <v>40700</v>
      </c>
      <c r="G400" t="s">
        <v>911</v>
      </c>
      <c r="I400" t="s">
        <v>111</v>
      </c>
      <c r="J400">
        <v>2026</v>
      </c>
      <c r="K400">
        <v>7</v>
      </c>
      <c r="L400" t="s">
        <v>94</v>
      </c>
      <c r="M400" s="108">
        <v>232</v>
      </c>
      <c r="N400" s="108">
        <v>1</v>
      </c>
      <c r="O400" s="108">
        <v>232</v>
      </c>
      <c r="P400" t="s">
        <v>831</v>
      </c>
    </row>
    <row r="401" spans="1:16" x14ac:dyDescent="0.25">
      <c r="A401" t="s">
        <v>1005</v>
      </c>
      <c r="B401" t="s">
        <v>189</v>
      </c>
      <c r="C401" t="s">
        <v>133</v>
      </c>
      <c r="D401" t="s">
        <v>832</v>
      </c>
      <c r="E401" t="s">
        <v>102</v>
      </c>
      <c r="F401">
        <v>40700</v>
      </c>
      <c r="G401" t="s">
        <v>911</v>
      </c>
      <c r="I401" t="s">
        <v>125</v>
      </c>
      <c r="J401">
        <v>2026</v>
      </c>
      <c r="K401">
        <v>7</v>
      </c>
      <c r="L401" t="s">
        <v>94</v>
      </c>
      <c r="M401" s="108">
        <v>307</v>
      </c>
      <c r="N401" s="108">
        <v>1</v>
      </c>
      <c r="O401" s="108">
        <v>307</v>
      </c>
      <c r="P401" t="s">
        <v>831</v>
      </c>
    </row>
    <row r="402" spans="1:16" x14ac:dyDescent="0.25">
      <c r="A402" t="s">
        <v>1005</v>
      </c>
      <c r="B402" t="s">
        <v>189</v>
      </c>
      <c r="C402" t="s">
        <v>133</v>
      </c>
      <c r="D402" t="s">
        <v>832</v>
      </c>
      <c r="E402" t="s">
        <v>105</v>
      </c>
      <c r="F402">
        <v>40700</v>
      </c>
      <c r="G402" t="s">
        <v>911</v>
      </c>
      <c r="I402" t="s">
        <v>111</v>
      </c>
      <c r="J402">
        <v>2026</v>
      </c>
      <c r="K402">
        <v>7</v>
      </c>
      <c r="L402" t="s">
        <v>94</v>
      </c>
      <c r="M402" s="108">
        <v>116</v>
      </c>
      <c r="N402" s="108">
        <v>1</v>
      </c>
      <c r="O402" s="108">
        <v>116</v>
      </c>
      <c r="P402" t="s">
        <v>831</v>
      </c>
    </row>
    <row r="403" spans="1:16" x14ac:dyDescent="0.25">
      <c r="A403" t="s">
        <v>1005</v>
      </c>
      <c r="B403" t="s">
        <v>700</v>
      </c>
      <c r="C403" t="s">
        <v>133</v>
      </c>
      <c r="D403" t="s">
        <v>832</v>
      </c>
      <c r="E403" t="s">
        <v>105</v>
      </c>
      <c r="F403">
        <v>40700</v>
      </c>
      <c r="G403" t="s">
        <v>911</v>
      </c>
      <c r="I403" t="s">
        <v>121</v>
      </c>
      <c r="J403">
        <v>2026</v>
      </c>
      <c r="K403">
        <v>7</v>
      </c>
      <c r="L403" t="s">
        <v>94</v>
      </c>
      <c r="M403" s="108">
        <v>232</v>
      </c>
      <c r="N403" s="108">
        <v>1</v>
      </c>
      <c r="O403" s="108">
        <v>232</v>
      </c>
      <c r="P403" t="s">
        <v>831</v>
      </c>
    </row>
    <row r="404" spans="1:16" x14ac:dyDescent="0.25">
      <c r="A404" t="s">
        <v>1005</v>
      </c>
      <c r="B404" t="s">
        <v>700</v>
      </c>
      <c r="C404" t="s">
        <v>133</v>
      </c>
      <c r="D404" t="s">
        <v>832</v>
      </c>
      <c r="E404" t="s">
        <v>102</v>
      </c>
      <c r="F404">
        <v>40700</v>
      </c>
      <c r="G404" t="s">
        <v>911</v>
      </c>
      <c r="I404" t="s">
        <v>125</v>
      </c>
      <c r="J404">
        <v>2026</v>
      </c>
      <c r="K404">
        <v>7</v>
      </c>
      <c r="L404" t="s">
        <v>94</v>
      </c>
      <c r="M404" s="108">
        <v>920</v>
      </c>
      <c r="N404" s="108">
        <v>1</v>
      </c>
      <c r="O404" s="108">
        <v>920</v>
      </c>
      <c r="P404" t="s">
        <v>831</v>
      </c>
    </row>
    <row r="405" spans="1:16" x14ac:dyDescent="0.25">
      <c r="A405" t="s">
        <v>1005</v>
      </c>
      <c r="B405" t="s">
        <v>700</v>
      </c>
      <c r="C405" t="s">
        <v>133</v>
      </c>
      <c r="D405" t="s">
        <v>832</v>
      </c>
      <c r="E405" t="s">
        <v>104</v>
      </c>
      <c r="F405">
        <v>40700</v>
      </c>
      <c r="G405" t="s">
        <v>911</v>
      </c>
      <c r="I405" t="s">
        <v>118</v>
      </c>
      <c r="J405">
        <v>2026</v>
      </c>
      <c r="K405">
        <v>7</v>
      </c>
      <c r="L405" t="s">
        <v>94</v>
      </c>
      <c r="M405" s="108">
        <v>297</v>
      </c>
      <c r="N405" s="108">
        <v>1</v>
      </c>
      <c r="O405" s="108">
        <v>297</v>
      </c>
      <c r="P405" t="s">
        <v>831</v>
      </c>
    </row>
    <row r="406" spans="1:16" x14ac:dyDescent="0.25">
      <c r="A406" t="s">
        <v>1005</v>
      </c>
      <c r="B406" t="s">
        <v>700</v>
      </c>
      <c r="C406" t="s">
        <v>133</v>
      </c>
      <c r="D406" t="s">
        <v>832</v>
      </c>
      <c r="E406" t="s">
        <v>104</v>
      </c>
      <c r="F406">
        <v>40700</v>
      </c>
      <c r="G406" t="s">
        <v>911</v>
      </c>
      <c r="I406" t="s">
        <v>120</v>
      </c>
      <c r="J406">
        <v>2026</v>
      </c>
      <c r="K406">
        <v>7</v>
      </c>
      <c r="L406" t="s">
        <v>94</v>
      </c>
      <c r="M406" s="108">
        <v>406</v>
      </c>
      <c r="N406" s="108">
        <v>1</v>
      </c>
      <c r="O406" s="108">
        <v>406</v>
      </c>
      <c r="P406" t="s">
        <v>831</v>
      </c>
    </row>
    <row r="407" spans="1:16" x14ac:dyDescent="0.25">
      <c r="A407" t="s">
        <v>1005</v>
      </c>
      <c r="B407" t="s">
        <v>700</v>
      </c>
      <c r="C407" t="s">
        <v>133</v>
      </c>
      <c r="D407" t="s">
        <v>832</v>
      </c>
      <c r="E407" t="s">
        <v>105</v>
      </c>
      <c r="F407">
        <v>40700</v>
      </c>
      <c r="G407" t="s">
        <v>911</v>
      </c>
      <c r="I407" t="s">
        <v>111</v>
      </c>
      <c r="J407">
        <v>2026</v>
      </c>
      <c r="K407">
        <v>7</v>
      </c>
      <c r="L407" t="s">
        <v>94</v>
      </c>
      <c r="M407" s="108">
        <v>116</v>
      </c>
      <c r="N407" s="108">
        <v>1</v>
      </c>
      <c r="O407" s="108">
        <v>116</v>
      </c>
      <c r="P407" t="s">
        <v>831</v>
      </c>
    </row>
    <row r="408" spans="1:16" x14ac:dyDescent="0.25">
      <c r="A408" t="s">
        <v>1005</v>
      </c>
      <c r="B408" t="s">
        <v>190</v>
      </c>
      <c r="C408" t="s">
        <v>133</v>
      </c>
      <c r="D408" t="s">
        <v>832</v>
      </c>
      <c r="E408" t="s">
        <v>102</v>
      </c>
      <c r="F408">
        <v>40700</v>
      </c>
      <c r="G408" t="s">
        <v>911</v>
      </c>
      <c r="I408" t="s">
        <v>125</v>
      </c>
      <c r="J408">
        <v>2026</v>
      </c>
      <c r="K408">
        <v>7</v>
      </c>
      <c r="L408" t="s">
        <v>94</v>
      </c>
      <c r="M408" s="108">
        <v>114</v>
      </c>
      <c r="N408" s="108">
        <v>1</v>
      </c>
      <c r="O408" s="108">
        <v>114</v>
      </c>
      <c r="P408" t="s">
        <v>831</v>
      </c>
    </row>
    <row r="409" spans="1:16" x14ac:dyDescent="0.25">
      <c r="A409" t="s">
        <v>1005</v>
      </c>
      <c r="B409" t="s">
        <v>190</v>
      </c>
      <c r="C409" t="s">
        <v>133</v>
      </c>
      <c r="D409" t="s">
        <v>832</v>
      </c>
      <c r="E409" t="s">
        <v>105</v>
      </c>
      <c r="F409">
        <v>40700</v>
      </c>
      <c r="G409" t="s">
        <v>911</v>
      </c>
      <c r="I409" t="s">
        <v>111</v>
      </c>
      <c r="J409">
        <v>2026</v>
      </c>
      <c r="K409">
        <v>7</v>
      </c>
      <c r="L409" t="s">
        <v>94</v>
      </c>
      <c r="M409" s="108">
        <v>116</v>
      </c>
      <c r="N409" s="108">
        <v>1</v>
      </c>
      <c r="O409" s="108">
        <v>116</v>
      </c>
      <c r="P409" t="s">
        <v>831</v>
      </c>
    </row>
    <row r="410" spans="1:16" x14ac:dyDescent="0.25">
      <c r="A410" t="s">
        <v>1005</v>
      </c>
      <c r="B410" t="s">
        <v>196</v>
      </c>
      <c r="C410" t="s">
        <v>133</v>
      </c>
      <c r="D410" t="s">
        <v>832</v>
      </c>
      <c r="E410" t="s">
        <v>105</v>
      </c>
      <c r="F410">
        <v>40700</v>
      </c>
      <c r="G410" t="s">
        <v>911</v>
      </c>
      <c r="I410" t="s">
        <v>121</v>
      </c>
      <c r="J410">
        <v>2026</v>
      </c>
      <c r="K410">
        <v>7</v>
      </c>
      <c r="L410" t="s">
        <v>94</v>
      </c>
      <c r="M410" s="108">
        <v>116</v>
      </c>
      <c r="N410" s="108">
        <v>1</v>
      </c>
      <c r="O410" s="108">
        <v>116</v>
      </c>
      <c r="P410" t="s">
        <v>831</v>
      </c>
    </row>
    <row r="411" spans="1:16" x14ac:dyDescent="0.25">
      <c r="A411" t="s">
        <v>1005</v>
      </c>
      <c r="B411" t="s">
        <v>196</v>
      </c>
      <c r="C411" t="s">
        <v>133</v>
      </c>
      <c r="D411" t="s">
        <v>832</v>
      </c>
      <c r="E411" t="s">
        <v>102</v>
      </c>
      <c r="F411">
        <v>40700</v>
      </c>
      <c r="G411" t="s">
        <v>911</v>
      </c>
      <c r="I411" t="s">
        <v>125</v>
      </c>
      <c r="J411">
        <v>2026</v>
      </c>
      <c r="K411">
        <v>7</v>
      </c>
      <c r="L411" t="s">
        <v>94</v>
      </c>
      <c r="M411" s="108">
        <v>307</v>
      </c>
      <c r="N411" s="108">
        <v>1</v>
      </c>
      <c r="O411" s="108">
        <v>307</v>
      </c>
      <c r="P411" t="s">
        <v>831</v>
      </c>
    </row>
    <row r="412" spans="1:16" x14ac:dyDescent="0.25">
      <c r="A412" t="s">
        <v>1005</v>
      </c>
      <c r="B412" t="s">
        <v>196</v>
      </c>
      <c r="C412" t="s">
        <v>133</v>
      </c>
      <c r="D412" t="s">
        <v>832</v>
      </c>
      <c r="E412" t="s">
        <v>104</v>
      </c>
      <c r="F412">
        <v>40700</v>
      </c>
      <c r="G412" t="s">
        <v>911</v>
      </c>
      <c r="I412" t="s">
        <v>118</v>
      </c>
      <c r="J412">
        <v>2026</v>
      </c>
      <c r="K412">
        <v>7</v>
      </c>
      <c r="L412" t="s">
        <v>94</v>
      </c>
      <c r="M412" s="108">
        <v>81</v>
      </c>
      <c r="N412" s="108">
        <v>1</v>
      </c>
      <c r="O412" s="108">
        <v>81</v>
      </c>
      <c r="P412" t="s">
        <v>831</v>
      </c>
    </row>
    <row r="413" spans="1:16" x14ac:dyDescent="0.25">
      <c r="A413" t="s">
        <v>1005</v>
      </c>
      <c r="B413" t="s">
        <v>196</v>
      </c>
      <c r="C413" t="s">
        <v>133</v>
      </c>
      <c r="D413" t="s">
        <v>832</v>
      </c>
      <c r="E413" t="s">
        <v>104</v>
      </c>
      <c r="F413">
        <v>40700</v>
      </c>
      <c r="G413" t="s">
        <v>911</v>
      </c>
      <c r="I413" t="s">
        <v>120</v>
      </c>
      <c r="J413">
        <v>2026</v>
      </c>
      <c r="K413">
        <v>7</v>
      </c>
      <c r="L413" t="s">
        <v>94</v>
      </c>
      <c r="M413" s="108">
        <v>135</v>
      </c>
      <c r="N413" s="108">
        <v>1</v>
      </c>
      <c r="O413" s="108">
        <v>135</v>
      </c>
      <c r="P413" t="s">
        <v>831</v>
      </c>
    </row>
    <row r="414" spans="1:16" x14ac:dyDescent="0.25">
      <c r="A414" t="s">
        <v>1005</v>
      </c>
      <c r="B414" t="s">
        <v>196</v>
      </c>
      <c r="C414" t="s">
        <v>133</v>
      </c>
      <c r="D414" t="s">
        <v>832</v>
      </c>
      <c r="E414" t="s">
        <v>105</v>
      </c>
      <c r="F414">
        <v>40700</v>
      </c>
      <c r="G414" t="s">
        <v>911</v>
      </c>
      <c r="I414" t="s">
        <v>111</v>
      </c>
      <c r="J414">
        <v>2026</v>
      </c>
      <c r="K414">
        <v>7</v>
      </c>
      <c r="L414" t="s">
        <v>94</v>
      </c>
      <c r="M414" s="108">
        <v>116</v>
      </c>
      <c r="N414" s="108">
        <v>1</v>
      </c>
      <c r="O414" s="108">
        <v>116</v>
      </c>
      <c r="P414" t="s">
        <v>831</v>
      </c>
    </row>
    <row r="415" spans="1:16" x14ac:dyDescent="0.25">
      <c r="A415" t="s">
        <v>1005</v>
      </c>
      <c r="B415" t="s">
        <v>197</v>
      </c>
      <c r="C415" t="s">
        <v>133</v>
      </c>
      <c r="D415" t="s">
        <v>832</v>
      </c>
      <c r="E415" t="s">
        <v>93</v>
      </c>
      <c r="F415">
        <v>40700</v>
      </c>
      <c r="G415" t="s">
        <v>911</v>
      </c>
      <c r="I415" t="s">
        <v>240</v>
      </c>
      <c r="J415">
        <v>2026</v>
      </c>
      <c r="K415">
        <v>7</v>
      </c>
      <c r="L415" t="s">
        <v>94</v>
      </c>
      <c r="M415" s="108">
        <v>126</v>
      </c>
      <c r="N415" s="108">
        <v>1</v>
      </c>
      <c r="O415" s="108">
        <v>126</v>
      </c>
      <c r="P415" t="s">
        <v>831</v>
      </c>
    </row>
    <row r="416" spans="1:16" x14ac:dyDescent="0.25">
      <c r="A416" t="s">
        <v>1005</v>
      </c>
      <c r="B416" t="s">
        <v>197</v>
      </c>
      <c r="C416" t="s">
        <v>133</v>
      </c>
      <c r="D416" t="s">
        <v>832</v>
      </c>
      <c r="E416" t="s">
        <v>105</v>
      </c>
      <c r="F416">
        <v>40700</v>
      </c>
      <c r="G416" t="s">
        <v>911</v>
      </c>
      <c r="I416" t="s">
        <v>121</v>
      </c>
      <c r="J416">
        <v>2026</v>
      </c>
      <c r="K416">
        <v>7</v>
      </c>
      <c r="L416" t="s">
        <v>94</v>
      </c>
      <c r="M416" s="108">
        <v>116</v>
      </c>
      <c r="N416" s="108">
        <v>1</v>
      </c>
      <c r="O416" s="108">
        <v>116</v>
      </c>
      <c r="P416" t="s">
        <v>831</v>
      </c>
    </row>
    <row r="417" spans="1:16" x14ac:dyDescent="0.25">
      <c r="A417" t="s">
        <v>1005</v>
      </c>
      <c r="B417" t="s">
        <v>197</v>
      </c>
      <c r="C417" t="s">
        <v>133</v>
      </c>
      <c r="D417" t="s">
        <v>832</v>
      </c>
      <c r="E417" t="s">
        <v>102</v>
      </c>
      <c r="F417">
        <v>40700</v>
      </c>
      <c r="G417" t="s">
        <v>911</v>
      </c>
      <c r="I417" t="s">
        <v>125</v>
      </c>
      <c r="J417">
        <v>2026</v>
      </c>
      <c r="K417">
        <v>7</v>
      </c>
      <c r="L417" t="s">
        <v>94</v>
      </c>
      <c r="M417" s="108">
        <v>326</v>
      </c>
      <c r="N417" s="108">
        <v>1</v>
      </c>
      <c r="O417" s="108">
        <v>326</v>
      </c>
      <c r="P417" t="s">
        <v>831</v>
      </c>
    </row>
    <row r="418" spans="1:16" x14ac:dyDescent="0.25">
      <c r="A418" t="s">
        <v>1005</v>
      </c>
      <c r="B418" t="s">
        <v>197</v>
      </c>
      <c r="C418" t="s">
        <v>133</v>
      </c>
      <c r="D418" t="s">
        <v>832</v>
      </c>
      <c r="E418" t="s">
        <v>104</v>
      </c>
      <c r="F418">
        <v>40700</v>
      </c>
      <c r="G418" t="s">
        <v>911</v>
      </c>
      <c r="I418" t="s">
        <v>118</v>
      </c>
      <c r="J418">
        <v>2026</v>
      </c>
      <c r="K418">
        <v>7</v>
      </c>
      <c r="L418" t="s">
        <v>94</v>
      </c>
      <c r="M418" s="108">
        <v>81</v>
      </c>
      <c r="N418" s="108">
        <v>1</v>
      </c>
      <c r="O418" s="108">
        <v>81</v>
      </c>
      <c r="P418" t="s">
        <v>831</v>
      </c>
    </row>
    <row r="419" spans="1:16" x14ac:dyDescent="0.25">
      <c r="A419" t="s">
        <v>1005</v>
      </c>
      <c r="B419" t="s">
        <v>197</v>
      </c>
      <c r="C419" t="s">
        <v>133</v>
      </c>
      <c r="D419" t="s">
        <v>832</v>
      </c>
      <c r="E419" t="s">
        <v>104</v>
      </c>
      <c r="F419">
        <v>40700</v>
      </c>
      <c r="G419" t="s">
        <v>911</v>
      </c>
      <c r="I419" t="s">
        <v>120</v>
      </c>
      <c r="J419">
        <v>2026</v>
      </c>
      <c r="K419">
        <v>7</v>
      </c>
      <c r="L419" t="s">
        <v>94</v>
      </c>
      <c r="M419" s="108">
        <v>135</v>
      </c>
      <c r="N419" s="108">
        <v>1</v>
      </c>
      <c r="O419" s="108">
        <v>135</v>
      </c>
      <c r="P419" t="s">
        <v>831</v>
      </c>
    </row>
    <row r="420" spans="1:16" x14ac:dyDescent="0.25">
      <c r="A420" t="s">
        <v>1005</v>
      </c>
      <c r="B420" t="s">
        <v>197</v>
      </c>
      <c r="C420" t="s">
        <v>133</v>
      </c>
      <c r="D420" t="s">
        <v>832</v>
      </c>
      <c r="E420" t="s">
        <v>105</v>
      </c>
      <c r="F420">
        <v>40700</v>
      </c>
      <c r="G420" t="s">
        <v>911</v>
      </c>
      <c r="I420" t="s">
        <v>111</v>
      </c>
      <c r="J420">
        <v>2026</v>
      </c>
      <c r="K420">
        <v>7</v>
      </c>
      <c r="L420" t="s">
        <v>94</v>
      </c>
      <c r="M420" s="108">
        <v>116</v>
      </c>
      <c r="N420" s="108">
        <v>1</v>
      </c>
      <c r="O420" s="108">
        <v>116</v>
      </c>
      <c r="P420" t="s">
        <v>831</v>
      </c>
    </row>
    <row r="421" spans="1:16" x14ac:dyDescent="0.25">
      <c r="A421" t="s">
        <v>1005</v>
      </c>
      <c r="B421" t="s">
        <v>703</v>
      </c>
      <c r="C421" t="s">
        <v>133</v>
      </c>
      <c r="D421" t="s">
        <v>832</v>
      </c>
      <c r="E421" t="s">
        <v>104</v>
      </c>
      <c r="F421">
        <v>40700</v>
      </c>
      <c r="G421" t="s">
        <v>911</v>
      </c>
      <c r="I421" t="s">
        <v>118</v>
      </c>
      <c r="J421">
        <v>2026</v>
      </c>
      <c r="K421">
        <v>7</v>
      </c>
      <c r="L421" t="s">
        <v>94</v>
      </c>
      <c r="M421" s="108">
        <v>135</v>
      </c>
      <c r="N421" s="108">
        <v>1</v>
      </c>
      <c r="O421" s="108">
        <v>135</v>
      </c>
      <c r="P421" t="s">
        <v>831</v>
      </c>
    </row>
    <row r="422" spans="1:16" x14ac:dyDescent="0.25">
      <c r="A422" t="s">
        <v>1005</v>
      </c>
      <c r="B422" t="s">
        <v>703</v>
      </c>
      <c r="C422" t="s">
        <v>133</v>
      </c>
      <c r="D422" t="s">
        <v>832</v>
      </c>
      <c r="E422" t="s">
        <v>104</v>
      </c>
      <c r="F422">
        <v>40700</v>
      </c>
      <c r="G422" t="s">
        <v>911</v>
      </c>
      <c r="I422" t="s">
        <v>120</v>
      </c>
      <c r="J422">
        <v>2026</v>
      </c>
      <c r="K422">
        <v>7</v>
      </c>
      <c r="L422" t="s">
        <v>94</v>
      </c>
      <c r="M422" s="108">
        <v>135</v>
      </c>
      <c r="N422" s="108">
        <v>1</v>
      </c>
      <c r="O422" s="108">
        <v>135</v>
      </c>
      <c r="P422" t="s">
        <v>831</v>
      </c>
    </row>
    <row r="423" spans="1:16" x14ac:dyDescent="0.25">
      <c r="A423" t="s">
        <v>1005</v>
      </c>
      <c r="B423" t="s">
        <v>703</v>
      </c>
      <c r="C423" t="s">
        <v>133</v>
      </c>
      <c r="D423" t="s">
        <v>832</v>
      </c>
      <c r="E423" t="s">
        <v>105</v>
      </c>
      <c r="F423">
        <v>40700</v>
      </c>
      <c r="G423" t="s">
        <v>911</v>
      </c>
      <c r="I423" t="s">
        <v>111</v>
      </c>
      <c r="J423">
        <v>2026</v>
      </c>
      <c r="K423">
        <v>7</v>
      </c>
      <c r="L423" t="s">
        <v>94</v>
      </c>
      <c r="M423" s="108">
        <v>116</v>
      </c>
      <c r="N423" s="108">
        <v>1</v>
      </c>
      <c r="O423" s="108">
        <v>116</v>
      </c>
      <c r="P423" t="s">
        <v>831</v>
      </c>
    </row>
    <row r="424" spans="1:16" x14ac:dyDescent="0.25">
      <c r="A424" t="s">
        <v>1005</v>
      </c>
      <c r="B424" t="s">
        <v>199</v>
      </c>
      <c r="C424" t="s">
        <v>133</v>
      </c>
      <c r="D424" t="s">
        <v>832</v>
      </c>
      <c r="E424" t="s">
        <v>102</v>
      </c>
      <c r="F424">
        <v>40700</v>
      </c>
      <c r="G424" t="s">
        <v>911</v>
      </c>
      <c r="I424" t="s">
        <v>125</v>
      </c>
      <c r="J424">
        <v>2026</v>
      </c>
      <c r="K424">
        <v>7</v>
      </c>
      <c r="L424" t="s">
        <v>94</v>
      </c>
      <c r="M424" s="108">
        <v>307</v>
      </c>
      <c r="N424" s="108">
        <v>1</v>
      </c>
      <c r="O424" s="108">
        <v>307</v>
      </c>
      <c r="P424" t="s">
        <v>831</v>
      </c>
    </row>
    <row r="425" spans="1:16" x14ac:dyDescent="0.25">
      <c r="A425" t="s">
        <v>1005</v>
      </c>
      <c r="B425" t="s">
        <v>199</v>
      </c>
      <c r="C425" t="s">
        <v>133</v>
      </c>
      <c r="D425" t="s">
        <v>832</v>
      </c>
      <c r="E425" t="s">
        <v>104</v>
      </c>
      <c r="F425">
        <v>40700</v>
      </c>
      <c r="G425" t="s">
        <v>911</v>
      </c>
      <c r="I425" t="s">
        <v>118</v>
      </c>
      <c r="J425">
        <v>2026</v>
      </c>
      <c r="K425">
        <v>7</v>
      </c>
      <c r="L425" t="s">
        <v>94</v>
      </c>
      <c r="M425" s="108">
        <v>81</v>
      </c>
      <c r="N425" s="108">
        <v>1</v>
      </c>
      <c r="O425" s="108">
        <v>81</v>
      </c>
      <c r="P425" t="s">
        <v>831</v>
      </c>
    </row>
    <row r="426" spans="1:16" x14ac:dyDescent="0.25">
      <c r="A426" t="s">
        <v>1005</v>
      </c>
      <c r="B426" t="s">
        <v>199</v>
      </c>
      <c r="C426" t="s">
        <v>133</v>
      </c>
      <c r="D426" t="s">
        <v>832</v>
      </c>
      <c r="E426" t="s">
        <v>104</v>
      </c>
      <c r="F426">
        <v>40700</v>
      </c>
      <c r="G426" t="s">
        <v>911</v>
      </c>
      <c r="I426" t="s">
        <v>120</v>
      </c>
      <c r="J426">
        <v>2026</v>
      </c>
      <c r="K426">
        <v>7</v>
      </c>
      <c r="L426" t="s">
        <v>94</v>
      </c>
      <c r="M426" s="108">
        <v>135</v>
      </c>
      <c r="N426" s="108">
        <v>1</v>
      </c>
      <c r="O426" s="108">
        <v>135</v>
      </c>
      <c r="P426" t="s">
        <v>831</v>
      </c>
    </row>
    <row r="427" spans="1:16" x14ac:dyDescent="0.25">
      <c r="A427" t="s">
        <v>1005</v>
      </c>
      <c r="B427" t="s">
        <v>199</v>
      </c>
      <c r="C427" t="s">
        <v>133</v>
      </c>
      <c r="D427" t="s">
        <v>832</v>
      </c>
      <c r="E427" t="s">
        <v>105</v>
      </c>
      <c r="F427">
        <v>40700</v>
      </c>
      <c r="G427" t="s">
        <v>911</v>
      </c>
      <c r="I427" t="s">
        <v>111</v>
      </c>
      <c r="J427">
        <v>2026</v>
      </c>
      <c r="K427">
        <v>7</v>
      </c>
      <c r="L427" t="s">
        <v>94</v>
      </c>
      <c r="M427" s="108">
        <v>116</v>
      </c>
      <c r="N427" s="108">
        <v>1</v>
      </c>
      <c r="O427" s="108">
        <v>116</v>
      </c>
      <c r="P427" t="s">
        <v>831</v>
      </c>
    </row>
    <row r="428" spans="1:16" x14ac:dyDescent="0.25">
      <c r="A428" t="s">
        <v>1005</v>
      </c>
      <c r="B428" t="s">
        <v>200</v>
      </c>
      <c r="C428" t="s">
        <v>133</v>
      </c>
      <c r="D428" t="s">
        <v>832</v>
      </c>
      <c r="E428" t="s">
        <v>105</v>
      </c>
      <c r="F428">
        <v>40700</v>
      </c>
      <c r="G428" t="s">
        <v>911</v>
      </c>
      <c r="I428" t="s">
        <v>111</v>
      </c>
      <c r="J428">
        <v>2026</v>
      </c>
      <c r="K428">
        <v>7</v>
      </c>
      <c r="L428" t="s">
        <v>94</v>
      </c>
      <c r="M428" s="108">
        <v>116</v>
      </c>
      <c r="N428" s="108">
        <v>1</v>
      </c>
      <c r="O428" s="108">
        <v>116</v>
      </c>
      <c r="P428" t="s">
        <v>831</v>
      </c>
    </row>
    <row r="429" spans="1:16" x14ac:dyDescent="0.25">
      <c r="A429" t="s">
        <v>1005</v>
      </c>
      <c r="B429" t="s">
        <v>201</v>
      </c>
      <c r="C429" t="s">
        <v>133</v>
      </c>
      <c r="D429" t="s">
        <v>832</v>
      </c>
      <c r="E429" t="s">
        <v>105</v>
      </c>
      <c r="F429">
        <v>40700</v>
      </c>
      <c r="G429" t="s">
        <v>911</v>
      </c>
      <c r="I429" t="s">
        <v>121</v>
      </c>
      <c r="J429">
        <v>2026</v>
      </c>
      <c r="K429">
        <v>7</v>
      </c>
      <c r="L429" t="s">
        <v>94</v>
      </c>
      <c r="M429" s="108">
        <v>116</v>
      </c>
      <c r="N429" s="108">
        <v>1</v>
      </c>
      <c r="O429" s="108">
        <v>116</v>
      </c>
      <c r="P429" t="s">
        <v>831</v>
      </c>
    </row>
    <row r="430" spans="1:16" x14ac:dyDescent="0.25">
      <c r="A430" t="s">
        <v>1005</v>
      </c>
      <c r="B430" t="s">
        <v>201</v>
      </c>
      <c r="C430" t="s">
        <v>133</v>
      </c>
      <c r="D430" t="s">
        <v>832</v>
      </c>
      <c r="E430" t="s">
        <v>102</v>
      </c>
      <c r="F430">
        <v>40700</v>
      </c>
      <c r="G430" t="s">
        <v>911</v>
      </c>
      <c r="I430" t="s">
        <v>125</v>
      </c>
      <c r="J430">
        <v>2026</v>
      </c>
      <c r="K430">
        <v>7</v>
      </c>
      <c r="L430" t="s">
        <v>94</v>
      </c>
      <c r="M430" s="108">
        <v>345</v>
      </c>
      <c r="N430" s="108">
        <v>1</v>
      </c>
      <c r="O430" s="108">
        <v>345</v>
      </c>
      <c r="P430" t="s">
        <v>831</v>
      </c>
    </row>
    <row r="431" spans="1:16" x14ac:dyDescent="0.25">
      <c r="A431" t="s">
        <v>1005</v>
      </c>
      <c r="B431" t="s">
        <v>201</v>
      </c>
      <c r="C431" t="s">
        <v>133</v>
      </c>
      <c r="D431" t="s">
        <v>832</v>
      </c>
      <c r="E431" t="s">
        <v>104</v>
      </c>
      <c r="F431">
        <v>40700</v>
      </c>
      <c r="G431" t="s">
        <v>911</v>
      </c>
      <c r="I431" t="s">
        <v>118</v>
      </c>
      <c r="J431">
        <v>2026</v>
      </c>
      <c r="K431">
        <v>7</v>
      </c>
      <c r="L431" t="s">
        <v>94</v>
      </c>
      <c r="M431" s="108">
        <v>81</v>
      </c>
      <c r="N431" s="108">
        <v>1</v>
      </c>
      <c r="O431" s="108">
        <v>81</v>
      </c>
      <c r="P431" t="s">
        <v>831</v>
      </c>
    </row>
    <row r="432" spans="1:16" x14ac:dyDescent="0.25">
      <c r="A432" t="s">
        <v>1005</v>
      </c>
      <c r="B432" t="s">
        <v>201</v>
      </c>
      <c r="C432" t="s">
        <v>133</v>
      </c>
      <c r="D432" t="s">
        <v>832</v>
      </c>
      <c r="E432" t="s">
        <v>104</v>
      </c>
      <c r="F432">
        <v>40700</v>
      </c>
      <c r="G432" t="s">
        <v>911</v>
      </c>
      <c r="I432" t="s">
        <v>120</v>
      </c>
      <c r="J432">
        <v>2026</v>
      </c>
      <c r="K432">
        <v>7</v>
      </c>
      <c r="L432" t="s">
        <v>94</v>
      </c>
      <c r="M432" s="108">
        <v>135</v>
      </c>
      <c r="N432" s="108">
        <v>1</v>
      </c>
      <c r="O432" s="108">
        <v>135</v>
      </c>
      <c r="P432" t="s">
        <v>831</v>
      </c>
    </row>
    <row r="433" spans="1:16" x14ac:dyDescent="0.25">
      <c r="A433" t="s">
        <v>1005</v>
      </c>
      <c r="B433" t="s">
        <v>201</v>
      </c>
      <c r="C433" t="s">
        <v>133</v>
      </c>
      <c r="D433" t="s">
        <v>832</v>
      </c>
      <c r="E433" t="s">
        <v>105</v>
      </c>
      <c r="F433">
        <v>40700</v>
      </c>
      <c r="G433" t="s">
        <v>911</v>
      </c>
      <c r="I433" t="s">
        <v>111</v>
      </c>
      <c r="J433">
        <v>2026</v>
      </c>
      <c r="K433">
        <v>7</v>
      </c>
      <c r="L433" t="s">
        <v>94</v>
      </c>
      <c r="M433" s="108">
        <v>116</v>
      </c>
      <c r="N433" s="108">
        <v>1</v>
      </c>
      <c r="O433" s="108">
        <v>116</v>
      </c>
      <c r="P433" t="s">
        <v>831</v>
      </c>
    </row>
    <row r="434" spans="1:16" x14ac:dyDescent="0.25">
      <c r="A434" t="s">
        <v>1005</v>
      </c>
      <c r="B434" t="s">
        <v>204</v>
      </c>
      <c r="C434" t="s">
        <v>133</v>
      </c>
      <c r="D434" t="s">
        <v>832</v>
      </c>
      <c r="E434" t="s">
        <v>102</v>
      </c>
      <c r="F434">
        <v>40700</v>
      </c>
      <c r="G434" t="s">
        <v>911</v>
      </c>
      <c r="I434" t="s">
        <v>125</v>
      </c>
      <c r="J434">
        <v>2026</v>
      </c>
      <c r="K434">
        <v>7</v>
      </c>
      <c r="L434" t="s">
        <v>94</v>
      </c>
      <c r="M434" s="108">
        <v>345</v>
      </c>
      <c r="N434" s="108">
        <v>1</v>
      </c>
      <c r="O434" s="108">
        <v>345</v>
      </c>
      <c r="P434" t="s">
        <v>831</v>
      </c>
    </row>
    <row r="435" spans="1:16" x14ac:dyDescent="0.25">
      <c r="A435" t="s">
        <v>1005</v>
      </c>
      <c r="B435" t="s">
        <v>204</v>
      </c>
      <c r="C435" t="s">
        <v>133</v>
      </c>
      <c r="D435" t="s">
        <v>832</v>
      </c>
      <c r="E435" t="s">
        <v>105</v>
      </c>
      <c r="F435">
        <v>40700</v>
      </c>
      <c r="G435" t="s">
        <v>911</v>
      </c>
      <c r="I435" t="s">
        <v>111</v>
      </c>
      <c r="J435">
        <v>2026</v>
      </c>
      <c r="K435">
        <v>7</v>
      </c>
      <c r="L435" t="s">
        <v>94</v>
      </c>
      <c r="M435" s="108">
        <v>116</v>
      </c>
      <c r="N435" s="108">
        <v>1</v>
      </c>
      <c r="O435" s="108">
        <v>116</v>
      </c>
      <c r="P435" t="s">
        <v>831</v>
      </c>
    </row>
    <row r="436" spans="1:16" x14ac:dyDescent="0.25">
      <c r="A436" t="s">
        <v>1005</v>
      </c>
      <c r="B436" t="s">
        <v>705</v>
      </c>
      <c r="C436" t="s">
        <v>133</v>
      </c>
      <c r="D436" t="s">
        <v>832</v>
      </c>
      <c r="E436" t="s">
        <v>93</v>
      </c>
      <c r="F436">
        <v>40700</v>
      </c>
      <c r="G436" t="s">
        <v>911</v>
      </c>
      <c r="I436" t="s">
        <v>167</v>
      </c>
      <c r="J436">
        <v>2026</v>
      </c>
      <c r="K436">
        <v>7</v>
      </c>
      <c r="L436" t="s">
        <v>94</v>
      </c>
      <c r="M436" s="108">
        <v>251</v>
      </c>
      <c r="N436" s="108">
        <v>1</v>
      </c>
      <c r="O436" s="108">
        <v>251</v>
      </c>
      <c r="P436" t="s">
        <v>831</v>
      </c>
    </row>
    <row r="437" spans="1:16" x14ac:dyDescent="0.25">
      <c r="A437" t="s">
        <v>1005</v>
      </c>
      <c r="B437" t="s">
        <v>705</v>
      </c>
      <c r="C437" t="s">
        <v>133</v>
      </c>
      <c r="D437" t="s">
        <v>832</v>
      </c>
      <c r="E437" t="s">
        <v>105</v>
      </c>
      <c r="F437">
        <v>40700</v>
      </c>
      <c r="G437" t="s">
        <v>911</v>
      </c>
      <c r="I437" t="s">
        <v>121</v>
      </c>
      <c r="J437">
        <v>2026</v>
      </c>
      <c r="K437">
        <v>7</v>
      </c>
      <c r="L437" t="s">
        <v>94</v>
      </c>
      <c r="M437" s="108">
        <v>116</v>
      </c>
      <c r="N437" s="108">
        <v>1</v>
      </c>
      <c r="O437" s="108">
        <v>116</v>
      </c>
      <c r="P437" t="s">
        <v>831</v>
      </c>
    </row>
    <row r="438" spans="1:16" x14ac:dyDescent="0.25">
      <c r="A438" t="s">
        <v>1005</v>
      </c>
      <c r="B438" t="s">
        <v>705</v>
      </c>
      <c r="C438" t="s">
        <v>133</v>
      </c>
      <c r="D438" t="s">
        <v>832</v>
      </c>
      <c r="E438" t="s">
        <v>102</v>
      </c>
      <c r="F438">
        <v>40700</v>
      </c>
      <c r="G438" t="s">
        <v>911</v>
      </c>
      <c r="I438" t="s">
        <v>125</v>
      </c>
      <c r="J438">
        <v>2026</v>
      </c>
      <c r="K438">
        <v>7</v>
      </c>
      <c r="L438" t="s">
        <v>94</v>
      </c>
      <c r="M438" s="108">
        <v>307</v>
      </c>
      <c r="N438" s="108">
        <v>1</v>
      </c>
      <c r="O438" s="108">
        <v>307</v>
      </c>
      <c r="P438" t="s">
        <v>831</v>
      </c>
    </row>
    <row r="439" spans="1:16" x14ac:dyDescent="0.25">
      <c r="A439" t="s">
        <v>1005</v>
      </c>
      <c r="B439" t="s">
        <v>705</v>
      </c>
      <c r="C439" t="s">
        <v>133</v>
      </c>
      <c r="D439" t="s">
        <v>832</v>
      </c>
      <c r="E439" t="s">
        <v>104</v>
      </c>
      <c r="F439">
        <v>40700</v>
      </c>
      <c r="G439" t="s">
        <v>911</v>
      </c>
      <c r="I439" t="s">
        <v>118</v>
      </c>
      <c r="J439">
        <v>2026</v>
      </c>
      <c r="K439">
        <v>7</v>
      </c>
      <c r="L439" t="s">
        <v>94</v>
      </c>
      <c r="M439" s="108">
        <v>81</v>
      </c>
      <c r="N439" s="108">
        <v>1</v>
      </c>
      <c r="O439" s="108">
        <v>81</v>
      </c>
      <c r="P439" t="s">
        <v>831</v>
      </c>
    </row>
    <row r="440" spans="1:16" x14ac:dyDescent="0.25">
      <c r="A440" t="s">
        <v>1005</v>
      </c>
      <c r="B440" t="s">
        <v>705</v>
      </c>
      <c r="C440" t="s">
        <v>133</v>
      </c>
      <c r="D440" t="s">
        <v>832</v>
      </c>
      <c r="E440" t="s">
        <v>104</v>
      </c>
      <c r="F440">
        <v>40700</v>
      </c>
      <c r="G440" t="s">
        <v>911</v>
      </c>
      <c r="I440" t="s">
        <v>120</v>
      </c>
      <c r="J440">
        <v>2026</v>
      </c>
      <c r="K440">
        <v>7</v>
      </c>
      <c r="L440" t="s">
        <v>94</v>
      </c>
      <c r="M440" s="108">
        <v>135</v>
      </c>
      <c r="N440" s="108">
        <v>1</v>
      </c>
      <c r="O440" s="108">
        <v>135</v>
      </c>
      <c r="P440" t="s">
        <v>831</v>
      </c>
    </row>
    <row r="441" spans="1:16" x14ac:dyDescent="0.25">
      <c r="A441" t="s">
        <v>1005</v>
      </c>
      <c r="B441" t="s">
        <v>705</v>
      </c>
      <c r="C441" t="s">
        <v>133</v>
      </c>
      <c r="D441" t="s">
        <v>832</v>
      </c>
      <c r="E441" t="s">
        <v>105</v>
      </c>
      <c r="F441">
        <v>40700</v>
      </c>
      <c r="G441" t="s">
        <v>911</v>
      </c>
      <c r="I441" t="s">
        <v>111</v>
      </c>
      <c r="J441">
        <v>2026</v>
      </c>
      <c r="K441">
        <v>7</v>
      </c>
      <c r="L441" t="s">
        <v>94</v>
      </c>
      <c r="M441" s="108">
        <v>232</v>
      </c>
      <c r="N441" s="108">
        <v>1</v>
      </c>
      <c r="O441" s="108">
        <v>232</v>
      </c>
      <c r="P441" t="s">
        <v>831</v>
      </c>
    </row>
    <row r="442" spans="1:16" x14ac:dyDescent="0.25">
      <c r="A442" t="s">
        <v>1005</v>
      </c>
      <c r="B442" t="s">
        <v>205</v>
      </c>
      <c r="C442" t="s">
        <v>133</v>
      </c>
      <c r="D442" t="s">
        <v>832</v>
      </c>
      <c r="E442" t="s">
        <v>105</v>
      </c>
      <c r="F442">
        <v>40700</v>
      </c>
      <c r="G442" t="s">
        <v>911</v>
      </c>
      <c r="I442" t="s">
        <v>121</v>
      </c>
      <c r="J442">
        <v>2026</v>
      </c>
      <c r="K442">
        <v>7</v>
      </c>
      <c r="L442" t="s">
        <v>94</v>
      </c>
      <c r="M442" s="108">
        <v>116</v>
      </c>
      <c r="N442" s="108">
        <v>1</v>
      </c>
      <c r="O442" s="108">
        <v>116</v>
      </c>
      <c r="P442" t="s">
        <v>831</v>
      </c>
    </row>
    <row r="443" spans="1:16" x14ac:dyDescent="0.25">
      <c r="A443" t="s">
        <v>1005</v>
      </c>
      <c r="B443" t="s">
        <v>205</v>
      </c>
      <c r="C443" t="s">
        <v>133</v>
      </c>
      <c r="D443" t="s">
        <v>832</v>
      </c>
      <c r="E443" t="s">
        <v>102</v>
      </c>
      <c r="F443">
        <v>40700</v>
      </c>
      <c r="G443" t="s">
        <v>911</v>
      </c>
      <c r="I443" t="s">
        <v>125</v>
      </c>
      <c r="J443">
        <v>2026</v>
      </c>
      <c r="K443">
        <v>7</v>
      </c>
      <c r="L443" t="s">
        <v>94</v>
      </c>
      <c r="M443" s="108">
        <v>307</v>
      </c>
      <c r="N443" s="108">
        <v>1</v>
      </c>
      <c r="O443" s="108">
        <v>307</v>
      </c>
      <c r="P443" t="s">
        <v>831</v>
      </c>
    </row>
    <row r="444" spans="1:16" x14ac:dyDescent="0.25">
      <c r="A444" t="s">
        <v>1005</v>
      </c>
      <c r="B444" t="s">
        <v>205</v>
      </c>
      <c r="C444" t="s">
        <v>133</v>
      </c>
      <c r="D444" t="s">
        <v>832</v>
      </c>
      <c r="E444" t="s">
        <v>105</v>
      </c>
      <c r="F444">
        <v>40700</v>
      </c>
      <c r="G444" t="s">
        <v>911</v>
      </c>
      <c r="I444" t="s">
        <v>111</v>
      </c>
      <c r="J444">
        <v>2026</v>
      </c>
      <c r="K444">
        <v>7</v>
      </c>
      <c r="L444" t="s">
        <v>94</v>
      </c>
      <c r="M444" s="108">
        <v>116</v>
      </c>
      <c r="N444" s="108">
        <v>1</v>
      </c>
      <c r="O444" s="108">
        <v>116</v>
      </c>
      <c r="P444" t="s">
        <v>831</v>
      </c>
    </row>
    <row r="445" spans="1:16" x14ac:dyDescent="0.25">
      <c r="A445" t="s">
        <v>1005</v>
      </c>
      <c r="B445" t="s">
        <v>889</v>
      </c>
      <c r="C445" t="s">
        <v>133</v>
      </c>
      <c r="D445" t="s">
        <v>832</v>
      </c>
      <c r="E445" t="s">
        <v>104</v>
      </c>
      <c r="F445">
        <v>40700</v>
      </c>
      <c r="G445" t="s">
        <v>911</v>
      </c>
      <c r="I445" t="s">
        <v>118</v>
      </c>
      <c r="J445">
        <v>2026</v>
      </c>
      <c r="K445">
        <v>7</v>
      </c>
      <c r="L445" t="s">
        <v>94</v>
      </c>
      <c r="M445" s="108">
        <v>81</v>
      </c>
      <c r="N445" s="108">
        <v>1</v>
      </c>
      <c r="O445" s="108">
        <v>81</v>
      </c>
      <c r="P445" t="s">
        <v>831</v>
      </c>
    </row>
    <row r="446" spans="1:16" x14ac:dyDescent="0.25">
      <c r="A446" t="s">
        <v>1005</v>
      </c>
      <c r="B446" t="s">
        <v>889</v>
      </c>
      <c r="C446" t="s">
        <v>133</v>
      </c>
      <c r="D446" t="s">
        <v>832</v>
      </c>
      <c r="E446" t="s">
        <v>104</v>
      </c>
      <c r="F446">
        <v>40700</v>
      </c>
      <c r="G446" t="s">
        <v>911</v>
      </c>
      <c r="I446" t="s">
        <v>120</v>
      </c>
      <c r="J446">
        <v>2026</v>
      </c>
      <c r="K446">
        <v>7</v>
      </c>
      <c r="L446" t="s">
        <v>94</v>
      </c>
      <c r="M446" s="108">
        <v>135</v>
      </c>
      <c r="N446" s="108">
        <v>1</v>
      </c>
      <c r="O446" s="108">
        <v>135</v>
      </c>
      <c r="P446" t="s">
        <v>831</v>
      </c>
    </row>
    <row r="447" spans="1:16" x14ac:dyDescent="0.25">
      <c r="A447" t="s">
        <v>1005</v>
      </c>
      <c r="B447" t="s">
        <v>889</v>
      </c>
      <c r="C447" t="s">
        <v>133</v>
      </c>
      <c r="D447" t="s">
        <v>832</v>
      </c>
      <c r="E447" t="s">
        <v>105</v>
      </c>
      <c r="F447">
        <v>40700</v>
      </c>
      <c r="G447" t="s">
        <v>911</v>
      </c>
      <c r="I447" t="s">
        <v>111</v>
      </c>
      <c r="J447">
        <v>2026</v>
      </c>
      <c r="K447">
        <v>7</v>
      </c>
      <c r="L447" t="s">
        <v>94</v>
      </c>
      <c r="M447" s="108">
        <v>116</v>
      </c>
      <c r="N447" s="108">
        <v>1</v>
      </c>
      <c r="O447" s="108">
        <v>116</v>
      </c>
      <c r="P447" t="s">
        <v>831</v>
      </c>
    </row>
    <row r="448" spans="1:16" x14ac:dyDescent="0.25">
      <c r="A448" t="s">
        <v>1005</v>
      </c>
      <c r="B448" t="s">
        <v>209</v>
      </c>
      <c r="C448" t="s">
        <v>133</v>
      </c>
      <c r="D448" t="s">
        <v>832</v>
      </c>
      <c r="E448" t="s">
        <v>105</v>
      </c>
      <c r="F448">
        <v>40700</v>
      </c>
      <c r="G448" t="s">
        <v>911</v>
      </c>
      <c r="I448" t="s">
        <v>109</v>
      </c>
      <c r="J448">
        <v>2026</v>
      </c>
      <c r="K448">
        <v>7</v>
      </c>
      <c r="L448" t="s">
        <v>94</v>
      </c>
      <c r="M448" s="108">
        <v>191</v>
      </c>
      <c r="N448" s="108">
        <v>1</v>
      </c>
      <c r="O448" s="108">
        <v>191</v>
      </c>
      <c r="P448" t="s">
        <v>831</v>
      </c>
    </row>
    <row r="449" spans="1:16" x14ac:dyDescent="0.25">
      <c r="A449" t="s">
        <v>1005</v>
      </c>
      <c r="B449" t="s">
        <v>210</v>
      </c>
      <c r="C449" t="s">
        <v>133</v>
      </c>
      <c r="D449" t="s">
        <v>832</v>
      </c>
      <c r="E449" t="s">
        <v>102</v>
      </c>
      <c r="F449">
        <v>40700</v>
      </c>
      <c r="G449" t="s">
        <v>911</v>
      </c>
      <c r="I449" t="s">
        <v>186</v>
      </c>
      <c r="J449">
        <v>2026</v>
      </c>
      <c r="K449">
        <v>7</v>
      </c>
      <c r="L449" t="s">
        <v>94</v>
      </c>
      <c r="M449" s="108">
        <v>307</v>
      </c>
      <c r="N449" s="108">
        <v>1</v>
      </c>
      <c r="O449" s="108">
        <v>307</v>
      </c>
      <c r="P449" t="s">
        <v>831</v>
      </c>
    </row>
    <row r="450" spans="1:16" x14ac:dyDescent="0.25">
      <c r="A450" t="s">
        <v>1005</v>
      </c>
      <c r="B450" t="s">
        <v>210</v>
      </c>
      <c r="C450" t="s">
        <v>133</v>
      </c>
      <c r="D450" t="s">
        <v>832</v>
      </c>
      <c r="E450" t="s">
        <v>93</v>
      </c>
      <c r="F450">
        <v>40700</v>
      </c>
      <c r="G450" t="s">
        <v>911</v>
      </c>
      <c r="I450" t="s">
        <v>167</v>
      </c>
      <c r="J450">
        <v>2026</v>
      </c>
      <c r="K450">
        <v>7</v>
      </c>
      <c r="L450" t="s">
        <v>94</v>
      </c>
      <c r="M450" s="108">
        <v>126</v>
      </c>
      <c r="N450" s="108">
        <v>1</v>
      </c>
      <c r="O450" s="108">
        <v>126</v>
      </c>
      <c r="P450" t="s">
        <v>831</v>
      </c>
    </row>
    <row r="451" spans="1:16" x14ac:dyDescent="0.25">
      <c r="A451" t="s">
        <v>1005</v>
      </c>
      <c r="B451" t="s">
        <v>210</v>
      </c>
      <c r="C451" t="s">
        <v>133</v>
      </c>
      <c r="D451" t="s">
        <v>832</v>
      </c>
      <c r="E451" t="s">
        <v>105</v>
      </c>
      <c r="F451">
        <v>40700</v>
      </c>
      <c r="G451" t="s">
        <v>911</v>
      </c>
      <c r="I451" t="s">
        <v>121</v>
      </c>
      <c r="J451">
        <v>2026</v>
      </c>
      <c r="K451">
        <v>7</v>
      </c>
      <c r="L451" t="s">
        <v>94</v>
      </c>
      <c r="M451" s="108">
        <v>116</v>
      </c>
      <c r="N451" s="108">
        <v>1</v>
      </c>
      <c r="O451" s="108">
        <v>116</v>
      </c>
      <c r="P451" t="s">
        <v>831</v>
      </c>
    </row>
    <row r="452" spans="1:16" x14ac:dyDescent="0.25">
      <c r="A452" t="s">
        <v>1005</v>
      </c>
      <c r="B452" t="s">
        <v>210</v>
      </c>
      <c r="C452" t="s">
        <v>133</v>
      </c>
      <c r="D452" t="s">
        <v>832</v>
      </c>
      <c r="E452" t="s">
        <v>102</v>
      </c>
      <c r="F452">
        <v>40700</v>
      </c>
      <c r="G452" t="s">
        <v>911</v>
      </c>
      <c r="I452" t="s">
        <v>125</v>
      </c>
      <c r="J452">
        <v>2026</v>
      </c>
      <c r="K452">
        <v>7</v>
      </c>
      <c r="L452" t="s">
        <v>94</v>
      </c>
      <c r="M452" s="108">
        <v>114</v>
      </c>
      <c r="N452" s="108">
        <v>1</v>
      </c>
      <c r="O452" s="108">
        <v>114</v>
      </c>
      <c r="P452" t="s">
        <v>831</v>
      </c>
    </row>
    <row r="453" spans="1:16" x14ac:dyDescent="0.25">
      <c r="A453" t="s">
        <v>1005</v>
      </c>
      <c r="B453" t="s">
        <v>210</v>
      </c>
      <c r="C453" t="s">
        <v>133</v>
      </c>
      <c r="D453" t="s">
        <v>832</v>
      </c>
      <c r="E453" t="s">
        <v>104</v>
      </c>
      <c r="F453">
        <v>40700</v>
      </c>
      <c r="G453" t="s">
        <v>911</v>
      </c>
      <c r="I453" t="s">
        <v>118</v>
      </c>
      <c r="J453">
        <v>2026</v>
      </c>
      <c r="K453">
        <v>7</v>
      </c>
      <c r="L453" t="s">
        <v>94</v>
      </c>
      <c r="M453" s="108">
        <v>81</v>
      </c>
      <c r="N453" s="108">
        <v>1</v>
      </c>
      <c r="O453" s="108">
        <v>81</v>
      </c>
      <c r="P453" t="s">
        <v>831</v>
      </c>
    </row>
    <row r="454" spans="1:16" x14ac:dyDescent="0.25">
      <c r="A454" t="s">
        <v>1005</v>
      </c>
      <c r="B454" t="s">
        <v>210</v>
      </c>
      <c r="C454" t="s">
        <v>133</v>
      </c>
      <c r="D454" t="s">
        <v>832</v>
      </c>
      <c r="E454" t="s">
        <v>104</v>
      </c>
      <c r="F454">
        <v>40700</v>
      </c>
      <c r="G454" t="s">
        <v>911</v>
      </c>
      <c r="I454" t="s">
        <v>120</v>
      </c>
      <c r="J454">
        <v>2026</v>
      </c>
      <c r="K454">
        <v>7</v>
      </c>
      <c r="L454" t="s">
        <v>94</v>
      </c>
      <c r="M454" s="108">
        <v>135</v>
      </c>
      <c r="N454" s="108">
        <v>1</v>
      </c>
      <c r="O454" s="108">
        <v>135</v>
      </c>
      <c r="P454" t="s">
        <v>831</v>
      </c>
    </row>
    <row r="455" spans="1:16" x14ac:dyDescent="0.25">
      <c r="A455" t="s">
        <v>1005</v>
      </c>
      <c r="B455" t="s">
        <v>210</v>
      </c>
      <c r="C455" t="s">
        <v>133</v>
      </c>
      <c r="D455" t="s">
        <v>832</v>
      </c>
      <c r="E455" t="s">
        <v>105</v>
      </c>
      <c r="F455">
        <v>40700</v>
      </c>
      <c r="G455" t="s">
        <v>911</v>
      </c>
      <c r="I455" t="s">
        <v>111</v>
      </c>
      <c r="J455">
        <v>2026</v>
      </c>
      <c r="K455">
        <v>7</v>
      </c>
      <c r="L455" t="s">
        <v>94</v>
      </c>
      <c r="M455" s="108">
        <v>116</v>
      </c>
      <c r="N455" s="108">
        <v>1</v>
      </c>
      <c r="O455" s="108">
        <v>116</v>
      </c>
      <c r="P455" t="s">
        <v>831</v>
      </c>
    </row>
    <row r="456" spans="1:16" x14ac:dyDescent="0.25">
      <c r="A456" t="s">
        <v>1005</v>
      </c>
      <c r="B456" t="s">
        <v>211</v>
      </c>
      <c r="C456" t="s">
        <v>133</v>
      </c>
      <c r="D456" t="s">
        <v>832</v>
      </c>
      <c r="E456" t="s">
        <v>102</v>
      </c>
      <c r="F456">
        <v>40700</v>
      </c>
      <c r="G456" t="s">
        <v>911</v>
      </c>
      <c r="I456" t="s">
        <v>125</v>
      </c>
      <c r="J456">
        <v>2026</v>
      </c>
      <c r="K456">
        <v>7</v>
      </c>
      <c r="L456" t="s">
        <v>94</v>
      </c>
      <c r="M456" s="108">
        <v>746</v>
      </c>
      <c r="N456" s="108">
        <v>1</v>
      </c>
      <c r="O456" s="108">
        <v>746</v>
      </c>
      <c r="P456" t="s">
        <v>831</v>
      </c>
    </row>
    <row r="457" spans="1:16" x14ac:dyDescent="0.25">
      <c r="A457" t="s">
        <v>1005</v>
      </c>
      <c r="B457" t="s">
        <v>211</v>
      </c>
      <c r="C457" t="s">
        <v>133</v>
      </c>
      <c r="D457" t="s">
        <v>832</v>
      </c>
      <c r="E457" t="s">
        <v>104</v>
      </c>
      <c r="F457">
        <v>40700</v>
      </c>
      <c r="G457" t="s">
        <v>911</v>
      </c>
      <c r="I457" t="s">
        <v>118</v>
      </c>
      <c r="J457">
        <v>2026</v>
      </c>
      <c r="K457">
        <v>7</v>
      </c>
      <c r="L457" t="s">
        <v>94</v>
      </c>
      <c r="M457" s="108">
        <v>216</v>
      </c>
      <c r="N457" s="108">
        <v>1</v>
      </c>
      <c r="O457" s="108">
        <v>216</v>
      </c>
      <c r="P457" t="s">
        <v>831</v>
      </c>
    </row>
    <row r="458" spans="1:16" x14ac:dyDescent="0.25">
      <c r="A458" t="s">
        <v>1005</v>
      </c>
      <c r="B458" t="s">
        <v>211</v>
      </c>
      <c r="C458" t="s">
        <v>133</v>
      </c>
      <c r="D458" t="s">
        <v>832</v>
      </c>
      <c r="E458" t="s">
        <v>104</v>
      </c>
      <c r="F458">
        <v>40700</v>
      </c>
      <c r="G458" t="s">
        <v>911</v>
      </c>
      <c r="I458" t="s">
        <v>120</v>
      </c>
      <c r="J458">
        <v>2026</v>
      </c>
      <c r="K458">
        <v>7</v>
      </c>
      <c r="L458" t="s">
        <v>94</v>
      </c>
      <c r="M458" s="108">
        <v>270</v>
      </c>
      <c r="N458" s="108">
        <v>1</v>
      </c>
      <c r="O458" s="108">
        <v>270</v>
      </c>
      <c r="P458" t="s">
        <v>831</v>
      </c>
    </row>
    <row r="459" spans="1:16" x14ac:dyDescent="0.25">
      <c r="A459" t="s">
        <v>1005</v>
      </c>
      <c r="B459" t="s">
        <v>211</v>
      </c>
      <c r="C459" t="s">
        <v>133</v>
      </c>
      <c r="D459" t="s">
        <v>832</v>
      </c>
      <c r="E459" t="s">
        <v>105</v>
      </c>
      <c r="F459">
        <v>40700</v>
      </c>
      <c r="G459" t="s">
        <v>911</v>
      </c>
      <c r="I459" t="s">
        <v>111</v>
      </c>
      <c r="J459">
        <v>2026</v>
      </c>
      <c r="K459">
        <v>7</v>
      </c>
      <c r="L459" t="s">
        <v>94</v>
      </c>
      <c r="M459" s="108">
        <v>116</v>
      </c>
      <c r="N459" s="108">
        <v>1</v>
      </c>
      <c r="O459" s="108">
        <v>116</v>
      </c>
      <c r="P459" t="s">
        <v>831</v>
      </c>
    </row>
    <row r="460" spans="1:16" x14ac:dyDescent="0.25">
      <c r="A460" t="s">
        <v>1005</v>
      </c>
      <c r="B460" t="s">
        <v>212</v>
      </c>
      <c r="C460" t="s">
        <v>133</v>
      </c>
      <c r="D460" t="s">
        <v>832</v>
      </c>
      <c r="E460" t="s">
        <v>105</v>
      </c>
      <c r="F460">
        <v>40700</v>
      </c>
      <c r="G460" t="s">
        <v>911</v>
      </c>
      <c r="I460" t="s">
        <v>121</v>
      </c>
      <c r="J460">
        <v>2026</v>
      </c>
      <c r="K460">
        <v>7</v>
      </c>
      <c r="L460" t="s">
        <v>94</v>
      </c>
      <c r="M460" s="108">
        <v>116</v>
      </c>
      <c r="N460" s="108">
        <v>1</v>
      </c>
      <c r="O460" s="108">
        <v>116</v>
      </c>
      <c r="P460" t="s">
        <v>831</v>
      </c>
    </row>
    <row r="461" spans="1:16" x14ac:dyDescent="0.25">
      <c r="A461" t="s">
        <v>1005</v>
      </c>
      <c r="B461" t="s">
        <v>212</v>
      </c>
      <c r="C461" t="s">
        <v>133</v>
      </c>
      <c r="D461" t="s">
        <v>832</v>
      </c>
      <c r="E461" t="s">
        <v>102</v>
      </c>
      <c r="F461">
        <v>40700</v>
      </c>
      <c r="G461" t="s">
        <v>911</v>
      </c>
      <c r="I461" t="s">
        <v>125</v>
      </c>
      <c r="J461">
        <v>2026</v>
      </c>
      <c r="K461">
        <v>7</v>
      </c>
      <c r="L461" t="s">
        <v>94</v>
      </c>
      <c r="M461" s="108">
        <v>326</v>
      </c>
      <c r="N461" s="108">
        <v>1</v>
      </c>
      <c r="O461" s="108">
        <v>326</v>
      </c>
      <c r="P461" t="s">
        <v>831</v>
      </c>
    </row>
    <row r="462" spans="1:16" x14ac:dyDescent="0.25">
      <c r="A462" t="s">
        <v>1005</v>
      </c>
      <c r="B462" t="s">
        <v>212</v>
      </c>
      <c r="C462" t="s">
        <v>133</v>
      </c>
      <c r="D462" t="s">
        <v>832</v>
      </c>
      <c r="E462" t="s">
        <v>104</v>
      </c>
      <c r="F462">
        <v>40700</v>
      </c>
      <c r="G462" t="s">
        <v>911</v>
      </c>
      <c r="I462" t="s">
        <v>118</v>
      </c>
      <c r="J462">
        <v>2026</v>
      </c>
      <c r="K462">
        <v>7</v>
      </c>
      <c r="L462" t="s">
        <v>94</v>
      </c>
      <c r="M462" s="108">
        <v>81</v>
      </c>
      <c r="N462" s="108">
        <v>1</v>
      </c>
      <c r="O462" s="108">
        <v>81</v>
      </c>
      <c r="P462" t="s">
        <v>831</v>
      </c>
    </row>
    <row r="463" spans="1:16" x14ac:dyDescent="0.25">
      <c r="A463" t="s">
        <v>1005</v>
      </c>
      <c r="B463" t="s">
        <v>212</v>
      </c>
      <c r="C463" t="s">
        <v>133</v>
      </c>
      <c r="D463" t="s">
        <v>832</v>
      </c>
      <c r="E463" t="s">
        <v>104</v>
      </c>
      <c r="F463">
        <v>40700</v>
      </c>
      <c r="G463" t="s">
        <v>911</v>
      </c>
      <c r="I463" t="s">
        <v>120</v>
      </c>
      <c r="J463">
        <v>2026</v>
      </c>
      <c r="K463">
        <v>7</v>
      </c>
      <c r="L463" t="s">
        <v>94</v>
      </c>
      <c r="M463" s="108">
        <v>135</v>
      </c>
      <c r="N463" s="108">
        <v>1</v>
      </c>
      <c r="O463" s="108">
        <v>135</v>
      </c>
      <c r="P463" t="s">
        <v>831</v>
      </c>
    </row>
    <row r="464" spans="1:16" x14ac:dyDescent="0.25">
      <c r="A464" t="s">
        <v>1005</v>
      </c>
      <c r="B464" t="s">
        <v>212</v>
      </c>
      <c r="C464" t="s">
        <v>133</v>
      </c>
      <c r="D464" t="s">
        <v>832</v>
      </c>
      <c r="E464" t="s">
        <v>105</v>
      </c>
      <c r="F464">
        <v>40700</v>
      </c>
      <c r="G464" t="s">
        <v>911</v>
      </c>
      <c r="I464" t="s">
        <v>111</v>
      </c>
      <c r="J464">
        <v>2026</v>
      </c>
      <c r="K464">
        <v>7</v>
      </c>
      <c r="L464" t="s">
        <v>94</v>
      </c>
      <c r="M464" s="108">
        <v>116</v>
      </c>
      <c r="N464" s="108">
        <v>1</v>
      </c>
      <c r="O464" s="108">
        <v>116</v>
      </c>
      <c r="P464" t="s">
        <v>831</v>
      </c>
    </row>
    <row r="465" spans="1:16" x14ac:dyDescent="0.25">
      <c r="A465" t="s">
        <v>1005</v>
      </c>
      <c r="B465" t="s">
        <v>216</v>
      </c>
      <c r="C465" t="s">
        <v>133</v>
      </c>
      <c r="D465" t="s">
        <v>832</v>
      </c>
      <c r="E465" t="s">
        <v>105</v>
      </c>
      <c r="F465">
        <v>40700</v>
      </c>
      <c r="G465" t="s">
        <v>911</v>
      </c>
      <c r="I465" t="s">
        <v>121</v>
      </c>
      <c r="J465">
        <v>2026</v>
      </c>
      <c r="K465">
        <v>7</v>
      </c>
      <c r="L465" t="s">
        <v>94</v>
      </c>
      <c r="M465" s="108">
        <v>116</v>
      </c>
      <c r="N465" s="108">
        <v>1</v>
      </c>
      <c r="O465" s="108">
        <v>116</v>
      </c>
      <c r="P465" t="s">
        <v>831</v>
      </c>
    </row>
    <row r="466" spans="1:16" x14ac:dyDescent="0.25">
      <c r="A466" t="s">
        <v>1005</v>
      </c>
      <c r="B466" t="s">
        <v>216</v>
      </c>
      <c r="C466" t="s">
        <v>133</v>
      </c>
      <c r="D466" t="s">
        <v>832</v>
      </c>
      <c r="E466" t="s">
        <v>104</v>
      </c>
      <c r="F466">
        <v>40700</v>
      </c>
      <c r="G466" t="s">
        <v>911</v>
      </c>
      <c r="I466" t="s">
        <v>118</v>
      </c>
      <c r="J466">
        <v>2026</v>
      </c>
      <c r="K466">
        <v>7</v>
      </c>
      <c r="L466" t="s">
        <v>94</v>
      </c>
      <c r="M466" s="108">
        <v>81</v>
      </c>
      <c r="N466" s="108">
        <v>1</v>
      </c>
      <c r="O466" s="108">
        <v>81</v>
      </c>
      <c r="P466" t="s">
        <v>831</v>
      </c>
    </row>
    <row r="467" spans="1:16" x14ac:dyDescent="0.25">
      <c r="A467" t="s">
        <v>1005</v>
      </c>
      <c r="B467" t="s">
        <v>216</v>
      </c>
      <c r="C467" t="s">
        <v>133</v>
      </c>
      <c r="D467" t="s">
        <v>832</v>
      </c>
      <c r="E467" t="s">
        <v>104</v>
      </c>
      <c r="F467">
        <v>40700</v>
      </c>
      <c r="G467" t="s">
        <v>911</v>
      </c>
      <c r="I467" t="s">
        <v>120</v>
      </c>
      <c r="J467">
        <v>2026</v>
      </c>
      <c r="K467">
        <v>7</v>
      </c>
      <c r="L467" t="s">
        <v>94</v>
      </c>
      <c r="M467" s="108">
        <v>135</v>
      </c>
      <c r="N467" s="108">
        <v>1</v>
      </c>
      <c r="O467" s="108">
        <v>135</v>
      </c>
      <c r="P467" t="s">
        <v>831</v>
      </c>
    </row>
    <row r="468" spans="1:16" x14ac:dyDescent="0.25">
      <c r="A468" t="s">
        <v>1005</v>
      </c>
      <c r="B468" t="s">
        <v>216</v>
      </c>
      <c r="C468" t="s">
        <v>133</v>
      </c>
      <c r="D468" t="s">
        <v>832</v>
      </c>
      <c r="E468" t="s">
        <v>105</v>
      </c>
      <c r="F468">
        <v>40700</v>
      </c>
      <c r="G468" t="s">
        <v>911</v>
      </c>
      <c r="I468" t="s">
        <v>111</v>
      </c>
      <c r="J468">
        <v>2026</v>
      </c>
      <c r="K468">
        <v>7</v>
      </c>
      <c r="L468" t="s">
        <v>94</v>
      </c>
      <c r="M468" s="108">
        <v>116</v>
      </c>
      <c r="N468" s="108">
        <v>1</v>
      </c>
      <c r="O468" s="108">
        <v>116</v>
      </c>
      <c r="P468" t="s">
        <v>831</v>
      </c>
    </row>
    <row r="469" spans="1:16" x14ac:dyDescent="0.25">
      <c r="A469" t="s">
        <v>1005</v>
      </c>
      <c r="B469" t="s">
        <v>217</v>
      </c>
      <c r="C469" t="s">
        <v>133</v>
      </c>
      <c r="D469" t="s">
        <v>832</v>
      </c>
      <c r="E469" t="s">
        <v>105</v>
      </c>
      <c r="F469">
        <v>40700</v>
      </c>
      <c r="G469" t="s">
        <v>911</v>
      </c>
      <c r="I469" t="s">
        <v>109</v>
      </c>
      <c r="J469">
        <v>2026</v>
      </c>
      <c r="K469">
        <v>7</v>
      </c>
      <c r="L469" t="s">
        <v>94</v>
      </c>
      <c r="M469" s="108">
        <v>287</v>
      </c>
      <c r="N469" s="108">
        <v>1</v>
      </c>
      <c r="O469" s="108">
        <v>287</v>
      </c>
      <c r="P469" t="s">
        <v>831</v>
      </c>
    </row>
    <row r="470" spans="1:16" x14ac:dyDescent="0.25">
      <c r="A470" t="s">
        <v>1005</v>
      </c>
      <c r="B470" t="s">
        <v>217</v>
      </c>
      <c r="C470" t="s">
        <v>133</v>
      </c>
      <c r="D470" t="s">
        <v>832</v>
      </c>
      <c r="E470" t="s">
        <v>102</v>
      </c>
      <c r="F470">
        <v>40700</v>
      </c>
      <c r="G470" t="s">
        <v>911</v>
      </c>
      <c r="I470" t="s">
        <v>125</v>
      </c>
      <c r="J470">
        <v>2026</v>
      </c>
      <c r="K470">
        <v>7</v>
      </c>
      <c r="L470" t="s">
        <v>94</v>
      </c>
      <c r="M470" s="108">
        <v>326</v>
      </c>
      <c r="N470" s="108">
        <v>1</v>
      </c>
      <c r="O470" s="108">
        <v>326</v>
      </c>
      <c r="P470" t="s">
        <v>831</v>
      </c>
    </row>
    <row r="471" spans="1:16" x14ac:dyDescent="0.25">
      <c r="A471" t="s">
        <v>1005</v>
      </c>
      <c r="B471" t="s">
        <v>217</v>
      </c>
      <c r="C471" t="s">
        <v>133</v>
      </c>
      <c r="D471" t="s">
        <v>832</v>
      </c>
      <c r="E471" t="s">
        <v>104</v>
      </c>
      <c r="F471">
        <v>40700</v>
      </c>
      <c r="G471" t="s">
        <v>911</v>
      </c>
      <c r="I471" t="s">
        <v>118</v>
      </c>
      <c r="J471">
        <v>2026</v>
      </c>
      <c r="K471">
        <v>7</v>
      </c>
      <c r="L471" t="s">
        <v>94</v>
      </c>
      <c r="M471" s="108">
        <v>81</v>
      </c>
      <c r="N471" s="108">
        <v>1</v>
      </c>
      <c r="O471" s="108">
        <v>81</v>
      </c>
      <c r="P471" t="s">
        <v>831</v>
      </c>
    </row>
    <row r="472" spans="1:16" x14ac:dyDescent="0.25">
      <c r="A472" t="s">
        <v>1005</v>
      </c>
      <c r="B472" t="s">
        <v>217</v>
      </c>
      <c r="C472" t="s">
        <v>133</v>
      </c>
      <c r="D472" t="s">
        <v>832</v>
      </c>
      <c r="E472" t="s">
        <v>104</v>
      </c>
      <c r="F472">
        <v>40700</v>
      </c>
      <c r="G472" t="s">
        <v>911</v>
      </c>
      <c r="I472" t="s">
        <v>120</v>
      </c>
      <c r="J472">
        <v>2026</v>
      </c>
      <c r="K472">
        <v>7</v>
      </c>
      <c r="L472" t="s">
        <v>94</v>
      </c>
      <c r="M472" s="108">
        <v>135</v>
      </c>
      <c r="N472" s="108">
        <v>1</v>
      </c>
      <c r="O472" s="108">
        <v>135</v>
      </c>
      <c r="P472" t="s">
        <v>831</v>
      </c>
    </row>
    <row r="473" spans="1:16" x14ac:dyDescent="0.25">
      <c r="A473" t="s">
        <v>1005</v>
      </c>
      <c r="B473" t="s">
        <v>217</v>
      </c>
      <c r="C473" t="s">
        <v>133</v>
      </c>
      <c r="D473" t="s">
        <v>832</v>
      </c>
      <c r="E473" t="s">
        <v>105</v>
      </c>
      <c r="F473">
        <v>40700</v>
      </c>
      <c r="G473" s="108" t="s">
        <v>911</v>
      </c>
      <c r="H473" s="108"/>
      <c r="I473" t="s">
        <v>111</v>
      </c>
      <c r="J473">
        <v>2026</v>
      </c>
      <c r="K473">
        <v>7</v>
      </c>
      <c r="L473" t="s">
        <v>94</v>
      </c>
      <c r="M473" s="108">
        <v>116</v>
      </c>
      <c r="N473" s="108">
        <v>1</v>
      </c>
      <c r="O473" s="108">
        <v>116</v>
      </c>
      <c r="P473" t="s">
        <v>831</v>
      </c>
    </row>
    <row r="474" spans="1:16" x14ac:dyDescent="0.25">
      <c r="A474" t="s">
        <v>1005</v>
      </c>
      <c r="B474" t="s">
        <v>225</v>
      </c>
      <c r="C474" t="s">
        <v>133</v>
      </c>
      <c r="D474" t="s">
        <v>832</v>
      </c>
      <c r="E474" t="s">
        <v>105</v>
      </c>
      <c r="F474">
        <v>40700</v>
      </c>
      <c r="G474" t="s">
        <v>911</v>
      </c>
      <c r="I474" t="s">
        <v>121</v>
      </c>
      <c r="J474">
        <v>2026</v>
      </c>
      <c r="K474">
        <v>7</v>
      </c>
      <c r="L474" t="s">
        <v>94</v>
      </c>
      <c r="M474" s="108">
        <v>232</v>
      </c>
      <c r="N474" s="108">
        <v>1</v>
      </c>
      <c r="O474" s="108">
        <v>232</v>
      </c>
      <c r="P474" t="s">
        <v>831</v>
      </c>
    </row>
    <row r="475" spans="1:16" x14ac:dyDescent="0.25">
      <c r="A475" t="s">
        <v>1005</v>
      </c>
      <c r="B475" t="s">
        <v>227</v>
      </c>
      <c r="C475" t="s">
        <v>133</v>
      </c>
      <c r="D475" t="s">
        <v>832</v>
      </c>
      <c r="E475" t="s">
        <v>102</v>
      </c>
      <c r="F475">
        <v>40700</v>
      </c>
      <c r="G475" t="s">
        <v>911</v>
      </c>
      <c r="I475" t="s">
        <v>186</v>
      </c>
      <c r="J475">
        <v>2026</v>
      </c>
      <c r="K475">
        <v>7</v>
      </c>
      <c r="L475" t="s">
        <v>94</v>
      </c>
      <c r="M475" s="108">
        <v>307</v>
      </c>
      <c r="N475" s="108">
        <v>1</v>
      </c>
      <c r="O475" s="108">
        <v>307</v>
      </c>
      <c r="P475" t="s">
        <v>831</v>
      </c>
    </row>
    <row r="476" spans="1:16" x14ac:dyDescent="0.25">
      <c r="A476" t="s">
        <v>1005</v>
      </c>
      <c r="B476" t="s">
        <v>227</v>
      </c>
      <c r="C476" t="s">
        <v>133</v>
      </c>
      <c r="D476" t="s">
        <v>832</v>
      </c>
      <c r="E476" t="s">
        <v>93</v>
      </c>
      <c r="F476">
        <v>40700</v>
      </c>
      <c r="G476" t="s">
        <v>911</v>
      </c>
      <c r="I476" t="s">
        <v>167</v>
      </c>
      <c r="J476">
        <v>2026</v>
      </c>
      <c r="K476">
        <v>7</v>
      </c>
      <c r="L476" t="s">
        <v>94</v>
      </c>
      <c r="M476" s="108">
        <v>251</v>
      </c>
      <c r="N476" s="108">
        <v>1</v>
      </c>
      <c r="O476" s="108">
        <v>251</v>
      </c>
      <c r="P476" t="s">
        <v>831</v>
      </c>
    </row>
    <row r="477" spans="1:16" x14ac:dyDescent="0.25">
      <c r="A477" t="s">
        <v>1005</v>
      </c>
      <c r="B477" t="s">
        <v>227</v>
      </c>
      <c r="C477" t="s">
        <v>133</v>
      </c>
      <c r="D477" t="s">
        <v>832</v>
      </c>
      <c r="E477" t="s">
        <v>93</v>
      </c>
      <c r="F477">
        <v>40700</v>
      </c>
      <c r="G477" t="s">
        <v>911</v>
      </c>
      <c r="I477" t="s">
        <v>240</v>
      </c>
      <c r="J477">
        <v>2026</v>
      </c>
      <c r="K477">
        <v>7</v>
      </c>
      <c r="L477" t="s">
        <v>94</v>
      </c>
      <c r="M477" s="108">
        <v>126</v>
      </c>
      <c r="N477" s="108">
        <v>1</v>
      </c>
      <c r="O477" s="108">
        <v>126</v>
      </c>
      <c r="P477" t="s">
        <v>831</v>
      </c>
    </row>
    <row r="478" spans="1:16" x14ac:dyDescent="0.25">
      <c r="A478" t="s">
        <v>1005</v>
      </c>
      <c r="B478" t="s">
        <v>229</v>
      </c>
      <c r="C478" t="s">
        <v>133</v>
      </c>
      <c r="D478" t="s">
        <v>832</v>
      </c>
      <c r="E478" t="s">
        <v>105</v>
      </c>
      <c r="F478">
        <v>40700</v>
      </c>
      <c r="G478" t="s">
        <v>911</v>
      </c>
      <c r="I478" t="s">
        <v>121</v>
      </c>
      <c r="J478">
        <v>2026</v>
      </c>
      <c r="K478">
        <v>7</v>
      </c>
      <c r="L478" t="s">
        <v>94</v>
      </c>
      <c r="M478" s="108">
        <v>116</v>
      </c>
      <c r="N478" s="108">
        <v>1</v>
      </c>
      <c r="O478" s="108">
        <v>116</v>
      </c>
      <c r="P478" t="s">
        <v>831</v>
      </c>
    </row>
    <row r="479" spans="1:16" x14ac:dyDescent="0.25">
      <c r="A479" t="s">
        <v>1005</v>
      </c>
      <c r="B479" t="s">
        <v>230</v>
      </c>
      <c r="C479" t="s">
        <v>133</v>
      </c>
      <c r="D479" t="s">
        <v>832</v>
      </c>
      <c r="E479" t="s">
        <v>105</v>
      </c>
      <c r="F479">
        <v>40700</v>
      </c>
      <c r="G479" t="s">
        <v>911</v>
      </c>
      <c r="I479" t="s">
        <v>121</v>
      </c>
      <c r="J479">
        <v>2026</v>
      </c>
      <c r="K479">
        <v>7</v>
      </c>
      <c r="L479" t="s">
        <v>94</v>
      </c>
      <c r="M479" s="108">
        <v>116</v>
      </c>
      <c r="N479" s="108">
        <v>1</v>
      </c>
      <c r="O479" s="108">
        <v>116</v>
      </c>
      <c r="P479" t="s">
        <v>831</v>
      </c>
    </row>
    <row r="480" spans="1:16" x14ac:dyDescent="0.25">
      <c r="A480" t="s">
        <v>1005</v>
      </c>
      <c r="B480" t="s">
        <v>230</v>
      </c>
      <c r="C480" t="s">
        <v>133</v>
      </c>
      <c r="D480" t="s">
        <v>832</v>
      </c>
      <c r="E480" t="s">
        <v>102</v>
      </c>
      <c r="F480">
        <v>40700</v>
      </c>
      <c r="G480" t="s">
        <v>911</v>
      </c>
      <c r="I480" t="s">
        <v>125</v>
      </c>
      <c r="J480">
        <v>2026</v>
      </c>
      <c r="K480">
        <v>7</v>
      </c>
      <c r="L480" t="s">
        <v>94</v>
      </c>
      <c r="M480" s="108">
        <v>345</v>
      </c>
      <c r="N480" s="108">
        <v>1</v>
      </c>
      <c r="O480" s="108">
        <v>345</v>
      </c>
      <c r="P480" t="s">
        <v>831</v>
      </c>
    </row>
    <row r="481" spans="1:16" x14ac:dyDescent="0.25">
      <c r="A481" t="s">
        <v>1005</v>
      </c>
      <c r="B481" t="s">
        <v>230</v>
      </c>
      <c r="C481" t="s">
        <v>133</v>
      </c>
      <c r="D481" t="s">
        <v>832</v>
      </c>
      <c r="E481" t="s">
        <v>104</v>
      </c>
      <c r="F481">
        <v>40700</v>
      </c>
      <c r="G481" t="s">
        <v>911</v>
      </c>
      <c r="I481" t="s">
        <v>118</v>
      </c>
      <c r="J481">
        <v>2026</v>
      </c>
      <c r="K481">
        <v>7</v>
      </c>
      <c r="L481" t="s">
        <v>94</v>
      </c>
      <c r="M481" s="108">
        <v>81</v>
      </c>
      <c r="N481" s="108">
        <v>1</v>
      </c>
      <c r="O481" s="108">
        <v>81</v>
      </c>
      <c r="P481" t="s">
        <v>831</v>
      </c>
    </row>
    <row r="482" spans="1:16" x14ac:dyDescent="0.25">
      <c r="A482" t="s">
        <v>1005</v>
      </c>
      <c r="B482" t="s">
        <v>230</v>
      </c>
      <c r="C482" t="s">
        <v>133</v>
      </c>
      <c r="D482" t="s">
        <v>832</v>
      </c>
      <c r="E482" t="s">
        <v>104</v>
      </c>
      <c r="F482">
        <v>40700</v>
      </c>
      <c r="G482" t="s">
        <v>911</v>
      </c>
      <c r="I482" t="s">
        <v>120</v>
      </c>
      <c r="J482">
        <v>2026</v>
      </c>
      <c r="K482">
        <v>7</v>
      </c>
      <c r="L482" t="s">
        <v>94</v>
      </c>
      <c r="M482" s="108">
        <v>135</v>
      </c>
      <c r="N482" s="108">
        <v>1</v>
      </c>
      <c r="O482" s="108">
        <v>135</v>
      </c>
      <c r="P482" t="s">
        <v>831</v>
      </c>
    </row>
    <row r="483" spans="1:16" x14ac:dyDescent="0.25">
      <c r="A483" t="s">
        <v>1005</v>
      </c>
      <c r="B483" t="s">
        <v>230</v>
      </c>
      <c r="C483" t="s">
        <v>133</v>
      </c>
      <c r="D483" t="s">
        <v>832</v>
      </c>
      <c r="E483" t="s">
        <v>105</v>
      </c>
      <c r="F483">
        <v>40700</v>
      </c>
      <c r="G483" t="s">
        <v>911</v>
      </c>
      <c r="I483" t="s">
        <v>111</v>
      </c>
      <c r="J483">
        <v>2026</v>
      </c>
      <c r="K483">
        <v>7</v>
      </c>
      <c r="L483" t="s">
        <v>94</v>
      </c>
      <c r="M483" s="108">
        <v>116</v>
      </c>
      <c r="N483" s="108">
        <v>1</v>
      </c>
      <c r="O483" s="108">
        <v>116</v>
      </c>
      <c r="P483" t="s">
        <v>831</v>
      </c>
    </row>
    <row r="484" spans="1:16" x14ac:dyDescent="0.25">
      <c r="A484" t="s">
        <v>1005</v>
      </c>
      <c r="B484" t="s">
        <v>233</v>
      </c>
      <c r="C484" t="s">
        <v>133</v>
      </c>
      <c r="D484" t="s">
        <v>832</v>
      </c>
      <c r="E484" t="s">
        <v>102</v>
      </c>
      <c r="F484">
        <v>40700</v>
      </c>
      <c r="G484" t="s">
        <v>911</v>
      </c>
      <c r="I484" t="s">
        <v>125</v>
      </c>
      <c r="J484">
        <v>2026</v>
      </c>
      <c r="K484">
        <v>7</v>
      </c>
      <c r="L484" t="s">
        <v>94</v>
      </c>
      <c r="M484" s="108">
        <v>114</v>
      </c>
      <c r="N484" s="108">
        <v>1</v>
      </c>
      <c r="O484" s="108">
        <v>114</v>
      </c>
      <c r="P484" t="s">
        <v>831</v>
      </c>
    </row>
    <row r="485" spans="1:16" x14ac:dyDescent="0.25">
      <c r="A485" t="s">
        <v>1005</v>
      </c>
      <c r="B485" t="s">
        <v>233</v>
      </c>
      <c r="C485" t="s">
        <v>133</v>
      </c>
      <c r="D485" t="s">
        <v>832</v>
      </c>
      <c r="E485" t="s">
        <v>104</v>
      </c>
      <c r="F485">
        <v>40700</v>
      </c>
      <c r="G485" t="s">
        <v>911</v>
      </c>
      <c r="I485" t="s">
        <v>118</v>
      </c>
      <c r="J485">
        <v>2026</v>
      </c>
      <c r="K485">
        <v>7</v>
      </c>
      <c r="L485" t="s">
        <v>94</v>
      </c>
      <c r="M485" s="108">
        <v>81</v>
      </c>
      <c r="N485" s="108">
        <v>1</v>
      </c>
      <c r="O485" s="108">
        <v>81</v>
      </c>
      <c r="P485" t="s">
        <v>831</v>
      </c>
    </row>
    <row r="486" spans="1:16" x14ac:dyDescent="0.25">
      <c r="A486" t="s">
        <v>1005</v>
      </c>
      <c r="B486" t="s">
        <v>233</v>
      </c>
      <c r="C486" t="s">
        <v>133</v>
      </c>
      <c r="D486" t="s">
        <v>832</v>
      </c>
      <c r="E486" t="s">
        <v>104</v>
      </c>
      <c r="F486">
        <v>40700</v>
      </c>
      <c r="G486" t="s">
        <v>911</v>
      </c>
      <c r="I486" t="s">
        <v>120</v>
      </c>
      <c r="J486">
        <v>2026</v>
      </c>
      <c r="K486">
        <v>7</v>
      </c>
      <c r="L486" t="s">
        <v>94</v>
      </c>
      <c r="M486" s="108">
        <v>135</v>
      </c>
      <c r="N486" s="108">
        <v>1</v>
      </c>
      <c r="O486" s="108">
        <v>135</v>
      </c>
      <c r="P486" t="s">
        <v>831</v>
      </c>
    </row>
    <row r="487" spans="1:16" x14ac:dyDescent="0.25">
      <c r="A487" t="s">
        <v>1005</v>
      </c>
      <c r="B487" t="s">
        <v>233</v>
      </c>
      <c r="C487" t="s">
        <v>133</v>
      </c>
      <c r="D487" t="s">
        <v>832</v>
      </c>
      <c r="E487" t="s">
        <v>105</v>
      </c>
      <c r="F487">
        <v>40700</v>
      </c>
      <c r="G487" t="s">
        <v>911</v>
      </c>
      <c r="I487" t="s">
        <v>111</v>
      </c>
      <c r="J487">
        <v>2026</v>
      </c>
      <c r="K487">
        <v>7</v>
      </c>
      <c r="L487" t="s">
        <v>94</v>
      </c>
      <c r="M487" s="108">
        <v>116</v>
      </c>
      <c r="N487" s="108">
        <v>1</v>
      </c>
      <c r="O487" s="108">
        <v>116</v>
      </c>
      <c r="P487" t="s">
        <v>831</v>
      </c>
    </row>
    <row r="488" spans="1:16" x14ac:dyDescent="0.25">
      <c r="A488" t="s">
        <v>1005</v>
      </c>
      <c r="B488" t="s">
        <v>234</v>
      </c>
      <c r="C488" t="s">
        <v>133</v>
      </c>
      <c r="D488" t="s">
        <v>832</v>
      </c>
      <c r="E488" t="s">
        <v>105</v>
      </c>
      <c r="F488">
        <v>40700</v>
      </c>
      <c r="G488" t="s">
        <v>911</v>
      </c>
      <c r="I488" t="s">
        <v>109</v>
      </c>
      <c r="J488">
        <v>2026</v>
      </c>
      <c r="K488">
        <v>7</v>
      </c>
      <c r="L488" t="s">
        <v>94</v>
      </c>
      <c r="M488" s="108">
        <v>96</v>
      </c>
      <c r="N488" s="108">
        <v>1</v>
      </c>
      <c r="O488" s="108">
        <v>96</v>
      </c>
      <c r="P488" t="s">
        <v>831</v>
      </c>
    </row>
    <row r="489" spans="1:16" x14ac:dyDescent="0.25">
      <c r="A489" t="s">
        <v>1005</v>
      </c>
      <c r="B489" t="s">
        <v>234</v>
      </c>
      <c r="C489" t="s">
        <v>133</v>
      </c>
      <c r="D489" t="s">
        <v>832</v>
      </c>
      <c r="E489" t="s">
        <v>105</v>
      </c>
      <c r="F489">
        <v>40700</v>
      </c>
      <c r="G489" t="s">
        <v>911</v>
      </c>
      <c r="I489" t="s">
        <v>121</v>
      </c>
      <c r="J489">
        <v>2026</v>
      </c>
      <c r="K489">
        <v>7</v>
      </c>
      <c r="L489" t="s">
        <v>94</v>
      </c>
      <c r="M489" s="108">
        <v>232</v>
      </c>
      <c r="N489" s="108">
        <v>1</v>
      </c>
      <c r="O489" s="108">
        <v>232</v>
      </c>
      <c r="P489" t="s">
        <v>831</v>
      </c>
    </row>
    <row r="490" spans="1:16" x14ac:dyDescent="0.25">
      <c r="A490" t="s">
        <v>1005</v>
      </c>
      <c r="B490" t="s">
        <v>235</v>
      </c>
      <c r="C490" t="s">
        <v>133</v>
      </c>
      <c r="D490" t="s">
        <v>832</v>
      </c>
      <c r="E490" t="s">
        <v>105</v>
      </c>
      <c r="F490">
        <v>40700</v>
      </c>
      <c r="G490" t="s">
        <v>911</v>
      </c>
      <c r="I490" t="s">
        <v>109</v>
      </c>
      <c r="J490">
        <v>2026</v>
      </c>
      <c r="K490">
        <v>7</v>
      </c>
      <c r="L490" t="s">
        <v>94</v>
      </c>
      <c r="M490" s="108">
        <v>287</v>
      </c>
      <c r="N490" s="108">
        <v>1</v>
      </c>
      <c r="O490" s="108">
        <v>287</v>
      </c>
      <c r="P490" t="s">
        <v>831</v>
      </c>
    </row>
    <row r="491" spans="1:16" x14ac:dyDescent="0.25">
      <c r="A491" t="s">
        <v>1005</v>
      </c>
      <c r="B491" t="s">
        <v>235</v>
      </c>
      <c r="C491" t="s">
        <v>133</v>
      </c>
      <c r="D491" t="s">
        <v>832</v>
      </c>
      <c r="E491" t="s">
        <v>105</v>
      </c>
      <c r="F491">
        <v>40700</v>
      </c>
      <c r="G491" t="s">
        <v>911</v>
      </c>
      <c r="I491" t="s">
        <v>121</v>
      </c>
      <c r="J491">
        <v>2026</v>
      </c>
      <c r="K491">
        <v>7</v>
      </c>
      <c r="L491" t="s">
        <v>94</v>
      </c>
      <c r="M491" s="108">
        <v>116</v>
      </c>
      <c r="N491" s="108">
        <v>1</v>
      </c>
      <c r="O491" s="108">
        <v>116</v>
      </c>
      <c r="P491" t="s">
        <v>831</v>
      </c>
    </row>
    <row r="492" spans="1:16" x14ac:dyDescent="0.25">
      <c r="A492" t="s">
        <v>1005</v>
      </c>
      <c r="B492" t="s">
        <v>3123</v>
      </c>
      <c r="C492" t="s">
        <v>133</v>
      </c>
      <c r="D492" t="s">
        <v>832</v>
      </c>
      <c r="E492" t="s">
        <v>102</v>
      </c>
      <c r="F492">
        <v>40700</v>
      </c>
      <c r="G492" t="s">
        <v>911</v>
      </c>
      <c r="I492" t="s">
        <v>125</v>
      </c>
      <c r="J492">
        <v>2026</v>
      </c>
      <c r="K492">
        <v>7</v>
      </c>
      <c r="L492" t="s">
        <v>94</v>
      </c>
      <c r="M492" s="108">
        <v>458</v>
      </c>
      <c r="N492" s="108">
        <v>1</v>
      </c>
      <c r="O492" s="108">
        <v>458</v>
      </c>
      <c r="P492" t="s">
        <v>831</v>
      </c>
    </row>
    <row r="493" spans="1:16" x14ac:dyDescent="0.25">
      <c r="A493" t="s">
        <v>1005</v>
      </c>
      <c r="B493" t="s">
        <v>3123</v>
      </c>
      <c r="C493" t="s">
        <v>133</v>
      </c>
      <c r="D493" t="s">
        <v>832</v>
      </c>
      <c r="E493" t="s">
        <v>104</v>
      </c>
      <c r="F493">
        <v>40700</v>
      </c>
      <c r="G493" t="s">
        <v>911</v>
      </c>
      <c r="I493" t="s">
        <v>118</v>
      </c>
      <c r="J493">
        <v>2026</v>
      </c>
      <c r="K493">
        <v>7</v>
      </c>
      <c r="L493" t="s">
        <v>94</v>
      </c>
      <c r="M493" s="108">
        <v>81</v>
      </c>
      <c r="N493" s="108">
        <v>1</v>
      </c>
      <c r="O493" s="108">
        <v>81</v>
      </c>
      <c r="P493" t="s">
        <v>831</v>
      </c>
    </row>
    <row r="494" spans="1:16" x14ac:dyDescent="0.25">
      <c r="A494" t="s">
        <v>1005</v>
      </c>
      <c r="B494" t="s">
        <v>3123</v>
      </c>
      <c r="C494" t="s">
        <v>133</v>
      </c>
      <c r="D494" t="s">
        <v>832</v>
      </c>
      <c r="E494" t="s">
        <v>104</v>
      </c>
      <c r="F494">
        <v>40700</v>
      </c>
      <c r="G494" t="s">
        <v>911</v>
      </c>
      <c r="I494" t="s">
        <v>120</v>
      </c>
      <c r="J494">
        <v>2026</v>
      </c>
      <c r="K494">
        <v>7</v>
      </c>
      <c r="L494" t="s">
        <v>94</v>
      </c>
      <c r="M494" s="108">
        <v>135</v>
      </c>
      <c r="N494" s="108">
        <v>1</v>
      </c>
      <c r="O494" s="108">
        <v>135</v>
      </c>
      <c r="P494" t="s">
        <v>831</v>
      </c>
    </row>
    <row r="495" spans="1:16" x14ac:dyDescent="0.25">
      <c r="A495" t="s">
        <v>1005</v>
      </c>
      <c r="B495" t="s">
        <v>3123</v>
      </c>
      <c r="C495" t="s">
        <v>133</v>
      </c>
      <c r="D495" t="s">
        <v>832</v>
      </c>
      <c r="E495" t="s">
        <v>105</v>
      </c>
      <c r="F495">
        <v>40700</v>
      </c>
      <c r="G495" t="s">
        <v>911</v>
      </c>
      <c r="I495" t="s">
        <v>111</v>
      </c>
      <c r="J495">
        <v>2026</v>
      </c>
      <c r="K495">
        <v>7</v>
      </c>
      <c r="L495" t="s">
        <v>94</v>
      </c>
      <c r="M495" s="108">
        <v>116</v>
      </c>
      <c r="N495" s="108">
        <v>1</v>
      </c>
      <c r="O495" s="108">
        <v>116</v>
      </c>
      <c r="P495" t="s">
        <v>831</v>
      </c>
    </row>
    <row r="496" spans="1:16" x14ac:dyDescent="0.25">
      <c r="A496" t="s">
        <v>1121</v>
      </c>
      <c r="B496" t="s">
        <v>890</v>
      </c>
      <c r="C496" t="s">
        <v>252</v>
      </c>
      <c r="D496" t="s">
        <v>832</v>
      </c>
      <c r="E496" t="s">
        <v>112</v>
      </c>
      <c r="F496">
        <v>40700</v>
      </c>
      <c r="G496" t="s">
        <v>911</v>
      </c>
      <c r="I496" t="s">
        <v>891</v>
      </c>
      <c r="J496">
        <v>2026</v>
      </c>
      <c r="K496">
        <v>7</v>
      </c>
      <c r="L496" t="s">
        <v>94</v>
      </c>
      <c r="M496" s="108">
        <v>272</v>
      </c>
      <c r="N496" s="108">
        <v>1</v>
      </c>
      <c r="O496" s="108">
        <v>272</v>
      </c>
      <c r="P496" t="s">
        <v>831</v>
      </c>
    </row>
    <row r="497" spans="1:16" x14ac:dyDescent="0.25">
      <c r="A497" t="s">
        <v>2382</v>
      </c>
      <c r="B497" t="s">
        <v>258</v>
      </c>
      <c r="C497" t="s">
        <v>258</v>
      </c>
      <c r="D497" t="s">
        <v>832</v>
      </c>
      <c r="E497" t="s">
        <v>112</v>
      </c>
      <c r="F497">
        <v>40700</v>
      </c>
      <c r="G497" t="s">
        <v>911</v>
      </c>
      <c r="I497" t="s">
        <v>258</v>
      </c>
      <c r="J497">
        <v>2026</v>
      </c>
      <c r="K497">
        <v>7</v>
      </c>
      <c r="L497" t="s">
        <v>94</v>
      </c>
      <c r="M497" s="108">
        <v>-28406</v>
      </c>
      <c r="N497" s="108">
        <v>1</v>
      </c>
      <c r="O497" s="108">
        <v>-28406</v>
      </c>
      <c r="P497" t="s">
        <v>831</v>
      </c>
    </row>
    <row r="498" spans="1:16" x14ac:dyDescent="0.25">
      <c r="A498" t="s">
        <v>2382</v>
      </c>
      <c r="B498" t="s">
        <v>258</v>
      </c>
      <c r="C498" t="s">
        <v>258</v>
      </c>
      <c r="D498" t="s">
        <v>832</v>
      </c>
      <c r="E498" t="s">
        <v>93</v>
      </c>
      <c r="F498">
        <v>40700</v>
      </c>
      <c r="G498" t="s">
        <v>911</v>
      </c>
      <c r="I498" t="s">
        <v>258</v>
      </c>
      <c r="J498">
        <v>2026</v>
      </c>
      <c r="K498">
        <v>7</v>
      </c>
      <c r="L498" t="s">
        <v>94</v>
      </c>
      <c r="M498" s="108">
        <v>-362070</v>
      </c>
      <c r="N498" s="108">
        <v>1</v>
      </c>
      <c r="O498" s="108">
        <v>-362070</v>
      </c>
      <c r="P498" t="s">
        <v>831</v>
      </c>
    </row>
    <row r="499" spans="1:16" x14ac:dyDescent="0.25">
      <c r="A499" t="s">
        <v>2382</v>
      </c>
      <c r="B499" t="s">
        <v>258</v>
      </c>
      <c r="C499" t="s">
        <v>258</v>
      </c>
      <c r="D499" t="s">
        <v>832</v>
      </c>
      <c r="E499" t="s">
        <v>101</v>
      </c>
      <c r="F499">
        <v>40700</v>
      </c>
      <c r="G499" t="s">
        <v>911</v>
      </c>
      <c r="I499" t="s">
        <v>258</v>
      </c>
      <c r="J499">
        <v>2026</v>
      </c>
      <c r="K499">
        <v>7</v>
      </c>
      <c r="L499" t="s">
        <v>94</v>
      </c>
      <c r="M499" s="108">
        <v>-168475</v>
      </c>
      <c r="N499" s="108">
        <v>1</v>
      </c>
      <c r="O499" s="108">
        <v>-168475</v>
      </c>
      <c r="P499" t="s">
        <v>831</v>
      </c>
    </row>
    <row r="500" spans="1:16" x14ac:dyDescent="0.25">
      <c r="A500" t="s">
        <v>2382</v>
      </c>
      <c r="B500" t="s">
        <v>258</v>
      </c>
      <c r="C500" t="s">
        <v>258</v>
      </c>
      <c r="D500" t="s">
        <v>832</v>
      </c>
      <c r="E500" t="s">
        <v>102</v>
      </c>
      <c r="F500">
        <v>40700</v>
      </c>
      <c r="G500" t="s">
        <v>911</v>
      </c>
      <c r="I500" t="s">
        <v>258</v>
      </c>
      <c r="J500">
        <v>2026</v>
      </c>
      <c r="K500">
        <v>7</v>
      </c>
      <c r="L500" t="s">
        <v>94</v>
      </c>
      <c r="M500" s="108">
        <v>-456044</v>
      </c>
      <c r="N500" s="108">
        <v>1</v>
      </c>
      <c r="O500" s="108">
        <v>-456044</v>
      </c>
      <c r="P500" t="s">
        <v>831</v>
      </c>
    </row>
    <row r="501" spans="1:16" x14ac:dyDescent="0.25">
      <c r="A501" t="s">
        <v>2382</v>
      </c>
      <c r="B501" t="s">
        <v>258</v>
      </c>
      <c r="C501" t="s">
        <v>258</v>
      </c>
      <c r="D501" t="s">
        <v>832</v>
      </c>
      <c r="E501" t="s">
        <v>103</v>
      </c>
      <c r="F501">
        <v>40700</v>
      </c>
      <c r="G501" t="s">
        <v>911</v>
      </c>
      <c r="I501" t="s">
        <v>258</v>
      </c>
      <c r="J501">
        <v>2026</v>
      </c>
      <c r="K501">
        <v>7</v>
      </c>
      <c r="L501" t="s">
        <v>94</v>
      </c>
      <c r="M501" s="108">
        <v>-1289</v>
      </c>
      <c r="N501" s="108">
        <v>1</v>
      </c>
      <c r="O501" s="108">
        <v>-1289</v>
      </c>
      <c r="P501" t="s">
        <v>831</v>
      </c>
    </row>
    <row r="502" spans="1:16" x14ac:dyDescent="0.25">
      <c r="A502" t="s">
        <v>2382</v>
      </c>
      <c r="B502" t="s">
        <v>258</v>
      </c>
      <c r="C502" t="s">
        <v>258</v>
      </c>
      <c r="D502" t="s">
        <v>832</v>
      </c>
      <c r="E502" t="s">
        <v>104</v>
      </c>
      <c r="F502">
        <v>40700</v>
      </c>
      <c r="G502" t="s">
        <v>911</v>
      </c>
      <c r="I502" t="s">
        <v>258</v>
      </c>
      <c r="J502">
        <v>2026</v>
      </c>
      <c r="K502">
        <v>7</v>
      </c>
      <c r="L502" t="s">
        <v>94</v>
      </c>
      <c r="M502" s="108">
        <v>-46527</v>
      </c>
      <c r="N502" s="108">
        <v>1</v>
      </c>
      <c r="O502" s="108">
        <v>-46527</v>
      </c>
      <c r="P502" t="s">
        <v>831</v>
      </c>
    </row>
    <row r="503" spans="1:16" x14ac:dyDescent="0.25">
      <c r="A503" t="s">
        <v>2382</v>
      </c>
      <c r="B503" t="s">
        <v>258</v>
      </c>
      <c r="C503" t="s">
        <v>258</v>
      </c>
      <c r="D503" t="s">
        <v>832</v>
      </c>
      <c r="E503" t="s">
        <v>105</v>
      </c>
      <c r="F503">
        <v>40700</v>
      </c>
      <c r="G503" t="s">
        <v>911</v>
      </c>
      <c r="I503" t="s">
        <v>258</v>
      </c>
      <c r="J503">
        <v>2026</v>
      </c>
      <c r="K503">
        <v>7</v>
      </c>
      <c r="L503" t="s">
        <v>94</v>
      </c>
      <c r="M503" s="108">
        <v>3</v>
      </c>
      <c r="N503" s="108">
        <v>1</v>
      </c>
      <c r="O503" s="108">
        <v>3</v>
      </c>
      <c r="P503" t="s">
        <v>831</v>
      </c>
    </row>
    <row r="504" spans="1:16" x14ac:dyDescent="0.25">
      <c r="A504" t="s">
        <v>2382</v>
      </c>
      <c r="B504" t="s">
        <v>258</v>
      </c>
      <c r="C504" t="s">
        <v>258</v>
      </c>
      <c r="D504" t="s">
        <v>832</v>
      </c>
      <c r="E504" t="s">
        <v>112</v>
      </c>
      <c r="F504">
        <v>40700</v>
      </c>
      <c r="G504" t="s">
        <v>911</v>
      </c>
      <c r="I504" t="s">
        <v>258</v>
      </c>
      <c r="J504">
        <v>2026</v>
      </c>
      <c r="K504">
        <v>7</v>
      </c>
      <c r="L504" t="s">
        <v>94</v>
      </c>
      <c r="M504" s="108" t="s">
        <v>888</v>
      </c>
      <c r="N504" s="108">
        <v>1</v>
      </c>
      <c r="O504" s="108" t="s">
        <v>888</v>
      </c>
      <c r="P504" t="s">
        <v>831</v>
      </c>
    </row>
    <row r="505" spans="1:16" x14ac:dyDescent="0.25">
      <c r="A505" t="s">
        <v>2382</v>
      </c>
      <c r="B505" t="s">
        <v>258</v>
      </c>
      <c r="C505" t="s">
        <v>258</v>
      </c>
      <c r="D505" t="s">
        <v>832</v>
      </c>
      <c r="E505" t="s">
        <v>93</v>
      </c>
      <c r="F505">
        <v>40700</v>
      </c>
      <c r="G505" t="s">
        <v>911</v>
      </c>
      <c r="I505" t="s">
        <v>258</v>
      </c>
      <c r="J505">
        <v>2026</v>
      </c>
      <c r="K505">
        <v>7</v>
      </c>
      <c r="L505" t="s">
        <v>94</v>
      </c>
      <c r="M505" s="108">
        <v>334398</v>
      </c>
      <c r="N505" s="108">
        <v>1</v>
      </c>
      <c r="O505" s="108">
        <v>334398</v>
      </c>
      <c r="P505" t="s">
        <v>831</v>
      </c>
    </row>
    <row r="506" spans="1:16" x14ac:dyDescent="0.25">
      <c r="A506" t="s">
        <v>2382</v>
      </c>
      <c r="B506" t="s">
        <v>258</v>
      </c>
      <c r="C506" t="s">
        <v>258</v>
      </c>
      <c r="D506" t="s">
        <v>832</v>
      </c>
      <c r="E506" t="s">
        <v>101</v>
      </c>
      <c r="F506">
        <v>40700</v>
      </c>
      <c r="G506" t="s">
        <v>911</v>
      </c>
      <c r="I506" t="s">
        <v>258</v>
      </c>
      <c r="J506">
        <v>2026</v>
      </c>
      <c r="K506">
        <v>7</v>
      </c>
      <c r="L506" t="s">
        <v>94</v>
      </c>
      <c r="M506" s="108">
        <v>122214</v>
      </c>
      <c r="N506" s="108">
        <v>1</v>
      </c>
      <c r="O506" s="108">
        <v>122214</v>
      </c>
      <c r="P506" t="s">
        <v>831</v>
      </c>
    </row>
    <row r="507" spans="1:16" x14ac:dyDescent="0.25">
      <c r="A507" t="s">
        <v>2382</v>
      </c>
      <c r="B507" t="s">
        <v>258</v>
      </c>
      <c r="C507" t="s">
        <v>258</v>
      </c>
      <c r="D507" t="s">
        <v>832</v>
      </c>
      <c r="E507" t="s">
        <v>102</v>
      </c>
      <c r="F507">
        <v>40700</v>
      </c>
      <c r="G507" t="s">
        <v>911</v>
      </c>
      <c r="I507" t="s">
        <v>258</v>
      </c>
      <c r="J507">
        <v>2026</v>
      </c>
      <c r="K507">
        <v>7</v>
      </c>
      <c r="L507" t="s">
        <v>94</v>
      </c>
      <c r="M507" s="108">
        <v>430842</v>
      </c>
      <c r="N507" s="108">
        <v>1</v>
      </c>
      <c r="O507" s="108">
        <v>430842</v>
      </c>
      <c r="P507" t="s">
        <v>831</v>
      </c>
    </row>
    <row r="508" spans="1:16" x14ac:dyDescent="0.25">
      <c r="A508" t="s">
        <v>2382</v>
      </c>
      <c r="B508" t="s">
        <v>258</v>
      </c>
      <c r="C508" t="s">
        <v>258</v>
      </c>
      <c r="D508" t="s">
        <v>832</v>
      </c>
      <c r="E508" t="s">
        <v>103</v>
      </c>
      <c r="F508">
        <v>40700</v>
      </c>
      <c r="G508" t="s">
        <v>911</v>
      </c>
      <c r="I508" t="s">
        <v>258</v>
      </c>
      <c r="J508">
        <v>2026</v>
      </c>
      <c r="K508">
        <v>7</v>
      </c>
      <c r="L508" t="s">
        <v>94</v>
      </c>
      <c r="M508" s="108">
        <v>593</v>
      </c>
      <c r="N508" s="108">
        <v>1</v>
      </c>
      <c r="O508" s="108">
        <v>593</v>
      </c>
      <c r="P508" t="s">
        <v>831</v>
      </c>
    </row>
    <row r="509" spans="1:16" x14ac:dyDescent="0.25">
      <c r="A509" t="s">
        <v>2382</v>
      </c>
      <c r="B509" t="s">
        <v>258</v>
      </c>
      <c r="C509" t="s">
        <v>258</v>
      </c>
      <c r="D509" t="s">
        <v>832</v>
      </c>
      <c r="E509" t="s">
        <v>104</v>
      </c>
      <c r="F509">
        <v>40700</v>
      </c>
      <c r="G509" t="s">
        <v>911</v>
      </c>
      <c r="I509" t="s">
        <v>258</v>
      </c>
      <c r="J509">
        <v>2026</v>
      </c>
      <c r="K509">
        <v>7</v>
      </c>
      <c r="L509" t="s">
        <v>94</v>
      </c>
      <c r="M509" s="108">
        <v>82479</v>
      </c>
      <c r="N509" s="108">
        <v>1</v>
      </c>
      <c r="O509" s="108">
        <v>82479</v>
      </c>
      <c r="P509" t="s">
        <v>831</v>
      </c>
    </row>
    <row r="510" spans="1:16" x14ac:dyDescent="0.25">
      <c r="M510" s="108">
        <f>SUM(M3:M509)</f>
        <v>1399908</v>
      </c>
      <c r="O510" s="108">
        <f>SUM(O3:O509)</f>
        <v>1399908</v>
      </c>
    </row>
    <row r="512" spans="1:16" x14ac:dyDescent="0.25">
      <c r="G512" t="s">
        <v>97</v>
      </c>
      <c r="H512" t="s">
        <v>823</v>
      </c>
    </row>
    <row r="513" spans="7:11" x14ac:dyDescent="0.25">
      <c r="G513" s="56" t="s">
        <v>266</v>
      </c>
      <c r="H513" s="163">
        <v>25226</v>
      </c>
      <c r="I513" s="137">
        <f>+'HFM (Datos)'!D9</f>
        <v>25226</v>
      </c>
      <c r="K513" s="108"/>
    </row>
    <row r="514" spans="7:11" x14ac:dyDescent="0.25">
      <c r="G514" s="56" t="s">
        <v>261</v>
      </c>
      <c r="H514" s="163">
        <v>278646</v>
      </c>
      <c r="I514" s="137">
        <f>+'HFM (Datos)'!D4</f>
        <v>278646</v>
      </c>
      <c r="K514" s="108"/>
    </row>
    <row r="515" spans="7:11" x14ac:dyDescent="0.25">
      <c r="G515" s="56" t="s">
        <v>337</v>
      </c>
      <c r="H515" s="163">
        <v>96409</v>
      </c>
      <c r="I515" s="137">
        <f>+'HFM (Datos)'!D7</f>
        <v>96409</v>
      </c>
      <c r="K515" s="108"/>
    </row>
    <row r="516" spans="7:11" x14ac:dyDescent="0.25">
      <c r="G516" s="56" t="s">
        <v>262</v>
      </c>
      <c r="H516" s="163">
        <v>640572</v>
      </c>
      <c r="I516" s="137">
        <f>+'HFM (Datos)'!D5</f>
        <v>640572</v>
      </c>
      <c r="K516" s="108"/>
    </row>
    <row r="517" spans="7:11" x14ac:dyDescent="0.25">
      <c r="G517" s="56" t="s">
        <v>616</v>
      </c>
      <c r="H517" s="163">
        <v>689</v>
      </c>
      <c r="I517" s="137">
        <f>+'HFM (Datos)'!D2</f>
        <v>689</v>
      </c>
      <c r="K517" s="108"/>
    </row>
    <row r="518" spans="7:11" x14ac:dyDescent="0.25">
      <c r="G518" s="56" t="s">
        <v>617</v>
      </c>
      <c r="H518" s="163">
        <v>78822</v>
      </c>
      <c r="I518" s="137">
        <f>+'HFM (Datos)'!D6</f>
        <v>78822</v>
      </c>
      <c r="K518" s="108"/>
    </row>
    <row r="519" spans="7:11" x14ac:dyDescent="0.25">
      <c r="G519" s="56" t="s">
        <v>260</v>
      </c>
      <c r="H519" s="163">
        <v>279544</v>
      </c>
      <c r="I519" s="137">
        <f>+'HFM (Datos)'!D3</f>
        <v>279544</v>
      </c>
      <c r="K519" s="108"/>
    </row>
    <row r="520" spans="7:11" x14ac:dyDescent="0.25">
      <c r="G520" s="56" t="s">
        <v>115</v>
      </c>
      <c r="H520" s="163">
        <v>1399908</v>
      </c>
      <c r="I520" s="137">
        <f>SUM(I513:I519)</f>
        <v>1399908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D04A4-922B-456F-95DF-B08927C6C952}">
  <sheetPr>
    <tabColor theme="9" tint="0.59999389629810485"/>
  </sheetPr>
  <dimension ref="A1:X360"/>
  <sheetViews>
    <sheetView zoomScale="101" zoomScaleNormal="100" workbookViewId="0">
      <pane xSplit="1" ySplit="2" topLeftCell="U3" activePane="bottomRight" state="frozen"/>
      <selection pane="topRight" activeCell="B1" sqref="B1"/>
      <selection pane="bottomLeft" activeCell="A3" sqref="A3"/>
      <selection pane="bottomRight" activeCell="W3" sqref="W3:X8"/>
    </sheetView>
  </sheetViews>
  <sheetFormatPr defaultColWidth="11.5703125" defaultRowHeight="15" x14ac:dyDescent="0.25"/>
  <cols>
    <col min="1" max="1" width="24.5703125" customWidth="1"/>
    <col min="2" max="2" width="25.7109375" style="16" customWidth="1"/>
    <col min="3" max="3" width="41.42578125" customWidth="1"/>
    <col min="4" max="4" width="40.42578125" customWidth="1"/>
    <col min="6" max="6" width="9.42578125" customWidth="1"/>
    <col min="7" max="7" width="18.7109375" customWidth="1"/>
    <col min="8" max="8" width="48.28515625" customWidth="1"/>
    <col min="9" max="9" width="12.7109375" style="41" bestFit="1" customWidth="1"/>
    <col min="10" max="10" width="11.5703125" style="41"/>
    <col min="11" max="11" width="17.28515625" style="41" bestFit="1" customWidth="1"/>
    <col min="13" max="13" width="49.42578125" bestFit="1" customWidth="1"/>
    <col min="15" max="15" width="35.28515625" bestFit="1" customWidth="1"/>
    <col min="16" max="16" width="20.28515625" style="42" customWidth="1"/>
    <col min="17" max="17" width="11.5703125" style="43"/>
    <col min="22" max="22" width="16.5703125" bestFit="1" customWidth="1"/>
    <col min="24" max="24" width="18.5703125" customWidth="1"/>
  </cols>
  <sheetData>
    <row r="1" spans="1:24" ht="45" x14ac:dyDescent="0.25">
      <c r="A1" t="s">
        <v>893</v>
      </c>
      <c r="B1" s="3" t="s">
        <v>894</v>
      </c>
      <c r="C1" s="34" t="s">
        <v>895</v>
      </c>
      <c r="D1" s="34" t="s">
        <v>4</v>
      </c>
      <c r="E1" s="3" t="s">
        <v>896</v>
      </c>
      <c r="F1" s="34" t="s">
        <v>897</v>
      </c>
      <c r="G1" s="34" t="s">
        <v>898</v>
      </c>
      <c r="H1" s="34" t="s">
        <v>899</v>
      </c>
      <c r="I1" s="3" t="s">
        <v>900</v>
      </c>
      <c r="J1" s="3" t="s">
        <v>901</v>
      </c>
      <c r="K1" s="34" t="s">
        <v>902</v>
      </c>
      <c r="L1" s="3" t="s">
        <v>903</v>
      </c>
      <c r="M1" s="3" t="s">
        <v>904</v>
      </c>
      <c r="N1" t="s">
        <v>37</v>
      </c>
      <c r="O1" s="34" t="s">
        <v>905</v>
      </c>
      <c r="P1" s="34" t="s">
        <v>906</v>
      </c>
      <c r="Q1" s="14" t="s">
        <v>907</v>
      </c>
      <c r="W1" s="28" t="s">
        <v>908</v>
      </c>
      <c r="X1" s="30" t="s">
        <v>909</v>
      </c>
    </row>
    <row r="2" spans="1:24" x14ac:dyDescent="0.25">
      <c r="A2" s="1" t="s">
        <v>33</v>
      </c>
      <c r="B2" s="32" t="s">
        <v>35</v>
      </c>
      <c r="C2" s="1" t="s">
        <v>38</v>
      </c>
      <c r="D2" s="1" t="s">
        <v>40</v>
      </c>
      <c r="E2" s="1" t="s">
        <v>24</v>
      </c>
      <c r="F2" s="1" t="s">
        <v>25</v>
      </c>
      <c r="G2" s="1" t="s">
        <v>44</v>
      </c>
      <c r="H2" s="1" t="s">
        <v>46</v>
      </c>
      <c r="I2" s="2" t="s">
        <v>48</v>
      </c>
      <c r="J2" s="1" t="s">
        <v>50</v>
      </c>
      <c r="K2" s="1" t="s">
        <v>52</v>
      </c>
      <c r="L2" s="1" t="s">
        <v>54</v>
      </c>
      <c r="M2" s="1" t="s">
        <v>56</v>
      </c>
      <c r="N2" s="1" t="s">
        <v>58</v>
      </c>
      <c r="O2" s="1" t="s">
        <v>17</v>
      </c>
      <c r="P2" s="1" t="s">
        <v>61</v>
      </c>
      <c r="Q2" s="1" t="s">
        <v>62</v>
      </c>
      <c r="R2" s="1" t="s">
        <v>64</v>
      </c>
      <c r="S2" s="1" t="s">
        <v>20</v>
      </c>
      <c r="T2" s="1" t="s">
        <v>21</v>
      </c>
      <c r="U2" s="1" t="s">
        <v>22</v>
      </c>
      <c r="W2" s="29" t="s">
        <v>94</v>
      </c>
      <c r="X2" s="31">
        <v>1</v>
      </c>
    </row>
    <row r="3" spans="1:24" x14ac:dyDescent="0.25">
      <c r="A3" s="38" t="str">
        <f>+VLOOKUP(O3,'Selectable Table'!$D$2:$E$1048576,2,0)</f>
        <v>J &amp; J</v>
      </c>
      <c r="B3" s="46">
        <v>30723</v>
      </c>
      <c r="C3" t="s">
        <v>910</v>
      </c>
      <c r="D3" t="s">
        <v>106</v>
      </c>
      <c r="E3">
        <v>2025</v>
      </c>
      <c r="F3">
        <v>6</v>
      </c>
      <c r="G3" s="44" t="e">
        <f>+VLOOKUP(H3,Chi!#REF!,3,0)</f>
        <v>#REF!</v>
      </c>
      <c r="H3" t="s">
        <v>109</v>
      </c>
      <c r="I3" s="45">
        <v>1527.5899099999999</v>
      </c>
      <c r="J3" t="s">
        <v>94</v>
      </c>
      <c r="K3" s="45">
        <f t="shared" ref="K3:K66" si="0">+VLOOKUP(J3,$W$2:$X$3,2,0)*I3</f>
        <v>1527.5899099999999</v>
      </c>
      <c r="L3" t="s">
        <v>108</v>
      </c>
      <c r="M3" s="47" t="s">
        <v>910</v>
      </c>
      <c r="O3" s="47" t="s">
        <v>107</v>
      </c>
      <c r="P3" s="45">
        <f t="shared" ref="P3:P66" si="1">K3</f>
        <v>1527.5899099999999</v>
      </c>
      <c r="Q3" s="43">
        <v>45831</v>
      </c>
      <c r="S3">
        <v>40700</v>
      </c>
      <c r="T3" t="s">
        <v>911</v>
      </c>
      <c r="W3" t="s">
        <v>94</v>
      </c>
      <c r="X3" s="40">
        <v>1</v>
      </c>
    </row>
    <row r="4" spans="1:24" x14ac:dyDescent="0.25">
      <c r="A4" s="38" t="str">
        <f>+VLOOKUP(O4,'Selectable Table'!$D$2:$E$1048576,2,0)</f>
        <v>J &amp; J</v>
      </c>
      <c r="B4" s="46">
        <v>30723</v>
      </c>
      <c r="C4" t="s">
        <v>910</v>
      </c>
      <c r="D4" t="s">
        <v>106</v>
      </c>
      <c r="E4">
        <v>2025</v>
      </c>
      <c r="F4">
        <v>6</v>
      </c>
      <c r="G4" s="44" t="e">
        <f>+VLOOKUP(H4,Chi!#REF!,3,0)</f>
        <v>#REF!</v>
      </c>
      <c r="H4" t="s">
        <v>644</v>
      </c>
      <c r="I4" s="45">
        <v>240.05190000000005</v>
      </c>
      <c r="J4" t="s">
        <v>94</v>
      </c>
      <c r="K4" s="45">
        <f t="shared" si="0"/>
        <v>240.05190000000005</v>
      </c>
      <c r="L4" t="s">
        <v>108</v>
      </c>
      <c r="M4" s="47" t="s">
        <v>910</v>
      </c>
      <c r="O4" s="47" t="s">
        <v>107</v>
      </c>
      <c r="P4" s="45">
        <f t="shared" si="1"/>
        <v>240.05190000000005</v>
      </c>
      <c r="Q4" s="43">
        <v>45831</v>
      </c>
      <c r="S4">
        <v>40700</v>
      </c>
      <c r="T4" t="s">
        <v>911</v>
      </c>
      <c r="W4" t="s">
        <v>912</v>
      </c>
      <c r="X4" s="40">
        <v>1.1609</v>
      </c>
    </row>
    <row r="5" spans="1:24" x14ac:dyDescent="0.25">
      <c r="A5" s="38" t="str">
        <f>+VLOOKUP(O5,'Selectable Table'!$D$2:$E$1048576,2,0)</f>
        <v>J &amp; J</v>
      </c>
      <c r="B5" s="46">
        <v>30724</v>
      </c>
      <c r="C5" t="s">
        <v>913</v>
      </c>
      <c r="D5" t="s">
        <v>110</v>
      </c>
      <c r="E5">
        <v>2025</v>
      </c>
      <c r="F5">
        <v>6</v>
      </c>
      <c r="G5" s="44" t="e">
        <f>+VLOOKUP(H5,Chi!#REF!,3,0)</f>
        <v>#REF!</v>
      </c>
      <c r="H5" t="s">
        <v>111</v>
      </c>
      <c r="I5" s="45">
        <v>209.50544999999997</v>
      </c>
      <c r="J5" t="s">
        <v>94</v>
      </c>
      <c r="K5" s="45">
        <f t="shared" si="0"/>
        <v>209.50544999999997</v>
      </c>
      <c r="L5" t="s">
        <v>108</v>
      </c>
      <c r="M5" s="47" t="s">
        <v>913</v>
      </c>
      <c r="O5" s="47" t="s">
        <v>107</v>
      </c>
      <c r="P5" s="45">
        <f t="shared" si="1"/>
        <v>209.50544999999997</v>
      </c>
      <c r="Q5" s="43">
        <v>45831</v>
      </c>
      <c r="S5">
        <v>40700</v>
      </c>
      <c r="T5" t="s">
        <v>911</v>
      </c>
      <c r="W5" t="s">
        <v>914</v>
      </c>
      <c r="X5">
        <v>1.2418</v>
      </c>
    </row>
    <row r="6" spans="1:24" x14ac:dyDescent="0.25">
      <c r="A6" s="38" t="str">
        <f>+VLOOKUP(O6,'Selectable Table'!$D$2:$E$1048576,2,0)</f>
        <v>J &amp; J</v>
      </c>
      <c r="B6" s="46">
        <v>30725</v>
      </c>
      <c r="C6" t="s">
        <v>910</v>
      </c>
      <c r="D6" t="s">
        <v>113</v>
      </c>
      <c r="E6">
        <v>2025</v>
      </c>
      <c r="F6">
        <v>6</v>
      </c>
      <c r="G6" s="44" t="e">
        <f>+VLOOKUP(H6,Chi!#REF!,3,0)</f>
        <v>#REF!</v>
      </c>
      <c r="H6" t="s">
        <v>109</v>
      </c>
      <c r="I6" s="45">
        <v>218.22713000000002</v>
      </c>
      <c r="J6" t="s">
        <v>94</v>
      </c>
      <c r="K6" s="45">
        <f t="shared" si="0"/>
        <v>218.22713000000002</v>
      </c>
      <c r="L6" t="s">
        <v>108</v>
      </c>
      <c r="M6" s="47" t="s">
        <v>910</v>
      </c>
      <c r="O6" s="47" t="s">
        <v>107</v>
      </c>
      <c r="P6" s="45">
        <f t="shared" si="1"/>
        <v>218.22713000000002</v>
      </c>
      <c r="Q6" s="43">
        <v>45831</v>
      </c>
      <c r="S6">
        <v>40700</v>
      </c>
      <c r="T6" t="s">
        <v>911</v>
      </c>
      <c r="W6" t="s">
        <v>915</v>
      </c>
      <c r="X6">
        <v>1.07E-3</v>
      </c>
    </row>
    <row r="7" spans="1:24" x14ac:dyDescent="0.25">
      <c r="A7" s="38" t="str">
        <f>+VLOOKUP(O7,'Selectable Table'!$D$2:$E$1048576,2,0)</f>
        <v>J &amp; J</v>
      </c>
      <c r="B7" s="46">
        <v>30725</v>
      </c>
      <c r="C7" t="s">
        <v>910</v>
      </c>
      <c r="D7" t="s">
        <v>113</v>
      </c>
      <c r="E7">
        <v>2025</v>
      </c>
      <c r="F7">
        <v>6</v>
      </c>
      <c r="G7" s="44" t="e">
        <f>+VLOOKUP(H7,Chi!#REF!,3,0)</f>
        <v>#REF!</v>
      </c>
      <c r="H7" t="s">
        <v>111</v>
      </c>
      <c r="I7" s="45">
        <v>104.75272499999998</v>
      </c>
      <c r="J7" t="s">
        <v>94</v>
      </c>
      <c r="K7" s="45">
        <f t="shared" si="0"/>
        <v>104.75272499999998</v>
      </c>
      <c r="L7" t="s">
        <v>108</v>
      </c>
      <c r="M7" s="47" t="s">
        <v>910</v>
      </c>
      <c r="O7" s="47" t="s">
        <v>107</v>
      </c>
      <c r="P7" s="45">
        <f t="shared" si="1"/>
        <v>104.75272499999998</v>
      </c>
      <c r="Q7" s="43">
        <v>45831</v>
      </c>
      <c r="S7">
        <v>40700</v>
      </c>
      <c r="T7" t="s">
        <v>911</v>
      </c>
      <c r="W7" t="s">
        <v>916</v>
      </c>
      <c r="X7">
        <v>1.3614999999999999</v>
      </c>
    </row>
    <row r="8" spans="1:24" x14ac:dyDescent="0.25">
      <c r="A8" s="38" t="str">
        <f>+VLOOKUP(O8,'Selectable Table'!$D$2:$E$1048576,2,0)</f>
        <v>J &amp; J</v>
      </c>
      <c r="B8" s="46">
        <v>30726</v>
      </c>
      <c r="C8" t="s">
        <v>910</v>
      </c>
      <c r="D8" t="s">
        <v>116</v>
      </c>
      <c r="E8">
        <v>2025</v>
      </c>
      <c r="F8">
        <v>6</v>
      </c>
      <c r="G8" s="44" t="e">
        <f>+VLOOKUP(H8,Chi!#REF!,3,0)</f>
        <v>#REF!</v>
      </c>
      <c r="H8" t="s">
        <v>109</v>
      </c>
      <c r="I8" s="45">
        <v>1309.3627799999999</v>
      </c>
      <c r="J8" t="s">
        <v>94</v>
      </c>
      <c r="K8" s="45">
        <f t="shared" si="0"/>
        <v>1309.3627799999999</v>
      </c>
      <c r="L8" t="s">
        <v>108</v>
      </c>
      <c r="M8" s="47" t="s">
        <v>910</v>
      </c>
      <c r="O8" s="47" t="s">
        <v>107</v>
      </c>
      <c r="P8" s="45">
        <f t="shared" si="1"/>
        <v>1309.3627799999999</v>
      </c>
      <c r="Q8" s="43">
        <v>45831</v>
      </c>
      <c r="S8">
        <v>40700</v>
      </c>
      <c r="T8" t="s">
        <v>911</v>
      </c>
      <c r="W8" t="s">
        <v>917</v>
      </c>
      <c r="X8">
        <v>0.18140000000000001</v>
      </c>
    </row>
    <row r="9" spans="1:24" x14ac:dyDescent="0.25">
      <c r="A9" s="38" t="str">
        <f>+VLOOKUP(O9,'Selectable Table'!$D$2:$E$1048576,2,0)</f>
        <v>J &amp; J</v>
      </c>
      <c r="B9" s="46">
        <v>30726</v>
      </c>
      <c r="C9" t="s">
        <v>910</v>
      </c>
      <c r="D9" t="s">
        <v>116</v>
      </c>
      <c r="E9">
        <v>2025</v>
      </c>
      <c r="F9">
        <v>6</v>
      </c>
      <c r="G9" s="44" t="e">
        <f>+VLOOKUP(H9,Chi!#REF!,3,0)</f>
        <v>#REF!</v>
      </c>
      <c r="H9" t="s">
        <v>111</v>
      </c>
      <c r="I9" s="45">
        <v>523.76362499999993</v>
      </c>
      <c r="J9" t="s">
        <v>94</v>
      </c>
      <c r="K9" s="45">
        <f t="shared" si="0"/>
        <v>523.76362499999993</v>
      </c>
      <c r="L9" t="s">
        <v>108</v>
      </c>
      <c r="M9" s="47" t="s">
        <v>910</v>
      </c>
      <c r="O9" s="47" t="s">
        <v>107</v>
      </c>
      <c r="P9" s="45">
        <f t="shared" si="1"/>
        <v>523.76362499999993</v>
      </c>
      <c r="Q9" s="43">
        <v>45831</v>
      </c>
      <c r="S9">
        <v>40700</v>
      </c>
      <c r="T9" t="s">
        <v>911</v>
      </c>
    </row>
    <row r="10" spans="1:24" x14ac:dyDescent="0.25">
      <c r="A10" s="38" t="str">
        <f>+VLOOKUP(O10,'Selectable Table'!$D$2:$E$1048576,2,0)</f>
        <v>J &amp; J</v>
      </c>
      <c r="B10" s="46">
        <v>30727</v>
      </c>
      <c r="C10" t="s">
        <v>910</v>
      </c>
      <c r="D10" t="s">
        <v>117</v>
      </c>
      <c r="E10">
        <v>2025</v>
      </c>
      <c r="F10">
        <v>6</v>
      </c>
      <c r="G10" s="44" t="e">
        <f>+VLOOKUP(H10,Chi!#REF!,3,0)</f>
        <v>#REF!</v>
      </c>
      <c r="H10" t="s">
        <v>125</v>
      </c>
      <c r="I10" s="45">
        <v>141.44900000000001</v>
      </c>
      <c r="J10" t="s">
        <v>94</v>
      </c>
      <c r="K10" s="45">
        <f t="shared" si="0"/>
        <v>141.44900000000001</v>
      </c>
      <c r="L10" t="s">
        <v>108</v>
      </c>
      <c r="M10" s="47" t="s">
        <v>910</v>
      </c>
      <c r="O10" s="47" t="s">
        <v>107</v>
      </c>
      <c r="P10" s="45">
        <f t="shared" si="1"/>
        <v>141.44900000000001</v>
      </c>
      <c r="Q10" s="43">
        <v>45831</v>
      </c>
      <c r="S10">
        <v>40700</v>
      </c>
      <c r="T10" t="s">
        <v>911</v>
      </c>
    </row>
    <row r="11" spans="1:24" x14ac:dyDescent="0.25">
      <c r="A11" s="38" t="str">
        <f>+VLOOKUP(O11,'Selectable Table'!$D$2:$E$1048576,2,0)</f>
        <v>J &amp; J</v>
      </c>
      <c r="B11" s="46">
        <v>30727</v>
      </c>
      <c r="C11" t="s">
        <v>910</v>
      </c>
      <c r="D11" t="s">
        <v>117</v>
      </c>
      <c r="E11">
        <v>2025</v>
      </c>
      <c r="F11">
        <v>6</v>
      </c>
      <c r="G11" s="44" t="e">
        <f>+VLOOKUP(H11,Chi!#REF!,3,0)</f>
        <v>#REF!</v>
      </c>
      <c r="H11" t="s">
        <v>109</v>
      </c>
      <c r="I11" s="45">
        <v>218.22713000000002</v>
      </c>
      <c r="J11" t="s">
        <v>94</v>
      </c>
      <c r="K11" s="45">
        <f t="shared" si="0"/>
        <v>218.22713000000002</v>
      </c>
      <c r="L11" t="s">
        <v>108</v>
      </c>
      <c r="M11" s="47" t="s">
        <v>910</v>
      </c>
      <c r="O11" s="47" t="s">
        <v>107</v>
      </c>
      <c r="P11" s="45">
        <f t="shared" si="1"/>
        <v>218.22713000000002</v>
      </c>
      <c r="Q11" s="43">
        <v>45831</v>
      </c>
      <c r="S11">
        <v>40700</v>
      </c>
      <c r="T11" t="s">
        <v>911</v>
      </c>
    </row>
    <row r="12" spans="1:24" x14ac:dyDescent="0.25">
      <c r="A12" s="38" t="str">
        <f>+VLOOKUP(O12,'Selectable Table'!$D$2:$E$1048576,2,0)</f>
        <v>J &amp; J</v>
      </c>
      <c r="B12" s="46">
        <v>30727</v>
      </c>
      <c r="C12" t="s">
        <v>910</v>
      </c>
      <c r="D12" t="s">
        <v>117</v>
      </c>
      <c r="E12">
        <v>2025</v>
      </c>
      <c r="F12">
        <v>6</v>
      </c>
      <c r="G12" s="44" t="e">
        <f>+VLOOKUP(H12,Chi!#REF!,3,0)</f>
        <v>#REF!</v>
      </c>
      <c r="H12" t="s">
        <v>118</v>
      </c>
      <c r="I12" s="45">
        <v>61.103184999999996</v>
      </c>
      <c r="J12" t="s">
        <v>94</v>
      </c>
      <c r="K12" s="45">
        <f t="shared" si="0"/>
        <v>61.103184999999996</v>
      </c>
      <c r="L12" t="s">
        <v>108</v>
      </c>
      <c r="M12" s="47" t="s">
        <v>910</v>
      </c>
      <c r="O12" s="47" t="s">
        <v>107</v>
      </c>
      <c r="P12" s="45">
        <f t="shared" si="1"/>
        <v>61.103184999999996</v>
      </c>
      <c r="Q12" s="43">
        <v>45831</v>
      </c>
      <c r="S12">
        <v>40700</v>
      </c>
      <c r="T12" t="s">
        <v>911</v>
      </c>
    </row>
    <row r="13" spans="1:24" x14ac:dyDescent="0.25">
      <c r="A13" s="38" t="str">
        <f>+VLOOKUP(O13,'Selectable Table'!$D$2:$E$1048576,2,0)</f>
        <v>J &amp; J</v>
      </c>
      <c r="B13" s="46">
        <v>30727</v>
      </c>
      <c r="C13" t="s">
        <v>910</v>
      </c>
      <c r="D13" t="s">
        <v>117</v>
      </c>
      <c r="E13">
        <v>2025</v>
      </c>
      <c r="F13">
        <v>6</v>
      </c>
      <c r="G13" s="44" t="e">
        <f>+VLOOKUP(H13,Chi!#REF!,3,0)</f>
        <v>#REF!</v>
      </c>
      <c r="H13" t="s">
        <v>120</v>
      </c>
      <c r="I13" s="45">
        <v>320.78914999999995</v>
      </c>
      <c r="J13" t="s">
        <v>94</v>
      </c>
      <c r="K13" s="45">
        <f t="shared" si="0"/>
        <v>320.78914999999995</v>
      </c>
      <c r="L13" t="s">
        <v>108</v>
      </c>
      <c r="M13" s="47" t="s">
        <v>910</v>
      </c>
      <c r="O13" s="47" t="s">
        <v>107</v>
      </c>
      <c r="P13" s="45">
        <f t="shared" si="1"/>
        <v>320.78914999999995</v>
      </c>
      <c r="Q13" s="43">
        <v>45831</v>
      </c>
      <c r="S13">
        <v>40700</v>
      </c>
      <c r="T13" t="s">
        <v>911</v>
      </c>
    </row>
    <row r="14" spans="1:24" x14ac:dyDescent="0.25">
      <c r="A14" s="38" t="str">
        <f>+VLOOKUP(O14,'Selectable Table'!$D$2:$E$1048576,2,0)</f>
        <v>J &amp; J</v>
      </c>
      <c r="B14" s="46">
        <v>30727</v>
      </c>
      <c r="C14" t="s">
        <v>910</v>
      </c>
      <c r="D14" t="s">
        <v>117</v>
      </c>
      <c r="E14">
        <v>2025</v>
      </c>
      <c r="F14">
        <v>6</v>
      </c>
      <c r="G14" s="44" t="e">
        <f>+VLOOKUP(H14,Chi!#REF!,3,0)</f>
        <v>#REF!</v>
      </c>
      <c r="H14" t="s">
        <v>121</v>
      </c>
      <c r="I14" s="45">
        <v>218.22713000000002</v>
      </c>
      <c r="J14" t="s">
        <v>94</v>
      </c>
      <c r="K14" s="45">
        <f t="shared" si="0"/>
        <v>218.22713000000002</v>
      </c>
      <c r="L14" t="s">
        <v>108</v>
      </c>
      <c r="M14" s="47" t="s">
        <v>910</v>
      </c>
      <c r="O14" s="47" t="s">
        <v>107</v>
      </c>
      <c r="P14" s="45">
        <f t="shared" si="1"/>
        <v>218.22713000000002</v>
      </c>
      <c r="Q14" s="43">
        <v>45831</v>
      </c>
      <c r="S14">
        <v>40700</v>
      </c>
      <c r="T14" t="s">
        <v>911</v>
      </c>
    </row>
    <row r="15" spans="1:24" x14ac:dyDescent="0.25">
      <c r="A15" s="38" t="str">
        <f>+VLOOKUP(O15,'Selectable Table'!$D$2:$E$1048576,2,0)</f>
        <v>J &amp; J</v>
      </c>
      <c r="B15" s="46">
        <v>30727</v>
      </c>
      <c r="C15" t="s">
        <v>910</v>
      </c>
      <c r="D15" t="s">
        <v>117</v>
      </c>
      <c r="E15">
        <v>2025</v>
      </c>
      <c r="F15">
        <v>6</v>
      </c>
      <c r="G15" s="44" t="e">
        <f>+VLOOKUP(H15,Chi!#REF!,3,0)</f>
        <v>#REF!</v>
      </c>
      <c r="H15" t="s">
        <v>111</v>
      </c>
      <c r="I15" s="45">
        <v>523.76362499999993</v>
      </c>
      <c r="J15" t="s">
        <v>94</v>
      </c>
      <c r="K15" s="45">
        <f t="shared" si="0"/>
        <v>523.76362499999993</v>
      </c>
      <c r="L15" t="s">
        <v>108</v>
      </c>
      <c r="M15" s="47" t="s">
        <v>910</v>
      </c>
      <c r="O15" s="47" t="s">
        <v>107</v>
      </c>
      <c r="P15" s="45">
        <f t="shared" si="1"/>
        <v>523.76362499999993</v>
      </c>
      <c r="Q15" s="43">
        <v>45831</v>
      </c>
      <c r="S15">
        <v>40700</v>
      </c>
      <c r="T15" t="s">
        <v>911</v>
      </c>
    </row>
    <row r="16" spans="1:24" x14ac:dyDescent="0.25">
      <c r="A16" s="38" t="str">
        <f>+VLOOKUP(O16,'Selectable Table'!$D$2:$E$1048576,2,0)</f>
        <v>J &amp; J</v>
      </c>
      <c r="B16" s="46">
        <v>30728</v>
      </c>
      <c r="C16" t="s">
        <v>910</v>
      </c>
      <c r="D16" t="s">
        <v>122</v>
      </c>
      <c r="E16">
        <v>2025</v>
      </c>
      <c r="F16">
        <v>6</v>
      </c>
      <c r="G16" s="44" t="e">
        <f>+VLOOKUP(H16,Chi!#REF!,3,0)</f>
        <v>#REF!</v>
      </c>
      <c r="H16" t="s">
        <v>125</v>
      </c>
      <c r="I16" s="45">
        <v>382.5052</v>
      </c>
      <c r="J16" t="s">
        <v>94</v>
      </c>
      <c r="K16" s="45">
        <f t="shared" si="0"/>
        <v>382.5052</v>
      </c>
      <c r="L16" t="s">
        <v>108</v>
      </c>
      <c r="M16" s="47" t="s">
        <v>910</v>
      </c>
      <c r="O16" s="47" t="s">
        <v>107</v>
      </c>
      <c r="P16" s="45">
        <f t="shared" si="1"/>
        <v>382.5052</v>
      </c>
      <c r="Q16" s="43">
        <v>45831</v>
      </c>
      <c r="S16">
        <v>40700</v>
      </c>
      <c r="T16" t="s">
        <v>911</v>
      </c>
    </row>
    <row r="17" spans="1:20" x14ac:dyDescent="0.25">
      <c r="A17" s="38" t="str">
        <f>+VLOOKUP(O17,'Selectable Table'!$D$2:$E$1048576,2,0)</f>
        <v>J &amp; J</v>
      </c>
      <c r="B17" s="46">
        <v>30728</v>
      </c>
      <c r="C17" t="s">
        <v>910</v>
      </c>
      <c r="D17" t="s">
        <v>122</v>
      </c>
      <c r="E17">
        <v>2025</v>
      </c>
      <c r="F17">
        <v>6</v>
      </c>
      <c r="G17" s="44" t="e">
        <f>+VLOOKUP(H17,Chi!#REF!,3,0)</f>
        <v>#REF!</v>
      </c>
      <c r="H17" t="s">
        <v>118</v>
      </c>
      <c r="I17" s="45">
        <v>122.20636999999999</v>
      </c>
      <c r="J17" t="s">
        <v>94</v>
      </c>
      <c r="K17" s="45">
        <f t="shared" si="0"/>
        <v>122.20636999999999</v>
      </c>
      <c r="L17" t="s">
        <v>108</v>
      </c>
      <c r="M17" s="47" t="s">
        <v>910</v>
      </c>
      <c r="O17" s="47" t="s">
        <v>107</v>
      </c>
      <c r="P17" s="45">
        <f t="shared" si="1"/>
        <v>122.20636999999999</v>
      </c>
      <c r="Q17" s="43">
        <v>45831</v>
      </c>
      <c r="S17">
        <v>40700</v>
      </c>
      <c r="T17" t="s">
        <v>911</v>
      </c>
    </row>
    <row r="18" spans="1:20" x14ac:dyDescent="0.25">
      <c r="A18" s="38" t="str">
        <f>+VLOOKUP(O18,'Selectable Table'!$D$2:$E$1048576,2,0)</f>
        <v>J &amp; J</v>
      </c>
      <c r="B18" s="46">
        <v>30728</v>
      </c>
      <c r="C18" t="s">
        <v>910</v>
      </c>
      <c r="D18" t="s">
        <v>122</v>
      </c>
      <c r="E18">
        <v>2025</v>
      </c>
      <c r="F18">
        <v>6</v>
      </c>
      <c r="G18" s="44" t="e">
        <f>+VLOOKUP(H18,Chi!#REF!,3,0)</f>
        <v>#REF!</v>
      </c>
      <c r="H18" t="s">
        <v>120</v>
      </c>
      <c r="I18" s="45">
        <v>320.78914999999995</v>
      </c>
      <c r="J18" t="s">
        <v>94</v>
      </c>
      <c r="K18" s="45">
        <f t="shared" si="0"/>
        <v>320.78914999999995</v>
      </c>
      <c r="L18" t="s">
        <v>108</v>
      </c>
      <c r="M18" s="47" t="s">
        <v>910</v>
      </c>
      <c r="O18" s="47" t="s">
        <v>107</v>
      </c>
      <c r="P18" s="45">
        <f t="shared" si="1"/>
        <v>320.78914999999995</v>
      </c>
      <c r="Q18" s="43">
        <v>45831</v>
      </c>
      <c r="S18">
        <v>40700</v>
      </c>
      <c r="T18" t="s">
        <v>911</v>
      </c>
    </row>
    <row r="19" spans="1:20" x14ac:dyDescent="0.25">
      <c r="A19" s="38" t="str">
        <f>+VLOOKUP(O19,'Selectable Table'!$D$2:$E$1048576,2,0)</f>
        <v>J &amp; J</v>
      </c>
      <c r="B19" s="46">
        <v>30728</v>
      </c>
      <c r="C19" t="s">
        <v>910</v>
      </c>
      <c r="D19" t="s">
        <v>122</v>
      </c>
      <c r="E19">
        <v>2025</v>
      </c>
      <c r="F19">
        <v>6</v>
      </c>
      <c r="G19" s="44" t="e">
        <f>+VLOOKUP(H19,Chi!#REF!,3,0)</f>
        <v>#REF!</v>
      </c>
      <c r="H19" t="s">
        <v>111</v>
      </c>
      <c r="I19" s="45">
        <v>838.02179999999987</v>
      </c>
      <c r="J19" t="s">
        <v>94</v>
      </c>
      <c r="K19" s="45">
        <f t="shared" si="0"/>
        <v>838.02179999999987</v>
      </c>
      <c r="L19" t="s">
        <v>108</v>
      </c>
      <c r="M19" s="47" t="s">
        <v>910</v>
      </c>
      <c r="O19" s="47" t="s">
        <v>107</v>
      </c>
      <c r="P19" s="45">
        <f t="shared" si="1"/>
        <v>838.02179999999987</v>
      </c>
      <c r="Q19" s="43">
        <v>45831</v>
      </c>
      <c r="S19">
        <v>40700</v>
      </c>
      <c r="T19" t="s">
        <v>911</v>
      </c>
    </row>
    <row r="20" spans="1:20" x14ac:dyDescent="0.25">
      <c r="A20" s="38" t="str">
        <f>+VLOOKUP(O20,'Selectable Table'!$D$2:$E$1048576,2,0)</f>
        <v>J &amp; J</v>
      </c>
      <c r="B20" s="46">
        <v>30729</v>
      </c>
      <c r="C20" t="s">
        <v>910</v>
      </c>
      <c r="D20" t="s">
        <v>123</v>
      </c>
      <c r="E20">
        <v>2025</v>
      </c>
      <c r="F20">
        <v>6</v>
      </c>
      <c r="G20" s="44" t="e">
        <f>+VLOOKUP(H20,Chi!#REF!,3,0)</f>
        <v>#REF!</v>
      </c>
      <c r="H20" t="s">
        <v>109</v>
      </c>
      <c r="I20" s="45">
        <v>218.22713000000002</v>
      </c>
      <c r="J20" t="s">
        <v>94</v>
      </c>
      <c r="K20" s="45">
        <f t="shared" si="0"/>
        <v>218.22713000000002</v>
      </c>
      <c r="L20" t="s">
        <v>108</v>
      </c>
      <c r="M20" s="47" t="s">
        <v>910</v>
      </c>
      <c r="O20" s="47" t="s">
        <v>107</v>
      </c>
      <c r="P20" s="45">
        <f t="shared" si="1"/>
        <v>218.22713000000002</v>
      </c>
      <c r="Q20" s="43">
        <v>45831</v>
      </c>
      <c r="S20">
        <v>40700</v>
      </c>
      <c r="T20" t="s">
        <v>911</v>
      </c>
    </row>
    <row r="21" spans="1:20" x14ac:dyDescent="0.25">
      <c r="A21" s="38" t="str">
        <f>+VLOOKUP(O21,'Selectable Table'!$D$2:$E$1048576,2,0)</f>
        <v>J &amp; J</v>
      </c>
      <c r="B21" s="46">
        <v>30729</v>
      </c>
      <c r="C21" t="s">
        <v>910</v>
      </c>
      <c r="D21" t="s">
        <v>123</v>
      </c>
      <c r="E21">
        <v>2025</v>
      </c>
      <c r="F21">
        <v>6</v>
      </c>
      <c r="G21" s="44" t="e">
        <f>+VLOOKUP(H21,Chi!#REF!,3,0)</f>
        <v>#REF!</v>
      </c>
      <c r="H21" t="s">
        <v>111</v>
      </c>
      <c r="I21" s="45">
        <v>523.76362499999993</v>
      </c>
      <c r="J21" t="s">
        <v>94</v>
      </c>
      <c r="K21" s="45">
        <f t="shared" si="0"/>
        <v>523.76362499999993</v>
      </c>
      <c r="L21" t="s">
        <v>108</v>
      </c>
      <c r="M21" s="47" t="s">
        <v>910</v>
      </c>
      <c r="O21" s="47" t="s">
        <v>107</v>
      </c>
      <c r="P21" s="45">
        <f t="shared" si="1"/>
        <v>523.76362499999993</v>
      </c>
      <c r="Q21" s="43">
        <v>45831</v>
      </c>
      <c r="S21">
        <v>40700</v>
      </c>
      <c r="T21" t="s">
        <v>911</v>
      </c>
    </row>
    <row r="22" spans="1:20" x14ac:dyDescent="0.25">
      <c r="A22" s="38" t="str">
        <f>+VLOOKUP(O22,'Selectable Table'!$D$2:$E$1048576,2,0)</f>
        <v>J &amp; J</v>
      </c>
      <c r="B22" s="46">
        <v>30730</v>
      </c>
      <c r="C22" t="s">
        <v>910</v>
      </c>
      <c r="D22" t="s">
        <v>918</v>
      </c>
      <c r="E22">
        <v>2025</v>
      </c>
      <c r="F22">
        <v>6</v>
      </c>
      <c r="G22" s="44" t="e">
        <f>+VLOOKUP(H22,Chi!#REF!,3,0)</f>
        <v>#REF!</v>
      </c>
      <c r="H22" t="s">
        <v>111</v>
      </c>
      <c r="I22" s="45">
        <v>523.76362499999993</v>
      </c>
      <c r="J22" t="s">
        <v>94</v>
      </c>
      <c r="K22" s="45">
        <f t="shared" si="0"/>
        <v>523.76362499999993</v>
      </c>
      <c r="L22" t="s">
        <v>108</v>
      </c>
      <c r="M22" s="47" t="s">
        <v>910</v>
      </c>
      <c r="O22" s="47" t="s">
        <v>107</v>
      </c>
      <c r="P22" s="45">
        <f t="shared" si="1"/>
        <v>523.76362499999993</v>
      </c>
      <c r="Q22" s="43">
        <v>45831</v>
      </c>
      <c r="S22">
        <v>40700</v>
      </c>
      <c r="T22" t="s">
        <v>911</v>
      </c>
    </row>
    <row r="23" spans="1:20" x14ac:dyDescent="0.25">
      <c r="A23" s="38" t="str">
        <f>+VLOOKUP(O23,'Selectable Table'!$D$2:$E$1048576,2,0)</f>
        <v>J &amp; J</v>
      </c>
      <c r="B23" s="46">
        <v>30731</v>
      </c>
      <c r="C23" t="s">
        <v>919</v>
      </c>
      <c r="D23" t="s">
        <v>920</v>
      </c>
      <c r="E23">
        <v>2025</v>
      </c>
      <c r="F23">
        <v>6</v>
      </c>
      <c r="G23" s="44" t="e">
        <f>+VLOOKUP(H23,Chi!#REF!,3,0)</f>
        <v>#REF!</v>
      </c>
      <c r="H23" t="s">
        <v>186</v>
      </c>
      <c r="I23" s="45">
        <v>191.2526</v>
      </c>
      <c r="J23" t="s">
        <v>94</v>
      </c>
      <c r="K23" s="45">
        <f t="shared" si="0"/>
        <v>191.2526</v>
      </c>
      <c r="L23" t="s">
        <v>108</v>
      </c>
      <c r="M23" s="47" t="s">
        <v>919</v>
      </c>
      <c r="O23" s="47" t="s">
        <v>107</v>
      </c>
      <c r="P23" s="45">
        <f t="shared" si="1"/>
        <v>191.2526</v>
      </c>
      <c r="Q23" s="43">
        <v>45831</v>
      </c>
      <c r="S23">
        <v>40700</v>
      </c>
      <c r="T23" t="s">
        <v>911</v>
      </c>
    </row>
    <row r="24" spans="1:20" x14ac:dyDescent="0.25">
      <c r="A24" s="38" t="str">
        <f>+VLOOKUP(O24,'Selectable Table'!$D$2:$E$1048576,2,0)</f>
        <v>J &amp; J</v>
      </c>
      <c r="B24" s="46">
        <v>30732</v>
      </c>
      <c r="C24" t="s">
        <v>913</v>
      </c>
      <c r="D24" t="s">
        <v>124</v>
      </c>
      <c r="E24">
        <v>2025</v>
      </c>
      <c r="F24">
        <v>6</v>
      </c>
      <c r="G24" s="44" t="e">
        <f>+VLOOKUP(H24,Chi!#REF!,3,0)</f>
        <v>#REF!</v>
      </c>
      <c r="H24" t="s">
        <v>111</v>
      </c>
      <c r="I24" s="45">
        <v>104.75272499999998</v>
      </c>
      <c r="J24" t="s">
        <v>94</v>
      </c>
      <c r="K24" s="45">
        <f t="shared" si="0"/>
        <v>104.75272499999998</v>
      </c>
      <c r="L24" t="s">
        <v>108</v>
      </c>
      <c r="M24" s="47" t="s">
        <v>913</v>
      </c>
      <c r="O24" s="47" t="s">
        <v>107</v>
      </c>
      <c r="P24" s="45">
        <f t="shared" si="1"/>
        <v>104.75272499999998</v>
      </c>
      <c r="Q24" s="43">
        <v>45831</v>
      </c>
      <c r="S24">
        <v>40700</v>
      </c>
      <c r="T24" t="s">
        <v>911</v>
      </c>
    </row>
    <row r="25" spans="1:20" x14ac:dyDescent="0.25">
      <c r="A25" s="38" t="str">
        <f>+VLOOKUP(O25,'Selectable Table'!$D$2:$E$1048576,2,0)</f>
        <v>J &amp; J</v>
      </c>
      <c r="B25" s="46">
        <v>30733</v>
      </c>
      <c r="C25" t="s">
        <v>919</v>
      </c>
      <c r="D25" t="s">
        <v>126</v>
      </c>
      <c r="E25">
        <v>2025</v>
      </c>
      <c r="F25">
        <v>6</v>
      </c>
      <c r="G25" s="44" t="e">
        <f>+VLOOKUP(H25,Chi!#REF!,3,0)</f>
        <v>#REF!</v>
      </c>
      <c r="H25" t="s">
        <v>125</v>
      </c>
      <c r="I25" s="45">
        <v>242.01209999999998</v>
      </c>
      <c r="J25" t="s">
        <v>94</v>
      </c>
      <c r="K25" s="45">
        <f t="shared" si="0"/>
        <v>242.01209999999998</v>
      </c>
      <c r="L25" t="s">
        <v>108</v>
      </c>
      <c r="M25" s="47" t="s">
        <v>919</v>
      </c>
      <c r="O25" s="47" t="s">
        <v>107</v>
      </c>
      <c r="P25" s="45">
        <f t="shared" si="1"/>
        <v>242.01209999999998</v>
      </c>
      <c r="Q25" s="43">
        <v>45831</v>
      </c>
      <c r="S25">
        <v>40700</v>
      </c>
      <c r="T25" t="s">
        <v>911</v>
      </c>
    </row>
    <row r="26" spans="1:20" x14ac:dyDescent="0.25">
      <c r="A26" s="38" t="str">
        <f>+VLOOKUP(O26,'Selectable Table'!$D$2:$E$1048576,2,0)</f>
        <v>J &amp; J</v>
      </c>
      <c r="B26" s="46">
        <v>30733</v>
      </c>
      <c r="C26" t="s">
        <v>919</v>
      </c>
      <c r="D26" t="s">
        <v>126</v>
      </c>
      <c r="E26">
        <v>2025</v>
      </c>
      <c r="F26">
        <v>6</v>
      </c>
      <c r="G26" s="44" t="e">
        <f>+VLOOKUP(H26,Chi!#REF!,3,0)</f>
        <v>#REF!</v>
      </c>
      <c r="H26" t="s">
        <v>109</v>
      </c>
      <c r="I26" s="45">
        <v>218.22713000000002</v>
      </c>
      <c r="J26" t="s">
        <v>94</v>
      </c>
      <c r="K26" s="45">
        <f t="shared" si="0"/>
        <v>218.22713000000002</v>
      </c>
      <c r="L26" t="s">
        <v>108</v>
      </c>
      <c r="M26" s="47" t="s">
        <v>919</v>
      </c>
      <c r="O26" s="47" t="s">
        <v>107</v>
      </c>
      <c r="P26" s="45">
        <f t="shared" si="1"/>
        <v>218.22713000000002</v>
      </c>
      <c r="Q26" s="43">
        <v>45831</v>
      </c>
      <c r="S26">
        <v>40700</v>
      </c>
      <c r="T26" t="s">
        <v>911</v>
      </c>
    </row>
    <row r="27" spans="1:20" x14ac:dyDescent="0.25">
      <c r="A27" s="38" t="str">
        <f>+VLOOKUP(O27,'Selectable Table'!$D$2:$E$1048576,2,0)</f>
        <v>J &amp; J</v>
      </c>
      <c r="B27" s="46">
        <v>30733</v>
      </c>
      <c r="C27" t="s">
        <v>919</v>
      </c>
      <c r="D27" t="s">
        <v>126</v>
      </c>
      <c r="E27">
        <v>2025</v>
      </c>
      <c r="F27">
        <v>6</v>
      </c>
      <c r="G27" s="44" t="e">
        <f>+VLOOKUP(H27,Chi!#REF!,3,0)</f>
        <v>#REF!</v>
      </c>
      <c r="H27" t="s">
        <v>118</v>
      </c>
      <c r="I27" s="45">
        <v>122.20636999999999</v>
      </c>
      <c r="J27" t="s">
        <v>94</v>
      </c>
      <c r="K27" s="45">
        <f t="shared" si="0"/>
        <v>122.20636999999999</v>
      </c>
      <c r="L27" t="s">
        <v>108</v>
      </c>
      <c r="M27" s="47" t="s">
        <v>919</v>
      </c>
      <c r="O27" s="47" t="s">
        <v>107</v>
      </c>
      <c r="P27" s="45">
        <f t="shared" si="1"/>
        <v>122.20636999999999</v>
      </c>
      <c r="Q27" s="43">
        <v>45831</v>
      </c>
      <c r="S27">
        <v>40700</v>
      </c>
      <c r="T27" t="s">
        <v>911</v>
      </c>
    </row>
    <row r="28" spans="1:20" x14ac:dyDescent="0.25">
      <c r="A28" s="38" t="str">
        <f>+VLOOKUP(O28,'Selectable Table'!$D$2:$E$1048576,2,0)</f>
        <v>J &amp; J</v>
      </c>
      <c r="B28" s="46">
        <v>30733</v>
      </c>
      <c r="C28" t="s">
        <v>919</v>
      </c>
      <c r="D28" t="s">
        <v>126</v>
      </c>
      <c r="E28">
        <v>2025</v>
      </c>
      <c r="F28">
        <v>6</v>
      </c>
      <c r="G28" s="44" t="e">
        <f>+VLOOKUP(H28,Chi!#REF!,3,0)</f>
        <v>#REF!</v>
      </c>
      <c r="H28" t="s">
        <v>120</v>
      </c>
      <c r="I28" s="45">
        <v>320.78914999999995</v>
      </c>
      <c r="J28" t="s">
        <v>94</v>
      </c>
      <c r="K28" s="45">
        <f t="shared" si="0"/>
        <v>320.78914999999995</v>
      </c>
      <c r="L28" t="s">
        <v>108</v>
      </c>
      <c r="M28" s="47" t="s">
        <v>919</v>
      </c>
      <c r="O28" s="47" t="s">
        <v>107</v>
      </c>
      <c r="P28" s="45">
        <f t="shared" si="1"/>
        <v>320.78914999999995</v>
      </c>
      <c r="Q28" s="43">
        <v>45831</v>
      </c>
      <c r="S28">
        <v>40700</v>
      </c>
      <c r="T28" t="s">
        <v>911</v>
      </c>
    </row>
    <row r="29" spans="1:20" x14ac:dyDescent="0.25">
      <c r="A29" s="38" t="str">
        <f>+VLOOKUP(O29,'Selectable Table'!$D$2:$E$1048576,2,0)</f>
        <v>J &amp; J</v>
      </c>
      <c r="B29" s="46">
        <v>30733</v>
      </c>
      <c r="C29" t="s">
        <v>919</v>
      </c>
      <c r="D29" t="s">
        <v>126</v>
      </c>
      <c r="E29">
        <v>2025</v>
      </c>
      <c r="F29">
        <v>6</v>
      </c>
      <c r="G29" s="44" t="e">
        <f>+VLOOKUP(H29,Chi!#REF!,3,0)</f>
        <v>#REF!</v>
      </c>
      <c r="H29" t="s">
        <v>111</v>
      </c>
      <c r="I29" s="45">
        <v>314.25817500000005</v>
      </c>
      <c r="J29" t="s">
        <v>94</v>
      </c>
      <c r="K29" s="45">
        <f t="shared" si="0"/>
        <v>314.25817500000005</v>
      </c>
      <c r="L29" t="s">
        <v>108</v>
      </c>
      <c r="M29" s="47" t="s">
        <v>919</v>
      </c>
      <c r="O29" s="47" t="s">
        <v>107</v>
      </c>
      <c r="P29" s="45">
        <f t="shared" si="1"/>
        <v>314.25817500000005</v>
      </c>
      <c r="Q29" s="43">
        <v>45831</v>
      </c>
      <c r="S29">
        <v>40700</v>
      </c>
      <c r="T29" t="s">
        <v>911</v>
      </c>
    </row>
    <row r="30" spans="1:20" x14ac:dyDescent="0.25">
      <c r="A30" s="38" t="str">
        <f>+VLOOKUP(O30,'Selectable Table'!$D$2:$E$1048576,2,0)</f>
        <v>J &amp; J</v>
      </c>
      <c r="B30" s="46">
        <v>30734</v>
      </c>
      <c r="C30" t="s">
        <v>921</v>
      </c>
      <c r="D30" t="s">
        <v>127</v>
      </c>
      <c r="E30">
        <v>2025</v>
      </c>
      <c r="F30">
        <v>6</v>
      </c>
      <c r="G30" s="44" t="e">
        <f>+VLOOKUP(H30,Chi!#REF!,3,0)</f>
        <v>#REF!</v>
      </c>
      <c r="H30" t="s">
        <v>121</v>
      </c>
      <c r="I30" s="45">
        <v>218.22713000000002</v>
      </c>
      <c r="J30" t="s">
        <v>94</v>
      </c>
      <c r="K30" s="45">
        <f t="shared" si="0"/>
        <v>218.22713000000002</v>
      </c>
      <c r="L30" t="s">
        <v>108</v>
      </c>
      <c r="M30" s="47" t="s">
        <v>921</v>
      </c>
      <c r="O30" s="47" t="s">
        <v>107</v>
      </c>
      <c r="P30" s="45">
        <f t="shared" si="1"/>
        <v>218.22713000000002</v>
      </c>
      <c r="Q30" s="43">
        <v>45831</v>
      </c>
      <c r="S30">
        <v>40700</v>
      </c>
      <c r="T30" t="s">
        <v>911</v>
      </c>
    </row>
    <row r="31" spans="1:20" x14ac:dyDescent="0.25">
      <c r="A31" s="38" t="str">
        <f>+VLOOKUP(O31,'Selectable Table'!$D$2:$E$1048576,2,0)</f>
        <v>J &amp; J</v>
      </c>
      <c r="B31" s="46">
        <v>30734</v>
      </c>
      <c r="C31" t="s">
        <v>921</v>
      </c>
      <c r="D31" t="s">
        <v>127</v>
      </c>
      <c r="E31">
        <v>2025</v>
      </c>
      <c r="F31">
        <v>6</v>
      </c>
      <c r="G31" s="44" t="e">
        <f>+VLOOKUP(H31,Chi!#REF!,3,0)</f>
        <v>#REF!</v>
      </c>
      <c r="H31" t="s">
        <v>111</v>
      </c>
      <c r="I31" s="45">
        <v>314.25817500000005</v>
      </c>
      <c r="J31" t="s">
        <v>94</v>
      </c>
      <c r="K31" s="45">
        <f t="shared" si="0"/>
        <v>314.25817500000005</v>
      </c>
      <c r="L31" t="s">
        <v>108</v>
      </c>
      <c r="M31" s="47" t="s">
        <v>921</v>
      </c>
      <c r="O31" s="47" t="s">
        <v>107</v>
      </c>
      <c r="P31" s="45">
        <f t="shared" si="1"/>
        <v>314.25817500000005</v>
      </c>
      <c r="Q31" s="43">
        <v>45831</v>
      </c>
      <c r="S31">
        <v>40700</v>
      </c>
      <c r="T31" t="s">
        <v>911</v>
      </c>
    </row>
    <row r="32" spans="1:20" x14ac:dyDescent="0.25">
      <c r="A32" s="38" t="str">
        <f>+VLOOKUP(O32,'Selectable Table'!$D$2:$E$1048576,2,0)</f>
        <v>J &amp; J</v>
      </c>
      <c r="B32" s="46">
        <v>30735</v>
      </c>
      <c r="C32" t="s">
        <v>921</v>
      </c>
      <c r="D32" t="s">
        <v>922</v>
      </c>
      <c r="E32">
        <v>2025</v>
      </c>
      <c r="F32">
        <v>6</v>
      </c>
      <c r="G32" s="44" t="e">
        <f>+VLOOKUP(H32,Chi!#REF!,3,0)</f>
        <v>#REF!</v>
      </c>
      <c r="H32" t="s">
        <v>121</v>
      </c>
      <c r="I32" s="45">
        <v>733.26907500000004</v>
      </c>
      <c r="J32" t="s">
        <v>94</v>
      </c>
      <c r="K32" s="45">
        <f t="shared" si="0"/>
        <v>733.26907500000004</v>
      </c>
      <c r="L32" t="s">
        <v>108</v>
      </c>
      <c r="M32" s="47" t="s">
        <v>921</v>
      </c>
      <c r="O32" s="47" t="s">
        <v>107</v>
      </c>
      <c r="P32" s="45">
        <f t="shared" si="1"/>
        <v>733.26907500000004</v>
      </c>
      <c r="Q32" s="43">
        <v>45831</v>
      </c>
      <c r="S32">
        <v>40700</v>
      </c>
      <c r="T32" t="s">
        <v>911</v>
      </c>
    </row>
    <row r="33" spans="1:20" x14ac:dyDescent="0.25">
      <c r="A33" s="38" t="str">
        <f>+VLOOKUP(O33,'Selectable Table'!$D$2:$E$1048576,2,0)</f>
        <v>J &amp; J</v>
      </c>
      <c r="B33" s="46">
        <v>30735</v>
      </c>
      <c r="C33" t="s">
        <v>921</v>
      </c>
      <c r="D33" t="s">
        <v>922</v>
      </c>
      <c r="E33">
        <v>2025</v>
      </c>
      <c r="F33">
        <v>6</v>
      </c>
      <c r="G33" s="44" t="e">
        <f>+VLOOKUP(H33,Chi!#REF!,3,0)</f>
        <v>#REF!</v>
      </c>
      <c r="H33" t="s">
        <v>111</v>
      </c>
      <c r="I33" s="45">
        <v>104.75272499999998</v>
      </c>
      <c r="J33" t="s">
        <v>94</v>
      </c>
      <c r="K33" s="45">
        <f t="shared" si="0"/>
        <v>104.75272499999998</v>
      </c>
      <c r="L33" t="s">
        <v>108</v>
      </c>
      <c r="M33" s="47" t="s">
        <v>921</v>
      </c>
      <c r="O33" s="47" t="s">
        <v>107</v>
      </c>
      <c r="P33" s="45">
        <f t="shared" si="1"/>
        <v>104.75272499999998</v>
      </c>
      <c r="Q33" s="43">
        <v>45831</v>
      </c>
      <c r="S33">
        <v>40700</v>
      </c>
      <c r="T33" t="s">
        <v>911</v>
      </c>
    </row>
    <row r="34" spans="1:20" x14ac:dyDescent="0.25">
      <c r="A34" s="38" t="str">
        <f>+VLOOKUP(O34,'Selectable Table'!$D$2:$E$1048576,2,0)</f>
        <v>J &amp; J</v>
      </c>
      <c r="B34" s="46">
        <v>30736</v>
      </c>
      <c r="C34" t="s">
        <v>921</v>
      </c>
      <c r="D34" t="s">
        <v>128</v>
      </c>
      <c r="E34">
        <v>2025</v>
      </c>
      <c r="F34">
        <v>6</v>
      </c>
      <c r="G34" s="44" t="e">
        <f>+VLOOKUP(H34,Chi!#REF!,3,0)</f>
        <v>#REF!</v>
      </c>
      <c r="H34" t="s">
        <v>109</v>
      </c>
      <c r="I34" s="45">
        <v>218.22713000000002</v>
      </c>
      <c r="J34" t="s">
        <v>94</v>
      </c>
      <c r="K34" s="45">
        <f t="shared" si="0"/>
        <v>218.22713000000002</v>
      </c>
      <c r="L34" t="s">
        <v>108</v>
      </c>
      <c r="M34" s="47" t="s">
        <v>921</v>
      </c>
      <c r="O34" s="47" t="s">
        <v>107</v>
      </c>
      <c r="P34" s="45">
        <f t="shared" si="1"/>
        <v>218.22713000000002</v>
      </c>
      <c r="Q34" s="43">
        <v>45831</v>
      </c>
      <c r="S34">
        <v>40700</v>
      </c>
      <c r="T34" t="s">
        <v>911</v>
      </c>
    </row>
    <row r="35" spans="1:20" x14ac:dyDescent="0.25">
      <c r="A35" s="38" t="str">
        <f>+VLOOKUP(O35,'Selectable Table'!$D$2:$E$1048576,2,0)</f>
        <v>J &amp; J</v>
      </c>
      <c r="B35" s="46">
        <v>30736</v>
      </c>
      <c r="C35" t="s">
        <v>921</v>
      </c>
      <c r="D35" t="s">
        <v>128</v>
      </c>
      <c r="E35">
        <v>2025</v>
      </c>
      <c r="F35">
        <v>6</v>
      </c>
      <c r="G35" s="44" t="e">
        <f>+VLOOKUP(H35,Chi!#REF!,3,0)</f>
        <v>#REF!</v>
      </c>
      <c r="H35" t="s">
        <v>121</v>
      </c>
      <c r="I35" s="45">
        <v>218.22713000000002</v>
      </c>
      <c r="J35" t="s">
        <v>94</v>
      </c>
      <c r="K35" s="45">
        <f t="shared" si="0"/>
        <v>218.22713000000002</v>
      </c>
      <c r="L35" t="s">
        <v>108</v>
      </c>
      <c r="M35" s="47" t="s">
        <v>921</v>
      </c>
      <c r="O35" s="47" t="s">
        <v>107</v>
      </c>
      <c r="P35" s="45">
        <f t="shared" si="1"/>
        <v>218.22713000000002</v>
      </c>
      <c r="Q35" s="43">
        <v>45831</v>
      </c>
      <c r="S35">
        <v>40700</v>
      </c>
      <c r="T35" t="s">
        <v>911</v>
      </c>
    </row>
    <row r="36" spans="1:20" x14ac:dyDescent="0.25">
      <c r="A36" s="38" t="str">
        <f>+VLOOKUP(O36,'Selectable Table'!$D$2:$E$1048576,2,0)</f>
        <v>J &amp; J</v>
      </c>
      <c r="B36" s="46">
        <v>30736</v>
      </c>
      <c r="C36" t="s">
        <v>921</v>
      </c>
      <c r="D36" t="s">
        <v>128</v>
      </c>
      <c r="E36">
        <v>2025</v>
      </c>
      <c r="F36">
        <v>6</v>
      </c>
      <c r="G36" s="44" t="e">
        <f>+VLOOKUP(H36,Chi!#REF!,3,0)</f>
        <v>#REF!</v>
      </c>
      <c r="H36" t="s">
        <v>111</v>
      </c>
      <c r="I36" s="45">
        <v>523.76362499999993</v>
      </c>
      <c r="J36" t="s">
        <v>94</v>
      </c>
      <c r="K36" s="45">
        <f t="shared" si="0"/>
        <v>523.76362499999993</v>
      </c>
      <c r="L36" t="s">
        <v>108</v>
      </c>
      <c r="M36" s="47" t="s">
        <v>921</v>
      </c>
      <c r="O36" s="47" t="s">
        <v>107</v>
      </c>
      <c r="P36" s="45">
        <f t="shared" si="1"/>
        <v>523.76362499999993</v>
      </c>
      <c r="Q36" s="43">
        <v>45831</v>
      </c>
      <c r="S36">
        <v>40700</v>
      </c>
      <c r="T36" t="s">
        <v>911</v>
      </c>
    </row>
    <row r="37" spans="1:20" x14ac:dyDescent="0.25">
      <c r="A37" s="38" t="str">
        <f>+VLOOKUP(O37,'Selectable Table'!$D$2:$E$1048576,2,0)</f>
        <v>J &amp; J</v>
      </c>
      <c r="B37" s="46">
        <v>30737</v>
      </c>
      <c r="C37" t="s">
        <v>921</v>
      </c>
      <c r="D37" t="s">
        <v>129</v>
      </c>
      <c r="E37">
        <v>2025</v>
      </c>
      <c r="F37">
        <v>6</v>
      </c>
      <c r="G37" s="44" t="e">
        <f>+VLOOKUP(H37,Chi!#REF!,3,0)</f>
        <v>#REF!</v>
      </c>
      <c r="H37" t="s">
        <v>118</v>
      </c>
      <c r="I37" s="45">
        <v>61.103184999999996</v>
      </c>
      <c r="J37" t="s">
        <v>94</v>
      </c>
      <c r="K37" s="45">
        <f t="shared" si="0"/>
        <v>61.103184999999996</v>
      </c>
      <c r="L37" t="s">
        <v>108</v>
      </c>
      <c r="M37" s="47" t="s">
        <v>921</v>
      </c>
      <c r="O37" s="47" t="s">
        <v>107</v>
      </c>
      <c r="P37" s="45">
        <f t="shared" si="1"/>
        <v>61.103184999999996</v>
      </c>
      <c r="Q37" s="43">
        <v>45831</v>
      </c>
      <c r="S37">
        <v>40700</v>
      </c>
      <c r="T37" t="s">
        <v>911</v>
      </c>
    </row>
    <row r="38" spans="1:20" x14ac:dyDescent="0.25">
      <c r="A38" s="38" t="str">
        <f>+VLOOKUP(O38,'Selectable Table'!$D$2:$E$1048576,2,0)</f>
        <v>J &amp; J</v>
      </c>
      <c r="B38" s="46">
        <v>30737</v>
      </c>
      <c r="C38" t="s">
        <v>921</v>
      </c>
      <c r="D38" t="s">
        <v>129</v>
      </c>
      <c r="E38">
        <v>2025</v>
      </c>
      <c r="F38">
        <v>6</v>
      </c>
      <c r="G38" s="44" t="e">
        <f>+VLOOKUP(H38,Chi!#REF!,3,0)</f>
        <v>#REF!</v>
      </c>
      <c r="H38" t="s">
        <v>120</v>
      </c>
      <c r="I38" s="45">
        <v>160.39457499999997</v>
      </c>
      <c r="J38" t="s">
        <v>94</v>
      </c>
      <c r="K38" s="45">
        <f t="shared" si="0"/>
        <v>160.39457499999997</v>
      </c>
      <c r="L38" t="s">
        <v>108</v>
      </c>
      <c r="M38" s="47" t="s">
        <v>921</v>
      </c>
      <c r="O38" s="47" t="s">
        <v>107</v>
      </c>
      <c r="P38" s="45">
        <f t="shared" si="1"/>
        <v>160.39457499999997</v>
      </c>
      <c r="Q38" s="43">
        <v>45831</v>
      </c>
      <c r="S38">
        <v>40700</v>
      </c>
      <c r="T38" t="s">
        <v>911</v>
      </c>
    </row>
    <row r="39" spans="1:20" x14ac:dyDescent="0.25">
      <c r="A39" s="38" t="str">
        <f>+VLOOKUP(O39,'Selectable Table'!$D$2:$E$1048576,2,0)</f>
        <v>J &amp; J</v>
      </c>
      <c r="B39" s="46">
        <v>30737</v>
      </c>
      <c r="C39" t="s">
        <v>921</v>
      </c>
      <c r="D39" t="s">
        <v>129</v>
      </c>
      <c r="E39">
        <v>2025</v>
      </c>
      <c r="F39">
        <v>6</v>
      </c>
      <c r="G39" s="44" t="e">
        <f>+VLOOKUP(H39,Chi!#REF!,3,0)</f>
        <v>#REF!</v>
      </c>
      <c r="H39" t="s">
        <v>111</v>
      </c>
      <c r="I39" s="45">
        <v>314.25817500000005</v>
      </c>
      <c r="J39" t="s">
        <v>94</v>
      </c>
      <c r="K39" s="45">
        <f t="shared" si="0"/>
        <v>314.25817500000005</v>
      </c>
      <c r="L39" t="s">
        <v>108</v>
      </c>
      <c r="M39" s="47" t="s">
        <v>921</v>
      </c>
      <c r="O39" s="47" t="s">
        <v>107</v>
      </c>
      <c r="P39" s="45">
        <f t="shared" si="1"/>
        <v>314.25817500000005</v>
      </c>
      <c r="Q39" s="43">
        <v>45831</v>
      </c>
      <c r="S39">
        <v>40700</v>
      </c>
      <c r="T39" t="s">
        <v>911</v>
      </c>
    </row>
    <row r="40" spans="1:20" x14ac:dyDescent="0.25">
      <c r="A40" s="38" t="str">
        <f>+VLOOKUP(O40,'Selectable Table'!$D$2:$E$1048576,2,0)</f>
        <v>J &amp; J</v>
      </c>
      <c r="B40" s="46">
        <v>30738</v>
      </c>
      <c r="C40" t="s">
        <v>910</v>
      </c>
      <c r="D40" t="s">
        <v>130</v>
      </c>
      <c r="E40">
        <v>2025</v>
      </c>
      <c r="F40">
        <v>6</v>
      </c>
      <c r="G40" s="44" t="e">
        <f>+VLOOKUP(H40,Chi!#REF!,3,0)</f>
        <v>#REF!</v>
      </c>
      <c r="H40" t="s">
        <v>125</v>
      </c>
      <c r="I40" s="45">
        <v>191.2526</v>
      </c>
      <c r="J40" t="s">
        <v>94</v>
      </c>
      <c r="K40" s="45">
        <f t="shared" si="0"/>
        <v>191.2526</v>
      </c>
      <c r="L40" t="s">
        <v>108</v>
      </c>
      <c r="M40" s="47" t="s">
        <v>910</v>
      </c>
      <c r="O40" s="47" t="s">
        <v>107</v>
      </c>
      <c r="P40" s="45">
        <f t="shared" si="1"/>
        <v>191.2526</v>
      </c>
      <c r="Q40" s="43">
        <v>45831</v>
      </c>
      <c r="S40">
        <v>40700</v>
      </c>
      <c r="T40" t="s">
        <v>911</v>
      </c>
    </row>
    <row r="41" spans="1:20" x14ac:dyDescent="0.25">
      <c r="A41" s="38" t="str">
        <f>+VLOOKUP(O41,'Selectable Table'!$D$2:$E$1048576,2,0)</f>
        <v>J &amp; J</v>
      </c>
      <c r="B41" s="46">
        <v>30738</v>
      </c>
      <c r="C41" t="s">
        <v>910</v>
      </c>
      <c r="D41" t="s">
        <v>130</v>
      </c>
      <c r="E41">
        <v>2025</v>
      </c>
      <c r="F41">
        <v>6</v>
      </c>
      <c r="G41" s="44" t="e">
        <f>+VLOOKUP(H41,Chi!#REF!,3,0)</f>
        <v>#REF!</v>
      </c>
      <c r="H41" t="s">
        <v>109</v>
      </c>
      <c r="I41" s="45">
        <v>1527.5899099999999</v>
      </c>
      <c r="J41" t="s">
        <v>94</v>
      </c>
      <c r="K41" s="45">
        <f t="shared" si="0"/>
        <v>1527.5899099999999</v>
      </c>
      <c r="L41" t="s">
        <v>108</v>
      </c>
      <c r="M41" s="47" t="s">
        <v>910</v>
      </c>
      <c r="O41" s="47" t="s">
        <v>107</v>
      </c>
      <c r="P41" s="45">
        <f t="shared" si="1"/>
        <v>1527.5899099999999</v>
      </c>
      <c r="Q41" s="43">
        <v>45831</v>
      </c>
      <c r="S41">
        <v>40700</v>
      </c>
      <c r="T41" t="s">
        <v>911</v>
      </c>
    </row>
    <row r="42" spans="1:20" x14ac:dyDescent="0.25">
      <c r="A42" s="38" t="str">
        <f>+VLOOKUP(O42,'Selectable Table'!$D$2:$E$1048576,2,0)</f>
        <v>J &amp; J</v>
      </c>
      <c r="B42" s="46">
        <v>30738</v>
      </c>
      <c r="C42" t="s">
        <v>910</v>
      </c>
      <c r="D42" t="s">
        <v>130</v>
      </c>
      <c r="E42">
        <v>2025</v>
      </c>
      <c r="F42">
        <v>6</v>
      </c>
      <c r="G42" s="44" t="e">
        <f>+VLOOKUP(H42,Chi!#REF!,3,0)</f>
        <v>#REF!</v>
      </c>
      <c r="H42" t="s">
        <v>118</v>
      </c>
      <c r="I42" s="45">
        <v>122.20636999999999</v>
      </c>
      <c r="J42" t="s">
        <v>94</v>
      </c>
      <c r="K42" s="45">
        <f t="shared" si="0"/>
        <v>122.20636999999999</v>
      </c>
      <c r="L42" t="s">
        <v>108</v>
      </c>
      <c r="M42" s="47" t="s">
        <v>910</v>
      </c>
      <c r="O42" s="47" t="s">
        <v>107</v>
      </c>
      <c r="P42" s="45">
        <f t="shared" si="1"/>
        <v>122.20636999999999</v>
      </c>
      <c r="Q42" s="43">
        <v>45831</v>
      </c>
      <c r="S42">
        <v>40700</v>
      </c>
      <c r="T42" t="s">
        <v>911</v>
      </c>
    </row>
    <row r="43" spans="1:20" x14ac:dyDescent="0.25">
      <c r="A43" s="38" t="str">
        <f>+VLOOKUP(O43,'Selectable Table'!$D$2:$E$1048576,2,0)</f>
        <v>J &amp; J</v>
      </c>
      <c r="B43" s="46">
        <v>30738</v>
      </c>
      <c r="C43" t="s">
        <v>910</v>
      </c>
      <c r="D43" t="s">
        <v>130</v>
      </c>
      <c r="E43">
        <v>2025</v>
      </c>
      <c r="F43">
        <v>6</v>
      </c>
      <c r="G43" s="44" t="e">
        <f>+VLOOKUP(H43,Chi!#REF!,3,0)</f>
        <v>#REF!</v>
      </c>
      <c r="H43" t="s">
        <v>120</v>
      </c>
      <c r="I43" s="45">
        <v>320.78914999999995</v>
      </c>
      <c r="J43" t="s">
        <v>94</v>
      </c>
      <c r="K43" s="45">
        <f t="shared" si="0"/>
        <v>320.78914999999995</v>
      </c>
      <c r="L43" t="s">
        <v>108</v>
      </c>
      <c r="M43" s="47" t="s">
        <v>910</v>
      </c>
      <c r="O43" s="47" t="s">
        <v>107</v>
      </c>
      <c r="P43" s="45">
        <f t="shared" si="1"/>
        <v>320.78914999999995</v>
      </c>
      <c r="Q43" s="43">
        <v>45831</v>
      </c>
      <c r="S43">
        <v>40700</v>
      </c>
      <c r="T43" t="s">
        <v>911</v>
      </c>
    </row>
    <row r="44" spans="1:20" x14ac:dyDescent="0.25">
      <c r="A44" s="38" t="str">
        <f>+VLOOKUP(O44,'Selectable Table'!$D$2:$E$1048576,2,0)</f>
        <v>J &amp; J</v>
      </c>
      <c r="B44" s="46">
        <v>30738</v>
      </c>
      <c r="C44" t="s">
        <v>910</v>
      </c>
      <c r="D44" t="s">
        <v>130</v>
      </c>
      <c r="E44">
        <v>2025</v>
      </c>
      <c r="F44">
        <v>6</v>
      </c>
      <c r="G44" s="44" t="e">
        <f>+VLOOKUP(H44,Chi!#REF!,3,0)</f>
        <v>#REF!</v>
      </c>
      <c r="H44" t="s">
        <v>121</v>
      </c>
      <c r="I44" s="45">
        <v>218.22713000000002</v>
      </c>
      <c r="J44" t="s">
        <v>94</v>
      </c>
      <c r="K44" s="45">
        <f t="shared" si="0"/>
        <v>218.22713000000002</v>
      </c>
      <c r="L44" t="s">
        <v>108</v>
      </c>
      <c r="M44" s="47" t="s">
        <v>910</v>
      </c>
      <c r="O44" s="47" t="s">
        <v>107</v>
      </c>
      <c r="P44" s="45">
        <f t="shared" si="1"/>
        <v>218.22713000000002</v>
      </c>
      <c r="Q44" s="43">
        <v>45831</v>
      </c>
      <c r="S44">
        <v>40700</v>
      </c>
      <c r="T44" t="s">
        <v>911</v>
      </c>
    </row>
    <row r="45" spans="1:20" x14ac:dyDescent="0.25">
      <c r="A45" s="38" t="str">
        <f>+VLOOKUP(O45,'Selectable Table'!$D$2:$E$1048576,2,0)</f>
        <v>J &amp; J</v>
      </c>
      <c r="B45" s="46">
        <v>30738</v>
      </c>
      <c r="C45" t="s">
        <v>910</v>
      </c>
      <c r="D45" t="s">
        <v>130</v>
      </c>
      <c r="E45">
        <v>2025</v>
      </c>
      <c r="F45">
        <v>6</v>
      </c>
      <c r="G45" s="44" t="e">
        <f>+VLOOKUP(H45,Chi!#REF!,3,0)</f>
        <v>#REF!</v>
      </c>
      <c r="H45" t="s">
        <v>111</v>
      </c>
      <c r="I45" s="45">
        <v>314.25817500000005</v>
      </c>
      <c r="J45" t="s">
        <v>94</v>
      </c>
      <c r="K45" s="45">
        <f t="shared" si="0"/>
        <v>314.25817500000005</v>
      </c>
      <c r="L45" t="s">
        <v>108</v>
      </c>
      <c r="M45" s="47" t="s">
        <v>910</v>
      </c>
      <c r="O45" s="47" t="s">
        <v>107</v>
      </c>
      <c r="P45" s="45">
        <f t="shared" si="1"/>
        <v>314.25817500000005</v>
      </c>
      <c r="Q45" s="43">
        <v>45831</v>
      </c>
      <c r="S45">
        <v>40700</v>
      </c>
      <c r="T45" t="s">
        <v>911</v>
      </c>
    </row>
    <row r="46" spans="1:20" x14ac:dyDescent="0.25">
      <c r="A46" s="38" t="str">
        <f>+VLOOKUP(O46,'Selectable Table'!$D$2:$E$1048576,2,0)</f>
        <v>J &amp; J</v>
      </c>
      <c r="B46" s="46">
        <v>30739</v>
      </c>
      <c r="C46" t="s">
        <v>923</v>
      </c>
      <c r="D46" t="s">
        <v>131</v>
      </c>
      <c r="E46">
        <v>2025</v>
      </c>
      <c r="F46">
        <v>6</v>
      </c>
      <c r="G46" s="44" t="e">
        <f>+VLOOKUP(H46,Chi!#REF!,3,0)</f>
        <v>#REF!</v>
      </c>
      <c r="H46" t="s">
        <v>186</v>
      </c>
      <c r="I46" s="45">
        <v>1592.5657000000001</v>
      </c>
      <c r="J46" t="s">
        <v>94</v>
      </c>
      <c r="K46" s="45">
        <f t="shared" si="0"/>
        <v>1592.5657000000001</v>
      </c>
      <c r="L46" t="s">
        <v>108</v>
      </c>
      <c r="M46" s="47" t="s">
        <v>923</v>
      </c>
      <c r="O46" s="47" t="s">
        <v>107</v>
      </c>
      <c r="P46" s="45">
        <f t="shared" si="1"/>
        <v>1592.5657000000001</v>
      </c>
      <c r="Q46" s="43">
        <v>45831</v>
      </c>
      <c r="S46">
        <v>40700</v>
      </c>
      <c r="T46" t="s">
        <v>911</v>
      </c>
    </row>
    <row r="47" spans="1:20" x14ac:dyDescent="0.25">
      <c r="A47" s="38" t="str">
        <f>+VLOOKUP(O47,'Selectable Table'!$D$2:$E$1048576,2,0)</f>
        <v>J &amp; J</v>
      </c>
      <c r="B47" s="46">
        <v>30739</v>
      </c>
      <c r="C47" t="s">
        <v>923</v>
      </c>
      <c r="D47" t="s">
        <v>131</v>
      </c>
      <c r="E47">
        <v>2025</v>
      </c>
      <c r="F47">
        <v>6</v>
      </c>
      <c r="G47" s="44" t="e">
        <f>+VLOOKUP(H47,Chi!#REF!,3,0)</f>
        <v>#REF!</v>
      </c>
      <c r="H47" t="s">
        <v>109</v>
      </c>
      <c r="I47" s="45">
        <v>1527.5899099999999</v>
      </c>
      <c r="J47" t="s">
        <v>94</v>
      </c>
      <c r="K47" s="45">
        <f t="shared" si="0"/>
        <v>1527.5899099999999</v>
      </c>
      <c r="L47" t="s">
        <v>108</v>
      </c>
      <c r="M47" s="47" t="s">
        <v>923</v>
      </c>
      <c r="O47" s="47" t="s">
        <v>107</v>
      </c>
      <c r="P47" s="45">
        <f t="shared" si="1"/>
        <v>1527.5899099999999</v>
      </c>
      <c r="Q47" s="43">
        <v>45831</v>
      </c>
      <c r="S47">
        <v>40700</v>
      </c>
      <c r="T47" t="s">
        <v>911</v>
      </c>
    </row>
    <row r="48" spans="1:20" x14ac:dyDescent="0.25">
      <c r="A48" s="38" t="str">
        <f>+VLOOKUP(O48,'Selectable Table'!$D$2:$E$1048576,2,0)</f>
        <v>J &amp; J</v>
      </c>
      <c r="B48" s="46">
        <v>30739</v>
      </c>
      <c r="C48" t="s">
        <v>923</v>
      </c>
      <c r="D48" t="s">
        <v>131</v>
      </c>
      <c r="E48">
        <v>2025</v>
      </c>
      <c r="F48">
        <v>6</v>
      </c>
      <c r="G48" s="44" t="e">
        <f>+VLOOKUP(H48,Chi!#REF!,3,0)</f>
        <v>#REF!</v>
      </c>
      <c r="H48" t="s">
        <v>118</v>
      </c>
      <c r="I48" s="45">
        <v>61.103184999999996</v>
      </c>
      <c r="J48" t="s">
        <v>94</v>
      </c>
      <c r="K48" s="45">
        <f t="shared" si="0"/>
        <v>61.103184999999996</v>
      </c>
      <c r="L48" t="s">
        <v>108</v>
      </c>
      <c r="M48" s="47" t="s">
        <v>923</v>
      </c>
      <c r="O48" s="47" t="s">
        <v>107</v>
      </c>
      <c r="P48" s="45">
        <f t="shared" si="1"/>
        <v>61.103184999999996</v>
      </c>
      <c r="Q48" s="43">
        <v>45831</v>
      </c>
      <c r="S48">
        <v>40700</v>
      </c>
      <c r="T48" t="s">
        <v>911</v>
      </c>
    </row>
    <row r="49" spans="1:20" x14ac:dyDescent="0.25">
      <c r="A49" s="38" t="str">
        <f>+VLOOKUP(O49,'Selectable Table'!$D$2:$E$1048576,2,0)</f>
        <v>J &amp; J</v>
      </c>
      <c r="B49" s="46">
        <v>30739</v>
      </c>
      <c r="C49" t="s">
        <v>923</v>
      </c>
      <c r="D49" t="s">
        <v>131</v>
      </c>
      <c r="E49">
        <v>2025</v>
      </c>
      <c r="F49">
        <v>6</v>
      </c>
      <c r="G49" s="44" t="e">
        <f>+VLOOKUP(H49,Chi!#REF!,3,0)</f>
        <v>#REF!</v>
      </c>
      <c r="H49" t="s">
        <v>120</v>
      </c>
      <c r="I49" s="45">
        <v>160.39457499999997</v>
      </c>
      <c r="J49" t="s">
        <v>94</v>
      </c>
      <c r="K49" s="45">
        <f t="shared" si="0"/>
        <v>160.39457499999997</v>
      </c>
      <c r="L49" t="s">
        <v>108</v>
      </c>
      <c r="M49" s="47" t="s">
        <v>923</v>
      </c>
      <c r="O49" s="47" t="s">
        <v>107</v>
      </c>
      <c r="P49" s="45">
        <f t="shared" si="1"/>
        <v>160.39457499999997</v>
      </c>
      <c r="Q49" s="43">
        <v>45831</v>
      </c>
      <c r="S49">
        <v>40700</v>
      </c>
      <c r="T49" t="s">
        <v>911</v>
      </c>
    </row>
    <row r="50" spans="1:20" x14ac:dyDescent="0.25">
      <c r="A50" s="38" t="str">
        <f>+VLOOKUP(O50,'Selectable Table'!$D$2:$E$1048576,2,0)</f>
        <v>J &amp; J</v>
      </c>
      <c r="B50" s="46">
        <v>30739</v>
      </c>
      <c r="C50" t="s">
        <v>923</v>
      </c>
      <c r="D50" t="s">
        <v>131</v>
      </c>
      <c r="E50">
        <v>2025</v>
      </c>
      <c r="F50">
        <v>6</v>
      </c>
      <c r="G50" s="44" t="e">
        <f>+VLOOKUP(H50,Chi!#REF!,3,0)</f>
        <v>#REF!</v>
      </c>
      <c r="H50" t="s">
        <v>121</v>
      </c>
      <c r="I50" s="45">
        <v>218.22713000000002</v>
      </c>
      <c r="J50" t="s">
        <v>94</v>
      </c>
      <c r="K50" s="45">
        <f t="shared" si="0"/>
        <v>218.22713000000002</v>
      </c>
      <c r="L50" t="s">
        <v>108</v>
      </c>
      <c r="M50" s="47" t="s">
        <v>923</v>
      </c>
      <c r="O50" s="47" t="s">
        <v>107</v>
      </c>
      <c r="P50" s="45">
        <f t="shared" si="1"/>
        <v>218.22713000000002</v>
      </c>
      <c r="Q50" s="43">
        <v>45831</v>
      </c>
      <c r="S50">
        <v>40700</v>
      </c>
      <c r="T50" t="s">
        <v>911</v>
      </c>
    </row>
    <row r="51" spans="1:20" x14ac:dyDescent="0.25">
      <c r="A51" s="38" t="str">
        <f>+VLOOKUP(O51,'Selectable Table'!$D$2:$E$1048576,2,0)</f>
        <v>J &amp; J</v>
      </c>
      <c r="B51" s="46">
        <v>30739</v>
      </c>
      <c r="C51" t="s">
        <v>923</v>
      </c>
      <c r="D51" t="s">
        <v>131</v>
      </c>
      <c r="E51">
        <v>2025</v>
      </c>
      <c r="F51">
        <v>6</v>
      </c>
      <c r="G51" s="44" t="e">
        <f>+VLOOKUP(H51,Chi!#REF!,3,0)</f>
        <v>#REF!</v>
      </c>
      <c r="H51" t="s">
        <v>111</v>
      </c>
      <c r="I51" s="45">
        <v>419.01089999999994</v>
      </c>
      <c r="J51" t="s">
        <v>94</v>
      </c>
      <c r="K51" s="45">
        <f t="shared" si="0"/>
        <v>419.01089999999994</v>
      </c>
      <c r="L51" t="s">
        <v>108</v>
      </c>
      <c r="M51" s="47" t="s">
        <v>923</v>
      </c>
      <c r="O51" s="47" t="s">
        <v>107</v>
      </c>
      <c r="P51" s="45">
        <f t="shared" si="1"/>
        <v>419.01089999999994</v>
      </c>
      <c r="Q51" s="43">
        <v>45831</v>
      </c>
      <c r="S51">
        <v>40700</v>
      </c>
      <c r="T51" t="s">
        <v>911</v>
      </c>
    </row>
    <row r="52" spans="1:20" x14ac:dyDescent="0.25">
      <c r="A52" s="38" t="str">
        <f>+VLOOKUP(O52,'Selectable Table'!$D$2:$E$1048576,2,0)</f>
        <v>MERCK</v>
      </c>
      <c r="B52" s="46">
        <v>30740</v>
      </c>
      <c r="C52" t="s">
        <v>924</v>
      </c>
      <c r="D52" t="s">
        <v>132</v>
      </c>
      <c r="E52">
        <v>2025</v>
      </c>
      <c r="F52">
        <v>6</v>
      </c>
      <c r="G52" s="44" t="e">
        <f>+VLOOKUP(H52,Chi!#REF!,3,0)</f>
        <v>#REF!</v>
      </c>
      <c r="H52" t="s">
        <v>111</v>
      </c>
      <c r="I52" s="45">
        <v>347.13689999999997</v>
      </c>
      <c r="J52" t="s">
        <v>94</v>
      </c>
      <c r="K52" s="45">
        <f t="shared" si="0"/>
        <v>347.13689999999997</v>
      </c>
      <c r="L52" t="s">
        <v>108</v>
      </c>
      <c r="M52" s="47" t="s">
        <v>925</v>
      </c>
      <c r="O52" s="47" t="s">
        <v>133</v>
      </c>
      <c r="P52" s="45">
        <f t="shared" si="1"/>
        <v>347.13689999999997</v>
      </c>
      <c r="Q52" s="43">
        <v>45831</v>
      </c>
      <c r="S52">
        <v>40700</v>
      </c>
      <c r="T52" t="s">
        <v>911</v>
      </c>
    </row>
    <row r="53" spans="1:20" x14ac:dyDescent="0.25">
      <c r="A53" s="38" t="str">
        <f>+VLOOKUP(O53,'Selectable Table'!$D$2:$E$1048576,2,0)</f>
        <v>MERCK</v>
      </c>
      <c r="B53" s="46">
        <v>30741</v>
      </c>
      <c r="C53" t="s">
        <v>926</v>
      </c>
      <c r="D53" t="s">
        <v>134</v>
      </c>
      <c r="E53">
        <v>2025</v>
      </c>
      <c r="F53">
        <v>6</v>
      </c>
      <c r="G53" s="44" t="e">
        <f>+VLOOKUP(H53,Chi!#REF!,3,0)</f>
        <v>#REF!</v>
      </c>
      <c r="H53" t="s">
        <v>109</v>
      </c>
      <c r="I53" s="45">
        <v>115.7123</v>
      </c>
      <c r="J53" t="s">
        <v>94</v>
      </c>
      <c r="K53" s="45">
        <f t="shared" si="0"/>
        <v>115.7123</v>
      </c>
      <c r="L53" t="s">
        <v>108</v>
      </c>
      <c r="M53" s="47" t="s">
        <v>925</v>
      </c>
      <c r="O53" s="47" t="s">
        <v>133</v>
      </c>
      <c r="P53" s="45">
        <f t="shared" si="1"/>
        <v>115.7123</v>
      </c>
      <c r="Q53" s="43">
        <v>45831</v>
      </c>
      <c r="S53">
        <v>40700</v>
      </c>
      <c r="T53" t="s">
        <v>911</v>
      </c>
    </row>
    <row r="54" spans="1:20" x14ac:dyDescent="0.25">
      <c r="A54" s="38" t="str">
        <f>+VLOOKUP(O54,'Selectable Table'!$D$2:$E$1048576,2,0)</f>
        <v>MERCK</v>
      </c>
      <c r="B54" s="46">
        <v>30741</v>
      </c>
      <c r="C54" t="s">
        <v>926</v>
      </c>
      <c r="D54" t="s">
        <v>134</v>
      </c>
      <c r="E54">
        <v>2025</v>
      </c>
      <c r="F54">
        <v>6</v>
      </c>
      <c r="G54" s="44" t="e">
        <f>+VLOOKUP(H54,Chi!#REF!,3,0)</f>
        <v>#REF!</v>
      </c>
      <c r="H54" t="s">
        <v>139</v>
      </c>
      <c r="I54" s="45">
        <v>115.7123</v>
      </c>
      <c r="J54" t="s">
        <v>94</v>
      </c>
      <c r="K54" s="45">
        <f t="shared" si="0"/>
        <v>115.7123</v>
      </c>
      <c r="L54" t="s">
        <v>108</v>
      </c>
      <c r="M54" s="47" t="s">
        <v>925</v>
      </c>
      <c r="O54" s="47" t="s">
        <v>133</v>
      </c>
      <c r="P54" s="45">
        <f t="shared" si="1"/>
        <v>115.7123</v>
      </c>
      <c r="Q54" s="43">
        <v>45831</v>
      </c>
      <c r="S54">
        <v>40700</v>
      </c>
      <c r="T54" t="s">
        <v>911</v>
      </c>
    </row>
    <row r="55" spans="1:20" x14ac:dyDescent="0.25">
      <c r="A55" s="38" t="str">
        <f>+VLOOKUP(O55,'Selectable Table'!$D$2:$E$1048576,2,0)</f>
        <v>MERCK</v>
      </c>
      <c r="B55" s="46">
        <v>30741</v>
      </c>
      <c r="C55" t="s">
        <v>926</v>
      </c>
      <c r="D55" t="s">
        <v>134</v>
      </c>
      <c r="E55">
        <v>2025</v>
      </c>
      <c r="F55">
        <v>6</v>
      </c>
      <c r="G55" s="44" t="e">
        <f>+VLOOKUP(H55,Chi!#REF!,3,0)</f>
        <v>#REF!</v>
      </c>
      <c r="H55" t="s">
        <v>111</v>
      </c>
      <c r="I55" s="45">
        <v>347.13689999999997</v>
      </c>
      <c r="J55" t="s">
        <v>94</v>
      </c>
      <c r="K55" s="45">
        <f t="shared" si="0"/>
        <v>347.13689999999997</v>
      </c>
      <c r="L55" t="s">
        <v>108</v>
      </c>
      <c r="M55" s="47" t="s">
        <v>925</v>
      </c>
      <c r="O55" s="47" t="s">
        <v>133</v>
      </c>
      <c r="P55" s="45">
        <f t="shared" si="1"/>
        <v>347.13689999999997</v>
      </c>
      <c r="Q55" s="43">
        <v>45831</v>
      </c>
      <c r="S55">
        <v>40700</v>
      </c>
      <c r="T55" t="s">
        <v>911</v>
      </c>
    </row>
    <row r="56" spans="1:20" x14ac:dyDescent="0.25">
      <c r="A56" s="38" t="str">
        <f>+VLOOKUP(O56,'Selectable Table'!$D$2:$E$1048576,2,0)</f>
        <v>MERCK</v>
      </c>
      <c r="B56" s="46">
        <v>30742</v>
      </c>
      <c r="C56" t="s">
        <v>927</v>
      </c>
      <c r="D56" t="s">
        <v>135</v>
      </c>
      <c r="E56">
        <v>2025</v>
      </c>
      <c r="F56">
        <v>6</v>
      </c>
      <c r="G56" s="44" t="e">
        <f>+VLOOKUP(H56,Chi!#REF!,3,0)</f>
        <v>#REF!</v>
      </c>
      <c r="H56" t="s">
        <v>111</v>
      </c>
      <c r="I56" s="45">
        <v>115.7123</v>
      </c>
      <c r="J56" t="s">
        <v>94</v>
      </c>
      <c r="K56" s="45">
        <f t="shared" si="0"/>
        <v>115.7123</v>
      </c>
      <c r="L56" t="s">
        <v>108</v>
      </c>
      <c r="M56" s="47" t="s">
        <v>928</v>
      </c>
      <c r="O56" s="47" t="s">
        <v>133</v>
      </c>
      <c r="P56" s="45">
        <f t="shared" si="1"/>
        <v>115.7123</v>
      </c>
      <c r="Q56" s="43">
        <v>45831</v>
      </c>
      <c r="S56">
        <v>40700</v>
      </c>
      <c r="T56" t="s">
        <v>911</v>
      </c>
    </row>
    <row r="57" spans="1:20" x14ac:dyDescent="0.25">
      <c r="A57" s="38" t="str">
        <f>+VLOOKUP(O57,'Selectable Table'!$D$2:$E$1048576,2,0)</f>
        <v>MERCK</v>
      </c>
      <c r="B57" s="46">
        <v>30743</v>
      </c>
      <c r="C57" t="s">
        <v>926</v>
      </c>
      <c r="D57" t="s">
        <v>136</v>
      </c>
      <c r="E57">
        <v>2025</v>
      </c>
      <c r="F57">
        <v>6</v>
      </c>
      <c r="G57" s="44" t="e">
        <f>+VLOOKUP(H57,Chi!#REF!,3,0)</f>
        <v>#REF!</v>
      </c>
      <c r="H57" t="s">
        <v>109</v>
      </c>
      <c r="I57" s="45">
        <v>462.8492</v>
      </c>
      <c r="J57" t="s">
        <v>94</v>
      </c>
      <c r="K57" s="45">
        <f t="shared" si="0"/>
        <v>462.8492</v>
      </c>
      <c r="L57" t="s">
        <v>108</v>
      </c>
      <c r="M57" s="47" t="s">
        <v>925</v>
      </c>
      <c r="O57" s="47" t="s">
        <v>133</v>
      </c>
      <c r="P57" s="45">
        <f t="shared" si="1"/>
        <v>462.8492</v>
      </c>
      <c r="Q57" s="43">
        <v>45831</v>
      </c>
      <c r="S57">
        <v>40700</v>
      </c>
      <c r="T57" t="s">
        <v>911</v>
      </c>
    </row>
    <row r="58" spans="1:20" x14ac:dyDescent="0.25">
      <c r="A58" s="38" t="str">
        <f>+VLOOKUP(O58,'Selectable Table'!$D$2:$E$1048576,2,0)</f>
        <v>MERCK</v>
      </c>
      <c r="B58" s="46">
        <v>30743</v>
      </c>
      <c r="C58" t="s">
        <v>926</v>
      </c>
      <c r="D58" t="s">
        <v>136</v>
      </c>
      <c r="E58">
        <v>2025</v>
      </c>
      <c r="F58">
        <v>6</v>
      </c>
      <c r="G58" s="44" t="e">
        <f>+VLOOKUP(H58,Chi!#REF!,3,0)</f>
        <v>#REF!</v>
      </c>
      <c r="H58" t="s">
        <v>121</v>
      </c>
      <c r="I58" s="45">
        <v>140.2269</v>
      </c>
      <c r="J58" t="s">
        <v>94</v>
      </c>
      <c r="K58" s="45">
        <f t="shared" si="0"/>
        <v>140.2269</v>
      </c>
      <c r="L58" t="s">
        <v>108</v>
      </c>
      <c r="M58" s="47" t="s">
        <v>925</v>
      </c>
      <c r="O58" s="47" t="s">
        <v>133</v>
      </c>
      <c r="P58" s="45">
        <f t="shared" si="1"/>
        <v>140.2269</v>
      </c>
      <c r="Q58" s="43">
        <v>45831</v>
      </c>
      <c r="S58">
        <v>40700</v>
      </c>
      <c r="T58" t="s">
        <v>911</v>
      </c>
    </row>
    <row r="59" spans="1:20" x14ac:dyDescent="0.25">
      <c r="A59" s="38" t="str">
        <f>+VLOOKUP(O59,'Selectable Table'!$D$2:$E$1048576,2,0)</f>
        <v>MERCK</v>
      </c>
      <c r="B59" s="46">
        <v>30743</v>
      </c>
      <c r="C59" t="s">
        <v>926</v>
      </c>
      <c r="D59" t="s">
        <v>136</v>
      </c>
      <c r="E59">
        <v>2025</v>
      </c>
      <c r="F59">
        <v>6</v>
      </c>
      <c r="G59" s="44" t="e">
        <f>+VLOOKUP(H59,Chi!#REF!,3,0)</f>
        <v>#REF!</v>
      </c>
      <c r="H59" t="s">
        <v>139</v>
      </c>
      <c r="I59" s="45">
        <v>115.7123</v>
      </c>
      <c r="J59" t="s">
        <v>94</v>
      </c>
      <c r="K59" s="45">
        <f t="shared" si="0"/>
        <v>115.7123</v>
      </c>
      <c r="L59" t="s">
        <v>108</v>
      </c>
      <c r="M59" s="47" t="s">
        <v>925</v>
      </c>
      <c r="O59" s="47" t="s">
        <v>133</v>
      </c>
      <c r="P59" s="45">
        <f t="shared" si="1"/>
        <v>115.7123</v>
      </c>
      <c r="Q59" s="43">
        <v>45831</v>
      </c>
      <c r="S59">
        <v>40700</v>
      </c>
      <c r="T59" t="s">
        <v>911</v>
      </c>
    </row>
    <row r="60" spans="1:20" x14ac:dyDescent="0.25">
      <c r="A60" s="38" t="str">
        <f>+VLOOKUP(O60,'Selectable Table'!$D$2:$E$1048576,2,0)</f>
        <v>MERCK</v>
      </c>
      <c r="B60" s="46">
        <v>30743</v>
      </c>
      <c r="C60" t="s">
        <v>926</v>
      </c>
      <c r="D60" t="s">
        <v>136</v>
      </c>
      <c r="E60">
        <v>2025</v>
      </c>
      <c r="F60">
        <v>6</v>
      </c>
      <c r="G60" s="44" t="e">
        <f>+VLOOKUP(H60,Chi!#REF!,3,0)</f>
        <v>#REF!</v>
      </c>
      <c r="H60" t="s">
        <v>111</v>
      </c>
      <c r="I60" s="45">
        <v>578.56150000000002</v>
      </c>
      <c r="J60" t="s">
        <v>94</v>
      </c>
      <c r="K60" s="45">
        <f t="shared" si="0"/>
        <v>578.56150000000002</v>
      </c>
      <c r="L60" t="s">
        <v>108</v>
      </c>
      <c r="M60" s="47" t="s">
        <v>925</v>
      </c>
      <c r="O60" s="47" t="s">
        <v>133</v>
      </c>
      <c r="P60" s="45">
        <f t="shared" si="1"/>
        <v>578.56150000000002</v>
      </c>
      <c r="Q60" s="43">
        <v>45831</v>
      </c>
      <c r="S60">
        <v>40700</v>
      </c>
      <c r="T60" t="s">
        <v>911</v>
      </c>
    </row>
    <row r="61" spans="1:20" x14ac:dyDescent="0.25">
      <c r="A61" s="38" t="str">
        <f>+VLOOKUP(O61,'Selectable Table'!$D$2:$E$1048576,2,0)</f>
        <v>MERCK</v>
      </c>
      <c r="B61" s="46">
        <v>30744</v>
      </c>
      <c r="C61" t="s">
        <v>929</v>
      </c>
      <c r="D61" t="s">
        <v>137</v>
      </c>
      <c r="E61">
        <v>2025</v>
      </c>
      <c r="F61">
        <v>6</v>
      </c>
      <c r="G61" s="44" t="e">
        <f>+VLOOKUP(H61,Chi!#REF!,3,0)</f>
        <v>#REF!</v>
      </c>
      <c r="H61" t="s">
        <v>109</v>
      </c>
      <c r="I61" s="45">
        <v>14579.7498</v>
      </c>
      <c r="J61" t="s">
        <v>94</v>
      </c>
      <c r="K61" s="45">
        <f t="shared" si="0"/>
        <v>14579.7498</v>
      </c>
      <c r="L61" t="s">
        <v>108</v>
      </c>
      <c r="M61" s="47" t="s">
        <v>930</v>
      </c>
      <c r="O61" s="47" t="s">
        <v>133</v>
      </c>
      <c r="P61" s="45">
        <f t="shared" si="1"/>
        <v>14579.7498</v>
      </c>
      <c r="Q61" s="43">
        <v>45831</v>
      </c>
      <c r="S61">
        <v>40700</v>
      </c>
      <c r="T61" t="s">
        <v>911</v>
      </c>
    </row>
    <row r="62" spans="1:20" x14ac:dyDescent="0.25">
      <c r="A62" s="38" t="str">
        <f>+VLOOKUP(O62,'Selectable Table'!$D$2:$E$1048576,2,0)</f>
        <v>MERCK</v>
      </c>
      <c r="B62" s="46">
        <v>30744</v>
      </c>
      <c r="C62" t="s">
        <v>929</v>
      </c>
      <c r="D62" t="s">
        <v>137</v>
      </c>
      <c r="E62">
        <v>2025</v>
      </c>
      <c r="F62">
        <v>6</v>
      </c>
      <c r="G62" s="44" t="e">
        <f>+VLOOKUP(H62,Chi!#REF!,3,0)</f>
        <v>#REF!</v>
      </c>
      <c r="H62" t="s">
        <v>121</v>
      </c>
      <c r="I62" s="45">
        <v>140.2269</v>
      </c>
      <c r="J62" t="s">
        <v>94</v>
      </c>
      <c r="K62" s="45">
        <f t="shared" si="0"/>
        <v>140.2269</v>
      </c>
      <c r="L62" t="s">
        <v>108</v>
      </c>
      <c r="M62" s="47" t="s">
        <v>930</v>
      </c>
      <c r="O62" s="47" t="s">
        <v>133</v>
      </c>
      <c r="P62" s="45">
        <f t="shared" si="1"/>
        <v>140.2269</v>
      </c>
      <c r="Q62" s="43">
        <v>45831</v>
      </c>
      <c r="S62">
        <v>40700</v>
      </c>
      <c r="T62" t="s">
        <v>911</v>
      </c>
    </row>
    <row r="63" spans="1:20" x14ac:dyDescent="0.25">
      <c r="A63" s="38" t="str">
        <f>+VLOOKUP(O63,'Selectable Table'!$D$2:$E$1048576,2,0)</f>
        <v>MERCK</v>
      </c>
      <c r="B63" s="46">
        <v>30745</v>
      </c>
      <c r="C63" t="s">
        <v>926</v>
      </c>
      <c r="D63" t="s">
        <v>138</v>
      </c>
      <c r="E63">
        <v>2025</v>
      </c>
      <c r="F63">
        <v>6</v>
      </c>
      <c r="G63" s="44" t="e">
        <f>+VLOOKUP(H63,Chi!#REF!,3,0)</f>
        <v>#REF!</v>
      </c>
      <c r="H63" t="s">
        <v>109</v>
      </c>
      <c r="I63" s="45">
        <v>347.13689999999997</v>
      </c>
      <c r="J63" t="s">
        <v>94</v>
      </c>
      <c r="K63" s="45">
        <f t="shared" si="0"/>
        <v>347.13689999999997</v>
      </c>
      <c r="L63" t="s">
        <v>108</v>
      </c>
      <c r="M63" s="47" t="s">
        <v>925</v>
      </c>
      <c r="O63" s="47" t="s">
        <v>133</v>
      </c>
      <c r="P63" s="45">
        <f t="shared" si="1"/>
        <v>347.13689999999997</v>
      </c>
      <c r="Q63" s="43">
        <v>45831</v>
      </c>
      <c r="S63">
        <v>40700</v>
      </c>
      <c r="T63" t="s">
        <v>911</v>
      </c>
    </row>
    <row r="64" spans="1:20" x14ac:dyDescent="0.25">
      <c r="A64" s="38" t="str">
        <f>+VLOOKUP(O64,'Selectable Table'!$D$2:$E$1048576,2,0)</f>
        <v>MERCK</v>
      </c>
      <c r="B64" s="46">
        <v>30745</v>
      </c>
      <c r="C64" t="s">
        <v>926</v>
      </c>
      <c r="D64" t="s">
        <v>138</v>
      </c>
      <c r="E64">
        <v>2025</v>
      </c>
      <c r="F64">
        <v>6</v>
      </c>
      <c r="G64" s="44" t="e">
        <f>+VLOOKUP(H64,Chi!#REF!,3,0)</f>
        <v>#REF!</v>
      </c>
      <c r="H64" t="s">
        <v>121</v>
      </c>
      <c r="I64" s="45">
        <v>140.2269</v>
      </c>
      <c r="J64" t="s">
        <v>94</v>
      </c>
      <c r="K64" s="45">
        <f t="shared" si="0"/>
        <v>140.2269</v>
      </c>
      <c r="L64" t="s">
        <v>108</v>
      </c>
      <c r="M64" s="47" t="s">
        <v>925</v>
      </c>
      <c r="O64" s="47" t="s">
        <v>133</v>
      </c>
      <c r="P64" s="45">
        <f t="shared" si="1"/>
        <v>140.2269</v>
      </c>
      <c r="Q64" s="43">
        <v>45831</v>
      </c>
      <c r="S64">
        <v>40700</v>
      </c>
      <c r="T64" t="s">
        <v>911</v>
      </c>
    </row>
    <row r="65" spans="1:20" x14ac:dyDescent="0.25">
      <c r="A65" s="38" t="str">
        <f>+VLOOKUP(O65,'Selectable Table'!$D$2:$E$1048576,2,0)</f>
        <v>MERCK</v>
      </c>
      <c r="B65" s="46">
        <v>30745</v>
      </c>
      <c r="C65" t="s">
        <v>926</v>
      </c>
      <c r="D65" t="s">
        <v>138</v>
      </c>
      <c r="E65">
        <v>2025</v>
      </c>
      <c r="F65">
        <v>6</v>
      </c>
      <c r="G65" s="44" t="e">
        <f>+VLOOKUP(H65,Chi!#REF!,3,0)</f>
        <v>#REF!</v>
      </c>
      <c r="H65" t="s">
        <v>139</v>
      </c>
      <c r="I65" s="45">
        <v>115.7123</v>
      </c>
      <c r="J65" t="s">
        <v>94</v>
      </c>
      <c r="K65" s="45">
        <f t="shared" si="0"/>
        <v>115.7123</v>
      </c>
      <c r="L65" t="s">
        <v>108</v>
      </c>
      <c r="M65" s="47" t="s">
        <v>925</v>
      </c>
      <c r="O65" s="47" t="s">
        <v>133</v>
      </c>
      <c r="P65" s="45">
        <f t="shared" si="1"/>
        <v>115.7123</v>
      </c>
      <c r="Q65" s="43">
        <v>45831</v>
      </c>
      <c r="S65">
        <v>40700</v>
      </c>
      <c r="T65" t="s">
        <v>911</v>
      </c>
    </row>
    <row r="66" spans="1:20" x14ac:dyDescent="0.25">
      <c r="A66" s="38" t="str">
        <f>+VLOOKUP(O66,'Selectable Table'!$D$2:$E$1048576,2,0)</f>
        <v>MERCK</v>
      </c>
      <c r="B66" s="46">
        <v>30745</v>
      </c>
      <c r="C66" t="s">
        <v>926</v>
      </c>
      <c r="D66" t="s">
        <v>138</v>
      </c>
      <c r="E66">
        <v>2025</v>
      </c>
      <c r="F66">
        <v>6</v>
      </c>
      <c r="G66" s="44" t="e">
        <f>+VLOOKUP(H66,Chi!#REF!,3,0)</f>
        <v>#REF!</v>
      </c>
      <c r="H66" t="s">
        <v>111</v>
      </c>
      <c r="I66" s="45">
        <v>115.7123</v>
      </c>
      <c r="J66" t="s">
        <v>94</v>
      </c>
      <c r="K66" s="45">
        <f t="shared" si="0"/>
        <v>115.7123</v>
      </c>
      <c r="L66" t="s">
        <v>108</v>
      </c>
      <c r="M66" s="47" t="s">
        <v>925</v>
      </c>
      <c r="O66" s="47" t="s">
        <v>133</v>
      </c>
      <c r="P66" s="45">
        <f t="shared" si="1"/>
        <v>115.7123</v>
      </c>
      <c r="Q66" s="43">
        <v>45831</v>
      </c>
      <c r="S66">
        <v>40700</v>
      </c>
      <c r="T66" t="s">
        <v>911</v>
      </c>
    </row>
    <row r="67" spans="1:20" x14ac:dyDescent="0.25">
      <c r="A67" s="38" t="str">
        <f>+VLOOKUP(O67,'Selectable Table'!$D$2:$E$1048576,2,0)</f>
        <v>MERCK</v>
      </c>
      <c r="B67" s="46">
        <v>30746</v>
      </c>
      <c r="C67" t="s">
        <v>931</v>
      </c>
      <c r="D67" t="s">
        <v>140</v>
      </c>
      <c r="E67">
        <v>2025</v>
      </c>
      <c r="F67">
        <v>6</v>
      </c>
      <c r="G67" s="44" t="e">
        <f>+VLOOKUP(H67,Chi!#REF!,3,0)</f>
        <v>#REF!</v>
      </c>
      <c r="H67" t="s">
        <v>139</v>
      </c>
      <c r="I67" s="45">
        <v>115.7123</v>
      </c>
      <c r="J67" t="s">
        <v>94</v>
      </c>
      <c r="K67" s="45">
        <f t="shared" ref="K67:K130" si="2">+VLOOKUP(J67,$W$2:$X$3,2,0)*I67</f>
        <v>115.7123</v>
      </c>
      <c r="L67" t="s">
        <v>108</v>
      </c>
      <c r="M67" s="47" t="s">
        <v>930</v>
      </c>
      <c r="O67" s="47" t="s">
        <v>133</v>
      </c>
      <c r="P67" s="45">
        <f t="shared" ref="P67:P130" si="3">K67</f>
        <v>115.7123</v>
      </c>
      <c r="Q67" s="43">
        <v>45831</v>
      </c>
      <c r="S67">
        <v>40700</v>
      </c>
      <c r="T67" t="s">
        <v>911</v>
      </c>
    </row>
    <row r="68" spans="1:20" x14ac:dyDescent="0.25">
      <c r="A68" s="38" t="str">
        <f>+VLOOKUP(O68,'Selectable Table'!$D$2:$E$1048576,2,0)</f>
        <v>MERCK</v>
      </c>
      <c r="B68" s="46">
        <v>30746</v>
      </c>
      <c r="C68" t="s">
        <v>931</v>
      </c>
      <c r="D68" t="s">
        <v>140</v>
      </c>
      <c r="E68">
        <v>2025</v>
      </c>
      <c r="F68">
        <v>6</v>
      </c>
      <c r="G68" s="44" t="e">
        <f>+VLOOKUP(H68,Chi!#REF!,3,0)</f>
        <v>#REF!</v>
      </c>
      <c r="H68" t="s">
        <v>111</v>
      </c>
      <c r="I68" s="45">
        <v>578.56150000000002</v>
      </c>
      <c r="J68" t="s">
        <v>94</v>
      </c>
      <c r="K68" s="45">
        <f t="shared" si="2"/>
        <v>578.56150000000002</v>
      </c>
      <c r="L68" t="s">
        <v>108</v>
      </c>
      <c r="M68" s="47" t="s">
        <v>930</v>
      </c>
      <c r="O68" s="47" t="s">
        <v>133</v>
      </c>
      <c r="P68" s="45">
        <f t="shared" si="3"/>
        <v>578.56150000000002</v>
      </c>
      <c r="Q68" s="43">
        <v>45831</v>
      </c>
      <c r="S68">
        <v>40700</v>
      </c>
      <c r="T68" t="s">
        <v>911</v>
      </c>
    </row>
    <row r="69" spans="1:20" x14ac:dyDescent="0.25">
      <c r="A69" s="38" t="str">
        <f>+VLOOKUP(O69,'Selectable Table'!$D$2:$E$1048576,2,0)</f>
        <v>MERCK</v>
      </c>
      <c r="B69" s="46">
        <v>30747</v>
      </c>
      <c r="C69" t="s">
        <v>932</v>
      </c>
      <c r="D69" t="s">
        <v>141</v>
      </c>
      <c r="E69">
        <v>2025</v>
      </c>
      <c r="F69">
        <v>6</v>
      </c>
      <c r="G69" s="44" t="e">
        <f>+VLOOKUP(H69,Chi!#REF!,3,0)</f>
        <v>#REF!</v>
      </c>
      <c r="H69" t="s">
        <v>125</v>
      </c>
      <c r="I69" s="45">
        <v>157.57829999999998</v>
      </c>
      <c r="J69" t="s">
        <v>94</v>
      </c>
      <c r="K69" s="45">
        <f t="shared" si="2"/>
        <v>157.57829999999998</v>
      </c>
      <c r="L69" t="s">
        <v>108</v>
      </c>
      <c r="M69" s="47" t="s">
        <v>930</v>
      </c>
      <c r="O69" s="47" t="s">
        <v>133</v>
      </c>
      <c r="P69" s="45">
        <f t="shared" si="3"/>
        <v>157.57829999999998</v>
      </c>
      <c r="Q69" s="43">
        <v>45831</v>
      </c>
      <c r="S69">
        <v>40700</v>
      </c>
      <c r="T69" t="s">
        <v>911</v>
      </c>
    </row>
    <row r="70" spans="1:20" x14ac:dyDescent="0.25">
      <c r="A70" s="38" t="str">
        <f>+VLOOKUP(O70,'Selectable Table'!$D$2:$E$1048576,2,0)</f>
        <v>MERCK</v>
      </c>
      <c r="B70" s="46">
        <v>30747</v>
      </c>
      <c r="C70" t="s">
        <v>932</v>
      </c>
      <c r="D70" t="s">
        <v>141</v>
      </c>
      <c r="E70">
        <v>2025</v>
      </c>
      <c r="F70">
        <v>6</v>
      </c>
      <c r="G70" s="44" t="e">
        <f>+VLOOKUP(H70,Chi!#REF!,3,0)</f>
        <v>#REF!</v>
      </c>
      <c r="H70" t="s">
        <v>109</v>
      </c>
      <c r="I70" s="45">
        <v>115.7123</v>
      </c>
      <c r="J70" t="s">
        <v>94</v>
      </c>
      <c r="K70" s="45">
        <f t="shared" si="2"/>
        <v>115.7123</v>
      </c>
      <c r="L70" t="s">
        <v>108</v>
      </c>
      <c r="M70" s="47" t="s">
        <v>930</v>
      </c>
      <c r="O70" s="47" t="s">
        <v>133</v>
      </c>
      <c r="P70" s="45">
        <f t="shared" si="3"/>
        <v>115.7123</v>
      </c>
      <c r="Q70" s="43">
        <v>45831</v>
      </c>
      <c r="S70">
        <v>40700</v>
      </c>
      <c r="T70" t="s">
        <v>911</v>
      </c>
    </row>
    <row r="71" spans="1:20" x14ac:dyDescent="0.25">
      <c r="A71" s="38" t="str">
        <f>+VLOOKUP(O71,'Selectable Table'!$D$2:$E$1048576,2,0)</f>
        <v>MERCK</v>
      </c>
      <c r="B71" s="46">
        <v>30747</v>
      </c>
      <c r="C71" t="s">
        <v>932</v>
      </c>
      <c r="D71" t="s">
        <v>141</v>
      </c>
      <c r="E71">
        <v>2025</v>
      </c>
      <c r="F71">
        <v>6</v>
      </c>
      <c r="G71" s="44" t="e">
        <f>+VLOOKUP(H71,Chi!#REF!,3,0)</f>
        <v>#REF!</v>
      </c>
      <c r="H71" t="s">
        <v>144</v>
      </c>
      <c r="I71" s="45">
        <v>122.70609999999999</v>
      </c>
      <c r="J71" t="s">
        <v>94</v>
      </c>
      <c r="K71" s="45">
        <f t="shared" si="2"/>
        <v>122.70609999999999</v>
      </c>
      <c r="L71" t="s">
        <v>108</v>
      </c>
      <c r="M71" s="47" t="s">
        <v>930</v>
      </c>
      <c r="O71" s="47" t="s">
        <v>133</v>
      </c>
      <c r="P71" s="45">
        <f t="shared" si="3"/>
        <v>122.70609999999999</v>
      </c>
      <c r="Q71" s="43">
        <v>45831</v>
      </c>
      <c r="S71">
        <v>40700</v>
      </c>
      <c r="T71" t="s">
        <v>911</v>
      </c>
    </row>
    <row r="72" spans="1:20" x14ac:dyDescent="0.25">
      <c r="A72" s="38" t="str">
        <f>+VLOOKUP(O72,'Selectable Table'!$D$2:$E$1048576,2,0)</f>
        <v>MERCK</v>
      </c>
      <c r="B72" s="46">
        <v>30747</v>
      </c>
      <c r="C72" t="s">
        <v>932</v>
      </c>
      <c r="D72" t="s">
        <v>141</v>
      </c>
      <c r="E72">
        <v>2025</v>
      </c>
      <c r="F72">
        <v>6</v>
      </c>
      <c r="G72" s="44" t="e">
        <f>+VLOOKUP(H72,Chi!#REF!,3,0)</f>
        <v>#REF!</v>
      </c>
      <c r="H72" t="s">
        <v>111</v>
      </c>
      <c r="I72" s="45">
        <v>578.56150000000002</v>
      </c>
      <c r="J72" t="s">
        <v>94</v>
      </c>
      <c r="K72" s="45">
        <f t="shared" si="2"/>
        <v>578.56150000000002</v>
      </c>
      <c r="L72" t="s">
        <v>108</v>
      </c>
      <c r="M72" s="47" t="s">
        <v>930</v>
      </c>
      <c r="O72" s="47" t="s">
        <v>133</v>
      </c>
      <c r="P72" s="45">
        <f t="shared" si="3"/>
        <v>578.56150000000002</v>
      </c>
      <c r="Q72" s="43">
        <v>45831</v>
      </c>
      <c r="S72">
        <v>40700</v>
      </c>
      <c r="T72" t="s">
        <v>911</v>
      </c>
    </row>
    <row r="73" spans="1:20" x14ac:dyDescent="0.25">
      <c r="A73" s="38" t="str">
        <f>+VLOOKUP(O73,'Selectable Table'!$D$2:$E$1048576,2,0)</f>
        <v>MERCK</v>
      </c>
      <c r="B73" s="46">
        <v>30748</v>
      </c>
      <c r="C73" t="s">
        <v>933</v>
      </c>
      <c r="D73" t="s">
        <v>145</v>
      </c>
      <c r="E73">
        <v>2025</v>
      </c>
      <c r="F73">
        <v>6</v>
      </c>
      <c r="G73" s="44" t="e">
        <f>+VLOOKUP(H73,Chi!#REF!,3,0)</f>
        <v>#REF!</v>
      </c>
      <c r="H73" t="s">
        <v>109</v>
      </c>
      <c r="I73" s="45">
        <v>347.13689999999997</v>
      </c>
      <c r="J73" t="s">
        <v>94</v>
      </c>
      <c r="K73" s="45">
        <f t="shared" si="2"/>
        <v>347.13689999999997</v>
      </c>
      <c r="L73" t="s">
        <v>108</v>
      </c>
      <c r="M73" s="47" t="s">
        <v>930</v>
      </c>
      <c r="O73" s="47" t="s">
        <v>133</v>
      </c>
      <c r="P73" s="45">
        <f t="shared" si="3"/>
        <v>347.13689999999997</v>
      </c>
      <c r="Q73" s="43">
        <v>45831</v>
      </c>
      <c r="S73">
        <v>40700</v>
      </c>
      <c r="T73" t="s">
        <v>911</v>
      </c>
    </row>
    <row r="74" spans="1:20" x14ac:dyDescent="0.25">
      <c r="A74" s="38" t="str">
        <f>+VLOOKUP(O74,'Selectable Table'!$D$2:$E$1048576,2,0)</f>
        <v>MERCK</v>
      </c>
      <c r="B74" s="46">
        <v>30748</v>
      </c>
      <c r="C74" t="s">
        <v>933</v>
      </c>
      <c r="D74" t="s">
        <v>145</v>
      </c>
      <c r="E74">
        <v>2025</v>
      </c>
      <c r="F74">
        <v>6</v>
      </c>
      <c r="G74" s="44" t="e">
        <f>+VLOOKUP(H74,Chi!#REF!,3,0)</f>
        <v>#REF!</v>
      </c>
      <c r="H74" t="s">
        <v>118</v>
      </c>
      <c r="I74" s="45">
        <v>196.31040000000002</v>
      </c>
      <c r="J74" t="s">
        <v>94</v>
      </c>
      <c r="K74" s="45">
        <f t="shared" si="2"/>
        <v>196.31040000000002</v>
      </c>
      <c r="L74" t="s">
        <v>108</v>
      </c>
      <c r="M74" s="47" t="s">
        <v>930</v>
      </c>
      <c r="O74" s="47" t="s">
        <v>133</v>
      </c>
      <c r="P74" s="45">
        <f t="shared" si="3"/>
        <v>196.31040000000002</v>
      </c>
      <c r="Q74" s="43">
        <v>45831</v>
      </c>
      <c r="S74">
        <v>40700</v>
      </c>
      <c r="T74" t="s">
        <v>911</v>
      </c>
    </row>
    <row r="75" spans="1:20" x14ac:dyDescent="0.25">
      <c r="A75" s="38" t="str">
        <f>+VLOOKUP(O75,'Selectable Table'!$D$2:$E$1048576,2,0)</f>
        <v>MERCK</v>
      </c>
      <c r="B75" s="46">
        <v>30748</v>
      </c>
      <c r="C75" t="s">
        <v>933</v>
      </c>
      <c r="D75" t="s">
        <v>145</v>
      </c>
      <c r="E75">
        <v>2025</v>
      </c>
      <c r="F75">
        <v>6</v>
      </c>
      <c r="G75" s="44" t="e">
        <f>+VLOOKUP(H75,Chi!#REF!,3,0)</f>
        <v>#REF!</v>
      </c>
      <c r="H75" t="s">
        <v>120</v>
      </c>
      <c r="I75" s="45">
        <v>490.77600000000001</v>
      </c>
      <c r="J75" t="s">
        <v>94</v>
      </c>
      <c r="K75" s="45">
        <f t="shared" si="2"/>
        <v>490.77600000000001</v>
      </c>
      <c r="L75" t="s">
        <v>108</v>
      </c>
      <c r="M75" s="47" t="s">
        <v>930</v>
      </c>
      <c r="O75" s="47" t="s">
        <v>133</v>
      </c>
      <c r="P75" s="45">
        <f t="shared" si="3"/>
        <v>490.77600000000001</v>
      </c>
      <c r="Q75" s="43">
        <v>45831</v>
      </c>
      <c r="S75">
        <v>40700</v>
      </c>
      <c r="T75" t="s">
        <v>911</v>
      </c>
    </row>
    <row r="76" spans="1:20" x14ac:dyDescent="0.25">
      <c r="A76" s="38" t="str">
        <f>+VLOOKUP(O76,'Selectable Table'!$D$2:$E$1048576,2,0)</f>
        <v>MERCK</v>
      </c>
      <c r="B76" s="46">
        <v>30748</v>
      </c>
      <c r="C76" t="s">
        <v>933</v>
      </c>
      <c r="D76" t="s">
        <v>145</v>
      </c>
      <c r="E76">
        <v>2025</v>
      </c>
      <c r="F76">
        <v>6</v>
      </c>
      <c r="G76" s="44" t="e">
        <f>+VLOOKUP(H76,Chi!#REF!,3,0)</f>
        <v>#REF!</v>
      </c>
      <c r="H76" t="s">
        <v>121</v>
      </c>
      <c r="I76" s="45">
        <v>280.4538</v>
      </c>
      <c r="J76" t="s">
        <v>94</v>
      </c>
      <c r="K76" s="45">
        <f t="shared" si="2"/>
        <v>280.4538</v>
      </c>
      <c r="L76" t="s">
        <v>108</v>
      </c>
      <c r="M76" s="47" t="s">
        <v>930</v>
      </c>
      <c r="O76" s="47" t="s">
        <v>133</v>
      </c>
      <c r="P76" s="45">
        <f t="shared" si="3"/>
        <v>280.4538</v>
      </c>
      <c r="Q76" s="43">
        <v>45831</v>
      </c>
      <c r="S76">
        <v>40700</v>
      </c>
      <c r="T76" t="s">
        <v>911</v>
      </c>
    </row>
    <row r="77" spans="1:20" x14ac:dyDescent="0.25">
      <c r="A77" s="38" t="str">
        <f>+VLOOKUP(O77,'Selectable Table'!$D$2:$E$1048576,2,0)</f>
        <v>MERCK</v>
      </c>
      <c r="B77" s="46">
        <v>30748</v>
      </c>
      <c r="C77" t="s">
        <v>933</v>
      </c>
      <c r="D77" t="s">
        <v>145</v>
      </c>
      <c r="E77">
        <v>2025</v>
      </c>
      <c r="F77">
        <v>6</v>
      </c>
      <c r="G77" s="44" t="e">
        <f>+VLOOKUP(H77,Chi!#REF!,3,0)</f>
        <v>#REF!</v>
      </c>
      <c r="H77" t="s">
        <v>111</v>
      </c>
      <c r="I77" s="45">
        <v>1041.4106999999999</v>
      </c>
      <c r="J77" t="s">
        <v>94</v>
      </c>
      <c r="K77" s="45">
        <f t="shared" si="2"/>
        <v>1041.4106999999999</v>
      </c>
      <c r="L77" t="s">
        <v>108</v>
      </c>
      <c r="M77" s="47" t="s">
        <v>930</v>
      </c>
      <c r="O77" s="47" t="s">
        <v>133</v>
      </c>
      <c r="P77" s="45">
        <f t="shared" si="3"/>
        <v>1041.4106999999999</v>
      </c>
      <c r="Q77" s="43">
        <v>45831</v>
      </c>
      <c r="S77">
        <v>40700</v>
      </c>
      <c r="T77" t="s">
        <v>911</v>
      </c>
    </row>
    <row r="78" spans="1:20" x14ac:dyDescent="0.25">
      <c r="A78" s="38" t="str">
        <f>+VLOOKUP(O78,'Selectable Table'!$D$2:$E$1048576,2,0)</f>
        <v>MERCK</v>
      </c>
      <c r="B78" s="46">
        <v>30749</v>
      </c>
      <c r="C78" t="s">
        <v>934</v>
      </c>
      <c r="D78" t="s">
        <v>146</v>
      </c>
      <c r="E78">
        <v>2025</v>
      </c>
      <c r="F78">
        <v>6</v>
      </c>
      <c r="G78" s="44" t="e">
        <f>+VLOOKUP(H78,Chi!#REF!,3,0)</f>
        <v>#REF!</v>
      </c>
      <c r="H78" t="s">
        <v>125</v>
      </c>
      <c r="I78" s="45">
        <v>712.55690000000004</v>
      </c>
      <c r="J78" t="s">
        <v>94</v>
      </c>
      <c r="K78" s="45">
        <f t="shared" si="2"/>
        <v>712.55690000000004</v>
      </c>
      <c r="L78" t="s">
        <v>108</v>
      </c>
      <c r="M78" s="47" t="s">
        <v>928</v>
      </c>
      <c r="O78" s="47" t="s">
        <v>133</v>
      </c>
      <c r="P78" s="45">
        <f t="shared" si="3"/>
        <v>712.55690000000004</v>
      </c>
      <c r="Q78" s="43">
        <v>45831</v>
      </c>
      <c r="S78">
        <v>40700</v>
      </c>
      <c r="T78" t="s">
        <v>911</v>
      </c>
    </row>
    <row r="79" spans="1:20" x14ac:dyDescent="0.25">
      <c r="A79" s="38" t="str">
        <f>+VLOOKUP(O79,'Selectable Table'!$D$2:$E$1048576,2,0)</f>
        <v>MERCK</v>
      </c>
      <c r="B79" s="46">
        <v>30749</v>
      </c>
      <c r="C79" t="s">
        <v>934</v>
      </c>
      <c r="D79" t="s">
        <v>146</v>
      </c>
      <c r="E79">
        <v>2025</v>
      </c>
      <c r="F79">
        <v>6</v>
      </c>
      <c r="G79" s="44" t="e">
        <f>+VLOOKUP(H79,Chi!#REF!,3,0)</f>
        <v>#REF!</v>
      </c>
      <c r="H79" t="s">
        <v>109</v>
      </c>
      <c r="I79" s="45">
        <v>694.27379999999994</v>
      </c>
      <c r="J79" t="s">
        <v>94</v>
      </c>
      <c r="K79" s="45">
        <f t="shared" si="2"/>
        <v>694.27379999999994</v>
      </c>
      <c r="L79" t="s">
        <v>108</v>
      </c>
      <c r="M79" s="47" t="s">
        <v>928</v>
      </c>
      <c r="O79" s="47" t="s">
        <v>133</v>
      </c>
      <c r="P79" s="45">
        <f t="shared" si="3"/>
        <v>694.27379999999994</v>
      </c>
      <c r="Q79" s="43">
        <v>45831</v>
      </c>
      <c r="S79">
        <v>40700</v>
      </c>
      <c r="T79" t="s">
        <v>911</v>
      </c>
    </row>
    <row r="80" spans="1:20" x14ac:dyDescent="0.25">
      <c r="A80" s="38" t="str">
        <f>+VLOOKUP(O80,'Selectable Table'!$D$2:$E$1048576,2,0)</f>
        <v>MERCK</v>
      </c>
      <c r="B80" s="46">
        <v>30749</v>
      </c>
      <c r="C80" t="s">
        <v>934</v>
      </c>
      <c r="D80" t="s">
        <v>146</v>
      </c>
      <c r="E80">
        <v>2025</v>
      </c>
      <c r="F80">
        <v>6</v>
      </c>
      <c r="G80" s="44" t="e">
        <f>+VLOOKUP(H80,Chi!#REF!,3,0)</f>
        <v>#REF!</v>
      </c>
      <c r="H80" t="s">
        <v>120</v>
      </c>
      <c r="I80" s="45">
        <v>163.59199999999998</v>
      </c>
      <c r="J80" t="s">
        <v>94</v>
      </c>
      <c r="K80" s="45">
        <f t="shared" si="2"/>
        <v>163.59199999999998</v>
      </c>
      <c r="L80" t="s">
        <v>108</v>
      </c>
      <c r="M80" s="47" t="s">
        <v>928</v>
      </c>
      <c r="O80" s="47" t="s">
        <v>133</v>
      </c>
      <c r="P80" s="45">
        <f t="shared" si="3"/>
        <v>163.59199999999998</v>
      </c>
      <c r="Q80" s="43">
        <v>45831</v>
      </c>
      <c r="S80">
        <v>40700</v>
      </c>
      <c r="T80" t="s">
        <v>911</v>
      </c>
    </row>
    <row r="81" spans="1:20" x14ac:dyDescent="0.25">
      <c r="A81" s="38" t="str">
        <f>+VLOOKUP(O81,'Selectable Table'!$D$2:$E$1048576,2,0)</f>
        <v>MERCK</v>
      </c>
      <c r="B81" s="46">
        <v>30749</v>
      </c>
      <c r="C81" t="s">
        <v>934</v>
      </c>
      <c r="D81" t="s">
        <v>146</v>
      </c>
      <c r="E81">
        <v>2025</v>
      </c>
      <c r="F81">
        <v>6</v>
      </c>
      <c r="G81" s="44" t="e">
        <f>+VLOOKUP(H81,Chi!#REF!,3,0)</f>
        <v>#REF!</v>
      </c>
      <c r="H81" t="s">
        <v>144</v>
      </c>
      <c r="I81" s="45">
        <v>122.70609999999999</v>
      </c>
      <c r="J81" t="s">
        <v>94</v>
      </c>
      <c r="K81" s="45">
        <f t="shared" si="2"/>
        <v>122.70609999999999</v>
      </c>
      <c r="L81" t="s">
        <v>108</v>
      </c>
      <c r="M81" s="47" t="s">
        <v>928</v>
      </c>
      <c r="O81" s="47" t="s">
        <v>133</v>
      </c>
      <c r="P81" s="45">
        <f t="shared" si="3"/>
        <v>122.70609999999999</v>
      </c>
      <c r="Q81" s="43">
        <v>45831</v>
      </c>
      <c r="S81">
        <v>40700</v>
      </c>
      <c r="T81" t="s">
        <v>911</v>
      </c>
    </row>
    <row r="82" spans="1:20" x14ac:dyDescent="0.25">
      <c r="A82" s="38" t="str">
        <f>+VLOOKUP(O82,'Selectable Table'!$D$2:$E$1048576,2,0)</f>
        <v>MERCK</v>
      </c>
      <c r="B82" s="46">
        <v>30749</v>
      </c>
      <c r="C82" t="s">
        <v>934</v>
      </c>
      <c r="D82" t="s">
        <v>146</v>
      </c>
      <c r="E82">
        <v>2025</v>
      </c>
      <c r="F82">
        <v>6</v>
      </c>
      <c r="G82" s="44" t="e">
        <f>+VLOOKUP(H82,Chi!#REF!,3,0)</f>
        <v>#REF!</v>
      </c>
      <c r="H82" t="s">
        <v>139</v>
      </c>
      <c r="I82" s="45">
        <v>115.7123</v>
      </c>
      <c r="J82" t="s">
        <v>94</v>
      </c>
      <c r="K82" s="45">
        <f t="shared" si="2"/>
        <v>115.7123</v>
      </c>
      <c r="L82" t="s">
        <v>108</v>
      </c>
      <c r="M82" s="47" t="s">
        <v>928</v>
      </c>
      <c r="O82" s="47" t="s">
        <v>133</v>
      </c>
      <c r="P82" s="45">
        <f t="shared" si="3"/>
        <v>115.7123</v>
      </c>
      <c r="Q82" s="43">
        <v>45831</v>
      </c>
      <c r="S82">
        <v>40700</v>
      </c>
      <c r="T82" t="s">
        <v>911</v>
      </c>
    </row>
    <row r="83" spans="1:20" x14ac:dyDescent="0.25">
      <c r="A83" s="38" t="str">
        <f>+VLOOKUP(O83,'Selectable Table'!$D$2:$E$1048576,2,0)</f>
        <v>MERCK</v>
      </c>
      <c r="B83" s="46">
        <v>30749</v>
      </c>
      <c r="C83" t="s">
        <v>934</v>
      </c>
      <c r="D83" t="s">
        <v>146</v>
      </c>
      <c r="E83">
        <v>2025</v>
      </c>
      <c r="F83">
        <v>6</v>
      </c>
      <c r="G83" s="44" t="e">
        <f>+VLOOKUP(H83,Chi!#REF!,3,0)</f>
        <v>#REF!</v>
      </c>
      <c r="H83" t="s">
        <v>111</v>
      </c>
      <c r="I83" s="45">
        <v>1272.8353000000002</v>
      </c>
      <c r="J83" t="s">
        <v>94</v>
      </c>
      <c r="K83" s="45">
        <f t="shared" si="2"/>
        <v>1272.8353000000002</v>
      </c>
      <c r="L83" t="s">
        <v>108</v>
      </c>
      <c r="M83" s="47" t="s">
        <v>928</v>
      </c>
      <c r="O83" s="47" t="s">
        <v>133</v>
      </c>
      <c r="P83" s="45">
        <f t="shared" si="3"/>
        <v>1272.8353000000002</v>
      </c>
      <c r="Q83" s="43">
        <v>45831</v>
      </c>
      <c r="S83">
        <v>40700</v>
      </c>
      <c r="T83" t="s">
        <v>911</v>
      </c>
    </row>
    <row r="84" spans="1:20" x14ac:dyDescent="0.25">
      <c r="A84" s="38" t="str">
        <f>+VLOOKUP(O84,'Selectable Table'!$D$2:$E$1048576,2,0)</f>
        <v>MERCK</v>
      </c>
      <c r="B84" s="46">
        <v>30750</v>
      </c>
      <c r="C84" t="s">
        <v>926</v>
      </c>
      <c r="D84" t="s">
        <v>147</v>
      </c>
      <c r="E84">
        <v>2025</v>
      </c>
      <c r="F84">
        <v>6</v>
      </c>
      <c r="G84" s="44" t="e">
        <f>+VLOOKUP(H84,Chi!#REF!,3,0)</f>
        <v>#REF!</v>
      </c>
      <c r="H84" t="s">
        <v>109</v>
      </c>
      <c r="I84" s="45">
        <v>462.8492</v>
      </c>
      <c r="J84" t="s">
        <v>94</v>
      </c>
      <c r="K84" s="45">
        <f t="shared" si="2"/>
        <v>462.8492</v>
      </c>
      <c r="L84" t="s">
        <v>108</v>
      </c>
      <c r="M84" s="47" t="s">
        <v>925</v>
      </c>
      <c r="O84" s="47" t="s">
        <v>133</v>
      </c>
      <c r="P84" s="45">
        <f t="shared" si="3"/>
        <v>462.8492</v>
      </c>
      <c r="Q84" s="43">
        <v>45831</v>
      </c>
      <c r="S84">
        <v>40700</v>
      </c>
      <c r="T84" t="s">
        <v>911</v>
      </c>
    </row>
    <row r="85" spans="1:20" x14ac:dyDescent="0.25">
      <c r="A85" s="38" t="str">
        <f>+VLOOKUP(O85,'Selectable Table'!$D$2:$E$1048576,2,0)</f>
        <v>MERCK</v>
      </c>
      <c r="B85" s="46">
        <v>30750</v>
      </c>
      <c r="C85" t="s">
        <v>926</v>
      </c>
      <c r="D85" t="s">
        <v>147</v>
      </c>
      <c r="E85">
        <v>2025</v>
      </c>
      <c r="F85">
        <v>6</v>
      </c>
      <c r="G85" s="44" t="e">
        <f>+VLOOKUP(H85,Chi!#REF!,3,0)</f>
        <v>#REF!</v>
      </c>
      <c r="H85" t="s">
        <v>139</v>
      </c>
      <c r="I85" s="45">
        <v>115.7123</v>
      </c>
      <c r="J85" t="s">
        <v>94</v>
      </c>
      <c r="K85" s="45">
        <f t="shared" si="2"/>
        <v>115.7123</v>
      </c>
      <c r="L85" t="s">
        <v>108</v>
      </c>
      <c r="M85" s="47" t="s">
        <v>925</v>
      </c>
      <c r="O85" s="47" t="s">
        <v>133</v>
      </c>
      <c r="P85" s="45">
        <f t="shared" si="3"/>
        <v>115.7123</v>
      </c>
      <c r="Q85" s="43">
        <v>45831</v>
      </c>
      <c r="S85">
        <v>40700</v>
      </c>
      <c r="T85" t="s">
        <v>911</v>
      </c>
    </row>
    <row r="86" spans="1:20" x14ac:dyDescent="0.25">
      <c r="A86" s="38" t="str">
        <f>+VLOOKUP(O86,'Selectable Table'!$D$2:$E$1048576,2,0)</f>
        <v>MERCK</v>
      </c>
      <c r="B86" s="46">
        <v>30750</v>
      </c>
      <c r="C86" t="s">
        <v>926</v>
      </c>
      <c r="D86" t="s">
        <v>147</v>
      </c>
      <c r="E86">
        <v>2025</v>
      </c>
      <c r="F86">
        <v>6</v>
      </c>
      <c r="G86" s="44" t="e">
        <f>+VLOOKUP(H86,Chi!#REF!,3,0)</f>
        <v>#REF!</v>
      </c>
      <c r="H86" t="s">
        <v>111</v>
      </c>
      <c r="I86" s="45">
        <v>347.13689999999997</v>
      </c>
      <c r="J86" t="s">
        <v>94</v>
      </c>
      <c r="K86" s="45">
        <f t="shared" si="2"/>
        <v>347.13689999999997</v>
      </c>
      <c r="L86" t="s">
        <v>108</v>
      </c>
      <c r="M86" s="47" t="s">
        <v>925</v>
      </c>
      <c r="O86" s="47" t="s">
        <v>133</v>
      </c>
      <c r="P86" s="45">
        <f t="shared" si="3"/>
        <v>347.13689999999997</v>
      </c>
      <c r="Q86" s="43">
        <v>45831</v>
      </c>
      <c r="S86">
        <v>40700</v>
      </c>
      <c r="T86" t="s">
        <v>911</v>
      </c>
    </row>
    <row r="87" spans="1:20" x14ac:dyDescent="0.25">
      <c r="A87" s="38" t="str">
        <f>+VLOOKUP(O87,'Selectable Table'!$D$2:$E$1048576,2,0)</f>
        <v>MERCK</v>
      </c>
      <c r="B87" s="46">
        <v>30751</v>
      </c>
      <c r="C87" t="s">
        <v>935</v>
      </c>
      <c r="D87" t="s">
        <v>936</v>
      </c>
      <c r="E87">
        <v>2025</v>
      </c>
      <c r="F87">
        <v>6</v>
      </c>
      <c r="G87" s="44" t="e">
        <f>+VLOOKUP(H87,Chi!#REF!,3,0)</f>
        <v>#REF!</v>
      </c>
      <c r="H87" t="s">
        <v>109</v>
      </c>
      <c r="I87" s="45">
        <v>809.98609999999996</v>
      </c>
      <c r="J87" t="s">
        <v>94</v>
      </c>
      <c r="K87" s="45">
        <f t="shared" si="2"/>
        <v>809.98609999999996</v>
      </c>
      <c r="L87" t="s">
        <v>108</v>
      </c>
      <c r="M87" s="47" t="s">
        <v>930</v>
      </c>
      <c r="O87" s="47" t="s">
        <v>133</v>
      </c>
      <c r="P87" s="45">
        <f t="shared" si="3"/>
        <v>809.98609999999996</v>
      </c>
      <c r="Q87" s="43">
        <v>45831</v>
      </c>
      <c r="S87">
        <v>40700</v>
      </c>
      <c r="T87" t="s">
        <v>911</v>
      </c>
    </row>
    <row r="88" spans="1:20" x14ac:dyDescent="0.25">
      <c r="A88" s="38" t="str">
        <f>+VLOOKUP(O88,'Selectable Table'!$D$2:$E$1048576,2,0)</f>
        <v>MERCK</v>
      </c>
      <c r="B88" s="46">
        <v>30751</v>
      </c>
      <c r="C88" t="s">
        <v>935</v>
      </c>
      <c r="D88" t="s">
        <v>936</v>
      </c>
      <c r="E88">
        <v>2025</v>
      </c>
      <c r="F88">
        <v>6</v>
      </c>
      <c r="G88" s="44" t="e">
        <f>+VLOOKUP(H88,Chi!#REF!,3,0)</f>
        <v>#REF!</v>
      </c>
      <c r="H88" t="s">
        <v>139</v>
      </c>
      <c r="I88" s="45">
        <v>115.7123</v>
      </c>
      <c r="J88" t="s">
        <v>94</v>
      </c>
      <c r="K88" s="45">
        <f t="shared" si="2"/>
        <v>115.7123</v>
      </c>
      <c r="L88" t="s">
        <v>108</v>
      </c>
      <c r="M88" s="47" t="s">
        <v>930</v>
      </c>
      <c r="O88" s="47" t="s">
        <v>133</v>
      </c>
      <c r="P88" s="45">
        <f t="shared" si="3"/>
        <v>115.7123</v>
      </c>
      <c r="Q88" s="43">
        <v>45831</v>
      </c>
      <c r="S88">
        <v>40700</v>
      </c>
      <c r="T88" t="s">
        <v>911</v>
      </c>
    </row>
    <row r="89" spans="1:20" x14ac:dyDescent="0.25">
      <c r="A89" s="38" t="str">
        <f>+VLOOKUP(O89,'Selectable Table'!$D$2:$E$1048576,2,0)</f>
        <v>MERCK</v>
      </c>
      <c r="B89" s="46">
        <v>30751</v>
      </c>
      <c r="C89" t="s">
        <v>935</v>
      </c>
      <c r="D89" t="s">
        <v>936</v>
      </c>
      <c r="E89">
        <v>2025</v>
      </c>
      <c r="F89">
        <v>6</v>
      </c>
      <c r="G89" s="44" t="e">
        <f>+VLOOKUP(H89,Chi!#REF!,3,0)</f>
        <v>#REF!</v>
      </c>
      <c r="H89" t="s">
        <v>111</v>
      </c>
      <c r="I89" s="45">
        <v>462.8492</v>
      </c>
      <c r="J89" t="s">
        <v>94</v>
      </c>
      <c r="K89" s="45">
        <f t="shared" si="2"/>
        <v>462.8492</v>
      </c>
      <c r="L89" t="s">
        <v>108</v>
      </c>
      <c r="M89" s="47" t="s">
        <v>930</v>
      </c>
      <c r="O89" s="47" t="s">
        <v>133</v>
      </c>
      <c r="P89" s="45">
        <f t="shared" si="3"/>
        <v>462.8492</v>
      </c>
      <c r="Q89" s="43">
        <v>45831</v>
      </c>
      <c r="S89">
        <v>40700</v>
      </c>
      <c r="T89" t="s">
        <v>911</v>
      </c>
    </row>
    <row r="90" spans="1:20" x14ac:dyDescent="0.25">
      <c r="A90" s="38" t="str">
        <f>+VLOOKUP(O90,'Selectable Table'!$D$2:$E$1048576,2,0)</f>
        <v>MERCK</v>
      </c>
      <c r="B90" s="46">
        <v>30752</v>
      </c>
      <c r="C90" t="s">
        <v>929</v>
      </c>
      <c r="D90" t="s">
        <v>148</v>
      </c>
      <c r="E90">
        <v>2025</v>
      </c>
      <c r="F90">
        <v>6</v>
      </c>
      <c r="G90" s="44" t="e">
        <f>+VLOOKUP(H90,Chi!#REF!,3,0)</f>
        <v>#REF!</v>
      </c>
      <c r="H90" t="s">
        <v>125</v>
      </c>
      <c r="I90" s="45">
        <v>985.53290000000004</v>
      </c>
      <c r="J90" t="s">
        <v>94</v>
      </c>
      <c r="K90" s="45">
        <f t="shared" si="2"/>
        <v>985.53290000000004</v>
      </c>
      <c r="L90" t="s">
        <v>108</v>
      </c>
      <c r="M90" s="47" t="s">
        <v>930</v>
      </c>
      <c r="O90" s="47" t="s">
        <v>133</v>
      </c>
      <c r="P90" s="45">
        <f t="shared" si="3"/>
        <v>985.53290000000004</v>
      </c>
      <c r="Q90" s="43">
        <v>45831</v>
      </c>
      <c r="S90">
        <v>40700</v>
      </c>
      <c r="T90" t="s">
        <v>911</v>
      </c>
    </row>
    <row r="91" spans="1:20" x14ac:dyDescent="0.25">
      <c r="A91" s="38" t="str">
        <f>+VLOOKUP(O91,'Selectable Table'!$D$2:$E$1048576,2,0)</f>
        <v>MERCK</v>
      </c>
      <c r="B91" s="46">
        <v>30752</v>
      </c>
      <c r="C91" t="s">
        <v>929</v>
      </c>
      <c r="D91" t="s">
        <v>148</v>
      </c>
      <c r="E91">
        <v>2025</v>
      </c>
      <c r="F91">
        <v>6</v>
      </c>
      <c r="G91" s="44" t="e">
        <f>+VLOOKUP(H91,Chi!#REF!,3,0)</f>
        <v>#REF!</v>
      </c>
      <c r="H91" t="s">
        <v>109</v>
      </c>
      <c r="I91" s="45">
        <v>231.4246</v>
      </c>
      <c r="J91" t="s">
        <v>94</v>
      </c>
      <c r="K91" s="45">
        <f t="shared" si="2"/>
        <v>231.4246</v>
      </c>
      <c r="L91" t="s">
        <v>108</v>
      </c>
      <c r="M91" s="47" t="s">
        <v>930</v>
      </c>
      <c r="O91" s="47" t="s">
        <v>133</v>
      </c>
      <c r="P91" s="45">
        <f t="shared" si="3"/>
        <v>231.4246</v>
      </c>
      <c r="Q91" s="43">
        <v>45831</v>
      </c>
      <c r="S91">
        <v>40700</v>
      </c>
      <c r="T91" t="s">
        <v>911</v>
      </c>
    </row>
    <row r="92" spans="1:20" x14ac:dyDescent="0.25">
      <c r="A92" s="38" t="str">
        <f>+VLOOKUP(O92,'Selectable Table'!$D$2:$E$1048576,2,0)</f>
        <v>MERCK</v>
      </c>
      <c r="B92" s="46">
        <v>30752</v>
      </c>
      <c r="C92" t="s">
        <v>929</v>
      </c>
      <c r="D92" t="s">
        <v>148</v>
      </c>
      <c r="E92">
        <v>2025</v>
      </c>
      <c r="F92">
        <v>6</v>
      </c>
      <c r="G92" s="44" t="e">
        <f>+VLOOKUP(H92,Chi!#REF!,3,0)</f>
        <v>#REF!</v>
      </c>
      <c r="H92" t="s">
        <v>118</v>
      </c>
      <c r="I92" s="45">
        <v>65.436800000000005</v>
      </c>
      <c r="J92" t="s">
        <v>94</v>
      </c>
      <c r="K92" s="45">
        <f t="shared" si="2"/>
        <v>65.436800000000005</v>
      </c>
      <c r="L92" t="s">
        <v>108</v>
      </c>
      <c r="M92" s="47" t="s">
        <v>930</v>
      </c>
      <c r="O92" s="47" t="s">
        <v>133</v>
      </c>
      <c r="P92" s="45">
        <f t="shared" si="3"/>
        <v>65.436800000000005</v>
      </c>
      <c r="Q92" s="43">
        <v>45831</v>
      </c>
      <c r="S92">
        <v>40700</v>
      </c>
      <c r="T92" t="s">
        <v>911</v>
      </c>
    </row>
    <row r="93" spans="1:20" x14ac:dyDescent="0.25">
      <c r="A93" s="38" t="str">
        <f>+VLOOKUP(O93,'Selectable Table'!$D$2:$E$1048576,2,0)</f>
        <v>MERCK</v>
      </c>
      <c r="B93" s="46">
        <v>30752</v>
      </c>
      <c r="C93" t="s">
        <v>929</v>
      </c>
      <c r="D93" t="s">
        <v>148</v>
      </c>
      <c r="E93">
        <v>2025</v>
      </c>
      <c r="F93">
        <v>6</v>
      </c>
      <c r="G93" s="44" t="e">
        <f>+VLOOKUP(H93,Chi!#REF!,3,0)</f>
        <v>#REF!</v>
      </c>
      <c r="H93" t="s">
        <v>120</v>
      </c>
      <c r="I93" s="45">
        <v>163.59199999999998</v>
      </c>
      <c r="J93" t="s">
        <v>94</v>
      </c>
      <c r="K93" s="45">
        <f t="shared" si="2"/>
        <v>163.59199999999998</v>
      </c>
      <c r="L93" t="s">
        <v>108</v>
      </c>
      <c r="M93" s="47" t="s">
        <v>930</v>
      </c>
      <c r="O93" s="47" t="s">
        <v>133</v>
      </c>
      <c r="P93" s="45">
        <f t="shared" si="3"/>
        <v>163.59199999999998</v>
      </c>
      <c r="Q93" s="43">
        <v>45831</v>
      </c>
      <c r="S93">
        <v>40700</v>
      </c>
      <c r="T93" t="s">
        <v>911</v>
      </c>
    </row>
    <row r="94" spans="1:20" x14ac:dyDescent="0.25">
      <c r="A94" s="38" t="str">
        <f>+VLOOKUP(O94,'Selectable Table'!$D$2:$E$1048576,2,0)</f>
        <v>MERCK</v>
      </c>
      <c r="B94" s="46">
        <v>30752</v>
      </c>
      <c r="C94" t="s">
        <v>929</v>
      </c>
      <c r="D94" t="s">
        <v>148</v>
      </c>
      <c r="E94">
        <v>2025</v>
      </c>
      <c r="F94">
        <v>6</v>
      </c>
      <c r="G94" s="44" t="e">
        <f>+VLOOKUP(H94,Chi!#REF!,3,0)</f>
        <v>#REF!</v>
      </c>
      <c r="H94" t="s">
        <v>111</v>
      </c>
      <c r="I94" s="45">
        <v>925.69839999999999</v>
      </c>
      <c r="J94" t="s">
        <v>94</v>
      </c>
      <c r="K94" s="45">
        <f t="shared" si="2"/>
        <v>925.69839999999999</v>
      </c>
      <c r="L94" t="s">
        <v>108</v>
      </c>
      <c r="M94" s="47" t="s">
        <v>930</v>
      </c>
      <c r="O94" s="47" t="s">
        <v>133</v>
      </c>
      <c r="P94" s="45">
        <f t="shared" si="3"/>
        <v>925.69839999999999</v>
      </c>
      <c r="Q94" s="43">
        <v>45831</v>
      </c>
      <c r="S94">
        <v>40700</v>
      </c>
      <c r="T94" t="s">
        <v>911</v>
      </c>
    </row>
    <row r="95" spans="1:20" x14ac:dyDescent="0.25">
      <c r="A95" s="38" t="str">
        <f>+VLOOKUP(O95,'Selectable Table'!$D$2:$E$1048576,2,0)</f>
        <v>MERCK</v>
      </c>
      <c r="B95" s="46">
        <v>30753</v>
      </c>
      <c r="C95" t="s">
        <v>937</v>
      </c>
      <c r="D95" t="s">
        <v>244</v>
      </c>
      <c r="E95">
        <v>2025</v>
      </c>
      <c r="F95">
        <v>6</v>
      </c>
      <c r="G95" s="44" t="e">
        <f>+VLOOKUP(H95,Chi!#REF!,3,0)</f>
        <v>#REF!</v>
      </c>
      <c r="H95" t="s">
        <v>109</v>
      </c>
      <c r="I95" s="45">
        <v>115.7123</v>
      </c>
      <c r="J95" t="s">
        <v>94</v>
      </c>
      <c r="K95" s="45">
        <f t="shared" si="2"/>
        <v>115.7123</v>
      </c>
      <c r="L95" t="s">
        <v>108</v>
      </c>
      <c r="M95" s="47" t="s">
        <v>930</v>
      </c>
      <c r="O95" s="47" t="s">
        <v>133</v>
      </c>
      <c r="P95" s="45">
        <f t="shared" si="3"/>
        <v>115.7123</v>
      </c>
      <c r="Q95" s="43">
        <v>45831</v>
      </c>
      <c r="S95">
        <v>40700</v>
      </c>
      <c r="T95" t="s">
        <v>911</v>
      </c>
    </row>
    <row r="96" spans="1:20" x14ac:dyDescent="0.25">
      <c r="A96" s="38" t="str">
        <f>+VLOOKUP(O96,'Selectable Table'!$D$2:$E$1048576,2,0)</f>
        <v>MERCK</v>
      </c>
      <c r="B96" s="46">
        <v>30753</v>
      </c>
      <c r="C96" t="s">
        <v>937</v>
      </c>
      <c r="D96" t="s">
        <v>244</v>
      </c>
      <c r="E96">
        <v>2025</v>
      </c>
      <c r="F96">
        <v>6</v>
      </c>
      <c r="G96" s="44" t="e">
        <f>+VLOOKUP(H96,Chi!#REF!,3,0)</f>
        <v>#REF!</v>
      </c>
      <c r="H96" t="s">
        <v>121</v>
      </c>
      <c r="I96" s="45">
        <v>140.2269</v>
      </c>
      <c r="J96" t="s">
        <v>94</v>
      </c>
      <c r="K96" s="45">
        <f t="shared" si="2"/>
        <v>140.2269</v>
      </c>
      <c r="L96" t="s">
        <v>108</v>
      </c>
      <c r="M96" s="47" t="s">
        <v>930</v>
      </c>
      <c r="O96" s="47" t="s">
        <v>133</v>
      </c>
      <c r="P96" s="45">
        <f t="shared" si="3"/>
        <v>140.2269</v>
      </c>
      <c r="Q96" s="43">
        <v>45831</v>
      </c>
      <c r="S96">
        <v>40700</v>
      </c>
      <c r="T96" t="s">
        <v>911</v>
      </c>
    </row>
    <row r="97" spans="1:20" x14ac:dyDescent="0.25">
      <c r="A97" s="38" t="str">
        <f>+VLOOKUP(O97,'Selectable Table'!$D$2:$E$1048576,2,0)</f>
        <v>MERCK</v>
      </c>
      <c r="B97" s="46">
        <v>30753</v>
      </c>
      <c r="C97" t="s">
        <v>937</v>
      </c>
      <c r="D97" t="s">
        <v>244</v>
      </c>
      <c r="E97">
        <v>2025</v>
      </c>
      <c r="F97">
        <v>6</v>
      </c>
      <c r="G97" s="44" t="e">
        <f>+VLOOKUP(H97,Chi!#REF!,3,0)</f>
        <v>#REF!</v>
      </c>
      <c r="H97" t="s">
        <v>111</v>
      </c>
      <c r="I97" s="45">
        <v>462.8492</v>
      </c>
      <c r="J97" t="s">
        <v>94</v>
      </c>
      <c r="K97" s="45">
        <f t="shared" si="2"/>
        <v>462.8492</v>
      </c>
      <c r="L97" t="s">
        <v>108</v>
      </c>
      <c r="M97" s="47" t="s">
        <v>930</v>
      </c>
      <c r="O97" s="47" t="s">
        <v>133</v>
      </c>
      <c r="P97" s="45">
        <f t="shared" si="3"/>
        <v>462.8492</v>
      </c>
      <c r="Q97" s="43">
        <v>45831</v>
      </c>
      <c r="S97">
        <v>40700</v>
      </c>
      <c r="T97" t="s">
        <v>911</v>
      </c>
    </row>
    <row r="98" spans="1:20" x14ac:dyDescent="0.25">
      <c r="A98" s="38" t="str">
        <f>+VLOOKUP(O98,'Selectable Table'!$D$2:$E$1048576,2,0)</f>
        <v>MERCK</v>
      </c>
      <c r="B98" s="46">
        <v>30754</v>
      </c>
      <c r="C98" t="s">
        <v>927</v>
      </c>
      <c r="D98" t="s">
        <v>938</v>
      </c>
      <c r="E98">
        <v>2025</v>
      </c>
      <c r="F98">
        <v>6</v>
      </c>
      <c r="G98" s="44" t="e">
        <f>+VLOOKUP(H98,Chi!#REF!,3,0)</f>
        <v>#REF!</v>
      </c>
      <c r="H98" t="s">
        <v>121</v>
      </c>
      <c r="I98" s="45">
        <v>140.2269</v>
      </c>
      <c r="J98" t="s">
        <v>94</v>
      </c>
      <c r="K98" s="45">
        <f t="shared" si="2"/>
        <v>140.2269</v>
      </c>
      <c r="L98" t="s">
        <v>108</v>
      </c>
      <c r="M98" s="47" t="s">
        <v>928</v>
      </c>
      <c r="O98" s="47" t="s">
        <v>133</v>
      </c>
      <c r="P98" s="45">
        <f t="shared" si="3"/>
        <v>140.2269</v>
      </c>
      <c r="Q98" s="43">
        <v>45831</v>
      </c>
      <c r="S98">
        <v>40700</v>
      </c>
      <c r="T98" t="s">
        <v>911</v>
      </c>
    </row>
    <row r="99" spans="1:20" x14ac:dyDescent="0.25">
      <c r="A99" s="38" t="str">
        <f>+VLOOKUP(O99,'Selectable Table'!$D$2:$E$1048576,2,0)</f>
        <v>MERCK</v>
      </c>
      <c r="B99" s="46">
        <v>30754</v>
      </c>
      <c r="C99" t="s">
        <v>927</v>
      </c>
      <c r="D99" t="s">
        <v>938</v>
      </c>
      <c r="E99">
        <v>2025</v>
      </c>
      <c r="F99">
        <v>6</v>
      </c>
      <c r="G99" s="44" t="e">
        <f>+VLOOKUP(H99,Chi!#REF!,3,0)</f>
        <v>#REF!</v>
      </c>
      <c r="H99" t="s">
        <v>139</v>
      </c>
      <c r="I99" s="45">
        <v>115.7123</v>
      </c>
      <c r="J99" t="s">
        <v>94</v>
      </c>
      <c r="K99" s="45">
        <f t="shared" si="2"/>
        <v>115.7123</v>
      </c>
      <c r="L99" t="s">
        <v>108</v>
      </c>
      <c r="M99" s="47" t="s">
        <v>928</v>
      </c>
      <c r="O99" s="47" t="s">
        <v>133</v>
      </c>
      <c r="P99" s="45">
        <f t="shared" si="3"/>
        <v>115.7123</v>
      </c>
      <c r="Q99" s="43">
        <v>45831</v>
      </c>
      <c r="S99">
        <v>40700</v>
      </c>
      <c r="T99" t="s">
        <v>911</v>
      </c>
    </row>
    <row r="100" spans="1:20" x14ac:dyDescent="0.25">
      <c r="A100" s="38" t="str">
        <f>+VLOOKUP(O100,'Selectable Table'!$D$2:$E$1048576,2,0)</f>
        <v>MERCK</v>
      </c>
      <c r="B100" s="46">
        <v>30754</v>
      </c>
      <c r="C100" t="s">
        <v>927</v>
      </c>
      <c r="D100" t="s">
        <v>938</v>
      </c>
      <c r="E100">
        <v>2025</v>
      </c>
      <c r="F100">
        <v>6</v>
      </c>
      <c r="G100" s="44" t="e">
        <f>+VLOOKUP(H100,Chi!#REF!,3,0)</f>
        <v>#REF!</v>
      </c>
      <c r="H100" t="s">
        <v>111</v>
      </c>
      <c r="I100" s="45">
        <v>347.13689999999997</v>
      </c>
      <c r="J100" t="s">
        <v>94</v>
      </c>
      <c r="K100" s="45">
        <f t="shared" si="2"/>
        <v>347.13689999999997</v>
      </c>
      <c r="L100" t="s">
        <v>108</v>
      </c>
      <c r="M100" s="47" t="s">
        <v>928</v>
      </c>
      <c r="O100" s="47" t="s">
        <v>133</v>
      </c>
      <c r="P100" s="45">
        <f t="shared" si="3"/>
        <v>347.13689999999997</v>
      </c>
      <c r="Q100" s="43">
        <v>45831</v>
      </c>
      <c r="S100">
        <v>40700</v>
      </c>
      <c r="T100" t="s">
        <v>911</v>
      </c>
    </row>
    <row r="101" spans="1:20" x14ac:dyDescent="0.25">
      <c r="A101" s="38" t="str">
        <f>+VLOOKUP(O101,'Selectable Table'!$D$2:$E$1048576,2,0)</f>
        <v>MERCK</v>
      </c>
      <c r="B101" s="46">
        <v>30755</v>
      </c>
      <c r="C101" t="s">
        <v>937</v>
      </c>
      <c r="D101" t="s">
        <v>881</v>
      </c>
      <c r="E101">
        <v>2025</v>
      </c>
      <c r="F101">
        <v>6</v>
      </c>
      <c r="G101" s="44" t="e">
        <f>+VLOOKUP(H101,Chi!#REF!,3,0)</f>
        <v>#REF!</v>
      </c>
      <c r="H101" t="s">
        <v>186</v>
      </c>
      <c r="I101" s="45">
        <v>305.21039999999999</v>
      </c>
      <c r="J101" t="s">
        <v>94</v>
      </c>
      <c r="K101" s="45">
        <f t="shared" si="2"/>
        <v>305.21039999999999</v>
      </c>
      <c r="L101" t="s">
        <v>108</v>
      </c>
      <c r="M101" s="47" t="s">
        <v>930</v>
      </c>
      <c r="O101" s="47" t="s">
        <v>133</v>
      </c>
      <c r="P101" s="45">
        <f t="shared" si="3"/>
        <v>305.21039999999999</v>
      </c>
      <c r="Q101" s="43">
        <v>45831</v>
      </c>
      <c r="S101">
        <v>40700</v>
      </c>
      <c r="T101" t="s">
        <v>911</v>
      </c>
    </row>
    <row r="102" spans="1:20" x14ac:dyDescent="0.25">
      <c r="A102" s="38" t="str">
        <f>+VLOOKUP(O102,'Selectable Table'!$D$2:$E$1048576,2,0)</f>
        <v>MERCK</v>
      </c>
      <c r="B102" s="46">
        <v>30755</v>
      </c>
      <c r="C102" t="s">
        <v>937</v>
      </c>
      <c r="D102" t="s">
        <v>881</v>
      </c>
      <c r="E102">
        <v>2025</v>
      </c>
      <c r="F102">
        <v>6</v>
      </c>
      <c r="G102" s="44" t="e">
        <f>+VLOOKUP(H102,Chi!#REF!,3,0)</f>
        <v>#REF!</v>
      </c>
      <c r="H102" t="s">
        <v>109</v>
      </c>
      <c r="I102" s="45">
        <v>115.7123</v>
      </c>
      <c r="J102" t="s">
        <v>94</v>
      </c>
      <c r="K102" s="45">
        <f t="shared" si="2"/>
        <v>115.7123</v>
      </c>
      <c r="L102" t="s">
        <v>108</v>
      </c>
      <c r="M102" s="47" t="s">
        <v>930</v>
      </c>
      <c r="O102" s="47" t="s">
        <v>133</v>
      </c>
      <c r="P102" s="45">
        <f t="shared" si="3"/>
        <v>115.7123</v>
      </c>
      <c r="Q102" s="43">
        <v>45831</v>
      </c>
      <c r="S102">
        <v>40700</v>
      </c>
      <c r="T102" t="s">
        <v>911</v>
      </c>
    </row>
    <row r="103" spans="1:20" x14ac:dyDescent="0.25">
      <c r="A103" s="38" t="str">
        <f>+VLOOKUP(O103,'Selectable Table'!$D$2:$E$1048576,2,0)</f>
        <v>MERCK</v>
      </c>
      <c r="B103" s="46">
        <v>30755</v>
      </c>
      <c r="C103" t="s">
        <v>937</v>
      </c>
      <c r="D103" t="s">
        <v>881</v>
      </c>
      <c r="E103">
        <v>2025</v>
      </c>
      <c r="F103">
        <v>6</v>
      </c>
      <c r="G103" s="44" t="e">
        <f>+VLOOKUP(H103,Chi!#REF!,3,0)</f>
        <v>#REF!</v>
      </c>
      <c r="H103" t="s">
        <v>118</v>
      </c>
      <c r="I103" s="45">
        <v>65.436800000000005</v>
      </c>
      <c r="J103" t="s">
        <v>94</v>
      </c>
      <c r="K103" s="45">
        <f t="shared" si="2"/>
        <v>65.436800000000005</v>
      </c>
      <c r="L103" t="s">
        <v>108</v>
      </c>
      <c r="M103" s="47" t="s">
        <v>930</v>
      </c>
      <c r="O103" s="47" t="s">
        <v>133</v>
      </c>
      <c r="P103" s="45">
        <f t="shared" si="3"/>
        <v>65.436800000000005</v>
      </c>
      <c r="Q103" s="43">
        <v>45831</v>
      </c>
      <c r="S103">
        <v>40700</v>
      </c>
      <c r="T103" t="s">
        <v>911</v>
      </c>
    </row>
    <row r="104" spans="1:20" x14ac:dyDescent="0.25">
      <c r="A104" s="38" t="str">
        <f>+VLOOKUP(O104,'Selectable Table'!$D$2:$E$1048576,2,0)</f>
        <v>MERCK</v>
      </c>
      <c r="B104" s="46">
        <v>30755</v>
      </c>
      <c r="C104" t="s">
        <v>937</v>
      </c>
      <c r="D104" t="s">
        <v>881</v>
      </c>
      <c r="E104">
        <v>2025</v>
      </c>
      <c r="F104">
        <v>6</v>
      </c>
      <c r="G104" s="44" t="e">
        <f>+VLOOKUP(H104,Chi!#REF!,3,0)</f>
        <v>#REF!</v>
      </c>
      <c r="H104" t="s">
        <v>120</v>
      </c>
      <c r="I104" s="45">
        <v>163.59199999999998</v>
      </c>
      <c r="J104" t="s">
        <v>94</v>
      </c>
      <c r="K104" s="45">
        <f t="shared" si="2"/>
        <v>163.59199999999998</v>
      </c>
      <c r="L104" t="s">
        <v>108</v>
      </c>
      <c r="M104" s="47" t="s">
        <v>930</v>
      </c>
      <c r="O104" s="47" t="s">
        <v>133</v>
      </c>
      <c r="P104" s="45">
        <f t="shared" si="3"/>
        <v>163.59199999999998</v>
      </c>
      <c r="Q104" s="43">
        <v>45831</v>
      </c>
      <c r="S104">
        <v>40700</v>
      </c>
      <c r="T104" t="s">
        <v>911</v>
      </c>
    </row>
    <row r="105" spans="1:20" x14ac:dyDescent="0.25">
      <c r="A105" s="38" t="str">
        <f>+VLOOKUP(O105,'Selectable Table'!$D$2:$E$1048576,2,0)</f>
        <v>MERCK</v>
      </c>
      <c r="B105" s="46">
        <v>30755</v>
      </c>
      <c r="C105" t="s">
        <v>937</v>
      </c>
      <c r="D105" t="s">
        <v>881</v>
      </c>
      <c r="E105">
        <v>2025</v>
      </c>
      <c r="F105">
        <v>6</v>
      </c>
      <c r="G105" s="44" t="e">
        <f>+VLOOKUP(H105,Chi!#REF!,3,0)</f>
        <v>#REF!</v>
      </c>
      <c r="H105" t="s">
        <v>144</v>
      </c>
      <c r="I105" s="45">
        <v>122.70609999999999</v>
      </c>
      <c r="J105" t="s">
        <v>94</v>
      </c>
      <c r="K105" s="45">
        <f t="shared" si="2"/>
        <v>122.70609999999999</v>
      </c>
      <c r="L105" t="s">
        <v>108</v>
      </c>
      <c r="M105" s="47" t="s">
        <v>930</v>
      </c>
      <c r="O105" s="47" t="s">
        <v>133</v>
      </c>
      <c r="P105" s="45">
        <f t="shared" si="3"/>
        <v>122.70609999999999</v>
      </c>
      <c r="Q105" s="43">
        <v>45831</v>
      </c>
      <c r="S105">
        <v>40700</v>
      </c>
      <c r="T105" t="s">
        <v>911</v>
      </c>
    </row>
    <row r="106" spans="1:20" x14ac:dyDescent="0.25">
      <c r="A106" s="38" t="str">
        <f>+VLOOKUP(O106,'Selectable Table'!$D$2:$E$1048576,2,0)</f>
        <v>MERCK</v>
      </c>
      <c r="B106" s="46">
        <v>30755</v>
      </c>
      <c r="C106" t="s">
        <v>937</v>
      </c>
      <c r="D106" t="s">
        <v>881</v>
      </c>
      <c r="E106">
        <v>2025</v>
      </c>
      <c r="F106">
        <v>6</v>
      </c>
      <c r="G106" s="44" t="e">
        <f>+VLOOKUP(H106,Chi!#REF!,3,0)</f>
        <v>#REF!</v>
      </c>
      <c r="H106" t="s">
        <v>139</v>
      </c>
      <c r="I106" s="45">
        <v>115.7123</v>
      </c>
      <c r="J106" t="s">
        <v>94</v>
      </c>
      <c r="K106" s="45">
        <f t="shared" si="2"/>
        <v>115.7123</v>
      </c>
      <c r="L106" t="s">
        <v>108</v>
      </c>
      <c r="M106" s="47" t="s">
        <v>930</v>
      </c>
      <c r="O106" s="47" t="s">
        <v>133</v>
      </c>
      <c r="P106" s="45">
        <f t="shared" si="3"/>
        <v>115.7123</v>
      </c>
      <c r="Q106" s="43">
        <v>45831</v>
      </c>
      <c r="S106">
        <v>40700</v>
      </c>
      <c r="T106" t="s">
        <v>911</v>
      </c>
    </row>
    <row r="107" spans="1:20" x14ac:dyDescent="0.25">
      <c r="A107" s="38" t="str">
        <f>+VLOOKUP(O107,'Selectable Table'!$D$2:$E$1048576,2,0)</f>
        <v>MERCK</v>
      </c>
      <c r="B107" s="46">
        <v>30755</v>
      </c>
      <c r="C107" t="s">
        <v>937</v>
      </c>
      <c r="D107" t="s">
        <v>881</v>
      </c>
      <c r="E107">
        <v>2025</v>
      </c>
      <c r="F107">
        <v>6</v>
      </c>
      <c r="G107" s="44" t="e">
        <f>+VLOOKUP(H107,Chi!#REF!,3,0)</f>
        <v>#REF!</v>
      </c>
      <c r="H107" t="s">
        <v>111</v>
      </c>
      <c r="I107" s="45">
        <v>462.8492</v>
      </c>
      <c r="J107" t="s">
        <v>94</v>
      </c>
      <c r="K107" s="45">
        <f t="shared" si="2"/>
        <v>462.8492</v>
      </c>
      <c r="L107" t="s">
        <v>108</v>
      </c>
      <c r="M107" s="47" t="s">
        <v>930</v>
      </c>
      <c r="O107" s="47" t="s">
        <v>133</v>
      </c>
      <c r="P107" s="45">
        <f t="shared" si="3"/>
        <v>462.8492</v>
      </c>
      <c r="Q107" s="43">
        <v>45831</v>
      </c>
      <c r="S107">
        <v>40700</v>
      </c>
      <c r="T107" t="s">
        <v>911</v>
      </c>
    </row>
    <row r="108" spans="1:20" x14ac:dyDescent="0.25">
      <c r="A108" s="38" t="str">
        <f>+VLOOKUP(O108,'Selectable Table'!$D$2:$E$1048576,2,0)</f>
        <v>MERCK</v>
      </c>
      <c r="B108" s="46">
        <v>30756</v>
      </c>
      <c r="C108" t="s">
        <v>929</v>
      </c>
      <c r="D108" t="s">
        <v>149</v>
      </c>
      <c r="E108">
        <v>2025</v>
      </c>
      <c r="F108">
        <v>6</v>
      </c>
      <c r="G108" s="44" t="e">
        <f>+VLOOKUP(H108,Chi!#REF!,3,0)</f>
        <v>#REF!</v>
      </c>
      <c r="H108" t="s">
        <v>125</v>
      </c>
      <c r="I108" s="45">
        <v>315.15659999999997</v>
      </c>
      <c r="J108" t="s">
        <v>94</v>
      </c>
      <c r="K108" s="45">
        <f t="shared" si="2"/>
        <v>315.15659999999997</v>
      </c>
      <c r="L108" t="s">
        <v>108</v>
      </c>
      <c r="M108" s="47" t="s">
        <v>930</v>
      </c>
      <c r="O108" s="47" t="s">
        <v>133</v>
      </c>
      <c r="P108" s="45">
        <f t="shared" si="3"/>
        <v>315.15659999999997</v>
      </c>
      <c r="Q108" s="43">
        <v>45831</v>
      </c>
      <c r="S108">
        <v>40700</v>
      </c>
      <c r="T108" t="s">
        <v>911</v>
      </c>
    </row>
    <row r="109" spans="1:20" x14ac:dyDescent="0.25">
      <c r="A109" s="38" t="str">
        <f>+VLOOKUP(O109,'Selectable Table'!$D$2:$E$1048576,2,0)</f>
        <v>MERCK</v>
      </c>
      <c r="B109" s="46">
        <v>30756</v>
      </c>
      <c r="C109" t="s">
        <v>929</v>
      </c>
      <c r="D109" t="s">
        <v>149</v>
      </c>
      <c r="E109">
        <v>2025</v>
      </c>
      <c r="F109">
        <v>6</v>
      </c>
      <c r="G109" s="44" t="e">
        <f>+VLOOKUP(H109,Chi!#REF!,3,0)</f>
        <v>#REF!</v>
      </c>
      <c r="H109" t="s">
        <v>109</v>
      </c>
      <c r="I109" s="45">
        <v>115.7123</v>
      </c>
      <c r="J109" t="s">
        <v>94</v>
      </c>
      <c r="K109" s="45">
        <f t="shared" si="2"/>
        <v>115.7123</v>
      </c>
      <c r="L109" t="s">
        <v>108</v>
      </c>
      <c r="M109" s="47" t="s">
        <v>930</v>
      </c>
      <c r="O109" s="47" t="s">
        <v>133</v>
      </c>
      <c r="P109" s="45">
        <f t="shared" si="3"/>
        <v>115.7123</v>
      </c>
      <c r="Q109" s="43">
        <v>45831</v>
      </c>
      <c r="S109">
        <v>40700</v>
      </c>
      <c r="T109" t="s">
        <v>911</v>
      </c>
    </row>
    <row r="110" spans="1:20" x14ac:dyDescent="0.25">
      <c r="A110" s="38" t="str">
        <f>+VLOOKUP(O110,'Selectable Table'!$D$2:$E$1048576,2,0)</f>
        <v>MERCK</v>
      </c>
      <c r="B110" s="46">
        <v>30756</v>
      </c>
      <c r="C110" t="s">
        <v>929</v>
      </c>
      <c r="D110" t="s">
        <v>149</v>
      </c>
      <c r="E110">
        <v>2025</v>
      </c>
      <c r="F110">
        <v>6</v>
      </c>
      <c r="G110" s="44" t="e">
        <f>+VLOOKUP(H110,Chi!#REF!,3,0)</f>
        <v>#REF!</v>
      </c>
      <c r="H110" t="s">
        <v>144</v>
      </c>
      <c r="I110" s="45">
        <v>368.11830000000003</v>
      </c>
      <c r="J110" t="s">
        <v>94</v>
      </c>
      <c r="K110" s="45">
        <f t="shared" si="2"/>
        <v>368.11830000000003</v>
      </c>
      <c r="L110" t="s">
        <v>108</v>
      </c>
      <c r="M110" s="47" t="s">
        <v>930</v>
      </c>
      <c r="O110" s="47" t="s">
        <v>133</v>
      </c>
      <c r="P110" s="45">
        <f t="shared" si="3"/>
        <v>368.11830000000003</v>
      </c>
      <c r="Q110" s="43">
        <v>45831</v>
      </c>
      <c r="S110">
        <v>40700</v>
      </c>
      <c r="T110" t="s">
        <v>911</v>
      </c>
    </row>
    <row r="111" spans="1:20" x14ac:dyDescent="0.25">
      <c r="A111" s="38" t="str">
        <f>+VLOOKUP(O111,'Selectable Table'!$D$2:$E$1048576,2,0)</f>
        <v>MERCK</v>
      </c>
      <c r="B111" s="46">
        <v>30756</v>
      </c>
      <c r="C111" t="s">
        <v>929</v>
      </c>
      <c r="D111" t="s">
        <v>149</v>
      </c>
      <c r="E111">
        <v>2025</v>
      </c>
      <c r="F111">
        <v>6</v>
      </c>
      <c r="G111" s="44" t="e">
        <f>+VLOOKUP(H111,Chi!#REF!,3,0)</f>
        <v>#REF!</v>
      </c>
      <c r="H111" t="s">
        <v>139</v>
      </c>
      <c r="I111" s="45">
        <v>115.7123</v>
      </c>
      <c r="J111" t="s">
        <v>94</v>
      </c>
      <c r="K111" s="45">
        <f t="shared" si="2"/>
        <v>115.7123</v>
      </c>
      <c r="L111" t="s">
        <v>108</v>
      </c>
      <c r="M111" s="47" t="s">
        <v>930</v>
      </c>
      <c r="O111" s="47" t="s">
        <v>133</v>
      </c>
      <c r="P111" s="45">
        <f t="shared" si="3"/>
        <v>115.7123</v>
      </c>
      <c r="Q111" s="43">
        <v>45831</v>
      </c>
      <c r="S111">
        <v>40700</v>
      </c>
      <c r="T111" t="s">
        <v>911</v>
      </c>
    </row>
    <row r="112" spans="1:20" x14ac:dyDescent="0.25">
      <c r="A112" s="38" t="str">
        <f>+VLOOKUP(O112,'Selectable Table'!$D$2:$E$1048576,2,0)</f>
        <v>MERCK</v>
      </c>
      <c r="B112" s="46">
        <v>30756</v>
      </c>
      <c r="C112" t="s">
        <v>929</v>
      </c>
      <c r="D112" t="s">
        <v>149</v>
      </c>
      <c r="E112">
        <v>2025</v>
      </c>
      <c r="F112">
        <v>6</v>
      </c>
      <c r="G112" s="44" t="e">
        <f>+VLOOKUP(H112,Chi!#REF!,3,0)</f>
        <v>#REF!</v>
      </c>
      <c r="H112" t="s">
        <v>111</v>
      </c>
      <c r="I112" s="45">
        <v>694.27379999999994</v>
      </c>
      <c r="J112" t="s">
        <v>94</v>
      </c>
      <c r="K112" s="45">
        <f t="shared" si="2"/>
        <v>694.27379999999994</v>
      </c>
      <c r="L112" t="s">
        <v>108</v>
      </c>
      <c r="M112" s="47" t="s">
        <v>930</v>
      </c>
      <c r="O112" s="47" t="s">
        <v>133</v>
      </c>
      <c r="P112" s="45">
        <f t="shared" si="3"/>
        <v>694.27379999999994</v>
      </c>
      <c r="Q112" s="43">
        <v>45831</v>
      </c>
      <c r="S112">
        <v>40700</v>
      </c>
      <c r="T112" t="s">
        <v>911</v>
      </c>
    </row>
    <row r="113" spans="1:20" x14ac:dyDescent="0.25">
      <c r="A113" s="38" t="str">
        <f>+VLOOKUP(O113,'Selectable Table'!$D$2:$E$1048576,2,0)</f>
        <v>MERCK</v>
      </c>
      <c r="B113" s="46">
        <v>30757</v>
      </c>
      <c r="C113" t="s">
        <v>935</v>
      </c>
      <c r="D113" t="s">
        <v>150</v>
      </c>
      <c r="E113">
        <v>2025</v>
      </c>
      <c r="F113">
        <v>6</v>
      </c>
      <c r="G113" s="44" t="e">
        <f>+VLOOKUP(H113,Chi!#REF!,3,0)</f>
        <v>#REF!</v>
      </c>
      <c r="H113" t="s">
        <v>125</v>
      </c>
      <c r="I113" s="45">
        <v>157.57829999999998</v>
      </c>
      <c r="J113" t="s">
        <v>94</v>
      </c>
      <c r="K113" s="45">
        <f t="shared" si="2"/>
        <v>157.57829999999998</v>
      </c>
      <c r="L113" t="s">
        <v>108</v>
      </c>
      <c r="M113" s="47" t="s">
        <v>930</v>
      </c>
      <c r="O113" s="47" t="s">
        <v>133</v>
      </c>
      <c r="P113" s="45">
        <f t="shared" si="3"/>
        <v>157.57829999999998</v>
      </c>
      <c r="Q113" s="43">
        <v>45831</v>
      </c>
      <c r="S113">
        <v>40700</v>
      </c>
      <c r="T113" t="s">
        <v>911</v>
      </c>
    </row>
    <row r="114" spans="1:20" x14ac:dyDescent="0.25">
      <c r="A114" s="38" t="str">
        <f>+VLOOKUP(O114,'Selectable Table'!$D$2:$E$1048576,2,0)</f>
        <v>MERCK</v>
      </c>
      <c r="B114" s="46">
        <v>30757</v>
      </c>
      <c r="C114" t="s">
        <v>935</v>
      </c>
      <c r="D114" t="s">
        <v>150</v>
      </c>
      <c r="E114">
        <v>2025</v>
      </c>
      <c r="F114">
        <v>6</v>
      </c>
      <c r="G114" s="44" t="e">
        <f>+VLOOKUP(H114,Chi!#REF!,3,0)</f>
        <v>#REF!</v>
      </c>
      <c r="H114" t="s">
        <v>109</v>
      </c>
      <c r="I114" s="45">
        <v>231.4246</v>
      </c>
      <c r="J114" t="s">
        <v>94</v>
      </c>
      <c r="K114" s="45">
        <f t="shared" si="2"/>
        <v>231.4246</v>
      </c>
      <c r="L114" t="s">
        <v>108</v>
      </c>
      <c r="M114" s="47" t="s">
        <v>930</v>
      </c>
      <c r="O114" s="47" t="s">
        <v>133</v>
      </c>
      <c r="P114" s="45">
        <f t="shared" si="3"/>
        <v>231.4246</v>
      </c>
      <c r="Q114" s="43">
        <v>45831</v>
      </c>
      <c r="S114">
        <v>40700</v>
      </c>
      <c r="T114" t="s">
        <v>911</v>
      </c>
    </row>
    <row r="115" spans="1:20" x14ac:dyDescent="0.25">
      <c r="A115" s="38" t="str">
        <f>+VLOOKUP(O115,'Selectable Table'!$D$2:$E$1048576,2,0)</f>
        <v>MERCK</v>
      </c>
      <c r="B115" s="46">
        <v>30757</v>
      </c>
      <c r="C115" t="s">
        <v>935</v>
      </c>
      <c r="D115" t="s">
        <v>150</v>
      </c>
      <c r="E115">
        <v>2025</v>
      </c>
      <c r="F115">
        <v>6</v>
      </c>
      <c r="G115" s="44" t="e">
        <f>+VLOOKUP(H115,Chi!#REF!,3,0)</f>
        <v>#REF!</v>
      </c>
      <c r="H115" t="s">
        <v>121</v>
      </c>
      <c r="I115" s="45">
        <v>420.6807</v>
      </c>
      <c r="J115" t="s">
        <v>94</v>
      </c>
      <c r="K115" s="45">
        <f t="shared" si="2"/>
        <v>420.6807</v>
      </c>
      <c r="L115" t="s">
        <v>108</v>
      </c>
      <c r="M115" s="47" t="s">
        <v>930</v>
      </c>
      <c r="O115" s="47" t="s">
        <v>133</v>
      </c>
      <c r="P115" s="45">
        <f t="shared" si="3"/>
        <v>420.6807</v>
      </c>
      <c r="Q115" s="43">
        <v>45831</v>
      </c>
      <c r="S115">
        <v>40700</v>
      </c>
      <c r="T115" t="s">
        <v>911</v>
      </c>
    </row>
    <row r="116" spans="1:20" x14ac:dyDescent="0.25">
      <c r="A116" s="38" t="str">
        <f>+VLOOKUP(O116,'Selectable Table'!$D$2:$E$1048576,2,0)</f>
        <v>MERCK</v>
      </c>
      <c r="B116" s="46">
        <v>30757</v>
      </c>
      <c r="C116" t="s">
        <v>935</v>
      </c>
      <c r="D116" t="s">
        <v>150</v>
      </c>
      <c r="E116">
        <v>2025</v>
      </c>
      <c r="F116">
        <v>6</v>
      </c>
      <c r="G116" s="44" t="e">
        <f>+VLOOKUP(H116,Chi!#REF!,3,0)</f>
        <v>#REF!</v>
      </c>
      <c r="H116" t="s">
        <v>139</v>
      </c>
      <c r="I116" s="45">
        <v>231.4246</v>
      </c>
      <c r="J116" t="s">
        <v>94</v>
      </c>
      <c r="K116" s="45">
        <f t="shared" si="2"/>
        <v>231.4246</v>
      </c>
      <c r="L116" t="s">
        <v>108</v>
      </c>
      <c r="M116" s="47" t="s">
        <v>930</v>
      </c>
      <c r="O116" s="47" t="s">
        <v>133</v>
      </c>
      <c r="P116" s="45">
        <f t="shared" si="3"/>
        <v>231.4246</v>
      </c>
      <c r="Q116" s="43">
        <v>45831</v>
      </c>
      <c r="S116">
        <v>40700</v>
      </c>
      <c r="T116" t="s">
        <v>911</v>
      </c>
    </row>
    <row r="117" spans="1:20" x14ac:dyDescent="0.25">
      <c r="A117" s="38" t="str">
        <f>+VLOOKUP(O117,'Selectable Table'!$D$2:$E$1048576,2,0)</f>
        <v>MERCK</v>
      </c>
      <c r="B117" s="46">
        <v>30757</v>
      </c>
      <c r="C117" t="s">
        <v>935</v>
      </c>
      <c r="D117" t="s">
        <v>150</v>
      </c>
      <c r="E117">
        <v>2025</v>
      </c>
      <c r="F117">
        <v>6</v>
      </c>
      <c r="G117" s="44" t="e">
        <f>+VLOOKUP(H117,Chi!#REF!,3,0)</f>
        <v>#REF!</v>
      </c>
      <c r="H117" t="s">
        <v>111</v>
      </c>
      <c r="I117" s="45">
        <v>462.8492</v>
      </c>
      <c r="J117" t="s">
        <v>94</v>
      </c>
      <c r="K117" s="45">
        <f t="shared" si="2"/>
        <v>462.8492</v>
      </c>
      <c r="L117" t="s">
        <v>108</v>
      </c>
      <c r="M117" s="47" t="s">
        <v>930</v>
      </c>
      <c r="O117" s="47" t="s">
        <v>133</v>
      </c>
      <c r="P117" s="45">
        <f t="shared" si="3"/>
        <v>462.8492</v>
      </c>
      <c r="Q117" s="43">
        <v>45831</v>
      </c>
      <c r="S117">
        <v>40700</v>
      </c>
      <c r="T117" t="s">
        <v>911</v>
      </c>
    </row>
    <row r="118" spans="1:20" x14ac:dyDescent="0.25">
      <c r="A118" s="38" t="str">
        <f>+VLOOKUP(O118,'Selectable Table'!$D$2:$E$1048576,2,0)</f>
        <v>MERCK</v>
      </c>
      <c r="B118" s="46">
        <v>30758</v>
      </c>
      <c r="C118" t="s">
        <v>937</v>
      </c>
      <c r="D118" t="s">
        <v>151</v>
      </c>
      <c r="E118">
        <v>2025</v>
      </c>
      <c r="F118">
        <v>6</v>
      </c>
      <c r="G118" s="44" t="e">
        <f>+VLOOKUP(H118,Chi!#REF!,3,0)</f>
        <v>#REF!</v>
      </c>
      <c r="H118" t="s">
        <v>109</v>
      </c>
      <c r="I118" s="45">
        <v>115.7123</v>
      </c>
      <c r="J118" t="s">
        <v>94</v>
      </c>
      <c r="K118" s="45">
        <f t="shared" si="2"/>
        <v>115.7123</v>
      </c>
      <c r="L118" t="s">
        <v>108</v>
      </c>
      <c r="M118" s="47" t="s">
        <v>930</v>
      </c>
      <c r="O118" s="47" t="s">
        <v>133</v>
      </c>
      <c r="P118" s="45">
        <f t="shared" si="3"/>
        <v>115.7123</v>
      </c>
      <c r="Q118" s="43">
        <v>45831</v>
      </c>
      <c r="S118">
        <v>40700</v>
      </c>
      <c r="T118" t="s">
        <v>911</v>
      </c>
    </row>
    <row r="119" spans="1:20" x14ac:dyDescent="0.25">
      <c r="A119" s="38" t="str">
        <f>+VLOOKUP(O119,'Selectable Table'!$D$2:$E$1048576,2,0)</f>
        <v>MERCK</v>
      </c>
      <c r="B119" s="46">
        <v>30758</v>
      </c>
      <c r="C119" t="s">
        <v>937</v>
      </c>
      <c r="D119" t="s">
        <v>151</v>
      </c>
      <c r="E119">
        <v>2025</v>
      </c>
      <c r="F119">
        <v>6</v>
      </c>
      <c r="G119" s="44" t="e">
        <f>+VLOOKUP(H119,Chi!#REF!,3,0)</f>
        <v>#REF!</v>
      </c>
      <c r="H119" t="s">
        <v>121</v>
      </c>
      <c r="I119" s="45">
        <v>140.2269</v>
      </c>
      <c r="J119" t="s">
        <v>94</v>
      </c>
      <c r="K119" s="45">
        <f t="shared" si="2"/>
        <v>140.2269</v>
      </c>
      <c r="L119" t="s">
        <v>108</v>
      </c>
      <c r="M119" s="47" t="s">
        <v>930</v>
      </c>
      <c r="O119" s="47" t="s">
        <v>133</v>
      </c>
      <c r="P119" s="45">
        <f t="shared" si="3"/>
        <v>140.2269</v>
      </c>
      <c r="Q119" s="43">
        <v>45831</v>
      </c>
      <c r="S119">
        <v>40700</v>
      </c>
      <c r="T119" t="s">
        <v>911</v>
      </c>
    </row>
    <row r="120" spans="1:20" x14ac:dyDescent="0.25">
      <c r="A120" s="38" t="str">
        <f>+VLOOKUP(O120,'Selectable Table'!$D$2:$E$1048576,2,0)</f>
        <v>MERCK</v>
      </c>
      <c r="B120" s="46">
        <v>30758</v>
      </c>
      <c r="C120" t="s">
        <v>937</v>
      </c>
      <c r="D120" t="s">
        <v>151</v>
      </c>
      <c r="E120">
        <v>2025</v>
      </c>
      <c r="F120">
        <v>6</v>
      </c>
      <c r="G120" s="44" t="e">
        <f>+VLOOKUP(H120,Chi!#REF!,3,0)</f>
        <v>#REF!</v>
      </c>
      <c r="H120" t="s">
        <v>111</v>
      </c>
      <c r="I120" s="45">
        <v>231.4246</v>
      </c>
      <c r="J120" t="s">
        <v>94</v>
      </c>
      <c r="K120" s="45">
        <f t="shared" si="2"/>
        <v>231.4246</v>
      </c>
      <c r="L120" t="s">
        <v>108</v>
      </c>
      <c r="M120" s="47" t="s">
        <v>930</v>
      </c>
      <c r="O120" s="47" t="s">
        <v>133</v>
      </c>
      <c r="P120" s="45">
        <f t="shared" si="3"/>
        <v>231.4246</v>
      </c>
      <c r="Q120" s="43">
        <v>45831</v>
      </c>
      <c r="S120">
        <v>40700</v>
      </c>
      <c r="T120" t="s">
        <v>911</v>
      </c>
    </row>
    <row r="121" spans="1:20" x14ac:dyDescent="0.25">
      <c r="A121" s="38" t="str">
        <f>+VLOOKUP(O121,'Selectable Table'!$D$2:$E$1048576,2,0)</f>
        <v>MERCK</v>
      </c>
      <c r="B121" s="46">
        <v>30759</v>
      </c>
      <c r="C121" t="s">
        <v>939</v>
      </c>
      <c r="D121" t="s">
        <v>940</v>
      </c>
      <c r="E121">
        <v>2025</v>
      </c>
      <c r="F121">
        <v>6</v>
      </c>
      <c r="G121" s="44" t="e">
        <f>+VLOOKUP(H121,Chi!#REF!,3,0)</f>
        <v>#REF!</v>
      </c>
      <c r="H121" t="s">
        <v>245</v>
      </c>
      <c r="I121" s="45">
        <v>502.93649999999997</v>
      </c>
      <c r="J121" t="s">
        <v>94</v>
      </c>
      <c r="K121" s="45">
        <f t="shared" si="2"/>
        <v>502.93649999999997</v>
      </c>
      <c r="L121" t="s">
        <v>108</v>
      </c>
      <c r="M121" s="47" t="s">
        <v>941</v>
      </c>
      <c r="O121" s="47" t="s">
        <v>133</v>
      </c>
      <c r="P121" s="45">
        <f t="shared" si="3"/>
        <v>502.93649999999997</v>
      </c>
      <c r="Q121" s="43">
        <v>45831</v>
      </c>
      <c r="S121">
        <v>40700</v>
      </c>
      <c r="T121" t="s">
        <v>911</v>
      </c>
    </row>
    <row r="122" spans="1:20" x14ac:dyDescent="0.25">
      <c r="A122" s="38" t="str">
        <f>+VLOOKUP(O122,'Selectable Table'!$D$2:$E$1048576,2,0)</f>
        <v>MERCK</v>
      </c>
      <c r="B122" s="46">
        <v>30759</v>
      </c>
      <c r="C122" t="s">
        <v>939</v>
      </c>
      <c r="D122" t="s">
        <v>940</v>
      </c>
      <c r="E122">
        <v>2025</v>
      </c>
      <c r="F122">
        <v>6</v>
      </c>
      <c r="G122" s="44" t="e">
        <f>+VLOOKUP(H122,Chi!#REF!,3,0)</f>
        <v>#REF!</v>
      </c>
      <c r="H122" t="s">
        <v>246</v>
      </c>
      <c r="I122" s="45">
        <v>817.9479</v>
      </c>
      <c r="J122" t="s">
        <v>94</v>
      </c>
      <c r="K122" s="45">
        <f t="shared" si="2"/>
        <v>817.9479</v>
      </c>
      <c r="L122" t="s">
        <v>108</v>
      </c>
      <c r="M122" s="47" t="s">
        <v>941</v>
      </c>
      <c r="O122" s="47" t="s">
        <v>133</v>
      </c>
      <c r="P122" s="45">
        <f t="shared" si="3"/>
        <v>817.9479</v>
      </c>
      <c r="Q122" s="43">
        <v>45831</v>
      </c>
      <c r="S122">
        <v>40700</v>
      </c>
      <c r="T122" t="s">
        <v>911</v>
      </c>
    </row>
    <row r="123" spans="1:20" x14ac:dyDescent="0.25">
      <c r="A123" s="38" t="str">
        <f>+VLOOKUP(O123,'Selectable Table'!$D$2:$E$1048576,2,0)</f>
        <v>MERCK</v>
      </c>
      <c r="B123" s="46">
        <v>30760</v>
      </c>
      <c r="C123" t="s">
        <v>942</v>
      </c>
      <c r="D123" t="s">
        <v>153</v>
      </c>
      <c r="E123">
        <v>2025</v>
      </c>
      <c r="F123">
        <v>6</v>
      </c>
      <c r="G123" s="44" t="e">
        <f>+VLOOKUP(H123,Chi!#REF!,3,0)</f>
        <v>#REF!</v>
      </c>
      <c r="H123" t="s">
        <v>125</v>
      </c>
      <c r="I123" s="45">
        <v>157.57829999999998</v>
      </c>
      <c r="J123" t="s">
        <v>94</v>
      </c>
      <c r="K123" s="45">
        <f t="shared" si="2"/>
        <v>157.57829999999998</v>
      </c>
      <c r="L123" t="s">
        <v>108</v>
      </c>
      <c r="M123" s="47" t="s">
        <v>928</v>
      </c>
      <c r="O123" s="47" t="s">
        <v>133</v>
      </c>
      <c r="P123" s="45">
        <f t="shared" si="3"/>
        <v>157.57829999999998</v>
      </c>
      <c r="Q123" s="43">
        <v>45831</v>
      </c>
      <c r="S123">
        <v>40700</v>
      </c>
      <c r="T123" t="s">
        <v>911</v>
      </c>
    </row>
    <row r="124" spans="1:20" x14ac:dyDescent="0.25">
      <c r="A124" s="38" t="str">
        <f>+VLOOKUP(O124,'Selectable Table'!$D$2:$E$1048576,2,0)</f>
        <v>MERCK</v>
      </c>
      <c r="B124" s="46">
        <v>30760</v>
      </c>
      <c r="C124" t="s">
        <v>942</v>
      </c>
      <c r="D124" t="s">
        <v>153</v>
      </c>
      <c r="E124">
        <v>2025</v>
      </c>
      <c r="F124">
        <v>6</v>
      </c>
      <c r="G124" s="44" t="e">
        <f>+VLOOKUP(H124,Chi!#REF!,3,0)</f>
        <v>#REF!</v>
      </c>
      <c r="H124" t="s">
        <v>118</v>
      </c>
      <c r="I124" s="45">
        <v>65.436800000000005</v>
      </c>
      <c r="J124" t="s">
        <v>94</v>
      </c>
      <c r="K124" s="45">
        <f t="shared" si="2"/>
        <v>65.436800000000005</v>
      </c>
      <c r="L124" t="s">
        <v>108</v>
      </c>
      <c r="M124" s="47" t="s">
        <v>928</v>
      </c>
      <c r="O124" s="47" t="s">
        <v>133</v>
      </c>
      <c r="P124" s="45">
        <f t="shared" si="3"/>
        <v>65.436800000000005</v>
      </c>
      <c r="Q124" s="43">
        <v>45831</v>
      </c>
      <c r="S124">
        <v>40700</v>
      </c>
      <c r="T124" t="s">
        <v>911</v>
      </c>
    </row>
    <row r="125" spans="1:20" x14ac:dyDescent="0.25">
      <c r="A125" s="38" t="str">
        <f>+VLOOKUP(O125,'Selectable Table'!$D$2:$E$1048576,2,0)</f>
        <v>MERCK</v>
      </c>
      <c r="B125" s="46">
        <v>30760</v>
      </c>
      <c r="C125" t="s">
        <v>942</v>
      </c>
      <c r="D125" t="s">
        <v>153</v>
      </c>
      <c r="E125">
        <v>2025</v>
      </c>
      <c r="F125">
        <v>6</v>
      </c>
      <c r="G125" s="44" t="e">
        <f>+VLOOKUP(H125,Chi!#REF!,3,0)</f>
        <v>#REF!</v>
      </c>
      <c r="H125" t="s">
        <v>120</v>
      </c>
      <c r="I125" s="45">
        <v>163.59199999999998</v>
      </c>
      <c r="J125" t="s">
        <v>94</v>
      </c>
      <c r="K125" s="45">
        <f t="shared" si="2"/>
        <v>163.59199999999998</v>
      </c>
      <c r="L125" t="s">
        <v>108</v>
      </c>
      <c r="M125" s="47" t="s">
        <v>928</v>
      </c>
      <c r="O125" s="47" t="s">
        <v>133</v>
      </c>
      <c r="P125" s="45">
        <f t="shared" si="3"/>
        <v>163.59199999999998</v>
      </c>
      <c r="Q125" s="43">
        <v>45831</v>
      </c>
      <c r="S125">
        <v>40700</v>
      </c>
      <c r="T125" t="s">
        <v>911</v>
      </c>
    </row>
    <row r="126" spans="1:20" x14ac:dyDescent="0.25">
      <c r="A126" s="38" t="str">
        <f>+VLOOKUP(O126,'Selectable Table'!$D$2:$E$1048576,2,0)</f>
        <v>MERCK</v>
      </c>
      <c r="B126" s="46">
        <v>30760</v>
      </c>
      <c r="C126" t="s">
        <v>942</v>
      </c>
      <c r="D126" t="s">
        <v>153</v>
      </c>
      <c r="E126">
        <v>2025</v>
      </c>
      <c r="F126">
        <v>6</v>
      </c>
      <c r="G126" s="44" t="e">
        <f>+VLOOKUP(H126,Chi!#REF!,3,0)</f>
        <v>#REF!</v>
      </c>
      <c r="H126" t="s">
        <v>121</v>
      </c>
      <c r="I126" s="45">
        <v>140.2269</v>
      </c>
      <c r="J126" t="s">
        <v>94</v>
      </c>
      <c r="K126" s="45">
        <f t="shared" si="2"/>
        <v>140.2269</v>
      </c>
      <c r="L126" t="s">
        <v>108</v>
      </c>
      <c r="M126" s="47" t="s">
        <v>928</v>
      </c>
      <c r="O126" s="47" t="s">
        <v>133</v>
      </c>
      <c r="P126" s="45">
        <f t="shared" si="3"/>
        <v>140.2269</v>
      </c>
      <c r="Q126" s="43">
        <v>45831</v>
      </c>
      <c r="S126">
        <v>40700</v>
      </c>
      <c r="T126" t="s">
        <v>911</v>
      </c>
    </row>
    <row r="127" spans="1:20" x14ac:dyDescent="0.25">
      <c r="A127" s="38" t="str">
        <f>+VLOOKUP(O127,'Selectable Table'!$D$2:$E$1048576,2,0)</f>
        <v>MERCK</v>
      </c>
      <c r="B127" s="46">
        <v>30760</v>
      </c>
      <c r="C127" t="s">
        <v>942</v>
      </c>
      <c r="D127" t="s">
        <v>153</v>
      </c>
      <c r="E127">
        <v>2025</v>
      </c>
      <c r="F127">
        <v>6</v>
      </c>
      <c r="G127" s="44" t="e">
        <f>+VLOOKUP(H127,Chi!#REF!,3,0)</f>
        <v>#REF!</v>
      </c>
      <c r="H127" t="s">
        <v>111</v>
      </c>
      <c r="I127" s="45">
        <v>115.7123</v>
      </c>
      <c r="J127" t="s">
        <v>94</v>
      </c>
      <c r="K127" s="45">
        <f t="shared" si="2"/>
        <v>115.7123</v>
      </c>
      <c r="L127" t="s">
        <v>108</v>
      </c>
      <c r="M127" s="47" t="s">
        <v>928</v>
      </c>
      <c r="O127" s="47" t="s">
        <v>133</v>
      </c>
      <c r="P127" s="45">
        <f t="shared" si="3"/>
        <v>115.7123</v>
      </c>
      <c r="Q127" s="43">
        <v>45831</v>
      </c>
      <c r="S127">
        <v>40700</v>
      </c>
      <c r="T127" t="s">
        <v>911</v>
      </c>
    </row>
    <row r="128" spans="1:20" x14ac:dyDescent="0.25">
      <c r="A128" s="38" t="str">
        <f>+VLOOKUP(O128,'Selectable Table'!$D$2:$E$1048576,2,0)</f>
        <v>MERCK</v>
      </c>
      <c r="B128" s="46">
        <v>30761</v>
      </c>
      <c r="C128" t="s">
        <v>926</v>
      </c>
      <c r="D128" t="s">
        <v>154</v>
      </c>
      <c r="E128">
        <v>2025</v>
      </c>
      <c r="F128">
        <v>6</v>
      </c>
      <c r="G128" s="44" t="e">
        <f>+VLOOKUP(H128,Chi!#REF!,3,0)</f>
        <v>#REF!</v>
      </c>
      <c r="H128" t="s">
        <v>118</v>
      </c>
      <c r="I128" s="45">
        <v>65.436800000000005</v>
      </c>
      <c r="J128" t="s">
        <v>94</v>
      </c>
      <c r="K128" s="45">
        <f t="shared" si="2"/>
        <v>65.436800000000005</v>
      </c>
      <c r="L128" t="s">
        <v>108</v>
      </c>
      <c r="M128" s="47" t="s">
        <v>925</v>
      </c>
      <c r="O128" s="47" t="s">
        <v>133</v>
      </c>
      <c r="P128" s="45">
        <f t="shared" si="3"/>
        <v>65.436800000000005</v>
      </c>
      <c r="Q128" s="43">
        <v>45831</v>
      </c>
      <c r="S128">
        <v>40700</v>
      </c>
      <c r="T128" t="s">
        <v>911</v>
      </c>
    </row>
    <row r="129" spans="1:20" x14ac:dyDescent="0.25">
      <c r="A129" s="38" t="str">
        <f>+VLOOKUP(O129,'Selectable Table'!$D$2:$E$1048576,2,0)</f>
        <v>MERCK</v>
      </c>
      <c r="B129" s="46">
        <v>30761</v>
      </c>
      <c r="C129" t="s">
        <v>926</v>
      </c>
      <c r="D129" t="s">
        <v>154</v>
      </c>
      <c r="E129">
        <v>2025</v>
      </c>
      <c r="F129">
        <v>6</v>
      </c>
      <c r="G129" s="44" t="e">
        <f>+VLOOKUP(H129,Chi!#REF!,3,0)</f>
        <v>#REF!</v>
      </c>
      <c r="H129" t="s">
        <v>120</v>
      </c>
      <c r="I129" s="45">
        <v>163.59199999999998</v>
      </c>
      <c r="J129" t="s">
        <v>94</v>
      </c>
      <c r="K129" s="45">
        <f t="shared" si="2"/>
        <v>163.59199999999998</v>
      </c>
      <c r="L129" t="s">
        <v>108</v>
      </c>
      <c r="M129" s="47" t="s">
        <v>925</v>
      </c>
      <c r="O129" s="47" t="s">
        <v>133</v>
      </c>
      <c r="P129" s="45">
        <f t="shared" si="3"/>
        <v>163.59199999999998</v>
      </c>
      <c r="Q129" s="43">
        <v>45831</v>
      </c>
      <c r="S129">
        <v>40700</v>
      </c>
      <c r="T129" t="s">
        <v>911</v>
      </c>
    </row>
    <row r="130" spans="1:20" x14ac:dyDescent="0.25">
      <c r="A130" s="38" t="str">
        <f>+VLOOKUP(O130,'Selectable Table'!$D$2:$E$1048576,2,0)</f>
        <v>MERCK</v>
      </c>
      <c r="B130" s="46">
        <v>30761</v>
      </c>
      <c r="C130" t="s">
        <v>926</v>
      </c>
      <c r="D130" t="s">
        <v>154</v>
      </c>
      <c r="E130">
        <v>2025</v>
      </c>
      <c r="F130">
        <v>6</v>
      </c>
      <c r="G130" s="44" t="e">
        <f>+VLOOKUP(H130,Chi!#REF!,3,0)</f>
        <v>#REF!</v>
      </c>
      <c r="H130" t="s">
        <v>121</v>
      </c>
      <c r="I130" s="45">
        <v>140.2269</v>
      </c>
      <c r="J130" t="s">
        <v>94</v>
      </c>
      <c r="K130" s="45">
        <f t="shared" si="2"/>
        <v>140.2269</v>
      </c>
      <c r="L130" t="s">
        <v>108</v>
      </c>
      <c r="M130" s="47" t="s">
        <v>925</v>
      </c>
      <c r="O130" s="47" t="s">
        <v>133</v>
      </c>
      <c r="P130" s="45">
        <f t="shared" si="3"/>
        <v>140.2269</v>
      </c>
      <c r="Q130" s="43">
        <v>45831</v>
      </c>
      <c r="S130">
        <v>40700</v>
      </c>
      <c r="T130" t="s">
        <v>911</v>
      </c>
    </row>
    <row r="131" spans="1:20" x14ac:dyDescent="0.25">
      <c r="A131" s="38" t="str">
        <f>+VLOOKUP(O131,'Selectable Table'!$D$2:$E$1048576,2,0)</f>
        <v>MERCK</v>
      </c>
      <c r="B131" s="46">
        <v>30761</v>
      </c>
      <c r="C131" t="s">
        <v>926</v>
      </c>
      <c r="D131" t="s">
        <v>154</v>
      </c>
      <c r="E131">
        <v>2025</v>
      </c>
      <c r="F131">
        <v>6</v>
      </c>
      <c r="G131" s="44" t="e">
        <f>+VLOOKUP(H131,Chi!#REF!,3,0)</f>
        <v>#REF!</v>
      </c>
      <c r="H131" t="s">
        <v>139</v>
      </c>
      <c r="I131" s="45">
        <v>115.7123</v>
      </c>
      <c r="J131" t="s">
        <v>94</v>
      </c>
      <c r="K131" s="45">
        <f t="shared" ref="K131:K194" si="4">+VLOOKUP(J131,$W$2:$X$3,2,0)*I131</f>
        <v>115.7123</v>
      </c>
      <c r="L131" t="s">
        <v>108</v>
      </c>
      <c r="M131" s="47" t="s">
        <v>925</v>
      </c>
      <c r="O131" s="47" t="s">
        <v>133</v>
      </c>
      <c r="P131" s="45">
        <f t="shared" ref="P131:P194" si="5">K131</f>
        <v>115.7123</v>
      </c>
      <c r="Q131" s="43">
        <v>45831</v>
      </c>
      <c r="S131">
        <v>40700</v>
      </c>
      <c r="T131" t="s">
        <v>911</v>
      </c>
    </row>
    <row r="132" spans="1:20" x14ac:dyDescent="0.25">
      <c r="A132" s="38" t="str">
        <f>+VLOOKUP(O132,'Selectable Table'!$D$2:$E$1048576,2,0)</f>
        <v>MERCK</v>
      </c>
      <c r="B132" s="46">
        <v>30761</v>
      </c>
      <c r="C132" t="s">
        <v>926</v>
      </c>
      <c r="D132" t="s">
        <v>154</v>
      </c>
      <c r="E132">
        <v>2025</v>
      </c>
      <c r="F132">
        <v>6</v>
      </c>
      <c r="G132" s="44" t="e">
        <f>+VLOOKUP(H132,Chi!#REF!,3,0)</f>
        <v>#REF!</v>
      </c>
      <c r="H132" t="s">
        <v>111</v>
      </c>
      <c r="I132" s="45">
        <v>578.56150000000002</v>
      </c>
      <c r="J132" t="s">
        <v>94</v>
      </c>
      <c r="K132" s="45">
        <f t="shared" si="4"/>
        <v>578.56150000000002</v>
      </c>
      <c r="L132" t="s">
        <v>108</v>
      </c>
      <c r="M132" s="47" t="s">
        <v>925</v>
      </c>
      <c r="O132" s="47" t="s">
        <v>133</v>
      </c>
      <c r="P132" s="45">
        <f t="shared" si="5"/>
        <v>578.56150000000002</v>
      </c>
      <c r="Q132" s="43">
        <v>45831</v>
      </c>
      <c r="S132">
        <v>40700</v>
      </c>
      <c r="T132" t="s">
        <v>911</v>
      </c>
    </row>
    <row r="133" spans="1:20" x14ac:dyDescent="0.25">
      <c r="A133" s="38" t="str">
        <f>+VLOOKUP(O133,'Selectable Table'!$D$2:$E$1048576,2,0)</f>
        <v>MERCK</v>
      </c>
      <c r="B133" s="46">
        <v>30762</v>
      </c>
      <c r="C133" t="s">
        <v>943</v>
      </c>
      <c r="D133" t="s">
        <v>155</v>
      </c>
      <c r="E133">
        <v>2025</v>
      </c>
      <c r="F133">
        <v>6</v>
      </c>
      <c r="G133" s="44" t="e">
        <f>+VLOOKUP(H133,Chi!#REF!,3,0)</f>
        <v>#REF!</v>
      </c>
      <c r="H133" t="s">
        <v>125</v>
      </c>
      <c r="I133" s="45">
        <v>157.57829999999998</v>
      </c>
      <c r="J133" t="s">
        <v>94</v>
      </c>
      <c r="K133" s="45">
        <f t="shared" si="4"/>
        <v>157.57829999999998</v>
      </c>
      <c r="L133" t="s">
        <v>108</v>
      </c>
      <c r="M133" s="47" t="s">
        <v>928</v>
      </c>
      <c r="O133" s="47" t="s">
        <v>133</v>
      </c>
      <c r="P133" s="45">
        <f t="shared" si="5"/>
        <v>157.57829999999998</v>
      </c>
      <c r="Q133" s="43">
        <v>45831</v>
      </c>
      <c r="S133">
        <v>40700</v>
      </c>
      <c r="T133" t="s">
        <v>911</v>
      </c>
    </row>
    <row r="134" spans="1:20" x14ac:dyDescent="0.25">
      <c r="A134" s="38" t="str">
        <f>+VLOOKUP(O134,'Selectable Table'!$D$2:$E$1048576,2,0)</f>
        <v>MERCK</v>
      </c>
      <c r="B134" s="46">
        <v>30762</v>
      </c>
      <c r="C134" t="s">
        <v>943</v>
      </c>
      <c r="D134" t="s">
        <v>155</v>
      </c>
      <c r="E134">
        <v>2025</v>
      </c>
      <c r="F134">
        <v>6</v>
      </c>
      <c r="G134" s="44" t="e">
        <f>+VLOOKUP(H134,Chi!#REF!,3,0)</f>
        <v>#REF!</v>
      </c>
      <c r="H134" t="s">
        <v>121</v>
      </c>
      <c r="I134" s="45">
        <v>280.4538</v>
      </c>
      <c r="J134" t="s">
        <v>94</v>
      </c>
      <c r="K134" s="45">
        <f t="shared" si="4"/>
        <v>280.4538</v>
      </c>
      <c r="L134" t="s">
        <v>108</v>
      </c>
      <c r="M134" s="47" t="s">
        <v>928</v>
      </c>
      <c r="O134" s="47" t="s">
        <v>133</v>
      </c>
      <c r="P134" s="45">
        <f t="shared" si="5"/>
        <v>280.4538</v>
      </c>
      <c r="Q134" s="43">
        <v>45831</v>
      </c>
      <c r="S134">
        <v>40700</v>
      </c>
      <c r="T134" t="s">
        <v>911</v>
      </c>
    </row>
    <row r="135" spans="1:20" x14ac:dyDescent="0.25">
      <c r="A135" s="38" t="str">
        <f>+VLOOKUP(O135,'Selectable Table'!$D$2:$E$1048576,2,0)</f>
        <v>MERCK</v>
      </c>
      <c r="B135" s="46">
        <v>30762</v>
      </c>
      <c r="C135" t="s">
        <v>943</v>
      </c>
      <c r="D135" t="s">
        <v>155</v>
      </c>
      <c r="E135">
        <v>2025</v>
      </c>
      <c r="F135">
        <v>6</v>
      </c>
      <c r="G135" s="44" t="e">
        <f>+VLOOKUP(H135,Chi!#REF!,3,0)</f>
        <v>#REF!</v>
      </c>
      <c r="H135" t="s">
        <v>139</v>
      </c>
      <c r="I135" s="45">
        <v>115.7123</v>
      </c>
      <c r="J135" t="s">
        <v>94</v>
      </c>
      <c r="K135" s="45">
        <f t="shared" si="4"/>
        <v>115.7123</v>
      </c>
      <c r="L135" t="s">
        <v>108</v>
      </c>
      <c r="M135" s="47" t="s">
        <v>928</v>
      </c>
      <c r="O135" s="47" t="s">
        <v>133</v>
      </c>
      <c r="P135" s="45">
        <f t="shared" si="5"/>
        <v>115.7123</v>
      </c>
      <c r="Q135" s="43">
        <v>45831</v>
      </c>
      <c r="S135">
        <v>40700</v>
      </c>
      <c r="T135" t="s">
        <v>911</v>
      </c>
    </row>
    <row r="136" spans="1:20" x14ac:dyDescent="0.25">
      <c r="A136" s="38" t="str">
        <f>+VLOOKUP(O136,'Selectable Table'!$D$2:$E$1048576,2,0)</f>
        <v>MERCK</v>
      </c>
      <c r="B136" s="46">
        <v>30762</v>
      </c>
      <c r="C136" t="s">
        <v>943</v>
      </c>
      <c r="D136" t="s">
        <v>155</v>
      </c>
      <c r="E136">
        <v>2025</v>
      </c>
      <c r="F136">
        <v>6</v>
      </c>
      <c r="G136" s="44" t="e">
        <f>+VLOOKUP(H136,Chi!#REF!,3,0)</f>
        <v>#REF!</v>
      </c>
      <c r="H136" t="s">
        <v>111</v>
      </c>
      <c r="I136" s="45">
        <v>347.13689999999997</v>
      </c>
      <c r="J136" t="s">
        <v>94</v>
      </c>
      <c r="K136" s="45">
        <f t="shared" si="4"/>
        <v>347.13689999999997</v>
      </c>
      <c r="L136" t="s">
        <v>108</v>
      </c>
      <c r="M136" s="47" t="s">
        <v>928</v>
      </c>
      <c r="O136" s="47" t="s">
        <v>133</v>
      </c>
      <c r="P136" s="45">
        <f t="shared" si="5"/>
        <v>347.13689999999997</v>
      </c>
      <c r="Q136" s="43">
        <v>45831</v>
      </c>
      <c r="S136">
        <v>40700</v>
      </c>
      <c r="T136" t="s">
        <v>911</v>
      </c>
    </row>
    <row r="137" spans="1:20" x14ac:dyDescent="0.25">
      <c r="A137" s="38" t="str">
        <f>+VLOOKUP(O137,'Selectable Table'!$D$2:$E$1048576,2,0)</f>
        <v>MERCK</v>
      </c>
      <c r="B137" s="46">
        <v>30763</v>
      </c>
      <c r="C137" t="s">
        <v>944</v>
      </c>
      <c r="D137" t="s">
        <v>156</v>
      </c>
      <c r="E137">
        <v>2025</v>
      </c>
      <c r="F137">
        <v>6</v>
      </c>
      <c r="G137" s="44" t="e">
        <f>+VLOOKUP(H137,Chi!#REF!,3,0)</f>
        <v>#REF!</v>
      </c>
      <c r="H137" t="s">
        <v>118</v>
      </c>
      <c r="I137" s="45">
        <v>65.436800000000005</v>
      </c>
      <c r="J137" t="s">
        <v>94</v>
      </c>
      <c r="K137" s="45">
        <f t="shared" si="4"/>
        <v>65.436800000000005</v>
      </c>
      <c r="L137" t="s">
        <v>108</v>
      </c>
      <c r="M137" s="47" t="s">
        <v>930</v>
      </c>
      <c r="O137" s="47" t="s">
        <v>133</v>
      </c>
      <c r="P137" s="45">
        <f t="shared" si="5"/>
        <v>65.436800000000005</v>
      </c>
      <c r="Q137" s="43">
        <v>45831</v>
      </c>
      <c r="S137">
        <v>40700</v>
      </c>
      <c r="T137" t="s">
        <v>911</v>
      </c>
    </row>
    <row r="138" spans="1:20" x14ac:dyDescent="0.25">
      <c r="A138" s="38" t="str">
        <f>+VLOOKUP(O138,'Selectable Table'!$D$2:$E$1048576,2,0)</f>
        <v>MERCK</v>
      </c>
      <c r="B138" s="46">
        <v>30763</v>
      </c>
      <c r="C138" t="s">
        <v>944</v>
      </c>
      <c r="D138" t="s">
        <v>156</v>
      </c>
      <c r="E138">
        <v>2025</v>
      </c>
      <c r="F138">
        <v>6</v>
      </c>
      <c r="G138" s="44" t="e">
        <f>+VLOOKUP(H138,Chi!#REF!,3,0)</f>
        <v>#REF!</v>
      </c>
      <c r="H138" t="s">
        <v>120</v>
      </c>
      <c r="I138" s="45">
        <v>163.59199999999998</v>
      </c>
      <c r="J138" t="s">
        <v>94</v>
      </c>
      <c r="K138" s="45">
        <f t="shared" si="4"/>
        <v>163.59199999999998</v>
      </c>
      <c r="L138" t="s">
        <v>108</v>
      </c>
      <c r="M138" s="47" t="s">
        <v>930</v>
      </c>
      <c r="O138" s="47" t="s">
        <v>133</v>
      </c>
      <c r="P138" s="45">
        <f t="shared" si="5"/>
        <v>163.59199999999998</v>
      </c>
      <c r="Q138" s="43">
        <v>45831</v>
      </c>
      <c r="S138">
        <v>40700</v>
      </c>
      <c r="T138" t="s">
        <v>911</v>
      </c>
    </row>
    <row r="139" spans="1:20" x14ac:dyDescent="0.25">
      <c r="A139" s="38" t="str">
        <f>+VLOOKUP(O139,'Selectable Table'!$D$2:$E$1048576,2,0)</f>
        <v>MERCK</v>
      </c>
      <c r="B139" s="46">
        <v>30763</v>
      </c>
      <c r="C139" t="s">
        <v>944</v>
      </c>
      <c r="D139" t="s">
        <v>156</v>
      </c>
      <c r="E139">
        <v>2025</v>
      </c>
      <c r="F139">
        <v>6</v>
      </c>
      <c r="G139" s="44" t="e">
        <f>+VLOOKUP(H139,Chi!#REF!,3,0)</f>
        <v>#REF!</v>
      </c>
      <c r="H139" t="s">
        <v>121</v>
      </c>
      <c r="I139" s="45">
        <v>140.2269</v>
      </c>
      <c r="J139" t="s">
        <v>94</v>
      </c>
      <c r="K139" s="45">
        <f t="shared" si="4"/>
        <v>140.2269</v>
      </c>
      <c r="L139" t="s">
        <v>108</v>
      </c>
      <c r="M139" s="47" t="s">
        <v>930</v>
      </c>
      <c r="O139" s="47" t="s">
        <v>133</v>
      </c>
      <c r="P139" s="45">
        <f t="shared" si="5"/>
        <v>140.2269</v>
      </c>
      <c r="Q139" s="43">
        <v>45831</v>
      </c>
      <c r="S139">
        <v>40700</v>
      </c>
      <c r="T139" t="s">
        <v>911</v>
      </c>
    </row>
    <row r="140" spans="1:20" x14ac:dyDescent="0.25">
      <c r="A140" s="38" t="str">
        <f>+VLOOKUP(O140,'Selectable Table'!$D$2:$E$1048576,2,0)</f>
        <v>MERCK</v>
      </c>
      <c r="B140" s="46">
        <v>30763</v>
      </c>
      <c r="C140" t="s">
        <v>944</v>
      </c>
      <c r="D140" t="s">
        <v>156</v>
      </c>
      <c r="E140">
        <v>2025</v>
      </c>
      <c r="F140">
        <v>6</v>
      </c>
      <c r="G140" s="44" t="e">
        <f>+VLOOKUP(H140,Chi!#REF!,3,0)</f>
        <v>#REF!</v>
      </c>
      <c r="H140" t="s">
        <v>111</v>
      </c>
      <c r="I140" s="45">
        <v>694.27379999999994</v>
      </c>
      <c r="J140" t="s">
        <v>94</v>
      </c>
      <c r="K140" s="45">
        <f t="shared" si="4"/>
        <v>694.27379999999994</v>
      </c>
      <c r="L140" t="s">
        <v>108</v>
      </c>
      <c r="M140" s="47" t="s">
        <v>930</v>
      </c>
      <c r="O140" s="47" t="s">
        <v>133</v>
      </c>
      <c r="P140" s="45">
        <f t="shared" si="5"/>
        <v>694.27379999999994</v>
      </c>
      <c r="Q140" s="43">
        <v>45831</v>
      </c>
      <c r="S140">
        <v>40700</v>
      </c>
      <c r="T140" t="s">
        <v>911</v>
      </c>
    </row>
    <row r="141" spans="1:20" x14ac:dyDescent="0.25">
      <c r="A141" s="38" t="str">
        <f>+VLOOKUP(O141,'Selectable Table'!$D$2:$E$1048576,2,0)</f>
        <v>MERCK</v>
      </c>
      <c r="B141" s="46">
        <v>30764</v>
      </c>
      <c r="C141" t="s">
        <v>945</v>
      </c>
      <c r="D141" t="s">
        <v>946</v>
      </c>
      <c r="E141">
        <v>2025</v>
      </c>
      <c r="F141">
        <v>6</v>
      </c>
      <c r="G141" s="44" t="e">
        <f>+VLOOKUP(H141,Chi!#REF!,3,0)</f>
        <v>#REF!</v>
      </c>
      <c r="H141" t="s">
        <v>245</v>
      </c>
      <c r="I141" s="45">
        <v>569.99469999999997</v>
      </c>
      <c r="J141" t="s">
        <v>94</v>
      </c>
      <c r="K141" s="45">
        <f t="shared" si="4"/>
        <v>569.99469999999997</v>
      </c>
      <c r="L141" t="s">
        <v>108</v>
      </c>
      <c r="M141" s="47" t="s">
        <v>947</v>
      </c>
      <c r="O141" s="47" t="s">
        <v>133</v>
      </c>
      <c r="P141" s="45">
        <f t="shared" si="5"/>
        <v>569.99469999999997</v>
      </c>
      <c r="Q141" s="43">
        <v>45831</v>
      </c>
      <c r="S141">
        <v>40700</v>
      </c>
      <c r="T141" t="s">
        <v>911</v>
      </c>
    </row>
    <row r="142" spans="1:20" x14ac:dyDescent="0.25">
      <c r="A142" s="38" t="str">
        <f>+VLOOKUP(O142,'Selectable Table'!$D$2:$E$1048576,2,0)</f>
        <v>MERCK</v>
      </c>
      <c r="B142" s="46">
        <v>30764</v>
      </c>
      <c r="C142" t="s">
        <v>945</v>
      </c>
      <c r="D142" t="s">
        <v>946</v>
      </c>
      <c r="E142">
        <v>2025</v>
      </c>
      <c r="F142">
        <v>6</v>
      </c>
      <c r="G142" s="44" t="e">
        <f>+VLOOKUP(H142,Chi!#REF!,3,0)</f>
        <v>#REF!</v>
      </c>
      <c r="H142" t="s">
        <v>246</v>
      </c>
      <c r="I142" s="45">
        <v>817.9479</v>
      </c>
      <c r="J142" t="s">
        <v>94</v>
      </c>
      <c r="K142" s="45">
        <f t="shared" si="4"/>
        <v>817.9479</v>
      </c>
      <c r="L142" t="s">
        <v>108</v>
      </c>
      <c r="M142" s="47" t="s">
        <v>947</v>
      </c>
      <c r="O142" s="47" t="s">
        <v>133</v>
      </c>
      <c r="P142" s="45">
        <f t="shared" si="5"/>
        <v>817.9479</v>
      </c>
      <c r="Q142" s="43">
        <v>45831</v>
      </c>
      <c r="S142">
        <v>40700</v>
      </c>
      <c r="T142" t="s">
        <v>911</v>
      </c>
    </row>
    <row r="143" spans="1:20" x14ac:dyDescent="0.25">
      <c r="A143" s="38" t="str">
        <f>+VLOOKUP(O143,'Selectable Table'!$D$2:$E$1048576,2,0)</f>
        <v>MERCK</v>
      </c>
      <c r="B143" s="46">
        <v>30765</v>
      </c>
      <c r="C143" t="s">
        <v>929</v>
      </c>
      <c r="D143" t="s">
        <v>157</v>
      </c>
      <c r="E143">
        <v>2025</v>
      </c>
      <c r="F143">
        <v>6</v>
      </c>
      <c r="G143" s="44" t="e">
        <f>+VLOOKUP(H143,Chi!#REF!,3,0)</f>
        <v>#REF!</v>
      </c>
      <c r="H143" t="s">
        <v>125</v>
      </c>
      <c r="I143" s="45">
        <v>552.86110000000008</v>
      </c>
      <c r="J143" t="s">
        <v>94</v>
      </c>
      <c r="K143" s="45">
        <f t="shared" si="4"/>
        <v>552.86110000000008</v>
      </c>
      <c r="L143" t="s">
        <v>108</v>
      </c>
      <c r="M143" s="47" t="s">
        <v>930</v>
      </c>
      <c r="O143" s="47" t="s">
        <v>133</v>
      </c>
      <c r="P143" s="45">
        <f t="shared" si="5"/>
        <v>552.86110000000008</v>
      </c>
      <c r="Q143" s="43">
        <v>45831</v>
      </c>
      <c r="S143">
        <v>40700</v>
      </c>
      <c r="T143" t="s">
        <v>911</v>
      </c>
    </row>
    <row r="144" spans="1:20" x14ac:dyDescent="0.25">
      <c r="A144" s="38" t="str">
        <f>+VLOOKUP(O144,'Selectable Table'!$D$2:$E$1048576,2,0)</f>
        <v>MERCK</v>
      </c>
      <c r="B144" s="46">
        <v>30765</v>
      </c>
      <c r="C144" t="s">
        <v>929</v>
      </c>
      <c r="D144" t="s">
        <v>157</v>
      </c>
      <c r="E144">
        <v>2025</v>
      </c>
      <c r="F144">
        <v>6</v>
      </c>
      <c r="G144" s="44" t="e">
        <f>+VLOOKUP(H144,Chi!#REF!,3,0)</f>
        <v>#REF!</v>
      </c>
      <c r="H144" t="s">
        <v>186</v>
      </c>
      <c r="I144" s="45">
        <v>2714.1026000000002</v>
      </c>
      <c r="J144" t="s">
        <v>94</v>
      </c>
      <c r="K144" s="45">
        <f t="shared" si="4"/>
        <v>2714.1026000000002</v>
      </c>
      <c r="L144" t="s">
        <v>108</v>
      </c>
      <c r="M144" s="47" t="s">
        <v>930</v>
      </c>
      <c r="O144" s="47" t="s">
        <v>133</v>
      </c>
      <c r="P144" s="45">
        <f t="shared" si="5"/>
        <v>2714.1026000000002</v>
      </c>
      <c r="Q144" s="43">
        <v>45831</v>
      </c>
      <c r="S144">
        <v>40700</v>
      </c>
      <c r="T144" t="s">
        <v>911</v>
      </c>
    </row>
    <row r="145" spans="1:20" x14ac:dyDescent="0.25">
      <c r="A145" s="38" t="str">
        <f>+VLOOKUP(O145,'Selectable Table'!$D$2:$E$1048576,2,0)</f>
        <v>MERCK</v>
      </c>
      <c r="B145" s="46">
        <v>30765</v>
      </c>
      <c r="C145" t="s">
        <v>929</v>
      </c>
      <c r="D145" t="s">
        <v>157</v>
      </c>
      <c r="E145">
        <v>2025</v>
      </c>
      <c r="F145">
        <v>6</v>
      </c>
      <c r="G145" s="44" t="e">
        <f>+VLOOKUP(H145,Chi!#REF!,3,0)</f>
        <v>#REF!</v>
      </c>
      <c r="H145" t="s">
        <v>167</v>
      </c>
      <c r="I145" s="45">
        <v>151.91550000000001</v>
      </c>
      <c r="J145" t="s">
        <v>94</v>
      </c>
      <c r="K145" s="45">
        <f t="shared" si="4"/>
        <v>151.91550000000001</v>
      </c>
      <c r="L145" t="s">
        <v>108</v>
      </c>
      <c r="M145" s="47" t="s">
        <v>930</v>
      </c>
      <c r="O145" s="47" t="s">
        <v>133</v>
      </c>
      <c r="P145" s="45">
        <f t="shared" si="5"/>
        <v>151.91550000000001</v>
      </c>
      <c r="Q145" s="43">
        <v>45831</v>
      </c>
      <c r="S145">
        <v>40700</v>
      </c>
      <c r="T145" t="s">
        <v>911</v>
      </c>
    </row>
    <row r="146" spans="1:20" x14ac:dyDescent="0.25">
      <c r="A146" s="38" t="str">
        <f>+VLOOKUP(O146,'Selectable Table'!$D$2:$E$1048576,2,0)</f>
        <v>MERCK</v>
      </c>
      <c r="B146" s="46">
        <v>30765</v>
      </c>
      <c r="C146" t="s">
        <v>929</v>
      </c>
      <c r="D146" t="s">
        <v>157</v>
      </c>
      <c r="E146">
        <v>2025</v>
      </c>
      <c r="F146">
        <v>6</v>
      </c>
      <c r="G146" s="44" t="e">
        <f>+VLOOKUP(H146,Chi!#REF!,3,0)</f>
        <v>#REF!</v>
      </c>
      <c r="H146" t="s">
        <v>168</v>
      </c>
      <c r="I146" s="45">
        <v>151.91550000000001</v>
      </c>
      <c r="J146" t="s">
        <v>94</v>
      </c>
      <c r="K146" s="45">
        <f t="shared" si="4"/>
        <v>151.91550000000001</v>
      </c>
      <c r="L146" t="s">
        <v>108</v>
      </c>
      <c r="M146" s="47" t="s">
        <v>930</v>
      </c>
      <c r="O146" s="47" t="s">
        <v>133</v>
      </c>
      <c r="P146" s="45">
        <f t="shared" si="5"/>
        <v>151.91550000000001</v>
      </c>
      <c r="Q146" s="43">
        <v>45831</v>
      </c>
      <c r="S146">
        <v>40700</v>
      </c>
      <c r="T146" t="s">
        <v>911</v>
      </c>
    </row>
    <row r="147" spans="1:20" x14ac:dyDescent="0.25">
      <c r="A147" s="38" t="str">
        <f>+VLOOKUP(O147,'Selectable Table'!$D$2:$E$1048576,2,0)</f>
        <v>MERCK</v>
      </c>
      <c r="B147" s="46">
        <v>30765</v>
      </c>
      <c r="C147" t="s">
        <v>929</v>
      </c>
      <c r="D147" t="s">
        <v>157</v>
      </c>
      <c r="E147">
        <v>2025</v>
      </c>
      <c r="F147">
        <v>6</v>
      </c>
      <c r="G147" s="44" t="e">
        <f>+VLOOKUP(H147,Chi!#REF!,3,0)</f>
        <v>#REF!</v>
      </c>
      <c r="H147" t="s">
        <v>118</v>
      </c>
      <c r="I147" s="45">
        <v>196.31040000000002</v>
      </c>
      <c r="J147" t="s">
        <v>94</v>
      </c>
      <c r="K147" s="45">
        <f t="shared" si="4"/>
        <v>196.31040000000002</v>
      </c>
      <c r="L147" t="s">
        <v>108</v>
      </c>
      <c r="M147" s="47" t="s">
        <v>930</v>
      </c>
      <c r="O147" s="47" t="s">
        <v>133</v>
      </c>
      <c r="P147" s="45">
        <f t="shared" si="5"/>
        <v>196.31040000000002</v>
      </c>
      <c r="Q147" s="43">
        <v>45831</v>
      </c>
      <c r="S147">
        <v>40700</v>
      </c>
      <c r="T147" t="s">
        <v>911</v>
      </c>
    </row>
    <row r="148" spans="1:20" x14ac:dyDescent="0.25">
      <c r="A148" s="38" t="str">
        <f>+VLOOKUP(O148,'Selectable Table'!$D$2:$E$1048576,2,0)</f>
        <v>MERCK</v>
      </c>
      <c r="B148" s="46">
        <v>30765</v>
      </c>
      <c r="C148" t="s">
        <v>929</v>
      </c>
      <c r="D148" t="s">
        <v>157</v>
      </c>
      <c r="E148">
        <v>2025</v>
      </c>
      <c r="F148">
        <v>6</v>
      </c>
      <c r="G148" s="44" t="e">
        <f>+VLOOKUP(H148,Chi!#REF!,3,0)</f>
        <v>#REF!</v>
      </c>
      <c r="H148" t="s">
        <v>847</v>
      </c>
      <c r="I148" s="45">
        <v>70.143699999999995</v>
      </c>
      <c r="J148" t="s">
        <v>94</v>
      </c>
      <c r="K148" s="45">
        <f t="shared" si="4"/>
        <v>70.143699999999995</v>
      </c>
      <c r="L148" t="s">
        <v>108</v>
      </c>
      <c r="M148" s="47" t="s">
        <v>930</v>
      </c>
      <c r="O148" s="47" t="s">
        <v>133</v>
      </c>
      <c r="P148" s="45">
        <f t="shared" si="5"/>
        <v>70.143699999999995</v>
      </c>
      <c r="Q148" s="43">
        <v>45831</v>
      </c>
      <c r="S148">
        <v>40700</v>
      </c>
      <c r="T148" t="s">
        <v>911</v>
      </c>
    </row>
    <row r="149" spans="1:20" x14ac:dyDescent="0.25">
      <c r="A149" s="38" t="str">
        <f>+VLOOKUP(O149,'Selectable Table'!$D$2:$E$1048576,2,0)</f>
        <v>MERCK</v>
      </c>
      <c r="B149" s="46">
        <v>30765</v>
      </c>
      <c r="C149" t="s">
        <v>929</v>
      </c>
      <c r="D149" t="s">
        <v>157</v>
      </c>
      <c r="E149">
        <v>2025</v>
      </c>
      <c r="F149">
        <v>6</v>
      </c>
      <c r="G149" s="44" t="e">
        <f>+VLOOKUP(H149,Chi!#REF!,3,0)</f>
        <v>#REF!</v>
      </c>
      <c r="H149" t="s">
        <v>120</v>
      </c>
      <c r="I149" s="45">
        <v>490.77600000000001</v>
      </c>
      <c r="J149" t="s">
        <v>94</v>
      </c>
      <c r="K149" s="45">
        <f t="shared" si="4"/>
        <v>490.77600000000001</v>
      </c>
      <c r="L149" t="s">
        <v>108</v>
      </c>
      <c r="M149" s="47" t="s">
        <v>930</v>
      </c>
      <c r="O149" s="47" t="s">
        <v>133</v>
      </c>
      <c r="P149" s="45">
        <f t="shared" si="5"/>
        <v>490.77600000000001</v>
      </c>
      <c r="Q149" s="43">
        <v>45831</v>
      </c>
      <c r="S149">
        <v>40700</v>
      </c>
      <c r="T149" t="s">
        <v>911</v>
      </c>
    </row>
    <row r="150" spans="1:20" x14ac:dyDescent="0.25">
      <c r="A150" s="38" t="str">
        <f>+VLOOKUP(O150,'Selectable Table'!$D$2:$E$1048576,2,0)</f>
        <v>MERCK</v>
      </c>
      <c r="B150" s="46">
        <v>30765</v>
      </c>
      <c r="C150" t="s">
        <v>929</v>
      </c>
      <c r="D150" t="s">
        <v>157</v>
      </c>
      <c r="E150">
        <v>2025</v>
      </c>
      <c r="F150">
        <v>6</v>
      </c>
      <c r="G150" s="44" t="e">
        <f>+VLOOKUP(H150,Chi!#REF!,3,0)</f>
        <v>#REF!</v>
      </c>
      <c r="H150" t="s">
        <v>144</v>
      </c>
      <c r="I150" s="45">
        <v>858.94270000000006</v>
      </c>
      <c r="J150" t="s">
        <v>94</v>
      </c>
      <c r="K150" s="45">
        <f t="shared" si="4"/>
        <v>858.94270000000006</v>
      </c>
      <c r="L150" t="s">
        <v>108</v>
      </c>
      <c r="M150" s="47" t="s">
        <v>930</v>
      </c>
      <c r="O150" s="47" t="s">
        <v>133</v>
      </c>
      <c r="P150" s="45">
        <f t="shared" si="5"/>
        <v>858.94270000000006</v>
      </c>
      <c r="Q150" s="43">
        <v>45831</v>
      </c>
      <c r="S150">
        <v>40700</v>
      </c>
      <c r="T150" t="s">
        <v>911</v>
      </c>
    </row>
    <row r="151" spans="1:20" x14ac:dyDescent="0.25">
      <c r="A151" s="38" t="str">
        <f>+VLOOKUP(O151,'Selectable Table'!$D$2:$E$1048576,2,0)</f>
        <v>MERCK</v>
      </c>
      <c r="B151" s="46">
        <v>30765</v>
      </c>
      <c r="C151" t="s">
        <v>929</v>
      </c>
      <c r="D151" t="s">
        <v>157</v>
      </c>
      <c r="E151">
        <v>2025</v>
      </c>
      <c r="F151">
        <v>6</v>
      </c>
      <c r="G151" s="44" t="e">
        <f>+VLOOKUP(H151,Chi!#REF!,3,0)</f>
        <v>#REF!</v>
      </c>
      <c r="H151" t="s">
        <v>139</v>
      </c>
      <c r="I151" s="45">
        <v>231.4246</v>
      </c>
      <c r="J151" t="s">
        <v>94</v>
      </c>
      <c r="K151" s="45">
        <f t="shared" si="4"/>
        <v>231.4246</v>
      </c>
      <c r="L151" t="s">
        <v>108</v>
      </c>
      <c r="M151" s="47" t="s">
        <v>930</v>
      </c>
      <c r="O151" s="47" t="s">
        <v>133</v>
      </c>
      <c r="P151" s="45">
        <f t="shared" si="5"/>
        <v>231.4246</v>
      </c>
      <c r="Q151" s="43">
        <v>45831</v>
      </c>
      <c r="S151">
        <v>40700</v>
      </c>
      <c r="T151" t="s">
        <v>911</v>
      </c>
    </row>
    <row r="152" spans="1:20" x14ac:dyDescent="0.25">
      <c r="A152" s="38" t="str">
        <f>+VLOOKUP(O152,'Selectable Table'!$D$2:$E$1048576,2,0)</f>
        <v>MERCK</v>
      </c>
      <c r="B152" s="46">
        <v>30765</v>
      </c>
      <c r="C152" t="s">
        <v>929</v>
      </c>
      <c r="D152" t="s">
        <v>157</v>
      </c>
      <c r="E152">
        <v>2025</v>
      </c>
      <c r="F152">
        <v>6</v>
      </c>
      <c r="G152" s="44" t="e">
        <f>+VLOOKUP(H152,Chi!#REF!,3,0)</f>
        <v>#REF!</v>
      </c>
      <c r="H152" t="s">
        <v>111</v>
      </c>
      <c r="I152" s="45">
        <v>1157.123</v>
      </c>
      <c r="J152" t="s">
        <v>94</v>
      </c>
      <c r="K152" s="45">
        <f t="shared" si="4"/>
        <v>1157.123</v>
      </c>
      <c r="L152" t="s">
        <v>108</v>
      </c>
      <c r="M152" s="47" t="s">
        <v>930</v>
      </c>
      <c r="O152" s="47" t="s">
        <v>133</v>
      </c>
      <c r="P152" s="45">
        <f t="shared" si="5"/>
        <v>1157.123</v>
      </c>
      <c r="Q152" s="43">
        <v>45831</v>
      </c>
      <c r="S152">
        <v>40700</v>
      </c>
      <c r="T152" t="s">
        <v>911</v>
      </c>
    </row>
    <row r="153" spans="1:20" x14ac:dyDescent="0.25">
      <c r="A153" s="38" t="str">
        <f>+VLOOKUP(O153,'Selectable Table'!$D$2:$E$1048576,2,0)</f>
        <v>MERCK</v>
      </c>
      <c r="B153" s="46">
        <v>30765</v>
      </c>
      <c r="C153" t="s">
        <v>929</v>
      </c>
      <c r="D153" t="s">
        <v>157</v>
      </c>
      <c r="E153">
        <v>2025</v>
      </c>
      <c r="F153">
        <v>6</v>
      </c>
      <c r="G153" s="44" t="e">
        <f>+VLOOKUP(H153,Chi!#REF!,3,0)</f>
        <v>#REF!</v>
      </c>
      <c r="H153" t="s">
        <v>158</v>
      </c>
      <c r="I153" s="45">
        <v>420.64439999999996</v>
      </c>
      <c r="J153" t="s">
        <v>94</v>
      </c>
      <c r="K153" s="45">
        <f t="shared" si="4"/>
        <v>420.64439999999996</v>
      </c>
      <c r="L153" t="s">
        <v>108</v>
      </c>
      <c r="M153" s="47" t="s">
        <v>930</v>
      </c>
      <c r="O153" s="47" t="s">
        <v>133</v>
      </c>
      <c r="P153" s="45">
        <f t="shared" si="5"/>
        <v>420.64439999999996</v>
      </c>
      <c r="Q153" s="43">
        <v>45831</v>
      </c>
      <c r="S153">
        <v>40700</v>
      </c>
      <c r="T153" t="s">
        <v>911</v>
      </c>
    </row>
    <row r="154" spans="1:20" x14ac:dyDescent="0.25">
      <c r="A154" s="38" t="str">
        <f>+VLOOKUP(O154,'Selectable Table'!$D$2:$E$1048576,2,0)</f>
        <v>MERCK</v>
      </c>
      <c r="B154" s="46">
        <v>30766</v>
      </c>
      <c r="C154" t="s">
        <v>927</v>
      </c>
      <c r="D154" t="s">
        <v>247</v>
      </c>
      <c r="E154">
        <v>2025</v>
      </c>
      <c r="F154">
        <v>6</v>
      </c>
      <c r="G154" s="44" t="e">
        <f>+VLOOKUP(H154,Chi!#REF!,3,0)</f>
        <v>#REF!</v>
      </c>
      <c r="H154" t="s">
        <v>139</v>
      </c>
      <c r="I154" s="45">
        <v>115.7123</v>
      </c>
      <c r="J154" t="s">
        <v>94</v>
      </c>
      <c r="K154" s="45">
        <f t="shared" si="4"/>
        <v>115.7123</v>
      </c>
      <c r="L154" t="s">
        <v>108</v>
      </c>
      <c r="M154" s="47" t="s">
        <v>928</v>
      </c>
      <c r="O154" s="47" t="s">
        <v>133</v>
      </c>
      <c r="P154" s="45">
        <f t="shared" si="5"/>
        <v>115.7123</v>
      </c>
      <c r="Q154" s="43">
        <v>45831</v>
      </c>
      <c r="S154">
        <v>40700</v>
      </c>
      <c r="T154" t="s">
        <v>911</v>
      </c>
    </row>
    <row r="155" spans="1:20" x14ac:dyDescent="0.25">
      <c r="A155" s="38" t="str">
        <f>+VLOOKUP(O155,'Selectable Table'!$D$2:$E$1048576,2,0)</f>
        <v>MERCK</v>
      </c>
      <c r="B155" s="46">
        <v>30766</v>
      </c>
      <c r="C155" t="s">
        <v>927</v>
      </c>
      <c r="D155" t="s">
        <v>247</v>
      </c>
      <c r="E155">
        <v>2025</v>
      </c>
      <c r="F155">
        <v>6</v>
      </c>
      <c r="G155" s="44" t="e">
        <f>+VLOOKUP(H155,Chi!#REF!,3,0)</f>
        <v>#REF!</v>
      </c>
      <c r="H155" t="s">
        <v>111</v>
      </c>
      <c r="I155" s="45">
        <v>115.7123</v>
      </c>
      <c r="J155" t="s">
        <v>94</v>
      </c>
      <c r="K155" s="45">
        <f t="shared" si="4"/>
        <v>115.7123</v>
      </c>
      <c r="L155" t="s">
        <v>108</v>
      </c>
      <c r="M155" s="47" t="s">
        <v>928</v>
      </c>
      <c r="O155" s="47" t="s">
        <v>133</v>
      </c>
      <c r="P155" s="45">
        <f t="shared" si="5"/>
        <v>115.7123</v>
      </c>
      <c r="Q155" s="43">
        <v>45831</v>
      </c>
      <c r="S155">
        <v>40700</v>
      </c>
      <c r="T155" t="s">
        <v>911</v>
      </c>
    </row>
    <row r="156" spans="1:20" x14ac:dyDescent="0.25">
      <c r="A156" s="38" t="str">
        <f>+VLOOKUP(O156,'Selectable Table'!$D$2:$E$1048576,2,0)</f>
        <v>MERCK</v>
      </c>
      <c r="B156" s="46">
        <v>30767</v>
      </c>
      <c r="C156" t="s">
        <v>929</v>
      </c>
      <c r="D156" t="s">
        <v>159</v>
      </c>
      <c r="E156">
        <v>2025</v>
      </c>
      <c r="F156">
        <v>6</v>
      </c>
      <c r="G156" s="44" t="e">
        <f>+VLOOKUP(H156,Chi!#REF!,3,0)</f>
        <v>#REF!</v>
      </c>
      <c r="H156" t="s">
        <v>121</v>
      </c>
      <c r="I156" s="45">
        <v>1121.8152</v>
      </c>
      <c r="J156" t="s">
        <v>94</v>
      </c>
      <c r="K156" s="45">
        <f t="shared" si="4"/>
        <v>1121.8152</v>
      </c>
      <c r="L156" t="s">
        <v>108</v>
      </c>
      <c r="M156" s="47" t="s">
        <v>930</v>
      </c>
      <c r="O156" s="47" t="s">
        <v>133</v>
      </c>
      <c r="P156" s="45">
        <f t="shared" si="5"/>
        <v>1121.8152</v>
      </c>
      <c r="Q156" s="43">
        <v>45831</v>
      </c>
      <c r="S156">
        <v>40700</v>
      </c>
      <c r="T156" t="s">
        <v>911</v>
      </c>
    </row>
    <row r="157" spans="1:20" x14ac:dyDescent="0.25">
      <c r="A157" s="38" t="str">
        <f>+VLOOKUP(O157,'Selectable Table'!$D$2:$E$1048576,2,0)</f>
        <v>MERCK</v>
      </c>
      <c r="B157" s="46">
        <v>30767</v>
      </c>
      <c r="C157" t="s">
        <v>929</v>
      </c>
      <c r="D157" t="s">
        <v>159</v>
      </c>
      <c r="E157">
        <v>2025</v>
      </c>
      <c r="F157">
        <v>6</v>
      </c>
      <c r="G157" s="44" t="e">
        <f>+VLOOKUP(H157,Chi!#REF!,3,0)</f>
        <v>#REF!</v>
      </c>
      <c r="H157" t="s">
        <v>111</v>
      </c>
      <c r="I157" s="45">
        <v>1041.4106999999999</v>
      </c>
      <c r="J157" t="s">
        <v>94</v>
      </c>
      <c r="K157" s="45">
        <f t="shared" si="4"/>
        <v>1041.4106999999999</v>
      </c>
      <c r="L157" t="s">
        <v>108</v>
      </c>
      <c r="M157" s="47" t="s">
        <v>930</v>
      </c>
      <c r="O157" s="47" t="s">
        <v>133</v>
      </c>
      <c r="P157" s="45">
        <f t="shared" si="5"/>
        <v>1041.4106999999999</v>
      </c>
      <c r="Q157" s="43">
        <v>45831</v>
      </c>
      <c r="S157">
        <v>40700</v>
      </c>
      <c r="T157" t="s">
        <v>911</v>
      </c>
    </row>
    <row r="158" spans="1:20" x14ac:dyDescent="0.25">
      <c r="A158" s="38" t="str">
        <f>+VLOOKUP(O158,'Selectable Table'!$D$2:$E$1048576,2,0)</f>
        <v>MERCK</v>
      </c>
      <c r="B158" s="46">
        <v>30768</v>
      </c>
      <c r="C158" t="s">
        <v>948</v>
      </c>
      <c r="D158" t="s">
        <v>160</v>
      </c>
      <c r="E158">
        <v>2025</v>
      </c>
      <c r="F158">
        <v>6</v>
      </c>
      <c r="G158" s="44" t="e">
        <f>+VLOOKUP(H158,Chi!#REF!,3,0)</f>
        <v>#REF!</v>
      </c>
      <c r="H158" t="s">
        <v>121</v>
      </c>
      <c r="I158" s="45">
        <v>140.2269</v>
      </c>
      <c r="J158" t="s">
        <v>94</v>
      </c>
      <c r="K158" s="45">
        <f t="shared" si="4"/>
        <v>140.2269</v>
      </c>
      <c r="L158" t="s">
        <v>108</v>
      </c>
      <c r="M158" s="47" t="s">
        <v>930</v>
      </c>
      <c r="O158" s="47" t="s">
        <v>133</v>
      </c>
      <c r="P158" s="45">
        <f t="shared" si="5"/>
        <v>140.2269</v>
      </c>
      <c r="Q158" s="43">
        <v>45831</v>
      </c>
      <c r="S158">
        <v>40700</v>
      </c>
      <c r="T158" t="s">
        <v>911</v>
      </c>
    </row>
    <row r="159" spans="1:20" x14ac:dyDescent="0.25">
      <c r="A159" s="38" t="str">
        <f>+VLOOKUP(O159,'Selectable Table'!$D$2:$E$1048576,2,0)</f>
        <v>MERCK</v>
      </c>
      <c r="B159" s="46">
        <v>30768</v>
      </c>
      <c r="C159" t="s">
        <v>948</v>
      </c>
      <c r="D159" t="s">
        <v>160</v>
      </c>
      <c r="E159">
        <v>2025</v>
      </c>
      <c r="F159">
        <v>6</v>
      </c>
      <c r="G159" s="44" t="e">
        <f>+VLOOKUP(H159,Chi!#REF!,3,0)</f>
        <v>#REF!</v>
      </c>
      <c r="H159" t="s">
        <v>111</v>
      </c>
      <c r="I159" s="45">
        <v>347.13689999999997</v>
      </c>
      <c r="J159" t="s">
        <v>94</v>
      </c>
      <c r="K159" s="45">
        <f t="shared" si="4"/>
        <v>347.13689999999997</v>
      </c>
      <c r="L159" t="s">
        <v>108</v>
      </c>
      <c r="M159" s="47" t="s">
        <v>930</v>
      </c>
      <c r="O159" s="47" t="s">
        <v>133</v>
      </c>
      <c r="P159" s="45">
        <f t="shared" si="5"/>
        <v>347.13689999999997</v>
      </c>
      <c r="Q159" s="43">
        <v>45831</v>
      </c>
      <c r="S159">
        <v>40700</v>
      </c>
      <c r="T159" t="s">
        <v>911</v>
      </c>
    </row>
    <row r="160" spans="1:20" x14ac:dyDescent="0.25">
      <c r="A160" s="38" t="str">
        <f>+VLOOKUP(O160,'Selectable Table'!$D$2:$E$1048576,2,0)</f>
        <v>MERCK</v>
      </c>
      <c r="B160" s="46">
        <v>30769</v>
      </c>
      <c r="C160" t="s">
        <v>944</v>
      </c>
      <c r="D160" t="s">
        <v>161</v>
      </c>
      <c r="E160">
        <v>2025</v>
      </c>
      <c r="F160">
        <v>6</v>
      </c>
      <c r="G160" s="44" t="e">
        <f>+VLOOKUP(H160,Chi!#REF!,3,0)</f>
        <v>#REF!</v>
      </c>
      <c r="H160" t="s">
        <v>125</v>
      </c>
      <c r="I160" s="45">
        <v>197.6414</v>
      </c>
      <c r="J160" t="s">
        <v>94</v>
      </c>
      <c r="K160" s="45">
        <f t="shared" si="4"/>
        <v>197.6414</v>
      </c>
      <c r="L160" t="s">
        <v>108</v>
      </c>
      <c r="M160" s="47" t="s">
        <v>930</v>
      </c>
      <c r="O160" s="47" t="s">
        <v>133</v>
      </c>
      <c r="P160" s="45">
        <f t="shared" si="5"/>
        <v>197.6414</v>
      </c>
      <c r="Q160" s="43">
        <v>45831</v>
      </c>
      <c r="S160">
        <v>40700</v>
      </c>
      <c r="T160" t="s">
        <v>911</v>
      </c>
    </row>
    <row r="161" spans="1:20" x14ac:dyDescent="0.25">
      <c r="A161" s="38" t="str">
        <f>+VLOOKUP(O161,'Selectable Table'!$D$2:$E$1048576,2,0)</f>
        <v>MERCK</v>
      </c>
      <c r="B161" s="46">
        <v>30769</v>
      </c>
      <c r="C161" t="s">
        <v>944</v>
      </c>
      <c r="D161" t="s">
        <v>161</v>
      </c>
      <c r="E161">
        <v>2025</v>
      </c>
      <c r="F161">
        <v>6</v>
      </c>
      <c r="G161" s="44" t="e">
        <f>+VLOOKUP(H161,Chi!#REF!,3,0)</f>
        <v>#REF!</v>
      </c>
      <c r="H161" t="s">
        <v>109</v>
      </c>
      <c r="I161" s="45">
        <v>115.7123</v>
      </c>
      <c r="J161" t="s">
        <v>94</v>
      </c>
      <c r="K161" s="45">
        <f t="shared" si="4"/>
        <v>115.7123</v>
      </c>
      <c r="L161" t="s">
        <v>108</v>
      </c>
      <c r="M161" s="47" t="s">
        <v>930</v>
      </c>
      <c r="O161" s="47" t="s">
        <v>133</v>
      </c>
      <c r="P161" s="45">
        <f t="shared" si="5"/>
        <v>115.7123</v>
      </c>
      <c r="Q161" s="43">
        <v>45831</v>
      </c>
      <c r="S161">
        <v>40700</v>
      </c>
      <c r="T161" t="s">
        <v>911</v>
      </c>
    </row>
    <row r="162" spans="1:20" x14ac:dyDescent="0.25">
      <c r="A162" s="38" t="str">
        <f>+VLOOKUP(O162,'Selectable Table'!$D$2:$E$1048576,2,0)</f>
        <v>MERCK</v>
      </c>
      <c r="B162" s="46">
        <v>30769</v>
      </c>
      <c r="C162" t="s">
        <v>944</v>
      </c>
      <c r="D162" t="s">
        <v>161</v>
      </c>
      <c r="E162">
        <v>2025</v>
      </c>
      <c r="F162">
        <v>6</v>
      </c>
      <c r="G162" s="44" t="e">
        <f>+VLOOKUP(H162,Chi!#REF!,3,0)</f>
        <v>#REF!</v>
      </c>
      <c r="H162" t="s">
        <v>121</v>
      </c>
      <c r="I162" s="45">
        <v>420.6807</v>
      </c>
      <c r="J162" t="s">
        <v>94</v>
      </c>
      <c r="K162" s="45">
        <f t="shared" si="4"/>
        <v>420.6807</v>
      </c>
      <c r="L162" t="s">
        <v>108</v>
      </c>
      <c r="M162" s="47" t="s">
        <v>930</v>
      </c>
      <c r="O162" s="47" t="s">
        <v>133</v>
      </c>
      <c r="P162" s="45">
        <f t="shared" si="5"/>
        <v>420.6807</v>
      </c>
      <c r="Q162" s="43">
        <v>45831</v>
      </c>
      <c r="S162">
        <v>40700</v>
      </c>
      <c r="T162" t="s">
        <v>911</v>
      </c>
    </row>
    <row r="163" spans="1:20" x14ac:dyDescent="0.25">
      <c r="A163" s="38" t="str">
        <f>+VLOOKUP(O163,'Selectable Table'!$D$2:$E$1048576,2,0)</f>
        <v>MERCK</v>
      </c>
      <c r="B163" s="46">
        <v>30769</v>
      </c>
      <c r="C163" t="s">
        <v>944</v>
      </c>
      <c r="D163" t="s">
        <v>161</v>
      </c>
      <c r="E163">
        <v>2025</v>
      </c>
      <c r="F163">
        <v>6</v>
      </c>
      <c r="G163" s="44" t="e">
        <f>+VLOOKUP(H163,Chi!#REF!,3,0)</f>
        <v>#REF!</v>
      </c>
      <c r="H163" t="s">
        <v>139</v>
      </c>
      <c r="I163" s="45">
        <v>115.7123</v>
      </c>
      <c r="J163" t="s">
        <v>94</v>
      </c>
      <c r="K163" s="45">
        <f t="shared" si="4"/>
        <v>115.7123</v>
      </c>
      <c r="L163" t="s">
        <v>108</v>
      </c>
      <c r="M163" s="47" t="s">
        <v>930</v>
      </c>
      <c r="O163" s="47" t="s">
        <v>133</v>
      </c>
      <c r="P163" s="45">
        <f t="shared" si="5"/>
        <v>115.7123</v>
      </c>
      <c r="Q163" s="43">
        <v>45831</v>
      </c>
      <c r="S163">
        <v>40700</v>
      </c>
      <c r="T163" t="s">
        <v>911</v>
      </c>
    </row>
    <row r="164" spans="1:20" x14ac:dyDescent="0.25">
      <c r="A164" s="38" t="str">
        <f>+VLOOKUP(O164,'Selectable Table'!$D$2:$E$1048576,2,0)</f>
        <v>MERCK</v>
      </c>
      <c r="B164" s="46">
        <v>30769</v>
      </c>
      <c r="C164" t="s">
        <v>944</v>
      </c>
      <c r="D164" t="s">
        <v>161</v>
      </c>
      <c r="E164">
        <v>2025</v>
      </c>
      <c r="F164">
        <v>6</v>
      </c>
      <c r="G164" s="44" t="e">
        <f>+VLOOKUP(H164,Chi!#REF!,3,0)</f>
        <v>#REF!</v>
      </c>
      <c r="H164" t="s">
        <v>111</v>
      </c>
      <c r="I164" s="45">
        <v>1041.4106999999999</v>
      </c>
      <c r="J164" t="s">
        <v>94</v>
      </c>
      <c r="K164" s="45">
        <f t="shared" si="4"/>
        <v>1041.4106999999999</v>
      </c>
      <c r="L164" t="s">
        <v>108</v>
      </c>
      <c r="M164" s="47" t="s">
        <v>930</v>
      </c>
      <c r="O164" s="47" t="s">
        <v>133</v>
      </c>
      <c r="P164" s="45">
        <f t="shared" si="5"/>
        <v>1041.4106999999999</v>
      </c>
      <c r="Q164" s="43">
        <v>45831</v>
      </c>
      <c r="S164">
        <v>40700</v>
      </c>
      <c r="T164" t="s">
        <v>911</v>
      </c>
    </row>
    <row r="165" spans="1:20" x14ac:dyDescent="0.25">
      <c r="A165" s="38" t="str">
        <f>+VLOOKUP(O165,'Selectable Table'!$D$2:$E$1048576,2,0)</f>
        <v>MERCK</v>
      </c>
      <c r="B165" s="46">
        <v>30769</v>
      </c>
      <c r="C165" t="s">
        <v>944</v>
      </c>
      <c r="D165" t="s">
        <v>161</v>
      </c>
      <c r="E165">
        <v>2025</v>
      </c>
      <c r="F165">
        <v>6</v>
      </c>
      <c r="G165" s="44" t="e">
        <f>+VLOOKUP(H165,Chi!#REF!,3,0)</f>
        <v>#REF!</v>
      </c>
      <c r="H165" t="s">
        <v>158</v>
      </c>
      <c r="I165" s="45">
        <v>630.96660000000008</v>
      </c>
      <c r="J165" t="s">
        <v>94</v>
      </c>
      <c r="K165" s="45">
        <f t="shared" si="4"/>
        <v>630.96660000000008</v>
      </c>
      <c r="L165" t="s">
        <v>108</v>
      </c>
      <c r="M165" s="47" t="s">
        <v>930</v>
      </c>
      <c r="O165" s="47" t="s">
        <v>133</v>
      </c>
      <c r="P165" s="45">
        <f t="shared" si="5"/>
        <v>630.96660000000008</v>
      </c>
      <c r="Q165" s="43">
        <v>45831</v>
      </c>
      <c r="S165">
        <v>40700</v>
      </c>
      <c r="T165" t="s">
        <v>911</v>
      </c>
    </row>
    <row r="166" spans="1:20" x14ac:dyDescent="0.25">
      <c r="A166" s="38" t="str">
        <f>+VLOOKUP(O166,'Selectable Table'!$D$2:$E$1048576,2,0)</f>
        <v>MERCK</v>
      </c>
      <c r="B166" s="46">
        <v>30770</v>
      </c>
      <c r="C166" t="s">
        <v>949</v>
      </c>
      <c r="D166" t="s">
        <v>162</v>
      </c>
      <c r="E166">
        <v>2025</v>
      </c>
      <c r="F166">
        <v>6</v>
      </c>
      <c r="G166" s="44" t="e">
        <f>+VLOOKUP(H166,Chi!#REF!,3,0)</f>
        <v>#REF!</v>
      </c>
      <c r="H166" t="s">
        <v>111</v>
      </c>
      <c r="I166" s="45">
        <v>462.8492</v>
      </c>
      <c r="J166" t="s">
        <v>94</v>
      </c>
      <c r="K166" s="45">
        <f t="shared" si="4"/>
        <v>462.8492</v>
      </c>
      <c r="L166" t="s">
        <v>108</v>
      </c>
      <c r="M166" s="47" t="s">
        <v>925</v>
      </c>
      <c r="O166" s="47" t="s">
        <v>133</v>
      </c>
      <c r="P166" s="45">
        <f t="shared" si="5"/>
        <v>462.8492</v>
      </c>
      <c r="Q166" s="43">
        <v>45831</v>
      </c>
      <c r="S166">
        <v>40700</v>
      </c>
      <c r="T166" t="s">
        <v>911</v>
      </c>
    </row>
    <row r="167" spans="1:20" x14ac:dyDescent="0.25">
      <c r="A167" s="38" t="str">
        <f>+VLOOKUP(O167,'Selectable Table'!$D$2:$E$1048576,2,0)</f>
        <v>MERCK</v>
      </c>
      <c r="B167" s="46">
        <v>30771</v>
      </c>
      <c r="C167" t="s">
        <v>929</v>
      </c>
      <c r="D167" t="s">
        <v>163</v>
      </c>
      <c r="E167">
        <v>2025</v>
      </c>
      <c r="F167">
        <v>6</v>
      </c>
      <c r="G167" s="44" t="e">
        <f>+VLOOKUP(H167,Chi!#REF!,3,0)</f>
        <v>#REF!</v>
      </c>
      <c r="H167" t="s">
        <v>109</v>
      </c>
      <c r="I167" s="45">
        <v>115.7123</v>
      </c>
      <c r="J167" t="s">
        <v>94</v>
      </c>
      <c r="K167" s="45">
        <f t="shared" si="4"/>
        <v>115.7123</v>
      </c>
      <c r="L167" t="s">
        <v>108</v>
      </c>
      <c r="M167" s="47" t="s">
        <v>930</v>
      </c>
      <c r="O167" s="47" t="s">
        <v>133</v>
      </c>
      <c r="P167" s="45">
        <f t="shared" si="5"/>
        <v>115.7123</v>
      </c>
      <c r="Q167" s="43">
        <v>45831</v>
      </c>
      <c r="S167">
        <v>40700</v>
      </c>
      <c r="T167" t="s">
        <v>911</v>
      </c>
    </row>
    <row r="168" spans="1:20" x14ac:dyDescent="0.25">
      <c r="A168" s="38" t="str">
        <f>+VLOOKUP(O168,'Selectable Table'!$D$2:$E$1048576,2,0)</f>
        <v>MERCK</v>
      </c>
      <c r="B168" s="46">
        <v>30771</v>
      </c>
      <c r="C168" t="s">
        <v>929</v>
      </c>
      <c r="D168" t="s">
        <v>163</v>
      </c>
      <c r="E168">
        <v>2025</v>
      </c>
      <c r="F168">
        <v>6</v>
      </c>
      <c r="G168" s="44" t="e">
        <f>+VLOOKUP(H168,Chi!#REF!,3,0)</f>
        <v>#REF!</v>
      </c>
      <c r="H168" t="s">
        <v>121</v>
      </c>
      <c r="I168" s="45">
        <v>280.4538</v>
      </c>
      <c r="J168" t="s">
        <v>94</v>
      </c>
      <c r="K168" s="45">
        <f t="shared" si="4"/>
        <v>280.4538</v>
      </c>
      <c r="L168" t="s">
        <v>108</v>
      </c>
      <c r="M168" s="47" t="s">
        <v>930</v>
      </c>
      <c r="O168" s="47" t="s">
        <v>133</v>
      </c>
      <c r="P168" s="45">
        <f t="shared" si="5"/>
        <v>280.4538</v>
      </c>
      <c r="Q168" s="43">
        <v>45831</v>
      </c>
      <c r="S168">
        <v>40700</v>
      </c>
      <c r="T168" t="s">
        <v>911</v>
      </c>
    </row>
    <row r="169" spans="1:20" x14ac:dyDescent="0.25">
      <c r="A169" s="38" t="str">
        <f>+VLOOKUP(O169,'Selectable Table'!$D$2:$E$1048576,2,0)</f>
        <v>MERCK</v>
      </c>
      <c r="B169" s="46">
        <v>30771</v>
      </c>
      <c r="C169" t="s">
        <v>929</v>
      </c>
      <c r="D169" t="s">
        <v>163</v>
      </c>
      <c r="E169">
        <v>2025</v>
      </c>
      <c r="F169">
        <v>6</v>
      </c>
      <c r="G169" s="44" t="e">
        <f>+VLOOKUP(H169,Chi!#REF!,3,0)</f>
        <v>#REF!</v>
      </c>
      <c r="H169" t="s">
        <v>111</v>
      </c>
      <c r="I169" s="45">
        <v>347.13689999999997</v>
      </c>
      <c r="J169" t="s">
        <v>94</v>
      </c>
      <c r="K169" s="45">
        <f t="shared" si="4"/>
        <v>347.13689999999997</v>
      </c>
      <c r="L169" t="s">
        <v>108</v>
      </c>
      <c r="M169" s="47" t="s">
        <v>930</v>
      </c>
      <c r="O169" s="47" t="s">
        <v>133</v>
      </c>
      <c r="P169" s="45">
        <f t="shared" si="5"/>
        <v>347.13689999999997</v>
      </c>
      <c r="Q169" s="43">
        <v>45831</v>
      </c>
      <c r="S169">
        <v>40700</v>
      </c>
      <c r="T169" t="s">
        <v>911</v>
      </c>
    </row>
    <row r="170" spans="1:20" x14ac:dyDescent="0.25">
      <c r="A170" s="38" t="str">
        <f>+VLOOKUP(O170,'Selectable Table'!$D$2:$E$1048576,2,0)</f>
        <v>MERCK</v>
      </c>
      <c r="B170" s="46">
        <v>30772</v>
      </c>
      <c r="C170" t="s">
        <v>950</v>
      </c>
      <c r="D170" t="s">
        <v>248</v>
      </c>
      <c r="E170">
        <v>2025</v>
      </c>
      <c r="F170">
        <v>6</v>
      </c>
      <c r="G170" s="44" t="e">
        <f>+VLOOKUP(H170,Chi!#REF!,3,0)</f>
        <v>#REF!</v>
      </c>
      <c r="H170" t="s">
        <v>118</v>
      </c>
      <c r="I170" s="45">
        <v>65.436800000000005</v>
      </c>
      <c r="J170" t="s">
        <v>94</v>
      </c>
      <c r="K170" s="45">
        <f t="shared" si="4"/>
        <v>65.436800000000005</v>
      </c>
      <c r="L170" t="s">
        <v>108</v>
      </c>
      <c r="M170" s="47" t="s">
        <v>951</v>
      </c>
      <c r="O170" s="47" t="s">
        <v>133</v>
      </c>
      <c r="P170" s="45">
        <f t="shared" si="5"/>
        <v>65.436800000000005</v>
      </c>
      <c r="Q170" s="43">
        <v>45831</v>
      </c>
      <c r="S170">
        <v>40700</v>
      </c>
      <c r="T170" t="s">
        <v>911</v>
      </c>
    </row>
    <row r="171" spans="1:20" x14ac:dyDescent="0.25">
      <c r="A171" s="38" t="str">
        <f>+VLOOKUP(O171,'Selectable Table'!$D$2:$E$1048576,2,0)</f>
        <v>MERCK</v>
      </c>
      <c r="B171" s="46">
        <v>30772</v>
      </c>
      <c r="C171" t="s">
        <v>950</v>
      </c>
      <c r="D171" t="s">
        <v>248</v>
      </c>
      <c r="E171">
        <v>2025</v>
      </c>
      <c r="F171">
        <v>6</v>
      </c>
      <c r="G171" s="44" t="s">
        <v>93</v>
      </c>
      <c r="H171" t="s">
        <v>120</v>
      </c>
      <c r="I171" s="45">
        <v>163.59199999999998</v>
      </c>
      <c r="J171" t="s">
        <v>94</v>
      </c>
      <c r="K171" s="45">
        <f t="shared" si="4"/>
        <v>163.59199999999998</v>
      </c>
      <c r="L171" t="s">
        <v>108</v>
      </c>
      <c r="M171" s="47" t="s">
        <v>951</v>
      </c>
      <c r="O171" s="47" t="s">
        <v>133</v>
      </c>
      <c r="P171" s="45">
        <f t="shared" si="5"/>
        <v>163.59199999999998</v>
      </c>
      <c r="Q171" s="43">
        <v>45831</v>
      </c>
      <c r="S171">
        <v>40700</v>
      </c>
      <c r="T171" t="s">
        <v>911</v>
      </c>
    </row>
    <row r="172" spans="1:20" x14ac:dyDescent="0.25">
      <c r="A172" s="38" t="str">
        <f>+VLOOKUP(O172,'Selectable Table'!$D$2:$E$1048576,2,0)</f>
        <v>MERCK</v>
      </c>
      <c r="B172" s="46">
        <v>30772</v>
      </c>
      <c r="C172" t="s">
        <v>950</v>
      </c>
      <c r="D172" t="s">
        <v>248</v>
      </c>
      <c r="E172">
        <v>2025</v>
      </c>
      <c r="F172">
        <v>6</v>
      </c>
      <c r="G172" s="44" t="e">
        <f>+VLOOKUP(H172,Chi!#REF!,3,0)</f>
        <v>#REF!</v>
      </c>
      <c r="H172" t="s">
        <v>111</v>
      </c>
      <c r="I172" s="45">
        <v>462.8492</v>
      </c>
      <c r="J172" t="s">
        <v>94</v>
      </c>
      <c r="K172" s="45">
        <f t="shared" si="4"/>
        <v>462.8492</v>
      </c>
      <c r="L172" t="s">
        <v>108</v>
      </c>
      <c r="M172" s="47" t="s">
        <v>951</v>
      </c>
      <c r="O172" s="47" t="s">
        <v>133</v>
      </c>
      <c r="P172" s="45">
        <f t="shared" si="5"/>
        <v>462.8492</v>
      </c>
      <c r="Q172" s="43">
        <v>45831</v>
      </c>
      <c r="S172">
        <v>40700</v>
      </c>
      <c r="T172" t="s">
        <v>911</v>
      </c>
    </row>
    <row r="173" spans="1:20" x14ac:dyDescent="0.25">
      <c r="A173" s="38" t="str">
        <f>+VLOOKUP(O173,'Selectable Table'!$D$2:$E$1048576,2,0)</f>
        <v>MERCK</v>
      </c>
      <c r="B173" s="46">
        <v>30773</v>
      </c>
      <c r="C173" t="s">
        <v>952</v>
      </c>
      <c r="D173" t="s">
        <v>164</v>
      </c>
      <c r="E173">
        <v>2025</v>
      </c>
      <c r="F173">
        <v>6</v>
      </c>
      <c r="G173" s="44" t="s">
        <v>104</v>
      </c>
      <c r="H173" t="s">
        <v>186</v>
      </c>
      <c r="I173" s="45">
        <v>355.21969999999999</v>
      </c>
      <c r="J173" t="s">
        <v>94</v>
      </c>
      <c r="K173" s="45">
        <f t="shared" si="4"/>
        <v>355.21969999999999</v>
      </c>
      <c r="L173" t="s">
        <v>108</v>
      </c>
      <c r="M173" s="47" t="s">
        <v>928</v>
      </c>
      <c r="O173" s="47" t="s">
        <v>133</v>
      </c>
      <c r="P173" s="45">
        <f t="shared" si="5"/>
        <v>355.21969999999999</v>
      </c>
      <c r="Q173" s="43">
        <v>45831</v>
      </c>
      <c r="S173">
        <v>40700</v>
      </c>
      <c r="T173" t="s">
        <v>911</v>
      </c>
    </row>
    <row r="174" spans="1:20" x14ac:dyDescent="0.25">
      <c r="A174" s="38" t="str">
        <f>+VLOOKUP(O174,'Selectable Table'!$D$2:$E$1048576,2,0)</f>
        <v>MERCK</v>
      </c>
      <c r="B174" s="46">
        <v>30773</v>
      </c>
      <c r="C174" t="s">
        <v>952</v>
      </c>
      <c r="D174" t="s">
        <v>164</v>
      </c>
      <c r="E174">
        <v>2025</v>
      </c>
      <c r="F174">
        <v>6</v>
      </c>
      <c r="G174" s="44" t="e">
        <f>+VLOOKUP(H174,Chi!#REF!,3,0)</f>
        <v>#REF!</v>
      </c>
      <c r="H174" t="s">
        <v>118</v>
      </c>
      <c r="I174" s="45">
        <v>65.436800000000005</v>
      </c>
      <c r="J174" t="s">
        <v>94</v>
      </c>
      <c r="K174" s="45">
        <f t="shared" si="4"/>
        <v>65.436800000000005</v>
      </c>
      <c r="L174" t="s">
        <v>108</v>
      </c>
      <c r="M174" s="47" t="s">
        <v>928</v>
      </c>
      <c r="O174" s="47" t="s">
        <v>133</v>
      </c>
      <c r="P174" s="45">
        <f t="shared" si="5"/>
        <v>65.436800000000005</v>
      </c>
      <c r="Q174" s="43">
        <v>45831</v>
      </c>
      <c r="S174">
        <v>40700</v>
      </c>
      <c r="T174" t="s">
        <v>911</v>
      </c>
    </row>
    <row r="175" spans="1:20" x14ac:dyDescent="0.25">
      <c r="A175" s="38" t="str">
        <f>+VLOOKUP(O175,'Selectable Table'!$D$2:$E$1048576,2,0)</f>
        <v>MERCK</v>
      </c>
      <c r="B175" s="46">
        <v>30773</v>
      </c>
      <c r="C175" t="s">
        <v>952</v>
      </c>
      <c r="D175" t="s">
        <v>164</v>
      </c>
      <c r="E175">
        <v>2025</v>
      </c>
      <c r="F175">
        <v>6</v>
      </c>
      <c r="G175" s="44" t="e">
        <f>+VLOOKUP(H175,Chi!#REF!,3,0)</f>
        <v>#REF!</v>
      </c>
      <c r="H175" t="s">
        <v>120</v>
      </c>
      <c r="I175" s="45">
        <v>163.59199999999998</v>
      </c>
      <c r="J175" t="s">
        <v>94</v>
      </c>
      <c r="K175" s="45">
        <f t="shared" si="4"/>
        <v>163.59199999999998</v>
      </c>
      <c r="L175" t="s">
        <v>108</v>
      </c>
      <c r="M175" s="47" t="s">
        <v>928</v>
      </c>
      <c r="O175" s="47" t="s">
        <v>133</v>
      </c>
      <c r="P175" s="45">
        <f t="shared" si="5"/>
        <v>163.59199999999998</v>
      </c>
      <c r="Q175" s="43">
        <v>45831</v>
      </c>
      <c r="S175">
        <v>40700</v>
      </c>
      <c r="T175" t="s">
        <v>911</v>
      </c>
    </row>
    <row r="176" spans="1:20" x14ac:dyDescent="0.25">
      <c r="A176" s="38" t="str">
        <f>+VLOOKUP(O176,'Selectable Table'!$D$2:$E$1048576,2,0)</f>
        <v>MERCK</v>
      </c>
      <c r="B176" s="46">
        <v>30773</v>
      </c>
      <c r="C176" t="s">
        <v>952</v>
      </c>
      <c r="D176" t="s">
        <v>164</v>
      </c>
      <c r="E176">
        <v>2025</v>
      </c>
      <c r="F176">
        <v>6</v>
      </c>
      <c r="G176" s="33" t="s">
        <v>93</v>
      </c>
      <c r="H176" t="s">
        <v>121</v>
      </c>
      <c r="I176" s="45">
        <v>140.2269</v>
      </c>
      <c r="J176" t="s">
        <v>94</v>
      </c>
      <c r="K176" s="45">
        <f t="shared" si="4"/>
        <v>140.2269</v>
      </c>
      <c r="L176" t="s">
        <v>108</v>
      </c>
      <c r="M176" s="47" t="s">
        <v>928</v>
      </c>
      <c r="O176" s="47" t="s">
        <v>133</v>
      </c>
      <c r="P176" s="45">
        <f t="shared" si="5"/>
        <v>140.2269</v>
      </c>
      <c r="Q176" s="43">
        <v>45831</v>
      </c>
      <c r="S176">
        <v>40700</v>
      </c>
      <c r="T176" t="s">
        <v>911</v>
      </c>
    </row>
    <row r="177" spans="1:20" x14ac:dyDescent="0.25">
      <c r="A177" s="38" t="str">
        <f>+VLOOKUP(O177,'Selectable Table'!$D$2:$E$1048576,2,0)</f>
        <v>MERCK</v>
      </c>
      <c r="B177" s="46">
        <v>30773</v>
      </c>
      <c r="C177" t="s">
        <v>952</v>
      </c>
      <c r="D177" t="s">
        <v>164</v>
      </c>
      <c r="E177">
        <v>2025</v>
      </c>
      <c r="F177">
        <v>6</v>
      </c>
      <c r="G177" s="44" t="e">
        <f>+VLOOKUP(H177,Chi!#REF!,3,0)</f>
        <v>#REF!</v>
      </c>
      <c r="H177" t="s">
        <v>111</v>
      </c>
      <c r="I177" s="45">
        <v>115.7123</v>
      </c>
      <c r="J177" t="s">
        <v>94</v>
      </c>
      <c r="K177" s="45">
        <f t="shared" si="4"/>
        <v>115.7123</v>
      </c>
      <c r="L177" t="s">
        <v>108</v>
      </c>
      <c r="M177" s="47" t="s">
        <v>928</v>
      </c>
      <c r="O177" s="47" t="s">
        <v>133</v>
      </c>
      <c r="P177" s="45">
        <f t="shared" si="5"/>
        <v>115.7123</v>
      </c>
      <c r="Q177" s="43">
        <v>45831</v>
      </c>
      <c r="S177">
        <v>40700</v>
      </c>
      <c r="T177" t="s">
        <v>911</v>
      </c>
    </row>
    <row r="178" spans="1:20" x14ac:dyDescent="0.25">
      <c r="A178" s="38" t="str">
        <f>+VLOOKUP(O178,'Selectable Table'!$D$2:$E$1048576,2,0)</f>
        <v>MERCK</v>
      </c>
      <c r="B178" s="46">
        <v>30774</v>
      </c>
      <c r="C178" t="s">
        <v>926</v>
      </c>
      <c r="D178" t="s">
        <v>165</v>
      </c>
      <c r="E178">
        <v>2025</v>
      </c>
      <c r="F178">
        <v>6</v>
      </c>
      <c r="G178" s="44" t="e">
        <f>+VLOOKUP(H178,Chi!#REF!,3,0)</f>
        <v>#REF!</v>
      </c>
      <c r="H178" t="s">
        <v>121</v>
      </c>
      <c r="I178" s="45">
        <v>140.2269</v>
      </c>
      <c r="J178" t="s">
        <v>94</v>
      </c>
      <c r="K178" s="45">
        <f t="shared" si="4"/>
        <v>140.2269</v>
      </c>
      <c r="L178" t="s">
        <v>108</v>
      </c>
      <c r="M178" s="47" t="s">
        <v>925</v>
      </c>
      <c r="O178" s="47" t="s">
        <v>133</v>
      </c>
      <c r="P178" s="45">
        <f t="shared" si="5"/>
        <v>140.2269</v>
      </c>
      <c r="Q178" s="43">
        <v>45831</v>
      </c>
      <c r="S178">
        <v>40700</v>
      </c>
      <c r="T178" t="s">
        <v>911</v>
      </c>
    </row>
    <row r="179" spans="1:20" x14ac:dyDescent="0.25">
      <c r="A179" s="38" t="str">
        <f>+VLOOKUP(O179,'Selectable Table'!$D$2:$E$1048576,2,0)</f>
        <v>MERCK</v>
      </c>
      <c r="B179" s="46">
        <v>30775</v>
      </c>
      <c r="C179" t="s">
        <v>929</v>
      </c>
      <c r="D179" t="s">
        <v>170</v>
      </c>
      <c r="E179">
        <v>2025</v>
      </c>
      <c r="F179">
        <v>6</v>
      </c>
      <c r="G179" s="44" t="e">
        <f>+VLOOKUP(H179,Chi!#REF!,3,0)</f>
        <v>#REF!</v>
      </c>
      <c r="H179" t="s">
        <v>125</v>
      </c>
      <c r="I179" s="45">
        <v>395.28280000000001</v>
      </c>
      <c r="J179" t="s">
        <v>94</v>
      </c>
      <c r="K179" s="45">
        <f t="shared" si="4"/>
        <v>395.28280000000001</v>
      </c>
      <c r="L179" t="s">
        <v>108</v>
      </c>
      <c r="M179" s="47" t="s">
        <v>930</v>
      </c>
      <c r="O179" s="47" t="s">
        <v>133</v>
      </c>
      <c r="P179" s="45">
        <f t="shared" si="5"/>
        <v>395.28280000000001</v>
      </c>
      <c r="Q179" s="43">
        <v>45831</v>
      </c>
      <c r="S179">
        <v>40700</v>
      </c>
      <c r="T179" t="s">
        <v>911</v>
      </c>
    </row>
    <row r="180" spans="1:20" x14ac:dyDescent="0.25">
      <c r="A180" s="38" t="str">
        <f>+VLOOKUP(O180,'Selectable Table'!$D$2:$E$1048576,2,0)</f>
        <v>MERCK</v>
      </c>
      <c r="B180" s="46">
        <v>30775</v>
      </c>
      <c r="C180" t="s">
        <v>929</v>
      </c>
      <c r="D180" t="s">
        <v>170</v>
      </c>
      <c r="E180">
        <v>2025</v>
      </c>
      <c r="F180">
        <v>6</v>
      </c>
      <c r="G180" s="44" t="e">
        <f>+VLOOKUP(H180,Chi!#REF!,3,0)</f>
        <v>#REF!</v>
      </c>
      <c r="H180" t="s">
        <v>121</v>
      </c>
      <c r="I180" s="45">
        <v>560.9076</v>
      </c>
      <c r="J180" t="s">
        <v>94</v>
      </c>
      <c r="K180" s="45">
        <f t="shared" si="4"/>
        <v>560.9076</v>
      </c>
      <c r="L180" t="s">
        <v>108</v>
      </c>
      <c r="M180" s="47" t="s">
        <v>930</v>
      </c>
      <c r="O180" s="47" t="s">
        <v>133</v>
      </c>
      <c r="P180" s="45">
        <f t="shared" si="5"/>
        <v>560.9076</v>
      </c>
      <c r="Q180" s="43">
        <v>45831</v>
      </c>
      <c r="S180">
        <v>40700</v>
      </c>
      <c r="T180" t="s">
        <v>911</v>
      </c>
    </row>
    <row r="181" spans="1:20" x14ac:dyDescent="0.25">
      <c r="A181" s="38" t="str">
        <f>+VLOOKUP(O181,'Selectable Table'!$D$2:$E$1048576,2,0)</f>
        <v>MERCK</v>
      </c>
      <c r="B181" s="46">
        <v>30775</v>
      </c>
      <c r="C181" t="s">
        <v>929</v>
      </c>
      <c r="D181" t="s">
        <v>170</v>
      </c>
      <c r="E181">
        <v>2025</v>
      </c>
      <c r="F181">
        <v>6</v>
      </c>
      <c r="G181" s="44" t="e">
        <f>+VLOOKUP(H181,Chi!#REF!,3,0)</f>
        <v>#REF!</v>
      </c>
      <c r="H181" t="s">
        <v>139</v>
      </c>
      <c r="I181" s="45">
        <v>115.7123</v>
      </c>
      <c r="J181" t="s">
        <v>94</v>
      </c>
      <c r="K181" s="45">
        <f t="shared" si="4"/>
        <v>115.7123</v>
      </c>
      <c r="L181" t="s">
        <v>108</v>
      </c>
      <c r="M181" s="47" t="s">
        <v>930</v>
      </c>
      <c r="O181" s="47" t="s">
        <v>133</v>
      </c>
      <c r="P181" s="45">
        <f t="shared" si="5"/>
        <v>115.7123</v>
      </c>
      <c r="Q181" s="43">
        <v>45831</v>
      </c>
      <c r="S181">
        <v>40700</v>
      </c>
      <c r="T181" t="s">
        <v>911</v>
      </c>
    </row>
    <row r="182" spans="1:20" x14ac:dyDescent="0.25">
      <c r="A182" s="38" t="str">
        <f>+VLOOKUP(O182,'Selectable Table'!$D$2:$E$1048576,2,0)</f>
        <v>MERCK</v>
      </c>
      <c r="B182" s="46">
        <v>30775</v>
      </c>
      <c r="C182" t="s">
        <v>929</v>
      </c>
      <c r="D182" t="s">
        <v>170</v>
      </c>
      <c r="E182">
        <v>2025</v>
      </c>
      <c r="F182">
        <v>6</v>
      </c>
      <c r="G182" s="44" t="e">
        <f>+VLOOKUP(H182,Chi!#REF!,3,0)</f>
        <v>#REF!</v>
      </c>
      <c r="H182" t="s">
        <v>111</v>
      </c>
      <c r="I182" s="45">
        <v>231.4246</v>
      </c>
      <c r="J182" t="s">
        <v>94</v>
      </c>
      <c r="K182" s="45">
        <f t="shared" si="4"/>
        <v>231.4246</v>
      </c>
      <c r="L182" t="s">
        <v>108</v>
      </c>
      <c r="M182" s="47" t="s">
        <v>930</v>
      </c>
      <c r="O182" s="47" t="s">
        <v>133</v>
      </c>
      <c r="P182" s="45">
        <f t="shared" si="5"/>
        <v>231.4246</v>
      </c>
      <c r="Q182" s="43">
        <v>45831</v>
      </c>
      <c r="S182">
        <v>40700</v>
      </c>
      <c r="T182" t="s">
        <v>911</v>
      </c>
    </row>
    <row r="183" spans="1:20" x14ac:dyDescent="0.25">
      <c r="A183" s="38" t="str">
        <f>+VLOOKUP(O183,'Selectable Table'!$D$2:$E$1048576,2,0)</f>
        <v>MERCK</v>
      </c>
      <c r="B183" s="46">
        <v>30775</v>
      </c>
      <c r="C183" t="s">
        <v>929</v>
      </c>
      <c r="D183" t="s">
        <v>170</v>
      </c>
      <c r="E183">
        <v>2025</v>
      </c>
      <c r="F183">
        <v>6</v>
      </c>
      <c r="G183" s="44" t="e">
        <f>+VLOOKUP(H183,Chi!#REF!,3,0)</f>
        <v>#REF!</v>
      </c>
      <c r="H183" t="s">
        <v>158</v>
      </c>
      <c r="I183" s="45">
        <v>420.64439999999996</v>
      </c>
      <c r="J183" t="s">
        <v>94</v>
      </c>
      <c r="K183" s="45">
        <f t="shared" si="4"/>
        <v>420.64439999999996</v>
      </c>
      <c r="L183" t="s">
        <v>108</v>
      </c>
      <c r="M183" s="47" t="s">
        <v>930</v>
      </c>
      <c r="O183" s="47" t="s">
        <v>133</v>
      </c>
      <c r="P183" s="45">
        <f t="shared" si="5"/>
        <v>420.64439999999996</v>
      </c>
      <c r="Q183" s="43">
        <v>45831</v>
      </c>
      <c r="S183">
        <v>40700</v>
      </c>
      <c r="T183" t="s">
        <v>911</v>
      </c>
    </row>
    <row r="184" spans="1:20" x14ac:dyDescent="0.25">
      <c r="A184" s="38" t="str">
        <f>+VLOOKUP(O184,'Selectable Table'!$D$2:$E$1048576,2,0)</f>
        <v>MERCK</v>
      </c>
      <c r="B184" s="46">
        <v>30776</v>
      </c>
      <c r="C184" t="s">
        <v>929</v>
      </c>
      <c r="D184" t="s">
        <v>883</v>
      </c>
      <c r="E184">
        <v>2025</v>
      </c>
      <c r="F184">
        <v>6</v>
      </c>
      <c r="G184" s="44" t="e">
        <f>+VLOOKUP(H184,Chi!#REF!,3,0)</f>
        <v>#REF!</v>
      </c>
      <c r="H184" t="s">
        <v>125</v>
      </c>
      <c r="I184" s="45">
        <v>197.6414</v>
      </c>
      <c r="J184" t="s">
        <v>94</v>
      </c>
      <c r="K184" s="45">
        <f t="shared" si="4"/>
        <v>197.6414</v>
      </c>
      <c r="L184" t="s">
        <v>108</v>
      </c>
      <c r="M184" s="47" t="s">
        <v>930</v>
      </c>
      <c r="O184" s="47" t="s">
        <v>133</v>
      </c>
      <c r="P184" s="45">
        <f t="shared" si="5"/>
        <v>197.6414</v>
      </c>
      <c r="Q184" s="43">
        <v>45831</v>
      </c>
      <c r="S184">
        <v>40700</v>
      </c>
      <c r="T184" t="s">
        <v>911</v>
      </c>
    </row>
    <row r="185" spans="1:20" x14ac:dyDescent="0.25">
      <c r="A185" s="38" t="str">
        <f>+VLOOKUP(O185,'Selectable Table'!$D$2:$E$1048576,2,0)</f>
        <v>MERCK</v>
      </c>
      <c r="B185" s="46">
        <v>30776</v>
      </c>
      <c r="C185" t="s">
        <v>929</v>
      </c>
      <c r="D185" t="s">
        <v>883</v>
      </c>
      <c r="E185">
        <v>2025</v>
      </c>
      <c r="F185">
        <v>6</v>
      </c>
      <c r="G185" s="44" t="e">
        <f>+VLOOKUP(H185,Chi!#REF!,3,0)</f>
        <v>#REF!</v>
      </c>
      <c r="H185" t="s">
        <v>167</v>
      </c>
      <c r="I185" s="45">
        <v>151.91550000000001</v>
      </c>
      <c r="J185" t="s">
        <v>94</v>
      </c>
      <c r="K185" s="45">
        <f t="shared" si="4"/>
        <v>151.91550000000001</v>
      </c>
      <c r="L185" t="s">
        <v>108</v>
      </c>
      <c r="M185" s="47" t="s">
        <v>930</v>
      </c>
      <c r="O185" s="47" t="s">
        <v>133</v>
      </c>
      <c r="P185" s="45">
        <f t="shared" si="5"/>
        <v>151.91550000000001</v>
      </c>
      <c r="Q185" s="43">
        <v>45831</v>
      </c>
      <c r="S185">
        <v>40700</v>
      </c>
      <c r="T185" t="s">
        <v>911</v>
      </c>
    </row>
    <row r="186" spans="1:20" x14ac:dyDescent="0.25">
      <c r="A186" s="38" t="str">
        <f>+VLOOKUP(O186,'Selectable Table'!$D$2:$E$1048576,2,0)</f>
        <v>MERCK</v>
      </c>
      <c r="B186" s="46">
        <v>30776</v>
      </c>
      <c r="C186" t="s">
        <v>929</v>
      </c>
      <c r="D186" t="s">
        <v>883</v>
      </c>
      <c r="E186">
        <v>2025</v>
      </c>
      <c r="F186">
        <v>6</v>
      </c>
      <c r="G186" s="44" t="e">
        <f>+VLOOKUP(H186,Chi!#REF!,3,0)</f>
        <v>#REF!</v>
      </c>
      <c r="H186" t="s">
        <v>118</v>
      </c>
      <c r="I186" s="45">
        <v>65.436800000000005</v>
      </c>
      <c r="J186" t="s">
        <v>94</v>
      </c>
      <c r="K186" s="45">
        <f t="shared" si="4"/>
        <v>65.436800000000005</v>
      </c>
      <c r="L186" t="s">
        <v>108</v>
      </c>
      <c r="M186" s="47" t="s">
        <v>930</v>
      </c>
      <c r="O186" s="47" t="s">
        <v>133</v>
      </c>
      <c r="P186" s="45">
        <f t="shared" si="5"/>
        <v>65.436800000000005</v>
      </c>
      <c r="Q186" s="43">
        <v>45831</v>
      </c>
      <c r="S186">
        <v>40700</v>
      </c>
      <c r="T186" t="s">
        <v>911</v>
      </c>
    </row>
    <row r="187" spans="1:20" x14ac:dyDescent="0.25">
      <c r="A187" s="38" t="str">
        <f>+VLOOKUP(O187,'Selectable Table'!$D$2:$E$1048576,2,0)</f>
        <v>MERCK</v>
      </c>
      <c r="B187" s="46">
        <v>30776</v>
      </c>
      <c r="C187" t="s">
        <v>929</v>
      </c>
      <c r="D187" t="s">
        <v>883</v>
      </c>
      <c r="E187">
        <v>2025</v>
      </c>
      <c r="F187">
        <v>6</v>
      </c>
      <c r="G187" s="44" t="e">
        <f>+VLOOKUP(H187,Chi!#REF!,3,0)</f>
        <v>#REF!</v>
      </c>
      <c r="H187" t="s">
        <v>120</v>
      </c>
      <c r="I187" s="45">
        <v>163.59199999999998</v>
      </c>
      <c r="J187" t="s">
        <v>94</v>
      </c>
      <c r="K187" s="45">
        <f t="shared" si="4"/>
        <v>163.59199999999998</v>
      </c>
      <c r="L187" t="s">
        <v>108</v>
      </c>
      <c r="M187" s="47" t="s">
        <v>930</v>
      </c>
      <c r="O187" s="47" t="s">
        <v>133</v>
      </c>
      <c r="P187" s="45">
        <f t="shared" si="5"/>
        <v>163.59199999999998</v>
      </c>
      <c r="Q187" s="43">
        <v>45831</v>
      </c>
      <c r="S187">
        <v>40700</v>
      </c>
      <c r="T187" t="s">
        <v>911</v>
      </c>
    </row>
    <row r="188" spans="1:20" x14ac:dyDescent="0.25">
      <c r="A188" s="38" t="str">
        <f>+VLOOKUP(O188,'Selectable Table'!$D$2:$E$1048576,2,0)</f>
        <v>MERCK</v>
      </c>
      <c r="B188" s="46">
        <v>30776</v>
      </c>
      <c r="C188" t="s">
        <v>929</v>
      </c>
      <c r="D188" t="s">
        <v>883</v>
      </c>
      <c r="E188">
        <v>2025</v>
      </c>
      <c r="F188">
        <v>6</v>
      </c>
      <c r="G188" s="44" t="e">
        <f>+VLOOKUP(H188,Chi!#REF!,3,0)</f>
        <v>#REF!</v>
      </c>
      <c r="H188" t="s">
        <v>121</v>
      </c>
      <c r="I188" s="45">
        <v>280.4538</v>
      </c>
      <c r="J188" t="s">
        <v>94</v>
      </c>
      <c r="K188" s="45">
        <f t="shared" si="4"/>
        <v>280.4538</v>
      </c>
      <c r="L188" t="s">
        <v>108</v>
      </c>
      <c r="M188" s="47" t="s">
        <v>930</v>
      </c>
      <c r="O188" s="47" t="s">
        <v>133</v>
      </c>
      <c r="P188" s="45">
        <f t="shared" si="5"/>
        <v>280.4538</v>
      </c>
      <c r="Q188" s="43">
        <v>45831</v>
      </c>
      <c r="S188">
        <v>40700</v>
      </c>
      <c r="T188" t="s">
        <v>911</v>
      </c>
    </row>
    <row r="189" spans="1:20" x14ac:dyDescent="0.25">
      <c r="A189" s="38" t="str">
        <f>+VLOOKUP(O189,'Selectable Table'!$D$2:$E$1048576,2,0)</f>
        <v>MERCK</v>
      </c>
      <c r="B189" s="46">
        <v>30776</v>
      </c>
      <c r="C189" t="s">
        <v>929</v>
      </c>
      <c r="D189" t="s">
        <v>883</v>
      </c>
      <c r="E189">
        <v>2025</v>
      </c>
      <c r="F189">
        <v>6</v>
      </c>
      <c r="G189" s="44" t="e">
        <f>+VLOOKUP(H189,Chi!#REF!,3,0)</f>
        <v>#REF!</v>
      </c>
      <c r="H189" t="s">
        <v>139</v>
      </c>
      <c r="I189" s="45">
        <v>115.7123</v>
      </c>
      <c r="J189" t="s">
        <v>94</v>
      </c>
      <c r="K189" s="45">
        <f t="shared" si="4"/>
        <v>115.7123</v>
      </c>
      <c r="L189" t="s">
        <v>108</v>
      </c>
      <c r="M189" s="47" t="s">
        <v>930</v>
      </c>
      <c r="O189" s="47" t="s">
        <v>133</v>
      </c>
      <c r="P189" s="45">
        <f t="shared" si="5"/>
        <v>115.7123</v>
      </c>
      <c r="Q189" s="43">
        <v>45831</v>
      </c>
      <c r="S189">
        <v>40700</v>
      </c>
      <c r="T189" t="s">
        <v>911</v>
      </c>
    </row>
    <row r="190" spans="1:20" x14ac:dyDescent="0.25">
      <c r="A190" s="38" t="str">
        <f>+VLOOKUP(O190,'Selectable Table'!$D$2:$E$1048576,2,0)</f>
        <v>MERCK</v>
      </c>
      <c r="B190" s="46">
        <v>30776</v>
      </c>
      <c r="C190" t="s">
        <v>929</v>
      </c>
      <c r="D190" t="s">
        <v>883</v>
      </c>
      <c r="E190">
        <v>2025</v>
      </c>
      <c r="F190">
        <v>6</v>
      </c>
      <c r="G190" s="44" t="e">
        <f>+VLOOKUP(H190,Chi!#REF!,3,0)</f>
        <v>#REF!</v>
      </c>
      <c r="H190" t="s">
        <v>111</v>
      </c>
      <c r="I190" s="45">
        <v>694.27379999999994</v>
      </c>
      <c r="J190" t="s">
        <v>94</v>
      </c>
      <c r="K190" s="45">
        <f t="shared" si="4"/>
        <v>694.27379999999994</v>
      </c>
      <c r="L190" t="s">
        <v>108</v>
      </c>
      <c r="M190" s="47" t="s">
        <v>930</v>
      </c>
      <c r="O190" s="47" t="s">
        <v>133</v>
      </c>
      <c r="P190" s="45">
        <f t="shared" si="5"/>
        <v>694.27379999999994</v>
      </c>
      <c r="Q190" s="43">
        <v>45831</v>
      </c>
      <c r="S190">
        <v>40700</v>
      </c>
      <c r="T190" t="s">
        <v>911</v>
      </c>
    </row>
    <row r="191" spans="1:20" x14ac:dyDescent="0.25">
      <c r="A191" s="38" t="str">
        <f>+VLOOKUP(O191,'Selectable Table'!$D$2:$E$1048576,2,0)</f>
        <v>MERCK</v>
      </c>
      <c r="B191" s="46">
        <v>30776</v>
      </c>
      <c r="C191" t="s">
        <v>929</v>
      </c>
      <c r="D191" t="s">
        <v>883</v>
      </c>
      <c r="E191">
        <v>2025</v>
      </c>
      <c r="F191">
        <v>6</v>
      </c>
      <c r="G191" s="44" t="e">
        <f>+VLOOKUP(H191,Chi!#REF!,3,0)</f>
        <v>#REF!</v>
      </c>
      <c r="H191" t="s">
        <v>158</v>
      </c>
      <c r="I191" s="45">
        <v>420.64439999999996</v>
      </c>
      <c r="J191" t="s">
        <v>94</v>
      </c>
      <c r="K191" s="45">
        <f t="shared" si="4"/>
        <v>420.64439999999996</v>
      </c>
      <c r="L191" t="s">
        <v>108</v>
      </c>
      <c r="M191" s="47" t="s">
        <v>930</v>
      </c>
      <c r="O191" s="47" t="s">
        <v>133</v>
      </c>
      <c r="P191" s="45">
        <f t="shared" si="5"/>
        <v>420.64439999999996</v>
      </c>
      <c r="Q191" s="43">
        <v>45831</v>
      </c>
      <c r="S191">
        <v>40700</v>
      </c>
      <c r="T191" t="s">
        <v>911</v>
      </c>
    </row>
    <row r="192" spans="1:20" x14ac:dyDescent="0.25">
      <c r="A192" s="38" t="str">
        <f>+VLOOKUP(O192,'Selectable Table'!$D$2:$E$1048576,2,0)</f>
        <v>MERCK</v>
      </c>
      <c r="B192" s="46">
        <v>30777</v>
      </c>
      <c r="C192" t="s">
        <v>942</v>
      </c>
      <c r="D192" t="s">
        <v>171</v>
      </c>
      <c r="E192">
        <v>2025</v>
      </c>
      <c r="F192">
        <v>6</v>
      </c>
      <c r="G192" s="44" t="e">
        <f>+VLOOKUP(H192,Chi!#REF!,3,0)</f>
        <v>#REF!</v>
      </c>
      <c r="H192" t="s">
        <v>121</v>
      </c>
      <c r="I192" s="45">
        <v>140.2269</v>
      </c>
      <c r="J192" t="s">
        <v>94</v>
      </c>
      <c r="K192" s="45">
        <f t="shared" si="4"/>
        <v>140.2269</v>
      </c>
      <c r="L192" t="s">
        <v>108</v>
      </c>
      <c r="M192" s="47" t="s">
        <v>928</v>
      </c>
      <c r="O192" s="47" t="s">
        <v>133</v>
      </c>
      <c r="P192" s="45">
        <f t="shared" si="5"/>
        <v>140.2269</v>
      </c>
      <c r="Q192" s="43">
        <v>45831</v>
      </c>
      <c r="S192">
        <v>40700</v>
      </c>
      <c r="T192" t="s">
        <v>911</v>
      </c>
    </row>
    <row r="193" spans="1:20" x14ac:dyDescent="0.25">
      <c r="A193" s="38" t="str">
        <f>+VLOOKUP(O193,'Selectable Table'!$D$2:$E$1048576,2,0)</f>
        <v>MERCK</v>
      </c>
      <c r="B193" s="46">
        <v>30777</v>
      </c>
      <c r="C193" t="s">
        <v>942</v>
      </c>
      <c r="D193" t="s">
        <v>171</v>
      </c>
      <c r="E193">
        <v>2025</v>
      </c>
      <c r="F193">
        <v>6</v>
      </c>
      <c r="G193" s="44" t="e">
        <f>+VLOOKUP(H193,Chi!#REF!,3,0)</f>
        <v>#REF!</v>
      </c>
      <c r="H193" t="s">
        <v>139</v>
      </c>
      <c r="I193" s="45">
        <v>115.7123</v>
      </c>
      <c r="J193" t="s">
        <v>94</v>
      </c>
      <c r="K193" s="45">
        <f t="shared" si="4"/>
        <v>115.7123</v>
      </c>
      <c r="L193" t="s">
        <v>108</v>
      </c>
      <c r="M193" s="47" t="s">
        <v>928</v>
      </c>
      <c r="O193" s="47" t="s">
        <v>133</v>
      </c>
      <c r="P193" s="45">
        <f t="shared" si="5"/>
        <v>115.7123</v>
      </c>
      <c r="Q193" s="43">
        <v>45831</v>
      </c>
      <c r="S193">
        <v>40700</v>
      </c>
      <c r="T193" t="s">
        <v>911</v>
      </c>
    </row>
    <row r="194" spans="1:20" x14ac:dyDescent="0.25">
      <c r="A194" s="38" t="str">
        <f>+VLOOKUP(O194,'Selectable Table'!$D$2:$E$1048576,2,0)</f>
        <v>MERCK</v>
      </c>
      <c r="B194" s="46">
        <v>30777</v>
      </c>
      <c r="C194" t="s">
        <v>942</v>
      </c>
      <c r="D194" t="s">
        <v>171</v>
      </c>
      <c r="E194">
        <v>2025</v>
      </c>
      <c r="F194">
        <v>6</v>
      </c>
      <c r="G194" s="44" t="e">
        <f>+VLOOKUP(H194,Chi!#REF!,3,0)</f>
        <v>#REF!</v>
      </c>
      <c r="H194" t="s">
        <v>111</v>
      </c>
      <c r="I194" s="45">
        <v>694.27379999999994</v>
      </c>
      <c r="J194" t="s">
        <v>94</v>
      </c>
      <c r="K194" s="45">
        <f t="shared" si="4"/>
        <v>694.27379999999994</v>
      </c>
      <c r="L194" t="s">
        <v>108</v>
      </c>
      <c r="M194" s="47" t="s">
        <v>928</v>
      </c>
      <c r="O194" s="47" t="s">
        <v>133</v>
      </c>
      <c r="P194" s="45">
        <f t="shared" si="5"/>
        <v>694.27379999999994</v>
      </c>
      <c r="Q194" s="43">
        <v>45831</v>
      </c>
      <c r="S194">
        <v>40700</v>
      </c>
      <c r="T194" t="s">
        <v>911</v>
      </c>
    </row>
    <row r="195" spans="1:20" x14ac:dyDescent="0.25">
      <c r="A195" s="38" t="str">
        <f>+VLOOKUP(O195,'Selectable Table'!$D$2:$E$1048576,2,0)</f>
        <v>MERCK</v>
      </c>
      <c r="B195" s="46">
        <v>30778</v>
      </c>
      <c r="C195" t="s">
        <v>929</v>
      </c>
      <c r="D195" t="s">
        <v>687</v>
      </c>
      <c r="E195">
        <v>2025</v>
      </c>
      <c r="F195">
        <v>6</v>
      </c>
      <c r="G195" s="44" t="e">
        <f>+VLOOKUP(H195,Chi!#REF!,3,0)</f>
        <v>#REF!</v>
      </c>
      <c r="H195" t="s">
        <v>121</v>
      </c>
      <c r="I195" s="45">
        <v>280.4538</v>
      </c>
      <c r="J195" t="s">
        <v>94</v>
      </c>
      <c r="K195" s="45">
        <f t="shared" ref="K195:K258" si="6">+VLOOKUP(J195,$W$2:$X$3,2,0)*I195</f>
        <v>280.4538</v>
      </c>
      <c r="L195" t="s">
        <v>108</v>
      </c>
      <c r="M195" s="47" t="s">
        <v>930</v>
      </c>
      <c r="O195" s="47" t="s">
        <v>133</v>
      </c>
      <c r="P195" s="45">
        <f t="shared" ref="P195:P258" si="7">K195</f>
        <v>280.4538</v>
      </c>
      <c r="Q195" s="43">
        <v>45831</v>
      </c>
      <c r="S195">
        <v>40700</v>
      </c>
      <c r="T195" t="s">
        <v>911</v>
      </c>
    </row>
    <row r="196" spans="1:20" x14ac:dyDescent="0.25">
      <c r="A196" s="38" t="str">
        <f>+VLOOKUP(O196,'Selectable Table'!$D$2:$E$1048576,2,0)</f>
        <v>MERCK</v>
      </c>
      <c r="B196" s="46">
        <v>30778</v>
      </c>
      <c r="C196" t="s">
        <v>929</v>
      </c>
      <c r="D196" t="s">
        <v>687</v>
      </c>
      <c r="E196">
        <v>2025</v>
      </c>
      <c r="F196">
        <v>6</v>
      </c>
      <c r="G196" s="44" t="e">
        <f>+VLOOKUP(H196,Chi!#REF!,3,0)</f>
        <v>#REF!</v>
      </c>
      <c r="H196" t="s">
        <v>139</v>
      </c>
      <c r="I196" s="45">
        <v>115.7123</v>
      </c>
      <c r="J196" t="s">
        <v>94</v>
      </c>
      <c r="K196" s="45">
        <f t="shared" si="6"/>
        <v>115.7123</v>
      </c>
      <c r="L196" t="s">
        <v>108</v>
      </c>
      <c r="M196" s="47" t="s">
        <v>930</v>
      </c>
      <c r="O196" s="47" t="s">
        <v>133</v>
      </c>
      <c r="P196" s="45">
        <f t="shared" si="7"/>
        <v>115.7123</v>
      </c>
      <c r="Q196" s="43">
        <v>45831</v>
      </c>
      <c r="S196">
        <v>40700</v>
      </c>
      <c r="T196" t="s">
        <v>911</v>
      </c>
    </row>
    <row r="197" spans="1:20" x14ac:dyDescent="0.25">
      <c r="A197" s="38" t="str">
        <f>+VLOOKUP(O197,'Selectable Table'!$D$2:$E$1048576,2,0)</f>
        <v>MERCK</v>
      </c>
      <c r="B197" s="46">
        <v>30779</v>
      </c>
      <c r="C197" t="s">
        <v>953</v>
      </c>
      <c r="D197" t="s">
        <v>954</v>
      </c>
      <c r="E197">
        <v>2025</v>
      </c>
      <c r="F197">
        <v>6</v>
      </c>
      <c r="G197" s="44" t="e">
        <f>+VLOOKUP(H197,Chi!#REF!,3,0)</f>
        <v>#REF!</v>
      </c>
      <c r="H197" t="s">
        <v>118</v>
      </c>
      <c r="I197" s="45">
        <v>65.436800000000005</v>
      </c>
      <c r="J197" t="s">
        <v>94</v>
      </c>
      <c r="K197" s="45">
        <f t="shared" si="6"/>
        <v>65.436800000000005</v>
      </c>
      <c r="L197" t="s">
        <v>108</v>
      </c>
      <c r="M197" s="47" t="s">
        <v>928</v>
      </c>
      <c r="O197" s="47" t="s">
        <v>133</v>
      </c>
      <c r="P197" s="45">
        <f t="shared" si="7"/>
        <v>65.436800000000005</v>
      </c>
      <c r="Q197" s="43">
        <v>45831</v>
      </c>
      <c r="S197">
        <v>40700</v>
      </c>
      <c r="T197" t="s">
        <v>911</v>
      </c>
    </row>
    <row r="198" spans="1:20" x14ac:dyDescent="0.25">
      <c r="A198" s="38" t="str">
        <f>+VLOOKUP(O198,'Selectable Table'!$D$2:$E$1048576,2,0)</f>
        <v>MERCK</v>
      </c>
      <c r="B198" s="46">
        <v>30779</v>
      </c>
      <c r="C198" t="s">
        <v>953</v>
      </c>
      <c r="D198" t="s">
        <v>954</v>
      </c>
      <c r="E198">
        <v>2025</v>
      </c>
      <c r="F198">
        <v>6</v>
      </c>
      <c r="G198" s="44" t="e">
        <f>+VLOOKUP(H198,Chi!#REF!,3,0)</f>
        <v>#REF!</v>
      </c>
      <c r="H198" t="s">
        <v>120</v>
      </c>
      <c r="I198" s="45">
        <v>163.59199999999998</v>
      </c>
      <c r="J198" t="s">
        <v>94</v>
      </c>
      <c r="K198" s="45">
        <f t="shared" si="6"/>
        <v>163.59199999999998</v>
      </c>
      <c r="L198" t="s">
        <v>108</v>
      </c>
      <c r="M198" s="47" t="s">
        <v>928</v>
      </c>
      <c r="O198" s="47" t="s">
        <v>133</v>
      </c>
      <c r="P198" s="45">
        <f t="shared" si="7"/>
        <v>163.59199999999998</v>
      </c>
      <c r="Q198" s="43">
        <v>45831</v>
      </c>
      <c r="S198">
        <v>40700</v>
      </c>
      <c r="T198" t="s">
        <v>911</v>
      </c>
    </row>
    <row r="199" spans="1:20" x14ac:dyDescent="0.25">
      <c r="A199" s="38" t="str">
        <f>+VLOOKUP(O199,'Selectable Table'!$D$2:$E$1048576,2,0)</f>
        <v>MERCK</v>
      </c>
      <c r="B199" s="46">
        <v>30779</v>
      </c>
      <c r="C199" t="s">
        <v>953</v>
      </c>
      <c r="D199" t="s">
        <v>954</v>
      </c>
      <c r="E199">
        <v>2025</v>
      </c>
      <c r="F199">
        <v>6</v>
      </c>
      <c r="G199" s="44" t="e">
        <f>+VLOOKUP(H199,Chi!#REF!,3,0)</f>
        <v>#REF!</v>
      </c>
      <c r="H199" t="s">
        <v>111</v>
      </c>
      <c r="I199" s="45">
        <v>231.4246</v>
      </c>
      <c r="J199" t="s">
        <v>94</v>
      </c>
      <c r="K199" s="45">
        <f t="shared" si="6"/>
        <v>231.4246</v>
      </c>
      <c r="L199" t="s">
        <v>108</v>
      </c>
      <c r="M199" s="47" t="s">
        <v>928</v>
      </c>
      <c r="O199" s="47" t="s">
        <v>133</v>
      </c>
      <c r="P199" s="45">
        <f t="shared" si="7"/>
        <v>231.4246</v>
      </c>
      <c r="Q199" s="43">
        <v>45831</v>
      </c>
      <c r="S199">
        <v>40700</v>
      </c>
      <c r="T199" t="s">
        <v>911</v>
      </c>
    </row>
    <row r="200" spans="1:20" x14ac:dyDescent="0.25">
      <c r="A200" s="38" t="str">
        <f>+VLOOKUP(O200,'Selectable Table'!$D$2:$E$1048576,2,0)</f>
        <v>MERCK</v>
      </c>
      <c r="B200" s="46">
        <v>30780</v>
      </c>
      <c r="C200" t="s">
        <v>948</v>
      </c>
      <c r="D200" t="s">
        <v>172</v>
      </c>
      <c r="E200">
        <v>2025</v>
      </c>
      <c r="F200">
        <v>6</v>
      </c>
      <c r="G200" s="44" t="e">
        <f>+VLOOKUP(H200,Chi!#REF!,3,0)</f>
        <v>#REF!</v>
      </c>
      <c r="H200" t="s">
        <v>125</v>
      </c>
      <c r="I200" s="45">
        <v>157.57829999999998</v>
      </c>
      <c r="J200" t="s">
        <v>94</v>
      </c>
      <c r="K200" s="45">
        <f t="shared" si="6"/>
        <v>157.57829999999998</v>
      </c>
      <c r="L200" t="s">
        <v>108</v>
      </c>
      <c r="M200" s="47" t="s">
        <v>930</v>
      </c>
      <c r="O200" s="47" t="s">
        <v>133</v>
      </c>
      <c r="P200" s="45">
        <f t="shared" si="7"/>
        <v>157.57829999999998</v>
      </c>
      <c r="Q200" s="43">
        <v>45831</v>
      </c>
      <c r="S200">
        <v>40700</v>
      </c>
      <c r="T200" t="s">
        <v>911</v>
      </c>
    </row>
    <row r="201" spans="1:20" x14ac:dyDescent="0.25">
      <c r="A201" s="38" t="str">
        <f>+VLOOKUP(O201,'Selectable Table'!$D$2:$E$1048576,2,0)</f>
        <v>MERCK</v>
      </c>
      <c r="B201" s="46">
        <v>30780</v>
      </c>
      <c r="C201" t="s">
        <v>948</v>
      </c>
      <c r="D201" t="s">
        <v>172</v>
      </c>
      <c r="E201">
        <v>2025</v>
      </c>
      <c r="F201">
        <v>6</v>
      </c>
      <c r="G201" s="44" t="e">
        <f>+VLOOKUP(H201,Chi!#REF!,3,0)</f>
        <v>#REF!</v>
      </c>
      <c r="H201" t="s">
        <v>109</v>
      </c>
      <c r="I201" s="45">
        <v>231.4246</v>
      </c>
      <c r="J201" t="s">
        <v>94</v>
      </c>
      <c r="K201" s="45">
        <f t="shared" si="6"/>
        <v>231.4246</v>
      </c>
      <c r="L201" t="s">
        <v>108</v>
      </c>
      <c r="M201" s="47" t="s">
        <v>930</v>
      </c>
      <c r="O201" s="47" t="s">
        <v>133</v>
      </c>
      <c r="P201" s="45">
        <f t="shared" si="7"/>
        <v>231.4246</v>
      </c>
      <c r="Q201" s="43">
        <v>45831</v>
      </c>
      <c r="S201">
        <v>40700</v>
      </c>
      <c r="T201" t="s">
        <v>911</v>
      </c>
    </row>
    <row r="202" spans="1:20" x14ac:dyDescent="0.25">
      <c r="A202" s="38" t="str">
        <f>+VLOOKUP(O202,'Selectable Table'!$D$2:$E$1048576,2,0)</f>
        <v>MERCK</v>
      </c>
      <c r="B202" s="46">
        <v>30780</v>
      </c>
      <c r="C202" t="s">
        <v>948</v>
      </c>
      <c r="D202" t="s">
        <v>172</v>
      </c>
      <c r="E202">
        <v>2025</v>
      </c>
      <c r="F202">
        <v>6</v>
      </c>
      <c r="G202" s="44" t="e">
        <f>+VLOOKUP(H202,Chi!#REF!,3,0)</f>
        <v>#REF!</v>
      </c>
      <c r="H202" t="s">
        <v>118</v>
      </c>
      <c r="I202" s="45">
        <v>65.436800000000005</v>
      </c>
      <c r="J202" t="s">
        <v>94</v>
      </c>
      <c r="K202" s="45">
        <f t="shared" si="6"/>
        <v>65.436800000000005</v>
      </c>
      <c r="L202" t="s">
        <v>108</v>
      </c>
      <c r="M202" s="47" t="s">
        <v>930</v>
      </c>
      <c r="O202" s="47" t="s">
        <v>133</v>
      </c>
      <c r="P202" s="45">
        <f t="shared" si="7"/>
        <v>65.436800000000005</v>
      </c>
      <c r="Q202" s="43">
        <v>45831</v>
      </c>
      <c r="S202">
        <v>40700</v>
      </c>
      <c r="T202" t="s">
        <v>911</v>
      </c>
    </row>
    <row r="203" spans="1:20" x14ac:dyDescent="0.25">
      <c r="A203" s="38" t="str">
        <f>+VLOOKUP(O203,'Selectable Table'!$D$2:$E$1048576,2,0)</f>
        <v>MERCK</v>
      </c>
      <c r="B203" s="46">
        <v>30780</v>
      </c>
      <c r="C203" t="s">
        <v>948</v>
      </c>
      <c r="D203" t="s">
        <v>172</v>
      </c>
      <c r="E203">
        <v>2025</v>
      </c>
      <c r="F203">
        <v>6</v>
      </c>
      <c r="G203" s="44" t="e">
        <f>+VLOOKUP(H203,Chi!#REF!,3,0)</f>
        <v>#REF!</v>
      </c>
      <c r="H203" t="s">
        <v>120</v>
      </c>
      <c r="I203" s="45">
        <v>163.59199999999998</v>
      </c>
      <c r="J203" t="s">
        <v>94</v>
      </c>
      <c r="K203" s="45">
        <f t="shared" si="6"/>
        <v>163.59199999999998</v>
      </c>
      <c r="L203" t="s">
        <v>108</v>
      </c>
      <c r="M203" s="47" t="s">
        <v>930</v>
      </c>
      <c r="O203" s="47" t="s">
        <v>133</v>
      </c>
      <c r="P203" s="45">
        <f t="shared" si="7"/>
        <v>163.59199999999998</v>
      </c>
      <c r="Q203" s="43">
        <v>45831</v>
      </c>
      <c r="S203">
        <v>40700</v>
      </c>
      <c r="T203" t="s">
        <v>911</v>
      </c>
    </row>
    <row r="204" spans="1:20" x14ac:dyDescent="0.25">
      <c r="A204" s="38" t="str">
        <f>+VLOOKUP(O204,'Selectable Table'!$D$2:$E$1048576,2,0)</f>
        <v>MERCK</v>
      </c>
      <c r="B204" s="46">
        <v>30780</v>
      </c>
      <c r="C204" t="s">
        <v>948</v>
      </c>
      <c r="D204" t="s">
        <v>172</v>
      </c>
      <c r="E204">
        <v>2025</v>
      </c>
      <c r="F204">
        <v>6</v>
      </c>
      <c r="G204" s="44" t="e">
        <f>+VLOOKUP(H204,Chi!#REF!,3,0)</f>
        <v>#REF!</v>
      </c>
      <c r="H204" t="s">
        <v>121</v>
      </c>
      <c r="I204" s="45">
        <v>140.2269</v>
      </c>
      <c r="J204" t="s">
        <v>94</v>
      </c>
      <c r="K204" s="45">
        <f t="shared" si="6"/>
        <v>140.2269</v>
      </c>
      <c r="L204" t="s">
        <v>108</v>
      </c>
      <c r="M204" s="47" t="s">
        <v>930</v>
      </c>
      <c r="O204" s="47" t="s">
        <v>133</v>
      </c>
      <c r="P204" s="45">
        <f t="shared" si="7"/>
        <v>140.2269</v>
      </c>
      <c r="Q204" s="43">
        <v>45831</v>
      </c>
      <c r="S204">
        <v>40700</v>
      </c>
      <c r="T204" t="s">
        <v>911</v>
      </c>
    </row>
    <row r="205" spans="1:20" x14ac:dyDescent="0.25">
      <c r="A205" s="38" t="str">
        <f>+VLOOKUP(O205,'Selectable Table'!$D$2:$E$1048576,2,0)</f>
        <v>MERCK</v>
      </c>
      <c r="B205" s="46">
        <v>30780</v>
      </c>
      <c r="C205" t="s">
        <v>948</v>
      </c>
      <c r="D205" t="s">
        <v>172</v>
      </c>
      <c r="E205">
        <v>2025</v>
      </c>
      <c r="F205">
        <v>6</v>
      </c>
      <c r="G205" s="44" t="e">
        <f>+VLOOKUP(H205,Chi!#REF!,3,0)</f>
        <v>#REF!</v>
      </c>
      <c r="H205" t="s">
        <v>139</v>
      </c>
      <c r="I205" s="45">
        <v>115.7123</v>
      </c>
      <c r="J205" t="s">
        <v>94</v>
      </c>
      <c r="K205" s="45">
        <f t="shared" si="6"/>
        <v>115.7123</v>
      </c>
      <c r="L205" t="s">
        <v>108</v>
      </c>
      <c r="M205" s="47" t="s">
        <v>930</v>
      </c>
      <c r="O205" s="47" t="s">
        <v>133</v>
      </c>
      <c r="P205" s="45">
        <f t="shared" si="7"/>
        <v>115.7123</v>
      </c>
      <c r="Q205" s="43">
        <v>45831</v>
      </c>
      <c r="S205">
        <v>40700</v>
      </c>
      <c r="T205" t="s">
        <v>911</v>
      </c>
    </row>
    <row r="206" spans="1:20" x14ac:dyDescent="0.25">
      <c r="A206" s="38" t="str">
        <f>+VLOOKUP(O206,'Selectable Table'!$D$2:$E$1048576,2,0)</f>
        <v>MERCK</v>
      </c>
      <c r="B206" s="46">
        <v>30780</v>
      </c>
      <c r="C206" t="s">
        <v>948</v>
      </c>
      <c r="D206" t="s">
        <v>172</v>
      </c>
      <c r="E206">
        <v>2025</v>
      </c>
      <c r="F206">
        <v>6</v>
      </c>
      <c r="G206" s="44" t="e">
        <f>+VLOOKUP(H206,Chi!#REF!,3,0)</f>
        <v>#REF!</v>
      </c>
      <c r="H206" t="s">
        <v>111</v>
      </c>
      <c r="I206" s="45">
        <v>694.27379999999994</v>
      </c>
      <c r="J206" t="s">
        <v>94</v>
      </c>
      <c r="K206" s="45">
        <f t="shared" si="6"/>
        <v>694.27379999999994</v>
      </c>
      <c r="L206" t="s">
        <v>108</v>
      </c>
      <c r="M206" s="47" t="s">
        <v>930</v>
      </c>
      <c r="O206" s="47" t="s">
        <v>133</v>
      </c>
      <c r="P206" s="45">
        <f t="shared" si="7"/>
        <v>694.27379999999994</v>
      </c>
      <c r="Q206" s="43">
        <v>45831</v>
      </c>
      <c r="S206">
        <v>40700</v>
      </c>
      <c r="T206" t="s">
        <v>911</v>
      </c>
    </row>
    <row r="207" spans="1:20" x14ac:dyDescent="0.25">
      <c r="A207" s="38" t="str">
        <f>+VLOOKUP(O207,'Selectable Table'!$D$2:$E$1048576,2,0)</f>
        <v>MERCK</v>
      </c>
      <c r="B207" s="46">
        <v>30781</v>
      </c>
      <c r="C207" t="s">
        <v>948</v>
      </c>
      <c r="D207" t="s">
        <v>173</v>
      </c>
      <c r="E207">
        <v>2025</v>
      </c>
      <c r="F207">
        <v>6</v>
      </c>
      <c r="G207" s="44" t="e">
        <f>+VLOOKUP(H207,Chi!#REF!,3,0)</f>
        <v>#REF!</v>
      </c>
      <c r="H207" t="s">
        <v>125</v>
      </c>
      <c r="I207" s="45">
        <v>157.57829999999998</v>
      </c>
      <c r="J207" t="s">
        <v>94</v>
      </c>
      <c r="K207" s="45">
        <f t="shared" si="6"/>
        <v>157.57829999999998</v>
      </c>
      <c r="L207" t="s">
        <v>108</v>
      </c>
      <c r="M207" s="47" t="s">
        <v>930</v>
      </c>
      <c r="O207" s="47" t="s">
        <v>133</v>
      </c>
      <c r="P207" s="45">
        <f t="shared" si="7"/>
        <v>157.57829999999998</v>
      </c>
      <c r="Q207" s="43">
        <v>45831</v>
      </c>
      <c r="S207">
        <v>40700</v>
      </c>
      <c r="T207" t="s">
        <v>911</v>
      </c>
    </row>
    <row r="208" spans="1:20" x14ac:dyDescent="0.25">
      <c r="A208" s="38" t="str">
        <f>+VLOOKUP(O208,'Selectable Table'!$D$2:$E$1048576,2,0)</f>
        <v>MERCK</v>
      </c>
      <c r="B208" s="46">
        <v>30781</v>
      </c>
      <c r="C208" t="s">
        <v>948</v>
      </c>
      <c r="D208" t="s">
        <v>173</v>
      </c>
      <c r="E208">
        <v>2025</v>
      </c>
      <c r="F208">
        <v>6</v>
      </c>
      <c r="G208" s="44" t="e">
        <f>+VLOOKUP(H208,Chi!#REF!,3,0)</f>
        <v>#REF!</v>
      </c>
      <c r="H208" t="s">
        <v>121</v>
      </c>
      <c r="I208" s="45">
        <v>280.4538</v>
      </c>
      <c r="J208" t="s">
        <v>94</v>
      </c>
      <c r="K208" s="45">
        <f t="shared" si="6"/>
        <v>280.4538</v>
      </c>
      <c r="L208" t="s">
        <v>108</v>
      </c>
      <c r="M208" s="47" t="s">
        <v>930</v>
      </c>
      <c r="O208" s="47" t="s">
        <v>133</v>
      </c>
      <c r="P208" s="45">
        <f t="shared" si="7"/>
        <v>280.4538</v>
      </c>
      <c r="Q208" s="43">
        <v>45831</v>
      </c>
      <c r="S208">
        <v>40700</v>
      </c>
      <c r="T208" t="s">
        <v>911</v>
      </c>
    </row>
    <row r="209" spans="1:20" x14ac:dyDescent="0.25">
      <c r="A209" s="38" t="str">
        <f>+VLOOKUP(O209,'Selectable Table'!$D$2:$E$1048576,2,0)</f>
        <v>MERCK</v>
      </c>
      <c r="B209" s="46">
        <v>30781</v>
      </c>
      <c r="C209" t="s">
        <v>948</v>
      </c>
      <c r="D209" t="s">
        <v>173</v>
      </c>
      <c r="E209">
        <v>2025</v>
      </c>
      <c r="F209">
        <v>6</v>
      </c>
      <c r="G209" s="44" t="e">
        <f>+VLOOKUP(H209,Chi!#REF!,3,0)</f>
        <v>#REF!</v>
      </c>
      <c r="H209" t="s">
        <v>139</v>
      </c>
      <c r="I209" s="45">
        <v>115.7123</v>
      </c>
      <c r="J209" t="s">
        <v>94</v>
      </c>
      <c r="K209" s="45">
        <f t="shared" si="6"/>
        <v>115.7123</v>
      </c>
      <c r="L209" t="s">
        <v>108</v>
      </c>
      <c r="M209" s="47" t="s">
        <v>930</v>
      </c>
      <c r="O209" s="47" t="s">
        <v>133</v>
      </c>
      <c r="P209" s="45">
        <f t="shared" si="7"/>
        <v>115.7123</v>
      </c>
      <c r="Q209" s="43">
        <v>45831</v>
      </c>
      <c r="S209">
        <v>40700</v>
      </c>
      <c r="T209" t="s">
        <v>911</v>
      </c>
    </row>
    <row r="210" spans="1:20" x14ac:dyDescent="0.25">
      <c r="A210" s="38" t="str">
        <f>+VLOOKUP(O210,'Selectable Table'!$D$2:$E$1048576,2,0)</f>
        <v>MERCK</v>
      </c>
      <c r="B210" s="46">
        <v>30781</v>
      </c>
      <c r="C210" t="s">
        <v>948</v>
      </c>
      <c r="D210" t="s">
        <v>173</v>
      </c>
      <c r="E210">
        <v>2025</v>
      </c>
      <c r="F210">
        <v>6</v>
      </c>
      <c r="G210" s="44" t="e">
        <f>+VLOOKUP(H210,Chi!#REF!,3,0)</f>
        <v>#REF!</v>
      </c>
      <c r="H210" t="s">
        <v>111</v>
      </c>
      <c r="I210" s="45">
        <v>809.98609999999996</v>
      </c>
      <c r="J210" t="s">
        <v>94</v>
      </c>
      <c r="K210" s="45">
        <f t="shared" si="6"/>
        <v>809.98609999999996</v>
      </c>
      <c r="L210" t="s">
        <v>108</v>
      </c>
      <c r="M210" s="47" t="s">
        <v>930</v>
      </c>
      <c r="O210" s="47" t="s">
        <v>133</v>
      </c>
      <c r="P210" s="45">
        <f t="shared" si="7"/>
        <v>809.98609999999996</v>
      </c>
      <c r="Q210" s="43">
        <v>45831</v>
      </c>
      <c r="S210">
        <v>40700</v>
      </c>
      <c r="T210" t="s">
        <v>911</v>
      </c>
    </row>
    <row r="211" spans="1:20" x14ac:dyDescent="0.25">
      <c r="A211" s="38" t="str">
        <f>+VLOOKUP(O211,'Selectable Table'!$D$2:$E$1048576,2,0)</f>
        <v>MERCK</v>
      </c>
      <c r="B211" s="46">
        <v>30782</v>
      </c>
      <c r="C211" t="s">
        <v>944</v>
      </c>
      <c r="D211" t="s">
        <v>174</v>
      </c>
      <c r="E211">
        <v>2025</v>
      </c>
      <c r="F211">
        <v>6</v>
      </c>
      <c r="G211" s="44" t="e">
        <f>+VLOOKUP(H211,Chi!#REF!,3,0)</f>
        <v>#REF!</v>
      </c>
      <c r="H211" t="s">
        <v>125</v>
      </c>
      <c r="I211" s="45">
        <v>985.53290000000004</v>
      </c>
      <c r="J211" t="s">
        <v>94</v>
      </c>
      <c r="K211" s="45">
        <f t="shared" si="6"/>
        <v>985.53290000000004</v>
      </c>
      <c r="L211" t="s">
        <v>108</v>
      </c>
      <c r="M211" s="47" t="s">
        <v>930</v>
      </c>
      <c r="O211" s="47" t="s">
        <v>133</v>
      </c>
      <c r="P211" s="45">
        <f t="shared" si="7"/>
        <v>985.53290000000004</v>
      </c>
      <c r="Q211" s="43">
        <v>45831</v>
      </c>
      <c r="S211">
        <v>40700</v>
      </c>
      <c r="T211" t="s">
        <v>911</v>
      </c>
    </row>
    <row r="212" spans="1:20" x14ac:dyDescent="0.25">
      <c r="A212" s="38" t="str">
        <f>+VLOOKUP(O212,'Selectable Table'!$D$2:$E$1048576,2,0)</f>
        <v>MERCK</v>
      </c>
      <c r="B212" s="46">
        <v>30782</v>
      </c>
      <c r="C212" t="s">
        <v>944</v>
      </c>
      <c r="D212" t="s">
        <v>174</v>
      </c>
      <c r="E212">
        <v>2025</v>
      </c>
      <c r="F212">
        <v>6</v>
      </c>
      <c r="G212" s="33" t="s">
        <v>93</v>
      </c>
      <c r="H212" t="s">
        <v>118</v>
      </c>
      <c r="I212" s="45">
        <v>130.87360000000001</v>
      </c>
      <c r="J212" t="s">
        <v>94</v>
      </c>
      <c r="K212" s="45">
        <f t="shared" si="6"/>
        <v>130.87360000000001</v>
      </c>
      <c r="L212" t="s">
        <v>108</v>
      </c>
      <c r="M212" s="47" t="s">
        <v>930</v>
      </c>
      <c r="O212" s="47" t="s">
        <v>133</v>
      </c>
      <c r="P212" s="45">
        <f t="shared" si="7"/>
        <v>130.87360000000001</v>
      </c>
      <c r="Q212" s="43">
        <v>45831</v>
      </c>
      <c r="S212">
        <v>40700</v>
      </c>
      <c r="T212" t="s">
        <v>911</v>
      </c>
    </row>
    <row r="213" spans="1:20" x14ac:dyDescent="0.25">
      <c r="A213" s="38" t="str">
        <f>+VLOOKUP(O213,'Selectable Table'!$D$2:$E$1048576,2,0)</f>
        <v>MERCK</v>
      </c>
      <c r="B213" s="46">
        <v>30782</v>
      </c>
      <c r="C213" t="s">
        <v>944</v>
      </c>
      <c r="D213" t="s">
        <v>174</v>
      </c>
      <c r="E213">
        <v>2025</v>
      </c>
      <c r="F213">
        <v>6</v>
      </c>
      <c r="G213" s="44" t="e">
        <f>+VLOOKUP(H213,Chi!#REF!,3,0)</f>
        <v>#REF!</v>
      </c>
      <c r="H213" t="s">
        <v>120</v>
      </c>
      <c r="I213" s="45">
        <v>327.18399999999997</v>
      </c>
      <c r="J213" t="s">
        <v>94</v>
      </c>
      <c r="K213" s="45">
        <f t="shared" si="6"/>
        <v>327.18399999999997</v>
      </c>
      <c r="L213" t="s">
        <v>108</v>
      </c>
      <c r="M213" s="47" t="s">
        <v>930</v>
      </c>
      <c r="O213" s="47" t="s">
        <v>133</v>
      </c>
      <c r="P213" s="45">
        <f t="shared" si="7"/>
        <v>327.18399999999997</v>
      </c>
      <c r="Q213" s="43">
        <v>45831</v>
      </c>
      <c r="S213">
        <v>40700</v>
      </c>
      <c r="T213" t="s">
        <v>911</v>
      </c>
    </row>
    <row r="214" spans="1:20" x14ac:dyDescent="0.25">
      <c r="A214" s="38" t="str">
        <f>+VLOOKUP(O214,'Selectable Table'!$D$2:$E$1048576,2,0)</f>
        <v>MERCK</v>
      </c>
      <c r="B214" s="46">
        <v>30782</v>
      </c>
      <c r="C214" t="s">
        <v>944</v>
      </c>
      <c r="D214" t="s">
        <v>174</v>
      </c>
      <c r="E214">
        <v>2025</v>
      </c>
      <c r="F214">
        <v>6</v>
      </c>
      <c r="G214" s="33" t="s">
        <v>93</v>
      </c>
      <c r="H214" t="s">
        <v>111</v>
      </c>
      <c r="I214" s="45">
        <v>694.27379999999994</v>
      </c>
      <c r="J214" t="s">
        <v>94</v>
      </c>
      <c r="K214" s="45">
        <f t="shared" si="6"/>
        <v>694.27379999999994</v>
      </c>
      <c r="L214" t="s">
        <v>108</v>
      </c>
      <c r="M214" s="47" t="s">
        <v>930</v>
      </c>
      <c r="O214" s="47" t="s">
        <v>133</v>
      </c>
      <c r="P214" s="45">
        <f t="shared" si="7"/>
        <v>694.27379999999994</v>
      </c>
      <c r="Q214" s="43">
        <v>45831</v>
      </c>
      <c r="S214">
        <v>40700</v>
      </c>
      <c r="T214" t="s">
        <v>911</v>
      </c>
    </row>
    <row r="215" spans="1:20" x14ac:dyDescent="0.25">
      <c r="A215" s="38" t="str">
        <f>+VLOOKUP(O215,'Selectable Table'!$D$2:$E$1048576,2,0)</f>
        <v>MERCK</v>
      </c>
      <c r="B215" s="46">
        <v>30783</v>
      </c>
      <c r="C215" t="s">
        <v>929</v>
      </c>
      <c r="D215" t="s">
        <v>175</v>
      </c>
      <c r="E215">
        <v>2025</v>
      </c>
      <c r="F215">
        <v>6</v>
      </c>
      <c r="G215" s="44" t="e">
        <f>+VLOOKUP(H215,Chi!#REF!,3,0)</f>
        <v>#REF!</v>
      </c>
      <c r="H215" t="s">
        <v>125</v>
      </c>
      <c r="I215" s="45">
        <v>355.21969999999999</v>
      </c>
      <c r="J215" t="s">
        <v>94</v>
      </c>
      <c r="K215" s="45">
        <f t="shared" si="6"/>
        <v>355.21969999999999</v>
      </c>
      <c r="L215" t="s">
        <v>108</v>
      </c>
      <c r="M215" s="47" t="s">
        <v>930</v>
      </c>
      <c r="O215" s="47" t="s">
        <v>133</v>
      </c>
      <c r="P215" s="45">
        <f t="shared" si="7"/>
        <v>355.21969999999999</v>
      </c>
      <c r="Q215" s="43">
        <v>45831</v>
      </c>
      <c r="S215">
        <v>40700</v>
      </c>
      <c r="T215" t="s">
        <v>911</v>
      </c>
    </row>
    <row r="216" spans="1:20" x14ac:dyDescent="0.25">
      <c r="A216" s="38" t="str">
        <f>+VLOOKUP(O216,'Selectable Table'!$D$2:$E$1048576,2,0)</f>
        <v>MERCK</v>
      </c>
      <c r="B216" s="46">
        <v>30783</v>
      </c>
      <c r="C216" t="s">
        <v>929</v>
      </c>
      <c r="D216" t="s">
        <v>175</v>
      </c>
      <c r="E216">
        <v>2025</v>
      </c>
      <c r="F216">
        <v>6</v>
      </c>
      <c r="G216" s="44" t="e">
        <f>+VLOOKUP(H216,Chi!#REF!,3,0)</f>
        <v>#REF!</v>
      </c>
      <c r="H216" t="s">
        <v>111</v>
      </c>
      <c r="I216" s="45">
        <v>231.4246</v>
      </c>
      <c r="J216" t="s">
        <v>94</v>
      </c>
      <c r="K216" s="45">
        <f t="shared" si="6"/>
        <v>231.4246</v>
      </c>
      <c r="L216" t="s">
        <v>108</v>
      </c>
      <c r="M216" s="47" t="s">
        <v>930</v>
      </c>
      <c r="O216" s="47" t="s">
        <v>133</v>
      </c>
      <c r="P216" s="45">
        <f t="shared" si="7"/>
        <v>231.4246</v>
      </c>
      <c r="Q216" s="43">
        <v>45831</v>
      </c>
      <c r="S216">
        <v>40700</v>
      </c>
      <c r="T216" t="s">
        <v>911</v>
      </c>
    </row>
    <row r="217" spans="1:20" x14ac:dyDescent="0.25">
      <c r="A217" s="38" t="str">
        <f>+VLOOKUP(O217,'Selectable Table'!$D$2:$E$1048576,2,0)</f>
        <v>MERCK</v>
      </c>
      <c r="B217" s="46">
        <v>30784</v>
      </c>
      <c r="C217" t="s">
        <v>955</v>
      </c>
      <c r="D217" t="s">
        <v>176</v>
      </c>
      <c r="E217">
        <v>2025</v>
      </c>
      <c r="F217">
        <v>6</v>
      </c>
      <c r="G217" s="44" t="e">
        <f>+VLOOKUP(H217,Chi!#REF!,3,0)</f>
        <v>#REF!</v>
      </c>
      <c r="H217" t="s">
        <v>109</v>
      </c>
      <c r="I217" s="45">
        <v>115.7123</v>
      </c>
      <c r="J217" t="s">
        <v>94</v>
      </c>
      <c r="K217" s="45">
        <f t="shared" si="6"/>
        <v>115.7123</v>
      </c>
      <c r="L217" t="s">
        <v>108</v>
      </c>
      <c r="M217" s="47" t="s">
        <v>928</v>
      </c>
      <c r="O217" s="47" t="s">
        <v>133</v>
      </c>
      <c r="P217" s="45">
        <f t="shared" si="7"/>
        <v>115.7123</v>
      </c>
      <c r="Q217" s="43">
        <v>45831</v>
      </c>
      <c r="S217">
        <v>40700</v>
      </c>
      <c r="T217" t="s">
        <v>911</v>
      </c>
    </row>
    <row r="218" spans="1:20" x14ac:dyDescent="0.25">
      <c r="A218" s="38" t="str">
        <f>+VLOOKUP(O218,'Selectable Table'!$D$2:$E$1048576,2,0)</f>
        <v>MERCK</v>
      </c>
      <c r="B218" s="46">
        <v>30785</v>
      </c>
      <c r="C218" t="s">
        <v>929</v>
      </c>
      <c r="D218" t="s">
        <v>177</v>
      </c>
      <c r="E218">
        <v>2025</v>
      </c>
      <c r="F218">
        <v>6</v>
      </c>
      <c r="G218" s="44" t="e">
        <f>+VLOOKUP(H218,Chi!#REF!,3,0)</f>
        <v>#REF!</v>
      </c>
      <c r="H218" t="s">
        <v>111</v>
      </c>
      <c r="I218" s="45">
        <v>231.4246</v>
      </c>
      <c r="J218" t="s">
        <v>94</v>
      </c>
      <c r="K218" s="45">
        <f t="shared" si="6"/>
        <v>231.4246</v>
      </c>
      <c r="L218" t="s">
        <v>108</v>
      </c>
      <c r="M218" s="47" t="s">
        <v>930</v>
      </c>
      <c r="O218" s="47" t="s">
        <v>133</v>
      </c>
      <c r="P218" s="45">
        <f t="shared" si="7"/>
        <v>231.4246</v>
      </c>
      <c r="Q218" s="43">
        <v>45831</v>
      </c>
      <c r="S218">
        <v>40700</v>
      </c>
      <c r="T218" t="s">
        <v>911</v>
      </c>
    </row>
    <row r="219" spans="1:20" x14ac:dyDescent="0.25">
      <c r="A219" s="38" t="str">
        <f>+VLOOKUP(O219,'Selectable Table'!$D$2:$E$1048576,2,0)</f>
        <v>MERCK</v>
      </c>
      <c r="B219" s="46">
        <v>30786</v>
      </c>
      <c r="C219" t="s">
        <v>929</v>
      </c>
      <c r="D219" t="s">
        <v>956</v>
      </c>
      <c r="E219">
        <v>2025</v>
      </c>
      <c r="F219">
        <v>6</v>
      </c>
      <c r="G219" s="44" t="e">
        <f>+VLOOKUP(H219,Chi!#REF!,3,0)</f>
        <v>#REF!</v>
      </c>
      <c r="H219" t="s">
        <v>121</v>
      </c>
      <c r="I219" s="45">
        <v>420.6807</v>
      </c>
      <c r="J219" t="s">
        <v>94</v>
      </c>
      <c r="K219" s="45">
        <f t="shared" si="6"/>
        <v>420.6807</v>
      </c>
      <c r="L219" t="s">
        <v>108</v>
      </c>
      <c r="M219" s="47" t="s">
        <v>930</v>
      </c>
      <c r="O219" s="47" t="s">
        <v>133</v>
      </c>
      <c r="P219" s="45">
        <f t="shared" si="7"/>
        <v>420.6807</v>
      </c>
      <c r="Q219" s="43">
        <v>45831</v>
      </c>
      <c r="S219">
        <v>40700</v>
      </c>
      <c r="T219" t="s">
        <v>911</v>
      </c>
    </row>
    <row r="220" spans="1:20" x14ac:dyDescent="0.25">
      <c r="A220" s="38" t="str">
        <f>+VLOOKUP(O220,'Selectable Table'!$D$2:$E$1048576,2,0)</f>
        <v>MERCK</v>
      </c>
      <c r="B220" s="46">
        <v>30787</v>
      </c>
      <c r="C220" t="s">
        <v>957</v>
      </c>
      <c r="D220" t="s">
        <v>178</v>
      </c>
      <c r="E220">
        <v>2025</v>
      </c>
      <c r="F220">
        <v>6</v>
      </c>
      <c r="G220" s="44" t="e">
        <f>+VLOOKUP(H220,Chi!#REF!,3,0)</f>
        <v>#REF!</v>
      </c>
      <c r="H220" t="s">
        <v>121</v>
      </c>
      <c r="I220" s="45">
        <v>140.2269</v>
      </c>
      <c r="J220" t="s">
        <v>94</v>
      </c>
      <c r="K220" s="45">
        <f t="shared" si="6"/>
        <v>140.2269</v>
      </c>
      <c r="L220" t="s">
        <v>108</v>
      </c>
      <c r="M220" s="47" t="s">
        <v>930</v>
      </c>
      <c r="O220" s="47" t="s">
        <v>133</v>
      </c>
      <c r="P220" s="45">
        <f t="shared" si="7"/>
        <v>140.2269</v>
      </c>
      <c r="Q220" s="43">
        <v>45831</v>
      </c>
      <c r="S220">
        <v>40700</v>
      </c>
      <c r="T220" t="s">
        <v>911</v>
      </c>
    </row>
    <row r="221" spans="1:20" x14ac:dyDescent="0.25">
      <c r="A221" s="38" t="str">
        <f>+VLOOKUP(O221,'Selectable Table'!$D$2:$E$1048576,2,0)</f>
        <v>MERCK</v>
      </c>
      <c r="B221" s="46">
        <v>30787</v>
      </c>
      <c r="C221" t="s">
        <v>957</v>
      </c>
      <c r="D221" t="s">
        <v>178</v>
      </c>
      <c r="E221">
        <v>2025</v>
      </c>
      <c r="F221">
        <v>6</v>
      </c>
      <c r="G221" s="44" t="e">
        <f>+VLOOKUP(H221,Chi!#REF!,3,0)</f>
        <v>#REF!</v>
      </c>
      <c r="H221" t="s">
        <v>111</v>
      </c>
      <c r="I221" s="45">
        <v>231.4246</v>
      </c>
      <c r="J221" t="s">
        <v>94</v>
      </c>
      <c r="K221" s="45">
        <f t="shared" si="6"/>
        <v>231.4246</v>
      </c>
      <c r="L221" t="s">
        <v>108</v>
      </c>
      <c r="M221" s="47" t="s">
        <v>930</v>
      </c>
      <c r="O221" s="47" t="s">
        <v>133</v>
      </c>
      <c r="P221" s="45">
        <f t="shared" si="7"/>
        <v>231.4246</v>
      </c>
      <c r="Q221" s="43">
        <v>45831</v>
      </c>
      <c r="S221">
        <v>40700</v>
      </c>
      <c r="T221" t="s">
        <v>911</v>
      </c>
    </row>
    <row r="222" spans="1:20" x14ac:dyDescent="0.25">
      <c r="A222" s="38" t="str">
        <f>+VLOOKUP(O222,'Selectable Table'!$D$2:$E$1048576,2,0)</f>
        <v>MERCK</v>
      </c>
      <c r="B222" s="46">
        <v>30788</v>
      </c>
      <c r="C222" t="s">
        <v>958</v>
      </c>
      <c r="D222" t="s">
        <v>179</v>
      </c>
      <c r="E222">
        <v>2025</v>
      </c>
      <c r="F222">
        <v>6</v>
      </c>
      <c r="G222" s="44" t="e">
        <f>+VLOOKUP(H222,Chi!#REF!,3,0)</f>
        <v>#REF!</v>
      </c>
      <c r="H222" t="s">
        <v>125</v>
      </c>
      <c r="I222" s="45">
        <v>157.57829999999998</v>
      </c>
      <c r="J222" t="s">
        <v>94</v>
      </c>
      <c r="K222" s="45">
        <f t="shared" si="6"/>
        <v>157.57829999999998</v>
      </c>
      <c r="L222" t="s">
        <v>108</v>
      </c>
      <c r="M222" s="47" t="s">
        <v>959</v>
      </c>
      <c r="O222" s="47" t="s">
        <v>133</v>
      </c>
      <c r="P222" s="45">
        <f t="shared" si="7"/>
        <v>157.57829999999998</v>
      </c>
      <c r="Q222" s="43">
        <v>45831</v>
      </c>
      <c r="S222">
        <v>40700</v>
      </c>
      <c r="T222" t="s">
        <v>911</v>
      </c>
    </row>
    <row r="223" spans="1:20" x14ac:dyDescent="0.25">
      <c r="A223" s="38" t="str">
        <f>+VLOOKUP(O223,'Selectable Table'!$D$2:$E$1048576,2,0)</f>
        <v>MERCK</v>
      </c>
      <c r="B223" s="46">
        <v>30788</v>
      </c>
      <c r="C223" t="s">
        <v>958</v>
      </c>
      <c r="D223" t="s">
        <v>179</v>
      </c>
      <c r="E223">
        <v>2025</v>
      </c>
      <c r="F223">
        <v>6</v>
      </c>
      <c r="G223" s="44" t="e">
        <f>+VLOOKUP(H223,Chi!#REF!,3,0)</f>
        <v>#REF!</v>
      </c>
      <c r="H223" t="s">
        <v>186</v>
      </c>
      <c r="I223" s="45">
        <v>1972.3725999999999</v>
      </c>
      <c r="J223" t="s">
        <v>94</v>
      </c>
      <c r="K223" s="45">
        <f t="shared" si="6"/>
        <v>1972.3725999999999</v>
      </c>
      <c r="L223" t="s">
        <v>108</v>
      </c>
      <c r="M223" s="47" t="s">
        <v>959</v>
      </c>
      <c r="O223" s="47" t="s">
        <v>133</v>
      </c>
      <c r="P223" s="45">
        <f t="shared" si="7"/>
        <v>1972.3725999999999</v>
      </c>
      <c r="Q223" s="43">
        <v>45831</v>
      </c>
      <c r="S223">
        <v>40700</v>
      </c>
      <c r="T223" t="s">
        <v>911</v>
      </c>
    </row>
    <row r="224" spans="1:20" x14ac:dyDescent="0.25">
      <c r="A224" s="38" t="str">
        <f>+VLOOKUP(O224,'Selectable Table'!$D$2:$E$1048576,2,0)</f>
        <v>MERCK</v>
      </c>
      <c r="B224" s="46">
        <v>30788</v>
      </c>
      <c r="C224" t="s">
        <v>958</v>
      </c>
      <c r="D224" t="s">
        <v>179</v>
      </c>
      <c r="E224">
        <v>2025</v>
      </c>
      <c r="F224">
        <v>6</v>
      </c>
      <c r="G224" s="44" t="e">
        <f>+VLOOKUP(H224,Chi!#REF!,3,0)</f>
        <v>#REF!</v>
      </c>
      <c r="H224" t="s">
        <v>121</v>
      </c>
      <c r="I224" s="45">
        <v>420.6807</v>
      </c>
      <c r="J224" t="s">
        <v>94</v>
      </c>
      <c r="K224" s="45">
        <f t="shared" si="6"/>
        <v>420.6807</v>
      </c>
      <c r="L224" t="s">
        <v>108</v>
      </c>
      <c r="M224" s="47" t="s">
        <v>959</v>
      </c>
      <c r="O224" s="47" t="s">
        <v>133</v>
      </c>
      <c r="P224" s="45">
        <f t="shared" si="7"/>
        <v>420.6807</v>
      </c>
      <c r="Q224" s="43">
        <v>45831</v>
      </c>
      <c r="S224">
        <v>40700</v>
      </c>
      <c r="T224" t="s">
        <v>911</v>
      </c>
    </row>
    <row r="225" spans="1:20" x14ac:dyDescent="0.25">
      <c r="A225" s="38" t="str">
        <f>+VLOOKUP(O225,'Selectable Table'!$D$2:$E$1048576,2,0)</f>
        <v>MERCK</v>
      </c>
      <c r="B225" s="46">
        <v>30788</v>
      </c>
      <c r="C225" t="s">
        <v>958</v>
      </c>
      <c r="D225" t="s">
        <v>179</v>
      </c>
      <c r="E225">
        <v>2025</v>
      </c>
      <c r="F225">
        <v>6</v>
      </c>
      <c r="G225" s="44" t="e">
        <f>+VLOOKUP(H225,Chi!#REF!,3,0)</f>
        <v>#REF!</v>
      </c>
      <c r="H225" t="s">
        <v>139</v>
      </c>
      <c r="I225" s="45">
        <v>115.7123</v>
      </c>
      <c r="J225" t="s">
        <v>94</v>
      </c>
      <c r="K225" s="45">
        <f t="shared" si="6"/>
        <v>115.7123</v>
      </c>
      <c r="L225" t="s">
        <v>108</v>
      </c>
      <c r="M225" s="47" t="s">
        <v>959</v>
      </c>
      <c r="O225" s="47" t="s">
        <v>133</v>
      </c>
      <c r="P225" s="45">
        <f t="shared" si="7"/>
        <v>115.7123</v>
      </c>
      <c r="Q225" s="43">
        <v>45831</v>
      </c>
      <c r="S225">
        <v>40700</v>
      </c>
      <c r="T225" t="s">
        <v>911</v>
      </c>
    </row>
    <row r="226" spans="1:20" x14ac:dyDescent="0.25">
      <c r="A226" s="38" t="str">
        <f>+VLOOKUP(O226,'Selectable Table'!$D$2:$E$1048576,2,0)</f>
        <v>MERCK</v>
      </c>
      <c r="B226" s="46">
        <v>30788</v>
      </c>
      <c r="C226" t="s">
        <v>958</v>
      </c>
      <c r="D226" t="s">
        <v>179</v>
      </c>
      <c r="E226">
        <v>2025</v>
      </c>
      <c r="F226">
        <v>6</v>
      </c>
      <c r="G226" s="44" t="e">
        <f>+VLOOKUP(H226,Chi!#REF!,3,0)</f>
        <v>#REF!</v>
      </c>
      <c r="H226" t="s">
        <v>111</v>
      </c>
      <c r="I226" s="45">
        <v>347.13689999999997</v>
      </c>
      <c r="J226" t="s">
        <v>94</v>
      </c>
      <c r="K226" s="45">
        <f t="shared" si="6"/>
        <v>347.13689999999997</v>
      </c>
      <c r="L226" t="s">
        <v>108</v>
      </c>
      <c r="M226" s="47" t="s">
        <v>959</v>
      </c>
      <c r="O226" s="47" t="s">
        <v>133</v>
      </c>
      <c r="P226" s="45">
        <f t="shared" si="7"/>
        <v>347.13689999999997</v>
      </c>
      <c r="Q226" s="43">
        <v>45831</v>
      </c>
      <c r="S226">
        <v>40700</v>
      </c>
      <c r="T226" t="s">
        <v>911</v>
      </c>
    </row>
    <row r="227" spans="1:20" x14ac:dyDescent="0.25">
      <c r="A227" s="38" t="str">
        <f>+VLOOKUP(O227,'Selectable Table'!$D$2:$E$1048576,2,0)</f>
        <v>MERCK</v>
      </c>
      <c r="B227" s="46">
        <v>30789</v>
      </c>
      <c r="C227" t="s">
        <v>929</v>
      </c>
      <c r="D227" t="s">
        <v>180</v>
      </c>
      <c r="E227">
        <v>2025</v>
      </c>
      <c r="F227">
        <v>6</v>
      </c>
      <c r="G227" s="44" t="e">
        <f>+VLOOKUP(H227,Chi!#REF!,3,0)</f>
        <v>#REF!</v>
      </c>
      <c r="H227" t="s">
        <v>125</v>
      </c>
      <c r="I227" s="45">
        <v>315.15659999999997</v>
      </c>
      <c r="J227" t="s">
        <v>94</v>
      </c>
      <c r="K227" s="45">
        <f t="shared" si="6"/>
        <v>315.15659999999997</v>
      </c>
      <c r="L227" t="s">
        <v>108</v>
      </c>
      <c r="M227" s="47" t="s">
        <v>930</v>
      </c>
      <c r="O227" s="47" t="s">
        <v>133</v>
      </c>
      <c r="P227" s="45">
        <f t="shared" si="7"/>
        <v>315.15659999999997</v>
      </c>
      <c r="Q227" s="43">
        <v>45831</v>
      </c>
      <c r="S227">
        <v>40700</v>
      </c>
      <c r="T227" t="s">
        <v>911</v>
      </c>
    </row>
    <row r="228" spans="1:20" x14ac:dyDescent="0.25">
      <c r="A228" s="38" t="str">
        <f>+VLOOKUP(O228,'Selectable Table'!$D$2:$E$1048576,2,0)</f>
        <v>MERCK</v>
      </c>
      <c r="B228" s="46">
        <v>30789</v>
      </c>
      <c r="C228" t="s">
        <v>929</v>
      </c>
      <c r="D228" t="s">
        <v>180</v>
      </c>
      <c r="E228">
        <v>2025</v>
      </c>
      <c r="F228">
        <v>6</v>
      </c>
      <c r="G228" s="44" t="e">
        <f>+VLOOKUP(H228,Chi!#REF!,3,0)</f>
        <v>#REF!</v>
      </c>
      <c r="H228" t="s">
        <v>121</v>
      </c>
      <c r="I228" s="45">
        <v>140.2269</v>
      </c>
      <c r="J228" t="s">
        <v>94</v>
      </c>
      <c r="K228" s="45">
        <f t="shared" si="6"/>
        <v>140.2269</v>
      </c>
      <c r="L228" t="s">
        <v>108</v>
      </c>
      <c r="M228" s="47" t="s">
        <v>930</v>
      </c>
      <c r="O228" s="47" t="s">
        <v>133</v>
      </c>
      <c r="P228" s="45">
        <f t="shared" si="7"/>
        <v>140.2269</v>
      </c>
      <c r="Q228" s="43">
        <v>45831</v>
      </c>
      <c r="S228">
        <v>40700</v>
      </c>
      <c r="T228" t="s">
        <v>911</v>
      </c>
    </row>
    <row r="229" spans="1:20" x14ac:dyDescent="0.25">
      <c r="A229" s="38" t="str">
        <f>+VLOOKUP(O229,'Selectable Table'!$D$2:$E$1048576,2,0)</f>
        <v>MERCK</v>
      </c>
      <c r="B229" s="46">
        <v>30789</v>
      </c>
      <c r="C229" t="s">
        <v>929</v>
      </c>
      <c r="D229" t="s">
        <v>180</v>
      </c>
      <c r="E229">
        <v>2025</v>
      </c>
      <c r="F229">
        <v>6</v>
      </c>
      <c r="G229" s="44" t="s">
        <v>93</v>
      </c>
      <c r="H229" t="s">
        <v>111</v>
      </c>
      <c r="I229" s="45">
        <v>347.13689999999997</v>
      </c>
      <c r="J229" t="s">
        <v>94</v>
      </c>
      <c r="K229" s="45">
        <f t="shared" si="6"/>
        <v>347.13689999999997</v>
      </c>
      <c r="L229" t="s">
        <v>108</v>
      </c>
      <c r="M229" s="47" t="s">
        <v>930</v>
      </c>
      <c r="O229" s="47" t="s">
        <v>133</v>
      </c>
      <c r="P229" s="45">
        <f t="shared" si="7"/>
        <v>347.13689999999997</v>
      </c>
      <c r="Q229" s="43">
        <v>45831</v>
      </c>
      <c r="S229">
        <v>40700</v>
      </c>
      <c r="T229" t="s">
        <v>911</v>
      </c>
    </row>
    <row r="230" spans="1:20" x14ac:dyDescent="0.25">
      <c r="A230" s="38" t="str">
        <f>+VLOOKUP(O230,'Selectable Table'!$D$2:$E$1048576,2,0)</f>
        <v>MERCK</v>
      </c>
      <c r="B230" s="46">
        <v>30790</v>
      </c>
      <c r="C230" t="s">
        <v>929</v>
      </c>
      <c r="D230" t="s">
        <v>181</v>
      </c>
      <c r="E230">
        <v>2025</v>
      </c>
      <c r="F230">
        <v>6</v>
      </c>
      <c r="G230" s="44" t="e">
        <f>+VLOOKUP(H230,Chi!#REF!,3,0)</f>
        <v>#REF!</v>
      </c>
      <c r="H230" t="s">
        <v>186</v>
      </c>
      <c r="I230" s="45">
        <v>157.57829999999998</v>
      </c>
      <c r="J230" t="s">
        <v>94</v>
      </c>
      <c r="K230" s="45">
        <f t="shared" si="6"/>
        <v>157.57829999999998</v>
      </c>
      <c r="L230" t="s">
        <v>108</v>
      </c>
      <c r="M230" s="47" t="s">
        <v>930</v>
      </c>
      <c r="O230" s="47" t="s">
        <v>133</v>
      </c>
      <c r="P230" s="45">
        <f t="shared" si="7"/>
        <v>157.57829999999998</v>
      </c>
      <c r="Q230" s="43">
        <v>45831</v>
      </c>
      <c r="S230">
        <v>40700</v>
      </c>
      <c r="T230" t="s">
        <v>911</v>
      </c>
    </row>
    <row r="231" spans="1:20" x14ac:dyDescent="0.25">
      <c r="A231" s="38" t="str">
        <f>+VLOOKUP(O231,'Selectable Table'!$D$2:$E$1048576,2,0)</f>
        <v>MERCK</v>
      </c>
      <c r="B231" s="46">
        <v>30790</v>
      </c>
      <c r="C231" t="s">
        <v>929</v>
      </c>
      <c r="D231" t="s">
        <v>181</v>
      </c>
      <c r="E231">
        <v>2025</v>
      </c>
      <c r="F231">
        <v>6</v>
      </c>
      <c r="G231" s="44" t="e">
        <f>+VLOOKUP(H231,Chi!#REF!,3,0)</f>
        <v>#REF!</v>
      </c>
      <c r="H231" t="s">
        <v>109</v>
      </c>
      <c r="I231" s="45">
        <v>347.13689999999997</v>
      </c>
      <c r="J231" t="s">
        <v>94</v>
      </c>
      <c r="K231" s="45">
        <f t="shared" si="6"/>
        <v>347.13689999999997</v>
      </c>
      <c r="L231" t="s">
        <v>108</v>
      </c>
      <c r="M231" s="47" t="s">
        <v>930</v>
      </c>
      <c r="O231" s="47" t="s">
        <v>133</v>
      </c>
      <c r="P231" s="45">
        <f t="shared" si="7"/>
        <v>347.13689999999997</v>
      </c>
      <c r="Q231" s="43">
        <v>45831</v>
      </c>
      <c r="S231">
        <v>40700</v>
      </c>
      <c r="T231" t="s">
        <v>911</v>
      </c>
    </row>
    <row r="232" spans="1:20" x14ac:dyDescent="0.25">
      <c r="A232" s="38" t="str">
        <f>+VLOOKUP(O232,'Selectable Table'!$D$2:$E$1048576,2,0)</f>
        <v>MERCK</v>
      </c>
      <c r="B232" s="46">
        <v>30790</v>
      </c>
      <c r="C232" t="s">
        <v>929</v>
      </c>
      <c r="D232" t="s">
        <v>181</v>
      </c>
      <c r="E232">
        <v>2025</v>
      </c>
      <c r="F232">
        <v>6</v>
      </c>
      <c r="G232" s="44" t="e">
        <f>+VLOOKUP(H232,Chi!#REF!,3,0)</f>
        <v>#REF!</v>
      </c>
      <c r="H232" t="s">
        <v>111</v>
      </c>
      <c r="I232" s="45">
        <v>347.13689999999997</v>
      </c>
      <c r="J232" t="s">
        <v>94</v>
      </c>
      <c r="K232" s="45">
        <f t="shared" si="6"/>
        <v>347.13689999999997</v>
      </c>
      <c r="L232" t="s">
        <v>108</v>
      </c>
      <c r="M232" s="47" t="s">
        <v>930</v>
      </c>
      <c r="O232" s="47" t="s">
        <v>133</v>
      </c>
      <c r="P232" s="45">
        <f t="shared" si="7"/>
        <v>347.13689999999997</v>
      </c>
      <c r="Q232" s="43">
        <v>45831</v>
      </c>
      <c r="S232">
        <v>40700</v>
      </c>
      <c r="T232" t="s">
        <v>911</v>
      </c>
    </row>
    <row r="233" spans="1:20" x14ac:dyDescent="0.25">
      <c r="A233" s="38" t="str">
        <f>+VLOOKUP(O233,'Selectable Table'!$D$2:$E$1048576,2,0)</f>
        <v>MERCK</v>
      </c>
      <c r="B233" s="46">
        <v>30791</v>
      </c>
      <c r="C233" t="s">
        <v>929</v>
      </c>
      <c r="D233" t="s">
        <v>182</v>
      </c>
      <c r="E233">
        <v>2025</v>
      </c>
      <c r="F233">
        <v>6</v>
      </c>
      <c r="G233" s="44" t="e">
        <f>+VLOOKUP(H233,Chi!#REF!,3,0)</f>
        <v>#REF!</v>
      </c>
      <c r="H233" t="s">
        <v>125</v>
      </c>
      <c r="I233" s="45">
        <v>355.21969999999999</v>
      </c>
      <c r="J233" t="s">
        <v>94</v>
      </c>
      <c r="K233" s="45">
        <f t="shared" si="6"/>
        <v>355.21969999999999</v>
      </c>
      <c r="L233" t="s">
        <v>108</v>
      </c>
      <c r="M233" s="47" t="s">
        <v>930</v>
      </c>
      <c r="O233" s="47" t="s">
        <v>133</v>
      </c>
      <c r="P233" s="45">
        <f t="shared" si="7"/>
        <v>355.21969999999999</v>
      </c>
      <c r="Q233" s="43">
        <v>45831</v>
      </c>
      <c r="S233">
        <v>40700</v>
      </c>
      <c r="T233" t="s">
        <v>911</v>
      </c>
    </row>
    <row r="234" spans="1:20" x14ac:dyDescent="0.25">
      <c r="A234" s="38" t="str">
        <f>+VLOOKUP(O234,'Selectable Table'!$D$2:$E$1048576,2,0)</f>
        <v>MERCK</v>
      </c>
      <c r="B234" s="46">
        <v>30791</v>
      </c>
      <c r="C234" t="s">
        <v>929</v>
      </c>
      <c r="D234" t="s">
        <v>182</v>
      </c>
      <c r="E234">
        <v>2025</v>
      </c>
      <c r="F234">
        <v>6</v>
      </c>
      <c r="G234" s="44" t="e">
        <f>+VLOOKUP(H234,Chi!#REF!,3,0)</f>
        <v>#REF!</v>
      </c>
      <c r="H234" t="s">
        <v>118</v>
      </c>
      <c r="I234" s="45">
        <v>65.436800000000005</v>
      </c>
      <c r="J234" t="s">
        <v>94</v>
      </c>
      <c r="K234" s="45">
        <f t="shared" si="6"/>
        <v>65.436800000000005</v>
      </c>
      <c r="L234" t="s">
        <v>108</v>
      </c>
      <c r="M234" s="47" t="s">
        <v>930</v>
      </c>
      <c r="O234" s="47" t="s">
        <v>133</v>
      </c>
      <c r="P234" s="45">
        <f t="shared" si="7"/>
        <v>65.436800000000005</v>
      </c>
      <c r="Q234" s="43">
        <v>45831</v>
      </c>
      <c r="S234">
        <v>40700</v>
      </c>
      <c r="T234" t="s">
        <v>911</v>
      </c>
    </row>
    <row r="235" spans="1:20" x14ac:dyDescent="0.25">
      <c r="A235" s="38" t="str">
        <f>+VLOOKUP(O235,'Selectable Table'!$D$2:$E$1048576,2,0)</f>
        <v>MERCK</v>
      </c>
      <c r="B235" s="46">
        <v>30791</v>
      </c>
      <c r="C235" t="s">
        <v>929</v>
      </c>
      <c r="D235" t="s">
        <v>182</v>
      </c>
      <c r="E235">
        <v>2025</v>
      </c>
      <c r="F235">
        <v>6</v>
      </c>
      <c r="G235" s="44" t="e">
        <f>+VLOOKUP(H235,Chi!#REF!,3,0)</f>
        <v>#REF!</v>
      </c>
      <c r="H235" t="s">
        <v>120</v>
      </c>
      <c r="I235" s="45">
        <v>163.59199999999998</v>
      </c>
      <c r="J235" t="s">
        <v>94</v>
      </c>
      <c r="K235" s="45">
        <f t="shared" si="6"/>
        <v>163.59199999999998</v>
      </c>
      <c r="L235" t="s">
        <v>108</v>
      </c>
      <c r="M235" s="47" t="s">
        <v>930</v>
      </c>
      <c r="O235" s="47" t="s">
        <v>133</v>
      </c>
      <c r="P235" s="45">
        <f t="shared" si="7"/>
        <v>163.59199999999998</v>
      </c>
      <c r="Q235" s="43">
        <v>45831</v>
      </c>
      <c r="S235">
        <v>40700</v>
      </c>
      <c r="T235" t="s">
        <v>911</v>
      </c>
    </row>
    <row r="236" spans="1:20" x14ac:dyDescent="0.25">
      <c r="A236" s="38" t="str">
        <f>+VLOOKUP(O236,'Selectable Table'!$D$2:$E$1048576,2,0)</f>
        <v>MERCK</v>
      </c>
      <c r="B236" s="46">
        <v>30791</v>
      </c>
      <c r="C236" t="s">
        <v>929</v>
      </c>
      <c r="D236" t="s">
        <v>182</v>
      </c>
      <c r="E236">
        <v>2025</v>
      </c>
      <c r="F236">
        <v>6</v>
      </c>
      <c r="G236" s="44" t="e">
        <f>+VLOOKUP(H236,Chi!#REF!,3,0)</f>
        <v>#REF!</v>
      </c>
      <c r="H236" t="s">
        <v>121</v>
      </c>
      <c r="I236" s="45">
        <v>140.2269</v>
      </c>
      <c r="J236" t="s">
        <v>94</v>
      </c>
      <c r="K236" s="45">
        <f t="shared" si="6"/>
        <v>140.2269</v>
      </c>
      <c r="L236" t="s">
        <v>108</v>
      </c>
      <c r="M236" s="47" t="s">
        <v>930</v>
      </c>
      <c r="O236" s="47" t="s">
        <v>133</v>
      </c>
      <c r="P236" s="45">
        <f t="shared" si="7"/>
        <v>140.2269</v>
      </c>
      <c r="Q236" s="43">
        <v>45831</v>
      </c>
      <c r="S236">
        <v>40700</v>
      </c>
      <c r="T236" t="s">
        <v>911</v>
      </c>
    </row>
    <row r="237" spans="1:20" x14ac:dyDescent="0.25">
      <c r="A237" s="38" t="str">
        <f>+VLOOKUP(O237,'Selectable Table'!$D$2:$E$1048576,2,0)</f>
        <v>MERCK</v>
      </c>
      <c r="B237" s="46">
        <v>30791</v>
      </c>
      <c r="C237" t="s">
        <v>929</v>
      </c>
      <c r="D237" t="s">
        <v>182</v>
      </c>
      <c r="E237">
        <v>2025</v>
      </c>
      <c r="F237">
        <v>6</v>
      </c>
      <c r="G237" s="44" t="e">
        <f>+VLOOKUP(H237,Chi!#REF!,3,0)</f>
        <v>#REF!</v>
      </c>
      <c r="H237" t="s">
        <v>111</v>
      </c>
      <c r="I237" s="45">
        <v>231.4246</v>
      </c>
      <c r="J237" t="s">
        <v>94</v>
      </c>
      <c r="K237" s="45">
        <f t="shared" si="6"/>
        <v>231.4246</v>
      </c>
      <c r="L237" t="s">
        <v>108</v>
      </c>
      <c r="M237" s="47" t="s">
        <v>930</v>
      </c>
      <c r="O237" s="47" t="s">
        <v>133</v>
      </c>
      <c r="P237" s="45">
        <f t="shared" si="7"/>
        <v>231.4246</v>
      </c>
      <c r="Q237" s="43">
        <v>45831</v>
      </c>
      <c r="S237">
        <v>40700</v>
      </c>
      <c r="T237" t="s">
        <v>911</v>
      </c>
    </row>
    <row r="238" spans="1:20" x14ac:dyDescent="0.25">
      <c r="A238" s="38" t="str">
        <f>+VLOOKUP(O238,'Selectable Table'!$D$2:$E$1048576,2,0)</f>
        <v>MERCK</v>
      </c>
      <c r="B238" s="46">
        <v>30792</v>
      </c>
      <c r="C238" t="s">
        <v>929</v>
      </c>
      <c r="D238" t="s">
        <v>183</v>
      </c>
      <c r="E238">
        <v>2025</v>
      </c>
      <c r="F238">
        <v>6</v>
      </c>
      <c r="G238" s="44" t="e">
        <f>+VLOOKUP(H238,Chi!#REF!,3,0)</f>
        <v>#REF!</v>
      </c>
      <c r="H238" t="s">
        <v>125</v>
      </c>
      <c r="I238" s="45">
        <v>197.6414</v>
      </c>
      <c r="J238" t="s">
        <v>94</v>
      </c>
      <c r="K238" s="45">
        <f t="shared" si="6"/>
        <v>197.6414</v>
      </c>
      <c r="L238" t="s">
        <v>108</v>
      </c>
      <c r="M238" s="47" t="s">
        <v>930</v>
      </c>
      <c r="O238" s="47" t="s">
        <v>133</v>
      </c>
      <c r="P238" s="45">
        <f t="shared" si="7"/>
        <v>197.6414</v>
      </c>
      <c r="Q238" s="43">
        <v>45831</v>
      </c>
      <c r="S238">
        <v>40700</v>
      </c>
      <c r="T238" t="s">
        <v>911</v>
      </c>
    </row>
    <row r="239" spans="1:20" x14ac:dyDescent="0.25">
      <c r="A239" s="38" t="str">
        <f>+VLOOKUP(O239,'Selectable Table'!$D$2:$E$1048576,2,0)</f>
        <v>MERCK</v>
      </c>
      <c r="B239" s="46">
        <v>30792</v>
      </c>
      <c r="C239" t="s">
        <v>929</v>
      </c>
      <c r="D239" t="s">
        <v>183</v>
      </c>
      <c r="E239">
        <v>2025</v>
      </c>
      <c r="F239">
        <v>6</v>
      </c>
      <c r="G239" s="44" t="e">
        <f>+VLOOKUP(H239,Chi!#REF!,3,0)</f>
        <v>#REF!</v>
      </c>
      <c r="H239" t="s">
        <v>167</v>
      </c>
      <c r="I239" s="45">
        <v>151.91550000000001</v>
      </c>
      <c r="J239" t="s">
        <v>94</v>
      </c>
      <c r="K239" s="45">
        <f t="shared" si="6"/>
        <v>151.91550000000001</v>
      </c>
      <c r="L239" t="s">
        <v>108</v>
      </c>
      <c r="M239" s="47" t="s">
        <v>930</v>
      </c>
      <c r="O239" s="47" t="s">
        <v>133</v>
      </c>
      <c r="P239" s="45">
        <f t="shared" si="7"/>
        <v>151.91550000000001</v>
      </c>
      <c r="Q239" s="43">
        <v>45831</v>
      </c>
      <c r="S239">
        <v>40700</v>
      </c>
      <c r="T239" t="s">
        <v>911</v>
      </c>
    </row>
    <row r="240" spans="1:20" x14ac:dyDescent="0.25">
      <c r="A240" s="38" t="str">
        <f>+VLOOKUP(O240,'Selectable Table'!$D$2:$E$1048576,2,0)</f>
        <v>MERCK</v>
      </c>
      <c r="B240" s="46">
        <v>30792</v>
      </c>
      <c r="C240" t="s">
        <v>929</v>
      </c>
      <c r="D240" t="s">
        <v>183</v>
      </c>
      <c r="E240">
        <v>2025</v>
      </c>
      <c r="F240">
        <v>6</v>
      </c>
      <c r="G240" s="44" t="e">
        <f>+VLOOKUP(H240,Chi!#REF!,3,0)</f>
        <v>#REF!</v>
      </c>
      <c r="H240" t="s">
        <v>118</v>
      </c>
      <c r="I240" s="45">
        <v>65.436800000000005</v>
      </c>
      <c r="J240" t="s">
        <v>94</v>
      </c>
      <c r="K240" s="45">
        <f t="shared" si="6"/>
        <v>65.436800000000005</v>
      </c>
      <c r="L240" t="s">
        <v>108</v>
      </c>
      <c r="M240" s="47" t="s">
        <v>930</v>
      </c>
      <c r="O240" s="47" t="s">
        <v>133</v>
      </c>
      <c r="P240" s="45">
        <f t="shared" si="7"/>
        <v>65.436800000000005</v>
      </c>
      <c r="Q240" s="43">
        <v>45831</v>
      </c>
      <c r="S240">
        <v>40700</v>
      </c>
      <c r="T240" t="s">
        <v>911</v>
      </c>
    </row>
    <row r="241" spans="1:20" x14ac:dyDescent="0.25">
      <c r="A241" s="38" t="str">
        <f>+VLOOKUP(O241,'Selectable Table'!$D$2:$E$1048576,2,0)</f>
        <v>MERCK</v>
      </c>
      <c r="B241" s="46">
        <v>30792</v>
      </c>
      <c r="C241" t="s">
        <v>929</v>
      </c>
      <c r="D241" t="s">
        <v>183</v>
      </c>
      <c r="E241">
        <v>2025</v>
      </c>
      <c r="F241">
        <v>6</v>
      </c>
      <c r="G241" s="44" t="e">
        <f>+VLOOKUP(H241,Chi!#REF!,3,0)</f>
        <v>#REF!</v>
      </c>
      <c r="H241" t="s">
        <v>120</v>
      </c>
      <c r="I241" s="45">
        <v>163.59199999999998</v>
      </c>
      <c r="J241" t="s">
        <v>94</v>
      </c>
      <c r="K241" s="45">
        <f t="shared" si="6"/>
        <v>163.59199999999998</v>
      </c>
      <c r="L241" t="s">
        <v>108</v>
      </c>
      <c r="M241" s="47" t="s">
        <v>930</v>
      </c>
      <c r="O241" s="47" t="s">
        <v>133</v>
      </c>
      <c r="P241" s="45">
        <f t="shared" si="7"/>
        <v>163.59199999999998</v>
      </c>
      <c r="Q241" s="43">
        <v>45831</v>
      </c>
      <c r="S241">
        <v>40700</v>
      </c>
      <c r="T241" t="s">
        <v>911</v>
      </c>
    </row>
    <row r="242" spans="1:20" x14ac:dyDescent="0.25">
      <c r="A242" s="38" t="str">
        <f>+VLOOKUP(O242,'Selectable Table'!$D$2:$E$1048576,2,0)</f>
        <v>MERCK</v>
      </c>
      <c r="B242" s="46">
        <v>30792</v>
      </c>
      <c r="C242" t="s">
        <v>929</v>
      </c>
      <c r="D242" t="s">
        <v>183</v>
      </c>
      <c r="E242">
        <v>2025</v>
      </c>
      <c r="F242">
        <v>6</v>
      </c>
      <c r="G242" s="33" t="s">
        <v>93</v>
      </c>
      <c r="H242" t="s">
        <v>121</v>
      </c>
      <c r="I242" s="45">
        <v>140.2269</v>
      </c>
      <c r="J242" t="s">
        <v>94</v>
      </c>
      <c r="K242" s="45">
        <f t="shared" si="6"/>
        <v>140.2269</v>
      </c>
      <c r="L242" t="s">
        <v>108</v>
      </c>
      <c r="M242" s="47" t="s">
        <v>930</v>
      </c>
      <c r="O242" s="47" t="s">
        <v>133</v>
      </c>
      <c r="P242" s="45">
        <f t="shared" si="7"/>
        <v>140.2269</v>
      </c>
      <c r="Q242" s="43">
        <v>45831</v>
      </c>
      <c r="S242">
        <v>40700</v>
      </c>
      <c r="T242" t="s">
        <v>911</v>
      </c>
    </row>
    <row r="243" spans="1:20" x14ac:dyDescent="0.25">
      <c r="A243" s="38" t="str">
        <f>+VLOOKUP(O243,'Selectable Table'!$D$2:$E$1048576,2,0)</f>
        <v>MERCK</v>
      </c>
      <c r="B243" s="46">
        <v>30792</v>
      </c>
      <c r="C243" t="s">
        <v>929</v>
      </c>
      <c r="D243" t="s">
        <v>183</v>
      </c>
      <c r="E243">
        <v>2025</v>
      </c>
      <c r="F243">
        <v>6</v>
      </c>
      <c r="G243" s="44" t="e">
        <f>+VLOOKUP(H243,Chi!#REF!,3,0)</f>
        <v>#REF!</v>
      </c>
      <c r="H243" t="s">
        <v>111</v>
      </c>
      <c r="I243" s="45">
        <v>231.4246</v>
      </c>
      <c r="J243" t="s">
        <v>94</v>
      </c>
      <c r="K243" s="45">
        <f t="shared" si="6"/>
        <v>231.4246</v>
      </c>
      <c r="L243" t="s">
        <v>108</v>
      </c>
      <c r="M243" s="47" t="s">
        <v>930</v>
      </c>
      <c r="O243" s="47" t="s">
        <v>133</v>
      </c>
      <c r="P243" s="45">
        <f t="shared" si="7"/>
        <v>231.4246</v>
      </c>
      <c r="Q243" s="43">
        <v>45831</v>
      </c>
      <c r="S243">
        <v>40700</v>
      </c>
      <c r="T243" t="s">
        <v>911</v>
      </c>
    </row>
    <row r="244" spans="1:20" x14ac:dyDescent="0.25">
      <c r="A244" s="38" t="str">
        <f>+VLOOKUP(O244,'Selectable Table'!$D$2:$E$1048576,2,0)</f>
        <v>MERCK</v>
      </c>
      <c r="B244" s="46">
        <v>30793</v>
      </c>
      <c r="C244" t="s">
        <v>929</v>
      </c>
      <c r="D244" t="s">
        <v>960</v>
      </c>
      <c r="E244">
        <v>2025</v>
      </c>
      <c r="F244">
        <v>6</v>
      </c>
      <c r="G244" s="44" t="e">
        <f>+VLOOKUP(H244,Chi!#REF!,3,0)</f>
        <v>#REF!</v>
      </c>
      <c r="H244" t="s">
        <v>118</v>
      </c>
      <c r="I244" s="45">
        <v>65.436800000000005</v>
      </c>
      <c r="J244" t="s">
        <v>94</v>
      </c>
      <c r="K244" s="45">
        <f t="shared" si="6"/>
        <v>65.436800000000005</v>
      </c>
      <c r="L244" t="s">
        <v>108</v>
      </c>
      <c r="M244" s="47" t="s">
        <v>930</v>
      </c>
      <c r="O244" s="47" t="s">
        <v>133</v>
      </c>
      <c r="P244" s="45">
        <f t="shared" si="7"/>
        <v>65.436800000000005</v>
      </c>
      <c r="Q244" s="43">
        <v>45831</v>
      </c>
      <c r="S244">
        <v>40700</v>
      </c>
      <c r="T244" t="s">
        <v>911</v>
      </c>
    </row>
    <row r="245" spans="1:20" x14ac:dyDescent="0.25">
      <c r="A245" s="38" t="str">
        <f>+VLOOKUP(O245,'Selectable Table'!$D$2:$E$1048576,2,0)</f>
        <v>MERCK</v>
      </c>
      <c r="B245" s="46">
        <v>30793</v>
      </c>
      <c r="C245" t="s">
        <v>929</v>
      </c>
      <c r="D245" t="s">
        <v>960</v>
      </c>
      <c r="E245">
        <v>2025</v>
      </c>
      <c r="F245">
        <v>6</v>
      </c>
      <c r="G245" s="44" t="e">
        <f>+VLOOKUP(H245,Chi!#REF!,3,0)</f>
        <v>#REF!</v>
      </c>
      <c r="H245" t="s">
        <v>120</v>
      </c>
      <c r="I245" s="45">
        <v>163.59199999999998</v>
      </c>
      <c r="J245" t="s">
        <v>94</v>
      </c>
      <c r="K245" s="45">
        <f t="shared" si="6"/>
        <v>163.59199999999998</v>
      </c>
      <c r="L245" t="s">
        <v>108</v>
      </c>
      <c r="M245" s="47" t="s">
        <v>930</v>
      </c>
      <c r="O245" s="47" t="s">
        <v>133</v>
      </c>
      <c r="P245" s="45">
        <f t="shared" si="7"/>
        <v>163.59199999999998</v>
      </c>
      <c r="Q245" s="43">
        <v>45831</v>
      </c>
      <c r="S245">
        <v>40700</v>
      </c>
      <c r="T245" t="s">
        <v>911</v>
      </c>
    </row>
    <row r="246" spans="1:20" x14ac:dyDescent="0.25">
      <c r="A246" s="38" t="str">
        <f>+VLOOKUP(O246,'Selectable Table'!$D$2:$E$1048576,2,0)</f>
        <v>MERCK</v>
      </c>
      <c r="B246" s="46">
        <v>30793</v>
      </c>
      <c r="C246" t="s">
        <v>929</v>
      </c>
      <c r="D246" t="s">
        <v>960</v>
      </c>
      <c r="E246">
        <v>2025</v>
      </c>
      <c r="F246">
        <v>6</v>
      </c>
      <c r="G246" s="44" t="e">
        <f>+VLOOKUP(H246,Chi!#REF!,3,0)</f>
        <v>#REF!</v>
      </c>
      <c r="H246" t="s">
        <v>111</v>
      </c>
      <c r="I246" s="45">
        <v>462.8492</v>
      </c>
      <c r="J246" t="s">
        <v>94</v>
      </c>
      <c r="K246" s="45">
        <f t="shared" si="6"/>
        <v>462.8492</v>
      </c>
      <c r="L246" t="s">
        <v>108</v>
      </c>
      <c r="M246" s="47" t="s">
        <v>930</v>
      </c>
      <c r="O246" s="47" t="s">
        <v>133</v>
      </c>
      <c r="P246" s="45">
        <f t="shared" si="7"/>
        <v>462.8492</v>
      </c>
      <c r="Q246" s="43">
        <v>45831</v>
      </c>
      <c r="S246">
        <v>40700</v>
      </c>
      <c r="T246" t="s">
        <v>911</v>
      </c>
    </row>
    <row r="247" spans="1:20" x14ac:dyDescent="0.25">
      <c r="A247" s="38" t="str">
        <f>+VLOOKUP(O247,'Selectable Table'!$D$2:$E$1048576,2,0)</f>
        <v>MERCK</v>
      </c>
      <c r="B247" s="46">
        <v>30794</v>
      </c>
      <c r="C247" t="s">
        <v>929</v>
      </c>
      <c r="D247" t="s">
        <v>184</v>
      </c>
      <c r="E247">
        <v>2025</v>
      </c>
      <c r="F247">
        <v>6</v>
      </c>
      <c r="G247" s="44" t="e">
        <f>+VLOOKUP(H247,Chi!#REF!,3,0)</f>
        <v>#REF!</v>
      </c>
      <c r="H247" t="s">
        <v>118</v>
      </c>
      <c r="I247" s="45">
        <v>65.436800000000005</v>
      </c>
      <c r="J247" t="s">
        <v>94</v>
      </c>
      <c r="K247" s="45">
        <f t="shared" si="6"/>
        <v>65.436800000000005</v>
      </c>
      <c r="L247" t="s">
        <v>108</v>
      </c>
      <c r="M247" s="47" t="s">
        <v>930</v>
      </c>
      <c r="O247" s="47" t="s">
        <v>133</v>
      </c>
      <c r="P247" s="45">
        <f t="shared" si="7"/>
        <v>65.436800000000005</v>
      </c>
      <c r="Q247" s="43">
        <v>45831</v>
      </c>
      <c r="S247">
        <v>40700</v>
      </c>
      <c r="T247" t="s">
        <v>911</v>
      </c>
    </row>
    <row r="248" spans="1:20" x14ac:dyDescent="0.25">
      <c r="A248" s="38" t="str">
        <f>+VLOOKUP(O248,'Selectable Table'!$D$2:$E$1048576,2,0)</f>
        <v>MERCK</v>
      </c>
      <c r="B248" s="46">
        <v>30794</v>
      </c>
      <c r="C248" t="s">
        <v>929</v>
      </c>
      <c r="D248" t="s">
        <v>184</v>
      </c>
      <c r="E248">
        <v>2025</v>
      </c>
      <c r="F248">
        <v>6</v>
      </c>
      <c r="G248" s="44" t="e">
        <f>+VLOOKUP(H248,Chi!#REF!,3,0)</f>
        <v>#REF!</v>
      </c>
      <c r="H248" t="s">
        <v>120</v>
      </c>
      <c r="I248" s="45">
        <v>163.59199999999998</v>
      </c>
      <c r="J248" t="s">
        <v>94</v>
      </c>
      <c r="K248" s="45">
        <f t="shared" si="6"/>
        <v>163.59199999999998</v>
      </c>
      <c r="L248" t="s">
        <v>108</v>
      </c>
      <c r="M248" s="47" t="s">
        <v>930</v>
      </c>
      <c r="O248" s="47" t="s">
        <v>133</v>
      </c>
      <c r="P248" s="45">
        <f t="shared" si="7"/>
        <v>163.59199999999998</v>
      </c>
      <c r="Q248" s="43">
        <v>45831</v>
      </c>
      <c r="S248">
        <v>40700</v>
      </c>
      <c r="T248" t="s">
        <v>911</v>
      </c>
    </row>
    <row r="249" spans="1:20" x14ac:dyDescent="0.25">
      <c r="A249" s="38" t="str">
        <f>+VLOOKUP(O249,'Selectable Table'!$D$2:$E$1048576,2,0)</f>
        <v>MERCK</v>
      </c>
      <c r="B249" s="46">
        <v>30794</v>
      </c>
      <c r="C249" t="s">
        <v>929</v>
      </c>
      <c r="D249" t="s">
        <v>184</v>
      </c>
      <c r="E249">
        <v>2025</v>
      </c>
      <c r="F249">
        <v>6</v>
      </c>
      <c r="G249" s="44" t="e">
        <f>+VLOOKUP(H249,Chi!#REF!,3,0)</f>
        <v>#REF!</v>
      </c>
      <c r="H249" t="s">
        <v>121</v>
      </c>
      <c r="I249" s="45">
        <v>140.2269</v>
      </c>
      <c r="J249" t="s">
        <v>94</v>
      </c>
      <c r="K249" s="45">
        <f t="shared" si="6"/>
        <v>140.2269</v>
      </c>
      <c r="L249" t="s">
        <v>108</v>
      </c>
      <c r="M249" s="47" t="s">
        <v>930</v>
      </c>
      <c r="O249" s="47" t="s">
        <v>133</v>
      </c>
      <c r="P249" s="45">
        <f t="shared" si="7"/>
        <v>140.2269</v>
      </c>
      <c r="Q249" s="43">
        <v>45831</v>
      </c>
      <c r="S249">
        <v>40700</v>
      </c>
      <c r="T249" t="s">
        <v>911</v>
      </c>
    </row>
    <row r="250" spans="1:20" x14ac:dyDescent="0.25">
      <c r="A250" s="38" t="str">
        <f>+VLOOKUP(O250,'Selectable Table'!$D$2:$E$1048576,2,0)</f>
        <v>MERCK</v>
      </c>
      <c r="B250" s="46">
        <v>30794</v>
      </c>
      <c r="C250" t="s">
        <v>929</v>
      </c>
      <c r="D250" t="s">
        <v>184</v>
      </c>
      <c r="E250">
        <v>2025</v>
      </c>
      <c r="F250">
        <v>6</v>
      </c>
      <c r="G250" s="44" t="e">
        <f>+VLOOKUP(H250,Chi!#REF!,3,0)</f>
        <v>#REF!</v>
      </c>
      <c r="H250" t="s">
        <v>111</v>
      </c>
      <c r="I250" s="45">
        <v>115.7123</v>
      </c>
      <c r="J250" t="s">
        <v>94</v>
      </c>
      <c r="K250" s="45">
        <f t="shared" si="6"/>
        <v>115.7123</v>
      </c>
      <c r="L250" t="s">
        <v>108</v>
      </c>
      <c r="M250" s="47" t="s">
        <v>930</v>
      </c>
      <c r="O250" s="47" t="s">
        <v>133</v>
      </c>
      <c r="P250" s="45">
        <f t="shared" si="7"/>
        <v>115.7123</v>
      </c>
      <c r="Q250" s="43">
        <v>45831</v>
      </c>
      <c r="S250">
        <v>40700</v>
      </c>
      <c r="T250" t="s">
        <v>911</v>
      </c>
    </row>
    <row r="251" spans="1:20" x14ac:dyDescent="0.25">
      <c r="A251" s="38" t="str">
        <f>+VLOOKUP(O251,'Selectable Table'!$D$2:$E$1048576,2,0)</f>
        <v>MERCK</v>
      </c>
      <c r="B251" s="46">
        <v>30795</v>
      </c>
      <c r="C251" t="s">
        <v>926</v>
      </c>
      <c r="D251" t="s">
        <v>249</v>
      </c>
      <c r="E251">
        <v>2025</v>
      </c>
      <c r="F251">
        <v>6</v>
      </c>
      <c r="G251" s="44" t="e">
        <f>+VLOOKUP(H251,Chi!#REF!,3,0)</f>
        <v>#REF!</v>
      </c>
      <c r="H251" t="s">
        <v>121</v>
      </c>
      <c r="I251" s="45">
        <v>140.2269</v>
      </c>
      <c r="J251" t="s">
        <v>94</v>
      </c>
      <c r="K251" s="45">
        <f t="shared" si="6"/>
        <v>140.2269</v>
      </c>
      <c r="L251" t="s">
        <v>108</v>
      </c>
      <c r="M251" s="47" t="s">
        <v>925</v>
      </c>
      <c r="O251" s="47" t="s">
        <v>133</v>
      </c>
      <c r="P251" s="45">
        <f t="shared" si="7"/>
        <v>140.2269</v>
      </c>
      <c r="Q251" s="43">
        <v>45831</v>
      </c>
      <c r="S251">
        <v>40700</v>
      </c>
      <c r="T251" t="s">
        <v>911</v>
      </c>
    </row>
    <row r="252" spans="1:20" x14ac:dyDescent="0.25">
      <c r="A252" s="38" t="str">
        <f>+VLOOKUP(O252,'Selectable Table'!$D$2:$E$1048576,2,0)</f>
        <v>MERCK</v>
      </c>
      <c r="B252" s="46">
        <v>30795</v>
      </c>
      <c r="C252" t="s">
        <v>926</v>
      </c>
      <c r="D252" t="s">
        <v>249</v>
      </c>
      <c r="E252">
        <v>2025</v>
      </c>
      <c r="F252">
        <v>6</v>
      </c>
      <c r="G252" s="44" t="e">
        <f>+VLOOKUP(H252,Chi!#REF!,3,0)</f>
        <v>#REF!</v>
      </c>
      <c r="H252" t="s">
        <v>111</v>
      </c>
      <c r="I252" s="45">
        <v>231.4246</v>
      </c>
      <c r="J252" t="s">
        <v>94</v>
      </c>
      <c r="K252" s="45">
        <f t="shared" si="6"/>
        <v>231.4246</v>
      </c>
      <c r="L252" t="s">
        <v>108</v>
      </c>
      <c r="M252" s="47" t="s">
        <v>925</v>
      </c>
      <c r="O252" s="47" t="s">
        <v>133</v>
      </c>
      <c r="P252" s="45">
        <f t="shared" si="7"/>
        <v>231.4246</v>
      </c>
      <c r="Q252" s="43">
        <v>45831</v>
      </c>
      <c r="S252">
        <v>40700</v>
      </c>
      <c r="T252" t="s">
        <v>911</v>
      </c>
    </row>
    <row r="253" spans="1:20" x14ac:dyDescent="0.25">
      <c r="A253" s="38" t="str">
        <f>+VLOOKUP(O253,'Selectable Table'!$D$2:$E$1048576,2,0)</f>
        <v>MERCK</v>
      </c>
      <c r="B253" s="46">
        <v>30796</v>
      </c>
      <c r="C253" t="s">
        <v>929</v>
      </c>
      <c r="D253" t="s">
        <v>250</v>
      </c>
      <c r="E253">
        <v>2025</v>
      </c>
      <c r="F253">
        <v>6</v>
      </c>
      <c r="G253" s="44" t="e">
        <f>+VLOOKUP(H253,Chi!#REF!,3,0)</f>
        <v>#REF!</v>
      </c>
      <c r="H253" t="s">
        <v>121</v>
      </c>
      <c r="I253" s="45">
        <v>140.2269</v>
      </c>
      <c r="J253" t="s">
        <v>94</v>
      </c>
      <c r="K253" s="45">
        <f t="shared" si="6"/>
        <v>140.2269</v>
      </c>
      <c r="L253" t="s">
        <v>108</v>
      </c>
      <c r="M253" s="47" t="s">
        <v>930</v>
      </c>
      <c r="O253" s="47" t="s">
        <v>133</v>
      </c>
      <c r="P253" s="45">
        <f t="shared" si="7"/>
        <v>140.2269</v>
      </c>
      <c r="Q253" s="43">
        <v>45831</v>
      </c>
      <c r="S253">
        <v>40700</v>
      </c>
      <c r="T253" t="s">
        <v>911</v>
      </c>
    </row>
    <row r="254" spans="1:20" x14ac:dyDescent="0.25">
      <c r="A254" s="38" t="str">
        <f>+VLOOKUP(O254,'Selectable Table'!$D$2:$E$1048576,2,0)</f>
        <v>MERCK</v>
      </c>
      <c r="B254" s="46">
        <v>30797</v>
      </c>
      <c r="C254" t="s">
        <v>926</v>
      </c>
      <c r="D254" t="s">
        <v>185</v>
      </c>
      <c r="E254">
        <v>2025</v>
      </c>
      <c r="F254">
        <v>6</v>
      </c>
      <c r="G254" s="44" t="e">
        <f>+VLOOKUP(H254,Chi!#REF!,3,0)</f>
        <v>#REF!</v>
      </c>
      <c r="H254" t="s">
        <v>680</v>
      </c>
      <c r="I254" s="45">
        <v>75.951700000000002</v>
      </c>
      <c r="J254" t="s">
        <v>94</v>
      </c>
      <c r="K254" s="45">
        <f t="shared" si="6"/>
        <v>75.951700000000002</v>
      </c>
      <c r="L254" t="s">
        <v>108</v>
      </c>
      <c r="M254" s="47" t="s">
        <v>925</v>
      </c>
      <c r="O254" s="47" t="s">
        <v>133</v>
      </c>
      <c r="P254" s="45">
        <f t="shared" si="7"/>
        <v>75.951700000000002</v>
      </c>
      <c r="Q254" s="43">
        <v>45831</v>
      </c>
      <c r="S254">
        <v>40700</v>
      </c>
      <c r="T254" t="s">
        <v>911</v>
      </c>
    </row>
    <row r="255" spans="1:20" x14ac:dyDescent="0.25">
      <c r="A255" s="38" t="str">
        <f>+VLOOKUP(O255,'Selectable Table'!$D$2:$E$1048576,2,0)</f>
        <v>MERCK</v>
      </c>
      <c r="B255" s="46">
        <v>30797</v>
      </c>
      <c r="C255" t="s">
        <v>926</v>
      </c>
      <c r="D255" t="s">
        <v>185</v>
      </c>
      <c r="E255">
        <v>2025</v>
      </c>
      <c r="F255">
        <v>6</v>
      </c>
      <c r="G255" s="44" t="e">
        <f>+VLOOKUP(H255,Chi!#REF!,3,0)</f>
        <v>#REF!</v>
      </c>
      <c r="H255" t="s">
        <v>167</v>
      </c>
      <c r="I255" s="45">
        <v>455.74649999999997</v>
      </c>
      <c r="J255" t="s">
        <v>94</v>
      </c>
      <c r="K255" s="45">
        <f t="shared" si="6"/>
        <v>455.74649999999997</v>
      </c>
      <c r="L255" t="s">
        <v>108</v>
      </c>
      <c r="M255" s="47" t="s">
        <v>925</v>
      </c>
      <c r="O255" s="47" t="s">
        <v>133</v>
      </c>
      <c r="P255" s="45">
        <f t="shared" si="7"/>
        <v>455.74649999999997</v>
      </c>
      <c r="Q255" s="43">
        <v>45831</v>
      </c>
      <c r="S255">
        <v>40700</v>
      </c>
      <c r="T255" t="s">
        <v>911</v>
      </c>
    </row>
    <row r="256" spans="1:20" x14ac:dyDescent="0.25">
      <c r="A256" s="38" t="str">
        <f>+VLOOKUP(O256,'Selectable Table'!$D$2:$E$1048576,2,0)</f>
        <v>MERCK</v>
      </c>
      <c r="B256" s="46">
        <v>30797</v>
      </c>
      <c r="C256" t="s">
        <v>926</v>
      </c>
      <c r="D256" t="s">
        <v>185</v>
      </c>
      <c r="E256">
        <v>2025</v>
      </c>
      <c r="F256">
        <v>6</v>
      </c>
      <c r="G256" s="44" t="e">
        <f>+VLOOKUP(H256,Chi!#REF!,3,0)</f>
        <v>#REF!</v>
      </c>
      <c r="H256" t="s">
        <v>121</v>
      </c>
      <c r="I256" s="45">
        <v>280.4538</v>
      </c>
      <c r="J256" t="s">
        <v>94</v>
      </c>
      <c r="K256" s="45">
        <f t="shared" si="6"/>
        <v>280.4538</v>
      </c>
      <c r="L256" t="s">
        <v>108</v>
      </c>
      <c r="M256" s="47" t="s">
        <v>925</v>
      </c>
      <c r="O256" s="47" t="s">
        <v>133</v>
      </c>
      <c r="P256" s="45">
        <f t="shared" si="7"/>
        <v>280.4538</v>
      </c>
      <c r="Q256" s="43">
        <v>45831</v>
      </c>
      <c r="S256">
        <v>40700</v>
      </c>
      <c r="T256" t="s">
        <v>911</v>
      </c>
    </row>
    <row r="257" spans="1:20" x14ac:dyDescent="0.25">
      <c r="A257" s="38" t="str">
        <f>+VLOOKUP(O257,'Selectable Table'!$D$2:$E$1048576,2,0)</f>
        <v>MERCK</v>
      </c>
      <c r="B257" s="46">
        <v>30798</v>
      </c>
      <c r="C257" t="s">
        <v>929</v>
      </c>
      <c r="D257" t="s">
        <v>187</v>
      </c>
      <c r="E257">
        <v>2025</v>
      </c>
      <c r="F257">
        <v>6</v>
      </c>
      <c r="G257" s="44" t="e">
        <f>+VLOOKUP(H257,Chi!#REF!,3,0)</f>
        <v>#REF!</v>
      </c>
      <c r="H257" t="s">
        <v>125</v>
      </c>
      <c r="I257" s="45">
        <v>157.57829999999998</v>
      </c>
      <c r="J257" t="s">
        <v>94</v>
      </c>
      <c r="K257" s="45">
        <f t="shared" si="6"/>
        <v>157.57829999999998</v>
      </c>
      <c r="L257" t="s">
        <v>108</v>
      </c>
      <c r="M257" s="47" t="s">
        <v>930</v>
      </c>
      <c r="O257" s="47" t="s">
        <v>133</v>
      </c>
      <c r="P257" s="45">
        <f t="shared" si="7"/>
        <v>157.57829999999998</v>
      </c>
      <c r="Q257" s="43">
        <v>45831</v>
      </c>
      <c r="S257">
        <v>40700</v>
      </c>
      <c r="T257" t="s">
        <v>911</v>
      </c>
    </row>
    <row r="258" spans="1:20" x14ac:dyDescent="0.25">
      <c r="A258" s="38" t="str">
        <f>+VLOOKUP(O258,'Selectable Table'!$D$2:$E$1048576,2,0)</f>
        <v>MERCK</v>
      </c>
      <c r="B258" s="46">
        <v>30798</v>
      </c>
      <c r="C258" t="s">
        <v>929</v>
      </c>
      <c r="D258" t="s">
        <v>187</v>
      </c>
      <c r="E258">
        <v>2025</v>
      </c>
      <c r="F258">
        <v>6</v>
      </c>
      <c r="G258" s="44" t="e">
        <f>+VLOOKUP(H258,Chi!#REF!,3,0)</f>
        <v>#REF!</v>
      </c>
      <c r="H258" t="s">
        <v>109</v>
      </c>
      <c r="I258" s="45">
        <v>115.7123</v>
      </c>
      <c r="J258" t="s">
        <v>94</v>
      </c>
      <c r="K258" s="45">
        <f t="shared" si="6"/>
        <v>115.7123</v>
      </c>
      <c r="L258" t="s">
        <v>108</v>
      </c>
      <c r="M258" s="47" t="s">
        <v>930</v>
      </c>
      <c r="O258" s="47" t="s">
        <v>133</v>
      </c>
      <c r="P258" s="45">
        <f t="shared" si="7"/>
        <v>115.7123</v>
      </c>
      <c r="Q258" s="43">
        <v>45831</v>
      </c>
      <c r="S258">
        <v>40700</v>
      </c>
      <c r="T258" t="s">
        <v>911</v>
      </c>
    </row>
    <row r="259" spans="1:20" x14ac:dyDescent="0.25">
      <c r="A259" s="38" t="str">
        <f>+VLOOKUP(O259,'Selectable Table'!$D$2:$E$1048576,2,0)</f>
        <v>MERCK</v>
      </c>
      <c r="B259" s="46">
        <v>30798</v>
      </c>
      <c r="C259" t="s">
        <v>929</v>
      </c>
      <c r="D259" t="s">
        <v>187</v>
      </c>
      <c r="E259">
        <v>2025</v>
      </c>
      <c r="F259">
        <v>6</v>
      </c>
      <c r="G259" s="44" t="e">
        <f>+VLOOKUP(H259,Chi!#REF!,3,0)</f>
        <v>#REF!</v>
      </c>
      <c r="H259" t="s">
        <v>121</v>
      </c>
      <c r="I259" s="45">
        <v>115.7123</v>
      </c>
      <c r="J259" t="s">
        <v>94</v>
      </c>
      <c r="K259" s="45">
        <f t="shared" ref="K259:K322" si="8">+VLOOKUP(J259,$W$2:$X$3,2,0)*I259</f>
        <v>115.7123</v>
      </c>
      <c r="L259" t="s">
        <v>108</v>
      </c>
      <c r="M259" s="47" t="s">
        <v>930</v>
      </c>
      <c r="O259" s="47" t="s">
        <v>133</v>
      </c>
      <c r="P259" s="45">
        <f t="shared" ref="P259:P322" si="9">K259</f>
        <v>115.7123</v>
      </c>
      <c r="Q259" s="43">
        <v>45831</v>
      </c>
      <c r="S259">
        <v>40700</v>
      </c>
      <c r="T259" t="s">
        <v>911</v>
      </c>
    </row>
    <row r="260" spans="1:20" x14ac:dyDescent="0.25">
      <c r="A260" s="38" t="str">
        <f>+VLOOKUP(O260,'Selectable Table'!$D$2:$E$1048576,2,0)</f>
        <v>MERCK</v>
      </c>
      <c r="B260" s="46">
        <v>30798</v>
      </c>
      <c r="C260" t="s">
        <v>929</v>
      </c>
      <c r="D260" t="s">
        <v>187</v>
      </c>
      <c r="E260">
        <v>2025</v>
      </c>
      <c r="F260">
        <v>6</v>
      </c>
      <c r="G260" s="44" t="e">
        <f>+VLOOKUP(H260,Chi!#REF!,3,0)</f>
        <v>#REF!</v>
      </c>
      <c r="H260" t="s">
        <v>111</v>
      </c>
      <c r="I260" s="45">
        <v>347.13689999999997</v>
      </c>
      <c r="J260" t="s">
        <v>94</v>
      </c>
      <c r="K260" s="45">
        <f t="shared" si="8"/>
        <v>347.13689999999997</v>
      </c>
      <c r="L260" t="s">
        <v>108</v>
      </c>
      <c r="M260" s="47" t="s">
        <v>930</v>
      </c>
      <c r="O260" s="47" t="s">
        <v>133</v>
      </c>
      <c r="P260" s="45">
        <f t="shared" si="9"/>
        <v>347.13689999999997</v>
      </c>
      <c r="Q260" s="43">
        <v>45831</v>
      </c>
      <c r="S260">
        <v>40700</v>
      </c>
      <c r="T260" t="s">
        <v>911</v>
      </c>
    </row>
    <row r="261" spans="1:20" x14ac:dyDescent="0.25">
      <c r="A261" s="38" t="str">
        <f>+VLOOKUP(O261,'Selectable Table'!$D$2:$E$1048576,2,0)</f>
        <v>MERCK</v>
      </c>
      <c r="B261" s="46">
        <v>30799</v>
      </c>
      <c r="C261" t="s">
        <v>958</v>
      </c>
      <c r="D261" t="s">
        <v>188</v>
      </c>
      <c r="E261">
        <v>2025</v>
      </c>
      <c r="F261">
        <v>6</v>
      </c>
      <c r="G261" s="44" t="e">
        <f>+VLOOKUP(H261,Chi!#REF!,3,0)</f>
        <v>#REF!</v>
      </c>
      <c r="H261" t="s">
        <v>109</v>
      </c>
      <c r="I261" s="45">
        <v>115.7123</v>
      </c>
      <c r="J261" t="s">
        <v>94</v>
      </c>
      <c r="K261" s="45">
        <f t="shared" si="8"/>
        <v>115.7123</v>
      </c>
      <c r="L261" t="s">
        <v>108</v>
      </c>
      <c r="M261" s="47" t="s">
        <v>959</v>
      </c>
      <c r="O261" s="47" t="s">
        <v>133</v>
      </c>
      <c r="P261" s="45">
        <f t="shared" si="9"/>
        <v>115.7123</v>
      </c>
      <c r="Q261" s="43">
        <v>45831</v>
      </c>
      <c r="S261">
        <v>40700</v>
      </c>
      <c r="T261" t="s">
        <v>911</v>
      </c>
    </row>
    <row r="262" spans="1:20" x14ac:dyDescent="0.25">
      <c r="A262" s="38" t="str">
        <f>+VLOOKUP(O262,'Selectable Table'!$D$2:$E$1048576,2,0)</f>
        <v>MERCK</v>
      </c>
      <c r="B262" s="46">
        <v>30799</v>
      </c>
      <c r="C262" t="s">
        <v>958</v>
      </c>
      <c r="D262" t="s">
        <v>188</v>
      </c>
      <c r="E262">
        <v>2025</v>
      </c>
      <c r="F262">
        <v>6</v>
      </c>
      <c r="G262" s="44" t="e">
        <f>+VLOOKUP(H262,Chi!#REF!,3,0)</f>
        <v>#REF!</v>
      </c>
      <c r="H262" t="s">
        <v>121</v>
      </c>
      <c r="I262" s="45">
        <v>140.2269</v>
      </c>
      <c r="J262" t="s">
        <v>94</v>
      </c>
      <c r="K262" s="45">
        <f t="shared" si="8"/>
        <v>140.2269</v>
      </c>
      <c r="L262" t="s">
        <v>108</v>
      </c>
      <c r="M262" s="47" t="s">
        <v>959</v>
      </c>
      <c r="O262" s="47" t="s">
        <v>133</v>
      </c>
      <c r="P262" s="45">
        <f t="shared" si="9"/>
        <v>140.2269</v>
      </c>
      <c r="Q262" s="43">
        <v>45831</v>
      </c>
      <c r="S262">
        <v>40700</v>
      </c>
      <c r="T262" t="s">
        <v>911</v>
      </c>
    </row>
    <row r="263" spans="1:20" x14ac:dyDescent="0.25">
      <c r="A263" s="38" t="str">
        <f>+VLOOKUP(O263,'Selectable Table'!$D$2:$E$1048576,2,0)</f>
        <v>MERCK</v>
      </c>
      <c r="B263" s="46">
        <v>30800</v>
      </c>
      <c r="C263" t="s">
        <v>929</v>
      </c>
      <c r="D263" t="s">
        <v>189</v>
      </c>
      <c r="E263">
        <v>2025</v>
      </c>
      <c r="F263">
        <v>6</v>
      </c>
      <c r="G263" s="44" t="e">
        <f>+VLOOKUP(H263,Chi!#REF!,3,0)</f>
        <v>#REF!</v>
      </c>
      <c r="H263" t="s">
        <v>125</v>
      </c>
      <c r="I263" s="45">
        <v>157.57829999999998</v>
      </c>
      <c r="J263" t="s">
        <v>94</v>
      </c>
      <c r="K263" s="45">
        <f t="shared" si="8"/>
        <v>157.57829999999998</v>
      </c>
      <c r="L263" t="s">
        <v>108</v>
      </c>
      <c r="M263" s="47" t="s">
        <v>930</v>
      </c>
      <c r="O263" s="47" t="s">
        <v>133</v>
      </c>
      <c r="P263" s="45">
        <f t="shared" si="9"/>
        <v>157.57829999999998</v>
      </c>
      <c r="Q263" s="43">
        <v>45831</v>
      </c>
      <c r="S263">
        <v>40700</v>
      </c>
      <c r="T263" t="s">
        <v>911</v>
      </c>
    </row>
    <row r="264" spans="1:20" x14ac:dyDescent="0.25">
      <c r="A264" s="38" t="str">
        <f>+VLOOKUP(O264,'Selectable Table'!$D$2:$E$1048576,2,0)</f>
        <v>MERCK</v>
      </c>
      <c r="B264" s="46">
        <v>30800</v>
      </c>
      <c r="C264" t="s">
        <v>929</v>
      </c>
      <c r="D264" t="s">
        <v>189</v>
      </c>
      <c r="E264">
        <v>2025</v>
      </c>
      <c r="F264">
        <v>6</v>
      </c>
      <c r="G264" s="44" t="e">
        <f>+VLOOKUP(H264,Chi!#REF!,3,0)</f>
        <v>#REF!</v>
      </c>
      <c r="H264" t="s">
        <v>118</v>
      </c>
      <c r="I264" s="45">
        <v>65.436800000000005</v>
      </c>
      <c r="J264" t="s">
        <v>94</v>
      </c>
      <c r="K264" s="45">
        <f t="shared" si="8"/>
        <v>65.436800000000005</v>
      </c>
      <c r="L264" t="s">
        <v>108</v>
      </c>
      <c r="M264" s="47" t="s">
        <v>930</v>
      </c>
      <c r="O264" s="47" t="s">
        <v>133</v>
      </c>
      <c r="P264" s="45">
        <f t="shared" si="9"/>
        <v>65.436800000000005</v>
      </c>
      <c r="Q264" s="43">
        <v>45831</v>
      </c>
      <c r="S264">
        <v>40700</v>
      </c>
      <c r="T264" t="s">
        <v>911</v>
      </c>
    </row>
    <row r="265" spans="1:20" x14ac:dyDescent="0.25">
      <c r="A265" s="38" t="str">
        <f>+VLOOKUP(O265,'Selectable Table'!$D$2:$E$1048576,2,0)</f>
        <v>MERCK</v>
      </c>
      <c r="B265" s="46">
        <v>30800</v>
      </c>
      <c r="C265" t="s">
        <v>929</v>
      </c>
      <c r="D265" t="s">
        <v>189</v>
      </c>
      <c r="E265">
        <v>2025</v>
      </c>
      <c r="F265">
        <v>6</v>
      </c>
      <c r="G265" s="44" t="e">
        <f>+VLOOKUP(H265,Chi!#REF!,3,0)</f>
        <v>#REF!</v>
      </c>
      <c r="H265" t="s">
        <v>120</v>
      </c>
      <c r="I265" s="45">
        <v>163.59199999999998</v>
      </c>
      <c r="J265" t="s">
        <v>94</v>
      </c>
      <c r="K265" s="45">
        <f t="shared" si="8"/>
        <v>163.59199999999998</v>
      </c>
      <c r="L265" t="s">
        <v>108</v>
      </c>
      <c r="M265" s="47" t="s">
        <v>930</v>
      </c>
      <c r="O265" s="47" t="s">
        <v>133</v>
      </c>
      <c r="P265" s="45">
        <f t="shared" si="9"/>
        <v>163.59199999999998</v>
      </c>
      <c r="Q265" s="43">
        <v>45831</v>
      </c>
      <c r="S265">
        <v>40700</v>
      </c>
      <c r="T265" t="s">
        <v>911</v>
      </c>
    </row>
    <row r="266" spans="1:20" x14ac:dyDescent="0.25">
      <c r="A266" s="38" t="str">
        <f>+VLOOKUP(O266,'Selectable Table'!$D$2:$E$1048576,2,0)</f>
        <v>MERCK</v>
      </c>
      <c r="B266" s="46">
        <v>30800</v>
      </c>
      <c r="C266" t="s">
        <v>929</v>
      </c>
      <c r="D266" t="s">
        <v>189</v>
      </c>
      <c r="E266">
        <v>2025</v>
      </c>
      <c r="F266">
        <v>6</v>
      </c>
      <c r="G266" s="44" t="e">
        <f>+VLOOKUP(H266,Chi!#REF!,3,0)</f>
        <v>#REF!</v>
      </c>
      <c r="H266" t="s">
        <v>144</v>
      </c>
      <c r="I266" s="45">
        <v>122.70609999999999</v>
      </c>
      <c r="J266" t="s">
        <v>94</v>
      </c>
      <c r="K266" s="45">
        <f t="shared" si="8"/>
        <v>122.70609999999999</v>
      </c>
      <c r="L266" t="s">
        <v>108</v>
      </c>
      <c r="M266" s="47" t="s">
        <v>930</v>
      </c>
      <c r="O266" s="47" t="s">
        <v>133</v>
      </c>
      <c r="P266" s="45">
        <f t="shared" si="9"/>
        <v>122.70609999999999</v>
      </c>
      <c r="Q266" s="43">
        <v>45831</v>
      </c>
      <c r="S266">
        <v>40700</v>
      </c>
      <c r="T266" t="s">
        <v>911</v>
      </c>
    </row>
    <row r="267" spans="1:20" x14ac:dyDescent="0.25">
      <c r="A267" s="38" t="str">
        <f>+VLOOKUP(O267,'Selectable Table'!$D$2:$E$1048576,2,0)</f>
        <v>MERCK</v>
      </c>
      <c r="B267" s="46">
        <v>30800</v>
      </c>
      <c r="C267" t="s">
        <v>929</v>
      </c>
      <c r="D267" t="s">
        <v>189</v>
      </c>
      <c r="E267">
        <v>2025</v>
      </c>
      <c r="F267">
        <v>6</v>
      </c>
      <c r="G267" s="44" t="e">
        <f>+VLOOKUP(H267,Chi!#REF!,3,0)</f>
        <v>#REF!</v>
      </c>
      <c r="H267" t="s">
        <v>111</v>
      </c>
      <c r="I267" s="45">
        <v>347.13689999999997</v>
      </c>
      <c r="J267" t="s">
        <v>94</v>
      </c>
      <c r="K267" s="45">
        <f t="shared" si="8"/>
        <v>347.13689999999997</v>
      </c>
      <c r="L267" t="s">
        <v>108</v>
      </c>
      <c r="M267" s="47" t="s">
        <v>930</v>
      </c>
      <c r="O267" s="47" t="s">
        <v>133</v>
      </c>
      <c r="P267" s="45">
        <f t="shared" si="9"/>
        <v>347.13689999999997</v>
      </c>
      <c r="Q267" s="43">
        <v>45831</v>
      </c>
      <c r="S267">
        <v>40700</v>
      </c>
      <c r="T267" t="s">
        <v>911</v>
      </c>
    </row>
    <row r="268" spans="1:20" x14ac:dyDescent="0.25">
      <c r="A268" s="38" t="str">
        <f>+VLOOKUP(O268,'Selectable Table'!$D$2:$E$1048576,2,0)</f>
        <v>MERCK</v>
      </c>
      <c r="B268" s="46">
        <v>30801</v>
      </c>
      <c r="C268" t="s">
        <v>929</v>
      </c>
      <c r="D268" t="s">
        <v>190</v>
      </c>
      <c r="E268">
        <v>2025</v>
      </c>
      <c r="F268">
        <v>6</v>
      </c>
      <c r="G268" s="44" t="e">
        <f>+VLOOKUP(H268,Chi!#REF!,3,0)</f>
        <v>#REF!</v>
      </c>
      <c r="H268" t="s">
        <v>186</v>
      </c>
      <c r="I268" s="45">
        <v>4226.9656000000004</v>
      </c>
      <c r="J268" t="s">
        <v>94</v>
      </c>
      <c r="K268" s="45">
        <f t="shared" si="8"/>
        <v>4226.9656000000004</v>
      </c>
      <c r="L268" t="s">
        <v>108</v>
      </c>
      <c r="M268" s="47" t="s">
        <v>930</v>
      </c>
      <c r="O268" s="47" t="s">
        <v>133</v>
      </c>
      <c r="P268" s="45">
        <f t="shared" si="9"/>
        <v>4226.9656000000004</v>
      </c>
      <c r="Q268" s="43">
        <v>45831</v>
      </c>
      <c r="S268">
        <v>40700</v>
      </c>
      <c r="T268" t="s">
        <v>911</v>
      </c>
    </row>
    <row r="269" spans="1:20" x14ac:dyDescent="0.25">
      <c r="A269" s="38" t="str">
        <f>+VLOOKUP(O269,'Selectable Table'!$D$2:$E$1048576,2,0)</f>
        <v>MERCK</v>
      </c>
      <c r="B269" s="46">
        <v>30801</v>
      </c>
      <c r="C269" t="s">
        <v>929</v>
      </c>
      <c r="D269" t="s">
        <v>190</v>
      </c>
      <c r="E269">
        <v>2025</v>
      </c>
      <c r="F269">
        <v>6</v>
      </c>
      <c r="G269" s="44" t="e">
        <f>+VLOOKUP(H269,Chi!#REF!,3,0)</f>
        <v>#REF!</v>
      </c>
      <c r="H269" t="s">
        <v>168</v>
      </c>
      <c r="I269" s="45">
        <v>303.83100000000002</v>
      </c>
      <c r="J269" t="s">
        <v>94</v>
      </c>
      <c r="K269" s="45">
        <f t="shared" si="8"/>
        <v>303.83100000000002</v>
      </c>
      <c r="L269" t="s">
        <v>108</v>
      </c>
      <c r="M269" s="47" t="s">
        <v>930</v>
      </c>
      <c r="O269" s="47" t="s">
        <v>133</v>
      </c>
      <c r="P269" s="45">
        <f t="shared" si="9"/>
        <v>303.83100000000002</v>
      </c>
      <c r="Q269" s="43">
        <v>45831</v>
      </c>
      <c r="S269">
        <v>40700</v>
      </c>
      <c r="T269" t="s">
        <v>911</v>
      </c>
    </row>
    <row r="270" spans="1:20" x14ac:dyDescent="0.25">
      <c r="A270" s="38" t="str">
        <f>+VLOOKUP(O270,'Selectable Table'!$D$2:$E$1048576,2,0)</f>
        <v>MERCK</v>
      </c>
      <c r="B270" s="46">
        <v>30801</v>
      </c>
      <c r="C270" t="s">
        <v>929</v>
      </c>
      <c r="D270" t="s">
        <v>190</v>
      </c>
      <c r="E270">
        <v>2025</v>
      </c>
      <c r="F270">
        <v>6</v>
      </c>
      <c r="G270" s="44" t="e">
        <f>+VLOOKUP(H270,Chi!#REF!,3,0)</f>
        <v>#REF!</v>
      </c>
      <c r="H270" t="s">
        <v>847</v>
      </c>
      <c r="I270" s="45">
        <v>140.28739999999999</v>
      </c>
      <c r="J270" t="s">
        <v>94</v>
      </c>
      <c r="K270" s="45">
        <f t="shared" si="8"/>
        <v>140.28739999999999</v>
      </c>
      <c r="L270" t="s">
        <v>108</v>
      </c>
      <c r="M270" s="47" t="s">
        <v>930</v>
      </c>
      <c r="O270" s="47" t="s">
        <v>133</v>
      </c>
      <c r="P270" s="45">
        <f t="shared" si="9"/>
        <v>140.28739999999999</v>
      </c>
      <c r="Q270" s="43">
        <v>45831</v>
      </c>
      <c r="S270">
        <v>40700</v>
      </c>
      <c r="T270" t="s">
        <v>911</v>
      </c>
    </row>
    <row r="271" spans="1:20" x14ac:dyDescent="0.25">
      <c r="A271" s="38" t="str">
        <f>+VLOOKUP(O271,'Selectable Table'!$D$2:$E$1048576,2,0)</f>
        <v>MERCK</v>
      </c>
      <c r="B271" s="46">
        <v>30801</v>
      </c>
      <c r="C271" t="s">
        <v>929</v>
      </c>
      <c r="D271" t="s">
        <v>190</v>
      </c>
      <c r="E271">
        <v>2025</v>
      </c>
      <c r="F271">
        <v>6</v>
      </c>
      <c r="G271" s="44" t="e">
        <f>+VLOOKUP(H271,Chi!#REF!,3,0)</f>
        <v>#REF!</v>
      </c>
      <c r="H271" t="s">
        <v>121</v>
      </c>
      <c r="I271" s="45">
        <v>560.9076</v>
      </c>
      <c r="J271" t="s">
        <v>94</v>
      </c>
      <c r="K271" s="45">
        <f t="shared" si="8"/>
        <v>560.9076</v>
      </c>
      <c r="L271" t="s">
        <v>108</v>
      </c>
      <c r="M271" s="47" t="s">
        <v>930</v>
      </c>
      <c r="O271" s="47" t="s">
        <v>133</v>
      </c>
      <c r="P271" s="45">
        <f t="shared" si="9"/>
        <v>560.9076</v>
      </c>
      <c r="Q271" s="43">
        <v>45831</v>
      </c>
      <c r="S271">
        <v>40700</v>
      </c>
      <c r="T271" t="s">
        <v>911</v>
      </c>
    </row>
    <row r="272" spans="1:20" x14ac:dyDescent="0.25">
      <c r="A272" s="38" t="str">
        <f>+VLOOKUP(O272,'Selectable Table'!$D$2:$E$1048576,2,0)</f>
        <v>MERCK</v>
      </c>
      <c r="B272" s="46">
        <v>30801</v>
      </c>
      <c r="C272" t="s">
        <v>929</v>
      </c>
      <c r="D272" t="s">
        <v>190</v>
      </c>
      <c r="E272">
        <v>2025</v>
      </c>
      <c r="F272">
        <v>6</v>
      </c>
      <c r="G272" s="44" t="e">
        <f>+VLOOKUP(H272,Chi!#REF!,3,0)</f>
        <v>#REF!</v>
      </c>
      <c r="H272" t="s">
        <v>139</v>
      </c>
      <c r="I272" s="45">
        <v>115.7123</v>
      </c>
      <c r="J272" t="s">
        <v>94</v>
      </c>
      <c r="K272" s="45">
        <f t="shared" si="8"/>
        <v>115.7123</v>
      </c>
      <c r="L272" t="s">
        <v>108</v>
      </c>
      <c r="M272" s="47" t="s">
        <v>930</v>
      </c>
      <c r="O272" s="47" t="s">
        <v>133</v>
      </c>
      <c r="P272" s="45">
        <f t="shared" si="9"/>
        <v>115.7123</v>
      </c>
      <c r="Q272" s="43">
        <v>45831</v>
      </c>
      <c r="S272">
        <v>40700</v>
      </c>
      <c r="T272" t="s">
        <v>911</v>
      </c>
    </row>
    <row r="273" spans="1:20" x14ac:dyDescent="0.25">
      <c r="A273" s="38" t="str">
        <f>+VLOOKUP(O273,'Selectable Table'!$D$2:$E$1048576,2,0)</f>
        <v>MERCK</v>
      </c>
      <c r="B273" s="46">
        <v>30801</v>
      </c>
      <c r="C273" t="s">
        <v>929</v>
      </c>
      <c r="D273" t="s">
        <v>190</v>
      </c>
      <c r="E273">
        <v>2025</v>
      </c>
      <c r="F273">
        <v>6</v>
      </c>
      <c r="G273" s="44" t="e">
        <f>+VLOOKUP(H273,Chi!#REF!,3,0)</f>
        <v>#REF!</v>
      </c>
      <c r="H273" t="s">
        <v>158</v>
      </c>
      <c r="I273" s="45">
        <v>210.32219999999998</v>
      </c>
      <c r="J273" t="s">
        <v>94</v>
      </c>
      <c r="K273" s="45">
        <f t="shared" si="8"/>
        <v>210.32219999999998</v>
      </c>
      <c r="L273" t="s">
        <v>108</v>
      </c>
      <c r="M273" s="47" t="s">
        <v>930</v>
      </c>
      <c r="O273" s="47" t="s">
        <v>133</v>
      </c>
      <c r="P273" s="45">
        <f t="shared" si="9"/>
        <v>210.32219999999998</v>
      </c>
      <c r="Q273" s="43">
        <v>45831</v>
      </c>
      <c r="S273">
        <v>40700</v>
      </c>
      <c r="T273" t="s">
        <v>911</v>
      </c>
    </row>
    <row r="274" spans="1:20" x14ac:dyDescent="0.25">
      <c r="A274" s="38" t="str">
        <f>+VLOOKUP(O274,'Selectable Table'!$D$2:$E$1048576,2,0)</f>
        <v>MERCK</v>
      </c>
      <c r="B274" s="46">
        <v>30802</v>
      </c>
      <c r="C274" t="s">
        <v>929</v>
      </c>
      <c r="D274" t="s">
        <v>195</v>
      </c>
      <c r="E274">
        <v>2025</v>
      </c>
      <c r="F274">
        <v>6</v>
      </c>
      <c r="G274" s="44" t="e">
        <f>+VLOOKUP(H274,Chi!#REF!,3,0)</f>
        <v>#REF!</v>
      </c>
      <c r="H274" t="s">
        <v>121</v>
      </c>
      <c r="I274" s="45">
        <v>140.2269</v>
      </c>
      <c r="J274" t="s">
        <v>94</v>
      </c>
      <c r="K274" s="45">
        <f t="shared" si="8"/>
        <v>140.2269</v>
      </c>
      <c r="L274" t="s">
        <v>108</v>
      </c>
      <c r="M274" s="47" t="s">
        <v>930</v>
      </c>
      <c r="O274" s="47" t="s">
        <v>133</v>
      </c>
      <c r="P274" s="45">
        <f t="shared" si="9"/>
        <v>140.2269</v>
      </c>
      <c r="Q274" s="43">
        <v>45831</v>
      </c>
      <c r="S274">
        <v>40700</v>
      </c>
      <c r="T274" t="s">
        <v>911</v>
      </c>
    </row>
    <row r="275" spans="1:20" x14ac:dyDescent="0.25">
      <c r="A275" s="38" t="str">
        <f>+VLOOKUP(O275,'Selectable Table'!$D$2:$E$1048576,2,0)</f>
        <v>MERCK</v>
      </c>
      <c r="B275" s="46">
        <v>30803</v>
      </c>
      <c r="C275" t="s">
        <v>929</v>
      </c>
      <c r="D275" t="s">
        <v>196</v>
      </c>
      <c r="E275">
        <v>2025</v>
      </c>
      <c r="F275">
        <v>6</v>
      </c>
      <c r="G275" s="44" t="e">
        <f>+VLOOKUP(H275,Chi!#REF!,3,0)</f>
        <v>#REF!</v>
      </c>
      <c r="H275" t="s">
        <v>680</v>
      </c>
      <c r="I275" s="45">
        <v>75.951700000000002</v>
      </c>
      <c r="J275" t="s">
        <v>94</v>
      </c>
      <c r="K275" s="45">
        <f t="shared" si="8"/>
        <v>75.951700000000002</v>
      </c>
      <c r="L275" t="s">
        <v>108</v>
      </c>
      <c r="M275" s="47" t="s">
        <v>930</v>
      </c>
      <c r="O275" s="47" t="s">
        <v>133</v>
      </c>
      <c r="P275" s="45">
        <f t="shared" si="9"/>
        <v>75.951700000000002</v>
      </c>
      <c r="Q275" s="43">
        <v>45831</v>
      </c>
      <c r="S275">
        <v>40700</v>
      </c>
      <c r="T275" t="s">
        <v>911</v>
      </c>
    </row>
    <row r="276" spans="1:20" x14ac:dyDescent="0.25">
      <c r="A276" s="38" t="str">
        <f>+VLOOKUP(O276,'Selectable Table'!$D$2:$E$1048576,2,0)</f>
        <v>MERCK</v>
      </c>
      <c r="B276" s="46">
        <v>30803</v>
      </c>
      <c r="C276" t="s">
        <v>929</v>
      </c>
      <c r="D276" t="s">
        <v>196</v>
      </c>
      <c r="E276">
        <v>2025</v>
      </c>
      <c r="F276">
        <v>6</v>
      </c>
      <c r="G276" s="44" t="e">
        <f>+VLOOKUP(H276,Chi!#REF!,3,0)</f>
        <v>#REF!</v>
      </c>
      <c r="H276" t="s">
        <v>186</v>
      </c>
      <c r="I276" s="45">
        <v>2723.9035999999996</v>
      </c>
      <c r="J276" t="s">
        <v>94</v>
      </c>
      <c r="K276" s="45">
        <f t="shared" si="8"/>
        <v>2723.9035999999996</v>
      </c>
      <c r="L276" t="s">
        <v>108</v>
      </c>
      <c r="M276" s="47" t="s">
        <v>930</v>
      </c>
      <c r="O276" s="47" t="s">
        <v>133</v>
      </c>
      <c r="P276" s="45">
        <f t="shared" si="9"/>
        <v>2723.9035999999996</v>
      </c>
      <c r="Q276" s="43">
        <v>45831</v>
      </c>
      <c r="S276">
        <v>40700</v>
      </c>
      <c r="T276" t="s">
        <v>911</v>
      </c>
    </row>
    <row r="277" spans="1:20" x14ac:dyDescent="0.25">
      <c r="A277" s="38" t="str">
        <f>+VLOOKUP(O277,'Selectable Table'!$D$2:$E$1048576,2,0)</f>
        <v>MERCK</v>
      </c>
      <c r="B277" s="46">
        <v>30803</v>
      </c>
      <c r="C277" t="s">
        <v>929</v>
      </c>
      <c r="D277" t="s">
        <v>196</v>
      </c>
      <c r="E277">
        <v>2025</v>
      </c>
      <c r="F277">
        <v>6</v>
      </c>
      <c r="G277" s="44" t="e">
        <f>+VLOOKUP(H277,Chi!#REF!,3,0)</f>
        <v>#REF!</v>
      </c>
      <c r="H277" t="s">
        <v>167</v>
      </c>
      <c r="I277" s="45">
        <v>151.91550000000001</v>
      </c>
      <c r="J277" t="s">
        <v>94</v>
      </c>
      <c r="K277" s="45">
        <f t="shared" si="8"/>
        <v>151.91550000000001</v>
      </c>
      <c r="L277" t="s">
        <v>108</v>
      </c>
      <c r="M277" s="47" t="s">
        <v>930</v>
      </c>
      <c r="O277" s="47" t="s">
        <v>133</v>
      </c>
      <c r="P277" s="45">
        <f t="shared" si="9"/>
        <v>151.91550000000001</v>
      </c>
      <c r="Q277" s="43">
        <v>45831</v>
      </c>
      <c r="S277">
        <v>40700</v>
      </c>
      <c r="T277" t="s">
        <v>911</v>
      </c>
    </row>
    <row r="278" spans="1:20" x14ac:dyDescent="0.25">
      <c r="A278" s="38" t="str">
        <f>+VLOOKUP(O278,'Selectable Table'!$D$2:$E$1048576,2,0)</f>
        <v>MERCK</v>
      </c>
      <c r="B278" s="46">
        <v>30803</v>
      </c>
      <c r="C278" t="s">
        <v>929</v>
      </c>
      <c r="D278" t="s">
        <v>196</v>
      </c>
      <c r="E278">
        <v>2025</v>
      </c>
      <c r="F278">
        <v>6</v>
      </c>
      <c r="G278" s="44" t="e">
        <f>+VLOOKUP(H278,Chi!#REF!,3,0)</f>
        <v>#REF!</v>
      </c>
      <c r="H278" t="s">
        <v>168</v>
      </c>
      <c r="I278" s="45">
        <v>1063.4085</v>
      </c>
      <c r="J278" t="s">
        <v>94</v>
      </c>
      <c r="K278" s="45">
        <f t="shared" si="8"/>
        <v>1063.4085</v>
      </c>
      <c r="L278" t="s">
        <v>108</v>
      </c>
      <c r="M278" s="47" t="s">
        <v>930</v>
      </c>
      <c r="O278" s="47" t="s">
        <v>133</v>
      </c>
      <c r="P278" s="45">
        <f t="shared" si="9"/>
        <v>1063.4085</v>
      </c>
      <c r="Q278" s="43">
        <v>45831</v>
      </c>
      <c r="S278">
        <v>40700</v>
      </c>
      <c r="T278" t="s">
        <v>911</v>
      </c>
    </row>
    <row r="279" spans="1:20" x14ac:dyDescent="0.25">
      <c r="A279" s="38" t="str">
        <f>+VLOOKUP(O279,'Selectable Table'!$D$2:$E$1048576,2,0)</f>
        <v>MERCK</v>
      </c>
      <c r="B279" s="46">
        <v>30803</v>
      </c>
      <c r="C279" t="s">
        <v>929</v>
      </c>
      <c r="D279" t="s">
        <v>196</v>
      </c>
      <c r="E279">
        <v>2025</v>
      </c>
      <c r="F279">
        <v>6</v>
      </c>
      <c r="G279" s="44" t="e">
        <f>+VLOOKUP(H279,Chi!#REF!,3,0)</f>
        <v>#REF!</v>
      </c>
      <c r="H279" t="s">
        <v>847</v>
      </c>
      <c r="I279" s="45">
        <v>491.0059</v>
      </c>
      <c r="J279" t="s">
        <v>94</v>
      </c>
      <c r="K279" s="45">
        <f t="shared" si="8"/>
        <v>491.0059</v>
      </c>
      <c r="L279" t="s">
        <v>108</v>
      </c>
      <c r="M279" s="47" t="s">
        <v>930</v>
      </c>
      <c r="O279" s="47" t="s">
        <v>133</v>
      </c>
      <c r="P279" s="45">
        <f t="shared" si="9"/>
        <v>491.0059</v>
      </c>
      <c r="Q279" s="43">
        <v>45831</v>
      </c>
      <c r="S279">
        <v>40700</v>
      </c>
      <c r="T279" t="s">
        <v>911</v>
      </c>
    </row>
    <row r="280" spans="1:20" x14ac:dyDescent="0.25">
      <c r="A280" s="38" t="str">
        <f>+VLOOKUP(O280,'Selectable Table'!$D$2:$E$1048576,2,0)</f>
        <v>MERCK</v>
      </c>
      <c r="B280" s="46">
        <v>30803</v>
      </c>
      <c r="C280" t="s">
        <v>929</v>
      </c>
      <c r="D280" t="s">
        <v>196</v>
      </c>
      <c r="E280">
        <v>2025</v>
      </c>
      <c r="F280">
        <v>6</v>
      </c>
      <c r="G280" s="44" t="e">
        <f>+VLOOKUP(H280,Chi!#REF!,3,0)</f>
        <v>#REF!</v>
      </c>
      <c r="H280" t="s">
        <v>121</v>
      </c>
      <c r="I280" s="45">
        <v>560.9076</v>
      </c>
      <c r="J280" t="s">
        <v>94</v>
      </c>
      <c r="K280" s="45">
        <f t="shared" si="8"/>
        <v>560.9076</v>
      </c>
      <c r="L280" t="s">
        <v>108</v>
      </c>
      <c r="M280" s="47" t="s">
        <v>930</v>
      </c>
      <c r="O280" s="47" t="s">
        <v>133</v>
      </c>
      <c r="P280" s="45">
        <f t="shared" si="9"/>
        <v>560.9076</v>
      </c>
      <c r="Q280" s="43">
        <v>45831</v>
      </c>
      <c r="S280">
        <v>40700</v>
      </c>
      <c r="T280" t="s">
        <v>911</v>
      </c>
    </row>
    <row r="281" spans="1:20" x14ac:dyDescent="0.25">
      <c r="A281" s="38" t="str">
        <f>+VLOOKUP(O281,'Selectable Table'!$D$2:$E$1048576,2,0)</f>
        <v>MERCK</v>
      </c>
      <c r="B281" s="46">
        <v>30803</v>
      </c>
      <c r="C281" t="s">
        <v>929</v>
      </c>
      <c r="D281" t="s">
        <v>196</v>
      </c>
      <c r="E281">
        <v>2025</v>
      </c>
      <c r="F281">
        <v>6</v>
      </c>
      <c r="G281" s="44" t="e">
        <f>+VLOOKUP(H281,Chi!#REF!,3,0)</f>
        <v>#REF!</v>
      </c>
      <c r="H281" t="s">
        <v>139</v>
      </c>
      <c r="I281" s="45">
        <v>115.7123</v>
      </c>
      <c r="J281" t="s">
        <v>94</v>
      </c>
      <c r="K281" s="45">
        <f t="shared" si="8"/>
        <v>115.7123</v>
      </c>
      <c r="L281" t="s">
        <v>108</v>
      </c>
      <c r="M281" s="47" t="s">
        <v>930</v>
      </c>
      <c r="O281" s="47" t="s">
        <v>133</v>
      </c>
      <c r="P281" s="45">
        <f t="shared" si="9"/>
        <v>115.7123</v>
      </c>
      <c r="Q281" s="43">
        <v>45831</v>
      </c>
      <c r="S281">
        <v>40700</v>
      </c>
      <c r="T281" t="s">
        <v>911</v>
      </c>
    </row>
    <row r="282" spans="1:20" x14ac:dyDescent="0.25">
      <c r="A282" s="38" t="str">
        <f>+VLOOKUP(O282,'Selectable Table'!$D$2:$E$1048576,2,0)</f>
        <v>MERCK</v>
      </c>
      <c r="B282" s="46">
        <v>30803</v>
      </c>
      <c r="C282" t="s">
        <v>929</v>
      </c>
      <c r="D282" t="s">
        <v>196</v>
      </c>
      <c r="E282">
        <v>2025</v>
      </c>
      <c r="F282">
        <v>6</v>
      </c>
      <c r="G282" s="44" t="e">
        <f>+VLOOKUP(H282,Chi!#REF!,3,0)</f>
        <v>#REF!</v>
      </c>
      <c r="H282" t="s">
        <v>158</v>
      </c>
      <c r="I282" s="45">
        <v>420.64439999999996</v>
      </c>
      <c r="J282" t="s">
        <v>94</v>
      </c>
      <c r="K282" s="45">
        <f t="shared" si="8"/>
        <v>420.64439999999996</v>
      </c>
      <c r="L282" t="s">
        <v>108</v>
      </c>
      <c r="M282" s="47" t="s">
        <v>930</v>
      </c>
      <c r="O282" s="47" t="s">
        <v>133</v>
      </c>
      <c r="P282" s="45">
        <f t="shared" si="9"/>
        <v>420.64439999999996</v>
      </c>
      <c r="Q282" s="43">
        <v>45831</v>
      </c>
      <c r="S282">
        <v>40700</v>
      </c>
      <c r="T282" t="s">
        <v>911</v>
      </c>
    </row>
    <row r="283" spans="1:20" x14ac:dyDescent="0.25">
      <c r="A283" s="38" t="str">
        <f>+VLOOKUP(O283,'Selectable Table'!$D$2:$E$1048576,2,0)</f>
        <v>MERCK</v>
      </c>
      <c r="B283" s="46">
        <v>30804</v>
      </c>
      <c r="C283" t="s">
        <v>961</v>
      </c>
      <c r="D283" t="s">
        <v>197</v>
      </c>
      <c r="E283">
        <v>2025</v>
      </c>
      <c r="F283">
        <v>6</v>
      </c>
      <c r="G283" s="44" t="e">
        <f>+VLOOKUP(H283,Chi!#REF!,3,0)</f>
        <v>#REF!</v>
      </c>
      <c r="H283" t="s">
        <v>125</v>
      </c>
      <c r="I283" s="45">
        <v>157.57829999999998</v>
      </c>
      <c r="J283" t="s">
        <v>94</v>
      </c>
      <c r="K283" s="45">
        <f t="shared" si="8"/>
        <v>157.57829999999998</v>
      </c>
      <c r="L283" t="s">
        <v>108</v>
      </c>
      <c r="M283" s="47" t="s">
        <v>928</v>
      </c>
      <c r="O283" s="47" t="s">
        <v>133</v>
      </c>
      <c r="P283" s="45">
        <f t="shared" si="9"/>
        <v>157.57829999999998</v>
      </c>
      <c r="Q283" s="43">
        <v>45831</v>
      </c>
      <c r="S283">
        <v>40700</v>
      </c>
      <c r="T283" t="s">
        <v>911</v>
      </c>
    </row>
    <row r="284" spans="1:20" x14ac:dyDescent="0.25">
      <c r="A284" s="38" t="str">
        <f>+VLOOKUP(O284,'Selectable Table'!$D$2:$E$1048576,2,0)</f>
        <v>MERCK</v>
      </c>
      <c r="B284" s="46">
        <v>30804</v>
      </c>
      <c r="C284" t="s">
        <v>961</v>
      </c>
      <c r="D284" t="s">
        <v>197</v>
      </c>
      <c r="E284">
        <v>2025</v>
      </c>
      <c r="F284">
        <v>6</v>
      </c>
      <c r="G284" s="44" t="e">
        <f>+VLOOKUP(H284,Chi!#REF!,3,0)</f>
        <v>#REF!</v>
      </c>
      <c r="H284" t="s">
        <v>118</v>
      </c>
      <c r="I284" s="45">
        <v>65.436800000000005</v>
      </c>
      <c r="J284" t="s">
        <v>94</v>
      </c>
      <c r="K284" s="45">
        <f t="shared" si="8"/>
        <v>65.436800000000005</v>
      </c>
      <c r="L284" t="s">
        <v>108</v>
      </c>
      <c r="M284" s="47" t="s">
        <v>928</v>
      </c>
      <c r="O284" s="47" t="s">
        <v>133</v>
      </c>
      <c r="P284" s="45">
        <f t="shared" si="9"/>
        <v>65.436800000000005</v>
      </c>
      <c r="Q284" s="43">
        <v>45831</v>
      </c>
      <c r="S284">
        <v>40700</v>
      </c>
      <c r="T284" t="s">
        <v>911</v>
      </c>
    </row>
    <row r="285" spans="1:20" x14ac:dyDescent="0.25">
      <c r="A285" s="38" t="str">
        <f>+VLOOKUP(O285,'Selectable Table'!$D$2:$E$1048576,2,0)</f>
        <v>MERCK</v>
      </c>
      <c r="B285" s="46">
        <v>30804</v>
      </c>
      <c r="C285" t="s">
        <v>961</v>
      </c>
      <c r="D285" t="s">
        <v>197</v>
      </c>
      <c r="E285">
        <v>2025</v>
      </c>
      <c r="F285">
        <v>6</v>
      </c>
      <c r="G285" s="44" t="e">
        <f>+VLOOKUP(H285,Chi!#REF!,3,0)</f>
        <v>#REF!</v>
      </c>
      <c r="H285" t="s">
        <v>120</v>
      </c>
      <c r="I285" s="45">
        <v>163.59199999999998</v>
      </c>
      <c r="J285" t="s">
        <v>94</v>
      </c>
      <c r="K285" s="45">
        <f t="shared" si="8"/>
        <v>163.59199999999998</v>
      </c>
      <c r="L285" t="s">
        <v>108</v>
      </c>
      <c r="M285" s="47" t="s">
        <v>928</v>
      </c>
      <c r="O285" s="47" t="s">
        <v>133</v>
      </c>
      <c r="P285" s="45">
        <f t="shared" si="9"/>
        <v>163.59199999999998</v>
      </c>
      <c r="Q285" s="43">
        <v>45831</v>
      </c>
      <c r="S285">
        <v>40700</v>
      </c>
      <c r="T285" t="s">
        <v>911</v>
      </c>
    </row>
    <row r="286" spans="1:20" x14ac:dyDescent="0.25">
      <c r="A286" s="38" t="str">
        <f>+VLOOKUP(O286,'Selectable Table'!$D$2:$E$1048576,2,0)</f>
        <v>MERCK</v>
      </c>
      <c r="B286" s="46">
        <v>30804</v>
      </c>
      <c r="C286" t="s">
        <v>961</v>
      </c>
      <c r="D286" t="s">
        <v>197</v>
      </c>
      <c r="E286">
        <v>2025</v>
      </c>
      <c r="F286">
        <v>6</v>
      </c>
      <c r="G286" s="44" t="e">
        <f>+VLOOKUP(H286,Chi!#REF!,3,0)</f>
        <v>#REF!</v>
      </c>
      <c r="H286" t="s">
        <v>121</v>
      </c>
      <c r="I286" s="45">
        <v>140.2269</v>
      </c>
      <c r="J286" t="s">
        <v>94</v>
      </c>
      <c r="K286" s="45">
        <f t="shared" si="8"/>
        <v>140.2269</v>
      </c>
      <c r="L286" t="s">
        <v>108</v>
      </c>
      <c r="M286" s="47" t="s">
        <v>928</v>
      </c>
      <c r="O286" s="47" t="s">
        <v>133</v>
      </c>
      <c r="P286" s="45">
        <f t="shared" si="9"/>
        <v>140.2269</v>
      </c>
      <c r="Q286" s="43">
        <v>45831</v>
      </c>
      <c r="S286">
        <v>40700</v>
      </c>
      <c r="T286" t="s">
        <v>911</v>
      </c>
    </row>
    <row r="287" spans="1:20" x14ac:dyDescent="0.25">
      <c r="A287" s="38" t="str">
        <f>+VLOOKUP(O287,'Selectable Table'!$D$2:$E$1048576,2,0)</f>
        <v>MERCK</v>
      </c>
      <c r="B287" s="46">
        <v>30804</v>
      </c>
      <c r="C287" t="s">
        <v>961</v>
      </c>
      <c r="D287" t="s">
        <v>197</v>
      </c>
      <c r="E287">
        <v>2025</v>
      </c>
      <c r="F287">
        <v>6</v>
      </c>
      <c r="G287" s="44" t="e">
        <f>+VLOOKUP(H287,Chi!#REF!,3,0)</f>
        <v>#REF!</v>
      </c>
      <c r="H287" t="s">
        <v>111</v>
      </c>
      <c r="I287" s="45">
        <v>115.7123</v>
      </c>
      <c r="J287" t="s">
        <v>94</v>
      </c>
      <c r="K287" s="45">
        <f t="shared" si="8"/>
        <v>115.7123</v>
      </c>
      <c r="L287" t="s">
        <v>108</v>
      </c>
      <c r="M287" s="47" t="s">
        <v>928</v>
      </c>
      <c r="O287" s="47" t="s">
        <v>133</v>
      </c>
      <c r="P287" s="45">
        <f t="shared" si="9"/>
        <v>115.7123</v>
      </c>
      <c r="Q287" s="43">
        <v>45831</v>
      </c>
      <c r="S287">
        <v>40700</v>
      </c>
      <c r="T287" t="s">
        <v>911</v>
      </c>
    </row>
    <row r="288" spans="1:20" x14ac:dyDescent="0.25">
      <c r="A288" s="38" t="str">
        <f>+VLOOKUP(O288,'Selectable Table'!$D$2:$E$1048576,2,0)</f>
        <v>MERCK</v>
      </c>
      <c r="B288" s="46">
        <v>30805</v>
      </c>
      <c r="C288" t="s">
        <v>962</v>
      </c>
      <c r="D288" t="s">
        <v>198</v>
      </c>
      <c r="E288">
        <v>2025</v>
      </c>
      <c r="F288">
        <v>6</v>
      </c>
      <c r="G288" s="44" t="e">
        <f>+VLOOKUP(H288,Chi!#REF!,3,0)</f>
        <v>#REF!</v>
      </c>
      <c r="H288" t="s">
        <v>125</v>
      </c>
      <c r="I288" s="45">
        <v>157.57829999999998</v>
      </c>
      <c r="J288" t="s">
        <v>94</v>
      </c>
      <c r="K288" s="45">
        <f t="shared" si="8"/>
        <v>157.57829999999998</v>
      </c>
      <c r="L288" t="s">
        <v>108</v>
      </c>
      <c r="M288" s="47" t="s">
        <v>928</v>
      </c>
      <c r="O288" s="47" t="s">
        <v>133</v>
      </c>
      <c r="P288" s="45">
        <f t="shared" si="9"/>
        <v>157.57829999999998</v>
      </c>
      <c r="Q288" s="43">
        <v>45831</v>
      </c>
      <c r="S288">
        <v>40700</v>
      </c>
      <c r="T288" t="s">
        <v>911</v>
      </c>
    </row>
    <row r="289" spans="1:20" x14ac:dyDescent="0.25">
      <c r="A289" s="38" t="str">
        <f>+VLOOKUP(O289,'Selectable Table'!$D$2:$E$1048576,2,0)</f>
        <v>MERCK</v>
      </c>
      <c r="B289" s="46">
        <v>30805</v>
      </c>
      <c r="C289" t="s">
        <v>962</v>
      </c>
      <c r="D289" t="s">
        <v>198</v>
      </c>
      <c r="E289">
        <v>2025</v>
      </c>
      <c r="F289">
        <v>6</v>
      </c>
      <c r="G289" s="44" t="e">
        <f>+VLOOKUP(H289,Chi!#REF!,3,0)</f>
        <v>#REF!</v>
      </c>
      <c r="H289" t="s">
        <v>111</v>
      </c>
      <c r="I289" s="45">
        <v>462.8492</v>
      </c>
      <c r="J289" t="s">
        <v>94</v>
      </c>
      <c r="K289" s="45">
        <f t="shared" si="8"/>
        <v>462.8492</v>
      </c>
      <c r="L289" t="s">
        <v>108</v>
      </c>
      <c r="M289" s="47" t="s">
        <v>928</v>
      </c>
      <c r="O289" s="47" t="s">
        <v>133</v>
      </c>
      <c r="P289" s="45">
        <f t="shared" si="9"/>
        <v>462.8492</v>
      </c>
      <c r="Q289" s="43">
        <v>45831</v>
      </c>
      <c r="S289">
        <v>40700</v>
      </c>
      <c r="T289" t="s">
        <v>911</v>
      </c>
    </row>
    <row r="290" spans="1:20" x14ac:dyDescent="0.25">
      <c r="A290" s="38" t="str">
        <f>+VLOOKUP(O290,'Selectable Table'!$D$2:$E$1048576,2,0)</f>
        <v>MERCK</v>
      </c>
      <c r="B290" s="46">
        <v>30806</v>
      </c>
      <c r="C290" t="s">
        <v>963</v>
      </c>
      <c r="D290" t="s">
        <v>199</v>
      </c>
      <c r="E290">
        <v>2025</v>
      </c>
      <c r="F290">
        <v>6</v>
      </c>
      <c r="G290" s="44" t="e">
        <f>+VLOOKUP(H290,Chi!#REF!,3,0)</f>
        <v>#REF!</v>
      </c>
      <c r="H290" t="s">
        <v>118</v>
      </c>
      <c r="I290" s="45">
        <v>130.87360000000001</v>
      </c>
      <c r="J290" t="s">
        <v>94</v>
      </c>
      <c r="K290" s="45">
        <f t="shared" si="8"/>
        <v>130.87360000000001</v>
      </c>
      <c r="L290" t="s">
        <v>108</v>
      </c>
      <c r="M290" s="47" t="s">
        <v>963</v>
      </c>
      <c r="O290" s="47" t="s">
        <v>133</v>
      </c>
      <c r="P290" s="45">
        <f t="shared" si="9"/>
        <v>130.87360000000001</v>
      </c>
      <c r="Q290" s="43">
        <v>45831</v>
      </c>
      <c r="S290">
        <v>40700</v>
      </c>
      <c r="T290" t="s">
        <v>911</v>
      </c>
    </row>
    <row r="291" spans="1:20" x14ac:dyDescent="0.25">
      <c r="A291" s="38" t="str">
        <f>+VLOOKUP(O291,'Selectable Table'!$D$2:$E$1048576,2,0)</f>
        <v>MERCK</v>
      </c>
      <c r="B291" s="46">
        <v>30806</v>
      </c>
      <c r="C291" t="s">
        <v>963</v>
      </c>
      <c r="D291" t="s">
        <v>199</v>
      </c>
      <c r="E291">
        <v>2025</v>
      </c>
      <c r="F291">
        <v>6</v>
      </c>
      <c r="G291" s="44" t="e">
        <f>+VLOOKUP(H291,Chi!#REF!,3,0)</f>
        <v>#REF!</v>
      </c>
      <c r="H291" t="s">
        <v>120</v>
      </c>
      <c r="I291" s="45">
        <v>327.18399999999997</v>
      </c>
      <c r="J291" t="s">
        <v>94</v>
      </c>
      <c r="K291" s="45">
        <f t="shared" si="8"/>
        <v>327.18399999999997</v>
      </c>
      <c r="L291" t="s">
        <v>108</v>
      </c>
      <c r="M291" s="47" t="s">
        <v>963</v>
      </c>
      <c r="O291" s="47" t="s">
        <v>133</v>
      </c>
      <c r="P291" s="45">
        <f t="shared" si="9"/>
        <v>327.18399999999997</v>
      </c>
      <c r="Q291" s="43">
        <v>45831</v>
      </c>
      <c r="S291">
        <v>40700</v>
      </c>
      <c r="T291" t="s">
        <v>911</v>
      </c>
    </row>
    <row r="292" spans="1:20" x14ac:dyDescent="0.25">
      <c r="A292" s="38" t="str">
        <f>+VLOOKUP(O292,'Selectable Table'!$D$2:$E$1048576,2,0)</f>
        <v>MERCK</v>
      </c>
      <c r="B292" s="46">
        <v>30806</v>
      </c>
      <c r="C292" t="s">
        <v>963</v>
      </c>
      <c r="D292" t="s">
        <v>199</v>
      </c>
      <c r="E292">
        <v>2025</v>
      </c>
      <c r="F292">
        <v>6</v>
      </c>
      <c r="G292" s="44" t="e">
        <f>+VLOOKUP(H292,Chi!#REF!,3,0)</f>
        <v>#REF!</v>
      </c>
      <c r="H292" t="s">
        <v>121</v>
      </c>
      <c r="I292" s="45">
        <v>140.2269</v>
      </c>
      <c r="J292" t="s">
        <v>94</v>
      </c>
      <c r="K292" s="45">
        <f t="shared" si="8"/>
        <v>140.2269</v>
      </c>
      <c r="L292" t="s">
        <v>108</v>
      </c>
      <c r="M292" s="47" t="s">
        <v>963</v>
      </c>
      <c r="O292" s="47" t="s">
        <v>133</v>
      </c>
      <c r="P292" s="45">
        <f t="shared" si="9"/>
        <v>140.2269</v>
      </c>
      <c r="Q292" s="43">
        <v>45831</v>
      </c>
      <c r="S292">
        <v>40700</v>
      </c>
      <c r="T292" t="s">
        <v>911</v>
      </c>
    </row>
    <row r="293" spans="1:20" x14ac:dyDescent="0.25">
      <c r="A293" s="38" t="str">
        <f>+VLOOKUP(O293,'Selectable Table'!$D$2:$E$1048576,2,0)</f>
        <v>MERCK</v>
      </c>
      <c r="B293" s="46">
        <v>30806</v>
      </c>
      <c r="C293" t="s">
        <v>963</v>
      </c>
      <c r="D293" t="s">
        <v>199</v>
      </c>
      <c r="E293">
        <v>2025</v>
      </c>
      <c r="F293">
        <v>6</v>
      </c>
      <c r="G293" s="44" t="e">
        <f>+VLOOKUP(H293,Chi!#REF!,3,0)</f>
        <v>#REF!</v>
      </c>
      <c r="H293" t="s">
        <v>111</v>
      </c>
      <c r="I293" s="45">
        <v>231.4246</v>
      </c>
      <c r="J293" t="s">
        <v>94</v>
      </c>
      <c r="K293" s="45">
        <f t="shared" si="8"/>
        <v>231.4246</v>
      </c>
      <c r="L293" t="s">
        <v>108</v>
      </c>
      <c r="M293" s="47" t="s">
        <v>963</v>
      </c>
      <c r="O293" s="47" t="s">
        <v>133</v>
      </c>
      <c r="P293" s="45">
        <f t="shared" si="9"/>
        <v>231.4246</v>
      </c>
      <c r="Q293" s="43">
        <v>45831</v>
      </c>
      <c r="S293">
        <v>40700</v>
      </c>
      <c r="T293" t="s">
        <v>911</v>
      </c>
    </row>
    <row r="294" spans="1:20" x14ac:dyDescent="0.25">
      <c r="A294" s="38" t="str">
        <f>+VLOOKUP(O294,'Selectable Table'!$D$2:$E$1048576,2,0)</f>
        <v>MERCK</v>
      </c>
      <c r="B294" s="46">
        <v>30807</v>
      </c>
      <c r="C294" t="s">
        <v>929</v>
      </c>
      <c r="D294" t="s">
        <v>200</v>
      </c>
      <c r="E294">
        <v>2025</v>
      </c>
      <c r="F294">
        <v>6</v>
      </c>
      <c r="G294" s="44" t="e">
        <f>+VLOOKUP(H294,Chi!#REF!,3,0)</f>
        <v>#REF!</v>
      </c>
      <c r="H294" t="s">
        <v>167</v>
      </c>
      <c r="I294" s="45">
        <v>303.83100000000002</v>
      </c>
      <c r="J294" t="s">
        <v>94</v>
      </c>
      <c r="K294" s="45">
        <f t="shared" si="8"/>
        <v>303.83100000000002</v>
      </c>
      <c r="L294" t="s">
        <v>108</v>
      </c>
      <c r="M294" s="47" t="s">
        <v>930</v>
      </c>
      <c r="O294" s="47" t="s">
        <v>133</v>
      </c>
      <c r="P294" s="45">
        <f t="shared" si="9"/>
        <v>303.83100000000002</v>
      </c>
      <c r="Q294" s="43">
        <v>45831</v>
      </c>
      <c r="S294">
        <v>40700</v>
      </c>
      <c r="T294" t="s">
        <v>911</v>
      </c>
    </row>
    <row r="295" spans="1:20" x14ac:dyDescent="0.25">
      <c r="A295" s="38" t="str">
        <f>+VLOOKUP(O295,'Selectable Table'!$D$2:$E$1048576,2,0)</f>
        <v>MERCK</v>
      </c>
      <c r="B295" s="46">
        <v>30807</v>
      </c>
      <c r="C295" t="s">
        <v>929</v>
      </c>
      <c r="D295" t="s">
        <v>200</v>
      </c>
      <c r="E295">
        <v>2025</v>
      </c>
      <c r="F295">
        <v>6</v>
      </c>
      <c r="G295" s="44" t="e">
        <f>+VLOOKUP(H295,Chi!#REF!,3,0)</f>
        <v>#REF!</v>
      </c>
      <c r="H295" t="s">
        <v>168</v>
      </c>
      <c r="I295" s="45">
        <v>151.91550000000001</v>
      </c>
      <c r="J295" t="s">
        <v>94</v>
      </c>
      <c r="K295" s="45">
        <f t="shared" si="8"/>
        <v>151.91550000000001</v>
      </c>
      <c r="L295" t="s">
        <v>108</v>
      </c>
      <c r="M295" s="47" t="s">
        <v>930</v>
      </c>
      <c r="O295" s="47" t="s">
        <v>133</v>
      </c>
      <c r="P295" s="45">
        <f t="shared" si="9"/>
        <v>151.91550000000001</v>
      </c>
      <c r="Q295" s="43">
        <v>45831</v>
      </c>
      <c r="S295">
        <v>40700</v>
      </c>
      <c r="T295" t="s">
        <v>911</v>
      </c>
    </row>
    <row r="296" spans="1:20" x14ac:dyDescent="0.25">
      <c r="A296" s="38" t="str">
        <f>+VLOOKUP(O296,'Selectable Table'!$D$2:$E$1048576,2,0)</f>
        <v>MERCK</v>
      </c>
      <c r="B296" s="46">
        <v>30807</v>
      </c>
      <c r="C296" t="s">
        <v>929</v>
      </c>
      <c r="D296" t="s">
        <v>200</v>
      </c>
      <c r="E296">
        <v>2025</v>
      </c>
      <c r="F296">
        <v>6</v>
      </c>
      <c r="G296" s="44" t="e">
        <f>+VLOOKUP(H296,Chi!#REF!,3,0)</f>
        <v>#REF!</v>
      </c>
      <c r="H296" t="s">
        <v>847</v>
      </c>
      <c r="I296" s="45">
        <v>70.143699999999995</v>
      </c>
      <c r="J296" t="s">
        <v>94</v>
      </c>
      <c r="K296" s="45">
        <f t="shared" si="8"/>
        <v>70.143699999999995</v>
      </c>
      <c r="L296" t="s">
        <v>108</v>
      </c>
      <c r="M296" s="47" t="s">
        <v>930</v>
      </c>
      <c r="O296" s="47" t="s">
        <v>133</v>
      </c>
      <c r="P296" s="45">
        <f t="shared" si="9"/>
        <v>70.143699999999995</v>
      </c>
      <c r="Q296" s="43">
        <v>45831</v>
      </c>
      <c r="S296">
        <v>40700</v>
      </c>
      <c r="T296" t="s">
        <v>911</v>
      </c>
    </row>
    <row r="297" spans="1:20" x14ac:dyDescent="0.25">
      <c r="A297" s="38" t="str">
        <f>+VLOOKUP(O297,'Selectable Table'!$D$2:$E$1048576,2,0)</f>
        <v>MERCK</v>
      </c>
      <c r="B297" s="46">
        <v>30807</v>
      </c>
      <c r="C297" t="s">
        <v>929</v>
      </c>
      <c r="D297" t="s">
        <v>200</v>
      </c>
      <c r="E297">
        <v>2025</v>
      </c>
      <c r="F297">
        <v>6</v>
      </c>
      <c r="G297" s="44" t="e">
        <f>+VLOOKUP(H297,Chi!#REF!,3,0)</f>
        <v>#REF!</v>
      </c>
      <c r="H297" t="s">
        <v>121</v>
      </c>
      <c r="I297" s="45">
        <v>560.9076</v>
      </c>
      <c r="J297" t="s">
        <v>94</v>
      </c>
      <c r="K297" s="45">
        <f t="shared" si="8"/>
        <v>560.9076</v>
      </c>
      <c r="L297" t="s">
        <v>108</v>
      </c>
      <c r="M297" s="47" t="s">
        <v>930</v>
      </c>
      <c r="O297" s="47" t="s">
        <v>133</v>
      </c>
      <c r="P297" s="45">
        <f t="shared" si="9"/>
        <v>560.9076</v>
      </c>
      <c r="Q297" s="43">
        <v>45831</v>
      </c>
      <c r="S297">
        <v>40700</v>
      </c>
      <c r="T297" t="s">
        <v>911</v>
      </c>
    </row>
    <row r="298" spans="1:20" x14ac:dyDescent="0.25">
      <c r="A298" s="38" t="str">
        <f>+VLOOKUP(O298,'Selectable Table'!$D$2:$E$1048576,2,0)</f>
        <v>MERCK</v>
      </c>
      <c r="B298" s="46">
        <v>30807</v>
      </c>
      <c r="C298" t="s">
        <v>929</v>
      </c>
      <c r="D298" t="s">
        <v>200</v>
      </c>
      <c r="E298">
        <v>2025</v>
      </c>
      <c r="F298">
        <v>6</v>
      </c>
      <c r="G298" s="44" t="e">
        <f>+VLOOKUP(H298,Chi!#REF!,3,0)</f>
        <v>#REF!</v>
      </c>
      <c r="H298" t="s">
        <v>139</v>
      </c>
      <c r="I298" s="45">
        <v>115.7123</v>
      </c>
      <c r="J298" t="s">
        <v>94</v>
      </c>
      <c r="K298" s="45">
        <f t="shared" si="8"/>
        <v>115.7123</v>
      </c>
      <c r="L298" t="s">
        <v>108</v>
      </c>
      <c r="M298" s="47" t="s">
        <v>930</v>
      </c>
      <c r="O298" s="47" t="s">
        <v>133</v>
      </c>
      <c r="P298" s="45">
        <f t="shared" si="9"/>
        <v>115.7123</v>
      </c>
      <c r="Q298" s="43">
        <v>45831</v>
      </c>
      <c r="S298">
        <v>40700</v>
      </c>
      <c r="T298" t="s">
        <v>911</v>
      </c>
    </row>
    <row r="299" spans="1:20" x14ac:dyDescent="0.25">
      <c r="A299" s="38" t="str">
        <f>+VLOOKUP(O299,'Selectable Table'!$D$2:$E$1048576,2,0)</f>
        <v>MERCK</v>
      </c>
      <c r="B299" s="46">
        <v>30807</v>
      </c>
      <c r="C299" t="s">
        <v>929</v>
      </c>
      <c r="D299" t="s">
        <v>200</v>
      </c>
      <c r="E299">
        <v>2025</v>
      </c>
      <c r="F299">
        <v>6</v>
      </c>
      <c r="G299" s="44" t="e">
        <f>+VLOOKUP(H299,Chi!#REF!,3,0)</f>
        <v>#REF!</v>
      </c>
      <c r="H299" t="s">
        <v>158</v>
      </c>
      <c r="I299" s="45">
        <v>210.32219999999998</v>
      </c>
      <c r="J299" t="s">
        <v>94</v>
      </c>
      <c r="K299" s="45">
        <f t="shared" si="8"/>
        <v>210.32219999999998</v>
      </c>
      <c r="L299" t="s">
        <v>108</v>
      </c>
      <c r="M299" s="47" t="s">
        <v>930</v>
      </c>
      <c r="O299" s="47" t="s">
        <v>133</v>
      </c>
      <c r="P299" s="45">
        <f t="shared" si="9"/>
        <v>210.32219999999998</v>
      </c>
      <c r="Q299" s="43">
        <v>45831</v>
      </c>
      <c r="S299">
        <v>40700</v>
      </c>
      <c r="T299" t="s">
        <v>911</v>
      </c>
    </row>
    <row r="300" spans="1:20" x14ac:dyDescent="0.25">
      <c r="A300" s="38" t="str">
        <f>+VLOOKUP(O300,'Selectable Table'!$D$2:$E$1048576,2,0)</f>
        <v>MERCK</v>
      </c>
      <c r="B300" s="46">
        <v>30808</v>
      </c>
      <c r="C300" t="s">
        <v>929</v>
      </c>
      <c r="D300" t="s">
        <v>201</v>
      </c>
      <c r="E300">
        <v>2025</v>
      </c>
      <c r="F300">
        <v>6</v>
      </c>
      <c r="G300" s="44" t="e">
        <f>+VLOOKUP(H300,Chi!#REF!,3,0)</f>
        <v>#REF!</v>
      </c>
      <c r="H300" t="s">
        <v>125</v>
      </c>
      <c r="I300" s="45">
        <v>355.21969999999999</v>
      </c>
      <c r="J300" t="s">
        <v>94</v>
      </c>
      <c r="K300" s="45">
        <f t="shared" si="8"/>
        <v>355.21969999999999</v>
      </c>
      <c r="L300" t="s">
        <v>108</v>
      </c>
      <c r="M300" s="47" t="s">
        <v>930</v>
      </c>
      <c r="O300" s="47" t="s">
        <v>133</v>
      </c>
      <c r="P300" s="45">
        <f t="shared" si="9"/>
        <v>355.21969999999999</v>
      </c>
      <c r="Q300" s="43">
        <v>45831</v>
      </c>
      <c r="S300">
        <v>40700</v>
      </c>
      <c r="T300" t="s">
        <v>911</v>
      </c>
    </row>
    <row r="301" spans="1:20" x14ac:dyDescent="0.25">
      <c r="A301" s="38" t="str">
        <f>+VLOOKUP(O301,'Selectable Table'!$D$2:$E$1048576,2,0)</f>
        <v>MERCK</v>
      </c>
      <c r="B301" s="46">
        <v>30808</v>
      </c>
      <c r="C301" t="s">
        <v>929</v>
      </c>
      <c r="D301" t="s">
        <v>201</v>
      </c>
      <c r="E301">
        <v>2025</v>
      </c>
      <c r="F301">
        <v>6</v>
      </c>
      <c r="G301" s="44" t="e">
        <f>+VLOOKUP(H301,Chi!#REF!,3,0)</f>
        <v>#REF!</v>
      </c>
      <c r="H301" t="s">
        <v>167</v>
      </c>
      <c r="I301" s="45">
        <v>151.91550000000001</v>
      </c>
      <c r="J301" t="s">
        <v>94</v>
      </c>
      <c r="K301" s="45">
        <f t="shared" si="8"/>
        <v>151.91550000000001</v>
      </c>
      <c r="L301" t="s">
        <v>108</v>
      </c>
      <c r="M301" s="47" t="s">
        <v>930</v>
      </c>
      <c r="O301" s="47" t="s">
        <v>133</v>
      </c>
      <c r="P301" s="45">
        <f t="shared" si="9"/>
        <v>151.91550000000001</v>
      </c>
      <c r="Q301" s="43">
        <v>45831</v>
      </c>
      <c r="S301">
        <v>40700</v>
      </c>
      <c r="T301" t="s">
        <v>911</v>
      </c>
    </row>
    <row r="302" spans="1:20" x14ac:dyDescent="0.25">
      <c r="A302" s="38" t="str">
        <f>+VLOOKUP(O302,'Selectable Table'!$D$2:$E$1048576,2,0)</f>
        <v>MERCK</v>
      </c>
      <c r="B302" s="46">
        <v>30808</v>
      </c>
      <c r="C302" t="s">
        <v>929</v>
      </c>
      <c r="D302" t="s">
        <v>201</v>
      </c>
      <c r="E302">
        <v>2025</v>
      </c>
      <c r="F302">
        <v>6</v>
      </c>
      <c r="G302" s="44" t="e">
        <f>+VLOOKUP(H302,Chi!#REF!,3,0)</f>
        <v>#REF!</v>
      </c>
      <c r="H302" t="s">
        <v>118</v>
      </c>
      <c r="I302" s="45">
        <v>65.436800000000005</v>
      </c>
      <c r="J302" t="s">
        <v>94</v>
      </c>
      <c r="K302" s="45">
        <f t="shared" si="8"/>
        <v>65.436800000000005</v>
      </c>
      <c r="L302" t="s">
        <v>108</v>
      </c>
      <c r="M302" s="47" t="s">
        <v>930</v>
      </c>
      <c r="O302" s="47" t="s">
        <v>133</v>
      </c>
      <c r="P302" s="45">
        <f t="shared" si="9"/>
        <v>65.436800000000005</v>
      </c>
      <c r="Q302" s="43">
        <v>45831</v>
      </c>
      <c r="S302">
        <v>40700</v>
      </c>
      <c r="T302" t="s">
        <v>911</v>
      </c>
    </row>
    <row r="303" spans="1:20" x14ac:dyDescent="0.25">
      <c r="A303" s="38" t="str">
        <f>+VLOOKUP(O303,'Selectable Table'!$D$2:$E$1048576,2,0)</f>
        <v>MERCK</v>
      </c>
      <c r="B303" s="46">
        <v>30808</v>
      </c>
      <c r="C303" t="s">
        <v>929</v>
      </c>
      <c r="D303" t="s">
        <v>201</v>
      </c>
      <c r="E303">
        <v>2025</v>
      </c>
      <c r="F303">
        <v>6</v>
      </c>
      <c r="G303" s="44" t="e">
        <f>+VLOOKUP(H303,Chi!#REF!,3,0)</f>
        <v>#REF!</v>
      </c>
      <c r="H303" t="s">
        <v>120</v>
      </c>
      <c r="I303" s="45">
        <v>163.59199999999998</v>
      </c>
      <c r="J303" t="s">
        <v>94</v>
      </c>
      <c r="K303" s="45">
        <f t="shared" si="8"/>
        <v>163.59199999999998</v>
      </c>
      <c r="L303" t="s">
        <v>108</v>
      </c>
      <c r="M303" s="47" t="s">
        <v>930</v>
      </c>
      <c r="O303" s="47" t="s">
        <v>133</v>
      </c>
      <c r="P303" s="45">
        <f t="shared" si="9"/>
        <v>163.59199999999998</v>
      </c>
      <c r="Q303" s="43">
        <v>45831</v>
      </c>
      <c r="S303">
        <v>40700</v>
      </c>
      <c r="T303" t="s">
        <v>911</v>
      </c>
    </row>
    <row r="304" spans="1:20" x14ac:dyDescent="0.25">
      <c r="A304" s="38" t="str">
        <f>+VLOOKUP(O304,'Selectable Table'!$D$2:$E$1048576,2,0)</f>
        <v>MERCK</v>
      </c>
      <c r="B304" s="46">
        <v>30808</v>
      </c>
      <c r="C304" t="s">
        <v>929</v>
      </c>
      <c r="D304" t="s">
        <v>201</v>
      </c>
      <c r="E304">
        <v>2025</v>
      </c>
      <c r="F304">
        <v>6</v>
      </c>
      <c r="G304" s="44" t="e">
        <f>+VLOOKUP(H304,Chi!#REF!,3,0)</f>
        <v>#REF!</v>
      </c>
      <c r="H304" t="s">
        <v>144</v>
      </c>
      <c r="I304" s="45">
        <v>245.41219999999998</v>
      </c>
      <c r="J304" t="s">
        <v>94</v>
      </c>
      <c r="K304" s="45">
        <f t="shared" si="8"/>
        <v>245.41219999999998</v>
      </c>
      <c r="L304" t="s">
        <v>108</v>
      </c>
      <c r="M304" s="47" t="s">
        <v>930</v>
      </c>
      <c r="O304" s="47" t="s">
        <v>133</v>
      </c>
      <c r="P304" s="45">
        <f t="shared" si="9"/>
        <v>245.41219999999998</v>
      </c>
      <c r="Q304" s="43">
        <v>45831</v>
      </c>
      <c r="S304">
        <v>40700</v>
      </c>
      <c r="T304" t="s">
        <v>911</v>
      </c>
    </row>
    <row r="305" spans="1:20" x14ac:dyDescent="0.25">
      <c r="A305" s="38" t="str">
        <f>+VLOOKUP(O305,'Selectable Table'!$D$2:$E$1048576,2,0)</f>
        <v>MERCK</v>
      </c>
      <c r="B305" s="46">
        <v>30808</v>
      </c>
      <c r="C305" t="s">
        <v>929</v>
      </c>
      <c r="D305" t="s">
        <v>201</v>
      </c>
      <c r="E305">
        <v>2025</v>
      </c>
      <c r="F305">
        <v>6</v>
      </c>
      <c r="G305" s="44" t="e">
        <f>+VLOOKUP(H305,Chi!#REF!,3,0)</f>
        <v>#REF!</v>
      </c>
      <c r="H305" t="s">
        <v>111</v>
      </c>
      <c r="I305" s="45">
        <v>115.7123</v>
      </c>
      <c r="J305" t="s">
        <v>94</v>
      </c>
      <c r="K305" s="45">
        <f t="shared" si="8"/>
        <v>115.7123</v>
      </c>
      <c r="L305" t="s">
        <v>108</v>
      </c>
      <c r="M305" s="47" t="s">
        <v>930</v>
      </c>
      <c r="O305" s="47" t="s">
        <v>133</v>
      </c>
      <c r="P305" s="45">
        <f t="shared" si="9"/>
        <v>115.7123</v>
      </c>
      <c r="Q305" s="43">
        <v>45831</v>
      </c>
      <c r="S305">
        <v>40700</v>
      </c>
      <c r="T305" t="s">
        <v>911</v>
      </c>
    </row>
    <row r="306" spans="1:20" x14ac:dyDescent="0.25">
      <c r="A306" s="38" t="str">
        <f>+VLOOKUP(O306,'Selectable Table'!$D$2:$E$1048576,2,0)</f>
        <v>MERCK</v>
      </c>
      <c r="B306" s="46">
        <v>30809</v>
      </c>
      <c r="C306" t="s">
        <v>964</v>
      </c>
      <c r="D306" t="s">
        <v>202</v>
      </c>
      <c r="E306">
        <v>2025</v>
      </c>
      <c r="F306">
        <v>6</v>
      </c>
      <c r="G306" s="44" t="e">
        <f>+VLOOKUP(H306,Chi!#REF!,3,0)</f>
        <v>#REF!</v>
      </c>
      <c r="H306" t="s">
        <v>121</v>
      </c>
      <c r="I306" s="45">
        <v>140.2269</v>
      </c>
      <c r="J306" t="s">
        <v>94</v>
      </c>
      <c r="K306" s="45">
        <f t="shared" si="8"/>
        <v>140.2269</v>
      </c>
      <c r="L306" t="s">
        <v>108</v>
      </c>
      <c r="M306" s="47" t="s">
        <v>959</v>
      </c>
      <c r="O306" s="47" t="s">
        <v>133</v>
      </c>
      <c r="P306" s="45">
        <f t="shared" si="9"/>
        <v>140.2269</v>
      </c>
      <c r="Q306" s="43">
        <v>45831</v>
      </c>
      <c r="S306">
        <v>40700</v>
      </c>
      <c r="T306" t="s">
        <v>911</v>
      </c>
    </row>
    <row r="307" spans="1:20" x14ac:dyDescent="0.25">
      <c r="A307" s="38" t="str">
        <f>+VLOOKUP(O307,'Selectable Table'!$D$2:$E$1048576,2,0)</f>
        <v>MERCK</v>
      </c>
      <c r="B307" s="46">
        <v>30810</v>
      </c>
      <c r="C307" t="s">
        <v>929</v>
      </c>
      <c r="D307" t="s">
        <v>203</v>
      </c>
      <c r="E307">
        <v>2025</v>
      </c>
      <c r="F307">
        <v>6</v>
      </c>
      <c r="G307" s="44" t="e">
        <f>+VLOOKUP(H307,Chi!#REF!,3,0)</f>
        <v>#REF!</v>
      </c>
      <c r="H307" t="s">
        <v>186</v>
      </c>
      <c r="I307" s="45">
        <v>3565.4223000000002</v>
      </c>
      <c r="J307" t="s">
        <v>94</v>
      </c>
      <c r="K307" s="45">
        <f t="shared" si="8"/>
        <v>3565.4223000000002</v>
      </c>
      <c r="L307" t="s">
        <v>108</v>
      </c>
      <c r="M307" s="47" t="s">
        <v>930</v>
      </c>
      <c r="O307" s="47" t="s">
        <v>133</v>
      </c>
      <c r="P307" s="45">
        <f t="shared" si="9"/>
        <v>3565.4223000000002</v>
      </c>
      <c r="Q307" s="43">
        <v>45831</v>
      </c>
      <c r="S307">
        <v>40700</v>
      </c>
      <c r="T307" t="s">
        <v>911</v>
      </c>
    </row>
    <row r="308" spans="1:20" x14ac:dyDescent="0.25">
      <c r="A308" s="38" t="str">
        <f>+VLOOKUP(O308,'Selectable Table'!$D$2:$E$1048576,2,0)</f>
        <v>MERCK</v>
      </c>
      <c r="B308" s="46">
        <v>30810</v>
      </c>
      <c r="C308" t="s">
        <v>929</v>
      </c>
      <c r="D308" t="s">
        <v>203</v>
      </c>
      <c r="E308">
        <v>2025</v>
      </c>
      <c r="F308">
        <v>6</v>
      </c>
      <c r="G308" s="44" t="e">
        <f>+VLOOKUP(H308,Chi!#REF!,3,0)</f>
        <v>#REF!</v>
      </c>
      <c r="H308" t="s">
        <v>192</v>
      </c>
      <c r="I308" s="45">
        <v>73.325999999999993</v>
      </c>
      <c r="J308" t="s">
        <v>94</v>
      </c>
      <c r="K308" s="45">
        <f t="shared" si="8"/>
        <v>73.325999999999993</v>
      </c>
      <c r="L308" t="s">
        <v>108</v>
      </c>
      <c r="M308" s="47" t="s">
        <v>930</v>
      </c>
      <c r="O308" s="47" t="s">
        <v>133</v>
      </c>
      <c r="P308" s="45">
        <f t="shared" si="9"/>
        <v>73.325999999999993</v>
      </c>
      <c r="Q308" s="43">
        <v>45831</v>
      </c>
      <c r="S308">
        <v>40700</v>
      </c>
      <c r="T308" t="s">
        <v>911</v>
      </c>
    </row>
    <row r="309" spans="1:20" x14ac:dyDescent="0.25">
      <c r="A309" s="38" t="str">
        <f>+VLOOKUP(O309,'Selectable Table'!$D$2:$E$1048576,2,0)</f>
        <v>MERCK</v>
      </c>
      <c r="B309" s="46">
        <v>30810</v>
      </c>
      <c r="C309" t="s">
        <v>929</v>
      </c>
      <c r="D309" t="s">
        <v>203</v>
      </c>
      <c r="E309">
        <v>2025</v>
      </c>
      <c r="F309">
        <v>6</v>
      </c>
      <c r="G309" s="44" t="e">
        <f>+VLOOKUP(H309,Chi!#REF!,3,0)</f>
        <v>#REF!</v>
      </c>
      <c r="H309" t="s">
        <v>193</v>
      </c>
      <c r="I309" s="45">
        <v>263.01769999999999</v>
      </c>
      <c r="J309" t="s">
        <v>94</v>
      </c>
      <c r="K309" s="45">
        <f t="shared" si="8"/>
        <v>263.01769999999999</v>
      </c>
      <c r="L309" t="s">
        <v>108</v>
      </c>
      <c r="M309" s="47" t="s">
        <v>930</v>
      </c>
      <c r="O309" s="47" t="s">
        <v>133</v>
      </c>
      <c r="P309" s="45">
        <f t="shared" si="9"/>
        <v>263.01769999999999</v>
      </c>
      <c r="Q309" s="43">
        <v>45831</v>
      </c>
      <c r="S309">
        <v>40700</v>
      </c>
      <c r="T309" t="s">
        <v>911</v>
      </c>
    </row>
    <row r="310" spans="1:20" x14ac:dyDescent="0.25">
      <c r="A310" s="38" t="str">
        <f>+VLOOKUP(O310,'Selectable Table'!$D$2:$E$1048576,2,0)</f>
        <v>MERCK</v>
      </c>
      <c r="B310" s="46">
        <v>30810</v>
      </c>
      <c r="C310" t="s">
        <v>929</v>
      </c>
      <c r="D310" t="s">
        <v>203</v>
      </c>
      <c r="E310">
        <v>2025</v>
      </c>
      <c r="F310">
        <v>6</v>
      </c>
      <c r="G310" s="44" t="e">
        <f>+VLOOKUP(H310,Chi!#REF!,3,0)</f>
        <v>#REF!</v>
      </c>
      <c r="H310" t="s">
        <v>242</v>
      </c>
      <c r="I310" s="45">
        <v>122.70609999999999</v>
      </c>
      <c r="J310" t="s">
        <v>94</v>
      </c>
      <c r="K310" s="45">
        <f t="shared" si="8"/>
        <v>122.70609999999999</v>
      </c>
      <c r="L310" t="s">
        <v>108</v>
      </c>
      <c r="M310" s="47" t="s">
        <v>930</v>
      </c>
      <c r="O310" s="47" t="s">
        <v>133</v>
      </c>
      <c r="P310" s="45">
        <f t="shared" si="9"/>
        <v>122.70609999999999</v>
      </c>
      <c r="Q310" s="43">
        <v>45831</v>
      </c>
      <c r="S310">
        <v>40700</v>
      </c>
      <c r="T310" t="s">
        <v>911</v>
      </c>
    </row>
    <row r="311" spans="1:20" x14ac:dyDescent="0.25">
      <c r="A311" s="38" t="str">
        <f>+VLOOKUP(O311,'Selectable Table'!$D$2:$E$1048576,2,0)</f>
        <v>MERCK</v>
      </c>
      <c r="B311" s="46">
        <v>30810</v>
      </c>
      <c r="C311" t="s">
        <v>929</v>
      </c>
      <c r="D311" t="s">
        <v>203</v>
      </c>
      <c r="E311">
        <v>2025</v>
      </c>
      <c r="F311">
        <v>6</v>
      </c>
      <c r="G311" s="44" t="e">
        <f>+VLOOKUP(H311,Chi!#REF!,3,0)</f>
        <v>#REF!</v>
      </c>
      <c r="H311" t="s">
        <v>121</v>
      </c>
      <c r="I311" s="45">
        <v>560.9076</v>
      </c>
      <c r="J311" t="s">
        <v>94</v>
      </c>
      <c r="K311" s="45">
        <f t="shared" si="8"/>
        <v>560.9076</v>
      </c>
      <c r="L311" t="s">
        <v>108</v>
      </c>
      <c r="M311" s="47" t="s">
        <v>930</v>
      </c>
      <c r="O311" s="47" t="s">
        <v>133</v>
      </c>
      <c r="P311" s="45">
        <f t="shared" si="9"/>
        <v>560.9076</v>
      </c>
      <c r="Q311" s="43">
        <v>45831</v>
      </c>
      <c r="S311">
        <v>40700</v>
      </c>
      <c r="T311" t="s">
        <v>911</v>
      </c>
    </row>
    <row r="312" spans="1:20" x14ac:dyDescent="0.25">
      <c r="A312" s="38" t="str">
        <f>+VLOOKUP(O312,'Selectable Table'!$D$2:$E$1048576,2,0)</f>
        <v>MERCK</v>
      </c>
      <c r="B312" s="46">
        <v>30810</v>
      </c>
      <c r="C312" t="s">
        <v>929</v>
      </c>
      <c r="D312" t="s">
        <v>203</v>
      </c>
      <c r="E312">
        <v>2025</v>
      </c>
      <c r="F312">
        <v>6</v>
      </c>
      <c r="G312" s="44" t="e">
        <f>+VLOOKUP(H312,Chi!#REF!,3,0)</f>
        <v>#REF!</v>
      </c>
      <c r="H312" t="s">
        <v>139</v>
      </c>
      <c r="I312" s="45">
        <v>115.7123</v>
      </c>
      <c r="J312" t="s">
        <v>94</v>
      </c>
      <c r="K312" s="45">
        <f t="shared" si="8"/>
        <v>115.7123</v>
      </c>
      <c r="L312" t="s">
        <v>108</v>
      </c>
      <c r="M312" s="47" t="s">
        <v>930</v>
      </c>
      <c r="O312" s="47" t="s">
        <v>133</v>
      </c>
      <c r="P312" s="45">
        <f t="shared" si="9"/>
        <v>115.7123</v>
      </c>
      <c r="Q312" s="43">
        <v>45831</v>
      </c>
      <c r="S312">
        <v>40700</v>
      </c>
      <c r="T312" t="s">
        <v>911</v>
      </c>
    </row>
    <row r="313" spans="1:20" x14ac:dyDescent="0.25">
      <c r="A313" s="38" t="str">
        <f>+VLOOKUP(O313,'Selectable Table'!$D$2:$E$1048576,2,0)</f>
        <v>MERCK</v>
      </c>
      <c r="B313" s="48">
        <v>30810</v>
      </c>
      <c r="C313" t="s">
        <v>929</v>
      </c>
      <c r="D313" t="s">
        <v>203</v>
      </c>
      <c r="E313">
        <v>2025</v>
      </c>
      <c r="F313">
        <v>6</v>
      </c>
      <c r="G313" s="44" t="e">
        <f>+VLOOKUP(H313,Chi!#REF!,3,0)</f>
        <v>#REF!</v>
      </c>
      <c r="H313" t="s">
        <v>158</v>
      </c>
      <c r="I313" s="45">
        <v>210.32219999999998</v>
      </c>
      <c r="J313" t="s">
        <v>94</v>
      </c>
      <c r="K313" s="45">
        <f t="shared" si="8"/>
        <v>210.32219999999998</v>
      </c>
      <c r="L313" t="s">
        <v>108</v>
      </c>
      <c r="M313" s="47" t="s">
        <v>930</v>
      </c>
      <c r="O313" s="47" t="s">
        <v>133</v>
      </c>
      <c r="P313" s="45">
        <f t="shared" si="9"/>
        <v>210.32219999999998</v>
      </c>
      <c r="Q313" s="43">
        <v>45831</v>
      </c>
      <c r="S313">
        <v>40700</v>
      </c>
      <c r="T313" t="s">
        <v>911</v>
      </c>
    </row>
    <row r="314" spans="1:20" x14ac:dyDescent="0.25">
      <c r="A314" s="38" t="str">
        <f>+VLOOKUP(O314,'Selectable Table'!$D$2:$E$1048576,2,0)</f>
        <v>MERCK</v>
      </c>
      <c r="B314" s="48">
        <v>30811</v>
      </c>
      <c r="C314" t="s">
        <v>929</v>
      </c>
      <c r="D314" t="s">
        <v>205</v>
      </c>
      <c r="E314">
        <v>2025</v>
      </c>
      <c r="F314">
        <v>6</v>
      </c>
      <c r="G314" s="44" t="e">
        <f>+VLOOKUP(H314,Chi!#REF!,3,0)</f>
        <v>#REF!</v>
      </c>
      <c r="H314" t="s">
        <v>121</v>
      </c>
      <c r="I314" s="45">
        <v>140.2269</v>
      </c>
      <c r="J314" t="s">
        <v>94</v>
      </c>
      <c r="K314" s="45">
        <f t="shared" si="8"/>
        <v>140.2269</v>
      </c>
      <c r="L314" t="s">
        <v>108</v>
      </c>
      <c r="M314" s="47" t="s">
        <v>930</v>
      </c>
      <c r="O314" s="47" t="s">
        <v>133</v>
      </c>
      <c r="P314" s="45">
        <f t="shared" si="9"/>
        <v>140.2269</v>
      </c>
      <c r="Q314" s="43">
        <v>45831</v>
      </c>
      <c r="S314">
        <v>40700</v>
      </c>
      <c r="T314" t="s">
        <v>911</v>
      </c>
    </row>
    <row r="315" spans="1:20" x14ac:dyDescent="0.25">
      <c r="A315" s="38" t="str">
        <f>+VLOOKUP(O315,'Selectable Table'!$D$2:$E$1048576,2,0)</f>
        <v>MERCK</v>
      </c>
      <c r="B315" s="48">
        <v>30811</v>
      </c>
      <c r="C315" t="s">
        <v>929</v>
      </c>
      <c r="D315" t="s">
        <v>205</v>
      </c>
      <c r="E315">
        <v>2025</v>
      </c>
      <c r="F315">
        <v>6</v>
      </c>
      <c r="G315" s="44" t="e">
        <f>+VLOOKUP(H315,Chi!#REF!,3,0)</f>
        <v>#REF!</v>
      </c>
      <c r="H315" t="s">
        <v>111</v>
      </c>
      <c r="I315" s="45">
        <v>115.7123</v>
      </c>
      <c r="J315" t="s">
        <v>94</v>
      </c>
      <c r="K315" s="45">
        <f t="shared" si="8"/>
        <v>115.7123</v>
      </c>
      <c r="L315" t="s">
        <v>108</v>
      </c>
      <c r="M315" s="47" t="s">
        <v>930</v>
      </c>
      <c r="O315" s="47" t="s">
        <v>133</v>
      </c>
      <c r="P315" s="45">
        <f t="shared" si="9"/>
        <v>115.7123</v>
      </c>
      <c r="Q315" s="43">
        <v>45831</v>
      </c>
      <c r="S315">
        <v>40700</v>
      </c>
      <c r="T315" t="s">
        <v>911</v>
      </c>
    </row>
    <row r="316" spans="1:20" x14ac:dyDescent="0.25">
      <c r="A316" s="38" t="str">
        <f>+VLOOKUP(O316,'Selectable Table'!$D$2:$E$1048576,2,0)</f>
        <v>MERCK</v>
      </c>
      <c r="B316" s="48">
        <v>30812</v>
      </c>
      <c r="C316" t="s">
        <v>929</v>
      </c>
      <c r="D316" t="s">
        <v>206</v>
      </c>
      <c r="E316">
        <v>2025</v>
      </c>
      <c r="F316">
        <v>6</v>
      </c>
      <c r="G316" s="44" t="e">
        <f>+VLOOKUP(H316,Chi!#REF!,3,0)</f>
        <v>#REF!</v>
      </c>
      <c r="H316" t="s">
        <v>186</v>
      </c>
      <c r="I316" s="45">
        <v>1503.0620000000001</v>
      </c>
      <c r="J316" t="s">
        <v>94</v>
      </c>
      <c r="K316" s="45">
        <f t="shared" si="8"/>
        <v>1503.0620000000001</v>
      </c>
      <c r="L316" t="s">
        <v>108</v>
      </c>
      <c r="M316" s="47" t="s">
        <v>930</v>
      </c>
      <c r="O316" s="47" t="s">
        <v>133</v>
      </c>
      <c r="P316" s="45">
        <f t="shared" si="9"/>
        <v>1503.0620000000001</v>
      </c>
      <c r="Q316" s="43">
        <v>45831</v>
      </c>
      <c r="S316">
        <v>40700</v>
      </c>
      <c r="T316" t="s">
        <v>911</v>
      </c>
    </row>
    <row r="317" spans="1:20" x14ac:dyDescent="0.25">
      <c r="A317" s="38" t="str">
        <f>+VLOOKUP(O317,'Selectable Table'!$D$2:$E$1048576,2,0)</f>
        <v>MERCK</v>
      </c>
      <c r="B317" s="48">
        <v>30812</v>
      </c>
      <c r="C317" t="s">
        <v>929</v>
      </c>
      <c r="D317" t="s">
        <v>206</v>
      </c>
      <c r="E317">
        <v>2025</v>
      </c>
      <c r="F317">
        <v>6</v>
      </c>
      <c r="G317" s="44" t="e">
        <f>+VLOOKUP(H317,Chi!#REF!,3,0)</f>
        <v>#REF!</v>
      </c>
      <c r="H317" t="s">
        <v>121</v>
      </c>
      <c r="I317" s="45">
        <v>420.6807</v>
      </c>
      <c r="J317" t="s">
        <v>94</v>
      </c>
      <c r="K317" s="45">
        <f t="shared" si="8"/>
        <v>420.6807</v>
      </c>
      <c r="L317" t="s">
        <v>108</v>
      </c>
      <c r="M317" s="47" t="s">
        <v>930</v>
      </c>
      <c r="O317" s="47" t="s">
        <v>133</v>
      </c>
      <c r="P317" s="45">
        <f t="shared" si="9"/>
        <v>420.6807</v>
      </c>
      <c r="Q317" s="43">
        <v>45831</v>
      </c>
      <c r="S317">
        <v>40700</v>
      </c>
      <c r="T317" t="s">
        <v>911</v>
      </c>
    </row>
    <row r="318" spans="1:20" x14ac:dyDescent="0.25">
      <c r="A318" s="38" t="str">
        <f>+VLOOKUP(O318,'Selectable Table'!$D$2:$E$1048576,2,0)</f>
        <v>MERCK</v>
      </c>
      <c r="B318" s="48">
        <v>30812</v>
      </c>
      <c r="C318" t="s">
        <v>929</v>
      </c>
      <c r="D318" t="s">
        <v>206</v>
      </c>
      <c r="E318">
        <v>2025</v>
      </c>
      <c r="F318">
        <v>6</v>
      </c>
      <c r="G318" s="44" t="e">
        <f>+VLOOKUP(H318,Chi!#REF!,3,0)</f>
        <v>#REF!</v>
      </c>
      <c r="H318" t="s">
        <v>139</v>
      </c>
      <c r="I318" s="45">
        <v>115.7123</v>
      </c>
      <c r="J318" t="s">
        <v>94</v>
      </c>
      <c r="K318" s="45">
        <f t="shared" si="8"/>
        <v>115.7123</v>
      </c>
      <c r="L318" t="s">
        <v>108</v>
      </c>
      <c r="M318" s="47" t="s">
        <v>930</v>
      </c>
      <c r="O318" s="47" t="s">
        <v>133</v>
      </c>
      <c r="P318" s="45">
        <f t="shared" si="9"/>
        <v>115.7123</v>
      </c>
      <c r="Q318" s="43">
        <v>45831</v>
      </c>
      <c r="S318">
        <v>40700</v>
      </c>
      <c r="T318" t="s">
        <v>911</v>
      </c>
    </row>
    <row r="319" spans="1:20" x14ac:dyDescent="0.25">
      <c r="A319" s="38" t="str">
        <f>+VLOOKUP(O319,'Selectable Table'!$D$2:$E$1048576,2,0)</f>
        <v>MERCK</v>
      </c>
      <c r="B319" s="48">
        <v>30812</v>
      </c>
      <c r="C319" t="s">
        <v>929</v>
      </c>
      <c r="D319" t="s">
        <v>206</v>
      </c>
      <c r="E319">
        <v>2025</v>
      </c>
      <c r="F319">
        <v>6</v>
      </c>
      <c r="G319" s="44" t="e">
        <f>+VLOOKUP(H319,Chi!#REF!,3,0)</f>
        <v>#REF!</v>
      </c>
      <c r="H319" t="s">
        <v>158</v>
      </c>
      <c r="I319" s="45">
        <v>210.32219999999998</v>
      </c>
      <c r="J319" t="s">
        <v>94</v>
      </c>
      <c r="K319" s="45">
        <f t="shared" si="8"/>
        <v>210.32219999999998</v>
      </c>
      <c r="L319" t="s">
        <v>108</v>
      </c>
      <c r="M319" s="47" t="s">
        <v>930</v>
      </c>
      <c r="O319" s="47" t="s">
        <v>133</v>
      </c>
      <c r="P319" s="45">
        <f t="shared" si="9"/>
        <v>210.32219999999998</v>
      </c>
      <c r="Q319" s="43">
        <v>45831</v>
      </c>
      <c r="S319">
        <v>40700</v>
      </c>
      <c r="T319" t="s">
        <v>911</v>
      </c>
    </row>
    <row r="320" spans="1:20" x14ac:dyDescent="0.25">
      <c r="A320" s="38" t="str">
        <f>+VLOOKUP(O320,'Selectable Table'!$D$2:$E$1048576,2,0)</f>
        <v>MERCK</v>
      </c>
      <c r="B320" s="48">
        <v>30813</v>
      </c>
      <c r="C320" t="s">
        <v>929</v>
      </c>
      <c r="D320" t="s">
        <v>207</v>
      </c>
      <c r="E320">
        <v>2025</v>
      </c>
      <c r="F320">
        <v>6</v>
      </c>
      <c r="G320" s="44" t="e">
        <f>+VLOOKUP(H320,Chi!#REF!,3,0)</f>
        <v>#REF!</v>
      </c>
      <c r="H320" t="s">
        <v>186</v>
      </c>
      <c r="I320" s="41">
        <v>2836.0222000000003</v>
      </c>
      <c r="J320" t="s">
        <v>94</v>
      </c>
      <c r="K320" s="45">
        <f t="shared" si="8"/>
        <v>2836.0222000000003</v>
      </c>
      <c r="L320" t="s">
        <v>108</v>
      </c>
      <c r="M320" t="s">
        <v>930</v>
      </c>
      <c r="O320" t="s">
        <v>133</v>
      </c>
      <c r="P320" s="45">
        <f t="shared" si="9"/>
        <v>2836.0222000000003</v>
      </c>
      <c r="Q320" s="43">
        <v>45831</v>
      </c>
      <c r="S320">
        <v>40700</v>
      </c>
      <c r="T320" t="s">
        <v>911</v>
      </c>
    </row>
    <row r="321" spans="1:20" x14ac:dyDescent="0.25">
      <c r="A321" s="38" t="str">
        <f>+VLOOKUP(O321,'Selectable Table'!$D$2:$E$1048576,2,0)</f>
        <v>MERCK</v>
      </c>
      <c r="B321" s="48">
        <v>30813</v>
      </c>
      <c r="C321" t="s">
        <v>929</v>
      </c>
      <c r="D321" t="s">
        <v>207</v>
      </c>
      <c r="E321">
        <v>2025</v>
      </c>
      <c r="F321">
        <v>6</v>
      </c>
      <c r="G321" s="44" t="e">
        <f>+VLOOKUP(H321,Chi!#REF!,3,0)</f>
        <v>#REF!</v>
      </c>
      <c r="H321" t="s">
        <v>167</v>
      </c>
      <c r="I321" s="41">
        <v>151.91550000000001</v>
      </c>
      <c r="J321" t="s">
        <v>94</v>
      </c>
      <c r="K321" s="45">
        <f t="shared" si="8"/>
        <v>151.91550000000001</v>
      </c>
      <c r="L321" t="s">
        <v>108</v>
      </c>
      <c r="M321" t="s">
        <v>930</v>
      </c>
      <c r="O321" t="s">
        <v>133</v>
      </c>
      <c r="P321" s="45">
        <f t="shared" si="9"/>
        <v>151.91550000000001</v>
      </c>
      <c r="Q321" s="43">
        <v>45831</v>
      </c>
      <c r="S321">
        <v>40700</v>
      </c>
      <c r="T321" t="s">
        <v>911</v>
      </c>
    </row>
    <row r="322" spans="1:20" x14ac:dyDescent="0.25">
      <c r="A322" s="38" t="str">
        <f>+VLOOKUP(O322,'Selectable Table'!$D$2:$E$1048576,2,0)</f>
        <v>MERCK</v>
      </c>
      <c r="B322" s="48">
        <v>30813</v>
      </c>
      <c r="C322" t="s">
        <v>929</v>
      </c>
      <c r="D322" t="s">
        <v>207</v>
      </c>
      <c r="E322">
        <v>2025</v>
      </c>
      <c r="F322">
        <v>6</v>
      </c>
      <c r="G322" s="44" t="e">
        <f>+VLOOKUP(H322,Chi!#REF!,3,0)</f>
        <v>#REF!</v>
      </c>
      <c r="H322" t="s">
        <v>168</v>
      </c>
      <c r="I322" s="41">
        <v>151.91550000000001</v>
      </c>
      <c r="J322" t="s">
        <v>94</v>
      </c>
      <c r="K322" s="45">
        <f t="shared" si="8"/>
        <v>151.91550000000001</v>
      </c>
      <c r="L322" t="s">
        <v>108</v>
      </c>
      <c r="M322" t="s">
        <v>930</v>
      </c>
      <c r="O322" t="s">
        <v>133</v>
      </c>
      <c r="P322" s="45">
        <f t="shared" si="9"/>
        <v>151.91550000000001</v>
      </c>
      <c r="Q322" s="43">
        <v>45831</v>
      </c>
      <c r="S322">
        <v>40700</v>
      </c>
      <c r="T322" t="s">
        <v>911</v>
      </c>
    </row>
    <row r="323" spans="1:20" x14ac:dyDescent="0.25">
      <c r="A323" s="38" t="str">
        <f>+VLOOKUP(O323,'Selectable Table'!$D$2:$E$1048576,2,0)</f>
        <v>MERCK</v>
      </c>
      <c r="B323" s="48">
        <v>30813</v>
      </c>
      <c r="C323" t="s">
        <v>929</v>
      </c>
      <c r="D323" t="s">
        <v>207</v>
      </c>
      <c r="E323">
        <v>2025</v>
      </c>
      <c r="F323">
        <v>6</v>
      </c>
      <c r="G323" s="44" t="e">
        <f>+VLOOKUP(H323,Chi!#REF!,3,0)</f>
        <v>#REF!</v>
      </c>
      <c r="H323" t="s">
        <v>194</v>
      </c>
      <c r="I323" s="41">
        <v>53.941800000000001</v>
      </c>
      <c r="J323" t="s">
        <v>94</v>
      </c>
      <c r="K323" s="45">
        <f t="shared" ref="K323:K327" si="10">+VLOOKUP(J323,$W$2:$X$3,2,0)*I323</f>
        <v>53.941800000000001</v>
      </c>
      <c r="L323" t="s">
        <v>108</v>
      </c>
      <c r="M323" t="s">
        <v>930</v>
      </c>
      <c r="O323" t="s">
        <v>133</v>
      </c>
      <c r="P323" s="45">
        <f t="shared" ref="P323:P360" si="11">K323</f>
        <v>53.941800000000001</v>
      </c>
      <c r="Q323" s="43">
        <v>45831</v>
      </c>
      <c r="S323">
        <v>40700</v>
      </c>
      <c r="T323" t="s">
        <v>911</v>
      </c>
    </row>
    <row r="324" spans="1:20" x14ac:dyDescent="0.25">
      <c r="A324" s="38" t="str">
        <f>+VLOOKUP(O324,'Selectable Table'!$D$2:$E$1048576,2,0)</f>
        <v>MERCK</v>
      </c>
      <c r="B324" s="48">
        <v>30813</v>
      </c>
      <c r="C324" t="s">
        <v>929</v>
      </c>
      <c r="D324" t="s">
        <v>207</v>
      </c>
      <c r="E324">
        <v>2025</v>
      </c>
      <c r="F324">
        <v>6</v>
      </c>
      <c r="G324" s="44" t="e">
        <f>+VLOOKUP(H324,Chi!#REF!,3,0)</f>
        <v>#REF!</v>
      </c>
      <c r="H324" t="s">
        <v>847</v>
      </c>
      <c r="I324" s="41">
        <v>70.143699999999995</v>
      </c>
      <c r="J324" t="s">
        <v>94</v>
      </c>
      <c r="K324" s="45">
        <f t="shared" si="10"/>
        <v>70.143699999999995</v>
      </c>
      <c r="L324" t="s">
        <v>108</v>
      </c>
      <c r="M324" t="s">
        <v>930</v>
      </c>
      <c r="O324" t="s">
        <v>133</v>
      </c>
      <c r="P324" s="45">
        <f t="shared" si="11"/>
        <v>70.143699999999995</v>
      </c>
      <c r="Q324" s="43">
        <v>45831</v>
      </c>
      <c r="S324">
        <v>40700</v>
      </c>
      <c r="T324" t="s">
        <v>911</v>
      </c>
    </row>
    <row r="325" spans="1:20" x14ac:dyDescent="0.25">
      <c r="A325" s="38" t="str">
        <f>+VLOOKUP(O325,'Selectable Table'!$D$2:$E$1048576,2,0)</f>
        <v>MERCK</v>
      </c>
      <c r="B325" s="48">
        <v>30813</v>
      </c>
      <c r="C325" t="s">
        <v>929</v>
      </c>
      <c r="D325" t="s">
        <v>207</v>
      </c>
      <c r="E325">
        <v>2025</v>
      </c>
      <c r="F325">
        <v>6</v>
      </c>
      <c r="G325" s="44" t="e">
        <f>+VLOOKUP(H325,Chi!#REF!,3,0)</f>
        <v>#REF!</v>
      </c>
      <c r="H325" t="s">
        <v>121</v>
      </c>
      <c r="I325" s="41">
        <v>420.6807</v>
      </c>
      <c r="J325" t="s">
        <v>94</v>
      </c>
      <c r="K325" s="45">
        <f t="shared" si="10"/>
        <v>420.6807</v>
      </c>
      <c r="L325" t="s">
        <v>108</v>
      </c>
      <c r="M325" t="s">
        <v>930</v>
      </c>
      <c r="O325" t="s">
        <v>133</v>
      </c>
      <c r="P325" s="45">
        <f t="shared" si="11"/>
        <v>420.6807</v>
      </c>
      <c r="Q325" s="43">
        <v>45831</v>
      </c>
      <c r="S325">
        <v>40700</v>
      </c>
      <c r="T325" t="s">
        <v>911</v>
      </c>
    </row>
    <row r="326" spans="1:20" x14ac:dyDescent="0.25">
      <c r="A326" s="38" t="str">
        <f>+VLOOKUP(O326,'Selectable Table'!$D$2:$E$1048576,2,0)</f>
        <v>MERCK</v>
      </c>
      <c r="B326" s="48">
        <v>30813</v>
      </c>
      <c r="C326" t="s">
        <v>929</v>
      </c>
      <c r="D326" t="s">
        <v>207</v>
      </c>
      <c r="E326">
        <v>2025</v>
      </c>
      <c r="F326">
        <v>6</v>
      </c>
      <c r="G326" s="44" t="e">
        <f>+VLOOKUP(H326,Chi!#REF!,3,0)</f>
        <v>#REF!</v>
      </c>
      <c r="H326" t="s">
        <v>139</v>
      </c>
      <c r="I326" s="41">
        <v>115.7123</v>
      </c>
      <c r="J326" t="s">
        <v>94</v>
      </c>
      <c r="K326" s="45">
        <f t="shared" si="10"/>
        <v>115.7123</v>
      </c>
      <c r="L326" t="s">
        <v>108</v>
      </c>
      <c r="M326" t="s">
        <v>930</v>
      </c>
      <c r="O326" t="s">
        <v>133</v>
      </c>
      <c r="P326" s="45">
        <f t="shared" si="11"/>
        <v>115.7123</v>
      </c>
      <c r="Q326" s="43">
        <v>45831</v>
      </c>
      <c r="S326">
        <v>40700</v>
      </c>
      <c r="T326" t="s">
        <v>911</v>
      </c>
    </row>
    <row r="327" spans="1:20" x14ac:dyDescent="0.25">
      <c r="A327" s="38" t="str">
        <f>+VLOOKUP(O327,'Selectable Table'!$D$2:$E$1048576,2,0)</f>
        <v>MERCK</v>
      </c>
      <c r="B327" s="48">
        <v>30813</v>
      </c>
      <c r="C327" t="s">
        <v>929</v>
      </c>
      <c r="D327" t="s">
        <v>207</v>
      </c>
      <c r="E327">
        <v>2025</v>
      </c>
      <c r="F327">
        <v>6</v>
      </c>
      <c r="G327" s="44" t="e">
        <f>+VLOOKUP(H327,Chi!#REF!,3,0)</f>
        <v>#REF!</v>
      </c>
      <c r="H327" t="s">
        <v>158</v>
      </c>
      <c r="I327" s="41">
        <v>210.32219999999998</v>
      </c>
      <c r="J327" t="s">
        <v>94</v>
      </c>
      <c r="K327" s="45">
        <f t="shared" si="10"/>
        <v>210.32219999999998</v>
      </c>
      <c r="L327" t="s">
        <v>108</v>
      </c>
      <c r="M327" t="s">
        <v>930</v>
      </c>
      <c r="O327" t="s">
        <v>133</v>
      </c>
      <c r="P327" s="45">
        <f t="shared" si="11"/>
        <v>210.32219999999998</v>
      </c>
      <c r="Q327" s="43">
        <v>45831</v>
      </c>
      <c r="S327">
        <v>40700</v>
      </c>
      <c r="T327" t="s">
        <v>911</v>
      </c>
    </row>
    <row r="328" spans="1:20" x14ac:dyDescent="0.25">
      <c r="A328" s="38" t="str">
        <f>+VLOOKUP(O328,'Selectable Table'!$D$2:$E$1048576,2,0)</f>
        <v>MERCK</v>
      </c>
      <c r="B328" s="48">
        <v>30814</v>
      </c>
      <c r="C328" t="s">
        <v>929</v>
      </c>
      <c r="D328" t="s">
        <v>965</v>
      </c>
      <c r="E328">
        <v>2025</v>
      </c>
      <c r="F328">
        <v>6</v>
      </c>
      <c r="G328" s="44" t="e">
        <f>+VLOOKUP(H328,Chi!#REF!,3,0)</f>
        <v>#REF!</v>
      </c>
      <c r="H328" t="s">
        <v>125</v>
      </c>
      <c r="I328" s="41">
        <v>157.57829999999998</v>
      </c>
      <c r="J328" t="s">
        <v>94</v>
      </c>
      <c r="K328" s="45">
        <f>+VLOOKUP(J328,$W$2:$X$3,2,0)*I328</f>
        <v>157.57829999999998</v>
      </c>
      <c r="L328" t="s">
        <v>108</v>
      </c>
      <c r="M328" t="s">
        <v>930</v>
      </c>
      <c r="O328" t="s">
        <v>133</v>
      </c>
      <c r="P328" s="45">
        <f t="shared" si="11"/>
        <v>157.57829999999998</v>
      </c>
      <c r="Q328" s="43">
        <v>45831</v>
      </c>
      <c r="S328">
        <v>40700</v>
      </c>
      <c r="T328" t="s">
        <v>911</v>
      </c>
    </row>
    <row r="329" spans="1:20" x14ac:dyDescent="0.25">
      <c r="A329" s="38" t="str">
        <f>+VLOOKUP(O329,'Selectable Table'!$D$2:$E$1048576,2,0)</f>
        <v>MERCK</v>
      </c>
      <c r="B329" s="48">
        <v>30815</v>
      </c>
      <c r="C329" t="s">
        <v>963</v>
      </c>
      <c r="D329" t="s">
        <v>210</v>
      </c>
      <c r="E329">
        <v>2025</v>
      </c>
      <c r="F329">
        <v>6</v>
      </c>
      <c r="G329" s="44" t="e">
        <f>+VLOOKUP(H329,Chi!#REF!,3,0)</f>
        <v>#REF!</v>
      </c>
      <c r="H329" t="s">
        <v>186</v>
      </c>
      <c r="I329" s="41">
        <v>157.57829999999998</v>
      </c>
      <c r="J329" t="s">
        <v>94</v>
      </c>
      <c r="K329" s="45">
        <f t="shared" ref="K329:K353" si="12">+VLOOKUP(J329,$W$2:$X$3,2,0)*I329</f>
        <v>157.57829999999998</v>
      </c>
      <c r="L329" t="s">
        <v>108</v>
      </c>
      <c r="M329" t="s">
        <v>963</v>
      </c>
      <c r="O329" t="s">
        <v>133</v>
      </c>
      <c r="P329" s="45">
        <f t="shared" si="11"/>
        <v>157.57829999999998</v>
      </c>
      <c r="Q329" s="43">
        <v>45831</v>
      </c>
      <c r="S329">
        <v>40700</v>
      </c>
      <c r="T329" t="s">
        <v>911</v>
      </c>
    </row>
    <row r="330" spans="1:20" x14ac:dyDescent="0.25">
      <c r="A330" s="38" t="str">
        <f>+VLOOKUP(O330,'Selectable Table'!$D$2:$E$1048576,2,0)</f>
        <v>MERCK</v>
      </c>
      <c r="B330" s="48">
        <v>30816</v>
      </c>
      <c r="C330" t="s">
        <v>929</v>
      </c>
      <c r="D330" t="s">
        <v>211</v>
      </c>
      <c r="E330">
        <v>2025</v>
      </c>
      <c r="F330">
        <v>6</v>
      </c>
      <c r="G330" s="44" t="e">
        <f>+VLOOKUP(H330,Chi!#REF!,3,0)</f>
        <v>#REF!</v>
      </c>
      <c r="H330" t="s">
        <v>186</v>
      </c>
      <c r="I330" s="41">
        <v>4709.4168</v>
      </c>
      <c r="J330" t="s">
        <v>94</v>
      </c>
      <c r="K330" s="45">
        <f t="shared" si="12"/>
        <v>4709.4168</v>
      </c>
      <c r="L330" t="s">
        <v>108</v>
      </c>
      <c r="M330" t="s">
        <v>930</v>
      </c>
      <c r="O330" t="s">
        <v>133</v>
      </c>
      <c r="P330" s="45">
        <f t="shared" si="11"/>
        <v>4709.4168</v>
      </c>
      <c r="Q330" s="43">
        <v>45831</v>
      </c>
      <c r="S330">
        <v>40700</v>
      </c>
      <c r="T330" t="s">
        <v>911</v>
      </c>
    </row>
    <row r="331" spans="1:20" x14ac:dyDescent="0.25">
      <c r="A331" s="38" t="str">
        <f>+VLOOKUP(O331,'Selectable Table'!$D$2:$E$1048576,2,0)</f>
        <v>MERCK</v>
      </c>
      <c r="B331" s="48">
        <v>30816</v>
      </c>
      <c r="C331" t="s">
        <v>929</v>
      </c>
      <c r="D331" t="s">
        <v>211</v>
      </c>
      <c r="E331">
        <v>2025</v>
      </c>
      <c r="F331">
        <v>6</v>
      </c>
      <c r="G331" s="44" t="s">
        <v>93</v>
      </c>
      <c r="H331" t="s">
        <v>167</v>
      </c>
      <c r="I331" s="41">
        <v>455.74649999999997</v>
      </c>
      <c r="J331" t="s">
        <v>94</v>
      </c>
      <c r="K331" s="45">
        <f t="shared" si="12"/>
        <v>455.74649999999997</v>
      </c>
      <c r="L331" t="s">
        <v>108</v>
      </c>
      <c r="M331" t="s">
        <v>930</v>
      </c>
      <c r="O331" t="s">
        <v>133</v>
      </c>
      <c r="P331" s="45">
        <f t="shared" si="11"/>
        <v>455.74649999999997</v>
      </c>
      <c r="Q331" s="43">
        <v>45831</v>
      </c>
      <c r="S331">
        <v>40700</v>
      </c>
      <c r="T331" t="s">
        <v>911</v>
      </c>
    </row>
    <row r="332" spans="1:20" x14ac:dyDescent="0.25">
      <c r="A332" s="38" t="str">
        <f>+VLOOKUP(O332,'Selectable Table'!$D$2:$E$1048576,2,0)</f>
        <v>MERCK</v>
      </c>
      <c r="B332" s="48">
        <v>30816</v>
      </c>
      <c r="C332" t="s">
        <v>929</v>
      </c>
      <c r="D332" t="s">
        <v>211</v>
      </c>
      <c r="E332">
        <v>2025</v>
      </c>
      <c r="F332">
        <v>6</v>
      </c>
      <c r="G332" s="44" t="e">
        <f>+VLOOKUP(H332,Chi!#REF!,3,0)</f>
        <v>#REF!</v>
      </c>
      <c r="H332" t="s">
        <v>168</v>
      </c>
      <c r="I332" s="41">
        <v>911.49299999999994</v>
      </c>
      <c r="J332" t="s">
        <v>94</v>
      </c>
      <c r="K332" s="45">
        <f t="shared" si="12"/>
        <v>911.49299999999994</v>
      </c>
      <c r="L332" t="s">
        <v>108</v>
      </c>
      <c r="M332" t="s">
        <v>930</v>
      </c>
      <c r="O332" t="s">
        <v>133</v>
      </c>
      <c r="P332" s="45">
        <f t="shared" si="11"/>
        <v>911.49299999999994</v>
      </c>
      <c r="Q332" s="43">
        <v>45831</v>
      </c>
      <c r="S332">
        <v>40700</v>
      </c>
      <c r="T332" t="s">
        <v>911</v>
      </c>
    </row>
    <row r="333" spans="1:20" x14ac:dyDescent="0.25">
      <c r="A333" s="38" t="str">
        <f>+VLOOKUP(O333,'Selectable Table'!$D$2:$E$1048576,2,0)</f>
        <v>MERCK</v>
      </c>
      <c r="B333" s="48">
        <v>30816</v>
      </c>
      <c r="C333" t="s">
        <v>929</v>
      </c>
      <c r="D333" t="s">
        <v>211</v>
      </c>
      <c r="E333">
        <v>2025</v>
      </c>
      <c r="F333">
        <v>6</v>
      </c>
      <c r="G333" s="44" t="e">
        <f>+VLOOKUP(H333,Chi!#REF!,3,0)</f>
        <v>#REF!</v>
      </c>
      <c r="H333" t="s">
        <v>169</v>
      </c>
      <c r="I333" s="41">
        <v>1093.7190000000001</v>
      </c>
      <c r="J333" t="s">
        <v>94</v>
      </c>
      <c r="K333" s="45">
        <f t="shared" si="12"/>
        <v>1093.7190000000001</v>
      </c>
      <c r="L333" t="s">
        <v>108</v>
      </c>
      <c r="M333" t="s">
        <v>930</v>
      </c>
      <c r="O333" t="s">
        <v>133</v>
      </c>
      <c r="P333" s="45">
        <f t="shared" si="11"/>
        <v>1093.7190000000001</v>
      </c>
      <c r="Q333" s="43">
        <v>45831</v>
      </c>
      <c r="S333">
        <v>40700</v>
      </c>
      <c r="T333" t="s">
        <v>911</v>
      </c>
    </row>
    <row r="334" spans="1:20" x14ac:dyDescent="0.25">
      <c r="A334" s="38" t="str">
        <f>+VLOOKUP(O334,'Selectable Table'!$D$2:$E$1048576,2,0)</f>
        <v>MERCK</v>
      </c>
      <c r="B334" s="48">
        <v>30816</v>
      </c>
      <c r="C334" t="s">
        <v>929</v>
      </c>
      <c r="D334" t="s">
        <v>211</v>
      </c>
      <c r="E334">
        <v>2025</v>
      </c>
      <c r="F334">
        <v>6</v>
      </c>
      <c r="G334" s="44" t="e">
        <f>+VLOOKUP(H334,Chi!#REF!,3,0)</f>
        <v>#REF!</v>
      </c>
      <c r="H334" t="s">
        <v>142</v>
      </c>
      <c r="I334" s="41">
        <v>455.74649999999997</v>
      </c>
      <c r="J334" t="s">
        <v>94</v>
      </c>
      <c r="K334" s="45">
        <f t="shared" si="12"/>
        <v>455.74649999999997</v>
      </c>
      <c r="L334" t="s">
        <v>108</v>
      </c>
      <c r="M334" t="s">
        <v>930</v>
      </c>
      <c r="O334" t="s">
        <v>133</v>
      </c>
      <c r="P334" s="45">
        <f t="shared" si="11"/>
        <v>455.74649999999997</v>
      </c>
      <c r="Q334" s="43">
        <v>45831</v>
      </c>
      <c r="S334">
        <v>40700</v>
      </c>
      <c r="T334" t="s">
        <v>911</v>
      </c>
    </row>
    <row r="335" spans="1:20" x14ac:dyDescent="0.25">
      <c r="A335" s="38" t="str">
        <f>+VLOOKUP(O335,'Selectable Table'!$D$2:$E$1048576,2,0)</f>
        <v>MERCK</v>
      </c>
      <c r="B335" s="48">
        <v>30816</v>
      </c>
      <c r="C335" t="s">
        <v>929</v>
      </c>
      <c r="D335" t="s">
        <v>211</v>
      </c>
      <c r="E335">
        <v>2025</v>
      </c>
      <c r="F335">
        <v>6</v>
      </c>
      <c r="G335" s="44" t="e">
        <f>+VLOOKUP(H335,Chi!#REF!,3,0)</f>
        <v>#REF!</v>
      </c>
      <c r="H335" t="s">
        <v>847</v>
      </c>
      <c r="I335" s="41">
        <v>841.72439999999995</v>
      </c>
      <c r="J335" t="s">
        <v>94</v>
      </c>
      <c r="K335" s="45">
        <f t="shared" si="12"/>
        <v>841.72439999999995</v>
      </c>
      <c r="L335" t="s">
        <v>108</v>
      </c>
      <c r="M335" t="s">
        <v>930</v>
      </c>
      <c r="O335" t="s">
        <v>133</v>
      </c>
      <c r="P335" s="45">
        <f t="shared" si="11"/>
        <v>841.72439999999995</v>
      </c>
      <c r="Q335" s="43">
        <v>45831</v>
      </c>
      <c r="S335">
        <v>40700</v>
      </c>
      <c r="T335" t="s">
        <v>911</v>
      </c>
    </row>
    <row r="336" spans="1:20" x14ac:dyDescent="0.25">
      <c r="A336" s="38" t="str">
        <f>+VLOOKUP(O336,'Selectable Table'!$D$2:$E$1048576,2,0)</f>
        <v>MERCK</v>
      </c>
      <c r="B336" s="48">
        <v>30816</v>
      </c>
      <c r="C336" t="s">
        <v>929</v>
      </c>
      <c r="D336" t="s">
        <v>211</v>
      </c>
      <c r="E336">
        <v>2025</v>
      </c>
      <c r="F336">
        <v>6</v>
      </c>
      <c r="G336" s="44" t="e">
        <f>+VLOOKUP(H336,Chi!#REF!,3,0)</f>
        <v>#REF!</v>
      </c>
      <c r="H336" t="s">
        <v>121</v>
      </c>
      <c r="I336" s="41">
        <v>462.8492</v>
      </c>
      <c r="J336" t="s">
        <v>94</v>
      </c>
      <c r="K336" s="45">
        <f t="shared" si="12"/>
        <v>462.8492</v>
      </c>
      <c r="L336" t="s">
        <v>108</v>
      </c>
      <c r="M336" t="s">
        <v>930</v>
      </c>
      <c r="O336" t="s">
        <v>133</v>
      </c>
      <c r="P336" s="45">
        <f t="shared" si="11"/>
        <v>462.8492</v>
      </c>
      <c r="Q336" s="43">
        <v>45831</v>
      </c>
      <c r="S336">
        <v>40700</v>
      </c>
      <c r="T336" t="s">
        <v>911</v>
      </c>
    </row>
    <row r="337" spans="1:20" x14ac:dyDescent="0.25">
      <c r="A337" s="38" t="str">
        <f>+VLOOKUP(O337,'Selectable Table'!$D$2:$E$1048576,2,0)</f>
        <v>MERCK</v>
      </c>
      <c r="B337" s="48">
        <v>30816</v>
      </c>
      <c r="C337" t="s">
        <v>929</v>
      </c>
      <c r="D337" t="s">
        <v>211</v>
      </c>
      <c r="E337">
        <v>2025</v>
      </c>
      <c r="F337">
        <v>6</v>
      </c>
      <c r="G337" s="44" t="e">
        <f>+VLOOKUP(H337,Chi!#REF!,3,0)</f>
        <v>#REF!</v>
      </c>
      <c r="H337" t="s">
        <v>139</v>
      </c>
      <c r="I337" s="41">
        <v>115.7123</v>
      </c>
      <c r="J337" t="s">
        <v>94</v>
      </c>
      <c r="K337" s="45">
        <f t="shared" si="12"/>
        <v>115.7123</v>
      </c>
      <c r="L337" t="s">
        <v>108</v>
      </c>
      <c r="M337" t="s">
        <v>930</v>
      </c>
      <c r="O337" t="s">
        <v>133</v>
      </c>
      <c r="P337" s="45">
        <f t="shared" si="11"/>
        <v>115.7123</v>
      </c>
      <c r="Q337" s="43">
        <v>45831</v>
      </c>
      <c r="S337">
        <v>40700</v>
      </c>
      <c r="T337" t="s">
        <v>911</v>
      </c>
    </row>
    <row r="338" spans="1:20" x14ac:dyDescent="0.25">
      <c r="A338" s="38" t="str">
        <f>+VLOOKUP(O338,'Selectable Table'!$D$2:$E$1048576,2,0)</f>
        <v>MERCK</v>
      </c>
      <c r="B338" s="48">
        <v>30816</v>
      </c>
      <c r="C338" t="s">
        <v>929</v>
      </c>
      <c r="D338" t="s">
        <v>211</v>
      </c>
      <c r="E338">
        <v>2025</v>
      </c>
      <c r="F338">
        <v>6</v>
      </c>
      <c r="G338" s="33" t="s">
        <v>93</v>
      </c>
      <c r="H338" t="s">
        <v>158</v>
      </c>
      <c r="I338" s="41">
        <v>630.96660000000008</v>
      </c>
      <c r="J338" t="s">
        <v>94</v>
      </c>
      <c r="K338" s="45">
        <f t="shared" si="12"/>
        <v>630.96660000000008</v>
      </c>
      <c r="L338" t="s">
        <v>108</v>
      </c>
      <c r="M338" t="s">
        <v>930</v>
      </c>
      <c r="O338" t="s">
        <v>133</v>
      </c>
      <c r="P338" s="45">
        <f t="shared" si="11"/>
        <v>630.96660000000008</v>
      </c>
      <c r="Q338" s="43">
        <v>45831</v>
      </c>
      <c r="S338">
        <v>40700</v>
      </c>
      <c r="T338" t="s">
        <v>911</v>
      </c>
    </row>
    <row r="339" spans="1:20" x14ac:dyDescent="0.25">
      <c r="A339" s="38" t="str">
        <f>+VLOOKUP(O339,'Selectable Table'!$D$2:$E$1048576,2,0)</f>
        <v>MERCK</v>
      </c>
      <c r="B339" s="48">
        <v>30817</v>
      </c>
      <c r="C339" t="s">
        <v>929</v>
      </c>
      <c r="D339" t="s">
        <v>212</v>
      </c>
      <c r="E339">
        <v>2025</v>
      </c>
      <c r="F339">
        <v>6</v>
      </c>
      <c r="G339" s="44" t="e">
        <f>+VLOOKUP(H339,Chi!#REF!,3,0)</f>
        <v>#REF!</v>
      </c>
      <c r="H339" t="s">
        <v>167</v>
      </c>
      <c r="I339" s="41">
        <v>303.83100000000002</v>
      </c>
      <c r="J339" t="s">
        <v>94</v>
      </c>
      <c r="K339" s="45">
        <f t="shared" si="12"/>
        <v>303.83100000000002</v>
      </c>
      <c r="L339" t="s">
        <v>108</v>
      </c>
      <c r="M339" t="s">
        <v>930</v>
      </c>
      <c r="O339" t="s">
        <v>133</v>
      </c>
      <c r="P339" s="45">
        <f t="shared" si="11"/>
        <v>303.83100000000002</v>
      </c>
      <c r="Q339" s="43">
        <v>45831</v>
      </c>
      <c r="S339">
        <v>40700</v>
      </c>
      <c r="T339" t="s">
        <v>911</v>
      </c>
    </row>
    <row r="340" spans="1:20" x14ac:dyDescent="0.25">
      <c r="A340" s="38" t="str">
        <f>+VLOOKUP(O340,'Selectable Table'!$D$2:$E$1048576,2,0)</f>
        <v>MERCK</v>
      </c>
      <c r="B340" s="48">
        <v>30817</v>
      </c>
      <c r="C340" t="s">
        <v>929</v>
      </c>
      <c r="D340" t="s">
        <v>212</v>
      </c>
      <c r="E340">
        <v>2025</v>
      </c>
      <c r="F340">
        <v>6</v>
      </c>
      <c r="G340" s="44" t="e">
        <f>+VLOOKUP(H340,Chi!#REF!,3,0)</f>
        <v>#REF!</v>
      </c>
      <c r="H340" t="s">
        <v>142</v>
      </c>
      <c r="I340" s="41">
        <v>607.66200000000003</v>
      </c>
      <c r="J340" t="s">
        <v>94</v>
      </c>
      <c r="K340" s="45">
        <f t="shared" si="12"/>
        <v>607.66200000000003</v>
      </c>
      <c r="L340" t="s">
        <v>108</v>
      </c>
      <c r="M340" t="s">
        <v>930</v>
      </c>
      <c r="O340" t="s">
        <v>133</v>
      </c>
      <c r="P340" s="45">
        <f t="shared" si="11"/>
        <v>607.66200000000003</v>
      </c>
      <c r="Q340" s="43">
        <v>45831</v>
      </c>
      <c r="S340">
        <v>40700</v>
      </c>
      <c r="T340" t="s">
        <v>911</v>
      </c>
    </row>
    <row r="341" spans="1:20" x14ac:dyDescent="0.25">
      <c r="A341" s="38" t="str">
        <f>+VLOOKUP(O341,'Selectable Table'!$D$2:$E$1048576,2,0)</f>
        <v>MERCK</v>
      </c>
      <c r="B341" s="48">
        <v>30817</v>
      </c>
      <c r="C341" t="s">
        <v>929</v>
      </c>
      <c r="D341" t="s">
        <v>212</v>
      </c>
      <c r="E341">
        <v>2025</v>
      </c>
      <c r="F341">
        <v>6</v>
      </c>
      <c r="G341" s="44" t="e">
        <f>+VLOOKUP(H341,Chi!#REF!,3,0)</f>
        <v>#REF!</v>
      </c>
      <c r="H341" t="s">
        <v>240</v>
      </c>
      <c r="I341" s="41">
        <v>151.91550000000001</v>
      </c>
      <c r="J341" t="s">
        <v>94</v>
      </c>
      <c r="K341" s="45">
        <f t="shared" si="12"/>
        <v>151.91550000000001</v>
      </c>
      <c r="L341" t="s">
        <v>108</v>
      </c>
      <c r="M341" t="s">
        <v>930</v>
      </c>
      <c r="O341" t="s">
        <v>133</v>
      </c>
      <c r="P341" s="45">
        <f t="shared" si="11"/>
        <v>151.91550000000001</v>
      </c>
      <c r="Q341" s="43">
        <v>45831</v>
      </c>
      <c r="S341">
        <v>40700</v>
      </c>
      <c r="T341" t="s">
        <v>911</v>
      </c>
    </row>
    <row r="342" spans="1:20" x14ac:dyDescent="0.25">
      <c r="A342" s="38" t="str">
        <f>+VLOOKUP(O342,'Selectable Table'!$D$2:$E$1048576,2,0)</f>
        <v>MERCK</v>
      </c>
      <c r="B342" s="48">
        <v>30817</v>
      </c>
      <c r="C342" t="s">
        <v>929</v>
      </c>
      <c r="D342" t="s">
        <v>212</v>
      </c>
      <c r="E342">
        <v>2025</v>
      </c>
      <c r="F342">
        <v>6</v>
      </c>
      <c r="G342" s="44" t="e">
        <f>+VLOOKUP(H342,Chi!#REF!,3,0)</f>
        <v>#REF!</v>
      </c>
      <c r="H342" t="s">
        <v>644</v>
      </c>
      <c r="I342" s="41">
        <v>151.91550000000001</v>
      </c>
      <c r="J342" t="s">
        <v>94</v>
      </c>
      <c r="K342" s="45">
        <f t="shared" si="12"/>
        <v>151.91550000000001</v>
      </c>
      <c r="L342" t="s">
        <v>108</v>
      </c>
      <c r="M342" t="s">
        <v>930</v>
      </c>
      <c r="O342" t="s">
        <v>133</v>
      </c>
      <c r="P342" s="45">
        <f t="shared" si="11"/>
        <v>151.91550000000001</v>
      </c>
      <c r="Q342" s="43">
        <v>45831</v>
      </c>
      <c r="S342">
        <v>40700</v>
      </c>
      <c r="T342" t="s">
        <v>911</v>
      </c>
    </row>
    <row r="343" spans="1:20" x14ac:dyDescent="0.25">
      <c r="A343" s="38" t="str">
        <f>+VLOOKUP(O343,'Selectable Table'!$D$2:$E$1048576,2,0)</f>
        <v>MERCK</v>
      </c>
      <c r="B343" s="48">
        <v>30817</v>
      </c>
      <c r="C343" t="s">
        <v>929</v>
      </c>
      <c r="D343" t="s">
        <v>212</v>
      </c>
      <c r="E343">
        <v>2025</v>
      </c>
      <c r="F343">
        <v>6</v>
      </c>
      <c r="G343" s="44" t="e">
        <f>+VLOOKUP(H343,Chi!#REF!,3,0)</f>
        <v>#REF!</v>
      </c>
      <c r="H343" t="s">
        <v>121</v>
      </c>
      <c r="I343" s="41">
        <v>115.7123</v>
      </c>
      <c r="J343" t="s">
        <v>94</v>
      </c>
      <c r="K343" s="45">
        <f t="shared" si="12"/>
        <v>115.7123</v>
      </c>
      <c r="L343" t="s">
        <v>108</v>
      </c>
      <c r="M343" t="s">
        <v>930</v>
      </c>
      <c r="O343" t="s">
        <v>133</v>
      </c>
      <c r="P343" s="45">
        <f t="shared" si="11"/>
        <v>115.7123</v>
      </c>
      <c r="Q343" s="43">
        <v>45831</v>
      </c>
      <c r="S343">
        <v>40700</v>
      </c>
      <c r="T343" t="s">
        <v>911</v>
      </c>
    </row>
    <row r="344" spans="1:20" x14ac:dyDescent="0.25">
      <c r="A344" s="38" t="str">
        <f>+VLOOKUP(O344,'Selectable Table'!$D$2:$E$1048576,2,0)</f>
        <v>MERCK</v>
      </c>
      <c r="B344" s="48">
        <v>30818</v>
      </c>
      <c r="C344" t="s">
        <v>929</v>
      </c>
      <c r="D344" t="s">
        <v>215</v>
      </c>
      <c r="E344">
        <v>2025</v>
      </c>
      <c r="F344">
        <v>6</v>
      </c>
      <c r="G344" s="44" t="e">
        <f>+VLOOKUP(H344,Chi!#REF!,3,0)</f>
        <v>#REF!</v>
      </c>
      <c r="H344" t="s">
        <v>186</v>
      </c>
      <c r="I344" s="41">
        <v>121.30249999999999</v>
      </c>
      <c r="J344" t="s">
        <v>94</v>
      </c>
      <c r="K344" s="45">
        <f t="shared" si="12"/>
        <v>121.30249999999999</v>
      </c>
      <c r="L344" t="s">
        <v>108</v>
      </c>
      <c r="M344" t="s">
        <v>930</v>
      </c>
      <c r="O344" t="s">
        <v>133</v>
      </c>
      <c r="P344" s="45">
        <f t="shared" si="11"/>
        <v>121.30249999999999</v>
      </c>
      <c r="Q344" s="43">
        <v>45831</v>
      </c>
      <c r="S344">
        <v>40700</v>
      </c>
      <c r="T344" t="s">
        <v>911</v>
      </c>
    </row>
    <row r="345" spans="1:20" x14ac:dyDescent="0.25">
      <c r="A345" s="38" t="str">
        <f>+VLOOKUP(O345,'Selectable Table'!$D$2:$E$1048576,2,0)</f>
        <v>MERCK</v>
      </c>
      <c r="B345" s="48">
        <v>30818</v>
      </c>
      <c r="C345" t="s">
        <v>929</v>
      </c>
      <c r="D345" t="s">
        <v>215</v>
      </c>
      <c r="E345">
        <v>2025</v>
      </c>
      <c r="F345">
        <v>6</v>
      </c>
      <c r="G345" s="44" t="e">
        <f>+VLOOKUP(H345,Chi!#REF!,3,0)</f>
        <v>#REF!</v>
      </c>
      <c r="H345" t="s">
        <v>121</v>
      </c>
      <c r="I345" s="41">
        <v>115.7123</v>
      </c>
      <c r="J345" t="s">
        <v>94</v>
      </c>
      <c r="K345" s="45">
        <f t="shared" si="12"/>
        <v>115.7123</v>
      </c>
      <c r="L345" t="s">
        <v>108</v>
      </c>
      <c r="M345" t="s">
        <v>930</v>
      </c>
      <c r="O345" t="s">
        <v>133</v>
      </c>
      <c r="P345" s="45">
        <f t="shared" si="11"/>
        <v>115.7123</v>
      </c>
      <c r="Q345" s="43">
        <v>45831</v>
      </c>
      <c r="S345">
        <v>40700</v>
      </c>
      <c r="T345" t="s">
        <v>911</v>
      </c>
    </row>
    <row r="346" spans="1:20" x14ac:dyDescent="0.25">
      <c r="A346" s="38" t="str">
        <f>+VLOOKUP(O346,'Selectable Table'!$D$2:$E$1048576,2,0)</f>
        <v>MERCK</v>
      </c>
      <c r="B346" s="48">
        <v>30819</v>
      </c>
      <c r="C346" t="s">
        <v>929</v>
      </c>
      <c r="D346" t="s">
        <v>216</v>
      </c>
      <c r="E346">
        <v>2025</v>
      </c>
      <c r="F346">
        <v>6</v>
      </c>
      <c r="G346" s="44" t="e">
        <f>+VLOOKUP(H346,Chi!#REF!,3,0)</f>
        <v>#REF!</v>
      </c>
      <c r="H346" t="s">
        <v>167</v>
      </c>
      <c r="I346" s="41">
        <v>455.74649999999997</v>
      </c>
      <c r="J346" t="s">
        <v>94</v>
      </c>
      <c r="K346" s="45">
        <f t="shared" si="12"/>
        <v>455.74649999999997</v>
      </c>
      <c r="L346" t="s">
        <v>108</v>
      </c>
      <c r="M346" t="s">
        <v>930</v>
      </c>
      <c r="O346" t="s">
        <v>133</v>
      </c>
      <c r="P346" s="45">
        <f t="shared" si="11"/>
        <v>455.74649999999997</v>
      </c>
      <c r="Q346" s="43">
        <v>45831</v>
      </c>
      <c r="S346">
        <v>40700</v>
      </c>
      <c r="T346" t="s">
        <v>911</v>
      </c>
    </row>
    <row r="347" spans="1:20" x14ac:dyDescent="0.25">
      <c r="A347" s="38" t="str">
        <f>+VLOOKUP(O347,'Selectable Table'!$D$2:$E$1048576,2,0)</f>
        <v>MERCK</v>
      </c>
      <c r="B347" s="48">
        <v>30819</v>
      </c>
      <c r="C347" t="s">
        <v>929</v>
      </c>
      <c r="D347" t="s">
        <v>216</v>
      </c>
      <c r="E347">
        <v>2025</v>
      </c>
      <c r="F347">
        <v>6</v>
      </c>
      <c r="G347" s="33" t="s">
        <v>93</v>
      </c>
      <c r="H347" t="s">
        <v>142</v>
      </c>
      <c r="I347" s="41">
        <v>455.74649999999997</v>
      </c>
      <c r="J347" t="s">
        <v>94</v>
      </c>
      <c r="K347" s="45">
        <f t="shared" si="12"/>
        <v>455.74649999999997</v>
      </c>
      <c r="L347" t="s">
        <v>108</v>
      </c>
      <c r="M347" t="s">
        <v>930</v>
      </c>
      <c r="O347" t="s">
        <v>133</v>
      </c>
      <c r="P347" s="45">
        <f t="shared" si="11"/>
        <v>455.74649999999997</v>
      </c>
      <c r="Q347" s="43">
        <v>45831</v>
      </c>
      <c r="S347">
        <v>40700</v>
      </c>
      <c r="T347" t="s">
        <v>911</v>
      </c>
    </row>
    <row r="348" spans="1:20" x14ac:dyDescent="0.25">
      <c r="A348" s="38" t="str">
        <f>+VLOOKUP(O348,'Selectable Table'!$D$2:$E$1048576,2,0)</f>
        <v>MERCK</v>
      </c>
      <c r="B348" s="48">
        <v>30819</v>
      </c>
      <c r="C348" t="s">
        <v>929</v>
      </c>
      <c r="D348" t="s">
        <v>216</v>
      </c>
      <c r="E348">
        <v>2025</v>
      </c>
      <c r="F348">
        <v>6</v>
      </c>
      <c r="G348" s="44" t="e">
        <f>+VLOOKUP(H348,Chi!#REF!,3,0)</f>
        <v>#REF!</v>
      </c>
      <c r="H348" t="s">
        <v>240</v>
      </c>
      <c r="I348" s="41">
        <v>303.83100000000002</v>
      </c>
      <c r="J348" t="s">
        <v>94</v>
      </c>
      <c r="K348" s="45">
        <f t="shared" si="12"/>
        <v>303.83100000000002</v>
      </c>
      <c r="L348" t="s">
        <v>108</v>
      </c>
      <c r="M348" t="s">
        <v>930</v>
      </c>
      <c r="O348" t="s">
        <v>133</v>
      </c>
      <c r="P348" s="45">
        <f t="shared" si="11"/>
        <v>303.83100000000002</v>
      </c>
      <c r="Q348" s="43">
        <v>45831</v>
      </c>
      <c r="S348">
        <v>40700</v>
      </c>
      <c r="T348" t="s">
        <v>911</v>
      </c>
    </row>
    <row r="349" spans="1:20" x14ac:dyDescent="0.25">
      <c r="A349" s="38" t="str">
        <f>+VLOOKUP(O349,'Selectable Table'!$D$2:$E$1048576,2,0)</f>
        <v>MERCK</v>
      </c>
      <c r="B349" s="48">
        <v>30819</v>
      </c>
      <c r="C349" t="s">
        <v>929</v>
      </c>
      <c r="D349" t="s">
        <v>216</v>
      </c>
      <c r="E349">
        <v>2025</v>
      </c>
      <c r="F349">
        <v>6</v>
      </c>
      <c r="G349" s="44" t="e">
        <f>+VLOOKUP(H349,Chi!#REF!,3,0)</f>
        <v>#REF!</v>
      </c>
      <c r="H349" t="s">
        <v>121</v>
      </c>
      <c r="I349" s="41">
        <v>347.13689999999997</v>
      </c>
      <c r="J349" t="s">
        <v>94</v>
      </c>
      <c r="K349" s="45">
        <f t="shared" si="12"/>
        <v>347.13689999999997</v>
      </c>
      <c r="L349" t="s">
        <v>108</v>
      </c>
      <c r="M349" t="s">
        <v>930</v>
      </c>
      <c r="O349" t="s">
        <v>133</v>
      </c>
      <c r="P349" s="45">
        <f t="shared" si="11"/>
        <v>347.13689999999997</v>
      </c>
      <c r="Q349" s="43">
        <v>45831</v>
      </c>
      <c r="S349">
        <v>40700</v>
      </c>
      <c r="T349" t="s">
        <v>911</v>
      </c>
    </row>
    <row r="350" spans="1:20" x14ac:dyDescent="0.25">
      <c r="A350" s="38" t="str">
        <f>+VLOOKUP(O350,'Selectable Table'!$D$2:$E$1048576,2,0)</f>
        <v>MERCK</v>
      </c>
      <c r="B350" s="48">
        <v>30820</v>
      </c>
      <c r="C350" t="s">
        <v>929</v>
      </c>
      <c r="D350" t="s">
        <v>218</v>
      </c>
      <c r="E350">
        <v>2025</v>
      </c>
      <c r="F350">
        <v>6</v>
      </c>
      <c r="G350" s="44" t="e">
        <f>+VLOOKUP(H350,Chi!#REF!,3,0)</f>
        <v>#REF!</v>
      </c>
      <c r="H350" t="s">
        <v>167</v>
      </c>
      <c r="I350" s="41">
        <v>151.91550000000001</v>
      </c>
      <c r="J350" t="s">
        <v>94</v>
      </c>
      <c r="K350" s="45">
        <f t="shared" si="12"/>
        <v>151.91550000000001</v>
      </c>
      <c r="L350" t="s">
        <v>108</v>
      </c>
      <c r="M350" t="s">
        <v>930</v>
      </c>
      <c r="O350" t="s">
        <v>133</v>
      </c>
      <c r="P350" s="45">
        <f t="shared" si="11"/>
        <v>151.91550000000001</v>
      </c>
      <c r="Q350" s="43">
        <v>45831</v>
      </c>
      <c r="S350">
        <v>40700</v>
      </c>
      <c r="T350" t="s">
        <v>911</v>
      </c>
    </row>
    <row r="351" spans="1:20" x14ac:dyDescent="0.25">
      <c r="A351" s="38" t="str">
        <f>+VLOOKUP(O351,'Selectable Table'!$D$2:$E$1048576,2,0)</f>
        <v>MERCK</v>
      </c>
      <c r="B351" s="48">
        <v>30821</v>
      </c>
      <c r="C351" t="s">
        <v>929</v>
      </c>
      <c r="D351" t="s">
        <v>220</v>
      </c>
      <c r="E351">
        <v>2025</v>
      </c>
      <c r="F351">
        <v>6</v>
      </c>
      <c r="G351" s="44" t="e">
        <f>+VLOOKUP(H351,Chi!#REF!,3,0)</f>
        <v>#REF!</v>
      </c>
      <c r="H351" t="s">
        <v>240</v>
      </c>
      <c r="I351" s="41">
        <v>455.74649999999997</v>
      </c>
      <c r="J351" t="s">
        <v>94</v>
      </c>
      <c r="K351" s="45">
        <f t="shared" si="12"/>
        <v>455.74649999999997</v>
      </c>
      <c r="L351" t="s">
        <v>108</v>
      </c>
      <c r="M351" t="s">
        <v>930</v>
      </c>
      <c r="O351" t="s">
        <v>133</v>
      </c>
      <c r="P351" s="45">
        <f t="shared" si="11"/>
        <v>455.74649999999997</v>
      </c>
      <c r="Q351" s="43">
        <v>45831</v>
      </c>
      <c r="S351">
        <v>40700</v>
      </c>
      <c r="T351" t="s">
        <v>911</v>
      </c>
    </row>
    <row r="352" spans="1:20" x14ac:dyDescent="0.25">
      <c r="A352" s="38" t="str">
        <f>+VLOOKUP(O352,'Selectable Table'!$D$2:$E$1048576,2,0)</f>
        <v>MERCK</v>
      </c>
      <c r="B352" s="48">
        <v>30821</v>
      </c>
      <c r="C352" t="s">
        <v>929</v>
      </c>
      <c r="D352" t="s">
        <v>220</v>
      </c>
      <c r="E352">
        <v>2025</v>
      </c>
      <c r="F352">
        <v>6</v>
      </c>
      <c r="G352" s="44" t="e">
        <f>+VLOOKUP(H352,Chi!#REF!,3,0)</f>
        <v>#REF!</v>
      </c>
      <c r="H352" t="s">
        <v>241</v>
      </c>
      <c r="I352" s="41">
        <v>151.91550000000001</v>
      </c>
      <c r="J352" t="s">
        <v>94</v>
      </c>
      <c r="K352" s="45">
        <f t="shared" si="12"/>
        <v>151.91550000000001</v>
      </c>
      <c r="L352" t="s">
        <v>108</v>
      </c>
      <c r="M352" t="s">
        <v>930</v>
      </c>
      <c r="O352" t="s">
        <v>133</v>
      </c>
      <c r="P352" s="45">
        <f t="shared" si="11"/>
        <v>151.91550000000001</v>
      </c>
      <c r="Q352" s="43">
        <v>45831</v>
      </c>
      <c r="S352">
        <v>40700</v>
      </c>
      <c r="T352" t="s">
        <v>911</v>
      </c>
    </row>
    <row r="353" spans="1:20" x14ac:dyDescent="0.25">
      <c r="A353" s="38" t="str">
        <f>+VLOOKUP(O353,'Selectable Table'!$D$2:$E$1048576,2,0)</f>
        <v>MERCK</v>
      </c>
      <c r="B353" s="48">
        <v>30821</v>
      </c>
      <c r="C353" t="s">
        <v>929</v>
      </c>
      <c r="D353" t="s">
        <v>220</v>
      </c>
      <c r="E353">
        <v>2025</v>
      </c>
      <c r="F353">
        <v>6</v>
      </c>
      <c r="G353" s="44" t="e">
        <f>+VLOOKUP(H353,Chi!#REF!,3,0)</f>
        <v>#REF!</v>
      </c>
      <c r="H353" t="s">
        <v>121</v>
      </c>
      <c r="I353" s="41">
        <v>280.4538</v>
      </c>
      <c r="J353" t="s">
        <v>94</v>
      </c>
      <c r="K353" s="45">
        <f t="shared" si="12"/>
        <v>280.4538</v>
      </c>
      <c r="L353" t="s">
        <v>108</v>
      </c>
      <c r="M353" t="s">
        <v>930</v>
      </c>
      <c r="O353" t="s">
        <v>133</v>
      </c>
      <c r="P353" s="45">
        <f t="shared" si="11"/>
        <v>280.4538</v>
      </c>
      <c r="Q353" s="43">
        <v>45831</v>
      </c>
      <c r="S353">
        <v>40700</v>
      </c>
      <c r="T353" t="s">
        <v>911</v>
      </c>
    </row>
    <row r="354" spans="1:20" x14ac:dyDescent="0.25">
      <c r="A354" s="38" t="str">
        <f>+VLOOKUP(O354,'Selectable Table'!$D$2:$E$1048576,2,0)</f>
        <v>MERCK</v>
      </c>
      <c r="B354" s="48">
        <v>30821</v>
      </c>
      <c r="C354" t="s">
        <v>929</v>
      </c>
      <c r="D354" t="s">
        <v>220</v>
      </c>
      <c r="E354">
        <v>2025</v>
      </c>
      <c r="F354">
        <v>6</v>
      </c>
      <c r="G354" s="44" t="e">
        <f>+VLOOKUP(H354,Chi!#REF!,3,0)</f>
        <v>#REF!</v>
      </c>
      <c r="H354" t="s">
        <v>158</v>
      </c>
      <c r="I354" s="41">
        <v>210.32219999999998</v>
      </c>
      <c r="J354" t="s">
        <v>94</v>
      </c>
      <c r="K354" s="45">
        <f>+VLOOKUP(J354,$W$2:$X$3,2,0)*I354</f>
        <v>210.32219999999998</v>
      </c>
      <c r="L354" t="s">
        <v>108</v>
      </c>
      <c r="M354" t="s">
        <v>930</v>
      </c>
      <c r="O354" t="s">
        <v>133</v>
      </c>
      <c r="P354" s="45">
        <f t="shared" si="11"/>
        <v>210.32219999999998</v>
      </c>
      <c r="Q354" s="43">
        <v>45831</v>
      </c>
      <c r="S354">
        <v>40700</v>
      </c>
      <c r="T354" t="s">
        <v>911</v>
      </c>
    </row>
    <row r="355" spans="1:20" x14ac:dyDescent="0.25">
      <c r="A355" t="s">
        <v>92</v>
      </c>
      <c r="B355" s="16" t="s">
        <v>966</v>
      </c>
      <c r="C355" t="s">
        <v>259</v>
      </c>
      <c r="D355" t="s">
        <v>967</v>
      </c>
      <c r="E355">
        <v>2025</v>
      </c>
      <c r="F355">
        <v>6</v>
      </c>
      <c r="G355" t="s">
        <v>968</v>
      </c>
      <c r="H355" t="s">
        <v>969</v>
      </c>
      <c r="I355" s="41">
        <v>448258.92</v>
      </c>
      <c r="J355" t="s">
        <v>94</v>
      </c>
      <c r="K355" s="45">
        <f t="shared" ref="K355:K359" si="13">+VLOOKUP(J355,$W$2:$X$3,2,0)*I355</f>
        <v>448258.92</v>
      </c>
      <c r="L355" t="s">
        <v>108</v>
      </c>
      <c r="M355" t="s">
        <v>259</v>
      </c>
      <c r="O355" t="s">
        <v>92</v>
      </c>
      <c r="P355" s="45">
        <f t="shared" si="11"/>
        <v>448258.92</v>
      </c>
      <c r="Q355" s="43">
        <v>45834</v>
      </c>
      <c r="S355">
        <v>40700</v>
      </c>
      <c r="T355" t="s">
        <v>911</v>
      </c>
    </row>
    <row r="356" spans="1:20" x14ac:dyDescent="0.25">
      <c r="A356" t="s">
        <v>92</v>
      </c>
      <c r="B356" s="16" t="s">
        <v>966</v>
      </c>
      <c r="C356" t="s">
        <v>259</v>
      </c>
      <c r="D356" t="s">
        <v>967</v>
      </c>
      <c r="E356">
        <v>2025</v>
      </c>
      <c r="F356">
        <v>6</v>
      </c>
      <c r="G356" t="s">
        <v>102</v>
      </c>
      <c r="H356" t="s">
        <v>969</v>
      </c>
      <c r="I356" s="41">
        <v>459378.14</v>
      </c>
      <c r="J356" t="s">
        <v>94</v>
      </c>
      <c r="K356" s="45">
        <f t="shared" si="13"/>
        <v>459378.14</v>
      </c>
      <c r="L356" t="s">
        <v>108</v>
      </c>
      <c r="M356" t="s">
        <v>259</v>
      </c>
      <c r="O356" t="s">
        <v>92</v>
      </c>
      <c r="P356" s="45">
        <f t="shared" si="11"/>
        <v>459378.14</v>
      </c>
      <c r="Q356" s="43">
        <v>45834</v>
      </c>
      <c r="S356">
        <v>40700</v>
      </c>
      <c r="T356" t="s">
        <v>911</v>
      </c>
    </row>
    <row r="357" spans="1:20" x14ac:dyDescent="0.25">
      <c r="A357" t="s">
        <v>92</v>
      </c>
      <c r="B357" s="16" t="s">
        <v>966</v>
      </c>
      <c r="C357" t="s">
        <v>259</v>
      </c>
      <c r="D357" t="s">
        <v>967</v>
      </c>
      <c r="E357">
        <v>2025</v>
      </c>
      <c r="F357">
        <v>6</v>
      </c>
      <c r="G357" t="s">
        <v>103</v>
      </c>
      <c r="H357" t="s">
        <v>969</v>
      </c>
      <c r="I357" s="41">
        <v>859.12</v>
      </c>
      <c r="J357" t="s">
        <v>94</v>
      </c>
      <c r="K357" s="45">
        <f t="shared" si="13"/>
        <v>859.12</v>
      </c>
      <c r="L357" t="s">
        <v>108</v>
      </c>
      <c r="M357" t="s">
        <v>259</v>
      </c>
      <c r="O357" t="s">
        <v>92</v>
      </c>
      <c r="P357" s="45">
        <f t="shared" si="11"/>
        <v>859.12</v>
      </c>
      <c r="Q357" s="43">
        <v>45834</v>
      </c>
      <c r="S357">
        <v>40700</v>
      </c>
      <c r="T357" t="s">
        <v>911</v>
      </c>
    </row>
    <row r="358" spans="1:20" x14ac:dyDescent="0.25">
      <c r="A358" t="s">
        <v>92</v>
      </c>
      <c r="B358" s="16" t="s">
        <v>966</v>
      </c>
      <c r="C358" t="s">
        <v>259</v>
      </c>
      <c r="D358" t="s">
        <v>967</v>
      </c>
      <c r="E358">
        <v>2025</v>
      </c>
      <c r="F358">
        <v>6</v>
      </c>
      <c r="G358" t="s">
        <v>104</v>
      </c>
      <c r="H358" t="s">
        <v>969</v>
      </c>
      <c r="I358" s="41">
        <v>27979.34</v>
      </c>
      <c r="J358" t="s">
        <v>94</v>
      </c>
      <c r="K358" s="45">
        <f t="shared" si="13"/>
        <v>27979.34</v>
      </c>
      <c r="L358" t="s">
        <v>108</v>
      </c>
      <c r="M358" t="s">
        <v>259</v>
      </c>
      <c r="O358" t="s">
        <v>92</v>
      </c>
      <c r="P358" s="45">
        <f t="shared" si="11"/>
        <v>27979.34</v>
      </c>
      <c r="Q358" s="43">
        <v>45834</v>
      </c>
      <c r="S358">
        <v>40700</v>
      </c>
      <c r="T358" t="s">
        <v>911</v>
      </c>
    </row>
    <row r="359" spans="1:20" x14ac:dyDescent="0.25">
      <c r="A359" t="s">
        <v>92</v>
      </c>
      <c r="B359" s="16" t="s">
        <v>966</v>
      </c>
      <c r="C359" t="s">
        <v>259</v>
      </c>
      <c r="D359" t="s">
        <v>967</v>
      </c>
      <c r="E359">
        <v>2025</v>
      </c>
      <c r="F359">
        <v>6</v>
      </c>
      <c r="G359" t="s">
        <v>105</v>
      </c>
      <c r="H359" t="s">
        <v>969</v>
      </c>
      <c r="I359" s="41">
        <v>312205.8</v>
      </c>
      <c r="J359" t="s">
        <v>94</v>
      </c>
      <c r="K359" s="45">
        <f t="shared" si="13"/>
        <v>312205.8</v>
      </c>
      <c r="L359" t="s">
        <v>108</v>
      </c>
      <c r="M359" t="s">
        <v>259</v>
      </c>
      <c r="O359" t="s">
        <v>92</v>
      </c>
      <c r="P359" s="45">
        <f t="shared" si="11"/>
        <v>312205.8</v>
      </c>
      <c r="Q359" s="43">
        <v>45834</v>
      </c>
      <c r="S359">
        <v>40700</v>
      </c>
      <c r="T359" t="s">
        <v>911</v>
      </c>
    </row>
    <row r="360" spans="1:20" x14ac:dyDescent="0.25">
      <c r="A360" t="s">
        <v>92</v>
      </c>
      <c r="B360" s="16" t="s">
        <v>966</v>
      </c>
      <c r="C360" t="s">
        <v>259</v>
      </c>
      <c r="D360" t="s">
        <v>967</v>
      </c>
      <c r="E360">
        <v>2025</v>
      </c>
      <c r="F360">
        <v>6</v>
      </c>
      <c r="G360" t="s">
        <v>93</v>
      </c>
      <c r="H360" t="s">
        <v>969</v>
      </c>
      <c r="I360" s="41">
        <v>426001.71</v>
      </c>
      <c r="J360" s="41" t="s">
        <v>94</v>
      </c>
      <c r="K360" s="41">
        <f>+VLOOKUP(J360,$W$2:$X$3,2,0)*I360</f>
        <v>426001.71</v>
      </c>
      <c r="L360" t="s">
        <v>108</v>
      </c>
      <c r="M360" t="s">
        <v>259</v>
      </c>
      <c r="O360" t="s">
        <v>92</v>
      </c>
      <c r="P360" s="42">
        <f t="shared" si="11"/>
        <v>426001.71</v>
      </c>
      <c r="Q360" s="43">
        <v>45834</v>
      </c>
      <c r="S360">
        <v>40700</v>
      </c>
      <c r="T360" t="s">
        <v>911</v>
      </c>
    </row>
  </sheetData>
  <autoFilter ref="A2:X359" xr:uid="{F09AAB50-8C85-451A-822D-D2ADFC288E54}"/>
  <pageMargins left="0.7" right="0.7" top="0.75" bottom="0.75" header="0.3" footer="0.3"/>
  <pageSetup paperSize="9"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C3226-0CD0-4850-BF8D-9D445EB4C4E6}">
  <sheetPr>
    <tabColor rgb="FFFF0000"/>
  </sheetPr>
  <dimension ref="A1:AZ8260"/>
  <sheetViews>
    <sheetView topLeftCell="C1" zoomScale="80" zoomScaleNormal="80" workbookViewId="0">
      <selection activeCell="I1" sqref="I1:I1048576"/>
    </sheetView>
  </sheetViews>
  <sheetFormatPr defaultColWidth="9.42578125" defaultRowHeight="15" customHeight="1" x14ac:dyDescent="0.25"/>
  <cols>
    <col min="1" max="1" width="21" style="15" customWidth="1"/>
    <col min="2" max="2" width="54.28515625" customWidth="1"/>
    <col min="3" max="3" width="36.42578125" customWidth="1"/>
    <col min="4" max="4" width="36.5703125" bestFit="1" customWidth="1"/>
    <col min="5" max="5" width="21" bestFit="1" customWidth="1"/>
    <col min="6" max="6" width="6.7109375" bestFit="1" customWidth="1"/>
    <col min="7" max="7" width="22" style="15" customWidth="1"/>
    <col min="8" max="8" width="47.5703125" customWidth="1"/>
    <col min="9" max="9" width="13.7109375" style="18" bestFit="1" customWidth="1"/>
    <col min="10" max="10" width="17.7109375" bestFit="1" customWidth="1"/>
    <col min="11" max="11" width="14.28515625" style="19" bestFit="1" customWidth="1"/>
    <col min="12" max="12" width="11.42578125" bestFit="1" customWidth="1"/>
    <col min="13" max="13" width="15.28515625" style="15" customWidth="1"/>
    <col min="14" max="14" width="8.42578125" bestFit="1" customWidth="1"/>
    <col min="15" max="15" width="36.5703125" style="15" bestFit="1" customWidth="1"/>
    <col min="16" max="16" width="14.5703125" style="15" bestFit="1" customWidth="1"/>
    <col min="17" max="17" width="13" bestFit="1" customWidth="1"/>
    <col min="18" max="18" width="4.5703125" bestFit="1" customWidth="1"/>
    <col min="19" max="19" width="6.5703125" bestFit="1" customWidth="1"/>
    <col min="20" max="20" width="22.5703125" bestFit="1" customWidth="1"/>
    <col min="21" max="21" width="3.5703125" bestFit="1" customWidth="1"/>
    <col min="22" max="22" width="16.28515625" bestFit="1" customWidth="1"/>
    <col min="23" max="23" width="15.42578125" bestFit="1" customWidth="1"/>
    <col min="26" max="26" width="33.42578125" bestFit="1" customWidth="1"/>
    <col min="27" max="27" width="36.7109375" bestFit="1" customWidth="1"/>
    <col min="28" max="28" width="18" bestFit="1" customWidth="1"/>
    <col min="30" max="30" width="55.28515625" bestFit="1" customWidth="1"/>
    <col min="31" max="31" width="18" bestFit="1" customWidth="1"/>
    <col min="33" max="33" width="55.42578125" bestFit="1" customWidth="1"/>
    <col min="34" max="34" width="19.7109375" bestFit="1" customWidth="1"/>
    <col min="35" max="35" width="18" bestFit="1" customWidth="1"/>
    <col min="45" max="45" width="41.5703125" bestFit="1" customWidth="1"/>
    <col min="46" max="46" width="50.28515625" bestFit="1" customWidth="1"/>
    <col min="47" max="47" width="17.42578125" style="20" customWidth="1"/>
    <col min="48" max="48" width="5.5703125" style="25" customWidth="1"/>
    <col min="49" max="49" width="57.5703125" bestFit="1" customWidth="1"/>
    <col min="52" max="52" width="5.5703125" style="25" customWidth="1"/>
    <col min="53" max="53" width="20" customWidth="1"/>
  </cols>
  <sheetData>
    <row r="1" spans="1:52" x14ac:dyDescent="0.25">
      <c r="A1" s="23" t="s">
        <v>33</v>
      </c>
      <c r="B1" s="1" t="s">
        <v>35</v>
      </c>
      <c r="C1" s="1" t="s">
        <v>38</v>
      </c>
      <c r="D1" s="1" t="s">
        <v>40</v>
      </c>
      <c r="E1" s="1" t="s">
        <v>24</v>
      </c>
      <c r="F1" s="1" t="s">
        <v>25</v>
      </c>
      <c r="G1" s="23" t="s">
        <v>44</v>
      </c>
      <c r="H1" s="1" t="s">
        <v>46</v>
      </c>
      <c r="I1" s="17" t="s">
        <v>48</v>
      </c>
      <c r="J1" s="1" t="s">
        <v>50</v>
      </c>
      <c r="K1" s="24" t="s">
        <v>52</v>
      </c>
      <c r="L1" s="1" t="s">
        <v>54</v>
      </c>
      <c r="M1" s="23" t="s">
        <v>56</v>
      </c>
      <c r="N1" s="1" t="s">
        <v>58</v>
      </c>
      <c r="O1" s="23" t="s">
        <v>17</v>
      </c>
      <c r="P1" s="23" t="s">
        <v>61</v>
      </c>
      <c r="Q1" s="1" t="s">
        <v>62</v>
      </c>
      <c r="R1" s="1" t="s">
        <v>64</v>
      </c>
      <c r="S1" s="1" t="s">
        <v>20</v>
      </c>
      <c r="T1" s="1" t="s">
        <v>21</v>
      </c>
      <c r="U1" s="1" t="s">
        <v>22</v>
      </c>
      <c r="W1" s="1" t="s">
        <v>50</v>
      </c>
      <c r="X1" s="26" t="s">
        <v>970</v>
      </c>
      <c r="Z1" s="35" t="s">
        <v>971</v>
      </c>
      <c r="AT1" s="166" t="s">
        <v>972</v>
      </c>
      <c r="AU1" s="166"/>
      <c r="AV1" s="166"/>
      <c r="AW1" s="166"/>
      <c r="AX1" s="166"/>
      <c r="AY1" s="166"/>
      <c r="AZ1"/>
    </row>
    <row r="2" spans="1:52" x14ac:dyDescent="0.25">
      <c r="A2" s="53" t="str">
        <f>+VLOOKUP(O2,'Selectable Table'!D:E,2,0)</f>
        <v>ELI LILLY</v>
      </c>
      <c r="B2" s="36" t="s">
        <v>973</v>
      </c>
      <c r="C2" s="49" t="s">
        <v>974</v>
      </c>
      <c r="D2" s="49" t="s">
        <v>975</v>
      </c>
      <c r="E2">
        <v>2025</v>
      </c>
      <c r="F2">
        <v>6</v>
      </c>
      <c r="G2" s="53" t="s">
        <v>976</v>
      </c>
      <c r="H2" s="33" t="s">
        <v>260</v>
      </c>
      <c r="I2" s="18">
        <v>-22.932000000000002</v>
      </c>
      <c r="J2" s="33" t="s">
        <v>94</v>
      </c>
      <c r="K2" s="19">
        <f>+VLOOKUP(J2,$W$2:$X$7,2,0)*I2</f>
        <v>-22.932000000000002</v>
      </c>
      <c r="L2" t="s">
        <v>977</v>
      </c>
      <c r="M2" s="50" t="s">
        <v>978</v>
      </c>
      <c r="O2" s="49" t="s">
        <v>979</v>
      </c>
      <c r="P2" s="37">
        <f>K2</f>
        <v>-22.932000000000002</v>
      </c>
      <c r="Q2" s="51">
        <v>45831</v>
      </c>
      <c r="S2">
        <v>40700</v>
      </c>
      <c r="T2" t="s">
        <v>911</v>
      </c>
      <c r="W2" t="s">
        <v>94</v>
      </c>
      <c r="X2">
        <v>1</v>
      </c>
    </row>
    <row r="3" spans="1:52" x14ac:dyDescent="0.25">
      <c r="A3" s="53" t="str">
        <f>+VLOOKUP(O3,'Selectable Table'!D:E,2,0)</f>
        <v>ELI LILLY</v>
      </c>
      <c r="B3" s="36" t="s">
        <v>973</v>
      </c>
      <c r="C3" s="49" t="s">
        <v>974</v>
      </c>
      <c r="D3" s="49" t="s">
        <v>975</v>
      </c>
      <c r="E3">
        <v>2025</v>
      </c>
      <c r="F3">
        <v>6</v>
      </c>
      <c r="G3" s="53" t="s">
        <v>980</v>
      </c>
      <c r="H3" s="33" t="s">
        <v>261</v>
      </c>
      <c r="I3" s="18">
        <v>3.9000000000000004</v>
      </c>
      <c r="J3" s="33" t="s">
        <v>94</v>
      </c>
      <c r="K3" s="19">
        <f t="shared" ref="K3:K66" si="0">+VLOOKUP(J3,$W$2:$X$7,2,0)*I3</f>
        <v>3.9000000000000004</v>
      </c>
      <c r="L3" t="s">
        <v>977</v>
      </c>
      <c r="M3" s="50" t="s">
        <v>978</v>
      </c>
      <c r="O3" s="49" t="s">
        <v>979</v>
      </c>
      <c r="P3" s="37">
        <f t="shared" ref="P3:P65" si="1">K3</f>
        <v>3.9000000000000004</v>
      </c>
      <c r="Q3" s="51">
        <v>45831</v>
      </c>
      <c r="S3">
        <v>40700</v>
      </c>
      <c r="T3" t="s">
        <v>911</v>
      </c>
      <c r="W3" t="s">
        <v>912</v>
      </c>
      <c r="X3">
        <v>1.1269400000000001</v>
      </c>
    </row>
    <row r="4" spans="1:52" x14ac:dyDescent="0.25">
      <c r="A4" s="53" t="str">
        <f>+VLOOKUP(O4,'Selectable Table'!D:E,2,0)</f>
        <v>OTH CUST</v>
      </c>
      <c r="B4" s="36" t="s">
        <v>981</v>
      </c>
      <c r="C4" s="49" t="s">
        <v>982</v>
      </c>
      <c r="D4" s="49" t="s">
        <v>983</v>
      </c>
      <c r="E4">
        <v>2025</v>
      </c>
      <c r="F4">
        <v>6</v>
      </c>
      <c r="G4" s="53" t="s">
        <v>984</v>
      </c>
      <c r="H4" s="33" t="s">
        <v>262</v>
      </c>
      <c r="I4" s="18">
        <v>-840</v>
      </c>
      <c r="J4" s="33" t="s">
        <v>94</v>
      </c>
      <c r="K4" s="19">
        <f t="shared" si="0"/>
        <v>-840</v>
      </c>
      <c r="L4" t="s">
        <v>977</v>
      </c>
      <c r="M4" s="50" t="s">
        <v>985</v>
      </c>
      <c r="O4" s="49" t="s">
        <v>986</v>
      </c>
      <c r="P4" s="37">
        <f t="shared" si="1"/>
        <v>-840</v>
      </c>
      <c r="Q4" s="51">
        <v>45824</v>
      </c>
      <c r="S4">
        <v>40700</v>
      </c>
      <c r="T4" t="s">
        <v>911</v>
      </c>
      <c r="W4" t="s">
        <v>914</v>
      </c>
      <c r="X4">
        <v>1.20482</v>
      </c>
    </row>
    <row r="5" spans="1:52" x14ac:dyDescent="0.25">
      <c r="A5" s="53" t="str">
        <f>+VLOOKUP(O5,'Selectable Table'!D:E,2,0)</f>
        <v>DEBIOPHARM</v>
      </c>
      <c r="B5" s="36" t="s">
        <v>987</v>
      </c>
      <c r="C5" s="49" t="s">
        <v>988</v>
      </c>
      <c r="D5" s="49" t="s">
        <v>983</v>
      </c>
      <c r="E5">
        <v>2025</v>
      </c>
      <c r="F5">
        <v>6</v>
      </c>
      <c r="G5" s="53" t="s">
        <v>976</v>
      </c>
      <c r="H5" s="33" t="s">
        <v>260</v>
      </c>
      <c r="I5" s="18">
        <v>-262.74</v>
      </c>
      <c r="J5" s="33" t="s">
        <v>94</v>
      </c>
      <c r="K5" s="19">
        <f t="shared" si="0"/>
        <v>-262.74</v>
      </c>
      <c r="L5" t="s">
        <v>977</v>
      </c>
      <c r="M5" s="50" t="s">
        <v>989</v>
      </c>
      <c r="O5" s="49" t="s">
        <v>990</v>
      </c>
      <c r="P5" s="37">
        <f t="shared" si="1"/>
        <v>-262.74</v>
      </c>
      <c r="Q5" s="51">
        <v>45831</v>
      </c>
      <c r="S5">
        <v>40700</v>
      </c>
      <c r="T5" t="s">
        <v>911</v>
      </c>
      <c r="W5" t="s">
        <v>915</v>
      </c>
      <c r="X5">
        <v>1.06E-3</v>
      </c>
    </row>
    <row r="6" spans="1:52" x14ac:dyDescent="0.25">
      <c r="A6" s="53" t="str">
        <f>+VLOOKUP(O6,'Selectable Table'!D:E,2,0)</f>
        <v>ELI LILLY</v>
      </c>
      <c r="B6" s="36" t="s">
        <v>973</v>
      </c>
      <c r="C6" s="49" t="s">
        <v>974</v>
      </c>
      <c r="D6" s="49" t="s">
        <v>983</v>
      </c>
      <c r="E6">
        <v>2025</v>
      </c>
      <c r="F6">
        <v>6</v>
      </c>
      <c r="G6" s="53" t="s">
        <v>980</v>
      </c>
      <c r="H6" s="33" t="s">
        <v>261</v>
      </c>
      <c r="I6" s="18">
        <v>-15537.984</v>
      </c>
      <c r="J6" s="33" t="s">
        <v>94</v>
      </c>
      <c r="K6" s="19">
        <f t="shared" si="0"/>
        <v>-15537.984</v>
      </c>
      <c r="L6" t="s">
        <v>977</v>
      </c>
      <c r="M6" s="50" t="s">
        <v>978</v>
      </c>
      <c r="O6" s="49" t="s">
        <v>979</v>
      </c>
      <c r="P6" s="37">
        <f t="shared" si="1"/>
        <v>-15537.984</v>
      </c>
      <c r="Q6" s="51">
        <v>45831</v>
      </c>
      <c r="S6">
        <v>40700</v>
      </c>
      <c r="T6" t="s">
        <v>911</v>
      </c>
      <c r="W6" t="s">
        <v>916</v>
      </c>
      <c r="X6">
        <v>1.3346100000000001</v>
      </c>
    </row>
    <row r="7" spans="1:52" x14ac:dyDescent="0.25">
      <c r="A7" s="53" t="str">
        <f>+VLOOKUP(O7,'Selectable Table'!D:E,2,0)</f>
        <v>ELI LILLY</v>
      </c>
      <c r="B7" s="36" t="s">
        <v>973</v>
      </c>
      <c r="C7" s="49" t="s">
        <v>974</v>
      </c>
      <c r="D7" s="49" t="s">
        <v>983</v>
      </c>
      <c r="E7">
        <v>2025</v>
      </c>
      <c r="F7">
        <v>6</v>
      </c>
      <c r="G7" s="53" t="s">
        <v>980</v>
      </c>
      <c r="H7" s="33" t="s">
        <v>261</v>
      </c>
      <c r="I7" s="18">
        <v>-441.44</v>
      </c>
      <c r="J7" s="33" t="s">
        <v>94</v>
      </c>
      <c r="K7" s="19">
        <f t="shared" si="0"/>
        <v>-441.44</v>
      </c>
      <c r="L7" t="s">
        <v>977</v>
      </c>
      <c r="M7" s="50" t="s">
        <v>978</v>
      </c>
      <c r="O7" s="49" t="s">
        <v>979</v>
      </c>
      <c r="P7" s="37">
        <f t="shared" si="1"/>
        <v>-441.44</v>
      </c>
      <c r="Q7" s="51">
        <v>45831</v>
      </c>
      <c r="S7">
        <v>40700</v>
      </c>
      <c r="T7" t="s">
        <v>911</v>
      </c>
      <c r="W7" t="s">
        <v>917</v>
      </c>
      <c r="X7">
        <v>0.17643</v>
      </c>
    </row>
    <row r="8" spans="1:52" x14ac:dyDescent="0.25">
      <c r="A8" s="53" t="str">
        <f>+VLOOKUP(O8,'Selectable Table'!D:E,2,0)</f>
        <v>ELI LILLY</v>
      </c>
      <c r="B8" s="36" t="s">
        <v>973</v>
      </c>
      <c r="C8" s="49" t="s">
        <v>974</v>
      </c>
      <c r="D8" s="49" t="s">
        <v>991</v>
      </c>
      <c r="E8">
        <v>2025</v>
      </c>
      <c r="F8">
        <v>6</v>
      </c>
      <c r="G8" s="53" t="s">
        <v>976</v>
      </c>
      <c r="H8" s="33" t="s">
        <v>260</v>
      </c>
      <c r="I8" s="18">
        <v>-5591.32</v>
      </c>
      <c r="J8" s="33" t="s">
        <v>94</v>
      </c>
      <c r="K8" s="19">
        <f t="shared" si="0"/>
        <v>-5591.32</v>
      </c>
      <c r="L8" t="s">
        <v>977</v>
      </c>
      <c r="M8" s="50" t="s">
        <v>978</v>
      </c>
      <c r="O8" s="49" t="s">
        <v>979</v>
      </c>
      <c r="P8" s="37">
        <f t="shared" si="1"/>
        <v>-5591.32</v>
      </c>
      <c r="Q8" s="51">
        <v>45831</v>
      </c>
      <c r="S8">
        <v>40700</v>
      </c>
      <c r="T8" t="s">
        <v>911</v>
      </c>
    </row>
    <row r="9" spans="1:52" x14ac:dyDescent="0.25">
      <c r="A9" s="53" t="str">
        <f>+VLOOKUP(O9,'Selectable Table'!D:E,2,0)</f>
        <v>ELI LILLY</v>
      </c>
      <c r="B9" s="36" t="s">
        <v>973</v>
      </c>
      <c r="C9" s="49" t="s">
        <v>974</v>
      </c>
      <c r="D9" s="49" t="s">
        <v>991</v>
      </c>
      <c r="E9">
        <v>2025</v>
      </c>
      <c r="F9">
        <v>6</v>
      </c>
      <c r="G9" s="53" t="s">
        <v>980</v>
      </c>
      <c r="H9" s="33" t="s">
        <v>261</v>
      </c>
      <c r="I9" s="18">
        <v>-6936.6</v>
      </c>
      <c r="J9" s="33" t="s">
        <v>94</v>
      </c>
      <c r="K9" s="19">
        <f t="shared" si="0"/>
        <v>-6936.6</v>
      </c>
      <c r="L9" t="s">
        <v>977</v>
      </c>
      <c r="M9" s="50" t="s">
        <v>978</v>
      </c>
      <c r="O9" s="49" t="s">
        <v>979</v>
      </c>
      <c r="P9" s="37">
        <f t="shared" si="1"/>
        <v>-6936.6</v>
      </c>
      <c r="Q9" s="51">
        <v>45831</v>
      </c>
      <c r="S9">
        <v>40700</v>
      </c>
      <c r="T9" t="s">
        <v>911</v>
      </c>
    </row>
    <row r="10" spans="1:52" x14ac:dyDescent="0.25">
      <c r="A10" s="53" t="str">
        <f>+VLOOKUP(O10,'Selectable Table'!D:E,2,0)</f>
        <v>ELI LILLY</v>
      </c>
      <c r="B10" s="36" t="s">
        <v>973</v>
      </c>
      <c r="C10" s="49" t="s">
        <v>974</v>
      </c>
      <c r="D10" s="49" t="s">
        <v>991</v>
      </c>
      <c r="E10">
        <v>2025</v>
      </c>
      <c r="F10">
        <v>6</v>
      </c>
      <c r="G10" s="53" t="s">
        <v>980</v>
      </c>
      <c r="H10" s="33" t="s">
        <v>261</v>
      </c>
      <c r="I10" s="18">
        <v>-8961.2320000000018</v>
      </c>
      <c r="J10" s="33" t="s">
        <v>94</v>
      </c>
      <c r="K10" s="19">
        <f t="shared" si="0"/>
        <v>-8961.2320000000018</v>
      </c>
      <c r="L10" t="s">
        <v>977</v>
      </c>
      <c r="M10" s="50" t="s">
        <v>978</v>
      </c>
      <c r="O10" s="49" t="s">
        <v>979</v>
      </c>
      <c r="P10" s="37">
        <f t="shared" si="1"/>
        <v>-8961.2320000000018</v>
      </c>
      <c r="Q10" s="51">
        <v>45831</v>
      </c>
      <c r="S10">
        <v>40700</v>
      </c>
      <c r="T10" t="s">
        <v>911</v>
      </c>
    </row>
    <row r="11" spans="1:52" x14ac:dyDescent="0.25">
      <c r="A11" s="53" t="str">
        <f>+VLOOKUP(O11,'Selectable Table'!D:E,2,0)</f>
        <v>ELI LILLY</v>
      </c>
      <c r="B11" s="36" t="s">
        <v>973</v>
      </c>
      <c r="C11" s="49" t="s">
        <v>974</v>
      </c>
      <c r="D11" s="49" t="s">
        <v>992</v>
      </c>
      <c r="E11">
        <v>2025</v>
      </c>
      <c r="F11">
        <v>6</v>
      </c>
      <c r="G11" s="53" t="s">
        <v>980</v>
      </c>
      <c r="H11" s="33" t="s">
        <v>261</v>
      </c>
      <c r="I11" s="18">
        <v>-258.22800000000001</v>
      </c>
      <c r="J11" s="33" t="s">
        <v>94</v>
      </c>
      <c r="K11" s="19">
        <f t="shared" si="0"/>
        <v>-258.22800000000001</v>
      </c>
      <c r="L11" t="s">
        <v>977</v>
      </c>
      <c r="M11" s="50" t="s">
        <v>978</v>
      </c>
      <c r="O11" s="49" t="s">
        <v>979</v>
      </c>
      <c r="P11" s="37">
        <f t="shared" si="1"/>
        <v>-258.22800000000001</v>
      </c>
      <c r="Q11" s="51">
        <v>45831</v>
      </c>
      <c r="S11">
        <v>40700</v>
      </c>
      <c r="T11" t="s">
        <v>911</v>
      </c>
    </row>
    <row r="12" spans="1:52" x14ac:dyDescent="0.25">
      <c r="A12" s="53" t="str">
        <f>+VLOOKUP(O12,'Selectable Table'!D:E,2,0)</f>
        <v>ELI LILLY</v>
      </c>
      <c r="B12" s="36" t="s">
        <v>973</v>
      </c>
      <c r="C12" s="49" t="s">
        <v>974</v>
      </c>
      <c r="D12" s="49" t="s">
        <v>992</v>
      </c>
      <c r="E12">
        <v>2025</v>
      </c>
      <c r="F12">
        <v>6</v>
      </c>
      <c r="G12" s="53" t="s">
        <v>976</v>
      </c>
      <c r="H12" s="33" t="s">
        <v>260</v>
      </c>
      <c r="I12" s="18">
        <v>-209.68000000000004</v>
      </c>
      <c r="J12" s="33" t="s">
        <v>94</v>
      </c>
      <c r="K12" s="19">
        <f t="shared" si="0"/>
        <v>-209.68000000000004</v>
      </c>
      <c r="L12" t="s">
        <v>977</v>
      </c>
      <c r="M12" s="50" t="s">
        <v>978</v>
      </c>
      <c r="O12" s="49" t="s">
        <v>979</v>
      </c>
      <c r="P12" s="37">
        <f t="shared" si="1"/>
        <v>-209.68000000000004</v>
      </c>
      <c r="Q12" s="51">
        <v>45831</v>
      </c>
      <c r="S12">
        <v>40700</v>
      </c>
      <c r="T12" t="s">
        <v>911</v>
      </c>
    </row>
    <row r="13" spans="1:52" x14ac:dyDescent="0.25">
      <c r="A13" s="53" t="str">
        <f>+VLOOKUP(O13,'Selectable Table'!D:E,2,0)</f>
        <v>ELI LILLY</v>
      </c>
      <c r="B13" s="36" t="s">
        <v>973</v>
      </c>
      <c r="C13" s="49" t="s">
        <v>974</v>
      </c>
      <c r="D13" s="49" t="s">
        <v>992</v>
      </c>
      <c r="E13">
        <v>2025</v>
      </c>
      <c r="F13">
        <v>6</v>
      </c>
      <c r="G13" s="53" t="s">
        <v>980</v>
      </c>
      <c r="H13" s="33" t="s">
        <v>261</v>
      </c>
      <c r="I13" s="18">
        <v>-1898.192</v>
      </c>
      <c r="J13" s="33" t="s">
        <v>94</v>
      </c>
      <c r="K13" s="19">
        <f t="shared" si="0"/>
        <v>-1898.192</v>
      </c>
      <c r="L13" t="s">
        <v>977</v>
      </c>
      <c r="M13" s="50" t="s">
        <v>978</v>
      </c>
      <c r="O13" s="49" t="s">
        <v>979</v>
      </c>
      <c r="P13" s="37">
        <f t="shared" si="1"/>
        <v>-1898.192</v>
      </c>
      <c r="Q13" s="51">
        <v>45831</v>
      </c>
      <c r="S13">
        <v>40700</v>
      </c>
      <c r="T13" t="s">
        <v>911</v>
      </c>
    </row>
    <row r="14" spans="1:52" x14ac:dyDescent="0.25">
      <c r="A14" s="53" t="str">
        <f>+VLOOKUP(O14,'Selectable Table'!D:E,2,0)</f>
        <v>ELI LILLY</v>
      </c>
      <c r="B14" s="36" t="s">
        <v>973</v>
      </c>
      <c r="C14" s="49" t="s">
        <v>974</v>
      </c>
      <c r="D14" s="49" t="s">
        <v>992</v>
      </c>
      <c r="E14">
        <v>2025</v>
      </c>
      <c r="F14">
        <v>6</v>
      </c>
      <c r="G14" s="53" t="s">
        <v>980</v>
      </c>
      <c r="H14" s="33" t="s">
        <v>261</v>
      </c>
      <c r="I14" s="18">
        <v>-23352.176000000003</v>
      </c>
      <c r="J14" s="33" t="s">
        <v>94</v>
      </c>
      <c r="K14" s="19">
        <f t="shared" si="0"/>
        <v>-23352.176000000003</v>
      </c>
      <c r="L14" t="s">
        <v>977</v>
      </c>
      <c r="M14" s="50" t="s">
        <v>978</v>
      </c>
      <c r="O14" s="49" t="s">
        <v>979</v>
      </c>
      <c r="P14" s="37">
        <f t="shared" si="1"/>
        <v>-23352.176000000003</v>
      </c>
      <c r="Q14" s="51">
        <v>45831</v>
      </c>
      <c r="S14">
        <v>40700</v>
      </c>
      <c r="T14" t="s">
        <v>911</v>
      </c>
    </row>
    <row r="15" spans="1:52" x14ac:dyDescent="0.25">
      <c r="A15" s="53" t="str">
        <f>+VLOOKUP(O15,'Selectable Table'!D:E,2,0)</f>
        <v>ELI LILLY</v>
      </c>
      <c r="B15" s="36" t="s">
        <v>973</v>
      </c>
      <c r="C15" s="49" t="s">
        <v>974</v>
      </c>
      <c r="D15" s="49" t="s">
        <v>992</v>
      </c>
      <c r="E15">
        <v>2025</v>
      </c>
      <c r="F15">
        <v>6</v>
      </c>
      <c r="G15" s="53" t="s">
        <v>993</v>
      </c>
      <c r="H15" s="33" t="s">
        <v>337</v>
      </c>
      <c r="I15" s="18">
        <v>-2306.48</v>
      </c>
      <c r="J15" s="33" t="s">
        <v>94</v>
      </c>
      <c r="K15" s="19">
        <f t="shared" si="0"/>
        <v>-2306.48</v>
      </c>
      <c r="L15" t="s">
        <v>977</v>
      </c>
      <c r="M15" s="50" t="s">
        <v>978</v>
      </c>
      <c r="O15" s="49" t="s">
        <v>979</v>
      </c>
      <c r="P15" s="37">
        <f t="shared" si="1"/>
        <v>-2306.48</v>
      </c>
      <c r="Q15" s="51">
        <v>45831</v>
      </c>
      <c r="S15">
        <v>40700</v>
      </c>
      <c r="T15" t="s">
        <v>911</v>
      </c>
    </row>
    <row r="16" spans="1:52" x14ac:dyDescent="0.25">
      <c r="A16" s="53" t="str">
        <f>+VLOOKUP(O16,'Selectable Table'!D:E,2,0)</f>
        <v>ELI LILLY</v>
      </c>
      <c r="B16" s="36" t="s">
        <v>973</v>
      </c>
      <c r="C16" s="49" t="s">
        <v>974</v>
      </c>
      <c r="D16" s="49" t="s">
        <v>992</v>
      </c>
      <c r="E16">
        <v>2025</v>
      </c>
      <c r="F16">
        <v>6</v>
      </c>
      <c r="G16" s="53" t="s">
        <v>980</v>
      </c>
      <c r="H16" s="33" t="s">
        <v>261</v>
      </c>
      <c r="I16" s="18">
        <v>-258.22800000000001</v>
      </c>
      <c r="J16" s="33" t="s">
        <v>94</v>
      </c>
      <c r="K16" s="19">
        <f t="shared" si="0"/>
        <v>-258.22800000000001</v>
      </c>
      <c r="L16" t="s">
        <v>977</v>
      </c>
      <c r="M16" s="50" t="s">
        <v>978</v>
      </c>
      <c r="O16" s="49" t="s">
        <v>979</v>
      </c>
      <c r="P16" s="37">
        <f t="shared" si="1"/>
        <v>-258.22800000000001</v>
      </c>
      <c r="Q16" s="51">
        <v>45831</v>
      </c>
      <c r="S16">
        <v>40700</v>
      </c>
      <c r="T16" t="s">
        <v>911</v>
      </c>
    </row>
    <row r="17" spans="1:20" x14ac:dyDescent="0.25">
      <c r="A17" s="53" t="str">
        <f>+VLOOKUP(O17,'Selectable Table'!D:E,2,0)</f>
        <v>OTH CUST</v>
      </c>
      <c r="B17" s="36" t="s">
        <v>994</v>
      </c>
      <c r="C17" s="49" t="s">
        <v>995</v>
      </c>
      <c r="D17" s="49" t="s">
        <v>992</v>
      </c>
      <c r="E17">
        <v>2025</v>
      </c>
      <c r="F17">
        <v>6</v>
      </c>
      <c r="G17" s="53" t="s">
        <v>980</v>
      </c>
      <c r="H17" s="33" t="s">
        <v>261</v>
      </c>
      <c r="I17" s="18">
        <v>-34.475999999999999</v>
      </c>
      <c r="J17" s="33" t="s">
        <v>94</v>
      </c>
      <c r="K17" s="19">
        <f t="shared" si="0"/>
        <v>-34.475999999999999</v>
      </c>
      <c r="L17" t="s">
        <v>977</v>
      </c>
      <c r="M17" s="50" t="s">
        <v>996</v>
      </c>
      <c r="O17" s="49" t="s">
        <v>986</v>
      </c>
      <c r="P17" s="37">
        <f t="shared" si="1"/>
        <v>-34.475999999999999</v>
      </c>
      <c r="Q17" s="51">
        <v>45831</v>
      </c>
      <c r="S17">
        <v>40700</v>
      </c>
      <c r="T17" t="s">
        <v>911</v>
      </c>
    </row>
    <row r="18" spans="1:20" x14ac:dyDescent="0.25">
      <c r="A18" s="53" t="str">
        <f>+VLOOKUP(O18,'Selectable Table'!D:E,2,0)</f>
        <v>OTH CUST</v>
      </c>
      <c r="B18" s="36" t="s">
        <v>994</v>
      </c>
      <c r="C18" s="49" t="s">
        <v>995</v>
      </c>
      <c r="D18" s="49" t="s">
        <v>997</v>
      </c>
      <c r="E18">
        <v>2025</v>
      </c>
      <c r="F18">
        <v>6</v>
      </c>
      <c r="G18" s="53" t="s">
        <v>980</v>
      </c>
      <c r="H18" s="33" t="s">
        <v>261</v>
      </c>
      <c r="I18" s="18">
        <v>-4715.9520000000002</v>
      </c>
      <c r="J18" s="33" t="s">
        <v>94</v>
      </c>
      <c r="K18" s="19">
        <f t="shared" si="0"/>
        <v>-4715.9520000000002</v>
      </c>
      <c r="L18" t="s">
        <v>977</v>
      </c>
      <c r="M18" s="50" t="s">
        <v>996</v>
      </c>
      <c r="O18" s="49" t="s">
        <v>986</v>
      </c>
      <c r="P18" s="37">
        <f t="shared" si="1"/>
        <v>-4715.9520000000002</v>
      </c>
      <c r="Q18" s="51">
        <v>45831</v>
      </c>
      <c r="S18">
        <v>40700</v>
      </c>
      <c r="T18" t="s">
        <v>911</v>
      </c>
    </row>
    <row r="19" spans="1:20" x14ac:dyDescent="0.25">
      <c r="A19" s="53" t="str">
        <f>+VLOOKUP(O19,'Selectable Table'!D:E,2,0)</f>
        <v>OTH CUST</v>
      </c>
      <c r="B19" s="36" t="s">
        <v>994</v>
      </c>
      <c r="C19" s="49" t="s">
        <v>995</v>
      </c>
      <c r="D19" s="49" t="s">
        <v>997</v>
      </c>
      <c r="E19">
        <v>2025</v>
      </c>
      <c r="F19">
        <v>6</v>
      </c>
      <c r="G19" s="53" t="s">
        <v>993</v>
      </c>
      <c r="H19" s="33" t="s">
        <v>337</v>
      </c>
      <c r="I19" s="18">
        <v>-1323.7760000000001</v>
      </c>
      <c r="J19" s="33" t="s">
        <v>94</v>
      </c>
      <c r="K19" s="19">
        <f t="shared" si="0"/>
        <v>-1323.7760000000001</v>
      </c>
      <c r="L19" t="s">
        <v>977</v>
      </c>
      <c r="M19" s="50" t="s">
        <v>996</v>
      </c>
      <c r="O19" s="49" t="s">
        <v>986</v>
      </c>
      <c r="P19" s="37">
        <f t="shared" si="1"/>
        <v>-1323.7760000000001</v>
      </c>
      <c r="Q19" s="51">
        <v>45831</v>
      </c>
      <c r="S19">
        <v>40700</v>
      </c>
      <c r="T19" t="s">
        <v>911</v>
      </c>
    </row>
    <row r="20" spans="1:20" x14ac:dyDescent="0.25">
      <c r="A20" s="53" t="str">
        <f>+VLOOKUP(O20,'Selectable Table'!D:E,2,0)</f>
        <v>OTH CUST</v>
      </c>
      <c r="B20" s="36" t="s">
        <v>994</v>
      </c>
      <c r="C20" s="49" t="s">
        <v>995</v>
      </c>
      <c r="D20" s="49" t="s">
        <v>335</v>
      </c>
      <c r="E20">
        <v>2025</v>
      </c>
      <c r="F20">
        <v>6</v>
      </c>
      <c r="G20" s="53" t="s">
        <v>980</v>
      </c>
      <c r="H20" s="33" t="s">
        <v>261</v>
      </c>
      <c r="I20" s="18">
        <v>-2585.5080000000003</v>
      </c>
      <c r="J20" s="33" t="s">
        <v>94</v>
      </c>
      <c r="K20" s="19">
        <f t="shared" si="0"/>
        <v>-2585.5080000000003</v>
      </c>
      <c r="L20" t="s">
        <v>977</v>
      </c>
      <c r="M20" s="50" t="s">
        <v>996</v>
      </c>
      <c r="O20" s="49" t="s">
        <v>986</v>
      </c>
      <c r="P20" s="37">
        <f t="shared" si="1"/>
        <v>-2585.5080000000003</v>
      </c>
      <c r="Q20" s="51">
        <v>45831</v>
      </c>
      <c r="S20">
        <v>40700</v>
      </c>
      <c r="T20" t="s">
        <v>911</v>
      </c>
    </row>
    <row r="21" spans="1:20" x14ac:dyDescent="0.25">
      <c r="A21" s="53" t="str">
        <f>+VLOOKUP(O21,'Selectable Table'!D:E,2,0)</f>
        <v>OTH CUST</v>
      </c>
      <c r="B21" s="36" t="s">
        <v>998</v>
      </c>
      <c r="C21" s="49" t="s">
        <v>999</v>
      </c>
      <c r="D21" s="49" t="s">
        <v>335</v>
      </c>
      <c r="E21">
        <v>2025</v>
      </c>
      <c r="F21">
        <v>6</v>
      </c>
      <c r="G21" s="53" t="s">
        <v>980</v>
      </c>
      <c r="H21" s="33" t="s">
        <v>261</v>
      </c>
      <c r="I21" s="18">
        <v>-151.624</v>
      </c>
      <c r="J21" s="33" t="s">
        <v>94</v>
      </c>
      <c r="K21" s="19">
        <f t="shared" si="0"/>
        <v>-151.624</v>
      </c>
      <c r="L21" t="s">
        <v>977</v>
      </c>
      <c r="M21" s="50" t="s">
        <v>1000</v>
      </c>
      <c r="O21" s="49" t="s">
        <v>1001</v>
      </c>
      <c r="P21" s="37">
        <f t="shared" si="1"/>
        <v>-151.624</v>
      </c>
      <c r="Q21" s="51">
        <v>45831</v>
      </c>
      <c r="S21">
        <v>40700</v>
      </c>
      <c r="T21" t="s">
        <v>911</v>
      </c>
    </row>
    <row r="22" spans="1:20" x14ac:dyDescent="0.25">
      <c r="A22" s="53" t="str">
        <f>+VLOOKUP(O22,'Selectable Table'!D:E,2,0)</f>
        <v>MERCK</v>
      </c>
      <c r="B22" s="36" t="s">
        <v>1002</v>
      </c>
      <c r="C22" s="49" t="s">
        <v>1003</v>
      </c>
      <c r="D22" s="49" t="s">
        <v>335</v>
      </c>
      <c r="E22">
        <v>2025</v>
      </c>
      <c r="F22">
        <v>6</v>
      </c>
      <c r="G22" s="53" t="s">
        <v>980</v>
      </c>
      <c r="H22" s="33" t="s">
        <v>261</v>
      </c>
      <c r="I22" s="18">
        <v>-4776.7280000000001</v>
      </c>
      <c r="J22" s="33" t="s">
        <v>94</v>
      </c>
      <c r="K22" s="19">
        <f t="shared" si="0"/>
        <v>-4776.7280000000001</v>
      </c>
      <c r="L22" t="s">
        <v>977</v>
      </c>
      <c r="M22" s="50" t="s">
        <v>1004</v>
      </c>
      <c r="O22" s="49" t="s">
        <v>1005</v>
      </c>
      <c r="P22" s="37">
        <f t="shared" si="1"/>
        <v>-4776.7280000000001</v>
      </c>
      <c r="Q22" s="51">
        <v>45831</v>
      </c>
      <c r="S22">
        <v>40700</v>
      </c>
      <c r="T22" t="s">
        <v>911</v>
      </c>
    </row>
    <row r="23" spans="1:20" x14ac:dyDescent="0.25">
      <c r="A23" s="53" t="str">
        <f>+VLOOKUP(O23,'Selectable Table'!D:E,2,0)</f>
        <v>MERCK</v>
      </c>
      <c r="B23" s="36" t="s">
        <v>1002</v>
      </c>
      <c r="C23" s="49" t="s">
        <v>1003</v>
      </c>
      <c r="D23" s="49" t="s">
        <v>335</v>
      </c>
      <c r="E23">
        <v>2025</v>
      </c>
      <c r="F23">
        <v>6</v>
      </c>
      <c r="G23" s="53" t="s">
        <v>993</v>
      </c>
      <c r="H23" s="33" t="s">
        <v>337</v>
      </c>
      <c r="I23" s="18">
        <v>-5473.9800000000005</v>
      </c>
      <c r="J23" s="33" t="s">
        <v>94</v>
      </c>
      <c r="K23" s="19">
        <f t="shared" si="0"/>
        <v>-5473.9800000000005</v>
      </c>
      <c r="L23" t="s">
        <v>977</v>
      </c>
      <c r="M23" s="50" t="s">
        <v>1004</v>
      </c>
      <c r="O23" s="49" t="s">
        <v>1005</v>
      </c>
      <c r="P23" s="37">
        <f t="shared" si="1"/>
        <v>-5473.9800000000005</v>
      </c>
      <c r="Q23" s="51">
        <v>45831</v>
      </c>
      <c r="S23">
        <v>40700</v>
      </c>
      <c r="T23" t="s">
        <v>911</v>
      </c>
    </row>
    <row r="24" spans="1:20" x14ac:dyDescent="0.25">
      <c r="A24" s="53" t="str">
        <f>+VLOOKUP(O24,'Selectable Table'!D:E,2,0)</f>
        <v>MERCK</v>
      </c>
      <c r="B24" s="36" t="s">
        <v>1002</v>
      </c>
      <c r="C24" s="49" t="s">
        <v>1003</v>
      </c>
      <c r="D24" s="49" t="s">
        <v>335</v>
      </c>
      <c r="E24">
        <v>2025</v>
      </c>
      <c r="F24">
        <v>6</v>
      </c>
      <c r="G24" s="53" t="s">
        <v>980</v>
      </c>
      <c r="H24" s="33" t="s">
        <v>261</v>
      </c>
      <c r="I24" s="18">
        <v>-5845.22</v>
      </c>
      <c r="J24" s="33" t="s">
        <v>94</v>
      </c>
      <c r="K24" s="19">
        <f t="shared" si="0"/>
        <v>-5845.22</v>
      </c>
      <c r="L24" t="s">
        <v>977</v>
      </c>
      <c r="M24" s="50" t="s">
        <v>1004</v>
      </c>
      <c r="O24" s="49" t="s">
        <v>1005</v>
      </c>
      <c r="P24" s="37">
        <f t="shared" si="1"/>
        <v>-5845.22</v>
      </c>
      <c r="Q24" s="51">
        <v>45831</v>
      </c>
      <c r="S24">
        <v>40700</v>
      </c>
      <c r="T24" t="s">
        <v>911</v>
      </c>
    </row>
    <row r="25" spans="1:20" x14ac:dyDescent="0.25">
      <c r="A25" s="53" t="str">
        <f>+VLOOKUP(O25,'Selectable Table'!D:E,2,0)</f>
        <v>MERCK</v>
      </c>
      <c r="B25" s="36" t="s">
        <v>1002</v>
      </c>
      <c r="C25" s="49" t="s">
        <v>1003</v>
      </c>
      <c r="D25" s="49" t="s">
        <v>335</v>
      </c>
      <c r="E25">
        <v>2025</v>
      </c>
      <c r="F25">
        <v>6</v>
      </c>
      <c r="G25" s="53" t="s">
        <v>980</v>
      </c>
      <c r="H25" s="33" t="s">
        <v>261</v>
      </c>
      <c r="I25" s="18">
        <v>-1205.28</v>
      </c>
      <c r="J25" s="33" t="s">
        <v>94</v>
      </c>
      <c r="K25" s="19">
        <f t="shared" si="0"/>
        <v>-1205.28</v>
      </c>
      <c r="L25" t="s">
        <v>977</v>
      </c>
      <c r="M25" s="50" t="s">
        <v>1004</v>
      </c>
      <c r="O25" s="49" t="s">
        <v>1005</v>
      </c>
      <c r="P25" s="37">
        <f t="shared" si="1"/>
        <v>-1205.28</v>
      </c>
      <c r="Q25" s="51">
        <v>45831</v>
      </c>
      <c r="S25">
        <v>40700</v>
      </c>
      <c r="T25" t="s">
        <v>911</v>
      </c>
    </row>
    <row r="26" spans="1:20" ht="30" x14ac:dyDescent="0.25">
      <c r="A26" s="53" t="str">
        <f>+VLOOKUP(O26,'Selectable Table'!D:E,2,0)</f>
        <v>MERCK</v>
      </c>
      <c r="B26" s="36" t="s">
        <v>1002</v>
      </c>
      <c r="C26" s="49" t="s">
        <v>1003</v>
      </c>
      <c r="D26" s="49" t="s">
        <v>335</v>
      </c>
      <c r="E26">
        <v>2025</v>
      </c>
      <c r="F26">
        <v>6</v>
      </c>
      <c r="G26" s="53" t="s">
        <v>1006</v>
      </c>
      <c r="H26" s="33" t="s">
        <v>617</v>
      </c>
      <c r="I26" s="18">
        <v>-124.82400000000001</v>
      </c>
      <c r="J26" s="33" t="s">
        <v>94</v>
      </c>
      <c r="K26" s="19">
        <f t="shared" si="0"/>
        <v>-124.82400000000001</v>
      </c>
      <c r="L26" t="s">
        <v>977</v>
      </c>
      <c r="M26" s="50" t="s">
        <v>1004</v>
      </c>
      <c r="O26" s="49" t="s">
        <v>1005</v>
      </c>
      <c r="P26" s="37">
        <f t="shared" si="1"/>
        <v>-124.82400000000001</v>
      </c>
      <c r="Q26" s="51">
        <v>45831</v>
      </c>
      <c r="S26">
        <v>40700</v>
      </c>
      <c r="T26" t="s">
        <v>911</v>
      </c>
    </row>
    <row r="27" spans="1:20" x14ac:dyDescent="0.25">
      <c r="A27" s="53" t="str">
        <f>+VLOOKUP(O27,'Selectable Table'!D:E,2,0)</f>
        <v>MERCK</v>
      </c>
      <c r="B27" s="36" t="s">
        <v>1002</v>
      </c>
      <c r="C27" s="49" t="s">
        <v>1003</v>
      </c>
      <c r="D27" s="49" t="s">
        <v>335</v>
      </c>
      <c r="E27">
        <v>2025</v>
      </c>
      <c r="F27">
        <v>6</v>
      </c>
      <c r="G27" s="53" t="s">
        <v>976</v>
      </c>
      <c r="H27" s="33" t="s">
        <v>260</v>
      </c>
      <c r="I27" s="18">
        <v>-73.016000000000005</v>
      </c>
      <c r="J27" s="33" t="s">
        <v>94</v>
      </c>
      <c r="K27" s="19">
        <f t="shared" si="0"/>
        <v>-73.016000000000005</v>
      </c>
      <c r="L27" t="s">
        <v>977</v>
      </c>
      <c r="M27" s="50" t="s">
        <v>1004</v>
      </c>
      <c r="O27" s="49" t="s">
        <v>1005</v>
      </c>
      <c r="P27" s="37">
        <f t="shared" si="1"/>
        <v>-73.016000000000005</v>
      </c>
      <c r="Q27" s="51">
        <v>45831</v>
      </c>
      <c r="S27">
        <v>40700</v>
      </c>
      <c r="T27" t="s">
        <v>911</v>
      </c>
    </row>
    <row r="28" spans="1:20" x14ac:dyDescent="0.25">
      <c r="A28" s="53" t="str">
        <f>+VLOOKUP(O28,'Selectable Table'!D:E,2,0)</f>
        <v>MERCK</v>
      </c>
      <c r="B28" s="36" t="s">
        <v>1002</v>
      </c>
      <c r="C28" s="49" t="s">
        <v>1003</v>
      </c>
      <c r="D28" s="49" t="s">
        <v>335</v>
      </c>
      <c r="E28">
        <v>2025</v>
      </c>
      <c r="F28">
        <v>6</v>
      </c>
      <c r="G28" s="53" t="s">
        <v>976</v>
      </c>
      <c r="H28" s="33" t="s">
        <v>260</v>
      </c>
      <c r="I28" s="18">
        <v>-386.28800000000001</v>
      </c>
      <c r="J28" s="33" t="s">
        <v>94</v>
      </c>
      <c r="K28" s="19">
        <f t="shared" si="0"/>
        <v>-386.28800000000001</v>
      </c>
      <c r="L28" t="s">
        <v>977</v>
      </c>
      <c r="M28" s="50" t="s">
        <v>1004</v>
      </c>
      <c r="O28" s="49" t="s">
        <v>1005</v>
      </c>
      <c r="P28" s="37">
        <f t="shared" si="1"/>
        <v>-386.28800000000001</v>
      </c>
      <c r="Q28" s="51">
        <v>45831</v>
      </c>
      <c r="S28">
        <v>40700</v>
      </c>
      <c r="T28" t="s">
        <v>911</v>
      </c>
    </row>
    <row r="29" spans="1:20" x14ac:dyDescent="0.25">
      <c r="A29" s="53" t="str">
        <f>+VLOOKUP(O29,'Selectable Table'!D:E,2,0)</f>
        <v>OTH CUST</v>
      </c>
      <c r="B29" s="36" t="s">
        <v>1007</v>
      </c>
      <c r="C29" s="49" t="s">
        <v>1008</v>
      </c>
      <c r="D29" s="49" t="s">
        <v>335</v>
      </c>
      <c r="E29">
        <v>2025</v>
      </c>
      <c r="F29">
        <v>6</v>
      </c>
      <c r="G29" s="53" t="s">
        <v>976</v>
      </c>
      <c r="H29" s="33" t="s">
        <v>260</v>
      </c>
      <c r="I29" s="18">
        <v>-37.82</v>
      </c>
      <c r="J29" s="33" t="s">
        <v>94</v>
      </c>
      <c r="K29" s="19">
        <f t="shared" si="0"/>
        <v>-37.82</v>
      </c>
      <c r="L29" t="s">
        <v>977</v>
      </c>
      <c r="M29" s="50" t="s">
        <v>1009</v>
      </c>
      <c r="O29" s="49" t="s">
        <v>1001</v>
      </c>
      <c r="P29" s="37">
        <f t="shared" si="1"/>
        <v>-37.82</v>
      </c>
      <c r="Q29" s="51">
        <v>45831</v>
      </c>
      <c r="S29">
        <v>40700</v>
      </c>
      <c r="T29" t="s">
        <v>911</v>
      </c>
    </row>
    <row r="30" spans="1:20" x14ac:dyDescent="0.25">
      <c r="A30" s="53" t="str">
        <f>+VLOOKUP(O30,'Selectable Table'!D:E,2,0)</f>
        <v>OTH CUST</v>
      </c>
      <c r="B30" s="36" t="s">
        <v>1010</v>
      </c>
      <c r="C30" s="49" t="s">
        <v>1011</v>
      </c>
      <c r="D30" s="49" t="s">
        <v>335</v>
      </c>
      <c r="E30">
        <v>2025</v>
      </c>
      <c r="F30">
        <v>6</v>
      </c>
      <c r="G30" s="53" t="s">
        <v>976</v>
      </c>
      <c r="H30" s="33" t="s">
        <v>260</v>
      </c>
      <c r="I30" s="18">
        <v>-313.90000000000003</v>
      </c>
      <c r="J30" s="33" t="s">
        <v>94</v>
      </c>
      <c r="K30" s="19">
        <f t="shared" si="0"/>
        <v>-313.90000000000003</v>
      </c>
      <c r="L30" t="s">
        <v>977</v>
      </c>
      <c r="M30" s="50" t="s">
        <v>1012</v>
      </c>
      <c r="O30" s="49" t="s">
        <v>1001</v>
      </c>
      <c r="P30" s="37">
        <f t="shared" si="1"/>
        <v>-313.90000000000003</v>
      </c>
      <c r="Q30" s="51">
        <v>45831</v>
      </c>
      <c r="S30">
        <v>40700</v>
      </c>
      <c r="T30" t="s">
        <v>911</v>
      </c>
    </row>
    <row r="31" spans="1:20" x14ac:dyDescent="0.25">
      <c r="A31" s="53" t="str">
        <f>+VLOOKUP(O31,'Selectable Table'!D:E,2,0)</f>
        <v>J &amp; J</v>
      </c>
      <c r="B31" s="36" t="s">
        <v>1013</v>
      </c>
      <c r="C31" s="49" t="s">
        <v>1014</v>
      </c>
      <c r="D31" s="49" t="s">
        <v>335</v>
      </c>
      <c r="E31">
        <v>2025</v>
      </c>
      <c r="F31">
        <v>6</v>
      </c>
      <c r="G31" s="53" t="s">
        <v>976</v>
      </c>
      <c r="H31" s="33" t="s">
        <v>260</v>
      </c>
      <c r="I31" s="18">
        <v>-55.167999999999999</v>
      </c>
      <c r="J31" s="33" t="s">
        <v>94</v>
      </c>
      <c r="K31" s="19">
        <f t="shared" si="0"/>
        <v>-55.167999999999999</v>
      </c>
      <c r="L31" t="s">
        <v>977</v>
      </c>
      <c r="M31" s="50" t="s">
        <v>1015</v>
      </c>
      <c r="O31" s="49" t="s">
        <v>1016</v>
      </c>
      <c r="P31" s="37">
        <f t="shared" si="1"/>
        <v>-55.167999999999999</v>
      </c>
      <c r="Q31" s="51">
        <v>45831</v>
      </c>
      <c r="S31">
        <v>40700</v>
      </c>
      <c r="T31" t="s">
        <v>911</v>
      </c>
    </row>
    <row r="32" spans="1:20" x14ac:dyDescent="0.25">
      <c r="A32" s="53" t="str">
        <f>+VLOOKUP(O32,'Selectable Table'!D:E,2,0)</f>
        <v>J &amp; J</v>
      </c>
      <c r="B32" s="36" t="s">
        <v>1013</v>
      </c>
      <c r="C32" s="49" t="s">
        <v>1014</v>
      </c>
      <c r="D32" s="49" t="s">
        <v>335</v>
      </c>
      <c r="E32">
        <v>2025</v>
      </c>
      <c r="F32">
        <v>6</v>
      </c>
      <c r="G32" s="53" t="s">
        <v>976</v>
      </c>
      <c r="H32" s="33" t="s">
        <v>260</v>
      </c>
      <c r="I32" s="18">
        <v>-49.016000000000005</v>
      </c>
      <c r="J32" s="33" t="s">
        <v>94</v>
      </c>
      <c r="K32" s="19">
        <f t="shared" si="0"/>
        <v>-49.016000000000005</v>
      </c>
      <c r="L32" t="s">
        <v>977</v>
      </c>
      <c r="M32" s="50" t="s">
        <v>1015</v>
      </c>
      <c r="O32" s="49" t="s">
        <v>1016</v>
      </c>
      <c r="P32" s="37">
        <f t="shared" si="1"/>
        <v>-49.016000000000005</v>
      </c>
      <c r="Q32" s="51">
        <v>45831</v>
      </c>
      <c r="S32">
        <v>40700</v>
      </c>
      <c r="T32" t="s">
        <v>911</v>
      </c>
    </row>
    <row r="33" spans="1:20" x14ac:dyDescent="0.25">
      <c r="A33" s="53" t="str">
        <f>+VLOOKUP(O33,'Selectable Table'!D:E,2,0)</f>
        <v>OTH CUST</v>
      </c>
      <c r="B33" s="36" t="s">
        <v>1017</v>
      </c>
      <c r="C33" s="49" t="s">
        <v>1018</v>
      </c>
      <c r="D33" s="49" t="s">
        <v>720</v>
      </c>
      <c r="E33">
        <v>2025</v>
      </c>
      <c r="F33">
        <v>6</v>
      </c>
      <c r="G33" s="53" t="s">
        <v>980</v>
      </c>
      <c r="H33" s="33" t="s">
        <v>261</v>
      </c>
      <c r="I33" s="18">
        <v>-109.79200000000002</v>
      </c>
      <c r="J33" s="33" t="s">
        <v>94</v>
      </c>
      <c r="K33" s="19">
        <f t="shared" si="0"/>
        <v>-109.79200000000002</v>
      </c>
      <c r="L33" t="s">
        <v>977</v>
      </c>
      <c r="M33" s="50" t="s">
        <v>1019</v>
      </c>
      <c r="O33" s="49" t="s">
        <v>986</v>
      </c>
      <c r="P33" s="37">
        <f t="shared" si="1"/>
        <v>-109.79200000000002</v>
      </c>
      <c r="Q33" s="51">
        <v>45831</v>
      </c>
      <c r="S33">
        <v>40700</v>
      </c>
      <c r="T33" t="s">
        <v>911</v>
      </c>
    </row>
    <row r="34" spans="1:20" x14ac:dyDescent="0.25">
      <c r="A34" s="53" t="str">
        <f>+VLOOKUP(O34,'Selectable Table'!D:E,2,0)</f>
        <v>OTH CUST</v>
      </c>
      <c r="B34" s="36" t="s">
        <v>1017</v>
      </c>
      <c r="C34" s="49" t="s">
        <v>1018</v>
      </c>
      <c r="D34" s="49" t="s">
        <v>720</v>
      </c>
      <c r="E34">
        <v>2025</v>
      </c>
      <c r="F34">
        <v>6</v>
      </c>
      <c r="G34" s="53" t="s">
        <v>984</v>
      </c>
      <c r="H34" s="33" t="s">
        <v>262</v>
      </c>
      <c r="I34" s="18">
        <v>-109.79200000000002</v>
      </c>
      <c r="J34" s="33" t="s">
        <v>94</v>
      </c>
      <c r="K34" s="19">
        <f t="shared" si="0"/>
        <v>-109.79200000000002</v>
      </c>
      <c r="L34" t="s">
        <v>977</v>
      </c>
      <c r="M34" s="50" t="s">
        <v>1019</v>
      </c>
      <c r="O34" s="49" t="s">
        <v>986</v>
      </c>
      <c r="P34" s="37">
        <f t="shared" si="1"/>
        <v>-109.79200000000002</v>
      </c>
      <c r="Q34" s="51">
        <v>45831</v>
      </c>
      <c r="S34">
        <v>40700</v>
      </c>
      <c r="T34" t="s">
        <v>911</v>
      </c>
    </row>
    <row r="35" spans="1:20" ht="30" x14ac:dyDescent="0.25">
      <c r="A35" s="53" t="str">
        <f>+VLOOKUP(O35,'Selectable Table'!D:E,2,0)</f>
        <v>J &amp; J</v>
      </c>
      <c r="B35" s="36" t="s">
        <v>1020</v>
      </c>
      <c r="C35" s="49" t="s">
        <v>1021</v>
      </c>
      <c r="D35" s="49" t="s">
        <v>1022</v>
      </c>
      <c r="E35">
        <v>2025</v>
      </c>
      <c r="F35">
        <v>6</v>
      </c>
      <c r="G35" s="53" t="s">
        <v>1006</v>
      </c>
      <c r="H35" s="33" t="s">
        <v>617</v>
      </c>
      <c r="I35" s="18">
        <v>-55.167999999999999</v>
      </c>
      <c r="J35" s="33" t="s">
        <v>94</v>
      </c>
      <c r="K35" s="19">
        <f t="shared" si="0"/>
        <v>-55.167999999999999</v>
      </c>
      <c r="L35" t="s">
        <v>977</v>
      </c>
      <c r="M35" s="50" t="s">
        <v>1015</v>
      </c>
      <c r="O35" s="49" t="s">
        <v>1016</v>
      </c>
      <c r="P35" s="37">
        <f t="shared" si="1"/>
        <v>-55.167999999999999</v>
      </c>
      <c r="Q35" s="51">
        <v>45831</v>
      </c>
      <c r="S35">
        <v>40700</v>
      </c>
      <c r="T35" t="s">
        <v>911</v>
      </c>
    </row>
    <row r="36" spans="1:20" ht="30" x14ac:dyDescent="0.25">
      <c r="A36" s="53" t="str">
        <f>+VLOOKUP(O36,'Selectable Table'!D:E,2,0)</f>
        <v>J &amp; J</v>
      </c>
      <c r="B36" s="36" t="s">
        <v>1023</v>
      </c>
      <c r="C36" s="49" t="s">
        <v>1024</v>
      </c>
      <c r="D36" s="49" t="s">
        <v>1022</v>
      </c>
      <c r="E36">
        <v>2025</v>
      </c>
      <c r="F36">
        <v>6</v>
      </c>
      <c r="G36" s="53" t="s">
        <v>1006</v>
      </c>
      <c r="H36" s="33" t="s">
        <v>617</v>
      </c>
      <c r="I36" s="18">
        <v>-220.672</v>
      </c>
      <c r="J36" s="33" t="s">
        <v>94</v>
      </c>
      <c r="K36" s="19">
        <f t="shared" si="0"/>
        <v>-220.672</v>
      </c>
      <c r="L36" t="s">
        <v>977</v>
      </c>
      <c r="M36" s="50" t="s">
        <v>1015</v>
      </c>
      <c r="O36" s="49" t="s">
        <v>1016</v>
      </c>
      <c r="P36" s="37">
        <f t="shared" si="1"/>
        <v>-220.672</v>
      </c>
      <c r="Q36" s="51">
        <v>45831</v>
      </c>
      <c r="S36">
        <v>40700</v>
      </c>
      <c r="T36" t="s">
        <v>911</v>
      </c>
    </row>
    <row r="37" spans="1:20" x14ac:dyDescent="0.25">
      <c r="A37" s="53" t="str">
        <f>+VLOOKUP(O37,'Selectable Table'!D:E,2,0)</f>
        <v>J &amp; J</v>
      </c>
      <c r="B37" s="36" t="s">
        <v>1023</v>
      </c>
      <c r="C37" s="49" t="s">
        <v>1024</v>
      </c>
      <c r="D37" s="49" t="s">
        <v>853</v>
      </c>
      <c r="E37">
        <v>2025</v>
      </c>
      <c r="F37">
        <v>6</v>
      </c>
      <c r="G37" s="53" t="s">
        <v>980</v>
      </c>
      <c r="H37" s="33" t="s">
        <v>261</v>
      </c>
      <c r="I37" s="18">
        <v>-196.06400000000002</v>
      </c>
      <c r="J37" s="33" t="s">
        <v>94</v>
      </c>
      <c r="K37" s="19">
        <f t="shared" si="0"/>
        <v>-196.06400000000002</v>
      </c>
      <c r="L37" t="s">
        <v>977</v>
      </c>
      <c r="M37" s="50" t="s">
        <v>1015</v>
      </c>
      <c r="O37" s="49" t="s">
        <v>1016</v>
      </c>
      <c r="P37" s="37">
        <f t="shared" si="1"/>
        <v>-196.06400000000002</v>
      </c>
      <c r="Q37" s="51">
        <v>45831</v>
      </c>
      <c r="S37">
        <v>40700</v>
      </c>
      <c r="T37" t="s">
        <v>911</v>
      </c>
    </row>
    <row r="38" spans="1:20" x14ac:dyDescent="0.25">
      <c r="A38" s="53" t="str">
        <f>+VLOOKUP(O38,'Selectable Table'!D:E,2,0)</f>
        <v>OTH CUST</v>
      </c>
      <c r="B38" s="36" t="s">
        <v>1025</v>
      </c>
      <c r="C38" s="49" t="s">
        <v>1026</v>
      </c>
      <c r="D38" s="49" t="s">
        <v>853</v>
      </c>
      <c r="E38">
        <v>2025</v>
      </c>
      <c r="F38">
        <v>6</v>
      </c>
      <c r="G38" s="53" t="s">
        <v>984</v>
      </c>
      <c r="H38" s="33" t="s">
        <v>262</v>
      </c>
      <c r="I38" s="18">
        <v>-100.80000000000001</v>
      </c>
      <c r="J38" s="33" t="s">
        <v>94</v>
      </c>
      <c r="K38" s="19">
        <f t="shared" si="0"/>
        <v>-100.80000000000001</v>
      </c>
      <c r="L38" t="s">
        <v>977</v>
      </c>
      <c r="M38" s="50" t="s">
        <v>1027</v>
      </c>
      <c r="O38" s="49" t="s">
        <v>1028</v>
      </c>
      <c r="P38" s="37">
        <f t="shared" si="1"/>
        <v>-100.80000000000001</v>
      </c>
      <c r="Q38" s="51">
        <v>45831</v>
      </c>
      <c r="S38">
        <v>40700</v>
      </c>
      <c r="T38" t="s">
        <v>911</v>
      </c>
    </row>
    <row r="39" spans="1:20" x14ac:dyDescent="0.25">
      <c r="A39" s="53" t="str">
        <f>+VLOOKUP(O39,'Selectable Table'!D:E,2,0)</f>
        <v>OTH CUST</v>
      </c>
      <c r="B39" s="36" t="s">
        <v>1029</v>
      </c>
      <c r="C39" s="49" t="s">
        <v>1030</v>
      </c>
      <c r="D39" s="49" t="s">
        <v>853</v>
      </c>
      <c r="E39">
        <v>2025</v>
      </c>
      <c r="F39">
        <v>6</v>
      </c>
      <c r="G39" s="53" t="s">
        <v>980</v>
      </c>
      <c r="H39" s="33" t="s">
        <v>261</v>
      </c>
      <c r="I39" s="18">
        <v>-82.736000000000004</v>
      </c>
      <c r="J39" s="33" t="s">
        <v>94</v>
      </c>
      <c r="K39" s="19">
        <f t="shared" si="0"/>
        <v>-82.736000000000004</v>
      </c>
      <c r="L39" t="s">
        <v>977</v>
      </c>
      <c r="M39" s="50" t="s">
        <v>1031</v>
      </c>
      <c r="O39" s="49" t="s">
        <v>1032</v>
      </c>
      <c r="P39" s="37">
        <f t="shared" si="1"/>
        <v>-82.736000000000004</v>
      </c>
      <c r="Q39" s="51">
        <v>45831</v>
      </c>
      <c r="S39">
        <v>40700</v>
      </c>
      <c r="T39" t="s">
        <v>911</v>
      </c>
    </row>
    <row r="40" spans="1:20" x14ac:dyDescent="0.25">
      <c r="A40" s="53" t="str">
        <f>+VLOOKUP(O40,'Selectable Table'!D:E,2,0)</f>
        <v>OTH CUST</v>
      </c>
      <c r="B40" s="36" t="s">
        <v>1033</v>
      </c>
      <c r="C40" s="49" t="s">
        <v>1034</v>
      </c>
      <c r="D40" s="49" t="s">
        <v>853</v>
      </c>
      <c r="E40">
        <v>2025</v>
      </c>
      <c r="F40">
        <v>6</v>
      </c>
      <c r="G40" s="53" t="s">
        <v>993</v>
      </c>
      <c r="H40" s="33" t="s">
        <v>337</v>
      </c>
      <c r="I40" s="18">
        <v>-37.82</v>
      </c>
      <c r="J40" s="33" t="s">
        <v>94</v>
      </c>
      <c r="K40" s="19">
        <f t="shared" si="0"/>
        <v>-37.82</v>
      </c>
      <c r="L40" t="s">
        <v>977</v>
      </c>
      <c r="M40" s="50" t="s">
        <v>1035</v>
      </c>
      <c r="O40" s="49" t="s">
        <v>1001</v>
      </c>
      <c r="P40" s="37">
        <f t="shared" si="1"/>
        <v>-37.82</v>
      </c>
      <c r="Q40" s="51">
        <v>45831</v>
      </c>
      <c r="S40">
        <v>40700</v>
      </c>
      <c r="T40" t="s">
        <v>911</v>
      </c>
    </row>
    <row r="41" spans="1:20" x14ac:dyDescent="0.25">
      <c r="A41" s="53" t="str">
        <f>+VLOOKUP(O41,'Selectable Table'!D:E,2,0)</f>
        <v>OTH CUST</v>
      </c>
      <c r="B41" s="36" t="s">
        <v>1033</v>
      </c>
      <c r="C41" s="49" t="s">
        <v>1034</v>
      </c>
      <c r="D41" s="49" t="s">
        <v>853</v>
      </c>
      <c r="E41">
        <v>2025</v>
      </c>
      <c r="F41">
        <v>6</v>
      </c>
      <c r="G41" s="53" t="s">
        <v>980</v>
      </c>
      <c r="H41" s="33" t="s">
        <v>261</v>
      </c>
      <c r="I41" s="18">
        <v>-3.9359999999999999</v>
      </c>
      <c r="J41" s="33" t="s">
        <v>94</v>
      </c>
      <c r="K41" s="19">
        <f t="shared" si="0"/>
        <v>-3.9359999999999999</v>
      </c>
      <c r="L41" t="s">
        <v>977</v>
      </c>
      <c r="M41" s="50" t="s">
        <v>1035</v>
      </c>
      <c r="O41" s="49" t="s">
        <v>1001</v>
      </c>
      <c r="P41" s="37">
        <f t="shared" si="1"/>
        <v>-3.9359999999999999</v>
      </c>
      <c r="Q41" s="51">
        <v>45831</v>
      </c>
      <c r="S41">
        <v>40700</v>
      </c>
      <c r="T41" t="s">
        <v>911</v>
      </c>
    </row>
    <row r="42" spans="1:20" x14ac:dyDescent="0.25">
      <c r="A42" s="53" t="str">
        <f>+VLOOKUP(O42,'Selectable Table'!D:E,2,0)</f>
        <v>OTH CUST</v>
      </c>
      <c r="B42" s="36" t="s">
        <v>1036</v>
      </c>
      <c r="C42" s="49" t="s">
        <v>1037</v>
      </c>
      <c r="D42" s="49" t="s">
        <v>722</v>
      </c>
      <c r="E42">
        <v>2025</v>
      </c>
      <c r="F42">
        <v>6</v>
      </c>
      <c r="G42" s="53" t="s">
        <v>984</v>
      </c>
      <c r="H42" s="33" t="s">
        <v>262</v>
      </c>
      <c r="I42" s="18">
        <v>-140.476</v>
      </c>
      <c r="J42" s="33" t="s">
        <v>94</v>
      </c>
      <c r="K42" s="19">
        <f t="shared" si="0"/>
        <v>-140.476</v>
      </c>
      <c r="L42" t="s">
        <v>977</v>
      </c>
      <c r="M42" s="50" t="s">
        <v>1038</v>
      </c>
      <c r="O42" s="49" t="s">
        <v>1001</v>
      </c>
      <c r="P42" s="37">
        <f t="shared" si="1"/>
        <v>-140.476</v>
      </c>
      <c r="Q42" s="51">
        <v>45831</v>
      </c>
      <c r="S42">
        <v>40700</v>
      </c>
      <c r="T42" t="s">
        <v>911</v>
      </c>
    </row>
    <row r="43" spans="1:20" x14ac:dyDescent="0.25">
      <c r="A43" s="53" t="str">
        <f>+VLOOKUP(O43,'Selectable Table'!D:E,2,0)</f>
        <v>OTH CUST</v>
      </c>
      <c r="B43" s="36" t="s">
        <v>1036</v>
      </c>
      <c r="C43" s="49" t="s">
        <v>1037</v>
      </c>
      <c r="D43" s="49" t="s">
        <v>722</v>
      </c>
      <c r="E43">
        <v>2025</v>
      </c>
      <c r="F43">
        <v>6</v>
      </c>
      <c r="G43" s="53" t="s">
        <v>993</v>
      </c>
      <c r="H43" s="33" t="s">
        <v>337</v>
      </c>
      <c r="I43" s="18">
        <v>-306.75600000000003</v>
      </c>
      <c r="J43" s="33" t="s">
        <v>94</v>
      </c>
      <c r="K43" s="19">
        <f t="shared" si="0"/>
        <v>-306.75600000000003</v>
      </c>
      <c r="L43" t="s">
        <v>977</v>
      </c>
      <c r="M43" s="50" t="s">
        <v>1038</v>
      </c>
      <c r="O43" s="49" t="s">
        <v>1001</v>
      </c>
      <c r="P43" s="37">
        <f t="shared" si="1"/>
        <v>-306.75600000000003</v>
      </c>
      <c r="Q43" s="51">
        <v>45831</v>
      </c>
      <c r="S43">
        <v>40700</v>
      </c>
      <c r="T43" t="s">
        <v>911</v>
      </c>
    </row>
    <row r="44" spans="1:20" x14ac:dyDescent="0.25">
      <c r="A44" s="53" t="str">
        <f>+VLOOKUP(O44,'Selectable Table'!D:E,2,0)</f>
        <v>OTH CUST</v>
      </c>
      <c r="B44" s="36" t="s">
        <v>1039</v>
      </c>
      <c r="C44" s="49" t="s">
        <v>1040</v>
      </c>
      <c r="D44" s="49" t="s">
        <v>723</v>
      </c>
      <c r="E44">
        <v>2025</v>
      </c>
      <c r="F44">
        <v>6</v>
      </c>
      <c r="G44" s="53" t="s">
        <v>980</v>
      </c>
      <c r="H44" s="33" t="s">
        <v>261</v>
      </c>
      <c r="I44" s="18">
        <v>-37.816000000000003</v>
      </c>
      <c r="J44" s="33" t="s">
        <v>94</v>
      </c>
      <c r="K44" s="19">
        <f t="shared" si="0"/>
        <v>-37.816000000000003</v>
      </c>
      <c r="L44" t="s">
        <v>977</v>
      </c>
      <c r="M44" s="50" t="s">
        <v>1041</v>
      </c>
      <c r="O44" s="49" t="s">
        <v>1001</v>
      </c>
      <c r="P44" s="37">
        <f t="shared" si="1"/>
        <v>-37.816000000000003</v>
      </c>
      <c r="Q44" s="51">
        <v>45831</v>
      </c>
      <c r="S44">
        <v>40700</v>
      </c>
      <c r="T44" t="s">
        <v>911</v>
      </c>
    </row>
    <row r="45" spans="1:20" x14ac:dyDescent="0.25">
      <c r="A45" s="53" t="str">
        <f>+VLOOKUP(O45,'Selectable Table'!D:E,2,0)</f>
        <v>OTH CUST</v>
      </c>
      <c r="B45" s="36" t="s">
        <v>1039</v>
      </c>
      <c r="C45" s="49" t="s">
        <v>1040</v>
      </c>
      <c r="D45" s="49" t="s">
        <v>723</v>
      </c>
      <c r="E45">
        <v>2025</v>
      </c>
      <c r="F45">
        <v>6</v>
      </c>
      <c r="G45" s="53" t="s">
        <v>980</v>
      </c>
      <c r="H45" s="33" t="s">
        <v>261</v>
      </c>
      <c r="I45" s="18">
        <v>-306.75200000000001</v>
      </c>
      <c r="J45" s="33" t="s">
        <v>94</v>
      </c>
      <c r="K45" s="19">
        <f t="shared" si="0"/>
        <v>-306.75200000000001</v>
      </c>
      <c r="L45" t="s">
        <v>977</v>
      </c>
      <c r="M45" s="50" t="s">
        <v>1041</v>
      </c>
      <c r="O45" s="49" t="s">
        <v>1001</v>
      </c>
      <c r="P45" s="37">
        <f t="shared" si="1"/>
        <v>-306.75200000000001</v>
      </c>
      <c r="Q45" s="51">
        <v>45831</v>
      </c>
      <c r="S45">
        <v>40700</v>
      </c>
      <c r="T45" t="s">
        <v>911</v>
      </c>
    </row>
    <row r="46" spans="1:20" x14ac:dyDescent="0.25">
      <c r="A46" s="53" t="str">
        <f>+VLOOKUP(O46,'Selectable Table'!D:E,2,0)</f>
        <v>OTH CUST</v>
      </c>
      <c r="B46" s="36" t="s">
        <v>1042</v>
      </c>
      <c r="C46" s="49" t="s">
        <v>1043</v>
      </c>
      <c r="D46" s="49" t="s">
        <v>723</v>
      </c>
      <c r="E46">
        <v>2025</v>
      </c>
      <c r="F46">
        <v>6</v>
      </c>
      <c r="G46" s="53" t="s">
        <v>980</v>
      </c>
      <c r="H46" s="33" t="s">
        <v>261</v>
      </c>
      <c r="I46" s="18">
        <v>-1617.748</v>
      </c>
      <c r="J46" s="33" t="s">
        <v>94</v>
      </c>
      <c r="K46" s="19">
        <f t="shared" si="0"/>
        <v>-1617.748</v>
      </c>
      <c r="L46" t="s">
        <v>977</v>
      </c>
      <c r="M46" s="50" t="s">
        <v>1044</v>
      </c>
      <c r="O46" s="49" t="s">
        <v>1045</v>
      </c>
      <c r="P46" s="37">
        <f t="shared" si="1"/>
        <v>-1617.748</v>
      </c>
      <c r="Q46" s="51">
        <v>45831</v>
      </c>
      <c r="S46">
        <v>40700</v>
      </c>
      <c r="T46" t="s">
        <v>911</v>
      </c>
    </row>
    <row r="47" spans="1:20" x14ac:dyDescent="0.25">
      <c r="A47" s="53" t="str">
        <f>+VLOOKUP(O47,'Selectable Table'!D:E,2,0)</f>
        <v>OTH CUST</v>
      </c>
      <c r="B47" s="36" t="s">
        <v>1042</v>
      </c>
      <c r="C47" s="49" t="s">
        <v>1043</v>
      </c>
      <c r="D47" s="49" t="s">
        <v>723</v>
      </c>
      <c r="E47">
        <v>2025</v>
      </c>
      <c r="F47">
        <v>6</v>
      </c>
      <c r="G47" s="53" t="s">
        <v>984</v>
      </c>
      <c r="H47" s="33" t="s">
        <v>262</v>
      </c>
      <c r="I47" s="18">
        <v>-131.304</v>
      </c>
      <c r="J47" s="33" t="s">
        <v>94</v>
      </c>
      <c r="K47" s="19">
        <f t="shared" si="0"/>
        <v>-131.304</v>
      </c>
      <c r="L47" t="s">
        <v>977</v>
      </c>
      <c r="M47" s="50" t="s">
        <v>1044</v>
      </c>
      <c r="O47" s="49" t="s">
        <v>1045</v>
      </c>
      <c r="P47" s="37">
        <f t="shared" si="1"/>
        <v>-131.304</v>
      </c>
      <c r="Q47" s="51">
        <v>45831</v>
      </c>
      <c r="S47">
        <v>40700</v>
      </c>
      <c r="T47" t="s">
        <v>911</v>
      </c>
    </row>
    <row r="48" spans="1:20" ht="30" x14ac:dyDescent="0.25">
      <c r="A48" s="53" t="str">
        <f>+VLOOKUP(O48,'Selectable Table'!D:E,2,0)</f>
        <v>OTH CUST</v>
      </c>
      <c r="B48" s="36" t="s">
        <v>1042</v>
      </c>
      <c r="C48" s="49" t="s">
        <v>1043</v>
      </c>
      <c r="D48" s="49" t="s">
        <v>406</v>
      </c>
      <c r="E48">
        <v>2025</v>
      </c>
      <c r="F48">
        <v>6</v>
      </c>
      <c r="G48" s="53" t="s">
        <v>1006</v>
      </c>
      <c r="H48" s="33" t="s">
        <v>617</v>
      </c>
      <c r="I48" s="18">
        <v>-180.73599999999999</v>
      </c>
      <c r="J48" s="33" t="s">
        <v>94</v>
      </c>
      <c r="K48" s="19">
        <f t="shared" si="0"/>
        <v>-180.73599999999999</v>
      </c>
      <c r="L48" t="s">
        <v>977</v>
      </c>
      <c r="M48" s="50" t="s">
        <v>1044</v>
      </c>
      <c r="O48" s="49" t="s">
        <v>1045</v>
      </c>
      <c r="P48" s="37">
        <f t="shared" si="1"/>
        <v>-180.73599999999999</v>
      </c>
      <c r="Q48" s="51">
        <v>45831</v>
      </c>
      <c r="S48">
        <v>40700</v>
      </c>
      <c r="T48" t="s">
        <v>911</v>
      </c>
    </row>
    <row r="49" spans="1:20" ht="30" x14ac:dyDescent="0.25">
      <c r="A49" s="53" t="str">
        <f>+VLOOKUP(O49,'Selectable Table'!D:E,2,0)</f>
        <v>J &amp; J</v>
      </c>
      <c r="B49" s="36" t="s">
        <v>1046</v>
      </c>
      <c r="C49" s="49" t="s">
        <v>1047</v>
      </c>
      <c r="D49" s="49" t="s">
        <v>406</v>
      </c>
      <c r="E49">
        <v>2025</v>
      </c>
      <c r="F49">
        <v>6</v>
      </c>
      <c r="G49" s="53" t="s">
        <v>1006</v>
      </c>
      <c r="H49" s="33" t="s">
        <v>617</v>
      </c>
      <c r="I49" s="18">
        <v>-275.84000000000003</v>
      </c>
      <c r="J49" s="33" t="s">
        <v>94</v>
      </c>
      <c r="K49" s="19">
        <f t="shared" si="0"/>
        <v>-275.84000000000003</v>
      </c>
      <c r="L49" t="s">
        <v>977</v>
      </c>
      <c r="M49" s="50" t="s">
        <v>1015</v>
      </c>
      <c r="O49" s="49" t="s">
        <v>1016</v>
      </c>
      <c r="P49" s="37">
        <f t="shared" si="1"/>
        <v>-275.84000000000003</v>
      </c>
      <c r="Q49" s="51">
        <v>45831</v>
      </c>
      <c r="S49">
        <v>40700</v>
      </c>
      <c r="T49" t="s">
        <v>911</v>
      </c>
    </row>
    <row r="50" spans="1:20" x14ac:dyDescent="0.25">
      <c r="A50" s="53" t="str">
        <f>+VLOOKUP(O50,'Selectable Table'!D:E,2,0)</f>
        <v>J &amp; J</v>
      </c>
      <c r="B50" s="36" t="s">
        <v>1048</v>
      </c>
      <c r="C50" s="49" t="s">
        <v>1049</v>
      </c>
      <c r="D50" s="49" t="s">
        <v>406</v>
      </c>
      <c r="E50">
        <v>2025</v>
      </c>
      <c r="F50">
        <v>6</v>
      </c>
      <c r="G50" s="53" t="s">
        <v>984</v>
      </c>
      <c r="H50" s="33" t="s">
        <v>262</v>
      </c>
      <c r="I50" s="18">
        <v>-55.167999999999999</v>
      </c>
      <c r="J50" s="33" t="s">
        <v>94</v>
      </c>
      <c r="K50" s="19">
        <f t="shared" si="0"/>
        <v>-55.167999999999999</v>
      </c>
      <c r="L50" t="s">
        <v>977</v>
      </c>
      <c r="M50" s="50" t="s">
        <v>1015</v>
      </c>
      <c r="O50" s="49" t="s">
        <v>1016</v>
      </c>
      <c r="P50" s="37">
        <f t="shared" si="1"/>
        <v>-55.167999999999999</v>
      </c>
      <c r="Q50" s="51">
        <v>45831</v>
      </c>
      <c r="S50">
        <v>40700</v>
      </c>
      <c r="T50" t="s">
        <v>911</v>
      </c>
    </row>
    <row r="51" spans="1:20" x14ac:dyDescent="0.25">
      <c r="A51" s="53" t="str">
        <f>+VLOOKUP(O51,'Selectable Table'!D:E,2,0)</f>
        <v>J &amp; J</v>
      </c>
      <c r="B51" s="36" t="s">
        <v>1048</v>
      </c>
      <c r="C51" s="49" t="s">
        <v>1049</v>
      </c>
      <c r="D51" s="49" t="s">
        <v>274</v>
      </c>
      <c r="E51">
        <v>2025</v>
      </c>
      <c r="F51">
        <v>6</v>
      </c>
      <c r="G51" s="53" t="s">
        <v>984</v>
      </c>
      <c r="H51" s="33" t="s">
        <v>262</v>
      </c>
      <c r="I51" s="18">
        <v>-110.336</v>
      </c>
      <c r="J51" s="33" t="s">
        <v>94</v>
      </c>
      <c r="K51" s="19">
        <f t="shared" si="0"/>
        <v>-110.336</v>
      </c>
      <c r="L51" t="s">
        <v>977</v>
      </c>
      <c r="M51" s="50" t="s">
        <v>1015</v>
      </c>
      <c r="O51" s="49" t="s">
        <v>1016</v>
      </c>
      <c r="P51" s="37">
        <f t="shared" si="1"/>
        <v>-110.336</v>
      </c>
      <c r="Q51" s="51">
        <v>45831</v>
      </c>
      <c r="S51">
        <v>40700</v>
      </c>
      <c r="T51" t="s">
        <v>911</v>
      </c>
    </row>
    <row r="52" spans="1:20" x14ac:dyDescent="0.25">
      <c r="A52" s="53" t="str">
        <f>+VLOOKUP(O52,'Selectable Table'!D:E,2,0)</f>
        <v>OTH CUST</v>
      </c>
      <c r="B52" s="36" t="s">
        <v>1050</v>
      </c>
      <c r="C52" s="49" t="s">
        <v>1051</v>
      </c>
      <c r="D52" s="49" t="s">
        <v>275</v>
      </c>
      <c r="E52">
        <v>2025</v>
      </c>
      <c r="F52">
        <v>6</v>
      </c>
      <c r="G52" s="53" t="s">
        <v>980</v>
      </c>
      <c r="H52" s="33" t="s">
        <v>261</v>
      </c>
      <c r="I52" s="18">
        <v>-82.736000000000004</v>
      </c>
      <c r="J52" s="33" t="s">
        <v>94</v>
      </c>
      <c r="K52" s="19">
        <f t="shared" si="0"/>
        <v>-82.736000000000004</v>
      </c>
      <c r="L52" t="s">
        <v>977</v>
      </c>
      <c r="M52" s="50" t="s">
        <v>1031</v>
      </c>
      <c r="O52" s="49" t="s">
        <v>1032</v>
      </c>
      <c r="P52" s="37">
        <f t="shared" si="1"/>
        <v>-82.736000000000004</v>
      </c>
      <c r="Q52" s="51">
        <v>45831</v>
      </c>
      <c r="S52">
        <v>40700</v>
      </c>
      <c r="T52" t="s">
        <v>911</v>
      </c>
    </row>
    <row r="53" spans="1:20" ht="30" x14ac:dyDescent="0.25">
      <c r="A53" s="53" t="str">
        <f>+VLOOKUP(O53,'Selectable Table'!D:E,2,0)</f>
        <v>OTH CUST</v>
      </c>
      <c r="B53" s="36" t="s">
        <v>1052</v>
      </c>
      <c r="C53" s="49" t="s">
        <v>1053</v>
      </c>
      <c r="D53" s="49" t="s">
        <v>275</v>
      </c>
      <c r="E53">
        <v>2025</v>
      </c>
      <c r="F53">
        <v>6</v>
      </c>
      <c r="G53" s="53" t="s">
        <v>984</v>
      </c>
      <c r="H53" s="33" t="s">
        <v>262</v>
      </c>
      <c r="I53" s="18">
        <v>-122.176</v>
      </c>
      <c r="J53" s="33" t="s">
        <v>94</v>
      </c>
      <c r="K53" s="19">
        <f t="shared" si="0"/>
        <v>-122.176</v>
      </c>
      <c r="L53" t="s">
        <v>977</v>
      </c>
      <c r="M53" s="50" t="s">
        <v>1054</v>
      </c>
      <c r="O53" s="49" t="s">
        <v>1055</v>
      </c>
      <c r="P53" s="37">
        <f t="shared" si="1"/>
        <v>-122.176</v>
      </c>
      <c r="Q53" s="51">
        <v>45831</v>
      </c>
      <c r="S53">
        <v>40700</v>
      </c>
      <c r="T53" t="s">
        <v>911</v>
      </c>
    </row>
    <row r="54" spans="1:20" ht="30" x14ac:dyDescent="0.25">
      <c r="A54" s="53" t="str">
        <f>+VLOOKUP(O54,'Selectable Table'!D:E,2,0)</f>
        <v>OTH CUST</v>
      </c>
      <c r="B54" s="36" t="s">
        <v>1052</v>
      </c>
      <c r="C54" s="49" t="s">
        <v>1053</v>
      </c>
      <c r="D54" s="49" t="s">
        <v>275</v>
      </c>
      <c r="E54">
        <v>2025</v>
      </c>
      <c r="F54">
        <v>6</v>
      </c>
      <c r="G54" s="53" t="s">
        <v>980</v>
      </c>
      <c r="H54" s="33" t="s">
        <v>261</v>
      </c>
      <c r="I54" s="18">
        <v>-4.8360000000000003</v>
      </c>
      <c r="J54" s="33" t="s">
        <v>94</v>
      </c>
      <c r="K54" s="19">
        <f t="shared" si="0"/>
        <v>-4.8360000000000003</v>
      </c>
      <c r="L54" t="s">
        <v>977</v>
      </c>
      <c r="M54" s="50" t="s">
        <v>1054</v>
      </c>
      <c r="O54" s="49" t="s">
        <v>1055</v>
      </c>
      <c r="P54" s="37">
        <f t="shared" si="1"/>
        <v>-4.8360000000000003</v>
      </c>
      <c r="Q54" s="51">
        <v>45831</v>
      </c>
      <c r="S54">
        <v>40700</v>
      </c>
      <c r="T54" t="s">
        <v>911</v>
      </c>
    </row>
    <row r="55" spans="1:20" x14ac:dyDescent="0.25">
      <c r="A55" s="53" t="str">
        <f>+VLOOKUP(O55,'Selectable Table'!D:E,2,0)</f>
        <v>CSL</v>
      </c>
      <c r="B55" s="36" t="s">
        <v>1056</v>
      </c>
      <c r="C55" s="49" t="s">
        <v>1057</v>
      </c>
      <c r="D55" s="49" t="s">
        <v>275</v>
      </c>
      <c r="E55">
        <v>2025</v>
      </c>
      <c r="F55">
        <v>6</v>
      </c>
      <c r="G55" s="53" t="s">
        <v>993</v>
      </c>
      <c r="H55" s="33" t="s">
        <v>337</v>
      </c>
      <c r="I55" s="18">
        <v>-213.78400000000002</v>
      </c>
      <c r="J55" s="33" t="s">
        <v>94</v>
      </c>
      <c r="K55" s="19">
        <f t="shared" si="0"/>
        <v>-213.78400000000002</v>
      </c>
      <c r="L55" t="s">
        <v>977</v>
      </c>
      <c r="M55" s="50" t="s">
        <v>1058</v>
      </c>
      <c r="O55" s="49" t="s">
        <v>1059</v>
      </c>
      <c r="P55" s="37">
        <f t="shared" si="1"/>
        <v>-213.78400000000002</v>
      </c>
      <c r="Q55" s="51">
        <v>45831</v>
      </c>
      <c r="S55">
        <v>40700</v>
      </c>
      <c r="T55" t="s">
        <v>911</v>
      </c>
    </row>
    <row r="56" spans="1:20" x14ac:dyDescent="0.25">
      <c r="A56" s="53" t="str">
        <f>+VLOOKUP(O56,'Selectable Table'!D:E,2,0)</f>
        <v>OTH CUST</v>
      </c>
      <c r="B56" s="36" t="s">
        <v>1060</v>
      </c>
      <c r="C56" s="49" t="s">
        <v>1061</v>
      </c>
      <c r="D56" s="49" t="s">
        <v>275</v>
      </c>
      <c r="E56">
        <v>2025</v>
      </c>
      <c r="F56">
        <v>6</v>
      </c>
      <c r="G56" s="53" t="s">
        <v>980</v>
      </c>
      <c r="H56" s="33" t="s">
        <v>261</v>
      </c>
      <c r="I56" s="18">
        <v>-282.53200000000004</v>
      </c>
      <c r="J56" s="33" t="s">
        <v>94</v>
      </c>
      <c r="K56" s="19">
        <f t="shared" si="0"/>
        <v>-282.53200000000004</v>
      </c>
      <c r="L56" t="s">
        <v>977</v>
      </c>
      <c r="M56" s="50" t="s">
        <v>1062</v>
      </c>
      <c r="O56" s="49" t="s">
        <v>1063</v>
      </c>
      <c r="P56" s="37">
        <f t="shared" si="1"/>
        <v>-282.53200000000004</v>
      </c>
      <c r="Q56" s="51">
        <v>45831</v>
      </c>
      <c r="S56">
        <v>40700</v>
      </c>
      <c r="T56" t="s">
        <v>911</v>
      </c>
    </row>
    <row r="57" spans="1:20" x14ac:dyDescent="0.25">
      <c r="A57" s="53" t="str">
        <f>+VLOOKUP(O57,'Selectable Table'!D:E,2,0)</f>
        <v>OTH CUST</v>
      </c>
      <c r="B57" s="36" t="s">
        <v>1060</v>
      </c>
      <c r="C57" s="49" t="s">
        <v>1061</v>
      </c>
      <c r="D57" s="49" t="s">
        <v>342</v>
      </c>
      <c r="E57">
        <v>2025</v>
      </c>
      <c r="F57">
        <v>6</v>
      </c>
      <c r="G57" s="53" t="s">
        <v>980</v>
      </c>
      <c r="H57" s="33" t="s">
        <v>261</v>
      </c>
      <c r="I57" s="18">
        <v>-281.72800000000001</v>
      </c>
      <c r="J57" s="33" t="s">
        <v>94</v>
      </c>
      <c r="K57" s="19">
        <f t="shared" si="0"/>
        <v>-281.72800000000001</v>
      </c>
      <c r="L57" t="s">
        <v>977</v>
      </c>
      <c r="M57" s="50" t="s">
        <v>1062</v>
      </c>
      <c r="O57" s="49" t="s">
        <v>1063</v>
      </c>
      <c r="P57" s="37">
        <f t="shared" si="1"/>
        <v>-281.72800000000001</v>
      </c>
      <c r="Q57" s="51">
        <v>45831</v>
      </c>
      <c r="S57">
        <v>40700</v>
      </c>
      <c r="T57" t="s">
        <v>911</v>
      </c>
    </row>
    <row r="58" spans="1:20" x14ac:dyDescent="0.25">
      <c r="A58" s="53" t="str">
        <f>+VLOOKUP(O58,'Selectable Table'!D:E,2,0)</f>
        <v>OTH CUST</v>
      </c>
      <c r="B58" s="36" t="s">
        <v>1064</v>
      </c>
      <c r="C58" s="49" t="s">
        <v>1065</v>
      </c>
      <c r="D58" s="49" t="s">
        <v>342</v>
      </c>
      <c r="E58">
        <v>2025</v>
      </c>
      <c r="F58">
        <v>6</v>
      </c>
      <c r="G58" s="53" t="s">
        <v>984</v>
      </c>
      <c r="H58" s="33" t="s">
        <v>262</v>
      </c>
      <c r="I58" s="18">
        <v>-334.024</v>
      </c>
      <c r="J58" s="33" t="s">
        <v>94</v>
      </c>
      <c r="K58" s="19">
        <f t="shared" si="0"/>
        <v>-334.024</v>
      </c>
      <c r="L58" t="s">
        <v>977</v>
      </c>
      <c r="M58" s="50" t="s">
        <v>1000</v>
      </c>
      <c r="O58" s="49" t="s">
        <v>1001</v>
      </c>
      <c r="P58" s="37">
        <f t="shared" si="1"/>
        <v>-334.024</v>
      </c>
      <c r="Q58" s="51">
        <v>45831</v>
      </c>
      <c r="S58">
        <v>40700</v>
      </c>
      <c r="T58" t="s">
        <v>911</v>
      </c>
    </row>
    <row r="59" spans="1:20" x14ac:dyDescent="0.25">
      <c r="A59" s="53" t="str">
        <f>+VLOOKUP(O59,'Selectable Table'!D:E,2,0)</f>
        <v>OTH CUST</v>
      </c>
      <c r="B59" s="36" t="s">
        <v>1064</v>
      </c>
      <c r="C59" s="49" t="s">
        <v>1065</v>
      </c>
      <c r="D59" s="49" t="s">
        <v>276</v>
      </c>
      <c r="E59">
        <v>2025</v>
      </c>
      <c r="F59">
        <v>6</v>
      </c>
      <c r="G59" s="53" t="s">
        <v>980</v>
      </c>
      <c r="H59" s="33" t="s">
        <v>261</v>
      </c>
      <c r="I59" s="18">
        <v>-334.02</v>
      </c>
      <c r="J59" s="33" t="s">
        <v>94</v>
      </c>
      <c r="K59" s="19">
        <f t="shared" si="0"/>
        <v>-334.02</v>
      </c>
      <c r="L59" t="s">
        <v>977</v>
      </c>
      <c r="M59" s="50" t="s">
        <v>1000</v>
      </c>
      <c r="O59" s="49" t="s">
        <v>1001</v>
      </c>
      <c r="P59" s="37">
        <f t="shared" si="1"/>
        <v>-334.02</v>
      </c>
      <c r="Q59" s="51">
        <v>45831</v>
      </c>
      <c r="S59">
        <v>40700</v>
      </c>
      <c r="T59" t="s">
        <v>911</v>
      </c>
    </row>
    <row r="60" spans="1:20" ht="30" x14ac:dyDescent="0.25">
      <c r="A60" s="53" t="str">
        <f>+VLOOKUP(O60,'Selectable Table'!D:E,2,0)</f>
        <v>OTH CUST</v>
      </c>
      <c r="B60" s="36" t="s">
        <v>1066</v>
      </c>
      <c r="C60" s="49" t="s">
        <v>1067</v>
      </c>
      <c r="D60" s="49" t="s">
        <v>276</v>
      </c>
      <c r="E60">
        <v>2025</v>
      </c>
      <c r="F60">
        <v>6</v>
      </c>
      <c r="G60" s="53" t="s">
        <v>1006</v>
      </c>
      <c r="H60" s="33" t="s">
        <v>617</v>
      </c>
      <c r="I60" s="18">
        <v>-592.88</v>
      </c>
      <c r="J60" s="33" t="s">
        <v>94</v>
      </c>
      <c r="K60" s="19">
        <f t="shared" si="0"/>
        <v>-592.88</v>
      </c>
      <c r="L60" t="s">
        <v>977</v>
      </c>
      <c r="M60" s="50" t="s">
        <v>1068</v>
      </c>
      <c r="O60" s="49" t="s">
        <v>1069</v>
      </c>
      <c r="P60" s="37">
        <f t="shared" si="1"/>
        <v>-592.88</v>
      </c>
      <c r="Q60" s="51">
        <v>45831</v>
      </c>
      <c r="S60">
        <v>40700</v>
      </c>
      <c r="T60" t="s">
        <v>911</v>
      </c>
    </row>
    <row r="61" spans="1:20" ht="30" x14ac:dyDescent="0.25">
      <c r="A61" s="53" t="str">
        <f>+VLOOKUP(O61,'Selectable Table'!D:E,2,0)</f>
        <v>OTH CUST</v>
      </c>
      <c r="B61" s="36" t="s">
        <v>1070</v>
      </c>
      <c r="C61" s="49" t="s">
        <v>1071</v>
      </c>
      <c r="D61" s="49" t="s">
        <v>276</v>
      </c>
      <c r="E61">
        <v>2025</v>
      </c>
      <c r="F61">
        <v>6</v>
      </c>
      <c r="G61" s="53" t="s">
        <v>1006</v>
      </c>
      <c r="H61" s="33" t="s">
        <v>617</v>
      </c>
      <c r="I61" s="18">
        <v>-75.64</v>
      </c>
      <c r="J61" s="33" t="s">
        <v>94</v>
      </c>
      <c r="K61" s="19">
        <f t="shared" si="0"/>
        <v>-75.64</v>
      </c>
      <c r="L61" t="s">
        <v>977</v>
      </c>
      <c r="M61" s="50" t="s">
        <v>1072</v>
      </c>
      <c r="O61" s="49" t="s">
        <v>1001</v>
      </c>
      <c r="P61" s="37">
        <f t="shared" si="1"/>
        <v>-75.64</v>
      </c>
      <c r="Q61" s="51">
        <v>45831</v>
      </c>
      <c r="S61">
        <v>40700</v>
      </c>
      <c r="T61" t="s">
        <v>911</v>
      </c>
    </row>
    <row r="62" spans="1:20" x14ac:dyDescent="0.25">
      <c r="A62" s="53" t="str">
        <f>+VLOOKUP(O62,'Selectable Table'!D:E,2,0)</f>
        <v>OTH CUST</v>
      </c>
      <c r="B62" s="36" t="s">
        <v>1070</v>
      </c>
      <c r="C62" s="49" t="s">
        <v>1071</v>
      </c>
      <c r="D62" s="49" t="s">
        <v>276</v>
      </c>
      <c r="E62">
        <v>2025</v>
      </c>
      <c r="F62">
        <v>6</v>
      </c>
      <c r="G62" s="53" t="s">
        <v>984</v>
      </c>
      <c r="H62" s="33" t="s">
        <v>262</v>
      </c>
      <c r="I62" s="18">
        <v>-306.75600000000003</v>
      </c>
      <c r="J62" s="33" t="s">
        <v>94</v>
      </c>
      <c r="K62" s="19">
        <f t="shared" si="0"/>
        <v>-306.75600000000003</v>
      </c>
      <c r="L62" t="s">
        <v>977</v>
      </c>
      <c r="M62" s="50" t="s">
        <v>1072</v>
      </c>
      <c r="O62" s="49" t="s">
        <v>1001</v>
      </c>
      <c r="P62" s="37">
        <f t="shared" si="1"/>
        <v>-306.75600000000003</v>
      </c>
      <c r="Q62" s="51">
        <v>45831</v>
      </c>
      <c r="S62">
        <v>40700</v>
      </c>
      <c r="T62" t="s">
        <v>911</v>
      </c>
    </row>
    <row r="63" spans="1:20" ht="30" x14ac:dyDescent="0.25">
      <c r="A63" s="53" t="str">
        <f>+VLOOKUP(O63,'Selectable Table'!D:E,2,0)</f>
        <v>OTH CUST</v>
      </c>
      <c r="B63" s="36" t="s">
        <v>1073</v>
      </c>
      <c r="C63" s="49" t="s">
        <v>1074</v>
      </c>
      <c r="D63" s="49" t="s">
        <v>276</v>
      </c>
      <c r="E63">
        <v>2025</v>
      </c>
      <c r="F63">
        <v>6</v>
      </c>
      <c r="G63" s="53" t="s">
        <v>984</v>
      </c>
      <c r="H63" s="33" t="s">
        <v>262</v>
      </c>
      <c r="I63" s="18">
        <v>-147.86800000000002</v>
      </c>
      <c r="J63" s="33" t="s">
        <v>94</v>
      </c>
      <c r="K63" s="19">
        <f t="shared" si="0"/>
        <v>-147.86800000000002</v>
      </c>
      <c r="L63" t="s">
        <v>977</v>
      </c>
      <c r="M63" s="50" t="s">
        <v>1075</v>
      </c>
      <c r="O63" s="49" t="s">
        <v>1055</v>
      </c>
      <c r="P63" s="37">
        <f t="shared" si="1"/>
        <v>-147.86800000000002</v>
      </c>
      <c r="Q63" s="51">
        <v>45831</v>
      </c>
      <c r="S63">
        <v>40700</v>
      </c>
      <c r="T63" t="s">
        <v>911</v>
      </c>
    </row>
    <row r="64" spans="1:20" ht="30" x14ac:dyDescent="0.25">
      <c r="A64" s="53" t="str">
        <f>+VLOOKUP(O64,'Selectable Table'!D:E,2,0)</f>
        <v>OTH CUST</v>
      </c>
      <c r="B64" s="36" t="s">
        <v>1073</v>
      </c>
      <c r="C64" s="49" t="s">
        <v>1074</v>
      </c>
      <c r="D64" s="49" t="s">
        <v>416</v>
      </c>
      <c r="E64">
        <v>2025</v>
      </c>
      <c r="F64">
        <v>6</v>
      </c>
      <c r="G64" s="53" t="s">
        <v>980</v>
      </c>
      <c r="H64" s="33" t="s">
        <v>261</v>
      </c>
      <c r="I64" s="18">
        <v>-4.68</v>
      </c>
      <c r="J64" s="33" t="s">
        <v>94</v>
      </c>
      <c r="K64" s="19">
        <f t="shared" si="0"/>
        <v>-4.68</v>
      </c>
      <c r="L64" t="s">
        <v>977</v>
      </c>
      <c r="M64" s="50" t="s">
        <v>1075</v>
      </c>
      <c r="O64" s="49" t="s">
        <v>1055</v>
      </c>
      <c r="P64" s="37">
        <f t="shared" si="1"/>
        <v>-4.68</v>
      </c>
      <c r="Q64" s="51">
        <v>45831</v>
      </c>
      <c r="S64">
        <v>40700</v>
      </c>
      <c r="T64" t="s">
        <v>911</v>
      </c>
    </row>
    <row r="65" spans="1:20" ht="30" x14ac:dyDescent="0.25">
      <c r="A65" s="53" t="str">
        <f>+VLOOKUP(O65,'Selectable Table'!D:E,2,0)</f>
        <v>ASTRAZENECA</v>
      </c>
      <c r="B65" s="36" t="s">
        <v>1076</v>
      </c>
      <c r="C65" s="49" t="s">
        <v>1077</v>
      </c>
      <c r="D65" s="49" t="s">
        <v>416</v>
      </c>
      <c r="E65">
        <v>2025</v>
      </c>
      <c r="F65">
        <v>6</v>
      </c>
      <c r="G65" s="53" t="s">
        <v>1006</v>
      </c>
      <c r="H65" s="33" t="s">
        <v>617</v>
      </c>
      <c r="I65" s="18">
        <v>-69.048000000000002</v>
      </c>
      <c r="J65" s="33" t="s">
        <v>94</v>
      </c>
      <c r="K65" s="19">
        <f t="shared" si="0"/>
        <v>-69.048000000000002</v>
      </c>
      <c r="L65" t="s">
        <v>977</v>
      </c>
      <c r="M65" s="50" t="s">
        <v>1078</v>
      </c>
      <c r="O65" s="49" t="s">
        <v>1079</v>
      </c>
      <c r="P65" s="37">
        <f t="shared" si="1"/>
        <v>-69.048000000000002</v>
      </c>
      <c r="Q65" s="51">
        <v>45831</v>
      </c>
      <c r="S65">
        <v>40700</v>
      </c>
      <c r="T65" t="s">
        <v>911</v>
      </c>
    </row>
    <row r="66" spans="1:20" ht="30" x14ac:dyDescent="0.25">
      <c r="A66" s="53" t="str">
        <f>+VLOOKUP(O66,'Selectable Table'!D:E,2,0)</f>
        <v>OTH CUST</v>
      </c>
      <c r="B66" s="36" t="s">
        <v>1080</v>
      </c>
      <c r="C66" s="49" t="s">
        <v>1081</v>
      </c>
      <c r="D66" s="49" t="s">
        <v>416</v>
      </c>
      <c r="E66">
        <v>2025</v>
      </c>
      <c r="F66">
        <v>6</v>
      </c>
      <c r="G66" s="53" t="s">
        <v>1006</v>
      </c>
      <c r="H66" s="33" t="s">
        <v>617</v>
      </c>
      <c r="I66" s="18">
        <v>-187.20000000000002</v>
      </c>
      <c r="J66" s="33" t="s">
        <v>94</v>
      </c>
      <c r="K66" s="19">
        <f t="shared" si="0"/>
        <v>-187.20000000000002</v>
      </c>
      <c r="L66" t="s">
        <v>977</v>
      </c>
      <c r="M66" s="50" t="s">
        <v>1082</v>
      </c>
      <c r="O66" s="49" t="s">
        <v>1083</v>
      </c>
      <c r="P66" s="37">
        <f t="shared" ref="P66:P129" si="2">K66</f>
        <v>-187.20000000000002</v>
      </c>
      <c r="Q66" s="51">
        <v>45831</v>
      </c>
      <c r="S66">
        <v>40700</v>
      </c>
      <c r="T66" t="s">
        <v>911</v>
      </c>
    </row>
    <row r="67" spans="1:20" x14ac:dyDescent="0.25">
      <c r="A67" s="53" t="str">
        <f>+VLOOKUP(O67,'Selectable Table'!D:E,2,0)</f>
        <v>J &amp; J</v>
      </c>
      <c r="B67" s="36" t="s">
        <v>1084</v>
      </c>
      <c r="C67" s="49" t="s">
        <v>1085</v>
      </c>
      <c r="D67" s="49" t="s">
        <v>416</v>
      </c>
      <c r="E67">
        <v>2025</v>
      </c>
      <c r="F67">
        <v>6</v>
      </c>
      <c r="G67" s="53" t="s">
        <v>984</v>
      </c>
      <c r="H67" s="33" t="s">
        <v>262</v>
      </c>
      <c r="I67" s="18">
        <v>-27.584</v>
      </c>
      <c r="J67" s="33" t="s">
        <v>94</v>
      </c>
      <c r="K67" s="19">
        <f t="shared" ref="K67:K130" si="3">+VLOOKUP(J67,$W$2:$X$7,2,0)*I67</f>
        <v>-27.584</v>
      </c>
      <c r="L67" t="s">
        <v>977</v>
      </c>
      <c r="M67" s="50" t="s">
        <v>1015</v>
      </c>
      <c r="O67" s="49" t="s">
        <v>1016</v>
      </c>
      <c r="P67" s="37">
        <f t="shared" si="2"/>
        <v>-27.584</v>
      </c>
      <c r="Q67" s="51">
        <v>45831</v>
      </c>
      <c r="S67">
        <v>40700</v>
      </c>
      <c r="T67" t="s">
        <v>911</v>
      </c>
    </row>
    <row r="68" spans="1:20" x14ac:dyDescent="0.25">
      <c r="A68" s="53" t="str">
        <f>+VLOOKUP(O68,'Selectable Table'!D:E,2,0)</f>
        <v>J &amp; J</v>
      </c>
      <c r="B68" s="36" t="s">
        <v>1084</v>
      </c>
      <c r="C68" s="49" t="s">
        <v>1085</v>
      </c>
      <c r="D68" s="49" t="s">
        <v>416</v>
      </c>
      <c r="E68">
        <v>2025</v>
      </c>
      <c r="F68">
        <v>6</v>
      </c>
      <c r="G68" s="53" t="s">
        <v>980</v>
      </c>
      <c r="H68" s="33" t="s">
        <v>261</v>
      </c>
      <c r="I68" s="18">
        <v>-441.34399999999999</v>
      </c>
      <c r="J68" s="33" t="s">
        <v>94</v>
      </c>
      <c r="K68" s="19">
        <f t="shared" si="3"/>
        <v>-441.34399999999999</v>
      </c>
      <c r="L68" t="s">
        <v>977</v>
      </c>
      <c r="M68" s="50" t="s">
        <v>1015</v>
      </c>
      <c r="O68" s="49" t="s">
        <v>1016</v>
      </c>
      <c r="P68" s="37">
        <f t="shared" si="2"/>
        <v>-441.34399999999999</v>
      </c>
      <c r="Q68" s="51">
        <v>45831</v>
      </c>
      <c r="S68">
        <v>40700</v>
      </c>
      <c r="T68" t="s">
        <v>911</v>
      </c>
    </row>
    <row r="69" spans="1:20" x14ac:dyDescent="0.25">
      <c r="A69" s="53" t="str">
        <f>+VLOOKUP(O69,'Selectable Table'!D:E,2,0)</f>
        <v>J &amp; J</v>
      </c>
      <c r="B69" s="36" t="s">
        <v>1084</v>
      </c>
      <c r="C69" s="49" t="s">
        <v>1085</v>
      </c>
      <c r="D69" s="49" t="s">
        <v>277</v>
      </c>
      <c r="E69">
        <v>2025</v>
      </c>
      <c r="F69">
        <v>6</v>
      </c>
      <c r="G69" s="53" t="s">
        <v>980</v>
      </c>
      <c r="H69" s="33" t="s">
        <v>261</v>
      </c>
      <c r="I69" s="18">
        <v>-331.00800000000004</v>
      </c>
      <c r="J69" s="33" t="s">
        <v>94</v>
      </c>
      <c r="K69" s="19">
        <f t="shared" si="3"/>
        <v>-331.00800000000004</v>
      </c>
      <c r="L69" t="s">
        <v>977</v>
      </c>
      <c r="M69" s="50" t="s">
        <v>1015</v>
      </c>
      <c r="O69" s="49" t="s">
        <v>1016</v>
      </c>
      <c r="P69" s="37">
        <f t="shared" si="2"/>
        <v>-331.00800000000004</v>
      </c>
      <c r="Q69" s="51">
        <v>45831</v>
      </c>
      <c r="S69">
        <v>40700</v>
      </c>
      <c r="T69" t="s">
        <v>911</v>
      </c>
    </row>
    <row r="70" spans="1:20" ht="30" x14ac:dyDescent="0.25">
      <c r="A70" s="53" t="str">
        <f>+VLOOKUP(O70,'Selectable Table'!D:E,2,0)</f>
        <v>OTH CUST</v>
      </c>
      <c r="B70" s="36" t="s">
        <v>1086</v>
      </c>
      <c r="C70" s="49" t="s">
        <v>1087</v>
      </c>
      <c r="D70" s="49" t="s">
        <v>277</v>
      </c>
      <c r="E70">
        <v>2025</v>
      </c>
      <c r="F70">
        <v>6</v>
      </c>
      <c r="G70" s="53" t="s">
        <v>1006</v>
      </c>
      <c r="H70" s="33" t="s">
        <v>617</v>
      </c>
      <c r="I70" s="18">
        <v>-118.57600000000001</v>
      </c>
      <c r="J70" s="33" t="s">
        <v>94</v>
      </c>
      <c r="K70" s="19">
        <f t="shared" si="3"/>
        <v>-118.57600000000001</v>
      </c>
      <c r="L70" t="s">
        <v>977</v>
      </c>
      <c r="M70" s="50" t="s">
        <v>1088</v>
      </c>
      <c r="O70" s="49" t="s">
        <v>264</v>
      </c>
      <c r="P70" s="37">
        <f t="shared" si="2"/>
        <v>-118.57600000000001</v>
      </c>
      <c r="Q70" s="51">
        <v>45831</v>
      </c>
      <c r="S70">
        <v>40700</v>
      </c>
      <c r="T70" t="s">
        <v>911</v>
      </c>
    </row>
    <row r="71" spans="1:20" ht="30" x14ac:dyDescent="0.25">
      <c r="A71" s="53" t="str">
        <f>+VLOOKUP(O71,'Selectable Table'!D:E,2,0)</f>
        <v>OTH CUST</v>
      </c>
      <c r="B71" s="36" t="s">
        <v>1089</v>
      </c>
      <c r="C71" s="49" t="s">
        <v>1090</v>
      </c>
      <c r="D71" s="49" t="s">
        <v>277</v>
      </c>
      <c r="E71">
        <v>2025</v>
      </c>
      <c r="F71">
        <v>6</v>
      </c>
      <c r="G71" s="53" t="s">
        <v>1006</v>
      </c>
      <c r="H71" s="33" t="s">
        <v>617</v>
      </c>
      <c r="I71" s="18">
        <v>-117.08</v>
      </c>
      <c r="J71" s="33" t="s">
        <v>94</v>
      </c>
      <c r="K71" s="19">
        <f t="shared" si="3"/>
        <v>-117.08</v>
      </c>
      <c r="L71" t="s">
        <v>977</v>
      </c>
      <c r="M71" s="50" t="s">
        <v>1091</v>
      </c>
      <c r="O71" s="49" t="s">
        <v>1055</v>
      </c>
      <c r="P71" s="37">
        <f t="shared" si="2"/>
        <v>-117.08</v>
      </c>
      <c r="Q71" s="51">
        <v>45831</v>
      </c>
      <c r="S71">
        <v>40700</v>
      </c>
      <c r="T71" t="s">
        <v>911</v>
      </c>
    </row>
    <row r="72" spans="1:20" ht="30" x14ac:dyDescent="0.25">
      <c r="A72" s="53" t="str">
        <f>+VLOOKUP(O72,'Selectable Table'!D:E,2,0)</f>
        <v>OTH CUST</v>
      </c>
      <c r="B72" s="36" t="s">
        <v>1089</v>
      </c>
      <c r="C72" s="49" t="s">
        <v>1090</v>
      </c>
      <c r="D72" s="49" t="s">
        <v>277</v>
      </c>
      <c r="E72">
        <v>2025</v>
      </c>
      <c r="F72">
        <v>6</v>
      </c>
      <c r="G72" s="53" t="s">
        <v>980</v>
      </c>
      <c r="H72" s="33" t="s">
        <v>261</v>
      </c>
      <c r="I72" s="18">
        <v>-4.68</v>
      </c>
      <c r="J72" s="33" t="s">
        <v>94</v>
      </c>
      <c r="K72" s="19">
        <f t="shared" si="3"/>
        <v>-4.68</v>
      </c>
      <c r="L72" t="s">
        <v>977</v>
      </c>
      <c r="M72" s="50" t="s">
        <v>1091</v>
      </c>
      <c r="O72" s="49" t="s">
        <v>1055</v>
      </c>
      <c r="P72" s="37">
        <f t="shared" si="2"/>
        <v>-4.68</v>
      </c>
      <c r="Q72" s="51">
        <v>45831</v>
      </c>
      <c r="S72">
        <v>40700</v>
      </c>
      <c r="T72" t="s">
        <v>911</v>
      </c>
    </row>
    <row r="73" spans="1:20" x14ac:dyDescent="0.25">
      <c r="A73" s="53" t="str">
        <f>+VLOOKUP(O73,'Selectable Table'!D:E,2,0)</f>
        <v>OTH CUST</v>
      </c>
      <c r="B73" s="36" t="s">
        <v>1092</v>
      </c>
      <c r="C73" s="49" t="s">
        <v>1093</v>
      </c>
      <c r="D73" s="49" t="s">
        <v>277</v>
      </c>
      <c r="E73">
        <v>2025</v>
      </c>
      <c r="F73">
        <v>6</v>
      </c>
      <c r="G73" s="53" t="s">
        <v>984</v>
      </c>
      <c r="H73" s="33" t="s">
        <v>262</v>
      </c>
      <c r="I73" s="18">
        <v>-93.600000000000009</v>
      </c>
      <c r="J73" s="33" t="s">
        <v>94</v>
      </c>
      <c r="K73" s="19">
        <f t="shared" si="3"/>
        <v>-93.600000000000009</v>
      </c>
      <c r="L73" t="s">
        <v>977</v>
      </c>
      <c r="M73" s="50" t="s">
        <v>1094</v>
      </c>
      <c r="O73" s="49" t="s">
        <v>1069</v>
      </c>
      <c r="P73" s="37">
        <f t="shared" si="2"/>
        <v>-93.600000000000009</v>
      </c>
      <c r="Q73" s="51">
        <v>45831</v>
      </c>
      <c r="S73">
        <v>40700</v>
      </c>
      <c r="T73" t="s">
        <v>911</v>
      </c>
    </row>
    <row r="74" spans="1:20" ht="30" x14ac:dyDescent="0.25">
      <c r="A74" s="53" t="str">
        <f>+VLOOKUP(O74,'Selectable Table'!D:E,2,0)</f>
        <v>OTH CUST</v>
      </c>
      <c r="B74" s="36" t="s">
        <v>1095</v>
      </c>
      <c r="C74" s="49" t="s">
        <v>1096</v>
      </c>
      <c r="D74" s="49" t="s">
        <v>277</v>
      </c>
      <c r="E74">
        <v>2025</v>
      </c>
      <c r="F74">
        <v>6</v>
      </c>
      <c r="G74" s="53" t="s">
        <v>984</v>
      </c>
      <c r="H74" s="33" t="s">
        <v>262</v>
      </c>
      <c r="I74" s="18">
        <v>-182.64000000000001</v>
      </c>
      <c r="J74" s="33" t="s">
        <v>94</v>
      </c>
      <c r="K74" s="19">
        <f t="shared" si="3"/>
        <v>-182.64000000000001</v>
      </c>
      <c r="L74" t="s">
        <v>977</v>
      </c>
      <c r="M74" s="50" t="s">
        <v>1097</v>
      </c>
      <c r="O74" s="49" t="s">
        <v>1055</v>
      </c>
      <c r="P74" s="37">
        <f t="shared" si="2"/>
        <v>-182.64000000000001</v>
      </c>
      <c r="Q74" s="51">
        <v>45831</v>
      </c>
      <c r="S74">
        <v>40700</v>
      </c>
      <c r="T74" t="s">
        <v>911</v>
      </c>
    </row>
    <row r="75" spans="1:20" ht="30" x14ac:dyDescent="0.25">
      <c r="A75" s="53" t="str">
        <f>+VLOOKUP(O75,'Selectable Table'!D:E,2,0)</f>
        <v>OTH CUST</v>
      </c>
      <c r="B75" s="36" t="s">
        <v>1095</v>
      </c>
      <c r="C75" s="49" t="s">
        <v>1096</v>
      </c>
      <c r="D75" s="49" t="s">
        <v>277</v>
      </c>
      <c r="E75">
        <v>2025</v>
      </c>
      <c r="F75">
        <v>6</v>
      </c>
      <c r="G75" s="53" t="s">
        <v>980</v>
      </c>
      <c r="H75" s="33" t="s">
        <v>261</v>
      </c>
      <c r="I75" s="18">
        <v>-7.0200000000000005</v>
      </c>
      <c r="J75" s="33" t="s">
        <v>94</v>
      </c>
      <c r="K75" s="19">
        <f t="shared" si="3"/>
        <v>-7.0200000000000005</v>
      </c>
      <c r="L75" t="s">
        <v>977</v>
      </c>
      <c r="M75" s="50" t="s">
        <v>1097</v>
      </c>
      <c r="O75" s="49" t="s">
        <v>1055</v>
      </c>
      <c r="P75" s="37">
        <f t="shared" si="2"/>
        <v>-7.0200000000000005</v>
      </c>
      <c r="Q75" s="51">
        <v>45831</v>
      </c>
      <c r="S75">
        <v>40700</v>
      </c>
      <c r="T75" t="s">
        <v>911</v>
      </c>
    </row>
    <row r="76" spans="1:20" x14ac:dyDescent="0.25">
      <c r="A76" s="53" t="str">
        <f>+VLOOKUP(O76,'Selectable Table'!D:E,2,0)</f>
        <v>J &amp; J</v>
      </c>
      <c r="B76" s="36" t="s">
        <v>1098</v>
      </c>
      <c r="C76" s="49" t="s">
        <v>1099</v>
      </c>
      <c r="D76" s="49" t="s">
        <v>277</v>
      </c>
      <c r="E76">
        <v>2025</v>
      </c>
      <c r="F76">
        <v>6</v>
      </c>
      <c r="G76" s="53" t="s">
        <v>993</v>
      </c>
      <c r="H76" s="33" t="s">
        <v>337</v>
      </c>
      <c r="I76" s="18">
        <v>-110.336</v>
      </c>
      <c r="J76" s="33" t="s">
        <v>94</v>
      </c>
      <c r="K76" s="19">
        <f t="shared" si="3"/>
        <v>-110.336</v>
      </c>
      <c r="L76" t="s">
        <v>977</v>
      </c>
      <c r="M76" s="50" t="s">
        <v>1015</v>
      </c>
      <c r="O76" s="49" t="s">
        <v>1100</v>
      </c>
      <c r="P76" s="37">
        <f t="shared" si="2"/>
        <v>-110.336</v>
      </c>
      <c r="Q76" s="51">
        <v>45831</v>
      </c>
      <c r="S76">
        <v>40700</v>
      </c>
      <c r="T76" t="s">
        <v>911</v>
      </c>
    </row>
    <row r="77" spans="1:20" x14ac:dyDescent="0.25">
      <c r="A77" s="53" t="str">
        <f>+VLOOKUP(O77,'Selectable Table'!D:E,2,0)</f>
        <v>J &amp; J</v>
      </c>
      <c r="B77" s="36" t="s">
        <v>1101</v>
      </c>
      <c r="C77" s="49" t="s">
        <v>1102</v>
      </c>
      <c r="D77" s="49" t="s">
        <v>277</v>
      </c>
      <c r="E77">
        <v>2025</v>
      </c>
      <c r="F77">
        <v>6</v>
      </c>
      <c r="G77" s="53" t="s">
        <v>980</v>
      </c>
      <c r="H77" s="33" t="s">
        <v>261</v>
      </c>
      <c r="I77" s="18">
        <v>-110.336</v>
      </c>
      <c r="J77" s="33" t="s">
        <v>94</v>
      </c>
      <c r="K77" s="19">
        <f t="shared" si="3"/>
        <v>-110.336</v>
      </c>
      <c r="L77" t="s">
        <v>977</v>
      </c>
      <c r="M77" s="50" t="s">
        <v>1015</v>
      </c>
      <c r="O77" s="49" t="s">
        <v>1100</v>
      </c>
      <c r="P77" s="37">
        <f t="shared" si="2"/>
        <v>-110.336</v>
      </c>
      <c r="Q77" s="51">
        <v>45831</v>
      </c>
      <c r="S77">
        <v>40700</v>
      </c>
      <c r="T77" t="s">
        <v>911</v>
      </c>
    </row>
    <row r="78" spans="1:20" x14ac:dyDescent="0.25">
      <c r="A78" s="53" t="str">
        <f>+VLOOKUP(O78,'Selectable Table'!D:E,2,0)</f>
        <v>J &amp; J</v>
      </c>
      <c r="B78" s="36" t="s">
        <v>1101</v>
      </c>
      <c r="C78" s="49" t="s">
        <v>1102</v>
      </c>
      <c r="D78" s="49" t="s">
        <v>277</v>
      </c>
      <c r="E78">
        <v>2025</v>
      </c>
      <c r="F78">
        <v>6</v>
      </c>
      <c r="G78" s="53" t="s">
        <v>980</v>
      </c>
      <c r="H78" s="33" t="s">
        <v>261</v>
      </c>
      <c r="I78" s="18">
        <v>-254.61599999999999</v>
      </c>
      <c r="J78" s="33" t="s">
        <v>94</v>
      </c>
      <c r="K78" s="19">
        <f t="shared" si="3"/>
        <v>-254.61599999999999</v>
      </c>
      <c r="L78" t="s">
        <v>977</v>
      </c>
      <c r="M78" s="50" t="s">
        <v>1015</v>
      </c>
      <c r="O78" s="49" t="s">
        <v>1100</v>
      </c>
      <c r="P78" s="37">
        <f t="shared" si="2"/>
        <v>-254.61599999999999</v>
      </c>
      <c r="Q78" s="51">
        <v>45831</v>
      </c>
      <c r="S78">
        <v>40700</v>
      </c>
      <c r="T78" t="s">
        <v>911</v>
      </c>
    </row>
    <row r="79" spans="1:20" x14ac:dyDescent="0.25">
      <c r="A79" s="53" t="str">
        <f>+VLOOKUP(O79,'Selectable Table'!D:E,2,0)</f>
        <v>J &amp; J</v>
      </c>
      <c r="B79" s="36" t="s">
        <v>1103</v>
      </c>
      <c r="C79" s="49" t="s">
        <v>1104</v>
      </c>
      <c r="D79" s="49" t="s">
        <v>278</v>
      </c>
      <c r="E79">
        <v>2025</v>
      </c>
      <c r="F79">
        <v>6</v>
      </c>
      <c r="G79" s="53" t="s">
        <v>980</v>
      </c>
      <c r="H79" s="33" t="s">
        <v>261</v>
      </c>
      <c r="I79" s="18">
        <v>-331.00800000000004</v>
      </c>
      <c r="J79" s="33" t="s">
        <v>94</v>
      </c>
      <c r="K79" s="19">
        <f t="shared" si="3"/>
        <v>-331.00800000000004</v>
      </c>
      <c r="L79" t="s">
        <v>977</v>
      </c>
      <c r="M79" s="50" t="s">
        <v>1015</v>
      </c>
      <c r="O79" s="49" t="s">
        <v>1016</v>
      </c>
      <c r="P79" s="37">
        <f t="shared" si="2"/>
        <v>-331.00800000000004</v>
      </c>
      <c r="Q79" s="51">
        <v>45831</v>
      </c>
      <c r="S79">
        <v>40700</v>
      </c>
      <c r="T79" t="s">
        <v>911</v>
      </c>
    </row>
    <row r="80" spans="1:20" ht="30" x14ac:dyDescent="0.25">
      <c r="A80" s="53" t="str">
        <f>+VLOOKUP(O80,'Selectable Table'!D:E,2,0)</f>
        <v>OTH CUST</v>
      </c>
      <c r="B80" s="36" t="s">
        <v>1105</v>
      </c>
      <c r="C80" s="49" t="s">
        <v>1106</v>
      </c>
      <c r="D80" s="49" t="s">
        <v>278</v>
      </c>
      <c r="E80">
        <v>2025</v>
      </c>
      <c r="F80">
        <v>6</v>
      </c>
      <c r="G80" s="53" t="s">
        <v>1006</v>
      </c>
      <c r="H80" s="33" t="s">
        <v>617</v>
      </c>
      <c r="I80" s="18">
        <v>-121.75999999999999</v>
      </c>
      <c r="J80" s="33" t="s">
        <v>94</v>
      </c>
      <c r="K80" s="19">
        <f t="shared" si="3"/>
        <v>-121.75999999999999</v>
      </c>
      <c r="L80" t="s">
        <v>977</v>
      </c>
      <c r="M80" s="50" t="s">
        <v>1107</v>
      </c>
      <c r="O80" s="49" t="s">
        <v>1055</v>
      </c>
      <c r="P80" s="37">
        <f t="shared" si="2"/>
        <v>-121.75999999999999</v>
      </c>
      <c r="Q80" s="51">
        <v>45831</v>
      </c>
      <c r="S80">
        <v>40700</v>
      </c>
      <c r="T80" t="s">
        <v>911</v>
      </c>
    </row>
    <row r="81" spans="1:20" ht="30" x14ac:dyDescent="0.25">
      <c r="A81" s="53" t="str">
        <f>+VLOOKUP(O81,'Selectable Table'!D:E,2,0)</f>
        <v>OTH CUST</v>
      </c>
      <c r="B81" s="36" t="s">
        <v>1105</v>
      </c>
      <c r="C81" s="49" t="s">
        <v>1106</v>
      </c>
      <c r="D81" s="49" t="s">
        <v>278</v>
      </c>
      <c r="E81">
        <v>2025</v>
      </c>
      <c r="F81">
        <v>6</v>
      </c>
      <c r="G81" s="53" t="s">
        <v>1006</v>
      </c>
      <c r="H81" s="33" t="s">
        <v>617</v>
      </c>
      <c r="I81" s="18">
        <v>-147.52799999999999</v>
      </c>
      <c r="J81" s="33" t="s">
        <v>94</v>
      </c>
      <c r="K81" s="19">
        <f t="shared" si="3"/>
        <v>-147.52799999999999</v>
      </c>
      <c r="L81" t="s">
        <v>977</v>
      </c>
      <c r="M81" s="50" t="s">
        <v>1107</v>
      </c>
      <c r="O81" s="49" t="s">
        <v>1055</v>
      </c>
      <c r="P81" s="37">
        <f t="shared" si="2"/>
        <v>-147.52799999999999</v>
      </c>
      <c r="Q81" s="51">
        <v>45831</v>
      </c>
      <c r="S81">
        <v>40700</v>
      </c>
      <c r="T81" t="s">
        <v>911</v>
      </c>
    </row>
    <row r="82" spans="1:20" ht="30" x14ac:dyDescent="0.25">
      <c r="A82" s="53" t="str">
        <f>+VLOOKUP(O82,'Selectable Table'!D:E,2,0)</f>
        <v>OTH CUST</v>
      </c>
      <c r="B82" s="36" t="s">
        <v>1105</v>
      </c>
      <c r="C82" s="49" t="s">
        <v>1106</v>
      </c>
      <c r="D82" s="49" t="s">
        <v>278</v>
      </c>
      <c r="E82">
        <v>2025</v>
      </c>
      <c r="F82">
        <v>6</v>
      </c>
      <c r="G82" s="53" t="s">
        <v>1108</v>
      </c>
      <c r="H82" s="33" t="s">
        <v>616</v>
      </c>
      <c r="I82" s="18">
        <v>-23.400000000000002</v>
      </c>
      <c r="J82" s="33" t="s">
        <v>94</v>
      </c>
      <c r="K82" s="19">
        <f t="shared" si="3"/>
        <v>-23.400000000000002</v>
      </c>
      <c r="L82" t="s">
        <v>977</v>
      </c>
      <c r="M82" s="50" t="s">
        <v>1107</v>
      </c>
      <c r="O82" s="49" t="s">
        <v>1055</v>
      </c>
      <c r="P82" s="37">
        <f t="shared" si="2"/>
        <v>-23.400000000000002</v>
      </c>
      <c r="Q82" s="51">
        <v>45831</v>
      </c>
      <c r="S82">
        <v>40700</v>
      </c>
      <c r="T82" t="s">
        <v>911</v>
      </c>
    </row>
    <row r="83" spans="1:20" ht="30" x14ac:dyDescent="0.25">
      <c r="A83" s="53" t="str">
        <f>+VLOOKUP(O83,'Selectable Table'!D:E,2,0)</f>
        <v>OTH CUST</v>
      </c>
      <c r="B83" s="36" t="s">
        <v>1109</v>
      </c>
      <c r="C83" s="49" t="s">
        <v>1110</v>
      </c>
      <c r="D83" s="49" t="s">
        <v>278</v>
      </c>
      <c r="E83">
        <v>2025</v>
      </c>
      <c r="F83">
        <v>6</v>
      </c>
      <c r="G83" s="53" t="s">
        <v>980</v>
      </c>
      <c r="H83" s="33" t="s">
        <v>261</v>
      </c>
      <c r="I83" s="18">
        <v>-878.096</v>
      </c>
      <c r="J83" s="33" t="s">
        <v>94</v>
      </c>
      <c r="K83" s="19">
        <f t="shared" si="3"/>
        <v>-878.096</v>
      </c>
      <c r="L83" t="s">
        <v>977</v>
      </c>
      <c r="M83" s="50" t="s">
        <v>1111</v>
      </c>
      <c r="O83" s="49" t="s">
        <v>1055</v>
      </c>
      <c r="P83" s="37">
        <f t="shared" si="2"/>
        <v>-878.096</v>
      </c>
      <c r="Q83" s="51">
        <v>45831</v>
      </c>
      <c r="S83">
        <v>40700</v>
      </c>
      <c r="T83" t="s">
        <v>911</v>
      </c>
    </row>
    <row r="84" spans="1:20" ht="30" x14ac:dyDescent="0.25">
      <c r="A84" s="53" t="str">
        <f>+VLOOKUP(O84,'Selectable Table'!D:E,2,0)</f>
        <v>OTH CUST</v>
      </c>
      <c r="B84" s="36" t="s">
        <v>1109</v>
      </c>
      <c r="C84" s="49" t="s">
        <v>1110</v>
      </c>
      <c r="D84" s="49" t="s">
        <v>278</v>
      </c>
      <c r="E84">
        <v>2025</v>
      </c>
      <c r="F84">
        <v>6</v>
      </c>
      <c r="G84" s="53" t="s">
        <v>984</v>
      </c>
      <c r="H84" s="33" t="s">
        <v>262</v>
      </c>
      <c r="I84" s="18">
        <v>-35.1</v>
      </c>
      <c r="J84" s="33" t="s">
        <v>94</v>
      </c>
      <c r="K84" s="19">
        <f t="shared" si="3"/>
        <v>-35.1</v>
      </c>
      <c r="L84" t="s">
        <v>977</v>
      </c>
      <c r="M84" s="50" t="s">
        <v>1111</v>
      </c>
      <c r="O84" s="49" t="s">
        <v>1055</v>
      </c>
      <c r="P84" s="37">
        <f t="shared" si="2"/>
        <v>-35.1</v>
      </c>
      <c r="Q84" s="51">
        <v>45831</v>
      </c>
      <c r="S84">
        <v>40700</v>
      </c>
      <c r="T84" t="s">
        <v>911</v>
      </c>
    </row>
    <row r="85" spans="1:20" x14ac:dyDescent="0.25">
      <c r="A85" s="53" t="str">
        <f>+VLOOKUP(O85,'Selectable Table'!D:E,2,0)</f>
        <v>OTH CUST</v>
      </c>
      <c r="B85" s="36" t="s">
        <v>1112</v>
      </c>
      <c r="C85" s="49" t="s">
        <v>1113</v>
      </c>
      <c r="D85" s="49" t="s">
        <v>278</v>
      </c>
      <c r="E85">
        <v>2025</v>
      </c>
      <c r="F85">
        <v>6</v>
      </c>
      <c r="G85" s="53" t="s">
        <v>984</v>
      </c>
      <c r="H85" s="33" t="s">
        <v>262</v>
      </c>
      <c r="I85" s="18">
        <v>-34.524000000000001</v>
      </c>
      <c r="J85" s="33" t="s">
        <v>94</v>
      </c>
      <c r="K85" s="19">
        <f t="shared" si="3"/>
        <v>-34.524000000000001</v>
      </c>
      <c r="L85" t="s">
        <v>977</v>
      </c>
      <c r="M85" s="50" t="s">
        <v>1114</v>
      </c>
      <c r="O85" s="49" t="s">
        <v>986</v>
      </c>
      <c r="P85" s="37">
        <f t="shared" si="2"/>
        <v>-34.524000000000001</v>
      </c>
      <c r="Q85" s="51">
        <v>45831</v>
      </c>
      <c r="S85">
        <v>40700</v>
      </c>
      <c r="T85" t="s">
        <v>911</v>
      </c>
    </row>
    <row r="86" spans="1:20" x14ac:dyDescent="0.25">
      <c r="A86" s="53" t="str">
        <f>+VLOOKUP(O86,'Selectable Table'!D:E,2,0)</f>
        <v>OTH CUST</v>
      </c>
      <c r="B86" s="36" t="s">
        <v>1115</v>
      </c>
      <c r="C86" s="49" t="s">
        <v>1116</v>
      </c>
      <c r="D86" s="49" t="s">
        <v>278</v>
      </c>
      <c r="E86">
        <v>2025</v>
      </c>
      <c r="F86">
        <v>6</v>
      </c>
      <c r="G86" s="53" t="s">
        <v>1108</v>
      </c>
      <c r="H86" s="33" t="s">
        <v>616</v>
      </c>
      <c r="I86" s="18">
        <v>-454.87200000000007</v>
      </c>
      <c r="J86" s="33" t="s">
        <v>94</v>
      </c>
      <c r="K86" s="19">
        <f t="shared" si="3"/>
        <v>-454.87200000000007</v>
      </c>
      <c r="L86" t="s">
        <v>977</v>
      </c>
      <c r="M86" s="50" t="s">
        <v>1000</v>
      </c>
      <c r="O86" s="49" t="s">
        <v>1001</v>
      </c>
      <c r="P86" s="37">
        <f t="shared" si="2"/>
        <v>-454.87200000000007</v>
      </c>
      <c r="Q86" s="51">
        <v>45831</v>
      </c>
      <c r="S86">
        <v>40700</v>
      </c>
      <c r="T86" t="s">
        <v>911</v>
      </c>
    </row>
    <row r="87" spans="1:20" x14ac:dyDescent="0.25">
      <c r="A87" s="53" t="str">
        <f>+VLOOKUP(O87,'Selectable Table'!D:E,2,0)</f>
        <v>J &amp; J</v>
      </c>
      <c r="B87" s="36" t="s">
        <v>1117</v>
      </c>
      <c r="C87" s="49" t="s">
        <v>1118</v>
      </c>
      <c r="D87" s="49" t="s">
        <v>278</v>
      </c>
      <c r="E87">
        <v>2025</v>
      </c>
      <c r="F87">
        <v>6</v>
      </c>
      <c r="G87" s="53" t="s">
        <v>980</v>
      </c>
      <c r="H87" s="33" t="s">
        <v>261</v>
      </c>
      <c r="I87" s="18">
        <v>-27.584</v>
      </c>
      <c r="J87" s="33" t="s">
        <v>94</v>
      </c>
      <c r="K87" s="19">
        <f t="shared" si="3"/>
        <v>-27.584</v>
      </c>
      <c r="L87" t="s">
        <v>977</v>
      </c>
      <c r="M87" s="50" t="s">
        <v>1015</v>
      </c>
      <c r="O87" s="49" t="s">
        <v>1016</v>
      </c>
      <c r="P87" s="37">
        <f t="shared" si="2"/>
        <v>-27.584</v>
      </c>
      <c r="Q87" s="51">
        <v>45831</v>
      </c>
      <c r="S87">
        <v>40700</v>
      </c>
      <c r="T87" t="s">
        <v>911</v>
      </c>
    </row>
    <row r="88" spans="1:20" x14ac:dyDescent="0.25">
      <c r="A88" s="53" t="str">
        <f>+VLOOKUP(O88,'Selectable Table'!D:E,2,0)</f>
        <v>PFIZER</v>
      </c>
      <c r="B88" s="36" t="s">
        <v>1119</v>
      </c>
      <c r="C88" s="49" t="s">
        <v>1120</v>
      </c>
      <c r="D88" s="49" t="s">
        <v>278</v>
      </c>
      <c r="E88">
        <v>2025</v>
      </c>
      <c r="F88">
        <v>6</v>
      </c>
      <c r="G88" s="53" t="s">
        <v>980</v>
      </c>
      <c r="H88" s="33" t="s">
        <v>261</v>
      </c>
      <c r="I88" s="18">
        <v>-185.68</v>
      </c>
      <c r="J88" s="33" t="s">
        <v>94</v>
      </c>
      <c r="K88" s="19">
        <f t="shared" si="3"/>
        <v>-185.68</v>
      </c>
      <c r="L88" t="s">
        <v>977</v>
      </c>
      <c r="M88" s="50" t="s">
        <v>1027</v>
      </c>
      <c r="O88" s="49" t="s">
        <v>1121</v>
      </c>
      <c r="P88" s="37">
        <f t="shared" si="2"/>
        <v>-185.68</v>
      </c>
      <c r="Q88" s="51">
        <v>45831</v>
      </c>
      <c r="S88">
        <v>40700</v>
      </c>
      <c r="T88" t="s">
        <v>911</v>
      </c>
    </row>
    <row r="89" spans="1:20" x14ac:dyDescent="0.25">
      <c r="A89" s="53" t="str">
        <f>+VLOOKUP(O89,'Selectable Table'!D:E,2,0)</f>
        <v>OTH CUST</v>
      </c>
      <c r="B89" s="36" t="s">
        <v>1122</v>
      </c>
      <c r="C89" s="49" t="s">
        <v>1123</v>
      </c>
      <c r="D89" s="49" t="s">
        <v>278</v>
      </c>
      <c r="E89">
        <v>2025</v>
      </c>
      <c r="F89">
        <v>6</v>
      </c>
      <c r="G89" s="53" t="s">
        <v>980</v>
      </c>
      <c r="H89" s="33" t="s">
        <v>261</v>
      </c>
      <c r="I89" s="18">
        <v>-30.676000000000002</v>
      </c>
      <c r="J89" s="33" t="s">
        <v>94</v>
      </c>
      <c r="K89" s="19">
        <f t="shared" si="3"/>
        <v>-30.676000000000002</v>
      </c>
      <c r="L89" t="s">
        <v>977</v>
      </c>
      <c r="M89" s="50" t="s">
        <v>1124</v>
      </c>
      <c r="O89" s="49" t="s">
        <v>1001</v>
      </c>
      <c r="P89" s="37">
        <f t="shared" si="2"/>
        <v>-30.676000000000002</v>
      </c>
      <c r="Q89" s="51">
        <v>45831</v>
      </c>
      <c r="S89">
        <v>40700</v>
      </c>
      <c r="T89" t="s">
        <v>911</v>
      </c>
    </row>
    <row r="90" spans="1:20" ht="30" x14ac:dyDescent="0.25">
      <c r="A90" s="53" t="str">
        <f>+VLOOKUP(O90,'Selectable Table'!D:E,2,0)</f>
        <v>OTH CUST</v>
      </c>
      <c r="B90" s="36" t="s">
        <v>1125</v>
      </c>
      <c r="C90" s="49" t="s">
        <v>1126</v>
      </c>
      <c r="D90" s="49" t="s">
        <v>278</v>
      </c>
      <c r="E90">
        <v>2025</v>
      </c>
      <c r="F90">
        <v>6</v>
      </c>
      <c r="G90" s="53" t="s">
        <v>980</v>
      </c>
      <c r="H90" s="33" t="s">
        <v>261</v>
      </c>
      <c r="I90" s="18">
        <v>-7.0200000000000005</v>
      </c>
      <c r="J90" s="33" t="s">
        <v>94</v>
      </c>
      <c r="K90" s="19">
        <f t="shared" si="3"/>
        <v>-7.0200000000000005</v>
      </c>
      <c r="L90" t="s">
        <v>977</v>
      </c>
      <c r="M90" s="50" t="s">
        <v>1127</v>
      </c>
      <c r="O90" s="49" t="s">
        <v>1055</v>
      </c>
      <c r="P90" s="37">
        <f t="shared" si="2"/>
        <v>-7.0200000000000005</v>
      </c>
      <c r="Q90" s="51">
        <v>45831</v>
      </c>
      <c r="S90">
        <v>40700</v>
      </c>
      <c r="T90" t="s">
        <v>911</v>
      </c>
    </row>
    <row r="91" spans="1:20" ht="30" x14ac:dyDescent="0.25">
      <c r="A91" s="53" t="str">
        <f>+VLOOKUP(O91,'Selectable Table'!D:E,2,0)</f>
        <v>OTH CUST</v>
      </c>
      <c r="B91" s="36" t="s">
        <v>1125</v>
      </c>
      <c r="C91" s="49" t="s">
        <v>1126</v>
      </c>
      <c r="D91" s="49" t="s">
        <v>278</v>
      </c>
      <c r="E91">
        <v>2025</v>
      </c>
      <c r="F91">
        <v>6</v>
      </c>
      <c r="G91" s="53" t="s">
        <v>1108</v>
      </c>
      <c r="H91" s="33" t="s">
        <v>616</v>
      </c>
      <c r="I91" s="18">
        <v>-182.64000000000001</v>
      </c>
      <c r="J91" s="33" t="s">
        <v>94</v>
      </c>
      <c r="K91" s="19">
        <f t="shared" si="3"/>
        <v>-182.64000000000001</v>
      </c>
      <c r="L91" t="s">
        <v>977</v>
      </c>
      <c r="M91" s="50" t="s">
        <v>1127</v>
      </c>
      <c r="O91" s="49" t="s">
        <v>1055</v>
      </c>
      <c r="P91" s="37">
        <f t="shared" si="2"/>
        <v>-182.64000000000001</v>
      </c>
      <c r="Q91" s="51">
        <v>45831</v>
      </c>
      <c r="S91">
        <v>40700</v>
      </c>
      <c r="T91" t="s">
        <v>911</v>
      </c>
    </row>
    <row r="92" spans="1:20" x14ac:dyDescent="0.25">
      <c r="A92" s="53" t="str">
        <f>+VLOOKUP(O92,'Selectable Table'!D:E,2,0)</f>
        <v>OTH CUST</v>
      </c>
      <c r="B92" s="36" t="s">
        <v>1128</v>
      </c>
      <c r="C92" s="49" t="s">
        <v>1129</v>
      </c>
      <c r="D92" s="49" t="s">
        <v>1130</v>
      </c>
      <c r="E92">
        <v>2025</v>
      </c>
      <c r="F92">
        <v>6</v>
      </c>
      <c r="G92" s="53" t="s">
        <v>984</v>
      </c>
      <c r="H92" s="33" t="s">
        <v>262</v>
      </c>
      <c r="I92" s="18">
        <v>-151.624</v>
      </c>
      <c r="J92" s="33" t="s">
        <v>94</v>
      </c>
      <c r="K92" s="19">
        <f t="shared" si="3"/>
        <v>-151.624</v>
      </c>
      <c r="L92" t="s">
        <v>977</v>
      </c>
      <c r="M92" s="50" t="s">
        <v>1000</v>
      </c>
      <c r="O92" s="49" t="s">
        <v>1001</v>
      </c>
      <c r="P92" s="37">
        <f t="shared" si="2"/>
        <v>-151.624</v>
      </c>
      <c r="Q92" s="51">
        <v>45831</v>
      </c>
      <c r="S92">
        <v>40700</v>
      </c>
      <c r="T92" t="s">
        <v>911</v>
      </c>
    </row>
    <row r="93" spans="1:20" x14ac:dyDescent="0.25">
      <c r="A93" s="53" t="str">
        <f>+VLOOKUP(O93,'Selectable Table'!D:E,2,0)</f>
        <v>OTH CUST</v>
      </c>
      <c r="B93" s="36" t="s">
        <v>1128</v>
      </c>
      <c r="C93" s="49" t="s">
        <v>1129</v>
      </c>
      <c r="D93" s="49" t="s">
        <v>421</v>
      </c>
      <c r="E93">
        <v>2025</v>
      </c>
      <c r="F93">
        <v>6</v>
      </c>
      <c r="G93" s="53" t="s">
        <v>980</v>
      </c>
      <c r="H93" s="33" t="s">
        <v>261</v>
      </c>
      <c r="I93" s="18">
        <v>-38.192</v>
      </c>
      <c r="J93" s="33" t="s">
        <v>94</v>
      </c>
      <c r="K93" s="19">
        <f t="shared" si="3"/>
        <v>-38.192</v>
      </c>
      <c r="L93" t="s">
        <v>977</v>
      </c>
      <c r="M93" s="50" t="s">
        <v>1000</v>
      </c>
      <c r="O93" s="49" t="s">
        <v>1001</v>
      </c>
      <c r="P93" s="37">
        <f t="shared" si="2"/>
        <v>-38.192</v>
      </c>
      <c r="Q93" s="51">
        <v>45831</v>
      </c>
      <c r="S93">
        <v>40700</v>
      </c>
      <c r="T93" t="s">
        <v>911</v>
      </c>
    </row>
    <row r="94" spans="1:20" x14ac:dyDescent="0.25">
      <c r="A94" s="53" t="str">
        <f>+VLOOKUP(O94,'Selectable Table'!D:E,2,0)</f>
        <v>OTH CUST</v>
      </c>
      <c r="B94" s="36" t="s">
        <v>1131</v>
      </c>
      <c r="C94" s="49" t="s">
        <v>1132</v>
      </c>
      <c r="D94" s="49" t="s">
        <v>421</v>
      </c>
      <c r="E94">
        <v>2025</v>
      </c>
      <c r="F94">
        <v>6</v>
      </c>
      <c r="G94" s="53" t="s">
        <v>980</v>
      </c>
      <c r="H94" s="33" t="s">
        <v>261</v>
      </c>
      <c r="I94" s="18">
        <v>-198.15600000000001</v>
      </c>
      <c r="J94" s="33" t="s">
        <v>94</v>
      </c>
      <c r="K94" s="19">
        <f t="shared" si="3"/>
        <v>-198.15600000000001</v>
      </c>
      <c r="L94" t="s">
        <v>977</v>
      </c>
      <c r="M94" s="50" t="s">
        <v>1133</v>
      </c>
      <c r="O94" s="49" t="s">
        <v>1134</v>
      </c>
      <c r="P94" s="37">
        <f t="shared" si="2"/>
        <v>-198.15600000000001</v>
      </c>
      <c r="Q94" s="51">
        <v>45831</v>
      </c>
      <c r="S94">
        <v>40700</v>
      </c>
      <c r="T94" t="s">
        <v>911</v>
      </c>
    </row>
    <row r="95" spans="1:20" x14ac:dyDescent="0.25">
      <c r="A95" s="53" t="str">
        <f>+VLOOKUP(O95,'Selectable Table'!D:E,2,0)</f>
        <v>OTH CUST</v>
      </c>
      <c r="B95" s="36" t="s">
        <v>1135</v>
      </c>
      <c r="C95" s="49" t="s">
        <v>1136</v>
      </c>
      <c r="D95" s="49" t="s">
        <v>421</v>
      </c>
      <c r="E95">
        <v>2025</v>
      </c>
      <c r="F95">
        <v>6</v>
      </c>
      <c r="G95" s="53" t="s">
        <v>984</v>
      </c>
      <c r="H95" s="33" t="s">
        <v>262</v>
      </c>
      <c r="I95" s="18">
        <v>-229.61199999999999</v>
      </c>
      <c r="J95" s="33" t="s">
        <v>94</v>
      </c>
      <c r="K95" s="19">
        <f t="shared" si="3"/>
        <v>-229.61199999999999</v>
      </c>
      <c r="L95" t="s">
        <v>977</v>
      </c>
      <c r="M95" s="50" t="s">
        <v>1137</v>
      </c>
      <c r="O95" s="49" t="s">
        <v>1134</v>
      </c>
      <c r="P95" s="37">
        <f t="shared" si="2"/>
        <v>-229.61199999999999</v>
      </c>
      <c r="Q95" s="51">
        <v>45831</v>
      </c>
      <c r="S95">
        <v>40700</v>
      </c>
      <c r="T95" t="s">
        <v>911</v>
      </c>
    </row>
    <row r="96" spans="1:20" x14ac:dyDescent="0.25">
      <c r="A96" s="53" t="str">
        <f>+VLOOKUP(O96,'Selectable Table'!D:E,2,0)</f>
        <v>OTH CUST</v>
      </c>
      <c r="B96" s="36" t="s">
        <v>1138</v>
      </c>
      <c r="C96" s="49" t="s">
        <v>1139</v>
      </c>
      <c r="D96" s="49" t="s">
        <v>863</v>
      </c>
      <c r="E96">
        <v>2025</v>
      </c>
      <c r="F96">
        <v>6</v>
      </c>
      <c r="G96" s="53" t="s">
        <v>984</v>
      </c>
      <c r="H96" s="33" t="s">
        <v>262</v>
      </c>
      <c r="I96" s="18">
        <v>-75.64</v>
      </c>
      <c r="J96" s="33" t="s">
        <v>94</v>
      </c>
      <c r="K96" s="19">
        <f t="shared" si="3"/>
        <v>-75.64</v>
      </c>
      <c r="L96" t="s">
        <v>977</v>
      </c>
      <c r="M96" s="50" t="s">
        <v>1140</v>
      </c>
      <c r="O96" s="49" t="s">
        <v>1001</v>
      </c>
      <c r="P96" s="37">
        <f t="shared" si="2"/>
        <v>-75.64</v>
      </c>
      <c r="Q96" s="51">
        <v>45831</v>
      </c>
      <c r="S96">
        <v>40700</v>
      </c>
      <c r="T96" t="s">
        <v>911</v>
      </c>
    </row>
    <row r="97" spans="1:20" x14ac:dyDescent="0.25">
      <c r="A97" s="53" t="str">
        <f>+VLOOKUP(O97,'Selectable Table'!D:E,2,0)</f>
        <v>OTH CUST</v>
      </c>
      <c r="B97" s="36" t="s">
        <v>1141</v>
      </c>
      <c r="C97" s="49" t="s">
        <v>1142</v>
      </c>
      <c r="D97" s="49" t="s">
        <v>863</v>
      </c>
      <c r="E97">
        <v>2025</v>
      </c>
      <c r="F97">
        <v>6</v>
      </c>
      <c r="G97" s="53" t="s">
        <v>980</v>
      </c>
      <c r="H97" s="33" t="s">
        <v>261</v>
      </c>
      <c r="I97" s="18">
        <v>-334.024</v>
      </c>
      <c r="J97" s="33" t="s">
        <v>94</v>
      </c>
      <c r="K97" s="19">
        <f t="shared" si="3"/>
        <v>-334.024</v>
      </c>
      <c r="L97" t="s">
        <v>977</v>
      </c>
      <c r="M97" s="50" t="s">
        <v>1000</v>
      </c>
      <c r="O97" s="49" t="s">
        <v>1001</v>
      </c>
      <c r="P97" s="37">
        <f t="shared" si="2"/>
        <v>-334.024</v>
      </c>
      <c r="Q97" s="51">
        <v>45831</v>
      </c>
      <c r="S97">
        <v>40700</v>
      </c>
      <c r="T97" t="s">
        <v>911</v>
      </c>
    </row>
    <row r="98" spans="1:20" x14ac:dyDescent="0.25">
      <c r="A98" s="53" t="str">
        <f>+VLOOKUP(O98,'Selectable Table'!D:E,2,0)</f>
        <v>OTH CUST</v>
      </c>
      <c r="B98" s="36" t="s">
        <v>1143</v>
      </c>
      <c r="C98" s="49" t="s">
        <v>1144</v>
      </c>
      <c r="D98" s="49" t="s">
        <v>279</v>
      </c>
      <c r="E98">
        <v>2025</v>
      </c>
      <c r="F98">
        <v>6</v>
      </c>
      <c r="G98" s="53" t="s">
        <v>980</v>
      </c>
      <c r="H98" s="33" t="s">
        <v>261</v>
      </c>
      <c r="I98" s="18">
        <v>-329.37600000000003</v>
      </c>
      <c r="J98" s="33" t="s">
        <v>94</v>
      </c>
      <c r="K98" s="19">
        <f t="shared" si="3"/>
        <v>-329.37600000000003</v>
      </c>
      <c r="L98" t="s">
        <v>977</v>
      </c>
      <c r="M98" s="50" t="s">
        <v>1145</v>
      </c>
      <c r="O98" s="49" t="s">
        <v>1146</v>
      </c>
      <c r="P98" s="37">
        <f t="shared" si="2"/>
        <v>-329.37600000000003</v>
      </c>
      <c r="Q98" s="51">
        <v>45831</v>
      </c>
      <c r="S98">
        <v>40700</v>
      </c>
      <c r="T98" t="s">
        <v>911</v>
      </c>
    </row>
    <row r="99" spans="1:20" ht="30" x14ac:dyDescent="0.25">
      <c r="A99" s="53" t="str">
        <f>+VLOOKUP(O99,'Selectable Table'!D:E,2,0)</f>
        <v>J &amp; J</v>
      </c>
      <c r="B99" s="36" t="s">
        <v>1147</v>
      </c>
      <c r="C99" s="49" t="s">
        <v>1148</v>
      </c>
      <c r="D99" s="49" t="s">
        <v>279</v>
      </c>
      <c r="E99">
        <v>2025</v>
      </c>
      <c r="F99">
        <v>6</v>
      </c>
      <c r="G99" s="53" t="s">
        <v>1006</v>
      </c>
      <c r="H99" s="33" t="s">
        <v>617</v>
      </c>
      <c r="I99" s="18">
        <v>-55.167999999999999</v>
      </c>
      <c r="J99" s="33" t="s">
        <v>94</v>
      </c>
      <c r="K99" s="19">
        <f t="shared" si="3"/>
        <v>-55.167999999999999</v>
      </c>
      <c r="L99" t="s">
        <v>977</v>
      </c>
      <c r="M99" s="50" t="s">
        <v>1015</v>
      </c>
      <c r="O99" s="49" t="s">
        <v>1100</v>
      </c>
      <c r="P99" s="37">
        <f t="shared" si="2"/>
        <v>-55.167999999999999</v>
      </c>
      <c r="Q99" s="51">
        <v>45831</v>
      </c>
      <c r="S99">
        <v>40700</v>
      </c>
      <c r="T99" t="s">
        <v>911</v>
      </c>
    </row>
    <row r="100" spans="1:20" ht="30" x14ac:dyDescent="0.25">
      <c r="A100" s="53" t="str">
        <f>+VLOOKUP(O100,'Selectable Table'!D:E,2,0)</f>
        <v>OTH CUST</v>
      </c>
      <c r="B100" s="36" t="s">
        <v>1149</v>
      </c>
      <c r="C100" s="49" t="s">
        <v>1150</v>
      </c>
      <c r="D100" s="49" t="s">
        <v>279</v>
      </c>
      <c r="E100">
        <v>2025</v>
      </c>
      <c r="F100">
        <v>6</v>
      </c>
      <c r="G100" s="53" t="s">
        <v>1006</v>
      </c>
      <c r="H100" s="33" t="s">
        <v>617</v>
      </c>
      <c r="I100" s="18">
        <v>-37.82</v>
      </c>
      <c r="J100" s="33" t="s">
        <v>94</v>
      </c>
      <c r="K100" s="19">
        <f t="shared" si="3"/>
        <v>-37.82</v>
      </c>
      <c r="L100" t="s">
        <v>977</v>
      </c>
      <c r="M100" s="50" t="s">
        <v>1151</v>
      </c>
      <c r="O100" s="49" t="s">
        <v>1001</v>
      </c>
      <c r="P100" s="37">
        <f t="shared" si="2"/>
        <v>-37.82</v>
      </c>
      <c r="Q100" s="51">
        <v>45831</v>
      </c>
      <c r="S100">
        <v>40700</v>
      </c>
      <c r="T100" t="s">
        <v>911</v>
      </c>
    </row>
    <row r="101" spans="1:20" x14ac:dyDescent="0.25">
      <c r="A101" s="53" t="str">
        <f>+VLOOKUP(O101,'Selectable Table'!D:E,2,0)</f>
        <v>OTH CUST</v>
      </c>
      <c r="B101" s="36" t="s">
        <v>1149</v>
      </c>
      <c r="C101" s="49" t="s">
        <v>1150</v>
      </c>
      <c r="D101" s="49" t="s">
        <v>279</v>
      </c>
      <c r="E101">
        <v>2025</v>
      </c>
      <c r="F101">
        <v>6</v>
      </c>
      <c r="G101" s="53" t="s">
        <v>984</v>
      </c>
      <c r="H101" s="33" t="s">
        <v>262</v>
      </c>
      <c r="I101" s="18">
        <v>-35.116000000000007</v>
      </c>
      <c r="J101" s="33" t="s">
        <v>94</v>
      </c>
      <c r="K101" s="19">
        <f t="shared" si="3"/>
        <v>-35.116000000000007</v>
      </c>
      <c r="L101" t="s">
        <v>977</v>
      </c>
      <c r="M101" s="50" t="s">
        <v>1151</v>
      </c>
      <c r="O101" s="49" t="s">
        <v>1001</v>
      </c>
      <c r="P101" s="37">
        <f t="shared" si="2"/>
        <v>-35.116000000000007</v>
      </c>
      <c r="Q101" s="51">
        <v>45831</v>
      </c>
      <c r="S101">
        <v>40700</v>
      </c>
      <c r="T101" t="s">
        <v>911</v>
      </c>
    </row>
    <row r="102" spans="1:20" x14ac:dyDescent="0.25">
      <c r="A102" s="53" t="str">
        <f>+VLOOKUP(O102,'Selectable Table'!D:E,2,0)</f>
        <v>OTH CUST</v>
      </c>
      <c r="B102" s="36" t="s">
        <v>1152</v>
      </c>
      <c r="C102" s="49" t="s">
        <v>1153</v>
      </c>
      <c r="D102" s="49" t="s">
        <v>279</v>
      </c>
      <c r="E102">
        <v>2025</v>
      </c>
      <c r="F102">
        <v>6</v>
      </c>
      <c r="G102" s="53" t="s">
        <v>984</v>
      </c>
      <c r="H102" s="33" t="s">
        <v>262</v>
      </c>
      <c r="I102" s="18">
        <v>-17.559999999999999</v>
      </c>
      <c r="J102" s="33" t="s">
        <v>94</v>
      </c>
      <c r="K102" s="19">
        <f t="shared" si="3"/>
        <v>-17.559999999999999</v>
      </c>
      <c r="L102" t="s">
        <v>977</v>
      </c>
      <c r="M102" s="50" t="s">
        <v>1154</v>
      </c>
      <c r="O102" s="49" t="s">
        <v>1001</v>
      </c>
      <c r="P102" s="37">
        <f t="shared" si="2"/>
        <v>-17.559999999999999</v>
      </c>
      <c r="Q102" s="51">
        <v>45831</v>
      </c>
      <c r="S102">
        <v>40700</v>
      </c>
      <c r="T102" t="s">
        <v>911</v>
      </c>
    </row>
    <row r="103" spans="1:20" x14ac:dyDescent="0.25">
      <c r="A103" s="53" t="str">
        <f>+VLOOKUP(O103,'Selectable Table'!D:E,2,0)</f>
        <v>OTH CUST</v>
      </c>
      <c r="B103" s="36" t="s">
        <v>1152</v>
      </c>
      <c r="C103" s="49" t="s">
        <v>1153</v>
      </c>
      <c r="D103" s="49" t="s">
        <v>740</v>
      </c>
      <c r="E103">
        <v>2025</v>
      </c>
      <c r="F103">
        <v>6</v>
      </c>
      <c r="G103" s="53" t="s">
        <v>984</v>
      </c>
      <c r="H103" s="33" t="s">
        <v>262</v>
      </c>
      <c r="I103" s="18">
        <v>-70.236000000000004</v>
      </c>
      <c r="J103" s="33" t="s">
        <v>94</v>
      </c>
      <c r="K103" s="19">
        <f t="shared" si="3"/>
        <v>-70.236000000000004</v>
      </c>
      <c r="L103" t="s">
        <v>977</v>
      </c>
      <c r="M103" s="50" t="s">
        <v>1154</v>
      </c>
      <c r="O103" s="49" t="s">
        <v>1001</v>
      </c>
      <c r="P103" s="37">
        <f t="shared" si="2"/>
        <v>-70.236000000000004</v>
      </c>
      <c r="Q103" s="51">
        <v>45831</v>
      </c>
      <c r="S103">
        <v>40700</v>
      </c>
      <c r="T103" t="s">
        <v>911</v>
      </c>
    </row>
    <row r="104" spans="1:20" x14ac:dyDescent="0.25">
      <c r="A104" s="53" t="str">
        <f>+VLOOKUP(O104,'Selectable Table'!D:E,2,0)</f>
        <v>OTH CUST</v>
      </c>
      <c r="B104" s="36" t="s">
        <v>1152</v>
      </c>
      <c r="C104" s="49" t="s">
        <v>1153</v>
      </c>
      <c r="D104" s="49" t="s">
        <v>740</v>
      </c>
      <c r="E104">
        <v>2025</v>
      </c>
      <c r="F104">
        <v>6</v>
      </c>
      <c r="G104" s="53" t="s">
        <v>980</v>
      </c>
      <c r="H104" s="33" t="s">
        <v>261</v>
      </c>
      <c r="I104" s="18">
        <v>-35.119999999999997</v>
      </c>
      <c r="J104" s="33" t="s">
        <v>94</v>
      </c>
      <c r="K104" s="19">
        <f t="shared" si="3"/>
        <v>-35.119999999999997</v>
      </c>
      <c r="L104" t="s">
        <v>977</v>
      </c>
      <c r="M104" s="50" t="s">
        <v>1154</v>
      </c>
      <c r="O104" s="49" t="s">
        <v>1001</v>
      </c>
      <c r="P104" s="37">
        <f t="shared" si="2"/>
        <v>-35.119999999999997</v>
      </c>
      <c r="Q104" s="51">
        <v>45831</v>
      </c>
      <c r="S104">
        <v>40700</v>
      </c>
      <c r="T104" t="s">
        <v>911</v>
      </c>
    </row>
    <row r="105" spans="1:20" x14ac:dyDescent="0.25">
      <c r="A105" s="53" t="str">
        <f>+VLOOKUP(O105,'Selectable Table'!D:E,2,0)</f>
        <v>OTH CUST</v>
      </c>
      <c r="B105" s="36" t="s">
        <v>1155</v>
      </c>
      <c r="C105" s="49" t="s">
        <v>1156</v>
      </c>
      <c r="D105" s="49" t="s">
        <v>744</v>
      </c>
      <c r="E105">
        <v>2025</v>
      </c>
      <c r="F105">
        <v>6</v>
      </c>
      <c r="G105" s="53" t="s">
        <v>980</v>
      </c>
      <c r="H105" s="33" t="s">
        <v>261</v>
      </c>
      <c r="I105" s="18">
        <v>-151.27600000000001</v>
      </c>
      <c r="J105" s="33" t="s">
        <v>94</v>
      </c>
      <c r="K105" s="19">
        <f t="shared" si="3"/>
        <v>-151.27600000000001</v>
      </c>
      <c r="L105" t="s">
        <v>977</v>
      </c>
      <c r="M105" s="50" t="s">
        <v>1157</v>
      </c>
      <c r="O105" s="49" t="s">
        <v>1001</v>
      </c>
      <c r="P105" s="37">
        <f t="shared" si="2"/>
        <v>-151.27600000000001</v>
      </c>
      <c r="Q105" s="51">
        <v>45831</v>
      </c>
      <c r="S105">
        <v>40700</v>
      </c>
      <c r="T105" t="s">
        <v>911</v>
      </c>
    </row>
    <row r="106" spans="1:20" ht="30" x14ac:dyDescent="0.25">
      <c r="A106" s="53" t="str">
        <f>+VLOOKUP(O106,'Selectable Table'!D:E,2,0)</f>
        <v>OTH CUST</v>
      </c>
      <c r="B106" s="36" t="s">
        <v>1155</v>
      </c>
      <c r="C106" s="49" t="s">
        <v>1156</v>
      </c>
      <c r="D106" s="49" t="s">
        <v>744</v>
      </c>
      <c r="E106">
        <v>2025</v>
      </c>
      <c r="F106">
        <v>6</v>
      </c>
      <c r="G106" s="53" t="s">
        <v>1006</v>
      </c>
      <c r="H106" s="33" t="s">
        <v>617</v>
      </c>
      <c r="I106" s="18">
        <v>-129.66800000000001</v>
      </c>
      <c r="J106" s="33" t="s">
        <v>94</v>
      </c>
      <c r="K106" s="19">
        <f t="shared" si="3"/>
        <v>-129.66800000000001</v>
      </c>
      <c r="L106" t="s">
        <v>977</v>
      </c>
      <c r="M106" s="50" t="s">
        <v>1157</v>
      </c>
      <c r="O106" s="49" t="s">
        <v>1001</v>
      </c>
      <c r="P106" s="37">
        <f t="shared" si="2"/>
        <v>-129.66800000000001</v>
      </c>
      <c r="Q106" s="51">
        <v>45831</v>
      </c>
      <c r="S106">
        <v>40700</v>
      </c>
      <c r="T106" t="s">
        <v>911</v>
      </c>
    </row>
    <row r="107" spans="1:20" ht="30" x14ac:dyDescent="0.25">
      <c r="A107" s="53" t="str">
        <f>+VLOOKUP(O107,'Selectable Table'!D:E,2,0)</f>
        <v>OTH CUST</v>
      </c>
      <c r="B107" s="36" t="s">
        <v>1158</v>
      </c>
      <c r="C107" s="49" t="s">
        <v>1159</v>
      </c>
      <c r="D107" s="49" t="s">
        <v>744</v>
      </c>
      <c r="E107">
        <v>2025</v>
      </c>
      <c r="F107">
        <v>6</v>
      </c>
      <c r="G107" s="53" t="s">
        <v>1006</v>
      </c>
      <c r="H107" s="33" t="s">
        <v>617</v>
      </c>
      <c r="I107" s="18">
        <v>-28.080000000000002</v>
      </c>
      <c r="J107" s="33" t="s">
        <v>94</v>
      </c>
      <c r="K107" s="19">
        <f t="shared" si="3"/>
        <v>-28.080000000000002</v>
      </c>
      <c r="L107" t="s">
        <v>977</v>
      </c>
      <c r="M107" s="50" t="s">
        <v>1160</v>
      </c>
      <c r="O107" s="49" t="s">
        <v>1055</v>
      </c>
      <c r="P107" s="37">
        <f t="shared" si="2"/>
        <v>-28.080000000000002</v>
      </c>
      <c r="Q107" s="51">
        <v>45831</v>
      </c>
      <c r="S107">
        <v>40700</v>
      </c>
      <c r="T107" t="s">
        <v>911</v>
      </c>
    </row>
    <row r="108" spans="1:20" ht="30" x14ac:dyDescent="0.25">
      <c r="A108" s="53" t="str">
        <f>+VLOOKUP(O108,'Selectable Table'!D:E,2,0)</f>
        <v>OTH CUST</v>
      </c>
      <c r="B108" s="36" t="s">
        <v>1158</v>
      </c>
      <c r="C108" s="49" t="s">
        <v>1159</v>
      </c>
      <c r="D108" s="49" t="s">
        <v>744</v>
      </c>
      <c r="E108">
        <v>2025</v>
      </c>
      <c r="F108">
        <v>6</v>
      </c>
      <c r="G108" s="53" t="s">
        <v>984</v>
      </c>
      <c r="H108" s="33" t="s">
        <v>262</v>
      </c>
      <c r="I108" s="18">
        <v>-487.03999999999996</v>
      </c>
      <c r="J108" s="33" t="s">
        <v>94</v>
      </c>
      <c r="K108" s="19">
        <f t="shared" si="3"/>
        <v>-487.03999999999996</v>
      </c>
      <c r="L108" t="s">
        <v>977</v>
      </c>
      <c r="M108" s="50" t="s">
        <v>1160</v>
      </c>
      <c r="O108" s="49" t="s">
        <v>1055</v>
      </c>
      <c r="P108" s="37">
        <f t="shared" si="2"/>
        <v>-487.03999999999996</v>
      </c>
      <c r="Q108" s="51">
        <v>45831</v>
      </c>
      <c r="S108">
        <v>40700</v>
      </c>
      <c r="T108" t="s">
        <v>911</v>
      </c>
    </row>
    <row r="109" spans="1:20" ht="30" x14ac:dyDescent="0.25">
      <c r="A109" s="53" t="str">
        <f>+VLOOKUP(O109,'Selectable Table'!D:E,2,0)</f>
        <v>OTH CUST</v>
      </c>
      <c r="B109" s="36" t="s">
        <v>1158</v>
      </c>
      <c r="C109" s="49" t="s">
        <v>1159</v>
      </c>
      <c r="D109" s="49" t="s">
        <v>744</v>
      </c>
      <c r="E109">
        <v>2025</v>
      </c>
      <c r="F109">
        <v>6</v>
      </c>
      <c r="G109" s="53" t="s">
        <v>980</v>
      </c>
      <c r="H109" s="33" t="s">
        <v>261</v>
      </c>
      <c r="I109" s="18">
        <v>-58.54</v>
      </c>
      <c r="J109" s="33" t="s">
        <v>94</v>
      </c>
      <c r="K109" s="19">
        <f t="shared" si="3"/>
        <v>-58.54</v>
      </c>
      <c r="L109" t="s">
        <v>977</v>
      </c>
      <c r="M109" s="50" t="s">
        <v>1160</v>
      </c>
      <c r="O109" s="49" t="s">
        <v>1055</v>
      </c>
      <c r="P109" s="37">
        <f t="shared" si="2"/>
        <v>-58.54</v>
      </c>
      <c r="Q109" s="51">
        <v>45831</v>
      </c>
      <c r="S109">
        <v>40700</v>
      </c>
      <c r="T109" t="s">
        <v>911</v>
      </c>
    </row>
    <row r="110" spans="1:20" x14ac:dyDescent="0.25">
      <c r="A110" s="53" t="str">
        <f>+VLOOKUP(O110,'Selectable Table'!D:E,2,0)</f>
        <v>OTH CUST</v>
      </c>
      <c r="B110" s="36" t="s">
        <v>1161</v>
      </c>
      <c r="C110" s="49" t="s">
        <v>1162</v>
      </c>
      <c r="D110" s="49" t="s">
        <v>865</v>
      </c>
      <c r="E110">
        <v>2025</v>
      </c>
      <c r="F110">
        <v>6</v>
      </c>
      <c r="G110" s="53" t="s">
        <v>980</v>
      </c>
      <c r="H110" s="33" t="s">
        <v>261</v>
      </c>
      <c r="I110" s="18">
        <v>-284.23600000000005</v>
      </c>
      <c r="J110" s="33" t="s">
        <v>94</v>
      </c>
      <c r="K110" s="19">
        <f t="shared" si="3"/>
        <v>-284.23600000000005</v>
      </c>
      <c r="L110" t="s">
        <v>977</v>
      </c>
      <c r="M110" s="50" t="s">
        <v>1163</v>
      </c>
      <c r="O110" s="49" t="s">
        <v>1134</v>
      </c>
      <c r="P110" s="37">
        <f t="shared" si="2"/>
        <v>-284.23600000000005</v>
      </c>
      <c r="Q110" s="51">
        <v>45831</v>
      </c>
      <c r="S110">
        <v>40700</v>
      </c>
      <c r="T110" t="s">
        <v>911</v>
      </c>
    </row>
    <row r="111" spans="1:20" x14ac:dyDescent="0.25">
      <c r="A111" s="53" t="str">
        <f>+VLOOKUP(O111,'Selectable Table'!D:E,2,0)</f>
        <v>OTH CUST</v>
      </c>
      <c r="B111" s="36" t="s">
        <v>1164</v>
      </c>
      <c r="C111" s="49" t="s">
        <v>1165</v>
      </c>
      <c r="D111" s="49" t="s">
        <v>865</v>
      </c>
      <c r="E111">
        <v>2025</v>
      </c>
      <c r="F111">
        <v>6</v>
      </c>
      <c r="G111" s="53" t="s">
        <v>984</v>
      </c>
      <c r="H111" s="33" t="s">
        <v>262</v>
      </c>
      <c r="I111" s="18">
        <v>-112.65600000000001</v>
      </c>
      <c r="J111" s="33" t="s">
        <v>94</v>
      </c>
      <c r="K111" s="19">
        <f t="shared" si="3"/>
        <v>-112.65600000000001</v>
      </c>
      <c r="L111" t="s">
        <v>977</v>
      </c>
      <c r="M111" s="50" t="s">
        <v>1166</v>
      </c>
      <c r="O111" s="49" t="s">
        <v>1069</v>
      </c>
      <c r="P111" s="37">
        <f t="shared" si="2"/>
        <v>-112.65600000000001</v>
      </c>
      <c r="Q111" s="51">
        <v>45831</v>
      </c>
      <c r="S111">
        <v>40700</v>
      </c>
      <c r="T111" t="s">
        <v>911</v>
      </c>
    </row>
    <row r="112" spans="1:20" x14ac:dyDescent="0.25">
      <c r="A112" s="53" t="str">
        <f>+VLOOKUP(O112,'Selectable Table'!D:E,2,0)</f>
        <v>OTH CUST</v>
      </c>
      <c r="B112" s="36" t="s">
        <v>1164</v>
      </c>
      <c r="C112" s="49" t="s">
        <v>1165</v>
      </c>
      <c r="D112" s="49" t="s">
        <v>865</v>
      </c>
      <c r="E112">
        <v>2025</v>
      </c>
      <c r="F112">
        <v>6</v>
      </c>
      <c r="G112" s="53" t="s">
        <v>984</v>
      </c>
      <c r="H112" s="33" t="s">
        <v>262</v>
      </c>
      <c r="I112" s="18">
        <v>-268.54400000000004</v>
      </c>
      <c r="J112" s="33" t="s">
        <v>94</v>
      </c>
      <c r="K112" s="19">
        <f t="shared" si="3"/>
        <v>-268.54400000000004</v>
      </c>
      <c r="L112" t="s">
        <v>977</v>
      </c>
      <c r="M112" s="50" t="s">
        <v>1166</v>
      </c>
      <c r="O112" s="49" t="s">
        <v>1069</v>
      </c>
      <c r="P112" s="37">
        <f t="shared" si="2"/>
        <v>-268.54400000000004</v>
      </c>
      <c r="Q112" s="51">
        <v>45831</v>
      </c>
      <c r="S112">
        <v>40700</v>
      </c>
      <c r="T112" t="s">
        <v>911</v>
      </c>
    </row>
    <row r="113" spans="1:20" x14ac:dyDescent="0.25">
      <c r="A113" s="53" t="str">
        <f>+VLOOKUP(O113,'Selectable Table'!D:E,2,0)</f>
        <v>J &amp; J</v>
      </c>
      <c r="B113" s="36" t="s">
        <v>1167</v>
      </c>
      <c r="C113" s="49" t="s">
        <v>1168</v>
      </c>
      <c r="D113" s="49" t="s">
        <v>865</v>
      </c>
      <c r="E113">
        <v>2025</v>
      </c>
      <c r="F113">
        <v>6</v>
      </c>
      <c r="G113" s="53" t="s">
        <v>980</v>
      </c>
      <c r="H113" s="33" t="s">
        <v>261</v>
      </c>
      <c r="I113" s="18">
        <v>-55.167999999999999</v>
      </c>
      <c r="J113" s="33" t="s">
        <v>94</v>
      </c>
      <c r="K113" s="19">
        <f t="shared" si="3"/>
        <v>-55.167999999999999</v>
      </c>
      <c r="L113" t="s">
        <v>977</v>
      </c>
      <c r="M113" s="50" t="s">
        <v>1015</v>
      </c>
      <c r="O113" s="49" t="s">
        <v>1100</v>
      </c>
      <c r="P113" s="37">
        <f t="shared" si="2"/>
        <v>-55.167999999999999</v>
      </c>
      <c r="Q113" s="51">
        <v>45831</v>
      </c>
      <c r="S113">
        <v>40700</v>
      </c>
      <c r="T113" t="s">
        <v>911</v>
      </c>
    </row>
    <row r="114" spans="1:20" x14ac:dyDescent="0.25">
      <c r="A114" s="53" t="str">
        <f>+VLOOKUP(O114,'Selectable Table'!D:E,2,0)</f>
        <v>J &amp; J</v>
      </c>
      <c r="B114" s="36" t="s">
        <v>1167</v>
      </c>
      <c r="C114" s="49" t="s">
        <v>1168</v>
      </c>
      <c r="D114" s="49" t="s">
        <v>865</v>
      </c>
      <c r="E114">
        <v>2025</v>
      </c>
      <c r="F114">
        <v>6</v>
      </c>
      <c r="G114" s="53" t="s">
        <v>993</v>
      </c>
      <c r="H114" s="33" t="s">
        <v>337</v>
      </c>
      <c r="I114" s="18">
        <v>-55.167999999999999</v>
      </c>
      <c r="J114" s="33" t="s">
        <v>94</v>
      </c>
      <c r="K114" s="19">
        <f t="shared" si="3"/>
        <v>-55.167999999999999</v>
      </c>
      <c r="L114" t="s">
        <v>977</v>
      </c>
      <c r="M114" s="50" t="s">
        <v>1015</v>
      </c>
      <c r="O114" s="49" t="s">
        <v>1100</v>
      </c>
      <c r="P114" s="37">
        <f t="shared" si="2"/>
        <v>-55.167999999999999</v>
      </c>
      <c r="Q114" s="51">
        <v>45831</v>
      </c>
      <c r="S114">
        <v>40700</v>
      </c>
      <c r="T114" t="s">
        <v>911</v>
      </c>
    </row>
    <row r="115" spans="1:20" x14ac:dyDescent="0.25">
      <c r="A115" s="53" t="str">
        <f>+VLOOKUP(O115,'Selectable Table'!D:E,2,0)</f>
        <v>OTH CUST</v>
      </c>
      <c r="B115" s="36" t="s">
        <v>1169</v>
      </c>
      <c r="C115" s="49" t="s">
        <v>1170</v>
      </c>
      <c r="D115" s="49" t="s">
        <v>865</v>
      </c>
      <c r="E115">
        <v>2025</v>
      </c>
      <c r="F115">
        <v>6</v>
      </c>
      <c r="G115" s="53" t="s">
        <v>980</v>
      </c>
      <c r="H115" s="33" t="s">
        <v>261</v>
      </c>
      <c r="I115" s="18">
        <v>-303.24799999999999</v>
      </c>
      <c r="J115" s="33" t="s">
        <v>94</v>
      </c>
      <c r="K115" s="19">
        <f t="shared" si="3"/>
        <v>-303.24799999999999</v>
      </c>
      <c r="L115" t="s">
        <v>977</v>
      </c>
      <c r="M115" s="50" t="s">
        <v>1000</v>
      </c>
      <c r="O115" s="49" t="s">
        <v>1001</v>
      </c>
      <c r="P115" s="37">
        <f t="shared" si="2"/>
        <v>-303.24799999999999</v>
      </c>
      <c r="Q115" s="51">
        <v>45831</v>
      </c>
      <c r="S115">
        <v>40700</v>
      </c>
      <c r="T115" t="s">
        <v>911</v>
      </c>
    </row>
    <row r="116" spans="1:20" x14ac:dyDescent="0.25">
      <c r="A116" s="53" t="str">
        <f>+VLOOKUP(O116,'Selectable Table'!D:E,2,0)</f>
        <v>J &amp; J</v>
      </c>
      <c r="B116" s="36" t="s">
        <v>1171</v>
      </c>
      <c r="C116" s="49" t="s">
        <v>1172</v>
      </c>
      <c r="D116" s="49" t="s">
        <v>865</v>
      </c>
      <c r="E116">
        <v>2025</v>
      </c>
      <c r="F116">
        <v>6</v>
      </c>
      <c r="G116" s="53" t="s">
        <v>980</v>
      </c>
      <c r="H116" s="33" t="s">
        <v>261</v>
      </c>
      <c r="I116" s="18">
        <v>-55.167999999999999</v>
      </c>
      <c r="J116" s="33" t="s">
        <v>94</v>
      </c>
      <c r="K116" s="19">
        <f t="shared" si="3"/>
        <v>-55.167999999999999</v>
      </c>
      <c r="L116" t="s">
        <v>977</v>
      </c>
      <c r="M116" s="50" t="s">
        <v>1015</v>
      </c>
      <c r="O116" s="49" t="s">
        <v>1100</v>
      </c>
      <c r="P116" s="37">
        <f t="shared" si="2"/>
        <v>-55.167999999999999</v>
      </c>
      <c r="Q116" s="51">
        <v>45831</v>
      </c>
      <c r="S116">
        <v>40700</v>
      </c>
      <c r="T116" t="s">
        <v>911</v>
      </c>
    </row>
    <row r="117" spans="1:20" ht="30" x14ac:dyDescent="0.25">
      <c r="A117" s="53" t="str">
        <f>+VLOOKUP(O117,'Selectable Table'!D:E,2,0)</f>
        <v>OTH CUST</v>
      </c>
      <c r="B117" s="36" t="s">
        <v>1173</v>
      </c>
      <c r="C117" s="49" t="s">
        <v>1174</v>
      </c>
      <c r="D117" s="49" t="s">
        <v>1175</v>
      </c>
      <c r="E117">
        <v>2025</v>
      </c>
      <c r="F117">
        <v>6</v>
      </c>
      <c r="G117" s="53" t="s">
        <v>1006</v>
      </c>
      <c r="H117" s="33" t="s">
        <v>617</v>
      </c>
      <c r="I117" s="18">
        <v>-1125.652</v>
      </c>
      <c r="J117" s="33" t="s">
        <v>94</v>
      </c>
      <c r="K117" s="19">
        <f t="shared" si="3"/>
        <v>-1125.652</v>
      </c>
      <c r="L117" t="s">
        <v>977</v>
      </c>
      <c r="M117" s="50" t="s">
        <v>1176</v>
      </c>
      <c r="O117" s="49" t="s">
        <v>1177</v>
      </c>
      <c r="P117" s="37">
        <f t="shared" si="2"/>
        <v>-1125.652</v>
      </c>
      <c r="Q117" s="51">
        <v>45831</v>
      </c>
      <c r="S117">
        <v>40700</v>
      </c>
      <c r="T117" t="s">
        <v>911</v>
      </c>
    </row>
    <row r="118" spans="1:20" ht="30" x14ac:dyDescent="0.25">
      <c r="A118" s="53" t="str">
        <f>+VLOOKUP(O118,'Selectable Table'!D:E,2,0)</f>
        <v>OTH CUST</v>
      </c>
      <c r="B118" s="36" t="s">
        <v>1173</v>
      </c>
      <c r="C118" s="49" t="s">
        <v>1174</v>
      </c>
      <c r="D118" s="49" t="s">
        <v>1175</v>
      </c>
      <c r="E118">
        <v>2025</v>
      </c>
      <c r="F118">
        <v>6</v>
      </c>
      <c r="G118" s="53" t="s">
        <v>1006</v>
      </c>
      <c r="H118" s="33" t="s">
        <v>617</v>
      </c>
      <c r="I118" s="18">
        <v>-920.98799999999994</v>
      </c>
      <c r="J118" s="33" t="s">
        <v>94</v>
      </c>
      <c r="K118" s="19">
        <f t="shared" si="3"/>
        <v>-920.98799999999994</v>
      </c>
      <c r="L118" t="s">
        <v>977</v>
      </c>
      <c r="M118" s="50" t="s">
        <v>1176</v>
      </c>
      <c r="O118" s="49" t="s">
        <v>1177</v>
      </c>
      <c r="P118" s="37">
        <f t="shared" si="2"/>
        <v>-920.98799999999994</v>
      </c>
      <c r="Q118" s="51">
        <v>45831</v>
      </c>
      <c r="S118">
        <v>40700</v>
      </c>
      <c r="T118" t="s">
        <v>911</v>
      </c>
    </row>
    <row r="119" spans="1:20" ht="30" x14ac:dyDescent="0.25">
      <c r="A119" s="53" t="str">
        <f>+VLOOKUP(O119,'Selectable Table'!D:E,2,0)</f>
        <v>OTH CUST</v>
      </c>
      <c r="B119" s="36" t="s">
        <v>1178</v>
      </c>
      <c r="C119" s="49" t="s">
        <v>1179</v>
      </c>
      <c r="D119" s="49" t="s">
        <v>1175</v>
      </c>
      <c r="E119">
        <v>2025</v>
      </c>
      <c r="F119">
        <v>6</v>
      </c>
      <c r="G119" s="53" t="s">
        <v>984</v>
      </c>
      <c r="H119" s="33" t="s">
        <v>262</v>
      </c>
      <c r="I119" s="18">
        <v>-60.879999999999995</v>
      </c>
      <c r="J119" s="33" t="s">
        <v>94</v>
      </c>
      <c r="K119" s="19">
        <f t="shared" si="3"/>
        <v>-60.879999999999995</v>
      </c>
      <c r="L119" t="s">
        <v>977</v>
      </c>
      <c r="M119" s="50" t="s">
        <v>1180</v>
      </c>
      <c r="O119" s="49" t="s">
        <v>1055</v>
      </c>
      <c r="P119" s="37">
        <f t="shared" si="2"/>
        <v>-60.879999999999995</v>
      </c>
      <c r="Q119" s="51">
        <v>45831</v>
      </c>
      <c r="S119">
        <v>40700</v>
      </c>
      <c r="T119" t="s">
        <v>911</v>
      </c>
    </row>
    <row r="120" spans="1:20" ht="30" x14ac:dyDescent="0.25">
      <c r="A120" s="53" t="str">
        <f>+VLOOKUP(O120,'Selectable Table'!D:E,2,0)</f>
        <v>OTH CUST</v>
      </c>
      <c r="B120" s="36" t="s">
        <v>1178</v>
      </c>
      <c r="C120" s="49" t="s">
        <v>1179</v>
      </c>
      <c r="D120" s="49" t="s">
        <v>1175</v>
      </c>
      <c r="E120">
        <v>2025</v>
      </c>
      <c r="F120">
        <v>6</v>
      </c>
      <c r="G120" s="53" t="s">
        <v>984</v>
      </c>
      <c r="H120" s="33" t="s">
        <v>262</v>
      </c>
      <c r="I120" s="18">
        <v>-2.34</v>
      </c>
      <c r="J120" s="33" t="s">
        <v>94</v>
      </c>
      <c r="K120" s="19">
        <f t="shared" si="3"/>
        <v>-2.34</v>
      </c>
      <c r="L120" t="s">
        <v>977</v>
      </c>
      <c r="M120" s="50" t="s">
        <v>1180</v>
      </c>
      <c r="O120" s="49" t="s">
        <v>1055</v>
      </c>
      <c r="P120" s="37">
        <f t="shared" si="2"/>
        <v>-2.34</v>
      </c>
      <c r="Q120" s="51">
        <v>45831</v>
      </c>
      <c r="S120">
        <v>40700</v>
      </c>
      <c r="T120" t="s">
        <v>911</v>
      </c>
    </row>
    <row r="121" spans="1:20" ht="30" x14ac:dyDescent="0.25">
      <c r="A121" s="53" t="str">
        <f>+VLOOKUP(O121,'Selectable Table'!D:E,2,0)</f>
        <v>IQVIA</v>
      </c>
      <c r="B121" s="36" t="s">
        <v>1181</v>
      </c>
      <c r="C121" s="49" t="s">
        <v>1182</v>
      </c>
      <c r="D121" s="49" t="s">
        <v>867</v>
      </c>
      <c r="E121">
        <v>2025</v>
      </c>
      <c r="F121">
        <v>6</v>
      </c>
      <c r="G121" s="53" t="s">
        <v>1006</v>
      </c>
      <c r="H121" s="33" t="s">
        <v>617</v>
      </c>
      <c r="I121" s="18">
        <v>-143.85999999999999</v>
      </c>
      <c r="J121" s="33" t="s">
        <v>94</v>
      </c>
      <c r="K121" s="19">
        <f t="shared" si="3"/>
        <v>-143.85999999999999</v>
      </c>
      <c r="L121" t="s">
        <v>977</v>
      </c>
      <c r="M121" s="50" t="s">
        <v>1183</v>
      </c>
      <c r="O121" s="49" t="s">
        <v>1184</v>
      </c>
      <c r="P121" s="37">
        <f t="shared" si="2"/>
        <v>-143.85999999999999</v>
      </c>
      <c r="Q121" s="51">
        <v>45831</v>
      </c>
      <c r="S121">
        <v>40700</v>
      </c>
      <c r="T121" t="s">
        <v>911</v>
      </c>
    </row>
    <row r="122" spans="1:20" ht="30" x14ac:dyDescent="0.25">
      <c r="A122" s="53" t="str">
        <f>+VLOOKUP(O122,'Selectable Table'!D:E,2,0)</f>
        <v>J &amp; J</v>
      </c>
      <c r="B122" s="36" t="s">
        <v>1185</v>
      </c>
      <c r="C122" s="49" t="s">
        <v>1186</v>
      </c>
      <c r="D122" s="49" t="s">
        <v>867</v>
      </c>
      <c r="E122">
        <v>2025</v>
      </c>
      <c r="F122">
        <v>6</v>
      </c>
      <c r="G122" s="53" t="s">
        <v>1006</v>
      </c>
      <c r="H122" s="33" t="s">
        <v>617</v>
      </c>
      <c r="I122" s="18">
        <v>-55.167999999999999</v>
      </c>
      <c r="J122" s="33" t="s">
        <v>94</v>
      </c>
      <c r="K122" s="19">
        <f t="shared" si="3"/>
        <v>-55.167999999999999</v>
      </c>
      <c r="L122" t="s">
        <v>977</v>
      </c>
      <c r="M122" s="50" t="s">
        <v>1015</v>
      </c>
      <c r="O122" s="49" t="s">
        <v>1100</v>
      </c>
      <c r="P122" s="37">
        <f t="shared" si="2"/>
        <v>-55.167999999999999</v>
      </c>
      <c r="Q122" s="51">
        <v>45831</v>
      </c>
      <c r="S122">
        <v>40700</v>
      </c>
      <c r="T122" t="s">
        <v>911</v>
      </c>
    </row>
    <row r="123" spans="1:20" x14ac:dyDescent="0.25">
      <c r="A123" s="53" t="str">
        <f>+VLOOKUP(O123,'Selectable Table'!D:E,2,0)</f>
        <v>J &amp; J</v>
      </c>
      <c r="B123" s="36" t="s">
        <v>1185</v>
      </c>
      <c r="C123" s="49" t="s">
        <v>1186</v>
      </c>
      <c r="D123" s="49" t="s">
        <v>867</v>
      </c>
      <c r="E123">
        <v>2025</v>
      </c>
      <c r="F123">
        <v>6</v>
      </c>
      <c r="G123" s="53" t="s">
        <v>980</v>
      </c>
      <c r="H123" s="33" t="s">
        <v>261</v>
      </c>
      <c r="I123" s="18">
        <v>-110.336</v>
      </c>
      <c r="J123" s="33" t="s">
        <v>94</v>
      </c>
      <c r="K123" s="19">
        <f t="shared" si="3"/>
        <v>-110.336</v>
      </c>
      <c r="L123" t="s">
        <v>977</v>
      </c>
      <c r="M123" s="50" t="s">
        <v>1015</v>
      </c>
      <c r="O123" s="49" t="s">
        <v>1100</v>
      </c>
      <c r="P123" s="37">
        <f t="shared" si="2"/>
        <v>-110.336</v>
      </c>
      <c r="Q123" s="51">
        <v>45831</v>
      </c>
      <c r="S123">
        <v>40700</v>
      </c>
      <c r="T123" t="s">
        <v>911</v>
      </c>
    </row>
    <row r="124" spans="1:20" x14ac:dyDescent="0.25">
      <c r="A124" s="53" t="str">
        <f>+VLOOKUP(O124,'Selectable Table'!D:E,2,0)</f>
        <v>ASTRAZENECA</v>
      </c>
      <c r="B124" s="36" t="s">
        <v>1187</v>
      </c>
      <c r="C124" s="49" t="s">
        <v>1188</v>
      </c>
      <c r="D124" s="49" t="s">
        <v>867</v>
      </c>
      <c r="E124">
        <v>2025</v>
      </c>
      <c r="F124">
        <v>6</v>
      </c>
      <c r="G124" s="53" t="s">
        <v>984</v>
      </c>
      <c r="H124" s="33" t="s">
        <v>262</v>
      </c>
      <c r="I124" s="18">
        <v>-75.103999999999999</v>
      </c>
      <c r="J124" s="33" t="s">
        <v>94</v>
      </c>
      <c r="K124" s="19">
        <f t="shared" si="3"/>
        <v>-75.103999999999999</v>
      </c>
      <c r="L124" t="s">
        <v>977</v>
      </c>
      <c r="M124" s="50" t="s">
        <v>1189</v>
      </c>
      <c r="O124" s="49" t="s">
        <v>1079</v>
      </c>
      <c r="P124" s="37">
        <f t="shared" si="2"/>
        <v>-75.103999999999999</v>
      </c>
      <c r="Q124" s="51">
        <v>45831</v>
      </c>
      <c r="S124">
        <v>40700</v>
      </c>
      <c r="T124" t="s">
        <v>911</v>
      </c>
    </row>
    <row r="125" spans="1:20" x14ac:dyDescent="0.25">
      <c r="A125" s="53" t="str">
        <f>+VLOOKUP(O125,'Selectable Table'!D:E,2,0)</f>
        <v>ASTRAZENECA</v>
      </c>
      <c r="B125" s="36" t="s">
        <v>1187</v>
      </c>
      <c r="C125" s="49" t="s">
        <v>1188</v>
      </c>
      <c r="D125" s="49" t="s">
        <v>867</v>
      </c>
      <c r="E125">
        <v>2025</v>
      </c>
      <c r="F125">
        <v>6</v>
      </c>
      <c r="G125" s="53" t="s">
        <v>984</v>
      </c>
      <c r="H125" s="33" t="s">
        <v>262</v>
      </c>
      <c r="I125" s="18">
        <v>-268.54400000000004</v>
      </c>
      <c r="J125" s="33" t="s">
        <v>94</v>
      </c>
      <c r="K125" s="19">
        <f t="shared" si="3"/>
        <v>-268.54400000000004</v>
      </c>
      <c r="L125" t="s">
        <v>977</v>
      </c>
      <c r="M125" s="50" t="s">
        <v>1189</v>
      </c>
      <c r="O125" s="49" t="s">
        <v>1079</v>
      </c>
      <c r="P125" s="37">
        <f t="shared" si="2"/>
        <v>-268.54400000000004</v>
      </c>
      <c r="Q125" s="51">
        <v>45831</v>
      </c>
      <c r="S125">
        <v>40700</v>
      </c>
      <c r="T125" t="s">
        <v>911</v>
      </c>
    </row>
    <row r="126" spans="1:20" x14ac:dyDescent="0.25">
      <c r="A126" s="53" t="str">
        <f>+VLOOKUP(O126,'Selectable Table'!D:E,2,0)</f>
        <v>ASTRAZENECA</v>
      </c>
      <c r="B126" s="36" t="s">
        <v>1187</v>
      </c>
      <c r="C126" s="49" t="s">
        <v>1188</v>
      </c>
      <c r="D126" s="49" t="s">
        <v>867</v>
      </c>
      <c r="E126">
        <v>2025</v>
      </c>
      <c r="F126">
        <v>6</v>
      </c>
      <c r="G126" s="53" t="s">
        <v>980</v>
      </c>
      <c r="H126" s="33" t="s">
        <v>261</v>
      </c>
      <c r="I126" s="18">
        <v>-31.864000000000001</v>
      </c>
      <c r="J126" s="33" t="s">
        <v>94</v>
      </c>
      <c r="K126" s="19">
        <f t="shared" si="3"/>
        <v>-31.864000000000001</v>
      </c>
      <c r="L126" t="s">
        <v>977</v>
      </c>
      <c r="M126" s="50" t="s">
        <v>1189</v>
      </c>
      <c r="O126" s="49" t="s">
        <v>1079</v>
      </c>
      <c r="P126" s="37">
        <f t="shared" si="2"/>
        <v>-31.864000000000001</v>
      </c>
      <c r="Q126" s="51">
        <v>45831</v>
      </c>
      <c r="S126">
        <v>40700</v>
      </c>
      <c r="T126" t="s">
        <v>911</v>
      </c>
    </row>
    <row r="127" spans="1:20" x14ac:dyDescent="0.25">
      <c r="A127" s="53" t="str">
        <f>+VLOOKUP(O127,'Selectable Table'!D:E,2,0)</f>
        <v>GILEAD SCI</v>
      </c>
      <c r="B127" s="36" t="s">
        <v>1190</v>
      </c>
      <c r="C127" s="49" t="s">
        <v>1191</v>
      </c>
      <c r="D127" s="49" t="s">
        <v>1192</v>
      </c>
      <c r="E127">
        <v>2025</v>
      </c>
      <c r="F127">
        <v>6</v>
      </c>
      <c r="G127" s="53" t="s">
        <v>980</v>
      </c>
      <c r="H127" s="33" t="s">
        <v>261</v>
      </c>
      <c r="I127" s="18">
        <v>-1097.4480000000001</v>
      </c>
      <c r="J127" s="33" t="s">
        <v>94</v>
      </c>
      <c r="K127" s="19">
        <f t="shared" si="3"/>
        <v>-1097.4480000000001</v>
      </c>
      <c r="L127" t="s">
        <v>977</v>
      </c>
      <c r="M127" s="50" t="s">
        <v>1193</v>
      </c>
      <c r="O127" s="49" t="s">
        <v>1194</v>
      </c>
      <c r="P127" s="37">
        <f t="shared" si="2"/>
        <v>-1097.4480000000001</v>
      </c>
      <c r="Q127" s="51">
        <v>45831</v>
      </c>
      <c r="S127">
        <v>40700</v>
      </c>
      <c r="T127" t="s">
        <v>911</v>
      </c>
    </row>
    <row r="128" spans="1:20" x14ac:dyDescent="0.25">
      <c r="A128" s="53" t="str">
        <f>+VLOOKUP(O128,'Selectable Table'!D:E,2,0)</f>
        <v>GILEAD SCI</v>
      </c>
      <c r="B128" s="36" t="s">
        <v>1190</v>
      </c>
      <c r="C128" s="49" t="s">
        <v>1191</v>
      </c>
      <c r="D128" s="49" t="s">
        <v>1192</v>
      </c>
      <c r="E128">
        <v>2025</v>
      </c>
      <c r="F128">
        <v>6</v>
      </c>
      <c r="G128" s="53" t="s">
        <v>984</v>
      </c>
      <c r="H128" s="33" t="s">
        <v>262</v>
      </c>
      <c r="I128" s="18">
        <v>-1097.4480000000001</v>
      </c>
      <c r="J128" s="33" t="s">
        <v>94</v>
      </c>
      <c r="K128" s="19">
        <f t="shared" si="3"/>
        <v>-1097.4480000000001</v>
      </c>
      <c r="L128" t="s">
        <v>977</v>
      </c>
      <c r="M128" s="50" t="s">
        <v>1193</v>
      </c>
      <c r="O128" s="49" t="s">
        <v>1194</v>
      </c>
      <c r="P128" s="37">
        <f t="shared" si="2"/>
        <v>-1097.4480000000001</v>
      </c>
      <c r="Q128" s="51">
        <v>45831</v>
      </c>
      <c r="S128">
        <v>40700</v>
      </c>
      <c r="T128" t="s">
        <v>911</v>
      </c>
    </row>
    <row r="129" spans="1:20" ht="30" x14ac:dyDescent="0.25">
      <c r="A129" s="53" t="str">
        <f>+VLOOKUP(O129,'Selectable Table'!D:E,2,0)</f>
        <v>OTH CUST</v>
      </c>
      <c r="B129" s="36" t="s">
        <v>1195</v>
      </c>
      <c r="C129" s="49" t="s">
        <v>1196</v>
      </c>
      <c r="D129" s="49" t="s">
        <v>1192</v>
      </c>
      <c r="E129">
        <v>2025</v>
      </c>
      <c r="F129">
        <v>6</v>
      </c>
      <c r="G129" s="53" t="s">
        <v>984</v>
      </c>
      <c r="H129" s="33" t="s">
        <v>262</v>
      </c>
      <c r="I129" s="18">
        <v>-426.16000000000008</v>
      </c>
      <c r="J129" s="33" t="s">
        <v>94</v>
      </c>
      <c r="K129" s="19">
        <f t="shared" si="3"/>
        <v>-426.16000000000008</v>
      </c>
      <c r="L129" t="s">
        <v>977</v>
      </c>
      <c r="M129" s="50" t="s">
        <v>1197</v>
      </c>
      <c r="O129" s="49" t="s">
        <v>1055</v>
      </c>
      <c r="P129" s="37">
        <f t="shared" si="2"/>
        <v>-426.16000000000008</v>
      </c>
      <c r="Q129" s="51">
        <v>45831</v>
      </c>
      <c r="S129">
        <v>40700</v>
      </c>
      <c r="T129" t="s">
        <v>911</v>
      </c>
    </row>
    <row r="130" spans="1:20" ht="30" x14ac:dyDescent="0.25">
      <c r="A130" s="53" t="str">
        <f>+VLOOKUP(O130,'Selectable Table'!D:E,2,0)</f>
        <v>OTH CUST</v>
      </c>
      <c r="B130" s="36" t="s">
        <v>1195</v>
      </c>
      <c r="C130" s="49" t="s">
        <v>1196</v>
      </c>
      <c r="D130" s="49" t="s">
        <v>1198</v>
      </c>
      <c r="E130">
        <v>2025</v>
      </c>
      <c r="F130">
        <v>6</v>
      </c>
      <c r="G130" s="53" t="s">
        <v>984</v>
      </c>
      <c r="H130" s="33" t="s">
        <v>262</v>
      </c>
      <c r="I130" s="18">
        <v>-16.380000000000003</v>
      </c>
      <c r="J130" s="33" t="s">
        <v>94</v>
      </c>
      <c r="K130" s="19">
        <f t="shared" si="3"/>
        <v>-16.380000000000003</v>
      </c>
      <c r="L130" t="s">
        <v>977</v>
      </c>
      <c r="M130" s="50" t="s">
        <v>1197</v>
      </c>
      <c r="O130" s="49" t="s">
        <v>1055</v>
      </c>
      <c r="P130" s="37">
        <f t="shared" ref="P130:P193" si="4">K130</f>
        <v>-16.380000000000003</v>
      </c>
      <c r="Q130" s="51">
        <v>45831</v>
      </c>
      <c r="S130">
        <v>40700</v>
      </c>
      <c r="T130" t="s">
        <v>911</v>
      </c>
    </row>
    <row r="131" spans="1:20" x14ac:dyDescent="0.25">
      <c r="A131" s="53" t="str">
        <f>+VLOOKUP(O131,'Selectable Table'!D:E,2,0)</f>
        <v>OTH CUST</v>
      </c>
      <c r="B131" s="36" t="s">
        <v>1199</v>
      </c>
      <c r="C131" s="49" t="s">
        <v>1200</v>
      </c>
      <c r="D131" s="49" t="s">
        <v>1198</v>
      </c>
      <c r="E131">
        <v>2025</v>
      </c>
      <c r="F131">
        <v>6</v>
      </c>
      <c r="G131" s="53" t="s">
        <v>984</v>
      </c>
      <c r="H131" s="33" t="s">
        <v>262</v>
      </c>
      <c r="I131" s="18">
        <v>-3.9320000000000004</v>
      </c>
      <c r="J131" s="33" t="s">
        <v>94</v>
      </c>
      <c r="K131" s="19">
        <f t="shared" ref="K131:K194" si="5">+VLOOKUP(J131,$W$2:$X$7,2,0)*I131</f>
        <v>-3.9320000000000004</v>
      </c>
      <c r="L131" t="s">
        <v>977</v>
      </c>
      <c r="M131" s="50" t="s">
        <v>1201</v>
      </c>
      <c r="O131" s="49" t="s">
        <v>1001</v>
      </c>
      <c r="P131" s="37">
        <f t="shared" si="4"/>
        <v>-3.9320000000000004</v>
      </c>
      <c r="Q131" s="51">
        <v>45831</v>
      </c>
      <c r="S131">
        <v>40700</v>
      </c>
      <c r="T131" t="s">
        <v>911</v>
      </c>
    </row>
    <row r="132" spans="1:20" x14ac:dyDescent="0.25">
      <c r="A132" s="53" t="str">
        <f>+VLOOKUP(O132,'Selectable Table'!D:E,2,0)</f>
        <v>OTH CUST</v>
      </c>
      <c r="B132" s="36" t="s">
        <v>1199</v>
      </c>
      <c r="C132" s="49" t="s">
        <v>1200</v>
      </c>
      <c r="D132" s="49" t="s">
        <v>749</v>
      </c>
      <c r="E132">
        <v>2025</v>
      </c>
      <c r="F132">
        <v>6</v>
      </c>
      <c r="G132" s="53" t="s">
        <v>984</v>
      </c>
      <c r="H132" s="33" t="s">
        <v>262</v>
      </c>
      <c r="I132" s="18">
        <v>-37.816000000000003</v>
      </c>
      <c r="J132" s="33" t="s">
        <v>94</v>
      </c>
      <c r="K132" s="19">
        <f t="shared" si="5"/>
        <v>-37.816000000000003</v>
      </c>
      <c r="L132" t="s">
        <v>977</v>
      </c>
      <c r="M132" s="50" t="s">
        <v>1201</v>
      </c>
      <c r="O132" s="49" t="s">
        <v>1001</v>
      </c>
      <c r="P132" s="37">
        <f t="shared" si="4"/>
        <v>-37.816000000000003</v>
      </c>
      <c r="Q132" s="51">
        <v>45831</v>
      </c>
      <c r="S132">
        <v>40700</v>
      </c>
      <c r="T132" t="s">
        <v>911</v>
      </c>
    </row>
    <row r="133" spans="1:20" x14ac:dyDescent="0.25">
      <c r="A133" s="53" t="str">
        <f>+VLOOKUP(O133,'Selectable Table'!D:E,2,0)</f>
        <v>OTH CUST</v>
      </c>
      <c r="B133" s="36" t="s">
        <v>1202</v>
      </c>
      <c r="C133" s="49" t="s">
        <v>1203</v>
      </c>
      <c r="D133" s="49" t="s">
        <v>749</v>
      </c>
      <c r="E133">
        <v>2025</v>
      </c>
      <c r="F133">
        <v>6</v>
      </c>
      <c r="G133" s="53" t="s">
        <v>980</v>
      </c>
      <c r="H133" s="33" t="s">
        <v>261</v>
      </c>
      <c r="I133" s="18">
        <v>-189.10000000000002</v>
      </c>
      <c r="J133" s="33" t="s">
        <v>94</v>
      </c>
      <c r="K133" s="19">
        <f t="shared" si="5"/>
        <v>-189.10000000000002</v>
      </c>
      <c r="L133" t="s">
        <v>977</v>
      </c>
      <c r="M133" s="50" t="s">
        <v>1204</v>
      </c>
      <c r="O133" s="49" t="s">
        <v>1001</v>
      </c>
      <c r="P133" s="37">
        <f t="shared" si="4"/>
        <v>-189.10000000000002</v>
      </c>
      <c r="Q133" s="51">
        <v>45831</v>
      </c>
      <c r="S133">
        <v>40700</v>
      </c>
      <c r="T133" t="s">
        <v>911</v>
      </c>
    </row>
    <row r="134" spans="1:20" x14ac:dyDescent="0.25">
      <c r="A134" s="53" t="str">
        <f>+VLOOKUP(O134,'Selectable Table'!D:E,2,0)</f>
        <v>OTH CUST</v>
      </c>
      <c r="B134" s="36" t="s">
        <v>1202</v>
      </c>
      <c r="C134" s="49" t="s">
        <v>1203</v>
      </c>
      <c r="D134" s="49" t="s">
        <v>280</v>
      </c>
      <c r="E134">
        <v>2025</v>
      </c>
      <c r="F134">
        <v>6</v>
      </c>
      <c r="G134" s="53" t="s">
        <v>984</v>
      </c>
      <c r="H134" s="33" t="s">
        <v>262</v>
      </c>
      <c r="I134" s="18">
        <v>-270.44800000000004</v>
      </c>
      <c r="J134" s="33" t="s">
        <v>94</v>
      </c>
      <c r="K134" s="19">
        <f t="shared" si="5"/>
        <v>-270.44800000000004</v>
      </c>
      <c r="L134" t="s">
        <v>977</v>
      </c>
      <c r="M134" s="50" t="s">
        <v>1204</v>
      </c>
      <c r="O134" s="49" t="s">
        <v>1001</v>
      </c>
      <c r="P134" s="37">
        <f t="shared" si="4"/>
        <v>-270.44800000000004</v>
      </c>
      <c r="Q134" s="51">
        <v>45831</v>
      </c>
      <c r="S134">
        <v>40700</v>
      </c>
      <c r="T134" t="s">
        <v>911</v>
      </c>
    </row>
    <row r="135" spans="1:20" x14ac:dyDescent="0.25">
      <c r="A135" s="53" t="str">
        <f>+VLOOKUP(O135,'Selectable Table'!D:E,2,0)</f>
        <v>OTH CUST</v>
      </c>
      <c r="B135" s="36" t="s">
        <v>1205</v>
      </c>
      <c r="C135" s="49" t="s">
        <v>1206</v>
      </c>
      <c r="D135" s="49" t="s">
        <v>280</v>
      </c>
      <c r="E135">
        <v>2025</v>
      </c>
      <c r="F135">
        <v>6</v>
      </c>
      <c r="G135" s="53" t="s">
        <v>980</v>
      </c>
      <c r="H135" s="33" t="s">
        <v>261</v>
      </c>
      <c r="I135" s="18">
        <v>-262.86399999999998</v>
      </c>
      <c r="J135" s="33" t="s">
        <v>94</v>
      </c>
      <c r="K135" s="19">
        <f t="shared" si="5"/>
        <v>-262.86399999999998</v>
      </c>
      <c r="L135" t="s">
        <v>977</v>
      </c>
      <c r="M135" s="50" t="s">
        <v>1207</v>
      </c>
      <c r="O135" s="49" t="s">
        <v>1069</v>
      </c>
      <c r="P135" s="37">
        <f t="shared" si="4"/>
        <v>-262.86399999999998</v>
      </c>
      <c r="Q135" s="51">
        <v>45831</v>
      </c>
      <c r="S135">
        <v>40700</v>
      </c>
      <c r="T135" t="s">
        <v>911</v>
      </c>
    </row>
    <row r="136" spans="1:20" ht="30" x14ac:dyDescent="0.25">
      <c r="A136" s="53" t="str">
        <f>+VLOOKUP(O136,'Selectable Table'!D:E,2,0)</f>
        <v>OTH CUST</v>
      </c>
      <c r="B136" s="36" t="s">
        <v>1208</v>
      </c>
      <c r="C136" s="49" t="s">
        <v>1209</v>
      </c>
      <c r="D136" s="49" t="s">
        <v>281</v>
      </c>
      <c r="E136">
        <v>2025</v>
      </c>
      <c r="F136">
        <v>6</v>
      </c>
      <c r="G136" s="53" t="s">
        <v>980</v>
      </c>
      <c r="H136" s="33" t="s">
        <v>261</v>
      </c>
      <c r="I136" s="18">
        <v>-665.34400000000005</v>
      </c>
      <c r="J136" s="33" t="s">
        <v>94</v>
      </c>
      <c r="K136" s="19">
        <f t="shared" si="5"/>
        <v>-665.34400000000005</v>
      </c>
      <c r="L136" t="s">
        <v>977</v>
      </c>
      <c r="M136" s="50" t="s">
        <v>1210</v>
      </c>
      <c r="O136" s="49" t="s">
        <v>1055</v>
      </c>
      <c r="P136" s="37">
        <f t="shared" si="4"/>
        <v>-665.34400000000005</v>
      </c>
      <c r="Q136" s="51">
        <v>45831</v>
      </c>
      <c r="S136">
        <v>40700</v>
      </c>
      <c r="T136" t="s">
        <v>911</v>
      </c>
    </row>
    <row r="137" spans="1:20" ht="30" x14ac:dyDescent="0.25">
      <c r="A137" s="53" t="str">
        <f>+VLOOKUP(O137,'Selectable Table'!D:E,2,0)</f>
        <v>OTH CUST</v>
      </c>
      <c r="B137" s="36" t="s">
        <v>1208</v>
      </c>
      <c r="C137" s="49" t="s">
        <v>1209</v>
      </c>
      <c r="D137" s="49" t="s">
        <v>281</v>
      </c>
      <c r="E137">
        <v>2025</v>
      </c>
      <c r="F137">
        <v>6</v>
      </c>
      <c r="G137" s="53" t="s">
        <v>1006</v>
      </c>
      <c r="H137" s="33" t="s">
        <v>617</v>
      </c>
      <c r="I137" s="18">
        <v>-26.628</v>
      </c>
      <c r="J137" s="33" t="s">
        <v>94</v>
      </c>
      <c r="K137" s="19">
        <f t="shared" si="5"/>
        <v>-26.628</v>
      </c>
      <c r="L137" t="s">
        <v>977</v>
      </c>
      <c r="M137" s="50" t="s">
        <v>1210</v>
      </c>
      <c r="O137" s="49" t="s">
        <v>1055</v>
      </c>
      <c r="P137" s="37">
        <f t="shared" si="4"/>
        <v>-26.628</v>
      </c>
      <c r="Q137" s="51">
        <v>45831</v>
      </c>
      <c r="S137">
        <v>40700</v>
      </c>
      <c r="T137" t="s">
        <v>911</v>
      </c>
    </row>
    <row r="138" spans="1:20" ht="30" x14ac:dyDescent="0.25">
      <c r="A138" s="53" t="str">
        <f>+VLOOKUP(O138,'Selectable Table'!D:E,2,0)</f>
        <v>OTH CUST</v>
      </c>
      <c r="B138" s="36" t="s">
        <v>1211</v>
      </c>
      <c r="C138" s="49" t="s">
        <v>1212</v>
      </c>
      <c r="D138" s="49" t="s">
        <v>281</v>
      </c>
      <c r="E138">
        <v>2025</v>
      </c>
      <c r="F138">
        <v>6</v>
      </c>
      <c r="G138" s="53" t="s">
        <v>1006</v>
      </c>
      <c r="H138" s="33" t="s">
        <v>617</v>
      </c>
      <c r="I138" s="18">
        <v>-288.19200000000001</v>
      </c>
      <c r="J138" s="33" t="s">
        <v>94</v>
      </c>
      <c r="K138" s="19">
        <f t="shared" si="5"/>
        <v>-288.19200000000001</v>
      </c>
      <c r="L138" t="s">
        <v>977</v>
      </c>
      <c r="M138" s="50" t="s">
        <v>1213</v>
      </c>
      <c r="O138" s="49" t="s">
        <v>1055</v>
      </c>
      <c r="P138" s="37">
        <f t="shared" si="4"/>
        <v>-288.19200000000001</v>
      </c>
      <c r="Q138" s="51">
        <v>45831</v>
      </c>
      <c r="S138">
        <v>40700</v>
      </c>
      <c r="T138" t="s">
        <v>911</v>
      </c>
    </row>
    <row r="139" spans="1:20" x14ac:dyDescent="0.25">
      <c r="A139" s="53" t="str">
        <f>+VLOOKUP(O139,'Selectable Table'!D:E,2,0)</f>
        <v>OTH CUST</v>
      </c>
      <c r="B139" s="36" t="s">
        <v>1214</v>
      </c>
      <c r="C139" s="49" t="s">
        <v>1215</v>
      </c>
      <c r="D139" s="49" t="s">
        <v>281</v>
      </c>
      <c r="E139">
        <v>2025</v>
      </c>
      <c r="F139">
        <v>6</v>
      </c>
      <c r="G139" s="53" t="s">
        <v>984</v>
      </c>
      <c r="H139" s="33" t="s">
        <v>262</v>
      </c>
      <c r="I139" s="18">
        <v>-237.15200000000002</v>
      </c>
      <c r="J139" s="33" t="s">
        <v>94</v>
      </c>
      <c r="K139" s="19">
        <f t="shared" si="5"/>
        <v>-237.15200000000002</v>
      </c>
      <c r="L139" t="s">
        <v>977</v>
      </c>
      <c r="M139" s="50" t="s">
        <v>1216</v>
      </c>
      <c r="O139" s="49" t="s">
        <v>1045</v>
      </c>
      <c r="P139" s="37">
        <f t="shared" si="4"/>
        <v>-237.15200000000002</v>
      </c>
      <c r="Q139" s="51">
        <v>45831</v>
      </c>
      <c r="S139">
        <v>40700</v>
      </c>
      <c r="T139" t="s">
        <v>911</v>
      </c>
    </row>
    <row r="140" spans="1:20" x14ac:dyDescent="0.25">
      <c r="A140" s="53" t="str">
        <f>+VLOOKUP(O140,'Selectable Table'!D:E,2,0)</f>
        <v>OTH CUST</v>
      </c>
      <c r="B140" s="36" t="s">
        <v>1217</v>
      </c>
      <c r="C140" s="49" t="s">
        <v>1218</v>
      </c>
      <c r="D140" s="49" t="s">
        <v>281</v>
      </c>
      <c r="E140">
        <v>2025</v>
      </c>
      <c r="F140">
        <v>6</v>
      </c>
      <c r="G140" s="53" t="s">
        <v>984</v>
      </c>
      <c r="H140" s="33" t="s">
        <v>262</v>
      </c>
      <c r="I140" s="18">
        <v>-54.896000000000008</v>
      </c>
      <c r="J140" s="33" t="s">
        <v>94</v>
      </c>
      <c r="K140" s="19">
        <f t="shared" si="5"/>
        <v>-54.896000000000008</v>
      </c>
      <c r="L140" t="s">
        <v>977</v>
      </c>
      <c r="M140" s="50" t="s">
        <v>1027</v>
      </c>
      <c r="O140" s="49" t="s">
        <v>1028</v>
      </c>
      <c r="P140" s="37">
        <f t="shared" si="4"/>
        <v>-54.896000000000008</v>
      </c>
      <c r="Q140" s="51">
        <v>45831</v>
      </c>
      <c r="S140">
        <v>40700</v>
      </c>
      <c r="T140" t="s">
        <v>911</v>
      </c>
    </row>
    <row r="141" spans="1:20" x14ac:dyDescent="0.25">
      <c r="A141" s="53" t="str">
        <f>+VLOOKUP(O141,'Selectable Table'!D:E,2,0)</f>
        <v>OTH CUST</v>
      </c>
      <c r="B141" s="36" t="s">
        <v>1217</v>
      </c>
      <c r="C141" s="49" t="s">
        <v>1218</v>
      </c>
      <c r="D141" s="49" t="s">
        <v>281</v>
      </c>
      <c r="E141">
        <v>2025</v>
      </c>
      <c r="F141">
        <v>6</v>
      </c>
      <c r="G141" s="53" t="s">
        <v>980</v>
      </c>
      <c r="H141" s="33" t="s">
        <v>261</v>
      </c>
      <c r="I141" s="18">
        <v>-329.37600000000003</v>
      </c>
      <c r="J141" s="33" t="s">
        <v>94</v>
      </c>
      <c r="K141" s="19">
        <f t="shared" si="5"/>
        <v>-329.37600000000003</v>
      </c>
      <c r="L141" t="s">
        <v>977</v>
      </c>
      <c r="M141" s="50" t="s">
        <v>1027</v>
      </c>
      <c r="O141" s="49" t="s">
        <v>1028</v>
      </c>
      <c r="P141" s="37">
        <f t="shared" si="4"/>
        <v>-329.37600000000003</v>
      </c>
      <c r="Q141" s="51">
        <v>45831</v>
      </c>
      <c r="S141">
        <v>40700</v>
      </c>
      <c r="T141" t="s">
        <v>911</v>
      </c>
    </row>
    <row r="142" spans="1:20" x14ac:dyDescent="0.25">
      <c r="A142" s="53" t="str">
        <f>+VLOOKUP(O142,'Selectable Table'!D:E,2,0)</f>
        <v>OTH CUST</v>
      </c>
      <c r="B142" s="36" t="s">
        <v>1219</v>
      </c>
      <c r="C142" s="49" t="s">
        <v>1220</v>
      </c>
      <c r="D142" s="49" t="s">
        <v>281</v>
      </c>
      <c r="E142">
        <v>2025</v>
      </c>
      <c r="F142">
        <v>6</v>
      </c>
      <c r="G142" s="53" t="s">
        <v>993</v>
      </c>
      <c r="H142" s="33" t="s">
        <v>337</v>
      </c>
      <c r="I142" s="18">
        <v>-530.68799999999999</v>
      </c>
      <c r="J142" s="33" t="s">
        <v>94</v>
      </c>
      <c r="K142" s="19">
        <f t="shared" si="5"/>
        <v>-530.68799999999999</v>
      </c>
      <c r="L142" t="s">
        <v>977</v>
      </c>
      <c r="M142" s="50" t="s">
        <v>1000</v>
      </c>
      <c r="O142" s="49" t="s">
        <v>1001</v>
      </c>
      <c r="P142" s="37">
        <f t="shared" si="4"/>
        <v>-530.68799999999999</v>
      </c>
      <c r="Q142" s="51">
        <v>45831</v>
      </c>
      <c r="S142">
        <v>40700</v>
      </c>
      <c r="T142" t="s">
        <v>911</v>
      </c>
    </row>
    <row r="143" spans="1:20" x14ac:dyDescent="0.25">
      <c r="A143" s="53" t="str">
        <f>+VLOOKUP(O143,'Selectable Table'!D:E,2,0)</f>
        <v>OTH CUST</v>
      </c>
      <c r="B143" s="36" t="s">
        <v>1221</v>
      </c>
      <c r="C143" s="49" t="s">
        <v>1222</v>
      </c>
      <c r="D143" s="49" t="s">
        <v>281</v>
      </c>
      <c r="E143">
        <v>2025</v>
      </c>
      <c r="F143">
        <v>6</v>
      </c>
      <c r="G143" s="53" t="s">
        <v>980</v>
      </c>
      <c r="H143" s="33" t="s">
        <v>261</v>
      </c>
      <c r="I143" s="18">
        <v>-118.57600000000001</v>
      </c>
      <c r="J143" s="33" t="s">
        <v>94</v>
      </c>
      <c r="K143" s="19">
        <f t="shared" si="5"/>
        <v>-118.57600000000001</v>
      </c>
      <c r="L143" t="s">
        <v>977</v>
      </c>
      <c r="M143" s="50" t="s">
        <v>1223</v>
      </c>
      <c r="O143" s="49" t="s">
        <v>1224</v>
      </c>
      <c r="P143" s="37">
        <f t="shared" si="4"/>
        <v>-118.57600000000001</v>
      </c>
      <c r="Q143" s="51">
        <v>45831</v>
      </c>
      <c r="S143">
        <v>40700</v>
      </c>
      <c r="T143" t="s">
        <v>911</v>
      </c>
    </row>
    <row r="144" spans="1:20" x14ac:dyDescent="0.25">
      <c r="A144" s="53" t="str">
        <f>+VLOOKUP(O144,'Selectable Table'!D:E,2,0)</f>
        <v>OTH CUST</v>
      </c>
      <c r="B144" s="36" t="s">
        <v>1221</v>
      </c>
      <c r="C144" s="49" t="s">
        <v>1222</v>
      </c>
      <c r="D144" s="49" t="s">
        <v>281</v>
      </c>
      <c r="E144">
        <v>2025</v>
      </c>
      <c r="F144">
        <v>6</v>
      </c>
      <c r="G144" s="53" t="s">
        <v>980</v>
      </c>
      <c r="H144" s="33" t="s">
        <v>261</v>
      </c>
      <c r="I144" s="18">
        <v>-118.57600000000001</v>
      </c>
      <c r="J144" s="33" t="s">
        <v>94</v>
      </c>
      <c r="K144" s="19">
        <f t="shared" si="5"/>
        <v>-118.57600000000001</v>
      </c>
      <c r="L144" t="s">
        <v>977</v>
      </c>
      <c r="M144" s="50" t="s">
        <v>1223</v>
      </c>
      <c r="O144" s="49" t="s">
        <v>1224</v>
      </c>
      <c r="P144" s="37">
        <f t="shared" si="4"/>
        <v>-118.57600000000001</v>
      </c>
      <c r="Q144" s="51">
        <v>45831</v>
      </c>
      <c r="S144">
        <v>40700</v>
      </c>
      <c r="T144" t="s">
        <v>911</v>
      </c>
    </row>
    <row r="145" spans="1:20" x14ac:dyDescent="0.25">
      <c r="A145" s="53" t="str">
        <f>+VLOOKUP(O145,'Selectable Table'!D:E,2,0)</f>
        <v>OTH CUST</v>
      </c>
      <c r="B145" s="36" t="s">
        <v>1225</v>
      </c>
      <c r="C145" s="49" t="s">
        <v>1226</v>
      </c>
      <c r="D145" s="49" t="s">
        <v>870</v>
      </c>
      <c r="E145">
        <v>2025</v>
      </c>
      <c r="F145">
        <v>6</v>
      </c>
      <c r="G145" s="53" t="s">
        <v>984</v>
      </c>
      <c r="H145" s="33" t="s">
        <v>262</v>
      </c>
      <c r="I145" s="18">
        <v>-167.012</v>
      </c>
      <c r="J145" s="33" t="s">
        <v>94</v>
      </c>
      <c r="K145" s="19">
        <f t="shared" si="5"/>
        <v>-167.012</v>
      </c>
      <c r="L145" t="s">
        <v>977</v>
      </c>
      <c r="M145" s="50" t="s">
        <v>1000</v>
      </c>
      <c r="O145" s="49" t="s">
        <v>1001</v>
      </c>
      <c r="P145" s="37">
        <f t="shared" si="4"/>
        <v>-167.012</v>
      </c>
      <c r="Q145" s="51">
        <v>45831</v>
      </c>
      <c r="S145">
        <v>40700</v>
      </c>
      <c r="T145" t="s">
        <v>911</v>
      </c>
    </row>
    <row r="146" spans="1:20" x14ac:dyDescent="0.25">
      <c r="A146" s="53" t="str">
        <f>+VLOOKUP(O146,'Selectable Table'!D:E,2,0)</f>
        <v>J &amp; J</v>
      </c>
      <c r="B146" s="36" t="s">
        <v>1227</v>
      </c>
      <c r="C146" s="49" t="s">
        <v>1228</v>
      </c>
      <c r="D146" s="49" t="s">
        <v>870</v>
      </c>
      <c r="E146">
        <v>2025</v>
      </c>
      <c r="F146">
        <v>6</v>
      </c>
      <c r="G146" s="53" t="s">
        <v>984</v>
      </c>
      <c r="H146" s="33" t="s">
        <v>262</v>
      </c>
      <c r="I146" s="18">
        <v>-110.336</v>
      </c>
      <c r="J146" s="33" t="s">
        <v>94</v>
      </c>
      <c r="K146" s="19">
        <f t="shared" si="5"/>
        <v>-110.336</v>
      </c>
      <c r="L146" t="s">
        <v>977</v>
      </c>
      <c r="M146" s="50" t="s">
        <v>1015</v>
      </c>
      <c r="O146" s="49" t="s">
        <v>1100</v>
      </c>
      <c r="P146" s="37">
        <f t="shared" si="4"/>
        <v>-110.336</v>
      </c>
      <c r="Q146" s="51">
        <v>45831</v>
      </c>
      <c r="S146">
        <v>40700</v>
      </c>
      <c r="T146" t="s">
        <v>911</v>
      </c>
    </row>
    <row r="147" spans="1:20" x14ac:dyDescent="0.25">
      <c r="A147" s="53" t="str">
        <f>+VLOOKUP(O147,'Selectable Table'!D:E,2,0)</f>
        <v>OTH CUST</v>
      </c>
      <c r="B147" s="36" t="s">
        <v>1229</v>
      </c>
      <c r="C147" s="49" t="s">
        <v>1230</v>
      </c>
      <c r="D147" s="49" t="s">
        <v>870</v>
      </c>
      <c r="E147">
        <v>2025</v>
      </c>
      <c r="F147">
        <v>6</v>
      </c>
      <c r="G147" s="53" t="s">
        <v>980</v>
      </c>
      <c r="H147" s="33" t="s">
        <v>261</v>
      </c>
      <c r="I147" s="18">
        <v>-13.312000000000001</v>
      </c>
      <c r="J147" s="33" t="s">
        <v>94</v>
      </c>
      <c r="K147" s="19">
        <f t="shared" si="5"/>
        <v>-13.312000000000001</v>
      </c>
      <c r="L147" t="s">
        <v>977</v>
      </c>
      <c r="M147" s="50" t="s">
        <v>1231</v>
      </c>
      <c r="O147" s="49" t="s">
        <v>1055</v>
      </c>
      <c r="P147" s="37">
        <f t="shared" si="4"/>
        <v>-13.312000000000001</v>
      </c>
      <c r="Q147" s="51">
        <v>45831</v>
      </c>
      <c r="S147">
        <v>40700</v>
      </c>
      <c r="T147" t="s">
        <v>911</v>
      </c>
    </row>
    <row r="148" spans="1:20" x14ac:dyDescent="0.25">
      <c r="A148" s="53" t="str">
        <f>+VLOOKUP(O148,'Selectable Table'!D:E,2,0)</f>
        <v>OTH CUST</v>
      </c>
      <c r="B148" s="36" t="s">
        <v>1229</v>
      </c>
      <c r="C148" s="49" t="s">
        <v>1230</v>
      </c>
      <c r="D148" s="49" t="s">
        <v>282</v>
      </c>
      <c r="E148">
        <v>2025</v>
      </c>
      <c r="F148">
        <v>6</v>
      </c>
      <c r="G148" s="53" t="s">
        <v>980</v>
      </c>
      <c r="H148" s="33" t="s">
        <v>261</v>
      </c>
      <c r="I148" s="18">
        <v>-345.98800000000006</v>
      </c>
      <c r="J148" s="33" t="s">
        <v>94</v>
      </c>
      <c r="K148" s="19">
        <f t="shared" si="5"/>
        <v>-345.98800000000006</v>
      </c>
      <c r="L148" t="s">
        <v>977</v>
      </c>
      <c r="M148" s="50" t="s">
        <v>1231</v>
      </c>
      <c r="O148" s="49" t="s">
        <v>1055</v>
      </c>
      <c r="P148" s="37">
        <f t="shared" si="4"/>
        <v>-345.98800000000006</v>
      </c>
      <c r="Q148" s="51">
        <v>45831</v>
      </c>
      <c r="S148">
        <v>40700</v>
      </c>
      <c r="T148" t="s">
        <v>911</v>
      </c>
    </row>
    <row r="149" spans="1:20" ht="30" x14ac:dyDescent="0.25">
      <c r="A149" s="53" t="str">
        <f>+VLOOKUP(O149,'Selectable Table'!D:E,2,0)</f>
        <v>OTH CUST</v>
      </c>
      <c r="B149" s="36" t="s">
        <v>1232</v>
      </c>
      <c r="C149" s="49" t="s">
        <v>1233</v>
      </c>
      <c r="D149" s="49" t="s">
        <v>282</v>
      </c>
      <c r="E149">
        <v>2025</v>
      </c>
      <c r="F149">
        <v>6</v>
      </c>
      <c r="G149" s="53" t="s">
        <v>984</v>
      </c>
      <c r="H149" s="33" t="s">
        <v>262</v>
      </c>
      <c r="I149" s="18">
        <v>-117.08</v>
      </c>
      <c r="J149" s="33" t="s">
        <v>94</v>
      </c>
      <c r="K149" s="19">
        <f t="shared" si="5"/>
        <v>-117.08</v>
      </c>
      <c r="L149" t="s">
        <v>977</v>
      </c>
      <c r="M149" s="50" t="s">
        <v>1234</v>
      </c>
      <c r="O149" s="49" t="s">
        <v>1055</v>
      </c>
      <c r="P149" s="37">
        <f t="shared" si="4"/>
        <v>-117.08</v>
      </c>
      <c r="Q149" s="51">
        <v>45831</v>
      </c>
      <c r="S149">
        <v>40700</v>
      </c>
      <c r="T149" t="s">
        <v>911</v>
      </c>
    </row>
    <row r="150" spans="1:20" ht="30" x14ac:dyDescent="0.25">
      <c r="A150" s="53" t="str">
        <f>+VLOOKUP(O150,'Selectable Table'!D:E,2,0)</f>
        <v>OTH CUST</v>
      </c>
      <c r="B150" s="36" t="s">
        <v>1232</v>
      </c>
      <c r="C150" s="49" t="s">
        <v>1233</v>
      </c>
      <c r="D150" s="49" t="s">
        <v>282</v>
      </c>
      <c r="E150">
        <v>2025</v>
      </c>
      <c r="F150">
        <v>6</v>
      </c>
      <c r="G150" s="53" t="s">
        <v>980</v>
      </c>
      <c r="H150" s="33" t="s">
        <v>261</v>
      </c>
      <c r="I150" s="18">
        <v>-4.68</v>
      </c>
      <c r="J150" s="33" t="s">
        <v>94</v>
      </c>
      <c r="K150" s="19">
        <f t="shared" si="5"/>
        <v>-4.68</v>
      </c>
      <c r="L150" t="s">
        <v>977</v>
      </c>
      <c r="M150" s="50" t="s">
        <v>1234</v>
      </c>
      <c r="O150" s="49" t="s">
        <v>1055</v>
      </c>
      <c r="P150" s="37">
        <f t="shared" si="4"/>
        <v>-4.68</v>
      </c>
      <c r="Q150" s="51">
        <v>45831</v>
      </c>
      <c r="S150">
        <v>40700</v>
      </c>
      <c r="T150" t="s">
        <v>911</v>
      </c>
    </row>
    <row r="151" spans="1:20" x14ac:dyDescent="0.25">
      <c r="A151" s="53" t="str">
        <f>+VLOOKUP(O151,'Selectable Table'!D:E,2,0)</f>
        <v>OTH CUST</v>
      </c>
      <c r="B151" s="36" t="s">
        <v>1235</v>
      </c>
      <c r="C151" s="49" t="s">
        <v>1236</v>
      </c>
      <c r="D151" s="49" t="s">
        <v>282</v>
      </c>
      <c r="E151">
        <v>2025</v>
      </c>
      <c r="F151">
        <v>6</v>
      </c>
      <c r="G151" s="53" t="s">
        <v>993</v>
      </c>
      <c r="H151" s="33" t="s">
        <v>337</v>
      </c>
      <c r="I151" s="18">
        <v>-70.236000000000004</v>
      </c>
      <c r="J151" s="33" t="s">
        <v>94</v>
      </c>
      <c r="K151" s="19">
        <f t="shared" si="5"/>
        <v>-70.236000000000004</v>
      </c>
      <c r="L151" t="s">
        <v>977</v>
      </c>
      <c r="M151" s="50" t="s">
        <v>1237</v>
      </c>
      <c r="O151" s="49" t="s">
        <v>1001</v>
      </c>
      <c r="P151" s="37">
        <f t="shared" si="4"/>
        <v>-70.236000000000004</v>
      </c>
      <c r="Q151" s="51">
        <v>45831</v>
      </c>
      <c r="S151">
        <v>40700</v>
      </c>
      <c r="T151" t="s">
        <v>911</v>
      </c>
    </row>
    <row r="152" spans="1:20" x14ac:dyDescent="0.25">
      <c r="A152" s="53" t="str">
        <f>+VLOOKUP(O152,'Selectable Table'!D:E,2,0)</f>
        <v>OTH CUST</v>
      </c>
      <c r="B152" s="36" t="s">
        <v>1238</v>
      </c>
      <c r="C152" s="49" t="s">
        <v>1239</v>
      </c>
      <c r="D152" s="49" t="s">
        <v>282</v>
      </c>
      <c r="E152">
        <v>2025</v>
      </c>
      <c r="F152">
        <v>6</v>
      </c>
      <c r="G152" s="53" t="s">
        <v>980</v>
      </c>
      <c r="H152" s="33" t="s">
        <v>261</v>
      </c>
      <c r="I152" s="18">
        <v>-653.64</v>
      </c>
      <c r="J152" s="33" t="s">
        <v>94</v>
      </c>
      <c r="K152" s="19">
        <f t="shared" si="5"/>
        <v>-653.64</v>
      </c>
      <c r="L152" t="s">
        <v>977</v>
      </c>
      <c r="M152" s="50" t="s">
        <v>1240</v>
      </c>
      <c r="O152" s="49" t="s">
        <v>1241</v>
      </c>
      <c r="P152" s="37">
        <f t="shared" si="4"/>
        <v>-653.64</v>
      </c>
      <c r="Q152" s="51">
        <v>45831</v>
      </c>
      <c r="S152">
        <v>40700</v>
      </c>
      <c r="T152" t="s">
        <v>911</v>
      </c>
    </row>
    <row r="153" spans="1:20" x14ac:dyDescent="0.25">
      <c r="A153" s="53" t="str">
        <f>+VLOOKUP(O153,'Selectable Table'!D:E,2,0)</f>
        <v>OTH CUST</v>
      </c>
      <c r="B153" s="36" t="s">
        <v>1242</v>
      </c>
      <c r="C153" s="49" t="s">
        <v>1243</v>
      </c>
      <c r="D153" s="49" t="s">
        <v>282</v>
      </c>
      <c r="E153">
        <v>2025</v>
      </c>
      <c r="F153">
        <v>6</v>
      </c>
      <c r="G153" s="53" t="s">
        <v>980</v>
      </c>
      <c r="H153" s="33" t="s">
        <v>261</v>
      </c>
      <c r="I153" s="18">
        <v>-485.92399999999998</v>
      </c>
      <c r="J153" s="33" t="s">
        <v>94</v>
      </c>
      <c r="K153" s="19">
        <f t="shared" si="5"/>
        <v>-485.92399999999998</v>
      </c>
      <c r="L153" t="s">
        <v>977</v>
      </c>
      <c r="M153" s="50" t="s">
        <v>1244</v>
      </c>
      <c r="O153" s="49" t="s">
        <v>1063</v>
      </c>
      <c r="P153" s="37">
        <f t="shared" si="4"/>
        <v>-485.92399999999998</v>
      </c>
      <c r="Q153" s="51">
        <v>45831</v>
      </c>
      <c r="S153">
        <v>40700</v>
      </c>
      <c r="T153" t="s">
        <v>911</v>
      </c>
    </row>
    <row r="154" spans="1:20" x14ac:dyDescent="0.25">
      <c r="A154" s="53" t="str">
        <f>+VLOOKUP(O154,'Selectable Table'!D:E,2,0)</f>
        <v>OTH CUST</v>
      </c>
      <c r="B154" s="36" t="s">
        <v>1245</v>
      </c>
      <c r="C154" s="49" t="s">
        <v>1246</v>
      </c>
      <c r="D154" s="49" t="s">
        <v>283</v>
      </c>
      <c r="E154">
        <v>2025</v>
      </c>
      <c r="F154">
        <v>6</v>
      </c>
      <c r="G154" s="53" t="s">
        <v>984</v>
      </c>
      <c r="H154" s="33" t="s">
        <v>262</v>
      </c>
      <c r="I154" s="18">
        <v>-1676.0400000000002</v>
      </c>
      <c r="J154" s="33" t="s">
        <v>94</v>
      </c>
      <c r="K154" s="19">
        <f t="shared" si="5"/>
        <v>-1676.0400000000002</v>
      </c>
      <c r="L154" t="s">
        <v>977</v>
      </c>
      <c r="M154" s="50" t="s">
        <v>1247</v>
      </c>
      <c r="O154" s="49" t="s">
        <v>1069</v>
      </c>
      <c r="P154" s="37">
        <f t="shared" si="4"/>
        <v>-1676.0400000000002</v>
      </c>
      <c r="Q154" s="51">
        <v>45831</v>
      </c>
      <c r="S154">
        <v>40700</v>
      </c>
      <c r="T154" t="s">
        <v>911</v>
      </c>
    </row>
    <row r="155" spans="1:20" x14ac:dyDescent="0.25">
      <c r="A155" s="53" t="str">
        <f>+VLOOKUP(O155,'Selectable Table'!D:E,2,0)</f>
        <v>OTH CUST</v>
      </c>
      <c r="B155" s="36" t="s">
        <v>1248</v>
      </c>
      <c r="C155" s="49" t="s">
        <v>1249</v>
      </c>
      <c r="D155" s="49" t="s">
        <v>283</v>
      </c>
      <c r="E155">
        <v>2025</v>
      </c>
      <c r="F155">
        <v>6</v>
      </c>
      <c r="G155" s="53" t="s">
        <v>980</v>
      </c>
      <c r="H155" s="33" t="s">
        <v>261</v>
      </c>
      <c r="I155" s="18">
        <v>-151.27600000000001</v>
      </c>
      <c r="J155" s="33" t="s">
        <v>94</v>
      </c>
      <c r="K155" s="19">
        <f t="shared" si="5"/>
        <v>-151.27600000000001</v>
      </c>
      <c r="L155" t="s">
        <v>977</v>
      </c>
      <c r="M155" s="50" t="s">
        <v>1250</v>
      </c>
      <c r="O155" s="49" t="s">
        <v>1001</v>
      </c>
      <c r="P155" s="37">
        <f t="shared" si="4"/>
        <v>-151.27600000000001</v>
      </c>
      <c r="Q155" s="51">
        <v>45831</v>
      </c>
      <c r="S155">
        <v>40700</v>
      </c>
      <c r="T155" t="s">
        <v>911</v>
      </c>
    </row>
    <row r="156" spans="1:20" ht="30" x14ac:dyDescent="0.25">
      <c r="A156" s="53" t="str">
        <f>+VLOOKUP(O156,'Selectable Table'!D:E,2,0)</f>
        <v>OTH CUST</v>
      </c>
      <c r="B156" s="36" t="s">
        <v>1251</v>
      </c>
      <c r="C156" s="49" t="s">
        <v>1252</v>
      </c>
      <c r="D156" s="49" t="s">
        <v>1253</v>
      </c>
      <c r="E156">
        <v>2025</v>
      </c>
      <c r="F156">
        <v>6</v>
      </c>
      <c r="G156" s="53" t="s">
        <v>1006</v>
      </c>
      <c r="H156" s="33" t="s">
        <v>617</v>
      </c>
      <c r="I156" s="18">
        <v>-517.89600000000007</v>
      </c>
      <c r="J156" s="33" t="s">
        <v>94</v>
      </c>
      <c r="K156" s="19">
        <f t="shared" si="5"/>
        <v>-517.89600000000007</v>
      </c>
      <c r="L156" t="s">
        <v>977</v>
      </c>
      <c r="M156" s="50" t="s">
        <v>1254</v>
      </c>
      <c r="O156" s="49" t="s">
        <v>1134</v>
      </c>
      <c r="P156" s="37">
        <f t="shared" si="4"/>
        <v>-517.89600000000007</v>
      </c>
      <c r="Q156" s="51">
        <v>45831</v>
      </c>
      <c r="S156">
        <v>40700</v>
      </c>
      <c r="T156" t="s">
        <v>911</v>
      </c>
    </row>
    <row r="157" spans="1:20" ht="30" x14ac:dyDescent="0.25">
      <c r="A157" s="53" t="str">
        <f>+VLOOKUP(O157,'Selectable Table'!D:E,2,0)</f>
        <v>OTH CUST</v>
      </c>
      <c r="B157" s="36" t="s">
        <v>1255</v>
      </c>
      <c r="C157" s="49" t="s">
        <v>1256</v>
      </c>
      <c r="D157" s="49" t="s">
        <v>1253</v>
      </c>
      <c r="E157">
        <v>2025</v>
      </c>
      <c r="F157">
        <v>6</v>
      </c>
      <c r="G157" s="53" t="s">
        <v>1006</v>
      </c>
      <c r="H157" s="33" t="s">
        <v>617</v>
      </c>
      <c r="I157" s="18">
        <v>-141.452</v>
      </c>
      <c r="J157" s="33" t="s">
        <v>94</v>
      </c>
      <c r="K157" s="19">
        <f t="shared" si="5"/>
        <v>-141.452</v>
      </c>
      <c r="L157" t="s">
        <v>977</v>
      </c>
      <c r="M157" s="50" t="s">
        <v>1257</v>
      </c>
      <c r="O157" s="49" t="s">
        <v>986</v>
      </c>
      <c r="P157" s="37">
        <f t="shared" si="4"/>
        <v>-141.452</v>
      </c>
      <c r="Q157" s="51">
        <v>45831</v>
      </c>
      <c r="S157">
        <v>40700</v>
      </c>
      <c r="T157" t="s">
        <v>911</v>
      </c>
    </row>
    <row r="158" spans="1:20" ht="30" x14ac:dyDescent="0.25">
      <c r="A158" s="53" t="str">
        <f>+VLOOKUP(O158,'Selectable Table'!D:E,2,0)</f>
        <v>OTH CUST</v>
      </c>
      <c r="B158" s="36" t="s">
        <v>1258</v>
      </c>
      <c r="C158" s="49" t="s">
        <v>1259</v>
      </c>
      <c r="D158" s="49" t="s">
        <v>1260</v>
      </c>
      <c r="E158">
        <v>2025</v>
      </c>
      <c r="F158">
        <v>6</v>
      </c>
      <c r="G158" s="53" t="s">
        <v>1006</v>
      </c>
      <c r="H158" s="33" t="s">
        <v>617</v>
      </c>
      <c r="I158" s="18">
        <v>-1121.7360000000001</v>
      </c>
      <c r="J158" s="33" t="s">
        <v>94</v>
      </c>
      <c r="K158" s="19">
        <f t="shared" si="5"/>
        <v>-1121.7360000000001</v>
      </c>
      <c r="L158" t="s">
        <v>977</v>
      </c>
      <c r="M158" s="50" t="s">
        <v>1261</v>
      </c>
      <c r="O158" s="49" t="s">
        <v>1262</v>
      </c>
      <c r="P158" s="37">
        <f t="shared" si="4"/>
        <v>-1121.7360000000001</v>
      </c>
      <c r="Q158" s="51">
        <v>45831</v>
      </c>
      <c r="S158">
        <v>40700</v>
      </c>
      <c r="T158" t="s">
        <v>911</v>
      </c>
    </row>
    <row r="159" spans="1:20" ht="30" x14ac:dyDescent="0.25">
      <c r="A159" s="53" t="str">
        <f>+VLOOKUP(O159,'Selectable Table'!D:E,2,0)</f>
        <v>OTH CUST</v>
      </c>
      <c r="B159" s="36" t="s">
        <v>1263</v>
      </c>
      <c r="C159" s="49" t="s">
        <v>1264</v>
      </c>
      <c r="D159" s="49" t="s">
        <v>1260</v>
      </c>
      <c r="E159">
        <v>2025</v>
      </c>
      <c r="F159">
        <v>6</v>
      </c>
      <c r="G159" s="53" t="s">
        <v>1006</v>
      </c>
      <c r="H159" s="33" t="s">
        <v>617</v>
      </c>
      <c r="I159" s="18">
        <v>-332.67600000000004</v>
      </c>
      <c r="J159" s="33" t="s">
        <v>94</v>
      </c>
      <c r="K159" s="19">
        <f t="shared" si="5"/>
        <v>-332.67600000000004</v>
      </c>
      <c r="L159" t="s">
        <v>977</v>
      </c>
      <c r="M159" s="50" t="s">
        <v>1265</v>
      </c>
      <c r="O159" s="49" t="s">
        <v>1055</v>
      </c>
      <c r="P159" s="37">
        <f t="shared" si="4"/>
        <v>-332.67600000000004</v>
      </c>
      <c r="Q159" s="51">
        <v>45831</v>
      </c>
      <c r="S159">
        <v>40700</v>
      </c>
      <c r="T159" t="s">
        <v>911</v>
      </c>
    </row>
    <row r="160" spans="1:20" ht="30" x14ac:dyDescent="0.25">
      <c r="A160" s="53" t="str">
        <f>+VLOOKUP(O160,'Selectable Table'!D:E,2,0)</f>
        <v>OTH CUST</v>
      </c>
      <c r="B160" s="36" t="s">
        <v>1263</v>
      </c>
      <c r="C160" s="49" t="s">
        <v>1264</v>
      </c>
      <c r="D160" s="49" t="s">
        <v>1260</v>
      </c>
      <c r="E160">
        <v>2025</v>
      </c>
      <c r="F160">
        <v>6</v>
      </c>
      <c r="G160" s="53" t="s">
        <v>984</v>
      </c>
      <c r="H160" s="33" t="s">
        <v>262</v>
      </c>
      <c r="I160" s="18">
        <v>-15.536000000000001</v>
      </c>
      <c r="J160" s="33" t="s">
        <v>94</v>
      </c>
      <c r="K160" s="19">
        <f t="shared" si="5"/>
        <v>-15.536000000000001</v>
      </c>
      <c r="L160" t="s">
        <v>977</v>
      </c>
      <c r="M160" s="50" t="s">
        <v>1265</v>
      </c>
      <c r="O160" s="49" t="s">
        <v>1055</v>
      </c>
      <c r="P160" s="37">
        <f t="shared" si="4"/>
        <v>-15.536000000000001</v>
      </c>
      <c r="Q160" s="51">
        <v>45831</v>
      </c>
      <c r="S160">
        <v>40700</v>
      </c>
      <c r="T160" t="s">
        <v>911</v>
      </c>
    </row>
    <row r="161" spans="1:20" ht="30" x14ac:dyDescent="0.25">
      <c r="A161" s="53" t="str">
        <f>+VLOOKUP(O161,'Selectable Table'!D:E,2,0)</f>
        <v>OTH CUST</v>
      </c>
      <c r="B161" s="36" t="s">
        <v>1266</v>
      </c>
      <c r="C161" s="49" t="s">
        <v>1267</v>
      </c>
      <c r="D161" s="49" t="s">
        <v>1260</v>
      </c>
      <c r="E161">
        <v>2025</v>
      </c>
      <c r="F161">
        <v>6</v>
      </c>
      <c r="G161" s="53" t="s">
        <v>980</v>
      </c>
      <c r="H161" s="33" t="s">
        <v>261</v>
      </c>
      <c r="I161" s="18">
        <v>-57.664000000000001</v>
      </c>
      <c r="J161" s="33" t="s">
        <v>94</v>
      </c>
      <c r="K161" s="19">
        <f t="shared" si="5"/>
        <v>-57.664000000000001</v>
      </c>
      <c r="L161" t="s">
        <v>977</v>
      </c>
      <c r="M161" s="50" t="s">
        <v>1268</v>
      </c>
      <c r="O161" s="49" t="s">
        <v>1055</v>
      </c>
      <c r="P161" s="37">
        <f t="shared" si="4"/>
        <v>-57.664000000000001</v>
      </c>
      <c r="Q161" s="51">
        <v>45831</v>
      </c>
      <c r="S161">
        <v>40700</v>
      </c>
      <c r="T161" t="s">
        <v>911</v>
      </c>
    </row>
    <row r="162" spans="1:20" ht="30" x14ac:dyDescent="0.25">
      <c r="A162" s="53" t="str">
        <f>+VLOOKUP(O162,'Selectable Table'!D:E,2,0)</f>
        <v>OTH CUST</v>
      </c>
      <c r="B162" s="36" t="s">
        <v>1266</v>
      </c>
      <c r="C162" s="49" t="s">
        <v>1267</v>
      </c>
      <c r="D162" s="49" t="s">
        <v>872</v>
      </c>
      <c r="E162">
        <v>2025</v>
      </c>
      <c r="F162">
        <v>6</v>
      </c>
      <c r="G162" s="53" t="s">
        <v>980</v>
      </c>
      <c r="H162" s="33" t="s">
        <v>261</v>
      </c>
      <c r="I162" s="18">
        <v>-2.2200000000000002</v>
      </c>
      <c r="J162" s="33" t="s">
        <v>94</v>
      </c>
      <c r="K162" s="19">
        <f t="shared" si="5"/>
        <v>-2.2200000000000002</v>
      </c>
      <c r="L162" t="s">
        <v>977</v>
      </c>
      <c r="M162" s="50" t="s">
        <v>1268</v>
      </c>
      <c r="O162" s="49" t="s">
        <v>1055</v>
      </c>
      <c r="P162" s="37">
        <f t="shared" si="4"/>
        <v>-2.2200000000000002</v>
      </c>
      <c r="Q162" s="51">
        <v>45831</v>
      </c>
      <c r="S162">
        <v>40700</v>
      </c>
      <c r="T162" t="s">
        <v>911</v>
      </c>
    </row>
    <row r="163" spans="1:20" x14ac:dyDescent="0.25">
      <c r="A163" s="53" t="str">
        <f>+VLOOKUP(O163,'Selectable Table'!D:E,2,0)</f>
        <v>OTH CUST</v>
      </c>
      <c r="B163" s="36" t="s">
        <v>1269</v>
      </c>
      <c r="C163" s="49" t="s">
        <v>1270</v>
      </c>
      <c r="D163" s="49" t="s">
        <v>872</v>
      </c>
      <c r="E163">
        <v>2025</v>
      </c>
      <c r="F163">
        <v>6</v>
      </c>
      <c r="G163" s="53" t="s">
        <v>980</v>
      </c>
      <c r="H163" s="33" t="s">
        <v>261</v>
      </c>
      <c r="I163" s="18">
        <v>-491.65600000000006</v>
      </c>
      <c r="J163" s="33" t="s">
        <v>94</v>
      </c>
      <c r="K163" s="19">
        <f t="shared" si="5"/>
        <v>-491.65600000000006</v>
      </c>
      <c r="L163" t="s">
        <v>977</v>
      </c>
      <c r="M163" s="50" t="s">
        <v>1271</v>
      </c>
      <c r="O163" s="49" t="s">
        <v>1001</v>
      </c>
      <c r="P163" s="37">
        <f t="shared" si="4"/>
        <v>-491.65600000000006</v>
      </c>
      <c r="Q163" s="51">
        <v>45831</v>
      </c>
      <c r="S163">
        <v>40700</v>
      </c>
      <c r="T163" t="s">
        <v>911</v>
      </c>
    </row>
    <row r="164" spans="1:20" x14ac:dyDescent="0.25">
      <c r="A164" s="53" t="str">
        <f>+VLOOKUP(O164,'Selectable Table'!D:E,2,0)</f>
        <v>ASTRAZENECA</v>
      </c>
      <c r="B164" s="36" t="s">
        <v>1272</v>
      </c>
      <c r="C164" s="49" t="s">
        <v>1273</v>
      </c>
      <c r="D164" s="49" t="s">
        <v>872</v>
      </c>
      <c r="E164">
        <v>2025</v>
      </c>
      <c r="F164">
        <v>6</v>
      </c>
      <c r="G164" s="53" t="s">
        <v>980</v>
      </c>
      <c r="H164" s="33" t="s">
        <v>261</v>
      </c>
      <c r="I164" s="18">
        <v>-105.34800000000001</v>
      </c>
      <c r="J164" s="33" t="s">
        <v>94</v>
      </c>
      <c r="K164" s="19">
        <f t="shared" si="5"/>
        <v>-105.34800000000001</v>
      </c>
      <c r="L164" t="s">
        <v>977</v>
      </c>
      <c r="M164" s="50" t="s">
        <v>1274</v>
      </c>
      <c r="O164" s="49" t="s">
        <v>1275</v>
      </c>
      <c r="P164" s="37">
        <f t="shared" si="4"/>
        <v>-105.34800000000001</v>
      </c>
      <c r="Q164" s="51">
        <v>45831</v>
      </c>
      <c r="S164">
        <v>40700</v>
      </c>
      <c r="T164" t="s">
        <v>911</v>
      </c>
    </row>
    <row r="165" spans="1:20" x14ac:dyDescent="0.25">
      <c r="A165" s="53" t="str">
        <f>+VLOOKUP(O165,'Selectable Table'!D:E,2,0)</f>
        <v>ASTRAZENECA</v>
      </c>
      <c r="B165" s="36" t="s">
        <v>1272</v>
      </c>
      <c r="C165" s="49" t="s">
        <v>1273</v>
      </c>
      <c r="D165" s="49" t="s">
        <v>872</v>
      </c>
      <c r="E165">
        <v>2025</v>
      </c>
      <c r="F165">
        <v>6</v>
      </c>
      <c r="G165" s="53" t="s">
        <v>980</v>
      </c>
      <c r="H165" s="33" t="s">
        <v>261</v>
      </c>
      <c r="I165" s="18">
        <v>-251.124</v>
      </c>
      <c r="J165" s="33" t="s">
        <v>94</v>
      </c>
      <c r="K165" s="19">
        <f t="shared" si="5"/>
        <v>-251.124</v>
      </c>
      <c r="L165" t="s">
        <v>977</v>
      </c>
      <c r="M165" s="50" t="s">
        <v>1274</v>
      </c>
      <c r="O165" s="49" t="s">
        <v>1275</v>
      </c>
      <c r="P165" s="37">
        <f t="shared" si="4"/>
        <v>-251.124</v>
      </c>
      <c r="Q165" s="51">
        <v>45831</v>
      </c>
      <c r="S165">
        <v>40700</v>
      </c>
      <c r="T165" t="s">
        <v>911</v>
      </c>
    </row>
    <row r="166" spans="1:20" x14ac:dyDescent="0.25">
      <c r="A166" s="53" t="str">
        <f>+VLOOKUP(O166,'Selectable Table'!D:E,2,0)</f>
        <v>ASTRAZENECA</v>
      </c>
      <c r="B166" s="36" t="s">
        <v>1272</v>
      </c>
      <c r="C166" s="49" t="s">
        <v>1273</v>
      </c>
      <c r="D166" s="49" t="s">
        <v>872</v>
      </c>
      <c r="E166">
        <v>2025</v>
      </c>
      <c r="F166">
        <v>6</v>
      </c>
      <c r="G166" s="53" t="s">
        <v>984</v>
      </c>
      <c r="H166" s="33" t="s">
        <v>262</v>
      </c>
      <c r="I166" s="18">
        <v>-47.795999999999999</v>
      </c>
      <c r="J166" s="33" t="s">
        <v>94</v>
      </c>
      <c r="K166" s="19">
        <f t="shared" si="5"/>
        <v>-47.795999999999999</v>
      </c>
      <c r="L166" t="s">
        <v>977</v>
      </c>
      <c r="M166" s="50" t="s">
        <v>1274</v>
      </c>
      <c r="O166" s="49" t="s">
        <v>1275</v>
      </c>
      <c r="P166" s="37">
        <f t="shared" si="4"/>
        <v>-47.795999999999999</v>
      </c>
      <c r="Q166" s="51">
        <v>45831</v>
      </c>
      <c r="S166">
        <v>40700</v>
      </c>
      <c r="T166" t="s">
        <v>911</v>
      </c>
    </row>
    <row r="167" spans="1:20" x14ac:dyDescent="0.25">
      <c r="A167" s="53" t="str">
        <f>+VLOOKUP(O167,'Selectable Table'!D:E,2,0)</f>
        <v>OTH CUST</v>
      </c>
      <c r="B167" s="36" t="s">
        <v>1276</v>
      </c>
      <c r="C167" s="49" t="s">
        <v>1277</v>
      </c>
      <c r="D167" s="49" t="s">
        <v>872</v>
      </c>
      <c r="E167">
        <v>2025</v>
      </c>
      <c r="F167">
        <v>6</v>
      </c>
      <c r="G167" s="53" t="s">
        <v>993</v>
      </c>
      <c r="H167" s="33" t="s">
        <v>337</v>
      </c>
      <c r="I167" s="18">
        <v>-431.58400000000006</v>
      </c>
      <c r="J167" s="33" t="s">
        <v>94</v>
      </c>
      <c r="K167" s="19">
        <f t="shared" si="5"/>
        <v>-431.58400000000006</v>
      </c>
      <c r="L167" t="s">
        <v>977</v>
      </c>
      <c r="M167" s="50" t="s">
        <v>1278</v>
      </c>
      <c r="O167" s="49" t="s">
        <v>1134</v>
      </c>
      <c r="P167" s="37">
        <f t="shared" si="4"/>
        <v>-431.58400000000006</v>
      </c>
      <c r="Q167" s="51">
        <v>45831</v>
      </c>
      <c r="S167">
        <v>40700</v>
      </c>
      <c r="T167" t="s">
        <v>911</v>
      </c>
    </row>
    <row r="168" spans="1:20" x14ac:dyDescent="0.25">
      <c r="A168" s="53" t="str">
        <f>+VLOOKUP(O168,'Selectable Table'!D:E,2,0)</f>
        <v>OTH CUST</v>
      </c>
      <c r="B168" s="36" t="s">
        <v>1279</v>
      </c>
      <c r="C168" s="49" t="s">
        <v>1280</v>
      </c>
      <c r="D168" s="49" t="s">
        <v>872</v>
      </c>
      <c r="E168">
        <v>2025</v>
      </c>
      <c r="F168">
        <v>6</v>
      </c>
      <c r="G168" s="53" t="s">
        <v>980</v>
      </c>
      <c r="H168" s="33" t="s">
        <v>261</v>
      </c>
      <c r="I168" s="18">
        <v>-282.904</v>
      </c>
      <c r="J168" s="33" t="s">
        <v>94</v>
      </c>
      <c r="K168" s="19">
        <f t="shared" si="5"/>
        <v>-282.904</v>
      </c>
      <c r="L168" t="s">
        <v>977</v>
      </c>
      <c r="M168" s="50" t="s">
        <v>1281</v>
      </c>
      <c r="O168" s="49" t="s">
        <v>623</v>
      </c>
      <c r="P168" s="37">
        <f t="shared" si="4"/>
        <v>-282.904</v>
      </c>
      <c r="Q168" s="51">
        <v>45831</v>
      </c>
      <c r="S168">
        <v>40700</v>
      </c>
      <c r="T168" t="s">
        <v>911</v>
      </c>
    </row>
    <row r="169" spans="1:20" x14ac:dyDescent="0.25">
      <c r="A169" s="53" t="str">
        <f>+VLOOKUP(O169,'Selectable Table'!D:E,2,0)</f>
        <v>OTH CUST</v>
      </c>
      <c r="B169" s="36" t="s">
        <v>1282</v>
      </c>
      <c r="C169" s="49" t="s">
        <v>1283</v>
      </c>
      <c r="D169" s="49" t="s">
        <v>354</v>
      </c>
      <c r="E169">
        <v>2025</v>
      </c>
      <c r="F169">
        <v>6</v>
      </c>
      <c r="G169" s="53" t="s">
        <v>980</v>
      </c>
      <c r="H169" s="33" t="s">
        <v>261</v>
      </c>
      <c r="I169" s="18">
        <v>-1294.8520000000001</v>
      </c>
      <c r="J169" s="33" t="s">
        <v>94</v>
      </c>
      <c r="K169" s="19">
        <f t="shared" si="5"/>
        <v>-1294.8520000000001</v>
      </c>
      <c r="L169" t="s">
        <v>977</v>
      </c>
      <c r="M169" s="50" t="s">
        <v>1284</v>
      </c>
      <c r="O169" s="49" t="s">
        <v>1146</v>
      </c>
      <c r="P169" s="37">
        <f t="shared" si="4"/>
        <v>-1294.8520000000001</v>
      </c>
      <c r="Q169" s="51">
        <v>45831</v>
      </c>
      <c r="S169">
        <v>40700</v>
      </c>
      <c r="T169" t="s">
        <v>911</v>
      </c>
    </row>
    <row r="170" spans="1:20" x14ac:dyDescent="0.25">
      <c r="A170" s="53" t="str">
        <f>+VLOOKUP(O170,'Selectable Table'!D:E,2,0)</f>
        <v>OTH CUST</v>
      </c>
      <c r="B170" s="36" t="s">
        <v>1285</v>
      </c>
      <c r="C170" s="49" t="s">
        <v>1286</v>
      </c>
      <c r="D170" s="49" t="s">
        <v>354</v>
      </c>
      <c r="E170">
        <v>2025</v>
      </c>
      <c r="F170">
        <v>6</v>
      </c>
      <c r="G170" s="53" t="s">
        <v>980</v>
      </c>
      <c r="H170" s="33" t="s">
        <v>261</v>
      </c>
      <c r="I170" s="18">
        <v>-355.72800000000007</v>
      </c>
      <c r="J170" s="33" t="s">
        <v>94</v>
      </c>
      <c r="K170" s="19">
        <f t="shared" si="5"/>
        <v>-355.72800000000007</v>
      </c>
      <c r="L170" t="s">
        <v>977</v>
      </c>
      <c r="M170" s="50" t="s">
        <v>1027</v>
      </c>
      <c r="O170" s="49" t="s">
        <v>1028</v>
      </c>
      <c r="P170" s="37">
        <f t="shared" si="4"/>
        <v>-355.72800000000007</v>
      </c>
      <c r="Q170" s="51">
        <v>45831</v>
      </c>
      <c r="S170">
        <v>40700</v>
      </c>
      <c r="T170" t="s">
        <v>911</v>
      </c>
    </row>
    <row r="171" spans="1:20" x14ac:dyDescent="0.25">
      <c r="A171" s="53" t="str">
        <f>+VLOOKUP(O171,'Selectable Table'!D:E,2,0)</f>
        <v>OTH CUST</v>
      </c>
      <c r="B171" s="36" t="s">
        <v>1285</v>
      </c>
      <c r="C171" s="49" t="s">
        <v>1286</v>
      </c>
      <c r="D171" s="49" t="s">
        <v>354</v>
      </c>
      <c r="E171">
        <v>2025</v>
      </c>
      <c r="F171">
        <v>6</v>
      </c>
      <c r="G171" s="53" t="s">
        <v>980</v>
      </c>
      <c r="H171" s="33" t="s">
        <v>261</v>
      </c>
      <c r="I171" s="18">
        <v>-1067.184</v>
      </c>
      <c r="J171" s="33" t="s">
        <v>94</v>
      </c>
      <c r="K171" s="19">
        <f t="shared" si="5"/>
        <v>-1067.184</v>
      </c>
      <c r="L171" t="s">
        <v>977</v>
      </c>
      <c r="M171" s="50" t="s">
        <v>1027</v>
      </c>
      <c r="O171" s="49" t="s">
        <v>1028</v>
      </c>
      <c r="P171" s="37">
        <f t="shared" si="4"/>
        <v>-1067.184</v>
      </c>
      <c r="Q171" s="51">
        <v>45831</v>
      </c>
      <c r="S171">
        <v>40700</v>
      </c>
      <c r="T171" t="s">
        <v>911</v>
      </c>
    </row>
    <row r="172" spans="1:20" x14ac:dyDescent="0.25">
      <c r="A172" s="53" t="str">
        <f>+VLOOKUP(O172,'Selectable Table'!D:E,2,0)</f>
        <v>OTH CUST</v>
      </c>
      <c r="B172" s="36" t="s">
        <v>1287</v>
      </c>
      <c r="C172" s="49" t="s">
        <v>1288</v>
      </c>
      <c r="D172" s="49" t="s">
        <v>354</v>
      </c>
      <c r="E172">
        <v>2025</v>
      </c>
      <c r="F172">
        <v>6</v>
      </c>
      <c r="G172" s="53" t="s">
        <v>984</v>
      </c>
      <c r="H172" s="33" t="s">
        <v>262</v>
      </c>
      <c r="I172" s="18">
        <v>-151.27600000000001</v>
      </c>
      <c r="J172" s="33" t="s">
        <v>94</v>
      </c>
      <c r="K172" s="19">
        <f t="shared" si="5"/>
        <v>-151.27600000000001</v>
      </c>
      <c r="L172" t="s">
        <v>977</v>
      </c>
      <c r="M172" s="50" t="s">
        <v>1289</v>
      </c>
      <c r="O172" s="49" t="s">
        <v>1001</v>
      </c>
      <c r="P172" s="37">
        <f t="shared" si="4"/>
        <v>-151.27600000000001</v>
      </c>
      <c r="Q172" s="51">
        <v>45831</v>
      </c>
      <c r="S172">
        <v>40700</v>
      </c>
      <c r="T172" t="s">
        <v>911</v>
      </c>
    </row>
    <row r="173" spans="1:20" x14ac:dyDescent="0.25">
      <c r="A173" s="53" t="str">
        <f>+VLOOKUP(O173,'Selectable Table'!D:E,2,0)</f>
        <v>OTH CUST</v>
      </c>
      <c r="B173" s="36" t="s">
        <v>1287</v>
      </c>
      <c r="C173" s="49" t="s">
        <v>1288</v>
      </c>
      <c r="D173" s="49" t="s">
        <v>354</v>
      </c>
      <c r="E173">
        <v>2025</v>
      </c>
      <c r="F173">
        <v>6</v>
      </c>
      <c r="G173" s="53" t="s">
        <v>993</v>
      </c>
      <c r="H173" s="33" t="s">
        <v>337</v>
      </c>
      <c r="I173" s="18">
        <v>-270.44800000000004</v>
      </c>
      <c r="J173" s="33" t="s">
        <v>94</v>
      </c>
      <c r="K173" s="19">
        <f t="shared" si="5"/>
        <v>-270.44800000000004</v>
      </c>
      <c r="L173" t="s">
        <v>977</v>
      </c>
      <c r="M173" s="50" t="s">
        <v>1289</v>
      </c>
      <c r="O173" s="49" t="s">
        <v>1001</v>
      </c>
      <c r="P173" s="37">
        <f t="shared" si="4"/>
        <v>-270.44800000000004</v>
      </c>
      <c r="Q173" s="51">
        <v>45831</v>
      </c>
      <c r="S173">
        <v>40700</v>
      </c>
      <c r="T173" t="s">
        <v>911</v>
      </c>
    </row>
    <row r="174" spans="1:20" x14ac:dyDescent="0.25">
      <c r="A174" s="53" t="str">
        <f>+VLOOKUP(O174,'Selectable Table'!D:E,2,0)</f>
        <v>OTH CUST</v>
      </c>
      <c r="B174" s="36" t="s">
        <v>1287</v>
      </c>
      <c r="C174" s="49" t="s">
        <v>1288</v>
      </c>
      <c r="D174" s="49" t="s">
        <v>354</v>
      </c>
      <c r="E174">
        <v>2025</v>
      </c>
      <c r="F174">
        <v>6</v>
      </c>
      <c r="G174" s="53" t="s">
        <v>980</v>
      </c>
      <c r="H174" s="33" t="s">
        <v>261</v>
      </c>
      <c r="I174" s="18">
        <v>-129.66800000000001</v>
      </c>
      <c r="J174" s="33" t="s">
        <v>94</v>
      </c>
      <c r="K174" s="19">
        <f t="shared" si="5"/>
        <v>-129.66800000000001</v>
      </c>
      <c r="L174" t="s">
        <v>977</v>
      </c>
      <c r="M174" s="50" t="s">
        <v>1289</v>
      </c>
      <c r="O174" s="49" t="s">
        <v>1001</v>
      </c>
      <c r="P174" s="37">
        <f t="shared" si="4"/>
        <v>-129.66800000000001</v>
      </c>
      <c r="Q174" s="51">
        <v>45831</v>
      </c>
      <c r="S174">
        <v>40700</v>
      </c>
      <c r="T174" t="s">
        <v>911</v>
      </c>
    </row>
    <row r="175" spans="1:20" x14ac:dyDescent="0.25">
      <c r="A175" s="53" t="str">
        <f>+VLOOKUP(O175,'Selectable Table'!D:E,2,0)</f>
        <v>MEDIMMUNE</v>
      </c>
      <c r="B175" s="36" t="s">
        <v>1290</v>
      </c>
      <c r="C175" s="49" t="s">
        <v>1291</v>
      </c>
      <c r="D175" s="49" t="s">
        <v>354</v>
      </c>
      <c r="E175">
        <v>2025</v>
      </c>
      <c r="F175">
        <v>6</v>
      </c>
      <c r="G175" s="53" t="s">
        <v>980</v>
      </c>
      <c r="H175" s="33" t="s">
        <v>261</v>
      </c>
      <c r="I175" s="18">
        <v>-98.915999999999997</v>
      </c>
      <c r="J175" s="33" t="s">
        <v>94</v>
      </c>
      <c r="K175" s="19">
        <f t="shared" si="5"/>
        <v>-98.915999999999997</v>
      </c>
      <c r="L175" t="s">
        <v>977</v>
      </c>
      <c r="M175" s="50" t="s">
        <v>1292</v>
      </c>
      <c r="O175" s="49" t="s">
        <v>1293</v>
      </c>
      <c r="P175" s="37">
        <f t="shared" si="4"/>
        <v>-98.915999999999997</v>
      </c>
      <c r="Q175" s="51">
        <v>45831</v>
      </c>
      <c r="S175">
        <v>40700</v>
      </c>
      <c r="T175" t="s">
        <v>911</v>
      </c>
    </row>
    <row r="176" spans="1:20" x14ac:dyDescent="0.25">
      <c r="A176" s="53" t="str">
        <f>+VLOOKUP(O176,'Selectable Table'!D:E,2,0)</f>
        <v>MEDIMMUNE</v>
      </c>
      <c r="B176" s="36" t="s">
        <v>1290</v>
      </c>
      <c r="C176" s="49" t="s">
        <v>1291</v>
      </c>
      <c r="D176" s="49" t="s">
        <v>1294</v>
      </c>
      <c r="E176">
        <v>2025</v>
      </c>
      <c r="F176">
        <v>6</v>
      </c>
      <c r="G176" s="53" t="s">
        <v>984</v>
      </c>
      <c r="H176" s="33" t="s">
        <v>262</v>
      </c>
      <c r="I176" s="18">
        <v>-18</v>
      </c>
      <c r="J176" s="33" t="s">
        <v>94</v>
      </c>
      <c r="K176" s="19">
        <f t="shared" si="5"/>
        <v>-18</v>
      </c>
      <c r="L176" t="s">
        <v>977</v>
      </c>
      <c r="M176" s="50" t="s">
        <v>1292</v>
      </c>
      <c r="O176" s="49" t="s">
        <v>1293</v>
      </c>
      <c r="P176" s="37">
        <f t="shared" si="4"/>
        <v>-18</v>
      </c>
      <c r="Q176" s="51">
        <v>45831</v>
      </c>
      <c r="S176">
        <v>40700</v>
      </c>
      <c r="T176" t="s">
        <v>911</v>
      </c>
    </row>
    <row r="177" spans="1:20" x14ac:dyDescent="0.25">
      <c r="A177" s="53" t="str">
        <f>+VLOOKUP(O177,'Selectable Table'!D:E,2,0)</f>
        <v>TAKEDA</v>
      </c>
      <c r="B177" s="36" t="s">
        <v>1295</v>
      </c>
      <c r="C177" s="49" t="s">
        <v>1296</v>
      </c>
      <c r="D177" s="49" t="s">
        <v>1294</v>
      </c>
      <c r="E177">
        <v>2025</v>
      </c>
      <c r="F177">
        <v>6</v>
      </c>
      <c r="G177" s="53" t="s">
        <v>980</v>
      </c>
      <c r="H177" s="33" t="s">
        <v>261</v>
      </c>
      <c r="I177" s="18">
        <v>-240</v>
      </c>
      <c r="J177" s="33" t="s">
        <v>94</v>
      </c>
      <c r="K177" s="19">
        <f t="shared" si="5"/>
        <v>-240</v>
      </c>
      <c r="L177" t="s">
        <v>977</v>
      </c>
      <c r="M177" s="50" t="s">
        <v>1297</v>
      </c>
      <c r="O177" s="49" t="s">
        <v>1298</v>
      </c>
      <c r="P177" s="37">
        <f t="shared" si="4"/>
        <v>-240</v>
      </c>
      <c r="Q177" s="51">
        <v>45831</v>
      </c>
      <c r="S177">
        <v>40700</v>
      </c>
      <c r="T177" t="s">
        <v>911</v>
      </c>
    </row>
    <row r="178" spans="1:20" x14ac:dyDescent="0.25">
      <c r="A178" s="53" t="str">
        <f>+VLOOKUP(O178,'Selectable Table'!D:E,2,0)</f>
        <v>OTH CUST</v>
      </c>
      <c r="B178" s="36" t="s">
        <v>1299</v>
      </c>
      <c r="C178" s="49" t="s">
        <v>1300</v>
      </c>
      <c r="D178" s="49" t="s">
        <v>1301</v>
      </c>
      <c r="E178">
        <v>2025</v>
      </c>
      <c r="F178">
        <v>6</v>
      </c>
      <c r="G178" s="53" t="s">
        <v>980</v>
      </c>
      <c r="H178" s="33" t="s">
        <v>261</v>
      </c>
      <c r="I178" s="18">
        <v>-1366.7</v>
      </c>
      <c r="J178" s="33" t="s">
        <v>94</v>
      </c>
      <c r="K178" s="19">
        <f t="shared" si="5"/>
        <v>-1366.7</v>
      </c>
      <c r="L178" t="s">
        <v>977</v>
      </c>
      <c r="M178" s="50" t="s">
        <v>1302</v>
      </c>
      <c r="O178" s="49" t="s">
        <v>1134</v>
      </c>
      <c r="P178" s="37">
        <f t="shared" si="4"/>
        <v>-1366.7</v>
      </c>
      <c r="Q178" s="51">
        <v>45831</v>
      </c>
      <c r="S178">
        <v>40700</v>
      </c>
      <c r="T178" t="s">
        <v>911</v>
      </c>
    </row>
    <row r="179" spans="1:20" x14ac:dyDescent="0.25">
      <c r="A179" s="53" t="str">
        <f>+VLOOKUP(O179,'Selectable Table'!D:E,2,0)</f>
        <v>OTH CUST</v>
      </c>
      <c r="B179" s="36" t="s">
        <v>1303</v>
      </c>
      <c r="C179" s="49" t="s">
        <v>1304</v>
      </c>
      <c r="D179" s="49" t="s">
        <v>496</v>
      </c>
      <c r="E179">
        <v>2025</v>
      </c>
      <c r="F179">
        <v>6</v>
      </c>
      <c r="G179" s="53" t="s">
        <v>980</v>
      </c>
      <c r="H179" s="33" t="s">
        <v>261</v>
      </c>
      <c r="I179" s="18">
        <v>-388.608</v>
      </c>
      <c r="J179" s="33" t="s">
        <v>94</v>
      </c>
      <c r="K179" s="19">
        <f t="shared" si="5"/>
        <v>-388.608</v>
      </c>
      <c r="L179" t="s">
        <v>977</v>
      </c>
      <c r="M179" s="50" t="s">
        <v>1305</v>
      </c>
      <c r="O179" s="49" t="s">
        <v>623</v>
      </c>
      <c r="P179" s="37">
        <f t="shared" si="4"/>
        <v>-388.608</v>
      </c>
      <c r="Q179" s="51">
        <v>45831</v>
      </c>
      <c r="S179">
        <v>40700</v>
      </c>
      <c r="T179" t="s">
        <v>911</v>
      </c>
    </row>
    <row r="180" spans="1:20" x14ac:dyDescent="0.25">
      <c r="A180" s="53" t="str">
        <f>+VLOOKUP(O180,'Selectable Table'!D:E,2,0)</f>
        <v>ASTRAZENECA</v>
      </c>
      <c r="B180" s="36" t="s">
        <v>1306</v>
      </c>
      <c r="C180" s="49" t="s">
        <v>1307</v>
      </c>
      <c r="D180" s="49" t="s">
        <v>496</v>
      </c>
      <c r="E180">
        <v>2025</v>
      </c>
      <c r="F180">
        <v>6</v>
      </c>
      <c r="G180" s="53" t="s">
        <v>984</v>
      </c>
      <c r="H180" s="33" t="s">
        <v>262</v>
      </c>
      <c r="I180" s="18">
        <v>-367.39200000000005</v>
      </c>
      <c r="J180" s="33" t="s">
        <v>94</v>
      </c>
      <c r="K180" s="19">
        <f t="shared" si="5"/>
        <v>-367.39200000000005</v>
      </c>
      <c r="L180" t="s">
        <v>977</v>
      </c>
      <c r="M180" s="50" t="s">
        <v>1308</v>
      </c>
      <c r="O180" s="49" t="s">
        <v>1079</v>
      </c>
      <c r="P180" s="37">
        <f t="shared" si="4"/>
        <v>-367.39200000000005</v>
      </c>
      <c r="Q180" s="51">
        <v>45831</v>
      </c>
      <c r="S180">
        <v>40700</v>
      </c>
      <c r="T180" t="s">
        <v>911</v>
      </c>
    </row>
    <row r="181" spans="1:20" x14ac:dyDescent="0.25">
      <c r="A181" s="53" t="str">
        <f>+VLOOKUP(O181,'Selectable Table'!D:E,2,0)</f>
        <v>ASTRAZENECA</v>
      </c>
      <c r="B181" s="36" t="s">
        <v>1306</v>
      </c>
      <c r="C181" s="49" t="s">
        <v>1307</v>
      </c>
      <c r="D181" s="49" t="s">
        <v>496</v>
      </c>
      <c r="E181">
        <v>2025</v>
      </c>
      <c r="F181">
        <v>6</v>
      </c>
      <c r="G181" s="53" t="s">
        <v>980</v>
      </c>
      <c r="H181" s="33" t="s">
        <v>261</v>
      </c>
      <c r="I181" s="18">
        <v>-235.768</v>
      </c>
      <c r="J181" s="33" t="s">
        <v>94</v>
      </c>
      <c r="K181" s="19">
        <f t="shared" si="5"/>
        <v>-235.768</v>
      </c>
      <c r="L181" t="s">
        <v>977</v>
      </c>
      <c r="M181" s="50" t="s">
        <v>1308</v>
      </c>
      <c r="O181" s="49" t="s">
        <v>1079</v>
      </c>
      <c r="P181" s="37">
        <f t="shared" si="4"/>
        <v>-235.768</v>
      </c>
      <c r="Q181" s="51">
        <v>45831</v>
      </c>
      <c r="S181">
        <v>40700</v>
      </c>
      <c r="T181" t="s">
        <v>911</v>
      </c>
    </row>
    <row r="182" spans="1:20" x14ac:dyDescent="0.25">
      <c r="A182" s="53" t="str">
        <f>+VLOOKUP(O182,'Selectable Table'!D:E,2,0)</f>
        <v>ASTRAZENECA</v>
      </c>
      <c r="B182" s="36" t="s">
        <v>1306</v>
      </c>
      <c r="C182" s="49" t="s">
        <v>1307</v>
      </c>
      <c r="D182" s="49" t="s">
        <v>358</v>
      </c>
      <c r="E182">
        <v>2025</v>
      </c>
      <c r="F182">
        <v>6</v>
      </c>
      <c r="G182" s="53" t="s">
        <v>980</v>
      </c>
      <c r="H182" s="33" t="s">
        <v>261</v>
      </c>
      <c r="I182" s="18">
        <v>-46.800000000000004</v>
      </c>
      <c r="J182" s="33" t="s">
        <v>94</v>
      </c>
      <c r="K182" s="19">
        <f t="shared" si="5"/>
        <v>-46.800000000000004</v>
      </c>
      <c r="L182" t="s">
        <v>977</v>
      </c>
      <c r="M182" s="50" t="s">
        <v>1308</v>
      </c>
      <c r="O182" s="49" t="s">
        <v>1079</v>
      </c>
      <c r="P182" s="37">
        <f t="shared" si="4"/>
        <v>-46.800000000000004</v>
      </c>
      <c r="Q182" s="51">
        <v>45831</v>
      </c>
      <c r="S182">
        <v>40700</v>
      </c>
      <c r="T182" t="s">
        <v>911</v>
      </c>
    </row>
    <row r="183" spans="1:20" ht="30" x14ac:dyDescent="0.25">
      <c r="A183" s="53" t="str">
        <f>+VLOOKUP(O183,'Selectable Table'!D:E,2,0)</f>
        <v>OTH CUST</v>
      </c>
      <c r="B183" s="36" t="s">
        <v>1309</v>
      </c>
      <c r="C183" s="49" t="s">
        <v>1310</v>
      </c>
      <c r="D183" s="49" t="s">
        <v>358</v>
      </c>
      <c r="E183">
        <v>2025</v>
      </c>
      <c r="F183">
        <v>6</v>
      </c>
      <c r="G183" s="53" t="s">
        <v>980</v>
      </c>
      <c r="H183" s="33" t="s">
        <v>261</v>
      </c>
      <c r="I183" s="18">
        <v>-296.61599999999999</v>
      </c>
      <c r="J183" s="33" t="s">
        <v>94</v>
      </c>
      <c r="K183" s="19">
        <f t="shared" si="5"/>
        <v>-296.61599999999999</v>
      </c>
      <c r="L183" t="s">
        <v>977</v>
      </c>
      <c r="M183" s="50" t="s">
        <v>1311</v>
      </c>
      <c r="O183" s="49" t="s">
        <v>1055</v>
      </c>
      <c r="P183" s="37">
        <f t="shared" si="4"/>
        <v>-296.61599999999999</v>
      </c>
      <c r="Q183" s="51">
        <v>45831</v>
      </c>
      <c r="S183">
        <v>40700</v>
      </c>
      <c r="T183" t="s">
        <v>911</v>
      </c>
    </row>
    <row r="184" spans="1:20" ht="30" x14ac:dyDescent="0.25">
      <c r="A184" s="53" t="str">
        <f>+VLOOKUP(O184,'Selectable Table'!D:E,2,0)</f>
        <v>OTH CUST</v>
      </c>
      <c r="B184" s="36" t="s">
        <v>1309</v>
      </c>
      <c r="C184" s="49" t="s">
        <v>1310</v>
      </c>
      <c r="D184" s="49" t="s">
        <v>358</v>
      </c>
      <c r="E184">
        <v>2025</v>
      </c>
      <c r="F184">
        <v>6</v>
      </c>
      <c r="G184" s="53" t="s">
        <v>980</v>
      </c>
      <c r="H184" s="33" t="s">
        <v>261</v>
      </c>
      <c r="I184" s="18">
        <v>-11.408000000000001</v>
      </c>
      <c r="J184" s="33" t="s">
        <v>94</v>
      </c>
      <c r="K184" s="19">
        <f t="shared" si="5"/>
        <v>-11.408000000000001</v>
      </c>
      <c r="L184" t="s">
        <v>977</v>
      </c>
      <c r="M184" s="50" t="s">
        <v>1311</v>
      </c>
      <c r="O184" s="49" t="s">
        <v>1055</v>
      </c>
      <c r="P184" s="37">
        <f t="shared" si="4"/>
        <v>-11.408000000000001</v>
      </c>
      <c r="Q184" s="51">
        <v>45831</v>
      </c>
      <c r="S184">
        <v>40700</v>
      </c>
      <c r="T184" t="s">
        <v>911</v>
      </c>
    </row>
    <row r="185" spans="1:20" ht="30" x14ac:dyDescent="0.25">
      <c r="A185" s="53" t="str">
        <f>+VLOOKUP(O185,'Selectable Table'!D:E,2,0)</f>
        <v>OTH CUST</v>
      </c>
      <c r="B185" s="36" t="s">
        <v>1312</v>
      </c>
      <c r="C185" s="49" t="s">
        <v>1313</v>
      </c>
      <c r="D185" s="49" t="s">
        <v>358</v>
      </c>
      <c r="E185">
        <v>2025</v>
      </c>
      <c r="F185">
        <v>6</v>
      </c>
      <c r="G185" s="53" t="s">
        <v>993</v>
      </c>
      <c r="H185" s="33" t="s">
        <v>337</v>
      </c>
      <c r="I185" s="18">
        <v>-593.23199999999997</v>
      </c>
      <c r="J185" s="33" t="s">
        <v>94</v>
      </c>
      <c r="K185" s="19">
        <f t="shared" si="5"/>
        <v>-593.23199999999997</v>
      </c>
      <c r="L185" t="s">
        <v>977</v>
      </c>
      <c r="M185" s="50" t="s">
        <v>1314</v>
      </c>
      <c r="O185" s="49" t="s">
        <v>1055</v>
      </c>
      <c r="P185" s="37">
        <f t="shared" si="4"/>
        <v>-593.23199999999997</v>
      </c>
      <c r="Q185" s="51">
        <v>45831</v>
      </c>
      <c r="S185">
        <v>40700</v>
      </c>
      <c r="T185" t="s">
        <v>911</v>
      </c>
    </row>
    <row r="186" spans="1:20" ht="30" x14ac:dyDescent="0.25">
      <c r="A186" s="53" t="str">
        <f>+VLOOKUP(O186,'Selectable Table'!D:E,2,0)</f>
        <v>OTH CUST</v>
      </c>
      <c r="B186" s="36" t="s">
        <v>1312</v>
      </c>
      <c r="C186" s="49" t="s">
        <v>1313</v>
      </c>
      <c r="D186" s="49" t="s">
        <v>358</v>
      </c>
      <c r="E186">
        <v>2025</v>
      </c>
      <c r="F186">
        <v>6</v>
      </c>
      <c r="G186" s="53" t="s">
        <v>980</v>
      </c>
      <c r="H186" s="33" t="s">
        <v>261</v>
      </c>
      <c r="I186" s="18">
        <v>-22.82</v>
      </c>
      <c r="J186" s="33" t="s">
        <v>94</v>
      </c>
      <c r="K186" s="19">
        <f t="shared" si="5"/>
        <v>-22.82</v>
      </c>
      <c r="L186" t="s">
        <v>977</v>
      </c>
      <c r="M186" s="50" t="s">
        <v>1314</v>
      </c>
      <c r="O186" s="49" t="s">
        <v>1055</v>
      </c>
      <c r="P186" s="37">
        <f t="shared" si="4"/>
        <v>-22.82</v>
      </c>
      <c r="Q186" s="51">
        <v>45831</v>
      </c>
      <c r="S186">
        <v>40700</v>
      </c>
      <c r="T186" t="s">
        <v>911</v>
      </c>
    </row>
    <row r="187" spans="1:20" x14ac:dyDescent="0.25">
      <c r="A187" s="53" t="str">
        <f>+VLOOKUP(O187,'Selectable Table'!D:E,2,0)</f>
        <v>OTH CUST</v>
      </c>
      <c r="B187" s="36" t="s">
        <v>1315</v>
      </c>
      <c r="C187" s="49" t="s">
        <v>1316</v>
      </c>
      <c r="D187" s="49" t="s">
        <v>358</v>
      </c>
      <c r="E187">
        <v>2025</v>
      </c>
      <c r="F187">
        <v>6</v>
      </c>
      <c r="G187" s="53" t="s">
        <v>980</v>
      </c>
      <c r="H187" s="33" t="s">
        <v>261</v>
      </c>
      <c r="I187" s="18">
        <v>-896.44799999999998</v>
      </c>
      <c r="J187" s="33" t="s">
        <v>94</v>
      </c>
      <c r="K187" s="19">
        <f t="shared" si="5"/>
        <v>-896.44799999999998</v>
      </c>
      <c r="L187" t="s">
        <v>977</v>
      </c>
      <c r="M187" s="50" t="s">
        <v>1317</v>
      </c>
      <c r="O187" s="49" t="s">
        <v>1069</v>
      </c>
      <c r="P187" s="37">
        <f t="shared" si="4"/>
        <v>-896.44799999999998</v>
      </c>
      <c r="Q187" s="51">
        <v>45831</v>
      </c>
      <c r="S187">
        <v>40700</v>
      </c>
      <c r="T187" t="s">
        <v>911</v>
      </c>
    </row>
    <row r="188" spans="1:20" x14ac:dyDescent="0.25">
      <c r="A188" s="53" t="str">
        <f>+VLOOKUP(O188,'Selectable Table'!D:E,2,0)</f>
        <v>OTH CUST</v>
      </c>
      <c r="B188" s="36" t="s">
        <v>1318</v>
      </c>
      <c r="C188" s="49" t="s">
        <v>1319</v>
      </c>
      <c r="D188" s="49" t="s">
        <v>1320</v>
      </c>
      <c r="E188">
        <v>2025</v>
      </c>
      <c r="F188">
        <v>6</v>
      </c>
      <c r="G188" s="53" t="s">
        <v>980</v>
      </c>
      <c r="H188" s="33" t="s">
        <v>261</v>
      </c>
      <c r="I188" s="18">
        <v>-778.16000000000008</v>
      </c>
      <c r="J188" s="33" t="s">
        <v>94</v>
      </c>
      <c r="K188" s="19">
        <f t="shared" si="5"/>
        <v>-778.16000000000008</v>
      </c>
      <c r="L188" t="s">
        <v>977</v>
      </c>
      <c r="M188" s="50" t="s">
        <v>1321</v>
      </c>
      <c r="O188" s="49" t="s">
        <v>1045</v>
      </c>
      <c r="P188" s="37">
        <f t="shared" si="4"/>
        <v>-778.16000000000008</v>
      </c>
      <c r="Q188" s="51">
        <v>45831</v>
      </c>
      <c r="S188">
        <v>40700</v>
      </c>
      <c r="T188" t="s">
        <v>911</v>
      </c>
    </row>
    <row r="189" spans="1:20" x14ac:dyDescent="0.25">
      <c r="A189" s="53" t="str">
        <f>+VLOOKUP(O189,'Selectable Table'!D:E,2,0)</f>
        <v>ASTRAZENECA</v>
      </c>
      <c r="B189" s="36" t="s">
        <v>1322</v>
      </c>
      <c r="C189" s="49" t="s">
        <v>1323</v>
      </c>
      <c r="D189" s="49" t="s">
        <v>1320</v>
      </c>
      <c r="E189">
        <v>2025</v>
      </c>
      <c r="F189">
        <v>6</v>
      </c>
      <c r="G189" s="53" t="s">
        <v>976</v>
      </c>
      <c r="H189" s="33" t="s">
        <v>260</v>
      </c>
      <c r="I189" s="18">
        <v>-65.944000000000003</v>
      </c>
      <c r="J189" s="33" t="s">
        <v>94</v>
      </c>
      <c r="K189" s="19">
        <f t="shared" si="5"/>
        <v>-65.944000000000003</v>
      </c>
      <c r="L189" t="s">
        <v>977</v>
      </c>
      <c r="M189" s="50" t="s">
        <v>1324</v>
      </c>
      <c r="O189" s="49" t="s">
        <v>1325</v>
      </c>
      <c r="P189" s="37">
        <f t="shared" si="4"/>
        <v>-65.944000000000003</v>
      </c>
      <c r="Q189" s="51">
        <v>45831</v>
      </c>
      <c r="S189">
        <v>40700</v>
      </c>
      <c r="T189" t="s">
        <v>911</v>
      </c>
    </row>
    <row r="190" spans="1:20" x14ac:dyDescent="0.25">
      <c r="A190" s="53" t="str">
        <f>+VLOOKUP(O190,'Selectable Table'!D:E,2,0)</f>
        <v>ASTRAZENECA</v>
      </c>
      <c r="B190" s="36" t="s">
        <v>1322</v>
      </c>
      <c r="C190" s="49" t="s">
        <v>1323</v>
      </c>
      <c r="D190" s="49" t="s">
        <v>1320</v>
      </c>
      <c r="E190">
        <v>2025</v>
      </c>
      <c r="F190">
        <v>6</v>
      </c>
      <c r="G190" s="53" t="s">
        <v>976</v>
      </c>
      <c r="H190" s="33" t="s">
        <v>260</v>
      </c>
      <c r="I190" s="18">
        <v>-7.2</v>
      </c>
      <c r="J190" s="33" t="s">
        <v>94</v>
      </c>
      <c r="K190" s="19">
        <f t="shared" si="5"/>
        <v>-7.2</v>
      </c>
      <c r="L190" t="s">
        <v>977</v>
      </c>
      <c r="M190" s="50" t="s">
        <v>1324</v>
      </c>
      <c r="O190" s="49" t="s">
        <v>1325</v>
      </c>
      <c r="P190" s="37">
        <f t="shared" si="4"/>
        <v>-7.2</v>
      </c>
      <c r="Q190" s="51">
        <v>45831</v>
      </c>
      <c r="S190">
        <v>40700</v>
      </c>
      <c r="T190" t="s">
        <v>911</v>
      </c>
    </row>
    <row r="191" spans="1:20" ht="30" x14ac:dyDescent="0.25">
      <c r="A191" s="53" t="str">
        <f>+VLOOKUP(O191,'Selectable Table'!D:E,2,0)</f>
        <v>OTH CUST</v>
      </c>
      <c r="B191" s="36" t="s">
        <v>1326</v>
      </c>
      <c r="C191" s="49" t="s">
        <v>1327</v>
      </c>
      <c r="D191" s="49" t="s">
        <v>293</v>
      </c>
      <c r="E191">
        <v>2025</v>
      </c>
      <c r="F191">
        <v>6</v>
      </c>
      <c r="G191" s="53" t="s">
        <v>976</v>
      </c>
      <c r="H191" s="33" t="s">
        <v>260</v>
      </c>
      <c r="I191" s="18">
        <v>-413.68000000000006</v>
      </c>
      <c r="J191" s="33" t="s">
        <v>94</v>
      </c>
      <c r="K191" s="19">
        <f t="shared" si="5"/>
        <v>-413.68000000000006</v>
      </c>
      <c r="L191" t="s">
        <v>977</v>
      </c>
      <c r="M191" s="50" t="s">
        <v>1031</v>
      </c>
      <c r="O191" s="49" t="s">
        <v>1328</v>
      </c>
      <c r="P191" s="37">
        <f t="shared" si="4"/>
        <v>-413.68000000000006</v>
      </c>
      <c r="Q191" s="51">
        <v>45831</v>
      </c>
      <c r="S191">
        <v>40700</v>
      </c>
      <c r="T191" t="s">
        <v>911</v>
      </c>
    </row>
    <row r="192" spans="1:20" ht="30" x14ac:dyDescent="0.25">
      <c r="A192" s="53" t="str">
        <f>+VLOOKUP(O192,'Selectable Table'!D:E,2,0)</f>
        <v>ASTRAZENECA</v>
      </c>
      <c r="B192" s="36" t="s">
        <v>1329</v>
      </c>
      <c r="C192" s="49" t="s">
        <v>1330</v>
      </c>
      <c r="D192" s="49" t="s">
        <v>293</v>
      </c>
      <c r="E192">
        <v>2025</v>
      </c>
      <c r="F192">
        <v>6</v>
      </c>
      <c r="G192" s="53" t="s">
        <v>976</v>
      </c>
      <c r="H192" s="33" t="s">
        <v>260</v>
      </c>
      <c r="I192" s="18">
        <v>-61.232000000000006</v>
      </c>
      <c r="J192" s="33" t="s">
        <v>94</v>
      </c>
      <c r="K192" s="19">
        <f t="shared" si="5"/>
        <v>-61.232000000000006</v>
      </c>
      <c r="L192" t="s">
        <v>977</v>
      </c>
      <c r="M192" s="50" t="s">
        <v>1331</v>
      </c>
      <c r="O192" s="49" t="s">
        <v>1079</v>
      </c>
      <c r="P192" s="37">
        <f t="shared" si="4"/>
        <v>-61.232000000000006</v>
      </c>
      <c r="Q192" s="51">
        <v>45831</v>
      </c>
      <c r="S192">
        <v>40700</v>
      </c>
      <c r="T192" t="s">
        <v>911</v>
      </c>
    </row>
    <row r="193" spans="1:20" ht="30" x14ac:dyDescent="0.25">
      <c r="A193" s="53" t="str">
        <f>+VLOOKUP(O193,'Selectable Table'!D:E,2,0)</f>
        <v>ASTRAZENECA</v>
      </c>
      <c r="B193" s="36" t="s">
        <v>1329</v>
      </c>
      <c r="C193" s="49" t="s">
        <v>1330</v>
      </c>
      <c r="D193" s="49" t="s">
        <v>293</v>
      </c>
      <c r="E193">
        <v>2025</v>
      </c>
      <c r="F193">
        <v>6</v>
      </c>
      <c r="G193" s="53" t="s">
        <v>976</v>
      </c>
      <c r="H193" s="33" t="s">
        <v>260</v>
      </c>
      <c r="I193" s="18">
        <v>-7.2</v>
      </c>
      <c r="J193" s="33" t="s">
        <v>94</v>
      </c>
      <c r="K193" s="19">
        <f t="shared" si="5"/>
        <v>-7.2</v>
      </c>
      <c r="L193" t="s">
        <v>977</v>
      </c>
      <c r="M193" s="50" t="s">
        <v>1331</v>
      </c>
      <c r="O193" s="49" t="s">
        <v>1079</v>
      </c>
      <c r="P193" s="37">
        <f t="shared" si="4"/>
        <v>-7.2</v>
      </c>
      <c r="Q193" s="51">
        <v>45831</v>
      </c>
      <c r="S193">
        <v>40700</v>
      </c>
      <c r="T193" t="s">
        <v>911</v>
      </c>
    </row>
    <row r="194" spans="1:20" ht="30" x14ac:dyDescent="0.25">
      <c r="A194" s="53" t="str">
        <f>+VLOOKUP(O194,'Selectable Table'!D:E,2,0)</f>
        <v>OTH CUST</v>
      </c>
      <c r="B194" s="36" t="s">
        <v>1332</v>
      </c>
      <c r="C194" s="49" t="s">
        <v>1333</v>
      </c>
      <c r="D194" s="49" t="s">
        <v>1334</v>
      </c>
      <c r="E194">
        <v>2025</v>
      </c>
      <c r="F194">
        <v>6</v>
      </c>
      <c r="G194" s="53" t="s">
        <v>1006</v>
      </c>
      <c r="H194" s="33" t="s">
        <v>617</v>
      </c>
      <c r="I194" s="18">
        <v>-271.81599999999997</v>
      </c>
      <c r="J194" s="33" t="s">
        <v>94</v>
      </c>
      <c r="K194" s="19">
        <f t="shared" si="5"/>
        <v>-271.81599999999997</v>
      </c>
      <c r="L194" t="s">
        <v>977</v>
      </c>
      <c r="M194" s="50" t="s">
        <v>1335</v>
      </c>
      <c r="O194" s="49" t="s">
        <v>1045</v>
      </c>
      <c r="P194" s="37">
        <f t="shared" ref="P194:P257" si="6">K194</f>
        <v>-271.81599999999997</v>
      </c>
      <c r="Q194" s="51">
        <v>45831</v>
      </c>
      <c r="S194">
        <v>40700</v>
      </c>
      <c r="T194" t="s">
        <v>911</v>
      </c>
    </row>
    <row r="195" spans="1:20" ht="30" x14ac:dyDescent="0.25">
      <c r="A195" s="53" t="str">
        <f>+VLOOKUP(O195,'Selectable Table'!D:E,2,0)</f>
        <v>OTH CUST</v>
      </c>
      <c r="B195" s="36" t="s">
        <v>1336</v>
      </c>
      <c r="C195" s="49" t="s">
        <v>1337</v>
      </c>
      <c r="D195" s="49" t="s">
        <v>1334</v>
      </c>
      <c r="E195">
        <v>2025</v>
      </c>
      <c r="F195">
        <v>6</v>
      </c>
      <c r="G195" s="53" t="s">
        <v>1006</v>
      </c>
      <c r="H195" s="33" t="s">
        <v>617</v>
      </c>
      <c r="I195" s="18">
        <v>-113.456</v>
      </c>
      <c r="J195" s="33" t="s">
        <v>94</v>
      </c>
      <c r="K195" s="19">
        <f t="shared" ref="K195:K258" si="7">+VLOOKUP(J195,$W$2:$X$7,2,0)*I195</f>
        <v>-113.456</v>
      </c>
      <c r="L195" t="s">
        <v>977</v>
      </c>
      <c r="M195" s="50" t="s">
        <v>1338</v>
      </c>
      <c r="O195" s="49" t="s">
        <v>1001</v>
      </c>
      <c r="P195" s="37">
        <f t="shared" si="6"/>
        <v>-113.456</v>
      </c>
      <c r="Q195" s="51">
        <v>45831</v>
      </c>
      <c r="S195">
        <v>40700</v>
      </c>
      <c r="T195" t="s">
        <v>911</v>
      </c>
    </row>
    <row r="196" spans="1:20" x14ac:dyDescent="0.25">
      <c r="A196" s="53" t="str">
        <f>+VLOOKUP(O196,'Selectable Table'!D:E,2,0)</f>
        <v>OTH CUST</v>
      </c>
      <c r="B196" s="36" t="s">
        <v>1336</v>
      </c>
      <c r="C196" s="49" t="s">
        <v>1337</v>
      </c>
      <c r="D196" s="49" t="s">
        <v>1334</v>
      </c>
      <c r="E196">
        <v>2025</v>
      </c>
      <c r="F196">
        <v>6</v>
      </c>
      <c r="G196" s="53" t="s">
        <v>984</v>
      </c>
      <c r="H196" s="33" t="s">
        <v>262</v>
      </c>
      <c r="I196" s="18">
        <v>-75.64</v>
      </c>
      <c r="J196" s="33" t="s">
        <v>94</v>
      </c>
      <c r="K196" s="19">
        <f t="shared" si="7"/>
        <v>-75.64</v>
      </c>
      <c r="L196" t="s">
        <v>977</v>
      </c>
      <c r="M196" s="50" t="s">
        <v>1338</v>
      </c>
      <c r="O196" s="49" t="s">
        <v>1001</v>
      </c>
      <c r="P196" s="37">
        <f t="shared" si="6"/>
        <v>-75.64</v>
      </c>
      <c r="Q196" s="51">
        <v>45831</v>
      </c>
      <c r="S196">
        <v>40700</v>
      </c>
      <c r="T196" t="s">
        <v>911</v>
      </c>
    </row>
    <row r="197" spans="1:20" x14ac:dyDescent="0.25">
      <c r="A197" s="53" t="str">
        <f>+VLOOKUP(O197,'Selectable Table'!D:E,2,0)</f>
        <v>OTH CUST</v>
      </c>
      <c r="B197" s="36" t="s">
        <v>1336</v>
      </c>
      <c r="C197" s="49" t="s">
        <v>1337</v>
      </c>
      <c r="D197" s="49" t="s">
        <v>1334</v>
      </c>
      <c r="E197">
        <v>2025</v>
      </c>
      <c r="F197">
        <v>6</v>
      </c>
      <c r="G197" s="53" t="s">
        <v>980</v>
      </c>
      <c r="H197" s="33" t="s">
        <v>261</v>
      </c>
      <c r="I197" s="18">
        <v>-270.44800000000004</v>
      </c>
      <c r="J197" s="33" t="s">
        <v>94</v>
      </c>
      <c r="K197" s="19">
        <f t="shared" si="7"/>
        <v>-270.44800000000004</v>
      </c>
      <c r="L197" t="s">
        <v>977</v>
      </c>
      <c r="M197" s="50" t="s">
        <v>1338</v>
      </c>
      <c r="O197" s="49" t="s">
        <v>1001</v>
      </c>
      <c r="P197" s="37">
        <f t="shared" si="6"/>
        <v>-270.44800000000004</v>
      </c>
      <c r="Q197" s="51">
        <v>45831</v>
      </c>
      <c r="S197">
        <v>40700</v>
      </c>
      <c r="T197" t="s">
        <v>911</v>
      </c>
    </row>
    <row r="198" spans="1:20" x14ac:dyDescent="0.25">
      <c r="A198" s="53" t="str">
        <f>+VLOOKUP(O198,'Selectable Table'!D:E,2,0)</f>
        <v>OTH CUST</v>
      </c>
      <c r="B198" s="36" t="s">
        <v>1336</v>
      </c>
      <c r="C198" s="49" t="s">
        <v>1337</v>
      </c>
      <c r="D198" s="49" t="s">
        <v>1334</v>
      </c>
      <c r="E198">
        <v>2025</v>
      </c>
      <c r="F198">
        <v>6</v>
      </c>
      <c r="G198" s="53" t="s">
        <v>976</v>
      </c>
      <c r="H198" s="33" t="s">
        <v>260</v>
      </c>
      <c r="I198" s="18">
        <v>-25.856000000000002</v>
      </c>
      <c r="J198" s="33" t="s">
        <v>94</v>
      </c>
      <c r="K198" s="19">
        <f t="shared" si="7"/>
        <v>-25.856000000000002</v>
      </c>
      <c r="L198" t="s">
        <v>977</v>
      </c>
      <c r="M198" s="50" t="s">
        <v>1338</v>
      </c>
      <c r="O198" s="49" t="s">
        <v>1001</v>
      </c>
      <c r="P198" s="37">
        <f t="shared" si="6"/>
        <v>-25.856000000000002</v>
      </c>
      <c r="Q198" s="51">
        <v>45831</v>
      </c>
      <c r="S198">
        <v>40700</v>
      </c>
      <c r="T198" t="s">
        <v>911</v>
      </c>
    </row>
    <row r="199" spans="1:20" ht="30" x14ac:dyDescent="0.25">
      <c r="A199" s="53" t="str">
        <f>+VLOOKUP(O199,'Selectable Table'!D:E,2,0)</f>
        <v>OTH CUST</v>
      </c>
      <c r="B199" s="36" t="s">
        <v>1339</v>
      </c>
      <c r="C199" s="49" t="s">
        <v>1340</v>
      </c>
      <c r="D199" s="49" t="s">
        <v>1341</v>
      </c>
      <c r="E199">
        <v>2025</v>
      </c>
      <c r="F199">
        <v>6</v>
      </c>
      <c r="G199" s="53" t="s">
        <v>976</v>
      </c>
      <c r="H199" s="33" t="s">
        <v>260</v>
      </c>
      <c r="I199" s="18">
        <v>-1245.04</v>
      </c>
      <c r="J199" s="33" t="s">
        <v>94</v>
      </c>
      <c r="K199" s="19">
        <f t="shared" si="7"/>
        <v>-1245.04</v>
      </c>
      <c r="L199" t="s">
        <v>977</v>
      </c>
      <c r="M199" s="50" t="s">
        <v>1342</v>
      </c>
      <c r="O199" s="49" t="s">
        <v>1045</v>
      </c>
      <c r="P199" s="37">
        <f t="shared" si="6"/>
        <v>-1245.04</v>
      </c>
      <c r="Q199" s="51">
        <v>45831</v>
      </c>
      <c r="S199">
        <v>40700</v>
      </c>
      <c r="T199" t="s">
        <v>911</v>
      </c>
    </row>
    <row r="200" spans="1:20" ht="30" x14ac:dyDescent="0.25">
      <c r="A200" s="53" t="str">
        <f>+VLOOKUP(O200,'Selectable Table'!D:E,2,0)</f>
        <v>ASTRAZENECA</v>
      </c>
      <c r="B200" s="36" t="s">
        <v>1343</v>
      </c>
      <c r="C200" s="49" t="s">
        <v>1344</v>
      </c>
      <c r="D200" s="49" t="s">
        <v>1341</v>
      </c>
      <c r="E200">
        <v>2025</v>
      </c>
      <c r="F200">
        <v>6</v>
      </c>
      <c r="G200" s="53" t="s">
        <v>976</v>
      </c>
      <c r="H200" s="33" t="s">
        <v>260</v>
      </c>
      <c r="I200" s="18">
        <v>-156.65600000000001</v>
      </c>
      <c r="J200" s="33" t="s">
        <v>94</v>
      </c>
      <c r="K200" s="19">
        <f t="shared" si="7"/>
        <v>-156.65600000000001</v>
      </c>
      <c r="L200" t="s">
        <v>977</v>
      </c>
      <c r="M200" s="50" t="s">
        <v>1345</v>
      </c>
      <c r="O200" s="49" t="s">
        <v>1079</v>
      </c>
      <c r="P200" s="37">
        <f t="shared" si="6"/>
        <v>-156.65600000000001</v>
      </c>
      <c r="Q200" s="51">
        <v>45831</v>
      </c>
      <c r="S200">
        <v>40700</v>
      </c>
      <c r="T200" t="s">
        <v>911</v>
      </c>
    </row>
    <row r="201" spans="1:20" ht="30" x14ac:dyDescent="0.25">
      <c r="A201" s="53" t="str">
        <f>+VLOOKUP(O201,'Selectable Table'!D:E,2,0)</f>
        <v>ASTRAZENECA</v>
      </c>
      <c r="B201" s="36" t="s">
        <v>1343</v>
      </c>
      <c r="C201" s="49" t="s">
        <v>1344</v>
      </c>
      <c r="D201" s="49" t="s">
        <v>1341</v>
      </c>
      <c r="E201">
        <v>2025</v>
      </c>
      <c r="F201">
        <v>6</v>
      </c>
      <c r="G201" s="53" t="s">
        <v>976</v>
      </c>
      <c r="H201" s="33" t="s">
        <v>260</v>
      </c>
      <c r="I201" s="18">
        <v>-280</v>
      </c>
      <c r="J201" s="33" t="s">
        <v>94</v>
      </c>
      <c r="K201" s="19">
        <f t="shared" si="7"/>
        <v>-280</v>
      </c>
      <c r="L201" t="s">
        <v>977</v>
      </c>
      <c r="M201" s="50" t="s">
        <v>1345</v>
      </c>
      <c r="O201" s="49" t="s">
        <v>1079</v>
      </c>
      <c r="P201" s="37">
        <f t="shared" si="6"/>
        <v>-280</v>
      </c>
      <c r="Q201" s="51">
        <v>45831</v>
      </c>
      <c r="S201">
        <v>40700</v>
      </c>
      <c r="T201" t="s">
        <v>911</v>
      </c>
    </row>
    <row r="202" spans="1:20" ht="30" x14ac:dyDescent="0.25">
      <c r="A202" s="53" t="str">
        <f>+VLOOKUP(O202,'Selectable Table'!D:E,2,0)</f>
        <v>ASTRAZENECA</v>
      </c>
      <c r="B202" s="36" t="s">
        <v>1346</v>
      </c>
      <c r="C202" s="49" t="s">
        <v>1347</v>
      </c>
      <c r="D202" s="49" t="s">
        <v>1341</v>
      </c>
      <c r="E202">
        <v>2025</v>
      </c>
      <c r="F202">
        <v>6</v>
      </c>
      <c r="G202" s="53" t="s">
        <v>980</v>
      </c>
      <c r="H202" s="33" t="s">
        <v>261</v>
      </c>
      <c r="I202" s="18">
        <v>-385.77600000000007</v>
      </c>
      <c r="J202" s="33" t="s">
        <v>94</v>
      </c>
      <c r="K202" s="19">
        <f t="shared" si="7"/>
        <v>-385.77600000000007</v>
      </c>
      <c r="L202" t="s">
        <v>977</v>
      </c>
      <c r="M202" s="50" t="s">
        <v>1348</v>
      </c>
      <c r="O202" s="49" t="s">
        <v>1079</v>
      </c>
      <c r="P202" s="37">
        <f t="shared" si="6"/>
        <v>-385.77600000000007</v>
      </c>
      <c r="Q202" s="51">
        <v>45831</v>
      </c>
      <c r="S202">
        <v>40700</v>
      </c>
      <c r="T202" t="s">
        <v>911</v>
      </c>
    </row>
    <row r="203" spans="1:20" ht="30" x14ac:dyDescent="0.25">
      <c r="A203" s="53" t="str">
        <f>+VLOOKUP(O203,'Selectable Table'!D:E,2,0)</f>
        <v>ASTRAZENECA</v>
      </c>
      <c r="B203" s="36" t="s">
        <v>1346</v>
      </c>
      <c r="C203" s="49" t="s">
        <v>1347</v>
      </c>
      <c r="D203" s="49" t="s">
        <v>1341</v>
      </c>
      <c r="E203">
        <v>2025</v>
      </c>
      <c r="F203">
        <v>6</v>
      </c>
      <c r="G203" s="53" t="s">
        <v>976</v>
      </c>
      <c r="H203" s="33" t="s">
        <v>260</v>
      </c>
      <c r="I203" s="18">
        <v>-356.06400000000002</v>
      </c>
      <c r="J203" s="33" t="s">
        <v>94</v>
      </c>
      <c r="K203" s="19">
        <f t="shared" si="7"/>
        <v>-356.06400000000002</v>
      </c>
      <c r="L203" t="s">
        <v>977</v>
      </c>
      <c r="M203" s="50" t="s">
        <v>1348</v>
      </c>
      <c r="O203" s="49" t="s">
        <v>1079</v>
      </c>
      <c r="P203" s="37">
        <f t="shared" si="6"/>
        <v>-356.06400000000002</v>
      </c>
      <c r="Q203" s="51">
        <v>45831</v>
      </c>
      <c r="S203">
        <v>40700</v>
      </c>
      <c r="T203" t="s">
        <v>911</v>
      </c>
    </row>
    <row r="204" spans="1:20" ht="30" x14ac:dyDescent="0.25">
      <c r="A204" s="53" t="str">
        <f>+VLOOKUP(O204,'Selectable Table'!D:E,2,0)</f>
        <v>OTH CUST</v>
      </c>
      <c r="B204" s="36" t="s">
        <v>1349</v>
      </c>
      <c r="C204" s="49" t="s">
        <v>1350</v>
      </c>
      <c r="D204" s="49" t="s">
        <v>1341</v>
      </c>
      <c r="E204">
        <v>2025</v>
      </c>
      <c r="F204">
        <v>6</v>
      </c>
      <c r="G204" s="53" t="s">
        <v>980</v>
      </c>
      <c r="H204" s="33" t="s">
        <v>261</v>
      </c>
      <c r="I204" s="18">
        <v>-622.52</v>
      </c>
      <c r="J204" s="33" t="s">
        <v>94</v>
      </c>
      <c r="K204" s="19">
        <f t="shared" si="7"/>
        <v>-622.52</v>
      </c>
      <c r="L204" t="s">
        <v>977</v>
      </c>
      <c r="M204" s="50" t="s">
        <v>1027</v>
      </c>
      <c r="O204" s="49" t="s">
        <v>1028</v>
      </c>
      <c r="P204" s="37">
        <f t="shared" si="6"/>
        <v>-622.52</v>
      </c>
      <c r="Q204" s="51">
        <v>45831</v>
      </c>
      <c r="S204">
        <v>40700</v>
      </c>
      <c r="T204" t="s">
        <v>911</v>
      </c>
    </row>
    <row r="205" spans="1:20" x14ac:dyDescent="0.25">
      <c r="A205" s="53" t="str">
        <f>+VLOOKUP(O205,'Selectable Table'!D:E,2,0)</f>
        <v>OTH CUST</v>
      </c>
      <c r="B205" s="36" t="s">
        <v>1349</v>
      </c>
      <c r="C205" s="49" t="s">
        <v>1350</v>
      </c>
      <c r="D205" s="49" t="s">
        <v>1351</v>
      </c>
      <c r="E205">
        <v>2025</v>
      </c>
      <c r="F205">
        <v>6</v>
      </c>
      <c r="G205" s="53" t="s">
        <v>976</v>
      </c>
      <c r="H205" s="33" t="s">
        <v>260</v>
      </c>
      <c r="I205" s="18">
        <v>-498.01600000000002</v>
      </c>
      <c r="J205" s="33" t="s">
        <v>94</v>
      </c>
      <c r="K205" s="19">
        <f t="shared" si="7"/>
        <v>-498.01600000000002</v>
      </c>
      <c r="L205" t="s">
        <v>977</v>
      </c>
      <c r="M205" s="50" t="s">
        <v>1027</v>
      </c>
      <c r="O205" s="49" t="s">
        <v>1028</v>
      </c>
      <c r="P205" s="37">
        <f t="shared" si="6"/>
        <v>-498.01600000000002</v>
      </c>
      <c r="Q205" s="51">
        <v>45831</v>
      </c>
      <c r="S205">
        <v>40700</v>
      </c>
      <c r="T205" t="s">
        <v>911</v>
      </c>
    </row>
    <row r="206" spans="1:20" x14ac:dyDescent="0.25">
      <c r="A206" s="53" t="str">
        <f>+VLOOKUP(O206,'Selectable Table'!D:E,2,0)</f>
        <v>OTH CUST</v>
      </c>
      <c r="B206" s="36" t="s">
        <v>1352</v>
      </c>
      <c r="C206" s="49" t="s">
        <v>1353</v>
      </c>
      <c r="D206" s="49" t="s">
        <v>1354</v>
      </c>
      <c r="E206">
        <v>2025</v>
      </c>
      <c r="F206">
        <v>6</v>
      </c>
      <c r="G206" s="53" t="s">
        <v>976</v>
      </c>
      <c r="H206" s="33" t="s">
        <v>260</v>
      </c>
      <c r="I206" s="18">
        <v>-149.40799999999999</v>
      </c>
      <c r="J206" s="33" t="s">
        <v>94</v>
      </c>
      <c r="K206" s="19">
        <f t="shared" si="7"/>
        <v>-149.40799999999999</v>
      </c>
      <c r="L206" t="s">
        <v>977</v>
      </c>
      <c r="M206" s="50" t="s">
        <v>1355</v>
      </c>
      <c r="O206" s="49" t="s">
        <v>1356</v>
      </c>
      <c r="P206" s="37">
        <f t="shared" si="6"/>
        <v>-149.40799999999999</v>
      </c>
      <c r="Q206" s="51">
        <v>45831</v>
      </c>
      <c r="S206">
        <v>40700</v>
      </c>
      <c r="T206" t="s">
        <v>911</v>
      </c>
    </row>
    <row r="207" spans="1:20" x14ac:dyDescent="0.25">
      <c r="A207" s="53" t="str">
        <f>+VLOOKUP(O207,'Selectable Table'!D:E,2,0)</f>
        <v>OTH CUST</v>
      </c>
      <c r="B207" s="36" t="s">
        <v>1357</v>
      </c>
      <c r="C207" s="49" t="s">
        <v>1358</v>
      </c>
      <c r="D207" s="49" t="s">
        <v>1359</v>
      </c>
      <c r="E207">
        <v>2025</v>
      </c>
      <c r="F207">
        <v>6</v>
      </c>
      <c r="G207" s="53" t="s">
        <v>976</v>
      </c>
      <c r="H207" s="33" t="s">
        <v>260</v>
      </c>
      <c r="I207" s="18">
        <v>-2773.26</v>
      </c>
      <c r="J207" s="33" t="s">
        <v>94</v>
      </c>
      <c r="K207" s="19">
        <f t="shared" si="7"/>
        <v>-2773.26</v>
      </c>
      <c r="L207" t="s">
        <v>977</v>
      </c>
      <c r="M207" s="50" t="s">
        <v>1360</v>
      </c>
      <c r="O207" s="49" t="s">
        <v>986</v>
      </c>
      <c r="P207" s="37">
        <f t="shared" si="6"/>
        <v>-2773.26</v>
      </c>
      <c r="Q207" s="51">
        <v>45831</v>
      </c>
      <c r="S207">
        <v>40700</v>
      </c>
      <c r="T207" t="s">
        <v>911</v>
      </c>
    </row>
    <row r="208" spans="1:20" x14ac:dyDescent="0.25">
      <c r="A208" s="53" t="str">
        <f>+VLOOKUP(O208,'Selectable Table'!D:E,2,0)</f>
        <v>ASTRAZENECA</v>
      </c>
      <c r="B208" s="36" t="s">
        <v>1361</v>
      </c>
      <c r="C208" s="49" t="s">
        <v>1362</v>
      </c>
      <c r="D208" s="49" t="s">
        <v>1363</v>
      </c>
      <c r="E208">
        <v>2025</v>
      </c>
      <c r="F208">
        <v>6</v>
      </c>
      <c r="G208" s="53" t="s">
        <v>976</v>
      </c>
      <c r="H208" s="33" t="s">
        <v>260</v>
      </c>
      <c r="I208" s="18">
        <v>-34.619999999999997</v>
      </c>
      <c r="J208" s="33" t="s">
        <v>94</v>
      </c>
      <c r="K208" s="19">
        <f t="shared" si="7"/>
        <v>-34.619999999999997</v>
      </c>
      <c r="L208" t="s">
        <v>977</v>
      </c>
      <c r="M208" s="50" t="s">
        <v>1364</v>
      </c>
      <c r="O208" s="49" t="s">
        <v>1325</v>
      </c>
      <c r="P208" s="37">
        <f t="shared" si="6"/>
        <v>-34.619999999999997</v>
      </c>
      <c r="Q208" s="51">
        <v>45831</v>
      </c>
      <c r="S208">
        <v>40700</v>
      </c>
      <c r="T208" t="s">
        <v>911</v>
      </c>
    </row>
    <row r="209" spans="1:20" x14ac:dyDescent="0.25">
      <c r="A209" s="53" t="str">
        <f>+VLOOKUP(O209,'Selectable Table'!D:E,2,0)</f>
        <v>ASTRAZENECA</v>
      </c>
      <c r="B209" s="36" t="s">
        <v>1361</v>
      </c>
      <c r="C209" s="49" t="s">
        <v>1362</v>
      </c>
      <c r="D209" s="49" t="s">
        <v>1365</v>
      </c>
      <c r="E209">
        <v>2025</v>
      </c>
      <c r="F209">
        <v>6</v>
      </c>
      <c r="G209" s="53" t="s">
        <v>976</v>
      </c>
      <c r="H209" s="33" t="s">
        <v>260</v>
      </c>
      <c r="I209" s="18">
        <v>-3.6</v>
      </c>
      <c r="J209" s="33" t="s">
        <v>94</v>
      </c>
      <c r="K209" s="19">
        <f t="shared" si="7"/>
        <v>-3.6</v>
      </c>
      <c r="L209" t="s">
        <v>977</v>
      </c>
      <c r="M209" s="50" t="s">
        <v>1364</v>
      </c>
      <c r="O209" s="49" t="s">
        <v>1325</v>
      </c>
      <c r="P209" s="37">
        <f t="shared" si="6"/>
        <v>-3.6</v>
      </c>
      <c r="Q209" s="51">
        <v>45831</v>
      </c>
      <c r="S209">
        <v>40700</v>
      </c>
      <c r="T209" t="s">
        <v>911</v>
      </c>
    </row>
    <row r="210" spans="1:20" x14ac:dyDescent="0.25">
      <c r="A210" s="53" t="str">
        <f>+VLOOKUP(O210,'Selectable Table'!D:E,2,0)</f>
        <v>ASTRAZENECA</v>
      </c>
      <c r="B210" s="36" t="s">
        <v>1366</v>
      </c>
      <c r="C210" s="49" t="s">
        <v>1367</v>
      </c>
      <c r="D210" s="49" t="s">
        <v>1368</v>
      </c>
      <c r="E210">
        <v>2025</v>
      </c>
      <c r="F210">
        <v>6</v>
      </c>
      <c r="G210" s="53" t="s">
        <v>976</v>
      </c>
      <c r="H210" s="33" t="s">
        <v>260</v>
      </c>
      <c r="I210" s="18">
        <v>-803.7</v>
      </c>
      <c r="J210" s="33" t="s">
        <v>94</v>
      </c>
      <c r="K210" s="19">
        <f t="shared" si="7"/>
        <v>-803.7</v>
      </c>
      <c r="L210" t="s">
        <v>977</v>
      </c>
      <c r="M210" s="50" t="s">
        <v>1369</v>
      </c>
      <c r="O210" s="49" t="s">
        <v>1079</v>
      </c>
      <c r="P210" s="37">
        <f t="shared" si="6"/>
        <v>-803.7</v>
      </c>
      <c r="Q210" s="51">
        <v>45831</v>
      </c>
      <c r="S210">
        <v>40700</v>
      </c>
      <c r="T210" t="s">
        <v>911</v>
      </c>
    </row>
    <row r="211" spans="1:20" x14ac:dyDescent="0.25">
      <c r="A211" s="53" t="str">
        <f>+VLOOKUP(O211,'Selectable Table'!D:E,2,0)</f>
        <v>ASTRAZENECA</v>
      </c>
      <c r="B211" s="36" t="s">
        <v>1366</v>
      </c>
      <c r="C211" s="49" t="s">
        <v>1367</v>
      </c>
      <c r="D211" s="49" t="s">
        <v>1368</v>
      </c>
      <c r="E211">
        <v>2025</v>
      </c>
      <c r="F211">
        <v>6</v>
      </c>
      <c r="G211" s="53" t="s">
        <v>980</v>
      </c>
      <c r="H211" s="33" t="s">
        <v>261</v>
      </c>
      <c r="I211" s="18">
        <v>-90</v>
      </c>
      <c r="J211" s="33" t="s">
        <v>94</v>
      </c>
      <c r="K211" s="19">
        <f t="shared" si="7"/>
        <v>-90</v>
      </c>
      <c r="L211" t="s">
        <v>977</v>
      </c>
      <c r="M211" s="50" t="s">
        <v>1369</v>
      </c>
      <c r="O211" s="49" t="s">
        <v>1079</v>
      </c>
      <c r="P211" s="37">
        <f t="shared" si="6"/>
        <v>-90</v>
      </c>
      <c r="Q211" s="51">
        <v>45831</v>
      </c>
      <c r="S211">
        <v>40700</v>
      </c>
      <c r="T211" t="s">
        <v>911</v>
      </c>
    </row>
    <row r="212" spans="1:20" x14ac:dyDescent="0.25">
      <c r="A212" s="53" t="str">
        <f>+VLOOKUP(O212,'Selectable Table'!D:E,2,0)</f>
        <v>OTH CUST</v>
      </c>
      <c r="B212" s="36" t="s">
        <v>1370</v>
      </c>
      <c r="C212" s="49" t="s">
        <v>1371</v>
      </c>
      <c r="D212" s="49" t="s">
        <v>1372</v>
      </c>
      <c r="E212">
        <v>2025</v>
      </c>
      <c r="F212">
        <v>6</v>
      </c>
      <c r="G212" s="53" t="s">
        <v>976</v>
      </c>
      <c r="H212" s="33" t="s">
        <v>260</v>
      </c>
      <c r="I212" s="18">
        <v>-245.82800000000003</v>
      </c>
      <c r="J212" s="33" t="s">
        <v>94</v>
      </c>
      <c r="K212" s="19">
        <f t="shared" si="7"/>
        <v>-245.82800000000003</v>
      </c>
      <c r="L212" t="s">
        <v>977</v>
      </c>
      <c r="M212" s="50" t="s">
        <v>1373</v>
      </c>
      <c r="O212" s="49" t="s">
        <v>1001</v>
      </c>
      <c r="P212" s="37">
        <f t="shared" si="6"/>
        <v>-245.82800000000003</v>
      </c>
      <c r="Q212" s="51">
        <v>45831</v>
      </c>
      <c r="S212">
        <v>40700</v>
      </c>
      <c r="T212" t="s">
        <v>911</v>
      </c>
    </row>
    <row r="213" spans="1:20" x14ac:dyDescent="0.25">
      <c r="A213" s="53" t="str">
        <f>+VLOOKUP(O213,'Selectable Table'!D:E,2,0)</f>
        <v>OTH CUST</v>
      </c>
      <c r="B213" s="36" t="s">
        <v>1370</v>
      </c>
      <c r="C213" s="49" t="s">
        <v>1371</v>
      </c>
      <c r="D213" s="49" t="s">
        <v>1374</v>
      </c>
      <c r="E213">
        <v>2025</v>
      </c>
      <c r="F213">
        <v>6</v>
      </c>
      <c r="G213" s="53" t="s">
        <v>976</v>
      </c>
      <c r="H213" s="33" t="s">
        <v>260</v>
      </c>
      <c r="I213" s="18">
        <v>-27.532</v>
      </c>
      <c r="J213" s="33" t="s">
        <v>94</v>
      </c>
      <c r="K213" s="19">
        <f t="shared" si="7"/>
        <v>-27.532</v>
      </c>
      <c r="L213" t="s">
        <v>977</v>
      </c>
      <c r="M213" s="50" t="s">
        <v>1373</v>
      </c>
      <c r="O213" s="49" t="s">
        <v>1001</v>
      </c>
      <c r="P213" s="37">
        <f t="shared" si="6"/>
        <v>-27.532</v>
      </c>
      <c r="Q213" s="51">
        <v>45831</v>
      </c>
      <c r="S213">
        <v>40700</v>
      </c>
      <c r="T213" t="s">
        <v>911</v>
      </c>
    </row>
    <row r="214" spans="1:20" ht="30" x14ac:dyDescent="0.25">
      <c r="A214" s="53" t="str">
        <f>+VLOOKUP(O214,'Selectable Table'!D:E,2,0)</f>
        <v>OTH CUST</v>
      </c>
      <c r="B214" s="36" t="s">
        <v>1375</v>
      </c>
      <c r="C214" s="49" t="s">
        <v>1376</v>
      </c>
      <c r="D214" s="49" t="s">
        <v>1374</v>
      </c>
      <c r="E214">
        <v>2025</v>
      </c>
      <c r="F214">
        <v>6</v>
      </c>
      <c r="G214" s="53" t="s">
        <v>976</v>
      </c>
      <c r="H214" s="33" t="s">
        <v>260</v>
      </c>
      <c r="I214" s="18">
        <v>-59.320000000000007</v>
      </c>
      <c r="J214" s="33" t="s">
        <v>94</v>
      </c>
      <c r="K214" s="19">
        <f t="shared" si="7"/>
        <v>-59.320000000000007</v>
      </c>
      <c r="L214" t="s">
        <v>977</v>
      </c>
      <c r="M214" s="50" t="s">
        <v>1377</v>
      </c>
      <c r="O214" s="49" t="s">
        <v>1055</v>
      </c>
      <c r="P214" s="37">
        <f t="shared" si="6"/>
        <v>-59.320000000000007</v>
      </c>
      <c r="Q214" s="51">
        <v>45831</v>
      </c>
      <c r="S214">
        <v>40700</v>
      </c>
      <c r="T214" t="s">
        <v>911</v>
      </c>
    </row>
    <row r="215" spans="1:20" ht="30" x14ac:dyDescent="0.25">
      <c r="A215" s="53" t="str">
        <f>+VLOOKUP(O215,'Selectable Table'!D:E,2,0)</f>
        <v>OTH CUST</v>
      </c>
      <c r="B215" s="36" t="s">
        <v>1375</v>
      </c>
      <c r="C215" s="49" t="s">
        <v>1376</v>
      </c>
      <c r="D215" s="49" t="s">
        <v>1374</v>
      </c>
      <c r="E215">
        <v>2025</v>
      </c>
      <c r="F215">
        <v>6</v>
      </c>
      <c r="G215" s="53" t="s">
        <v>976</v>
      </c>
      <c r="H215" s="33" t="s">
        <v>260</v>
      </c>
      <c r="I215" s="18">
        <v>-2.2800000000000002</v>
      </c>
      <c r="J215" s="33" t="s">
        <v>94</v>
      </c>
      <c r="K215" s="19">
        <f t="shared" si="7"/>
        <v>-2.2800000000000002</v>
      </c>
      <c r="L215" t="s">
        <v>977</v>
      </c>
      <c r="M215" s="50" t="s">
        <v>1377</v>
      </c>
      <c r="O215" s="49" t="s">
        <v>1055</v>
      </c>
      <c r="P215" s="37">
        <f t="shared" si="6"/>
        <v>-2.2800000000000002</v>
      </c>
      <c r="Q215" s="51">
        <v>45831</v>
      </c>
      <c r="S215">
        <v>40700</v>
      </c>
      <c r="T215" t="s">
        <v>911</v>
      </c>
    </row>
    <row r="216" spans="1:20" x14ac:dyDescent="0.25">
      <c r="A216" s="53" t="str">
        <f>+VLOOKUP(O216,'Selectable Table'!D:E,2,0)</f>
        <v>OTH CUST</v>
      </c>
      <c r="B216" s="36" t="s">
        <v>1378</v>
      </c>
      <c r="C216" s="49" t="s">
        <v>1379</v>
      </c>
      <c r="D216" s="49" t="s">
        <v>403</v>
      </c>
      <c r="E216">
        <v>2025</v>
      </c>
      <c r="F216">
        <v>6</v>
      </c>
      <c r="G216" s="53" t="s">
        <v>984</v>
      </c>
      <c r="H216" s="33" t="s">
        <v>262</v>
      </c>
      <c r="I216" s="18">
        <v>-103.09200000000001</v>
      </c>
      <c r="J216" s="33" t="s">
        <v>94</v>
      </c>
      <c r="K216" s="19">
        <f t="shared" si="7"/>
        <v>-103.09200000000001</v>
      </c>
      <c r="L216" t="s">
        <v>977</v>
      </c>
      <c r="M216" s="50" t="s">
        <v>1133</v>
      </c>
      <c r="O216" s="49" t="s">
        <v>1134</v>
      </c>
      <c r="P216" s="37">
        <f t="shared" si="6"/>
        <v>-103.09200000000001</v>
      </c>
      <c r="Q216" s="51">
        <v>45831</v>
      </c>
      <c r="S216">
        <v>40700</v>
      </c>
      <c r="T216" t="s">
        <v>911</v>
      </c>
    </row>
    <row r="217" spans="1:20" x14ac:dyDescent="0.25">
      <c r="A217" s="53" t="str">
        <f>+VLOOKUP(O217,'Selectable Table'!D:E,2,0)</f>
        <v>OTH CUST</v>
      </c>
      <c r="B217" s="36" t="s">
        <v>1378</v>
      </c>
      <c r="C217" s="49" t="s">
        <v>1379</v>
      </c>
      <c r="D217" s="49" t="s">
        <v>403</v>
      </c>
      <c r="E217">
        <v>2025</v>
      </c>
      <c r="F217">
        <v>6</v>
      </c>
      <c r="G217" s="53" t="s">
        <v>976</v>
      </c>
      <c r="H217" s="33" t="s">
        <v>260</v>
      </c>
      <c r="I217" s="18">
        <v>-396.32</v>
      </c>
      <c r="J217" s="33" t="s">
        <v>94</v>
      </c>
      <c r="K217" s="19">
        <f t="shared" si="7"/>
        <v>-396.32</v>
      </c>
      <c r="L217" t="s">
        <v>977</v>
      </c>
      <c r="M217" s="50" t="s">
        <v>1133</v>
      </c>
      <c r="O217" s="49" t="s">
        <v>1134</v>
      </c>
      <c r="P217" s="37">
        <f t="shared" si="6"/>
        <v>-396.32</v>
      </c>
      <c r="Q217" s="51">
        <v>45831</v>
      </c>
      <c r="S217">
        <v>40700</v>
      </c>
      <c r="T217" t="s">
        <v>911</v>
      </c>
    </row>
    <row r="218" spans="1:20" x14ac:dyDescent="0.25">
      <c r="A218" s="53" t="str">
        <f>+VLOOKUP(O218,'Selectable Table'!D:E,2,0)</f>
        <v>OTH CUST</v>
      </c>
      <c r="B218" s="36" t="s">
        <v>1380</v>
      </c>
      <c r="C218" s="49" t="s">
        <v>1381</v>
      </c>
      <c r="D218" s="49" t="s">
        <v>403</v>
      </c>
      <c r="E218">
        <v>2025</v>
      </c>
      <c r="F218">
        <v>6</v>
      </c>
      <c r="G218" s="53" t="s">
        <v>980</v>
      </c>
      <c r="H218" s="33" t="s">
        <v>261</v>
      </c>
      <c r="I218" s="18">
        <v>-161.85599999999999</v>
      </c>
      <c r="J218" s="33" t="s">
        <v>94</v>
      </c>
      <c r="K218" s="19">
        <f t="shared" si="7"/>
        <v>-161.85599999999999</v>
      </c>
      <c r="L218" t="s">
        <v>977</v>
      </c>
      <c r="M218" s="50" t="s">
        <v>1382</v>
      </c>
      <c r="O218" s="49" t="s">
        <v>1241</v>
      </c>
      <c r="P218" s="37">
        <f t="shared" si="6"/>
        <v>-161.85599999999999</v>
      </c>
      <c r="Q218" s="51">
        <v>45831</v>
      </c>
      <c r="S218">
        <v>40700</v>
      </c>
      <c r="T218" t="s">
        <v>911</v>
      </c>
    </row>
    <row r="219" spans="1:20" x14ac:dyDescent="0.25">
      <c r="A219" s="53" t="str">
        <f>+VLOOKUP(O219,'Selectable Table'!D:E,2,0)</f>
        <v>OTH CUST</v>
      </c>
      <c r="B219" s="36" t="s">
        <v>1383</v>
      </c>
      <c r="C219" s="49" t="s">
        <v>1384</v>
      </c>
      <c r="D219" s="49" t="s">
        <v>403</v>
      </c>
      <c r="E219">
        <v>2025</v>
      </c>
      <c r="F219">
        <v>6</v>
      </c>
      <c r="G219" s="53" t="s">
        <v>980</v>
      </c>
      <c r="H219" s="33" t="s">
        <v>261</v>
      </c>
      <c r="I219" s="18">
        <v>-1294.8520000000001</v>
      </c>
      <c r="J219" s="33" t="s">
        <v>94</v>
      </c>
      <c r="K219" s="19">
        <f t="shared" si="7"/>
        <v>-1294.8520000000001</v>
      </c>
      <c r="L219" t="s">
        <v>977</v>
      </c>
      <c r="M219" s="50" t="s">
        <v>1385</v>
      </c>
      <c r="O219" s="49" t="s">
        <v>986</v>
      </c>
      <c r="P219" s="37">
        <f t="shared" si="6"/>
        <v>-1294.8520000000001</v>
      </c>
      <c r="Q219" s="51">
        <v>45831</v>
      </c>
      <c r="S219">
        <v>40700</v>
      </c>
      <c r="T219" t="s">
        <v>911</v>
      </c>
    </row>
    <row r="220" spans="1:20" x14ac:dyDescent="0.25">
      <c r="A220" s="53" t="str">
        <f>+VLOOKUP(O220,'Selectable Table'!D:E,2,0)</f>
        <v>OTH CUST</v>
      </c>
      <c r="B220" s="36" t="s">
        <v>1386</v>
      </c>
      <c r="C220" s="49" t="s">
        <v>1387</v>
      </c>
      <c r="D220" s="49" t="s">
        <v>403</v>
      </c>
      <c r="E220">
        <v>2025</v>
      </c>
      <c r="F220">
        <v>6</v>
      </c>
      <c r="G220" s="53" t="s">
        <v>980</v>
      </c>
      <c r="H220" s="33" t="s">
        <v>261</v>
      </c>
      <c r="I220" s="18">
        <v>-1336.088</v>
      </c>
      <c r="J220" s="33" t="s">
        <v>94</v>
      </c>
      <c r="K220" s="19">
        <f t="shared" si="7"/>
        <v>-1336.088</v>
      </c>
      <c r="L220" t="s">
        <v>977</v>
      </c>
      <c r="M220" s="50" t="s">
        <v>1000</v>
      </c>
      <c r="O220" s="49" t="s">
        <v>1001</v>
      </c>
      <c r="P220" s="37">
        <f t="shared" si="6"/>
        <v>-1336.088</v>
      </c>
      <c r="Q220" s="51">
        <v>45831</v>
      </c>
      <c r="S220">
        <v>40700</v>
      </c>
      <c r="T220" t="s">
        <v>911</v>
      </c>
    </row>
    <row r="221" spans="1:20" x14ac:dyDescent="0.25">
      <c r="A221" s="53" t="str">
        <f>+VLOOKUP(O221,'Selectable Table'!D:E,2,0)</f>
        <v>OTH CUST</v>
      </c>
      <c r="B221" s="36" t="s">
        <v>1386</v>
      </c>
      <c r="C221" s="49" t="s">
        <v>1387</v>
      </c>
      <c r="D221" s="49" t="s">
        <v>403</v>
      </c>
      <c r="E221">
        <v>2025</v>
      </c>
      <c r="F221">
        <v>6</v>
      </c>
      <c r="G221" s="53" t="s">
        <v>976</v>
      </c>
      <c r="H221" s="33" t="s">
        <v>260</v>
      </c>
      <c r="I221" s="18">
        <v>-151.624</v>
      </c>
      <c r="J221" s="33" t="s">
        <v>94</v>
      </c>
      <c r="K221" s="19">
        <f t="shared" si="7"/>
        <v>-151.624</v>
      </c>
      <c r="L221" t="s">
        <v>977</v>
      </c>
      <c r="M221" s="50" t="s">
        <v>1000</v>
      </c>
      <c r="O221" s="49" t="s">
        <v>1001</v>
      </c>
      <c r="P221" s="37">
        <f t="shared" si="6"/>
        <v>-151.624</v>
      </c>
      <c r="Q221" s="51">
        <v>45831</v>
      </c>
      <c r="S221">
        <v>40700</v>
      </c>
      <c r="T221" t="s">
        <v>911</v>
      </c>
    </row>
    <row r="222" spans="1:20" x14ac:dyDescent="0.25">
      <c r="A222" s="53" t="str">
        <f>+VLOOKUP(O222,'Selectable Table'!D:E,2,0)</f>
        <v>OTH CUST</v>
      </c>
      <c r="B222" s="36" t="s">
        <v>1388</v>
      </c>
      <c r="C222" s="49" t="s">
        <v>1389</v>
      </c>
      <c r="D222" s="49" t="s">
        <v>403</v>
      </c>
      <c r="E222">
        <v>2025</v>
      </c>
      <c r="F222">
        <v>6</v>
      </c>
      <c r="G222" s="53" t="s">
        <v>976</v>
      </c>
      <c r="H222" s="33" t="s">
        <v>260</v>
      </c>
      <c r="I222" s="18">
        <v>-330.94400000000002</v>
      </c>
      <c r="J222" s="33" t="s">
        <v>94</v>
      </c>
      <c r="K222" s="19">
        <f t="shared" si="7"/>
        <v>-330.94400000000002</v>
      </c>
      <c r="L222" t="s">
        <v>977</v>
      </c>
      <c r="M222" s="50" t="s">
        <v>1031</v>
      </c>
      <c r="O222" s="49" t="s">
        <v>1032</v>
      </c>
      <c r="P222" s="37">
        <f t="shared" si="6"/>
        <v>-330.94400000000002</v>
      </c>
      <c r="Q222" s="51">
        <v>45831</v>
      </c>
      <c r="S222">
        <v>40700</v>
      </c>
      <c r="T222" t="s">
        <v>911</v>
      </c>
    </row>
    <row r="223" spans="1:20" x14ac:dyDescent="0.25">
      <c r="A223" s="53" t="str">
        <f>+VLOOKUP(O223,'Selectable Table'!D:E,2,0)</f>
        <v>OTH CUST</v>
      </c>
      <c r="B223" s="36" t="s">
        <v>1390</v>
      </c>
      <c r="C223" s="49" t="s">
        <v>1391</v>
      </c>
      <c r="D223" s="49" t="s">
        <v>1392</v>
      </c>
      <c r="E223">
        <v>2025</v>
      </c>
      <c r="F223">
        <v>6</v>
      </c>
      <c r="G223" s="53" t="s">
        <v>976</v>
      </c>
      <c r="H223" s="33" t="s">
        <v>260</v>
      </c>
      <c r="I223" s="18">
        <v>-1137.184</v>
      </c>
      <c r="J223" s="33" t="s">
        <v>94</v>
      </c>
      <c r="K223" s="19">
        <f t="shared" si="7"/>
        <v>-1137.184</v>
      </c>
      <c r="L223" t="s">
        <v>977</v>
      </c>
      <c r="M223" s="50" t="s">
        <v>1000</v>
      </c>
      <c r="O223" s="49" t="s">
        <v>1001</v>
      </c>
      <c r="P223" s="37">
        <f t="shared" si="6"/>
        <v>-1137.184</v>
      </c>
      <c r="Q223" s="51">
        <v>45831</v>
      </c>
      <c r="S223">
        <v>40700</v>
      </c>
      <c r="T223" t="s">
        <v>911</v>
      </c>
    </row>
    <row r="224" spans="1:20" ht="30" x14ac:dyDescent="0.25">
      <c r="A224" s="53" t="str">
        <f>+VLOOKUP(O224,'Selectable Table'!D:E,2,0)</f>
        <v>OTH CUST</v>
      </c>
      <c r="B224" s="36" t="s">
        <v>1393</v>
      </c>
      <c r="C224" s="49" t="s">
        <v>1394</v>
      </c>
      <c r="D224" s="49" t="s">
        <v>1392</v>
      </c>
      <c r="E224">
        <v>2025</v>
      </c>
      <c r="F224">
        <v>6</v>
      </c>
      <c r="G224" s="53" t="s">
        <v>976</v>
      </c>
      <c r="H224" s="33" t="s">
        <v>260</v>
      </c>
      <c r="I224" s="18">
        <v>-59.324000000000005</v>
      </c>
      <c r="J224" s="33" t="s">
        <v>94</v>
      </c>
      <c r="K224" s="19">
        <f t="shared" si="7"/>
        <v>-59.324000000000005</v>
      </c>
      <c r="L224" t="s">
        <v>977</v>
      </c>
      <c r="M224" s="50" t="s">
        <v>1395</v>
      </c>
      <c r="O224" s="49" t="s">
        <v>1055</v>
      </c>
      <c r="P224" s="37">
        <f t="shared" si="6"/>
        <v>-59.324000000000005</v>
      </c>
      <c r="Q224" s="51">
        <v>45831</v>
      </c>
      <c r="S224">
        <v>40700</v>
      </c>
      <c r="T224" t="s">
        <v>911</v>
      </c>
    </row>
    <row r="225" spans="1:20" ht="30" x14ac:dyDescent="0.25">
      <c r="A225" s="53" t="str">
        <f>+VLOOKUP(O225,'Selectable Table'!D:E,2,0)</f>
        <v>OTH CUST</v>
      </c>
      <c r="B225" s="36" t="s">
        <v>1393</v>
      </c>
      <c r="C225" s="49" t="s">
        <v>1394</v>
      </c>
      <c r="D225" s="49" t="s">
        <v>1396</v>
      </c>
      <c r="E225">
        <v>2025</v>
      </c>
      <c r="F225">
        <v>6</v>
      </c>
      <c r="G225" s="53" t="s">
        <v>976</v>
      </c>
      <c r="H225" s="33" t="s">
        <v>260</v>
      </c>
      <c r="I225" s="18">
        <v>-2.2800000000000002</v>
      </c>
      <c r="J225" s="33" t="s">
        <v>94</v>
      </c>
      <c r="K225" s="19">
        <f t="shared" si="7"/>
        <v>-2.2800000000000002</v>
      </c>
      <c r="L225" t="s">
        <v>977</v>
      </c>
      <c r="M225" s="50" t="s">
        <v>1395</v>
      </c>
      <c r="O225" s="49" t="s">
        <v>1055</v>
      </c>
      <c r="P225" s="37">
        <f t="shared" si="6"/>
        <v>-2.2800000000000002</v>
      </c>
      <c r="Q225" s="51">
        <v>45831</v>
      </c>
      <c r="S225">
        <v>40700</v>
      </c>
      <c r="T225" t="s">
        <v>911</v>
      </c>
    </row>
    <row r="226" spans="1:20" x14ac:dyDescent="0.25">
      <c r="A226" s="53" t="str">
        <f>+VLOOKUP(O226,'Selectable Table'!D:E,2,0)</f>
        <v>OTH CUST</v>
      </c>
      <c r="B226" s="36" t="s">
        <v>1397</v>
      </c>
      <c r="C226" s="49" t="s">
        <v>1398</v>
      </c>
      <c r="D226" s="49" t="s">
        <v>1396</v>
      </c>
      <c r="E226">
        <v>2025</v>
      </c>
      <c r="F226">
        <v>6</v>
      </c>
      <c r="G226" s="53" t="s">
        <v>980</v>
      </c>
      <c r="H226" s="33" t="s">
        <v>261</v>
      </c>
      <c r="I226" s="18">
        <v>-156.88</v>
      </c>
      <c r="J226" s="33" t="s">
        <v>94</v>
      </c>
      <c r="K226" s="19">
        <f t="shared" si="7"/>
        <v>-156.88</v>
      </c>
      <c r="L226" t="s">
        <v>977</v>
      </c>
      <c r="M226" s="50" t="s">
        <v>1399</v>
      </c>
      <c r="O226" s="49" t="s">
        <v>1069</v>
      </c>
      <c r="P226" s="37">
        <f t="shared" si="6"/>
        <v>-156.88</v>
      </c>
      <c r="Q226" s="51">
        <v>45831</v>
      </c>
      <c r="S226">
        <v>40700</v>
      </c>
      <c r="T226" t="s">
        <v>911</v>
      </c>
    </row>
    <row r="227" spans="1:20" x14ac:dyDescent="0.25">
      <c r="A227" s="53" t="str">
        <f>+VLOOKUP(O227,'Selectable Table'!D:E,2,0)</f>
        <v>OTH CUST</v>
      </c>
      <c r="B227" s="36" t="s">
        <v>1397</v>
      </c>
      <c r="C227" s="49" t="s">
        <v>1398</v>
      </c>
      <c r="D227" s="49" t="s">
        <v>1396</v>
      </c>
      <c r="E227">
        <v>2025</v>
      </c>
      <c r="F227">
        <v>6</v>
      </c>
      <c r="G227" s="53" t="s">
        <v>976</v>
      </c>
      <c r="H227" s="33" t="s">
        <v>260</v>
      </c>
      <c r="I227" s="18">
        <v>-392.18400000000003</v>
      </c>
      <c r="J227" s="33" t="s">
        <v>94</v>
      </c>
      <c r="K227" s="19">
        <f t="shared" si="7"/>
        <v>-392.18400000000003</v>
      </c>
      <c r="L227" t="s">
        <v>977</v>
      </c>
      <c r="M227" s="50" t="s">
        <v>1399</v>
      </c>
      <c r="O227" s="49" t="s">
        <v>1069</v>
      </c>
      <c r="P227" s="37">
        <f t="shared" si="6"/>
        <v>-392.18400000000003</v>
      </c>
      <c r="Q227" s="51">
        <v>45831</v>
      </c>
      <c r="S227">
        <v>40700</v>
      </c>
      <c r="T227" t="s">
        <v>911</v>
      </c>
    </row>
    <row r="228" spans="1:20" x14ac:dyDescent="0.25">
      <c r="A228" s="53" t="str">
        <f>+VLOOKUP(O228,'Selectable Table'!D:E,2,0)</f>
        <v>OTH CUST</v>
      </c>
      <c r="B228" s="36" t="s">
        <v>1400</v>
      </c>
      <c r="C228" s="49" t="s">
        <v>1401</v>
      </c>
      <c r="D228" s="49" t="s">
        <v>1402</v>
      </c>
      <c r="E228">
        <v>2025</v>
      </c>
      <c r="F228">
        <v>6</v>
      </c>
      <c r="G228" s="53" t="s">
        <v>976</v>
      </c>
      <c r="H228" s="33" t="s">
        <v>260</v>
      </c>
      <c r="I228" s="18">
        <v>-149.40799999999999</v>
      </c>
      <c r="J228" s="33" t="s">
        <v>94</v>
      </c>
      <c r="K228" s="19">
        <f t="shared" si="7"/>
        <v>-149.40799999999999</v>
      </c>
      <c r="L228" t="s">
        <v>977</v>
      </c>
      <c r="M228" s="50" t="s">
        <v>1403</v>
      </c>
      <c r="O228" s="49" t="s">
        <v>1045</v>
      </c>
      <c r="P228" s="37">
        <f t="shared" si="6"/>
        <v>-149.40799999999999</v>
      </c>
      <c r="Q228" s="51">
        <v>45831</v>
      </c>
      <c r="S228">
        <v>40700</v>
      </c>
      <c r="T228" t="s">
        <v>911</v>
      </c>
    </row>
    <row r="229" spans="1:20" x14ac:dyDescent="0.25">
      <c r="A229" s="53" t="str">
        <f>+VLOOKUP(O229,'Selectable Table'!D:E,2,0)</f>
        <v>OTH CUST</v>
      </c>
      <c r="B229" s="36" t="s">
        <v>1404</v>
      </c>
      <c r="C229" s="49" t="s">
        <v>1405</v>
      </c>
      <c r="D229" s="49" t="s">
        <v>1402</v>
      </c>
      <c r="E229">
        <v>2025</v>
      </c>
      <c r="F229">
        <v>6</v>
      </c>
      <c r="G229" s="53" t="s">
        <v>980</v>
      </c>
      <c r="H229" s="33" t="s">
        <v>261</v>
      </c>
      <c r="I229" s="18">
        <v>-99.748000000000005</v>
      </c>
      <c r="J229" s="33" t="s">
        <v>94</v>
      </c>
      <c r="K229" s="19">
        <f t="shared" si="7"/>
        <v>-99.748000000000005</v>
      </c>
      <c r="L229" t="s">
        <v>977</v>
      </c>
      <c r="M229" s="50" t="s">
        <v>1406</v>
      </c>
      <c r="O229" s="49" t="s">
        <v>1001</v>
      </c>
      <c r="P229" s="37">
        <f t="shared" si="6"/>
        <v>-99.748000000000005</v>
      </c>
      <c r="Q229" s="51">
        <v>45831</v>
      </c>
      <c r="S229">
        <v>40700</v>
      </c>
      <c r="T229" t="s">
        <v>911</v>
      </c>
    </row>
    <row r="230" spans="1:20" x14ac:dyDescent="0.25">
      <c r="A230" s="53" t="str">
        <f>+VLOOKUP(O230,'Selectable Table'!D:E,2,0)</f>
        <v>OTH CUST</v>
      </c>
      <c r="B230" s="36" t="s">
        <v>1407</v>
      </c>
      <c r="C230" s="49" t="s">
        <v>1408</v>
      </c>
      <c r="D230" s="49" t="s">
        <v>1402</v>
      </c>
      <c r="E230">
        <v>2025</v>
      </c>
      <c r="F230">
        <v>6</v>
      </c>
      <c r="G230" s="53" t="s">
        <v>980</v>
      </c>
      <c r="H230" s="33" t="s">
        <v>261</v>
      </c>
      <c r="I230" s="18">
        <v>-272.024</v>
      </c>
      <c r="J230" s="33" t="s">
        <v>94</v>
      </c>
      <c r="K230" s="19">
        <f t="shared" si="7"/>
        <v>-272.024</v>
      </c>
      <c r="L230" t="s">
        <v>977</v>
      </c>
      <c r="M230" s="50" t="s">
        <v>1399</v>
      </c>
      <c r="O230" s="49" t="s">
        <v>1069</v>
      </c>
      <c r="P230" s="37">
        <f t="shared" si="6"/>
        <v>-272.024</v>
      </c>
      <c r="Q230" s="51">
        <v>45831</v>
      </c>
      <c r="S230">
        <v>40700</v>
      </c>
      <c r="T230" t="s">
        <v>911</v>
      </c>
    </row>
    <row r="231" spans="1:20" x14ac:dyDescent="0.25">
      <c r="A231" s="53" t="str">
        <f>+VLOOKUP(O231,'Selectable Table'!D:E,2,0)</f>
        <v>OTH CUST</v>
      </c>
      <c r="B231" s="36" t="s">
        <v>1407</v>
      </c>
      <c r="C231" s="49" t="s">
        <v>1408</v>
      </c>
      <c r="D231" s="49" t="s">
        <v>1402</v>
      </c>
      <c r="E231">
        <v>2025</v>
      </c>
      <c r="F231">
        <v>6</v>
      </c>
      <c r="G231" s="53" t="s">
        <v>980</v>
      </c>
      <c r="H231" s="33" t="s">
        <v>261</v>
      </c>
      <c r="I231" s="18">
        <v>-353.22</v>
      </c>
      <c r="J231" s="33" t="s">
        <v>94</v>
      </c>
      <c r="K231" s="19">
        <f t="shared" si="7"/>
        <v>-353.22</v>
      </c>
      <c r="L231" t="s">
        <v>977</v>
      </c>
      <c r="M231" s="50" t="s">
        <v>1399</v>
      </c>
      <c r="O231" s="49" t="s">
        <v>1069</v>
      </c>
      <c r="P231" s="37">
        <f t="shared" si="6"/>
        <v>-353.22</v>
      </c>
      <c r="Q231" s="51">
        <v>45831</v>
      </c>
      <c r="S231">
        <v>40700</v>
      </c>
      <c r="T231" t="s">
        <v>911</v>
      </c>
    </row>
    <row r="232" spans="1:20" x14ac:dyDescent="0.25">
      <c r="A232" s="53" t="str">
        <f>+VLOOKUP(O232,'Selectable Table'!D:E,2,0)</f>
        <v>OTH CUST</v>
      </c>
      <c r="B232" s="36" t="s">
        <v>1409</v>
      </c>
      <c r="C232" s="49" t="s">
        <v>1410</v>
      </c>
      <c r="D232" s="49" t="s">
        <v>1402</v>
      </c>
      <c r="E232">
        <v>2025</v>
      </c>
      <c r="F232">
        <v>6</v>
      </c>
      <c r="G232" s="53" t="s">
        <v>976</v>
      </c>
      <c r="H232" s="33" t="s">
        <v>260</v>
      </c>
      <c r="I232" s="18">
        <v>-259.072</v>
      </c>
      <c r="J232" s="33" t="s">
        <v>94</v>
      </c>
      <c r="K232" s="19">
        <f t="shared" si="7"/>
        <v>-259.072</v>
      </c>
      <c r="L232" t="s">
        <v>977</v>
      </c>
      <c r="M232" s="50" t="s">
        <v>1411</v>
      </c>
      <c r="O232" s="49" t="s">
        <v>1045</v>
      </c>
      <c r="P232" s="37">
        <f t="shared" si="6"/>
        <v>-259.072</v>
      </c>
      <c r="Q232" s="51">
        <v>45831</v>
      </c>
      <c r="S232">
        <v>40700</v>
      </c>
      <c r="T232" t="s">
        <v>911</v>
      </c>
    </row>
    <row r="233" spans="1:20" ht="30" x14ac:dyDescent="0.25">
      <c r="A233" s="53" t="str">
        <f>+VLOOKUP(O233,'Selectable Table'!D:E,2,0)</f>
        <v>OTH CUST</v>
      </c>
      <c r="B233" s="36" t="s">
        <v>1412</v>
      </c>
      <c r="C233" s="49" t="s">
        <v>1413</v>
      </c>
      <c r="D233" s="49" t="s">
        <v>1414</v>
      </c>
      <c r="E233">
        <v>2025</v>
      </c>
      <c r="F233">
        <v>6</v>
      </c>
      <c r="G233" s="53" t="s">
        <v>976</v>
      </c>
      <c r="H233" s="33" t="s">
        <v>260</v>
      </c>
      <c r="I233" s="18">
        <v>-118.64400000000001</v>
      </c>
      <c r="J233" s="33" t="s">
        <v>94</v>
      </c>
      <c r="K233" s="19">
        <f t="shared" si="7"/>
        <v>-118.64400000000001</v>
      </c>
      <c r="L233" t="s">
        <v>977</v>
      </c>
      <c r="M233" s="50" t="s">
        <v>1415</v>
      </c>
      <c r="O233" s="49" t="s">
        <v>1055</v>
      </c>
      <c r="P233" s="37">
        <f t="shared" si="6"/>
        <v>-118.64400000000001</v>
      </c>
      <c r="Q233" s="51">
        <v>45831</v>
      </c>
      <c r="S233">
        <v>40700</v>
      </c>
      <c r="T233" t="s">
        <v>911</v>
      </c>
    </row>
    <row r="234" spans="1:20" ht="30" x14ac:dyDescent="0.25">
      <c r="A234" s="53" t="str">
        <f>+VLOOKUP(O234,'Selectable Table'!D:E,2,0)</f>
        <v>OTH CUST</v>
      </c>
      <c r="B234" s="36" t="s">
        <v>1412</v>
      </c>
      <c r="C234" s="49" t="s">
        <v>1413</v>
      </c>
      <c r="D234" s="49" t="s">
        <v>1414</v>
      </c>
      <c r="E234">
        <v>2025</v>
      </c>
      <c r="F234">
        <v>6</v>
      </c>
      <c r="G234" s="53" t="s">
        <v>976</v>
      </c>
      <c r="H234" s="33" t="s">
        <v>260</v>
      </c>
      <c r="I234" s="18">
        <v>-4.5640000000000001</v>
      </c>
      <c r="J234" s="33" t="s">
        <v>94</v>
      </c>
      <c r="K234" s="19">
        <f t="shared" si="7"/>
        <v>-4.5640000000000001</v>
      </c>
      <c r="L234" t="s">
        <v>977</v>
      </c>
      <c r="M234" s="50" t="s">
        <v>1415</v>
      </c>
      <c r="O234" s="49" t="s">
        <v>1055</v>
      </c>
      <c r="P234" s="37">
        <f t="shared" si="6"/>
        <v>-4.5640000000000001</v>
      </c>
      <c r="Q234" s="51">
        <v>45831</v>
      </c>
      <c r="S234">
        <v>40700</v>
      </c>
      <c r="T234" t="s">
        <v>911</v>
      </c>
    </row>
    <row r="235" spans="1:20" x14ac:dyDescent="0.25">
      <c r="A235" s="53" t="str">
        <f>+VLOOKUP(O235,'Selectable Table'!D:E,2,0)</f>
        <v>OTH CUST</v>
      </c>
      <c r="B235" s="36" t="s">
        <v>1416</v>
      </c>
      <c r="C235" s="49" t="s">
        <v>1417</v>
      </c>
      <c r="D235" s="49" t="s">
        <v>1414</v>
      </c>
      <c r="E235">
        <v>2025</v>
      </c>
      <c r="F235">
        <v>6</v>
      </c>
      <c r="G235" s="53" t="s">
        <v>976</v>
      </c>
      <c r="H235" s="33" t="s">
        <v>260</v>
      </c>
      <c r="I235" s="18">
        <v>-102.54000000000002</v>
      </c>
      <c r="J235" s="33" t="s">
        <v>94</v>
      </c>
      <c r="K235" s="19">
        <f t="shared" si="7"/>
        <v>-102.54000000000002</v>
      </c>
      <c r="L235" t="s">
        <v>977</v>
      </c>
      <c r="M235" s="50" t="s">
        <v>1418</v>
      </c>
      <c r="O235" s="49" t="s">
        <v>1069</v>
      </c>
      <c r="P235" s="37">
        <f t="shared" si="6"/>
        <v>-102.54000000000002</v>
      </c>
      <c r="Q235" s="51">
        <v>45831</v>
      </c>
      <c r="S235">
        <v>40700</v>
      </c>
      <c r="T235" t="s">
        <v>911</v>
      </c>
    </row>
    <row r="236" spans="1:20" x14ac:dyDescent="0.25">
      <c r="A236" s="53" t="str">
        <f>+VLOOKUP(O236,'Selectable Table'!D:E,2,0)</f>
        <v>OTH CUST</v>
      </c>
      <c r="B236" s="36" t="s">
        <v>1419</v>
      </c>
      <c r="C236" s="49" t="s">
        <v>1420</v>
      </c>
      <c r="D236" s="49" t="s">
        <v>1421</v>
      </c>
      <c r="E236">
        <v>2025</v>
      </c>
      <c r="F236">
        <v>6</v>
      </c>
      <c r="G236" s="53" t="s">
        <v>976</v>
      </c>
      <c r="H236" s="33" t="s">
        <v>260</v>
      </c>
      <c r="I236" s="18">
        <v>-236.56</v>
      </c>
      <c r="J236" s="33" t="s">
        <v>94</v>
      </c>
      <c r="K236" s="19">
        <f t="shared" si="7"/>
        <v>-236.56</v>
      </c>
      <c r="L236" t="s">
        <v>977</v>
      </c>
      <c r="M236" s="50" t="s">
        <v>1422</v>
      </c>
      <c r="O236" s="49" t="s">
        <v>1262</v>
      </c>
      <c r="P236" s="37">
        <f t="shared" si="6"/>
        <v>-236.56</v>
      </c>
      <c r="Q236" s="51">
        <v>45831</v>
      </c>
      <c r="S236">
        <v>40700</v>
      </c>
      <c r="T236" t="s">
        <v>911</v>
      </c>
    </row>
    <row r="237" spans="1:20" x14ac:dyDescent="0.25">
      <c r="A237" s="53" t="str">
        <f>+VLOOKUP(O237,'Selectable Table'!D:E,2,0)</f>
        <v>OTH CUST</v>
      </c>
      <c r="B237" s="36" t="s">
        <v>1423</v>
      </c>
      <c r="C237" s="49" t="s">
        <v>1424</v>
      </c>
      <c r="D237" s="49" t="s">
        <v>1421</v>
      </c>
      <c r="E237">
        <v>2025</v>
      </c>
      <c r="F237">
        <v>6</v>
      </c>
      <c r="G237" s="53" t="s">
        <v>976</v>
      </c>
      <c r="H237" s="33" t="s">
        <v>260</v>
      </c>
      <c r="I237" s="18">
        <v>-329.23200000000003</v>
      </c>
      <c r="J237" s="33" t="s">
        <v>94</v>
      </c>
      <c r="K237" s="19">
        <f t="shared" si="7"/>
        <v>-329.23200000000003</v>
      </c>
      <c r="L237" t="s">
        <v>977</v>
      </c>
      <c r="M237" s="50" t="s">
        <v>1425</v>
      </c>
      <c r="O237" s="49" t="s">
        <v>1045</v>
      </c>
      <c r="P237" s="37">
        <f t="shared" si="6"/>
        <v>-329.23200000000003</v>
      </c>
      <c r="Q237" s="51">
        <v>45831</v>
      </c>
      <c r="S237">
        <v>40700</v>
      </c>
      <c r="T237" t="s">
        <v>911</v>
      </c>
    </row>
    <row r="238" spans="1:20" x14ac:dyDescent="0.25">
      <c r="A238" s="53" t="str">
        <f>+VLOOKUP(O238,'Selectable Table'!D:E,2,0)</f>
        <v>ASTRAZENECA</v>
      </c>
      <c r="B238" s="36" t="s">
        <v>1426</v>
      </c>
      <c r="C238" s="49" t="s">
        <v>1427</v>
      </c>
      <c r="D238" s="49" t="s">
        <v>1428</v>
      </c>
      <c r="E238">
        <v>2025</v>
      </c>
      <c r="F238">
        <v>6</v>
      </c>
      <c r="G238" s="53" t="s">
        <v>976</v>
      </c>
      <c r="H238" s="33" t="s">
        <v>260</v>
      </c>
      <c r="I238" s="18">
        <v>-32.148000000000003</v>
      </c>
      <c r="J238" s="33" t="s">
        <v>94</v>
      </c>
      <c r="K238" s="19">
        <f t="shared" si="7"/>
        <v>-32.148000000000003</v>
      </c>
      <c r="L238" t="s">
        <v>977</v>
      </c>
      <c r="M238" s="50" t="s">
        <v>1429</v>
      </c>
      <c r="O238" s="49" t="s">
        <v>1325</v>
      </c>
      <c r="P238" s="37">
        <f t="shared" si="6"/>
        <v>-32.148000000000003</v>
      </c>
      <c r="Q238" s="51">
        <v>45831</v>
      </c>
      <c r="S238">
        <v>40700</v>
      </c>
      <c r="T238" t="s">
        <v>911</v>
      </c>
    </row>
    <row r="239" spans="1:20" x14ac:dyDescent="0.25">
      <c r="A239" s="53" t="str">
        <f>+VLOOKUP(O239,'Selectable Table'!D:E,2,0)</f>
        <v>ASTRAZENECA</v>
      </c>
      <c r="B239" s="36" t="s">
        <v>1426</v>
      </c>
      <c r="C239" s="49" t="s">
        <v>1427</v>
      </c>
      <c r="D239" s="49" t="s">
        <v>1430</v>
      </c>
      <c r="E239">
        <v>2025</v>
      </c>
      <c r="F239">
        <v>6</v>
      </c>
      <c r="G239" s="53" t="s">
        <v>976</v>
      </c>
      <c r="H239" s="33" t="s">
        <v>260</v>
      </c>
      <c r="I239" s="18">
        <v>-15.932</v>
      </c>
      <c r="J239" s="33" t="s">
        <v>94</v>
      </c>
      <c r="K239" s="19">
        <f t="shared" si="7"/>
        <v>-15.932</v>
      </c>
      <c r="L239" t="s">
        <v>977</v>
      </c>
      <c r="M239" s="50" t="s">
        <v>1429</v>
      </c>
      <c r="O239" s="49" t="s">
        <v>1325</v>
      </c>
      <c r="P239" s="37">
        <f t="shared" si="6"/>
        <v>-15.932</v>
      </c>
      <c r="Q239" s="51">
        <v>45831</v>
      </c>
      <c r="S239">
        <v>40700</v>
      </c>
      <c r="T239" t="s">
        <v>911</v>
      </c>
    </row>
    <row r="240" spans="1:20" x14ac:dyDescent="0.25">
      <c r="A240" s="53" t="str">
        <f>+VLOOKUP(O240,'Selectable Table'!D:E,2,0)</f>
        <v>OTH CUST</v>
      </c>
      <c r="B240" s="36" t="s">
        <v>1431</v>
      </c>
      <c r="C240" s="49" t="s">
        <v>1432</v>
      </c>
      <c r="D240" s="49" t="s">
        <v>1433</v>
      </c>
      <c r="E240">
        <v>2025</v>
      </c>
      <c r="F240">
        <v>6</v>
      </c>
      <c r="G240" s="53" t="s">
        <v>976</v>
      </c>
      <c r="H240" s="33" t="s">
        <v>260</v>
      </c>
      <c r="I240" s="18">
        <v>-249.42</v>
      </c>
      <c r="J240" s="33" t="s">
        <v>94</v>
      </c>
      <c r="K240" s="19">
        <f t="shared" si="7"/>
        <v>-249.42</v>
      </c>
      <c r="L240" t="s">
        <v>977</v>
      </c>
      <c r="M240" s="50" t="s">
        <v>1434</v>
      </c>
      <c r="O240" s="49" t="s">
        <v>1069</v>
      </c>
      <c r="P240" s="37">
        <f t="shared" si="6"/>
        <v>-249.42</v>
      </c>
      <c r="Q240" s="51">
        <v>45831</v>
      </c>
      <c r="S240">
        <v>40700</v>
      </c>
      <c r="T240" t="s">
        <v>911</v>
      </c>
    </row>
    <row r="241" spans="1:20" x14ac:dyDescent="0.25">
      <c r="A241" s="53" t="str">
        <f>+VLOOKUP(O241,'Selectable Table'!D:E,2,0)</f>
        <v>OTH CUST</v>
      </c>
      <c r="B241" s="36" t="s">
        <v>1435</v>
      </c>
      <c r="C241" s="49" t="s">
        <v>1436</v>
      </c>
      <c r="D241" s="49" t="s">
        <v>1433</v>
      </c>
      <c r="E241">
        <v>2025</v>
      </c>
      <c r="F241">
        <v>6</v>
      </c>
      <c r="G241" s="53" t="s">
        <v>976</v>
      </c>
      <c r="H241" s="33" t="s">
        <v>260</v>
      </c>
      <c r="I241" s="18">
        <v>-102.88</v>
      </c>
      <c r="J241" s="33" t="s">
        <v>94</v>
      </c>
      <c r="K241" s="19">
        <f t="shared" si="7"/>
        <v>-102.88</v>
      </c>
      <c r="L241" t="s">
        <v>977</v>
      </c>
      <c r="M241" s="50" t="s">
        <v>1437</v>
      </c>
      <c r="O241" s="49" t="s">
        <v>1045</v>
      </c>
      <c r="P241" s="37">
        <f t="shared" si="6"/>
        <v>-102.88</v>
      </c>
      <c r="Q241" s="51">
        <v>45831</v>
      </c>
      <c r="S241">
        <v>40700</v>
      </c>
      <c r="T241" t="s">
        <v>911</v>
      </c>
    </row>
    <row r="242" spans="1:20" ht="30" x14ac:dyDescent="0.25">
      <c r="A242" s="53" t="str">
        <f>+VLOOKUP(O242,'Selectable Table'!D:E,2,0)</f>
        <v>OTH CUST</v>
      </c>
      <c r="B242" s="36" t="s">
        <v>1438</v>
      </c>
      <c r="C242" s="49" t="s">
        <v>1439</v>
      </c>
      <c r="D242" s="49" t="s">
        <v>1433</v>
      </c>
      <c r="E242">
        <v>2025</v>
      </c>
      <c r="F242">
        <v>6</v>
      </c>
      <c r="G242" s="53" t="s">
        <v>976</v>
      </c>
      <c r="H242" s="33" t="s">
        <v>260</v>
      </c>
      <c r="I242" s="18">
        <v>-237.29200000000003</v>
      </c>
      <c r="J242" s="33" t="s">
        <v>94</v>
      </c>
      <c r="K242" s="19">
        <f t="shared" si="7"/>
        <v>-237.29200000000003</v>
      </c>
      <c r="L242" t="s">
        <v>977</v>
      </c>
      <c r="M242" s="50" t="s">
        <v>1440</v>
      </c>
      <c r="O242" s="49" t="s">
        <v>1055</v>
      </c>
      <c r="P242" s="37">
        <f t="shared" si="6"/>
        <v>-237.29200000000003</v>
      </c>
      <c r="Q242" s="51">
        <v>45831</v>
      </c>
      <c r="S242">
        <v>40700</v>
      </c>
      <c r="T242" t="s">
        <v>911</v>
      </c>
    </row>
    <row r="243" spans="1:20" ht="30" x14ac:dyDescent="0.25">
      <c r="A243" s="53" t="str">
        <f>+VLOOKUP(O243,'Selectable Table'!D:E,2,0)</f>
        <v>OTH CUST</v>
      </c>
      <c r="B243" s="36" t="s">
        <v>1438</v>
      </c>
      <c r="C243" s="49" t="s">
        <v>1439</v>
      </c>
      <c r="D243" s="49" t="s">
        <v>1441</v>
      </c>
      <c r="E243">
        <v>2025</v>
      </c>
      <c r="F243">
        <v>6</v>
      </c>
      <c r="G243" s="53" t="s">
        <v>976</v>
      </c>
      <c r="H243" s="33" t="s">
        <v>260</v>
      </c>
      <c r="I243" s="18">
        <v>-9.1280000000000001</v>
      </c>
      <c r="J243" s="33" t="s">
        <v>94</v>
      </c>
      <c r="K243" s="19">
        <f t="shared" si="7"/>
        <v>-9.1280000000000001</v>
      </c>
      <c r="L243" t="s">
        <v>977</v>
      </c>
      <c r="M243" s="50" t="s">
        <v>1440</v>
      </c>
      <c r="O243" s="49" t="s">
        <v>1055</v>
      </c>
      <c r="P243" s="37">
        <f t="shared" si="6"/>
        <v>-9.1280000000000001</v>
      </c>
      <c r="Q243" s="51">
        <v>45831</v>
      </c>
      <c r="S243">
        <v>40700</v>
      </c>
      <c r="T243" t="s">
        <v>911</v>
      </c>
    </row>
    <row r="244" spans="1:20" x14ac:dyDescent="0.25">
      <c r="A244" s="53" t="str">
        <f>+VLOOKUP(O244,'Selectable Table'!D:E,2,0)</f>
        <v>OTH CUST</v>
      </c>
      <c r="B244" s="36" t="s">
        <v>1442</v>
      </c>
      <c r="C244" s="49" t="s">
        <v>1443</v>
      </c>
      <c r="D244" s="49" t="s">
        <v>1444</v>
      </c>
      <c r="E244">
        <v>2025</v>
      </c>
      <c r="F244">
        <v>6</v>
      </c>
      <c r="G244" s="53" t="s">
        <v>976</v>
      </c>
      <c r="H244" s="33" t="s">
        <v>260</v>
      </c>
      <c r="I244" s="18">
        <v>-60.260000000000005</v>
      </c>
      <c r="J244" s="33" t="s">
        <v>94</v>
      </c>
      <c r="K244" s="19">
        <f t="shared" si="7"/>
        <v>-60.260000000000005</v>
      </c>
      <c r="L244" t="s">
        <v>977</v>
      </c>
      <c r="M244" s="50" t="s">
        <v>1445</v>
      </c>
      <c r="O244" s="49" t="s">
        <v>1446</v>
      </c>
      <c r="P244" s="37">
        <f t="shared" si="6"/>
        <v>-60.260000000000005</v>
      </c>
      <c r="Q244" s="51">
        <v>45831</v>
      </c>
      <c r="S244">
        <v>40700</v>
      </c>
      <c r="T244" t="s">
        <v>911</v>
      </c>
    </row>
    <row r="245" spans="1:20" ht="30" x14ac:dyDescent="0.25">
      <c r="A245" s="53" t="str">
        <f>+VLOOKUP(O245,'Selectable Table'!D:E,2,0)</f>
        <v>OTH CUST</v>
      </c>
      <c r="B245" s="36" t="s">
        <v>1447</v>
      </c>
      <c r="C245" s="49" t="s">
        <v>1448</v>
      </c>
      <c r="D245" s="49" t="s">
        <v>719</v>
      </c>
      <c r="E245">
        <v>2025</v>
      </c>
      <c r="F245">
        <v>6</v>
      </c>
      <c r="G245" s="53" t="s">
        <v>1006</v>
      </c>
      <c r="H245" s="33" t="s">
        <v>617</v>
      </c>
      <c r="I245" s="18">
        <v>-51.328000000000003</v>
      </c>
      <c r="J245" s="33" t="s">
        <v>94</v>
      </c>
      <c r="K245" s="19">
        <f t="shared" si="7"/>
        <v>-51.328000000000003</v>
      </c>
      <c r="L245" t="s">
        <v>977</v>
      </c>
      <c r="M245" s="50" t="s">
        <v>1449</v>
      </c>
      <c r="O245" s="49" t="s">
        <v>1001</v>
      </c>
      <c r="P245" s="37">
        <f t="shared" si="6"/>
        <v>-51.328000000000003</v>
      </c>
      <c r="Q245" s="51">
        <v>45831</v>
      </c>
      <c r="S245">
        <v>40700</v>
      </c>
      <c r="T245" t="s">
        <v>911</v>
      </c>
    </row>
    <row r="246" spans="1:20" ht="30" x14ac:dyDescent="0.25">
      <c r="A246" s="53" t="str">
        <f>+VLOOKUP(O246,'Selectable Table'!D:E,2,0)</f>
        <v>OTH CUST</v>
      </c>
      <c r="B246" s="36" t="s">
        <v>1450</v>
      </c>
      <c r="C246" s="49" t="s">
        <v>1451</v>
      </c>
      <c r="D246" s="49" t="s">
        <v>719</v>
      </c>
      <c r="E246">
        <v>2025</v>
      </c>
      <c r="F246">
        <v>6</v>
      </c>
      <c r="G246" s="53" t="s">
        <v>1006</v>
      </c>
      <c r="H246" s="33" t="s">
        <v>617</v>
      </c>
      <c r="I246" s="18">
        <v>-75.64</v>
      </c>
      <c r="J246" s="33" t="s">
        <v>94</v>
      </c>
      <c r="K246" s="19">
        <f t="shared" si="7"/>
        <v>-75.64</v>
      </c>
      <c r="L246" t="s">
        <v>977</v>
      </c>
      <c r="M246" s="50" t="s">
        <v>1452</v>
      </c>
      <c r="O246" s="49" t="s">
        <v>1001</v>
      </c>
      <c r="P246" s="37">
        <f t="shared" si="6"/>
        <v>-75.64</v>
      </c>
      <c r="Q246" s="51">
        <v>45831</v>
      </c>
      <c r="S246">
        <v>40700</v>
      </c>
      <c r="T246" t="s">
        <v>911</v>
      </c>
    </row>
    <row r="247" spans="1:20" x14ac:dyDescent="0.25">
      <c r="A247" s="53" t="str">
        <f>+VLOOKUP(O247,'Selectable Table'!D:E,2,0)</f>
        <v>OTH CUST</v>
      </c>
      <c r="B247" s="36" t="s">
        <v>1450</v>
      </c>
      <c r="C247" s="49" t="s">
        <v>1451</v>
      </c>
      <c r="D247" s="49" t="s">
        <v>719</v>
      </c>
      <c r="E247">
        <v>2025</v>
      </c>
      <c r="F247">
        <v>6</v>
      </c>
      <c r="G247" s="53" t="s">
        <v>980</v>
      </c>
      <c r="H247" s="33" t="s">
        <v>261</v>
      </c>
      <c r="I247" s="18">
        <v>-540.89600000000007</v>
      </c>
      <c r="J247" s="33" t="s">
        <v>94</v>
      </c>
      <c r="K247" s="19">
        <f t="shared" si="7"/>
        <v>-540.89600000000007</v>
      </c>
      <c r="L247" t="s">
        <v>977</v>
      </c>
      <c r="M247" s="50" t="s">
        <v>1452</v>
      </c>
      <c r="O247" s="49" t="s">
        <v>1001</v>
      </c>
      <c r="P247" s="37">
        <f t="shared" si="6"/>
        <v>-540.89600000000007</v>
      </c>
      <c r="Q247" s="51">
        <v>45831</v>
      </c>
      <c r="S247">
        <v>40700</v>
      </c>
      <c r="T247" t="s">
        <v>911</v>
      </c>
    </row>
    <row r="248" spans="1:20" x14ac:dyDescent="0.25">
      <c r="A248" s="53" t="str">
        <f>+VLOOKUP(O248,'Selectable Table'!D:E,2,0)</f>
        <v>OTH CUST</v>
      </c>
      <c r="B248" s="36" t="s">
        <v>1453</v>
      </c>
      <c r="C248" s="49" t="s">
        <v>1454</v>
      </c>
      <c r="D248" s="49" t="s">
        <v>719</v>
      </c>
      <c r="E248">
        <v>2025</v>
      </c>
      <c r="F248">
        <v>6</v>
      </c>
      <c r="G248" s="53" t="s">
        <v>980</v>
      </c>
      <c r="H248" s="33" t="s">
        <v>261</v>
      </c>
      <c r="I248" s="18">
        <v>-449.52</v>
      </c>
      <c r="J248" s="33" t="s">
        <v>94</v>
      </c>
      <c r="K248" s="19">
        <f t="shared" si="7"/>
        <v>-449.52</v>
      </c>
      <c r="L248" t="s">
        <v>977</v>
      </c>
      <c r="M248" s="50" t="s">
        <v>1455</v>
      </c>
      <c r="O248" s="49" t="s">
        <v>1055</v>
      </c>
      <c r="P248" s="37">
        <f t="shared" si="6"/>
        <v>-449.52</v>
      </c>
      <c r="Q248" s="51">
        <v>45831</v>
      </c>
      <c r="S248">
        <v>40700</v>
      </c>
      <c r="T248" t="s">
        <v>911</v>
      </c>
    </row>
    <row r="249" spans="1:20" ht="30" x14ac:dyDescent="0.25">
      <c r="A249" s="53" t="str">
        <f>+VLOOKUP(O249,'Selectable Table'!D:E,2,0)</f>
        <v>OTH CUST</v>
      </c>
      <c r="B249" s="36" t="s">
        <v>1456</v>
      </c>
      <c r="C249" s="49" t="s">
        <v>1457</v>
      </c>
      <c r="D249" s="49" t="s">
        <v>719</v>
      </c>
      <c r="E249">
        <v>2025</v>
      </c>
      <c r="F249">
        <v>6</v>
      </c>
      <c r="G249" s="53" t="s">
        <v>980</v>
      </c>
      <c r="H249" s="33" t="s">
        <v>261</v>
      </c>
      <c r="I249" s="18">
        <v>-114.084</v>
      </c>
      <c r="J249" s="33" t="s">
        <v>94</v>
      </c>
      <c r="K249" s="19">
        <f t="shared" si="7"/>
        <v>-114.084</v>
      </c>
      <c r="L249" t="s">
        <v>977</v>
      </c>
      <c r="M249" s="50" t="s">
        <v>1458</v>
      </c>
      <c r="O249" s="49" t="s">
        <v>1055</v>
      </c>
      <c r="P249" s="37">
        <f t="shared" si="6"/>
        <v>-114.084</v>
      </c>
      <c r="Q249" s="51">
        <v>45831</v>
      </c>
      <c r="S249">
        <v>40700</v>
      </c>
      <c r="T249" t="s">
        <v>911</v>
      </c>
    </row>
    <row r="250" spans="1:20" ht="30" x14ac:dyDescent="0.25">
      <c r="A250" s="53" t="str">
        <f>+VLOOKUP(O250,'Selectable Table'!D:E,2,0)</f>
        <v>OTH CUST</v>
      </c>
      <c r="B250" s="36" t="s">
        <v>1456</v>
      </c>
      <c r="C250" s="49" t="s">
        <v>1457</v>
      </c>
      <c r="D250" s="49" t="s">
        <v>719</v>
      </c>
      <c r="E250">
        <v>2025</v>
      </c>
      <c r="F250">
        <v>6</v>
      </c>
      <c r="G250" s="53" t="s">
        <v>980</v>
      </c>
      <c r="H250" s="33" t="s">
        <v>261</v>
      </c>
      <c r="I250" s="18">
        <v>-4.5640000000000001</v>
      </c>
      <c r="J250" s="33" t="s">
        <v>94</v>
      </c>
      <c r="K250" s="19">
        <f t="shared" si="7"/>
        <v>-4.5640000000000001</v>
      </c>
      <c r="L250" t="s">
        <v>977</v>
      </c>
      <c r="M250" s="50" t="s">
        <v>1458</v>
      </c>
      <c r="O250" s="49" t="s">
        <v>1055</v>
      </c>
      <c r="P250" s="37">
        <f t="shared" si="6"/>
        <v>-4.5640000000000001</v>
      </c>
      <c r="Q250" s="51">
        <v>45831</v>
      </c>
      <c r="S250">
        <v>40700</v>
      </c>
      <c r="T250" t="s">
        <v>911</v>
      </c>
    </row>
    <row r="251" spans="1:20" x14ac:dyDescent="0.25">
      <c r="A251" s="53" t="str">
        <f>+VLOOKUP(O251,'Selectable Table'!D:E,2,0)</f>
        <v>OTH CUST</v>
      </c>
      <c r="B251" s="36" t="s">
        <v>1459</v>
      </c>
      <c r="C251" s="49" t="s">
        <v>1460</v>
      </c>
      <c r="D251" s="49" t="s">
        <v>719</v>
      </c>
      <c r="E251">
        <v>2025</v>
      </c>
      <c r="F251">
        <v>6</v>
      </c>
      <c r="G251" s="53" t="s">
        <v>976</v>
      </c>
      <c r="H251" s="33" t="s">
        <v>260</v>
      </c>
      <c r="I251" s="18">
        <v>-84.972000000000008</v>
      </c>
      <c r="J251" s="33" t="s">
        <v>94</v>
      </c>
      <c r="K251" s="19">
        <f t="shared" si="7"/>
        <v>-84.972000000000008</v>
      </c>
      <c r="L251" t="s">
        <v>977</v>
      </c>
      <c r="M251" s="50" t="s">
        <v>1461</v>
      </c>
      <c r="O251" s="49" t="s">
        <v>1241</v>
      </c>
      <c r="P251" s="37">
        <f t="shared" si="6"/>
        <v>-84.972000000000008</v>
      </c>
      <c r="Q251" s="51">
        <v>45831</v>
      </c>
      <c r="S251">
        <v>40700</v>
      </c>
      <c r="T251" t="s">
        <v>911</v>
      </c>
    </row>
    <row r="252" spans="1:20" x14ac:dyDescent="0.25">
      <c r="A252" s="53" t="str">
        <f>+VLOOKUP(O252,'Selectable Table'!D:E,2,0)</f>
        <v>ASTRAZENECA</v>
      </c>
      <c r="B252" s="36" t="s">
        <v>1462</v>
      </c>
      <c r="C252" s="49" t="s">
        <v>1463</v>
      </c>
      <c r="D252" s="49" t="s">
        <v>719</v>
      </c>
      <c r="E252">
        <v>2025</v>
      </c>
      <c r="F252">
        <v>6</v>
      </c>
      <c r="G252" s="53" t="s">
        <v>984</v>
      </c>
      <c r="H252" s="33" t="s">
        <v>262</v>
      </c>
      <c r="I252" s="18">
        <v>-68.36</v>
      </c>
      <c r="J252" s="33" t="s">
        <v>94</v>
      </c>
      <c r="K252" s="19">
        <f t="shared" si="7"/>
        <v>-68.36</v>
      </c>
      <c r="L252" t="s">
        <v>977</v>
      </c>
      <c r="M252" s="50" t="s">
        <v>1464</v>
      </c>
      <c r="O252" s="49" t="s">
        <v>1465</v>
      </c>
      <c r="P252" s="37">
        <f t="shared" si="6"/>
        <v>-68.36</v>
      </c>
      <c r="Q252" s="51">
        <v>45831</v>
      </c>
      <c r="S252">
        <v>40700</v>
      </c>
      <c r="T252" t="s">
        <v>911</v>
      </c>
    </row>
    <row r="253" spans="1:20" x14ac:dyDescent="0.25">
      <c r="A253" s="53" t="str">
        <f>+VLOOKUP(O253,'Selectable Table'!D:E,2,0)</f>
        <v>ASTRAZENECA</v>
      </c>
      <c r="B253" s="36" t="s">
        <v>1462</v>
      </c>
      <c r="C253" s="49" t="s">
        <v>1463</v>
      </c>
      <c r="D253" s="49" t="s">
        <v>1466</v>
      </c>
      <c r="E253">
        <v>2025</v>
      </c>
      <c r="F253">
        <v>6</v>
      </c>
      <c r="G253" s="53" t="s">
        <v>976</v>
      </c>
      <c r="H253" s="33" t="s">
        <v>260</v>
      </c>
      <c r="I253" s="18">
        <v>-273.44</v>
      </c>
      <c r="J253" s="33" t="s">
        <v>94</v>
      </c>
      <c r="K253" s="19">
        <f t="shared" si="7"/>
        <v>-273.44</v>
      </c>
      <c r="L253" t="s">
        <v>977</v>
      </c>
      <c r="M253" s="50" t="s">
        <v>1464</v>
      </c>
      <c r="O253" s="49" t="s">
        <v>1465</v>
      </c>
      <c r="P253" s="37">
        <f t="shared" si="6"/>
        <v>-273.44</v>
      </c>
      <c r="Q253" s="51">
        <v>45831</v>
      </c>
      <c r="S253">
        <v>40700</v>
      </c>
      <c r="T253" t="s">
        <v>911</v>
      </c>
    </row>
    <row r="254" spans="1:20" x14ac:dyDescent="0.25">
      <c r="A254" s="53" t="str">
        <f>+VLOOKUP(O254,'Selectable Table'!D:E,2,0)</f>
        <v>ASTRAZENECA</v>
      </c>
      <c r="B254" s="36" t="s">
        <v>1462</v>
      </c>
      <c r="C254" s="49" t="s">
        <v>1463</v>
      </c>
      <c r="D254" s="49" t="s">
        <v>1466</v>
      </c>
      <c r="E254">
        <v>2025</v>
      </c>
      <c r="F254">
        <v>6</v>
      </c>
      <c r="G254" s="53" t="s">
        <v>976</v>
      </c>
      <c r="H254" s="33" t="s">
        <v>260</v>
      </c>
      <c r="I254" s="18">
        <v>-244.42</v>
      </c>
      <c r="J254" s="33" t="s">
        <v>94</v>
      </c>
      <c r="K254" s="19">
        <f t="shared" si="7"/>
        <v>-244.42</v>
      </c>
      <c r="L254" t="s">
        <v>977</v>
      </c>
      <c r="M254" s="50" t="s">
        <v>1464</v>
      </c>
      <c r="O254" s="49" t="s">
        <v>1465</v>
      </c>
      <c r="P254" s="37">
        <f t="shared" si="6"/>
        <v>-244.42</v>
      </c>
      <c r="Q254" s="51">
        <v>45831</v>
      </c>
      <c r="S254">
        <v>40700</v>
      </c>
      <c r="T254" t="s">
        <v>911</v>
      </c>
    </row>
    <row r="255" spans="1:20" x14ac:dyDescent="0.25">
      <c r="A255" s="53" t="str">
        <f>+VLOOKUP(O255,'Selectable Table'!D:E,2,0)</f>
        <v>ASTRAZENECA</v>
      </c>
      <c r="B255" s="36" t="s">
        <v>1462</v>
      </c>
      <c r="C255" s="49" t="s">
        <v>1463</v>
      </c>
      <c r="D255" s="49" t="s">
        <v>1467</v>
      </c>
      <c r="E255">
        <v>2025</v>
      </c>
      <c r="F255">
        <v>6</v>
      </c>
      <c r="G255" s="53" t="s">
        <v>976</v>
      </c>
      <c r="H255" s="33" t="s">
        <v>260</v>
      </c>
      <c r="I255" s="18">
        <v>-39.6</v>
      </c>
      <c r="J255" s="33" t="s">
        <v>94</v>
      </c>
      <c r="K255" s="19">
        <f t="shared" si="7"/>
        <v>-39.6</v>
      </c>
      <c r="L255" t="s">
        <v>977</v>
      </c>
      <c r="M255" s="50" t="s">
        <v>1464</v>
      </c>
      <c r="O255" s="49" t="s">
        <v>1465</v>
      </c>
      <c r="P255" s="37">
        <f t="shared" si="6"/>
        <v>-39.6</v>
      </c>
      <c r="Q255" s="51">
        <v>45831</v>
      </c>
      <c r="S255">
        <v>40700</v>
      </c>
      <c r="T255" t="s">
        <v>911</v>
      </c>
    </row>
    <row r="256" spans="1:20" x14ac:dyDescent="0.25">
      <c r="A256" s="53" t="str">
        <f>+VLOOKUP(O256,'Selectable Table'!D:E,2,0)</f>
        <v>OTH CUST</v>
      </c>
      <c r="B256" s="36" t="s">
        <v>1468</v>
      </c>
      <c r="C256" s="49" t="s">
        <v>1469</v>
      </c>
      <c r="D256" s="49" t="s">
        <v>1467</v>
      </c>
      <c r="E256">
        <v>2025</v>
      </c>
      <c r="F256">
        <v>6</v>
      </c>
      <c r="G256" s="53" t="s">
        <v>980</v>
      </c>
      <c r="H256" s="33" t="s">
        <v>261</v>
      </c>
      <c r="I256" s="18">
        <v>-227.44000000000003</v>
      </c>
      <c r="J256" s="33" t="s">
        <v>94</v>
      </c>
      <c r="K256" s="19">
        <f t="shared" si="7"/>
        <v>-227.44000000000003</v>
      </c>
      <c r="L256" t="s">
        <v>977</v>
      </c>
      <c r="M256" s="50" t="s">
        <v>1000</v>
      </c>
      <c r="O256" s="49" t="s">
        <v>1001</v>
      </c>
      <c r="P256" s="37">
        <f t="shared" si="6"/>
        <v>-227.44000000000003</v>
      </c>
      <c r="Q256" s="51">
        <v>45831</v>
      </c>
      <c r="S256">
        <v>40700</v>
      </c>
      <c r="T256" t="s">
        <v>911</v>
      </c>
    </row>
    <row r="257" spans="1:20" x14ac:dyDescent="0.25">
      <c r="A257" s="53" t="str">
        <f>+VLOOKUP(O257,'Selectable Table'!D:E,2,0)</f>
        <v>OTH CUST</v>
      </c>
      <c r="B257" s="36" t="s">
        <v>1470</v>
      </c>
      <c r="C257" s="49" t="s">
        <v>1471</v>
      </c>
      <c r="D257" s="49" t="s">
        <v>1467</v>
      </c>
      <c r="E257">
        <v>2025</v>
      </c>
      <c r="F257">
        <v>6</v>
      </c>
      <c r="G257" s="53" t="s">
        <v>976</v>
      </c>
      <c r="H257" s="33" t="s">
        <v>260</v>
      </c>
      <c r="I257" s="18">
        <v>-224.10400000000001</v>
      </c>
      <c r="J257" s="33" t="s">
        <v>94</v>
      </c>
      <c r="K257" s="19">
        <f t="shared" si="7"/>
        <v>-224.10400000000001</v>
      </c>
      <c r="L257" t="s">
        <v>977</v>
      </c>
      <c r="M257" s="50" t="s">
        <v>1385</v>
      </c>
      <c r="O257" s="49" t="s">
        <v>1472</v>
      </c>
      <c r="P257" s="37">
        <f t="shared" si="6"/>
        <v>-224.10400000000001</v>
      </c>
      <c r="Q257" s="51">
        <v>45831</v>
      </c>
      <c r="S257">
        <v>40700</v>
      </c>
      <c r="T257" t="s">
        <v>911</v>
      </c>
    </row>
    <row r="258" spans="1:20" x14ac:dyDescent="0.25">
      <c r="A258" s="53" t="str">
        <f>+VLOOKUP(O258,'Selectable Table'!D:E,2,0)</f>
        <v>OTH CUST</v>
      </c>
      <c r="B258" s="36" t="s">
        <v>1473</v>
      </c>
      <c r="C258" s="49" t="s">
        <v>1474</v>
      </c>
      <c r="D258" s="49" t="s">
        <v>1467</v>
      </c>
      <c r="E258">
        <v>2025</v>
      </c>
      <c r="F258">
        <v>6</v>
      </c>
      <c r="G258" s="53" t="s">
        <v>976</v>
      </c>
      <c r="H258" s="33" t="s">
        <v>260</v>
      </c>
      <c r="I258" s="18">
        <v>-680.06000000000006</v>
      </c>
      <c r="J258" s="33" t="s">
        <v>94</v>
      </c>
      <c r="K258" s="19">
        <f t="shared" si="7"/>
        <v>-680.06000000000006</v>
      </c>
      <c r="L258" t="s">
        <v>977</v>
      </c>
      <c r="M258" s="50" t="s">
        <v>1475</v>
      </c>
      <c r="O258" s="49" t="s">
        <v>623</v>
      </c>
      <c r="P258" s="37">
        <f t="shared" ref="P258:P321" si="8">K258</f>
        <v>-680.06000000000006</v>
      </c>
      <c r="Q258" s="51">
        <v>45831</v>
      </c>
      <c r="S258">
        <v>40700</v>
      </c>
      <c r="T258" t="s">
        <v>911</v>
      </c>
    </row>
    <row r="259" spans="1:20" x14ac:dyDescent="0.25">
      <c r="A259" s="53" t="str">
        <f>+VLOOKUP(O259,'Selectable Table'!D:E,2,0)</f>
        <v>OTH CUST</v>
      </c>
      <c r="B259" s="36" t="s">
        <v>1476</v>
      </c>
      <c r="C259" s="49" t="s">
        <v>1477</v>
      </c>
      <c r="D259" s="49" t="s">
        <v>1478</v>
      </c>
      <c r="E259">
        <v>2025</v>
      </c>
      <c r="F259">
        <v>6</v>
      </c>
      <c r="G259" s="53" t="s">
        <v>984</v>
      </c>
      <c r="H259" s="33" t="s">
        <v>262</v>
      </c>
      <c r="I259" s="18">
        <v>-261.45600000000002</v>
      </c>
      <c r="J259" s="33" t="s">
        <v>94</v>
      </c>
      <c r="K259" s="19">
        <f t="shared" ref="K259:K322" si="9">+VLOOKUP(J259,$W$2:$X$7,2,0)*I259</f>
        <v>-261.45600000000002</v>
      </c>
      <c r="L259" t="s">
        <v>977</v>
      </c>
      <c r="M259" s="50" t="s">
        <v>1479</v>
      </c>
      <c r="O259" s="49" t="s">
        <v>1045</v>
      </c>
      <c r="P259" s="37">
        <f t="shared" si="8"/>
        <v>-261.45600000000002</v>
      </c>
      <c r="Q259" s="51">
        <v>45831</v>
      </c>
      <c r="S259">
        <v>40700</v>
      </c>
      <c r="T259" t="s">
        <v>911</v>
      </c>
    </row>
    <row r="260" spans="1:20" x14ac:dyDescent="0.25">
      <c r="A260" s="53" t="str">
        <f>+VLOOKUP(O260,'Selectable Table'!D:E,2,0)</f>
        <v>OTH CUST</v>
      </c>
      <c r="B260" s="36" t="s">
        <v>1480</v>
      </c>
      <c r="C260" s="49" t="s">
        <v>1481</v>
      </c>
      <c r="D260" s="49" t="s">
        <v>1478</v>
      </c>
      <c r="E260">
        <v>2025</v>
      </c>
      <c r="F260">
        <v>6</v>
      </c>
      <c r="G260" s="53" t="s">
        <v>976</v>
      </c>
      <c r="H260" s="33" t="s">
        <v>260</v>
      </c>
      <c r="I260" s="18">
        <v>-109.74400000000001</v>
      </c>
      <c r="J260" s="33" t="s">
        <v>94</v>
      </c>
      <c r="K260" s="19">
        <f t="shared" si="9"/>
        <v>-109.74400000000001</v>
      </c>
      <c r="L260" t="s">
        <v>977</v>
      </c>
      <c r="M260" s="50" t="s">
        <v>1482</v>
      </c>
      <c r="O260" s="49" t="s">
        <v>1069</v>
      </c>
      <c r="P260" s="37">
        <f t="shared" si="8"/>
        <v>-109.74400000000001</v>
      </c>
      <c r="Q260" s="51">
        <v>45831</v>
      </c>
      <c r="S260">
        <v>40700</v>
      </c>
      <c r="T260" t="s">
        <v>911</v>
      </c>
    </row>
    <row r="261" spans="1:20" x14ac:dyDescent="0.25">
      <c r="A261" s="53" t="str">
        <f>+VLOOKUP(O261,'Selectable Table'!D:E,2,0)</f>
        <v>OTH CUST</v>
      </c>
      <c r="B261" s="36" t="s">
        <v>1483</v>
      </c>
      <c r="C261" s="49" t="s">
        <v>1484</v>
      </c>
      <c r="D261" s="49" t="s">
        <v>1478</v>
      </c>
      <c r="E261">
        <v>2025</v>
      </c>
      <c r="F261">
        <v>6</v>
      </c>
      <c r="G261" s="53" t="s">
        <v>980</v>
      </c>
      <c r="H261" s="33" t="s">
        <v>261</v>
      </c>
      <c r="I261" s="18">
        <v>-113.72000000000001</v>
      </c>
      <c r="J261" s="33" t="s">
        <v>94</v>
      </c>
      <c r="K261" s="19">
        <f t="shared" si="9"/>
        <v>-113.72000000000001</v>
      </c>
      <c r="L261" t="s">
        <v>977</v>
      </c>
      <c r="M261" s="50" t="s">
        <v>1485</v>
      </c>
      <c r="O261" s="49" t="s">
        <v>1486</v>
      </c>
      <c r="P261" s="37">
        <f t="shared" si="8"/>
        <v>-113.72000000000001</v>
      </c>
      <c r="Q261" s="51">
        <v>45831</v>
      </c>
      <c r="S261">
        <v>40700</v>
      </c>
      <c r="T261" t="s">
        <v>911</v>
      </c>
    </row>
    <row r="262" spans="1:20" x14ac:dyDescent="0.25">
      <c r="A262" s="53" t="str">
        <f>+VLOOKUP(O262,'Selectable Table'!D:E,2,0)</f>
        <v>GILEAD SCI</v>
      </c>
      <c r="B262" s="36" t="s">
        <v>1487</v>
      </c>
      <c r="C262" s="49" t="s">
        <v>1488</v>
      </c>
      <c r="D262" s="49" t="s">
        <v>1478</v>
      </c>
      <c r="E262">
        <v>2025</v>
      </c>
      <c r="F262">
        <v>6</v>
      </c>
      <c r="G262" s="53" t="s">
        <v>980</v>
      </c>
      <c r="H262" s="33" t="s">
        <v>261</v>
      </c>
      <c r="I262" s="18">
        <v>-365.82400000000001</v>
      </c>
      <c r="J262" s="33" t="s">
        <v>94</v>
      </c>
      <c r="K262" s="19">
        <f t="shared" si="9"/>
        <v>-365.82400000000001</v>
      </c>
      <c r="L262" t="s">
        <v>977</v>
      </c>
      <c r="M262" s="50" t="s">
        <v>1489</v>
      </c>
      <c r="O262" s="49" t="s">
        <v>1194</v>
      </c>
      <c r="P262" s="37">
        <f t="shared" si="8"/>
        <v>-365.82400000000001</v>
      </c>
      <c r="Q262" s="51">
        <v>45831</v>
      </c>
      <c r="S262">
        <v>40700</v>
      </c>
      <c r="T262" t="s">
        <v>911</v>
      </c>
    </row>
    <row r="263" spans="1:20" x14ac:dyDescent="0.25">
      <c r="A263" s="53" t="str">
        <f>+VLOOKUP(O263,'Selectable Table'!D:E,2,0)</f>
        <v>ASTRAZENECA</v>
      </c>
      <c r="B263" s="36" t="s">
        <v>1490</v>
      </c>
      <c r="C263" s="49" t="s">
        <v>1491</v>
      </c>
      <c r="D263" s="49" t="s">
        <v>1478</v>
      </c>
      <c r="E263">
        <v>2025</v>
      </c>
      <c r="F263">
        <v>6</v>
      </c>
      <c r="G263" s="53" t="s">
        <v>980</v>
      </c>
      <c r="H263" s="33" t="s">
        <v>261</v>
      </c>
      <c r="I263" s="18">
        <v>-353.69600000000003</v>
      </c>
      <c r="J263" s="33" t="s">
        <v>94</v>
      </c>
      <c r="K263" s="19">
        <f t="shared" si="9"/>
        <v>-353.69600000000003</v>
      </c>
      <c r="L263" t="s">
        <v>977</v>
      </c>
      <c r="M263" s="50" t="s">
        <v>1492</v>
      </c>
      <c r="O263" s="49" t="s">
        <v>1325</v>
      </c>
      <c r="P263" s="37">
        <f t="shared" si="8"/>
        <v>-353.69600000000003</v>
      </c>
      <c r="Q263" s="51">
        <v>45831</v>
      </c>
      <c r="S263">
        <v>40700</v>
      </c>
      <c r="T263" t="s">
        <v>911</v>
      </c>
    </row>
    <row r="264" spans="1:20" x14ac:dyDescent="0.25">
      <c r="A264" s="53" t="str">
        <f>+VLOOKUP(O264,'Selectable Table'!D:E,2,0)</f>
        <v>ASTRAZENECA</v>
      </c>
      <c r="B264" s="36" t="s">
        <v>1490</v>
      </c>
      <c r="C264" s="49" t="s">
        <v>1491</v>
      </c>
      <c r="D264" s="49" t="s">
        <v>1478</v>
      </c>
      <c r="E264">
        <v>2025</v>
      </c>
      <c r="F264">
        <v>6</v>
      </c>
      <c r="G264" s="53" t="s">
        <v>980</v>
      </c>
      <c r="H264" s="33" t="s">
        <v>261</v>
      </c>
      <c r="I264" s="18">
        <v>-252.92800000000003</v>
      </c>
      <c r="J264" s="33" t="s">
        <v>94</v>
      </c>
      <c r="K264" s="19">
        <f t="shared" si="9"/>
        <v>-252.92800000000003</v>
      </c>
      <c r="L264" t="s">
        <v>977</v>
      </c>
      <c r="M264" s="50" t="s">
        <v>1492</v>
      </c>
      <c r="O264" s="49" t="s">
        <v>1325</v>
      </c>
      <c r="P264" s="37">
        <f t="shared" si="8"/>
        <v>-252.92800000000003</v>
      </c>
      <c r="Q264" s="51">
        <v>45831</v>
      </c>
      <c r="S264">
        <v>40700</v>
      </c>
      <c r="T264" t="s">
        <v>911</v>
      </c>
    </row>
    <row r="265" spans="1:20" x14ac:dyDescent="0.25">
      <c r="A265" s="53" t="str">
        <f>+VLOOKUP(O265,'Selectable Table'!D:E,2,0)</f>
        <v>OTH CUST</v>
      </c>
      <c r="B265" s="36" t="s">
        <v>1493</v>
      </c>
      <c r="C265" s="49" t="s">
        <v>1494</v>
      </c>
      <c r="D265" s="49" t="s">
        <v>1478</v>
      </c>
      <c r="E265">
        <v>2025</v>
      </c>
      <c r="F265">
        <v>6</v>
      </c>
      <c r="G265" s="53" t="s">
        <v>976</v>
      </c>
      <c r="H265" s="33" t="s">
        <v>260</v>
      </c>
      <c r="I265" s="18">
        <v>-379.06</v>
      </c>
      <c r="J265" s="33" t="s">
        <v>94</v>
      </c>
      <c r="K265" s="19">
        <f t="shared" si="9"/>
        <v>-379.06</v>
      </c>
      <c r="L265" t="s">
        <v>977</v>
      </c>
      <c r="M265" s="50" t="s">
        <v>1000</v>
      </c>
      <c r="O265" s="49" t="s">
        <v>1001</v>
      </c>
      <c r="P265" s="37">
        <f t="shared" si="8"/>
        <v>-379.06</v>
      </c>
      <c r="Q265" s="51">
        <v>45831</v>
      </c>
      <c r="S265">
        <v>40700</v>
      </c>
      <c r="T265" t="s">
        <v>911</v>
      </c>
    </row>
    <row r="266" spans="1:20" x14ac:dyDescent="0.25">
      <c r="A266" s="53" t="str">
        <f>+VLOOKUP(O266,'Selectable Table'!D:E,2,0)</f>
        <v>OTH CUST</v>
      </c>
      <c r="B266" s="36" t="s">
        <v>1495</v>
      </c>
      <c r="C266" s="49" t="s">
        <v>1496</v>
      </c>
      <c r="D266" s="49" t="s">
        <v>1478</v>
      </c>
      <c r="E266">
        <v>2025</v>
      </c>
      <c r="F266">
        <v>6</v>
      </c>
      <c r="G266" s="53" t="s">
        <v>976</v>
      </c>
      <c r="H266" s="33" t="s">
        <v>260</v>
      </c>
      <c r="I266" s="18">
        <v>-653.64</v>
      </c>
      <c r="J266" s="33" t="s">
        <v>94</v>
      </c>
      <c r="K266" s="19">
        <f t="shared" si="9"/>
        <v>-653.64</v>
      </c>
      <c r="L266" t="s">
        <v>977</v>
      </c>
      <c r="M266" s="50" t="s">
        <v>1497</v>
      </c>
      <c r="O266" s="49" t="s">
        <v>1069</v>
      </c>
      <c r="P266" s="37">
        <f t="shared" si="8"/>
        <v>-653.64</v>
      </c>
      <c r="Q266" s="51">
        <v>45831</v>
      </c>
      <c r="S266">
        <v>40700</v>
      </c>
      <c r="T266" t="s">
        <v>911</v>
      </c>
    </row>
    <row r="267" spans="1:20" x14ac:dyDescent="0.25">
      <c r="A267" s="53" t="str">
        <f>+VLOOKUP(O267,'Selectable Table'!D:E,2,0)</f>
        <v>ASTRAZENECA</v>
      </c>
      <c r="B267" s="36" t="s">
        <v>1498</v>
      </c>
      <c r="C267" s="49" t="s">
        <v>1499</v>
      </c>
      <c r="D267" s="49" t="s">
        <v>1500</v>
      </c>
      <c r="E267">
        <v>2025</v>
      </c>
      <c r="F267">
        <v>6</v>
      </c>
      <c r="G267" s="53" t="s">
        <v>984</v>
      </c>
      <c r="H267" s="33" t="s">
        <v>262</v>
      </c>
      <c r="I267" s="18">
        <v>-788.25600000000009</v>
      </c>
      <c r="J267" s="33" t="s">
        <v>94</v>
      </c>
      <c r="K267" s="19">
        <f t="shared" si="9"/>
        <v>-788.25600000000009</v>
      </c>
      <c r="L267" t="s">
        <v>977</v>
      </c>
      <c r="M267" s="50" t="s">
        <v>1501</v>
      </c>
      <c r="O267" s="49" t="s">
        <v>1079</v>
      </c>
      <c r="P267" s="37">
        <f t="shared" si="8"/>
        <v>-788.25600000000009</v>
      </c>
      <c r="Q267" s="51">
        <v>45831</v>
      </c>
      <c r="S267">
        <v>40700</v>
      </c>
      <c r="T267" t="s">
        <v>911</v>
      </c>
    </row>
    <row r="268" spans="1:20" x14ac:dyDescent="0.25">
      <c r="A268" s="53" t="str">
        <f>+VLOOKUP(O268,'Selectable Table'!D:E,2,0)</f>
        <v>ASTRAZENECA</v>
      </c>
      <c r="B268" s="36" t="s">
        <v>1498</v>
      </c>
      <c r="C268" s="49" t="s">
        <v>1499</v>
      </c>
      <c r="D268" s="49" t="s">
        <v>1500</v>
      </c>
      <c r="E268">
        <v>2025</v>
      </c>
      <c r="F268">
        <v>6</v>
      </c>
      <c r="G268" s="53" t="s">
        <v>976</v>
      </c>
      <c r="H268" s="33" t="s">
        <v>260</v>
      </c>
      <c r="I268" s="18">
        <v>-86.4</v>
      </c>
      <c r="J268" s="33" t="s">
        <v>94</v>
      </c>
      <c r="K268" s="19">
        <f t="shared" si="9"/>
        <v>-86.4</v>
      </c>
      <c r="L268" t="s">
        <v>977</v>
      </c>
      <c r="M268" s="50" t="s">
        <v>1501</v>
      </c>
      <c r="O268" s="49" t="s">
        <v>1079</v>
      </c>
      <c r="P268" s="37">
        <f t="shared" si="8"/>
        <v>-86.4</v>
      </c>
      <c r="Q268" s="51">
        <v>45831</v>
      </c>
      <c r="S268">
        <v>40700</v>
      </c>
      <c r="T268" t="s">
        <v>911</v>
      </c>
    </row>
    <row r="269" spans="1:20" x14ac:dyDescent="0.25">
      <c r="A269" s="53" t="str">
        <f>+VLOOKUP(O269,'Selectable Table'!D:E,2,0)</f>
        <v>OTH CUST</v>
      </c>
      <c r="B269" s="36" t="s">
        <v>1502</v>
      </c>
      <c r="C269" s="49" t="s">
        <v>1503</v>
      </c>
      <c r="D269" s="49" t="s">
        <v>1500</v>
      </c>
      <c r="E269">
        <v>2025</v>
      </c>
      <c r="F269">
        <v>6</v>
      </c>
      <c r="G269" s="53" t="s">
        <v>980</v>
      </c>
      <c r="H269" s="33" t="s">
        <v>261</v>
      </c>
      <c r="I269" s="18">
        <v>-365.82400000000001</v>
      </c>
      <c r="J269" s="33" t="s">
        <v>94</v>
      </c>
      <c r="K269" s="19">
        <f t="shared" si="9"/>
        <v>-365.82400000000001</v>
      </c>
      <c r="L269" t="s">
        <v>977</v>
      </c>
      <c r="M269" s="50" t="s">
        <v>1504</v>
      </c>
      <c r="O269" s="49" t="s">
        <v>1069</v>
      </c>
      <c r="P269" s="37">
        <f t="shared" si="8"/>
        <v>-365.82400000000001</v>
      </c>
      <c r="Q269" s="51">
        <v>45831</v>
      </c>
      <c r="S269">
        <v>40700</v>
      </c>
      <c r="T269" t="s">
        <v>911</v>
      </c>
    </row>
    <row r="270" spans="1:20" x14ac:dyDescent="0.25">
      <c r="A270" s="53" t="str">
        <f>+VLOOKUP(O270,'Selectable Table'!D:E,2,0)</f>
        <v>ELI LILLY</v>
      </c>
      <c r="B270" s="36" t="s">
        <v>1505</v>
      </c>
      <c r="C270" s="49" t="s">
        <v>1506</v>
      </c>
      <c r="D270" s="49" t="s">
        <v>1500</v>
      </c>
      <c r="E270">
        <v>2025</v>
      </c>
      <c r="F270">
        <v>6</v>
      </c>
      <c r="G270" s="53" t="s">
        <v>980</v>
      </c>
      <c r="H270" s="33" t="s">
        <v>261</v>
      </c>
      <c r="I270" s="18">
        <v>-706.44</v>
      </c>
      <c r="J270" s="33" t="s">
        <v>94</v>
      </c>
      <c r="K270" s="19">
        <f t="shared" si="9"/>
        <v>-706.44</v>
      </c>
      <c r="L270" t="s">
        <v>977</v>
      </c>
      <c r="M270" s="50" t="s">
        <v>1507</v>
      </c>
      <c r="O270" s="49" t="s">
        <v>979</v>
      </c>
      <c r="P270" s="37">
        <f t="shared" si="8"/>
        <v>-706.44</v>
      </c>
      <c r="Q270" s="51">
        <v>45831</v>
      </c>
      <c r="S270">
        <v>40700</v>
      </c>
      <c r="T270" t="s">
        <v>911</v>
      </c>
    </row>
    <row r="271" spans="1:20" ht="30" x14ac:dyDescent="0.25">
      <c r="A271" s="53" t="str">
        <f>+VLOOKUP(O271,'Selectable Table'!D:E,2,0)</f>
        <v>OTH CUST</v>
      </c>
      <c r="B271" s="36" t="s">
        <v>1508</v>
      </c>
      <c r="C271" s="49" t="s">
        <v>1509</v>
      </c>
      <c r="D271" s="49" t="s">
        <v>1500</v>
      </c>
      <c r="E271">
        <v>2025</v>
      </c>
      <c r="F271">
        <v>6</v>
      </c>
      <c r="G271" s="53" t="s">
        <v>980</v>
      </c>
      <c r="H271" s="33" t="s">
        <v>261</v>
      </c>
      <c r="I271" s="18">
        <v>-1513.1040000000003</v>
      </c>
      <c r="J271" s="33" t="s">
        <v>94</v>
      </c>
      <c r="K271" s="19">
        <f t="shared" si="9"/>
        <v>-1513.1040000000003</v>
      </c>
      <c r="L271" t="s">
        <v>977</v>
      </c>
      <c r="M271" s="50" t="s">
        <v>1510</v>
      </c>
      <c r="O271" s="49" t="s">
        <v>1134</v>
      </c>
      <c r="P271" s="37">
        <f t="shared" si="8"/>
        <v>-1513.1040000000003</v>
      </c>
      <c r="Q271" s="51">
        <v>45831</v>
      </c>
      <c r="S271">
        <v>40700</v>
      </c>
      <c r="T271" t="s">
        <v>911</v>
      </c>
    </row>
    <row r="272" spans="1:20" x14ac:dyDescent="0.25">
      <c r="A272" s="53" t="str">
        <f>+VLOOKUP(O272,'Selectable Table'!D:E,2,0)</f>
        <v>OTH CUST</v>
      </c>
      <c r="B272" s="36" t="s">
        <v>1511</v>
      </c>
      <c r="C272" s="49" t="s">
        <v>1512</v>
      </c>
      <c r="D272" s="49" t="s">
        <v>1500</v>
      </c>
      <c r="E272">
        <v>2025</v>
      </c>
      <c r="F272">
        <v>6</v>
      </c>
      <c r="G272" s="53" t="s">
        <v>976</v>
      </c>
      <c r="H272" s="33" t="s">
        <v>260</v>
      </c>
      <c r="I272" s="18">
        <v>-1359.596</v>
      </c>
      <c r="J272" s="33" t="s">
        <v>94</v>
      </c>
      <c r="K272" s="19">
        <f t="shared" si="9"/>
        <v>-1359.596</v>
      </c>
      <c r="L272" t="s">
        <v>977</v>
      </c>
      <c r="M272" s="50" t="s">
        <v>1513</v>
      </c>
      <c r="O272" s="49" t="s">
        <v>1069</v>
      </c>
      <c r="P272" s="37">
        <f t="shared" si="8"/>
        <v>-1359.596</v>
      </c>
      <c r="Q272" s="51">
        <v>45831</v>
      </c>
      <c r="S272">
        <v>40700</v>
      </c>
      <c r="T272" t="s">
        <v>911</v>
      </c>
    </row>
    <row r="273" spans="1:20" x14ac:dyDescent="0.25">
      <c r="A273" s="53" t="str">
        <f>+VLOOKUP(O273,'Selectable Table'!D:E,2,0)</f>
        <v>OTH CUST</v>
      </c>
      <c r="B273" s="36" t="s">
        <v>1514</v>
      </c>
      <c r="C273" s="49" t="s">
        <v>1515</v>
      </c>
      <c r="D273" s="49" t="s">
        <v>1516</v>
      </c>
      <c r="E273">
        <v>2025</v>
      </c>
      <c r="F273">
        <v>6</v>
      </c>
      <c r="G273" s="53" t="s">
        <v>976</v>
      </c>
      <c r="H273" s="33" t="s">
        <v>260</v>
      </c>
      <c r="I273" s="18">
        <v>-1023.48</v>
      </c>
      <c r="J273" s="33" t="s">
        <v>94</v>
      </c>
      <c r="K273" s="19">
        <f t="shared" si="9"/>
        <v>-1023.48</v>
      </c>
      <c r="L273" t="s">
        <v>977</v>
      </c>
      <c r="M273" s="50" t="s">
        <v>1517</v>
      </c>
      <c r="O273" s="49" t="s">
        <v>1486</v>
      </c>
      <c r="P273" s="37">
        <f t="shared" si="8"/>
        <v>-1023.48</v>
      </c>
      <c r="Q273" s="51">
        <v>45831</v>
      </c>
      <c r="S273">
        <v>40700</v>
      </c>
      <c r="T273" t="s">
        <v>911</v>
      </c>
    </row>
    <row r="274" spans="1:20" x14ac:dyDescent="0.25">
      <c r="A274" s="53" t="str">
        <f>+VLOOKUP(O274,'Selectable Table'!D:E,2,0)</f>
        <v>ELI LILLY</v>
      </c>
      <c r="B274" s="36" t="s">
        <v>1518</v>
      </c>
      <c r="C274" s="49" t="s">
        <v>1519</v>
      </c>
      <c r="D274" s="49" t="s">
        <v>1516</v>
      </c>
      <c r="E274">
        <v>2025</v>
      </c>
      <c r="F274">
        <v>6</v>
      </c>
      <c r="G274" s="53" t="s">
        <v>976</v>
      </c>
      <c r="H274" s="33" t="s">
        <v>260</v>
      </c>
      <c r="I274" s="18">
        <v>-294.28000000000003</v>
      </c>
      <c r="J274" s="33" t="s">
        <v>94</v>
      </c>
      <c r="K274" s="19">
        <f t="shared" si="9"/>
        <v>-294.28000000000003</v>
      </c>
      <c r="L274" t="s">
        <v>977</v>
      </c>
      <c r="M274" s="50" t="s">
        <v>1520</v>
      </c>
      <c r="O274" s="49" t="s">
        <v>979</v>
      </c>
      <c r="P274" s="37">
        <f t="shared" si="8"/>
        <v>-294.28000000000003</v>
      </c>
      <c r="Q274" s="51">
        <v>45831</v>
      </c>
      <c r="S274">
        <v>40700</v>
      </c>
      <c r="T274" t="s">
        <v>911</v>
      </c>
    </row>
    <row r="275" spans="1:20" x14ac:dyDescent="0.25">
      <c r="A275" s="53" t="str">
        <f>+VLOOKUP(O275,'Selectable Table'!D:E,2,0)</f>
        <v>OTH CUST</v>
      </c>
      <c r="B275" s="36" t="s">
        <v>1521</v>
      </c>
      <c r="C275" s="49" t="s">
        <v>1522</v>
      </c>
      <c r="D275" s="49" t="s">
        <v>1523</v>
      </c>
      <c r="E275">
        <v>2025</v>
      </c>
      <c r="F275">
        <v>6</v>
      </c>
      <c r="G275" s="53" t="s">
        <v>984</v>
      </c>
      <c r="H275" s="33" t="s">
        <v>262</v>
      </c>
      <c r="I275" s="18">
        <v>-1045.8240000000001</v>
      </c>
      <c r="J275" s="33" t="s">
        <v>94</v>
      </c>
      <c r="K275" s="19">
        <f t="shared" si="9"/>
        <v>-1045.8240000000001</v>
      </c>
      <c r="L275" t="s">
        <v>977</v>
      </c>
      <c r="M275" s="50" t="s">
        <v>1524</v>
      </c>
      <c r="O275" s="49" t="s">
        <v>1525</v>
      </c>
      <c r="P275" s="37">
        <f t="shared" si="8"/>
        <v>-1045.8240000000001</v>
      </c>
      <c r="Q275" s="51">
        <v>45831</v>
      </c>
      <c r="S275">
        <v>40700</v>
      </c>
      <c r="T275" t="s">
        <v>911</v>
      </c>
    </row>
    <row r="276" spans="1:20" ht="30" x14ac:dyDescent="0.25">
      <c r="A276" s="53" t="str">
        <f>+VLOOKUP(O276,'Selectable Table'!D:E,2,0)</f>
        <v>OTH CUST</v>
      </c>
      <c r="B276" s="36" t="s">
        <v>1526</v>
      </c>
      <c r="C276" s="49" t="s">
        <v>1527</v>
      </c>
      <c r="D276" s="49" t="s">
        <v>1523</v>
      </c>
      <c r="E276">
        <v>2025</v>
      </c>
      <c r="F276">
        <v>6</v>
      </c>
      <c r="G276" s="53" t="s">
        <v>980</v>
      </c>
      <c r="H276" s="33" t="s">
        <v>261</v>
      </c>
      <c r="I276" s="18">
        <v>-302.56</v>
      </c>
      <c r="J276" s="33" t="s">
        <v>94</v>
      </c>
      <c r="K276" s="19">
        <f t="shared" si="9"/>
        <v>-302.56</v>
      </c>
      <c r="L276" t="s">
        <v>977</v>
      </c>
      <c r="M276" s="50" t="s">
        <v>1528</v>
      </c>
      <c r="O276" s="49" t="s">
        <v>1055</v>
      </c>
      <c r="P276" s="37">
        <f t="shared" si="8"/>
        <v>-302.56</v>
      </c>
      <c r="Q276" s="51">
        <v>45831</v>
      </c>
      <c r="S276">
        <v>40700</v>
      </c>
      <c r="T276" t="s">
        <v>911</v>
      </c>
    </row>
    <row r="277" spans="1:20" ht="30" x14ac:dyDescent="0.25">
      <c r="A277" s="53" t="str">
        <f>+VLOOKUP(O277,'Selectable Table'!D:E,2,0)</f>
        <v>OTH CUST</v>
      </c>
      <c r="B277" s="36" t="s">
        <v>1526</v>
      </c>
      <c r="C277" s="49" t="s">
        <v>1527</v>
      </c>
      <c r="D277" s="49" t="s">
        <v>1523</v>
      </c>
      <c r="E277">
        <v>2025</v>
      </c>
      <c r="F277">
        <v>6</v>
      </c>
      <c r="G277" s="53" t="s">
        <v>976</v>
      </c>
      <c r="H277" s="33" t="s">
        <v>260</v>
      </c>
      <c r="I277" s="18">
        <v>-96.960000000000008</v>
      </c>
      <c r="J277" s="33" t="s">
        <v>94</v>
      </c>
      <c r="K277" s="19">
        <f t="shared" si="9"/>
        <v>-96.960000000000008</v>
      </c>
      <c r="L277" t="s">
        <v>977</v>
      </c>
      <c r="M277" s="50" t="s">
        <v>1528</v>
      </c>
      <c r="O277" s="49" t="s">
        <v>1055</v>
      </c>
      <c r="P277" s="37">
        <f t="shared" si="8"/>
        <v>-96.960000000000008</v>
      </c>
      <c r="Q277" s="51">
        <v>45831</v>
      </c>
      <c r="S277">
        <v>40700</v>
      </c>
      <c r="T277" t="s">
        <v>911</v>
      </c>
    </row>
    <row r="278" spans="1:20" x14ac:dyDescent="0.25">
      <c r="A278" s="53" t="str">
        <f>+VLOOKUP(O278,'Selectable Table'!D:E,2,0)</f>
        <v>ELI LILLY</v>
      </c>
      <c r="B278" s="36" t="s">
        <v>1529</v>
      </c>
      <c r="C278" s="49" t="s">
        <v>1530</v>
      </c>
      <c r="D278" s="49" t="s">
        <v>1531</v>
      </c>
      <c r="E278">
        <v>2025</v>
      </c>
      <c r="F278">
        <v>6</v>
      </c>
      <c r="G278" s="53" t="s">
        <v>984</v>
      </c>
      <c r="H278" s="33" t="s">
        <v>262</v>
      </c>
      <c r="I278" s="18">
        <v>-1023.48</v>
      </c>
      <c r="J278" s="33" t="s">
        <v>94</v>
      </c>
      <c r="K278" s="19">
        <f t="shared" si="9"/>
        <v>-1023.48</v>
      </c>
      <c r="L278" t="s">
        <v>977</v>
      </c>
      <c r="M278" s="50" t="s">
        <v>1532</v>
      </c>
      <c r="O278" s="49" t="s">
        <v>979</v>
      </c>
      <c r="P278" s="37">
        <f t="shared" si="8"/>
        <v>-1023.48</v>
      </c>
      <c r="Q278" s="51">
        <v>45831</v>
      </c>
      <c r="S278">
        <v>40700</v>
      </c>
      <c r="T278" t="s">
        <v>911</v>
      </c>
    </row>
    <row r="279" spans="1:20" x14ac:dyDescent="0.25">
      <c r="A279" s="53" t="str">
        <f>+VLOOKUP(O279,'Selectable Table'!D:E,2,0)</f>
        <v>ELI LILLY</v>
      </c>
      <c r="B279" s="36" t="s">
        <v>1529</v>
      </c>
      <c r="C279" s="49" t="s">
        <v>1530</v>
      </c>
      <c r="D279" s="49" t="s">
        <v>1531</v>
      </c>
      <c r="E279">
        <v>2025</v>
      </c>
      <c r="F279">
        <v>6</v>
      </c>
      <c r="G279" s="53" t="s">
        <v>980</v>
      </c>
      <c r="H279" s="33" t="s">
        <v>261</v>
      </c>
      <c r="I279" s="18">
        <v>-258.22800000000001</v>
      </c>
      <c r="J279" s="33" t="s">
        <v>94</v>
      </c>
      <c r="K279" s="19">
        <f t="shared" si="9"/>
        <v>-258.22800000000001</v>
      </c>
      <c r="L279" t="s">
        <v>977</v>
      </c>
      <c r="M279" s="50" t="s">
        <v>1532</v>
      </c>
      <c r="O279" s="49" t="s">
        <v>979</v>
      </c>
      <c r="P279" s="37">
        <f t="shared" si="8"/>
        <v>-258.22800000000001</v>
      </c>
      <c r="Q279" s="51">
        <v>45831</v>
      </c>
      <c r="S279">
        <v>40700</v>
      </c>
      <c r="T279" t="s">
        <v>911</v>
      </c>
    </row>
    <row r="280" spans="1:20" x14ac:dyDescent="0.25">
      <c r="A280" s="53" t="str">
        <f>+VLOOKUP(O280,'Selectable Table'!D:E,2,0)</f>
        <v>ELI LILLY</v>
      </c>
      <c r="B280" s="36" t="s">
        <v>1529</v>
      </c>
      <c r="C280" s="49" t="s">
        <v>1530</v>
      </c>
      <c r="D280" s="49" t="s">
        <v>1531</v>
      </c>
      <c r="E280">
        <v>2025</v>
      </c>
      <c r="F280">
        <v>6</v>
      </c>
      <c r="G280" s="53" t="s">
        <v>976</v>
      </c>
      <c r="H280" s="33" t="s">
        <v>260</v>
      </c>
      <c r="I280" s="18">
        <v>-1147.1760000000002</v>
      </c>
      <c r="J280" s="33" t="s">
        <v>94</v>
      </c>
      <c r="K280" s="19">
        <f t="shared" si="9"/>
        <v>-1147.1760000000002</v>
      </c>
      <c r="L280" t="s">
        <v>977</v>
      </c>
      <c r="M280" s="50" t="s">
        <v>1532</v>
      </c>
      <c r="O280" s="49" t="s">
        <v>979</v>
      </c>
      <c r="P280" s="37">
        <f t="shared" si="8"/>
        <v>-1147.1760000000002</v>
      </c>
      <c r="Q280" s="51">
        <v>45831</v>
      </c>
      <c r="S280">
        <v>40700</v>
      </c>
      <c r="T280" t="s">
        <v>911</v>
      </c>
    </row>
    <row r="281" spans="1:20" x14ac:dyDescent="0.25">
      <c r="A281" s="53" t="str">
        <f>+VLOOKUP(O281,'Selectable Table'!D:E,2,0)</f>
        <v>IQVIA</v>
      </c>
      <c r="B281" s="36" t="s">
        <v>1533</v>
      </c>
      <c r="C281" s="49" t="s">
        <v>1534</v>
      </c>
      <c r="D281" s="49" t="s">
        <v>1535</v>
      </c>
      <c r="E281">
        <v>2025</v>
      </c>
      <c r="F281">
        <v>6</v>
      </c>
      <c r="G281" s="53" t="s">
        <v>984</v>
      </c>
      <c r="H281" s="33" t="s">
        <v>262</v>
      </c>
      <c r="I281" s="18">
        <v>-1007.1600000000001</v>
      </c>
      <c r="J281" s="33" t="s">
        <v>94</v>
      </c>
      <c r="K281" s="19">
        <f t="shared" si="9"/>
        <v>-1007.1600000000001</v>
      </c>
      <c r="L281" t="s">
        <v>977</v>
      </c>
      <c r="M281" s="50" t="s">
        <v>1536</v>
      </c>
      <c r="O281" s="49" t="s">
        <v>1537</v>
      </c>
      <c r="P281" s="37">
        <f t="shared" si="8"/>
        <v>-1007.1600000000001</v>
      </c>
      <c r="Q281" s="51">
        <v>45831</v>
      </c>
      <c r="S281">
        <v>40700</v>
      </c>
      <c r="T281" t="s">
        <v>911</v>
      </c>
    </row>
    <row r="282" spans="1:20" x14ac:dyDescent="0.25">
      <c r="A282" s="53" t="str">
        <f>+VLOOKUP(O282,'Selectable Table'!D:E,2,0)</f>
        <v>IQVIA</v>
      </c>
      <c r="B282" s="36" t="s">
        <v>1533</v>
      </c>
      <c r="C282" s="49" t="s">
        <v>1534</v>
      </c>
      <c r="D282" s="49" t="s">
        <v>1535</v>
      </c>
      <c r="E282">
        <v>2025</v>
      </c>
      <c r="F282">
        <v>6</v>
      </c>
      <c r="G282" s="53" t="s">
        <v>980</v>
      </c>
      <c r="H282" s="33" t="s">
        <v>261</v>
      </c>
      <c r="I282" s="18">
        <v>-564.00400000000002</v>
      </c>
      <c r="J282" s="33" t="s">
        <v>94</v>
      </c>
      <c r="K282" s="19">
        <f t="shared" si="9"/>
        <v>-564.00400000000002</v>
      </c>
      <c r="L282" t="s">
        <v>977</v>
      </c>
      <c r="M282" s="50" t="s">
        <v>1536</v>
      </c>
      <c r="O282" s="49" t="s">
        <v>1537</v>
      </c>
      <c r="P282" s="37">
        <f t="shared" si="8"/>
        <v>-564.00400000000002</v>
      </c>
      <c r="Q282" s="51">
        <v>45831</v>
      </c>
      <c r="S282">
        <v>40700</v>
      </c>
      <c r="T282" t="s">
        <v>911</v>
      </c>
    </row>
    <row r="283" spans="1:20" x14ac:dyDescent="0.25">
      <c r="A283" s="53" t="str">
        <f>+VLOOKUP(O283,'Selectable Table'!D:E,2,0)</f>
        <v>IQVIA</v>
      </c>
      <c r="B283" s="36" t="s">
        <v>1533</v>
      </c>
      <c r="C283" s="49" t="s">
        <v>1534</v>
      </c>
      <c r="D283" s="49" t="s">
        <v>1535</v>
      </c>
      <c r="E283">
        <v>2025</v>
      </c>
      <c r="F283">
        <v>6</v>
      </c>
      <c r="G283" s="53" t="s">
        <v>980</v>
      </c>
      <c r="H283" s="33" t="s">
        <v>261</v>
      </c>
      <c r="I283" s="18">
        <v>-282.01600000000002</v>
      </c>
      <c r="J283" s="33" t="s">
        <v>94</v>
      </c>
      <c r="K283" s="19">
        <f t="shared" si="9"/>
        <v>-282.01600000000002</v>
      </c>
      <c r="L283" t="s">
        <v>977</v>
      </c>
      <c r="M283" s="50" t="s">
        <v>1536</v>
      </c>
      <c r="O283" s="49" t="s">
        <v>1537</v>
      </c>
      <c r="P283" s="37">
        <f t="shared" si="8"/>
        <v>-282.01600000000002</v>
      </c>
      <c r="Q283" s="51">
        <v>45831</v>
      </c>
      <c r="S283">
        <v>40700</v>
      </c>
      <c r="T283" t="s">
        <v>911</v>
      </c>
    </row>
    <row r="284" spans="1:20" x14ac:dyDescent="0.25">
      <c r="A284" s="53" t="str">
        <f>+VLOOKUP(O284,'Selectable Table'!D:E,2,0)</f>
        <v>OTH CUST</v>
      </c>
      <c r="B284" s="36" t="s">
        <v>1538</v>
      </c>
      <c r="C284" s="49" t="s">
        <v>1539</v>
      </c>
      <c r="D284" s="49" t="s">
        <v>1535</v>
      </c>
      <c r="E284">
        <v>2025</v>
      </c>
      <c r="F284">
        <v>6</v>
      </c>
      <c r="G284" s="53" t="s">
        <v>980</v>
      </c>
      <c r="H284" s="33" t="s">
        <v>261</v>
      </c>
      <c r="I284" s="18">
        <v>-1830.192</v>
      </c>
      <c r="J284" s="33" t="s">
        <v>94</v>
      </c>
      <c r="K284" s="19">
        <f t="shared" si="9"/>
        <v>-1830.192</v>
      </c>
      <c r="L284" t="s">
        <v>977</v>
      </c>
      <c r="M284" s="50" t="s">
        <v>1540</v>
      </c>
      <c r="O284" s="49" t="s">
        <v>623</v>
      </c>
      <c r="P284" s="37">
        <f t="shared" si="8"/>
        <v>-1830.192</v>
      </c>
      <c r="Q284" s="51">
        <v>45831</v>
      </c>
      <c r="S284">
        <v>40700</v>
      </c>
      <c r="T284" t="s">
        <v>911</v>
      </c>
    </row>
    <row r="285" spans="1:20" x14ac:dyDescent="0.25">
      <c r="A285" s="53" t="str">
        <f>+VLOOKUP(O285,'Selectable Table'!D:E,2,0)</f>
        <v>ELI LILLY</v>
      </c>
      <c r="B285" s="36" t="s">
        <v>1541</v>
      </c>
      <c r="C285" s="49" t="s">
        <v>1542</v>
      </c>
      <c r="D285" s="49" t="s">
        <v>1535</v>
      </c>
      <c r="E285">
        <v>2025</v>
      </c>
      <c r="F285">
        <v>6</v>
      </c>
      <c r="G285" s="53" t="s">
        <v>976</v>
      </c>
      <c r="H285" s="33" t="s">
        <v>260</v>
      </c>
      <c r="I285" s="18">
        <v>-1430</v>
      </c>
      <c r="J285" s="33" t="s">
        <v>94</v>
      </c>
      <c r="K285" s="19">
        <f t="shared" si="9"/>
        <v>-1430</v>
      </c>
      <c r="L285" t="s">
        <v>977</v>
      </c>
      <c r="M285" s="50" t="s">
        <v>1543</v>
      </c>
      <c r="O285" s="49" t="s">
        <v>979</v>
      </c>
      <c r="P285" s="37">
        <f t="shared" si="8"/>
        <v>-1430</v>
      </c>
      <c r="Q285" s="51">
        <v>45831</v>
      </c>
      <c r="S285">
        <v>40700</v>
      </c>
      <c r="T285" t="s">
        <v>911</v>
      </c>
    </row>
    <row r="286" spans="1:20" x14ac:dyDescent="0.25">
      <c r="A286" s="53" t="str">
        <f>+VLOOKUP(O286,'Selectable Table'!D:E,2,0)</f>
        <v>ELI LILLY</v>
      </c>
      <c r="B286" s="36" t="s">
        <v>1541</v>
      </c>
      <c r="C286" s="49" t="s">
        <v>1542</v>
      </c>
      <c r="D286" s="49" t="s">
        <v>1544</v>
      </c>
      <c r="E286">
        <v>2025</v>
      </c>
      <c r="F286">
        <v>6</v>
      </c>
      <c r="G286" s="53" t="s">
        <v>976</v>
      </c>
      <c r="H286" s="33" t="s">
        <v>260</v>
      </c>
      <c r="I286" s="18">
        <v>-294.28000000000003</v>
      </c>
      <c r="J286" s="33" t="s">
        <v>94</v>
      </c>
      <c r="K286" s="19">
        <f t="shared" si="9"/>
        <v>-294.28000000000003</v>
      </c>
      <c r="L286" t="s">
        <v>977</v>
      </c>
      <c r="M286" s="50" t="s">
        <v>1543</v>
      </c>
      <c r="O286" s="49" t="s">
        <v>979</v>
      </c>
      <c r="P286" s="37">
        <f t="shared" si="8"/>
        <v>-294.28000000000003</v>
      </c>
      <c r="Q286" s="51">
        <v>45831</v>
      </c>
      <c r="S286">
        <v>40700</v>
      </c>
      <c r="T286" t="s">
        <v>911</v>
      </c>
    </row>
    <row r="287" spans="1:20" x14ac:dyDescent="0.25">
      <c r="A287" s="53" t="str">
        <f>+VLOOKUP(O287,'Selectable Table'!D:E,2,0)</f>
        <v>ELI LILLY</v>
      </c>
      <c r="B287" s="36" t="s">
        <v>1541</v>
      </c>
      <c r="C287" s="49" t="s">
        <v>1542</v>
      </c>
      <c r="D287" s="49" t="s">
        <v>1544</v>
      </c>
      <c r="E287">
        <v>2025</v>
      </c>
      <c r="F287">
        <v>6</v>
      </c>
      <c r="G287" s="53" t="s">
        <v>980</v>
      </c>
      <c r="H287" s="33" t="s">
        <v>261</v>
      </c>
      <c r="I287" s="18">
        <v>-1081.6000000000001</v>
      </c>
      <c r="J287" s="33" t="s">
        <v>94</v>
      </c>
      <c r="K287" s="19">
        <f t="shared" si="9"/>
        <v>-1081.6000000000001</v>
      </c>
      <c r="L287" t="s">
        <v>977</v>
      </c>
      <c r="M287" s="50" t="s">
        <v>1543</v>
      </c>
      <c r="O287" s="49" t="s">
        <v>979</v>
      </c>
      <c r="P287" s="37">
        <f t="shared" si="8"/>
        <v>-1081.6000000000001</v>
      </c>
      <c r="Q287" s="51">
        <v>45831</v>
      </c>
      <c r="S287">
        <v>40700</v>
      </c>
      <c r="T287" t="s">
        <v>911</v>
      </c>
    </row>
    <row r="288" spans="1:20" ht="30" x14ac:dyDescent="0.25">
      <c r="A288" s="53" t="str">
        <f>+VLOOKUP(O288,'Selectable Table'!D:E,2,0)</f>
        <v>OTH CUST</v>
      </c>
      <c r="B288" s="36" t="s">
        <v>1545</v>
      </c>
      <c r="C288" s="49" t="s">
        <v>1546</v>
      </c>
      <c r="D288" s="49" t="s">
        <v>1547</v>
      </c>
      <c r="E288">
        <v>2025</v>
      </c>
      <c r="F288">
        <v>6</v>
      </c>
      <c r="G288" s="53" t="s">
        <v>1006</v>
      </c>
      <c r="H288" s="33" t="s">
        <v>617</v>
      </c>
      <c r="I288" s="18">
        <v>-177.97200000000001</v>
      </c>
      <c r="J288" s="33" t="s">
        <v>94</v>
      </c>
      <c r="K288" s="19">
        <f t="shared" si="9"/>
        <v>-177.97200000000001</v>
      </c>
      <c r="L288" t="s">
        <v>977</v>
      </c>
      <c r="M288" s="50" t="s">
        <v>1548</v>
      </c>
      <c r="O288" s="49" t="s">
        <v>1055</v>
      </c>
      <c r="P288" s="37">
        <f t="shared" si="8"/>
        <v>-177.97200000000001</v>
      </c>
      <c r="Q288" s="51">
        <v>45831</v>
      </c>
      <c r="S288">
        <v>40700</v>
      </c>
      <c r="T288" t="s">
        <v>911</v>
      </c>
    </row>
    <row r="289" spans="1:20" ht="30" x14ac:dyDescent="0.25">
      <c r="A289" s="53" t="str">
        <f>+VLOOKUP(O289,'Selectable Table'!D:E,2,0)</f>
        <v>OTH CUST</v>
      </c>
      <c r="B289" s="36" t="s">
        <v>1545</v>
      </c>
      <c r="C289" s="49" t="s">
        <v>1546</v>
      </c>
      <c r="D289" s="49" t="s">
        <v>1547</v>
      </c>
      <c r="E289">
        <v>2025</v>
      </c>
      <c r="F289">
        <v>6</v>
      </c>
      <c r="G289" s="53" t="s">
        <v>1006</v>
      </c>
      <c r="H289" s="33" t="s">
        <v>617</v>
      </c>
      <c r="I289" s="18">
        <v>-6.8480000000000008</v>
      </c>
      <c r="J289" s="33" t="s">
        <v>94</v>
      </c>
      <c r="K289" s="19">
        <f t="shared" si="9"/>
        <v>-6.8480000000000008</v>
      </c>
      <c r="L289" t="s">
        <v>977</v>
      </c>
      <c r="M289" s="50" t="s">
        <v>1548</v>
      </c>
      <c r="O289" s="49" t="s">
        <v>1055</v>
      </c>
      <c r="P289" s="37">
        <f t="shared" si="8"/>
        <v>-6.8480000000000008</v>
      </c>
      <c r="Q289" s="51">
        <v>45831</v>
      </c>
      <c r="S289">
        <v>40700</v>
      </c>
      <c r="T289" t="s">
        <v>911</v>
      </c>
    </row>
    <row r="290" spans="1:20" ht="30" x14ac:dyDescent="0.25">
      <c r="A290" s="53" t="str">
        <f>+VLOOKUP(O290,'Selectable Table'!D:E,2,0)</f>
        <v>OTH CUST</v>
      </c>
      <c r="B290" s="36" t="s">
        <v>1549</v>
      </c>
      <c r="C290" s="49" t="s">
        <v>1550</v>
      </c>
      <c r="D290" s="49" t="s">
        <v>1547</v>
      </c>
      <c r="E290">
        <v>2025</v>
      </c>
      <c r="F290">
        <v>6</v>
      </c>
      <c r="G290" s="53" t="s">
        <v>980</v>
      </c>
      <c r="H290" s="33" t="s">
        <v>261</v>
      </c>
      <c r="I290" s="18">
        <v>-145.452</v>
      </c>
      <c r="J290" s="33" t="s">
        <v>94</v>
      </c>
      <c r="K290" s="19">
        <f t="shared" si="9"/>
        <v>-145.452</v>
      </c>
      <c r="L290" t="s">
        <v>977</v>
      </c>
      <c r="M290" s="50" t="s">
        <v>1551</v>
      </c>
      <c r="O290" s="49" t="s">
        <v>1055</v>
      </c>
      <c r="P290" s="37">
        <f t="shared" si="8"/>
        <v>-145.452</v>
      </c>
      <c r="Q290" s="51">
        <v>45831</v>
      </c>
      <c r="S290">
        <v>40700</v>
      </c>
      <c r="T290" t="s">
        <v>911</v>
      </c>
    </row>
    <row r="291" spans="1:20" ht="30" x14ac:dyDescent="0.25">
      <c r="A291" s="53" t="str">
        <f>+VLOOKUP(O291,'Selectable Table'!D:E,2,0)</f>
        <v>OTH CUST</v>
      </c>
      <c r="B291" s="36" t="s">
        <v>1549</v>
      </c>
      <c r="C291" s="49" t="s">
        <v>1550</v>
      </c>
      <c r="D291" s="49" t="s">
        <v>1547</v>
      </c>
      <c r="E291">
        <v>2025</v>
      </c>
      <c r="F291">
        <v>6</v>
      </c>
      <c r="G291" s="53" t="s">
        <v>976</v>
      </c>
      <c r="H291" s="33" t="s">
        <v>260</v>
      </c>
      <c r="I291" s="18">
        <v>-5.8159999999999998</v>
      </c>
      <c r="J291" s="33" t="s">
        <v>94</v>
      </c>
      <c r="K291" s="19">
        <f t="shared" si="9"/>
        <v>-5.8159999999999998</v>
      </c>
      <c r="L291" t="s">
        <v>977</v>
      </c>
      <c r="M291" s="50" t="s">
        <v>1551</v>
      </c>
      <c r="O291" s="49" t="s">
        <v>1055</v>
      </c>
      <c r="P291" s="37">
        <f t="shared" si="8"/>
        <v>-5.8159999999999998</v>
      </c>
      <c r="Q291" s="51">
        <v>45831</v>
      </c>
      <c r="S291">
        <v>40700</v>
      </c>
      <c r="T291" t="s">
        <v>911</v>
      </c>
    </row>
    <row r="292" spans="1:20" ht="30" x14ac:dyDescent="0.25">
      <c r="A292" s="53" t="str">
        <f>+VLOOKUP(O292,'Selectable Table'!D:E,2,0)</f>
        <v>OTH CUST</v>
      </c>
      <c r="B292" s="36" t="s">
        <v>1552</v>
      </c>
      <c r="C292" s="49" t="s">
        <v>1553</v>
      </c>
      <c r="D292" s="49" t="s">
        <v>404</v>
      </c>
      <c r="E292">
        <v>2025</v>
      </c>
      <c r="F292">
        <v>6</v>
      </c>
      <c r="G292" s="53" t="s">
        <v>1006</v>
      </c>
      <c r="H292" s="33" t="s">
        <v>617</v>
      </c>
      <c r="I292" s="18">
        <v>-59.320000000000007</v>
      </c>
      <c r="J292" s="33" t="s">
        <v>94</v>
      </c>
      <c r="K292" s="19">
        <f t="shared" si="9"/>
        <v>-59.320000000000007</v>
      </c>
      <c r="L292" t="s">
        <v>977</v>
      </c>
      <c r="M292" s="50" t="s">
        <v>1554</v>
      </c>
      <c r="O292" s="49" t="s">
        <v>1055</v>
      </c>
      <c r="P292" s="37">
        <f t="shared" si="8"/>
        <v>-59.320000000000007</v>
      </c>
      <c r="Q292" s="51">
        <v>45831</v>
      </c>
      <c r="S292">
        <v>40700</v>
      </c>
      <c r="T292" t="s">
        <v>911</v>
      </c>
    </row>
    <row r="293" spans="1:20" ht="30" x14ac:dyDescent="0.25">
      <c r="A293" s="53" t="str">
        <f>+VLOOKUP(O293,'Selectable Table'!D:E,2,0)</f>
        <v>OTH CUST</v>
      </c>
      <c r="B293" s="36" t="s">
        <v>1552</v>
      </c>
      <c r="C293" s="49" t="s">
        <v>1553</v>
      </c>
      <c r="D293" s="49" t="s">
        <v>404</v>
      </c>
      <c r="E293">
        <v>2025</v>
      </c>
      <c r="F293">
        <v>6</v>
      </c>
      <c r="G293" s="53" t="s">
        <v>1006</v>
      </c>
      <c r="H293" s="33" t="s">
        <v>617</v>
      </c>
      <c r="I293" s="18">
        <v>-2.2840000000000003</v>
      </c>
      <c r="J293" s="33" t="s">
        <v>94</v>
      </c>
      <c r="K293" s="19">
        <f t="shared" si="9"/>
        <v>-2.2840000000000003</v>
      </c>
      <c r="L293" t="s">
        <v>977</v>
      </c>
      <c r="M293" s="50" t="s">
        <v>1554</v>
      </c>
      <c r="O293" s="49" t="s">
        <v>1055</v>
      </c>
      <c r="P293" s="37">
        <f t="shared" si="8"/>
        <v>-2.2840000000000003</v>
      </c>
      <c r="Q293" s="51">
        <v>45831</v>
      </c>
      <c r="S293">
        <v>40700</v>
      </c>
      <c r="T293" t="s">
        <v>911</v>
      </c>
    </row>
    <row r="294" spans="1:20" x14ac:dyDescent="0.25">
      <c r="A294" s="53" t="str">
        <f>+VLOOKUP(O294,'Selectable Table'!D:E,2,0)</f>
        <v>ASTRAZENECA</v>
      </c>
      <c r="B294" s="36" t="s">
        <v>1555</v>
      </c>
      <c r="C294" s="49" t="s">
        <v>1556</v>
      </c>
      <c r="D294" s="49" t="s">
        <v>404</v>
      </c>
      <c r="E294">
        <v>2025</v>
      </c>
      <c r="F294">
        <v>6</v>
      </c>
      <c r="G294" s="53" t="s">
        <v>984</v>
      </c>
      <c r="H294" s="33" t="s">
        <v>262</v>
      </c>
      <c r="I294" s="18">
        <v>-244.42</v>
      </c>
      <c r="J294" s="33" t="s">
        <v>94</v>
      </c>
      <c r="K294" s="19">
        <f t="shared" si="9"/>
        <v>-244.42</v>
      </c>
      <c r="L294" t="s">
        <v>977</v>
      </c>
      <c r="M294" s="50" t="s">
        <v>1557</v>
      </c>
      <c r="O294" s="49" t="s">
        <v>1465</v>
      </c>
      <c r="P294" s="37">
        <f t="shared" si="8"/>
        <v>-244.42</v>
      </c>
      <c r="Q294" s="51">
        <v>45831</v>
      </c>
      <c r="S294">
        <v>40700</v>
      </c>
      <c r="T294" t="s">
        <v>911</v>
      </c>
    </row>
    <row r="295" spans="1:20" x14ac:dyDescent="0.25">
      <c r="A295" s="53" t="str">
        <f>+VLOOKUP(O295,'Selectable Table'!D:E,2,0)</f>
        <v>OTH CUST</v>
      </c>
      <c r="B295" s="36" t="s">
        <v>1558</v>
      </c>
      <c r="C295" s="49" t="s">
        <v>1559</v>
      </c>
      <c r="D295" s="49" t="s">
        <v>404</v>
      </c>
      <c r="E295">
        <v>2025</v>
      </c>
      <c r="F295">
        <v>6</v>
      </c>
      <c r="G295" s="53" t="s">
        <v>980</v>
      </c>
      <c r="H295" s="33" t="s">
        <v>261</v>
      </c>
      <c r="I295" s="18">
        <v>-909.7600000000001</v>
      </c>
      <c r="J295" s="33" t="s">
        <v>94</v>
      </c>
      <c r="K295" s="19">
        <f t="shared" si="9"/>
        <v>-909.7600000000001</v>
      </c>
      <c r="L295" t="s">
        <v>977</v>
      </c>
      <c r="M295" s="50" t="s">
        <v>1560</v>
      </c>
      <c r="O295" s="49" t="s">
        <v>1486</v>
      </c>
      <c r="P295" s="37">
        <f t="shared" si="8"/>
        <v>-909.7600000000001</v>
      </c>
      <c r="Q295" s="51">
        <v>45831</v>
      </c>
      <c r="S295">
        <v>40700</v>
      </c>
      <c r="T295" t="s">
        <v>911</v>
      </c>
    </row>
    <row r="296" spans="1:20" x14ac:dyDescent="0.25">
      <c r="A296" s="53" t="str">
        <f>+VLOOKUP(O296,'Selectable Table'!D:E,2,0)</f>
        <v>OTH CUST</v>
      </c>
      <c r="B296" s="36" t="s">
        <v>1558</v>
      </c>
      <c r="C296" s="49" t="s">
        <v>1559</v>
      </c>
      <c r="D296" s="49" t="s">
        <v>404</v>
      </c>
      <c r="E296">
        <v>2025</v>
      </c>
      <c r="F296">
        <v>6</v>
      </c>
      <c r="G296" s="53" t="s">
        <v>980</v>
      </c>
      <c r="H296" s="33" t="s">
        <v>261</v>
      </c>
      <c r="I296" s="18">
        <v>-294.28000000000003</v>
      </c>
      <c r="J296" s="33" t="s">
        <v>94</v>
      </c>
      <c r="K296" s="19">
        <f t="shared" si="9"/>
        <v>-294.28000000000003</v>
      </c>
      <c r="L296" t="s">
        <v>977</v>
      </c>
      <c r="M296" s="50" t="s">
        <v>1560</v>
      </c>
      <c r="O296" s="49" t="s">
        <v>1486</v>
      </c>
      <c r="P296" s="37">
        <f t="shared" si="8"/>
        <v>-294.28000000000003</v>
      </c>
      <c r="Q296" s="51">
        <v>45831</v>
      </c>
      <c r="S296">
        <v>40700</v>
      </c>
      <c r="T296" t="s">
        <v>911</v>
      </c>
    </row>
    <row r="297" spans="1:20" x14ac:dyDescent="0.25">
      <c r="A297" s="53" t="str">
        <f>+VLOOKUP(O297,'Selectable Table'!D:E,2,0)</f>
        <v>OTH CUST</v>
      </c>
      <c r="B297" s="36" t="s">
        <v>1558</v>
      </c>
      <c r="C297" s="49" t="s">
        <v>1559</v>
      </c>
      <c r="D297" s="49" t="s">
        <v>404</v>
      </c>
      <c r="E297">
        <v>2025</v>
      </c>
      <c r="F297">
        <v>6</v>
      </c>
      <c r="G297" s="53" t="s">
        <v>980</v>
      </c>
      <c r="H297" s="33" t="s">
        <v>261</v>
      </c>
      <c r="I297" s="18">
        <v>-441.42</v>
      </c>
      <c r="J297" s="33" t="s">
        <v>94</v>
      </c>
      <c r="K297" s="19">
        <f t="shared" si="9"/>
        <v>-441.42</v>
      </c>
      <c r="L297" t="s">
        <v>977</v>
      </c>
      <c r="M297" s="50" t="s">
        <v>1560</v>
      </c>
      <c r="O297" s="49" t="s">
        <v>1486</v>
      </c>
      <c r="P297" s="37">
        <f t="shared" si="8"/>
        <v>-441.42</v>
      </c>
      <c r="Q297" s="51">
        <v>45831</v>
      </c>
      <c r="S297">
        <v>40700</v>
      </c>
      <c r="T297" t="s">
        <v>911</v>
      </c>
    </row>
    <row r="298" spans="1:20" x14ac:dyDescent="0.25">
      <c r="A298" s="53" t="str">
        <f>+VLOOKUP(O298,'Selectable Table'!D:E,2,0)</f>
        <v>OTH CUST</v>
      </c>
      <c r="B298" s="36" t="s">
        <v>1561</v>
      </c>
      <c r="C298" s="49" t="s">
        <v>1562</v>
      </c>
      <c r="D298" s="49" t="s">
        <v>404</v>
      </c>
      <c r="E298">
        <v>2025</v>
      </c>
      <c r="F298">
        <v>6</v>
      </c>
      <c r="G298" s="53" t="s">
        <v>980</v>
      </c>
      <c r="H298" s="33" t="s">
        <v>261</v>
      </c>
      <c r="I298" s="18">
        <v>-950.18799999999999</v>
      </c>
      <c r="J298" s="33" t="s">
        <v>94</v>
      </c>
      <c r="K298" s="19">
        <f t="shared" si="9"/>
        <v>-950.18799999999999</v>
      </c>
      <c r="L298" t="s">
        <v>977</v>
      </c>
      <c r="M298" s="50" t="s">
        <v>1000</v>
      </c>
      <c r="O298" s="49" t="s">
        <v>1001</v>
      </c>
      <c r="P298" s="37">
        <f t="shared" si="8"/>
        <v>-950.18799999999999</v>
      </c>
      <c r="Q298" s="51">
        <v>45831</v>
      </c>
      <c r="S298">
        <v>40700</v>
      </c>
      <c r="T298" t="s">
        <v>911</v>
      </c>
    </row>
    <row r="299" spans="1:20" x14ac:dyDescent="0.25">
      <c r="A299" s="53" t="str">
        <f>+VLOOKUP(O299,'Selectable Table'!D:E,2,0)</f>
        <v>OTH CUST</v>
      </c>
      <c r="B299" s="36" t="s">
        <v>1563</v>
      </c>
      <c r="C299" s="49" t="s">
        <v>1564</v>
      </c>
      <c r="D299" s="49" t="s">
        <v>404</v>
      </c>
      <c r="E299">
        <v>2025</v>
      </c>
      <c r="F299">
        <v>6</v>
      </c>
      <c r="G299" s="53" t="s">
        <v>976</v>
      </c>
      <c r="H299" s="33" t="s">
        <v>260</v>
      </c>
      <c r="I299" s="18">
        <v>-1020.4879999999999</v>
      </c>
      <c r="J299" s="33" t="s">
        <v>94</v>
      </c>
      <c r="K299" s="19">
        <f t="shared" si="9"/>
        <v>-1020.4879999999999</v>
      </c>
      <c r="L299" t="s">
        <v>977</v>
      </c>
      <c r="M299" s="50" t="s">
        <v>1385</v>
      </c>
      <c r="O299" s="49" t="s">
        <v>1045</v>
      </c>
      <c r="P299" s="37">
        <f t="shared" si="8"/>
        <v>-1020.4879999999999</v>
      </c>
      <c r="Q299" s="51">
        <v>45831</v>
      </c>
      <c r="S299">
        <v>40700</v>
      </c>
      <c r="T299" t="s">
        <v>911</v>
      </c>
    </row>
    <row r="300" spans="1:20" x14ac:dyDescent="0.25">
      <c r="A300" s="53" t="str">
        <f>+VLOOKUP(O300,'Selectable Table'!D:E,2,0)</f>
        <v>OTH CUST</v>
      </c>
      <c r="B300" s="36" t="s">
        <v>1563</v>
      </c>
      <c r="C300" s="49" t="s">
        <v>1564</v>
      </c>
      <c r="D300" s="49" t="s">
        <v>1565</v>
      </c>
      <c r="E300">
        <v>2025</v>
      </c>
      <c r="F300">
        <v>6</v>
      </c>
      <c r="G300" s="53" t="s">
        <v>976</v>
      </c>
      <c r="H300" s="33" t="s">
        <v>260</v>
      </c>
      <c r="I300" s="18">
        <v>-86.984000000000009</v>
      </c>
      <c r="J300" s="33" t="s">
        <v>94</v>
      </c>
      <c r="K300" s="19">
        <f t="shared" si="9"/>
        <v>-86.984000000000009</v>
      </c>
      <c r="L300" t="s">
        <v>977</v>
      </c>
      <c r="M300" s="50" t="s">
        <v>1385</v>
      </c>
      <c r="O300" s="49" t="s">
        <v>1045</v>
      </c>
      <c r="P300" s="37">
        <f t="shared" si="8"/>
        <v>-86.984000000000009</v>
      </c>
      <c r="Q300" s="51">
        <v>45831</v>
      </c>
      <c r="S300">
        <v>40700</v>
      </c>
      <c r="T300" t="s">
        <v>911</v>
      </c>
    </row>
    <row r="301" spans="1:20" x14ac:dyDescent="0.25">
      <c r="A301" s="53" t="str">
        <f>+VLOOKUP(O301,'Selectable Table'!D:E,2,0)</f>
        <v>IQVIA</v>
      </c>
      <c r="B301" s="36" t="s">
        <v>1566</v>
      </c>
      <c r="C301" s="49" t="s">
        <v>1567</v>
      </c>
      <c r="D301" s="49" t="s">
        <v>1565</v>
      </c>
      <c r="E301">
        <v>2025</v>
      </c>
      <c r="F301">
        <v>6</v>
      </c>
      <c r="G301" s="53" t="s">
        <v>976</v>
      </c>
      <c r="H301" s="33" t="s">
        <v>260</v>
      </c>
      <c r="I301" s="18">
        <v>-322.28800000000001</v>
      </c>
      <c r="J301" s="33" t="s">
        <v>94</v>
      </c>
      <c r="K301" s="19">
        <f t="shared" si="9"/>
        <v>-322.28800000000001</v>
      </c>
      <c r="L301" t="s">
        <v>977</v>
      </c>
      <c r="M301" s="50" t="s">
        <v>1568</v>
      </c>
      <c r="O301" s="49" t="s">
        <v>1537</v>
      </c>
      <c r="P301" s="37">
        <f t="shared" si="8"/>
        <v>-322.28800000000001</v>
      </c>
      <c r="Q301" s="51">
        <v>45831</v>
      </c>
      <c r="S301">
        <v>40700</v>
      </c>
      <c r="T301" t="s">
        <v>911</v>
      </c>
    </row>
    <row r="302" spans="1:20" x14ac:dyDescent="0.25">
      <c r="A302" s="53" t="str">
        <f>+VLOOKUP(O302,'Selectable Table'!D:E,2,0)</f>
        <v>IQVIA</v>
      </c>
      <c r="B302" s="36" t="s">
        <v>1566</v>
      </c>
      <c r="C302" s="49" t="s">
        <v>1567</v>
      </c>
      <c r="D302" s="49" t="s">
        <v>1569</v>
      </c>
      <c r="E302">
        <v>2025</v>
      </c>
      <c r="F302">
        <v>6</v>
      </c>
      <c r="G302" s="53" t="s">
        <v>976</v>
      </c>
      <c r="H302" s="33" t="s">
        <v>260</v>
      </c>
      <c r="I302" s="18">
        <v>-367.34800000000001</v>
      </c>
      <c r="J302" s="33" t="s">
        <v>94</v>
      </c>
      <c r="K302" s="19">
        <f t="shared" si="9"/>
        <v>-367.34800000000001</v>
      </c>
      <c r="L302" t="s">
        <v>977</v>
      </c>
      <c r="M302" s="50" t="s">
        <v>1568</v>
      </c>
      <c r="O302" s="49" t="s">
        <v>1537</v>
      </c>
      <c r="P302" s="37">
        <f t="shared" si="8"/>
        <v>-367.34800000000001</v>
      </c>
      <c r="Q302" s="51">
        <v>45831</v>
      </c>
      <c r="S302">
        <v>40700</v>
      </c>
      <c r="T302" t="s">
        <v>911</v>
      </c>
    </row>
    <row r="303" spans="1:20" x14ac:dyDescent="0.25">
      <c r="A303" s="53" t="str">
        <f>+VLOOKUP(O303,'Selectable Table'!D:E,2,0)</f>
        <v>IQVIA</v>
      </c>
      <c r="B303" s="36" t="s">
        <v>1566</v>
      </c>
      <c r="C303" s="49" t="s">
        <v>1567</v>
      </c>
      <c r="D303" s="49" t="s">
        <v>1570</v>
      </c>
      <c r="E303">
        <v>2025</v>
      </c>
      <c r="F303">
        <v>6</v>
      </c>
      <c r="G303" s="53" t="s">
        <v>980</v>
      </c>
      <c r="H303" s="33" t="s">
        <v>261</v>
      </c>
      <c r="I303" s="18">
        <v>-1007.1600000000001</v>
      </c>
      <c r="J303" s="33" t="s">
        <v>94</v>
      </c>
      <c r="K303" s="19">
        <f t="shared" si="9"/>
        <v>-1007.1600000000001</v>
      </c>
      <c r="L303" t="s">
        <v>977</v>
      </c>
      <c r="M303" s="50" t="s">
        <v>1568</v>
      </c>
      <c r="O303" s="49" t="s">
        <v>1537</v>
      </c>
      <c r="P303" s="37">
        <f t="shared" si="8"/>
        <v>-1007.1600000000001</v>
      </c>
      <c r="Q303" s="51">
        <v>45831</v>
      </c>
      <c r="S303">
        <v>40700</v>
      </c>
      <c r="T303" t="s">
        <v>911</v>
      </c>
    </row>
    <row r="304" spans="1:20" x14ac:dyDescent="0.25">
      <c r="A304" s="53" t="str">
        <f>+VLOOKUP(O304,'Selectable Table'!D:E,2,0)</f>
        <v>IQVIA</v>
      </c>
      <c r="B304" s="36" t="s">
        <v>1571</v>
      </c>
      <c r="C304" s="49" t="s">
        <v>1572</v>
      </c>
      <c r="D304" s="49" t="s">
        <v>1570</v>
      </c>
      <c r="E304">
        <v>2025</v>
      </c>
      <c r="F304">
        <v>6</v>
      </c>
      <c r="G304" s="53" t="s">
        <v>976</v>
      </c>
      <c r="H304" s="33" t="s">
        <v>260</v>
      </c>
      <c r="I304" s="18">
        <v>-1007.1600000000001</v>
      </c>
      <c r="J304" s="33" t="s">
        <v>94</v>
      </c>
      <c r="K304" s="19">
        <f t="shared" si="9"/>
        <v>-1007.1600000000001</v>
      </c>
      <c r="L304" t="s">
        <v>977</v>
      </c>
      <c r="M304" s="50" t="s">
        <v>1573</v>
      </c>
      <c r="O304" s="49" t="s">
        <v>1537</v>
      </c>
      <c r="P304" s="37">
        <f t="shared" si="8"/>
        <v>-1007.1600000000001</v>
      </c>
      <c r="Q304" s="51">
        <v>45831</v>
      </c>
      <c r="S304">
        <v>40700</v>
      </c>
      <c r="T304" t="s">
        <v>911</v>
      </c>
    </row>
    <row r="305" spans="1:20" x14ac:dyDescent="0.25">
      <c r="A305" s="53" t="str">
        <f>+VLOOKUP(O305,'Selectable Table'!D:E,2,0)</f>
        <v>IQVIA</v>
      </c>
      <c r="B305" s="36" t="s">
        <v>1571</v>
      </c>
      <c r="C305" s="49" t="s">
        <v>1572</v>
      </c>
      <c r="D305" s="49" t="s">
        <v>1574</v>
      </c>
      <c r="E305">
        <v>2025</v>
      </c>
      <c r="F305">
        <v>6</v>
      </c>
      <c r="G305" s="53" t="s">
        <v>976</v>
      </c>
      <c r="H305" s="33" t="s">
        <v>260</v>
      </c>
      <c r="I305" s="18">
        <v>-680.06000000000006</v>
      </c>
      <c r="J305" s="33" t="s">
        <v>94</v>
      </c>
      <c r="K305" s="19">
        <f t="shared" si="9"/>
        <v>-680.06000000000006</v>
      </c>
      <c r="L305" t="s">
        <v>977</v>
      </c>
      <c r="M305" s="50" t="s">
        <v>1573</v>
      </c>
      <c r="O305" s="49" t="s">
        <v>1537</v>
      </c>
      <c r="P305" s="37">
        <f t="shared" si="8"/>
        <v>-680.06000000000006</v>
      </c>
      <c r="Q305" s="51">
        <v>45831</v>
      </c>
      <c r="S305">
        <v>40700</v>
      </c>
      <c r="T305" t="s">
        <v>911</v>
      </c>
    </row>
    <row r="306" spans="1:20" x14ac:dyDescent="0.25">
      <c r="A306" s="53" t="str">
        <f>+VLOOKUP(O306,'Selectable Table'!D:E,2,0)</f>
        <v>IQVIA</v>
      </c>
      <c r="B306" s="36" t="s">
        <v>1571</v>
      </c>
      <c r="C306" s="49" t="s">
        <v>1572</v>
      </c>
      <c r="D306" s="49" t="s">
        <v>1574</v>
      </c>
      <c r="E306">
        <v>2025</v>
      </c>
      <c r="F306">
        <v>6</v>
      </c>
      <c r="G306" s="53" t="s">
        <v>980</v>
      </c>
      <c r="H306" s="33" t="s">
        <v>261</v>
      </c>
      <c r="I306" s="18">
        <v>-353.22</v>
      </c>
      <c r="J306" s="33" t="s">
        <v>94</v>
      </c>
      <c r="K306" s="19">
        <f t="shared" si="9"/>
        <v>-353.22</v>
      </c>
      <c r="L306" t="s">
        <v>977</v>
      </c>
      <c r="M306" s="50" t="s">
        <v>1573</v>
      </c>
      <c r="O306" s="49" t="s">
        <v>1537</v>
      </c>
      <c r="P306" s="37">
        <f t="shared" si="8"/>
        <v>-353.22</v>
      </c>
      <c r="Q306" s="51">
        <v>45831</v>
      </c>
      <c r="S306">
        <v>40700</v>
      </c>
      <c r="T306" t="s">
        <v>911</v>
      </c>
    </row>
    <row r="307" spans="1:20" x14ac:dyDescent="0.25">
      <c r="A307" s="53" t="str">
        <f>+VLOOKUP(O307,'Selectable Table'!D:E,2,0)</f>
        <v>IQVIA</v>
      </c>
      <c r="B307" s="36" t="s">
        <v>1575</v>
      </c>
      <c r="C307" s="49" t="s">
        <v>1576</v>
      </c>
      <c r="D307" s="49" t="s">
        <v>1574</v>
      </c>
      <c r="E307">
        <v>2025</v>
      </c>
      <c r="F307">
        <v>6</v>
      </c>
      <c r="G307" s="53" t="s">
        <v>976</v>
      </c>
      <c r="H307" s="33" t="s">
        <v>260</v>
      </c>
      <c r="I307" s="18">
        <v>-1007.1600000000001</v>
      </c>
      <c r="J307" s="33" t="s">
        <v>94</v>
      </c>
      <c r="K307" s="19">
        <f t="shared" si="9"/>
        <v>-1007.1600000000001</v>
      </c>
      <c r="L307" t="s">
        <v>977</v>
      </c>
      <c r="M307" s="50" t="s">
        <v>1577</v>
      </c>
      <c r="O307" s="49" t="s">
        <v>1537</v>
      </c>
      <c r="P307" s="37">
        <f t="shared" si="8"/>
        <v>-1007.1600000000001</v>
      </c>
      <c r="Q307" s="51">
        <v>45831</v>
      </c>
      <c r="S307">
        <v>40700</v>
      </c>
      <c r="T307" t="s">
        <v>911</v>
      </c>
    </row>
    <row r="308" spans="1:20" x14ac:dyDescent="0.25">
      <c r="A308" s="53" t="str">
        <f>+VLOOKUP(O308,'Selectable Table'!D:E,2,0)</f>
        <v>IQVIA</v>
      </c>
      <c r="B308" s="36" t="s">
        <v>1575</v>
      </c>
      <c r="C308" s="49" t="s">
        <v>1576</v>
      </c>
      <c r="D308" s="49" t="s">
        <v>1578</v>
      </c>
      <c r="E308">
        <v>2025</v>
      </c>
      <c r="F308">
        <v>6</v>
      </c>
      <c r="G308" s="53" t="s">
        <v>984</v>
      </c>
      <c r="H308" s="33" t="s">
        <v>262</v>
      </c>
      <c r="I308" s="18">
        <v>-644.57600000000002</v>
      </c>
      <c r="J308" s="33" t="s">
        <v>94</v>
      </c>
      <c r="K308" s="19">
        <f t="shared" si="9"/>
        <v>-644.57600000000002</v>
      </c>
      <c r="L308" t="s">
        <v>977</v>
      </c>
      <c r="M308" s="50" t="s">
        <v>1577</v>
      </c>
      <c r="O308" s="49" t="s">
        <v>1537</v>
      </c>
      <c r="P308" s="37">
        <f t="shared" si="8"/>
        <v>-644.57600000000002</v>
      </c>
      <c r="Q308" s="51">
        <v>45831</v>
      </c>
      <c r="S308">
        <v>40700</v>
      </c>
      <c r="T308" t="s">
        <v>911</v>
      </c>
    </row>
    <row r="309" spans="1:20" x14ac:dyDescent="0.25">
      <c r="A309" s="53" t="str">
        <f>+VLOOKUP(O309,'Selectable Table'!D:E,2,0)</f>
        <v>IQVIA</v>
      </c>
      <c r="B309" s="36" t="s">
        <v>1575</v>
      </c>
      <c r="C309" s="49" t="s">
        <v>1576</v>
      </c>
      <c r="D309" s="49" t="s">
        <v>1578</v>
      </c>
      <c r="E309">
        <v>2025</v>
      </c>
      <c r="F309">
        <v>6</v>
      </c>
      <c r="G309" s="53" t="s">
        <v>980</v>
      </c>
      <c r="H309" s="33" t="s">
        <v>261</v>
      </c>
      <c r="I309" s="18">
        <v>-367.34800000000001</v>
      </c>
      <c r="J309" s="33" t="s">
        <v>94</v>
      </c>
      <c r="K309" s="19">
        <f t="shared" si="9"/>
        <v>-367.34800000000001</v>
      </c>
      <c r="L309" t="s">
        <v>977</v>
      </c>
      <c r="M309" s="50" t="s">
        <v>1577</v>
      </c>
      <c r="O309" s="49" t="s">
        <v>1537</v>
      </c>
      <c r="P309" s="37">
        <f t="shared" si="8"/>
        <v>-367.34800000000001</v>
      </c>
      <c r="Q309" s="51">
        <v>45831</v>
      </c>
      <c r="S309">
        <v>40700</v>
      </c>
      <c r="T309" t="s">
        <v>911</v>
      </c>
    </row>
    <row r="310" spans="1:20" x14ac:dyDescent="0.25">
      <c r="A310" s="53" t="str">
        <f>+VLOOKUP(O310,'Selectable Table'!D:E,2,0)</f>
        <v>ASTRAZENECA</v>
      </c>
      <c r="B310" s="36" t="s">
        <v>1579</v>
      </c>
      <c r="C310" s="49" t="s">
        <v>1580</v>
      </c>
      <c r="D310" s="49" t="s">
        <v>1578</v>
      </c>
      <c r="E310">
        <v>2025</v>
      </c>
      <c r="F310">
        <v>6</v>
      </c>
      <c r="G310" s="53" t="s">
        <v>980</v>
      </c>
      <c r="H310" s="33" t="s">
        <v>261</v>
      </c>
      <c r="I310" s="18">
        <v>-353.69600000000003</v>
      </c>
      <c r="J310" s="33" t="s">
        <v>94</v>
      </c>
      <c r="K310" s="19">
        <f t="shared" si="9"/>
        <v>-353.69600000000003</v>
      </c>
      <c r="L310" t="s">
        <v>977</v>
      </c>
      <c r="M310" s="50" t="s">
        <v>1581</v>
      </c>
      <c r="O310" s="49" t="s">
        <v>1465</v>
      </c>
      <c r="P310" s="37">
        <f t="shared" si="8"/>
        <v>-353.69600000000003</v>
      </c>
      <c r="Q310" s="51">
        <v>45831</v>
      </c>
      <c r="S310">
        <v>40700</v>
      </c>
      <c r="T310" t="s">
        <v>911</v>
      </c>
    </row>
    <row r="311" spans="1:20" x14ac:dyDescent="0.25">
      <c r="A311" s="53" t="str">
        <f>+VLOOKUP(O311,'Selectable Table'!D:E,2,0)</f>
        <v>ASTRAZENECA</v>
      </c>
      <c r="B311" s="36" t="s">
        <v>1579</v>
      </c>
      <c r="C311" s="49" t="s">
        <v>1580</v>
      </c>
      <c r="D311" s="49" t="s">
        <v>1578</v>
      </c>
      <c r="E311">
        <v>2025</v>
      </c>
      <c r="F311">
        <v>6</v>
      </c>
      <c r="G311" s="53" t="s">
        <v>980</v>
      </c>
      <c r="H311" s="33" t="s">
        <v>261</v>
      </c>
      <c r="I311" s="18">
        <v>-252.92800000000003</v>
      </c>
      <c r="J311" s="33" t="s">
        <v>94</v>
      </c>
      <c r="K311" s="19">
        <f t="shared" si="9"/>
        <v>-252.92800000000003</v>
      </c>
      <c r="L311" t="s">
        <v>977</v>
      </c>
      <c r="M311" s="50" t="s">
        <v>1581</v>
      </c>
      <c r="O311" s="49" t="s">
        <v>1465</v>
      </c>
      <c r="P311" s="37">
        <f t="shared" si="8"/>
        <v>-252.92800000000003</v>
      </c>
      <c r="Q311" s="51">
        <v>45831</v>
      </c>
      <c r="S311">
        <v>40700</v>
      </c>
      <c r="T311" t="s">
        <v>911</v>
      </c>
    </row>
    <row r="312" spans="1:20" x14ac:dyDescent="0.25">
      <c r="A312" s="53" t="str">
        <f>+VLOOKUP(O312,'Selectable Table'!D:E,2,0)</f>
        <v>ELI LILLY</v>
      </c>
      <c r="B312" s="36" t="s">
        <v>1582</v>
      </c>
      <c r="C312" s="49" t="s">
        <v>1583</v>
      </c>
      <c r="D312" s="49" t="s">
        <v>1578</v>
      </c>
      <c r="E312">
        <v>2025</v>
      </c>
      <c r="F312">
        <v>6</v>
      </c>
      <c r="G312" s="53" t="s">
        <v>976</v>
      </c>
      <c r="H312" s="33" t="s">
        <v>260</v>
      </c>
      <c r="I312" s="18">
        <v>-424.88000000000005</v>
      </c>
      <c r="J312" s="33" t="s">
        <v>94</v>
      </c>
      <c r="K312" s="19">
        <f t="shared" si="9"/>
        <v>-424.88000000000005</v>
      </c>
      <c r="L312" t="s">
        <v>977</v>
      </c>
      <c r="M312" s="50" t="s">
        <v>1584</v>
      </c>
      <c r="O312" s="49" t="s">
        <v>979</v>
      </c>
      <c r="P312" s="37">
        <f t="shared" si="8"/>
        <v>-424.88000000000005</v>
      </c>
      <c r="Q312" s="51">
        <v>45831</v>
      </c>
      <c r="S312">
        <v>40700</v>
      </c>
      <c r="T312" t="s">
        <v>911</v>
      </c>
    </row>
    <row r="313" spans="1:20" x14ac:dyDescent="0.25">
      <c r="A313" s="53" t="str">
        <f>+VLOOKUP(O313,'Selectable Table'!D:E,2,0)</f>
        <v>ELI LILLY</v>
      </c>
      <c r="B313" s="36" t="s">
        <v>1582</v>
      </c>
      <c r="C313" s="49" t="s">
        <v>1583</v>
      </c>
      <c r="D313" s="49" t="s">
        <v>1578</v>
      </c>
      <c r="E313">
        <v>2025</v>
      </c>
      <c r="F313">
        <v>6</v>
      </c>
      <c r="G313" s="53" t="s">
        <v>976</v>
      </c>
      <c r="H313" s="33" t="s">
        <v>260</v>
      </c>
      <c r="I313" s="18">
        <v>-441.42</v>
      </c>
      <c r="J313" s="33" t="s">
        <v>94</v>
      </c>
      <c r="K313" s="19">
        <f t="shared" si="9"/>
        <v>-441.42</v>
      </c>
      <c r="L313" t="s">
        <v>977</v>
      </c>
      <c r="M313" s="50" t="s">
        <v>1584</v>
      </c>
      <c r="O313" s="49" t="s">
        <v>979</v>
      </c>
      <c r="P313" s="37">
        <f t="shared" si="8"/>
        <v>-441.42</v>
      </c>
      <c r="Q313" s="51">
        <v>45831</v>
      </c>
      <c r="S313">
        <v>40700</v>
      </c>
      <c r="T313" t="s">
        <v>911</v>
      </c>
    </row>
    <row r="314" spans="1:20" x14ac:dyDescent="0.25">
      <c r="A314" s="53" t="str">
        <f>+VLOOKUP(O314,'Selectable Table'!D:E,2,0)</f>
        <v>ELI LILLY</v>
      </c>
      <c r="B314" s="36" t="s">
        <v>1582</v>
      </c>
      <c r="C314" s="49" t="s">
        <v>1583</v>
      </c>
      <c r="D314" s="49" t="s">
        <v>1578</v>
      </c>
      <c r="E314">
        <v>2025</v>
      </c>
      <c r="F314">
        <v>6</v>
      </c>
      <c r="G314" s="53" t="s">
        <v>980</v>
      </c>
      <c r="H314" s="33" t="s">
        <v>261</v>
      </c>
      <c r="I314" s="18">
        <v>-565.80799999999999</v>
      </c>
      <c r="J314" s="33" t="s">
        <v>94</v>
      </c>
      <c r="K314" s="19">
        <f t="shared" si="9"/>
        <v>-565.80799999999999</v>
      </c>
      <c r="L314" t="s">
        <v>977</v>
      </c>
      <c r="M314" s="50" t="s">
        <v>1584</v>
      </c>
      <c r="O314" s="49" t="s">
        <v>979</v>
      </c>
      <c r="P314" s="37">
        <f t="shared" si="8"/>
        <v>-565.80799999999999</v>
      </c>
      <c r="Q314" s="51">
        <v>45831</v>
      </c>
      <c r="S314">
        <v>40700</v>
      </c>
      <c r="T314" t="s">
        <v>911</v>
      </c>
    </row>
    <row r="315" spans="1:20" x14ac:dyDescent="0.25">
      <c r="A315" s="53" t="str">
        <f>+VLOOKUP(O315,'Selectable Table'!D:E,2,0)</f>
        <v>ELI LILLY</v>
      </c>
      <c r="B315" s="36" t="s">
        <v>1582</v>
      </c>
      <c r="C315" s="49" t="s">
        <v>1583</v>
      </c>
      <c r="D315" s="49" t="s">
        <v>1585</v>
      </c>
      <c r="E315">
        <v>2025</v>
      </c>
      <c r="F315">
        <v>6</v>
      </c>
      <c r="G315" s="53" t="s">
        <v>984</v>
      </c>
      <c r="H315" s="33" t="s">
        <v>262</v>
      </c>
      <c r="I315" s="18">
        <v>-367.34800000000001</v>
      </c>
      <c r="J315" s="33" t="s">
        <v>94</v>
      </c>
      <c r="K315" s="19">
        <f t="shared" si="9"/>
        <v>-367.34800000000001</v>
      </c>
      <c r="L315" t="s">
        <v>977</v>
      </c>
      <c r="M315" s="50" t="s">
        <v>1584</v>
      </c>
      <c r="O315" s="49" t="s">
        <v>979</v>
      </c>
      <c r="P315" s="37">
        <f t="shared" si="8"/>
        <v>-367.34800000000001</v>
      </c>
      <c r="Q315" s="51">
        <v>45831</v>
      </c>
      <c r="S315">
        <v>40700</v>
      </c>
      <c r="T315" t="s">
        <v>911</v>
      </c>
    </row>
    <row r="316" spans="1:20" x14ac:dyDescent="0.25">
      <c r="A316" s="53" t="str">
        <f>+VLOOKUP(O316,'Selectable Table'!D:E,2,0)</f>
        <v>OTH CUST</v>
      </c>
      <c r="B316" s="36" t="s">
        <v>1586</v>
      </c>
      <c r="C316" s="49" t="s">
        <v>1587</v>
      </c>
      <c r="D316" s="49" t="s">
        <v>1585</v>
      </c>
      <c r="E316">
        <v>2025</v>
      </c>
      <c r="F316">
        <v>6</v>
      </c>
      <c r="G316" s="53" t="s">
        <v>980</v>
      </c>
      <c r="H316" s="33" t="s">
        <v>261</v>
      </c>
      <c r="I316" s="18">
        <v>-367.34800000000001</v>
      </c>
      <c r="J316" s="33" t="s">
        <v>94</v>
      </c>
      <c r="K316" s="19">
        <f t="shared" si="9"/>
        <v>-367.34800000000001</v>
      </c>
      <c r="L316" t="s">
        <v>977</v>
      </c>
      <c r="M316" s="50" t="s">
        <v>1588</v>
      </c>
      <c r="O316" s="49" t="s">
        <v>1486</v>
      </c>
      <c r="P316" s="37">
        <f t="shared" si="8"/>
        <v>-367.34800000000001</v>
      </c>
      <c r="Q316" s="51">
        <v>45831</v>
      </c>
      <c r="S316">
        <v>40700</v>
      </c>
      <c r="T316" t="s">
        <v>911</v>
      </c>
    </row>
    <row r="317" spans="1:20" x14ac:dyDescent="0.25">
      <c r="A317" s="53" t="str">
        <f>+VLOOKUP(O317,'Selectable Table'!D:E,2,0)</f>
        <v>OTH CUST</v>
      </c>
      <c r="B317" s="36" t="s">
        <v>1589</v>
      </c>
      <c r="C317" s="49" t="s">
        <v>982</v>
      </c>
      <c r="D317" s="49" t="s">
        <v>1585</v>
      </c>
      <c r="E317">
        <v>2025</v>
      </c>
      <c r="F317">
        <v>6</v>
      </c>
      <c r="G317" s="53" t="s">
        <v>980</v>
      </c>
      <c r="H317" s="33" t="s">
        <v>261</v>
      </c>
      <c r="I317" s="18">
        <v>840</v>
      </c>
      <c r="J317" s="33" t="s">
        <v>94</v>
      </c>
      <c r="K317" s="19">
        <f t="shared" si="9"/>
        <v>840</v>
      </c>
      <c r="L317" t="s">
        <v>977</v>
      </c>
      <c r="M317" s="50" t="s">
        <v>1590</v>
      </c>
      <c r="O317" s="49" t="s">
        <v>986</v>
      </c>
      <c r="P317" s="37">
        <f t="shared" si="8"/>
        <v>840</v>
      </c>
      <c r="Q317" s="51">
        <v>45824</v>
      </c>
      <c r="S317">
        <v>40700</v>
      </c>
      <c r="T317" t="s">
        <v>911</v>
      </c>
    </row>
    <row r="318" spans="1:20" x14ac:dyDescent="0.25">
      <c r="A318" s="53" t="str">
        <f>+VLOOKUP(O318,'Selectable Table'!D:E,2,0)</f>
        <v>ELI LILLY</v>
      </c>
      <c r="B318" s="36" t="s">
        <v>973</v>
      </c>
      <c r="C318" s="49" t="s">
        <v>974</v>
      </c>
      <c r="D318" s="49" t="s">
        <v>1585</v>
      </c>
      <c r="E318">
        <v>2025</v>
      </c>
      <c r="F318">
        <v>6</v>
      </c>
      <c r="G318" s="53" t="s">
        <v>980</v>
      </c>
      <c r="H318" s="33" t="s">
        <v>261</v>
      </c>
      <c r="I318" s="18">
        <v>2641.4560000000001</v>
      </c>
      <c r="J318" s="33" t="s">
        <v>94</v>
      </c>
      <c r="K318" s="19">
        <f t="shared" si="9"/>
        <v>2641.4560000000001</v>
      </c>
      <c r="L318" t="s">
        <v>977</v>
      </c>
      <c r="M318" s="50" t="s">
        <v>978</v>
      </c>
      <c r="O318" s="49" t="s">
        <v>979</v>
      </c>
      <c r="P318" s="37">
        <f t="shared" si="8"/>
        <v>2641.4560000000001</v>
      </c>
      <c r="Q318" s="51">
        <v>45831</v>
      </c>
      <c r="S318">
        <v>40700</v>
      </c>
      <c r="T318" t="s">
        <v>911</v>
      </c>
    </row>
    <row r="319" spans="1:20" x14ac:dyDescent="0.25">
      <c r="A319" s="53" t="str">
        <f>+VLOOKUP(O319,'Selectable Table'!D:E,2,0)</f>
        <v>ELI LILLY</v>
      </c>
      <c r="B319" s="36" t="s">
        <v>973</v>
      </c>
      <c r="C319" s="49" t="s">
        <v>974</v>
      </c>
      <c r="D319" s="49" t="s">
        <v>1585</v>
      </c>
      <c r="E319">
        <v>2025</v>
      </c>
      <c r="F319">
        <v>6</v>
      </c>
      <c r="G319" s="53" t="s">
        <v>976</v>
      </c>
      <c r="H319" s="33" t="s">
        <v>260</v>
      </c>
      <c r="I319" s="18">
        <v>75.044000000000011</v>
      </c>
      <c r="J319" s="33" t="s">
        <v>94</v>
      </c>
      <c r="K319" s="19">
        <f t="shared" si="9"/>
        <v>75.044000000000011</v>
      </c>
      <c r="L319" t="s">
        <v>977</v>
      </c>
      <c r="M319" s="50" t="s">
        <v>978</v>
      </c>
      <c r="O319" s="49" t="s">
        <v>979</v>
      </c>
      <c r="P319" s="37">
        <f t="shared" si="8"/>
        <v>75.044000000000011</v>
      </c>
      <c r="Q319" s="51">
        <v>45831</v>
      </c>
      <c r="S319">
        <v>40700</v>
      </c>
      <c r="T319" t="s">
        <v>911</v>
      </c>
    </row>
    <row r="320" spans="1:20" x14ac:dyDescent="0.25">
      <c r="A320" s="53" t="str">
        <f>+VLOOKUP(O320,'Selectable Table'!D:E,2,0)</f>
        <v>ELI LILLY</v>
      </c>
      <c r="B320" s="36" t="s">
        <v>973</v>
      </c>
      <c r="C320" s="49" t="s">
        <v>974</v>
      </c>
      <c r="D320" s="49" t="s">
        <v>1585</v>
      </c>
      <c r="E320">
        <v>2025</v>
      </c>
      <c r="F320">
        <v>6</v>
      </c>
      <c r="G320" s="53" t="s">
        <v>976</v>
      </c>
      <c r="H320" s="33" t="s">
        <v>260</v>
      </c>
      <c r="I320" s="18">
        <v>950.524</v>
      </c>
      <c r="J320" s="33" t="s">
        <v>94</v>
      </c>
      <c r="K320" s="19">
        <f t="shared" si="9"/>
        <v>950.524</v>
      </c>
      <c r="L320" t="s">
        <v>977</v>
      </c>
      <c r="M320" s="50" t="s">
        <v>978</v>
      </c>
      <c r="O320" s="49" t="s">
        <v>979</v>
      </c>
      <c r="P320" s="37">
        <f t="shared" si="8"/>
        <v>950.524</v>
      </c>
      <c r="Q320" s="51">
        <v>45831</v>
      </c>
      <c r="S320">
        <v>40700</v>
      </c>
      <c r="T320" t="s">
        <v>911</v>
      </c>
    </row>
    <row r="321" spans="1:20" x14ac:dyDescent="0.25">
      <c r="A321" s="53" t="str">
        <f>+VLOOKUP(O321,'Selectable Table'!D:E,2,0)</f>
        <v>ELI LILLY</v>
      </c>
      <c r="B321" s="36" t="s">
        <v>973</v>
      </c>
      <c r="C321" s="49" t="s">
        <v>974</v>
      </c>
      <c r="D321" s="49" t="s">
        <v>1585</v>
      </c>
      <c r="E321">
        <v>2025</v>
      </c>
      <c r="F321">
        <v>6</v>
      </c>
      <c r="G321" s="53" t="s">
        <v>980</v>
      </c>
      <c r="H321" s="33" t="s">
        <v>261</v>
      </c>
      <c r="I321" s="18">
        <v>1179.22</v>
      </c>
      <c r="J321" s="33" t="s">
        <v>94</v>
      </c>
      <c r="K321" s="19">
        <f t="shared" si="9"/>
        <v>1179.22</v>
      </c>
      <c r="L321" t="s">
        <v>977</v>
      </c>
      <c r="M321" s="50" t="s">
        <v>978</v>
      </c>
      <c r="O321" s="49" t="s">
        <v>979</v>
      </c>
      <c r="P321" s="37">
        <f t="shared" si="8"/>
        <v>1179.22</v>
      </c>
      <c r="Q321" s="51">
        <v>45831</v>
      </c>
      <c r="S321">
        <v>40700</v>
      </c>
      <c r="T321" t="s">
        <v>911</v>
      </c>
    </row>
    <row r="322" spans="1:20" x14ac:dyDescent="0.25">
      <c r="A322" s="53" t="str">
        <f>+VLOOKUP(O322,'Selectable Table'!D:E,2,0)</f>
        <v>ELI LILLY</v>
      </c>
      <c r="B322" s="36" t="s">
        <v>973</v>
      </c>
      <c r="C322" s="49" t="s">
        <v>974</v>
      </c>
      <c r="D322" s="49" t="s">
        <v>1591</v>
      </c>
      <c r="E322">
        <v>2025</v>
      </c>
      <c r="F322">
        <v>6</v>
      </c>
      <c r="G322" s="53" t="s">
        <v>976</v>
      </c>
      <c r="H322" s="33" t="s">
        <v>260</v>
      </c>
      <c r="I322" s="18">
        <v>1523.4120000000003</v>
      </c>
      <c r="J322" s="33" t="s">
        <v>94</v>
      </c>
      <c r="K322" s="19">
        <f t="shared" si="9"/>
        <v>1523.4120000000003</v>
      </c>
      <c r="L322" t="s">
        <v>977</v>
      </c>
      <c r="M322" s="50" t="s">
        <v>978</v>
      </c>
      <c r="O322" s="49" t="s">
        <v>979</v>
      </c>
      <c r="P322" s="37">
        <f t="shared" ref="P322:P385" si="10">K322</f>
        <v>1523.4120000000003</v>
      </c>
      <c r="Q322" s="51">
        <v>45831</v>
      </c>
      <c r="S322">
        <v>40700</v>
      </c>
      <c r="T322" t="s">
        <v>911</v>
      </c>
    </row>
    <row r="323" spans="1:20" x14ac:dyDescent="0.25">
      <c r="A323" s="53" t="str">
        <f>+VLOOKUP(O323,'Selectable Table'!D:E,2,0)</f>
        <v>ELI LILLY</v>
      </c>
      <c r="B323" s="36" t="s">
        <v>973</v>
      </c>
      <c r="C323" s="49" t="s">
        <v>974</v>
      </c>
      <c r="D323" s="49" t="s">
        <v>1591</v>
      </c>
      <c r="E323">
        <v>2025</v>
      </c>
      <c r="F323">
        <v>6</v>
      </c>
      <c r="G323" s="53" t="s">
        <v>976</v>
      </c>
      <c r="H323" s="33" t="s">
        <v>260</v>
      </c>
      <c r="I323" s="18">
        <v>43.900000000000006</v>
      </c>
      <c r="J323" s="33" t="s">
        <v>94</v>
      </c>
      <c r="K323" s="19">
        <f t="shared" ref="K323:K386" si="11">+VLOOKUP(J323,$W$2:$X$7,2,0)*I323</f>
        <v>43.900000000000006</v>
      </c>
      <c r="L323" t="s">
        <v>977</v>
      </c>
      <c r="M323" s="50" t="s">
        <v>978</v>
      </c>
      <c r="O323" s="49" t="s">
        <v>979</v>
      </c>
      <c r="P323" s="37">
        <f t="shared" si="10"/>
        <v>43.900000000000006</v>
      </c>
      <c r="Q323" s="51">
        <v>45831</v>
      </c>
      <c r="S323">
        <v>40700</v>
      </c>
      <c r="T323" t="s">
        <v>911</v>
      </c>
    </row>
    <row r="324" spans="1:20" x14ac:dyDescent="0.25">
      <c r="A324" s="53" t="str">
        <f>+VLOOKUP(O324,'Selectable Table'!D:E,2,0)</f>
        <v>ELI LILLY</v>
      </c>
      <c r="B324" s="36" t="s">
        <v>973</v>
      </c>
      <c r="C324" s="49" t="s">
        <v>974</v>
      </c>
      <c r="D324" s="49" t="s">
        <v>1592</v>
      </c>
      <c r="E324">
        <v>2025</v>
      </c>
      <c r="F324">
        <v>6</v>
      </c>
      <c r="G324" s="53" t="s">
        <v>976</v>
      </c>
      <c r="H324" s="33" t="s">
        <v>260</v>
      </c>
      <c r="I324" s="18">
        <v>35.643999999999998</v>
      </c>
      <c r="J324" s="33" t="s">
        <v>94</v>
      </c>
      <c r="K324" s="19">
        <f t="shared" si="11"/>
        <v>35.643999999999998</v>
      </c>
      <c r="L324" t="s">
        <v>977</v>
      </c>
      <c r="M324" s="50" t="s">
        <v>978</v>
      </c>
      <c r="O324" s="49" t="s">
        <v>979</v>
      </c>
      <c r="P324" s="37">
        <f t="shared" si="10"/>
        <v>35.643999999999998</v>
      </c>
      <c r="Q324" s="51">
        <v>45831</v>
      </c>
      <c r="S324">
        <v>40700</v>
      </c>
      <c r="T324" t="s">
        <v>911</v>
      </c>
    </row>
    <row r="325" spans="1:20" x14ac:dyDescent="0.25">
      <c r="A325" s="53" t="str">
        <f>+VLOOKUP(O325,'Selectable Table'!D:E,2,0)</f>
        <v>ELI LILLY</v>
      </c>
      <c r="B325" s="36" t="s">
        <v>973</v>
      </c>
      <c r="C325" s="49" t="s">
        <v>974</v>
      </c>
      <c r="D325" s="49" t="s">
        <v>1592</v>
      </c>
      <c r="E325">
        <v>2025</v>
      </c>
      <c r="F325">
        <v>6</v>
      </c>
      <c r="G325" s="53" t="s">
        <v>980</v>
      </c>
      <c r="H325" s="33" t="s">
        <v>261</v>
      </c>
      <c r="I325" s="18">
        <v>322.69200000000001</v>
      </c>
      <c r="J325" s="33" t="s">
        <v>94</v>
      </c>
      <c r="K325" s="19">
        <f t="shared" si="11"/>
        <v>322.69200000000001</v>
      </c>
      <c r="L325" t="s">
        <v>977</v>
      </c>
      <c r="M325" s="50" t="s">
        <v>978</v>
      </c>
      <c r="O325" s="49" t="s">
        <v>979</v>
      </c>
      <c r="P325" s="37">
        <f t="shared" si="10"/>
        <v>322.69200000000001</v>
      </c>
      <c r="Q325" s="51">
        <v>45831</v>
      </c>
      <c r="S325">
        <v>40700</v>
      </c>
      <c r="T325" t="s">
        <v>911</v>
      </c>
    </row>
    <row r="326" spans="1:20" x14ac:dyDescent="0.25">
      <c r="A326" s="53" t="str">
        <f>+VLOOKUP(O326,'Selectable Table'!D:E,2,0)</f>
        <v>ELI LILLY</v>
      </c>
      <c r="B326" s="36" t="s">
        <v>973</v>
      </c>
      <c r="C326" s="49" t="s">
        <v>974</v>
      </c>
      <c r="D326" s="49" t="s">
        <v>1592</v>
      </c>
      <c r="E326">
        <v>2025</v>
      </c>
      <c r="F326">
        <v>6</v>
      </c>
      <c r="G326" s="53" t="s">
        <v>976</v>
      </c>
      <c r="H326" s="33" t="s">
        <v>260</v>
      </c>
      <c r="I326" s="18">
        <v>3969.8760000000002</v>
      </c>
      <c r="J326" s="33" t="s">
        <v>94</v>
      </c>
      <c r="K326" s="19">
        <f t="shared" si="11"/>
        <v>3969.8760000000002</v>
      </c>
      <c r="L326" t="s">
        <v>977</v>
      </c>
      <c r="M326" s="50" t="s">
        <v>978</v>
      </c>
      <c r="O326" s="49" t="s">
        <v>979</v>
      </c>
      <c r="P326" s="37">
        <f t="shared" si="10"/>
        <v>3969.8760000000002</v>
      </c>
      <c r="Q326" s="51">
        <v>45831</v>
      </c>
      <c r="S326">
        <v>40700</v>
      </c>
      <c r="T326" t="s">
        <v>911</v>
      </c>
    </row>
    <row r="327" spans="1:20" x14ac:dyDescent="0.25">
      <c r="A327" s="53" t="str">
        <f>+VLOOKUP(O327,'Selectable Table'!D:E,2,0)</f>
        <v>ELI LILLY</v>
      </c>
      <c r="B327" s="36" t="s">
        <v>973</v>
      </c>
      <c r="C327" s="49" t="s">
        <v>974</v>
      </c>
      <c r="D327" s="49" t="s">
        <v>1592</v>
      </c>
      <c r="E327">
        <v>2025</v>
      </c>
      <c r="F327">
        <v>6</v>
      </c>
      <c r="G327" s="53" t="s">
        <v>976</v>
      </c>
      <c r="H327" s="33" t="s">
        <v>260</v>
      </c>
      <c r="I327" s="18">
        <v>392.1</v>
      </c>
      <c r="J327" s="33" t="s">
        <v>94</v>
      </c>
      <c r="K327" s="19">
        <f t="shared" si="11"/>
        <v>392.1</v>
      </c>
      <c r="L327" t="s">
        <v>977</v>
      </c>
      <c r="M327" s="50" t="s">
        <v>978</v>
      </c>
      <c r="O327" s="49" t="s">
        <v>979</v>
      </c>
      <c r="P327" s="37">
        <f t="shared" si="10"/>
        <v>392.1</v>
      </c>
      <c r="Q327" s="51">
        <v>45831</v>
      </c>
      <c r="S327">
        <v>40700</v>
      </c>
      <c r="T327" t="s">
        <v>911</v>
      </c>
    </row>
    <row r="328" spans="1:20" x14ac:dyDescent="0.25">
      <c r="A328" s="53" t="str">
        <f>+VLOOKUP(O328,'Selectable Table'!D:E,2,0)</f>
        <v>ELI LILLY</v>
      </c>
      <c r="B328" s="36" t="s">
        <v>973</v>
      </c>
      <c r="C328" s="49" t="s">
        <v>974</v>
      </c>
      <c r="D328" s="49" t="s">
        <v>1593</v>
      </c>
      <c r="E328">
        <v>2025</v>
      </c>
      <c r="F328">
        <v>6</v>
      </c>
      <c r="G328" s="53" t="s">
        <v>980</v>
      </c>
      <c r="H328" s="33" t="s">
        <v>261</v>
      </c>
      <c r="I328" s="18">
        <v>43.900000000000006</v>
      </c>
      <c r="J328" s="33" t="s">
        <v>94</v>
      </c>
      <c r="K328" s="19">
        <f t="shared" si="11"/>
        <v>43.900000000000006</v>
      </c>
      <c r="L328" t="s">
        <v>977</v>
      </c>
      <c r="M328" s="50" t="s">
        <v>978</v>
      </c>
      <c r="O328" s="49" t="s">
        <v>979</v>
      </c>
      <c r="P328" s="37">
        <f t="shared" si="10"/>
        <v>43.900000000000006</v>
      </c>
      <c r="Q328" s="51">
        <v>45831</v>
      </c>
      <c r="S328">
        <v>40700</v>
      </c>
      <c r="T328" t="s">
        <v>911</v>
      </c>
    </row>
    <row r="329" spans="1:20" x14ac:dyDescent="0.25">
      <c r="A329" s="53" t="str">
        <f>+VLOOKUP(O329,'Selectable Table'!D:E,2,0)</f>
        <v>OTH CUST</v>
      </c>
      <c r="B329" s="36" t="s">
        <v>998</v>
      </c>
      <c r="C329" s="49" t="s">
        <v>999</v>
      </c>
      <c r="D329" s="49" t="s">
        <v>1593</v>
      </c>
      <c r="E329">
        <v>2025</v>
      </c>
      <c r="F329">
        <v>6</v>
      </c>
      <c r="G329" s="53" t="s">
        <v>976</v>
      </c>
      <c r="H329" s="33" t="s">
        <v>260</v>
      </c>
      <c r="I329" s="18">
        <v>6.0680000000000005</v>
      </c>
      <c r="J329" s="33" t="s">
        <v>94</v>
      </c>
      <c r="K329" s="19">
        <f t="shared" si="11"/>
        <v>6.0680000000000005</v>
      </c>
      <c r="L329" t="s">
        <v>977</v>
      </c>
      <c r="M329" s="50" t="s">
        <v>1000</v>
      </c>
      <c r="O329" s="49" t="s">
        <v>1001</v>
      </c>
      <c r="P329" s="37">
        <f t="shared" si="10"/>
        <v>6.0680000000000005</v>
      </c>
      <c r="Q329" s="51">
        <v>45831</v>
      </c>
      <c r="S329">
        <v>40700</v>
      </c>
      <c r="T329" t="s">
        <v>911</v>
      </c>
    </row>
    <row r="330" spans="1:20" x14ac:dyDescent="0.25">
      <c r="A330" s="53" t="str">
        <f>+VLOOKUP(O330,'Selectable Table'!D:E,2,0)</f>
        <v>J &amp; J</v>
      </c>
      <c r="B330" s="36" t="s">
        <v>1013</v>
      </c>
      <c r="C330" s="49" t="s">
        <v>1014</v>
      </c>
      <c r="D330" s="49" t="s">
        <v>1593</v>
      </c>
      <c r="E330">
        <v>2025</v>
      </c>
      <c r="F330">
        <v>6</v>
      </c>
      <c r="G330" s="53" t="s">
        <v>976</v>
      </c>
      <c r="H330" s="33" t="s">
        <v>260</v>
      </c>
      <c r="I330" s="18">
        <v>8.2760000000000016</v>
      </c>
      <c r="J330" s="33" t="s">
        <v>94</v>
      </c>
      <c r="K330" s="19">
        <f t="shared" si="11"/>
        <v>8.2760000000000016</v>
      </c>
      <c r="L330" t="s">
        <v>977</v>
      </c>
      <c r="M330" s="50" t="s">
        <v>1015</v>
      </c>
      <c r="O330" s="49" t="s">
        <v>1016</v>
      </c>
      <c r="P330" s="37">
        <f t="shared" si="10"/>
        <v>8.2760000000000016</v>
      </c>
      <c r="Q330" s="51">
        <v>45831</v>
      </c>
      <c r="S330">
        <v>40700</v>
      </c>
      <c r="T330" t="s">
        <v>911</v>
      </c>
    </row>
    <row r="331" spans="1:20" x14ac:dyDescent="0.25">
      <c r="A331" s="53" t="str">
        <f>+VLOOKUP(O331,'Selectable Table'!D:E,2,0)</f>
        <v>J &amp; J</v>
      </c>
      <c r="B331" s="36" t="s">
        <v>1013</v>
      </c>
      <c r="C331" s="49" t="s">
        <v>1014</v>
      </c>
      <c r="D331" s="49" t="s">
        <v>1594</v>
      </c>
      <c r="E331">
        <v>2025</v>
      </c>
      <c r="F331">
        <v>6</v>
      </c>
      <c r="G331" s="53" t="s">
        <v>976</v>
      </c>
      <c r="H331" s="33" t="s">
        <v>260</v>
      </c>
      <c r="I331" s="18">
        <v>7.3520000000000003</v>
      </c>
      <c r="J331" s="33" t="s">
        <v>94</v>
      </c>
      <c r="K331" s="19">
        <f t="shared" si="11"/>
        <v>7.3520000000000003</v>
      </c>
      <c r="L331" t="s">
        <v>977</v>
      </c>
      <c r="M331" s="50" t="s">
        <v>1015</v>
      </c>
      <c r="O331" s="49" t="s">
        <v>1016</v>
      </c>
      <c r="P331" s="37">
        <f t="shared" si="10"/>
        <v>7.3520000000000003</v>
      </c>
      <c r="Q331" s="51">
        <v>45831</v>
      </c>
      <c r="S331">
        <v>40700</v>
      </c>
      <c r="T331" t="s">
        <v>911</v>
      </c>
    </row>
    <row r="332" spans="1:20" x14ac:dyDescent="0.25">
      <c r="A332" s="53" t="str">
        <f>+VLOOKUP(O332,'Selectable Table'!D:E,2,0)</f>
        <v>OTH CUST</v>
      </c>
      <c r="B332" s="36" t="s">
        <v>1017</v>
      </c>
      <c r="C332" s="49" t="s">
        <v>1018</v>
      </c>
      <c r="D332" s="49" t="s">
        <v>1594</v>
      </c>
      <c r="E332">
        <v>2025</v>
      </c>
      <c r="F332">
        <v>6</v>
      </c>
      <c r="G332" s="53" t="s">
        <v>976</v>
      </c>
      <c r="H332" s="33" t="s">
        <v>260</v>
      </c>
      <c r="I332" s="18">
        <v>21.408000000000001</v>
      </c>
      <c r="J332" s="33" t="s">
        <v>94</v>
      </c>
      <c r="K332" s="19">
        <f t="shared" si="11"/>
        <v>21.408000000000001</v>
      </c>
      <c r="L332" t="s">
        <v>977</v>
      </c>
      <c r="M332" s="50" t="s">
        <v>1019</v>
      </c>
      <c r="O332" s="49" t="s">
        <v>986</v>
      </c>
      <c r="P332" s="37">
        <f t="shared" si="10"/>
        <v>21.408000000000001</v>
      </c>
      <c r="Q332" s="51">
        <v>45831</v>
      </c>
      <c r="S332">
        <v>40700</v>
      </c>
      <c r="T332" t="s">
        <v>911</v>
      </c>
    </row>
    <row r="333" spans="1:20" x14ac:dyDescent="0.25">
      <c r="A333" s="53" t="str">
        <f>+VLOOKUP(O333,'Selectable Table'!D:E,2,0)</f>
        <v>OTH CUST</v>
      </c>
      <c r="B333" s="36" t="s">
        <v>1017</v>
      </c>
      <c r="C333" s="49" t="s">
        <v>1018</v>
      </c>
      <c r="D333" s="49" t="s">
        <v>1595</v>
      </c>
      <c r="E333">
        <v>2025</v>
      </c>
      <c r="F333">
        <v>6</v>
      </c>
      <c r="G333" s="53" t="s">
        <v>984</v>
      </c>
      <c r="H333" s="33" t="s">
        <v>262</v>
      </c>
      <c r="I333" s="18">
        <v>21.408000000000001</v>
      </c>
      <c r="J333" s="33" t="s">
        <v>94</v>
      </c>
      <c r="K333" s="19">
        <f t="shared" si="11"/>
        <v>21.408000000000001</v>
      </c>
      <c r="L333" t="s">
        <v>977</v>
      </c>
      <c r="M333" s="50" t="s">
        <v>1019</v>
      </c>
      <c r="O333" s="49" t="s">
        <v>986</v>
      </c>
      <c r="P333" s="37">
        <f t="shared" si="10"/>
        <v>21.408000000000001</v>
      </c>
      <c r="Q333" s="51">
        <v>45831</v>
      </c>
      <c r="S333">
        <v>40700</v>
      </c>
      <c r="T333" t="s">
        <v>911</v>
      </c>
    </row>
    <row r="334" spans="1:20" x14ac:dyDescent="0.25">
      <c r="A334" s="53" t="str">
        <f>+VLOOKUP(O334,'Selectable Table'!D:E,2,0)</f>
        <v>J &amp; J</v>
      </c>
      <c r="B334" s="36" t="s">
        <v>1020</v>
      </c>
      <c r="C334" s="49" t="s">
        <v>1021</v>
      </c>
      <c r="D334" s="49" t="s">
        <v>1595</v>
      </c>
      <c r="E334">
        <v>2025</v>
      </c>
      <c r="F334">
        <v>6</v>
      </c>
      <c r="G334" s="53" t="s">
        <v>980</v>
      </c>
      <c r="H334" s="33" t="s">
        <v>261</v>
      </c>
      <c r="I334" s="18">
        <v>8.2760000000000016</v>
      </c>
      <c r="J334" s="33" t="s">
        <v>94</v>
      </c>
      <c r="K334" s="19">
        <f t="shared" si="11"/>
        <v>8.2760000000000016</v>
      </c>
      <c r="L334" t="s">
        <v>977</v>
      </c>
      <c r="M334" s="50" t="s">
        <v>1015</v>
      </c>
      <c r="O334" s="49" t="s">
        <v>1016</v>
      </c>
      <c r="P334" s="37">
        <f t="shared" si="10"/>
        <v>8.2760000000000016</v>
      </c>
      <c r="Q334" s="51">
        <v>45831</v>
      </c>
      <c r="S334">
        <v>40700</v>
      </c>
      <c r="T334" t="s">
        <v>911</v>
      </c>
    </row>
    <row r="335" spans="1:20" x14ac:dyDescent="0.25">
      <c r="A335" s="53" t="str">
        <f>+VLOOKUP(O335,'Selectable Table'!D:E,2,0)</f>
        <v>J &amp; J</v>
      </c>
      <c r="B335" s="36" t="s">
        <v>1023</v>
      </c>
      <c r="C335" s="49" t="s">
        <v>1024</v>
      </c>
      <c r="D335" s="49" t="s">
        <v>1595</v>
      </c>
      <c r="E335">
        <v>2025</v>
      </c>
      <c r="F335">
        <v>6</v>
      </c>
      <c r="G335" s="53" t="s">
        <v>976</v>
      </c>
      <c r="H335" s="33" t="s">
        <v>260</v>
      </c>
      <c r="I335" s="18">
        <v>33.1</v>
      </c>
      <c r="J335" s="33" t="s">
        <v>94</v>
      </c>
      <c r="K335" s="19">
        <f t="shared" si="11"/>
        <v>33.1</v>
      </c>
      <c r="L335" t="s">
        <v>977</v>
      </c>
      <c r="M335" s="50" t="s">
        <v>1015</v>
      </c>
      <c r="O335" s="49" t="s">
        <v>1016</v>
      </c>
      <c r="P335" s="37">
        <f t="shared" si="10"/>
        <v>33.1</v>
      </c>
      <c r="Q335" s="51">
        <v>45831</v>
      </c>
      <c r="S335">
        <v>40700</v>
      </c>
      <c r="T335" t="s">
        <v>911</v>
      </c>
    </row>
    <row r="336" spans="1:20" x14ac:dyDescent="0.25">
      <c r="A336" s="53" t="str">
        <f>+VLOOKUP(O336,'Selectable Table'!D:E,2,0)</f>
        <v>J &amp; J</v>
      </c>
      <c r="B336" s="36" t="s">
        <v>1023</v>
      </c>
      <c r="C336" s="49" t="s">
        <v>1024</v>
      </c>
      <c r="D336" s="49" t="s">
        <v>1595</v>
      </c>
      <c r="E336">
        <v>2025</v>
      </c>
      <c r="F336">
        <v>6</v>
      </c>
      <c r="G336" s="53" t="s">
        <v>976</v>
      </c>
      <c r="H336" s="33" t="s">
        <v>260</v>
      </c>
      <c r="I336" s="18">
        <v>29.408000000000001</v>
      </c>
      <c r="J336" s="33" t="s">
        <v>94</v>
      </c>
      <c r="K336" s="19">
        <f t="shared" si="11"/>
        <v>29.408000000000001</v>
      </c>
      <c r="L336" t="s">
        <v>977</v>
      </c>
      <c r="M336" s="50" t="s">
        <v>1015</v>
      </c>
      <c r="O336" s="49" t="s">
        <v>1016</v>
      </c>
      <c r="P336" s="37">
        <f t="shared" si="10"/>
        <v>29.408000000000001</v>
      </c>
      <c r="Q336" s="51">
        <v>45831</v>
      </c>
      <c r="S336">
        <v>40700</v>
      </c>
      <c r="T336" t="s">
        <v>911</v>
      </c>
    </row>
    <row r="337" spans="1:20" ht="30" x14ac:dyDescent="0.25">
      <c r="A337" s="53" t="str">
        <f>+VLOOKUP(O337,'Selectable Table'!D:E,2,0)</f>
        <v>J &amp; J</v>
      </c>
      <c r="B337" s="36" t="s">
        <v>1046</v>
      </c>
      <c r="C337" s="49" t="s">
        <v>1047</v>
      </c>
      <c r="D337" s="49" t="s">
        <v>407</v>
      </c>
      <c r="E337">
        <v>2025</v>
      </c>
      <c r="F337">
        <v>6</v>
      </c>
      <c r="G337" s="53" t="s">
        <v>1006</v>
      </c>
      <c r="H337" s="33" t="s">
        <v>617</v>
      </c>
      <c r="I337" s="18">
        <v>41.376000000000005</v>
      </c>
      <c r="J337" s="33" t="s">
        <v>94</v>
      </c>
      <c r="K337" s="19">
        <f t="shared" si="11"/>
        <v>41.376000000000005</v>
      </c>
      <c r="L337" t="s">
        <v>977</v>
      </c>
      <c r="M337" s="50" t="s">
        <v>1015</v>
      </c>
      <c r="O337" s="49" t="s">
        <v>1016</v>
      </c>
      <c r="P337" s="37">
        <f t="shared" si="10"/>
        <v>41.376000000000005</v>
      </c>
      <c r="Q337" s="51">
        <v>45831</v>
      </c>
      <c r="S337">
        <v>40700</v>
      </c>
      <c r="T337" t="s">
        <v>911</v>
      </c>
    </row>
    <row r="338" spans="1:20" ht="30" x14ac:dyDescent="0.25">
      <c r="A338" s="53" t="str">
        <f>+VLOOKUP(O338,'Selectable Table'!D:E,2,0)</f>
        <v>J &amp; J</v>
      </c>
      <c r="B338" s="36" t="s">
        <v>1048</v>
      </c>
      <c r="C338" s="49" t="s">
        <v>1049</v>
      </c>
      <c r="D338" s="49" t="s">
        <v>407</v>
      </c>
      <c r="E338">
        <v>2025</v>
      </c>
      <c r="F338">
        <v>6</v>
      </c>
      <c r="G338" s="53" t="s">
        <v>1006</v>
      </c>
      <c r="H338" s="33" t="s">
        <v>617</v>
      </c>
      <c r="I338" s="18">
        <v>8.2760000000000016</v>
      </c>
      <c r="J338" s="33" t="s">
        <v>94</v>
      </c>
      <c r="K338" s="19">
        <f t="shared" si="11"/>
        <v>8.2760000000000016</v>
      </c>
      <c r="L338" t="s">
        <v>977</v>
      </c>
      <c r="M338" s="50" t="s">
        <v>1015</v>
      </c>
      <c r="O338" s="49" t="s">
        <v>1016</v>
      </c>
      <c r="P338" s="37">
        <f t="shared" si="10"/>
        <v>8.2760000000000016</v>
      </c>
      <c r="Q338" s="51">
        <v>45831</v>
      </c>
      <c r="S338">
        <v>40700</v>
      </c>
      <c r="T338" t="s">
        <v>911</v>
      </c>
    </row>
    <row r="339" spans="1:20" x14ac:dyDescent="0.25">
      <c r="A339" s="53" t="str">
        <f>+VLOOKUP(O339,'Selectable Table'!D:E,2,0)</f>
        <v>J &amp; J</v>
      </c>
      <c r="B339" s="36" t="s">
        <v>1048</v>
      </c>
      <c r="C339" s="49" t="s">
        <v>1049</v>
      </c>
      <c r="D339" s="49" t="s">
        <v>407</v>
      </c>
      <c r="E339">
        <v>2025</v>
      </c>
      <c r="F339">
        <v>6</v>
      </c>
      <c r="G339" s="53" t="s">
        <v>984</v>
      </c>
      <c r="H339" s="33" t="s">
        <v>262</v>
      </c>
      <c r="I339" s="18">
        <v>16.552000000000003</v>
      </c>
      <c r="J339" s="33" t="s">
        <v>94</v>
      </c>
      <c r="K339" s="19">
        <f t="shared" si="11"/>
        <v>16.552000000000003</v>
      </c>
      <c r="L339" t="s">
        <v>977</v>
      </c>
      <c r="M339" s="50" t="s">
        <v>1015</v>
      </c>
      <c r="O339" s="49" t="s">
        <v>1016</v>
      </c>
      <c r="P339" s="37">
        <f t="shared" si="10"/>
        <v>16.552000000000003</v>
      </c>
      <c r="Q339" s="51">
        <v>45831</v>
      </c>
      <c r="S339">
        <v>40700</v>
      </c>
      <c r="T339" t="s">
        <v>911</v>
      </c>
    </row>
    <row r="340" spans="1:20" ht="30" x14ac:dyDescent="0.25">
      <c r="A340" s="53" t="str">
        <f>+VLOOKUP(O340,'Selectable Table'!D:E,2,0)</f>
        <v>OTH CUST</v>
      </c>
      <c r="B340" s="36" t="s">
        <v>1052</v>
      </c>
      <c r="C340" s="49" t="s">
        <v>1053</v>
      </c>
      <c r="D340" s="49" t="s">
        <v>407</v>
      </c>
      <c r="E340">
        <v>2025</v>
      </c>
      <c r="F340">
        <v>6</v>
      </c>
      <c r="G340" s="53" t="s">
        <v>980</v>
      </c>
      <c r="H340" s="33" t="s">
        <v>261</v>
      </c>
      <c r="I340" s="18">
        <v>17.96</v>
      </c>
      <c r="J340" s="33" t="s">
        <v>94</v>
      </c>
      <c r="K340" s="19">
        <f t="shared" si="11"/>
        <v>17.96</v>
      </c>
      <c r="L340" t="s">
        <v>977</v>
      </c>
      <c r="M340" s="50" t="s">
        <v>1054</v>
      </c>
      <c r="O340" s="49" t="s">
        <v>1055</v>
      </c>
      <c r="P340" s="37">
        <f t="shared" si="10"/>
        <v>17.96</v>
      </c>
      <c r="Q340" s="51">
        <v>45831</v>
      </c>
      <c r="S340">
        <v>40700</v>
      </c>
      <c r="T340" t="s">
        <v>911</v>
      </c>
    </row>
    <row r="341" spans="1:20" ht="30" x14ac:dyDescent="0.25">
      <c r="A341" s="53" t="str">
        <f>+VLOOKUP(O341,'Selectable Table'!D:E,2,0)</f>
        <v>OTH CUST</v>
      </c>
      <c r="B341" s="36" t="s">
        <v>1052</v>
      </c>
      <c r="C341" s="49" t="s">
        <v>1053</v>
      </c>
      <c r="D341" s="49" t="s">
        <v>407</v>
      </c>
      <c r="E341">
        <v>2025</v>
      </c>
      <c r="F341">
        <v>6</v>
      </c>
      <c r="G341" s="53" t="s">
        <v>980</v>
      </c>
      <c r="H341" s="33" t="s">
        <v>261</v>
      </c>
      <c r="I341" s="18">
        <v>0.71200000000000008</v>
      </c>
      <c r="J341" s="33" t="s">
        <v>94</v>
      </c>
      <c r="K341" s="19">
        <f t="shared" si="11"/>
        <v>0.71200000000000008</v>
      </c>
      <c r="L341" t="s">
        <v>977</v>
      </c>
      <c r="M341" s="50" t="s">
        <v>1054</v>
      </c>
      <c r="O341" s="49" t="s">
        <v>1055</v>
      </c>
      <c r="P341" s="37">
        <f t="shared" si="10"/>
        <v>0.71200000000000008</v>
      </c>
      <c r="Q341" s="51">
        <v>45831</v>
      </c>
      <c r="S341">
        <v>40700</v>
      </c>
      <c r="T341" t="s">
        <v>911</v>
      </c>
    </row>
    <row r="342" spans="1:20" x14ac:dyDescent="0.25">
      <c r="A342" s="53" t="str">
        <f>+VLOOKUP(O342,'Selectable Table'!D:E,2,0)</f>
        <v>OTH CUST</v>
      </c>
      <c r="B342" s="36" t="s">
        <v>1064</v>
      </c>
      <c r="C342" s="49" t="s">
        <v>1065</v>
      </c>
      <c r="D342" s="49" t="s">
        <v>407</v>
      </c>
      <c r="E342">
        <v>2025</v>
      </c>
      <c r="F342">
        <v>6</v>
      </c>
      <c r="G342" s="53" t="s">
        <v>980</v>
      </c>
      <c r="H342" s="33" t="s">
        <v>261</v>
      </c>
      <c r="I342" s="18">
        <v>13.36</v>
      </c>
      <c r="J342" s="33" t="s">
        <v>94</v>
      </c>
      <c r="K342" s="19">
        <f t="shared" si="11"/>
        <v>13.36</v>
      </c>
      <c r="L342" t="s">
        <v>977</v>
      </c>
      <c r="M342" s="50" t="s">
        <v>1000</v>
      </c>
      <c r="O342" s="49" t="s">
        <v>1001</v>
      </c>
      <c r="P342" s="37">
        <f t="shared" si="10"/>
        <v>13.36</v>
      </c>
      <c r="Q342" s="51">
        <v>45831</v>
      </c>
      <c r="S342">
        <v>40700</v>
      </c>
      <c r="T342" t="s">
        <v>911</v>
      </c>
    </row>
    <row r="343" spans="1:20" x14ac:dyDescent="0.25">
      <c r="A343" s="53" t="str">
        <f>+VLOOKUP(O343,'Selectable Table'!D:E,2,0)</f>
        <v>OTH CUST</v>
      </c>
      <c r="B343" s="36" t="s">
        <v>1064</v>
      </c>
      <c r="C343" s="49" t="s">
        <v>1065</v>
      </c>
      <c r="D343" s="49" t="s">
        <v>407</v>
      </c>
      <c r="E343">
        <v>2025</v>
      </c>
      <c r="F343">
        <v>6</v>
      </c>
      <c r="G343" s="53" t="s">
        <v>976</v>
      </c>
      <c r="H343" s="33" t="s">
        <v>260</v>
      </c>
      <c r="I343" s="18">
        <v>13.36</v>
      </c>
      <c r="J343" s="33" t="s">
        <v>94</v>
      </c>
      <c r="K343" s="19">
        <f t="shared" si="11"/>
        <v>13.36</v>
      </c>
      <c r="L343" t="s">
        <v>977</v>
      </c>
      <c r="M343" s="50" t="s">
        <v>1000</v>
      </c>
      <c r="O343" s="49" t="s">
        <v>1001</v>
      </c>
      <c r="P343" s="37">
        <f t="shared" si="10"/>
        <v>13.36</v>
      </c>
      <c r="Q343" s="51">
        <v>45831</v>
      </c>
      <c r="S343">
        <v>40700</v>
      </c>
      <c r="T343" t="s">
        <v>911</v>
      </c>
    </row>
    <row r="344" spans="1:20" ht="30" x14ac:dyDescent="0.25">
      <c r="A344" s="53" t="str">
        <f>+VLOOKUP(O344,'Selectable Table'!D:E,2,0)</f>
        <v>OTH CUST</v>
      </c>
      <c r="B344" s="36" t="s">
        <v>1073</v>
      </c>
      <c r="C344" s="49" t="s">
        <v>1074</v>
      </c>
      <c r="D344" s="49" t="s">
        <v>408</v>
      </c>
      <c r="E344">
        <v>2025</v>
      </c>
      <c r="F344">
        <v>6</v>
      </c>
      <c r="G344" s="53" t="s">
        <v>1006</v>
      </c>
      <c r="H344" s="33" t="s">
        <v>617</v>
      </c>
      <c r="I344" s="18">
        <v>21.740000000000002</v>
      </c>
      <c r="J344" s="33" t="s">
        <v>94</v>
      </c>
      <c r="K344" s="19">
        <f t="shared" si="11"/>
        <v>21.740000000000002</v>
      </c>
      <c r="L344" t="s">
        <v>977</v>
      </c>
      <c r="M344" s="50" t="s">
        <v>1075</v>
      </c>
      <c r="O344" s="49" t="s">
        <v>1055</v>
      </c>
      <c r="P344" s="37">
        <f t="shared" si="10"/>
        <v>21.740000000000002</v>
      </c>
      <c r="Q344" s="51">
        <v>45831</v>
      </c>
      <c r="S344">
        <v>40700</v>
      </c>
      <c r="T344" t="s">
        <v>911</v>
      </c>
    </row>
    <row r="345" spans="1:20" ht="30" x14ac:dyDescent="0.25">
      <c r="A345" s="53" t="str">
        <f>+VLOOKUP(O345,'Selectable Table'!D:E,2,0)</f>
        <v>OTH CUST</v>
      </c>
      <c r="B345" s="36" t="s">
        <v>1073</v>
      </c>
      <c r="C345" s="49" t="s">
        <v>1074</v>
      </c>
      <c r="D345" s="49" t="s">
        <v>408</v>
      </c>
      <c r="E345">
        <v>2025</v>
      </c>
      <c r="F345">
        <v>6</v>
      </c>
      <c r="G345" s="53" t="s">
        <v>1006</v>
      </c>
      <c r="H345" s="33" t="s">
        <v>617</v>
      </c>
      <c r="I345" s="18">
        <v>0.68400000000000005</v>
      </c>
      <c r="J345" s="33" t="s">
        <v>94</v>
      </c>
      <c r="K345" s="19">
        <f t="shared" si="11"/>
        <v>0.68400000000000005</v>
      </c>
      <c r="L345" t="s">
        <v>977</v>
      </c>
      <c r="M345" s="50" t="s">
        <v>1075</v>
      </c>
      <c r="O345" s="49" t="s">
        <v>1055</v>
      </c>
      <c r="P345" s="37">
        <f t="shared" si="10"/>
        <v>0.68400000000000005</v>
      </c>
      <c r="Q345" s="51">
        <v>45831</v>
      </c>
      <c r="S345">
        <v>40700</v>
      </c>
      <c r="T345" t="s">
        <v>911</v>
      </c>
    </row>
    <row r="346" spans="1:20" x14ac:dyDescent="0.25">
      <c r="A346" s="53" t="str">
        <f>+VLOOKUP(O346,'Selectable Table'!D:E,2,0)</f>
        <v>J &amp; J</v>
      </c>
      <c r="B346" s="36" t="s">
        <v>1084</v>
      </c>
      <c r="C346" s="49" t="s">
        <v>1085</v>
      </c>
      <c r="D346" s="49" t="s">
        <v>408</v>
      </c>
      <c r="E346">
        <v>2025</v>
      </c>
      <c r="F346">
        <v>6</v>
      </c>
      <c r="G346" s="53" t="s">
        <v>984</v>
      </c>
      <c r="H346" s="33" t="s">
        <v>262</v>
      </c>
      <c r="I346" s="18">
        <v>4.1360000000000001</v>
      </c>
      <c r="J346" s="33" t="s">
        <v>94</v>
      </c>
      <c r="K346" s="19">
        <f t="shared" si="11"/>
        <v>4.1360000000000001</v>
      </c>
      <c r="L346" t="s">
        <v>977</v>
      </c>
      <c r="M346" s="50" t="s">
        <v>1015</v>
      </c>
      <c r="O346" s="49" t="s">
        <v>1016</v>
      </c>
      <c r="P346" s="37">
        <f t="shared" si="10"/>
        <v>4.1360000000000001</v>
      </c>
      <c r="Q346" s="51">
        <v>45831</v>
      </c>
      <c r="S346">
        <v>40700</v>
      </c>
      <c r="T346" t="s">
        <v>911</v>
      </c>
    </row>
    <row r="347" spans="1:20" x14ac:dyDescent="0.25">
      <c r="A347" s="53" t="str">
        <f>+VLOOKUP(O347,'Selectable Table'!D:E,2,0)</f>
        <v>J &amp; J</v>
      </c>
      <c r="B347" s="36" t="s">
        <v>1084</v>
      </c>
      <c r="C347" s="49" t="s">
        <v>1085</v>
      </c>
      <c r="D347" s="49" t="s">
        <v>408</v>
      </c>
      <c r="E347">
        <v>2025</v>
      </c>
      <c r="F347">
        <v>6</v>
      </c>
      <c r="G347" s="53" t="s">
        <v>980</v>
      </c>
      <c r="H347" s="33" t="s">
        <v>261</v>
      </c>
      <c r="I347" s="18">
        <v>66.2</v>
      </c>
      <c r="J347" s="33" t="s">
        <v>94</v>
      </c>
      <c r="K347" s="19">
        <f t="shared" si="11"/>
        <v>66.2</v>
      </c>
      <c r="L347" t="s">
        <v>977</v>
      </c>
      <c r="M347" s="50" t="s">
        <v>1015</v>
      </c>
      <c r="O347" s="49" t="s">
        <v>1016</v>
      </c>
      <c r="P347" s="37">
        <f t="shared" si="10"/>
        <v>66.2</v>
      </c>
      <c r="Q347" s="51">
        <v>45831</v>
      </c>
      <c r="S347">
        <v>40700</v>
      </c>
      <c r="T347" t="s">
        <v>911</v>
      </c>
    </row>
    <row r="348" spans="1:20" x14ac:dyDescent="0.25">
      <c r="A348" s="53" t="str">
        <f>+VLOOKUP(O348,'Selectable Table'!D:E,2,0)</f>
        <v>J &amp; J</v>
      </c>
      <c r="B348" s="36" t="s">
        <v>1084</v>
      </c>
      <c r="C348" s="49" t="s">
        <v>1085</v>
      </c>
      <c r="D348" s="49" t="s">
        <v>408</v>
      </c>
      <c r="E348">
        <v>2025</v>
      </c>
      <c r="F348">
        <v>6</v>
      </c>
      <c r="G348" s="53" t="s">
        <v>980</v>
      </c>
      <c r="H348" s="33" t="s">
        <v>261</v>
      </c>
      <c r="I348" s="18">
        <v>49.652000000000001</v>
      </c>
      <c r="J348" s="33" t="s">
        <v>94</v>
      </c>
      <c r="K348" s="19">
        <f t="shared" si="11"/>
        <v>49.652000000000001</v>
      </c>
      <c r="L348" t="s">
        <v>977</v>
      </c>
      <c r="M348" s="50" t="s">
        <v>1015</v>
      </c>
      <c r="O348" s="49" t="s">
        <v>1016</v>
      </c>
      <c r="P348" s="37">
        <f t="shared" si="10"/>
        <v>49.652000000000001</v>
      </c>
      <c r="Q348" s="51">
        <v>45831</v>
      </c>
      <c r="S348">
        <v>40700</v>
      </c>
      <c r="T348" t="s">
        <v>911</v>
      </c>
    </row>
    <row r="349" spans="1:20" ht="30" x14ac:dyDescent="0.25">
      <c r="A349" s="53" t="str">
        <f>+VLOOKUP(O349,'Selectable Table'!D:E,2,0)</f>
        <v>OTH CUST</v>
      </c>
      <c r="B349" s="36" t="s">
        <v>1089</v>
      </c>
      <c r="C349" s="49" t="s">
        <v>1090</v>
      </c>
      <c r="D349" s="49" t="s">
        <v>408</v>
      </c>
      <c r="E349">
        <v>2025</v>
      </c>
      <c r="F349">
        <v>6</v>
      </c>
      <c r="G349" s="53" t="s">
        <v>980</v>
      </c>
      <c r="H349" s="33" t="s">
        <v>261</v>
      </c>
      <c r="I349" s="18">
        <v>17.212</v>
      </c>
      <c r="J349" s="33" t="s">
        <v>94</v>
      </c>
      <c r="K349" s="19">
        <f t="shared" si="11"/>
        <v>17.212</v>
      </c>
      <c r="L349" t="s">
        <v>977</v>
      </c>
      <c r="M349" s="50" t="s">
        <v>1091</v>
      </c>
      <c r="O349" s="49" t="s">
        <v>1055</v>
      </c>
      <c r="P349" s="37">
        <f t="shared" si="10"/>
        <v>17.212</v>
      </c>
      <c r="Q349" s="51">
        <v>45831</v>
      </c>
      <c r="S349">
        <v>40700</v>
      </c>
      <c r="T349" t="s">
        <v>911</v>
      </c>
    </row>
    <row r="350" spans="1:20" ht="30" x14ac:dyDescent="0.25">
      <c r="A350" s="53" t="str">
        <f>+VLOOKUP(O350,'Selectable Table'!D:E,2,0)</f>
        <v>OTH CUST</v>
      </c>
      <c r="B350" s="36" t="s">
        <v>1089</v>
      </c>
      <c r="C350" s="49" t="s">
        <v>1090</v>
      </c>
      <c r="D350" s="49" t="s">
        <v>408</v>
      </c>
      <c r="E350">
        <v>2025</v>
      </c>
      <c r="F350">
        <v>6</v>
      </c>
      <c r="G350" s="53" t="s">
        <v>980</v>
      </c>
      <c r="H350" s="33" t="s">
        <v>261</v>
      </c>
      <c r="I350" s="18">
        <v>0.68800000000000006</v>
      </c>
      <c r="J350" s="33" t="s">
        <v>94</v>
      </c>
      <c r="K350" s="19">
        <f t="shared" si="11"/>
        <v>0.68800000000000006</v>
      </c>
      <c r="L350" t="s">
        <v>977</v>
      </c>
      <c r="M350" s="50" t="s">
        <v>1091</v>
      </c>
      <c r="O350" s="49" t="s">
        <v>1055</v>
      </c>
      <c r="P350" s="37">
        <f t="shared" si="10"/>
        <v>0.68800000000000006</v>
      </c>
      <c r="Q350" s="51">
        <v>45831</v>
      </c>
      <c r="S350">
        <v>40700</v>
      </c>
      <c r="T350" t="s">
        <v>911</v>
      </c>
    </row>
    <row r="351" spans="1:20" ht="30" x14ac:dyDescent="0.25">
      <c r="A351" s="53" t="str">
        <f>+VLOOKUP(O351,'Selectable Table'!D:E,2,0)</f>
        <v>OTH CUST</v>
      </c>
      <c r="B351" s="36" t="s">
        <v>1095</v>
      </c>
      <c r="C351" s="49" t="s">
        <v>1096</v>
      </c>
      <c r="D351" s="49" t="s">
        <v>408</v>
      </c>
      <c r="E351">
        <v>2025</v>
      </c>
      <c r="F351">
        <v>6</v>
      </c>
      <c r="G351" s="53" t="s">
        <v>980</v>
      </c>
      <c r="H351" s="33" t="s">
        <v>261</v>
      </c>
      <c r="I351" s="18">
        <v>26.848000000000003</v>
      </c>
      <c r="J351" s="33" t="s">
        <v>94</v>
      </c>
      <c r="K351" s="19">
        <f t="shared" si="11"/>
        <v>26.848000000000003</v>
      </c>
      <c r="L351" t="s">
        <v>977</v>
      </c>
      <c r="M351" s="50" t="s">
        <v>1097</v>
      </c>
      <c r="O351" s="49" t="s">
        <v>1055</v>
      </c>
      <c r="P351" s="37">
        <f t="shared" si="10"/>
        <v>26.848000000000003</v>
      </c>
      <c r="Q351" s="51">
        <v>45831</v>
      </c>
      <c r="S351">
        <v>40700</v>
      </c>
      <c r="T351" t="s">
        <v>911</v>
      </c>
    </row>
    <row r="352" spans="1:20" ht="30" x14ac:dyDescent="0.25">
      <c r="A352" s="53" t="str">
        <f>+VLOOKUP(O352,'Selectable Table'!D:E,2,0)</f>
        <v>OTH CUST</v>
      </c>
      <c r="B352" s="36" t="s">
        <v>1095</v>
      </c>
      <c r="C352" s="49" t="s">
        <v>1096</v>
      </c>
      <c r="D352" s="49" t="s">
        <v>408</v>
      </c>
      <c r="E352">
        <v>2025</v>
      </c>
      <c r="F352">
        <v>6</v>
      </c>
      <c r="G352" s="53" t="s">
        <v>976</v>
      </c>
      <c r="H352" s="33" t="s">
        <v>260</v>
      </c>
      <c r="I352" s="18">
        <v>1.028</v>
      </c>
      <c r="J352" s="33" t="s">
        <v>94</v>
      </c>
      <c r="K352" s="19">
        <f t="shared" si="11"/>
        <v>1.028</v>
      </c>
      <c r="L352" t="s">
        <v>977</v>
      </c>
      <c r="M352" s="50" t="s">
        <v>1097</v>
      </c>
      <c r="O352" s="49" t="s">
        <v>1055</v>
      </c>
      <c r="P352" s="37">
        <f t="shared" si="10"/>
        <v>1.028</v>
      </c>
      <c r="Q352" s="51">
        <v>45831</v>
      </c>
      <c r="S352">
        <v>40700</v>
      </c>
      <c r="T352" t="s">
        <v>911</v>
      </c>
    </row>
    <row r="353" spans="1:20" x14ac:dyDescent="0.25">
      <c r="A353" s="53" t="str">
        <f>+VLOOKUP(O353,'Selectable Table'!D:E,2,0)</f>
        <v>J &amp; J</v>
      </c>
      <c r="B353" s="36" t="s">
        <v>1098</v>
      </c>
      <c r="C353" s="49" t="s">
        <v>1099</v>
      </c>
      <c r="D353" s="49" t="s">
        <v>408</v>
      </c>
      <c r="E353">
        <v>2025</v>
      </c>
      <c r="F353">
        <v>6</v>
      </c>
      <c r="G353" s="53" t="s">
        <v>976</v>
      </c>
      <c r="H353" s="33" t="s">
        <v>260</v>
      </c>
      <c r="I353" s="18">
        <v>16.552000000000003</v>
      </c>
      <c r="J353" s="33" t="s">
        <v>94</v>
      </c>
      <c r="K353" s="19">
        <f t="shared" si="11"/>
        <v>16.552000000000003</v>
      </c>
      <c r="L353" t="s">
        <v>977</v>
      </c>
      <c r="M353" s="50" t="s">
        <v>1015</v>
      </c>
      <c r="O353" s="49" t="s">
        <v>1100</v>
      </c>
      <c r="P353" s="37">
        <f t="shared" si="10"/>
        <v>16.552000000000003</v>
      </c>
      <c r="Q353" s="51">
        <v>45831</v>
      </c>
      <c r="S353">
        <v>40700</v>
      </c>
      <c r="T353" t="s">
        <v>911</v>
      </c>
    </row>
    <row r="354" spans="1:20" x14ac:dyDescent="0.25">
      <c r="A354" s="53" t="str">
        <f>+VLOOKUP(O354,'Selectable Table'!D:E,2,0)</f>
        <v>J &amp; J</v>
      </c>
      <c r="B354" s="36" t="s">
        <v>1101</v>
      </c>
      <c r="C354" s="49" t="s">
        <v>1102</v>
      </c>
      <c r="D354" s="49" t="s">
        <v>1596</v>
      </c>
      <c r="E354">
        <v>2025</v>
      </c>
      <c r="F354">
        <v>6</v>
      </c>
      <c r="G354" s="53" t="s">
        <v>980</v>
      </c>
      <c r="H354" s="33" t="s">
        <v>261</v>
      </c>
      <c r="I354" s="18">
        <v>16.552000000000003</v>
      </c>
      <c r="J354" s="33" t="s">
        <v>94</v>
      </c>
      <c r="K354" s="19">
        <f t="shared" si="11"/>
        <v>16.552000000000003</v>
      </c>
      <c r="L354" t="s">
        <v>977</v>
      </c>
      <c r="M354" s="50" t="s">
        <v>1015</v>
      </c>
      <c r="O354" s="49" t="s">
        <v>1100</v>
      </c>
      <c r="P354" s="37">
        <f t="shared" si="10"/>
        <v>16.552000000000003</v>
      </c>
      <c r="Q354" s="51">
        <v>45831</v>
      </c>
      <c r="S354">
        <v>40700</v>
      </c>
      <c r="T354" t="s">
        <v>911</v>
      </c>
    </row>
    <row r="355" spans="1:20" x14ac:dyDescent="0.25">
      <c r="A355" s="53" t="str">
        <f>+VLOOKUP(O355,'Selectable Table'!D:E,2,0)</f>
        <v>J &amp; J</v>
      </c>
      <c r="B355" s="36" t="s">
        <v>1101</v>
      </c>
      <c r="C355" s="49" t="s">
        <v>1102</v>
      </c>
      <c r="D355" s="49" t="s">
        <v>1596</v>
      </c>
      <c r="E355">
        <v>2025</v>
      </c>
      <c r="F355">
        <v>6</v>
      </c>
      <c r="G355" s="53" t="s">
        <v>980</v>
      </c>
      <c r="H355" s="33" t="s">
        <v>261</v>
      </c>
      <c r="I355" s="18">
        <v>38.192</v>
      </c>
      <c r="J355" s="33" t="s">
        <v>94</v>
      </c>
      <c r="K355" s="19">
        <f t="shared" si="11"/>
        <v>38.192</v>
      </c>
      <c r="L355" t="s">
        <v>977</v>
      </c>
      <c r="M355" s="50" t="s">
        <v>1015</v>
      </c>
      <c r="O355" s="49" t="s">
        <v>1100</v>
      </c>
      <c r="P355" s="37">
        <f t="shared" si="10"/>
        <v>38.192</v>
      </c>
      <c r="Q355" s="51">
        <v>45831</v>
      </c>
      <c r="S355">
        <v>40700</v>
      </c>
      <c r="T355" t="s">
        <v>911</v>
      </c>
    </row>
    <row r="356" spans="1:20" x14ac:dyDescent="0.25">
      <c r="A356" s="53" t="str">
        <f>+VLOOKUP(O356,'Selectable Table'!D:E,2,0)</f>
        <v>J &amp; J</v>
      </c>
      <c r="B356" s="36" t="s">
        <v>1103</v>
      </c>
      <c r="C356" s="49" t="s">
        <v>1104</v>
      </c>
      <c r="D356" s="49" t="s">
        <v>1596</v>
      </c>
      <c r="E356">
        <v>2025</v>
      </c>
      <c r="F356">
        <v>6</v>
      </c>
      <c r="G356" s="53" t="s">
        <v>980</v>
      </c>
      <c r="H356" s="33" t="s">
        <v>261</v>
      </c>
      <c r="I356" s="18">
        <v>49.652000000000001</v>
      </c>
      <c r="J356" s="33" t="s">
        <v>94</v>
      </c>
      <c r="K356" s="19">
        <f t="shared" si="11"/>
        <v>49.652000000000001</v>
      </c>
      <c r="L356" t="s">
        <v>977</v>
      </c>
      <c r="M356" s="50" t="s">
        <v>1015</v>
      </c>
      <c r="O356" s="49" t="s">
        <v>1016</v>
      </c>
      <c r="P356" s="37">
        <f t="shared" si="10"/>
        <v>49.652000000000001</v>
      </c>
      <c r="Q356" s="51">
        <v>45831</v>
      </c>
      <c r="S356">
        <v>40700</v>
      </c>
      <c r="T356" t="s">
        <v>911</v>
      </c>
    </row>
    <row r="357" spans="1:20" ht="30" x14ac:dyDescent="0.25">
      <c r="A357" s="53" t="str">
        <f>+VLOOKUP(O357,'Selectable Table'!D:E,2,0)</f>
        <v>OTH CUST</v>
      </c>
      <c r="B357" s="36" t="s">
        <v>1105</v>
      </c>
      <c r="C357" s="49" t="s">
        <v>1106</v>
      </c>
      <c r="D357" s="49" t="s">
        <v>1596</v>
      </c>
      <c r="E357">
        <v>2025</v>
      </c>
      <c r="F357">
        <v>6</v>
      </c>
      <c r="G357" s="53" t="s">
        <v>980</v>
      </c>
      <c r="H357" s="33" t="s">
        <v>261</v>
      </c>
      <c r="I357" s="18">
        <v>17.900000000000002</v>
      </c>
      <c r="J357" s="33" t="s">
        <v>94</v>
      </c>
      <c r="K357" s="19">
        <f t="shared" si="11"/>
        <v>17.900000000000002</v>
      </c>
      <c r="L357" t="s">
        <v>977</v>
      </c>
      <c r="M357" s="50" t="s">
        <v>1107</v>
      </c>
      <c r="O357" s="49" t="s">
        <v>1055</v>
      </c>
      <c r="P357" s="37">
        <f t="shared" si="10"/>
        <v>17.900000000000002</v>
      </c>
      <c r="Q357" s="51">
        <v>45831</v>
      </c>
      <c r="S357">
        <v>40700</v>
      </c>
      <c r="T357" t="s">
        <v>911</v>
      </c>
    </row>
    <row r="358" spans="1:20" ht="30" x14ac:dyDescent="0.25">
      <c r="A358" s="53" t="str">
        <f>+VLOOKUP(O358,'Selectable Table'!D:E,2,0)</f>
        <v>OTH CUST</v>
      </c>
      <c r="B358" s="36" t="s">
        <v>1105</v>
      </c>
      <c r="C358" s="49" t="s">
        <v>1106</v>
      </c>
      <c r="D358" s="49" t="s">
        <v>1596</v>
      </c>
      <c r="E358">
        <v>2025</v>
      </c>
      <c r="F358">
        <v>6</v>
      </c>
      <c r="G358" s="53" t="s">
        <v>976</v>
      </c>
      <c r="H358" s="33" t="s">
        <v>260</v>
      </c>
      <c r="I358" s="18">
        <v>21.684000000000001</v>
      </c>
      <c r="J358" s="33" t="s">
        <v>94</v>
      </c>
      <c r="K358" s="19">
        <f t="shared" si="11"/>
        <v>21.684000000000001</v>
      </c>
      <c r="L358" t="s">
        <v>977</v>
      </c>
      <c r="M358" s="50" t="s">
        <v>1107</v>
      </c>
      <c r="O358" s="49" t="s">
        <v>1055</v>
      </c>
      <c r="P358" s="37">
        <f t="shared" si="10"/>
        <v>21.684000000000001</v>
      </c>
      <c r="Q358" s="51">
        <v>45831</v>
      </c>
      <c r="S358">
        <v>40700</v>
      </c>
      <c r="T358" t="s">
        <v>911</v>
      </c>
    </row>
    <row r="359" spans="1:20" ht="30" x14ac:dyDescent="0.25">
      <c r="A359" s="53" t="str">
        <f>+VLOOKUP(O359,'Selectable Table'!D:E,2,0)</f>
        <v>OTH CUST</v>
      </c>
      <c r="B359" s="36" t="s">
        <v>1105</v>
      </c>
      <c r="C359" s="49" t="s">
        <v>1106</v>
      </c>
      <c r="D359" s="49" t="s">
        <v>1596</v>
      </c>
      <c r="E359">
        <v>2025</v>
      </c>
      <c r="F359">
        <v>6</v>
      </c>
      <c r="G359" s="53" t="s">
        <v>976</v>
      </c>
      <c r="H359" s="33" t="s">
        <v>260</v>
      </c>
      <c r="I359" s="18">
        <v>3.4359999999999999</v>
      </c>
      <c r="J359" s="33" t="s">
        <v>94</v>
      </c>
      <c r="K359" s="19">
        <f t="shared" si="11"/>
        <v>3.4359999999999999</v>
      </c>
      <c r="L359" t="s">
        <v>977</v>
      </c>
      <c r="M359" s="50" t="s">
        <v>1107</v>
      </c>
      <c r="O359" s="49" t="s">
        <v>1055</v>
      </c>
      <c r="P359" s="37">
        <f t="shared" si="10"/>
        <v>3.4359999999999999</v>
      </c>
      <c r="Q359" s="51">
        <v>45831</v>
      </c>
      <c r="S359">
        <v>40700</v>
      </c>
      <c r="T359" t="s">
        <v>911</v>
      </c>
    </row>
    <row r="360" spans="1:20" ht="30" x14ac:dyDescent="0.25">
      <c r="A360" s="53" t="str">
        <f>+VLOOKUP(O360,'Selectable Table'!D:E,2,0)</f>
        <v>OTH CUST</v>
      </c>
      <c r="B360" s="36" t="s">
        <v>1109</v>
      </c>
      <c r="C360" s="49" t="s">
        <v>1110</v>
      </c>
      <c r="D360" s="49" t="s">
        <v>1596</v>
      </c>
      <c r="E360">
        <v>2025</v>
      </c>
      <c r="F360">
        <v>6</v>
      </c>
      <c r="G360" s="53" t="s">
        <v>980</v>
      </c>
      <c r="H360" s="33" t="s">
        <v>261</v>
      </c>
      <c r="I360" s="18">
        <v>129.08000000000001</v>
      </c>
      <c r="J360" s="33" t="s">
        <v>94</v>
      </c>
      <c r="K360" s="19">
        <f t="shared" si="11"/>
        <v>129.08000000000001</v>
      </c>
      <c r="L360" t="s">
        <v>977</v>
      </c>
      <c r="M360" s="50" t="s">
        <v>1111</v>
      </c>
      <c r="O360" s="49" t="s">
        <v>1055</v>
      </c>
      <c r="P360" s="37">
        <f t="shared" si="10"/>
        <v>129.08000000000001</v>
      </c>
      <c r="Q360" s="51">
        <v>45831</v>
      </c>
      <c r="S360">
        <v>40700</v>
      </c>
      <c r="T360" t="s">
        <v>911</v>
      </c>
    </row>
    <row r="361" spans="1:20" ht="30" x14ac:dyDescent="0.25">
      <c r="A361" s="53" t="str">
        <f>+VLOOKUP(O361,'Selectable Table'!D:E,2,0)</f>
        <v>OTH CUST</v>
      </c>
      <c r="B361" s="36" t="s">
        <v>1109</v>
      </c>
      <c r="C361" s="49" t="s">
        <v>1110</v>
      </c>
      <c r="D361" s="49" t="s">
        <v>1597</v>
      </c>
      <c r="E361">
        <v>2025</v>
      </c>
      <c r="F361">
        <v>6</v>
      </c>
      <c r="G361" s="53" t="s">
        <v>976</v>
      </c>
      <c r="H361" s="33" t="s">
        <v>260</v>
      </c>
      <c r="I361" s="18">
        <v>5.1560000000000006</v>
      </c>
      <c r="J361" s="33" t="s">
        <v>94</v>
      </c>
      <c r="K361" s="19">
        <f t="shared" si="11"/>
        <v>5.1560000000000006</v>
      </c>
      <c r="L361" t="s">
        <v>977</v>
      </c>
      <c r="M361" s="50" t="s">
        <v>1111</v>
      </c>
      <c r="O361" s="49" t="s">
        <v>1055</v>
      </c>
      <c r="P361" s="37">
        <f t="shared" si="10"/>
        <v>5.1560000000000006</v>
      </c>
      <c r="Q361" s="51">
        <v>45831</v>
      </c>
      <c r="S361">
        <v>40700</v>
      </c>
      <c r="T361" t="s">
        <v>911</v>
      </c>
    </row>
    <row r="362" spans="1:20" x14ac:dyDescent="0.25">
      <c r="A362" s="53" t="str">
        <f>+VLOOKUP(O362,'Selectable Table'!D:E,2,0)</f>
        <v>OTH CUST</v>
      </c>
      <c r="B362" s="36" t="s">
        <v>1115</v>
      </c>
      <c r="C362" s="49" t="s">
        <v>1116</v>
      </c>
      <c r="D362" s="49" t="s">
        <v>1597</v>
      </c>
      <c r="E362">
        <v>2025</v>
      </c>
      <c r="F362">
        <v>6</v>
      </c>
      <c r="G362" s="53" t="s">
        <v>980</v>
      </c>
      <c r="H362" s="33" t="s">
        <v>261</v>
      </c>
      <c r="I362" s="18">
        <v>18.2</v>
      </c>
      <c r="J362" s="33" t="s">
        <v>94</v>
      </c>
      <c r="K362" s="19">
        <f t="shared" si="11"/>
        <v>18.2</v>
      </c>
      <c r="L362" t="s">
        <v>977</v>
      </c>
      <c r="M362" s="50" t="s">
        <v>1000</v>
      </c>
      <c r="O362" s="49" t="s">
        <v>1001</v>
      </c>
      <c r="P362" s="37">
        <f t="shared" si="10"/>
        <v>18.2</v>
      </c>
      <c r="Q362" s="51">
        <v>45831</v>
      </c>
      <c r="S362">
        <v>40700</v>
      </c>
      <c r="T362" t="s">
        <v>911</v>
      </c>
    </row>
    <row r="363" spans="1:20" x14ac:dyDescent="0.25">
      <c r="A363" s="53" t="str">
        <f>+VLOOKUP(O363,'Selectable Table'!D:E,2,0)</f>
        <v>J &amp; J</v>
      </c>
      <c r="B363" s="36" t="s">
        <v>1117</v>
      </c>
      <c r="C363" s="49" t="s">
        <v>1118</v>
      </c>
      <c r="D363" s="49" t="s">
        <v>1597</v>
      </c>
      <c r="E363">
        <v>2025</v>
      </c>
      <c r="F363">
        <v>6</v>
      </c>
      <c r="G363" s="53" t="s">
        <v>980</v>
      </c>
      <c r="H363" s="33" t="s">
        <v>261</v>
      </c>
      <c r="I363" s="18">
        <v>4.1360000000000001</v>
      </c>
      <c r="J363" s="33" t="s">
        <v>94</v>
      </c>
      <c r="K363" s="19">
        <f t="shared" si="11"/>
        <v>4.1360000000000001</v>
      </c>
      <c r="L363" t="s">
        <v>977</v>
      </c>
      <c r="M363" s="50" t="s">
        <v>1015</v>
      </c>
      <c r="O363" s="49" t="s">
        <v>1016</v>
      </c>
      <c r="P363" s="37">
        <f t="shared" si="10"/>
        <v>4.1360000000000001</v>
      </c>
      <c r="Q363" s="51">
        <v>45831</v>
      </c>
      <c r="S363">
        <v>40700</v>
      </c>
      <c r="T363" t="s">
        <v>911</v>
      </c>
    </row>
    <row r="364" spans="1:20" x14ac:dyDescent="0.25">
      <c r="A364" s="53" t="str">
        <f>+VLOOKUP(O364,'Selectable Table'!D:E,2,0)</f>
        <v>PFIZER</v>
      </c>
      <c r="B364" s="36" t="s">
        <v>1119</v>
      </c>
      <c r="C364" s="49" t="s">
        <v>1120</v>
      </c>
      <c r="D364" s="49" t="s">
        <v>1597</v>
      </c>
      <c r="E364">
        <v>2025</v>
      </c>
      <c r="F364">
        <v>6</v>
      </c>
      <c r="G364" s="53" t="s">
        <v>976</v>
      </c>
      <c r="H364" s="33" t="s">
        <v>260</v>
      </c>
      <c r="I364" s="18">
        <v>7.4280000000000008</v>
      </c>
      <c r="J364" s="33" t="s">
        <v>94</v>
      </c>
      <c r="K364" s="19">
        <f t="shared" si="11"/>
        <v>7.4280000000000008</v>
      </c>
      <c r="L364" t="s">
        <v>977</v>
      </c>
      <c r="M364" s="50" t="s">
        <v>1027</v>
      </c>
      <c r="O364" s="49" t="s">
        <v>1121</v>
      </c>
      <c r="P364" s="37">
        <f t="shared" si="10"/>
        <v>7.4280000000000008</v>
      </c>
      <c r="Q364" s="51">
        <v>45831</v>
      </c>
      <c r="S364">
        <v>40700</v>
      </c>
      <c r="T364" t="s">
        <v>911</v>
      </c>
    </row>
    <row r="365" spans="1:20" ht="30" x14ac:dyDescent="0.25">
      <c r="A365" s="53" t="str">
        <f>+VLOOKUP(O365,'Selectable Table'!D:E,2,0)</f>
        <v>OTH CUST</v>
      </c>
      <c r="B365" s="36" t="s">
        <v>1125</v>
      </c>
      <c r="C365" s="49" t="s">
        <v>1126</v>
      </c>
      <c r="D365" s="49" t="s">
        <v>1597</v>
      </c>
      <c r="E365">
        <v>2025</v>
      </c>
      <c r="F365">
        <v>6</v>
      </c>
      <c r="G365" s="53" t="s">
        <v>976</v>
      </c>
      <c r="H365" s="33" t="s">
        <v>260</v>
      </c>
      <c r="I365" s="18">
        <v>1.032</v>
      </c>
      <c r="J365" s="33" t="s">
        <v>94</v>
      </c>
      <c r="K365" s="19">
        <f t="shared" si="11"/>
        <v>1.032</v>
      </c>
      <c r="L365" t="s">
        <v>977</v>
      </c>
      <c r="M365" s="50" t="s">
        <v>1127</v>
      </c>
      <c r="O365" s="49" t="s">
        <v>1055</v>
      </c>
      <c r="P365" s="37">
        <f t="shared" si="10"/>
        <v>1.032</v>
      </c>
      <c r="Q365" s="51">
        <v>45831</v>
      </c>
      <c r="S365">
        <v>40700</v>
      </c>
      <c r="T365" t="s">
        <v>911</v>
      </c>
    </row>
    <row r="366" spans="1:20" ht="30" x14ac:dyDescent="0.25">
      <c r="A366" s="53" t="str">
        <f>+VLOOKUP(O366,'Selectable Table'!D:E,2,0)</f>
        <v>OTH CUST</v>
      </c>
      <c r="B366" s="36" t="s">
        <v>1125</v>
      </c>
      <c r="C366" s="49" t="s">
        <v>1126</v>
      </c>
      <c r="D366" s="49" t="s">
        <v>1598</v>
      </c>
      <c r="E366">
        <v>2025</v>
      </c>
      <c r="F366">
        <v>6</v>
      </c>
      <c r="G366" s="53" t="s">
        <v>976</v>
      </c>
      <c r="H366" s="33" t="s">
        <v>260</v>
      </c>
      <c r="I366" s="18">
        <v>26.848000000000003</v>
      </c>
      <c r="J366" s="33" t="s">
        <v>94</v>
      </c>
      <c r="K366" s="19">
        <f t="shared" si="11"/>
        <v>26.848000000000003</v>
      </c>
      <c r="L366" t="s">
        <v>977</v>
      </c>
      <c r="M366" s="50" t="s">
        <v>1127</v>
      </c>
      <c r="O366" s="49" t="s">
        <v>1055</v>
      </c>
      <c r="P366" s="37">
        <f t="shared" si="10"/>
        <v>26.848000000000003</v>
      </c>
      <c r="Q366" s="51">
        <v>45831</v>
      </c>
      <c r="S366">
        <v>40700</v>
      </c>
      <c r="T366" t="s">
        <v>911</v>
      </c>
    </row>
    <row r="367" spans="1:20" x14ac:dyDescent="0.25">
      <c r="A367" s="53" t="str">
        <f>+VLOOKUP(O367,'Selectable Table'!D:E,2,0)</f>
        <v>OTH CUST</v>
      </c>
      <c r="B367" s="36" t="s">
        <v>1128</v>
      </c>
      <c r="C367" s="49" t="s">
        <v>1129</v>
      </c>
      <c r="D367" s="49" t="s">
        <v>1598</v>
      </c>
      <c r="E367">
        <v>2025</v>
      </c>
      <c r="F367">
        <v>6</v>
      </c>
      <c r="G367" s="53" t="s">
        <v>976</v>
      </c>
      <c r="H367" s="33" t="s">
        <v>260</v>
      </c>
      <c r="I367" s="18">
        <v>6.0680000000000005</v>
      </c>
      <c r="J367" s="33" t="s">
        <v>94</v>
      </c>
      <c r="K367" s="19">
        <f t="shared" si="11"/>
        <v>6.0680000000000005</v>
      </c>
      <c r="L367" t="s">
        <v>977</v>
      </c>
      <c r="M367" s="50" t="s">
        <v>1000</v>
      </c>
      <c r="O367" s="49" t="s">
        <v>1001</v>
      </c>
      <c r="P367" s="37">
        <f t="shared" si="10"/>
        <v>6.0680000000000005</v>
      </c>
      <c r="Q367" s="51">
        <v>45831</v>
      </c>
      <c r="S367">
        <v>40700</v>
      </c>
      <c r="T367" t="s">
        <v>911</v>
      </c>
    </row>
    <row r="368" spans="1:20" x14ac:dyDescent="0.25">
      <c r="A368" s="53" t="str">
        <f>+VLOOKUP(O368,'Selectable Table'!D:E,2,0)</f>
        <v>OTH CUST</v>
      </c>
      <c r="B368" s="36" t="s">
        <v>1128</v>
      </c>
      <c r="C368" s="49" t="s">
        <v>1129</v>
      </c>
      <c r="D368" s="49" t="s">
        <v>1599</v>
      </c>
      <c r="E368">
        <v>2025</v>
      </c>
      <c r="F368">
        <v>6</v>
      </c>
      <c r="G368" s="53" t="s">
        <v>980</v>
      </c>
      <c r="H368" s="33" t="s">
        <v>261</v>
      </c>
      <c r="I368" s="18">
        <v>1.528</v>
      </c>
      <c r="J368" s="33" t="s">
        <v>94</v>
      </c>
      <c r="K368" s="19">
        <f t="shared" si="11"/>
        <v>1.528</v>
      </c>
      <c r="L368" t="s">
        <v>977</v>
      </c>
      <c r="M368" s="50" t="s">
        <v>1000</v>
      </c>
      <c r="O368" s="49" t="s">
        <v>1001</v>
      </c>
      <c r="P368" s="37">
        <f t="shared" si="10"/>
        <v>1.528</v>
      </c>
      <c r="Q368" s="51">
        <v>45831</v>
      </c>
      <c r="S368">
        <v>40700</v>
      </c>
      <c r="T368" t="s">
        <v>911</v>
      </c>
    </row>
    <row r="369" spans="1:20" x14ac:dyDescent="0.25">
      <c r="A369" s="53" t="str">
        <f>+VLOOKUP(O369,'Selectable Table'!D:E,2,0)</f>
        <v>OTH CUST</v>
      </c>
      <c r="B369" s="36" t="s">
        <v>1141</v>
      </c>
      <c r="C369" s="49" t="s">
        <v>1142</v>
      </c>
      <c r="D369" s="49" t="s">
        <v>1599</v>
      </c>
      <c r="E369">
        <v>2025</v>
      </c>
      <c r="F369">
        <v>6</v>
      </c>
      <c r="G369" s="53" t="s">
        <v>976</v>
      </c>
      <c r="H369" s="33" t="s">
        <v>260</v>
      </c>
      <c r="I369" s="18">
        <v>13.36</v>
      </c>
      <c r="J369" s="33" t="s">
        <v>94</v>
      </c>
      <c r="K369" s="19">
        <f t="shared" si="11"/>
        <v>13.36</v>
      </c>
      <c r="L369" t="s">
        <v>977</v>
      </c>
      <c r="M369" s="50" t="s">
        <v>1000</v>
      </c>
      <c r="O369" s="49" t="s">
        <v>1001</v>
      </c>
      <c r="P369" s="37">
        <f t="shared" si="10"/>
        <v>13.36</v>
      </c>
      <c r="Q369" s="51">
        <v>45831</v>
      </c>
      <c r="S369">
        <v>40700</v>
      </c>
      <c r="T369" t="s">
        <v>911</v>
      </c>
    </row>
    <row r="370" spans="1:20" x14ac:dyDescent="0.25">
      <c r="A370" s="53" t="str">
        <f>+VLOOKUP(O370,'Selectable Table'!D:E,2,0)</f>
        <v>OTH CUST</v>
      </c>
      <c r="B370" s="36" t="s">
        <v>1143</v>
      </c>
      <c r="C370" s="49" t="s">
        <v>1144</v>
      </c>
      <c r="D370" s="49" t="s">
        <v>1600</v>
      </c>
      <c r="E370">
        <v>2025</v>
      </c>
      <c r="F370">
        <v>6</v>
      </c>
      <c r="G370" s="53" t="s">
        <v>976</v>
      </c>
      <c r="H370" s="33" t="s">
        <v>260</v>
      </c>
      <c r="I370" s="18">
        <v>19.763999999999999</v>
      </c>
      <c r="J370" s="33" t="s">
        <v>94</v>
      </c>
      <c r="K370" s="19">
        <f t="shared" si="11"/>
        <v>19.763999999999999</v>
      </c>
      <c r="L370" t="s">
        <v>977</v>
      </c>
      <c r="M370" s="50" t="s">
        <v>1145</v>
      </c>
      <c r="O370" s="49" t="s">
        <v>1146</v>
      </c>
      <c r="P370" s="37">
        <f t="shared" si="10"/>
        <v>19.763999999999999</v>
      </c>
      <c r="Q370" s="51">
        <v>45831</v>
      </c>
      <c r="S370">
        <v>40700</v>
      </c>
      <c r="T370" t="s">
        <v>911</v>
      </c>
    </row>
    <row r="371" spans="1:20" x14ac:dyDescent="0.25">
      <c r="A371" s="53" t="str">
        <f>+VLOOKUP(O371,'Selectable Table'!D:E,2,0)</f>
        <v>J &amp; J</v>
      </c>
      <c r="B371" s="36" t="s">
        <v>1147</v>
      </c>
      <c r="C371" s="49" t="s">
        <v>1148</v>
      </c>
      <c r="D371" s="49" t="s">
        <v>1600</v>
      </c>
      <c r="E371">
        <v>2025</v>
      </c>
      <c r="F371">
        <v>6</v>
      </c>
      <c r="G371" s="53" t="s">
        <v>980</v>
      </c>
      <c r="H371" s="33" t="s">
        <v>261</v>
      </c>
      <c r="I371" s="18">
        <v>8.2760000000000016</v>
      </c>
      <c r="J371" s="33" t="s">
        <v>94</v>
      </c>
      <c r="K371" s="19">
        <f t="shared" si="11"/>
        <v>8.2760000000000016</v>
      </c>
      <c r="L371" t="s">
        <v>977</v>
      </c>
      <c r="M371" s="50" t="s">
        <v>1015</v>
      </c>
      <c r="O371" s="49" t="s">
        <v>1100</v>
      </c>
      <c r="P371" s="37">
        <f t="shared" si="10"/>
        <v>8.2760000000000016</v>
      </c>
      <c r="Q371" s="51">
        <v>45831</v>
      </c>
      <c r="S371">
        <v>40700</v>
      </c>
      <c r="T371" t="s">
        <v>911</v>
      </c>
    </row>
    <row r="372" spans="1:20" ht="30" x14ac:dyDescent="0.25">
      <c r="A372" s="53" t="str">
        <f>+VLOOKUP(O372,'Selectable Table'!D:E,2,0)</f>
        <v>OTH CUST</v>
      </c>
      <c r="B372" s="36" t="s">
        <v>1158</v>
      </c>
      <c r="C372" s="49" t="s">
        <v>1159</v>
      </c>
      <c r="D372" s="49" t="s">
        <v>1600</v>
      </c>
      <c r="E372">
        <v>2025</v>
      </c>
      <c r="F372">
        <v>6</v>
      </c>
      <c r="G372" s="53" t="s">
        <v>976</v>
      </c>
      <c r="H372" s="33" t="s">
        <v>260</v>
      </c>
      <c r="I372" s="18">
        <v>4.1280000000000001</v>
      </c>
      <c r="J372" s="33" t="s">
        <v>94</v>
      </c>
      <c r="K372" s="19">
        <f t="shared" si="11"/>
        <v>4.1280000000000001</v>
      </c>
      <c r="L372" t="s">
        <v>977</v>
      </c>
      <c r="M372" s="50" t="s">
        <v>1160</v>
      </c>
      <c r="O372" s="49" t="s">
        <v>1055</v>
      </c>
      <c r="P372" s="37">
        <f t="shared" si="10"/>
        <v>4.1280000000000001</v>
      </c>
      <c r="Q372" s="51">
        <v>45831</v>
      </c>
      <c r="S372">
        <v>40700</v>
      </c>
      <c r="T372" t="s">
        <v>911</v>
      </c>
    </row>
    <row r="373" spans="1:20" ht="30" x14ac:dyDescent="0.25">
      <c r="A373" s="53" t="str">
        <f>+VLOOKUP(O373,'Selectable Table'!D:E,2,0)</f>
        <v>OTH CUST</v>
      </c>
      <c r="B373" s="36" t="s">
        <v>1158</v>
      </c>
      <c r="C373" s="49" t="s">
        <v>1159</v>
      </c>
      <c r="D373" s="49" t="s">
        <v>1600</v>
      </c>
      <c r="E373">
        <v>2025</v>
      </c>
      <c r="F373">
        <v>6</v>
      </c>
      <c r="G373" s="53" t="s">
        <v>976</v>
      </c>
      <c r="H373" s="33" t="s">
        <v>260</v>
      </c>
      <c r="I373" s="18">
        <v>71.596000000000004</v>
      </c>
      <c r="J373" s="33" t="s">
        <v>94</v>
      </c>
      <c r="K373" s="19">
        <f t="shared" si="11"/>
        <v>71.596000000000004</v>
      </c>
      <c r="L373" t="s">
        <v>977</v>
      </c>
      <c r="M373" s="50" t="s">
        <v>1160</v>
      </c>
      <c r="O373" s="49" t="s">
        <v>1055</v>
      </c>
      <c r="P373" s="37">
        <f t="shared" si="10"/>
        <v>71.596000000000004</v>
      </c>
      <c r="Q373" s="51">
        <v>45831</v>
      </c>
      <c r="S373">
        <v>40700</v>
      </c>
      <c r="T373" t="s">
        <v>911</v>
      </c>
    </row>
    <row r="374" spans="1:20" ht="30" x14ac:dyDescent="0.25">
      <c r="A374" s="53" t="str">
        <f>+VLOOKUP(O374,'Selectable Table'!D:E,2,0)</f>
        <v>OTH CUST</v>
      </c>
      <c r="B374" s="36" t="s">
        <v>1158</v>
      </c>
      <c r="C374" s="49" t="s">
        <v>1159</v>
      </c>
      <c r="D374" s="49" t="s">
        <v>1601</v>
      </c>
      <c r="E374">
        <v>2025</v>
      </c>
      <c r="F374">
        <v>6</v>
      </c>
      <c r="G374" s="53" t="s">
        <v>976</v>
      </c>
      <c r="H374" s="33" t="s">
        <v>260</v>
      </c>
      <c r="I374" s="18">
        <v>8.604000000000001</v>
      </c>
      <c r="J374" s="33" t="s">
        <v>94</v>
      </c>
      <c r="K374" s="19">
        <f t="shared" si="11"/>
        <v>8.604000000000001</v>
      </c>
      <c r="L374" t="s">
        <v>977</v>
      </c>
      <c r="M374" s="50" t="s">
        <v>1160</v>
      </c>
      <c r="O374" s="49" t="s">
        <v>1055</v>
      </c>
      <c r="P374" s="37">
        <f t="shared" si="10"/>
        <v>8.604000000000001</v>
      </c>
      <c r="Q374" s="51">
        <v>45831</v>
      </c>
      <c r="S374">
        <v>40700</v>
      </c>
      <c r="T374" t="s">
        <v>911</v>
      </c>
    </row>
    <row r="375" spans="1:20" x14ac:dyDescent="0.25">
      <c r="A375" s="53" t="str">
        <f>+VLOOKUP(O375,'Selectable Table'!D:E,2,0)</f>
        <v>J &amp; J</v>
      </c>
      <c r="B375" s="36" t="s">
        <v>1167</v>
      </c>
      <c r="C375" s="49" t="s">
        <v>1168</v>
      </c>
      <c r="D375" s="49" t="s">
        <v>1602</v>
      </c>
      <c r="E375">
        <v>2025</v>
      </c>
      <c r="F375">
        <v>6</v>
      </c>
      <c r="G375" s="53" t="s">
        <v>980</v>
      </c>
      <c r="H375" s="33" t="s">
        <v>261</v>
      </c>
      <c r="I375" s="18">
        <v>8.2760000000000016</v>
      </c>
      <c r="J375" s="33" t="s">
        <v>94</v>
      </c>
      <c r="K375" s="19">
        <f t="shared" si="11"/>
        <v>8.2760000000000016</v>
      </c>
      <c r="L375" t="s">
        <v>977</v>
      </c>
      <c r="M375" s="50" t="s">
        <v>1015</v>
      </c>
      <c r="O375" s="49" t="s">
        <v>1100</v>
      </c>
      <c r="P375" s="37">
        <f t="shared" si="10"/>
        <v>8.2760000000000016</v>
      </c>
      <c r="Q375" s="51">
        <v>45831</v>
      </c>
      <c r="S375">
        <v>40700</v>
      </c>
      <c r="T375" t="s">
        <v>911</v>
      </c>
    </row>
    <row r="376" spans="1:20" x14ac:dyDescent="0.25">
      <c r="A376" s="53" t="str">
        <f>+VLOOKUP(O376,'Selectable Table'!D:E,2,0)</f>
        <v>J &amp; J</v>
      </c>
      <c r="B376" s="36" t="s">
        <v>1167</v>
      </c>
      <c r="C376" s="49" t="s">
        <v>1168</v>
      </c>
      <c r="D376" s="49" t="s">
        <v>1602</v>
      </c>
      <c r="E376">
        <v>2025</v>
      </c>
      <c r="F376">
        <v>6</v>
      </c>
      <c r="G376" s="53" t="s">
        <v>976</v>
      </c>
      <c r="H376" s="33" t="s">
        <v>260</v>
      </c>
      <c r="I376" s="18">
        <v>8.2760000000000016</v>
      </c>
      <c r="J376" s="33" t="s">
        <v>94</v>
      </c>
      <c r="K376" s="19">
        <f t="shared" si="11"/>
        <v>8.2760000000000016</v>
      </c>
      <c r="L376" t="s">
        <v>977</v>
      </c>
      <c r="M376" s="50" t="s">
        <v>1015</v>
      </c>
      <c r="O376" s="49" t="s">
        <v>1100</v>
      </c>
      <c r="P376" s="37">
        <f t="shared" si="10"/>
        <v>8.2760000000000016</v>
      </c>
      <c r="Q376" s="51">
        <v>45831</v>
      </c>
      <c r="S376">
        <v>40700</v>
      </c>
      <c r="T376" t="s">
        <v>911</v>
      </c>
    </row>
    <row r="377" spans="1:20" x14ac:dyDescent="0.25">
      <c r="A377" s="53" t="str">
        <f>+VLOOKUP(O377,'Selectable Table'!D:E,2,0)</f>
        <v>OTH CUST</v>
      </c>
      <c r="B377" s="36" t="s">
        <v>1169</v>
      </c>
      <c r="C377" s="49" t="s">
        <v>1170</v>
      </c>
      <c r="D377" s="49" t="s">
        <v>1603</v>
      </c>
      <c r="E377">
        <v>2025</v>
      </c>
      <c r="F377">
        <v>6</v>
      </c>
      <c r="G377" s="53" t="s">
        <v>980</v>
      </c>
      <c r="H377" s="33" t="s">
        <v>261</v>
      </c>
      <c r="I377" s="18">
        <v>12.128</v>
      </c>
      <c r="J377" s="33" t="s">
        <v>94</v>
      </c>
      <c r="K377" s="19">
        <f t="shared" si="11"/>
        <v>12.128</v>
      </c>
      <c r="L377" t="s">
        <v>977</v>
      </c>
      <c r="M377" s="50" t="s">
        <v>1000</v>
      </c>
      <c r="O377" s="49" t="s">
        <v>1001</v>
      </c>
      <c r="P377" s="37">
        <f t="shared" si="10"/>
        <v>12.128</v>
      </c>
      <c r="Q377" s="51">
        <v>45831</v>
      </c>
      <c r="S377">
        <v>40700</v>
      </c>
      <c r="T377" t="s">
        <v>911</v>
      </c>
    </row>
    <row r="378" spans="1:20" x14ac:dyDescent="0.25">
      <c r="A378" s="53" t="str">
        <f>+VLOOKUP(O378,'Selectable Table'!D:E,2,0)</f>
        <v>J &amp; J</v>
      </c>
      <c r="B378" s="36" t="s">
        <v>1171</v>
      </c>
      <c r="C378" s="49" t="s">
        <v>1172</v>
      </c>
      <c r="D378" s="49" t="s">
        <v>1603</v>
      </c>
      <c r="E378">
        <v>2025</v>
      </c>
      <c r="F378">
        <v>6</v>
      </c>
      <c r="G378" s="53" t="s">
        <v>980</v>
      </c>
      <c r="H378" s="33" t="s">
        <v>261</v>
      </c>
      <c r="I378" s="18">
        <v>8.2760000000000016</v>
      </c>
      <c r="J378" s="33" t="s">
        <v>94</v>
      </c>
      <c r="K378" s="19">
        <f t="shared" si="11"/>
        <v>8.2760000000000016</v>
      </c>
      <c r="L378" t="s">
        <v>977</v>
      </c>
      <c r="M378" s="50" t="s">
        <v>1015</v>
      </c>
      <c r="O378" s="49" t="s">
        <v>1100</v>
      </c>
      <c r="P378" s="37">
        <f t="shared" si="10"/>
        <v>8.2760000000000016</v>
      </c>
      <c r="Q378" s="51">
        <v>45831</v>
      </c>
      <c r="S378">
        <v>40700</v>
      </c>
      <c r="T378" t="s">
        <v>911</v>
      </c>
    </row>
    <row r="379" spans="1:20" ht="30" x14ac:dyDescent="0.25">
      <c r="A379" s="53" t="str">
        <f>+VLOOKUP(O379,'Selectable Table'!D:E,2,0)</f>
        <v>OTH CUST</v>
      </c>
      <c r="B379" s="36" t="s">
        <v>1178</v>
      </c>
      <c r="C379" s="49" t="s">
        <v>1179</v>
      </c>
      <c r="D379" s="49" t="s">
        <v>1604</v>
      </c>
      <c r="E379">
        <v>2025</v>
      </c>
      <c r="F379">
        <v>6</v>
      </c>
      <c r="G379" s="53" t="s">
        <v>976</v>
      </c>
      <c r="H379" s="33" t="s">
        <v>260</v>
      </c>
      <c r="I379" s="18">
        <v>8.9480000000000004</v>
      </c>
      <c r="J379" s="33" t="s">
        <v>94</v>
      </c>
      <c r="K379" s="19">
        <f t="shared" si="11"/>
        <v>8.9480000000000004</v>
      </c>
      <c r="L379" t="s">
        <v>977</v>
      </c>
      <c r="M379" s="50" t="s">
        <v>1180</v>
      </c>
      <c r="O379" s="49" t="s">
        <v>1055</v>
      </c>
      <c r="P379" s="37">
        <f t="shared" si="10"/>
        <v>8.9480000000000004</v>
      </c>
      <c r="Q379" s="51">
        <v>45831</v>
      </c>
      <c r="S379">
        <v>40700</v>
      </c>
      <c r="T379" t="s">
        <v>911</v>
      </c>
    </row>
    <row r="380" spans="1:20" ht="30" x14ac:dyDescent="0.25">
      <c r="A380" s="53" t="str">
        <f>+VLOOKUP(O380,'Selectable Table'!D:E,2,0)</f>
        <v>OTH CUST</v>
      </c>
      <c r="B380" s="36" t="s">
        <v>1178</v>
      </c>
      <c r="C380" s="49" t="s">
        <v>1179</v>
      </c>
      <c r="D380" s="49" t="s">
        <v>1605</v>
      </c>
      <c r="E380">
        <v>2025</v>
      </c>
      <c r="F380">
        <v>6</v>
      </c>
      <c r="G380" s="53" t="s">
        <v>984</v>
      </c>
      <c r="H380" s="33" t="s">
        <v>262</v>
      </c>
      <c r="I380" s="18">
        <v>0.34400000000000003</v>
      </c>
      <c r="J380" s="33" t="s">
        <v>94</v>
      </c>
      <c r="K380" s="19">
        <f t="shared" si="11"/>
        <v>0.34400000000000003</v>
      </c>
      <c r="L380" t="s">
        <v>977</v>
      </c>
      <c r="M380" s="50" t="s">
        <v>1180</v>
      </c>
      <c r="O380" s="49" t="s">
        <v>1055</v>
      </c>
      <c r="P380" s="37">
        <f t="shared" si="10"/>
        <v>0.34400000000000003</v>
      </c>
      <c r="Q380" s="51">
        <v>45831</v>
      </c>
      <c r="S380">
        <v>40700</v>
      </c>
      <c r="T380" t="s">
        <v>911</v>
      </c>
    </row>
    <row r="381" spans="1:20" x14ac:dyDescent="0.25">
      <c r="A381" s="53" t="str">
        <f>+VLOOKUP(O381,'Selectable Table'!D:E,2,0)</f>
        <v>J &amp; J</v>
      </c>
      <c r="B381" s="36" t="s">
        <v>1185</v>
      </c>
      <c r="C381" s="49" t="s">
        <v>1186</v>
      </c>
      <c r="D381" s="49" t="s">
        <v>1605</v>
      </c>
      <c r="E381">
        <v>2025</v>
      </c>
      <c r="F381">
        <v>6</v>
      </c>
      <c r="G381" s="53" t="s">
        <v>976</v>
      </c>
      <c r="H381" s="33" t="s">
        <v>260</v>
      </c>
      <c r="I381" s="18">
        <v>8.2760000000000016</v>
      </c>
      <c r="J381" s="33" t="s">
        <v>94</v>
      </c>
      <c r="K381" s="19">
        <f t="shared" si="11"/>
        <v>8.2760000000000016</v>
      </c>
      <c r="L381" t="s">
        <v>977</v>
      </c>
      <c r="M381" s="50" t="s">
        <v>1015</v>
      </c>
      <c r="O381" s="49" t="s">
        <v>1100</v>
      </c>
      <c r="P381" s="37">
        <f t="shared" si="10"/>
        <v>8.2760000000000016</v>
      </c>
      <c r="Q381" s="51">
        <v>45831</v>
      </c>
      <c r="S381">
        <v>40700</v>
      </c>
      <c r="T381" t="s">
        <v>911</v>
      </c>
    </row>
    <row r="382" spans="1:20" x14ac:dyDescent="0.25">
      <c r="A382" s="53" t="str">
        <f>+VLOOKUP(O382,'Selectable Table'!D:E,2,0)</f>
        <v>J &amp; J</v>
      </c>
      <c r="B382" s="36" t="s">
        <v>1185</v>
      </c>
      <c r="C382" s="49" t="s">
        <v>1186</v>
      </c>
      <c r="D382" s="49" t="s">
        <v>1605</v>
      </c>
      <c r="E382">
        <v>2025</v>
      </c>
      <c r="F382">
        <v>6</v>
      </c>
      <c r="G382" s="53" t="s">
        <v>980</v>
      </c>
      <c r="H382" s="33" t="s">
        <v>261</v>
      </c>
      <c r="I382" s="18">
        <v>16.552000000000003</v>
      </c>
      <c r="J382" s="33" t="s">
        <v>94</v>
      </c>
      <c r="K382" s="19">
        <f t="shared" si="11"/>
        <v>16.552000000000003</v>
      </c>
      <c r="L382" t="s">
        <v>977</v>
      </c>
      <c r="M382" s="50" t="s">
        <v>1015</v>
      </c>
      <c r="O382" s="49" t="s">
        <v>1100</v>
      </c>
      <c r="P382" s="37">
        <f t="shared" si="10"/>
        <v>16.552000000000003</v>
      </c>
      <c r="Q382" s="51">
        <v>45831</v>
      </c>
      <c r="S382">
        <v>40700</v>
      </c>
      <c r="T382" t="s">
        <v>911</v>
      </c>
    </row>
    <row r="383" spans="1:20" ht="30" x14ac:dyDescent="0.25">
      <c r="A383" s="53" t="str">
        <f>+VLOOKUP(O383,'Selectable Table'!D:E,2,0)</f>
        <v>OTH CUST</v>
      </c>
      <c r="B383" s="36" t="s">
        <v>1195</v>
      </c>
      <c r="C383" s="49" t="s">
        <v>1196</v>
      </c>
      <c r="D383" s="49" t="s">
        <v>1605</v>
      </c>
      <c r="E383">
        <v>2025</v>
      </c>
      <c r="F383">
        <v>6</v>
      </c>
      <c r="G383" s="53" t="s">
        <v>980</v>
      </c>
      <c r="H383" s="33" t="s">
        <v>261</v>
      </c>
      <c r="I383" s="18">
        <v>62.644000000000005</v>
      </c>
      <c r="J383" s="33" t="s">
        <v>94</v>
      </c>
      <c r="K383" s="19">
        <f t="shared" si="11"/>
        <v>62.644000000000005</v>
      </c>
      <c r="L383" t="s">
        <v>977</v>
      </c>
      <c r="M383" s="50" t="s">
        <v>1197</v>
      </c>
      <c r="O383" s="49" t="s">
        <v>1055</v>
      </c>
      <c r="P383" s="37">
        <f t="shared" si="10"/>
        <v>62.644000000000005</v>
      </c>
      <c r="Q383" s="51">
        <v>45831</v>
      </c>
      <c r="S383">
        <v>40700</v>
      </c>
      <c r="T383" t="s">
        <v>911</v>
      </c>
    </row>
    <row r="384" spans="1:20" ht="30" x14ac:dyDescent="0.25">
      <c r="A384" s="53" t="str">
        <f>+VLOOKUP(O384,'Selectable Table'!D:E,2,0)</f>
        <v>OTH CUST</v>
      </c>
      <c r="B384" s="36" t="s">
        <v>1195</v>
      </c>
      <c r="C384" s="49" t="s">
        <v>1196</v>
      </c>
      <c r="D384" s="49" t="s">
        <v>1605</v>
      </c>
      <c r="E384">
        <v>2025</v>
      </c>
      <c r="F384">
        <v>6</v>
      </c>
      <c r="G384" s="53" t="s">
        <v>980</v>
      </c>
      <c r="H384" s="33" t="s">
        <v>261</v>
      </c>
      <c r="I384" s="18">
        <v>2.4079999999999999</v>
      </c>
      <c r="J384" s="33" t="s">
        <v>94</v>
      </c>
      <c r="K384" s="19">
        <f t="shared" si="11"/>
        <v>2.4079999999999999</v>
      </c>
      <c r="L384" t="s">
        <v>977</v>
      </c>
      <c r="M384" s="50" t="s">
        <v>1197</v>
      </c>
      <c r="O384" s="49" t="s">
        <v>1055</v>
      </c>
      <c r="P384" s="37">
        <f t="shared" si="10"/>
        <v>2.4079999999999999</v>
      </c>
      <c r="Q384" s="51">
        <v>45831</v>
      </c>
      <c r="S384">
        <v>40700</v>
      </c>
      <c r="T384" t="s">
        <v>911</v>
      </c>
    </row>
    <row r="385" spans="1:20" ht="30" x14ac:dyDescent="0.25">
      <c r="A385" s="53" t="str">
        <f>+VLOOKUP(O385,'Selectable Table'!D:E,2,0)</f>
        <v>OTH CUST</v>
      </c>
      <c r="B385" s="36" t="s">
        <v>1208</v>
      </c>
      <c r="C385" s="49" t="s">
        <v>1209</v>
      </c>
      <c r="D385" s="49" t="s">
        <v>1605</v>
      </c>
      <c r="E385">
        <v>2025</v>
      </c>
      <c r="F385">
        <v>6</v>
      </c>
      <c r="G385" s="53" t="s">
        <v>980</v>
      </c>
      <c r="H385" s="33" t="s">
        <v>261</v>
      </c>
      <c r="I385" s="18">
        <v>97.808000000000007</v>
      </c>
      <c r="J385" s="33" t="s">
        <v>94</v>
      </c>
      <c r="K385" s="19">
        <f t="shared" si="11"/>
        <v>97.808000000000007</v>
      </c>
      <c r="L385" t="s">
        <v>977</v>
      </c>
      <c r="M385" s="50" t="s">
        <v>1210</v>
      </c>
      <c r="O385" s="49" t="s">
        <v>1055</v>
      </c>
      <c r="P385" s="37">
        <f t="shared" si="10"/>
        <v>97.808000000000007</v>
      </c>
      <c r="Q385" s="51">
        <v>45831</v>
      </c>
      <c r="S385">
        <v>40700</v>
      </c>
      <c r="T385" t="s">
        <v>911</v>
      </c>
    </row>
    <row r="386" spans="1:20" ht="30" x14ac:dyDescent="0.25">
      <c r="A386" s="53" t="str">
        <f>+VLOOKUP(O386,'Selectable Table'!D:E,2,0)</f>
        <v>OTH CUST</v>
      </c>
      <c r="B386" s="36" t="s">
        <v>1208</v>
      </c>
      <c r="C386" s="49" t="s">
        <v>1209</v>
      </c>
      <c r="D386" s="49" t="s">
        <v>1605</v>
      </c>
      <c r="E386">
        <v>2025</v>
      </c>
      <c r="F386">
        <v>6</v>
      </c>
      <c r="G386" s="53" t="s">
        <v>976</v>
      </c>
      <c r="H386" s="33" t="s">
        <v>260</v>
      </c>
      <c r="I386" s="18">
        <v>3.9159999999999999</v>
      </c>
      <c r="J386" s="33" t="s">
        <v>94</v>
      </c>
      <c r="K386" s="19">
        <f t="shared" si="11"/>
        <v>3.9159999999999999</v>
      </c>
      <c r="L386" t="s">
        <v>977</v>
      </c>
      <c r="M386" s="50" t="s">
        <v>1210</v>
      </c>
      <c r="O386" s="49" t="s">
        <v>1055</v>
      </c>
      <c r="P386" s="37">
        <f t="shared" ref="P386:P449" si="12">K386</f>
        <v>3.9159999999999999</v>
      </c>
      <c r="Q386" s="51">
        <v>45831</v>
      </c>
      <c r="S386">
        <v>40700</v>
      </c>
      <c r="T386" t="s">
        <v>911</v>
      </c>
    </row>
    <row r="387" spans="1:20" x14ac:dyDescent="0.25">
      <c r="A387" s="53" t="str">
        <f>+VLOOKUP(O387,'Selectable Table'!D:E,2,0)</f>
        <v>OTH CUST</v>
      </c>
      <c r="B387" s="36" t="s">
        <v>1219</v>
      </c>
      <c r="C387" s="49" t="s">
        <v>1220</v>
      </c>
      <c r="D387" s="49" t="s">
        <v>1605</v>
      </c>
      <c r="E387">
        <v>2025</v>
      </c>
      <c r="F387">
        <v>6</v>
      </c>
      <c r="G387" s="53" t="s">
        <v>976</v>
      </c>
      <c r="H387" s="33" t="s">
        <v>260</v>
      </c>
      <c r="I387" s="18">
        <v>21.228000000000002</v>
      </c>
      <c r="J387" s="33" t="s">
        <v>94</v>
      </c>
      <c r="K387" s="19">
        <f t="shared" ref="K387:K450" si="13">+VLOOKUP(J387,$W$2:$X$7,2,0)*I387</f>
        <v>21.228000000000002</v>
      </c>
      <c r="L387" t="s">
        <v>977</v>
      </c>
      <c r="M387" s="50" t="s">
        <v>1000</v>
      </c>
      <c r="O387" s="49" t="s">
        <v>1001</v>
      </c>
      <c r="P387" s="37">
        <f t="shared" si="12"/>
        <v>21.228000000000002</v>
      </c>
      <c r="Q387" s="51">
        <v>45831</v>
      </c>
      <c r="S387">
        <v>40700</v>
      </c>
      <c r="T387" t="s">
        <v>911</v>
      </c>
    </row>
    <row r="388" spans="1:20" x14ac:dyDescent="0.25">
      <c r="A388" s="53" t="str">
        <f>+VLOOKUP(O388,'Selectable Table'!D:E,2,0)</f>
        <v>OTH CUST</v>
      </c>
      <c r="B388" s="36" t="s">
        <v>1225</v>
      </c>
      <c r="C388" s="49" t="s">
        <v>1226</v>
      </c>
      <c r="D388" s="49" t="s">
        <v>1606</v>
      </c>
      <c r="E388">
        <v>2025</v>
      </c>
      <c r="F388">
        <v>6</v>
      </c>
      <c r="G388" s="53" t="s">
        <v>976</v>
      </c>
      <c r="H388" s="33" t="s">
        <v>260</v>
      </c>
      <c r="I388" s="18">
        <v>6.68</v>
      </c>
      <c r="J388" s="33" t="s">
        <v>94</v>
      </c>
      <c r="K388" s="19">
        <f t="shared" si="13"/>
        <v>6.68</v>
      </c>
      <c r="L388" t="s">
        <v>977</v>
      </c>
      <c r="M388" s="50" t="s">
        <v>1000</v>
      </c>
      <c r="O388" s="49" t="s">
        <v>1001</v>
      </c>
      <c r="P388" s="37">
        <f t="shared" si="12"/>
        <v>6.68</v>
      </c>
      <c r="Q388" s="51">
        <v>45831</v>
      </c>
      <c r="S388">
        <v>40700</v>
      </c>
      <c r="T388" t="s">
        <v>911</v>
      </c>
    </row>
    <row r="389" spans="1:20" x14ac:dyDescent="0.25">
      <c r="A389" s="53" t="str">
        <f>+VLOOKUP(O389,'Selectable Table'!D:E,2,0)</f>
        <v>J &amp; J</v>
      </c>
      <c r="B389" s="36" t="s">
        <v>1227</v>
      </c>
      <c r="C389" s="49" t="s">
        <v>1228</v>
      </c>
      <c r="D389" s="49" t="s">
        <v>1606</v>
      </c>
      <c r="E389">
        <v>2025</v>
      </c>
      <c r="F389">
        <v>6</v>
      </c>
      <c r="G389" s="53" t="s">
        <v>980</v>
      </c>
      <c r="H389" s="33" t="s">
        <v>261</v>
      </c>
      <c r="I389" s="18">
        <v>16.552000000000003</v>
      </c>
      <c r="J389" s="33" t="s">
        <v>94</v>
      </c>
      <c r="K389" s="19">
        <f t="shared" si="13"/>
        <v>16.552000000000003</v>
      </c>
      <c r="L389" t="s">
        <v>977</v>
      </c>
      <c r="M389" s="50" t="s">
        <v>1015</v>
      </c>
      <c r="O389" s="49" t="s">
        <v>1100</v>
      </c>
      <c r="P389" s="37">
        <f t="shared" si="12"/>
        <v>16.552000000000003</v>
      </c>
      <c r="Q389" s="51">
        <v>45831</v>
      </c>
      <c r="S389">
        <v>40700</v>
      </c>
      <c r="T389" t="s">
        <v>911</v>
      </c>
    </row>
    <row r="390" spans="1:20" x14ac:dyDescent="0.25">
      <c r="A390" s="53" t="str">
        <f>+VLOOKUP(O390,'Selectable Table'!D:E,2,0)</f>
        <v>OTH CUST</v>
      </c>
      <c r="B390" s="36" t="s">
        <v>1229</v>
      </c>
      <c r="C390" s="49" t="s">
        <v>1230</v>
      </c>
      <c r="D390" s="49" t="s">
        <v>1607</v>
      </c>
      <c r="E390">
        <v>2025</v>
      </c>
      <c r="F390">
        <v>6</v>
      </c>
      <c r="G390" s="53" t="s">
        <v>976</v>
      </c>
      <c r="H390" s="33" t="s">
        <v>260</v>
      </c>
      <c r="I390" s="18">
        <v>1.956</v>
      </c>
      <c r="J390" s="33" t="s">
        <v>94</v>
      </c>
      <c r="K390" s="19">
        <f t="shared" si="13"/>
        <v>1.956</v>
      </c>
      <c r="L390" t="s">
        <v>977</v>
      </c>
      <c r="M390" s="50" t="s">
        <v>1231</v>
      </c>
      <c r="O390" s="49" t="s">
        <v>1055</v>
      </c>
      <c r="P390" s="37">
        <f t="shared" si="12"/>
        <v>1.956</v>
      </c>
      <c r="Q390" s="51">
        <v>45831</v>
      </c>
      <c r="S390">
        <v>40700</v>
      </c>
      <c r="T390" t="s">
        <v>911</v>
      </c>
    </row>
    <row r="391" spans="1:20" x14ac:dyDescent="0.25">
      <c r="A391" s="53" t="str">
        <f>+VLOOKUP(O391,'Selectable Table'!D:E,2,0)</f>
        <v>OTH CUST</v>
      </c>
      <c r="B391" s="36" t="s">
        <v>1229</v>
      </c>
      <c r="C391" s="49" t="s">
        <v>1230</v>
      </c>
      <c r="D391" s="49" t="s">
        <v>1607</v>
      </c>
      <c r="E391">
        <v>2025</v>
      </c>
      <c r="F391">
        <v>6</v>
      </c>
      <c r="G391" s="53" t="s">
        <v>980</v>
      </c>
      <c r="H391" s="33" t="s">
        <v>261</v>
      </c>
      <c r="I391" s="18">
        <v>50.860000000000007</v>
      </c>
      <c r="J391" s="33" t="s">
        <v>94</v>
      </c>
      <c r="K391" s="19">
        <f t="shared" si="13"/>
        <v>50.860000000000007</v>
      </c>
      <c r="L391" t="s">
        <v>977</v>
      </c>
      <c r="M391" s="50" t="s">
        <v>1231</v>
      </c>
      <c r="O391" s="49" t="s">
        <v>1055</v>
      </c>
      <c r="P391" s="37">
        <f t="shared" si="12"/>
        <v>50.860000000000007</v>
      </c>
      <c r="Q391" s="51">
        <v>45831</v>
      </c>
      <c r="S391">
        <v>40700</v>
      </c>
      <c r="T391" t="s">
        <v>911</v>
      </c>
    </row>
    <row r="392" spans="1:20" ht="30" x14ac:dyDescent="0.25">
      <c r="A392" s="53" t="str">
        <f>+VLOOKUP(O392,'Selectable Table'!D:E,2,0)</f>
        <v>OTH CUST</v>
      </c>
      <c r="B392" s="36" t="s">
        <v>1232</v>
      </c>
      <c r="C392" s="49" t="s">
        <v>1233</v>
      </c>
      <c r="D392" s="49" t="s">
        <v>1607</v>
      </c>
      <c r="E392">
        <v>2025</v>
      </c>
      <c r="F392">
        <v>6</v>
      </c>
      <c r="G392" s="53" t="s">
        <v>976</v>
      </c>
      <c r="H392" s="33" t="s">
        <v>260</v>
      </c>
      <c r="I392" s="18">
        <v>17.212</v>
      </c>
      <c r="J392" s="33" t="s">
        <v>94</v>
      </c>
      <c r="K392" s="19">
        <f t="shared" si="13"/>
        <v>17.212</v>
      </c>
      <c r="L392" t="s">
        <v>977</v>
      </c>
      <c r="M392" s="50" t="s">
        <v>1234</v>
      </c>
      <c r="O392" s="49" t="s">
        <v>1055</v>
      </c>
      <c r="P392" s="37">
        <f t="shared" si="12"/>
        <v>17.212</v>
      </c>
      <c r="Q392" s="51">
        <v>45831</v>
      </c>
      <c r="S392">
        <v>40700</v>
      </c>
      <c r="T392" t="s">
        <v>911</v>
      </c>
    </row>
    <row r="393" spans="1:20" ht="30" x14ac:dyDescent="0.25">
      <c r="A393" s="53" t="str">
        <f>+VLOOKUP(O393,'Selectable Table'!D:E,2,0)</f>
        <v>OTH CUST</v>
      </c>
      <c r="B393" s="36" t="s">
        <v>1232</v>
      </c>
      <c r="C393" s="49" t="s">
        <v>1233</v>
      </c>
      <c r="D393" s="49" t="s">
        <v>728</v>
      </c>
      <c r="E393">
        <v>2025</v>
      </c>
      <c r="F393">
        <v>6</v>
      </c>
      <c r="G393" s="53" t="s">
        <v>984</v>
      </c>
      <c r="H393" s="33" t="s">
        <v>262</v>
      </c>
      <c r="I393" s="18">
        <v>0.68400000000000005</v>
      </c>
      <c r="J393" s="33" t="s">
        <v>94</v>
      </c>
      <c r="K393" s="19">
        <f t="shared" si="13"/>
        <v>0.68400000000000005</v>
      </c>
      <c r="L393" t="s">
        <v>977</v>
      </c>
      <c r="M393" s="50" t="s">
        <v>1234</v>
      </c>
      <c r="O393" s="49" t="s">
        <v>1055</v>
      </c>
      <c r="P393" s="37">
        <f t="shared" si="12"/>
        <v>0.68400000000000005</v>
      </c>
      <c r="Q393" s="51">
        <v>45831</v>
      </c>
      <c r="S393">
        <v>40700</v>
      </c>
      <c r="T393" t="s">
        <v>911</v>
      </c>
    </row>
    <row r="394" spans="1:20" ht="30" x14ac:dyDescent="0.25">
      <c r="A394" s="53" t="str">
        <f>+VLOOKUP(O394,'Selectable Table'!D:E,2,0)</f>
        <v>OTH CUST</v>
      </c>
      <c r="B394" s="36" t="s">
        <v>1263</v>
      </c>
      <c r="C394" s="49" t="s">
        <v>1264</v>
      </c>
      <c r="D394" s="49" t="s">
        <v>728</v>
      </c>
      <c r="E394">
        <v>2025</v>
      </c>
      <c r="F394">
        <v>6</v>
      </c>
      <c r="G394" s="53" t="s">
        <v>976</v>
      </c>
      <c r="H394" s="33" t="s">
        <v>260</v>
      </c>
      <c r="I394" s="18">
        <v>48.904000000000003</v>
      </c>
      <c r="J394" s="33" t="s">
        <v>94</v>
      </c>
      <c r="K394" s="19">
        <f t="shared" si="13"/>
        <v>48.904000000000003</v>
      </c>
      <c r="L394" t="s">
        <v>977</v>
      </c>
      <c r="M394" s="50" t="s">
        <v>1265</v>
      </c>
      <c r="O394" s="49" t="s">
        <v>1055</v>
      </c>
      <c r="P394" s="37">
        <f t="shared" si="12"/>
        <v>48.904000000000003</v>
      </c>
      <c r="Q394" s="51">
        <v>45831</v>
      </c>
      <c r="S394">
        <v>40700</v>
      </c>
      <c r="T394" t="s">
        <v>911</v>
      </c>
    </row>
    <row r="395" spans="1:20" ht="30" x14ac:dyDescent="0.25">
      <c r="A395" s="53" t="str">
        <f>+VLOOKUP(O395,'Selectable Table'!D:E,2,0)</f>
        <v>OTH CUST</v>
      </c>
      <c r="B395" s="36" t="s">
        <v>1263</v>
      </c>
      <c r="C395" s="49" t="s">
        <v>1264</v>
      </c>
      <c r="D395" s="49" t="s">
        <v>728</v>
      </c>
      <c r="E395">
        <v>2025</v>
      </c>
      <c r="F395">
        <v>6</v>
      </c>
      <c r="G395" s="53" t="s">
        <v>980</v>
      </c>
      <c r="H395" s="33" t="s">
        <v>261</v>
      </c>
      <c r="I395" s="18">
        <v>2.2840000000000003</v>
      </c>
      <c r="J395" s="33" t="s">
        <v>94</v>
      </c>
      <c r="K395" s="19">
        <f t="shared" si="13"/>
        <v>2.2840000000000003</v>
      </c>
      <c r="L395" t="s">
        <v>977</v>
      </c>
      <c r="M395" s="50" t="s">
        <v>1265</v>
      </c>
      <c r="O395" s="49" t="s">
        <v>1055</v>
      </c>
      <c r="P395" s="37">
        <f t="shared" si="12"/>
        <v>2.2840000000000003</v>
      </c>
      <c r="Q395" s="51">
        <v>45831</v>
      </c>
      <c r="S395">
        <v>40700</v>
      </c>
      <c r="T395" t="s">
        <v>911</v>
      </c>
    </row>
    <row r="396" spans="1:20" ht="30" x14ac:dyDescent="0.25">
      <c r="A396" s="53" t="str">
        <f>+VLOOKUP(O396,'Selectable Table'!D:E,2,0)</f>
        <v>OTH CUST</v>
      </c>
      <c r="B396" s="36" t="s">
        <v>1266</v>
      </c>
      <c r="C396" s="49" t="s">
        <v>1267</v>
      </c>
      <c r="D396" s="49" t="s">
        <v>728</v>
      </c>
      <c r="E396">
        <v>2025</v>
      </c>
      <c r="F396">
        <v>6</v>
      </c>
      <c r="G396" s="53" t="s">
        <v>980</v>
      </c>
      <c r="H396" s="33" t="s">
        <v>261</v>
      </c>
      <c r="I396" s="18">
        <v>8.4719999999999995</v>
      </c>
      <c r="J396" s="33" t="s">
        <v>94</v>
      </c>
      <c r="K396" s="19">
        <f t="shared" si="13"/>
        <v>8.4719999999999995</v>
      </c>
      <c r="L396" t="s">
        <v>977</v>
      </c>
      <c r="M396" s="50" t="s">
        <v>1268</v>
      </c>
      <c r="O396" s="49" t="s">
        <v>1055</v>
      </c>
      <c r="P396" s="37">
        <f t="shared" si="12"/>
        <v>8.4719999999999995</v>
      </c>
      <c r="Q396" s="51">
        <v>45831</v>
      </c>
      <c r="S396">
        <v>40700</v>
      </c>
      <c r="T396" t="s">
        <v>911</v>
      </c>
    </row>
    <row r="397" spans="1:20" ht="30" x14ac:dyDescent="0.25">
      <c r="A397" s="53" t="str">
        <f>+VLOOKUP(O397,'Selectable Table'!D:E,2,0)</f>
        <v>OTH CUST</v>
      </c>
      <c r="B397" s="36" t="s">
        <v>1266</v>
      </c>
      <c r="C397" s="49" t="s">
        <v>1267</v>
      </c>
      <c r="D397" s="49" t="s">
        <v>728</v>
      </c>
      <c r="E397">
        <v>2025</v>
      </c>
      <c r="F397">
        <v>6</v>
      </c>
      <c r="G397" s="53" t="s">
        <v>980</v>
      </c>
      <c r="H397" s="33" t="s">
        <v>261</v>
      </c>
      <c r="I397" s="18">
        <v>0.32400000000000007</v>
      </c>
      <c r="J397" s="33" t="s">
        <v>94</v>
      </c>
      <c r="K397" s="19">
        <f t="shared" si="13"/>
        <v>0.32400000000000007</v>
      </c>
      <c r="L397" t="s">
        <v>977</v>
      </c>
      <c r="M397" s="50" t="s">
        <v>1268</v>
      </c>
      <c r="O397" s="49" t="s">
        <v>1055</v>
      </c>
      <c r="P397" s="37">
        <f t="shared" si="12"/>
        <v>0.32400000000000007</v>
      </c>
      <c r="Q397" s="51">
        <v>45831</v>
      </c>
      <c r="S397">
        <v>40700</v>
      </c>
      <c r="T397" t="s">
        <v>911</v>
      </c>
    </row>
    <row r="398" spans="1:20" x14ac:dyDescent="0.25">
      <c r="A398" s="53" t="str">
        <f>+VLOOKUP(O398,'Selectable Table'!D:E,2,0)</f>
        <v>OTH CUST</v>
      </c>
      <c r="B398" s="36" t="s">
        <v>1282</v>
      </c>
      <c r="C398" s="49" t="s">
        <v>1283</v>
      </c>
      <c r="D398" s="49" t="s">
        <v>728</v>
      </c>
      <c r="E398">
        <v>2025</v>
      </c>
      <c r="F398">
        <v>6</v>
      </c>
      <c r="G398" s="53" t="s">
        <v>980</v>
      </c>
      <c r="H398" s="33" t="s">
        <v>261</v>
      </c>
      <c r="I398" s="18">
        <v>77.692000000000007</v>
      </c>
      <c r="J398" s="33" t="s">
        <v>94</v>
      </c>
      <c r="K398" s="19">
        <f t="shared" si="13"/>
        <v>77.692000000000007</v>
      </c>
      <c r="L398" t="s">
        <v>977</v>
      </c>
      <c r="M398" s="50" t="s">
        <v>1284</v>
      </c>
      <c r="O398" s="49" t="s">
        <v>1146</v>
      </c>
      <c r="P398" s="37">
        <f t="shared" si="12"/>
        <v>77.692000000000007</v>
      </c>
      <c r="Q398" s="51">
        <v>45831</v>
      </c>
      <c r="S398">
        <v>40700</v>
      </c>
      <c r="T398" t="s">
        <v>911</v>
      </c>
    </row>
    <row r="399" spans="1:20" x14ac:dyDescent="0.25">
      <c r="A399" s="53" t="str">
        <f>+VLOOKUP(O399,'Selectable Table'!D:E,2,0)</f>
        <v>TAKEDA</v>
      </c>
      <c r="B399" s="36" t="s">
        <v>1295</v>
      </c>
      <c r="C399" s="49" t="s">
        <v>1296</v>
      </c>
      <c r="D399" s="49" t="s">
        <v>728</v>
      </c>
      <c r="E399">
        <v>2025</v>
      </c>
      <c r="F399">
        <v>6</v>
      </c>
      <c r="G399" s="53" t="s">
        <v>976</v>
      </c>
      <c r="H399" s="33" t="s">
        <v>260</v>
      </c>
      <c r="I399" s="18">
        <v>46.800000000000004</v>
      </c>
      <c r="J399" s="33" t="s">
        <v>94</v>
      </c>
      <c r="K399" s="19">
        <f t="shared" si="13"/>
        <v>46.800000000000004</v>
      </c>
      <c r="L399" t="s">
        <v>977</v>
      </c>
      <c r="M399" s="50" t="s">
        <v>1297</v>
      </c>
      <c r="O399" s="49" t="s">
        <v>1298</v>
      </c>
      <c r="P399" s="37">
        <f t="shared" si="12"/>
        <v>46.800000000000004</v>
      </c>
      <c r="Q399" s="51">
        <v>45831</v>
      </c>
      <c r="S399">
        <v>40700</v>
      </c>
      <c r="T399" t="s">
        <v>911</v>
      </c>
    </row>
    <row r="400" spans="1:20" ht="30" x14ac:dyDescent="0.25">
      <c r="A400" s="53" t="str">
        <f>+VLOOKUP(O400,'Selectable Table'!D:E,2,0)</f>
        <v>OTH CUST</v>
      </c>
      <c r="B400" s="36" t="s">
        <v>1309</v>
      </c>
      <c r="C400" s="49" t="s">
        <v>1310</v>
      </c>
      <c r="D400" s="49" t="s">
        <v>1608</v>
      </c>
      <c r="E400">
        <v>2025</v>
      </c>
      <c r="F400">
        <v>6</v>
      </c>
      <c r="G400" s="53" t="s">
        <v>976</v>
      </c>
      <c r="H400" s="33" t="s">
        <v>260</v>
      </c>
      <c r="I400" s="18">
        <v>43.604000000000006</v>
      </c>
      <c r="J400" s="33" t="s">
        <v>94</v>
      </c>
      <c r="K400" s="19">
        <f t="shared" si="13"/>
        <v>43.604000000000006</v>
      </c>
      <c r="L400" t="s">
        <v>977</v>
      </c>
      <c r="M400" s="50" t="s">
        <v>1311</v>
      </c>
      <c r="O400" s="49" t="s">
        <v>1055</v>
      </c>
      <c r="P400" s="37">
        <f t="shared" si="12"/>
        <v>43.604000000000006</v>
      </c>
      <c r="Q400" s="51">
        <v>45831</v>
      </c>
      <c r="S400">
        <v>40700</v>
      </c>
      <c r="T400" t="s">
        <v>911</v>
      </c>
    </row>
    <row r="401" spans="1:20" ht="30" x14ac:dyDescent="0.25">
      <c r="A401" s="53" t="str">
        <f>+VLOOKUP(O401,'Selectable Table'!D:E,2,0)</f>
        <v>OTH CUST</v>
      </c>
      <c r="B401" s="36" t="s">
        <v>1309</v>
      </c>
      <c r="C401" s="49" t="s">
        <v>1310</v>
      </c>
      <c r="D401" s="49" t="s">
        <v>1608</v>
      </c>
      <c r="E401">
        <v>2025</v>
      </c>
      <c r="F401">
        <v>6</v>
      </c>
      <c r="G401" s="53" t="s">
        <v>976</v>
      </c>
      <c r="H401" s="33" t="s">
        <v>260</v>
      </c>
      <c r="I401" s="18">
        <v>1.6760000000000002</v>
      </c>
      <c r="J401" s="33" t="s">
        <v>94</v>
      </c>
      <c r="K401" s="19">
        <f t="shared" si="13"/>
        <v>1.6760000000000002</v>
      </c>
      <c r="L401" t="s">
        <v>977</v>
      </c>
      <c r="M401" s="50" t="s">
        <v>1311</v>
      </c>
      <c r="O401" s="49" t="s">
        <v>1055</v>
      </c>
      <c r="P401" s="37">
        <f t="shared" si="12"/>
        <v>1.6760000000000002</v>
      </c>
      <c r="Q401" s="51">
        <v>45831</v>
      </c>
      <c r="S401">
        <v>40700</v>
      </c>
      <c r="T401" t="s">
        <v>911</v>
      </c>
    </row>
    <row r="402" spans="1:20" ht="30" x14ac:dyDescent="0.25">
      <c r="A402" s="53" t="str">
        <f>+VLOOKUP(O402,'Selectable Table'!D:E,2,0)</f>
        <v>OTH CUST</v>
      </c>
      <c r="B402" s="36" t="s">
        <v>1312</v>
      </c>
      <c r="C402" s="49" t="s">
        <v>1313</v>
      </c>
      <c r="D402" s="49" t="s">
        <v>1609</v>
      </c>
      <c r="E402">
        <v>2025</v>
      </c>
      <c r="F402">
        <v>6</v>
      </c>
      <c r="G402" s="53" t="s">
        <v>976</v>
      </c>
      <c r="H402" s="33" t="s">
        <v>260</v>
      </c>
      <c r="I402" s="18">
        <v>87.204000000000008</v>
      </c>
      <c r="J402" s="33" t="s">
        <v>94</v>
      </c>
      <c r="K402" s="19">
        <f t="shared" si="13"/>
        <v>87.204000000000008</v>
      </c>
      <c r="L402" t="s">
        <v>977</v>
      </c>
      <c r="M402" s="50" t="s">
        <v>1314</v>
      </c>
      <c r="O402" s="49" t="s">
        <v>1055</v>
      </c>
      <c r="P402" s="37">
        <f t="shared" si="12"/>
        <v>87.204000000000008</v>
      </c>
      <c r="Q402" s="51">
        <v>45831</v>
      </c>
      <c r="S402">
        <v>40700</v>
      </c>
      <c r="T402" t="s">
        <v>911</v>
      </c>
    </row>
    <row r="403" spans="1:20" ht="30" x14ac:dyDescent="0.25">
      <c r="A403" s="53" t="str">
        <f>+VLOOKUP(O403,'Selectable Table'!D:E,2,0)</f>
        <v>OTH CUST</v>
      </c>
      <c r="B403" s="36" t="s">
        <v>1375</v>
      </c>
      <c r="C403" s="49" t="s">
        <v>1376</v>
      </c>
      <c r="D403" s="49" t="s">
        <v>1610</v>
      </c>
      <c r="E403">
        <v>2025</v>
      </c>
      <c r="F403">
        <v>6</v>
      </c>
      <c r="G403" s="53" t="s">
        <v>976</v>
      </c>
      <c r="H403" s="33" t="s">
        <v>260</v>
      </c>
      <c r="I403" s="18">
        <v>8.7200000000000006</v>
      </c>
      <c r="J403" s="33" t="s">
        <v>94</v>
      </c>
      <c r="K403" s="19">
        <f t="shared" si="13"/>
        <v>8.7200000000000006</v>
      </c>
      <c r="L403" t="s">
        <v>977</v>
      </c>
      <c r="M403" s="50" t="s">
        <v>1377</v>
      </c>
      <c r="O403" s="49" t="s">
        <v>1055</v>
      </c>
      <c r="P403" s="37">
        <f t="shared" si="12"/>
        <v>8.7200000000000006</v>
      </c>
      <c r="Q403" s="51">
        <v>45831</v>
      </c>
      <c r="S403">
        <v>40700</v>
      </c>
      <c r="T403" t="s">
        <v>911</v>
      </c>
    </row>
    <row r="404" spans="1:20" ht="30" x14ac:dyDescent="0.25">
      <c r="A404" s="53" t="str">
        <f>+VLOOKUP(O404,'Selectable Table'!D:E,2,0)</f>
        <v>OTH CUST</v>
      </c>
      <c r="B404" s="36" t="s">
        <v>1375</v>
      </c>
      <c r="C404" s="49" t="s">
        <v>1376</v>
      </c>
      <c r="D404" s="49" t="s">
        <v>1610</v>
      </c>
      <c r="E404">
        <v>2025</v>
      </c>
      <c r="F404">
        <v>6</v>
      </c>
      <c r="G404" s="53" t="s">
        <v>980</v>
      </c>
      <c r="H404" s="33" t="s">
        <v>261</v>
      </c>
      <c r="I404" s="18">
        <v>0.33200000000000002</v>
      </c>
      <c r="J404" s="33" t="s">
        <v>94</v>
      </c>
      <c r="K404" s="19">
        <f t="shared" si="13"/>
        <v>0.33200000000000002</v>
      </c>
      <c r="L404" t="s">
        <v>977</v>
      </c>
      <c r="M404" s="50" t="s">
        <v>1377</v>
      </c>
      <c r="O404" s="49" t="s">
        <v>1055</v>
      </c>
      <c r="P404" s="37">
        <f t="shared" si="12"/>
        <v>0.33200000000000002</v>
      </c>
      <c r="Q404" s="51">
        <v>45831</v>
      </c>
      <c r="S404">
        <v>40700</v>
      </c>
      <c r="T404" t="s">
        <v>911</v>
      </c>
    </row>
    <row r="405" spans="1:20" x14ac:dyDescent="0.25">
      <c r="A405" s="53" t="str">
        <f>+VLOOKUP(O405,'Selectable Table'!D:E,2,0)</f>
        <v>OTH CUST</v>
      </c>
      <c r="B405" s="36" t="s">
        <v>1386</v>
      </c>
      <c r="C405" s="49" t="s">
        <v>1387</v>
      </c>
      <c r="D405" s="49" t="s">
        <v>1610</v>
      </c>
      <c r="E405">
        <v>2025</v>
      </c>
      <c r="F405">
        <v>6</v>
      </c>
      <c r="G405" s="53" t="s">
        <v>980</v>
      </c>
      <c r="H405" s="33" t="s">
        <v>261</v>
      </c>
      <c r="I405" s="18">
        <v>53.44400000000001</v>
      </c>
      <c r="J405" s="33" t="s">
        <v>94</v>
      </c>
      <c r="K405" s="19">
        <f t="shared" si="13"/>
        <v>53.44400000000001</v>
      </c>
      <c r="L405" t="s">
        <v>977</v>
      </c>
      <c r="M405" s="50" t="s">
        <v>1000</v>
      </c>
      <c r="O405" s="49" t="s">
        <v>1001</v>
      </c>
      <c r="P405" s="37">
        <f t="shared" si="12"/>
        <v>53.44400000000001</v>
      </c>
      <c r="Q405" s="51">
        <v>45831</v>
      </c>
      <c r="S405">
        <v>40700</v>
      </c>
      <c r="T405" t="s">
        <v>911</v>
      </c>
    </row>
    <row r="406" spans="1:20" x14ac:dyDescent="0.25">
      <c r="A406" s="53" t="str">
        <f>+VLOOKUP(O406,'Selectable Table'!D:E,2,0)</f>
        <v>OTH CUST</v>
      </c>
      <c r="B406" s="36" t="s">
        <v>1386</v>
      </c>
      <c r="C406" s="49" t="s">
        <v>1387</v>
      </c>
      <c r="D406" s="49" t="s">
        <v>1610</v>
      </c>
      <c r="E406">
        <v>2025</v>
      </c>
      <c r="F406">
        <v>6</v>
      </c>
      <c r="G406" s="53" t="s">
        <v>976</v>
      </c>
      <c r="H406" s="33" t="s">
        <v>260</v>
      </c>
      <c r="I406" s="18">
        <v>6.0680000000000005</v>
      </c>
      <c r="J406" s="33" t="s">
        <v>94</v>
      </c>
      <c r="K406" s="19">
        <f t="shared" si="13"/>
        <v>6.0680000000000005</v>
      </c>
      <c r="L406" t="s">
        <v>977</v>
      </c>
      <c r="M406" s="50" t="s">
        <v>1000</v>
      </c>
      <c r="O406" s="49" t="s">
        <v>1001</v>
      </c>
      <c r="P406" s="37">
        <f t="shared" si="12"/>
        <v>6.0680000000000005</v>
      </c>
      <c r="Q406" s="51">
        <v>45831</v>
      </c>
      <c r="S406">
        <v>40700</v>
      </c>
      <c r="T406" t="s">
        <v>911</v>
      </c>
    </row>
    <row r="407" spans="1:20" x14ac:dyDescent="0.25">
      <c r="A407" s="53" t="str">
        <f>+VLOOKUP(O407,'Selectable Table'!D:E,2,0)</f>
        <v>OTH CUST</v>
      </c>
      <c r="B407" s="36" t="s">
        <v>1390</v>
      </c>
      <c r="C407" s="49" t="s">
        <v>1391</v>
      </c>
      <c r="D407" s="49" t="s">
        <v>730</v>
      </c>
      <c r="E407">
        <v>2025</v>
      </c>
      <c r="F407">
        <v>6</v>
      </c>
      <c r="G407" s="53" t="s">
        <v>984</v>
      </c>
      <c r="H407" s="33" t="s">
        <v>262</v>
      </c>
      <c r="I407" s="18">
        <v>45.488</v>
      </c>
      <c r="J407" s="33" t="s">
        <v>94</v>
      </c>
      <c r="K407" s="19">
        <f t="shared" si="13"/>
        <v>45.488</v>
      </c>
      <c r="L407" t="s">
        <v>977</v>
      </c>
      <c r="M407" s="50" t="s">
        <v>1000</v>
      </c>
      <c r="O407" s="49" t="s">
        <v>1001</v>
      </c>
      <c r="P407" s="37">
        <f t="shared" si="12"/>
        <v>45.488</v>
      </c>
      <c r="Q407" s="51">
        <v>45831</v>
      </c>
      <c r="S407">
        <v>40700</v>
      </c>
      <c r="T407" t="s">
        <v>911</v>
      </c>
    </row>
    <row r="408" spans="1:20" ht="30" x14ac:dyDescent="0.25">
      <c r="A408" s="53" t="str">
        <f>+VLOOKUP(O408,'Selectable Table'!D:E,2,0)</f>
        <v>OTH CUST</v>
      </c>
      <c r="B408" s="36" t="s">
        <v>1393</v>
      </c>
      <c r="C408" s="49" t="s">
        <v>1394</v>
      </c>
      <c r="D408" s="49" t="s">
        <v>730</v>
      </c>
      <c r="E408">
        <v>2025</v>
      </c>
      <c r="F408">
        <v>6</v>
      </c>
      <c r="G408" s="53" t="s">
        <v>976</v>
      </c>
      <c r="H408" s="33" t="s">
        <v>260</v>
      </c>
      <c r="I408" s="18">
        <v>8.7240000000000002</v>
      </c>
      <c r="J408" s="33" t="s">
        <v>94</v>
      </c>
      <c r="K408" s="19">
        <f t="shared" si="13"/>
        <v>8.7240000000000002</v>
      </c>
      <c r="L408" t="s">
        <v>977</v>
      </c>
      <c r="M408" s="50" t="s">
        <v>1395</v>
      </c>
      <c r="O408" s="49" t="s">
        <v>1055</v>
      </c>
      <c r="P408" s="37">
        <f t="shared" si="12"/>
        <v>8.7240000000000002</v>
      </c>
      <c r="Q408" s="51">
        <v>45831</v>
      </c>
      <c r="S408">
        <v>40700</v>
      </c>
      <c r="T408" t="s">
        <v>911</v>
      </c>
    </row>
    <row r="409" spans="1:20" ht="30" x14ac:dyDescent="0.25">
      <c r="A409" s="53" t="str">
        <f>+VLOOKUP(O409,'Selectable Table'!D:E,2,0)</f>
        <v>OTH CUST</v>
      </c>
      <c r="B409" s="36" t="s">
        <v>1393</v>
      </c>
      <c r="C409" s="49" t="s">
        <v>1394</v>
      </c>
      <c r="D409" s="49" t="s">
        <v>730</v>
      </c>
      <c r="E409">
        <v>2025</v>
      </c>
      <c r="F409">
        <v>6</v>
      </c>
      <c r="G409" s="53" t="s">
        <v>980</v>
      </c>
      <c r="H409" s="33" t="s">
        <v>261</v>
      </c>
      <c r="I409" s="18">
        <v>0.33200000000000002</v>
      </c>
      <c r="J409" s="33" t="s">
        <v>94</v>
      </c>
      <c r="K409" s="19">
        <f t="shared" si="13"/>
        <v>0.33200000000000002</v>
      </c>
      <c r="L409" t="s">
        <v>977</v>
      </c>
      <c r="M409" s="50" t="s">
        <v>1395</v>
      </c>
      <c r="O409" s="49" t="s">
        <v>1055</v>
      </c>
      <c r="P409" s="37">
        <f t="shared" si="12"/>
        <v>0.33200000000000002</v>
      </c>
      <c r="Q409" s="51">
        <v>45831</v>
      </c>
      <c r="S409">
        <v>40700</v>
      </c>
      <c r="T409" t="s">
        <v>911</v>
      </c>
    </row>
    <row r="410" spans="1:20" x14ac:dyDescent="0.25">
      <c r="A410" s="53" t="str">
        <f>+VLOOKUP(O410,'Selectable Table'!D:E,2,0)</f>
        <v>OTH CUST</v>
      </c>
      <c r="B410" s="36" t="s">
        <v>1404</v>
      </c>
      <c r="C410" s="49" t="s">
        <v>1405</v>
      </c>
      <c r="D410" s="49" t="s">
        <v>730</v>
      </c>
      <c r="E410">
        <v>2025</v>
      </c>
      <c r="F410">
        <v>6</v>
      </c>
      <c r="G410" s="53" t="s">
        <v>980</v>
      </c>
      <c r="H410" s="33" t="s">
        <v>261</v>
      </c>
      <c r="I410" s="18">
        <v>7.98</v>
      </c>
      <c r="J410" s="33" t="s">
        <v>94</v>
      </c>
      <c r="K410" s="19">
        <f t="shared" si="13"/>
        <v>7.98</v>
      </c>
      <c r="L410" t="s">
        <v>977</v>
      </c>
      <c r="M410" s="50" t="s">
        <v>1406</v>
      </c>
      <c r="O410" s="49" t="s">
        <v>1001</v>
      </c>
      <c r="P410" s="37">
        <f t="shared" si="12"/>
        <v>7.98</v>
      </c>
      <c r="Q410" s="51">
        <v>45831</v>
      </c>
      <c r="S410">
        <v>40700</v>
      </c>
      <c r="T410" t="s">
        <v>911</v>
      </c>
    </row>
    <row r="411" spans="1:20" ht="30" x14ac:dyDescent="0.25">
      <c r="A411" s="53" t="str">
        <f>+VLOOKUP(O411,'Selectable Table'!D:E,2,0)</f>
        <v>OTH CUST</v>
      </c>
      <c r="B411" s="36" t="s">
        <v>1412</v>
      </c>
      <c r="C411" s="49" t="s">
        <v>1413</v>
      </c>
      <c r="D411" s="49" t="s">
        <v>730</v>
      </c>
      <c r="E411">
        <v>2025</v>
      </c>
      <c r="F411">
        <v>6</v>
      </c>
      <c r="G411" s="53" t="s">
        <v>980</v>
      </c>
      <c r="H411" s="33" t="s">
        <v>261</v>
      </c>
      <c r="I411" s="18">
        <v>17.440000000000001</v>
      </c>
      <c r="J411" s="33" t="s">
        <v>94</v>
      </c>
      <c r="K411" s="19">
        <f t="shared" si="13"/>
        <v>17.440000000000001</v>
      </c>
      <c r="L411" t="s">
        <v>977</v>
      </c>
      <c r="M411" s="50" t="s">
        <v>1415</v>
      </c>
      <c r="O411" s="49" t="s">
        <v>1055</v>
      </c>
      <c r="P411" s="37">
        <f t="shared" si="12"/>
        <v>17.440000000000001</v>
      </c>
      <c r="Q411" s="51">
        <v>45831</v>
      </c>
      <c r="S411">
        <v>40700</v>
      </c>
      <c r="T411" t="s">
        <v>911</v>
      </c>
    </row>
    <row r="412" spans="1:20" ht="30" x14ac:dyDescent="0.25">
      <c r="A412" s="53" t="str">
        <f>+VLOOKUP(O412,'Selectable Table'!D:E,2,0)</f>
        <v>OTH CUST</v>
      </c>
      <c r="B412" s="36" t="s">
        <v>1412</v>
      </c>
      <c r="C412" s="49" t="s">
        <v>1413</v>
      </c>
      <c r="D412" s="49" t="s">
        <v>730</v>
      </c>
      <c r="E412">
        <v>2025</v>
      </c>
      <c r="F412">
        <v>6</v>
      </c>
      <c r="G412" s="53" t="s">
        <v>976</v>
      </c>
      <c r="H412" s="33" t="s">
        <v>260</v>
      </c>
      <c r="I412" s="18">
        <v>0.67200000000000004</v>
      </c>
      <c r="J412" s="33" t="s">
        <v>94</v>
      </c>
      <c r="K412" s="19">
        <f t="shared" si="13"/>
        <v>0.67200000000000004</v>
      </c>
      <c r="L412" t="s">
        <v>977</v>
      </c>
      <c r="M412" s="50" t="s">
        <v>1415</v>
      </c>
      <c r="O412" s="49" t="s">
        <v>1055</v>
      </c>
      <c r="P412" s="37">
        <f t="shared" si="12"/>
        <v>0.67200000000000004</v>
      </c>
      <c r="Q412" s="51">
        <v>45831</v>
      </c>
      <c r="S412">
        <v>40700</v>
      </c>
      <c r="T412" t="s">
        <v>911</v>
      </c>
    </row>
    <row r="413" spans="1:20" ht="30" x14ac:dyDescent="0.25">
      <c r="A413" s="53" t="str">
        <f>+VLOOKUP(O413,'Selectable Table'!D:E,2,0)</f>
        <v>OTH CUST</v>
      </c>
      <c r="B413" s="36" t="s">
        <v>1438</v>
      </c>
      <c r="C413" s="49" t="s">
        <v>1439</v>
      </c>
      <c r="D413" s="49" t="s">
        <v>1611</v>
      </c>
      <c r="E413">
        <v>2025</v>
      </c>
      <c r="F413">
        <v>6</v>
      </c>
      <c r="G413" s="53" t="s">
        <v>980</v>
      </c>
      <c r="H413" s="33" t="s">
        <v>261</v>
      </c>
      <c r="I413" s="18">
        <v>34.884</v>
      </c>
      <c r="J413" s="33" t="s">
        <v>94</v>
      </c>
      <c r="K413" s="19">
        <f t="shared" si="13"/>
        <v>34.884</v>
      </c>
      <c r="L413" t="s">
        <v>977</v>
      </c>
      <c r="M413" s="50" t="s">
        <v>1440</v>
      </c>
      <c r="O413" s="49" t="s">
        <v>1055</v>
      </c>
      <c r="P413" s="37">
        <f t="shared" si="12"/>
        <v>34.884</v>
      </c>
      <c r="Q413" s="51">
        <v>45831</v>
      </c>
      <c r="S413">
        <v>40700</v>
      </c>
      <c r="T413" t="s">
        <v>911</v>
      </c>
    </row>
    <row r="414" spans="1:20" ht="30" x14ac:dyDescent="0.25">
      <c r="A414" s="53" t="str">
        <f>+VLOOKUP(O414,'Selectable Table'!D:E,2,0)</f>
        <v>OTH CUST</v>
      </c>
      <c r="B414" s="36" t="s">
        <v>1438</v>
      </c>
      <c r="C414" s="49" t="s">
        <v>1439</v>
      </c>
      <c r="D414" s="49" t="s">
        <v>1611</v>
      </c>
      <c r="E414">
        <v>2025</v>
      </c>
      <c r="F414">
        <v>6</v>
      </c>
      <c r="G414" s="53" t="s">
        <v>976</v>
      </c>
      <c r="H414" s="33" t="s">
        <v>260</v>
      </c>
      <c r="I414" s="18">
        <v>1.3440000000000001</v>
      </c>
      <c r="J414" s="33" t="s">
        <v>94</v>
      </c>
      <c r="K414" s="19">
        <f t="shared" si="13"/>
        <v>1.3440000000000001</v>
      </c>
      <c r="L414" t="s">
        <v>977</v>
      </c>
      <c r="M414" s="50" t="s">
        <v>1440</v>
      </c>
      <c r="O414" s="49" t="s">
        <v>1055</v>
      </c>
      <c r="P414" s="37">
        <f t="shared" si="12"/>
        <v>1.3440000000000001</v>
      </c>
      <c r="Q414" s="51">
        <v>45831</v>
      </c>
      <c r="S414">
        <v>40700</v>
      </c>
      <c r="T414" t="s">
        <v>911</v>
      </c>
    </row>
    <row r="415" spans="1:20" ht="30" x14ac:dyDescent="0.25">
      <c r="A415" s="53" t="str">
        <f>+VLOOKUP(O415,'Selectable Table'!D:E,2,0)</f>
        <v>OTH CUST</v>
      </c>
      <c r="B415" s="36" t="s">
        <v>1456</v>
      </c>
      <c r="C415" s="49" t="s">
        <v>1457</v>
      </c>
      <c r="D415" s="49" t="s">
        <v>1611</v>
      </c>
      <c r="E415">
        <v>2025</v>
      </c>
      <c r="F415">
        <v>6</v>
      </c>
      <c r="G415" s="53" t="s">
        <v>976</v>
      </c>
      <c r="H415" s="33" t="s">
        <v>260</v>
      </c>
      <c r="I415" s="18">
        <v>16.772000000000002</v>
      </c>
      <c r="J415" s="33" t="s">
        <v>94</v>
      </c>
      <c r="K415" s="19">
        <f t="shared" si="13"/>
        <v>16.772000000000002</v>
      </c>
      <c r="L415" t="s">
        <v>977</v>
      </c>
      <c r="M415" s="50" t="s">
        <v>1458</v>
      </c>
      <c r="O415" s="49" t="s">
        <v>1055</v>
      </c>
      <c r="P415" s="37">
        <f t="shared" si="12"/>
        <v>16.772000000000002</v>
      </c>
      <c r="Q415" s="51">
        <v>45831</v>
      </c>
      <c r="S415">
        <v>40700</v>
      </c>
      <c r="T415" t="s">
        <v>911</v>
      </c>
    </row>
    <row r="416" spans="1:20" ht="30" x14ac:dyDescent="0.25">
      <c r="A416" s="53" t="str">
        <f>+VLOOKUP(O416,'Selectable Table'!D:E,2,0)</f>
        <v>OTH CUST</v>
      </c>
      <c r="B416" s="36" t="s">
        <v>1456</v>
      </c>
      <c r="C416" s="49" t="s">
        <v>1457</v>
      </c>
      <c r="D416" s="49" t="s">
        <v>1611</v>
      </c>
      <c r="E416">
        <v>2025</v>
      </c>
      <c r="F416">
        <v>6</v>
      </c>
      <c r="G416" s="53" t="s">
        <v>976</v>
      </c>
      <c r="H416" s="33" t="s">
        <v>260</v>
      </c>
      <c r="I416" s="18">
        <v>0.67200000000000004</v>
      </c>
      <c r="J416" s="33" t="s">
        <v>94</v>
      </c>
      <c r="K416" s="19">
        <f t="shared" si="13"/>
        <v>0.67200000000000004</v>
      </c>
      <c r="L416" t="s">
        <v>977</v>
      </c>
      <c r="M416" s="50" t="s">
        <v>1458</v>
      </c>
      <c r="O416" s="49" t="s">
        <v>1055</v>
      </c>
      <c r="P416" s="37">
        <f t="shared" si="12"/>
        <v>0.67200000000000004</v>
      </c>
      <c r="Q416" s="51">
        <v>45831</v>
      </c>
      <c r="S416">
        <v>40700</v>
      </c>
      <c r="T416" t="s">
        <v>911</v>
      </c>
    </row>
    <row r="417" spans="1:20" x14ac:dyDescent="0.25">
      <c r="A417" s="53" t="str">
        <f>+VLOOKUP(O417,'Selectable Table'!D:E,2,0)</f>
        <v>OTH CUST</v>
      </c>
      <c r="B417" s="36" t="s">
        <v>1468</v>
      </c>
      <c r="C417" s="49" t="s">
        <v>1469</v>
      </c>
      <c r="D417" s="49" t="s">
        <v>1612</v>
      </c>
      <c r="E417">
        <v>2025</v>
      </c>
      <c r="F417">
        <v>6</v>
      </c>
      <c r="G417" s="53" t="s">
        <v>976</v>
      </c>
      <c r="H417" s="33" t="s">
        <v>260</v>
      </c>
      <c r="I417" s="18">
        <v>9.1</v>
      </c>
      <c r="J417" s="33" t="s">
        <v>94</v>
      </c>
      <c r="K417" s="19">
        <f t="shared" si="13"/>
        <v>9.1</v>
      </c>
      <c r="L417" t="s">
        <v>977</v>
      </c>
      <c r="M417" s="50" t="s">
        <v>1000</v>
      </c>
      <c r="O417" s="49" t="s">
        <v>1001</v>
      </c>
      <c r="P417" s="37">
        <f t="shared" si="12"/>
        <v>9.1</v>
      </c>
      <c r="Q417" s="51">
        <v>45831</v>
      </c>
      <c r="S417">
        <v>40700</v>
      </c>
      <c r="T417" t="s">
        <v>911</v>
      </c>
    </row>
    <row r="418" spans="1:20" x14ac:dyDescent="0.25">
      <c r="A418" s="53" t="str">
        <f>+VLOOKUP(O418,'Selectable Table'!D:E,2,0)</f>
        <v>OTH CUST</v>
      </c>
      <c r="B418" s="36" t="s">
        <v>1483</v>
      </c>
      <c r="C418" s="49" t="s">
        <v>1484</v>
      </c>
      <c r="D418" s="49" t="s">
        <v>1613</v>
      </c>
      <c r="E418">
        <v>2025</v>
      </c>
      <c r="F418">
        <v>6</v>
      </c>
      <c r="G418" s="53" t="s">
        <v>984</v>
      </c>
      <c r="H418" s="33" t="s">
        <v>262</v>
      </c>
      <c r="I418" s="18">
        <v>19.332000000000001</v>
      </c>
      <c r="J418" s="33" t="s">
        <v>94</v>
      </c>
      <c r="K418" s="19">
        <f t="shared" si="13"/>
        <v>19.332000000000001</v>
      </c>
      <c r="L418" t="s">
        <v>977</v>
      </c>
      <c r="M418" s="50" t="s">
        <v>1485</v>
      </c>
      <c r="O418" s="49" t="s">
        <v>1486</v>
      </c>
      <c r="P418" s="37">
        <f t="shared" si="12"/>
        <v>19.332000000000001</v>
      </c>
      <c r="Q418" s="51">
        <v>45831</v>
      </c>
      <c r="S418">
        <v>40700</v>
      </c>
      <c r="T418" t="s">
        <v>911</v>
      </c>
    </row>
    <row r="419" spans="1:20" x14ac:dyDescent="0.25">
      <c r="A419" s="53" t="str">
        <f>+VLOOKUP(O419,'Selectable Table'!D:E,2,0)</f>
        <v>OTH CUST</v>
      </c>
      <c r="B419" s="36" t="s">
        <v>1493</v>
      </c>
      <c r="C419" s="49" t="s">
        <v>1494</v>
      </c>
      <c r="D419" s="49" t="s">
        <v>1613</v>
      </c>
      <c r="E419">
        <v>2025</v>
      </c>
      <c r="F419">
        <v>6</v>
      </c>
      <c r="G419" s="53" t="s">
        <v>984</v>
      </c>
      <c r="H419" s="33" t="s">
        <v>262</v>
      </c>
      <c r="I419" s="18">
        <v>15.16</v>
      </c>
      <c r="J419" s="33" t="s">
        <v>94</v>
      </c>
      <c r="K419" s="19">
        <f t="shared" si="13"/>
        <v>15.16</v>
      </c>
      <c r="L419" t="s">
        <v>977</v>
      </c>
      <c r="M419" s="50" t="s">
        <v>1000</v>
      </c>
      <c r="O419" s="49" t="s">
        <v>1001</v>
      </c>
      <c r="P419" s="37">
        <f t="shared" si="12"/>
        <v>15.16</v>
      </c>
      <c r="Q419" s="51">
        <v>45831</v>
      </c>
      <c r="S419">
        <v>40700</v>
      </c>
      <c r="T419" t="s">
        <v>911</v>
      </c>
    </row>
    <row r="420" spans="1:20" x14ac:dyDescent="0.25">
      <c r="A420" s="53" t="str">
        <f>+VLOOKUP(O420,'Selectable Table'!D:E,2,0)</f>
        <v>ELI LILLY</v>
      </c>
      <c r="B420" s="36" t="s">
        <v>1505</v>
      </c>
      <c r="C420" s="49" t="s">
        <v>1506</v>
      </c>
      <c r="D420" s="49" t="s">
        <v>1613</v>
      </c>
      <c r="E420">
        <v>2025</v>
      </c>
      <c r="F420">
        <v>6</v>
      </c>
      <c r="G420" s="53" t="s">
        <v>980</v>
      </c>
      <c r="H420" s="33" t="s">
        <v>261</v>
      </c>
      <c r="I420" s="18">
        <v>120.096</v>
      </c>
      <c r="J420" s="33" t="s">
        <v>94</v>
      </c>
      <c r="K420" s="19">
        <f t="shared" si="13"/>
        <v>120.096</v>
      </c>
      <c r="L420" t="s">
        <v>977</v>
      </c>
      <c r="M420" s="50" t="s">
        <v>1507</v>
      </c>
      <c r="O420" s="49" t="s">
        <v>979</v>
      </c>
      <c r="P420" s="37">
        <f t="shared" si="12"/>
        <v>120.096</v>
      </c>
      <c r="Q420" s="51">
        <v>45831</v>
      </c>
      <c r="S420">
        <v>40700</v>
      </c>
      <c r="T420" t="s">
        <v>911</v>
      </c>
    </row>
    <row r="421" spans="1:20" ht="30" x14ac:dyDescent="0.25">
      <c r="A421" s="53" t="str">
        <f>+VLOOKUP(O421,'Selectable Table'!D:E,2,0)</f>
        <v>OTH CUST</v>
      </c>
      <c r="B421" s="36" t="s">
        <v>1508</v>
      </c>
      <c r="C421" s="49" t="s">
        <v>1509</v>
      </c>
      <c r="D421" s="49" t="s">
        <v>1613</v>
      </c>
      <c r="E421">
        <v>2025</v>
      </c>
      <c r="F421">
        <v>6</v>
      </c>
      <c r="G421" s="53" t="s">
        <v>980</v>
      </c>
      <c r="H421" s="33" t="s">
        <v>261</v>
      </c>
      <c r="I421" s="18">
        <v>151.31199999999998</v>
      </c>
      <c r="J421" s="33" t="s">
        <v>94</v>
      </c>
      <c r="K421" s="19">
        <f t="shared" si="13"/>
        <v>151.31199999999998</v>
      </c>
      <c r="L421" t="s">
        <v>977</v>
      </c>
      <c r="M421" s="50" t="s">
        <v>1510</v>
      </c>
      <c r="O421" s="49" t="s">
        <v>1134</v>
      </c>
      <c r="P421" s="37">
        <f t="shared" si="12"/>
        <v>151.31199999999998</v>
      </c>
      <c r="Q421" s="51">
        <v>45831</v>
      </c>
      <c r="S421">
        <v>40700</v>
      </c>
      <c r="T421" t="s">
        <v>911</v>
      </c>
    </row>
    <row r="422" spans="1:20" x14ac:dyDescent="0.25">
      <c r="A422" s="53" t="str">
        <f>+VLOOKUP(O422,'Selectable Table'!D:E,2,0)</f>
        <v>OTH CUST</v>
      </c>
      <c r="B422" s="36" t="s">
        <v>1514</v>
      </c>
      <c r="C422" s="49" t="s">
        <v>1515</v>
      </c>
      <c r="D422" s="49" t="s">
        <v>1613</v>
      </c>
      <c r="E422">
        <v>2025</v>
      </c>
      <c r="F422">
        <v>6</v>
      </c>
      <c r="G422" s="53" t="s">
        <v>980</v>
      </c>
      <c r="H422" s="33" t="s">
        <v>261</v>
      </c>
      <c r="I422" s="18">
        <v>173.99200000000002</v>
      </c>
      <c r="J422" s="33" t="s">
        <v>94</v>
      </c>
      <c r="K422" s="19">
        <f t="shared" si="13"/>
        <v>173.99200000000002</v>
      </c>
      <c r="L422" t="s">
        <v>977</v>
      </c>
      <c r="M422" s="50" t="s">
        <v>1517</v>
      </c>
      <c r="O422" s="49" t="s">
        <v>1486</v>
      </c>
      <c r="P422" s="37">
        <f t="shared" si="12"/>
        <v>173.99200000000002</v>
      </c>
      <c r="Q422" s="51">
        <v>45831</v>
      </c>
      <c r="S422">
        <v>40700</v>
      </c>
      <c r="T422" t="s">
        <v>911</v>
      </c>
    </row>
    <row r="423" spans="1:20" x14ac:dyDescent="0.25">
      <c r="A423" s="53" t="str">
        <f>+VLOOKUP(O423,'Selectable Table'!D:E,2,0)</f>
        <v>ELI LILLY</v>
      </c>
      <c r="B423" s="36" t="s">
        <v>1518</v>
      </c>
      <c r="C423" s="49" t="s">
        <v>1519</v>
      </c>
      <c r="D423" s="49" t="s">
        <v>1613</v>
      </c>
      <c r="E423">
        <v>2025</v>
      </c>
      <c r="F423">
        <v>6</v>
      </c>
      <c r="G423" s="53" t="s">
        <v>976</v>
      </c>
      <c r="H423" s="33" t="s">
        <v>260</v>
      </c>
      <c r="I423" s="18">
        <v>50.027999999999999</v>
      </c>
      <c r="J423" s="33" t="s">
        <v>94</v>
      </c>
      <c r="K423" s="19">
        <f t="shared" si="13"/>
        <v>50.027999999999999</v>
      </c>
      <c r="L423" t="s">
        <v>977</v>
      </c>
      <c r="M423" s="50" t="s">
        <v>1520</v>
      </c>
      <c r="O423" s="49" t="s">
        <v>979</v>
      </c>
      <c r="P423" s="37">
        <f t="shared" si="12"/>
        <v>50.027999999999999</v>
      </c>
      <c r="Q423" s="51">
        <v>45831</v>
      </c>
      <c r="S423">
        <v>40700</v>
      </c>
      <c r="T423" t="s">
        <v>911</v>
      </c>
    </row>
    <row r="424" spans="1:20" ht="30" x14ac:dyDescent="0.25">
      <c r="A424" s="53" t="str">
        <f>+VLOOKUP(O424,'Selectable Table'!D:E,2,0)</f>
        <v>OTH CUST</v>
      </c>
      <c r="B424" s="36" t="s">
        <v>1526</v>
      </c>
      <c r="C424" s="49" t="s">
        <v>1527</v>
      </c>
      <c r="D424" s="49" t="s">
        <v>1613</v>
      </c>
      <c r="E424">
        <v>2025</v>
      </c>
      <c r="F424">
        <v>6</v>
      </c>
      <c r="G424" s="53" t="s">
        <v>980</v>
      </c>
      <c r="H424" s="33" t="s">
        <v>261</v>
      </c>
      <c r="I424" s="18">
        <v>44.475999999999999</v>
      </c>
      <c r="J424" s="33" t="s">
        <v>94</v>
      </c>
      <c r="K424" s="19">
        <f t="shared" si="13"/>
        <v>44.475999999999999</v>
      </c>
      <c r="L424" t="s">
        <v>977</v>
      </c>
      <c r="M424" s="50" t="s">
        <v>1528</v>
      </c>
      <c r="O424" s="49" t="s">
        <v>1055</v>
      </c>
      <c r="P424" s="37">
        <f t="shared" si="12"/>
        <v>44.475999999999999</v>
      </c>
      <c r="Q424" s="51">
        <v>45831</v>
      </c>
      <c r="S424">
        <v>40700</v>
      </c>
      <c r="T424" t="s">
        <v>911</v>
      </c>
    </row>
    <row r="425" spans="1:20" ht="30" x14ac:dyDescent="0.25">
      <c r="A425" s="53" t="str">
        <f>+VLOOKUP(O425,'Selectable Table'!D:E,2,0)</f>
        <v>OTH CUST</v>
      </c>
      <c r="B425" s="36" t="s">
        <v>1526</v>
      </c>
      <c r="C425" s="49" t="s">
        <v>1527</v>
      </c>
      <c r="D425" s="49" t="s">
        <v>1614</v>
      </c>
      <c r="E425">
        <v>2025</v>
      </c>
      <c r="F425">
        <v>6</v>
      </c>
      <c r="G425" s="53" t="s">
        <v>1006</v>
      </c>
      <c r="H425" s="33" t="s">
        <v>617</v>
      </c>
      <c r="I425" s="18">
        <v>14.252000000000002</v>
      </c>
      <c r="J425" s="33" t="s">
        <v>94</v>
      </c>
      <c r="K425" s="19">
        <f t="shared" si="13"/>
        <v>14.252000000000002</v>
      </c>
      <c r="L425" t="s">
        <v>977</v>
      </c>
      <c r="M425" s="50" t="s">
        <v>1528</v>
      </c>
      <c r="O425" s="49" t="s">
        <v>1055</v>
      </c>
      <c r="P425" s="37">
        <f t="shared" si="12"/>
        <v>14.252000000000002</v>
      </c>
      <c r="Q425" s="51">
        <v>45831</v>
      </c>
      <c r="S425">
        <v>40700</v>
      </c>
      <c r="T425" t="s">
        <v>911</v>
      </c>
    </row>
    <row r="426" spans="1:20" ht="30" x14ac:dyDescent="0.25">
      <c r="A426" s="53" t="str">
        <f>+VLOOKUP(O426,'Selectable Table'!D:E,2,0)</f>
        <v>ELI LILLY</v>
      </c>
      <c r="B426" s="36" t="s">
        <v>1529</v>
      </c>
      <c r="C426" s="49" t="s">
        <v>1530</v>
      </c>
      <c r="D426" s="49" t="s">
        <v>1614</v>
      </c>
      <c r="E426">
        <v>2025</v>
      </c>
      <c r="F426">
        <v>6</v>
      </c>
      <c r="G426" s="53" t="s">
        <v>1006</v>
      </c>
      <c r="H426" s="33" t="s">
        <v>617</v>
      </c>
      <c r="I426" s="18">
        <v>173.99200000000002</v>
      </c>
      <c r="J426" s="33" t="s">
        <v>94</v>
      </c>
      <c r="K426" s="19">
        <f t="shared" si="13"/>
        <v>173.99200000000002</v>
      </c>
      <c r="L426" t="s">
        <v>977</v>
      </c>
      <c r="M426" s="50" t="s">
        <v>1532</v>
      </c>
      <c r="O426" s="49" t="s">
        <v>979</v>
      </c>
      <c r="P426" s="37">
        <f t="shared" si="12"/>
        <v>173.99200000000002</v>
      </c>
      <c r="Q426" s="51">
        <v>45831</v>
      </c>
      <c r="S426">
        <v>40700</v>
      </c>
      <c r="T426" t="s">
        <v>911</v>
      </c>
    </row>
    <row r="427" spans="1:20" x14ac:dyDescent="0.25">
      <c r="A427" s="53" t="str">
        <f>+VLOOKUP(O427,'Selectable Table'!D:E,2,0)</f>
        <v>ELI LILLY</v>
      </c>
      <c r="B427" s="36" t="s">
        <v>1529</v>
      </c>
      <c r="C427" s="49" t="s">
        <v>1530</v>
      </c>
      <c r="D427" s="49" t="s">
        <v>1614</v>
      </c>
      <c r="E427">
        <v>2025</v>
      </c>
      <c r="F427">
        <v>6</v>
      </c>
      <c r="G427" s="53" t="s">
        <v>984</v>
      </c>
      <c r="H427" s="33" t="s">
        <v>262</v>
      </c>
      <c r="I427" s="18">
        <v>43.900000000000006</v>
      </c>
      <c r="J427" s="33" t="s">
        <v>94</v>
      </c>
      <c r="K427" s="19">
        <f t="shared" si="13"/>
        <v>43.900000000000006</v>
      </c>
      <c r="L427" t="s">
        <v>977</v>
      </c>
      <c r="M427" s="50" t="s">
        <v>1532</v>
      </c>
      <c r="O427" s="49" t="s">
        <v>979</v>
      </c>
      <c r="P427" s="37">
        <f t="shared" si="12"/>
        <v>43.900000000000006</v>
      </c>
      <c r="Q427" s="51">
        <v>45831</v>
      </c>
      <c r="S427">
        <v>40700</v>
      </c>
      <c r="T427" t="s">
        <v>911</v>
      </c>
    </row>
    <row r="428" spans="1:20" x14ac:dyDescent="0.25">
      <c r="A428" s="53" t="str">
        <f>+VLOOKUP(O428,'Selectable Table'!D:E,2,0)</f>
        <v>ELI LILLY</v>
      </c>
      <c r="B428" s="36" t="s">
        <v>1529</v>
      </c>
      <c r="C428" s="49" t="s">
        <v>1530</v>
      </c>
      <c r="D428" s="49" t="s">
        <v>1614</v>
      </c>
      <c r="E428">
        <v>2025</v>
      </c>
      <c r="F428">
        <v>6</v>
      </c>
      <c r="G428" s="53" t="s">
        <v>980</v>
      </c>
      <c r="H428" s="33" t="s">
        <v>261</v>
      </c>
      <c r="I428" s="18">
        <v>195.02</v>
      </c>
      <c r="J428" s="33" t="s">
        <v>94</v>
      </c>
      <c r="K428" s="19">
        <f t="shared" si="13"/>
        <v>195.02</v>
      </c>
      <c r="L428" t="s">
        <v>977</v>
      </c>
      <c r="M428" s="50" t="s">
        <v>1532</v>
      </c>
      <c r="O428" s="49" t="s">
        <v>979</v>
      </c>
      <c r="P428" s="37">
        <f t="shared" si="12"/>
        <v>195.02</v>
      </c>
      <c r="Q428" s="51">
        <v>45831</v>
      </c>
      <c r="S428">
        <v>40700</v>
      </c>
      <c r="T428" t="s">
        <v>911</v>
      </c>
    </row>
    <row r="429" spans="1:20" x14ac:dyDescent="0.25">
      <c r="A429" s="53" t="str">
        <f>+VLOOKUP(O429,'Selectable Table'!D:E,2,0)</f>
        <v>ELI LILLY</v>
      </c>
      <c r="B429" s="36" t="s">
        <v>1541</v>
      </c>
      <c r="C429" s="49" t="s">
        <v>1542</v>
      </c>
      <c r="D429" s="49" t="s">
        <v>1614</v>
      </c>
      <c r="E429">
        <v>2025</v>
      </c>
      <c r="F429">
        <v>6</v>
      </c>
      <c r="G429" s="53" t="s">
        <v>980</v>
      </c>
      <c r="H429" s="33" t="s">
        <v>261</v>
      </c>
      <c r="I429" s="18">
        <v>243.10000000000002</v>
      </c>
      <c r="J429" s="33" t="s">
        <v>94</v>
      </c>
      <c r="K429" s="19">
        <f t="shared" si="13"/>
        <v>243.10000000000002</v>
      </c>
      <c r="L429" t="s">
        <v>977</v>
      </c>
      <c r="M429" s="50" t="s">
        <v>1543</v>
      </c>
      <c r="O429" s="49" t="s">
        <v>979</v>
      </c>
      <c r="P429" s="37">
        <f t="shared" si="12"/>
        <v>243.10000000000002</v>
      </c>
      <c r="Q429" s="51">
        <v>45831</v>
      </c>
      <c r="S429">
        <v>40700</v>
      </c>
      <c r="T429" t="s">
        <v>911</v>
      </c>
    </row>
    <row r="430" spans="1:20" x14ac:dyDescent="0.25">
      <c r="A430" s="53" t="str">
        <f>+VLOOKUP(O430,'Selectable Table'!D:E,2,0)</f>
        <v>ELI LILLY</v>
      </c>
      <c r="B430" s="36" t="s">
        <v>1541</v>
      </c>
      <c r="C430" s="49" t="s">
        <v>1542</v>
      </c>
      <c r="D430" s="49" t="s">
        <v>1614</v>
      </c>
      <c r="E430">
        <v>2025</v>
      </c>
      <c r="F430">
        <v>6</v>
      </c>
      <c r="G430" s="53" t="s">
        <v>980</v>
      </c>
      <c r="H430" s="33" t="s">
        <v>261</v>
      </c>
      <c r="I430" s="18">
        <v>50.027999999999999</v>
      </c>
      <c r="J430" s="33" t="s">
        <v>94</v>
      </c>
      <c r="K430" s="19">
        <f t="shared" si="13"/>
        <v>50.027999999999999</v>
      </c>
      <c r="L430" t="s">
        <v>977</v>
      </c>
      <c r="M430" s="50" t="s">
        <v>1543</v>
      </c>
      <c r="O430" s="49" t="s">
        <v>979</v>
      </c>
      <c r="P430" s="37">
        <f t="shared" si="12"/>
        <v>50.027999999999999</v>
      </c>
      <c r="Q430" s="51">
        <v>45831</v>
      </c>
      <c r="S430">
        <v>40700</v>
      </c>
      <c r="T430" t="s">
        <v>911</v>
      </c>
    </row>
    <row r="431" spans="1:20" x14ac:dyDescent="0.25">
      <c r="A431" s="53" t="str">
        <f>+VLOOKUP(O431,'Selectable Table'!D:E,2,0)</f>
        <v>ELI LILLY</v>
      </c>
      <c r="B431" s="36" t="s">
        <v>1541</v>
      </c>
      <c r="C431" s="49" t="s">
        <v>1542</v>
      </c>
      <c r="D431" s="49" t="s">
        <v>1614</v>
      </c>
      <c r="E431">
        <v>2025</v>
      </c>
      <c r="F431">
        <v>6</v>
      </c>
      <c r="G431" s="53" t="s">
        <v>980</v>
      </c>
      <c r="H431" s="33" t="s">
        <v>261</v>
      </c>
      <c r="I431" s="18">
        <v>183.87200000000001</v>
      </c>
      <c r="J431" s="33" t="s">
        <v>94</v>
      </c>
      <c r="K431" s="19">
        <f t="shared" si="13"/>
        <v>183.87200000000001</v>
      </c>
      <c r="L431" t="s">
        <v>977</v>
      </c>
      <c r="M431" s="50" t="s">
        <v>1543</v>
      </c>
      <c r="O431" s="49" t="s">
        <v>979</v>
      </c>
      <c r="P431" s="37">
        <f t="shared" si="12"/>
        <v>183.87200000000001</v>
      </c>
      <c r="Q431" s="51">
        <v>45831</v>
      </c>
      <c r="S431">
        <v>40700</v>
      </c>
      <c r="T431" t="s">
        <v>911</v>
      </c>
    </row>
    <row r="432" spans="1:20" ht="30" x14ac:dyDescent="0.25">
      <c r="A432" s="53" t="str">
        <f>+VLOOKUP(O432,'Selectable Table'!D:E,2,0)</f>
        <v>OTH CUST</v>
      </c>
      <c r="B432" s="36" t="s">
        <v>1545</v>
      </c>
      <c r="C432" s="49" t="s">
        <v>1546</v>
      </c>
      <c r="D432" s="49" t="s">
        <v>1614</v>
      </c>
      <c r="E432">
        <v>2025</v>
      </c>
      <c r="F432">
        <v>6</v>
      </c>
      <c r="G432" s="53" t="s">
        <v>980</v>
      </c>
      <c r="H432" s="33" t="s">
        <v>261</v>
      </c>
      <c r="I432" s="18">
        <v>26.164000000000001</v>
      </c>
      <c r="J432" s="33" t="s">
        <v>94</v>
      </c>
      <c r="K432" s="19">
        <f t="shared" si="13"/>
        <v>26.164000000000001</v>
      </c>
      <c r="L432" t="s">
        <v>977</v>
      </c>
      <c r="M432" s="50" t="s">
        <v>1548</v>
      </c>
      <c r="O432" s="49" t="s">
        <v>1055</v>
      </c>
      <c r="P432" s="37">
        <f t="shared" si="12"/>
        <v>26.164000000000001</v>
      </c>
      <c r="Q432" s="51">
        <v>45831</v>
      </c>
      <c r="S432">
        <v>40700</v>
      </c>
      <c r="T432" t="s">
        <v>911</v>
      </c>
    </row>
    <row r="433" spans="1:20" ht="30" x14ac:dyDescent="0.25">
      <c r="A433" s="53" t="str">
        <f>+VLOOKUP(O433,'Selectable Table'!D:E,2,0)</f>
        <v>OTH CUST</v>
      </c>
      <c r="B433" s="36" t="s">
        <v>1545</v>
      </c>
      <c r="C433" s="49" t="s">
        <v>1546</v>
      </c>
      <c r="D433" s="49" t="s">
        <v>1614</v>
      </c>
      <c r="E433">
        <v>2025</v>
      </c>
      <c r="F433">
        <v>6</v>
      </c>
      <c r="G433" s="53" t="s">
        <v>976</v>
      </c>
      <c r="H433" s="33" t="s">
        <v>260</v>
      </c>
      <c r="I433" s="18">
        <v>1.008</v>
      </c>
      <c r="J433" s="33" t="s">
        <v>94</v>
      </c>
      <c r="K433" s="19">
        <f t="shared" si="13"/>
        <v>1.008</v>
      </c>
      <c r="L433" t="s">
        <v>977</v>
      </c>
      <c r="M433" s="50" t="s">
        <v>1548</v>
      </c>
      <c r="O433" s="49" t="s">
        <v>1055</v>
      </c>
      <c r="P433" s="37">
        <f t="shared" si="12"/>
        <v>1.008</v>
      </c>
      <c r="Q433" s="51">
        <v>45831</v>
      </c>
      <c r="S433">
        <v>40700</v>
      </c>
      <c r="T433" t="s">
        <v>911</v>
      </c>
    </row>
    <row r="434" spans="1:20" ht="30" x14ac:dyDescent="0.25">
      <c r="A434" s="53" t="str">
        <f>+VLOOKUP(O434,'Selectable Table'!D:E,2,0)</f>
        <v>OTH CUST</v>
      </c>
      <c r="B434" s="36" t="s">
        <v>1549</v>
      </c>
      <c r="C434" s="49" t="s">
        <v>1550</v>
      </c>
      <c r="D434" s="49" t="s">
        <v>1614</v>
      </c>
      <c r="E434">
        <v>2025</v>
      </c>
      <c r="F434">
        <v>6</v>
      </c>
      <c r="G434" s="53" t="s">
        <v>976</v>
      </c>
      <c r="H434" s="33" t="s">
        <v>260</v>
      </c>
      <c r="I434" s="18">
        <v>21.380000000000003</v>
      </c>
      <c r="J434" s="33" t="s">
        <v>94</v>
      </c>
      <c r="K434" s="19">
        <f t="shared" si="13"/>
        <v>21.380000000000003</v>
      </c>
      <c r="L434" t="s">
        <v>977</v>
      </c>
      <c r="M434" s="50" t="s">
        <v>1551</v>
      </c>
      <c r="O434" s="49" t="s">
        <v>1055</v>
      </c>
      <c r="P434" s="37">
        <f t="shared" si="12"/>
        <v>21.380000000000003</v>
      </c>
      <c r="Q434" s="51">
        <v>45831</v>
      </c>
      <c r="S434">
        <v>40700</v>
      </c>
      <c r="T434" t="s">
        <v>911</v>
      </c>
    </row>
    <row r="435" spans="1:20" ht="30" x14ac:dyDescent="0.25">
      <c r="A435" s="53" t="str">
        <f>+VLOOKUP(O435,'Selectable Table'!D:E,2,0)</f>
        <v>OTH CUST</v>
      </c>
      <c r="B435" s="36" t="s">
        <v>1549</v>
      </c>
      <c r="C435" s="49" t="s">
        <v>1550</v>
      </c>
      <c r="D435" s="49" t="s">
        <v>1615</v>
      </c>
      <c r="E435">
        <v>2025</v>
      </c>
      <c r="F435">
        <v>6</v>
      </c>
      <c r="G435" s="53" t="s">
        <v>976</v>
      </c>
      <c r="H435" s="33" t="s">
        <v>260</v>
      </c>
      <c r="I435" s="18">
        <v>0.85199999999999998</v>
      </c>
      <c r="J435" s="33" t="s">
        <v>94</v>
      </c>
      <c r="K435" s="19">
        <f t="shared" si="13"/>
        <v>0.85199999999999998</v>
      </c>
      <c r="L435" t="s">
        <v>977</v>
      </c>
      <c r="M435" s="50" t="s">
        <v>1551</v>
      </c>
      <c r="O435" s="49" t="s">
        <v>1055</v>
      </c>
      <c r="P435" s="37">
        <f t="shared" si="12"/>
        <v>0.85199999999999998</v>
      </c>
      <c r="Q435" s="51">
        <v>45831</v>
      </c>
      <c r="S435">
        <v>40700</v>
      </c>
      <c r="T435" t="s">
        <v>911</v>
      </c>
    </row>
    <row r="436" spans="1:20" ht="30" x14ac:dyDescent="0.25">
      <c r="A436" s="53" t="str">
        <f>+VLOOKUP(O436,'Selectable Table'!D:E,2,0)</f>
        <v>OTH CUST</v>
      </c>
      <c r="B436" s="36" t="s">
        <v>1552</v>
      </c>
      <c r="C436" s="49" t="s">
        <v>1553</v>
      </c>
      <c r="D436" s="49" t="s">
        <v>1615</v>
      </c>
      <c r="E436">
        <v>2025</v>
      </c>
      <c r="F436">
        <v>6</v>
      </c>
      <c r="G436" s="53" t="s">
        <v>976</v>
      </c>
      <c r="H436" s="33" t="s">
        <v>260</v>
      </c>
      <c r="I436" s="18">
        <v>8.7200000000000006</v>
      </c>
      <c r="J436" s="33" t="s">
        <v>94</v>
      </c>
      <c r="K436" s="19">
        <f t="shared" si="13"/>
        <v>8.7200000000000006</v>
      </c>
      <c r="L436" t="s">
        <v>977</v>
      </c>
      <c r="M436" s="50" t="s">
        <v>1554</v>
      </c>
      <c r="O436" s="49" t="s">
        <v>1055</v>
      </c>
      <c r="P436" s="37">
        <f t="shared" si="12"/>
        <v>8.7200000000000006</v>
      </c>
      <c r="Q436" s="51">
        <v>45831</v>
      </c>
      <c r="S436">
        <v>40700</v>
      </c>
      <c r="T436" t="s">
        <v>911</v>
      </c>
    </row>
    <row r="437" spans="1:20" ht="30" x14ac:dyDescent="0.25">
      <c r="A437" s="53" t="str">
        <f>+VLOOKUP(O437,'Selectable Table'!D:E,2,0)</f>
        <v>OTH CUST</v>
      </c>
      <c r="B437" s="36" t="s">
        <v>1552</v>
      </c>
      <c r="C437" s="49" t="s">
        <v>1553</v>
      </c>
      <c r="D437" s="49" t="s">
        <v>263</v>
      </c>
      <c r="E437">
        <v>2025</v>
      </c>
      <c r="F437">
        <v>6</v>
      </c>
      <c r="G437" s="53" t="s">
        <v>984</v>
      </c>
      <c r="H437" s="33" t="s">
        <v>262</v>
      </c>
      <c r="I437" s="18">
        <v>0.33200000000000002</v>
      </c>
      <c r="J437" s="33" t="s">
        <v>94</v>
      </c>
      <c r="K437" s="19">
        <f t="shared" si="13"/>
        <v>0.33200000000000002</v>
      </c>
      <c r="L437" t="s">
        <v>977</v>
      </c>
      <c r="M437" s="50" t="s">
        <v>1554</v>
      </c>
      <c r="O437" s="49" t="s">
        <v>1055</v>
      </c>
      <c r="P437" s="37">
        <f t="shared" si="12"/>
        <v>0.33200000000000002</v>
      </c>
      <c r="Q437" s="51">
        <v>45831</v>
      </c>
      <c r="S437">
        <v>40700</v>
      </c>
      <c r="T437" t="s">
        <v>911</v>
      </c>
    </row>
    <row r="438" spans="1:20" x14ac:dyDescent="0.25">
      <c r="A438" s="53" t="str">
        <f>+VLOOKUP(O438,'Selectable Table'!D:E,2,0)</f>
        <v>OTH CUST</v>
      </c>
      <c r="B438" s="36" t="s">
        <v>1558</v>
      </c>
      <c r="C438" s="49" t="s">
        <v>1559</v>
      </c>
      <c r="D438" s="49" t="s">
        <v>263</v>
      </c>
      <c r="E438">
        <v>2025</v>
      </c>
      <c r="F438">
        <v>6</v>
      </c>
      <c r="G438" s="53" t="s">
        <v>980</v>
      </c>
      <c r="H438" s="33" t="s">
        <v>261</v>
      </c>
      <c r="I438" s="18">
        <v>154.66</v>
      </c>
      <c r="J438" s="33" t="s">
        <v>94</v>
      </c>
      <c r="K438" s="19">
        <f t="shared" si="13"/>
        <v>154.66</v>
      </c>
      <c r="L438" t="s">
        <v>977</v>
      </c>
      <c r="M438" s="50" t="s">
        <v>1560</v>
      </c>
      <c r="O438" s="49" t="s">
        <v>1486</v>
      </c>
      <c r="P438" s="37">
        <f t="shared" si="12"/>
        <v>154.66</v>
      </c>
      <c r="Q438" s="51">
        <v>45831</v>
      </c>
      <c r="S438">
        <v>40700</v>
      </c>
      <c r="T438" t="s">
        <v>911</v>
      </c>
    </row>
    <row r="439" spans="1:20" x14ac:dyDescent="0.25">
      <c r="A439" s="53" t="str">
        <f>+VLOOKUP(O439,'Selectable Table'!D:E,2,0)</f>
        <v>OTH CUST</v>
      </c>
      <c r="B439" s="36" t="s">
        <v>1558</v>
      </c>
      <c r="C439" s="49" t="s">
        <v>1559</v>
      </c>
      <c r="D439" s="49" t="s">
        <v>263</v>
      </c>
      <c r="E439">
        <v>2025</v>
      </c>
      <c r="F439">
        <v>6</v>
      </c>
      <c r="G439" s="53" t="s">
        <v>980</v>
      </c>
      <c r="H439" s="33" t="s">
        <v>261</v>
      </c>
      <c r="I439" s="18">
        <v>50.027999999999999</v>
      </c>
      <c r="J439" s="33" t="s">
        <v>94</v>
      </c>
      <c r="K439" s="19">
        <f t="shared" si="13"/>
        <v>50.027999999999999</v>
      </c>
      <c r="L439" t="s">
        <v>977</v>
      </c>
      <c r="M439" s="50" t="s">
        <v>1560</v>
      </c>
      <c r="O439" s="49" t="s">
        <v>1486</v>
      </c>
      <c r="P439" s="37">
        <f t="shared" si="12"/>
        <v>50.027999999999999</v>
      </c>
      <c r="Q439" s="51">
        <v>45831</v>
      </c>
      <c r="S439">
        <v>40700</v>
      </c>
      <c r="T439" t="s">
        <v>911</v>
      </c>
    </row>
    <row r="440" spans="1:20" x14ac:dyDescent="0.25">
      <c r="A440" s="53" t="str">
        <f>+VLOOKUP(O440,'Selectable Table'!D:E,2,0)</f>
        <v>OTH CUST</v>
      </c>
      <c r="B440" s="36" t="s">
        <v>1558</v>
      </c>
      <c r="C440" s="49" t="s">
        <v>1559</v>
      </c>
      <c r="D440" s="49" t="s">
        <v>263</v>
      </c>
      <c r="E440">
        <v>2025</v>
      </c>
      <c r="F440">
        <v>6</v>
      </c>
      <c r="G440" s="53" t="s">
        <v>980</v>
      </c>
      <c r="H440" s="33" t="s">
        <v>261</v>
      </c>
      <c r="I440" s="18">
        <v>75.040000000000006</v>
      </c>
      <c r="J440" s="33" t="s">
        <v>94</v>
      </c>
      <c r="K440" s="19">
        <f t="shared" si="13"/>
        <v>75.040000000000006</v>
      </c>
      <c r="L440" t="s">
        <v>977</v>
      </c>
      <c r="M440" s="50" t="s">
        <v>1560</v>
      </c>
      <c r="O440" s="49" t="s">
        <v>1486</v>
      </c>
      <c r="P440" s="37">
        <f t="shared" si="12"/>
        <v>75.040000000000006</v>
      </c>
      <c r="Q440" s="51">
        <v>45831</v>
      </c>
      <c r="S440">
        <v>40700</v>
      </c>
      <c r="T440" t="s">
        <v>911</v>
      </c>
    </row>
    <row r="441" spans="1:20" x14ac:dyDescent="0.25">
      <c r="A441" s="53" t="str">
        <f>+VLOOKUP(O441,'Selectable Table'!D:E,2,0)</f>
        <v>OTH CUST</v>
      </c>
      <c r="B441" s="36" t="s">
        <v>1561</v>
      </c>
      <c r="C441" s="49" t="s">
        <v>1562</v>
      </c>
      <c r="D441" s="49" t="s">
        <v>263</v>
      </c>
      <c r="E441">
        <v>2025</v>
      </c>
      <c r="F441">
        <v>6</v>
      </c>
      <c r="G441" s="53" t="s">
        <v>976</v>
      </c>
      <c r="H441" s="33" t="s">
        <v>260</v>
      </c>
      <c r="I441" s="18">
        <v>38.008000000000003</v>
      </c>
      <c r="J441" s="33" t="s">
        <v>94</v>
      </c>
      <c r="K441" s="19">
        <f t="shared" si="13"/>
        <v>38.008000000000003</v>
      </c>
      <c r="L441" t="s">
        <v>977</v>
      </c>
      <c r="M441" s="50" t="s">
        <v>1000</v>
      </c>
      <c r="O441" s="49" t="s">
        <v>1001</v>
      </c>
      <c r="P441" s="37">
        <f t="shared" si="12"/>
        <v>38.008000000000003</v>
      </c>
      <c r="Q441" s="51">
        <v>45831</v>
      </c>
      <c r="S441">
        <v>40700</v>
      </c>
      <c r="T441" t="s">
        <v>911</v>
      </c>
    </row>
    <row r="442" spans="1:20" x14ac:dyDescent="0.25">
      <c r="A442" s="53" t="str">
        <f>+VLOOKUP(O442,'Selectable Table'!D:E,2,0)</f>
        <v>ELI LILLY</v>
      </c>
      <c r="B442" s="36" t="s">
        <v>1582</v>
      </c>
      <c r="C442" s="49" t="s">
        <v>1583</v>
      </c>
      <c r="D442" s="49" t="s">
        <v>263</v>
      </c>
      <c r="E442">
        <v>2025</v>
      </c>
      <c r="F442">
        <v>6</v>
      </c>
      <c r="G442" s="53" t="s">
        <v>980</v>
      </c>
      <c r="H442" s="33" t="s">
        <v>261</v>
      </c>
      <c r="I442" s="18">
        <v>72.227999999999994</v>
      </c>
      <c r="J442" s="33" t="s">
        <v>94</v>
      </c>
      <c r="K442" s="19">
        <f t="shared" si="13"/>
        <v>72.227999999999994</v>
      </c>
      <c r="L442" t="s">
        <v>977</v>
      </c>
      <c r="M442" s="50" t="s">
        <v>1584</v>
      </c>
      <c r="O442" s="49" t="s">
        <v>979</v>
      </c>
      <c r="P442" s="37">
        <f t="shared" si="12"/>
        <v>72.227999999999994</v>
      </c>
      <c r="Q442" s="51">
        <v>45831</v>
      </c>
      <c r="S442">
        <v>40700</v>
      </c>
      <c r="T442" t="s">
        <v>911</v>
      </c>
    </row>
    <row r="443" spans="1:20" x14ac:dyDescent="0.25">
      <c r="A443" s="53" t="str">
        <f>+VLOOKUP(O443,'Selectable Table'!D:E,2,0)</f>
        <v>ELI LILLY</v>
      </c>
      <c r="B443" s="36" t="s">
        <v>1582</v>
      </c>
      <c r="C443" s="49" t="s">
        <v>1583</v>
      </c>
      <c r="D443" s="49" t="s">
        <v>1616</v>
      </c>
      <c r="E443">
        <v>2025</v>
      </c>
      <c r="F443">
        <v>6</v>
      </c>
      <c r="G443" s="53" t="s">
        <v>984</v>
      </c>
      <c r="H443" s="33" t="s">
        <v>262</v>
      </c>
      <c r="I443" s="18">
        <v>75.040000000000006</v>
      </c>
      <c r="J443" s="33" t="s">
        <v>94</v>
      </c>
      <c r="K443" s="19">
        <f t="shared" si="13"/>
        <v>75.040000000000006</v>
      </c>
      <c r="L443" t="s">
        <v>977</v>
      </c>
      <c r="M443" s="50" t="s">
        <v>1584</v>
      </c>
      <c r="O443" s="49" t="s">
        <v>979</v>
      </c>
      <c r="P443" s="37">
        <f t="shared" si="12"/>
        <v>75.040000000000006</v>
      </c>
      <c r="Q443" s="51">
        <v>45831</v>
      </c>
      <c r="S443">
        <v>40700</v>
      </c>
      <c r="T443" t="s">
        <v>911</v>
      </c>
    </row>
    <row r="444" spans="1:20" x14ac:dyDescent="0.25">
      <c r="A444" s="53" t="str">
        <f>+VLOOKUP(O444,'Selectable Table'!D:E,2,0)</f>
        <v>ELI LILLY</v>
      </c>
      <c r="B444" s="36" t="s">
        <v>1582</v>
      </c>
      <c r="C444" s="49" t="s">
        <v>1583</v>
      </c>
      <c r="D444" s="49" t="s">
        <v>1616</v>
      </c>
      <c r="E444">
        <v>2025</v>
      </c>
      <c r="F444">
        <v>6</v>
      </c>
      <c r="G444" s="53" t="s">
        <v>980</v>
      </c>
      <c r="H444" s="33" t="s">
        <v>261</v>
      </c>
      <c r="I444" s="18">
        <v>96.188000000000002</v>
      </c>
      <c r="J444" s="33" t="s">
        <v>94</v>
      </c>
      <c r="K444" s="19">
        <f t="shared" si="13"/>
        <v>96.188000000000002</v>
      </c>
      <c r="L444" t="s">
        <v>977</v>
      </c>
      <c r="M444" s="50" t="s">
        <v>1584</v>
      </c>
      <c r="O444" s="49" t="s">
        <v>979</v>
      </c>
      <c r="P444" s="37">
        <f t="shared" si="12"/>
        <v>96.188000000000002</v>
      </c>
      <c r="Q444" s="51">
        <v>45831</v>
      </c>
      <c r="S444">
        <v>40700</v>
      </c>
      <c r="T444" t="s">
        <v>911</v>
      </c>
    </row>
    <row r="445" spans="1:20" x14ac:dyDescent="0.25">
      <c r="A445" s="53" t="str">
        <f>+VLOOKUP(O445,'Selectable Table'!D:E,2,0)</f>
        <v>ELI LILLY</v>
      </c>
      <c r="B445" s="36" t="s">
        <v>1582</v>
      </c>
      <c r="C445" s="49" t="s">
        <v>1583</v>
      </c>
      <c r="D445" s="49" t="s">
        <v>1616</v>
      </c>
      <c r="E445">
        <v>2025</v>
      </c>
      <c r="F445">
        <v>6</v>
      </c>
      <c r="G445" s="53" t="s">
        <v>976</v>
      </c>
      <c r="H445" s="33" t="s">
        <v>260</v>
      </c>
      <c r="I445" s="18">
        <v>62.448000000000008</v>
      </c>
      <c r="J445" s="33" t="s">
        <v>94</v>
      </c>
      <c r="K445" s="19">
        <f t="shared" si="13"/>
        <v>62.448000000000008</v>
      </c>
      <c r="L445" t="s">
        <v>977</v>
      </c>
      <c r="M445" s="50" t="s">
        <v>1584</v>
      </c>
      <c r="O445" s="49" t="s">
        <v>979</v>
      </c>
      <c r="P445" s="37">
        <f t="shared" si="12"/>
        <v>62.448000000000008</v>
      </c>
      <c r="Q445" s="51">
        <v>45831</v>
      </c>
      <c r="S445">
        <v>40700</v>
      </c>
      <c r="T445" t="s">
        <v>911</v>
      </c>
    </row>
    <row r="446" spans="1:20" ht="30" x14ac:dyDescent="0.25">
      <c r="A446" s="53" t="str">
        <f>+VLOOKUP(O446,'Selectable Table'!D:E,2,0)</f>
        <v>OTH CUST</v>
      </c>
      <c r="B446" s="36" t="s">
        <v>1586</v>
      </c>
      <c r="C446" s="49" t="s">
        <v>1587</v>
      </c>
      <c r="D446" s="49" t="s">
        <v>343</v>
      </c>
      <c r="E446">
        <v>2025</v>
      </c>
      <c r="F446">
        <v>6</v>
      </c>
      <c r="G446" s="53" t="s">
        <v>1006</v>
      </c>
      <c r="H446" s="33" t="s">
        <v>617</v>
      </c>
      <c r="I446" s="18">
        <v>62.448000000000008</v>
      </c>
      <c r="J446" s="33" t="s">
        <v>94</v>
      </c>
      <c r="K446" s="19">
        <f t="shared" si="13"/>
        <v>62.448000000000008</v>
      </c>
      <c r="L446" t="s">
        <v>977</v>
      </c>
      <c r="M446" s="50" t="s">
        <v>1588</v>
      </c>
      <c r="O446" s="49" t="s">
        <v>1486</v>
      </c>
      <c r="P446" s="37">
        <f t="shared" si="12"/>
        <v>62.448000000000008</v>
      </c>
      <c r="Q446" s="51">
        <v>45831</v>
      </c>
      <c r="S446">
        <v>40700</v>
      </c>
      <c r="T446" t="s">
        <v>911</v>
      </c>
    </row>
    <row r="447" spans="1:20" ht="30" x14ac:dyDescent="0.25">
      <c r="A447" s="53" t="str">
        <f>+VLOOKUP(O447,'Selectable Table'!D:E,2,0)</f>
        <v>OTH CUST</v>
      </c>
      <c r="B447" s="36" t="s">
        <v>1617</v>
      </c>
      <c r="C447" s="49" t="s">
        <v>1618</v>
      </c>
      <c r="D447" s="49" t="s">
        <v>343</v>
      </c>
      <c r="E447">
        <v>2025</v>
      </c>
      <c r="F447">
        <v>6</v>
      </c>
      <c r="G447" s="53" t="s">
        <v>1006</v>
      </c>
      <c r="H447" s="33" t="s">
        <v>617</v>
      </c>
      <c r="I447" s="18">
        <v>-86.800000000000011</v>
      </c>
      <c r="J447" s="33" t="s">
        <v>94</v>
      </c>
      <c r="K447" s="19">
        <f t="shared" si="13"/>
        <v>-86.800000000000011</v>
      </c>
      <c r="L447" t="s">
        <v>977</v>
      </c>
      <c r="M447" s="50" t="s">
        <v>1619</v>
      </c>
      <c r="O447" s="49" t="s">
        <v>1486</v>
      </c>
      <c r="P447" s="37">
        <f t="shared" si="12"/>
        <v>-86.800000000000011</v>
      </c>
      <c r="Q447" s="51">
        <v>45824</v>
      </c>
      <c r="S447">
        <v>40700</v>
      </c>
      <c r="T447" t="s">
        <v>911</v>
      </c>
    </row>
    <row r="448" spans="1:20" x14ac:dyDescent="0.25">
      <c r="A448" s="53" t="str">
        <f>+VLOOKUP(O448,'Selectable Table'!D:E,2,0)</f>
        <v>OTH CUST</v>
      </c>
      <c r="B448" s="36" t="s">
        <v>981</v>
      </c>
      <c r="C448" s="49" t="s">
        <v>982</v>
      </c>
      <c r="D448" s="49" t="s">
        <v>343</v>
      </c>
      <c r="E448">
        <v>2025</v>
      </c>
      <c r="F448">
        <v>6</v>
      </c>
      <c r="G448" s="53" t="s">
        <v>984</v>
      </c>
      <c r="H448" s="33" t="s">
        <v>262</v>
      </c>
      <c r="I448" s="18">
        <v>-340</v>
      </c>
      <c r="J448" s="33" t="s">
        <v>94</v>
      </c>
      <c r="K448" s="19">
        <f t="shared" si="13"/>
        <v>-340</v>
      </c>
      <c r="L448" t="s">
        <v>977</v>
      </c>
      <c r="M448" s="50" t="s">
        <v>985</v>
      </c>
      <c r="O448" s="49" t="s">
        <v>986</v>
      </c>
      <c r="P448" s="37">
        <f t="shared" si="12"/>
        <v>-340</v>
      </c>
      <c r="Q448" s="51">
        <v>45824</v>
      </c>
      <c r="S448">
        <v>40700</v>
      </c>
      <c r="T448" t="s">
        <v>911</v>
      </c>
    </row>
    <row r="449" spans="1:20" ht="30" x14ac:dyDescent="0.25">
      <c r="A449" s="53" t="str">
        <f>+VLOOKUP(O449,'Selectable Table'!D:E,2,0)</f>
        <v>OTH CUST</v>
      </c>
      <c r="B449" s="36" t="s">
        <v>1620</v>
      </c>
      <c r="C449" s="49" t="s">
        <v>1621</v>
      </c>
      <c r="D449" s="49" t="s">
        <v>343</v>
      </c>
      <c r="E449">
        <v>2025</v>
      </c>
      <c r="F449">
        <v>6</v>
      </c>
      <c r="G449" s="53" t="s">
        <v>980</v>
      </c>
      <c r="H449" s="33" t="s">
        <v>261</v>
      </c>
      <c r="I449" s="18">
        <v>-70.244000000000014</v>
      </c>
      <c r="J449" s="33" t="s">
        <v>94</v>
      </c>
      <c r="K449" s="19">
        <f t="shared" si="13"/>
        <v>-70.244000000000014</v>
      </c>
      <c r="L449" t="s">
        <v>977</v>
      </c>
      <c r="M449" s="50" t="s">
        <v>1311</v>
      </c>
      <c r="O449" s="49" t="s">
        <v>1055</v>
      </c>
      <c r="P449" s="37">
        <f t="shared" si="12"/>
        <v>-70.244000000000014</v>
      </c>
      <c r="Q449" s="51">
        <v>45824</v>
      </c>
      <c r="S449">
        <v>40700</v>
      </c>
      <c r="T449" t="s">
        <v>911</v>
      </c>
    </row>
    <row r="450" spans="1:20" x14ac:dyDescent="0.25">
      <c r="A450" s="53" t="str">
        <f>+VLOOKUP(O450,'Selectable Table'!D:E,2,0)</f>
        <v>OTH CUST</v>
      </c>
      <c r="B450" s="36" t="s">
        <v>1622</v>
      </c>
      <c r="C450" s="49" t="s">
        <v>1623</v>
      </c>
      <c r="D450" s="49" t="s">
        <v>343</v>
      </c>
      <c r="E450">
        <v>2025</v>
      </c>
      <c r="F450">
        <v>6</v>
      </c>
      <c r="G450" s="53" t="s">
        <v>980</v>
      </c>
      <c r="H450" s="33" t="s">
        <v>261</v>
      </c>
      <c r="I450" s="18">
        <v>-53.720000000000006</v>
      </c>
      <c r="J450" s="33" t="s">
        <v>94</v>
      </c>
      <c r="K450" s="19">
        <f t="shared" si="13"/>
        <v>-53.720000000000006</v>
      </c>
      <c r="L450" t="s">
        <v>977</v>
      </c>
      <c r="M450" s="50" t="s">
        <v>1624</v>
      </c>
      <c r="O450" s="49" t="s">
        <v>623</v>
      </c>
      <c r="P450" s="37">
        <f t="shared" ref="P450:P513" si="14">K450</f>
        <v>-53.720000000000006</v>
      </c>
      <c r="Q450" s="51">
        <v>45831</v>
      </c>
      <c r="S450">
        <v>40700</v>
      </c>
      <c r="T450" t="s">
        <v>911</v>
      </c>
    </row>
    <row r="451" spans="1:20" x14ac:dyDescent="0.25">
      <c r="A451" s="53" t="str">
        <f>+VLOOKUP(O451,'Selectable Table'!D:E,2,0)</f>
        <v>OTH CUST</v>
      </c>
      <c r="B451" s="36" t="s">
        <v>1622</v>
      </c>
      <c r="C451" s="49" t="s">
        <v>1623</v>
      </c>
      <c r="D451" s="49" t="s">
        <v>343</v>
      </c>
      <c r="E451">
        <v>2025</v>
      </c>
      <c r="F451">
        <v>6</v>
      </c>
      <c r="G451" s="53" t="s">
        <v>980</v>
      </c>
      <c r="H451" s="33" t="s">
        <v>261</v>
      </c>
      <c r="I451" s="18">
        <v>-1020</v>
      </c>
      <c r="J451" s="33" t="s">
        <v>94</v>
      </c>
      <c r="K451" s="19">
        <f t="shared" ref="K451:K514" si="15">+VLOOKUP(J451,$W$2:$X$7,2,0)*I451</f>
        <v>-1020</v>
      </c>
      <c r="L451" t="s">
        <v>977</v>
      </c>
      <c r="M451" s="50" t="s">
        <v>1624</v>
      </c>
      <c r="O451" s="49" t="s">
        <v>623</v>
      </c>
      <c r="P451" s="37">
        <f t="shared" si="14"/>
        <v>-1020</v>
      </c>
      <c r="Q451" s="51">
        <v>45831</v>
      </c>
      <c r="S451">
        <v>40700</v>
      </c>
      <c r="T451" t="s">
        <v>911</v>
      </c>
    </row>
    <row r="452" spans="1:20" x14ac:dyDescent="0.25">
      <c r="A452" s="53" t="str">
        <f>+VLOOKUP(O452,'Selectable Table'!D:E,2,0)</f>
        <v>DEBIOPHARM</v>
      </c>
      <c r="B452" s="36" t="s">
        <v>987</v>
      </c>
      <c r="C452" s="49" t="s">
        <v>988</v>
      </c>
      <c r="D452" s="49" t="s">
        <v>343</v>
      </c>
      <c r="E452">
        <v>2025</v>
      </c>
      <c r="F452">
        <v>6</v>
      </c>
      <c r="G452" s="53" t="s">
        <v>976</v>
      </c>
      <c r="H452" s="33" t="s">
        <v>260</v>
      </c>
      <c r="I452" s="18">
        <v>-304.03200000000004</v>
      </c>
      <c r="J452" s="33" t="s">
        <v>94</v>
      </c>
      <c r="K452" s="19">
        <f t="shared" si="15"/>
        <v>-304.03200000000004</v>
      </c>
      <c r="L452" t="s">
        <v>977</v>
      </c>
      <c r="M452" s="50" t="s">
        <v>989</v>
      </c>
      <c r="O452" s="49" t="s">
        <v>990</v>
      </c>
      <c r="P452" s="37">
        <f t="shared" si="14"/>
        <v>-304.03200000000004</v>
      </c>
      <c r="Q452" s="51">
        <v>45831</v>
      </c>
      <c r="S452">
        <v>40700</v>
      </c>
      <c r="T452" t="s">
        <v>911</v>
      </c>
    </row>
    <row r="453" spans="1:20" x14ac:dyDescent="0.25">
      <c r="A453" s="53" t="str">
        <f>+VLOOKUP(O453,'Selectable Table'!D:E,2,0)</f>
        <v>DEBIOPHARM</v>
      </c>
      <c r="B453" s="36" t="s">
        <v>987</v>
      </c>
      <c r="C453" s="49" t="s">
        <v>988</v>
      </c>
      <c r="D453" s="49" t="s">
        <v>1625</v>
      </c>
      <c r="E453">
        <v>2025</v>
      </c>
      <c r="F453">
        <v>6</v>
      </c>
      <c r="G453" s="53" t="s">
        <v>976</v>
      </c>
      <c r="H453" s="33" t="s">
        <v>260</v>
      </c>
      <c r="I453" s="18">
        <v>-76.00800000000001</v>
      </c>
      <c r="J453" s="33" t="s">
        <v>94</v>
      </c>
      <c r="K453" s="19">
        <f t="shared" si="15"/>
        <v>-76.00800000000001</v>
      </c>
      <c r="L453" t="s">
        <v>977</v>
      </c>
      <c r="M453" s="50" t="s">
        <v>989</v>
      </c>
      <c r="O453" s="49" t="s">
        <v>990</v>
      </c>
      <c r="P453" s="37">
        <f t="shared" si="14"/>
        <v>-76.00800000000001</v>
      </c>
      <c r="Q453" s="51">
        <v>45831</v>
      </c>
      <c r="S453">
        <v>40700</v>
      </c>
      <c r="T453" t="s">
        <v>911</v>
      </c>
    </row>
    <row r="454" spans="1:20" x14ac:dyDescent="0.25">
      <c r="A454" s="53" t="str">
        <f>+VLOOKUP(O454,'Selectable Table'!D:E,2,0)</f>
        <v>ELI LILLY</v>
      </c>
      <c r="B454" s="36" t="s">
        <v>973</v>
      </c>
      <c r="C454" s="49" t="s">
        <v>974</v>
      </c>
      <c r="D454" s="49" t="s">
        <v>1625</v>
      </c>
      <c r="E454">
        <v>2025</v>
      </c>
      <c r="F454">
        <v>6</v>
      </c>
      <c r="G454" s="53" t="s">
        <v>976</v>
      </c>
      <c r="H454" s="33" t="s">
        <v>260</v>
      </c>
      <c r="I454" s="18">
        <v>-7809.4080000000004</v>
      </c>
      <c r="J454" s="33" t="s">
        <v>94</v>
      </c>
      <c r="K454" s="19">
        <f t="shared" si="15"/>
        <v>-7809.4080000000004</v>
      </c>
      <c r="L454" t="s">
        <v>977</v>
      </c>
      <c r="M454" s="50" t="s">
        <v>978</v>
      </c>
      <c r="O454" s="49" t="s">
        <v>979</v>
      </c>
      <c r="P454" s="37">
        <f t="shared" si="14"/>
        <v>-7809.4080000000004</v>
      </c>
      <c r="Q454" s="51">
        <v>45831</v>
      </c>
      <c r="S454">
        <v>40700</v>
      </c>
      <c r="T454" t="s">
        <v>911</v>
      </c>
    </row>
    <row r="455" spans="1:20" ht="30" x14ac:dyDescent="0.25">
      <c r="A455" s="53" t="str">
        <f>+VLOOKUP(O455,'Selectable Table'!D:E,2,0)</f>
        <v>ELI LILLY</v>
      </c>
      <c r="B455" s="36" t="s">
        <v>973</v>
      </c>
      <c r="C455" s="49" t="s">
        <v>974</v>
      </c>
      <c r="D455" s="49" t="s">
        <v>411</v>
      </c>
      <c r="E455">
        <v>2025</v>
      </c>
      <c r="F455">
        <v>6</v>
      </c>
      <c r="G455" s="53" t="s">
        <v>1006</v>
      </c>
      <c r="H455" s="33" t="s">
        <v>617</v>
      </c>
      <c r="I455" s="18">
        <v>-82706.712</v>
      </c>
      <c r="J455" s="33" t="s">
        <v>94</v>
      </c>
      <c r="K455" s="19">
        <f t="shared" si="15"/>
        <v>-82706.712</v>
      </c>
      <c r="L455" t="s">
        <v>977</v>
      </c>
      <c r="M455" s="50" t="s">
        <v>978</v>
      </c>
      <c r="O455" s="49" t="s">
        <v>979</v>
      </c>
      <c r="P455" s="37">
        <f t="shared" si="14"/>
        <v>-82706.712</v>
      </c>
      <c r="Q455" s="51">
        <v>45831</v>
      </c>
      <c r="S455">
        <v>40700</v>
      </c>
      <c r="T455" t="s">
        <v>911</v>
      </c>
    </row>
    <row r="456" spans="1:20" ht="30" x14ac:dyDescent="0.25">
      <c r="A456" s="53" t="str">
        <f>+VLOOKUP(O456,'Selectable Table'!D:E,2,0)</f>
        <v>ELI LILLY</v>
      </c>
      <c r="B456" s="36" t="s">
        <v>973</v>
      </c>
      <c r="C456" s="49" t="s">
        <v>974</v>
      </c>
      <c r="D456" s="49" t="s">
        <v>411</v>
      </c>
      <c r="E456">
        <v>2025</v>
      </c>
      <c r="F456">
        <v>6</v>
      </c>
      <c r="G456" s="53" t="s">
        <v>1006</v>
      </c>
      <c r="H456" s="33" t="s">
        <v>617</v>
      </c>
      <c r="I456" s="18">
        <v>-3354.7919999999999</v>
      </c>
      <c r="J456" s="33" t="s">
        <v>94</v>
      </c>
      <c r="K456" s="19">
        <f t="shared" si="15"/>
        <v>-3354.7919999999999</v>
      </c>
      <c r="L456" t="s">
        <v>977</v>
      </c>
      <c r="M456" s="50" t="s">
        <v>978</v>
      </c>
      <c r="O456" s="49" t="s">
        <v>979</v>
      </c>
      <c r="P456" s="37">
        <f t="shared" si="14"/>
        <v>-3354.7919999999999</v>
      </c>
      <c r="Q456" s="51">
        <v>45831</v>
      </c>
      <c r="S456">
        <v>40700</v>
      </c>
      <c r="T456" t="s">
        <v>911</v>
      </c>
    </row>
    <row r="457" spans="1:20" x14ac:dyDescent="0.25">
      <c r="A457" s="53" t="str">
        <f>+VLOOKUP(O457,'Selectable Table'!D:E,2,0)</f>
        <v>ELI LILLY</v>
      </c>
      <c r="B457" s="36" t="s">
        <v>973</v>
      </c>
      <c r="C457" s="49" t="s">
        <v>974</v>
      </c>
      <c r="D457" s="49" t="s">
        <v>411</v>
      </c>
      <c r="E457">
        <v>2025</v>
      </c>
      <c r="F457">
        <v>6</v>
      </c>
      <c r="G457" s="53" t="s">
        <v>984</v>
      </c>
      <c r="H457" s="33" t="s">
        <v>262</v>
      </c>
      <c r="I457" s="18">
        <v>-103.68</v>
      </c>
      <c r="J457" s="33" t="s">
        <v>94</v>
      </c>
      <c r="K457" s="19">
        <f t="shared" si="15"/>
        <v>-103.68</v>
      </c>
      <c r="L457" t="s">
        <v>977</v>
      </c>
      <c r="M457" s="50" t="s">
        <v>978</v>
      </c>
      <c r="O457" s="49" t="s">
        <v>979</v>
      </c>
      <c r="P457" s="37">
        <f t="shared" si="14"/>
        <v>-103.68</v>
      </c>
      <c r="Q457" s="51">
        <v>45831</v>
      </c>
      <c r="S457">
        <v>40700</v>
      </c>
      <c r="T457" t="s">
        <v>911</v>
      </c>
    </row>
    <row r="458" spans="1:20" x14ac:dyDescent="0.25">
      <c r="A458" s="53" t="str">
        <f>+VLOOKUP(O458,'Selectable Table'!D:E,2,0)</f>
        <v>ELI LILLY</v>
      </c>
      <c r="B458" s="36" t="s">
        <v>973</v>
      </c>
      <c r="C458" s="49" t="s">
        <v>974</v>
      </c>
      <c r="D458" s="49" t="s">
        <v>411</v>
      </c>
      <c r="E458">
        <v>2025</v>
      </c>
      <c r="F458">
        <v>6</v>
      </c>
      <c r="G458" s="53" t="s">
        <v>980</v>
      </c>
      <c r="H458" s="33" t="s">
        <v>261</v>
      </c>
      <c r="I458" s="18">
        <v>-8587.9920000000002</v>
      </c>
      <c r="J458" s="33" t="s">
        <v>94</v>
      </c>
      <c r="K458" s="19">
        <f t="shared" si="15"/>
        <v>-8587.9920000000002</v>
      </c>
      <c r="L458" t="s">
        <v>977</v>
      </c>
      <c r="M458" s="50" t="s">
        <v>978</v>
      </c>
      <c r="O458" s="49" t="s">
        <v>979</v>
      </c>
      <c r="P458" s="37">
        <f t="shared" si="14"/>
        <v>-8587.9920000000002</v>
      </c>
      <c r="Q458" s="51">
        <v>45831</v>
      </c>
      <c r="S458">
        <v>40700</v>
      </c>
      <c r="T458" t="s">
        <v>911</v>
      </c>
    </row>
    <row r="459" spans="1:20" x14ac:dyDescent="0.25">
      <c r="A459" s="53" t="str">
        <f>+VLOOKUP(O459,'Selectable Table'!D:E,2,0)</f>
        <v>ELI LILLY</v>
      </c>
      <c r="B459" s="36" t="s">
        <v>973</v>
      </c>
      <c r="C459" s="49" t="s">
        <v>974</v>
      </c>
      <c r="D459" s="49" t="s">
        <v>411</v>
      </c>
      <c r="E459">
        <v>2025</v>
      </c>
      <c r="F459">
        <v>6</v>
      </c>
      <c r="G459" s="53" t="s">
        <v>980</v>
      </c>
      <c r="H459" s="33" t="s">
        <v>261</v>
      </c>
      <c r="I459" s="18">
        <v>-42390.108000000007</v>
      </c>
      <c r="J459" s="33" t="s">
        <v>94</v>
      </c>
      <c r="K459" s="19">
        <f t="shared" si="15"/>
        <v>-42390.108000000007</v>
      </c>
      <c r="L459" t="s">
        <v>977</v>
      </c>
      <c r="M459" s="50" t="s">
        <v>978</v>
      </c>
      <c r="O459" s="49" t="s">
        <v>979</v>
      </c>
      <c r="P459" s="37">
        <f t="shared" si="14"/>
        <v>-42390.108000000007</v>
      </c>
      <c r="Q459" s="51">
        <v>45831</v>
      </c>
      <c r="S459">
        <v>40700</v>
      </c>
      <c r="T459" t="s">
        <v>911</v>
      </c>
    </row>
    <row r="460" spans="1:20" x14ac:dyDescent="0.25">
      <c r="A460" s="53" t="str">
        <f>+VLOOKUP(O460,'Selectable Table'!D:E,2,0)</f>
        <v>OTH CUST</v>
      </c>
      <c r="B460" s="36" t="s">
        <v>994</v>
      </c>
      <c r="C460" s="49" t="s">
        <v>995</v>
      </c>
      <c r="D460" s="49" t="s">
        <v>411</v>
      </c>
      <c r="E460">
        <v>2025</v>
      </c>
      <c r="F460">
        <v>6</v>
      </c>
      <c r="G460" s="53" t="s">
        <v>980</v>
      </c>
      <c r="H460" s="33" t="s">
        <v>261</v>
      </c>
      <c r="I460" s="18">
        <v>-10238.976000000001</v>
      </c>
      <c r="J460" s="33" t="s">
        <v>94</v>
      </c>
      <c r="K460" s="19">
        <f t="shared" si="15"/>
        <v>-10238.976000000001</v>
      </c>
      <c r="L460" t="s">
        <v>977</v>
      </c>
      <c r="M460" s="50" t="s">
        <v>996</v>
      </c>
      <c r="O460" s="49" t="s">
        <v>986</v>
      </c>
      <c r="P460" s="37">
        <f t="shared" si="14"/>
        <v>-10238.976000000001</v>
      </c>
      <c r="Q460" s="51">
        <v>45831</v>
      </c>
      <c r="S460">
        <v>40700</v>
      </c>
      <c r="T460" t="s">
        <v>911</v>
      </c>
    </row>
    <row r="461" spans="1:20" x14ac:dyDescent="0.25">
      <c r="A461" s="53" t="str">
        <f>+VLOOKUP(O461,'Selectable Table'!D:E,2,0)</f>
        <v>OTH CUST</v>
      </c>
      <c r="B461" s="36" t="s">
        <v>994</v>
      </c>
      <c r="C461" s="49" t="s">
        <v>995</v>
      </c>
      <c r="D461" s="49" t="s">
        <v>411</v>
      </c>
      <c r="E461">
        <v>2025</v>
      </c>
      <c r="F461">
        <v>6</v>
      </c>
      <c r="G461" s="53" t="s">
        <v>980</v>
      </c>
      <c r="H461" s="33" t="s">
        <v>261</v>
      </c>
      <c r="I461" s="18">
        <v>-51.876000000000005</v>
      </c>
      <c r="J461" s="33" t="s">
        <v>94</v>
      </c>
      <c r="K461" s="19">
        <f t="shared" si="15"/>
        <v>-51.876000000000005</v>
      </c>
      <c r="L461" t="s">
        <v>977</v>
      </c>
      <c r="M461" s="50" t="s">
        <v>996</v>
      </c>
      <c r="O461" s="49" t="s">
        <v>986</v>
      </c>
      <c r="P461" s="37">
        <f t="shared" si="14"/>
        <v>-51.876000000000005</v>
      </c>
      <c r="Q461" s="51">
        <v>45831</v>
      </c>
      <c r="S461">
        <v>40700</v>
      </c>
      <c r="T461" t="s">
        <v>911</v>
      </c>
    </row>
    <row r="462" spans="1:20" x14ac:dyDescent="0.25">
      <c r="A462" s="53" t="str">
        <f>+VLOOKUP(O462,'Selectable Table'!D:E,2,0)</f>
        <v>OTH CUST</v>
      </c>
      <c r="B462" s="36" t="s">
        <v>994</v>
      </c>
      <c r="C462" s="49" t="s">
        <v>995</v>
      </c>
      <c r="D462" s="49" t="s">
        <v>411</v>
      </c>
      <c r="E462">
        <v>2025</v>
      </c>
      <c r="F462">
        <v>6</v>
      </c>
      <c r="G462" s="53" t="s">
        <v>980</v>
      </c>
      <c r="H462" s="33" t="s">
        <v>261</v>
      </c>
      <c r="I462" s="18">
        <v>-51.876000000000005</v>
      </c>
      <c r="J462" s="33" t="s">
        <v>94</v>
      </c>
      <c r="K462" s="19">
        <f t="shared" si="15"/>
        <v>-51.876000000000005</v>
      </c>
      <c r="L462" t="s">
        <v>977</v>
      </c>
      <c r="M462" s="50" t="s">
        <v>996</v>
      </c>
      <c r="O462" s="49" t="s">
        <v>986</v>
      </c>
      <c r="P462" s="37">
        <f t="shared" si="14"/>
        <v>-51.876000000000005</v>
      </c>
      <c r="Q462" s="51">
        <v>45831</v>
      </c>
      <c r="S462">
        <v>40700</v>
      </c>
      <c r="T462" t="s">
        <v>911</v>
      </c>
    </row>
    <row r="463" spans="1:20" x14ac:dyDescent="0.25">
      <c r="A463" s="53" t="str">
        <f>+VLOOKUP(O463,'Selectable Table'!D:E,2,0)</f>
        <v>OTH CUST</v>
      </c>
      <c r="B463" s="36" t="s">
        <v>994</v>
      </c>
      <c r="C463" s="49" t="s">
        <v>995</v>
      </c>
      <c r="D463" s="49" t="s">
        <v>411</v>
      </c>
      <c r="E463">
        <v>2025</v>
      </c>
      <c r="F463">
        <v>6</v>
      </c>
      <c r="G463" s="53" t="s">
        <v>976</v>
      </c>
      <c r="H463" s="33" t="s">
        <v>260</v>
      </c>
      <c r="I463" s="18">
        <v>-103.75200000000001</v>
      </c>
      <c r="J463" s="33" t="s">
        <v>94</v>
      </c>
      <c r="K463" s="19">
        <f t="shared" si="15"/>
        <v>-103.75200000000001</v>
      </c>
      <c r="L463" t="s">
        <v>977</v>
      </c>
      <c r="M463" s="50" t="s">
        <v>996</v>
      </c>
      <c r="O463" s="49" t="s">
        <v>986</v>
      </c>
      <c r="P463" s="37">
        <f t="shared" si="14"/>
        <v>-103.75200000000001</v>
      </c>
      <c r="Q463" s="51">
        <v>45831</v>
      </c>
      <c r="S463">
        <v>40700</v>
      </c>
      <c r="T463" t="s">
        <v>911</v>
      </c>
    </row>
    <row r="464" spans="1:20" x14ac:dyDescent="0.25">
      <c r="A464" s="53" t="str">
        <f>+VLOOKUP(O464,'Selectable Table'!D:E,2,0)</f>
        <v>OTH CUST</v>
      </c>
      <c r="B464" s="36" t="s">
        <v>994</v>
      </c>
      <c r="C464" s="49" t="s">
        <v>995</v>
      </c>
      <c r="D464" s="49" t="s">
        <v>411</v>
      </c>
      <c r="E464">
        <v>2025</v>
      </c>
      <c r="F464">
        <v>6</v>
      </c>
      <c r="G464" s="53" t="s">
        <v>976</v>
      </c>
      <c r="H464" s="33" t="s">
        <v>260</v>
      </c>
      <c r="I464" s="18">
        <v>-541.77200000000005</v>
      </c>
      <c r="J464" s="33" t="s">
        <v>94</v>
      </c>
      <c r="K464" s="19">
        <f t="shared" si="15"/>
        <v>-541.77200000000005</v>
      </c>
      <c r="L464" t="s">
        <v>977</v>
      </c>
      <c r="M464" s="50" t="s">
        <v>996</v>
      </c>
      <c r="O464" s="49" t="s">
        <v>986</v>
      </c>
      <c r="P464" s="37">
        <f t="shared" si="14"/>
        <v>-541.77200000000005</v>
      </c>
      <c r="Q464" s="51">
        <v>45831</v>
      </c>
      <c r="S464">
        <v>40700</v>
      </c>
      <c r="T464" t="s">
        <v>911</v>
      </c>
    </row>
    <row r="465" spans="1:20" ht="30" x14ac:dyDescent="0.25">
      <c r="A465" s="53" t="str">
        <f>+VLOOKUP(O465,'Selectable Table'!D:E,2,0)</f>
        <v>MEDIVATION</v>
      </c>
      <c r="B465" s="36" t="s">
        <v>1626</v>
      </c>
      <c r="C465" s="49" t="s">
        <v>1627</v>
      </c>
      <c r="D465" s="49" t="s">
        <v>412</v>
      </c>
      <c r="E465">
        <v>2025</v>
      </c>
      <c r="F465">
        <v>6</v>
      </c>
      <c r="G465" s="53" t="s">
        <v>1006</v>
      </c>
      <c r="H465" s="33" t="s">
        <v>617</v>
      </c>
      <c r="I465" s="18">
        <v>-126.60000000000001</v>
      </c>
      <c r="J465" s="33" t="s">
        <v>94</v>
      </c>
      <c r="K465" s="19">
        <f t="shared" si="15"/>
        <v>-126.60000000000001</v>
      </c>
      <c r="L465" t="s">
        <v>977</v>
      </c>
      <c r="M465" s="50" t="s">
        <v>1027</v>
      </c>
      <c r="O465" s="49" t="s">
        <v>1628</v>
      </c>
      <c r="P465" s="37">
        <f t="shared" si="14"/>
        <v>-126.60000000000001</v>
      </c>
      <c r="Q465" s="51">
        <v>45831</v>
      </c>
      <c r="S465">
        <v>40700</v>
      </c>
      <c r="T465" t="s">
        <v>911</v>
      </c>
    </row>
    <row r="466" spans="1:20" ht="30" x14ac:dyDescent="0.25">
      <c r="A466" s="53" t="str">
        <f>+VLOOKUP(O466,'Selectable Table'!D:E,2,0)</f>
        <v>MEDIVATION</v>
      </c>
      <c r="B466" s="36" t="s">
        <v>1626</v>
      </c>
      <c r="C466" s="49" t="s">
        <v>1627</v>
      </c>
      <c r="D466" s="49" t="s">
        <v>412</v>
      </c>
      <c r="E466">
        <v>2025</v>
      </c>
      <c r="F466">
        <v>6</v>
      </c>
      <c r="G466" s="53" t="s">
        <v>1006</v>
      </c>
      <c r="H466" s="33" t="s">
        <v>617</v>
      </c>
      <c r="I466" s="18">
        <v>-168.8</v>
      </c>
      <c r="J466" s="33" t="s">
        <v>94</v>
      </c>
      <c r="K466" s="19">
        <f t="shared" si="15"/>
        <v>-168.8</v>
      </c>
      <c r="L466" t="s">
        <v>977</v>
      </c>
      <c r="M466" s="50" t="s">
        <v>1027</v>
      </c>
      <c r="O466" s="49" t="s">
        <v>1628</v>
      </c>
      <c r="P466" s="37">
        <f t="shared" si="14"/>
        <v>-168.8</v>
      </c>
      <c r="Q466" s="51">
        <v>45831</v>
      </c>
      <c r="S466">
        <v>40700</v>
      </c>
      <c r="T466" t="s">
        <v>911</v>
      </c>
    </row>
    <row r="467" spans="1:20" x14ac:dyDescent="0.25">
      <c r="A467" s="53" t="str">
        <f>+VLOOKUP(O467,'Selectable Table'!D:E,2,0)</f>
        <v>J &amp; J</v>
      </c>
      <c r="B467" s="36" t="s">
        <v>1629</v>
      </c>
      <c r="C467" s="49" t="s">
        <v>1630</v>
      </c>
      <c r="D467" s="49" t="s">
        <v>412</v>
      </c>
      <c r="E467">
        <v>2025</v>
      </c>
      <c r="F467">
        <v>6</v>
      </c>
      <c r="G467" s="53" t="s">
        <v>984</v>
      </c>
      <c r="H467" s="33" t="s">
        <v>262</v>
      </c>
      <c r="I467" s="18">
        <v>-53.044000000000011</v>
      </c>
      <c r="J467" s="33" t="s">
        <v>94</v>
      </c>
      <c r="K467" s="19">
        <f t="shared" si="15"/>
        <v>-53.044000000000011</v>
      </c>
      <c r="L467" t="s">
        <v>977</v>
      </c>
      <c r="M467" s="50" t="s">
        <v>1015</v>
      </c>
      <c r="O467" s="49" t="s">
        <v>1631</v>
      </c>
      <c r="P467" s="37">
        <f t="shared" si="14"/>
        <v>-53.044000000000011</v>
      </c>
      <c r="Q467" s="51">
        <v>45831</v>
      </c>
      <c r="S467">
        <v>40700</v>
      </c>
      <c r="T467" t="s">
        <v>911</v>
      </c>
    </row>
    <row r="468" spans="1:20" x14ac:dyDescent="0.25">
      <c r="A468" s="53" t="str">
        <f>+VLOOKUP(O468,'Selectable Table'!D:E,2,0)</f>
        <v>J &amp; J</v>
      </c>
      <c r="B468" s="36" t="s">
        <v>1629</v>
      </c>
      <c r="C468" s="49" t="s">
        <v>1630</v>
      </c>
      <c r="D468" s="49" t="s">
        <v>412</v>
      </c>
      <c r="E468">
        <v>2025</v>
      </c>
      <c r="F468">
        <v>6</v>
      </c>
      <c r="G468" s="53" t="s">
        <v>980</v>
      </c>
      <c r="H468" s="33" t="s">
        <v>261</v>
      </c>
      <c r="I468" s="18">
        <v>-53.044000000000011</v>
      </c>
      <c r="J468" s="33" t="s">
        <v>94</v>
      </c>
      <c r="K468" s="19">
        <f t="shared" si="15"/>
        <v>-53.044000000000011</v>
      </c>
      <c r="L468" t="s">
        <v>977</v>
      </c>
      <c r="M468" s="50" t="s">
        <v>1015</v>
      </c>
      <c r="O468" s="49" t="s">
        <v>1631</v>
      </c>
      <c r="P468" s="37">
        <f t="shared" si="14"/>
        <v>-53.044000000000011</v>
      </c>
      <c r="Q468" s="51">
        <v>45831</v>
      </c>
      <c r="S468">
        <v>40700</v>
      </c>
      <c r="T468" t="s">
        <v>911</v>
      </c>
    </row>
    <row r="469" spans="1:20" x14ac:dyDescent="0.25">
      <c r="A469" s="53" t="str">
        <f>+VLOOKUP(O469,'Selectable Table'!D:E,2,0)</f>
        <v>J &amp; J</v>
      </c>
      <c r="B469" s="36" t="s">
        <v>1629</v>
      </c>
      <c r="C469" s="49" t="s">
        <v>1630</v>
      </c>
      <c r="D469" s="49" t="s">
        <v>412</v>
      </c>
      <c r="E469">
        <v>2025</v>
      </c>
      <c r="F469">
        <v>6</v>
      </c>
      <c r="G469" s="53" t="s">
        <v>980</v>
      </c>
      <c r="H469" s="33" t="s">
        <v>261</v>
      </c>
      <c r="I469" s="18">
        <v>-371.30799999999999</v>
      </c>
      <c r="J469" s="33" t="s">
        <v>94</v>
      </c>
      <c r="K469" s="19">
        <f t="shared" si="15"/>
        <v>-371.30799999999999</v>
      </c>
      <c r="L469" t="s">
        <v>977</v>
      </c>
      <c r="M469" s="50" t="s">
        <v>1015</v>
      </c>
      <c r="O469" s="49" t="s">
        <v>1631</v>
      </c>
      <c r="P469" s="37">
        <f t="shared" si="14"/>
        <v>-371.30799999999999</v>
      </c>
      <c r="Q469" s="51">
        <v>45831</v>
      </c>
      <c r="S469">
        <v>40700</v>
      </c>
      <c r="T469" t="s">
        <v>911</v>
      </c>
    </row>
    <row r="470" spans="1:20" x14ac:dyDescent="0.25">
      <c r="A470" s="53" t="str">
        <f>+VLOOKUP(O470,'Selectable Table'!D:E,2,0)</f>
        <v>J &amp; J</v>
      </c>
      <c r="B470" s="36" t="s">
        <v>1632</v>
      </c>
      <c r="C470" s="49" t="s">
        <v>1633</v>
      </c>
      <c r="D470" s="49" t="s">
        <v>412</v>
      </c>
      <c r="E470">
        <v>2025</v>
      </c>
      <c r="F470">
        <v>6</v>
      </c>
      <c r="G470" s="53" t="s">
        <v>980</v>
      </c>
      <c r="H470" s="33" t="s">
        <v>261</v>
      </c>
      <c r="I470" s="18">
        <v>-80</v>
      </c>
      <c r="J470" s="33" t="s">
        <v>94</v>
      </c>
      <c r="K470" s="19">
        <f t="shared" si="15"/>
        <v>-80</v>
      </c>
      <c r="L470" t="s">
        <v>977</v>
      </c>
      <c r="M470" s="50" t="s">
        <v>1015</v>
      </c>
      <c r="O470" s="49" t="s">
        <v>1016</v>
      </c>
      <c r="P470" s="37">
        <f t="shared" si="14"/>
        <v>-80</v>
      </c>
      <c r="Q470" s="51">
        <v>45831</v>
      </c>
      <c r="S470">
        <v>40700</v>
      </c>
      <c r="T470" t="s">
        <v>911</v>
      </c>
    </row>
    <row r="471" spans="1:20" x14ac:dyDescent="0.25">
      <c r="A471" s="53" t="str">
        <f>+VLOOKUP(O471,'Selectable Table'!D:E,2,0)</f>
        <v>OTH CUST</v>
      </c>
      <c r="B471" s="36" t="s">
        <v>998</v>
      </c>
      <c r="C471" s="49" t="s">
        <v>999</v>
      </c>
      <c r="D471" s="49" t="s">
        <v>412</v>
      </c>
      <c r="E471">
        <v>2025</v>
      </c>
      <c r="F471">
        <v>6</v>
      </c>
      <c r="G471" s="53" t="s">
        <v>980</v>
      </c>
      <c r="H471" s="33" t="s">
        <v>261</v>
      </c>
      <c r="I471" s="18">
        <v>-75.811999999999998</v>
      </c>
      <c r="J471" s="33" t="s">
        <v>94</v>
      </c>
      <c r="K471" s="19">
        <f t="shared" si="15"/>
        <v>-75.811999999999998</v>
      </c>
      <c r="L471" t="s">
        <v>977</v>
      </c>
      <c r="M471" s="50" t="s">
        <v>1000</v>
      </c>
      <c r="O471" s="49" t="s">
        <v>1001</v>
      </c>
      <c r="P471" s="37">
        <f t="shared" si="14"/>
        <v>-75.811999999999998</v>
      </c>
      <c r="Q471" s="51">
        <v>45831</v>
      </c>
      <c r="S471">
        <v>40700</v>
      </c>
      <c r="T471" t="s">
        <v>911</v>
      </c>
    </row>
    <row r="472" spans="1:20" x14ac:dyDescent="0.25">
      <c r="A472" s="53" t="str">
        <f>+VLOOKUP(O472,'Selectable Table'!D:E,2,0)</f>
        <v>MERCK</v>
      </c>
      <c r="B472" s="36" t="s">
        <v>1002</v>
      </c>
      <c r="C472" s="49" t="s">
        <v>1003</v>
      </c>
      <c r="D472" s="49" t="s">
        <v>412</v>
      </c>
      <c r="E472">
        <v>2025</v>
      </c>
      <c r="F472">
        <v>6</v>
      </c>
      <c r="G472" s="53" t="s">
        <v>976</v>
      </c>
      <c r="H472" s="33" t="s">
        <v>260</v>
      </c>
      <c r="I472" s="18">
        <v>-15109.54</v>
      </c>
      <c r="J472" s="33" t="s">
        <v>94</v>
      </c>
      <c r="K472" s="19">
        <f t="shared" si="15"/>
        <v>-15109.54</v>
      </c>
      <c r="L472" t="s">
        <v>977</v>
      </c>
      <c r="M472" s="50" t="s">
        <v>1004</v>
      </c>
      <c r="O472" s="49" t="s">
        <v>1005</v>
      </c>
      <c r="P472" s="37">
        <f t="shared" si="14"/>
        <v>-15109.54</v>
      </c>
      <c r="Q472" s="51">
        <v>45831</v>
      </c>
      <c r="S472">
        <v>40700</v>
      </c>
      <c r="T472" t="s">
        <v>911</v>
      </c>
    </row>
    <row r="473" spans="1:20" x14ac:dyDescent="0.25">
      <c r="A473" s="53" t="str">
        <f>+VLOOKUP(O473,'Selectable Table'!D:E,2,0)</f>
        <v>MERCK</v>
      </c>
      <c r="B473" s="36" t="s">
        <v>1002</v>
      </c>
      <c r="C473" s="49" t="s">
        <v>1003</v>
      </c>
      <c r="D473" s="49" t="s">
        <v>1634</v>
      </c>
      <c r="E473">
        <v>2025</v>
      </c>
      <c r="F473">
        <v>6</v>
      </c>
      <c r="G473" s="53" t="s">
        <v>976</v>
      </c>
      <c r="H473" s="33" t="s">
        <v>260</v>
      </c>
      <c r="I473" s="18">
        <v>-14600.88</v>
      </c>
      <c r="J473" s="33" t="s">
        <v>94</v>
      </c>
      <c r="K473" s="19">
        <f t="shared" si="15"/>
        <v>-14600.88</v>
      </c>
      <c r="L473" t="s">
        <v>977</v>
      </c>
      <c r="M473" s="50" t="s">
        <v>1004</v>
      </c>
      <c r="O473" s="49" t="s">
        <v>1005</v>
      </c>
      <c r="P473" s="37">
        <f t="shared" si="14"/>
        <v>-14600.88</v>
      </c>
      <c r="Q473" s="51">
        <v>45831</v>
      </c>
      <c r="S473">
        <v>40700</v>
      </c>
      <c r="T473" t="s">
        <v>911</v>
      </c>
    </row>
    <row r="474" spans="1:20" x14ac:dyDescent="0.25">
      <c r="A474" s="53" t="str">
        <f>+VLOOKUP(O474,'Selectable Table'!D:E,2,0)</f>
        <v>MERCK</v>
      </c>
      <c r="B474" s="36" t="s">
        <v>1002</v>
      </c>
      <c r="C474" s="49" t="s">
        <v>1003</v>
      </c>
      <c r="D474" s="49" t="s">
        <v>1634</v>
      </c>
      <c r="E474">
        <v>2025</v>
      </c>
      <c r="F474">
        <v>6</v>
      </c>
      <c r="G474" s="53" t="s">
        <v>976</v>
      </c>
      <c r="H474" s="33" t="s">
        <v>260</v>
      </c>
      <c r="I474" s="18">
        <v>-243.38400000000001</v>
      </c>
      <c r="J474" s="33" t="s">
        <v>94</v>
      </c>
      <c r="K474" s="19">
        <f t="shared" si="15"/>
        <v>-243.38400000000001</v>
      </c>
      <c r="L474" t="s">
        <v>977</v>
      </c>
      <c r="M474" s="50" t="s">
        <v>1004</v>
      </c>
      <c r="O474" s="49" t="s">
        <v>1005</v>
      </c>
      <c r="P474" s="37">
        <f t="shared" si="14"/>
        <v>-243.38400000000001</v>
      </c>
      <c r="Q474" s="51">
        <v>45831</v>
      </c>
      <c r="S474">
        <v>40700</v>
      </c>
      <c r="T474" t="s">
        <v>911</v>
      </c>
    </row>
    <row r="475" spans="1:20" x14ac:dyDescent="0.25">
      <c r="A475" s="53" t="str">
        <f>+VLOOKUP(O475,'Selectable Table'!D:E,2,0)</f>
        <v>MERCK</v>
      </c>
      <c r="B475" s="36" t="s">
        <v>1002</v>
      </c>
      <c r="C475" s="49" t="s">
        <v>1003</v>
      </c>
      <c r="D475" s="49" t="s">
        <v>1635</v>
      </c>
      <c r="E475">
        <v>2025</v>
      </c>
      <c r="F475">
        <v>6</v>
      </c>
      <c r="G475" s="53" t="s">
        <v>976</v>
      </c>
      <c r="H475" s="33" t="s">
        <v>260</v>
      </c>
      <c r="I475" s="18">
        <v>-12145.272000000001</v>
      </c>
      <c r="J475" s="33" t="s">
        <v>94</v>
      </c>
      <c r="K475" s="19">
        <f t="shared" si="15"/>
        <v>-12145.272000000001</v>
      </c>
      <c r="L475" t="s">
        <v>977</v>
      </c>
      <c r="M475" s="50" t="s">
        <v>1004</v>
      </c>
      <c r="O475" s="49" t="s">
        <v>1005</v>
      </c>
      <c r="P475" s="37">
        <f t="shared" si="14"/>
        <v>-12145.272000000001</v>
      </c>
      <c r="Q475" s="51">
        <v>45831</v>
      </c>
      <c r="S475">
        <v>40700</v>
      </c>
      <c r="T475" t="s">
        <v>911</v>
      </c>
    </row>
    <row r="476" spans="1:20" x14ac:dyDescent="0.25">
      <c r="A476" s="53" t="str">
        <f>+VLOOKUP(O476,'Selectable Table'!D:E,2,0)</f>
        <v>MERCK</v>
      </c>
      <c r="B476" s="36" t="s">
        <v>1002</v>
      </c>
      <c r="C476" s="49" t="s">
        <v>1003</v>
      </c>
      <c r="D476" s="49" t="s">
        <v>414</v>
      </c>
      <c r="E476">
        <v>2025</v>
      </c>
      <c r="F476">
        <v>6</v>
      </c>
      <c r="G476" s="53" t="s">
        <v>984</v>
      </c>
      <c r="H476" s="33" t="s">
        <v>262</v>
      </c>
      <c r="I476" s="18">
        <v>-38.252000000000002</v>
      </c>
      <c r="J476" s="33" t="s">
        <v>94</v>
      </c>
      <c r="K476" s="19">
        <f t="shared" si="15"/>
        <v>-38.252000000000002</v>
      </c>
      <c r="L476" t="s">
        <v>977</v>
      </c>
      <c r="M476" s="50" t="s">
        <v>1004</v>
      </c>
      <c r="O476" s="49" t="s">
        <v>1005</v>
      </c>
      <c r="P476" s="37">
        <f t="shared" si="14"/>
        <v>-38.252000000000002</v>
      </c>
      <c r="Q476" s="51">
        <v>45831</v>
      </c>
      <c r="S476">
        <v>40700</v>
      </c>
      <c r="T476" t="s">
        <v>911</v>
      </c>
    </row>
    <row r="477" spans="1:20" x14ac:dyDescent="0.25">
      <c r="A477" s="53" t="str">
        <f>+VLOOKUP(O477,'Selectable Table'!D:E,2,0)</f>
        <v>MERCK</v>
      </c>
      <c r="B477" s="36" t="s">
        <v>1002</v>
      </c>
      <c r="C477" s="49" t="s">
        <v>1003</v>
      </c>
      <c r="D477" s="49" t="s">
        <v>414</v>
      </c>
      <c r="E477">
        <v>2025</v>
      </c>
      <c r="F477">
        <v>6</v>
      </c>
      <c r="G477" s="53" t="s">
        <v>976</v>
      </c>
      <c r="H477" s="33" t="s">
        <v>260</v>
      </c>
      <c r="I477" s="18">
        <v>-811.1880000000001</v>
      </c>
      <c r="J477" s="33" t="s">
        <v>94</v>
      </c>
      <c r="K477" s="19">
        <f t="shared" si="15"/>
        <v>-811.1880000000001</v>
      </c>
      <c r="L477" t="s">
        <v>977</v>
      </c>
      <c r="M477" s="50" t="s">
        <v>1004</v>
      </c>
      <c r="O477" s="49" t="s">
        <v>1005</v>
      </c>
      <c r="P477" s="37">
        <f t="shared" si="14"/>
        <v>-811.1880000000001</v>
      </c>
      <c r="Q477" s="51">
        <v>45831</v>
      </c>
      <c r="S477">
        <v>40700</v>
      </c>
      <c r="T477" t="s">
        <v>911</v>
      </c>
    </row>
    <row r="478" spans="1:20" x14ac:dyDescent="0.25">
      <c r="A478" s="53" t="str">
        <f>+VLOOKUP(O478,'Selectable Table'!D:E,2,0)</f>
        <v>MERCK</v>
      </c>
      <c r="B478" s="36" t="s">
        <v>1002</v>
      </c>
      <c r="C478" s="49" t="s">
        <v>1003</v>
      </c>
      <c r="D478" s="49" t="s">
        <v>414</v>
      </c>
      <c r="E478">
        <v>2025</v>
      </c>
      <c r="F478">
        <v>6</v>
      </c>
      <c r="G478" s="53" t="s">
        <v>980</v>
      </c>
      <c r="H478" s="33" t="s">
        <v>261</v>
      </c>
      <c r="I478" s="18">
        <v>-69.528000000000006</v>
      </c>
      <c r="J478" s="33" t="s">
        <v>94</v>
      </c>
      <c r="K478" s="19">
        <f t="shared" si="15"/>
        <v>-69.528000000000006</v>
      </c>
      <c r="L478" t="s">
        <v>977</v>
      </c>
      <c r="M478" s="50" t="s">
        <v>1004</v>
      </c>
      <c r="O478" s="49" t="s">
        <v>1005</v>
      </c>
      <c r="P478" s="37">
        <f t="shared" si="14"/>
        <v>-69.528000000000006</v>
      </c>
      <c r="Q478" s="51">
        <v>45831</v>
      </c>
      <c r="S478">
        <v>40700</v>
      </c>
      <c r="T478" t="s">
        <v>911</v>
      </c>
    </row>
    <row r="479" spans="1:20" x14ac:dyDescent="0.25">
      <c r="A479" s="53" t="str">
        <f>+VLOOKUP(O479,'Selectable Table'!D:E,2,0)</f>
        <v>MERCK</v>
      </c>
      <c r="B479" s="36" t="s">
        <v>1002</v>
      </c>
      <c r="C479" s="49" t="s">
        <v>1003</v>
      </c>
      <c r="D479" s="49" t="s">
        <v>414</v>
      </c>
      <c r="E479">
        <v>2025</v>
      </c>
      <c r="F479">
        <v>6</v>
      </c>
      <c r="G479" s="53" t="s">
        <v>980</v>
      </c>
      <c r="H479" s="33" t="s">
        <v>261</v>
      </c>
      <c r="I479" s="18">
        <v>-38.252000000000002</v>
      </c>
      <c r="J479" s="33" t="s">
        <v>94</v>
      </c>
      <c r="K479" s="19">
        <f t="shared" si="15"/>
        <v>-38.252000000000002</v>
      </c>
      <c r="L479" t="s">
        <v>977</v>
      </c>
      <c r="M479" s="50" t="s">
        <v>1004</v>
      </c>
      <c r="O479" s="49" t="s">
        <v>1005</v>
      </c>
      <c r="P479" s="37">
        <f t="shared" si="14"/>
        <v>-38.252000000000002</v>
      </c>
      <c r="Q479" s="51">
        <v>45831</v>
      </c>
      <c r="S479">
        <v>40700</v>
      </c>
      <c r="T479" t="s">
        <v>911</v>
      </c>
    </row>
    <row r="480" spans="1:20" x14ac:dyDescent="0.25">
      <c r="A480" s="53" t="str">
        <f>+VLOOKUP(O480,'Selectable Table'!D:E,2,0)</f>
        <v>OTH CUST</v>
      </c>
      <c r="B480" s="36" t="s">
        <v>1636</v>
      </c>
      <c r="C480" s="49" t="s">
        <v>1637</v>
      </c>
      <c r="D480" s="49" t="s">
        <v>414</v>
      </c>
      <c r="E480">
        <v>2025</v>
      </c>
      <c r="F480">
        <v>6</v>
      </c>
      <c r="G480" s="53" t="s">
        <v>980</v>
      </c>
      <c r="H480" s="33" t="s">
        <v>261</v>
      </c>
      <c r="I480" s="18">
        <v>-119.7</v>
      </c>
      <c r="J480" s="33" t="s">
        <v>94</v>
      </c>
      <c r="K480" s="19">
        <f t="shared" si="15"/>
        <v>-119.7</v>
      </c>
      <c r="L480" t="s">
        <v>977</v>
      </c>
      <c r="M480" s="50" t="s">
        <v>1638</v>
      </c>
      <c r="O480" s="49" t="s">
        <v>1069</v>
      </c>
      <c r="P480" s="37">
        <f t="shared" si="14"/>
        <v>-119.7</v>
      </c>
      <c r="Q480" s="51">
        <v>45831</v>
      </c>
      <c r="S480">
        <v>40700</v>
      </c>
      <c r="T480" t="s">
        <v>911</v>
      </c>
    </row>
    <row r="481" spans="1:20" x14ac:dyDescent="0.25">
      <c r="A481" s="53" t="str">
        <f>+VLOOKUP(O481,'Selectable Table'!D:E,2,0)</f>
        <v>OTH CUST</v>
      </c>
      <c r="B481" s="36" t="s">
        <v>1007</v>
      </c>
      <c r="C481" s="49" t="s">
        <v>1008</v>
      </c>
      <c r="D481" s="49" t="s">
        <v>414</v>
      </c>
      <c r="E481">
        <v>2025</v>
      </c>
      <c r="F481">
        <v>6</v>
      </c>
      <c r="G481" s="53" t="s">
        <v>980</v>
      </c>
      <c r="H481" s="33" t="s">
        <v>261</v>
      </c>
      <c r="I481" s="18">
        <v>-291.74799999999999</v>
      </c>
      <c r="J481" s="33" t="s">
        <v>94</v>
      </c>
      <c r="K481" s="19">
        <f t="shared" si="15"/>
        <v>-291.74799999999999</v>
      </c>
      <c r="L481" t="s">
        <v>977</v>
      </c>
      <c r="M481" s="50" t="s">
        <v>1009</v>
      </c>
      <c r="O481" s="49" t="s">
        <v>1001</v>
      </c>
      <c r="P481" s="37">
        <f t="shared" si="14"/>
        <v>-291.74799999999999</v>
      </c>
      <c r="Q481" s="51">
        <v>45831</v>
      </c>
      <c r="S481">
        <v>40700</v>
      </c>
      <c r="T481" t="s">
        <v>911</v>
      </c>
    </row>
    <row r="482" spans="1:20" x14ac:dyDescent="0.25">
      <c r="A482" s="53" t="str">
        <f>+VLOOKUP(O482,'Selectable Table'!D:E,2,0)</f>
        <v>OTH CUST</v>
      </c>
      <c r="B482" s="36" t="s">
        <v>1010</v>
      </c>
      <c r="C482" s="49" t="s">
        <v>1011</v>
      </c>
      <c r="D482" s="49" t="s">
        <v>414</v>
      </c>
      <c r="E482">
        <v>2025</v>
      </c>
      <c r="F482">
        <v>6</v>
      </c>
      <c r="G482" s="53" t="s">
        <v>980</v>
      </c>
      <c r="H482" s="33" t="s">
        <v>261</v>
      </c>
      <c r="I482" s="18">
        <v>-192.34000000000003</v>
      </c>
      <c r="J482" s="33" t="s">
        <v>94</v>
      </c>
      <c r="K482" s="19">
        <f t="shared" si="15"/>
        <v>-192.34000000000003</v>
      </c>
      <c r="L482" t="s">
        <v>977</v>
      </c>
      <c r="M482" s="50" t="s">
        <v>1012</v>
      </c>
      <c r="O482" s="49" t="s">
        <v>1001</v>
      </c>
      <c r="P482" s="37">
        <f t="shared" si="14"/>
        <v>-192.34000000000003</v>
      </c>
      <c r="Q482" s="51">
        <v>45831</v>
      </c>
      <c r="S482">
        <v>40700</v>
      </c>
      <c r="T482" t="s">
        <v>911</v>
      </c>
    </row>
    <row r="483" spans="1:20" x14ac:dyDescent="0.25">
      <c r="A483" s="53" t="str">
        <f>+VLOOKUP(O483,'Selectable Table'!D:E,2,0)</f>
        <v>OTH CUST</v>
      </c>
      <c r="B483" s="36" t="s">
        <v>1639</v>
      </c>
      <c r="C483" s="49" t="s">
        <v>1640</v>
      </c>
      <c r="D483" s="49" t="s">
        <v>414</v>
      </c>
      <c r="E483">
        <v>2025</v>
      </c>
      <c r="F483">
        <v>6</v>
      </c>
      <c r="G483" s="53" t="s">
        <v>980</v>
      </c>
      <c r="H483" s="33" t="s">
        <v>261</v>
      </c>
      <c r="I483" s="18">
        <v>-240</v>
      </c>
      <c r="J483" s="33" t="s">
        <v>94</v>
      </c>
      <c r="K483" s="19">
        <f t="shared" si="15"/>
        <v>-240</v>
      </c>
      <c r="L483" t="s">
        <v>977</v>
      </c>
      <c r="M483" s="50" t="s">
        <v>1641</v>
      </c>
      <c r="O483" s="49" t="s">
        <v>1069</v>
      </c>
      <c r="P483" s="37">
        <f t="shared" si="14"/>
        <v>-240</v>
      </c>
      <c r="Q483" s="51">
        <v>45831</v>
      </c>
      <c r="S483">
        <v>40700</v>
      </c>
      <c r="T483" t="s">
        <v>911</v>
      </c>
    </row>
    <row r="484" spans="1:20" x14ac:dyDescent="0.25">
      <c r="A484" s="53" t="str">
        <f>+VLOOKUP(O484,'Selectable Table'!D:E,2,0)</f>
        <v>OTH CUST</v>
      </c>
      <c r="B484" s="36" t="s">
        <v>1639</v>
      </c>
      <c r="C484" s="49" t="s">
        <v>1640</v>
      </c>
      <c r="D484" s="49" t="s">
        <v>414</v>
      </c>
      <c r="E484">
        <v>2025</v>
      </c>
      <c r="F484">
        <v>6</v>
      </c>
      <c r="G484" s="53" t="s">
        <v>980</v>
      </c>
      <c r="H484" s="33" t="s">
        <v>261</v>
      </c>
      <c r="I484" s="18">
        <v>-80</v>
      </c>
      <c r="J484" s="33" t="s">
        <v>94</v>
      </c>
      <c r="K484" s="19">
        <f t="shared" si="15"/>
        <v>-80</v>
      </c>
      <c r="L484" t="s">
        <v>977</v>
      </c>
      <c r="M484" s="50" t="s">
        <v>1641</v>
      </c>
      <c r="O484" s="49" t="s">
        <v>1069</v>
      </c>
      <c r="P484" s="37">
        <f t="shared" si="14"/>
        <v>-80</v>
      </c>
      <c r="Q484" s="51">
        <v>45831</v>
      </c>
      <c r="S484">
        <v>40700</v>
      </c>
      <c r="T484" t="s">
        <v>911</v>
      </c>
    </row>
    <row r="485" spans="1:20" x14ac:dyDescent="0.25">
      <c r="A485" s="53" t="str">
        <f>+VLOOKUP(O485,'Selectable Table'!D:E,2,0)</f>
        <v>OTH CUST</v>
      </c>
      <c r="B485" s="36" t="s">
        <v>1642</v>
      </c>
      <c r="C485" s="49" t="s">
        <v>1643</v>
      </c>
      <c r="D485" s="49" t="s">
        <v>414</v>
      </c>
      <c r="E485">
        <v>2025</v>
      </c>
      <c r="F485">
        <v>6</v>
      </c>
      <c r="G485" s="53" t="s">
        <v>980</v>
      </c>
      <c r="H485" s="33" t="s">
        <v>261</v>
      </c>
      <c r="I485" s="18">
        <v>-96.172000000000011</v>
      </c>
      <c r="J485" s="33" t="s">
        <v>94</v>
      </c>
      <c r="K485" s="19">
        <f t="shared" si="15"/>
        <v>-96.172000000000011</v>
      </c>
      <c r="L485" t="s">
        <v>977</v>
      </c>
      <c r="M485" s="50" t="s">
        <v>1644</v>
      </c>
      <c r="O485" s="49" t="s">
        <v>1001</v>
      </c>
      <c r="P485" s="37">
        <f t="shared" si="14"/>
        <v>-96.172000000000011</v>
      </c>
      <c r="Q485" s="51">
        <v>45831</v>
      </c>
      <c r="S485">
        <v>40700</v>
      </c>
      <c r="T485" t="s">
        <v>911</v>
      </c>
    </row>
    <row r="486" spans="1:20" x14ac:dyDescent="0.25">
      <c r="A486" s="53" t="str">
        <f>+VLOOKUP(O486,'Selectable Table'!D:E,2,0)</f>
        <v>J &amp; J</v>
      </c>
      <c r="B486" s="36" t="s">
        <v>1013</v>
      </c>
      <c r="C486" s="49" t="s">
        <v>1014</v>
      </c>
      <c r="D486" s="49" t="s">
        <v>414</v>
      </c>
      <c r="E486">
        <v>2025</v>
      </c>
      <c r="F486">
        <v>6</v>
      </c>
      <c r="G486" s="53" t="s">
        <v>976</v>
      </c>
      <c r="H486" s="33" t="s">
        <v>260</v>
      </c>
      <c r="I486" s="18">
        <v>-169.74400000000003</v>
      </c>
      <c r="J486" s="33" t="s">
        <v>94</v>
      </c>
      <c r="K486" s="19">
        <f t="shared" si="15"/>
        <v>-169.74400000000003</v>
      </c>
      <c r="L486" t="s">
        <v>977</v>
      </c>
      <c r="M486" s="50" t="s">
        <v>1015</v>
      </c>
      <c r="O486" s="49" t="s">
        <v>1016</v>
      </c>
      <c r="P486" s="37">
        <f t="shared" si="14"/>
        <v>-169.74400000000003</v>
      </c>
      <c r="Q486" s="51">
        <v>45831</v>
      </c>
      <c r="S486">
        <v>40700</v>
      </c>
      <c r="T486" t="s">
        <v>911</v>
      </c>
    </row>
    <row r="487" spans="1:20" x14ac:dyDescent="0.25">
      <c r="A487" s="53" t="str">
        <f>+VLOOKUP(O487,'Selectable Table'!D:E,2,0)</f>
        <v>OTH CUST</v>
      </c>
      <c r="B487" s="36" t="s">
        <v>1645</v>
      </c>
      <c r="C487" s="49" t="s">
        <v>1646</v>
      </c>
      <c r="D487" s="49" t="s">
        <v>414</v>
      </c>
      <c r="E487">
        <v>2025</v>
      </c>
      <c r="F487">
        <v>6</v>
      </c>
      <c r="G487" s="53" t="s">
        <v>976</v>
      </c>
      <c r="H487" s="33" t="s">
        <v>260</v>
      </c>
      <c r="I487" s="18">
        <v>-96.172000000000011</v>
      </c>
      <c r="J487" s="33" t="s">
        <v>94</v>
      </c>
      <c r="K487" s="19">
        <f t="shared" si="15"/>
        <v>-96.172000000000011</v>
      </c>
      <c r="L487" t="s">
        <v>977</v>
      </c>
      <c r="M487" s="50" t="s">
        <v>1647</v>
      </c>
      <c r="O487" s="49" t="s">
        <v>1001</v>
      </c>
      <c r="P487" s="37">
        <f t="shared" si="14"/>
        <v>-96.172000000000011</v>
      </c>
      <c r="Q487" s="51">
        <v>45831</v>
      </c>
      <c r="S487">
        <v>40700</v>
      </c>
      <c r="T487" t="s">
        <v>911</v>
      </c>
    </row>
    <row r="488" spans="1:20" ht="30" x14ac:dyDescent="0.25">
      <c r="A488" s="53" t="str">
        <f>+VLOOKUP(O488,'Selectable Table'!D:E,2,0)</f>
        <v>OTH CUST</v>
      </c>
      <c r="B488" s="36" t="s">
        <v>1017</v>
      </c>
      <c r="C488" s="49" t="s">
        <v>1018</v>
      </c>
      <c r="D488" s="49" t="s">
        <v>1648</v>
      </c>
      <c r="E488">
        <v>2025</v>
      </c>
      <c r="F488">
        <v>6</v>
      </c>
      <c r="G488" s="53" t="s">
        <v>1006</v>
      </c>
      <c r="H488" s="33" t="s">
        <v>617</v>
      </c>
      <c r="I488" s="18">
        <v>-262.5</v>
      </c>
      <c r="J488" s="33" t="s">
        <v>94</v>
      </c>
      <c r="K488" s="19">
        <f t="shared" si="15"/>
        <v>-262.5</v>
      </c>
      <c r="L488" t="s">
        <v>977</v>
      </c>
      <c r="M488" s="50" t="s">
        <v>1019</v>
      </c>
      <c r="O488" s="49" t="s">
        <v>986</v>
      </c>
      <c r="P488" s="37">
        <f t="shared" si="14"/>
        <v>-262.5</v>
      </c>
      <c r="Q488" s="51">
        <v>45831</v>
      </c>
      <c r="S488">
        <v>40700</v>
      </c>
      <c r="T488" t="s">
        <v>911</v>
      </c>
    </row>
    <row r="489" spans="1:20" ht="30" x14ac:dyDescent="0.25">
      <c r="A489" s="53" t="str">
        <f>+VLOOKUP(O489,'Selectable Table'!D:E,2,0)</f>
        <v>OTH CUST</v>
      </c>
      <c r="B489" s="36" t="s">
        <v>1017</v>
      </c>
      <c r="C489" s="49" t="s">
        <v>1018</v>
      </c>
      <c r="D489" s="49" t="s">
        <v>1648</v>
      </c>
      <c r="E489">
        <v>2025</v>
      </c>
      <c r="F489">
        <v>6</v>
      </c>
      <c r="G489" s="53" t="s">
        <v>1006</v>
      </c>
      <c r="H489" s="33" t="s">
        <v>617</v>
      </c>
      <c r="I489" s="18">
        <v>-68.832000000000008</v>
      </c>
      <c r="J489" s="33" t="s">
        <v>94</v>
      </c>
      <c r="K489" s="19">
        <f t="shared" si="15"/>
        <v>-68.832000000000008</v>
      </c>
      <c r="L489" t="s">
        <v>977</v>
      </c>
      <c r="M489" s="50" t="s">
        <v>1019</v>
      </c>
      <c r="O489" s="49" t="s">
        <v>986</v>
      </c>
      <c r="P489" s="37">
        <f t="shared" si="14"/>
        <v>-68.832000000000008</v>
      </c>
      <c r="Q489" s="51">
        <v>45831</v>
      </c>
      <c r="S489">
        <v>40700</v>
      </c>
      <c r="T489" t="s">
        <v>911</v>
      </c>
    </row>
    <row r="490" spans="1:20" x14ac:dyDescent="0.25">
      <c r="A490" s="53" t="str">
        <f>+VLOOKUP(O490,'Selectable Table'!D:E,2,0)</f>
        <v>OTH CUST</v>
      </c>
      <c r="B490" s="36" t="s">
        <v>1017</v>
      </c>
      <c r="C490" s="49" t="s">
        <v>1018</v>
      </c>
      <c r="D490" s="49" t="s">
        <v>1648</v>
      </c>
      <c r="E490">
        <v>2025</v>
      </c>
      <c r="F490">
        <v>6</v>
      </c>
      <c r="G490" s="53" t="s">
        <v>984</v>
      </c>
      <c r="H490" s="33" t="s">
        <v>262</v>
      </c>
      <c r="I490" s="18">
        <v>-326.84400000000005</v>
      </c>
      <c r="J490" s="33" t="s">
        <v>94</v>
      </c>
      <c r="K490" s="19">
        <f t="shared" si="15"/>
        <v>-326.84400000000005</v>
      </c>
      <c r="L490" t="s">
        <v>977</v>
      </c>
      <c r="M490" s="50" t="s">
        <v>1019</v>
      </c>
      <c r="O490" s="49" t="s">
        <v>986</v>
      </c>
      <c r="P490" s="37">
        <f t="shared" si="14"/>
        <v>-326.84400000000005</v>
      </c>
      <c r="Q490" s="51">
        <v>45831</v>
      </c>
      <c r="S490">
        <v>40700</v>
      </c>
      <c r="T490" t="s">
        <v>911</v>
      </c>
    </row>
    <row r="491" spans="1:20" x14ac:dyDescent="0.25">
      <c r="A491" s="53" t="str">
        <f>+VLOOKUP(O491,'Selectable Table'!D:E,2,0)</f>
        <v>ASTRAZENECA</v>
      </c>
      <c r="B491" s="36" t="s">
        <v>1649</v>
      </c>
      <c r="C491" s="49" t="s">
        <v>1650</v>
      </c>
      <c r="D491" s="49" t="s">
        <v>1648</v>
      </c>
      <c r="E491">
        <v>2025</v>
      </c>
      <c r="F491">
        <v>6</v>
      </c>
      <c r="G491" s="53" t="s">
        <v>980</v>
      </c>
      <c r="H491" s="33" t="s">
        <v>261</v>
      </c>
      <c r="I491" s="18">
        <v>-380.512</v>
      </c>
      <c r="J491" s="33" t="s">
        <v>94</v>
      </c>
      <c r="K491" s="19">
        <f t="shared" si="15"/>
        <v>-380.512</v>
      </c>
      <c r="L491" t="s">
        <v>977</v>
      </c>
      <c r="M491" s="50" t="s">
        <v>1651</v>
      </c>
      <c r="O491" s="49" t="s">
        <v>1079</v>
      </c>
      <c r="P491" s="37">
        <f t="shared" si="14"/>
        <v>-380.512</v>
      </c>
      <c r="Q491" s="51">
        <v>45831</v>
      </c>
      <c r="S491">
        <v>40700</v>
      </c>
      <c r="T491" t="s">
        <v>911</v>
      </c>
    </row>
    <row r="492" spans="1:20" x14ac:dyDescent="0.25">
      <c r="A492" s="53" t="str">
        <f>+VLOOKUP(O492,'Selectable Table'!D:E,2,0)</f>
        <v>ASTRAZENECA</v>
      </c>
      <c r="B492" s="36" t="s">
        <v>1652</v>
      </c>
      <c r="C492" s="49" t="s">
        <v>1653</v>
      </c>
      <c r="D492" s="49" t="s">
        <v>1648</v>
      </c>
      <c r="E492">
        <v>2025</v>
      </c>
      <c r="F492">
        <v>6</v>
      </c>
      <c r="G492" s="53" t="s">
        <v>980</v>
      </c>
      <c r="H492" s="33" t="s">
        <v>261</v>
      </c>
      <c r="I492" s="18">
        <v>-123.39200000000001</v>
      </c>
      <c r="J492" s="33" t="s">
        <v>94</v>
      </c>
      <c r="K492" s="19">
        <f t="shared" si="15"/>
        <v>-123.39200000000001</v>
      </c>
      <c r="L492" t="s">
        <v>977</v>
      </c>
      <c r="M492" s="50" t="s">
        <v>1654</v>
      </c>
      <c r="O492" s="49" t="s">
        <v>1079</v>
      </c>
      <c r="P492" s="37">
        <f t="shared" si="14"/>
        <v>-123.39200000000001</v>
      </c>
      <c r="Q492" s="51">
        <v>45831</v>
      </c>
      <c r="S492">
        <v>40700</v>
      </c>
      <c r="T492" t="s">
        <v>911</v>
      </c>
    </row>
    <row r="493" spans="1:20" x14ac:dyDescent="0.25">
      <c r="A493" s="53" t="str">
        <f>+VLOOKUP(O493,'Selectable Table'!D:E,2,0)</f>
        <v>OTH CUST</v>
      </c>
      <c r="B493" s="36" t="s">
        <v>1655</v>
      </c>
      <c r="C493" s="49" t="s">
        <v>1656</v>
      </c>
      <c r="D493" s="49" t="s">
        <v>1648</v>
      </c>
      <c r="E493">
        <v>2025</v>
      </c>
      <c r="F493">
        <v>6</v>
      </c>
      <c r="G493" s="53" t="s">
        <v>976</v>
      </c>
      <c r="H493" s="33" t="s">
        <v>260</v>
      </c>
      <c r="I493" s="18">
        <v>-119.7</v>
      </c>
      <c r="J493" s="33" t="s">
        <v>94</v>
      </c>
      <c r="K493" s="19">
        <f t="shared" si="15"/>
        <v>-119.7</v>
      </c>
      <c r="L493" t="s">
        <v>977</v>
      </c>
      <c r="M493" s="50" t="s">
        <v>1657</v>
      </c>
      <c r="O493" s="49" t="s">
        <v>1045</v>
      </c>
      <c r="P493" s="37">
        <f t="shared" si="14"/>
        <v>-119.7</v>
      </c>
      <c r="Q493" s="51">
        <v>45831</v>
      </c>
      <c r="S493">
        <v>40700</v>
      </c>
      <c r="T493" t="s">
        <v>911</v>
      </c>
    </row>
    <row r="494" spans="1:20" x14ac:dyDescent="0.25">
      <c r="A494" s="53" t="str">
        <f>+VLOOKUP(O494,'Selectable Table'!D:E,2,0)</f>
        <v>J &amp; J</v>
      </c>
      <c r="B494" s="36" t="s">
        <v>1020</v>
      </c>
      <c r="C494" s="49" t="s">
        <v>1021</v>
      </c>
      <c r="D494" s="49" t="s">
        <v>1658</v>
      </c>
      <c r="E494">
        <v>2025</v>
      </c>
      <c r="F494">
        <v>6</v>
      </c>
      <c r="G494" s="53" t="s">
        <v>980</v>
      </c>
      <c r="H494" s="33" t="s">
        <v>261</v>
      </c>
      <c r="I494" s="18">
        <v>-140.04000000000002</v>
      </c>
      <c r="J494" s="33" t="s">
        <v>94</v>
      </c>
      <c r="K494" s="19">
        <f t="shared" si="15"/>
        <v>-140.04000000000002</v>
      </c>
      <c r="L494" t="s">
        <v>977</v>
      </c>
      <c r="M494" s="50" t="s">
        <v>1015</v>
      </c>
      <c r="O494" s="49" t="s">
        <v>1016</v>
      </c>
      <c r="P494" s="37">
        <f t="shared" si="14"/>
        <v>-140.04000000000002</v>
      </c>
      <c r="Q494" s="51">
        <v>45831</v>
      </c>
      <c r="S494">
        <v>40700</v>
      </c>
      <c r="T494" t="s">
        <v>911</v>
      </c>
    </row>
    <row r="495" spans="1:20" ht="30" x14ac:dyDescent="0.25">
      <c r="A495" s="53" t="str">
        <f>+VLOOKUP(O495,'Selectable Table'!D:E,2,0)</f>
        <v>J &amp; J</v>
      </c>
      <c r="B495" s="36" t="s">
        <v>1659</v>
      </c>
      <c r="C495" s="49" t="s">
        <v>1660</v>
      </c>
      <c r="D495" s="49" t="s">
        <v>1658</v>
      </c>
      <c r="E495">
        <v>2025</v>
      </c>
      <c r="F495">
        <v>6</v>
      </c>
      <c r="G495" s="53" t="s">
        <v>1006</v>
      </c>
      <c r="H495" s="33" t="s">
        <v>617</v>
      </c>
      <c r="I495" s="18">
        <v>-169.74400000000003</v>
      </c>
      <c r="J495" s="33" t="s">
        <v>94</v>
      </c>
      <c r="K495" s="19">
        <f t="shared" si="15"/>
        <v>-169.74400000000003</v>
      </c>
      <c r="L495" t="s">
        <v>977</v>
      </c>
      <c r="M495" s="50" t="s">
        <v>1661</v>
      </c>
      <c r="O495" s="49" t="s">
        <v>1100</v>
      </c>
      <c r="P495" s="37">
        <f t="shared" si="14"/>
        <v>-169.74400000000003</v>
      </c>
      <c r="Q495" s="51">
        <v>45831</v>
      </c>
      <c r="S495">
        <v>40700</v>
      </c>
      <c r="T495" t="s">
        <v>911</v>
      </c>
    </row>
    <row r="496" spans="1:20" ht="30" x14ac:dyDescent="0.25">
      <c r="A496" s="53" t="str">
        <f>+VLOOKUP(O496,'Selectable Table'!D:E,2,0)</f>
        <v>J &amp; J</v>
      </c>
      <c r="B496" s="36" t="s">
        <v>1023</v>
      </c>
      <c r="C496" s="49" t="s">
        <v>1024</v>
      </c>
      <c r="D496" s="49" t="s">
        <v>1658</v>
      </c>
      <c r="E496">
        <v>2025</v>
      </c>
      <c r="F496">
        <v>6</v>
      </c>
      <c r="G496" s="53" t="s">
        <v>1006</v>
      </c>
      <c r="H496" s="33" t="s">
        <v>617</v>
      </c>
      <c r="I496" s="18">
        <v>-742.61599999999999</v>
      </c>
      <c r="J496" s="33" t="s">
        <v>94</v>
      </c>
      <c r="K496" s="19">
        <f t="shared" si="15"/>
        <v>-742.61599999999999</v>
      </c>
      <c r="L496" t="s">
        <v>977</v>
      </c>
      <c r="M496" s="50" t="s">
        <v>1015</v>
      </c>
      <c r="O496" s="49" t="s">
        <v>1016</v>
      </c>
      <c r="P496" s="37">
        <f t="shared" si="14"/>
        <v>-742.61599999999999</v>
      </c>
      <c r="Q496" s="51">
        <v>45831</v>
      </c>
      <c r="S496">
        <v>40700</v>
      </c>
      <c r="T496" t="s">
        <v>911</v>
      </c>
    </row>
    <row r="497" spans="1:20" x14ac:dyDescent="0.25">
      <c r="A497" s="53" t="str">
        <f>+VLOOKUP(O497,'Selectable Table'!D:E,2,0)</f>
        <v>OTH CUST</v>
      </c>
      <c r="B497" s="36" t="s">
        <v>1662</v>
      </c>
      <c r="C497" s="49" t="s">
        <v>1663</v>
      </c>
      <c r="D497" s="49" t="s">
        <v>1658</v>
      </c>
      <c r="E497">
        <v>2025</v>
      </c>
      <c r="F497">
        <v>6</v>
      </c>
      <c r="G497" s="53" t="s">
        <v>976</v>
      </c>
      <c r="H497" s="33" t="s">
        <v>260</v>
      </c>
      <c r="I497" s="18">
        <v>-124.26400000000001</v>
      </c>
      <c r="J497" s="33" t="s">
        <v>94</v>
      </c>
      <c r="K497" s="19">
        <f t="shared" si="15"/>
        <v>-124.26400000000001</v>
      </c>
      <c r="L497" t="s">
        <v>977</v>
      </c>
      <c r="M497" s="50" t="s">
        <v>1664</v>
      </c>
      <c r="O497" s="49" t="s">
        <v>1001</v>
      </c>
      <c r="P497" s="37">
        <f t="shared" si="14"/>
        <v>-124.26400000000001</v>
      </c>
      <c r="Q497" s="51">
        <v>45831</v>
      </c>
      <c r="S497">
        <v>40700</v>
      </c>
      <c r="T497" t="s">
        <v>911</v>
      </c>
    </row>
    <row r="498" spans="1:20" x14ac:dyDescent="0.25">
      <c r="A498" s="53" t="str">
        <f>+VLOOKUP(O498,'Selectable Table'!D:E,2,0)</f>
        <v>OTH CUST</v>
      </c>
      <c r="B498" s="36" t="s">
        <v>1662</v>
      </c>
      <c r="C498" s="49" t="s">
        <v>1663</v>
      </c>
      <c r="D498" s="49" t="s">
        <v>1658</v>
      </c>
      <c r="E498">
        <v>2025</v>
      </c>
      <c r="F498">
        <v>6</v>
      </c>
      <c r="G498" s="53" t="s">
        <v>976</v>
      </c>
      <c r="H498" s="33" t="s">
        <v>260</v>
      </c>
      <c r="I498" s="18">
        <v>-96.168000000000006</v>
      </c>
      <c r="J498" s="33" t="s">
        <v>94</v>
      </c>
      <c r="K498" s="19">
        <f t="shared" si="15"/>
        <v>-96.168000000000006</v>
      </c>
      <c r="L498" t="s">
        <v>977</v>
      </c>
      <c r="M498" s="50" t="s">
        <v>1664</v>
      </c>
      <c r="O498" s="49" t="s">
        <v>1001</v>
      </c>
      <c r="P498" s="37">
        <f t="shared" si="14"/>
        <v>-96.168000000000006</v>
      </c>
      <c r="Q498" s="51">
        <v>45831</v>
      </c>
      <c r="S498">
        <v>40700</v>
      </c>
      <c r="T498" t="s">
        <v>911</v>
      </c>
    </row>
    <row r="499" spans="1:20" x14ac:dyDescent="0.25">
      <c r="A499" s="53" t="str">
        <f>+VLOOKUP(O499,'Selectable Table'!D:E,2,0)</f>
        <v>OTH CUST</v>
      </c>
      <c r="B499" s="36" t="s">
        <v>1025</v>
      </c>
      <c r="C499" s="49" t="s">
        <v>1026</v>
      </c>
      <c r="D499" s="49" t="s">
        <v>1658</v>
      </c>
      <c r="E499">
        <v>2025</v>
      </c>
      <c r="F499">
        <v>6</v>
      </c>
      <c r="G499" s="53" t="s">
        <v>976</v>
      </c>
      <c r="H499" s="33" t="s">
        <v>260</v>
      </c>
      <c r="I499" s="18">
        <v>-630</v>
      </c>
      <c r="J499" s="33" t="s">
        <v>94</v>
      </c>
      <c r="K499" s="19">
        <f t="shared" si="15"/>
        <v>-630</v>
      </c>
      <c r="L499" t="s">
        <v>977</v>
      </c>
      <c r="M499" s="50" t="s">
        <v>1027</v>
      </c>
      <c r="O499" s="49" t="s">
        <v>1028</v>
      </c>
      <c r="P499" s="37">
        <f t="shared" si="14"/>
        <v>-630</v>
      </c>
      <c r="Q499" s="51">
        <v>45831</v>
      </c>
      <c r="S499">
        <v>40700</v>
      </c>
      <c r="T499" t="s">
        <v>911</v>
      </c>
    </row>
    <row r="500" spans="1:20" x14ac:dyDescent="0.25">
      <c r="A500" s="53" t="str">
        <f>+VLOOKUP(O500,'Selectable Table'!D:E,2,0)</f>
        <v>OTH CUST</v>
      </c>
      <c r="B500" s="36" t="s">
        <v>1025</v>
      </c>
      <c r="C500" s="49" t="s">
        <v>1026</v>
      </c>
      <c r="D500" s="49" t="s">
        <v>1665</v>
      </c>
      <c r="E500">
        <v>2025</v>
      </c>
      <c r="F500">
        <v>6</v>
      </c>
      <c r="G500" s="53" t="s">
        <v>984</v>
      </c>
      <c r="H500" s="33" t="s">
        <v>262</v>
      </c>
      <c r="I500" s="18">
        <v>-100</v>
      </c>
      <c r="J500" s="33" t="s">
        <v>94</v>
      </c>
      <c r="K500" s="19">
        <f t="shared" si="15"/>
        <v>-100</v>
      </c>
      <c r="L500" t="s">
        <v>977</v>
      </c>
      <c r="M500" s="50" t="s">
        <v>1027</v>
      </c>
      <c r="O500" s="49" t="s">
        <v>1028</v>
      </c>
      <c r="P500" s="37">
        <f t="shared" si="14"/>
        <v>-100</v>
      </c>
      <c r="Q500" s="51">
        <v>45831</v>
      </c>
      <c r="S500">
        <v>40700</v>
      </c>
      <c r="T500" t="s">
        <v>911</v>
      </c>
    </row>
    <row r="501" spans="1:20" x14ac:dyDescent="0.25">
      <c r="A501" s="53" t="str">
        <f>+VLOOKUP(O501,'Selectable Table'!D:E,2,0)</f>
        <v>OTH CUST</v>
      </c>
      <c r="B501" s="36" t="s">
        <v>1029</v>
      </c>
      <c r="C501" s="49" t="s">
        <v>1030</v>
      </c>
      <c r="D501" s="49" t="s">
        <v>1665</v>
      </c>
      <c r="E501">
        <v>2025</v>
      </c>
      <c r="F501">
        <v>6</v>
      </c>
      <c r="G501" s="53" t="s">
        <v>980</v>
      </c>
      <c r="H501" s="33" t="s">
        <v>261</v>
      </c>
      <c r="I501" s="18">
        <v>-206.84800000000001</v>
      </c>
      <c r="J501" s="33" t="s">
        <v>94</v>
      </c>
      <c r="K501" s="19">
        <f t="shared" si="15"/>
        <v>-206.84800000000001</v>
      </c>
      <c r="L501" t="s">
        <v>977</v>
      </c>
      <c r="M501" s="50" t="s">
        <v>1031</v>
      </c>
      <c r="O501" s="49" t="s">
        <v>1032</v>
      </c>
      <c r="P501" s="37">
        <f t="shared" si="14"/>
        <v>-206.84800000000001</v>
      </c>
      <c r="Q501" s="51">
        <v>45831</v>
      </c>
      <c r="S501">
        <v>40700</v>
      </c>
      <c r="T501" t="s">
        <v>911</v>
      </c>
    </row>
    <row r="502" spans="1:20" x14ac:dyDescent="0.25">
      <c r="A502" s="53" t="str">
        <f>+VLOOKUP(O502,'Selectable Table'!D:E,2,0)</f>
        <v>OTH CUST</v>
      </c>
      <c r="B502" s="36" t="s">
        <v>1029</v>
      </c>
      <c r="C502" s="49" t="s">
        <v>1030</v>
      </c>
      <c r="D502" s="49" t="s">
        <v>1665</v>
      </c>
      <c r="E502">
        <v>2025</v>
      </c>
      <c r="F502">
        <v>6</v>
      </c>
      <c r="G502" s="53" t="s">
        <v>980</v>
      </c>
      <c r="H502" s="33" t="s">
        <v>261</v>
      </c>
      <c r="I502" s="18">
        <v>-49.252000000000002</v>
      </c>
      <c r="J502" s="33" t="s">
        <v>94</v>
      </c>
      <c r="K502" s="19">
        <f t="shared" si="15"/>
        <v>-49.252000000000002</v>
      </c>
      <c r="L502" t="s">
        <v>977</v>
      </c>
      <c r="M502" s="50" t="s">
        <v>1031</v>
      </c>
      <c r="O502" s="49" t="s">
        <v>1032</v>
      </c>
      <c r="P502" s="37">
        <f t="shared" si="14"/>
        <v>-49.252000000000002</v>
      </c>
      <c r="Q502" s="51">
        <v>45831</v>
      </c>
      <c r="S502">
        <v>40700</v>
      </c>
      <c r="T502" t="s">
        <v>911</v>
      </c>
    </row>
    <row r="503" spans="1:20" x14ac:dyDescent="0.25">
      <c r="A503" s="53" t="str">
        <f>+VLOOKUP(O503,'Selectable Table'!D:E,2,0)</f>
        <v>OTH CUST</v>
      </c>
      <c r="B503" s="36" t="s">
        <v>1033</v>
      </c>
      <c r="C503" s="49" t="s">
        <v>1034</v>
      </c>
      <c r="D503" s="49" t="s">
        <v>1665</v>
      </c>
      <c r="E503">
        <v>2025</v>
      </c>
      <c r="F503">
        <v>6</v>
      </c>
      <c r="G503" s="53" t="s">
        <v>980</v>
      </c>
      <c r="H503" s="33" t="s">
        <v>261</v>
      </c>
      <c r="I503" s="18">
        <v>-97.248000000000005</v>
      </c>
      <c r="J503" s="33" t="s">
        <v>94</v>
      </c>
      <c r="K503" s="19">
        <f t="shared" si="15"/>
        <v>-97.248000000000005</v>
      </c>
      <c r="L503" t="s">
        <v>977</v>
      </c>
      <c r="M503" s="50" t="s">
        <v>1035</v>
      </c>
      <c r="O503" s="49" t="s">
        <v>1001</v>
      </c>
      <c r="P503" s="37">
        <f t="shared" si="14"/>
        <v>-97.248000000000005</v>
      </c>
      <c r="Q503" s="51">
        <v>45831</v>
      </c>
      <c r="S503">
        <v>40700</v>
      </c>
      <c r="T503" t="s">
        <v>911</v>
      </c>
    </row>
    <row r="504" spans="1:20" x14ac:dyDescent="0.25">
      <c r="A504" s="53" t="str">
        <f>+VLOOKUP(O504,'Selectable Table'!D:E,2,0)</f>
        <v>OTH CUST</v>
      </c>
      <c r="B504" s="36" t="s">
        <v>1036</v>
      </c>
      <c r="C504" s="49" t="s">
        <v>1037</v>
      </c>
      <c r="D504" s="49" t="s">
        <v>1665</v>
      </c>
      <c r="E504">
        <v>2025</v>
      </c>
      <c r="F504">
        <v>6</v>
      </c>
      <c r="G504" s="53" t="s">
        <v>976</v>
      </c>
      <c r="H504" s="33" t="s">
        <v>260</v>
      </c>
      <c r="I504" s="18">
        <v>-240.42399999999998</v>
      </c>
      <c r="J504" s="33" t="s">
        <v>94</v>
      </c>
      <c r="K504" s="19">
        <f t="shared" si="15"/>
        <v>-240.42399999999998</v>
      </c>
      <c r="L504" t="s">
        <v>977</v>
      </c>
      <c r="M504" s="50" t="s">
        <v>1038</v>
      </c>
      <c r="O504" s="49" t="s">
        <v>1001</v>
      </c>
      <c r="P504" s="37">
        <f t="shared" si="14"/>
        <v>-240.42399999999998</v>
      </c>
      <c r="Q504" s="51">
        <v>45831</v>
      </c>
      <c r="S504">
        <v>40700</v>
      </c>
      <c r="T504" t="s">
        <v>911</v>
      </c>
    </row>
    <row r="505" spans="1:20" x14ac:dyDescent="0.25">
      <c r="A505" s="53" t="str">
        <f>+VLOOKUP(O505,'Selectable Table'!D:E,2,0)</f>
        <v>J &amp; J</v>
      </c>
      <c r="B505" s="36" t="s">
        <v>1666</v>
      </c>
      <c r="C505" s="49" t="s">
        <v>1667</v>
      </c>
      <c r="D505" s="49" t="s">
        <v>1668</v>
      </c>
      <c r="E505">
        <v>2025</v>
      </c>
      <c r="F505">
        <v>6</v>
      </c>
      <c r="G505" s="53" t="s">
        <v>984</v>
      </c>
      <c r="H505" s="33" t="s">
        <v>262</v>
      </c>
      <c r="I505" s="18">
        <v>-53.044000000000011</v>
      </c>
      <c r="J505" s="33" t="s">
        <v>94</v>
      </c>
      <c r="K505" s="19">
        <f t="shared" si="15"/>
        <v>-53.044000000000011</v>
      </c>
      <c r="L505" t="s">
        <v>977</v>
      </c>
      <c r="M505" s="50" t="s">
        <v>1015</v>
      </c>
      <c r="O505" s="49" t="s">
        <v>1016</v>
      </c>
      <c r="P505" s="37">
        <f t="shared" si="14"/>
        <v>-53.044000000000011</v>
      </c>
      <c r="Q505" s="51">
        <v>45831</v>
      </c>
      <c r="S505">
        <v>40700</v>
      </c>
      <c r="T505" t="s">
        <v>911</v>
      </c>
    </row>
    <row r="506" spans="1:20" x14ac:dyDescent="0.25">
      <c r="A506" s="53" t="str">
        <f>+VLOOKUP(O506,'Selectable Table'!D:E,2,0)</f>
        <v>J &amp; J</v>
      </c>
      <c r="B506" s="36" t="s">
        <v>1666</v>
      </c>
      <c r="C506" s="49" t="s">
        <v>1667</v>
      </c>
      <c r="D506" s="49" t="s">
        <v>1668</v>
      </c>
      <c r="E506">
        <v>2025</v>
      </c>
      <c r="F506">
        <v>6</v>
      </c>
      <c r="G506" s="53" t="s">
        <v>976</v>
      </c>
      <c r="H506" s="33" t="s">
        <v>260</v>
      </c>
      <c r="I506" s="18">
        <v>-212.17600000000004</v>
      </c>
      <c r="J506" s="33" t="s">
        <v>94</v>
      </c>
      <c r="K506" s="19">
        <f t="shared" si="15"/>
        <v>-212.17600000000004</v>
      </c>
      <c r="L506" t="s">
        <v>977</v>
      </c>
      <c r="M506" s="50" t="s">
        <v>1015</v>
      </c>
      <c r="O506" s="49" t="s">
        <v>1016</v>
      </c>
      <c r="P506" s="37">
        <f t="shared" si="14"/>
        <v>-212.17600000000004</v>
      </c>
      <c r="Q506" s="51">
        <v>45831</v>
      </c>
      <c r="S506">
        <v>40700</v>
      </c>
      <c r="T506" t="s">
        <v>911</v>
      </c>
    </row>
    <row r="507" spans="1:20" x14ac:dyDescent="0.25">
      <c r="A507" s="53" t="str">
        <f>+VLOOKUP(O507,'Selectable Table'!D:E,2,0)</f>
        <v>OTH CUST</v>
      </c>
      <c r="B507" s="36" t="s">
        <v>1669</v>
      </c>
      <c r="C507" s="49" t="s">
        <v>1670</v>
      </c>
      <c r="D507" s="49" t="s">
        <v>1668</v>
      </c>
      <c r="E507">
        <v>2025</v>
      </c>
      <c r="F507">
        <v>6</v>
      </c>
      <c r="G507" s="53" t="s">
        <v>980</v>
      </c>
      <c r="H507" s="33" t="s">
        <v>261</v>
      </c>
      <c r="I507" s="18">
        <v>-650</v>
      </c>
      <c r="J507" s="33" t="s">
        <v>94</v>
      </c>
      <c r="K507" s="19">
        <f t="shared" si="15"/>
        <v>-650</v>
      </c>
      <c r="L507" t="s">
        <v>977</v>
      </c>
      <c r="M507" s="50" t="s">
        <v>1671</v>
      </c>
      <c r="O507" s="49" t="s">
        <v>1069</v>
      </c>
      <c r="P507" s="37">
        <f t="shared" si="14"/>
        <v>-650</v>
      </c>
      <c r="Q507" s="51">
        <v>45831</v>
      </c>
      <c r="S507">
        <v>40700</v>
      </c>
      <c r="T507" t="s">
        <v>911</v>
      </c>
    </row>
    <row r="508" spans="1:20" x14ac:dyDescent="0.25">
      <c r="A508" s="53" t="str">
        <f>+VLOOKUP(O508,'Selectable Table'!D:E,2,0)</f>
        <v>OTH CUST</v>
      </c>
      <c r="B508" s="36" t="s">
        <v>1669</v>
      </c>
      <c r="C508" s="49" t="s">
        <v>1670</v>
      </c>
      <c r="D508" s="49" t="s">
        <v>1668</v>
      </c>
      <c r="E508">
        <v>2025</v>
      </c>
      <c r="F508">
        <v>6</v>
      </c>
      <c r="G508" s="53" t="s">
        <v>976</v>
      </c>
      <c r="H508" s="33" t="s">
        <v>260</v>
      </c>
      <c r="I508" s="18">
        <v>-309.60000000000002</v>
      </c>
      <c r="J508" s="33" t="s">
        <v>94</v>
      </c>
      <c r="K508" s="19">
        <f t="shared" si="15"/>
        <v>-309.60000000000002</v>
      </c>
      <c r="L508" t="s">
        <v>977</v>
      </c>
      <c r="M508" s="50" t="s">
        <v>1671</v>
      </c>
      <c r="O508" s="49" t="s">
        <v>1069</v>
      </c>
      <c r="P508" s="37">
        <f t="shared" si="14"/>
        <v>-309.60000000000002</v>
      </c>
      <c r="Q508" s="51">
        <v>45831</v>
      </c>
      <c r="S508">
        <v>40700</v>
      </c>
      <c r="T508" t="s">
        <v>911</v>
      </c>
    </row>
    <row r="509" spans="1:20" x14ac:dyDescent="0.25">
      <c r="A509" s="53" t="str">
        <f>+VLOOKUP(O509,'Selectable Table'!D:E,2,0)</f>
        <v>OTH CUST</v>
      </c>
      <c r="B509" s="36" t="s">
        <v>1039</v>
      </c>
      <c r="C509" s="49" t="s">
        <v>1040</v>
      </c>
      <c r="D509" s="49" t="s">
        <v>1668</v>
      </c>
      <c r="E509">
        <v>2025</v>
      </c>
      <c r="F509">
        <v>6</v>
      </c>
      <c r="G509" s="53" t="s">
        <v>976</v>
      </c>
      <c r="H509" s="33" t="s">
        <v>260</v>
      </c>
      <c r="I509" s="18">
        <v>-48.088000000000001</v>
      </c>
      <c r="J509" s="33" t="s">
        <v>94</v>
      </c>
      <c r="K509" s="19">
        <f t="shared" si="15"/>
        <v>-48.088000000000001</v>
      </c>
      <c r="L509" t="s">
        <v>977</v>
      </c>
      <c r="M509" s="50" t="s">
        <v>1041</v>
      </c>
      <c r="O509" s="49" t="s">
        <v>1001</v>
      </c>
      <c r="P509" s="37">
        <f t="shared" si="14"/>
        <v>-48.088000000000001</v>
      </c>
      <c r="Q509" s="51">
        <v>45831</v>
      </c>
      <c r="S509">
        <v>40700</v>
      </c>
      <c r="T509" t="s">
        <v>911</v>
      </c>
    </row>
    <row r="510" spans="1:20" x14ac:dyDescent="0.25">
      <c r="A510" s="53" t="str">
        <f>+VLOOKUP(O510,'Selectable Table'!D:E,2,0)</f>
        <v>OTH CUST</v>
      </c>
      <c r="B510" s="36" t="s">
        <v>1042</v>
      </c>
      <c r="C510" s="49" t="s">
        <v>1043</v>
      </c>
      <c r="D510" s="49" t="s">
        <v>1672</v>
      </c>
      <c r="E510">
        <v>2025</v>
      </c>
      <c r="F510">
        <v>6</v>
      </c>
      <c r="G510" s="53" t="s">
        <v>984</v>
      </c>
      <c r="H510" s="33" t="s">
        <v>262</v>
      </c>
      <c r="I510" s="18">
        <v>-641.90800000000002</v>
      </c>
      <c r="J510" s="33" t="s">
        <v>94</v>
      </c>
      <c r="K510" s="19">
        <f t="shared" si="15"/>
        <v>-641.90800000000002</v>
      </c>
      <c r="L510" t="s">
        <v>977</v>
      </c>
      <c r="M510" s="50" t="s">
        <v>1044</v>
      </c>
      <c r="O510" s="49" t="s">
        <v>1045</v>
      </c>
      <c r="P510" s="37">
        <f t="shared" si="14"/>
        <v>-641.90800000000002</v>
      </c>
      <c r="Q510" s="51">
        <v>45831</v>
      </c>
      <c r="S510">
        <v>40700</v>
      </c>
      <c r="T510" t="s">
        <v>911</v>
      </c>
    </row>
    <row r="511" spans="1:20" x14ac:dyDescent="0.25">
      <c r="A511" s="53" t="str">
        <f>+VLOOKUP(O511,'Selectable Table'!D:E,2,0)</f>
        <v>OTH CUST</v>
      </c>
      <c r="B511" s="36" t="s">
        <v>1042</v>
      </c>
      <c r="C511" s="49" t="s">
        <v>1043</v>
      </c>
      <c r="D511" s="49" t="s">
        <v>1672</v>
      </c>
      <c r="E511">
        <v>2025</v>
      </c>
      <c r="F511">
        <v>6</v>
      </c>
      <c r="G511" s="53" t="s">
        <v>976</v>
      </c>
      <c r="H511" s="33" t="s">
        <v>260</v>
      </c>
      <c r="I511" s="18">
        <v>-1234.076</v>
      </c>
      <c r="J511" s="33" t="s">
        <v>94</v>
      </c>
      <c r="K511" s="19">
        <f t="shared" si="15"/>
        <v>-1234.076</v>
      </c>
      <c r="L511" t="s">
        <v>977</v>
      </c>
      <c r="M511" s="50" t="s">
        <v>1044</v>
      </c>
      <c r="O511" s="49" t="s">
        <v>1045</v>
      </c>
      <c r="P511" s="37">
        <f t="shared" si="14"/>
        <v>-1234.076</v>
      </c>
      <c r="Q511" s="51">
        <v>45831</v>
      </c>
      <c r="S511">
        <v>40700</v>
      </c>
      <c r="T511" t="s">
        <v>911</v>
      </c>
    </row>
    <row r="512" spans="1:20" x14ac:dyDescent="0.25">
      <c r="A512" s="53" t="str">
        <f>+VLOOKUP(O512,'Selectable Table'!D:E,2,0)</f>
        <v>OTH CUST</v>
      </c>
      <c r="B512" s="36" t="s">
        <v>1042</v>
      </c>
      <c r="C512" s="49" t="s">
        <v>1043</v>
      </c>
      <c r="D512" s="49" t="s">
        <v>1672</v>
      </c>
      <c r="E512">
        <v>2025</v>
      </c>
      <c r="F512">
        <v>6</v>
      </c>
      <c r="G512" s="53" t="s">
        <v>980</v>
      </c>
      <c r="H512" s="33" t="s">
        <v>261</v>
      </c>
      <c r="I512" s="18">
        <v>-584.38400000000001</v>
      </c>
      <c r="J512" s="33" t="s">
        <v>94</v>
      </c>
      <c r="K512" s="19">
        <f t="shared" si="15"/>
        <v>-584.38400000000001</v>
      </c>
      <c r="L512" t="s">
        <v>977</v>
      </c>
      <c r="M512" s="50" t="s">
        <v>1044</v>
      </c>
      <c r="O512" s="49" t="s">
        <v>1045</v>
      </c>
      <c r="P512" s="37">
        <f t="shared" si="14"/>
        <v>-584.38400000000001</v>
      </c>
      <c r="Q512" s="51">
        <v>45831</v>
      </c>
      <c r="S512">
        <v>40700</v>
      </c>
      <c r="T512" t="s">
        <v>911</v>
      </c>
    </row>
    <row r="513" spans="1:20" x14ac:dyDescent="0.25">
      <c r="A513" s="53" t="str">
        <f>+VLOOKUP(O513,'Selectable Table'!D:E,2,0)</f>
        <v>OTH CUST</v>
      </c>
      <c r="B513" s="36" t="s">
        <v>1042</v>
      </c>
      <c r="C513" s="49" t="s">
        <v>1043</v>
      </c>
      <c r="D513" s="49" t="s">
        <v>1672</v>
      </c>
      <c r="E513">
        <v>2025</v>
      </c>
      <c r="F513">
        <v>6</v>
      </c>
      <c r="G513" s="53" t="s">
        <v>976</v>
      </c>
      <c r="H513" s="33" t="s">
        <v>260</v>
      </c>
      <c r="I513" s="18">
        <v>-2021.828</v>
      </c>
      <c r="J513" s="33" t="s">
        <v>94</v>
      </c>
      <c r="K513" s="19">
        <f t="shared" si="15"/>
        <v>-2021.828</v>
      </c>
      <c r="L513" t="s">
        <v>977</v>
      </c>
      <c r="M513" s="50" t="s">
        <v>1044</v>
      </c>
      <c r="O513" s="49" t="s">
        <v>1045</v>
      </c>
      <c r="P513" s="37">
        <f t="shared" si="14"/>
        <v>-2021.828</v>
      </c>
      <c r="Q513" s="51">
        <v>45831</v>
      </c>
      <c r="S513">
        <v>40700</v>
      </c>
      <c r="T513" t="s">
        <v>911</v>
      </c>
    </row>
    <row r="514" spans="1:20" x14ac:dyDescent="0.25">
      <c r="A514" s="53" t="str">
        <f>+VLOOKUP(O514,'Selectable Table'!D:E,2,0)</f>
        <v>DAIICHI</v>
      </c>
      <c r="B514" s="36" t="s">
        <v>1673</v>
      </c>
      <c r="C514" s="49" t="s">
        <v>1674</v>
      </c>
      <c r="D514" s="49" t="s">
        <v>732</v>
      </c>
      <c r="E514">
        <v>2025</v>
      </c>
      <c r="F514">
        <v>6</v>
      </c>
      <c r="G514" s="53" t="s">
        <v>980</v>
      </c>
      <c r="H514" s="33" t="s">
        <v>261</v>
      </c>
      <c r="I514" s="18">
        <v>-480</v>
      </c>
      <c r="J514" s="33" t="s">
        <v>94</v>
      </c>
      <c r="K514" s="19">
        <f t="shared" si="15"/>
        <v>-480</v>
      </c>
      <c r="L514" t="s">
        <v>977</v>
      </c>
      <c r="M514" s="50" t="s">
        <v>1675</v>
      </c>
      <c r="O514" s="49" t="s">
        <v>1676</v>
      </c>
      <c r="P514" s="37">
        <f t="shared" ref="P514:P577" si="16">K514</f>
        <v>-480</v>
      </c>
      <c r="Q514" s="51">
        <v>45831</v>
      </c>
      <c r="S514">
        <v>40700</v>
      </c>
      <c r="T514" t="s">
        <v>911</v>
      </c>
    </row>
    <row r="515" spans="1:20" x14ac:dyDescent="0.25">
      <c r="A515" s="53" t="str">
        <f>+VLOOKUP(O515,'Selectable Table'!D:E,2,0)</f>
        <v>DAIICHI</v>
      </c>
      <c r="B515" s="36" t="s">
        <v>1673</v>
      </c>
      <c r="C515" s="49" t="s">
        <v>1674</v>
      </c>
      <c r="D515" s="49" t="s">
        <v>732</v>
      </c>
      <c r="E515">
        <v>2025</v>
      </c>
      <c r="F515">
        <v>6</v>
      </c>
      <c r="G515" s="53" t="s">
        <v>980</v>
      </c>
      <c r="H515" s="33" t="s">
        <v>261</v>
      </c>
      <c r="I515" s="18">
        <v>-130.4</v>
      </c>
      <c r="J515" s="33" t="s">
        <v>94</v>
      </c>
      <c r="K515" s="19">
        <f t="shared" ref="K515:K578" si="17">+VLOOKUP(J515,$W$2:$X$7,2,0)*I515</f>
        <v>-130.4</v>
      </c>
      <c r="L515" t="s">
        <v>977</v>
      </c>
      <c r="M515" s="50" t="s">
        <v>1675</v>
      </c>
      <c r="O515" s="49" t="s">
        <v>1676</v>
      </c>
      <c r="P515" s="37">
        <f t="shared" si="16"/>
        <v>-130.4</v>
      </c>
      <c r="Q515" s="51">
        <v>45831</v>
      </c>
      <c r="S515">
        <v>40700</v>
      </c>
      <c r="T515" t="s">
        <v>911</v>
      </c>
    </row>
    <row r="516" spans="1:20" x14ac:dyDescent="0.25">
      <c r="A516" s="53" t="str">
        <f>+VLOOKUP(O516,'Selectable Table'!D:E,2,0)</f>
        <v>J &amp; J</v>
      </c>
      <c r="B516" s="36" t="s">
        <v>1046</v>
      </c>
      <c r="C516" s="49" t="s">
        <v>1047</v>
      </c>
      <c r="D516" s="49" t="s">
        <v>732</v>
      </c>
      <c r="E516">
        <v>2025</v>
      </c>
      <c r="F516">
        <v>6</v>
      </c>
      <c r="G516" s="53" t="s">
        <v>980</v>
      </c>
      <c r="H516" s="33" t="s">
        <v>261</v>
      </c>
      <c r="I516" s="18">
        <v>-1166.9680000000001</v>
      </c>
      <c r="J516" s="33" t="s">
        <v>94</v>
      </c>
      <c r="K516" s="19">
        <f t="shared" si="17"/>
        <v>-1166.9680000000001</v>
      </c>
      <c r="L516" t="s">
        <v>977</v>
      </c>
      <c r="M516" s="50" t="s">
        <v>1015</v>
      </c>
      <c r="O516" s="49" t="s">
        <v>1016</v>
      </c>
      <c r="P516" s="37">
        <f t="shared" si="16"/>
        <v>-1166.9680000000001</v>
      </c>
      <c r="Q516" s="51">
        <v>45831</v>
      </c>
      <c r="S516">
        <v>40700</v>
      </c>
      <c r="T516" t="s">
        <v>911</v>
      </c>
    </row>
    <row r="517" spans="1:20" x14ac:dyDescent="0.25">
      <c r="A517" s="53" t="str">
        <f>+VLOOKUP(O517,'Selectable Table'!D:E,2,0)</f>
        <v>J &amp; J</v>
      </c>
      <c r="B517" s="36" t="s">
        <v>1048</v>
      </c>
      <c r="C517" s="49" t="s">
        <v>1049</v>
      </c>
      <c r="D517" s="49" t="s">
        <v>732</v>
      </c>
      <c r="E517">
        <v>2025</v>
      </c>
      <c r="F517">
        <v>6</v>
      </c>
      <c r="G517" s="53" t="s">
        <v>976</v>
      </c>
      <c r="H517" s="33" t="s">
        <v>260</v>
      </c>
      <c r="I517" s="18">
        <v>-70.02000000000001</v>
      </c>
      <c r="J517" s="33" t="s">
        <v>94</v>
      </c>
      <c r="K517" s="19">
        <f t="shared" si="17"/>
        <v>-70.02000000000001</v>
      </c>
      <c r="L517" t="s">
        <v>977</v>
      </c>
      <c r="M517" s="50" t="s">
        <v>1015</v>
      </c>
      <c r="O517" s="49" t="s">
        <v>1016</v>
      </c>
      <c r="P517" s="37">
        <f t="shared" si="16"/>
        <v>-70.02000000000001</v>
      </c>
      <c r="Q517" s="51">
        <v>45831</v>
      </c>
      <c r="S517">
        <v>40700</v>
      </c>
      <c r="T517" t="s">
        <v>911</v>
      </c>
    </row>
    <row r="518" spans="1:20" x14ac:dyDescent="0.25">
      <c r="A518" s="53" t="str">
        <f>+VLOOKUP(O518,'Selectable Table'!D:E,2,0)</f>
        <v>J &amp; J</v>
      </c>
      <c r="B518" s="36" t="s">
        <v>1048</v>
      </c>
      <c r="C518" s="49" t="s">
        <v>1049</v>
      </c>
      <c r="D518" s="49" t="s">
        <v>732</v>
      </c>
      <c r="E518">
        <v>2025</v>
      </c>
      <c r="F518">
        <v>6</v>
      </c>
      <c r="G518" s="53" t="s">
        <v>980</v>
      </c>
      <c r="H518" s="33" t="s">
        <v>261</v>
      </c>
      <c r="I518" s="18">
        <v>-159.13200000000001</v>
      </c>
      <c r="J518" s="33" t="s">
        <v>94</v>
      </c>
      <c r="K518" s="19">
        <f t="shared" si="17"/>
        <v>-159.13200000000001</v>
      </c>
      <c r="L518" t="s">
        <v>977</v>
      </c>
      <c r="M518" s="50" t="s">
        <v>1015</v>
      </c>
      <c r="O518" s="49" t="s">
        <v>1016</v>
      </c>
      <c r="P518" s="37">
        <f t="shared" si="16"/>
        <v>-159.13200000000001</v>
      </c>
      <c r="Q518" s="51">
        <v>45831</v>
      </c>
      <c r="S518">
        <v>40700</v>
      </c>
      <c r="T518" t="s">
        <v>911</v>
      </c>
    </row>
    <row r="519" spans="1:20" x14ac:dyDescent="0.25">
      <c r="A519" s="53" t="str">
        <f>+VLOOKUP(O519,'Selectable Table'!D:E,2,0)</f>
        <v>OTH CUST</v>
      </c>
      <c r="B519" s="36" t="s">
        <v>1050</v>
      </c>
      <c r="C519" s="49" t="s">
        <v>1051</v>
      </c>
      <c r="D519" s="49" t="s">
        <v>732</v>
      </c>
      <c r="E519">
        <v>2025</v>
      </c>
      <c r="F519">
        <v>6</v>
      </c>
      <c r="G519" s="53" t="s">
        <v>984</v>
      </c>
      <c r="H519" s="33" t="s">
        <v>262</v>
      </c>
      <c r="I519" s="18">
        <v>-310.27199999999999</v>
      </c>
      <c r="J519" s="33" t="s">
        <v>94</v>
      </c>
      <c r="K519" s="19">
        <f t="shared" si="17"/>
        <v>-310.27199999999999</v>
      </c>
      <c r="L519" t="s">
        <v>977</v>
      </c>
      <c r="M519" s="50" t="s">
        <v>1031</v>
      </c>
      <c r="O519" s="49" t="s">
        <v>1032</v>
      </c>
      <c r="P519" s="37">
        <f t="shared" si="16"/>
        <v>-310.27199999999999</v>
      </c>
      <c r="Q519" s="51">
        <v>45831</v>
      </c>
      <c r="S519">
        <v>40700</v>
      </c>
      <c r="T519" t="s">
        <v>911</v>
      </c>
    </row>
    <row r="520" spans="1:20" x14ac:dyDescent="0.25">
      <c r="A520" s="53" t="str">
        <f>+VLOOKUP(O520,'Selectable Table'!D:E,2,0)</f>
        <v>OTH CUST</v>
      </c>
      <c r="B520" s="36" t="s">
        <v>1050</v>
      </c>
      <c r="C520" s="49" t="s">
        <v>1051</v>
      </c>
      <c r="D520" s="49" t="s">
        <v>732</v>
      </c>
      <c r="E520">
        <v>2025</v>
      </c>
      <c r="F520">
        <v>6</v>
      </c>
      <c r="G520" s="53" t="s">
        <v>976</v>
      </c>
      <c r="H520" s="33" t="s">
        <v>260</v>
      </c>
      <c r="I520" s="18">
        <v>-103.75200000000001</v>
      </c>
      <c r="J520" s="33" t="s">
        <v>94</v>
      </c>
      <c r="K520" s="19">
        <f t="shared" si="17"/>
        <v>-103.75200000000001</v>
      </c>
      <c r="L520" t="s">
        <v>977</v>
      </c>
      <c r="M520" s="50" t="s">
        <v>1031</v>
      </c>
      <c r="O520" s="49" t="s">
        <v>1032</v>
      </c>
      <c r="P520" s="37">
        <f t="shared" si="16"/>
        <v>-103.75200000000001</v>
      </c>
      <c r="Q520" s="51">
        <v>45831</v>
      </c>
      <c r="S520">
        <v>40700</v>
      </c>
      <c r="T520" t="s">
        <v>911</v>
      </c>
    </row>
    <row r="521" spans="1:20" ht="30" x14ac:dyDescent="0.25">
      <c r="A521" s="53" t="str">
        <f>+VLOOKUP(O521,'Selectable Table'!D:E,2,0)</f>
        <v>OTH CUST</v>
      </c>
      <c r="B521" s="36" t="s">
        <v>1677</v>
      </c>
      <c r="C521" s="49" t="s">
        <v>1678</v>
      </c>
      <c r="D521" s="49" t="s">
        <v>1679</v>
      </c>
      <c r="E521">
        <v>2025</v>
      </c>
      <c r="F521">
        <v>6</v>
      </c>
      <c r="G521" s="53" t="s">
        <v>1006</v>
      </c>
      <c r="H521" s="33" t="s">
        <v>617</v>
      </c>
      <c r="I521" s="18">
        <v>-65.2</v>
      </c>
      <c r="J521" s="33" t="s">
        <v>94</v>
      </c>
      <c r="K521" s="19">
        <f t="shared" si="17"/>
        <v>-65.2</v>
      </c>
      <c r="L521" t="s">
        <v>977</v>
      </c>
      <c r="M521" s="50" t="s">
        <v>1680</v>
      </c>
      <c r="O521" s="49" t="s">
        <v>1069</v>
      </c>
      <c r="P521" s="37">
        <f t="shared" si="16"/>
        <v>-65.2</v>
      </c>
      <c r="Q521" s="51">
        <v>45831</v>
      </c>
      <c r="S521">
        <v>40700</v>
      </c>
      <c r="T521" t="s">
        <v>911</v>
      </c>
    </row>
    <row r="522" spans="1:20" ht="30" x14ac:dyDescent="0.25">
      <c r="A522" s="53" t="str">
        <f>+VLOOKUP(O522,'Selectable Table'!D:E,2,0)</f>
        <v>OTH CUST</v>
      </c>
      <c r="B522" s="36" t="s">
        <v>1681</v>
      </c>
      <c r="C522" s="49" t="s">
        <v>1682</v>
      </c>
      <c r="D522" s="49" t="s">
        <v>1679</v>
      </c>
      <c r="E522">
        <v>2025</v>
      </c>
      <c r="F522">
        <v>6</v>
      </c>
      <c r="G522" s="53" t="s">
        <v>1006</v>
      </c>
      <c r="H522" s="33" t="s">
        <v>617</v>
      </c>
      <c r="I522" s="18">
        <v>-260</v>
      </c>
      <c r="J522" s="33" t="s">
        <v>94</v>
      </c>
      <c r="K522" s="19">
        <f t="shared" si="17"/>
        <v>-260</v>
      </c>
      <c r="L522" t="s">
        <v>977</v>
      </c>
      <c r="M522" s="50" t="s">
        <v>1683</v>
      </c>
      <c r="O522" s="49" t="s">
        <v>1069</v>
      </c>
      <c r="P522" s="37">
        <f t="shared" si="16"/>
        <v>-260</v>
      </c>
      <c r="Q522" s="51">
        <v>45831</v>
      </c>
      <c r="S522">
        <v>40700</v>
      </c>
      <c r="T522" t="s">
        <v>911</v>
      </c>
    </row>
    <row r="523" spans="1:20" ht="30" x14ac:dyDescent="0.25">
      <c r="A523" s="53" t="str">
        <f>+VLOOKUP(O523,'Selectable Table'!D:E,2,0)</f>
        <v>OTH CUST</v>
      </c>
      <c r="B523" s="36" t="s">
        <v>1052</v>
      </c>
      <c r="C523" s="49" t="s">
        <v>1053</v>
      </c>
      <c r="D523" s="49" t="s">
        <v>1679</v>
      </c>
      <c r="E523">
        <v>2025</v>
      </c>
      <c r="F523">
        <v>6</v>
      </c>
      <c r="G523" s="53" t="s">
        <v>984</v>
      </c>
      <c r="H523" s="33" t="s">
        <v>262</v>
      </c>
      <c r="I523" s="18">
        <v>-774.60800000000006</v>
      </c>
      <c r="J523" s="33" t="s">
        <v>94</v>
      </c>
      <c r="K523" s="19">
        <f t="shared" si="17"/>
        <v>-774.60800000000006</v>
      </c>
      <c r="L523" t="s">
        <v>977</v>
      </c>
      <c r="M523" s="50" t="s">
        <v>1054</v>
      </c>
      <c r="O523" s="49" t="s">
        <v>1055</v>
      </c>
      <c r="P523" s="37">
        <f t="shared" si="16"/>
        <v>-774.60800000000006</v>
      </c>
      <c r="Q523" s="51">
        <v>45831</v>
      </c>
      <c r="S523">
        <v>40700</v>
      </c>
      <c r="T523" t="s">
        <v>911</v>
      </c>
    </row>
    <row r="524" spans="1:20" ht="30" x14ac:dyDescent="0.25">
      <c r="A524" s="53" t="str">
        <f>+VLOOKUP(O524,'Selectable Table'!D:E,2,0)</f>
        <v>OTH CUST</v>
      </c>
      <c r="B524" s="36" t="s">
        <v>1052</v>
      </c>
      <c r="C524" s="49" t="s">
        <v>1053</v>
      </c>
      <c r="D524" s="49" t="s">
        <v>1679</v>
      </c>
      <c r="E524">
        <v>2025</v>
      </c>
      <c r="F524">
        <v>6</v>
      </c>
      <c r="G524" s="53" t="s">
        <v>980</v>
      </c>
      <c r="H524" s="33" t="s">
        <v>261</v>
      </c>
      <c r="I524" s="18">
        <v>-22.812000000000001</v>
      </c>
      <c r="J524" s="33" t="s">
        <v>94</v>
      </c>
      <c r="K524" s="19">
        <f t="shared" si="17"/>
        <v>-22.812000000000001</v>
      </c>
      <c r="L524" t="s">
        <v>977</v>
      </c>
      <c r="M524" s="50" t="s">
        <v>1054</v>
      </c>
      <c r="O524" s="49" t="s">
        <v>1055</v>
      </c>
      <c r="P524" s="37">
        <f t="shared" si="16"/>
        <v>-22.812000000000001</v>
      </c>
      <c r="Q524" s="51">
        <v>45831</v>
      </c>
      <c r="S524">
        <v>40700</v>
      </c>
      <c r="T524" t="s">
        <v>911</v>
      </c>
    </row>
    <row r="525" spans="1:20" ht="30" x14ac:dyDescent="0.25">
      <c r="A525" s="53" t="str">
        <f>+VLOOKUP(O525,'Selectable Table'!D:E,2,0)</f>
        <v>OTH CUST</v>
      </c>
      <c r="B525" s="36" t="s">
        <v>1052</v>
      </c>
      <c r="C525" s="49" t="s">
        <v>1053</v>
      </c>
      <c r="D525" s="49" t="s">
        <v>1679</v>
      </c>
      <c r="E525">
        <v>2025</v>
      </c>
      <c r="F525">
        <v>6</v>
      </c>
      <c r="G525" s="53" t="s">
        <v>980</v>
      </c>
      <c r="H525" s="33" t="s">
        <v>261</v>
      </c>
      <c r="I525" s="18">
        <v>-271.17199999999997</v>
      </c>
      <c r="J525" s="33" t="s">
        <v>94</v>
      </c>
      <c r="K525" s="19">
        <f t="shared" si="17"/>
        <v>-271.17199999999997</v>
      </c>
      <c r="L525" t="s">
        <v>977</v>
      </c>
      <c r="M525" s="50" t="s">
        <v>1054</v>
      </c>
      <c r="O525" s="49" t="s">
        <v>1055</v>
      </c>
      <c r="P525" s="37">
        <f t="shared" si="16"/>
        <v>-271.17199999999997</v>
      </c>
      <c r="Q525" s="51">
        <v>45831</v>
      </c>
      <c r="S525">
        <v>40700</v>
      </c>
      <c r="T525" t="s">
        <v>911</v>
      </c>
    </row>
    <row r="526" spans="1:20" x14ac:dyDescent="0.25">
      <c r="A526" s="53" t="str">
        <f>+VLOOKUP(O526,'Selectable Table'!D:E,2,0)</f>
        <v>ASTRAZENECA</v>
      </c>
      <c r="B526" s="36" t="s">
        <v>1684</v>
      </c>
      <c r="C526" s="49" t="s">
        <v>1685</v>
      </c>
      <c r="D526" s="49" t="s">
        <v>1679</v>
      </c>
      <c r="E526">
        <v>2025</v>
      </c>
      <c r="F526">
        <v>6</v>
      </c>
      <c r="G526" s="53" t="s">
        <v>980</v>
      </c>
      <c r="H526" s="33" t="s">
        <v>261</v>
      </c>
      <c r="I526" s="18">
        <v>-482.85600000000005</v>
      </c>
      <c r="J526" s="33" t="s">
        <v>94</v>
      </c>
      <c r="K526" s="19">
        <f t="shared" si="17"/>
        <v>-482.85600000000005</v>
      </c>
      <c r="L526" t="s">
        <v>977</v>
      </c>
      <c r="M526" s="50" t="s">
        <v>1686</v>
      </c>
      <c r="O526" s="49" t="s">
        <v>1079</v>
      </c>
      <c r="P526" s="37">
        <f t="shared" si="16"/>
        <v>-482.85600000000005</v>
      </c>
      <c r="Q526" s="51">
        <v>45831</v>
      </c>
      <c r="S526">
        <v>40700</v>
      </c>
      <c r="T526" t="s">
        <v>911</v>
      </c>
    </row>
    <row r="527" spans="1:20" x14ac:dyDescent="0.25">
      <c r="A527" s="53" t="str">
        <f>+VLOOKUP(O527,'Selectable Table'!D:E,2,0)</f>
        <v>DAIICHI</v>
      </c>
      <c r="B527" s="36" t="s">
        <v>1687</v>
      </c>
      <c r="C527" s="49" t="s">
        <v>1688</v>
      </c>
      <c r="D527" s="49" t="s">
        <v>1679</v>
      </c>
      <c r="E527">
        <v>2025</v>
      </c>
      <c r="F527">
        <v>6</v>
      </c>
      <c r="G527" s="53" t="s">
        <v>980</v>
      </c>
      <c r="H527" s="33" t="s">
        <v>261</v>
      </c>
      <c r="I527" s="18">
        <v>-840</v>
      </c>
      <c r="J527" s="33" t="s">
        <v>94</v>
      </c>
      <c r="K527" s="19">
        <f t="shared" si="17"/>
        <v>-840</v>
      </c>
      <c r="L527" t="s">
        <v>977</v>
      </c>
      <c r="M527" s="50" t="s">
        <v>1689</v>
      </c>
      <c r="O527" s="49" t="s">
        <v>1676</v>
      </c>
      <c r="P527" s="37">
        <f t="shared" si="16"/>
        <v>-840</v>
      </c>
      <c r="Q527" s="51">
        <v>45831</v>
      </c>
      <c r="S527">
        <v>40700</v>
      </c>
      <c r="T527" t="s">
        <v>911</v>
      </c>
    </row>
    <row r="528" spans="1:20" x14ac:dyDescent="0.25">
      <c r="A528" s="53" t="str">
        <f>+VLOOKUP(O528,'Selectable Table'!D:E,2,0)</f>
        <v>OTH CUST</v>
      </c>
      <c r="B528" s="36" t="s">
        <v>1690</v>
      </c>
      <c r="C528" s="49" t="s">
        <v>1691</v>
      </c>
      <c r="D528" s="49" t="s">
        <v>1679</v>
      </c>
      <c r="E528">
        <v>2025</v>
      </c>
      <c r="F528">
        <v>6</v>
      </c>
      <c r="G528" s="53" t="s">
        <v>976</v>
      </c>
      <c r="H528" s="33" t="s">
        <v>260</v>
      </c>
      <c r="I528" s="18">
        <v>-65.603999999999999</v>
      </c>
      <c r="J528" s="33" t="s">
        <v>94</v>
      </c>
      <c r="K528" s="19">
        <f t="shared" si="17"/>
        <v>-65.603999999999999</v>
      </c>
      <c r="L528" t="s">
        <v>977</v>
      </c>
      <c r="M528" s="50" t="s">
        <v>1692</v>
      </c>
      <c r="O528" s="49" t="s">
        <v>1134</v>
      </c>
      <c r="P528" s="37">
        <f t="shared" si="16"/>
        <v>-65.603999999999999</v>
      </c>
      <c r="Q528" s="51">
        <v>45831</v>
      </c>
      <c r="S528">
        <v>40700</v>
      </c>
      <c r="T528" t="s">
        <v>911</v>
      </c>
    </row>
    <row r="529" spans="1:20" x14ac:dyDescent="0.25">
      <c r="A529" s="53" t="str">
        <f>+VLOOKUP(O529,'Selectable Table'!D:E,2,0)</f>
        <v>OTH CUST</v>
      </c>
      <c r="B529" s="36" t="s">
        <v>1690</v>
      </c>
      <c r="C529" s="49" t="s">
        <v>1691</v>
      </c>
      <c r="D529" s="49" t="s">
        <v>1693</v>
      </c>
      <c r="E529">
        <v>2025</v>
      </c>
      <c r="F529">
        <v>6</v>
      </c>
      <c r="G529" s="53" t="s">
        <v>984</v>
      </c>
      <c r="H529" s="33" t="s">
        <v>262</v>
      </c>
      <c r="I529" s="18">
        <v>-529.58000000000004</v>
      </c>
      <c r="J529" s="33" t="s">
        <v>94</v>
      </c>
      <c r="K529" s="19">
        <f t="shared" si="17"/>
        <v>-529.58000000000004</v>
      </c>
      <c r="L529" t="s">
        <v>977</v>
      </c>
      <c r="M529" s="50" t="s">
        <v>1692</v>
      </c>
      <c r="O529" s="49" t="s">
        <v>1134</v>
      </c>
      <c r="P529" s="37">
        <f t="shared" si="16"/>
        <v>-529.58000000000004</v>
      </c>
      <c r="Q529" s="51">
        <v>45831</v>
      </c>
      <c r="S529">
        <v>40700</v>
      </c>
      <c r="T529" t="s">
        <v>911</v>
      </c>
    </row>
    <row r="530" spans="1:20" x14ac:dyDescent="0.25">
      <c r="A530" s="53" t="str">
        <f>+VLOOKUP(O530,'Selectable Table'!D:E,2,0)</f>
        <v>OTH CUST</v>
      </c>
      <c r="B530" s="36" t="s">
        <v>1060</v>
      </c>
      <c r="C530" s="49" t="s">
        <v>1061</v>
      </c>
      <c r="D530" s="49" t="s">
        <v>1693</v>
      </c>
      <c r="E530">
        <v>2025</v>
      </c>
      <c r="F530">
        <v>6</v>
      </c>
      <c r="G530" s="53" t="s">
        <v>976</v>
      </c>
      <c r="H530" s="33" t="s">
        <v>260</v>
      </c>
      <c r="I530" s="18">
        <v>-167.28399999999999</v>
      </c>
      <c r="J530" s="33" t="s">
        <v>94</v>
      </c>
      <c r="K530" s="19">
        <f t="shared" si="17"/>
        <v>-167.28399999999999</v>
      </c>
      <c r="L530" t="s">
        <v>977</v>
      </c>
      <c r="M530" s="50" t="s">
        <v>1062</v>
      </c>
      <c r="O530" s="49" t="s">
        <v>1063</v>
      </c>
      <c r="P530" s="37">
        <f t="shared" si="16"/>
        <v>-167.28399999999999</v>
      </c>
      <c r="Q530" s="51">
        <v>45831</v>
      </c>
      <c r="S530">
        <v>40700</v>
      </c>
      <c r="T530" t="s">
        <v>911</v>
      </c>
    </row>
    <row r="531" spans="1:20" x14ac:dyDescent="0.25">
      <c r="A531" s="53" t="str">
        <f>+VLOOKUP(O531,'Selectable Table'!D:E,2,0)</f>
        <v>OTH CUST</v>
      </c>
      <c r="B531" s="36" t="s">
        <v>1060</v>
      </c>
      <c r="C531" s="49" t="s">
        <v>1061</v>
      </c>
      <c r="D531" s="49" t="s">
        <v>1693</v>
      </c>
      <c r="E531">
        <v>2025</v>
      </c>
      <c r="F531">
        <v>6</v>
      </c>
      <c r="G531" s="53" t="s">
        <v>980</v>
      </c>
      <c r="H531" s="33" t="s">
        <v>261</v>
      </c>
      <c r="I531" s="18">
        <v>-848.41200000000015</v>
      </c>
      <c r="J531" s="33" t="s">
        <v>94</v>
      </c>
      <c r="K531" s="19">
        <f t="shared" si="17"/>
        <v>-848.41200000000015</v>
      </c>
      <c r="L531" t="s">
        <v>977</v>
      </c>
      <c r="M531" s="50" t="s">
        <v>1062</v>
      </c>
      <c r="O531" s="49" t="s">
        <v>1063</v>
      </c>
      <c r="P531" s="37">
        <f t="shared" si="16"/>
        <v>-848.41200000000015</v>
      </c>
      <c r="Q531" s="51">
        <v>45831</v>
      </c>
      <c r="S531">
        <v>40700</v>
      </c>
      <c r="T531" t="s">
        <v>911</v>
      </c>
    </row>
    <row r="532" spans="1:20" x14ac:dyDescent="0.25">
      <c r="A532" s="53" t="str">
        <f>+VLOOKUP(O532,'Selectable Table'!D:E,2,0)</f>
        <v>OTH CUST</v>
      </c>
      <c r="B532" s="36" t="s">
        <v>1064</v>
      </c>
      <c r="C532" s="49" t="s">
        <v>1065</v>
      </c>
      <c r="D532" s="49" t="s">
        <v>1693</v>
      </c>
      <c r="E532">
        <v>2025</v>
      </c>
      <c r="F532">
        <v>6</v>
      </c>
      <c r="G532" s="53" t="s">
        <v>976</v>
      </c>
      <c r="H532" s="33" t="s">
        <v>260</v>
      </c>
      <c r="I532" s="18">
        <v>-911.99200000000008</v>
      </c>
      <c r="J532" s="33" t="s">
        <v>94</v>
      </c>
      <c r="K532" s="19">
        <f t="shared" si="17"/>
        <v>-911.99200000000008</v>
      </c>
      <c r="L532" t="s">
        <v>977</v>
      </c>
      <c r="M532" s="50" t="s">
        <v>1000</v>
      </c>
      <c r="O532" s="49" t="s">
        <v>1001</v>
      </c>
      <c r="P532" s="37">
        <f t="shared" si="16"/>
        <v>-911.99200000000008</v>
      </c>
      <c r="Q532" s="51">
        <v>45831</v>
      </c>
      <c r="S532">
        <v>40700</v>
      </c>
      <c r="T532" t="s">
        <v>911</v>
      </c>
    </row>
    <row r="533" spans="1:20" x14ac:dyDescent="0.25">
      <c r="A533" s="53" t="str">
        <f>+VLOOKUP(O533,'Selectable Table'!D:E,2,0)</f>
        <v>OTH CUST</v>
      </c>
      <c r="B533" s="36" t="s">
        <v>1064</v>
      </c>
      <c r="C533" s="49" t="s">
        <v>1065</v>
      </c>
      <c r="D533" s="49" t="s">
        <v>736</v>
      </c>
      <c r="E533">
        <v>2025</v>
      </c>
      <c r="F533">
        <v>6</v>
      </c>
      <c r="G533" s="53" t="s">
        <v>984</v>
      </c>
      <c r="H533" s="33" t="s">
        <v>262</v>
      </c>
      <c r="I533" s="18">
        <v>-1111.5719999999999</v>
      </c>
      <c r="J533" s="33" t="s">
        <v>94</v>
      </c>
      <c r="K533" s="19">
        <f t="shared" si="17"/>
        <v>-1111.5719999999999</v>
      </c>
      <c r="L533" t="s">
        <v>977</v>
      </c>
      <c r="M533" s="50" t="s">
        <v>1000</v>
      </c>
      <c r="O533" s="49" t="s">
        <v>1001</v>
      </c>
      <c r="P533" s="37">
        <f t="shared" si="16"/>
        <v>-1111.5719999999999</v>
      </c>
      <c r="Q533" s="51">
        <v>45831</v>
      </c>
      <c r="S533">
        <v>40700</v>
      </c>
      <c r="T533" t="s">
        <v>911</v>
      </c>
    </row>
    <row r="534" spans="1:20" x14ac:dyDescent="0.25">
      <c r="A534" s="53" t="str">
        <f>+VLOOKUP(O534,'Selectable Table'!D:E,2,0)</f>
        <v>OTH CUST</v>
      </c>
      <c r="B534" s="36" t="s">
        <v>1066</v>
      </c>
      <c r="C534" s="49" t="s">
        <v>1067</v>
      </c>
      <c r="D534" s="49" t="s">
        <v>736</v>
      </c>
      <c r="E534">
        <v>2025</v>
      </c>
      <c r="F534">
        <v>6</v>
      </c>
      <c r="G534" s="53" t="s">
        <v>976</v>
      </c>
      <c r="H534" s="33" t="s">
        <v>260</v>
      </c>
      <c r="I534" s="18">
        <v>-371.70000000000005</v>
      </c>
      <c r="J534" s="33" t="s">
        <v>94</v>
      </c>
      <c r="K534" s="19">
        <f t="shared" si="17"/>
        <v>-371.70000000000005</v>
      </c>
      <c r="L534" t="s">
        <v>977</v>
      </c>
      <c r="M534" s="50" t="s">
        <v>1068</v>
      </c>
      <c r="O534" s="49" t="s">
        <v>1069</v>
      </c>
      <c r="P534" s="37">
        <f t="shared" si="16"/>
        <v>-371.70000000000005</v>
      </c>
      <c r="Q534" s="51">
        <v>45831</v>
      </c>
      <c r="S534">
        <v>40700</v>
      </c>
      <c r="T534" t="s">
        <v>911</v>
      </c>
    </row>
    <row r="535" spans="1:20" x14ac:dyDescent="0.25">
      <c r="A535" s="53" t="str">
        <f>+VLOOKUP(O535,'Selectable Table'!D:E,2,0)</f>
        <v>OTH CUST</v>
      </c>
      <c r="B535" s="36" t="s">
        <v>1066</v>
      </c>
      <c r="C535" s="49" t="s">
        <v>1067</v>
      </c>
      <c r="D535" s="49" t="s">
        <v>736</v>
      </c>
      <c r="E535">
        <v>2025</v>
      </c>
      <c r="F535">
        <v>6</v>
      </c>
      <c r="G535" s="53" t="s">
        <v>980</v>
      </c>
      <c r="H535" s="33" t="s">
        <v>261</v>
      </c>
      <c r="I535" s="18">
        <v>-1091.22</v>
      </c>
      <c r="J535" s="33" t="s">
        <v>94</v>
      </c>
      <c r="K535" s="19">
        <f t="shared" si="17"/>
        <v>-1091.22</v>
      </c>
      <c r="L535" t="s">
        <v>977</v>
      </c>
      <c r="M535" s="50" t="s">
        <v>1068</v>
      </c>
      <c r="O535" s="49" t="s">
        <v>1069</v>
      </c>
      <c r="P535" s="37">
        <f t="shared" si="16"/>
        <v>-1091.22</v>
      </c>
      <c r="Q535" s="51">
        <v>45831</v>
      </c>
      <c r="S535">
        <v>40700</v>
      </c>
      <c r="T535" t="s">
        <v>911</v>
      </c>
    </row>
    <row r="536" spans="1:20" ht="30" x14ac:dyDescent="0.25">
      <c r="A536" s="53" t="str">
        <f>+VLOOKUP(O536,'Selectable Table'!D:E,2,0)</f>
        <v>OTH CUST</v>
      </c>
      <c r="B536" s="36" t="s">
        <v>1694</v>
      </c>
      <c r="C536" s="49" t="s">
        <v>1695</v>
      </c>
      <c r="D536" s="49" t="s">
        <v>736</v>
      </c>
      <c r="E536">
        <v>2025</v>
      </c>
      <c r="F536">
        <v>6</v>
      </c>
      <c r="G536" s="53" t="s">
        <v>980</v>
      </c>
      <c r="H536" s="33" t="s">
        <v>261</v>
      </c>
      <c r="I536" s="18">
        <v>-140.5</v>
      </c>
      <c r="J536" s="33" t="s">
        <v>94</v>
      </c>
      <c r="K536" s="19">
        <f t="shared" si="17"/>
        <v>-140.5</v>
      </c>
      <c r="L536" t="s">
        <v>977</v>
      </c>
      <c r="M536" s="50" t="s">
        <v>1696</v>
      </c>
      <c r="O536" s="49" t="s">
        <v>1055</v>
      </c>
      <c r="P536" s="37">
        <f t="shared" si="16"/>
        <v>-140.5</v>
      </c>
      <c r="Q536" s="51">
        <v>45831</v>
      </c>
      <c r="S536">
        <v>40700</v>
      </c>
      <c r="T536" t="s">
        <v>911</v>
      </c>
    </row>
    <row r="537" spans="1:20" ht="30" x14ac:dyDescent="0.25">
      <c r="A537" s="53" t="str">
        <f>+VLOOKUP(O537,'Selectable Table'!D:E,2,0)</f>
        <v>OTH CUST</v>
      </c>
      <c r="B537" s="36" t="s">
        <v>1694</v>
      </c>
      <c r="C537" s="49" t="s">
        <v>1695</v>
      </c>
      <c r="D537" s="49" t="s">
        <v>736</v>
      </c>
      <c r="E537">
        <v>2025</v>
      </c>
      <c r="F537">
        <v>6</v>
      </c>
      <c r="G537" s="53" t="s">
        <v>980</v>
      </c>
      <c r="H537" s="33" t="s">
        <v>261</v>
      </c>
      <c r="I537" s="18">
        <v>-187.31600000000003</v>
      </c>
      <c r="J537" s="33" t="s">
        <v>94</v>
      </c>
      <c r="K537" s="19">
        <f t="shared" si="17"/>
        <v>-187.31600000000003</v>
      </c>
      <c r="L537" t="s">
        <v>977</v>
      </c>
      <c r="M537" s="50" t="s">
        <v>1696</v>
      </c>
      <c r="O537" s="49" t="s">
        <v>1055</v>
      </c>
      <c r="P537" s="37">
        <f t="shared" si="16"/>
        <v>-187.31600000000003</v>
      </c>
      <c r="Q537" s="51">
        <v>45831</v>
      </c>
      <c r="S537">
        <v>40700</v>
      </c>
      <c r="T537" t="s">
        <v>911</v>
      </c>
    </row>
    <row r="538" spans="1:20" x14ac:dyDescent="0.25">
      <c r="A538" s="53" t="str">
        <f>+VLOOKUP(O538,'Selectable Table'!D:E,2,0)</f>
        <v>OTH CUST</v>
      </c>
      <c r="B538" s="36" t="s">
        <v>1697</v>
      </c>
      <c r="C538" s="49" t="s">
        <v>1698</v>
      </c>
      <c r="D538" s="49" t="s">
        <v>736</v>
      </c>
      <c r="E538">
        <v>2025</v>
      </c>
      <c r="F538">
        <v>6</v>
      </c>
      <c r="G538" s="53" t="s">
        <v>980</v>
      </c>
      <c r="H538" s="33" t="s">
        <v>261</v>
      </c>
      <c r="I538" s="18">
        <v>-787.84400000000005</v>
      </c>
      <c r="J538" s="33" t="s">
        <v>94</v>
      </c>
      <c r="K538" s="19">
        <f t="shared" si="17"/>
        <v>-787.84400000000005</v>
      </c>
      <c r="L538" t="s">
        <v>977</v>
      </c>
      <c r="M538" s="50" t="s">
        <v>1699</v>
      </c>
      <c r="O538" s="49" t="s">
        <v>1063</v>
      </c>
      <c r="P538" s="37">
        <f t="shared" si="16"/>
        <v>-787.84400000000005</v>
      </c>
      <c r="Q538" s="51">
        <v>45831</v>
      </c>
      <c r="S538">
        <v>40700</v>
      </c>
      <c r="T538" t="s">
        <v>911</v>
      </c>
    </row>
    <row r="539" spans="1:20" x14ac:dyDescent="0.25">
      <c r="A539" s="53" t="str">
        <f>+VLOOKUP(O539,'Selectable Table'!D:E,2,0)</f>
        <v>OTH CUST</v>
      </c>
      <c r="B539" s="36" t="s">
        <v>1700</v>
      </c>
      <c r="C539" s="49" t="s">
        <v>1701</v>
      </c>
      <c r="D539" s="49" t="s">
        <v>736</v>
      </c>
      <c r="E539">
        <v>2025</v>
      </c>
      <c r="F539">
        <v>6</v>
      </c>
      <c r="G539" s="53" t="s">
        <v>976</v>
      </c>
      <c r="H539" s="33" t="s">
        <v>260</v>
      </c>
      <c r="I539" s="18">
        <v>-281</v>
      </c>
      <c r="J539" s="33" t="s">
        <v>94</v>
      </c>
      <c r="K539" s="19">
        <f t="shared" si="17"/>
        <v>-281</v>
      </c>
      <c r="L539" t="s">
        <v>977</v>
      </c>
      <c r="M539" s="50" t="s">
        <v>1702</v>
      </c>
      <c r="O539" s="49" t="s">
        <v>1055</v>
      </c>
      <c r="P539" s="37">
        <f t="shared" si="16"/>
        <v>-281</v>
      </c>
      <c r="Q539" s="51">
        <v>45831</v>
      </c>
      <c r="S539">
        <v>40700</v>
      </c>
      <c r="T539" t="s">
        <v>911</v>
      </c>
    </row>
    <row r="540" spans="1:20" x14ac:dyDescent="0.25">
      <c r="A540" s="53" t="str">
        <f>+VLOOKUP(O540,'Selectable Table'!D:E,2,0)</f>
        <v>OTH CUST</v>
      </c>
      <c r="B540" s="36" t="s">
        <v>1700</v>
      </c>
      <c r="C540" s="49" t="s">
        <v>1701</v>
      </c>
      <c r="D540" s="49" t="s">
        <v>1703</v>
      </c>
      <c r="E540">
        <v>2025</v>
      </c>
      <c r="F540">
        <v>6</v>
      </c>
      <c r="G540" s="53" t="s">
        <v>976</v>
      </c>
      <c r="H540" s="33" t="s">
        <v>260</v>
      </c>
      <c r="I540" s="18">
        <v>-304.39600000000002</v>
      </c>
      <c r="J540" s="33" t="s">
        <v>94</v>
      </c>
      <c r="K540" s="19">
        <f t="shared" si="17"/>
        <v>-304.39600000000002</v>
      </c>
      <c r="L540" t="s">
        <v>977</v>
      </c>
      <c r="M540" s="50" t="s">
        <v>1702</v>
      </c>
      <c r="O540" s="49" t="s">
        <v>1055</v>
      </c>
      <c r="P540" s="37">
        <f t="shared" si="16"/>
        <v>-304.39600000000002</v>
      </c>
      <c r="Q540" s="51">
        <v>45831</v>
      </c>
      <c r="S540">
        <v>40700</v>
      </c>
      <c r="T540" t="s">
        <v>911</v>
      </c>
    </row>
    <row r="541" spans="1:20" x14ac:dyDescent="0.25">
      <c r="A541" s="53" t="str">
        <f>+VLOOKUP(O541,'Selectable Table'!D:E,2,0)</f>
        <v>OTH CUST</v>
      </c>
      <c r="B541" s="36" t="s">
        <v>1704</v>
      </c>
      <c r="C541" s="49" t="s">
        <v>1705</v>
      </c>
      <c r="D541" s="49" t="s">
        <v>1703</v>
      </c>
      <c r="E541">
        <v>2025</v>
      </c>
      <c r="F541">
        <v>6</v>
      </c>
      <c r="G541" s="53" t="s">
        <v>980</v>
      </c>
      <c r="H541" s="33" t="s">
        <v>261</v>
      </c>
      <c r="I541" s="18">
        <v>-114</v>
      </c>
      <c r="J541" s="33" t="s">
        <v>94</v>
      </c>
      <c r="K541" s="19">
        <f t="shared" si="17"/>
        <v>-114</v>
      </c>
      <c r="L541" t="s">
        <v>977</v>
      </c>
      <c r="M541" s="50" t="s">
        <v>1000</v>
      </c>
      <c r="O541" s="49" t="s">
        <v>1001</v>
      </c>
      <c r="P541" s="37">
        <f t="shared" si="16"/>
        <v>-114</v>
      </c>
      <c r="Q541" s="51">
        <v>45831</v>
      </c>
      <c r="S541">
        <v>40700</v>
      </c>
      <c r="T541" t="s">
        <v>911</v>
      </c>
    </row>
    <row r="542" spans="1:20" x14ac:dyDescent="0.25">
      <c r="A542" s="53" t="str">
        <f>+VLOOKUP(O542,'Selectable Table'!D:E,2,0)</f>
        <v>OTH CUST</v>
      </c>
      <c r="B542" s="36" t="s">
        <v>1704</v>
      </c>
      <c r="C542" s="49" t="s">
        <v>1705</v>
      </c>
      <c r="D542" s="49" t="s">
        <v>1706</v>
      </c>
      <c r="E542">
        <v>2025</v>
      </c>
      <c r="F542">
        <v>6</v>
      </c>
      <c r="G542" s="53" t="s">
        <v>976</v>
      </c>
      <c r="H542" s="33" t="s">
        <v>260</v>
      </c>
      <c r="I542" s="18">
        <v>-296.416</v>
      </c>
      <c r="J542" s="33" t="s">
        <v>94</v>
      </c>
      <c r="K542" s="19">
        <f t="shared" si="17"/>
        <v>-296.416</v>
      </c>
      <c r="L542" t="s">
        <v>977</v>
      </c>
      <c r="M542" s="50" t="s">
        <v>1000</v>
      </c>
      <c r="O542" s="49" t="s">
        <v>1001</v>
      </c>
      <c r="P542" s="37">
        <f t="shared" si="16"/>
        <v>-296.416</v>
      </c>
      <c r="Q542" s="51">
        <v>45831</v>
      </c>
      <c r="S542">
        <v>40700</v>
      </c>
      <c r="T542" t="s">
        <v>911</v>
      </c>
    </row>
    <row r="543" spans="1:20" ht="30" x14ac:dyDescent="0.25">
      <c r="A543" s="53" t="str">
        <f>+VLOOKUP(O543,'Selectable Table'!D:E,2,0)</f>
        <v>OTH CUST</v>
      </c>
      <c r="B543" s="36" t="s">
        <v>1707</v>
      </c>
      <c r="C543" s="49" t="s">
        <v>1708</v>
      </c>
      <c r="D543" s="49" t="s">
        <v>344</v>
      </c>
      <c r="E543">
        <v>2025</v>
      </c>
      <c r="F543">
        <v>6</v>
      </c>
      <c r="G543" s="53" t="s">
        <v>1006</v>
      </c>
      <c r="H543" s="33" t="s">
        <v>617</v>
      </c>
      <c r="I543" s="18">
        <v>-260</v>
      </c>
      <c r="J543" s="33" t="s">
        <v>94</v>
      </c>
      <c r="K543" s="19">
        <f t="shared" si="17"/>
        <v>-260</v>
      </c>
      <c r="L543" t="s">
        <v>977</v>
      </c>
      <c r="M543" s="50" t="s">
        <v>1027</v>
      </c>
      <c r="O543" s="49" t="s">
        <v>1028</v>
      </c>
      <c r="P543" s="37">
        <f t="shared" si="16"/>
        <v>-260</v>
      </c>
      <c r="Q543" s="51">
        <v>45831</v>
      </c>
      <c r="S543">
        <v>40700</v>
      </c>
      <c r="T543" t="s">
        <v>911</v>
      </c>
    </row>
    <row r="544" spans="1:20" ht="30" x14ac:dyDescent="0.25">
      <c r="A544" s="53" t="str">
        <f>+VLOOKUP(O544,'Selectable Table'!D:E,2,0)</f>
        <v>OTH CUST</v>
      </c>
      <c r="B544" s="36" t="s">
        <v>1707</v>
      </c>
      <c r="C544" s="49" t="s">
        <v>1708</v>
      </c>
      <c r="D544" s="49" t="s">
        <v>344</v>
      </c>
      <c r="E544">
        <v>2025</v>
      </c>
      <c r="F544">
        <v>6</v>
      </c>
      <c r="G544" s="53" t="s">
        <v>1006</v>
      </c>
      <c r="H544" s="33" t="s">
        <v>617</v>
      </c>
      <c r="I544" s="18">
        <v>-65.2</v>
      </c>
      <c r="J544" s="33" t="s">
        <v>94</v>
      </c>
      <c r="K544" s="19">
        <f t="shared" si="17"/>
        <v>-65.2</v>
      </c>
      <c r="L544" t="s">
        <v>977</v>
      </c>
      <c r="M544" s="50" t="s">
        <v>1027</v>
      </c>
      <c r="O544" s="49" t="s">
        <v>1028</v>
      </c>
      <c r="P544" s="37">
        <f t="shared" si="16"/>
        <v>-65.2</v>
      </c>
      <c r="Q544" s="51">
        <v>45831</v>
      </c>
      <c r="S544">
        <v>40700</v>
      </c>
      <c r="T544" t="s">
        <v>911</v>
      </c>
    </row>
    <row r="545" spans="1:20" x14ac:dyDescent="0.25">
      <c r="A545" s="53" t="str">
        <f>+VLOOKUP(O545,'Selectable Table'!D:E,2,0)</f>
        <v>OTH CUST</v>
      </c>
      <c r="B545" s="36" t="s">
        <v>1707</v>
      </c>
      <c r="C545" s="49" t="s">
        <v>1708</v>
      </c>
      <c r="D545" s="49" t="s">
        <v>344</v>
      </c>
      <c r="E545">
        <v>2025</v>
      </c>
      <c r="F545">
        <v>6</v>
      </c>
      <c r="G545" s="53" t="s">
        <v>984</v>
      </c>
      <c r="H545" s="33" t="s">
        <v>262</v>
      </c>
      <c r="I545" s="18">
        <v>-103.2</v>
      </c>
      <c r="J545" s="33" t="s">
        <v>94</v>
      </c>
      <c r="K545" s="19">
        <f t="shared" si="17"/>
        <v>-103.2</v>
      </c>
      <c r="L545" t="s">
        <v>977</v>
      </c>
      <c r="M545" s="50" t="s">
        <v>1027</v>
      </c>
      <c r="O545" s="49" t="s">
        <v>1028</v>
      </c>
      <c r="P545" s="37">
        <f t="shared" si="16"/>
        <v>-103.2</v>
      </c>
      <c r="Q545" s="51">
        <v>45831</v>
      </c>
      <c r="S545">
        <v>40700</v>
      </c>
      <c r="T545" t="s">
        <v>911</v>
      </c>
    </row>
    <row r="546" spans="1:20" x14ac:dyDescent="0.25">
      <c r="A546" s="53" t="str">
        <f>+VLOOKUP(O546,'Selectable Table'!D:E,2,0)</f>
        <v>OTH CUST</v>
      </c>
      <c r="B546" s="36" t="s">
        <v>1070</v>
      </c>
      <c r="C546" s="49" t="s">
        <v>1071</v>
      </c>
      <c r="D546" s="49" t="s">
        <v>344</v>
      </c>
      <c r="E546">
        <v>2025</v>
      </c>
      <c r="F546">
        <v>6</v>
      </c>
      <c r="G546" s="53" t="s">
        <v>980</v>
      </c>
      <c r="H546" s="33" t="s">
        <v>261</v>
      </c>
      <c r="I546" s="18">
        <v>-372.79200000000003</v>
      </c>
      <c r="J546" s="33" t="s">
        <v>94</v>
      </c>
      <c r="K546" s="19">
        <f t="shared" si="17"/>
        <v>-372.79200000000003</v>
      </c>
      <c r="L546" t="s">
        <v>977</v>
      </c>
      <c r="M546" s="50" t="s">
        <v>1072</v>
      </c>
      <c r="O546" s="49" t="s">
        <v>1001</v>
      </c>
      <c r="P546" s="37">
        <f t="shared" si="16"/>
        <v>-372.79200000000003</v>
      </c>
      <c r="Q546" s="51">
        <v>45831</v>
      </c>
      <c r="S546">
        <v>40700</v>
      </c>
      <c r="T546" t="s">
        <v>911</v>
      </c>
    </row>
    <row r="547" spans="1:20" ht="30" x14ac:dyDescent="0.25">
      <c r="A547" s="53" t="str">
        <f>+VLOOKUP(O547,'Selectable Table'!D:E,2,0)</f>
        <v>OTH CUST</v>
      </c>
      <c r="B547" s="36" t="s">
        <v>1073</v>
      </c>
      <c r="C547" s="49" t="s">
        <v>1074</v>
      </c>
      <c r="D547" s="49" t="s">
        <v>344</v>
      </c>
      <c r="E547">
        <v>2025</v>
      </c>
      <c r="F547">
        <v>6</v>
      </c>
      <c r="G547" s="53" t="s">
        <v>980</v>
      </c>
      <c r="H547" s="33" t="s">
        <v>261</v>
      </c>
      <c r="I547" s="18">
        <v>-70.248000000000005</v>
      </c>
      <c r="J547" s="33" t="s">
        <v>94</v>
      </c>
      <c r="K547" s="19">
        <f t="shared" si="17"/>
        <v>-70.248000000000005</v>
      </c>
      <c r="L547" t="s">
        <v>977</v>
      </c>
      <c r="M547" s="50" t="s">
        <v>1075</v>
      </c>
      <c r="O547" s="49" t="s">
        <v>1055</v>
      </c>
      <c r="P547" s="37">
        <f t="shared" si="16"/>
        <v>-70.248000000000005</v>
      </c>
      <c r="Q547" s="51">
        <v>45831</v>
      </c>
      <c r="S547">
        <v>40700</v>
      </c>
      <c r="T547" t="s">
        <v>911</v>
      </c>
    </row>
    <row r="548" spans="1:20" x14ac:dyDescent="0.25">
      <c r="A548" s="53" t="str">
        <f>+VLOOKUP(O548,'Selectable Table'!D:E,2,0)</f>
        <v>ASTRAZENECA</v>
      </c>
      <c r="B548" s="36" t="s">
        <v>1076</v>
      </c>
      <c r="C548" s="49" t="s">
        <v>1077</v>
      </c>
      <c r="D548" s="49" t="s">
        <v>344</v>
      </c>
      <c r="E548">
        <v>2025</v>
      </c>
      <c r="F548">
        <v>6</v>
      </c>
      <c r="G548" s="53" t="s">
        <v>980</v>
      </c>
      <c r="H548" s="33" t="s">
        <v>261</v>
      </c>
      <c r="I548" s="18">
        <v>-680.61599999999999</v>
      </c>
      <c r="J548" s="33" t="s">
        <v>94</v>
      </c>
      <c r="K548" s="19">
        <f t="shared" si="17"/>
        <v>-680.61599999999999</v>
      </c>
      <c r="L548" t="s">
        <v>977</v>
      </c>
      <c r="M548" s="50" t="s">
        <v>1078</v>
      </c>
      <c r="O548" s="49" t="s">
        <v>1079</v>
      </c>
      <c r="P548" s="37">
        <f t="shared" si="16"/>
        <v>-680.61599999999999</v>
      </c>
      <c r="Q548" s="51">
        <v>45831</v>
      </c>
      <c r="S548">
        <v>40700</v>
      </c>
      <c r="T548" t="s">
        <v>911</v>
      </c>
    </row>
    <row r="549" spans="1:20" x14ac:dyDescent="0.25">
      <c r="A549" s="53" t="str">
        <f>+VLOOKUP(O549,'Selectable Table'!D:E,2,0)</f>
        <v>OTH CUST</v>
      </c>
      <c r="B549" s="36" t="s">
        <v>1709</v>
      </c>
      <c r="C549" s="49" t="s">
        <v>1710</v>
      </c>
      <c r="D549" s="49" t="s">
        <v>344</v>
      </c>
      <c r="E549">
        <v>2025</v>
      </c>
      <c r="F549">
        <v>6</v>
      </c>
      <c r="G549" s="53" t="s">
        <v>980</v>
      </c>
      <c r="H549" s="33" t="s">
        <v>261</v>
      </c>
      <c r="I549" s="18">
        <v>-248.52800000000002</v>
      </c>
      <c r="J549" s="33" t="s">
        <v>94</v>
      </c>
      <c r="K549" s="19">
        <f t="shared" si="17"/>
        <v>-248.52800000000002</v>
      </c>
      <c r="L549" t="s">
        <v>977</v>
      </c>
      <c r="M549" s="50" t="s">
        <v>1711</v>
      </c>
      <c r="O549" s="49" t="s">
        <v>1001</v>
      </c>
      <c r="P549" s="37">
        <f t="shared" si="16"/>
        <v>-248.52800000000002</v>
      </c>
      <c r="Q549" s="51">
        <v>45831</v>
      </c>
      <c r="S549">
        <v>40700</v>
      </c>
      <c r="T549" t="s">
        <v>911</v>
      </c>
    </row>
    <row r="550" spans="1:20" x14ac:dyDescent="0.25">
      <c r="A550" s="53" t="str">
        <f>+VLOOKUP(O550,'Selectable Table'!D:E,2,0)</f>
        <v>OTH CUST</v>
      </c>
      <c r="B550" s="36" t="s">
        <v>1709</v>
      </c>
      <c r="C550" s="49" t="s">
        <v>1710</v>
      </c>
      <c r="D550" s="49" t="s">
        <v>344</v>
      </c>
      <c r="E550">
        <v>2025</v>
      </c>
      <c r="F550">
        <v>6</v>
      </c>
      <c r="G550" s="53" t="s">
        <v>980</v>
      </c>
      <c r="H550" s="33" t="s">
        <v>261</v>
      </c>
      <c r="I550" s="18">
        <v>-192.34000000000003</v>
      </c>
      <c r="J550" s="33" t="s">
        <v>94</v>
      </c>
      <c r="K550" s="19">
        <f t="shared" si="17"/>
        <v>-192.34000000000003</v>
      </c>
      <c r="L550" t="s">
        <v>977</v>
      </c>
      <c r="M550" s="50" t="s">
        <v>1711</v>
      </c>
      <c r="O550" s="49" t="s">
        <v>1001</v>
      </c>
      <c r="P550" s="37">
        <f t="shared" si="16"/>
        <v>-192.34000000000003</v>
      </c>
      <c r="Q550" s="51">
        <v>45831</v>
      </c>
      <c r="S550">
        <v>40700</v>
      </c>
      <c r="T550" t="s">
        <v>911</v>
      </c>
    </row>
    <row r="551" spans="1:20" x14ac:dyDescent="0.25">
      <c r="A551" s="53" t="str">
        <f>+VLOOKUP(O551,'Selectable Table'!D:E,2,0)</f>
        <v>OTH CUST</v>
      </c>
      <c r="B551" s="36" t="s">
        <v>1080</v>
      </c>
      <c r="C551" s="49" t="s">
        <v>1081</v>
      </c>
      <c r="D551" s="49" t="s">
        <v>344</v>
      </c>
      <c r="E551">
        <v>2025</v>
      </c>
      <c r="F551">
        <v>6</v>
      </c>
      <c r="G551" s="53" t="s">
        <v>980</v>
      </c>
      <c r="H551" s="33" t="s">
        <v>261</v>
      </c>
      <c r="I551" s="18">
        <v>-552.5</v>
      </c>
      <c r="J551" s="33" t="s">
        <v>94</v>
      </c>
      <c r="K551" s="19">
        <f t="shared" si="17"/>
        <v>-552.5</v>
      </c>
      <c r="L551" t="s">
        <v>977</v>
      </c>
      <c r="M551" s="50" t="s">
        <v>1082</v>
      </c>
      <c r="O551" s="49" t="s">
        <v>1083</v>
      </c>
      <c r="P551" s="37">
        <f t="shared" si="16"/>
        <v>-552.5</v>
      </c>
      <c r="Q551" s="51">
        <v>45831</v>
      </c>
      <c r="S551">
        <v>40700</v>
      </c>
      <c r="T551" t="s">
        <v>911</v>
      </c>
    </row>
    <row r="552" spans="1:20" x14ac:dyDescent="0.25">
      <c r="A552" s="53" t="str">
        <f>+VLOOKUP(O552,'Selectable Table'!D:E,2,0)</f>
        <v>J &amp; J</v>
      </c>
      <c r="B552" s="36" t="s">
        <v>1084</v>
      </c>
      <c r="C552" s="49" t="s">
        <v>1085</v>
      </c>
      <c r="D552" s="49" t="s">
        <v>344</v>
      </c>
      <c r="E552">
        <v>2025</v>
      </c>
      <c r="F552">
        <v>6</v>
      </c>
      <c r="G552" s="53" t="s">
        <v>980</v>
      </c>
      <c r="H552" s="33" t="s">
        <v>261</v>
      </c>
      <c r="I552" s="18">
        <v>-770.22</v>
      </c>
      <c r="J552" s="33" t="s">
        <v>94</v>
      </c>
      <c r="K552" s="19">
        <f t="shared" si="17"/>
        <v>-770.22</v>
      </c>
      <c r="L552" t="s">
        <v>977</v>
      </c>
      <c r="M552" s="50" t="s">
        <v>1015</v>
      </c>
      <c r="O552" s="49" t="s">
        <v>1016</v>
      </c>
      <c r="P552" s="37">
        <f t="shared" si="16"/>
        <v>-770.22</v>
      </c>
      <c r="Q552" s="51">
        <v>45831</v>
      </c>
      <c r="S552">
        <v>40700</v>
      </c>
      <c r="T552" t="s">
        <v>911</v>
      </c>
    </row>
    <row r="553" spans="1:20" x14ac:dyDescent="0.25">
      <c r="A553" s="53" t="str">
        <f>+VLOOKUP(O553,'Selectable Table'!D:E,2,0)</f>
        <v>J &amp; J</v>
      </c>
      <c r="B553" s="36" t="s">
        <v>1084</v>
      </c>
      <c r="C553" s="49" t="s">
        <v>1085</v>
      </c>
      <c r="D553" s="49" t="s">
        <v>344</v>
      </c>
      <c r="E553">
        <v>2025</v>
      </c>
      <c r="F553">
        <v>6</v>
      </c>
      <c r="G553" s="53" t="s">
        <v>976</v>
      </c>
      <c r="H553" s="33" t="s">
        <v>260</v>
      </c>
      <c r="I553" s="18">
        <v>-477.39600000000002</v>
      </c>
      <c r="J553" s="33" t="s">
        <v>94</v>
      </c>
      <c r="K553" s="19">
        <f t="shared" si="17"/>
        <v>-477.39600000000002</v>
      </c>
      <c r="L553" t="s">
        <v>977</v>
      </c>
      <c r="M553" s="50" t="s">
        <v>1015</v>
      </c>
      <c r="O553" s="49" t="s">
        <v>1016</v>
      </c>
      <c r="P553" s="37">
        <f t="shared" si="16"/>
        <v>-477.39600000000002</v>
      </c>
      <c r="Q553" s="51">
        <v>45831</v>
      </c>
      <c r="S553">
        <v>40700</v>
      </c>
      <c r="T553" t="s">
        <v>911</v>
      </c>
    </row>
    <row r="554" spans="1:20" ht="30" x14ac:dyDescent="0.25">
      <c r="A554" s="53" t="str">
        <f>+VLOOKUP(O554,'Selectable Table'!D:E,2,0)</f>
        <v>OTH CUST</v>
      </c>
      <c r="B554" s="36" t="s">
        <v>1712</v>
      </c>
      <c r="C554" s="49" t="s">
        <v>1713</v>
      </c>
      <c r="D554" s="49" t="s">
        <v>344</v>
      </c>
      <c r="E554">
        <v>2025</v>
      </c>
      <c r="F554">
        <v>6</v>
      </c>
      <c r="G554" s="53" t="s">
        <v>976</v>
      </c>
      <c r="H554" s="33" t="s">
        <v>260</v>
      </c>
      <c r="I554" s="18">
        <v>-351.25200000000001</v>
      </c>
      <c r="J554" s="33" t="s">
        <v>94</v>
      </c>
      <c r="K554" s="19">
        <f t="shared" si="17"/>
        <v>-351.25200000000001</v>
      </c>
      <c r="L554" t="s">
        <v>977</v>
      </c>
      <c r="M554" s="50" t="s">
        <v>1714</v>
      </c>
      <c r="O554" s="49" t="s">
        <v>1055</v>
      </c>
      <c r="P554" s="37">
        <f t="shared" si="16"/>
        <v>-351.25200000000001</v>
      </c>
      <c r="Q554" s="51">
        <v>45831</v>
      </c>
      <c r="S554">
        <v>40700</v>
      </c>
      <c r="T554" t="s">
        <v>911</v>
      </c>
    </row>
    <row r="555" spans="1:20" ht="30" x14ac:dyDescent="0.25">
      <c r="A555" s="53" t="str">
        <f>+VLOOKUP(O555,'Selectable Table'!D:E,2,0)</f>
        <v>OTH CUST</v>
      </c>
      <c r="B555" s="36" t="s">
        <v>1712</v>
      </c>
      <c r="C555" s="49" t="s">
        <v>1713</v>
      </c>
      <c r="D555" s="49" t="s">
        <v>419</v>
      </c>
      <c r="E555">
        <v>2025</v>
      </c>
      <c r="F555">
        <v>6</v>
      </c>
      <c r="G555" s="53" t="s">
        <v>1006</v>
      </c>
      <c r="H555" s="33" t="s">
        <v>617</v>
      </c>
      <c r="I555" s="18">
        <v>-66.532000000000011</v>
      </c>
      <c r="J555" s="33" t="s">
        <v>94</v>
      </c>
      <c r="K555" s="19">
        <f t="shared" si="17"/>
        <v>-66.532000000000011</v>
      </c>
      <c r="L555" t="s">
        <v>977</v>
      </c>
      <c r="M555" s="50" t="s">
        <v>1714</v>
      </c>
      <c r="O555" s="49" t="s">
        <v>1055</v>
      </c>
      <c r="P555" s="37">
        <f t="shared" si="16"/>
        <v>-66.532000000000011</v>
      </c>
      <c r="Q555" s="51">
        <v>45831</v>
      </c>
      <c r="S555">
        <v>40700</v>
      </c>
      <c r="T555" t="s">
        <v>911</v>
      </c>
    </row>
    <row r="556" spans="1:20" ht="30" x14ac:dyDescent="0.25">
      <c r="A556" s="53" t="str">
        <f>+VLOOKUP(O556,'Selectable Table'!D:E,2,0)</f>
        <v>OTH CUST</v>
      </c>
      <c r="B556" s="36" t="s">
        <v>1715</v>
      </c>
      <c r="C556" s="49" t="s">
        <v>1716</v>
      </c>
      <c r="D556" s="49" t="s">
        <v>419</v>
      </c>
      <c r="E556">
        <v>2025</v>
      </c>
      <c r="F556">
        <v>6</v>
      </c>
      <c r="G556" s="53" t="s">
        <v>1006</v>
      </c>
      <c r="H556" s="33" t="s">
        <v>617</v>
      </c>
      <c r="I556" s="18">
        <v>-280.98</v>
      </c>
      <c r="J556" s="33" t="s">
        <v>94</v>
      </c>
      <c r="K556" s="19">
        <f t="shared" si="17"/>
        <v>-280.98</v>
      </c>
      <c r="L556" t="s">
        <v>977</v>
      </c>
      <c r="M556" s="50" t="s">
        <v>1717</v>
      </c>
      <c r="O556" s="49" t="s">
        <v>1055</v>
      </c>
      <c r="P556" s="37">
        <f t="shared" si="16"/>
        <v>-280.98</v>
      </c>
      <c r="Q556" s="51">
        <v>45831</v>
      </c>
      <c r="S556">
        <v>40700</v>
      </c>
      <c r="T556" t="s">
        <v>911</v>
      </c>
    </row>
    <row r="557" spans="1:20" ht="30" x14ac:dyDescent="0.25">
      <c r="A557" s="53" t="str">
        <f>+VLOOKUP(O557,'Selectable Table'!D:E,2,0)</f>
        <v>OTH CUST</v>
      </c>
      <c r="B557" s="36" t="s">
        <v>1715</v>
      </c>
      <c r="C557" s="49" t="s">
        <v>1716</v>
      </c>
      <c r="D557" s="49" t="s">
        <v>419</v>
      </c>
      <c r="E557">
        <v>2025</v>
      </c>
      <c r="F557">
        <v>6</v>
      </c>
      <c r="G557" s="53" t="s">
        <v>984</v>
      </c>
      <c r="H557" s="33" t="s">
        <v>262</v>
      </c>
      <c r="I557" s="18">
        <v>-355.916</v>
      </c>
      <c r="J557" s="33" t="s">
        <v>94</v>
      </c>
      <c r="K557" s="19">
        <f t="shared" si="17"/>
        <v>-355.916</v>
      </c>
      <c r="L557" t="s">
        <v>977</v>
      </c>
      <c r="M557" s="50" t="s">
        <v>1717</v>
      </c>
      <c r="O557" s="49" t="s">
        <v>1055</v>
      </c>
      <c r="P557" s="37">
        <f t="shared" si="16"/>
        <v>-355.916</v>
      </c>
      <c r="Q557" s="51">
        <v>45831</v>
      </c>
      <c r="S557">
        <v>40700</v>
      </c>
      <c r="T557" t="s">
        <v>911</v>
      </c>
    </row>
    <row r="558" spans="1:20" ht="30" x14ac:dyDescent="0.25">
      <c r="A558" s="53" t="str">
        <f>+VLOOKUP(O558,'Selectable Table'!D:E,2,0)</f>
        <v>OTH CUST</v>
      </c>
      <c r="B558" s="36" t="s">
        <v>1715</v>
      </c>
      <c r="C558" s="49" t="s">
        <v>1716</v>
      </c>
      <c r="D558" s="49" t="s">
        <v>419</v>
      </c>
      <c r="E558">
        <v>2025</v>
      </c>
      <c r="F558">
        <v>6</v>
      </c>
      <c r="G558" s="53" t="s">
        <v>980</v>
      </c>
      <c r="H558" s="33" t="s">
        <v>261</v>
      </c>
      <c r="I558" s="18">
        <v>-491.74799999999999</v>
      </c>
      <c r="J558" s="33" t="s">
        <v>94</v>
      </c>
      <c r="K558" s="19">
        <f t="shared" si="17"/>
        <v>-491.74799999999999</v>
      </c>
      <c r="L558" t="s">
        <v>977</v>
      </c>
      <c r="M558" s="50" t="s">
        <v>1717</v>
      </c>
      <c r="O558" s="49" t="s">
        <v>1055</v>
      </c>
      <c r="P558" s="37">
        <f t="shared" si="16"/>
        <v>-491.74799999999999</v>
      </c>
      <c r="Q558" s="51">
        <v>45831</v>
      </c>
      <c r="S558">
        <v>40700</v>
      </c>
      <c r="T558" t="s">
        <v>911</v>
      </c>
    </row>
    <row r="559" spans="1:20" x14ac:dyDescent="0.25">
      <c r="A559" s="53" t="str">
        <f>+VLOOKUP(O559,'Selectable Table'!D:E,2,0)</f>
        <v>OTH CUST</v>
      </c>
      <c r="B559" s="36" t="s">
        <v>1086</v>
      </c>
      <c r="C559" s="49" t="s">
        <v>1087</v>
      </c>
      <c r="D559" s="49" t="s">
        <v>419</v>
      </c>
      <c r="E559">
        <v>2025</v>
      </c>
      <c r="F559">
        <v>6</v>
      </c>
      <c r="G559" s="53" t="s">
        <v>980</v>
      </c>
      <c r="H559" s="33" t="s">
        <v>261</v>
      </c>
      <c r="I559" s="18">
        <v>-592.88</v>
      </c>
      <c r="J559" s="33" t="s">
        <v>94</v>
      </c>
      <c r="K559" s="19">
        <f t="shared" si="17"/>
        <v>-592.88</v>
      </c>
      <c r="L559" t="s">
        <v>977</v>
      </c>
      <c r="M559" s="50" t="s">
        <v>1088</v>
      </c>
      <c r="O559" s="49" t="s">
        <v>264</v>
      </c>
      <c r="P559" s="37">
        <f t="shared" si="16"/>
        <v>-592.88</v>
      </c>
      <c r="Q559" s="51">
        <v>45831</v>
      </c>
      <c r="S559">
        <v>40700</v>
      </c>
      <c r="T559" t="s">
        <v>911</v>
      </c>
    </row>
    <row r="560" spans="1:20" ht="30" x14ac:dyDescent="0.25">
      <c r="A560" s="53" t="str">
        <f>+VLOOKUP(O560,'Selectable Table'!D:E,2,0)</f>
        <v>OTH CUST</v>
      </c>
      <c r="B560" s="36" t="s">
        <v>1089</v>
      </c>
      <c r="C560" s="49" t="s">
        <v>1090</v>
      </c>
      <c r="D560" s="49" t="s">
        <v>419</v>
      </c>
      <c r="E560">
        <v>2025</v>
      </c>
      <c r="F560">
        <v>6</v>
      </c>
      <c r="G560" s="53" t="s">
        <v>980</v>
      </c>
      <c r="H560" s="33" t="s">
        <v>261</v>
      </c>
      <c r="I560" s="18">
        <v>-133.47200000000001</v>
      </c>
      <c r="J560" s="33" t="s">
        <v>94</v>
      </c>
      <c r="K560" s="19">
        <f t="shared" si="17"/>
        <v>-133.47200000000001</v>
      </c>
      <c r="L560" t="s">
        <v>977</v>
      </c>
      <c r="M560" s="50" t="s">
        <v>1091</v>
      </c>
      <c r="O560" s="49" t="s">
        <v>1055</v>
      </c>
      <c r="P560" s="37">
        <f t="shared" si="16"/>
        <v>-133.47200000000001</v>
      </c>
      <c r="Q560" s="51">
        <v>45831</v>
      </c>
      <c r="S560">
        <v>40700</v>
      </c>
      <c r="T560" t="s">
        <v>911</v>
      </c>
    </row>
    <row r="561" spans="1:20" ht="30" x14ac:dyDescent="0.25">
      <c r="A561" s="53" t="str">
        <f>+VLOOKUP(O561,'Selectable Table'!D:E,2,0)</f>
        <v>OTH CUST</v>
      </c>
      <c r="B561" s="36" t="s">
        <v>1089</v>
      </c>
      <c r="C561" s="49" t="s">
        <v>1090</v>
      </c>
      <c r="D561" s="49" t="s">
        <v>419</v>
      </c>
      <c r="E561">
        <v>2025</v>
      </c>
      <c r="F561">
        <v>6</v>
      </c>
      <c r="G561" s="53" t="s">
        <v>976</v>
      </c>
      <c r="H561" s="33" t="s">
        <v>260</v>
      </c>
      <c r="I561" s="18">
        <v>-133.46800000000002</v>
      </c>
      <c r="J561" s="33" t="s">
        <v>94</v>
      </c>
      <c r="K561" s="19">
        <f t="shared" si="17"/>
        <v>-133.46800000000002</v>
      </c>
      <c r="L561" t="s">
        <v>977</v>
      </c>
      <c r="M561" s="50" t="s">
        <v>1091</v>
      </c>
      <c r="O561" s="49" t="s">
        <v>1055</v>
      </c>
      <c r="P561" s="37">
        <f t="shared" si="16"/>
        <v>-133.46800000000002</v>
      </c>
      <c r="Q561" s="51">
        <v>45831</v>
      </c>
      <c r="S561">
        <v>40700</v>
      </c>
      <c r="T561" t="s">
        <v>911</v>
      </c>
    </row>
    <row r="562" spans="1:20" x14ac:dyDescent="0.25">
      <c r="A562" s="53" t="str">
        <f>+VLOOKUP(O562,'Selectable Table'!D:E,2,0)</f>
        <v>OTH CUST</v>
      </c>
      <c r="B562" s="36" t="s">
        <v>1092</v>
      </c>
      <c r="C562" s="49" t="s">
        <v>1093</v>
      </c>
      <c r="D562" s="49" t="s">
        <v>1718</v>
      </c>
      <c r="E562">
        <v>2025</v>
      </c>
      <c r="F562">
        <v>6</v>
      </c>
      <c r="G562" s="53" t="s">
        <v>984</v>
      </c>
      <c r="H562" s="33" t="s">
        <v>262</v>
      </c>
      <c r="I562" s="18">
        <v>-210.8</v>
      </c>
      <c r="J562" s="33" t="s">
        <v>94</v>
      </c>
      <c r="K562" s="19">
        <f t="shared" si="17"/>
        <v>-210.8</v>
      </c>
      <c r="L562" t="s">
        <v>977</v>
      </c>
      <c r="M562" s="50" t="s">
        <v>1094</v>
      </c>
      <c r="O562" s="49" t="s">
        <v>1069</v>
      </c>
      <c r="P562" s="37">
        <f t="shared" si="16"/>
        <v>-210.8</v>
      </c>
      <c r="Q562" s="51">
        <v>45831</v>
      </c>
      <c r="S562">
        <v>40700</v>
      </c>
      <c r="T562" t="s">
        <v>911</v>
      </c>
    </row>
    <row r="563" spans="1:20" x14ac:dyDescent="0.25">
      <c r="A563" s="53" t="str">
        <f>+VLOOKUP(O563,'Selectable Table'!D:E,2,0)</f>
        <v>OTH CUST</v>
      </c>
      <c r="B563" s="36" t="s">
        <v>1719</v>
      </c>
      <c r="C563" s="49" t="s">
        <v>1720</v>
      </c>
      <c r="D563" s="49" t="s">
        <v>1718</v>
      </c>
      <c r="E563">
        <v>2025</v>
      </c>
      <c r="F563">
        <v>6</v>
      </c>
      <c r="G563" s="53" t="s">
        <v>976</v>
      </c>
      <c r="H563" s="33" t="s">
        <v>260</v>
      </c>
      <c r="I563" s="18">
        <v>-248.52800000000002</v>
      </c>
      <c r="J563" s="33" t="s">
        <v>94</v>
      </c>
      <c r="K563" s="19">
        <f t="shared" si="17"/>
        <v>-248.52800000000002</v>
      </c>
      <c r="L563" t="s">
        <v>977</v>
      </c>
      <c r="M563" s="50" t="s">
        <v>1721</v>
      </c>
      <c r="O563" s="49" t="s">
        <v>1001</v>
      </c>
      <c r="P563" s="37">
        <f t="shared" si="16"/>
        <v>-248.52800000000002</v>
      </c>
      <c r="Q563" s="51">
        <v>45831</v>
      </c>
      <c r="S563">
        <v>40700</v>
      </c>
      <c r="T563" t="s">
        <v>911</v>
      </c>
    </row>
    <row r="564" spans="1:20" x14ac:dyDescent="0.25">
      <c r="A564" s="53" t="str">
        <f>+VLOOKUP(O564,'Selectable Table'!D:E,2,0)</f>
        <v>ASTRAZENECA</v>
      </c>
      <c r="B564" s="36" t="s">
        <v>1722</v>
      </c>
      <c r="C564" s="49" t="s">
        <v>1723</v>
      </c>
      <c r="D564" s="49" t="s">
        <v>1718</v>
      </c>
      <c r="E564">
        <v>2025</v>
      </c>
      <c r="F564">
        <v>6</v>
      </c>
      <c r="G564" s="53" t="s">
        <v>980</v>
      </c>
      <c r="H564" s="33" t="s">
        <v>261</v>
      </c>
      <c r="I564" s="18">
        <v>-340.30799999999999</v>
      </c>
      <c r="J564" s="33" t="s">
        <v>94</v>
      </c>
      <c r="K564" s="19">
        <f t="shared" si="17"/>
        <v>-340.30799999999999</v>
      </c>
      <c r="L564" t="s">
        <v>977</v>
      </c>
      <c r="M564" s="50" t="s">
        <v>1724</v>
      </c>
      <c r="O564" s="49" t="s">
        <v>1275</v>
      </c>
      <c r="P564" s="37">
        <f t="shared" si="16"/>
        <v>-340.30799999999999</v>
      </c>
      <c r="Q564" s="51">
        <v>45831</v>
      </c>
      <c r="S564">
        <v>40700</v>
      </c>
      <c r="T564" t="s">
        <v>911</v>
      </c>
    </row>
    <row r="565" spans="1:20" ht="30" x14ac:dyDescent="0.25">
      <c r="A565" s="53" t="str">
        <f>+VLOOKUP(O565,'Selectable Table'!D:E,2,0)</f>
        <v>OTH CUST</v>
      </c>
      <c r="B565" s="36" t="s">
        <v>1725</v>
      </c>
      <c r="C565" s="49" t="s">
        <v>1726</v>
      </c>
      <c r="D565" s="49" t="s">
        <v>1718</v>
      </c>
      <c r="E565">
        <v>2025</v>
      </c>
      <c r="F565">
        <v>6</v>
      </c>
      <c r="G565" s="53" t="s">
        <v>980</v>
      </c>
      <c r="H565" s="33" t="s">
        <v>261</v>
      </c>
      <c r="I565" s="18">
        <v>-117.07600000000001</v>
      </c>
      <c r="J565" s="33" t="s">
        <v>94</v>
      </c>
      <c r="K565" s="19">
        <f t="shared" si="17"/>
        <v>-117.07600000000001</v>
      </c>
      <c r="L565" t="s">
        <v>977</v>
      </c>
      <c r="M565" s="50" t="s">
        <v>1727</v>
      </c>
      <c r="O565" s="49" t="s">
        <v>1055</v>
      </c>
      <c r="P565" s="37">
        <f t="shared" si="16"/>
        <v>-117.07600000000001</v>
      </c>
      <c r="Q565" s="51">
        <v>45831</v>
      </c>
      <c r="S565">
        <v>40700</v>
      </c>
      <c r="T565" t="s">
        <v>911</v>
      </c>
    </row>
    <row r="566" spans="1:20" ht="30" x14ac:dyDescent="0.25">
      <c r="A566" s="53" t="str">
        <f>+VLOOKUP(O566,'Selectable Table'!D:E,2,0)</f>
        <v>OTH CUST</v>
      </c>
      <c r="B566" s="36" t="s">
        <v>1725</v>
      </c>
      <c r="C566" s="49" t="s">
        <v>1726</v>
      </c>
      <c r="D566" s="49" t="s">
        <v>1718</v>
      </c>
      <c r="E566">
        <v>2025</v>
      </c>
      <c r="F566">
        <v>6</v>
      </c>
      <c r="G566" s="53" t="s">
        <v>976</v>
      </c>
      <c r="H566" s="33" t="s">
        <v>260</v>
      </c>
      <c r="I566" s="18">
        <v>-311.42800000000005</v>
      </c>
      <c r="J566" s="33" t="s">
        <v>94</v>
      </c>
      <c r="K566" s="19">
        <f t="shared" si="17"/>
        <v>-311.42800000000005</v>
      </c>
      <c r="L566" t="s">
        <v>977</v>
      </c>
      <c r="M566" s="50" t="s">
        <v>1727</v>
      </c>
      <c r="O566" s="49" t="s">
        <v>1055</v>
      </c>
      <c r="P566" s="37">
        <f t="shared" si="16"/>
        <v>-311.42800000000005</v>
      </c>
      <c r="Q566" s="51">
        <v>45831</v>
      </c>
      <c r="S566">
        <v>40700</v>
      </c>
      <c r="T566" t="s">
        <v>911</v>
      </c>
    </row>
    <row r="567" spans="1:20" ht="30" x14ac:dyDescent="0.25">
      <c r="A567" s="53" t="str">
        <f>+VLOOKUP(O567,'Selectable Table'!D:E,2,0)</f>
        <v>OTH CUST</v>
      </c>
      <c r="B567" s="36" t="s">
        <v>1095</v>
      </c>
      <c r="C567" s="49" t="s">
        <v>1096</v>
      </c>
      <c r="D567" s="49" t="s">
        <v>1728</v>
      </c>
      <c r="E567">
        <v>2025</v>
      </c>
      <c r="F567">
        <v>6</v>
      </c>
      <c r="G567" s="53" t="s">
        <v>980</v>
      </c>
      <c r="H567" s="33" t="s">
        <v>261</v>
      </c>
      <c r="I567" s="18">
        <v>-351.24800000000005</v>
      </c>
      <c r="J567" s="33" t="s">
        <v>94</v>
      </c>
      <c r="K567" s="19">
        <f t="shared" si="17"/>
        <v>-351.24800000000005</v>
      </c>
      <c r="L567" t="s">
        <v>977</v>
      </c>
      <c r="M567" s="50" t="s">
        <v>1097</v>
      </c>
      <c r="O567" s="49" t="s">
        <v>1055</v>
      </c>
      <c r="P567" s="37">
        <f t="shared" si="16"/>
        <v>-351.24800000000005</v>
      </c>
      <c r="Q567" s="51">
        <v>45831</v>
      </c>
      <c r="S567">
        <v>40700</v>
      </c>
      <c r="T567" t="s">
        <v>911</v>
      </c>
    </row>
    <row r="568" spans="1:20" ht="30" x14ac:dyDescent="0.25">
      <c r="A568" s="53" t="str">
        <f>+VLOOKUP(O568,'Selectable Table'!D:E,2,0)</f>
        <v>OTH CUST</v>
      </c>
      <c r="B568" s="36" t="s">
        <v>1095</v>
      </c>
      <c r="C568" s="49" t="s">
        <v>1096</v>
      </c>
      <c r="D568" s="49" t="s">
        <v>1728</v>
      </c>
      <c r="E568">
        <v>2025</v>
      </c>
      <c r="F568">
        <v>6</v>
      </c>
      <c r="G568" s="53" t="s">
        <v>976</v>
      </c>
      <c r="H568" s="33" t="s">
        <v>260</v>
      </c>
      <c r="I568" s="18">
        <v>-46.828000000000003</v>
      </c>
      <c r="J568" s="33" t="s">
        <v>94</v>
      </c>
      <c r="K568" s="19">
        <f t="shared" si="17"/>
        <v>-46.828000000000003</v>
      </c>
      <c r="L568" t="s">
        <v>977</v>
      </c>
      <c r="M568" s="50" t="s">
        <v>1097</v>
      </c>
      <c r="O568" s="49" t="s">
        <v>1055</v>
      </c>
      <c r="P568" s="37">
        <f t="shared" si="16"/>
        <v>-46.828000000000003</v>
      </c>
      <c r="Q568" s="51">
        <v>45831</v>
      </c>
      <c r="S568">
        <v>40700</v>
      </c>
      <c r="T568" t="s">
        <v>911</v>
      </c>
    </row>
    <row r="569" spans="1:20" ht="30" x14ac:dyDescent="0.25">
      <c r="A569" s="53" t="str">
        <f>+VLOOKUP(O569,'Selectable Table'!D:E,2,0)</f>
        <v>OTH CUST</v>
      </c>
      <c r="B569" s="36" t="s">
        <v>1095</v>
      </c>
      <c r="C569" s="49" t="s">
        <v>1096</v>
      </c>
      <c r="D569" s="49" t="s">
        <v>423</v>
      </c>
      <c r="E569">
        <v>2025</v>
      </c>
      <c r="F569">
        <v>6</v>
      </c>
      <c r="G569" s="53" t="s">
        <v>1006</v>
      </c>
      <c r="H569" s="33" t="s">
        <v>617</v>
      </c>
      <c r="I569" s="18">
        <v>-756.32799999999997</v>
      </c>
      <c r="J569" s="33" t="s">
        <v>94</v>
      </c>
      <c r="K569" s="19">
        <f t="shared" si="17"/>
        <v>-756.32799999999997</v>
      </c>
      <c r="L569" t="s">
        <v>977</v>
      </c>
      <c r="M569" s="50" t="s">
        <v>1097</v>
      </c>
      <c r="O569" s="49" t="s">
        <v>1055</v>
      </c>
      <c r="P569" s="37">
        <f t="shared" si="16"/>
        <v>-756.32799999999997</v>
      </c>
      <c r="Q569" s="51">
        <v>45831</v>
      </c>
      <c r="S569">
        <v>40700</v>
      </c>
      <c r="T569" t="s">
        <v>911</v>
      </c>
    </row>
    <row r="570" spans="1:20" ht="30" x14ac:dyDescent="0.25">
      <c r="A570" s="53" t="str">
        <f>+VLOOKUP(O570,'Selectable Table'!D:E,2,0)</f>
        <v>OTH CUST</v>
      </c>
      <c r="B570" s="36" t="s">
        <v>1729</v>
      </c>
      <c r="C570" s="49" t="s">
        <v>1730</v>
      </c>
      <c r="D570" s="49" t="s">
        <v>423</v>
      </c>
      <c r="E570">
        <v>2025</v>
      </c>
      <c r="F570">
        <v>6</v>
      </c>
      <c r="G570" s="53" t="s">
        <v>1006</v>
      </c>
      <c r="H570" s="33" t="s">
        <v>617</v>
      </c>
      <c r="I570" s="18">
        <v>-114</v>
      </c>
      <c r="J570" s="33" t="s">
        <v>94</v>
      </c>
      <c r="K570" s="19">
        <f t="shared" si="17"/>
        <v>-114</v>
      </c>
      <c r="L570" t="s">
        <v>977</v>
      </c>
      <c r="M570" s="50" t="s">
        <v>1000</v>
      </c>
      <c r="O570" s="49" t="s">
        <v>1001</v>
      </c>
      <c r="P570" s="37">
        <f t="shared" si="16"/>
        <v>-114</v>
      </c>
      <c r="Q570" s="51">
        <v>45831</v>
      </c>
      <c r="S570">
        <v>40700</v>
      </c>
      <c r="T570" t="s">
        <v>911</v>
      </c>
    </row>
    <row r="571" spans="1:20" x14ac:dyDescent="0.25">
      <c r="A571" s="53" t="str">
        <f>+VLOOKUP(O571,'Selectable Table'!D:E,2,0)</f>
        <v>OTH CUST</v>
      </c>
      <c r="B571" s="36" t="s">
        <v>1729</v>
      </c>
      <c r="C571" s="49" t="s">
        <v>1730</v>
      </c>
      <c r="D571" s="49" t="s">
        <v>423</v>
      </c>
      <c r="E571">
        <v>2025</v>
      </c>
      <c r="F571">
        <v>6</v>
      </c>
      <c r="G571" s="53" t="s">
        <v>980</v>
      </c>
      <c r="H571" s="33" t="s">
        <v>261</v>
      </c>
      <c r="I571" s="18">
        <v>-303.24799999999999</v>
      </c>
      <c r="J571" s="33" t="s">
        <v>94</v>
      </c>
      <c r="K571" s="19">
        <f t="shared" si="17"/>
        <v>-303.24799999999999</v>
      </c>
      <c r="L571" t="s">
        <v>977</v>
      </c>
      <c r="M571" s="50" t="s">
        <v>1000</v>
      </c>
      <c r="O571" s="49" t="s">
        <v>1001</v>
      </c>
      <c r="P571" s="37">
        <f t="shared" si="16"/>
        <v>-303.24799999999999</v>
      </c>
      <c r="Q571" s="51">
        <v>45831</v>
      </c>
      <c r="S571">
        <v>40700</v>
      </c>
      <c r="T571" t="s">
        <v>911</v>
      </c>
    </row>
    <row r="572" spans="1:20" x14ac:dyDescent="0.25">
      <c r="A572" s="53" t="str">
        <f>+VLOOKUP(O572,'Selectable Table'!D:E,2,0)</f>
        <v>J &amp; J</v>
      </c>
      <c r="B572" s="36" t="s">
        <v>1098</v>
      </c>
      <c r="C572" s="49" t="s">
        <v>1099</v>
      </c>
      <c r="D572" s="49" t="s">
        <v>423</v>
      </c>
      <c r="E572">
        <v>2025</v>
      </c>
      <c r="F572">
        <v>6</v>
      </c>
      <c r="G572" s="53" t="s">
        <v>980</v>
      </c>
      <c r="H572" s="33" t="s">
        <v>261</v>
      </c>
      <c r="I572" s="18">
        <v>-210.06</v>
      </c>
      <c r="J572" s="33" t="s">
        <v>94</v>
      </c>
      <c r="K572" s="19">
        <f t="shared" si="17"/>
        <v>-210.06</v>
      </c>
      <c r="L572" t="s">
        <v>977</v>
      </c>
      <c r="M572" s="50" t="s">
        <v>1015</v>
      </c>
      <c r="O572" s="49" t="s">
        <v>1100</v>
      </c>
      <c r="P572" s="37">
        <f t="shared" si="16"/>
        <v>-210.06</v>
      </c>
      <c r="Q572" s="51">
        <v>45831</v>
      </c>
      <c r="S572">
        <v>40700</v>
      </c>
      <c r="T572" t="s">
        <v>911</v>
      </c>
    </row>
    <row r="573" spans="1:20" x14ac:dyDescent="0.25">
      <c r="A573" s="53" t="str">
        <f>+VLOOKUP(O573,'Selectable Table'!D:E,2,0)</f>
        <v>J &amp; J</v>
      </c>
      <c r="B573" s="36" t="s">
        <v>1101</v>
      </c>
      <c r="C573" s="49" t="s">
        <v>1102</v>
      </c>
      <c r="D573" s="49" t="s">
        <v>423</v>
      </c>
      <c r="E573">
        <v>2025</v>
      </c>
      <c r="F573">
        <v>6</v>
      </c>
      <c r="G573" s="53" t="s">
        <v>976</v>
      </c>
      <c r="H573" s="33" t="s">
        <v>260</v>
      </c>
      <c r="I573" s="18">
        <v>-350.1</v>
      </c>
      <c r="J573" s="33" t="s">
        <v>94</v>
      </c>
      <c r="K573" s="19">
        <f t="shared" si="17"/>
        <v>-350.1</v>
      </c>
      <c r="L573" t="s">
        <v>977</v>
      </c>
      <c r="M573" s="50" t="s">
        <v>1015</v>
      </c>
      <c r="O573" s="49" t="s">
        <v>1100</v>
      </c>
      <c r="P573" s="37">
        <f t="shared" si="16"/>
        <v>-350.1</v>
      </c>
      <c r="Q573" s="51">
        <v>45831</v>
      </c>
      <c r="S573">
        <v>40700</v>
      </c>
      <c r="T573" t="s">
        <v>911</v>
      </c>
    </row>
    <row r="574" spans="1:20" x14ac:dyDescent="0.25">
      <c r="A574" s="53" t="str">
        <f>+VLOOKUP(O574,'Selectable Table'!D:E,2,0)</f>
        <v>J &amp; J</v>
      </c>
      <c r="B574" s="36" t="s">
        <v>1101</v>
      </c>
      <c r="C574" s="49" t="s">
        <v>1102</v>
      </c>
      <c r="D574" s="49" t="s">
        <v>423</v>
      </c>
      <c r="E574">
        <v>2025</v>
      </c>
      <c r="F574">
        <v>6</v>
      </c>
      <c r="G574" s="53" t="s">
        <v>976</v>
      </c>
      <c r="H574" s="33" t="s">
        <v>260</v>
      </c>
      <c r="I574" s="18">
        <v>-318.26400000000001</v>
      </c>
      <c r="J574" s="33" t="s">
        <v>94</v>
      </c>
      <c r="K574" s="19">
        <f t="shared" si="17"/>
        <v>-318.26400000000001</v>
      </c>
      <c r="L574" t="s">
        <v>977</v>
      </c>
      <c r="M574" s="50" t="s">
        <v>1015</v>
      </c>
      <c r="O574" s="49" t="s">
        <v>1100</v>
      </c>
      <c r="P574" s="37">
        <f t="shared" si="16"/>
        <v>-318.26400000000001</v>
      </c>
      <c r="Q574" s="51">
        <v>45831</v>
      </c>
      <c r="S574">
        <v>40700</v>
      </c>
      <c r="T574" t="s">
        <v>911</v>
      </c>
    </row>
    <row r="575" spans="1:20" x14ac:dyDescent="0.25">
      <c r="A575" s="53" t="str">
        <f>+VLOOKUP(O575,'Selectable Table'!D:E,2,0)</f>
        <v>J &amp; J</v>
      </c>
      <c r="B575" s="36" t="s">
        <v>1103</v>
      </c>
      <c r="C575" s="49" t="s">
        <v>1104</v>
      </c>
      <c r="D575" s="49" t="s">
        <v>424</v>
      </c>
      <c r="E575">
        <v>2025</v>
      </c>
      <c r="F575">
        <v>6</v>
      </c>
      <c r="G575" s="53" t="s">
        <v>984</v>
      </c>
      <c r="H575" s="33" t="s">
        <v>262</v>
      </c>
      <c r="I575" s="18">
        <v>-477.39600000000002</v>
      </c>
      <c r="J575" s="33" t="s">
        <v>94</v>
      </c>
      <c r="K575" s="19">
        <f t="shared" si="17"/>
        <v>-477.39600000000002</v>
      </c>
      <c r="L575" t="s">
        <v>977</v>
      </c>
      <c r="M575" s="50" t="s">
        <v>1015</v>
      </c>
      <c r="O575" s="49" t="s">
        <v>1016</v>
      </c>
      <c r="P575" s="37">
        <f t="shared" si="16"/>
        <v>-477.39600000000002</v>
      </c>
      <c r="Q575" s="51">
        <v>45831</v>
      </c>
      <c r="S575">
        <v>40700</v>
      </c>
      <c r="T575" t="s">
        <v>911</v>
      </c>
    </row>
    <row r="576" spans="1:20" x14ac:dyDescent="0.25">
      <c r="A576" s="53" t="str">
        <f>+VLOOKUP(O576,'Selectable Table'!D:E,2,0)</f>
        <v>OTH CUST</v>
      </c>
      <c r="B576" s="36" t="s">
        <v>1731</v>
      </c>
      <c r="C576" s="49" t="s">
        <v>1732</v>
      </c>
      <c r="D576" s="49" t="s">
        <v>424</v>
      </c>
      <c r="E576">
        <v>2025</v>
      </c>
      <c r="F576">
        <v>6</v>
      </c>
      <c r="G576" s="53" t="s">
        <v>980</v>
      </c>
      <c r="H576" s="33" t="s">
        <v>261</v>
      </c>
      <c r="I576" s="18">
        <v>-60.312000000000005</v>
      </c>
      <c r="J576" s="33" t="s">
        <v>94</v>
      </c>
      <c r="K576" s="19">
        <f t="shared" si="17"/>
        <v>-60.312000000000005</v>
      </c>
      <c r="L576" t="s">
        <v>977</v>
      </c>
      <c r="M576" s="50" t="s">
        <v>1385</v>
      </c>
      <c r="O576" s="49" t="s">
        <v>1472</v>
      </c>
      <c r="P576" s="37">
        <f t="shared" si="16"/>
        <v>-60.312000000000005</v>
      </c>
      <c r="Q576" s="51">
        <v>45831</v>
      </c>
      <c r="S576">
        <v>40700</v>
      </c>
      <c r="T576" t="s">
        <v>911</v>
      </c>
    </row>
    <row r="577" spans="1:20" x14ac:dyDescent="0.25">
      <c r="A577" s="53" t="str">
        <f>+VLOOKUP(O577,'Selectable Table'!D:E,2,0)</f>
        <v>OTH CUST</v>
      </c>
      <c r="B577" s="36" t="s">
        <v>1731</v>
      </c>
      <c r="C577" s="49" t="s">
        <v>1732</v>
      </c>
      <c r="D577" s="49" t="s">
        <v>424</v>
      </c>
      <c r="E577">
        <v>2025</v>
      </c>
      <c r="F577">
        <v>6</v>
      </c>
      <c r="G577" s="53" t="s">
        <v>980</v>
      </c>
      <c r="H577" s="33" t="s">
        <v>261</v>
      </c>
      <c r="I577" s="18">
        <v>-688.22400000000005</v>
      </c>
      <c r="J577" s="33" t="s">
        <v>94</v>
      </c>
      <c r="K577" s="19">
        <f t="shared" si="17"/>
        <v>-688.22400000000005</v>
      </c>
      <c r="L577" t="s">
        <v>977</v>
      </c>
      <c r="M577" s="50" t="s">
        <v>1385</v>
      </c>
      <c r="O577" s="49" t="s">
        <v>1472</v>
      </c>
      <c r="P577" s="37">
        <f t="shared" si="16"/>
        <v>-688.22400000000005</v>
      </c>
      <c r="Q577" s="51">
        <v>45831</v>
      </c>
      <c r="S577">
        <v>40700</v>
      </c>
      <c r="T577" t="s">
        <v>911</v>
      </c>
    </row>
    <row r="578" spans="1:20" ht="30" x14ac:dyDescent="0.25">
      <c r="A578" s="53" t="str">
        <f>+VLOOKUP(O578,'Selectable Table'!D:E,2,0)</f>
        <v>OTH CUST</v>
      </c>
      <c r="B578" s="36" t="s">
        <v>1733</v>
      </c>
      <c r="C578" s="49" t="s">
        <v>1734</v>
      </c>
      <c r="D578" s="49" t="s">
        <v>424</v>
      </c>
      <c r="E578">
        <v>2025</v>
      </c>
      <c r="F578">
        <v>6</v>
      </c>
      <c r="G578" s="53" t="s">
        <v>980</v>
      </c>
      <c r="H578" s="33" t="s">
        <v>261</v>
      </c>
      <c r="I578" s="18">
        <v>-355.92</v>
      </c>
      <c r="J578" s="33" t="s">
        <v>94</v>
      </c>
      <c r="K578" s="19">
        <f t="shared" si="17"/>
        <v>-355.92</v>
      </c>
      <c r="L578" t="s">
        <v>977</v>
      </c>
      <c r="M578" s="50" t="s">
        <v>1735</v>
      </c>
      <c r="O578" s="49" t="s">
        <v>1055</v>
      </c>
      <c r="P578" s="37">
        <f t="shared" ref="P578:P641" si="18">K578</f>
        <v>-355.92</v>
      </c>
      <c r="Q578" s="51">
        <v>45831</v>
      </c>
      <c r="S578">
        <v>40700</v>
      </c>
      <c r="T578" t="s">
        <v>911</v>
      </c>
    </row>
    <row r="579" spans="1:20" ht="30" x14ac:dyDescent="0.25">
      <c r="A579" s="53" t="str">
        <f>+VLOOKUP(O579,'Selectable Table'!D:E,2,0)</f>
        <v>OTH CUST</v>
      </c>
      <c r="B579" s="36" t="s">
        <v>1733</v>
      </c>
      <c r="C579" s="49" t="s">
        <v>1734</v>
      </c>
      <c r="D579" s="49" t="s">
        <v>424</v>
      </c>
      <c r="E579">
        <v>2025</v>
      </c>
      <c r="F579">
        <v>6</v>
      </c>
      <c r="G579" s="53" t="s">
        <v>980</v>
      </c>
      <c r="H579" s="33" t="s">
        <v>261</v>
      </c>
      <c r="I579" s="18">
        <v>-22.816000000000003</v>
      </c>
      <c r="J579" s="33" t="s">
        <v>94</v>
      </c>
      <c r="K579" s="19">
        <f t="shared" ref="K579:K642" si="19">+VLOOKUP(J579,$W$2:$X$7,2,0)*I579</f>
        <v>-22.816000000000003</v>
      </c>
      <c r="L579" t="s">
        <v>977</v>
      </c>
      <c r="M579" s="50" t="s">
        <v>1735</v>
      </c>
      <c r="O579" s="49" t="s">
        <v>1055</v>
      </c>
      <c r="P579" s="37">
        <f t="shared" si="18"/>
        <v>-22.816000000000003</v>
      </c>
      <c r="Q579" s="51">
        <v>45831</v>
      </c>
      <c r="S579">
        <v>40700</v>
      </c>
      <c r="T579" t="s">
        <v>911</v>
      </c>
    </row>
    <row r="580" spans="1:20" ht="30" x14ac:dyDescent="0.25">
      <c r="A580" s="53" t="str">
        <f>+VLOOKUP(O580,'Selectable Table'!D:E,2,0)</f>
        <v>OTH CUST</v>
      </c>
      <c r="B580" s="36" t="s">
        <v>1105</v>
      </c>
      <c r="C580" s="49" t="s">
        <v>1106</v>
      </c>
      <c r="D580" s="49" t="s">
        <v>424</v>
      </c>
      <c r="E580">
        <v>2025</v>
      </c>
      <c r="F580">
        <v>6</v>
      </c>
      <c r="G580" s="53" t="s">
        <v>980</v>
      </c>
      <c r="H580" s="33" t="s">
        <v>261</v>
      </c>
      <c r="I580" s="18">
        <v>-632.24800000000005</v>
      </c>
      <c r="J580" s="33" t="s">
        <v>94</v>
      </c>
      <c r="K580" s="19">
        <f t="shared" si="19"/>
        <v>-632.24800000000005</v>
      </c>
      <c r="L580" t="s">
        <v>977</v>
      </c>
      <c r="M580" s="50" t="s">
        <v>1107</v>
      </c>
      <c r="O580" s="49" t="s">
        <v>1055</v>
      </c>
      <c r="P580" s="37">
        <f t="shared" si="18"/>
        <v>-632.24800000000005</v>
      </c>
      <c r="Q580" s="51">
        <v>45831</v>
      </c>
      <c r="S580">
        <v>40700</v>
      </c>
      <c r="T580" t="s">
        <v>911</v>
      </c>
    </row>
    <row r="581" spans="1:20" ht="30" x14ac:dyDescent="0.25">
      <c r="A581" s="53" t="str">
        <f>+VLOOKUP(O581,'Selectable Table'!D:E,2,0)</f>
        <v>OTH CUST</v>
      </c>
      <c r="B581" s="36" t="s">
        <v>1105</v>
      </c>
      <c r="C581" s="49" t="s">
        <v>1106</v>
      </c>
      <c r="D581" s="49" t="s">
        <v>424</v>
      </c>
      <c r="E581">
        <v>2025</v>
      </c>
      <c r="F581">
        <v>6</v>
      </c>
      <c r="G581" s="53" t="s">
        <v>980</v>
      </c>
      <c r="H581" s="33" t="s">
        <v>261</v>
      </c>
      <c r="I581" s="18">
        <v>-468.3</v>
      </c>
      <c r="J581" s="33" t="s">
        <v>94</v>
      </c>
      <c r="K581" s="19">
        <f t="shared" si="19"/>
        <v>-468.3</v>
      </c>
      <c r="L581" t="s">
        <v>977</v>
      </c>
      <c r="M581" s="50" t="s">
        <v>1107</v>
      </c>
      <c r="O581" s="49" t="s">
        <v>1055</v>
      </c>
      <c r="P581" s="37">
        <f t="shared" si="18"/>
        <v>-468.3</v>
      </c>
      <c r="Q581" s="51">
        <v>45831</v>
      </c>
      <c r="S581">
        <v>40700</v>
      </c>
      <c r="T581" t="s">
        <v>911</v>
      </c>
    </row>
    <row r="582" spans="1:20" ht="30" x14ac:dyDescent="0.25">
      <c r="A582" s="53" t="str">
        <f>+VLOOKUP(O582,'Selectable Table'!D:E,2,0)</f>
        <v>OTH CUST</v>
      </c>
      <c r="B582" s="36" t="s">
        <v>1105</v>
      </c>
      <c r="C582" s="49" t="s">
        <v>1106</v>
      </c>
      <c r="D582" s="49" t="s">
        <v>424</v>
      </c>
      <c r="E582">
        <v>2025</v>
      </c>
      <c r="F582">
        <v>6</v>
      </c>
      <c r="G582" s="53" t="s">
        <v>980</v>
      </c>
      <c r="H582" s="33" t="s">
        <v>261</v>
      </c>
      <c r="I582" s="18">
        <v>-934.28800000000001</v>
      </c>
      <c r="J582" s="33" t="s">
        <v>94</v>
      </c>
      <c r="K582" s="19">
        <f t="shared" si="19"/>
        <v>-934.28800000000001</v>
      </c>
      <c r="L582" t="s">
        <v>977</v>
      </c>
      <c r="M582" s="50" t="s">
        <v>1107</v>
      </c>
      <c r="O582" s="49" t="s">
        <v>1055</v>
      </c>
      <c r="P582" s="37">
        <f t="shared" si="18"/>
        <v>-934.28800000000001</v>
      </c>
      <c r="Q582" s="51">
        <v>45831</v>
      </c>
      <c r="S582">
        <v>40700</v>
      </c>
      <c r="T582" t="s">
        <v>911</v>
      </c>
    </row>
    <row r="583" spans="1:20" ht="30" x14ac:dyDescent="0.25">
      <c r="A583" s="53" t="str">
        <f>+VLOOKUP(O583,'Selectable Table'!D:E,2,0)</f>
        <v>OTH CUST</v>
      </c>
      <c r="B583" s="36" t="s">
        <v>1109</v>
      </c>
      <c r="C583" s="49" t="s">
        <v>1110</v>
      </c>
      <c r="D583" s="49" t="s">
        <v>424</v>
      </c>
      <c r="E583">
        <v>2025</v>
      </c>
      <c r="F583">
        <v>6</v>
      </c>
      <c r="G583" s="53" t="s">
        <v>976</v>
      </c>
      <c r="H583" s="33" t="s">
        <v>260</v>
      </c>
      <c r="I583" s="18">
        <v>-234.14800000000002</v>
      </c>
      <c r="J583" s="33" t="s">
        <v>94</v>
      </c>
      <c r="K583" s="19">
        <f t="shared" si="19"/>
        <v>-234.14800000000002</v>
      </c>
      <c r="L583" t="s">
        <v>977</v>
      </c>
      <c r="M583" s="50" t="s">
        <v>1111</v>
      </c>
      <c r="O583" s="49" t="s">
        <v>1055</v>
      </c>
      <c r="P583" s="37">
        <f t="shared" si="18"/>
        <v>-234.14800000000002</v>
      </c>
      <c r="Q583" s="51">
        <v>45831</v>
      </c>
      <c r="S583">
        <v>40700</v>
      </c>
      <c r="T583" t="s">
        <v>911</v>
      </c>
    </row>
    <row r="584" spans="1:20" ht="30" x14ac:dyDescent="0.25">
      <c r="A584" s="53" t="str">
        <f>+VLOOKUP(O584,'Selectable Table'!D:E,2,0)</f>
        <v>OTH CUST</v>
      </c>
      <c r="B584" s="36" t="s">
        <v>1109</v>
      </c>
      <c r="C584" s="49" t="s">
        <v>1110</v>
      </c>
      <c r="D584" s="49" t="s">
        <v>424</v>
      </c>
      <c r="E584">
        <v>2025</v>
      </c>
      <c r="F584">
        <v>6</v>
      </c>
      <c r="G584" s="53" t="s">
        <v>976</v>
      </c>
      <c r="H584" s="33" t="s">
        <v>260</v>
      </c>
      <c r="I584" s="18">
        <v>-489.38800000000003</v>
      </c>
      <c r="J584" s="33" t="s">
        <v>94</v>
      </c>
      <c r="K584" s="19">
        <f t="shared" si="19"/>
        <v>-489.38800000000003</v>
      </c>
      <c r="L584" t="s">
        <v>977</v>
      </c>
      <c r="M584" s="50" t="s">
        <v>1111</v>
      </c>
      <c r="O584" s="49" t="s">
        <v>1055</v>
      </c>
      <c r="P584" s="37">
        <f t="shared" si="18"/>
        <v>-489.38800000000003</v>
      </c>
      <c r="Q584" s="51">
        <v>45831</v>
      </c>
      <c r="S584">
        <v>40700</v>
      </c>
      <c r="T584" t="s">
        <v>911</v>
      </c>
    </row>
    <row r="585" spans="1:20" ht="30" x14ac:dyDescent="0.25">
      <c r="A585" s="53" t="str">
        <f>+VLOOKUP(O585,'Selectable Table'!D:E,2,0)</f>
        <v>OTH CUST</v>
      </c>
      <c r="B585" s="36" t="s">
        <v>1736</v>
      </c>
      <c r="C585" s="49" t="s">
        <v>1737</v>
      </c>
      <c r="D585" s="49" t="s">
        <v>424</v>
      </c>
      <c r="E585">
        <v>2025</v>
      </c>
      <c r="F585">
        <v>6</v>
      </c>
      <c r="G585" s="53" t="s">
        <v>980</v>
      </c>
      <c r="H585" s="33" t="s">
        <v>261</v>
      </c>
      <c r="I585" s="18">
        <v>-210.74800000000002</v>
      </c>
      <c r="J585" s="33" t="s">
        <v>94</v>
      </c>
      <c r="K585" s="19">
        <f t="shared" si="19"/>
        <v>-210.74800000000002</v>
      </c>
      <c r="L585" t="s">
        <v>977</v>
      </c>
      <c r="M585" s="50" t="s">
        <v>1738</v>
      </c>
      <c r="O585" s="49" t="s">
        <v>1055</v>
      </c>
      <c r="P585" s="37">
        <f t="shared" si="18"/>
        <v>-210.74800000000002</v>
      </c>
      <c r="Q585" s="51">
        <v>45831</v>
      </c>
      <c r="S585">
        <v>40700</v>
      </c>
      <c r="T585" t="s">
        <v>911</v>
      </c>
    </row>
    <row r="586" spans="1:20" ht="30" x14ac:dyDescent="0.25">
      <c r="A586" s="53" t="str">
        <f>+VLOOKUP(O586,'Selectable Table'!D:E,2,0)</f>
        <v>OTH CUST</v>
      </c>
      <c r="B586" s="36" t="s">
        <v>1736</v>
      </c>
      <c r="C586" s="49" t="s">
        <v>1737</v>
      </c>
      <c r="D586" s="49" t="s">
        <v>424</v>
      </c>
      <c r="E586">
        <v>2025</v>
      </c>
      <c r="F586">
        <v>6</v>
      </c>
      <c r="G586" s="53" t="s">
        <v>980</v>
      </c>
      <c r="H586" s="33" t="s">
        <v>261</v>
      </c>
      <c r="I586" s="18">
        <v>-68.444000000000003</v>
      </c>
      <c r="J586" s="33" t="s">
        <v>94</v>
      </c>
      <c r="K586" s="19">
        <f t="shared" si="19"/>
        <v>-68.444000000000003</v>
      </c>
      <c r="L586" t="s">
        <v>977</v>
      </c>
      <c r="M586" s="50" t="s">
        <v>1738</v>
      </c>
      <c r="O586" s="49" t="s">
        <v>1055</v>
      </c>
      <c r="P586" s="37">
        <f t="shared" si="18"/>
        <v>-68.444000000000003</v>
      </c>
      <c r="Q586" s="51">
        <v>45831</v>
      </c>
      <c r="S586">
        <v>40700</v>
      </c>
      <c r="T586" t="s">
        <v>911</v>
      </c>
    </row>
    <row r="587" spans="1:20" x14ac:dyDescent="0.25">
      <c r="A587" s="53" t="str">
        <f>+VLOOKUP(O587,'Selectable Table'!D:E,2,0)</f>
        <v>OTH CUST</v>
      </c>
      <c r="B587" s="36" t="s">
        <v>1112</v>
      </c>
      <c r="C587" s="49" t="s">
        <v>1113</v>
      </c>
      <c r="D587" s="49">
        <v>996</v>
      </c>
      <c r="E587">
        <v>2025</v>
      </c>
      <c r="F587">
        <v>6</v>
      </c>
      <c r="G587" s="53" t="s">
        <v>980</v>
      </c>
      <c r="H587" s="33" t="s">
        <v>261</v>
      </c>
      <c r="I587" s="18">
        <v>-340.30799999999999</v>
      </c>
      <c r="J587" s="33" t="s">
        <v>912</v>
      </c>
      <c r="K587" s="19">
        <f t="shared" si="19"/>
        <v>-383.50669751999999</v>
      </c>
      <c r="L587" t="s">
        <v>977</v>
      </c>
      <c r="M587" s="50" t="s">
        <v>1114</v>
      </c>
      <c r="O587" s="49" t="s">
        <v>986</v>
      </c>
      <c r="P587" s="37">
        <f t="shared" si="18"/>
        <v>-383.50669751999999</v>
      </c>
      <c r="Q587" s="51">
        <v>45831</v>
      </c>
      <c r="S587">
        <v>40700</v>
      </c>
      <c r="T587" t="s">
        <v>911</v>
      </c>
    </row>
    <row r="588" spans="1:20" x14ac:dyDescent="0.25">
      <c r="A588" s="53" t="str">
        <f>+VLOOKUP(O588,'Selectable Table'!D:E,2,0)</f>
        <v>OTH CUST</v>
      </c>
      <c r="B588" s="36" t="s">
        <v>1115</v>
      </c>
      <c r="C588" s="49" t="s">
        <v>1116</v>
      </c>
      <c r="D588" s="49">
        <v>996</v>
      </c>
      <c r="E588">
        <v>2025</v>
      </c>
      <c r="F588">
        <v>6</v>
      </c>
      <c r="G588" s="53" t="s">
        <v>980</v>
      </c>
      <c r="H588" s="33" t="s">
        <v>261</v>
      </c>
      <c r="I588" s="18">
        <v>-333.47199999999998</v>
      </c>
      <c r="J588" s="33" t="s">
        <v>912</v>
      </c>
      <c r="K588" s="19">
        <f t="shared" si="19"/>
        <v>-375.80293568000002</v>
      </c>
      <c r="L588" t="s">
        <v>977</v>
      </c>
      <c r="M588" s="50" t="s">
        <v>1000</v>
      </c>
      <c r="O588" s="49" t="s">
        <v>1001</v>
      </c>
      <c r="P588" s="37">
        <f t="shared" si="18"/>
        <v>-375.80293568000002</v>
      </c>
      <c r="Q588" s="51">
        <v>45831</v>
      </c>
      <c r="S588">
        <v>40700</v>
      </c>
      <c r="T588" t="s">
        <v>911</v>
      </c>
    </row>
    <row r="589" spans="1:20" x14ac:dyDescent="0.25">
      <c r="A589" s="53" t="str">
        <f>+VLOOKUP(O589,'Selectable Table'!D:E,2,0)</f>
        <v>J &amp; J</v>
      </c>
      <c r="B589" s="36" t="s">
        <v>1117</v>
      </c>
      <c r="C589" s="49" t="s">
        <v>1118</v>
      </c>
      <c r="D589" s="49">
        <v>996</v>
      </c>
      <c r="E589">
        <v>2025</v>
      </c>
      <c r="F589">
        <v>6</v>
      </c>
      <c r="G589" s="53" t="s">
        <v>980</v>
      </c>
      <c r="H589" s="33" t="s">
        <v>261</v>
      </c>
      <c r="I589" s="18">
        <v>-210.06</v>
      </c>
      <c r="J589" s="33" t="s">
        <v>912</v>
      </c>
      <c r="K589" s="19">
        <f t="shared" si="19"/>
        <v>-236.72501640000002</v>
      </c>
      <c r="L589" t="s">
        <v>977</v>
      </c>
      <c r="M589" s="50" t="s">
        <v>1015</v>
      </c>
      <c r="O589" s="49" t="s">
        <v>1016</v>
      </c>
      <c r="P589" s="37">
        <f t="shared" si="18"/>
        <v>-236.72501640000002</v>
      </c>
      <c r="Q589" s="51">
        <v>45831</v>
      </c>
      <c r="S589">
        <v>40700</v>
      </c>
      <c r="T589" t="s">
        <v>911</v>
      </c>
    </row>
    <row r="590" spans="1:20" x14ac:dyDescent="0.25">
      <c r="A590" s="53" t="str">
        <f>+VLOOKUP(O590,'Selectable Table'!D:E,2,0)</f>
        <v>OTH CUST</v>
      </c>
      <c r="B590" s="36" t="s">
        <v>1739</v>
      </c>
      <c r="C590" s="49" t="s">
        <v>1740</v>
      </c>
      <c r="D590" s="49">
        <v>996</v>
      </c>
      <c r="E590">
        <v>2025</v>
      </c>
      <c r="F590">
        <v>6</v>
      </c>
      <c r="G590" s="53" t="s">
        <v>976</v>
      </c>
      <c r="H590" s="33" t="s">
        <v>260</v>
      </c>
      <c r="I590" s="18">
        <v>-120.08</v>
      </c>
      <c r="J590" s="33" t="s">
        <v>912</v>
      </c>
      <c r="K590" s="19">
        <f t="shared" si="19"/>
        <v>-135.3229552</v>
      </c>
      <c r="L590" t="s">
        <v>977</v>
      </c>
      <c r="M590" s="50" t="s">
        <v>1741</v>
      </c>
      <c r="O590" s="49" t="s">
        <v>1742</v>
      </c>
      <c r="P590" s="37">
        <f t="shared" si="18"/>
        <v>-135.3229552</v>
      </c>
      <c r="Q590" s="51">
        <v>45831</v>
      </c>
      <c r="S590">
        <v>40700</v>
      </c>
      <c r="T590" t="s">
        <v>911</v>
      </c>
    </row>
    <row r="591" spans="1:20" x14ac:dyDescent="0.25">
      <c r="A591" s="53" t="str">
        <f>+VLOOKUP(O591,'Selectable Table'!D:E,2,0)</f>
        <v>OTH CUST</v>
      </c>
      <c r="B591" s="36" t="s">
        <v>1739</v>
      </c>
      <c r="C591" s="49" t="s">
        <v>1740</v>
      </c>
      <c r="D591" s="49">
        <v>996</v>
      </c>
      <c r="E591">
        <v>2025</v>
      </c>
      <c r="F591">
        <v>6</v>
      </c>
      <c r="G591" s="53" t="s">
        <v>976</v>
      </c>
      <c r="H591" s="33" t="s">
        <v>260</v>
      </c>
      <c r="I591" s="18">
        <v>-95</v>
      </c>
      <c r="J591" s="33" t="s">
        <v>912</v>
      </c>
      <c r="K591" s="19">
        <f t="shared" si="19"/>
        <v>-107.05930000000001</v>
      </c>
      <c r="L591" t="s">
        <v>977</v>
      </c>
      <c r="M591" s="50" t="s">
        <v>1741</v>
      </c>
      <c r="O591" s="49" t="s">
        <v>1742</v>
      </c>
      <c r="P591" s="37">
        <f t="shared" si="18"/>
        <v>-107.05930000000001</v>
      </c>
      <c r="Q591" s="51">
        <v>45831</v>
      </c>
      <c r="S591">
        <v>40700</v>
      </c>
      <c r="T591" t="s">
        <v>911</v>
      </c>
    </row>
    <row r="592" spans="1:20" x14ac:dyDescent="0.25">
      <c r="A592" s="53" t="str">
        <f>+VLOOKUP(O592,'Selectable Table'!D:E,2,0)</f>
        <v>OTH CUST</v>
      </c>
      <c r="B592" s="36" t="s">
        <v>1739</v>
      </c>
      <c r="C592" s="49" t="s">
        <v>1740</v>
      </c>
      <c r="D592" s="49">
        <v>996</v>
      </c>
      <c r="E592">
        <v>2025</v>
      </c>
      <c r="F592">
        <v>6</v>
      </c>
      <c r="G592" s="53" t="s">
        <v>980</v>
      </c>
      <c r="H592" s="33" t="s">
        <v>261</v>
      </c>
      <c r="I592" s="18">
        <v>-478.8</v>
      </c>
      <c r="J592" s="33" t="s">
        <v>912</v>
      </c>
      <c r="K592" s="19">
        <f t="shared" si="19"/>
        <v>-539.57887200000005</v>
      </c>
      <c r="L592" t="s">
        <v>977</v>
      </c>
      <c r="M592" s="50" t="s">
        <v>1741</v>
      </c>
      <c r="O592" s="49" t="s">
        <v>1742</v>
      </c>
      <c r="P592" s="37">
        <f t="shared" si="18"/>
        <v>-539.57887200000005</v>
      </c>
      <c r="Q592" s="51">
        <v>45831</v>
      </c>
      <c r="S592">
        <v>40700</v>
      </c>
      <c r="T592" t="s">
        <v>911</v>
      </c>
    </row>
    <row r="593" spans="1:20" ht="30" x14ac:dyDescent="0.25">
      <c r="A593" s="53" t="str">
        <f>+VLOOKUP(O593,'Selectable Table'!D:E,2,0)</f>
        <v>PFIZER</v>
      </c>
      <c r="B593" s="36" t="s">
        <v>1119</v>
      </c>
      <c r="C593" s="49" t="s">
        <v>1120</v>
      </c>
      <c r="D593" s="49" t="s">
        <v>345</v>
      </c>
      <c r="E593">
        <v>2025</v>
      </c>
      <c r="F593">
        <v>6</v>
      </c>
      <c r="G593" s="53" t="s">
        <v>1006</v>
      </c>
      <c r="H593" s="33" t="s">
        <v>617</v>
      </c>
      <c r="I593" s="18">
        <v>-295.40000000000003</v>
      </c>
      <c r="J593" s="33" t="s">
        <v>94</v>
      </c>
      <c r="K593" s="19">
        <f t="shared" si="19"/>
        <v>-295.40000000000003</v>
      </c>
      <c r="L593" t="s">
        <v>977</v>
      </c>
      <c r="M593" s="50" t="s">
        <v>1027</v>
      </c>
      <c r="O593" s="49" t="s">
        <v>1121</v>
      </c>
      <c r="P593" s="37">
        <f t="shared" si="18"/>
        <v>-295.40000000000003</v>
      </c>
      <c r="Q593" s="51">
        <v>45831</v>
      </c>
      <c r="S593">
        <v>40700</v>
      </c>
      <c r="T593" t="s">
        <v>911</v>
      </c>
    </row>
    <row r="594" spans="1:20" ht="30" x14ac:dyDescent="0.25">
      <c r="A594" s="53" t="str">
        <f>+VLOOKUP(O594,'Selectable Table'!D:E,2,0)</f>
        <v>OTH CUST</v>
      </c>
      <c r="B594" s="36" t="s">
        <v>1122</v>
      </c>
      <c r="C594" s="49" t="s">
        <v>1123</v>
      </c>
      <c r="D594" s="49" t="s">
        <v>345</v>
      </c>
      <c r="E594">
        <v>2025</v>
      </c>
      <c r="F594">
        <v>6</v>
      </c>
      <c r="G594" s="53" t="s">
        <v>1006</v>
      </c>
      <c r="H594" s="33" t="s">
        <v>617</v>
      </c>
      <c r="I594" s="18">
        <v>-192.34000000000003</v>
      </c>
      <c r="J594" s="33" t="s">
        <v>94</v>
      </c>
      <c r="K594" s="19">
        <f t="shared" si="19"/>
        <v>-192.34000000000003</v>
      </c>
      <c r="L594" t="s">
        <v>977</v>
      </c>
      <c r="M594" s="50" t="s">
        <v>1124</v>
      </c>
      <c r="O594" s="49" t="s">
        <v>1001</v>
      </c>
      <c r="P594" s="37">
        <f t="shared" si="18"/>
        <v>-192.34000000000003</v>
      </c>
      <c r="Q594" s="51">
        <v>45831</v>
      </c>
      <c r="S594">
        <v>40700</v>
      </c>
      <c r="T594" t="s">
        <v>911</v>
      </c>
    </row>
    <row r="595" spans="1:20" ht="30" x14ac:dyDescent="0.25">
      <c r="A595" s="53" t="str">
        <f>+VLOOKUP(O595,'Selectable Table'!D:E,2,0)</f>
        <v>OTH CUST</v>
      </c>
      <c r="B595" s="36" t="s">
        <v>1125</v>
      </c>
      <c r="C595" s="49" t="s">
        <v>1126</v>
      </c>
      <c r="D595" s="49" t="s">
        <v>345</v>
      </c>
      <c r="E595">
        <v>2025</v>
      </c>
      <c r="F595">
        <v>6</v>
      </c>
      <c r="G595" s="53" t="s">
        <v>984</v>
      </c>
      <c r="H595" s="33" t="s">
        <v>262</v>
      </c>
      <c r="I595" s="18">
        <v>-702.5</v>
      </c>
      <c r="J595" s="33" t="s">
        <v>94</v>
      </c>
      <c r="K595" s="19">
        <f t="shared" si="19"/>
        <v>-702.5</v>
      </c>
      <c r="L595" t="s">
        <v>977</v>
      </c>
      <c r="M595" s="50" t="s">
        <v>1127</v>
      </c>
      <c r="O595" s="49" t="s">
        <v>1055</v>
      </c>
      <c r="P595" s="37">
        <f t="shared" si="18"/>
        <v>-702.5</v>
      </c>
      <c r="Q595" s="51">
        <v>45831</v>
      </c>
      <c r="S595">
        <v>40700</v>
      </c>
      <c r="T595" t="s">
        <v>911</v>
      </c>
    </row>
    <row r="596" spans="1:20" x14ac:dyDescent="0.25">
      <c r="A596" s="53" t="str">
        <f>+VLOOKUP(O596,'Selectable Table'!D:E,2,0)</f>
        <v>OTH CUST</v>
      </c>
      <c r="B596" s="36" t="s">
        <v>1128</v>
      </c>
      <c r="C596" s="49" t="s">
        <v>1129</v>
      </c>
      <c r="D596" s="49" t="s">
        <v>345</v>
      </c>
      <c r="E596">
        <v>2025</v>
      </c>
      <c r="F596">
        <v>6</v>
      </c>
      <c r="G596" s="53" t="s">
        <v>980</v>
      </c>
      <c r="H596" s="33" t="s">
        <v>261</v>
      </c>
      <c r="I596" s="18">
        <v>-296.416</v>
      </c>
      <c r="J596" s="33" t="s">
        <v>94</v>
      </c>
      <c r="K596" s="19">
        <f t="shared" si="19"/>
        <v>-296.416</v>
      </c>
      <c r="L596" t="s">
        <v>977</v>
      </c>
      <c r="M596" s="50" t="s">
        <v>1000</v>
      </c>
      <c r="O596" s="49" t="s">
        <v>1001</v>
      </c>
      <c r="P596" s="37">
        <f t="shared" si="18"/>
        <v>-296.416</v>
      </c>
      <c r="Q596" s="51">
        <v>45831</v>
      </c>
      <c r="S596">
        <v>40700</v>
      </c>
      <c r="T596" t="s">
        <v>911</v>
      </c>
    </row>
    <row r="597" spans="1:20" x14ac:dyDescent="0.25">
      <c r="A597" s="53" t="str">
        <f>+VLOOKUP(O597,'Selectable Table'!D:E,2,0)</f>
        <v>OTH CUST</v>
      </c>
      <c r="B597" s="36" t="s">
        <v>1128</v>
      </c>
      <c r="C597" s="49" t="s">
        <v>1129</v>
      </c>
      <c r="D597" s="49" t="s">
        <v>345</v>
      </c>
      <c r="E597">
        <v>2025</v>
      </c>
      <c r="F597">
        <v>6</v>
      </c>
      <c r="G597" s="53" t="s">
        <v>976</v>
      </c>
      <c r="H597" s="33" t="s">
        <v>260</v>
      </c>
      <c r="I597" s="18">
        <v>-341.99600000000004</v>
      </c>
      <c r="J597" s="33" t="s">
        <v>94</v>
      </c>
      <c r="K597" s="19">
        <f t="shared" si="19"/>
        <v>-341.99600000000004</v>
      </c>
      <c r="L597" t="s">
        <v>977</v>
      </c>
      <c r="M597" s="50" t="s">
        <v>1000</v>
      </c>
      <c r="O597" s="49" t="s">
        <v>1001</v>
      </c>
      <c r="P597" s="37">
        <f t="shared" si="18"/>
        <v>-341.99600000000004</v>
      </c>
      <c r="Q597" s="51">
        <v>45831</v>
      </c>
      <c r="S597">
        <v>40700</v>
      </c>
      <c r="T597" t="s">
        <v>911</v>
      </c>
    </row>
    <row r="598" spans="1:20" x14ac:dyDescent="0.25">
      <c r="A598" s="53" t="str">
        <f>+VLOOKUP(O598,'Selectable Table'!D:E,2,0)</f>
        <v>OTH CUST</v>
      </c>
      <c r="B598" s="36" t="s">
        <v>1131</v>
      </c>
      <c r="C598" s="49" t="s">
        <v>1132</v>
      </c>
      <c r="D598" s="49" t="s">
        <v>345</v>
      </c>
      <c r="E598">
        <v>2025</v>
      </c>
      <c r="F598">
        <v>6</v>
      </c>
      <c r="G598" s="53" t="s">
        <v>980</v>
      </c>
      <c r="H598" s="33" t="s">
        <v>261</v>
      </c>
      <c r="I598" s="18">
        <v>-412.36000000000007</v>
      </c>
      <c r="J598" s="33" t="s">
        <v>94</v>
      </c>
      <c r="K598" s="19">
        <f t="shared" si="19"/>
        <v>-412.36000000000007</v>
      </c>
      <c r="L598" t="s">
        <v>977</v>
      </c>
      <c r="M598" s="50" t="s">
        <v>1133</v>
      </c>
      <c r="O598" s="49" t="s">
        <v>1134</v>
      </c>
      <c r="P598" s="37">
        <f t="shared" si="18"/>
        <v>-412.36000000000007</v>
      </c>
      <c r="Q598" s="51">
        <v>45831</v>
      </c>
      <c r="S598">
        <v>40700</v>
      </c>
      <c r="T598" t="s">
        <v>911</v>
      </c>
    </row>
    <row r="599" spans="1:20" x14ac:dyDescent="0.25">
      <c r="A599" s="53" t="str">
        <f>+VLOOKUP(O599,'Selectable Table'!D:E,2,0)</f>
        <v>OTH CUST</v>
      </c>
      <c r="B599" s="36" t="s">
        <v>1135</v>
      </c>
      <c r="C599" s="49" t="s">
        <v>1136</v>
      </c>
      <c r="D599" s="49" t="s">
        <v>345</v>
      </c>
      <c r="E599">
        <v>2025</v>
      </c>
      <c r="F599">
        <v>6</v>
      </c>
      <c r="G599" s="53" t="s">
        <v>980</v>
      </c>
      <c r="H599" s="33" t="s">
        <v>261</v>
      </c>
      <c r="I599" s="18">
        <v>-717.56000000000006</v>
      </c>
      <c r="J599" s="33" t="s">
        <v>94</v>
      </c>
      <c r="K599" s="19">
        <f t="shared" si="19"/>
        <v>-717.56000000000006</v>
      </c>
      <c r="L599" t="s">
        <v>977</v>
      </c>
      <c r="M599" s="50" t="s">
        <v>1137</v>
      </c>
      <c r="O599" s="49" t="s">
        <v>1134</v>
      </c>
      <c r="P599" s="37">
        <f t="shared" si="18"/>
        <v>-717.56000000000006</v>
      </c>
      <c r="Q599" s="51">
        <v>45831</v>
      </c>
      <c r="S599">
        <v>40700</v>
      </c>
      <c r="T599" t="s">
        <v>911</v>
      </c>
    </row>
    <row r="600" spans="1:20" x14ac:dyDescent="0.25">
      <c r="A600" s="53" t="str">
        <f>+VLOOKUP(O600,'Selectable Table'!D:E,2,0)</f>
        <v>OTH CUST</v>
      </c>
      <c r="B600" s="36" t="s">
        <v>1135</v>
      </c>
      <c r="C600" s="49" t="s">
        <v>1136</v>
      </c>
      <c r="D600" s="49" t="s">
        <v>345</v>
      </c>
      <c r="E600">
        <v>2025</v>
      </c>
      <c r="F600">
        <v>6</v>
      </c>
      <c r="G600" s="53" t="s">
        <v>980</v>
      </c>
      <c r="H600" s="33" t="s">
        <v>261</v>
      </c>
      <c r="I600" s="18">
        <v>-71.975999999999999</v>
      </c>
      <c r="J600" s="33" t="s">
        <v>94</v>
      </c>
      <c r="K600" s="19">
        <f t="shared" si="19"/>
        <v>-71.975999999999999</v>
      </c>
      <c r="L600" t="s">
        <v>977</v>
      </c>
      <c r="M600" s="50" t="s">
        <v>1137</v>
      </c>
      <c r="O600" s="49" t="s">
        <v>1134</v>
      </c>
      <c r="P600" s="37">
        <f t="shared" si="18"/>
        <v>-71.975999999999999</v>
      </c>
      <c r="Q600" s="51">
        <v>45831</v>
      </c>
      <c r="S600">
        <v>40700</v>
      </c>
      <c r="T600" t="s">
        <v>911</v>
      </c>
    </row>
    <row r="601" spans="1:20" x14ac:dyDescent="0.25">
      <c r="A601" s="53" t="str">
        <f>+VLOOKUP(O601,'Selectable Table'!D:E,2,0)</f>
        <v>OTH CUST</v>
      </c>
      <c r="B601" s="36" t="s">
        <v>1138</v>
      </c>
      <c r="C601" s="49" t="s">
        <v>1139</v>
      </c>
      <c r="D601" s="49" t="s">
        <v>345</v>
      </c>
      <c r="E601">
        <v>2025</v>
      </c>
      <c r="F601">
        <v>6</v>
      </c>
      <c r="G601" s="53" t="s">
        <v>976</v>
      </c>
      <c r="H601" s="33" t="s">
        <v>260</v>
      </c>
      <c r="I601" s="18">
        <v>-124.26400000000001</v>
      </c>
      <c r="J601" s="33" t="s">
        <v>94</v>
      </c>
      <c r="K601" s="19">
        <f t="shared" si="19"/>
        <v>-124.26400000000001</v>
      </c>
      <c r="L601" t="s">
        <v>977</v>
      </c>
      <c r="M601" s="50" t="s">
        <v>1140</v>
      </c>
      <c r="O601" s="49" t="s">
        <v>1001</v>
      </c>
      <c r="P601" s="37">
        <f t="shared" si="18"/>
        <v>-124.26400000000001</v>
      </c>
      <c r="Q601" s="51">
        <v>45831</v>
      </c>
      <c r="S601">
        <v>40700</v>
      </c>
      <c r="T601" t="s">
        <v>911</v>
      </c>
    </row>
    <row r="602" spans="1:20" x14ac:dyDescent="0.25">
      <c r="A602" s="53" t="str">
        <f>+VLOOKUP(O602,'Selectable Table'!D:E,2,0)</f>
        <v>OTH CUST</v>
      </c>
      <c r="B602" s="36" t="s">
        <v>1141</v>
      </c>
      <c r="C602" s="49" t="s">
        <v>1142</v>
      </c>
      <c r="D602" s="49" t="s">
        <v>345</v>
      </c>
      <c r="E602">
        <v>2025</v>
      </c>
      <c r="F602">
        <v>6</v>
      </c>
      <c r="G602" s="53" t="s">
        <v>976</v>
      </c>
      <c r="H602" s="33" t="s">
        <v>260</v>
      </c>
      <c r="I602" s="18">
        <v>-341.99600000000004</v>
      </c>
      <c r="J602" s="33" t="s">
        <v>94</v>
      </c>
      <c r="K602" s="19">
        <f t="shared" si="19"/>
        <v>-341.99600000000004</v>
      </c>
      <c r="L602" t="s">
        <v>977</v>
      </c>
      <c r="M602" s="50" t="s">
        <v>1000</v>
      </c>
      <c r="O602" s="49" t="s">
        <v>1001</v>
      </c>
      <c r="P602" s="37">
        <f t="shared" si="18"/>
        <v>-341.99600000000004</v>
      </c>
      <c r="Q602" s="51">
        <v>45831</v>
      </c>
      <c r="S602">
        <v>40700</v>
      </c>
      <c r="T602" t="s">
        <v>911</v>
      </c>
    </row>
    <row r="603" spans="1:20" ht="30" x14ac:dyDescent="0.25">
      <c r="A603" s="53" t="str">
        <f>+VLOOKUP(O603,'Selectable Table'!D:E,2,0)</f>
        <v>OTH CUST</v>
      </c>
      <c r="B603" s="36" t="s">
        <v>1743</v>
      </c>
      <c r="C603" s="49" t="s">
        <v>1744</v>
      </c>
      <c r="D603" s="49" t="s">
        <v>1745</v>
      </c>
      <c r="E603">
        <v>2025</v>
      </c>
      <c r="F603">
        <v>6</v>
      </c>
      <c r="G603" s="53" t="s">
        <v>976</v>
      </c>
      <c r="H603" s="33" t="s">
        <v>260</v>
      </c>
      <c r="I603" s="18">
        <v>-177.96</v>
      </c>
      <c r="J603" s="33" t="s">
        <v>94</v>
      </c>
      <c r="K603" s="19">
        <f t="shared" si="19"/>
        <v>-177.96</v>
      </c>
      <c r="L603" t="s">
        <v>977</v>
      </c>
      <c r="M603" s="50" t="s">
        <v>1746</v>
      </c>
      <c r="O603" s="49" t="s">
        <v>1055</v>
      </c>
      <c r="P603" s="37">
        <f t="shared" si="18"/>
        <v>-177.96</v>
      </c>
      <c r="Q603" s="51">
        <v>45831</v>
      </c>
      <c r="S603">
        <v>40700</v>
      </c>
      <c r="T603" t="s">
        <v>911</v>
      </c>
    </row>
    <row r="604" spans="1:20" ht="30" x14ac:dyDescent="0.25">
      <c r="A604" s="53" t="str">
        <f>+VLOOKUP(O604,'Selectable Table'!D:E,2,0)</f>
        <v>OTH CUST</v>
      </c>
      <c r="B604" s="36" t="s">
        <v>1747</v>
      </c>
      <c r="C604" s="49" t="s">
        <v>1748</v>
      </c>
      <c r="D604" s="49" t="s">
        <v>1749</v>
      </c>
      <c r="E604">
        <v>2025</v>
      </c>
      <c r="F604">
        <v>6</v>
      </c>
      <c r="G604" s="53" t="s">
        <v>980</v>
      </c>
      <c r="H604" s="33" t="s">
        <v>261</v>
      </c>
      <c r="I604" s="18">
        <v>-86.708000000000013</v>
      </c>
      <c r="J604" s="33" t="s">
        <v>94</v>
      </c>
      <c r="K604" s="19">
        <f t="shared" si="19"/>
        <v>-86.708000000000013</v>
      </c>
      <c r="L604" t="s">
        <v>977</v>
      </c>
      <c r="M604" s="50" t="s">
        <v>1750</v>
      </c>
      <c r="O604" s="49" t="s">
        <v>1055</v>
      </c>
      <c r="P604" s="37">
        <f t="shared" si="18"/>
        <v>-86.708000000000013</v>
      </c>
      <c r="Q604" s="51">
        <v>45831</v>
      </c>
      <c r="S604">
        <v>40700</v>
      </c>
      <c r="T604" t="s">
        <v>911</v>
      </c>
    </row>
    <row r="605" spans="1:20" x14ac:dyDescent="0.25">
      <c r="A605" s="53" t="str">
        <f>+VLOOKUP(O605,'Selectable Table'!D:E,2,0)</f>
        <v>OTH CUST</v>
      </c>
      <c r="B605" s="36" t="s">
        <v>1751</v>
      </c>
      <c r="C605" s="49" t="s">
        <v>1752</v>
      </c>
      <c r="D605" s="49" t="s">
        <v>1749</v>
      </c>
      <c r="E605">
        <v>2025</v>
      </c>
      <c r="F605">
        <v>6</v>
      </c>
      <c r="G605" s="53" t="s">
        <v>984</v>
      </c>
      <c r="H605" s="33" t="s">
        <v>262</v>
      </c>
      <c r="I605" s="18">
        <v>-288.74799999999999</v>
      </c>
      <c r="J605" s="33" t="s">
        <v>94</v>
      </c>
      <c r="K605" s="19">
        <f t="shared" si="19"/>
        <v>-288.74799999999999</v>
      </c>
      <c r="L605" t="s">
        <v>977</v>
      </c>
      <c r="M605" s="50" t="s">
        <v>1137</v>
      </c>
      <c r="O605" s="49" t="s">
        <v>1134</v>
      </c>
      <c r="P605" s="37">
        <f t="shared" si="18"/>
        <v>-288.74799999999999</v>
      </c>
      <c r="Q605" s="51">
        <v>45831</v>
      </c>
      <c r="S605">
        <v>40700</v>
      </c>
      <c r="T605" t="s">
        <v>911</v>
      </c>
    </row>
    <row r="606" spans="1:20" x14ac:dyDescent="0.25">
      <c r="A606" s="53" t="str">
        <f>+VLOOKUP(O606,'Selectable Table'!D:E,2,0)</f>
        <v>OTH CUST</v>
      </c>
      <c r="B606" s="36" t="s">
        <v>1143</v>
      </c>
      <c r="C606" s="49" t="s">
        <v>1144</v>
      </c>
      <c r="D606" s="49" t="s">
        <v>1749</v>
      </c>
      <c r="E606">
        <v>2025</v>
      </c>
      <c r="F606">
        <v>6</v>
      </c>
      <c r="G606" s="53" t="s">
        <v>980</v>
      </c>
      <c r="H606" s="33" t="s">
        <v>261</v>
      </c>
      <c r="I606" s="18">
        <v>-823.44</v>
      </c>
      <c r="J606" s="33" t="s">
        <v>94</v>
      </c>
      <c r="K606" s="19">
        <f t="shared" si="19"/>
        <v>-823.44</v>
      </c>
      <c r="L606" t="s">
        <v>977</v>
      </c>
      <c r="M606" s="50" t="s">
        <v>1145</v>
      </c>
      <c r="O606" s="49" t="s">
        <v>1146</v>
      </c>
      <c r="P606" s="37">
        <f t="shared" si="18"/>
        <v>-823.44</v>
      </c>
      <c r="Q606" s="51">
        <v>45831</v>
      </c>
      <c r="S606">
        <v>40700</v>
      </c>
      <c r="T606" t="s">
        <v>911</v>
      </c>
    </row>
    <row r="607" spans="1:20" x14ac:dyDescent="0.25">
      <c r="A607" s="53" t="str">
        <f>+VLOOKUP(O607,'Selectable Table'!D:E,2,0)</f>
        <v>OTH CUST</v>
      </c>
      <c r="B607" s="36" t="s">
        <v>1143</v>
      </c>
      <c r="C607" s="49" t="s">
        <v>1144</v>
      </c>
      <c r="D607" s="49" t="s">
        <v>1749</v>
      </c>
      <c r="E607">
        <v>2025</v>
      </c>
      <c r="F607">
        <v>6</v>
      </c>
      <c r="G607" s="53" t="s">
        <v>980</v>
      </c>
      <c r="H607" s="33" t="s">
        <v>261</v>
      </c>
      <c r="I607" s="18">
        <v>-68.832000000000008</v>
      </c>
      <c r="J607" s="33" t="s">
        <v>94</v>
      </c>
      <c r="K607" s="19">
        <f t="shared" si="19"/>
        <v>-68.832000000000008</v>
      </c>
      <c r="L607" t="s">
        <v>977</v>
      </c>
      <c r="M607" s="50" t="s">
        <v>1145</v>
      </c>
      <c r="O607" s="49" t="s">
        <v>1146</v>
      </c>
      <c r="P607" s="37">
        <f t="shared" si="18"/>
        <v>-68.832000000000008</v>
      </c>
      <c r="Q607" s="51">
        <v>45831</v>
      </c>
      <c r="S607">
        <v>40700</v>
      </c>
      <c r="T607" t="s">
        <v>911</v>
      </c>
    </row>
    <row r="608" spans="1:20" ht="30" x14ac:dyDescent="0.25">
      <c r="A608" s="53" t="str">
        <f>+VLOOKUP(O608,'Selectable Table'!D:E,2,0)</f>
        <v>OTH CUST</v>
      </c>
      <c r="B608" s="36" t="s">
        <v>1753</v>
      </c>
      <c r="C608" s="49" t="s">
        <v>1754</v>
      </c>
      <c r="D608" s="49" t="s">
        <v>1749</v>
      </c>
      <c r="E608">
        <v>2025</v>
      </c>
      <c r="F608">
        <v>6</v>
      </c>
      <c r="G608" s="53" t="s">
        <v>980</v>
      </c>
      <c r="H608" s="33" t="s">
        <v>261</v>
      </c>
      <c r="I608" s="18">
        <v>-93.660000000000011</v>
      </c>
      <c r="J608" s="33" t="s">
        <v>94</v>
      </c>
      <c r="K608" s="19">
        <f t="shared" si="19"/>
        <v>-93.660000000000011</v>
      </c>
      <c r="L608" t="s">
        <v>977</v>
      </c>
      <c r="M608" s="50" t="s">
        <v>1755</v>
      </c>
      <c r="O608" s="49" t="s">
        <v>1055</v>
      </c>
      <c r="P608" s="37">
        <f t="shared" si="18"/>
        <v>-93.660000000000011</v>
      </c>
      <c r="Q608" s="51">
        <v>45831</v>
      </c>
      <c r="S608">
        <v>40700</v>
      </c>
      <c r="T608" t="s">
        <v>911</v>
      </c>
    </row>
    <row r="609" spans="1:20" ht="30" x14ac:dyDescent="0.25">
      <c r="A609" s="53" t="str">
        <f>+VLOOKUP(O609,'Selectable Table'!D:E,2,0)</f>
        <v>OTH CUST</v>
      </c>
      <c r="B609" s="36" t="s">
        <v>1753</v>
      </c>
      <c r="C609" s="49" t="s">
        <v>1754</v>
      </c>
      <c r="D609" s="49" t="s">
        <v>1749</v>
      </c>
      <c r="E609">
        <v>2025</v>
      </c>
      <c r="F609">
        <v>6</v>
      </c>
      <c r="G609" s="53" t="s">
        <v>980</v>
      </c>
      <c r="H609" s="33" t="s">
        <v>261</v>
      </c>
      <c r="I609" s="18">
        <v>-210.74800000000002</v>
      </c>
      <c r="J609" s="33" t="s">
        <v>94</v>
      </c>
      <c r="K609" s="19">
        <f t="shared" si="19"/>
        <v>-210.74800000000002</v>
      </c>
      <c r="L609" t="s">
        <v>977</v>
      </c>
      <c r="M609" s="50" t="s">
        <v>1755</v>
      </c>
      <c r="O609" s="49" t="s">
        <v>1055</v>
      </c>
      <c r="P609" s="37">
        <f t="shared" si="18"/>
        <v>-210.74800000000002</v>
      </c>
      <c r="Q609" s="51">
        <v>45831</v>
      </c>
      <c r="S609">
        <v>40700</v>
      </c>
      <c r="T609" t="s">
        <v>911</v>
      </c>
    </row>
    <row r="610" spans="1:20" x14ac:dyDescent="0.25">
      <c r="A610" s="53" t="str">
        <f>+VLOOKUP(O610,'Selectable Table'!D:E,2,0)</f>
        <v>J &amp; J</v>
      </c>
      <c r="B610" s="36" t="s">
        <v>1147</v>
      </c>
      <c r="C610" s="49" t="s">
        <v>1148</v>
      </c>
      <c r="D610" s="49" t="s">
        <v>1749</v>
      </c>
      <c r="E610">
        <v>2025</v>
      </c>
      <c r="F610">
        <v>6</v>
      </c>
      <c r="G610" s="53" t="s">
        <v>993</v>
      </c>
      <c r="H610" s="33" t="s">
        <v>337</v>
      </c>
      <c r="I610" s="18">
        <v>-350.1</v>
      </c>
      <c r="J610" s="33" t="s">
        <v>94</v>
      </c>
      <c r="K610" s="19">
        <f t="shared" si="19"/>
        <v>-350.1</v>
      </c>
      <c r="L610" t="s">
        <v>977</v>
      </c>
      <c r="M610" s="50" t="s">
        <v>1015</v>
      </c>
      <c r="O610" s="49" t="s">
        <v>1100</v>
      </c>
      <c r="P610" s="37">
        <f t="shared" si="18"/>
        <v>-350.1</v>
      </c>
      <c r="Q610" s="51">
        <v>45831</v>
      </c>
      <c r="S610">
        <v>40700</v>
      </c>
      <c r="T610" t="s">
        <v>911</v>
      </c>
    </row>
    <row r="611" spans="1:20" x14ac:dyDescent="0.25">
      <c r="A611" s="53" t="str">
        <f>+VLOOKUP(O611,'Selectable Table'!D:E,2,0)</f>
        <v>OTH CUST</v>
      </c>
      <c r="B611" s="36" t="s">
        <v>1149</v>
      </c>
      <c r="C611" s="49" t="s">
        <v>1150</v>
      </c>
      <c r="D611" s="49" t="s">
        <v>1749</v>
      </c>
      <c r="E611">
        <v>2025</v>
      </c>
      <c r="F611">
        <v>6</v>
      </c>
      <c r="G611" s="53" t="s">
        <v>980</v>
      </c>
      <c r="H611" s="33" t="s">
        <v>261</v>
      </c>
      <c r="I611" s="18">
        <v>-124.26400000000001</v>
      </c>
      <c r="J611" s="33" t="s">
        <v>94</v>
      </c>
      <c r="K611" s="19">
        <f t="shared" si="19"/>
        <v>-124.26400000000001</v>
      </c>
      <c r="L611" t="s">
        <v>977</v>
      </c>
      <c r="M611" s="50" t="s">
        <v>1151</v>
      </c>
      <c r="O611" s="49" t="s">
        <v>1001</v>
      </c>
      <c r="P611" s="37">
        <f t="shared" si="18"/>
        <v>-124.26400000000001</v>
      </c>
      <c r="Q611" s="51">
        <v>45831</v>
      </c>
      <c r="S611">
        <v>40700</v>
      </c>
      <c r="T611" t="s">
        <v>911</v>
      </c>
    </row>
    <row r="612" spans="1:20" x14ac:dyDescent="0.25">
      <c r="A612" s="53" t="str">
        <f>+VLOOKUP(O612,'Selectable Table'!D:E,2,0)</f>
        <v>OTH CUST</v>
      </c>
      <c r="B612" s="36" t="s">
        <v>1149</v>
      </c>
      <c r="C612" s="49" t="s">
        <v>1150</v>
      </c>
      <c r="D612" s="49" t="s">
        <v>1749</v>
      </c>
      <c r="E612">
        <v>2025</v>
      </c>
      <c r="F612">
        <v>6</v>
      </c>
      <c r="G612" s="53" t="s">
        <v>976</v>
      </c>
      <c r="H612" s="33" t="s">
        <v>260</v>
      </c>
      <c r="I612" s="18">
        <v>-96.172000000000011</v>
      </c>
      <c r="J612" s="33" t="s">
        <v>94</v>
      </c>
      <c r="K612" s="19">
        <f t="shared" si="19"/>
        <v>-96.172000000000011</v>
      </c>
      <c r="L612" t="s">
        <v>977</v>
      </c>
      <c r="M612" s="50" t="s">
        <v>1151</v>
      </c>
      <c r="O612" s="49" t="s">
        <v>1001</v>
      </c>
      <c r="P612" s="37">
        <f t="shared" si="18"/>
        <v>-96.172000000000011</v>
      </c>
      <c r="Q612" s="51">
        <v>45831</v>
      </c>
      <c r="S612">
        <v>40700</v>
      </c>
      <c r="T612" t="s">
        <v>911</v>
      </c>
    </row>
    <row r="613" spans="1:20" x14ac:dyDescent="0.25">
      <c r="A613" s="53" t="str">
        <f>+VLOOKUP(O613,'Selectable Table'!D:E,2,0)</f>
        <v>OTH CUST</v>
      </c>
      <c r="B613" s="36" t="s">
        <v>1152</v>
      </c>
      <c r="C613" s="49" t="s">
        <v>1153</v>
      </c>
      <c r="D613" s="49" t="s">
        <v>431</v>
      </c>
      <c r="E613">
        <v>2025</v>
      </c>
      <c r="F613">
        <v>6</v>
      </c>
      <c r="G613" s="53" t="s">
        <v>984</v>
      </c>
      <c r="H613" s="33" t="s">
        <v>262</v>
      </c>
      <c r="I613" s="18">
        <v>-288.50799999999998</v>
      </c>
      <c r="J613" s="33" t="s">
        <v>94</v>
      </c>
      <c r="K613" s="19">
        <f t="shared" si="19"/>
        <v>-288.50799999999998</v>
      </c>
      <c r="L613" t="s">
        <v>977</v>
      </c>
      <c r="M613" s="50" t="s">
        <v>1154</v>
      </c>
      <c r="O613" s="49" t="s">
        <v>1001</v>
      </c>
      <c r="P613" s="37">
        <f t="shared" si="18"/>
        <v>-288.50799999999998</v>
      </c>
      <c r="Q613" s="51">
        <v>45831</v>
      </c>
      <c r="S613">
        <v>40700</v>
      </c>
      <c r="T613" t="s">
        <v>911</v>
      </c>
    </row>
    <row r="614" spans="1:20" ht="30" x14ac:dyDescent="0.25">
      <c r="A614" s="53" t="str">
        <f>+VLOOKUP(O614,'Selectable Table'!D:E,2,0)</f>
        <v>OTH CUST</v>
      </c>
      <c r="B614" s="36" t="s">
        <v>1756</v>
      </c>
      <c r="C614" s="49" t="s">
        <v>1757</v>
      </c>
      <c r="D614" s="49" t="s">
        <v>431</v>
      </c>
      <c r="E614">
        <v>2025</v>
      </c>
      <c r="F614">
        <v>6</v>
      </c>
      <c r="G614" s="53" t="s">
        <v>980</v>
      </c>
      <c r="H614" s="33" t="s">
        <v>261</v>
      </c>
      <c r="I614" s="18">
        <v>-70.244000000000014</v>
      </c>
      <c r="J614" s="33" t="s">
        <v>94</v>
      </c>
      <c r="K614" s="19">
        <f t="shared" si="19"/>
        <v>-70.244000000000014</v>
      </c>
      <c r="L614" t="s">
        <v>977</v>
      </c>
      <c r="M614" s="50" t="s">
        <v>1758</v>
      </c>
      <c r="O614" s="49" t="s">
        <v>1055</v>
      </c>
      <c r="P614" s="37">
        <f t="shared" si="18"/>
        <v>-70.244000000000014</v>
      </c>
      <c r="Q614" s="51">
        <v>45831</v>
      </c>
      <c r="S614">
        <v>40700</v>
      </c>
      <c r="T614" t="s">
        <v>911</v>
      </c>
    </row>
    <row r="615" spans="1:20" x14ac:dyDescent="0.25">
      <c r="A615" s="53" t="str">
        <f>+VLOOKUP(O615,'Selectable Table'!D:E,2,0)</f>
        <v>OTH CUST</v>
      </c>
      <c r="B615" s="36" t="s">
        <v>1155</v>
      </c>
      <c r="C615" s="49" t="s">
        <v>1156</v>
      </c>
      <c r="D615" s="49" t="s">
        <v>431</v>
      </c>
      <c r="E615">
        <v>2025</v>
      </c>
      <c r="F615">
        <v>6</v>
      </c>
      <c r="G615" s="53" t="s">
        <v>980</v>
      </c>
      <c r="H615" s="33" t="s">
        <v>261</v>
      </c>
      <c r="I615" s="18">
        <v>-372.79200000000003</v>
      </c>
      <c r="J615" s="33" t="s">
        <v>94</v>
      </c>
      <c r="K615" s="19">
        <f t="shared" si="19"/>
        <v>-372.79200000000003</v>
      </c>
      <c r="L615" t="s">
        <v>977</v>
      </c>
      <c r="M615" s="50" t="s">
        <v>1157</v>
      </c>
      <c r="O615" s="49" t="s">
        <v>1001</v>
      </c>
      <c r="P615" s="37">
        <f t="shared" si="18"/>
        <v>-372.79200000000003</v>
      </c>
      <c r="Q615" s="51">
        <v>45831</v>
      </c>
      <c r="S615">
        <v>40700</v>
      </c>
      <c r="T615" t="s">
        <v>911</v>
      </c>
    </row>
    <row r="616" spans="1:20" ht="30" x14ac:dyDescent="0.25">
      <c r="A616" s="53" t="str">
        <f>+VLOOKUP(O616,'Selectable Table'!D:E,2,0)</f>
        <v>OTH CUST</v>
      </c>
      <c r="B616" s="36" t="s">
        <v>1158</v>
      </c>
      <c r="C616" s="49" t="s">
        <v>1159</v>
      </c>
      <c r="D616" s="49" t="s">
        <v>431</v>
      </c>
      <c r="E616">
        <v>2025</v>
      </c>
      <c r="F616">
        <v>6</v>
      </c>
      <c r="G616" s="53" t="s">
        <v>980</v>
      </c>
      <c r="H616" s="33" t="s">
        <v>261</v>
      </c>
      <c r="I616" s="18">
        <v>-561.99599999999998</v>
      </c>
      <c r="J616" s="33" t="s">
        <v>94</v>
      </c>
      <c r="K616" s="19">
        <f t="shared" si="19"/>
        <v>-561.99599999999998</v>
      </c>
      <c r="L616" t="s">
        <v>977</v>
      </c>
      <c r="M616" s="50" t="s">
        <v>1160</v>
      </c>
      <c r="O616" s="49" t="s">
        <v>1055</v>
      </c>
      <c r="P616" s="37">
        <f t="shared" si="18"/>
        <v>-561.99599999999998</v>
      </c>
      <c r="Q616" s="51">
        <v>45831</v>
      </c>
      <c r="S616">
        <v>40700</v>
      </c>
      <c r="T616" t="s">
        <v>911</v>
      </c>
    </row>
    <row r="617" spans="1:20" ht="30" x14ac:dyDescent="0.25">
      <c r="A617" s="53" t="str">
        <f>+VLOOKUP(O617,'Selectable Table'!D:E,2,0)</f>
        <v>OTH CUST</v>
      </c>
      <c r="B617" s="36" t="s">
        <v>1158</v>
      </c>
      <c r="C617" s="49" t="s">
        <v>1159</v>
      </c>
      <c r="D617" s="49" t="s">
        <v>431</v>
      </c>
      <c r="E617">
        <v>2025</v>
      </c>
      <c r="F617">
        <v>6</v>
      </c>
      <c r="G617" s="53" t="s">
        <v>980</v>
      </c>
      <c r="H617" s="33" t="s">
        <v>261</v>
      </c>
      <c r="I617" s="18">
        <v>-210.73200000000003</v>
      </c>
      <c r="J617" s="33" t="s">
        <v>94</v>
      </c>
      <c r="K617" s="19">
        <f t="shared" si="19"/>
        <v>-210.73200000000003</v>
      </c>
      <c r="L617" t="s">
        <v>977</v>
      </c>
      <c r="M617" s="50" t="s">
        <v>1160</v>
      </c>
      <c r="O617" s="49" t="s">
        <v>1055</v>
      </c>
      <c r="P617" s="37">
        <f t="shared" si="18"/>
        <v>-210.73200000000003</v>
      </c>
      <c r="Q617" s="51">
        <v>45831</v>
      </c>
      <c r="S617">
        <v>40700</v>
      </c>
      <c r="T617" t="s">
        <v>911</v>
      </c>
    </row>
    <row r="618" spans="1:20" ht="30" x14ac:dyDescent="0.25">
      <c r="A618" s="53" t="str">
        <f>+VLOOKUP(O618,'Selectable Table'!D:E,2,0)</f>
        <v>OTH CUST</v>
      </c>
      <c r="B618" s="36" t="s">
        <v>1158</v>
      </c>
      <c r="C618" s="49" t="s">
        <v>1159</v>
      </c>
      <c r="D618" s="49" t="s">
        <v>431</v>
      </c>
      <c r="E618">
        <v>2025</v>
      </c>
      <c r="F618">
        <v>6</v>
      </c>
      <c r="G618" s="53" t="s">
        <v>980</v>
      </c>
      <c r="H618" s="33" t="s">
        <v>261</v>
      </c>
      <c r="I618" s="18">
        <v>-355.92</v>
      </c>
      <c r="J618" s="33" t="s">
        <v>94</v>
      </c>
      <c r="K618" s="19">
        <f t="shared" si="19"/>
        <v>-355.92</v>
      </c>
      <c r="L618" t="s">
        <v>977</v>
      </c>
      <c r="M618" s="50" t="s">
        <v>1160</v>
      </c>
      <c r="O618" s="49" t="s">
        <v>1055</v>
      </c>
      <c r="P618" s="37">
        <f t="shared" si="18"/>
        <v>-355.92</v>
      </c>
      <c r="Q618" s="51">
        <v>45831</v>
      </c>
      <c r="S618">
        <v>40700</v>
      </c>
      <c r="T618" t="s">
        <v>911</v>
      </c>
    </row>
    <row r="619" spans="1:20" ht="30" x14ac:dyDescent="0.25">
      <c r="A619" s="53" t="str">
        <f>+VLOOKUP(O619,'Selectable Table'!D:E,2,0)</f>
        <v>OTH CUST</v>
      </c>
      <c r="B619" s="36" t="s">
        <v>1759</v>
      </c>
      <c r="C619" s="49" t="s">
        <v>1760</v>
      </c>
      <c r="D619" s="49" t="s">
        <v>431</v>
      </c>
      <c r="E619">
        <v>2025</v>
      </c>
      <c r="F619">
        <v>6</v>
      </c>
      <c r="G619" s="53" t="s">
        <v>976</v>
      </c>
      <c r="H619" s="33" t="s">
        <v>260</v>
      </c>
      <c r="I619" s="18">
        <v>-210.74800000000002</v>
      </c>
      <c r="J619" s="33" t="s">
        <v>94</v>
      </c>
      <c r="K619" s="19">
        <f t="shared" si="19"/>
        <v>-210.74800000000002</v>
      </c>
      <c r="L619" t="s">
        <v>977</v>
      </c>
      <c r="M619" s="50" t="s">
        <v>1761</v>
      </c>
      <c r="O619" s="49" t="s">
        <v>1055</v>
      </c>
      <c r="P619" s="37">
        <f t="shared" si="18"/>
        <v>-210.74800000000002</v>
      </c>
      <c r="Q619" s="51">
        <v>45831</v>
      </c>
      <c r="S619">
        <v>40700</v>
      </c>
      <c r="T619" t="s">
        <v>911</v>
      </c>
    </row>
    <row r="620" spans="1:20" x14ac:dyDescent="0.25">
      <c r="A620" s="53" t="str">
        <f>+VLOOKUP(O620,'Selectable Table'!D:E,2,0)</f>
        <v>OTH CUST</v>
      </c>
      <c r="B620" s="36" t="s">
        <v>1164</v>
      </c>
      <c r="C620" s="49" t="s">
        <v>1165</v>
      </c>
      <c r="D620" s="49" t="s">
        <v>431</v>
      </c>
      <c r="E620">
        <v>2025</v>
      </c>
      <c r="F620">
        <v>6</v>
      </c>
      <c r="G620" s="53" t="s">
        <v>976</v>
      </c>
      <c r="H620" s="33" t="s">
        <v>260</v>
      </c>
      <c r="I620" s="18">
        <v>-334.23600000000005</v>
      </c>
      <c r="J620" s="33" t="s">
        <v>94</v>
      </c>
      <c r="K620" s="19">
        <f t="shared" si="19"/>
        <v>-334.23600000000005</v>
      </c>
      <c r="L620" t="s">
        <v>977</v>
      </c>
      <c r="M620" s="50" t="s">
        <v>1166</v>
      </c>
      <c r="O620" s="49" t="s">
        <v>1069</v>
      </c>
      <c r="P620" s="37">
        <f t="shared" si="18"/>
        <v>-334.23600000000005</v>
      </c>
      <c r="Q620" s="51">
        <v>45831</v>
      </c>
      <c r="S620">
        <v>40700</v>
      </c>
      <c r="T620" t="s">
        <v>911</v>
      </c>
    </row>
    <row r="621" spans="1:20" x14ac:dyDescent="0.25">
      <c r="A621" s="53" t="str">
        <f>+VLOOKUP(O621,'Selectable Table'!D:E,2,0)</f>
        <v>J &amp; J</v>
      </c>
      <c r="B621" s="36" t="s">
        <v>1167</v>
      </c>
      <c r="C621" s="49" t="s">
        <v>1168</v>
      </c>
      <c r="D621" s="49" t="s">
        <v>431</v>
      </c>
      <c r="E621">
        <v>2025</v>
      </c>
      <c r="F621">
        <v>6</v>
      </c>
      <c r="G621" s="53" t="s">
        <v>980</v>
      </c>
      <c r="H621" s="33" t="s">
        <v>261</v>
      </c>
      <c r="I621" s="18">
        <v>-140.04000000000002</v>
      </c>
      <c r="J621" s="33" t="s">
        <v>94</v>
      </c>
      <c r="K621" s="19">
        <f t="shared" si="19"/>
        <v>-140.04000000000002</v>
      </c>
      <c r="L621" t="s">
        <v>977</v>
      </c>
      <c r="M621" s="50" t="s">
        <v>1015</v>
      </c>
      <c r="O621" s="49" t="s">
        <v>1100</v>
      </c>
      <c r="P621" s="37">
        <f t="shared" si="18"/>
        <v>-140.04000000000002</v>
      </c>
      <c r="Q621" s="51">
        <v>45831</v>
      </c>
      <c r="S621">
        <v>40700</v>
      </c>
      <c r="T621" t="s">
        <v>911</v>
      </c>
    </row>
    <row r="622" spans="1:20" x14ac:dyDescent="0.25">
      <c r="A622" s="53" t="str">
        <f>+VLOOKUP(O622,'Selectable Table'!D:E,2,0)</f>
        <v>J &amp; J</v>
      </c>
      <c r="B622" s="36" t="s">
        <v>1167</v>
      </c>
      <c r="C622" s="49" t="s">
        <v>1168</v>
      </c>
      <c r="D622" s="49" t="s">
        <v>431</v>
      </c>
      <c r="E622">
        <v>2025</v>
      </c>
      <c r="F622">
        <v>6</v>
      </c>
      <c r="G622" s="53" t="s">
        <v>980</v>
      </c>
      <c r="H622" s="33" t="s">
        <v>261</v>
      </c>
      <c r="I622" s="18">
        <v>-84.872000000000014</v>
      </c>
      <c r="J622" s="33" t="s">
        <v>94</v>
      </c>
      <c r="K622" s="19">
        <f t="shared" si="19"/>
        <v>-84.872000000000014</v>
      </c>
      <c r="L622" t="s">
        <v>977</v>
      </c>
      <c r="M622" s="50" t="s">
        <v>1015</v>
      </c>
      <c r="O622" s="49" t="s">
        <v>1100</v>
      </c>
      <c r="P622" s="37">
        <f t="shared" si="18"/>
        <v>-84.872000000000014</v>
      </c>
      <c r="Q622" s="51">
        <v>45831</v>
      </c>
      <c r="S622">
        <v>40700</v>
      </c>
      <c r="T622" t="s">
        <v>911</v>
      </c>
    </row>
    <row r="623" spans="1:20" x14ac:dyDescent="0.25">
      <c r="A623" s="53" t="str">
        <f>+VLOOKUP(O623,'Selectable Table'!D:E,2,0)</f>
        <v>OTH CUST</v>
      </c>
      <c r="B623" s="36" t="s">
        <v>1169</v>
      </c>
      <c r="C623" s="49" t="s">
        <v>1170</v>
      </c>
      <c r="D623" s="49" t="s">
        <v>1762</v>
      </c>
      <c r="E623">
        <v>2025</v>
      </c>
      <c r="F623">
        <v>6</v>
      </c>
      <c r="G623" s="53" t="s">
        <v>984</v>
      </c>
      <c r="H623" s="33" t="s">
        <v>262</v>
      </c>
      <c r="I623" s="18">
        <v>-151.624</v>
      </c>
      <c r="J623" s="33" t="s">
        <v>94</v>
      </c>
      <c r="K623" s="19">
        <f t="shared" si="19"/>
        <v>-151.624</v>
      </c>
      <c r="L623" t="s">
        <v>977</v>
      </c>
      <c r="M623" s="50" t="s">
        <v>1000</v>
      </c>
      <c r="O623" s="49" t="s">
        <v>1001</v>
      </c>
      <c r="P623" s="37">
        <f t="shared" si="18"/>
        <v>-151.624</v>
      </c>
      <c r="Q623" s="51">
        <v>45831</v>
      </c>
      <c r="S623">
        <v>40700</v>
      </c>
      <c r="T623" t="s">
        <v>911</v>
      </c>
    </row>
    <row r="624" spans="1:20" x14ac:dyDescent="0.25">
      <c r="A624" s="53" t="str">
        <f>+VLOOKUP(O624,'Selectable Table'!D:E,2,0)</f>
        <v>OTH CUST</v>
      </c>
      <c r="B624" s="36" t="s">
        <v>1169</v>
      </c>
      <c r="C624" s="49" t="s">
        <v>1170</v>
      </c>
      <c r="D624" s="49" t="s">
        <v>1762</v>
      </c>
      <c r="E624">
        <v>2025</v>
      </c>
      <c r="F624">
        <v>6</v>
      </c>
      <c r="G624" s="53" t="s">
        <v>976</v>
      </c>
      <c r="H624" s="33" t="s">
        <v>260</v>
      </c>
      <c r="I624" s="18">
        <v>-228</v>
      </c>
      <c r="J624" s="33" t="s">
        <v>94</v>
      </c>
      <c r="K624" s="19">
        <f t="shared" si="19"/>
        <v>-228</v>
      </c>
      <c r="L624" t="s">
        <v>977</v>
      </c>
      <c r="M624" s="50" t="s">
        <v>1000</v>
      </c>
      <c r="O624" s="49" t="s">
        <v>1001</v>
      </c>
      <c r="P624" s="37">
        <f t="shared" si="18"/>
        <v>-228</v>
      </c>
      <c r="Q624" s="51">
        <v>45831</v>
      </c>
      <c r="S624">
        <v>40700</v>
      </c>
      <c r="T624" t="s">
        <v>911</v>
      </c>
    </row>
    <row r="625" spans="1:20" x14ac:dyDescent="0.25">
      <c r="A625" s="53" t="str">
        <f>+VLOOKUP(O625,'Selectable Table'!D:E,2,0)</f>
        <v>J &amp; J</v>
      </c>
      <c r="B625" s="36" t="s">
        <v>1171</v>
      </c>
      <c r="C625" s="49" t="s">
        <v>1172</v>
      </c>
      <c r="D625" s="49" t="s">
        <v>1762</v>
      </c>
      <c r="E625">
        <v>2025</v>
      </c>
      <c r="F625">
        <v>6</v>
      </c>
      <c r="G625" s="53" t="s">
        <v>980</v>
      </c>
      <c r="H625" s="33" t="s">
        <v>261</v>
      </c>
      <c r="I625" s="18">
        <v>-490.14</v>
      </c>
      <c r="J625" s="33" t="s">
        <v>94</v>
      </c>
      <c r="K625" s="19">
        <f t="shared" si="19"/>
        <v>-490.14</v>
      </c>
      <c r="L625" t="s">
        <v>977</v>
      </c>
      <c r="M625" s="50" t="s">
        <v>1015</v>
      </c>
      <c r="O625" s="49" t="s">
        <v>1100</v>
      </c>
      <c r="P625" s="37">
        <f t="shared" si="18"/>
        <v>-490.14</v>
      </c>
      <c r="Q625" s="51">
        <v>45831</v>
      </c>
      <c r="S625">
        <v>40700</v>
      </c>
      <c r="T625" t="s">
        <v>911</v>
      </c>
    </row>
    <row r="626" spans="1:20" x14ac:dyDescent="0.25">
      <c r="A626" s="53" t="str">
        <f>+VLOOKUP(O626,'Selectable Table'!D:E,2,0)</f>
        <v>OTH CUST</v>
      </c>
      <c r="B626" s="36" t="s">
        <v>1763</v>
      </c>
      <c r="C626" s="49" t="s">
        <v>1764</v>
      </c>
      <c r="D626" s="49" t="s">
        <v>1762</v>
      </c>
      <c r="E626">
        <v>2025</v>
      </c>
      <c r="F626">
        <v>6</v>
      </c>
      <c r="G626" s="53" t="s">
        <v>980</v>
      </c>
      <c r="H626" s="33" t="s">
        <v>261</v>
      </c>
      <c r="I626" s="18">
        <v>-103.42400000000001</v>
      </c>
      <c r="J626" s="33" t="s">
        <v>94</v>
      </c>
      <c r="K626" s="19">
        <f t="shared" si="19"/>
        <v>-103.42400000000001</v>
      </c>
      <c r="L626" t="s">
        <v>977</v>
      </c>
      <c r="M626" s="50" t="s">
        <v>1031</v>
      </c>
      <c r="O626" s="49" t="s">
        <v>1032</v>
      </c>
      <c r="P626" s="37">
        <f t="shared" si="18"/>
        <v>-103.42400000000001</v>
      </c>
      <c r="Q626" s="51">
        <v>45831</v>
      </c>
      <c r="S626">
        <v>40700</v>
      </c>
      <c r="T626" t="s">
        <v>911</v>
      </c>
    </row>
    <row r="627" spans="1:20" x14ac:dyDescent="0.25">
      <c r="A627" s="53" t="str">
        <f>+VLOOKUP(O627,'Selectable Table'!D:E,2,0)</f>
        <v>J &amp; J</v>
      </c>
      <c r="B627" s="36" t="s">
        <v>1765</v>
      </c>
      <c r="C627" s="49" t="s">
        <v>1766</v>
      </c>
      <c r="D627" s="49" t="s">
        <v>1762</v>
      </c>
      <c r="E627">
        <v>2025</v>
      </c>
      <c r="F627">
        <v>6</v>
      </c>
      <c r="G627" s="53" t="s">
        <v>980</v>
      </c>
      <c r="H627" s="33" t="s">
        <v>261</v>
      </c>
      <c r="I627" s="18">
        <v>-84.872000000000014</v>
      </c>
      <c r="J627" s="33" t="s">
        <v>94</v>
      </c>
      <c r="K627" s="19">
        <f t="shared" si="19"/>
        <v>-84.872000000000014</v>
      </c>
      <c r="L627" t="s">
        <v>977</v>
      </c>
      <c r="M627" s="50" t="s">
        <v>1015</v>
      </c>
      <c r="O627" s="49" t="s">
        <v>1100</v>
      </c>
      <c r="P627" s="37">
        <f t="shared" si="18"/>
        <v>-84.872000000000014</v>
      </c>
      <c r="Q627" s="51">
        <v>45831</v>
      </c>
      <c r="S627">
        <v>40700</v>
      </c>
      <c r="T627" t="s">
        <v>911</v>
      </c>
    </row>
    <row r="628" spans="1:20" x14ac:dyDescent="0.25">
      <c r="A628" s="53" t="str">
        <f>+VLOOKUP(O628,'Selectable Table'!D:E,2,0)</f>
        <v>J &amp; J</v>
      </c>
      <c r="B628" s="36" t="s">
        <v>1765</v>
      </c>
      <c r="C628" s="49" t="s">
        <v>1766</v>
      </c>
      <c r="D628" s="49" t="s">
        <v>1762</v>
      </c>
      <c r="E628">
        <v>2025</v>
      </c>
      <c r="F628">
        <v>6</v>
      </c>
      <c r="G628" s="53" t="s">
        <v>980</v>
      </c>
      <c r="H628" s="33" t="s">
        <v>261</v>
      </c>
      <c r="I628" s="18">
        <v>-840.24</v>
      </c>
      <c r="J628" s="33" t="s">
        <v>94</v>
      </c>
      <c r="K628" s="19">
        <f t="shared" si="19"/>
        <v>-840.24</v>
      </c>
      <c r="L628" t="s">
        <v>977</v>
      </c>
      <c r="M628" s="50" t="s">
        <v>1015</v>
      </c>
      <c r="O628" s="49" t="s">
        <v>1100</v>
      </c>
      <c r="P628" s="37">
        <f t="shared" si="18"/>
        <v>-840.24</v>
      </c>
      <c r="Q628" s="51">
        <v>45831</v>
      </c>
      <c r="S628">
        <v>40700</v>
      </c>
      <c r="T628" t="s">
        <v>911</v>
      </c>
    </row>
    <row r="629" spans="1:20" x14ac:dyDescent="0.25">
      <c r="A629" s="53" t="str">
        <f>+VLOOKUP(O629,'Selectable Table'!D:E,2,0)</f>
        <v>OTH CUST</v>
      </c>
      <c r="B629" s="36" t="s">
        <v>1767</v>
      </c>
      <c r="C629" s="49" t="s">
        <v>1768</v>
      </c>
      <c r="D629" s="49" t="s">
        <v>1762</v>
      </c>
      <c r="E629">
        <v>2025</v>
      </c>
      <c r="F629">
        <v>6</v>
      </c>
      <c r="G629" s="53" t="s">
        <v>976</v>
      </c>
      <c r="H629" s="33" t="s">
        <v>260</v>
      </c>
      <c r="I629" s="18">
        <v>-138.06</v>
      </c>
      <c r="J629" s="33" t="s">
        <v>94</v>
      </c>
      <c r="K629" s="19">
        <f t="shared" si="19"/>
        <v>-138.06</v>
      </c>
      <c r="L629" t="s">
        <v>977</v>
      </c>
      <c r="M629" s="50" t="s">
        <v>1769</v>
      </c>
      <c r="O629" s="49" t="s">
        <v>1770</v>
      </c>
      <c r="P629" s="37">
        <f t="shared" si="18"/>
        <v>-138.06</v>
      </c>
      <c r="Q629" s="51">
        <v>45831</v>
      </c>
      <c r="S629">
        <v>40700</v>
      </c>
      <c r="T629" t="s">
        <v>911</v>
      </c>
    </row>
    <row r="630" spans="1:20" x14ac:dyDescent="0.25">
      <c r="A630" s="53" t="str">
        <f>+VLOOKUP(O630,'Selectable Table'!D:E,2,0)</f>
        <v>OTH CUST</v>
      </c>
      <c r="B630" s="36" t="s">
        <v>1767</v>
      </c>
      <c r="C630" s="49" t="s">
        <v>1768</v>
      </c>
      <c r="D630" s="49" t="s">
        <v>1762</v>
      </c>
      <c r="E630">
        <v>2025</v>
      </c>
      <c r="F630">
        <v>6</v>
      </c>
      <c r="G630" s="53" t="s">
        <v>976</v>
      </c>
      <c r="H630" s="33" t="s">
        <v>260</v>
      </c>
      <c r="I630" s="18">
        <v>-92.04</v>
      </c>
      <c r="J630" s="33" t="s">
        <v>94</v>
      </c>
      <c r="K630" s="19">
        <f t="shared" si="19"/>
        <v>-92.04</v>
      </c>
      <c r="L630" t="s">
        <v>977</v>
      </c>
      <c r="M630" s="50" t="s">
        <v>1769</v>
      </c>
      <c r="O630" s="49" t="s">
        <v>1770</v>
      </c>
      <c r="P630" s="37">
        <f t="shared" si="18"/>
        <v>-92.04</v>
      </c>
      <c r="Q630" s="51">
        <v>45831</v>
      </c>
      <c r="S630">
        <v>40700</v>
      </c>
      <c r="T630" t="s">
        <v>911</v>
      </c>
    </row>
    <row r="631" spans="1:20" x14ac:dyDescent="0.25">
      <c r="A631" s="53" t="str">
        <f>+VLOOKUP(O631,'Selectable Table'!D:E,2,0)</f>
        <v>OTH CUST</v>
      </c>
      <c r="B631" s="36" t="s">
        <v>1173</v>
      </c>
      <c r="C631" s="49" t="s">
        <v>1174</v>
      </c>
      <c r="D631" s="49" t="s">
        <v>1771</v>
      </c>
      <c r="E631">
        <v>2025</v>
      </c>
      <c r="F631">
        <v>6</v>
      </c>
      <c r="G631" s="53" t="s">
        <v>976</v>
      </c>
      <c r="H631" s="33" t="s">
        <v>260</v>
      </c>
      <c r="I631" s="18">
        <v>-984.19200000000001</v>
      </c>
      <c r="J631" s="33" t="s">
        <v>94</v>
      </c>
      <c r="K631" s="19">
        <f t="shared" si="19"/>
        <v>-984.19200000000001</v>
      </c>
      <c r="L631" t="s">
        <v>977</v>
      </c>
      <c r="M631" s="50" t="s">
        <v>1176</v>
      </c>
      <c r="O631" s="49" t="s">
        <v>1177</v>
      </c>
      <c r="P631" s="37">
        <f t="shared" si="18"/>
        <v>-984.19200000000001</v>
      </c>
      <c r="Q631" s="51">
        <v>45831</v>
      </c>
      <c r="S631">
        <v>40700</v>
      </c>
      <c r="T631" t="s">
        <v>911</v>
      </c>
    </row>
    <row r="632" spans="1:20" x14ac:dyDescent="0.25">
      <c r="A632" s="53" t="str">
        <f>+VLOOKUP(O632,'Selectable Table'!D:E,2,0)</f>
        <v>OTH CUST</v>
      </c>
      <c r="B632" s="36" t="s">
        <v>1173</v>
      </c>
      <c r="C632" s="49" t="s">
        <v>1174</v>
      </c>
      <c r="D632" s="49" t="s">
        <v>1771</v>
      </c>
      <c r="E632">
        <v>2025</v>
      </c>
      <c r="F632">
        <v>6</v>
      </c>
      <c r="G632" s="53" t="s">
        <v>980</v>
      </c>
      <c r="H632" s="33" t="s">
        <v>261</v>
      </c>
      <c r="I632" s="18">
        <v>-683.62</v>
      </c>
      <c r="J632" s="33" t="s">
        <v>94</v>
      </c>
      <c r="K632" s="19">
        <f t="shared" si="19"/>
        <v>-683.62</v>
      </c>
      <c r="L632" t="s">
        <v>977</v>
      </c>
      <c r="M632" s="50" t="s">
        <v>1176</v>
      </c>
      <c r="O632" s="49" t="s">
        <v>1177</v>
      </c>
      <c r="P632" s="37">
        <f t="shared" si="18"/>
        <v>-683.62</v>
      </c>
      <c r="Q632" s="51">
        <v>45831</v>
      </c>
      <c r="S632">
        <v>40700</v>
      </c>
      <c r="T632" t="s">
        <v>911</v>
      </c>
    </row>
    <row r="633" spans="1:20" x14ac:dyDescent="0.25">
      <c r="A633" s="53" t="str">
        <f>+VLOOKUP(O633,'Selectable Table'!D:E,2,0)</f>
        <v>OTH CUST</v>
      </c>
      <c r="B633" s="36" t="s">
        <v>1772</v>
      </c>
      <c r="C633" s="49" t="s">
        <v>1773</v>
      </c>
      <c r="D633" s="49" t="s">
        <v>1771</v>
      </c>
      <c r="E633">
        <v>2025</v>
      </c>
      <c r="F633">
        <v>6</v>
      </c>
      <c r="G633" s="53" t="s">
        <v>980</v>
      </c>
      <c r="H633" s="33" t="s">
        <v>261</v>
      </c>
      <c r="I633" s="18">
        <v>-123.04000000000002</v>
      </c>
      <c r="J633" s="33" t="s">
        <v>94</v>
      </c>
      <c r="K633" s="19">
        <f t="shared" si="19"/>
        <v>-123.04000000000002</v>
      </c>
      <c r="L633" t="s">
        <v>977</v>
      </c>
      <c r="M633" s="50" t="s">
        <v>1774</v>
      </c>
      <c r="O633" s="49" t="s">
        <v>1134</v>
      </c>
      <c r="P633" s="37">
        <f t="shared" si="18"/>
        <v>-123.04000000000002</v>
      </c>
      <c r="Q633" s="51">
        <v>45831</v>
      </c>
      <c r="S633">
        <v>40700</v>
      </c>
      <c r="T633" t="s">
        <v>911</v>
      </c>
    </row>
    <row r="634" spans="1:20" x14ac:dyDescent="0.25">
      <c r="A634" s="53" t="str">
        <f>+VLOOKUP(O634,'Selectable Table'!D:E,2,0)</f>
        <v>OTH CUST</v>
      </c>
      <c r="B634" s="36" t="s">
        <v>1772</v>
      </c>
      <c r="C634" s="49" t="s">
        <v>1773</v>
      </c>
      <c r="D634" s="49" t="s">
        <v>1771</v>
      </c>
      <c r="E634">
        <v>2025</v>
      </c>
      <c r="F634">
        <v>6</v>
      </c>
      <c r="G634" s="53" t="s">
        <v>976</v>
      </c>
      <c r="H634" s="33" t="s">
        <v>260</v>
      </c>
      <c r="I634" s="18">
        <v>-73.92</v>
      </c>
      <c r="J634" s="33" t="s">
        <v>94</v>
      </c>
      <c r="K634" s="19">
        <f t="shared" si="19"/>
        <v>-73.92</v>
      </c>
      <c r="L634" t="s">
        <v>977</v>
      </c>
      <c r="M634" s="50" t="s">
        <v>1774</v>
      </c>
      <c r="O634" s="49" t="s">
        <v>1134</v>
      </c>
      <c r="P634" s="37">
        <f t="shared" si="18"/>
        <v>-73.92</v>
      </c>
      <c r="Q634" s="51">
        <v>45831</v>
      </c>
      <c r="S634">
        <v>40700</v>
      </c>
      <c r="T634" t="s">
        <v>911</v>
      </c>
    </row>
    <row r="635" spans="1:20" x14ac:dyDescent="0.25">
      <c r="A635" s="53" t="str">
        <f>+VLOOKUP(O635,'Selectable Table'!D:E,2,0)</f>
        <v>OTH CUST</v>
      </c>
      <c r="B635" s="36" t="s">
        <v>1775</v>
      </c>
      <c r="C635" s="49" t="s">
        <v>1776</v>
      </c>
      <c r="D635" s="49" t="s">
        <v>1777</v>
      </c>
      <c r="E635">
        <v>2025</v>
      </c>
      <c r="F635">
        <v>6</v>
      </c>
      <c r="G635" s="53" t="s">
        <v>984</v>
      </c>
      <c r="H635" s="33" t="s">
        <v>262</v>
      </c>
      <c r="I635" s="18">
        <v>-123.04000000000002</v>
      </c>
      <c r="J635" s="33" t="s">
        <v>94</v>
      </c>
      <c r="K635" s="19">
        <f t="shared" si="19"/>
        <v>-123.04000000000002</v>
      </c>
      <c r="L635" t="s">
        <v>977</v>
      </c>
      <c r="M635" s="50" t="s">
        <v>1778</v>
      </c>
      <c r="O635" s="49" t="s">
        <v>1134</v>
      </c>
      <c r="P635" s="37">
        <f t="shared" si="18"/>
        <v>-123.04000000000002</v>
      </c>
      <c r="Q635" s="51">
        <v>45831</v>
      </c>
      <c r="S635">
        <v>40700</v>
      </c>
      <c r="T635" t="s">
        <v>911</v>
      </c>
    </row>
    <row r="636" spans="1:20" ht="30" x14ac:dyDescent="0.25">
      <c r="A636" s="53" t="str">
        <f>+VLOOKUP(O636,'Selectable Table'!D:E,2,0)</f>
        <v>OTH CUST</v>
      </c>
      <c r="B636" s="36" t="s">
        <v>1178</v>
      </c>
      <c r="C636" s="49" t="s">
        <v>1179</v>
      </c>
      <c r="D636" s="49" t="s">
        <v>1777</v>
      </c>
      <c r="E636">
        <v>2025</v>
      </c>
      <c r="F636">
        <v>6</v>
      </c>
      <c r="G636" s="53" t="s">
        <v>980</v>
      </c>
      <c r="H636" s="33" t="s">
        <v>261</v>
      </c>
      <c r="I636" s="18">
        <v>-210.74800000000002</v>
      </c>
      <c r="J636" s="33" t="s">
        <v>94</v>
      </c>
      <c r="K636" s="19">
        <f t="shared" si="19"/>
        <v>-210.74800000000002</v>
      </c>
      <c r="L636" t="s">
        <v>977</v>
      </c>
      <c r="M636" s="50" t="s">
        <v>1180</v>
      </c>
      <c r="O636" s="49" t="s">
        <v>1055</v>
      </c>
      <c r="P636" s="37">
        <f t="shared" si="18"/>
        <v>-210.74800000000002</v>
      </c>
      <c r="Q636" s="51">
        <v>45831</v>
      </c>
      <c r="S636">
        <v>40700</v>
      </c>
      <c r="T636" t="s">
        <v>911</v>
      </c>
    </row>
    <row r="637" spans="1:20" ht="30" x14ac:dyDescent="0.25">
      <c r="A637" s="53" t="str">
        <f>+VLOOKUP(O637,'Selectable Table'!D:E,2,0)</f>
        <v>OTH CUST</v>
      </c>
      <c r="B637" s="36" t="s">
        <v>1178</v>
      </c>
      <c r="C637" s="49" t="s">
        <v>1179</v>
      </c>
      <c r="D637" s="49" t="s">
        <v>1777</v>
      </c>
      <c r="E637">
        <v>2025</v>
      </c>
      <c r="F637">
        <v>6</v>
      </c>
      <c r="G637" s="53" t="s">
        <v>980</v>
      </c>
      <c r="H637" s="33" t="s">
        <v>261</v>
      </c>
      <c r="I637" s="18">
        <v>-46.828000000000003</v>
      </c>
      <c r="J637" s="33" t="s">
        <v>94</v>
      </c>
      <c r="K637" s="19">
        <f t="shared" si="19"/>
        <v>-46.828000000000003</v>
      </c>
      <c r="L637" t="s">
        <v>977</v>
      </c>
      <c r="M637" s="50" t="s">
        <v>1180</v>
      </c>
      <c r="O637" s="49" t="s">
        <v>1055</v>
      </c>
      <c r="P637" s="37">
        <f t="shared" si="18"/>
        <v>-46.828000000000003</v>
      </c>
      <c r="Q637" s="51">
        <v>45831</v>
      </c>
      <c r="S637">
        <v>40700</v>
      </c>
      <c r="T637" t="s">
        <v>911</v>
      </c>
    </row>
    <row r="638" spans="1:20" x14ac:dyDescent="0.25">
      <c r="A638" s="53" t="str">
        <f>+VLOOKUP(O638,'Selectable Table'!D:E,2,0)</f>
        <v>IQVIA</v>
      </c>
      <c r="B638" s="36" t="s">
        <v>1181</v>
      </c>
      <c r="C638" s="49" t="s">
        <v>1182</v>
      </c>
      <c r="D638" s="49" t="s">
        <v>1777</v>
      </c>
      <c r="E638">
        <v>2025</v>
      </c>
      <c r="F638">
        <v>6</v>
      </c>
      <c r="G638" s="53" t="s">
        <v>980</v>
      </c>
      <c r="H638" s="33" t="s">
        <v>261</v>
      </c>
      <c r="I638" s="18">
        <v>-539.476</v>
      </c>
      <c r="J638" s="33" t="s">
        <v>94</v>
      </c>
      <c r="K638" s="19">
        <f t="shared" si="19"/>
        <v>-539.476</v>
      </c>
      <c r="L638" t="s">
        <v>977</v>
      </c>
      <c r="M638" s="50" t="s">
        <v>1183</v>
      </c>
      <c r="O638" s="49" t="s">
        <v>1184</v>
      </c>
      <c r="P638" s="37">
        <f t="shared" si="18"/>
        <v>-539.476</v>
      </c>
      <c r="Q638" s="51">
        <v>45831</v>
      </c>
      <c r="S638">
        <v>40700</v>
      </c>
      <c r="T638" t="s">
        <v>911</v>
      </c>
    </row>
    <row r="639" spans="1:20" x14ac:dyDescent="0.25">
      <c r="A639" s="53" t="str">
        <f>+VLOOKUP(O639,'Selectable Table'!D:E,2,0)</f>
        <v>IQVIA</v>
      </c>
      <c r="B639" s="36" t="s">
        <v>1181</v>
      </c>
      <c r="C639" s="49" t="s">
        <v>1182</v>
      </c>
      <c r="D639" s="49" t="s">
        <v>1777</v>
      </c>
      <c r="E639">
        <v>2025</v>
      </c>
      <c r="F639">
        <v>6</v>
      </c>
      <c r="G639" s="53" t="s">
        <v>980</v>
      </c>
      <c r="H639" s="33" t="s">
        <v>261</v>
      </c>
      <c r="I639" s="18">
        <v>-90.188000000000002</v>
      </c>
      <c r="J639" s="33" t="s">
        <v>94</v>
      </c>
      <c r="K639" s="19">
        <f t="shared" si="19"/>
        <v>-90.188000000000002</v>
      </c>
      <c r="L639" t="s">
        <v>977</v>
      </c>
      <c r="M639" s="50" t="s">
        <v>1183</v>
      </c>
      <c r="O639" s="49" t="s">
        <v>1184</v>
      </c>
      <c r="P639" s="37">
        <f t="shared" si="18"/>
        <v>-90.188000000000002</v>
      </c>
      <c r="Q639" s="51">
        <v>45831</v>
      </c>
      <c r="S639">
        <v>40700</v>
      </c>
      <c r="T639" t="s">
        <v>911</v>
      </c>
    </row>
    <row r="640" spans="1:20" x14ac:dyDescent="0.25">
      <c r="A640" s="53" t="str">
        <f>+VLOOKUP(O640,'Selectable Table'!D:E,2,0)</f>
        <v>J &amp; J</v>
      </c>
      <c r="B640" s="36" t="s">
        <v>1185</v>
      </c>
      <c r="C640" s="49" t="s">
        <v>1186</v>
      </c>
      <c r="D640" s="49" t="s">
        <v>1777</v>
      </c>
      <c r="E640">
        <v>2025</v>
      </c>
      <c r="F640">
        <v>6</v>
      </c>
      <c r="G640" s="53" t="s">
        <v>980</v>
      </c>
      <c r="H640" s="33" t="s">
        <v>261</v>
      </c>
      <c r="I640" s="18">
        <v>-162.96</v>
      </c>
      <c r="J640" s="33" t="s">
        <v>94</v>
      </c>
      <c r="K640" s="19">
        <f t="shared" si="19"/>
        <v>-162.96</v>
      </c>
      <c r="L640" t="s">
        <v>977</v>
      </c>
      <c r="M640" s="50" t="s">
        <v>1015</v>
      </c>
      <c r="O640" s="49" t="s">
        <v>1100</v>
      </c>
      <c r="P640" s="37">
        <f t="shared" si="18"/>
        <v>-162.96</v>
      </c>
      <c r="Q640" s="51">
        <v>45831</v>
      </c>
      <c r="S640">
        <v>40700</v>
      </c>
      <c r="T640" t="s">
        <v>911</v>
      </c>
    </row>
    <row r="641" spans="1:20" x14ac:dyDescent="0.25">
      <c r="A641" s="53" t="str">
        <f>+VLOOKUP(O641,'Selectable Table'!D:E,2,0)</f>
        <v>J &amp; J</v>
      </c>
      <c r="B641" s="36" t="s">
        <v>1185</v>
      </c>
      <c r="C641" s="49" t="s">
        <v>1186</v>
      </c>
      <c r="D641" s="49" t="s">
        <v>1777</v>
      </c>
      <c r="E641">
        <v>2025</v>
      </c>
      <c r="F641">
        <v>6</v>
      </c>
      <c r="G641" s="53" t="s">
        <v>976</v>
      </c>
      <c r="H641" s="33" t="s">
        <v>260</v>
      </c>
      <c r="I641" s="18">
        <v>-210.06</v>
      </c>
      <c r="J641" s="33" t="s">
        <v>94</v>
      </c>
      <c r="K641" s="19">
        <f t="shared" si="19"/>
        <v>-210.06</v>
      </c>
      <c r="L641" t="s">
        <v>977</v>
      </c>
      <c r="M641" s="50" t="s">
        <v>1015</v>
      </c>
      <c r="O641" s="49" t="s">
        <v>1100</v>
      </c>
      <c r="P641" s="37">
        <f t="shared" si="18"/>
        <v>-210.06</v>
      </c>
      <c r="Q641" s="51">
        <v>45831</v>
      </c>
      <c r="S641">
        <v>40700</v>
      </c>
      <c r="T641" t="s">
        <v>911</v>
      </c>
    </row>
    <row r="642" spans="1:20" x14ac:dyDescent="0.25">
      <c r="A642" s="53" t="str">
        <f>+VLOOKUP(O642,'Selectable Table'!D:E,2,0)</f>
        <v>J &amp; J</v>
      </c>
      <c r="B642" s="36" t="s">
        <v>1185</v>
      </c>
      <c r="C642" s="49" t="s">
        <v>1186</v>
      </c>
      <c r="D642" s="49" t="s">
        <v>1777</v>
      </c>
      <c r="E642">
        <v>2025</v>
      </c>
      <c r="F642">
        <v>6</v>
      </c>
      <c r="G642" s="53" t="s">
        <v>976</v>
      </c>
      <c r="H642" s="33" t="s">
        <v>260</v>
      </c>
      <c r="I642" s="18">
        <v>-265.21999999999997</v>
      </c>
      <c r="J642" s="33" t="s">
        <v>94</v>
      </c>
      <c r="K642" s="19">
        <f t="shared" si="19"/>
        <v>-265.21999999999997</v>
      </c>
      <c r="L642" t="s">
        <v>977</v>
      </c>
      <c r="M642" s="50" t="s">
        <v>1015</v>
      </c>
      <c r="O642" s="49" t="s">
        <v>1100</v>
      </c>
      <c r="P642" s="37">
        <f t="shared" ref="P642:P705" si="20">K642</f>
        <v>-265.21999999999997</v>
      </c>
      <c r="Q642" s="51">
        <v>45831</v>
      </c>
      <c r="S642">
        <v>40700</v>
      </c>
      <c r="T642" t="s">
        <v>911</v>
      </c>
    </row>
    <row r="643" spans="1:20" ht="30" x14ac:dyDescent="0.25">
      <c r="A643" s="53" t="str">
        <f>+VLOOKUP(O643,'Selectable Table'!D:E,2,0)</f>
        <v>OTH CUST</v>
      </c>
      <c r="B643" s="36" t="s">
        <v>1779</v>
      </c>
      <c r="C643" s="49" t="s">
        <v>1780</v>
      </c>
      <c r="D643" s="49" t="s">
        <v>1777</v>
      </c>
      <c r="E643">
        <v>2025</v>
      </c>
      <c r="F643">
        <v>6</v>
      </c>
      <c r="G643" s="53" t="s">
        <v>980</v>
      </c>
      <c r="H643" s="33" t="s">
        <v>261</v>
      </c>
      <c r="I643" s="18">
        <v>-399.18800000000005</v>
      </c>
      <c r="J643" s="33" t="s">
        <v>94</v>
      </c>
      <c r="K643" s="19">
        <f t="shared" ref="K643:K706" si="21">+VLOOKUP(J643,$W$2:$X$7,2,0)*I643</f>
        <v>-399.18800000000005</v>
      </c>
      <c r="L643" t="s">
        <v>977</v>
      </c>
      <c r="M643" s="50" t="s">
        <v>1781</v>
      </c>
      <c r="O643" s="49" t="s">
        <v>1055</v>
      </c>
      <c r="P643" s="37">
        <f t="shared" si="20"/>
        <v>-399.18800000000005</v>
      </c>
      <c r="Q643" s="51">
        <v>45831</v>
      </c>
      <c r="S643">
        <v>40700</v>
      </c>
      <c r="T643" t="s">
        <v>911</v>
      </c>
    </row>
    <row r="644" spans="1:20" ht="30" x14ac:dyDescent="0.25">
      <c r="A644" s="53" t="str">
        <f>+VLOOKUP(O644,'Selectable Table'!D:E,2,0)</f>
        <v>OTH CUST</v>
      </c>
      <c r="B644" s="36" t="s">
        <v>1779</v>
      </c>
      <c r="C644" s="49" t="s">
        <v>1780</v>
      </c>
      <c r="D644" s="49" t="s">
        <v>1782</v>
      </c>
      <c r="E644">
        <v>2025</v>
      </c>
      <c r="F644">
        <v>6</v>
      </c>
      <c r="G644" s="53" t="s">
        <v>976</v>
      </c>
      <c r="H644" s="33" t="s">
        <v>260</v>
      </c>
      <c r="I644" s="18">
        <v>-110.88800000000002</v>
      </c>
      <c r="J644" s="33" t="s">
        <v>94</v>
      </c>
      <c r="K644" s="19">
        <f t="shared" si="21"/>
        <v>-110.88800000000002</v>
      </c>
      <c r="L644" t="s">
        <v>977</v>
      </c>
      <c r="M644" s="50" t="s">
        <v>1781</v>
      </c>
      <c r="O644" s="49" t="s">
        <v>1055</v>
      </c>
      <c r="P644" s="37">
        <f t="shared" si="20"/>
        <v>-110.88800000000002</v>
      </c>
      <c r="Q644" s="51">
        <v>45831</v>
      </c>
      <c r="S644">
        <v>40700</v>
      </c>
      <c r="T644" t="s">
        <v>911</v>
      </c>
    </row>
    <row r="645" spans="1:20" ht="30" x14ac:dyDescent="0.25">
      <c r="A645" s="53" t="str">
        <f>+VLOOKUP(O645,'Selectable Table'!D:E,2,0)</f>
        <v>OTH CUST</v>
      </c>
      <c r="B645" s="36" t="s">
        <v>1779</v>
      </c>
      <c r="C645" s="49" t="s">
        <v>1780</v>
      </c>
      <c r="D645" s="49" t="s">
        <v>1782</v>
      </c>
      <c r="E645">
        <v>2025</v>
      </c>
      <c r="F645">
        <v>6</v>
      </c>
      <c r="G645" s="53" t="s">
        <v>980</v>
      </c>
      <c r="H645" s="33" t="s">
        <v>261</v>
      </c>
      <c r="I645" s="18">
        <v>-43.356000000000002</v>
      </c>
      <c r="J645" s="33" t="s">
        <v>94</v>
      </c>
      <c r="K645" s="19">
        <f t="shared" si="21"/>
        <v>-43.356000000000002</v>
      </c>
      <c r="L645" t="s">
        <v>977</v>
      </c>
      <c r="M645" s="50" t="s">
        <v>1781</v>
      </c>
      <c r="O645" s="49" t="s">
        <v>1055</v>
      </c>
      <c r="P645" s="37">
        <f t="shared" si="20"/>
        <v>-43.356000000000002</v>
      </c>
      <c r="Q645" s="51">
        <v>45831</v>
      </c>
      <c r="S645">
        <v>40700</v>
      </c>
      <c r="T645" t="s">
        <v>911</v>
      </c>
    </row>
    <row r="646" spans="1:20" ht="30" x14ac:dyDescent="0.25">
      <c r="A646" s="53" t="str">
        <f>+VLOOKUP(O646,'Selectable Table'!D:E,2,0)</f>
        <v>OTH CUST</v>
      </c>
      <c r="B646" s="36" t="s">
        <v>1783</v>
      </c>
      <c r="C646" s="49" t="s">
        <v>1784</v>
      </c>
      <c r="D646" s="49" t="s">
        <v>1785</v>
      </c>
      <c r="E646">
        <v>2025</v>
      </c>
      <c r="F646">
        <v>6</v>
      </c>
      <c r="G646" s="53" t="s">
        <v>984</v>
      </c>
      <c r="H646" s="33" t="s">
        <v>262</v>
      </c>
      <c r="I646" s="18">
        <v>-44.356000000000002</v>
      </c>
      <c r="J646" s="33" t="s">
        <v>94</v>
      </c>
      <c r="K646" s="19">
        <f t="shared" si="21"/>
        <v>-44.356000000000002</v>
      </c>
      <c r="L646" t="s">
        <v>977</v>
      </c>
      <c r="M646" s="50" t="s">
        <v>1786</v>
      </c>
      <c r="O646" s="49" t="s">
        <v>1055</v>
      </c>
      <c r="P646" s="37">
        <f t="shared" si="20"/>
        <v>-44.356000000000002</v>
      </c>
      <c r="Q646" s="51">
        <v>45831</v>
      </c>
      <c r="S646">
        <v>40700</v>
      </c>
      <c r="T646" t="s">
        <v>911</v>
      </c>
    </row>
    <row r="647" spans="1:20" ht="30" x14ac:dyDescent="0.25">
      <c r="A647" s="53" t="str">
        <f>+VLOOKUP(O647,'Selectable Table'!D:E,2,0)</f>
        <v>OTH CUST</v>
      </c>
      <c r="B647" s="36" t="s">
        <v>1783</v>
      </c>
      <c r="C647" s="49" t="s">
        <v>1784</v>
      </c>
      <c r="D647" s="49" t="s">
        <v>1785</v>
      </c>
      <c r="E647">
        <v>2025</v>
      </c>
      <c r="F647">
        <v>6</v>
      </c>
      <c r="G647" s="53" t="s">
        <v>980</v>
      </c>
      <c r="H647" s="33" t="s">
        <v>261</v>
      </c>
      <c r="I647" s="18">
        <v>-798.38000000000011</v>
      </c>
      <c r="J647" s="33" t="s">
        <v>94</v>
      </c>
      <c r="K647" s="19">
        <f t="shared" si="21"/>
        <v>-798.38000000000011</v>
      </c>
      <c r="L647" t="s">
        <v>977</v>
      </c>
      <c r="M647" s="50" t="s">
        <v>1786</v>
      </c>
      <c r="O647" s="49" t="s">
        <v>1055</v>
      </c>
      <c r="P647" s="37">
        <f t="shared" si="20"/>
        <v>-798.38000000000011</v>
      </c>
      <c r="Q647" s="51">
        <v>45831</v>
      </c>
      <c r="S647">
        <v>40700</v>
      </c>
      <c r="T647" t="s">
        <v>911</v>
      </c>
    </row>
    <row r="648" spans="1:20" ht="30" x14ac:dyDescent="0.25">
      <c r="A648" s="53" t="str">
        <f>+VLOOKUP(O648,'Selectable Table'!D:E,2,0)</f>
        <v>OTH CUST</v>
      </c>
      <c r="B648" s="36" t="s">
        <v>1787</v>
      </c>
      <c r="C648" s="49" t="s">
        <v>1788</v>
      </c>
      <c r="D648" s="49" t="s">
        <v>1785</v>
      </c>
      <c r="E648">
        <v>2025</v>
      </c>
      <c r="F648">
        <v>6</v>
      </c>
      <c r="G648" s="53" t="s">
        <v>980</v>
      </c>
      <c r="H648" s="33" t="s">
        <v>261</v>
      </c>
      <c r="I648" s="18">
        <v>-42.14</v>
      </c>
      <c r="J648" s="33" t="s">
        <v>94</v>
      </c>
      <c r="K648" s="19">
        <f t="shared" si="21"/>
        <v>-42.14</v>
      </c>
      <c r="L648" t="s">
        <v>977</v>
      </c>
      <c r="M648" s="50" t="s">
        <v>1789</v>
      </c>
      <c r="O648" s="49" t="s">
        <v>1055</v>
      </c>
      <c r="P648" s="37">
        <f t="shared" si="20"/>
        <v>-42.14</v>
      </c>
      <c r="Q648" s="51">
        <v>45831</v>
      </c>
      <c r="S648">
        <v>40700</v>
      </c>
      <c r="T648" t="s">
        <v>911</v>
      </c>
    </row>
    <row r="649" spans="1:20" x14ac:dyDescent="0.25">
      <c r="A649" s="53" t="str">
        <f>+VLOOKUP(O649,'Selectable Table'!D:E,2,0)</f>
        <v>ASTRAZENECA</v>
      </c>
      <c r="B649" s="36" t="s">
        <v>1187</v>
      </c>
      <c r="C649" s="49" t="s">
        <v>1188</v>
      </c>
      <c r="D649" s="49" t="s">
        <v>1785</v>
      </c>
      <c r="E649">
        <v>2025</v>
      </c>
      <c r="F649">
        <v>6</v>
      </c>
      <c r="G649" s="53" t="s">
        <v>980</v>
      </c>
      <c r="H649" s="33" t="s">
        <v>261</v>
      </c>
      <c r="I649" s="18">
        <v>-616.96</v>
      </c>
      <c r="J649" s="33" t="s">
        <v>94</v>
      </c>
      <c r="K649" s="19">
        <f t="shared" si="21"/>
        <v>-616.96</v>
      </c>
      <c r="L649" t="s">
        <v>977</v>
      </c>
      <c r="M649" s="50" t="s">
        <v>1189</v>
      </c>
      <c r="O649" s="49" t="s">
        <v>1079</v>
      </c>
      <c r="P649" s="37">
        <f t="shared" si="20"/>
        <v>-616.96</v>
      </c>
      <c r="Q649" s="51">
        <v>45831</v>
      </c>
      <c r="S649">
        <v>40700</v>
      </c>
      <c r="T649" t="s">
        <v>911</v>
      </c>
    </row>
    <row r="650" spans="1:20" x14ac:dyDescent="0.25">
      <c r="A650" s="53" t="str">
        <f>+VLOOKUP(O650,'Selectable Table'!D:E,2,0)</f>
        <v>GILEAD SCI</v>
      </c>
      <c r="B650" s="36" t="s">
        <v>1190</v>
      </c>
      <c r="C650" s="49" t="s">
        <v>1191</v>
      </c>
      <c r="D650" s="49" t="s">
        <v>1785</v>
      </c>
      <c r="E650">
        <v>2025</v>
      </c>
      <c r="F650">
        <v>6</v>
      </c>
      <c r="G650" s="53" t="s">
        <v>980</v>
      </c>
      <c r="H650" s="33" t="s">
        <v>261</v>
      </c>
      <c r="I650" s="18">
        <v>-623.56000000000006</v>
      </c>
      <c r="J650" s="33" t="s">
        <v>94</v>
      </c>
      <c r="K650" s="19">
        <f t="shared" si="21"/>
        <v>-623.56000000000006</v>
      </c>
      <c r="L650" t="s">
        <v>977</v>
      </c>
      <c r="M650" s="50" t="s">
        <v>1193</v>
      </c>
      <c r="O650" s="49" t="s">
        <v>1194</v>
      </c>
      <c r="P650" s="37">
        <f t="shared" si="20"/>
        <v>-623.56000000000006</v>
      </c>
      <c r="Q650" s="51">
        <v>45831</v>
      </c>
      <c r="S650">
        <v>40700</v>
      </c>
      <c r="T650" t="s">
        <v>911</v>
      </c>
    </row>
    <row r="651" spans="1:20" x14ac:dyDescent="0.25">
      <c r="A651" s="53" t="str">
        <f>+VLOOKUP(O651,'Selectable Table'!D:E,2,0)</f>
        <v>GILEAD SCI</v>
      </c>
      <c r="B651" s="36" t="s">
        <v>1190</v>
      </c>
      <c r="C651" s="49" t="s">
        <v>1191</v>
      </c>
      <c r="D651" s="49" t="s">
        <v>1785</v>
      </c>
      <c r="E651">
        <v>2025</v>
      </c>
      <c r="F651">
        <v>6</v>
      </c>
      <c r="G651" s="53" t="s">
        <v>976</v>
      </c>
      <c r="H651" s="33" t="s">
        <v>260</v>
      </c>
      <c r="I651" s="18">
        <v>-436.48800000000006</v>
      </c>
      <c r="J651" s="33" t="s">
        <v>94</v>
      </c>
      <c r="K651" s="19">
        <f t="shared" si="21"/>
        <v>-436.48800000000006</v>
      </c>
      <c r="L651" t="s">
        <v>977</v>
      </c>
      <c r="M651" s="50" t="s">
        <v>1193</v>
      </c>
      <c r="O651" s="49" t="s">
        <v>1194</v>
      </c>
      <c r="P651" s="37">
        <f t="shared" si="20"/>
        <v>-436.48800000000006</v>
      </c>
      <c r="Q651" s="51">
        <v>45831</v>
      </c>
      <c r="S651">
        <v>40700</v>
      </c>
      <c r="T651" t="s">
        <v>911</v>
      </c>
    </row>
    <row r="652" spans="1:20" x14ac:dyDescent="0.25">
      <c r="A652" s="53" t="str">
        <f>+VLOOKUP(O652,'Selectable Table'!D:E,2,0)</f>
        <v>OTH CUST</v>
      </c>
      <c r="B652" s="36" t="s">
        <v>1790</v>
      </c>
      <c r="C652" s="49" t="s">
        <v>1791</v>
      </c>
      <c r="D652" s="49" t="s">
        <v>1785</v>
      </c>
      <c r="E652">
        <v>2025</v>
      </c>
      <c r="F652">
        <v>6</v>
      </c>
      <c r="G652" s="53" t="s">
        <v>976</v>
      </c>
      <c r="H652" s="33" t="s">
        <v>260</v>
      </c>
      <c r="I652" s="18">
        <v>-144.46800000000002</v>
      </c>
      <c r="J652" s="33" t="s">
        <v>94</v>
      </c>
      <c r="K652" s="19">
        <f t="shared" si="21"/>
        <v>-144.46800000000002</v>
      </c>
      <c r="L652" t="s">
        <v>977</v>
      </c>
      <c r="M652" s="50" t="s">
        <v>1792</v>
      </c>
      <c r="O652" s="49" t="s">
        <v>1001</v>
      </c>
      <c r="P652" s="37">
        <f t="shared" si="20"/>
        <v>-144.46800000000002</v>
      </c>
      <c r="Q652" s="51">
        <v>45831</v>
      </c>
      <c r="S652">
        <v>40700</v>
      </c>
      <c r="T652" t="s">
        <v>911</v>
      </c>
    </row>
    <row r="653" spans="1:20" ht="30" x14ac:dyDescent="0.25">
      <c r="A653" s="53" t="str">
        <f>+VLOOKUP(O653,'Selectable Table'!D:E,2,0)</f>
        <v>OTH CUST</v>
      </c>
      <c r="B653" s="36" t="s">
        <v>1195</v>
      </c>
      <c r="C653" s="49" t="s">
        <v>1196</v>
      </c>
      <c r="D653" s="49" t="s">
        <v>1785</v>
      </c>
      <c r="E653">
        <v>2025</v>
      </c>
      <c r="F653">
        <v>6</v>
      </c>
      <c r="G653" s="53" t="s">
        <v>980</v>
      </c>
      <c r="H653" s="33" t="s">
        <v>261</v>
      </c>
      <c r="I653" s="18">
        <v>-983.49200000000008</v>
      </c>
      <c r="J653" s="33" t="s">
        <v>94</v>
      </c>
      <c r="K653" s="19">
        <f t="shared" si="21"/>
        <v>-983.49200000000008</v>
      </c>
      <c r="L653" t="s">
        <v>977</v>
      </c>
      <c r="M653" s="50" t="s">
        <v>1197</v>
      </c>
      <c r="O653" s="49" t="s">
        <v>1055</v>
      </c>
      <c r="P653" s="37">
        <f t="shared" si="20"/>
        <v>-983.49200000000008</v>
      </c>
      <c r="Q653" s="51">
        <v>45831</v>
      </c>
      <c r="S653">
        <v>40700</v>
      </c>
      <c r="T653" t="s">
        <v>911</v>
      </c>
    </row>
    <row r="654" spans="1:20" ht="30" x14ac:dyDescent="0.25">
      <c r="A654" s="53" t="str">
        <f>+VLOOKUP(O654,'Selectable Table'!D:E,2,0)</f>
        <v>OTH CUST</v>
      </c>
      <c r="B654" s="36" t="s">
        <v>1195</v>
      </c>
      <c r="C654" s="49" t="s">
        <v>1196</v>
      </c>
      <c r="D654" s="49" t="s">
        <v>1785</v>
      </c>
      <c r="E654">
        <v>2025</v>
      </c>
      <c r="F654">
        <v>6</v>
      </c>
      <c r="G654" s="53" t="s">
        <v>980</v>
      </c>
      <c r="H654" s="33" t="s">
        <v>261</v>
      </c>
      <c r="I654" s="18">
        <v>-221.77600000000004</v>
      </c>
      <c r="J654" s="33" t="s">
        <v>94</v>
      </c>
      <c r="K654" s="19">
        <f t="shared" si="21"/>
        <v>-221.77600000000004</v>
      </c>
      <c r="L654" t="s">
        <v>977</v>
      </c>
      <c r="M654" s="50" t="s">
        <v>1197</v>
      </c>
      <c r="O654" s="49" t="s">
        <v>1055</v>
      </c>
      <c r="P654" s="37">
        <f t="shared" si="20"/>
        <v>-221.77600000000004</v>
      </c>
      <c r="Q654" s="51">
        <v>45831</v>
      </c>
      <c r="S654">
        <v>40700</v>
      </c>
      <c r="T654" t="s">
        <v>911</v>
      </c>
    </row>
    <row r="655" spans="1:20" ht="30" x14ac:dyDescent="0.25">
      <c r="A655" s="53" t="str">
        <f>+VLOOKUP(O655,'Selectable Table'!D:E,2,0)</f>
        <v>OTH CUST</v>
      </c>
      <c r="B655" s="36" t="s">
        <v>1199</v>
      </c>
      <c r="C655" s="49" t="s">
        <v>1200</v>
      </c>
      <c r="D655" s="49" t="s">
        <v>434</v>
      </c>
      <c r="E655">
        <v>2025</v>
      </c>
      <c r="F655">
        <v>6</v>
      </c>
      <c r="G655" s="53" t="s">
        <v>1006</v>
      </c>
      <c r="H655" s="33" t="s">
        <v>617</v>
      </c>
      <c r="I655" s="18">
        <v>-497.06000000000006</v>
      </c>
      <c r="J655" s="33" t="s">
        <v>94</v>
      </c>
      <c r="K655" s="19">
        <f t="shared" si="21"/>
        <v>-497.06000000000006</v>
      </c>
      <c r="L655" t="s">
        <v>977</v>
      </c>
      <c r="M655" s="50" t="s">
        <v>1201</v>
      </c>
      <c r="O655" s="49" t="s">
        <v>1001</v>
      </c>
      <c r="P655" s="37">
        <f t="shared" si="20"/>
        <v>-497.06000000000006</v>
      </c>
      <c r="Q655" s="51">
        <v>45831</v>
      </c>
      <c r="S655">
        <v>40700</v>
      </c>
      <c r="T655" t="s">
        <v>911</v>
      </c>
    </row>
    <row r="656" spans="1:20" ht="30" x14ac:dyDescent="0.25">
      <c r="A656" s="53" t="str">
        <f>+VLOOKUP(O656,'Selectable Table'!D:E,2,0)</f>
        <v>OTH CUST</v>
      </c>
      <c r="B656" s="36" t="s">
        <v>1202</v>
      </c>
      <c r="C656" s="49" t="s">
        <v>1203</v>
      </c>
      <c r="D656" s="49" t="s">
        <v>434</v>
      </c>
      <c r="E656">
        <v>2025</v>
      </c>
      <c r="F656">
        <v>6</v>
      </c>
      <c r="G656" s="53" t="s">
        <v>1006</v>
      </c>
      <c r="H656" s="33" t="s">
        <v>617</v>
      </c>
      <c r="I656" s="18">
        <v>-372.79600000000005</v>
      </c>
      <c r="J656" s="33" t="s">
        <v>94</v>
      </c>
      <c r="K656" s="19">
        <f t="shared" si="21"/>
        <v>-372.79600000000005</v>
      </c>
      <c r="L656" t="s">
        <v>977</v>
      </c>
      <c r="M656" s="50" t="s">
        <v>1204</v>
      </c>
      <c r="O656" s="49" t="s">
        <v>1001</v>
      </c>
      <c r="P656" s="37">
        <f t="shared" si="20"/>
        <v>-372.79600000000005</v>
      </c>
      <c r="Q656" s="51">
        <v>45831</v>
      </c>
      <c r="S656">
        <v>40700</v>
      </c>
      <c r="T656" t="s">
        <v>911</v>
      </c>
    </row>
    <row r="657" spans="1:20" x14ac:dyDescent="0.25">
      <c r="A657" s="53" t="str">
        <f>+VLOOKUP(O657,'Selectable Table'!D:E,2,0)</f>
        <v>OTH CUST</v>
      </c>
      <c r="B657" s="36" t="s">
        <v>1205</v>
      </c>
      <c r="C657" s="49" t="s">
        <v>1206</v>
      </c>
      <c r="D657" s="49" t="s">
        <v>434</v>
      </c>
      <c r="E657">
        <v>2025</v>
      </c>
      <c r="F657">
        <v>6</v>
      </c>
      <c r="G657" s="53" t="s">
        <v>984</v>
      </c>
      <c r="H657" s="33" t="s">
        <v>262</v>
      </c>
      <c r="I657" s="18">
        <v>-246.78400000000002</v>
      </c>
      <c r="J657" s="33" t="s">
        <v>94</v>
      </c>
      <c r="K657" s="19">
        <f t="shared" si="21"/>
        <v>-246.78400000000002</v>
      </c>
      <c r="L657" t="s">
        <v>977</v>
      </c>
      <c r="M657" s="50" t="s">
        <v>1207</v>
      </c>
      <c r="O657" s="49" t="s">
        <v>1069</v>
      </c>
      <c r="P657" s="37">
        <f t="shared" si="20"/>
        <v>-246.78400000000002</v>
      </c>
      <c r="Q657" s="51">
        <v>45831</v>
      </c>
      <c r="S657">
        <v>40700</v>
      </c>
      <c r="T657" t="s">
        <v>911</v>
      </c>
    </row>
    <row r="658" spans="1:20" ht="30" x14ac:dyDescent="0.25">
      <c r="A658" s="53" t="str">
        <f>+VLOOKUP(O658,'Selectable Table'!D:E,2,0)</f>
        <v>OTH CUST</v>
      </c>
      <c r="B658" s="36" t="s">
        <v>1208</v>
      </c>
      <c r="C658" s="49" t="s">
        <v>1209</v>
      </c>
      <c r="D658" s="49" t="s">
        <v>434</v>
      </c>
      <c r="E658">
        <v>2025</v>
      </c>
      <c r="F658">
        <v>6</v>
      </c>
      <c r="G658" s="53" t="s">
        <v>980</v>
      </c>
      <c r="H658" s="33" t="s">
        <v>261</v>
      </c>
      <c r="I658" s="18">
        <v>-177.42000000000002</v>
      </c>
      <c r="J658" s="33" t="s">
        <v>94</v>
      </c>
      <c r="K658" s="19">
        <f t="shared" si="21"/>
        <v>-177.42000000000002</v>
      </c>
      <c r="L658" t="s">
        <v>977</v>
      </c>
      <c r="M658" s="50" t="s">
        <v>1210</v>
      </c>
      <c r="O658" s="49" t="s">
        <v>1055</v>
      </c>
      <c r="P658" s="37">
        <f t="shared" si="20"/>
        <v>-177.42000000000002</v>
      </c>
      <c r="Q658" s="51">
        <v>45831</v>
      </c>
      <c r="S658">
        <v>40700</v>
      </c>
      <c r="T658" t="s">
        <v>911</v>
      </c>
    </row>
    <row r="659" spans="1:20" ht="30" x14ac:dyDescent="0.25">
      <c r="A659" s="53" t="str">
        <f>+VLOOKUP(O659,'Selectable Table'!D:E,2,0)</f>
        <v>OTH CUST</v>
      </c>
      <c r="B659" s="36" t="s">
        <v>1208</v>
      </c>
      <c r="C659" s="49" t="s">
        <v>1209</v>
      </c>
      <c r="D659" s="49" t="s">
        <v>434</v>
      </c>
      <c r="E659">
        <v>2025</v>
      </c>
      <c r="F659">
        <v>6</v>
      </c>
      <c r="G659" s="53" t="s">
        <v>980</v>
      </c>
      <c r="H659" s="33" t="s">
        <v>261</v>
      </c>
      <c r="I659" s="18">
        <v>-589.96</v>
      </c>
      <c r="J659" s="33" t="s">
        <v>94</v>
      </c>
      <c r="K659" s="19">
        <f t="shared" si="21"/>
        <v>-589.96</v>
      </c>
      <c r="L659" t="s">
        <v>977</v>
      </c>
      <c r="M659" s="50" t="s">
        <v>1210</v>
      </c>
      <c r="O659" s="49" t="s">
        <v>1055</v>
      </c>
      <c r="P659" s="37">
        <f t="shared" si="20"/>
        <v>-589.96</v>
      </c>
      <c r="Q659" s="51">
        <v>45831</v>
      </c>
      <c r="S659">
        <v>40700</v>
      </c>
      <c r="T659" t="s">
        <v>911</v>
      </c>
    </row>
    <row r="660" spans="1:20" ht="30" x14ac:dyDescent="0.25">
      <c r="A660" s="53" t="str">
        <f>+VLOOKUP(O660,'Selectable Table'!D:E,2,0)</f>
        <v>OTH CUST</v>
      </c>
      <c r="B660" s="36" t="s">
        <v>1793</v>
      </c>
      <c r="C660" s="49" t="s">
        <v>1794</v>
      </c>
      <c r="D660" s="49" t="s">
        <v>434</v>
      </c>
      <c r="E660">
        <v>2025</v>
      </c>
      <c r="F660">
        <v>6</v>
      </c>
      <c r="G660" s="53" t="s">
        <v>980</v>
      </c>
      <c r="H660" s="33" t="s">
        <v>261</v>
      </c>
      <c r="I660" s="18">
        <v>-731.85200000000009</v>
      </c>
      <c r="J660" s="33" t="s">
        <v>94</v>
      </c>
      <c r="K660" s="19">
        <f t="shared" si="21"/>
        <v>-731.85200000000009</v>
      </c>
      <c r="L660" t="s">
        <v>977</v>
      </c>
      <c r="M660" s="50" t="s">
        <v>1795</v>
      </c>
      <c r="O660" s="49" t="s">
        <v>1055</v>
      </c>
      <c r="P660" s="37">
        <f t="shared" si="20"/>
        <v>-731.85200000000009</v>
      </c>
      <c r="Q660" s="51">
        <v>45831</v>
      </c>
      <c r="S660">
        <v>40700</v>
      </c>
      <c r="T660" t="s">
        <v>911</v>
      </c>
    </row>
    <row r="661" spans="1:20" ht="30" x14ac:dyDescent="0.25">
      <c r="A661" s="53" t="str">
        <f>+VLOOKUP(O661,'Selectable Table'!D:E,2,0)</f>
        <v>OTH CUST</v>
      </c>
      <c r="B661" s="36" t="s">
        <v>1796</v>
      </c>
      <c r="C661" s="49" t="s">
        <v>1797</v>
      </c>
      <c r="D661" s="49" t="s">
        <v>434</v>
      </c>
      <c r="E661">
        <v>2025</v>
      </c>
      <c r="F661">
        <v>6</v>
      </c>
      <c r="G661" s="53" t="s">
        <v>980</v>
      </c>
      <c r="H661" s="33" t="s">
        <v>261</v>
      </c>
      <c r="I661" s="18">
        <v>-66.532000000000011</v>
      </c>
      <c r="J661" s="33" t="s">
        <v>94</v>
      </c>
      <c r="K661" s="19">
        <f t="shared" si="21"/>
        <v>-66.532000000000011</v>
      </c>
      <c r="L661" t="s">
        <v>977</v>
      </c>
      <c r="M661" s="50" t="s">
        <v>1798</v>
      </c>
      <c r="O661" s="49" t="s">
        <v>1055</v>
      </c>
      <c r="P661" s="37">
        <f t="shared" si="20"/>
        <v>-66.532000000000011</v>
      </c>
      <c r="Q661" s="51">
        <v>45831</v>
      </c>
      <c r="S661">
        <v>40700</v>
      </c>
      <c r="T661" t="s">
        <v>911</v>
      </c>
    </row>
    <row r="662" spans="1:20" ht="30" x14ac:dyDescent="0.25">
      <c r="A662" s="53" t="str">
        <f>+VLOOKUP(O662,'Selectable Table'!D:E,2,0)</f>
        <v>OTH CUST</v>
      </c>
      <c r="B662" s="36" t="s">
        <v>1796</v>
      </c>
      <c r="C662" s="49" t="s">
        <v>1797</v>
      </c>
      <c r="D662" s="49" t="s">
        <v>434</v>
      </c>
      <c r="E662">
        <v>2025</v>
      </c>
      <c r="F662">
        <v>6</v>
      </c>
      <c r="G662" s="53" t="s">
        <v>976</v>
      </c>
      <c r="H662" s="33" t="s">
        <v>260</v>
      </c>
      <c r="I662" s="18">
        <v>-126.42000000000002</v>
      </c>
      <c r="J662" s="33" t="s">
        <v>94</v>
      </c>
      <c r="K662" s="19">
        <f t="shared" si="21"/>
        <v>-126.42000000000002</v>
      </c>
      <c r="L662" t="s">
        <v>977</v>
      </c>
      <c r="M662" s="50" t="s">
        <v>1798</v>
      </c>
      <c r="O662" s="49" t="s">
        <v>1055</v>
      </c>
      <c r="P662" s="37">
        <f t="shared" si="20"/>
        <v>-126.42000000000002</v>
      </c>
      <c r="Q662" s="51">
        <v>45831</v>
      </c>
      <c r="S662">
        <v>40700</v>
      </c>
      <c r="T662" t="s">
        <v>911</v>
      </c>
    </row>
    <row r="663" spans="1:20" ht="30" x14ac:dyDescent="0.25">
      <c r="A663" s="53" t="str">
        <f>+VLOOKUP(O663,'Selectable Table'!D:E,2,0)</f>
        <v>OTH CUST</v>
      </c>
      <c r="B663" s="36" t="s">
        <v>1796</v>
      </c>
      <c r="C663" s="49" t="s">
        <v>1797</v>
      </c>
      <c r="D663" s="49" t="s">
        <v>1799</v>
      </c>
      <c r="E663">
        <v>2025</v>
      </c>
      <c r="F663">
        <v>6</v>
      </c>
      <c r="G663" s="53" t="s">
        <v>984</v>
      </c>
      <c r="H663" s="33" t="s">
        <v>262</v>
      </c>
      <c r="I663" s="18">
        <v>-266.12800000000004</v>
      </c>
      <c r="J663" s="33" t="s">
        <v>94</v>
      </c>
      <c r="K663" s="19">
        <f t="shared" si="21"/>
        <v>-266.12800000000004</v>
      </c>
      <c r="L663" t="s">
        <v>977</v>
      </c>
      <c r="M663" s="50" t="s">
        <v>1798</v>
      </c>
      <c r="O663" s="49" t="s">
        <v>1055</v>
      </c>
      <c r="P663" s="37">
        <f t="shared" si="20"/>
        <v>-266.12800000000004</v>
      </c>
      <c r="Q663" s="51">
        <v>45831</v>
      </c>
      <c r="S663">
        <v>40700</v>
      </c>
      <c r="T663" t="s">
        <v>911</v>
      </c>
    </row>
    <row r="664" spans="1:20" x14ac:dyDescent="0.25">
      <c r="A664" s="53" t="str">
        <f>+VLOOKUP(O664,'Selectable Table'!D:E,2,0)</f>
        <v>OTH CUST</v>
      </c>
      <c r="B664" s="36" t="s">
        <v>1211</v>
      </c>
      <c r="C664" s="49" t="s">
        <v>1212</v>
      </c>
      <c r="D664" s="49" t="s">
        <v>1799</v>
      </c>
      <c r="E664">
        <v>2025</v>
      </c>
      <c r="F664">
        <v>6</v>
      </c>
      <c r="G664" s="53" t="s">
        <v>976</v>
      </c>
      <c r="H664" s="33" t="s">
        <v>260</v>
      </c>
      <c r="I664" s="18">
        <v>-285.97600000000006</v>
      </c>
      <c r="J664" s="33" t="s">
        <v>94</v>
      </c>
      <c r="K664" s="19">
        <f t="shared" si="21"/>
        <v>-285.97600000000006</v>
      </c>
      <c r="L664" t="s">
        <v>977</v>
      </c>
      <c r="M664" s="50" t="s">
        <v>1213</v>
      </c>
      <c r="O664" s="49" t="s">
        <v>1055</v>
      </c>
      <c r="P664" s="37">
        <f t="shared" si="20"/>
        <v>-285.97600000000006</v>
      </c>
      <c r="Q664" s="51">
        <v>45831</v>
      </c>
      <c r="S664">
        <v>40700</v>
      </c>
      <c r="T664" t="s">
        <v>911</v>
      </c>
    </row>
    <row r="665" spans="1:20" x14ac:dyDescent="0.25">
      <c r="A665" s="53" t="str">
        <f>+VLOOKUP(O665,'Selectable Table'!D:E,2,0)</f>
        <v>OTH CUST</v>
      </c>
      <c r="B665" s="36" t="s">
        <v>1214</v>
      </c>
      <c r="C665" s="49" t="s">
        <v>1215</v>
      </c>
      <c r="D665" s="49" t="s">
        <v>1799</v>
      </c>
      <c r="E665">
        <v>2025</v>
      </c>
      <c r="F665">
        <v>6</v>
      </c>
      <c r="G665" s="53" t="s">
        <v>980</v>
      </c>
      <c r="H665" s="33" t="s">
        <v>261</v>
      </c>
      <c r="I665" s="18">
        <v>-592.88</v>
      </c>
      <c r="J665" s="33" t="s">
        <v>94</v>
      </c>
      <c r="K665" s="19">
        <f t="shared" si="21"/>
        <v>-592.88</v>
      </c>
      <c r="L665" t="s">
        <v>977</v>
      </c>
      <c r="M665" s="50" t="s">
        <v>1216</v>
      </c>
      <c r="O665" s="49" t="s">
        <v>1045</v>
      </c>
      <c r="P665" s="37">
        <f t="shared" si="20"/>
        <v>-592.88</v>
      </c>
      <c r="Q665" s="51">
        <v>45831</v>
      </c>
      <c r="S665">
        <v>40700</v>
      </c>
      <c r="T665" t="s">
        <v>911</v>
      </c>
    </row>
    <row r="666" spans="1:20" x14ac:dyDescent="0.25">
      <c r="A666" s="53" t="str">
        <f>+VLOOKUP(O666,'Selectable Table'!D:E,2,0)</f>
        <v>OTH CUST</v>
      </c>
      <c r="B666" s="36" t="s">
        <v>1800</v>
      </c>
      <c r="C666" s="49" t="s">
        <v>1801</v>
      </c>
      <c r="D666" s="49" t="s">
        <v>1799</v>
      </c>
      <c r="E666">
        <v>2025</v>
      </c>
      <c r="F666">
        <v>6</v>
      </c>
      <c r="G666" s="53" t="s">
        <v>980</v>
      </c>
      <c r="H666" s="33" t="s">
        <v>261</v>
      </c>
      <c r="I666" s="18">
        <v>-848.25599999999997</v>
      </c>
      <c r="J666" s="33" t="s">
        <v>94</v>
      </c>
      <c r="K666" s="19">
        <f t="shared" si="21"/>
        <v>-848.25599999999997</v>
      </c>
      <c r="L666" t="s">
        <v>977</v>
      </c>
      <c r="M666" s="50" t="s">
        <v>1385</v>
      </c>
      <c r="O666" s="49" t="s">
        <v>1472</v>
      </c>
      <c r="P666" s="37">
        <f t="shared" si="20"/>
        <v>-848.25599999999997</v>
      </c>
      <c r="Q666" s="51">
        <v>45831</v>
      </c>
      <c r="S666">
        <v>40700</v>
      </c>
      <c r="T666" t="s">
        <v>911</v>
      </c>
    </row>
    <row r="667" spans="1:20" x14ac:dyDescent="0.25">
      <c r="A667" s="53" t="str">
        <f>+VLOOKUP(O667,'Selectable Table'!D:E,2,0)</f>
        <v>OTH CUST</v>
      </c>
      <c r="B667" s="36" t="s">
        <v>1217</v>
      </c>
      <c r="C667" s="49" t="s">
        <v>1218</v>
      </c>
      <c r="D667" s="49" t="s">
        <v>1799</v>
      </c>
      <c r="E667">
        <v>2025</v>
      </c>
      <c r="F667">
        <v>6</v>
      </c>
      <c r="G667" s="53" t="s">
        <v>980</v>
      </c>
      <c r="H667" s="33" t="s">
        <v>261</v>
      </c>
      <c r="I667" s="18">
        <v>-1509.64</v>
      </c>
      <c r="J667" s="33" t="s">
        <v>94</v>
      </c>
      <c r="K667" s="19">
        <f t="shared" si="21"/>
        <v>-1509.64</v>
      </c>
      <c r="L667" t="s">
        <v>977</v>
      </c>
      <c r="M667" s="50" t="s">
        <v>1027</v>
      </c>
      <c r="O667" s="49" t="s">
        <v>1028</v>
      </c>
      <c r="P667" s="37">
        <f t="shared" si="20"/>
        <v>-1509.64</v>
      </c>
      <c r="Q667" s="51">
        <v>45831</v>
      </c>
      <c r="S667">
        <v>40700</v>
      </c>
      <c r="T667" t="s">
        <v>911</v>
      </c>
    </row>
    <row r="668" spans="1:20" x14ac:dyDescent="0.25">
      <c r="A668" s="53" t="str">
        <f>+VLOOKUP(O668,'Selectable Table'!D:E,2,0)</f>
        <v>OTH CUST</v>
      </c>
      <c r="B668" s="36" t="s">
        <v>1217</v>
      </c>
      <c r="C668" s="49" t="s">
        <v>1218</v>
      </c>
      <c r="D668" s="49" t="s">
        <v>1799</v>
      </c>
      <c r="E668">
        <v>2025</v>
      </c>
      <c r="F668">
        <v>6</v>
      </c>
      <c r="G668" s="53" t="s">
        <v>980</v>
      </c>
      <c r="H668" s="33" t="s">
        <v>261</v>
      </c>
      <c r="I668" s="18">
        <v>-68.832000000000008</v>
      </c>
      <c r="J668" s="33" t="s">
        <v>94</v>
      </c>
      <c r="K668" s="19">
        <f t="shared" si="21"/>
        <v>-68.832000000000008</v>
      </c>
      <c r="L668" t="s">
        <v>977</v>
      </c>
      <c r="M668" s="50" t="s">
        <v>1027</v>
      </c>
      <c r="O668" s="49" t="s">
        <v>1028</v>
      </c>
      <c r="P668" s="37">
        <f t="shared" si="20"/>
        <v>-68.832000000000008</v>
      </c>
      <c r="Q668" s="51">
        <v>45831</v>
      </c>
      <c r="S668">
        <v>40700</v>
      </c>
      <c r="T668" t="s">
        <v>911</v>
      </c>
    </row>
    <row r="669" spans="1:20" x14ac:dyDescent="0.25">
      <c r="A669" s="53" t="str">
        <f>+VLOOKUP(O669,'Selectable Table'!D:E,2,0)</f>
        <v>OTH CUST</v>
      </c>
      <c r="B669" s="36" t="s">
        <v>1219</v>
      </c>
      <c r="C669" s="49" t="s">
        <v>1220</v>
      </c>
      <c r="D669" s="49" t="s">
        <v>1799</v>
      </c>
      <c r="E669">
        <v>2025</v>
      </c>
      <c r="F669">
        <v>6</v>
      </c>
      <c r="G669" s="53" t="s">
        <v>980</v>
      </c>
      <c r="H669" s="33" t="s">
        <v>261</v>
      </c>
      <c r="I669" s="18">
        <v>-682.30799999999999</v>
      </c>
      <c r="J669" s="33" t="s">
        <v>94</v>
      </c>
      <c r="K669" s="19">
        <f t="shared" si="21"/>
        <v>-682.30799999999999</v>
      </c>
      <c r="L669" t="s">
        <v>977</v>
      </c>
      <c r="M669" s="50" t="s">
        <v>1000</v>
      </c>
      <c r="O669" s="49" t="s">
        <v>1001</v>
      </c>
      <c r="P669" s="37">
        <f t="shared" si="20"/>
        <v>-682.30799999999999</v>
      </c>
      <c r="Q669" s="51">
        <v>45831</v>
      </c>
      <c r="S669">
        <v>40700</v>
      </c>
      <c r="T669" t="s">
        <v>911</v>
      </c>
    </row>
    <row r="670" spans="1:20" x14ac:dyDescent="0.25">
      <c r="A670" s="53" t="str">
        <f>+VLOOKUP(O670,'Selectable Table'!D:E,2,0)</f>
        <v>OTH CUST</v>
      </c>
      <c r="B670" s="36" t="s">
        <v>1802</v>
      </c>
      <c r="C670" s="49" t="s">
        <v>1803</v>
      </c>
      <c r="D670" s="49" t="s">
        <v>1799</v>
      </c>
      <c r="E670">
        <v>2025</v>
      </c>
      <c r="F670">
        <v>6</v>
      </c>
      <c r="G670" s="53" t="s">
        <v>976</v>
      </c>
      <c r="H670" s="33" t="s">
        <v>260</v>
      </c>
      <c r="I670" s="18">
        <v>-74.34</v>
      </c>
      <c r="J670" s="33" t="s">
        <v>94</v>
      </c>
      <c r="K670" s="19">
        <f t="shared" si="21"/>
        <v>-74.34</v>
      </c>
      <c r="L670" t="s">
        <v>977</v>
      </c>
      <c r="M670" s="50" t="s">
        <v>1804</v>
      </c>
      <c r="O670" s="49" t="s">
        <v>264</v>
      </c>
      <c r="P670" s="37">
        <f t="shared" si="20"/>
        <v>-74.34</v>
      </c>
      <c r="Q670" s="51">
        <v>45831</v>
      </c>
      <c r="S670">
        <v>40700</v>
      </c>
      <c r="T670" t="s">
        <v>911</v>
      </c>
    </row>
    <row r="671" spans="1:20" x14ac:dyDescent="0.25">
      <c r="A671" s="53" t="str">
        <f>+VLOOKUP(O671,'Selectable Table'!D:E,2,0)</f>
        <v>OTH CUST</v>
      </c>
      <c r="B671" s="36" t="s">
        <v>1221</v>
      </c>
      <c r="C671" s="49" t="s">
        <v>1222</v>
      </c>
      <c r="D671" s="49" t="s">
        <v>1805</v>
      </c>
      <c r="E671">
        <v>2025</v>
      </c>
      <c r="F671">
        <v>6</v>
      </c>
      <c r="G671" s="53" t="s">
        <v>976</v>
      </c>
      <c r="H671" s="33" t="s">
        <v>260</v>
      </c>
      <c r="I671" s="18">
        <v>-1411.9680000000001</v>
      </c>
      <c r="J671" s="33" t="s">
        <v>94</v>
      </c>
      <c r="K671" s="19">
        <f t="shared" si="21"/>
        <v>-1411.9680000000001</v>
      </c>
      <c r="L671" t="s">
        <v>977</v>
      </c>
      <c r="M671" s="50" t="s">
        <v>1223</v>
      </c>
      <c r="O671" s="49" t="s">
        <v>1224</v>
      </c>
      <c r="P671" s="37">
        <f t="shared" si="20"/>
        <v>-1411.9680000000001</v>
      </c>
      <c r="Q671" s="51">
        <v>45831</v>
      </c>
      <c r="S671">
        <v>40700</v>
      </c>
      <c r="T671" t="s">
        <v>911</v>
      </c>
    </row>
    <row r="672" spans="1:20" x14ac:dyDescent="0.25">
      <c r="A672" s="53" t="str">
        <f>+VLOOKUP(O672,'Selectable Table'!D:E,2,0)</f>
        <v>OTH CUST</v>
      </c>
      <c r="B672" s="36" t="s">
        <v>1221</v>
      </c>
      <c r="C672" s="49" t="s">
        <v>1222</v>
      </c>
      <c r="D672" s="49" t="s">
        <v>1805</v>
      </c>
      <c r="E672">
        <v>2025</v>
      </c>
      <c r="F672">
        <v>6</v>
      </c>
      <c r="G672" s="53" t="s">
        <v>980</v>
      </c>
      <c r="H672" s="33" t="s">
        <v>261</v>
      </c>
      <c r="I672" s="18">
        <v>-1037.54</v>
      </c>
      <c r="J672" s="33" t="s">
        <v>94</v>
      </c>
      <c r="K672" s="19">
        <f t="shared" si="21"/>
        <v>-1037.54</v>
      </c>
      <c r="L672" t="s">
        <v>977</v>
      </c>
      <c r="M672" s="50" t="s">
        <v>1223</v>
      </c>
      <c r="O672" s="49" t="s">
        <v>1224</v>
      </c>
      <c r="P672" s="37">
        <f t="shared" si="20"/>
        <v>-1037.54</v>
      </c>
      <c r="Q672" s="51">
        <v>45831</v>
      </c>
      <c r="S672">
        <v>40700</v>
      </c>
      <c r="T672" t="s">
        <v>911</v>
      </c>
    </row>
    <row r="673" spans="1:20" x14ac:dyDescent="0.25">
      <c r="A673" s="53" t="str">
        <f>+VLOOKUP(O673,'Selectable Table'!D:E,2,0)</f>
        <v>OTH CUST</v>
      </c>
      <c r="B673" s="36" t="s">
        <v>1225</v>
      </c>
      <c r="C673" s="49" t="s">
        <v>1226</v>
      </c>
      <c r="D673" s="49" t="s">
        <v>1806</v>
      </c>
      <c r="E673">
        <v>2025</v>
      </c>
      <c r="F673">
        <v>6</v>
      </c>
      <c r="G673" s="53" t="s">
        <v>984</v>
      </c>
      <c r="H673" s="33" t="s">
        <v>262</v>
      </c>
      <c r="I673" s="18">
        <v>-797.99600000000009</v>
      </c>
      <c r="J673" s="33" t="s">
        <v>94</v>
      </c>
      <c r="K673" s="19">
        <f t="shared" si="21"/>
        <v>-797.99600000000009</v>
      </c>
      <c r="L673" t="s">
        <v>977</v>
      </c>
      <c r="M673" s="50" t="s">
        <v>1000</v>
      </c>
      <c r="O673" s="49" t="s">
        <v>1001</v>
      </c>
      <c r="P673" s="37">
        <f t="shared" si="20"/>
        <v>-797.99600000000009</v>
      </c>
      <c r="Q673" s="51">
        <v>45831</v>
      </c>
      <c r="S673">
        <v>40700</v>
      </c>
      <c r="T673" t="s">
        <v>911</v>
      </c>
    </row>
    <row r="674" spans="1:20" x14ac:dyDescent="0.25">
      <c r="A674" s="53" t="str">
        <f>+VLOOKUP(O674,'Selectable Table'!D:E,2,0)</f>
        <v>J &amp; J</v>
      </c>
      <c r="B674" s="36" t="s">
        <v>1227</v>
      </c>
      <c r="C674" s="49" t="s">
        <v>1228</v>
      </c>
      <c r="D674" s="49" t="s">
        <v>1806</v>
      </c>
      <c r="E674">
        <v>2025</v>
      </c>
      <c r="F674">
        <v>6</v>
      </c>
      <c r="G674" s="53" t="s">
        <v>976</v>
      </c>
      <c r="H674" s="33" t="s">
        <v>260</v>
      </c>
      <c r="I674" s="18">
        <v>-630.18000000000006</v>
      </c>
      <c r="J674" s="33" t="s">
        <v>94</v>
      </c>
      <c r="K674" s="19">
        <f t="shared" si="21"/>
        <v>-630.18000000000006</v>
      </c>
      <c r="L674" t="s">
        <v>977</v>
      </c>
      <c r="M674" s="50" t="s">
        <v>1015</v>
      </c>
      <c r="O674" s="49" t="s">
        <v>1100</v>
      </c>
      <c r="P674" s="37">
        <f t="shared" si="20"/>
        <v>-630.18000000000006</v>
      </c>
      <c r="Q674" s="51">
        <v>45831</v>
      </c>
      <c r="S674">
        <v>40700</v>
      </c>
      <c r="T674" t="s">
        <v>911</v>
      </c>
    </row>
    <row r="675" spans="1:20" x14ac:dyDescent="0.25">
      <c r="A675" s="53" t="str">
        <f>+VLOOKUP(O675,'Selectable Table'!D:E,2,0)</f>
        <v>OTH CUST</v>
      </c>
      <c r="B675" s="36" t="s">
        <v>1807</v>
      </c>
      <c r="C675" s="49" t="s">
        <v>1808</v>
      </c>
      <c r="D675" s="49" t="s">
        <v>1806</v>
      </c>
      <c r="E675">
        <v>2025</v>
      </c>
      <c r="F675">
        <v>6</v>
      </c>
      <c r="G675" s="53" t="s">
        <v>980</v>
      </c>
      <c r="H675" s="33" t="s">
        <v>261</v>
      </c>
      <c r="I675" s="18">
        <v>-189.10000000000002</v>
      </c>
      <c r="J675" s="33" t="s">
        <v>94</v>
      </c>
      <c r="K675" s="19">
        <f t="shared" si="21"/>
        <v>-189.10000000000002</v>
      </c>
      <c r="L675" t="s">
        <v>977</v>
      </c>
      <c r="M675" s="50" t="s">
        <v>1809</v>
      </c>
      <c r="O675" s="49" t="s">
        <v>1001</v>
      </c>
      <c r="P675" s="37">
        <f t="shared" si="20"/>
        <v>-189.10000000000002</v>
      </c>
      <c r="Q675" s="51">
        <v>45831</v>
      </c>
      <c r="S675">
        <v>40700</v>
      </c>
      <c r="T675" t="s">
        <v>911</v>
      </c>
    </row>
    <row r="676" spans="1:20" x14ac:dyDescent="0.25">
      <c r="A676" s="53" t="str">
        <f>+VLOOKUP(O676,'Selectable Table'!D:E,2,0)</f>
        <v>OTH CUST</v>
      </c>
      <c r="B676" s="36" t="s">
        <v>1807</v>
      </c>
      <c r="C676" s="49" t="s">
        <v>1808</v>
      </c>
      <c r="D676" s="49" t="s">
        <v>1806</v>
      </c>
      <c r="E676">
        <v>2025</v>
      </c>
      <c r="F676">
        <v>6</v>
      </c>
      <c r="G676" s="53" t="s">
        <v>980</v>
      </c>
      <c r="H676" s="33" t="s">
        <v>261</v>
      </c>
      <c r="I676" s="18">
        <v>-54.027999999999999</v>
      </c>
      <c r="J676" s="33" t="s">
        <v>94</v>
      </c>
      <c r="K676" s="19">
        <f t="shared" si="21"/>
        <v>-54.027999999999999</v>
      </c>
      <c r="L676" t="s">
        <v>977</v>
      </c>
      <c r="M676" s="50" t="s">
        <v>1809</v>
      </c>
      <c r="O676" s="49" t="s">
        <v>1001</v>
      </c>
      <c r="P676" s="37">
        <f t="shared" si="20"/>
        <v>-54.027999999999999</v>
      </c>
      <c r="Q676" s="51">
        <v>45831</v>
      </c>
      <c r="S676">
        <v>40700</v>
      </c>
      <c r="T676" t="s">
        <v>911</v>
      </c>
    </row>
    <row r="677" spans="1:20" x14ac:dyDescent="0.25">
      <c r="A677" s="53" t="str">
        <f>+VLOOKUP(O677,'Selectable Table'!D:E,2,0)</f>
        <v>OTH CUST</v>
      </c>
      <c r="B677" s="36" t="s">
        <v>1810</v>
      </c>
      <c r="C677" s="49" t="s">
        <v>1811</v>
      </c>
      <c r="D677" s="49" t="s">
        <v>1806</v>
      </c>
      <c r="E677">
        <v>2025</v>
      </c>
      <c r="F677">
        <v>6</v>
      </c>
      <c r="G677" s="53" t="s">
        <v>980</v>
      </c>
      <c r="H677" s="33" t="s">
        <v>261</v>
      </c>
      <c r="I677" s="18">
        <v>-156.11199999999999</v>
      </c>
      <c r="J677" s="33" t="s">
        <v>94</v>
      </c>
      <c r="K677" s="19">
        <f t="shared" si="21"/>
        <v>-156.11199999999999</v>
      </c>
      <c r="L677" t="s">
        <v>977</v>
      </c>
      <c r="M677" s="50" t="s">
        <v>1812</v>
      </c>
      <c r="O677" s="49" t="s">
        <v>986</v>
      </c>
      <c r="P677" s="37">
        <f t="shared" si="20"/>
        <v>-156.11199999999999</v>
      </c>
      <c r="Q677" s="51">
        <v>45831</v>
      </c>
      <c r="S677">
        <v>40700</v>
      </c>
      <c r="T677" t="s">
        <v>911</v>
      </c>
    </row>
    <row r="678" spans="1:20" x14ac:dyDescent="0.25">
      <c r="A678" s="53" t="str">
        <f>+VLOOKUP(O678,'Selectable Table'!D:E,2,0)</f>
        <v>OTH CUST</v>
      </c>
      <c r="B678" s="36" t="s">
        <v>1810</v>
      </c>
      <c r="C678" s="49" t="s">
        <v>1811</v>
      </c>
      <c r="D678" s="49" t="s">
        <v>1806</v>
      </c>
      <c r="E678">
        <v>2025</v>
      </c>
      <c r="F678">
        <v>6</v>
      </c>
      <c r="G678" s="53" t="s">
        <v>976</v>
      </c>
      <c r="H678" s="33" t="s">
        <v>260</v>
      </c>
      <c r="I678" s="18">
        <v>-296.89600000000002</v>
      </c>
      <c r="J678" s="33" t="s">
        <v>94</v>
      </c>
      <c r="K678" s="19">
        <f t="shared" si="21"/>
        <v>-296.89600000000002</v>
      </c>
      <c r="L678" t="s">
        <v>977</v>
      </c>
      <c r="M678" s="50" t="s">
        <v>1812</v>
      </c>
      <c r="O678" s="49" t="s">
        <v>986</v>
      </c>
      <c r="P678" s="37">
        <f t="shared" si="20"/>
        <v>-296.89600000000002</v>
      </c>
      <c r="Q678" s="51">
        <v>45831</v>
      </c>
      <c r="S678">
        <v>40700</v>
      </c>
      <c r="T678" t="s">
        <v>911</v>
      </c>
    </row>
    <row r="679" spans="1:20" x14ac:dyDescent="0.25">
      <c r="A679" s="53" t="str">
        <f>+VLOOKUP(O679,'Selectable Table'!D:E,2,0)</f>
        <v>OTH CUST</v>
      </c>
      <c r="B679" s="36" t="s">
        <v>1229</v>
      </c>
      <c r="C679" s="49" t="s">
        <v>1230</v>
      </c>
      <c r="D679" s="49" t="s">
        <v>436</v>
      </c>
      <c r="E679">
        <v>2025</v>
      </c>
      <c r="F679">
        <v>6</v>
      </c>
      <c r="G679" s="53" t="s">
        <v>980</v>
      </c>
      <c r="H679" s="33" t="s">
        <v>261</v>
      </c>
      <c r="I679" s="18">
        <v>-199.596</v>
      </c>
      <c r="J679" s="33" t="s">
        <v>914</v>
      </c>
      <c r="K679" s="19">
        <f t="shared" si="21"/>
        <v>-240.47725272</v>
      </c>
      <c r="L679" t="s">
        <v>977</v>
      </c>
      <c r="M679" s="50" t="s">
        <v>1231</v>
      </c>
      <c r="O679" s="49" t="s">
        <v>1055</v>
      </c>
      <c r="P679" s="37">
        <f t="shared" si="20"/>
        <v>-240.47725272</v>
      </c>
      <c r="Q679" s="51">
        <v>45831</v>
      </c>
      <c r="S679">
        <v>40700</v>
      </c>
      <c r="T679" t="s">
        <v>911</v>
      </c>
    </row>
    <row r="680" spans="1:20" x14ac:dyDescent="0.25">
      <c r="A680" s="53" t="str">
        <f>+VLOOKUP(O680,'Selectable Table'!D:E,2,0)</f>
        <v>ROCHE</v>
      </c>
      <c r="B680" s="36" t="s">
        <v>1813</v>
      </c>
      <c r="C680" s="49" t="s">
        <v>1814</v>
      </c>
      <c r="D680" s="49" t="s">
        <v>436</v>
      </c>
      <c r="E680">
        <v>2025</v>
      </c>
      <c r="F680">
        <v>6</v>
      </c>
      <c r="G680" s="53" t="s">
        <v>976</v>
      </c>
      <c r="H680" s="33" t="s">
        <v>260</v>
      </c>
      <c r="I680" s="18">
        <v>-123.548</v>
      </c>
      <c r="J680" s="33" t="s">
        <v>914</v>
      </c>
      <c r="K680" s="19">
        <f t="shared" si="21"/>
        <v>-148.85310136000001</v>
      </c>
      <c r="L680" t="s">
        <v>977</v>
      </c>
      <c r="M680" s="50" t="s">
        <v>1815</v>
      </c>
      <c r="O680" s="49" t="s">
        <v>1816</v>
      </c>
      <c r="P680" s="37">
        <f t="shared" si="20"/>
        <v>-148.85310136000001</v>
      </c>
      <c r="Q680" s="51">
        <v>45831</v>
      </c>
      <c r="S680">
        <v>40700</v>
      </c>
      <c r="T680" t="s">
        <v>911</v>
      </c>
    </row>
    <row r="681" spans="1:20" ht="30" x14ac:dyDescent="0.25">
      <c r="A681" s="53" t="str">
        <f>+VLOOKUP(O681,'Selectable Table'!D:E,2,0)</f>
        <v>OTH CUST</v>
      </c>
      <c r="B681" s="36" t="s">
        <v>1232</v>
      </c>
      <c r="C681" s="49" t="s">
        <v>1233</v>
      </c>
      <c r="D681" s="49" t="s">
        <v>436</v>
      </c>
      <c r="E681">
        <v>2025</v>
      </c>
      <c r="F681">
        <v>6</v>
      </c>
      <c r="G681" s="53" t="s">
        <v>976</v>
      </c>
      <c r="H681" s="33" t="s">
        <v>260</v>
      </c>
      <c r="I681" s="18">
        <v>-117.072</v>
      </c>
      <c r="J681" s="33" t="s">
        <v>914</v>
      </c>
      <c r="K681" s="19">
        <f t="shared" si="21"/>
        <v>-141.05068704000001</v>
      </c>
      <c r="L681" t="s">
        <v>977</v>
      </c>
      <c r="M681" s="50" t="s">
        <v>1234</v>
      </c>
      <c r="O681" s="49" t="s">
        <v>1055</v>
      </c>
      <c r="P681" s="37">
        <f t="shared" si="20"/>
        <v>-141.05068704000001</v>
      </c>
      <c r="Q681" s="51">
        <v>45831</v>
      </c>
      <c r="S681">
        <v>40700</v>
      </c>
      <c r="T681" t="s">
        <v>911</v>
      </c>
    </row>
    <row r="682" spans="1:20" ht="30" x14ac:dyDescent="0.25">
      <c r="A682" s="53" t="str">
        <f>+VLOOKUP(O682,'Selectable Table'!D:E,2,0)</f>
        <v>OTH CUST</v>
      </c>
      <c r="B682" s="36" t="s">
        <v>1232</v>
      </c>
      <c r="C682" s="49" t="s">
        <v>1233</v>
      </c>
      <c r="D682" s="49" t="s">
        <v>436</v>
      </c>
      <c r="E682">
        <v>2025</v>
      </c>
      <c r="F682">
        <v>6</v>
      </c>
      <c r="G682" s="53" t="s">
        <v>984</v>
      </c>
      <c r="H682" s="33" t="s">
        <v>262</v>
      </c>
      <c r="I682" s="18">
        <v>-88.98</v>
      </c>
      <c r="J682" s="33" t="s">
        <v>914</v>
      </c>
      <c r="K682" s="19">
        <f t="shared" si="21"/>
        <v>-107.2048836</v>
      </c>
      <c r="L682" t="s">
        <v>977</v>
      </c>
      <c r="M682" s="50" t="s">
        <v>1234</v>
      </c>
      <c r="O682" s="49" t="s">
        <v>1055</v>
      </c>
      <c r="P682" s="37">
        <f t="shared" si="20"/>
        <v>-107.2048836</v>
      </c>
      <c r="Q682" s="51">
        <v>45831</v>
      </c>
      <c r="S682">
        <v>40700</v>
      </c>
      <c r="T682" t="s">
        <v>911</v>
      </c>
    </row>
    <row r="683" spans="1:20" x14ac:dyDescent="0.25">
      <c r="A683" s="53" t="str">
        <f>+VLOOKUP(O683,'Selectable Table'!D:E,2,0)</f>
        <v>OTH CUST</v>
      </c>
      <c r="B683" s="36" t="s">
        <v>1817</v>
      </c>
      <c r="C683" s="49" t="s">
        <v>1818</v>
      </c>
      <c r="D683" s="49" t="s">
        <v>436</v>
      </c>
      <c r="E683">
        <v>2025</v>
      </c>
      <c r="F683">
        <v>6</v>
      </c>
      <c r="G683" s="53" t="s">
        <v>980</v>
      </c>
      <c r="H683" s="33" t="s">
        <v>261</v>
      </c>
      <c r="I683" s="18">
        <v>-124.26400000000001</v>
      </c>
      <c r="J683" s="33" t="s">
        <v>914</v>
      </c>
      <c r="K683" s="19">
        <f t="shared" si="21"/>
        <v>-149.71575248000002</v>
      </c>
      <c r="L683" t="s">
        <v>977</v>
      </c>
      <c r="M683" s="50" t="s">
        <v>1819</v>
      </c>
      <c r="O683" s="49" t="s">
        <v>1001</v>
      </c>
      <c r="P683" s="37">
        <f t="shared" si="20"/>
        <v>-149.71575248000002</v>
      </c>
      <c r="Q683" s="51">
        <v>45831</v>
      </c>
      <c r="S683">
        <v>40700</v>
      </c>
      <c r="T683" t="s">
        <v>911</v>
      </c>
    </row>
    <row r="684" spans="1:20" x14ac:dyDescent="0.25">
      <c r="A684" s="53" t="str">
        <f>+VLOOKUP(O684,'Selectable Table'!D:E,2,0)</f>
        <v>OTH CUST</v>
      </c>
      <c r="B684" s="36" t="s">
        <v>1820</v>
      </c>
      <c r="C684" s="49" t="s">
        <v>1821</v>
      </c>
      <c r="D684" s="49" t="s">
        <v>436</v>
      </c>
      <c r="E684">
        <v>2025</v>
      </c>
      <c r="F684">
        <v>6</v>
      </c>
      <c r="G684" s="53" t="s">
        <v>980</v>
      </c>
      <c r="H684" s="33" t="s">
        <v>261</v>
      </c>
      <c r="I684" s="18">
        <v>-445.34399999999999</v>
      </c>
      <c r="J684" s="33" t="s">
        <v>914</v>
      </c>
      <c r="K684" s="19">
        <f t="shared" si="21"/>
        <v>-536.55935808000004</v>
      </c>
      <c r="L684" t="s">
        <v>977</v>
      </c>
      <c r="M684" s="50" t="s">
        <v>1822</v>
      </c>
      <c r="O684" s="49" t="s">
        <v>1069</v>
      </c>
      <c r="P684" s="37">
        <f t="shared" si="20"/>
        <v>-536.55935808000004</v>
      </c>
      <c r="Q684" s="51">
        <v>45831</v>
      </c>
      <c r="S684">
        <v>40700</v>
      </c>
      <c r="T684" t="s">
        <v>911</v>
      </c>
    </row>
    <row r="685" spans="1:20" x14ac:dyDescent="0.25">
      <c r="A685" s="53" t="str">
        <f>+VLOOKUP(O685,'Selectable Table'!D:E,2,0)</f>
        <v>OTH CUST</v>
      </c>
      <c r="B685" s="36" t="s">
        <v>1823</v>
      </c>
      <c r="C685" s="49" t="s">
        <v>1824</v>
      </c>
      <c r="D685" s="49" t="s">
        <v>436</v>
      </c>
      <c r="E685">
        <v>2025</v>
      </c>
      <c r="F685">
        <v>6</v>
      </c>
      <c r="G685" s="53" t="s">
        <v>980</v>
      </c>
      <c r="H685" s="33" t="s">
        <v>261</v>
      </c>
      <c r="I685" s="18">
        <v>-102.024</v>
      </c>
      <c r="J685" s="33" t="s">
        <v>914</v>
      </c>
      <c r="K685" s="19">
        <f t="shared" si="21"/>
        <v>-122.92055568000001</v>
      </c>
      <c r="L685" t="s">
        <v>977</v>
      </c>
      <c r="M685" s="50" t="s">
        <v>1825</v>
      </c>
      <c r="O685" s="49" t="s">
        <v>986</v>
      </c>
      <c r="P685" s="37">
        <f t="shared" si="20"/>
        <v>-122.92055568000001</v>
      </c>
      <c r="Q685" s="51">
        <v>45831</v>
      </c>
      <c r="S685">
        <v>40700</v>
      </c>
      <c r="T685" t="s">
        <v>911</v>
      </c>
    </row>
    <row r="686" spans="1:20" ht="30" x14ac:dyDescent="0.25">
      <c r="A686" s="53" t="str">
        <f>+VLOOKUP(O686,'Selectable Table'!D:E,2,0)</f>
        <v>OTH CUST</v>
      </c>
      <c r="B686" s="36" t="s">
        <v>1826</v>
      </c>
      <c r="C686" s="49" t="s">
        <v>1827</v>
      </c>
      <c r="D686" s="49" t="s">
        <v>1828</v>
      </c>
      <c r="E686">
        <v>2025</v>
      </c>
      <c r="F686">
        <v>6</v>
      </c>
      <c r="G686" s="53" t="s">
        <v>984</v>
      </c>
      <c r="H686" s="33" t="s">
        <v>262</v>
      </c>
      <c r="I686" s="18">
        <v>-273.78400000000005</v>
      </c>
      <c r="J686" s="33" t="s">
        <v>94</v>
      </c>
      <c r="K686" s="19">
        <f t="shared" si="21"/>
        <v>-273.78400000000005</v>
      </c>
      <c r="L686" t="s">
        <v>977</v>
      </c>
      <c r="M686" s="50" t="s">
        <v>1829</v>
      </c>
      <c r="O686" s="49" t="s">
        <v>1055</v>
      </c>
      <c r="P686" s="37">
        <f t="shared" si="20"/>
        <v>-273.78400000000005</v>
      </c>
      <c r="Q686" s="51">
        <v>45831</v>
      </c>
      <c r="S686">
        <v>40700</v>
      </c>
      <c r="T686" t="s">
        <v>911</v>
      </c>
    </row>
    <row r="687" spans="1:20" ht="30" x14ac:dyDescent="0.25">
      <c r="A687" s="53" t="str">
        <f>+VLOOKUP(O687,'Selectable Table'!D:E,2,0)</f>
        <v>OTH CUST</v>
      </c>
      <c r="B687" s="36" t="s">
        <v>1826</v>
      </c>
      <c r="C687" s="49" t="s">
        <v>1827</v>
      </c>
      <c r="D687" s="49" t="s">
        <v>1828</v>
      </c>
      <c r="E687">
        <v>2025</v>
      </c>
      <c r="F687">
        <v>6</v>
      </c>
      <c r="G687" s="53" t="s">
        <v>980</v>
      </c>
      <c r="H687" s="33" t="s">
        <v>261</v>
      </c>
      <c r="I687" s="18">
        <v>-22.816000000000003</v>
      </c>
      <c r="J687" s="33" t="s">
        <v>94</v>
      </c>
      <c r="K687" s="19">
        <f t="shared" si="21"/>
        <v>-22.816000000000003</v>
      </c>
      <c r="L687" t="s">
        <v>977</v>
      </c>
      <c r="M687" s="50" t="s">
        <v>1829</v>
      </c>
      <c r="O687" s="49" t="s">
        <v>1055</v>
      </c>
      <c r="P687" s="37">
        <f t="shared" si="20"/>
        <v>-22.816000000000003</v>
      </c>
      <c r="Q687" s="51">
        <v>45831</v>
      </c>
      <c r="S687">
        <v>40700</v>
      </c>
      <c r="T687" t="s">
        <v>911</v>
      </c>
    </row>
    <row r="688" spans="1:20" ht="30" x14ac:dyDescent="0.25">
      <c r="A688" s="53" t="str">
        <f>+VLOOKUP(O688,'Selectable Table'!D:E,2,0)</f>
        <v>OTH CUST</v>
      </c>
      <c r="B688" s="36" t="s">
        <v>1830</v>
      </c>
      <c r="C688" s="49" t="s">
        <v>1831</v>
      </c>
      <c r="D688" s="49" t="s">
        <v>1828</v>
      </c>
      <c r="E688">
        <v>2025</v>
      </c>
      <c r="F688">
        <v>6</v>
      </c>
      <c r="G688" s="53" t="s">
        <v>980</v>
      </c>
      <c r="H688" s="33" t="s">
        <v>261</v>
      </c>
      <c r="I688" s="18">
        <v>-38.783999999999999</v>
      </c>
      <c r="J688" s="33" t="s">
        <v>94</v>
      </c>
      <c r="K688" s="19">
        <f t="shared" si="21"/>
        <v>-38.783999999999999</v>
      </c>
      <c r="L688" t="s">
        <v>977</v>
      </c>
      <c r="M688" s="50" t="s">
        <v>1832</v>
      </c>
      <c r="O688" s="49" t="s">
        <v>1055</v>
      </c>
      <c r="P688" s="37">
        <f t="shared" si="20"/>
        <v>-38.783999999999999</v>
      </c>
      <c r="Q688" s="51">
        <v>45831</v>
      </c>
      <c r="S688">
        <v>40700</v>
      </c>
      <c r="T688" t="s">
        <v>911</v>
      </c>
    </row>
    <row r="689" spans="1:20" ht="30" x14ac:dyDescent="0.25">
      <c r="A689" s="53" t="str">
        <f>+VLOOKUP(O689,'Selectable Table'!D:E,2,0)</f>
        <v>OTH CUST</v>
      </c>
      <c r="B689" s="36" t="s">
        <v>1830</v>
      </c>
      <c r="C689" s="49" t="s">
        <v>1831</v>
      </c>
      <c r="D689" s="49" t="s">
        <v>1828</v>
      </c>
      <c r="E689">
        <v>2025</v>
      </c>
      <c r="F689">
        <v>6</v>
      </c>
      <c r="G689" s="53" t="s">
        <v>976</v>
      </c>
      <c r="H689" s="33" t="s">
        <v>260</v>
      </c>
      <c r="I689" s="18">
        <v>-632.24800000000005</v>
      </c>
      <c r="J689" s="33" t="s">
        <v>94</v>
      </c>
      <c r="K689" s="19">
        <f t="shared" si="21"/>
        <v>-632.24800000000005</v>
      </c>
      <c r="L689" t="s">
        <v>977</v>
      </c>
      <c r="M689" s="50" t="s">
        <v>1832</v>
      </c>
      <c r="O689" s="49" t="s">
        <v>1055</v>
      </c>
      <c r="P689" s="37">
        <f t="shared" si="20"/>
        <v>-632.24800000000005</v>
      </c>
      <c r="Q689" s="51">
        <v>45831</v>
      </c>
      <c r="S689">
        <v>40700</v>
      </c>
      <c r="T689" t="s">
        <v>911</v>
      </c>
    </row>
    <row r="690" spans="1:20" x14ac:dyDescent="0.25">
      <c r="A690" s="53" t="str">
        <f>+VLOOKUP(O690,'Selectable Table'!D:E,2,0)</f>
        <v>OTH CUST</v>
      </c>
      <c r="B690" s="36" t="s">
        <v>1235</v>
      </c>
      <c r="C690" s="49" t="s">
        <v>1236</v>
      </c>
      <c r="D690" s="49" t="s">
        <v>1828</v>
      </c>
      <c r="E690">
        <v>2025</v>
      </c>
      <c r="F690">
        <v>6</v>
      </c>
      <c r="G690" s="53" t="s">
        <v>976</v>
      </c>
      <c r="H690" s="33" t="s">
        <v>260</v>
      </c>
      <c r="I690" s="18">
        <v>-384.68000000000006</v>
      </c>
      <c r="J690" s="33" t="s">
        <v>94</v>
      </c>
      <c r="K690" s="19">
        <f t="shared" si="21"/>
        <v>-384.68000000000006</v>
      </c>
      <c r="L690" t="s">
        <v>977</v>
      </c>
      <c r="M690" s="50" t="s">
        <v>1237</v>
      </c>
      <c r="O690" s="49" t="s">
        <v>1001</v>
      </c>
      <c r="P690" s="37">
        <f t="shared" si="20"/>
        <v>-384.68000000000006</v>
      </c>
      <c r="Q690" s="51">
        <v>45831</v>
      </c>
      <c r="S690">
        <v>40700</v>
      </c>
      <c r="T690" t="s">
        <v>911</v>
      </c>
    </row>
    <row r="691" spans="1:20" x14ac:dyDescent="0.25">
      <c r="A691" s="53" t="str">
        <f>+VLOOKUP(O691,'Selectable Table'!D:E,2,0)</f>
        <v>OTH CUST</v>
      </c>
      <c r="B691" s="36" t="s">
        <v>1238</v>
      </c>
      <c r="C691" s="49" t="s">
        <v>1239</v>
      </c>
      <c r="D691" s="49" t="s">
        <v>1833</v>
      </c>
      <c r="E691">
        <v>2025</v>
      </c>
      <c r="F691">
        <v>6</v>
      </c>
      <c r="G691" s="53" t="s">
        <v>984</v>
      </c>
      <c r="H691" s="33" t="s">
        <v>262</v>
      </c>
      <c r="I691" s="18">
        <v>-2894.78</v>
      </c>
      <c r="J691" s="33" t="s">
        <v>94</v>
      </c>
      <c r="K691" s="19">
        <f t="shared" si="21"/>
        <v>-2894.78</v>
      </c>
      <c r="L691" t="s">
        <v>977</v>
      </c>
      <c r="M691" s="50" t="s">
        <v>1240</v>
      </c>
      <c r="O691" s="49" t="s">
        <v>1241</v>
      </c>
      <c r="P691" s="37">
        <f t="shared" si="20"/>
        <v>-2894.78</v>
      </c>
      <c r="Q691" s="51">
        <v>45831</v>
      </c>
      <c r="S691">
        <v>40700</v>
      </c>
      <c r="T691" t="s">
        <v>911</v>
      </c>
    </row>
    <row r="692" spans="1:20" x14ac:dyDescent="0.25">
      <c r="A692" s="53" t="str">
        <f>+VLOOKUP(O692,'Selectable Table'!D:E,2,0)</f>
        <v>OTH CUST</v>
      </c>
      <c r="B692" s="36" t="s">
        <v>1238</v>
      </c>
      <c r="C692" s="49" t="s">
        <v>1239</v>
      </c>
      <c r="D692" s="49" t="s">
        <v>1833</v>
      </c>
      <c r="E692">
        <v>2025</v>
      </c>
      <c r="F692">
        <v>6</v>
      </c>
      <c r="G692" s="53" t="s">
        <v>980</v>
      </c>
      <c r="H692" s="33" t="s">
        <v>261</v>
      </c>
      <c r="I692" s="18">
        <v>-81.960000000000008</v>
      </c>
      <c r="J692" s="33" t="s">
        <v>94</v>
      </c>
      <c r="K692" s="19">
        <f t="shared" si="21"/>
        <v>-81.960000000000008</v>
      </c>
      <c r="L692" t="s">
        <v>977</v>
      </c>
      <c r="M692" s="50" t="s">
        <v>1240</v>
      </c>
      <c r="O692" s="49" t="s">
        <v>1241</v>
      </c>
      <c r="P692" s="37">
        <f t="shared" si="20"/>
        <v>-81.960000000000008</v>
      </c>
      <c r="Q692" s="51">
        <v>45831</v>
      </c>
      <c r="S692">
        <v>40700</v>
      </c>
      <c r="T692" t="s">
        <v>911</v>
      </c>
    </row>
    <row r="693" spans="1:20" x14ac:dyDescent="0.25">
      <c r="A693" s="53" t="str">
        <f>+VLOOKUP(O693,'Selectable Table'!D:E,2,0)</f>
        <v>OTH CUST</v>
      </c>
      <c r="B693" s="36" t="s">
        <v>1238</v>
      </c>
      <c r="C693" s="49" t="s">
        <v>1239</v>
      </c>
      <c r="D693" s="49" t="s">
        <v>1833</v>
      </c>
      <c r="E693">
        <v>2025</v>
      </c>
      <c r="F693">
        <v>6</v>
      </c>
      <c r="G693" s="53" t="s">
        <v>980</v>
      </c>
      <c r="H693" s="33" t="s">
        <v>261</v>
      </c>
      <c r="I693" s="18">
        <v>-114.15600000000001</v>
      </c>
      <c r="J693" s="33" t="s">
        <v>94</v>
      </c>
      <c r="K693" s="19">
        <f t="shared" si="21"/>
        <v>-114.15600000000001</v>
      </c>
      <c r="L693" t="s">
        <v>977</v>
      </c>
      <c r="M693" s="50" t="s">
        <v>1240</v>
      </c>
      <c r="O693" s="49" t="s">
        <v>1241</v>
      </c>
      <c r="P693" s="37">
        <f t="shared" si="20"/>
        <v>-114.15600000000001</v>
      </c>
      <c r="Q693" s="51">
        <v>45831</v>
      </c>
      <c r="S693">
        <v>40700</v>
      </c>
      <c r="T693" t="s">
        <v>911</v>
      </c>
    </row>
    <row r="694" spans="1:20" x14ac:dyDescent="0.25">
      <c r="A694" s="53" t="str">
        <f>+VLOOKUP(O694,'Selectable Table'!D:E,2,0)</f>
        <v>OTH CUST</v>
      </c>
      <c r="B694" s="36" t="s">
        <v>1834</v>
      </c>
      <c r="C694" s="49" t="s">
        <v>1835</v>
      </c>
      <c r="D694" s="49" t="s">
        <v>1833</v>
      </c>
      <c r="E694">
        <v>2025</v>
      </c>
      <c r="F694">
        <v>6</v>
      </c>
      <c r="G694" s="53" t="s">
        <v>980</v>
      </c>
      <c r="H694" s="33" t="s">
        <v>261</v>
      </c>
      <c r="I694" s="18">
        <v>-155.476</v>
      </c>
      <c r="J694" s="33" t="s">
        <v>94</v>
      </c>
      <c r="K694" s="19">
        <f t="shared" si="21"/>
        <v>-155.476</v>
      </c>
      <c r="L694" t="s">
        <v>977</v>
      </c>
      <c r="M694" s="50" t="s">
        <v>1385</v>
      </c>
      <c r="O694" s="49" t="s">
        <v>1134</v>
      </c>
      <c r="P694" s="37">
        <f t="shared" si="20"/>
        <v>-155.476</v>
      </c>
      <c r="Q694" s="51">
        <v>45831</v>
      </c>
      <c r="S694">
        <v>40700</v>
      </c>
      <c r="T694" t="s">
        <v>911</v>
      </c>
    </row>
    <row r="695" spans="1:20" x14ac:dyDescent="0.25">
      <c r="A695" s="53" t="str">
        <f>+VLOOKUP(O695,'Selectable Table'!D:E,2,0)</f>
        <v>OTH CUST</v>
      </c>
      <c r="B695" s="36" t="s">
        <v>1834</v>
      </c>
      <c r="C695" s="49" t="s">
        <v>1835</v>
      </c>
      <c r="D695" s="49" t="s">
        <v>1833</v>
      </c>
      <c r="E695">
        <v>2025</v>
      </c>
      <c r="F695">
        <v>6</v>
      </c>
      <c r="G695" s="53" t="s">
        <v>980</v>
      </c>
      <c r="H695" s="33" t="s">
        <v>261</v>
      </c>
      <c r="I695" s="18">
        <v>-246.08000000000004</v>
      </c>
      <c r="J695" s="33" t="s">
        <v>94</v>
      </c>
      <c r="K695" s="19">
        <f t="shared" si="21"/>
        <v>-246.08000000000004</v>
      </c>
      <c r="L695" t="s">
        <v>977</v>
      </c>
      <c r="M695" s="50" t="s">
        <v>1385</v>
      </c>
      <c r="O695" s="49" t="s">
        <v>1134</v>
      </c>
      <c r="P695" s="37">
        <f t="shared" si="20"/>
        <v>-246.08000000000004</v>
      </c>
      <c r="Q695" s="51">
        <v>45831</v>
      </c>
      <c r="S695">
        <v>40700</v>
      </c>
      <c r="T695" t="s">
        <v>911</v>
      </c>
    </row>
    <row r="696" spans="1:20" ht="30" x14ac:dyDescent="0.25">
      <c r="A696" s="53" t="str">
        <f>+VLOOKUP(O696,'Selectable Table'!D:E,2,0)</f>
        <v>OTH CUST</v>
      </c>
      <c r="B696" s="36" t="s">
        <v>1242</v>
      </c>
      <c r="C696" s="49" t="s">
        <v>1243</v>
      </c>
      <c r="D696" s="49" t="s">
        <v>1833</v>
      </c>
      <c r="E696">
        <v>2025</v>
      </c>
      <c r="F696">
        <v>6</v>
      </c>
      <c r="G696" s="53" t="s">
        <v>1006</v>
      </c>
      <c r="H696" s="33" t="s">
        <v>617</v>
      </c>
      <c r="I696" s="18">
        <v>-190.108</v>
      </c>
      <c r="J696" s="33" t="s">
        <v>94</v>
      </c>
      <c r="K696" s="19">
        <f t="shared" si="21"/>
        <v>-190.108</v>
      </c>
      <c r="L696" t="s">
        <v>977</v>
      </c>
      <c r="M696" s="50" t="s">
        <v>1244</v>
      </c>
      <c r="O696" s="49" t="s">
        <v>1063</v>
      </c>
      <c r="P696" s="37">
        <f t="shared" si="20"/>
        <v>-190.108</v>
      </c>
      <c r="Q696" s="51">
        <v>45831</v>
      </c>
      <c r="S696">
        <v>40700</v>
      </c>
      <c r="T696" t="s">
        <v>911</v>
      </c>
    </row>
    <row r="697" spans="1:20" ht="30" x14ac:dyDescent="0.25">
      <c r="A697" s="53" t="str">
        <f>+VLOOKUP(O697,'Selectable Table'!D:E,2,0)</f>
        <v>OTH CUST</v>
      </c>
      <c r="B697" s="36" t="s">
        <v>1836</v>
      </c>
      <c r="C697" s="49" t="s">
        <v>1837</v>
      </c>
      <c r="D697" s="49" t="s">
        <v>1833</v>
      </c>
      <c r="E697">
        <v>2025</v>
      </c>
      <c r="F697">
        <v>6</v>
      </c>
      <c r="G697" s="53" t="s">
        <v>1006</v>
      </c>
      <c r="H697" s="33" t="s">
        <v>617</v>
      </c>
      <c r="I697" s="18">
        <v>-23.412000000000003</v>
      </c>
      <c r="J697" s="33" t="s">
        <v>94</v>
      </c>
      <c r="K697" s="19">
        <f t="shared" si="21"/>
        <v>-23.412000000000003</v>
      </c>
      <c r="L697" t="s">
        <v>977</v>
      </c>
      <c r="M697" s="50" t="s">
        <v>1838</v>
      </c>
      <c r="O697" s="49" t="s">
        <v>1055</v>
      </c>
      <c r="P697" s="37">
        <f t="shared" si="20"/>
        <v>-23.412000000000003</v>
      </c>
      <c r="Q697" s="51">
        <v>45831</v>
      </c>
      <c r="S697">
        <v>40700</v>
      </c>
      <c r="T697" t="s">
        <v>911</v>
      </c>
    </row>
    <row r="698" spans="1:20" x14ac:dyDescent="0.25">
      <c r="A698" s="53" t="str">
        <f>+VLOOKUP(O698,'Selectable Table'!D:E,2,0)</f>
        <v>OTH CUST</v>
      </c>
      <c r="B698" s="36" t="s">
        <v>1245</v>
      </c>
      <c r="C698" s="49" t="s">
        <v>1246</v>
      </c>
      <c r="D698" s="49" t="s">
        <v>1833</v>
      </c>
      <c r="E698">
        <v>2025</v>
      </c>
      <c r="F698">
        <v>6</v>
      </c>
      <c r="G698" s="53" t="s">
        <v>976</v>
      </c>
      <c r="H698" s="33" t="s">
        <v>260</v>
      </c>
      <c r="I698" s="18">
        <v>-74.224000000000004</v>
      </c>
      <c r="J698" s="33" t="s">
        <v>94</v>
      </c>
      <c r="K698" s="19">
        <f t="shared" si="21"/>
        <v>-74.224000000000004</v>
      </c>
      <c r="L698" t="s">
        <v>977</v>
      </c>
      <c r="M698" s="50" t="s">
        <v>1247</v>
      </c>
      <c r="O698" s="49" t="s">
        <v>1069</v>
      </c>
      <c r="P698" s="37">
        <f t="shared" si="20"/>
        <v>-74.224000000000004</v>
      </c>
      <c r="Q698" s="51">
        <v>45831</v>
      </c>
      <c r="S698">
        <v>40700</v>
      </c>
      <c r="T698" t="s">
        <v>911</v>
      </c>
    </row>
    <row r="699" spans="1:20" x14ac:dyDescent="0.25">
      <c r="A699" s="53" t="str">
        <f>+VLOOKUP(O699,'Selectable Table'!D:E,2,0)</f>
        <v>OTH CUST</v>
      </c>
      <c r="B699" s="36" t="s">
        <v>1245</v>
      </c>
      <c r="C699" s="49" t="s">
        <v>1246</v>
      </c>
      <c r="D699" s="49" t="s">
        <v>1833</v>
      </c>
      <c r="E699">
        <v>2025</v>
      </c>
      <c r="F699">
        <v>6</v>
      </c>
      <c r="G699" s="53" t="s">
        <v>976</v>
      </c>
      <c r="H699" s="33" t="s">
        <v>260</v>
      </c>
      <c r="I699" s="18">
        <v>-247.096</v>
      </c>
      <c r="J699" s="33" t="s">
        <v>94</v>
      </c>
      <c r="K699" s="19">
        <f t="shared" si="21"/>
        <v>-247.096</v>
      </c>
      <c r="L699" t="s">
        <v>977</v>
      </c>
      <c r="M699" s="50" t="s">
        <v>1247</v>
      </c>
      <c r="O699" s="49" t="s">
        <v>1069</v>
      </c>
      <c r="P699" s="37">
        <f t="shared" si="20"/>
        <v>-247.096</v>
      </c>
      <c r="Q699" s="51">
        <v>45831</v>
      </c>
      <c r="S699">
        <v>40700</v>
      </c>
      <c r="T699" t="s">
        <v>911</v>
      </c>
    </row>
    <row r="700" spans="1:20" x14ac:dyDescent="0.25">
      <c r="A700" s="53" t="str">
        <f>+VLOOKUP(O700,'Selectable Table'!D:E,2,0)</f>
        <v>OTH CUST</v>
      </c>
      <c r="B700" s="36" t="s">
        <v>1248</v>
      </c>
      <c r="C700" s="49" t="s">
        <v>1249</v>
      </c>
      <c r="D700" s="49" t="s">
        <v>1833</v>
      </c>
      <c r="E700">
        <v>2025</v>
      </c>
      <c r="F700">
        <v>6</v>
      </c>
      <c r="G700" s="53" t="s">
        <v>976</v>
      </c>
      <c r="H700" s="33" t="s">
        <v>260</v>
      </c>
      <c r="I700" s="18">
        <v>-372.79600000000005</v>
      </c>
      <c r="J700" s="33" t="s">
        <v>94</v>
      </c>
      <c r="K700" s="19">
        <f t="shared" si="21"/>
        <v>-372.79600000000005</v>
      </c>
      <c r="L700" t="s">
        <v>977</v>
      </c>
      <c r="M700" s="50" t="s">
        <v>1250</v>
      </c>
      <c r="O700" s="49" t="s">
        <v>1001</v>
      </c>
      <c r="P700" s="37">
        <f t="shared" si="20"/>
        <v>-372.79600000000005</v>
      </c>
      <c r="Q700" s="51">
        <v>45831</v>
      </c>
      <c r="S700">
        <v>40700</v>
      </c>
      <c r="T700" t="s">
        <v>911</v>
      </c>
    </row>
    <row r="701" spans="1:20" x14ac:dyDescent="0.25">
      <c r="A701" s="53" t="str">
        <f>+VLOOKUP(O701,'Selectable Table'!D:E,2,0)</f>
        <v>OTH CUST</v>
      </c>
      <c r="B701" s="36" t="s">
        <v>1251</v>
      </c>
      <c r="C701" s="49" t="s">
        <v>1252</v>
      </c>
      <c r="D701" s="49" t="s">
        <v>1833</v>
      </c>
      <c r="E701">
        <v>2025</v>
      </c>
      <c r="F701">
        <v>6</v>
      </c>
      <c r="G701" s="53" t="s">
        <v>980</v>
      </c>
      <c r="H701" s="33" t="s">
        <v>261</v>
      </c>
      <c r="I701" s="18">
        <v>-75.472000000000008</v>
      </c>
      <c r="J701" s="33" t="s">
        <v>94</v>
      </c>
      <c r="K701" s="19">
        <f t="shared" si="21"/>
        <v>-75.472000000000008</v>
      </c>
      <c r="L701" t="s">
        <v>977</v>
      </c>
      <c r="M701" s="50" t="s">
        <v>1254</v>
      </c>
      <c r="O701" s="49" t="s">
        <v>1134</v>
      </c>
      <c r="P701" s="37">
        <f t="shared" si="20"/>
        <v>-75.472000000000008</v>
      </c>
      <c r="Q701" s="51">
        <v>45831</v>
      </c>
      <c r="S701">
        <v>40700</v>
      </c>
      <c r="T701" t="s">
        <v>911</v>
      </c>
    </row>
    <row r="702" spans="1:20" ht="30" x14ac:dyDescent="0.25">
      <c r="A702" s="53" t="str">
        <f>+VLOOKUP(O702,'Selectable Table'!D:E,2,0)</f>
        <v>OTH CUST</v>
      </c>
      <c r="B702" s="36" t="s">
        <v>1839</v>
      </c>
      <c r="C702" s="49" t="s">
        <v>1840</v>
      </c>
      <c r="D702" s="49" t="s">
        <v>1841</v>
      </c>
      <c r="E702">
        <v>2025</v>
      </c>
      <c r="F702">
        <v>6</v>
      </c>
      <c r="G702" s="53" t="s">
        <v>976</v>
      </c>
      <c r="H702" s="33" t="s">
        <v>260</v>
      </c>
      <c r="I702" s="18">
        <v>-479.12400000000002</v>
      </c>
      <c r="J702" s="33" t="s">
        <v>94</v>
      </c>
      <c r="K702" s="19">
        <f t="shared" si="21"/>
        <v>-479.12400000000002</v>
      </c>
      <c r="L702" t="s">
        <v>977</v>
      </c>
      <c r="M702" s="50" t="s">
        <v>1842</v>
      </c>
      <c r="O702" s="49" t="s">
        <v>1055</v>
      </c>
      <c r="P702" s="37">
        <f t="shared" si="20"/>
        <v>-479.12400000000002</v>
      </c>
      <c r="Q702" s="51">
        <v>45831</v>
      </c>
      <c r="S702">
        <v>40700</v>
      </c>
      <c r="T702" t="s">
        <v>911</v>
      </c>
    </row>
    <row r="703" spans="1:20" ht="30" x14ac:dyDescent="0.25">
      <c r="A703" s="53" t="str">
        <f>+VLOOKUP(O703,'Selectable Table'!D:E,2,0)</f>
        <v>OTH CUST</v>
      </c>
      <c r="B703" s="36" t="s">
        <v>1839</v>
      </c>
      <c r="C703" s="49" t="s">
        <v>1840</v>
      </c>
      <c r="D703" s="49" t="s">
        <v>1841</v>
      </c>
      <c r="E703">
        <v>2025</v>
      </c>
      <c r="F703">
        <v>6</v>
      </c>
      <c r="G703" s="53" t="s">
        <v>980</v>
      </c>
      <c r="H703" s="33" t="s">
        <v>261</v>
      </c>
      <c r="I703" s="18">
        <v>-36.504000000000005</v>
      </c>
      <c r="J703" s="33" t="s">
        <v>94</v>
      </c>
      <c r="K703" s="19">
        <f t="shared" si="21"/>
        <v>-36.504000000000005</v>
      </c>
      <c r="L703" t="s">
        <v>977</v>
      </c>
      <c r="M703" s="50" t="s">
        <v>1842</v>
      </c>
      <c r="O703" s="49" t="s">
        <v>1055</v>
      </c>
      <c r="P703" s="37">
        <f t="shared" si="20"/>
        <v>-36.504000000000005</v>
      </c>
      <c r="Q703" s="51">
        <v>45831</v>
      </c>
      <c r="S703">
        <v>40700</v>
      </c>
      <c r="T703" t="s">
        <v>911</v>
      </c>
    </row>
    <row r="704" spans="1:20" x14ac:dyDescent="0.25">
      <c r="A704" s="53" t="str">
        <f>+VLOOKUP(O704,'Selectable Table'!D:E,2,0)</f>
        <v>OTH CUST</v>
      </c>
      <c r="B704" s="36" t="s">
        <v>1255</v>
      </c>
      <c r="C704" s="49" t="s">
        <v>1256</v>
      </c>
      <c r="D704" s="49" t="s">
        <v>1841</v>
      </c>
      <c r="E704">
        <v>2025</v>
      </c>
      <c r="F704">
        <v>6</v>
      </c>
      <c r="G704" s="53" t="s">
        <v>980</v>
      </c>
      <c r="H704" s="33" t="s">
        <v>261</v>
      </c>
      <c r="I704" s="18">
        <v>-74.34</v>
      </c>
      <c r="J704" s="33" t="s">
        <v>94</v>
      </c>
      <c r="K704" s="19">
        <f t="shared" si="21"/>
        <v>-74.34</v>
      </c>
      <c r="L704" t="s">
        <v>977</v>
      </c>
      <c r="M704" s="50" t="s">
        <v>1257</v>
      </c>
      <c r="O704" s="49" t="s">
        <v>986</v>
      </c>
      <c r="P704" s="37">
        <f t="shared" si="20"/>
        <v>-74.34</v>
      </c>
      <c r="Q704" s="51">
        <v>45831</v>
      </c>
      <c r="S704">
        <v>40700</v>
      </c>
      <c r="T704" t="s">
        <v>911</v>
      </c>
    </row>
    <row r="705" spans="1:20" x14ac:dyDescent="0.25">
      <c r="A705" s="53" t="str">
        <f>+VLOOKUP(O705,'Selectable Table'!D:E,2,0)</f>
        <v>OTH CUST</v>
      </c>
      <c r="B705" s="36" t="s">
        <v>1255</v>
      </c>
      <c r="C705" s="49" t="s">
        <v>1256</v>
      </c>
      <c r="D705" s="49" t="s">
        <v>1841</v>
      </c>
      <c r="E705">
        <v>2025</v>
      </c>
      <c r="F705">
        <v>6</v>
      </c>
      <c r="G705" s="53" t="s">
        <v>980</v>
      </c>
      <c r="H705" s="33" t="s">
        <v>261</v>
      </c>
      <c r="I705" s="18">
        <v>-3240.9320000000002</v>
      </c>
      <c r="J705" s="33" t="s">
        <v>94</v>
      </c>
      <c r="K705" s="19">
        <f t="shared" si="21"/>
        <v>-3240.9320000000002</v>
      </c>
      <c r="L705" t="s">
        <v>977</v>
      </c>
      <c r="M705" s="50" t="s">
        <v>1257</v>
      </c>
      <c r="O705" s="49" t="s">
        <v>986</v>
      </c>
      <c r="P705" s="37">
        <f t="shared" si="20"/>
        <v>-3240.9320000000002</v>
      </c>
      <c r="Q705" s="51">
        <v>45831</v>
      </c>
      <c r="S705">
        <v>40700</v>
      </c>
      <c r="T705" t="s">
        <v>911</v>
      </c>
    </row>
    <row r="706" spans="1:20" x14ac:dyDescent="0.25">
      <c r="A706" s="53" t="str">
        <f>+VLOOKUP(O706,'Selectable Table'!D:E,2,0)</f>
        <v>OTH CUST</v>
      </c>
      <c r="B706" s="36" t="s">
        <v>1255</v>
      </c>
      <c r="C706" s="49" t="s">
        <v>1256</v>
      </c>
      <c r="D706" s="49" t="s">
        <v>1841</v>
      </c>
      <c r="E706">
        <v>2025</v>
      </c>
      <c r="F706">
        <v>6</v>
      </c>
      <c r="G706" s="53" t="s">
        <v>980</v>
      </c>
      <c r="H706" s="33" t="s">
        <v>261</v>
      </c>
      <c r="I706" s="18">
        <v>-68.956000000000003</v>
      </c>
      <c r="J706" s="33" t="s">
        <v>94</v>
      </c>
      <c r="K706" s="19">
        <f t="shared" si="21"/>
        <v>-68.956000000000003</v>
      </c>
      <c r="L706" t="s">
        <v>977</v>
      </c>
      <c r="M706" s="50" t="s">
        <v>1257</v>
      </c>
      <c r="O706" s="49" t="s">
        <v>986</v>
      </c>
      <c r="P706" s="37">
        <f t="shared" ref="P706:P769" si="22">K706</f>
        <v>-68.956000000000003</v>
      </c>
      <c r="Q706" s="51">
        <v>45831</v>
      </c>
      <c r="S706">
        <v>40700</v>
      </c>
      <c r="T706" t="s">
        <v>911</v>
      </c>
    </row>
    <row r="707" spans="1:20" x14ac:dyDescent="0.25">
      <c r="A707" s="53" t="str">
        <f>+VLOOKUP(O707,'Selectable Table'!D:E,2,0)</f>
        <v>OTH CUST</v>
      </c>
      <c r="B707" s="36" t="s">
        <v>1843</v>
      </c>
      <c r="C707" s="49" t="s">
        <v>1844</v>
      </c>
      <c r="D707" s="49" t="s">
        <v>1841</v>
      </c>
      <c r="E707">
        <v>2025</v>
      </c>
      <c r="F707">
        <v>6</v>
      </c>
      <c r="G707" s="53" t="s">
        <v>976</v>
      </c>
      <c r="H707" s="33" t="s">
        <v>260</v>
      </c>
      <c r="I707" s="18">
        <v>-361.75200000000001</v>
      </c>
      <c r="J707" s="33" t="s">
        <v>94</v>
      </c>
      <c r="K707" s="19">
        <f t="shared" ref="K707:K770" si="23">+VLOOKUP(J707,$W$2:$X$7,2,0)*I707</f>
        <v>-361.75200000000001</v>
      </c>
      <c r="L707" t="s">
        <v>977</v>
      </c>
      <c r="M707" s="50" t="s">
        <v>1845</v>
      </c>
      <c r="O707" s="49" t="s">
        <v>1069</v>
      </c>
      <c r="P707" s="37">
        <f t="shared" si="22"/>
        <v>-361.75200000000001</v>
      </c>
      <c r="Q707" s="51">
        <v>45831</v>
      </c>
      <c r="S707">
        <v>40700</v>
      </c>
      <c r="T707" t="s">
        <v>911</v>
      </c>
    </row>
    <row r="708" spans="1:20" x14ac:dyDescent="0.25">
      <c r="A708" s="53" t="str">
        <f>+VLOOKUP(O708,'Selectable Table'!D:E,2,0)</f>
        <v>OTH CUST</v>
      </c>
      <c r="B708" s="36" t="s">
        <v>1258</v>
      </c>
      <c r="C708" s="49" t="s">
        <v>1259</v>
      </c>
      <c r="D708" s="49" t="s">
        <v>1841</v>
      </c>
      <c r="E708">
        <v>2025</v>
      </c>
      <c r="F708">
        <v>6</v>
      </c>
      <c r="G708" s="53" t="s">
        <v>976</v>
      </c>
      <c r="H708" s="33" t="s">
        <v>260</v>
      </c>
      <c r="I708" s="18">
        <v>-59.472000000000008</v>
      </c>
      <c r="J708" s="33" t="s">
        <v>94</v>
      </c>
      <c r="K708" s="19">
        <f t="shared" si="23"/>
        <v>-59.472000000000008</v>
      </c>
      <c r="L708" t="s">
        <v>977</v>
      </c>
      <c r="M708" s="50" t="s">
        <v>1261</v>
      </c>
      <c r="O708" s="49" t="s">
        <v>1262</v>
      </c>
      <c r="P708" s="37">
        <f t="shared" si="22"/>
        <v>-59.472000000000008</v>
      </c>
      <c r="Q708" s="51">
        <v>45831</v>
      </c>
      <c r="S708">
        <v>40700</v>
      </c>
      <c r="T708" t="s">
        <v>911</v>
      </c>
    </row>
    <row r="709" spans="1:20" x14ac:dyDescent="0.25">
      <c r="A709" s="53" t="str">
        <f>+VLOOKUP(O709,'Selectable Table'!D:E,2,0)</f>
        <v>OTH CUST</v>
      </c>
      <c r="B709" s="36" t="s">
        <v>1258</v>
      </c>
      <c r="C709" s="49" t="s">
        <v>1259</v>
      </c>
      <c r="D709" s="49" t="s">
        <v>1846</v>
      </c>
      <c r="E709">
        <v>2025</v>
      </c>
      <c r="F709">
        <v>6</v>
      </c>
      <c r="G709" s="53" t="s">
        <v>984</v>
      </c>
      <c r="H709" s="33" t="s">
        <v>262</v>
      </c>
      <c r="I709" s="18">
        <v>-452.416</v>
      </c>
      <c r="J709" s="33" t="s">
        <v>94</v>
      </c>
      <c r="K709" s="19">
        <f t="shared" si="23"/>
        <v>-452.416</v>
      </c>
      <c r="L709" t="s">
        <v>977</v>
      </c>
      <c r="M709" s="50" t="s">
        <v>1261</v>
      </c>
      <c r="O709" s="49" t="s">
        <v>1262</v>
      </c>
      <c r="P709" s="37">
        <f t="shared" si="22"/>
        <v>-452.416</v>
      </c>
      <c r="Q709" s="51">
        <v>45831</v>
      </c>
      <c r="S709">
        <v>40700</v>
      </c>
      <c r="T709" t="s">
        <v>911</v>
      </c>
    </row>
    <row r="710" spans="1:20" ht="30" x14ac:dyDescent="0.25">
      <c r="A710" s="53" t="str">
        <f>+VLOOKUP(O710,'Selectable Table'!D:E,2,0)</f>
        <v>OTH CUST</v>
      </c>
      <c r="B710" s="36" t="s">
        <v>1263</v>
      </c>
      <c r="C710" s="49" t="s">
        <v>1264</v>
      </c>
      <c r="D710" s="49" t="s">
        <v>1846</v>
      </c>
      <c r="E710">
        <v>2025</v>
      </c>
      <c r="F710">
        <v>6</v>
      </c>
      <c r="G710" s="53" t="s">
        <v>976</v>
      </c>
      <c r="H710" s="33" t="s">
        <v>260</v>
      </c>
      <c r="I710" s="18">
        <v>-88.712000000000003</v>
      </c>
      <c r="J710" s="33" t="s">
        <v>94</v>
      </c>
      <c r="K710" s="19">
        <f t="shared" si="23"/>
        <v>-88.712000000000003</v>
      </c>
      <c r="L710" t="s">
        <v>977</v>
      </c>
      <c r="M710" s="50" t="s">
        <v>1265</v>
      </c>
      <c r="O710" s="49" t="s">
        <v>1055</v>
      </c>
      <c r="P710" s="37">
        <f t="shared" si="22"/>
        <v>-88.712000000000003</v>
      </c>
      <c r="Q710" s="51">
        <v>45831</v>
      </c>
      <c r="S710">
        <v>40700</v>
      </c>
      <c r="T710" t="s">
        <v>911</v>
      </c>
    </row>
    <row r="711" spans="1:20" ht="30" x14ac:dyDescent="0.25">
      <c r="A711" s="53" t="str">
        <f>+VLOOKUP(O711,'Selectable Table'!D:E,2,0)</f>
        <v>OTH CUST</v>
      </c>
      <c r="B711" s="36" t="s">
        <v>1263</v>
      </c>
      <c r="C711" s="49" t="s">
        <v>1264</v>
      </c>
      <c r="D711" s="49" t="s">
        <v>1846</v>
      </c>
      <c r="E711">
        <v>2025</v>
      </c>
      <c r="F711">
        <v>6</v>
      </c>
      <c r="G711" s="53" t="s">
        <v>980</v>
      </c>
      <c r="H711" s="33" t="s">
        <v>261</v>
      </c>
      <c r="I711" s="18">
        <v>-421.40000000000003</v>
      </c>
      <c r="J711" s="33" t="s">
        <v>94</v>
      </c>
      <c r="K711" s="19">
        <f t="shared" si="23"/>
        <v>-421.40000000000003</v>
      </c>
      <c r="L711" t="s">
        <v>977</v>
      </c>
      <c r="M711" s="50" t="s">
        <v>1265</v>
      </c>
      <c r="O711" s="49" t="s">
        <v>1055</v>
      </c>
      <c r="P711" s="37">
        <f t="shared" si="22"/>
        <v>-421.40000000000003</v>
      </c>
      <c r="Q711" s="51">
        <v>45831</v>
      </c>
      <c r="S711">
        <v>40700</v>
      </c>
      <c r="T711" t="s">
        <v>911</v>
      </c>
    </row>
    <row r="712" spans="1:20" ht="30" x14ac:dyDescent="0.25">
      <c r="A712" s="53" t="str">
        <f>+VLOOKUP(O712,'Selectable Table'!D:E,2,0)</f>
        <v>OTH CUST</v>
      </c>
      <c r="B712" s="36" t="s">
        <v>1266</v>
      </c>
      <c r="C712" s="49" t="s">
        <v>1267</v>
      </c>
      <c r="D712" s="49" t="s">
        <v>1846</v>
      </c>
      <c r="E712">
        <v>2025</v>
      </c>
      <c r="F712">
        <v>6</v>
      </c>
      <c r="G712" s="53" t="s">
        <v>980</v>
      </c>
      <c r="H712" s="33" t="s">
        <v>261</v>
      </c>
      <c r="I712" s="18">
        <v>-130.06</v>
      </c>
      <c r="J712" s="33" t="s">
        <v>94</v>
      </c>
      <c r="K712" s="19">
        <f t="shared" si="23"/>
        <v>-130.06</v>
      </c>
      <c r="L712" t="s">
        <v>977</v>
      </c>
      <c r="M712" s="50" t="s">
        <v>1268</v>
      </c>
      <c r="O712" s="49" t="s">
        <v>1055</v>
      </c>
      <c r="P712" s="37">
        <f t="shared" si="22"/>
        <v>-130.06</v>
      </c>
      <c r="Q712" s="51">
        <v>45831</v>
      </c>
      <c r="S712">
        <v>40700</v>
      </c>
      <c r="T712" t="s">
        <v>911</v>
      </c>
    </row>
    <row r="713" spans="1:20" ht="30" x14ac:dyDescent="0.25">
      <c r="A713" s="53" t="str">
        <f>+VLOOKUP(O713,'Selectable Table'!D:E,2,0)</f>
        <v>OTH CUST</v>
      </c>
      <c r="B713" s="36" t="s">
        <v>1266</v>
      </c>
      <c r="C713" s="49" t="s">
        <v>1267</v>
      </c>
      <c r="D713" s="49" t="s">
        <v>1846</v>
      </c>
      <c r="E713">
        <v>2025</v>
      </c>
      <c r="F713">
        <v>6</v>
      </c>
      <c r="G713" s="53" t="s">
        <v>980</v>
      </c>
      <c r="H713" s="33" t="s">
        <v>261</v>
      </c>
      <c r="I713" s="18">
        <v>-665.31600000000003</v>
      </c>
      <c r="J713" s="33" t="s">
        <v>94</v>
      </c>
      <c r="K713" s="19">
        <f t="shared" si="23"/>
        <v>-665.31600000000003</v>
      </c>
      <c r="L713" t="s">
        <v>977</v>
      </c>
      <c r="M713" s="50" t="s">
        <v>1268</v>
      </c>
      <c r="O713" s="49" t="s">
        <v>1055</v>
      </c>
      <c r="P713" s="37">
        <f t="shared" si="22"/>
        <v>-665.31600000000003</v>
      </c>
      <c r="Q713" s="51">
        <v>45831</v>
      </c>
      <c r="S713">
        <v>40700</v>
      </c>
      <c r="T713" t="s">
        <v>911</v>
      </c>
    </row>
    <row r="714" spans="1:20" ht="30" x14ac:dyDescent="0.25">
      <c r="A714" s="53" t="str">
        <f>+VLOOKUP(O714,'Selectable Table'!D:E,2,0)</f>
        <v>OTH CUST</v>
      </c>
      <c r="B714" s="36" t="s">
        <v>1266</v>
      </c>
      <c r="C714" s="49" t="s">
        <v>1267</v>
      </c>
      <c r="D714" s="49" t="s">
        <v>1846</v>
      </c>
      <c r="E714">
        <v>2025</v>
      </c>
      <c r="F714">
        <v>6</v>
      </c>
      <c r="G714" s="53" t="s">
        <v>976</v>
      </c>
      <c r="H714" s="33" t="s">
        <v>260</v>
      </c>
      <c r="I714" s="18">
        <v>-22.180000000000003</v>
      </c>
      <c r="J714" s="33" t="s">
        <v>94</v>
      </c>
      <c r="K714" s="19">
        <f t="shared" si="23"/>
        <v>-22.180000000000003</v>
      </c>
      <c r="L714" t="s">
        <v>977</v>
      </c>
      <c r="M714" s="50" t="s">
        <v>1268</v>
      </c>
      <c r="O714" s="49" t="s">
        <v>1055</v>
      </c>
      <c r="P714" s="37">
        <f t="shared" si="22"/>
        <v>-22.180000000000003</v>
      </c>
      <c r="Q714" s="51">
        <v>45831</v>
      </c>
      <c r="S714">
        <v>40700</v>
      </c>
      <c r="T714" t="s">
        <v>911</v>
      </c>
    </row>
    <row r="715" spans="1:20" x14ac:dyDescent="0.25">
      <c r="A715" s="53" t="str">
        <f>+VLOOKUP(O715,'Selectable Table'!D:E,2,0)</f>
        <v>OTH CUST</v>
      </c>
      <c r="B715" s="36" t="s">
        <v>1847</v>
      </c>
      <c r="C715" s="49" t="s">
        <v>1848</v>
      </c>
      <c r="D715" s="49" t="s">
        <v>1849</v>
      </c>
      <c r="E715">
        <v>2025</v>
      </c>
      <c r="F715">
        <v>6</v>
      </c>
      <c r="G715" s="53" t="s">
        <v>984</v>
      </c>
      <c r="H715" s="33" t="s">
        <v>262</v>
      </c>
      <c r="I715" s="18">
        <v>-623.40000000000009</v>
      </c>
      <c r="J715" s="33" t="s">
        <v>94</v>
      </c>
      <c r="K715" s="19">
        <f t="shared" si="23"/>
        <v>-623.40000000000009</v>
      </c>
      <c r="L715" t="s">
        <v>977</v>
      </c>
      <c r="M715" s="50" t="s">
        <v>1850</v>
      </c>
      <c r="O715" s="49" t="s">
        <v>1001</v>
      </c>
      <c r="P715" s="37">
        <f t="shared" si="22"/>
        <v>-623.40000000000009</v>
      </c>
      <c r="Q715" s="51">
        <v>45831</v>
      </c>
      <c r="S715">
        <v>40700</v>
      </c>
      <c r="T715" t="s">
        <v>911</v>
      </c>
    </row>
    <row r="716" spans="1:20" x14ac:dyDescent="0.25">
      <c r="A716" s="53" t="str">
        <f>+VLOOKUP(O716,'Selectable Table'!D:E,2,0)</f>
        <v>OTH CUST</v>
      </c>
      <c r="B716" s="36" t="s">
        <v>1269</v>
      </c>
      <c r="C716" s="49" t="s">
        <v>1270</v>
      </c>
      <c r="D716" s="49" t="s">
        <v>1849</v>
      </c>
      <c r="E716">
        <v>2025</v>
      </c>
      <c r="F716">
        <v>6</v>
      </c>
      <c r="G716" s="53" t="s">
        <v>980</v>
      </c>
      <c r="H716" s="33" t="s">
        <v>261</v>
      </c>
      <c r="I716" s="18">
        <v>-432.76400000000007</v>
      </c>
      <c r="J716" s="33" t="s">
        <v>94</v>
      </c>
      <c r="K716" s="19">
        <f t="shared" si="23"/>
        <v>-432.76400000000007</v>
      </c>
      <c r="L716" t="s">
        <v>977</v>
      </c>
      <c r="M716" s="50" t="s">
        <v>1271</v>
      </c>
      <c r="O716" s="49" t="s">
        <v>1001</v>
      </c>
      <c r="P716" s="37">
        <f t="shared" si="22"/>
        <v>-432.76400000000007</v>
      </c>
      <c r="Q716" s="51">
        <v>45831</v>
      </c>
      <c r="S716">
        <v>40700</v>
      </c>
      <c r="T716" t="s">
        <v>911</v>
      </c>
    </row>
    <row r="717" spans="1:20" x14ac:dyDescent="0.25">
      <c r="A717" s="53" t="str">
        <f>+VLOOKUP(O717,'Selectable Table'!D:E,2,0)</f>
        <v>OTH CUST</v>
      </c>
      <c r="B717" s="36" t="s">
        <v>1851</v>
      </c>
      <c r="C717" s="49" t="s">
        <v>1852</v>
      </c>
      <c r="D717" s="49" t="s">
        <v>1849</v>
      </c>
      <c r="E717">
        <v>2025</v>
      </c>
      <c r="F717">
        <v>6</v>
      </c>
      <c r="G717" s="53" t="s">
        <v>980</v>
      </c>
      <c r="H717" s="33" t="s">
        <v>261</v>
      </c>
      <c r="I717" s="18">
        <v>-373.72800000000007</v>
      </c>
      <c r="J717" s="33" t="s">
        <v>94</v>
      </c>
      <c r="K717" s="19">
        <f t="shared" si="23"/>
        <v>-373.72800000000007</v>
      </c>
      <c r="L717" t="s">
        <v>977</v>
      </c>
      <c r="M717" s="50" t="s">
        <v>1853</v>
      </c>
      <c r="O717" s="49" t="s">
        <v>1045</v>
      </c>
      <c r="P717" s="37">
        <f t="shared" si="22"/>
        <v>-373.72800000000007</v>
      </c>
      <c r="Q717" s="51">
        <v>45831</v>
      </c>
      <c r="S717">
        <v>40700</v>
      </c>
      <c r="T717" t="s">
        <v>911</v>
      </c>
    </row>
    <row r="718" spans="1:20" x14ac:dyDescent="0.25">
      <c r="A718" s="53" t="str">
        <f>+VLOOKUP(O718,'Selectable Table'!D:E,2,0)</f>
        <v>ASTRAZENECA</v>
      </c>
      <c r="B718" s="36" t="s">
        <v>1272</v>
      </c>
      <c r="C718" s="49" t="s">
        <v>1273</v>
      </c>
      <c r="D718" s="49" t="s">
        <v>1849</v>
      </c>
      <c r="E718">
        <v>2025</v>
      </c>
      <c r="F718">
        <v>6</v>
      </c>
      <c r="G718" s="53" t="s">
        <v>980</v>
      </c>
      <c r="H718" s="33" t="s">
        <v>261</v>
      </c>
      <c r="I718" s="18">
        <v>-346.16399999999999</v>
      </c>
      <c r="J718" s="33" t="s">
        <v>94</v>
      </c>
      <c r="K718" s="19">
        <f t="shared" si="23"/>
        <v>-346.16399999999999</v>
      </c>
      <c r="L718" t="s">
        <v>977</v>
      </c>
      <c r="M718" s="50" t="s">
        <v>1274</v>
      </c>
      <c r="O718" s="49" t="s">
        <v>1275</v>
      </c>
      <c r="P718" s="37">
        <f t="shared" si="22"/>
        <v>-346.16399999999999</v>
      </c>
      <c r="Q718" s="51">
        <v>45831</v>
      </c>
      <c r="S718">
        <v>40700</v>
      </c>
      <c r="T718" t="s">
        <v>911</v>
      </c>
    </row>
    <row r="719" spans="1:20" x14ac:dyDescent="0.25">
      <c r="A719" s="53" t="str">
        <f>+VLOOKUP(O719,'Selectable Table'!D:E,2,0)</f>
        <v>OTH CUST</v>
      </c>
      <c r="B719" s="36" t="s">
        <v>1276</v>
      </c>
      <c r="C719" s="49" t="s">
        <v>1277</v>
      </c>
      <c r="D719" s="49" t="s">
        <v>1849</v>
      </c>
      <c r="E719">
        <v>2025</v>
      </c>
      <c r="F719">
        <v>6</v>
      </c>
      <c r="G719" s="53" t="s">
        <v>980</v>
      </c>
      <c r="H719" s="33" t="s">
        <v>261</v>
      </c>
      <c r="I719" s="18">
        <v>-90.188000000000002</v>
      </c>
      <c r="J719" s="33" t="s">
        <v>94</v>
      </c>
      <c r="K719" s="19">
        <f t="shared" si="23"/>
        <v>-90.188000000000002</v>
      </c>
      <c r="L719" t="s">
        <v>977</v>
      </c>
      <c r="M719" s="50" t="s">
        <v>1278</v>
      </c>
      <c r="O719" s="49" t="s">
        <v>1134</v>
      </c>
      <c r="P719" s="37">
        <f t="shared" si="22"/>
        <v>-90.188000000000002</v>
      </c>
      <c r="Q719" s="51">
        <v>45831</v>
      </c>
      <c r="S719">
        <v>40700</v>
      </c>
      <c r="T719" t="s">
        <v>911</v>
      </c>
    </row>
    <row r="720" spans="1:20" x14ac:dyDescent="0.25">
      <c r="A720" s="53" t="str">
        <f>+VLOOKUP(O720,'Selectable Table'!D:E,2,0)</f>
        <v>OTH CUST</v>
      </c>
      <c r="B720" s="36" t="s">
        <v>1276</v>
      </c>
      <c r="C720" s="49" t="s">
        <v>1277</v>
      </c>
      <c r="D720" s="49" t="s">
        <v>1849</v>
      </c>
      <c r="E720">
        <v>2025</v>
      </c>
      <c r="F720">
        <v>6</v>
      </c>
      <c r="G720" s="53" t="s">
        <v>976</v>
      </c>
      <c r="H720" s="33" t="s">
        <v>260</v>
      </c>
      <c r="I720" s="18">
        <v>-943.38400000000001</v>
      </c>
      <c r="J720" s="33" t="s">
        <v>94</v>
      </c>
      <c r="K720" s="19">
        <f t="shared" si="23"/>
        <v>-943.38400000000001</v>
      </c>
      <c r="L720" t="s">
        <v>977</v>
      </c>
      <c r="M720" s="50" t="s">
        <v>1278</v>
      </c>
      <c r="O720" s="49" t="s">
        <v>1134</v>
      </c>
      <c r="P720" s="37">
        <f t="shared" si="22"/>
        <v>-943.38400000000001</v>
      </c>
      <c r="Q720" s="51">
        <v>45831</v>
      </c>
      <c r="S720">
        <v>40700</v>
      </c>
      <c r="T720" t="s">
        <v>911</v>
      </c>
    </row>
    <row r="721" spans="1:20" x14ac:dyDescent="0.25">
      <c r="A721" s="53" t="str">
        <f>+VLOOKUP(O721,'Selectable Table'!D:E,2,0)</f>
        <v>IQVIA</v>
      </c>
      <c r="B721" s="36" t="s">
        <v>1854</v>
      </c>
      <c r="C721" s="49" t="s">
        <v>1855</v>
      </c>
      <c r="D721" s="49" t="s">
        <v>1849</v>
      </c>
      <c r="E721">
        <v>2025</v>
      </c>
      <c r="F721">
        <v>6</v>
      </c>
      <c r="G721" s="53" t="s">
        <v>976</v>
      </c>
      <c r="H721" s="33" t="s">
        <v>260</v>
      </c>
      <c r="I721" s="18">
        <v>-186.86400000000003</v>
      </c>
      <c r="J721" s="33" t="s">
        <v>94</v>
      </c>
      <c r="K721" s="19">
        <f t="shared" si="23"/>
        <v>-186.86400000000003</v>
      </c>
      <c r="L721" t="s">
        <v>977</v>
      </c>
      <c r="M721" s="50" t="s">
        <v>1856</v>
      </c>
      <c r="O721" s="49" t="s">
        <v>1537</v>
      </c>
      <c r="P721" s="37">
        <f t="shared" si="22"/>
        <v>-186.86400000000003</v>
      </c>
      <c r="Q721" s="51">
        <v>45831</v>
      </c>
      <c r="S721">
        <v>40700</v>
      </c>
      <c r="T721" t="s">
        <v>911</v>
      </c>
    </row>
    <row r="722" spans="1:20" x14ac:dyDescent="0.25">
      <c r="A722" s="53" t="str">
        <f>+VLOOKUP(O722,'Selectable Table'!D:E,2,0)</f>
        <v>OTH CUST</v>
      </c>
      <c r="B722" s="36" t="s">
        <v>1857</v>
      </c>
      <c r="C722" s="49" t="s">
        <v>1858</v>
      </c>
      <c r="D722" s="49" t="s">
        <v>1849</v>
      </c>
      <c r="E722">
        <v>2025</v>
      </c>
      <c r="F722">
        <v>6</v>
      </c>
      <c r="G722" s="53" t="s">
        <v>980</v>
      </c>
      <c r="H722" s="33" t="s">
        <v>261</v>
      </c>
      <c r="I722" s="18">
        <v>-122.22000000000001</v>
      </c>
      <c r="J722" s="33" t="s">
        <v>94</v>
      </c>
      <c r="K722" s="19">
        <f t="shared" si="23"/>
        <v>-122.22000000000001</v>
      </c>
      <c r="L722" t="s">
        <v>977</v>
      </c>
      <c r="M722" s="50" t="s">
        <v>1859</v>
      </c>
      <c r="O722" s="49" t="s">
        <v>986</v>
      </c>
      <c r="P722" s="37">
        <f t="shared" si="22"/>
        <v>-122.22000000000001</v>
      </c>
      <c r="Q722" s="51">
        <v>45831</v>
      </c>
      <c r="S722">
        <v>40700</v>
      </c>
      <c r="T722" t="s">
        <v>911</v>
      </c>
    </row>
    <row r="723" spans="1:20" x14ac:dyDescent="0.25">
      <c r="A723" s="53" t="str">
        <f>+VLOOKUP(O723,'Selectable Table'!D:E,2,0)</f>
        <v>OTH CUST</v>
      </c>
      <c r="B723" s="36" t="s">
        <v>1279</v>
      </c>
      <c r="C723" s="49" t="s">
        <v>1280</v>
      </c>
      <c r="D723" s="49" t="s">
        <v>1860</v>
      </c>
      <c r="E723">
        <v>2025</v>
      </c>
      <c r="F723">
        <v>6</v>
      </c>
      <c r="G723" s="53" t="s">
        <v>976</v>
      </c>
      <c r="H723" s="33" t="s">
        <v>260</v>
      </c>
      <c r="I723" s="18">
        <v>-134.91200000000001</v>
      </c>
      <c r="J723" s="33" t="s">
        <v>94</v>
      </c>
      <c r="K723" s="19">
        <f t="shared" si="23"/>
        <v>-134.91200000000001</v>
      </c>
      <c r="L723" t="s">
        <v>977</v>
      </c>
      <c r="M723" s="50" t="s">
        <v>1281</v>
      </c>
      <c r="O723" s="49" t="s">
        <v>623</v>
      </c>
      <c r="P723" s="37">
        <f t="shared" si="22"/>
        <v>-134.91200000000001</v>
      </c>
      <c r="Q723" s="51">
        <v>45831</v>
      </c>
      <c r="S723">
        <v>40700</v>
      </c>
      <c r="T723" t="s">
        <v>911</v>
      </c>
    </row>
    <row r="724" spans="1:20" x14ac:dyDescent="0.25">
      <c r="A724" s="53" t="str">
        <f>+VLOOKUP(O724,'Selectable Table'!D:E,2,0)</f>
        <v>OTH CUST</v>
      </c>
      <c r="B724" s="36" t="s">
        <v>1279</v>
      </c>
      <c r="C724" s="49" t="s">
        <v>1280</v>
      </c>
      <c r="D724" s="49" t="s">
        <v>1860</v>
      </c>
      <c r="E724">
        <v>2025</v>
      </c>
      <c r="F724">
        <v>6</v>
      </c>
      <c r="G724" s="53" t="s">
        <v>980</v>
      </c>
      <c r="H724" s="33" t="s">
        <v>261</v>
      </c>
      <c r="I724" s="18">
        <v>-3372.8</v>
      </c>
      <c r="J724" s="33" t="s">
        <v>94</v>
      </c>
      <c r="K724" s="19">
        <f t="shared" si="23"/>
        <v>-3372.8</v>
      </c>
      <c r="L724" t="s">
        <v>977</v>
      </c>
      <c r="M724" s="50" t="s">
        <v>1281</v>
      </c>
      <c r="O724" s="49" t="s">
        <v>623</v>
      </c>
      <c r="P724" s="37">
        <f t="shared" si="22"/>
        <v>-3372.8</v>
      </c>
      <c r="Q724" s="51">
        <v>45831</v>
      </c>
      <c r="S724">
        <v>40700</v>
      </c>
      <c r="T724" t="s">
        <v>911</v>
      </c>
    </row>
    <row r="725" spans="1:20" x14ac:dyDescent="0.25">
      <c r="A725" s="53" t="str">
        <f>+VLOOKUP(O725,'Selectable Table'!D:E,2,0)</f>
        <v>OTH CUST</v>
      </c>
      <c r="B725" s="36" t="s">
        <v>1282</v>
      </c>
      <c r="C725" s="49" t="s">
        <v>1283</v>
      </c>
      <c r="D725" s="49" t="s">
        <v>1860</v>
      </c>
      <c r="E725">
        <v>2025</v>
      </c>
      <c r="F725">
        <v>6</v>
      </c>
      <c r="G725" s="53" t="s">
        <v>976</v>
      </c>
      <c r="H725" s="33" t="s">
        <v>260</v>
      </c>
      <c r="I725" s="18">
        <v>-155.63200000000001</v>
      </c>
      <c r="J725" s="33" t="s">
        <v>94</v>
      </c>
      <c r="K725" s="19">
        <f t="shared" si="23"/>
        <v>-155.63200000000001</v>
      </c>
      <c r="L725" t="s">
        <v>977</v>
      </c>
      <c r="M725" s="50" t="s">
        <v>1284</v>
      </c>
      <c r="O725" s="49" t="s">
        <v>1146</v>
      </c>
      <c r="P725" s="37">
        <f t="shared" si="22"/>
        <v>-155.63200000000001</v>
      </c>
      <c r="Q725" s="51">
        <v>45831</v>
      </c>
      <c r="S725">
        <v>40700</v>
      </c>
      <c r="T725" t="s">
        <v>911</v>
      </c>
    </row>
    <row r="726" spans="1:20" x14ac:dyDescent="0.25">
      <c r="A726" s="53" t="str">
        <f>+VLOOKUP(O726,'Selectable Table'!D:E,2,0)</f>
        <v>OTH CUST</v>
      </c>
      <c r="B726" s="36" t="s">
        <v>1285</v>
      </c>
      <c r="C726" s="49" t="s">
        <v>1286</v>
      </c>
      <c r="D726" s="49" t="s">
        <v>440</v>
      </c>
      <c r="E726">
        <v>2025</v>
      </c>
      <c r="F726">
        <v>6</v>
      </c>
      <c r="G726" s="53" t="s">
        <v>984</v>
      </c>
      <c r="H726" s="33" t="s">
        <v>262</v>
      </c>
      <c r="I726" s="18">
        <v>-592.88</v>
      </c>
      <c r="J726" s="33" t="s">
        <v>94</v>
      </c>
      <c r="K726" s="19">
        <f t="shared" si="23"/>
        <v>-592.88</v>
      </c>
      <c r="L726" t="s">
        <v>977</v>
      </c>
      <c r="M726" s="50" t="s">
        <v>1027</v>
      </c>
      <c r="O726" s="49" t="s">
        <v>1028</v>
      </c>
      <c r="P726" s="37">
        <f t="shared" si="22"/>
        <v>-592.88</v>
      </c>
      <c r="Q726" s="51">
        <v>45831</v>
      </c>
      <c r="S726">
        <v>40700</v>
      </c>
      <c r="T726" t="s">
        <v>911</v>
      </c>
    </row>
    <row r="727" spans="1:20" x14ac:dyDescent="0.25">
      <c r="A727" s="53" t="str">
        <f>+VLOOKUP(O727,'Selectable Table'!D:E,2,0)</f>
        <v>OTH CUST</v>
      </c>
      <c r="B727" s="36" t="s">
        <v>1285</v>
      </c>
      <c r="C727" s="49" t="s">
        <v>1286</v>
      </c>
      <c r="D727" s="49" t="s">
        <v>440</v>
      </c>
      <c r="E727">
        <v>2025</v>
      </c>
      <c r="F727">
        <v>6</v>
      </c>
      <c r="G727" s="53" t="s">
        <v>976</v>
      </c>
      <c r="H727" s="33" t="s">
        <v>260</v>
      </c>
      <c r="I727" s="18">
        <v>-470.65600000000006</v>
      </c>
      <c r="J727" s="33" t="s">
        <v>94</v>
      </c>
      <c r="K727" s="19">
        <f t="shared" si="23"/>
        <v>-470.65600000000006</v>
      </c>
      <c r="L727" t="s">
        <v>977</v>
      </c>
      <c r="M727" s="50" t="s">
        <v>1027</v>
      </c>
      <c r="O727" s="49" t="s">
        <v>1028</v>
      </c>
      <c r="P727" s="37">
        <f t="shared" si="22"/>
        <v>-470.65600000000006</v>
      </c>
      <c r="Q727" s="51">
        <v>45831</v>
      </c>
      <c r="S727">
        <v>40700</v>
      </c>
      <c r="T727" t="s">
        <v>911</v>
      </c>
    </row>
    <row r="728" spans="1:20" x14ac:dyDescent="0.25">
      <c r="A728" s="53" t="str">
        <f>+VLOOKUP(O728,'Selectable Table'!D:E,2,0)</f>
        <v>OTH CUST</v>
      </c>
      <c r="B728" s="36" t="s">
        <v>1287</v>
      </c>
      <c r="C728" s="49" t="s">
        <v>1288</v>
      </c>
      <c r="D728" s="49" t="s">
        <v>440</v>
      </c>
      <c r="E728">
        <v>2025</v>
      </c>
      <c r="F728">
        <v>6</v>
      </c>
      <c r="G728" s="53" t="s">
        <v>980</v>
      </c>
      <c r="H728" s="33" t="s">
        <v>261</v>
      </c>
      <c r="I728" s="18">
        <v>-577.02</v>
      </c>
      <c r="J728" s="33" t="s">
        <v>94</v>
      </c>
      <c r="K728" s="19">
        <f t="shared" si="23"/>
        <v>-577.02</v>
      </c>
      <c r="L728" t="s">
        <v>977</v>
      </c>
      <c r="M728" s="50" t="s">
        <v>1289</v>
      </c>
      <c r="O728" s="49" t="s">
        <v>1001</v>
      </c>
      <c r="P728" s="37">
        <f t="shared" si="22"/>
        <v>-577.02</v>
      </c>
      <c r="Q728" s="51">
        <v>45831</v>
      </c>
      <c r="S728">
        <v>40700</v>
      </c>
      <c r="T728" t="s">
        <v>911</v>
      </c>
    </row>
    <row r="729" spans="1:20" x14ac:dyDescent="0.25">
      <c r="A729" s="53" t="str">
        <f>+VLOOKUP(O729,'Selectable Table'!D:E,2,0)</f>
        <v>MEDIMMUNE</v>
      </c>
      <c r="B729" s="36" t="s">
        <v>1290</v>
      </c>
      <c r="C729" s="49" t="s">
        <v>1291</v>
      </c>
      <c r="D729" s="49" t="s">
        <v>440</v>
      </c>
      <c r="E729">
        <v>2025</v>
      </c>
      <c r="F729">
        <v>6</v>
      </c>
      <c r="G729" s="53" t="s">
        <v>980</v>
      </c>
      <c r="H729" s="33" t="s">
        <v>261</v>
      </c>
      <c r="I729" s="18">
        <v>-1949.9400000000003</v>
      </c>
      <c r="J729" s="33" t="s">
        <v>94</v>
      </c>
      <c r="K729" s="19">
        <f t="shared" si="23"/>
        <v>-1949.9400000000003</v>
      </c>
      <c r="L729" t="s">
        <v>977</v>
      </c>
      <c r="M729" s="50" t="s">
        <v>1292</v>
      </c>
      <c r="O729" s="49" t="s">
        <v>1293</v>
      </c>
      <c r="P729" s="37">
        <f t="shared" si="22"/>
        <v>-1949.9400000000003</v>
      </c>
      <c r="Q729" s="51">
        <v>45831</v>
      </c>
      <c r="S729">
        <v>40700</v>
      </c>
      <c r="T729" t="s">
        <v>911</v>
      </c>
    </row>
    <row r="730" spans="1:20" x14ac:dyDescent="0.25">
      <c r="A730" s="53" t="str">
        <f>+VLOOKUP(O730,'Selectable Table'!D:E,2,0)</f>
        <v>OTH CUST</v>
      </c>
      <c r="B730" s="36" t="s">
        <v>1861</v>
      </c>
      <c r="C730" s="49" t="s">
        <v>1623</v>
      </c>
      <c r="D730" s="49" t="s">
        <v>440</v>
      </c>
      <c r="E730">
        <v>2025</v>
      </c>
      <c r="F730">
        <v>6</v>
      </c>
      <c r="G730" s="53" t="s">
        <v>980</v>
      </c>
      <c r="H730" s="33" t="s">
        <v>261</v>
      </c>
      <c r="I730" s="18">
        <v>-1020</v>
      </c>
      <c r="J730" s="33" t="s">
        <v>94</v>
      </c>
      <c r="K730" s="19">
        <f t="shared" si="23"/>
        <v>-1020</v>
      </c>
      <c r="L730" t="s">
        <v>977</v>
      </c>
      <c r="M730" s="50" t="s">
        <v>1624</v>
      </c>
      <c r="O730" s="49" t="s">
        <v>623</v>
      </c>
      <c r="P730" s="37">
        <f t="shared" si="22"/>
        <v>-1020</v>
      </c>
      <c r="Q730" s="51">
        <v>45831</v>
      </c>
      <c r="S730">
        <v>40700</v>
      </c>
      <c r="T730" t="s">
        <v>911</v>
      </c>
    </row>
    <row r="731" spans="1:20" x14ac:dyDescent="0.25">
      <c r="A731" s="53" t="str">
        <f>+VLOOKUP(O731,'Selectable Table'!D:E,2,0)</f>
        <v>OTH CUST</v>
      </c>
      <c r="B731" s="36" t="s">
        <v>1861</v>
      </c>
      <c r="C731" s="49" t="s">
        <v>1623</v>
      </c>
      <c r="D731" s="49" t="s">
        <v>440</v>
      </c>
      <c r="E731">
        <v>2025</v>
      </c>
      <c r="F731">
        <v>6</v>
      </c>
      <c r="G731" s="53" t="s">
        <v>980</v>
      </c>
      <c r="H731" s="33" t="s">
        <v>261</v>
      </c>
      <c r="I731" s="18">
        <v>-53.720000000000006</v>
      </c>
      <c r="J731" s="33" t="s">
        <v>94</v>
      </c>
      <c r="K731" s="19">
        <f t="shared" si="23"/>
        <v>-53.720000000000006</v>
      </c>
      <c r="L731" t="s">
        <v>977</v>
      </c>
      <c r="M731" s="50" t="s">
        <v>1624</v>
      </c>
      <c r="O731" s="49" t="s">
        <v>623</v>
      </c>
      <c r="P731" s="37">
        <f t="shared" si="22"/>
        <v>-53.720000000000006</v>
      </c>
      <c r="Q731" s="51">
        <v>45831</v>
      </c>
      <c r="S731">
        <v>40700</v>
      </c>
      <c r="T731" t="s">
        <v>911</v>
      </c>
    </row>
    <row r="732" spans="1:20" x14ac:dyDescent="0.25">
      <c r="A732" s="53" t="str">
        <f>+VLOOKUP(O732,'Selectable Table'!D:E,2,0)</f>
        <v>TAKEDA</v>
      </c>
      <c r="B732" s="36" t="s">
        <v>1295</v>
      </c>
      <c r="C732" s="49" t="s">
        <v>1296</v>
      </c>
      <c r="D732" s="49" t="s">
        <v>440</v>
      </c>
      <c r="E732">
        <v>2025</v>
      </c>
      <c r="F732">
        <v>6</v>
      </c>
      <c r="G732" s="53" t="s">
        <v>976</v>
      </c>
      <c r="H732" s="33" t="s">
        <v>260</v>
      </c>
      <c r="I732" s="18">
        <v>-680</v>
      </c>
      <c r="J732" s="33" t="s">
        <v>94</v>
      </c>
      <c r="K732" s="19">
        <f t="shared" si="23"/>
        <v>-680</v>
      </c>
      <c r="L732" t="s">
        <v>977</v>
      </c>
      <c r="M732" s="50" t="s">
        <v>1297</v>
      </c>
      <c r="O732" s="49" t="s">
        <v>1298</v>
      </c>
      <c r="P732" s="37">
        <f t="shared" si="22"/>
        <v>-680</v>
      </c>
      <c r="Q732" s="51">
        <v>45831</v>
      </c>
      <c r="S732">
        <v>40700</v>
      </c>
      <c r="T732" t="s">
        <v>911</v>
      </c>
    </row>
    <row r="733" spans="1:20" x14ac:dyDescent="0.25">
      <c r="A733" s="53" t="str">
        <f>+VLOOKUP(O733,'Selectable Table'!D:E,2,0)</f>
        <v>TAKEDA</v>
      </c>
      <c r="B733" s="36" t="s">
        <v>1295</v>
      </c>
      <c r="C733" s="49" t="s">
        <v>1296</v>
      </c>
      <c r="D733" s="49" t="s">
        <v>1862</v>
      </c>
      <c r="E733">
        <v>2025</v>
      </c>
      <c r="F733">
        <v>6</v>
      </c>
      <c r="G733" s="53" t="s">
        <v>984</v>
      </c>
      <c r="H733" s="33" t="s">
        <v>262</v>
      </c>
      <c r="I733" s="18">
        <v>-78.055999999999997</v>
      </c>
      <c r="J733" s="33" t="s">
        <v>94</v>
      </c>
      <c r="K733" s="19">
        <f t="shared" si="23"/>
        <v>-78.055999999999997</v>
      </c>
      <c r="L733" t="s">
        <v>977</v>
      </c>
      <c r="M733" s="50" t="s">
        <v>1297</v>
      </c>
      <c r="O733" s="49" t="s">
        <v>1298</v>
      </c>
      <c r="P733" s="37">
        <f t="shared" si="22"/>
        <v>-78.055999999999997</v>
      </c>
      <c r="Q733" s="51">
        <v>45831</v>
      </c>
      <c r="S733">
        <v>40700</v>
      </c>
      <c r="T733" t="s">
        <v>911</v>
      </c>
    </row>
    <row r="734" spans="1:20" x14ac:dyDescent="0.25">
      <c r="A734" s="53" t="str">
        <f>+VLOOKUP(O734,'Selectable Table'!D:E,2,0)</f>
        <v>OTH CUST</v>
      </c>
      <c r="B734" s="36" t="s">
        <v>1299</v>
      </c>
      <c r="C734" s="49" t="s">
        <v>1300</v>
      </c>
      <c r="D734" s="49" t="s">
        <v>1862</v>
      </c>
      <c r="E734">
        <v>2025</v>
      </c>
      <c r="F734">
        <v>6</v>
      </c>
      <c r="G734" s="53" t="s">
        <v>976</v>
      </c>
      <c r="H734" s="33" t="s">
        <v>260</v>
      </c>
      <c r="I734" s="18">
        <v>-85.68</v>
      </c>
      <c r="J734" s="33" t="s">
        <v>94</v>
      </c>
      <c r="K734" s="19">
        <f t="shared" si="23"/>
        <v>-85.68</v>
      </c>
      <c r="L734" t="s">
        <v>977</v>
      </c>
      <c r="M734" s="50" t="s">
        <v>1302</v>
      </c>
      <c r="O734" s="49" t="s">
        <v>1134</v>
      </c>
      <c r="P734" s="37">
        <f t="shared" si="22"/>
        <v>-85.68</v>
      </c>
      <c r="Q734" s="51">
        <v>45831</v>
      </c>
      <c r="S734">
        <v>40700</v>
      </c>
      <c r="T734" t="s">
        <v>911</v>
      </c>
    </row>
    <row r="735" spans="1:20" x14ac:dyDescent="0.25">
      <c r="A735" s="53" t="str">
        <f>+VLOOKUP(O735,'Selectable Table'!D:E,2,0)</f>
        <v>OTH CUST</v>
      </c>
      <c r="B735" s="36" t="s">
        <v>1299</v>
      </c>
      <c r="C735" s="49" t="s">
        <v>1300</v>
      </c>
      <c r="D735" s="49" t="s">
        <v>1862</v>
      </c>
      <c r="E735">
        <v>2025</v>
      </c>
      <c r="F735">
        <v>6</v>
      </c>
      <c r="G735" s="53" t="s">
        <v>980</v>
      </c>
      <c r="H735" s="33" t="s">
        <v>261</v>
      </c>
      <c r="I735" s="18">
        <v>-896.23199999999997</v>
      </c>
      <c r="J735" s="33" t="s">
        <v>94</v>
      </c>
      <c r="K735" s="19">
        <f t="shared" si="23"/>
        <v>-896.23199999999997</v>
      </c>
      <c r="L735" t="s">
        <v>977</v>
      </c>
      <c r="M735" s="50" t="s">
        <v>1302</v>
      </c>
      <c r="O735" s="49" t="s">
        <v>1134</v>
      </c>
      <c r="P735" s="37">
        <f t="shared" si="22"/>
        <v>-896.23199999999997</v>
      </c>
      <c r="Q735" s="51">
        <v>45831</v>
      </c>
      <c r="S735">
        <v>40700</v>
      </c>
      <c r="T735" t="s">
        <v>911</v>
      </c>
    </row>
    <row r="736" spans="1:20" x14ac:dyDescent="0.25">
      <c r="A736" s="53" t="str">
        <f>+VLOOKUP(O736,'Selectable Table'!D:E,2,0)</f>
        <v>OTH CUST</v>
      </c>
      <c r="B736" s="36" t="s">
        <v>1863</v>
      </c>
      <c r="C736" s="49" t="s">
        <v>1864</v>
      </c>
      <c r="D736" s="49" t="s">
        <v>1862</v>
      </c>
      <c r="E736">
        <v>2025</v>
      </c>
      <c r="F736">
        <v>6</v>
      </c>
      <c r="G736" s="53" t="s">
        <v>980</v>
      </c>
      <c r="H736" s="33" t="s">
        <v>261</v>
      </c>
      <c r="I736" s="18">
        <v>-180</v>
      </c>
      <c r="J736" s="33" t="s">
        <v>94</v>
      </c>
      <c r="K736" s="19">
        <f t="shared" si="23"/>
        <v>-180</v>
      </c>
      <c r="L736" t="s">
        <v>977</v>
      </c>
      <c r="M736" s="50" t="s">
        <v>1865</v>
      </c>
      <c r="O736" s="49" t="s">
        <v>986</v>
      </c>
      <c r="P736" s="37">
        <f t="shared" si="22"/>
        <v>-180</v>
      </c>
      <c r="Q736" s="51">
        <v>45831</v>
      </c>
      <c r="S736">
        <v>40700</v>
      </c>
      <c r="T736" t="s">
        <v>911</v>
      </c>
    </row>
    <row r="737" spans="1:20" x14ac:dyDescent="0.25">
      <c r="A737" s="53" t="str">
        <f>+VLOOKUP(O737,'Selectable Table'!D:E,2,0)</f>
        <v>OTH CUST</v>
      </c>
      <c r="B737" s="36" t="s">
        <v>1866</v>
      </c>
      <c r="C737" s="49" t="s">
        <v>1867</v>
      </c>
      <c r="D737" s="49" t="s">
        <v>1862</v>
      </c>
      <c r="E737">
        <v>2025</v>
      </c>
      <c r="F737">
        <v>6</v>
      </c>
      <c r="G737" s="53" t="s">
        <v>980</v>
      </c>
      <c r="H737" s="33" t="s">
        <v>261</v>
      </c>
      <c r="I737" s="18">
        <v>-246.08000000000004</v>
      </c>
      <c r="J737" s="33" t="s">
        <v>94</v>
      </c>
      <c r="K737" s="19">
        <f t="shared" si="23"/>
        <v>-246.08000000000004</v>
      </c>
      <c r="L737" t="s">
        <v>977</v>
      </c>
      <c r="M737" s="50" t="s">
        <v>1868</v>
      </c>
      <c r="O737" s="49" t="s">
        <v>1134</v>
      </c>
      <c r="P737" s="37">
        <f t="shared" si="22"/>
        <v>-246.08000000000004</v>
      </c>
      <c r="Q737" s="51">
        <v>45831</v>
      </c>
      <c r="S737">
        <v>40700</v>
      </c>
      <c r="T737" t="s">
        <v>911</v>
      </c>
    </row>
    <row r="738" spans="1:20" x14ac:dyDescent="0.25">
      <c r="A738" s="53" t="str">
        <f>+VLOOKUP(O738,'Selectable Table'!D:E,2,0)</f>
        <v>CSL</v>
      </c>
      <c r="B738" s="36" t="s">
        <v>1869</v>
      </c>
      <c r="C738" s="49" t="s">
        <v>1870</v>
      </c>
      <c r="D738" s="49" t="s">
        <v>1862</v>
      </c>
      <c r="E738">
        <v>2025</v>
      </c>
      <c r="F738">
        <v>6</v>
      </c>
      <c r="G738" s="53" t="s">
        <v>976</v>
      </c>
      <c r="H738" s="33" t="s">
        <v>260</v>
      </c>
      <c r="I738" s="18">
        <v>-466.30400000000003</v>
      </c>
      <c r="J738" s="33" t="s">
        <v>94</v>
      </c>
      <c r="K738" s="19">
        <f t="shared" si="23"/>
        <v>-466.30400000000003</v>
      </c>
      <c r="L738" t="s">
        <v>977</v>
      </c>
      <c r="M738" s="50" t="s">
        <v>1871</v>
      </c>
      <c r="O738" s="49" t="s">
        <v>1059</v>
      </c>
      <c r="P738" s="37">
        <f t="shared" si="22"/>
        <v>-466.30400000000003</v>
      </c>
      <c r="Q738" s="51">
        <v>45831</v>
      </c>
      <c r="S738">
        <v>40700</v>
      </c>
      <c r="T738" t="s">
        <v>911</v>
      </c>
    </row>
    <row r="739" spans="1:20" x14ac:dyDescent="0.25">
      <c r="A739" s="53" t="str">
        <f>+VLOOKUP(O739,'Selectable Table'!D:E,2,0)</f>
        <v>ASTRAZENECA</v>
      </c>
      <c r="B739" s="36" t="s">
        <v>1306</v>
      </c>
      <c r="C739" s="49" t="s">
        <v>1307</v>
      </c>
      <c r="D739" s="49" t="s">
        <v>441</v>
      </c>
      <c r="E739">
        <v>2025</v>
      </c>
      <c r="F739">
        <v>6</v>
      </c>
      <c r="G739" s="53" t="s">
        <v>980</v>
      </c>
      <c r="H739" s="33" t="s">
        <v>261</v>
      </c>
      <c r="I739" s="18">
        <v>-461.12</v>
      </c>
      <c r="J739" s="33" t="s">
        <v>94</v>
      </c>
      <c r="K739" s="19">
        <f t="shared" si="23"/>
        <v>-461.12</v>
      </c>
      <c r="L739" t="s">
        <v>977</v>
      </c>
      <c r="M739" s="50" t="s">
        <v>1308</v>
      </c>
      <c r="O739" s="49" t="s">
        <v>1079</v>
      </c>
      <c r="P739" s="37">
        <f t="shared" si="22"/>
        <v>-461.12</v>
      </c>
      <c r="Q739" s="51">
        <v>45831</v>
      </c>
      <c r="S739">
        <v>40700</v>
      </c>
      <c r="T739" t="s">
        <v>911</v>
      </c>
    </row>
    <row r="740" spans="1:20" ht="30" x14ac:dyDescent="0.25">
      <c r="A740" s="53" t="str">
        <f>+VLOOKUP(O740,'Selectable Table'!D:E,2,0)</f>
        <v>OTH CUST</v>
      </c>
      <c r="B740" s="36" t="s">
        <v>1309</v>
      </c>
      <c r="C740" s="49" t="s">
        <v>1310</v>
      </c>
      <c r="D740" s="49" t="s">
        <v>441</v>
      </c>
      <c r="E740">
        <v>2025</v>
      </c>
      <c r="F740">
        <v>6</v>
      </c>
      <c r="G740" s="53" t="s">
        <v>984</v>
      </c>
      <c r="H740" s="33" t="s">
        <v>262</v>
      </c>
      <c r="I740" s="18">
        <v>-1642.7080000000003</v>
      </c>
      <c r="J740" s="33" t="s">
        <v>94</v>
      </c>
      <c r="K740" s="19">
        <f t="shared" si="23"/>
        <v>-1642.7080000000003</v>
      </c>
      <c r="L740" t="s">
        <v>977</v>
      </c>
      <c r="M740" s="50" t="s">
        <v>1311</v>
      </c>
      <c r="O740" s="49" t="s">
        <v>1055</v>
      </c>
      <c r="P740" s="37">
        <f t="shared" si="22"/>
        <v>-1642.7080000000003</v>
      </c>
      <c r="Q740" s="51">
        <v>45831</v>
      </c>
      <c r="S740">
        <v>40700</v>
      </c>
      <c r="T740" t="s">
        <v>911</v>
      </c>
    </row>
    <row r="741" spans="1:20" ht="30" x14ac:dyDescent="0.25">
      <c r="A741" s="53" t="str">
        <f>+VLOOKUP(O741,'Selectable Table'!D:E,2,0)</f>
        <v>OTH CUST</v>
      </c>
      <c r="B741" s="36" t="s">
        <v>1309</v>
      </c>
      <c r="C741" s="49" t="s">
        <v>1310</v>
      </c>
      <c r="D741" s="49" t="s">
        <v>441</v>
      </c>
      <c r="E741">
        <v>2025</v>
      </c>
      <c r="F741">
        <v>6</v>
      </c>
      <c r="G741" s="53" t="s">
        <v>980</v>
      </c>
      <c r="H741" s="33" t="s">
        <v>261</v>
      </c>
      <c r="I741" s="18">
        <v>-68.763999999999996</v>
      </c>
      <c r="J741" s="33" t="s">
        <v>94</v>
      </c>
      <c r="K741" s="19">
        <f t="shared" si="23"/>
        <v>-68.763999999999996</v>
      </c>
      <c r="L741" t="s">
        <v>977</v>
      </c>
      <c r="M741" s="50" t="s">
        <v>1311</v>
      </c>
      <c r="O741" s="49" t="s">
        <v>1055</v>
      </c>
      <c r="P741" s="37">
        <f t="shared" si="22"/>
        <v>-68.763999999999996</v>
      </c>
      <c r="Q741" s="51">
        <v>45831</v>
      </c>
      <c r="S741">
        <v>40700</v>
      </c>
      <c r="T741" t="s">
        <v>911</v>
      </c>
    </row>
    <row r="742" spans="1:20" ht="30" x14ac:dyDescent="0.25">
      <c r="A742" s="53" t="str">
        <f>+VLOOKUP(O742,'Selectable Table'!D:E,2,0)</f>
        <v>OTH CUST</v>
      </c>
      <c r="B742" s="36" t="s">
        <v>1312</v>
      </c>
      <c r="C742" s="49" t="s">
        <v>1313</v>
      </c>
      <c r="D742" s="49" t="s">
        <v>441</v>
      </c>
      <c r="E742">
        <v>2025</v>
      </c>
      <c r="F742">
        <v>6</v>
      </c>
      <c r="G742" s="53" t="s">
        <v>980</v>
      </c>
      <c r="H742" s="33" t="s">
        <v>261</v>
      </c>
      <c r="I742" s="18">
        <v>-22.812000000000001</v>
      </c>
      <c r="J742" s="33" t="s">
        <v>94</v>
      </c>
      <c r="K742" s="19">
        <f t="shared" si="23"/>
        <v>-22.812000000000001</v>
      </c>
      <c r="L742" t="s">
        <v>977</v>
      </c>
      <c r="M742" s="50" t="s">
        <v>1314</v>
      </c>
      <c r="O742" s="49" t="s">
        <v>1055</v>
      </c>
      <c r="P742" s="37">
        <f t="shared" si="22"/>
        <v>-22.812000000000001</v>
      </c>
      <c r="Q742" s="51">
        <v>45831</v>
      </c>
      <c r="S742">
        <v>40700</v>
      </c>
      <c r="T742" t="s">
        <v>911</v>
      </c>
    </row>
    <row r="743" spans="1:20" ht="30" x14ac:dyDescent="0.25">
      <c r="A743" s="53" t="str">
        <f>+VLOOKUP(O743,'Selectable Table'!D:E,2,0)</f>
        <v>OTH CUST</v>
      </c>
      <c r="B743" s="36" t="s">
        <v>1312</v>
      </c>
      <c r="C743" s="49" t="s">
        <v>1313</v>
      </c>
      <c r="D743" s="49" t="s">
        <v>441</v>
      </c>
      <c r="E743">
        <v>2025</v>
      </c>
      <c r="F743">
        <v>6</v>
      </c>
      <c r="G743" s="53" t="s">
        <v>980</v>
      </c>
      <c r="H743" s="33" t="s">
        <v>261</v>
      </c>
      <c r="I743" s="18">
        <v>-479.12400000000002</v>
      </c>
      <c r="J743" s="33" t="s">
        <v>94</v>
      </c>
      <c r="K743" s="19">
        <f t="shared" si="23"/>
        <v>-479.12400000000002</v>
      </c>
      <c r="L743" t="s">
        <v>977</v>
      </c>
      <c r="M743" s="50" t="s">
        <v>1314</v>
      </c>
      <c r="O743" s="49" t="s">
        <v>1055</v>
      </c>
      <c r="P743" s="37">
        <f t="shared" si="22"/>
        <v>-479.12400000000002</v>
      </c>
      <c r="Q743" s="51">
        <v>45831</v>
      </c>
      <c r="S743">
        <v>40700</v>
      </c>
      <c r="T743" t="s">
        <v>911</v>
      </c>
    </row>
    <row r="744" spans="1:20" ht="30" x14ac:dyDescent="0.25">
      <c r="A744" s="53" t="str">
        <f>+VLOOKUP(O744,'Selectable Table'!D:E,2,0)</f>
        <v>OTH CUST</v>
      </c>
      <c r="B744" s="36" t="s">
        <v>1312</v>
      </c>
      <c r="C744" s="49" t="s">
        <v>1313</v>
      </c>
      <c r="D744" s="49" t="s">
        <v>441</v>
      </c>
      <c r="E744">
        <v>2025</v>
      </c>
      <c r="F744">
        <v>6</v>
      </c>
      <c r="G744" s="53" t="s">
        <v>980</v>
      </c>
      <c r="H744" s="33" t="s">
        <v>261</v>
      </c>
      <c r="I744" s="18">
        <v>-43.352000000000004</v>
      </c>
      <c r="J744" s="33" t="s">
        <v>94</v>
      </c>
      <c r="K744" s="19">
        <f t="shared" si="23"/>
        <v>-43.352000000000004</v>
      </c>
      <c r="L744" t="s">
        <v>977</v>
      </c>
      <c r="M744" s="50" t="s">
        <v>1314</v>
      </c>
      <c r="O744" s="49" t="s">
        <v>1055</v>
      </c>
      <c r="P744" s="37">
        <f t="shared" si="22"/>
        <v>-43.352000000000004</v>
      </c>
      <c r="Q744" s="51">
        <v>45831</v>
      </c>
      <c r="S744">
        <v>40700</v>
      </c>
      <c r="T744" t="s">
        <v>911</v>
      </c>
    </row>
    <row r="745" spans="1:20" ht="30" x14ac:dyDescent="0.25">
      <c r="A745" s="53" t="str">
        <f>+VLOOKUP(O745,'Selectable Table'!D:E,2,0)</f>
        <v>OTH CUST</v>
      </c>
      <c r="B745" s="36" t="s">
        <v>1872</v>
      </c>
      <c r="C745" s="49" t="s">
        <v>1873</v>
      </c>
      <c r="D745" s="49" t="s">
        <v>441</v>
      </c>
      <c r="E745">
        <v>2025</v>
      </c>
      <c r="F745">
        <v>6</v>
      </c>
      <c r="G745" s="53" t="s">
        <v>993</v>
      </c>
      <c r="H745" s="33" t="s">
        <v>337</v>
      </c>
      <c r="I745" s="18">
        <v>-273.80400000000003</v>
      </c>
      <c r="J745" s="33" t="s">
        <v>94</v>
      </c>
      <c r="K745" s="19">
        <f t="shared" si="23"/>
        <v>-273.80400000000003</v>
      </c>
      <c r="L745" t="s">
        <v>977</v>
      </c>
      <c r="M745" s="50" t="s">
        <v>1874</v>
      </c>
      <c r="O745" s="49" t="s">
        <v>1055</v>
      </c>
      <c r="P745" s="37">
        <f t="shared" si="22"/>
        <v>-273.80400000000003</v>
      </c>
      <c r="Q745" s="51">
        <v>45831</v>
      </c>
      <c r="S745">
        <v>40700</v>
      </c>
      <c r="T745" t="s">
        <v>911</v>
      </c>
    </row>
    <row r="746" spans="1:20" ht="30" x14ac:dyDescent="0.25">
      <c r="A746" s="53" t="str">
        <f>+VLOOKUP(O746,'Selectable Table'!D:E,2,0)</f>
        <v>OTH CUST</v>
      </c>
      <c r="B746" s="36" t="s">
        <v>1875</v>
      </c>
      <c r="C746" s="49" t="s">
        <v>1876</v>
      </c>
      <c r="D746" s="49" t="s">
        <v>441</v>
      </c>
      <c r="E746">
        <v>2025</v>
      </c>
      <c r="F746">
        <v>6</v>
      </c>
      <c r="G746" s="53" t="s">
        <v>980</v>
      </c>
      <c r="H746" s="33" t="s">
        <v>261</v>
      </c>
      <c r="I746" s="18">
        <v>-199.596</v>
      </c>
      <c r="J746" s="33" t="s">
        <v>94</v>
      </c>
      <c r="K746" s="19">
        <f t="shared" si="23"/>
        <v>-199.596</v>
      </c>
      <c r="L746" t="s">
        <v>977</v>
      </c>
      <c r="M746" s="50" t="s">
        <v>1877</v>
      </c>
      <c r="O746" s="49" t="s">
        <v>1055</v>
      </c>
      <c r="P746" s="37">
        <f t="shared" si="22"/>
        <v>-199.596</v>
      </c>
      <c r="Q746" s="51">
        <v>45831</v>
      </c>
      <c r="S746">
        <v>40700</v>
      </c>
      <c r="T746" t="s">
        <v>911</v>
      </c>
    </row>
    <row r="747" spans="1:20" ht="30" x14ac:dyDescent="0.25">
      <c r="A747" s="53" t="str">
        <f>+VLOOKUP(O747,'Selectable Table'!D:E,2,0)</f>
        <v>OTH CUST</v>
      </c>
      <c r="B747" s="36" t="s">
        <v>1875</v>
      </c>
      <c r="C747" s="49" t="s">
        <v>1876</v>
      </c>
      <c r="D747" s="49" t="s">
        <v>441</v>
      </c>
      <c r="E747">
        <v>2025</v>
      </c>
      <c r="F747">
        <v>6</v>
      </c>
      <c r="G747" s="53" t="s">
        <v>976</v>
      </c>
      <c r="H747" s="33" t="s">
        <v>260</v>
      </c>
      <c r="I747" s="18">
        <v>-88.708000000000013</v>
      </c>
      <c r="J747" s="33" t="s">
        <v>94</v>
      </c>
      <c r="K747" s="19">
        <f t="shared" si="23"/>
        <v>-88.708000000000013</v>
      </c>
      <c r="L747" t="s">
        <v>977</v>
      </c>
      <c r="M747" s="50" t="s">
        <v>1877</v>
      </c>
      <c r="O747" s="49" t="s">
        <v>1055</v>
      </c>
      <c r="P747" s="37">
        <f t="shared" si="22"/>
        <v>-88.708000000000013</v>
      </c>
      <c r="Q747" s="51">
        <v>45831</v>
      </c>
      <c r="S747">
        <v>40700</v>
      </c>
      <c r="T747" t="s">
        <v>911</v>
      </c>
    </row>
    <row r="748" spans="1:20" x14ac:dyDescent="0.25">
      <c r="A748" s="53" t="str">
        <f>+VLOOKUP(O748,'Selectable Table'!D:E,2,0)</f>
        <v>OTH CUST</v>
      </c>
      <c r="B748" s="36" t="s">
        <v>1315</v>
      </c>
      <c r="C748" s="49" t="s">
        <v>1316</v>
      </c>
      <c r="D748" s="49" t="s">
        <v>875</v>
      </c>
      <c r="E748">
        <v>2025</v>
      </c>
      <c r="F748">
        <v>6</v>
      </c>
      <c r="G748" s="53" t="s">
        <v>976</v>
      </c>
      <c r="H748" s="33" t="s">
        <v>260</v>
      </c>
      <c r="I748" s="18">
        <v>-2023.2160000000001</v>
      </c>
      <c r="J748" s="33" t="s">
        <v>94</v>
      </c>
      <c r="K748" s="19">
        <f t="shared" si="23"/>
        <v>-2023.2160000000001</v>
      </c>
      <c r="L748" t="s">
        <v>977</v>
      </c>
      <c r="M748" s="50" t="s">
        <v>1317</v>
      </c>
      <c r="O748" s="49" t="s">
        <v>1069</v>
      </c>
      <c r="P748" s="37">
        <f t="shared" si="22"/>
        <v>-2023.2160000000001</v>
      </c>
      <c r="Q748" s="51">
        <v>45831</v>
      </c>
      <c r="S748">
        <v>40700</v>
      </c>
      <c r="T748" t="s">
        <v>911</v>
      </c>
    </row>
    <row r="749" spans="1:20" x14ac:dyDescent="0.25">
      <c r="A749" s="53" t="str">
        <f>+VLOOKUP(O749,'Selectable Table'!D:E,2,0)</f>
        <v>OTH CUST</v>
      </c>
      <c r="B749" s="36" t="s">
        <v>1878</v>
      </c>
      <c r="C749" s="49" t="s">
        <v>1879</v>
      </c>
      <c r="D749" s="49" t="s">
        <v>1880</v>
      </c>
      <c r="E749">
        <v>2025</v>
      </c>
      <c r="F749">
        <v>6</v>
      </c>
      <c r="G749" s="53" t="s">
        <v>984</v>
      </c>
      <c r="H749" s="33" t="s">
        <v>262</v>
      </c>
      <c r="I749" s="18">
        <v>-741.28800000000001</v>
      </c>
      <c r="J749" s="33" t="s">
        <v>94</v>
      </c>
      <c r="K749" s="19">
        <f t="shared" si="23"/>
        <v>-741.28800000000001</v>
      </c>
      <c r="L749" t="s">
        <v>977</v>
      </c>
      <c r="M749" s="50" t="s">
        <v>1881</v>
      </c>
      <c r="O749" s="49" t="s">
        <v>1069</v>
      </c>
      <c r="P749" s="37">
        <f t="shared" si="22"/>
        <v>-741.28800000000001</v>
      </c>
      <c r="Q749" s="51">
        <v>45831</v>
      </c>
      <c r="S749">
        <v>40700</v>
      </c>
      <c r="T749" t="s">
        <v>911</v>
      </c>
    </row>
    <row r="750" spans="1:20" x14ac:dyDescent="0.25">
      <c r="A750" s="53" t="str">
        <f>+VLOOKUP(O750,'Selectable Table'!D:E,2,0)</f>
        <v>OTH CUST</v>
      </c>
      <c r="B750" s="36" t="s">
        <v>1878</v>
      </c>
      <c r="C750" s="49" t="s">
        <v>1879</v>
      </c>
      <c r="D750" s="49" t="s">
        <v>1880</v>
      </c>
      <c r="E750">
        <v>2025</v>
      </c>
      <c r="F750">
        <v>6</v>
      </c>
      <c r="G750" s="53" t="s">
        <v>976</v>
      </c>
      <c r="H750" s="33" t="s">
        <v>260</v>
      </c>
      <c r="I750" s="18">
        <v>-78.055999999999997</v>
      </c>
      <c r="J750" s="33" t="s">
        <v>94</v>
      </c>
      <c r="K750" s="19">
        <f t="shared" si="23"/>
        <v>-78.055999999999997</v>
      </c>
      <c r="L750" t="s">
        <v>977</v>
      </c>
      <c r="M750" s="50" t="s">
        <v>1881</v>
      </c>
      <c r="O750" s="49" t="s">
        <v>1069</v>
      </c>
      <c r="P750" s="37">
        <f t="shared" si="22"/>
        <v>-78.055999999999997</v>
      </c>
      <c r="Q750" s="51">
        <v>45831</v>
      </c>
      <c r="S750">
        <v>40700</v>
      </c>
      <c r="T750" t="s">
        <v>911</v>
      </c>
    </row>
    <row r="751" spans="1:20" x14ac:dyDescent="0.25">
      <c r="A751" s="53" t="str">
        <f>+VLOOKUP(O751,'Selectable Table'!D:E,2,0)</f>
        <v>OTH CUST</v>
      </c>
      <c r="B751" s="36" t="s">
        <v>1318</v>
      </c>
      <c r="C751" s="49" t="s">
        <v>1319</v>
      </c>
      <c r="D751" s="49" t="s">
        <v>1880</v>
      </c>
      <c r="E751">
        <v>2025</v>
      </c>
      <c r="F751">
        <v>6</v>
      </c>
      <c r="G751" s="53" t="s">
        <v>980</v>
      </c>
      <c r="H751" s="33" t="s">
        <v>261</v>
      </c>
      <c r="I751" s="18">
        <v>-593.79200000000003</v>
      </c>
      <c r="J751" s="33" t="s">
        <v>94</v>
      </c>
      <c r="K751" s="19">
        <f t="shared" si="23"/>
        <v>-593.79200000000003</v>
      </c>
      <c r="L751" t="s">
        <v>977</v>
      </c>
      <c r="M751" s="50" t="s">
        <v>1321</v>
      </c>
      <c r="O751" s="49" t="s">
        <v>1045</v>
      </c>
      <c r="P751" s="37">
        <f t="shared" si="22"/>
        <v>-593.79200000000003</v>
      </c>
      <c r="Q751" s="51">
        <v>45831</v>
      </c>
      <c r="S751">
        <v>40700</v>
      </c>
      <c r="T751" t="s">
        <v>911</v>
      </c>
    </row>
    <row r="752" spans="1:20" x14ac:dyDescent="0.25">
      <c r="A752" s="53" t="str">
        <f>+VLOOKUP(O752,'Selectable Table'!D:E,2,0)</f>
        <v>OTH CUST</v>
      </c>
      <c r="B752" s="36" t="s">
        <v>1318</v>
      </c>
      <c r="C752" s="49" t="s">
        <v>1319</v>
      </c>
      <c r="D752" s="49" t="s">
        <v>1880</v>
      </c>
      <c r="E752">
        <v>2025</v>
      </c>
      <c r="F752">
        <v>6</v>
      </c>
      <c r="G752" s="53" t="s">
        <v>980</v>
      </c>
      <c r="H752" s="33" t="s">
        <v>261</v>
      </c>
      <c r="I752" s="18">
        <v>-123.548</v>
      </c>
      <c r="J752" s="33" t="s">
        <v>94</v>
      </c>
      <c r="K752" s="19">
        <f t="shared" si="23"/>
        <v>-123.548</v>
      </c>
      <c r="L752" t="s">
        <v>977</v>
      </c>
      <c r="M752" s="50" t="s">
        <v>1321</v>
      </c>
      <c r="O752" s="49" t="s">
        <v>1045</v>
      </c>
      <c r="P752" s="37">
        <f t="shared" si="22"/>
        <v>-123.548</v>
      </c>
      <c r="Q752" s="51">
        <v>45831</v>
      </c>
      <c r="S752">
        <v>40700</v>
      </c>
      <c r="T752" t="s">
        <v>911</v>
      </c>
    </row>
    <row r="753" spans="1:20" x14ac:dyDescent="0.25">
      <c r="A753" s="53" t="str">
        <f>+VLOOKUP(O753,'Selectable Table'!D:E,2,0)</f>
        <v>OTH CUST</v>
      </c>
      <c r="B753" s="36" t="s">
        <v>1882</v>
      </c>
      <c r="C753" s="49" t="s">
        <v>1883</v>
      </c>
      <c r="D753" s="49" t="s">
        <v>1880</v>
      </c>
      <c r="E753">
        <v>2025</v>
      </c>
      <c r="F753">
        <v>6</v>
      </c>
      <c r="G753" s="53" t="s">
        <v>976</v>
      </c>
      <c r="H753" s="33" t="s">
        <v>260</v>
      </c>
      <c r="I753" s="18">
        <v>-155.63200000000001</v>
      </c>
      <c r="J753" s="33" t="s">
        <v>94</v>
      </c>
      <c r="K753" s="19">
        <f t="shared" si="23"/>
        <v>-155.63200000000001</v>
      </c>
      <c r="L753" t="s">
        <v>977</v>
      </c>
      <c r="M753" s="50" t="s">
        <v>1884</v>
      </c>
      <c r="O753" s="49" t="s">
        <v>1177</v>
      </c>
      <c r="P753" s="37">
        <f t="shared" si="22"/>
        <v>-155.63200000000001</v>
      </c>
      <c r="Q753" s="51">
        <v>45831</v>
      </c>
      <c r="S753">
        <v>40700</v>
      </c>
      <c r="T753" t="s">
        <v>911</v>
      </c>
    </row>
    <row r="754" spans="1:20" x14ac:dyDescent="0.25">
      <c r="A754" s="53" t="str">
        <f>+VLOOKUP(O754,'Selectable Table'!D:E,2,0)</f>
        <v>OTH CUST</v>
      </c>
      <c r="B754" s="36" t="s">
        <v>1882</v>
      </c>
      <c r="C754" s="49" t="s">
        <v>1883</v>
      </c>
      <c r="D754" s="49" t="s">
        <v>1885</v>
      </c>
      <c r="E754">
        <v>2025</v>
      </c>
      <c r="F754">
        <v>6</v>
      </c>
      <c r="G754" s="53" t="s">
        <v>980</v>
      </c>
      <c r="H754" s="33" t="s">
        <v>261</v>
      </c>
      <c r="I754" s="18">
        <v>-668.01600000000008</v>
      </c>
      <c r="J754" s="33" t="s">
        <v>94</v>
      </c>
      <c r="K754" s="19">
        <f t="shared" si="23"/>
        <v>-668.01600000000008</v>
      </c>
      <c r="L754" t="s">
        <v>977</v>
      </c>
      <c r="M754" s="50" t="s">
        <v>1884</v>
      </c>
      <c r="O754" s="49" t="s">
        <v>1177</v>
      </c>
      <c r="P754" s="37">
        <f t="shared" si="22"/>
        <v>-668.01600000000008</v>
      </c>
      <c r="Q754" s="51">
        <v>45831</v>
      </c>
      <c r="S754">
        <v>40700</v>
      </c>
      <c r="T754" t="s">
        <v>911</v>
      </c>
    </row>
    <row r="755" spans="1:20" ht="30" x14ac:dyDescent="0.25">
      <c r="A755" s="53" t="str">
        <f>+VLOOKUP(O755,'Selectable Table'!D:E,2,0)</f>
        <v>OTH CUST</v>
      </c>
      <c r="B755" s="36" t="s">
        <v>1886</v>
      </c>
      <c r="C755" s="49" t="s">
        <v>1887</v>
      </c>
      <c r="D755" s="49" t="s">
        <v>1885</v>
      </c>
      <c r="E755">
        <v>2025</v>
      </c>
      <c r="F755">
        <v>6</v>
      </c>
      <c r="G755" s="53" t="s">
        <v>980</v>
      </c>
      <c r="H755" s="33" t="s">
        <v>261</v>
      </c>
      <c r="I755" s="18">
        <v>-88.708000000000013</v>
      </c>
      <c r="J755" s="33" t="s">
        <v>94</v>
      </c>
      <c r="K755" s="19">
        <f t="shared" si="23"/>
        <v>-88.708000000000013</v>
      </c>
      <c r="L755" t="s">
        <v>977</v>
      </c>
      <c r="M755" s="50" t="s">
        <v>1888</v>
      </c>
      <c r="O755" s="49" t="s">
        <v>1055</v>
      </c>
      <c r="P755" s="37">
        <f t="shared" si="22"/>
        <v>-88.708000000000013</v>
      </c>
      <c r="Q755" s="51">
        <v>45831</v>
      </c>
      <c r="S755">
        <v>40700</v>
      </c>
      <c r="T755" t="s">
        <v>911</v>
      </c>
    </row>
    <row r="756" spans="1:20" ht="30" x14ac:dyDescent="0.25">
      <c r="A756" s="53" t="str">
        <f>+VLOOKUP(O756,'Selectable Table'!D:E,2,0)</f>
        <v>OTH CUST</v>
      </c>
      <c r="B756" s="36" t="s">
        <v>1886</v>
      </c>
      <c r="C756" s="49" t="s">
        <v>1887</v>
      </c>
      <c r="D756" s="49" t="s">
        <v>1885</v>
      </c>
      <c r="E756">
        <v>2025</v>
      </c>
      <c r="F756">
        <v>6</v>
      </c>
      <c r="G756" s="53" t="s">
        <v>980</v>
      </c>
      <c r="H756" s="33" t="s">
        <v>261</v>
      </c>
      <c r="I756" s="18">
        <v>-210.70000000000002</v>
      </c>
      <c r="J756" s="33" t="s">
        <v>94</v>
      </c>
      <c r="K756" s="19">
        <f t="shared" si="23"/>
        <v>-210.70000000000002</v>
      </c>
      <c r="L756" t="s">
        <v>977</v>
      </c>
      <c r="M756" s="50" t="s">
        <v>1888</v>
      </c>
      <c r="O756" s="49" t="s">
        <v>1055</v>
      </c>
      <c r="P756" s="37">
        <f t="shared" si="22"/>
        <v>-210.70000000000002</v>
      </c>
      <c r="Q756" s="51">
        <v>45831</v>
      </c>
      <c r="S756">
        <v>40700</v>
      </c>
      <c r="T756" t="s">
        <v>911</v>
      </c>
    </row>
    <row r="757" spans="1:20" x14ac:dyDescent="0.25">
      <c r="A757" s="53" t="str">
        <f>+VLOOKUP(O757,'Selectable Table'!D:E,2,0)</f>
        <v>ASTRAZENECA</v>
      </c>
      <c r="B757" s="36" t="s">
        <v>1322</v>
      </c>
      <c r="C757" s="49" t="s">
        <v>1323</v>
      </c>
      <c r="D757" s="49" t="s">
        <v>1885</v>
      </c>
      <c r="E757">
        <v>2025</v>
      </c>
      <c r="F757">
        <v>6</v>
      </c>
      <c r="G757" s="53" t="s">
        <v>976</v>
      </c>
      <c r="H757" s="33" t="s">
        <v>260</v>
      </c>
      <c r="I757" s="18">
        <v>-167.68</v>
      </c>
      <c r="J757" s="33" t="s">
        <v>94</v>
      </c>
      <c r="K757" s="19">
        <f t="shared" si="23"/>
        <v>-167.68</v>
      </c>
      <c r="L757" t="s">
        <v>977</v>
      </c>
      <c r="M757" s="50" t="s">
        <v>1324</v>
      </c>
      <c r="O757" s="49" t="s">
        <v>1325</v>
      </c>
      <c r="P757" s="37">
        <f t="shared" si="22"/>
        <v>-167.68</v>
      </c>
      <c r="Q757" s="51">
        <v>45831</v>
      </c>
      <c r="S757">
        <v>40700</v>
      </c>
      <c r="T757" t="s">
        <v>911</v>
      </c>
    </row>
    <row r="758" spans="1:20" x14ac:dyDescent="0.25">
      <c r="A758" s="53" t="str">
        <f>+VLOOKUP(O758,'Selectable Table'!D:E,2,0)</f>
        <v>OTH CUST</v>
      </c>
      <c r="B758" s="36" t="s">
        <v>1326</v>
      </c>
      <c r="C758" s="49" t="s">
        <v>1327</v>
      </c>
      <c r="D758" s="49" t="s">
        <v>745</v>
      </c>
      <c r="E758">
        <v>2025</v>
      </c>
      <c r="F758">
        <v>6</v>
      </c>
      <c r="G758" s="53" t="s">
        <v>984</v>
      </c>
      <c r="H758" s="33" t="s">
        <v>262</v>
      </c>
      <c r="I758" s="18">
        <v>-517.12</v>
      </c>
      <c r="J758" s="33" t="s">
        <v>94</v>
      </c>
      <c r="K758" s="19">
        <f t="shared" si="23"/>
        <v>-517.12</v>
      </c>
      <c r="L758" t="s">
        <v>977</v>
      </c>
      <c r="M758" s="50" t="s">
        <v>1031</v>
      </c>
      <c r="O758" s="49" t="s">
        <v>1328</v>
      </c>
      <c r="P758" s="37">
        <f t="shared" si="22"/>
        <v>-517.12</v>
      </c>
      <c r="Q758" s="51">
        <v>45831</v>
      </c>
      <c r="S758">
        <v>40700</v>
      </c>
      <c r="T758" t="s">
        <v>911</v>
      </c>
    </row>
    <row r="759" spans="1:20" x14ac:dyDescent="0.25">
      <c r="A759" s="53" t="str">
        <f>+VLOOKUP(O759,'Selectable Table'!D:E,2,0)</f>
        <v>ASTRAZENECA</v>
      </c>
      <c r="B759" s="36" t="s">
        <v>1329</v>
      </c>
      <c r="C759" s="49" t="s">
        <v>1330</v>
      </c>
      <c r="D759" s="49" t="s">
        <v>745</v>
      </c>
      <c r="E759">
        <v>2025</v>
      </c>
      <c r="F759">
        <v>6</v>
      </c>
      <c r="G759" s="53" t="s">
        <v>980</v>
      </c>
      <c r="H759" s="33" t="s">
        <v>261</v>
      </c>
      <c r="I759" s="18">
        <v>-125.75999999999999</v>
      </c>
      <c r="J759" s="33" t="s">
        <v>94</v>
      </c>
      <c r="K759" s="19">
        <f t="shared" si="23"/>
        <v>-125.75999999999999</v>
      </c>
      <c r="L759" t="s">
        <v>977</v>
      </c>
      <c r="M759" s="50" t="s">
        <v>1331</v>
      </c>
      <c r="O759" s="49" t="s">
        <v>1079</v>
      </c>
      <c r="P759" s="37">
        <f t="shared" si="22"/>
        <v>-125.75999999999999</v>
      </c>
      <c r="Q759" s="51">
        <v>45831</v>
      </c>
      <c r="S759">
        <v>40700</v>
      </c>
      <c r="T759" t="s">
        <v>911</v>
      </c>
    </row>
    <row r="760" spans="1:20" x14ac:dyDescent="0.25">
      <c r="A760" s="53" t="str">
        <f>+VLOOKUP(O760,'Selectable Table'!D:E,2,0)</f>
        <v>OTH CUST</v>
      </c>
      <c r="B760" s="36" t="s">
        <v>1336</v>
      </c>
      <c r="C760" s="49" t="s">
        <v>1337</v>
      </c>
      <c r="D760" s="49" t="s">
        <v>745</v>
      </c>
      <c r="E760">
        <v>2025</v>
      </c>
      <c r="F760">
        <v>6</v>
      </c>
      <c r="G760" s="53" t="s">
        <v>980</v>
      </c>
      <c r="H760" s="33" t="s">
        <v>261</v>
      </c>
      <c r="I760" s="18">
        <v>-194.5</v>
      </c>
      <c r="J760" s="33" t="s">
        <v>94</v>
      </c>
      <c r="K760" s="19">
        <f t="shared" si="23"/>
        <v>-194.5</v>
      </c>
      <c r="L760" t="s">
        <v>977</v>
      </c>
      <c r="M760" s="50" t="s">
        <v>1338</v>
      </c>
      <c r="O760" s="49" t="s">
        <v>1001</v>
      </c>
      <c r="P760" s="37">
        <f t="shared" si="22"/>
        <v>-194.5</v>
      </c>
      <c r="Q760" s="51">
        <v>45831</v>
      </c>
      <c r="S760">
        <v>40700</v>
      </c>
      <c r="T760" t="s">
        <v>911</v>
      </c>
    </row>
    <row r="761" spans="1:20" x14ac:dyDescent="0.25">
      <c r="A761" s="53" t="str">
        <f>+VLOOKUP(O761,'Selectable Table'!D:E,2,0)</f>
        <v>OTH CUST</v>
      </c>
      <c r="B761" s="36" t="s">
        <v>1336</v>
      </c>
      <c r="C761" s="49" t="s">
        <v>1337</v>
      </c>
      <c r="D761" s="49" t="s">
        <v>745</v>
      </c>
      <c r="E761">
        <v>2025</v>
      </c>
      <c r="F761">
        <v>6</v>
      </c>
      <c r="G761" s="53" t="s">
        <v>980</v>
      </c>
      <c r="H761" s="33" t="s">
        <v>261</v>
      </c>
      <c r="I761" s="18">
        <v>-96.172000000000011</v>
      </c>
      <c r="J761" s="33" t="s">
        <v>94</v>
      </c>
      <c r="K761" s="19">
        <f t="shared" si="23"/>
        <v>-96.172000000000011</v>
      </c>
      <c r="L761" t="s">
        <v>977</v>
      </c>
      <c r="M761" s="50" t="s">
        <v>1338</v>
      </c>
      <c r="O761" s="49" t="s">
        <v>1001</v>
      </c>
      <c r="P761" s="37">
        <f t="shared" si="22"/>
        <v>-96.172000000000011</v>
      </c>
      <c r="Q761" s="51">
        <v>45831</v>
      </c>
      <c r="S761">
        <v>40700</v>
      </c>
      <c r="T761" t="s">
        <v>911</v>
      </c>
    </row>
    <row r="762" spans="1:20" x14ac:dyDescent="0.25">
      <c r="A762" s="53" t="str">
        <f>+VLOOKUP(O762,'Selectable Table'!D:E,2,0)</f>
        <v>OTH CUST</v>
      </c>
      <c r="B762" s="36" t="s">
        <v>1889</v>
      </c>
      <c r="C762" s="49" t="s">
        <v>1890</v>
      </c>
      <c r="D762" s="49" t="s">
        <v>745</v>
      </c>
      <c r="E762">
        <v>2025</v>
      </c>
      <c r="F762">
        <v>6</v>
      </c>
      <c r="G762" s="53" t="s">
        <v>980</v>
      </c>
      <c r="H762" s="33" t="s">
        <v>261</v>
      </c>
      <c r="I762" s="18">
        <v>-309.98</v>
      </c>
      <c r="J762" s="33" t="s">
        <v>94</v>
      </c>
      <c r="K762" s="19">
        <f t="shared" si="23"/>
        <v>-309.98</v>
      </c>
      <c r="L762" t="s">
        <v>977</v>
      </c>
      <c r="M762" s="50" t="s">
        <v>1868</v>
      </c>
      <c r="O762" s="49" t="s">
        <v>1134</v>
      </c>
      <c r="P762" s="37">
        <f t="shared" si="22"/>
        <v>-309.98</v>
      </c>
      <c r="Q762" s="51">
        <v>45831</v>
      </c>
      <c r="S762">
        <v>40700</v>
      </c>
      <c r="T762" t="s">
        <v>911</v>
      </c>
    </row>
    <row r="763" spans="1:20" x14ac:dyDescent="0.25">
      <c r="A763" s="53" t="str">
        <f>+VLOOKUP(O763,'Selectable Table'!D:E,2,0)</f>
        <v>OTH CUST</v>
      </c>
      <c r="B763" s="36" t="s">
        <v>1891</v>
      </c>
      <c r="C763" s="49" t="s">
        <v>1892</v>
      </c>
      <c r="D763" s="49" t="s">
        <v>745</v>
      </c>
      <c r="E763">
        <v>2025</v>
      </c>
      <c r="F763">
        <v>6</v>
      </c>
      <c r="G763" s="53" t="s">
        <v>980</v>
      </c>
      <c r="H763" s="33" t="s">
        <v>261</v>
      </c>
      <c r="I763" s="18">
        <v>-63.300000000000004</v>
      </c>
      <c r="J763" s="33" t="s">
        <v>94</v>
      </c>
      <c r="K763" s="19">
        <f t="shared" si="23"/>
        <v>-63.300000000000004</v>
      </c>
      <c r="L763" t="s">
        <v>977</v>
      </c>
      <c r="M763" s="50" t="s">
        <v>1893</v>
      </c>
      <c r="O763" s="49" t="s">
        <v>623</v>
      </c>
      <c r="P763" s="37">
        <f t="shared" si="22"/>
        <v>-63.300000000000004</v>
      </c>
      <c r="Q763" s="51">
        <v>45831</v>
      </c>
      <c r="S763">
        <v>40700</v>
      </c>
      <c r="T763" t="s">
        <v>911</v>
      </c>
    </row>
    <row r="764" spans="1:20" x14ac:dyDescent="0.25">
      <c r="A764" s="53" t="str">
        <f>+VLOOKUP(O764,'Selectable Table'!D:E,2,0)</f>
        <v>OTH CUST</v>
      </c>
      <c r="B764" s="36" t="s">
        <v>1339</v>
      </c>
      <c r="C764" s="49" t="s">
        <v>1340</v>
      </c>
      <c r="D764" s="49" t="s">
        <v>745</v>
      </c>
      <c r="E764">
        <v>2025</v>
      </c>
      <c r="F764">
        <v>6</v>
      </c>
      <c r="G764" s="53" t="s">
        <v>980</v>
      </c>
      <c r="H764" s="33" t="s">
        <v>261</v>
      </c>
      <c r="I764" s="18">
        <v>-778.16000000000008</v>
      </c>
      <c r="J764" s="33" t="s">
        <v>94</v>
      </c>
      <c r="K764" s="19">
        <f t="shared" si="23"/>
        <v>-778.16000000000008</v>
      </c>
      <c r="L764" t="s">
        <v>977</v>
      </c>
      <c r="M764" s="50" t="s">
        <v>1342</v>
      </c>
      <c r="O764" s="49" t="s">
        <v>1045</v>
      </c>
      <c r="P764" s="37">
        <f t="shared" si="22"/>
        <v>-778.16000000000008</v>
      </c>
      <c r="Q764" s="51">
        <v>45831</v>
      </c>
      <c r="S764">
        <v>40700</v>
      </c>
      <c r="T764" t="s">
        <v>911</v>
      </c>
    </row>
    <row r="765" spans="1:20" x14ac:dyDescent="0.25">
      <c r="A765" s="53" t="str">
        <f>+VLOOKUP(O765,'Selectable Table'!D:E,2,0)</f>
        <v>ASTRAZENECA</v>
      </c>
      <c r="B765" s="36" t="s">
        <v>1343</v>
      </c>
      <c r="C765" s="49" t="s">
        <v>1344</v>
      </c>
      <c r="D765" s="49" t="s">
        <v>745</v>
      </c>
      <c r="E765">
        <v>2025</v>
      </c>
      <c r="F765">
        <v>6</v>
      </c>
      <c r="G765" s="53" t="s">
        <v>976</v>
      </c>
      <c r="H765" s="33" t="s">
        <v>260</v>
      </c>
      <c r="I765" s="18">
        <v>-900.7600000000001</v>
      </c>
      <c r="J765" s="33" t="s">
        <v>94</v>
      </c>
      <c r="K765" s="19">
        <f t="shared" si="23"/>
        <v>-900.7600000000001</v>
      </c>
      <c r="L765" t="s">
        <v>977</v>
      </c>
      <c r="M765" s="50" t="s">
        <v>1345</v>
      </c>
      <c r="O765" s="49" t="s">
        <v>1079</v>
      </c>
      <c r="P765" s="37">
        <f t="shared" si="22"/>
        <v>-900.7600000000001</v>
      </c>
      <c r="Q765" s="51">
        <v>45831</v>
      </c>
      <c r="S765">
        <v>40700</v>
      </c>
      <c r="T765" t="s">
        <v>911</v>
      </c>
    </row>
    <row r="766" spans="1:20" x14ac:dyDescent="0.25">
      <c r="A766" s="53" t="str">
        <f>+VLOOKUP(O766,'Selectable Table'!D:E,2,0)</f>
        <v>ASTRAZENECA</v>
      </c>
      <c r="B766" s="36" t="s">
        <v>1346</v>
      </c>
      <c r="C766" s="49" t="s">
        <v>1347</v>
      </c>
      <c r="D766" s="49" t="s">
        <v>745</v>
      </c>
      <c r="E766">
        <v>2025</v>
      </c>
      <c r="F766">
        <v>6</v>
      </c>
      <c r="G766" s="53" t="s">
        <v>976</v>
      </c>
      <c r="H766" s="33" t="s">
        <v>260</v>
      </c>
      <c r="I766" s="18">
        <v>-176.06400000000002</v>
      </c>
      <c r="J766" s="33" t="s">
        <v>94</v>
      </c>
      <c r="K766" s="19">
        <f t="shared" si="23"/>
        <v>-176.06400000000002</v>
      </c>
      <c r="L766" t="s">
        <v>977</v>
      </c>
      <c r="M766" s="50" t="s">
        <v>1348</v>
      </c>
      <c r="O766" s="49" t="s">
        <v>1079</v>
      </c>
      <c r="P766" s="37">
        <f t="shared" si="22"/>
        <v>-176.06400000000002</v>
      </c>
      <c r="Q766" s="51">
        <v>45831</v>
      </c>
      <c r="S766">
        <v>40700</v>
      </c>
      <c r="T766" t="s">
        <v>911</v>
      </c>
    </row>
    <row r="767" spans="1:20" x14ac:dyDescent="0.25">
      <c r="A767" s="53" t="str">
        <f>+VLOOKUP(O767,'Selectable Table'!D:E,2,0)</f>
        <v>OTH CUST</v>
      </c>
      <c r="B767" s="36" t="s">
        <v>1349</v>
      </c>
      <c r="C767" s="49" t="s">
        <v>1350</v>
      </c>
      <c r="D767" s="49" t="s">
        <v>745</v>
      </c>
      <c r="E767">
        <v>2025</v>
      </c>
      <c r="F767">
        <v>6</v>
      </c>
      <c r="G767" s="53" t="s">
        <v>980</v>
      </c>
      <c r="H767" s="33" t="s">
        <v>261</v>
      </c>
      <c r="I767" s="18">
        <v>-466.89600000000002</v>
      </c>
      <c r="J767" s="33" t="s">
        <v>94</v>
      </c>
      <c r="K767" s="19">
        <f t="shared" si="23"/>
        <v>-466.89600000000002</v>
      </c>
      <c r="L767" t="s">
        <v>977</v>
      </c>
      <c r="M767" s="50" t="s">
        <v>1027</v>
      </c>
      <c r="O767" s="49" t="s">
        <v>1028</v>
      </c>
      <c r="P767" s="37">
        <f t="shared" si="22"/>
        <v>-466.89600000000002</v>
      </c>
      <c r="Q767" s="51">
        <v>45831</v>
      </c>
      <c r="S767">
        <v>40700</v>
      </c>
      <c r="T767" t="s">
        <v>911</v>
      </c>
    </row>
    <row r="768" spans="1:20" x14ac:dyDescent="0.25">
      <c r="A768" s="53" t="str">
        <f>+VLOOKUP(O768,'Selectable Table'!D:E,2,0)</f>
        <v>OTH CUST</v>
      </c>
      <c r="B768" s="36" t="s">
        <v>1349</v>
      </c>
      <c r="C768" s="49" t="s">
        <v>1350</v>
      </c>
      <c r="D768" s="49" t="s">
        <v>745</v>
      </c>
      <c r="E768">
        <v>2025</v>
      </c>
      <c r="F768">
        <v>6</v>
      </c>
      <c r="G768" s="53" t="s">
        <v>980</v>
      </c>
      <c r="H768" s="33" t="s">
        <v>261</v>
      </c>
      <c r="I768" s="18">
        <v>-222.672</v>
      </c>
      <c r="J768" s="33" t="s">
        <v>94</v>
      </c>
      <c r="K768" s="19">
        <f t="shared" si="23"/>
        <v>-222.672</v>
      </c>
      <c r="L768" t="s">
        <v>977</v>
      </c>
      <c r="M768" s="50" t="s">
        <v>1027</v>
      </c>
      <c r="O768" s="49" t="s">
        <v>1028</v>
      </c>
      <c r="P768" s="37">
        <f t="shared" si="22"/>
        <v>-222.672</v>
      </c>
      <c r="Q768" s="51">
        <v>45831</v>
      </c>
      <c r="S768">
        <v>40700</v>
      </c>
      <c r="T768" t="s">
        <v>911</v>
      </c>
    </row>
    <row r="769" spans="1:20" x14ac:dyDescent="0.25">
      <c r="A769" s="53" t="str">
        <f>+VLOOKUP(O769,'Selectable Table'!D:E,2,0)</f>
        <v>OTH CUST</v>
      </c>
      <c r="B769" s="36" t="s">
        <v>1352</v>
      </c>
      <c r="C769" s="49" t="s">
        <v>1353</v>
      </c>
      <c r="D769" s="49" t="s">
        <v>1894</v>
      </c>
      <c r="E769">
        <v>2025</v>
      </c>
      <c r="F769">
        <v>6</v>
      </c>
      <c r="G769" s="53" t="s">
        <v>980</v>
      </c>
      <c r="H769" s="33" t="s">
        <v>261</v>
      </c>
      <c r="I769" s="18">
        <v>-778.16000000000008</v>
      </c>
      <c r="J769" s="33" t="s">
        <v>94</v>
      </c>
      <c r="K769" s="19">
        <f t="shared" si="23"/>
        <v>-778.16000000000008</v>
      </c>
      <c r="L769" t="s">
        <v>977</v>
      </c>
      <c r="M769" s="50" t="s">
        <v>1355</v>
      </c>
      <c r="O769" s="49" t="s">
        <v>1356</v>
      </c>
      <c r="P769" s="37">
        <f t="shared" si="22"/>
        <v>-778.16000000000008</v>
      </c>
      <c r="Q769" s="51">
        <v>45831</v>
      </c>
      <c r="S769">
        <v>40700</v>
      </c>
      <c r="T769" t="s">
        <v>911</v>
      </c>
    </row>
    <row r="770" spans="1:20" x14ac:dyDescent="0.25">
      <c r="A770" s="53" t="str">
        <f>+VLOOKUP(O770,'Selectable Table'!D:E,2,0)</f>
        <v>OTH CUST</v>
      </c>
      <c r="B770" s="36" t="s">
        <v>1895</v>
      </c>
      <c r="C770" s="49" t="s">
        <v>1896</v>
      </c>
      <c r="D770" s="49" t="s">
        <v>1894</v>
      </c>
      <c r="E770">
        <v>2025</v>
      </c>
      <c r="F770">
        <v>6</v>
      </c>
      <c r="G770" s="53" t="s">
        <v>984</v>
      </c>
      <c r="H770" s="33" t="s">
        <v>262</v>
      </c>
      <c r="I770" s="18">
        <v>-133.06400000000002</v>
      </c>
      <c r="J770" s="33" t="s">
        <v>94</v>
      </c>
      <c r="K770" s="19">
        <f t="shared" si="23"/>
        <v>-133.06400000000002</v>
      </c>
      <c r="L770" t="s">
        <v>977</v>
      </c>
      <c r="M770" s="50" t="s">
        <v>1897</v>
      </c>
      <c r="O770" s="49" t="s">
        <v>1055</v>
      </c>
      <c r="P770" s="37">
        <f t="shared" ref="P770:P833" si="24">K770</f>
        <v>-133.06400000000002</v>
      </c>
      <c r="Q770" s="51">
        <v>45831</v>
      </c>
      <c r="S770">
        <v>40700</v>
      </c>
      <c r="T770" t="s">
        <v>911</v>
      </c>
    </row>
    <row r="771" spans="1:20" x14ac:dyDescent="0.25">
      <c r="A771" s="53" t="str">
        <f>+VLOOKUP(O771,'Selectable Table'!D:E,2,0)</f>
        <v>OTH CUST</v>
      </c>
      <c r="B771" s="36" t="s">
        <v>1895</v>
      </c>
      <c r="C771" s="49" t="s">
        <v>1896</v>
      </c>
      <c r="D771" s="49" t="s">
        <v>1894</v>
      </c>
      <c r="E771">
        <v>2025</v>
      </c>
      <c r="F771">
        <v>6</v>
      </c>
      <c r="G771" s="53" t="s">
        <v>980</v>
      </c>
      <c r="H771" s="33" t="s">
        <v>261</v>
      </c>
      <c r="I771" s="18">
        <v>-22.180000000000003</v>
      </c>
      <c r="J771" s="33" t="s">
        <v>94</v>
      </c>
      <c r="K771" s="19">
        <f t="shared" ref="K771:K834" si="25">+VLOOKUP(J771,$W$2:$X$7,2,0)*I771</f>
        <v>-22.180000000000003</v>
      </c>
      <c r="L771" t="s">
        <v>977</v>
      </c>
      <c r="M771" s="50" t="s">
        <v>1897</v>
      </c>
      <c r="O771" s="49" t="s">
        <v>1055</v>
      </c>
      <c r="P771" s="37">
        <f t="shared" si="24"/>
        <v>-22.180000000000003</v>
      </c>
      <c r="Q771" s="51">
        <v>45831</v>
      </c>
      <c r="S771">
        <v>40700</v>
      </c>
      <c r="T771" t="s">
        <v>911</v>
      </c>
    </row>
    <row r="772" spans="1:20" x14ac:dyDescent="0.25">
      <c r="A772" s="53" t="str">
        <f>+VLOOKUP(O772,'Selectable Table'!D:E,2,0)</f>
        <v>OTH CUST</v>
      </c>
      <c r="B772" s="36" t="s">
        <v>1357</v>
      </c>
      <c r="C772" s="49" t="s">
        <v>1358</v>
      </c>
      <c r="D772" s="49" t="s">
        <v>1894</v>
      </c>
      <c r="E772">
        <v>2025</v>
      </c>
      <c r="F772">
        <v>6</v>
      </c>
      <c r="G772" s="53" t="s">
        <v>980</v>
      </c>
      <c r="H772" s="33" t="s">
        <v>261</v>
      </c>
      <c r="I772" s="18">
        <v>-333.57600000000002</v>
      </c>
      <c r="J772" s="33" t="s">
        <v>94</v>
      </c>
      <c r="K772" s="19">
        <f t="shared" si="25"/>
        <v>-333.57600000000002</v>
      </c>
      <c r="L772" t="s">
        <v>977</v>
      </c>
      <c r="M772" s="50" t="s">
        <v>1360</v>
      </c>
      <c r="O772" s="49" t="s">
        <v>986</v>
      </c>
      <c r="P772" s="37">
        <f t="shared" si="24"/>
        <v>-333.57600000000002</v>
      </c>
      <c r="Q772" s="51">
        <v>45831</v>
      </c>
      <c r="S772">
        <v>40700</v>
      </c>
      <c r="T772" t="s">
        <v>911</v>
      </c>
    </row>
    <row r="773" spans="1:20" x14ac:dyDescent="0.25">
      <c r="A773" s="53" t="str">
        <f>+VLOOKUP(O773,'Selectable Table'!D:E,2,0)</f>
        <v>ASTRAZENECA</v>
      </c>
      <c r="B773" s="36" t="s">
        <v>1361</v>
      </c>
      <c r="C773" s="49" t="s">
        <v>1362</v>
      </c>
      <c r="D773" s="49" t="s">
        <v>1894</v>
      </c>
      <c r="E773">
        <v>2025</v>
      </c>
      <c r="F773">
        <v>6</v>
      </c>
      <c r="G773" s="53" t="s">
        <v>980</v>
      </c>
      <c r="H773" s="33" t="s">
        <v>261</v>
      </c>
      <c r="I773" s="18">
        <v>-88.032000000000011</v>
      </c>
      <c r="J773" s="33" t="s">
        <v>94</v>
      </c>
      <c r="K773" s="19">
        <f t="shared" si="25"/>
        <v>-88.032000000000011</v>
      </c>
      <c r="L773" t="s">
        <v>977</v>
      </c>
      <c r="M773" s="50" t="s">
        <v>1364</v>
      </c>
      <c r="O773" s="49" t="s">
        <v>1325</v>
      </c>
      <c r="P773" s="37">
        <f t="shared" si="24"/>
        <v>-88.032000000000011</v>
      </c>
      <c r="Q773" s="51">
        <v>45831</v>
      </c>
      <c r="S773">
        <v>40700</v>
      </c>
      <c r="T773" t="s">
        <v>911</v>
      </c>
    </row>
    <row r="774" spans="1:20" x14ac:dyDescent="0.25">
      <c r="A774" s="53" t="str">
        <f>+VLOOKUP(O774,'Selectable Table'!D:E,2,0)</f>
        <v>ASTRAZENECA</v>
      </c>
      <c r="B774" s="36" t="s">
        <v>1366</v>
      </c>
      <c r="C774" s="49" t="s">
        <v>1367</v>
      </c>
      <c r="D774" s="49" t="s">
        <v>1894</v>
      </c>
      <c r="E774">
        <v>2025</v>
      </c>
      <c r="F774">
        <v>6</v>
      </c>
      <c r="G774" s="53" t="s">
        <v>980</v>
      </c>
      <c r="H774" s="33" t="s">
        <v>261</v>
      </c>
      <c r="I774" s="18">
        <v>-308.11200000000002</v>
      </c>
      <c r="J774" s="33" t="s">
        <v>94</v>
      </c>
      <c r="K774" s="19">
        <f t="shared" si="25"/>
        <v>-308.11200000000002</v>
      </c>
      <c r="L774" t="s">
        <v>977</v>
      </c>
      <c r="M774" s="50" t="s">
        <v>1369</v>
      </c>
      <c r="O774" s="49" t="s">
        <v>1079</v>
      </c>
      <c r="P774" s="37">
        <f t="shared" si="24"/>
        <v>-308.11200000000002</v>
      </c>
      <c r="Q774" s="51">
        <v>45831</v>
      </c>
      <c r="S774">
        <v>40700</v>
      </c>
      <c r="T774" t="s">
        <v>911</v>
      </c>
    </row>
    <row r="775" spans="1:20" x14ac:dyDescent="0.25">
      <c r="A775" s="53" t="str">
        <f>+VLOOKUP(O775,'Selectable Table'!D:E,2,0)</f>
        <v>OTH CUST</v>
      </c>
      <c r="B775" s="36" t="s">
        <v>1370</v>
      </c>
      <c r="C775" s="49" t="s">
        <v>1371</v>
      </c>
      <c r="D775" s="49" t="s">
        <v>1894</v>
      </c>
      <c r="E775">
        <v>2025</v>
      </c>
      <c r="F775">
        <v>6</v>
      </c>
      <c r="G775" s="53" t="s">
        <v>976</v>
      </c>
      <c r="H775" s="33" t="s">
        <v>260</v>
      </c>
      <c r="I775" s="18">
        <v>-721.27200000000005</v>
      </c>
      <c r="J775" s="33" t="s">
        <v>94</v>
      </c>
      <c r="K775" s="19">
        <f t="shared" si="25"/>
        <v>-721.27200000000005</v>
      </c>
      <c r="L775" t="s">
        <v>977</v>
      </c>
      <c r="M775" s="50" t="s">
        <v>1373</v>
      </c>
      <c r="O775" s="49" t="s">
        <v>1001</v>
      </c>
      <c r="P775" s="37">
        <f t="shared" si="24"/>
        <v>-721.27200000000005</v>
      </c>
      <c r="Q775" s="51">
        <v>45831</v>
      </c>
      <c r="S775">
        <v>40700</v>
      </c>
      <c r="T775" t="s">
        <v>911</v>
      </c>
    </row>
    <row r="776" spans="1:20" ht="30" x14ac:dyDescent="0.25">
      <c r="A776" s="53" t="str">
        <f>+VLOOKUP(O776,'Selectable Table'!D:E,2,0)</f>
        <v>OTH CUST</v>
      </c>
      <c r="B776" s="36" t="s">
        <v>1375</v>
      </c>
      <c r="C776" s="49" t="s">
        <v>1376</v>
      </c>
      <c r="D776" s="49" t="s">
        <v>1898</v>
      </c>
      <c r="E776">
        <v>2025</v>
      </c>
      <c r="F776">
        <v>6</v>
      </c>
      <c r="G776" s="53" t="s">
        <v>980</v>
      </c>
      <c r="H776" s="33" t="s">
        <v>261</v>
      </c>
      <c r="I776" s="18">
        <v>-205.34000000000003</v>
      </c>
      <c r="J776" s="33" t="s">
        <v>94</v>
      </c>
      <c r="K776" s="19">
        <f t="shared" si="25"/>
        <v>-205.34000000000003</v>
      </c>
      <c r="L776" t="s">
        <v>977</v>
      </c>
      <c r="M776" s="50" t="s">
        <v>1377</v>
      </c>
      <c r="O776" s="49" t="s">
        <v>1055</v>
      </c>
      <c r="P776" s="37">
        <f t="shared" si="24"/>
        <v>-205.34000000000003</v>
      </c>
      <c r="Q776" s="51">
        <v>45831</v>
      </c>
      <c r="S776">
        <v>40700</v>
      </c>
      <c r="T776" t="s">
        <v>911</v>
      </c>
    </row>
    <row r="777" spans="1:20" x14ac:dyDescent="0.25">
      <c r="A777" s="53" t="str">
        <f>+VLOOKUP(O777,'Selectable Table'!D:E,2,0)</f>
        <v>OTH CUST</v>
      </c>
      <c r="B777" s="36" t="s">
        <v>1378</v>
      </c>
      <c r="C777" s="49" t="s">
        <v>1379</v>
      </c>
      <c r="D777" s="49" t="s">
        <v>1898</v>
      </c>
      <c r="E777">
        <v>2025</v>
      </c>
      <c r="F777">
        <v>6</v>
      </c>
      <c r="G777" s="53" t="s">
        <v>976</v>
      </c>
      <c r="H777" s="33" t="s">
        <v>260</v>
      </c>
      <c r="I777" s="18">
        <v>-494.83600000000001</v>
      </c>
      <c r="J777" s="33" t="s">
        <v>94</v>
      </c>
      <c r="K777" s="19">
        <f t="shared" si="25"/>
        <v>-494.83600000000001</v>
      </c>
      <c r="L777" t="s">
        <v>977</v>
      </c>
      <c r="M777" s="50" t="s">
        <v>1133</v>
      </c>
      <c r="O777" s="49" t="s">
        <v>1134</v>
      </c>
      <c r="P777" s="37">
        <f t="shared" si="24"/>
        <v>-494.83600000000001</v>
      </c>
      <c r="Q777" s="51">
        <v>45831</v>
      </c>
      <c r="S777">
        <v>40700</v>
      </c>
      <c r="T777" t="s">
        <v>911</v>
      </c>
    </row>
    <row r="778" spans="1:20" x14ac:dyDescent="0.25">
      <c r="A778" s="53" t="str">
        <f>+VLOOKUP(O778,'Selectable Table'!D:E,2,0)</f>
        <v>OTH CUST</v>
      </c>
      <c r="B778" s="36" t="s">
        <v>1378</v>
      </c>
      <c r="C778" s="49" t="s">
        <v>1379</v>
      </c>
      <c r="D778" s="49" t="s">
        <v>1898</v>
      </c>
      <c r="E778">
        <v>2025</v>
      </c>
      <c r="F778">
        <v>6</v>
      </c>
      <c r="G778" s="53" t="s">
        <v>976</v>
      </c>
      <c r="H778" s="33" t="s">
        <v>260</v>
      </c>
      <c r="I778" s="18">
        <v>-82.472000000000008</v>
      </c>
      <c r="J778" s="33" t="s">
        <v>94</v>
      </c>
      <c r="K778" s="19">
        <f t="shared" si="25"/>
        <v>-82.472000000000008</v>
      </c>
      <c r="L778" t="s">
        <v>977</v>
      </c>
      <c r="M778" s="50" t="s">
        <v>1133</v>
      </c>
      <c r="O778" s="49" t="s">
        <v>1134</v>
      </c>
      <c r="P778" s="37">
        <f t="shared" si="24"/>
        <v>-82.472000000000008</v>
      </c>
      <c r="Q778" s="51">
        <v>45831</v>
      </c>
      <c r="S778">
        <v>40700</v>
      </c>
      <c r="T778" t="s">
        <v>911</v>
      </c>
    </row>
    <row r="779" spans="1:20" x14ac:dyDescent="0.25">
      <c r="A779" s="53" t="str">
        <f>+VLOOKUP(O779,'Selectable Table'!D:E,2,0)</f>
        <v>OTH CUST</v>
      </c>
      <c r="B779" s="36" t="s">
        <v>1380</v>
      </c>
      <c r="C779" s="49" t="s">
        <v>1381</v>
      </c>
      <c r="D779" s="49" t="s">
        <v>1899</v>
      </c>
      <c r="E779">
        <v>2025</v>
      </c>
      <c r="F779">
        <v>6</v>
      </c>
      <c r="G779" s="53" t="s">
        <v>984</v>
      </c>
      <c r="H779" s="33" t="s">
        <v>262</v>
      </c>
      <c r="I779" s="18">
        <v>-410.86800000000005</v>
      </c>
      <c r="J779" s="33" t="s">
        <v>94</v>
      </c>
      <c r="K779" s="19">
        <f t="shared" si="25"/>
        <v>-410.86800000000005</v>
      </c>
      <c r="L779" t="s">
        <v>977</v>
      </c>
      <c r="M779" s="50" t="s">
        <v>1382</v>
      </c>
      <c r="O779" s="49" t="s">
        <v>1241</v>
      </c>
      <c r="P779" s="37">
        <f t="shared" si="24"/>
        <v>-410.86800000000005</v>
      </c>
      <c r="Q779" s="51">
        <v>45831</v>
      </c>
      <c r="S779">
        <v>40700</v>
      </c>
      <c r="T779" t="s">
        <v>911</v>
      </c>
    </row>
    <row r="780" spans="1:20" x14ac:dyDescent="0.25">
      <c r="A780" s="53" t="str">
        <f>+VLOOKUP(O780,'Selectable Table'!D:E,2,0)</f>
        <v>OTH CUST</v>
      </c>
      <c r="B780" s="36" t="s">
        <v>1900</v>
      </c>
      <c r="C780" s="49" t="s">
        <v>1901</v>
      </c>
      <c r="D780" s="49" t="s">
        <v>1899</v>
      </c>
      <c r="E780">
        <v>2025</v>
      </c>
      <c r="F780">
        <v>6</v>
      </c>
      <c r="G780" s="53" t="s">
        <v>980</v>
      </c>
      <c r="H780" s="33" t="s">
        <v>261</v>
      </c>
      <c r="I780" s="18">
        <v>-180.38</v>
      </c>
      <c r="J780" s="33" t="s">
        <v>94</v>
      </c>
      <c r="K780" s="19">
        <f t="shared" si="25"/>
        <v>-180.38</v>
      </c>
      <c r="L780" t="s">
        <v>977</v>
      </c>
      <c r="M780" s="50" t="s">
        <v>1902</v>
      </c>
      <c r="O780" s="49" t="s">
        <v>1134</v>
      </c>
      <c r="P780" s="37">
        <f t="shared" si="24"/>
        <v>-180.38</v>
      </c>
      <c r="Q780" s="51">
        <v>45831</v>
      </c>
      <c r="S780">
        <v>40700</v>
      </c>
      <c r="T780" t="s">
        <v>911</v>
      </c>
    </row>
    <row r="781" spans="1:20" x14ac:dyDescent="0.25">
      <c r="A781" s="53" t="str">
        <f>+VLOOKUP(O781,'Selectable Table'!D:E,2,0)</f>
        <v>OTH CUST</v>
      </c>
      <c r="B781" s="36" t="s">
        <v>1383</v>
      </c>
      <c r="C781" s="49" t="s">
        <v>1384</v>
      </c>
      <c r="D781" s="49" t="s">
        <v>1899</v>
      </c>
      <c r="E781">
        <v>2025</v>
      </c>
      <c r="F781">
        <v>6</v>
      </c>
      <c r="G781" s="53" t="s">
        <v>980</v>
      </c>
      <c r="H781" s="33" t="s">
        <v>261</v>
      </c>
      <c r="I781" s="18">
        <v>-1089.424</v>
      </c>
      <c r="J781" s="33" t="s">
        <v>94</v>
      </c>
      <c r="K781" s="19">
        <f t="shared" si="25"/>
        <v>-1089.424</v>
      </c>
      <c r="L781" t="s">
        <v>977</v>
      </c>
      <c r="M781" s="50" t="s">
        <v>1385</v>
      </c>
      <c r="O781" s="49" t="s">
        <v>986</v>
      </c>
      <c r="P781" s="37">
        <f t="shared" si="24"/>
        <v>-1089.424</v>
      </c>
      <c r="Q781" s="51">
        <v>45831</v>
      </c>
      <c r="S781">
        <v>40700</v>
      </c>
      <c r="T781" t="s">
        <v>911</v>
      </c>
    </row>
    <row r="782" spans="1:20" x14ac:dyDescent="0.25">
      <c r="A782" s="53" t="str">
        <f>+VLOOKUP(O782,'Selectable Table'!D:E,2,0)</f>
        <v>OTH CUST</v>
      </c>
      <c r="B782" s="36" t="s">
        <v>1386</v>
      </c>
      <c r="C782" s="49" t="s">
        <v>1387</v>
      </c>
      <c r="D782" s="49" t="s">
        <v>1899</v>
      </c>
      <c r="E782">
        <v>2025</v>
      </c>
      <c r="F782">
        <v>6</v>
      </c>
      <c r="G782" s="53" t="s">
        <v>980</v>
      </c>
      <c r="H782" s="33" t="s">
        <v>261</v>
      </c>
      <c r="I782" s="18">
        <v>-296.416</v>
      </c>
      <c r="J782" s="33" t="s">
        <v>94</v>
      </c>
      <c r="K782" s="19">
        <f t="shared" si="25"/>
        <v>-296.416</v>
      </c>
      <c r="L782" t="s">
        <v>977</v>
      </c>
      <c r="M782" s="50" t="s">
        <v>1000</v>
      </c>
      <c r="O782" s="49" t="s">
        <v>1001</v>
      </c>
      <c r="P782" s="37">
        <f t="shared" si="24"/>
        <v>-296.416</v>
      </c>
      <c r="Q782" s="51">
        <v>45831</v>
      </c>
      <c r="S782">
        <v>40700</v>
      </c>
      <c r="T782" t="s">
        <v>911</v>
      </c>
    </row>
    <row r="783" spans="1:20" x14ac:dyDescent="0.25">
      <c r="A783" s="53" t="str">
        <f>+VLOOKUP(O783,'Selectable Table'!D:E,2,0)</f>
        <v>OTH CUST</v>
      </c>
      <c r="B783" s="36" t="s">
        <v>1386</v>
      </c>
      <c r="C783" s="49" t="s">
        <v>1387</v>
      </c>
      <c r="D783" s="49" t="s">
        <v>1899</v>
      </c>
      <c r="E783">
        <v>2025</v>
      </c>
      <c r="F783">
        <v>6</v>
      </c>
      <c r="G783" s="53" t="s">
        <v>980</v>
      </c>
      <c r="H783" s="33" t="s">
        <v>261</v>
      </c>
      <c r="I783" s="18">
        <v>-341.99600000000004</v>
      </c>
      <c r="J783" s="33" t="s">
        <v>94</v>
      </c>
      <c r="K783" s="19">
        <f t="shared" si="25"/>
        <v>-341.99600000000004</v>
      </c>
      <c r="L783" t="s">
        <v>977</v>
      </c>
      <c r="M783" s="50" t="s">
        <v>1000</v>
      </c>
      <c r="O783" s="49" t="s">
        <v>1001</v>
      </c>
      <c r="P783" s="37">
        <f t="shared" si="24"/>
        <v>-341.99600000000004</v>
      </c>
      <c r="Q783" s="51">
        <v>45831</v>
      </c>
      <c r="S783">
        <v>40700</v>
      </c>
      <c r="T783" t="s">
        <v>911</v>
      </c>
    </row>
    <row r="784" spans="1:20" x14ac:dyDescent="0.25">
      <c r="A784" s="53" t="str">
        <f>+VLOOKUP(O784,'Selectable Table'!D:E,2,0)</f>
        <v>OTH CUST</v>
      </c>
      <c r="B784" s="36" t="s">
        <v>1388</v>
      </c>
      <c r="C784" s="49" t="s">
        <v>1389</v>
      </c>
      <c r="D784" s="49" t="s">
        <v>1899</v>
      </c>
      <c r="E784">
        <v>2025</v>
      </c>
      <c r="F784">
        <v>6</v>
      </c>
      <c r="G784" s="53" t="s">
        <v>976</v>
      </c>
      <c r="H784" s="33" t="s">
        <v>260</v>
      </c>
      <c r="I784" s="18">
        <v>-310.27199999999999</v>
      </c>
      <c r="J784" s="33" t="s">
        <v>94</v>
      </c>
      <c r="K784" s="19">
        <f t="shared" si="25"/>
        <v>-310.27199999999999</v>
      </c>
      <c r="L784" t="s">
        <v>977</v>
      </c>
      <c r="M784" s="50" t="s">
        <v>1031</v>
      </c>
      <c r="O784" s="49" t="s">
        <v>1032</v>
      </c>
      <c r="P784" s="37">
        <f t="shared" si="24"/>
        <v>-310.27199999999999</v>
      </c>
      <c r="Q784" s="51">
        <v>45831</v>
      </c>
      <c r="S784">
        <v>40700</v>
      </c>
      <c r="T784" t="s">
        <v>911</v>
      </c>
    </row>
    <row r="785" spans="1:20" x14ac:dyDescent="0.25">
      <c r="A785" s="53" t="str">
        <f>+VLOOKUP(O785,'Selectable Table'!D:E,2,0)</f>
        <v>OTH CUST</v>
      </c>
      <c r="B785" s="36" t="s">
        <v>1390</v>
      </c>
      <c r="C785" s="49" t="s">
        <v>1391</v>
      </c>
      <c r="D785" s="49" t="s">
        <v>1899</v>
      </c>
      <c r="E785">
        <v>2025</v>
      </c>
      <c r="F785">
        <v>6</v>
      </c>
      <c r="G785" s="53" t="s">
        <v>976</v>
      </c>
      <c r="H785" s="33" t="s">
        <v>260</v>
      </c>
      <c r="I785" s="18">
        <v>-444.63200000000001</v>
      </c>
      <c r="J785" s="33" t="s">
        <v>94</v>
      </c>
      <c r="K785" s="19">
        <f t="shared" si="25"/>
        <v>-444.63200000000001</v>
      </c>
      <c r="L785" t="s">
        <v>977</v>
      </c>
      <c r="M785" s="50" t="s">
        <v>1000</v>
      </c>
      <c r="O785" s="49" t="s">
        <v>1001</v>
      </c>
      <c r="P785" s="37">
        <f t="shared" si="24"/>
        <v>-444.63200000000001</v>
      </c>
      <c r="Q785" s="51">
        <v>45831</v>
      </c>
      <c r="S785">
        <v>40700</v>
      </c>
      <c r="T785" t="s">
        <v>911</v>
      </c>
    </row>
    <row r="786" spans="1:20" ht="30" x14ac:dyDescent="0.25">
      <c r="A786" s="53" t="str">
        <f>+VLOOKUP(O786,'Selectable Table'!D:E,2,0)</f>
        <v>OTH CUST</v>
      </c>
      <c r="B786" s="36" t="s">
        <v>1393</v>
      </c>
      <c r="C786" s="49" t="s">
        <v>1394</v>
      </c>
      <c r="D786" s="49" t="s">
        <v>1899</v>
      </c>
      <c r="E786">
        <v>2025</v>
      </c>
      <c r="F786">
        <v>6</v>
      </c>
      <c r="G786" s="53" t="s">
        <v>980</v>
      </c>
      <c r="H786" s="33" t="s">
        <v>261</v>
      </c>
      <c r="I786" s="18">
        <v>-410.67600000000004</v>
      </c>
      <c r="J786" s="33" t="s">
        <v>94</v>
      </c>
      <c r="K786" s="19">
        <f t="shared" si="25"/>
        <v>-410.67600000000004</v>
      </c>
      <c r="L786" t="s">
        <v>977</v>
      </c>
      <c r="M786" s="50" t="s">
        <v>1395</v>
      </c>
      <c r="O786" s="49" t="s">
        <v>1055</v>
      </c>
      <c r="P786" s="37">
        <f t="shared" si="24"/>
        <v>-410.67600000000004</v>
      </c>
      <c r="Q786" s="51">
        <v>45831</v>
      </c>
      <c r="S786">
        <v>40700</v>
      </c>
      <c r="T786" t="s">
        <v>911</v>
      </c>
    </row>
    <row r="787" spans="1:20" x14ac:dyDescent="0.25">
      <c r="A787" s="53" t="str">
        <f>+VLOOKUP(O787,'Selectable Table'!D:E,2,0)</f>
        <v>OTH CUST</v>
      </c>
      <c r="B787" s="36" t="s">
        <v>1397</v>
      </c>
      <c r="C787" s="49" t="s">
        <v>1398</v>
      </c>
      <c r="D787" s="49" t="s">
        <v>1903</v>
      </c>
      <c r="E787">
        <v>2025</v>
      </c>
      <c r="F787">
        <v>6</v>
      </c>
      <c r="G787" s="53" t="s">
        <v>984</v>
      </c>
      <c r="H787" s="33" t="s">
        <v>262</v>
      </c>
      <c r="I787" s="18">
        <v>-129.72400000000002</v>
      </c>
      <c r="J787" s="33" t="s">
        <v>94</v>
      </c>
      <c r="K787" s="19">
        <f t="shared" si="25"/>
        <v>-129.72400000000002</v>
      </c>
      <c r="L787" t="s">
        <v>977</v>
      </c>
      <c r="M787" s="50" t="s">
        <v>1399</v>
      </c>
      <c r="O787" s="49" t="s">
        <v>1069</v>
      </c>
      <c r="P787" s="37">
        <f t="shared" si="24"/>
        <v>-129.72400000000002</v>
      </c>
      <c r="Q787" s="51">
        <v>45831</v>
      </c>
      <c r="S787">
        <v>40700</v>
      </c>
      <c r="T787" t="s">
        <v>911</v>
      </c>
    </row>
    <row r="788" spans="1:20" x14ac:dyDescent="0.25">
      <c r="A788" s="53" t="str">
        <f>+VLOOKUP(O788,'Selectable Table'!D:E,2,0)</f>
        <v>OTH CUST</v>
      </c>
      <c r="B788" s="36" t="s">
        <v>1397</v>
      </c>
      <c r="C788" s="49" t="s">
        <v>1398</v>
      </c>
      <c r="D788" s="49" t="s">
        <v>1903</v>
      </c>
      <c r="E788">
        <v>2025</v>
      </c>
      <c r="F788">
        <v>6</v>
      </c>
      <c r="G788" s="53" t="s">
        <v>976</v>
      </c>
      <c r="H788" s="33" t="s">
        <v>260</v>
      </c>
      <c r="I788" s="18">
        <v>-1307.296</v>
      </c>
      <c r="J788" s="33" t="s">
        <v>94</v>
      </c>
      <c r="K788" s="19">
        <f t="shared" si="25"/>
        <v>-1307.296</v>
      </c>
      <c r="L788" t="s">
        <v>977</v>
      </c>
      <c r="M788" s="50" t="s">
        <v>1399</v>
      </c>
      <c r="O788" s="49" t="s">
        <v>1069</v>
      </c>
      <c r="P788" s="37">
        <f t="shared" si="24"/>
        <v>-1307.296</v>
      </c>
      <c r="Q788" s="51">
        <v>45831</v>
      </c>
      <c r="S788">
        <v>40700</v>
      </c>
      <c r="T788" t="s">
        <v>911</v>
      </c>
    </row>
    <row r="789" spans="1:20" x14ac:dyDescent="0.25">
      <c r="A789" s="53" t="str">
        <f>+VLOOKUP(O789,'Selectable Table'!D:E,2,0)</f>
        <v>OTH CUST</v>
      </c>
      <c r="B789" s="36" t="s">
        <v>1400</v>
      </c>
      <c r="C789" s="49" t="s">
        <v>1401</v>
      </c>
      <c r="D789" s="49" t="s">
        <v>1903</v>
      </c>
      <c r="E789">
        <v>2025</v>
      </c>
      <c r="F789">
        <v>6</v>
      </c>
      <c r="G789" s="53" t="s">
        <v>980</v>
      </c>
      <c r="H789" s="33" t="s">
        <v>261</v>
      </c>
      <c r="I789" s="18">
        <v>-466.89600000000002</v>
      </c>
      <c r="J789" s="33" t="s">
        <v>94</v>
      </c>
      <c r="K789" s="19">
        <f t="shared" si="25"/>
        <v>-466.89600000000002</v>
      </c>
      <c r="L789" t="s">
        <v>977</v>
      </c>
      <c r="M789" s="50" t="s">
        <v>1403</v>
      </c>
      <c r="O789" s="49" t="s">
        <v>1045</v>
      </c>
      <c r="P789" s="37">
        <f t="shared" si="24"/>
        <v>-466.89600000000002</v>
      </c>
      <c r="Q789" s="51">
        <v>45831</v>
      </c>
      <c r="S789">
        <v>40700</v>
      </c>
      <c r="T789" t="s">
        <v>911</v>
      </c>
    </row>
    <row r="790" spans="1:20" x14ac:dyDescent="0.25">
      <c r="A790" s="53" t="str">
        <f>+VLOOKUP(O790,'Selectable Table'!D:E,2,0)</f>
        <v>OTH CUST</v>
      </c>
      <c r="B790" s="36" t="s">
        <v>1404</v>
      </c>
      <c r="C790" s="49" t="s">
        <v>1405</v>
      </c>
      <c r="D790" s="49" t="s">
        <v>1903</v>
      </c>
      <c r="E790">
        <v>2025</v>
      </c>
      <c r="F790">
        <v>6</v>
      </c>
      <c r="G790" s="53" t="s">
        <v>980</v>
      </c>
      <c r="H790" s="33" t="s">
        <v>261</v>
      </c>
      <c r="I790" s="18">
        <v>-249.36</v>
      </c>
      <c r="J790" s="33" t="s">
        <v>94</v>
      </c>
      <c r="K790" s="19">
        <f t="shared" si="25"/>
        <v>-249.36</v>
      </c>
      <c r="L790" t="s">
        <v>977</v>
      </c>
      <c r="M790" s="50" t="s">
        <v>1406</v>
      </c>
      <c r="O790" s="49" t="s">
        <v>1001</v>
      </c>
      <c r="P790" s="37">
        <f t="shared" si="24"/>
        <v>-249.36</v>
      </c>
      <c r="Q790" s="51">
        <v>45831</v>
      </c>
      <c r="S790">
        <v>40700</v>
      </c>
      <c r="T790" t="s">
        <v>911</v>
      </c>
    </row>
    <row r="791" spans="1:20" x14ac:dyDescent="0.25">
      <c r="A791" s="53" t="str">
        <f>+VLOOKUP(O791,'Selectable Table'!D:E,2,0)</f>
        <v>OTH CUST</v>
      </c>
      <c r="B791" s="36" t="s">
        <v>1404</v>
      </c>
      <c r="C791" s="49" t="s">
        <v>1405</v>
      </c>
      <c r="D791" s="49" t="s">
        <v>1903</v>
      </c>
      <c r="E791">
        <v>2025</v>
      </c>
      <c r="F791">
        <v>6</v>
      </c>
      <c r="G791" s="53" t="s">
        <v>980</v>
      </c>
      <c r="H791" s="33" t="s">
        <v>261</v>
      </c>
      <c r="I791" s="18">
        <v>-249.364</v>
      </c>
      <c r="J791" s="33" t="s">
        <v>94</v>
      </c>
      <c r="K791" s="19">
        <f t="shared" si="25"/>
        <v>-249.364</v>
      </c>
      <c r="L791" t="s">
        <v>977</v>
      </c>
      <c r="M791" s="50" t="s">
        <v>1406</v>
      </c>
      <c r="O791" s="49" t="s">
        <v>1001</v>
      </c>
      <c r="P791" s="37">
        <f t="shared" si="24"/>
        <v>-249.364</v>
      </c>
      <c r="Q791" s="51">
        <v>45831</v>
      </c>
      <c r="S791">
        <v>40700</v>
      </c>
      <c r="T791" t="s">
        <v>911</v>
      </c>
    </row>
    <row r="792" spans="1:20" x14ac:dyDescent="0.25">
      <c r="A792" s="53" t="str">
        <f>+VLOOKUP(O792,'Selectable Table'!D:E,2,0)</f>
        <v>OTH CUST</v>
      </c>
      <c r="B792" s="36" t="s">
        <v>1407</v>
      </c>
      <c r="C792" s="49" t="s">
        <v>1408</v>
      </c>
      <c r="D792" s="49" t="s">
        <v>1903</v>
      </c>
      <c r="E792">
        <v>2025</v>
      </c>
      <c r="F792">
        <v>6</v>
      </c>
      <c r="G792" s="53" t="s">
        <v>980</v>
      </c>
      <c r="H792" s="33" t="s">
        <v>261</v>
      </c>
      <c r="I792" s="18">
        <v>-389.17200000000003</v>
      </c>
      <c r="J792" s="33" t="s">
        <v>94</v>
      </c>
      <c r="K792" s="19">
        <f t="shared" si="25"/>
        <v>-389.17200000000003</v>
      </c>
      <c r="L792" t="s">
        <v>977</v>
      </c>
      <c r="M792" s="50" t="s">
        <v>1399</v>
      </c>
      <c r="O792" s="49" t="s">
        <v>1069</v>
      </c>
      <c r="P792" s="37">
        <f t="shared" si="24"/>
        <v>-389.17200000000003</v>
      </c>
      <c r="Q792" s="51">
        <v>45831</v>
      </c>
      <c r="S792">
        <v>40700</v>
      </c>
      <c r="T792" t="s">
        <v>911</v>
      </c>
    </row>
    <row r="793" spans="1:20" x14ac:dyDescent="0.25">
      <c r="A793" s="53" t="str">
        <f>+VLOOKUP(O793,'Selectable Table'!D:E,2,0)</f>
        <v>OTH CUST</v>
      </c>
      <c r="B793" s="36" t="s">
        <v>1409</v>
      </c>
      <c r="C793" s="49" t="s">
        <v>1410</v>
      </c>
      <c r="D793" s="49" t="s">
        <v>1903</v>
      </c>
      <c r="E793">
        <v>2025</v>
      </c>
      <c r="F793">
        <v>6</v>
      </c>
      <c r="G793" s="53" t="s">
        <v>976</v>
      </c>
      <c r="H793" s="33" t="s">
        <v>260</v>
      </c>
      <c r="I793" s="18">
        <v>-78.055999999999997</v>
      </c>
      <c r="J793" s="33" t="s">
        <v>94</v>
      </c>
      <c r="K793" s="19">
        <f t="shared" si="25"/>
        <v>-78.055999999999997</v>
      </c>
      <c r="L793" t="s">
        <v>977</v>
      </c>
      <c r="M793" s="50" t="s">
        <v>1411</v>
      </c>
      <c r="O793" s="49" t="s">
        <v>1045</v>
      </c>
      <c r="P793" s="37">
        <f t="shared" si="24"/>
        <v>-78.055999999999997</v>
      </c>
      <c r="Q793" s="51">
        <v>45831</v>
      </c>
      <c r="S793">
        <v>40700</v>
      </c>
      <c r="T793" t="s">
        <v>911</v>
      </c>
    </row>
    <row r="794" spans="1:20" x14ac:dyDescent="0.25">
      <c r="A794" s="53" t="str">
        <f>+VLOOKUP(O794,'Selectable Table'!D:E,2,0)</f>
        <v>OTH CUST</v>
      </c>
      <c r="B794" s="36" t="s">
        <v>1904</v>
      </c>
      <c r="C794" s="49" t="s">
        <v>1905</v>
      </c>
      <c r="D794" s="49" t="s">
        <v>1903</v>
      </c>
      <c r="E794">
        <v>2025</v>
      </c>
      <c r="F794">
        <v>6</v>
      </c>
      <c r="G794" s="53" t="s">
        <v>976</v>
      </c>
      <c r="H794" s="33" t="s">
        <v>260</v>
      </c>
      <c r="I794" s="18">
        <v>-156.11199999999999</v>
      </c>
      <c r="J794" s="33" t="s">
        <v>94</v>
      </c>
      <c r="K794" s="19">
        <f t="shared" si="25"/>
        <v>-156.11199999999999</v>
      </c>
      <c r="L794" t="s">
        <v>977</v>
      </c>
      <c r="M794" s="50" t="s">
        <v>1906</v>
      </c>
      <c r="O794" s="49" t="s">
        <v>1069</v>
      </c>
      <c r="P794" s="37">
        <f t="shared" si="24"/>
        <v>-156.11199999999999</v>
      </c>
      <c r="Q794" s="51">
        <v>45831</v>
      </c>
      <c r="S794">
        <v>40700</v>
      </c>
      <c r="T794" t="s">
        <v>911</v>
      </c>
    </row>
    <row r="795" spans="1:20" x14ac:dyDescent="0.25">
      <c r="A795" s="53" t="str">
        <f>+VLOOKUP(O795,'Selectable Table'!D:E,2,0)</f>
        <v>OTH CUST</v>
      </c>
      <c r="B795" s="36" t="s">
        <v>1907</v>
      </c>
      <c r="C795" s="49" t="s">
        <v>1908</v>
      </c>
      <c r="D795" s="49" t="s">
        <v>1909</v>
      </c>
      <c r="E795">
        <v>2025</v>
      </c>
      <c r="F795">
        <v>6</v>
      </c>
      <c r="G795" s="53" t="s">
        <v>984</v>
      </c>
      <c r="H795" s="33" t="s">
        <v>262</v>
      </c>
      <c r="I795" s="18">
        <v>-390.28000000000003</v>
      </c>
      <c r="J795" s="33" t="s">
        <v>94</v>
      </c>
      <c r="K795" s="19">
        <f t="shared" si="25"/>
        <v>-390.28000000000003</v>
      </c>
      <c r="L795" t="s">
        <v>977</v>
      </c>
      <c r="M795" s="50" t="s">
        <v>1317</v>
      </c>
      <c r="O795" s="49" t="s">
        <v>1069</v>
      </c>
      <c r="P795" s="37">
        <f t="shared" si="24"/>
        <v>-390.28000000000003</v>
      </c>
      <c r="Q795" s="51">
        <v>45831</v>
      </c>
      <c r="S795">
        <v>40700</v>
      </c>
      <c r="T795" t="s">
        <v>911</v>
      </c>
    </row>
    <row r="796" spans="1:20" ht="30" x14ac:dyDescent="0.25">
      <c r="A796" s="53" t="str">
        <f>+VLOOKUP(O796,'Selectable Table'!D:E,2,0)</f>
        <v>OTH CUST</v>
      </c>
      <c r="B796" s="36" t="s">
        <v>1412</v>
      </c>
      <c r="C796" s="49" t="s">
        <v>1413</v>
      </c>
      <c r="D796" s="49" t="s">
        <v>1909</v>
      </c>
      <c r="E796">
        <v>2025</v>
      </c>
      <c r="F796">
        <v>6</v>
      </c>
      <c r="G796" s="53" t="s">
        <v>980</v>
      </c>
      <c r="H796" s="33" t="s">
        <v>261</v>
      </c>
      <c r="I796" s="18">
        <v>-136.89200000000002</v>
      </c>
      <c r="J796" s="33" t="s">
        <v>94</v>
      </c>
      <c r="K796" s="19">
        <f t="shared" si="25"/>
        <v>-136.89200000000002</v>
      </c>
      <c r="L796" t="s">
        <v>977</v>
      </c>
      <c r="M796" s="50" t="s">
        <v>1415</v>
      </c>
      <c r="O796" s="49" t="s">
        <v>1055</v>
      </c>
      <c r="P796" s="37">
        <f t="shared" si="24"/>
        <v>-136.89200000000002</v>
      </c>
      <c r="Q796" s="51">
        <v>45831</v>
      </c>
      <c r="S796">
        <v>40700</v>
      </c>
      <c r="T796" t="s">
        <v>911</v>
      </c>
    </row>
    <row r="797" spans="1:20" x14ac:dyDescent="0.25">
      <c r="A797" s="53" t="str">
        <f>+VLOOKUP(O797,'Selectable Table'!D:E,2,0)</f>
        <v>OTH CUST</v>
      </c>
      <c r="B797" s="36" t="s">
        <v>1416</v>
      </c>
      <c r="C797" s="49" t="s">
        <v>1417</v>
      </c>
      <c r="D797" s="49" t="s">
        <v>1909</v>
      </c>
      <c r="E797">
        <v>2025</v>
      </c>
      <c r="F797">
        <v>6</v>
      </c>
      <c r="G797" s="53" t="s">
        <v>980</v>
      </c>
      <c r="H797" s="33" t="s">
        <v>261</v>
      </c>
      <c r="I797" s="18">
        <v>-112.304</v>
      </c>
      <c r="J797" s="33" t="s">
        <v>94</v>
      </c>
      <c r="K797" s="19">
        <f t="shared" si="25"/>
        <v>-112.304</v>
      </c>
      <c r="L797" t="s">
        <v>977</v>
      </c>
      <c r="M797" s="50" t="s">
        <v>1418</v>
      </c>
      <c r="O797" s="49" t="s">
        <v>1069</v>
      </c>
      <c r="P797" s="37">
        <f t="shared" si="24"/>
        <v>-112.304</v>
      </c>
      <c r="Q797" s="51">
        <v>45831</v>
      </c>
      <c r="S797">
        <v>40700</v>
      </c>
      <c r="T797" t="s">
        <v>911</v>
      </c>
    </row>
    <row r="798" spans="1:20" x14ac:dyDescent="0.25">
      <c r="A798" s="53" t="str">
        <f>+VLOOKUP(O798,'Selectable Table'!D:E,2,0)</f>
        <v>OTH CUST</v>
      </c>
      <c r="B798" s="36" t="s">
        <v>1910</v>
      </c>
      <c r="C798" s="49" t="s">
        <v>1911</v>
      </c>
      <c r="D798" s="49" t="s">
        <v>1909</v>
      </c>
      <c r="E798">
        <v>2025</v>
      </c>
      <c r="F798">
        <v>6</v>
      </c>
      <c r="G798" s="53" t="s">
        <v>980</v>
      </c>
      <c r="H798" s="33" t="s">
        <v>261</v>
      </c>
      <c r="I798" s="18">
        <v>-909.32000000000016</v>
      </c>
      <c r="J798" s="33" t="s">
        <v>94</v>
      </c>
      <c r="K798" s="19">
        <f t="shared" si="25"/>
        <v>-909.32000000000016</v>
      </c>
      <c r="L798" t="s">
        <v>977</v>
      </c>
      <c r="M798" s="50" t="s">
        <v>1912</v>
      </c>
      <c r="O798" s="49" t="s">
        <v>1063</v>
      </c>
      <c r="P798" s="37">
        <f t="shared" si="24"/>
        <v>-909.32000000000016</v>
      </c>
      <c r="Q798" s="51">
        <v>45831</v>
      </c>
      <c r="S798">
        <v>40700</v>
      </c>
      <c r="T798" t="s">
        <v>911</v>
      </c>
    </row>
    <row r="799" spans="1:20" x14ac:dyDescent="0.25">
      <c r="A799" s="53" t="str">
        <f>+VLOOKUP(O799,'Selectable Table'!D:E,2,0)</f>
        <v>OTH CUST</v>
      </c>
      <c r="B799" s="36" t="s">
        <v>1910</v>
      </c>
      <c r="C799" s="49" t="s">
        <v>1911</v>
      </c>
      <c r="D799" s="49" t="s">
        <v>443</v>
      </c>
      <c r="E799">
        <v>2025</v>
      </c>
      <c r="F799">
        <v>6</v>
      </c>
      <c r="G799" s="53" t="s">
        <v>980</v>
      </c>
      <c r="H799" s="33" t="s">
        <v>261</v>
      </c>
      <c r="I799" s="18">
        <v>-736.31200000000001</v>
      </c>
      <c r="J799" s="33" t="s">
        <v>94</v>
      </c>
      <c r="K799" s="19">
        <f t="shared" si="25"/>
        <v>-736.31200000000001</v>
      </c>
      <c r="L799" t="s">
        <v>977</v>
      </c>
      <c r="M799" s="50" t="s">
        <v>1912</v>
      </c>
      <c r="O799" s="49" t="s">
        <v>1063</v>
      </c>
      <c r="P799" s="37">
        <f t="shared" si="24"/>
        <v>-736.31200000000001</v>
      </c>
      <c r="Q799" s="51">
        <v>45831</v>
      </c>
      <c r="S799">
        <v>40700</v>
      </c>
      <c r="T799" t="s">
        <v>911</v>
      </c>
    </row>
    <row r="800" spans="1:20" x14ac:dyDescent="0.25">
      <c r="A800" s="53" t="str">
        <f>+VLOOKUP(O800,'Selectable Table'!D:E,2,0)</f>
        <v>OTH CUST</v>
      </c>
      <c r="B800" s="36" t="s">
        <v>1419</v>
      </c>
      <c r="C800" s="49" t="s">
        <v>1420</v>
      </c>
      <c r="D800" s="49" t="s">
        <v>443</v>
      </c>
      <c r="E800">
        <v>2025</v>
      </c>
      <c r="F800">
        <v>6</v>
      </c>
      <c r="G800" s="53" t="s">
        <v>976</v>
      </c>
      <c r="H800" s="33" t="s">
        <v>260</v>
      </c>
      <c r="I800" s="18">
        <v>-849.10800000000006</v>
      </c>
      <c r="J800" s="33" t="s">
        <v>94</v>
      </c>
      <c r="K800" s="19">
        <f t="shared" si="25"/>
        <v>-849.10800000000006</v>
      </c>
      <c r="L800" t="s">
        <v>977</v>
      </c>
      <c r="M800" s="50" t="s">
        <v>1422</v>
      </c>
      <c r="O800" s="49" t="s">
        <v>1262</v>
      </c>
      <c r="P800" s="37">
        <f t="shared" si="24"/>
        <v>-849.10800000000006</v>
      </c>
      <c r="Q800" s="51">
        <v>45831</v>
      </c>
      <c r="S800">
        <v>40700</v>
      </c>
      <c r="T800" t="s">
        <v>911</v>
      </c>
    </row>
    <row r="801" spans="1:20" x14ac:dyDescent="0.25">
      <c r="A801" s="53" t="str">
        <f>+VLOOKUP(O801,'Selectable Table'!D:E,2,0)</f>
        <v>OTH CUST</v>
      </c>
      <c r="B801" s="36" t="s">
        <v>1423</v>
      </c>
      <c r="C801" s="49" t="s">
        <v>1424</v>
      </c>
      <c r="D801" s="49" t="s">
        <v>347</v>
      </c>
      <c r="E801">
        <v>2025</v>
      </c>
      <c r="F801">
        <v>6</v>
      </c>
      <c r="G801" s="53" t="s">
        <v>980</v>
      </c>
      <c r="H801" s="33" t="s">
        <v>261</v>
      </c>
      <c r="I801" s="18">
        <v>-182.91200000000001</v>
      </c>
      <c r="J801" s="33" t="s">
        <v>94</v>
      </c>
      <c r="K801" s="19">
        <f t="shared" si="25"/>
        <v>-182.91200000000001</v>
      </c>
      <c r="L801" t="s">
        <v>977</v>
      </c>
      <c r="M801" s="50" t="s">
        <v>1425</v>
      </c>
      <c r="O801" s="49" t="s">
        <v>1045</v>
      </c>
      <c r="P801" s="37">
        <f t="shared" si="24"/>
        <v>-182.91200000000001</v>
      </c>
      <c r="Q801" s="51">
        <v>45831</v>
      </c>
      <c r="S801">
        <v>40700</v>
      </c>
      <c r="T801" t="s">
        <v>911</v>
      </c>
    </row>
    <row r="802" spans="1:20" x14ac:dyDescent="0.25">
      <c r="A802" s="53" t="str">
        <f>+VLOOKUP(O802,'Selectable Table'!D:E,2,0)</f>
        <v>ASTRAZENECA</v>
      </c>
      <c r="B802" s="36" t="s">
        <v>1426</v>
      </c>
      <c r="C802" s="49" t="s">
        <v>1427</v>
      </c>
      <c r="D802" s="49" t="s">
        <v>347</v>
      </c>
      <c r="E802">
        <v>2025</v>
      </c>
      <c r="F802">
        <v>6</v>
      </c>
      <c r="G802" s="53" t="s">
        <v>984</v>
      </c>
      <c r="H802" s="33" t="s">
        <v>262</v>
      </c>
      <c r="I802" s="18">
        <v>-176.06400000000002</v>
      </c>
      <c r="J802" s="33" t="s">
        <v>94</v>
      </c>
      <c r="K802" s="19">
        <f t="shared" si="25"/>
        <v>-176.06400000000002</v>
      </c>
      <c r="L802" t="s">
        <v>977</v>
      </c>
      <c r="M802" s="50" t="s">
        <v>1429</v>
      </c>
      <c r="O802" s="49" t="s">
        <v>1325</v>
      </c>
      <c r="P802" s="37">
        <f t="shared" si="24"/>
        <v>-176.06400000000002</v>
      </c>
      <c r="Q802" s="51">
        <v>45831</v>
      </c>
      <c r="S802">
        <v>40700</v>
      </c>
      <c r="T802" t="s">
        <v>911</v>
      </c>
    </row>
    <row r="803" spans="1:20" x14ac:dyDescent="0.25">
      <c r="A803" s="53" t="str">
        <f>+VLOOKUP(O803,'Selectable Table'!D:E,2,0)</f>
        <v>OTH CUST</v>
      </c>
      <c r="B803" s="36" t="s">
        <v>1431</v>
      </c>
      <c r="C803" s="49" t="s">
        <v>1432</v>
      </c>
      <c r="D803" s="49" t="s">
        <v>347</v>
      </c>
      <c r="E803">
        <v>2025</v>
      </c>
      <c r="F803">
        <v>6</v>
      </c>
      <c r="G803" s="53" t="s">
        <v>980</v>
      </c>
      <c r="H803" s="33" t="s">
        <v>261</v>
      </c>
      <c r="I803" s="18">
        <v>-415.70000000000005</v>
      </c>
      <c r="J803" s="33" t="s">
        <v>94</v>
      </c>
      <c r="K803" s="19">
        <f t="shared" si="25"/>
        <v>-415.70000000000005</v>
      </c>
      <c r="L803" t="s">
        <v>977</v>
      </c>
      <c r="M803" s="50" t="s">
        <v>1434</v>
      </c>
      <c r="O803" s="49" t="s">
        <v>1069</v>
      </c>
      <c r="P803" s="37">
        <f t="shared" si="24"/>
        <v>-415.70000000000005</v>
      </c>
      <c r="Q803" s="51">
        <v>45831</v>
      </c>
      <c r="S803">
        <v>40700</v>
      </c>
      <c r="T803" t="s">
        <v>911</v>
      </c>
    </row>
    <row r="804" spans="1:20" x14ac:dyDescent="0.25">
      <c r="A804" s="53" t="str">
        <f>+VLOOKUP(O804,'Selectable Table'!D:E,2,0)</f>
        <v>ASTRAZENECA</v>
      </c>
      <c r="B804" s="36" t="s">
        <v>1913</v>
      </c>
      <c r="C804" s="49" t="s">
        <v>1914</v>
      </c>
      <c r="D804" s="49" t="s">
        <v>347</v>
      </c>
      <c r="E804">
        <v>2025</v>
      </c>
      <c r="F804">
        <v>6</v>
      </c>
      <c r="G804" s="53" t="s">
        <v>980</v>
      </c>
      <c r="H804" s="33" t="s">
        <v>261</v>
      </c>
      <c r="I804" s="18">
        <v>-44.016000000000005</v>
      </c>
      <c r="J804" s="33" t="s">
        <v>94</v>
      </c>
      <c r="K804" s="19">
        <f t="shared" si="25"/>
        <v>-44.016000000000005</v>
      </c>
      <c r="L804" t="s">
        <v>977</v>
      </c>
      <c r="M804" s="50" t="s">
        <v>1915</v>
      </c>
      <c r="O804" s="49" t="s">
        <v>1079</v>
      </c>
      <c r="P804" s="37">
        <f t="shared" si="24"/>
        <v>-44.016000000000005</v>
      </c>
      <c r="Q804" s="51">
        <v>45831</v>
      </c>
      <c r="S804">
        <v>40700</v>
      </c>
      <c r="T804" t="s">
        <v>911</v>
      </c>
    </row>
    <row r="805" spans="1:20" x14ac:dyDescent="0.25">
      <c r="A805" s="53" t="str">
        <f>+VLOOKUP(O805,'Selectable Table'!D:E,2,0)</f>
        <v>OTH CUST</v>
      </c>
      <c r="B805" s="36" t="s">
        <v>1435</v>
      </c>
      <c r="C805" s="49" t="s">
        <v>1436</v>
      </c>
      <c r="D805" s="49" t="s">
        <v>347</v>
      </c>
      <c r="E805">
        <v>2025</v>
      </c>
      <c r="F805">
        <v>6</v>
      </c>
      <c r="G805" s="53" t="s">
        <v>980</v>
      </c>
      <c r="H805" s="33" t="s">
        <v>261</v>
      </c>
      <c r="I805" s="18">
        <v>-78.192000000000007</v>
      </c>
      <c r="J805" s="33" t="s">
        <v>94</v>
      </c>
      <c r="K805" s="19">
        <f t="shared" si="25"/>
        <v>-78.192000000000007</v>
      </c>
      <c r="L805" t="s">
        <v>977</v>
      </c>
      <c r="M805" s="50" t="s">
        <v>1437</v>
      </c>
      <c r="O805" s="49" t="s">
        <v>1045</v>
      </c>
      <c r="P805" s="37">
        <f t="shared" si="24"/>
        <v>-78.192000000000007</v>
      </c>
      <c r="Q805" s="51">
        <v>45831</v>
      </c>
      <c r="S805">
        <v>40700</v>
      </c>
      <c r="T805" t="s">
        <v>911</v>
      </c>
    </row>
    <row r="806" spans="1:20" ht="30" x14ac:dyDescent="0.25">
      <c r="A806" s="53" t="str">
        <f>+VLOOKUP(O806,'Selectable Table'!D:E,2,0)</f>
        <v>OTH CUST</v>
      </c>
      <c r="B806" s="36" t="s">
        <v>1438</v>
      </c>
      <c r="C806" s="49" t="s">
        <v>1439</v>
      </c>
      <c r="D806" s="49" t="s">
        <v>347</v>
      </c>
      <c r="E806">
        <v>2025</v>
      </c>
      <c r="F806">
        <v>6</v>
      </c>
      <c r="G806" s="53" t="s">
        <v>993</v>
      </c>
      <c r="H806" s="33" t="s">
        <v>337</v>
      </c>
      <c r="I806" s="18">
        <v>-205.34000000000003</v>
      </c>
      <c r="J806" s="33" t="s">
        <v>94</v>
      </c>
      <c r="K806" s="19">
        <f t="shared" si="25"/>
        <v>-205.34000000000003</v>
      </c>
      <c r="L806" t="s">
        <v>977</v>
      </c>
      <c r="M806" s="50" t="s">
        <v>1440</v>
      </c>
      <c r="O806" s="49" t="s">
        <v>1055</v>
      </c>
      <c r="P806" s="37">
        <f t="shared" si="24"/>
        <v>-205.34000000000003</v>
      </c>
      <c r="Q806" s="51">
        <v>45831</v>
      </c>
      <c r="S806">
        <v>40700</v>
      </c>
      <c r="T806" t="s">
        <v>911</v>
      </c>
    </row>
    <row r="807" spans="1:20" x14ac:dyDescent="0.25">
      <c r="A807" s="53" t="str">
        <f>+VLOOKUP(O807,'Selectable Table'!D:E,2,0)</f>
        <v>OTH CUST</v>
      </c>
      <c r="B807" s="36" t="s">
        <v>1442</v>
      </c>
      <c r="C807" s="49" t="s">
        <v>1443</v>
      </c>
      <c r="D807" s="49" t="s">
        <v>347</v>
      </c>
      <c r="E807">
        <v>2025</v>
      </c>
      <c r="F807">
        <v>6</v>
      </c>
      <c r="G807" s="53" t="s">
        <v>980</v>
      </c>
      <c r="H807" s="33" t="s">
        <v>261</v>
      </c>
      <c r="I807" s="18">
        <v>-115.884</v>
      </c>
      <c r="J807" s="33" t="s">
        <v>94</v>
      </c>
      <c r="K807" s="19">
        <f t="shared" si="25"/>
        <v>-115.884</v>
      </c>
      <c r="L807" t="s">
        <v>977</v>
      </c>
      <c r="M807" s="50" t="s">
        <v>1445</v>
      </c>
      <c r="O807" s="49" t="s">
        <v>1446</v>
      </c>
      <c r="P807" s="37">
        <f t="shared" si="24"/>
        <v>-115.884</v>
      </c>
      <c r="Q807" s="51">
        <v>45831</v>
      </c>
      <c r="S807">
        <v>40700</v>
      </c>
      <c r="T807" t="s">
        <v>911</v>
      </c>
    </row>
    <row r="808" spans="1:20" x14ac:dyDescent="0.25">
      <c r="A808" s="53" t="str">
        <f>+VLOOKUP(O808,'Selectable Table'!D:E,2,0)</f>
        <v>OTH CUST</v>
      </c>
      <c r="B808" s="36" t="s">
        <v>1916</v>
      </c>
      <c r="C808" s="49" t="s">
        <v>1917</v>
      </c>
      <c r="D808" s="49" t="s">
        <v>347</v>
      </c>
      <c r="E808">
        <v>2025</v>
      </c>
      <c r="F808">
        <v>6</v>
      </c>
      <c r="G808" s="53" t="s">
        <v>976</v>
      </c>
      <c r="H808" s="33" t="s">
        <v>260</v>
      </c>
      <c r="I808" s="18">
        <v>-163.41200000000001</v>
      </c>
      <c r="J808" s="33" t="s">
        <v>94</v>
      </c>
      <c r="K808" s="19">
        <f t="shared" si="25"/>
        <v>-163.41200000000001</v>
      </c>
      <c r="L808" t="s">
        <v>977</v>
      </c>
      <c r="M808" s="50" t="s">
        <v>1918</v>
      </c>
      <c r="O808" s="49" t="s">
        <v>1919</v>
      </c>
      <c r="P808" s="37">
        <f t="shared" si="24"/>
        <v>-163.41200000000001</v>
      </c>
      <c r="Q808" s="51">
        <v>45831</v>
      </c>
      <c r="S808">
        <v>40700</v>
      </c>
      <c r="T808" t="s">
        <v>911</v>
      </c>
    </row>
    <row r="809" spans="1:20" x14ac:dyDescent="0.25">
      <c r="A809" s="53" t="str">
        <f>+VLOOKUP(O809,'Selectable Table'!D:E,2,0)</f>
        <v>OTH CUST</v>
      </c>
      <c r="B809" s="36" t="s">
        <v>1447</v>
      </c>
      <c r="C809" s="49" t="s">
        <v>1448</v>
      </c>
      <c r="D809" s="49" t="s">
        <v>445</v>
      </c>
      <c r="E809">
        <v>2025</v>
      </c>
      <c r="F809">
        <v>6</v>
      </c>
      <c r="G809" s="53" t="s">
        <v>984</v>
      </c>
      <c r="H809" s="33" t="s">
        <v>262</v>
      </c>
      <c r="I809" s="18">
        <v>-97.25200000000001</v>
      </c>
      <c r="J809" s="33" t="s">
        <v>94</v>
      </c>
      <c r="K809" s="19">
        <f t="shared" si="25"/>
        <v>-97.25200000000001</v>
      </c>
      <c r="L809" t="s">
        <v>977</v>
      </c>
      <c r="M809" s="50" t="s">
        <v>1449</v>
      </c>
      <c r="O809" s="49" t="s">
        <v>1001</v>
      </c>
      <c r="P809" s="37">
        <f t="shared" si="24"/>
        <v>-97.25200000000001</v>
      </c>
      <c r="Q809" s="51">
        <v>45831</v>
      </c>
      <c r="S809">
        <v>40700</v>
      </c>
      <c r="T809" t="s">
        <v>911</v>
      </c>
    </row>
    <row r="810" spans="1:20" x14ac:dyDescent="0.25">
      <c r="A810" s="53" t="str">
        <f>+VLOOKUP(O810,'Selectable Table'!D:E,2,0)</f>
        <v>J &amp; J</v>
      </c>
      <c r="B810" s="36" t="s">
        <v>1920</v>
      </c>
      <c r="C810" s="49" t="s">
        <v>1921</v>
      </c>
      <c r="D810" s="49" t="s">
        <v>445</v>
      </c>
      <c r="E810">
        <v>2025</v>
      </c>
      <c r="F810">
        <v>6</v>
      </c>
      <c r="G810" s="53" t="s">
        <v>980</v>
      </c>
      <c r="H810" s="33" t="s">
        <v>261</v>
      </c>
      <c r="I810" s="18">
        <v>-53.64</v>
      </c>
      <c r="J810" s="33" t="s">
        <v>94</v>
      </c>
      <c r="K810" s="19">
        <f t="shared" si="25"/>
        <v>-53.64</v>
      </c>
      <c r="L810" t="s">
        <v>977</v>
      </c>
      <c r="M810" s="50" t="s">
        <v>1922</v>
      </c>
      <c r="O810" s="49" t="s">
        <v>1100</v>
      </c>
      <c r="P810" s="37">
        <f t="shared" si="24"/>
        <v>-53.64</v>
      </c>
      <c r="Q810" s="51">
        <v>45831</v>
      </c>
      <c r="S810">
        <v>40700</v>
      </c>
      <c r="T810" t="s">
        <v>911</v>
      </c>
    </row>
    <row r="811" spans="1:20" x14ac:dyDescent="0.25">
      <c r="A811" s="53" t="str">
        <f>+VLOOKUP(O811,'Selectable Table'!D:E,2,0)</f>
        <v>J &amp; J</v>
      </c>
      <c r="B811" s="36" t="s">
        <v>1923</v>
      </c>
      <c r="C811" s="49" t="s">
        <v>1924</v>
      </c>
      <c r="D811" s="49" t="s">
        <v>445</v>
      </c>
      <c r="E811">
        <v>2025</v>
      </c>
      <c r="F811">
        <v>6</v>
      </c>
      <c r="G811" s="53" t="s">
        <v>976</v>
      </c>
      <c r="H811" s="33" t="s">
        <v>260</v>
      </c>
      <c r="I811" s="18">
        <v>-53.64</v>
      </c>
      <c r="J811" s="33" t="s">
        <v>94</v>
      </c>
      <c r="K811" s="19">
        <f t="shared" si="25"/>
        <v>-53.64</v>
      </c>
      <c r="L811" t="s">
        <v>977</v>
      </c>
      <c r="M811" s="50" t="s">
        <v>1925</v>
      </c>
      <c r="O811" s="49" t="s">
        <v>1100</v>
      </c>
      <c r="P811" s="37">
        <f t="shared" si="24"/>
        <v>-53.64</v>
      </c>
      <c r="Q811" s="51">
        <v>45831</v>
      </c>
      <c r="S811">
        <v>40700</v>
      </c>
      <c r="T811" t="s">
        <v>911</v>
      </c>
    </row>
    <row r="812" spans="1:20" x14ac:dyDescent="0.25">
      <c r="A812" s="53" t="str">
        <f>+VLOOKUP(O812,'Selectable Table'!D:E,2,0)</f>
        <v>OTH CUST</v>
      </c>
      <c r="B812" s="36" t="s">
        <v>1926</v>
      </c>
      <c r="C812" s="49" t="s">
        <v>1618</v>
      </c>
      <c r="D812" s="49" t="s">
        <v>445</v>
      </c>
      <c r="E812">
        <v>2025</v>
      </c>
      <c r="F812">
        <v>6</v>
      </c>
      <c r="G812" s="53" t="s">
        <v>976</v>
      </c>
      <c r="H812" s="33" t="s">
        <v>260</v>
      </c>
      <c r="I812" s="18">
        <v>-86.800000000000011</v>
      </c>
      <c r="J812" s="33" t="s">
        <v>94</v>
      </c>
      <c r="K812" s="19">
        <f t="shared" si="25"/>
        <v>-86.800000000000011</v>
      </c>
      <c r="L812" t="s">
        <v>977</v>
      </c>
      <c r="M812" s="50" t="s">
        <v>1619</v>
      </c>
      <c r="O812" s="49" t="s">
        <v>1486</v>
      </c>
      <c r="P812" s="37">
        <f t="shared" si="24"/>
        <v>-86.800000000000011</v>
      </c>
      <c r="Q812" s="51">
        <v>45831</v>
      </c>
      <c r="S812">
        <v>40700</v>
      </c>
      <c r="T812" t="s">
        <v>911</v>
      </c>
    </row>
    <row r="813" spans="1:20" x14ac:dyDescent="0.25">
      <c r="A813" s="53" t="str">
        <f>+VLOOKUP(O813,'Selectable Table'!D:E,2,0)</f>
        <v>OTH CUST</v>
      </c>
      <c r="B813" s="36" t="s">
        <v>1450</v>
      </c>
      <c r="C813" s="49" t="s">
        <v>1451</v>
      </c>
      <c r="D813" s="49" t="s">
        <v>1927</v>
      </c>
      <c r="E813">
        <v>2025</v>
      </c>
      <c r="F813">
        <v>6</v>
      </c>
      <c r="G813" s="53" t="s">
        <v>984</v>
      </c>
      <c r="H813" s="33" t="s">
        <v>262</v>
      </c>
      <c r="I813" s="18">
        <v>-248.52800000000002</v>
      </c>
      <c r="J813" s="33" t="s">
        <v>94</v>
      </c>
      <c r="K813" s="19">
        <f t="shared" si="25"/>
        <v>-248.52800000000002</v>
      </c>
      <c r="L813" t="s">
        <v>977</v>
      </c>
      <c r="M813" s="50" t="s">
        <v>1452</v>
      </c>
      <c r="O813" s="49" t="s">
        <v>1001</v>
      </c>
      <c r="P813" s="37">
        <f t="shared" si="24"/>
        <v>-248.52800000000002</v>
      </c>
      <c r="Q813" s="51">
        <v>45831</v>
      </c>
      <c r="S813">
        <v>40700</v>
      </c>
      <c r="T813" t="s">
        <v>911</v>
      </c>
    </row>
    <row r="814" spans="1:20" x14ac:dyDescent="0.25">
      <c r="A814" s="53" t="str">
        <f>+VLOOKUP(O814,'Selectable Table'!D:E,2,0)</f>
        <v>OTH CUST</v>
      </c>
      <c r="B814" s="36" t="s">
        <v>1453</v>
      </c>
      <c r="C814" s="49" t="s">
        <v>1454</v>
      </c>
      <c r="D814" s="49" t="s">
        <v>1927</v>
      </c>
      <c r="E814">
        <v>2025</v>
      </c>
      <c r="F814">
        <v>6</v>
      </c>
      <c r="G814" s="53" t="s">
        <v>976</v>
      </c>
      <c r="H814" s="33" t="s">
        <v>260</v>
      </c>
      <c r="I814" s="18">
        <v>-148.68800000000002</v>
      </c>
      <c r="J814" s="33" t="s">
        <v>94</v>
      </c>
      <c r="K814" s="19">
        <f t="shared" si="25"/>
        <v>-148.68800000000002</v>
      </c>
      <c r="L814" t="s">
        <v>977</v>
      </c>
      <c r="M814" s="50" t="s">
        <v>1455</v>
      </c>
      <c r="O814" s="49" t="s">
        <v>1055</v>
      </c>
      <c r="P814" s="37">
        <f t="shared" si="24"/>
        <v>-148.68800000000002</v>
      </c>
      <c r="Q814" s="51">
        <v>45831</v>
      </c>
      <c r="S814">
        <v>40700</v>
      </c>
      <c r="T814" t="s">
        <v>911</v>
      </c>
    </row>
    <row r="815" spans="1:20" ht="30" x14ac:dyDescent="0.25">
      <c r="A815" s="53" t="str">
        <f>+VLOOKUP(O815,'Selectable Table'!D:E,2,0)</f>
        <v>OTH CUST</v>
      </c>
      <c r="B815" s="36" t="s">
        <v>1456</v>
      </c>
      <c r="C815" s="49" t="s">
        <v>1457</v>
      </c>
      <c r="D815" s="49" t="s">
        <v>1927</v>
      </c>
      <c r="E815">
        <v>2025</v>
      </c>
      <c r="F815">
        <v>6</v>
      </c>
      <c r="G815" s="53" t="s">
        <v>980</v>
      </c>
      <c r="H815" s="33" t="s">
        <v>261</v>
      </c>
      <c r="I815" s="18">
        <v>-216.768</v>
      </c>
      <c r="J815" s="33" t="s">
        <v>94</v>
      </c>
      <c r="K815" s="19">
        <f t="shared" si="25"/>
        <v>-216.768</v>
      </c>
      <c r="L815" t="s">
        <v>977</v>
      </c>
      <c r="M815" s="50" t="s">
        <v>1458</v>
      </c>
      <c r="O815" s="49" t="s">
        <v>1055</v>
      </c>
      <c r="P815" s="37">
        <f t="shared" si="24"/>
        <v>-216.768</v>
      </c>
      <c r="Q815" s="51">
        <v>45831</v>
      </c>
      <c r="S815">
        <v>40700</v>
      </c>
      <c r="T815" t="s">
        <v>911</v>
      </c>
    </row>
    <row r="816" spans="1:20" x14ac:dyDescent="0.25">
      <c r="A816" s="53" t="str">
        <f>+VLOOKUP(O816,'Selectable Table'!D:E,2,0)</f>
        <v>J &amp; J</v>
      </c>
      <c r="B816" s="36" t="s">
        <v>1928</v>
      </c>
      <c r="C816" s="49" t="s">
        <v>1929</v>
      </c>
      <c r="D816" s="49" t="s">
        <v>1927</v>
      </c>
      <c r="E816">
        <v>2025</v>
      </c>
      <c r="F816">
        <v>6</v>
      </c>
      <c r="G816" s="53" t="s">
        <v>980</v>
      </c>
      <c r="H816" s="33" t="s">
        <v>261</v>
      </c>
      <c r="I816" s="18">
        <v>-268.2</v>
      </c>
      <c r="J816" s="33" t="s">
        <v>94</v>
      </c>
      <c r="K816" s="19">
        <f t="shared" si="25"/>
        <v>-268.2</v>
      </c>
      <c r="L816" t="s">
        <v>977</v>
      </c>
      <c r="M816" s="50" t="s">
        <v>1930</v>
      </c>
      <c r="O816" s="49" t="s">
        <v>1100</v>
      </c>
      <c r="P816" s="37">
        <f t="shared" si="24"/>
        <v>-268.2</v>
      </c>
      <c r="Q816" s="51">
        <v>45831</v>
      </c>
      <c r="S816">
        <v>40700</v>
      </c>
      <c r="T816" t="s">
        <v>911</v>
      </c>
    </row>
    <row r="817" spans="1:20" x14ac:dyDescent="0.25">
      <c r="A817" s="53" t="str">
        <f>+VLOOKUP(O817,'Selectable Table'!D:E,2,0)</f>
        <v>OTH CUST</v>
      </c>
      <c r="B817" s="36" t="s">
        <v>1459</v>
      </c>
      <c r="C817" s="49" t="s">
        <v>1460</v>
      </c>
      <c r="D817" s="49" t="s">
        <v>1927</v>
      </c>
      <c r="E817">
        <v>2025</v>
      </c>
      <c r="F817">
        <v>6</v>
      </c>
      <c r="G817" s="53" t="s">
        <v>980</v>
      </c>
      <c r="H817" s="33" t="s">
        <v>261</v>
      </c>
      <c r="I817" s="18">
        <v>-1006.6280000000002</v>
      </c>
      <c r="J817" s="33" t="s">
        <v>94</v>
      </c>
      <c r="K817" s="19">
        <f t="shared" si="25"/>
        <v>-1006.6280000000002</v>
      </c>
      <c r="L817" t="s">
        <v>977</v>
      </c>
      <c r="M817" s="50" t="s">
        <v>1461</v>
      </c>
      <c r="O817" s="49" t="s">
        <v>1241</v>
      </c>
      <c r="P817" s="37">
        <f t="shared" si="24"/>
        <v>-1006.6280000000002</v>
      </c>
      <c r="Q817" s="51">
        <v>45831</v>
      </c>
      <c r="S817">
        <v>40700</v>
      </c>
      <c r="T817" t="s">
        <v>911</v>
      </c>
    </row>
    <row r="818" spans="1:20" x14ac:dyDescent="0.25">
      <c r="A818" s="53" t="str">
        <f>+VLOOKUP(O818,'Selectable Table'!D:E,2,0)</f>
        <v>OTH CUST</v>
      </c>
      <c r="B818" s="36" t="s">
        <v>1931</v>
      </c>
      <c r="C818" s="49" t="s">
        <v>1932</v>
      </c>
      <c r="D818" s="49" t="s">
        <v>1927</v>
      </c>
      <c r="E818">
        <v>2025</v>
      </c>
      <c r="F818">
        <v>6</v>
      </c>
      <c r="G818" s="53" t="s">
        <v>980</v>
      </c>
      <c r="H818" s="33" t="s">
        <v>261</v>
      </c>
      <c r="I818" s="18">
        <v>-216.37199999999999</v>
      </c>
      <c r="J818" s="33" t="s">
        <v>94</v>
      </c>
      <c r="K818" s="19">
        <f t="shared" si="25"/>
        <v>-216.37199999999999</v>
      </c>
      <c r="L818" t="s">
        <v>977</v>
      </c>
      <c r="M818" s="50" t="s">
        <v>1933</v>
      </c>
      <c r="O818" s="49" t="s">
        <v>623</v>
      </c>
      <c r="P818" s="37">
        <f t="shared" si="24"/>
        <v>-216.37199999999999</v>
      </c>
      <c r="Q818" s="51">
        <v>45831</v>
      </c>
      <c r="S818">
        <v>40700</v>
      </c>
      <c r="T818" t="s">
        <v>911</v>
      </c>
    </row>
    <row r="819" spans="1:20" x14ac:dyDescent="0.25">
      <c r="A819" s="53" t="str">
        <f>+VLOOKUP(O819,'Selectable Table'!D:E,2,0)</f>
        <v>OTH CUST</v>
      </c>
      <c r="B819" s="36" t="s">
        <v>1931</v>
      </c>
      <c r="C819" s="49" t="s">
        <v>1932</v>
      </c>
      <c r="D819" s="49" t="s">
        <v>1927</v>
      </c>
      <c r="E819">
        <v>2025</v>
      </c>
      <c r="F819">
        <v>6</v>
      </c>
      <c r="G819" s="53" t="s">
        <v>980</v>
      </c>
      <c r="H819" s="33" t="s">
        <v>261</v>
      </c>
      <c r="I819" s="18">
        <v>-72.124000000000009</v>
      </c>
      <c r="J819" s="33" t="s">
        <v>94</v>
      </c>
      <c r="K819" s="19">
        <f t="shared" si="25"/>
        <v>-72.124000000000009</v>
      </c>
      <c r="L819" t="s">
        <v>977</v>
      </c>
      <c r="M819" s="50" t="s">
        <v>1933</v>
      </c>
      <c r="O819" s="49" t="s">
        <v>623</v>
      </c>
      <c r="P819" s="37">
        <f t="shared" si="24"/>
        <v>-72.124000000000009</v>
      </c>
      <c r="Q819" s="51">
        <v>45831</v>
      </c>
      <c r="S819">
        <v>40700</v>
      </c>
      <c r="T819" t="s">
        <v>911</v>
      </c>
    </row>
    <row r="820" spans="1:20" x14ac:dyDescent="0.25">
      <c r="A820" s="53" t="str">
        <f>+VLOOKUP(O820,'Selectable Table'!D:E,2,0)</f>
        <v>OTH CUST</v>
      </c>
      <c r="B820" s="36" t="s">
        <v>1931</v>
      </c>
      <c r="C820" s="49" t="s">
        <v>1932</v>
      </c>
      <c r="D820" s="49" t="s">
        <v>1927</v>
      </c>
      <c r="E820">
        <v>2025</v>
      </c>
      <c r="F820">
        <v>6</v>
      </c>
      <c r="G820" s="53" t="s">
        <v>980</v>
      </c>
      <c r="H820" s="33" t="s">
        <v>261</v>
      </c>
      <c r="I820" s="18">
        <v>-75.012</v>
      </c>
      <c r="J820" s="33" t="s">
        <v>94</v>
      </c>
      <c r="K820" s="19">
        <f t="shared" si="25"/>
        <v>-75.012</v>
      </c>
      <c r="L820" t="s">
        <v>977</v>
      </c>
      <c r="M820" s="50" t="s">
        <v>1933</v>
      </c>
      <c r="O820" s="49" t="s">
        <v>623</v>
      </c>
      <c r="P820" s="37">
        <f t="shared" si="24"/>
        <v>-75.012</v>
      </c>
      <c r="Q820" s="51">
        <v>45831</v>
      </c>
      <c r="S820">
        <v>40700</v>
      </c>
      <c r="T820" t="s">
        <v>911</v>
      </c>
    </row>
    <row r="821" spans="1:20" x14ac:dyDescent="0.25">
      <c r="A821" s="53" t="str">
        <f>+VLOOKUP(O821,'Selectable Table'!D:E,2,0)</f>
        <v>ASTRAZENECA</v>
      </c>
      <c r="B821" s="36" t="s">
        <v>1462</v>
      </c>
      <c r="C821" s="49" t="s">
        <v>1463</v>
      </c>
      <c r="D821" s="49" t="s">
        <v>1927</v>
      </c>
      <c r="E821">
        <v>2025</v>
      </c>
      <c r="F821">
        <v>6</v>
      </c>
      <c r="G821" s="53" t="s">
        <v>976</v>
      </c>
      <c r="H821" s="33" t="s">
        <v>260</v>
      </c>
      <c r="I821" s="18">
        <v>-173.82400000000001</v>
      </c>
      <c r="J821" s="33" t="s">
        <v>94</v>
      </c>
      <c r="K821" s="19">
        <f t="shared" si="25"/>
        <v>-173.82400000000001</v>
      </c>
      <c r="L821" t="s">
        <v>977</v>
      </c>
      <c r="M821" s="50" t="s">
        <v>1464</v>
      </c>
      <c r="O821" s="49" t="s">
        <v>1465</v>
      </c>
      <c r="P821" s="37">
        <f t="shared" si="24"/>
        <v>-173.82400000000001</v>
      </c>
      <c r="Q821" s="51">
        <v>45831</v>
      </c>
      <c r="S821">
        <v>40700</v>
      </c>
      <c r="T821" t="s">
        <v>911</v>
      </c>
    </row>
    <row r="822" spans="1:20" x14ac:dyDescent="0.25">
      <c r="A822" s="53" t="str">
        <f>+VLOOKUP(O822,'Selectable Table'!D:E,2,0)</f>
        <v>OTH CUST</v>
      </c>
      <c r="B822" s="36" t="s">
        <v>1468</v>
      </c>
      <c r="C822" s="49" t="s">
        <v>1469</v>
      </c>
      <c r="D822" s="49" t="s">
        <v>1934</v>
      </c>
      <c r="E822">
        <v>2025</v>
      </c>
      <c r="F822">
        <v>6</v>
      </c>
      <c r="G822" s="53" t="s">
        <v>984</v>
      </c>
      <c r="H822" s="33" t="s">
        <v>262</v>
      </c>
      <c r="I822" s="18">
        <v>-222.316</v>
      </c>
      <c r="J822" s="33" t="s">
        <v>94</v>
      </c>
      <c r="K822" s="19">
        <f t="shared" si="25"/>
        <v>-222.316</v>
      </c>
      <c r="L822" t="s">
        <v>977</v>
      </c>
      <c r="M822" s="50" t="s">
        <v>1000</v>
      </c>
      <c r="O822" s="49" t="s">
        <v>1001</v>
      </c>
      <c r="P822" s="37">
        <f t="shared" si="24"/>
        <v>-222.316</v>
      </c>
      <c r="Q822" s="51">
        <v>45831</v>
      </c>
      <c r="S822">
        <v>40700</v>
      </c>
      <c r="T822" t="s">
        <v>911</v>
      </c>
    </row>
    <row r="823" spans="1:20" x14ac:dyDescent="0.25">
      <c r="A823" s="53" t="str">
        <f>+VLOOKUP(O823,'Selectable Table'!D:E,2,0)</f>
        <v>OTH CUST</v>
      </c>
      <c r="B823" s="36" t="s">
        <v>1470</v>
      </c>
      <c r="C823" s="49" t="s">
        <v>1471</v>
      </c>
      <c r="D823" s="49" t="s">
        <v>1934</v>
      </c>
      <c r="E823">
        <v>2025</v>
      </c>
      <c r="F823">
        <v>6</v>
      </c>
      <c r="G823" s="53" t="s">
        <v>976</v>
      </c>
      <c r="H823" s="33" t="s">
        <v>260</v>
      </c>
      <c r="I823" s="18">
        <v>-326.17200000000003</v>
      </c>
      <c r="J823" s="33" t="s">
        <v>94</v>
      </c>
      <c r="K823" s="19">
        <f t="shared" si="25"/>
        <v>-326.17200000000003</v>
      </c>
      <c r="L823" t="s">
        <v>977</v>
      </c>
      <c r="M823" s="50" t="s">
        <v>1385</v>
      </c>
      <c r="O823" s="49" t="s">
        <v>1472</v>
      </c>
      <c r="P823" s="37">
        <f t="shared" si="24"/>
        <v>-326.17200000000003</v>
      </c>
      <c r="Q823" s="51">
        <v>45831</v>
      </c>
      <c r="S823">
        <v>40700</v>
      </c>
      <c r="T823" t="s">
        <v>911</v>
      </c>
    </row>
    <row r="824" spans="1:20" x14ac:dyDescent="0.25">
      <c r="A824" s="53" t="str">
        <f>+VLOOKUP(O824,'Selectable Table'!D:E,2,0)</f>
        <v>OTH CUST</v>
      </c>
      <c r="B824" s="36" t="s">
        <v>1473</v>
      </c>
      <c r="C824" s="49" t="s">
        <v>1474</v>
      </c>
      <c r="D824" s="49" t="s">
        <v>1934</v>
      </c>
      <c r="E824">
        <v>2025</v>
      </c>
      <c r="F824">
        <v>6</v>
      </c>
      <c r="G824" s="53" t="s">
        <v>980</v>
      </c>
      <c r="H824" s="33" t="s">
        <v>261</v>
      </c>
      <c r="I824" s="18">
        <v>-129.72400000000002</v>
      </c>
      <c r="J824" s="33" t="s">
        <v>94</v>
      </c>
      <c r="K824" s="19">
        <f t="shared" si="25"/>
        <v>-129.72400000000002</v>
      </c>
      <c r="L824" t="s">
        <v>977</v>
      </c>
      <c r="M824" s="50" t="s">
        <v>1475</v>
      </c>
      <c r="O824" s="49" t="s">
        <v>623</v>
      </c>
      <c r="P824" s="37">
        <f t="shared" si="24"/>
        <v>-129.72400000000002</v>
      </c>
      <c r="Q824" s="51">
        <v>45831</v>
      </c>
      <c r="S824">
        <v>40700</v>
      </c>
      <c r="T824" t="s">
        <v>911</v>
      </c>
    </row>
    <row r="825" spans="1:20" x14ac:dyDescent="0.25">
      <c r="A825" s="53" t="str">
        <f>+VLOOKUP(O825,'Selectable Table'!D:E,2,0)</f>
        <v>OTH CUST</v>
      </c>
      <c r="B825" s="36" t="s">
        <v>1476</v>
      </c>
      <c r="C825" s="49" t="s">
        <v>1477</v>
      </c>
      <c r="D825" s="49" t="s">
        <v>1934</v>
      </c>
      <c r="E825">
        <v>2025</v>
      </c>
      <c r="F825">
        <v>6</v>
      </c>
      <c r="G825" s="53" t="s">
        <v>980</v>
      </c>
      <c r="H825" s="33" t="s">
        <v>261</v>
      </c>
      <c r="I825" s="18">
        <v>-239.4</v>
      </c>
      <c r="J825" s="33" t="s">
        <v>94</v>
      </c>
      <c r="K825" s="19">
        <f t="shared" si="25"/>
        <v>-239.4</v>
      </c>
      <c r="L825" t="s">
        <v>977</v>
      </c>
      <c r="M825" s="50" t="s">
        <v>1479</v>
      </c>
      <c r="O825" s="49" t="s">
        <v>1045</v>
      </c>
      <c r="P825" s="37">
        <f t="shared" si="24"/>
        <v>-239.4</v>
      </c>
      <c r="Q825" s="51">
        <v>45831</v>
      </c>
      <c r="S825">
        <v>40700</v>
      </c>
      <c r="T825" t="s">
        <v>911</v>
      </c>
    </row>
    <row r="826" spans="1:20" x14ac:dyDescent="0.25">
      <c r="A826" s="53" t="str">
        <f>+VLOOKUP(O826,'Selectable Table'!D:E,2,0)</f>
        <v>OTH CUST</v>
      </c>
      <c r="B826" s="36" t="s">
        <v>1480</v>
      </c>
      <c r="C826" s="49" t="s">
        <v>1481</v>
      </c>
      <c r="D826" s="49" t="s">
        <v>1934</v>
      </c>
      <c r="E826">
        <v>2025</v>
      </c>
      <c r="F826">
        <v>6</v>
      </c>
      <c r="G826" s="53" t="s">
        <v>980</v>
      </c>
      <c r="H826" s="33" t="s">
        <v>261</v>
      </c>
      <c r="I826" s="18">
        <v>-560.16800000000001</v>
      </c>
      <c r="J826" s="33" t="s">
        <v>94</v>
      </c>
      <c r="K826" s="19">
        <f t="shared" si="25"/>
        <v>-560.16800000000001</v>
      </c>
      <c r="L826" t="s">
        <v>977</v>
      </c>
      <c r="M826" s="50" t="s">
        <v>1482</v>
      </c>
      <c r="O826" s="49" t="s">
        <v>1069</v>
      </c>
      <c r="P826" s="37">
        <f t="shared" si="24"/>
        <v>-560.16800000000001</v>
      </c>
      <c r="Q826" s="51">
        <v>45831</v>
      </c>
      <c r="S826">
        <v>40700</v>
      </c>
      <c r="T826" t="s">
        <v>911</v>
      </c>
    </row>
    <row r="827" spans="1:20" ht="30" x14ac:dyDescent="0.25">
      <c r="A827" s="53" t="str">
        <f>+VLOOKUP(O827,'Selectable Table'!D:E,2,0)</f>
        <v>OTH CUST</v>
      </c>
      <c r="B827" s="36" t="s">
        <v>1935</v>
      </c>
      <c r="C827" s="49" t="s">
        <v>1936</v>
      </c>
      <c r="D827" s="49" t="s">
        <v>1934</v>
      </c>
      <c r="E827">
        <v>2025</v>
      </c>
      <c r="F827">
        <v>6</v>
      </c>
      <c r="G827" s="53" t="s">
        <v>980</v>
      </c>
      <c r="H827" s="33" t="s">
        <v>261</v>
      </c>
      <c r="I827" s="18">
        <v>-36.848000000000006</v>
      </c>
      <c r="J827" s="33" t="s">
        <v>94</v>
      </c>
      <c r="K827" s="19">
        <f t="shared" si="25"/>
        <v>-36.848000000000006</v>
      </c>
      <c r="L827" t="s">
        <v>977</v>
      </c>
      <c r="M827" s="50" t="s">
        <v>1937</v>
      </c>
      <c r="O827" s="49" t="s">
        <v>1055</v>
      </c>
      <c r="P827" s="37">
        <f t="shared" si="24"/>
        <v>-36.848000000000006</v>
      </c>
      <c r="Q827" s="51">
        <v>45831</v>
      </c>
      <c r="S827">
        <v>40700</v>
      </c>
      <c r="T827" t="s">
        <v>911</v>
      </c>
    </row>
    <row r="828" spans="1:20" x14ac:dyDescent="0.25">
      <c r="A828" s="53" t="str">
        <f>+VLOOKUP(O828,'Selectable Table'!D:E,2,0)</f>
        <v>OTH CUST</v>
      </c>
      <c r="B828" s="36" t="s">
        <v>1483</v>
      </c>
      <c r="C828" s="49" t="s">
        <v>1484</v>
      </c>
      <c r="D828" s="49" t="s">
        <v>1934</v>
      </c>
      <c r="E828">
        <v>2025</v>
      </c>
      <c r="F828">
        <v>6</v>
      </c>
      <c r="G828" s="53" t="s">
        <v>976</v>
      </c>
      <c r="H828" s="33" t="s">
        <v>260</v>
      </c>
      <c r="I828" s="18">
        <v>-1301.9560000000001</v>
      </c>
      <c r="J828" s="33" t="s">
        <v>94</v>
      </c>
      <c r="K828" s="19">
        <f t="shared" si="25"/>
        <v>-1301.9560000000001</v>
      </c>
      <c r="L828" t="s">
        <v>977</v>
      </c>
      <c r="M828" s="50" t="s">
        <v>1485</v>
      </c>
      <c r="O828" s="49" t="s">
        <v>1486</v>
      </c>
      <c r="P828" s="37">
        <f t="shared" si="24"/>
        <v>-1301.9560000000001</v>
      </c>
      <c r="Q828" s="51">
        <v>45831</v>
      </c>
      <c r="S828">
        <v>40700</v>
      </c>
      <c r="T828" t="s">
        <v>911</v>
      </c>
    </row>
    <row r="829" spans="1:20" x14ac:dyDescent="0.25">
      <c r="A829" s="53" t="str">
        <f>+VLOOKUP(O829,'Selectable Table'!D:E,2,0)</f>
        <v>GILEAD SCI</v>
      </c>
      <c r="B829" s="36" t="s">
        <v>1487</v>
      </c>
      <c r="C829" s="49" t="s">
        <v>1488</v>
      </c>
      <c r="D829" s="49" t="s">
        <v>1934</v>
      </c>
      <c r="E829">
        <v>2025</v>
      </c>
      <c r="F829">
        <v>6</v>
      </c>
      <c r="G829" s="53" t="s">
        <v>976</v>
      </c>
      <c r="H829" s="33" t="s">
        <v>260</v>
      </c>
      <c r="I829" s="18">
        <v>-182.91200000000001</v>
      </c>
      <c r="J829" s="33" t="s">
        <v>94</v>
      </c>
      <c r="K829" s="19">
        <f t="shared" si="25"/>
        <v>-182.91200000000001</v>
      </c>
      <c r="L829" t="s">
        <v>977</v>
      </c>
      <c r="M829" s="50" t="s">
        <v>1489</v>
      </c>
      <c r="O829" s="49" t="s">
        <v>1194</v>
      </c>
      <c r="P829" s="37">
        <f t="shared" si="24"/>
        <v>-182.91200000000001</v>
      </c>
      <c r="Q829" s="51">
        <v>45831</v>
      </c>
      <c r="S829">
        <v>40700</v>
      </c>
      <c r="T829" t="s">
        <v>911</v>
      </c>
    </row>
    <row r="830" spans="1:20" x14ac:dyDescent="0.25">
      <c r="A830" s="53" t="str">
        <f>+VLOOKUP(O830,'Selectable Table'!D:E,2,0)</f>
        <v>ASTRAZENECA</v>
      </c>
      <c r="B830" s="36" t="s">
        <v>1490</v>
      </c>
      <c r="C830" s="49" t="s">
        <v>1491</v>
      </c>
      <c r="D830" s="49" t="s">
        <v>1938</v>
      </c>
      <c r="E830">
        <v>2025</v>
      </c>
      <c r="F830">
        <v>6</v>
      </c>
      <c r="G830" s="53" t="s">
        <v>984</v>
      </c>
      <c r="H830" s="33" t="s">
        <v>262</v>
      </c>
      <c r="I830" s="18">
        <v>-232.43200000000002</v>
      </c>
      <c r="J830" s="33" t="s">
        <v>94</v>
      </c>
      <c r="K830" s="19">
        <f t="shared" si="25"/>
        <v>-232.43200000000002</v>
      </c>
      <c r="L830" t="s">
        <v>977</v>
      </c>
      <c r="M830" s="50" t="s">
        <v>1492</v>
      </c>
      <c r="O830" s="49" t="s">
        <v>1325</v>
      </c>
      <c r="P830" s="37">
        <f t="shared" si="24"/>
        <v>-232.43200000000002</v>
      </c>
      <c r="Q830" s="51">
        <v>45831</v>
      </c>
      <c r="S830">
        <v>40700</v>
      </c>
      <c r="T830" t="s">
        <v>911</v>
      </c>
    </row>
    <row r="831" spans="1:20" ht="30" x14ac:dyDescent="0.25">
      <c r="A831" s="53" t="str">
        <f>+VLOOKUP(O831,'Selectable Table'!D:E,2,0)</f>
        <v>OTH CUST</v>
      </c>
      <c r="B831" s="36" t="s">
        <v>1939</v>
      </c>
      <c r="C831" s="49" t="s">
        <v>1940</v>
      </c>
      <c r="D831" s="49" t="s">
        <v>1938</v>
      </c>
      <c r="E831">
        <v>2025</v>
      </c>
      <c r="F831">
        <v>6</v>
      </c>
      <c r="G831" s="53" t="s">
        <v>976</v>
      </c>
      <c r="H831" s="33" t="s">
        <v>260</v>
      </c>
      <c r="I831" s="18">
        <v>-110.556</v>
      </c>
      <c r="J831" s="33" t="s">
        <v>94</v>
      </c>
      <c r="K831" s="19">
        <f t="shared" si="25"/>
        <v>-110.556</v>
      </c>
      <c r="L831" t="s">
        <v>977</v>
      </c>
      <c r="M831" s="50" t="s">
        <v>1941</v>
      </c>
      <c r="O831" s="49" t="s">
        <v>1055</v>
      </c>
      <c r="P831" s="37">
        <f t="shared" si="24"/>
        <v>-110.556</v>
      </c>
      <c r="Q831" s="51">
        <v>45831</v>
      </c>
      <c r="S831">
        <v>40700</v>
      </c>
      <c r="T831" t="s">
        <v>911</v>
      </c>
    </row>
    <row r="832" spans="1:20" x14ac:dyDescent="0.25">
      <c r="A832" s="53" t="str">
        <f>+VLOOKUP(O832,'Selectable Table'!D:E,2,0)</f>
        <v>GILEAD SCI</v>
      </c>
      <c r="B832" s="36" t="s">
        <v>1942</v>
      </c>
      <c r="C832" s="49" t="s">
        <v>1943</v>
      </c>
      <c r="D832" s="49" t="s">
        <v>1938</v>
      </c>
      <c r="E832">
        <v>2025</v>
      </c>
      <c r="F832">
        <v>6</v>
      </c>
      <c r="G832" s="53" t="s">
        <v>980</v>
      </c>
      <c r="H832" s="33" t="s">
        <v>261</v>
      </c>
      <c r="I832" s="18">
        <v>-80.024000000000001</v>
      </c>
      <c r="J832" s="33" t="s">
        <v>94</v>
      </c>
      <c r="K832" s="19">
        <f t="shared" si="25"/>
        <v>-80.024000000000001</v>
      </c>
      <c r="L832" t="s">
        <v>977</v>
      </c>
      <c r="M832" s="50" t="s">
        <v>1944</v>
      </c>
      <c r="O832" s="49" t="s">
        <v>1194</v>
      </c>
      <c r="P832" s="37">
        <f t="shared" si="24"/>
        <v>-80.024000000000001</v>
      </c>
      <c r="Q832" s="51">
        <v>45831</v>
      </c>
      <c r="S832">
        <v>40700</v>
      </c>
      <c r="T832" t="s">
        <v>911</v>
      </c>
    </row>
    <row r="833" spans="1:20" x14ac:dyDescent="0.25">
      <c r="A833" s="53" t="str">
        <f>+VLOOKUP(O833,'Selectable Table'!D:E,2,0)</f>
        <v>OTH CUST</v>
      </c>
      <c r="B833" s="36" t="s">
        <v>1493</v>
      </c>
      <c r="C833" s="49" t="s">
        <v>1494</v>
      </c>
      <c r="D833" s="49" t="s">
        <v>1938</v>
      </c>
      <c r="E833">
        <v>2025</v>
      </c>
      <c r="F833">
        <v>6</v>
      </c>
      <c r="G833" s="53" t="s">
        <v>980</v>
      </c>
      <c r="H833" s="33" t="s">
        <v>261</v>
      </c>
      <c r="I833" s="18">
        <v>-333.47199999999998</v>
      </c>
      <c r="J833" s="33" t="s">
        <v>94</v>
      </c>
      <c r="K833" s="19">
        <f t="shared" si="25"/>
        <v>-333.47199999999998</v>
      </c>
      <c r="L833" t="s">
        <v>977</v>
      </c>
      <c r="M833" s="50" t="s">
        <v>1000</v>
      </c>
      <c r="O833" s="49" t="s">
        <v>1001</v>
      </c>
      <c r="P833" s="37">
        <f t="shared" si="24"/>
        <v>-333.47199999999998</v>
      </c>
      <c r="Q833" s="51">
        <v>45831</v>
      </c>
      <c r="S833">
        <v>40700</v>
      </c>
      <c r="T833" t="s">
        <v>911</v>
      </c>
    </row>
    <row r="834" spans="1:20" x14ac:dyDescent="0.25">
      <c r="A834" s="53" t="str">
        <f>+VLOOKUP(O834,'Selectable Table'!D:E,2,0)</f>
        <v>OTH CUST</v>
      </c>
      <c r="B834" s="36" t="s">
        <v>1945</v>
      </c>
      <c r="C834" s="49" t="s">
        <v>1946</v>
      </c>
      <c r="D834" s="49" t="s">
        <v>1938</v>
      </c>
      <c r="E834">
        <v>2025</v>
      </c>
      <c r="F834">
        <v>6</v>
      </c>
      <c r="G834" s="53" t="s">
        <v>980</v>
      </c>
      <c r="H834" s="33" t="s">
        <v>261</v>
      </c>
      <c r="I834" s="18">
        <v>-261.45600000000002</v>
      </c>
      <c r="J834" s="33" t="s">
        <v>94</v>
      </c>
      <c r="K834" s="19">
        <f t="shared" si="25"/>
        <v>-261.45600000000002</v>
      </c>
      <c r="L834" t="s">
        <v>977</v>
      </c>
      <c r="M834" s="50" t="s">
        <v>1947</v>
      </c>
      <c r="O834" s="49" t="s">
        <v>1045</v>
      </c>
      <c r="P834" s="37">
        <f t="shared" ref="P834:P897" si="26">K834</f>
        <v>-261.45600000000002</v>
      </c>
      <c r="Q834" s="51">
        <v>45831</v>
      </c>
      <c r="S834">
        <v>40700</v>
      </c>
      <c r="T834" t="s">
        <v>911</v>
      </c>
    </row>
    <row r="835" spans="1:20" x14ac:dyDescent="0.25">
      <c r="A835" s="53" t="str">
        <f>+VLOOKUP(O835,'Selectable Table'!D:E,2,0)</f>
        <v>OTH CUST</v>
      </c>
      <c r="B835" s="36" t="s">
        <v>1495</v>
      </c>
      <c r="C835" s="49" t="s">
        <v>1496</v>
      </c>
      <c r="D835" s="49" t="s">
        <v>1938</v>
      </c>
      <c r="E835">
        <v>2025</v>
      </c>
      <c r="F835">
        <v>6</v>
      </c>
      <c r="G835" s="53" t="s">
        <v>976</v>
      </c>
      <c r="H835" s="33" t="s">
        <v>260</v>
      </c>
      <c r="I835" s="18">
        <v>-548.73599999999999</v>
      </c>
      <c r="J835" s="33" t="s">
        <v>94</v>
      </c>
      <c r="K835" s="19">
        <f t="shared" ref="K835:K898" si="27">+VLOOKUP(J835,$W$2:$X$7,2,0)*I835</f>
        <v>-548.73599999999999</v>
      </c>
      <c r="L835" t="s">
        <v>977</v>
      </c>
      <c r="M835" s="50" t="s">
        <v>1497</v>
      </c>
      <c r="O835" s="49" t="s">
        <v>1069</v>
      </c>
      <c r="P835" s="37">
        <f t="shared" si="26"/>
        <v>-548.73599999999999</v>
      </c>
      <c r="Q835" s="51">
        <v>45831</v>
      </c>
      <c r="S835">
        <v>40700</v>
      </c>
      <c r="T835" t="s">
        <v>911</v>
      </c>
    </row>
    <row r="836" spans="1:20" x14ac:dyDescent="0.25">
      <c r="A836" s="53" t="str">
        <f>+VLOOKUP(O836,'Selectable Table'!D:E,2,0)</f>
        <v>OTH CUST</v>
      </c>
      <c r="B836" s="36" t="s">
        <v>1948</v>
      </c>
      <c r="C836" s="49" t="s">
        <v>1949</v>
      </c>
      <c r="D836" s="49" t="s">
        <v>446</v>
      </c>
      <c r="E836">
        <v>2025</v>
      </c>
      <c r="F836">
        <v>6</v>
      </c>
      <c r="G836" s="53" t="s">
        <v>984</v>
      </c>
      <c r="H836" s="33" t="s">
        <v>262</v>
      </c>
      <c r="I836" s="18">
        <v>-466.89600000000002</v>
      </c>
      <c r="J836" s="33" t="s">
        <v>94</v>
      </c>
      <c r="K836" s="19">
        <f t="shared" si="27"/>
        <v>-466.89600000000002</v>
      </c>
      <c r="L836" t="s">
        <v>977</v>
      </c>
      <c r="M836" s="50" t="s">
        <v>1950</v>
      </c>
      <c r="O836" s="49" t="s">
        <v>623</v>
      </c>
      <c r="P836" s="37">
        <f t="shared" si="26"/>
        <v>-466.89600000000002</v>
      </c>
      <c r="Q836" s="51">
        <v>45831</v>
      </c>
      <c r="S836">
        <v>40700</v>
      </c>
      <c r="T836" t="s">
        <v>911</v>
      </c>
    </row>
    <row r="837" spans="1:20" x14ac:dyDescent="0.25">
      <c r="A837" s="53" t="str">
        <f>+VLOOKUP(O837,'Selectable Table'!D:E,2,0)</f>
        <v>ASTRAZENECA</v>
      </c>
      <c r="B837" s="36" t="s">
        <v>1498</v>
      </c>
      <c r="C837" s="49" t="s">
        <v>1499</v>
      </c>
      <c r="D837" s="49" t="s">
        <v>446</v>
      </c>
      <c r="E837">
        <v>2025</v>
      </c>
      <c r="F837">
        <v>6</v>
      </c>
      <c r="G837" s="53" t="s">
        <v>976</v>
      </c>
      <c r="H837" s="33" t="s">
        <v>260</v>
      </c>
      <c r="I837" s="18">
        <v>-44.968000000000004</v>
      </c>
      <c r="J837" s="33" t="s">
        <v>94</v>
      </c>
      <c r="K837" s="19">
        <f t="shared" si="27"/>
        <v>-44.968000000000004</v>
      </c>
      <c r="L837" t="s">
        <v>977</v>
      </c>
      <c r="M837" s="50" t="s">
        <v>1501</v>
      </c>
      <c r="O837" s="49" t="s">
        <v>1079</v>
      </c>
      <c r="P837" s="37">
        <f t="shared" si="26"/>
        <v>-44.968000000000004</v>
      </c>
      <c r="Q837" s="51">
        <v>45831</v>
      </c>
      <c r="S837">
        <v>40700</v>
      </c>
      <c r="T837" t="s">
        <v>911</v>
      </c>
    </row>
    <row r="838" spans="1:20" x14ac:dyDescent="0.25">
      <c r="A838" s="53" t="str">
        <f>+VLOOKUP(O838,'Selectable Table'!D:E,2,0)</f>
        <v>OTH CUST</v>
      </c>
      <c r="B838" s="36" t="s">
        <v>1502</v>
      </c>
      <c r="C838" s="49" t="s">
        <v>1503</v>
      </c>
      <c r="D838" s="49" t="s">
        <v>446</v>
      </c>
      <c r="E838">
        <v>2025</v>
      </c>
      <c r="F838">
        <v>6</v>
      </c>
      <c r="G838" s="53" t="s">
        <v>980</v>
      </c>
      <c r="H838" s="33" t="s">
        <v>261</v>
      </c>
      <c r="I838" s="18">
        <v>-160.048</v>
      </c>
      <c r="J838" s="33" t="s">
        <v>94</v>
      </c>
      <c r="K838" s="19">
        <f t="shared" si="27"/>
        <v>-160.048</v>
      </c>
      <c r="L838" t="s">
        <v>977</v>
      </c>
      <c r="M838" s="50" t="s">
        <v>1504</v>
      </c>
      <c r="O838" s="49" t="s">
        <v>1069</v>
      </c>
      <c r="P838" s="37">
        <f t="shared" si="26"/>
        <v>-160.048</v>
      </c>
      <c r="Q838" s="51">
        <v>45831</v>
      </c>
      <c r="S838">
        <v>40700</v>
      </c>
      <c r="T838" t="s">
        <v>911</v>
      </c>
    </row>
    <row r="839" spans="1:20" x14ac:dyDescent="0.25">
      <c r="A839" s="53" t="str">
        <f>+VLOOKUP(O839,'Selectable Table'!D:E,2,0)</f>
        <v>Worldwide Clinical</v>
      </c>
      <c r="B839" s="36" t="s">
        <v>1951</v>
      </c>
      <c r="C839" s="49" t="s">
        <v>1952</v>
      </c>
      <c r="D839" s="49" t="s">
        <v>446</v>
      </c>
      <c r="E839">
        <v>2025</v>
      </c>
      <c r="F839">
        <v>6</v>
      </c>
      <c r="G839" s="53" t="s">
        <v>980</v>
      </c>
      <c r="H839" s="33" t="s">
        <v>261</v>
      </c>
      <c r="I839" s="18">
        <v>-163.41200000000001</v>
      </c>
      <c r="J839" s="33" t="s">
        <v>94</v>
      </c>
      <c r="K839" s="19">
        <f t="shared" si="27"/>
        <v>-163.41200000000001</v>
      </c>
      <c r="L839" t="s">
        <v>977</v>
      </c>
      <c r="M839" s="50" t="s">
        <v>1385</v>
      </c>
      <c r="O839" s="49" t="s">
        <v>1953</v>
      </c>
      <c r="P839" s="37">
        <f t="shared" si="26"/>
        <v>-163.41200000000001</v>
      </c>
      <c r="Q839" s="51">
        <v>45831</v>
      </c>
      <c r="S839">
        <v>40700</v>
      </c>
      <c r="T839" t="s">
        <v>911</v>
      </c>
    </row>
    <row r="840" spans="1:20" x14ac:dyDescent="0.25">
      <c r="A840" s="53" t="str">
        <f>+VLOOKUP(O840,'Selectable Table'!D:E,2,0)</f>
        <v>IQVIA</v>
      </c>
      <c r="B840" s="36" t="s">
        <v>1954</v>
      </c>
      <c r="C840" s="49" t="s">
        <v>1955</v>
      </c>
      <c r="D840" s="49" t="s">
        <v>446</v>
      </c>
      <c r="E840">
        <v>2025</v>
      </c>
      <c r="F840">
        <v>6</v>
      </c>
      <c r="G840" s="53" t="s">
        <v>980</v>
      </c>
      <c r="H840" s="33" t="s">
        <v>261</v>
      </c>
      <c r="I840" s="18">
        <v>-197.12</v>
      </c>
      <c r="J840" s="33" t="s">
        <v>94</v>
      </c>
      <c r="K840" s="19">
        <f t="shared" si="27"/>
        <v>-197.12</v>
      </c>
      <c r="L840" t="s">
        <v>977</v>
      </c>
      <c r="M840" s="50" t="s">
        <v>1956</v>
      </c>
      <c r="O840" s="49" t="s">
        <v>1537</v>
      </c>
      <c r="P840" s="37">
        <f t="shared" si="26"/>
        <v>-197.12</v>
      </c>
      <c r="Q840" s="51">
        <v>45831</v>
      </c>
      <c r="S840">
        <v>40700</v>
      </c>
      <c r="T840" t="s">
        <v>911</v>
      </c>
    </row>
    <row r="841" spans="1:20" x14ac:dyDescent="0.25">
      <c r="A841" s="53" t="str">
        <f>+VLOOKUP(O841,'Selectable Table'!D:E,2,0)</f>
        <v>ELI LILLY</v>
      </c>
      <c r="B841" s="36" t="s">
        <v>1505</v>
      </c>
      <c r="C841" s="49" t="s">
        <v>1506</v>
      </c>
      <c r="D841" s="49" t="s">
        <v>446</v>
      </c>
      <c r="E841">
        <v>2025</v>
      </c>
      <c r="F841">
        <v>6</v>
      </c>
      <c r="G841" s="53" t="s">
        <v>976</v>
      </c>
      <c r="H841" s="33" t="s">
        <v>260</v>
      </c>
      <c r="I841" s="18">
        <v>-389.17200000000003</v>
      </c>
      <c r="J841" s="33" t="s">
        <v>94</v>
      </c>
      <c r="K841" s="19">
        <f t="shared" si="27"/>
        <v>-389.17200000000003</v>
      </c>
      <c r="L841" t="s">
        <v>977</v>
      </c>
      <c r="M841" s="50" t="s">
        <v>1507</v>
      </c>
      <c r="O841" s="49" t="s">
        <v>979</v>
      </c>
      <c r="P841" s="37">
        <f t="shared" si="26"/>
        <v>-389.17200000000003</v>
      </c>
      <c r="Q841" s="51">
        <v>45831</v>
      </c>
      <c r="S841">
        <v>40700</v>
      </c>
      <c r="T841" t="s">
        <v>911</v>
      </c>
    </row>
    <row r="842" spans="1:20" x14ac:dyDescent="0.25">
      <c r="A842" s="53" t="str">
        <f>+VLOOKUP(O842,'Selectable Table'!D:E,2,0)</f>
        <v>ELI LILLY</v>
      </c>
      <c r="B842" s="36" t="s">
        <v>1505</v>
      </c>
      <c r="C842" s="49" t="s">
        <v>1506</v>
      </c>
      <c r="D842" s="49" t="s">
        <v>447</v>
      </c>
      <c r="E842">
        <v>2025</v>
      </c>
      <c r="F842">
        <v>6</v>
      </c>
      <c r="G842" s="53" t="s">
        <v>984</v>
      </c>
      <c r="H842" s="33" t="s">
        <v>262</v>
      </c>
      <c r="I842" s="18">
        <v>-389.17200000000003</v>
      </c>
      <c r="J842" s="33" t="s">
        <v>94</v>
      </c>
      <c r="K842" s="19">
        <f t="shared" si="27"/>
        <v>-389.17200000000003</v>
      </c>
      <c r="L842" t="s">
        <v>977</v>
      </c>
      <c r="M842" s="50" t="s">
        <v>1507</v>
      </c>
      <c r="O842" s="49" t="s">
        <v>979</v>
      </c>
      <c r="P842" s="37">
        <f t="shared" si="26"/>
        <v>-389.17200000000003</v>
      </c>
      <c r="Q842" s="51">
        <v>45831</v>
      </c>
      <c r="S842">
        <v>40700</v>
      </c>
      <c r="T842" t="s">
        <v>911</v>
      </c>
    </row>
    <row r="843" spans="1:20" ht="30" x14ac:dyDescent="0.25">
      <c r="A843" s="53" t="str">
        <f>+VLOOKUP(O843,'Selectable Table'!D:E,2,0)</f>
        <v>OTH CUST</v>
      </c>
      <c r="B843" s="36" t="s">
        <v>1508</v>
      </c>
      <c r="C843" s="49" t="s">
        <v>1509</v>
      </c>
      <c r="D843" s="49" t="s">
        <v>447</v>
      </c>
      <c r="E843">
        <v>2025</v>
      </c>
      <c r="F843">
        <v>6</v>
      </c>
      <c r="G843" s="53" t="s">
        <v>976</v>
      </c>
      <c r="H843" s="33" t="s">
        <v>260</v>
      </c>
      <c r="I843" s="18">
        <v>-1010.6120000000001</v>
      </c>
      <c r="J843" s="33" t="s">
        <v>94</v>
      </c>
      <c r="K843" s="19">
        <f t="shared" si="27"/>
        <v>-1010.6120000000001</v>
      </c>
      <c r="L843" t="s">
        <v>977</v>
      </c>
      <c r="M843" s="50" t="s">
        <v>1510</v>
      </c>
      <c r="O843" s="49" t="s">
        <v>1134</v>
      </c>
      <c r="P843" s="37">
        <f t="shared" si="26"/>
        <v>-1010.6120000000001</v>
      </c>
      <c r="Q843" s="51">
        <v>45831</v>
      </c>
      <c r="S843">
        <v>40700</v>
      </c>
      <c r="T843" t="s">
        <v>911</v>
      </c>
    </row>
    <row r="844" spans="1:20" x14ac:dyDescent="0.25">
      <c r="A844" s="53" t="str">
        <f>+VLOOKUP(O844,'Selectable Table'!D:E,2,0)</f>
        <v>IQVIA</v>
      </c>
      <c r="B844" s="36" t="s">
        <v>1957</v>
      </c>
      <c r="C844" s="49" t="s">
        <v>1958</v>
      </c>
      <c r="D844" s="49" t="s">
        <v>447</v>
      </c>
      <c r="E844">
        <v>2025</v>
      </c>
      <c r="F844">
        <v>6</v>
      </c>
      <c r="G844" s="53" t="s">
        <v>980</v>
      </c>
      <c r="H844" s="33" t="s">
        <v>261</v>
      </c>
      <c r="I844" s="18">
        <v>-236.54400000000001</v>
      </c>
      <c r="J844" s="33" t="s">
        <v>94</v>
      </c>
      <c r="K844" s="19">
        <f t="shared" si="27"/>
        <v>-236.54400000000001</v>
      </c>
      <c r="L844" t="s">
        <v>977</v>
      </c>
      <c r="M844" s="50" t="s">
        <v>1959</v>
      </c>
      <c r="O844" s="49" t="s">
        <v>1537</v>
      </c>
      <c r="P844" s="37">
        <f t="shared" si="26"/>
        <v>-236.54400000000001</v>
      </c>
      <c r="Q844" s="51">
        <v>45831</v>
      </c>
      <c r="S844">
        <v>40700</v>
      </c>
      <c r="T844" t="s">
        <v>911</v>
      </c>
    </row>
    <row r="845" spans="1:20" x14ac:dyDescent="0.25">
      <c r="A845" s="53" t="str">
        <f>+VLOOKUP(O845,'Selectable Table'!D:E,2,0)</f>
        <v>OTH CUST</v>
      </c>
      <c r="B845" s="36" t="s">
        <v>1511</v>
      </c>
      <c r="C845" s="49" t="s">
        <v>1512</v>
      </c>
      <c r="D845" s="49" t="s">
        <v>447</v>
      </c>
      <c r="E845">
        <v>2025</v>
      </c>
      <c r="F845">
        <v>6</v>
      </c>
      <c r="G845" s="53" t="s">
        <v>980</v>
      </c>
      <c r="H845" s="33" t="s">
        <v>261</v>
      </c>
      <c r="I845" s="18">
        <v>-389.17200000000003</v>
      </c>
      <c r="J845" s="33" t="s">
        <v>94</v>
      </c>
      <c r="K845" s="19">
        <f t="shared" si="27"/>
        <v>-389.17200000000003</v>
      </c>
      <c r="L845" t="s">
        <v>977</v>
      </c>
      <c r="M845" s="50" t="s">
        <v>1513</v>
      </c>
      <c r="O845" s="49" t="s">
        <v>1069</v>
      </c>
      <c r="P845" s="37">
        <f t="shared" si="26"/>
        <v>-389.17200000000003</v>
      </c>
      <c r="Q845" s="51">
        <v>45831</v>
      </c>
      <c r="S845">
        <v>40700</v>
      </c>
      <c r="T845" t="s">
        <v>911</v>
      </c>
    </row>
    <row r="846" spans="1:20" x14ac:dyDescent="0.25">
      <c r="A846" s="53" t="str">
        <f>+VLOOKUP(O846,'Selectable Table'!D:E,2,0)</f>
        <v>OTH CUST</v>
      </c>
      <c r="B846" s="36" t="s">
        <v>1514</v>
      </c>
      <c r="C846" s="49" t="s">
        <v>1515</v>
      </c>
      <c r="D846" s="49" t="s">
        <v>447</v>
      </c>
      <c r="E846">
        <v>2025</v>
      </c>
      <c r="F846">
        <v>6</v>
      </c>
      <c r="G846" s="53" t="s">
        <v>980</v>
      </c>
      <c r="H846" s="33" t="s">
        <v>261</v>
      </c>
      <c r="I846" s="18">
        <v>-685.24</v>
      </c>
      <c r="J846" s="33" t="s">
        <v>94</v>
      </c>
      <c r="K846" s="19">
        <f t="shared" si="27"/>
        <v>-685.24</v>
      </c>
      <c r="L846" t="s">
        <v>977</v>
      </c>
      <c r="M846" s="50" t="s">
        <v>1517</v>
      </c>
      <c r="O846" s="49" t="s">
        <v>1486</v>
      </c>
      <c r="P846" s="37">
        <f t="shared" si="26"/>
        <v>-685.24</v>
      </c>
      <c r="Q846" s="51">
        <v>45831</v>
      </c>
      <c r="S846">
        <v>40700</v>
      </c>
      <c r="T846" t="s">
        <v>911</v>
      </c>
    </row>
    <row r="847" spans="1:20" x14ac:dyDescent="0.25">
      <c r="A847" s="53" t="str">
        <f>+VLOOKUP(O847,'Selectable Table'!D:E,2,0)</f>
        <v>ELI LILLY</v>
      </c>
      <c r="B847" s="36" t="s">
        <v>1518</v>
      </c>
      <c r="C847" s="49" t="s">
        <v>1519</v>
      </c>
      <c r="D847" s="49" t="s">
        <v>447</v>
      </c>
      <c r="E847">
        <v>2025</v>
      </c>
      <c r="F847">
        <v>6</v>
      </c>
      <c r="G847" s="53" t="s">
        <v>980</v>
      </c>
      <c r="H847" s="33" t="s">
        <v>261</v>
      </c>
      <c r="I847" s="18">
        <v>-342.62</v>
      </c>
      <c r="J847" s="33" t="s">
        <v>94</v>
      </c>
      <c r="K847" s="19">
        <f t="shared" si="27"/>
        <v>-342.62</v>
      </c>
      <c r="L847" t="s">
        <v>977</v>
      </c>
      <c r="M847" s="50" t="s">
        <v>1520</v>
      </c>
      <c r="O847" s="49" t="s">
        <v>979</v>
      </c>
      <c r="P847" s="37">
        <f t="shared" si="26"/>
        <v>-342.62</v>
      </c>
      <c r="Q847" s="51">
        <v>45831</v>
      </c>
      <c r="S847">
        <v>40700</v>
      </c>
      <c r="T847" t="s">
        <v>911</v>
      </c>
    </row>
    <row r="848" spans="1:20" x14ac:dyDescent="0.25">
      <c r="A848" s="53" t="str">
        <f>+VLOOKUP(O848,'Selectable Table'!D:E,2,0)</f>
        <v>OTH CUST</v>
      </c>
      <c r="B848" s="36" t="s">
        <v>1521</v>
      </c>
      <c r="C848" s="49" t="s">
        <v>1522</v>
      </c>
      <c r="D848" s="49" t="s">
        <v>447</v>
      </c>
      <c r="E848">
        <v>2025</v>
      </c>
      <c r="F848">
        <v>6</v>
      </c>
      <c r="G848" s="53" t="s">
        <v>976</v>
      </c>
      <c r="H848" s="33" t="s">
        <v>260</v>
      </c>
      <c r="I848" s="18">
        <v>-233.80799999999999</v>
      </c>
      <c r="J848" s="33" t="s">
        <v>94</v>
      </c>
      <c r="K848" s="19">
        <f t="shared" si="27"/>
        <v>-233.80799999999999</v>
      </c>
      <c r="L848" t="s">
        <v>977</v>
      </c>
      <c r="M848" s="50" t="s">
        <v>1524</v>
      </c>
      <c r="O848" s="49" t="s">
        <v>1525</v>
      </c>
      <c r="P848" s="37">
        <f t="shared" si="26"/>
        <v>-233.80799999999999</v>
      </c>
      <c r="Q848" s="51">
        <v>45831</v>
      </c>
      <c r="S848">
        <v>40700</v>
      </c>
      <c r="T848" t="s">
        <v>911</v>
      </c>
    </row>
    <row r="849" spans="1:20" ht="30" x14ac:dyDescent="0.25">
      <c r="A849" s="53" t="str">
        <f>+VLOOKUP(O849,'Selectable Table'!D:E,2,0)</f>
        <v>OTH CUST</v>
      </c>
      <c r="B849" s="36" t="s">
        <v>1526</v>
      </c>
      <c r="C849" s="49" t="s">
        <v>1527</v>
      </c>
      <c r="D849" s="49" t="s">
        <v>748</v>
      </c>
      <c r="E849">
        <v>2025</v>
      </c>
      <c r="F849">
        <v>6</v>
      </c>
      <c r="G849" s="53" t="s">
        <v>980</v>
      </c>
      <c r="H849" s="33" t="s">
        <v>261</v>
      </c>
      <c r="I849" s="18">
        <v>-756.30400000000009</v>
      </c>
      <c r="J849" s="33" t="s">
        <v>94</v>
      </c>
      <c r="K849" s="19">
        <f t="shared" si="27"/>
        <v>-756.30400000000009</v>
      </c>
      <c r="L849" t="s">
        <v>977</v>
      </c>
      <c r="M849" s="50" t="s">
        <v>1528</v>
      </c>
      <c r="O849" s="49" t="s">
        <v>1055</v>
      </c>
      <c r="P849" s="37">
        <f t="shared" si="26"/>
        <v>-756.30400000000009</v>
      </c>
      <c r="Q849" s="51">
        <v>45831</v>
      </c>
      <c r="S849">
        <v>40700</v>
      </c>
      <c r="T849" t="s">
        <v>911</v>
      </c>
    </row>
    <row r="850" spans="1:20" x14ac:dyDescent="0.25">
      <c r="A850" s="53" t="str">
        <f>+VLOOKUP(O850,'Selectable Table'!D:E,2,0)</f>
        <v>ELI LILLY</v>
      </c>
      <c r="B850" s="36" t="s">
        <v>1529</v>
      </c>
      <c r="C850" s="49" t="s">
        <v>1530</v>
      </c>
      <c r="D850" s="49" t="s">
        <v>748</v>
      </c>
      <c r="E850">
        <v>2025</v>
      </c>
      <c r="F850">
        <v>6</v>
      </c>
      <c r="G850" s="53" t="s">
        <v>984</v>
      </c>
      <c r="H850" s="33" t="s">
        <v>262</v>
      </c>
      <c r="I850" s="18">
        <v>-127.128</v>
      </c>
      <c r="J850" s="33" t="s">
        <v>94</v>
      </c>
      <c r="K850" s="19">
        <f t="shared" si="27"/>
        <v>-127.128</v>
      </c>
      <c r="L850" t="s">
        <v>977</v>
      </c>
      <c r="M850" s="50" t="s">
        <v>1532</v>
      </c>
      <c r="O850" s="49" t="s">
        <v>979</v>
      </c>
      <c r="P850" s="37">
        <f t="shared" si="26"/>
        <v>-127.128</v>
      </c>
      <c r="Q850" s="51">
        <v>45831</v>
      </c>
      <c r="S850">
        <v>40700</v>
      </c>
      <c r="T850" t="s">
        <v>911</v>
      </c>
    </row>
    <row r="851" spans="1:20" x14ac:dyDescent="0.25">
      <c r="A851" s="53" t="str">
        <f>+VLOOKUP(O851,'Selectable Table'!D:E,2,0)</f>
        <v>ELI LILLY</v>
      </c>
      <c r="B851" s="36" t="s">
        <v>1529</v>
      </c>
      <c r="C851" s="49" t="s">
        <v>1530</v>
      </c>
      <c r="D851" s="49" t="s">
        <v>748</v>
      </c>
      <c r="E851">
        <v>2025</v>
      </c>
      <c r="F851">
        <v>6</v>
      </c>
      <c r="G851" s="53" t="s">
        <v>980</v>
      </c>
      <c r="H851" s="33" t="s">
        <v>261</v>
      </c>
      <c r="I851" s="18">
        <v>-127.128</v>
      </c>
      <c r="J851" s="33" t="s">
        <v>94</v>
      </c>
      <c r="K851" s="19">
        <f t="shared" si="27"/>
        <v>-127.128</v>
      </c>
      <c r="L851" t="s">
        <v>977</v>
      </c>
      <c r="M851" s="50" t="s">
        <v>1532</v>
      </c>
      <c r="O851" s="49" t="s">
        <v>979</v>
      </c>
      <c r="P851" s="37">
        <f t="shared" si="26"/>
        <v>-127.128</v>
      </c>
      <c r="Q851" s="51">
        <v>45831</v>
      </c>
      <c r="S851">
        <v>40700</v>
      </c>
      <c r="T851" t="s">
        <v>911</v>
      </c>
    </row>
    <row r="852" spans="1:20" x14ac:dyDescent="0.25">
      <c r="A852" s="53" t="str">
        <f>+VLOOKUP(O852,'Selectable Table'!D:E,2,0)</f>
        <v>IQVIA</v>
      </c>
      <c r="B852" s="36" t="s">
        <v>1533</v>
      </c>
      <c r="C852" s="49" t="s">
        <v>1534</v>
      </c>
      <c r="D852" s="49" t="s">
        <v>748</v>
      </c>
      <c r="E852">
        <v>2025</v>
      </c>
      <c r="F852">
        <v>6</v>
      </c>
      <c r="G852" s="53" t="s">
        <v>980</v>
      </c>
      <c r="H852" s="33" t="s">
        <v>261</v>
      </c>
      <c r="I852" s="18">
        <v>-295.68</v>
      </c>
      <c r="J852" s="33" t="s">
        <v>94</v>
      </c>
      <c r="K852" s="19">
        <f t="shared" si="27"/>
        <v>-295.68</v>
      </c>
      <c r="L852" t="s">
        <v>977</v>
      </c>
      <c r="M852" s="50" t="s">
        <v>1536</v>
      </c>
      <c r="O852" s="49" t="s">
        <v>1537</v>
      </c>
      <c r="P852" s="37">
        <f t="shared" si="26"/>
        <v>-295.68</v>
      </c>
      <c r="Q852" s="51">
        <v>45831</v>
      </c>
      <c r="S852">
        <v>40700</v>
      </c>
      <c r="T852" t="s">
        <v>911</v>
      </c>
    </row>
    <row r="853" spans="1:20" x14ac:dyDescent="0.25">
      <c r="A853" s="53" t="str">
        <f>+VLOOKUP(O853,'Selectable Table'!D:E,2,0)</f>
        <v>OTH CUST</v>
      </c>
      <c r="B853" s="36" t="s">
        <v>1538</v>
      </c>
      <c r="C853" s="49" t="s">
        <v>1539</v>
      </c>
      <c r="D853" s="49" t="s">
        <v>748</v>
      </c>
      <c r="E853">
        <v>2025</v>
      </c>
      <c r="F853">
        <v>6</v>
      </c>
      <c r="G853" s="53" t="s">
        <v>980</v>
      </c>
      <c r="H853" s="33" t="s">
        <v>261</v>
      </c>
      <c r="I853" s="18">
        <v>-622.52800000000002</v>
      </c>
      <c r="J853" s="33" t="s">
        <v>94</v>
      </c>
      <c r="K853" s="19">
        <f t="shared" si="27"/>
        <v>-622.52800000000002</v>
      </c>
      <c r="L853" t="s">
        <v>977</v>
      </c>
      <c r="M853" s="50" t="s">
        <v>1540</v>
      </c>
      <c r="O853" s="49" t="s">
        <v>623</v>
      </c>
      <c r="P853" s="37">
        <f t="shared" si="26"/>
        <v>-622.52800000000002</v>
      </c>
      <c r="Q853" s="51">
        <v>45831</v>
      </c>
      <c r="S853">
        <v>40700</v>
      </c>
      <c r="T853" t="s">
        <v>911</v>
      </c>
    </row>
    <row r="854" spans="1:20" x14ac:dyDescent="0.25">
      <c r="A854" s="53" t="str">
        <f>+VLOOKUP(O854,'Selectable Table'!D:E,2,0)</f>
        <v>OTH CUST</v>
      </c>
      <c r="B854" s="36" t="s">
        <v>1960</v>
      </c>
      <c r="C854" s="49" t="s">
        <v>1961</v>
      </c>
      <c r="D854" s="49" t="s">
        <v>748</v>
      </c>
      <c r="E854">
        <v>2025</v>
      </c>
      <c r="F854">
        <v>6</v>
      </c>
      <c r="G854" s="53" t="s">
        <v>976</v>
      </c>
      <c r="H854" s="33" t="s">
        <v>260</v>
      </c>
      <c r="I854" s="18">
        <v>-259.44800000000004</v>
      </c>
      <c r="J854" s="33" t="s">
        <v>94</v>
      </c>
      <c r="K854" s="19">
        <f t="shared" si="27"/>
        <v>-259.44800000000004</v>
      </c>
      <c r="L854" t="s">
        <v>977</v>
      </c>
      <c r="M854" s="50" t="s">
        <v>1962</v>
      </c>
      <c r="O854" s="49" t="s">
        <v>623</v>
      </c>
      <c r="P854" s="37">
        <f t="shared" si="26"/>
        <v>-259.44800000000004</v>
      </c>
      <c r="Q854" s="51">
        <v>45831</v>
      </c>
      <c r="S854">
        <v>40700</v>
      </c>
      <c r="T854" t="s">
        <v>911</v>
      </c>
    </row>
    <row r="855" spans="1:20" x14ac:dyDescent="0.25">
      <c r="A855" s="53" t="str">
        <f>+VLOOKUP(O855,'Selectable Table'!D:E,2,0)</f>
        <v>OTH CUST</v>
      </c>
      <c r="B855" s="36" t="s">
        <v>1963</v>
      </c>
      <c r="C855" s="49" t="s">
        <v>1964</v>
      </c>
      <c r="D855" s="49" t="s">
        <v>1965</v>
      </c>
      <c r="E855">
        <v>2025</v>
      </c>
      <c r="F855">
        <v>6</v>
      </c>
      <c r="G855" s="53" t="s">
        <v>984</v>
      </c>
      <c r="H855" s="33" t="s">
        <v>262</v>
      </c>
      <c r="I855" s="18">
        <v>-103.78</v>
      </c>
      <c r="J855" s="33" t="s">
        <v>94</v>
      </c>
      <c r="K855" s="19">
        <f t="shared" si="27"/>
        <v>-103.78</v>
      </c>
      <c r="L855" t="s">
        <v>977</v>
      </c>
      <c r="M855" s="50" t="s">
        <v>1966</v>
      </c>
      <c r="O855" s="49" t="s">
        <v>623</v>
      </c>
      <c r="P855" s="37">
        <f t="shared" si="26"/>
        <v>-103.78</v>
      </c>
      <c r="Q855" s="51">
        <v>45831</v>
      </c>
      <c r="S855">
        <v>40700</v>
      </c>
      <c r="T855" t="s">
        <v>911</v>
      </c>
    </row>
    <row r="856" spans="1:20" x14ac:dyDescent="0.25">
      <c r="A856" s="53" t="str">
        <f>+VLOOKUP(O856,'Selectable Table'!D:E,2,0)</f>
        <v>OTH CUST</v>
      </c>
      <c r="B856" s="36" t="s">
        <v>1963</v>
      </c>
      <c r="C856" s="49" t="s">
        <v>1964</v>
      </c>
      <c r="D856" s="49" t="s">
        <v>1965</v>
      </c>
      <c r="E856">
        <v>2025</v>
      </c>
      <c r="F856">
        <v>6</v>
      </c>
      <c r="G856" s="53" t="s">
        <v>980</v>
      </c>
      <c r="H856" s="33" t="s">
        <v>261</v>
      </c>
      <c r="I856" s="18">
        <v>-65.567999999999998</v>
      </c>
      <c r="J856" s="33" t="s">
        <v>94</v>
      </c>
      <c r="K856" s="19">
        <f t="shared" si="27"/>
        <v>-65.567999999999998</v>
      </c>
      <c r="L856" t="s">
        <v>977</v>
      </c>
      <c r="M856" s="50" t="s">
        <v>1966</v>
      </c>
      <c r="O856" s="49" t="s">
        <v>623</v>
      </c>
      <c r="P856" s="37">
        <f t="shared" si="26"/>
        <v>-65.567999999999998</v>
      </c>
      <c r="Q856" s="51">
        <v>45831</v>
      </c>
      <c r="S856">
        <v>40700</v>
      </c>
      <c r="T856" t="s">
        <v>911</v>
      </c>
    </row>
    <row r="857" spans="1:20" x14ac:dyDescent="0.25">
      <c r="A857" s="53" t="str">
        <f>+VLOOKUP(O857,'Selectable Table'!D:E,2,0)</f>
        <v>ELI LILLY</v>
      </c>
      <c r="B857" s="36" t="s">
        <v>1541</v>
      </c>
      <c r="C857" s="49" t="s">
        <v>1542</v>
      </c>
      <c r="D857" s="49" t="s">
        <v>1965</v>
      </c>
      <c r="E857">
        <v>2025</v>
      </c>
      <c r="F857">
        <v>6</v>
      </c>
      <c r="G857" s="53" t="s">
        <v>980</v>
      </c>
      <c r="H857" s="33" t="s">
        <v>261</v>
      </c>
      <c r="I857" s="18">
        <v>-411.14400000000001</v>
      </c>
      <c r="J857" s="33" t="s">
        <v>94</v>
      </c>
      <c r="K857" s="19">
        <f t="shared" si="27"/>
        <v>-411.14400000000001</v>
      </c>
      <c r="L857" t="s">
        <v>977</v>
      </c>
      <c r="M857" s="50" t="s">
        <v>1543</v>
      </c>
      <c r="O857" s="49" t="s">
        <v>979</v>
      </c>
      <c r="P857" s="37">
        <f t="shared" si="26"/>
        <v>-411.14400000000001</v>
      </c>
      <c r="Q857" s="51">
        <v>45831</v>
      </c>
      <c r="S857">
        <v>40700</v>
      </c>
      <c r="T857" t="s">
        <v>911</v>
      </c>
    </row>
    <row r="858" spans="1:20" ht="30" x14ac:dyDescent="0.25">
      <c r="A858" s="53" t="str">
        <f>+VLOOKUP(O858,'Selectable Table'!D:E,2,0)</f>
        <v>OTH CUST</v>
      </c>
      <c r="B858" s="36" t="s">
        <v>1545</v>
      </c>
      <c r="C858" s="49" t="s">
        <v>1546</v>
      </c>
      <c r="D858" s="49" t="s">
        <v>1965</v>
      </c>
      <c r="E858">
        <v>2025</v>
      </c>
      <c r="F858">
        <v>6</v>
      </c>
      <c r="G858" s="53" t="s">
        <v>980</v>
      </c>
      <c r="H858" s="33" t="s">
        <v>261</v>
      </c>
      <c r="I858" s="18">
        <v>-1368.9280000000001</v>
      </c>
      <c r="J858" s="33" t="s">
        <v>94</v>
      </c>
      <c r="K858" s="19">
        <f t="shared" si="27"/>
        <v>-1368.9280000000001</v>
      </c>
      <c r="L858" t="s">
        <v>977</v>
      </c>
      <c r="M858" s="50" t="s">
        <v>1548</v>
      </c>
      <c r="O858" s="49" t="s">
        <v>1055</v>
      </c>
      <c r="P858" s="37">
        <f t="shared" si="26"/>
        <v>-1368.9280000000001</v>
      </c>
      <c r="Q858" s="51">
        <v>45831</v>
      </c>
      <c r="S858">
        <v>40700</v>
      </c>
      <c r="T858" t="s">
        <v>911</v>
      </c>
    </row>
    <row r="859" spans="1:20" ht="30" x14ac:dyDescent="0.25">
      <c r="A859" s="53" t="str">
        <f>+VLOOKUP(O859,'Selectable Table'!D:E,2,0)</f>
        <v>OTH CUST</v>
      </c>
      <c r="B859" s="36" t="s">
        <v>1549</v>
      </c>
      <c r="C859" s="49" t="s">
        <v>1550</v>
      </c>
      <c r="D859" s="49" t="s">
        <v>1965</v>
      </c>
      <c r="E859">
        <v>2025</v>
      </c>
      <c r="F859">
        <v>6</v>
      </c>
      <c r="G859" s="53" t="s">
        <v>980</v>
      </c>
      <c r="H859" s="33" t="s">
        <v>261</v>
      </c>
      <c r="I859" s="18">
        <v>-19.391999999999999</v>
      </c>
      <c r="J859" s="33" t="s">
        <v>94</v>
      </c>
      <c r="K859" s="19">
        <f t="shared" si="27"/>
        <v>-19.391999999999999</v>
      </c>
      <c r="L859" t="s">
        <v>977</v>
      </c>
      <c r="M859" s="50" t="s">
        <v>1551</v>
      </c>
      <c r="O859" s="49" t="s">
        <v>1055</v>
      </c>
      <c r="P859" s="37">
        <f t="shared" si="26"/>
        <v>-19.391999999999999</v>
      </c>
      <c r="Q859" s="51">
        <v>45831</v>
      </c>
      <c r="S859">
        <v>40700</v>
      </c>
      <c r="T859" t="s">
        <v>911</v>
      </c>
    </row>
    <row r="860" spans="1:20" ht="30" x14ac:dyDescent="0.25">
      <c r="A860" s="53" t="str">
        <f>+VLOOKUP(O860,'Selectable Table'!D:E,2,0)</f>
        <v>OTH CUST</v>
      </c>
      <c r="B860" s="36" t="s">
        <v>1549</v>
      </c>
      <c r="C860" s="49" t="s">
        <v>1550</v>
      </c>
      <c r="D860" s="49" t="s">
        <v>1965</v>
      </c>
      <c r="E860">
        <v>2025</v>
      </c>
      <c r="F860">
        <v>6</v>
      </c>
      <c r="G860" s="53" t="s">
        <v>976</v>
      </c>
      <c r="H860" s="33" t="s">
        <v>260</v>
      </c>
      <c r="I860" s="18">
        <v>-368.512</v>
      </c>
      <c r="J860" s="33" t="s">
        <v>94</v>
      </c>
      <c r="K860" s="19">
        <f t="shared" si="27"/>
        <v>-368.512</v>
      </c>
      <c r="L860" t="s">
        <v>977</v>
      </c>
      <c r="M860" s="50" t="s">
        <v>1551</v>
      </c>
      <c r="O860" s="49" t="s">
        <v>1055</v>
      </c>
      <c r="P860" s="37">
        <f t="shared" si="26"/>
        <v>-368.512</v>
      </c>
      <c r="Q860" s="51">
        <v>45831</v>
      </c>
      <c r="S860">
        <v>40700</v>
      </c>
      <c r="T860" t="s">
        <v>911</v>
      </c>
    </row>
    <row r="861" spans="1:20" x14ac:dyDescent="0.25">
      <c r="A861" s="53" t="str">
        <f>+VLOOKUP(O861,'Selectable Table'!D:E,2,0)</f>
        <v>IQVIA</v>
      </c>
      <c r="B861" s="36" t="s">
        <v>1967</v>
      </c>
      <c r="C861" s="49" t="s">
        <v>1968</v>
      </c>
      <c r="D861" s="49" t="s">
        <v>1965</v>
      </c>
      <c r="E861">
        <v>2025</v>
      </c>
      <c r="F861">
        <v>6</v>
      </c>
      <c r="G861" s="53" t="s">
        <v>980</v>
      </c>
      <c r="H861" s="33" t="s">
        <v>261</v>
      </c>
      <c r="I861" s="18">
        <v>-98.56</v>
      </c>
      <c r="J861" s="33" t="s">
        <v>94</v>
      </c>
      <c r="K861" s="19">
        <f t="shared" si="27"/>
        <v>-98.56</v>
      </c>
      <c r="L861" t="s">
        <v>977</v>
      </c>
      <c r="M861" s="50" t="s">
        <v>1969</v>
      </c>
      <c r="O861" s="49" t="s">
        <v>1537</v>
      </c>
      <c r="P861" s="37">
        <f t="shared" si="26"/>
        <v>-98.56</v>
      </c>
      <c r="Q861" s="51">
        <v>45831</v>
      </c>
      <c r="S861">
        <v>40700</v>
      </c>
      <c r="T861" t="s">
        <v>911</v>
      </c>
    </row>
    <row r="862" spans="1:20" x14ac:dyDescent="0.25">
      <c r="A862" s="53" t="str">
        <f>+VLOOKUP(O862,'Selectable Table'!D:E,2,0)</f>
        <v>IQVIA</v>
      </c>
      <c r="B862" s="36" t="s">
        <v>1967</v>
      </c>
      <c r="C862" s="49" t="s">
        <v>1968</v>
      </c>
      <c r="D862" s="49" t="s">
        <v>1970</v>
      </c>
      <c r="E862">
        <v>2025</v>
      </c>
      <c r="F862">
        <v>6</v>
      </c>
      <c r="G862" s="53" t="s">
        <v>984</v>
      </c>
      <c r="H862" s="33" t="s">
        <v>262</v>
      </c>
      <c r="I862" s="18">
        <v>-98.56</v>
      </c>
      <c r="J862" s="33" t="s">
        <v>94</v>
      </c>
      <c r="K862" s="19">
        <f t="shared" si="27"/>
        <v>-98.56</v>
      </c>
      <c r="L862" t="s">
        <v>977</v>
      </c>
      <c r="M862" s="50" t="s">
        <v>1969</v>
      </c>
      <c r="O862" s="49" t="s">
        <v>1537</v>
      </c>
      <c r="P862" s="37">
        <f t="shared" si="26"/>
        <v>-98.56</v>
      </c>
      <c r="Q862" s="51">
        <v>45831</v>
      </c>
      <c r="S862">
        <v>40700</v>
      </c>
      <c r="T862" t="s">
        <v>911</v>
      </c>
    </row>
    <row r="863" spans="1:20" ht="30" x14ac:dyDescent="0.25">
      <c r="A863" s="53" t="str">
        <f>+VLOOKUP(O863,'Selectable Table'!D:E,2,0)</f>
        <v>OTH CUST</v>
      </c>
      <c r="B863" s="36" t="s">
        <v>1552</v>
      </c>
      <c r="C863" s="49" t="s">
        <v>1553</v>
      </c>
      <c r="D863" s="49" t="s">
        <v>1970</v>
      </c>
      <c r="E863">
        <v>2025</v>
      </c>
      <c r="F863">
        <v>6</v>
      </c>
      <c r="G863" s="53" t="s">
        <v>976</v>
      </c>
      <c r="H863" s="33" t="s">
        <v>260</v>
      </c>
      <c r="I863" s="18">
        <v>-1026.692</v>
      </c>
      <c r="J863" s="33" t="s">
        <v>94</v>
      </c>
      <c r="K863" s="19">
        <f t="shared" si="27"/>
        <v>-1026.692</v>
      </c>
      <c r="L863" t="s">
        <v>977</v>
      </c>
      <c r="M863" s="50" t="s">
        <v>1554</v>
      </c>
      <c r="O863" s="49" t="s">
        <v>1055</v>
      </c>
      <c r="P863" s="37">
        <f t="shared" si="26"/>
        <v>-1026.692</v>
      </c>
      <c r="Q863" s="51">
        <v>45831</v>
      </c>
      <c r="S863">
        <v>40700</v>
      </c>
      <c r="T863" t="s">
        <v>911</v>
      </c>
    </row>
    <row r="864" spans="1:20" x14ac:dyDescent="0.25">
      <c r="A864" s="53" t="str">
        <f>+VLOOKUP(O864,'Selectable Table'!D:E,2,0)</f>
        <v>OTH CUST</v>
      </c>
      <c r="B864" s="36" t="s">
        <v>1971</v>
      </c>
      <c r="C864" s="49" t="s">
        <v>982</v>
      </c>
      <c r="D864" s="49" t="s">
        <v>1970</v>
      </c>
      <c r="E864">
        <v>2025</v>
      </c>
      <c r="F864">
        <v>6</v>
      </c>
      <c r="G864" s="53" t="s">
        <v>980</v>
      </c>
      <c r="H864" s="33" t="s">
        <v>261</v>
      </c>
      <c r="I864" s="18">
        <v>-340</v>
      </c>
      <c r="J864" s="33" t="s">
        <v>94</v>
      </c>
      <c r="K864" s="19">
        <f t="shared" si="27"/>
        <v>-340</v>
      </c>
      <c r="L864" t="s">
        <v>977</v>
      </c>
      <c r="M864" s="50" t="s">
        <v>985</v>
      </c>
      <c r="O864" s="49" t="s">
        <v>986</v>
      </c>
      <c r="P864" s="37">
        <f t="shared" si="26"/>
        <v>-340</v>
      </c>
      <c r="Q864" s="51">
        <v>45831</v>
      </c>
      <c r="S864">
        <v>40700</v>
      </c>
      <c r="T864" t="s">
        <v>911</v>
      </c>
    </row>
    <row r="865" spans="1:20" x14ac:dyDescent="0.25">
      <c r="A865" s="53" t="str">
        <f>+VLOOKUP(O865,'Selectable Table'!D:E,2,0)</f>
        <v>ASTRAZENECA</v>
      </c>
      <c r="B865" s="36" t="s">
        <v>1555</v>
      </c>
      <c r="C865" s="49" t="s">
        <v>1556</v>
      </c>
      <c r="D865" s="49" t="s">
        <v>1970</v>
      </c>
      <c r="E865">
        <v>2025</v>
      </c>
      <c r="F865">
        <v>6</v>
      </c>
      <c r="G865" s="53" t="s">
        <v>980</v>
      </c>
      <c r="H865" s="33" t="s">
        <v>261</v>
      </c>
      <c r="I865" s="18">
        <v>-786.12800000000004</v>
      </c>
      <c r="J865" s="33" t="s">
        <v>94</v>
      </c>
      <c r="K865" s="19">
        <f t="shared" si="27"/>
        <v>-786.12800000000004</v>
      </c>
      <c r="L865" t="s">
        <v>977</v>
      </c>
      <c r="M865" s="50" t="s">
        <v>1557</v>
      </c>
      <c r="O865" s="49" t="s">
        <v>1465</v>
      </c>
      <c r="P865" s="37">
        <f t="shared" si="26"/>
        <v>-786.12800000000004</v>
      </c>
      <c r="Q865" s="51">
        <v>45831</v>
      </c>
      <c r="S865">
        <v>40700</v>
      </c>
      <c r="T865" t="s">
        <v>911</v>
      </c>
    </row>
    <row r="866" spans="1:20" x14ac:dyDescent="0.25">
      <c r="A866" s="53" t="str">
        <f>+VLOOKUP(O866,'Selectable Table'!D:E,2,0)</f>
        <v>OTH CUST</v>
      </c>
      <c r="B866" s="36" t="s">
        <v>1558</v>
      </c>
      <c r="C866" s="49" t="s">
        <v>1559</v>
      </c>
      <c r="D866" s="49" t="s">
        <v>1970</v>
      </c>
      <c r="E866">
        <v>2025</v>
      </c>
      <c r="F866">
        <v>6</v>
      </c>
      <c r="G866" s="53" t="s">
        <v>980</v>
      </c>
      <c r="H866" s="33" t="s">
        <v>261</v>
      </c>
      <c r="I866" s="18">
        <v>-342.62</v>
      </c>
      <c r="J866" s="33" t="s">
        <v>94</v>
      </c>
      <c r="K866" s="19">
        <f t="shared" si="27"/>
        <v>-342.62</v>
      </c>
      <c r="L866" t="s">
        <v>977</v>
      </c>
      <c r="M866" s="50" t="s">
        <v>1560</v>
      </c>
      <c r="O866" s="49" t="s">
        <v>1486</v>
      </c>
      <c r="P866" s="37">
        <f t="shared" si="26"/>
        <v>-342.62</v>
      </c>
      <c r="Q866" s="51">
        <v>45831</v>
      </c>
      <c r="S866">
        <v>40700</v>
      </c>
      <c r="T866" t="s">
        <v>911</v>
      </c>
    </row>
    <row r="867" spans="1:20" x14ac:dyDescent="0.25">
      <c r="A867" s="53" t="str">
        <f>+VLOOKUP(O867,'Selectable Table'!D:E,2,0)</f>
        <v>OTH CUST</v>
      </c>
      <c r="B867" s="36" t="s">
        <v>1561</v>
      </c>
      <c r="C867" s="49" t="s">
        <v>1562</v>
      </c>
      <c r="D867" s="49" t="s">
        <v>1970</v>
      </c>
      <c r="E867">
        <v>2025</v>
      </c>
      <c r="F867">
        <v>6</v>
      </c>
      <c r="G867" s="53" t="s">
        <v>976</v>
      </c>
      <c r="H867" s="33" t="s">
        <v>260</v>
      </c>
      <c r="I867" s="18">
        <v>-222.316</v>
      </c>
      <c r="J867" s="33" t="s">
        <v>94</v>
      </c>
      <c r="K867" s="19">
        <f t="shared" si="27"/>
        <v>-222.316</v>
      </c>
      <c r="L867" t="s">
        <v>977</v>
      </c>
      <c r="M867" s="50" t="s">
        <v>1000</v>
      </c>
      <c r="O867" s="49" t="s">
        <v>1001</v>
      </c>
      <c r="P867" s="37">
        <f t="shared" si="26"/>
        <v>-222.316</v>
      </c>
      <c r="Q867" s="51">
        <v>45831</v>
      </c>
      <c r="S867">
        <v>40700</v>
      </c>
      <c r="T867" t="s">
        <v>911</v>
      </c>
    </row>
    <row r="868" spans="1:20" x14ac:dyDescent="0.25">
      <c r="A868" s="53" t="str">
        <f>+VLOOKUP(O868,'Selectable Table'!D:E,2,0)</f>
        <v>GILEAD SCI</v>
      </c>
      <c r="B868" s="36" t="s">
        <v>1972</v>
      </c>
      <c r="C868" s="49" t="s">
        <v>1973</v>
      </c>
      <c r="D868" s="49" t="s">
        <v>1974</v>
      </c>
      <c r="E868">
        <v>2025</v>
      </c>
      <c r="F868">
        <v>6</v>
      </c>
      <c r="G868" s="53" t="s">
        <v>980</v>
      </c>
      <c r="H868" s="33" t="s">
        <v>261</v>
      </c>
      <c r="I868" s="18">
        <v>-91.456000000000003</v>
      </c>
      <c r="J868" s="33" t="s">
        <v>94</v>
      </c>
      <c r="K868" s="19">
        <f t="shared" si="27"/>
        <v>-91.456000000000003</v>
      </c>
      <c r="L868" t="s">
        <v>977</v>
      </c>
      <c r="M868" s="50" t="s">
        <v>1975</v>
      </c>
      <c r="O868" s="49" t="s">
        <v>1194</v>
      </c>
      <c r="P868" s="37">
        <f t="shared" si="26"/>
        <v>-91.456000000000003</v>
      </c>
      <c r="Q868" s="51">
        <v>45831</v>
      </c>
      <c r="S868">
        <v>40700</v>
      </c>
      <c r="T868" t="s">
        <v>911</v>
      </c>
    </row>
    <row r="869" spans="1:20" x14ac:dyDescent="0.25">
      <c r="A869" s="53" t="str">
        <f>+VLOOKUP(O869,'Selectable Table'!D:E,2,0)</f>
        <v>IQVIA</v>
      </c>
      <c r="B869" s="36" t="s">
        <v>1566</v>
      </c>
      <c r="C869" s="49" t="s">
        <v>1567</v>
      </c>
      <c r="D869" s="49" t="s">
        <v>1974</v>
      </c>
      <c r="E869">
        <v>2025</v>
      </c>
      <c r="F869">
        <v>6</v>
      </c>
      <c r="G869" s="53" t="s">
        <v>984</v>
      </c>
      <c r="H869" s="33" t="s">
        <v>262</v>
      </c>
      <c r="I869" s="18">
        <v>-236.54400000000001</v>
      </c>
      <c r="J869" s="33" t="s">
        <v>94</v>
      </c>
      <c r="K869" s="19">
        <f t="shared" si="27"/>
        <v>-236.54400000000001</v>
      </c>
      <c r="L869" t="s">
        <v>977</v>
      </c>
      <c r="M869" s="50" t="s">
        <v>1568</v>
      </c>
      <c r="O869" s="49" t="s">
        <v>1537</v>
      </c>
      <c r="P869" s="37">
        <f t="shared" si="26"/>
        <v>-236.54400000000001</v>
      </c>
      <c r="Q869" s="51">
        <v>45831</v>
      </c>
      <c r="S869">
        <v>40700</v>
      </c>
      <c r="T869" t="s">
        <v>911</v>
      </c>
    </row>
    <row r="870" spans="1:20" x14ac:dyDescent="0.25">
      <c r="A870" s="53" t="str">
        <f>+VLOOKUP(O870,'Selectable Table'!D:E,2,0)</f>
        <v>IQVIA</v>
      </c>
      <c r="B870" s="36" t="s">
        <v>1566</v>
      </c>
      <c r="C870" s="49" t="s">
        <v>1567</v>
      </c>
      <c r="D870" s="49" t="s">
        <v>1974</v>
      </c>
      <c r="E870">
        <v>2025</v>
      </c>
      <c r="F870">
        <v>6</v>
      </c>
      <c r="G870" s="53" t="s">
        <v>980</v>
      </c>
      <c r="H870" s="33" t="s">
        <v>261</v>
      </c>
      <c r="I870" s="18">
        <v>-59.136000000000003</v>
      </c>
      <c r="J870" s="33" t="s">
        <v>94</v>
      </c>
      <c r="K870" s="19">
        <f t="shared" si="27"/>
        <v>-59.136000000000003</v>
      </c>
      <c r="L870" t="s">
        <v>977</v>
      </c>
      <c r="M870" s="50" t="s">
        <v>1568</v>
      </c>
      <c r="O870" s="49" t="s">
        <v>1537</v>
      </c>
      <c r="P870" s="37">
        <f t="shared" si="26"/>
        <v>-59.136000000000003</v>
      </c>
      <c r="Q870" s="51">
        <v>45831</v>
      </c>
      <c r="S870">
        <v>40700</v>
      </c>
      <c r="T870" t="s">
        <v>911</v>
      </c>
    </row>
    <row r="871" spans="1:20" x14ac:dyDescent="0.25">
      <c r="A871" s="53" t="str">
        <f>+VLOOKUP(O871,'Selectable Table'!D:E,2,0)</f>
        <v>IQVIA</v>
      </c>
      <c r="B871" s="36" t="s">
        <v>1571</v>
      </c>
      <c r="C871" s="49" t="s">
        <v>1572</v>
      </c>
      <c r="D871" s="49" t="s">
        <v>1974</v>
      </c>
      <c r="E871">
        <v>2025</v>
      </c>
      <c r="F871">
        <v>6</v>
      </c>
      <c r="G871" s="53" t="s">
        <v>980</v>
      </c>
      <c r="H871" s="33" t="s">
        <v>261</v>
      </c>
      <c r="I871" s="18">
        <v>-118.27200000000001</v>
      </c>
      <c r="J871" s="33" t="s">
        <v>94</v>
      </c>
      <c r="K871" s="19">
        <f t="shared" si="27"/>
        <v>-118.27200000000001</v>
      </c>
      <c r="L871" t="s">
        <v>977</v>
      </c>
      <c r="M871" s="50" t="s">
        <v>1573</v>
      </c>
      <c r="O871" s="49" t="s">
        <v>1537</v>
      </c>
      <c r="P871" s="37">
        <f t="shared" si="26"/>
        <v>-118.27200000000001</v>
      </c>
      <c r="Q871" s="51">
        <v>45831</v>
      </c>
      <c r="S871">
        <v>40700</v>
      </c>
      <c r="T871" t="s">
        <v>911</v>
      </c>
    </row>
    <row r="872" spans="1:20" x14ac:dyDescent="0.25">
      <c r="A872" s="53" t="str">
        <f>+VLOOKUP(O872,'Selectable Table'!D:E,2,0)</f>
        <v>IQVIA</v>
      </c>
      <c r="B872" s="36" t="s">
        <v>1571</v>
      </c>
      <c r="C872" s="49" t="s">
        <v>1572</v>
      </c>
      <c r="D872" s="49" t="s">
        <v>1974</v>
      </c>
      <c r="E872">
        <v>2025</v>
      </c>
      <c r="F872">
        <v>6</v>
      </c>
      <c r="G872" s="53" t="s">
        <v>976</v>
      </c>
      <c r="H872" s="33" t="s">
        <v>260</v>
      </c>
      <c r="I872" s="18">
        <v>-118.27200000000001</v>
      </c>
      <c r="J872" s="33" t="s">
        <v>94</v>
      </c>
      <c r="K872" s="19">
        <f t="shared" si="27"/>
        <v>-118.27200000000001</v>
      </c>
      <c r="L872" t="s">
        <v>977</v>
      </c>
      <c r="M872" s="50" t="s">
        <v>1573</v>
      </c>
      <c r="O872" s="49" t="s">
        <v>1537</v>
      </c>
      <c r="P872" s="37">
        <f t="shared" si="26"/>
        <v>-118.27200000000001</v>
      </c>
      <c r="Q872" s="51">
        <v>45831</v>
      </c>
      <c r="S872">
        <v>40700</v>
      </c>
      <c r="T872" t="s">
        <v>911</v>
      </c>
    </row>
    <row r="873" spans="1:20" x14ac:dyDescent="0.25">
      <c r="A873" s="53" t="str">
        <f>+VLOOKUP(O873,'Selectable Table'!D:E,2,0)</f>
        <v>IQVIA</v>
      </c>
      <c r="B873" s="36" t="s">
        <v>1575</v>
      </c>
      <c r="C873" s="49" t="s">
        <v>1576</v>
      </c>
      <c r="D873" s="49" t="s">
        <v>448</v>
      </c>
      <c r="E873">
        <v>2025</v>
      </c>
      <c r="F873">
        <v>6</v>
      </c>
      <c r="G873" s="53" t="s">
        <v>984</v>
      </c>
      <c r="H873" s="33" t="s">
        <v>262</v>
      </c>
      <c r="I873" s="18">
        <v>-98.56</v>
      </c>
      <c r="J873" s="33" t="s">
        <v>94</v>
      </c>
      <c r="K873" s="19">
        <f t="shared" si="27"/>
        <v>-98.56</v>
      </c>
      <c r="L873" t="s">
        <v>977</v>
      </c>
      <c r="M873" s="50" t="s">
        <v>1577</v>
      </c>
      <c r="O873" s="49" t="s">
        <v>1537</v>
      </c>
      <c r="P873" s="37">
        <f t="shared" si="26"/>
        <v>-98.56</v>
      </c>
      <c r="Q873" s="51">
        <v>45831</v>
      </c>
      <c r="S873">
        <v>40700</v>
      </c>
      <c r="T873" t="s">
        <v>911</v>
      </c>
    </row>
    <row r="874" spans="1:20" x14ac:dyDescent="0.25">
      <c r="A874" s="53" t="str">
        <f>+VLOOKUP(O874,'Selectable Table'!D:E,2,0)</f>
        <v>IQVIA</v>
      </c>
      <c r="B874" s="36" t="s">
        <v>1575</v>
      </c>
      <c r="C874" s="49" t="s">
        <v>1576</v>
      </c>
      <c r="D874" s="49" t="s">
        <v>448</v>
      </c>
      <c r="E874">
        <v>2025</v>
      </c>
      <c r="F874">
        <v>6</v>
      </c>
      <c r="G874" s="53" t="s">
        <v>976</v>
      </c>
      <c r="H874" s="33" t="s">
        <v>260</v>
      </c>
      <c r="I874" s="18">
        <v>-197.12</v>
      </c>
      <c r="J874" s="33" t="s">
        <v>94</v>
      </c>
      <c r="K874" s="19">
        <f t="shared" si="27"/>
        <v>-197.12</v>
      </c>
      <c r="L874" t="s">
        <v>977</v>
      </c>
      <c r="M874" s="50" t="s">
        <v>1577</v>
      </c>
      <c r="O874" s="49" t="s">
        <v>1537</v>
      </c>
      <c r="P874" s="37">
        <f t="shared" si="26"/>
        <v>-197.12</v>
      </c>
      <c r="Q874" s="51">
        <v>45831</v>
      </c>
      <c r="S874">
        <v>40700</v>
      </c>
      <c r="T874" t="s">
        <v>911</v>
      </c>
    </row>
    <row r="875" spans="1:20" x14ac:dyDescent="0.25">
      <c r="A875" s="53" t="str">
        <f>+VLOOKUP(O875,'Selectable Table'!D:E,2,0)</f>
        <v>ASTRAZENECA</v>
      </c>
      <c r="B875" s="36" t="s">
        <v>1579</v>
      </c>
      <c r="C875" s="49" t="s">
        <v>1580</v>
      </c>
      <c r="D875" s="49" t="s">
        <v>448</v>
      </c>
      <c r="E875">
        <v>2025</v>
      </c>
      <c r="F875">
        <v>6</v>
      </c>
      <c r="G875" s="53" t="s">
        <v>980</v>
      </c>
      <c r="H875" s="33" t="s">
        <v>261</v>
      </c>
      <c r="I875" s="18">
        <v>-581.08000000000004</v>
      </c>
      <c r="J875" s="33" t="s">
        <v>94</v>
      </c>
      <c r="K875" s="19">
        <f t="shared" si="27"/>
        <v>-581.08000000000004</v>
      </c>
      <c r="L875" t="s">
        <v>977</v>
      </c>
      <c r="M875" s="50" t="s">
        <v>1581</v>
      </c>
      <c r="O875" s="49" t="s">
        <v>1465</v>
      </c>
      <c r="P875" s="37">
        <f t="shared" si="26"/>
        <v>-581.08000000000004</v>
      </c>
      <c r="Q875" s="51">
        <v>45831</v>
      </c>
      <c r="S875">
        <v>40700</v>
      </c>
      <c r="T875" t="s">
        <v>911</v>
      </c>
    </row>
    <row r="876" spans="1:20" x14ac:dyDescent="0.25">
      <c r="A876" s="53" t="str">
        <f>+VLOOKUP(O876,'Selectable Table'!D:E,2,0)</f>
        <v>OTH CUST</v>
      </c>
      <c r="B876" s="36" t="s">
        <v>1976</v>
      </c>
      <c r="C876" s="49" t="s">
        <v>1618</v>
      </c>
      <c r="D876" s="49" t="s">
        <v>448</v>
      </c>
      <c r="E876">
        <v>2025</v>
      </c>
      <c r="F876">
        <v>6</v>
      </c>
      <c r="G876" s="53" t="s">
        <v>980</v>
      </c>
      <c r="H876" s="33" t="s">
        <v>261</v>
      </c>
      <c r="I876" s="18">
        <v>86.800000000000011</v>
      </c>
      <c r="J876" s="33" t="s">
        <v>94</v>
      </c>
      <c r="K876" s="19">
        <f t="shared" si="27"/>
        <v>86.800000000000011</v>
      </c>
      <c r="L876" t="s">
        <v>977</v>
      </c>
      <c r="M876" s="50" t="s">
        <v>1977</v>
      </c>
      <c r="O876" s="49" t="s">
        <v>1978</v>
      </c>
      <c r="P876" s="37">
        <f t="shared" si="26"/>
        <v>86.800000000000011</v>
      </c>
      <c r="Q876" s="51">
        <v>45824</v>
      </c>
      <c r="S876">
        <v>40700</v>
      </c>
      <c r="T876" t="s">
        <v>911</v>
      </c>
    </row>
    <row r="877" spans="1:20" x14ac:dyDescent="0.25">
      <c r="A877" s="53" t="str">
        <f>+VLOOKUP(O877,'Selectable Table'!D:E,2,0)</f>
        <v>OTH CUST</v>
      </c>
      <c r="B877" s="36" t="s">
        <v>1589</v>
      </c>
      <c r="C877" s="49" t="s">
        <v>982</v>
      </c>
      <c r="D877" s="49" t="s">
        <v>448</v>
      </c>
      <c r="E877">
        <v>2025</v>
      </c>
      <c r="F877">
        <v>6</v>
      </c>
      <c r="G877" s="53" t="s">
        <v>980</v>
      </c>
      <c r="H877" s="33" t="s">
        <v>261</v>
      </c>
      <c r="I877" s="18">
        <v>340</v>
      </c>
      <c r="J877" s="33" t="s">
        <v>94</v>
      </c>
      <c r="K877" s="19">
        <f t="shared" si="27"/>
        <v>340</v>
      </c>
      <c r="L877" t="s">
        <v>977</v>
      </c>
      <c r="M877" s="50" t="s">
        <v>1590</v>
      </c>
      <c r="O877" s="49" t="s">
        <v>986</v>
      </c>
      <c r="P877" s="37">
        <f t="shared" si="26"/>
        <v>340</v>
      </c>
      <c r="Q877" s="51">
        <v>45824</v>
      </c>
      <c r="S877">
        <v>40700</v>
      </c>
      <c r="T877" t="s">
        <v>911</v>
      </c>
    </row>
    <row r="878" spans="1:20" ht="30" x14ac:dyDescent="0.25">
      <c r="A878" s="53" t="str">
        <f>+VLOOKUP(O878,'Selectable Table'!D:E,2,0)</f>
        <v>OTH CUST</v>
      </c>
      <c r="B878" s="36" t="s">
        <v>1979</v>
      </c>
      <c r="C878" s="49" t="s">
        <v>1621</v>
      </c>
      <c r="D878" s="49" t="s">
        <v>448</v>
      </c>
      <c r="E878">
        <v>2025</v>
      </c>
      <c r="F878">
        <v>6</v>
      </c>
      <c r="G878" s="53" t="s">
        <v>980</v>
      </c>
      <c r="H878" s="33" t="s">
        <v>261</v>
      </c>
      <c r="I878" s="18">
        <v>70.244000000000014</v>
      </c>
      <c r="J878" s="33" t="s">
        <v>94</v>
      </c>
      <c r="K878" s="19">
        <f t="shared" si="27"/>
        <v>70.244000000000014</v>
      </c>
      <c r="L878" t="s">
        <v>977</v>
      </c>
      <c r="M878" s="50" t="s">
        <v>1980</v>
      </c>
      <c r="O878" s="49" t="s">
        <v>1055</v>
      </c>
      <c r="P878" s="37">
        <f t="shared" si="26"/>
        <v>70.244000000000014</v>
      </c>
      <c r="Q878" s="51">
        <v>45824</v>
      </c>
      <c r="S878">
        <v>40700</v>
      </c>
      <c r="T878" t="s">
        <v>911</v>
      </c>
    </row>
    <row r="879" spans="1:20" x14ac:dyDescent="0.25">
      <c r="A879" s="53" t="str">
        <f>+VLOOKUP(O879,'Selectable Table'!D:E,2,0)</f>
        <v>OTH CUST</v>
      </c>
      <c r="B879" s="36" t="s">
        <v>1981</v>
      </c>
      <c r="C879" s="49" t="s">
        <v>1623</v>
      </c>
      <c r="D879" s="49" t="s">
        <v>448</v>
      </c>
      <c r="E879">
        <v>2025</v>
      </c>
      <c r="F879">
        <v>6</v>
      </c>
      <c r="G879" s="53" t="s">
        <v>976</v>
      </c>
      <c r="H879" s="33" t="s">
        <v>260</v>
      </c>
      <c r="I879" s="18">
        <v>53.720000000000006</v>
      </c>
      <c r="J879" s="33" t="s">
        <v>94</v>
      </c>
      <c r="K879" s="19">
        <f t="shared" si="27"/>
        <v>53.720000000000006</v>
      </c>
      <c r="L879" t="s">
        <v>977</v>
      </c>
      <c r="M879" s="50" t="s">
        <v>1624</v>
      </c>
      <c r="O879" s="49" t="s">
        <v>623</v>
      </c>
      <c r="P879" s="37">
        <f t="shared" si="26"/>
        <v>53.720000000000006</v>
      </c>
      <c r="Q879" s="51">
        <v>45831</v>
      </c>
      <c r="S879">
        <v>40700</v>
      </c>
      <c r="T879" t="s">
        <v>911</v>
      </c>
    </row>
    <row r="880" spans="1:20" x14ac:dyDescent="0.25">
      <c r="A880" s="53" t="str">
        <f>+VLOOKUP(O880,'Selectable Table'!D:E,2,0)</f>
        <v>OTH CUST</v>
      </c>
      <c r="B880" s="36" t="s">
        <v>1981</v>
      </c>
      <c r="C880" s="49" t="s">
        <v>1623</v>
      </c>
      <c r="D880" s="49" t="s">
        <v>448</v>
      </c>
      <c r="E880">
        <v>2025</v>
      </c>
      <c r="F880">
        <v>6</v>
      </c>
      <c r="G880" s="53" t="s">
        <v>976</v>
      </c>
      <c r="H880" s="33" t="s">
        <v>260</v>
      </c>
      <c r="I880" s="18">
        <v>1020</v>
      </c>
      <c r="J880" s="33" t="s">
        <v>94</v>
      </c>
      <c r="K880" s="19">
        <f t="shared" si="27"/>
        <v>1020</v>
      </c>
      <c r="L880" t="s">
        <v>977</v>
      </c>
      <c r="M880" s="50" t="s">
        <v>1624</v>
      </c>
      <c r="O880" s="49" t="s">
        <v>623</v>
      </c>
      <c r="P880" s="37">
        <f t="shared" si="26"/>
        <v>1020</v>
      </c>
      <c r="Q880" s="51">
        <v>45831</v>
      </c>
      <c r="S880">
        <v>40700</v>
      </c>
      <c r="T880" t="s">
        <v>911</v>
      </c>
    </row>
    <row r="881" spans="1:20" x14ac:dyDescent="0.25">
      <c r="A881" s="53" t="str">
        <f>+VLOOKUP(O881,'Selectable Table'!D:E,2,0)</f>
        <v>OTH CUST</v>
      </c>
      <c r="B881" s="36" t="s">
        <v>1617</v>
      </c>
      <c r="C881" s="49" t="s">
        <v>1618</v>
      </c>
      <c r="D881" s="49" t="s">
        <v>448</v>
      </c>
      <c r="E881">
        <v>2025</v>
      </c>
      <c r="F881">
        <v>6</v>
      </c>
      <c r="G881" s="53" t="s">
        <v>976</v>
      </c>
      <c r="H881" s="33" t="s">
        <v>260</v>
      </c>
      <c r="I881" s="18">
        <v>14.756</v>
      </c>
      <c r="J881" s="33" t="s">
        <v>94</v>
      </c>
      <c r="K881" s="19">
        <f t="shared" si="27"/>
        <v>14.756</v>
      </c>
      <c r="L881" t="s">
        <v>977</v>
      </c>
      <c r="M881" s="50" t="s">
        <v>1619</v>
      </c>
      <c r="O881" s="49" t="s">
        <v>1486</v>
      </c>
      <c r="P881" s="37">
        <f t="shared" si="26"/>
        <v>14.756</v>
      </c>
      <c r="Q881" s="51">
        <v>45824</v>
      </c>
      <c r="S881">
        <v>40700</v>
      </c>
      <c r="T881" t="s">
        <v>911</v>
      </c>
    </row>
    <row r="882" spans="1:20" ht="30" x14ac:dyDescent="0.25">
      <c r="A882" s="53" t="str">
        <f>+VLOOKUP(O882,'Selectable Table'!D:E,2,0)</f>
        <v>OTH CUST</v>
      </c>
      <c r="B882" s="36" t="s">
        <v>1620</v>
      </c>
      <c r="C882" s="49" t="s">
        <v>1621</v>
      </c>
      <c r="D882" s="49" t="s">
        <v>1982</v>
      </c>
      <c r="E882">
        <v>2025</v>
      </c>
      <c r="F882">
        <v>6</v>
      </c>
      <c r="G882" s="53" t="s">
        <v>976</v>
      </c>
      <c r="H882" s="33" t="s">
        <v>260</v>
      </c>
      <c r="I882" s="18">
        <v>10.328000000000001</v>
      </c>
      <c r="J882" s="33" t="s">
        <v>94</v>
      </c>
      <c r="K882" s="19">
        <f t="shared" si="27"/>
        <v>10.328000000000001</v>
      </c>
      <c r="L882" t="s">
        <v>977</v>
      </c>
      <c r="M882" s="50" t="s">
        <v>1311</v>
      </c>
      <c r="O882" s="49" t="s">
        <v>1055</v>
      </c>
      <c r="P882" s="37">
        <f t="shared" si="26"/>
        <v>10.328000000000001</v>
      </c>
      <c r="Q882" s="51">
        <v>45824</v>
      </c>
      <c r="S882">
        <v>40700</v>
      </c>
      <c r="T882" t="s">
        <v>911</v>
      </c>
    </row>
    <row r="883" spans="1:20" x14ac:dyDescent="0.25">
      <c r="A883" s="53" t="str">
        <f>+VLOOKUP(O883,'Selectable Table'!D:E,2,0)</f>
        <v>ELI LILLY</v>
      </c>
      <c r="B883" s="36" t="s">
        <v>973</v>
      </c>
      <c r="C883" s="49" t="s">
        <v>974</v>
      </c>
      <c r="D883" s="49" t="s">
        <v>1982</v>
      </c>
      <c r="E883">
        <v>2025</v>
      </c>
      <c r="F883">
        <v>6</v>
      </c>
      <c r="G883" s="53" t="s">
        <v>980</v>
      </c>
      <c r="H883" s="33" t="s">
        <v>261</v>
      </c>
      <c r="I883" s="18">
        <v>1327.6000000000001</v>
      </c>
      <c r="J883" s="33" t="s">
        <v>94</v>
      </c>
      <c r="K883" s="19">
        <f t="shared" si="27"/>
        <v>1327.6000000000001</v>
      </c>
      <c r="L883" t="s">
        <v>977</v>
      </c>
      <c r="M883" s="50" t="s">
        <v>978</v>
      </c>
      <c r="O883" s="49" t="s">
        <v>979</v>
      </c>
      <c r="P883" s="37">
        <f t="shared" si="26"/>
        <v>1327.6000000000001</v>
      </c>
      <c r="Q883" s="51">
        <v>45831</v>
      </c>
      <c r="S883">
        <v>40700</v>
      </c>
      <c r="T883" t="s">
        <v>911</v>
      </c>
    </row>
    <row r="884" spans="1:20" x14ac:dyDescent="0.25">
      <c r="A884" s="53" t="str">
        <f>+VLOOKUP(O884,'Selectable Table'!D:E,2,0)</f>
        <v>ELI LILLY</v>
      </c>
      <c r="B884" s="36" t="s">
        <v>973</v>
      </c>
      <c r="C884" s="49" t="s">
        <v>974</v>
      </c>
      <c r="D884" s="49" t="s">
        <v>1982</v>
      </c>
      <c r="E884">
        <v>2025</v>
      </c>
      <c r="F884">
        <v>6</v>
      </c>
      <c r="G884" s="53" t="s">
        <v>976</v>
      </c>
      <c r="H884" s="33" t="s">
        <v>260</v>
      </c>
      <c r="I884" s="18">
        <v>14060.14</v>
      </c>
      <c r="J884" s="33" t="s">
        <v>94</v>
      </c>
      <c r="K884" s="19">
        <f t="shared" si="27"/>
        <v>14060.14</v>
      </c>
      <c r="L884" t="s">
        <v>977</v>
      </c>
      <c r="M884" s="50" t="s">
        <v>978</v>
      </c>
      <c r="O884" s="49" t="s">
        <v>979</v>
      </c>
      <c r="P884" s="37">
        <f t="shared" si="26"/>
        <v>14060.14</v>
      </c>
      <c r="Q884" s="51">
        <v>45831</v>
      </c>
      <c r="S884">
        <v>40700</v>
      </c>
      <c r="T884" t="s">
        <v>911</v>
      </c>
    </row>
    <row r="885" spans="1:20" x14ac:dyDescent="0.25">
      <c r="A885" s="53" t="str">
        <f>+VLOOKUP(O885,'Selectable Table'!D:E,2,0)</f>
        <v>ELI LILLY</v>
      </c>
      <c r="B885" s="36" t="s">
        <v>973</v>
      </c>
      <c r="C885" s="49" t="s">
        <v>974</v>
      </c>
      <c r="D885" s="49" t="s">
        <v>1983</v>
      </c>
      <c r="E885">
        <v>2025</v>
      </c>
      <c r="F885">
        <v>6</v>
      </c>
      <c r="G885" s="53" t="s">
        <v>984</v>
      </c>
      <c r="H885" s="33" t="s">
        <v>262</v>
      </c>
      <c r="I885" s="18">
        <v>570.31600000000003</v>
      </c>
      <c r="J885" s="33" t="s">
        <v>94</v>
      </c>
      <c r="K885" s="19">
        <f t="shared" si="27"/>
        <v>570.31600000000003</v>
      </c>
      <c r="L885" t="s">
        <v>977</v>
      </c>
      <c r="M885" s="50" t="s">
        <v>978</v>
      </c>
      <c r="O885" s="49" t="s">
        <v>979</v>
      </c>
      <c r="P885" s="37">
        <f t="shared" si="26"/>
        <v>570.31600000000003</v>
      </c>
      <c r="Q885" s="51">
        <v>45831</v>
      </c>
      <c r="S885">
        <v>40700</v>
      </c>
      <c r="T885" t="s">
        <v>911</v>
      </c>
    </row>
    <row r="886" spans="1:20" ht="30" x14ac:dyDescent="0.25">
      <c r="A886" s="53" t="str">
        <f>+VLOOKUP(O886,'Selectable Table'!D:E,2,0)</f>
        <v>ELI LILLY</v>
      </c>
      <c r="B886" s="36" t="s">
        <v>973</v>
      </c>
      <c r="C886" s="49" t="s">
        <v>974</v>
      </c>
      <c r="D886" s="49" t="s">
        <v>1983</v>
      </c>
      <c r="E886">
        <v>2025</v>
      </c>
      <c r="F886">
        <v>6</v>
      </c>
      <c r="G886" s="53" t="s">
        <v>1006</v>
      </c>
      <c r="H886" s="33" t="s">
        <v>617</v>
      </c>
      <c r="I886" s="18">
        <v>17.624000000000002</v>
      </c>
      <c r="J886" s="33" t="s">
        <v>94</v>
      </c>
      <c r="K886" s="19">
        <f t="shared" si="27"/>
        <v>17.624000000000002</v>
      </c>
      <c r="L886" t="s">
        <v>977</v>
      </c>
      <c r="M886" s="50" t="s">
        <v>978</v>
      </c>
      <c r="O886" s="49" t="s">
        <v>979</v>
      </c>
      <c r="P886" s="37">
        <f t="shared" si="26"/>
        <v>17.624000000000002</v>
      </c>
      <c r="Q886" s="51">
        <v>45831</v>
      </c>
      <c r="S886">
        <v>40700</v>
      </c>
      <c r="T886" t="s">
        <v>911</v>
      </c>
    </row>
    <row r="887" spans="1:20" ht="30" x14ac:dyDescent="0.25">
      <c r="A887" s="53" t="str">
        <f>+VLOOKUP(O887,'Selectable Table'!D:E,2,0)</f>
        <v>ELI LILLY</v>
      </c>
      <c r="B887" s="36" t="s">
        <v>973</v>
      </c>
      <c r="C887" s="49" t="s">
        <v>974</v>
      </c>
      <c r="D887" s="49" t="s">
        <v>1983</v>
      </c>
      <c r="E887">
        <v>2025</v>
      </c>
      <c r="F887">
        <v>6</v>
      </c>
      <c r="G887" s="53" t="s">
        <v>1006</v>
      </c>
      <c r="H887" s="33" t="s">
        <v>617</v>
      </c>
      <c r="I887" s="18">
        <v>1459.96</v>
      </c>
      <c r="J887" s="33" t="s">
        <v>94</v>
      </c>
      <c r="K887" s="19">
        <f t="shared" si="27"/>
        <v>1459.96</v>
      </c>
      <c r="L887" t="s">
        <v>977</v>
      </c>
      <c r="M887" s="50" t="s">
        <v>978</v>
      </c>
      <c r="O887" s="49" t="s">
        <v>979</v>
      </c>
      <c r="P887" s="37">
        <f t="shared" si="26"/>
        <v>1459.96</v>
      </c>
      <c r="Q887" s="51">
        <v>45831</v>
      </c>
      <c r="S887">
        <v>40700</v>
      </c>
      <c r="T887" t="s">
        <v>911</v>
      </c>
    </row>
    <row r="888" spans="1:20" x14ac:dyDescent="0.25">
      <c r="A888" s="53" t="str">
        <f>+VLOOKUP(O888,'Selectable Table'!D:E,2,0)</f>
        <v>ELI LILLY</v>
      </c>
      <c r="B888" s="36" t="s">
        <v>973</v>
      </c>
      <c r="C888" s="49" t="s">
        <v>974</v>
      </c>
      <c r="D888" s="49" t="s">
        <v>1983</v>
      </c>
      <c r="E888">
        <v>2025</v>
      </c>
      <c r="F888">
        <v>6</v>
      </c>
      <c r="G888" s="53" t="s">
        <v>976</v>
      </c>
      <c r="H888" s="33" t="s">
        <v>260</v>
      </c>
      <c r="I888" s="18">
        <v>7206.32</v>
      </c>
      <c r="J888" s="33" t="s">
        <v>94</v>
      </c>
      <c r="K888" s="19">
        <f t="shared" si="27"/>
        <v>7206.32</v>
      </c>
      <c r="L888" t="s">
        <v>977</v>
      </c>
      <c r="M888" s="50" t="s">
        <v>978</v>
      </c>
      <c r="O888" s="49" t="s">
        <v>979</v>
      </c>
      <c r="P888" s="37">
        <f t="shared" si="26"/>
        <v>7206.32</v>
      </c>
      <c r="Q888" s="51">
        <v>45831</v>
      </c>
      <c r="S888">
        <v>40700</v>
      </c>
      <c r="T888" t="s">
        <v>911</v>
      </c>
    </row>
    <row r="889" spans="1:20" x14ac:dyDescent="0.25">
      <c r="A889" s="53" t="str">
        <f>+VLOOKUP(O889,'Selectable Table'!D:E,2,0)</f>
        <v>J &amp; J</v>
      </c>
      <c r="B889" s="36" t="s">
        <v>1629</v>
      </c>
      <c r="C889" s="49" t="s">
        <v>1630</v>
      </c>
      <c r="D889" s="49" t="s">
        <v>295</v>
      </c>
      <c r="E889">
        <v>2025</v>
      </c>
      <c r="F889">
        <v>6</v>
      </c>
      <c r="G889" s="53" t="s">
        <v>984</v>
      </c>
      <c r="H889" s="33" t="s">
        <v>262</v>
      </c>
      <c r="I889" s="18">
        <v>7.9560000000000004</v>
      </c>
      <c r="J889" s="33" t="s">
        <v>94</v>
      </c>
      <c r="K889" s="19">
        <f t="shared" si="27"/>
        <v>7.9560000000000004</v>
      </c>
      <c r="L889" t="s">
        <v>977</v>
      </c>
      <c r="M889" s="50" t="s">
        <v>1015</v>
      </c>
      <c r="O889" s="49" t="s">
        <v>1631</v>
      </c>
      <c r="P889" s="37">
        <f t="shared" si="26"/>
        <v>7.9560000000000004</v>
      </c>
      <c r="Q889" s="51">
        <v>45831</v>
      </c>
      <c r="S889">
        <v>40700</v>
      </c>
      <c r="T889" t="s">
        <v>911</v>
      </c>
    </row>
    <row r="890" spans="1:20" x14ac:dyDescent="0.25">
      <c r="A890" s="53" t="str">
        <f>+VLOOKUP(O890,'Selectable Table'!D:E,2,0)</f>
        <v>J &amp; J</v>
      </c>
      <c r="B890" s="36" t="s">
        <v>1629</v>
      </c>
      <c r="C890" s="49" t="s">
        <v>1630</v>
      </c>
      <c r="D890" s="49" t="s">
        <v>295</v>
      </c>
      <c r="E890">
        <v>2025</v>
      </c>
      <c r="F890">
        <v>6</v>
      </c>
      <c r="G890" s="53" t="s">
        <v>980</v>
      </c>
      <c r="H890" s="33" t="s">
        <v>261</v>
      </c>
      <c r="I890" s="18">
        <v>7.9560000000000004</v>
      </c>
      <c r="J890" s="33" t="s">
        <v>94</v>
      </c>
      <c r="K890" s="19">
        <f t="shared" si="27"/>
        <v>7.9560000000000004</v>
      </c>
      <c r="L890" t="s">
        <v>977</v>
      </c>
      <c r="M890" s="50" t="s">
        <v>1015</v>
      </c>
      <c r="O890" s="49" t="s">
        <v>1631</v>
      </c>
      <c r="P890" s="37">
        <f t="shared" si="26"/>
        <v>7.9560000000000004</v>
      </c>
      <c r="Q890" s="51">
        <v>45831</v>
      </c>
      <c r="S890">
        <v>40700</v>
      </c>
      <c r="T890" t="s">
        <v>911</v>
      </c>
    </row>
    <row r="891" spans="1:20" x14ac:dyDescent="0.25">
      <c r="A891" s="53" t="str">
        <f>+VLOOKUP(O891,'Selectable Table'!D:E,2,0)</f>
        <v>J &amp; J</v>
      </c>
      <c r="B891" s="36" t="s">
        <v>1629</v>
      </c>
      <c r="C891" s="49" t="s">
        <v>1630</v>
      </c>
      <c r="D891" s="49" t="s">
        <v>295</v>
      </c>
      <c r="E891">
        <v>2025</v>
      </c>
      <c r="F891">
        <v>6</v>
      </c>
      <c r="G891" s="53" t="s">
        <v>980</v>
      </c>
      <c r="H891" s="33" t="s">
        <v>261</v>
      </c>
      <c r="I891" s="18">
        <v>55.696000000000005</v>
      </c>
      <c r="J891" s="33" t="s">
        <v>94</v>
      </c>
      <c r="K891" s="19">
        <f t="shared" si="27"/>
        <v>55.696000000000005</v>
      </c>
      <c r="L891" t="s">
        <v>977</v>
      </c>
      <c r="M891" s="50" t="s">
        <v>1015</v>
      </c>
      <c r="O891" s="49" t="s">
        <v>1631</v>
      </c>
      <c r="P891" s="37">
        <f t="shared" si="26"/>
        <v>55.696000000000005</v>
      </c>
      <c r="Q891" s="51">
        <v>45831</v>
      </c>
      <c r="S891">
        <v>40700</v>
      </c>
      <c r="T891" t="s">
        <v>911</v>
      </c>
    </row>
    <row r="892" spans="1:20" x14ac:dyDescent="0.25">
      <c r="A892" s="53" t="str">
        <f>+VLOOKUP(O892,'Selectable Table'!D:E,2,0)</f>
        <v>J &amp; J</v>
      </c>
      <c r="B892" s="36" t="s">
        <v>1632</v>
      </c>
      <c r="C892" s="49" t="s">
        <v>1633</v>
      </c>
      <c r="D892" s="49" t="s">
        <v>295</v>
      </c>
      <c r="E892">
        <v>2025</v>
      </c>
      <c r="F892">
        <v>6</v>
      </c>
      <c r="G892" s="53" t="s">
        <v>980</v>
      </c>
      <c r="H892" s="33" t="s">
        <v>261</v>
      </c>
      <c r="I892" s="18">
        <v>12</v>
      </c>
      <c r="J892" s="33" t="s">
        <v>94</v>
      </c>
      <c r="K892" s="19">
        <f t="shared" si="27"/>
        <v>12</v>
      </c>
      <c r="L892" t="s">
        <v>977</v>
      </c>
      <c r="M892" s="50" t="s">
        <v>1015</v>
      </c>
      <c r="O892" s="49" t="s">
        <v>1016</v>
      </c>
      <c r="P892" s="37">
        <f t="shared" si="26"/>
        <v>12</v>
      </c>
      <c r="Q892" s="51">
        <v>45831</v>
      </c>
      <c r="S892">
        <v>40700</v>
      </c>
      <c r="T892" t="s">
        <v>911</v>
      </c>
    </row>
    <row r="893" spans="1:20" x14ac:dyDescent="0.25">
      <c r="A893" s="53" t="str">
        <f>+VLOOKUP(O893,'Selectable Table'!D:E,2,0)</f>
        <v>OTH CUST</v>
      </c>
      <c r="B893" s="36" t="s">
        <v>998</v>
      </c>
      <c r="C893" s="49" t="s">
        <v>999</v>
      </c>
      <c r="D893" s="49" t="s">
        <v>295</v>
      </c>
      <c r="E893">
        <v>2025</v>
      </c>
      <c r="F893">
        <v>6</v>
      </c>
      <c r="G893" s="53" t="s">
        <v>980</v>
      </c>
      <c r="H893" s="33" t="s">
        <v>261</v>
      </c>
      <c r="I893" s="18">
        <v>3.032</v>
      </c>
      <c r="J893" s="33" t="s">
        <v>94</v>
      </c>
      <c r="K893" s="19">
        <f t="shared" si="27"/>
        <v>3.032</v>
      </c>
      <c r="L893" t="s">
        <v>977</v>
      </c>
      <c r="M893" s="50" t="s">
        <v>1000</v>
      </c>
      <c r="O893" s="49" t="s">
        <v>1001</v>
      </c>
      <c r="P893" s="37">
        <f t="shared" si="26"/>
        <v>3.032</v>
      </c>
      <c r="Q893" s="51">
        <v>45831</v>
      </c>
      <c r="S893">
        <v>40700</v>
      </c>
      <c r="T893" t="s">
        <v>911</v>
      </c>
    </row>
    <row r="894" spans="1:20" x14ac:dyDescent="0.25">
      <c r="A894" s="53" t="str">
        <f>+VLOOKUP(O894,'Selectable Table'!D:E,2,0)</f>
        <v>J &amp; J</v>
      </c>
      <c r="B894" s="36" t="s">
        <v>1013</v>
      </c>
      <c r="C894" s="49" t="s">
        <v>1014</v>
      </c>
      <c r="D894" s="49" t="s">
        <v>295</v>
      </c>
      <c r="E894">
        <v>2025</v>
      </c>
      <c r="F894">
        <v>6</v>
      </c>
      <c r="G894" s="53" t="s">
        <v>993</v>
      </c>
      <c r="H894" s="33" t="s">
        <v>337</v>
      </c>
      <c r="I894" s="18">
        <v>25.46</v>
      </c>
      <c r="J894" s="33" t="s">
        <v>94</v>
      </c>
      <c r="K894" s="19">
        <f t="shared" si="27"/>
        <v>25.46</v>
      </c>
      <c r="L894" t="s">
        <v>977</v>
      </c>
      <c r="M894" s="50" t="s">
        <v>1015</v>
      </c>
      <c r="O894" s="49" t="s">
        <v>1016</v>
      </c>
      <c r="P894" s="37">
        <f t="shared" si="26"/>
        <v>25.46</v>
      </c>
      <c r="Q894" s="51">
        <v>45831</v>
      </c>
      <c r="S894">
        <v>40700</v>
      </c>
      <c r="T894" t="s">
        <v>911</v>
      </c>
    </row>
    <row r="895" spans="1:20" x14ac:dyDescent="0.25">
      <c r="A895" s="53" t="str">
        <f>+VLOOKUP(O895,'Selectable Table'!D:E,2,0)</f>
        <v>OTH CUST</v>
      </c>
      <c r="B895" s="36" t="s">
        <v>1017</v>
      </c>
      <c r="C895" s="49" t="s">
        <v>1018</v>
      </c>
      <c r="D895" s="49" t="s">
        <v>295</v>
      </c>
      <c r="E895">
        <v>2025</v>
      </c>
      <c r="F895">
        <v>6</v>
      </c>
      <c r="G895" s="53" t="s">
        <v>980</v>
      </c>
      <c r="H895" s="33" t="s">
        <v>261</v>
      </c>
      <c r="I895" s="18">
        <v>51.188000000000002</v>
      </c>
      <c r="J895" s="33" t="s">
        <v>94</v>
      </c>
      <c r="K895" s="19">
        <f t="shared" si="27"/>
        <v>51.188000000000002</v>
      </c>
      <c r="L895" t="s">
        <v>977</v>
      </c>
      <c r="M895" s="50" t="s">
        <v>1019</v>
      </c>
      <c r="O895" s="49" t="s">
        <v>986</v>
      </c>
      <c r="P895" s="37">
        <f t="shared" si="26"/>
        <v>51.188000000000002</v>
      </c>
      <c r="Q895" s="51">
        <v>45831</v>
      </c>
      <c r="S895">
        <v>40700</v>
      </c>
      <c r="T895" t="s">
        <v>911</v>
      </c>
    </row>
    <row r="896" spans="1:20" x14ac:dyDescent="0.25">
      <c r="A896" s="53" t="str">
        <f>+VLOOKUP(O896,'Selectable Table'!D:E,2,0)</f>
        <v>OTH CUST</v>
      </c>
      <c r="B896" s="36" t="s">
        <v>1017</v>
      </c>
      <c r="C896" s="49" t="s">
        <v>1018</v>
      </c>
      <c r="D896" s="49" t="s">
        <v>295</v>
      </c>
      <c r="E896">
        <v>2025</v>
      </c>
      <c r="F896">
        <v>6</v>
      </c>
      <c r="G896" s="53" t="s">
        <v>976</v>
      </c>
      <c r="H896" s="33" t="s">
        <v>260</v>
      </c>
      <c r="I896" s="18">
        <v>13.424000000000001</v>
      </c>
      <c r="J896" s="33" t="s">
        <v>94</v>
      </c>
      <c r="K896" s="19">
        <f t="shared" si="27"/>
        <v>13.424000000000001</v>
      </c>
      <c r="L896" t="s">
        <v>977</v>
      </c>
      <c r="M896" s="50" t="s">
        <v>1019</v>
      </c>
      <c r="O896" s="49" t="s">
        <v>986</v>
      </c>
      <c r="P896" s="37">
        <f t="shared" si="26"/>
        <v>13.424000000000001</v>
      </c>
      <c r="Q896" s="51">
        <v>45831</v>
      </c>
      <c r="S896">
        <v>40700</v>
      </c>
      <c r="T896" t="s">
        <v>911</v>
      </c>
    </row>
    <row r="897" spans="1:20" x14ac:dyDescent="0.25">
      <c r="A897" s="53" t="str">
        <f>+VLOOKUP(O897,'Selectable Table'!D:E,2,0)</f>
        <v>OTH CUST</v>
      </c>
      <c r="B897" s="36" t="s">
        <v>1017</v>
      </c>
      <c r="C897" s="49" t="s">
        <v>1018</v>
      </c>
      <c r="D897" s="49" t="s">
        <v>295</v>
      </c>
      <c r="E897">
        <v>2025</v>
      </c>
      <c r="F897">
        <v>6</v>
      </c>
      <c r="G897" s="53" t="s">
        <v>980</v>
      </c>
      <c r="H897" s="33" t="s">
        <v>261</v>
      </c>
      <c r="I897" s="18">
        <v>63.736000000000004</v>
      </c>
      <c r="J897" s="33" t="s">
        <v>94</v>
      </c>
      <c r="K897" s="19">
        <f t="shared" si="27"/>
        <v>63.736000000000004</v>
      </c>
      <c r="L897" t="s">
        <v>977</v>
      </c>
      <c r="M897" s="50" t="s">
        <v>1019</v>
      </c>
      <c r="O897" s="49" t="s">
        <v>986</v>
      </c>
      <c r="P897" s="37">
        <f t="shared" si="26"/>
        <v>63.736000000000004</v>
      </c>
      <c r="Q897" s="51">
        <v>45831</v>
      </c>
      <c r="S897">
        <v>40700</v>
      </c>
      <c r="T897" t="s">
        <v>911</v>
      </c>
    </row>
    <row r="898" spans="1:20" x14ac:dyDescent="0.25">
      <c r="A898" s="53" t="str">
        <f>+VLOOKUP(O898,'Selectable Table'!D:E,2,0)</f>
        <v>J &amp; J</v>
      </c>
      <c r="B898" s="36" t="s">
        <v>1020</v>
      </c>
      <c r="C898" s="49" t="s">
        <v>1021</v>
      </c>
      <c r="D898" s="49" t="s">
        <v>297</v>
      </c>
      <c r="E898">
        <v>2025</v>
      </c>
      <c r="F898">
        <v>6</v>
      </c>
      <c r="G898" s="53" t="s">
        <v>980</v>
      </c>
      <c r="H898" s="33" t="s">
        <v>261</v>
      </c>
      <c r="I898" s="18">
        <v>21.008000000000003</v>
      </c>
      <c r="J898" s="33" t="s">
        <v>94</v>
      </c>
      <c r="K898" s="19">
        <f t="shared" si="27"/>
        <v>21.008000000000003</v>
      </c>
      <c r="L898" t="s">
        <v>977</v>
      </c>
      <c r="M898" s="50" t="s">
        <v>1015</v>
      </c>
      <c r="O898" s="49" t="s">
        <v>1016</v>
      </c>
      <c r="P898" s="37">
        <f t="shared" ref="P898:P961" si="28">K898</f>
        <v>21.008000000000003</v>
      </c>
      <c r="Q898" s="51">
        <v>45831</v>
      </c>
      <c r="S898">
        <v>40700</v>
      </c>
      <c r="T898" t="s">
        <v>911</v>
      </c>
    </row>
    <row r="899" spans="1:20" x14ac:dyDescent="0.25">
      <c r="A899" s="53" t="str">
        <f>+VLOOKUP(O899,'Selectable Table'!D:E,2,0)</f>
        <v>J &amp; J</v>
      </c>
      <c r="B899" s="36" t="s">
        <v>1659</v>
      </c>
      <c r="C899" s="49" t="s">
        <v>1660</v>
      </c>
      <c r="D899" s="49" t="s">
        <v>297</v>
      </c>
      <c r="E899">
        <v>2025</v>
      </c>
      <c r="F899">
        <v>6</v>
      </c>
      <c r="G899" s="53" t="s">
        <v>984</v>
      </c>
      <c r="H899" s="33" t="s">
        <v>262</v>
      </c>
      <c r="I899" s="18">
        <v>25.46</v>
      </c>
      <c r="J899" s="33" t="s">
        <v>94</v>
      </c>
      <c r="K899" s="19">
        <f t="shared" ref="K899:K962" si="29">+VLOOKUP(J899,$W$2:$X$7,2,0)*I899</f>
        <v>25.46</v>
      </c>
      <c r="L899" t="s">
        <v>977</v>
      </c>
      <c r="M899" s="50" t="s">
        <v>1661</v>
      </c>
      <c r="O899" s="49" t="s">
        <v>1100</v>
      </c>
      <c r="P899" s="37">
        <f t="shared" si="28"/>
        <v>25.46</v>
      </c>
      <c r="Q899" s="51">
        <v>45831</v>
      </c>
      <c r="S899">
        <v>40700</v>
      </c>
      <c r="T899" t="s">
        <v>911</v>
      </c>
    </row>
    <row r="900" spans="1:20" x14ac:dyDescent="0.25">
      <c r="A900" s="53" t="str">
        <f>+VLOOKUP(O900,'Selectable Table'!D:E,2,0)</f>
        <v>J &amp; J</v>
      </c>
      <c r="B900" s="36" t="s">
        <v>1023</v>
      </c>
      <c r="C900" s="49" t="s">
        <v>1024</v>
      </c>
      <c r="D900" s="49" t="s">
        <v>297</v>
      </c>
      <c r="E900">
        <v>2025</v>
      </c>
      <c r="F900">
        <v>6</v>
      </c>
      <c r="G900" s="53" t="s">
        <v>980</v>
      </c>
      <c r="H900" s="33" t="s">
        <v>261</v>
      </c>
      <c r="I900" s="18">
        <v>111.39200000000001</v>
      </c>
      <c r="J900" s="33" t="s">
        <v>94</v>
      </c>
      <c r="K900" s="19">
        <f t="shared" si="29"/>
        <v>111.39200000000001</v>
      </c>
      <c r="L900" t="s">
        <v>977</v>
      </c>
      <c r="M900" s="50" t="s">
        <v>1015</v>
      </c>
      <c r="O900" s="49" t="s">
        <v>1016</v>
      </c>
      <c r="P900" s="37">
        <f t="shared" si="28"/>
        <v>111.39200000000001</v>
      </c>
      <c r="Q900" s="51">
        <v>45831</v>
      </c>
      <c r="S900">
        <v>40700</v>
      </c>
      <c r="T900" t="s">
        <v>911</v>
      </c>
    </row>
    <row r="901" spans="1:20" x14ac:dyDescent="0.25">
      <c r="A901" s="53" t="str">
        <f>+VLOOKUP(O901,'Selectable Table'!D:E,2,0)</f>
        <v>J &amp; J</v>
      </c>
      <c r="B901" s="36" t="s">
        <v>1666</v>
      </c>
      <c r="C901" s="49" t="s">
        <v>1667</v>
      </c>
      <c r="D901" s="49" t="s">
        <v>297</v>
      </c>
      <c r="E901">
        <v>2025</v>
      </c>
      <c r="F901">
        <v>6</v>
      </c>
      <c r="G901" s="53" t="s">
        <v>980</v>
      </c>
      <c r="H901" s="33" t="s">
        <v>261</v>
      </c>
      <c r="I901" s="18">
        <v>7.9560000000000004</v>
      </c>
      <c r="J901" s="33" t="s">
        <v>94</v>
      </c>
      <c r="K901" s="19">
        <f t="shared" si="29"/>
        <v>7.9560000000000004</v>
      </c>
      <c r="L901" t="s">
        <v>977</v>
      </c>
      <c r="M901" s="50" t="s">
        <v>1015</v>
      </c>
      <c r="O901" s="49" t="s">
        <v>1016</v>
      </c>
      <c r="P901" s="37">
        <f t="shared" si="28"/>
        <v>7.9560000000000004</v>
      </c>
      <c r="Q901" s="51">
        <v>45831</v>
      </c>
      <c r="S901">
        <v>40700</v>
      </c>
      <c r="T901" t="s">
        <v>911</v>
      </c>
    </row>
    <row r="902" spans="1:20" x14ac:dyDescent="0.25">
      <c r="A902" s="53" t="str">
        <f>+VLOOKUP(O902,'Selectable Table'!D:E,2,0)</f>
        <v>J &amp; J</v>
      </c>
      <c r="B902" s="36" t="s">
        <v>1666</v>
      </c>
      <c r="C902" s="49" t="s">
        <v>1667</v>
      </c>
      <c r="D902" s="49" t="s">
        <v>297</v>
      </c>
      <c r="E902">
        <v>2025</v>
      </c>
      <c r="F902">
        <v>6</v>
      </c>
      <c r="G902" s="53" t="s">
        <v>976</v>
      </c>
      <c r="H902" s="33" t="s">
        <v>260</v>
      </c>
      <c r="I902" s="18">
        <v>31.827999999999999</v>
      </c>
      <c r="J902" s="33" t="s">
        <v>94</v>
      </c>
      <c r="K902" s="19">
        <f t="shared" si="29"/>
        <v>31.827999999999999</v>
      </c>
      <c r="L902" t="s">
        <v>977</v>
      </c>
      <c r="M902" s="50" t="s">
        <v>1015</v>
      </c>
      <c r="O902" s="49" t="s">
        <v>1016</v>
      </c>
      <c r="P902" s="37">
        <f t="shared" si="28"/>
        <v>31.827999999999999</v>
      </c>
      <c r="Q902" s="51">
        <v>45831</v>
      </c>
      <c r="S902">
        <v>40700</v>
      </c>
      <c r="T902" t="s">
        <v>911</v>
      </c>
    </row>
    <row r="903" spans="1:20" x14ac:dyDescent="0.25">
      <c r="A903" s="53" t="str">
        <f>+VLOOKUP(O903,'Selectable Table'!D:E,2,0)</f>
        <v>OTH CUST</v>
      </c>
      <c r="B903" s="36" t="s">
        <v>1669</v>
      </c>
      <c r="C903" s="49" t="s">
        <v>1670</v>
      </c>
      <c r="D903" s="49" t="s">
        <v>1984</v>
      </c>
      <c r="E903">
        <v>2025</v>
      </c>
      <c r="F903">
        <v>6</v>
      </c>
      <c r="G903" s="53" t="s">
        <v>984</v>
      </c>
      <c r="H903" s="33" t="s">
        <v>262</v>
      </c>
      <c r="I903" s="18">
        <v>35.752000000000002</v>
      </c>
      <c r="J903" s="33" t="s">
        <v>94</v>
      </c>
      <c r="K903" s="19">
        <f t="shared" si="29"/>
        <v>35.752000000000002</v>
      </c>
      <c r="L903" t="s">
        <v>977</v>
      </c>
      <c r="M903" s="50" t="s">
        <v>1671</v>
      </c>
      <c r="O903" s="49" t="s">
        <v>1069</v>
      </c>
      <c r="P903" s="37">
        <f t="shared" si="28"/>
        <v>35.752000000000002</v>
      </c>
      <c r="Q903" s="51">
        <v>45831</v>
      </c>
      <c r="S903">
        <v>40700</v>
      </c>
      <c r="T903" t="s">
        <v>911</v>
      </c>
    </row>
    <row r="904" spans="1:20" x14ac:dyDescent="0.25">
      <c r="A904" s="53" t="str">
        <f>+VLOOKUP(O904,'Selectable Table'!D:E,2,0)</f>
        <v>OTH CUST</v>
      </c>
      <c r="B904" s="36" t="s">
        <v>1669</v>
      </c>
      <c r="C904" s="49" t="s">
        <v>1670</v>
      </c>
      <c r="D904" s="49" t="s">
        <v>1984</v>
      </c>
      <c r="E904">
        <v>2025</v>
      </c>
      <c r="F904">
        <v>6</v>
      </c>
      <c r="G904" s="53" t="s">
        <v>980</v>
      </c>
      <c r="H904" s="33" t="s">
        <v>261</v>
      </c>
      <c r="I904" s="18">
        <v>17.028000000000002</v>
      </c>
      <c r="J904" s="33" t="s">
        <v>94</v>
      </c>
      <c r="K904" s="19">
        <f t="shared" si="29"/>
        <v>17.028000000000002</v>
      </c>
      <c r="L904" t="s">
        <v>977</v>
      </c>
      <c r="M904" s="50" t="s">
        <v>1671</v>
      </c>
      <c r="O904" s="49" t="s">
        <v>1069</v>
      </c>
      <c r="P904" s="37">
        <f t="shared" si="28"/>
        <v>17.028000000000002</v>
      </c>
      <c r="Q904" s="51">
        <v>45831</v>
      </c>
      <c r="S904">
        <v>40700</v>
      </c>
      <c r="T904" t="s">
        <v>911</v>
      </c>
    </row>
    <row r="905" spans="1:20" x14ac:dyDescent="0.25">
      <c r="A905" s="53" t="str">
        <f>+VLOOKUP(O905,'Selectable Table'!D:E,2,0)</f>
        <v>J &amp; J</v>
      </c>
      <c r="B905" s="36" t="s">
        <v>1046</v>
      </c>
      <c r="C905" s="49" t="s">
        <v>1047</v>
      </c>
      <c r="D905" s="49" t="s">
        <v>1984</v>
      </c>
      <c r="E905">
        <v>2025</v>
      </c>
      <c r="F905">
        <v>6</v>
      </c>
      <c r="G905" s="53" t="s">
        <v>980</v>
      </c>
      <c r="H905" s="33" t="s">
        <v>261</v>
      </c>
      <c r="I905" s="18">
        <v>175.04400000000001</v>
      </c>
      <c r="J905" s="33" t="s">
        <v>94</v>
      </c>
      <c r="K905" s="19">
        <f t="shared" si="29"/>
        <v>175.04400000000001</v>
      </c>
      <c r="L905" t="s">
        <v>977</v>
      </c>
      <c r="M905" s="50" t="s">
        <v>1015</v>
      </c>
      <c r="O905" s="49" t="s">
        <v>1016</v>
      </c>
      <c r="P905" s="37">
        <f t="shared" si="28"/>
        <v>175.04400000000001</v>
      </c>
      <c r="Q905" s="51">
        <v>45831</v>
      </c>
      <c r="S905">
        <v>40700</v>
      </c>
      <c r="T905" t="s">
        <v>911</v>
      </c>
    </row>
    <row r="906" spans="1:20" x14ac:dyDescent="0.25">
      <c r="A906" s="53" t="str">
        <f>+VLOOKUP(O906,'Selectable Table'!D:E,2,0)</f>
        <v>J &amp; J</v>
      </c>
      <c r="B906" s="36" t="s">
        <v>1048</v>
      </c>
      <c r="C906" s="49" t="s">
        <v>1049</v>
      </c>
      <c r="D906" s="49" t="s">
        <v>1984</v>
      </c>
      <c r="E906">
        <v>2025</v>
      </c>
      <c r="F906">
        <v>6</v>
      </c>
      <c r="G906" s="53" t="s">
        <v>980</v>
      </c>
      <c r="H906" s="33" t="s">
        <v>261</v>
      </c>
      <c r="I906" s="18">
        <v>10.504000000000001</v>
      </c>
      <c r="J906" s="33" t="s">
        <v>94</v>
      </c>
      <c r="K906" s="19">
        <f t="shared" si="29"/>
        <v>10.504000000000001</v>
      </c>
      <c r="L906" t="s">
        <v>977</v>
      </c>
      <c r="M906" s="50" t="s">
        <v>1015</v>
      </c>
      <c r="O906" s="49" t="s">
        <v>1016</v>
      </c>
      <c r="P906" s="37">
        <f t="shared" si="28"/>
        <v>10.504000000000001</v>
      </c>
      <c r="Q906" s="51">
        <v>45831</v>
      </c>
      <c r="S906">
        <v>40700</v>
      </c>
      <c r="T906" t="s">
        <v>911</v>
      </c>
    </row>
    <row r="907" spans="1:20" x14ac:dyDescent="0.25">
      <c r="A907" s="53" t="str">
        <f>+VLOOKUP(O907,'Selectable Table'!D:E,2,0)</f>
        <v>J &amp; J</v>
      </c>
      <c r="B907" s="36" t="s">
        <v>1048</v>
      </c>
      <c r="C907" s="49" t="s">
        <v>1049</v>
      </c>
      <c r="D907" s="49" t="s">
        <v>1984</v>
      </c>
      <c r="E907">
        <v>2025</v>
      </c>
      <c r="F907">
        <v>6</v>
      </c>
      <c r="G907" s="53" t="s">
        <v>980</v>
      </c>
      <c r="H907" s="33" t="s">
        <v>261</v>
      </c>
      <c r="I907" s="18">
        <v>23.868000000000002</v>
      </c>
      <c r="J907" s="33" t="s">
        <v>94</v>
      </c>
      <c r="K907" s="19">
        <f t="shared" si="29"/>
        <v>23.868000000000002</v>
      </c>
      <c r="L907" t="s">
        <v>977</v>
      </c>
      <c r="M907" s="50" t="s">
        <v>1015</v>
      </c>
      <c r="O907" s="49" t="s">
        <v>1016</v>
      </c>
      <c r="P907" s="37">
        <f t="shared" si="28"/>
        <v>23.868000000000002</v>
      </c>
      <c r="Q907" s="51">
        <v>45831</v>
      </c>
      <c r="S907">
        <v>40700</v>
      </c>
      <c r="T907" t="s">
        <v>911</v>
      </c>
    </row>
    <row r="908" spans="1:20" x14ac:dyDescent="0.25">
      <c r="A908" s="53" t="str">
        <f>+VLOOKUP(O908,'Selectable Table'!D:E,2,0)</f>
        <v>OTH CUST</v>
      </c>
      <c r="B908" s="36" t="s">
        <v>1677</v>
      </c>
      <c r="C908" s="49" t="s">
        <v>1678</v>
      </c>
      <c r="D908" s="49" t="s">
        <v>1984</v>
      </c>
      <c r="E908">
        <v>2025</v>
      </c>
      <c r="F908">
        <v>6</v>
      </c>
      <c r="G908" s="53" t="s">
        <v>980</v>
      </c>
      <c r="H908" s="33" t="s">
        <v>261</v>
      </c>
      <c r="I908" s="18">
        <v>12.716000000000001</v>
      </c>
      <c r="J908" s="33" t="s">
        <v>94</v>
      </c>
      <c r="K908" s="19">
        <f t="shared" si="29"/>
        <v>12.716000000000001</v>
      </c>
      <c r="L908" t="s">
        <v>977</v>
      </c>
      <c r="M908" s="50" t="s">
        <v>1680</v>
      </c>
      <c r="O908" s="49" t="s">
        <v>1069</v>
      </c>
      <c r="P908" s="37">
        <f t="shared" si="28"/>
        <v>12.716000000000001</v>
      </c>
      <c r="Q908" s="51">
        <v>45831</v>
      </c>
      <c r="S908">
        <v>40700</v>
      </c>
      <c r="T908" t="s">
        <v>911</v>
      </c>
    </row>
    <row r="909" spans="1:20" ht="30" x14ac:dyDescent="0.25">
      <c r="A909" s="53" t="str">
        <f>+VLOOKUP(O909,'Selectable Table'!D:E,2,0)</f>
        <v>OTH CUST</v>
      </c>
      <c r="B909" s="36" t="s">
        <v>1052</v>
      </c>
      <c r="C909" s="49" t="s">
        <v>1053</v>
      </c>
      <c r="D909" s="49" t="s">
        <v>1984</v>
      </c>
      <c r="E909">
        <v>2025</v>
      </c>
      <c r="F909">
        <v>6</v>
      </c>
      <c r="G909" s="53" t="s">
        <v>976</v>
      </c>
      <c r="H909" s="33" t="s">
        <v>260</v>
      </c>
      <c r="I909" s="18">
        <v>113.86800000000001</v>
      </c>
      <c r="J909" s="33" t="s">
        <v>94</v>
      </c>
      <c r="K909" s="19">
        <f t="shared" si="29"/>
        <v>113.86800000000001</v>
      </c>
      <c r="L909" t="s">
        <v>977</v>
      </c>
      <c r="M909" s="50" t="s">
        <v>1054</v>
      </c>
      <c r="O909" s="49" t="s">
        <v>1055</v>
      </c>
      <c r="P909" s="37">
        <f t="shared" si="28"/>
        <v>113.86800000000001</v>
      </c>
      <c r="Q909" s="51">
        <v>45831</v>
      </c>
      <c r="S909">
        <v>40700</v>
      </c>
      <c r="T909" t="s">
        <v>911</v>
      </c>
    </row>
    <row r="910" spans="1:20" ht="30" x14ac:dyDescent="0.25">
      <c r="A910" s="53" t="str">
        <f>+VLOOKUP(O910,'Selectable Table'!D:E,2,0)</f>
        <v>OTH CUST</v>
      </c>
      <c r="B910" s="36" t="s">
        <v>1052</v>
      </c>
      <c r="C910" s="49" t="s">
        <v>1053</v>
      </c>
      <c r="D910" s="49" t="s">
        <v>1984</v>
      </c>
      <c r="E910">
        <v>2025</v>
      </c>
      <c r="F910">
        <v>6</v>
      </c>
      <c r="G910" s="53" t="s">
        <v>976</v>
      </c>
      <c r="H910" s="33" t="s">
        <v>260</v>
      </c>
      <c r="I910" s="18">
        <v>3.3520000000000003</v>
      </c>
      <c r="J910" s="33" t="s">
        <v>94</v>
      </c>
      <c r="K910" s="19">
        <f t="shared" si="29"/>
        <v>3.3520000000000003</v>
      </c>
      <c r="L910" t="s">
        <v>977</v>
      </c>
      <c r="M910" s="50" t="s">
        <v>1054</v>
      </c>
      <c r="O910" s="49" t="s">
        <v>1055</v>
      </c>
      <c r="P910" s="37">
        <f t="shared" si="28"/>
        <v>3.3520000000000003</v>
      </c>
      <c r="Q910" s="51">
        <v>45831</v>
      </c>
      <c r="S910">
        <v>40700</v>
      </c>
      <c r="T910" t="s">
        <v>911</v>
      </c>
    </row>
    <row r="911" spans="1:20" ht="30" x14ac:dyDescent="0.25">
      <c r="A911" s="53" t="str">
        <f>+VLOOKUP(O911,'Selectable Table'!D:E,2,0)</f>
        <v>OTH CUST</v>
      </c>
      <c r="B911" s="36" t="s">
        <v>1052</v>
      </c>
      <c r="C911" s="49" t="s">
        <v>1053</v>
      </c>
      <c r="D911" s="49" t="s">
        <v>1984</v>
      </c>
      <c r="E911">
        <v>2025</v>
      </c>
      <c r="F911">
        <v>6</v>
      </c>
      <c r="G911" s="53" t="s">
        <v>980</v>
      </c>
      <c r="H911" s="33" t="s">
        <v>261</v>
      </c>
      <c r="I911" s="18">
        <v>39.864000000000004</v>
      </c>
      <c r="J911" s="33" t="s">
        <v>94</v>
      </c>
      <c r="K911" s="19">
        <f t="shared" si="29"/>
        <v>39.864000000000004</v>
      </c>
      <c r="L911" t="s">
        <v>977</v>
      </c>
      <c r="M911" s="50" t="s">
        <v>1054</v>
      </c>
      <c r="O911" s="49" t="s">
        <v>1055</v>
      </c>
      <c r="P911" s="37">
        <f t="shared" si="28"/>
        <v>39.864000000000004</v>
      </c>
      <c r="Q911" s="51">
        <v>45831</v>
      </c>
      <c r="S911">
        <v>40700</v>
      </c>
      <c r="T911" t="s">
        <v>911</v>
      </c>
    </row>
    <row r="912" spans="1:20" x14ac:dyDescent="0.25">
      <c r="A912" s="53" t="str">
        <f>+VLOOKUP(O912,'Selectable Table'!D:E,2,0)</f>
        <v>OTH CUST</v>
      </c>
      <c r="B912" s="36" t="s">
        <v>1064</v>
      </c>
      <c r="C912" s="49" t="s">
        <v>1065</v>
      </c>
      <c r="D912" s="49" t="s">
        <v>1984</v>
      </c>
      <c r="E912">
        <v>2025</v>
      </c>
      <c r="F912">
        <v>6</v>
      </c>
      <c r="G912" s="53" t="s">
        <v>980</v>
      </c>
      <c r="H912" s="33" t="s">
        <v>261</v>
      </c>
      <c r="I912" s="18">
        <v>36.480000000000004</v>
      </c>
      <c r="J912" s="33" t="s">
        <v>94</v>
      </c>
      <c r="K912" s="19">
        <f t="shared" si="29"/>
        <v>36.480000000000004</v>
      </c>
      <c r="L912" t="s">
        <v>977</v>
      </c>
      <c r="M912" s="50" t="s">
        <v>1000</v>
      </c>
      <c r="O912" s="49" t="s">
        <v>1001</v>
      </c>
      <c r="P912" s="37">
        <f t="shared" si="28"/>
        <v>36.480000000000004</v>
      </c>
      <c r="Q912" s="51">
        <v>45831</v>
      </c>
      <c r="S912">
        <v>40700</v>
      </c>
      <c r="T912" t="s">
        <v>911</v>
      </c>
    </row>
    <row r="913" spans="1:20" x14ac:dyDescent="0.25">
      <c r="A913" s="53" t="str">
        <f>+VLOOKUP(O913,'Selectable Table'!D:E,2,0)</f>
        <v>OTH CUST</v>
      </c>
      <c r="B913" s="36" t="s">
        <v>1064</v>
      </c>
      <c r="C913" s="49" t="s">
        <v>1065</v>
      </c>
      <c r="D913" s="49" t="s">
        <v>456</v>
      </c>
      <c r="E913">
        <v>2025</v>
      </c>
      <c r="F913">
        <v>6</v>
      </c>
      <c r="G913" s="53" t="s">
        <v>984</v>
      </c>
      <c r="H913" s="33" t="s">
        <v>262</v>
      </c>
      <c r="I913" s="18">
        <v>44.463999999999999</v>
      </c>
      <c r="J913" s="33" t="s">
        <v>94</v>
      </c>
      <c r="K913" s="19">
        <f t="shared" si="29"/>
        <v>44.463999999999999</v>
      </c>
      <c r="L913" t="s">
        <v>977</v>
      </c>
      <c r="M913" s="50" t="s">
        <v>1000</v>
      </c>
      <c r="O913" s="49" t="s">
        <v>1001</v>
      </c>
      <c r="P913" s="37">
        <f t="shared" si="28"/>
        <v>44.463999999999999</v>
      </c>
      <c r="Q913" s="51">
        <v>45831</v>
      </c>
      <c r="S913">
        <v>40700</v>
      </c>
      <c r="T913" t="s">
        <v>911</v>
      </c>
    </row>
    <row r="914" spans="1:20" ht="30" x14ac:dyDescent="0.25">
      <c r="A914" s="53" t="str">
        <f>+VLOOKUP(O914,'Selectable Table'!D:E,2,0)</f>
        <v>OTH CUST</v>
      </c>
      <c r="B914" s="36" t="s">
        <v>1694</v>
      </c>
      <c r="C914" s="49" t="s">
        <v>1695</v>
      </c>
      <c r="D914" s="49" t="s">
        <v>456</v>
      </c>
      <c r="E914">
        <v>2025</v>
      </c>
      <c r="F914">
        <v>6</v>
      </c>
      <c r="G914" s="53" t="s">
        <v>976</v>
      </c>
      <c r="H914" s="33" t="s">
        <v>260</v>
      </c>
      <c r="I914" s="18">
        <v>20.652000000000001</v>
      </c>
      <c r="J914" s="33" t="s">
        <v>94</v>
      </c>
      <c r="K914" s="19">
        <f t="shared" si="29"/>
        <v>20.652000000000001</v>
      </c>
      <c r="L914" t="s">
        <v>977</v>
      </c>
      <c r="M914" s="50" t="s">
        <v>1696</v>
      </c>
      <c r="O914" s="49" t="s">
        <v>1055</v>
      </c>
      <c r="P914" s="37">
        <f t="shared" si="28"/>
        <v>20.652000000000001</v>
      </c>
      <c r="Q914" s="51">
        <v>45831</v>
      </c>
      <c r="S914">
        <v>40700</v>
      </c>
      <c r="T914" t="s">
        <v>911</v>
      </c>
    </row>
    <row r="915" spans="1:20" ht="30" x14ac:dyDescent="0.25">
      <c r="A915" s="53" t="str">
        <f>+VLOOKUP(O915,'Selectable Table'!D:E,2,0)</f>
        <v>OTH CUST</v>
      </c>
      <c r="B915" s="36" t="s">
        <v>1694</v>
      </c>
      <c r="C915" s="49" t="s">
        <v>1695</v>
      </c>
      <c r="D915" s="49" t="s">
        <v>456</v>
      </c>
      <c r="E915">
        <v>2025</v>
      </c>
      <c r="F915">
        <v>6</v>
      </c>
      <c r="G915" s="53" t="s">
        <v>980</v>
      </c>
      <c r="H915" s="33" t="s">
        <v>261</v>
      </c>
      <c r="I915" s="18">
        <v>27.532</v>
      </c>
      <c r="J915" s="33" t="s">
        <v>94</v>
      </c>
      <c r="K915" s="19">
        <f t="shared" si="29"/>
        <v>27.532</v>
      </c>
      <c r="L915" t="s">
        <v>977</v>
      </c>
      <c r="M915" s="50" t="s">
        <v>1696</v>
      </c>
      <c r="O915" s="49" t="s">
        <v>1055</v>
      </c>
      <c r="P915" s="37">
        <f t="shared" si="28"/>
        <v>27.532</v>
      </c>
      <c r="Q915" s="51">
        <v>45831</v>
      </c>
      <c r="S915">
        <v>40700</v>
      </c>
      <c r="T915" t="s">
        <v>911</v>
      </c>
    </row>
    <row r="916" spans="1:20" x14ac:dyDescent="0.25">
      <c r="A916" s="53" t="str">
        <f>+VLOOKUP(O916,'Selectable Table'!D:E,2,0)</f>
        <v>OTH CUST</v>
      </c>
      <c r="B916" s="36" t="s">
        <v>1700</v>
      </c>
      <c r="C916" s="49" t="s">
        <v>1701</v>
      </c>
      <c r="D916" s="49" t="s">
        <v>456</v>
      </c>
      <c r="E916">
        <v>2025</v>
      </c>
      <c r="F916">
        <v>6</v>
      </c>
      <c r="G916" s="53" t="s">
        <v>980</v>
      </c>
      <c r="H916" s="33" t="s">
        <v>261</v>
      </c>
      <c r="I916" s="18">
        <v>41.308</v>
      </c>
      <c r="J916" s="33" t="s">
        <v>94</v>
      </c>
      <c r="K916" s="19">
        <f t="shared" si="29"/>
        <v>41.308</v>
      </c>
      <c r="L916" t="s">
        <v>977</v>
      </c>
      <c r="M916" s="50" t="s">
        <v>1702</v>
      </c>
      <c r="O916" s="49" t="s">
        <v>1055</v>
      </c>
      <c r="P916" s="37">
        <f t="shared" si="28"/>
        <v>41.308</v>
      </c>
      <c r="Q916" s="51">
        <v>45831</v>
      </c>
      <c r="S916">
        <v>40700</v>
      </c>
      <c r="T916" t="s">
        <v>911</v>
      </c>
    </row>
    <row r="917" spans="1:20" x14ac:dyDescent="0.25">
      <c r="A917" s="53" t="str">
        <f>+VLOOKUP(O917,'Selectable Table'!D:E,2,0)</f>
        <v>OTH CUST</v>
      </c>
      <c r="B917" s="36" t="s">
        <v>1700</v>
      </c>
      <c r="C917" s="49" t="s">
        <v>1701</v>
      </c>
      <c r="D917" s="49" t="s">
        <v>456</v>
      </c>
      <c r="E917">
        <v>2025</v>
      </c>
      <c r="F917">
        <v>6</v>
      </c>
      <c r="G917" s="53" t="s">
        <v>980</v>
      </c>
      <c r="H917" s="33" t="s">
        <v>261</v>
      </c>
      <c r="I917" s="18">
        <v>44.748000000000005</v>
      </c>
      <c r="J917" s="33" t="s">
        <v>94</v>
      </c>
      <c r="K917" s="19">
        <f t="shared" si="29"/>
        <v>44.748000000000005</v>
      </c>
      <c r="L917" t="s">
        <v>977</v>
      </c>
      <c r="M917" s="50" t="s">
        <v>1702</v>
      </c>
      <c r="O917" s="49" t="s">
        <v>1055</v>
      </c>
      <c r="P917" s="37">
        <f t="shared" si="28"/>
        <v>44.748000000000005</v>
      </c>
      <c r="Q917" s="51">
        <v>45831</v>
      </c>
      <c r="S917">
        <v>40700</v>
      </c>
      <c r="T917" t="s">
        <v>911</v>
      </c>
    </row>
    <row r="918" spans="1:20" x14ac:dyDescent="0.25">
      <c r="A918" s="53" t="str">
        <f>+VLOOKUP(O918,'Selectable Table'!D:E,2,0)</f>
        <v>OTH CUST</v>
      </c>
      <c r="B918" s="36" t="s">
        <v>1704</v>
      </c>
      <c r="C918" s="49" t="s">
        <v>1705</v>
      </c>
      <c r="D918" s="49" t="s">
        <v>456</v>
      </c>
      <c r="E918">
        <v>2025</v>
      </c>
      <c r="F918">
        <v>6</v>
      </c>
      <c r="G918" s="53" t="s">
        <v>980</v>
      </c>
      <c r="H918" s="33" t="s">
        <v>261</v>
      </c>
      <c r="I918" s="18">
        <v>4.5600000000000005</v>
      </c>
      <c r="J918" s="33" t="s">
        <v>94</v>
      </c>
      <c r="K918" s="19">
        <f t="shared" si="29"/>
        <v>4.5600000000000005</v>
      </c>
      <c r="L918" t="s">
        <v>977</v>
      </c>
      <c r="M918" s="50" t="s">
        <v>1000</v>
      </c>
      <c r="O918" s="49" t="s">
        <v>1001</v>
      </c>
      <c r="P918" s="37">
        <f t="shared" si="28"/>
        <v>4.5600000000000005</v>
      </c>
      <c r="Q918" s="51">
        <v>45831</v>
      </c>
      <c r="S918">
        <v>40700</v>
      </c>
      <c r="T918" t="s">
        <v>911</v>
      </c>
    </row>
    <row r="919" spans="1:20" x14ac:dyDescent="0.25">
      <c r="A919" s="53" t="str">
        <f>+VLOOKUP(O919,'Selectable Table'!D:E,2,0)</f>
        <v>OTH CUST</v>
      </c>
      <c r="B919" s="36" t="s">
        <v>1704</v>
      </c>
      <c r="C919" s="49" t="s">
        <v>1705</v>
      </c>
      <c r="D919" s="49" t="s">
        <v>456</v>
      </c>
      <c r="E919">
        <v>2025</v>
      </c>
      <c r="F919">
        <v>6</v>
      </c>
      <c r="G919" s="53" t="s">
        <v>976</v>
      </c>
      <c r="H919" s="33" t="s">
        <v>260</v>
      </c>
      <c r="I919" s="18">
        <v>11.856000000000002</v>
      </c>
      <c r="J919" s="33" t="s">
        <v>94</v>
      </c>
      <c r="K919" s="19">
        <f t="shared" si="29"/>
        <v>11.856000000000002</v>
      </c>
      <c r="L919" t="s">
        <v>977</v>
      </c>
      <c r="M919" s="50" t="s">
        <v>1000</v>
      </c>
      <c r="O919" s="49" t="s">
        <v>1001</v>
      </c>
      <c r="P919" s="37">
        <f t="shared" si="28"/>
        <v>11.856000000000002</v>
      </c>
      <c r="Q919" s="51">
        <v>45831</v>
      </c>
      <c r="S919">
        <v>40700</v>
      </c>
      <c r="T919" t="s">
        <v>911</v>
      </c>
    </row>
    <row r="920" spans="1:20" ht="30" x14ac:dyDescent="0.25">
      <c r="A920" s="53" t="str">
        <f>+VLOOKUP(O920,'Selectable Table'!D:E,2,0)</f>
        <v>OTH CUST</v>
      </c>
      <c r="B920" s="36" t="s">
        <v>1073</v>
      </c>
      <c r="C920" s="49" t="s">
        <v>1074</v>
      </c>
      <c r="D920" s="49" t="s">
        <v>1985</v>
      </c>
      <c r="E920">
        <v>2025</v>
      </c>
      <c r="F920">
        <v>6</v>
      </c>
      <c r="G920" s="53" t="s">
        <v>980</v>
      </c>
      <c r="H920" s="33" t="s">
        <v>261</v>
      </c>
      <c r="I920" s="18">
        <v>10.328000000000001</v>
      </c>
      <c r="J920" s="33" t="s">
        <v>94</v>
      </c>
      <c r="K920" s="19">
        <f t="shared" si="29"/>
        <v>10.328000000000001</v>
      </c>
      <c r="L920" t="s">
        <v>977</v>
      </c>
      <c r="M920" s="50" t="s">
        <v>1075</v>
      </c>
      <c r="O920" s="49" t="s">
        <v>1055</v>
      </c>
      <c r="P920" s="37">
        <f t="shared" si="28"/>
        <v>10.328000000000001</v>
      </c>
      <c r="Q920" s="51">
        <v>45831</v>
      </c>
      <c r="S920">
        <v>40700</v>
      </c>
      <c r="T920" t="s">
        <v>911</v>
      </c>
    </row>
    <row r="921" spans="1:20" x14ac:dyDescent="0.25">
      <c r="A921" s="53" t="str">
        <f>+VLOOKUP(O921,'Selectable Table'!D:E,2,0)</f>
        <v>J &amp; J</v>
      </c>
      <c r="B921" s="36" t="s">
        <v>1084</v>
      </c>
      <c r="C921" s="49" t="s">
        <v>1085</v>
      </c>
      <c r="D921" s="49" t="s">
        <v>1985</v>
      </c>
      <c r="E921">
        <v>2025</v>
      </c>
      <c r="F921">
        <v>6</v>
      </c>
      <c r="G921" s="53" t="s">
        <v>980</v>
      </c>
      <c r="H921" s="33" t="s">
        <v>261</v>
      </c>
      <c r="I921" s="18">
        <v>115.532</v>
      </c>
      <c r="J921" s="33" t="s">
        <v>94</v>
      </c>
      <c r="K921" s="19">
        <f t="shared" si="29"/>
        <v>115.532</v>
      </c>
      <c r="L921" t="s">
        <v>977</v>
      </c>
      <c r="M921" s="50" t="s">
        <v>1015</v>
      </c>
      <c r="O921" s="49" t="s">
        <v>1016</v>
      </c>
      <c r="P921" s="37">
        <f t="shared" si="28"/>
        <v>115.532</v>
      </c>
      <c r="Q921" s="51">
        <v>45831</v>
      </c>
      <c r="S921">
        <v>40700</v>
      </c>
      <c r="T921" t="s">
        <v>911</v>
      </c>
    </row>
    <row r="922" spans="1:20" x14ac:dyDescent="0.25">
      <c r="A922" s="53" t="str">
        <f>+VLOOKUP(O922,'Selectable Table'!D:E,2,0)</f>
        <v>J &amp; J</v>
      </c>
      <c r="B922" s="36" t="s">
        <v>1084</v>
      </c>
      <c r="C922" s="49" t="s">
        <v>1085</v>
      </c>
      <c r="D922" s="49" t="s">
        <v>1985</v>
      </c>
      <c r="E922">
        <v>2025</v>
      </c>
      <c r="F922">
        <v>6</v>
      </c>
      <c r="G922" s="53" t="s">
        <v>980</v>
      </c>
      <c r="H922" s="33" t="s">
        <v>261</v>
      </c>
      <c r="I922" s="18">
        <v>71.608000000000004</v>
      </c>
      <c r="J922" s="33" t="s">
        <v>94</v>
      </c>
      <c r="K922" s="19">
        <f t="shared" si="29"/>
        <v>71.608000000000004</v>
      </c>
      <c r="L922" t="s">
        <v>977</v>
      </c>
      <c r="M922" s="50" t="s">
        <v>1015</v>
      </c>
      <c r="O922" s="49" t="s">
        <v>1016</v>
      </c>
      <c r="P922" s="37">
        <f t="shared" si="28"/>
        <v>71.608000000000004</v>
      </c>
      <c r="Q922" s="51">
        <v>45831</v>
      </c>
      <c r="S922">
        <v>40700</v>
      </c>
      <c r="T922" t="s">
        <v>911</v>
      </c>
    </row>
    <row r="923" spans="1:20" ht="30" x14ac:dyDescent="0.25">
      <c r="A923" s="53" t="str">
        <f>+VLOOKUP(O923,'Selectable Table'!D:E,2,0)</f>
        <v>OTH CUST</v>
      </c>
      <c r="B923" s="36" t="s">
        <v>1712</v>
      </c>
      <c r="C923" s="49" t="s">
        <v>1713</v>
      </c>
      <c r="D923" s="49" t="s">
        <v>1985</v>
      </c>
      <c r="E923">
        <v>2025</v>
      </c>
      <c r="F923">
        <v>6</v>
      </c>
      <c r="G923" s="53" t="s">
        <v>976</v>
      </c>
      <c r="H923" s="33" t="s">
        <v>260</v>
      </c>
      <c r="I923" s="18">
        <v>51.636000000000003</v>
      </c>
      <c r="J923" s="33" t="s">
        <v>94</v>
      </c>
      <c r="K923" s="19">
        <f t="shared" si="29"/>
        <v>51.636000000000003</v>
      </c>
      <c r="L923" t="s">
        <v>977</v>
      </c>
      <c r="M923" s="50" t="s">
        <v>1714</v>
      </c>
      <c r="O923" s="49" t="s">
        <v>1055</v>
      </c>
      <c r="P923" s="37">
        <f t="shared" si="28"/>
        <v>51.636000000000003</v>
      </c>
      <c r="Q923" s="51">
        <v>45831</v>
      </c>
      <c r="S923">
        <v>40700</v>
      </c>
      <c r="T923" t="s">
        <v>911</v>
      </c>
    </row>
    <row r="924" spans="1:20" ht="30" x14ac:dyDescent="0.25">
      <c r="A924" s="53" t="str">
        <f>+VLOOKUP(O924,'Selectable Table'!D:E,2,0)</f>
        <v>OTH CUST</v>
      </c>
      <c r="B924" s="36" t="s">
        <v>1712</v>
      </c>
      <c r="C924" s="49" t="s">
        <v>1713</v>
      </c>
      <c r="D924" s="49" t="s">
        <v>1985</v>
      </c>
      <c r="E924">
        <v>2025</v>
      </c>
      <c r="F924">
        <v>6</v>
      </c>
      <c r="G924" s="53" t="s">
        <v>980</v>
      </c>
      <c r="H924" s="33" t="s">
        <v>261</v>
      </c>
      <c r="I924" s="18">
        <v>9.7840000000000007</v>
      </c>
      <c r="J924" s="33" t="s">
        <v>94</v>
      </c>
      <c r="K924" s="19">
        <f t="shared" si="29"/>
        <v>9.7840000000000007</v>
      </c>
      <c r="L924" t="s">
        <v>977</v>
      </c>
      <c r="M924" s="50" t="s">
        <v>1714</v>
      </c>
      <c r="O924" s="49" t="s">
        <v>1055</v>
      </c>
      <c r="P924" s="37">
        <f t="shared" si="28"/>
        <v>9.7840000000000007</v>
      </c>
      <c r="Q924" s="51">
        <v>45831</v>
      </c>
      <c r="S924">
        <v>40700</v>
      </c>
      <c r="T924" t="s">
        <v>911</v>
      </c>
    </row>
    <row r="925" spans="1:20" ht="30" x14ac:dyDescent="0.25">
      <c r="A925" s="53" t="str">
        <f>+VLOOKUP(O925,'Selectable Table'!D:E,2,0)</f>
        <v>OTH CUST</v>
      </c>
      <c r="B925" s="36" t="s">
        <v>1715</v>
      </c>
      <c r="C925" s="49" t="s">
        <v>1716</v>
      </c>
      <c r="D925" s="49" t="s">
        <v>1986</v>
      </c>
      <c r="E925">
        <v>2025</v>
      </c>
      <c r="F925">
        <v>6</v>
      </c>
      <c r="G925" s="53" t="s">
        <v>980</v>
      </c>
      <c r="H925" s="33" t="s">
        <v>261</v>
      </c>
      <c r="I925" s="18">
        <v>41.304000000000002</v>
      </c>
      <c r="J925" s="33" t="s">
        <v>94</v>
      </c>
      <c r="K925" s="19">
        <f t="shared" si="29"/>
        <v>41.304000000000002</v>
      </c>
      <c r="L925" t="s">
        <v>977</v>
      </c>
      <c r="M925" s="50" t="s">
        <v>1717</v>
      </c>
      <c r="O925" s="49" t="s">
        <v>1055</v>
      </c>
      <c r="P925" s="37">
        <f t="shared" si="28"/>
        <v>41.304000000000002</v>
      </c>
      <c r="Q925" s="51">
        <v>45831</v>
      </c>
      <c r="S925">
        <v>40700</v>
      </c>
      <c r="T925" t="s">
        <v>911</v>
      </c>
    </row>
    <row r="926" spans="1:20" ht="30" x14ac:dyDescent="0.25">
      <c r="A926" s="53" t="str">
        <f>+VLOOKUP(O926,'Selectable Table'!D:E,2,0)</f>
        <v>OTH CUST</v>
      </c>
      <c r="B926" s="36" t="s">
        <v>1715</v>
      </c>
      <c r="C926" s="49" t="s">
        <v>1716</v>
      </c>
      <c r="D926" s="49" t="s">
        <v>1986</v>
      </c>
      <c r="E926">
        <v>2025</v>
      </c>
      <c r="F926">
        <v>6</v>
      </c>
      <c r="G926" s="53" t="s">
        <v>984</v>
      </c>
      <c r="H926" s="33" t="s">
        <v>262</v>
      </c>
      <c r="I926" s="18">
        <v>52.320000000000007</v>
      </c>
      <c r="J926" s="33" t="s">
        <v>94</v>
      </c>
      <c r="K926" s="19">
        <f t="shared" si="29"/>
        <v>52.320000000000007</v>
      </c>
      <c r="L926" t="s">
        <v>977</v>
      </c>
      <c r="M926" s="50" t="s">
        <v>1717</v>
      </c>
      <c r="O926" s="49" t="s">
        <v>1055</v>
      </c>
      <c r="P926" s="37">
        <f t="shared" si="28"/>
        <v>52.320000000000007</v>
      </c>
      <c r="Q926" s="51">
        <v>45831</v>
      </c>
      <c r="S926">
        <v>40700</v>
      </c>
      <c r="T926" t="s">
        <v>911</v>
      </c>
    </row>
    <row r="927" spans="1:20" ht="30" x14ac:dyDescent="0.25">
      <c r="A927" s="53" t="str">
        <f>+VLOOKUP(O927,'Selectable Table'!D:E,2,0)</f>
        <v>OTH CUST</v>
      </c>
      <c r="B927" s="36" t="s">
        <v>1715</v>
      </c>
      <c r="C927" s="49" t="s">
        <v>1716</v>
      </c>
      <c r="D927" s="49" t="s">
        <v>1986</v>
      </c>
      <c r="E927">
        <v>2025</v>
      </c>
      <c r="F927">
        <v>6</v>
      </c>
      <c r="G927" s="53" t="s">
        <v>980</v>
      </c>
      <c r="H927" s="33" t="s">
        <v>261</v>
      </c>
      <c r="I927" s="18">
        <v>72.284000000000006</v>
      </c>
      <c r="J927" s="33" t="s">
        <v>94</v>
      </c>
      <c r="K927" s="19">
        <f t="shared" si="29"/>
        <v>72.284000000000006</v>
      </c>
      <c r="L927" t="s">
        <v>977</v>
      </c>
      <c r="M927" s="50" t="s">
        <v>1717</v>
      </c>
      <c r="O927" s="49" t="s">
        <v>1055</v>
      </c>
      <c r="P927" s="37">
        <f t="shared" si="28"/>
        <v>72.284000000000006</v>
      </c>
      <c r="Q927" s="51">
        <v>45831</v>
      </c>
      <c r="S927">
        <v>40700</v>
      </c>
      <c r="T927" t="s">
        <v>911</v>
      </c>
    </row>
    <row r="928" spans="1:20" ht="30" x14ac:dyDescent="0.25">
      <c r="A928" s="53" t="str">
        <f>+VLOOKUP(O928,'Selectable Table'!D:E,2,0)</f>
        <v>OTH CUST</v>
      </c>
      <c r="B928" s="36" t="s">
        <v>1089</v>
      </c>
      <c r="C928" s="49" t="s">
        <v>1090</v>
      </c>
      <c r="D928" s="49" t="s">
        <v>1986</v>
      </c>
      <c r="E928">
        <v>2025</v>
      </c>
      <c r="F928">
        <v>6</v>
      </c>
      <c r="G928" s="53" t="s">
        <v>976</v>
      </c>
      <c r="H928" s="33" t="s">
        <v>260</v>
      </c>
      <c r="I928" s="18">
        <v>19.62</v>
      </c>
      <c r="J928" s="33" t="s">
        <v>94</v>
      </c>
      <c r="K928" s="19">
        <f t="shared" si="29"/>
        <v>19.62</v>
      </c>
      <c r="L928" t="s">
        <v>977</v>
      </c>
      <c r="M928" s="50" t="s">
        <v>1091</v>
      </c>
      <c r="O928" s="49" t="s">
        <v>1055</v>
      </c>
      <c r="P928" s="37">
        <f t="shared" si="28"/>
        <v>19.62</v>
      </c>
      <c r="Q928" s="51">
        <v>45831</v>
      </c>
      <c r="S928">
        <v>40700</v>
      </c>
      <c r="T928" t="s">
        <v>911</v>
      </c>
    </row>
    <row r="929" spans="1:20" ht="30" x14ac:dyDescent="0.25">
      <c r="A929" s="53" t="str">
        <f>+VLOOKUP(O929,'Selectable Table'!D:E,2,0)</f>
        <v>OTH CUST</v>
      </c>
      <c r="B929" s="36" t="s">
        <v>1089</v>
      </c>
      <c r="C929" s="49" t="s">
        <v>1090</v>
      </c>
      <c r="D929" s="49" t="s">
        <v>298</v>
      </c>
      <c r="E929">
        <v>2025</v>
      </c>
      <c r="F929">
        <v>6</v>
      </c>
      <c r="G929" s="53" t="s">
        <v>980</v>
      </c>
      <c r="H929" s="33" t="s">
        <v>261</v>
      </c>
      <c r="I929" s="18">
        <v>19.62</v>
      </c>
      <c r="J929" s="33" t="s">
        <v>94</v>
      </c>
      <c r="K929" s="19">
        <f t="shared" si="29"/>
        <v>19.62</v>
      </c>
      <c r="L929" t="s">
        <v>977</v>
      </c>
      <c r="M929" s="50" t="s">
        <v>1091</v>
      </c>
      <c r="O929" s="49" t="s">
        <v>1055</v>
      </c>
      <c r="P929" s="37">
        <f t="shared" si="28"/>
        <v>19.62</v>
      </c>
      <c r="Q929" s="51">
        <v>45831</v>
      </c>
      <c r="S929">
        <v>40700</v>
      </c>
      <c r="T929" t="s">
        <v>911</v>
      </c>
    </row>
    <row r="930" spans="1:20" ht="30" x14ac:dyDescent="0.25">
      <c r="A930" s="53" t="str">
        <f>+VLOOKUP(O930,'Selectable Table'!D:E,2,0)</f>
        <v>OTH CUST</v>
      </c>
      <c r="B930" s="36" t="s">
        <v>1725</v>
      </c>
      <c r="C930" s="49" t="s">
        <v>1726</v>
      </c>
      <c r="D930" s="49" t="s">
        <v>298</v>
      </c>
      <c r="E930">
        <v>2025</v>
      </c>
      <c r="F930">
        <v>6</v>
      </c>
      <c r="G930" s="53" t="s">
        <v>984</v>
      </c>
      <c r="H930" s="33" t="s">
        <v>262</v>
      </c>
      <c r="I930" s="18">
        <v>17.212</v>
      </c>
      <c r="J930" s="33" t="s">
        <v>94</v>
      </c>
      <c r="K930" s="19">
        <f t="shared" si="29"/>
        <v>17.212</v>
      </c>
      <c r="L930" t="s">
        <v>977</v>
      </c>
      <c r="M930" s="50" t="s">
        <v>1727</v>
      </c>
      <c r="O930" s="49" t="s">
        <v>1055</v>
      </c>
      <c r="P930" s="37">
        <f t="shared" si="28"/>
        <v>17.212</v>
      </c>
      <c r="Q930" s="51">
        <v>45831</v>
      </c>
      <c r="S930">
        <v>40700</v>
      </c>
      <c r="T930" t="s">
        <v>911</v>
      </c>
    </row>
    <row r="931" spans="1:20" ht="30" x14ac:dyDescent="0.25">
      <c r="A931" s="53" t="str">
        <f>+VLOOKUP(O931,'Selectable Table'!D:E,2,0)</f>
        <v>OTH CUST</v>
      </c>
      <c r="B931" s="36" t="s">
        <v>1725</v>
      </c>
      <c r="C931" s="49" t="s">
        <v>1726</v>
      </c>
      <c r="D931" s="49" t="s">
        <v>298</v>
      </c>
      <c r="E931">
        <v>2025</v>
      </c>
      <c r="F931">
        <v>6</v>
      </c>
      <c r="G931" s="53" t="s">
        <v>980</v>
      </c>
      <c r="H931" s="33" t="s">
        <v>261</v>
      </c>
      <c r="I931" s="18">
        <v>45.78</v>
      </c>
      <c r="J931" s="33" t="s">
        <v>94</v>
      </c>
      <c r="K931" s="19">
        <f t="shared" si="29"/>
        <v>45.78</v>
      </c>
      <c r="L931" t="s">
        <v>977</v>
      </c>
      <c r="M931" s="50" t="s">
        <v>1727</v>
      </c>
      <c r="O931" s="49" t="s">
        <v>1055</v>
      </c>
      <c r="P931" s="37">
        <f t="shared" si="28"/>
        <v>45.78</v>
      </c>
      <c r="Q931" s="51">
        <v>45831</v>
      </c>
      <c r="S931">
        <v>40700</v>
      </c>
      <c r="T931" t="s">
        <v>911</v>
      </c>
    </row>
    <row r="932" spans="1:20" ht="30" x14ac:dyDescent="0.25">
      <c r="A932" s="53" t="str">
        <f>+VLOOKUP(O932,'Selectable Table'!D:E,2,0)</f>
        <v>OTH CUST</v>
      </c>
      <c r="B932" s="36" t="s">
        <v>1095</v>
      </c>
      <c r="C932" s="49" t="s">
        <v>1096</v>
      </c>
      <c r="D932" s="49" t="s">
        <v>298</v>
      </c>
      <c r="E932">
        <v>2025</v>
      </c>
      <c r="F932">
        <v>6</v>
      </c>
      <c r="G932" s="53" t="s">
        <v>980</v>
      </c>
      <c r="H932" s="33" t="s">
        <v>261</v>
      </c>
      <c r="I932" s="18">
        <v>51.636000000000003</v>
      </c>
      <c r="J932" s="33" t="s">
        <v>94</v>
      </c>
      <c r="K932" s="19">
        <f t="shared" si="29"/>
        <v>51.636000000000003</v>
      </c>
      <c r="L932" t="s">
        <v>977</v>
      </c>
      <c r="M932" s="50" t="s">
        <v>1097</v>
      </c>
      <c r="O932" s="49" t="s">
        <v>1055</v>
      </c>
      <c r="P932" s="37">
        <f t="shared" si="28"/>
        <v>51.636000000000003</v>
      </c>
      <c r="Q932" s="51">
        <v>45831</v>
      </c>
      <c r="S932">
        <v>40700</v>
      </c>
      <c r="T932" t="s">
        <v>911</v>
      </c>
    </row>
    <row r="933" spans="1:20" ht="30" x14ac:dyDescent="0.25">
      <c r="A933" s="53" t="str">
        <f>+VLOOKUP(O933,'Selectable Table'!D:E,2,0)</f>
        <v>OTH CUST</v>
      </c>
      <c r="B933" s="36" t="s">
        <v>1095</v>
      </c>
      <c r="C933" s="49" t="s">
        <v>1096</v>
      </c>
      <c r="D933" s="49" t="s">
        <v>298</v>
      </c>
      <c r="E933">
        <v>2025</v>
      </c>
      <c r="F933">
        <v>6</v>
      </c>
      <c r="G933" s="53" t="s">
        <v>976</v>
      </c>
      <c r="H933" s="33" t="s">
        <v>260</v>
      </c>
      <c r="I933" s="18">
        <v>6.8840000000000003</v>
      </c>
      <c r="J933" s="33" t="s">
        <v>94</v>
      </c>
      <c r="K933" s="19">
        <f t="shared" si="29"/>
        <v>6.8840000000000003</v>
      </c>
      <c r="L933" t="s">
        <v>977</v>
      </c>
      <c r="M933" s="50" t="s">
        <v>1097</v>
      </c>
      <c r="O933" s="49" t="s">
        <v>1055</v>
      </c>
      <c r="P933" s="37">
        <f t="shared" si="28"/>
        <v>6.8840000000000003</v>
      </c>
      <c r="Q933" s="51">
        <v>45831</v>
      </c>
      <c r="S933">
        <v>40700</v>
      </c>
      <c r="T933" t="s">
        <v>911</v>
      </c>
    </row>
    <row r="934" spans="1:20" ht="30" x14ac:dyDescent="0.25">
      <c r="A934" s="53" t="str">
        <f>+VLOOKUP(O934,'Selectable Table'!D:E,2,0)</f>
        <v>OTH CUST</v>
      </c>
      <c r="B934" s="36" t="s">
        <v>1095</v>
      </c>
      <c r="C934" s="49" t="s">
        <v>1096</v>
      </c>
      <c r="D934" s="49" t="s">
        <v>750</v>
      </c>
      <c r="E934">
        <v>2025</v>
      </c>
      <c r="F934">
        <v>6</v>
      </c>
      <c r="G934" s="53" t="s">
        <v>980</v>
      </c>
      <c r="H934" s="33" t="s">
        <v>261</v>
      </c>
      <c r="I934" s="18">
        <v>111.184</v>
      </c>
      <c r="J934" s="33" t="s">
        <v>94</v>
      </c>
      <c r="K934" s="19">
        <f t="shared" si="29"/>
        <v>111.184</v>
      </c>
      <c r="L934" t="s">
        <v>977</v>
      </c>
      <c r="M934" s="50" t="s">
        <v>1097</v>
      </c>
      <c r="O934" s="49" t="s">
        <v>1055</v>
      </c>
      <c r="P934" s="37">
        <f t="shared" si="28"/>
        <v>111.184</v>
      </c>
      <c r="Q934" s="51">
        <v>45831</v>
      </c>
      <c r="S934">
        <v>40700</v>
      </c>
      <c r="T934" t="s">
        <v>911</v>
      </c>
    </row>
    <row r="935" spans="1:20" x14ac:dyDescent="0.25">
      <c r="A935" s="53" t="str">
        <f>+VLOOKUP(O935,'Selectable Table'!D:E,2,0)</f>
        <v>OTH CUST</v>
      </c>
      <c r="B935" s="36" t="s">
        <v>1729</v>
      </c>
      <c r="C935" s="49" t="s">
        <v>1730</v>
      </c>
      <c r="D935" s="49" t="s">
        <v>750</v>
      </c>
      <c r="E935">
        <v>2025</v>
      </c>
      <c r="F935">
        <v>6</v>
      </c>
      <c r="G935" s="53" t="s">
        <v>980</v>
      </c>
      <c r="H935" s="33" t="s">
        <v>261</v>
      </c>
      <c r="I935" s="18">
        <v>4.5600000000000005</v>
      </c>
      <c r="J935" s="33" t="s">
        <v>94</v>
      </c>
      <c r="K935" s="19">
        <f t="shared" si="29"/>
        <v>4.5600000000000005</v>
      </c>
      <c r="L935" t="s">
        <v>977</v>
      </c>
      <c r="M935" s="50" t="s">
        <v>1000</v>
      </c>
      <c r="O935" s="49" t="s">
        <v>1001</v>
      </c>
      <c r="P935" s="37">
        <f t="shared" si="28"/>
        <v>4.5600000000000005</v>
      </c>
      <c r="Q935" s="51">
        <v>45831</v>
      </c>
      <c r="S935">
        <v>40700</v>
      </c>
      <c r="T935" t="s">
        <v>911</v>
      </c>
    </row>
    <row r="936" spans="1:20" x14ac:dyDescent="0.25">
      <c r="A936" s="53" t="str">
        <f>+VLOOKUP(O936,'Selectable Table'!D:E,2,0)</f>
        <v>OTH CUST</v>
      </c>
      <c r="B936" s="36" t="s">
        <v>1729</v>
      </c>
      <c r="C936" s="49" t="s">
        <v>1730</v>
      </c>
      <c r="D936" s="49" t="s">
        <v>750</v>
      </c>
      <c r="E936">
        <v>2025</v>
      </c>
      <c r="F936">
        <v>6</v>
      </c>
      <c r="G936" s="53" t="s">
        <v>980</v>
      </c>
      <c r="H936" s="33" t="s">
        <v>261</v>
      </c>
      <c r="I936" s="18">
        <v>12.132</v>
      </c>
      <c r="J936" s="33" t="s">
        <v>94</v>
      </c>
      <c r="K936" s="19">
        <f t="shared" si="29"/>
        <v>12.132</v>
      </c>
      <c r="L936" t="s">
        <v>977</v>
      </c>
      <c r="M936" s="50" t="s">
        <v>1000</v>
      </c>
      <c r="O936" s="49" t="s">
        <v>1001</v>
      </c>
      <c r="P936" s="37">
        <f t="shared" si="28"/>
        <v>12.132</v>
      </c>
      <c r="Q936" s="51">
        <v>45831</v>
      </c>
      <c r="S936">
        <v>40700</v>
      </c>
      <c r="T936" t="s">
        <v>911</v>
      </c>
    </row>
    <row r="937" spans="1:20" x14ac:dyDescent="0.25">
      <c r="A937" s="53" t="str">
        <f>+VLOOKUP(O937,'Selectable Table'!D:E,2,0)</f>
        <v>J &amp; J</v>
      </c>
      <c r="B937" s="36" t="s">
        <v>1098</v>
      </c>
      <c r="C937" s="49" t="s">
        <v>1099</v>
      </c>
      <c r="D937" s="49" t="s">
        <v>750</v>
      </c>
      <c r="E937">
        <v>2025</v>
      </c>
      <c r="F937">
        <v>6</v>
      </c>
      <c r="G937" s="53" t="s">
        <v>976</v>
      </c>
      <c r="H937" s="33" t="s">
        <v>260</v>
      </c>
      <c r="I937" s="18">
        <v>31.507999999999999</v>
      </c>
      <c r="J937" s="33" t="s">
        <v>94</v>
      </c>
      <c r="K937" s="19">
        <f t="shared" si="29"/>
        <v>31.507999999999999</v>
      </c>
      <c r="L937" t="s">
        <v>977</v>
      </c>
      <c r="M937" s="50" t="s">
        <v>1015</v>
      </c>
      <c r="O937" s="49" t="s">
        <v>1100</v>
      </c>
      <c r="P937" s="37">
        <f t="shared" si="28"/>
        <v>31.507999999999999</v>
      </c>
      <c r="Q937" s="51">
        <v>45831</v>
      </c>
      <c r="S937">
        <v>40700</v>
      </c>
      <c r="T937" t="s">
        <v>911</v>
      </c>
    </row>
    <row r="938" spans="1:20" x14ac:dyDescent="0.25">
      <c r="A938" s="53" t="str">
        <f>+VLOOKUP(O938,'Selectable Table'!D:E,2,0)</f>
        <v>J &amp; J</v>
      </c>
      <c r="B938" s="36" t="s">
        <v>1101</v>
      </c>
      <c r="C938" s="49" t="s">
        <v>1102</v>
      </c>
      <c r="D938" s="49" t="s">
        <v>750</v>
      </c>
      <c r="E938">
        <v>2025</v>
      </c>
      <c r="F938">
        <v>6</v>
      </c>
      <c r="G938" s="53" t="s">
        <v>980</v>
      </c>
      <c r="H938" s="33" t="s">
        <v>261</v>
      </c>
      <c r="I938" s="18">
        <v>52.515999999999998</v>
      </c>
      <c r="J938" s="33" t="s">
        <v>94</v>
      </c>
      <c r="K938" s="19">
        <f t="shared" si="29"/>
        <v>52.515999999999998</v>
      </c>
      <c r="L938" t="s">
        <v>977</v>
      </c>
      <c r="M938" s="50" t="s">
        <v>1015</v>
      </c>
      <c r="O938" s="49" t="s">
        <v>1100</v>
      </c>
      <c r="P938" s="37">
        <f t="shared" si="28"/>
        <v>52.515999999999998</v>
      </c>
      <c r="Q938" s="51">
        <v>45831</v>
      </c>
      <c r="S938">
        <v>40700</v>
      </c>
      <c r="T938" t="s">
        <v>911</v>
      </c>
    </row>
    <row r="939" spans="1:20" x14ac:dyDescent="0.25">
      <c r="A939" s="53" t="str">
        <f>+VLOOKUP(O939,'Selectable Table'!D:E,2,0)</f>
        <v>J &amp; J</v>
      </c>
      <c r="B939" s="36" t="s">
        <v>1101</v>
      </c>
      <c r="C939" s="49" t="s">
        <v>1102</v>
      </c>
      <c r="D939" s="49" t="s">
        <v>457</v>
      </c>
      <c r="E939">
        <v>2025</v>
      </c>
      <c r="F939">
        <v>6</v>
      </c>
      <c r="G939" s="53" t="s">
        <v>984</v>
      </c>
      <c r="H939" s="33" t="s">
        <v>262</v>
      </c>
      <c r="I939" s="18">
        <v>47.74</v>
      </c>
      <c r="J939" s="33" t="s">
        <v>94</v>
      </c>
      <c r="K939" s="19">
        <f t="shared" si="29"/>
        <v>47.74</v>
      </c>
      <c r="L939" t="s">
        <v>977</v>
      </c>
      <c r="M939" s="50" t="s">
        <v>1015</v>
      </c>
      <c r="O939" s="49" t="s">
        <v>1100</v>
      </c>
      <c r="P939" s="37">
        <f t="shared" si="28"/>
        <v>47.74</v>
      </c>
      <c r="Q939" s="51">
        <v>45831</v>
      </c>
      <c r="S939">
        <v>40700</v>
      </c>
      <c r="T939" t="s">
        <v>911</v>
      </c>
    </row>
    <row r="940" spans="1:20" x14ac:dyDescent="0.25">
      <c r="A940" s="53" t="str">
        <f>+VLOOKUP(O940,'Selectable Table'!D:E,2,0)</f>
        <v>J &amp; J</v>
      </c>
      <c r="B940" s="36" t="s">
        <v>1103</v>
      </c>
      <c r="C940" s="49" t="s">
        <v>1104</v>
      </c>
      <c r="D940" s="49" t="s">
        <v>457</v>
      </c>
      <c r="E940">
        <v>2025</v>
      </c>
      <c r="F940">
        <v>6</v>
      </c>
      <c r="G940" s="53" t="s">
        <v>976</v>
      </c>
      <c r="H940" s="33" t="s">
        <v>260</v>
      </c>
      <c r="I940" s="18">
        <v>71.608000000000004</v>
      </c>
      <c r="J940" s="33" t="s">
        <v>94</v>
      </c>
      <c r="K940" s="19">
        <f t="shared" si="29"/>
        <v>71.608000000000004</v>
      </c>
      <c r="L940" t="s">
        <v>977</v>
      </c>
      <c r="M940" s="50" t="s">
        <v>1015</v>
      </c>
      <c r="O940" s="49" t="s">
        <v>1016</v>
      </c>
      <c r="P940" s="37">
        <f t="shared" si="28"/>
        <v>71.608000000000004</v>
      </c>
      <c r="Q940" s="51">
        <v>45831</v>
      </c>
      <c r="S940">
        <v>40700</v>
      </c>
      <c r="T940" t="s">
        <v>911</v>
      </c>
    </row>
    <row r="941" spans="1:20" ht="30" x14ac:dyDescent="0.25">
      <c r="A941" s="53" t="str">
        <f>+VLOOKUP(O941,'Selectable Table'!D:E,2,0)</f>
        <v>OTH CUST</v>
      </c>
      <c r="B941" s="36" t="s">
        <v>1733</v>
      </c>
      <c r="C941" s="49" t="s">
        <v>1734</v>
      </c>
      <c r="D941" s="49" t="s">
        <v>457</v>
      </c>
      <c r="E941">
        <v>2025</v>
      </c>
      <c r="F941">
        <v>6</v>
      </c>
      <c r="G941" s="53" t="s">
        <v>980</v>
      </c>
      <c r="H941" s="33" t="s">
        <v>261</v>
      </c>
      <c r="I941" s="18">
        <v>52.320000000000007</v>
      </c>
      <c r="J941" s="33" t="s">
        <v>94</v>
      </c>
      <c r="K941" s="19">
        <f t="shared" si="29"/>
        <v>52.320000000000007</v>
      </c>
      <c r="L941" t="s">
        <v>977</v>
      </c>
      <c r="M941" s="50" t="s">
        <v>1735</v>
      </c>
      <c r="O941" s="49" t="s">
        <v>1055</v>
      </c>
      <c r="P941" s="37">
        <f t="shared" si="28"/>
        <v>52.320000000000007</v>
      </c>
      <c r="Q941" s="51">
        <v>45831</v>
      </c>
      <c r="S941">
        <v>40700</v>
      </c>
      <c r="T941" t="s">
        <v>911</v>
      </c>
    </row>
    <row r="942" spans="1:20" ht="30" x14ac:dyDescent="0.25">
      <c r="A942" s="53" t="str">
        <f>+VLOOKUP(O942,'Selectable Table'!D:E,2,0)</f>
        <v>OTH CUST</v>
      </c>
      <c r="B942" s="36" t="s">
        <v>1733</v>
      </c>
      <c r="C942" s="49" t="s">
        <v>1734</v>
      </c>
      <c r="D942" s="49" t="s">
        <v>457</v>
      </c>
      <c r="E942">
        <v>2025</v>
      </c>
      <c r="F942">
        <v>6</v>
      </c>
      <c r="G942" s="53" t="s">
        <v>980</v>
      </c>
      <c r="H942" s="33" t="s">
        <v>261</v>
      </c>
      <c r="I942" s="18">
        <v>3.3560000000000003</v>
      </c>
      <c r="J942" s="33" t="s">
        <v>94</v>
      </c>
      <c r="K942" s="19">
        <f t="shared" si="29"/>
        <v>3.3560000000000003</v>
      </c>
      <c r="L942" t="s">
        <v>977</v>
      </c>
      <c r="M942" s="50" t="s">
        <v>1735</v>
      </c>
      <c r="O942" s="49" t="s">
        <v>1055</v>
      </c>
      <c r="P942" s="37">
        <f t="shared" si="28"/>
        <v>3.3560000000000003</v>
      </c>
      <c r="Q942" s="51">
        <v>45831</v>
      </c>
      <c r="S942">
        <v>40700</v>
      </c>
      <c r="T942" t="s">
        <v>911</v>
      </c>
    </row>
    <row r="943" spans="1:20" ht="30" x14ac:dyDescent="0.25">
      <c r="A943" s="53" t="str">
        <f>+VLOOKUP(O943,'Selectable Table'!D:E,2,0)</f>
        <v>OTH CUST</v>
      </c>
      <c r="B943" s="36" t="s">
        <v>1105</v>
      </c>
      <c r="C943" s="49" t="s">
        <v>1106</v>
      </c>
      <c r="D943" s="49" t="s">
        <v>457</v>
      </c>
      <c r="E943">
        <v>2025</v>
      </c>
      <c r="F943">
        <v>6</v>
      </c>
      <c r="G943" s="53" t="s">
        <v>980</v>
      </c>
      <c r="H943" s="33" t="s">
        <v>261</v>
      </c>
      <c r="I943" s="18">
        <v>92.94</v>
      </c>
      <c r="J943" s="33" t="s">
        <v>94</v>
      </c>
      <c r="K943" s="19">
        <f t="shared" si="29"/>
        <v>92.94</v>
      </c>
      <c r="L943" t="s">
        <v>977</v>
      </c>
      <c r="M943" s="50" t="s">
        <v>1107</v>
      </c>
      <c r="O943" s="49" t="s">
        <v>1055</v>
      </c>
      <c r="P943" s="37">
        <f t="shared" si="28"/>
        <v>92.94</v>
      </c>
      <c r="Q943" s="51">
        <v>45831</v>
      </c>
      <c r="S943">
        <v>40700</v>
      </c>
      <c r="T943" t="s">
        <v>911</v>
      </c>
    </row>
    <row r="944" spans="1:20" ht="30" x14ac:dyDescent="0.25">
      <c r="A944" s="53" t="str">
        <f>+VLOOKUP(O944,'Selectable Table'!D:E,2,0)</f>
        <v>OTH CUST</v>
      </c>
      <c r="B944" s="36" t="s">
        <v>1105</v>
      </c>
      <c r="C944" s="49" t="s">
        <v>1106</v>
      </c>
      <c r="D944" s="49" t="s">
        <v>457</v>
      </c>
      <c r="E944">
        <v>2025</v>
      </c>
      <c r="F944">
        <v>6</v>
      </c>
      <c r="G944" s="53" t="s">
        <v>980</v>
      </c>
      <c r="H944" s="33" t="s">
        <v>261</v>
      </c>
      <c r="I944" s="18">
        <v>68.84</v>
      </c>
      <c r="J944" s="33" t="s">
        <v>94</v>
      </c>
      <c r="K944" s="19">
        <f t="shared" si="29"/>
        <v>68.84</v>
      </c>
      <c r="L944" t="s">
        <v>977</v>
      </c>
      <c r="M944" s="50" t="s">
        <v>1107</v>
      </c>
      <c r="O944" s="49" t="s">
        <v>1055</v>
      </c>
      <c r="P944" s="37">
        <f t="shared" si="28"/>
        <v>68.84</v>
      </c>
      <c r="Q944" s="51">
        <v>45831</v>
      </c>
      <c r="S944">
        <v>40700</v>
      </c>
      <c r="T944" t="s">
        <v>911</v>
      </c>
    </row>
    <row r="945" spans="1:20" ht="30" x14ac:dyDescent="0.25">
      <c r="A945" s="53" t="str">
        <f>+VLOOKUP(O945,'Selectable Table'!D:E,2,0)</f>
        <v>OTH CUST</v>
      </c>
      <c r="B945" s="36" t="s">
        <v>1105</v>
      </c>
      <c r="C945" s="49" t="s">
        <v>1106</v>
      </c>
      <c r="D945" s="49" t="s">
        <v>457</v>
      </c>
      <c r="E945">
        <v>2025</v>
      </c>
      <c r="F945">
        <v>6</v>
      </c>
      <c r="G945" s="53" t="s">
        <v>980</v>
      </c>
      <c r="H945" s="33" t="s">
        <v>261</v>
      </c>
      <c r="I945" s="18">
        <v>137.34400000000002</v>
      </c>
      <c r="J945" s="33" t="s">
        <v>94</v>
      </c>
      <c r="K945" s="19">
        <f t="shared" si="29"/>
        <v>137.34400000000002</v>
      </c>
      <c r="L945" t="s">
        <v>977</v>
      </c>
      <c r="M945" s="50" t="s">
        <v>1107</v>
      </c>
      <c r="O945" s="49" t="s">
        <v>1055</v>
      </c>
      <c r="P945" s="37">
        <f t="shared" si="28"/>
        <v>137.34400000000002</v>
      </c>
      <c r="Q945" s="51">
        <v>45831</v>
      </c>
      <c r="S945">
        <v>40700</v>
      </c>
      <c r="T945" t="s">
        <v>911</v>
      </c>
    </row>
    <row r="946" spans="1:20" ht="30" x14ac:dyDescent="0.25">
      <c r="A946" s="53" t="str">
        <f>+VLOOKUP(O946,'Selectable Table'!D:E,2,0)</f>
        <v>OTH CUST</v>
      </c>
      <c r="B946" s="36" t="s">
        <v>1109</v>
      </c>
      <c r="C946" s="49" t="s">
        <v>1110</v>
      </c>
      <c r="D946" s="49" t="s">
        <v>457</v>
      </c>
      <c r="E946">
        <v>2025</v>
      </c>
      <c r="F946">
        <v>6</v>
      </c>
      <c r="G946" s="53" t="s">
        <v>976</v>
      </c>
      <c r="H946" s="33" t="s">
        <v>260</v>
      </c>
      <c r="I946" s="18">
        <v>34.42</v>
      </c>
      <c r="J946" s="33" t="s">
        <v>94</v>
      </c>
      <c r="K946" s="19">
        <f t="shared" si="29"/>
        <v>34.42</v>
      </c>
      <c r="L946" t="s">
        <v>977</v>
      </c>
      <c r="M946" s="50" t="s">
        <v>1111</v>
      </c>
      <c r="O946" s="49" t="s">
        <v>1055</v>
      </c>
      <c r="P946" s="37">
        <f t="shared" si="28"/>
        <v>34.42</v>
      </c>
      <c r="Q946" s="51">
        <v>45831</v>
      </c>
      <c r="S946">
        <v>40700</v>
      </c>
      <c r="T946" t="s">
        <v>911</v>
      </c>
    </row>
    <row r="947" spans="1:20" ht="30" x14ac:dyDescent="0.25">
      <c r="A947" s="53" t="str">
        <f>+VLOOKUP(O947,'Selectable Table'!D:E,2,0)</f>
        <v>OTH CUST</v>
      </c>
      <c r="B947" s="36" t="s">
        <v>1109</v>
      </c>
      <c r="C947" s="49" t="s">
        <v>1110</v>
      </c>
      <c r="D947" s="49" t="s">
        <v>457</v>
      </c>
      <c r="E947">
        <v>2025</v>
      </c>
      <c r="F947">
        <v>6</v>
      </c>
      <c r="G947" s="53" t="s">
        <v>976</v>
      </c>
      <c r="H947" s="33" t="s">
        <v>260</v>
      </c>
      <c r="I947" s="18">
        <v>71.94</v>
      </c>
      <c r="J947" s="33" t="s">
        <v>94</v>
      </c>
      <c r="K947" s="19">
        <f t="shared" si="29"/>
        <v>71.94</v>
      </c>
      <c r="L947" t="s">
        <v>977</v>
      </c>
      <c r="M947" s="50" t="s">
        <v>1111</v>
      </c>
      <c r="O947" s="49" t="s">
        <v>1055</v>
      </c>
      <c r="P947" s="37">
        <f t="shared" si="28"/>
        <v>71.94</v>
      </c>
      <c r="Q947" s="51">
        <v>45831</v>
      </c>
      <c r="S947">
        <v>40700</v>
      </c>
      <c r="T947" t="s">
        <v>911</v>
      </c>
    </row>
    <row r="948" spans="1:20" ht="30" x14ac:dyDescent="0.25">
      <c r="A948" s="53" t="str">
        <f>+VLOOKUP(O948,'Selectable Table'!D:E,2,0)</f>
        <v>OTH CUST</v>
      </c>
      <c r="B948" s="36" t="s">
        <v>1736</v>
      </c>
      <c r="C948" s="49" t="s">
        <v>1737</v>
      </c>
      <c r="D948" s="49" t="s">
        <v>1987</v>
      </c>
      <c r="E948">
        <v>2025</v>
      </c>
      <c r="F948">
        <v>6</v>
      </c>
      <c r="G948" s="53" t="s">
        <v>984</v>
      </c>
      <c r="H948" s="33" t="s">
        <v>262</v>
      </c>
      <c r="I948" s="18">
        <v>30.980000000000004</v>
      </c>
      <c r="J948" s="33" t="s">
        <v>94</v>
      </c>
      <c r="K948" s="19">
        <f t="shared" si="29"/>
        <v>30.980000000000004</v>
      </c>
      <c r="L948" t="s">
        <v>977</v>
      </c>
      <c r="M948" s="50" t="s">
        <v>1738</v>
      </c>
      <c r="O948" s="49" t="s">
        <v>1055</v>
      </c>
      <c r="P948" s="37">
        <f t="shared" si="28"/>
        <v>30.980000000000004</v>
      </c>
      <c r="Q948" s="51">
        <v>45831</v>
      </c>
      <c r="S948">
        <v>40700</v>
      </c>
      <c r="T948" t="s">
        <v>911</v>
      </c>
    </row>
    <row r="949" spans="1:20" ht="30" x14ac:dyDescent="0.25">
      <c r="A949" s="53" t="str">
        <f>+VLOOKUP(O949,'Selectable Table'!D:E,2,0)</f>
        <v>OTH CUST</v>
      </c>
      <c r="B949" s="36" t="s">
        <v>1736</v>
      </c>
      <c r="C949" s="49" t="s">
        <v>1737</v>
      </c>
      <c r="D949" s="49" t="s">
        <v>1987</v>
      </c>
      <c r="E949">
        <v>2025</v>
      </c>
      <c r="F949">
        <v>6</v>
      </c>
      <c r="G949" s="53" t="s">
        <v>980</v>
      </c>
      <c r="H949" s="33" t="s">
        <v>261</v>
      </c>
      <c r="I949" s="18">
        <v>10.06</v>
      </c>
      <c r="J949" s="33" t="s">
        <v>94</v>
      </c>
      <c r="K949" s="19">
        <f t="shared" si="29"/>
        <v>10.06</v>
      </c>
      <c r="L949" t="s">
        <v>977</v>
      </c>
      <c r="M949" s="50" t="s">
        <v>1738</v>
      </c>
      <c r="O949" s="49" t="s">
        <v>1055</v>
      </c>
      <c r="P949" s="37">
        <f t="shared" si="28"/>
        <v>10.06</v>
      </c>
      <c r="Q949" s="51">
        <v>45831</v>
      </c>
      <c r="S949">
        <v>40700</v>
      </c>
      <c r="T949" t="s">
        <v>911</v>
      </c>
    </row>
    <row r="950" spans="1:20" x14ac:dyDescent="0.25">
      <c r="A950" s="53" t="str">
        <f>+VLOOKUP(O950,'Selectable Table'!D:E,2,0)</f>
        <v>OTH CUST</v>
      </c>
      <c r="B950" s="36" t="s">
        <v>1115</v>
      </c>
      <c r="C950" s="49" t="s">
        <v>1116</v>
      </c>
      <c r="D950" s="49" t="s">
        <v>1987</v>
      </c>
      <c r="E950">
        <v>2025</v>
      </c>
      <c r="F950">
        <v>6</v>
      </c>
      <c r="G950" s="53" t="s">
        <v>980</v>
      </c>
      <c r="H950" s="33" t="s">
        <v>261</v>
      </c>
      <c r="I950" s="18">
        <v>13.340000000000002</v>
      </c>
      <c r="J950" s="33" t="s">
        <v>94</v>
      </c>
      <c r="K950" s="19">
        <f t="shared" si="29"/>
        <v>13.340000000000002</v>
      </c>
      <c r="L950" t="s">
        <v>977</v>
      </c>
      <c r="M950" s="50" t="s">
        <v>1000</v>
      </c>
      <c r="O950" s="49" t="s">
        <v>1001</v>
      </c>
      <c r="P950" s="37">
        <f t="shared" si="28"/>
        <v>13.340000000000002</v>
      </c>
      <c r="Q950" s="51">
        <v>45831</v>
      </c>
      <c r="S950">
        <v>40700</v>
      </c>
      <c r="T950" t="s">
        <v>911</v>
      </c>
    </row>
    <row r="951" spans="1:20" x14ac:dyDescent="0.25">
      <c r="A951" s="53" t="str">
        <f>+VLOOKUP(O951,'Selectable Table'!D:E,2,0)</f>
        <v>J &amp; J</v>
      </c>
      <c r="B951" s="36" t="s">
        <v>1117</v>
      </c>
      <c r="C951" s="49" t="s">
        <v>1118</v>
      </c>
      <c r="D951" s="49" t="s">
        <v>1987</v>
      </c>
      <c r="E951">
        <v>2025</v>
      </c>
      <c r="F951">
        <v>6</v>
      </c>
      <c r="G951" s="53" t="s">
        <v>980</v>
      </c>
      <c r="H951" s="33" t="s">
        <v>261</v>
      </c>
      <c r="I951" s="18">
        <v>31.507999999999999</v>
      </c>
      <c r="J951" s="33" t="s">
        <v>94</v>
      </c>
      <c r="K951" s="19">
        <f t="shared" si="29"/>
        <v>31.507999999999999</v>
      </c>
      <c r="L951" t="s">
        <v>977</v>
      </c>
      <c r="M951" s="50" t="s">
        <v>1015</v>
      </c>
      <c r="O951" s="49" t="s">
        <v>1016</v>
      </c>
      <c r="P951" s="37">
        <f t="shared" si="28"/>
        <v>31.507999999999999</v>
      </c>
      <c r="Q951" s="51">
        <v>45831</v>
      </c>
      <c r="S951">
        <v>40700</v>
      </c>
      <c r="T951" t="s">
        <v>911</v>
      </c>
    </row>
    <row r="952" spans="1:20" x14ac:dyDescent="0.25">
      <c r="A952" s="53" t="str">
        <f>+VLOOKUP(O952,'Selectable Table'!D:E,2,0)</f>
        <v>PFIZER</v>
      </c>
      <c r="B952" s="36" t="s">
        <v>1119</v>
      </c>
      <c r="C952" s="49" t="s">
        <v>1120</v>
      </c>
      <c r="D952" s="49" t="s">
        <v>1987</v>
      </c>
      <c r="E952">
        <v>2025</v>
      </c>
      <c r="F952">
        <v>6</v>
      </c>
      <c r="G952" s="53" t="s">
        <v>976</v>
      </c>
      <c r="H952" s="33" t="s">
        <v>260</v>
      </c>
      <c r="I952" s="18">
        <v>11.816000000000001</v>
      </c>
      <c r="J952" s="33" t="s">
        <v>94</v>
      </c>
      <c r="K952" s="19">
        <f t="shared" si="29"/>
        <v>11.816000000000001</v>
      </c>
      <c r="L952" t="s">
        <v>977</v>
      </c>
      <c r="M952" s="50" t="s">
        <v>1027</v>
      </c>
      <c r="O952" s="49" t="s">
        <v>1121</v>
      </c>
      <c r="P952" s="37">
        <f t="shared" si="28"/>
        <v>11.816000000000001</v>
      </c>
      <c r="Q952" s="51">
        <v>45831</v>
      </c>
      <c r="S952">
        <v>40700</v>
      </c>
      <c r="T952" t="s">
        <v>911</v>
      </c>
    </row>
    <row r="953" spans="1:20" ht="30" x14ac:dyDescent="0.25">
      <c r="A953" s="53" t="str">
        <f>+VLOOKUP(O953,'Selectable Table'!D:E,2,0)</f>
        <v>OTH CUST</v>
      </c>
      <c r="B953" s="36" t="s">
        <v>1125</v>
      </c>
      <c r="C953" s="49" t="s">
        <v>1126</v>
      </c>
      <c r="D953" s="49" t="s">
        <v>1987</v>
      </c>
      <c r="E953">
        <v>2025</v>
      </c>
      <c r="F953">
        <v>6</v>
      </c>
      <c r="G953" s="53" t="s">
        <v>980</v>
      </c>
      <c r="H953" s="33" t="s">
        <v>261</v>
      </c>
      <c r="I953" s="18">
        <v>103.26800000000001</v>
      </c>
      <c r="J953" s="33" t="s">
        <v>94</v>
      </c>
      <c r="K953" s="19">
        <f t="shared" si="29"/>
        <v>103.26800000000001</v>
      </c>
      <c r="L953" t="s">
        <v>977</v>
      </c>
      <c r="M953" s="50" t="s">
        <v>1127</v>
      </c>
      <c r="O953" s="49" t="s">
        <v>1055</v>
      </c>
      <c r="P953" s="37">
        <f t="shared" si="28"/>
        <v>103.26800000000001</v>
      </c>
      <c r="Q953" s="51">
        <v>45831</v>
      </c>
      <c r="S953">
        <v>40700</v>
      </c>
      <c r="T953" t="s">
        <v>911</v>
      </c>
    </row>
    <row r="954" spans="1:20" x14ac:dyDescent="0.25">
      <c r="A954" s="53" t="str">
        <f>+VLOOKUP(O954,'Selectable Table'!D:E,2,0)</f>
        <v>OTH CUST</v>
      </c>
      <c r="B954" s="36" t="s">
        <v>1128</v>
      </c>
      <c r="C954" s="49" t="s">
        <v>1129</v>
      </c>
      <c r="D954" s="49" t="s">
        <v>1988</v>
      </c>
      <c r="E954">
        <v>2025</v>
      </c>
      <c r="F954">
        <v>6</v>
      </c>
      <c r="G954" s="53" t="s">
        <v>984</v>
      </c>
      <c r="H954" s="33" t="s">
        <v>262</v>
      </c>
      <c r="I954" s="18">
        <v>11.856000000000002</v>
      </c>
      <c r="J954" s="33" t="s">
        <v>94</v>
      </c>
      <c r="K954" s="19">
        <f t="shared" si="29"/>
        <v>11.856000000000002</v>
      </c>
      <c r="L954" t="s">
        <v>977</v>
      </c>
      <c r="M954" s="50" t="s">
        <v>1000</v>
      </c>
      <c r="O954" s="49" t="s">
        <v>1001</v>
      </c>
      <c r="P954" s="37">
        <f t="shared" si="28"/>
        <v>11.856000000000002</v>
      </c>
      <c r="Q954" s="51">
        <v>45831</v>
      </c>
      <c r="S954">
        <v>40700</v>
      </c>
      <c r="T954" t="s">
        <v>911</v>
      </c>
    </row>
    <row r="955" spans="1:20" x14ac:dyDescent="0.25">
      <c r="A955" s="53" t="str">
        <f>+VLOOKUP(O955,'Selectable Table'!D:E,2,0)</f>
        <v>OTH CUST</v>
      </c>
      <c r="B955" s="36" t="s">
        <v>1128</v>
      </c>
      <c r="C955" s="49" t="s">
        <v>1129</v>
      </c>
      <c r="D955" s="49" t="s">
        <v>1988</v>
      </c>
      <c r="E955">
        <v>2025</v>
      </c>
      <c r="F955">
        <v>6</v>
      </c>
      <c r="G955" s="53" t="s">
        <v>976</v>
      </c>
      <c r="H955" s="33" t="s">
        <v>260</v>
      </c>
      <c r="I955" s="18">
        <v>13.680000000000001</v>
      </c>
      <c r="J955" s="33" t="s">
        <v>94</v>
      </c>
      <c r="K955" s="19">
        <f t="shared" si="29"/>
        <v>13.680000000000001</v>
      </c>
      <c r="L955" t="s">
        <v>977</v>
      </c>
      <c r="M955" s="50" t="s">
        <v>1000</v>
      </c>
      <c r="O955" s="49" t="s">
        <v>1001</v>
      </c>
      <c r="P955" s="37">
        <f t="shared" si="28"/>
        <v>13.680000000000001</v>
      </c>
      <c r="Q955" s="51">
        <v>45831</v>
      </c>
      <c r="S955">
        <v>40700</v>
      </c>
      <c r="T955" t="s">
        <v>911</v>
      </c>
    </row>
    <row r="956" spans="1:20" x14ac:dyDescent="0.25">
      <c r="A956" s="53" t="str">
        <f>+VLOOKUP(O956,'Selectable Table'!D:E,2,0)</f>
        <v>OTH CUST</v>
      </c>
      <c r="B956" s="36" t="s">
        <v>1135</v>
      </c>
      <c r="C956" s="49" t="s">
        <v>1136</v>
      </c>
      <c r="D956" s="49" t="s">
        <v>1988</v>
      </c>
      <c r="E956">
        <v>2025</v>
      </c>
      <c r="F956">
        <v>6</v>
      </c>
      <c r="G956" s="53" t="s">
        <v>980</v>
      </c>
      <c r="H956" s="33" t="s">
        <v>261</v>
      </c>
      <c r="I956" s="18">
        <v>71.756</v>
      </c>
      <c r="J956" s="33" t="s">
        <v>94</v>
      </c>
      <c r="K956" s="19">
        <f t="shared" si="29"/>
        <v>71.756</v>
      </c>
      <c r="L956" t="s">
        <v>977</v>
      </c>
      <c r="M956" s="50" t="s">
        <v>1137</v>
      </c>
      <c r="O956" s="49" t="s">
        <v>1134</v>
      </c>
      <c r="P956" s="37">
        <f t="shared" si="28"/>
        <v>71.756</v>
      </c>
      <c r="Q956" s="51">
        <v>45831</v>
      </c>
      <c r="S956">
        <v>40700</v>
      </c>
      <c r="T956" t="s">
        <v>911</v>
      </c>
    </row>
    <row r="957" spans="1:20" x14ac:dyDescent="0.25">
      <c r="A957" s="53" t="str">
        <f>+VLOOKUP(O957,'Selectable Table'!D:E,2,0)</f>
        <v>OTH CUST</v>
      </c>
      <c r="B957" s="36" t="s">
        <v>1135</v>
      </c>
      <c r="C957" s="49" t="s">
        <v>1136</v>
      </c>
      <c r="D957" s="49" t="s">
        <v>1988</v>
      </c>
      <c r="E957">
        <v>2025</v>
      </c>
      <c r="F957">
        <v>6</v>
      </c>
      <c r="G957" s="53" t="s">
        <v>980</v>
      </c>
      <c r="H957" s="33" t="s">
        <v>261</v>
      </c>
      <c r="I957" s="18">
        <v>7.2</v>
      </c>
      <c r="J957" s="33" t="s">
        <v>94</v>
      </c>
      <c r="K957" s="19">
        <f t="shared" si="29"/>
        <v>7.2</v>
      </c>
      <c r="L957" t="s">
        <v>977</v>
      </c>
      <c r="M957" s="50" t="s">
        <v>1137</v>
      </c>
      <c r="O957" s="49" t="s">
        <v>1134</v>
      </c>
      <c r="P957" s="37">
        <f t="shared" si="28"/>
        <v>7.2</v>
      </c>
      <c r="Q957" s="51">
        <v>45831</v>
      </c>
      <c r="S957">
        <v>40700</v>
      </c>
      <c r="T957" t="s">
        <v>911</v>
      </c>
    </row>
    <row r="958" spans="1:20" x14ac:dyDescent="0.25">
      <c r="A958" s="53" t="str">
        <f>+VLOOKUP(O958,'Selectable Table'!D:E,2,0)</f>
        <v>OTH CUST</v>
      </c>
      <c r="B958" s="36" t="s">
        <v>1141</v>
      </c>
      <c r="C958" s="49" t="s">
        <v>1142</v>
      </c>
      <c r="D958" s="49" t="s">
        <v>1988</v>
      </c>
      <c r="E958">
        <v>2025</v>
      </c>
      <c r="F958">
        <v>6</v>
      </c>
      <c r="G958" s="53" t="s">
        <v>980</v>
      </c>
      <c r="H958" s="33" t="s">
        <v>261</v>
      </c>
      <c r="I958" s="18">
        <v>13.680000000000001</v>
      </c>
      <c r="J958" s="33" t="s">
        <v>94</v>
      </c>
      <c r="K958" s="19">
        <f t="shared" si="29"/>
        <v>13.680000000000001</v>
      </c>
      <c r="L958" t="s">
        <v>977</v>
      </c>
      <c r="M958" s="50" t="s">
        <v>1000</v>
      </c>
      <c r="O958" s="49" t="s">
        <v>1001</v>
      </c>
      <c r="P958" s="37">
        <f t="shared" si="28"/>
        <v>13.680000000000001</v>
      </c>
      <c r="Q958" s="51">
        <v>45831</v>
      </c>
      <c r="S958">
        <v>40700</v>
      </c>
      <c r="T958" t="s">
        <v>911</v>
      </c>
    </row>
    <row r="959" spans="1:20" ht="30" x14ac:dyDescent="0.25">
      <c r="A959" s="53" t="str">
        <f>+VLOOKUP(O959,'Selectable Table'!D:E,2,0)</f>
        <v>OTH CUST</v>
      </c>
      <c r="B959" s="36" t="s">
        <v>1743</v>
      </c>
      <c r="C959" s="49" t="s">
        <v>1744</v>
      </c>
      <c r="D959" s="49" t="s">
        <v>1988</v>
      </c>
      <c r="E959">
        <v>2025</v>
      </c>
      <c r="F959">
        <v>6</v>
      </c>
      <c r="G959" s="53" t="s">
        <v>980</v>
      </c>
      <c r="H959" s="33" t="s">
        <v>261</v>
      </c>
      <c r="I959" s="18">
        <v>26.160000000000004</v>
      </c>
      <c r="J959" s="33" t="s">
        <v>94</v>
      </c>
      <c r="K959" s="19">
        <f t="shared" si="29"/>
        <v>26.160000000000004</v>
      </c>
      <c r="L959" t="s">
        <v>977</v>
      </c>
      <c r="M959" s="50" t="s">
        <v>1746</v>
      </c>
      <c r="O959" s="49" t="s">
        <v>1055</v>
      </c>
      <c r="P959" s="37">
        <f t="shared" si="28"/>
        <v>26.160000000000004</v>
      </c>
      <c r="Q959" s="51">
        <v>45831</v>
      </c>
      <c r="S959">
        <v>40700</v>
      </c>
      <c r="T959" t="s">
        <v>911</v>
      </c>
    </row>
    <row r="960" spans="1:20" ht="30" x14ac:dyDescent="0.25">
      <c r="A960" s="53" t="str">
        <f>+VLOOKUP(O960,'Selectable Table'!D:E,2,0)</f>
        <v>OTH CUST</v>
      </c>
      <c r="B960" s="36" t="s">
        <v>1747</v>
      </c>
      <c r="C960" s="49" t="s">
        <v>1748</v>
      </c>
      <c r="D960" s="49" t="s">
        <v>1988</v>
      </c>
      <c r="E960">
        <v>2025</v>
      </c>
      <c r="F960">
        <v>6</v>
      </c>
      <c r="G960" s="53" t="s">
        <v>980</v>
      </c>
      <c r="H960" s="33" t="s">
        <v>261</v>
      </c>
      <c r="I960" s="18">
        <v>12.744</v>
      </c>
      <c r="J960" s="33" t="s">
        <v>94</v>
      </c>
      <c r="K960" s="19">
        <f t="shared" si="29"/>
        <v>12.744</v>
      </c>
      <c r="L960" t="s">
        <v>977</v>
      </c>
      <c r="M960" s="50" t="s">
        <v>1750</v>
      </c>
      <c r="O960" s="49" t="s">
        <v>1055</v>
      </c>
      <c r="P960" s="37">
        <f t="shared" si="28"/>
        <v>12.744</v>
      </c>
      <c r="Q960" s="51">
        <v>45831</v>
      </c>
      <c r="S960">
        <v>40700</v>
      </c>
      <c r="T960" t="s">
        <v>911</v>
      </c>
    </row>
    <row r="961" spans="1:20" x14ac:dyDescent="0.25">
      <c r="A961" s="53" t="str">
        <f>+VLOOKUP(O961,'Selectable Table'!D:E,2,0)</f>
        <v>OTH CUST</v>
      </c>
      <c r="B961" s="36" t="s">
        <v>1751</v>
      </c>
      <c r="C961" s="49" t="s">
        <v>1752</v>
      </c>
      <c r="D961" s="49" t="s">
        <v>1988</v>
      </c>
      <c r="E961">
        <v>2025</v>
      </c>
      <c r="F961">
        <v>6</v>
      </c>
      <c r="G961" s="53" t="s">
        <v>980</v>
      </c>
      <c r="H961" s="33" t="s">
        <v>261</v>
      </c>
      <c r="I961" s="18">
        <v>28.872000000000003</v>
      </c>
      <c r="J961" s="33" t="s">
        <v>94</v>
      </c>
      <c r="K961" s="19">
        <f t="shared" si="29"/>
        <v>28.872000000000003</v>
      </c>
      <c r="L961" t="s">
        <v>977</v>
      </c>
      <c r="M961" s="50" t="s">
        <v>1137</v>
      </c>
      <c r="O961" s="49" t="s">
        <v>1134</v>
      </c>
      <c r="P961" s="37">
        <f t="shared" si="28"/>
        <v>28.872000000000003</v>
      </c>
      <c r="Q961" s="51">
        <v>45831</v>
      </c>
      <c r="S961">
        <v>40700</v>
      </c>
      <c r="T961" t="s">
        <v>911</v>
      </c>
    </row>
    <row r="962" spans="1:20" x14ac:dyDescent="0.25">
      <c r="A962" s="53" t="str">
        <f>+VLOOKUP(O962,'Selectable Table'!D:E,2,0)</f>
        <v>OTH CUST</v>
      </c>
      <c r="B962" s="36" t="s">
        <v>1143</v>
      </c>
      <c r="C962" s="49" t="s">
        <v>1144</v>
      </c>
      <c r="D962" s="49" t="s">
        <v>1988</v>
      </c>
      <c r="E962">
        <v>2025</v>
      </c>
      <c r="F962">
        <v>6</v>
      </c>
      <c r="G962" s="53" t="s">
        <v>976</v>
      </c>
      <c r="H962" s="33" t="s">
        <v>260</v>
      </c>
      <c r="I962" s="18">
        <v>49.408000000000001</v>
      </c>
      <c r="J962" s="33" t="s">
        <v>94</v>
      </c>
      <c r="K962" s="19">
        <f t="shared" si="29"/>
        <v>49.408000000000001</v>
      </c>
      <c r="L962" t="s">
        <v>977</v>
      </c>
      <c r="M962" s="50" t="s">
        <v>1145</v>
      </c>
      <c r="O962" s="49" t="s">
        <v>1146</v>
      </c>
      <c r="P962" s="37">
        <f t="shared" ref="P962:P1025" si="30">K962</f>
        <v>49.408000000000001</v>
      </c>
      <c r="Q962" s="51">
        <v>45831</v>
      </c>
      <c r="S962">
        <v>40700</v>
      </c>
      <c r="T962" t="s">
        <v>911</v>
      </c>
    </row>
    <row r="963" spans="1:20" x14ac:dyDescent="0.25">
      <c r="A963" s="53" t="str">
        <f>+VLOOKUP(O963,'Selectable Table'!D:E,2,0)</f>
        <v>OTH CUST</v>
      </c>
      <c r="B963" s="36" t="s">
        <v>1143</v>
      </c>
      <c r="C963" s="49" t="s">
        <v>1144</v>
      </c>
      <c r="D963" s="49" t="s">
        <v>1988</v>
      </c>
      <c r="E963">
        <v>2025</v>
      </c>
      <c r="F963">
        <v>6</v>
      </c>
      <c r="G963" s="53" t="s">
        <v>976</v>
      </c>
      <c r="H963" s="33" t="s">
        <v>260</v>
      </c>
      <c r="I963" s="18">
        <v>4.1280000000000001</v>
      </c>
      <c r="J963" s="33" t="s">
        <v>94</v>
      </c>
      <c r="K963" s="19">
        <f t="shared" ref="K963:K1026" si="31">+VLOOKUP(J963,$W$2:$X$7,2,0)*I963</f>
        <v>4.1280000000000001</v>
      </c>
      <c r="L963" t="s">
        <v>977</v>
      </c>
      <c r="M963" s="50" t="s">
        <v>1145</v>
      </c>
      <c r="O963" s="49" t="s">
        <v>1146</v>
      </c>
      <c r="P963" s="37">
        <f t="shared" si="30"/>
        <v>4.1280000000000001</v>
      </c>
      <c r="Q963" s="51">
        <v>45831</v>
      </c>
      <c r="S963">
        <v>40700</v>
      </c>
      <c r="T963" t="s">
        <v>911</v>
      </c>
    </row>
    <row r="964" spans="1:20" ht="30" x14ac:dyDescent="0.25">
      <c r="A964" s="53" t="str">
        <f>+VLOOKUP(O964,'Selectable Table'!D:E,2,0)</f>
        <v>OTH CUST</v>
      </c>
      <c r="B964" s="36" t="s">
        <v>1753</v>
      </c>
      <c r="C964" s="49" t="s">
        <v>1754</v>
      </c>
      <c r="D964" s="49" t="s">
        <v>1988</v>
      </c>
      <c r="E964">
        <v>2025</v>
      </c>
      <c r="F964">
        <v>6</v>
      </c>
      <c r="G964" s="53" t="s">
        <v>976</v>
      </c>
      <c r="H964" s="33" t="s">
        <v>260</v>
      </c>
      <c r="I964" s="18">
        <v>13.772</v>
      </c>
      <c r="J964" s="33" t="s">
        <v>94</v>
      </c>
      <c r="K964" s="19">
        <f t="shared" si="31"/>
        <v>13.772</v>
      </c>
      <c r="L964" t="s">
        <v>977</v>
      </c>
      <c r="M964" s="50" t="s">
        <v>1755</v>
      </c>
      <c r="O964" s="49" t="s">
        <v>1055</v>
      </c>
      <c r="P964" s="37">
        <f t="shared" si="30"/>
        <v>13.772</v>
      </c>
      <c r="Q964" s="51">
        <v>45831</v>
      </c>
      <c r="S964">
        <v>40700</v>
      </c>
      <c r="T964" t="s">
        <v>911</v>
      </c>
    </row>
    <row r="965" spans="1:20" ht="30" x14ac:dyDescent="0.25">
      <c r="A965" s="53" t="str">
        <f>+VLOOKUP(O965,'Selectable Table'!D:E,2,0)</f>
        <v>OTH CUST</v>
      </c>
      <c r="B965" s="36" t="s">
        <v>1753</v>
      </c>
      <c r="C965" s="49" t="s">
        <v>1754</v>
      </c>
      <c r="D965" s="49" t="s">
        <v>1989</v>
      </c>
      <c r="E965">
        <v>2025</v>
      </c>
      <c r="F965">
        <v>6</v>
      </c>
      <c r="G965" s="53" t="s">
        <v>984</v>
      </c>
      <c r="H965" s="33" t="s">
        <v>262</v>
      </c>
      <c r="I965" s="18">
        <v>30.980000000000004</v>
      </c>
      <c r="J965" s="33" t="s">
        <v>94</v>
      </c>
      <c r="K965" s="19">
        <f t="shared" si="31"/>
        <v>30.980000000000004</v>
      </c>
      <c r="L965" t="s">
        <v>977</v>
      </c>
      <c r="M965" s="50" t="s">
        <v>1755</v>
      </c>
      <c r="O965" s="49" t="s">
        <v>1055</v>
      </c>
      <c r="P965" s="37">
        <f t="shared" si="30"/>
        <v>30.980000000000004</v>
      </c>
      <c r="Q965" s="51">
        <v>45831</v>
      </c>
      <c r="S965">
        <v>40700</v>
      </c>
      <c r="T965" t="s">
        <v>911</v>
      </c>
    </row>
    <row r="966" spans="1:20" x14ac:dyDescent="0.25">
      <c r="A966" s="53" t="str">
        <f>+VLOOKUP(O966,'Selectable Table'!D:E,2,0)</f>
        <v>J &amp; J</v>
      </c>
      <c r="B966" s="36" t="s">
        <v>1147</v>
      </c>
      <c r="C966" s="49" t="s">
        <v>1148</v>
      </c>
      <c r="D966" s="49" t="s">
        <v>1989</v>
      </c>
      <c r="E966">
        <v>2025</v>
      </c>
      <c r="F966">
        <v>6</v>
      </c>
      <c r="G966" s="53" t="s">
        <v>976</v>
      </c>
      <c r="H966" s="33" t="s">
        <v>260</v>
      </c>
      <c r="I966" s="18">
        <v>52.515999999999998</v>
      </c>
      <c r="J966" s="33" t="s">
        <v>94</v>
      </c>
      <c r="K966" s="19">
        <f t="shared" si="31"/>
        <v>52.515999999999998</v>
      </c>
      <c r="L966" t="s">
        <v>977</v>
      </c>
      <c r="M966" s="50" t="s">
        <v>1015</v>
      </c>
      <c r="O966" s="49" t="s">
        <v>1100</v>
      </c>
      <c r="P966" s="37">
        <f t="shared" si="30"/>
        <v>52.515999999999998</v>
      </c>
      <c r="Q966" s="51">
        <v>45831</v>
      </c>
      <c r="S966">
        <v>40700</v>
      </c>
      <c r="T966" t="s">
        <v>911</v>
      </c>
    </row>
    <row r="967" spans="1:20" ht="30" x14ac:dyDescent="0.25">
      <c r="A967" s="53" t="str">
        <f>+VLOOKUP(O967,'Selectable Table'!D:E,2,0)</f>
        <v>OTH CUST</v>
      </c>
      <c r="B967" s="36" t="s">
        <v>1756</v>
      </c>
      <c r="C967" s="49" t="s">
        <v>1757</v>
      </c>
      <c r="D967" s="49" t="s">
        <v>1989</v>
      </c>
      <c r="E967">
        <v>2025</v>
      </c>
      <c r="F967">
        <v>6</v>
      </c>
      <c r="G967" s="53" t="s">
        <v>980</v>
      </c>
      <c r="H967" s="33" t="s">
        <v>261</v>
      </c>
      <c r="I967" s="18">
        <v>10.328000000000001</v>
      </c>
      <c r="J967" s="33" t="s">
        <v>94</v>
      </c>
      <c r="K967" s="19">
        <f t="shared" si="31"/>
        <v>10.328000000000001</v>
      </c>
      <c r="L967" t="s">
        <v>977</v>
      </c>
      <c r="M967" s="50" t="s">
        <v>1758</v>
      </c>
      <c r="O967" s="49" t="s">
        <v>1055</v>
      </c>
      <c r="P967" s="37">
        <f t="shared" si="30"/>
        <v>10.328000000000001</v>
      </c>
      <c r="Q967" s="51">
        <v>45831</v>
      </c>
      <c r="S967">
        <v>40700</v>
      </c>
      <c r="T967" t="s">
        <v>911</v>
      </c>
    </row>
    <row r="968" spans="1:20" ht="30" x14ac:dyDescent="0.25">
      <c r="A968" s="53" t="str">
        <f>+VLOOKUP(O968,'Selectable Table'!D:E,2,0)</f>
        <v>OTH CUST</v>
      </c>
      <c r="B968" s="36" t="s">
        <v>1158</v>
      </c>
      <c r="C968" s="49" t="s">
        <v>1159</v>
      </c>
      <c r="D968" s="49" t="s">
        <v>1989</v>
      </c>
      <c r="E968">
        <v>2025</v>
      </c>
      <c r="F968">
        <v>6</v>
      </c>
      <c r="G968" s="53" t="s">
        <v>976</v>
      </c>
      <c r="H968" s="33" t="s">
        <v>260</v>
      </c>
      <c r="I968" s="18">
        <v>82.612000000000009</v>
      </c>
      <c r="J968" s="33" t="s">
        <v>94</v>
      </c>
      <c r="K968" s="19">
        <f t="shared" si="31"/>
        <v>82.612000000000009</v>
      </c>
      <c r="L968" t="s">
        <v>977</v>
      </c>
      <c r="M968" s="50" t="s">
        <v>1160</v>
      </c>
      <c r="O968" s="49" t="s">
        <v>1055</v>
      </c>
      <c r="P968" s="37">
        <f t="shared" si="30"/>
        <v>82.612000000000009</v>
      </c>
      <c r="Q968" s="51">
        <v>45831</v>
      </c>
      <c r="S968">
        <v>40700</v>
      </c>
      <c r="T968" t="s">
        <v>911</v>
      </c>
    </row>
    <row r="969" spans="1:20" ht="30" x14ac:dyDescent="0.25">
      <c r="A969" s="53" t="str">
        <f>+VLOOKUP(O969,'Selectable Table'!D:E,2,0)</f>
        <v>OTH CUST</v>
      </c>
      <c r="B969" s="36" t="s">
        <v>1158</v>
      </c>
      <c r="C969" s="49" t="s">
        <v>1159</v>
      </c>
      <c r="D969" s="49" t="s">
        <v>460</v>
      </c>
      <c r="E969">
        <v>2025</v>
      </c>
      <c r="F969">
        <v>6</v>
      </c>
      <c r="G969" s="53" t="s">
        <v>984</v>
      </c>
      <c r="H969" s="33" t="s">
        <v>262</v>
      </c>
      <c r="I969" s="18">
        <v>30.975999999999999</v>
      </c>
      <c r="J969" s="33" t="s">
        <v>94</v>
      </c>
      <c r="K969" s="19">
        <f t="shared" si="31"/>
        <v>30.975999999999999</v>
      </c>
      <c r="L969" t="s">
        <v>977</v>
      </c>
      <c r="M969" s="50" t="s">
        <v>1160</v>
      </c>
      <c r="O969" s="49" t="s">
        <v>1055</v>
      </c>
      <c r="P969" s="37">
        <f t="shared" si="30"/>
        <v>30.975999999999999</v>
      </c>
      <c r="Q969" s="51">
        <v>45831</v>
      </c>
      <c r="S969">
        <v>40700</v>
      </c>
      <c r="T969" t="s">
        <v>911</v>
      </c>
    </row>
    <row r="970" spans="1:20" ht="30" x14ac:dyDescent="0.25">
      <c r="A970" s="53" t="str">
        <f>+VLOOKUP(O970,'Selectable Table'!D:E,2,0)</f>
        <v>OTH CUST</v>
      </c>
      <c r="B970" s="36" t="s">
        <v>1158</v>
      </c>
      <c r="C970" s="49" t="s">
        <v>1159</v>
      </c>
      <c r="D970" s="49" t="s">
        <v>460</v>
      </c>
      <c r="E970">
        <v>2025</v>
      </c>
      <c r="F970">
        <v>6</v>
      </c>
      <c r="G970" s="53" t="s">
        <v>976</v>
      </c>
      <c r="H970" s="33" t="s">
        <v>260</v>
      </c>
      <c r="I970" s="18">
        <v>52.324000000000005</v>
      </c>
      <c r="J970" s="33" t="s">
        <v>94</v>
      </c>
      <c r="K970" s="19">
        <f t="shared" si="31"/>
        <v>52.324000000000005</v>
      </c>
      <c r="L970" t="s">
        <v>977</v>
      </c>
      <c r="M970" s="50" t="s">
        <v>1160</v>
      </c>
      <c r="O970" s="49" t="s">
        <v>1055</v>
      </c>
      <c r="P970" s="37">
        <f t="shared" si="30"/>
        <v>52.324000000000005</v>
      </c>
      <c r="Q970" s="51">
        <v>45831</v>
      </c>
      <c r="S970">
        <v>40700</v>
      </c>
      <c r="T970" t="s">
        <v>911</v>
      </c>
    </row>
    <row r="971" spans="1:20" ht="30" x14ac:dyDescent="0.25">
      <c r="A971" s="53" t="str">
        <f>+VLOOKUP(O971,'Selectable Table'!D:E,2,0)</f>
        <v>OTH CUST</v>
      </c>
      <c r="B971" s="36" t="s">
        <v>1759</v>
      </c>
      <c r="C971" s="49" t="s">
        <v>1760</v>
      </c>
      <c r="D971" s="49" t="s">
        <v>460</v>
      </c>
      <c r="E971">
        <v>2025</v>
      </c>
      <c r="F971">
        <v>6</v>
      </c>
      <c r="G971" s="53" t="s">
        <v>980</v>
      </c>
      <c r="H971" s="33" t="s">
        <v>261</v>
      </c>
      <c r="I971" s="18">
        <v>30.980000000000004</v>
      </c>
      <c r="J971" s="33" t="s">
        <v>94</v>
      </c>
      <c r="K971" s="19">
        <f t="shared" si="31"/>
        <v>30.980000000000004</v>
      </c>
      <c r="L971" t="s">
        <v>977</v>
      </c>
      <c r="M971" s="50" t="s">
        <v>1761</v>
      </c>
      <c r="O971" s="49" t="s">
        <v>1055</v>
      </c>
      <c r="P971" s="37">
        <f t="shared" si="30"/>
        <v>30.980000000000004</v>
      </c>
      <c r="Q971" s="51">
        <v>45831</v>
      </c>
      <c r="S971">
        <v>40700</v>
      </c>
      <c r="T971" t="s">
        <v>911</v>
      </c>
    </row>
    <row r="972" spans="1:20" x14ac:dyDescent="0.25">
      <c r="A972" s="53" t="str">
        <f>+VLOOKUP(O972,'Selectable Table'!D:E,2,0)</f>
        <v>J &amp; J</v>
      </c>
      <c r="B972" s="36" t="s">
        <v>1167</v>
      </c>
      <c r="C972" s="49" t="s">
        <v>1168</v>
      </c>
      <c r="D972" s="49" t="s">
        <v>460</v>
      </c>
      <c r="E972">
        <v>2025</v>
      </c>
      <c r="F972">
        <v>6</v>
      </c>
      <c r="G972" s="53" t="s">
        <v>980</v>
      </c>
      <c r="H972" s="33" t="s">
        <v>261</v>
      </c>
      <c r="I972" s="18">
        <v>21.008000000000003</v>
      </c>
      <c r="J972" s="33" t="s">
        <v>94</v>
      </c>
      <c r="K972" s="19">
        <f t="shared" si="31"/>
        <v>21.008000000000003</v>
      </c>
      <c r="L972" t="s">
        <v>977</v>
      </c>
      <c r="M972" s="50" t="s">
        <v>1015</v>
      </c>
      <c r="O972" s="49" t="s">
        <v>1100</v>
      </c>
      <c r="P972" s="37">
        <f t="shared" si="30"/>
        <v>21.008000000000003</v>
      </c>
      <c r="Q972" s="51">
        <v>45831</v>
      </c>
      <c r="S972">
        <v>40700</v>
      </c>
      <c r="T972" t="s">
        <v>911</v>
      </c>
    </row>
    <row r="973" spans="1:20" x14ac:dyDescent="0.25">
      <c r="A973" s="53" t="str">
        <f>+VLOOKUP(O973,'Selectable Table'!D:E,2,0)</f>
        <v>J &amp; J</v>
      </c>
      <c r="B973" s="36" t="s">
        <v>1167</v>
      </c>
      <c r="C973" s="49" t="s">
        <v>1168</v>
      </c>
      <c r="D973" s="49" t="s">
        <v>460</v>
      </c>
      <c r="E973">
        <v>2025</v>
      </c>
      <c r="F973">
        <v>6</v>
      </c>
      <c r="G973" s="53" t="s">
        <v>980</v>
      </c>
      <c r="H973" s="33" t="s">
        <v>261</v>
      </c>
      <c r="I973" s="18">
        <v>12.731999999999999</v>
      </c>
      <c r="J973" s="33" t="s">
        <v>94</v>
      </c>
      <c r="K973" s="19">
        <f t="shared" si="31"/>
        <v>12.731999999999999</v>
      </c>
      <c r="L973" t="s">
        <v>977</v>
      </c>
      <c r="M973" s="50" t="s">
        <v>1015</v>
      </c>
      <c r="O973" s="49" t="s">
        <v>1100</v>
      </c>
      <c r="P973" s="37">
        <f t="shared" si="30"/>
        <v>12.731999999999999</v>
      </c>
      <c r="Q973" s="51">
        <v>45831</v>
      </c>
      <c r="S973">
        <v>40700</v>
      </c>
      <c r="T973" t="s">
        <v>911</v>
      </c>
    </row>
    <row r="974" spans="1:20" x14ac:dyDescent="0.25">
      <c r="A974" s="53" t="str">
        <f>+VLOOKUP(O974,'Selectable Table'!D:E,2,0)</f>
        <v>OTH CUST</v>
      </c>
      <c r="B974" s="36" t="s">
        <v>1169</v>
      </c>
      <c r="C974" s="49" t="s">
        <v>1170</v>
      </c>
      <c r="D974" s="49" t="s">
        <v>460</v>
      </c>
      <c r="E974">
        <v>2025</v>
      </c>
      <c r="F974">
        <v>6</v>
      </c>
      <c r="G974" s="53" t="s">
        <v>980</v>
      </c>
      <c r="H974" s="33" t="s">
        <v>261</v>
      </c>
      <c r="I974" s="18">
        <v>6.0680000000000005</v>
      </c>
      <c r="J974" s="33" t="s">
        <v>94</v>
      </c>
      <c r="K974" s="19">
        <f t="shared" si="31"/>
        <v>6.0680000000000005</v>
      </c>
      <c r="L974" t="s">
        <v>977</v>
      </c>
      <c r="M974" s="50" t="s">
        <v>1000</v>
      </c>
      <c r="O974" s="49" t="s">
        <v>1001</v>
      </c>
      <c r="P974" s="37">
        <f t="shared" si="30"/>
        <v>6.0680000000000005</v>
      </c>
      <c r="Q974" s="51">
        <v>45831</v>
      </c>
      <c r="S974">
        <v>40700</v>
      </c>
      <c r="T974" t="s">
        <v>911</v>
      </c>
    </row>
    <row r="975" spans="1:20" x14ac:dyDescent="0.25">
      <c r="A975" s="53" t="str">
        <f>+VLOOKUP(O975,'Selectable Table'!D:E,2,0)</f>
        <v>OTH CUST</v>
      </c>
      <c r="B975" s="36" t="s">
        <v>1169</v>
      </c>
      <c r="C975" s="49" t="s">
        <v>1170</v>
      </c>
      <c r="D975" s="49" t="s">
        <v>460</v>
      </c>
      <c r="E975">
        <v>2025</v>
      </c>
      <c r="F975">
        <v>6</v>
      </c>
      <c r="G975" s="53" t="s">
        <v>976</v>
      </c>
      <c r="H975" s="33" t="s">
        <v>260</v>
      </c>
      <c r="I975" s="18">
        <v>9.120000000000001</v>
      </c>
      <c r="J975" s="33" t="s">
        <v>94</v>
      </c>
      <c r="K975" s="19">
        <f t="shared" si="31"/>
        <v>9.120000000000001</v>
      </c>
      <c r="L975" t="s">
        <v>977</v>
      </c>
      <c r="M975" s="50" t="s">
        <v>1000</v>
      </c>
      <c r="O975" s="49" t="s">
        <v>1001</v>
      </c>
      <c r="P975" s="37">
        <f t="shared" si="30"/>
        <v>9.120000000000001</v>
      </c>
      <c r="Q975" s="51">
        <v>45831</v>
      </c>
      <c r="S975">
        <v>40700</v>
      </c>
      <c r="T975" t="s">
        <v>911</v>
      </c>
    </row>
    <row r="976" spans="1:20" x14ac:dyDescent="0.25">
      <c r="A976" s="53" t="str">
        <f>+VLOOKUP(O976,'Selectable Table'!D:E,2,0)</f>
        <v>J &amp; J</v>
      </c>
      <c r="B976" s="36" t="s">
        <v>1171</v>
      </c>
      <c r="C976" s="49" t="s">
        <v>1172</v>
      </c>
      <c r="D976" s="49" t="s">
        <v>460</v>
      </c>
      <c r="E976">
        <v>2025</v>
      </c>
      <c r="F976">
        <v>6</v>
      </c>
      <c r="G976" s="53" t="s">
        <v>976</v>
      </c>
      <c r="H976" s="33" t="s">
        <v>260</v>
      </c>
      <c r="I976" s="18">
        <v>73.52000000000001</v>
      </c>
      <c r="J976" s="33" t="s">
        <v>94</v>
      </c>
      <c r="K976" s="19">
        <f t="shared" si="31"/>
        <v>73.52000000000001</v>
      </c>
      <c r="L976" t="s">
        <v>977</v>
      </c>
      <c r="M976" s="50" t="s">
        <v>1015</v>
      </c>
      <c r="O976" s="49" t="s">
        <v>1100</v>
      </c>
      <c r="P976" s="37">
        <f t="shared" si="30"/>
        <v>73.52000000000001</v>
      </c>
      <c r="Q976" s="51">
        <v>45831</v>
      </c>
      <c r="S976">
        <v>40700</v>
      </c>
      <c r="T976" t="s">
        <v>911</v>
      </c>
    </row>
    <row r="977" spans="1:20" x14ac:dyDescent="0.25">
      <c r="A977" s="53" t="str">
        <f>+VLOOKUP(O977,'Selectable Table'!D:E,2,0)</f>
        <v>J &amp; J</v>
      </c>
      <c r="B977" s="36" t="s">
        <v>1765</v>
      </c>
      <c r="C977" s="49" t="s">
        <v>1766</v>
      </c>
      <c r="D977" s="49" t="s">
        <v>753</v>
      </c>
      <c r="E977">
        <v>2025</v>
      </c>
      <c r="F977">
        <v>6</v>
      </c>
      <c r="G977" s="53" t="s">
        <v>984</v>
      </c>
      <c r="H977" s="33" t="s">
        <v>262</v>
      </c>
      <c r="I977" s="18">
        <v>12.731999999999999</v>
      </c>
      <c r="J977" s="33" t="s">
        <v>94</v>
      </c>
      <c r="K977" s="19">
        <f t="shared" si="31"/>
        <v>12.731999999999999</v>
      </c>
      <c r="L977" t="s">
        <v>977</v>
      </c>
      <c r="M977" s="50" t="s">
        <v>1015</v>
      </c>
      <c r="O977" s="49" t="s">
        <v>1100</v>
      </c>
      <c r="P977" s="37">
        <f t="shared" si="30"/>
        <v>12.731999999999999</v>
      </c>
      <c r="Q977" s="51">
        <v>45831</v>
      </c>
      <c r="S977">
        <v>40700</v>
      </c>
      <c r="T977" t="s">
        <v>911</v>
      </c>
    </row>
    <row r="978" spans="1:20" x14ac:dyDescent="0.25">
      <c r="A978" s="53" t="str">
        <f>+VLOOKUP(O978,'Selectable Table'!D:E,2,0)</f>
        <v>J &amp; J</v>
      </c>
      <c r="B978" s="36" t="s">
        <v>1765</v>
      </c>
      <c r="C978" s="49" t="s">
        <v>1766</v>
      </c>
      <c r="D978" s="49" t="s">
        <v>753</v>
      </c>
      <c r="E978">
        <v>2025</v>
      </c>
      <c r="F978">
        <v>6</v>
      </c>
      <c r="G978" s="53" t="s">
        <v>980</v>
      </c>
      <c r="H978" s="33" t="s">
        <v>261</v>
      </c>
      <c r="I978" s="18">
        <v>126.036</v>
      </c>
      <c r="J978" s="33" t="s">
        <v>94</v>
      </c>
      <c r="K978" s="19">
        <f t="shared" si="31"/>
        <v>126.036</v>
      </c>
      <c r="L978" t="s">
        <v>977</v>
      </c>
      <c r="M978" s="50" t="s">
        <v>1015</v>
      </c>
      <c r="O978" s="49" t="s">
        <v>1100</v>
      </c>
      <c r="P978" s="37">
        <f t="shared" si="30"/>
        <v>126.036</v>
      </c>
      <c r="Q978" s="51">
        <v>45831</v>
      </c>
      <c r="S978">
        <v>40700</v>
      </c>
      <c r="T978" t="s">
        <v>911</v>
      </c>
    </row>
    <row r="979" spans="1:20" ht="30" x14ac:dyDescent="0.25">
      <c r="A979" s="53" t="str">
        <f>+VLOOKUP(O979,'Selectable Table'!D:E,2,0)</f>
        <v>OTH CUST</v>
      </c>
      <c r="B979" s="36" t="s">
        <v>1178</v>
      </c>
      <c r="C979" s="49" t="s">
        <v>1179</v>
      </c>
      <c r="D979" s="49" t="s">
        <v>753</v>
      </c>
      <c r="E979">
        <v>2025</v>
      </c>
      <c r="F979">
        <v>6</v>
      </c>
      <c r="G979" s="53" t="s">
        <v>980</v>
      </c>
      <c r="H979" s="33" t="s">
        <v>261</v>
      </c>
      <c r="I979" s="18">
        <v>30.980000000000004</v>
      </c>
      <c r="J979" s="33" t="s">
        <v>94</v>
      </c>
      <c r="K979" s="19">
        <f t="shared" si="31"/>
        <v>30.980000000000004</v>
      </c>
      <c r="L979" t="s">
        <v>977</v>
      </c>
      <c r="M979" s="50" t="s">
        <v>1180</v>
      </c>
      <c r="O979" s="49" t="s">
        <v>1055</v>
      </c>
      <c r="P979" s="37">
        <f t="shared" si="30"/>
        <v>30.980000000000004</v>
      </c>
      <c r="Q979" s="51">
        <v>45831</v>
      </c>
      <c r="S979">
        <v>40700</v>
      </c>
      <c r="T979" t="s">
        <v>911</v>
      </c>
    </row>
    <row r="980" spans="1:20" ht="30" x14ac:dyDescent="0.25">
      <c r="A980" s="53" t="str">
        <f>+VLOOKUP(O980,'Selectable Table'!D:E,2,0)</f>
        <v>OTH CUST</v>
      </c>
      <c r="B980" s="36" t="s">
        <v>1178</v>
      </c>
      <c r="C980" s="49" t="s">
        <v>1179</v>
      </c>
      <c r="D980" s="49" t="s">
        <v>753</v>
      </c>
      <c r="E980">
        <v>2025</v>
      </c>
      <c r="F980">
        <v>6</v>
      </c>
      <c r="G980" s="53" t="s">
        <v>980</v>
      </c>
      <c r="H980" s="33" t="s">
        <v>261</v>
      </c>
      <c r="I980" s="18">
        <v>6.8840000000000003</v>
      </c>
      <c r="J980" s="33" t="s">
        <v>94</v>
      </c>
      <c r="K980" s="19">
        <f t="shared" si="31"/>
        <v>6.8840000000000003</v>
      </c>
      <c r="L980" t="s">
        <v>977</v>
      </c>
      <c r="M980" s="50" t="s">
        <v>1180</v>
      </c>
      <c r="O980" s="49" t="s">
        <v>1055</v>
      </c>
      <c r="P980" s="37">
        <f t="shared" si="30"/>
        <v>6.8840000000000003</v>
      </c>
      <c r="Q980" s="51">
        <v>45831</v>
      </c>
      <c r="S980">
        <v>40700</v>
      </c>
      <c r="T980" t="s">
        <v>911</v>
      </c>
    </row>
    <row r="981" spans="1:20" x14ac:dyDescent="0.25">
      <c r="A981" s="53" t="str">
        <f>+VLOOKUP(O981,'Selectable Table'!D:E,2,0)</f>
        <v>J &amp; J</v>
      </c>
      <c r="B981" s="36" t="s">
        <v>1185</v>
      </c>
      <c r="C981" s="49" t="s">
        <v>1186</v>
      </c>
      <c r="D981" s="49" t="s">
        <v>753</v>
      </c>
      <c r="E981">
        <v>2025</v>
      </c>
      <c r="F981">
        <v>6</v>
      </c>
      <c r="G981" s="53" t="s">
        <v>980</v>
      </c>
      <c r="H981" s="33" t="s">
        <v>261</v>
      </c>
      <c r="I981" s="18">
        <v>24.444000000000003</v>
      </c>
      <c r="J981" s="33" t="s">
        <v>94</v>
      </c>
      <c r="K981" s="19">
        <f t="shared" si="31"/>
        <v>24.444000000000003</v>
      </c>
      <c r="L981" t="s">
        <v>977</v>
      </c>
      <c r="M981" s="50" t="s">
        <v>1015</v>
      </c>
      <c r="O981" s="49" t="s">
        <v>1100</v>
      </c>
      <c r="P981" s="37">
        <f t="shared" si="30"/>
        <v>24.444000000000003</v>
      </c>
      <c r="Q981" s="51">
        <v>45831</v>
      </c>
      <c r="S981">
        <v>40700</v>
      </c>
      <c r="T981" t="s">
        <v>911</v>
      </c>
    </row>
    <row r="982" spans="1:20" x14ac:dyDescent="0.25">
      <c r="A982" s="53" t="str">
        <f>+VLOOKUP(O982,'Selectable Table'!D:E,2,0)</f>
        <v>J &amp; J</v>
      </c>
      <c r="B982" s="36" t="s">
        <v>1185</v>
      </c>
      <c r="C982" s="49" t="s">
        <v>1186</v>
      </c>
      <c r="D982" s="49" t="s">
        <v>753</v>
      </c>
      <c r="E982">
        <v>2025</v>
      </c>
      <c r="F982">
        <v>6</v>
      </c>
      <c r="G982" s="53" t="s">
        <v>976</v>
      </c>
      <c r="H982" s="33" t="s">
        <v>260</v>
      </c>
      <c r="I982" s="18">
        <v>31.507999999999999</v>
      </c>
      <c r="J982" s="33" t="s">
        <v>94</v>
      </c>
      <c r="K982" s="19">
        <f t="shared" si="31"/>
        <v>31.507999999999999</v>
      </c>
      <c r="L982" t="s">
        <v>977</v>
      </c>
      <c r="M982" s="50" t="s">
        <v>1015</v>
      </c>
      <c r="O982" s="49" t="s">
        <v>1100</v>
      </c>
      <c r="P982" s="37">
        <f t="shared" si="30"/>
        <v>31.507999999999999</v>
      </c>
      <c r="Q982" s="51">
        <v>45831</v>
      </c>
      <c r="S982">
        <v>40700</v>
      </c>
      <c r="T982" t="s">
        <v>911</v>
      </c>
    </row>
    <row r="983" spans="1:20" x14ac:dyDescent="0.25">
      <c r="A983" s="53" t="str">
        <f>+VLOOKUP(O983,'Selectable Table'!D:E,2,0)</f>
        <v>J &amp; J</v>
      </c>
      <c r="B983" s="36" t="s">
        <v>1185</v>
      </c>
      <c r="C983" s="49" t="s">
        <v>1186</v>
      </c>
      <c r="D983" s="49" t="s">
        <v>753</v>
      </c>
      <c r="E983">
        <v>2025</v>
      </c>
      <c r="F983">
        <v>6</v>
      </c>
      <c r="G983" s="53" t="s">
        <v>980</v>
      </c>
      <c r="H983" s="33" t="s">
        <v>261</v>
      </c>
      <c r="I983" s="18">
        <v>39.783999999999999</v>
      </c>
      <c r="J983" s="33" t="s">
        <v>94</v>
      </c>
      <c r="K983" s="19">
        <f t="shared" si="31"/>
        <v>39.783999999999999</v>
      </c>
      <c r="L983" t="s">
        <v>977</v>
      </c>
      <c r="M983" s="50" t="s">
        <v>1015</v>
      </c>
      <c r="O983" s="49" t="s">
        <v>1100</v>
      </c>
      <c r="P983" s="37">
        <f t="shared" si="30"/>
        <v>39.783999999999999</v>
      </c>
      <c r="Q983" s="51">
        <v>45831</v>
      </c>
      <c r="S983">
        <v>40700</v>
      </c>
      <c r="T983" t="s">
        <v>911</v>
      </c>
    </row>
    <row r="984" spans="1:20" ht="30" x14ac:dyDescent="0.25">
      <c r="A984" s="53" t="str">
        <f>+VLOOKUP(O984,'Selectable Table'!D:E,2,0)</f>
        <v>OTH CUST</v>
      </c>
      <c r="B984" s="36" t="s">
        <v>1779</v>
      </c>
      <c r="C984" s="49" t="s">
        <v>1780</v>
      </c>
      <c r="D984" s="49" t="s">
        <v>1990</v>
      </c>
      <c r="E984">
        <v>2025</v>
      </c>
      <c r="F984">
        <v>6</v>
      </c>
      <c r="G984" s="53" t="s">
        <v>980</v>
      </c>
      <c r="H984" s="33" t="s">
        <v>261</v>
      </c>
      <c r="I984" s="18">
        <v>58.68</v>
      </c>
      <c r="J984" s="33" t="s">
        <v>94</v>
      </c>
      <c r="K984" s="19">
        <f t="shared" si="31"/>
        <v>58.68</v>
      </c>
      <c r="L984" t="s">
        <v>977</v>
      </c>
      <c r="M984" s="50" t="s">
        <v>1781</v>
      </c>
      <c r="O984" s="49" t="s">
        <v>1055</v>
      </c>
      <c r="P984" s="37">
        <f t="shared" si="30"/>
        <v>58.68</v>
      </c>
      <c r="Q984" s="51">
        <v>45831</v>
      </c>
      <c r="S984">
        <v>40700</v>
      </c>
      <c r="T984" t="s">
        <v>911</v>
      </c>
    </row>
    <row r="985" spans="1:20" ht="30" x14ac:dyDescent="0.25">
      <c r="A985" s="53" t="str">
        <f>+VLOOKUP(O985,'Selectable Table'!D:E,2,0)</f>
        <v>OTH CUST</v>
      </c>
      <c r="B985" s="36" t="s">
        <v>1779</v>
      </c>
      <c r="C985" s="49" t="s">
        <v>1780</v>
      </c>
      <c r="D985" s="49" t="s">
        <v>1990</v>
      </c>
      <c r="E985">
        <v>2025</v>
      </c>
      <c r="F985">
        <v>6</v>
      </c>
      <c r="G985" s="53" t="s">
        <v>984</v>
      </c>
      <c r="H985" s="33" t="s">
        <v>262</v>
      </c>
      <c r="I985" s="18">
        <v>16.3</v>
      </c>
      <c r="J985" s="33" t="s">
        <v>94</v>
      </c>
      <c r="K985" s="19">
        <f t="shared" si="31"/>
        <v>16.3</v>
      </c>
      <c r="L985" t="s">
        <v>977</v>
      </c>
      <c r="M985" s="50" t="s">
        <v>1781</v>
      </c>
      <c r="O985" s="49" t="s">
        <v>1055</v>
      </c>
      <c r="P985" s="37">
        <f t="shared" si="30"/>
        <v>16.3</v>
      </c>
      <c r="Q985" s="51">
        <v>45831</v>
      </c>
      <c r="S985">
        <v>40700</v>
      </c>
      <c r="T985" t="s">
        <v>911</v>
      </c>
    </row>
    <row r="986" spans="1:20" ht="30" x14ac:dyDescent="0.25">
      <c r="A986" s="53" t="str">
        <f>+VLOOKUP(O986,'Selectable Table'!D:E,2,0)</f>
        <v>OTH CUST</v>
      </c>
      <c r="B986" s="36" t="s">
        <v>1779</v>
      </c>
      <c r="C986" s="49" t="s">
        <v>1780</v>
      </c>
      <c r="D986" s="49" t="s">
        <v>1990</v>
      </c>
      <c r="E986">
        <v>2025</v>
      </c>
      <c r="F986">
        <v>6</v>
      </c>
      <c r="G986" s="53" t="s">
        <v>980</v>
      </c>
      <c r="H986" s="33" t="s">
        <v>261</v>
      </c>
      <c r="I986" s="18">
        <v>6.3719999999999999</v>
      </c>
      <c r="J986" s="33" t="s">
        <v>94</v>
      </c>
      <c r="K986" s="19">
        <f t="shared" si="31"/>
        <v>6.3719999999999999</v>
      </c>
      <c r="L986" t="s">
        <v>977</v>
      </c>
      <c r="M986" s="50" t="s">
        <v>1781</v>
      </c>
      <c r="O986" s="49" t="s">
        <v>1055</v>
      </c>
      <c r="P986" s="37">
        <f t="shared" si="30"/>
        <v>6.3719999999999999</v>
      </c>
      <c r="Q986" s="51">
        <v>45831</v>
      </c>
      <c r="S986">
        <v>40700</v>
      </c>
      <c r="T986" t="s">
        <v>911</v>
      </c>
    </row>
    <row r="987" spans="1:20" ht="30" x14ac:dyDescent="0.25">
      <c r="A987" s="53" t="str">
        <f>+VLOOKUP(O987,'Selectable Table'!D:E,2,0)</f>
        <v>OTH CUST</v>
      </c>
      <c r="B987" s="36" t="s">
        <v>1783</v>
      </c>
      <c r="C987" s="49" t="s">
        <v>1784</v>
      </c>
      <c r="D987" s="49" t="s">
        <v>1990</v>
      </c>
      <c r="E987">
        <v>2025</v>
      </c>
      <c r="F987">
        <v>6</v>
      </c>
      <c r="G987" s="53" t="s">
        <v>980</v>
      </c>
      <c r="H987" s="33" t="s">
        <v>261</v>
      </c>
      <c r="I987" s="18">
        <v>6.524</v>
      </c>
      <c r="J987" s="33" t="s">
        <v>94</v>
      </c>
      <c r="K987" s="19">
        <f t="shared" si="31"/>
        <v>6.524</v>
      </c>
      <c r="L987" t="s">
        <v>977</v>
      </c>
      <c r="M987" s="50" t="s">
        <v>1786</v>
      </c>
      <c r="O987" s="49" t="s">
        <v>1055</v>
      </c>
      <c r="P987" s="37">
        <f t="shared" si="30"/>
        <v>6.524</v>
      </c>
      <c r="Q987" s="51">
        <v>45831</v>
      </c>
      <c r="S987">
        <v>40700</v>
      </c>
      <c r="T987" t="s">
        <v>911</v>
      </c>
    </row>
    <row r="988" spans="1:20" ht="30" x14ac:dyDescent="0.25">
      <c r="A988" s="53" t="str">
        <f>+VLOOKUP(O988,'Selectable Table'!D:E,2,0)</f>
        <v>OTH CUST</v>
      </c>
      <c r="B988" s="36" t="s">
        <v>1783</v>
      </c>
      <c r="C988" s="49" t="s">
        <v>1784</v>
      </c>
      <c r="D988" s="49" t="s">
        <v>1990</v>
      </c>
      <c r="E988">
        <v>2025</v>
      </c>
      <c r="F988">
        <v>6</v>
      </c>
      <c r="G988" s="53" t="s">
        <v>976</v>
      </c>
      <c r="H988" s="33" t="s">
        <v>260</v>
      </c>
      <c r="I988" s="18">
        <v>117.36</v>
      </c>
      <c r="J988" s="33" t="s">
        <v>94</v>
      </c>
      <c r="K988" s="19">
        <f t="shared" si="31"/>
        <v>117.36</v>
      </c>
      <c r="L988" t="s">
        <v>977</v>
      </c>
      <c r="M988" s="50" t="s">
        <v>1786</v>
      </c>
      <c r="O988" s="49" t="s">
        <v>1055</v>
      </c>
      <c r="P988" s="37">
        <f t="shared" si="30"/>
        <v>117.36</v>
      </c>
      <c r="Q988" s="51">
        <v>45831</v>
      </c>
      <c r="S988">
        <v>40700</v>
      </c>
      <c r="T988" t="s">
        <v>911</v>
      </c>
    </row>
    <row r="989" spans="1:20" ht="30" x14ac:dyDescent="0.25">
      <c r="A989" s="53" t="str">
        <f>+VLOOKUP(O989,'Selectable Table'!D:E,2,0)</f>
        <v>OTH CUST</v>
      </c>
      <c r="B989" s="36" t="s">
        <v>1787</v>
      </c>
      <c r="C989" s="49" t="s">
        <v>1788</v>
      </c>
      <c r="D989" s="49" t="s">
        <v>1991</v>
      </c>
      <c r="E989">
        <v>2025</v>
      </c>
      <c r="F989">
        <v>6</v>
      </c>
      <c r="G989" s="53" t="s">
        <v>984</v>
      </c>
      <c r="H989" s="33" t="s">
        <v>262</v>
      </c>
      <c r="I989" s="18">
        <v>6.1920000000000002</v>
      </c>
      <c r="J989" s="33" t="s">
        <v>94</v>
      </c>
      <c r="K989" s="19">
        <f t="shared" si="31"/>
        <v>6.1920000000000002</v>
      </c>
      <c r="L989" t="s">
        <v>977</v>
      </c>
      <c r="M989" s="50" t="s">
        <v>1789</v>
      </c>
      <c r="O989" s="49" t="s">
        <v>1055</v>
      </c>
      <c r="P989" s="37">
        <f t="shared" si="30"/>
        <v>6.1920000000000002</v>
      </c>
      <c r="Q989" s="51">
        <v>45831</v>
      </c>
      <c r="S989">
        <v>40700</v>
      </c>
      <c r="T989" t="s">
        <v>911</v>
      </c>
    </row>
    <row r="990" spans="1:20" ht="30" x14ac:dyDescent="0.25">
      <c r="A990" s="53" t="str">
        <f>+VLOOKUP(O990,'Selectable Table'!D:E,2,0)</f>
        <v>OTH CUST</v>
      </c>
      <c r="B990" s="36" t="s">
        <v>1195</v>
      </c>
      <c r="C990" s="49" t="s">
        <v>1196</v>
      </c>
      <c r="D990" s="49" t="s">
        <v>1991</v>
      </c>
      <c r="E990">
        <v>2025</v>
      </c>
      <c r="F990">
        <v>6</v>
      </c>
      <c r="G990" s="53" t="s">
        <v>976</v>
      </c>
      <c r="H990" s="33" t="s">
        <v>260</v>
      </c>
      <c r="I990" s="18">
        <v>144.572</v>
      </c>
      <c r="J990" s="33" t="s">
        <v>94</v>
      </c>
      <c r="K990" s="19">
        <f t="shared" si="31"/>
        <v>144.572</v>
      </c>
      <c r="L990" t="s">
        <v>977</v>
      </c>
      <c r="M990" s="50" t="s">
        <v>1197</v>
      </c>
      <c r="O990" s="49" t="s">
        <v>1055</v>
      </c>
      <c r="P990" s="37">
        <f t="shared" si="30"/>
        <v>144.572</v>
      </c>
      <c r="Q990" s="51">
        <v>45831</v>
      </c>
      <c r="S990">
        <v>40700</v>
      </c>
      <c r="T990" t="s">
        <v>911</v>
      </c>
    </row>
    <row r="991" spans="1:20" ht="30" x14ac:dyDescent="0.25">
      <c r="A991" s="53" t="str">
        <f>+VLOOKUP(O991,'Selectable Table'!D:E,2,0)</f>
        <v>OTH CUST</v>
      </c>
      <c r="B991" s="36" t="s">
        <v>1195</v>
      </c>
      <c r="C991" s="49" t="s">
        <v>1196</v>
      </c>
      <c r="D991" s="49" t="s">
        <v>1991</v>
      </c>
      <c r="E991">
        <v>2025</v>
      </c>
      <c r="F991">
        <v>6</v>
      </c>
      <c r="G991" s="53" t="s">
        <v>980</v>
      </c>
      <c r="H991" s="33" t="s">
        <v>261</v>
      </c>
      <c r="I991" s="18">
        <v>32.604000000000006</v>
      </c>
      <c r="J991" s="33" t="s">
        <v>94</v>
      </c>
      <c r="K991" s="19">
        <f t="shared" si="31"/>
        <v>32.604000000000006</v>
      </c>
      <c r="L991" t="s">
        <v>977</v>
      </c>
      <c r="M991" s="50" t="s">
        <v>1197</v>
      </c>
      <c r="O991" s="49" t="s">
        <v>1055</v>
      </c>
      <c r="P991" s="37">
        <f t="shared" si="30"/>
        <v>32.604000000000006</v>
      </c>
      <c r="Q991" s="51">
        <v>45831</v>
      </c>
      <c r="S991">
        <v>40700</v>
      </c>
      <c r="T991" t="s">
        <v>911</v>
      </c>
    </row>
    <row r="992" spans="1:20" ht="30" x14ac:dyDescent="0.25">
      <c r="A992" s="53" t="str">
        <f>+VLOOKUP(O992,'Selectable Table'!D:E,2,0)</f>
        <v>OTH CUST</v>
      </c>
      <c r="B992" s="36" t="s">
        <v>1208</v>
      </c>
      <c r="C992" s="49" t="s">
        <v>1209</v>
      </c>
      <c r="D992" s="49" t="s">
        <v>1991</v>
      </c>
      <c r="E992">
        <v>2025</v>
      </c>
      <c r="F992">
        <v>6</v>
      </c>
      <c r="G992" s="53" t="s">
        <v>980</v>
      </c>
      <c r="H992" s="33" t="s">
        <v>261</v>
      </c>
      <c r="I992" s="18">
        <v>26.080000000000002</v>
      </c>
      <c r="J992" s="33" t="s">
        <v>94</v>
      </c>
      <c r="K992" s="19">
        <f t="shared" si="31"/>
        <v>26.080000000000002</v>
      </c>
      <c r="L992" t="s">
        <v>977</v>
      </c>
      <c r="M992" s="50" t="s">
        <v>1210</v>
      </c>
      <c r="O992" s="49" t="s">
        <v>1055</v>
      </c>
      <c r="P992" s="37">
        <f t="shared" si="30"/>
        <v>26.080000000000002</v>
      </c>
      <c r="Q992" s="51">
        <v>45831</v>
      </c>
      <c r="S992">
        <v>40700</v>
      </c>
      <c r="T992" t="s">
        <v>911</v>
      </c>
    </row>
    <row r="993" spans="1:20" ht="30" x14ac:dyDescent="0.25">
      <c r="A993" s="53" t="str">
        <f>+VLOOKUP(O993,'Selectable Table'!D:E,2,0)</f>
        <v>OTH CUST</v>
      </c>
      <c r="B993" s="36" t="s">
        <v>1208</v>
      </c>
      <c r="C993" s="49" t="s">
        <v>1209</v>
      </c>
      <c r="D993" s="49" t="s">
        <v>1991</v>
      </c>
      <c r="E993">
        <v>2025</v>
      </c>
      <c r="F993">
        <v>6</v>
      </c>
      <c r="G993" s="53" t="s">
        <v>980</v>
      </c>
      <c r="H993" s="33" t="s">
        <v>261</v>
      </c>
      <c r="I993" s="18">
        <v>86.724000000000004</v>
      </c>
      <c r="J993" s="33" t="s">
        <v>94</v>
      </c>
      <c r="K993" s="19">
        <f t="shared" si="31"/>
        <v>86.724000000000004</v>
      </c>
      <c r="L993" t="s">
        <v>977</v>
      </c>
      <c r="M993" s="50" t="s">
        <v>1210</v>
      </c>
      <c r="O993" s="49" t="s">
        <v>1055</v>
      </c>
      <c r="P993" s="37">
        <f t="shared" si="30"/>
        <v>86.724000000000004</v>
      </c>
      <c r="Q993" s="51">
        <v>45831</v>
      </c>
      <c r="S993">
        <v>40700</v>
      </c>
      <c r="T993" t="s">
        <v>911</v>
      </c>
    </row>
    <row r="994" spans="1:20" ht="30" x14ac:dyDescent="0.25">
      <c r="A994" s="53" t="str">
        <f>+VLOOKUP(O994,'Selectable Table'!D:E,2,0)</f>
        <v>OTH CUST</v>
      </c>
      <c r="B994" s="36" t="s">
        <v>1793</v>
      </c>
      <c r="C994" s="49" t="s">
        <v>1794</v>
      </c>
      <c r="D994" s="49" t="s">
        <v>1991</v>
      </c>
      <c r="E994">
        <v>2025</v>
      </c>
      <c r="F994">
        <v>6</v>
      </c>
      <c r="G994" s="53" t="s">
        <v>976</v>
      </c>
      <c r="H994" s="33" t="s">
        <v>260</v>
      </c>
      <c r="I994" s="18">
        <v>107.584</v>
      </c>
      <c r="J994" s="33" t="s">
        <v>94</v>
      </c>
      <c r="K994" s="19">
        <f t="shared" si="31"/>
        <v>107.584</v>
      </c>
      <c r="L994" t="s">
        <v>977</v>
      </c>
      <c r="M994" s="50" t="s">
        <v>1795</v>
      </c>
      <c r="O994" s="49" t="s">
        <v>1055</v>
      </c>
      <c r="P994" s="37">
        <f t="shared" si="30"/>
        <v>107.584</v>
      </c>
      <c r="Q994" s="51">
        <v>45831</v>
      </c>
      <c r="S994">
        <v>40700</v>
      </c>
      <c r="T994" t="s">
        <v>911</v>
      </c>
    </row>
    <row r="995" spans="1:20" ht="30" x14ac:dyDescent="0.25">
      <c r="A995" s="53" t="str">
        <f>+VLOOKUP(O995,'Selectable Table'!D:E,2,0)</f>
        <v>OTH CUST</v>
      </c>
      <c r="B995" s="36" t="s">
        <v>1796</v>
      </c>
      <c r="C995" s="49" t="s">
        <v>1797</v>
      </c>
      <c r="D995" s="49" t="s">
        <v>463</v>
      </c>
      <c r="E995">
        <v>2025</v>
      </c>
      <c r="F995">
        <v>6</v>
      </c>
      <c r="G995" s="53" t="s">
        <v>984</v>
      </c>
      <c r="H995" s="33" t="s">
        <v>262</v>
      </c>
      <c r="I995" s="18">
        <v>9.7840000000000007</v>
      </c>
      <c r="J995" s="33" t="s">
        <v>94</v>
      </c>
      <c r="K995" s="19">
        <f t="shared" si="31"/>
        <v>9.7840000000000007</v>
      </c>
      <c r="L995" t="s">
        <v>977</v>
      </c>
      <c r="M995" s="50" t="s">
        <v>1798</v>
      </c>
      <c r="O995" s="49" t="s">
        <v>1055</v>
      </c>
      <c r="P995" s="37">
        <f t="shared" si="30"/>
        <v>9.7840000000000007</v>
      </c>
      <c r="Q995" s="51">
        <v>45831</v>
      </c>
      <c r="S995">
        <v>40700</v>
      </c>
      <c r="T995" t="s">
        <v>911</v>
      </c>
    </row>
    <row r="996" spans="1:20" ht="30" x14ac:dyDescent="0.25">
      <c r="A996" s="53" t="str">
        <f>+VLOOKUP(O996,'Selectable Table'!D:E,2,0)</f>
        <v>OTH CUST</v>
      </c>
      <c r="B996" s="36" t="s">
        <v>1796</v>
      </c>
      <c r="C996" s="49" t="s">
        <v>1797</v>
      </c>
      <c r="D996" s="49" t="s">
        <v>463</v>
      </c>
      <c r="E996">
        <v>2025</v>
      </c>
      <c r="F996">
        <v>6</v>
      </c>
      <c r="G996" s="53" t="s">
        <v>976</v>
      </c>
      <c r="H996" s="33" t="s">
        <v>260</v>
      </c>
      <c r="I996" s="18">
        <v>18.584</v>
      </c>
      <c r="J996" s="33" t="s">
        <v>94</v>
      </c>
      <c r="K996" s="19">
        <f t="shared" si="31"/>
        <v>18.584</v>
      </c>
      <c r="L996" t="s">
        <v>977</v>
      </c>
      <c r="M996" s="50" t="s">
        <v>1798</v>
      </c>
      <c r="O996" s="49" t="s">
        <v>1055</v>
      </c>
      <c r="P996" s="37">
        <f t="shared" si="30"/>
        <v>18.584</v>
      </c>
      <c r="Q996" s="51">
        <v>45831</v>
      </c>
      <c r="S996">
        <v>40700</v>
      </c>
      <c r="T996" t="s">
        <v>911</v>
      </c>
    </row>
    <row r="997" spans="1:20" ht="30" x14ac:dyDescent="0.25">
      <c r="A997" s="53" t="str">
        <f>+VLOOKUP(O997,'Selectable Table'!D:E,2,0)</f>
        <v>OTH CUST</v>
      </c>
      <c r="B997" s="36" t="s">
        <v>1796</v>
      </c>
      <c r="C997" s="49" t="s">
        <v>1797</v>
      </c>
      <c r="D997" s="49" t="s">
        <v>463</v>
      </c>
      <c r="E997">
        <v>2025</v>
      </c>
      <c r="F997">
        <v>6</v>
      </c>
      <c r="G997" s="53" t="s">
        <v>980</v>
      </c>
      <c r="H997" s="33" t="s">
        <v>261</v>
      </c>
      <c r="I997" s="18">
        <v>39.120000000000005</v>
      </c>
      <c r="J997" s="33" t="s">
        <v>94</v>
      </c>
      <c r="K997" s="19">
        <f t="shared" si="31"/>
        <v>39.120000000000005</v>
      </c>
      <c r="L997" t="s">
        <v>977</v>
      </c>
      <c r="M997" s="50" t="s">
        <v>1798</v>
      </c>
      <c r="O997" s="49" t="s">
        <v>1055</v>
      </c>
      <c r="P997" s="37">
        <f t="shared" si="30"/>
        <v>39.120000000000005</v>
      </c>
      <c r="Q997" s="51">
        <v>45831</v>
      </c>
      <c r="S997">
        <v>40700</v>
      </c>
      <c r="T997" t="s">
        <v>911</v>
      </c>
    </row>
    <row r="998" spans="1:20" x14ac:dyDescent="0.25">
      <c r="A998" s="53" t="str">
        <f>+VLOOKUP(O998,'Selectable Table'!D:E,2,0)</f>
        <v>OTH CUST</v>
      </c>
      <c r="B998" s="36" t="s">
        <v>1219</v>
      </c>
      <c r="C998" s="49" t="s">
        <v>1220</v>
      </c>
      <c r="D998" s="49" t="s">
        <v>463</v>
      </c>
      <c r="E998">
        <v>2025</v>
      </c>
      <c r="F998">
        <v>6</v>
      </c>
      <c r="G998" s="53" t="s">
        <v>980</v>
      </c>
      <c r="H998" s="33" t="s">
        <v>261</v>
      </c>
      <c r="I998" s="18">
        <v>27.295999999999999</v>
      </c>
      <c r="J998" s="33" t="s">
        <v>94</v>
      </c>
      <c r="K998" s="19">
        <f t="shared" si="31"/>
        <v>27.295999999999999</v>
      </c>
      <c r="L998" t="s">
        <v>977</v>
      </c>
      <c r="M998" s="50" t="s">
        <v>1000</v>
      </c>
      <c r="O998" s="49" t="s">
        <v>1001</v>
      </c>
      <c r="P998" s="37">
        <f t="shared" si="30"/>
        <v>27.295999999999999</v>
      </c>
      <c r="Q998" s="51">
        <v>45831</v>
      </c>
      <c r="S998">
        <v>40700</v>
      </c>
      <c r="T998" t="s">
        <v>911</v>
      </c>
    </row>
    <row r="999" spans="1:20" x14ac:dyDescent="0.25">
      <c r="A999" s="53" t="str">
        <f>+VLOOKUP(O999,'Selectable Table'!D:E,2,0)</f>
        <v>OTH CUST</v>
      </c>
      <c r="B999" s="36" t="s">
        <v>1225</v>
      </c>
      <c r="C999" s="49" t="s">
        <v>1226</v>
      </c>
      <c r="D999" s="49" t="s">
        <v>463</v>
      </c>
      <c r="E999">
        <v>2025</v>
      </c>
      <c r="F999">
        <v>6</v>
      </c>
      <c r="G999" s="53" t="s">
        <v>980</v>
      </c>
      <c r="H999" s="33" t="s">
        <v>261</v>
      </c>
      <c r="I999" s="18">
        <v>31.92</v>
      </c>
      <c r="J999" s="33" t="s">
        <v>94</v>
      </c>
      <c r="K999" s="19">
        <f t="shared" si="31"/>
        <v>31.92</v>
      </c>
      <c r="L999" t="s">
        <v>977</v>
      </c>
      <c r="M999" s="50" t="s">
        <v>1000</v>
      </c>
      <c r="O999" s="49" t="s">
        <v>1001</v>
      </c>
      <c r="P999" s="37">
        <f t="shared" si="30"/>
        <v>31.92</v>
      </c>
      <c r="Q999" s="51">
        <v>45831</v>
      </c>
      <c r="S999">
        <v>40700</v>
      </c>
      <c r="T999" t="s">
        <v>911</v>
      </c>
    </row>
    <row r="1000" spans="1:20" x14ac:dyDescent="0.25">
      <c r="A1000" s="53" t="str">
        <f>+VLOOKUP(O1000,'Selectable Table'!D:E,2,0)</f>
        <v>J &amp; J</v>
      </c>
      <c r="B1000" s="36" t="s">
        <v>1227</v>
      </c>
      <c r="C1000" s="49" t="s">
        <v>1228</v>
      </c>
      <c r="D1000" s="49" t="s">
        <v>463</v>
      </c>
      <c r="E1000">
        <v>2025</v>
      </c>
      <c r="F1000">
        <v>6</v>
      </c>
      <c r="G1000" s="53" t="s">
        <v>980</v>
      </c>
      <c r="H1000" s="33" t="s">
        <v>261</v>
      </c>
      <c r="I1000" s="18">
        <v>94.528000000000006</v>
      </c>
      <c r="J1000" s="33" t="s">
        <v>94</v>
      </c>
      <c r="K1000" s="19">
        <f t="shared" si="31"/>
        <v>94.528000000000006</v>
      </c>
      <c r="L1000" t="s">
        <v>977</v>
      </c>
      <c r="M1000" s="50" t="s">
        <v>1015</v>
      </c>
      <c r="O1000" s="49" t="s">
        <v>1100</v>
      </c>
      <c r="P1000" s="37">
        <f t="shared" si="30"/>
        <v>94.528000000000006</v>
      </c>
      <c r="Q1000" s="51">
        <v>45831</v>
      </c>
      <c r="S1000">
        <v>40700</v>
      </c>
      <c r="T1000" t="s">
        <v>911</v>
      </c>
    </row>
    <row r="1001" spans="1:20" x14ac:dyDescent="0.25">
      <c r="A1001" s="53" t="str">
        <f>+VLOOKUP(O1001,'Selectable Table'!D:E,2,0)</f>
        <v>OTH CUST</v>
      </c>
      <c r="B1001" s="36" t="s">
        <v>1229</v>
      </c>
      <c r="C1001" s="49" t="s">
        <v>1230</v>
      </c>
      <c r="D1001" s="49" t="s">
        <v>463</v>
      </c>
      <c r="E1001">
        <v>2025</v>
      </c>
      <c r="F1001">
        <v>6</v>
      </c>
      <c r="G1001" s="53" t="s">
        <v>980</v>
      </c>
      <c r="H1001" s="33" t="s">
        <v>261</v>
      </c>
      <c r="I1001" s="18">
        <v>29.344000000000001</v>
      </c>
      <c r="J1001" s="33" t="s">
        <v>94</v>
      </c>
      <c r="K1001" s="19">
        <f t="shared" si="31"/>
        <v>29.344000000000001</v>
      </c>
      <c r="L1001" t="s">
        <v>977</v>
      </c>
      <c r="M1001" s="50" t="s">
        <v>1231</v>
      </c>
      <c r="O1001" s="49" t="s">
        <v>1055</v>
      </c>
      <c r="P1001" s="37">
        <f t="shared" si="30"/>
        <v>29.344000000000001</v>
      </c>
      <c r="Q1001" s="51">
        <v>45831</v>
      </c>
      <c r="S1001">
        <v>40700</v>
      </c>
      <c r="T1001" t="s">
        <v>911</v>
      </c>
    </row>
    <row r="1002" spans="1:20" ht="30" x14ac:dyDescent="0.25">
      <c r="A1002" s="53" t="str">
        <f>+VLOOKUP(O1002,'Selectable Table'!D:E,2,0)</f>
        <v>OTH CUST</v>
      </c>
      <c r="B1002" s="36" t="s">
        <v>1232</v>
      </c>
      <c r="C1002" s="49" t="s">
        <v>1233</v>
      </c>
      <c r="D1002" s="49" t="s">
        <v>463</v>
      </c>
      <c r="E1002">
        <v>2025</v>
      </c>
      <c r="F1002">
        <v>6</v>
      </c>
      <c r="G1002" s="53" t="s">
        <v>976</v>
      </c>
      <c r="H1002" s="33" t="s">
        <v>260</v>
      </c>
      <c r="I1002" s="18">
        <v>17.212</v>
      </c>
      <c r="J1002" s="33" t="s">
        <v>94</v>
      </c>
      <c r="K1002" s="19">
        <f t="shared" si="31"/>
        <v>17.212</v>
      </c>
      <c r="L1002" t="s">
        <v>977</v>
      </c>
      <c r="M1002" s="50" t="s">
        <v>1234</v>
      </c>
      <c r="O1002" s="49" t="s">
        <v>1055</v>
      </c>
      <c r="P1002" s="37">
        <f t="shared" si="30"/>
        <v>17.212</v>
      </c>
      <c r="Q1002" s="51">
        <v>45831</v>
      </c>
      <c r="S1002">
        <v>40700</v>
      </c>
      <c r="T1002" t="s">
        <v>911</v>
      </c>
    </row>
    <row r="1003" spans="1:20" ht="30" x14ac:dyDescent="0.25">
      <c r="A1003" s="53" t="str">
        <f>+VLOOKUP(O1003,'Selectable Table'!D:E,2,0)</f>
        <v>OTH CUST</v>
      </c>
      <c r="B1003" s="36" t="s">
        <v>1232</v>
      </c>
      <c r="C1003" s="49" t="s">
        <v>1233</v>
      </c>
      <c r="D1003" s="49" t="s">
        <v>463</v>
      </c>
      <c r="E1003">
        <v>2025</v>
      </c>
      <c r="F1003">
        <v>6</v>
      </c>
      <c r="G1003" s="53" t="s">
        <v>976</v>
      </c>
      <c r="H1003" s="33" t="s">
        <v>260</v>
      </c>
      <c r="I1003" s="18">
        <v>13.076000000000001</v>
      </c>
      <c r="J1003" s="33" t="s">
        <v>94</v>
      </c>
      <c r="K1003" s="19">
        <f t="shared" si="31"/>
        <v>13.076000000000001</v>
      </c>
      <c r="L1003" t="s">
        <v>977</v>
      </c>
      <c r="M1003" s="50" t="s">
        <v>1234</v>
      </c>
      <c r="O1003" s="49" t="s">
        <v>1055</v>
      </c>
      <c r="P1003" s="37">
        <f t="shared" si="30"/>
        <v>13.076000000000001</v>
      </c>
      <c r="Q1003" s="51">
        <v>45831</v>
      </c>
      <c r="S1003">
        <v>40700</v>
      </c>
      <c r="T1003" t="s">
        <v>911</v>
      </c>
    </row>
    <row r="1004" spans="1:20" ht="30" x14ac:dyDescent="0.25">
      <c r="A1004" s="53" t="str">
        <f>+VLOOKUP(O1004,'Selectable Table'!D:E,2,0)</f>
        <v>OTH CUST</v>
      </c>
      <c r="B1004" s="36" t="s">
        <v>1826</v>
      </c>
      <c r="C1004" s="49" t="s">
        <v>1827</v>
      </c>
      <c r="D1004" s="49" t="s">
        <v>463</v>
      </c>
      <c r="E1004">
        <v>2025</v>
      </c>
      <c r="F1004">
        <v>6</v>
      </c>
      <c r="G1004" s="53" t="s">
        <v>976</v>
      </c>
      <c r="H1004" s="33" t="s">
        <v>260</v>
      </c>
      <c r="I1004" s="18">
        <v>40.244</v>
      </c>
      <c r="J1004" s="33" t="s">
        <v>94</v>
      </c>
      <c r="K1004" s="19">
        <f t="shared" si="31"/>
        <v>40.244</v>
      </c>
      <c r="L1004" t="s">
        <v>977</v>
      </c>
      <c r="M1004" s="50" t="s">
        <v>1829</v>
      </c>
      <c r="O1004" s="49" t="s">
        <v>1055</v>
      </c>
      <c r="P1004" s="37">
        <f t="shared" si="30"/>
        <v>40.244</v>
      </c>
      <c r="Q1004" s="51">
        <v>45831</v>
      </c>
      <c r="S1004">
        <v>40700</v>
      </c>
      <c r="T1004" t="s">
        <v>911</v>
      </c>
    </row>
    <row r="1005" spans="1:20" ht="30" x14ac:dyDescent="0.25">
      <c r="A1005" s="53" t="str">
        <f>+VLOOKUP(O1005,'Selectable Table'!D:E,2,0)</f>
        <v>OTH CUST</v>
      </c>
      <c r="B1005" s="36" t="s">
        <v>1826</v>
      </c>
      <c r="C1005" s="49" t="s">
        <v>1827</v>
      </c>
      <c r="D1005" s="49" t="s">
        <v>465</v>
      </c>
      <c r="E1005">
        <v>2025</v>
      </c>
      <c r="F1005">
        <v>6</v>
      </c>
      <c r="G1005" s="53" t="s">
        <v>984</v>
      </c>
      <c r="H1005" s="33" t="s">
        <v>262</v>
      </c>
      <c r="I1005" s="18">
        <v>3.3560000000000003</v>
      </c>
      <c r="J1005" s="33" t="s">
        <v>94</v>
      </c>
      <c r="K1005" s="19">
        <f t="shared" si="31"/>
        <v>3.3560000000000003</v>
      </c>
      <c r="L1005" t="s">
        <v>977</v>
      </c>
      <c r="M1005" s="50" t="s">
        <v>1829</v>
      </c>
      <c r="O1005" s="49" t="s">
        <v>1055</v>
      </c>
      <c r="P1005" s="37">
        <f t="shared" si="30"/>
        <v>3.3560000000000003</v>
      </c>
      <c r="Q1005" s="51">
        <v>45831</v>
      </c>
      <c r="S1005">
        <v>40700</v>
      </c>
      <c r="T1005" t="s">
        <v>911</v>
      </c>
    </row>
    <row r="1006" spans="1:20" ht="30" x14ac:dyDescent="0.25">
      <c r="A1006" s="53" t="str">
        <f>+VLOOKUP(O1006,'Selectable Table'!D:E,2,0)</f>
        <v>OTH CUST</v>
      </c>
      <c r="B1006" s="36" t="s">
        <v>1830</v>
      </c>
      <c r="C1006" s="49" t="s">
        <v>1831</v>
      </c>
      <c r="D1006" s="49" t="s">
        <v>465</v>
      </c>
      <c r="E1006">
        <v>2025</v>
      </c>
      <c r="F1006">
        <v>6</v>
      </c>
      <c r="G1006" s="53" t="s">
        <v>976</v>
      </c>
      <c r="H1006" s="33" t="s">
        <v>260</v>
      </c>
      <c r="I1006" s="18">
        <v>5.7</v>
      </c>
      <c r="J1006" s="33" t="s">
        <v>94</v>
      </c>
      <c r="K1006" s="19">
        <f t="shared" si="31"/>
        <v>5.7</v>
      </c>
      <c r="L1006" t="s">
        <v>977</v>
      </c>
      <c r="M1006" s="50" t="s">
        <v>1832</v>
      </c>
      <c r="O1006" s="49" t="s">
        <v>1055</v>
      </c>
      <c r="P1006" s="37">
        <f t="shared" si="30"/>
        <v>5.7</v>
      </c>
      <c r="Q1006" s="51">
        <v>45831</v>
      </c>
      <c r="S1006">
        <v>40700</v>
      </c>
      <c r="T1006" t="s">
        <v>911</v>
      </c>
    </row>
    <row r="1007" spans="1:20" ht="30" x14ac:dyDescent="0.25">
      <c r="A1007" s="53" t="str">
        <f>+VLOOKUP(O1007,'Selectable Table'!D:E,2,0)</f>
        <v>OTH CUST</v>
      </c>
      <c r="B1007" s="36" t="s">
        <v>1830</v>
      </c>
      <c r="C1007" s="49" t="s">
        <v>1831</v>
      </c>
      <c r="D1007" s="49" t="s">
        <v>465</v>
      </c>
      <c r="E1007">
        <v>2025</v>
      </c>
      <c r="F1007">
        <v>6</v>
      </c>
      <c r="G1007" s="53" t="s">
        <v>980</v>
      </c>
      <c r="H1007" s="33" t="s">
        <v>261</v>
      </c>
      <c r="I1007" s="18">
        <v>92.94</v>
      </c>
      <c r="J1007" s="33" t="s">
        <v>94</v>
      </c>
      <c r="K1007" s="19">
        <f t="shared" si="31"/>
        <v>92.94</v>
      </c>
      <c r="L1007" t="s">
        <v>977</v>
      </c>
      <c r="M1007" s="50" t="s">
        <v>1832</v>
      </c>
      <c r="O1007" s="49" t="s">
        <v>1055</v>
      </c>
      <c r="P1007" s="37">
        <f t="shared" si="30"/>
        <v>92.94</v>
      </c>
      <c r="Q1007" s="51">
        <v>45831</v>
      </c>
      <c r="S1007">
        <v>40700</v>
      </c>
      <c r="T1007" t="s">
        <v>911</v>
      </c>
    </row>
    <row r="1008" spans="1:20" ht="30" x14ac:dyDescent="0.25">
      <c r="A1008" s="53" t="str">
        <f>+VLOOKUP(O1008,'Selectable Table'!D:E,2,0)</f>
        <v>OTH CUST</v>
      </c>
      <c r="B1008" s="36" t="s">
        <v>1836</v>
      </c>
      <c r="C1008" s="49" t="s">
        <v>1837</v>
      </c>
      <c r="D1008" s="49" t="s">
        <v>465</v>
      </c>
      <c r="E1008">
        <v>2025</v>
      </c>
      <c r="F1008">
        <v>6</v>
      </c>
      <c r="G1008" s="53" t="s">
        <v>980</v>
      </c>
      <c r="H1008" s="33" t="s">
        <v>261</v>
      </c>
      <c r="I1008" s="18">
        <v>3.44</v>
      </c>
      <c r="J1008" s="33" t="s">
        <v>94</v>
      </c>
      <c r="K1008" s="19">
        <f t="shared" si="31"/>
        <v>3.44</v>
      </c>
      <c r="L1008" t="s">
        <v>977</v>
      </c>
      <c r="M1008" s="50" t="s">
        <v>1838</v>
      </c>
      <c r="O1008" s="49" t="s">
        <v>1055</v>
      </c>
      <c r="P1008" s="37">
        <f t="shared" si="30"/>
        <v>3.44</v>
      </c>
      <c r="Q1008" s="51">
        <v>45831</v>
      </c>
      <c r="S1008">
        <v>40700</v>
      </c>
      <c r="T1008" t="s">
        <v>911</v>
      </c>
    </row>
    <row r="1009" spans="1:20" ht="30" x14ac:dyDescent="0.25">
      <c r="A1009" s="53" t="str">
        <f>+VLOOKUP(O1009,'Selectable Table'!D:E,2,0)</f>
        <v>OTH CUST</v>
      </c>
      <c r="B1009" s="36" t="s">
        <v>1839</v>
      </c>
      <c r="C1009" s="49" t="s">
        <v>1840</v>
      </c>
      <c r="D1009" s="49" t="s">
        <v>465</v>
      </c>
      <c r="E1009">
        <v>2025</v>
      </c>
      <c r="F1009">
        <v>6</v>
      </c>
      <c r="G1009" s="53" t="s">
        <v>980</v>
      </c>
      <c r="H1009" s="33" t="s">
        <v>261</v>
      </c>
      <c r="I1009" s="18">
        <v>70.436000000000007</v>
      </c>
      <c r="J1009" s="33" t="s">
        <v>94</v>
      </c>
      <c r="K1009" s="19">
        <f t="shared" si="31"/>
        <v>70.436000000000007</v>
      </c>
      <c r="L1009" t="s">
        <v>977</v>
      </c>
      <c r="M1009" s="50" t="s">
        <v>1842</v>
      </c>
      <c r="O1009" s="49" t="s">
        <v>1055</v>
      </c>
      <c r="P1009" s="37">
        <f t="shared" si="30"/>
        <v>70.436000000000007</v>
      </c>
      <c r="Q1009" s="51">
        <v>45831</v>
      </c>
      <c r="S1009">
        <v>40700</v>
      </c>
      <c r="T1009" t="s">
        <v>911</v>
      </c>
    </row>
    <row r="1010" spans="1:20" ht="30" x14ac:dyDescent="0.25">
      <c r="A1010" s="53" t="str">
        <f>+VLOOKUP(O1010,'Selectable Table'!D:E,2,0)</f>
        <v>OTH CUST</v>
      </c>
      <c r="B1010" s="36" t="s">
        <v>1839</v>
      </c>
      <c r="C1010" s="49" t="s">
        <v>1840</v>
      </c>
      <c r="D1010" s="49" t="s">
        <v>465</v>
      </c>
      <c r="E1010">
        <v>2025</v>
      </c>
      <c r="F1010">
        <v>6</v>
      </c>
      <c r="G1010" s="53" t="s">
        <v>980</v>
      </c>
      <c r="H1010" s="33" t="s">
        <v>261</v>
      </c>
      <c r="I1010" s="18">
        <v>5.3640000000000008</v>
      </c>
      <c r="J1010" s="33" t="s">
        <v>94</v>
      </c>
      <c r="K1010" s="19">
        <f t="shared" si="31"/>
        <v>5.3640000000000008</v>
      </c>
      <c r="L1010" t="s">
        <v>977</v>
      </c>
      <c r="M1010" s="50" t="s">
        <v>1842</v>
      </c>
      <c r="O1010" s="49" t="s">
        <v>1055</v>
      </c>
      <c r="P1010" s="37">
        <f t="shared" si="30"/>
        <v>5.3640000000000008</v>
      </c>
      <c r="Q1010" s="51">
        <v>45831</v>
      </c>
      <c r="S1010">
        <v>40700</v>
      </c>
      <c r="T1010" t="s">
        <v>911</v>
      </c>
    </row>
    <row r="1011" spans="1:20" ht="30" x14ac:dyDescent="0.25">
      <c r="A1011" s="53" t="str">
        <f>+VLOOKUP(O1011,'Selectable Table'!D:E,2,0)</f>
        <v>OTH CUST</v>
      </c>
      <c r="B1011" s="36" t="s">
        <v>1263</v>
      </c>
      <c r="C1011" s="49" t="s">
        <v>1264</v>
      </c>
      <c r="D1011" s="49" t="s">
        <v>465</v>
      </c>
      <c r="E1011">
        <v>2025</v>
      </c>
      <c r="F1011">
        <v>6</v>
      </c>
      <c r="G1011" s="53" t="s">
        <v>980</v>
      </c>
      <c r="H1011" s="33" t="s">
        <v>261</v>
      </c>
      <c r="I1011" s="18">
        <v>13.040000000000001</v>
      </c>
      <c r="J1011" s="33" t="s">
        <v>94</v>
      </c>
      <c r="K1011" s="19">
        <f t="shared" si="31"/>
        <v>13.040000000000001</v>
      </c>
      <c r="L1011" t="s">
        <v>977</v>
      </c>
      <c r="M1011" s="50" t="s">
        <v>1265</v>
      </c>
      <c r="O1011" s="49" t="s">
        <v>1055</v>
      </c>
      <c r="P1011" s="37">
        <f t="shared" si="30"/>
        <v>13.040000000000001</v>
      </c>
      <c r="Q1011" s="51">
        <v>45831</v>
      </c>
      <c r="S1011">
        <v>40700</v>
      </c>
      <c r="T1011" t="s">
        <v>911</v>
      </c>
    </row>
    <row r="1012" spans="1:20" ht="30" x14ac:dyDescent="0.25">
      <c r="A1012" s="53" t="str">
        <f>+VLOOKUP(O1012,'Selectable Table'!D:E,2,0)</f>
        <v>OTH CUST</v>
      </c>
      <c r="B1012" s="36" t="s">
        <v>1263</v>
      </c>
      <c r="C1012" s="49" t="s">
        <v>1264</v>
      </c>
      <c r="D1012" s="49" t="s">
        <v>465</v>
      </c>
      <c r="E1012">
        <v>2025</v>
      </c>
      <c r="F1012">
        <v>6</v>
      </c>
      <c r="G1012" s="53" t="s">
        <v>976</v>
      </c>
      <c r="H1012" s="33" t="s">
        <v>260</v>
      </c>
      <c r="I1012" s="18">
        <v>61.948000000000008</v>
      </c>
      <c r="J1012" s="33" t="s">
        <v>94</v>
      </c>
      <c r="K1012" s="19">
        <f t="shared" si="31"/>
        <v>61.948000000000008</v>
      </c>
      <c r="L1012" t="s">
        <v>977</v>
      </c>
      <c r="M1012" s="50" t="s">
        <v>1265</v>
      </c>
      <c r="O1012" s="49" t="s">
        <v>1055</v>
      </c>
      <c r="P1012" s="37">
        <f t="shared" si="30"/>
        <v>61.948000000000008</v>
      </c>
      <c r="Q1012" s="51">
        <v>45831</v>
      </c>
      <c r="S1012">
        <v>40700</v>
      </c>
      <c r="T1012" t="s">
        <v>911</v>
      </c>
    </row>
    <row r="1013" spans="1:20" ht="30" x14ac:dyDescent="0.25">
      <c r="A1013" s="53" t="str">
        <f>+VLOOKUP(O1013,'Selectable Table'!D:E,2,0)</f>
        <v>OTH CUST</v>
      </c>
      <c r="B1013" s="36" t="s">
        <v>1266</v>
      </c>
      <c r="C1013" s="49" t="s">
        <v>1267</v>
      </c>
      <c r="D1013" s="49" t="s">
        <v>465</v>
      </c>
      <c r="E1013">
        <v>2025</v>
      </c>
      <c r="F1013">
        <v>6</v>
      </c>
      <c r="G1013" s="53" t="s">
        <v>976</v>
      </c>
      <c r="H1013" s="33" t="s">
        <v>260</v>
      </c>
      <c r="I1013" s="18">
        <v>19.116</v>
      </c>
      <c r="J1013" s="33" t="s">
        <v>94</v>
      </c>
      <c r="K1013" s="19">
        <f t="shared" si="31"/>
        <v>19.116</v>
      </c>
      <c r="L1013" t="s">
        <v>977</v>
      </c>
      <c r="M1013" s="50" t="s">
        <v>1268</v>
      </c>
      <c r="O1013" s="49" t="s">
        <v>1055</v>
      </c>
      <c r="P1013" s="37">
        <f t="shared" si="30"/>
        <v>19.116</v>
      </c>
      <c r="Q1013" s="51">
        <v>45831</v>
      </c>
      <c r="S1013">
        <v>40700</v>
      </c>
      <c r="T1013" t="s">
        <v>911</v>
      </c>
    </row>
    <row r="1014" spans="1:20" ht="30" x14ac:dyDescent="0.25">
      <c r="A1014" s="53" t="str">
        <f>+VLOOKUP(O1014,'Selectable Table'!D:E,2,0)</f>
        <v>OTH CUST</v>
      </c>
      <c r="B1014" s="36" t="s">
        <v>1266</v>
      </c>
      <c r="C1014" s="49" t="s">
        <v>1267</v>
      </c>
      <c r="D1014" s="49" t="s">
        <v>466</v>
      </c>
      <c r="E1014">
        <v>2025</v>
      </c>
      <c r="F1014">
        <v>6</v>
      </c>
      <c r="G1014" s="53" t="s">
        <v>984</v>
      </c>
      <c r="H1014" s="33" t="s">
        <v>262</v>
      </c>
      <c r="I1014" s="18">
        <v>97.804000000000002</v>
      </c>
      <c r="J1014" s="33" t="s">
        <v>94</v>
      </c>
      <c r="K1014" s="19">
        <f t="shared" si="31"/>
        <v>97.804000000000002</v>
      </c>
      <c r="L1014" t="s">
        <v>977</v>
      </c>
      <c r="M1014" s="50" t="s">
        <v>1268</v>
      </c>
      <c r="O1014" s="49" t="s">
        <v>1055</v>
      </c>
      <c r="P1014" s="37">
        <f t="shared" si="30"/>
        <v>97.804000000000002</v>
      </c>
      <c r="Q1014" s="51">
        <v>45831</v>
      </c>
      <c r="S1014">
        <v>40700</v>
      </c>
      <c r="T1014" t="s">
        <v>911</v>
      </c>
    </row>
    <row r="1015" spans="1:20" ht="30" x14ac:dyDescent="0.25">
      <c r="A1015" s="53" t="str">
        <f>+VLOOKUP(O1015,'Selectable Table'!D:E,2,0)</f>
        <v>OTH CUST</v>
      </c>
      <c r="B1015" s="36" t="s">
        <v>1266</v>
      </c>
      <c r="C1015" s="49" t="s">
        <v>1267</v>
      </c>
      <c r="D1015" s="49" t="s">
        <v>466</v>
      </c>
      <c r="E1015">
        <v>2025</v>
      </c>
      <c r="F1015">
        <v>6</v>
      </c>
      <c r="G1015" s="53" t="s">
        <v>976</v>
      </c>
      <c r="H1015" s="33" t="s">
        <v>260</v>
      </c>
      <c r="I1015" s="18">
        <v>3.2600000000000002</v>
      </c>
      <c r="J1015" s="33" t="s">
        <v>94</v>
      </c>
      <c r="K1015" s="19">
        <f t="shared" si="31"/>
        <v>3.2600000000000002</v>
      </c>
      <c r="L1015" t="s">
        <v>977</v>
      </c>
      <c r="M1015" s="50" t="s">
        <v>1268</v>
      </c>
      <c r="O1015" s="49" t="s">
        <v>1055</v>
      </c>
      <c r="P1015" s="37">
        <f t="shared" si="30"/>
        <v>3.2600000000000002</v>
      </c>
      <c r="Q1015" s="51">
        <v>45831</v>
      </c>
      <c r="S1015">
        <v>40700</v>
      </c>
      <c r="T1015" t="s">
        <v>911</v>
      </c>
    </row>
    <row r="1016" spans="1:20" x14ac:dyDescent="0.25">
      <c r="A1016" s="53" t="str">
        <f>+VLOOKUP(O1016,'Selectable Table'!D:E,2,0)</f>
        <v>OTH CUST</v>
      </c>
      <c r="B1016" s="36" t="s">
        <v>1847</v>
      </c>
      <c r="C1016" s="49" t="s">
        <v>1848</v>
      </c>
      <c r="D1016" s="49" t="s">
        <v>466</v>
      </c>
      <c r="E1016">
        <v>2025</v>
      </c>
      <c r="F1016">
        <v>6</v>
      </c>
      <c r="G1016" s="53" t="s">
        <v>980</v>
      </c>
      <c r="H1016" s="33" t="s">
        <v>261</v>
      </c>
      <c r="I1016" s="18">
        <v>49.872000000000007</v>
      </c>
      <c r="J1016" s="33" t="s">
        <v>94</v>
      </c>
      <c r="K1016" s="19">
        <f t="shared" si="31"/>
        <v>49.872000000000007</v>
      </c>
      <c r="L1016" t="s">
        <v>977</v>
      </c>
      <c r="M1016" s="50" t="s">
        <v>1850</v>
      </c>
      <c r="O1016" s="49" t="s">
        <v>1001</v>
      </c>
      <c r="P1016" s="37">
        <f t="shared" si="30"/>
        <v>49.872000000000007</v>
      </c>
      <c r="Q1016" s="51">
        <v>45831</v>
      </c>
      <c r="S1016">
        <v>40700</v>
      </c>
      <c r="T1016" t="s">
        <v>911</v>
      </c>
    </row>
    <row r="1017" spans="1:20" x14ac:dyDescent="0.25">
      <c r="A1017" s="53" t="str">
        <f>+VLOOKUP(O1017,'Selectable Table'!D:E,2,0)</f>
        <v>OTH CUST</v>
      </c>
      <c r="B1017" s="36" t="s">
        <v>1857</v>
      </c>
      <c r="C1017" s="49" t="s">
        <v>1858</v>
      </c>
      <c r="D1017" s="49" t="s">
        <v>466</v>
      </c>
      <c r="E1017">
        <v>2025</v>
      </c>
      <c r="F1017">
        <v>6</v>
      </c>
      <c r="G1017" s="53" t="s">
        <v>980</v>
      </c>
      <c r="H1017" s="33" t="s">
        <v>261</v>
      </c>
      <c r="I1017" s="18">
        <v>18.332000000000001</v>
      </c>
      <c r="J1017" s="33" t="s">
        <v>94</v>
      </c>
      <c r="K1017" s="19">
        <f t="shared" si="31"/>
        <v>18.332000000000001</v>
      </c>
      <c r="L1017" t="s">
        <v>977</v>
      </c>
      <c r="M1017" s="50" t="s">
        <v>1859</v>
      </c>
      <c r="O1017" s="49" t="s">
        <v>986</v>
      </c>
      <c r="P1017" s="37">
        <f t="shared" si="30"/>
        <v>18.332000000000001</v>
      </c>
      <c r="Q1017" s="51">
        <v>45831</v>
      </c>
      <c r="S1017">
        <v>40700</v>
      </c>
      <c r="T1017" t="s">
        <v>911</v>
      </c>
    </row>
    <row r="1018" spans="1:20" x14ac:dyDescent="0.25">
      <c r="A1018" s="53" t="str">
        <f>+VLOOKUP(O1018,'Selectable Table'!D:E,2,0)</f>
        <v>OTH CUST</v>
      </c>
      <c r="B1018" s="36" t="s">
        <v>1282</v>
      </c>
      <c r="C1018" s="49" t="s">
        <v>1283</v>
      </c>
      <c r="D1018" s="49" t="s">
        <v>466</v>
      </c>
      <c r="E1018">
        <v>2025</v>
      </c>
      <c r="F1018">
        <v>6</v>
      </c>
      <c r="G1018" s="53" t="s">
        <v>980</v>
      </c>
      <c r="H1018" s="33" t="s">
        <v>261</v>
      </c>
      <c r="I1018" s="18">
        <v>9.3360000000000003</v>
      </c>
      <c r="J1018" s="33" t="s">
        <v>94</v>
      </c>
      <c r="K1018" s="19">
        <f t="shared" si="31"/>
        <v>9.3360000000000003</v>
      </c>
      <c r="L1018" t="s">
        <v>977</v>
      </c>
      <c r="M1018" s="50" t="s">
        <v>1284</v>
      </c>
      <c r="O1018" s="49" t="s">
        <v>1146</v>
      </c>
      <c r="P1018" s="37">
        <f t="shared" si="30"/>
        <v>9.3360000000000003</v>
      </c>
      <c r="Q1018" s="51">
        <v>45831</v>
      </c>
      <c r="S1018">
        <v>40700</v>
      </c>
      <c r="T1018" t="s">
        <v>911</v>
      </c>
    </row>
    <row r="1019" spans="1:20" x14ac:dyDescent="0.25">
      <c r="A1019" s="53" t="str">
        <f>+VLOOKUP(O1019,'Selectable Table'!D:E,2,0)</f>
        <v>TAKEDA</v>
      </c>
      <c r="B1019" s="36" t="s">
        <v>1295</v>
      </c>
      <c r="C1019" s="49" t="s">
        <v>1296</v>
      </c>
      <c r="D1019" s="49" t="s">
        <v>466</v>
      </c>
      <c r="E1019">
        <v>2025</v>
      </c>
      <c r="F1019">
        <v>6</v>
      </c>
      <c r="G1019" s="53" t="s">
        <v>980</v>
      </c>
      <c r="H1019" s="33" t="s">
        <v>261</v>
      </c>
      <c r="I1019" s="18">
        <v>132.6</v>
      </c>
      <c r="J1019" s="33" t="s">
        <v>94</v>
      </c>
      <c r="K1019" s="19">
        <f t="shared" si="31"/>
        <v>132.6</v>
      </c>
      <c r="L1019" t="s">
        <v>977</v>
      </c>
      <c r="M1019" s="50" t="s">
        <v>1297</v>
      </c>
      <c r="O1019" s="49" t="s">
        <v>1298</v>
      </c>
      <c r="P1019" s="37">
        <f t="shared" si="30"/>
        <v>132.6</v>
      </c>
      <c r="Q1019" s="51">
        <v>45831</v>
      </c>
      <c r="S1019">
        <v>40700</v>
      </c>
      <c r="T1019" t="s">
        <v>911</v>
      </c>
    </row>
    <row r="1020" spans="1:20" x14ac:dyDescent="0.25">
      <c r="A1020" s="53" t="str">
        <f>+VLOOKUP(O1020,'Selectable Table'!D:E,2,0)</f>
        <v>TAKEDA</v>
      </c>
      <c r="B1020" s="36" t="s">
        <v>1295</v>
      </c>
      <c r="C1020" s="49" t="s">
        <v>1296</v>
      </c>
      <c r="D1020" s="49" t="s">
        <v>466</v>
      </c>
      <c r="E1020">
        <v>2025</v>
      </c>
      <c r="F1020">
        <v>6</v>
      </c>
      <c r="G1020" s="53" t="s">
        <v>976</v>
      </c>
      <c r="H1020" s="33" t="s">
        <v>260</v>
      </c>
      <c r="I1020" s="18">
        <v>15.219999999999999</v>
      </c>
      <c r="J1020" s="33" t="s">
        <v>94</v>
      </c>
      <c r="K1020" s="19">
        <f t="shared" si="31"/>
        <v>15.219999999999999</v>
      </c>
      <c r="L1020" t="s">
        <v>977</v>
      </c>
      <c r="M1020" s="50" t="s">
        <v>1297</v>
      </c>
      <c r="O1020" s="49" t="s">
        <v>1298</v>
      </c>
      <c r="P1020" s="37">
        <f t="shared" si="30"/>
        <v>15.219999999999999</v>
      </c>
      <c r="Q1020" s="51">
        <v>45831</v>
      </c>
      <c r="S1020">
        <v>40700</v>
      </c>
      <c r="T1020" t="s">
        <v>911</v>
      </c>
    </row>
    <row r="1021" spans="1:20" x14ac:dyDescent="0.25">
      <c r="A1021" s="53" t="str">
        <f>+VLOOKUP(O1021,'Selectable Table'!D:E,2,0)</f>
        <v>OTH CUST</v>
      </c>
      <c r="B1021" s="36" t="s">
        <v>1863</v>
      </c>
      <c r="C1021" s="49" t="s">
        <v>1864</v>
      </c>
      <c r="D1021" s="49" t="s">
        <v>466</v>
      </c>
      <c r="E1021">
        <v>2025</v>
      </c>
      <c r="F1021">
        <v>6</v>
      </c>
      <c r="G1021" s="53" t="s">
        <v>976</v>
      </c>
      <c r="H1021" s="33" t="s">
        <v>260</v>
      </c>
      <c r="I1021" s="18">
        <v>14.4</v>
      </c>
      <c r="J1021" s="33" t="s">
        <v>94</v>
      </c>
      <c r="K1021" s="19">
        <f t="shared" si="31"/>
        <v>14.4</v>
      </c>
      <c r="L1021" t="s">
        <v>977</v>
      </c>
      <c r="M1021" s="50" t="s">
        <v>1865</v>
      </c>
      <c r="O1021" s="49" t="s">
        <v>986</v>
      </c>
      <c r="P1021" s="37">
        <f t="shared" si="30"/>
        <v>14.4</v>
      </c>
      <c r="Q1021" s="51">
        <v>45831</v>
      </c>
      <c r="S1021">
        <v>40700</v>
      </c>
      <c r="T1021" t="s">
        <v>911</v>
      </c>
    </row>
    <row r="1022" spans="1:20" x14ac:dyDescent="0.25">
      <c r="A1022" s="53" t="str">
        <f>+VLOOKUP(O1022,'Selectable Table'!D:E,2,0)</f>
        <v>OTH CUST</v>
      </c>
      <c r="B1022" s="36" t="s">
        <v>1866</v>
      </c>
      <c r="C1022" s="49" t="s">
        <v>1867</v>
      </c>
      <c r="D1022" s="49" t="s">
        <v>466</v>
      </c>
      <c r="E1022">
        <v>2025</v>
      </c>
      <c r="F1022">
        <v>6</v>
      </c>
      <c r="G1022" s="53" t="s">
        <v>976</v>
      </c>
      <c r="H1022" s="33" t="s">
        <v>260</v>
      </c>
      <c r="I1022" s="18">
        <v>24.608000000000004</v>
      </c>
      <c r="J1022" s="33" t="s">
        <v>94</v>
      </c>
      <c r="K1022" s="19">
        <f t="shared" si="31"/>
        <v>24.608000000000004</v>
      </c>
      <c r="L1022" t="s">
        <v>977</v>
      </c>
      <c r="M1022" s="50" t="s">
        <v>1868</v>
      </c>
      <c r="O1022" s="49" t="s">
        <v>1134</v>
      </c>
      <c r="P1022" s="37">
        <f t="shared" si="30"/>
        <v>24.608000000000004</v>
      </c>
      <c r="Q1022" s="51">
        <v>45831</v>
      </c>
      <c r="S1022">
        <v>40700</v>
      </c>
      <c r="T1022" t="s">
        <v>911</v>
      </c>
    </row>
    <row r="1023" spans="1:20" ht="30" x14ac:dyDescent="0.25">
      <c r="A1023" s="53" t="str">
        <f>+VLOOKUP(O1023,'Selectable Table'!D:E,2,0)</f>
        <v>OTH CUST</v>
      </c>
      <c r="B1023" s="36" t="s">
        <v>1309</v>
      </c>
      <c r="C1023" s="49" t="s">
        <v>1310</v>
      </c>
      <c r="D1023" s="49" t="s">
        <v>1992</v>
      </c>
      <c r="E1023">
        <v>2025</v>
      </c>
      <c r="F1023">
        <v>6</v>
      </c>
      <c r="G1023" s="53" t="s">
        <v>984</v>
      </c>
      <c r="H1023" s="33" t="s">
        <v>262</v>
      </c>
      <c r="I1023" s="18">
        <v>241.47600000000003</v>
      </c>
      <c r="J1023" s="33" t="s">
        <v>94</v>
      </c>
      <c r="K1023" s="19">
        <f t="shared" si="31"/>
        <v>241.47600000000003</v>
      </c>
      <c r="L1023" t="s">
        <v>977</v>
      </c>
      <c r="M1023" s="50" t="s">
        <v>1311</v>
      </c>
      <c r="O1023" s="49" t="s">
        <v>1055</v>
      </c>
      <c r="P1023" s="37">
        <f t="shared" si="30"/>
        <v>241.47600000000003</v>
      </c>
      <c r="Q1023" s="51">
        <v>45831</v>
      </c>
      <c r="S1023">
        <v>40700</v>
      </c>
      <c r="T1023" t="s">
        <v>911</v>
      </c>
    </row>
    <row r="1024" spans="1:20" ht="30" x14ac:dyDescent="0.25">
      <c r="A1024" s="53" t="str">
        <f>+VLOOKUP(O1024,'Selectable Table'!D:E,2,0)</f>
        <v>OTH CUST</v>
      </c>
      <c r="B1024" s="36" t="s">
        <v>1309</v>
      </c>
      <c r="C1024" s="49" t="s">
        <v>1310</v>
      </c>
      <c r="D1024" s="49" t="s">
        <v>1992</v>
      </c>
      <c r="E1024">
        <v>2025</v>
      </c>
      <c r="F1024">
        <v>6</v>
      </c>
      <c r="G1024" s="53" t="s">
        <v>980</v>
      </c>
      <c r="H1024" s="33" t="s">
        <v>261</v>
      </c>
      <c r="I1024" s="18">
        <v>10.112000000000002</v>
      </c>
      <c r="J1024" s="33" t="s">
        <v>94</v>
      </c>
      <c r="K1024" s="19">
        <f t="shared" si="31"/>
        <v>10.112000000000002</v>
      </c>
      <c r="L1024" t="s">
        <v>977</v>
      </c>
      <c r="M1024" s="50" t="s">
        <v>1311</v>
      </c>
      <c r="O1024" s="49" t="s">
        <v>1055</v>
      </c>
      <c r="P1024" s="37">
        <f t="shared" si="30"/>
        <v>10.112000000000002</v>
      </c>
      <c r="Q1024" s="51">
        <v>45831</v>
      </c>
      <c r="S1024">
        <v>40700</v>
      </c>
      <c r="T1024" t="s">
        <v>911</v>
      </c>
    </row>
    <row r="1025" spans="1:20" ht="30" x14ac:dyDescent="0.25">
      <c r="A1025" s="53" t="str">
        <f>+VLOOKUP(O1025,'Selectable Table'!D:E,2,0)</f>
        <v>OTH CUST</v>
      </c>
      <c r="B1025" s="36" t="s">
        <v>1312</v>
      </c>
      <c r="C1025" s="49" t="s">
        <v>1313</v>
      </c>
      <c r="D1025" s="49" t="s">
        <v>1992</v>
      </c>
      <c r="E1025">
        <v>2025</v>
      </c>
      <c r="F1025">
        <v>6</v>
      </c>
      <c r="G1025" s="53" t="s">
        <v>976</v>
      </c>
      <c r="H1025" s="33" t="s">
        <v>260</v>
      </c>
      <c r="I1025" s="18">
        <v>3.3520000000000003</v>
      </c>
      <c r="J1025" s="33" t="s">
        <v>94</v>
      </c>
      <c r="K1025" s="19">
        <f t="shared" si="31"/>
        <v>3.3520000000000003</v>
      </c>
      <c r="L1025" t="s">
        <v>977</v>
      </c>
      <c r="M1025" s="50" t="s">
        <v>1314</v>
      </c>
      <c r="O1025" s="49" t="s">
        <v>1055</v>
      </c>
      <c r="P1025" s="37">
        <f t="shared" si="30"/>
        <v>3.3520000000000003</v>
      </c>
      <c r="Q1025" s="51">
        <v>45831</v>
      </c>
      <c r="S1025">
        <v>40700</v>
      </c>
      <c r="T1025" t="s">
        <v>911</v>
      </c>
    </row>
    <row r="1026" spans="1:20" ht="30" x14ac:dyDescent="0.25">
      <c r="A1026" s="53" t="str">
        <f>+VLOOKUP(O1026,'Selectable Table'!D:E,2,0)</f>
        <v>OTH CUST</v>
      </c>
      <c r="B1026" s="36" t="s">
        <v>1312</v>
      </c>
      <c r="C1026" s="49" t="s">
        <v>1313</v>
      </c>
      <c r="D1026" s="49" t="s">
        <v>468</v>
      </c>
      <c r="E1026">
        <v>2025</v>
      </c>
      <c r="F1026">
        <v>6</v>
      </c>
      <c r="G1026" s="53" t="s">
        <v>984</v>
      </c>
      <c r="H1026" s="33" t="s">
        <v>262</v>
      </c>
      <c r="I1026" s="18">
        <v>70.432000000000002</v>
      </c>
      <c r="J1026" s="33" t="s">
        <v>94</v>
      </c>
      <c r="K1026" s="19">
        <f t="shared" si="31"/>
        <v>70.432000000000002</v>
      </c>
      <c r="L1026" t="s">
        <v>977</v>
      </c>
      <c r="M1026" s="50" t="s">
        <v>1314</v>
      </c>
      <c r="O1026" s="49" t="s">
        <v>1055</v>
      </c>
      <c r="P1026" s="37">
        <f t="shared" ref="P1026:P1089" si="32">K1026</f>
        <v>70.432000000000002</v>
      </c>
      <c r="Q1026" s="51">
        <v>45831</v>
      </c>
      <c r="S1026">
        <v>40700</v>
      </c>
      <c r="T1026" t="s">
        <v>911</v>
      </c>
    </row>
    <row r="1027" spans="1:20" ht="30" x14ac:dyDescent="0.25">
      <c r="A1027" s="53" t="str">
        <f>+VLOOKUP(O1027,'Selectable Table'!D:E,2,0)</f>
        <v>OTH CUST</v>
      </c>
      <c r="B1027" s="36" t="s">
        <v>1312</v>
      </c>
      <c r="C1027" s="49" t="s">
        <v>1313</v>
      </c>
      <c r="D1027" s="49" t="s">
        <v>468</v>
      </c>
      <c r="E1027">
        <v>2025</v>
      </c>
      <c r="F1027">
        <v>6</v>
      </c>
      <c r="G1027" s="53" t="s">
        <v>976</v>
      </c>
      <c r="H1027" s="33" t="s">
        <v>260</v>
      </c>
      <c r="I1027" s="18">
        <v>6.3719999999999999</v>
      </c>
      <c r="J1027" s="33" t="s">
        <v>94</v>
      </c>
      <c r="K1027" s="19">
        <f t="shared" ref="K1027:K1090" si="33">+VLOOKUP(J1027,$W$2:$X$7,2,0)*I1027</f>
        <v>6.3719999999999999</v>
      </c>
      <c r="L1027" t="s">
        <v>977</v>
      </c>
      <c r="M1027" s="50" t="s">
        <v>1314</v>
      </c>
      <c r="O1027" s="49" t="s">
        <v>1055</v>
      </c>
      <c r="P1027" s="37">
        <f t="shared" si="32"/>
        <v>6.3719999999999999</v>
      </c>
      <c r="Q1027" s="51">
        <v>45831</v>
      </c>
      <c r="S1027">
        <v>40700</v>
      </c>
      <c r="T1027" t="s">
        <v>911</v>
      </c>
    </row>
    <row r="1028" spans="1:20" ht="30" x14ac:dyDescent="0.25">
      <c r="A1028" s="53" t="str">
        <f>+VLOOKUP(O1028,'Selectable Table'!D:E,2,0)</f>
        <v>OTH CUST</v>
      </c>
      <c r="B1028" s="36" t="s">
        <v>1872</v>
      </c>
      <c r="C1028" s="49" t="s">
        <v>1873</v>
      </c>
      <c r="D1028" s="49" t="s">
        <v>468</v>
      </c>
      <c r="E1028">
        <v>2025</v>
      </c>
      <c r="F1028">
        <v>6</v>
      </c>
      <c r="G1028" s="53" t="s">
        <v>980</v>
      </c>
      <c r="H1028" s="33" t="s">
        <v>261</v>
      </c>
      <c r="I1028" s="18">
        <v>40.248000000000005</v>
      </c>
      <c r="J1028" s="33" t="s">
        <v>94</v>
      </c>
      <c r="K1028" s="19">
        <f t="shared" si="33"/>
        <v>40.248000000000005</v>
      </c>
      <c r="L1028" t="s">
        <v>977</v>
      </c>
      <c r="M1028" s="50" t="s">
        <v>1874</v>
      </c>
      <c r="O1028" s="49" t="s">
        <v>1055</v>
      </c>
      <c r="P1028" s="37">
        <f t="shared" si="32"/>
        <v>40.248000000000005</v>
      </c>
      <c r="Q1028" s="51">
        <v>45831</v>
      </c>
      <c r="S1028">
        <v>40700</v>
      </c>
      <c r="T1028" t="s">
        <v>911</v>
      </c>
    </row>
    <row r="1029" spans="1:20" ht="30" x14ac:dyDescent="0.25">
      <c r="A1029" s="53" t="str">
        <f>+VLOOKUP(O1029,'Selectable Table'!D:E,2,0)</f>
        <v>OTH CUST</v>
      </c>
      <c r="B1029" s="36" t="s">
        <v>1875</v>
      </c>
      <c r="C1029" s="49" t="s">
        <v>1876</v>
      </c>
      <c r="D1029" s="49" t="s">
        <v>468</v>
      </c>
      <c r="E1029">
        <v>2025</v>
      </c>
      <c r="F1029">
        <v>6</v>
      </c>
      <c r="G1029" s="53" t="s">
        <v>980</v>
      </c>
      <c r="H1029" s="33" t="s">
        <v>261</v>
      </c>
      <c r="I1029" s="18">
        <v>29.34</v>
      </c>
      <c r="J1029" s="33" t="s">
        <v>94</v>
      </c>
      <c r="K1029" s="19">
        <f t="shared" si="33"/>
        <v>29.34</v>
      </c>
      <c r="L1029" t="s">
        <v>977</v>
      </c>
      <c r="M1029" s="50" t="s">
        <v>1877</v>
      </c>
      <c r="O1029" s="49" t="s">
        <v>1055</v>
      </c>
      <c r="P1029" s="37">
        <f t="shared" si="32"/>
        <v>29.34</v>
      </c>
      <c r="Q1029" s="51">
        <v>45831</v>
      </c>
      <c r="S1029">
        <v>40700</v>
      </c>
      <c r="T1029" t="s">
        <v>911</v>
      </c>
    </row>
    <row r="1030" spans="1:20" ht="30" x14ac:dyDescent="0.25">
      <c r="A1030" s="53" t="str">
        <f>+VLOOKUP(O1030,'Selectable Table'!D:E,2,0)</f>
        <v>OTH CUST</v>
      </c>
      <c r="B1030" s="36" t="s">
        <v>1875</v>
      </c>
      <c r="C1030" s="49" t="s">
        <v>1876</v>
      </c>
      <c r="D1030" s="49" t="s">
        <v>468</v>
      </c>
      <c r="E1030">
        <v>2025</v>
      </c>
      <c r="F1030">
        <v>6</v>
      </c>
      <c r="G1030" s="53" t="s">
        <v>980</v>
      </c>
      <c r="H1030" s="33" t="s">
        <v>261</v>
      </c>
      <c r="I1030" s="18">
        <v>13.040000000000001</v>
      </c>
      <c r="J1030" s="33" t="s">
        <v>94</v>
      </c>
      <c r="K1030" s="19">
        <f t="shared" si="33"/>
        <v>13.040000000000001</v>
      </c>
      <c r="L1030" t="s">
        <v>977</v>
      </c>
      <c r="M1030" s="50" t="s">
        <v>1877</v>
      </c>
      <c r="O1030" s="49" t="s">
        <v>1055</v>
      </c>
      <c r="P1030" s="37">
        <f t="shared" si="32"/>
        <v>13.040000000000001</v>
      </c>
      <c r="Q1030" s="51">
        <v>45831</v>
      </c>
      <c r="S1030">
        <v>40700</v>
      </c>
      <c r="T1030" t="s">
        <v>911</v>
      </c>
    </row>
    <row r="1031" spans="1:20" ht="30" x14ac:dyDescent="0.25">
      <c r="A1031" s="53" t="str">
        <f>+VLOOKUP(O1031,'Selectable Table'!D:E,2,0)</f>
        <v>OTH CUST</v>
      </c>
      <c r="B1031" s="36" t="s">
        <v>1886</v>
      </c>
      <c r="C1031" s="49" t="s">
        <v>1887</v>
      </c>
      <c r="D1031" s="49" t="s">
        <v>468</v>
      </c>
      <c r="E1031">
        <v>2025</v>
      </c>
      <c r="F1031">
        <v>6</v>
      </c>
      <c r="G1031" s="53" t="s">
        <v>980</v>
      </c>
      <c r="H1031" s="33" t="s">
        <v>261</v>
      </c>
      <c r="I1031" s="18">
        <v>13.040000000000001</v>
      </c>
      <c r="J1031" s="33" t="s">
        <v>94</v>
      </c>
      <c r="K1031" s="19">
        <f t="shared" si="33"/>
        <v>13.040000000000001</v>
      </c>
      <c r="L1031" t="s">
        <v>977</v>
      </c>
      <c r="M1031" s="50" t="s">
        <v>1888</v>
      </c>
      <c r="O1031" s="49" t="s">
        <v>1055</v>
      </c>
      <c r="P1031" s="37">
        <f t="shared" si="32"/>
        <v>13.040000000000001</v>
      </c>
      <c r="Q1031" s="51">
        <v>45831</v>
      </c>
      <c r="S1031">
        <v>40700</v>
      </c>
      <c r="T1031" t="s">
        <v>911</v>
      </c>
    </row>
    <row r="1032" spans="1:20" ht="30" x14ac:dyDescent="0.25">
      <c r="A1032" s="53" t="str">
        <f>+VLOOKUP(O1032,'Selectable Table'!D:E,2,0)</f>
        <v>OTH CUST</v>
      </c>
      <c r="B1032" s="36" t="s">
        <v>1886</v>
      </c>
      <c r="C1032" s="49" t="s">
        <v>1887</v>
      </c>
      <c r="D1032" s="49" t="s">
        <v>468</v>
      </c>
      <c r="E1032">
        <v>2025</v>
      </c>
      <c r="F1032">
        <v>6</v>
      </c>
      <c r="G1032" s="53" t="s">
        <v>980</v>
      </c>
      <c r="H1032" s="33" t="s">
        <v>261</v>
      </c>
      <c r="I1032" s="18">
        <v>30.972000000000005</v>
      </c>
      <c r="J1032" s="33" t="s">
        <v>94</v>
      </c>
      <c r="K1032" s="19">
        <f t="shared" si="33"/>
        <v>30.972000000000005</v>
      </c>
      <c r="L1032" t="s">
        <v>977</v>
      </c>
      <c r="M1032" s="50" t="s">
        <v>1888</v>
      </c>
      <c r="O1032" s="49" t="s">
        <v>1055</v>
      </c>
      <c r="P1032" s="37">
        <f t="shared" si="32"/>
        <v>30.972000000000005</v>
      </c>
      <c r="Q1032" s="51">
        <v>45831</v>
      </c>
      <c r="S1032">
        <v>40700</v>
      </c>
      <c r="T1032" t="s">
        <v>911</v>
      </c>
    </row>
    <row r="1033" spans="1:20" x14ac:dyDescent="0.25">
      <c r="A1033" s="53" t="str">
        <f>+VLOOKUP(O1033,'Selectable Table'!D:E,2,0)</f>
        <v>OTH CUST</v>
      </c>
      <c r="B1033" s="36" t="s">
        <v>1889</v>
      </c>
      <c r="C1033" s="49" t="s">
        <v>1890</v>
      </c>
      <c r="D1033" s="49" t="s">
        <v>468</v>
      </c>
      <c r="E1033">
        <v>2025</v>
      </c>
      <c r="F1033">
        <v>6</v>
      </c>
      <c r="G1033" s="53" t="s">
        <v>980</v>
      </c>
      <c r="H1033" s="33" t="s">
        <v>261</v>
      </c>
      <c r="I1033" s="18">
        <v>30.995999999999999</v>
      </c>
      <c r="J1033" s="33" t="s">
        <v>94</v>
      </c>
      <c r="K1033" s="19">
        <f t="shared" si="33"/>
        <v>30.995999999999999</v>
      </c>
      <c r="L1033" t="s">
        <v>977</v>
      </c>
      <c r="M1033" s="50" t="s">
        <v>1868</v>
      </c>
      <c r="O1033" s="49" t="s">
        <v>1134</v>
      </c>
      <c r="P1033" s="37">
        <f t="shared" si="32"/>
        <v>30.995999999999999</v>
      </c>
      <c r="Q1033" s="51">
        <v>45831</v>
      </c>
      <c r="S1033">
        <v>40700</v>
      </c>
      <c r="T1033" t="s">
        <v>911</v>
      </c>
    </row>
    <row r="1034" spans="1:20" x14ac:dyDescent="0.25">
      <c r="A1034" s="53" t="str">
        <f>+VLOOKUP(O1034,'Selectable Table'!D:E,2,0)</f>
        <v>OTH CUST</v>
      </c>
      <c r="B1034" s="36" t="s">
        <v>1895</v>
      </c>
      <c r="C1034" s="49" t="s">
        <v>1896</v>
      </c>
      <c r="D1034" s="49" t="s">
        <v>468</v>
      </c>
      <c r="E1034">
        <v>2025</v>
      </c>
      <c r="F1034">
        <v>6</v>
      </c>
      <c r="G1034" s="53" t="s">
        <v>976</v>
      </c>
      <c r="H1034" s="33" t="s">
        <v>260</v>
      </c>
      <c r="I1034" s="18">
        <v>19.564</v>
      </c>
      <c r="J1034" s="33" t="s">
        <v>94</v>
      </c>
      <c r="K1034" s="19">
        <f t="shared" si="33"/>
        <v>19.564</v>
      </c>
      <c r="L1034" t="s">
        <v>977</v>
      </c>
      <c r="M1034" s="50" t="s">
        <v>1897</v>
      </c>
      <c r="O1034" s="49" t="s">
        <v>1055</v>
      </c>
      <c r="P1034" s="37">
        <f t="shared" si="32"/>
        <v>19.564</v>
      </c>
      <c r="Q1034" s="51">
        <v>45831</v>
      </c>
      <c r="S1034">
        <v>40700</v>
      </c>
      <c r="T1034" t="s">
        <v>911</v>
      </c>
    </row>
    <row r="1035" spans="1:20" x14ac:dyDescent="0.25">
      <c r="A1035" s="53" t="str">
        <f>+VLOOKUP(O1035,'Selectable Table'!D:E,2,0)</f>
        <v>OTH CUST</v>
      </c>
      <c r="B1035" s="36" t="s">
        <v>1895</v>
      </c>
      <c r="C1035" s="49" t="s">
        <v>1896</v>
      </c>
      <c r="D1035" s="49" t="s">
        <v>1993</v>
      </c>
      <c r="E1035">
        <v>2025</v>
      </c>
      <c r="F1035">
        <v>6</v>
      </c>
      <c r="G1035" s="53" t="s">
        <v>980</v>
      </c>
      <c r="H1035" s="33" t="s">
        <v>261</v>
      </c>
      <c r="I1035" s="18">
        <v>3.2600000000000002</v>
      </c>
      <c r="J1035" s="33" t="s">
        <v>94</v>
      </c>
      <c r="K1035" s="19">
        <f t="shared" si="33"/>
        <v>3.2600000000000002</v>
      </c>
      <c r="L1035" t="s">
        <v>977</v>
      </c>
      <c r="M1035" s="50" t="s">
        <v>1897</v>
      </c>
      <c r="O1035" s="49" t="s">
        <v>1055</v>
      </c>
      <c r="P1035" s="37">
        <f t="shared" si="32"/>
        <v>3.2600000000000002</v>
      </c>
      <c r="Q1035" s="51">
        <v>45831</v>
      </c>
      <c r="S1035">
        <v>40700</v>
      </c>
      <c r="T1035" t="s">
        <v>911</v>
      </c>
    </row>
    <row r="1036" spans="1:20" ht="30" x14ac:dyDescent="0.25">
      <c r="A1036" s="53" t="str">
        <f>+VLOOKUP(O1036,'Selectable Table'!D:E,2,0)</f>
        <v>OTH CUST</v>
      </c>
      <c r="B1036" s="36" t="s">
        <v>1375</v>
      </c>
      <c r="C1036" s="49" t="s">
        <v>1376</v>
      </c>
      <c r="D1036" s="49" t="s">
        <v>1993</v>
      </c>
      <c r="E1036">
        <v>2025</v>
      </c>
      <c r="F1036">
        <v>6</v>
      </c>
      <c r="G1036" s="53" t="s">
        <v>980</v>
      </c>
      <c r="H1036" s="33" t="s">
        <v>261</v>
      </c>
      <c r="I1036" s="18">
        <v>30.183999999999997</v>
      </c>
      <c r="J1036" s="33" t="s">
        <v>94</v>
      </c>
      <c r="K1036" s="19">
        <f t="shared" si="33"/>
        <v>30.183999999999997</v>
      </c>
      <c r="L1036" t="s">
        <v>977</v>
      </c>
      <c r="M1036" s="50" t="s">
        <v>1377</v>
      </c>
      <c r="O1036" s="49" t="s">
        <v>1055</v>
      </c>
      <c r="P1036" s="37">
        <f t="shared" si="32"/>
        <v>30.183999999999997</v>
      </c>
      <c r="Q1036" s="51">
        <v>45831</v>
      </c>
      <c r="S1036">
        <v>40700</v>
      </c>
      <c r="T1036" t="s">
        <v>911</v>
      </c>
    </row>
    <row r="1037" spans="1:20" x14ac:dyDescent="0.25">
      <c r="A1037" s="53" t="str">
        <f>+VLOOKUP(O1037,'Selectable Table'!D:E,2,0)</f>
        <v>OTH CUST</v>
      </c>
      <c r="B1037" s="36" t="s">
        <v>1386</v>
      </c>
      <c r="C1037" s="49" t="s">
        <v>1387</v>
      </c>
      <c r="D1037" s="49" t="s">
        <v>1993</v>
      </c>
      <c r="E1037">
        <v>2025</v>
      </c>
      <c r="F1037">
        <v>6</v>
      </c>
      <c r="G1037" s="53" t="s">
        <v>980</v>
      </c>
      <c r="H1037" s="33" t="s">
        <v>261</v>
      </c>
      <c r="I1037" s="18">
        <v>11.856000000000002</v>
      </c>
      <c r="J1037" s="33" t="s">
        <v>94</v>
      </c>
      <c r="K1037" s="19">
        <f t="shared" si="33"/>
        <v>11.856000000000002</v>
      </c>
      <c r="L1037" t="s">
        <v>977</v>
      </c>
      <c r="M1037" s="50" t="s">
        <v>1000</v>
      </c>
      <c r="O1037" s="49" t="s">
        <v>1001</v>
      </c>
      <c r="P1037" s="37">
        <f t="shared" si="32"/>
        <v>11.856000000000002</v>
      </c>
      <c r="Q1037" s="51">
        <v>45831</v>
      </c>
      <c r="S1037">
        <v>40700</v>
      </c>
      <c r="T1037" t="s">
        <v>911</v>
      </c>
    </row>
    <row r="1038" spans="1:20" x14ac:dyDescent="0.25">
      <c r="A1038" s="53" t="str">
        <f>+VLOOKUP(O1038,'Selectable Table'!D:E,2,0)</f>
        <v>OTH CUST</v>
      </c>
      <c r="B1038" s="36" t="s">
        <v>1386</v>
      </c>
      <c r="C1038" s="49" t="s">
        <v>1387</v>
      </c>
      <c r="D1038" s="49" t="s">
        <v>1993</v>
      </c>
      <c r="E1038">
        <v>2025</v>
      </c>
      <c r="F1038">
        <v>6</v>
      </c>
      <c r="G1038" s="53" t="s">
        <v>976</v>
      </c>
      <c r="H1038" s="33" t="s">
        <v>260</v>
      </c>
      <c r="I1038" s="18">
        <v>13.680000000000001</v>
      </c>
      <c r="J1038" s="33" t="s">
        <v>94</v>
      </c>
      <c r="K1038" s="19">
        <f t="shared" si="33"/>
        <v>13.680000000000001</v>
      </c>
      <c r="L1038" t="s">
        <v>977</v>
      </c>
      <c r="M1038" s="50" t="s">
        <v>1000</v>
      </c>
      <c r="O1038" s="49" t="s">
        <v>1001</v>
      </c>
      <c r="P1038" s="37">
        <f t="shared" si="32"/>
        <v>13.680000000000001</v>
      </c>
      <c r="Q1038" s="51">
        <v>45831</v>
      </c>
      <c r="S1038">
        <v>40700</v>
      </c>
      <c r="T1038" t="s">
        <v>911</v>
      </c>
    </row>
    <row r="1039" spans="1:20" x14ac:dyDescent="0.25">
      <c r="A1039" s="53" t="str">
        <f>+VLOOKUP(O1039,'Selectable Table'!D:E,2,0)</f>
        <v>OTH CUST</v>
      </c>
      <c r="B1039" s="36" t="s">
        <v>1390</v>
      </c>
      <c r="C1039" s="49" t="s">
        <v>1391</v>
      </c>
      <c r="D1039" s="49" t="s">
        <v>1993</v>
      </c>
      <c r="E1039">
        <v>2025</v>
      </c>
      <c r="F1039">
        <v>6</v>
      </c>
      <c r="G1039" s="53" t="s">
        <v>980</v>
      </c>
      <c r="H1039" s="33" t="s">
        <v>261</v>
      </c>
      <c r="I1039" s="18">
        <v>17.788</v>
      </c>
      <c r="J1039" s="33" t="s">
        <v>94</v>
      </c>
      <c r="K1039" s="19">
        <f t="shared" si="33"/>
        <v>17.788</v>
      </c>
      <c r="L1039" t="s">
        <v>977</v>
      </c>
      <c r="M1039" s="50" t="s">
        <v>1000</v>
      </c>
      <c r="O1039" s="49" t="s">
        <v>1001</v>
      </c>
      <c r="P1039" s="37">
        <f t="shared" si="32"/>
        <v>17.788</v>
      </c>
      <c r="Q1039" s="51">
        <v>45831</v>
      </c>
      <c r="S1039">
        <v>40700</v>
      </c>
      <c r="T1039" t="s">
        <v>911</v>
      </c>
    </row>
    <row r="1040" spans="1:20" ht="30" x14ac:dyDescent="0.25">
      <c r="A1040" s="53" t="str">
        <f>+VLOOKUP(O1040,'Selectable Table'!D:E,2,0)</f>
        <v>OTH CUST</v>
      </c>
      <c r="B1040" s="36" t="s">
        <v>1393</v>
      </c>
      <c r="C1040" s="49" t="s">
        <v>1394</v>
      </c>
      <c r="D1040" s="49" t="s">
        <v>1994</v>
      </c>
      <c r="E1040">
        <v>2025</v>
      </c>
      <c r="F1040">
        <v>6</v>
      </c>
      <c r="G1040" s="53" t="s">
        <v>980</v>
      </c>
      <c r="H1040" s="33" t="s">
        <v>261</v>
      </c>
      <c r="I1040" s="18">
        <v>60.367999999999995</v>
      </c>
      <c r="J1040" s="33" t="s">
        <v>94</v>
      </c>
      <c r="K1040" s="19">
        <f t="shared" si="33"/>
        <v>60.367999999999995</v>
      </c>
      <c r="L1040" t="s">
        <v>977</v>
      </c>
      <c r="M1040" s="50" t="s">
        <v>1395</v>
      </c>
      <c r="O1040" s="49" t="s">
        <v>1055</v>
      </c>
      <c r="P1040" s="37">
        <f t="shared" si="32"/>
        <v>60.367999999999995</v>
      </c>
      <c r="Q1040" s="51">
        <v>45831</v>
      </c>
      <c r="S1040">
        <v>40700</v>
      </c>
      <c r="T1040" t="s">
        <v>911</v>
      </c>
    </row>
    <row r="1041" spans="1:20" x14ac:dyDescent="0.25">
      <c r="A1041" s="53" t="str">
        <f>+VLOOKUP(O1041,'Selectable Table'!D:E,2,0)</f>
        <v>OTH CUST</v>
      </c>
      <c r="B1041" s="36" t="s">
        <v>1404</v>
      </c>
      <c r="C1041" s="49" t="s">
        <v>1405</v>
      </c>
      <c r="D1041" s="49" t="s">
        <v>1994</v>
      </c>
      <c r="E1041">
        <v>2025</v>
      </c>
      <c r="F1041">
        <v>6</v>
      </c>
      <c r="G1041" s="53" t="s">
        <v>976</v>
      </c>
      <c r="H1041" s="33" t="s">
        <v>260</v>
      </c>
      <c r="I1041" s="18">
        <v>19.944000000000003</v>
      </c>
      <c r="J1041" s="33" t="s">
        <v>94</v>
      </c>
      <c r="K1041" s="19">
        <f t="shared" si="33"/>
        <v>19.944000000000003</v>
      </c>
      <c r="L1041" t="s">
        <v>977</v>
      </c>
      <c r="M1041" s="50" t="s">
        <v>1406</v>
      </c>
      <c r="O1041" s="49" t="s">
        <v>1001</v>
      </c>
      <c r="P1041" s="37">
        <f t="shared" si="32"/>
        <v>19.944000000000003</v>
      </c>
      <c r="Q1041" s="51">
        <v>45831</v>
      </c>
      <c r="S1041">
        <v>40700</v>
      </c>
      <c r="T1041" t="s">
        <v>911</v>
      </c>
    </row>
    <row r="1042" spans="1:20" ht="30" x14ac:dyDescent="0.25">
      <c r="A1042" s="53" t="str">
        <f>+VLOOKUP(O1042,'Selectable Table'!D:E,2,0)</f>
        <v>OTH CUST</v>
      </c>
      <c r="B1042" s="36" t="s">
        <v>1404</v>
      </c>
      <c r="C1042" s="49" t="s">
        <v>1405</v>
      </c>
      <c r="D1042" s="49" t="s">
        <v>757</v>
      </c>
      <c r="E1042">
        <v>2025</v>
      </c>
      <c r="F1042">
        <v>6</v>
      </c>
      <c r="G1042" s="53" t="s">
        <v>980</v>
      </c>
      <c r="H1042" s="33" t="s">
        <v>261</v>
      </c>
      <c r="I1042" s="18">
        <v>19.948</v>
      </c>
      <c r="J1042" s="33" t="s">
        <v>94</v>
      </c>
      <c r="K1042" s="19">
        <f t="shared" si="33"/>
        <v>19.948</v>
      </c>
      <c r="L1042" t="s">
        <v>977</v>
      </c>
      <c r="M1042" s="50" t="s">
        <v>1406</v>
      </c>
      <c r="O1042" s="49" t="s">
        <v>1001</v>
      </c>
      <c r="P1042" s="37">
        <f t="shared" si="32"/>
        <v>19.948</v>
      </c>
      <c r="Q1042" s="51">
        <v>45831</v>
      </c>
      <c r="S1042">
        <v>40700</v>
      </c>
      <c r="T1042" t="s">
        <v>911</v>
      </c>
    </row>
    <row r="1043" spans="1:20" ht="30" x14ac:dyDescent="0.25">
      <c r="A1043" s="53" t="str">
        <f>+VLOOKUP(O1043,'Selectable Table'!D:E,2,0)</f>
        <v>OTH CUST</v>
      </c>
      <c r="B1043" s="36" t="s">
        <v>1412</v>
      </c>
      <c r="C1043" s="49" t="s">
        <v>1413</v>
      </c>
      <c r="D1043" s="49" t="s">
        <v>757</v>
      </c>
      <c r="E1043">
        <v>2025</v>
      </c>
      <c r="F1043">
        <v>6</v>
      </c>
      <c r="G1043" s="53" t="s">
        <v>976</v>
      </c>
      <c r="H1043" s="33" t="s">
        <v>260</v>
      </c>
      <c r="I1043" s="18">
        <v>20.12</v>
      </c>
      <c r="J1043" s="33" t="s">
        <v>94</v>
      </c>
      <c r="K1043" s="19">
        <f t="shared" si="33"/>
        <v>20.12</v>
      </c>
      <c r="L1043" t="s">
        <v>977</v>
      </c>
      <c r="M1043" s="50" t="s">
        <v>1415</v>
      </c>
      <c r="O1043" s="49" t="s">
        <v>1055</v>
      </c>
      <c r="P1043" s="37">
        <f t="shared" si="32"/>
        <v>20.12</v>
      </c>
      <c r="Q1043" s="51">
        <v>45831</v>
      </c>
      <c r="S1043">
        <v>40700</v>
      </c>
      <c r="T1043" t="s">
        <v>911</v>
      </c>
    </row>
    <row r="1044" spans="1:20" ht="30" x14ac:dyDescent="0.25">
      <c r="A1044" s="53" t="str">
        <f>+VLOOKUP(O1044,'Selectable Table'!D:E,2,0)</f>
        <v>OTH CUST</v>
      </c>
      <c r="B1044" s="36" t="s">
        <v>1438</v>
      </c>
      <c r="C1044" s="49" t="s">
        <v>1439</v>
      </c>
      <c r="D1044" s="49" t="s">
        <v>758</v>
      </c>
      <c r="E1044">
        <v>2025</v>
      </c>
      <c r="F1044">
        <v>6</v>
      </c>
      <c r="G1044" s="53" t="s">
        <v>980</v>
      </c>
      <c r="H1044" s="33" t="s">
        <v>261</v>
      </c>
      <c r="I1044" s="18">
        <v>30.183999999999997</v>
      </c>
      <c r="J1044" s="33" t="s">
        <v>94</v>
      </c>
      <c r="K1044" s="19">
        <f t="shared" si="33"/>
        <v>30.183999999999997</v>
      </c>
      <c r="L1044" t="s">
        <v>977</v>
      </c>
      <c r="M1044" s="50" t="s">
        <v>1440</v>
      </c>
      <c r="O1044" s="49" t="s">
        <v>1055</v>
      </c>
      <c r="P1044" s="37">
        <f t="shared" si="32"/>
        <v>30.183999999999997</v>
      </c>
      <c r="Q1044" s="51">
        <v>45831</v>
      </c>
      <c r="S1044">
        <v>40700</v>
      </c>
      <c r="T1044" t="s">
        <v>911</v>
      </c>
    </row>
    <row r="1045" spans="1:20" ht="30" x14ac:dyDescent="0.25">
      <c r="A1045" s="53" t="str">
        <f>+VLOOKUP(O1045,'Selectable Table'!D:E,2,0)</f>
        <v>J &amp; J</v>
      </c>
      <c r="B1045" s="36" t="s">
        <v>1920</v>
      </c>
      <c r="C1045" s="49" t="s">
        <v>1921</v>
      </c>
      <c r="D1045" s="49" t="s">
        <v>758</v>
      </c>
      <c r="E1045">
        <v>2025</v>
      </c>
      <c r="F1045">
        <v>6</v>
      </c>
      <c r="G1045" s="53" t="s">
        <v>1006</v>
      </c>
      <c r="H1045" s="33" t="s">
        <v>617</v>
      </c>
      <c r="I1045" s="18">
        <v>8.0440000000000005</v>
      </c>
      <c r="J1045" s="33" t="s">
        <v>94</v>
      </c>
      <c r="K1045" s="19">
        <f t="shared" si="33"/>
        <v>8.0440000000000005</v>
      </c>
      <c r="L1045" t="s">
        <v>977</v>
      </c>
      <c r="M1045" s="50" t="s">
        <v>1922</v>
      </c>
      <c r="O1045" s="49" t="s">
        <v>1100</v>
      </c>
      <c r="P1045" s="37">
        <f t="shared" si="32"/>
        <v>8.0440000000000005</v>
      </c>
      <c r="Q1045" s="51">
        <v>45831</v>
      </c>
      <c r="S1045">
        <v>40700</v>
      </c>
      <c r="T1045" t="s">
        <v>911</v>
      </c>
    </row>
    <row r="1046" spans="1:20" ht="30" x14ac:dyDescent="0.25">
      <c r="A1046" s="53" t="str">
        <f>+VLOOKUP(O1046,'Selectable Table'!D:E,2,0)</f>
        <v>J &amp; J</v>
      </c>
      <c r="B1046" s="36" t="s">
        <v>1923</v>
      </c>
      <c r="C1046" s="49" t="s">
        <v>1924</v>
      </c>
      <c r="D1046" s="49" t="s">
        <v>758</v>
      </c>
      <c r="E1046">
        <v>2025</v>
      </c>
      <c r="F1046">
        <v>6</v>
      </c>
      <c r="G1046" s="53" t="s">
        <v>1006</v>
      </c>
      <c r="H1046" s="33" t="s">
        <v>617</v>
      </c>
      <c r="I1046" s="18">
        <v>8.0440000000000005</v>
      </c>
      <c r="J1046" s="33" t="s">
        <v>94</v>
      </c>
      <c r="K1046" s="19">
        <f t="shared" si="33"/>
        <v>8.0440000000000005</v>
      </c>
      <c r="L1046" t="s">
        <v>977</v>
      </c>
      <c r="M1046" s="50" t="s">
        <v>1925</v>
      </c>
      <c r="O1046" s="49" t="s">
        <v>1100</v>
      </c>
      <c r="P1046" s="37">
        <f t="shared" si="32"/>
        <v>8.0440000000000005</v>
      </c>
      <c r="Q1046" s="51">
        <v>45831</v>
      </c>
      <c r="S1046">
        <v>40700</v>
      </c>
      <c r="T1046" t="s">
        <v>911</v>
      </c>
    </row>
    <row r="1047" spans="1:20" ht="30" x14ac:dyDescent="0.25">
      <c r="A1047" s="53" t="str">
        <f>+VLOOKUP(O1047,'Selectable Table'!D:E,2,0)</f>
        <v>OTH CUST</v>
      </c>
      <c r="B1047" s="36" t="s">
        <v>1926</v>
      </c>
      <c r="C1047" s="49" t="s">
        <v>1618</v>
      </c>
      <c r="D1047" s="49" t="s">
        <v>758</v>
      </c>
      <c r="E1047">
        <v>2025</v>
      </c>
      <c r="F1047">
        <v>6</v>
      </c>
      <c r="G1047" s="53" t="s">
        <v>976</v>
      </c>
      <c r="H1047" s="33" t="s">
        <v>260</v>
      </c>
      <c r="I1047" s="18">
        <v>14.756</v>
      </c>
      <c r="J1047" s="33" t="s">
        <v>94</v>
      </c>
      <c r="K1047" s="19">
        <f t="shared" si="33"/>
        <v>14.756</v>
      </c>
      <c r="L1047" t="s">
        <v>977</v>
      </c>
      <c r="M1047" s="50" t="s">
        <v>1619</v>
      </c>
      <c r="O1047" s="49" t="s">
        <v>1486</v>
      </c>
      <c r="P1047" s="37">
        <f t="shared" si="32"/>
        <v>14.756</v>
      </c>
      <c r="Q1047" s="51">
        <v>45831</v>
      </c>
      <c r="S1047">
        <v>40700</v>
      </c>
      <c r="T1047" t="s">
        <v>911</v>
      </c>
    </row>
    <row r="1048" spans="1:20" ht="30" x14ac:dyDescent="0.25">
      <c r="A1048" s="53" t="str">
        <f>+VLOOKUP(O1048,'Selectable Table'!D:E,2,0)</f>
        <v>OTH CUST</v>
      </c>
      <c r="B1048" s="36" t="s">
        <v>1456</v>
      </c>
      <c r="C1048" s="49" t="s">
        <v>1457</v>
      </c>
      <c r="D1048" s="49" t="s">
        <v>1995</v>
      </c>
      <c r="E1048">
        <v>2025</v>
      </c>
      <c r="F1048">
        <v>6</v>
      </c>
      <c r="G1048" s="53" t="s">
        <v>976</v>
      </c>
      <c r="H1048" s="33" t="s">
        <v>260</v>
      </c>
      <c r="I1048" s="18">
        <v>31.864000000000001</v>
      </c>
      <c r="J1048" s="33" t="s">
        <v>94</v>
      </c>
      <c r="K1048" s="19">
        <f t="shared" si="33"/>
        <v>31.864000000000001</v>
      </c>
      <c r="L1048" t="s">
        <v>977</v>
      </c>
      <c r="M1048" s="50" t="s">
        <v>1458</v>
      </c>
      <c r="O1048" s="49" t="s">
        <v>1055</v>
      </c>
      <c r="P1048" s="37">
        <f t="shared" si="32"/>
        <v>31.864000000000001</v>
      </c>
      <c r="Q1048" s="51">
        <v>45831</v>
      </c>
      <c r="S1048">
        <v>40700</v>
      </c>
      <c r="T1048" t="s">
        <v>911</v>
      </c>
    </row>
    <row r="1049" spans="1:20" x14ac:dyDescent="0.25">
      <c r="A1049" s="53" t="str">
        <f>+VLOOKUP(O1049,'Selectable Table'!D:E,2,0)</f>
        <v>J &amp; J</v>
      </c>
      <c r="B1049" s="36" t="s">
        <v>1928</v>
      </c>
      <c r="C1049" s="49" t="s">
        <v>1929</v>
      </c>
      <c r="D1049" s="49" t="s">
        <v>1995</v>
      </c>
      <c r="E1049">
        <v>2025</v>
      </c>
      <c r="F1049">
        <v>6</v>
      </c>
      <c r="G1049" s="53" t="s">
        <v>980</v>
      </c>
      <c r="H1049" s="33" t="s">
        <v>261</v>
      </c>
      <c r="I1049" s="18">
        <v>40.231999999999999</v>
      </c>
      <c r="J1049" s="33" t="s">
        <v>94</v>
      </c>
      <c r="K1049" s="19">
        <f t="shared" si="33"/>
        <v>40.231999999999999</v>
      </c>
      <c r="L1049" t="s">
        <v>977</v>
      </c>
      <c r="M1049" s="50" t="s">
        <v>1930</v>
      </c>
      <c r="O1049" s="49" t="s">
        <v>1100</v>
      </c>
      <c r="P1049" s="37">
        <f t="shared" si="32"/>
        <v>40.231999999999999</v>
      </c>
      <c r="Q1049" s="51">
        <v>45831</v>
      </c>
      <c r="S1049">
        <v>40700</v>
      </c>
      <c r="T1049" t="s">
        <v>911</v>
      </c>
    </row>
    <row r="1050" spans="1:20" x14ac:dyDescent="0.25">
      <c r="A1050" s="53" t="str">
        <f>+VLOOKUP(O1050,'Selectable Table'!D:E,2,0)</f>
        <v>OTH CUST</v>
      </c>
      <c r="B1050" s="36" t="s">
        <v>1468</v>
      </c>
      <c r="C1050" s="49" t="s">
        <v>1469</v>
      </c>
      <c r="D1050" s="49" t="s">
        <v>1995</v>
      </c>
      <c r="E1050">
        <v>2025</v>
      </c>
      <c r="F1050">
        <v>6</v>
      </c>
      <c r="G1050" s="53" t="s">
        <v>976</v>
      </c>
      <c r="H1050" s="33" t="s">
        <v>260</v>
      </c>
      <c r="I1050" s="18">
        <v>8.895999999999999</v>
      </c>
      <c r="J1050" s="33" t="s">
        <v>94</v>
      </c>
      <c r="K1050" s="19">
        <f t="shared" si="33"/>
        <v>8.895999999999999</v>
      </c>
      <c r="L1050" t="s">
        <v>977</v>
      </c>
      <c r="M1050" s="50" t="s">
        <v>1000</v>
      </c>
      <c r="O1050" s="49" t="s">
        <v>1001</v>
      </c>
      <c r="P1050" s="37">
        <f t="shared" si="32"/>
        <v>8.895999999999999</v>
      </c>
      <c r="Q1050" s="51">
        <v>45831</v>
      </c>
      <c r="S1050">
        <v>40700</v>
      </c>
      <c r="T1050" t="s">
        <v>911</v>
      </c>
    </row>
    <row r="1051" spans="1:20" ht="30" x14ac:dyDescent="0.25">
      <c r="A1051" s="53" t="str">
        <f>+VLOOKUP(O1051,'Selectable Table'!D:E,2,0)</f>
        <v>OTH CUST</v>
      </c>
      <c r="B1051" s="36" t="s">
        <v>1935</v>
      </c>
      <c r="C1051" s="49" t="s">
        <v>1936</v>
      </c>
      <c r="D1051" s="49" t="s">
        <v>470</v>
      </c>
      <c r="E1051">
        <v>2025</v>
      </c>
      <c r="F1051">
        <v>6</v>
      </c>
      <c r="G1051" s="53" t="s">
        <v>984</v>
      </c>
      <c r="H1051" s="33" t="s">
        <v>262</v>
      </c>
      <c r="I1051" s="18">
        <v>5.4119999999999999</v>
      </c>
      <c r="J1051" s="33" t="s">
        <v>94</v>
      </c>
      <c r="K1051" s="19">
        <f t="shared" si="33"/>
        <v>5.4119999999999999</v>
      </c>
      <c r="L1051" t="s">
        <v>977</v>
      </c>
      <c r="M1051" s="50" t="s">
        <v>1937</v>
      </c>
      <c r="O1051" s="49" t="s">
        <v>1055</v>
      </c>
      <c r="P1051" s="37">
        <f t="shared" si="32"/>
        <v>5.4119999999999999</v>
      </c>
      <c r="Q1051" s="51">
        <v>45831</v>
      </c>
      <c r="S1051">
        <v>40700</v>
      </c>
      <c r="T1051" t="s">
        <v>911</v>
      </c>
    </row>
    <row r="1052" spans="1:20" x14ac:dyDescent="0.25">
      <c r="A1052" s="53" t="str">
        <f>+VLOOKUP(O1052,'Selectable Table'!D:E,2,0)</f>
        <v>OTH CUST</v>
      </c>
      <c r="B1052" s="36" t="s">
        <v>1483</v>
      </c>
      <c r="C1052" s="49" t="s">
        <v>1484</v>
      </c>
      <c r="D1052" s="49" t="s">
        <v>470</v>
      </c>
      <c r="E1052">
        <v>2025</v>
      </c>
      <c r="F1052">
        <v>6</v>
      </c>
      <c r="G1052" s="53" t="s">
        <v>976</v>
      </c>
      <c r="H1052" s="33" t="s">
        <v>260</v>
      </c>
      <c r="I1052" s="18">
        <v>221.33200000000002</v>
      </c>
      <c r="J1052" s="33" t="s">
        <v>94</v>
      </c>
      <c r="K1052" s="19">
        <f t="shared" si="33"/>
        <v>221.33200000000002</v>
      </c>
      <c r="L1052" t="s">
        <v>977</v>
      </c>
      <c r="M1052" s="50" t="s">
        <v>1485</v>
      </c>
      <c r="O1052" s="49" t="s">
        <v>1486</v>
      </c>
      <c r="P1052" s="37">
        <f t="shared" si="32"/>
        <v>221.33200000000002</v>
      </c>
      <c r="Q1052" s="51">
        <v>45831</v>
      </c>
      <c r="S1052">
        <v>40700</v>
      </c>
      <c r="T1052" t="s">
        <v>911</v>
      </c>
    </row>
    <row r="1053" spans="1:20" ht="30" x14ac:dyDescent="0.25">
      <c r="A1053" s="53" t="str">
        <f>+VLOOKUP(O1053,'Selectable Table'!D:E,2,0)</f>
        <v>OTH CUST</v>
      </c>
      <c r="B1053" s="36" t="s">
        <v>1939</v>
      </c>
      <c r="C1053" s="49" t="s">
        <v>1940</v>
      </c>
      <c r="D1053" s="49" t="s">
        <v>470</v>
      </c>
      <c r="E1053">
        <v>2025</v>
      </c>
      <c r="F1053">
        <v>6</v>
      </c>
      <c r="G1053" s="53" t="s">
        <v>980</v>
      </c>
      <c r="H1053" s="33" t="s">
        <v>261</v>
      </c>
      <c r="I1053" s="18">
        <v>16.252000000000002</v>
      </c>
      <c r="J1053" s="33" t="s">
        <v>94</v>
      </c>
      <c r="K1053" s="19">
        <f t="shared" si="33"/>
        <v>16.252000000000002</v>
      </c>
      <c r="L1053" t="s">
        <v>977</v>
      </c>
      <c r="M1053" s="50" t="s">
        <v>1941</v>
      </c>
      <c r="O1053" s="49" t="s">
        <v>1055</v>
      </c>
      <c r="P1053" s="37">
        <f t="shared" si="32"/>
        <v>16.252000000000002</v>
      </c>
      <c r="Q1053" s="51">
        <v>45831</v>
      </c>
      <c r="S1053">
        <v>40700</v>
      </c>
      <c r="T1053" t="s">
        <v>911</v>
      </c>
    </row>
    <row r="1054" spans="1:20" x14ac:dyDescent="0.25">
      <c r="A1054" s="53" t="str">
        <f>+VLOOKUP(O1054,'Selectable Table'!D:E,2,0)</f>
        <v>OTH CUST</v>
      </c>
      <c r="B1054" s="36" t="s">
        <v>1493</v>
      </c>
      <c r="C1054" s="49" t="s">
        <v>1494</v>
      </c>
      <c r="D1054" s="49" t="s">
        <v>470</v>
      </c>
      <c r="E1054">
        <v>2025</v>
      </c>
      <c r="F1054">
        <v>6</v>
      </c>
      <c r="G1054" s="53" t="s">
        <v>980</v>
      </c>
      <c r="H1054" s="33" t="s">
        <v>261</v>
      </c>
      <c r="I1054" s="18">
        <v>13.340000000000002</v>
      </c>
      <c r="J1054" s="33" t="s">
        <v>94</v>
      </c>
      <c r="K1054" s="19">
        <f t="shared" si="33"/>
        <v>13.340000000000002</v>
      </c>
      <c r="L1054" t="s">
        <v>977</v>
      </c>
      <c r="M1054" s="50" t="s">
        <v>1000</v>
      </c>
      <c r="O1054" s="49" t="s">
        <v>1001</v>
      </c>
      <c r="P1054" s="37">
        <f t="shared" si="32"/>
        <v>13.340000000000002</v>
      </c>
      <c r="Q1054" s="51">
        <v>45831</v>
      </c>
      <c r="S1054">
        <v>40700</v>
      </c>
      <c r="T1054" t="s">
        <v>911</v>
      </c>
    </row>
    <row r="1055" spans="1:20" x14ac:dyDescent="0.25">
      <c r="A1055" s="53" t="str">
        <f>+VLOOKUP(O1055,'Selectable Table'!D:E,2,0)</f>
        <v>ELI LILLY</v>
      </c>
      <c r="B1055" s="36" t="s">
        <v>1505</v>
      </c>
      <c r="C1055" s="49" t="s">
        <v>1506</v>
      </c>
      <c r="D1055" s="49" t="s">
        <v>470</v>
      </c>
      <c r="E1055">
        <v>2025</v>
      </c>
      <c r="F1055">
        <v>6</v>
      </c>
      <c r="G1055" s="53" t="s">
        <v>980</v>
      </c>
      <c r="H1055" s="33" t="s">
        <v>261</v>
      </c>
      <c r="I1055" s="18">
        <v>66.160000000000011</v>
      </c>
      <c r="J1055" s="33" t="s">
        <v>94</v>
      </c>
      <c r="K1055" s="19">
        <f t="shared" si="33"/>
        <v>66.160000000000011</v>
      </c>
      <c r="L1055" t="s">
        <v>977</v>
      </c>
      <c r="M1055" s="50" t="s">
        <v>1507</v>
      </c>
      <c r="O1055" s="49" t="s">
        <v>979</v>
      </c>
      <c r="P1055" s="37">
        <f t="shared" si="32"/>
        <v>66.160000000000011</v>
      </c>
      <c r="Q1055" s="51">
        <v>45831</v>
      </c>
      <c r="S1055">
        <v>40700</v>
      </c>
      <c r="T1055" t="s">
        <v>911</v>
      </c>
    </row>
    <row r="1056" spans="1:20" x14ac:dyDescent="0.25">
      <c r="A1056" s="53" t="str">
        <f>+VLOOKUP(O1056,'Selectable Table'!D:E,2,0)</f>
        <v>ELI LILLY</v>
      </c>
      <c r="B1056" s="36" t="s">
        <v>1505</v>
      </c>
      <c r="C1056" s="49" t="s">
        <v>1506</v>
      </c>
      <c r="D1056" s="49" t="s">
        <v>470</v>
      </c>
      <c r="E1056">
        <v>2025</v>
      </c>
      <c r="F1056">
        <v>6</v>
      </c>
      <c r="G1056" s="53" t="s">
        <v>980</v>
      </c>
      <c r="H1056" s="33" t="s">
        <v>261</v>
      </c>
      <c r="I1056" s="18">
        <v>66.160000000000011</v>
      </c>
      <c r="J1056" s="33" t="s">
        <v>94</v>
      </c>
      <c r="K1056" s="19">
        <f t="shared" si="33"/>
        <v>66.160000000000011</v>
      </c>
      <c r="L1056" t="s">
        <v>977</v>
      </c>
      <c r="M1056" s="50" t="s">
        <v>1507</v>
      </c>
      <c r="O1056" s="49" t="s">
        <v>979</v>
      </c>
      <c r="P1056" s="37">
        <f t="shared" si="32"/>
        <v>66.160000000000011</v>
      </c>
      <c r="Q1056" s="51">
        <v>45831</v>
      </c>
      <c r="S1056">
        <v>40700</v>
      </c>
      <c r="T1056" t="s">
        <v>911</v>
      </c>
    </row>
    <row r="1057" spans="1:20" ht="30" x14ac:dyDescent="0.25">
      <c r="A1057" s="53" t="str">
        <f>+VLOOKUP(O1057,'Selectable Table'!D:E,2,0)</f>
        <v>OTH CUST</v>
      </c>
      <c r="B1057" s="36" t="s">
        <v>1508</v>
      </c>
      <c r="C1057" s="49" t="s">
        <v>1509</v>
      </c>
      <c r="D1057" s="49" t="s">
        <v>470</v>
      </c>
      <c r="E1057">
        <v>2025</v>
      </c>
      <c r="F1057">
        <v>6</v>
      </c>
      <c r="G1057" s="53" t="s">
        <v>980</v>
      </c>
      <c r="H1057" s="33" t="s">
        <v>261</v>
      </c>
      <c r="I1057" s="18">
        <v>101.056</v>
      </c>
      <c r="J1057" s="33" t="s">
        <v>94</v>
      </c>
      <c r="K1057" s="19">
        <f t="shared" si="33"/>
        <v>101.056</v>
      </c>
      <c r="L1057" t="s">
        <v>977</v>
      </c>
      <c r="M1057" s="50" t="s">
        <v>1510</v>
      </c>
      <c r="O1057" s="49" t="s">
        <v>1134</v>
      </c>
      <c r="P1057" s="37">
        <f t="shared" si="32"/>
        <v>101.056</v>
      </c>
      <c r="Q1057" s="51">
        <v>45831</v>
      </c>
      <c r="S1057">
        <v>40700</v>
      </c>
      <c r="T1057" t="s">
        <v>911</v>
      </c>
    </row>
    <row r="1058" spans="1:20" x14ac:dyDescent="0.25">
      <c r="A1058" s="53" t="str">
        <f>+VLOOKUP(O1058,'Selectable Table'!D:E,2,0)</f>
        <v>OTH CUST</v>
      </c>
      <c r="B1058" s="36" t="s">
        <v>1514</v>
      </c>
      <c r="C1058" s="49" t="s">
        <v>1515</v>
      </c>
      <c r="D1058" s="49" t="s">
        <v>470</v>
      </c>
      <c r="E1058">
        <v>2025</v>
      </c>
      <c r="F1058">
        <v>6</v>
      </c>
      <c r="G1058" s="53" t="s">
        <v>976</v>
      </c>
      <c r="H1058" s="33" t="s">
        <v>260</v>
      </c>
      <c r="I1058" s="18">
        <v>116.49200000000002</v>
      </c>
      <c r="J1058" s="33" t="s">
        <v>94</v>
      </c>
      <c r="K1058" s="19">
        <f t="shared" si="33"/>
        <v>116.49200000000002</v>
      </c>
      <c r="L1058" t="s">
        <v>977</v>
      </c>
      <c r="M1058" s="50" t="s">
        <v>1517</v>
      </c>
      <c r="O1058" s="49" t="s">
        <v>1486</v>
      </c>
      <c r="P1058" s="37">
        <f t="shared" si="32"/>
        <v>116.49200000000002</v>
      </c>
      <c r="Q1058" s="51">
        <v>45831</v>
      </c>
      <c r="S1058">
        <v>40700</v>
      </c>
      <c r="T1058" t="s">
        <v>911</v>
      </c>
    </row>
    <row r="1059" spans="1:20" x14ac:dyDescent="0.25">
      <c r="A1059" s="53" t="str">
        <f>+VLOOKUP(O1059,'Selectable Table'!D:E,2,0)</f>
        <v>ELI LILLY</v>
      </c>
      <c r="B1059" s="36" t="s">
        <v>1518</v>
      </c>
      <c r="C1059" s="49" t="s">
        <v>1519</v>
      </c>
      <c r="D1059" s="49" t="s">
        <v>470</v>
      </c>
      <c r="E1059">
        <v>2025</v>
      </c>
      <c r="F1059">
        <v>6</v>
      </c>
      <c r="G1059" s="53" t="s">
        <v>976</v>
      </c>
      <c r="H1059" s="33" t="s">
        <v>260</v>
      </c>
      <c r="I1059" s="18">
        <v>58.244000000000007</v>
      </c>
      <c r="J1059" s="33" t="s">
        <v>94</v>
      </c>
      <c r="K1059" s="19">
        <f t="shared" si="33"/>
        <v>58.244000000000007</v>
      </c>
      <c r="L1059" t="s">
        <v>977</v>
      </c>
      <c r="M1059" s="50" t="s">
        <v>1520</v>
      </c>
      <c r="O1059" s="49" t="s">
        <v>979</v>
      </c>
      <c r="P1059" s="37">
        <f t="shared" si="32"/>
        <v>58.244000000000007</v>
      </c>
      <c r="Q1059" s="51">
        <v>45831</v>
      </c>
      <c r="S1059">
        <v>40700</v>
      </c>
      <c r="T1059" t="s">
        <v>911</v>
      </c>
    </row>
    <row r="1060" spans="1:20" ht="30" x14ac:dyDescent="0.25">
      <c r="A1060" s="53" t="str">
        <f>+VLOOKUP(O1060,'Selectable Table'!D:E,2,0)</f>
        <v>OTH CUST</v>
      </c>
      <c r="B1060" s="36" t="s">
        <v>1526</v>
      </c>
      <c r="C1060" s="49" t="s">
        <v>1527</v>
      </c>
      <c r="D1060" s="49" t="s">
        <v>1996</v>
      </c>
      <c r="E1060">
        <v>2025</v>
      </c>
      <c r="F1060">
        <v>6</v>
      </c>
      <c r="G1060" s="53" t="s">
        <v>984</v>
      </c>
      <c r="H1060" s="33" t="s">
        <v>262</v>
      </c>
      <c r="I1060" s="18">
        <v>111.176</v>
      </c>
      <c r="J1060" s="33" t="s">
        <v>94</v>
      </c>
      <c r="K1060" s="19">
        <f t="shared" si="33"/>
        <v>111.176</v>
      </c>
      <c r="L1060" t="s">
        <v>977</v>
      </c>
      <c r="M1060" s="50" t="s">
        <v>1528</v>
      </c>
      <c r="O1060" s="49" t="s">
        <v>1055</v>
      </c>
      <c r="P1060" s="37">
        <f t="shared" si="32"/>
        <v>111.176</v>
      </c>
      <c r="Q1060" s="51">
        <v>45831</v>
      </c>
      <c r="S1060">
        <v>40700</v>
      </c>
      <c r="T1060" t="s">
        <v>911</v>
      </c>
    </row>
    <row r="1061" spans="1:20" x14ac:dyDescent="0.25">
      <c r="A1061" s="53" t="str">
        <f>+VLOOKUP(O1061,'Selectable Table'!D:E,2,0)</f>
        <v>ELI LILLY</v>
      </c>
      <c r="B1061" s="36" t="s">
        <v>1529</v>
      </c>
      <c r="C1061" s="49" t="s">
        <v>1530</v>
      </c>
      <c r="D1061" s="49" t="s">
        <v>1996</v>
      </c>
      <c r="E1061">
        <v>2025</v>
      </c>
      <c r="F1061">
        <v>6</v>
      </c>
      <c r="G1061" s="53" t="s">
        <v>976</v>
      </c>
      <c r="H1061" s="33" t="s">
        <v>260</v>
      </c>
      <c r="I1061" s="18">
        <v>21.612000000000002</v>
      </c>
      <c r="J1061" s="33" t="s">
        <v>94</v>
      </c>
      <c r="K1061" s="19">
        <f t="shared" si="33"/>
        <v>21.612000000000002</v>
      </c>
      <c r="L1061" t="s">
        <v>977</v>
      </c>
      <c r="M1061" s="50" t="s">
        <v>1532</v>
      </c>
      <c r="O1061" s="49" t="s">
        <v>979</v>
      </c>
      <c r="P1061" s="37">
        <f t="shared" si="32"/>
        <v>21.612000000000002</v>
      </c>
      <c r="Q1061" s="51">
        <v>45831</v>
      </c>
      <c r="S1061">
        <v>40700</v>
      </c>
      <c r="T1061" t="s">
        <v>911</v>
      </c>
    </row>
    <row r="1062" spans="1:20" x14ac:dyDescent="0.25">
      <c r="A1062" s="53" t="str">
        <f>+VLOOKUP(O1062,'Selectable Table'!D:E,2,0)</f>
        <v>ELI LILLY</v>
      </c>
      <c r="B1062" s="36" t="s">
        <v>1529</v>
      </c>
      <c r="C1062" s="49" t="s">
        <v>1530</v>
      </c>
      <c r="D1062" s="49" t="s">
        <v>1996</v>
      </c>
      <c r="E1062">
        <v>2025</v>
      </c>
      <c r="F1062">
        <v>6</v>
      </c>
      <c r="G1062" s="53" t="s">
        <v>980</v>
      </c>
      <c r="H1062" s="33" t="s">
        <v>261</v>
      </c>
      <c r="I1062" s="18">
        <v>21.612000000000002</v>
      </c>
      <c r="J1062" s="33" t="s">
        <v>94</v>
      </c>
      <c r="K1062" s="19">
        <f t="shared" si="33"/>
        <v>21.612000000000002</v>
      </c>
      <c r="L1062" t="s">
        <v>977</v>
      </c>
      <c r="M1062" s="50" t="s">
        <v>1532</v>
      </c>
      <c r="O1062" s="49" t="s">
        <v>979</v>
      </c>
      <c r="P1062" s="37">
        <f t="shared" si="32"/>
        <v>21.612000000000002</v>
      </c>
      <c r="Q1062" s="51">
        <v>45831</v>
      </c>
      <c r="S1062">
        <v>40700</v>
      </c>
      <c r="T1062" t="s">
        <v>911</v>
      </c>
    </row>
    <row r="1063" spans="1:20" x14ac:dyDescent="0.25">
      <c r="A1063" s="53" t="str">
        <f>+VLOOKUP(O1063,'Selectable Table'!D:E,2,0)</f>
        <v>ELI LILLY</v>
      </c>
      <c r="B1063" s="36" t="s">
        <v>1541</v>
      </c>
      <c r="C1063" s="49" t="s">
        <v>1542</v>
      </c>
      <c r="D1063" s="49" t="s">
        <v>1996</v>
      </c>
      <c r="E1063">
        <v>2025</v>
      </c>
      <c r="F1063">
        <v>6</v>
      </c>
      <c r="G1063" s="53" t="s">
        <v>980</v>
      </c>
      <c r="H1063" s="33" t="s">
        <v>261</v>
      </c>
      <c r="I1063" s="18">
        <v>69.896000000000001</v>
      </c>
      <c r="J1063" s="33" t="s">
        <v>94</v>
      </c>
      <c r="K1063" s="19">
        <f t="shared" si="33"/>
        <v>69.896000000000001</v>
      </c>
      <c r="L1063" t="s">
        <v>977</v>
      </c>
      <c r="M1063" s="50" t="s">
        <v>1543</v>
      </c>
      <c r="O1063" s="49" t="s">
        <v>979</v>
      </c>
      <c r="P1063" s="37">
        <f t="shared" si="32"/>
        <v>69.896000000000001</v>
      </c>
      <c r="Q1063" s="51">
        <v>45831</v>
      </c>
      <c r="S1063">
        <v>40700</v>
      </c>
      <c r="T1063" t="s">
        <v>911</v>
      </c>
    </row>
    <row r="1064" spans="1:20" ht="30" x14ac:dyDescent="0.25">
      <c r="A1064" s="53" t="str">
        <f>+VLOOKUP(O1064,'Selectable Table'!D:E,2,0)</f>
        <v>OTH CUST</v>
      </c>
      <c r="B1064" s="36" t="s">
        <v>1545</v>
      </c>
      <c r="C1064" s="49" t="s">
        <v>1546</v>
      </c>
      <c r="D1064" s="49" t="s">
        <v>1996</v>
      </c>
      <c r="E1064">
        <v>2025</v>
      </c>
      <c r="F1064">
        <v>6</v>
      </c>
      <c r="G1064" s="53" t="s">
        <v>980</v>
      </c>
      <c r="H1064" s="33" t="s">
        <v>261</v>
      </c>
      <c r="I1064" s="18">
        <v>201.23599999999999</v>
      </c>
      <c r="J1064" s="33" t="s">
        <v>94</v>
      </c>
      <c r="K1064" s="19">
        <f t="shared" si="33"/>
        <v>201.23599999999999</v>
      </c>
      <c r="L1064" t="s">
        <v>977</v>
      </c>
      <c r="M1064" s="50" t="s">
        <v>1548</v>
      </c>
      <c r="O1064" s="49" t="s">
        <v>1055</v>
      </c>
      <c r="P1064" s="37">
        <f t="shared" si="32"/>
        <v>201.23599999999999</v>
      </c>
      <c r="Q1064" s="51">
        <v>45831</v>
      </c>
      <c r="S1064">
        <v>40700</v>
      </c>
      <c r="T1064" t="s">
        <v>911</v>
      </c>
    </row>
    <row r="1065" spans="1:20" ht="30" x14ac:dyDescent="0.25">
      <c r="A1065" s="53" t="str">
        <f>+VLOOKUP(O1065,'Selectable Table'!D:E,2,0)</f>
        <v>OTH CUST</v>
      </c>
      <c r="B1065" s="36" t="s">
        <v>1549</v>
      </c>
      <c r="C1065" s="49" t="s">
        <v>1550</v>
      </c>
      <c r="D1065" s="49" t="s">
        <v>1996</v>
      </c>
      <c r="E1065">
        <v>2025</v>
      </c>
      <c r="F1065">
        <v>6</v>
      </c>
      <c r="G1065" s="53" t="s">
        <v>980</v>
      </c>
      <c r="H1065" s="33" t="s">
        <v>261</v>
      </c>
      <c r="I1065" s="18">
        <v>2.8559999999999999</v>
      </c>
      <c r="J1065" s="33" t="s">
        <v>94</v>
      </c>
      <c r="K1065" s="19">
        <f t="shared" si="33"/>
        <v>2.8559999999999999</v>
      </c>
      <c r="L1065" t="s">
        <v>977</v>
      </c>
      <c r="M1065" s="50" t="s">
        <v>1551</v>
      </c>
      <c r="O1065" s="49" t="s">
        <v>1055</v>
      </c>
      <c r="P1065" s="37">
        <f t="shared" si="32"/>
        <v>2.8559999999999999</v>
      </c>
      <c r="Q1065" s="51">
        <v>45831</v>
      </c>
      <c r="S1065">
        <v>40700</v>
      </c>
      <c r="T1065" t="s">
        <v>911</v>
      </c>
    </row>
    <row r="1066" spans="1:20" ht="30" x14ac:dyDescent="0.25">
      <c r="A1066" s="53" t="str">
        <f>+VLOOKUP(O1066,'Selectable Table'!D:E,2,0)</f>
        <v>OTH CUST</v>
      </c>
      <c r="B1066" s="36" t="s">
        <v>1549</v>
      </c>
      <c r="C1066" s="49" t="s">
        <v>1550</v>
      </c>
      <c r="D1066" s="49" t="s">
        <v>1996</v>
      </c>
      <c r="E1066">
        <v>2025</v>
      </c>
      <c r="F1066">
        <v>6</v>
      </c>
      <c r="G1066" s="53" t="s">
        <v>976</v>
      </c>
      <c r="H1066" s="33" t="s">
        <v>260</v>
      </c>
      <c r="I1066" s="18">
        <v>54.172000000000004</v>
      </c>
      <c r="J1066" s="33" t="s">
        <v>94</v>
      </c>
      <c r="K1066" s="19">
        <f t="shared" si="33"/>
        <v>54.172000000000004</v>
      </c>
      <c r="L1066" t="s">
        <v>977</v>
      </c>
      <c r="M1066" s="50" t="s">
        <v>1551</v>
      </c>
      <c r="O1066" s="49" t="s">
        <v>1055</v>
      </c>
      <c r="P1066" s="37">
        <f t="shared" si="32"/>
        <v>54.172000000000004</v>
      </c>
      <c r="Q1066" s="51">
        <v>45831</v>
      </c>
      <c r="S1066">
        <v>40700</v>
      </c>
      <c r="T1066" t="s">
        <v>911</v>
      </c>
    </row>
    <row r="1067" spans="1:20" ht="30" x14ac:dyDescent="0.25">
      <c r="A1067" s="53" t="str">
        <f>+VLOOKUP(O1067,'Selectable Table'!D:E,2,0)</f>
        <v>OTH CUST</v>
      </c>
      <c r="B1067" s="36" t="s">
        <v>1552</v>
      </c>
      <c r="C1067" s="49" t="s">
        <v>1553</v>
      </c>
      <c r="D1067" s="49" t="s">
        <v>1996</v>
      </c>
      <c r="E1067">
        <v>2025</v>
      </c>
      <c r="F1067">
        <v>6</v>
      </c>
      <c r="G1067" s="53" t="s">
        <v>976</v>
      </c>
      <c r="H1067" s="33" t="s">
        <v>260</v>
      </c>
      <c r="I1067" s="18">
        <v>150.92000000000002</v>
      </c>
      <c r="J1067" s="33" t="s">
        <v>94</v>
      </c>
      <c r="K1067" s="19">
        <f t="shared" si="33"/>
        <v>150.92000000000002</v>
      </c>
      <c r="L1067" t="s">
        <v>977</v>
      </c>
      <c r="M1067" s="50" t="s">
        <v>1554</v>
      </c>
      <c r="O1067" s="49" t="s">
        <v>1055</v>
      </c>
      <c r="P1067" s="37">
        <f t="shared" si="32"/>
        <v>150.92000000000002</v>
      </c>
      <c r="Q1067" s="51">
        <v>45831</v>
      </c>
      <c r="S1067">
        <v>40700</v>
      </c>
      <c r="T1067" t="s">
        <v>911</v>
      </c>
    </row>
    <row r="1068" spans="1:20" ht="30" x14ac:dyDescent="0.25">
      <c r="A1068" s="53" t="str">
        <f>+VLOOKUP(O1068,'Selectable Table'!D:E,2,0)</f>
        <v>OTH CUST</v>
      </c>
      <c r="B1068" s="36" t="s">
        <v>1558</v>
      </c>
      <c r="C1068" s="49" t="s">
        <v>1559</v>
      </c>
      <c r="D1068" s="49" t="s">
        <v>760</v>
      </c>
      <c r="E1068">
        <v>2025</v>
      </c>
      <c r="F1068">
        <v>6</v>
      </c>
      <c r="G1068" s="53" t="s">
        <v>984</v>
      </c>
      <c r="H1068" s="33" t="s">
        <v>262</v>
      </c>
      <c r="I1068" s="18">
        <v>58.244000000000007</v>
      </c>
      <c r="J1068" s="33" t="s">
        <v>94</v>
      </c>
      <c r="K1068" s="19">
        <f t="shared" si="33"/>
        <v>58.244000000000007</v>
      </c>
      <c r="L1068" t="s">
        <v>977</v>
      </c>
      <c r="M1068" s="50" t="s">
        <v>1560</v>
      </c>
      <c r="O1068" s="49" t="s">
        <v>1486</v>
      </c>
      <c r="P1068" s="37">
        <f t="shared" si="32"/>
        <v>58.244000000000007</v>
      </c>
      <c r="Q1068" s="51">
        <v>45831</v>
      </c>
      <c r="S1068">
        <v>40700</v>
      </c>
      <c r="T1068" t="s">
        <v>911</v>
      </c>
    </row>
    <row r="1069" spans="1:20" ht="30" x14ac:dyDescent="0.25">
      <c r="A1069" s="53" t="str">
        <f>+VLOOKUP(O1069,'Selectable Table'!D:E,2,0)</f>
        <v>OTH CUST</v>
      </c>
      <c r="B1069" s="36" t="s">
        <v>1561</v>
      </c>
      <c r="C1069" s="49" t="s">
        <v>1562</v>
      </c>
      <c r="D1069" s="49" t="s">
        <v>760</v>
      </c>
      <c r="E1069">
        <v>2025</v>
      </c>
      <c r="F1069">
        <v>6</v>
      </c>
      <c r="G1069" s="53" t="s">
        <v>980</v>
      </c>
      <c r="H1069" s="33" t="s">
        <v>261</v>
      </c>
      <c r="I1069" s="18">
        <v>8.895999999999999</v>
      </c>
      <c r="J1069" s="33" t="s">
        <v>94</v>
      </c>
      <c r="K1069" s="19">
        <f t="shared" si="33"/>
        <v>8.895999999999999</v>
      </c>
      <c r="L1069" t="s">
        <v>977</v>
      </c>
      <c r="M1069" s="50" t="s">
        <v>1000</v>
      </c>
      <c r="O1069" s="49" t="s">
        <v>1001</v>
      </c>
      <c r="P1069" s="37">
        <f t="shared" si="32"/>
        <v>8.895999999999999</v>
      </c>
      <c r="Q1069" s="51">
        <v>45831</v>
      </c>
      <c r="S1069">
        <v>40700</v>
      </c>
      <c r="T1069" t="s">
        <v>911</v>
      </c>
    </row>
    <row r="1070" spans="1:20" ht="30" x14ac:dyDescent="0.25">
      <c r="A1070" s="53" t="str">
        <f>+VLOOKUP(O1070,'Selectable Table'!D:E,2,0)</f>
        <v>OTH CUST</v>
      </c>
      <c r="B1070" s="36" t="s">
        <v>1976</v>
      </c>
      <c r="C1070" s="49" t="s">
        <v>1618</v>
      </c>
      <c r="D1070" s="49" t="s">
        <v>760</v>
      </c>
      <c r="E1070">
        <v>2025</v>
      </c>
      <c r="F1070">
        <v>6</v>
      </c>
      <c r="G1070" s="53" t="s">
        <v>1006</v>
      </c>
      <c r="H1070" s="33" t="s">
        <v>617</v>
      </c>
      <c r="I1070" s="18">
        <v>-14.756</v>
      </c>
      <c r="J1070" s="33" t="s">
        <v>94</v>
      </c>
      <c r="K1070" s="19">
        <f t="shared" si="33"/>
        <v>-14.756</v>
      </c>
      <c r="L1070" t="s">
        <v>977</v>
      </c>
      <c r="M1070" s="50" t="s">
        <v>1977</v>
      </c>
      <c r="O1070" s="49" t="s">
        <v>1978</v>
      </c>
      <c r="P1070" s="37">
        <f t="shared" si="32"/>
        <v>-14.756</v>
      </c>
      <c r="Q1070" s="51">
        <v>45824</v>
      </c>
      <c r="S1070">
        <v>40700</v>
      </c>
      <c r="T1070" t="s">
        <v>911</v>
      </c>
    </row>
    <row r="1071" spans="1:20" ht="30" x14ac:dyDescent="0.25">
      <c r="A1071" s="53" t="str">
        <f>+VLOOKUP(O1071,'Selectable Table'!D:E,2,0)</f>
        <v>OTH CUST</v>
      </c>
      <c r="B1071" s="36" t="s">
        <v>1979</v>
      </c>
      <c r="C1071" s="49" t="s">
        <v>1621</v>
      </c>
      <c r="D1071" s="49" t="s">
        <v>760</v>
      </c>
      <c r="E1071">
        <v>2025</v>
      </c>
      <c r="F1071">
        <v>6</v>
      </c>
      <c r="G1071" s="53" t="s">
        <v>1006</v>
      </c>
      <c r="H1071" s="33" t="s">
        <v>617</v>
      </c>
      <c r="I1071" s="18">
        <v>-10.328000000000001</v>
      </c>
      <c r="J1071" s="33" t="s">
        <v>94</v>
      </c>
      <c r="K1071" s="19">
        <f t="shared" si="33"/>
        <v>-10.328000000000001</v>
      </c>
      <c r="L1071" t="s">
        <v>977</v>
      </c>
      <c r="M1071" s="50" t="s">
        <v>1980</v>
      </c>
      <c r="O1071" s="49" t="s">
        <v>1055</v>
      </c>
      <c r="P1071" s="37">
        <f t="shared" si="32"/>
        <v>-10.328000000000001</v>
      </c>
      <c r="Q1071" s="51">
        <v>45824</v>
      </c>
      <c r="S1071">
        <v>40700</v>
      </c>
      <c r="T1071" t="s">
        <v>911</v>
      </c>
    </row>
    <row r="1072" spans="1:20" ht="30" x14ac:dyDescent="0.25">
      <c r="A1072" s="53" t="str">
        <f>+VLOOKUP(O1072,'Selectable Table'!D:E,2,0)</f>
        <v>ELI LILLY</v>
      </c>
      <c r="B1072" s="36" t="s">
        <v>973</v>
      </c>
      <c r="C1072" s="49" t="s">
        <v>974</v>
      </c>
      <c r="D1072" s="49" t="s">
        <v>760</v>
      </c>
      <c r="E1072">
        <v>2025</v>
      </c>
      <c r="F1072">
        <v>6</v>
      </c>
      <c r="G1072" s="53" t="s">
        <v>976</v>
      </c>
      <c r="H1072" s="33" t="s">
        <v>260</v>
      </c>
      <c r="I1072" s="18">
        <v>-989.22000000000014</v>
      </c>
      <c r="J1072" s="33" t="s">
        <v>94</v>
      </c>
      <c r="K1072" s="19">
        <f t="shared" si="33"/>
        <v>-989.22000000000014</v>
      </c>
      <c r="L1072" t="s">
        <v>977</v>
      </c>
      <c r="M1072" s="50" t="s">
        <v>978</v>
      </c>
      <c r="O1072" s="49" t="s">
        <v>979</v>
      </c>
      <c r="P1072" s="37">
        <f t="shared" si="32"/>
        <v>-989.22000000000014</v>
      </c>
      <c r="Q1072" s="51">
        <v>45831</v>
      </c>
      <c r="S1072">
        <v>40700</v>
      </c>
      <c r="T1072" t="s">
        <v>911</v>
      </c>
    </row>
    <row r="1073" spans="1:20" x14ac:dyDescent="0.25">
      <c r="A1073" s="53" t="str">
        <f>+VLOOKUP(O1073,'Selectable Table'!D:E,2,0)</f>
        <v>ELI LILLY</v>
      </c>
      <c r="B1073" s="36" t="s">
        <v>973</v>
      </c>
      <c r="C1073" s="49" t="s">
        <v>974</v>
      </c>
      <c r="D1073" s="49" t="s">
        <v>1997</v>
      </c>
      <c r="E1073">
        <v>2025</v>
      </c>
      <c r="F1073">
        <v>6</v>
      </c>
      <c r="G1073" s="53" t="s">
        <v>984</v>
      </c>
      <c r="H1073" s="33" t="s">
        <v>262</v>
      </c>
      <c r="I1073" s="18">
        <v>-22.932000000000002</v>
      </c>
      <c r="J1073" s="33" t="s">
        <v>94</v>
      </c>
      <c r="K1073" s="19">
        <f t="shared" si="33"/>
        <v>-22.932000000000002</v>
      </c>
      <c r="L1073" t="s">
        <v>977</v>
      </c>
      <c r="M1073" s="50" t="s">
        <v>978</v>
      </c>
      <c r="O1073" s="49" t="s">
        <v>979</v>
      </c>
      <c r="P1073" s="37">
        <f t="shared" si="32"/>
        <v>-22.932000000000002</v>
      </c>
      <c r="Q1073" s="51">
        <v>45831</v>
      </c>
      <c r="S1073">
        <v>40700</v>
      </c>
      <c r="T1073" t="s">
        <v>911</v>
      </c>
    </row>
    <row r="1074" spans="1:20" x14ac:dyDescent="0.25">
      <c r="A1074" s="53" t="str">
        <f>+VLOOKUP(O1074,'Selectable Table'!D:E,2,0)</f>
        <v>ELI LILLY</v>
      </c>
      <c r="B1074" s="36" t="s">
        <v>973</v>
      </c>
      <c r="C1074" s="49" t="s">
        <v>974</v>
      </c>
      <c r="D1074" s="49" t="s">
        <v>1997</v>
      </c>
      <c r="E1074">
        <v>2025</v>
      </c>
      <c r="F1074">
        <v>6</v>
      </c>
      <c r="G1074" s="53" t="s">
        <v>980</v>
      </c>
      <c r="H1074" s="33" t="s">
        <v>261</v>
      </c>
      <c r="I1074" s="18">
        <v>168.16800000000001</v>
      </c>
      <c r="J1074" s="33" t="s">
        <v>94</v>
      </c>
      <c r="K1074" s="19">
        <f t="shared" si="33"/>
        <v>168.16800000000001</v>
      </c>
      <c r="L1074" t="s">
        <v>977</v>
      </c>
      <c r="M1074" s="50" t="s">
        <v>978</v>
      </c>
      <c r="O1074" s="49" t="s">
        <v>979</v>
      </c>
      <c r="P1074" s="37">
        <f t="shared" si="32"/>
        <v>168.16800000000001</v>
      </c>
      <c r="Q1074" s="51">
        <v>45831</v>
      </c>
      <c r="S1074">
        <v>40700</v>
      </c>
      <c r="T1074" t="s">
        <v>911</v>
      </c>
    </row>
    <row r="1075" spans="1:20" x14ac:dyDescent="0.25">
      <c r="A1075" s="53" t="str">
        <f>+VLOOKUP(O1075,'Selectable Table'!D:E,2,0)</f>
        <v>ELI LILLY</v>
      </c>
      <c r="B1075" s="36" t="s">
        <v>973</v>
      </c>
      <c r="C1075" s="49" t="s">
        <v>974</v>
      </c>
      <c r="D1075" s="49" t="s">
        <v>1997</v>
      </c>
      <c r="E1075">
        <v>2025</v>
      </c>
      <c r="F1075">
        <v>6</v>
      </c>
      <c r="G1075" s="53" t="s">
        <v>980</v>
      </c>
      <c r="H1075" s="33" t="s">
        <v>261</v>
      </c>
      <c r="I1075" s="18">
        <v>3.9000000000000004</v>
      </c>
      <c r="J1075" s="33" t="s">
        <v>94</v>
      </c>
      <c r="K1075" s="19">
        <f t="shared" si="33"/>
        <v>3.9000000000000004</v>
      </c>
      <c r="L1075" t="s">
        <v>977</v>
      </c>
      <c r="M1075" s="50" t="s">
        <v>978</v>
      </c>
      <c r="O1075" s="49" t="s">
        <v>979</v>
      </c>
      <c r="P1075" s="37">
        <f t="shared" si="32"/>
        <v>3.9000000000000004</v>
      </c>
      <c r="Q1075" s="51">
        <v>45831</v>
      </c>
      <c r="S1075">
        <v>40700</v>
      </c>
      <c r="T1075" t="s">
        <v>911</v>
      </c>
    </row>
    <row r="1076" spans="1:20" x14ac:dyDescent="0.25">
      <c r="A1076" s="53" t="str">
        <f>+VLOOKUP(O1076,'Selectable Table'!D:E,2,0)</f>
        <v>DEBIOPHARM</v>
      </c>
      <c r="B1076" s="36" t="s">
        <v>987</v>
      </c>
      <c r="C1076" s="49" t="s">
        <v>988</v>
      </c>
      <c r="D1076" s="49" t="s">
        <v>1997</v>
      </c>
      <c r="E1076">
        <v>2025</v>
      </c>
      <c r="F1076">
        <v>6</v>
      </c>
      <c r="G1076" s="53" t="s">
        <v>980</v>
      </c>
      <c r="H1076" s="33" t="s">
        <v>261</v>
      </c>
      <c r="I1076" s="18">
        <v>-721.15600000000006</v>
      </c>
      <c r="J1076" s="33" t="s">
        <v>94</v>
      </c>
      <c r="K1076" s="19">
        <f t="shared" si="33"/>
        <v>-721.15600000000006</v>
      </c>
      <c r="L1076" t="s">
        <v>977</v>
      </c>
      <c r="M1076" s="50" t="s">
        <v>989</v>
      </c>
      <c r="O1076" s="49" t="s">
        <v>990</v>
      </c>
      <c r="P1076" s="37">
        <f t="shared" si="32"/>
        <v>-721.15600000000006</v>
      </c>
      <c r="Q1076" s="51">
        <v>45831</v>
      </c>
      <c r="S1076">
        <v>40700</v>
      </c>
      <c r="T1076" t="s">
        <v>911</v>
      </c>
    </row>
    <row r="1077" spans="1:20" x14ac:dyDescent="0.25">
      <c r="A1077" s="53" t="str">
        <f>+VLOOKUP(O1077,'Selectable Table'!D:E,2,0)</f>
        <v>ELI LILLY</v>
      </c>
      <c r="B1077" s="36" t="s">
        <v>973</v>
      </c>
      <c r="C1077" s="49" t="s">
        <v>974</v>
      </c>
      <c r="D1077" s="49" t="s">
        <v>1997</v>
      </c>
      <c r="E1077">
        <v>2025</v>
      </c>
      <c r="F1077">
        <v>6</v>
      </c>
      <c r="G1077" s="53" t="s">
        <v>976</v>
      </c>
      <c r="H1077" s="33" t="s">
        <v>260</v>
      </c>
      <c r="I1077" s="18">
        <v>-242609.54</v>
      </c>
      <c r="J1077" s="33" t="s">
        <v>94</v>
      </c>
      <c r="K1077" s="19">
        <f t="shared" si="33"/>
        <v>-242609.54</v>
      </c>
      <c r="L1077" t="s">
        <v>977</v>
      </c>
      <c r="M1077" s="50" t="s">
        <v>978</v>
      </c>
      <c r="O1077" s="49" t="s">
        <v>979</v>
      </c>
      <c r="P1077" s="37">
        <f t="shared" si="32"/>
        <v>-242609.54</v>
      </c>
      <c r="Q1077" s="51">
        <v>45831</v>
      </c>
      <c r="S1077">
        <v>40700</v>
      </c>
      <c r="T1077" t="s">
        <v>911</v>
      </c>
    </row>
    <row r="1078" spans="1:20" x14ac:dyDescent="0.25">
      <c r="A1078" s="53" t="str">
        <f>+VLOOKUP(O1078,'Selectable Table'!D:E,2,0)</f>
        <v>OTH CUST</v>
      </c>
      <c r="B1078" s="36" t="s">
        <v>994</v>
      </c>
      <c r="C1078" s="49" t="s">
        <v>995</v>
      </c>
      <c r="D1078" s="49" t="s">
        <v>1997</v>
      </c>
      <c r="E1078">
        <v>2025</v>
      </c>
      <c r="F1078">
        <v>6</v>
      </c>
      <c r="G1078" s="53" t="s">
        <v>980</v>
      </c>
      <c r="H1078" s="33" t="s">
        <v>261</v>
      </c>
      <c r="I1078" s="18">
        <v>-22437.936000000002</v>
      </c>
      <c r="J1078" s="33" t="s">
        <v>94</v>
      </c>
      <c r="K1078" s="19">
        <f t="shared" si="33"/>
        <v>-22437.936000000002</v>
      </c>
      <c r="L1078" t="s">
        <v>977</v>
      </c>
      <c r="M1078" s="50" t="s">
        <v>996</v>
      </c>
      <c r="O1078" s="49" t="s">
        <v>986</v>
      </c>
      <c r="P1078" s="37">
        <f t="shared" si="32"/>
        <v>-22437.936000000002</v>
      </c>
      <c r="Q1078" s="51">
        <v>45831</v>
      </c>
      <c r="S1078">
        <v>40700</v>
      </c>
      <c r="T1078" t="s">
        <v>911</v>
      </c>
    </row>
    <row r="1079" spans="1:20" x14ac:dyDescent="0.25">
      <c r="A1079" s="53" t="str">
        <f>+VLOOKUP(O1079,'Selectable Table'!D:E,2,0)</f>
        <v>J &amp; J</v>
      </c>
      <c r="B1079" s="36" t="s">
        <v>1632</v>
      </c>
      <c r="C1079" s="49" t="s">
        <v>1633</v>
      </c>
      <c r="D1079" s="49" t="s">
        <v>1998</v>
      </c>
      <c r="E1079">
        <v>2025</v>
      </c>
      <c r="F1079">
        <v>6</v>
      </c>
      <c r="G1079" s="53" t="s">
        <v>984</v>
      </c>
      <c r="H1079" s="33" t="s">
        <v>262</v>
      </c>
      <c r="I1079" s="18">
        <v>-46.760000000000005</v>
      </c>
      <c r="J1079" s="33" t="s">
        <v>94</v>
      </c>
      <c r="K1079" s="19">
        <f t="shared" si="33"/>
        <v>-46.760000000000005</v>
      </c>
      <c r="L1079" t="s">
        <v>977</v>
      </c>
      <c r="M1079" s="50" t="s">
        <v>1015</v>
      </c>
      <c r="O1079" s="49" t="s">
        <v>1016</v>
      </c>
      <c r="P1079" s="37">
        <f t="shared" si="32"/>
        <v>-46.760000000000005</v>
      </c>
      <c r="Q1079" s="51">
        <v>45831</v>
      </c>
      <c r="S1079">
        <v>40700</v>
      </c>
      <c r="T1079" t="s">
        <v>911</v>
      </c>
    </row>
    <row r="1080" spans="1:20" x14ac:dyDescent="0.25">
      <c r="A1080" s="53" t="str">
        <f>+VLOOKUP(O1080,'Selectable Table'!D:E,2,0)</f>
        <v>OTH CUST</v>
      </c>
      <c r="B1080" s="36" t="s">
        <v>998</v>
      </c>
      <c r="C1080" s="49" t="s">
        <v>999</v>
      </c>
      <c r="D1080" s="49" t="s">
        <v>1998</v>
      </c>
      <c r="E1080">
        <v>2025</v>
      </c>
      <c r="F1080">
        <v>6</v>
      </c>
      <c r="G1080" s="53" t="s">
        <v>976</v>
      </c>
      <c r="H1080" s="33" t="s">
        <v>260</v>
      </c>
      <c r="I1080" s="18">
        <v>-80.012</v>
      </c>
      <c r="J1080" s="33" t="s">
        <v>94</v>
      </c>
      <c r="K1080" s="19">
        <f t="shared" si="33"/>
        <v>-80.012</v>
      </c>
      <c r="L1080" t="s">
        <v>977</v>
      </c>
      <c r="M1080" s="50" t="s">
        <v>1000</v>
      </c>
      <c r="O1080" s="49" t="s">
        <v>1001</v>
      </c>
      <c r="P1080" s="37">
        <f t="shared" si="32"/>
        <v>-80.012</v>
      </c>
      <c r="Q1080" s="51">
        <v>45831</v>
      </c>
      <c r="S1080">
        <v>40700</v>
      </c>
      <c r="T1080" t="s">
        <v>911</v>
      </c>
    </row>
    <row r="1081" spans="1:20" x14ac:dyDescent="0.25">
      <c r="A1081" s="53" t="str">
        <f>+VLOOKUP(O1081,'Selectable Table'!D:E,2,0)</f>
        <v>MERCK</v>
      </c>
      <c r="B1081" s="36" t="s">
        <v>1002</v>
      </c>
      <c r="C1081" s="49" t="s">
        <v>1003</v>
      </c>
      <c r="D1081" s="49" t="s">
        <v>1998</v>
      </c>
      <c r="E1081">
        <v>2025</v>
      </c>
      <c r="F1081">
        <v>6</v>
      </c>
      <c r="G1081" s="53" t="s">
        <v>980</v>
      </c>
      <c r="H1081" s="33" t="s">
        <v>261</v>
      </c>
      <c r="I1081" s="18">
        <v>-71873.831999999995</v>
      </c>
      <c r="J1081" s="33" t="s">
        <v>94</v>
      </c>
      <c r="K1081" s="19">
        <f t="shared" si="33"/>
        <v>-71873.831999999995</v>
      </c>
      <c r="L1081" t="s">
        <v>977</v>
      </c>
      <c r="M1081" s="50" t="s">
        <v>1004</v>
      </c>
      <c r="O1081" s="49" t="s">
        <v>1005</v>
      </c>
      <c r="P1081" s="37">
        <f t="shared" si="32"/>
        <v>-71873.831999999995</v>
      </c>
      <c r="Q1081" s="51">
        <v>45831</v>
      </c>
      <c r="S1081">
        <v>40700</v>
      </c>
      <c r="T1081" t="s">
        <v>911</v>
      </c>
    </row>
    <row r="1082" spans="1:20" x14ac:dyDescent="0.25">
      <c r="A1082" s="53" t="str">
        <f>+VLOOKUP(O1082,'Selectable Table'!D:E,2,0)</f>
        <v>J &amp; J</v>
      </c>
      <c r="B1082" s="36" t="s">
        <v>1013</v>
      </c>
      <c r="C1082" s="49" t="s">
        <v>1014</v>
      </c>
      <c r="D1082" s="49" t="s">
        <v>1998</v>
      </c>
      <c r="E1082">
        <v>2025</v>
      </c>
      <c r="F1082">
        <v>6</v>
      </c>
      <c r="G1082" s="53" t="s">
        <v>980</v>
      </c>
      <c r="H1082" s="33" t="s">
        <v>261</v>
      </c>
      <c r="I1082" s="18">
        <v>-137.31199999999998</v>
      </c>
      <c r="J1082" s="33" t="s">
        <v>94</v>
      </c>
      <c r="K1082" s="19">
        <f t="shared" si="33"/>
        <v>-137.31199999999998</v>
      </c>
      <c r="L1082" t="s">
        <v>977</v>
      </c>
      <c r="M1082" s="50" t="s">
        <v>1015</v>
      </c>
      <c r="O1082" s="49" t="s">
        <v>1016</v>
      </c>
      <c r="P1082" s="37">
        <f t="shared" si="32"/>
        <v>-137.31199999999998</v>
      </c>
      <c r="Q1082" s="51">
        <v>45831</v>
      </c>
      <c r="S1082">
        <v>40700</v>
      </c>
      <c r="T1082" t="s">
        <v>911</v>
      </c>
    </row>
    <row r="1083" spans="1:20" x14ac:dyDescent="0.25">
      <c r="A1083" s="53" t="str">
        <f>+VLOOKUP(O1083,'Selectable Table'!D:E,2,0)</f>
        <v>OTH CUST</v>
      </c>
      <c r="B1083" s="36" t="s">
        <v>1017</v>
      </c>
      <c r="C1083" s="49" t="s">
        <v>1018</v>
      </c>
      <c r="D1083" s="49" t="s">
        <v>1998</v>
      </c>
      <c r="E1083">
        <v>2025</v>
      </c>
      <c r="F1083">
        <v>6</v>
      </c>
      <c r="G1083" s="53" t="s">
        <v>980</v>
      </c>
      <c r="H1083" s="33" t="s">
        <v>261</v>
      </c>
      <c r="I1083" s="18">
        <v>-291.08800000000002</v>
      </c>
      <c r="J1083" s="33" t="s">
        <v>94</v>
      </c>
      <c r="K1083" s="19">
        <f t="shared" si="33"/>
        <v>-291.08800000000002</v>
      </c>
      <c r="L1083" t="s">
        <v>977</v>
      </c>
      <c r="M1083" s="50" t="s">
        <v>1019</v>
      </c>
      <c r="O1083" s="49" t="s">
        <v>986</v>
      </c>
      <c r="P1083" s="37">
        <f t="shared" si="32"/>
        <v>-291.08800000000002</v>
      </c>
      <c r="Q1083" s="51">
        <v>45831</v>
      </c>
      <c r="S1083">
        <v>40700</v>
      </c>
      <c r="T1083" t="s">
        <v>911</v>
      </c>
    </row>
    <row r="1084" spans="1:20" x14ac:dyDescent="0.25">
      <c r="A1084" s="53" t="str">
        <f>+VLOOKUP(O1084,'Selectable Table'!D:E,2,0)</f>
        <v>ASTRAZENECA</v>
      </c>
      <c r="B1084" s="36" t="s">
        <v>1649</v>
      </c>
      <c r="C1084" s="49" t="s">
        <v>1650</v>
      </c>
      <c r="D1084" s="49" t="s">
        <v>1998</v>
      </c>
      <c r="E1084">
        <v>2025</v>
      </c>
      <c r="F1084">
        <v>6</v>
      </c>
      <c r="G1084" s="53" t="s">
        <v>980</v>
      </c>
      <c r="H1084" s="33" t="s">
        <v>261</v>
      </c>
      <c r="I1084" s="18">
        <v>-391.19600000000003</v>
      </c>
      <c r="J1084" s="33" t="s">
        <v>94</v>
      </c>
      <c r="K1084" s="19">
        <f t="shared" si="33"/>
        <v>-391.19600000000003</v>
      </c>
      <c r="L1084" t="s">
        <v>977</v>
      </c>
      <c r="M1084" s="50" t="s">
        <v>1651</v>
      </c>
      <c r="O1084" s="49" t="s">
        <v>1079</v>
      </c>
      <c r="P1084" s="37">
        <f t="shared" si="32"/>
        <v>-391.19600000000003</v>
      </c>
      <c r="Q1084" s="51">
        <v>45831</v>
      </c>
      <c r="S1084">
        <v>40700</v>
      </c>
      <c r="T1084" t="s">
        <v>911</v>
      </c>
    </row>
    <row r="1085" spans="1:20" x14ac:dyDescent="0.25">
      <c r="A1085" s="53" t="str">
        <f>+VLOOKUP(O1085,'Selectable Table'!D:E,2,0)</f>
        <v>ASTRAZENECA</v>
      </c>
      <c r="B1085" s="36" t="s">
        <v>1652</v>
      </c>
      <c r="C1085" s="49" t="s">
        <v>1653</v>
      </c>
      <c r="D1085" s="49" t="s">
        <v>1998</v>
      </c>
      <c r="E1085">
        <v>2025</v>
      </c>
      <c r="F1085">
        <v>6</v>
      </c>
      <c r="G1085" s="53" t="s">
        <v>980</v>
      </c>
      <c r="H1085" s="33" t="s">
        <v>261</v>
      </c>
      <c r="I1085" s="18">
        <v>-149.5</v>
      </c>
      <c r="J1085" s="33" t="s">
        <v>94</v>
      </c>
      <c r="K1085" s="19">
        <f t="shared" si="33"/>
        <v>-149.5</v>
      </c>
      <c r="L1085" t="s">
        <v>977</v>
      </c>
      <c r="M1085" s="50" t="s">
        <v>1654</v>
      </c>
      <c r="O1085" s="49" t="s">
        <v>1079</v>
      </c>
      <c r="P1085" s="37">
        <f t="shared" si="32"/>
        <v>-149.5</v>
      </c>
      <c r="Q1085" s="51">
        <v>45831</v>
      </c>
      <c r="S1085">
        <v>40700</v>
      </c>
      <c r="T1085" t="s">
        <v>911</v>
      </c>
    </row>
    <row r="1086" spans="1:20" x14ac:dyDescent="0.25">
      <c r="A1086" s="53" t="str">
        <f>+VLOOKUP(O1086,'Selectable Table'!D:E,2,0)</f>
        <v>OTH CUST</v>
      </c>
      <c r="B1086" s="36" t="s">
        <v>1655</v>
      </c>
      <c r="C1086" s="49" t="s">
        <v>1656</v>
      </c>
      <c r="D1086" s="49" t="s">
        <v>1998</v>
      </c>
      <c r="E1086">
        <v>2025</v>
      </c>
      <c r="F1086">
        <v>6</v>
      </c>
      <c r="G1086" s="53" t="s">
        <v>976</v>
      </c>
      <c r="H1086" s="33" t="s">
        <v>260</v>
      </c>
      <c r="I1086" s="18">
        <v>-241.69600000000003</v>
      </c>
      <c r="J1086" s="33" t="s">
        <v>94</v>
      </c>
      <c r="K1086" s="19">
        <f t="shared" si="33"/>
        <v>-241.69600000000003</v>
      </c>
      <c r="L1086" t="s">
        <v>977</v>
      </c>
      <c r="M1086" s="50" t="s">
        <v>1657</v>
      </c>
      <c r="O1086" s="49" t="s">
        <v>1045</v>
      </c>
      <c r="P1086" s="37">
        <f t="shared" si="32"/>
        <v>-241.69600000000003</v>
      </c>
      <c r="Q1086" s="51">
        <v>45831</v>
      </c>
      <c r="S1086">
        <v>40700</v>
      </c>
      <c r="T1086" t="s">
        <v>911</v>
      </c>
    </row>
    <row r="1087" spans="1:20" x14ac:dyDescent="0.25">
      <c r="A1087" s="53" t="str">
        <f>+VLOOKUP(O1087,'Selectable Table'!D:E,2,0)</f>
        <v>J &amp; J</v>
      </c>
      <c r="B1087" s="36" t="s">
        <v>1020</v>
      </c>
      <c r="C1087" s="49" t="s">
        <v>1021</v>
      </c>
      <c r="D1087" s="49" t="s">
        <v>1998</v>
      </c>
      <c r="E1087">
        <v>2025</v>
      </c>
      <c r="F1087">
        <v>6</v>
      </c>
      <c r="G1087" s="53" t="s">
        <v>976</v>
      </c>
      <c r="H1087" s="33" t="s">
        <v>260</v>
      </c>
      <c r="I1087" s="18">
        <v>-270.34800000000001</v>
      </c>
      <c r="J1087" s="33" t="s">
        <v>94</v>
      </c>
      <c r="K1087" s="19">
        <f t="shared" si="33"/>
        <v>-270.34800000000001</v>
      </c>
      <c r="L1087" t="s">
        <v>977</v>
      </c>
      <c r="M1087" s="50" t="s">
        <v>1015</v>
      </c>
      <c r="O1087" s="49" t="s">
        <v>1016</v>
      </c>
      <c r="P1087" s="37">
        <f t="shared" si="32"/>
        <v>-270.34800000000001</v>
      </c>
      <c r="Q1087" s="51">
        <v>45831</v>
      </c>
      <c r="S1087">
        <v>40700</v>
      </c>
      <c r="T1087" t="s">
        <v>911</v>
      </c>
    </row>
    <row r="1088" spans="1:20" x14ac:dyDescent="0.25">
      <c r="A1088" s="53" t="str">
        <f>+VLOOKUP(O1088,'Selectable Table'!D:E,2,0)</f>
        <v>J &amp; J</v>
      </c>
      <c r="B1088" s="36" t="s">
        <v>1023</v>
      </c>
      <c r="C1088" s="49" t="s">
        <v>1024</v>
      </c>
      <c r="D1088" s="49" t="s">
        <v>1999</v>
      </c>
      <c r="E1088">
        <v>2025</v>
      </c>
      <c r="F1088">
        <v>6</v>
      </c>
      <c r="G1088" s="53" t="s">
        <v>984</v>
      </c>
      <c r="H1088" s="33" t="s">
        <v>262</v>
      </c>
      <c r="I1088" s="18">
        <v>-724.82</v>
      </c>
      <c r="J1088" s="33" t="s">
        <v>94</v>
      </c>
      <c r="K1088" s="19">
        <f t="shared" si="33"/>
        <v>-724.82</v>
      </c>
      <c r="L1088" t="s">
        <v>977</v>
      </c>
      <c r="M1088" s="50" t="s">
        <v>1015</v>
      </c>
      <c r="O1088" s="49" t="s">
        <v>1016</v>
      </c>
      <c r="P1088" s="37">
        <f t="shared" si="32"/>
        <v>-724.82</v>
      </c>
      <c r="Q1088" s="51">
        <v>45831</v>
      </c>
      <c r="S1088">
        <v>40700</v>
      </c>
      <c r="T1088" t="s">
        <v>911</v>
      </c>
    </row>
    <row r="1089" spans="1:20" x14ac:dyDescent="0.25">
      <c r="A1089" s="53" t="str">
        <f>+VLOOKUP(O1089,'Selectable Table'!D:E,2,0)</f>
        <v>OTH CUST</v>
      </c>
      <c r="B1089" s="36" t="s">
        <v>1662</v>
      </c>
      <c r="C1089" s="49" t="s">
        <v>1663</v>
      </c>
      <c r="D1089" s="49" t="s">
        <v>1999</v>
      </c>
      <c r="E1089">
        <v>2025</v>
      </c>
      <c r="F1089">
        <v>6</v>
      </c>
      <c r="G1089" s="53" t="s">
        <v>976</v>
      </c>
      <c r="H1089" s="33" t="s">
        <v>260</v>
      </c>
      <c r="I1089" s="18">
        <v>-288.52800000000002</v>
      </c>
      <c r="J1089" s="33" t="s">
        <v>94</v>
      </c>
      <c r="K1089" s="19">
        <f t="shared" si="33"/>
        <v>-288.52800000000002</v>
      </c>
      <c r="L1089" t="s">
        <v>977</v>
      </c>
      <c r="M1089" s="50" t="s">
        <v>1664</v>
      </c>
      <c r="O1089" s="49" t="s">
        <v>1001</v>
      </c>
      <c r="P1089" s="37">
        <f t="shared" si="32"/>
        <v>-288.52800000000002</v>
      </c>
      <c r="Q1089" s="51">
        <v>45831</v>
      </c>
      <c r="S1089">
        <v>40700</v>
      </c>
      <c r="T1089" t="s">
        <v>911</v>
      </c>
    </row>
    <row r="1090" spans="1:20" x14ac:dyDescent="0.25">
      <c r="A1090" s="53" t="str">
        <f>+VLOOKUP(O1090,'Selectable Table'!D:E,2,0)</f>
        <v>OTH CUST</v>
      </c>
      <c r="B1090" s="36" t="s">
        <v>1025</v>
      </c>
      <c r="C1090" s="49" t="s">
        <v>1026</v>
      </c>
      <c r="D1090" s="49" t="s">
        <v>1999</v>
      </c>
      <c r="E1090">
        <v>2025</v>
      </c>
      <c r="F1090">
        <v>6</v>
      </c>
      <c r="G1090" s="53" t="s">
        <v>980</v>
      </c>
      <c r="H1090" s="33" t="s">
        <v>261</v>
      </c>
      <c r="I1090" s="18">
        <v>-299</v>
      </c>
      <c r="J1090" s="33" t="s">
        <v>94</v>
      </c>
      <c r="K1090" s="19">
        <f t="shared" si="33"/>
        <v>-299</v>
      </c>
      <c r="L1090" t="s">
        <v>977</v>
      </c>
      <c r="M1090" s="50" t="s">
        <v>1027</v>
      </c>
      <c r="O1090" s="49" t="s">
        <v>1028</v>
      </c>
      <c r="P1090" s="37">
        <f t="shared" ref="P1090:P1153" si="34">K1090</f>
        <v>-299</v>
      </c>
      <c r="Q1090" s="51">
        <v>45831</v>
      </c>
      <c r="S1090">
        <v>40700</v>
      </c>
      <c r="T1090" t="s">
        <v>911</v>
      </c>
    </row>
    <row r="1091" spans="1:20" ht="30" x14ac:dyDescent="0.25">
      <c r="A1091" s="53" t="str">
        <f>+VLOOKUP(O1091,'Selectable Table'!D:E,2,0)</f>
        <v>OTH CUST</v>
      </c>
      <c r="B1091" s="36" t="s">
        <v>1029</v>
      </c>
      <c r="C1091" s="49" t="s">
        <v>1030</v>
      </c>
      <c r="D1091" s="49" t="s">
        <v>1999</v>
      </c>
      <c r="E1091">
        <v>2025</v>
      </c>
      <c r="F1091">
        <v>6</v>
      </c>
      <c r="G1091" s="53" t="s">
        <v>1006</v>
      </c>
      <c r="H1091" s="33" t="s">
        <v>617</v>
      </c>
      <c r="I1091" s="18">
        <v>-149.5</v>
      </c>
      <c r="J1091" s="33" t="s">
        <v>94</v>
      </c>
      <c r="K1091" s="19">
        <f t="shared" ref="K1091:K1154" si="35">+VLOOKUP(J1091,$W$2:$X$7,2,0)*I1091</f>
        <v>-149.5</v>
      </c>
      <c r="L1091" t="s">
        <v>977</v>
      </c>
      <c r="M1091" s="50" t="s">
        <v>1031</v>
      </c>
      <c r="O1091" s="49" t="s">
        <v>1032</v>
      </c>
      <c r="P1091" s="37">
        <f t="shared" si="34"/>
        <v>-149.5</v>
      </c>
      <c r="Q1091" s="51">
        <v>45831</v>
      </c>
      <c r="S1091">
        <v>40700</v>
      </c>
      <c r="T1091" t="s">
        <v>911</v>
      </c>
    </row>
    <row r="1092" spans="1:20" ht="30" x14ac:dyDescent="0.25">
      <c r="A1092" s="53" t="str">
        <f>+VLOOKUP(O1092,'Selectable Table'!D:E,2,0)</f>
        <v>OTH CUST</v>
      </c>
      <c r="B1092" s="36" t="s">
        <v>1036</v>
      </c>
      <c r="C1092" s="49" t="s">
        <v>1037</v>
      </c>
      <c r="D1092" s="49" t="s">
        <v>1999</v>
      </c>
      <c r="E1092">
        <v>2025</v>
      </c>
      <c r="F1092">
        <v>6</v>
      </c>
      <c r="G1092" s="53" t="s">
        <v>1006</v>
      </c>
      <c r="H1092" s="33" t="s">
        <v>617</v>
      </c>
      <c r="I1092" s="18">
        <v>-359.82400000000001</v>
      </c>
      <c r="J1092" s="33" t="s">
        <v>94</v>
      </c>
      <c r="K1092" s="19">
        <f t="shared" si="35"/>
        <v>-359.82400000000001</v>
      </c>
      <c r="L1092" t="s">
        <v>977</v>
      </c>
      <c r="M1092" s="50" t="s">
        <v>1038</v>
      </c>
      <c r="O1092" s="49" t="s">
        <v>1001</v>
      </c>
      <c r="P1092" s="37">
        <f t="shared" si="34"/>
        <v>-359.82400000000001</v>
      </c>
      <c r="Q1092" s="51">
        <v>45831</v>
      </c>
      <c r="S1092">
        <v>40700</v>
      </c>
      <c r="T1092" t="s">
        <v>911</v>
      </c>
    </row>
    <row r="1093" spans="1:20" x14ac:dyDescent="0.25">
      <c r="A1093" s="53" t="str">
        <f>+VLOOKUP(O1093,'Selectable Table'!D:E,2,0)</f>
        <v>OTH CUST</v>
      </c>
      <c r="B1093" s="36" t="s">
        <v>1669</v>
      </c>
      <c r="C1093" s="49" t="s">
        <v>1670</v>
      </c>
      <c r="D1093" s="49" t="s">
        <v>1999</v>
      </c>
      <c r="E1093">
        <v>2025</v>
      </c>
      <c r="F1093">
        <v>6</v>
      </c>
      <c r="G1093" s="53" t="s">
        <v>976</v>
      </c>
      <c r="H1093" s="33" t="s">
        <v>260</v>
      </c>
      <c r="I1093" s="18">
        <v>-648.39600000000007</v>
      </c>
      <c r="J1093" s="33" t="s">
        <v>94</v>
      </c>
      <c r="K1093" s="19">
        <f t="shared" si="35"/>
        <v>-648.39600000000007</v>
      </c>
      <c r="L1093" t="s">
        <v>977</v>
      </c>
      <c r="M1093" s="50" t="s">
        <v>1671</v>
      </c>
      <c r="O1093" s="49" t="s">
        <v>1069</v>
      </c>
      <c r="P1093" s="37">
        <f t="shared" si="34"/>
        <v>-648.39600000000007</v>
      </c>
      <c r="Q1093" s="51">
        <v>45831</v>
      </c>
      <c r="S1093">
        <v>40700</v>
      </c>
      <c r="T1093" t="s">
        <v>911</v>
      </c>
    </row>
    <row r="1094" spans="1:20" x14ac:dyDescent="0.25">
      <c r="A1094" s="53" t="str">
        <f>+VLOOKUP(O1094,'Selectable Table'!D:E,2,0)</f>
        <v>OTH CUST</v>
      </c>
      <c r="B1094" s="36" t="s">
        <v>1042</v>
      </c>
      <c r="C1094" s="49" t="s">
        <v>1043</v>
      </c>
      <c r="D1094" s="49" t="s">
        <v>1999</v>
      </c>
      <c r="E1094">
        <v>2025</v>
      </c>
      <c r="F1094">
        <v>6</v>
      </c>
      <c r="G1094" s="53" t="s">
        <v>976</v>
      </c>
      <c r="H1094" s="33" t="s">
        <v>260</v>
      </c>
      <c r="I1094" s="18">
        <v>-2371.6480000000001</v>
      </c>
      <c r="J1094" s="33" t="s">
        <v>94</v>
      </c>
      <c r="K1094" s="19">
        <f t="shared" si="35"/>
        <v>-2371.6480000000001</v>
      </c>
      <c r="L1094" t="s">
        <v>977</v>
      </c>
      <c r="M1094" s="50" t="s">
        <v>1044</v>
      </c>
      <c r="O1094" s="49" t="s">
        <v>1045</v>
      </c>
      <c r="P1094" s="37">
        <f t="shared" si="34"/>
        <v>-2371.6480000000001</v>
      </c>
      <c r="Q1094" s="51">
        <v>45831</v>
      </c>
      <c r="S1094">
        <v>40700</v>
      </c>
      <c r="T1094" t="s">
        <v>911</v>
      </c>
    </row>
    <row r="1095" spans="1:20" x14ac:dyDescent="0.25">
      <c r="A1095" s="53" t="str">
        <f>+VLOOKUP(O1095,'Selectable Table'!D:E,2,0)</f>
        <v>J &amp; J</v>
      </c>
      <c r="B1095" s="36" t="s">
        <v>1046</v>
      </c>
      <c r="C1095" s="49" t="s">
        <v>1047</v>
      </c>
      <c r="D1095" s="49" t="s">
        <v>2000</v>
      </c>
      <c r="E1095">
        <v>2025</v>
      </c>
      <c r="F1095">
        <v>6</v>
      </c>
      <c r="G1095" s="53" t="s">
        <v>980</v>
      </c>
      <c r="H1095" s="33" t="s">
        <v>261</v>
      </c>
      <c r="I1095" s="18">
        <v>-826.96</v>
      </c>
      <c r="J1095" s="33" t="s">
        <v>94</v>
      </c>
      <c r="K1095" s="19">
        <f t="shared" si="35"/>
        <v>-826.96</v>
      </c>
      <c r="L1095" t="s">
        <v>977</v>
      </c>
      <c r="M1095" s="50" t="s">
        <v>1015</v>
      </c>
      <c r="O1095" s="49" t="s">
        <v>1016</v>
      </c>
      <c r="P1095" s="37">
        <f t="shared" si="34"/>
        <v>-826.96</v>
      </c>
      <c r="Q1095" s="51">
        <v>45831</v>
      </c>
      <c r="S1095">
        <v>40700</v>
      </c>
      <c r="T1095" t="s">
        <v>911</v>
      </c>
    </row>
    <row r="1096" spans="1:20" x14ac:dyDescent="0.25">
      <c r="A1096" s="53" t="str">
        <f>+VLOOKUP(O1096,'Selectable Table'!D:E,2,0)</f>
        <v>J &amp; J</v>
      </c>
      <c r="B1096" s="36" t="s">
        <v>1048</v>
      </c>
      <c r="C1096" s="49" t="s">
        <v>1049</v>
      </c>
      <c r="D1096" s="49" t="s">
        <v>2000</v>
      </c>
      <c r="E1096">
        <v>2025</v>
      </c>
      <c r="F1096">
        <v>6</v>
      </c>
      <c r="G1096" s="53" t="s">
        <v>984</v>
      </c>
      <c r="H1096" s="33" t="s">
        <v>262</v>
      </c>
      <c r="I1096" s="18">
        <v>-845.51200000000017</v>
      </c>
      <c r="J1096" s="33" t="s">
        <v>94</v>
      </c>
      <c r="K1096" s="19">
        <f t="shared" si="35"/>
        <v>-845.51200000000017</v>
      </c>
      <c r="L1096" t="s">
        <v>977</v>
      </c>
      <c r="M1096" s="50" t="s">
        <v>1015</v>
      </c>
      <c r="O1096" s="49" t="s">
        <v>1016</v>
      </c>
      <c r="P1096" s="37">
        <f t="shared" si="34"/>
        <v>-845.51200000000017</v>
      </c>
      <c r="Q1096" s="51">
        <v>45831</v>
      </c>
      <c r="S1096">
        <v>40700</v>
      </c>
      <c r="T1096" t="s">
        <v>911</v>
      </c>
    </row>
    <row r="1097" spans="1:20" ht="30" x14ac:dyDescent="0.25">
      <c r="A1097" s="53" t="str">
        <f>+VLOOKUP(O1097,'Selectable Table'!D:E,2,0)</f>
        <v>OTH CUST</v>
      </c>
      <c r="B1097" s="36" t="s">
        <v>1052</v>
      </c>
      <c r="C1097" s="49" t="s">
        <v>1053</v>
      </c>
      <c r="D1097" s="49" t="s">
        <v>2000</v>
      </c>
      <c r="E1097">
        <v>2025</v>
      </c>
      <c r="F1097">
        <v>6</v>
      </c>
      <c r="G1097" s="53" t="s">
        <v>980</v>
      </c>
      <c r="H1097" s="33" t="s">
        <v>261</v>
      </c>
      <c r="I1097" s="18">
        <v>-216.82800000000003</v>
      </c>
      <c r="J1097" s="33" t="s">
        <v>94</v>
      </c>
      <c r="K1097" s="19">
        <f t="shared" si="35"/>
        <v>-216.82800000000003</v>
      </c>
      <c r="L1097" t="s">
        <v>977</v>
      </c>
      <c r="M1097" s="50" t="s">
        <v>1054</v>
      </c>
      <c r="O1097" s="49" t="s">
        <v>1055</v>
      </c>
      <c r="P1097" s="37">
        <f t="shared" si="34"/>
        <v>-216.82800000000003</v>
      </c>
      <c r="Q1097" s="51">
        <v>45831</v>
      </c>
      <c r="S1097">
        <v>40700</v>
      </c>
      <c r="T1097" t="s">
        <v>911</v>
      </c>
    </row>
    <row r="1098" spans="1:20" x14ac:dyDescent="0.25">
      <c r="A1098" s="53" t="str">
        <f>+VLOOKUP(O1098,'Selectable Table'!D:E,2,0)</f>
        <v>OTH CUST</v>
      </c>
      <c r="B1098" s="36" t="s">
        <v>1060</v>
      </c>
      <c r="C1098" s="49" t="s">
        <v>1061</v>
      </c>
      <c r="D1098" s="49" t="s">
        <v>2000</v>
      </c>
      <c r="E1098">
        <v>2025</v>
      </c>
      <c r="F1098">
        <v>6</v>
      </c>
      <c r="G1098" s="53" t="s">
        <v>980</v>
      </c>
      <c r="H1098" s="33" t="s">
        <v>261</v>
      </c>
      <c r="I1098" s="18">
        <v>-241.69600000000003</v>
      </c>
      <c r="J1098" s="33" t="s">
        <v>94</v>
      </c>
      <c r="K1098" s="19">
        <f t="shared" si="35"/>
        <v>-241.69600000000003</v>
      </c>
      <c r="L1098" t="s">
        <v>977</v>
      </c>
      <c r="M1098" s="50" t="s">
        <v>1062</v>
      </c>
      <c r="O1098" s="49" t="s">
        <v>1063</v>
      </c>
      <c r="P1098" s="37">
        <f t="shared" si="34"/>
        <v>-241.69600000000003</v>
      </c>
      <c r="Q1098" s="51">
        <v>45831</v>
      </c>
      <c r="S1098">
        <v>40700</v>
      </c>
      <c r="T1098" t="s">
        <v>911</v>
      </c>
    </row>
    <row r="1099" spans="1:20" x14ac:dyDescent="0.25">
      <c r="A1099" s="53" t="str">
        <f>+VLOOKUP(O1099,'Selectable Table'!D:E,2,0)</f>
        <v>OTH CUST</v>
      </c>
      <c r="B1099" s="36" t="s">
        <v>1064</v>
      </c>
      <c r="C1099" s="49" t="s">
        <v>1065</v>
      </c>
      <c r="D1099" s="49" t="s">
        <v>2000</v>
      </c>
      <c r="E1099">
        <v>2025</v>
      </c>
      <c r="F1099">
        <v>6</v>
      </c>
      <c r="G1099" s="53" t="s">
        <v>980</v>
      </c>
      <c r="H1099" s="33" t="s">
        <v>261</v>
      </c>
      <c r="I1099" s="18">
        <v>-598.024</v>
      </c>
      <c r="J1099" s="33" t="s">
        <v>94</v>
      </c>
      <c r="K1099" s="19">
        <f t="shared" si="35"/>
        <v>-598.024</v>
      </c>
      <c r="L1099" t="s">
        <v>977</v>
      </c>
      <c r="M1099" s="50" t="s">
        <v>1000</v>
      </c>
      <c r="O1099" s="49" t="s">
        <v>1001</v>
      </c>
      <c r="P1099" s="37">
        <f t="shared" si="34"/>
        <v>-598.024</v>
      </c>
      <c r="Q1099" s="51">
        <v>45831</v>
      </c>
      <c r="S1099">
        <v>40700</v>
      </c>
      <c r="T1099" t="s">
        <v>911</v>
      </c>
    </row>
    <row r="1100" spans="1:20" x14ac:dyDescent="0.25">
      <c r="A1100" s="53" t="str">
        <f>+VLOOKUP(O1100,'Selectable Table'!D:E,2,0)</f>
        <v>OTH CUST</v>
      </c>
      <c r="B1100" s="36" t="s">
        <v>1066</v>
      </c>
      <c r="C1100" s="49" t="s">
        <v>1067</v>
      </c>
      <c r="D1100" s="49" t="s">
        <v>2000</v>
      </c>
      <c r="E1100">
        <v>2025</v>
      </c>
      <c r="F1100">
        <v>6</v>
      </c>
      <c r="G1100" s="53" t="s">
        <v>980</v>
      </c>
      <c r="H1100" s="33" t="s">
        <v>261</v>
      </c>
      <c r="I1100" s="18">
        <v>-839.00800000000004</v>
      </c>
      <c r="J1100" s="33" t="s">
        <v>94</v>
      </c>
      <c r="K1100" s="19">
        <f t="shared" si="35"/>
        <v>-839.00800000000004</v>
      </c>
      <c r="L1100" t="s">
        <v>977</v>
      </c>
      <c r="M1100" s="50" t="s">
        <v>1068</v>
      </c>
      <c r="O1100" s="49" t="s">
        <v>1069</v>
      </c>
      <c r="P1100" s="37">
        <f t="shared" si="34"/>
        <v>-839.00800000000004</v>
      </c>
      <c r="Q1100" s="51">
        <v>45831</v>
      </c>
      <c r="S1100">
        <v>40700</v>
      </c>
      <c r="T1100" t="s">
        <v>911</v>
      </c>
    </row>
    <row r="1101" spans="1:20" x14ac:dyDescent="0.25">
      <c r="A1101" s="53" t="str">
        <f>+VLOOKUP(O1101,'Selectable Table'!D:E,2,0)</f>
        <v>OTH CUST</v>
      </c>
      <c r="B1101" s="36" t="s">
        <v>1704</v>
      </c>
      <c r="C1101" s="49" t="s">
        <v>1705</v>
      </c>
      <c r="D1101" s="49" t="s">
        <v>2000</v>
      </c>
      <c r="E1101">
        <v>2025</v>
      </c>
      <c r="F1101">
        <v>6</v>
      </c>
      <c r="G1101" s="53" t="s">
        <v>980</v>
      </c>
      <c r="H1101" s="33" t="s">
        <v>261</v>
      </c>
      <c r="I1101" s="18">
        <v>-80.00800000000001</v>
      </c>
      <c r="J1101" s="33" t="s">
        <v>94</v>
      </c>
      <c r="K1101" s="19">
        <f t="shared" si="35"/>
        <v>-80.00800000000001</v>
      </c>
      <c r="L1101" t="s">
        <v>977</v>
      </c>
      <c r="M1101" s="50" t="s">
        <v>1000</v>
      </c>
      <c r="O1101" s="49" t="s">
        <v>1001</v>
      </c>
      <c r="P1101" s="37">
        <f t="shared" si="34"/>
        <v>-80.00800000000001</v>
      </c>
      <c r="Q1101" s="51">
        <v>45831</v>
      </c>
      <c r="S1101">
        <v>40700</v>
      </c>
      <c r="T1101" t="s">
        <v>911</v>
      </c>
    </row>
    <row r="1102" spans="1:20" x14ac:dyDescent="0.25">
      <c r="A1102" s="53" t="str">
        <f>+VLOOKUP(O1102,'Selectable Table'!D:E,2,0)</f>
        <v>OTH CUST</v>
      </c>
      <c r="B1102" s="36" t="s">
        <v>1070</v>
      </c>
      <c r="C1102" s="49" t="s">
        <v>1071</v>
      </c>
      <c r="D1102" s="49" t="s">
        <v>2000</v>
      </c>
      <c r="E1102">
        <v>2025</v>
      </c>
      <c r="F1102">
        <v>6</v>
      </c>
      <c r="G1102" s="53" t="s">
        <v>993</v>
      </c>
      <c r="H1102" s="33" t="s">
        <v>337</v>
      </c>
      <c r="I1102" s="18">
        <v>-461.34799999999996</v>
      </c>
      <c r="J1102" s="33" t="s">
        <v>94</v>
      </c>
      <c r="K1102" s="19">
        <f t="shared" si="35"/>
        <v>-461.34799999999996</v>
      </c>
      <c r="L1102" t="s">
        <v>977</v>
      </c>
      <c r="M1102" s="50" t="s">
        <v>1072</v>
      </c>
      <c r="O1102" s="49" t="s">
        <v>1001</v>
      </c>
      <c r="P1102" s="37">
        <f t="shared" si="34"/>
        <v>-461.34799999999996</v>
      </c>
      <c r="Q1102" s="51">
        <v>45831</v>
      </c>
      <c r="S1102">
        <v>40700</v>
      </c>
      <c r="T1102" t="s">
        <v>911</v>
      </c>
    </row>
    <row r="1103" spans="1:20" ht="30" x14ac:dyDescent="0.25">
      <c r="A1103" s="53" t="str">
        <f>+VLOOKUP(O1103,'Selectable Table'!D:E,2,0)</f>
        <v>OTH CUST</v>
      </c>
      <c r="B1103" s="36" t="s">
        <v>1073</v>
      </c>
      <c r="C1103" s="49" t="s">
        <v>1074</v>
      </c>
      <c r="D1103" s="49" t="s">
        <v>2000</v>
      </c>
      <c r="E1103">
        <v>2025</v>
      </c>
      <c r="F1103">
        <v>6</v>
      </c>
      <c r="G1103" s="53" t="s">
        <v>976</v>
      </c>
      <c r="H1103" s="33" t="s">
        <v>260</v>
      </c>
      <c r="I1103" s="18">
        <v>-271.21600000000001</v>
      </c>
      <c r="J1103" s="33" t="s">
        <v>94</v>
      </c>
      <c r="K1103" s="19">
        <f t="shared" si="35"/>
        <v>-271.21600000000001</v>
      </c>
      <c r="L1103" t="s">
        <v>977</v>
      </c>
      <c r="M1103" s="50" t="s">
        <v>1075</v>
      </c>
      <c r="O1103" s="49" t="s">
        <v>1055</v>
      </c>
      <c r="P1103" s="37">
        <f t="shared" si="34"/>
        <v>-271.21600000000001</v>
      </c>
      <c r="Q1103" s="51">
        <v>45831</v>
      </c>
      <c r="S1103">
        <v>40700</v>
      </c>
      <c r="T1103" t="s">
        <v>911</v>
      </c>
    </row>
    <row r="1104" spans="1:20" x14ac:dyDescent="0.25">
      <c r="A1104" s="53" t="str">
        <f>+VLOOKUP(O1104,'Selectable Table'!D:E,2,0)</f>
        <v>ASTRAZENECA</v>
      </c>
      <c r="B1104" s="36" t="s">
        <v>1076</v>
      </c>
      <c r="C1104" s="49" t="s">
        <v>1077</v>
      </c>
      <c r="D1104" s="49" t="s">
        <v>2001</v>
      </c>
      <c r="E1104">
        <v>2025</v>
      </c>
      <c r="F1104">
        <v>6</v>
      </c>
      <c r="G1104" s="53" t="s">
        <v>984</v>
      </c>
      <c r="H1104" s="33" t="s">
        <v>262</v>
      </c>
      <c r="I1104" s="18">
        <v>-660.22</v>
      </c>
      <c r="J1104" s="33" t="s">
        <v>94</v>
      </c>
      <c r="K1104" s="19">
        <f t="shared" si="35"/>
        <v>-660.22</v>
      </c>
      <c r="L1104" t="s">
        <v>977</v>
      </c>
      <c r="M1104" s="50" t="s">
        <v>1078</v>
      </c>
      <c r="O1104" s="49" t="s">
        <v>1079</v>
      </c>
      <c r="P1104" s="37">
        <f t="shared" si="34"/>
        <v>-660.22</v>
      </c>
      <c r="Q1104" s="51">
        <v>45831</v>
      </c>
      <c r="S1104">
        <v>40700</v>
      </c>
      <c r="T1104" t="s">
        <v>911</v>
      </c>
    </row>
    <row r="1105" spans="1:20" x14ac:dyDescent="0.25">
      <c r="A1105" s="53" t="str">
        <f>+VLOOKUP(O1105,'Selectable Table'!D:E,2,0)</f>
        <v>OTH CUST</v>
      </c>
      <c r="B1105" s="36" t="s">
        <v>1709</v>
      </c>
      <c r="C1105" s="49" t="s">
        <v>1710</v>
      </c>
      <c r="D1105" s="49" t="s">
        <v>2001</v>
      </c>
      <c r="E1105">
        <v>2025</v>
      </c>
      <c r="F1105">
        <v>6</v>
      </c>
      <c r="G1105" s="53" t="s">
        <v>980</v>
      </c>
      <c r="H1105" s="33" t="s">
        <v>261</v>
      </c>
      <c r="I1105" s="18">
        <v>-200.54400000000001</v>
      </c>
      <c r="J1105" s="33" t="s">
        <v>94</v>
      </c>
      <c r="K1105" s="19">
        <f t="shared" si="35"/>
        <v>-200.54400000000001</v>
      </c>
      <c r="L1105" t="s">
        <v>977</v>
      </c>
      <c r="M1105" s="50" t="s">
        <v>1711</v>
      </c>
      <c r="O1105" s="49" t="s">
        <v>1001</v>
      </c>
      <c r="P1105" s="37">
        <f t="shared" si="34"/>
        <v>-200.54400000000001</v>
      </c>
      <c r="Q1105" s="51">
        <v>45831</v>
      </c>
      <c r="S1105">
        <v>40700</v>
      </c>
      <c r="T1105" t="s">
        <v>911</v>
      </c>
    </row>
    <row r="1106" spans="1:20" x14ac:dyDescent="0.25">
      <c r="A1106" s="53" t="str">
        <f>+VLOOKUP(O1106,'Selectable Table'!D:E,2,0)</f>
        <v>OTH CUST</v>
      </c>
      <c r="B1106" s="36" t="s">
        <v>1080</v>
      </c>
      <c r="C1106" s="49" t="s">
        <v>1081</v>
      </c>
      <c r="D1106" s="49" t="s">
        <v>2001</v>
      </c>
      <c r="E1106">
        <v>2025</v>
      </c>
      <c r="F1106">
        <v>6</v>
      </c>
      <c r="G1106" s="53" t="s">
        <v>980</v>
      </c>
      <c r="H1106" s="33" t="s">
        <v>261</v>
      </c>
      <c r="I1106" s="18">
        <v>-639.48</v>
      </c>
      <c r="J1106" s="33" t="s">
        <v>94</v>
      </c>
      <c r="K1106" s="19">
        <f t="shared" si="35"/>
        <v>-639.48</v>
      </c>
      <c r="L1106" t="s">
        <v>977</v>
      </c>
      <c r="M1106" s="50" t="s">
        <v>1082</v>
      </c>
      <c r="O1106" s="49" t="s">
        <v>1083</v>
      </c>
      <c r="P1106" s="37">
        <f t="shared" si="34"/>
        <v>-639.48</v>
      </c>
      <c r="Q1106" s="51">
        <v>45831</v>
      </c>
      <c r="S1106">
        <v>40700</v>
      </c>
      <c r="T1106" t="s">
        <v>911</v>
      </c>
    </row>
    <row r="1107" spans="1:20" x14ac:dyDescent="0.25">
      <c r="A1107" s="53" t="str">
        <f>+VLOOKUP(O1107,'Selectable Table'!D:E,2,0)</f>
        <v>J &amp; J</v>
      </c>
      <c r="B1107" s="36" t="s">
        <v>1084</v>
      </c>
      <c r="C1107" s="49" t="s">
        <v>1085</v>
      </c>
      <c r="D1107" s="49" t="s">
        <v>2001</v>
      </c>
      <c r="E1107">
        <v>2025</v>
      </c>
      <c r="F1107">
        <v>6</v>
      </c>
      <c r="G1107" s="53" t="s">
        <v>976</v>
      </c>
      <c r="H1107" s="33" t="s">
        <v>260</v>
      </c>
      <c r="I1107" s="18">
        <v>-845.63200000000006</v>
      </c>
      <c r="J1107" s="33" t="s">
        <v>94</v>
      </c>
      <c r="K1107" s="19">
        <f t="shared" si="35"/>
        <v>-845.63200000000006</v>
      </c>
      <c r="L1107" t="s">
        <v>977</v>
      </c>
      <c r="M1107" s="50" t="s">
        <v>1015</v>
      </c>
      <c r="O1107" s="49" t="s">
        <v>1016</v>
      </c>
      <c r="P1107" s="37">
        <f t="shared" si="34"/>
        <v>-845.63200000000006</v>
      </c>
      <c r="Q1107" s="51">
        <v>45831</v>
      </c>
      <c r="S1107">
        <v>40700</v>
      </c>
      <c r="T1107" t="s">
        <v>911</v>
      </c>
    </row>
    <row r="1108" spans="1:20" ht="30" x14ac:dyDescent="0.25">
      <c r="A1108" s="53" t="str">
        <f>+VLOOKUP(O1108,'Selectable Table'!D:E,2,0)</f>
        <v>OTH CUST</v>
      </c>
      <c r="B1108" s="36" t="s">
        <v>1715</v>
      </c>
      <c r="C1108" s="49" t="s">
        <v>1716</v>
      </c>
      <c r="D1108" s="49" t="s">
        <v>2002</v>
      </c>
      <c r="E1108">
        <v>2025</v>
      </c>
      <c r="F1108">
        <v>6</v>
      </c>
      <c r="G1108" s="53" t="s">
        <v>976</v>
      </c>
      <c r="H1108" s="33" t="s">
        <v>260</v>
      </c>
      <c r="I1108" s="18">
        <v>-440.68000000000006</v>
      </c>
      <c r="J1108" s="33" t="s">
        <v>94</v>
      </c>
      <c r="K1108" s="19">
        <f t="shared" si="35"/>
        <v>-440.68000000000006</v>
      </c>
      <c r="L1108" t="s">
        <v>977</v>
      </c>
      <c r="M1108" s="50" t="s">
        <v>1717</v>
      </c>
      <c r="O1108" s="49" t="s">
        <v>1055</v>
      </c>
      <c r="P1108" s="37">
        <f t="shared" si="34"/>
        <v>-440.68000000000006</v>
      </c>
      <c r="Q1108" s="51">
        <v>45831</v>
      </c>
      <c r="S1108">
        <v>40700</v>
      </c>
      <c r="T1108" t="s">
        <v>911</v>
      </c>
    </row>
    <row r="1109" spans="1:20" x14ac:dyDescent="0.25">
      <c r="A1109" s="53" t="str">
        <f>+VLOOKUP(O1109,'Selectable Table'!D:E,2,0)</f>
        <v>OTH CUST</v>
      </c>
      <c r="B1109" s="36" t="s">
        <v>1086</v>
      </c>
      <c r="C1109" s="49" t="s">
        <v>1087</v>
      </c>
      <c r="D1109" s="49" t="s">
        <v>2002</v>
      </c>
      <c r="E1109">
        <v>2025</v>
      </c>
      <c r="F1109">
        <v>6</v>
      </c>
      <c r="G1109" s="53" t="s">
        <v>980</v>
      </c>
      <c r="H1109" s="33" t="s">
        <v>261</v>
      </c>
      <c r="I1109" s="18">
        <v>-216.13200000000003</v>
      </c>
      <c r="J1109" s="33" t="s">
        <v>94</v>
      </c>
      <c r="K1109" s="19">
        <f t="shared" si="35"/>
        <v>-216.13200000000003</v>
      </c>
      <c r="L1109" t="s">
        <v>977</v>
      </c>
      <c r="M1109" s="50" t="s">
        <v>1088</v>
      </c>
      <c r="O1109" s="49" t="s">
        <v>264</v>
      </c>
      <c r="P1109" s="37">
        <f t="shared" si="34"/>
        <v>-216.13200000000003</v>
      </c>
      <c r="Q1109" s="51">
        <v>45831</v>
      </c>
      <c r="S1109">
        <v>40700</v>
      </c>
      <c r="T1109" t="s">
        <v>911</v>
      </c>
    </row>
    <row r="1110" spans="1:20" x14ac:dyDescent="0.25">
      <c r="A1110" s="53" t="str">
        <f>+VLOOKUP(O1110,'Selectable Table'!D:E,2,0)</f>
        <v>ASTRAZENECA</v>
      </c>
      <c r="B1110" s="36" t="s">
        <v>1722</v>
      </c>
      <c r="C1110" s="49" t="s">
        <v>1723</v>
      </c>
      <c r="D1110" s="49" t="s">
        <v>2002</v>
      </c>
      <c r="E1110">
        <v>2025</v>
      </c>
      <c r="F1110">
        <v>6</v>
      </c>
      <c r="G1110" s="53" t="s">
        <v>980</v>
      </c>
      <c r="H1110" s="33" t="s">
        <v>261</v>
      </c>
      <c r="I1110" s="18">
        <v>-578.67600000000004</v>
      </c>
      <c r="J1110" s="33" t="s">
        <v>94</v>
      </c>
      <c r="K1110" s="19">
        <f t="shared" si="35"/>
        <v>-578.67600000000004</v>
      </c>
      <c r="L1110" t="s">
        <v>977</v>
      </c>
      <c r="M1110" s="50" t="s">
        <v>1724</v>
      </c>
      <c r="O1110" s="49" t="s">
        <v>1275</v>
      </c>
      <c r="P1110" s="37">
        <f t="shared" si="34"/>
        <v>-578.67600000000004</v>
      </c>
      <c r="Q1110" s="51">
        <v>45831</v>
      </c>
      <c r="S1110">
        <v>40700</v>
      </c>
      <c r="T1110" t="s">
        <v>911</v>
      </c>
    </row>
    <row r="1111" spans="1:20" ht="30" x14ac:dyDescent="0.25">
      <c r="A1111" s="53" t="str">
        <f>+VLOOKUP(O1111,'Selectable Table'!D:E,2,0)</f>
        <v>OTH CUST</v>
      </c>
      <c r="B1111" s="36" t="s">
        <v>1725</v>
      </c>
      <c r="C1111" s="49" t="s">
        <v>1726</v>
      </c>
      <c r="D1111" s="49" t="s">
        <v>2002</v>
      </c>
      <c r="E1111">
        <v>2025</v>
      </c>
      <c r="F1111">
        <v>6</v>
      </c>
      <c r="G1111" s="53" t="s">
        <v>980</v>
      </c>
      <c r="H1111" s="33" t="s">
        <v>261</v>
      </c>
      <c r="I1111" s="18">
        <v>-302.88000000000005</v>
      </c>
      <c r="J1111" s="33" t="s">
        <v>94</v>
      </c>
      <c r="K1111" s="19">
        <f t="shared" si="35"/>
        <v>-302.88000000000005</v>
      </c>
      <c r="L1111" t="s">
        <v>977</v>
      </c>
      <c r="M1111" s="50" t="s">
        <v>1727</v>
      </c>
      <c r="O1111" s="49" t="s">
        <v>1055</v>
      </c>
      <c r="P1111" s="37">
        <f t="shared" si="34"/>
        <v>-302.88000000000005</v>
      </c>
      <c r="Q1111" s="51">
        <v>45831</v>
      </c>
      <c r="S1111">
        <v>40700</v>
      </c>
      <c r="T1111" t="s">
        <v>911</v>
      </c>
    </row>
    <row r="1112" spans="1:20" ht="30" x14ac:dyDescent="0.25">
      <c r="A1112" s="53" t="str">
        <f>+VLOOKUP(O1112,'Selectable Table'!D:E,2,0)</f>
        <v>OTH CUST</v>
      </c>
      <c r="B1112" s="36" t="s">
        <v>1095</v>
      </c>
      <c r="C1112" s="49" t="s">
        <v>1096</v>
      </c>
      <c r="D1112" s="49" t="s">
        <v>2002</v>
      </c>
      <c r="E1112">
        <v>2025</v>
      </c>
      <c r="F1112">
        <v>6</v>
      </c>
      <c r="G1112" s="53" t="s">
        <v>980</v>
      </c>
      <c r="H1112" s="33" t="s">
        <v>261</v>
      </c>
      <c r="I1112" s="18">
        <v>-459.3</v>
      </c>
      <c r="J1112" s="33" t="s">
        <v>94</v>
      </c>
      <c r="K1112" s="19">
        <f t="shared" si="35"/>
        <v>-459.3</v>
      </c>
      <c r="L1112" t="s">
        <v>977</v>
      </c>
      <c r="M1112" s="50" t="s">
        <v>1097</v>
      </c>
      <c r="O1112" s="49" t="s">
        <v>1055</v>
      </c>
      <c r="P1112" s="37">
        <f t="shared" si="34"/>
        <v>-459.3</v>
      </c>
      <c r="Q1112" s="51">
        <v>45831</v>
      </c>
      <c r="S1112">
        <v>40700</v>
      </c>
      <c r="T1112" t="s">
        <v>911</v>
      </c>
    </row>
    <row r="1113" spans="1:20" x14ac:dyDescent="0.25">
      <c r="A1113" s="53" t="str">
        <f>+VLOOKUP(O1113,'Selectable Table'!D:E,2,0)</f>
        <v>J &amp; J</v>
      </c>
      <c r="B1113" s="36" t="s">
        <v>1098</v>
      </c>
      <c r="C1113" s="49" t="s">
        <v>1099</v>
      </c>
      <c r="D1113" s="49" t="s">
        <v>2002</v>
      </c>
      <c r="E1113">
        <v>2025</v>
      </c>
      <c r="F1113">
        <v>6</v>
      </c>
      <c r="G1113" s="53" t="s">
        <v>976</v>
      </c>
      <c r="H1113" s="33" t="s">
        <v>260</v>
      </c>
      <c r="I1113" s="18">
        <v>-241.69600000000003</v>
      </c>
      <c r="J1113" s="33" t="s">
        <v>94</v>
      </c>
      <c r="K1113" s="19">
        <f t="shared" si="35"/>
        <v>-241.69600000000003</v>
      </c>
      <c r="L1113" t="s">
        <v>977</v>
      </c>
      <c r="M1113" s="50" t="s">
        <v>1015</v>
      </c>
      <c r="O1113" s="49" t="s">
        <v>1100</v>
      </c>
      <c r="P1113" s="37">
        <f t="shared" si="34"/>
        <v>-241.69600000000003</v>
      </c>
      <c r="Q1113" s="51">
        <v>45831</v>
      </c>
      <c r="S1113">
        <v>40700</v>
      </c>
      <c r="T1113" t="s">
        <v>911</v>
      </c>
    </row>
    <row r="1114" spans="1:20" x14ac:dyDescent="0.25">
      <c r="A1114" s="53" t="str">
        <f>+VLOOKUP(O1114,'Selectable Table'!D:E,2,0)</f>
        <v>J &amp; J</v>
      </c>
      <c r="B1114" s="36" t="s">
        <v>1101</v>
      </c>
      <c r="C1114" s="49" t="s">
        <v>1102</v>
      </c>
      <c r="D1114" s="49" t="s">
        <v>2003</v>
      </c>
      <c r="E1114">
        <v>2025</v>
      </c>
      <c r="F1114">
        <v>6</v>
      </c>
      <c r="G1114" s="53" t="s">
        <v>984</v>
      </c>
      <c r="H1114" s="33" t="s">
        <v>262</v>
      </c>
      <c r="I1114" s="18">
        <v>-1744.3880000000001</v>
      </c>
      <c r="J1114" s="33" t="s">
        <v>94</v>
      </c>
      <c r="K1114" s="19">
        <f t="shared" si="35"/>
        <v>-1744.3880000000001</v>
      </c>
      <c r="L1114" t="s">
        <v>977</v>
      </c>
      <c r="M1114" s="50" t="s">
        <v>1015</v>
      </c>
      <c r="O1114" s="49" t="s">
        <v>1100</v>
      </c>
      <c r="P1114" s="37">
        <f t="shared" si="34"/>
        <v>-1744.3880000000001</v>
      </c>
      <c r="Q1114" s="51">
        <v>45831</v>
      </c>
      <c r="S1114">
        <v>40700</v>
      </c>
      <c r="T1114" t="s">
        <v>911</v>
      </c>
    </row>
    <row r="1115" spans="1:20" x14ac:dyDescent="0.25">
      <c r="A1115" s="53" t="str">
        <f>+VLOOKUP(O1115,'Selectable Table'!D:E,2,0)</f>
        <v>J &amp; J</v>
      </c>
      <c r="B1115" s="36" t="s">
        <v>1103</v>
      </c>
      <c r="C1115" s="49" t="s">
        <v>1104</v>
      </c>
      <c r="D1115" s="49" t="s">
        <v>2003</v>
      </c>
      <c r="E1115">
        <v>2025</v>
      </c>
      <c r="F1115">
        <v>6</v>
      </c>
      <c r="G1115" s="53" t="s">
        <v>980</v>
      </c>
      <c r="H1115" s="33" t="s">
        <v>261</v>
      </c>
      <c r="I1115" s="18">
        <v>-707.90000000000009</v>
      </c>
      <c r="J1115" s="33" t="s">
        <v>94</v>
      </c>
      <c r="K1115" s="19">
        <f t="shared" si="35"/>
        <v>-707.90000000000009</v>
      </c>
      <c r="L1115" t="s">
        <v>977</v>
      </c>
      <c r="M1115" s="50" t="s">
        <v>1015</v>
      </c>
      <c r="O1115" s="49" t="s">
        <v>1016</v>
      </c>
      <c r="P1115" s="37">
        <f t="shared" si="34"/>
        <v>-707.90000000000009</v>
      </c>
      <c r="Q1115" s="51">
        <v>45831</v>
      </c>
      <c r="S1115">
        <v>40700</v>
      </c>
      <c r="T1115" t="s">
        <v>911</v>
      </c>
    </row>
    <row r="1116" spans="1:20" ht="30" x14ac:dyDescent="0.25">
      <c r="A1116" s="53" t="str">
        <f>+VLOOKUP(O1116,'Selectable Table'!D:E,2,0)</f>
        <v>OTH CUST</v>
      </c>
      <c r="B1116" s="36" t="s">
        <v>1105</v>
      </c>
      <c r="C1116" s="49" t="s">
        <v>1106</v>
      </c>
      <c r="D1116" s="49" t="s">
        <v>2003</v>
      </c>
      <c r="E1116">
        <v>2025</v>
      </c>
      <c r="F1116">
        <v>6</v>
      </c>
      <c r="G1116" s="53" t="s">
        <v>980</v>
      </c>
      <c r="H1116" s="33" t="s">
        <v>261</v>
      </c>
      <c r="I1116" s="18">
        <v>-1439.44</v>
      </c>
      <c r="J1116" s="33" t="s">
        <v>94</v>
      </c>
      <c r="K1116" s="19">
        <f t="shared" si="35"/>
        <v>-1439.44</v>
      </c>
      <c r="L1116" t="s">
        <v>977</v>
      </c>
      <c r="M1116" s="50" t="s">
        <v>1107</v>
      </c>
      <c r="O1116" s="49" t="s">
        <v>1055</v>
      </c>
      <c r="P1116" s="37">
        <f t="shared" si="34"/>
        <v>-1439.44</v>
      </c>
      <c r="Q1116" s="51">
        <v>45831</v>
      </c>
      <c r="S1116">
        <v>40700</v>
      </c>
      <c r="T1116" t="s">
        <v>911</v>
      </c>
    </row>
    <row r="1117" spans="1:20" ht="30" x14ac:dyDescent="0.25">
      <c r="A1117" s="53" t="str">
        <f>+VLOOKUP(O1117,'Selectable Table'!D:E,2,0)</f>
        <v>OTH CUST</v>
      </c>
      <c r="B1117" s="36" t="s">
        <v>1109</v>
      </c>
      <c r="C1117" s="49" t="s">
        <v>1110</v>
      </c>
      <c r="D1117" s="49" t="s">
        <v>2003</v>
      </c>
      <c r="E1117">
        <v>2025</v>
      </c>
      <c r="F1117">
        <v>6</v>
      </c>
      <c r="G1117" s="53" t="s">
        <v>980</v>
      </c>
      <c r="H1117" s="33" t="s">
        <v>261</v>
      </c>
      <c r="I1117" s="18">
        <v>-292.02800000000002</v>
      </c>
      <c r="J1117" s="33" t="s">
        <v>94</v>
      </c>
      <c r="K1117" s="19">
        <f t="shared" si="35"/>
        <v>-292.02800000000002</v>
      </c>
      <c r="L1117" t="s">
        <v>977</v>
      </c>
      <c r="M1117" s="50" t="s">
        <v>1111</v>
      </c>
      <c r="O1117" s="49" t="s">
        <v>1055</v>
      </c>
      <c r="P1117" s="37">
        <f t="shared" si="34"/>
        <v>-292.02800000000002</v>
      </c>
      <c r="Q1117" s="51">
        <v>45831</v>
      </c>
      <c r="S1117">
        <v>40700</v>
      </c>
      <c r="T1117" t="s">
        <v>911</v>
      </c>
    </row>
    <row r="1118" spans="1:20" x14ac:dyDescent="0.25">
      <c r="A1118" s="53" t="str">
        <f>+VLOOKUP(O1118,'Selectable Table'!D:E,2,0)</f>
        <v>OTH CUST</v>
      </c>
      <c r="B1118" s="36" t="s">
        <v>1112</v>
      </c>
      <c r="C1118" s="49" t="s">
        <v>1113</v>
      </c>
      <c r="D1118" s="49" t="s">
        <v>2003</v>
      </c>
      <c r="E1118">
        <v>2025</v>
      </c>
      <c r="F1118">
        <v>6</v>
      </c>
      <c r="G1118" s="53" t="s">
        <v>976</v>
      </c>
      <c r="H1118" s="33" t="s">
        <v>260</v>
      </c>
      <c r="I1118" s="18">
        <v>-170.24</v>
      </c>
      <c r="J1118" s="33" t="s">
        <v>94</v>
      </c>
      <c r="K1118" s="19">
        <f t="shared" si="35"/>
        <v>-170.24</v>
      </c>
      <c r="L1118" t="s">
        <v>977</v>
      </c>
      <c r="M1118" s="50" t="s">
        <v>1114</v>
      </c>
      <c r="O1118" s="49" t="s">
        <v>986</v>
      </c>
      <c r="P1118" s="37">
        <f t="shared" si="34"/>
        <v>-170.24</v>
      </c>
      <c r="Q1118" s="51">
        <v>45831</v>
      </c>
      <c r="S1118">
        <v>40700</v>
      </c>
      <c r="T1118" t="s">
        <v>911</v>
      </c>
    </row>
    <row r="1119" spans="1:20" x14ac:dyDescent="0.25">
      <c r="A1119" s="53" t="str">
        <f>+VLOOKUP(O1119,'Selectable Table'!D:E,2,0)</f>
        <v>OTH CUST</v>
      </c>
      <c r="B1119" s="36" t="s">
        <v>1115</v>
      </c>
      <c r="C1119" s="49" t="s">
        <v>1116</v>
      </c>
      <c r="D1119" s="49" t="s">
        <v>2003</v>
      </c>
      <c r="E1119">
        <v>2025</v>
      </c>
      <c r="F1119">
        <v>6</v>
      </c>
      <c r="G1119" s="53" t="s">
        <v>980</v>
      </c>
      <c r="H1119" s="33" t="s">
        <v>261</v>
      </c>
      <c r="I1119" s="18">
        <v>-499.34</v>
      </c>
      <c r="J1119" s="33" t="s">
        <v>94</v>
      </c>
      <c r="K1119" s="19">
        <f t="shared" si="35"/>
        <v>-499.34</v>
      </c>
      <c r="L1119" t="s">
        <v>977</v>
      </c>
      <c r="M1119" s="50" t="s">
        <v>1000</v>
      </c>
      <c r="O1119" s="49" t="s">
        <v>1001</v>
      </c>
      <c r="P1119" s="37">
        <f t="shared" si="34"/>
        <v>-499.34</v>
      </c>
      <c r="Q1119" s="51">
        <v>45831</v>
      </c>
      <c r="S1119">
        <v>40700</v>
      </c>
      <c r="T1119" t="s">
        <v>911</v>
      </c>
    </row>
    <row r="1120" spans="1:20" x14ac:dyDescent="0.25">
      <c r="A1120" s="53" t="str">
        <f>+VLOOKUP(O1120,'Selectable Table'!D:E,2,0)</f>
        <v>J &amp; J</v>
      </c>
      <c r="B1120" s="36" t="s">
        <v>1117</v>
      </c>
      <c r="C1120" s="49" t="s">
        <v>1118</v>
      </c>
      <c r="D1120" s="49" t="s">
        <v>479</v>
      </c>
      <c r="E1120">
        <v>2025</v>
      </c>
      <c r="F1120">
        <v>6</v>
      </c>
      <c r="G1120" s="53" t="s">
        <v>980</v>
      </c>
      <c r="H1120" s="33" t="s">
        <v>261</v>
      </c>
      <c r="I1120" s="18">
        <v>-120.84800000000001</v>
      </c>
      <c r="J1120" s="33" t="s">
        <v>94</v>
      </c>
      <c r="K1120" s="19">
        <f t="shared" si="35"/>
        <v>-120.84800000000001</v>
      </c>
      <c r="L1120" t="s">
        <v>977</v>
      </c>
      <c r="M1120" s="50" t="s">
        <v>1015</v>
      </c>
      <c r="O1120" s="49" t="s">
        <v>1016</v>
      </c>
      <c r="P1120" s="37">
        <f t="shared" si="34"/>
        <v>-120.84800000000001</v>
      </c>
      <c r="Q1120" s="51">
        <v>45831</v>
      </c>
      <c r="S1120">
        <v>40700</v>
      </c>
      <c r="T1120" t="s">
        <v>911</v>
      </c>
    </row>
    <row r="1121" spans="1:20" x14ac:dyDescent="0.25">
      <c r="A1121" s="53" t="str">
        <f>+VLOOKUP(O1121,'Selectable Table'!D:E,2,0)</f>
        <v>PFIZER</v>
      </c>
      <c r="B1121" s="36" t="s">
        <v>1119</v>
      </c>
      <c r="C1121" s="49" t="s">
        <v>1120</v>
      </c>
      <c r="D1121" s="49" t="s">
        <v>479</v>
      </c>
      <c r="E1121">
        <v>2025</v>
      </c>
      <c r="F1121">
        <v>6</v>
      </c>
      <c r="G1121" s="53" t="s">
        <v>980</v>
      </c>
      <c r="H1121" s="33" t="s">
        <v>261</v>
      </c>
      <c r="I1121" s="18">
        <v>-336.98</v>
      </c>
      <c r="J1121" s="33" t="s">
        <v>94</v>
      </c>
      <c r="K1121" s="19">
        <f t="shared" si="35"/>
        <v>-336.98</v>
      </c>
      <c r="L1121" t="s">
        <v>977</v>
      </c>
      <c r="M1121" s="50" t="s">
        <v>1027</v>
      </c>
      <c r="O1121" s="49" t="s">
        <v>1121</v>
      </c>
      <c r="P1121" s="37">
        <f t="shared" si="34"/>
        <v>-336.98</v>
      </c>
      <c r="Q1121" s="51">
        <v>45831</v>
      </c>
      <c r="S1121">
        <v>40700</v>
      </c>
      <c r="T1121" t="s">
        <v>911</v>
      </c>
    </row>
    <row r="1122" spans="1:20" ht="30" x14ac:dyDescent="0.25">
      <c r="A1122" s="53" t="str">
        <f>+VLOOKUP(O1122,'Selectable Table'!D:E,2,0)</f>
        <v>OTH CUST</v>
      </c>
      <c r="B1122" s="36" t="s">
        <v>1125</v>
      </c>
      <c r="C1122" s="49" t="s">
        <v>1126</v>
      </c>
      <c r="D1122" s="49" t="s">
        <v>479</v>
      </c>
      <c r="E1122">
        <v>2025</v>
      </c>
      <c r="F1122">
        <v>6</v>
      </c>
      <c r="G1122" s="53" t="s">
        <v>993</v>
      </c>
      <c r="H1122" s="33" t="s">
        <v>337</v>
      </c>
      <c r="I1122" s="18">
        <v>-271.21600000000001</v>
      </c>
      <c r="J1122" s="33" t="s">
        <v>94</v>
      </c>
      <c r="K1122" s="19">
        <f t="shared" si="35"/>
        <v>-271.21600000000001</v>
      </c>
      <c r="L1122" t="s">
        <v>977</v>
      </c>
      <c r="M1122" s="50" t="s">
        <v>1127</v>
      </c>
      <c r="O1122" s="49" t="s">
        <v>1055</v>
      </c>
      <c r="P1122" s="37">
        <f t="shared" si="34"/>
        <v>-271.21600000000001</v>
      </c>
      <c r="Q1122" s="51">
        <v>45831</v>
      </c>
      <c r="S1122">
        <v>40700</v>
      </c>
      <c r="T1122" t="s">
        <v>911</v>
      </c>
    </row>
    <row r="1123" spans="1:20" x14ac:dyDescent="0.25">
      <c r="A1123" s="53" t="str">
        <f>+VLOOKUP(O1123,'Selectable Table'!D:E,2,0)</f>
        <v>OTH CUST</v>
      </c>
      <c r="B1123" s="36" t="s">
        <v>1128</v>
      </c>
      <c r="C1123" s="49" t="s">
        <v>1129</v>
      </c>
      <c r="D1123" s="49" t="s">
        <v>479</v>
      </c>
      <c r="E1123">
        <v>2025</v>
      </c>
      <c r="F1123">
        <v>6</v>
      </c>
      <c r="G1123" s="53" t="s">
        <v>980</v>
      </c>
      <c r="H1123" s="33" t="s">
        <v>261</v>
      </c>
      <c r="I1123" s="18">
        <v>-63.228000000000002</v>
      </c>
      <c r="J1123" s="33" t="s">
        <v>94</v>
      </c>
      <c r="K1123" s="19">
        <f t="shared" si="35"/>
        <v>-63.228000000000002</v>
      </c>
      <c r="L1123" t="s">
        <v>977</v>
      </c>
      <c r="M1123" s="50" t="s">
        <v>1000</v>
      </c>
      <c r="O1123" s="49" t="s">
        <v>1001</v>
      </c>
      <c r="P1123" s="37">
        <f t="shared" si="34"/>
        <v>-63.228000000000002</v>
      </c>
      <c r="Q1123" s="51">
        <v>45831</v>
      </c>
      <c r="S1123">
        <v>40700</v>
      </c>
      <c r="T1123" t="s">
        <v>911</v>
      </c>
    </row>
    <row r="1124" spans="1:20" x14ac:dyDescent="0.25">
      <c r="A1124" s="53" t="str">
        <f>+VLOOKUP(O1124,'Selectable Table'!D:E,2,0)</f>
        <v>OTH CUST</v>
      </c>
      <c r="B1124" s="36" t="s">
        <v>1131</v>
      </c>
      <c r="C1124" s="49" t="s">
        <v>1132</v>
      </c>
      <c r="D1124" s="49" t="s">
        <v>479</v>
      </c>
      <c r="E1124">
        <v>2025</v>
      </c>
      <c r="F1124">
        <v>6</v>
      </c>
      <c r="G1124" s="53" t="s">
        <v>980</v>
      </c>
      <c r="H1124" s="33" t="s">
        <v>261</v>
      </c>
      <c r="I1124" s="18">
        <v>-1118.7719999999999</v>
      </c>
      <c r="J1124" s="33" t="s">
        <v>94</v>
      </c>
      <c r="K1124" s="19">
        <f t="shared" si="35"/>
        <v>-1118.7719999999999</v>
      </c>
      <c r="L1124" t="s">
        <v>977</v>
      </c>
      <c r="M1124" s="50" t="s">
        <v>1133</v>
      </c>
      <c r="O1124" s="49" t="s">
        <v>1134</v>
      </c>
      <c r="P1124" s="37">
        <f t="shared" si="34"/>
        <v>-1118.7719999999999</v>
      </c>
      <c r="Q1124" s="51">
        <v>45831</v>
      </c>
      <c r="S1124">
        <v>40700</v>
      </c>
      <c r="T1124" t="s">
        <v>911</v>
      </c>
    </row>
    <row r="1125" spans="1:20" x14ac:dyDescent="0.25">
      <c r="A1125" s="53" t="str">
        <f>+VLOOKUP(O1125,'Selectable Table'!D:E,2,0)</f>
        <v>OTH CUST</v>
      </c>
      <c r="B1125" s="36" t="s">
        <v>1135</v>
      </c>
      <c r="C1125" s="49" t="s">
        <v>1136</v>
      </c>
      <c r="D1125" s="49" t="s">
        <v>479</v>
      </c>
      <c r="E1125">
        <v>2025</v>
      </c>
      <c r="F1125">
        <v>6</v>
      </c>
      <c r="G1125" s="53" t="s">
        <v>976</v>
      </c>
      <c r="H1125" s="33" t="s">
        <v>260</v>
      </c>
      <c r="I1125" s="18">
        <v>-270.34800000000001</v>
      </c>
      <c r="J1125" s="33" t="s">
        <v>94</v>
      </c>
      <c r="K1125" s="19">
        <f t="shared" si="35"/>
        <v>-270.34800000000001</v>
      </c>
      <c r="L1125" t="s">
        <v>977</v>
      </c>
      <c r="M1125" s="50" t="s">
        <v>1137</v>
      </c>
      <c r="O1125" s="49" t="s">
        <v>1134</v>
      </c>
      <c r="P1125" s="37">
        <f t="shared" si="34"/>
        <v>-270.34800000000001</v>
      </c>
      <c r="Q1125" s="51">
        <v>45831</v>
      </c>
      <c r="S1125">
        <v>40700</v>
      </c>
      <c r="T1125" t="s">
        <v>911</v>
      </c>
    </row>
    <row r="1126" spans="1:20" x14ac:dyDescent="0.25">
      <c r="A1126" s="53" t="str">
        <f>+VLOOKUP(O1126,'Selectable Table'!D:E,2,0)</f>
        <v>OTH CUST</v>
      </c>
      <c r="B1126" s="36" t="s">
        <v>1138</v>
      </c>
      <c r="C1126" s="49" t="s">
        <v>1139</v>
      </c>
      <c r="D1126" s="49" t="s">
        <v>2004</v>
      </c>
      <c r="E1126">
        <v>2025</v>
      </c>
      <c r="F1126">
        <v>6</v>
      </c>
      <c r="G1126" s="53" t="s">
        <v>980</v>
      </c>
      <c r="H1126" s="33" t="s">
        <v>261</v>
      </c>
      <c r="I1126" s="18">
        <v>-540.72400000000005</v>
      </c>
      <c r="J1126" s="33" t="s">
        <v>94</v>
      </c>
      <c r="K1126" s="19">
        <f t="shared" si="35"/>
        <v>-540.72400000000005</v>
      </c>
      <c r="L1126" t="s">
        <v>977</v>
      </c>
      <c r="M1126" s="50" t="s">
        <v>1140</v>
      </c>
      <c r="O1126" s="49" t="s">
        <v>1001</v>
      </c>
      <c r="P1126" s="37">
        <f t="shared" si="34"/>
        <v>-540.72400000000005</v>
      </c>
      <c r="Q1126" s="51">
        <v>45831</v>
      </c>
      <c r="S1126">
        <v>40700</v>
      </c>
      <c r="T1126" t="s">
        <v>911</v>
      </c>
    </row>
    <row r="1127" spans="1:20" x14ac:dyDescent="0.25">
      <c r="A1127" s="53" t="str">
        <f>+VLOOKUP(O1127,'Selectable Table'!D:E,2,0)</f>
        <v>OTH CUST</v>
      </c>
      <c r="B1127" s="36" t="s">
        <v>1141</v>
      </c>
      <c r="C1127" s="49" t="s">
        <v>1142</v>
      </c>
      <c r="D1127" s="49" t="s">
        <v>2004</v>
      </c>
      <c r="E1127">
        <v>2025</v>
      </c>
      <c r="F1127">
        <v>6</v>
      </c>
      <c r="G1127" s="53" t="s">
        <v>976</v>
      </c>
      <c r="H1127" s="33" t="s">
        <v>260</v>
      </c>
      <c r="I1127" s="18">
        <v>-149.50800000000001</v>
      </c>
      <c r="J1127" s="33" t="s">
        <v>94</v>
      </c>
      <c r="K1127" s="19">
        <f t="shared" si="35"/>
        <v>-149.50800000000001</v>
      </c>
      <c r="L1127" t="s">
        <v>977</v>
      </c>
      <c r="M1127" s="50" t="s">
        <v>1000</v>
      </c>
      <c r="O1127" s="49" t="s">
        <v>1001</v>
      </c>
      <c r="P1127" s="37">
        <f t="shared" si="34"/>
        <v>-149.50800000000001</v>
      </c>
      <c r="Q1127" s="51">
        <v>45831</v>
      </c>
      <c r="S1127">
        <v>40700</v>
      </c>
      <c r="T1127" t="s">
        <v>911</v>
      </c>
    </row>
    <row r="1128" spans="1:20" ht="30" x14ac:dyDescent="0.25">
      <c r="A1128" s="53" t="str">
        <f>+VLOOKUP(O1128,'Selectable Table'!D:E,2,0)</f>
        <v>OTH CUST</v>
      </c>
      <c r="B1128" s="36" t="s">
        <v>1747</v>
      </c>
      <c r="C1128" s="49" t="s">
        <v>1748</v>
      </c>
      <c r="D1128" s="49" t="s">
        <v>2005</v>
      </c>
      <c r="E1128">
        <v>2025</v>
      </c>
      <c r="F1128">
        <v>6</v>
      </c>
      <c r="G1128" s="53" t="s">
        <v>984</v>
      </c>
      <c r="H1128" s="33" t="s">
        <v>262</v>
      </c>
      <c r="I1128" s="18">
        <v>-149.97999999999999</v>
      </c>
      <c r="J1128" s="33" t="s">
        <v>94</v>
      </c>
      <c r="K1128" s="19">
        <f t="shared" si="35"/>
        <v>-149.97999999999999</v>
      </c>
      <c r="L1128" t="s">
        <v>977</v>
      </c>
      <c r="M1128" s="50" t="s">
        <v>1750</v>
      </c>
      <c r="O1128" s="49" t="s">
        <v>1055</v>
      </c>
      <c r="P1128" s="37">
        <f t="shared" si="34"/>
        <v>-149.97999999999999</v>
      </c>
      <c r="Q1128" s="51">
        <v>45831</v>
      </c>
      <c r="S1128">
        <v>40700</v>
      </c>
      <c r="T1128" t="s">
        <v>911</v>
      </c>
    </row>
    <row r="1129" spans="1:20" x14ac:dyDescent="0.25">
      <c r="A1129" s="53" t="str">
        <f>+VLOOKUP(O1129,'Selectable Table'!D:E,2,0)</f>
        <v>OTH CUST</v>
      </c>
      <c r="B1129" s="36" t="s">
        <v>1143</v>
      </c>
      <c r="C1129" s="49" t="s">
        <v>1144</v>
      </c>
      <c r="D1129" s="49" t="s">
        <v>2005</v>
      </c>
      <c r="E1129">
        <v>2025</v>
      </c>
      <c r="F1129">
        <v>6</v>
      </c>
      <c r="G1129" s="53" t="s">
        <v>980</v>
      </c>
      <c r="H1129" s="33" t="s">
        <v>261</v>
      </c>
      <c r="I1129" s="18">
        <v>-170.24</v>
      </c>
      <c r="J1129" s="33" t="s">
        <v>94</v>
      </c>
      <c r="K1129" s="19">
        <f t="shared" si="35"/>
        <v>-170.24</v>
      </c>
      <c r="L1129" t="s">
        <v>977</v>
      </c>
      <c r="M1129" s="50" t="s">
        <v>1145</v>
      </c>
      <c r="O1129" s="49" t="s">
        <v>1146</v>
      </c>
      <c r="P1129" s="37">
        <f t="shared" si="34"/>
        <v>-170.24</v>
      </c>
      <c r="Q1129" s="51">
        <v>45831</v>
      </c>
      <c r="S1129">
        <v>40700</v>
      </c>
      <c r="T1129" t="s">
        <v>911</v>
      </c>
    </row>
    <row r="1130" spans="1:20" x14ac:dyDescent="0.25">
      <c r="A1130" s="53" t="str">
        <f>+VLOOKUP(O1130,'Selectable Table'!D:E,2,0)</f>
        <v>J &amp; J</v>
      </c>
      <c r="B1130" s="36" t="s">
        <v>1147</v>
      </c>
      <c r="C1130" s="49" t="s">
        <v>1148</v>
      </c>
      <c r="D1130" s="49" t="s">
        <v>2005</v>
      </c>
      <c r="E1130">
        <v>2025</v>
      </c>
      <c r="F1130">
        <v>6</v>
      </c>
      <c r="G1130" s="53" t="s">
        <v>976</v>
      </c>
      <c r="H1130" s="33" t="s">
        <v>260</v>
      </c>
      <c r="I1130" s="18">
        <v>-569.34799999999996</v>
      </c>
      <c r="J1130" s="33" t="s">
        <v>94</v>
      </c>
      <c r="K1130" s="19">
        <f t="shared" si="35"/>
        <v>-569.34799999999996</v>
      </c>
      <c r="L1130" t="s">
        <v>977</v>
      </c>
      <c r="M1130" s="50" t="s">
        <v>1015</v>
      </c>
      <c r="O1130" s="49" t="s">
        <v>1100</v>
      </c>
      <c r="P1130" s="37">
        <f t="shared" si="34"/>
        <v>-569.34799999999996</v>
      </c>
      <c r="Q1130" s="51">
        <v>45831</v>
      </c>
      <c r="S1130">
        <v>40700</v>
      </c>
      <c r="T1130" t="s">
        <v>911</v>
      </c>
    </row>
    <row r="1131" spans="1:20" x14ac:dyDescent="0.25">
      <c r="A1131" s="53" t="str">
        <f>+VLOOKUP(O1131,'Selectable Table'!D:E,2,0)</f>
        <v>OTH CUST</v>
      </c>
      <c r="B1131" s="36" t="s">
        <v>1152</v>
      </c>
      <c r="C1131" s="49" t="s">
        <v>1153</v>
      </c>
      <c r="D1131" s="49" t="s">
        <v>351</v>
      </c>
      <c r="E1131">
        <v>2025</v>
      </c>
      <c r="F1131">
        <v>6</v>
      </c>
      <c r="G1131" s="53" t="s">
        <v>980</v>
      </c>
      <c r="H1131" s="33" t="s">
        <v>261</v>
      </c>
      <c r="I1131" s="18">
        <v>-341.80799999999999</v>
      </c>
      <c r="J1131" s="33" t="s">
        <v>94</v>
      </c>
      <c r="K1131" s="19">
        <f t="shared" si="35"/>
        <v>-341.80799999999999</v>
      </c>
      <c r="L1131" t="s">
        <v>977</v>
      </c>
      <c r="M1131" s="50" t="s">
        <v>1154</v>
      </c>
      <c r="O1131" s="49" t="s">
        <v>1001</v>
      </c>
      <c r="P1131" s="37">
        <f t="shared" si="34"/>
        <v>-341.80799999999999</v>
      </c>
      <c r="Q1131" s="51">
        <v>45831</v>
      </c>
      <c r="S1131">
        <v>40700</v>
      </c>
      <c r="T1131" t="s">
        <v>911</v>
      </c>
    </row>
    <row r="1132" spans="1:20" x14ac:dyDescent="0.25">
      <c r="A1132" s="53" t="str">
        <f>+VLOOKUP(O1132,'Selectable Table'!D:E,2,0)</f>
        <v>OTH CUST</v>
      </c>
      <c r="B1132" s="36" t="s">
        <v>1155</v>
      </c>
      <c r="C1132" s="49" t="s">
        <v>1156</v>
      </c>
      <c r="D1132" s="49" t="s">
        <v>351</v>
      </c>
      <c r="E1132">
        <v>2025</v>
      </c>
      <c r="F1132">
        <v>6</v>
      </c>
      <c r="G1132" s="53" t="s">
        <v>980</v>
      </c>
      <c r="H1132" s="33" t="s">
        <v>261</v>
      </c>
      <c r="I1132" s="18">
        <v>-419.86800000000005</v>
      </c>
      <c r="J1132" s="33" t="s">
        <v>94</v>
      </c>
      <c r="K1132" s="19">
        <f t="shared" si="35"/>
        <v>-419.86800000000005</v>
      </c>
      <c r="L1132" t="s">
        <v>977</v>
      </c>
      <c r="M1132" s="50" t="s">
        <v>1157</v>
      </c>
      <c r="O1132" s="49" t="s">
        <v>1001</v>
      </c>
      <c r="P1132" s="37">
        <f t="shared" si="34"/>
        <v>-419.86800000000005</v>
      </c>
      <c r="Q1132" s="51">
        <v>45831</v>
      </c>
      <c r="S1132">
        <v>40700</v>
      </c>
      <c r="T1132" t="s">
        <v>911</v>
      </c>
    </row>
    <row r="1133" spans="1:20" ht="30" x14ac:dyDescent="0.25">
      <c r="A1133" s="53" t="str">
        <f>+VLOOKUP(O1133,'Selectable Table'!D:E,2,0)</f>
        <v>OTH CUST</v>
      </c>
      <c r="B1133" s="36" t="s">
        <v>1158</v>
      </c>
      <c r="C1133" s="49" t="s">
        <v>1159</v>
      </c>
      <c r="D1133" s="49" t="s">
        <v>351</v>
      </c>
      <c r="E1133">
        <v>2025</v>
      </c>
      <c r="F1133">
        <v>6</v>
      </c>
      <c r="G1133" s="53" t="s">
        <v>980</v>
      </c>
      <c r="H1133" s="33" t="s">
        <v>261</v>
      </c>
      <c r="I1133" s="18">
        <v>-2587.9840000000004</v>
      </c>
      <c r="J1133" s="33" t="s">
        <v>94</v>
      </c>
      <c r="K1133" s="19">
        <f t="shared" si="35"/>
        <v>-2587.9840000000004</v>
      </c>
      <c r="L1133" t="s">
        <v>977</v>
      </c>
      <c r="M1133" s="50" t="s">
        <v>1160</v>
      </c>
      <c r="O1133" s="49" t="s">
        <v>1055</v>
      </c>
      <c r="P1133" s="37">
        <f t="shared" si="34"/>
        <v>-2587.9840000000004</v>
      </c>
      <c r="Q1133" s="51">
        <v>45831</v>
      </c>
      <c r="S1133">
        <v>40700</v>
      </c>
      <c r="T1133" t="s">
        <v>911</v>
      </c>
    </row>
    <row r="1134" spans="1:20" x14ac:dyDescent="0.25">
      <c r="A1134" s="53" t="str">
        <f>+VLOOKUP(O1134,'Selectable Table'!D:E,2,0)</f>
        <v>OTH CUST</v>
      </c>
      <c r="B1134" s="36" t="s">
        <v>1164</v>
      </c>
      <c r="C1134" s="49" t="s">
        <v>1165</v>
      </c>
      <c r="D1134" s="49" t="s">
        <v>351</v>
      </c>
      <c r="E1134">
        <v>2025</v>
      </c>
      <c r="F1134">
        <v>6</v>
      </c>
      <c r="G1134" s="53" t="s">
        <v>976</v>
      </c>
      <c r="H1134" s="33" t="s">
        <v>260</v>
      </c>
      <c r="I1134" s="18">
        <v>-1092.4840000000002</v>
      </c>
      <c r="J1134" s="33" t="s">
        <v>94</v>
      </c>
      <c r="K1134" s="19">
        <f t="shared" si="35"/>
        <v>-1092.4840000000002</v>
      </c>
      <c r="L1134" t="s">
        <v>977</v>
      </c>
      <c r="M1134" s="50" t="s">
        <v>1166</v>
      </c>
      <c r="O1134" s="49" t="s">
        <v>1069</v>
      </c>
      <c r="P1134" s="37">
        <f t="shared" si="34"/>
        <v>-1092.4840000000002</v>
      </c>
      <c r="Q1134" s="51">
        <v>45831</v>
      </c>
      <c r="S1134">
        <v>40700</v>
      </c>
      <c r="T1134" t="s">
        <v>911</v>
      </c>
    </row>
    <row r="1135" spans="1:20" x14ac:dyDescent="0.25">
      <c r="A1135" s="53" t="str">
        <f>+VLOOKUP(O1135,'Selectable Table'!D:E,2,0)</f>
        <v>J &amp; J</v>
      </c>
      <c r="B1135" s="36" t="s">
        <v>1167</v>
      </c>
      <c r="C1135" s="49" t="s">
        <v>1168</v>
      </c>
      <c r="D1135" s="49" t="s">
        <v>2006</v>
      </c>
      <c r="E1135">
        <v>2025</v>
      </c>
      <c r="F1135">
        <v>6</v>
      </c>
      <c r="G1135" s="53" t="s">
        <v>980</v>
      </c>
      <c r="H1135" s="33" t="s">
        <v>261</v>
      </c>
      <c r="I1135" s="18">
        <v>-336.98</v>
      </c>
      <c r="J1135" s="33" t="s">
        <v>94</v>
      </c>
      <c r="K1135" s="19">
        <f t="shared" si="35"/>
        <v>-336.98</v>
      </c>
      <c r="L1135" t="s">
        <v>977</v>
      </c>
      <c r="M1135" s="50" t="s">
        <v>1015</v>
      </c>
      <c r="O1135" s="49" t="s">
        <v>1100</v>
      </c>
      <c r="P1135" s="37">
        <f t="shared" si="34"/>
        <v>-336.98</v>
      </c>
      <c r="Q1135" s="51">
        <v>45831</v>
      </c>
      <c r="S1135">
        <v>40700</v>
      </c>
      <c r="T1135" t="s">
        <v>911</v>
      </c>
    </row>
    <row r="1136" spans="1:20" x14ac:dyDescent="0.25">
      <c r="A1136" s="53" t="str">
        <f>+VLOOKUP(O1136,'Selectable Table'!D:E,2,0)</f>
        <v>OTH CUST</v>
      </c>
      <c r="B1136" s="36" t="s">
        <v>1169</v>
      </c>
      <c r="C1136" s="49" t="s">
        <v>1170</v>
      </c>
      <c r="D1136" s="49" t="s">
        <v>2006</v>
      </c>
      <c r="E1136">
        <v>2025</v>
      </c>
      <c r="F1136">
        <v>6</v>
      </c>
      <c r="G1136" s="53" t="s">
        <v>976</v>
      </c>
      <c r="H1136" s="33" t="s">
        <v>260</v>
      </c>
      <c r="I1136" s="18">
        <v>-536.31200000000001</v>
      </c>
      <c r="J1136" s="33" t="s">
        <v>94</v>
      </c>
      <c r="K1136" s="19">
        <f t="shared" si="35"/>
        <v>-536.31200000000001</v>
      </c>
      <c r="L1136" t="s">
        <v>977</v>
      </c>
      <c r="M1136" s="50" t="s">
        <v>1000</v>
      </c>
      <c r="O1136" s="49" t="s">
        <v>1001</v>
      </c>
      <c r="P1136" s="37">
        <f t="shared" si="34"/>
        <v>-536.31200000000001</v>
      </c>
      <c r="Q1136" s="51">
        <v>45831</v>
      </c>
      <c r="S1136">
        <v>40700</v>
      </c>
      <c r="T1136" t="s">
        <v>911</v>
      </c>
    </row>
    <row r="1137" spans="1:20" x14ac:dyDescent="0.25">
      <c r="A1137" s="53" t="str">
        <f>+VLOOKUP(O1137,'Selectable Table'!D:E,2,0)</f>
        <v>J &amp; J</v>
      </c>
      <c r="B1137" s="36" t="s">
        <v>1171</v>
      </c>
      <c r="C1137" s="49" t="s">
        <v>1172</v>
      </c>
      <c r="D1137" s="49" t="s">
        <v>2007</v>
      </c>
      <c r="E1137">
        <v>2025</v>
      </c>
      <c r="F1137">
        <v>6</v>
      </c>
      <c r="G1137" s="53" t="s">
        <v>984</v>
      </c>
      <c r="H1137" s="33" t="s">
        <v>262</v>
      </c>
      <c r="I1137" s="18">
        <v>-216.13200000000003</v>
      </c>
      <c r="J1137" s="33" t="s">
        <v>94</v>
      </c>
      <c r="K1137" s="19">
        <f t="shared" si="35"/>
        <v>-216.13200000000003</v>
      </c>
      <c r="L1137" t="s">
        <v>977</v>
      </c>
      <c r="M1137" s="50" t="s">
        <v>1015</v>
      </c>
      <c r="O1137" s="49" t="s">
        <v>1100</v>
      </c>
      <c r="P1137" s="37">
        <f t="shared" si="34"/>
        <v>-216.13200000000003</v>
      </c>
      <c r="Q1137" s="51">
        <v>45831</v>
      </c>
      <c r="S1137">
        <v>40700</v>
      </c>
      <c r="T1137" t="s">
        <v>911</v>
      </c>
    </row>
    <row r="1138" spans="1:20" x14ac:dyDescent="0.25">
      <c r="A1138" s="53" t="str">
        <f>+VLOOKUP(O1138,'Selectable Table'!D:E,2,0)</f>
        <v>OTH CUST</v>
      </c>
      <c r="B1138" s="36" t="s">
        <v>1767</v>
      </c>
      <c r="C1138" s="49" t="s">
        <v>1768</v>
      </c>
      <c r="D1138" s="49" t="s">
        <v>2007</v>
      </c>
      <c r="E1138">
        <v>2025</v>
      </c>
      <c r="F1138">
        <v>6</v>
      </c>
      <c r="G1138" s="53" t="s">
        <v>976</v>
      </c>
      <c r="H1138" s="33" t="s">
        <v>260</v>
      </c>
      <c r="I1138" s="18">
        <v>-143.22800000000001</v>
      </c>
      <c r="J1138" s="33" t="s">
        <v>94</v>
      </c>
      <c r="K1138" s="19">
        <f t="shared" si="35"/>
        <v>-143.22800000000001</v>
      </c>
      <c r="L1138" t="s">
        <v>977</v>
      </c>
      <c r="M1138" s="50" t="s">
        <v>1769</v>
      </c>
      <c r="O1138" s="49" t="s">
        <v>1770</v>
      </c>
      <c r="P1138" s="37">
        <f t="shared" si="34"/>
        <v>-143.22800000000001</v>
      </c>
      <c r="Q1138" s="51">
        <v>45831</v>
      </c>
      <c r="S1138">
        <v>40700</v>
      </c>
      <c r="T1138" t="s">
        <v>911</v>
      </c>
    </row>
    <row r="1139" spans="1:20" x14ac:dyDescent="0.25">
      <c r="A1139" s="53" t="str">
        <f>+VLOOKUP(O1139,'Selectable Table'!D:E,2,0)</f>
        <v>OTH CUST</v>
      </c>
      <c r="B1139" s="36" t="s">
        <v>1173</v>
      </c>
      <c r="C1139" s="49" t="s">
        <v>1174</v>
      </c>
      <c r="D1139" s="49" t="s">
        <v>2007</v>
      </c>
      <c r="E1139">
        <v>2025</v>
      </c>
      <c r="F1139">
        <v>6</v>
      </c>
      <c r="G1139" s="53" t="s">
        <v>980</v>
      </c>
      <c r="H1139" s="33" t="s">
        <v>261</v>
      </c>
      <c r="I1139" s="18">
        <v>-2079.596</v>
      </c>
      <c r="J1139" s="33" t="s">
        <v>94</v>
      </c>
      <c r="K1139" s="19">
        <f t="shared" si="35"/>
        <v>-2079.596</v>
      </c>
      <c r="L1139" t="s">
        <v>977</v>
      </c>
      <c r="M1139" s="50" t="s">
        <v>1176</v>
      </c>
      <c r="O1139" s="49" t="s">
        <v>1177</v>
      </c>
      <c r="P1139" s="37">
        <f t="shared" si="34"/>
        <v>-2079.596</v>
      </c>
      <c r="Q1139" s="51">
        <v>45831</v>
      </c>
      <c r="S1139">
        <v>40700</v>
      </c>
      <c r="T1139" t="s">
        <v>911</v>
      </c>
    </row>
    <row r="1140" spans="1:20" ht="30" x14ac:dyDescent="0.25">
      <c r="A1140" s="53" t="str">
        <f>+VLOOKUP(O1140,'Selectable Table'!D:E,2,0)</f>
        <v>OTH CUST</v>
      </c>
      <c r="B1140" s="36" t="s">
        <v>1178</v>
      </c>
      <c r="C1140" s="49" t="s">
        <v>1179</v>
      </c>
      <c r="D1140" s="49" t="s">
        <v>2007</v>
      </c>
      <c r="E1140">
        <v>2025</v>
      </c>
      <c r="F1140">
        <v>6</v>
      </c>
      <c r="G1140" s="53" t="s">
        <v>980</v>
      </c>
      <c r="H1140" s="33" t="s">
        <v>261</v>
      </c>
      <c r="I1140" s="18">
        <v>-121.24000000000001</v>
      </c>
      <c r="J1140" s="33" t="s">
        <v>94</v>
      </c>
      <c r="K1140" s="19">
        <f t="shared" si="35"/>
        <v>-121.24000000000001</v>
      </c>
      <c r="L1140" t="s">
        <v>977</v>
      </c>
      <c r="M1140" s="50" t="s">
        <v>1180</v>
      </c>
      <c r="O1140" s="49" t="s">
        <v>1055</v>
      </c>
      <c r="P1140" s="37">
        <f t="shared" si="34"/>
        <v>-121.24000000000001</v>
      </c>
      <c r="Q1140" s="51">
        <v>45831</v>
      </c>
      <c r="S1140">
        <v>40700</v>
      </c>
      <c r="T1140" t="s">
        <v>911</v>
      </c>
    </row>
    <row r="1141" spans="1:20" x14ac:dyDescent="0.25">
      <c r="A1141" s="53" t="str">
        <f>+VLOOKUP(O1141,'Selectable Table'!D:E,2,0)</f>
        <v>J &amp; J</v>
      </c>
      <c r="B1141" s="36" t="s">
        <v>1185</v>
      </c>
      <c r="C1141" s="49" t="s">
        <v>1186</v>
      </c>
      <c r="D1141" s="49" t="s">
        <v>2007</v>
      </c>
      <c r="E1141">
        <v>2025</v>
      </c>
      <c r="F1141">
        <v>6</v>
      </c>
      <c r="G1141" s="53" t="s">
        <v>980</v>
      </c>
      <c r="H1141" s="33" t="s">
        <v>261</v>
      </c>
      <c r="I1141" s="18">
        <v>-1551.268</v>
      </c>
      <c r="J1141" s="33" t="s">
        <v>94</v>
      </c>
      <c r="K1141" s="19">
        <f t="shared" si="35"/>
        <v>-1551.268</v>
      </c>
      <c r="L1141" t="s">
        <v>977</v>
      </c>
      <c r="M1141" s="50" t="s">
        <v>1015</v>
      </c>
      <c r="O1141" s="49" t="s">
        <v>1100</v>
      </c>
      <c r="P1141" s="37">
        <f t="shared" si="34"/>
        <v>-1551.268</v>
      </c>
      <c r="Q1141" s="51">
        <v>45831</v>
      </c>
      <c r="S1141">
        <v>40700</v>
      </c>
      <c r="T1141" t="s">
        <v>911</v>
      </c>
    </row>
    <row r="1142" spans="1:20" x14ac:dyDescent="0.25">
      <c r="A1142" s="53" t="str">
        <f>+VLOOKUP(O1142,'Selectable Table'!D:E,2,0)</f>
        <v>ASTRAZENECA</v>
      </c>
      <c r="B1142" s="36" t="s">
        <v>1187</v>
      </c>
      <c r="C1142" s="49" t="s">
        <v>1188</v>
      </c>
      <c r="D1142" s="49" t="s">
        <v>2007</v>
      </c>
      <c r="E1142">
        <v>2025</v>
      </c>
      <c r="F1142">
        <v>6</v>
      </c>
      <c r="G1142" s="53" t="s">
        <v>980</v>
      </c>
      <c r="H1142" s="33" t="s">
        <v>261</v>
      </c>
      <c r="I1142" s="18">
        <v>-661.54399999999998</v>
      </c>
      <c r="J1142" s="33" t="s">
        <v>94</v>
      </c>
      <c r="K1142" s="19">
        <f t="shared" si="35"/>
        <v>-661.54399999999998</v>
      </c>
      <c r="L1142" t="s">
        <v>977</v>
      </c>
      <c r="M1142" s="50" t="s">
        <v>1189</v>
      </c>
      <c r="O1142" s="49" t="s">
        <v>1079</v>
      </c>
      <c r="P1142" s="37">
        <f t="shared" si="34"/>
        <v>-661.54399999999998</v>
      </c>
      <c r="Q1142" s="51">
        <v>45831</v>
      </c>
      <c r="S1142">
        <v>40700</v>
      </c>
      <c r="T1142" t="s">
        <v>911</v>
      </c>
    </row>
    <row r="1143" spans="1:20" x14ac:dyDescent="0.25">
      <c r="A1143" s="53" t="str">
        <f>+VLOOKUP(O1143,'Selectable Table'!D:E,2,0)</f>
        <v>GILEAD SCI</v>
      </c>
      <c r="B1143" s="36" t="s">
        <v>1190</v>
      </c>
      <c r="C1143" s="49" t="s">
        <v>1191</v>
      </c>
      <c r="D1143" s="49" t="s">
        <v>2007</v>
      </c>
      <c r="E1143">
        <v>2025</v>
      </c>
      <c r="F1143">
        <v>6</v>
      </c>
      <c r="G1143" s="53" t="s">
        <v>980</v>
      </c>
      <c r="H1143" s="33" t="s">
        <v>261</v>
      </c>
      <c r="I1143" s="18">
        <v>-3438.5</v>
      </c>
      <c r="J1143" s="33" t="s">
        <v>94</v>
      </c>
      <c r="K1143" s="19">
        <f t="shared" si="35"/>
        <v>-3438.5</v>
      </c>
      <c r="L1143" t="s">
        <v>977</v>
      </c>
      <c r="M1143" s="50" t="s">
        <v>1193</v>
      </c>
      <c r="O1143" s="49" t="s">
        <v>1194</v>
      </c>
      <c r="P1143" s="37">
        <f t="shared" si="34"/>
        <v>-3438.5</v>
      </c>
      <c r="Q1143" s="51">
        <v>45831</v>
      </c>
      <c r="S1143">
        <v>40700</v>
      </c>
      <c r="T1143" t="s">
        <v>911</v>
      </c>
    </row>
    <row r="1144" spans="1:20" ht="30" x14ac:dyDescent="0.25">
      <c r="A1144" s="53" t="str">
        <f>+VLOOKUP(O1144,'Selectable Table'!D:E,2,0)</f>
        <v>OTH CUST</v>
      </c>
      <c r="B1144" s="36" t="s">
        <v>1195</v>
      </c>
      <c r="C1144" s="49" t="s">
        <v>1196</v>
      </c>
      <c r="D1144" s="49" t="s">
        <v>2007</v>
      </c>
      <c r="E1144">
        <v>2025</v>
      </c>
      <c r="F1144">
        <v>6</v>
      </c>
      <c r="G1144" s="53" t="s">
        <v>976</v>
      </c>
      <c r="H1144" s="33" t="s">
        <v>260</v>
      </c>
      <c r="I1144" s="18">
        <v>-513.69200000000001</v>
      </c>
      <c r="J1144" s="33" t="s">
        <v>94</v>
      </c>
      <c r="K1144" s="19">
        <f t="shared" si="35"/>
        <v>-513.69200000000001</v>
      </c>
      <c r="L1144" t="s">
        <v>977</v>
      </c>
      <c r="M1144" s="50" t="s">
        <v>1197</v>
      </c>
      <c r="O1144" s="49" t="s">
        <v>1055</v>
      </c>
      <c r="P1144" s="37">
        <f t="shared" si="34"/>
        <v>-513.69200000000001</v>
      </c>
      <c r="Q1144" s="51">
        <v>45831</v>
      </c>
      <c r="S1144">
        <v>40700</v>
      </c>
      <c r="T1144" t="s">
        <v>911</v>
      </c>
    </row>
    <row r="1145" spans="1:20" x14ac:dyDescent="0.25">
      <c r="A1145" s="53" t="str">
        <f>+VLOOKUP(O1145,'Selectable Table'!D:E,2,0)</f>
        <v>OTH CUST</v>
      </c>
      <c r="B1145" s="36" t="s">
        <v>1202</v>
      </c>
      <c r="C1145" s="49" t="s">
        <v>1203</v>
      </c>
      <c r="D1145" s="49" t="s">
        <v>2007</v>
      </c>
      <c r="E1145">
        <v>2025</v>
      </c>
      <c r="F1145">
        <v>6</v>
      </c>
      <c r="G1145" s="53" t="s">
        <v>976</v>
      </c>
      <c r="H1145" s="33" t="s">
        <v>260</v>
      </c>
      <c r="I1145" s="18">
        <v>-1451.38</v>
      </c>
      <c r="J1145" s="33" t="s">
        <v>94</v>
      </c>
      <c r="K1145" s="19">
        <f t="shared" si="35"/>
        <v>-1451.38</v>
      </c>
      <c r="L1145" t="s">
        <v>977</v>
      </c>
      <c r="M1145" s="50" t="s">
        <v>1204</v>
      </c>
      <c r="O1145" s="49" t="s">
        <v>1001</v>
      </c>
      <c r="P1145" s="37">
        <f t="shared" si="34"/>
        <v>-1451.38</v>
      </c>
      <c r="Q1145" s="51">
        <v>45831</v>
      </c>
      <c r="S1145">
        <v>40700</v>
      </c>
      <c r="T1145" t="s">
        <v>911</v>
      </c>
    </row>
    <row r="1146" spans="1:20" x14ac:dyDescent="0.25">
      <c r="A1146" s="53" t="str">
        <f>+VLOOKUP(O1146,'Selectable Table'!D:E,2,0)</f>
        <v>OTH CUST</v>
      </c>
      <c r="B1146" s="36" t="s">
        <v>1205</v>
      </c>
      <c r="C1146" s="49" t="s">
        <v>1206</v>
      </c>
      <c r="D1146" s="49" t="s">
        <v>2008</v>
      </c>
      <c r="E1146">
        <v>2025</v>
      </c>
      <c r="F1146">
        <v>6</v>
      </c>
      <c r="G1146" s="53" t="s">
        <v>976</v>
      </c>
      <c r="H1146" s="33" t="s">
        <v>260</v>
      </c>
      <c r="I1146" s="18">
        <v>-362.54400000000004</v>
      </c>
      <c r="J1146" s="33" t="s">
        <v>94</v>
      </c>
      <c r="K1146" s="19">
        <f t="shared" si="35"/>
        <v>-362.54400000000004</v>
      </c>
      <c r="L1146" t="s">
        <v>977</v>
      </c>
      <c r="M1146" s="50" t="s">
        <v>1207</v>
      </c>
      <c r="O1146" s="49" t="s">
        <v>1069</v>
      </c>
      <c r="P1146" s="37">
        <f t="shared" si="34"/>
        <v>-362.54400000000004</v>
      </c>
      <c r="Q1146" s="51">
        <v>45831</v>
      </c>
      <c r="S1146">
        <v>40700</v>
      </c>
      <c r="T1146" t="s">
        <v>911</v>
      </c>
    </row>
    <row r="1147" spans="1:20" ht="30" x14ac:dyDescent="0.25">
      <c r="A1147" s="53" t="str">
        <f>+VLOOKUP(O1147,'Selectable Table'!D:E,2,0)</f>
        <v>OTH CUST</v>
      </c>
      <c r="B1147" s="36" t="s">
        <v>1208</v>
      </c>
      <c r="C1147" s="49" t="s">
        <v>1209</v>
      </c>
      <c r="D1147" s="49" t="s">
        <v>2008</v>
      </c>
      <c r="E1147">
        <v>2025</v>
      </c>
      <c r="F1147">
        <v>6</v>
      </c>
      <c r="G1147" s="53" t="s">
        <v>980</v>
      </c>
      <c r="H1147" s="33" t="s">
        <v>261</v>
      </c>
      <c r="I1147" s="18">
        <v>-2019.7640000000001</v>
      </c>
      <c r="J1147" s="33" t="s">
        <v>94</v>
      </c>
      <c r="K1147" s="19">
        <f t="shared" si="35"/>
        <v>-2019.7640000000001</v>
      </c>
      <c r="L1147" t="s">
        <v>977</v>
      </c>
      <c r="M1147" s="50" t="s">
        <v>1210</v>
      </c>
      <c r="O1147" s="49" t="s">
        <v>1055</v>
      </c>
      <c r="P1147" s="37">
        <f t="shared" si="34"/>
        <v>-2019.7640000000001</v>
      </c>
      <c r="Q1147" s="51">
        <v>45831</v>
      </c>
      <c r="S1147">
        <v>40700</v>
      </c>
      <c r="T1147" t="s">
        <v>911</v>
      </c>
    </row>
    <row r="1148" spans="1:20" ht="30" x14ac:dyDescent="0.25">
      <c r="A1148" s="53" t="str">
        <f>+VLOOKUP(O1148,'Selectable Table'!D:E,2,0)</f>
        <v>OTH CUST</v>
      </c>
      <c r="B1148" s="36" t="s">
        <v>1796</v>
      </c>
      <c r="C1148" s="49" t="s">
        <v>1797</v>
      </c>
      <c r="D1148" s="49" t="s">
        <v>2009</v>
      </c>
      <c r="E1148">
        <v>2025</v>
      </c>
      <c r="F1148">
        <v>6</v>
      </c>
      <c r="G1148" s="53" t="s">
        <v>976</v>
      </c>
      <c r="H1148" s="33" t="s">
        <v>260</v>
      </c>
      <c r="I1148" s="18">
        <v>-121.23599999999999</v>
      </c>
      <c r="J1148" s="33" t="s">
        <v>94</v>
      </c>
      <c r="K1148" s="19">
        <f t="shared" si="35"/>
        <v>-121.23599999999999</v>
      </c>
      <c r="L1148" t="s">
        <v>977</v>
      </c>
      <c r="M1148" s="50" t="s">
        <v>1798</v>
      </c>
      <c r="O1148" s="49" t="s">
        <v>1055</v>
      </c>
      <c r="P1148" s="37">
        <f t="shared" si="34"/>
        <v>-121.23599999999999</v>
      </c>
      <c r="Q1148" s="51">
        <v>45831</v>
      </c>
      <c r="S1148">
        <v>40700</v>
      </c>
      <c r="T1148" t="s">
        <v>911</v>
      </c>
    </row>
    <row r="1149" spans="1:20" x14ac:dyDescent="0.25">
      <c r="A1149" s="53" t="str">
        <f>+VLOOKUP(O1149,'Selectable Table'!D:E,2,0)</f>
        <v>OTH CUST</v>
      </c>
      <c r="B1149" s="36" t="s">
        <v>1211</v>
      </c>
      <c r="C1149" s="49" t="s">
        <v>1212</v>
      </c>
      <c r="D1149" s="49" t="s">
        <v>2009</v>
      </c>
      <c r="E1149">
        <v>2025</v>
      </c>
      <c r="F1149">
        <v>6</v>
      </c>
      <c r="G1149" s="53" t="s">
        <v>980</v>
      </c>
      <c r="H1149" s="33" t="s">
        <v>261</v>
      </c>
      <c r="I1149" s="18">
        <v>-2056.9960000000001</v>
      </c>
      <c r="J1149" s="33" t="s">
        <v>94</v>
      </c>
      <c r="K1149" s="19">
        <f t="shared" si="35"/>
        <v>-2056.9960000000001</v>
      </c>
      <c r="L1149" t="s">
        <v>977</v>
      </c>
      <c r="M1149" s="50" t="s">
        <v>1213</v>
      </c>
      <c r="O1149" s="49" t="s">
        <v>1055</v>
      </c>
      <c r="P1149" s="37">
        <f t="shared" si="34"/>
        <v>-2056.9960000000001</v>
      </c>
      <c r="Q1149" s="51">
        <v>45831</v>
      </c>
      <c r="S1149">
        <v>40700</v>
      </c>
      <c r="T1149" t="s">
        <v>911</v>
      </c>
    </row>
    <row r="1150" spans="1:20" x14ac:dyDescent="0.25">
      <c r="A1150" s="53" t="str">
        <f>+VLOOKUP(O1150,'Selectable Table'!D:E,2,0)</f>
        <v>OTH CUST</v>
      </c>
      <c r="B1150" s="36" t="s">
        <v>1217</v>
      </c>
      <c r="C1150" s="49" t="s">
        <v>1218</v>
      </c>
      <c r="D1150" s="49" t="s">
        <v>485</v>
      </c>
      <c r="E1150">
        <v>2025</v>
      </c>
      <c r="F1150">
        <v>6</v>
      </c>
      <c r="G1150" s="53" t="s">
        <v>976</v>
      </c>
      <c r="H1150" s="33" t="s">
        <v>260</v>
      </c>
      <c r="I1150" s="18">
        <v>-944.30799999999999</v>
      </c>
      <c r="J1150" s="33" t="s">
        <v>94</v>
      </c>
      <c r="K1150" s="19">
        <f t="shared" si="35"/>
        <v>-944.30799999999999</v>
      </c>
      <c r="L1150" t="s">
        <v>977</v>
      </c>
      <c r="M1150" s="50" t="s">
        <v>1027</v>
      </c>
      <c r="O1150" s="49" t="s">
        <v>1028</v>
      </c>
      <c r="P1150" s="37">
        <f t="shared" si="34"/>
        <v>-944.30799999999999</v>
      </c>
      <c r="Q1150" s="51">
        <v>45831</v>
      </c>
      <c r="S1150">
        <v>40700</v>
      </c>
      <c r="T1150" t="s">
        <v>911</v>
      </c>
    </row>
    <row r="1151" spans="1:20" x14ac:dyDescent="0.25">
      <c r="A1151" s="53" t="str">
        <f>+VLOOKUP(O1151,'Selectable Table'!D:E,2,0)</f>
        <v>OTH CUST</v>
      </c>
      <c r="B1151" s="36" t="s">
        <v>1219</v>
      </c>
      <c r="C1151" s="49" t="s">
        <v>1220</v>
      </c>
      <c r="D1151" s="49" t="s">
        <v>485</v>
      </c>
      <c r="E1151">
        <v>2025</v>
      </c>
      <c r="F1151">
        <v>6</v>
      </c>
      <c r="G1151" s="53" t="s">
        <v>980</v>
      </c>
      <c r="H1151" s="33" t="s">
        <v>261</v>
      </c>
      <c r="I1151" s="18">
        <v>-380.18800000000005</v>
      </c>
      <c r="J1151" s="33" t="s">
        <v>94</v>
      </c>
      <c r="K1151" s="19">
        <f t="shared" si="35"/>
        <v>-380.18800000000005</v>
      </c>
      <c r="L1151" t="s">
        <v>977</v>
      </c>
      <c r="M1151" s="50" t="s">
        <v>1000</v>
      </c>
      <c r="O1151" s="49" t="s">
        <v>1001</v>
      </c>
      <c r="P1151" s="37">
        <f t="shared" si="34"/>
        <v>-380.18800000000005</v>
      </c>
      <c r="Q1151" s="51">
        <v>45831</v>
      </c>
      <c r="S1151">
        <v>40700</v>
      </c>
      <c r="T1151" t="s">
        <v>911</v>
      </c>
    </row>
    <row r="1152" spans="1:20" x14ac:dyDescent="0.25">
      <c r="A1152" s="53" t="str">
        <f>+VLOOKUP(O1152,'Selectable Table'!D:E,2,0)</f>
        <v>OTH CUST</v>
      </c>
      <c r="B1152" s="36" t="s">
        <v>1221</v>
      </c>
      <c r="C1152" s="49" t="s">
        <v>1222</v>
      </c>
      <c r="D1152" s="49" t="s">
        <v>485</v>
      </c>
      <c r="E1152">
        <v>2025</v>
      </c>
      <c r="F1152">
        <v>6</v>
      </c>
      <c r="G1152" s="53" t="s">
        <v>980</v>
      </c>
      <c r="H1152" s="33" t="s">
        <v>261</v>
      </c>
      <c r="I1152" s="18">
        <v>-1185.604</v>
      </c>
      <c r="J1152" s="33" t="s">
        <v>94</v>
      </c>
      <c r="K1152" s="19">
        <f t="shared" si="35"/>
        <v>-1185.604</v>
      </c>
      <c r="L1152" t="s">
        <v>977</v>
      </c>
      <c r="M1152" s="50" t="s">
        <v>1223</v>
      </c>
      <c r="O1152" s="49" t="s">
        <v>1224</v>
      </c>
      <c r="P1152" s="37">
        <f t="shared" si="34"/>
        <v>-1185.604</v>
      </c>
      <c r="Q1152" s="51">
        <v>45831</v>
      </c>
      <c r="S1152">
        <v>40700</v>
      </c>
      <c r="T1152" t="s">
        <v>911</v>
      </c>
    </row>
    <row r="1153" spans="1:20" x14ac:dyDescent="0.25">
      <c r="A1153" s="53" t="str">
        <f>+VLOOKUP(O1153,'Selectable Table'!D:E,2,0)</f>
        <v>J &amp; J</v>
      </c>
      <c r="B1153" s="36" t="s">
        <v>1227</v>
      </c>
      <c r="C1153" s="49" t="s">
        <v>1228</v>
      </c>
      <c r="D1153" s="49" t="s">
        <v>485</v>
      </c>
      <c r="E1153">
        <v>2025</v>
      </c>
      <c r="F1153">
        <v>6</v>
      </c>
      <c r="G1153" s="53" t="s">
        <v>980</v>
      </c>
      <c r="H1153" s="33" t="s">
        <v>261</v>
      </c>
      <c r="I1153" s="18">
        <v>-419.84799999999996</v>
      </c>
      <c r="J1153" s="33" t="s">
        <v>94</v>
      </c>
      <c r="K1153" s="19">
        <f t="shared" si="35"/>
        <v>-419.84799999999996</v>
      </c>
      <c r="L1153" t="s">
        <v>977</v>
      </c>
      <c r="M1153" s="50" t="s">
        <v>1015</v>
      </c>
      <c r="O1153" s="49" t="s">
        <v>1100</v>
      </c>
      <c r="P1153" s="37">
        <f t="shared" si="34"/>
        <v>-419.84799999999996</v>
      </c>
      <c r="Q1153" s="51">
        <v>45831</v>
      </c>
      <c r="S1153">
        <v>40700</v>
      </c>
      <c r="T1153" t="s">
        <v>911</v>
      </c>
    </row>
    <row r="1154" spans="1:20" x14ac:dyDescent="0.25">
      <c r="A1154" s="53" t="str">
        <f>+VLOOKUP(O1154,'Selectable Table'!D:E,2,0)</f>
        <v>OTH CUST</v>
      </c>
      <c r="B1154" s="36" t="s">
        <v>1229</v>
      </c>
      <c r="C1154" s="49" t="s">
        <v>1230</v>
      </c>
      <c r="D1154" s="49" t="s">
        <v>485</v>
      </c>
      <c r="E1154">
        <v>2025</v>
      </c>
      <c r="F1154">
        <v>6</v>
      </c>
      <c r="G1154" s="53" t="s">
        <v>980</v>
      </c>
      <c r="H1154" s="33" t="s">
        <v>261</v>
      </c>
      <c r="I1154" s="18">
        <v>-271.21999999999997</v>
      </c>
      <c r="J1154" s="33" t="s">
        <v>94</v>
      </c>
      <c r="K1154" s="19">
        <f t="shared" si="35"/>
        <v>-271.21999999999997</v>
      </c>
      <c r="L1154" t="s">
        <v>977</v>
      </c>
      <c r="M1154" s="50" t="s">
        <v>1231</v>
      </c>
      <c r="O1154" s="49" t="s">
        <v>1055</v>
      </c>
      <c r="P1154" s="37">
        <f t="shared" ref="P1154:P1217" si="36">K1154</f>
        <v>-271.21999999999997</v>
      </c>
      <c r="Q1154" s="51">
        <v>45831</v>
      </c>
      <c r="S1154">
        <v>40700</v>
      </c>
      <c r="T1154" t="s">
        <v>911</v>
      </c>
    </row>
    <row r="1155" spans="1:20" ht="30" x14ac:dyDescent="0.25">
      <c r="A1155" s="53" t="str">
        <f>+VLOOKUP(O1155,'Selectable Table'!D:E,2,0)</f>
        <v>OTH CUST</v>
      </c>
      <c r="B1155" s="36" t="s">
        <v>1232</v>
      </c>
      <c r="C1155" s="49" t="s">
        <v>1233</v>
      </c>
      <c r="D1155" s="49" t="s">
        <v>485</v>
      </c>
      <c r="E1155">
        <v>2025</v>
      </c>
      <c r="F1155">
        <v>6</v>
      </c>
      <c r="G1155" s="53" t="s">
        <v>980</v>
      </c>
      <c r="H1155" s="33" t="s">
        <v>261</v>
      </c>
      <c r="I1155" s="18">
        <v>-363.71199999999999</v>
      </c>
      <c r="J1155" s="33" t="s">
        <v>94</v>
      </c>
      <c r="K1155" s="19">
        <f t="shared" ref="K1155:K1218" si="37">+VLOOKUP(J1155,$W$2:$X$7,2,0)*I1155</f>
        <v>-363.71199999999999</v>
      </c>
      <c r="L1155" t="s">
        <v>977</v>
      </c>
      <c r="M1155" s="50" t="s">
        <v>1234</v>
      </c>
      <c r="O1155" s="49" t="s">
        <v>1055</v>
      </c>
      <c r="P1155" s="37">
        <f t="shared" si="36"/>
        <v>-363.71199999999999</v>
      </c>
      <c r="Q1155" s="51">
        <v>45831</v>
      </c>
      <c r="S1155">
        <v>40700</v>
      </c>
      <c r="T1155" t="s">
        <v>911</v>
      </c>
    </row>
    <row r="1156" spans="1:20" x14ac:dyDescent="0.25">
      <c r="A1156" s="53" t="str">
        <f>+VLOOKUP(O1156,'Selectable Table'!D:E,2,0)</f>
        <v>OTH CUST</v>
      </c>
      <c r="B1156" s="36" t="s">
        <v>1820</v>
      </c>
      <c r="C1156" s="49" t="s">
        <v>1821</v>
      </c>
      <c r="D1156" s="49" t="s">
        <v>485</v>
      </c>
      <c r="E1156">
        <v>2025</v>
      </c>
      <c r="F1156">
        <v>6</v>
      </c>
      <c r="G1156" s="53" t="s">
        <v>980</v>
      </c>
      <c r="H1156" s="33" t="s">
        <v>261</v>
      </c>
      <c r="I1156" s="18">
        <v>-391.19600000000003</v>
      </c>
      <c r="J1156" s="33" t="s">
        <v>94</v>
      </c>
      <c r="K1156" s="19">
        <f t="shared" si="37"/>
        <v>-391.19600000000003</v>
      </c>
      <c r="L1156" t="s">
        <v>977</v>
      </c>
      <c r="M1156" s="50" t="s">
        <v>1822</v>
      </c>
      <c r="O1156" s="49" t="s">
        <v>1069</v>
      </c>
      <c r="P1156" s="37">
        <f t="shared" si="36"/>
        <v>-391.19600000000003</v>
      </c>
      <c r="Q1156" s="51">
        <v>45831</v>
      </c>
      <c r="S1156">
        <v>40700</v>
      </c>
      <c r="T1156" t="s">
        <v>911</v>
      </c>
    </row>
    <row r="1157" spans="1:20" x14ac:dyDescent="0.25">
      <c r="A1157" s="53" t="str">
        <f>+VLOOKUP(O1157,'Selectable Table'!D:E,2,0)</f>
        <v>OTH CUST</v>
      </c>
      <c r="B1157" s="36" t="s">
        <v>1823</v>
      </c>
      <c r="C1157" s="49" t="s">
        <v>1824</v>
      </c>
      <c r="D1157" s="49" t="s">
        <v>485</v>
      </c>
      <c r="E1157">
        <v>2025</v>
      </c>
      <c r="F1157">
        <v>6</v>
      </c>
      <c r="G1157" s="53" t="s">
        <v>980</v>
      </c>
      <c r="H1157" s="33" t="s">
        <v>261</v>
      </c>
      <c r="I1157" s="18">
        <v>-661.54399999999998</v>
      </c>
      <c r="J1157" s="33" t="s">
        <v>94</v>
      </c>
      <c r="K1157" s="19">
        <f t="shared" si="37"/>
        <v>-661.54399999999998</v>
      </c>
      <c r="L1157" t="s">
        <v>977</v>
      </c>
      <c r="M1157" s="50" t="s">
        <v>1825</v>
      </c>
      <c r="O1157" s="49" t="s">
        <v>986</v>
      </c>
      <c r="P1157" s="37">
        <f t="shared" si="36"/>
        <v>-661.54399999999998</v>
      </c>
      <c r="Q1157" s="51">
        <v>45831</v>
      </c>
      <c r="S1157">
        <v>40700</v>
      </c>
      <c r="T1157" t="s">
        <v>911</v>
      </c>
    </row>
    <row r="1158" spans="1:20" ht="30" x14ac:dyDescent="0.25">
      <c r="A1158" s="53" t="str">
        <f>+VLOOKUP(O1158,'Selectable Table'!D:E,2,0)</f>
        <v>OTH CUST</v>
      </c>
      <c r="B1158" s="36" t="s">
        <v>1830</v>
      </c>
      <c r="C1158" s="49" t="s">
        <v>1831</v>
      </c>
      <c r="D1158" s="49" t="s">
        <v>485</v>
      </c>
      <c r="E1158">
        <v>2025</v>
      </c>
      <c r="F1158">
        <v>6</v>
      </c>
      <c r="G1158" s="53" t="s">
        <v>976</v>
      </c>
      <c r="H1158" s="33" t="s">
        <v>260</v>
      </c>
      <c r="I1158" s="18">
        <v>-121.23599999999999</v>
      </c>
      <c r="J1158" s="33" t="s">
        <v>94</v>
      </c>
      <c r="K1158" s="19">
        <f t="shared" si="37"/>
        <v>-121.23599999999999</v>
      </c>
      <c r="L1158" t="s">
        <v>977</v>
      </c>
      <c r="M1158" s="50" t="s">
        <v>1832</v>
      </c>
      <c r="O1158" s="49" t="s">
        <v>1055</v>
      </c>
      <c r="P1158" s="37">
        <f t="shared" si="36"/>
        <v>-121.23599999999999</v>
      </c>
      <c r="Q1158" s="51">
        <v>45831</v>
      </c>
      <c r="S1158">
        <v>40700</v>
      </c>
      <c r="T1158" t="s">
        <v>911</v>
      </c>
    </row>
    <row r="1159" spans="1:20" x14ac:dyDescent="0.25">
      <c r="A1159" s="53" t="str">
        <f>+VLOOKUP(O1159,'Selectable Table'!D:E,2,0)</f>
        <v>OTH CUST</v>
      </c>
      <c r="B1159" s="36" t="s">
        <v>1235</v>
      </c>
      <c r="C1159" s="49" t="s">
        <v>1236</v>
      </c>
      <c r="D1159" s="49" t="s">
        <v>485</v>
      </c>
      <c r="E1159">
        <v>2025</v>
      </c>
      <c r="F1159">
        <v>6</v>
      </c>
      <c r="G1159" s="53" t="s">
        <v>976</v>
      </c>
      <c r="H1159" s="33" t="s">
        <v>260</v>
      </c>
      <c r="I1159" s="18">
        <v>-965.11200000000008</v>
      </c>
      <c r="J1159" s="33" t="s">
        <v>94</v>
      </c>
      <c r="K1159" s="19">
        <f t="shared" si="37"/>
        <v>-965.11200000000008</v>
      </c>
      <c r="L1159" t="s">
        <v>977</v>
      </c>
      <c r="M1159" s="50" t="s">
        <v>1237</v>
      </c>
      <c r="O1159" s="49" t="s">
        <v>1001</v>
      </c>
      <c r="P1159" s="37">
        <f t="shared" si="36"/>
        <v>-965.11200000000008</v>
      </c>
      <c r="Q1159" s="51">
        <v>45831</v>
      </c>
      <c r="S1159">
        <v>40700</v>
      </c>
      <c r="T1159" t="s">
        <v>911</v>
      </c>
    </row>
    <row r="1160" spans="1:20" x14ac:dyDescent="0.25">
      <c r="A1160" s="53" t="str">
        <f>+VLOOKUP(O1160,'Selectable Table'!D:E,2,0)</f>
        <v>OTH CUST</v>
      </c>
      <c r="B1160" s="36" t="s">
        <v>1238</v>
      </c>
      <c r="C1160" s="49" t="s">
        <v>1239</v>
      </c>
      <c r="D1160" s="49" t="s">
        <v>2010</v>
      </c>
      <c r="E1160">
        <v>2025</v>
      </c>
      <c r="F1160">
        <v>6</v>
      </c>
      <c r="G1160" s="53" t="s">
        <v>984</v>
      </c>
      <c r="H1160" s="33" t="s">
        <v>262</v>
      </c>
      <c r="I1160" s="18">
        <v>-1229.18</v>
      </c>
      <c r="J1160" s="33" t="s">
        <v>94</v>
      </c>
      <c r="K1160" s="19">
        <f t="shared" si="37"/>
        <v>-1229.18</v>
      </c>
      <c r="L1160" t="s">
        <v>977</v>
      </c>
      <c r="M1160" s="50" t="s">
        <v>1240</v>
      </c>
      <c r="O1160" s="49" t="s">
        <v>1241</v>
      </c>
      <c r="P1160" s="37">
        <f t="shared" si="36"/>
        <v>-1229.18</v>
      </c>
      <c r="Q1160" s="51">
        <v>45831</v>
      </c>
      <c r="S1160">
        <v>40700</v>
      </c>
      <c r="T1160" t="s">
        <v>911</v>
      </c>
    </row>
    <row r="1161" spans="1:20" x14ac:dyDescent="0.25">
      <c r="A1161" s="53" t="str">
        <f>+VLOOKUP(O1161,'Selectable Table'!D:E,2,0)</f>
        <v>OTH CUST</v>
      </c>
      <c r="B1161" s="36" t="s">
        <v>1242</v>
      </c>
      <c r="C1161" s="49" t="s">
        <v>1243</v>
      </c>
      <c r="D1161" s="49" t="s">
        <v>2010</v>
      </c>
      <c r="E1161">
        <v>2025</v>
      </c>
      <c r="F1161">
        <v>6</v>
      </c>
      <c r="G1161" s="53" t="s">
        <v>976</v>
      </c>
      <c r="H1161" s="33" t="s">
        <v>260</v>
      </c>
      <c r="I1161" s="18">
        <v>-839.072</v>
      </c>
      <c r="J1161" s="33" t="s">
        <v>94</v>
      </c>
      <c r="K1161" s="19">
        <f t="shared" si="37"/>
        <v>-839.072</v>
      </c>
      <c r="L1161" t="s">
        <v>977</v>
      </c>
      <c r="M1161" s="50" t="s">
        <v>1244</v>
      </c>
      <c r="O1161" s="49" t="s">
        <v>1063</v>
      </c>
      <c r="P1161" s="37">
        <f t="shared" si="36"/>
        <v>-839.072</v>
      </c>
      <c r="Q1161" s="51">
        <v>45831</v>
      </c>
      <c r="S1161">
        <v>40700</v>
      </c>
      <c r="T1161" t="s">
        <v>911</v>
      </c>
    </row>
    <row r="1162" spans="1:20" x14ac:dyDescent="0.25">
      <c r="A1162" s="53" t="str">
        <f>+VLOOKUP(O1162,'Selectable Table'!D:E,2,0)</f>
        <v>OTH CUST</v>
      </c>
      <c r="B1162" s="36" t="s">
        <v>1248</v>
      </c>
      <c r="C1162" s="49" t="s">
        <v>1249</v>
      </c>
      <c r="D1162" s="49" t="s">
        <v>2010</v>
      </c>
      <c r="E1162">
        <v>2025</v>
      </c>
      <c r="F1162">
        <v>6</v>
      </c>
      <c r="G1162" s="53" t="s">
        <v>980</v>
      </c>
      <c r="H1162" s="33" t="s">
        <v>261</v>
      </c>
      <c r="I1162" s="18">
        <v>-906.37600000000009</v>
      </c>
      <c r="J1162" s="33" t="s">
        <v>94</v>
      </c>
      <c r="K1162" s="19">
        <f t="shared" si="37"/>
        <v>-906.37600000000009</v>
      </c>
      <c r="L1162" t="s">
        <v>977</v>
      </c>
      <c r="M1162" s="50" t="s">
        <v>1250</v>
      </c>
      <c r="O1162" s="49" t="s">
        <v>1001</v>
      </c>
      <c r="P1162" s="37">
        <f t="shared" si="36"/>
        <v>-906.37600000000009</v>
      </c>
      <c r="Q1162" s="51">
        <v>45831</v>
      </c>
      <c r="S1162">
        <v>40700</v>
      </c>
      <c r="T1162" t="s">
        <v>911</v>
      </c>
    </row>
    <row r="1163" spans="1:20" x14ac:dyDescent="0.25">
      <c r="A1163" s="53" t="str">
        <f>+VLOOKUP(O1163,'Selectable Table'!D:E,2,0)</f>
        <v>OTH CUST</v>
      </c>
      <c r="B1163" s="36" t="s">
        <v>1251</v>
      </c>
      <c r="C1163" s="49" t="s">
        <v>1252</v>
      </c>
      <c r="D1163" s="49" t="s">
        <v>2010</v>
      </c>
      <c r="E1163">
        <v>2025</v>
      </c>
      <c r="F1163">
        <v>6</v>
      </c>
      <c r="G1163" s="53" t="s">
        <v>980</v>
      </c>
      <c r="H1163" s="33" t="s">
        <v>261</v>
      </c>
      <c r="I1163" s="18">
        <v>-486.48</v>
      </c>
      <c r="J1163" s="33" t="s">
        <v>94</v>
      </c>
      <c r="K1163" s="19">
        <f t="shared" si="37"/>
        <v>-486.48</v>
      </c>
      <c r="L1163" t="s">
        <v>977</v>
      </c>
      <c r="M1163" s="50" t="s">
        <v>1254</v>
      </c>
      <c r="O1163" s="49" t="s">
        <v>1134</v>
      </c>
      <c r="P1163" s="37">
        <f t="shared" si="36"/>
        <v>-486.48</v>
      </c>
      <c r="Q1163" s="51">
        <v>45831</v>
      </c>
      <c r="S1163">
        <v>40700</v>
      </c>
      <c r="T1163" t="s">
        <v>911</v>
      </c>
    </row>
    <row r="1164" spans="1:20" ht="30" x14ac:dyDescent="0.25">
      <c r="A1164" s="53" t="str">
        <f>+VLOOKUP(O1164,'Selectable Table'!D:E,2,0)</f>
        <v>OTH CUST</v>
      </c>
      <c r="B1164" s="36" t="s">
        <v>1839</v>
      </c>
      <c r="C1164" s="49" t="s">
        <v>1840</v>
      </c>
      <c r="D1164" s="49" t="s">
        <v>2010</v>
      </c>
      <c r="E1164">
        <v>2025</v>
      </c>
      <c r="F1164">
        <v>6</v>
      </c>
      <c r="G1164" s="53" t="s">
        <v>980</v>
      </c>
      <c r="H1164" s="33" t="s">
        <v>261</v>
      </c>
      <c r="I1164" s="18">
        <v>-421.19600000000003</v>
      </c>
      <c r="J1164" s="33" t="s">
        <v>94</v>
      </c>
      <c r="K1164" s="19">
        <f t="shared" si="37"/>
        <v>-421.19600000000003</v>
      </c>
      <c r="L1164" t="s">
        <v>977</v>
      </c>
      <c r="M1164" s="50" t="s">
        <v>1842</v>
      </c>
      <c r="O1164" s="49" t="s">
        <v>1055</v>
      </c>
      <c r="P1164" s="37">
        <f t="shared" si="36"/>
        <v>-421.19600000000003</v>
      </c>
      <c r="Q1164" s="51">
        <v>45831</v>
      </c>
      <c r="S1164">
        <v>40700</v>
      </c>
      <c r="T1164" t="s">
        <v>911</v>
      </c>
    </row>
    <row r="1165" spans="1:20" x14ac:dyDescent="0.25">
      <c r="A1165" s="53" t="str">
        <f>+VLOOKUP(O1165,'Selectable Table'!D:E,2,0)</f>
        <v>OTH CUST</v>
      </c>
      <c r="B1165" s="36" t="s">
        <v>1258</v>
      </c>
      <c r="C1165" s="49" t="s">
        <v>1259</v>
      </c>
      <c r="D1165" s="49" t="s">
        <v>2010</v>
      </c>
      <c r="E1165">
        <v>2025</v>
      </c>
      <c r="F1165">
        <v>6</v>
      </c>
      <c r="G1165" s="53" t="s">
        <v>976</v>
      </c>
      <c r="H1165" s="33" t="s">
        <v>260</v>
      </c>
      <c r="I1165" s="18">
        <v>-1251.6320000000001</v>
      </c>
      <c r="J1165" s="33" t="s">
        <v>94</v>
      </c>
      <c r="K1165" s="19">
        <f t="shared" si="37"/>
        <v>-1251.6320000000001</v>
      </c>
      <c r="L1165" t="s">
        <v>977</v>
      </c>
      <c r="M1165" s="50" t="s">
        <v>1261</v>
      </c>
      <c r="O1165" s="49" t="s">
        <v>1262</v>
      </c>
      <c r="P1165" s="37">
        <f t="shared" si="36"/>
        <v>-1251.6320000000001</v>
      </c>
      <c r="Q1165" s="51">
        <v>45831</v>
      </c>
      <c r="S1165">
        <v>40700</v>
      </c>
      <c r="T1165" t="s">
        <v>911</v>
      </c>
    </row>
    <row r="1166" spans="1:20" ht="30" x14ac:dyDescent="0.25">
      <c r="A1166" s="53" t="str">
        <f>+VLOOKUP(O1166,'Selectable Table'!D:E,2,0)</f>
        <v>OTH CUST</v>
      </c>
      <c r="B1166" s="36" t="s">
        <v>1263</v>
      </c>
      <c r="C1166" s="49" t="s">
        <v>1264</v>
      </c>
      <c r="D1166" s="49" t="s">
        <v>2011</v>
      </c>
      <c r="E1166">
        <v>2025</v>
      </c>
      <c r="F1166">
        <v>6</v>
      </c>
      <c r="G1166" s="53" t="s">
        <v>984</v>
      </c>
      <c r="H1166" s="33" t="s">
        <v>262</v>
      </c>
      <c r="I1166" s="18">
        <v>-1201.348</v>
      </c>
      <c r="J1166" s="33" t="s">
        <v>94</v>
      </c>
      <c r="K1166" s="19">
        <f t="shared" si="37"/>
        <v>-1201.348</v>
      </c>
      <c r="L1166" t="s">
        <v>977</v>
      </c>
      <c r="M1166" s="50" t="s">
        <v>1265</v>
      </c>
      <c r="O1166" s="49" t="s">
        <v>1055</v>
      </c>
      <c r="P1166" s="37">
        <f t="shared" si="36"/>
        <v>-1201.348</v>
      </c>
      <c r="Q1166" s="51">
        <v>45831</v>
      </c>
      <c r="S1166">
        <v>40700</v>
      </c>
      <c r="T1166" t="s">
        <v>911</v>
      </c>
    </row>
    <row r="1167" spans="1:20" ht="30" x14ac:dyDescent="0.25">
      <c r="A1167" s="53" t="str">
        <f>+VLOOKUP(O1167,'Selectable Table'!D:E,2,0)</f>
        <v>OTH CUST</v>
      </c>
      <c r="B1167" s="36" t="s">
        <v>1266</v>
      </c>
      <c r="C1167" s="49" t="s">
        <v>1267</v>
      </c>
      <c r="D1167" s="49" t="s">
        <v>2011</v>
      </c>
      <c r="E1167">
        <v>2025</v>
      </c>
      <c r="F1167">
        <v>6</v>
      </c>
      <c r="G1167" s="53" t="s">
        <v>980</v>
      </c>
      <c r="H1167" s="33" t="s">
        <v>261</v>
      </c>
      <c r="I1167" s="18">
        <v>-121.23599999999999</v>
      </c>
      <c r="J1167" s="33" t="s">
        <v>94</v>
      </c>
      <c r="K1167" s="19">
        <f t="shared" si="37"/>
        <v>-121.23599999999999</v>
      </c>
      <c r="L1167" t="s">
        <v>977</v>
      </c>
      <c r="M1167" s="50" t="s">
        <v>1268</v>
      </c>
      <c r="O1167" s="49" t="s">
        <v>1055</v>
      </c>
      <c r="P1167" s="37">
        <f t="shared" si="36"/>
        <v>-121.23599999999999</v>
      </c>
      <c r="Q1167" s="51">
        <v>45831</v>
      </c>
      <c r="S1167">
        <v>40700</v>
      </c>
      <c r="T1167" t="s">
        <v>911</v>
      </c>
    </row>
    <row r="1168" spans="1:20" x14ac:dyDescent="0.25">
      <c r="A1168" s="53" t="str">
        <f>+VLOOKUP(O1168,'Selectable Table'!D:E,2,0)</f>
        <v>OTH CUST</v>
      </c>
      <c r="B1168" s="36" t="s">
        <v>1269</v>
      </c>
      <c r="C1168" s="49" t="s">
        <v>1270</v>
      </c>
      <c r="D1168" s="49" t="s">
        <v>2011</v>
      </c>
      <c r="E1168">
        <v>2025</v>
      </c>
      <c r="F1168">
        <v>6</v>
      </c>
      <c r="G1168" s="53" t="s">
        <v>976</v>
      </c>
      <c r="H1168" s="33" t="s">
        <v>260</v>
      </c>
      <c r="I1168" s="18">
        <v>-1558.616</v>
      </c>
      <c r="J1168" s="33" t="s">
        <v>94</v>
      </c>
      <c r="K1168" s="19">
        <f t="shared" si="37"/>
        <v>-1558.616</v>
      </c>
      <c r="L1168" t="s">
        <v>977</v>
      </c>
      <c r="M1168" s="50" t="s">
        <v>1271</v>
      </c>
      <c r="O1168" s="49" t="s">
        <v>1001</v>
      </c>
      <c r="P1168" s="37">
        <f t="shared" si="36"/>
        <v>-1558.616</v>
      </c>
      <c r="Q1168" s="51">
        <v>45831</v>
      </c>
      <c r="S1168">
        <v>40700</v>
      </c>
      <c r="T1168" t="s">
        <v>911</v>
      </c>
    </row>
    <row r="1169" spans="1:20" x14ac:dyDescent="0.25">
      <c r="A1169" s="53" t="str">
        <f>+VLOOKUP(O1169,'Selectable Table'!D:E,2,0)</f>
        <v>ASTRAZENECA</v>
      </c>
      <c r="B1169" s="36" t="s">
        <v>1272</v>
      </c>
      <c r="C1169" s="49" t="s">
        <v>1273</v>
      </c>
      <c r="D1169" s="49" t="s">
        <v>2011</v>
      </c>
      <c r="E1169">
        <v>2025</v>
      </c>
      <c r="F1169">
        <v>6</v>
      </c>
      <c r="G1169" s="53" t="s">
        <v>980</v>
      </c>
      <c r="H1169" s="33" t="s">
        <v>261</v>
      </c>
      <c r="I1169" s="18">
        <v>-270.34800000000001</v>
      </c>
      <c r="J1169" s="33" t="s">
        <v>94</v>
      </c>
      <c r="K1169" s="19">
        <f t="shared" si="37"/>
        <v>-270.34800000000001</v>
      </c>
      <c r="L1169" t="s">
        <v>977</v>
      </c>
      <c r="M1169" s="50" t="s">
        <v>1274</v>
      </c>
      <c r="O1169" s="49" t="s">
        <v>1275</v>
      </c>
      <c r="P1169" s="37">
        <f t="shared" si="36"/>
        <v>-270.34800000000001</v>
      </c>
      <c r="Q1169" s="51">
        <v>45831</v>
      </c>
      <c r="S1169">
        <v>40700</v>
      </c>
      <c r="T1169" t="s">
        <v>911</v>
      </c>
    </row>
    <row r="1170" spans="1:20" x14ac:dyDescent="0.25">
      <c r="A1170" s="53" t="str">
        <f>+VLOOKUP(O1170,'Selectable Table'!D:E,2,0)</f>
        <v>OTH CUST</v>
      </c>
      <c r="B1170" s="36" t="s">
        <v>1276</v>
      </c>
      <c r="C1170" s="49" t="s">
        <v>1277</v>
      </c>
      <c r="D1170" s="49" t="s">
        <v>2011</v>
      </c>
      <c r="E1170">
        <v>2025</v>
      </c>
      <c r="F1170">
        <v>6</v>
      </c>
      <c r="G1170" s="53" t="s">
        <v>993</v>
      </c>
      <c r="H1170" s="33" t="s">
        <v>337</v>
      </c>
      <c r="I1170" s="18">
        <v>-837.14</v>
      </c>
      <c r="J1170" s="33" t="s">
        <v>94</v>
      </c>
      <c r="K1170" s="19">
        <f t="shared" si="37"/>
        <v>-837.14</v>
      </c>
      <c r="L1170" t="s">
        <v>977</v>
      </c>
      <c r="M1170" s="50" t="s">
        <v>1278</v>
      </c>
      <c r="O1170" s="49" t="s">
        <v>1134</v>
      </c>
      <c r="P1170" s="37">
        <f t="shared" si="36"/>
        <v>-837.14</v>
      </c>
      <c r="Q1170" s="51">
        <v>45831</v>
      </c>
      <c r="S1170">
        <v>40700</v>
      </c>
      <c r="T1170" t="s">
        <v>911</v>
      </c>
    </row>
    <row r="1171" spans="1:20" x14ac:dyDescent="0.25">
      <c r="A1171" s="53" t="str">
        <f>+VLOOKUP(O1171,'Selectable Table'!D:E,2,0)</f>
        <v>OTH CUST</v>
      </c>
      <c r="B1171" s="36" t="s">
        <v>1279</v>
      </c>
      <c r="C1171" s="49" t="s">
        <v>1280</v>
      </c>
      <c r="D1171" s="49" t="s">
        <v>2011</v>
      </c>
      <c r="E1171">
        <v>2025</v>
      </c>
      <c r="F1171">
        <v>6</v>
      </c>
      <c r="G1171" s="53" t="s">
        <v>980</v>
      </c>
      <c r="H1171" s="33" t="s">
        <v>261</v>
      </c>
      <c r="I1171" s="18">
        <v>-3016.0240000000003</v>
      </c>
      <c r="J1171" s="33" t="s">
        <v>94</v>
      </c>
      <c r="K1171" s="19">
        <f t="shared" si="37"/>
        <v>-3016.0240000000003</v>
      </c>
      <c r="L1171" t="s">
        <v>977</v>
      </c>
      <c r="M1171" s="50" t="s">
        <v>1281</v>
      </c>
      <c r="O1171" s="49" t="s">
        <v>623</v>
      </c>
      <c r="P1171" s="37">
        <f t="shared" si="36"/>
        <v>-3016.0240000000003</v>
      </c>
      <c r="Q1171" s="51">
        <v>45831</v>
      </c>
      <c r="S1171">
        <v>40700</v>
      </c>
      <c r="T1171" t="s">
        <v>911</v>
      </c>
    </row>
    <row r="1172" spans="1:20" x14ac:dyDescent="0.25">
      <c r="A1172" s="53" t="str">
        <f>+VLOOKUP(O1172,'Selectable Table'!D:E,2,0)</f>
        <v>OTH CUST</v>
      </c>
      <c r="B1172" s="36" t="s">
        <v>1285</v>
      </c>
      <c r="C1172" s="49" t="s">
        <v>1286</v>
      </c>
      <c r="D1172" s="49" t="s">
        <v>2011</v>
      </c>
      <c r="E1172">
        <v>2025</v>
      </c>
      <c r="F1172">
        <v>6</v>
      </c>
      <c r="G1172" s="53" t="s">
        <v>980</v>
      </c>
      <c r="H1172" s="33" t="s">
        <v>261</v>
      </c>
      <c r="I1172" s="18">
        <v>-903.24</v>
      </c>
      <c r="J1172" s="33" t="s">
        <v>94</v>
      </c>
      <c r="K1172" s="19">
        <f t="shared" si="37"/>
        <v>-903.24</v>
      </c>
      <c r="L1172" t="s">
        <v>977</v>
      </c>
      <c r="M1172" s="50" t="s">
        <v>1027</v>
      </c>
      <c r="O1172" s="49" t="s">
        <v>1028</v>
      </c>
      <c r="P1172" s="37">
        <f t="shared" si="36"/>
        <v>-903.24</v>
      </c>
      <c r="Q1172" s="51">
        <v>45831</v>
      </c>
      <c r="S1172">
        <v>40700</v>
      </c>
      <c r="T1172" t="s">
        <v>911</v>
      </c>
    </row>
    <row r="1173" spans="1:20" x14ac:dyDescent="0.25">
      <c r="A1173" s="53" t="str">
        <f>+VLOOKUP(O1173,'Selectable Table'!D:E,2,0)</f>
        <v>OTH CUST</v>
      </c>
      <c r="B1173" s="36" t="s">
        <v>1287</v>
      </c>
      <c r="C1173" s="49" t="s">
        <v>1288</v>
      </c>
      <c r="D1173" s="49" t="s">
        <v>2011</v>
      </c>
      <c r="E1173">
        <v>2025</v>
      </c>
      <c r="F1173">
        <v>6</v>
      </c>
      <c r="G1173" s="53" t="s">
        <v>976</v>
      </c>
      <c r="H1173" s="33" t="s">
        <v>260</v>
      </c>
      <c r="I1173" s="18">
        <v>-189.68800000000002</v>
      </c>
      <c r="J1173" s="33" t="s">
        <v>94</v>
      </c>
      <c r="K1173" s="19">
        <f t="shared" si="37"/>
        <v>-189.68800000000002</v>
      </c>
      <c r="L1173" t="s">
        <v>977</v>
      </c>
      <c r="M1173" s="50" t="s">
        <v>1289</v>
      </c>
      <c r="O1173" s="49" t="s">
        <v>1001</v>
      </c>
      <c r="P1173" s="37">
        <f t="shared" si="36"/>
        <v>-189.68800000000002</v>
      </c>
      <c r="Q1173" s="51">
        <v>45831</v>
      </c>
      <c r="S1173">
        <v>40700</v>
      </c>
      <c r="T1173" t="s">
        <v>911</v>
      </c>
    </row>
    <row r="1174" spans="1:20" x14ac:dyDescent="0.25">
      <c r="A1174" s="53" t="str">
        <f>+VLOOKUP(O1174,'Selectable Table'!D:E,2,0)</f>
        <v>MEDIMMUNE</v>
      </c>
      <c r="B1174" s="36" t="s">
        <v>1290</v>
      </c>
      <c r="C1174" s="49" t="s">
        <v>1291</v>
      </c>
      <c r="D1174" s="49" t="s">
        <v>764</v>
      </c>
      <c r="E1174">
        <v>2025</v>
      </c>
      <c r="F1174">
        <v>6</v>
      </c>
      <c r="G1174" s="53" t="s">
        <v>984</v>
      </c>
      <c r="H1174" s="33" t="s">
        <v>262</v>
      </c>
      <c r="I1174" s="18">
        <v>-2203.4560000000001</v>
      </c>
      <c r="J1174" s="33" t="s">
        <v>94</v>
      </c>
      <c r="K1174" s="19">
        <f t="shared" si="37"/>
        <v>-2203.4560000000001</v>
      </c>
      <c r="L1174" t="s">
        <v>977</v>
      </c>
      <c r="M1174" s="50" t="s">
        <v>1292</v>
      </c>
      <c r="O1174" s="49" t="s">
        <v>1293</v>
      </c>
      <c r="P1174" s="37">
        <f t="shared" si="36"/>
        <v>-2203.4560000000001</v>
      </c>
      <c r="Q1174" s="51">
        <v>45831</v>
      </c>
      <c r="S1174">
        <v>40700</v>
      </c>
      <c r="T1174" t="s">
        <v>911</v>
      </c>
    </row>
    <row r="1175" spans="1:20" x14ac:dyDescent="0.25">
      <c r="A1175" s="53" t="str">
        <f>+VLOOKUP(O1175,'Selectable Table'!D:E,2,0)</f>
        <v>TAKEDA</v>
      </c>
      <c r="B1175" s="36" t="s">
        <v>1295</v>
      </c>
      <c r="C1175" s="49" t="s">
        <v>1296</v>
      </c>
      <c r="D1175" s="49" t="s">
        <v>764</v>
      </c>
      <c r="E1175">
        <v>2025</v>
      </c>
      <c r="F1175">
        <v>6</v>
      </c>
      <c r="G1175" s="53" t="s">
        <v>976</v>
      </c>
      <c r="H1175" s="33" t="s">
        <v>260</v>
      </c>
      <c r="I1175" s="18">
        <v>-1401.0040000000001</v>
      </c>
      <c r="J1175" s="33" t="s">
        <v>94</v>
      </c>
      <c r="K1175" s="19">
        <f t="shared" si="37"/>
        <v>-1401.0040000000001</v>
      </c>
      <c r="L1175" t="s">
        <v>977</v>
      </c>
      <c r="M1175" s="50" t="s">
        <v>1297</v>
      </c>
      <c r="O1175" s="49" t="s">
        <v>1298</v>
      </c>
      <c r="P1175" s="37">
        <f t="shared" si="36"/>
        <v>-1401.0040000000001</v>
      </c>
      <c r="Q1175" s="51">
        <v>45831</v>
      </c>
      <c r="S1175">
        <v>40700</v>
      </c>
      <c r="T1175" t="s">
        <v>911</v>
      </c>
    </row>
    <row r="1176" spans="1:20" x14ac:dyDescent="0.25">
      <c r="A1176" s="53" t="str">
        <f>+VLOOKUP(O1176,'Selectable Table'!D:E,2,0)</f>
        <v>OTH CUST</v>
      </c>
      <c r="B1176" s="36" t="s">
        <v>1299</v>
      </c>
      <c r="C1176" s="49" t="s">
        <v>1300</v>
      </c>
      <c r="D1176" s="49" t="s">
        <v>764</v>
      </c>
      <c r="E1176">
        <v>2025</v>
      </c>
      <c r="F1176">
        <v>6</v>
      </c>
      <c r="G1176" s="53" t="s">
        <v>980</v>
      </c>
      <c r="H1176" s="33" t="s">
        <v>261</v>
      </c>
      <c r="I1176" s="18">
        <v>-1880.1759999999999</v>
      </c>
      <c r="J1176" s="33" t="s">
        <v>94</v>
      </c>
      <c r="K1176" s="19">
        <f t="shared" si="37"/>
        <v>-1880.1759999999999</v>
      </c>
      <c r="L1176" t="s">
        <v>977</v>
      </c>
      <c r="M1176" s="50" t="s">
        <v>1302</v>
      </c>
      <c r="O1176" s="49" t="s">
        <v>1134</v>
      </c>
      <c r="P1176" s="37">
        <f t="shared" si="36"/>
        <v>-1880.1759999999999</v>
      </c>
      <c r="Q1176" s="51">
        <v>45831</v>
      </c>
      <c r="S1176">
        <v>40700</v>
      </c>
      <c r="T1176" t="s">
        <v>911</v>
      </c>
    </row>
    <row r="1177" spans="1:20" x14ac:dyDescent="0.25">
      <c r="A1177" s="53" t="str">
        <f>+VLOOKUP(O1177,'Selectable Table'!D:E,2,0)</f>
        <v>OTH CUST</v>
      </c>
      <c r="B1177" s="36" t="s">
        <v>1303</v>
      </c>
      <c r="C1177" s="49" t="s">
        <v>1304</v>
      </c>
      <c r="D1177" s="49" t="s">
        <v>764</v>
      </c>
      <c r="E1177">
        <v>2025</v>
      </c>
      <c r="F1177">
        <v>6</v>
      </c>
      <c r="G1177" s="53" t="s">
        <v>980</v>
      </c>
      <c r="H1177" s="33" t="s">
        <v>261</v>
      </c>
      <c r="I1177" s="18">
        <v>-143.22800000000001</v>
      </c>
      <c r="J1177" s="33" t="s">
        <v>94</v>
      </c>
      <c r="K1177" s="19">
        <f t="shared" si="37"/>
        <v>-143.22800000000001</v>
      </c>
      <c r="L1177" t="s">
        <v>977</v>
      </c>
      <c r="M1177" s="50" t="s">
        <v>1305</v>
      </c>
      <c r="O1177" s="49" t="s">
        <v>623</v>
      </c>
      <c r="P1177" s="37">
        <f t="shared" si="36"/>
        <v>-143.22800000000001</v>
      </c>
      <c r="Q1177" s="51">
        <v>45831</v>
      </c>
      <c r="S1177">
        <v>40700</v>
      </c>
      <c r="T1177" t="s">
        <v>911</v>
      </c>
    </row>
    <row r="1178" spans="1:20" x14ac:dyDescent="0.25">
      <c r="A1178" s="53" t="str">
        <f>+VLOOKUP(O1178,'Selectable Table'!D:E,2,0)</f>
        <v>ASTRAZENECA</v>
      </c>
      <c r="B1178" s="36" t="s">
        <v>1306</v>
      </c>
      <c r="C1178" s="49" t="s">
        <v>1307</v>
      </c>
      <c r="D1178" s="49" t="s">
        <v>764</v>
      </c>
      <c r="E1178">
        <v>2025</v>
      </c>
      <c r="F1178">
        <v>6</v>
      </c>
      <c r="G1178" s="53" t="s">
        <v>980</v>
      </c>
      <c r="H1178" s="33" t="s">
        <v>261</v>
      </c>
      <c r="I1178" s="18">
        <v>-599.55200000000002</v>
      </c>
      <c r="J1178" s="33" t="s">
        <v>94</v>
      </c>
      <c r="K1178" s="19">
        <f t="shared" si="37"/>
        <v>-599.55200000000002</v>
      </c>
      <c r="L1178" t="s">
        <v>977</v>
      </c>
      <c r="M1178" s="50" t="s">
        <v>1308</v>
      </c>
      <c r="O1178" s="49" t="s">
        <v>1079</v>
      </c>
      <c r="P1178" s="37">
        <f t="shared" si="36"/>
        <v>-599.55200000000002</v>
      </c>
      <c r="Q1178" s="51">
        <v>45831</v>
      </c>
      <c r="S1178">
        <v>40700</v>
      </c>
      <c r="T1178" t="s">
        <v>911</v>
      </c>
    </row>
    <row r="1179" spans="1:20" ht="30" x14ac:dyDescent="0.25">
      <c r="A1179" s="53" t="str">
        <f>+VLOOKUP(O1179,'Selectable Table'!D:E,2,0)</f>
        <v>OTH CUST</v>
      </c>
      <c r="B1179" s="36" t="s">
        <v>1309</v>
      </c>
      <c r="C1179" s="49" t="s">
        <v>1310</v>
      </c>
      <c r="D1179" s="49" t="s">
        <v>764</v>
      </c>
      <c r="E1179">
        <v>2025</v>
      </c>
      <c r="F1179">
        <v>6</v>
      </c>
      <c r="G1179" s="53" t="s">
        <v>980</v>
      </c>
      <c r="H1179" s="33" t="s">
        <v>261</v>
      </c>
      <c r="I1179" s="18">
        <v>-1506.6040000000003</v>
      </c>
      <c r="J1179" s="33" t="s">
        <v>94</v>
      </c>
      <c r="K1179" s="19">
        <f t="shared" si="37"/>
        <v>-1506.6040000000003</v>
      </c>
      <c r="L1179" t="s">
        <v>977</v>
      </c>
      <c r="M1179" s="50" t="s">
        <v>1311</v>
      </c>
      <c r="O1179" s="49" t="s">
        <v>1055</v>
      </c>
      <c r="P1179" s="37">
        <f t="shared" si="36"/>
        <v>-1506.6040000000003</v>
      </c>
      <c r="Q1179" s="51">
        <v>45831</v>
      </c>
      <c r="S1179">
        <v>40700</v>
      </c>
      <c r="T1179" t="s">
        <v>911</v>
      </c>
    </row>
    <row r="1180" spans="1:20" ht="30" x14ac:dyDescent="0.25">
      <c r="A1180" s="53" t="str">
        <f>+VLOOKUP(O1180,'Selectable Table'!D:E,2,0)</f>
        <v>OTH CUST</v>
      </c>
      <c r="B1180" s="36" t="s">
        <v>1312</v>
      </c>
      <c r="C1180" s="49" t="s">
        <v>1313</v>
      </c>
      <c r="D1180" s="49" t="s">
        <v>764</v>
      </c>
      <c r="E1180">
        <v>2025</v>
      </c>
      <c r="F1180">
        <v>6</v>
      </c>
      <c r="G1180" s="53" t="s">
        <v>980</v>
      </c>
      <c r="H1180" s="33" t="s">
        <v>261</v>
      </c>
      <c r="I1180" s="18">
        <v>-363.71199999999999</v>
      </c>
      <c r="J1180" s="33" t="s">
        <v>94</v>
      </c>
      <c r="K1180" s="19">
        <f t="shared" si="37"/>
        <v>-363.71199999999999</v>
      </c>
      <c r="L1180" t="s">
        <v>977</v>
      </c>
      <c r="M1180" s="50" t="s">
        <v>1314</v>
      </c>
      <c r="O1180" s="49" t="s">
        <v>1055</v>
      </c>
      <c r="P1180" s="37">
        <f t="shared" si="36"/>
        <v>-363.71199999999999</v>
      </c>
      <c r="Q1180" s="51">
        <v>45831</v>
      </c>
      <c r="S1180">
        <v>40700</v>
      </c>
      <c r="T1180" t="s">
        <v>911</v>
      </c>
    </row>
    <row r="1181" spans="1:20" ht="30" x14ac:dyDescent="0.25">
      <c r="A1181" s="53" t="str">
        <f>+VLOOKUP(O1181,'Selectable Table'!D:E,2,0)</f>
        <v>OTH CUST</v>
      </c>
      <c r="B1181" s="36" t="s">
        <v>1872</v>
      </c>
      <c r="C1181" s="49" t="s">
        <v>1873</v>
      </c>
      <c r="D1181" s="49" t="s">
        <v>764</v>
      </c>
      <c r="E1181">
        <v>2025</v>
      </c>
      <c r="F1181">
        <v>6</v>
      </c>
      <c r="G1181" s="53" t="s">
        <v>976</v>
      </c>
      <c r="H1181" s="33" t="s">
        <v>260</v>
      </c>
      <c r="I1181" s="18">
        <v>-338.06400000000002</v>
      </c>
      <c r="J1181" s="33" t="s">
        <v>94</v>
      </c>
      <c r="K1181" s="19">
        <f t="shared" si="37"/>
        <v>-338.06400000000002</v>
      </c>
      <c r="L1181" t="s">
        <v>977</v>
      </c>
      <c r="M1181" s="50" t="s">
        <v>1874</v>
      </c>
      <c r="O1181" s="49" t="s">
        <v>1055</v>
      </c>
      <c r="P1181" s="37">
        <f t="shared" si="36"/>
        <v>-338.06400000000002</v>
      </c>
      <c r="Q1181" s="51">
        <v>45831</v>
      </c>
      <c r="S1181">
        <v>40700</v>
      </c>
      <c r="T1181" t="s">
        <v>911</v>
      </c>
    </row>
    <row r="1182" spans="1:20" x14ac:dyDescent="0.25">
      <c r="A1182" s="53" t="str">
        <f>+VLOOKUP(O1182,'Selectable Table'!D:E,2,0)</f>
        <v>OTH CUST</v>
      </c>
      <c r="B1182" s="36" t="s">
        <v>1315</v>
      </c>
      <c r="C1182" s="49" t="s">
        <v>1316</v>
      </c>
      <c r="D1182" s="49" t="s">
        <v>2012</v>
      </c>
      <c r="E1182">
        <v>2025</v>
      </c>
      <c r="F1182">
        <v>6</v>
      </c>
      <c r="G1182" s="53" t="s">
        <v>984</v>
      </c>
      <c r="H1182" s="33" t="s">
        <v>262</v>
      </c>
      <c r="I1182" s="18">
        <v>-291.08800000000002</v>
      </c>
      <c r="J1182" s="33" t="s">
        <v>94</v>
      </c>
      <c r="K1182" s="19">
        <f t="shared" si="37"/>
        <v>-291.08800000000002</v>
      </c>
      <c r="L1182" t="s">
        <v>977</v>
      </c>
      <c r="M1182" s="50" t="s">
        <v>1317</v>
      </c>
      <c r="O1182" s="49" t="s">
        <v>1069</v>
      </c>
      <c r="P1182" s="37">
        <f t="shared" si="36"/>
        <v>-291.08800000000002</v>
      </c>
      <c r="Q1182" s="51">
        <v>45831</v>
      </c>
      <c r="S1182">
        <v>40700</v>
      </c>
      <c r="T1182" t="s">
        <v>911</v>
      </c>
    </row>
    <row r="1183" spans="1:20" x14ac:dyDescent="0.25">
      <c r="A1183" s="53" t="str">
        <f>+VLOOKUP(O1183,'Selectable Table'!D:E,2,0)</f>
        <v>OTH CUST</v>
      </c>
      <c r="B1183" s="36" t="s">
        <v>1318</v>
      </c>
      <c r="C1183" s="49" t="s">
        <v>1319</v>
      </c>
      <c r="D1183" s="49" t="s">
        <v>2012</v>
      </c>
      <c r="E1183">
        <v>2025</v>
      </c>
      <c r="F1183">
        <v>6</v>
      </c>
      <c r="G1183" s="53" t="s">
        <v>976</v>
      </c>
      <c r="H1183" s="33" t="s">
        <v>260</v>
      </c>
      <c r="I1183" s="18">
        <v>-2727.8160000000003</v>
      </c>
      <c r="J1183" s="33" t="s">
        <v>94</v>
      </c>
      <c r="K1183" s="19">
        <f t="shared" si="37"/>
        <v>-2727.8160000000003</v>
      </c>
      <c r="L1183" t="s">
        <v>977</v>
      </c>
      <c r="M1183" s="50" t="s">
        <v>1321</v>
      </c>
      <c r="O1183" s="49" t="s">
        <v>1045</v>
      </c>
      <c r="P1183" s="37">
        <f t="shared" si="36"/>
        <v>-2727.8160000000003</v>
      </c>
      <c r="Q1183" s="51">
        <v>45831</v>
      </c>
      <c r="S1183">
        <v>40700</v>
      </c>
      <c r="T1183" t="s">
        <v>911</v>
      </c>
    </row>
    <row r="1184" spans="1:20" x14ac:dyDescent="0.25">
      <c r="A1184" s="53" t="str">
        <f>+VLOOKUP(O1184,'Selectable Table'!D:E,2,0)</f>
        <v>OTH CUST</v>
      </c>
      <c r="B1184" s="36" t="s">
        <v>1882</v>
      </c>
      <c r="C1184" s="49" t="s">
        <v>1883</v>
      </c>
      <c r="D1184" s="49" t="s">
        <v>2012</v>
      </c>
      <c r="E1184">
        <v>2025</v>
      </c>
      <c r="F1184">
        <v>6</v>
      </c>
      <c r="G1184" s="53" t="s">
        <v>980</v>
      </c>
      <c r="H1184" s="33" t="s">
        <v>261</v>
      </c>
      <c r="I1184" s="18">
        <v>-598</v>
      </c>
      <c r="J1184" s="33" t="s">
        <v>94</v>
      </c>
      <c r="K1184" s="19">
        <f t="shared" si="37"/>
        <v>-598</v>
      </c>
      <c r="L1184" t="s">
        <v>977</v>
      </c>
      <c r="M1184" s="50" t="s">
        <v>1884</v>
      </c>
      <c r="O1184" s="49" t="s">
        <v>1177</v>
      </c>
      <c r="P1184" s="37">
        <f t="shared" si="36"/>
        <v>-598</v>
      </c>
      <c r="Q1184" s="51">
        <v>45831</v>
      </c>
      <c r="S1184">
        <v>40700</v>
      </c>
      <c r="T1184" t="s">
        <v>911</v>
      </c>
    </row>
    <row r="1185" spans="1:20" x14ac:dyDescent="0.25">
      <c r="A1185" s="53" t="str">
        <f>+VLOOKUP(O1185,'Selectable Table'!D:E,2,0)</f>
        <v>ASTRAZENECA</v>
      </c>
      <c r="B1185" s="36" t="s">
        <v>1322</v>
      </c>
      <c r="C1185" s="49" t="s">
        <v>1323</v>
      </c>
      <c r="D1185" s="49" t="s">
        <v>2013</v>
      </c>
      <c r="E1185">
        <v>2025</v>
      </c>
      <c r="F1185">
        <v>6</v>
      </c>
      <c r="G1185" s="53" t="s">
        <v>980</v>
      </c>
      <c r="H1185" s="33" t="s">
        <v>261</v>
      </c>
      <c r="I1185" s="18">
        <v>-2663.7640000000001</v>
      </c>
      <c r="J1185" s="33" t="s">
        <v>94</v>
      </c>
      <c r="K1185" s="19">
        <f t="shared" si="37"/>
        <v>-2663.7640000000001</v>
      </c>
      <c r="L1185" t="s">
        <v>977</v>
      </c>
      <c r="M1185" s="50" t="s">
        <v>1324</v>
      </c>
      <c r="O1185" s="49" t="s">
        <v>1325</v>
      </c>
      <c r="P1185" s="37">
        <f t="shared" si="36"/>
        <v>-2663.7640000000001</v>
      </c>
      <c r="Q1185" s="51">
        <v>45831</v>
      </c>
      <c r="S1185">
        <v>40700</v>
      </c>
      <c r="T1185" t="s">
        <v>911</v>
      </c>
    </row>
    <row r="1186" spans="1:20" x14ac:dyDescent="0.25">
      <c r="A1186" s="53" t="str">
        <f>+VLOOKUP(O1186,'Selectable Table'!D:E,2,0)</f>
        <v>OTH CUST</v>
      </c>
      <c r="B1186" s="36" t="s">
        <v>1326</v>
      </c>
      <c r="C1186" s="49" t="s">
        <v>1327</v>
      </c>
      <c r="D1186" s="49" t="s">
        <v>2013</v>
      </c>
      <c r="E1186">
        <v>2025</v>
      </c>
      <c r="F1186">
        <v>6</v>
      </c>
      <c r="G1186" s="53" t="s">
        <v>976</v>
      </c>
      <c r="H1186" s="33" t="s">
        <v>260</v>
      </c>
      <c r="I1186" s="18">
        <v>-983.548</v>
      </c>
      <c r="J1186" s="33" t="s">
        <v>94</v>
      </c>
      <c r="K1186" s="19">
        <f t="shared" si="37"/>
        <v>-983.548</v>
      </c>
      <c r="L1186" t="s">
        <v>977</v>
      </c>
      <c r="M1186" s="50" t="s">
        <v>1031</v>
      </c>
      <c r="O1186" s="49" t="s">
        <v>1328</v>
      </c>
      <c r="P1186" s="37">
        <f t="shared" si="36"/>
        <v>-983.548</v>
      </c>
      <c r="Q1186" s="51">
        <v>45831</v>
      </c>
      <c r="S1186">
        <v>40700</v>
      </c>
      <c r="T1186" t="s">
        <v>911</v>
      </c>
    </row>
    <row r="1187" spans="1:20" x14ac:dyDescent="0.25">
      <c r="A1187" s="53" t="str">
        <f>+VLOOKUP(O1187,'Selectable Table'!D:E,2,0)</f>
        <v>ASTRAZENECA</v>
      </c>
      <c r="B1187" s="36" t="s">
        <v>1329</v>
      </c>
      <c r="C1187" s="49" t="s">
        <v>1330</v>
      </c>
      <c r="D1187" s="49" t="s">
        <v>2013</v>
      </c>
      <c r="E1187">
        <v>2025</v>
      </c>
      <c r="F1187">
        <v>6</v>
      </c>
      <c r="G1187" s="53" t="s">
        <v>980</v>
      </c>
      <c r="H1187" s="33" t="s">
        <v>261</v>
      </c>
      <c r="I1187" s="18">
        <v>-300.16000000000003</v>
      </c>
      <c r="J1187" s="33" t="s">
        <v>94</v>
      </c>
      <c r="K1187" s="19">
        <f t="shared" si="37"/>
        <v>-300.16000000000003</v>
      </c>
      <c r="L1187" t="s">
        <v>977</v>
      </c>
      <c r="M1187" s="50" t="s">
        <v>1331</v>
      </c>
      <c r="O1187" s="49" t="s">
        <v>1079</v>
      </c>
      <c r="P1187" s="37">
        <f t="shared" si="36"/>
        <v>-300.16000000000003</v>
      </c>
      <c r="Q1187" s="51">
        <v>45831</v>
      </c>
      <c r="S1187">
        <v>40700</v>
      </c>
      <c r="T1187" t="s">
        <v>911</v>
      </c>
    </row>
    <row r="1188" spans="1:20" x14ac:dyDescent="0.25">
      <c r="A1188" s="53" t="str">
        <f>+VLOOKUP(O1188,'Selectable Table'!D:E,2,0)</f>
        <v>OTH CUST</v>
      </c>
      <c r="B1188" s="36" t="s">
        <v>1336</v>
      </c>
      <c r="C1188" s="49" t="s">
        <v>1337</v>
      </c>
      <c r="D1188" s="49" t="s">
        <v>2013</v>
      </c>
      <c r="E1188">
        <v>2025</v>
      </c>
      <c r="F1188">
        <v>6</v>
      </c>
      <c r="G1188" s="53" t="s">
        <v>993</v>
      </c>
      <c r="H1188" s="33" t="s">
        <v>337</v>
      </c>
      <c r="I1188" s="18">
        <v>-1185.6680000000001</v>
      </c>
      <c r="J1188" s="33" t="s">
        <v>94</v>
      </c>
      <c r="K1188" s="19">
        <f t="shared" si="37"/>
        <v>-1185.6680000000001</v>
      </c>
      <c r="L1188" t="s">
        <v>977</v>
      </c>
      <c r="M1188" s="50" t="s">
        <v>1338</v>
      </c>
      <c r="O1188" s="49" t="s">
        <v>1001</v>
      </c>
      <c r="P1188" s="37">
        <f t="shared" si="36"/>
        <v>-1185.6680000000001</v>
      </c>
      <c r="Q1188" s="51">
        <v>45831</v>
      </c>
      <c r="S1188">
        <v>40700</v>
      </c>
      <c r="T1188" t="s">
        <v>911</v>
      </c>
    </row>
    <row r="1189" spans="1:20" x14ac:dyDescent="0.25">
      <c r="A1189" s="53" t="str">
        <f>+VLOOKUP(O1189,'Selectable Table'!D:E,2,0)</f>
        <v>OTH CUST</v>
      </c>
      <c r="B1189" s="36" t="s">
        <v>1339</v>
      </c>
      <c r="C1189" s="49" t="s">
        <v>1340</v>
      </c>
      <c r="D1189" s="49" t="s">
        <v>2014</v>
      </c>
      <c r="E1189">
        <v>2025</v>
      </c>
      <c r="F1189">
        <v>6</v>
      </c>
      <c r="G1189" s="53" t="s">
        <v>984</v>
      </c>
      <c r="H1189" s="33" t="s">
        <v>262</v>
      </c>
      <c r="I1189" s="18">
        <v>-2454.6959999999999</v>
      </c>
      <c r="J1189" s="33" t="s">
        <v>94</v>
      </c>
      <c r="K1189" s="19">
        <f t="shared" si="37"/>
        <v>-2454.6959999999999</v>
      </c>
      <c r="L1189" t="s">
        <v>977</v>
      </c>
      <c r="M1189" s="50" t="s">
        <v>1342</v>
      </c>
      <c r="O1189" s="49" t="s">
        <v>1045</v>
      </c>
      <c r="P1189" s="37">
        <f t="shared" si="36"/>
        <v>-2454.6959999999999</v>
      </c>
      <c r="Q1189" s="51">
        <v>45831</v>
      </c>
      <c r="S1189">
        <v>40700</v>
      </c>
      <c r="T1189" t="s">
        <v>911</v>
      </c>
    </row>
    <row r="1190" spans="1:20" x14ac:dyDescent="0.25">
      <c r="A1190" s="53" t="str">
        <f>+VLOOKUP(O1190,'Selectable Table'!D:E,2,0)</f>
        <v>ASTRAZENECA</v>
      </c>
      <c r="B1190" s="36" t="s">
        <v>1343</v>
      </c>
      <c r="C1190" s="49" t="s">
        <v>1344</v>
      </c>
      <c r="D1190" s="49" t="s">
        <v>2014</v>
      </c>
      <c r="E1190">
        <v>2025</v>
      </c>
      <c r="F1190">
        <v>6</v>
      </c>
      <c r="G1190" s="53" t="s">
        <v>980</v>
      </c>
      <c r="H1190" s="33" t="s">
        <v>261</v>
      </c>
      <c r="I1190" s="18">
        <v>-569.34799999999996</v>
      </c>
      <c r="J1190" s="33" t="s">
        <v>94</v>
      </c>
      <c r="K1190" s="19">
        <f t="shared" si="37"/>
        <v>-569.34799999999996</v>
      </c>
      <c r="L1190" t="s">
        <v>977</v>
      </c>
      <c r="M1190" s="50" t="s">
        <v>1345</v>
      </c>
      <c r="O1190" s="49" t="s">
        <v>1079</v>
      </c>
      <c r="P1190" s="37">
        <f t="shared" si="36"/>
        <v>-569.34799999999996</v>
      </c>
      <c r="Q1190" s="51">
        <v>45831</v>
      </c>
      <c r="S1190">
        <v>40700</v>
      </c>
      <c r="T1190" t="s">
        <v>911</v>
      </c>
    </row>
    <row r="1191" spans="1:20" x14ac:dyDescent="0.25">
      <c r="A1191" s="53" t="str">
        <f>+VLOOKUP(O1191,'Selectable Table'!D:E,2,0)</f>
        <v>ASTRAZENECA</v>
      </c>
      <c r="B1191" s="36" t="s">
        <v>1346</v>
      </c>
      <c r="C1191" s="49" t="s">
        <v>1347</v>
      </c>
      <c r="D1191" s="49" t="s">
        <v>2014</v>
      </c>
      <c r="E1191">
        <v>2025</v>
      </c>
      <c r="F1191">
        <v>6</v>
      </c>
      <c r="G1191" s="53" t="s">
        <v>980</v>
      </c>
      <c r="H1191" s="33" t="s">
        <v>261</v>
      </c>
      <c r="I1191" s="18">
        <v>-650.15600000000006</v>
      </c>
      <c r="J1191" s="33" t="s">
        <v>94</v>
      </c>
      <c r="K1191" s="19">
        <f t="shared" si="37"/>
        <v>-650.15600000000006</v>
      </c>
      <c r="L1191" t="s">
        <v>977</v>
      </c>
      <c r="M1191" s="50" t="s">
        <v>1348</v>
      </c>
      <c r="O1191" s="49" t="s">
        <v>1079</v>
      </c>
      <c r="P1191" s="37">
        <f t="shared" si="36"/>
        <v>-650.15600000000006</v>
      </c>
      <c r="Q1191" s="51">
        <v>45831</v>
      </c>
      <c r="S1191">
        <v>40700</v>
      </c>
      <c r="T1191" t="s">
        <v>911</v>
      </c>
    </row>
    <row r="1192" spans="1:20" x14ac:dyDescent="0.25">
      <c r="A1192" s="53" t="str">
        <f>+VLOOKUP(O1192,'Selectable Table'!D:E,2,0)</f>
        <v>OTH CUST</v>
      </c>
      <c r="B1192" s="36" t="s">
        <v>1349</v>
      </c>
      <c r="C1192" s="49" t="s">
        <v>1350</v>
      </c>
      <c r="D1192" s="49" t="s">
        <v>2014</v>
      </c>
      <c r="E1192">
        <v>2025</v>
      </c>
      <c r="F1192">
        <v>6</v>
      </c>
      <c r="G1192" s="53" t="s">
        <v>980</v>
      </c>
      <c r="H1192" s="33" t="s">
        <v>261</v>
      </c>
      <c r="I1192" s="18">
        <v>-1016.1360000000001</v>
      </c>
      <c r="J1192" s="33" t="s">
        <v>94</v>
      </c>
      <c r="K1192" s="19">
        <f t="shared" si="37"/>
        <v>-1016.1360000000001</v>
      </c>
      <c r="L1192" t="s">
        <v>977</v>
      </c>
      <c r="M1192" s="50" t="s">
        <v>1027</v>
      </c>
      <c r="O1192" s="49" t="s">
        <v>1028</v>
      </c>
      <c r="P1192" s="37">
        <f t="shared" si="36"/>
        <v>-1016.1360000000001</v>
      </c>
      <c r="Q1192" s="51">
        <v>45831</v>
      </c>
      <c r="S1192">
        <v>40700</v>
      </c>
      <c r="T1192" t="s">
        <v>911</v>
      </c>
    </row>
    <row r="1193" spans="1:20" x14ac:dyDescent="0.25">
      <c r="A1193" s="53" t="str">
        <f>+VLOOKUP(O1193,'Selectable Table'!D:E,2,0)</f>
        <v>OTH CUST</v>
      </c>
      <c r="B1193" s="36" t="s">
        <v>1357</v>
      </c>
      <c r="C1193" s="49" t="s">
        <v>1358</v>
      </c>
      <c r="D1193" s="49" t="s">
        <v>2014</v>
      </c>
      <c r="E1193">
        <v>2025</v>
      </c>
      <c r="F1193">
        <v>6</v>
      </c>
      <c r="G1193" s="53" t="s">
        <v>976</v>
      </c>
      <c r="H1193" s="33" t="s">
        <v>260</v>
      </c>
      <c r="I1193" s="18">
        <v>-8067.3919999999998</v>
      </c>
      <c r="J1193" s="33" t="s">
        <v>94</v>
      </c>
      <c r="K1193" s="19">
        <f t="shared" si="37"/>
        <v>-8067.3919999999998</v>
      </c>
      <c r="L1193" t="s">
        <v>977</v>
      </c>
      <c r="M1193" s="50" t="s">
        <v>1360</v>
      </c>
      <c r="O1193" s="49" t="s">
        <v>986</v>
      </c>
      <c r="P1193" s="37">
        <f t="shared" si="36"/>
        <v>-8067.3919999999998</v>
      </c>
      <c r="Q1193" s="51">
        <v>45831</v>
      </c>
      <c r="S1193">
        <v>40700</v>
      </c>
      <c r="T1193" t="s">
        <v>911</v>
      </c>
    </row>
    <row r="1194" spans="1:20" x14ac:dyDescent="0.25">
      <c r="A1194" s="53" t="str">
        <f>+VLOOKUP(O1194,'Selectable Table'!D:E,2,0)</f>
        <v>ASTRAZENECA</v>
      </c>
      <c r="B1194" s="36" t="s">
        <v>1361</v>
      </c>
      <c r="C1194" s="49" t="s">
        <v>1362</v>
      </c>
      <c r="D1194" s="49" t="s">
        <v>2014</v>
      </c>
      <c r="E1194">
        <v>2025</v>
      </c>
      <c r="F1194">
        <v>6</v>
      </c>
      <c r="G1194" s="53" t="s">
        <v>980</v>
      </c>
      <c r="H1194" s="33" t="s">
        <v>261</v>
      </c>
      <c r="I1194" s="18">
        <v>-339.29200000000003</v>
      </c>
      <c r="J1194" s="33" t="s">
        <v>94</v>
      </c>
      <c r="K1194" s="19">
        <f t="shared" si="37"/>
        <v>-339.29200000000003</v>
      </c>
      <c r="L1194" t="s">
        <v>977</v>
      </c>
      <c r="M1194" s="50" t="s">
        <v>1364</v>
      </c>
      <c r="O1194" s="49" t="s">
        <v>1325</v>
      </c>
      <c r="P1194" s="37">
        <f t="shared" si="36"/>
        <v>-339.29200000000003</v>
      </c>
      <c r="Q1194" s="51">
        <v>45831</v>
      </c>
      <c r="S1194">
        <v>40700</v>
      </c>
      <c r="T1194" t="s">
        <v>911</v>
      </c>
    </row>
    <row r="1195" spans="1:20" x14ac:dyDescent="0.25">
      <c r="A1195" s="53" t="str">
        <f>+VLOOKUP(O1195,'Selectable Table'!D:E,2,0)</f>
        <v>ASTRAZENECA</v>
      </c>
      <c r="B1195" s="36" t="s">
        <v>1366</v>
      </c>
      <c r="C1195" s="49" t="s">
        <v>1367</v>
      </c>
      <c r="D1195" s="49" t="s">
        <v>2015</v>
      </c>
      <c r="E1195">
        <v>2025</v>
      </c>
      <c r="F1195">
        <v>6</v>
      </c>
      <c r="G1195" s="53" t="s">
        <v>980</v>
      </c>
      <c r="H1195" s="33" t="s">
        <v>261</v>
      </c>
      <c r="I1195" s="18">
        <v>-1301.5120000000002</v>
      </c>
      <c r="J1195" s="33" t="s">
        <v>94</v>
      </c>
      <c r="K1195" s="19">
        <f t="shared" si="37"/>
        <v>-1301.5120000000002</v>
      </c>
      <c r="L1195" t="s">
        <v>977</v>
      </c>
      <c r="M1195" s="50" t="s">
        <v>1369</v>
      </c>
      <c r="O1195" s="49" t="s">
        <v>1079</v>
      </c>
      <c r="P1195" s="37">
        <f t="shared" si="36"/>
        <v>-1301.5120000000002</v>
      </c>
      <c r="Q1195" s="51">
        <v>45831</v>
      </c>
      <c r="S1195">
        <v>40700</v>
      </c>
      <c r="T1195" t="s">
        <v>911</v>
      </c>
    </row>
    <row r="1196" spans="1:20" x14ac:dyDescent="0.25">
      <c r="A1196" s="53" t="str">
        <f>+VLOOKUP(O1196,'Selectable Table'!D:E,2,0)</f>
        <v>OTH CUST</v>
      </c>
      <c r="B1196" s="36" t="s">
        <v>1370</v>
      </c>
      <c r="C1196" s="49" t="s">
        <v>1371</v>
      </c>
      <c r="D1196" s="49" t="s">
        <v>2015</v>
      </c>
      <c r="E1196">
        <v>2025</v>
      </c>
      <c r="F1196">
        <v>6</v>
      </c>
      <c r="G1196" s="53" t="s">
        <v>980</v>
      </c>
      <c r="H1196" s="33" t="s">
        <v>261</v>
      </c>
      <c r="I1196" s="18">
        <v>-776.38800000000003</v>
      </c>
      <c r="J1196" s="33" t="s">
        <v>94</v>
      </c>
      <c r="K1196" s="19">
        <f t="shared" si="37"/>
        <v>-776.38800000000003</v>
      </c>
      <c r="L1196" t="s">
        <v>977</v>
      </c>
      <c r="M1196" s="50" t="s">
        <v>1373</v>
      </c>
      <c r="O1196" s="49" t="s">
        <v>1001</v>
      </c>
      <c r="P1196" s="37">
        <f t="shared" si="36"/>
        <v>-776.38800000000003</v>
      </c>
      <c r="Q1196" s="51">
        <v>45831</v>
      </c>
      <c r="S1196">
        <v>40700</v>
      </c>
      <c r="T1196" t="s">
        <v>911</v>
      </c>
    </row>
    <row r="1197" spans="1:20" x14ac:dyDescent="0.25">
      <c r="A1197" s="53" t="str">
        <f>+VLOOKUP(O1197,'Selectable Table'!D:E,2,0)</f>
        <v>OTH CUST</v>
      </c>
      <c r="B1197" s="36" t="s">
        <v>1378</v>
      </c>
      <c r="C1197" s="49" t="s">
        <v>1379</v>
      </c>
      <c r="D1197" s="49" t="s">
        <v>2015</v>
      </c>
      <c r="E1197">
        <v>2025</v>
      </c>
      <c r="F1197">
        <v>6</v>
      </c>
      <c r="G1197" s="53" t="s">
        <v>976</v>
      </c>
      <c r="H1197" s="33" t="s">
        <v>260</v>
      </c>
      <c r="I1197" s="18">
        <v>-1195.98</v>
      </c>
      <c r="J1197" s="33" t="s">
        <v>94</v>
      </c>
      <c r="K1197" s="19">
        <f t="shared" si="37"/>
        <v>-1195.98</v>
      </c>
      <c r="L1197" t="s">
        <v>977</v>
      </c>
      <c r="M1197" s="50" t="s">
        <v>1133</v>
      </c>
      <c r="O1197" s="49" t="s">
        <v>1134</v>
      </c>
      <c r="P1197" s="37">
        <f t="shared" si="36"/>
        <v>-1195.98</v>
      </c>
      <c r="Q1197" s="51">
        <v>45831</v>
      </c>
      <c r="S1197">
        <v>40700</v>
      </c>
      <c r="T1197" t="s">
        <v>911</v>
      </c>
    </row>
    <row r="1198" spans="1:20" x14ac:dyDescent="0.25">
      <c r="A1198" s="53" t="str">
        <f>+VLOOKUP(O1198,'Selectable Table'!D:E,2,0)</f>
        <v>OTH CUST</v>
      </c>
      <c r="B1198" s="36" t="s">
        <v>1386</v>
      </c>
      <c r="C1198" s="49" t="s">
        <v>1387</v>
      </c>
      <c r="D1198" s="49" t="s">
        <v>2015</v>
      </c>
      <c r="E1198">
        <v>2025</v>
      </c>
      <c r="F1198">
        <v>6</v>
      </c>
      <c r="G1198" s="53" t="s">
        <v>980</v>
      </c>
      <c r="H1198" s="33" t="s">
        <v>261</v>
      </c>
      <c r="I1198" s="18">
        <v>-1312.076</v>
      </c>
      <c r="J1198" s="33" t="s">
        <v>94</v>
      </c>
      <c r="K1198" s="19">
        <f t="shared" si="37"/>
        <v>-1312.076</v>
      </c>
      <c r="L1198" t="s">
        <v>977</v>
      </c>
      <c r="M1198" s="50" t="s">
        <v>1000</v>
      </c>
      <c r="O1198" s="49" t="s">
        <v>1001</v>
      </c>
      <c r="P1198" s="37">
        <f t="shared" si="36"/>
        <v>-1312.076</v>
      </c>
      <c r="Q1198" s="51">
        <v>45831</v>
      </c>
      <c r="S1198">
        <v>40700</v>
      </c>
      <c r="T1198" t="s">
        <v>911</v>
      </c>
    </row>
    <row r="1199" spans="1:20" x14ac:dyDescent="0.25">
      <c r="A1199" s="53" t="str">
        <f>+VLOOKUP(O1199,'Selectable Table'!D:E,2,0)</f>
        <v>OTH CUST</v>
      </c>
      <c r="B1199" s="36" t="s">
        <v>1388</v>
      </c>
      <c r="C1199" s="49" t="s">
        <v>1389</v>
      </c>
      <c r="D1199" s="49" t="s">
        <v>2015</v>
      </c>
      <c r="E1199">
        <v>2025</v>
      </c>
      <c r="F1199">
        <v>6</v>
      </c>
      <c r="G1199" s="53" t="s">
        <v>980</v>
      </c>
      <c r="H1199" s="33" t="s">
        <v>261</v>
      </c>
      <c r="I1199" s="18">
        <v>-578.67600000000004</v>
      </c>
      <c r="J1199" s="33" t="s">
        <v>94</v>
      </c>
      <c r="K1199" s="19">
        <f t="shared" si="37"/>
        <v>-578.67600000000004</v>
      </c>
      <c r="L1199" t="s">
        <v>977</v>
      </c>
      <c r="M1199" s="50" t="s">
        <v>1031</v>
      </c>
      <c r="O1199" s="49" t="s">
        <v>1032</v>
      </c>
      <c r="P1199" s="37">
        <f t="shared" si="36"/>
        <v>-578.67600000000004</v>
      </c>
      <c r="Q1199" s="51">
        <v>45831</v>
      </c>
      <c r="S1199">
        <v>40700</v>
      </c>
      <c r="T1199" t="s">
        <v>911</v>
      </c>
    </row>
    <row r="1200" spans="1:20" x14ac:dyDescent="0.25">
      <c r="A1200" s="53" t="str">
        <f>+VLOOKUP(O1200,'Selectable Table'!D:E,2,0)</f>
        <v>OTH CUST</v>
      </c>
      <c r="B1200" s="36" t="s">
        <v>1390</v>
      </c>
      <c r="C1200" s="49" t="s">
        <v>1391</v>
      </c>
      <c r="D1200" s="49" t="s">
        <v>2015</v>
      </c>
      <c r="E1200">
        <v>2025</v>
      </c>
      <c r="F1200">
        <v>6</v>
      </c>
      <c r="G1200" s="53" t="s">
        <v>976</v>
      </c>
      <c r="H1200" s="33" t="s">
        <v>260</v>
      </c>
      <c r="I1200" s="18">
        <v>-1086.3720000000001</v>
      </c>
      <c r="J1200" s="33" t="s">
        <v>94</v>
      </c>
      <c r="K1200" s="19">
        <f t="shared" si="37"/>
        <v>-1086.3720000000001</v>
      </c>
      <c r="L1200" t="s">
        <v>977</v>
      </c>
      <c r="M1200" s="50" t="s">
        <v>1000</v>
      </c>
      <c r="O1200" s="49" t="s">
        <v>1001</v>
      </c>
      <c r="P1200" s="37">
        <f t="shared" si="36"/>
        <v>-1086.3720000000001</v>
      </c>
      <c r="Q1200" s="51">
        <v>45831</v>
      </c>
      <c r="S1200">
        <v>40700</v>
      </c>
      <c r="T1200" t="s">
        <v>911</v>
      </c>
    </row>
    <row r="1201" spans="1:20" ht="30" x14ac:dyDescent="0.25">
      <c r="A1201" s="53" t="str">
        <f>+VLOOKUP(O1201,'Selectable Table'!D:E,2,0)</f>
        <v>OTH CUST</v>
      </c>
      <c r="B1201" s="36" t="s">
        <v>1393</v>
      </c>
      <c r="C1201" s="49" t="s">
        <v>1394</v>
      </c>
      <c r="D1201" s="49" t="s">
        <v>489</v>
      </c>
      <c r="E1201">
        <v>2025</v>
      </c>
      <c r="F1201">
        <v>6</v>
      </c>
      <c r="G1201" s="53" t="s">
        <v>976</v>
      </c>
      <c r="H1201" s="33" t="s">
        <v>260</v>
      </c>
      <c r="I1201" s="18">
        <v>-271.21999999999997</v>
      </c>
      <c r="J1201" s="33" t="s">
        <v>94</v>
      </c>
      <c r="K1201" s="19">
        <f t="shared" si="37"/>
        <v>-271.21999999999997</v>
      </c>
      <c r="L1201" t="s">
        <v>977</v>
      </c>
      <c r="M1201" s="50" t="s">
        <v>1395</v>
      </c>
      <c r="O1201" s="49" t="s">
        <v>1055</v>
      </c>
      <c r="P1201" s="37">
        <f t="shared" si="36"/>
        <v>-271.21999999999997</v>
      </c>
      <c r="Q1201" s="51">
        <v>45831</v>
      </c>
      <c r="S1201">
        <v>40700</v>
      </c>
      <c r="T1201" t="s">
        <v>911</v>
      </c>
    </row>
    <row r="1202" spans="1:20" x14ac:dyDescent="0.25">
      <c r="A1202" s="53" t="str">
        <f>+VLOOKUP(O1202,'Selectable Table'!D:E,2,0)</f>
        <v>OTH CUST</v>
      </c>
      <c r="B1202" s="36" t="s">
        <v>1404</v>
      </c>
      <c r="C1202" s="49" t="s">
        <v>1405</v>
      </c>
      <c r="D1202" s="49" t="s">
        <v>489</v>
      </c>
      <c r="E1202">
        <v>2025</v>
      </c>
      <c r="F1202">
        <v>6</v>
      </c>
      <c r="G1202" s="53" t="s">
        <v>980</v>
      </c>
      <c r="H1202" s="33" t="s">
        <v>261</v>
      </c>
      <c r="I1202" s="18">
        <v>-362.56400000000002</v>
      </c>
      <c r="J1202" s="33" t="s">
        <v>94</v>
      </c>
      <c r="K1202" s="19">
        <f t="shared" si="37"/>
        <v>-362.56400000000002</v>
      </c>
      <c r="L1202" t="s">
        <v>977</v>
      </c>
      <c r="M1202" s="50" t="s">
        <v>1406</v>
      </c>
      <c r="O1202" s="49" t="s">
        <v>1001</v>
      </c>
      <c r="P1202" s="37">
        <f t="shared" si="36"/>
        <v>-362.56400000000002</v>
      </c>
      <c r="Q1202" s="51">
        <v>45831</v>
      </c>
      <c r="S1202">
        <v>40700</v>
      </c>
      <c r="T1202" t="s">
        <v>911</v>
      </c>
    </row>
    <row r="1203" spans="1:20" ht="30" x14ac:dyDescent="0.25">
      <c r="A1203" s="53" t="str">
        <f>+VLOOKUP(O1203,'Selectable Table'!D:E,2,0)</f>
        <v>OTH CUST</v>
      </c>
      <c r="B1203" s="36" t="s">
        <v>1412</v>
      </c>
      <c r="C1203" s="49" t="s">
        <v>1413</v>
      </c>
      <c r="D1203" s="49" t="s">
        <v>489</v>
      </c>
      <c r="E1203">
        <v>2025</v>
      </c>
      <c r="F1203">
        <v>6</v>
      </c>
      <c r="G1203" s="53" t="s">
        <v>980</v>
      </c>
      <c r="H1203" s="33" t="s">
        <v>261</v>
      </c>
      <c r="I1203" s="18">
        <v>-216.82800000000003</v>
      </c>
      <c r="J1203" s="33" t="s">
        <v>94</v>
      </c>
      <c r="K1203" s="19">
        <f t="shared" si="37"/>
        <v>-216.82800000000003</v>
      </c>
      <c r="L1203" t="s">
        <v>977</v>
      </c>
      <c r="M1203" s="50" t="s">
        <v>1415</v>
      </c>
      <c r="O1203" s="49" t="s">
        <v>1055</v>
      </c>
      <c r="P1203" s="37">
        <f t="shared" si="36"/>
        <v>-216.82800000000003</v>
      </c>
      <c r="Q1203" s="51">
        <v>45831</v>
      </c>
      <c r="S1203">
        <v>40700</v>
      </c>
      <c r="T1203" t="s">
        <v>911</v>
      </c>
    </row>
    <row r="1204" spans="1:20" x14ac:dyDescent="0.25">
      <c r="A1204" s="53" t="str">
        <f>+VLOOKUP(O1204,'Selectable Table'!D:E,2,0)</f>
        <v>OTH CUST</v>
      </c>
      <c r="B1204" s="36" t="s">
        <v>1416</v>
      </c>
      <c r="C1204" s="49" t="s">
        <v>1417</v>
      </c>
      <c r="D1204" s="49" t="s">
        <v>489</v>
      </c>
      <c r="E1204">
        <v>2025</v>
      </c>
      <c r="F1204">
        <v>6</v>
      </c>
      <c r="G1204" s="53" t="s">
        <v>980</v>
      </c>
      <c r="H1204" s="33" t="s">
        <v>261</v>
      </c>
      <c r="I1204" s="18">
        <v>-336.98</v>
      </c>
      <c r="J1204" s="33" t="s">
        <v>94</v>
      </c>
      <c r="K1204" s="19">
        <f t="shared" si="37"/>
        <v>-336.98</v>
      </c>
      <c r="L1204" t="s">
        <v>977</v>
      </c>
      <c r="M1204" s="50" t="s">
        <v>1418</v>
      </c>
      <c r="O1204" s="49" t="s">
        <v>1069</v>
      </c>
      <c r="P1204" s="37">
        <f t="shared" si="36"/>
        <v>-336.98</v>
      </c>
      <c r="Q1204" s="51">
        <v>45831</v>
      </c>
      <c r="S1204">
        <v>40700</v>
      </c>
      <c r="T1204" t="s">
        <v>911</v>
      </c>
    </row>
    <row r="1205" spans="1:20" x14ac:dyDescent="0.25">
      <c r="A1205" s="53" t="str">
        <f>+VLOOKUP(O1205,'Selectable Table'!D:E,2,0)</f>
        <v>OTH CUST</v>
      </c>
      <c r="B1205" s="36" t="s">
        <v>1419</v>
      </c>
      <c r="C1205" s="49" t="s">
        <v>1420</v>
      </c>
      <c r="D1205" s="49" t="s">
        <v>489</v>
      </c>
      <c r="E1205">
        <v>2025</v>
      </c>
      <c r="F1205">
        <v>6</v>
      </c>
      <c r="G1205" s="53" t="s">
        <v>980</v>
      </c>
      <c r="H1205" s="33" t="s">
        <v>261</v>
      </c>
      <c r="I1205" s="18">
        <v>-448.5</v>
      </c>
      <c r="J1205" s="33" t="s">
        <v>94</v>
      </c>
      <c r="K1205" s="19">
        <f t="shared" si="37"/>
        <v>-448.5</v>
      </c>
      <c r="L1205" t="s">
        <v>977</v>
      </c>
      <c r="M1205" s="50" t="s">
        <v>1422</v>
      </c>
      <c r="O1205" s="49" t="s">
        <v>1262</v>
      </c>
      <c r="P1205" s="37">
        <f t="shared" si="36"/>
        <v>-448.5</v>
      </c>
      <c r="Q1205" s="51">
        <v>45831</v>
      </c>
      <c r="S1205">
        <v>40700</v>
      </c>
      <c r="T1205" t="s">
        <v>911</v>
      </c>
    </row>
    <row r="1206" spans="1:20" x14ac:dyDescent="0.25">
      <c r="A1206" s="53" t="str">
        <f>+VLOOKUP(O1206,'Selectable Table'!D:E,2,0)</f>
        <v>OTH CUST</v>
      </c>
      <c r="B1206" s="36" t="s">
        <v>1423</v>
      </c>
      <c r="C1206" s="49" t="s">
        <v>1424</v>
      </c>
      <c r="D1206" s="49" t="s">
        <v>489</v>
      </c>
      <c r="E1206">
        <v>2025</v>
      </c>
      <c r="F1206">
        <v>6</v>
      </c>
      <c r="G1206" s="53" t="s">
        <v>980</v>
      </c>
      <c r="H1206" s="33" t="s">
        <v>261</v>
      </c>
      <c r="I1206" s="18">
        <v>-126.44800000000001</v>
      </c>
      <c r="J1206" s="33" t="s">
        <v>94</v>
      </c>
      <c r="K1206" s="19">
        <f t="shared" si="37"/>
        <v>-126.44800000000001</v>
      </c>
      <c r="L1206" t="s">
        <v>977</v>
      </c>
      <c r="M1206" s="50" t="s">
        <v>1425</v>
      </c>
      <c r="O1206" s="49" t="s">
        <v>1045</v>
      </c>
      <c r="P1206" s="37">
        <f t="shared" si="36"/>
        <v>-126.44800000000001</v>
      </c>
      <c r="Q1206" s="51">
        <v>45831</v>
      </c>
      <c r="S1206">
        <v>40700</v>
      </c>
      <c r="T1206" t="s">
        <v>911</v>
      </c>
    </row>
    <row r="1207" spans="1:20" x14ac:dyDescent="0.25">
      <c r="A1207" s="53" t="str">
        <f>+VLOOKUP(O1207,'Selectable Table'!D:E,2,0)</f>
        <v>ASTRAZENECA</v>
      </c>
      <c r="B1207" s="36" t="s">
        <v>1426</v>
      </c>
      <c r="C1207" s="49" t="s">
        <v>1427</v>
      </c>
      <c r="D1207" s="49" t="s">
        <v>489</v>
      </c>
      <c r="E1207">
        <v>2025</v>
      </c>
      <c r="F1207">
        <v>6</v>
      </c>
      <c r="G1207" s="53" t="s">
        <v>980</v>
      </c>
      <c r="H1207" s="33" t="s">
        <v>261</v>
      </c>
      <c r="I1207" s="18">
        <v>-426.608</v>
      </c>
      <c r="J1207" s="33" t="s">
        <v>94</v>
      </c>
      <c r="K1207" s="19">
        <f t="shared" si="37"/>
        <v>-426.608</v>
      </c>
      <c r="L1207" t="s">
        <v>977</v>
      </c>
      <c r="M1207" s="50" t="s">
        <v>1429</v>
      </c>
      <c r="O1207" s="49" t="s">
        <v>1325</v>
      </c>
      <c r="P1207" s="37">
        <f t="shared" si="36"/>
        <v>-426.608</v>
      </c>
      <c r="Q1207" s="51">
        <v>45831</v>
      </c>
      <c r="S1207">
        <v>40700</v>
      </c>
      <c r="T1207" t="s">
        <v>911</v>
      </c>
    </row>
    <row r="1208" spans="1:20" x14ac:dyDescent="0.25">
      <c r="A1208" s="53" t="str">
        <f>+VLOOKUP(O1208,'Selectable Table'!D:E,2,0)</f>
        <v>OTH CUST</v>
      </c>
      <c r="B1208" s="36" t="s">
        <v>1431</v>
      </c>
      <c r="C1208" s="49" t="s">
        <v>1432</v>
      </c>
      <c r="D1208" s="49" t="s">
        <v>489</v>
      </c>
      <c r="E1208">
        <v>2025</v>
      </c>
      <c r="F1208">
        <v>6</v>
      </c>
      <c r="G1208" s="53" t="s">
        <v>980</v>
      </c>
      <c r="H1208" s="33" t="s">
        <v>261</v>
      </c>
      <c r="I1208" s="18">
        <v>-189.67200000000003</v>
      </c>
      <c r="J1208" s="33" t="s">
        <v>94</v>
      </c>
      <c r="K1208" s="19">
        <f t="shared" si="37"/>
        <v>-189.67200000000003</v>
      </c>
      <c r="L1208" t="s">
        <v>977</v>
      </c>
      <c r="M1208" s="50" t="s">
        <v>1434</v>
      </c>
      <c r="O1208" s="49" t="s">
        <v>1069</v>
      </c>
      <c r="P1208" s="37">
        <f t="shared" si="36"/>
        <v>-189.67200000000003</v>
      </c>
      <c r="Q1208" s="51">
        <v>45831</v>
      </c>
      <c r="S1208">
        <v>40700</v>
      </c>
      <c r="T1208" t="s">
        <v>911</v>
      </c>
    </row>
    <row r="1209" spans="1:20" x14ac:dyDescent="0.25">
      <c r="A1209" s="53" t="str">
        <f>+VLOOKUP(O1209,'Selectable Table'!D:E,2,0)</f>
        <v>ASTRAZENECA</v>
      </c>
      <c r="B1209" s="36" t="s">
        <v>1913</v>
      </c>
      <c r="C1209" s="49" t="s">
        <v>1914</v>
      </c>
      <c r="D1209" s="49" t="s">
        <v>489</v>
      </c>
      <c r="E1209">
        <v>2025</v>
      </c>
      <c r="F1209">
        <v>6</v>
      </c>
      <c r="G1209" s="53" t="s">
        <v>976</v>
      </c>
      <c r="H1209" s="33" t="s">
        <v>260</v>
      </c>
      <c r="I1209" s="18">
        <v>-240.012</v>
      </c>
      <c r="J1209" s="33" t="s">
        <v>94</v>
      </c>
      <c r="K1209" s="19">
        <f t="shared" si="37"/>
        <v>-240.012</v>
      </c>
      <c r="L1209" t="s">
        <v>977</v>
      </c>
      <c r="M1209" s="50" t="s">
        <v>1915</v>
      </c>
      <c r="O1209" s="49" t="s">
        <v>1079</v>
      </c>
      <c r="P1209" s="37">
        <f t="shared" si="36"/>
        <v>-240.012</v>
      </c>
      <c r="Q1209" s="51">
        <v>45831</v>
      </c>
      <c r="S1209">
        <v>40700</v>
      </c>
      <c r="T1209" t="s">
        <v>911</v>
      </c>
    </row>
    <row r="1210" spans="1:20" ht="30" x14ac:dyDescent="0.25">
      <c r="A1210" s="53" t="str">
        <f>+VLOOKUP(O1210,'Selectable Table'!D:E,2,0)</f>
        <v>OTH CUST</v>
      </c>
      <c r="B1210" s="36" t="s">
        <v>1438</v>
      </c>
      <c r="C1210" s="49" t="s">
        <v>1439</v>
      </c>
      <c r="D1210" s="49" t="s">
        <v>489</v>
      </c>
      <c r="E1210">
        <v>2025</v>
      </c>
      <c r="F1210">
        <v>6</v>
      </c>
      <c r="G1210" s="53" t="s">
        <v>976</v>
      </c>
      <c r="H1210" s="33" t="s">
        <v>260</v>
      </c>
      <c r="I1210" s="18">
        <v>-149.97999999999999</v>
      </c>
      <c r="J1210" s="33" t="s">
        <v>94</v>
      </c>
      <c r="K1210" s="19">
        <f t="shared" si="37"/>
        <v>-149.97999999999999</v>
      </c>
      <c r="L1210" t="s">
        <v>977</v>
      </c>
      <c r="M1210" s="50" t="s">
        <v>1440</v>
      </c>
      <c r="O1210" s="49" t="s">
        <v>1055</v>
      </c>
      <c r="P1210" s="37">
        <f t="shared" si="36"/>
        <v>-149.97999999999999</v>
      </c>
      <c r="Q1210" s="51">
        <v>45831</v>
      </c>
      <c r="S1210">
        <v>40700</v>
      </c>
      <c r="T1210" t="s">
        <v>911</v>
      </c>
    </row>
    <row r="1211" spans="1:20" x14ac:dyDescent="0.25">
      <c r="A1211" s="53" t="str">
        <f>+VLOOKUP(O1211,'Selectable Table'!D:E,2,0)</f>
        <v>OTH CUST</v>
      </c>
      <c r="B1211" s="36" t="s">
        <v>1447</v>
      </c>
      <c r="C1211" s="49" t="s">
        <v>1448</v>
      </c>
      <c r="D1211" s="49" t="s">
        <v>2016</v>
      </c>
      <c r="E1211">
        <v>2025</v>
      </c>
      <c r="F1211">
        <v>6</v>
      </c>
      <c r="G1211" s="53" t="s">
        <v>980</v>
      </c>
      <c r="H1211" s="33" t="s">
        <v>261</v>
      </c>
      <c r="I1211" s="18">
        <v>-241.708</v>
      </c>
      <c r="J1211" s="33" t="s">
        <v>94</v>
      </c>
      <c r="K1211" s="19">
        <f t="shared" si="37"/>
        <v>-241.708</v>
      </c>
      <c r="L1211" t="s">
        <v>977</v>
      </c>
      <c r="M1211" s="50" t="s">
        <v>1449</v>
      </c>
      <c r="O1211" s="49" t="s">
        <v>1001</v>
      </c>
      <c r="P1211" s="37">
        <f t="shared" si="36"/>
        <v>-241.708</v>
      </c>
      <c r="Q1211" s="51">
        <v>45831</v>
      </c>
      <c r="S1211">
        <v>40700</v>
      </c>
      <c r="T1211" t="s">
        <v>911</v>
      </c>
    </row>
    <row r="1212" spans="1:20" ht="30" x14ac:dyDescent="0.25">
      <c r="A1212" s="53" t="str">
        <f>+VLOOKUP(O1212,'Selectable Table'!D:E,2,0)</f>
        <v>OTH CUST</v>
      </c>
      <c r="B1212" s="36" t="s">
        <v>1456</v>
      </c>
      <c r="C1212" s="49" t="s">
        <v>1457</v>
      </c>
      <c r="D1212" s="49" t="s">
        <v>2016</v>
      </c>
      <c r="E1212">
        <v>2025</v>
      </c>
      <c r="F1212">
        <v>6</v>
      </c>
      <c r="G1212" s="53" t="s">
        <v>976</v>
      </c>
      <c r="H1212" s="33" t="s">
        <v>260</v>
      </c>
      <c r="I1212" s="18">
        <v>-580.54</v>
      </c>
      <c r="J1212" s="33" t="s">
        <v>94</v>
      </c>
      <c r="K1212" s="19">
        <f t="shared" si="37"/>
        <v>-580.54</v>
      </c>
      <c r="L1212" t="s">
        <v>977</v>
      </c>
      <c r="M1212" s="50" t="s">
        <v>1458</v>
      </c>
      <c r="O1212" s="49" t="s">
        <v>1055</v>
      </c>
      <c r="P1212" s="37">
        <f t="shared" si="36"/>
        <v>-580.54</v>
      </c>
      <c r="Q1212" s="51">
        <v>45831</v>
      </c>
      <c r="S1212">
        <v>40700</v>
      </c>
      <c r="T1212" t="s">
        <v>911</v>
      </c>
    </row>
    <row r="1213" spans="1:20" x14ac:dyDescent="0.25">
      <c r="A1213" s="53" t="str">
        <f>+VLOOKUP(O1213,'Selectable Table'!D:E,2,0)</f>
        <v>OTH CUST</v>
      </c>
      <c r="B1213" s="36" t="s">
        <v>1459</v>
      </c>
      <c r="C1213" s="49" t="s">
        <v>1460</v>
      </c>
      <c r="D1213" s="49" t="s">
        <v>2016</v>
      </c>
      <c r="E1213">
        <v>2025</v>
      </c>
      <c r="F1213">
        <v>6</v>
      </c>
      <c r="G1213" s="53" t="s">
        <v>980</v>
      </c>
      <c r="H1213" s="33" t="s">
        <v>261</v>
      </c>
      <c r="I1213" s="18">
        <v>-422.75600000000009</v>
      </c>
      <c r="J1213" s="33" t="s">
        <v>94</v>
      </c>
      <c r="K1213" s="19">
        <f t="shared" si="37"/>
        <v>-422.75600000000009</v>
      </c>
      <c r="L1213" t="s">
        <v>977</v>
      </c>
      <c r="M1213" s="50" t="s">
        <v>1461</v>
      </c>
      <c r="O1213" s="49" t="s">
        <v>1241</v>
      </c>
      <c r="P1213" s="37">
        <f t="shared" si="36"/>
        <v>-422.75600000000009</v>
      </c>
      <c r="Q1213" s="51">
        <v>45831</v>
      </c>
      <c r="S1213">
        <v>40700</v>
      </c>
      <c r="T1213" t="s">
        <v>911</v>
      </c>
    </row>
    <row r="1214" spans="1:20" x14ac:dyDescent="0.25">
      <c r="A1214" s="53" t="str">
        <f>+VLOOKUP(O1214,'Selectable Table'!D:E,2,0)</f>
        <v>ASTRAZENECA</v>
      </c>
      <c r="B1214" s="36" t="s">
        <v>1462</v>
      </c>
      <c r="C1214" s="49" t="s">
        <v>1463</v>
      </c>
      <c r="D1214" s="49" t="s">
        <v>2016</v>
      </c>
      <c r="E1214">
        <v>2025</v>
      </c>
      <c r="F1214">
        <v>6</v>
      </c>
      <c r="G1214" s="53" t="s">
        <v>980</v>
      </c>
      <c r="H1214" s="33" t="s">
        <v>261</v>
      </c>
      <c r="I1214" s="18">
        <v>-2138.288</v>
      </c>
      <c r="J1214" s="33" t="s">
        <v>94</v>
      </c>
      <c r="K1214" s="19">
        <f t="shared" si="37"/>
        <v>-2138.288</v>
      </c>
      <c r="L1214" t="s">
        <v>977</v>
      </c>
      <c r="M1214" s="50" t="s">
        <v>1464</v>
      </c>
      <c r="O1214" s="49" t="s">
        <v>1465</v>
      </c>
      <c r="P1214" s="37">
        <f t="shared" si="36"/>
        <v>-2138.288</v>
      </c>
      <c r="Q1214" s="51">
        <v>45831</v>
      </c>
      <c r="S1214">
        <v>40700</v>
      </c>
      <c r="T1214" t="s">
        <v>911</v>
      </c>
    </row>
    <row r="1215" spans="1:20" x14ac:dyDescent="0.25">
      <c r="A1215" s="53" t="str">
        <f>+VLOOKUP(O1215,'Selectable Table'!D:E,2,0)</f>
        <v>OTH CUST</v>
      </c>
      <c r="B1215" s="36" t="s">
        <v>1468</v>
      </c>
      <c r="C1215" s="49" t="s">
        <v>1469</v>
      </c>
      <c r="D1215" s="49" t="s">
        <v>2016</v>
      </c>
      <c r="E1215">
        <v>2025</v>
      </c>
      <c r="F1215">
        <v>6</v>
      </c>
      <c r="G1215" s="53" t="s">
        <v>980</v>
      </c>
      <c r="H1215" s="33" t="s">
        <v>261</v>
      </c>
      <c r="I1215" s="18">
        <v>-470.32</v>
      </c>
      <c r="J1215" s="33" t="s">
        <v>94</v>
      </c>
      <c r="K1215" s="19">
        <f t="shared" si="37"/>
        <v>-470.32</v>
      </c>
      <c r="L1215" t="s">
        <v>977</v>
      </c>
      <c r="M1215" s="50" t="s">
        <v>1000</v>
      </c>
      <c r="O1215" s="49" t="s">
        <v>1001</v>
      </c>
      <c r="P1215" s="37">
        <f t="shared" si="36"/>
        <v>-470.32</v>
      </c>
      <c r="Q1215" s="51">
        <v>45831</v>
      </c>
      <c r="S1215">
        <v>40700</v>
      </c>
      <c r="T1215" t="s">
        <v>911</v>
      </c>
    </row>
    <row r="1216" spans="1:20" x14ac:dyDescent="0.25">
      <c r="A1216" s="53" t="str">
        <f>+VLOOKUP(O1216,'Selectable Table'!D:E,2,0)</f>
        <v>OTH CUST</v>
      </c>
      <c r="B1216" s="36" t="s">
        <v>1470</v>
      </c>
      <c r="C1216" s="49" t="s">
        <v>1471</v>
      </c>
      <c r="D1216" s="49" t="s">
        <v>2016</v>
      </c>
      <c r="E1216">
        <v>2025</v>
      </c>
      <c r="F1216">
        <v>6</v>
      </c>
      <c r="G1216" s="53" t="s">
        <v>980</v>
      </c>
      <c r="H1216" s="33" t="s">
        <v>261</v>
      </c>
      <c r="I1216" s="18">
        <v>-941.22000000000014</v>
      </c>
      <c r="J1216" s="33" t="s">
        <v>94</v>
      </c>
      <c r="K1216" s="19">
        <f t="shared" si="37"/>
        <v>-941.22000000000014</v>
      </c>
      <c r="L1216" t="s">
        <v>977</v>
      </c>
      <c r="M1216" s="50" t="s">
        <v>1385</v>
      </c>
      <c r="O1216" s="49" t="s">
        <v>1472</v>
      </c>
      <c r="P1216" s="37">
        <f t="shared" si="36"/>
        <v>-941.22000000000014</v>
      </c>
      <c r="Q1216" s="51">
        <v>45831</v>
      </c>
      <c r="S1216">
        <v>40700</v>
      </c>
      <c r="T1216" t="s">
        <v>911</v>
      </c>
    </row>
    <row r="1217" spans="1:20" x14ac:dyDescent="0.25">
      <c r="A1217" s="53" t="str">
        <f>+VLOOKUP(O1217,'Selectable Table'!D:E,2,0)</f>
        <v>OTH CUST</v>
      </c>
      <c r="B1217" s="36" t="s">
        <v>1473</v>
      </c>
      <c r="C1217" s="49" t="s">
        <v>1474</v>
      </c>
      <c r="D1217" s="49" t="s">
        <v>2016</v>
      </c>
      <c r="E1217">
        <v>2025</v>
      </c>
      <c r="F1217">
        <v>6</v>
      </c>
      <c r="G1217" s="53" t="s">
        <v>980</v>
      </c>
      <c r="H1217" s="33" t="s">
        <v>261</v>
      </c>
      <c r="I1217" s="18">
        <v>-250.24400000000003</v>
      </c>
      <c r="J1217" s="33" t="s">
        <v>94</v>
      </c>
      <c r="K1217" s="19">
        <f t="shared" si="37"/>
        <v>-250.24400000000003</v>
      </c>
      <c r="L1217" t="s">
        <v>977</v>
      </c>
      <c r="M1217" s="50" t="s">
        <v>1475</v>
      </c>
      <c r="O1217" s="49" t="s">
        <v>623</v>
      </c>
      <c r="P1217" s="37">
        <f t="shared" si="36"/>
        <v>-250.24400000000003</v>
      </c>
      <c r="Q1217" s="51">
        <v>45831</v>
      </c>
      <c r="S1217">
        <v>40700</v>
      </c>
      <c r="T1217" t="s">
        <v>911</v>
      </c>
    </row>
    <row r="1218" spans="1:20" x14ac:dyDescent="0.25">
      <c r="A1218" s="53" t="str">
        <f>+VLOOKUP(O1218,'Selectable Table'!D:E,2,0)</f>
        <v>OTH CUST</v>
      </c>
      <c r="B1218" s="36" t="s">
        <v>1476</v>
      </c>
      <c r="C1218" s="49" t="s">
        <v>1477</v>
      </c>
      <c r="D1218" s="49" t="s">
        <v>2017</v>
      </c>
      <c r="E1218">
        <v>2025</v>
      </c>
      <c r="F1218">
        <v>6</v>
      </c>
      <c r="G1218" s="53" t="s">
        <v>980</v>
      </c>
      <c r="H1218" s="33" t="s">
        <v>261</v>
      </c>
      <c r="I1218" s="18">
        <v>-299</v>
      </c>
      <c r="J1218" s="33" t="s">
        <v>94</v>
      </c>
      <c r="K1218" s="19">
        <f t="shared" si="37"/>
        <v>-299</v>
      </c>
      <c r="L1218" t="s">
        <v>977</v>
      </c>
      <c r="M1218" s="50" t="s">
        <v>1479</v>
      </c>
      <c r="O1218" s="49" t="s">
        <v>1045</v>
      </c>
      <c r="P1218" s="37">
        <f t="shared" ref="P1218:P1281" si="38">K1218</f>
        <v>-299</v>
      </c>
      <c r="Q1218" s="51">
        <v>45831</v>
      </c>
      <c r="S1218">
        <v>40700</v>
      </c>
      <c r="T1218" t="s">
        <v>911</v>
      </c>
    </row>
    <row r="1219" spans="1:20" x14ac:dyDescent="0.25">
      <c r="A1219" s="53" t="str">
        <f>+VLOOKUP(O1219,'Selectable Table'!D:E,2,0)</f>
        <v>OTH CUST</v>
      </c>
      <c r="B1219" s="36" t="s">
        <v>1483</v>
      </c>
      <c r="C1219" s="49" t="s">
        <v>1484</v>
      </c>
      <c r="D1219" s="49" t="s">
        <v>2017</v>
      </c>
      <c r="E1219">
        <v>2025</v>
      </c>
      <c r="F1219">
        <v>6</v>
      </c>
      <c r="G1219" s="53" t="s">
        <v>984</v>
      </c>
      <c r="H1219" s="33" t="s">
        <v>262</v>
      </c>
      <c r="I1219" s="18">
        <v>-126.44800000000001</v>
      </c>
      <c r="J1219" s="33" t="s">
        <v>94</v>
      </c>
      <c r="K1219" s="19">
        <f t="shared" ref="K1219:K1282" si="39">+VLOOKUP(J1219,$W$2:$X$7,2,0)*I1219</f>
        <v>-126.44800000000001</v>
      </c>
      <c r="L1219" t="s">
        <v>977</v>
      </c>
      <c r="M1219" s="50" t="s">
        <v>1485</v>
      </c>
      <c r="O1219" s="49" t="s">
        <v>1486</v>
      </c>
      <c r="P1219" s="37">
        <f t="shared" si="38"/>
        <v>-126.44800000000001</v>
      </c>
      <c r="Q1219" s="51">
        <v>45831</v>
      </c>
      <c r="S1219">
        <v>40700</v>
      </c>
      <c r="T1219" t="s">
        <v>911</v>
      </c>
    </row>
    <row r="1220" spans="1:20" x14ac:dyDescent="0.25">
      <c r="A1220" s="53" t="str">
        <f>+VLOOKUP(O1220,'Selectable Table'!D:E,2,0)</f>
        <v>GILEAD SCI</v>
      </c>
      <c r="B1220" s="36" t="s">
        <v>1487</v>
      </c>
      <c r="C1220" s="49" t="s">
        <v>1488</v>
      </c>
      <c r="D1220" s="49" t="s">
        <v>2017</v>
      </c>
      <c r="E1220">
        <v>2025</v>
      </c>
      <c r="F1220">
        <v>6</v>
      </c>
      <c r="G1220" s="53" t="s">
        <v>980</v>
      </c>
      <c r="H1220" s="33" t="s">
        <v>261</v>
      </c>
      <c r="I1220" s="18">
        <v>-216.13200000000003</v>
      </c>
      <c r="J1220" s="33" t="s">
        <v>94</v>
      </c>
      <c r="K1220" s="19">
        <f t="shared" si="39"/>
        <v>-216.13200000000003</v>
      </c>
      <c r="L1220" t="s">
        <v>977</v>
      </c>
      <c r="M1220" s="50" t="s">
        <v>1489</v>
      </c>
      <c r="O1220" s="49" t="s">
        <v>1194</v>
      </c>
      <c r="P1220" s="37">
        <f t="shared" si="38"/>
        <v>-216.13200000000003</v>
      </c>
      <c r="Q1220" s="51">
        <v>45831</v>
      </c>
      <c r="S1220">
        <v>40700</v>
      </c>
      <c r="T1220" t="s">
        <v>911</v>
      </c>
    </row>
    <row r="1221" spans="1:20" ht="30" x14ac:dyDescent="0.25">
      <c r="A1221" s="53" t="str">
        <f>+VLOOKUP(O1221,'Selectable Table'!D:E,2,0)</f>
        <v>OTH CUST</v>
      </c>
      <c r="B1221" s="36" t="s">
        <v>1939</v>
      </c>
      <c r="C1221" s="49" t="s">
        <v>1940</v>
      </c>
      <c r="D1221" s="49" t="s">
        <v>2017</v>
      </c>
      <c r="E1221">
        <v>2025</v>
      </c>
      <c r="F1221">
        <v>6</v>
      </c>
      <c r="G1221" s="53" t="s">
        <v>980</v>
      </c>
      <c r="H1221" s="33" t="s">
        <v>261</v>
      </c>
      <c r="I1221" s="18">
        <v>-338.06400000000002</v>
      </c>
      <c r="J1221" s="33" t="s">
        <v>94</v>
      </c>
      <c r="K1221" s="19">
        <f t="shared" si="39"/>
        <v>-338.06400000000002</v>
      </c>
      <c r="L1221" t="s">
        <v>977</v>
      </c>
      <c r="M1221" s="50" t="s">
        <v>1941</v>
      </c>
      <c r="O1221" s="49" t="s">
        <v>1055</v>
      </c>
      <c r="P1221" s="37">
        <f t="shared" si="38"/>
        <v>-338.06400000000002</v>
      </c>
      <c r="Q1221" s="51">
        <v>45831</v>
      </c>
      <c r="S1221">
        <v>40700</v>
      </c>
      <c r="T1221" t="s">
        <v>911</v>
      </c>
    </row>
    <row r="1222" spans="1:20" x14ac:dyDescent="0.25">
      <c r="A1222" s="53" t="str">
        <f>+VLOOKUP(O1222,'Selectable Table'!D:E,2,0)</f>
        <v>OTH CUST</v>
      </c>
      <c r="B1222" s="36" t="s">
        <v>1493</v>
      </c>
      <c r="C1222" s="49" t="s">
        <v>1494</v>
      </c>
      <c r="D1222" s="49" t="s">
        <v>2017</v>
      </c>
      <c r="E1222">
        <v>2025</v>
      </c>
      <c r="F1222">
        <v>6</v>
      </c>
      <c r="G1222" s="53" t="s">
        <v>980</v>
      </c>
      <c r="H1222" s="33" t="s">
        <v>261</v>
      </c>
      <c r="I1222" s="18">
        <v>-399.27600000000007</v>
      </c>
      <c r="J1222" s="33" t="s">
        <v>94</v>
      </c>
      <c r="K1222" s="19">
        <f t="shared" si="39"/>
        <v>-399.27600000000007</v>
      </c>
      <c r="L1222" t="s">
        <v>977</v>
      </c>
      <c r="M1222" s="50" t="s">
        <v>1000</v>
      </c>
      <c r="O1222" s="49" t="s">
        <v>1001</v>
      </c>
      <c r="P1222" s="37">
        <f t="shared" si="38"/>
        <v>-399.27600000000007</v>
      </c>
      <c r="Q1222" s="51">
        <v>45831</v>
      </c>
      <c r="S1222">
        <v>40700</v>
      </c>
      <c r="T1222" t="s">
        <v>911</v>
      </c>
    </row>
    <row r="1223" spans="1:20" x14ac:dyDescent="0.25">
      <c r="A1223" s="53" t="str">
        <f>+VLOOKUP(O1223,'Selectable Table'!D:E,2,0)</f>
        <v>OTH CUST</v>
      </c>
      <c r="B1223" s="36" t="s">
        <v>1945</v>
      </c>
      <c r="C1223" s="49" t="s">
        <v>1946</v>
      </c>
      <c r="D1223" s="49" t="s">
        <v>2017</v>
      </c>
      <c r="E1223">
        <v>2025</v>
      </c>
      <c r="F1223">
        <v>6</v>
      </c>
      <c r="G1223" s="53" t="s">
        <v>980</v>
      </c>
      <c r="H1223" s="33" t="s">
        <v>261</v>
      </c>
      <c r="I1223" s="18">
        <v>-149.5</v>
      </c>
      <c r="J1223" s="33" t="s">
        <v>94</v>
      </c>
      <c r="K1223" s="19">
        <f t="shared" si="39"/>
        <v>-149.5</v>
      </c>
      <c r="L1223" t="s">
        <v>977</v>
      </c>
      <c r="M1223" s="50" t="s">
        <v>1947</v>
      </c>
      <c r="O1223" s="49" t="s">
        <v>1045</v>
      </c>
      <c r="P1223" s="37">
        <f t="shared" si="38"/>
        <v>-149.5</v>
      </c>
      <c r="Q1223" s="51">
        <v>45831</v>
      </c>
      <c r="S1223">
        <v>40700</v>
      </c>
      <c r="T1223" t="s">
        <v>911</v>
      </c>
    </row>
    <row r="1224" spans="1:20" x14ac:dyDescent="0.25">
      <c r="A1224" s="53" t="str">
        <f>+VLOOKUP(O1224,'Selectable Table'!D:E,2,0)</f>
        <v>OTH CUST</v>
      </c>
      <c r="B1224" s="36" t="s">
        <v>1495</v>
      </c>
      <c r="C1224" s="49" t="s">
        <v>1496</v>
      </c>
      <c r="D1224" s="49" t="s">
        <v>2017</v>
      </c>
      <c r="E1224">
        <v>2025</v>
      </c>
      <c r="F1224">
        <v>6</v>
      </c>
      <c r="G1224" s="53" t="s">
        <v>976</v>
      </c>
      <c r="H1224" s="33" t="s">
        <v>260</v>
      </c>
      <c r="I1224" s="18">
        <v>-706.71199999999999</v>
      </c>
      <c r="J1224" s="33" t="s">
        <v>94</v>
      </c>
      <c r="K1224" s="19">
        <f t="shared" si="39"/>
        <v>-706.71199999999999</v>
      </c>
      <c r="L1224" t="s">
        <v>977</v>
      </c>
      <c r="M1224" s="50" t="s">
        <v>1497</v>
      </c>
      <c r="O1224" s="49" t="s">
        <v>1069</v>
      </c>
      <c r="P1224" s="37">
        <f t="shared" si="38"/>
        <v>-706.71199999999999</v>
      </c>
      <c r="Q1224" s="51">
        <v>45831</v>
      </c>
      <c r="S1224">
        <v>40700</v>
      </c>
      <c r="T1224" t="s">
        <v>911</v>
      </c>
    </row>
    <row r="1225" spans="1:20" x14ac:dyDescent="0.25">
      <c r="A1225" s="53" t="str">
        <f>+VLOOKUP(O1225,'Selectable Table'!D:E,2,0)</f>
        <v>OTH CUST</v>
      </c>
      <c r="B1225" s="36" t="s">
        <v>1948</v>
      </c>
      <c r="C1225" s="49" t="s">
        <v>1949</v>
      </c>
      <c r="D1225" s="49" t="s">
        <v>2017</v>
      </c>
      <c r="E1225">
        <v>2025</v>
      </c>
      <c r="F1225">
        <v>6</v>
      </c>
      <c r="G1225" s="53" t="s">
        <v>980</v>
      </c>
      <c r="H1225" s="33" t="s">
        <v>261</v>
      </c>
      <c r="I1225" s="18">
        <v>-299</v>
      </c>
      <c r="J1225" s="33" t="s">
        <v>94</v>
      </c>
      <c r="K1225" s="19">
        <f t="shared" si="39"/>
        <v>-299</v>
      </c>
      <c r="L1225" t="s">
        <v>977</v>
      </c>
      <c r="M1225" s="50" t="s">
        <v>1950</v>
      </c>
      <c r="O1225" s="49" t="s">
        <v>623</v>
      </c>
      <c r="P1225" s="37">
        <f t="shared" si="38"/>
        <v>-299</v>
      </c>
      <c r="Q1225" s="51">
        <v>45831</v>
      </c>
      <c r="S1225">
        <v>40700</v>
      </c>
      <c r="T1225" t="s">
        <v>911</v>
      </c>
    </row>
    <row r="1226" spans="1:20" x14ac:dyDescent="0.25">
      <c r="A1226" s="53" t="str">
        <f>+VLOOKUP(O1226,'Selectable Table'!D:E,2,0)</f>
        <v>OTH CUST</v>
      </c>
      <c r="B1226" s="36" t="s">
        <v>1502</v>
      </c>
      <c r="C1226" s="49" t="s">
        <v>1503</v>
      </c>
      <c r="D1226" s="49" t="s">
        <v>2018</v>
      </c>
      <c r="E1226">
        <v>2025</v>
      </c>
      <c r="F1226">
        <v>6</v>
      </c>
      <c r="G1226" s="53" t="s">
        <v>984</v>
      </c>
      <c r="H1226" s="33" t="s">
        <v>262</v>
      </c>
      <c r="I1226" s="18">
        <v>-769.97200000000009</v>
      </c>
      <c r="J1226" s="33" t="s">
        <v>94</v>
      </c>
      <c r="K1226" s="19">
        <f t="shared" si="39"/>
        <v>-769.97200000000009</v>
      </c>
      <c r="L1226" t="s">
        <v>977</v>
      </c>
      <c r="M1226" s="50" t="s">
        <v>1504</v>
      </c>
      <c r="O1226" s="49" t="s">
        <v>1069</v>
      </c>
      <c r="P1226" s="37">
        <f t="shared" si="38"/>
        <v>-769.97200000000009</v>
      </c>
      <c r="Q1226" s="51">
        <v>45831</v>
      </c>
      <c r="S1226">
        <v>40700</v>
      </c>
      <c r="T1226" t="s">
        <v>911</v>
      </c>
    </row>
    <row r="1227" spans="1:20" x14ac:dyDescent="0.25">
      <c r="A1227" s="53" t="str">
        <f>+VLOOKUP(O1227,'Selectable Table'!D:E,2,0)</f>
        <v>ELI LILLY</v>
      </c>
      <c r="B1227" s="36" t="s">
        <v>1505</v>
      </c>
      <c r="C1227" s="49" t="s">
        <v>1506</v>
      </c>
      <c r="D1227" s="49" t="s">
        <v>2018</v>
      </c>
      <c r="E1227">
        <v>2025</v>
      </c>
      <c r="F1227">
        <v>6</v>
      </c>
      <c r="G1227" s="53" t="s">
        <v>980</v>
      </c>
      <c r="H1227" s="33" t="s">
        <v>261</v>
      </c>
      <c r="I1227" s="18">
        <v>-63.224000000000004</v>
      </c>
      <c r="J1227" s="33" t="s">
        <v>94</v>
      </c>
      <c r="K1227" s="19">
        <f t="shared" si="39"/>
        <v>-63.224000000000004</v>
      </c>
      <c r="L1227" t="s">
        <v>977</v>
      </c>
      <c r="M1227" s="50" t="s">
        <v>1507</v>
      </c>
      <c r="O1227" s="49" t="s">
        <v>979</v>
      </c>
      <c r="P1227" s="37">
        <f t="shared" si="38"/>
        <v>-63.224000000000004</v>
      </c>
      <c r="Q1227" s="51">
        <v>45831</v>
      </c>
      <c r="S1227">
        <v>40700</v>
      </c>
      <c r="T1227" t="s">
        <v>911</v>
      </c>
    </row>
    <row r="1228" spans="1:20" x14ac:dyDescent="0.25">
      <c r="A1228" s="53" t="str">
        <f>+VLOOKUP(O1228,'Selectable Table'!D:E,2,0)</f>
        <v>IQVIA</v>
      </c>
      <c r="B1228" s="36" t="s">
        <v>1957</v>
      </c>
      <c r="C1228" s="49" t="s">
        <v>1958</v>
      </c>
      <c r="D1228" s="49" t="s">
        <v>2018</v>
      </c>
      <c r="E1228">
        <v>2025</v>
      </c>
      <c r="F1228">
        <v>6</v>
      </c>
      <c r="G1228" s="53" t="s">
        <v>980</v>
      </c>
      <c r="H1228" s="33" t="s">
        <v>261</v>
      </c>
      <c r="I1228" s="18">
        <v>-120.84800000000001</v>
      </c>
      <c r="J1228" s="33" t="s">
        <v>94</v>
      </c>
      <c r="K1228" s="19">
        <f t="shared" si="39"/>
        <v>-120.84800000000001</v>
      </c>
      <c r="L1228" t="s">
        <v>977</v>
      </c>
      <c r="M1228" s="50" t="s">
        <v>1959</v>
      </c>
      <c r="O1228" s="49" t="s">
        <v>1537</v>
      </c>
      <c r="P1228" s="37">
        <f t="shared" si="38"/>
        <v>-120.84800000000001</v>
      </c>
      <c r="Q1228" s="51">
        <v>45831</v>
      </c>
      <c r="S1228">
        <v>40700</v>
      </c>
      <c r="T1228" t="s">
        <v>911</v>
      </c>
    </row>
    <row r="1229" spans="1:20" x14ac:dyDescent="0.25">
      <c r="A1229" s="53" t="str">
        <f>+VLOOKUP(O1229,'Selectable Table'!D:E,2,0)</f>
        <v>OTH CUST</v>
      </c>
      <c r="B1229" s="36" t="s">
        <v>1521</v>
      </c>
      <c r="C1229" s="49" t="s">
        <v>1522</v>
      </c>
      <c r="D1229" s="49" t="s">
        <v>2018</v>
      </c>
      <c r="E1229">
        <v>2025</v>
      </c>
      <c r="F1229">
        <v>6</v>
      </c>
      <c r="G1229" s="53" t="s">
        <v>976</v>
      </c>
      <c r="H1229" s="33" t="s">
        <v>260</v>
      </c>
      <c r="I1229" s="18">
        <v>-483.39200000000005</v>
      </c>
      <c r="J1229" s="33" t="s">
        <v>94</v>
      </c>
      <c r="K1229" s="19">
        <f t="shared" si="39"/>
        <v>-483.39200000000005</v>
      </c>
      <c r="L1229" t="s">
        <v>977</v>
      </c>
      <c r="M1229" s="50" t="s">
        <v>1524</v>
      </c>
      <c r="O1229" s="49" t="s">
        <v>1525</v>
      </c>
      <c r="P1229" s="37">
        <f t="shared" si="38"/>
        <v>-483.39200000000005</v>
      </c>
      <c r="Q1229" s="51">
        <v>45831</v>
      </c>
      <c r="S1229">
        <v>40700</v>
      </c>
      <c r="T1229" t="s">
        <v>911</v>
      </c>
    </row>
    <row r="1230" spans="1:20" ht="30" x14ac:dyDescent="0.25">
      <c r="A1230" s="53" t="str">
        <f>+VLOOKUP(O1230,'Selectable Table'!D:E,2,0)</f>
        <v>OTH CUST</v>
      </c>
      <c r="B1230" s="36" t="s">
        <v>1526</v>
      </c>
      <c r="C1230" s="49" t="s">
        <v>1527</v>
      </c>
      <c r="D1230" s="49" t="s">
        <v>2019</v>
      </c>
      <c r="E1230">
        <v>2025</v>
      </c>
      <c r="F1230">
        <v>6</v>
      </c>
      <c r="G1230" s="53" t="s">
        <v>976</v>
      </c>
      <c r="H1230" s="33" t="s">
        <v>260</v>
      </c>
      <c r="I1230" s="18">
        <v>-756.16800000000012</v>
      </c>
      <c r="J1230" s="33" t="s">
        <v>94</v>
      </c>
      <c r="K1230" s="19">
        <f t="shared" si="39"/>
        <v>-756.16800000000012</v>
      </c>
      <c r="L1230" t="s">
        <v>977</v>
      </c>
      <c r="M1230" s="50" t="s">
        <v>1528</v>
      </c>
      <c r="O1230" s="49" t="s">
        <v>1055</v>
      </c>
      <c r="P1230" s="37">
        <f t="shared" si="38"/>
        <v>-756.16800000000012</v>
      </c>
      <c r="Q1230" s="51">
        <v>45831</v>
      </c>
      <c r="S1230">
        <v>40700</v>
      </c>
      <c r="T1230" t="s">
        <v>911</v>
      </c>
    </row>
    <row r="1231" spans="1:20" x14ac:dyDescent="0.25">
      <c r="A1231" s="53" t="str">
        <f>+VLOOKUP(O1231,'Selectable Table'!D:E,2,0)</f>
        <v>OTH CUST</v>
      </c>
      <c r="B1231" s="36" t="s">
        <v>1538</v>
      </c>
      <c r="C1231" s="49" t="s">
        <v>1539</v>
      </c>
      <c r="D1231" s="49" t="s">
        <v>2019</v>
      </c>
      <c r="E1231">
        <v>2025</v>
      </c>
      <c r="F1231">
        <v>6</v>
      </c>
      <c r="G1231" s="53" t="s">
        <v>980</v>
      </c>
      <c r="H1231" s="33" t="s">
        <v>261</v>
      </c>
      <c r="I1231" s="18">
        <v>-2998.4160000000002</v>
      </c>
      <c r="J1231" s="33" t="s">
        <v>94</v>
      </c>
      <c r="K1231" s="19">
        <f t="shared" si="39"/>
        <v>-2998.4160000000002</v>
      </c>
      <c r="L1231" t="s">
        <v>977</v>
      </c>
      <c r="M1231" s="50" t="s">
        <v>1540</v>
      </c>
      <c r="O1231" s="49" t="s">
        <v>623</v>
      </c>
      <c r="P1231" s="37">
        <f t="shared" si="38"/>
        <v>-2998.4160000000002</v>
      </c>
      <c r="Q1231" s="51">
        <v>45831</v>
      </c>
      <c r="S1231">
        <v>40700</v>
      </c>
      <c r="T1231" t="s">
        <v>911</v>
      </c>
    </row>
    <row r="1232" spans="1:20" x14ac:dyDescent="0.25">
      <c r="A1232" s="53" t="str">
        <f>+VLOOKUP(O1232,'Selectable Table'!D:E,2,0)</f>
        <v>OTH CUST</v>
      </c>
      <c r="B1232" s="36" t="s">
        <v>1960</v>
      </c>
      <c r="C1232" s="49" t="s">
        <v>1961</v>
      </c>
      <c r="D1232" s="49" t="s">
        <v>2019</v>
      </c>
      <c r="E1232">
        <v>2025</v>
      </c>
      <c r="F1232">
        <v>6</v>
      </c>
      <c r="G1232" s="53" t="s">
        <v>976</v>
      </c>
      <c r="H1232" s="33" t="s">
        <v>260</v>
      </c>
      <c r="I1232" s="18">
        <v>-63.224000000000004</v>
      </c>
      <c r="J1232" s="33" t="s">
        <v>94</v>
      </c>
      <c r="K1232" s="19">
        <f t="shared" si="39"/>
        <v>-63.224000000000004</v>
      </c>
      <c r="L1232" t="s">
        <v>977</v>
      </c>
      <c r="M1232" s="50" t="s">
        <v>1962</v>
      </c>
      <c r="O1232" s="49" t="s">
        <v>623</v>
      </c>
      <c r="P1232" s="37">
        <f t="shared" si="38"/>
        <v>-63.224000000000004</v>
      </c>
      <c r="Q1232" s="51">
        <v>45831</v>
      </c>
      <c r="S1232">
        <v>40700</v>
      </c>
      <c r="T1232" t="s">
        <v>911</v>
      </c>
    </row>
    <row r="1233" spans="1:20" ht="30" x14ac:dyDescent="0.25">
      <c r="A1233" s="53" t="str">
        <f>+VLOOKUP(O1233,'Selectable Table'!D:E,2,0)</f>
        <v>OTH CUST</v>
      </c>
      <c r="B1233" s="36" t="s">
        <v>1545</v>
      </c>
      <c r="C1233" s="49" t="s">
        <v>1546</v>
      </c>
      <c r="D1233" s="49" t="s">
        <v>715</v>
      </c>
      <c r="E1233">
        <v>2025</v>
      </c>
      <c r="F1233">
        <v>6</v>
      </c>
      <c r="G1233" s="53" t="s">
        <v>980</v>
      </c>
      <c r="H1233" s="33" t="s">
        <v>261</v>
      </c>
      <c r="I1233" s="18">
        <v>-612.79600000000005</v>
      </c>
      <c r="J1233" s="33" t="s">
        <v>94</v>
      </c>
      <c r="K1233" s="19">
        <f t="shared" si="39"/>
        <v>-612.79600000000005</v>
      </c>
      <c r="L1233" t="s">
        <v>977</v>
      </c>
      <c r="M1233" s="50" t="s">
        <v>1548</v>
      </c>
      <c r="O1233" s="49" t="s">
        <v>1055</v>
      </c>
      <c r="P1233" s="37">
        <f t="shared" si="38"/>
        <v>-612.79600000000005</v>
      </c>
      <c r="Q1233" s="51">
        <v>45831</v>
      </c>
      <c r="S1233">
        <v>40700</v>
      </c>
      <c r="T1233" t="s">
        <v>911</v>
      </c>
    </row>
    <row r="1234" spans="1:20" x14ac:dyDescent="0.25">
      <c r="A1234" s="53" t="str">
        <f>+VLOOKUP(O1234,'Selectable Table'!D:E,2,0)</f>
        <v>IQVIA</v>
      </c>
      <c r="B1234" s="36" t="s">
        <v>1967</v>
      </c>
      <c r="C1234" s="49" t="s">
        <v>1968</v>
      </c>
      <c r="D1234" s="49" t="s">
        <v>715</v>
      </c>
      <c r="E1234">
        <v>2025</v>
      </c>
      <c r="F1234">
        <v>6</v>
      </c>
      <c r="G1234" s="53" t="s">
        <v>976</v>
      </c>
      <c r="H1234" s="33" t="s">
        <v>260</v>
      </c>
      <c r="I1234" s="18">
        <v>-864.52800000000013</v>
      </c>
      <c r="J1234" s="33" t="s">
        <v>94</v>
      </c>
      <c r="K1234" s="19">
        <f t="shared" si="39"/>
        <v>-864.52800000000013</v>
      </c>
      <c r="L1234" t="s">
        <v>977</v>
      </c>
      <c r="M1234" s="50" t="s">
        <v>1969</v>
      </c>
      <c r="O1234" s="49" t="s">
        <v>1537</v>
      </c>
      <c r="P1234" s="37">
        <f t="shared" si="38"/>
        <v>-864.52800000000013</v>
      </c>
      <c r="Q1234" s="51">
        <v>45831</v>
      </c>
      <c r="S1234">
        <v>40700</v>
      </c>
      <c r="T1234" t="s">
        <v>911</v>
      </c>
    </row>
    <row r="1235" spans="1:20" ht="30" x14ac:dyDescent="0.25">
      <c r="A1235" s="53" t="str">
        <f>+VLOOKUP(O1235,'Selectable Table'!D:E,2,0)</f>
        <v>OTH CUST</v>
      </c>
      <c r="B1235" s="36" t="s">
        <v>2020</v>
      </c>
      <c r="C1235" s="49" t="s">
        <v>2021</v>
      </c>
      <c r="D1235" s="49" t="s">
        <v>715</v>
      </c>
      <c r="E1235">
        <v>2025</v>
      </c>
      <c r="F1235">
        <v>6</v>
      </c>
      <c r="G1235" s="53" t="s">
        <v>980</v>
      </c>
      <c r="H1235" s="33" t="s">
        <v>261</v>
      </c>
      <c r="I1235" s="18">
        <v>-1.8520000000000001</v>
      </c>
      <c r="J1235" s="33" t="s">
        <v>94</v>
      </c>
      <c r="K1235" s="19">
        <f t="shared" si="39"/>
        <v>-1.8520000000000001</v>
      </c>
      <c r="L1235" t="s">
        <v>977</v>
      </c>
      <c r="M1235" s="50" t="s">
        <v>1838</v>
      </c>
      <c r="O1235" s="49" t="s">
        <v>1055</v>
      </c>
      <c r="P1235" s="37">
        <f t="shared" si="38"/>
        <v>-1.8520000000000001</v>
      </c>
      <c r="Q1235" s="51">
        <v>45824</v>
      </c>
      <c r="S1235">
        <v>40700</v>
      </c>
      <c r="T1235" t="s">
        <v>911</v>
      </c>
    </row>
    <row r="1236" spans="1:20" ht="30" x14ac:dyDescent="0.25">
      <c r="A1236" s="53" t="str">
        <f>+VLOOKUP(O1236,'Selectable Table'!D:E,2,0)</f>
        <v>OTH CUST</v>
      </c>
      <c r="B1236" s="36" t="s">
        <v>2020</v>
      </c>
      <c r="C1236" s="49" t="s">
        <v>2021</v>
      </c>
      <c r="D1236" s="49" t="s">
        <v>715</v>
      </c>
      <c r="E1236">
        <v>2025</v>
      </c>
      <c r="F1236">
        <v>6</v>
      </c>
      <c r="G1236" s="53" t="s">
        <v>980</v>
      </c>
      <c r="H1236" s="33" t="s">
        <v>261</v>
      </c>
      <c r="I1236" s="18">
        <v>-221.28400000000002</v>
      </c>
      <c r="J1236" s="33" t="s">
        <v>94</v>
      </c>
      <c r="K1236" s="19">
        <f t="shared" si="39"/>
        <v>-221.28400000000002</v>
      </c>
      <c r="L1236" t="s">
        <v>977</v>
      </c>
      <c r="M1236" s="50" t="s">
        <v>1838</v>
      </c>
      <c r="O1236" s="49" t="s">
        <v>1055</v>
      </c>
      <c r="P1236" s="37">
        <f t="shared" si="38"/>
        <v>-221.28400000000002</v>
      </c>
      <c r="Q1236" s="51">
        <v>45824</v>
      </c>
      <c r="S1236">
        <v>40700</v>
      </c>
      <c r="T1236" t="s">
        <v>911</v>
      </c>
    </row>
    <row r="1237" spans="1:20" x14ac:dyDescent="0.25">
      <c r="A1237" s="53" t="str">
        <f>+VLOOKUP(O1237,'Selectable Table'!D:E,2,0)</f>
        <v>ELI LILLY</v>
      </c>
      <c r="B1237" s="36" t="s">
        <v>973</v>
      </c>
      <c r="C1237" s="49" t="s">
        <v>974</v>
      </c>
      <c r="D1237" s="49" t="s">
        <v>715</v>
      </c>
      <c r="E1237">
        <v>2025</v>
      </c>
      <c r="F1237">
        <v>6</v>
      </c>
      <c r="G1237" s="53" t="s">
        <v>980</v>
      </c>
      <c r="H1237" s="33" t="s">
        <v>261</v>
      </c>
      <c r="I1237" s="18">
        <v>-2207.1200000000003</v>
      </c>
      <c r="J1237" s="33" t="s">
        <v>94</v>
      </c>
      <c r="K1237" s="19">
        <f t="shared" si="39"/>
        <v>-2207.1200000000003</v>
      </c>
      <c r="L1237" t="s">
        <v>977</v>
      </c>
      <c r="M1237" s="50" t="s">
        <v>978</v>
      </c>
      <c r="O1237" s="49" t="s">
        <v>979</v>
      </c>
      <c r="P1237" s="37">
        <f t="shared" si="38"/>
        <v>-2207.1200000000003</v>
      </c>
      <c r="Q1237" s="51">
        <v>45831</v>
      </c>
      <c r="S1237">
        <v>40700</v>
      </c>
      <c r="T1237" t="s">
        <v>911</v>
      </c>
    </row>
    <row r="1238" spans="1:20" x14ac:dyDescent="0.25">
      <c r="A1238" s="53" t="str">
        <f>+VLOOKUP(O1238,'Selectable Table'!D:E,2,0)</f>
        <v>ELI LILLY</v>
      </c>
      <c r="B1238" s="36" t="s">
        <v>973</v>
      </c>
      <c r="C1238" s="49" t="s">
        <v>974</v>
      </c>
      <c r="D1238" s="49" t="s">
        <v>715</v>
      </c>
      <c r="E1238">
        <v>2025</v>
      </c>
      <c r="F1238">
        <v>6</v>
      </c>
      <c r="G1238" s="53" t="s">
        <v>980</v>
      </c>
      <c r="H1238" s="33" t="s">
        <v>261</v>
      </c>
      <c r="I1238" s="18">
        <v>-5717.4400000000005</v>
      </c>
      <c r="J1238" s="33" t="s">
        <v>94</v>
      </c>
      <c r="K1238" s="19">
        <f t="shared" si="39"/>
        <v>-5717.4400000000005</v>
      </c>
      <c r="L1238" t="s">
        <v>977</v>
      </c>
      <c r="M1238" s="50" t="s">
        <v>978</v>
      </c>
      <c r="O1238" s="49" t="s">
        <v>979</v>
      </c>
      <c r="P1238" s="37">
        <f t="shared" si="38"/>
        <v>-5717.4400000000005</v>
      </c>
      <c r="Q1238" s="51">
        <v>45831</v>
      </c>
      <c r="S1238">
        <v>40700</v>
      </c>
      <c r="T1238" t="s">
        <v>911</v>
      </c>
    </row>
    <row r="1239" spans="1:20" x14ac:dyDescent="0.25">
      <c r="A1239" s="53" t="str">
        <f>+VLOOKUP(O1239,'Selectable Table'!D:E,2,0)</f>
        <v>ELI LILLY</v>
      </c>
      <c r="B1239" s="36" t="s">
        <v>973</v>
      </c>
      <c r="C1239" s="49" t="s">
        <v>974</v>
      </c>
      <c r="D1239" s="49" t="s">
        <v>490</v>
      </c>
      <c r="E1239">
        <v>2025</v>
      </c>
      <c r="F1239">
        <v>6</v>
      </c>
      <c r="G1239" s="53" t="s">
        <v>976</v>
      </c>
      <c r="H1239" s="33" t="s">
        <v>260</v>
      </c>
      <c r="I1239" s="18">
        <v>-1765.6959999999999</v>
      </c>
      <c r="J1239" s="33" t="s">
        <v>94</v>
      </c>
      <c r="K1239" s="19">
        <f t="shared" si="39"/>
        <v>-1765.6959999999999</v>
      </c>
      <c r="L1239" t="s">
        <v>977</v>
      </c>
      <c r="M1239" s="50" t="s">
        <v>978</v>
      </c>
      <c r="O1239" s="49" t="s">
        <v>979</v>
      </c>
      <c r="P1239" s="37">
        <f t="shared" si="38"/>
        <v>-1765.6959999999999</v>
      </c>
      <c r="Q1239" s="51">
        <v>45831</v>
      </c>
      <c r="S1239">
        <v>40700</v>
      </c>
      <c r="T1239" t="s">
        <v>911</v>
      </c>
    </row>
    <row r="1240" spans="1:20" x14ac:dyDescent="0.25">
      <c r="A1240" s="53" t="str">
        <f>+VLOOKUP(O1240,'Selectable Table'!D:E,2,0)</f>
        <v>ELI LILLY</v>
      </c>
      <c r="B1240" s="36" t="s">
        <v>973</v>
      </c>
      <c r="C1240" s="49" t="s">
        <v>974</v>
      </c>
      <c r="D1240" s="49" t="s">
        <v>490</v>
      </c>
      <c r="E1240">
        <v>2025</v>
      </c>
      <c r="F1240">
        <v>6</v>
      </c>
      <c r="G1240" s="53" t="s">
        <v>980</v>
      </c>
      <c r="H1240" s="33" t="s">
        <v>261</v>
      </c>
      <c r="I1240" s="18">
        <v>-1378.9120000000003</v>
      </c>
      <c r="J1240" s="33" t="s">
        <v>94</v>
      </c>
      <c r="K1240" s="19">
        <f t="shared" si="39"/>
        <v>-1378.9120000000003</v>
      </c>
      <c r="L1240" t="s">
        <v>977</v>
      </c>
      <c r="M1240" s="50" t="s">
        <v>978</v>
      </c>
      <c r="O1240" s="49" t="s">
        <v>979</v>
      </c>
      <c r="P1240" s="37">
        <f t="shared" si="38"/>
        <v>-1378.9120000000003</v>
      </c>
      <c r="Q1240" s="51">
        <v>45831</v>
      </c>
      <c r="S1240">
        <v>40700</v>
      </c>
      <c r="T1240" t="s">
        <v>911</v>
      </c>
    </row>
    <row r="1241" spans="1:20" x14ac:dyDescent="0.25">
      <c r="A1241" s="53" t="str">
        <f>+VLOOKUP(O1241,'Selectable Table'!D:E,2,0)</f>
        <v>OTH CUST</v>
      </c>
      <c r="B1241" s="36" t="s">
        <v>994</v>
      </c>
      <c r="C1241" s="49" t="s">
        <v>995</v>
      </c>
      <c r="D1241" s="49" t="s">
        <v>490</v>
      </c>
      <c r="E1241">
        <v>2025</v>
      </c>
      <c r="F1241">
        <v>6</v>
      </c>
      <c r="G1241" s="53" t="s">
        <v>980</v>
      </c>
      <c r="H1241" s="33" t="s">
        <v>261</v>
      </c>
      <c r="I1241" s="18">
        <v>-32.836000000000006</v>
      </c>
      <c r="J1241" s="33" t="s">
        <v>94</v>
      </c>
      <c r="K1241" s="19">
        <f t="shared" si="39"/>
        <v>-32.836000000000006</v>
      </c>
      <c r="L1241" t="s">
        <v>977</v>
      </c>
      <c r="M1241" s="50" t="s">
        <v>996</v>
      </c>
      <c r="O1241" s="49" t="s">
        <v>986</v>
      </c>
      <c r="P1241" s="37">
        <f t="shared" si="38"/>
        <v>-32.836000000000006</v>
      </c>
      <c r="Q1241" s="51">
        <v>45831</v>
      </c>
      <c r="S1241">
        <v>40700</v>
      </c>
      <c r="T1241" t="s">
        <v>911</v>
      </c>
    </row>
    <row r="1242" spans="1:20" x14ac:dyDescent="0.25">
      <c r="A1242" s="53" t="str">
        <f>+VLOOKUP(O1242,'Selectable Table'!D:E,2,0)</f>
        <v>J &amp; J</v>
      </c>
      <c r="B1242" s="36" t="s">
        <v>1632</v>
      </c>
      <c r="C1242" s="49" t="s">
        <v>1633</v>
      </c>
      <c r="D1242" s="49" t="s">
        <v>490</v>
      </c>
      <c r="E1242">
        <v>2025</v>
      </c>
      <c r="F1242">
        <v>6</v>
      </c>
      <c r="G1242" s="53" t="s">
        <v>980</v>
      </c>
      <c r="H1242" s="33" t="s">
        <v>261</v>
      </c>
      <c r="I1242" s="18">
        <v>-176</v>
      </c>
      <c r="J1242" s="33" t="s">
        <v>94</v>
      </c>
      <c r="K1242" s="19">
        <f t="shared" si="39"/>
        <v>-176</v>
      </c>
      <c r="L1242" t="s">
        <v>977</v>
      </c>
      <c r="M1242" s="50" t="s">
        <v>1015</v>
      </c>
      <c r="O1242" s="49" t="s">
        <v>1016</v>
      </c>
      <c r="P1242" s="37">
        <f t="shared" si="38"/>
        <v>-176</v>
      </c>
      <c r="Q1242" s="51">
        <v>45831</v>
      </c>
      <c r="S1242">
        <v>40700</v>
      </c>
      <c r="T1242" t="s">
        <v>911</v>
      </c>
    </row>
    <row r="1243" spans="1:20" x14ac:dyDescent="0.25">
      <c r="A1243" s="53" t="str">
        <f>+VLOOKUP(O1243,'Selectable Table'!D:E,2,0)</f>
        <v>J &amp; J</v>
      </c>
      <c r="B1243" s="36" t="s">
        <v>1632</v>
      </c>
      <c r="C1243" s="49" t="s">
        <v>1633</v>
      </c>
      <c r="D1243" s="49" t="s">
        <v>490</v>
      </c>
      <c r="E1243">
        <v>2025</v>
      </c>
      <c r="F1243">
        <v>6</v>
      </c>
      <c r="G1243" s="53" t="s">
        <v>980</v>
      </c>
      <c r="H1243" s="33" t="s">
        <v>261</v>
      </c>
      <c r="I1243" s="18">
        <v>-24</v>
      </c>
      <c r="J1243" s="33" t="s">
        <v>94</v>
      </c>
      <c r="K1243" s="19">
        <f t="shared" si="39"/>
        <v>-24</v>
      </c>
      <c r="L1243" t="s">
        <v>977</v>
      </c>
      <c r="M1243" s="50" t="s">
        <v>1015</v>
      </c>
      <c r="O1243" s="49" t="s">
        <v>1016</v>
      </c>
      <c r="P1243" s="37">
        <f t="shared" si="38"/>
        <v>-24</v>
      </c>
      <c r="Q1243" s="51">
        <v>45831</v>
      </c>
      <c r="S1243">
        <v>40700</v>
      </c>
      <c r="T1243" t="s">
        <v>911</v>
      </c>
    </row>
    <row r="1244" spans="1:20" x14ac:dyDescent="0.25">
      <c r="A1244" s="53" t="str">
        <f>+VLOOKUP(O1244,'Selectable Table'!D:E,2,0)</f>
        <v>J &amp; J</v>
      </c>
      <c r="B1244" s="36" t="s">
        <v>1013</v>
      </c>
      <c r="C1244" s="49" t="s">
        <v>1014</v>
      </c>
      <c r="D1244" s="49" t="s">
        <v>490</v>
      </c>
      <c r="E1244">
        <v>2025</v>
      </c>
      <c r="F1244">
        <v>6</v>
      </c>
      <c r="G1244" s="53" t="s">
        <v>980</v>
      </c>
      <c r="H1244" s="33" t="s">
        <v>261</v>
      </c>
      <c r="I1244" s="18">
        <v>-186.72000000000003</v>
      </c>
      <c r="J1244" s="33" t="s">
        <v>94</v>
      </c>
      <c r="K1244" s="19">
        <f t="shared" si="39"/>
        <v>-186.72000000000003</v>
      </c>
      <c r="L1244" t="s">
        <v>977</v>
      </c>
      <c r="M1244" s="50" t="s">
        <v>1015</v>
      </c>
      <c r="O1244" s="49" t="s">
        <v>1016</v>
      </c>
      <c r="P1244" s="37">
        <f t="shared" si="38"/>
        <v>-186.72000000000003</v>
      </c>
      <c r="Q1244" s="51">
        <v>45831</v>
      </c>
      <c r="S1244">
        <v>40700</v>
      </c>
      <c r="T1244" t="s">
        <v>911</v>
      </c>
    </row>
    <row r="1245" spans="1:20" x14ac:dyDescent="0.25">
      <c r="A1245" s="53" t="str">
        <f>+VLOOKUP(O1245,'Selectable Table'!D:E,2,0)</f>
        <v>J &amp; J</v>
      </c>
      <c r="B1245" s="36" t="s">
        <v>1013</v>
      </c>
      <c r="C1245" s="49" t="s">
        <v>1014</v>
      </c>
      <c r="D1245" s="49" t="s">
        <v>490</v>
      </c>
      <c r="E1245">
        <v>2025</v>
      </c>
      <c r="F1245">
        <v>6</v>
      </c>
      <c r="G1245" s="53" t="s">
        <v>976</v>
      </c>
      <c r="H1245" s="33" t="s">
        <v>260</v>
      </c>
      <c r="I1245" s="18">
        <v>-114.58800000000002</v>
      </c>
      <c r="J1245" s="33" t="s">
        <v>94</v>
      </c>
      <c r="K1245" s="19">
        <f t="shared" si="39"/>
        <v>-114.58800000000002</v>
      </c>
      <c r="L1245" t="s">
        <v>977</v>
      </c>
      <c r="M1245" s="50" t="s">
        <v>1015</v>
      </c>
      <c r="O1245" s="49" t="s">
        <v>1016</v>
      </c>
      <c r="P1245" s="37">
        <f t="shared" si="38"/>
        <v>-114.58800000000002</v>
      </c>
      <c r="Q1245" s="51">
        <v>45831</v>
      </c>
      <c r="S1245">
        <v>40700</v>
      </c>
      <c r="T1245" t="s">
        <v>911</v>
      </c>
    </row>
    <row r="1246" spans="1:20" x14ac:dyDescent="0.25">
      <c r="A1246" s="53" t="str">
        <f>+VLOOKUP(O1246,'Selectable Table'!D:E,2,0)</f>
        <v>J &amp; J</v>
      </c>
      <c r="B1246" s="36" t="s">
        <v>1659</v>
      </c>
      <c r="C1246" s="49" t="s">
        <v>1660</v>
      </c>
      <c r="D1246" s="49" t="s">
        <v>490</v>
      </c>
      <c r="E1246">
        <v>2025</v>
      </c>
      <c r="F1246">
        <v>6</v>
      </c>
      <c r="G1246" s="53" t="s">
        <v>976</v>
      </c>
      <c r="H1246" s="33" t="s">
        <v>260</v>
      </c>
      <c r="I1246" s="18">
        <v>-186.72000000000003</v>
      </c>
      <c r="J1246" s="33" t="s">
        <v>94</v>
      </c>
      <c r="K1246" s="19">
        <f t="shared" si="39"/>
        <v>-186.72000000000003</v>
      </c>
      <c r="L1246" t="s">
        <v>977</v>
      </c>
      <c r="M1246" s="50" t="s">
        <v>1661</v>
      </c>
      <c r="O1246" s="49" t="s">
        <v>1100</v>
      </c>
      <c r="P1246" s="37">
        <f t="shared" si="38"/>
        <v>-186.72000000000003</v>
      </c>
      <c r="Q1246" s="51">
        <v>45831</v>
      </c>
      <c r="S1246">
        <v>40700</v>
      </c>
      <c r="T1246" t="s">
        <v>911</v>
      </c>
    </row>
    <row r="1247" spans="1:20" x14ac:dyDescent="0.25">
      <c r="A1247" s="53" t="str">
        <f>+VLOOKUP(O1247,'Selectable Table'!D:E,2,0)</f>
        <v>J &amp; J</v>
      </c>
      <c r="B1247" s="36" t="s">
        <v>1659</v>
      </c>
      <c r="C1247" s="49" t="s">
        <v>1660</v>
      </c>
      <c r="D1247" s="49" t="s">
        <v>2022</v>
      </c>
      <c r="E1247">
        <v>2025</v>
      </c>
      <c r="F1247">
        <v>6</v>
      </c>
      <c r="G1247" s="53" t="s">
        <v>984</v>
      </c>
      <c r="H1247" s="33" t="s">
        <v>262</v>
      </c>
      <c r="I1247" s="18">
        <v>-50.927999999999997</v>
      </c>
      <c r="J1247" s="33" t="s">
        <v>94</v>
      </c>
      <c r="K1247" s="19">
        <f t="shared" si="39"/>
        <v>-50.927999999999997</v>
      </c>
      <c r="L1247" t="s">
        <v>977</v>
      </c>
      <c r="M1247" s="50" t="s">
        <v>1661</v>
      </c>
      <c r="O1247" s="49" t="s">
        <v>1100</v>
      </c>
      <c r="P1247" s="37">
        <f t="shared" si="38"/>
        <v>-50.927999999999997</v>
      </c>
      <c r="Q1247" s="51">
        <v>45831</v>
      </c>
      <c r="S1247">
        <v>40700</v>
      </c>
      <c r="T1247" t="s">
        <v>911</v>
      </c>
    </row>
    <row r="1248" spans="1:20" x14ac:dyDescent="0.25">
      <c r="A1248" s="53" t="str">
        <f>+VLOOKUP(O1248,'Selectable Table'!D:E,2,0)</f>
        <v>J &amp; J</v>
      </c>
      <c r="B1248" s="36" t="s">
        <v>1023</v>
      </c>
      <c r="C1248" s="49" t="s">
        <v>1024</v>
      </c>
      <c r="D1248" s="49" t="s">
        <v>2022</v>
      </c>
      <c r="E1248">
        <v>2025</v>
      </c>
      <c r="F1248">
        <v>6</v>
      </c>
      <c r="G1248" s="53" t="s">
        <v>976</v>
      </c>
      <c r="H1248" s="33" t="s">
        <v>260</v>
      </c>
      <c r="I1248" s="18">
        <v>-186.72000000000003</v>
      </c>
      <c r="J1248" s="33" t="s">
        <v>94</v>
      </c>
      <c r="K1248" s="19">
        <f t="shared" si="39"/>
        <v>-186.72000000000003</v>
      </c>
      <c r="L1248" t="s">
        <v>977</v>
      </c>
      <c r="M1248" s="50" t="s">
        <v>1015</v>
      </c>
      <c r="O1248" s="49" t="s">
        <v>1016</v>
      </c>
      <c r="P1248" s="37">
        <f t="shared" si="38"/>
        <v>-186.72000000000003</v>
      </c>
      <c r="Q1248" s="51">
        <v>45831</v>
      </c>
      <c r="S1248">
        <v>40700</v>
      </c>
      <c r="T1248" t="s">
        <v>911</v>
      </c>
    </row>
    <row r="1249" spans="1:20" x14ac:dyDescent="0.25">
      <c r="A1249" s="53" t="str">
        <f>+VLOOKUP(O1249,'Selectable Table'!D:E,2,0)</f>
        <v>J &amp; J</v>
      </c>
      <c r="B1249" s="36" t="s">
        <v>1023</v>
      </c>
      <c r="C1249" s="49" t="s">
        <v>1024</v>
      </c>
      <c r="D1249" s="49" t="s">
        <v>2022</v>
      </c>
      <c r="E1249">
        <v>2025</v>
      </c>
      <c r="F1249">
        <v>6</v>
      </c>
      <c r="G1249" s="53" t="s">
        <v>980</v>
      </c>
      <c r="H1249" s="33" t="s">
        <v>261</v>
      </c>
      <c r="I1249" s="18">
        <v>-140.05199999999999</v>
      </c>
      <c r="J1249" s="33" t="s">
        <v>94</v>
      </c>
      <c r="K1249" s="19">
        <f t="shared" si="39"/>
        <v>-140.05199999999999</v>
      </c>
      <c r="L1249" t="s">
        <v>977</v>
      </c>
      <c r="M1249" s="50" t="s">
        <v>1015</v>
      </c>
      <c r="O1249" s="49" t="s">
        <v>1016</v>
      </c>
      <c r="P1249" s="37">
        <f t="shared" si="38"/>
        <v>-140.05199999999999</v>
      </c>
      <c r="Q1249" s="51">
        <v>45831</v>
      </c>
      <c r="S1249">
        <v>40700</v>
      </c>
      <c r="T1249" t="s">
        <v>911</v>
      </c>
    </row>
    <row r="1250" spans="1:20" x14ac:dyDescent="0.25">
      <c r="A1250" s="53" t="str">
        <f>+VLOOKUP(O1250,'Selectable Table'!D:E,2,0)</f>
        <v>J &amp; J</v>
      </c>
      <c r="B1250" s="36" t="s">
        <v>1046</v>
      </c>
      <c r="C1250" s="49" t="s">
        <v>1047</v>
      </c>
      <c r="D1250" s="49" t="s">
        <v>2022</v>
      </c>
      <c r="E1250">
        <v>2025</v>
      </c>
      <c r="F1250">
        <v>6</v>
      </c>
      <c r="G1250" s="53" t="s">
        <v>976</v>
      </c>
      <c r="H1250" s="33" t="s">
        <v>260</v>
      </c>
      <c r="I1250" s="18">
        <v>-186.72000000000003</v>
      </c>
      <c r="J1250" s="33" t="s">
        <v>94</v>
      </c>
      <c r="K1250" s="19">
        <f t="shared" si="39"/>
        <v>-186.72000000000003</v>
      </c>
      <c r="L1250" t="s">
        <v>977</v>
      </c>
      <c r="M1250" s="50" t="s">
        <v>1015</v>
      </c>
      <c r="O1250" s="49" t="s">
        <v>1016</v>
      </c>
      <c r="P1250" s="37">
        <f t="shared" si="38"/>
        <v>-186.72000000000003</v>
      </c>
      <c r="Q1250" s="51">
        <v>45831</v>
      </c>
      <c r="S1250">
        <v>40700</v>
      </c>
      <c r="T1250" t="s">
        <v>911</v>
      </c>
    </row>
    <row r="1251" spans="1:20" x14ac:dyDescent="0.25">
      <c r="A1251" s="53" t="str">
        <f>+VLOOKUP(O1251,'Selectable Table'!D:E,2,0)</f>
        <v>J &amp; J</v>
      </c>
      <c r="B1251" s="36" t="s">
        <v>1046</v>
      </c>
      <c r="C1251" s="49" t="s">
        <v>1047</v>
      </c>
      <c r="D1251" s="49" t="s">
        <v>2023</v>
      </c>
      <c r="E1251">
        <v>2025</v>
      </c>
      <c r="F1251">
        <v>6</v>
      </c>
      <c r="G1251" s="53" t="s">
        <v>980</v>
      </c>
      <c r="H1251" s="33" t="s">
        <v>261</v>
      </c>
      <c r="I1251" s="18">
        <v>-878.50800000000004</v>
      </c>
      <c r="J1251" s="33" t="s">
        <v>94</v>
      </c>
      <c r="K1251" s="19">
        <f t="shared" si="39"/>
        <v>-878.50800000000004</v>
      </c>
      <c r="L1251" t="s">
        <v>977</v>
      </c>
      <c r="M1251" s="50" t="s">
        <v>1015</v>
      </c>
      <c r="O1251" s="49" t="s">
        <v>1016</v>
      </c>
      <c r="P1251" s="37">
        <f t="shared" si="38"/>
        <v>-878.50800000000004</v>
      </c>
      <c r="Q1251" s="51">
        <v>45831</v>
      </c>
      <c r="S1251">
        <v>40700</v>
      </c>
      <c r="T1251" t="s">
        <v>911</v>
      </c>
    </row>
    <row r="1252" spans="1:20" x14ac:dyDescent="0.25">
      <c r="A1252" s="53" t="str">
        <f>+VLOOKUP(O1252,'Selectable Table'!D:E,2,0)</f>
        <v>J &amp; J</v>
      </c>
      <c r="B1252" s="36" t="s">
        <v>1048</v>
      </c>
      <c r="C1252" s="49" t="s">
        <v>1049</v>
      </c>
      <c r="D1252" s="49" t="s">
        <v>2023</v>
      </c>
      <c r="E1252">
        <v>2025</v>
      </c>
      <c r="F1252">
        <v>6</v>
      </c>
      <c r="G1252" s="53" t="s">
        <v>980</v>
      </c>
      <c r="H1252" s="33" t="s">
        <v>261</v>
      </c>
      <c r="I1252" s="18">
        <v>-186.72000000000003</v>
      </c>
      <c r="J1252" s="33" t="s">
        <v>94</v>
      </c>
      <c r="K1252" s="19">
        <f t="shared" si="39"/>
        <v>-186.72000000000003</v>
      </c>
      <c r="L1252" t="s">
        <v>977</v>
      </c>
      <c r="M1252" s="50" t="s">
        <v>1015</v>
      </c>
      <c r="O1252" s="49" t="s">
        <v>1016</v>
      </c>
      <c r="P1252" s="37">
        <f t="shared" si="38"/>
        <v>-186.72000000000003</v>
      </c>
      <c r="Q1252" s="51">
        <v>45831</v>
      </c>
      <c r="S1252">
        <v>40700</v>
      </c>
      <c r="T1252" t="s">
        <v>911</v>
      </c>
    </row>
    <row r="1253" spans="1:20" x14ac:dyDescent="0.25">
      <c r="A1253" s="53" t="str">
        <f>+VLOOKUP(O1253,'Selectable Table'!D:E,2,0)</f>
        <v>J &amp; J</v>
      </c>
      <c r="B1253" s="36" t="s">
        <v>1048</v>
      </c>
      <c r="C1253" s="49" t="s">
        <v>1049</v>
      </c>
      <c r="D1253" s="49" t="s">
        <v>2023</v>
      </c>
      <c r="E1253">
        <v>2025</v>
      </c>
      <c r="F1253">
        <v>6</v>
      </c>
      <c r="G1253" s="53" t="s">
        <v>993</v>
      </c>
      <c r="H1253" s="33" t="s">
        <v>337</v>
      </c>
      <c r="I1253" s="18">
        <v>-140.05199999999999</v>
      </c>
      <c r="J1253" s="33" t="s">
        <v>94</v>
      </c>
      <c r="K1253" s="19">
        <f t="shared" si="39"/>
        <v>-140.05199999999999</v>
      </c>
      <c r="L1253" t="s">
        <v>977</v>
      </c>
      <c r="M1253" s="50" t="s">
        <v>1015</v>
      </c>
      <c r="O1253" s="49" t="s">
        <v>1016</v>
      </c>
      <c r="P1253" s="37">
        <f t="shared" si="38"/>
        <v>-140.05199999999999</v>
      </c>
      <c r="Q1253" s="51">
        <v>45831</v>
      </c>
      <c r="S1253">
        <v>40700</v>
      </c>
      <c r="T1253" t="s">
        <v>911</v>
      </c>
    </row>
    <row r="1254" spans="1:20" ht="30" x14ac:dyDescent="0.25">
      <c r="A1254" s="53" t="str">
        <f>+VLOOKUP(O1254,'Selectable Table'!D:E,2,0)</f>
        <v>OTH CUST</v>
      </c>
      <c r="B1254" s="36" t="s">
        <v>1052</v>
      </c>
      <c r="C1254" s="49" t="s">
        <v>1053</v>
      </c>
      <c r="D1254" s="49" t="s">
        <v>2023</v>
      </c>
      <c r="E1254">
        <v>2025</v>
      </c>
      <c r="F1254">
        <v>6</v>
      </c>
      <c r="G1254" s="53" t="s">
        <v>980</v>
      </c>
      <c r="H1254" s="33" t="s">
        <v>261</v>
      </c>
      <c r="I1254" s="18">
        <v>-221.79600000000002</v>
      </c>
      <c r="J1254" s="33" t="s">
        <v>94</v>
      </c>
      <c r="K1254" s="19">
        <f t="shared" si="39"/>
        <v>-221.79600000000002</v>
      </c>
      <c r="L1254" t="s">
        <v>977</v>
      </c>
      <c r="M1254" s="50" t="s">
        <v>1054</v>
      </c>
      <c r="O1254" s="49" t="s">
        <v>1055</v>
      </c>
      <c r="P1254" s="37">
        <f t="shared" si="38"/>
        <v>-221.79600000000002</v>
      </c>
      <c r="Q1254" s="51">
        <v>45831</v>
      </c>
      <c r="S1254">
        <v>40700</v>
      </c>
      <c r="T1254" t="s">
        <v>911</v>
      </c>
    </row>
    <row r="1255" spans="1:20" ht="30" x14ac:dyDescent="0.25">
      <c r="A1255" s="53" t="str">
        <f>+VLOOKUP(O1255,'Selectable Table'!D:E,2,0)</f>
        <v>OTH CUST</v>
      </c>
      <c r="B1255" s="36" t="s">
        <v>1052</v>
      </c>
      <c r="C1255" s="49" t="s">
        <v>1053</v>
      </c>
      <c r="D1255" s="49" t="s">
        <v>2023</v>
      </c>
      <c r="E1255">
        <v>2025</v>
      </c>
      <c r="F1255">
        <v>6</v>
      </c>
      <c r="G1255" s="53" t="s">
        <v>976</v>
      </c>
      <c r="H1255" s="33" t="s">
        <v>260</v>
      </c>
      <c r="I1255" s="18">
        <v>-24.828000000000003</v>
      </c>
      <c r="J1255" s="33" t="s">
        <v>94</v>
      </c>
      <c r="K1255" s="19">
        <f t="shared" si="39"/>
        <v>-24.828000000000003</v>
      </c>
      <c r="L1255" t="s">
        <v>977</v>
      </c>
      <c r="M1255" s="50" t="s">
        <v>1054</v>
      </c>
      <c r="O1255" s="49" t="s">
        <v>1055</v>
      </c>
      <c r="P1255" s="37">
        <f t="shared" si="38"/>
        <v>-24.828000000000003</v>
      </c>
      <c r="Q1255" s="51">
        <v>45831</v>
      </c>
      <c r="S1255">
        <v>40700</v>
      </c>
      <c r="T1255" t="s">
        <v>911</v>
      </c>
    </row>
    <row r="1256" spans="1:20" x14ac:dyDescent="0.25">
      <c r="A1256" s="53" t="str">
        <f>+VLOOKUP(O1256,'Selectable Table'!D:E,2,0)</f>
        <v>J &amp; J</v>
      </c>
      <c r="B1256" s="36" t="s">
        <v>1084</v>
      </c>
      <c r="C1256" s="49" t="s">
        <v>1085</v>
      </c>
      <c r="D1256" s="49" t="s">
        <v>2024</v>
      </c>
      <c r="E1256">
        <v>2025</v>
      </c>
      <c r="F1256">
        <v>6</v>
      </c>
      <c r="G1256" s="53" t="s">
        <v>984</v>
      </c>
      <c r="H1256" s="33" t="s">
        <v>262</v>
      </c>
      <c r="I1256" s="18">
        <v>-186.72000000000003</v>
      </c>
      <c r="J1256" s="33" t="s">
        <v>94</v>
      </c>
      <c r="K1256" s="19">
        <f t="shared" si="39"/>
        <v>-186.72000000000003</v>
      </c>
      <c r="L1256" t="s">
        <v>977</v>
      </c>
      <c r="M1256" s="50" t="s">
        <v>1015</v>
      </c>
      <c r="O1256" s="49" t="s">
        <v>1016</v>
      </c>
      <c r="P1256" s="37">
        <f t="shared" si="38"/>
        <v>-186.72000000000003</v>
      </c>
      <c r="Q1256" s="51">
        <v>45831</v>
      </c>
      <c r="S1256">
        <v>40700</v>
      </c>
      <c r="T1256" t="s">
        <v>911</v>
      </c>
    </row>
    <row r="1257" spans="1:20" x14ac:dyDescent="0.25">
      <c r="A1257" s="53" t="str">
        <f>+VLOOKUP(O1257,'Selectable Table'!D:E,2,0)</f>
        <v>J &amp; J</v>
      </c>
      <c r="B1257" s="36" t="s">
        <v>1084</v>
      </c>
      <c r="C1257" s="49" t="s">
        <v>1085</v>
      </c>
      <c r="D1257" s="49" t="s">
        <v>2024</v>
      </c>
      <c r="E1257">
        <v>2025</v>
      </c>
      <c r="F1257">
        <v>6</v>
      </c>
      <c r="G1257" s="53" t="s">
        <v>976</v>
      </c>
      <c r="H1257" s="33" t="s">
        <v>260</v>
      </c>
      <c r="I1257" s="18">
        <v>-38.195999999999998</v>
      </c>
      <c r="J1257" s="33" t="s">
        <v>94</v>
      </c>
      <c r="K1257" s="19">
        <f t="shared" si="39"/>
        <v>-38.195999999999998</v>
      </c>
      <c r="L1257" t="s">
        <v>977</v>
      </c>
      <c r="M1257" s="50" t="s">
        <v>1015</v>
      </c>
      <c r="O1257" s="49" t="s">
        <v>1016</v>
      </c>
      <c r="P1257" s="37">
        <f t="shared" si="38"/>
        <v>-38.195999999999998</v>
      </c>
      <c r="Q1257" s="51">
        <v>45831</v>
      </c>
      <c r="S1257">
        <v>40700</v>
      </c>
      <c r="T1257" t="s">
        <v>911</v>
      </c>
    </row>
    <row r="1258" spans="1:20" ht="30" x14ac:dyDescent="0.25">
      <c r="A1258" s="53" t="str">
        <f>+VLOOKUP(O1258,'Selectable Table'!D:E,2,0)</f>
        <v>OTH CUST</v>
      </c>
      <c r="B1258" s="36" t="s">
        <v>1095</v>
      </c>
      <c r="C1258" s="49" t="s">
        <v>1096</v>
      </c>
      <c r="D1258" s="49" t="s">
        <v>2024</v>
      </c>
      <c r="E1258">
        <v>2025</v>
      </c>
      <c r="F1258">
        <v>6</v>
      </c>
      <c r="G1258" s="53" t="s">
        <v>980</v>
      </c>
      <c r="H1258" s="33" t="s">
        <v>261</v>
      </c>
      <c r="I1258" s="18">
        <v>-221.28400000000002</v>
      </c>
      <c r="J1258" s="33" t="s">
        <v>94</v>
      </c>
      <c r="K1258" s="19">
        <f t="shared" si="39"/>
        <v>-221.28400000000002</v>
      </c>
      <c r="L1258" t="s">
        <v>977</v>
      </c>
      <c r="M1258" s="50" t="s">
        <v>1097</v>
      </c>
      <c r="O1258" s="49" t="s">
        <v>1055</v>
      </c>
      <c r="P1258" s="37">
        <f t="shared" si="38"/>
        <v>-221.28400000000002</v>
      </c>
      <c r="Q1258" s="51">
        <v>45831</v>
      </c>
      <c r="S1258">
        <v>40700</v>
      </c>
      <c r="T1258" t="s">
        <v>911</v>
      </c>
    </row>
    <row r="1259" spans="1:20" ht="30" x14ac:dyDescent="0.25">
      <c r="A1259" s="53" t="str">
        <f>+VLOOKUP(O1259,'Selectable Table'!D:E,2,0)</f>
        <v>OTH CUST</v>
      </c>
      <c r="B1259" s="36" t="s">
        <v>1095</v>
      </c>
      <c r="C1259" s="49" t="s">
        <v>1096</v>
      </c>
      <c r="D1259" s="49" t="s">
        <v>2024</v>
      </c>
      <c r="E1259">
        <v>2025</v>
      </c>
      <c r="F1259">
        <v>6</v>
      </c>
      <c r="G1259" s="53" t="s">
        <v>980</v>
      </c>
      <c r="H1259" s="33" t="s">
        <v>261</v>
      </c>
      <c r="I1259" s="18">
        <v>-188.876</v>
      </c>
      <c r="J1259" s="33" t="s">
        <v>94</v>
      </c>
      <c r="K1259" s="19">
        <f t="shared" si="39"/>
        <v>-188.876</v>
      </c>
      <c r="L1259" t="s">
        <v>977</v>
      </c>
      <c r="M1259" s="50" t="s">
        <v>1097</v>
      </c>
      <c r="O1259" s="49" t="s">
        <v>1055</v>
      </c>
      <c r="P1259" s="37">
        <f t="shared" si="38"/>
        <v>-188.876</v>
      </c>
      <c r="Q1259" s="51">
        <v>45831</v>
      </c>
      <c r="S1259">
        <v>40700</v>
      </c>
      <c r="T1259" t="s">
        <v>911</v>
      </c>
    </row>
    <row r="1260" spans="1:20" x14ac:dyDescent="0.25">
      <c r="A1260" s="53" t="str">
        <f>+VLOOKUP(O1260,'Selectable Table'!D:E,2,0)</f>
        <v>J &amp; J</v>
      </c>
      <c r="B1260" s="36" t="s">
        <v>1098</v>
      </c>
      <c r="C1260" s="49" t="s">
        <v>1099</v>
      </c>
      <c r="D1260" s="49" t="s">
        <v>2024</v>
      </c>
      <c r="E1260">
        <v>2025</v>
      </c>
      <c r="F1260">
        <v>6</v>
      </c>
      <c r="G1260" s="53" t="s">
        <v>980</v>
      </c>
      <c r="H1260" s="33" t="s">
        <v>261</v>
      </c>
      <c r="I1260" s="18">
        <v>-186.72000000000003</v>
      </c>
      <c r="J1260" s="33" t="s">
        <v>94</v>
      </c>
      <c r="K1260" s="19">
        <f t="shared" si="39"/>
        <v>-186.72000000000003</v>
      </c>
      <c r="L1260" t="s">
        <v>977</v>
      </c>
      <c r="M1260" s="50" t="s">
        <v>1015</v>
      </c>
      <c r="O1260" s="49" t="s">
        <v>1100</v>
      </c>
      <c r="P1260" s="37">
        <f t="shared" si="38"/>
        <v>-186.72000000000003</v>
      </c>
      <c r="Q1260" s="51">
        <v>45831</v>
      </c>
      <c r="S1260">
        <v>40700</v>
      </c>
      <c r="T1260" t="s">
        <v>911</v>
      </c>
    </row>
    <row r="1261" spans="1:20" x14ac:dyDescent="0.25">
      <c r="A1261" s="53" t="str">
        <f>+VLOOKUP(O1261,'Selectable Table'!D:E,2,0)</f>
        <v>J &amp; J</v>
      </c>
      <c r="B1261" s="36" t="s">
        <v>1098</v>
      </c>
      <c r="C1261" s="49" t="s">
        <v>1099</v>
      </c>
      <c r="D1261" s="49" t="s">
        <v>2024</v>
      </c>
      <c r="E1261">
        <v>2025</v>
      </c>
      <c r="F1261">
        <v>6</v>
      </c>
      <c r="G1261" s="53" t="s">
        <v>980</v>
      </c>
      <c r="H1261" s="33" t="s">
        <v>261</v>
      </c>
      <c r="I1261" s="18">
        <v>-12.731999999999999</v>
      </c>
      <c r="J1261" s="33" t="s">
        <v>94</v>
      </c>
      <c r="K1261" s="19">
        <f t="shared" si="39"/>
        <v>-12.731999999999999</v>
      </c>
      <c r="L1261" t="s">
        <v>977</v>
      </c>
      <c r="M1261" s="50" t="s">
        <v>1015</v>
      </c>
      <c r="O1261" s="49" t="s">
        <v>1100</v>
      </c>
      <c r="P1261" s="37">
        <f t="shared" si="38"/>
        <v>-12.731999999999999</v>
      </c>
      <c r="Q1261" s="51">
        <v>45831</v>
      </c>
      <c r="S1261">
        <v>40700</v>
      </c>
      <c r="T1261" t="s">
        <v>911</v>
      </c>
    </row>
    <row r="1262" spans="1:20" x14ac:dyDescent="0.25">
      <c r="A1262" s="53" t="str">
        <f>+VLOOKUP(O1262,'Selectable Table'!D:E,2,0)</f>
        <v>J &amp; J</v>
      </c>
      <c r="B1262" s="36" t="s">
        <v>1101</v>
      </c>
      <c r="C1262" s="49" t="s">
        <v>1102</v>
      </c>
      <c r="D1262" s="49" t="s">
        <v>2024</v>
      </c>
      <c r="E1262">
        <v>2025</v>
      </c>
      <c r="F1262">
        <v>6</v>
      </c>
      <c r="G1262" s="53" t="s">
        <v>980</v>
      </c>
      <c r="H1262" s="33" t="s">
        <v>261</v>
      </c>
      <c r="I1262" s="18">
        <v>-356.464</v>
      </c>
      <c r="J1262" s="33" t="s">
        <v>94</v>
      </c>
      <c r="K1262" s="19">
        <f t="shared" si="39"/>
        <v>-356.464</v>
      </c>
      <c r="L1262" t="s">
        <v>977</v>
      </c>
      <c r="M1262" s="50" t="s">
        <v>1015</v>
      </c>
      <c r="O1262" s="49" t="s">
        <v>1100</v>
      </c>
      <c r="P1262" s="37">
        <f t="shared" si="38"/>
        <v>-356.464</v>
      </c>
      <c r="Q1262" s="51">
        <v>45831</v>
      </c>
      <c r="S1262">
        <v>40700</v>
      </c>
      <c r="T1262" t="s">
        <v>911</v>
      </c>
    </row>
    <row r="1263" spans="1:20" x14ac:dyDescent="0.25">
      <c r="A1263" s="53" t="str">
        <f>+VLOOKUP(O1263,'Selectable Table'!D:E,2,0)</f>
        <v>J &amp; J</v>
      </c>
      <c r="B1263" s="36" t="s">
        <v>1101</v>
      </c>
      <c r="C1263" s="49" t="s">
        <v>1102</v>
      </c>
      <c r="D1263" s="49" t="s">
        <v>2024</v>
      </c>
      <c r="E1263">
        <v>2025</v>
      </c>
      <c r="F1263">
        <v>6</v>
      </c>
      <c r="G1263" s="53" t="s">
        <v>976</v>
      </c>
      <c r="H1263" s="33" t="s">
        <v>260</v>
      </c>
      <c r="I1263" s="18">
        <v>-299.43200000000002</v>
      </c>
      <c r="J1263" s="33" t="s">
        <v>94</v>
      </c>
      <c r="K1263" s="19">
        <f t="shared" si="39"/>
        <v>-299.43200000000002</v>
      </c>
      <c r="L1263" t="s">
        <v>977</v>
      </c>
      <c r="M1263" s="50" t="s">
        <v>1015</v>
      </c>
      <c r="O1263" s="49" t="s">
        <v>1100</v>
      </c>
      <c r="P1263" s="37">
        <f t="shared" si="38"/>
        <v>-299.43200000000002</v>
      </c>
      <c r="Q1263" s="51">
        <v>45831</v>
      </c>
      <c r="S1263">
        <v>40700</v>
      </c>
      <c r="T1263" t="s">
        <v>911</v>
      </c>
    </row>
    <row r="1264" spans="1:20" x14ac:dyDescent="0.25">
      <c r="A1264" s="53" t="str">
        <f>+VLOOKUP(O1264,'Selectable Table'!D:E,2,0)</f>
        <v>J &amp; J</v>
      </c>
      <c r="B1264" s="36" t="s">
        <v>1103</v>
      </c>
      <c r="C1264" s="49" t="s">
        <v>1104</v>
      </c>
      <c r="D1264" s="49" t="s">
        <v>2025</v>
      </c>
      <c r="E1264">
        <v>2025</v>
      </c>
      <c r="F1264">
        <v>6</v>
      </c>
      <c r="G1264" s="53" t="s">
        <v>980</v>
      </c>
      <c r="H1264" s="33" t="s">
        <v>261</v>
      </c>
      <c r="I1264" s="18">
        <v>-186.72000000000003</v>
      </c>
      <c r="J1264" s="33" t="s">
        <v>94</v>
      </c>
      <c r="K1264" s="19">
        <f t="shared" si="39"/>
        <v>-186.72000000000003</v>
      </c>
      <c r="L1264" t="s">
        <v>977</v>
      </c>
      <c r="M1264" s="50" t="s">
        <v>1015</v>
      </c>
      <c r="O1264" s="49" t="s">
        <v>1016</v>
      </c>
      <c r="P1264" s="37">
        <f t="shared" si="38"/>
        <v>-186.72000000000003</v>
      </c>
      <c r="Q1264" s="51">
        <v>45831</v>
      </c>
      <c r="S1264">
        <v>40700</v>
      </c>
      <c r="T1264" t="s">
        <v>911</v>
      </c>
    </row>
    <row r="1265" spans="1:20" x14ac:dyDescent="0.25">
      <c r="A1265" s="53" t="str">
        <f>+VLOOKUP(O1265,'Selectable Table'!D:E,2,0)</f>
        <v>J &amp; J</v>
      </c>
      <c r="B1265" s="36" t="s">
        <v>1103</v>
      </c>
      <c r="C1265" s="49" t="s">
        <v>1104</v>
      </c>
      <c r="D1265" s="49" t="s">
        <v>2025</v>
      </c>
      <c r="E1265">
        <v>2025</v>
      </c>
      <c r="F1265">
        <v>6</v>
      </c>
      <c r="G1265" s="53" t="s">
        <v>976</v>
      </c>
      <c r="H1265" s="33" t="s">
        <v>260</v>
      </c>
      <c r="I1265" s="18">
        <v>-356.49600000000004</v>
      </c>
      <c r="J1265" s="33" t="s">
        <v>94</v>
      </c>
      <c r="K1265" s="19">
        <f t="shared" si="39"/>
        <v>-356.49600000000004</v>
      </c>
      <c r="L1265" t="s">
        <v>977</v>
      </c>
      <c r="M1265" s="50" t="s">
        <v>1015</v>
      </c>
      <c r="O1265" s="49" t="s">
        <v>1016</v>
      </c>
      <c r="P1265" s="37">
        <f t="shared" si="38"/>
        <v>-356.49600000000004</v>
      </c>
      <c r="Q1265" s="51">
        <v>45831</v>
      </c>
      <c r="S1265">
        <v>40700</v>
      </c>
      <c r="T1265" t="s">
        <v>911</v>
      </c>
    </row>
    <row r="1266" spans="1:20" ht="30" x14ac:dyDescent="0.25">
      <c r="A1266" s="53" t="str">
        <f>+VLOOKUP(O1266,'Selectable Table'!D:E,2,0)</f>
        <v>OTH CUST</v>
      </c>
      <c r="B1266" s="36" t="s">
        <v>1105</v>
      </c>
      <c r="C1266" s="49" t="s">
        <v>1106</v>
      </c>
      <c r="D1266" s="49" t="s">
        <v>2026</v>
      </c>
      <c r="E1266">
        <v>2025</v>
      </c>
      <c r="F1266">
        <v>6</v>
      </c>
      <c r="G1266" s="53" t="s">
        <v>980</v>
      </c>
      <c r="H1266" s="33" t="s">
        <v>261</v>
      </c>
      <c r="I1266" s="18">
        <v>-221.28400000000002</v>
      </c>
      <c r="J1266" s="33" t="s">
        <v>94</v>
      </c>
      <c r="K1266" s="19">
        <f t="shared" si="39"/>
        <v>-221.28400000000002</v>
      </c>
      <c r="L1266" t="s">
        <v>977</v>
      </c>
      <c r="M1266" s="50" t="s">
        <v>1107</v>
      </c>
      <c r="O1266" s="49" t="s">
        <v>1055</v>
      </c>
      <c r="P1266" s="37">
        <f t="shared" si="38"/>
        <v>-221.28400000000002</v>
      </c>
      <c r="Q1266" s="51">
        <v>45831</v>
      </c>
      <c r="S1266">
        <v>40700</v>
      </c>
      <c r="T1266" t="s">
        <v>911</v>
      </c>
    </row>
    <row r="1267" spans="1:20" ht="30" x14ac:dyDescent="0.25">
      <c r="A1267" s="53" t="str">
        <f>+VLOOKUP(O1267,'Selectable Table'!D:E,2,0)</f>
        <v>OTH CUST</v>
      </c>
      <c r="B1267" s="36" t="s">
        <v>1105</v>
      </c>
      <c r="C1267" s="49" t="s">
        <v>1106</v>
      </c>
      <c r="D1267" s="49" t="s">
        <v>2026</v>
      </c>
      <c r="E1267">
        <v>2025</v>
      </c>
      <c r="F1267">
        <v>6</v>
      </c>
      <c r="G1267" s="53" t="s">
        <v>976</v>
      </c>
      <c r="H1267" s="33" t="s">
        <v>260</v>
      </c>
      <c r="I1267" s="18">
        <v>-53.7</v>
      </c>
      <c r="J1267" s="33" t="s">
        <v>94</v>
      </c>
      <c r="K1267" s="19">
        <f t="shared" si="39"/>
        <v>-53.7</v>
      </c>
      <c r="L1267" t="s">
        <v>977</v>
      </c>
      <c r="M1267" s="50" t="s">
        <v>1107</v>
      </c>
      <c r="O1267" s="49" t="s">
        <v>1055</v>
      </c>
      <c r="P1267" s="37">
        <f t="shared" si="38"/>
        <v>-53.7</v>
      </c>
      <c r="Q1267" s="51">
        <v>45831</v>
      </c>
      <c r="S1267">
        <v>40700</v>
      </c>
      <c r="T1267" t="s">
        <v>911</v>
      </c>
    </row>
    <row r="1268" spans="1:20" x14ac:dyDescent="0.25">
      <c r="A1268" s="53" t="str">
        <f>+VLOOKUP(O1268,'Selectable Table'!D:E,2,0)</f>
        <v>J &amp; J</v>
      </c>
      <c r="B1268" s="36" t="s">
        <v>1117</v>
      </c>
      <c r="C1268" s="49" t="s">
        <v>1118</v>
      </c>
      <c r="D1268" s="49" t="s">
        <v>2026</v>
      </c>
      <c r="E1268">
        <v>2025</v>
      </c>
      <c r="F1268">
        <v>6</v>
      </c>
      <c r="G1268" s="53" t="s">
        <v>980</v>
      </c>
      <c r="H1268" s="33" t="s">
        <v>261</v>
      </c>
      <c r="I1268" s="18">
        <v>-186.72000000000003</v>
      </c>
      <c r="J1268" s="33" t="s">
        <v>94</v>
      </c>
      <c r="K1268" s="19">
        <f t="shared" si="39"/>
        <v>-186.72000000000003</v>
      </c>
      <c r="L1268" t="s">
        <v>977</v>
      </c>
      <c r="M1268" s="50" t="s">
        <v>1015</v>
      </c>
      <c r="O1268" s="49" t="s">
        <v>1016</v>
      </c>
      <c r="P1268" s="37">
        <f t="shared" si="38"/>
        <v>-186.72000000000003</v>
      </c>
      <c r="Q1268" s="51">
        <v>45831</v>
      </c>
      <c r="S1268">
        <v>40700</v>
      </c>
      <c r="T1268" t="s">
        <v>911</v>
      </c>
    </row>
    <row r="1269" spans="1:20" x14ac:dyDescent="0.25">
      <c r="A1269" s="53" t="str">
        <f>+VLOOKUP(O1269,'Selectable Table'!D:E,2,0)</f>
        <v>J &amp; J</v>
      </c>
      <c r="B1269" s="36" t="s">
        <v>1117</v>
      </c>
      <c r="C1269" s="49" t="s">
        <v>1118</v>
      </c>
      <c r="D1269" s="49" t="s">
        <v>2026</v>
      </c>
      <c r="E1269">
        <v>2025</v>
      </c>
      <c r="F1269">
        <v>6</v>
      </c>
      <c r="G1269" s="53" t="s">
        <v>980</v>
      </c>
      <c r="H1269" s="33" t="s">
        <v>261</v>
      </c>
      <c r="I1269" s="18">
        <v>-25.463999999999999</v>
      </c>
      <c r="J1269" s="33" t="s">
        <v>94</v>
      </c>
      <c r="K1269" s="19">
        <f t="shared" si="39"/>
        <v>-25.463999999999999</v>
      </c>
      <c r="L1269" t="s">
        <v>977</v>
      </c>
      <c r="M1269" s="50" t="s">
        <v>1015</v>
      </c>
      <c r="O1269" s="49" t="s">
        <v>1016</v>
      </c>
      <c r="P1269" s="37">
        <f t="shared" si="38"/>
        <v>-25.463999999999999</v>
      </c>
      <c r="Q1269" s="51">
        <v>45831</v>
      </c>
      <c r="S1269">
        <v>40700</v>
      </c>
      <c r="T1269" t="s">
        <v>911</v>
      </c>
    </row>
    <row r="1270" spans="1:20" x14ac:dyDescent="0.25">
      <c r="A1270" s="53" t="str">
        <f>+VLOOKUP(O1270,'Selectable Table'!D:E,2,0)</f>
        <v>J &amp; J</v>
      </c>
      <c r="B1270" s="36" t="s">
        <v>1147</v>
      </c>
      <c r="C1270" s="49" t="s">
        <v>1148</v>
      </c>
      <c r="D1270" s="49" t="s">
        <v>2026</v>
      </c>
      <c r="E1270">
        <v>2025</v>
      </c>
      <c r="F1270">
        <v>6</v>
      </c>
      <c r="G1270" s="53" t="s">
        <v>993</v>
      </c>
      <c r="H1270" s="33" t="s">
        <v>337</v>
      </c>
      <c r="I1270" s="18">
        <v>-186.72000000000003</v>
      </c>
      <c r="J1270" s="33" t="s">
        <v>94</v>
      </c>
      <c r="K1270" s="19">
        <f t="shared" si="39"/>
        <v>-186.72000000000003</v>
      </c>
      <c r="L1270" t="s">
        <v>977</v>
      </c>
      <c r="M1270" s="50" t="s">
        <v>1015</v>
      </c>
      <c r="O1270" s="49" t="s">
        <v>1100</v>
      </c>
      <c r="P1270" s="37">
        <f t="shared" si="38"/>
        <v>-186.72000000000003</v>
      </c>
      <c r="Q1270" s="51">
        <v>45831</v>
      </c>
      <c r="S1270">
        <v>40700</v>
      </c>
      <c r="T1270" t="s">
        <v>911</v>
      </c>
    </row>
    <row r="1271" spans="1:20" x14ac:dyDescent="0.25">
      <c r="A1271" s="53" t="str">
        <f>+VLOOKUP(O1271,'Selectable Table'!D:E,2,0)</f>
        <v>J &amp; J</v>
      </c>
      <c r="B1271" s="36" t="s">
        <v>1147</v>
      </c>
      <c r="C1271" s="49" t="s">
        <v>1148</v>
      </c>
      <c r="D1271" s="49" t="s">
        <v>2026</v>
      </c>
      <c r="E1271">
        <v>2025</v>
      </c>
      <c r="F1271">
        <v>6</v>
      </c>
      <c r="G1271" s="53" t="s">
        <v>980</v>
      </c>
      <c r="H1271" s="33" t="s">
        <v>261</v>
      </c>
      <c r="I1271" s="18">
        <v>-25.463999999999999</v>
      </c>
      <c r="J1271" s="33" t="s">
        <v>94</v>
      </c>
      <c r="K1271" s="19">
        <f t="shared" si="39"/>
        <v>-25.463999999999999</v>
      </c>
      <c r="L1271" t="s">
        <v>977</v>
      </c>
      <c r="M1271" s="50" t="s">
        <v>1015</v>
      </c>
      <c r="O1271" s="49" t="s">
        <v>1100</v>
      </c>
      <c r="P1271" s="37">
        <f t="shared" si="38"/>
        <v>-25.463999999999999</v>
      </c>
      <c r="Q1271" s="51">
        <v>45831</v>
      </c>
      <c r="S1271">
        <v>40700</v>
      </c>
      <c r="T1271" t="s">
        <v>911</v>
      </c>
    </row>
    <row r="1272" spans="1:20" ht="30" x14ac:dyDescent="0.25">
      <c r="A1272" s="53" t="str">
        <f>+VLOOKUP(O1272,'Selectable Table'!D:E,2,0)</f>
        <v>OTH CUST</v>
      </c>
      <c r="B1272" s="36" t="s">
        <v>1756</v>
      </c>
      <c r="C1272" s="49" t="s">
        <v>1757</v>
      </c>
      <c r="D1272" s="49" t="s">
        <v>2026</v>
      </c>
      <c r="E1272">
        <v>2025</v>
      </c>
      <c r="F1272">
        <v>6</v>
      </c>
      <c r="G1272" s="53" t="s">
        <v>980</v>
      </c>
      <c r="H1272" s="33" t="s">
        <v>261</v>
      </c>
      <c r="I1272" s="18">
        <v>-221.28400000000002</v>
      </c>
      <c r="J1272" s="33" t="s">
        <v>94</v>
      </c>
      <c r="K1272" s="19">
        <f t="shared" si="39"/>
        <v>-221.28400000000002</v>
      </c>
      <c r="L1272" t="s">
        <v>977</v>
      </c>
      <c r="M1272" s="50" t="s">
        <v>1758</v>
      </c>
      <c r="O1272" s="49" t="s">
        <v>1055</v>
      </c>
      <c r="P1272" s="37">
        <f t="shared" si="38"/>
        <v>-221.28400000000002</v>
      </c>
      <c r="Q1272" s="51">
        <v>45831</v>
      </c>
      <c r="S1272">
        <v>40700</v>
      </c>
      <c r="T1272" t="s">
        <v>911</v>
      </c>
    </row>
    <row r="1273" spans="1:20" ht="30" x14ac:dyDescent="0.25">
      <c r="A1273" s="53" t="str">
        <f>+VLOOKUP(O1273,'Selectable Table'!D:E,2,0)</f>
        <v>OTH CUST</v>
      </c>
      <c r="B1273" s="36" t="s">
        <v>1756</v>
      </c>
      <c r="C1273" s="49" t="s">
        <v>1757</v>
      </c>
      <c r="D1273" s="49" t="s">
        <v>2026</v>
      </c>
      <c r="E1273">
        <v>2025</v>
      </c>
      <c r="F1273">
        <v>6</v>
      </c>
      <c r="G1273" s="53" t="s">
        <v>980</v>
      </c>
      <c r="H1273" s="33" t="s">
        <v>261</v>
      </c>
      <c r="I1273" s="18">
        <v>-1.8520000000000001</v>
      </c>
      <c r="J1273" s="33" t="s">
        <v>94</v>
      </c>
      <c r="K1273" s="19">
        <f t="shared" si="39"/>
        <v>-1.8520000000000001</v>
      </c>
      <c r="L1273" t="s">
        <v>977</v>
      </c>
      <c r="M1273" s="50" t="s">
        <v>1758</v>
      </c>
      <c r="O1273" s="49" t="s">
        <v>1055</v>
      </c>
      <c r="P1273" s="37">
        <f t="shared" si="38"/>
        <v>-1.8520000000000001</v>
      </c>
      <c r="Q1273" s="51">
        <v>45831</v>
      </c>
      <c r="S1273">
        <v>40700</v>
      </c>
      <c r="T1273" t="s">
        <v>911</v>
      </c>
    </row>
    <row r="1274" spans="1:20" ht="30" x14ac:dyDescent="0.25">
      <c r="A1274" s="53" t="str">
        <f>+VLOOKUP(O1274,'Selectable Table'!D:E,2,0)</f>
        <v>OTH CUST</v>
      </c>
      <c r="B1274" s="36" t="s">
        <v>1158</v>
      </c>
      <c r="C1274" s="49" t="s">
        <v>1159</v>
      </c>
      <c r="D1274" s="49" t="s">
        <v>2026</v>
      </c>
      <c r="E1274">
        <v>2025</v>
      </c>
      <c r="F1274">
        <v>6</v>
      </c>
      <c r="G1274" s="53" t="s">
        <v>976</v>
      </c>
      <c r="H1274" s="33" t="s">
        <v>260</v>
      </c>
      <c r="I1274" s="18">
        <v>-221.28400000000002</v>
      </c>
      <c r="J1274" s="33" t="s">
        <v>94</v>
      </c>
      <c r="K1274" s="19">
        <f t="shared" si="39"/>
        <v>-221.28400000000002</v>
      </c>
      <c r="L1274" t="s">
        <v>977</v>
      </c>
      <c r="M1274" s="50" t="s">
        <v>1160</v>
      </c>
      <c r="O1274" s="49" t="s">
        <v>1055</v>
      </c>
      <c r="P1274" s="37">
        <f t="shared" si="38"/>
        <v>-221.28400000000002</v>
      </c>
      <c r="Q1274" s="51">
        <v>45831</v>
      </c>
      <c r="S1274">
        <v>40700</v>
      </c>
      <c r="T1274" t="s">
        <v>911</v>
      </c>
    </row>
    <row r="1275" spans="1:20" ht="30" x14ac:dyDescent="0.25">
      <c r="A1275" s="53" t="str">
        <f>+VLOOKUP(O1275,'Selectable Table'!D:E,2,0)</f>
        <v>OTH CUST</v>
      </c>
      <c r="B1275" s="36" t="s">
        <v>1158</v>
      </c>
      <c r="C1275" s="49" t="s">
        <v>1159</v>
      </c>
      <c r="D1275" s="49" t="s">
        <v>2027</v>
      </c>
      <c r="E1275">
        <v>2025</v>
      </c>
      <c r="F1275">
        <v>6</v>
      </c>
      <c r="G1275" s="53" t="s">
        <v>980</v>
      </c>
      <c r="H1275" s="33" t="s">
        <v>261</v>
      </c>
      <c r="I1275" s="18">
        <v>-98.144000000000005</v>
      </c>
      <c r="J1275" s="33" t="s">
        <v>94</v>
      </c>
      <c r="K1275" s="19">
        <f t="shared" si="39"/>
        <v>-98.144000000000005</v>
      </c>
      <c r="L1275" t="s">
        <v>977</v>
      </c>
      <c r="M1275" s="50" t="s">
        <v>1160</v>
      </c>
      <c r="O1275" s="49" t="s">
        <v>1055</v>
      </c>
      <c r="P1275" s="37">
        <f t="shared" si="38"/>
        <v>-98.144000000000005</v>
      </c>
      <c r="Q1275" s="51">
        <v>45831</v>
      </c>
      <c r="S1275">
        <v>40700</v>
      </c>
      <c r="T1275" t="s">
        <v>911</v>
      </c>
    </row>
    <row r="1276" spans="1:20" x14ac:dyDescent="0.25">
      <c r="A1276" s="53" t="str">
        <f>+VLOOKUP(O1276,'Selectable Table'!D:E,2,0)</f>
        <v>OTH CUST</v>
      </c>
      <c r="B1276" s="36" t="s">
        <v>1161</v>
      </c>
      <c r="C1276" s="49" t="s">
        <v>1162</v>
      </c>
      <c r="D1276" s="49" t="s">
        <v>2027</v>
      </c>
      <c r="E1276">
        <v>2025</v>
      </c>
      <c r="F1276">
        <v>6</v>
      </c>
      <c r="G1276" s="53" t="s">
        <v>976</v>
      </c>
      <c r="H1276" s="33" t="s">
        <v>260</v>
      </c>
      <c r="I1276" s="18">
        <v>-371.88000000000005</v>
      </c>
      <c r="J1276" s="33" t="s">
        <v>94</v>
      </c>
      <c r="K1276" s="19">
        <f t="shared" si="39"/>
        <v>-371.88000000000005</v>
      </c>
      <c r="L1276" t="s">
        <v>977</v>
      </c>
      <c r="M1276" s="50" t="s">
        <v>1163</v>
      </c>
      <c r="O1276" s="49" t="s">
        <v>1134</v>
      </c>
      <c r="P1276" s="37">
        <f t="shared" si="38"/>
        <v>-371.88000000000005</v>
      </c>
      <c r="Q1276" s="51">
        <v>45831</v>
      </c>
      <c r="S1276">
        <v>40700</v>
      </c>
      <c r="T1276" t="s">
        <v>911</v>
      </c>
    </row>
    <row r="1277" spans="1:20" x14ac:dyDescent="0.25">
      <c r="A1277" s="53" t="str">
        <f>+VLOOKUP(O1277,'Selectable Table'!D:E,2,0)</f>
        <v>OTH CUST</v>
      </c>
      <c r="B1277" s="36" t="s">
        <v>1161</v>
      </c>
      <c r="C1277" s="49" t="s">
        <v>1162</v>
      </c>
      <c r="D1277" s="49" t="s">
        <v>2027</v>
      </c>
      <c r="E1277">
        <v>2025</v>
      </c>
      <c r="F1277">
        <v>6</v>
      </c>
      <c r="G1277" s="53" t="s">
        <v>980</v>
      </c>
      <c r="H1277" s="33" t="s">
        <v>261</v>
      </c>
      <c r="I1277" s="18">
        <v>-2256.6280000000002</v>
      </c>
      <c r="J1277" s="33" t="s">
        <v>94</v>
      </c>
      <c r="K1277" s="19">
        <f t="shared" si="39"/>
        <v>-2256.6280000000002</v>
      </c>
      <c r="L1277" t="s">
        <v>977</v>
      </c>
      <c r="M1277" s="50" t="s">
        <v>1163</v>
      </c>
      <c r="O1277" s="49" t="s">
        <v>1134</v>
      </c>
      <c r="P1277" s="37">
        <f t="shared" si="38"/>
        <v>-2256.6280000000002</v>
      </c>
      <c r="Q1277" s="51">
        <v>45831</v>
      </c>
      <c r="S1277">
        <v>40700</v>
      </c>
      <c r="T1277" t="s">
        <v>911</v>
      </c>
    </row>
    <row r="1278" spans="1:20" x14ac:dyDescent="0.25">
      <c r="A1278" s="53" t="str">
        <f>+VLOOKUP(O1278,'Selectable Table'!D:E,2,0)</f>
        <v>J &amp; J</v>
      </c>
      <c r="B1278" s="36" t="s">
        <v>1167</v>
      </c>
      <c r="C1278" s="49" t="s">
        <v>1168</v>
      </c>
      <c r="D1278" s="49" t="s">
        <v>2027</v>
      </c>
      <c r="E1278">
        <v>2025</v>
      </c>
      <c r="F1278">
        <v>6</v>
      </c>
      <c r="G1278" s="53" t="s">
        <v>980</v>
      </c>
      <c r="H1278" s="33" t="s">
        <v>261</v>
      </c>
      <c r="I1278" s="18">
        <v>-186.72000000000003</v>
      </c>
      <c r="J1278" s="33" t="s">
        <v>94</v>
      </c>
      <c r="K1278" s="19">
        <f t="shared" si="39"/>
        <v>-186.72000000000003</v>
      </c>
      <c r="L1278" t="s">
        <v>977</v>
      </c>
      <c r="M1278" s="50" t="s">
        <v>1015</v>
      </c>
      <c r="O1278" s="49" t="s">
        <v>1100</v>
      </c>
      <c r="P1278" s="37">
        <f t="shared" si="38"/>
        <v>-186.72000000000003</v>
      </c>
      <c r="Q1278" s="51">
        <v>45831</v>
      </c>
      <c r="S1278">
        <v>40700</v>
      </c>
      <c r="T1278" t="s">
        <v>911</v>
      </c>
    </row>
    <row r="1279" spans="1:20" x14ac:dyDescent="0.25">
      <c r="A1279" s="53" t="str">
        <f>+VLOOKUP(O1279,'Selectable Table'!D:E,2,0)</f>
        <v>J &amp; J</v>
      </c>
      <c r="B1279" s="36" t="s">
        <v>1167</v>
      </c>
      <c r="C1279" s="49" t="s">
        <v>1168</v>
      </c>
      <c r="D1279" s="49" t="s">
        <v>2027</v>
      </c>
      <c r="E1279">
        <v>2025</v>
      </c>
      <c r="F1279">
        <v>6</v>
      </c>
      <c r="G1279" s="53" t="s">
        <v>993</v>
      </c>
      <c r="H1279" s="33" t="s">
        <v>337</v>
      </c>
      <c r="I1279" s="18">
        <v>-356.49600000000004</v>
      </c>
      <c r="J1279" s="33" t="s">
        <v>94</v>
      </c>
      <c r="K1279" s="19">
        <f t="shared" si="39"/>
        <v>-356.49600000000004</v>
      </c>
      <c r="L1279" t="s">
        <v>977</v>
      </c>
      <c r="M1279" s="50" t="s">
        <v>1015</v>
      </c>
      <c r="O1279" s="49" t="s">
        <v>1100</v>
      </c>
      <c r="P1279" s="37">
        <f t="shared" si="38"/>
        <v>-356.49600000000004</v>
      </c>
      <c r="Q1279" s="51">
        <v>45831</v>
      </c>
      <c r="S1279">
        <v>40700</v>
      </c>
      <c r="T1279" t="s">
        <v>911</v>
      </c>
    </row>
    <row r="1280" spans="1:20" x14ac:dyDescent="0.25">
      <c r="A1280" s="53" t="str">
        <f>+VLOOKUP(O1280,'Selectable Table'!D:E,2,0)</f>
        <v>J &amp; J</v>
      </c>
      <c r="B1280" s="36" t="s">
        <v>1171</v>
      </c>
      <c r="C1280" s="49" t="s">
        <v>1172</v>
      </c>
      <c r="D1280" s="49" t="s">
        <v>2027</v>
      </c>
      <c r="E1280">
        <v>2025</v>
      </c>
      <c r="F1280">
        <v>6</v>
      </c>
      <c r="G1280" s="53" t="s">
        <v>980</v>
      </c>
      <c r="H1280" s="33" t="s">
        <v>261</v>
      </c>
      <c r="I1280" s="18">
        <v>-186.72000000000003</v>
      </c>
      <c r="J1280" s="33" t="s">
        <v>94</v>
      </c>
      <c r="K1280" s="19">
        <f t="shared" si="39"/>
        <v>-186.72000000000003</v>
      </c>
      <c r="L1280" t="s">
        <v>977</v>
      </c>
      <c r="M1280" s="50" t="s">
        <v>1015</v>
      </c>
      <c r="O1280" s="49" t="s">
        <v>1100</v>
      </c>
      <c r="P1280" s="37">
        <f t="shared" si="38"/>
        <v>-186.72000000000003</v>
      </c>
      <c r="Q1280" s="51">
        <v>45831</v>
      </c>
      <c r="S1280">
        <v>40700</v>
      </c>
      <c r="T1280" t="s">
        <v>911</v>
      </c>
    </row>
    <row r="1281" spans="1:20" x14ac:dyDescent="0.25">
      <c r="A1281" s="53" t="str">
        <f>+VLOOKUP(O1281,'Selectable Table'!D:E,2,0)</f>
        <v>J &amp; J</v>
      </c>
      <c r="B1281" s="36" t="s">
        <v>1171</v>
      </c>
      <c r="C1281" s="49" t="s">
        <v>1172</v>
      </c>
      <c r="D1281" s="49" t="s">
        <v>2027</v>
      </c>
      <c r="E1281">
        <v>2025</v>
      </c>
      <c r="F1281">
        <v>6</v>
      </c>
      <c r="G1281" s="53" t="s">
        <v>980</v>
      </c>
      <c r="H1281" s="33" t="s">
        <v>261</v>
      </c>
      <c r="I1281" s="18">
        <v>-178.24800000000002</v>
      </c>
      <c r="J1281" s="33" t="s">
        <v>94</v>
      </c>
      <c r="K1281" s="19">
        <f t="shared" si="39"/>
        <v>-178.24800000000002</v>
      </c>
      <c r="L1281" t="s">
        <v>977</v>
      </c>
      <c r="M1281" s="50" t="s">
        <v>1015</v>
      </c>
      <c r="O1281" s="49" t="s">
        <v>1100</v>
      </c>
      <c r="P1281" s="37">
        <f t="shared" si="38"/>
        <v>-178.24800000000002</v>
      </c>
      <c r="Q1281" s="51">
        <v>45831</v>
      </c>
      <c r="S1281">
        <v>40700</v>
      </c>
      <c r="T1281" t="s">
        <v>911</v>
      </c>
    </row>
    <row r="1282" spans="1:20" x14ac:dyDescent="0.25">
      <c r="A1282" s="53" t="str">
        <f>+VLOOKUP(O1282,'Selectable Table'!D:E,2,0)</f>
        <v>J &amp; J</v>
      </c>
      <c r="B1282" s="36" t="s">
        <v>1765</v>
      </c>
      <c r="C1282" s="49" t="s">
        <v>1766</v>
      </c>
      <c r="D1282" s="49" t="s">
        <v>2027</v>
      </c>
      <c r="E1282">
        <v>2025</v>
      </c>
      <c r="F1282">
        <v>6</v>
      </c>
      <c r="G1282" s="53" t="s">
        <v>980</v>
      </c>
      <c r="H1282" s="33" t="s">
        <v>261</v>
      </c>
      <c r="I1282" s="18">
        <v>-186.72000000000003</v>
      </c>
      <c r="J1282" s="33" t="s">
        <v>94</v>
      </c>
      <c r="K1282" s="19">
        <f t="shared" si="39"/>
        <v>-186.72000000000003</v>
      </c>
      <c r="L1282" t="s">
        <v>977</v>
      </c>
      <c r="M1282" s="50" t="s">
        <v>1015</v>
      </c>
      <c r="O1282" s="49" t="s">
        <v>1100</v>
      </c>
      <c r="P1282" s="37">
        <f t="shared" ref="P1282:P1345" si="40">K1282</f>
        <v>-186.72000000000003</v>
      </c>
      <c r="Q1282" s="51">
        <v>45831</v>
      </c>
      <c r="S1282">
        <v>40700</v>
      </c>
      <c r="T1282" t="s">
        <v>911</v>
      </c>
    </row>
    <row r="1283" spans="1:20" x14ac:dyDescent="0.25">
      <c r="A1283" s="53" t="str">
        <f>+VLOOKUP(O1283,'Selectable Table'!D:E,2,0)</f>
        <v>J &amp; J</v>
      </c>
      <c r="B1283" s="36" t="s">
        <v>1765</v>
      </c>
      <c r="C1283" s="49" t="s">
        <v>1766</v>
      </c>
      <c r="D1283" s="49" t="s">
        <v>2027</v>
      </c>
      <c r="E1283">
        <v>2025</v>
      </c>
      <c r="F1283">
        <v>6</v>
      </c>
      <c r="G1283" s="53" t="s">
        <v>976</v>
      </c>
      <c r="H1283" s="33" t="s">
        <v>260</v>
      </c>
      <c r="I1283" s="18">
        <v>-152.78399999999999</v>
      </c>
      <c r="J1283" s="33" t="s">
        <v>94</v>
      </c>
      <c r="K1283" s="19">
        <f t="shared" ref="K1283:K1346" si="41">+VLOOKUP(J1283,$W$2:$X$7,2,0)*I1283</f>
        <v>-152.78399999999999</v>
      </c>
      <c r="L1283" t="s">
        <v>977</v>
      </c>
      <c r="M1283" s="50" t="s">
        <v>1015</v>
      </c>
      <c r="O1283" s="49" t="s">
        <v>1100</v>
      </c>
      <c r="P1283" s="37">
        <f t="shared" si="40"/>
        <v>-152.78399999999999</v>
      </c>
      <c r="Q1283" s="51">
        <v>45831</v>
      </c>
      <c r="S1283">
        <v>40700</v>
      </c>
      <c r="T1283" t="s">
        <v>911</v>
      </c>
    </row>
    <row r="1284" spans="1:20" x14ac:dyDescent="0.25">
      <c r="A1284" s="53" t="str">
        <f>+VLOOKUP(O1284,'Selectable Table'!D:E,2,0)</f>
        <v>J &amp; J</v>
      </c>
      <c r="B1284" s="36" t="s">
        <v>1185</v>
      </c>
      <c r="C1284" s="49" t="s">
        <v>1186</v>
      </c>
      <c r="D1284" s="49" t="s">
        <v>2028</v>
      </c>
      <c r="E1284">
        <v>2025</v>
      </c>
      <c r="F1284">
        <v>6</v>
      </c>
      <c r="G1284" s="53" t="s">
        <v>980</v>
      </c>
      <c r="H1284" s="33" t="s">
        <v>261</v>
      </c>
      <c r="I1284" s="18">
        <v>-186.72000000000003</v>
      </c>
      <c r="J1284" s="33" t="s">
        <v>94</v>
      </c>
      <c r="K1284" s="19">
        <f t="shared" si="41"/>
        <v>-186.72000000000003</v>
      </c>
      <c r="L1284" t="s">
        <v>977</v>
      </c>
      <c r="M1284" s="50" t="s">
        <v>1015</v>
      </c>
      <c r="O1284" s="49" t="s">
        <v>1100</v>
      </c>
      <c r="P1284" s="37">
        <f t="shared" si="40"/>
        <v>-186.72000000000003</v>
      </c>
      <c r="Q1284" s="51">
        <v>45831</v>
      </c>
      <c r="S1284">
        <v>40700</v>
      </c>
      <c r="T1284" t="s">
        <v>911</v>
      </c>
    </row>
    <row r="1285" spans="1:20" x14ac:dyDescent="0.25">
      <c r="A1285" s="53" t="str">
        <f>+VLOOKUP(O1285,'Selectable Table'!D:E,2,0)</f>
        <v>J &amp; J</v>
      </c>
      <c r="B1285" s="36" t="s">
        <v>1185</v>
      </c>
      <c r="C1285" s="49" t="s">
        <v>1186</v>
      </c>
      <c r="D1285" s="49" t="s">
        <v>2028</v>
      </c>
      <c r="E1285">
        <v>2025</v>
      </c>
      <c r="F1285">
        <v>6</v>
      </c>
      <c r="G1285" s="53" t="s">
        <v>976</v>
      </c>
      <c r="H1285" s="33" t="s">
        <v>260</v>
      </c>
      <c r="I1285" s="18">
        <v>-101.85599999999999</v>
      </c>
      <c r="J1285" s="33" t="s">
        <v>94</v>
      </c>
      <c r="K1285" s="19">
        <f t="shared" si="41"/>
        <v>-101.85599999999999</v>
      </c>
      <c r="L1285" t="s">
        <v>977</v>
      </c>
      <c r="M1285" s="50" t="s">
        <v>1015</v>
      </c>
      <c r="O1285" s="49" t="s">
        <v>1100</v>
      </c>
      <c r="P1285" s="37">
        <f t="shared" si="40"/>
        <v>-101.85599999999999</v>
      </c>
      <c r="Q1285" s="51">
        <v>45831</v>
      </c>
      <c r="S1285">
        <v>40700</v>
      </c>
      <c r="T1285" t="s">
        <v>911</v>
      </c>
    </row>
    <row r="1286" spans="1:20" x14ac:dyDescent="0.25">
      <c r="A1286" s="53" t="str">
        <f>+VLOOKUP(O1286,'Selectable Table'!D:E,2,0)</f>
        <v>J &amp; J</v>
      </c>
      <c r="B1286" s="36" t="s">
        <v>1227</v>
      </c>
      <c r="C1286" s="49" t="s">
        <v>1228</v>
      </c>
      <c r="D1286" s="49" t="s">
        <v>2028</v>
      </c>
      <c r="E1286">
        <v>2025</v>
      </c>
      <c r="F1286">
        <v>6</v>
      </c>
      <c r="G1286" s="53" t="s">
        <v>980</v>
      </c>
      <c r="H1286" s="33" t="s">
        <v>261</v>
      </c>
      <c r="I1286" s="18">
        <v>-186.72000000000003</v>
      </c>
      <c r="J1286" s="33" t="s">
        <v>94</v>
      </c>
      <c r="K1286" s="19">
        <f t="shared" si="41"/>
        <v>-186.72000000000003</v>
      </c>
      <c r="L1286" t="s">
        <v>977</v>
      </c>
      <c r="M1286" s="50" t="s">
        <v>1015</v>
      </c>
      <c r="O1286" s="49" t="s">
        <v>1100</v>
      </c>
      <c r="P1286" s="37">
        <f t="shared" si="40"/>
        <v>-186.72000000000003</v>
      </c>
      <c r="Q1286" s="51">
        <v>45831</v>
      </c>
      <c r="S1286">
        <v>40700</v>
      </c>
      <c r="T1286" t="s">
        <v>911</v>
      </c>
    </row>
    <row r="1287" spans="1:20" x14ac:dyDescent="0.25">
      <c r="A1287" s="53" t="str">
        <f>+VLOOKUP(O1287,'Selectable Table'!D:E,2,0)</f>
        <v>J &amp; J</v>
      </c>
      <c r="B1287" s="36" t="s">
        <v>1227</v>
      </c>
      <c r="C1287" s="49" t="s">
        <v>1228</v>
      </c>
      <c r="D1287" s="49" t="s">
        <v>2028</v>
      </c>
      <c r="E1287">
        <v>2025</v>
      </c>
      <c r="F1287">
        <v>6</v>
      </c>
      <c r="G1287" s="53" t="s">
        <v>980</v>
      </c>
      <c r="H1287" s="33" t="s">
        <v>261</v>
      </c>
      <c r="I1287" s="18">
        <v>-229.17600000000004</v>
      </c>
      <c r="J1287" s="33" t="s">
        <v>94</v>
      </c>
      <c r="K1287" s="19">
        <f t="shared" si="41"/>
        <v>-229.17600000000004</v>
      </c>
      <c r="L1287" t="s">
        <v>977</v>
      </c>
      <c r="M1287" s="50" t="s">
        <v>1015</v>
      </c>
      <c r="O1287" s="49" t="s">
        <v>1100</v>
      </c>
      <c r="P1287" s="37">
        <f t="shared" si="40"/>
        <v>-229.17600000000004</v>
      </c>
      <c r="Q1287" s="51">
        <v>45831</v>
      </c>
      <c r="S1287">
        <v>40700</v>
      </c>
      <c r="T1287" t="s">
        <v>911</v>
      </c>
    </row>
    <row r="1288" spans="1:20" x14ac:dyDescent="0.25">
      <c r="A1288" s="53" t="str">
        <f>+VLOOKUP(O1288,'Selectable Table'!D:E,2,0)</f>
        <v>OTH CUST</v>
      </c>
      <c r="B1288" s="36" t="s">
        <v>2029</v>
      </c>
      <c r="C1288" s="49" t="s">
        <v>2030</v>
      </c>
      <c r="D1288" s="49" t="s">
        <v>2028</v>
      </c>
      <c r="E1288">
        <v>2025</v>
      </c>
      <c r="F1288">
        <v>6</v>
      </c>
      <c r="G1288" s="53" t="s">
        <v>993</v>
      </c>
      <c r="H1288" s="33" t="s">
        <v>337</v>
      </c>
      <c r="I1288" s="18">
        <v>-186.72000000000003</v>
      </c>
      <c r="J1288" s="33" t="s">
        <v>94</v>
      </c>
      <c r="K1288" s="19">
        <f t="shared" si="41"/>
        <v>-186.72000000000003</v>
      </c>
      <c r="L1288" t="s">
        <v>977</v>
      </c>
      <c r="M1288" s="50" t="s">
        <v>2031</v>
      </c>
      <c r="O1288" s="49" t="s">
        <v>986</v>
      </c>
      <c r="P1288" s="37">
        <f t="shared" si="40"/>
        <v>-186.72000000000003</v>
      </c>
      <c r="Q1288" s="51">
        <v>45831</v>
      </c>
      <c r="S1288">
        <v>40700</v>
      </c>
      <c r="T1288" t="s">
        <v>911</v>
      </c>
    </row>
    <row r="1289" spans="1:20" x14ac:dyDescent="0.25">
      <c r="A1289" s="53" t="str">
        <f>+VLOOKUP(O1289,'Selectable Table'!D:E,2,0)</f>
        <v>OTH CUST</v>
      </c>
      <c r="B1289" s="36" t="s">
        <v>2029</v>
      </c>
      <c r="C1289" s="49" t="s">
        <v>2030</v>
      </c>
      <c r="D1289" s="49" t="s">
        <v>2028</v>
      </c>
      <c r="E1289">
        <v>2025</v>
      </c>
      <c r="F1289">
        <v>6</v>
      </c>
      <c r="G1289" s="53" t="s">
        <v>980</v>
      </c>
      <c r="H1289" s="33" t="s">
        <v>261</v>
      </c>
      <c r="I1289" s="18">
        <v>-38.195999999999998</v>
      </c>
      <c r="J1289" s="33" t="s">
        <v>94</v>
      </c>
      <c r="K1289" s="19">
        <f t="shared" si="41"/>
        <v>-38.195999999999998</v>
      </c>
      <c r="L1289" t="s">
        <v>977</v>
      </c>
      <c r="M1289" s="50" t="s">
        <v>2031</v>
      </c>
      <c r="O1289" s="49" t="s">
        <v>986</v>
      </c>
      <c r="P1289" s="37">
        <f t="shared" si="40"/>
        <v>-38.195999999999998</v>
      </c>
      <c r="Q1289" s="51">
        <v>45831</v>
      </c>
      <c r="S1289">
        <v>40700</v>
      </c>
      <c r="T1289" t="s">
        <v>911</v>
      </c>
    </row>
    <row r="1290" spans="1:20" x14ac:dyDescent="0.25">
      <c r="A1290" s="53" t="str">
        <f>+VLOOKUP(O1290,'Selectable Table'!D:E,2,0)</f>
        <v>OTH CUST</v>
      </c>
      <c r="B1290" s="36" t="s">
        <v>1332</v>
      </c>
      <c r="C1290" s="49" t="s">
        <v>1333</v>
      </c>
      <c r="D1290" s="49" t="s">
        <v>2028</v>
      </c>
      <c r="E1290">
        <v>2025</v>
      </c>
      <c r="F1290">
        <v>6</v>
      </c>
      <c r="G1290" s="53" t="s">
        <v>980</v>
      </c>
      <c r="H1290" s="33" t="s">
        <v>261</v>
      </c>
      <c r="I1290" s="18">
        <v>-493.46000000000004</v>
      </c>
      <c r="J1290" s="33" t="s">
        <v>94</v>
      </c>
      <c r="K1290" s="19">
        <f t="shared" si="41"/>
        <v>-493.46000000000004</v>
      </c>
      <c r="L1290" t="s">
        <v>977</v>
      </c>
      <c r="M1290" s="50" t="s">
        <v>1335</v>
      </c>
      <c r="O1290" s="49" t="s">
        <v>1045</v>
      </c>
      <c r="P1290" s="37">
        <f t="shared" si="40"/>
        <v>-493.46000000000004</v>
      </c>
      <c r="Q1290" s="51">
        <v>45831</v>
      </c>
      <c r="S1290">
        <v>40700</v>
      </c>
      <c r="T1290" t="s">
        <v>911</v>
      </c>
    </row>
    <row r="1291" spans="1:20" x14ac:dyDescent="0.25">
      <c r="A1291" s="53" t="str">
        <f>+VLOOKUP(O1291,'Selectable Table'!D:E,2,0)</f>
        <v>OTH CUST</v>
      </c>
      <c r="B1291" s="36" t="s">
        <v>1332</v>
      </c>
      <c r="C1291" s="49" t="s">
        <v>1333</v>
      </c>
      <c r="D1291" s="49" t="s">
        <v>2028</v>
      </c>
      <c r="E1291">
        <v>2025</v>
      </c>
      <c r="F1291">
        <v>6</v>
      </c>
      <c r="G1291" s="53" t="s">
        <v>980</v>
      </c>
      <c r="H1291" s="33" t="s">
        <v>261</v>
      </c>
      <c r="I1291" s="18">
        <v>-19.156000000000002</v>
      </c>
      <c r="J1291" s="33" t="s">
        <v>94</v>
      </c>
      <c r="K1291" s="19">
        <f t="shared" si="41"/>
        <v>-19.156000000000002</v>
      </c>
      <c r="L1291" t="s">
        <v>977</v>
      </c>
      <c r="M1291" s="50" t="s">
        <v>1335</v>
      </c>
      <c r="O1291" s="49" t="s">
        <v>1045</v>
      </c>
      <c r="P1291" s="37">
        <f t="shared" si="40"/>
        <v>-19.156000000000002</v>
      </c>
      <c r="Q1291" s="51">
        <v>45831</v>
      </c>
      <c r="S1291">
        <v>40700</v>
      </c>
      <c r="T1291" t="s">
        <v>911</v>
      </c>
    </row>
    <row r="1292" spans="1:20" ht="30" x14ac:dyDescent="0.25">
      <c r="A1292" s="53" t="str">
        <f>+VLOOKUP(O1292,'Selectable Table'!D:E,2,0)</f>
        <v>OTH CUST</v>
      </c>
      <c r="B1292" s="36" t="s">
        <v>2032</v>
      </c>
      <c r="C1292" s="49" t="s">
        <v>2021</v>
      </c>
      <c r="D1292" s="49" t="s">
        <v>2028</v>
      </c>
      <c r="E1292">
        <v>2025</v>
      </c>
      <c r="F1292">
        <v>6</v>
      </c>
      <c r="G1292" s="53" t="s">
        <v>976</v>
      </c>
      <c r="H1292" s="33" t="s">
        <v>260</v>
      </c>
      <c r="I1292" s="18">
        <v>1.8520000000000001</v>
      </c>
      <c r="J1292" s="33" t="s">
        <v>94</v>
      </c>
      <c r="K1292" s="19">
        <f t="shared" si="41"/>
        <v>1.8520000000000001</v>
      </c>
      <c r="L1292" t="s">
        <v>977</v>
      </c>
      <c r="M1292" s="50" t="s">
        <v>2033</v>
      </c>
      <c r="O1292" s="49" t="s">
        <v>1055</v>
      </c>
      <c r="P1292" s="37">
        <f t="shared" si="40"/>
        <v>1.8520000000000001</v>
      </c>
      <c r="Q1292" s="51">
        <v>45824</v>
      </c>
      <c r="S1292">
        <v>40700</v>
      </c>
      <c r="T1292" t="s">
        <v>911</v>
      </c>
    </row>
    <row r="1293" spans="1:20" ht="30" x14ac:dyDescent="0.25">
      <c r="A1293" s="53" t="str">
        <f>+VLOOKUP(O1293,'Selectable Table'!D:E,2,0)</f>
        <v>OTH CUST</v>
      </c>
      <c r="B1293" s="36" t="s">
        <v>2032</v>
      </c>
      <c r="C1293" s="49" t="s">
        <v>2021</v>
      </c>
      <c r="D1293" s="49" t="s">
        <v>2034</v>
      </c>
      <c r="E1293">
        <v>2025</v>
      </c>
      <c r="F1293">
        <v>6</v>
      </c>
      <c r="G1293" s="53" t="s">
        <v>980</v>
      </c>
      <c r="H1293" s="33" t="s">
        <v>261</v>
      </c>
      <c r="I1293" s="18">
        <v>221.28400000000002</v>
      </c>
      <c r="J1293" s="33" t="s">
        <v>94</v>
      </c>
      <c r="K1293" s="19">
        <f t="shared" si="41"/>
        <v>221.28400000000002</v>
      </c>
      <c r="L1293" t="s">
        <v>977</v>
      </c>
      <c r="M1293" s="50" t="s">
        <v>2033</v>
      </c>
      <c r="O1293" s="49" t="s">
        <v>1055</v>
      </c>
      <c r="P1293" s="37">
        <f t="shared" si="40"/>
        <v>221.28400000000002</v>
      </c>
      <c r="Q1293" s="51">
        <v>45824</v>
      </c>
      <c r="S1293">
        <v>40700</v>
      </c>
      <c r="T1293" t="s">
        <v>911</v>
      </c>
    </row>
    <row r="1294" spans="1:20" ht="30" x14ac:dyDescent="0.25">
      <c r="A1294" s="53" t="str">
        <f>+VLOOKUP(O1294,'Selectable Table'!D:E,2,0)</f>
        <v>OTH CUST</v>
      </c>
      <c r="B1294" s="36" t="s">
        <v>2020</v>
      </c>
      <c r="C1294" s="49" t="s">
        <v>2021</v>
      </c>
      <c r="D1294" s="49" t="s">
        <v>2034</v>
      </c>
      <c r="E1294">
        <v>2025</v>
      </c>
      <c r="F1294">
        <v>6</v>
      </c>
      <c r="G1294" s="53" t="s">
        <v>980</v>
      </c>
      <c r="H1294" s="33" t="s">
        <v>261</v>
      </c>
      <c r="I1294" s="18">
        <v>32.527999999999999</v>
      </c>
      <c r="J1294" s="33" t="s">
        <v>94</v>
      </c>
      <c r="K1294" s="19">
        <f t="shared" si="41"/>
        <v>32.527999999999999</v>
      </c>
      <c r="L1294" t="s">
        <v>977</v>
      </c>
      <c r="M1294" s="50" t="s">
        <v>1838</v>
      </c>
      <c r="O1294" s="49" t="s">
        <v>1055</v>
      </c>
      <c r="P1294" s="37">
        <f t="shared" si="40"/>
        <v>32.527999999999999</v>
      </c>
      <c r="Q1294" s="51">
        <v>45824</v>
      </c>
      <c r="S1294">
        <v>40700</v>
      </c>
      <c r="T1294" t="s">
        <v>911</v>
      </c>
    </row>
    <row r="1295" spans="1:20" x14ac:dyDescent="0.25">
      <c r="A1295" s="53" t="str">
        <f>+VLOOKUP(O1295,'Selectable Table'!D:E,2,0)</f>
        <v>ELI LILLY</v>
      </c>
      <c r="B1295" s="36" t="s">
        <v>973</v>
      </c>
      <c r="C1295" s="49" t="s">
        <v>974</v>
      </c>
      <c r="D1295" s="49" t="s">
        <v>2034</v>
      </c>
      <c r="E1295">
        <v>2025</v>
      </c>
      <c r="F1295">
        <v>6</v>
      </c>
      <c r="G1295" s="53" t="s">
        <v>993</v>
      </c>
      <c r="H1295" s="33" t="s">
        <v>337</v>
      </c>
      <c r="I1295" s="18">
        <v>375.20800000000003</v>
      </c>
      <c r="J1295" s="33" t="s">
        <v>94</v>
      </c>
      <c r="K1295" s="19">
        <f t="shared" si="41"/>
        <v>375.20800000000003</v>
      </c>
      <c r="L1295" t="s">
        <v>977</v>
      </c>
      <c r="M1295" s="50" t="s">
        <v>978</v>
      </c>
      <c r="O1295" s="49" t="s">
        <v>979</v>
      </c>
      <c r="P1295" s="37">
        <f t="shared" si="40"/>
        <v>375.20800000000003</v>
      </c>
      <c r="Q1295" s="51">
        <v>45831</v>
      </c>
      <c r="S1295">
        <v>40700</v>
      </c>
      <c r="T1295" t="s">
        <v>911</v>
      </c>
    </row>
    <row r="1296" spans="1:20" x14ac:dyDescent="0.25">
      <c r="A1296" s="53" t="str">
        <f>+VLOOKUP(O1296,'Selectable Table'!D:E,2,0)</f>
        <v>ELI LILLY</v>
      </c>
      <c r="B1296" s="36" t="s">
        <v>973</v>
      </c>
      <c r="C1296" s="49" t="s">
        <v>974</v>
      </c>
      <c r="D1296" s="49" t="s">
        <v>2034</v>
      </c>
      <c r="E1296">
        <v>2025</v>
      </c>
      <c r="F1296">
        <v>6</v>
      </c>
      <c r="G1296" s="53" t="s">
        <v>980</v>
      </c>
      <c r="H1296" s="33" t="s">
        <v>261</v>
      </c>
      <c r="I1296" s="18">
        <v>300.16399999999999</v>
      </c>
      <c r="J1296" s="33" t="s">
        <v>94</v>
      </c>
      <c r="K1296" s="19">
        <f t="shared" si="41"/>
        <v>300.16399999999999</v>
      </c>
      <c r="L1296" t="s">
        <v>977</v>
      </c>
      <c r="M1296" s="50" t="s">
        <v>978</v>
      </c>
      <c r="O1296" s="49" t="s">
        <v>979</v>
      </c>
      <c r="P1296" s="37">
        <f t="shared" si="40"/>
        <v>300.16399999999999</v>
      </c>
      <c r="Q1296" s="51">
        <v>45831</v>
      </c>
      <c r="S1296">
        <v>40700</v>
      </c>
      <c r="T1296" t="s">
        <v>911</v>
      </c>
    </row>
    <row r="1297" spans="1:20" x14ac:dyDescent="0.25">
      <c r="A1297" s="53" t="str">
        <f>+VLOOKUP(O1297,'Selectable Table'!D:E,2,0)</f>
        <v>J &amp; J</v>
      </c>
      <c r="B1297" s="36" t="s">
        <v>1632</v>
      </c>
      <c r="C1297" s="49" t="s">
        <v>1633</v>
      </c>
      <c r="D1297" s="49" t="s">
        <v>2034</v>
      </c>
      <c r="E1297">
        <v>2025</v>
      </c>
      <c r="F1297">
        <v>6</v>
      </c>
      <c r="G1297" s="53" t="s">
        <v>980</v>
      </c>
      <c r="H1297" s="33" t="s">
        <v>261</v>
      </c>
      <c r="I1297" s="18">
        <v>26.400000000000002</v>
      </c>
      <c r="J1297" s="33" t="s">
        <v>94</v>
      </c>
      <c r="K1297" s="19">
        <f t="shared" si="41"/>
        <v>26.400000000000002</v>
      </c>
      <c r="L1297" t="s">
        <v>977</v>
      </c>
      <c r="M1297" s="50" t="s">
        <v>1015</v>
      </c>
      <c r="O1297" s="49" t="s">
        <v>1016</v>
      </c>
      <c r="P1297" s="37">
        <f t="shared" si="40"/>
        <v>26.400000000000002</v>
      </c>
      <c r="Q1297" s="51">
        <v>45831</v>
      </c>
      <c r="S1297">
        <v>40700</v>
      </c>
      <c r="T1297" t="s">
        <v>911</v>
      </c>
    </row>
    <row r="1298" spans="1:20" x14ac:dyDescent="0.25">
      <c r="A1298" s="53" t="str">
        <f>+VLOOKUP(O1298,'Selectable Table'!D:E,2,0)</f>
        <v>J &amp; J</v>
      </c>
      <c r="B1298" s="36" t="s">
        <v>1013</v>
      </c>
      <c r="C1298" s="49" t="s">
        <v>1014</v>
      </c>
      <c r="D1298" s="49" t="s">
        <v>2034</v>
      </c>
      <c r="E1298">
        <v>2025</v>
      </c>
      <c r="F1298">
        <v>6</v>
      </c>
      <c r="G1298" s="53" t="s">
        <v>976</v>
      </c>
      <c r="H1298" s="33" t="s">
        <v>260</v>
      </c>
      <c r="I1298" s="18">
        <v>28.007999999999999</v>
      </c>
      <c r="J1298" s="33" t="s">
        <v>94</v>
      </c>
      <c r="K1298" s="19">
        <f t="shared" si="41"/>
        <v>28.007999999999999</v>
      </c>
      <c r="L1298" t="s">
        <v>977</v>
      </c>
      <c r="M1298" s="50" t="s">
        <v>1015</v>
      </c>
      <c r="O1298" s="49" t="s">
        <v>1016</v>
      </c>
      <c r="P1298" s="37">
        <f t="shared" si="40"/>
        <v>28.007999999999999</v>
      </c>
      <c r="Q1298" s="51">
        <v>45831</v>
      </c>
      <c r="S1298">
        <v>40700</v>
      </c>
      <c r="T1298" t="s">
        <v>911</v>
      </c>
    </row>
    <row r="1299" spans="1:20" x14ac:dyDescent="0.25">
      <c r="A1299" s="53" t="str">
        <f>+VLOOKUP(O1299,'Selectable Table'!D:E,2,0)</f>
        <v>J &amp; J</v>
      </c>
      <c r="B1299" s="36" t="s">
        <v>1659</v>
      </c>
      <c r="C1299" s="49" t="s">
        <v>1660</v>
      </c>
      <c r="D1299" s="49" t="s">
        <v>2035</v>
      </c>
      <c r="E1299">
        <v>2025</v>
      </c>
      <c r="F1299">
        <v>6</v>
      </c>
      <c r="G1299" s="53" t="s">
        <v>980</v>
      </c>
      <c r="H1299" s="33" t="s">
        <v>261</v>
      </c>
      <c r="I1299" s="18">
        <v>28.007999999999999</v>
      </c>
      <c r="J1299" s="33" t="s">
        <v>94</v>
      </c>
      <c r="K1299" s="19">
        <f t="shared" si="41"/>
        <v>28.007999999999999</v>
      </c>
      <c r="L1299" t="s">
        <v>977</v>
      </c>
      <c r="M1299" s="50" t="s">
        <v>1661</v>
      </c>
      <c r="O1299" s="49" t="s">
        <v>1100</v>
      </c>
      <c r="P1299" s="37">
        <f t="shared" si="40"/>
        <v>28.007999999999999</v>
      </c>
      <c r="Q1299" s="51">
        <v>45831</v>
      </c>
      <c r="S1299">
        <v>40700</v>
      </c>
      <c r="T1299" t="s">
        <v>911</v>
      </c>
    </row>
    <row r="1300" spans="1:20" x14ac:dyDescent="0.25">
      <c r="A1300" s="53" t="str">
        <f>+VLOOKUP(O1300,'Selectable Table'!D:E,2,0)</f>
        <v>J &amp; J</v>
      </c>
      <c r="B1300" s="36" t="s">
        <v>1023</v>
      </c>
      <c r="C1300" s="49" t="s">
        <v>1024</v>
      </c>
      <c r="D1300" s="49" t="s">
        <v>2035</v>
      </c>
      <c r="E1300">
        <v>2025</v>
      </c>
      <c r="F1300">
        <v>6</v>
      </c>
      <c r="G1300" s="53" t="s">
        <v>980</v>
      </c>
      <c r="H1300" s="33" t="s">
        <v>261</v>
      </c>
      <c r="I1300" s="18">
        <v>28.007999999999999</v>
      </c>
      <c r="J1300" s="33" t="s">
        <v>94</v>
      </c>
      <c r="K1300" s="19">
        <f t="shared" si="41"/>
        <v>28.007999999999999</v>
      </c>
      <c r="L1300" t="s">
        <v>977</v>
      </c>
      <c r="M1300" s="50" t="s">
        <v>1015</v>
      </c>
      <c r="O1300" s="49" t="s">
        <v>1016</v>
      </c>
      <c r="P1300" s="37">
        <f t="shared" si="40"/>
        <v>28.007999999999999</v>
      </c>
      <c r="Q1300" s="51">
        <v>45831</v>
      </c>
      <c r="S1300">
        <v>40700</v>
      </c>
      <c r="T1300" t="s">
        <v>911</v>
      </c>
    </row>
    <row r="1301" spans="1:20" x14ac:dyDescent="0.25">
      <c r="A1301" s="53" t="str">
        <f>+VLOOKUP(O1301,'Selectable Table'!D:E,2,0)</f>
        <v>J &amp; J</v>
      </c>
      <c r="B1301" s="36" t="s">
        <v>1046</v>
      </c>
      <c r="C1301" s="49" t="s">
        <v>1047</v>
      </c>
      <c r="D1301" s="49" t="s">
        <v>2035</v>
      </c>
      <c r="E1301">
        <v>2025</v>
      </c>
      <c r="F1301">
        <v>6</v>
      </c>
      <c r="G1301" s="53" t="s">
        <v>980</v>
      </c>
      <c r="H1301" s="33" t="s">
        <v>261</v>
      </c>
      <c r="I1301" s="18">
        <v>28.007999999999999</v>
      </c>
      <c r="J1301" s="33" t="s">
        <v>94</v>
      </c>
      <c r="K1301" s="19">
        <f t="shared" si="41"/>
        <v>28.007999999999999</v>
      </c>
      <c r="L1301" t="s">
        <v>977</v>
      </c>
      <c r="M1301" s="50" t="s">
        <v>1015</v>
      </c>
      <c r="O1301" s="49" t="s">
        <v>1016</v>
      </c>
      <c r="P1301" s="37">
        <f t="shared" si="40"/>
        <v>28.007999999999999</v>
      </c>
      <c r="Q1301" s="51">
        <v>45831</v>
      </c>
      <c r="S1301">
        <v>40700</v>
      </c>
      <c r="T1301" t="s">
        <v>911</v>
      </c>
    </row>
    <row r="1302" spans="1:20" x14ac:dyDescent="0.25">
      <c r="A1302" s="53" t="str">
        <f>+VLOOKUP(O1302,'Selectable Table'!D:E,2,0)</f>
        <v>J &amp; J</v>
      </c>
      <c r="B1302" s="36" t="s">
        <v>1048</v>
      </c>
      <c r="C1302" s="49" t="s">
        <v>1049</v>
      </c>
      <c r="D1302" s="49" t="s">
        <v>2035</v>
      </c>
      <c r="E1302">
        <v>2025</v>
      </c>
      <c r="F1302">
        <v>6</v>
      </c>
      <c r="G1302" s="53" t="s">
        <v>980</v>
      </c>
      <c r="H1302" s="33" t="s">
        <v>261</v>
      </c>
      <c r="I1302" s="18">
        <v>28.007999999999999</v>
      </c>
      <c r="J1302" s="33" t="s">
        <v>94</v>
      </c>
      <c r="K1302" s="19">
        <f t="shared" si="41"/>
        <v>28.007999999999999</v>
      </c>
      <c r="L1302" t="s">
        <v>977</v>
      </c>
      <c r="M1302" s="50" t="s">
        <v>1015</v>
      </c>
      <c r="O1302" s="49" t="s">
        <v>1016</v>
      </c>
      <c r="P1302" s="37">
        <f t="shared" si="40"/>
        <v>28.007999999999999</v>
      </c>
      <c r="Q1302" s="51">
        <v>45831</v>
      </c>
      <c r="S1302">
        <v>40700</v>
      </c>
      <c r="T1302" t="s">
        <v>911</v>
      </c>
    </row>
    <row r="1303" spans="1:20" ht="30" x14ac:dyDescent="0.25">
      <c r="A1303" s="53" t="str">
        <f>+VLOOKUP(O1303,'Selectable Table'!D:E,2,0)</f>
        <v>OTH CUST</v>
      </c>
      <c r="B1303" s="36" t="s">
        <v>1052</v>
      </c>
      <c r="C1303" s="49" t="s">
        <v>1053</v>
      </c>
      <c r="D1303" s="49" t="s">
        <v>2035</v>
      </c>
      <c r="E1303">
        <v>2025</v>
      </c>
      <c r="F1303">
        <v>6</v>
      </c>
      <c r="G1303" s="53" t="s">
        <v>993</v>
      </c>
      <c r="H1303" s="33" t="s">
        <v>337</v>
      </c>
      <c r="I1303" s="18">
        <v>32.607999999999997</v>
      </c>
      <c r="J1303" s="33" t="s">
        <v>94</v>
      </c>
      <c r="K1303" s="19">
        <f t="shared" si="41"/>
        <v>32.607999999999997</v>
      </c>
      <c r="L1303" t="s">
        <v>977</v>
      </c>
      <c r="M1303" s="50" t="s">
        <v>1054</v>
      </c>
      <c r="O1303" s="49" t="s">
        <v>1055</v>
      </c>
      <c r="P1303" s="37">
        <f t="shared" si="40"/>
        <v>32.607999999999997</v>
      </c>
      <c r="Q1303" s="51">
        <v>45831</v>
      </c>
      <c r="S1303">
        <v>40700</v>
      </c>
      <c r="T1303" t="s">
        <v>911</v>
      </c>
    </row>
    <row r="1304" spans="1:20" x14ac:dyDescent="0.25">
      <c r="A1304" s="53" t="str">
        <f>+VLOOKUP(O1304,'Selectable Table'!D:E,2,0)</f>
        <v>J &amp; J</v>
      </c>
      <c r="B1304" s="36" t="s">
        <v>1084</v>
      </c>
      <c r="C1304" s="49" t="s">
        <v>1085</v>
      </c>
      <c r="D1304" s="49" t="s">
        <v>2035</v>
      </c>
      <c r="E1304">
        <v>2025</v>
      </c>
      <c r="F1304">
        <v>6</v>
      </c>
      <c r="G1304" s="53" t="s">
        <v>980</v>
      </c>
      <c r="H1304" s="33" t="s">
        <v>261</v>
      </c>
      <c r="I1304" s="18">
        <v>28.007999999999999</v>
      </c>
      <c r="J1304" s="33" t="s">
        <v>94</v>
      </c>
      <c r="K1304" s="19">
        <f t="shared" si="41"/>
        <v>28.007999999999999</v>
      </c>
      <c r="L1304" t="s">
        <v>977</v>
      </c>
      <c r="M1304" s="50" t="s">
        <v>1015</v>
      </c>
      <c r="O1304" s="49" t="s">
        <v>1016</v>
      </c>
      <c r="P1304" s="37">
        <f t="shared" si="40"/>
        <v>28.007999999999999</v>
      </c>
      <c r="Q1304" s="51">
        <v>45831</v>
      </c>
      <c r="S1304">
        <v>40700</v>
      </c>
      <c r="T1304" t="s">
        <v>911</v>
      </c>
    </row>
    <row r="1305" spans="1:20" ht="30" x14ac:dyDescent="0.25">
      <c r="A1305" s="53" t="str">
        <f>+VLOOKUP(O1305,'Selectable Table'!D:E,2,0)</f>
        <v>OTH CUST</v>
      </c>
      <c r="B1305" s="36" t="s">
        <v>1095</v>
      </c>
      <c r="C1305" s="49" t="s">
        <v>1096</v>
      </c>
      <c r="D1305" s="49" t="s">
        <v>2035</v>
      </c>
      <c r="E1305">
        <v>2025</v>
      </c>
      <c r="F1305">
        <v>6</v>
      </c>
      <c r="G1305" s="53" t="s">
        <v>980</v>
      </c>
      <c r="H1305" s="33" t="s">
        <v>261</v>
      </c>
      <c r="I1305" s="18">
        <v>32.527999999999999</v>
      </c>
      <c r="J1305" s="33" t="s">
        <v>94</v>
      </c>
      <c r="K1305" s="19">
        <f t="shared" si="41"/>
        <v>32.527999999999999</v>
      </c>
      <c r="L1305" t="s">
        <v>977</v>
      </c>
      <c r="M1305" s="50" t="s">
        <v>1097</v>
      </c>
      <c r="O1305" s="49" t="s">
        <v>1055</v>
      </c>
      <c r="P1305" s="37">
        <f t="shared" si="40"/>
        <v>32.527999999999999</v>
      </c>
      <c r="Q1305" s="51">
        <v>45831</v>
      </c>
      <c r="S1305">
        <v>40700</v>
      </c>
      <c r="T1305" t="s">
        <v>911</v>
      </c>
    </row>
    <row r="1306" spans="1:20" x14ac:dyDescent="0.25">
      <c r="A1306" s="53" t="str">
        <f>+VLOOKUP(O1306,'Selectable Table'!D:E,2,0)</f>
        <v>J &amp; J</v>
      </c>
      <c r="B1306" s="36" t="s">
        <v>1098</v>
      </c>
      <c r="C1306" s="49" t="s">
        <v>1099</v>
      </c>
      <c r="D1306" s="49" t="s">
        <v>2035</v>
      </c>
      <c r="E1306">
        <v>2025</v>
      </c>
      <c r="F1306">
        <v>6</v>
      </c>
      <c r="G1306" s="53" t="s">
        <v>980</v>
      </c>
      <c r="H1306" s="33" t="s">
        <v>261</v>
      </c>
      <c r="I1306" s="18">
        <v>28.007999999999999</v>
      </c>
      <c r="J1306" s="33" t="s">
        <v>94</v>
      </c>
      <c r="K1306" s="19">
        <f t="shared" si="41"/>
        <v>28.007999999999999</v>
      </c>
      <c r="L1306" t="s">
        <v>977</v>
      </c>
      <c r="M1306" s="50" t="s">
        <v>1015</v>
      </c>
      <c r="O1306" s="49" t="s">
        <v>1100</v>
      </c>
      <c r="P1306" s="37">
        <f t="shared" si="40"/>
        <v>28.007999999999999</v>
      </c>
      <c r="Q1306" s="51">
        <v>45831</v>
      </c>
      <c r="S1306">
        <v>40700</v>
      </c>
      <c r="T1306" t="s">
        <v>911</v>
      </c>
    </row>
    <row r="1307" spans="1:20" x14ac:dyDescent="0.25">
      <c r="A1307" s="53" t="str">
        <f>+VLOOKUP(O1307,'Selectable Table'!D:E,2,0)</f>
        <v>J &amp; J</v>
      </c>
      <c r="B1307" s="36" t="s">
        <v>1101</v>
      </c>
      <c r="C1307" s="49" t="s">
        <v>1102</v>
      </c>
      <c r="D1307" s="49" t="s">
        <v>2036</v>
      </c>
      <c r="E1307">
        <v>2025</v>
      </c>
      <c r="F1307">
        <v>6</v>
      </c>
      <c r="G1307" s="53" t="s">
        <v>984</v>
      </c>
      <c r="H1307" s="33" t="s">
        <v>262</v>
      </c>
      <c r="I1307" s="18">
        <v>53.467999999999996</v>
      </c>
      <c r="J1307" s="33" t="s">
        <v>94</v>
      </c>
      <c r="K1307" s="19">
        <f t="shared" si="41"/>
        <v>53.467999999999996</v>
      </c>
      <c r="L1307" t="s">
        <v>977</v>
      </c>
      <c r="M1307" s="50" t="s">
        <v>1015</v>
      </c>
      <c r="O1307" s="49" t="s">
        <v>1100</v>
      </c>
      <c r="P1307" s="37">
        <f t="shared" si="40"/>
        <v>53.467999999999996</v>
      </c>
      <c r="Q1307" s="51">
        <v>45831</v>
      </c>
      <c r="S1307">
        <v>40700</v>
      </c>
      <c r="T1307" t="s">
        <v>911</v>
      </c>
    </row>
    <row r="1308" spans="1:20" x14ac:dyDescent="0.25">
      <c r="A1308" s="53" t="str">
        <f>+VLOOKUP(O1308,'Selectable Table'!D:E,2,0)</f>
        <v>J &amp; J</v>
      </c>
      <c r="B1308" s="36" t="s">
        <v>1103</v>
      </c>
      <c r="C1308" s="49" t="s">
        <v>1104</v>
      </c>
      <c r="D1308" s="49" t="s">
        <v>2036</v>
      </c>
      <c r="E1308">
        <v>2025</v>
      </c>
      <c r="F1308">
        <v>6</v>
      </c>
      <c r="G1308" s="53" t="s">
        <v>980</v>
      </c>
      <c r="H1308" s="33" t="s">
        <v>261</v>
      </c>
      <c r="I1308" s="18">
        <v>28.007999999999999</v>
      </c>
      <c r="J1308" s="33" t="s">
        <v>94</v>
      </c>
      <c r="K1308" s="19">
        <f t="shared" si="41"/>
        <v>28.007999999999999</v>
      </c>
      <c r="L1308" t="s">
        <v>977</v>
      </c>
      <c r="M1308" s="50" t="s">
        <v>1015</v>
      </c>
      <c r="O1308" s="49" t="s">
        <v>1016</v>
      </c>
      <c r="P1308" s="37">
        <f t="shared" si="40"/>
        <v>28.007999999999999</v>
      </c>
      <c r="Q1308" s="51">
        <v>45831</v>
      </c>
      <c r="S1308">
        <v>40700</v>
      </c>
      <c r="T1308" t="s">
        <v>911</v>
      </c>
    </row>
    <row r="1309" spans="1:20" ht="30" x14ac:dyDescent="0.25">
      <c r="A1309" s="53" t="str">
        <f>+VLOOKUP(O1309,'Selectable Table'!D:E,2,0)</f>
        <v>OTH CUST</v>
      </c>
      <c r="B1309" s="36" t="s">
        <v>1105</v>
      </c>
      <c r="C1309" s="49" t="s">
        <v>1106</v>
      </c>
      <c r="D1309" s="49" t="s">
        <v>2036</v>
      </c>
      <c r="E1309">
        <v>2025</v>
      </c>
      <c r="F1309">
        <v>6</v>
      </c>
      <c r="G1309" s="53" t="s">
        <v>976</v>
      </c>
      <c r="H1309" s="33" t="s">
        <v>260</v>
      </c>
      <c r="I1309" s="18">
        <v>32.527999999999999</v>
      </c>
      <c r="J1309" s="33" t="s">
        <v>94</v>
      </c>
      <c r="K1309" s="19">
        <f t="shared" si="41"/>
        <v>32.527999999999999</v>
      </c>
      <c r="L1309" t="s">
        <v>977</v>
      </c>
      <c r="M1309" s="50" t="s">
        <v>1107</v>
      </c>
      <c r="O1309" s="49" t="s">
        <v>1055</v>
      </c>
      <c r="P1309" s="37">
        <f t="shared" si="40"/>
        <v>32.527999999999999</v>
      </c>
      <c r="Q1309" s="51">
        <v>45831</v>
      </c>
      <c r="S1309">
        <v>40700</v>
      </c>
      <c r="T1309" t="s">
        <v>911</v>
      </c>
    </row>
    <row r="1310" spans="1:20" x14ac:dyDescent="0.25">
      <c r="A1310" s="53" t="str">
        <f>+VLOOKUP(O1310,'Selectable Table'!D:E,2,0)</f>
        <v>J &amp; J</v>
      </c>
      <c r="B1310" s="36" t="s">
        <v>1117</v>
      </c>
      <c r="C1310" s="49" t="s">
        <v>1118</v>
      </c>
      <c r="D1310" s="49" t="s">
        <v>2037</v>
      </c>
      <c r="E1310">
        <v>2025</v>
      </c>
      <c r="F1310">
        <v>6</v>
      </c>
      <c r="G1310" s="53" t="s">
        <v>980</v>
      </c>
      <c r="H1310" s="33" t="s">
        <v>261</v>
      </c>
      <c r="I1310" s="18">
        <v>28.007999999999999</v>
      </c>
      <c r="J1310" s="33" t="s">
        <v>94</v>
      </c>
      <c r="K1310" s="19">
        <f t="shared" si="41"/>
        <v>28.007999999999999</v>
      </c>
      <c r="L1310" t="s">
        <v>977</v>
      </c>
      <c r="M1310" s="50" t="s">
        <v>1015</v>
      </c>
      <c r="O1310" s="49" t="s">
        <v>1016</v>
      </c>
      <c r="P1310" s="37">
        <f t="shared" si="40"/>
        <v>28.007999999999999</v>
      </c>
      <c r="Q1310" s="51">
        <v>45831</v>
      </c>
      <c r="S1310">
        <v>40700</v>
      </c>
      <c r="T1310" t="s">
        <v>911</v>
      </c>
    </row>
    <row r="1311" spans="1:20" x14ac:dyDescent="0.25">
      <c r="A1311" s="53" t="str">
        <f>+VLOOKUP(O1311,'Selectable Table'!D:E,2,0)</f>
        <v>J &amp; J</v>
      </c>
      <c r="B1311" s="36" t="s">
        <v>1147</v>
      </c>
      <c r="C1311" s="49" t="s">
        <v>1148</v>
      </c>
      <c r="D1311" s="49" t="s">
        <v>2037</v>
      </c>
      <c r="E1311">
        <v>2025</v>
      </c>
      <c r="F1311">
        <v>6</v>
      </c>
      <c r="G1311" s="53" t="s">
        <v>976</v>
      </c>
      <c r="H1311" s="33" t="s">
        <v>260</v>
      </c>
      <c r="I1311" s="18">
        <v>28.007999999999999</v>
      </c>
      <c r="J1311" s="33" t="s">
        <v>94</v>
      </c>
      <c r="K1311" s="19">
        <f t="shared" si="41"/>
        <v>28.007999999999999</v>
      </c>
      <c r="L1311" t="s">
        <v>977</v>
      </c>
      <c r="M1311" s="50" t="s">
        <v>1015</v>
      </c>
      <c r="O1311" s="49" t="s">
        <v>1100</v>
      </c>
      <c r="P1311" s="37">
        <f t="shared" si="40"/>
        <v>28.007999999999999</v>
      </c>
      <c r="Q1311" s="51">
        <v>45831</v>
      </c>
      <c r="S1311">
        <v>40700</v>
      </c>
      <c r="T1311" t="s">
        <v>911</v>
      </c>
    </row>
    <row r="1312" spans="1:20" ht="30" x14ac:dyDescent="0.25">
      <c r="A1312" s="53" t="str">
        <f>+VLOOKUP(O1312,'Selectable Table'!D:E,2,0)</f>
        <v>OTH CUST</v>
      </c>
      <c r="B1312" s="36" t="s">
        <v>1756</v>
      </c>
      <c r="C1312" s="49" t="s">
        <v>1757</v>
      </c>
      <c r="D1312" s="49" t="s">
        <v>780</v>
      </c>
      <c r="E1312">
        <v>2025</v>
      </c>
      <c r="F1312">
        <v>6</v>
      </c>
      <c r="G1312" s="53" t="s">
        <v>980</v>
      </c>
      <c r="H1312" s="33" t="s">
        <v>261</v>
      </c>
      <c r="I1312" s="18">
        <v>32.527999999999999</v>
      </c>
      <c r="J1312" s="33" t="s">
        <v>914</v>
      </c>
      <c r="K1312" s="19">
        <f t="shared" si="41"/>
        <v>39.190384959999996</v>
      </c>
      <c r="L1312" t="s">
        <v>977</v>
      </c>
      <c r="M1312" s="50" t="s">
        <v>1758</v>
      </c>
      <c r="O1312" s="49" t="s">
        <v>1055</v>
      </c>
      <c r="P1312" s="37">
        <f t="shared" si="40"/>
        <v>39.190384959999996</v>
      </c>
      <c r="Q1312" s="51">
        <v>45831</v>
      </c>
      <c r="S1312">
        <v>40700</v>
      </c>
      <c r="T1312" t="s">
        <v>911</v>
      </c>
    </row>
    <row r="1313" spans="1:20" ht="30" x14ac:dyDescent="0.25">
      <c r="A1313" s="53" t="str">
        <f>+VLOOKUP(O1313,'Selectable Table'!D:E,2,0)</f>
        <v>OTH CUST</v>
      </c>
      <c r="B1313" s="36" t="s">
        <v>1158</v>
      </c>
      <c r="C1313" s="49" t="s">
        <v>1159</v>
      </c>
      <c r="D1313" s="49" t="s">
        <v>780</v>
      </c>
      <c r="E1313">
        <v>2025</v>
      </c>
      <c r="F1313">
        <v>6</v>
      </c>
      <c r="G1313" s="53" t="s">
        <v>1006</v>
      </c>
      <c r="H1313" s="33" t="s">
        <v>617</v>
      </c>
      <c r="I1313" s="18">
        <v>32.532000000000004</v>
      </c>
      <c r="J1313" s="33" t="s">
        <v>914</v>
      </c>
      <c r="K1313" s="19">
        <f t="shared" si="41"/>
        <v>39.195204240000002</v>
      </c>
      <c r="L1313" t="s">
        <v>977</v>
      </c>
      <c r="M1313" s="50" t="s">
        <v>1160</v>
      </c>
      <c r="O1313" s="49" t="s">
        <v>1055</v>
      </c>
      <c r="P1313" s="37">
        <f t="shared" si="40"/>
        <v>39.195204240000002</v>
      </c>
      <c r="Q1313" s="51">
        <v>45831</v>
      </c>
      <c r="S1313">
        <v>40700</v>
      </c>
      <c r="T1313" t="s">
        <v>911</v>
      </c>
    </row>
    <row r="1314" spans="1:20" ht="30" x14ac:dyDescent="0.25">
      <c r="A1314" s="53" t="str">
        <f>+VLOOKUP(O1314,'Selectable Table'!D:E,2,0)</f>
        <v>J &amp; J</v>
      </c>
      <c r="B1314" s="36" t="s">
        <v>1167</v>
      </c>
      <c r="C1314" s="49" t="s">
        <v>1168</v>
      </c>
      <c r="D1314" s="49" t="s">
        <v>780</v>
      </c>
      <c r="E1314">
        <v>2025</v>
      </c>
      <c r="F1314">
        <v>6</v>
      </c>
      <c r="G1314" s="53" t="s">
        <v>1006</v>
      </c>
      <c r="H1314" s="33" t="s">
        <v>617</v>
      </c>
      <c r="I1314" s="18">
        <v>28.007999999999999</v>
      </c>
      <c r="J1314" s="33" t="s">
        <v>914</v>
      </c>
      <c r="K1314" s="19">
        <f t="shared" si="41"/>
        <v>33.74459856</v>
      </c>
      <c r="L1314" t="s">
        <v>977</v>
      </c>
      <c r="M1314" s="50" t="s">
        <v>1015</v>
      </c>
      <c r="O1314" s="49" t="s">
        <v>1100</v>
      </c>
      <c r="P1314" s="37">
        <f t="shared" si="40"/>
        <v>33.74459856</v>
      </c>
      <c r="Q1314" s="51">
        <v>45831</v>
      </c>
      <c r="S1314">
        <v>40700</v>
      </c>
      <c r="T1314" t="s">
        <v>911</v>
      </c>
    </row>
    <row r="1315" spans="1:20" x14ac:dyDescent="0.25">
      <c r="A1315" s="53" t="str">
        <f>+VLOOKUP(O1315,'Selectable Table'!D:E,2,0)</f>
        <v>J &amp; J</v>
      </c>
      <c r="B1315" s="36" t="s">
        <v>1171</v>
      </c>
      <c r="C1315" s="49" t="s">
        <v>1172</v>
      </c>
      <c r="D1315" s="49" t="s">
        <v>780</v>
      </c>
      <c r="E1315">
        <v>2025</v>
      </c>
      <c r="F1315">
        <v>6</v>
      </c>
      <c r="G1315" s="53" t="s">
        <v>984</v>
      </c>
      <c r="H1315" s="33" t="s">
        <v>262</v>
      </c>
      <c r="I1315" s="18">
        <v>28.007999999999999</v>
      </c>
      <c r="J1315" s="33" t="s">
        <v>914</v>
      </c>
      <c r="K1315" s="19">
        <f t="shared" si="41"/>
        <v>33.74459856</v>
      </c>
      <c r="L1315" t="s">
        <v>977</v>
      </c>
      <c r="M1315" s="50" t="s">
        <v>1015</v>
      </c>
      <c r="O1315" s="49" t="s">
        <v>1100</v>
      </c>
      <c r="P1315" s="37">
        <f t="shared" si="40"/>
        <v>33.74459856</v>
      </c>
      <c r="Q1315" s="51">
        <v>45831</v>
      </c>
      <c r="S1315">
        <v>40700</v>
      </c>
      <c r="T1315" t="s">
        <v>911</v>
      </c>
    </row>
    <row r="1316" spans="1:20" x14ac:dyDescent="0.25">
      <c r="A1316" s="53" t="str">
        <f>+VLOOKUP(O1316,'Selectable Table'!D:E,2,0)</f>
        <v>J &amp; J</v>
      </c>
      <c r="B1316" s="36" t="s">
        <v>1765</v>
      </c>
      <c r="C1316" s="49" t="s">
        <v>1766</v>
      </c>
      <c r="D1316" s="49" t="s">
        <v>780</v>
      </c>
      <c r="E1316">
        <v>2025</v>
      </c>
      <c r="F1316">
        <v>6</v>
      </c>
      <c r="G1316" s="53" t="s">
        <v>980</v>
      </c>
      <c r="H1316" s="33" t="s">
        <v>261</v>
      </c>
      <c r="I1316" s="18">
        <v>28.007999999999999</v>
      </c>
      <c r="J1316" s="33" t="s">
        <v>914</v>
      </c>
      <c r="K1316" s="19">
        <f t="shared" si="41"/>
        <v>33.74459856</v>
      </c>
      <c r="L1316" t="s">
        <v>977</v>
      </c>
      <c r="M1316" s="50" t="s">
        <v>1015</v>
      </c>
      <c r="O1316" s="49" t="s">
        <v>1100</v>
      </c>
      <c r="P1316" s="37">
        <f t="shared" si="40"/>
        <v>33.74459856</v>
      </c>
      <c r="Q1316" s="51">
        <v>45831</v>
      </c>
      <c r="S1316">
        <v>40700</v>
      </c>
      <c r="T1316" t="s">
        <v>911</v>
      </c>
    </row>
    <row r="1317" spans="1:20" x14ac:dyDescent="0.25">
      <c r="A1317" s="53" t="str">
        <f>+VLOOKUP(O1317,'Selectable Table'!D:E,2,0)</f>
        <v>J &amp; J</v>
      </c>
      <c r="B1317" s="36" t="s">
        <v>1185</v>
      </c>
      <c r="C1317" s="49" t="s">
        <v>1186</v>
      </c>
      <c r="D1317" s="49" t="s">
        <v>780</v>
      </c>
      <c r="E1317">
        <v>2025</v>
      </c>
      <c r="F1317">
        <v>6</v>
      </c>
      <c r="G1317" s="53" t="s">
        <v>980</v>
      </c>
      <c r="H1317" s="33" t="s">
        <v>261</v>
      </c>
      <c r="I1317" s="18">
        <v>28.007999999999999</v>
      </c>
      <c r="J1317" s="33" t="s">
        <v>914</v>
      </c>
      <c r="K1317" s="19">
        <f t="shared" si="41"/>
        <v>33.74459856</v>
      </c>
      <c r="L1317" t="s">
        <v>977</v>
      </c>
      <c r="M1317" s="50" t="s">
        <v>1015</v>
      </c>
      <c r="O1317" s="49" t="s">
        <v>1100</v>
      </c>
      <c r="P1317" s="37">
        <f t="shared" si="40"/>
        <v>33.74459856</v>
      </c>
      <c r="Q1317" s="51">
        <v>45831</v>
      </c>
      <c r="S1317">
        <v>40700</v>
      </c>
      <c r="T1317" t="s">
        <v>911</v>
      </c>
    </row>
    <row r="1318" spans="1:20" x14ac:dyDescent="0.25">
      <c r="A1318" s="53" t="str">
        <f>+VLOOKUP(O1318,'Selectable Table'!D:E,2,0)</f>
        <v>J &amp; J</v>
      </c>
      <c r="B1318" s="36" t="s">
        <v>1227</v>
      </c>
      <c r="C1318" s="49" t="s">
        <v>1228</v>
      </c>
      <c r="D1318" s="49" t="s">
        <v>780</v>
      </c>
      <c r="E1318">
        <v>2025</v>
      </c>
      <c r="F1318">
        <v>6</v>
      </c>
      <c r="G1318" s="53" t="s">
        <v>980</v>
      </c>
      <c r="H1318" s="33" t="s">
        <v>261</v>
      </c>
      <c r="I1318" s="18">
        <v>28.007999999999999</v>
      </c>
      <c r="J1318" s="33" t="s">
        <v>914</v>
      </c>
      <c r="K1318" s="19">
        <f t="shared" si="41"/>
        <v>33.74459856</v>
      </c>
      <c r="L1318" t="s">
        <v>977</v>
      </c>
      <c r="M1318" s="50" t="s">
        <v>1015</v>
      </c>
      <c r="O1318" s="49" t="s">
        <v>1100</v>
      </c>
      <c r="P1318" s="37">
        <f t="shared" si="40"/>
        <v>33.74459856</v>
      </c>
      <c r="Q1318" s="51">
        <v>45831</v>
      </c>
      <c r="S1318">
        <v>40700</v>
      </c>
      <c r="T1318" t="s">
        <v>911</v>
      </c>
    </row>
    <row r="1319" spans="1:20" x14ac:dyDescent="0.25">
      <c r="A1319" s="53" t="str">
        <f>+VLOOKUP(O1319,'Selectable Table'!D:E,2,0)</f>
        <v>OTH CUST</v>
      </c>
      <c r="B1319" s="36" t="s">
        <v>2029</v>
      </c>
      <c r="C1319" s="49" t="s">
        <v>2030</v>
      </c>
      <c r="D1319" s="49" t="s">
        <v>780</v>
      </c>
      <c r="E1319">
        <v>2025</v>
      </c>
      <c r="F1319">
        <v>6</v>
      </c>
      <c r="G1319" s="53" t="s">
        <v>980</v>
      </c>
      <c r="H1319" s="33" t="s">
        <v>261</v>
      </c>
      <c r="I1319" s="18">
        <v>28.007999999999999</v>
      </c>
      <c r="J1319" s="33" t="s">
        <v>914</v>
      </c>
      <c r="K1319" s="19">
        <f t="shared" si="41"/>
        <v>33.74459856</v>
      </c>
      <c r="L1319" t="s">
        <v>977</v>
      </c>
      <c r="M1319" s="50" t="s">
        <v>2031</v>
      </c>
      <c r="O1319" s="49" t="s">
        <v>986</v>
      </c>
      <c r="P1319" s="37">
        <f t="shared" si="40"/>
        <v>33.74459856</v>
      </c>
      <c r="Q1319" s="51">
        <v>45831</v>
      </c>
      <c r="S1319">
        <v>40700</v>
      </c>
      <c r="T1319" t="s">
        <v>911</v>
      </c>
    </row>
    <row r="1320" spans="1:20" ht="30" x14ac:dyDescent="0.25">
      <c r="A1320" s="53" t="str">
        <f>+VLOOKUP(O1320,'Selectable Table'!D:E,2,0)</f>
        <v>OTH CUST</v>
      </c>
      <c r="B1320" s="36" t="s">
        <v>2032</v>
      </c>
      <c r="C1320" s="49" t="s">
        <v>2021</v>
      </c>
      <c r="D1320" s="49" t="s">
        <v>780</v>
      </c>
      <c r="E1320">
        <v>2025</v>
      </c>
      <c r="F1320">
        <v>6</v>
      </c>
      <c r="G1320" s="53" t="s">
        <v>980</v>
      </c>
      <c r="H1320" s="33" t="s">
        <v>261</v>
      </c>
      <c r="I1320" s="18">
        <v>-32.527999999999999</v>
      </c>
      <c r="J1320" s="33" t="s">
        <v>914</v>
      </c>
      <c r="K1320" s="19">
        <f t="shared" si="41"/>
        <v>-39.190384959999996</v>
      </c>
      <c r="L1320" t="s">
        <v>977</v>
      </c>
      <c r="M1320" s="50" t="s">
        <v>2033</v>
      </c>
      <c r="O1320" s="49" t="s">
        <v>1055</v>
      </c>
      <c r="P1320" s="37">
        <f t="shared" si="40"/>
        <v>-39.190384959999996</v>
      </c>
      <c r="Q1320" s="51">
        <v>45824</v>
      </c>
      <c r="S1320">
        <v>40700</v>
      </c>
      <c r="T1320" t="s">
        <v>911</v>
      </c>
    </row>
    <row r="1321" spans="1:20" x14ac:dyDescent="0.25">
      <c r="A1321" s="53" t="str">
        <f>+VLOOKUP(O1321,'Selectable Table'!D:E,2,0)</f>
        <v>OTH CUST</v>
      </c>
      <c r="B1321" s="36" t="s">
        <v>1617</v>
      </c>
      <c r="C1321" s="49" t="s">
        <v>1618</v>
      </c>
      <c r="D1321" s="49" t="s">
        <v>780</v>
      </c>
      <c r="E1321">
        <v>2025</v>
      </c>
      <c r="F1321">
        <v>6</v>
      </c>
      <c r="G1321" s="53" t="s">
        <v>976</v>
      </c>
      <c r="H1321" s="33" t="s">
        <v>260</v>
      </c>
      <c r="I1321" s="18">
        <v>-519.20000000000005</v>
      </c>
      <c r="J1321" s="33" t="s">
        <v>914</v>
      </c>
      <c r="K1321" s="19">
        <f t="shared" si="41"/>
        <v>-625.54254400000002</v>
      </c>
      <c r="L1321" t="s">
        <v>977</v>
      </c>
      <c r="M1321" s="50" t="s">
        <v>1619</v>
      </c>
      <c r="O1321" s="49" t="s">
        <v>1486</v>
      </c>
      <c r="P1321" s="37">
        <f t="shared" si="40"/>
        <v>-625.54254400000002</v>
      </c>
      <c r="Q1321" s="51">
        <v>45824</v>
      </c>
      <c r="S1321">
        <v>40700</v>
      </c>
      <c r="T1321" t="s">
        <v>911</v>
      </c>
    </row>
    <row r="1322" spans="1:20" x14ac:dyDescent="0.25">
      <c r="A1322" s="53" t="str">
        <f>+VLOOKUP(O1322,'Selectable Table'!D:E,2,0)</f>
        <v>OTH CUST</v>
      </c>
      <c r="B1322" s="36" t="s">
        <v>981</v>
      </c>
      <c r="C1322" s="49" t="s">
        <v>982</v>
      </c>
      <c r="D1322" s="49" t="s">
        <v>780</v>
      </c>
      <c r="E1322">
        <v>2025</v>
      </c>
      <c r="F1322">
        <v>6</v>
      </c>
      <c r="G1322" s="53" t="s">
        <v>976</v>
      </c>
      <c r="H1322" s="33" t="s">
        <v>260</v>
      </c>
      <c r="I1322" s="18">
        <v>-453.6</v>
      </c>
      <c r="J1322" s="33" t="s">
        <v>914</v>
      </c>
      <c r="K1322" s="19">
        <f t="shared" si="41"/>
        <v>-546.50635199999999</v>
      </c>
      <c r="L1322" t="s">
        <v>977</v>
      </c>
      <c r="M1322" s="50" t="s">
        <v>985</v>
      </c>
      <c r="O1322" s="49" t="s">
        <v>986</v>
      </c>
      <c r="P1322" s="37">
        <f t="shared" si="40"/>
        <v>-546.50635199999999</v>
      </c>
      <c r="Q1322" s="51">
        <v>45824</v>
      </c>
      <c r="S1322">
        <v>40700</v>
      </c>
      <c r="T1322" t="s">
        <v>911</v>
      </c>
    </row>
    <row r="1323" spans="1:20" ht="30" x14ac:dyDescent="0.25">
      <c r="A1323" s="53" t="str">
        <f>+VLOOKUP(O1323,'Selectable Table'!D:E,2,0)</f>
        <v>OTH CUST</v>
      </c>
      <c r="B1323" s="36" t="s">
        <v>1620</v>
      </c>
      <c r="C1323" s="49" t="s">
        <v>1621</v>
      </c>
      <c r="D1323" s="49" t="s">
        <v>780</v>
      </c>
      <c r="E1323">
        <v>2025</v>
      </c>
      <c r="F1323">
        <v>6</v>
      </c>
      <c r="G1323" s="53" t="s">
        <v>976</v>
      </c>
      <c r="H1323" s="33" t="s">
        <v>260</v>
      </c>
      <c r="I1323" s="18">
        <v>-210.74400000000003</v>
      </c>
      <c r="J1323" s="33" t="s">
        <v>914</v>
      </c>
      <c r="K1323" s="19">
        <f t="shared" si="41"/>
        <v>-253.90858608000002</v>
      </c>
      <c r="L1323" t="s">
        <v>977</v>
      </c>
      <c r="M1323" s="50" t="s">
        <v>1311</v>
      </c>
      <c r="O1323" s="49" t="s">
        <v>1055</v>
      </c>
      <c r="P1323" s="37">
        <f t="shared" si="40"/>
        <v>-253.90858608000002</v>
      </c>
      <c r="Q1323" s="51">
        <v>45824</v>
      </c>
      <c r="S1323">
        <v>40700</v>
      </c>
      <c r="T1323" t="s">
        <v>911</v>
      </c>
    </row>
    <row r="1324" spans="1:20" x14ac:dyDescent="0.25">
      <c r="A1324" s="53" t="str">
        <f>+VLOOKUP(O1324,'Selectable Table'!D:E,2,0)</f>
        <v>OTH CUST</v>
      </c>
      <c r="B1324" s="36" t="s">
        <v>1622</v>
      </c>
      <c r="C1324" s="49" t="s">
        <v>1623</v>
      </c>
      <c r="D1324" s="49" t="s">
        <v>2038</v>
      </c>
      <c r="E1324">
        <v>2025</v>
      </c>
      <c r="F1324">
        <v>6</v>
      </c>
      <c r="G1324" s="53" t="s">
        <v>976</v>
      </c>
      <c r="H1324" s="33" t="s">
        <v>260</v>
      </c>
      <c r="I1324" s="18">
        <v>-453.6</v>
      </c>
      <c r="J1324" s="33" t="s">
        <v>94</v>
      </c>
      <c r="K1324" s="19">
        <f t="shared" si="41"/>
        <v>-453.6</v>
      </c>
      <c r="L1324" t="s">
        <v>977</v>
      </c>
      <c r="M1324" s="50" t="s">
        <v>1624</v>
      </c>
      <c r="O1324" s="49" t="s">
        <v>623</v>
      </c>
      <c r="P1324" s="37">
        <f t="shared" si="40"/>
        <v>-453.6</v>
      </c>
      <c r="Q1324" s="51">
        <v>45831</v>
      </c>
      <c r="S1324">
        <v>40700</v>
      </c>
      <c r="T1324" t="s">
        <v>911</v>
      </c>
    </row>
    <row r="1325" spans="1:20" x14ac:dyDescent="0.25">
      <c r="A1325" s="53" t="str">
        <f>+VLOOKUP(O1325,'Selectable Table'!D:E,2,0)</f>
        <v>OTH CUST</v>
      </c>
      <c r="B1325" s="36" t="s">
        <v>2039</v>
      </c>
      <c r="C1325" s="49" t="s">
        <v>2040</v>
      </c>
      <c r="D1325" s="49" t="s">
        <v>2041</v>
      </c>
      <c r="E1325">
        <v>2025</v>
      </c>
      <c r="F1325">
        <v>6</v>
      </c>
      <c r="G1325" s="53" t="s">
        <v>980</v>
      </c>
      <c r="H1325" s="33" t="s">
        <v>261</v>
      </c>
      <c r="I1325" s="18">
        <v>-621.5680000000001</v>
      </c>
      <c r="J1325" s="33" t="s">
        <v>912</v>
      </c>
      <c r="K1325" s="19">
        <f t="shared" si="41"/>
        <v>-700.46984192000014</v>
      </c>
      <c r="L1325" t="s">
        <v>977</v>
      </c>
      <c r="M1325" s="50" t="s">
        <v>2042</v>
      </c>
      <c r="O1325" s="49" t="s">
        <v>623</v>
      </c>
      <c r="P1325" s="37">
        <f t="shared" si="40"/>
        <v>-700.46984192000014</v>
      </c>
      <c r="Q1325" s="51">
        <v>45831</v>
      </c>
      <c r="S1325">
        <v>40700</v>
      </c>
      <c r="T1325" t="s">
        <v>911</v>
      </c>
    </row>
    <row r="1326" spans="1:20" x14ac:dyDescent="0.25">
      <c r="A1326" s="53" t="str">
        <f>+VLOOKUP(O1326,'Selectable Table'!D:E,2,0)</f>
        <v>DEBIOPHARM</v>
      </c>
      <c r="B1326" s="36" t="s">
        <v>987</v>
      </c>
      <c r="C1326" s="49" t="s">
        <v>988</v>
      </c>
      <c r="D1326" s="49" t="s">
        <v>2041</v>
      </c>
      <c r="E1326">
        <v>2025</v>
      </c>
      <c r="F1326">
        <v>6</v>
      </c>
      <c r="G1326" s="53" t="s">
        <v>976</v>
      </c>
      <c r="H1326" s="33" t="s">
        <v>260</v>
      </c>
      <c r="I1326" s="18">
        <v>-604.88400000000001</v>
      </c>
      <c r="J1326" s="33" t="s">
        <v>912</v>
      </c>
      <c r="K1326" s="19">
        <f t="shared" si="41"/>
        <v>-681.66797496000004</v>
      </c>
      <c r="L1326" t="s">
        <v>977</v>
      </c>
      <c r="M1326" s="50" t="s">
        <v>989</v>
      </c>
      <c r="O1326" s="49" t="s">
        <v>990</v>
      </c>
      <c r="P1326" s="37">
        <f t="shared" si="40"/>
        <v>-681.66797496000004</v>
      </c>
      <c r="Q1326" s="51">
        <v>45831</v>
      </c>
      <c r="S1326">
        <v>40700</v>
      </c>
      <c r="T1326" t="s">
        <v>911</v>
      </c>
    </row>
    <row r="1327" spans="1:20" x14ac:dyDescent="0.25">
      <c r="A1327" s="53" t="str">
        <f>+VLOOKUP(O1327,'Selectable Table'!D:E,2,0)</f>
        <v>OTH CUST</v>
      </c>
      <c r="B1327" s="36" t="s">
        <v>994</v>
      </c>
      <c r="C1327" s="49" t="s">
        <v>995</v>
      </c>
      <c r="D1327" s="49" t="s">
        <v>2041</v>
      </c>
      <c r="E1327">
        <v>2025</v>
      </c>
      <c r="F1327">
        <v>6</v>
      </c>
      <c r="G1327" s="53" t="s">
        <v>976</v>
      </c>
      <c r="H1327" s="33" t="s">
        <v>260</v>
      </c>
      <c r="I1327" s="18">
        <v>-6764.0240000000013</v>
      </c>
      <c r="J1327" s="33" t="s">
        <v>912</v>
      </c>
      <c r="K1327" s="19">
        <f t="shared" si="41"/>
        <v>-7622.6492065600014</v>
      </c>
      <c r="L1327" t="s">
        <v>977</v>
      </c>
      <c r="M1327" s="50" t="s">
        <v>996</v>
      </c>
      <c r="O1327" s="49" t="s">
        <v>986</v>
      </c>
      <c r="P1327" s="37">
        <f t="shared" si="40"/>
        <v>-7622.6492065600014</v>
      </c>
      <c r="Q1327" s="51">
        <v>45831</v>
      </c>
      <c r="S1327">
        <v>40700</v>
      </c>
      <c r="T1327" t="s">
        <v>911</v>
      </c>
    </row>
    <row r="1328" spans="1:20" x14ac:dyDescent="0.25">
      <c r="A1328" s="53" t="str">
        <f>+VLOOKUP(O1328,'Selectable Table'!D:E,2,0)</f>
        <v>MEDIVATION</v>
      </c>
      <c r="B1328" s="36" t="s">
        <v>1626</v>
      </c>
      <c r="C1328" s="49" t="s">
        <v>1627</v>
      </c>
      <c r="D1328" s="49" t="s">
        <v>2043</v>
      </c>
      <c r="E1328">
        <v>2025</v>
      </c>
      <c r="F1328">
        <v>6</v>
      </c>
      <c r="G1328" s="53" t="s">
        <v>980</v>
      </c>
      <c r="H1328" s="33" t="s">
        <v>261</v>
      </c>
      <c r="I1328" s="18">
        <v>-506.40000000000003</v>
      </c>
      <c r="J1328" s="33" t="s">
        <v>914</v>
      </c>
      <c r="K1328" s="19">
        <f t="shared" si="41"/>
        <v>-610.12084800000002</v>
      </c>
      <c r="L1328" t="s">
        <v>977</v>
      </c>
      <c r="M1328" s="50" t="s">
        <v>1027</v>
      </c>
      <c r="O1328" s="49" t="s">
        <v>1628</v>
      </c>
      <c r="P1328" s="37">
        <f t="shared" si="40"/>
        <v>-610.12084800000002</v>
      </c>
      <c r="Q1328" s="51">
        <v>45831</v>
      </c>
      <c r="S1328">
        <v>40700</v>
      </c>
      <c r="T1328" t="s">
        <v>911</v>
      </c>
    </row>
    <row r="1329" spans="1:20" x14ac:dyDescent="0.25">
      <c r="A1329" s="53" t="str">
        <f>+VLOOKUP(O1329,'Selectable Table'!D:E,2,0)</f>
        <v>J &amp; J</v>
      </c>
      <c r="B1329" s="36" t="s">
        <v>1632</v>
      </c>
      <c r="C1329" s="49" t="s">
        <v>1633</v>
      </c>
      <c r="D1329" s="49" t="s">
        <v>2043</v>
      </c>
      <c r="E1329">
        <v>2025</v>
      </c>
      <c r="F1329">
        <v>6</v>
      </c>
      <c r="G1329" s="53" t="s">
        <v>976</v>
      </c>
      <c r="H1329" s="33" t="s">
        <v>260</v>
      </c>
      <c r="I1329" s="18">
        <v>-220</v>
      </c>
      <c r="J1329" s="33" t="s">
        <v>914</v>
      </c>
      <c r="K1329" s="19">
        <f t="shared" si="41"/>
        <v>-265.06040000000002</v>
      </c>
      <c r="L1329" t="s">
        <v>977</v>
      </c>
      <c r="M1329" s="50" t="s">
        <v>1015</v>
      </c>
      <c r="O1329" s="49" t="s">
        <v>1016</v>
      </c>
      <c r="P1329" s="37">
        <f t="shared" si="40"/>
        <v>-265.06040000000002</v>
      </c>
      <c r="Q1329" s="51">
        <v>45831</v>
      </c>
      <c r="S1329">
        <v>40700</v>
      </c>
      <c r="T1329" t="s">
        <v>911</v>
      </c>
    </row>
    <row r="1330" spans="1:20" x14ac:dyDescent="0.25">
      <c r="A1330" s="53" t="str">
        <f>+VLOOKUP(O1330,'Selectable Table'!D:E,2,0)</f>
        <v>OTH CUST</v>
      </c>
      <c r="B1330" s="36" t="s">
        <v>998</v>
      </c>
      <c r="C1330" s="49" t="s">
        <v>999</v>
      </c>
      <c r="D1330" s="49" t="s">
        <v>2043</v>
      </c>
      <c r="E1330">
        <v>2025</v>
      </c>
      <c r="F1330">
        <v>6</v>
      </c>
      <c r="G1330" s="53" t="s">
        <v>976</v>
      </c>
      <c r="H1330" s="33" t="s">
        <v>260</v>
      </c>
      <c r="I1330" s="18">
        <v>-455.99600000000004</v>
      </c>
      <c r="J1330" s="33" t="s">
        <v>914</v>
      </c>
      <c r="K1330" s="19">
        <f t="shared" si="41"/>
        <v>-549.39310072000001</v>
      </c>
      <c r="L1330" t="s">
        <v>977</v>
      </c>
      <c r="M1330" s="50" t="s">
        <v>1000</v>
      </c>
      <c r="O1330" s="49" t="s">
        <v>1001</v>
      </c>
      <c r="P1330" s="37">
        <f t="shared" si="40"/>
        <v>-549.39310072000001</v>
      </c>
      <c r="Q1330" s="51">
        <v>45831</v>
      </c>
      <c r="S1330">
        <v>40700</v>
      </c>
      <c r="T1330" t="s">
        <v>911</v>
      </c>
    </row>
    <row r="1331" spans="1:20" x14ac:dyDescent="0.25">
      <c r="A1331" s="53" t="str">
        <f>+VLOOKUP(O1331,'Selectable Table'!D:E,2,0)</f>
        <v>MERCK</v>
      </c>
      <c r="B1331" s="36" t="s">
        <v>1002</v>
      </c>
      <c r="C1331" s="49" t="s">
        <v>1003</v>
      </c>
      <c r="D1331" s="49" t="s">
        <v>2044</v>
      </c>
      <c r="E1331">
        <v>2025</v>
      </c>
      <c r="F1331">
        <v>6</v>
      </c>
      <c r="G1331" s="53" t="s">
        <v>984</v>
      </c>
      <c r="H1331" s="33" t="s">
        <v>262</v>
      </c>
      <c r="I1331" s="18">
        <v>-8329.9760000000006</v>
      </c>
      <c r="J1331" s="33" t="s">
        <v>914</v>
      </c>
      <c r="K1331" s="19">
        <f t="shared" si="41"/>
        <v>-10036.12168432</v>
      </c>
      <c r="L1331" t="s">
        <v>977</v>
      </c>
      <c r="M1331" s="50" t="s">
        <v>1004</v>
      </c>
      <c r="O1331" s="49" t="s">
        <v>1005</v>
      </c>
      <c r="P1331" s="37">
        <f t="shared" si="40"/>
        <v>-10036.12168432</v>
      </c>
      <c r="Q1331" s="51">
        <v>45831</v>
      </c>
      <c r="S1331">
        <v>40700</v>
      </c>
      <c r="T1331" t="s">
        <v>911</v>
      </c>
    </row>
    <row r="1332" spans="1:20" x14ac:dyDescent="0.25">
      <c r="A1332" s="53" t="str">
        <f>+VLOOKUP(O1332,'Selectable Table'!D:E,2,0)</f>
        <v>OTH CUST</v>
      </c>
      <c r="B1332" s="36" t="s">
        <v>1636</v>
      </c>
      <c r="C1332" s="49" t="s">
        <v>1637</v>
      </c>
      <c r="D1332" s="49" t="s">
        <v>2044</v>
      </c>
      <c r="E1332">
        <v>2025</v>
      </c>
      <c r="F1332">
        <v>6</v>
      </c>
      <c r="G1332" s="53" t="s">
        <v>980</v>
      </c>
      <c r="H1332" s="33" t="s">
        <v>261</v>
      </c>
      <c r="I1332" s="18">
        <v>-478.8</v>
      </c>
      <c r="J1332" s="33" t="s">
        <v>914</v>
      </c>
      <c r="K1332" s="19">
        <f t="shared" si="41"/>
        <v>-576.86781600000006</v>
      </c>
      <c r="L1332" t="s">
        <v>977</v>
      </c>
      <c r="M1332" s="50" t="s">
        <v>1638</v>
      </c>
      <c r="O1332" s="49" t="s">
        <v>1069</v>
      </c>
      <c r="P1332" s="37">
        <f t="shared" si="40"/>
        <v>-576.86781600000006</v>
      </c>
      <c r="Q1332" s="51">
        <v>45831</v>
      </c>
      <c r="S1332">
        <v>40700</v>
      </c>
      <c r="T1332" t="s">
        <v>911</v>
      </c>
    </row>
    <row r="1333" spans="1:20" x14ac:dyDescent="0.25">
      <c r="A1333" s="53" t="str">
        <f>+VLOOKUP(O1333,'Selectable Table'!D:E,2,0)</f>
        <v>OTH CUST</v>
      </c>
      <c r="B1333" s="36" t="s">
        <v>1007</v>
      </c>
      <c r="C1333" s="49" t="s">
        <v>1008</v>
      </c>
      <c r="D1333" s="49" t="s">
        <v>2044</v>
      </c>
      <c r="E1333">
        <v>2025</v>
      </c>
      <c r="F1333">
        <v>6</v>
      </c>
      <c r="G1333" s="53" t="s">
        <v>976</v>
      </c>
      <c r="H1333" s="33" t="s">
        <v>260</v>
      </c>
      <c r="I1333" s="18">
        <v>-162.084</v>
      </c>
      <c r="J1333" s="33" t="s">
        <v>914</v>
      </c>
      <c r="K1333" s="19">
        <f t="shared" si="41"/>
        <v>-195.28204488</v>
      </c>
      <c r="L1333" t="s">
        <v>977</v>
      </c>
      <c r="M1333" s="50" t="s">
        <v>1009</v>
      </c>
      <c r="O1333" s="49" t="s">
        <v>1001</v>
      </c>
      <c r="P1333" s="37">
        <f t="shared" si="40"/>
        <v>-195.28204488</v>
      </c>
      <c r="Q1333" s="51">
        <v>45831</v>
      </c>
      <c r="S1333">
        <v>40700</v>
      </c>
      <c r="T1333" t="s">
        <v>911</v>
      </c>
    </row>
    <row r="1334" spans="1:20" x14ac:dyDescent="0.25">
      <c r="A1334" s="53" t="str">
        <f>+VLOOKUP(O1334,'Selectable Table'!D:E,2,0)</f>
        <v>OTH CUST</v>
      </c>
      <c r="B1334" s="36" t="s">
        <v>1010</v>
      </c>
      <c r="C1334" s="49" t="s">
        <v>1011</v>
      </c>
      <c r="D1334" s="49" t="s">
        <v>2044</v>
      </c>
      <c r="E1334">
        <v>2025</v>
      </c>
      <c r="F1334">
        <v>6</v>
      </c>
      <c r="G1334" s="53" t="s">
        <v>976</v>
      </c>
      <c r="H1334" s="33" t="s">
        <v>260</v>
      </c>
      <c r="I1334" s="18">
        <v>-162.084</v>
      </c>
      <c r="J1334" s="33" t="s">
        <v>914</v>
      </c>
      <c r="K1334" s="19">
        <f t="shared" si="41"/>
        <v>-195.28204488</v>
      </c>
      <c r="L1334" t="s">
        <v>977</v>
      </c>
      <c r="M1334" s="50" t="s">
        <v>1012</v>
      </c>
      <c r="O1334" s="49" t="s">
        <v>1001</v>
      </c>
      <c r="P1334" s="37">
        <f t="shared" si="40"/>
        <v>-195.28204488</v>
      </c>
      <c r="Q1334" s="51">
        <v>45831</v>
      </c>
      <c r="S1334">
        <v>40700</v>
      </c>
      <c r="T1334" t="s">
        <v>911</v>
      </c>
    </row>
    <row r="1335" spans="1:20" x14ac:dyDescent="0.25">
      <c r="A1335" s="53" t="str">
        <f>+VLOOKUP(O1335,'Selectable Table'!D:E,2,0)</f>
        <v>OTH CUST</v>
      </c>
      <c r="B1335" s="36" t="s">
        <v>1642</v>
      </c>
      <c r="C1335" s="49" t="s">
        <v>1643</v>
      </c>
      <c r="D1335" s="49" t="s">
        <v>524</v>
      </c>
      <c r="E1335">
        <v>2025</v>
      </c>
      <c r="F1335">
        <v>6</v>
      </c>
      <c r="G1335" s="53" t="s">
        <v>980</v>
      </c>
      <c r="H1335" s="33" t="s">
        <v>261</v>
      </c>
      <c r="I1335" s="18">
        <v>-162.084</v>
      </c>
      <c r="J1335" s="33" t="s">
        <v>914</v>
      </c>
      <c r="K1335" s="19">
        <f t="shared" si="41"/>
        <v>-195.28204488</v>
      </c>
      <c r="L1335" t="s">
        <v>977</v>
      </c>
      <c r="M1335" s="50" t="s">
        <v>1644</v>
      </c>
      <c r="O1335" s="49" t="s">
        <v>1001</v>
      </c>
      <c r="P1335" s="37">
        <f t="shared" si="40"/>
        <v>-195.28204488</v>
      </c>
      <c r="Q1335" s="51">
        <v>45831</v>
      </c>
      <c r="S1335">
        <v>40700</v>
      </c>
      <c r="T1335" t="s">
        <v>911</v>
      </c>
    </row>
    <row r="1336" spans="1:20" x14ac:dyDescent="0.25">
      <c r="A1336" s="53" t="str">
        <f>+VLOOKUP(O1336,'Selectable Table'!D:E,2,0)</f>
        <v>J &amp; J</v>
      </c>
      <c r="B1336" s="36" t="s">
        <v>1013</v>
      </c>
      <c r="C1336" s="49" t="s">
        <v>1014</v>
      </c>
      <c r="D1336" s="49" t="s">
        <v>524</v>
      </c>
      <c r="E1336">
        <v>2025</v>
      </c>
      <c r="F1336">
        <v>6</v>
      </c>
      <c r="G1336" s="53" t="s">
        <v>984</v>
      </c>
      <c r="H1336" s="33" t="s">
        <v>262</v>
      </c>
      <c r="I1336" s="18">
        <v>-233.4</v>
      </c>
      <c r="J1336" s="33" t="s">
        <v>914</v>
      </c>
      <c r="K1336" s="19">
        <f t="shared" si="41"/>
        <v>-281.20498800000001</v>
      </c>
      <c r="L1336" t="s">
        <v>977</v>
      </c>
      <c r="M1336" s="50" t="s">
        <v>1015</v>
      </c>
      <c r="O1336" s="49" t="s">
        <v>1016</v>
      </c>
      <c r="P1336" s="37">
        <f t="shared" si="40"/>
        <v>-281.20498800000001</v>
      </c>
      <c r="Q1336" s="51">
        <v>45831</v>
      </c>
      <c r="S1336">
        <v>40700</v>
      </c>
      <c r="T1336" t="s">
        <v>911</v>
      </c>
    </row>
    <row r="1337" spans="1:20" x14ac:dyDescent="0.25">
      <c r="A1337" s="53" t="str">
        <f>+VLOOKUP(O1337,'Selectable Table'!D:E,2,0)</f>
        <v>OTH CUST</v>
      </c>
      <c r="B1337" s="36" t="s">
        <v>1645</v>
      </c>
      <c r="C1337" s="49" t="s">
        <v>1646</v>
      </c>
      <c r="D1337" s="49" t="s">
        <v>524</v>
      </c>
      <c r="E1337">
        <v>2025</v>
      </c>
      <c r="F1337">
        <v>6</v>
      </c>
      <c r="G1337" s="53" t="s">
        <v>980</v>
      </c>
      <c r="H1337" s="33" t="s">
        <v>261</v>
      </c>
      <c r="I1337" s="18">
        <v>-162.084</v>
      </c>
      <c r="J1337" s="33" t="s">
        <v>914</v>
      </c>
      <c r="K1337" s="19">
        <f t="shared" si="41"/>
        <v>-195.28204488</v>
      </c>
      <c r="L1337" t="s">
        <v>977</v>
      </c>
      <c r="M1337" s="50" t="s">
        <v>1647</v>
      </c>
      <c r="O1337" s="49" t="s">
        <v>1001</v>
      </c>
      <c r="P1337" s="37">
        <f t="shared" si="40"/>
        <v>-195.28204488</v>
      </c>
      <c r="Q1337" s="51">
        <v>45831</v>
      </c>
      <c r="S1337">
        <v>40700</v>
      </c>
      <c r="T1337" t="s">
        <v>911</v>
      </c>
    </row>
    <row r="1338" spans="1:20" x14ac:dyDescent="0.25">
      <c r="A1338" s="53" t="str">
        <f>+VLOOKUP(O1338,'Selectable Table'!D:E,2,0)</f>
        <v>OTH CUST</v>
      </c>
      <c r="B1338" s="36" t="s">
        <v>1017</v>
      </c>
      <c r="C1338" s="49" t="s">
        <v>1018</v>
      </c>
      <c r="D1338" s="49" t="s">
        <v>524</v>
      </c>
      <c r="E1338">
        <v>2025</v>
      </c>
      <c r="F1338">
        <v>6</v>
      </c>
      <c r="G1338" s="53" t="s">
        <v>980</v>
      </c>
      <c r="H1338" s="33" t="s">
        <v>261</v>
      </c>
      <c r="I1338" s="18">
        <v>-240</v>
      </c>
      <c r="J1338" s="33" t="s">
        <v>914</v>
      </c>
      <c r="K1338" s="19">
        <f t="shared" si="41"/>
        <v>-289.15679999999998</v>
      </c>
      <c r="L1338" t="s">
        <v>977</v>
      </c>
      <c r="M1338" s="50" t="s">
        <v>1019</v>
      </c>
      <c r="O1338" s="49" t="s">
        <v>986</v>
      </c>
      <c r="P1338" s="37">
        <f t="shared" si="40"/>
        <v>-289.15679999999998</v>
      </c>
      <c r="Q1338" s="51">
        <v>45831</v>
      </c>
      <c r="S1338">
        <v>40700</v>
      </c>
      <c r="T1338" t="s">
        <v>911</v>
      </c>
    </row>
    <row r="1339" spans="1:20" x14ac:dyDescent="0.25">
      <c r="A1339" s="53" t="str">
        <f>+VLOOKUP(O1339,'Selectable Table'!D:E,2,0)</f>
        <v>ASTRAZENECA</v>
      </c>
      <c r="B1339" s="36" t="s">
        <v>1649</v>
      </c>
      <c r="C1339" s="49" t="s">
        <v>1650</v>
      </c>
      <c r="D1339" s="49" t="s">
        <v>524</v>
      </c>
      <c r="E1339">
        <v>2025</v>
      </c>
      <c r="F1339">
        <v>6</v>
      </c>
      <c r="G1339" s="53" t="s">
        <v>980</v>
      </c>
      <c r="H1339" s="33" t="s">
        <v>261</v>
      </c>
      <c r="I1339" s="18">
        <v>-158.54400000000001</v>
      </c>
      <c r="J1339" s="33" t="s">
        <v>914</v>
      </c>
      <c r="K1339" s="19">
        <f t="shared" si="41"/>
        <v>-191.01698208000002</v>
      </c>
      <c r="L1339" t="s">
        <v>977</v>
      </c>
      <c r="M1339" s="50" t="s">
        <v>1651</v>
      </c>
      <c r="O1339" s="49" t="s">
        <v>1079</v>
      </c>
      <c r="P1339" s="37">
        <f t="shared" si="40"/>
        <v>-191.01698208000002</v>
      </c>
      <c r="Q1339" s="51">
        <v>45831</v>
      </c>
      <c r="S1339">
        <v>40700</v>
      </c>
      <c r="T1339" t="s">
        <v>911</v>
      </c>
    </row>
    <row r="1340" spans="1:20" x14ac:dyDescent="0.25">
      <c r="A1340" s="53" t="str">
        <f>+VLOOKUP(O1340,'Selectable Table'!D:E,2,0)</f>
        <v>ASTRAZENECA</v>
      </c>
      <c r="B1340" s="36" t="s">
        <v>1652</v>
      </c>
      <c r="C1340" s="49" t="s">
        <v>1653</v>
      </c>
      <c r="D1340" s="49" t="s">
        <v>524</v>
      </c>
      <c r="E1340">
        <v>2025</v>
      </c>
      <c r="F1340">
        <v>6</v>
      </c>
      <c r="G1340" s="53" t="s">
        <v>980</v>
      </c>
      <c r="H1340" s="33" t="s">
        <v>261</v>
      </c>
      <c r="I1340" s="18">
        <v>-160.94400000000002</v>
      </c>
      <c r="J1340" s="33" t="s">
        <v>914</v>
      </c>
      <c r="K1340" s="19">
        <f t="shared" si="41"/>
        <v>-193.90855008000003</v>
      </c>
      <c r="L1340" t="s">
        <v>977</v>
      </c>
      <c r="M1340" s="50" t="s">
        <v>1654</v>
      </c>
      <c r="O1340" s="49" t="s">
        <v>1079</v>
      </c>
      <c r="P1340" s="37">
        <f t="shared" si="40"/>
        <v>-193.90855008000003</v>
      </c>
      <c r="Q1340" s="51">
        <v>45831</v>
      </c>
      <c r="S1340">
        <v>40700</v>
      </c>
      <c r="T1340" t="s">
        <v>911</v>
      </c>
    </row>
    <row r="1341" spans="1:20" x14ac:dyDescent="0.25">
      <c r="A1341" s="53" t="str">
        <f>+VLOOKUP(O1341,'Selectable Table'!D:E,2,0)</f>
        <v>OTH CUST</v>
      </c>
      <c r="B1341" s="36" t="s">
        <v>1655</v>
      </c>
      <c r="C1341" s="49" t="s">
        <v>1656</v>
      </c>
      <c r="D1341" s="49" t="s">
        <v>524</v>
      </c>
      <c r="E1341">
        <v>2025</v>
      </c>
      <c r="F1341">
        <v>6</v>
      </c>
      <c r="G1341" s="53" t="s">
        <v>976</v>
      </c>
      <c r="H1341" s="33" t="s">
        <v>260</v>
      </c>
      <c r="I1341" s="18">
        <v>-478.8</v>
      </c>
      <c r="J1341" s="33" t="s">
        <v>914</v>
      </c>
      <c r="K1341" s="19">
        <f t="shared" si="41"/>
        <v>-576.86781600000006</v>
      </c>
      <c r="L1341" t="s">
        <v>977</v>
      </c>
      <c r="M1341" s="50" t="s">
        <v>1657</v>
      </c>
      <c r="O1341" s="49" t="s">
        <v>1045</v>
      </c>
      <c r="P1341" s="37">
        <f t="shared" si="40"/>
        <v>-576.86781600000006</v>
      </c>
      <c r="Q1341" s="51">
        <v>45831</v>
      </c>
      <c r="S1341">
        <v>40700</v>
      </c>
      <c r="T1341" t="s">
        <v>911</v>
      </c>
    </row>
    <row r="1342" spans="1:20" x14ac:dyDescent="0.25">
      <c r="A1342" s="53" t="str">
        <f>+VLOOKUP(O1342,'Selectable Table'!D:E,2,0)</f>
        <v>J &amp; J</v>
      </c>
      <c r="B1342" s="36" t="s">
        <v>1020</v>
      </c>
      <c r="C1342" s="49" t="s">
        <v>1021</v>
      </c>
      <c r="D1342" s="49" t="s">
        <v>2045</v>
      </c>
      <c r="E1342">
        <v>2025</v>
      </c>
      <c r="F1342">
        <v>6</v>
      </c>
      <c r="G1342" s="53" t="s">
        <v>984</v>
      </c>
      <c r="H1342" s="33" t="s">
        <v>262</v>
      </c>
      <c r="I1342" s="18">
        <v>-233.4</v>
      </c>
      <c r="J1342" s="33" t="s">
        <v>94</v>
      </c>
      <c r="K1342" s="19">
        <f t="shared" si="41"/>
        <v>-233.4</v>
      </c>
      <c r="L1342" t="s">
        <v>977</v>
      </c>
      <c r="M1342" s="50" t="s">
        <v>1015</v>
      </c>
      <c r="O1342" s="49" t="s">
        <v>1016</v>
      </c>
      <c r="P1342" s="37">
        <f t="shared" si="40"/>
        <v>-233.4</v>
      </c>
      <c r="Q1342" s="51">
        <v>45831</v>
      </c>
      <c r="S1342">
        <v>40700</v>
      </c>
      <c r="T1342" t="s">
        <v>911</v>
      </c>
    </row>
    <row r="1343" spans="1:20" x14ac:dyDescent="0.25">
      <c r="A1343" s="53" t="str">
        <f>+VLOOKUP(O1343,'Selectable Table'!D:E,2,0)</f>
        <v>J &amp; J</v>
      </c>
      <c r="B1343" s="36" t="s">
        <v>1659</v>
      </c>
      <c r="C1343" s="49" t="s">
        <v>1660</v>
      </c>
      <c r="D1343" s="49" t="s">
        <v>2045</v>
      </c>
      <c r="E1343">
        <v>2025</v>
      </c>
      <c r="F1343">
        <v>6</v>
      </c>
      <c r="G1343" s="53" t="s">
        <v>980</v>
      </c>
      <c r="H1343" s="33" t="s">
        <v>261</v>
      </c>
      <c r="I1343" s="18">
        <v>-233.4</v>
      </c>
      <c r="J1343" s="33" t="s">
        <v>94</v>
      </c>
      <c r="K1343" s="19">
        <f t="shared" si="41"/>
        <v>-233.4</v>
      </c>
      <c r="L1343" t="s">
        <v>977</v>
      </c>
      <c r="M1343" s="50" t="s">
        <v>1661</v>
      </c>
      <c r="O1343" s="49" t="s">
        <v>1100</v>
      </c>
      <c r="P1343" s="37">
        <f t="shared" si="40"/>
        <v>-233.4</v>
      </c>
      <c r="Q1343" s="51">
        <v>45831</v>
      </c>
      <c r="S1343">
        <v>40700</v>
      </c>
      <c r="T1343" t="s">
        <v>911</v>
      </c>
    </row>
    <row r="1344" spans="1:20" x14ac:dyDescent="0.25">
      <c r="A1344" s="53" t="str">
        <f>+VLOOKUP(O1344,'Selectable Table'!D:E,2,0)</f>
        <v>J &amp; J</v>
      </c>
      <c r="B1344" s="36" t="s">
        <v>1023</v>
      </c>
      <c r="C1344" s="49" t="s">
        <v>1024</v>
      </c>
      <c r="D1344" s="49" t="s">
        <v>2045</v>
      </c>
      <c r="E1344">
        <v>2025</v>
      </c>
      <c r="F1344">
        <v>6</v>
      </c>
      <c r="G1344" s="53" t="s">
        <v>980</v>
      </c>
      <c r="H1344" s="33" t="s">
        <v>261</v>
      </c>
      <c r="I1344" s="18">
        <v>-233.4</v>
      </c>
      <c r="J1344" s="33" t="s">
        <v>94</v>
      </c>
      <c r="K1344" s="19">
        <f t="shared" si="41"/>
        <v>-233.4</v>
      </c>
      <c r="L1344" t="s">
        <v>977</v>
      </c>
      <c r="M1344" s="50" t="s">
        <v>1015</v>
      </c>
      <c r="O1344" s="49" t="s">
        <v>1016</v>
      </c>
      <c r="P1344" s="37">
        <f t="shared" si="40"/>
        <v>-233.4</v>
      </c>
      <c r="Q1344" s="51">
        <v>45831</v>
      </c>
      <c r="S1344">
        <v>40700</v>
      </c>
      <c r="T1344" t="s">
        <v>911</v>
      </c>
    </row>
    <row r="1345" spans="1:20" x14ac:dyDescent="0.25">
      <c r="A1345" s="53" t="str">
        <f>+VLOOKUP(O1345,'Selectable Table'!D:E,2,0)</f>
        <v>OTH CUST</v>
      </c>
      <c r="B1345" s="36" t="s">
        <v>1662</v>
      </c>
      <c r="C1345" s="49" t="s">
        <v>1663</v>
      </c>
      <c r="D1345" s="49" t="s">
        <v>2045</v>
      </c>
      <c r="E1345">
        <v>2025</v>
      </c>
      <c r="F1345">
        <v>6</v>
      </c>
      <c r="G1345" s="53" t="s">
        <v>980</v>
      </c>
      <c r="H1345" s="33" t="s">
        <v>261</v>
      </c>
      <c r="I1345" s="18">
        <v>-162.084</v>
      </c>
      <c r="J1345" s="33" t="s">
        <v>94</v>
      </c>
      <c r="K1345" s="19">
        <f t="shared" si="41"/>
        <v>-162.084</v>
      </c>
      <c r="L1345" t="s">
        <v>977</v>
      </c>
      <c r="M1345" s="50" t="s">
        <v>1664</v>
      </c>
      <c r="O1345" s="49" t="s">
        <v>1001</v>
      </c>
      <c r="P1345" s="37">
        <f t="shared" si="40"/>
        <v>-162.084</v>
      </c>
      <c r="Q1345" s="51">
        <v>45831</v>
      </c>
      <c r="S1345">
        <v>40700</v>
      </c>
      <c r="T1345" t="s">
        <v>911</v>
      </c>
    </row>
    <row r="1346" spans="1:20" x14ac:dyDescent="0.25">
      <c r="A1346" s="53" t="str">
        <f>+VLOOKUP(O1346,'Selectable Table'!D:E,2,0)</f>
        <v>OTH CUST</v>
      </c>
      <c r="B1346" s="36" t="s">
        <v>1025</v>
      </c>
      <c r="C1346" s="49" t="s">
        <v>1026</v>
      </c>
      <c r="D1346" s="49" t="s">
        <v>2045</v>
      </c>
      <c r="E1346">
        <v>2025</v>
      </c>
      <c r="F1346">
        <v>6</v>
      </c>
      <c r="G1346" s="53" t="s">
        <v>976</v>
      </c>
      <c r="H1346" s="33" t="s">
        <v>260</v>
      </c>
      <c r="I1346" s="18">
        <v>-504</v>
      </c>
      <c r="J1346" s="33" t="s">
        <v>94</v>
      </c>
      <c r="K1346" s="19">
        <f t="shared" si="41"/>
        <v>-504</v>
      </c>
      <c r="L1346" t="s">
        <v>977</v>
      </c>
      <c r="M1346" s="50" t="s">
        <v>1027</v>
      </c>
      <c r="O1346" s="49" t="s">
        <v>1028</v>
      </c>
      <c r="P1346" s="37">
        <f t="shared" ref="P1346:P1409" si="42">K1346</f>
        <v>-504</v>
      </c>
      <c r="Q1346" s="51">
        <v>45831</v>
      </c>
      <c r="S1346">
        <v>40700</v>
      </c>
      <c r="T1346" t="s">
        <v>911</v>
      </c>
    </row>
    <row r="1347" spans="1:20" x14ac:dyDescent="0.25">
      <c r="A1347" s="53" t="str">
        <f>+VLOOKUP(O1347,'Selectable Table'!D:E,2,0)</f>
        <v>OTH CUST</v>
      </c>
      <c r="B1347" s="36" t="s">
        <v>1029</v>
      </c>
      <c r="C1347" s="49" t="s">
        <v>1030</v>
      </c>
      <c r="D1347" s="49" t="s">
        <v>2046</v>
      </c>
      <c r="E1347">
        <v>2025</v>
      </c>
      <c r="F1347">
        <v>6</v>
      </c>
      <c r="G1347" s="53" t="s">
        <v>980</v>
      </c>
      <c r="H1347" s="33" t="s">
        <v>261</v>
      </c>
      <c r="I1347" s="18">
        <v>-294.08800000000002</v>
      </c>
      <c r="J1347" s="33" t="s">
        <v>914</v>
      </c>
      <c r="K1347" s="19">
        <f t="shared" ref="K1347:K1410" si="43">+VLOOKUP(J1347,$W$2:$X$7,2,0)*I1347</f>
        <v>-354.32310416000001</v>
      </c>
      <c r="L1347" t="s">
        <v>977</v>
      </c>
      <c r="M1347" s="50" t="s">
        <v>1031</v>
      </c>
      <c r="O1347" s="49" t="s">
        <v>1032</v>
      </c>
      <c r="P1347" s="37">
        <f t="shared" si="42"/>
        <v>-354.32310416000001</v>
      </c>
      <c r="Q1347" s="51">
        <v>45831</v>
      </c>
      <c r="S1347">
        <v>40700</v>
      </c>
      <c r="T1347" t="s">
        <v>911</v>
      </c>
    </row>
    <row r="1348" spans="1:20" x14ac:dyDescent="0.25">
      <c r="A1348" s="53" t="str">
        <f>+VLOOKUP(O1348,'Selectable Table'!D:E,2,0)</f>
        <v>OTH CUST</v>
      </c>
      <c r="B1348" s="36" t="s">
        <v>1033</v>
      </c>
      <c r="C1348" s="49" t="s">
        <v>1034</v>
      </c>
      <c r="D1348" s="49" t="s">
        <v>2046</v>
      </c>
      <c r="E1348">
        <v>2025</v>
      </c>
      <c r="F1348">
        <v>6</v>
      </c>
      <c r="G1348" s="53" t="s">
        <v>976</v>
      </c>
      <c r="H1348" s="33" t="s">
        <v>260</v>
      </c>
      <c r="I1348" s="18">
        <v>-162.084</v>
      </c>
      <c r="J1348" s="33" t="s">
        <v>914</v>
      </c>
      <c r="K1348" s="19">
        <f t="shared" si="43"/>
        <v>-195.28204488</v>
      </c>
      <c r="L1348" t="s">
        <v>977</v>
      </c>
      <c r="M1348" s="50" t="s">
        <v>1035</v>
      </c>
      <c r="O1348" s="49" t="s">
        <v>1001</v>
      </c>
      <c r="P1348" s="37">
        <f t="shared" si="42"/>
        <v>-195.28204488</v>
      </c>
      <c r="Q1348" s="51">
        <v>45831</v>
      </c>
      <c r="S1348">
        <v>40700</v>
      </c>
      <c r="T1348" t="s">
        <v>911</v>
      </c>
    </row>
    <row r="1349" spans="1:20" x14ac:dyDescent="0.25">
      <c r="A1349" s="53" t="str">
        <f>+VLOOKUP(O1349,'Selectable Table'!D:E,2,0)</f>
        <v>OTH CUST</v>
      </c>
      <c r="B1349" s="36" t="s">
        <v>1036</v>
      </c>
      <c r="C1349" s="49" t="s">
        <v>1037</v>
      </c>
      <c r="D1349" s="49" t="s">
        <v>2046</v>
      </c>
      <c r="E1349">
        <v>2025</v>
      </c>
      <c r="F1349">
        <v>6</v>
      </c>
      <c r="G1349" s="53" t="s">
        <v>976</v>
      </c>
      <c r="H1349" s="33" t="s">
        <v>260</v>
      </c>
      <c r="I1349" s="18">
        <v>-162.084</v>
      </c>
      <c r="J1349" s="33" t="s">
        <v>914</v>
      </c>
      <c r="K1349" s="19">
        <f t="shared" si="43"/>
        <v>-195.28204488</v>
      </c>
      <c r="L1349" t="s">
        <v>977</v>
      </c>
      <c r="M1349" s="50" t="s">
        <v>1038</v>
      </c>
      <c r="O1349" s="49" t="s">
        <v>1001</v>
      </c>
      <c r="P1349" s="37">
        <f t="shared" si="42"/>
        <v>-195.28204488</v>
      </c>
      <c r="Q1349" s="51">
        <v>45831</v>
      </c>
      <c r="S1349">
        <v>40700</v>
      </c>
      <c r="T1349" t="s">
        <v>911</v>
      </c>
    </row>
    <row r="1350" spans="1:20" x14ac:dyDescent="0.25">
      <c r="A1350" s="53" t="str">
        <f>+VLOOKUP(O1350,'Selectable Table'!D:E,2,0)</f>
        <v>J &amp; J</v>
      </c>
      <c r="B1350" s="36" t="s">
        <v>1666</v>
      </c>
      <c r="C1350" s="49" t="s">
        <v>1667</v>
      </c>
      <c r="D1350" s="49" t="s">
        <v>525</v>
      </c>
      <c r="E1350">
        <v>2025</v>
      </c>
      <c r="F1350">
        <v>6</v>
      </c>
      <c r="G1350" s="53" t="s">
        <v>984</v>
      </c>
      <c r="H1350" s="33" t="s">
        <v>262</v>
      </c>
      <c r="I1350" s="18">
        <v>-233.4</v>
      </c>
      <c r="J1350" s="33" t="s">
        <v>914</v>
      </c>
      <c r="K1350" s="19">
        <f t="shared" si="43"/>
        <v>-281.20498800000001</v>
      </c>
      <c r="L1350" t="s">
        <v>977</v>
      </c>
      <c r="M1350" s="50" t="s">
        <v>1015</v>
      </c>
      <c r="O1350" s="49" t="s">
        <v>1016</v>
      </c>
      <c r="P1350" s="37">
        <f t="shared" si="42"/>
        <v>-281.20498800000001</v>
      </c>
      <c r="Q1350" s="51">
        <v>45831</v>
      </c>
      <c r="S1350">
        <v>40700</v>
      </c>
      <c r="T1350" t="s">
        <v>911</v>
      </c>
    </row>
    <row r="1351" spans="1:20" x14ac:dyDescent="0.25">
      <c r="A1351" s="53" t="str">
        <f>+VLOOKUP(O1351,'Selectable Table'!D:E,2,0)</f>
        <v>OTH CUST</v>
      </c>
      <c r="B1351" s="36" t="s">
        <v>1669</v>
      </c>
      <c r="C1351" s="49" t="s">
        <v>1670</v>
      </c>
      <c r="D1351" s="49" t="s">
        <v>525</v>
      </c>
      <c r="E1351">
        <v>2025</v>
      </c>
      <c r="F1351">
        <v>6</v>
      </c>
      <c r="G1351" s="53" t="s">
        <v>980</v>
      </c>
      <c r="H1351" s="33" t="s">
        <v>261</v>
      </c>
      <c r="I1351" s="18">
        <v>-519.20000000000005</v>
      </c>
      <c r="J1351" s="33" t="s">
        <v>914</v>
      </c>
      <c r="K1351" s="19">
        <f t="shared" si="43"/>
        <v>-625.54254400000002</v>
      </c>
      <c r="L1351" t="s">
        <v>977</v>
      </c>
      <c r="M1351" s="50" t="s">
        <v>1671</v>
      </c>
      <c r="O1351" s="49" t="s">
        <v>1069</v>
      </c>
      <c r="P1351" s="37">
        <f t="shared" si="42"/>
        <v>-625.54254400000002</v>
      </c>
      <c r="Q1351" s="51">
        <v>45831</v>
      </c>
      <c r="S1351">
        <v>40700</v>
      </c>
      <c r="T1351" t="s">
        <v>911</v>
      </c>
    </row>
    <row r="1352" spans="1:20" x14ac:dyDescent="0.25">
      <c r="A1352" s="53" t="str">
        <f>+VLOOKUP(O1352,'Selectable Table'!D:E,2,0)</f>
        <v>OTH CUST</v>
      </c>
      <c r="B1352" s="36" t="s">
        <v>1039</v>
      </c>
      <c r="C1352" s="49" t="s">
        <v>1040</v>
      </c>
      <c r="D1352" s="49" t="s">
        <v>525</v>
      </c>
      <c r="E1352">
        <v>2025</v>
      </c>
      <c r="F1352">
        <v>6</v>
      </c>
      <c r="G1352" s="53" t="s">
        <v>976</v>
      </c>
      <c r="H1352" s="33" t="s">
        <v>260</v>
      </c>
      <c r="I1352" s="18">
        <v>-162.084</v>
      </c>
      <c r="J1352" s="33" t="s">
        <v>914</v>
      </c>
      <c r="K1352" s="19">
        <f t="shared" si="43"/>
        <v>-195.28204488</v>
      </c>
      <c r="L1352" t="s">
        <v>977</v>
      </c>
      <c r="M1352" s="50" t="s">
        <v>1041</v>
      </c>
      <c r="O1352" s="49" t="s">
        <v>1001</v>
      </c>
      <c r="P1352" s="37">
        <f t="shared" si="42"/>
        <v>-195.28204488</v>
      </c>
      <c r="Q1352" s="51">
        <v>45831</v>
      </c>
      <c r="S1352">
        <v>40700</v>
      </c>
      <c r="T1352" t="s">
        <v>911</v>
      </c>
    </row>
    <row r="1353" spans="1:20" x14ac:dyDescent="0.25">
      <c r="A1353" s="53" t="str">
        <f>+VLOOKUP(O1353,'Selectable Table'!D:E,2,0)</f>
        <v>OTH CUST</v>
      </c>
      <c r="B1353" s="36" t="s">
        <v>1042</v>
      </c>
      <c r="C1353" s="49" t="s">
        <v>1043</v>
      </c>
      <c r="D1353" s="49" t="s">
        <v>525</v>
      </c>
      <c r="E1353">
        <v>2025</v>
      </c>
      <c r="F1353">
        <v>6</v>
      </c>
      <c r="G1353" s="53" t="s">
        <v>976</v>
      </c>
      <c r="H1353" s="33" t="s">
        <v>260</v>
      </c>
      <c r="I1353" s="18">
        <v>-840.38400000000001</v>
      </c>
      <c r="J1353" s="33" t="s">
        <v>914</v>
      </c>
      <c r="K1353" s="19">
        <f t="shared" si="43"/>
        <v>-1012.51145088</v>
      </c>
      <c r="L1353" t="s">
        <v>977</v>
      </c>
      <c r="M1353" s="50" t="s">
        <v>1044</v>
      </c>
      <c r="O1353" s="49" t="s">
        <v>1045</v>
      </c>
      <c r="P1353" s="37">
        <f t="shared" si="42"/>
        <v>-1012.51145088</v>
      </c>
      <c r="Q1353" s="51">
        <v>45831</v>
      </c>
      <c r="S1353">
        <v>40700</v>
      </c>
      <c r="T1353" t="s">
        <v>911</v>
      </c>
    </row>
    <row r="1354" spans="1:20" x14ac:dyDescent="0.25">
      <c r="A1354" s="53" t="str">
        <f>+VLOOKUP(O1354,'Selectable Table'!D:E,2,0)</f>
        <v>DAIICHI</v>
      </c>
      <c r="B1354" s="36" t="s">
        <v>1673</v>
      </c>
      <c r="C1354" s="49" t="s">
        <v>1674</v>
      </c>
      <c r="D1354" s="49" t="s">
        <v>525</v>
      </c>
      <c r="E1354">
        <v>2025</v>
      </c>
      <c r="F1354">
        <v>6</v>
      </c>
      <c r="G1354" s="53" t="s">
        <v>976</v>
      </c>
      <c r="H1354" s="33" t="s">
        <v>260</v>
      </c>
      <c r="I1354" s="18">
        <v>-480</v>
      </c>
      <c r="J1354" s="33" t="s">
        <v>914</v>
      </c>
      <c r="K1354" s="19">
        <f t="shared" si="43"/>
        <v>-578.31359999999995</v>
      </c>
      <c r="L1354" t="s">
        <v>977</v>
      </c>
      <c r="M1354" s="50" t="s">
        <v>1675</v>
      </c>
      <c r="O1354" s="49" t="s">
        <v>1676</v>
      </c>
      <c r="P1354" s="37">
        <f t="shared" si="42"/>
        <v>-578.31359999999995</v>
      </c>
      <c r="Q1354" s="51">
        <v>45831</v>
      </c>
      <c r="S1354">
        <v>40700</v>
      </c>
      <c r="T1354" t="s">
        <v>911</v>
      </c>
    </row>
    <row r="1355" spans="1:20" x14ac:dyDescent="0.25">
      <c r="A1355" s="53" t="str">
        <f>+VLOOKUP(O1355,'Selectable Table'!D:E,2,0)</f>
        <v>J &amp; J</v>
      </c>
      <c r="B1355" s="36" t="s">
        <v>1046</v>
      </c>
      <c r="C1355" s="49" t="s">
        <v>1047</v>
      </c>
      <c r="D1355" s="49" t="s">
        <v>2047</v>
      </c>
      <c r="E1355">
        <v>2025</v>
      </c>
      <c r="F1355">
        <v>6</v>
      </c>
      <c r="G1355" s="53" t="s">
        <v>980</v>
      </c>
      <c r="H1355" s="33" t="s">
        <v>261</v>
      </c>
      <c r="I1355" s="18">
        <v>-233.4</v>
      </c>
      <c r="J1355" s="33" t="s">
        <v>914</v>
      </c>
      <c r="K1355" s="19">
        <f t="shared" si="43"/>
        <v>-281.20498800000001</v>
      </c>
      <c r="L1355" t="s">
        <v>977</v>
      </c>
      <c r="M1355" s="50" t="s">
        <v>1015</v>
      </c>
      <c r="O1355" s="49" t="s">
        <v>1016</v>
      </c>
      <c r="P1355" s="37">
        <f t="shared" si="42"/>
        <v>-281.20498800000001</v>
      </c>
      <c r="Q1355" s="51">
        <v>45831</v>
      </c>
      <c r="S1355">
        <v>40700</v>
      </c>
      <c r="T1355" t="s">
        <v>911</v>
      </c>
    </row>
    <row r="1356" spans="1:20" x14ac:dyDescent="0.25">
      <c r="A1356" s="53" t="str">
        <f>+VLOOKUP(O1356,'Selectable Table'!D:E,2,0)</f>
        <v>J &amp; J</v>
      </c>
      <c r="B1356" s="36" t="s">
        <v>1048</v>
      </c>
      <c r="C1356" s="49" t="s">
        <v>1049</v>
      </c>
      <c r="D1356" s="49" t="s">
        <v>2047</v>
      </c>
      <c r="E1356">
        <v>2025</v>
      </c>
      <c r="F1356">
        <v>6</v>
      </c>
      <c r="G1356" s="53" t="s">
        <v>980</v>
      </c>
      <c r="H1356" s="33" t="s">
        <v>261</v>
      </c>
      <c r="I1356" s="18">
        <v>-233.4</v>
      </c>
      <c r="J1356" s="33" t="s">
        <v>914</v>
      </c>
      <c r="K1356" s="19">
        <f t="shared" si="43"/>
        <v>-281.20498800000001</v>
      </c>
      <c r="L1356" t="s">
        <v>977</v>
      </c>
      <c r="M1356" s="50" t="s">
        <v>1015</v>
      </c>
      <c r="O1356" s="49" t="s">
        <v>1016</v>
      </c>
      <c r="P1356" s="37">
        <f t="shared" si="42"/>
        <v>-281.20498800000001</v>
      </c>
      <c r="Q1356" s="51">
        <v>45831</v>
      </c>
      <c r="S1356">
        <v>40700</v>
      </c>
      <c r="T1356" t="s">
        <v>911</v>
      </c>
    </row>
    <row r="1357" spans="1:20" x14ac:dyDescent="0.25">
      <c r="A1357" s="53" t="str">
        <f>+VLOOKUP(O1357,'Selectable Table'!D:E,2,0)</f>
        <v>OTH CUST</v>
      </c>
      <c r="B1357" s="36" t="s">
        <v>1050</v>
      </c>
      <c r="C1357" s="49" t="s">
        <v>1051</v>
      </c>
      <c r="D1357" s="49" t="s">
        <v>2047</v>
      </c>
      <c r="E1357">
        <v>2025</v>
      </c>
      <c r="F1357">
        <v>6</v>
      </c>
      <c r="G1357" s="53" t="s">
        <v>980</v>
      </c>
      <c r="H1357" s="33" t="s">
        <v>261</v>
      </c>
      <c r="I1357" s="18">
        <v>-294.08800000000002</v>
      </c>
      <c r="J1357" s="33" t="s">
        <v>914</v>
      </c>
      <c r="K1357" s="19">
        <f t="shared" si="43"/>
        <v>-354.32310416000001</v>
      </c>
      <c r="L1357" t="s">
        <v>977</v>
      </c>
      <c r="M1357" s="50" t="s">
        <v>1031</v>
      </c>
      <c r="O1357" s="49" t="s">
        <v>1032</v>
      </c>
      <c r="P1357" s="37">
        <f t="shared" si="42"/>
        <v>-354.32310416000001</v>
      </c>
      <c r="Q1357" s="51">
        <v>45831</v>
      </c>
      <c r="S1357">
        <v>40700</v>
      </c>
      <c r="T1357" t="s">
        <v>911</v>
      </c>
    </row>
    <row r="1358" spans="1:20" x14ac:dyDescent="0.25">
      <c r="A1358" s="53" t="str">
        <f>+VLOOKUP(O1358,'Selectable Table'!D:E,2,0)</f>
        <v>OTH CUST</v>
      </c>
      <c r="B1358" s="36" t="s">
        <v>1677</v>
      </c>
      <c r="C1358" s="49" t="s">
        <v>1678</v>
      </c>
      <c r="D1358" s="49" t="s">
        <v>2047</v>
      </c>
      <c r="E1358">
        <v>2025</v>
      </c>
      <c r="F1358">
        <v>6</v>
      </c>
      <c r="G1358" s="53" t="s">
        <v>980</v>
      </c>
      <c r="H1358" s="33" t="s">
        <v>261</v>
      </c>
      <c r="I1358" s="18">
        <v>-240</v>
      </c>
      <c r="J1358" s="33" t="s">
        <v>914</v>
      </c>
      <c r="K1358" s="19">
        <f t="shared" si="43"/>
        <v>-289.15679999999998</v>
      </c>
      <c r="L1358" t="s">
        <v>977</v>
      </c>
      <c r="M1358" s="50" t="s">
        <v>1680</v>
      </c>
      <c r="O1358" s="49" t="s">
        <v>1069</v>
      </c>
      <c r="P1358" s="37">
        <f t="shared" si="42"/>
        <v>-289.15679999999998</v>
      </c>
      <c r="Q1358" s="51">
        <v>45831</v>
      </c>
      <c r="S1358">
        <v>40700</v>
      </c>
      <c r="T1358" t="s">
        <v>911</v>
      </c>
    </row>
    <row r="1359" spans="1:20" ht="30" x14ac:dyDescent="0.25">
      <c r="A1359" s="53" t="str">
        <f>+VLOOKUP(O1359,'Selectable Table'!D:E,2,0)</f>
        <v>OTH CUST</v>
      </c>
      <c r="B1359" s="36" t="s">
        <v>1681</v>
      </c>
      <c r="C1359" s="49" t="s">
        <v>1682</v>
      </c>
      <c r="D1359" s="49" t="s">
        <v>2047</v>
      </c>
      <c r="E1359">
        <v>2025</v>
      </c>
      <c r="F1359">
        <v>6</v>
      </c>
      <c r="G1359" s="53" t="s">
        <v>1006</v>
      </c>
      <c r="H1359" s="33" t="s">
        <v>617</v>
      </c>
      <c r="I1359" s="18">
        <v>-519.20000000000005</v>
      </c>
      <c r="J1359" s="33" t="s">
        <v>914</v>
      </c>
      <c r="K1359" s="19">
        <f t="shared" si="43"/>
        <v>-625.54254400000002</v>
      </c>
      <c r="L1359" t="s">
        <v>977</v>
      </c>
      <c r="M1359" s="50" t="s">
        <v>1683</v>
      </c>
      <c r="O1359" s="49" t="s">
        <v>1069</v>
      </c>
      <c r="P1359" s="37">
        <f t="shared" si="42"/>
        <v>-625.54254400000002</v>
      </c>
      <c r="Q1359" s="51">
        <v>45831</v>
      </c>
      <c r="S1359">
        <v>40700</v>
      </c>
      <c r="T1359" t="s">
        <v>911</v>
      </c>
    </row>
    <row r="1360" spans="1:20" ht="30" x14ac:dyDescent="0.25">
      <c r="A1360" s="53" t="str">
        <f>+VLOOKUP(O1360,'Selectable Table'!D:E,2,0)</f>
        <v>OTH CUST</v>
      </c>
      <c r="B1360" s="36" t="s">
        <v>1052</v>
      </c>
      <c r="C1360" s="49" t="s">
        <v>1053</v>
      </c>
      <c r="D1360" s="49" t="s">
        <v>2047</v>
      </c>
      <c r="E1360">
        <v>2025</v>
      </c>
      <c r="F1360">
        <v>6</v>
      </c>
      <c r="G1360" s="53" t="s">
        <v>1006</v>
      </c>
      <c r="H1360" s="33" t="s">
        <v>617</v>
      </c>
      <c r="I1360" s="18">
        <v>-211.23200000000003</v>
      </c>
      <c r="J1360" s="33" t="s">
        <v>914</v>
      </c>
      <c r="K1360" s="19">
        <f t="shared" si="43"/>
        <v>-254.49653824000004</v>
      </c>
      <c r="L1360" t="s">
        <v>977</v>
      </c>
      <c r="M1360" s="50" t="s">
        <v>1054</v>
      </c>
      <c r="O1360" s="49" t="s">
        <v>1055</v>
      </c>
      <c r="P1360" s="37">
        <f t="shared" si="42"/>
        <v>-254.49653824000004</v>
      </c>
      <c r="Q1360" s="51">
        <v>45831</v>
      </c>
      <c r="S1360">
        <v>40700</v>
      </c>
      <c r="T1360" t="s">
        <v>911</v>
      </c>
    </row>
    <row r="1361" spans="1:20" x14ac:dyDescent="0.25">
      <c r="A1361" s="53" t="str">
        <f>+VLOOKUP(O1361,'Selectable Table'!D:E,2,0)</f>
        <v>ASTRAZENECA</v>
      </c>
      <c r="B1361" s="36" t="s">
        <v>1684</v>
      </c>
      <c r="C1361" s="49" t="s">
        <v>1685</v>
      </c>
      <c r="D1361" s="49" t="s">
        <v>2047</v>
      </c>
      <c r="E1361">
        <v>2025</v>
      </c>
      <c r="F1361">
        <v>6</v>
      </c>
      <c r="G1361" s="53" t="s">
        <v>976</v>
      </c>
      <c r="H1361" s="33" t="s">
        <v>260</v>
      </c>
      <c r="I1361" s="18">
        <v>-147.96</v>
      </c>
      <c r="J1361" s="33" t="s">
        <v>914</v>
      </c>
      <c r="K1361" s="19">
        <f t="shared" si="43"/>
        <v>-178.26516720000001</v>
      </c>
      <c r="L1361" t="s">
        <v>977</v>
      </c>
      <c r="M1361" s="50" t="s">
        <v>1686</v>
      </c>
      <c r="O1361" s="49" t="s">
        <v>1079</v>
      </c>
      <c r="P1361" s="37">
        <f t="shared" si="42"/>
        <v>-178.26516720000001</v>
      </c>
      <c r="Q1361" s="51">
        <v>45831</v>
      </c>
      <c r="S1361">
        <v>40700</v>
      </c>
      <c r="T1361" t="s">
        <v>911</v>
      </c>
    </row>
    <row r="1362" spans="1:20" x14ac:dyDescent="0.25">
      <c r="A1362" s="53" t="str">
        <f>+VLOOKUP(O1362,'Selectable Table'!D:E,2,0)</f>
        <v>DAIICHI</v>
      </c>
      <c r="B1362" s="36" t="s">
        <v>1687</v>
      </c>
      <c r="C1362" s="49" t="s">
        <v>1688</v>
      </c>
      <c r="D1362" s="49" t="s">
        <v>2047</v>
      </c>
      <c r="E1362">
        <v>2025</v>
      </c>
      <c r="F1362">
        <v>6</v>
      </c>
      <c r="G1362" s="53" t="s">
        <v>976</v>
      </c>
      <c r="H1362" s="33" t="s">
        <v>260</v>
      </c>
      <c r="I1362" s="18">
        <v>-480</v>
      </c>
      <c r="J1362" s="33" t="s">
        <v>914</v>
      </c>
      <c r="K1362" s="19">
        <f t="shared" si="43"/>
        <v>-578.31359999999995</v>
      </c>
      <c r="L1362" t="s">
        <v>977</v>
      </c>
      <c r="M1362" s="50" t="s">
        <v>1689</v>
      </c>
      <c r="O1362" s="49" t="s">
        <v>1676</v>
      </c>
      <c r="P1362" s="37">
        <f t="shared" si="42"/>
        <v>-578.31359999999995</v>
      </c>
      <c r="Q1362" s="51">
        <v>45831</v>
      </c>
      <c r="S1362">
        <v>40700</v>
      </c>
      <c r="T1362" t="s">
        <v>911</v>
      </c>
    </row>
    <row r="1363" spans="1:20" x14ac:dyDescent="0.25">
      <c r="A1363" s="53" t="str">
        <f>+VLOOKUP(O1363,'Selectable Table'!D:E,2,0)</f>
        <v>CSL</v>
      </c>
      <c r="B1363" s="36" t="s">
        <v>1056</v>
      </c>
      <c r="C1363" s="49" t="s">
        <v>1057</v>
      </c>
      <c r="D1363" s="49" t="s">
        <v>2048</v>
      </c>
      <c r="E1363">
        <v>2025</v>
      </c>
      <c r="F1363">
        <v>6</v>
      </c>
      <c r="G1363" s="53" t="s">
        <v>984</v>
      </c>
      <c r="H1363" s="33" t="s">
        <v>262</v>
      </c>
      <c r="I1363" s="18">
        <v>-465.59200000000004</v>
      </c>
      <c r="J1363" s="33" t="s">
        <v>914</v>
      </c>
      <c r="K1363" s="19">
        <f t="shared" si="43"/>
        <v>-560.95455344000004</v>
      </c>
      <c r="L1363" t="s">
        <v>977</v>
      </c>
      <c r="M1363" s="50" t="s">
        <v>1058</v>
      </c>
      <c r="O1363" s="49" t="s">
        <v>1059</v>
      </c>
      <c r="P1363" s="37">
        <f t="shared" si="42"/>
        <v>-560.95455344000004</v>
      </c>
      <c r="Q1363" s="51">
        <v>45831</v>
      </c>
      <c r="S1363">
        <v>40700</v>
      </c>
      <c r="T1363" t="s">
        <v>911</v>
      </c>
    </row>
    <row r="1364" spans="1:20" x14ac:dyDescent="0.25">
      <c r="A1364" s="53" t="str">
        <f>+VLOOKUP(O1364,'Selectable Table'!D:E,2,0)</f>
        <v>OTH CUST</v>
      </c>
      <c r="B1364" s="36" t="s">
        <v>1690</v>
      </c>
      <c r="C1364" s="49" t="s">
        <v>1691</v>
      </c>
      <c r="D1364" s="49" t="s">
        <v>2048</v>
      </c>
      <c r="E1364">
        <v>2025</v>
      </c>
      <c r="F1364">
        <v>6</v>
      </c>
      <c r="G1364" s="53" t="s">
        <v>980</v>
      </c>
      <c r="H1364" s="33" t="s">
        <v>261</v>
      </c>
      <c r="I1364" s="18">
        <v>-46.724000000000004</v>
      </c>
      <c r="J1364" s="33" t="s">
        <v>914</v>
      </c>
      <c r="K1364" s="19">
        <f t="shared" si="43"/>
        <v>-56.294009680000002</v>
      </c>
      <c r="L1364" t="s">
        <v>977</v>
      </c>
      <c r="M1364" s="50" t="s">
        <v>1692</v>
      </c>
      <c r="O1364" s="49" t="s">
        <v>1134</v>
      </c>
      <c r="P1364" s="37">
        <f t="shared" si="42"/>
        <v>-56.294009680000002</v>
      </c>
      <c r="Q1364" s="51">
        <v>45831</v>
      </c>
      <c r="S1364">
        <v>40700</v>
      </c>
      <c r="T1364" t="s">
        <v>911</v>
      </c>
    </row>
    <row r="1365" spans="1:20" x14ac:dyDescent="0.25">
      <c r="A1365" s="53" t="str">
        <f>+VLOOKUP(O1365,'Selectable Table'!D:E,2,0)</f>
        <v>OTH CUST</v>
      </c>
      <c r="B1365" s="36" t="s">
        <v>1060</v>
      </c>
      <c r="C1365" s="49" t="s">
        <v>1061</v>
      </c>
      <c r="D1365" s="49" t="s">
        <v>2048</v>
      </c>
      <c r="E1365">
        <v>2025</v>
      </c>
      <c r="F1365">
        <v>6</v>
      </c>
      <c r="G1365" s="53" t="s">
        <v>976</v>
      </c>
      <c r="H1365" s="33" t="s">
        <v>260</v>
      </c>
      <c r="I1365" s="18">
        <v>-417.92</v>
      </c>
      <c r="J1365" s="33" t="s">
        <v>914</v>
      </c>
      <c r="K1365" s="19">
        <f t="shared" si="43"/>
        <v>-503.51837440000003</v>
      </c>
      <c r="L1365" t="s">
        <v>977</v>
      </c>
      <c r="M1365" s="50" t="s">
        <v>1062</v>
      </c>
      <c r="O1365" s="49" t="s">
        <v>1063</v>
      </c>
      <c r="P1365" s="37">
        <f t="shared" si="42"/>
        <v>-503.51837440000003</v>
      </c>
      <c r="Q1365" s="51">
        <v>45831</v>
      </c>
      <c r="S1365">
        <v>40700</v>
      </c>
      <c r="T1365" t="s">
        <v>911</v>
      </c>
    </row>
    <row r="1366" spans="1:20" x14ac:dyDescent="0.25">
      <c r="A1366" s="53" t="str">
        <f>+VLOOKUP(O1366,'Selectable Table'!D:E,2,0)</f>
        <v>OTH CUST</v>
      </c>
      <c r="B1366" s="36" t="s">
        <v>1064</v>
      </c>
      <c r="C1366" s="49" t="s">
        <v>1065</v>
      </c>
      <c r="D1366" s="49" t="s">
        <v>2048</v>
      </c>
      <c r="E1366">
        <v>2025</v>
      </c>
      <c r="F1366">
        <v>6</v>
      </c>
      <c r="G1366" s="53" t="s">
        <v>976</v>
      </c>
      <c r="H1366" s="33" t="s">
        <v>260</v>
      </c>
      <c r="I1366" s="18">
        <v>-455.99600000000004</v>
      </c>
      <c r="J1366" s="33" t="s">
        <v>914</v>
      </c>
      <c r="K1366" s="19">
        <f t="shared" si="43"/>
        <v>-549.39310072000001</v>
      </c>
      <c r="L1366" t="s">
        <v>977</v>
      </c>
      <c r="M1366" s="50" t="s">
        <v>1000</v>
      </c>
      <c r="O1366" s="49" t="s">
        <v>1001</v>
      </c>
      <c r="P1366" s="37">
        <f t="shared" si="42"/>
        <v>-549.39310072000001</v>
      </c>
      <c r="Q1366" s="51">
        <v>45831</v>
      </c>
      <c r="S1366">
        <v>40700</v>
      </c>
      <c r="T1366" t="s">
        <v>911</v>
      </c>
    </row>
    <row r="1367" spans="1:20" x14ac:dyDescent="0.25">
      <c r="A1367" s="53" t="str">
        <f>+VLOOKUP(O1367,'Selectable Table'!D:E,2,0)</f>
        <v>OTH CUST</v>
      </c>
      <c r="B1367" s="36" t="s">
        <v>1066</v>
      </c>
      <c r="C1367" s="49" t="s">
        <v>1067</v>
      </c>
      <c r="D1367" s="49" t="s">
        <v>2049</v>
      </c>
      <c r="E1367">
        <v>2025</v>
      </c>
      <c r="F1367">
        <v>6</v>
      </c>
      <c r="G1367" s="53" t="s">
        <v>980</v>
      </c>
      <c r="H1367" s="33" t="s">
        <v>261</v>
      </c>
      <c r="I1367" s="18">
        <v>-498.84399999999999</v>
      </c>
      <c r="J1367" s="33" t="s">
        <v>914</v>
      </c>
      <c r="K1367" s="19">
        <f t="shared" si="43"/>
        <v>-601.01722808</v>
      </c>
      <c r="L1367" t="s">
        <v>977</v>
      </c>
      <c r="M1367" s="50" t="s">
        <v>1068</v>
      </c>
      <c r="O1367" s="49" t="s">
        <v>1069</v>
      </c>
      <c r="P1367" s="37">
        <f t="shared" si="42"/>
        <v>-601.01722808</v>
      </c>
      <c r="Q1367" s="51">
        <v>45831</v>
      </c>
      <c r="S1367">
        <v>40700</v>
      </c>
      <c r="T1367" t="s">
        <v>911</v>
      </c>
    </row>
    <row r="1368" spans="1:20" ht="30" x14ac:dyDescent="0.25">
      <c r="A1368" s="53" t="str">
        <f>+VLOOKUP(O1368,'Selectable Table'!D:E,2,0)</f>
        <v>OTH CUST</v>
      </c>
      <c r="B1368" s="36" t="s">
        <v>1694</v>
      </c>
      <c r="C1368" s="49" t="s">
        <v>1695</v>
      </c>
      <c r="D1368" s="49" t="s">
        <v>2049</v>
      </c>
      <c r="E1368">
        <v>2025</v>
      </c>
      <c r="F1368">
        <v>6</v>
      </c>
      <c r="G1368" s="53" t="s">
        <v>1006</v>
      </c>
      <c r="H1368" s="33" t="s">
        <v>617</v>
      </c>
      <c r="I1368" s="18">
        <v>-210.74400000000003</v>
      </c>
      <c r="J1368" s="33" t="s">
        <v>914</v>
      </c>
      <c r="K1368" s="19">
        <f t="shared" si="43"/>
        <v>-253.90858608000002</v>
      </c>
      <c r="L1368" t="s">
        <v>977</v>
      </c>
      <c r="M1368" s="50" t="s">
        <v>1696</v>
      </c>
      <c r="O1368" s="49" t="s">
        <v>1055</v>
      </c>
      <c r="P1368" s="37">
        <f t="shared" si="42"/>
        <v>-253.90858608000002</v>
      </c>
      <c r="Q1368" s="51">
        <v>45831</v>
      </c>
      <c r="S1368">
        <v>40700</v>
      </c>
      <c r="T1368" t="s">
        <v>911</v>
      </c>
    </row>
    <row r="1369" spans="1:20" ht="30" x14ac:dyDescent="0.25">
      <c r="A1369" s="53" t="str">
        <f>+VLOOKUP(O1369,'Selectable Table'!D:E,2,0)</f>
        <v>OTH CUST</v>
      </c>
      <c r="B1369" s="36" t="s">
        <v>1700</v>
      </c>
      <c r="C1369" s="49" t="s">
        <v>1701</v>
      </c>
      <c r="D1369" s="49" t="s">
        <v>2049</v>
      </c>
      <c r="E1369">
        <v>2025</v>
      </c>
      <c r="F1369">
        <v>6</v>
      </c>
      <c r="G1369" s="53" t="s">
        <v>1006</v>
      </c>
      <c r="H1369" s="33" t="s">
        <v>617</v>
      </c>
      <c r="I1369" s="18">
        <v>-210.74400000000003</v>
      </c>
      <c r="J1369" s="33" t="s">
        <v>914</v>
      </c>
      <c r="K1369" s="19">
        <f t="shared" si="43"/>
        <v>-253.90858608000002</v>
      </c>
      <c r="L1369" t="s">
        <v>977</v>
      </c>
      <c r="M1369" s="50" t="s">
        <v>1702</v>
      </c>
      <c r="O1369" s="49" t="s">
        <v>1055</v>
      </c>
      <c r="P1369" s="37">
        <f t="shared" si="42"/>
        <v>-253.90858608000002</v>
      </c>
      <c r="Q1369" s="51">
        <v>45831</v>
      </c>
      <c r="S1369">
        <v>40700</v>
      </c>
      <c r="T1369" t="s">
        <v>911</v>
      </c>
    </row>
    <row r="1370" spans="1:20" x14ac:dyDescent="0.25">
      <c r="A1370" s="53" t="str">
        <f>+VLOOKUP(O1370,'Selectable Table'!D:E,2,0)</f>
        <v>OTH CUST</v>
      </c>
      <c r="B1370" s="36" t="s">
        <v>1704</v>
      </c>
      <c r="C1370" s="49" t="s">
        <v>1705</v>
      </c>
      <c r="D1370" s="49" t="s">
        <v>2049</v>
      </c>
      <c r="E1370">
        <v>2025</v>
      </c>
      <c r="F1370">
        <v>6</v>
      </c>
      <c r="G1370" s="53" t="s">
        <v>984</v>
      </c>
      <c r="H1370" s="33" t="s">
        <v>262</v>
      </c>
      <c r="I1370" s="18">
        <v>-455.99600000000004</v>
      </c>
      <c r="J1370" s="33" t="s">
        <v>914</v>
      </c>
      <c r="K1370" s="19">
        <f t="shared" si="43"/>
        <v>-549.39310072000001</v>
      </c>
      <c r="L1370" t="s">
        <v>977</v>
      </c>
      <c r="M1370" s="50" t="s">
        <v>1000</v>
      </c>
      <c r="O1370" s="49" t="s">
        <v>1001</v>
      </c>
      <c r="P1370" s="37">
        <f t="shared" si="42"/>
        <v>-549.39310072000001</v>
      </c>
      <c r="Q1370" s="51">
        <v>45831</v>
      </c>
      <c r="S1370">
        <v>40700</v>
      </c>
      <c r="T1370" t="s">
        <v>911</v>
      </c>
    </row>
    <row r="1371" spans="1:20" x14ac:dyDescent="0.25">
      <c r="A1371" s="53" t="str">
        <f>+VLOOKUP(O1371,'Selectable Table'!D:E,2,0)</f>
        <v>OTH CUST</v>
      </c>
      <c r="B1371" s="36" t="s">
        <v>1707</v>
      </c>
      <c r="C1371" s="49" t="s">
        <v>1708</v>
      </c>
      <c r="D1371" s="49" t="s">
        <v>2049</v>
      </c>
      <c r="E1371">
        <v>2025</v>
      </c>
      <c r="F1371">
        <v>6</v>
      </c>
      <c r="G1371" s="53" t="s">
        <v>980</v>
      </c>
      <c r="H1371" s="33" t="s">
        <v>261</v>
      </c>
      <c r="I1371" s="18">
        <v>-519.20000000000005</v>
      </c>
      <c r="J1371" s="33" t="s">
        <v>914</v>
      </c>
      <c r="K1371" s="19">
        <f t="shared" si="43"/>
        <v>-625.54254400000002</v>
      </c>
      <c r="L1371" t="s">
        <v>977</v>
      </c>
      <c r="M1371" s="50" t="s">
        <v>1027</v>
      </c>
      <c r="O1371" s="49" t="s">
        <v>1028</v>
      </c>
      <c r="P1371" s="37">
        <f t="shared" si="42"/>
        <v>-625.54254400000002</v>
      </c>
      <c r="Q1371" s="51">
        <v>45831</v>
      </c>
      <c r="S1371">
        <v>40700</v>
      </c>
      <c r="T1371" t="s">
        <v>911</v>
      </c>
    </row>
    <row r="1372" spans="1:20" x14ac:dyDescent="0.25">
      <c r="A1372" s="53" t="str">
        <f>+VLOOKUP(O1372,'Selectable Table'!D:E,2,0)</f>
        <v>OTH CUST</v>
      </c>
      <c r="B1372" s="36" t="s">
        <v>1070</v>
      </c>
      <c r="C1372" s="49" t="s">
        <v>1071</v>
      </c>
      <c r="D1372" s="49" t="s">
        <v>2049</v>
      </c>
      <c r="E1372">
        <v>2025</v>
      </c>
      <c r="F1372">
        <v>6</v>
      </c>
      <c r="G1372" s="53" t="s">
        <v>980</v>
      </c>
      <c r="H1372" s="33" t="s">
        <v>261</v>
      </c>
      <c r="I1372" s="18">
        <v>-162.084</v>
      </c>
      <c r="J1372" s="33" t="s">
        <v>914</v>
      </c>
      <c r="K1372" s="19">
        <f t="shared" si="43"/>
        <v>-195.28204488</v>
      </c>
      <c r="L1372" t="s">
        <v>977</v>
      </c>
      <c r="M1372" s="50" t="s">
        <v>1072</v>
      </c>
      <c r="O1372" s="49" t="s">
        <v>1001</v>
      </c>
      <c r="P1372" s="37">
        <f t="shared" si="42"/>
        <v>-195.28204488</v>
      </c>
      <c r="Q1372" s="51">
        <v>45831</v>
      </c>
      <c r="S1372">
        <v>40700</v>
      </c>
      <c r="T1372" t="s">
        <v>911</v>
      </c>
    </row>
    <row r="1373" spans="1:20" ht="30" x14ac:dyDescent="0.25">
      <c r="A1373" s="53" t="str">
        <f>+VLOOKUP(O1373,'Selectable Table'!D:E,2,0)</f>
        <v>OTH CUST</v>
      </c>
      <c r="B1373" s="36" t="s">
        <v>1073</v>
      </c>
      <c r="C1373" s="49" t="s">
        <v>1074</v>
      </c>
      <c r="D1373" s="49" t="s">
        <v>2049</v>
      </c>
      <c r="E1373">
        <v>2025</v>
      </c>
      <c r="F1373">
        <v>6</v>
      </c>
      <c r="G1373" s="53" t="s">
        <v>980</v>
      </c>
      <c r="H1373" s="33" t="s">
        <v>261</v>
      </c>
      <c r="I1373" s="18">
        <v>-210.74400000000003</v>
      </c>
      <c r="J1373" s="33" t="s">
        <v>914</v>
      </c>
      <c r="K1373" s="19">
        <f t="shared" si="43"/>
        <v>-253.90858608000002</v>
      </c>
      <c r="L1373" t="s">
        <v>977</v>
      </c>
      <c r="M1373" s="50" t="s">
        <v>1075</v>
      </c>
      <c r="O1373" s="49" t="s">
        <v>1055</v>
      </c>
      <c r="P1373" s="37">
        <f t="shared" si="42"/>
        <v>-253.90858608000002</v>
      </c>
      <c r="Q1373" s="51">
        <v>45831</v>
      </c>
      <c r="S1373">
        <v>40700</v>
      </c>
      <c r="T1373" t="s">
        <v>911</v>
      </c>
    </row>
    <row r="1374" spans="1:20" x14ac:dyDescent="0.25">
      <c r="A1374" s="53" t="str">
        <f>+VLOOKUP(O1374,'Selectable Table'!D:E,2,0)</f>
        <v>ASTRAZENECA</v>
      </c>
      <c r="B1374" s="36" t="s">
        <v>1076</v>
      </c>
      <c r="C1374" s="49" t="s">
        <v>1077</v>
      </c>
      <c r="D1374" s="49" t="s">
        <v>2049</v>
      </c>
      <c r="E1374">
        <v>2025</v>
      </c>
      <c r="F1374">
        <v>6</v>
      </c>
      <c r="G1374" s="53" t="s">
        <v>980</v>
      </c>
      <c r="H1374" s="33" t="s">
        <v>261</v>
      </c>
      <c r="I1374" s="18">
        <v>-147.96</v>
      </c>
      <c r="J1374" s="33" t="s">
        <v>914</v>
      </c>
      <c r="K1374" s="19">
        <f t="shared" si="43"/>
        <v>-178.26516720000001</v>
      </c>
      <c r="L1374" t="s">
        <v>977</v>
      </c>
      <c r="M1374" s="50" t="s">
        <v>1078</v>
      </c>
      <c r="O1374" s="49" t="s">
        <v>1079</v>
      </c>
      <c r="P1374" s="37">
        <f t="shared" si="42"/>
        <v>-178.26516720000001</v>
      </c>
      <c r="Q1374" s="51">
        <v>45831</v>
      </c>
      <c r="S1374">
        <v>40700</v>
      </c>
      <c r="T1374" t="s">
        <v>911</v>
      </c>
    </row>
    <row r="1375" spans="1:20" ht="30" x14ac:dyDescent="0.25">
      <c r="A1375" s="53" t="str">
        <f>+VLOOKUP(O1375,'Selectable Table'!D:E,2,0)</f>
        <v>OTH CUST</v>
      </c>
      <c r="B1375" s="36" t="s">
        <v>1709</v>
      </c>
      <c r="C1375" s="49" t="s">
        <v>1710</v>
      </c>
      <c r="D1375" s="49" t="s">
        <v>2049</v>
      </c>
      <c r="E1375">
        <v>2025</v>
      </c>
      <c r="F1375">
        <v>6</v>
      </c>
      <c r="G1375" s="53" t="s">
        <v>1006</v>
      </c>
      <c r="H1375" s="33" t="s">
        <v>617</v>
      </c>
      <c r="I1375" s="18">
        <v>-162.084</v>
      </c>
      <c r="J1375" s="33" t="s">
        <v>914</v>
      </c>
      <c r="K1375" s="19">
        <f t="shared" si="43"/>
        <v>-195.28204488</v>
      </c>
      <c r="L1375" t="s">
        <v>977</v>
      </c>
      <c r="M1375" s="50" t="s">
        <v>1711</v>
      </c>
      <c r="O1375" s="49" t="s">
        <v>1001</v>
      </c>
      <c r="P1375" s="37">
        <f t="shared" si="42"/>
        <v>-195.28204488</v>
      </c>
      <c r="Q1375" s="51">
        <v>45831</v>
      </c>
      <c r="S1375">
        <v>40700</v>
      </c>
      <c r="T1375" t="s">
        <v>911</v>
      </c>
    </row>
    <row r="1376" spans="1:20" ht="30" x14ac:dyDescent="0.25">
      <c r="A1376" s="53" t="str">
        <f>+VLOOKUP(O1376,'Selectable Table'!D:E,2,0)</f>
        <v>OTH CUST</v>
      </c>
      <c r="B1376" s="36" t="s">
        <v>1080</v>
      </c>
      <c r="C1376" s="49" t="s">
        <v>1081</v>
      </c>
      <c r="D1376" s="49" t="s">
        <v>2049</v>
      </c>
      <c r="E1376">
        <v>2025</v>
      </c>
      <c r="F1376">
        <v>6</v>
      </c>
      <c r="G1376" s="53" t="s">
        <v>1006</v>
      </c>
      <c r="H1376" s="33" t="s">
        <v>617</v>
      </c>
      <c r="I1376" s="18">
        <v>-467.28000000000003</v>
      </c>
      <c r="J1376" s="33" t="s">
        <v>914</v>
      </c>
      <c r="K1376" s="19">
        <f t="shared" si="43"/>
        <v>-562.98828960000003</v>
      </c>
      <c r="L1376" t="s">
        <v>977</v>
      </c>
      <c r="M1376" s="50" t="s">
        <v>1082</v>
      </c>
      <c r="O1376" s="49" t="s">
        <v>1083</v>
      </c>
      <c r="P1376" s="37">
        <f t="shared" si="42"/>
        <v>-562.98828960000003</v>
      </c>
      <c r="Q1376" s="51">
        <v>45831</v>
      </c>
      <c r="S1376">
        <v>40700</v>
      </c>
      <c r="T1376" t="s">
        <v>911</v>
      </c>
    </row>
    <row r="1377" spans="1:20" x14ac:dyDescent="0.25">
      <c r="A1377" s="53" t="str">
        <f>+VLOOKUP(O1377,'Selectable Table'!D:E,2,0)</f>
        <v>J &amp; J</v>
      </c>
      <c r="B1377" s="36" t="s">
        <v>1084</v>
      </c>
      <c r="C1377" s="49" t="s">
        <v>1085</v>
      </c>
      <c r="D1377" s="49" t="s">
        <v>2049</v>
      </c>
      <c r="E1377">
        <v>2025</v>
      </c>
      <c r="F1377">
        <v>6</v>
      </c>
      <c r="G1377" s="53" t="s">
        <v>976</v>
      </c>
      <c r="H1377" s="33" t="s">
        <v>260</v>
      </c>
      <c r="I1377" s="18">
        <v>-233.4</v>
      </c>
      <c r="J1377" s="33" t="s">
        <v>914</v>
      </c>
      <c r="K1377" s="19">
        <f t="shared" si="43"/>
        <v>-281.20498800000001</v>
      </c>
      <c r="L1377" t="s">
        <v>977</v>
      </c>
      <c r="M1377" s="50" t="s">
        <v>1015</v>
      </c>
      <c r="O1377" s="49" t="s">
        <v>1016</v>
      </c>
      <c r="P1377" s="37">
        <f t="shared" si="42"/>
        <v>-281.20498800000001</v>
      </c>
      <c r="Q1377" s="51">
        <v>45831</v>
      </c>
      <c r="S1377">
        <v>40700</v>
      </c>
      <c r="T1377" t="s">
        <v>911</v>
      </c>
    </row>
    <row r="1378" spans="1:20" ht="30" x14ac:dyDescent="0.25">
      <c r="A1378" s="53" t="str">
        <f>+VLOOKUP(O1378,'Selectable Table'!D:E,2,0)</f>
        <v>OTH CUST</v>
      </c>
      <c r="B1378" s="36" t="s">
        <v>1712</v>
      </c>
      <c r="C1378" s="49" t="s">
        <v>1713</v>
      </c>
      <c r="D1378" s="49" t="s">
        <v>2049</v>
      </c>
      <c r="E1378">
        <v>2025</v>
      </c>
      <c r="F1378">
        <v>6</v>
      </c>
      <c r="G1378" s="53" t="s">
        <v>976</v>
      </c>
      <c r="H1378" s="33" t="s">
        <v>260</v>
      </c>
      <c r="I1378" s="18">
        <v>-210.74400000000003</v>
      </c>
      <c r="J1378" s="33" t="s">
        <v>914</v>
      </c>
      <c r="K1378" s="19">
        <f t="shared" si="43"/>
        <v>-253.90858608000002</v>
      </c>
      <c r="L1378" t="s">
        <v>977</v>
      </c>
      <c r="M1378" s="50" t="s">
        <v>1714</v>
      </c>
      <c r="O1378" s="49" t="s">
        <v>1055</v>
      </c>
      <c r="P1378" s="37">
        <f t="shared" si="42"/>
        <v>-253.90858608000002</v>
      </c>
      <c r="Q1378" s="51">
        <v>45831</v>
      </c>
      <c r="S1378">
        <v>40700</v>
      </c>
      <c r="T1378" t="s">
        <v>911</v>
      </c>
    </row>
    <row r="1379" spans="1:20" ht="30" x14ac:dyDescent="0.25">
      <c r="A1379" s="53" t="str">
        <f>+VLOOKUP(O1379,'Selectable Table'!D:E,2,0)</f>
        <v>OTH CUST</v>
      </c>
      <c r="B1379" s="36" t="s">
        <v>1715</v>
      </c>
      <c r="C1379" s="49" t="s">
        <v>1716</v>
      </c>
      <c r="D1379" s="49" t="s">
        <v>2049</v>
      </c>
      <c r="E1379">
        <v>2025</v>
      </c>
      <c r="F1379">
        <v>6</v>
      </c>
      <c r="G1379" s="53" t="s">
        <v>976</v>
      </c>
      <c r="H1379" s="33" t="s">
        <v>260</v>
      </c>
      <c r="I1379" s="18">
        <v>-210.74400000000003</v>
      </c>
      <c r="J1379" s="33" t="s">
        <v>914</v>
      </c>
      <c r="K1379" s="19">
        <f t="shared" si="43"/>
        <v>-253.90858608000002</v>
      </c>
      <c r="L1379" t="s">
        <v>977</v>
      </c>
      <c r="M1379" s="50" t="s">
        <v>1717</v>
      </c>
      <c r="O1379" s="49" t="s">
        <v>1055</v>
      </c>
      <c r="P1379" s="37">
        <f t="shared" si="42"/>
        <v>-253.90858608000002</v>
      </c>
      <c r="Q1379" s="51">
        <v>45831</v>
      </c>
      <c r="S1379">
        <v>40700</v>
      </c>
      <c r="T1379" t="s">
        <v>911</v>
      </c>
    </row>
    <row r="1380" spans="1:20" x14ac:dyDescent="0.25">
      <c r="A1380" s="53" t="str">
        <f>+VLOOKUP(O1380,'Selectable Table'!D:E,2,0)</f>
        <v>OTH CUST</v>
      </c>
      <c r="B1380" s="36" t="s">
        <v>1086</v>
      </c>
      <c r="C1380" s="49" t="s">
        <v>1087</v>
      </c>
      <c r="D1380" s="49" t="s">
        <v>2050</v>
      </c>
      <c r="E1380">
        <v>2025</v>
      </c>
      <c r="F1380">
        <v>6</v>
      </c>
      <c r="G1380" s="53" t="s">
        <v>984</v>
      </c>
      <c r="H1380" s="33" t="s">
        <v>262</v>
      </c>
      <c r="I1380" s="18">
        <v>-591.96800000000007</v>
      </c>
      <c r="J1380" s="33" t="s">
        <v>914</v>
      </c>
      <c r="K1380" s="19">
        <f t="shared" si="43"/>
        <v>-713.21488576000013</v>
      </c>
      <c r="L1380" t="s">
        <v>977</v>
      </c>
      <c r="M1380" s="50" t="s">
        <v>1088</v>
      </c>
      <c r="O1380" s="49" t="s">
        <v>264</v>
      </c>
      <c r="P1380" s="37">
        <f t="shared" si="42"/>
        <v>-713.21488576000013</v>
      </c>
      <c r="Q1380" s="51">
        <v>45831</v>
      </c>
      <c r="S1380">
        <v>40700</v>
      </c>
      <c r="T1380" t="s">
        <v>911</v>
      </c>
    </row>
    <row r="1381" spans="1:20" ht="30" x14ac:dyDescent="0.25">
      <c r="A1381" s="53" t="str">
        <f>+VLOOKUP(O1381,'Selectable Table'!D:E,2,0)</f>
        <v>OTH CUST</v>
      </c>
      <c r="B1381" s="36" t="s">
        <v>1089</v>
      </c>
      <c r="C1381" s="49" t="s">
        <v>1090</v>
      </c>
      <c r="D1381" s="49" t="s">
        <v>2050</v>
      </c>
      <c r="E1381">
        <v>2025</v>
      </c>
      <c r="F1381">
        <v>6</v>
      </c>
      <c r="G1381" s="53" t="s">
        <v>980</v>
      </c>
      <c r="H1381" s="33" t="s">
        <v>261</v>
      </c>
      <c r="I1381" s="18">
        <v>-210.74400000000003</v>
      </c>
      <c r="J1381" s="33" t="s">
        <v>914</v>
      </c>
      <c r="K1381" s="19">
        <f t="shared" si="43"/>
        <v>-253.90858608000002</v>
      </c>
      <c r="L1381" t="s">
        <v>977</v>
      </c>
      <c r="M1381" s="50" t="s">
        <v>1091</v>
      </c>
      <c r="O1381" s="49" t="s">
        <v>1055</v>
      </c>
      <c r="P1381" s="37">
        <f t="shared" si="42"/>
        <v>-253.90858608000002</v>
      </c>
      <c r="Q1381" s="51">
        <v>45831</v>
      </c>
      <c r="S1381">
        <v>40700</v>
      </c>
      <c r="T1381" t="s">
        <v>911</v>
      </c>
    </row>
    <row r="1382" spans="1:20" ht="30" x14ac:dyDescent="0.25">
      <c r="A1382" s="53" t="str">
        <f>+VLOOKUP(O1382,'Selectable Table'!D:E,2,0)</f>
        <v>OTH CUST</v>
      </c>
      <c r="B1382" s="36" t="s">
        <v>1092</v>
      </c>
      <c r="C1382" s="49" t="s">
        <v>1093</v>
      </c>
      <c r="D1382" s="49" t="s">
        <v>2050</v>
      </c>
      <c r="E1382">
        <v>2025</v>
      </c>
      <c r="F1382">
        <v>6</v>
      </c>
      <c r="G1382" s="53" t="s">
        <v>1006</v>
      </c>
      <c r="H1382" s="33" t="s">
        <v>617</v>
      </c>
      <c r="I1382" s="18">
        <v>-467.28000000000003</v>
      </c>
      <c r="J1382" s="33" t="s">
        <v>914</v>
      </c>
      <c r="K1382" s="19">
        <f t="shared" si="43"/>
        <v>-562.98828960000003</v>
      </c>
      <c r="L1382" t="s">
        <v>977</v>
      </c>
      <c r="M1382" s="50" t="s">
        <v>1094</v>
      </c>
      <c r="O1382" s="49" t="s">
        <v>1069</v>
      </c>
      <c r="P1382" s="37">
        <f t="shared" si="42"/>
        <v>-562.98828960000003</v>
      </c>
      <c r="Q1382" s="51">
        <v>45831</v>
      </c>
      <c r="S1382">
        <v>40700</v>
      </c>
      <c r="T1382" t="s">
        <v>911</v>
      </c>
    </row>
    <row r="1383" spans="1:20" ht="30" x14ac:dyDescent="0.25">
      <c r="A1383" s="53" t="str">
        <f>+VLOOKUP(O1383,'Selectable Table'!D:E,2,0)</f>
        <v>OTH CUST</v>
      </c>
      <c r="B1383" s="36" t="s">
        <v>1719</v>
      </c>
      <c r="C1383" s="49" t="s">
        <v>1720</v>
      </c>
      <c r="D1383" s="49" t="s">
        <v>2050</v>
      </c>
      <c r="E1383">
        <v>2025</v>
      </c>
      <c r="F1383">
        <v>6</v>
      </c>
      <c r="G1383" s="53" t="s">
        <v>1006</v>
      </c>
      <c r="H1383" s="33" t="s">
        <v>617</v>
      </c>
      <c r="I1383" s="18">
        <v>-162.084</v>
      </c>
      <c r="J1383" s="33" t="s">
        <v>914</v>
      </c>
      <c r="K1383" s="19">
        <f t="shared" si="43"/>
        <v>-195.28204488</v>
      </c>
      <c r="L1383" t="s">
        <v>977</v>
      </c>
      <c r="M1383" s="50" t="s">
        <v>1721</v>
      </c>
      <c r="O1383" s="49" t="s">
        <v>1001</v>
      </c>
      <c r="P1383" s="37">
        <f t="shared" si="42"/>
        <v>-195.28204488</v>
      </c>
      <c r="Q1383" s="51">
        <v>45831</v>
      </c>
      <c r="S1383">
        <v>40700</v>
      </c>
      <c r="T1383" t="s">
        <v>911</v>
      </c>
    </row>
    <row r="1384" spans="1:20" x14ac:dyDescent="0.25">
      <c r="A1384" s="53" t="str">
        <f>+VLOOKUP(O1384,'Selectable Table'!D:E,2,0)</f>
        <v>ASTRAZENECA</v>
      </c>
      <c r="B1384" s="36" t="s">
        <v>1722</v>
      </c>
      <c r="C1384" s="49" t="s">
        <v>1723</v>
      </c>
      <c r="D1384" s="49" t="s">
        <v>2050</v>
      </c>
      <c r="E1384">
        <v>2025</v>
      </c>
      <c r="F1384">
        <v>6</v>
      </c>
      <c r="G1384" s="53" t="s">
        <v>976</v>
      </c>
      <c r="H1384" s="33" t="s">
        <v>260</v>
      </c>
      <c r="I1384" s="18">
        <v>-147.96</v>
      </c>
      <c r="J1384" s="33" t="s">
        <v>914</v>
      </c>
      <c r="K1384" s="19">
        <f t="shared" si="43"/>
        <v>-178.26516720000001</v>
      </c>
      <c r="L1384" t="s">
        <v>977</v>
      </c>
      <c r="M1384" s="50" t="s">
        <v>1724</v>
      </c>
      <c r="O1384" s="49" t="s">
        <v>1275</v>
      </c>
      <c r="P1384" s="37">
        <f t="shared" si="42"/>
        <v>-178.26516720000001</v>
      </c>
      <c r="Q1384" s="51">
        <v>45831</v>
      </c>
      <c r="S1384">
        <v>40700</v>
      </c>
      <c r="T1384" t="s">
        <v>911</v>
      </c>
    </row>
    <row r="1385" spans="1:20" ht="30" x14ac:dyDescent="0.25">
      <c r="A1385" s="53" t="str">
        <f>+VLOOKUP(O1385,'Selectable Table'!D:E,2,0)</f>
        <v>OTH CUST</v>
      </c>
      <c r="B1385" s="36" t="s">
        <v>1725</v>
      </c>
      <c r="C1385" s="49" t="s">
        <v>1726</v>
      </c>
      <c r="D1385" s="49" t="s">
        <v>2050</v>
      </c>
      <c r="E1385">
        <v>2025</v>
      </c>
      <c r="F1385">
        <v>6</v>
      </c>
      <c r="G1385" s="53" t="s">
        <v>976</v>
      </c>
      <c r="H1385" s="33" t="s">
        <v>260</v>
      </c>
      <c r="I1385" s="18">
        <v>-210.74400000000003</v>
      </c>
      <c r="J1385" s="33" t="s">
        <v>914</v>
      </c>
      <c r="K1385" s="19">
        <f t="shared" si="43"/>
        <v>-253.90858608000002</v>
      </c>
      <c r="L1385" t="s">
        <v>977</v>
      </c>
      <c r="M1385" s="50" t="s">
        <v>1727</v>
      </c>
      <c r="O1385" s="49" t="s">
        <v>1055</v>
      </c>
      <c r="P1385" s="37">
        <f t="shared" si="42"/>
        <v>-253.90858608000002</v>
      </c>
      <c r="Q1385" s="51">
        <v>45831</v>
      </c>
      <c r="S1385">
        <v>40700</v>
      </c>
      <c r="T1385" t="s">
        <v>911</v>
      </c>
    </row>
    <row r="1386" spans="1:20" ht="30" x14ac:dyDescent="0.25">
      <c r="A1386" s="53" t="str">
        <f>+VLOOKUP(O1386,'Selectable Table'!D:E,2,0)</f>
        <v>OTH CUST</v>
      </c>
      <c r="B1386" s="36" t="s">
        <v>1095</v>
      </c>
      <c r="C1386" s="49" t="s">
        <v>1096</v>
      </c>
      <c r="D1386" s="49" t="s">
        <v>527</v>
      </c>
      <c r="E1386">
        <v>2025</v>
      </c>
      <c r="F1386">
        <v>6</v>
      </c>
      <c r="G1386" s="53" t="s">
        <v>980</v>
      </c>
      <c r="H1386" s="33" t="s">
        <v>261</v>
      </c>
      <c r="I1386" s="18">
        <v>-210.74400000000003</v>
      </c>
      <c r="J1386" s="33" t="s">
        <v>914</v>
      </c>
      <c r="K1386" s="19">
        <f t="shared" si="43"/>
        <v>-253.90858608000002</v>
      </c>
      <c r="L1386" t="s">
        <v>977</v>
      </c>
      <c r="M1386" s="50" t="s">
        <v>1097</v>
      </c>
      <c r="O1386" s="49" t="s">
        <v>1055</v>
      </c>
      <c r="P1386" s="37">
        <f t="shared" si="42"/>
        <v>-253.90858608000002</v>
      </c>
      <c r="Q1386" s="51">
        <v>45831</v>
      </c>
      <c r="S1386">
        <v>40700</v>
      </c>
      <c r="T1386" t="s">
        <v>911</v>
      </c>
    </row>
    <row r="1387" spans="1:20" ht="30" x14ac:dyDescent="0.25">
      <c r="A1387" s="53" t="str">
        <f>+VLOOKUP(O1387,'Selectable Table'!D:E,2,0)</f>
        <v>J &amp; J</v>
      </c>
      <c r="B1387" s="36" t="s">
        <v>1098</v>
      </c>
      <c r="C1387" s="49" t="s">
        <v>1099</v>
      </c>
      <c r="D1387" s="49" t="s">
        <v>527</v>
      </c>
      <c r="E1387">
        <v>2025</v>
      </c>
      <c r="F1387">
        <v>6</v>
      </c>
      <c r="G1387" s="53" t="s">
        <v>1006</v>
      </c>
      <c r="H1387" s="33" t="s">
        <v>617</v>
      </c>
      <c r="I1387" s="18">
        <v>-233.4</v>
      </c>
      <c r="J1387" s="33" t="s">
        <v>914</v>
      </c>
      <c r="K1387" s="19">
        <f t="shared" si="43"/>
        <v>-281.20498800000001</v>
      </c>
      <c r="L1387" t="s">
        <v>977</v>
      </c>
      <c r="M1387" s="50" t="s">
        <v>1015</v>
      </c>
      <c r="O1387" s="49" t="s">
        <v>1100</v>
      </c>
      <c r="P1387" s="37">
        <f t="shared" si="42"/>
        <v>-281.20498800000001</v>
      </c>
      <c r="Q1387" s="51">
        <v>45831</v>
      </c>
      <c r="S1387">
        <v>40700</v>
      </c>
      <c r="T1387" t="s">
        <v>911</v>
      </c>
    </row>
    <row r="1388" spans="1:20" ht="30" x14ac:dyDescent="0.25">
      <c r="A1388" s="53" t="str">
        <f>+VLOOKUP(O1388,'Selectable Table'!D:E,2,0)</f>
        <v>J &amp; J</v>
      </c>
      <c r="B1388" s="36" t="s">
        <v>1101</v>
      </c>
      <c r="C1388" s="49" t="s">
        <v>1102</v>
      </c>
      <c r="D1388" s="49" t="s">
        <v>527</v>
      </c>
      <c r="E1388">
        <v>2025</v>
      </c>
      <c r="F1388">
        <v>6</v>
      </c>
      <c r="G1388" s="53" t="s">
        <v>1006</v>
      </c>
      <c r="H1388" s="33" t="s">
        <v>617</v>
      </c>
      <c r="I1388" s="18">
        <v>-509.23199999999997</v>
      </c>
      <c r="J1388" s="33" t="s">
        <v>914</v>
      </c>
      <c r="K1388" s="19">
        <f t="shared" si="43"/>
        <v>-613.53289824000001</v>
      </c>
      <c r="L1388" t="s">
        <v>977</v>
      </c>
      <c r="M1388" s="50" t="s">
        <v>1015</v>
      </c>
      <c r="O1388" s="49" t="s">
        <v>1100</v>
      </c>
      <c r="P1388" s="37">
        <f t="shared" si="42"/>
        <v>-613.53289824000001</v>
      </c>
      <c r="Q1388" s="51">
        <v>45831</v>
      </c>
      <c r="S1388">
        <v>40700</v>
      </c>
      <c r="T1388" t="s">
        <v>911</v>
      </c>
    </row>
    <row r="1389" spans="1:20" x14ac:dyDescent="0.25">
      <c r="A1389" s="53" t="str">
        <f>+VLOOKUP(O1389,'Selectable Table'!D:E,2,0)</f>
        <v>J &amp; J</v>
      </c>
      <c r="B1389" s="36" t="s">
        <v>1103</v>
      </c>
      <c r="C1389" s="49" t="s">
        <v>1104</v>
      </c>
      <c r="D1389" s="49" t="s">
        <v>527</v>
      </c>
      <c r="E1389">
        <v>2025</v>
      </c>
      <c r="F1389">
        <v>6</v>
      </c>
      <c r="G1389" s="53" t="s">
        <v>984</v>
      </c>
      <c r="H1389" s="33" t="s">
        <v>262</v>
      </c>
      <c r="I1389" s="18">
        <v>-233.4</v>
      </c>
      <c r="J1389" s="33" t="s">
        <v>914</v>
      </c>
      <c r="K1389" s="19">
        <f t="shared" si="43"/>
        <v>-281.20498800000001</v>
      </c>
      <c r="L1389" t="s">
        <v>977</v>
      </c>
      <c r="M1389" s="50" t="s">
        <v>1015</v>
      </c>
      <c r="O1389" s="49" t="s">
        <v>1016</v>
      </c>
      <c r="P1389" s="37">
        <f t="shared" si="42"/>
        <v>-281.20498800000001</v>
      </c>
      <c r="Q1389" s="51">
        <v>45831</v>
      </c>
      <c r="S1389">
        <v>40700</v>
      </c>
      <c r="T1389" t="s">
        <v>911</v>
      </c>
    </row>
    <row r="1390" spans="1:20" x14ac:dyDescent="0.25">
      <c r="A1390" s="53" t="str">
        <f>+VLOOKUP(O1390,'Selectable Table'!D:E,2,0)</f>
        <v>OTH CUST</v>
      </c>
      <c r="B1390" s="36" t="s">
        <v>1731</v>
      </c>
      <c r="C1390" s="49" t="s">
        <v>1732</v>
      </c>
      <c r="D1390" s="49" t="s">
        <v>527</v>
      </c>
      <c r="E1390">
        <v>2025</v>
      </c>
      <c r="F1390">
        <v>6</v>
      </c>
      <c r="G1390" s="53" t="s">
        <v>980</v>
      </c>
      <c r="H1390" s="33" t="s">
        <v>261</v>
      </c>
      <c r="I1390" s="18">
        <v>-480.26000000000005</v>
      </c>
      <c r="J1390" s="33" t="s">
        <v>914</v>
      </c>
      <c r="K1390" s="19">
        <f t="shared" si="43"/>
        <v>-578.62685320000003</v>
      </c>
      <c r="L1390" t="s">
        <v>977</v>
      </c>
      <c r="M1390" s="50" t="s">
        <v>1385</v>
      </c>
      <c r="O1390" s="49" t="s">
        <v>1472</v>
      </c>
      <c r="P1390" s="37">
        <f t="shared" si="42"/>
        <v>-578.62685320000003</v>
      </c>
      <c r="Q1390" s="51">
        <v>45831</v>
      </c>
      <c r="S1390">
        <v>40700</v>
      </c>
      <c r="T1390" t="s">
        <v>911</v>
      </c>
    </row>
    <row r="1391" spans="1:20" ht="30" x14ac:dyDescent="0.25">
      <c r="A1391" s="53" t="str">
        <f>+VLOOKUP(O1391,'Selectable Table'!D:E,2,0)</f>
        <v>OTH CUST</v>
      </c>
      <c r="B1391" s="36" t="s">
        <v>1733</v>
      </c>
      <c r="C1391" s="49" t="s">
        <v>1734</v>
      </c>
      <c r="D1391" s="49" t="s">
        <v>527</v>
      </c>
      <c r="E1391">
        <v>2025</v>
      </c>
      <c r="F1391">
        <v>6</v>
      </c>
      <c r="G1391" s="53" t="s">
        <v>980</v>
      </c>
      <c r="H1391" s="33" t="s">
        <v>261</v>
      </c>
      <c r="I1391" s="18">
        <v>-210.74400000000003</v>
      </c>
      <c r="J1391" s="33" t="s">
        <v>914</v>
      </c>
      <c r="K1391" s="19">
        <f t="shared" si="43"/>
        <v>-253.90858608000002</v>
      </c>
      <c r="L1391" t="s">
        <v>977</v>
      </c>
      <c r="M1391" s="50" t="s">
        <v>1735</v>
      </c>
      <c r="O1391" s="49" t="s">
        <v>1055</v>
      </c>
      <c r="P1391" s="37">
        <f t="shared" si="42"/>
        <v>-253.90858608000002</v>
      </c>
      <c r="Q1391" s="51">
        <v>45831</v>
      </c>
      <c r="S1391">
        <v>40700</v>
      </c>
      <c r="T1391" t="s">
        <v>911</v>
      </c>
    </row>
    <row r="1392" spans="1:20" ht="30" x14ac:dyDescent="0.25">
      <c r="A1392" s="53" t="str">
        <f>+VLOOKUP(O1392,'Selectable Table'!D:E,2,0)</f>
        <v>OTH CUST</v>
      </c>
      <c r="B1392" s="36" t="s">
        <v>1105</v>
      </c>
      <c r="C1392" s="49" t="s">
        <v>1106</v>
      </c>
      <c r="D1392" s="49" t="s">
        <v>527</v>
      </c>
      <c r="E1392">
        <v>2025</v>
      </c>
      <c r="F1392">
        <v>6</v>
      </c>
      <c r="G1392" s="53" t="s">
        <v>980</v>
      </c>
      <c r="H1392" s="33" t="s">
        <v>261</v>
      </c>
      <c r="I1392" s="18">
        <v>-210.74800000000002</v>
      </c>
      <c r="J1392" s="33" t="s">
        <v>914</v>
      </c>
      <c r="K1392" s="19">
        <f t="shared" si="43"/>
        <v>-253.91340536000001</v>
      </c>
      <c r="L1392" t="s">
        <v>977</v>
      </c>
      <c r="M1392" s="50" t="s">
        <v>1107</v>
      </c>
      <c r="O1392" s="49" t="s">
        <v>1055</v>
      </c>
      <c r="P1392" s="37">
        <f t="shared" si="42"/>
        <v>-253.91340536000001</v>
      </c>
      <c r="Q1392" s="51">
        <v>45831</v>
      </c>
      <c r="S1392">
        <v>40700</v>
      </c>
      <c r="T1392" t="s">
        <v>911</v>
      </c>
    </row>
    <row r="1393" spans="1:20" ht="30" x14ac:dyDescent="0.25">
      <c r="A1393" s="53" t="str">
        <f>+VLOOKUP(O1393,'Selectable Table'!D:E,2,0)</f>
        <v>OTH CUST</v>
      </c>
      <c r="B1393" s="36" t="s">
        <v>1109</v>
      </c>
      <c r="C1393" s="49" t="s">
        <v>1110</v>
      </c>
      <c r="D1393" s="49" t="s">
        <v>527</v>
      </c>
      <c r="E1393">
        <v>2025</v>
      </c>
      <c r="F1393">
        <v>6</v>
      </c>
      <c r="G1393" s="53" t="s">
        <v>980</v>
      </c>
      <c r="H1393" s="33" t="s">
        <v>261</v>
      </c>
      <c r="I1393" s="18">
        <v>-210.74400000000003</v>
      </c>
      <c r="J1393" s="33" t="s">
        <v>914</v>
      </c>
      <c r="K1393" s="19">
        <f t="shared" si="43"/>
        <v>-253.90858608000002</v>
      </c>
      <c r="L1393" t="s">
        <v>977</v>
      </c>
      <c r="M1393" s="50" t="s">
        <v>1111</v>
      </c>
      <c r="O1393" s="49" t="s">
        <v>1055</v>
      </c>
      <c r="P1393" s="37">
        <f t="shared" si="42"/>
        <v>-253.90858608000002</v>
      </c>
      <c r="Q1393" s="51">
        <v>45831</v>
      </c>
      <c r="S1393">
        <v>40700</v>
      </c>
      <c r="T1393" t="s">
        <v>911</v>
      </c>
    </row>
    <row r="1394" spans="1:20" ht="30" x14ac:dyDescent="0.25">
      <c r="A1394" s="53" t="str">
        <f>+VLOOKUP(O1394,'Selectable Table'!D:E,2,0)</f>
        <v>OTH CUST</v>
      </c>
      <c r="B1394" s="36" t="s">
        <v>1736</v>
      </c>
      <c r="C1394" s="49" t="s">
        <v>1737</v>
      </c>
      <c r="D1394" s="49" t="s">
        <v>527</v>
      </c>
      <c r="E1394">
        <v>2025</v>
      </c>
      <c r="F1394">
        <v>6</v>
      </c>
      <c r="G1394" s="53" t="s">
        <v>980</v>
      </c>
      <c r="H1394" s="33" t="s">
        <v>261</v>
      </c>
      <c r="I1394" s="18">
        <v>-210.74400000000003</v>
      </c>
      <c r="J1394" s="33" t="s">
        <v>914</v>
      </c>
      <c r="K1394" s="19">
        <f t="shared" si="43"/>
        <v>-253.90858608000002</v>
      </c>
      <c r="L1394" t="s">
        <v>977</v>
      </c>
      <c r="M1394" s="50" t="s">
        <v>1738</v>
      </c>
      <c r="O1394" s="49" t="s">
        <v>1055</v>
      </c>
      <c r="P1394" s="37">
        <f t="shared" si="42"/>
        <v>-253.90858608000002</v>
      </c>
      <c r="Q1394" s="51">
        <v>45831</v>
      </c>
      <c r="S1394">
        <v>40700</v>
      </c>
      <c r="T1394" t="s">
        <v>911</v>
      </c>
    </row>
    <row r="1395" spans="1:20" x14ac:dyDescent="0.25">
      <c r="A1395" s="53" t="str">
        <f>+VLOOKUP(O1395,'Selectable Table'!D:E,2,0)</f>
        <v>OTH CUST</v>
      </c>
      <c r="B1395" s="36" t="s">
        <v>1112</v>
      </c>
      <c r="C1395" s="49" t="s">
        <v>1113</v>
      </c>
      <c r="D1395" s="49" t="s">
        <v>527</v>
      </c>
      <c r="E1395">
        <v>2025</v>
      </c>
      <c r="F1395">
        <v>6</v>
      </c>
      <c r="G1395" s="53" t="s">
        <v>976</v>
      </c>
      <c r="H1395" s="33" t="s">
        <v>260</v>
      </c>
      <c r="I1395" s="18">
        <v>-147.96</v>
      </c>
      <c r="J1395" s="33" t="s">
        <v>914</v>
      </c>
      <c r="K1395" s="19">
        <f t="shared" si="43"/>
        <v>-178.26516720000001</v>
      </c>
      <c r="L1395" t="s">
        <v>977</v>
      </c>
      <c r="M1395" s="50" t="s">
        <v>1114</v>
      </c>
      <c r="O1395" s="49" t="s">
        <v>986</v>
      </c>
      <c r="P1395" s="37">
        <f t="shared" si="42"/>
        <v>-178.26516720000001</v>
      </c>
      <c r="Q1395" s="51">
        <v>45831</v>
      </c>
      <c r="S1395">
        <v>40700</v>
      </c>
      <c r="T1395" t="s">
        <v>911</v>
      </c>
    </row>
    <row r="1396" spans="1:20" x14ac:dyDescent="0.25">
      <c r="A1396" s="53" t="str">
        <f>+VLOOKUP(O1396,'Selectable Table'!D:E,2,0)</f>
        <v>OTH CUST</v>
      </c>
      <c r="B1396" s="36" t="s">
        <v>1115</v>
      </c>
      <c r="C1396" s="49" t="s">
        <v>1116</v>
      </c>
      <c r="D1396" s="49" t="s">
        <v>527</v>
      </c>
      <c r="E1396">
        <v>2025</v>
      </c>
      <c r="F1396">
        <v>6</v>
      </c>
      <c r="G1396" s="53" t="s">
        <v>976</v>
      </c>
      <c r="H1396" s="33" t="s">
        <v>260</v>
      </c>
      <c r="I1396" s="18">
        <v>-455.99600000000004</v>
      </c>
      <c r="J1396" s="33" t="s">
        <v>914</v>
      </c>
      <c r="K1396" s="19">
        <f t="shared" si="43"/>
        <v>-549.39310072000001</v>
      </c>
      <c r="L1396" t="s">
        <v>977</v>
      </c>
      <c r="M1396" s="50" t="s">
        <v>1000</v>
      </c>
      <c r="O1396" s="49" t="s">
        <v>1001</v>
      </c>
      <c r="P1396" s="37">
        <f t="shared" si="42"/>
        <v>-549.39310072000001</v>
      </c>
      <c r="Q1396" s="51">
        <v>45831</v>
      </c>
      <c r="S1396">
        <v>40700</v>
      </c>
      <c r="T1396" t="s">
        <v>911</v>
      </c>
    </row>
    <row r="1397" spans="1:20" x14ac:dyDescent="0.25">
      <c r="A1397" s="53" t="str">
        <f>+VLOOKUP(O1397,'Selectable Table'!D:E,2,0)</f>
        <v>J &amp; J</v>
      </c>
      <c r="B1397" s="36" t="s">
        <v>1117</v>
      </c>
      <c r="C1397" s="49" t="s">
        <v>1118</v>
      </c>
      <c r="D1397" s="49" t="s">
        <v>527</v>
      </c>
      <c r="E1397">
        <v>2025</v>
      </c>
      <c r="F1397">
        <v>6</v>
      </c>
      <c r="G1397" s="53" t="s">
        <v>976</v>
      </c>
      <c r="H1397" s="33" t="s">
        <v>260</v>
      </c>
      <c r="I1397" s="18">
        <v>-233.4</v>
      </c>
      <c r="J1397" s="33" t="s">
        <v>914</v>
      </c>
      <c r="K1397" s="19">
        <f t="shared" si="43"/>
        <v>-281.20498800000001</v>
      </c>
      <c r="L1397" t="s">
        <v>977</v>
      </c>
      <c r="M1397" s="50" t="s">
        <v>1015</v>
      </c>
      <c r="O1397" s="49" t="s">
        <v>1016</v>
      </c>
      <c r="P1397" s="37">
        <f t="shared" si="42"/>
        <v>-281.20498800000001</v>
      </c>
      <c r="Q1397" s="51">
        <v>45831</v>
      </c>
      <c r="S1397">
        <v>40700</v>
      </c>
      <c r="T1397" t="s">
        <v>911</v>
      </c>
    </row>
    <row r="1398" spans="1:20" x14ac:dyDescent="0.25">
      <c r="A1398" s="53" t="str">
        <f>+VLOOKUP(O1398,'Selectable Table'!D:E,2,0)</f>
        <v>OTH CUST</v>
      </c>
      <c r="B1398" s="36" t="s">
        <v>1739</v>
      </c>
      <c r="C1398" s="49" t="s">
        <v>1740</v>
      </c>
      <c r="D1398" s="49" t="s">
        <v>528</v>
      </c>
      <c r="E1398">
        <v>2025</v>
      </c>
      <c r="F1398">
        <v>6</v>
      </c>
      <c r="G1398" s="53" t="s">
        <v>980</v>
      </c>
      <c r="H1398" s="33" t="s">
        <v>261</v>
      </c>
      <c r="I1398" s="18">
        <v>-478.8</v>
      </c>
      <c r="J1398" s="33" t="s">
        <v>914</v>
      </c>
      <c r="K1398" s="19">
        <f t="shared" si="43"/>
        <v>-576.86781600000006</v>
      </c>
      <c r="L1398" t="s">
        <v>977</v>
      </c>
      <c r="M1398" s="50" t="s">
        <v>1741</v>
      </c>
      <c r="O1398" s="49" t="s">
        <v>1742</v>
      </c>
      <c r="P1398" s="37">
        <f t="shared" si="42"/>
        <v>-576.86781600000006</v>
      </c>
      <c r="Q1398" s="51">
        <v>45831</v>
      </c>
      <c r="S1398">
        <v>40700</v>
      </c>
      <c r="T1398" t="s">
        <v>911</v>
      </c>
    </row>
    <row r="1399" spans="1:20" x14ac:dyDescent="0.25">
      <c r="A1399" s="53" t="str">
        <f>+VLOOKUP(O1399,'Selectable Table'!D:E,2,0)</f>
        <v>PFIZER</v>
      </c>
      <c r="B1399" s="36" t="s">
        <v>1119</v>
      </c>
      <c r="C1399" s="49" t="s">
        <v>1120</v>
      </c>
      <c r="D1399" s="49" t="s">
        <v>528</v>
      </c>
      <c r="E1399">
        <v>2025</v>
      </c>
      <c r="F1399">
        <v>6</v>
      </c>
      <c r="G1399" s="53" t="s">
        <v>984</v>
      </c>
      <c r="H1399" s="33" t="s">
        <v>262</v>
      </c>
      <c r="I1399" s="18">
        <v>-506.40000000000003</v>
      </c>
      <c r="J1399" s="33" t="s">
        <v>914</v>
      </c>
      <c r="K1399" s="19">
        <f t="shared" si="43"/>
        <v>-610.12084800000002</v>
      </c>
      <c r="L1399" t="s">
        <v>977</v>
      </c>
      <c r="M1399" s="50" t="s">
        <v>1027</v>
      </c>
      <c r="O1399" s="49" t="s">
        <v>1121</v>
      </c>
      <c r="P1399" s="37">
        <f t="shared" si="42"/>
        <v>-610.12084800000002</v>
      </c>
      <c r="Q1399" s="51">
        <v>45831</v>
      </c>
      <c r="S1399">
        <v>40700</v>
      </c>
      <c r="T1399" t="s">
        <v>911</v>
      </c>
    </row>
    <row r="1400" spans="1:20" x14ac:dyDescent="0.25">
      <c r="A1400" s="53" t="str">
        <f>+VLOOKUP(O1400,'Selectable Table'!D:E,2,0)</f>
        <v>OTH CUST</v>
      </c>
      <c r="B1400" s="36" t="s">
        <v>1122</v>
      </c>
      <c r="C1400" s="49" t="s">
        <v>1123</v>
      </c>
      <c r="D1400" s="49" t="s">
        <v>528</v>
      </c>
      <c r="E1400">
        <v>2025</v>
      </c>
      <c r="F1400">
        <v>6</v>
      </c>
      <c r="G1400" s="53" t="s">
        <v>984</v>
      </c>
      <c r="H1400" s="33" t="s">
        <v>262</v>
      </c>
      <c r="I1400" s="18">
        <v>-162.084</v>
      </c>
      <c r="J1400" s="33" t="s">
        <v>914</v>
      </c>
      <c r="K1400" s="19">
        <f t="shared" si="43"/>
        <v>-195.28204488</v>
      </c>
      <c r="L1400" t="s">
        <v>977</v>
      </c>
      <c r="M1400" s="50" t="s">
        <v>1124</v>
      </c>
      <c r="O1400" s="49" t="s">
        <v>1001</v>
      </c>
      <c r="P1400" s="37">
        <f t="shared" si="42"/>
        <v>-195.28204488</v>
      </c>
      <c r="Q1400" s="51">
        <v>45831</v>
      </c>
      <c r="S1400">
        <v>40700</v>
      </c>
      <c r="T1400" t="s">
        <v>911</v>
      </c>
    </row>
    <row r="1401" spans="1:20" ht="30" x14ac:dyDescent="0.25">
      <c r="A1401" s="53" t="str">
        <f>+VLOOKUP(O1401,'Selectable Table'!D:E,2,0)</f>
        <v>OTH CUST</v>
      </c>
      <c r="B1401" s="36" t="s">
        <v>1125</v>
      </c>
      <c r="C1401" s="49" t="s">
        <v>1126</v>
      </c>
      <c r="D1401" s="49" t="s">
        <v>528</v>
      </c>
      <c r="E1401">
        <v>2025</v>
      </c>
      <c r="F1401">
        <v>6</v>
      </c>
      <c r="G1401" s="53" t="s">
        <v>980</v>
      </c>
      <c r="H1401" s="33" t="s">
        <v>261</v>
      </c>
      <c r="I1401" s="18">
        <v>-210.74400000000003</v>
      </c>
      <c r="J1401" s="33" t="s">
        <v>914</v>
      </c>
      <c r="K1401" s="19">
        <f t="shared" si="43"/>
        <v>-253.90858608000002</v>
      </c>
      <c r="L1401" t="s">
        <v>977</v>
      </c>
      <c r="M1401" s="50" t="s">
        <v>1127</v>
      </c>
      <c r="O1401" s="49" t="s">
        <v>1055</v>
      </c>
      <c r="P1401" s="37">
        <f t="shared" si="42"/>
        <v>-253.90858608000002</v>
      </c>
      <c r="Q1401" s="51">
        <v>45831</v>
      </c>
      <c r="S1401">
        <v>40700</v>
      </c>
      <c r="T1401" t="s">
        <v>911</v>
      </c>
    </row>
    <row r="1402" spans="1:20" x14ac:dyDescent="0.25">
      <c r="A1402" s="53" t="str">
        <f>+VLOOKUP(O1402,'Selectable Table'!D:E,2,0)</f>
        <v>OTH CUST</v>
      </c>
      <c r="B1402" s="36" t="s">
        <v>1128</v>
      </c>
      <c r="C1402" s="49" t="s">
        <v>1129</v>
      </c>
      <c r="D1402" s="49" t="s">
        <v>528</v>
      </c>
      <c r="E1402">
        <v>2025</v>
      </c>
      <c r="F1402">
        <v>6</v>
      </c>
      <c r="G1402" s="53" t="s">
        <v>980</v>
      </c>
      <c r="H1402" s="33" t="s">
        <v>261</v>
      </c>
      <c r="I1402" s="18">
        <v>-455.99600000000004</v>
      </c>
      <c r="J1402" s="33" t="s">
        <v>914</v>
      </c>
      <c r="K1402" s="19">
        <f t="shared" si="43"/>
        <v>-549.39310072000001</v>
      </c>
      <c r="L1402" t="s">
        <v>977</v>
      </c>
      <c r="M1402" s="50" t="s">
        <v>1000</v>
      </c>
      <c r="O1402" s="49" t="s">
        <v>1001</v>
      </c>
      <c r="P1402" s="37">
        <f t="shared" si="42"/>
        <v>-549.39310072000001</v>
      </c>
      <c r="Q1402" s="51">
        <v>45831</v>
      </c>
      <c r="S1402">
        <v>40700</v>
      </c>
      <c r="T1402" t="s">
        <v>911</v>
      </c>
    </row>
    <row r="1403" spans="1:20" x14ac:dyDescent="0.25">
      <c r="A1403" s="53" t="str">
        <f>+VLOOKUP(O1403,'Selectable Table'!D:E,2,0)</f>
        <v>OTH CUST</v>
      </c>
      <c r="B1403" s="36" t="s">
        <v>1131</v>
      </c>
      <c r="C1403" s="49" t="s">
        <v>1132</v>
      </c>
      <c r="D1403" s="49" t="s">
        <v>528</v>
      </c>
      <c r="E1403">
        <v>2025</v>
      </c>
      <c r="F1403">
        <v>6</v>
      </c>
      <c r="G1403" s="53" t="s">
        <v>980</v>
      </c>
      <c r="H1403" s="33" t="s">
        <v>261</v>
      </c>
      <c r="I1403" s="18">
        <v>-494.83600000000001</v>
      </c>
      <c r="J1403" s="33" t="s">
        <v>914</v>
      </c>
      <c r="K1403" s="19">
        <f t="shared" si="43"/>
        <v>-596.18830951999996</v>
      </c>
      <c r="L1403" t="s">
        <v>977</v>
      </c>
      <c r="M1403" s="50" t="s">
        <v>1133</v>
      </c>
      <c r="O1403" s="49" t="s">
        <v>1134</v>
      </c>
      <c r="P1403" s="37">
        <f t="shared" si="42"/>
        <v>-596.18830951999996</v>
      </c>
      <c r="Q1403" s="51">
        <v>45831</v>
      </c>
      <c r="S1403">
        <v>40700</v>
      </c>
      <c r="T1403" t="s">
        <v>911</v>
      </c>
    </row>
    <row r="1404" spans="1:20" x14ac:dyDescent="0.25">
      <c r="A1404" s="53" t="str">
        <f>+VLOOKUP(O1404,'Selectable Table'!D:E,2,0)</f>
        <v>OTH CUST</v>
      </c>
      <c r="B1404" s="36" t="s">
        <v>1135</v>
      </c>
      <c r="C1404" s="49" t="s">
        <v>1136</v>
      </c>
      <c r="D1404" s="49" t="s">
        <v>528</v>
      </c>
      <c r="E1404">
        <v>2025</v>
      </c>
      <c r="F1404">
        <v>6</v>
      </c>
      <c r="G1404" s="53" t="s">
        <v>980</v>
      </c>
      <c r="H1404" s="33" t="s">
        <v>261</v>
      </c>
      <c r="I1404" s="18">
        <v>-573.16000000000008</v>
      </c>
      <c r="J1404" s="33" t="s">
        <v>914</v>
      </c>
      <c r="K1404" s="19">
        <f t="shared" si="43"/>
        <v>-690.55463120000013</v>
      </c>
      <c r="L1404" t="s">
        <v>977</v>
      </c>
      <c r="M1404" s="50" t="s">
        <v>1137</v>
      </c>
      <c r="O1404" s="49" t="s">
        <v>1134</v>
      </c>
      <c r="P1404" s="37">
        <f t="shared" si="42"/>
        <v>-690.55463120000013</v>
      </c>
      <c r="Q1404" s="51">
        <v>45831</v>
      </c>
      <c r="S1404">
        <v>40700</v>
      </c>
      <c r="T1404" t="s">
        <v>911</v>
      </c>
    </row>
    <row r="1405" spans="1:20" ht="30" x14ac:dyDescent="0.25">
      <c r="A1405" s="53" t="str">
        <f>+VLOOKUP(O1405,'Selectable Table'!D:E,2,0)</f>
        <v>OTH CUST</v>
      </c>
      <c r="B1405" s="36" t="s">
        <v>1138</v>
      </c>
      <c r="C1405" s="49" t="s">
        <v>1139</v>
      </c>
      <c r="D1405" s="49" t="s">
        <v>528</v>
      </c>
      <c r="E1405">
        <v>2025</v>
      </c>
      <c r="F1405">
        <v>6</v>
      </c>
      <c r="G1405" s="53" t="s">
        <v>1006</v>
      </c>
      <c r="H1405" s="33" t="s">
        <v>617</v>
      </c>
      <c r="I1405" s="18">
        <v>-162.084</v>
      </c>
      <c r="J1405" s="33" t="s">
        <v>914</v>
      </c>
      <c r="K1405" s="19">
        <f t="shared" si="43"/>
        <v>-195.28204488</v>
      </c>
      <c r="L1405" t="s">
        <v>977</v>
      </c>
      <c r="M1405" s="50" t="s">
        <v>1140</v>
      </c>
      <c r="O1405" s="49" t="s">
        <v>1001</v>
      </c>
      <c r="P1405" s="37">
        <f t="shared" si="42"/>
        <v>-195.28204488</v>
      </c>
      <c r="Q1405" s="51">
        <v>45831</v>
      </c>
      <c r="S1405">
        <v>40700</v>
      </c>
      <c r="T1405" t="s">
        <v>911</v>
      </c>
    </row>
    <row r="1406" spans="1:20" ht="30" x14ac:dyDescent="0.25">
      <c r="A1406" s="53" t="str">
        <f>+VLOOKUP(O1406,'Selectable Table'!D:E,2,0)</f>
        <v>OTH CUST</v>
      </c>
      <c r="B1406" s="36" t="s">
        <v>1141</v>
      </c>
      <c r="C1406" s="49" t="s">
        <v>1142</v>
      </c>
      <c r="D1406" s="49" t="s">
        <v>528</v>
      </c>
      <c r="E1406">
        <v>2025</v>
      </c>
      <c r="F1406">
        <v>6</v>
      </c>
      <c r="G1406" s="53" t="s">
        <v>1006</v>
      </c>
      <c r="H1406" s="33" t="s">
        <v>617</v>
      </c>
      <c r="I1406" s="18">
        <v>-455.99600000000004</v>
      </c>
      <c r="J1406" s="33" t="s">
        <v>914</v>
      </c>
      <c r="K1406" s="19">
        <f t="shared" si="43"/>
        <v>-549.39310072000001</v>
      </c>
      <c r="L1406" t="s">
        <v>977</v>
      </c>
      <c r="M1406" s="50" t="s">
        <v>1000</v>
      </c>
      <c r="O1406" s="49" t="s">
        <v>1001</v>
      </c>
      <c r="P1406" s="37">
        <f t="shared" si="42"/>
        <v>-549.39310072000001</v>
      </c>
      <c r="Q1406" s="51">
        <v>45831</v>
      </c>
      <c r="S1406">
        <v>40700</v>
      </c>
      <c r="T1406" t="s">
        <v>911</v>
      </c>
    </row>
    <row r="1407" spans="1:20" ht="30" x14ac:dyDescent="0.25">
      <c r="A1407" s="53" t="str">
        <f>+VLOOKUP(O1407,'Selectable Table'!D:E,2,0)</f>
        <v>OTH CUST</v>
      </c>
      <c r="B1407" s="36" t="s">
        <v>1743</v>
      </c>
      <c r="C1407" s="49" t="s">
        <v>1744</v>
      </c>
      <c r="D1407" s="49" t="s">
        <v>528</v>
      </c>
      <c r="E1407">
        <v>2025</v>
      </c>
      <c r="F1407">
        <v>6</v>
      </c>
      <c r="G1407" s="53" t="s">
        <v>976</v>
      </c>
      <c r="H1407" s="33" t="s">
        <v>260</v>
      </c>
      <c r="I1407" s="18">
        <v>-210.74400000000003</v>
      </c>
      <c r="J1407" s="33" t="s">
        <v>914</v>
      </c>
      <c r="K1407" s="19">
        <f t="shared" si="43"/>
        <v>-253.90858608000002</v>
      </c>
      <c r="L1407" t="s">
        <v>977</v>
      </c>
      <c r="M1407" s="50" t="s">
        <v>1746</v>
      </c>
      <c r="O1407" s="49" t="s">
        <v>1055</v>
      </c>
      <c r="P1407" s="37">
        <f t="shared" si="42"/>
        <v>-253.90858608000002</v>
      </c>
      <c r="Q1407" s="51">
        <v>45831</v>
      </c>
      <c r="S1407">
        <v>40700</v>
      </c>
      <c r="T1407" t="s">
        <v>911</v>
      </c>
    </row>
    <row r="1408" spans="1:20" ht="30" x14ac:dyDescent="0.25">
      <c r="A1408" s="53" t="str">
        <f>+VLOOKUP(O1408,'Selectable Table'!D:E,2,0)</f>
        <v>OTH CUST</v>
      </c>
      <c r="B1408" s="36" t="s">
        <v>1747</v>
      </c>
      <c r="C1408" s="49" t="s">
        <v>1748</v>
      </c>
      <c r="D1408" s="49" t="s">
        <v>528</v>
      </c>
      <c r="E1408">
        <v>2025</v>
      </c>
      <c r="F1408">
        <v>6</v>
      </c>
      <c r="G1408" s="53" t="s">
        <v>976</v>
      </c>
      <c r="H1408" s="33" t="s">
        <v>260</v>
      </c>
      <c r="I1408" s="18">
        <v>-205.352</v>
      </c>
      <c r="J1408" s="33" t="s">
        <v>914</v>
      </c>
      <c r="K1408" s="19">
        <f t="shared" si="43"/>
        <v>-247.41219664000002</v>
      </c>
      <c r="L1408" t="s">
        <v>977</v>
      </c>
      <c r="M1408" s="50" t="s">
        <v>1750</v>
      </c>
      <c r="O1408" s="49" t="s">
        <v>1055</v>
      </c>
      <c r="P1408" s="37">
        <f t="shared" si="42"/>
        <v>-247.41219664000002</v>
      </c>
      <c r="Q1408" s="51">
        <v>45831</v>
      </c>
      <c r="S1408">
        <v>40700</v>
      </c>
      <c r="T1408" t="s">
        <v>911</v>
      </c>
    </row>
    <row r="1409" spans="1:20" x14ac:dyDescent="0.25">
      <c r="A1409" s="53" t="str">
        <f>+VLOOKUP(O1409,'Selectable Table'!D:E,2,0)</f>
        <v>OTH CUST</v>
      </c>
      <c r="B1409" s="36" t="s">
        <v>1751</v>
      </c>
      <c r="C1409" s="49" t="s">
        <v>1752</v>
      </c>
      <c r="D1409" s="49" t="s">
        <v>2051</v>
      </c>
      <c r="E1409">
        <v>2025</v>
      </c>
      <c r="F1409">
        <v>6</v>
      </c>
      <c r="G1409" s="53" t="s">
        <v>980</v>
      </c>
      <c r="H1409" s="33" t="s">
        <v>261</v>
      </c>
      <c r="I1409" s="18">
        <v>-726.33600000000001</v>
      </c>
      <c r="J1409" s="33" t="s">
        <v>914</v>
      </c>
      <c r="K1409" s="19">
        <f t="shared" si="43"/>
        <v>-875.10413951999999</v>
      </c>
      <c r="L1409" t="s">
        <v>977</v>
      </c>
      <c r="M1409" s="50" t="s">
        <v>1137</v>
      </c>
      <c r="O1409" s="49" t="s">
        <v>1134</v>
      </c>
      <c r="P1409" s="37">
        <f t="shared" si="42"/>
        <v>-875.10413951999999</v>
      </c>
      <c r="Q1409" s="51">
        <v>45831</v>
      </c>
      <c r="S1409">
        <v>40700</v>
      </c>
      <c r="T1409" t="s">
        <v>911</v>
      </c>
    </row>
    <row r="1410" spans="1:20" x14ac:dyDescent="0.25">
      <c r="A1410" s="53" t="str">
        <f>+VLOOKUP(O1410,'Selectable Table'!D:E,2,0)</f>
        <v>OTH CUST</v>
      </c>
      <c r="B1410" s="36" t="s">
        <v>1143</v>
      </c>
      <c r="C1410" s="49" t="s">
        <v>1144</v>
      </c>
      <c r="D1410" s="49" t="s">
        <v>2051</v>
      </c>
      <c r="E1410">
        <v>2025</v>
      </c>
      <c r="F1410">
        <v>6</v>
      </c>
      <c r="G1410" s="53" t="s">
        <v>976</v>
      </c>
      <c r="H1410" s="33" t="s">
        <v>260</v>
      </c>
      <c r="I1410" s="18">
        <v>-548.12</v>
      </c>
      <c r="J1410" s="33" t="s">
        <v>914</v>
      </c>
      <c r="K1410" s="19">
        <f t="shared" si="43"/>
        <v>-660.38593839999999</v>
      </c>
      <c r="L1410" t="s">
        <v>977</v>
      </c>
      <c r="M1410" s="50" t="s">
        <v>1145</v>
      </c>
      <c r="O1410" s="49" t="s">
        <v>1146</v>
      </c>
      <c r="P1410" s="37">
        <f t="shared" ref="P1410:P1473" si="44">K1410</f>
        <v>-660.38593839999999</v>
      </c>
      <c r="Q1410" s="51">
        <v>45831</v>
      </c>
      <c r="S1410">
        <v>40700</v>
      </c>
      <c r="T1410" t="s">
        <v>911</v>
      </c>
    </row>
    <row r="1411" spans="1:20" ht="30" x14ac:dyDescent="0.25">
      <c r="A1411" s="53" t="str">
        <f>+VLOOKUP(O1411,'Selectable Table'!D:E,2,0)</f>
        <v>OTH CUST</v>
      </c>
      <c r="B1411" s="36" t="s">
        <v>1753</v>
      </c>
      <c r="C1411" s="49" t="s">
        <v>1754</v>
      </c>
      <c r="D1411" s="49" t="s">
        <v>2051</v>
      </c>
      <c r="E1411">
        <v>2025</v>
      </c>
      <c r="F1411">
        <v>6</v>
      </c>
      <c r="G1411" s="53" t="s">
        <v>976</v>
      </c>
      <c r="H1411" s="33" t="s">
        <v>260</v>
      </c>
      <c r="I1411" s="18">
        <v>-210.74400000000003</v>
      </c>
      <c r="J1411" s="33" t="s">
        <v>914</v>
      </c>
      <c r="K1411" s="19">
        <f t="shared" ref="K1411:K1474" si="45">+VLOOKUP(J1411,$W$2:$X$7,2,0)*I1411</f>
        <v>-253.90858608000002</v>
      </c>
      <c r="L1411" t="s">
        <v>977</v>
      </c>
      <c r="M1411" s="50" t="s">
        <v>1755</v>
      </c>
      <c r="O1411" s="49" t="s">
        <v>1055</v>
      </c>
      <c r="P1411" s="37">
        <f t="shared" si="44"/>
        <v>-253.90858608000002</v>
      </c>
      <c r="Q1411" s="51">
        <v>45831</v>
      </c>
      <c r="S1411">
        <v>40700</v>
      </c>
      <c r="T1411" t="s">
        <v>911</v>
      </c>
    </row>
    <row r="1412" spans="1:20" x14ac:dyDescent="0.25">
      <c r="A1412" s="53" t="str">
        <f>+VLOOKUP(O1412,'Selectable Table'!D:E,2,0)</f>
        <v>J &amp; J</v>
      </c>
      <c r="B1412" s="36" t="s">
        <v>1147</v>
      </c>
      <c r="C1412" s="49" t="s">
        <v>1148</v>
      </c>
      <c r="D1412" s="49" t="s">
        <v>529</v>
      </c>
      <c r="E1412">
        <v>2025</v>
      </c>
      <c r="F1412">
        <v>6</v>
      </c>
      <c r="G1412" s="53" t="s">
        <v>980</v>
      </c>
      <c r="H1412" s="33" t="s">
        <v>261</v>
      </c>
      <c r="I1412" s="18">
        <v>-233.4</v>
      </c>
      <c r="J1412" s="33" t="s">
        <v>914</v>
      </c>
      <c r="K1412" s="19">
        <f t="shared" si="45"/>
        <v>-281.20498800000001</v>
      </c>
      <c r="L1412" t="s">
        <v>977</v>
      </c>
      <c r="M1412" s="50" t="s">
        <v>1015</v>
      </c>
      <c r="O1412" s="49" t="s">
        <v>1100</v>
      </c>
      <c r="P1412" s="37">
        <f t="shared" si="44"/>
        <v>-281.20498800000001</v>
      </c>
      <c r="Q1412" s="51">
        <v>45831</v>
      </c>
      <c r="S1412">
        <v>40700</v>
      </c>
      <c r="T1412" t="s">
        <v>911</v>
      </c>
    </row>
    <row r="1413" spans="1:20" x14ac:dyDescent="0.25">
      <c r="A1413" s="53" t="str">
        <f>+VLOOKUP(O1413,'Selectable Table'!D:E,2,0)</f>
        <v>OTH CUST</v>
      </c>
      <c r="B1413" s="36" t="s">
        <v>1149</v>
      </c>
      <c r="C1413" s="49" t="s">
        <v>1150</v>
      </c>
      <c r="D1413" s="49" t="s">
        <v>529</v>
      </c>
      <c r="E1413">
        <v>2025</v>
      </c>
      <c r="F1413">
        <v>6</v>
      </c>
      <c r="G1413" s="53" t="s">
        <v>984</v>
      </c>
      <c r="H1413" s="33" t="s">
        <v>262</v>
      </c>
      <c r="I1413" s="18">
        <v>-162.084</v>
      </c>
      <c r="J1413" s="33" t="s">
        <v>914</v>
      </c>
      <c r="K1413" s="19">
        <f t="shared" si="45"/>
        <v>-195.28204488</v>
      </c>
      <c r="L1413" t="s">
        <v>977</v>
      </c>
      <c r="M1413" s="50" t="s">
        <v>1151</v>
      </c>
      <c r="O1413" s="49" t="s">
        <v>1001</v>
      </c>
      <c r="P1413" s="37">
        <f t="shared" si="44"/>
        <v>-195.28204488</v>
      </c>
      <c r="Q1413" s="51">
        <v>45831</v>
      </c>
      <c r="S1413">
        <v>40700</v>
      </c>
      <c r="T1413" t="s">
        <v>911</v>
      </c>
    </row>
    <row r="1414" spans="1:20" x14ac:dyDescent="0.25">
      <c r="A1414" s="53" t="str">
        <f>+VLOOKUP(O1414,'Selectable Table'!D:E,2,0)</f>
        <v>OTH CUST</v>
      </c>
      <c r="B1414" s="36" t="s">
        <v>1152</v>
      </c>
      <c r="C1414" s="49" t="s">
        <v>1153</v>
      </c>
      <c r="D1414" s="49" t="s">
        <v>529</v>
      </c>
      <c r="E1414">
        <v>2025</v>
      </c>
      <c r="F1414">
        <v>6</v>
      </c>
      <c r="G1414" s="53" t="s">
        <v>980</v>
      </c>
      <c r="H1414" s="33" t="s">
        <v>261</v>
      </c>
      <c r="I1414" s="18">
        <v>-162.084</v>
      </c>
      <c r="J1414" s="33" t="s">
        <v>914</v>
      </c>
      <c r="K1414" s="19">
        <f t="shared" si="45"/>
        <v>-195.28204488</v>
      </c>
      <c r="L1414" t="s">
        <v>977</v>
      </c>
      <c r="M1414" s="50" t="s">
        <v>1154</v>
      </c>
      <c r="O1414" s="49" t="s">
        <v>1001</v>
      </c>
      <c r="P1414" s="37">
        <f t="shared" si="44"/>
        <v>-195.28204488</v>
      </c>
      <c r="Q1414" s="51">
        <v>45831</v>
      </c>
      <c r="S1414">
        <v>40700</v>
      </c>
      <c r="T1414" t="s">
        <v>911</v>
      </c>
    </row>
    <row r="1415" spans="1:20" x14ac:dyDescent="0.25">
      <c r="A1415" s="53" t="str">
        <f>+VLOOKUP(O1415,'Selectable Table'!D:E,2,0)</f>
        <v>OTH CUST</v>
      </c>
      <c r="B1415" s="36" t="s">
        <v>1155</v>
      </c>
      <c r="C1415" s="49" t="s">
        <v>1156</v>
      </c>
      <c r="D1415" s="49" t="s">
        <v>529</v>
      </c>
      <c r="E1415">
        <v>2025</v>
      </c>
      <c r="F1415">
        <v>6</v>
      </c>
      <c r="G1415" s="53" t="s">
        <v>980</v>
      </c>
      <c r="H1415" s="33" t="s">
        <v>261</v>
      </c>
      <c r="I1415" s="18">
        <v>-162.084</v>
      </c>
      <c r="J1415" s="33" t="s">
        <v>914</v>
      </c>
      <c r="K1415" s="19">
        <f t="shared" si="45"/>
        <v>-195.28204488</v>
      </c>
      <c r="L1415" t="s">
        <v>977</v>
      </c>
      <c r="M1415" s="50" t="s">
        <v>1157</v>
      </c>
      <c r="O1415" s="49" t="s">
        <v>1001</v>
      </c>
      <c r="P1415" s="37">
        <f t="shared" si="44"/>
        <v>-195.28204488</v>
      </c>
      <c r="Q1415" s="51">
        <v>45831</v>
      </c>
      <c r="S1415">
        <v>40700</v>
      </c>
      <c r="T1415" t="s">
        <v>911</v>
      </c>
    </row>
    <row r="1416" spans="1:20" ht="30" x14ac:dyDescent="0.25">
      <c r="A1416" s="53" t="str">
        <f>+VLOOKUP(O1416,'Selectable Table'!D:E,2,0)</f>
        <v>OTH CUST</v>
      </c>
      <c r="B1416" s="36" t="s">
        <v>1158</v>
      </c>
      <c r="C1416" s="49" t="s">
        <v>1159</v>
      </c>
      <c r="D1416" s="49" t="s">
        <v>529</v>
      </c>
      <c r="E1416">
        <v>2025</v>
      </c>
      <c r="F1416">
        <v>6</v>
      </c>
      <c r="G1416" s="53" t="s">
        <v>980</v>
      </c>
      <c r="H1416" s="33" t="s">
        <v>261</v>
      </c>
      <c r="I1416" s="18">
        <v>-210.74400000000003</v>
      </c>
      <c r="J1416" s="33" t="s">
        <v>914</v>
      </c>
      <c r="K1416" s="19">
        <f t="shared" si="45"/>
        <v>-253.90858608000002</v>
      </c>
      <c r="L1416" t="s">
        <v>977</v>
      </c>
      <c r="M1416" s="50" t="s">
        <v>1160</v>
      </c>
      <c r="O1416" s="49" t="s">
        <v>1055</v>
      </c>
      <c r="P1416" s="37">
        <f t="shared" si="44"/>
        <v>-253.90858608000002</v>
      </c>
      <c r="Q1416" s="51">
        <v>45831</v>
      </c>
      <c r="S1416">
        <v>40700</v>
      </c>
      <c r="T1416" t="s">
        <v>911</v>
      </c>
    </row>
    <row r="1417" spans="1:20" ht="30" x14ac:dyDescent="0.25">
      <c r="A1417" s="53" t="str">
        <f>+VLOOKUP(O1417,'Selectable Table'!D:E,2,0)</f>
        <v>OTH CUST</v>
      </c>
      <c r="B1417" s="36" t="s">
        <v>1759</v>
      </c>
      <c r="C1417" s="49" t="s">
        <v>1760</v>
      </c>
      <c r="D1417" s="49" t="s">
        <v>529</v>
      </c>
      <c r="E1417">
        <v>2025</v>
      </c>
      <c r="F1417">
        <v>6</v>
      </c>
      <c r="G1417" s="53" t="s">
        <v>980</v>
      </c>
      <c r="H1417" s="33" t="s">
        <v>261</v>
      </c>
      <c r="I1417" s="18">
        <v>-210.74400000000003</v>
      </c>
      <c r="J1417" s="33" t="s">
        <v>914</v>
      </c>
      <c r="K1417" s="19">
        <f t="shared" si="45"/>
        <v>-253.90858608000002</v>
      </c>
      <c r="L1417" t="s">
        <v>977</v>
      </c>
      <c r="M1417" s="50" t="s">
        <v>1761</v>
      </c>
      <c r="O1417" s="49" t="s">
        <v>1055</v>
      </c>
      <c r="P1417" s="37">
        <f t="shared" si="44"/>
        <v>-253.90858608000002</v>
      </c>
      <c r="Q1417" s="51">
        <v>45831</v>
      </c>
      <c r="S1417">
        <v>40700</v>
      </c>
      <c r="T1417" t="s">
        <v>911</v>
      </c>
    </row>
    <row r="1418" spans="1:20" x14ac:dyDescent="0.25">
      <c r="A1418" s="53" t="str">
        <f>+VLOOKUP(O1418,'Selectable Table'!D:E,2,0)</f>
        <v>OTH CUST</v>
      </c>
      <c r="B1418" s="36" t="s">
        <v>1161</v>
      </c>
      <c r="C1418" s="49" t="s">
        <v>1162</v>
      </c>
      <c r="D1418" s="49" t="s">
        <v>529</v>
      </c>
      <c r="E1418">
        <v>2025</v>
      </c>
      <c r="F1418">
        <v>6</v>
      </c>
      <c r="G1418" s="53" t="s">
        <v>976</v>
      </c>
      <c r="H1418" s="33" t="s">
        <v>260</v>
      </c>
      <c r="I1418" s="18">
        <v>-446.25200000000007</v>
      </c>
      <c r="J1418" s="33" t="s">
        <v>914</v>
      </c>
      <c r="K1418" s="19">
        <f t="shared" si="45"/>
        <v>-537.65333464000003</v>
      </c>
      <c r="L1418" t="s">
        <v>977</v>
      </c>
      <c r="M1418" s="50" t="s">
        <v>1163</v>
      </c>
      <c r="O1418" s="49" t="s">
        <v>1134</v>
      </c>
      <c r="P1418" s="37">
        <f t="shared" si="44"/>
        <v>-537.65333464000003</v>
      </c>
      <c r="Q1418" s="51">
        <v>45831</v>
      </c>
      <c r="S1418">
        <v>40700</v>
      </c>
      <c r="T1418" t="s">
        <v>911</v>
      </c>
    </row>
    <row r="1419" spans="1:20" x14ac:dyDescent="0.25">
      <c r="A1419" s="53" t="str">
        <f>+VLOOKUP(O1419,'Selectable Table'!D:E,2,0)</f>
        <v>OTH CUST</v>
      </c>
      <c r="B1419" s="36" t="s">
        <v>1164</v>
      </c>
      <c r="C1419" s="49" t="s">
        <v>1165</v>
      </c>
      <c r="D1419" s="49" t="s">
        <v>2052</v>
      </c>
      <c r="E1419">
        <v>2025</v>
      </c>
      <c r="F1419">
        <v>6</v>
      </c>
      <c r="G1419" s="53" t="s">
        <v>984</v>
      </c>
      <c r="H1419" s="33" t="s">
        <v>262</v>
      </c>
      <c r="I1419" s="18">
        <v>-160.94400000000002</v>
      </c>
      <c r="J1419" s="33" t="s">
        <v>912</v>
      </c>
      <c r="K1419" s="19">
        <f t="shared" si="45"/>
        <v>-181.37423136000004</v>
      </c>
      <c r="L1419" t="s">
        <v>977</v>
      </c>
      <c r="M1419" s="50" t="s">
        <v>1166</v>
      </c>
      <c r="O1419" s="49" t="s">
        <v>1069</v>
      </c>
      <c r="P1419" s="37">
        <f t="shared" si="44"/>
        <v>-181.37423136000004</v>
      </c>
      <c r="Q1419" s="51">
        <v>45831</v>
      </c>
      <c r="S1419">
        <v>40700</v>
      </c>
      <c r="T1419" t="s">
        <v>911</v>
      </c>
    </row>
    <row r="1420" spans="1:20" x14ac:dyDescent="0.25">
      <c r="A1420" s="53" t="str">
        <f>+VLOOKUP(O1420,'Selectable Table'!D:E,2,0)</f>
        <v>J &amp; J</v>
      </c>
      <c r="B1420" s="36" t="s">
        <v>1167</v>
      </c>
      <c r="C1420" s="49" t="s">
        <v>1168</v>
      </c>
      <c r="D1420" s="49" t="s">
        <v>2052</v>
      </c>
      <c r="E1420">
        <v>2025</v>
      </c>
      <c r="F1420">
        <v>6</v>
      </c>
      <c r="G1420" s="53" t="s">
        <v>980</v>
      </c>
      <c r="H1420" s="33" t="s">
        <v>261</v>
      </c>
      <c r="I1420" s="18">
        <v>-233.4</v>
      </c>
      <c r="J1420" s="33" t="s">
        <v>912</v>
      </c>
      <c r="K1420" s="19">
        <f t="shared" si="45"/>
        <v>-263.02779600000002</v>
      </c>
      <c r="L1420" t="s">
        <v>977</v>
      </c>
      <c r="M1420" s="50" t="s">
        <v>1015</v>
      </c>
      <c r="O1420" s="49" t="s">
        <v>1100</v>
      </c>
      <c r="P1420" s="37">
        <f t="shared" si="44"/>
        <v>-263.02779600000002</v>
      </c>
      <c r="Q1420" s="51">
        <v>45831</v>
      </c>
      <c r="S1420">
        <v>40700</v>
      </c>
      <c r="T1420" t="s">
        <v>911</v>
      </c>
    </row>
    <row r="1421" spans="1:20" x14ac:dyDescent="0.25">
      <c r="A1421" s="53" t="str">
        <f>+VLOOKUP(O1421,'Selectable Table'!D:E,2,0)</f>
        <v>OTH CUST</v>
      </c>
      <c r="B1421" s="36" t="s">
        <v>1169</v>
      </c>
      <c r="C1421" s="49" t="s">
        <v>1170</v>
      </c>
      <c r="D1421" s="49" t="s">
        <v>2052</v>
      </c>
      <c r="E1421">
        <v>2025</v>
      </c>
      <c r="F1421">
        <v>6</v>
      </c>
      <c r="G1421" s="53" t="s">
        <v>980</v>
      </c>
      <c r="H1421" s="33" t="s">
        <v>261</v>
      </c>
      <c r="I1421" s="18">
        <v>-455.99600000000004</v>
      </c>
      <c r="J1421" s="33" t="s">
        <v>912</v>
      </c>
      <c r="K1421" s="19">
        <f t="shared" si="45"/>
        <v>-513.88013224000008</v>
      </c>
      <c r="L1421" t="s">
        <v>977</v>
      </c>
      <c r="M1421" s="50" t="s">
        <v>1000</v>
      </c>
      <c r="O1421" s="49" t="s">
        <v>1001</v>
      </c>
      <c r="P1421" s="37">
        <f t="shared" si="44"/>
        <v>-513.88013224000008</v>
      </c>
      <c r="Q1421" s="51">
        <v>45831</v>
      </c>
      <c r="S1421">
        <v>40700</v>
      </c>
      <c r="T1421" t="s">
        <v>911</v>
      </c>
    </row>
    <row r="1422" spans="1:20" x14ac:dyDescent="0.25">
      <c r="A1422" s="53" t="str">
        <f>+VLOOKUP(O1422,'Selectable Table'!D:E,2,0)</f>
        <v>J &amp; J</v>
      </c>
      <c r="B1422" s="36" t="s">
        <v>1171</v>
      </c>
      <c r="C1422" s="49" t="s">
        <v>1172</v>
      </c>
      <c r="D1422" s="49" t="s">
        <v>2052</v>
      </c>
      <c r="E1422">
        <v>2025</v>
      </c>
      <c r="F1422">
        <v>6</v>
      </c>
      <c r="G1422" s="53" t="s">
        <v>980</v>
      </c>
      <c r="H1422" s="33" t="s">
        <v>261</v>
      </c>
      <c r="I1422" s="18">
        <v>-233.4</v>
      </c>
      <c r="J1422" s="33" t="s">
        <v>912</v>
      </c>
      <c r="K1422" s="19">
        <f t="shared" si="45"/>
        <v>-263.02779600000002</v>
      </c>
      <c r="L1422" t="s">
        <v>977</v>
      </c>
      <c r="M1422" s="50" t="s">
        <v>1015</v>
      </c>
      <c r="O1422" s="49" t="s">
        <v>1100</v>
      </c>
      <c r="P1422" s="37">
        <f t="shared" si="44"/>
        <v>-263.02779600000002</v>
      </c>
      <c r="Q1422" s="51">
        <v>45831</v>
      </c>
      <c r="S1422">
        <v>40700</v>
      </c>
      <c r="T1422" t="s">
        <v>911</v>
      </c>
    </row>
    <row r="1423" spans="1:20" x14ac:dyDescent="0.25">
      <c r="A1423" s="53" t="str">
        <f>+VLOOKUP(O1423,'Selectable Table'!D:E,2,0)</f>
        <v>OTH CUST</v>
      </c>
      <c r="B1423" s="36" t="s">
        <v>1763</v>
      </c>
      <c r="C1423" s="49" t="s">
        <v>1764</v>
      </c>
      <c r="D1423" s="49" t="s">
        <v>2052</v>
      </c>
      <c r="E1423">
        <v>2025</v>
      </c>
      <c r="F1423">
        <v>6</v>
      </c>
      <c r="G1423" s="53" t="s">
        <v>976</v>
      </c>
      <c r="H1423" s="33" t="s">
        <v>260</v>
      </c>
      <c r="I1423" s="18">
        <v>-294.08800000000002</v>
      </c>
      <c r="J1423" s="33" t="s">
        <v>912</v>
      </c>
      <c r="K1423" s="19">
        <f t="shared" si="45"/>
        <v>-331.41953072000007</v>
      </c>
      <c r="L1423" t="s">
        <v>977</v>
      </c>
      <c r="M1423" s="50" t="s">
        <v>1031</v>
      </c>
      <c r="O1423" s="49" t="s">
        <v>1032</v>
      </c>
      <c r="P1423" s="37">
        <f t="shared" si="44"/>
        <v>-331.41953072000007</v>
      </c>
      <c r="Q1423" s="51">
        <v>45831</v>
      </c>
      <c r="S1423">
        <v>40700</v>
      </c>
      <c r="T1423" t="s">
        <v>911</v>
      </c>
    </row>
    <row r="1424" spans="1:20" x14ac:dyDescent="0.25">
      <c r="A1424" s="53" t="str">
        <f>+VLOOKUP(O1424,'Selectable Table'!D:E,2,0)</f>
        <v>J &amp; J</v>
      </c>
      <c r="B1424" s="36" t="s">
        <v>1765</v>
      </c>
      <c r="C1424" s="49" t="s">
        <v>1766</v>
      </c>
      <c r="D1424" s="49" t="s">
        <v>2052</v>
      </c>
      <c r="E1424">
        <v>2025</v>
      </c>
      <c r="F1424">
        <v>6</v>
      </c>
      <c r="G1424" s="53" t="s">
        <v>980</v>
      </c>
      <c r="H1424" s="33" t="s">
        <v>261</v>
      </c>
      <c r="I1424" s="18">
        <v>-233.4</v>
      </c>
      <c r="J1424" s="33" t="s">
        <v>912</v>
      </c>
      <c r="K1424" s="19">
        <f t="shared" si="45"/>
        <v>-263.02779600000002</v>
      </c>
      <c r="L1424" t="s">
        <v>977</v>
      </c>
      <c r="M1424" s="50" t="s">
        <v>1015</v>
      </c>
      <c r="O1424" s="49" t="s">
        <v>1100</v>
      </c>
      <c r="P1424" s="37">
        <f t="shared" si="44"/>
        <v>-263.02779600000002</v>
      </c>
      <c r="Q1424" s="51">
        <v>45831</v>
      </c>
      <c r="S1424">
        <v>40700</v>
      </c>
      <c r="T1424" t="s">
        <v>911</v>
      </c>
    </row>
    <row r="1425" spans="1:20" x14ac:dyDescent="0.25">
      <c r="A1425" s="53" t="str">
        <f>+VLOOKUP(O1425,'Selectable Table'!D:E,2,0)</f>
        <v>OTH CUST</v>
      </c>
      <c r="B1425" s="36" t="s">
        <v>1767</v>
      </c>
      <c r="C1425" s="49" t="s">
        <v>1768</v>
      </c>
      <c r="D1425" s="49" t="s">
        <v>2053</v>
      </c>
      <c r="E1425">
        <v>2025</v>
      </c>
      <c r="F1425">
        <v>6</v>
      </c>
      <c r="G1425" s="53" t="s">
        <v>984</v>
      </c>
      <c r="H1425" s="33" t="s">
        <v>262</v>
      </c>
      <c r="I1425" s="18">
        <v>-435.096</v>
      </c>
      <c r="J1425" s="33" t="s">
        <v>912</v>
      </c>
      <c r="K1425" s="19">
        <f t="shared" si="45"/>
        <v>-490.32708624000003</v>
      </c>
      <c r="L1425" t="s">
        <v>977</v>
      </c>
      <c r="M1425" s="50" t="s">
        <v>1769</v>
      </c>
      <c r="O1425" s="49" t="s">
        <v>1770</v>
      </c>
      <c r="P1425" s="37">
        <f t="shared" si="44"/>
        <v>-490.32708624000003</v>
      </c>
      <c r="Q1425" s="51">
        <v>45831</v>
      </c>
      <c r="S1425">
        <v>40700</v>
      </c>
      <c r="T1425" t="s">
        <v>911</v>
      </c>
    </row>
    <row r="1426" spans="1:20" x14ac:dyDescent="0.25">
      <c r="A1426" s="53" t="str">
        <f>+VLOOKUP(O1426,'Selectable Table'!D:E,2,0)</f>
        <v>OTH CUST</v>
      </c>
      <c r="B1426" s="36" t="s">
        <v>1173</v>
      </c>
      <c r="C1426" s="49" t="s">
        <v>1174</v>
      </c>
      <c r="D1426" s="49" t="s">
        <v>2053</v>
      </c>
      <c r="E1426">
        <v>2025</v>
      </c>
      <c r="F1426">
        <v>6</v>
      </c>
      <c r="G1426" s="53" t="s">
        <v>984</v>
      </c>
      <c r="H1426" s="33" t="s">
        <v>262</v>
      </c>
      <c r="I1426" s="18">
        <v>-510.86800000000005</v>
      </c>
      <c r="J1426" s="33" t="s">
        <v>912</v>
      </c>
      <c r="K1426" s="19">
        <f t="shared" si="45"/>
        <v>-575.71758392000004</v>
      </c>
      <c r="L1426" t="s">
        <v>977</v>
      </c>
      <c r="M1426" s="50" t="s">
        <v>1176</v>
      </c>
      <c r="O1426" s="49" t="s">
        <v>1177</v>
      </c>
      <c r="P1426" s="37">
        <f t="shared" si="44"/>
        <v>-575.71758392000004</v>
      </c>
      <c r="Q1426" s="51">
        <v>45831</v>
      </c>
      <c r="S1426">
        <v>40700</v>
      </c>
      <c r="T1426" t="s">
        <v>911</v>
      </c>
    </row>
    <row r="1427" spans="1:20" x14ac:dyDescent="0.25">
      <c r="A1427" s="53" t="str">
        <f>+VLOOKUP(O1427,'Selectable Table'!D:E,2,0)</f>
        <v>OTH CUST</v>
      </c>
      <c r="B1427" s="36" t="s">
        <v>1772</v>
      </c>
      <c r="C1427" s="49" t="s">
        <v>1773</v>
      </c>
      <c r="D1427" s="49" t="s">
        <v>2053</v>
      </c>
      <c r="E1427">
        <v>2025</v>
      </c>
      <c r="F1427">
        <v>6</v>
      </c>
      <c r="G1427" s="53" t="s">
        <v>980</v>
      </c>
      <c r="H1427" s="33" t="s">
        <v>261</v>
      </c>
      <c r="I1427" s="18">
        <v>-619.00800000000004</v>
      </c>
      <c r="J1427" s="33" t="s">
        <v>912</v>
      </c>
      <c r="K1427" s="19">
        <f t="shared" si="45"/>
        <v>-697.58487552000008</v>
      </c>
      <c r="L1427" t="s">
        <v>977</v>
      </c>
      <c r="M1427" s="50" t="s">
        <v>1774</v>
      </c>
      <c r="O1427" s="49" t="s">
        <v>1134</v>
      </c>
      <c r="P1427" s="37">
        <f t="shared" si="44"/>
        <v>-697.58487552000008</v>
      </c>
      <c r="Q1427" s="51">
        <v>45831</v>
      </c>
      <c r="S1427">
        <v>40700</v>
      </c>
      <c r="T1427" t="s">
        <v>911</v>
      </c>
    </row>
    <row r="1428" spans="1:20" x14ac:dyDescent="0.25">
      <c r="A1428" s="53" t="str">
        <f>+VLOOKUP(O1428,'Selectable Table'!D:E,2,0)</f>
        <v>OTH CUST</v>
      </c>
      <c r="B1428" s="36" t="s">
        <v>1775</v>
      </c>
      <c r="C1428" s="49" t="s">
        <v>1776</v>
      </c>
      <c r="D1428" s="49" t="s">
        <v>2053</v>
      </c>
      <c r="E1428">
        <v>2025</v>
      </c>
      <c r="F1428">
        <v>6</v>
      </c>
      <c r="G1428" s="53" t="s">
        <v>980</v>
      </c>
      <c r="H1428" s="33" t="s">
        <v>261</v>
      </c>
      <c r="I1428" s="18">
        <v>-619.00800000000004</v>
      </c>
      <c r="J1428" s="33" t="s">
        <v>912</v>
      </c>
      <c r="K1428" s="19">
        <f t="shared" si="45"/>
        <v>-697.58487552000008</v>
      </c>
      <c r="L1428" t="s">
        <v>977</v>
      </c>
      <c r="M1428" s="50" t="s">
        <v>1778</v>
      </c>
      <c r="O1428" s="49" t="s">
        <v>1134</v>
      </c>
      <c r="P1428" s="37">
        <f t="shared" si="44"/>
        <v>-697.58487552000008</v>
      </c>
      <c r="Q1428" s="51">
        <v>45831</v>
      </c>
      <c r="S1428">
        <v>40700</v>
      </c>
      <c r="T1428" t="s">
        <v>911</v>
      </c>
    </row>
    <row r="1429" spans="1:20" ht="30" x14ac:dyDescent="0.25">
      <c r="A1429" s="53" t="str">
        <f>+VLOOKUP(O1429,'Selectable Table'!D:E,2,0)</f>
        <v>OTH CUST</v>
      </c>
      <c r="B1429" s="36" t="s">
        <v>1178</v>
      </c>
      <c r="C1429" s="49" t="s">
        <v>1179</v>
      </c>
      <c r="D1429" s="49" t="s">
        <v>2053</v>
      </c>
      <c r="E1429">
        <v>2025</v>
      </c>
      <c r="F1429">
        <v>6</v>
      </c>
      <c r="G1429" s="53" t="s">
        <v>980</v>
      </c>
      <c r="H1429" s="33" t="s">
        <v>261</v>
      </c>
      <c r="I1429" s="18">
        <v>-210.74400000000003</v>
      </c>
      <c r="J1429" s="33" t="s">
        <v>912</v>
      </c>
      <c r="K1429" s="19">
        <f t="shared" si="45"/>
        <v>-237.49584336000004</v>
      </c>
      <c r="L1429" t="s">
        <v>977</v>
      </c>
      <c r="M1429" s="50" t="s">
        <v>1180</v>
      </c>
      <c r="O1429" s="49" t="s">
        <v>1055</v>
      </c>
      <c r="P1429" s="37">
        <f t="shared" si="44"/>
        <v>-237.49584336000004</v>
      </c>
      <c r="Q1429" s="51">
        <v>45831</v>
      </c>
      <c r="S1429">
        <v>40700</v>
      </c>
      <c r="T1429" t="s">
        <v>911</v>
      </c>
    </row>
    <row r="1430" spans="1:20" x14ac:dyDescent="0.25">
      <c r="A1430" s="53" t="str">
        <f>+VLOOKUP(O1430,'Selectable Table'!D:E,2,0)</f>
        <v>IQVIA</v>
      </c>
      <c r="B1430" s="36" t="s">
        <v>1181</v>
      </c>
      <c r="C1430" s="49" t="s">
        <v>1182</v>
      </c>
      <c r="D1430" s="49" t="s">
        <v>2053</v>
      </c>
      <c r="E1430">
        <v>2025</v>
      </c>
      <c r="F1430">
        <v>6</v>
      </c>
      <c r="G1430" s="53" t="s">
        <v>976</v>
      </c>
      <c r="H1430" s="33" t="s">
        <v>260</v>
      </c>
      <c r="I1430" s="18">
        <v>-718.19600000000003</v>
      </c>
      <c r="J1430" s="33" t="s">
        <v>912</v>
      </c>
      <c r="K1430" s="19">
        <f t="shared" si="45"/>
        <v>-809.36380024000005</v>
      </c>
      <c r="L1430" t="s">
        <v>977</v>
      </c>
      <c r="M1430" s="50" t="s">
        <v>1183</v>
      </c>
      <c r="O1430" s="49" t="s">
        <v>1184</v>
      </c>
      <c r="P1430" s="37">
        <f t="shared" si="44"/>
        <v>-809.36380024000005</v>
      </c>
      <c r="Q1430" s="51">
        <v>45831</v>
      </c>
      <c r="S1430">
        <v>40700</v>
      </c>
      <c r="T1430" t="s">
        <v>911</v>
      </c>
    </row>
    <row r="1431" spans="1:20" x14ac:dyDescent="0.25">
      <c r="A1431" s="53" t="str">
        <f>+VLOOKUP(O1431,'Selectable Table'!D:E,2,0)</f>
        <v>J &amp; J</v>
      </c>
      <c r="B1431" s="36" t="s">
        <v>1185</v>
      </c>
      <c r="C1431" s="49" t="s">
        <v>1186</v>
      </c>
      <c r="D1431" s="49" t="s">
        <v>2053</v>
      </c>
      <c r="E1431">
        <v>2025</v>
      </c>
      <c r="F1431">
        <v>6</v>
      </c>
      <c r="G1431" s="53" t="s">
        <v>976</v>
      </c>
      <c r="H1431" s="33" t="s">
        <v>260</v>
      </c>
      <c r="I1431" s="18">
        <v>-233.4</v>
      </c>
      <c r="J1431" s="33" t="s">
        <v>912</v>
      </c>
      <c r="K1431" s="19">
        <f t="shared" si="45"/>
        <v>-263.02779600000002</v>
      </c>
      <c r="L1431" t="s">
        <v>977</v>
      </c>
      <c r="M1431" s="50" t="s">
        <v>1015</v>
      </c>
      <c r="O1431" s="49" t="s">
        <v>1100</v>
      </c>
      <c r="P1431" s="37">
        <f t="shared" si="44"/>
        <v>-263.02779600000002</v>
      </c>
      <c r="Q1431" s="51">
        <v>45831</v>
      </c>
      <c r="S1431">
        <v>40700</v>
      </c>
      <c r="T1431" t="s">
        <v>911</v>
      </c>
    </row>
    <row r="1432" spans="1:20" ht="30" x14ac:dyDescent="0.25">
      <c r="A1432" s="53" t="str">
        <f>+VLOOKUP(O1432,'Selectable Table'!D:E,2,0)</f>
        <v>OTH CUST</v>
      </c>
      <c r="B1432" s="36" t="s">
        <v>1779</v>
      </c>
      <c r="C1432" s="49" t="s">
        <v>1780</v>
      </c>
      <c r="D1432" s="49" t="s">
        <v>2053</v>
      </c>
      <c r="E1432">
        <v>2025</v>
      </c>
      <c r="F1432">
        <v>6</v>
      </c>
      <c r="G1432" s="53" t="s">
        <v>980</v>
      </c>
      <c r="H1432" s="33" t="s">
        <v>261</v>
      </c>
      <c r="I1432" s="18">
        <v>-199.60000000000002</v>
      </c>
      <c r="J1432" s="33" t="s">
        <v>912</v>
      </c>
      <c r="K1432" s="19">
        <f t="shared" si="45"/>
        <v>-224.93722400000004</v>
      </c>
      <c r="L1432" t="s">
        <v>977</v>
      </c>
      <c r="M1432" s="50" t="s">
        <v>1781</v>
      </c>
      <c r="O1432" s="49" t="s">
        <v>1055</v>
      </c>
      <c r="P1432" s="37">
        <f t="shared" si="44"/>
        <v>-224.93722400000004</v>
      </c>
      <c r="Q1432" s="51">
        <v>45831</v>
      </c>
      <c r="S1432">
        <v>40700</v>
      </c>
      <c r="T1432" t="s">
        <v>911</v>
      </c>
    </row>
    <row r="1433" spans="1:20" ht="30" x14ac:dyDescent="0.25">
      <c r="A1433" s="53" t="str">
        <f>+VLOOKUP(O1433,'Selectable Table'!D:E,2,0)</f>
        <v>OTH CUST</v>
      </c>
      <c r="B1433" s="36" t="s">
        <v>1783</v>
      </c>
      <c r="C1433" s="49" t="s">
        <v>1784</v>
      </c>
      <c r="D1433" s="49" t="s">
        <v>2054</v>
      </c>
      <c r="E1433">
        <v>2025</v>
      </c>
      <c r="F1433">
        <v>6</v>
      </c>
      <c r="G1433" s="53" t="s">
        <v>980</v>
      </c>
      <c r="H1433" s="33" t="s">
        <v>261</v>
      </c>
      <c r="I1433" s="18">
        <v>-199.60000000000002</v>
      </c>
      <c r="J1433" s="33" t="s">
        <v>914</v>
      </c>
      <c r="K1433" s="19">
        <f t="shared" si="45"/>
        <v>-240.48207200000002</v>
      </c>
      <c r="L1433" t="s">
        <v>977</v>
      </c>
      <c r="M1433" s="50" t="s">
        <v>1786</v>
      </c>
      <c r="O1433" s="49" t="s">
        <v>1055</v>
      </c>
      <c r="P1433" s="37">
        <f t="shared" si="44"/>
        <v>-240.48207200000002</v>
      </c>
      <c r="Q1433" s="51">
        <v>45831</v>
      </c>
      <c r="S1433">
        <v>40700</v>
      </c>
      <c r="T1433" t="s">
        <v>911</v>
      </c>
    </row>
    <row r="1434" spans="1:20" ht="30" x14ac:dyDescent="0.25">
      <c r="A1434" s="53" t="str">
        <f>+VLOOKUP(O1434,'Selectable Table'!D:E,2,0)</f>
        <v>OTH CUST</v>
      </c>
      <c r="B1434" s="36" t="s">
        <v>1787</v>
      </c>
      <c r="C1434" s="49" t="s">
        <v>1788</v>
      </c>
      <c r="D1434" s="49" t="s">
        <v>2054</v>
      </c>
      <c r="E1434">
        <v>2025</v>
      </c>
      <c r="F1434">
        <v>6</v>
      </c>
      <c r="G1434" s="53" t="s">
        <v>976</v>
      </c>
      <c r="H1434" s="33" t="s">
        <v>260</v>
      </c>
      <c r="I1434" s="18">
        <v>-199.60000000000002</v>
      </c>
      <c r="J1434" s="33" t="s">
        <v>914</v>
      </c>
      <c r="K1434" s="19">
        <f t="shared" si="45"/>
        <v>-240.48207200000002</v>
      </c>
      <c r="L1434" t="s">
        <v>977</v>
      </c>
      <c r="M1434" s="50" t="s">
        <v>1789</v>
      </c>
      <c r="O1434" s="49" t="s">
        <v>1055</v>
      </c>
      <c r="P1434" s="37">
        <f t="shared" si="44"/>
        <v>-240.48207200000002</v>
      </c>
      <c r="Q1434" s="51">
        <v>45831</v>
      </c>
      <c r="S1434">
        <v>40700</v>
      </c>
      <c r="T1434" t="s">
        <v>911</v>
      </c>
    </row>
    <row r="1435" spans="1:20" x14ac:dyDescent="0.25">
      <c r="A1435" s="53" t="str">
        <f>+VLOOKUP(O1435,'Selectable Table'!D:E,2,0)</f>
        <v>ASTRAZENECA</v>
      </c>
      <c r="B1435" s="36" t="s">
        <v>1187</v>
      </c>
      <c r="C1435" s="49" t="s">
        <v>1188</v>
      </c>
      <c r="D1435" s="49" t="s">
        <v>783</v>
      </c>
      <c r="E1435">
        <v>2025</v>
      </c>
      <c r="F1435">
        <v>6</v>
      </c>
      <c r="G1435" s="53" t="s">
        <v>984</v>
      </c>
      <c r="H1435" s="33" t="s">
        <v>262</v>
      </c>
      <c r="I1435" s="18">
        <v>-160.94400000000002</v>
      </c>
      <c r="J1435" s="33" t="s">
        <v>914</v>
      </c>
      <c r="K1435" s="19">
        <f t="shared" si="45"/>
        <v>-193.90855008000003</v>
      </c>
      <c r="L1435" t="s">
        <v>977</v>
      </c>
      <c r="M1435" s="50" t="s">
        <v>1189</v>
      </c>
      <c r="O1435" s="49" t="s">
        <v>1079</v>
      </c>
      <c r="P1435" s="37">
        <f t="shared" si="44"/>
        <v>-193.90855008000003</v>
      </c>
      <c r="Q1435" s="51">
        <v>45831</v>
      </c>
      <c r="S1435">
        <v>40700</v>
      </c>
      <c r="T1435" t="s">
        <v>911</v>
      </c>
    </row>
    <row r="1436" spans="1:20" x14ac:dyDescent="0.25">
      <c r="A1436" s="53" t="str">
        <f>+VLOOKUP(O1436,'Selectable Table'!D:E,2,0)</f>
        <v>GILEAD SCI</v>
      </c>
      <c r="B1436" s="36" t="s">
        <v>1190</v>
      </c>
      <c r="C1436" s="49" t="s">
        <v>1191</v>
      </c>
      <c r="D1436" s="49" t="s">
        <v>783</v>
      </c>
      <c r="E1436">
        <v>2025</v>
      </c>
      <c r="F1436">
        <v>6</v>
      </c>
      <c r="G1436" s="53" t="s">
        <v>980</v>
      </c>
      <c r="H1436" s="33" t="s">
        <v>261</v>
      </c>
      <c r="I1436" s="18">
        <v>-498.84399999999999</v>
      </c>
      <c r="J1436" s="33" t="s">
        <v>914</v>
      </c>
      <c r="K1436" s="19">
        <f t="shared" si="45"/>
        <v>-601.01722808</v>
      </c>
      <c r="L1436" t="s">
        <v>977</v>
      </c>
      <c r="M1436" s="50" t="s">
        <v>1193</v>
      </c>
      <c r="O1436" s="49" t="s">
        <v>1194</v>
      </c>
      <c r="P1436" s="37">
        <f t="shared" si="44"/>
        <v>-601.01722808</v>
      </c>
      <c r="Q1436" s="51">
        <v>45831</v>
      </c>
      <c r="S1436">
        <v>40700</v>
      </c>
      <c r="T1436" t="s">
        <v>911</v>
      </c>
    </row>
    <row r="1437" spans="1:20" ht="30" x14ac:dyDescent="0.25">
      <c r="A1437" s="53" t="str">
        <f>+VLOOKUP(O1437,'Selectable Table'!D:E,2,0)</f>
        <v>OTH CUST</v>
      </c>
      <c r="B1437" s="36" t="s">
        <v>1195</v>
      </c>
      <c r="C1437" s="49" t="s">
        <v>1196</v>
      </c>
      <c r="D1437" s="49" t="s">
        <v>783</v>
      </c>
      <c r="E1437">
        <v>2025</v>
      </c>
      <c r="F1437">
        <v>6</v>
      </c>
      <c r="G1437" s="53" t="s">
        <v>976</v>
      </c>
      <c r="H1437" s="33" t="s">
        <v>260</v>
      </c>
      <c r="I1437" s="18">
        <v>-210.74400000000003</v>
      </c>
      <c r="J1437" s="33" t="s">
        <v>914</v>
      </c>
      <c r="K1437" s="19">
        <f t="shared" si="45"/>
        <v>-253.90858608000002</v>
      </c>
      <c r="L1437" t="s">
        <v>977</v>
      </c>
      <c r="M1437" s="50" t="s">
        <v>1197</v>
      </c>
      <c r="O1437" s="49" t="s">
        <v>1055</v>
      </c>
      <c r="P1437" s="37">
        <f t="shared" si="44"/>
        <v>-253.90858608000002</v>
      </c>
      <c r="Q1437" s="51">
        <v>45831</v>
      </c>
      <c r="S1437">
        <v>40700</v>
      </c>
      <c r="T1437" t="s">
        <v>911</v>
      </c>
    </row>
    <row r="1438" spans="1:20" x14ac:dyDescent="0.25">
      <c r="A1438" s="53" t="str">
        <f>+VLOOKUP(O1438,'Selectable Table'!D:E,2,0)</f>
        <v>OTH CUST</v>
      </c>
      <c r="B1438" s="36" t="s">
        <v>1199</v>
      </c>
      <c r="C1438" s="49" t="s">
        <v>1200</v>
      </c>
      <c r="D1438" s="49" t="s">
        <v>2055</v>
      </c>
      <c r="E1438">
        <v>2025</v>
      </c>
      <c r="F1438">
        <v>6</v>
      </c>
      <c r="G1438" s="53" t="s">
        <v>976</v>
      </c>
      <c r="H1438" s="33" t="s">
        <v>260</v>
      </c>
      <c r="I1438" s="18">
        <v>-162.084</v>
      </c>
      <c r="J1438" s="33" t="s">
        <v>912</v>
      </c>
      <c r="K1438" s="19">
        <f t="shared" si="45"/>
        <v>-182.65894296000002</v>
      </c>
      <c r="L1438" t="s">
        <v>977</v>
      </c>
      <c r="M1438" s="50" t="s">
        <v>1201</v>
      </c>
      <c r="O1438" s="49" t="s">
        <v>1001</v>
      </c>
      <c r="P1438" s="37">
        <f t="shared" si="44"/>
        <v>-182.65894296000002</v>
      </c>
      <c r="Q1438" s="51">
        <v>45831</v>
      </c>
      <c r="S1438">
        <v>40700</v>
      </c>
      <c r="T1438" t="s">
        <v>911</v>
      </c>
    </row>
    <row r="1439" spans="1:20" x14ac:dyDescent="0.25">
      <c r="A1439" s="53" t="str">
        <f>+VLOOKUP(O1439,'Selectable Table'!D:E,2,0)</f>
        <v>OTH CUST</v>
      </c>
      <c r="B1439" s="36" t="s">
        <v>1202</v>
      </c>
      <c r="C1439" s="49" t="s">
        <v>1203</v>
      </c>
      <c r="D1439" s="49" t="s">
        <v>2055</v>
      </c>
      <c r="E1439">
        <v>2025</v>
      </c>
      <c r="F1439">
        <v>6</v>
      </c>
      <c r="G1439" s="53" t="s">
        <v>980</v>
      </c>
      <c r="H1439" s="33" t="s">
        <v>261</v>
      </c>
      <c r="I1439" s="18">
        <v>-162.084</v>
      </c>
      <c r="J1439" s="33" t="s">
        <v>912</v>
      </c>
      <c r="K1439" s="19">
        <f t="shared" si="45"/>
        <v>-182.65894296000002</v>
      </c>
      <c r="L1439" t="s">
        <v>977</v>
      </c>
      <c r="M1439" s="50" t="s">
        <v>1204</v>
      </c>
      <c r="O1439" s="49" t="s">
        <v>1001</v>
      </c>
      <c r="P1439" s="37">
        <f t="shared" si="44"/>
        <v>-182.65894296000002</v>
      </c>
      <c r="Q1439" s="51">
        <v>45831</v>
      </c>
      <c r="S1439">
        <v>40700</v>
      </c>
      <c r="T1439" t="s">
        <v>911</v>
      </c>
    </row>
    <row r="1440" spans="1:20" x14ac:dyDescent="0.25">
      <c r="A1440" s="53" t="str">
        <f>+VLOOKUP(O1440,'Selectable Table'!D:E,2,0)</f>
        <v>OTH CUST</v>
      </c>
      <c r="B1440" s="36" t="s">
        <v>1205</v>
      </c>
      <c r="C1440" s="49" t="s">
        <v>1206</v>
      </c>
      <c r="D1440" s="49" t="s">
        <v>2056</v>
      </c>
      <c r="E1440">
        <v>2025</v>
      </c>
      <c r="F1440">
        <v>6</v>
      </c>
      <c r="G1440" s="53" t="s">
        <v>984</v>
      </c>
      <c r="H1440" s="33" t="s">
        <v>262</v>
      </c>
      <c r="I1440" s="18">
        <v>-160.94400000000002</v>
      </c>
      <c r="J1440" s="33" t="s">
        <v>914</v>
      </c>
      <c r="K1440" s="19">
        <f t="shared" si="45"/>
        <v>-193.90855008000003</v>
      </c>
      <c r="L1440" t="s">
        <v>977</v>
      </c>
      <c r="M1440" s="50" t="s">
        <v>1207</v>
      </c>
      <c r="O1440" s="49" t="s">
        <v>1069</v>
      </c>
      <c r="P1440" s="37">
        <f t="shared" si="44"/>
        <v>-193.90855008000003</v>
      </c>
      <c r="Q1440" s="51">
        <v>45831</v>
      </c>
      <c r="S1440">
        <v>40700</v>
      </c>
      <c r="T1440" t="s">
        <v>911</v>
      </c>
    </row>
    <row r="1441" spans="1:20" ht="30" x14ac:dyDescent="0.25">
      <c r="A1441" s="53" t="str">
        <f>+VLOOKUP(O1441,'Selectable Table'!D:E,2,0)</f>
        <v>OTH CUST</v>
      </c>
      <c r="B1441" s="36" t="s">
        <v>1208</v>
      </c>
      <c r="C1441" s="49" t="s">
        <v>1209</v>
      </c>
      <c r="D1441" s="49" t="s">
        <v>2056</v>
      </c>
      <c r="E1441">
        <v>2025</v>
      </c>
      <c r="F1441">
        <v>6</v>
      </c>
      <c r="G1441" s="53" t="s">
        <v>980</v>
      </c>
      <c r="H1441" s="33" t="s">
        <v>261</v>
      </c>
      <c r="I1441" s="18">
        <v>-199.60000000000002</v>
      </c>
      <c r="J1441" s="33" t="s">
        <v>914</v>
      </c>
      <c r="K1441" s="19">
        <f t="shared" si="45"/>
        <v>-240.48207200000002</v>
      </c>
      <c r="L1441" t="s">
        <v>977</v>
      </c>
      <c r="M1441" s="50" t="s">
        <v>1210</v>
      </c>
      <c r="O1441" s="49" t="s">
        <v>1055</v>
      </c>
      <c r="P1441" s="37">
        <f t="shared" si="44"/>
        <v>-240.48207200000002</v>
      </c>
      <c r="Q1441" s="51">
        <v>45831</v>
      </c>
      <c r="S1441">
        <v>40700</v>
      </c>
      <c r="T1441" t="s">
        <v>911</v>
      </c>
    </row>
    <row r="1442" spans="1:20" ht="30" x14ac:dyDescent="0.25">
      <c r="A1442" s="53" t="str">
        <f>+VLOOKUP(O1442,'Selectable Table'!D:E,2,0)</f>
        <v>OTH CUST</v>
      </c>
      <c r="B1442" s="36" t="s">
        <v>1793</v>
      </c>
      <c r="C1442" s="49" t="s">
        <v>1794</v>
      </c>
      <c r="D1442" s="49" t="s">
        <v>2056</v>
      </c>
      <c r="E1442">
        <v>2025</v>
      </c>
      <c r="F1442">
        <v>6</v>
      </c>
      <c r="G1442" s="53" t="s">
        <v>1006</v>
      </c>
      <c r="H1442" s="33" t="s">
        <v>617</v>
      </c>
      <c r="I1442" s="18">
        <v>-199.60000000000002</v>
      </c>
      <c r="J1442" s="33" t="s">
        <v>914</v>
      </c>
      <c r="K1442" s="19">
        <f t="shared" si="45"/>
        <v>-240.48207200000002</v>
      </c>
      <c r="L1442" t="s">
        <v>977</v>
      </c>
      <c r="M1442" s="50" t="s">
        <v>1795</v>
      </c>
      <c r="O1442" s="49" t="s">
        <v>1055</v>
      </c>
      <c r="P1442" s="37">
        <f t="shared" si="44"/>
        <v>-240.48207200000002</v>
      </c>
      <c r="Q1442" s="51">
        <v>45831</v>
      </c>
      <c r="S1442">
        <v>40700</v>
      </c>
      <c r="T1442" t="s">
        <v>911</v>
      </c>
    </row>
    <row r="1443" spans="1:20" ht="30" x14ac:dyDescent="0.25">
      <c r="A1443" s="53" t="str">
        <f>+VLOOKUP(O1443,'Selectable Table'!D:E,2,0)</f>
        <v>OTH CUST</v>
      </c>
      <c r="B1443" s="36" t="s">
        <v>1796</v>
      </c>
      <c r="C1443" s="49" t="s">
        <v>1797</v>
      </c>
      <c r="D1443" s="49" t="s">
        <v>2056</v>
      </c>
      <c r="E1443">
        <v>2025</v>
      </c>
      <c r="F1443">
        <v>6</v>
      </c>
      <c r="G1443" s="53" t="s">
        <v>1006</v>
      </c>
      <c r="H1443" s="33" t="s">
        <v>617</v>
      </c>
      <c r="I1443" s="18">
        <v>-199.60000000000002</v>
      </c>
      <c r="J1443" s="33" t="s">
        <v>914</v>
      </c>
      <c r="K1443" s="19">
        <f t="shared" si="45"/>
        <v>-240.48207200000002</v>
      </c>
      <c r="L1443" t="s">
        <v>977</v>
      </c>
      <c r="M1443" s="50" t="s">
        <v>1798</v>
      </c>
      <c r="O1443" s="49" t="s">
        <v>1055</v>
      </c>
      <c r="P1443" s="37">
        <f t="shared" si="44"/>
        <v>-240.48207200000002</v>
      </c>
      <c r="Q1443" s="51">
        <v>45831</v>
      </c>
      <c r="S1443">
        <v>40700</v>
      </c>
      <c r="T1443" t="s">
        <v>911</v>
      </c>
    </row>
    <row r="1444" spans="1:20" x14ac:dyDescent="0.25">
      <c r="A1444" s="53" t="str">
        <f>+VLOOKUP(O1444,'Selectable Table'!D:E,2,0)</f>
        <v>OTH CUST</v>
      </c>
      <c r="B1444" s="36" t="s">
        <v>1211</v>
      </c>
      <c r="C1444" s="49" t="s">
        <v>1212</v>
      </c>
      <c r="D1444" s="49" t="s">
        <v>2056</v>
      </c>
      <c r="E1444">
        <v>2025</v>
      </c>
      <c r="F1444">
        <v>6</v>
      </c>
      <c r="G1444" s="53" t="s">
        <v>976</v>
      </c>
      <c r="H1444" s="33" t="s">
        <v>260</v>
      </c>
      <c r="I1444" s="18">
        <v>-719.37600000000009</v>
      </c>
      <c r="J1444" s="33" t="s">
        <v>914</v>
      </c>
      <c r="K1444" s="19">
        <f t="shared" si="45"/>
        <v>-866.71859232000008</v>
      </c>
      <c r="L1444" t="s">
        <v>977</v>
      </c>
      <c r="M1444" s="50" t="s">
        <v>1213</v>
      </c>
      <c r="O1444" s="49" t="s">
        <v>1055</v>
      </c>
      <c r="P1444" s="37">
        <f t="shared" si="44"/>
        <v>-866.71859232000008</v>
      </c>
      <c r="Q1444" s="51">
        <v>45831</v>
      </c>
      <c r="S1444">
        <v>40700</v>
      </c>
      <c r="T1444" t="s">
        <v>911</v>
      </c>
    </row>
    <row r="1445" spans="1:20" x14ac:dyDescent="0.25">
      <c r="A1445" s="53" t="str">
        <f>+VLOOKUP(O1445,'Selectable Table'!D:E,2,0)</f>
        <v>OTH CUST</v>
      </c>
      <c r="B1445" s="36" t="s">
        <v>1214</v>
      </c>
      <c r="C1445" s="49" t="s">
        <v>1215</v>
      </c>
      <c r="D1445" s="49" t="s">
        <v>2056</v>
      </c>
      <c r="E1445">
        <v>2025</v>
      </c>
      <c r="F1445">
        <v>6</v>
      </c>
      <c r="G1445" s="53" t="s">
        <v>976</v>
      </c>
      <c r="H1445" s="33" t="s">
        <v>260</v>
      </c>
      <c r="I1445" s="18">
        <v>-591.96800000000007</v>
      </c>
      <c r="J1445" s="33" t="s">
        <v>914</v>
      </c>
      <c r="K1445" s="19">
        <f t="shared" si="45"/>
        <v>-713.21488576000013</v>
      </c>
      <c r="L1445" t="s">
        <v>977</v>
      </c>
      <c r="M1445" s="50" t="s">
        <v>1216</v>
      </c>
      <c r="O1445" s="49" t="s">
        <v>1045</v>
      </c>
      <c r="P1445" s="37">
        <f t="shared" si="44"/>
        <v>-713.21488576000013</v>
      </c>
      <c r="Q1445" s="51">
        <v>45831</v>
      </c>
      <c r="S1445">
        <v>40700</v>
      </c>
      <c r="T1445" t="s">
        <v>911</v>
      </c>
    </row>
    <row r="1446" spans="1:20" ht="30" x14ac:dyDescent="0.25">
      <c r="A1446" s="53" t="str">
        <f>+VLOOKUP(O1446,'Selectable Table'!D:E,2,0)</f>
        <v>OTH CUST</v>
      </c>
      <c r="B1446" s="36" t="s">
        <v>1800</v>
      </c>
      <c r="C1446" s="49" t="s">
        <v>1801</v>
      </c>
      <c r="D1446" s="49" t="s">
        <v>2057</v>
      </c>
      <c r="E1446">
        <v>2025</v>
      </c>
      <c r="F1446">
        <v>6</v>
      </c>
      <c r="G1446" s="53" t="s">
        <v>1006</v>
      </c>
      <c r="H1446" s="33" t="s">
        <v>617</v>
      </c>
      <c r="I1446" s="18">
        <v>-591.96800000000007</v>
      </c>
      <c r="J1446" s="33" t="s">
        <v>914</v>
      </c>
      <c r="K1446" s="19">
        <f t="shared" si="45"/>
        <v>-713.21488576000013</v>
      </c>
      <c r="L1446" t="s">
        <v>977</v>
      </c>
      <c r="M1446" s="50" t="s">
        <v>1385</v>
      </c>
      <c r="O1446" s="49" t="s">
        <v>1472</v>
      </c>
      <c r="P1446" s="37">
        <f t="shared" si="44"/>
        <v>-713.21488576000013</v>
      </c>
      <c r="Q1446" s="51">
        <v>45831</v>
      </c>
      <c r="S1446">
        <v>40700</v>
      </c>
      <c r="T1446" t="s">
        <v>911</v>
      </c>
    </row>
    <row r="1447" spans="1:20" ht="30" x14ac:dyDescent="0.25">
      <c r="A1447" s="53" t="str">
        <f>+VLOOKUP(O1447,'Selectable Table'!D:E,2,0)</f>
        <v>OTH CUST</v>
      </c>
      <c r="B1447" s="36" t="s">
        <v>1217</v>
      </c>
      <c r="C1447" s="49" t="s">
        <v>1218</v>
      </c>
      <c r="D1447" s="49" t="s">
        <v>2057</v>
      </c>
      <c r="E1447">
        <v>2025</v>
      </c>
      <c r="F1447">
        <v>6</v>
      </c>
      <c r="G1447" s="53" t="s">
        <v>1006</v>
      </c>
      <c r="H1447" s="33" t="s">
        <v>617</v>
      </c>
      <c r="I1447" s="18">
        <v>-548.12</v>
      </c>
      <c r="J1447" s="33" t="s">
        <v>914</v>
      </c>
      <c r="K1447" s="19">
        <f t="shared" si="45"/>
        <v>-660.38593839999999</v>
      </c>
      <c r="L1447" t="s">
        <v>977</v>
      </c>
      <c r="M1447" s="50" t="s">
        <v>1027</v>
      </c>
      <c r="O1447" s="49" t="s">
        <v>1028</v>
      </c>
      <c r="P1447" s="37">
        <f t="shared" si="44"/>
        <v>-660.38593839999999</v>
      </c>
      <c r="Q1447" s="51">
        <v>45831</v>
      </c>
      <c r="S1447">
        <v>40700</v>
      </c>
      <c r="T1447" t="s">
        <v>911</v>
      </c>
    </row>
    <row r="1448" spans="1:20" x14ac:dyDescent="0.25">
      <c r="A1448" s="53" t="str">
        <f>+VLOOKUP(O1448,'Selectable Table'!D:E,2,0)</f>
        <v>OTH CUST</v>
      </c>
      <c r="B1448" s="36" t="s">
        <v>1219</v>
      </c>
      <c r="C1448" s="49" t="s">
        <v>1220</v>
      </c>
      <c r="D1448" s="49" t="s">
        <v>2057</v>
      </c>
      <c r="E1448">
        <v>2025</v>
      </c>
      <c r="F1448">
        <v>6</v>
      </c>
      <c r="G1448" s="53" t="s">
        <v>976</v>
      </c>
      <c r="H1448" s="33" t="s">
        <v>260</v>
      </c>
      <c r="I1448" s="18">
        <v>-455.99600000000004</v>
      </c>
      <c r="J1448" s="33" t="s">
        <v>914</v>
      </c>
      <c r="K1448" s="19">
        <f t="shared" si="45"/>
        <v>-549.39310072000001</v>
      </c>
      <c r="L1448" t="s">
        <v>977</v>
      </c>
      <c r="M1448" s="50" t="s">
        <v>1000</v>
      </c>
      <c r="O1448" s="49" t="s">
        <v>1001</v>
      </c>
      <c r="P1448" s="37">
        <f t="shared" si="44"/>
        <v>-549.39310072000001</v>
      </c>
      <c r="Q1448" s="51">
        <v>45831</v>
      </c>
      <c r="S1448">
        <v>40700</v>
      </c>
      <c r="T1448" t="s">
        <v>911</v>
      </c>
    </row>
    <row r="1449" spans="1:20" x14ac:dyDescent="0.25">
      <c r="A1449" s="53" t="str">
        <f>+VLOOKUP(O1449,'Selectable Table'!D:E,2,0)</f>
        <v>OTH CUST</v>
      </c>
      <c r="B1449" s="36" t="s">
        <v>1802</v>
      </c>
      <c r="C1449" s="49" t="s">
        <v>1803</v>
      </c>
      <c r="D1449" s="49" t="s">
        <v>784</v>
      </c>
      <c r="E1449">
        <v>2025</v>
      </c>
      <c r="F1449">
        <v>6</v>
      </c>
      <c r="G1449" s="53" t="s">
        <v>980</v>
      </c>
      <c r="H1449" s="33" t="s">
        <v>261</v>
      </c>
      <c r="I1449" s="18">
        <v>-591.96800000000007</v>
      </c>
      <c r="J1449" s="33" t="s">
        <v>914</v>
      </c>
      <c r="K1449" s="19">
        <f t="shared" si="45"/>
        <v>-713.21488576000013</v>
      </c>
      <c r="L1449" t="s">
        <v>977</v>
      </c>
      <c r="M1449" s="50" t="s">
        <v>1804</v>
      </c>
      <c r="O1449" s="49" t="s">
        <v>264</v>
      </c>
      <c r="P1449" s="37">
        <f t="shared" si="44"/>
        <v>-713.21488576000013</v>
      </c>
      <c r="Q1449" s="51">
        <v>45831</v>
      </c>
      <c r="S1449">
        <v>40700</v>
      </c>
      <c r="T1449" t="s">
        <v>911</v>
      </c>
    </row>
    <row r="1450" spans="1:20" ht="30" x14ac:dyDescent="0.25">
      <c r="A1450" s="53" t="str">
        <f>+VLOOKUP(O1450,'Selectable Table'!D:E,2,0)</f>
        <v>OTH CUST</v>
      </c>
      <c r="B1450" s="36" t="s">
        <v>1221</v>
      </c>
      <c r="C1450" s="49" t="s">
        <v>1222</v>
      </c>
      <c r="D1450" s="49" t="s">
        <v>784</v>
      </c>
      <c r="E1450">
        <v>2025</v>
      </c>
      <c r="F1450">
        <v>6</v>
      </c>
      <c r="G1450" s="53" t="s">
        <v>1006</v>
      </c>
      <c r="H1450" s="33" t="s">
        <v>617</v>
      </c>
      <c r="I1450" s="18">
        <v>-591.96800000000007</v>
      </c>
      <c r="J1450" s="33" t="s">
        <v>914</v>
      </c>
      <c r="K1450" s="19">
        <f t="shared" si="45"/>
        <v>-713.21488576000013</v>
      </c>
      <c r="L1450" t="s">
        <v>977</v>
      </c>
      <c r="M1450" s="50" t="s">
        <v>1223</v>
      </c>
      <c r="O1450" s="49" t="s">
        <v>1224</v>
      </c>
      <c r="P1450" s="37">
        <f t="shared" si="44"/>
        <v>-713.21488576000013</v>
      </c>
      <c r="Q1450" s="51">
        <v>45831</v>
      </c>
      <c r="S1450">
        <v>40700</v>
      </c>
      <c r="T1450" t="s">
        <v>911</v>
      </c>
    </row>
    <row r="1451" spans="1:20" ht="30" x14ac:dyDescent="0.25">
      <c r="A1451" s="53" t="str">
        <f>+VLOOKUP(O1451,'Selectable Table'!D:E,2,0)</f>
        <v>OTH CUST</v>
      </c>
      <c r="B1451" s="36" t="s">
        <v>1225</v>
      </c>
      <c r="C1451" s="49" t="s">
        <v>1226</v>
      </c>
      <c r="D1451" s="49" t="s">
        <v>784</v>
      </c>
      <c r="E1451">
        <v>2025</v>
      </c>
      <c r="F1451">
        <v>6</v>
      </c>
      <c r="G1451" s="53" t="s">
        <v>1006</v>
      </c>
      <c r="H1451" s="33" t="s">
        <v>617</v>
      </c>
      <c r="I1451" s="18">
        <v>-455.99600000000004</v>
      </c>
      <c r="J1451" s="33" t="s">
        <v>914</v>
      </c>
      <c r="K1451" s="19">
        <f t="shared" si="45"/>
        <v>-549.39310072000001</v>
      </c>
      <c r="L1451" t="s">
        <v>977</v>
      </c>
      <c r="M1451" s="50" t="s">
        <v>1000</v>
      </c>
      <c r="O1451" s="49" t="s">
        <v>1001</v>
      </c>
      <c r="P1451" s="37">
        <f t="shared" si="44"/>
        <v>-549.39310072000001</v>
      </c>
      <c r="Q1451" s="51">
        <v>45831</v>
      </c>
      <c r="S1451">
        <v>40700</v>
      </c>
      <c r="T1451" t="s">
        <v>911</v>
      </c>
    </row>
    <row r="1452" spans="1:20" x14ac:dyDescent="0.25">
      <c r="A1452" s="53" t="str">
        <f>+VLOOKUP(O1452,'Selectable Table'!D:E,2,0)</f>
        <v>J &amp; J</v>
      </c>
      <c r="B1452" s="36" t="s">
        <v>1227</v>
      </c>
      <c r="C1452" s="49" t="s">
        <v>1228</v>
      </c>
      <c r="D1452" s="49" t="s">
        <v>784</v>
      </c>
      <c r="E1452">
        <v>2025</v>
      </c>
      <c r="F1452">
        <v>6</v>
      </c>
      <c r="G1452" s="53" t="s">
        <v>984</v>
      </c>
      <c r="H1452" s="33" t="s">
        <v>262</v>
      </c>
      <c r="I1452" s="18">
        <v>-233.4</v>
      </c>
      <c r="J1452" s="33" t="s">
        <v>914</v>
      </c>
      <c r="K1452" s="19">
        <f t="shared" si="45"/>
        <v>-281.20498800000001</v>
      </c>
      <c r="L1452" t="s">
        <v>977</v>
      </c>
      <c r="M1452" s="50" t="s">
        <v>1015</v>
      </c>
      <c r="O1452" s="49" t="s">
        <v>1100</v>
      </c>
      <c r="P1452" s="37">
        <f t="shared" si="44"/>
        <v>-281.20498800000001</v>
      </c>
      <c r="Q1452" s="51">
        <v>45831</v>
      </c>
      <c r="S1452">
        <v>40700</v>
      </c>
      <c r="T1452" t="s">
        <v>911</v>
      </c>
    </row>
    <row r="1453" spans="1:20" x14ac:dyDescent="0.25">
      <c r="A1453" s="53" t="str">
        <f>+VLOOKUP(O1453,'Selectable Table'!D:E,2,0)</f>
        <v>OTH CUST</v>
      </c>
      <c r="B1453" s="36" t="s">
        <v>1810</v>
      </c>
      <c r="C1453" s="49" t="s">
        <v>1811</v>
      </c>
      <c r="D1453" s="49" t="s">
        <v>784</v>
      </c>
      <c r="E1453">
        <v>2025</v>
      </c>
      <c r="F1453">
        <v>6</v>
      </c>
      <c r="G1453" s="53" t="s">
        <v>984</v>
      </c>
      <c r="H1453" s="33" t="s">
        <v>262</v>
      </c>
      <c r="I1453" s="18">
        <v>-621.5680000000001</v>
      </c>
      <c r="J1453" s="33" t="s">
        <v>914</v>
      </c>
      <c r="K1453" s="19">
        <f t="shared" si="45"/>
        <v>-748.87755776000017</v>
      </c>
      <c r="L1453" t="s">
        <v>977</v>
      </c>
      <c r="M1453" s="50" t="s">
        <v>1812</v>
      </c>
      <c r="O1453" s="49" t="s">
        <v>986</v>
      </c>
      <c r="P1453" s="37">
        <f t="shared" si="44"/>
        <v>-748.87755776000017</v>
      </c>
      <c r="Q1453" s="51">
        <v>45831</v>
      </c>
      <c r="S1453">
        <v>40700</v>
      </c>
      <c r="T1453" t="s">
        <v>911</v>
      </c>
    </row>
    <row r="1454" spans="1:20" x14ac:dyDescent="0.25">
      <c r="A1454" s="53" t="str">
        <f>+VLOOKUP(O1454,'Selectable Table'!D:E,2,0)</f>
        <v>OTH CUST</v>
      </c>
      <c r="B1454" s="36" t="s">
        <v>1229</v>
      </c>
      <c r="C1454" s="49" t="s">
        <v>1230</v>
      </c>
      <c r="D1454" s="49" t="s">
        <v>784</v>
      </c>
      <c r="E1454">
        <v>2025</v>
      </c>
      <c r="F1454">
        <v>6</v>
      </c>
      <c r="G1454" s="53" t="s">
        <v>980</v>
      </c>
      <c r="H1454" s="33" t="s">
        <v>261</v>
      </c>
      <c r="I1454" s="18">
        <v>-199.60000000000002</v>
      </c>
      <c r="J1454" s="33" t="s">
        <v>914</v>
      </c>
      <c r="K1454" s="19">
        <f t="shared" si="45"/>
        <v>-240.48207200000002</v>
      </c>
      <c r="L1454" t="s">
        <v>977</v>
      </c>
      <c r="M1454" s="50" t="s">
        <v>1231</v>
      </c>
      <c r="O1454" s="49" t="s">
        <v>1055</v>
      </c>
      <c r="P1454" s="37">
        <f t="shared" si="44"/>
        <v>-240.48207200000002</v>
      </c>
      <c r="Q1454" s="51">
        <v>45831</v>
      </c>
      <c r="S1454">
        <v>40700</v>
      </c>
      <c r="T1454" t="s">
        <v>911</v>
      </c>
    </row>
    <row r="1455" spans="1:20" x14ac:dyDescent="0.25">
      <c r="A1455" s="53" t="str">
        <f>+VLOOKUP(O1455,'Selectable Table'!D:E,2,0)</f>
        <v>ROCHE</v>
      </c>
      <c r="B1455" s="36" t="s">
        <v>1813</v>
      </c>
      <c r="C1455" s="49" t="s">
        <v>1814</v>
      </c>
      <c r="D1455" s="49" t="s">
        <v>784</v>
      </c>
      <c r="E1455">
        <v>2025</v>
      </c>
      <c r="F1455">
        <v>6</v>
      </c>
      <c r="G1455" s="53" t="s">
        <v>980</v>
      </c>
      <c r="H1455" s="33" t="s">
        <v>261</v>
      </c>
      <c r="I1455" s="18">
        <v>-621.5680000000001</v>
      </c>
      <c r="J1455" s="33" t="s">
        <v>914</v>
      </c>
      <c r="K1455" s="19">
        <f t="shared" si="45"/>
        <v>-748.87755776000017</v>
      </c>
      <c r="L1455" t="s">
        <v>977</v>
      </c>
      <c r="M1455" s="50" t="s">
        <v>1815</v>
      </c>
      <c r="O1455" s="49" t="s">
        <v>1816</v>
      </c>
      <c r="P1455" s="37">
        <f t="shared" si="44"/>
        <v>-748.87755776000017</v>
      </c>
      <c r="Q1455" s="51">
        <v>45831</v>
      </c>
      <c r="S1455">
        <v>40700</v>
      </c>
      <c r="T1455" t="s">
        <v>911</v>
      </c>
    </row>
    <row r="1456" spans="1:20" ht="30" x14ac:dyDescent="0.25">
      <c r="A1456" s="53" t="str">
        <f>+VLOOKUP(O1456,'Selectable Table'!D:E,2,0)</f>
        <v>OTH CUST</v>
      </c>
      <c r="B1456" s="36" t="s">
        <v>1232</v>
      </c>
      <c r="C1456" s="49" t="s">
        <v>1233</v>
      </c>
      <c r="D1456" s="49" t="s">
        <v>784</v>
      </c>
      <c r="E1456">
        <v>2025</v>
      </c>
      <c r="F1456">
        <v>6</v>
      </c>
      <c r="G1456" s="53" t="s">
        <v>980</v>
      </c>
      <c r="H1456" s="33" t="s">
        <v>261</v>
      </c>
      <c r="I1456" s="18">
        <v>-210.74400000000003</v>
      </c>
      <c r="J1456" s="33" t="s">
        <v>914</v>
      </c>
      <c r="K1456" s="19">
        <f t="shared" si="45"/>
        <v>-253.90858608000002</v>
      </c>
      <c r="L1456" t="s">
        <v>977</v>
      </c>
      <c r="M1456" s="50" t="s">
        <v>1234</v>
      </c>
      <c r="O1456" s="49" t="s">
        <v>1055</v>
      </c>
      <c r="P1456" s="37">
        <f t="shared" si="44"/>
        <v>-253.90858608000002</v>
      </c>
      <c r="Q1456" s="51">
        <v>45831</v>
      </c>
      <c r="S1456">
        <v>40700</v>
      </c>
      <c r="T1456" t="s">
        <v>911</v>
      </c>
    </row>
    <row r="1457" spans="1:20" x14ac:dyDescent="0.25">
      <c r="A1457" s="53" t="str">
        <f>+VLOOKUP(O1457,'Selectable Table'!D:E,2,0)</f>
        <v>OTH CUST</v>
      </c>
      <c r="B1457" s="36" t="s">
        <v>1817</v>
      </c>
      <c r="C1457" s="49" t="s">
        <v>1818</v>
      </c>
      <c r="D1457" s="49" t="s">
        <v>784</v>
      </c>
      <c r="E1457">
        <v>2025</v>
      </c>
      <c r="F1457">
        <v>6</v>
      </c>
      <c r="G1457" s="53" t="s">
        <v>980</v>
      </c>
      <c r="H1457" s="33" t="s">
        <v>261</v>
      </c>
      <c r="I1457" s="18">
        <v>-162.084</v>
      </c>
      <c r="J1457" s="33" t="s">
        <v>914</v>
      </c>
      <c r="K1457" s="19">
        <f t="shared" si="45"/>
        <v>-195.28204488</v>
      </c>
      <c r="L1457" t="s">
        <v>977</v>
      </c>
      <c r="M1457" s="50" t="s">
        <v>1819</v>
      </c>
      <c r="O1457" s="49" t="s">
        <v>1001</v>
      </c>
      <c r="P1457" s="37">
        <f t="shared" si="44"/>
        <v>-195.28204488</v>
      </c>
      <c r="Q1457" s="51">
        <v>45831</v>
      </c>
      <c r="S1457">
        <v>40700</v>
      </c>
      <c r="T1457" t="s">
        <v>911</v>
      </c>
    </row>
    <row r="1458" spans="1:20" x14ac:dyDescent="0.25">
      <c r="A1458" s="53" t="str">
        <f>+VLOOKUP(O1458,'Selectable Table'!D:E,2,0)</f>
        <v>OTH CUST</v>
      </c>
      <c r="B1458" s="36" t="s">
        <v>1820</v>
      </c>
      <c r="C1458" s="49" t="s">
        <v>1821</v>
      </c>
      <c r="D1458" s="49" t="s">
        <v>784</v>
      </c>
      <c r="E1458">
        <v>2025</v>
      </c>
      <c r="F1458">
        <v>6</v>
      </c>
      <c r="G1458" s="53" t="s">
        <v>980</v>
      </c>
      <c r="H1458" s="33" t="s">
        <v>261</v>
      </c>
      <c r="I1458" s="18">
        <v>-621.5680000000001</v>
      </c>
      <c r="J1458" s="33" t="s">
        <v>914</v>
      </c>
      <c r="K1458" s="19">
        <f t="shared" si="45"/>
        <v>-748.87755776000017</v>
      </c>
      <c r="L1458" t="s">
        <v>977</v>
      </c>
      <c r="M1458" s="50" t="s">
        <v>1822</v>
      </c>
      <c r="O1458" s="49" t="s">
        <v>1069</v>
      </c>
      <c r="P1458" s="37">
        <f t="shared" si="44"/>
        <v>-748.87755776000017</v>
      </c>
      <c r="Q1458" s="51">
        <v>45831</v>
      </c>
      <c r="S1458">
        <v>40700</v>
      </c>
      <c r="T1458" t="s">
        <v>911</v>
      </c>
    </row>
    <row r="1459" spans="1:20" ht="30" x14ac:dyDescent="0.25">
      <c r="A1459" s="53" t="str">
        <f>+VLOOKUP(O1459,'Selectable Table'!D:E,2,0)</f>
        <v>OTH CUST</v>
      </c>
      <c r="B1459" s="36" t="s">
        <v>1823</v>
      </c>
      <c r="C1459" s="49" t="s">
        <v>1824</v>
      </c>
      <c r="D1459" s="49" t="s">
        <v>784</v>
      </c>
      <c r="E1459">
        <v>2025</v>
      </c>
      <c r="F1459">
        <v>6</v>
      </c>
      <c r="G1459" s="53" t="s">
        <v>1006</v>
      </c>
      <c r="H1459" s="33" t="s">
        <v>617</v>
      </c>
      <c r="I1459" s="18">
        <v>-514.20000000000005</v>
      </c>
      <c r="J1459" s="33" t="s">
        <v>914</v>
      </c>
      <c r="K1459" s="19">
        <f t="shared" si="45"/>
        <v>-619.51844400000004</v>
      </c>
      <c r="L1459" t="s">
        <v>977</v>
      </c>
      <c r="M1459" s="50" t="s">
        <v>1825</v>
      </c>
      <c r="O1459" s="49" t="s">
        <v>986</v>
      </c>
      <c r="P1459" s="37">
        <f t="shared" si="44"/>
        <v>-619.51844400000004</v>
      </c>
      <c r="Q1459" s="51">
        <v>45831</v>
      </c>
      <c r="S1459">
        <v>40700</v>
      </c>
      <c r="T1459" t="s">
        <v>911</v>
      </c>
    </row>
    <row r="1460" spans="1:20" ht="30" x14ac:dyDescent="0.25">
      <c r="A1460" s="53" t="str">
        <f>+VLOOKUP(O1460,'Selectable Table'!D:E,2,0)</f>
        <v>OTH CUST</v>
      </c>
      <c r="B1460" s="36" t="s">
        <v>1826</v>
      </c>
      <c r="C1460" s="49" t="s">
        <v>1827</v>
      </c>
      <c r="D1460" s="49" t="s">
        <v>784</v>
      </c>
      <c r="E1460">
        <v>2025</v>
      </c>
      <c r="F1460">
        <v>6</v>
      </c>
      <c r="G1460" s="53" t="s">
        <v>1006</v>
      </c>
      <c r="H1460" s="33" t="s">
        <v>617</v>
      </c>
      <c r="I1460" s="18">
        <v>-205.34800000000001</v>
      </c>
      <c r="J1460" s="33" t="s">
        <v>914</v>
      </c>
      <c r="K1460" s="19">
        <f t="shared" si="45"/>
        <v>-247.40737736000003</v>
      </c>
      <c r="L1460" t="s">
        <v>977</v>
      </c>
      <c r="M1460" s="50" t="s">
        <v>1829</v>
      </c>
      <c r="O1460" s="49" t="s">
        <v>1055</v>
      </c>
      <c r="P1460" s="37">
        <f t="shared" si="44"/>
        <v>-247.40737736000003</v>
      </c>
      <c r="Q1460" s="51">
        <v>45831</v>
      </c>
      <c r="S1460">
        <v>40700</v>
      </c>
      <c r="T1460" t="s">
        <v>911</v>
      </c>
    </row>
    <row r="1461" spans="1:20" ht="30" x14ac:dyDescent="0.25">
      <c r="A1461" s="53" t="str">
        <f>+VLOOKUP(O1461,'Selectable Table'!D:E,2,0)</f>
        <v>OTH CUST</v>
      </c>
      <c r="B1461" s="36" t="s">
        <v>1830</v>
      </c>
      <c r="C1461" s="49" t="s">
        <v>1831</v>
      </c>
      <c r="D1461" s="49" t="s">
        <v>784</v>
      </c>
      <c r="E1461">
        <v>2025</v>
      </c>
      <c r="F1461">
        <v>6</v>
      </c>
      <c r="G1461" s="53" t="s">
        <v>976</v>
      </c>
      <c r="H1461" s="33" t="s">
        <v>260</v>
      </c>
      <c r="I1461" s="18">
        <v>-210.74400000000003</v>
      </c>
      <c r="J1461" s="33" t="s">
        <v>914</v>
      </c>
      <c r="K1461" s="19">
        <f t="shared" si="45"/>
        <v>-253.90858608000002</v>
      </c>
      <c r="L1461" t="s">
        <v>977</v>
      </c>
      <c r="M1461" s="50" t="s">
        <v>1832</v>
      </c>
      <c r="O1461" s="49" t="s">
        <v>1055</v>
      </c>
      <c r="P1461" s="37">
        <f t="shared" si="44"/>
        <v>-253.90858608000002</v>
      </c>
      <c r="Q1461" s="51">
        <v>45831</v>
      </c>
      <c r="S1461">
        <v>40700</v>
      </c>
      <c r="T1461" t="s">
        <v>911</v>
      </c>
    </row>
    <row r="1462" spans="1:20" x14ac:dyDescent="0.25">
      <c r="A1462" s="53" t="str">
        <f>+VLOOKUP(O1462,'Selectable Table'!D:E,2,0)</f>
        <v>OTH CUST</v>
      </c>
      <c r="B1462" s="36" t="s">
        <v>1235</v>
      </c>
      <c r="C1462" s="49" t="s">
        <v>1236</v>
      </c>
      <c r="D1462" s="49" t="s">
        <v>784</v>
      </c>
      <c r="E1462">
        <v>2025</v>
      </c>
      <c r="F1462">
        <v>6</v>
      </c>
      <c r="G1462" s="53" t="s">
        <v>976</v>
      </c>
      <c r="H1462" s="33" t="s">
        <v>260</v>
      </c>
      <c r="I1462" s="18">
        <v>-162.084</v>
      </c>
      <c r="J1462" s="33" t="s">
        <v>914</v>
      </c>
      <c r="K1462" s="19">
        <f t="shared" si="45"/>
        <v>-195.28204488</v>
      </c>
      <c r="L1462" t="s">
        <v>977</v>
      </c>
      <c r="M1462" s="50" t="s">
        <v>1237</v>
      </c>
      <c r="O1462" s="49" t="s">
        <v>1001</v>
      </c>
      <c r="P1462" s="37">
        <f t="shared" si="44"/>
        <v>-195.28204488</v>
      </c>
      <c r="Q1462" s="51">
        <v>45831</v>
      </c>
      <c r="S1462">
        <v>40700</v>
      </c>
      <c r="T1462" t="s">
        <v>911</v>
      </c>
    </row>
    <row r="1463" spans="1:20" x14ac:dyDescent="0.25">
      <c r="A1463" s="53" t="str">
        <f>+VLOOKUP(O1463,'Selectable Table'!D:E,2,0)</f>
        <v>OTH CUST</v>
      </c>
      <c r="B1463" s="36" t="s">
        <v>1238</v>
      </c>
      <c r="C1463" s="49" t="s">
        <v>1239</v>
      </c>
      <c r="D1463" s="49" t="s">
        <v>784</v>
      </c>
      <c r="E1463">
        <v>2025</v>
      </c>
      <c r="F1463">
        <v>6</v>
      </c>
      <c r="G1463" s="53" t="s">
        <v>976</v>
      </c>
      <c r="H1463" s="33" t="s">
        <v>260</v>
      </c>
      <c r="I1463" s="18">
        <v>-652.64800000000002</v>
      </c>
      <c r="J1463" s="33" t="s">
        <v>914</v>
      </c>
      <c r="K1463" s="19">
        <f t="shared" si="45"/>
        <v>-786.32336336000003</v>
      </c>
      <c r="L1463" t="s">
        <v>977</v>
      </c>
      <c r="M1463" s="50" t="s">
        <v>1240</v>
      </c>
      <c r="O1463" s="49" t="s">
        <v>1241</v>
      </c>
      <c r="P1463" s="37">
        <f t="shared" si="44"/>
        <v>-786.32336336000003</v>
      </c>
      <c r="Q1463" s="51">
        <v>45831</v>
      </c>
      <c r="S1463">
        <v>40700</v>
      </c>
      <c r="T1463" t="s">
        <v>911</v>
      </c>
    </row>
    <row r="1464" spans="1:20" x14ac:dyDescent="0.25">
      <c r="A1464" s="53" t="str">
        <f>+VLOOKUP(O1464,'Selectable Table'!D:E,2,0)</f>
        <v>OTH CUST</v>
      </c>
      <c r="B1464" s="36" t="s">
        <v>1834</v>
      </c>
      <c r="C1464" s="49" t="s">
        <v>1835</v>
      </c>
      <c r="D1464" s="49" t="s">
        <v>785</v>
      </c>
      <c r="E1464">
        <v>2025</v>
      </c>
      <c r="F1464">
        <v>6</v>
      </c>
      <c r="G1464" s="53" t="s">
        <v>980</v>
      </c>
      <c r="H1464" s="33" t="s">
        <v>261</v>
      </c>
      <c r="I1464" s="18">
        <v>-619.01200000000006</v>
      </c>
      <c r="J1464" s="33" t="s">
        <v>914</v>
      </c>
      <c r="K1464" s="19">
        <f t="shared" si="45"/>
        <v>-745.79803784000012</v>
      </c>
      <c r="L1464" t="s">
        <v>977</v>
      </c>
      <c r="M1464" s="50" t="s">
        <v>1385</v>
      </c>
      <c r="O1464" s="49" t="s">
        <v>1134</v>
      </c>
      <c r="P1464" s="37">
        <f t="shared" si="44"/>
        <v>-745.79803784000012</v>
      </c>
      <c r="Q1464" s="51">
        <v>45831</v>
      </c>
      <c r="S1464">
        <v>40700</v>
      </c>
      <c r="T1464" t="s">
        <v>911</v>
      </c>
    </row>
    <row r="1465" spans="1:20" x14ac:dyDescent="0.25">
      <c r="A1465" s="53" t="str">
        <f>+VLOOKUP(O1465,'Selectable Table'!D:E,2,0)</f>
        <v>OTH CUST</v>
      </c>
      <c r="B1465" s="36" t="s">
        <v>1242</v>
      </c>
      <c r="C1465" s="49" t="s">
        <v>1243</v>
      </c>
      <c r="D1465" s="49" t="s">
        <v>785</v>
      </c>
      <c r="E1465">
        <v>2025</v>
      </c>
      <c r="F1465">
        <v>6</v>
      </c>
      <c r="G1465" s="53" t="s">
        <v>976</v>
      </c>
      <c r="H1465" s="33" t="s">
        <v>260</v>
      </c>
      <c r="I1465" s="18">
        <v>-160.20000000000002</v>
      </c>
      <c r="J1465" s="33" t="s">
        <v>914</v>
      </c>
      <c r="K1465" s="19">
        <f t="shared" si="45"/>
        <v>-193.01216400000001</v>
      </c>
      <c r="L1465" t="s">
        <v>977</v>
      </c>
      <c r="M1465" s="50" t="s">
        <v>1244</v>
      </c>
      <c r="O1465" s="49" t="s">
        <v>1063</v>
      </c>
      <c r="P1465" s="37">
        <f t="shared" si="44"/>
        <v>-193.01216400000001</v>
      </c>
      <c r="Q1465" s="51">
        <v>45831</v>
      </c>
      <c r="S1465">
        <v>40700</v>
      </c>
      <c r="T1465" t="s">
        <v>911</v>
      </c>
    </row>
    <row r="1466" spans="1:20" ht="30" x14ac:dyDescent="0.25">
      <c r="A1466" s="53" t="str">
        <f>+VLOOKUP(O1466,'Selectable Table'!D:E,2,0)</f>
        <v>OTH CUST</v>
      </c>
      <c r="B1466" s="36" t="s">
        <v>1836</v>
      </c>
      <c r="C1466" s="49" t="s">
        <v>1837</v>
      </c>
      <c r="D1466" s="49">
        <v>1001</v>
      </c>
      <c r="E1466">
        <v>2025</v>
      </c>
      <c r="F1466">
        <v>6</v>
      </c>
      <c r="G1466" s="53" t="s">
        <v>1006</v>
      </c>
      <c r="H1466" s="33" t="s">
        <v>617</v>
      </c>
      <c r="I1466" s="18">
        <v>-210.74400000000003</v>
      </c>
      <c r="J1466" s="33" t="s">
        <v>912</v>
      </c>
      <c r="K1466" s="19">
        <f t="shared" si="45"/>
        <v>-237.49584336000004</v>
      </c>
      <c r="L1466" t="s">
        <v>977</v>
      </c>
      <c r="M1466" s="50" t="s">
        <v>1838</v>
      </c>
      <c r="O1466" s="49" t="s">
        <v>1055</v>
      </c>
      <c r="P1466" s="37">
        <f t="shared" si="44"/>
        <v>-237.49584336000004</v>
      </c>
      <c r="Q1466" s="51">
        <v>45831</v>
      </c>
      <c r="S1466">
        <v>40700</v>
      </c>
      <c r="T1466" t="s">
        <v>911</v>
      </c>
    </row>
    <row r="1467" spans="1:20" ht="30" x14ac:dyDescent="0.25">
      <c r="A1467" s="53" t="str">
        <f>+VLOOKUP(O1467,'Selectable Table'!D:E,2,0)</f>
        <v>OTH CUST</v>
      </c>
      <c r="B1467" s="36" t="s">
        <v>1245</v>
      </c>
      <c r="C1467" s="49" t="s">
        <v>1246</v>
      </c>
      <c r="D1467" s="49">
        <v>1001</v>
      </c>
      <c r="E1467">
        <v>2025</v>
      </c>
      <c r="F1467">
        <v>6</v>
      </c>
      <c r="G1467" s="53" t="s">
        <v>1006</v>
      </c>
      <c r="H1467" s="33" t="s">
        <v>617</v>
      </c>
      <c r="I1467" s="18">
        <v>-621.5680000000001</v>
      </c>
      <c r="J1467" s="33" t="s">
        <v>912</v>
      </c>
      <c r="K1467" s="19">
        <f t="shared" si="45"/>
        <v>-700.46984192000014</v>
      </c>
      <c r="L1467" t="s">
        <v>977</v>
      </c>
      <c r="M1467" s="50" t="s">
        <v>1247</v>
      </c>
      <c r="O1467" s="49" t="s">
        <v>1069</v>
      </c>
      <c r="P1467" s="37">
        <f t="shared" si="44"/>
        <v>-700.46984192000014</v>
      </c>
      <c r="Q1467" s="51">
        <v>45831</v>
      </c>
      <c r="S1467">
        <v>40700</v>
      </c>
      <c r="T1467" t="s">
        <v>911</v>
      </c>
    </row>
    <row r="1468" spans="1:20" x14ac:dyDescent="0.25">
      <c r="A1468" s="53" t="str">
        <f>+VLOOKUP(O1468,'Selectable Table'!D:E,2,0)</f>
        <v>OTH CUST</v>
      </c>
      <c r="B1468" s="36" t="s">
        <v>1248</v>
      </c>
      <c r="C1468" s="49" t="s">
        <v>1249</v>
      </c>
      <c r="D1468" s="49">
        <v>1001</v>
      </c>
      <c r="E1468">
        <v>2025</v>
      </c>
      <c r="F1468">
        <v>6</v>
      </c>
      <c r="G1468" s="53" t="s">
        <v>980</v>
      </c>
      <c r="H1468" s="33" t="s">
        <v>261</v>
      </c>
      <c r="I1468" s="18">
        <v>-162.084</v>
      </c>
      <c r="J1468" s="33" t="s">
        <v>912</v>
      </c>
      <c r="K1468" s="19">
        <f t="shared" si="45"/>
        <v>-182.65894296000002</v>
      </c>
      <c r="L1468" t="s">
        <v>977</v>
      </c>
      <c r="M1468" s="50" t="s">
        <v>1250</v>
      </c>
      <c r="O1468" s="49" t="s">
        <v>1001</v>
      </c>
      <c r="P1468" s="37">
        <f t="shared" si="44"/>
        <v>-182.65894296000002</v>
      </c>
      <c r="Q1468" s="51">
        <v>45831</v>
      </c>
      <c r="S1468">
        <v>40700</v>
      </c>
      <c r="T1468" t="s">
        <v>911</v>
      </c>
    </row>
    <row r="1469" spans="1:20" x14ac:dyDescent="0.25">
      <c r="A1469" s="53" t="str">
        <f>+VLOOKUP(O1469,'Selectable Table'!D:E,2,0)</f>
        <v>OTH CUST</v>
      </c>
      <c r="B1469" s="36" t="s">
        <v>1251</v>
      </c>
      <c r="C1469" s="49" t="s">
        <v>1252</v>
      </c>
      <c r="D1469" s="49">
        <v>1001</v>
      </c>
      <c r="E1469">
        <v>2025</v>
      </c>
      <c r="F1469">
        <v>6</v>
      </c>
      <c r="G1469" s="53" t="s">
        <v>980</v>
      </c>
      <c r="H1469" s="33" t="s">
        <v>261</v>
      </c>
      <c r="I1469" s="18">
        <v>-574.55600000000004</v>
      </c>
      <c r="J1469" s="33" t="s">
        <v>912</v>
      </c>
      <c r="K1469" s="19">
        <f t="shared" si="45"/>
        <v>-647.49013864000005</v>
      </c>
      <c r="L1469" t="s">
        <v>977</v>
      </c>
      <c r="M1469" s="50" t="s">
        <v>1254</v>
      </c>
      <c r="O1469" s="49" t="s">
        <v>1134</v>
      </c>
      <c r="P1469" s="37">
        <f t="shared" si="44"/>
        <v>-647.49013864000005</v>
      </c>
      <c r="Q1469" s="51">
        <v>45831</v>
      </c>
      <c r="S1469">
        <v>40700</v>
      </c>
      <c r="T1469" t="s">
        <v>911</v>
      </c>
    </row>
    <row r="1470" spans="1:20" ht="30" x14ac:dyDescent="0.25">
      <c r="A1470" s="53" t="str">
        <f>+VLOOKUP(O1470,'Selectable Table'!D:E,2,0)</f>
        <v>OTH CUST</v>
      </c>
      <c r="B1470" s="36" t="s">
        <v>1839</v>
      </c>
      <c r="C1470" s="49" t="s">
        <v>1840</v>
      </c>
      <c r="D1470" s="49" t="s">
        <v>2058</v>
      </c>
      <c r="E1470">
        <v>2025</v>
      </c>
      <c r="F1470">
        <v>6</v>
      </c>
      <c r="G1470" s="53" t="s">
        <v>980</v>
      </c>
      <c r="H1470" s="33" t="s">
        <v>261</v>
      </c>
      <c r="I1470" s="18">
        <v>-205.34800000000001</v>
      </c>
      <c r="J1470" s="33" t="s">
        <v>94</v>
      </c>
      <c r="K1470" s="19">
        <f t="shared" si="45"/>
        <v>-205.34800000000001</v>
      </c>
      <c r="L1470" t="s">
        <v>977</v>
      </c>
      <c r="M1470" s="50" t="s">
        <v>1842</v>
      </c>
      <c r="O1470" s="49" t="s">
        <v>1055</v>
      </c>
      <c r="P1470" s="37">
        <f t="shared" si="44"/>
        <v>-205.34800000000001</v>
      </c>
      <c r="Q1470" s="51">
        <v>45831</v>
      </c>
      <c r="S1470">
        <v>40700</v>
      </c>
      <c r="T1470" t="s">
        <v>911</v>
      </c>
    </row>
    <row r="1471" spans="1:20" x14ac:dyDescent="0.25">
      <c r="A1471" s="53" t="str">
        <f>+VLOOKUP(O1471,'Selectable Table'!D:E,2,0)</f>
        <v>OTH CUST</v>
      </c>
      <c r="B1471" s="36" t="s">
        <v>1255</v>
      </c>
      <c r="C1471" s="49" t="s">
        <v>1256</v>
      </c>
      <c r="D1471" s="49" t="s">
        <v>2058</v>
      </c>
      <c r="E1471">
        <v>2025</v>
      </c>
      <c r="F1471">
        <v>6</v>
      </c>
      <c r="G1471" s="53" t="s">
        <v>976</v>
      </c>
      <c r="H1471" s="33" t="s">
        <v>260</v>
      </c>
      <c r="I1471" s="18">
        <v>-233.4</v>
      </c>
      <c r="J1471" s="33" t="s">
        <v>94</v>
      </c>
      <c r="K1471" s="19">
        <f t="shared" si="45"/>
        <v>-233.4</v>
      </c>
      <c r="L1471" t="s">
        <v>977</v>
      </c>
      <c r="M1471" s="50" t="s">
        <v>1257</v>
      </c>
      <c r="O1471" s="49" t="s">
        <v>986</v>
      </c>
      <c r="P1471" s="37">
        <f t="shared" si="44"/>
        <v>-233.4</v>
      </c>
      <c r="Q1471" s="51">
        <v>45831</v>
      </c>
      <c r="S1471">
        <v>40700</v>
      </c>
      <c r="T1471" t="s">
        <v>911</v>
      </c>
    </row>
    <row r="1472" spans="1:20" x14ac:dyDescent="0.25">
      <c r="A1472" s="53" t="str">
        <f>+VLOOKUP(O1472,'Selectable Table'!D:E,2,0)</f>
        <v>OTH CUST</v>
      </c>
      <c r="B1472" s="36" t="s">
        <v>1843</v>
      </c>
      <c r="C1472" s="49" t="s">
        <v>1844</v>
      </c>
      <c r="D1472" s="49" t="s">
        <v>786</v>
      </c>
      <c r="E1472">
        <v>2025</v>
      </c>
      <c r="F1472">
        <v>6</v>
      </c>
      <c r="G1472" s="53" t="s">
        <v>980</v>
      </c>
      <c r="H1472" s="33" t="s">
        <v>261</v>
      </c>
      <c r="I1472" s="18">
        <v>-465.69600000000003</v>
      </c>
      <c r="J1472" s="33" t="s">
        <v>912</v>
      </c>
      <c r="K1472" s="19">
        <f t="shared" si="45"/>
        <v>-524.81145024</v>
      </c>
      <c r="L1472" t="s">
        <v>977</v>
      </c>
      <c r="M1472" s="50" t="s">
        <v>1845</v>
      </c>
      <c r="O1472" s="49" t="s">
        <v>1069</v>
      </c>
      <c r="P1472" s="37">
        <f t="shared" si="44"/>
        <v>-524.81145024</v>
      </c>
      <c r="Q1472" s="51">
        <v>45831</v>
      </c>
      <c r="S1472">
        <v>40700</v>
      </c>
      <c r="T1472" t="s">
        <v>911</v>
      </c>
    </row>
    <row r="1473" spans="1:20" x14ac:dyDescent="0.25">
      <c r="A1473" s="53" t="str">
        <f>+VLOOKUP(O1473,'Selectable Table'!D:E,2,0)</f>
        <v>OTH CUST</v>
      </c>
      <c r="B1473" s="36" t="s">
        <v>1258</v>
      </c>
      <c r="C1473" s="49" t="s">
        <v>1259</v>
      </c>
      <c r="D1473" s="49" t="s">
        <v>786</v>
      </c>
      <c r="E1473">
        <v>2025</v>
      </c>
      <c r="F1473">
        <v>6</v>
      </c>
      <c r="G1473" s="53" t="s">
        <v>980</v>
      </c>
      <c r="H1473" s="33" t="s">
        <v>261</v>
      </c>
      <c r="I1473" s="18">
        <v>-532.77200000000005</v>
      </c>
      <c r="J1473" s="33" t="s">
        <v>912</v>
      </c>
      <c r="K1473" s="19">
        <f t="shared" si="45"/>
        <v>-600.40207768000005</v>
      </c>
      <c r="L1473" t="s">
        <v>977</v>
      </c>
      <c r="M1473" s="50" t="s">
        <v>1261</v>
      </c>
      <c r="O1473" s="49" t="s">
        <v>1262</v>
      </c>
      <c r="P1473" s="37">
        <f t="shared" si="44"/>
        <v>-600.40207768000005</v>
      </c>
      <c r="Q1473" s="51">
        <v>45831</v>
      </c>
      <c r="S1473">
        <v>40700</v>
      </c>
      <c r="T1473" t="s">
        <v>911</v>
      </c>
    </row>
    <row r="1474" spans="1:20" ht="30" x14ac:dyDescent="0.25">
      <c r="A1474" s="53" t="str">
        <f>+VLOOKUP(O1474,'Selectable Table'!D:E,2,0)</f>
        <v>OTH CUST</v>
      </c>
      <c r="B1474" s="36" t="s">
        <v>1263</v>
      </c>
      <c r="C1474" s="49" t="s">
        <v>1264</v>
      </c>
      <c r="D1474" s="49" t="s">
        <v>786</v>
      </c>
      <c r="E1474">
        <v>2025</v>
      </c>
      <c r="F1474">
        <v>6</v>
      </c>
      <c r="G1474" s="53" t="s">
        <v>980</v>
      </c>
      <c r="H1474" s="33" t="s">
        <v>261</v>
      </c>
      <c r="I1474" s="18">
        <v>-199.60000000000002</v>
      </c>
      <c r="J1474" s="33" t="s">
        <v>912</v>
      </c>
      <c r="K1474" s="19">
        <f t="shared" si="45"/>
        <v>-224.93722400000004</v>
      </c>
      <c r="L1474" t="s">
        <v>977</v>
      </c>
      <c r="M1474" s="50" t="s">
        <v>1265</v>
      </c>
      <c r="O1474" s="49" t="s">
        <v>1055</v>
      </c>
      <c r="P1474" s="37">
        <f t="shared" ref="P1474:P1537" si="46">K1474</f>
        <v>-224.93722400000004</v>
      </c>
      <c r="Q1474" s="51">
        <v>45831</v>
      </c>
      <c r="S1474">
        <v>40700</v>
      </c>
      <c r="T1474" t="s">
        <v>911</v>
      </c>
    </row>
    <row r="1475" spans="1:20" ht="30" x14ac:dyDescent="0.25">
      <c r="A1475" s="53" t="str">
        <f>+VLOOKUP(O1475,'Selectable Table'!D:E,2,0)</f>
        <v>OTH CUST</v>
      </c>
      <c r="B1475" s="36" t="s">
        <v>1266</v>
      </c>
      <c r="C1475" s="49" t="s">
        <v>1267</v>
      </c>
      <c r="D1475" s="49" t="s">
        <v>786</v>
      </c>
      <c r="E1475">
        <v>2025</v>
      </c>
      <c r="F1475">
        <v>6</v>
      </c>
      <c r="G1475" s="53" t="s">
        <v>976</v>
      </c>
      <c r="H1475" s="33" t="s">
        <v>260</v>
      </c>
      <c r="I1475" s="18">
        <v>-199.60000000000002</v>
      </c>
      <c r="J1475" s="33" t="s">
        <v>912</v>
      </c>
      <c r="K1475" s="19">
        <f t="shared" ref="K1475:K1538" si="47">+VLOOKUP(J1475,$W$2:$X$7,2,0)*I1475</f>
        <v>-224.93722400000004</v>
      </c>
      <c r="L1475" t="s">
        <v>977</v>
      </c>
      <c r="M1475" s="50" t="s">
        <v>1268</v>
      </c>
      <c r="O1475" s="49" t="s">
        <v>1055</v>
      </c>
      <c r="P1475" s="37">
        <f t="shared" si="46"/>
        <v>-224.93722400000004</v>
      </c>
      <c r="Q1475" s="51">
        <v>45831</v>
      </c>
      <c r="S1475">
        <v>40700</v>
      </c>
      <c r="T1475" t="s">
        <v>911</v>
      </c>
    </row>
    <row r="1476" spans="1:20" x14ac:dyDescent="0.25">
      <c r="A1476" s="53" t="str">
        <f>+VLOOKUP(O1476,'Selectable Table'!D:E,2,0)</f>
        <v>OTH CUST</v>
      </c>
      <c r="B1476" s="36" t="s">
        <v>1847</v>
      </c>
      <c r="C1476" s="49" t="s">
        <v>1848</v>
      </c>
      <c r="D1476" s="49" t="s">
        <v>786</v>
      </c>
      <c r="E1476">
        <v>2025</v>
      </c>
      <c r="F1476">
        <v>6</v>
      </c>
      <c r="G1476" s="53" t="s">
        <v>976</v>
      </c>
      <c r="H1476" s="33" t="s">
        <v>260</v>
      </c>
      <c r="I1476" s="18">
        <v>-498.72399999999999</v>
      </c>
      <c r="J1476" s="33" t="s">
        <v>912</v>
      </c>
      <c r="K1476" s="19">
        <f t="shared" si="47"/>
        <v>-562.03202455999997</v>
      </c>
      <c r="L1476" t="s">
        <v>977</v>
      </c>
      <c r="M1476" s="50" t="s">
        <v>1850</v>
      </c>
      <c r="O1476" s="49" t="s">
        <v>1001</v>
      </c>
      <c r="P1476" s="37">
        <f t="shared" si="46"/>
        <v>-562.03202455999997</v>
      </c>
      <c r="Q1476" s="51">
        <v>45831</v>
      </c>
      <c r="S1476">
        <v>40700</v>
      </c>
      <c r="T1476" t="s">
        <v>911</v>
      </c>
    </row>
    <row r="1477" spans="1:20" x14ac:dyDescent="0.25">
      <c r="A1477" s="53" t="str">
        <f>+VLOOKUP(O1477,'Selectable Table'!D:E,2,0)</f>
        <v>OTH CUST</v>
      </c>
      <c r="B1477" s="36" t="s">
        <v>1269</v>
      </c>
      <c r="C1477" s="49" t="s">
        <v>1270</v>
      </c>
      <c r="D1477" s="49" t="s">
        <v>2059</v>
      </c>
      <c r="E1477">
        <v>2025</v>
      </c>
      <c r="F1477">
        <v>6</v>
      </c>
      <c r="G1477" s="53" t="s">
        <v>980</v>
      </c>
      <c r="H1477" s="33" t="s">
        <v>261</v>
      </c>
      <c r="I1477" s="18">
        <v>-162.084</v>
      </c>
      <c r="J1477" s="33" t="s">
        <v>912</v>
      </c>
      <c r="K1477" s="19">
        <f t="shared" si="47"/>
        <v>-182.65894296000002</v>
      </c>
      <c r="L1477" t="s">
        <v>977</v>
      </c>
      <c r="M1477" s="50" t="s">
        <v>1271</v>
      </c>
      <c r="O1477" s="49" t="s">
        <v>1001</v>
      </c>
      <c r="P1477" s="37">
        <f t="shared" si="46"/>
        <v>-182.65894296000002</v>
      </c>
      <c r="Q1477" s="51">
        <v>45831</v>
      </c>
      <c r="S1477">
        <v>40700</v>
      </c>
      <c r="T1477" t="s">
        <v>911</v>
      </c>
    </row>
    <row r="1478" spans="1:20" x14ac:dyDescent="0.25">
      <c r="A1478" s="53" t="str">
        <f>+VLOOKUP(O1478,'Selectable Table'!D:E,2,0)</f>
        <v>ASTRAZENECA</v>
      </c>
      <c r="B1478" s="36" t="s">
        <v>1272</v>
      </c>
      <c r="C1478" s="49" t="s">
        <v>1273</v>
      </c>
      <c r="D1478" s="49" t="s">
        <v>2059</v>
      </c>
      <c r="E1478">
        <v>2025</v>
      </c>
      <c r="F1478">
        <v>6</v>
      </c>
      <c r="G1478" s="53" t="s">
        <v>980</v>
      </c>
      <c r="H1478" s="33" t="s">
        <v>261</v>
      </c>
      <c r="I1478" s="18">
        <v>-150.50399999999999</v>
      </c>
      <c r="J1478" s="33" t="s">
        <v>912</v>
      </c>
      <c r="K1478" s="19">
        <f t="shared" si="47"/>
        <v>-169.60897775999999</v>
      </c>
      <c r="L1478" t="s">
        <v>977</v>
      </c>
      <c r="M1478" s="50" t="s">
        <v>1274</v>
      </c>
      <c r="O1478" s="49" t="s">
        <v>1275</v>
      </c>
      <c r="P1478" s="37">
        <f t="shared" si="46"/>
        <v>-169.60897775999999</v>
      </c>
      <c r="Q1478" s="51">
        <v>45831</v>
      </c>
      <c r="S1478">
        <v>40700</v>
      </c>
      <c r="T1478" t="s">
        <v>911</v>
      </c>
    </row>
    <row r="1479" spans="1:20" x14ac:dyDescent="0.25">
      <c r="A1479" s="53" t="str">
        <f>+VLOOKUP(O1479,'Selectable Table'!D:E,2,0)</f>
        <v>OTH CUST</v>
      </c>
      <c r="B1479" s="36" t="s">
        <v>1276</v>
      </c>
      <c r="C1479" s="49" t="s">
        <v>1277</v>
      </c>
      <c r="D1479" s="49" t="s">
        <v>2059</v>
      </c>
      <c r="E1479">
        <v>2025</v>
      </c>
      <c r="F1479">
        <v>6</v>
      </c>
      <c r="G1479" s="53" t="s">
        <v>976</v>
      </c>
      <c r="H1479" s="33" t="s">
        <v>260</v>
      </c>
      <c r="I1479" s="18">
        <v>-718.19600000000003</v>
      </c>
      <c r="J1479" s="33" t="s">
        <v>912</v>
      </c>
      <c r="K1479" s="19">
        <f t="shared" si="47"/>
        <v>-809.36380024000005</v>
      </c>
      <c r="L1479" t="s">
        <v>977</v>
      </c>
      <c r="M1479" s="50" t="s">
        <v>1278</v>
      </c>
      <c r="O1479" s="49" t="s">
        <v>1134</v>
      </c>
      <c r="P1479" s="37">
        <f t="shared" si="46"/>
        <v>-809.36380024000005</v>
      </c>
      <c r="Q1479" s="51">
        <v>45831</v>
      </c>
      <c r="S1479">
        <v>40700</v>
      </c>
      <c r="T1479" t="s">
        <v>911</v>
      </c>
    </row>
    <row r="1480" spans="1:20" x14ac:dyDescent="0.25">
      <c r="A1480" s="53" t="str">
        <f>+VLOOKUP(O1480,'Selectable Table'!D:E,2,0)</f>
        <v>OTH CUST</v>
      </c>
      <c r="B1480" s="36" t="s">
        <v>2029</v>
      </c>
      <c r="C1480" s="49" t="s">
        <v>2030</v>
      </c>
      <c r="D1480" s="49" t="s">
        <v>2060</v>
      </c>
      <c r="E1480">
        <v>2025</v>
      </c>
      <c r="F1480">
        <v>6</v>
      </c>
      <c r="G1480" s="53" t="s">
        <v>980</v>
      </c>
      <c r="H1480" s="33" t="s">
        <v>261</v>
      </c>
      <c r="I1480" s="18">
        <v>-233.4</v>
      </c>
      <c r="J1480" s="33" t="s">
        <v>914</v>
      </c>
      <c r="K1480" s="19">
        <f t="shared" si="47"/>
        <v>-281.20498800000001</v>
      </c>
      <c r="L1480" t="s">
        <v>977</v>
      </c>
      <c r="M1480" s="50" t="s">
        <v>2031</v>
      </c>
      <c r="O1480" s="49" t="s">
        <v>986</v>
      </c>
      <c r="P1480" s="37">
        <f t="shared" si="46"/>
        <v>-281.20498800000001</v>
      </c>
      <c r="Q1480" s="51">
        <v>45831</v>
      </c>
      <c r="S1480">
        <v>40700</v>
      </c>
      <c r="T1480" t="s">
        <v>911</v>
      </c>
    </row>
    <row r="1481" spans="1:20" x14ac:dyDescent="0.25">
      <c r="A1481" s="53" t="str">
        <f>+VLOOKUP(O1481,'Selectable Table'!D:E,2,0)</f>
        <v>OTH CUST</v>
      </c>
      <c r="B1481" s="36" t="s">
        <v>1857</v>
      </c>
      <c r="C1481" s="49" t="s">
        <v>1858</v>
      </c>
      <c r="D1481" s="49" t="s">
        <v>2060</v>
      </c>
      <c r="E1481">
        <v>2025</v>
      </c>
      <c r="F1481">
        <v>6</v>
      </c>
      <c r="G1481" s="53" t="s">
        <v>984</v>
      </c>
      <c r="H1481" s="33" t="s">
        <v>262</v>
      </c>
      <c r="I1481" s="18">
        <v>-233.4</v>
      </c>
      <c r="J1481" s="33" t="s">
        <v>914</v>
      </c>
      <c r="K1481" s="19">
        <f t="shared" si="47"/>
        <v>-281.20498800000001</v>
      </c>
      <c r="L1481" t="s">
        <v>977</v>
      </c>
      <c r="M1481" s="50" t="s">
        <v>1859</v>
      </c>
      <c r="O1481" s="49" t="s">
        <v>986</v>
      </c>
      <c r="P1481" s="37">
        <f t="shared" si="46"/>
        <v>-281.20498800000001</v>
      </c>
      <c r="Q1481" s="51">
        <v>45831</v>
      </c>
      <c r="S1481">
        <v>40700</v>
      </c>
      <c r="T1481" t="s">
        <v>911</v>
      </c>
    </row>
    <row r="1482" spans="1:20" x14ac:dyDescent="0.25">
      <c r="A1482" s="53" t="str">
        <f>+VLOOKUP(O1482,'Selectable Table'!D:E,2,0)</f>
        <v>OTH CUST</v>
      </c>
      <c r="B1482" s="36" t="s">
        <v>1279</v>
      </c>
      <c r="C1482" s="49" t="s">
        <v>1280</v>
      </c>
      <c r="D1482" s="49" t="s">
        <v>2060</v>
      </c>
      <c r="E1482">
        <v>2025</v>
      </c>
      <c r="F1482">
        <v>6</v>
      </c>
      <c r="G1482" s="53" t="s">
        <v>980</v>
      </c>
      <c r="H1482" s="33" t="s">
        <v>261</v>
      </c>
      <c r="I1482" s="18">
        <v>-678.75200000000007</v>
      </c>
      <c r="J1482" s="33" t="s">
        <v>914</v>
      </c>
      <c r="K1482" s="19">
        <f t="shared" si="47"/>
        <v>-817.77398464000009</v>
      </c>
      <c r="L1482" t="s">
        <v>977</v>
      </c>
      <c r="M1482" s="50" t="s">
        <v>1281</v>
      </c>
      <c r="O1482" s="49" t="s">
        <v>623</v>
      </c>
      <c r="P1482" s="37">
        <f t="shared" si="46"/>
        <v>-817.77398464000009</v>
      </c>
      <c r="Q1482" s="51">
        <v>45831</v>
      </c>
      <c r="S1482">
        <v>40700</v>
      </c>
      <c r="T1482" t="s">
        <v>911</v>
      </c>
    </row>
    <row r="1483" spans="1:20" x14ac:dyDescent="0.25">
      <c r="A1483" s="53" t="str">
        <f>+VLOOKUP(O1483,'Selectable Table'!D:E,2,0)</f>
        <v>OTH CUST</v>
      </c>
      <c r="B1483" s="36" t="s">
        <v>1282</v>
      </c>
      <c r="C1483" s="49" t="s">
        <v>1283</v>
      </c>
      <c r="D1483" s="49" t="s">
        <v>2060</v>
      </c>
      <c r="E1483">
        <v>2025</v>
      </c>
      <c r="F1483">
        <v>6</v>
      </c>
      <c r="G1483" s="53" t="s">
        <v>980</v>
      </c>
      <c r="H1483" s="33" t="s">
        <v>261</v>
      </c>
      <c r="I1483" s="18">
        <v>-621.5680000000001</v>
      </c>
      <c r="J1483" s="33" t="s">
        <v>914</v>
      </c>
      <c r="K1483" s="19">
        <f t="shared" si="47"/>
        <v>-748.87755776000017</v>
      </c>
      <c r="L1483" t="s">
        <v>977</v>
      </c>
      <c r="M1483" s="50" t="s">
        <v>1284</v>
      </c>
      <c r="O1483" s="49" t="s">
        <v>1146</v>
      </c>
      <c r="P1483" s="37">
        <f t="shared" si="46"/>
        <v>-748.87755776000017</v>
      </c>
      <c r="Q1483" s="51">
        <v>45831</v>
      </c>
      <c r="S1483">
        <v>40700</v>
      </c>
      <c r="T1483" t="s">
        <v>911</v>
      </c>
    </row>
    <row r="1484" spans="1:20" x14ac:dyDescent="0.25">
      <c r="A1484" s="53" t="str">
        <f>+VLOOKUP(O1484,'Selectable Table'!D:E,2,0)</f>
        <v>OTH CUST</v>
      </c>
      <c r="B1484" s="36" t="s">
        <v>1285</v>
      </c>
      <c r="C1484" s="49" t="s">
        <v>1286</v>
      </c>
      <c r="D1484" s="49" t="s">
        <v>2060</v>
      </c>
      <c r="E1484">
        <v>2025</v>
      </c>
      <c r="F1484">
        <v>6</v>
      </c>
      <c r="G1484" s="53" t="s">
        <v>980</v>
      </c>
      <c r="H1484" s="33" t="s">
        <v>261</v>
      </c>
      <c r="I1484" s="18">
        <v>-591.96800000000007</v>
      </c>
      <c r="J1484" s="33" t="s">
        <v>914</v>
      </c>
      <c r="K1484" s="19">
        <f t="shared" si="47"/>
        <v>-713.21488576000013</v>
      </c>
      <c r="L1484" t="s">
        <v>977</v>
      </c>
      <c r="M1484" s="50" t="s">
        <v>1027</v>
      </c>
      <c r="O1484" s="49" t="s">
        <v>1028</v>
      </c>
      <c r="P1484" s="37">
        <f t="shared" si="46"/>
        <v>-713.21488576000013</v>
      </c>
      <c r="Q1484" s="51">
        <v>45831</v>
      </c>
      <c r="S1484">
        <v>40700</v>
      </c>
      <c r="T1484" t="s">
        <v>911</v>
      </c>
    </row>
    <row r="1485" spans="1:20" x14ac:dyDescent="0.25">
      <c r="A1485" s="53" t="str">
        <f>+VLOOKUP(O1485,'Selectable Table'!D:E,2,0)</f>
        <v>OTH CUST</v>
      </c>
      <c r="B1485" s="36" t="s">
        <v>1287</v>
      </c>
      <c r="C1485" s="49" t="s">
        <v>1288</v>
      </c>
      <c r="D1485" s="49" t="s">
        <v>2060</v>
      </c>
      <c r="E1485">
        <v>2025</v>
      </c>
      <c r="F1485">
        <v>6</v>
      </c>
      <c r="G1485" s="53" t="s">
        <v>980</v>
      </c>
      <c r="H1485" s="33" t="s">
        <v>261</v>
      </c>
      <c r="I1485" s="18">
        <v>-162.084</v>
      </c>
      <c r="J1485" s="33" t="s">
        <v>914</v>
      </c>
      <c r="K1485" s="19">
        <f t="shared" si="47"/>
        <v>-195.28204488</v>
      </c>
      <c r="L1485" t="s">
        <v>977</v>
      </c>
      <c r="M1485" s="50" t="s">
        <v>1289</v>
      </c>
      <c r="O1485" s="49" t="s">
        <v>1001</v>
      </c>
      <c r="P1485" s="37">
        <f t="shared" si="46"/>
        <v>-195.28204488</v>
      </c>
      <c r="Q1485" s="51">
        <v>45831</v>
      </c>
      <c r="S1485">
        <v>40700</v>
      </c>
      <c r="T1485" t="s">
        <v>911</v>
      </c>
    </row>
    <row r="1486" spans="1:20" x14ac:dyDescent="0.25">
      <c r="A1486" s="53" t="str">
        <f>+VLOOKUP(O1486,'Selectable Table'!D:E,2,0)</f>
        <v>MEDIMMUNE</v>
      </c>
      <c r="B1486" s="36" t="s">
        <v>1290</v>
      </c>
      <c r="C1486" s="49" t="s">
        <v>1291</v>
      </c>
      <c r="D1486" s="49" t="s">
        <v>2060</v>
      </c>
      <c r="E1486">
        <v>2025</v>
      </c>
      <c r="F1486">
        <v>6</v>
      </c>
      <c r="G1486" s="53" t="s">
        <v>976</v>
      </c>
      <c r="H1486" s="33" t="s">
        <v>260</v>
      </c>
      <c r="I1486" s="18">
        <v>-141.30000000000001</v>
      </c>
      <c r="J1486" s="33" t="s">
        <v>914</v>
      </c>
      <c r="K1486" s="19">
        <f t="shared" si="47"/>
        <v>-170.24106600000002</v>
      </c>
      <c r="L1486" t="s">
        <v>977</v>
      </c>
      <c r="M1486" s="50" t="s">
        <v>1292</v>
      </c>
      <c r="O1486" s="49" t="s">
        <v>1293</v>
      </c>
      <c r="P1486" s="37">
        <f t="shared" si="46"/>
        <v>-170.24106600000002</v>
      </c>
      <c r="Q1486" s="51">
        <v>45831</v>
      </c>
      <c r="S1486">
        <v>40700</v>
      </c>
      <c r="T1486" t="s">
        <v>911</v>
      </c>
    </row>
    <row r="1487" spans="1:20" x14ac:dyDescent="0.25">
      <c r="A1487" s="53" t="str">
        <f>+VLOOKUP(O1487,'Selectable Table'!D:E,2,0)</f>
        <v>OTH CUST</v>
      </c>
      <c r="B1487" s="36" t="s">
        <v>1861</v>
      </c>
      <c r="C1487" s="49" t="s">
        <v>1623</v>
      </c>
      <c r="D1487" s="49" t="s">
        <v>2060</v>
      </c>
      <c r="E1487">
        <v>2025</v>
      </c>
      <c r="F1487">
        <v>6</v>
      </c>
      <c r="G1487" s="53" t="s">
        <v>976</v>
      </c>
      <c r="H1487" s="33" t="s">
        <v>260</v>
      </c>
      <c r="I1487" s="18">
        <v>-453.6</v>
      </c>
      <c r="J1487" s="33" t="s">
        <v>914</v>
      </c>
      <c r="K1487" s="19">
        <f t="shared" si="47"/>
        <v>-546.50635199999999</v>
      </c>
      <c r="L1487" t="s">
        <v>977</v>
      </c>
      <c r="M1487" s="50" t="s">
        <v>1624</v>
      </c>
      <c r="O1487" s="49" t="s">
        <v>623</v>
      </c>
      <c r="P1487" s="37">
        <f t="shared" si="46"/>
        <v>-546.50635199999999</v>
      </c>
      <c r="Q1487" s="51">
        <v>45831</v>
      </c>
      <c r="S1487">
        <v>40700</v>
      </c>
      <c r="T1487" t="s">
        <v>911</v>
      </c>
    </row>
    <row r="1488" spans="1:20" x14ac:dyDescent="0.25">
      <c r="A1488" s="53" t="str">
        <f>+VLOOKUP(O1488,'Selectable Table'!D:E,2,0)</f>
        <v>TAKEDA</v>
      </c>
      <c r="B1488" s="36" t="s">
        <v>1295</v>
      </c>
      <c r="C1488" s="49" t="s">
        <v>1296</v>
      </c>
      <c r="D1488" s="49" t="s">
        <v>2061</v>
      </c>
      <c r="E1488">
        <v>2025</v>
      </c>
      <c r="F1488">
        <v>6</v>
      </c>
      <c r="G1488" s="53" t="s">
        <v>980</v>
      </c>
      <c r="H1488" s="33" t="s">
        <v>261</v>
      </c>
      <c r="I1488" s="18">
        <v>-240</v>
      </c>
      <c r="J1488" s="33" t="s">
        <v>914</v>
      </c>
      <c r="K1488" s="19">
        <f t="shared" si="47"/>
        <v>-289.15679999999998</v>
      </c>
      <c r="L1488" t="s">
        <v>977</v>
      </c>
      <c r="M1488" s="50" t="s">
        <v>1297</v>
      </c>
      <c r="O1488" s="49" t="s">
        <v>1298</v>
      </c>
      <c r="P1488" s="37">
        <f t="shared" si="46"/>
        <v>-289.15679999999998</v>
      </c>
      <c r="Q1488" s="51">
        <v>45831</v>
      </c>
      <c r="S1488">
        <v>40700</v>
      </c>
      <c r="T1488" t="s">
        <v>911</v>
      </c>
    </row>
    <row r="1489" spans="1:20" ht="30" x14ac:dyDescent="0.25">
      <c r="A1489" s="53" t="str">
        <f>+VLOOKUP(O1489,'Selectable Table'!D:E,2,0)</f>
        <v>OTH CUST</v>
      </c>
      <c r="B1489" s="36" t="s">
        <v>1299</v>
      </c>
      <c r="C1489" s="49" t="s">
        <v>1300</v>
      </c>
      <c r="D1489" s="49" t="s">
        <v>2061</v>
      </c>
      <c r="E1489">
        <v>2025</v>
      </c>
      <c r="F1489">
        <v>6</v>
      </c>
      <c r="G1489" s="53" t="s">
        <v>1006</v>
      </c>
      <c r="H1489" s="33" t="s">
        <v>617</v>
      </c>
      <c r="I1489" s="18">
        <v>-682.28800000000001</v>
      </c>
      <c r="J1489" s="33" t="s">
        <v>914</v>
      </c>
      <c r="K1489" s="19">
        <f t="shared" si="47"/>
        <v>-822.03422816</v>
      </c>
      <c r="L1489" t="s">
        <v>977</v>
      </c>
      <c r="M1489" s="50" t="s">
        <v>1302</v>
      </c>
      <c r="O1489" s="49" t="s">
        <v>1134</v>
      </c>
      <c r="P1489" s="37">
        <f t="shared" si="46"/>
        <v>-822.03422816</v>
      </c>
      <c r="Q1489" s="51">
        <v>45831</v>
      </c>
      <c r="S1489">
        <v>40700</v>
      </c>
      <c r="T1489" t="s">
        <v>911</v>
      </c>
    </row>
    <row r="1490" spans="1:20" ht="30" x14ac:dyDescent="0.25">
      <c r="A1490" s="53" t="str">
        <f>+VLOOKUP(O1490,'Selectable Table'!D:E,2,0)</f>
        <v>OTH CUST</v>
      </c>
      <c r="B1490" s="36" t="s">
        <v>1866</v>
      </c>
      <c r="C1490" s="49" t="s">
        <v>1867</v>
      </c>
      <c r="D1490" s="49" t="s">
        <v>2061</v>
      </c>
      <c r="E1490">
        <v>2025</v>
      </c>
      <c r="F1490">
        <v>6</v>
      </c>
      <c r="G1490" s="53" t="s">
        <v>1006</v>
      </c>
      <c r="H1490" s="33" t="s">
        <v>617</v>
      </c>
      <c r="I1490" s="18">
        <v>-619.00800000000004</v>
      </c>
      <c r="J1490" s="33" t="s">
        <v>914</v>
      </c>
      <c r="K1490" s="19">
        <f t="shared" si="47"/>
        <v>-745.79321856000001</v>
      </c>
      <c r="L1490" t="s">
        <v>977</v>
      </c>
      <c r="M1490" s="50" t="s">
        <v>1868</v>
      </c>
      <c r="O1490" s="49" t="s">
        <v>1134</v>
      </c>
      <c r="P1490" s="37">
        <f t="shared" si="46"/>
        <v>-745.79321856000001</v>
      </c>
      <c r="Q1490" s="51">
        <v>45831</v>
      </c>
      <c r="S1490">
        <v>40700</v>
      </c>
      <c r="T1490" t="s">
        <v>911</v>
      </c>
    </row>
    <row r="1491" spans="1:20" x14ac:dyDescent="0.25">
      <c r="A1491" s="53" t="str">
        <f>+VLOOKUP(O1491,'Selectable Table'!D:E,2,0)</f>
        <v>OTH CUST</v>
      </c>
      <c r="B1491" s="36" t="s">
        <v>1303</v>
      </c>
      <c r="C1491" s="49" t="s">
        <v>1304</v>
      </c>
      <c r="D1491" s="49" t="s">
        <v>2061</v>
      </c>
      <c r="E1491">
        <v>2025</v>
      </c>
      <c r="F1491">
        <v>6</v>
      </c>
      <c r="G1491" s="53" t="s">
        <v>976</v>
      </c>
      <c r="H1491" s="33" t="s">
        <v>260</v>
      </c>
      <c r="I1491" s="18">
        <v>-621.5680000000001</v>
      </c>
      <c r="J1491" s="33" t="s">
        <v>914</v>
      </c>
      <c r="K1491" s="19">
        <f t="shared" si="47"/>
        <v>-748.87755776000017</v>
      </c>
      <c r="L1491" t="s">
        <v>977</v>
      </c>
      <c r="M1491" s="50" t="s">
        <v>1305</v>
      </c>
      <c r="O1491" s="49" t="s">
        <v>623</v>
      </c>
      <c r="P1491" s="37">
        <f t="shared" si="46"/>
        <v>-748.87755776000017</v>
      </c>
      <c r="Q1491" s="51">
        <v>45831</v>
      </c>
      <c r="S1491">
        <v>40700</v>
      </c>
      <c r="T1491" t="s">
        <v>911</v>
      </c>
    </row>
    <row r="1492" spans="1:20" x14ac:dyDescent="0.25">
      <c r="A1492" s="53" t="str">
        <f>+VLOOKUP(O1492,'Selectable Table'!D:E,2,0)</f>
        <v>CSL</v>
      </c>
      <c r="B1492" s="36" t="s">
        <v>1869</v>
      </c>
      <c r="C1492" s="49" t="s">
        <v>1870</v>
      </c>
      <c r="D1492" s="49" t="s">
        <v>2061</v>
      </c>
      <c r="E1492">
        <v>2025</v>
      </c>
      <c r="F1492">
        <v>6</v>
      </c>
      <c r="G1492" s="53" t="s">
        <v>976</v>
      </c>
      <c r="H1492" s="33" t="s">
        <v>260</v>
      </c>
      <c r="I1492" s="18">
        <v>-465.59200000000004</v>
      </c>
      <c r="J1492" s="33" t="s">
        <v>914</v>
      </c>
      <c r="K1492" s="19">
        <f t="shared" si="47"/>
        <v>-560.95455344000004</v>
      </c>
      <c r="L1492" t="s">
        <v>977</v>
      </c>
      <c r="M1492" s="50" t="s">
        <v>1871</v>
      </c>
      <c r="O1492" s="49" t="s">
        <v>1059</v>
      </c>
      <c r="P1492" s="37">
        <f t="shared" si="46"/>
        <v>-560.95455344000004</v>
      </c>
      <c r="Q1492" s="51">
        <v>45831</v>
      </c>
      <c r="S1492">
        <v>40700</v>
      </c>
      <c r="T1492" t="s">
        <v>911</v>
      </c>
    </row>
    <row r="1493" spans="1:20" x14ac:dyDescent="0.25">
      <c r="A1493" s="53" t="str">
        <f>+VLOOKUP(O1493,'Selectable Table'!D:E,2,0)</f>
        <v>ASTRAZENECA</v>
      </c>
      <c r="B1493" s="36" t="s">
        <v>1306</v>
      </c>
      <c r="C1493" s="49" t="s">
        <v>1307</v>
      </c>
      <c r="D1493" s="49" t="s">
        <v>2061</v>
      </c>
      <c r="E1493">
        <v>2025</v>
      </c>
      <c r="F1493">
        <v>6</v>
      </c>
      <c r="G1493" s="53" t="s">
        <v>976</v>
      </c>
      <c r="H1493" s="33" t="s">
        <v>260</v>
      </c>
      <c r="I1493" s="18">
        <v>-141.30000000000001</v>
      </c>
      <c r="J1493" s="33" t="s">
        <v>914</v>
      </c>
      <c r="K1493" s="19">
        <f t="shared" si="47"/>
        <v>-170.24106600000002</v>
      </c>
      <c r="L1493" t="s">
        <v>977</v>
      </c>
      <c r="M1493" s="50" t="s">
        <v>1308</v>
      </c>
      <c r="O1493" s="49" t="s">
        <v>1079</v>
      </c>
      <c r="P1493" s="37">
        <f t="shared" si="46"/>
        <v>-170.24106600000002</v>
      </c>
      <c r="Q1493" s="51">
        <v>45831</v>
      </c>
      <c r="S1493">
        <v>40700</v>
      </c>
      <c r="T1493" t="s">
        <v>911</v>
      </c>
    </row>
    <row r="1494" spans="1:20" ht="30" x14ac:dyDescent="0.25">
      <c r="A1494" s="53" t="str">
        <f>+VLOOKUP(O1494,'Selectable Table'!D:E,2,0)</f>
        <v>OTH CUST</v>
      </c>
      <c r="B1494" s="36" t="s">
        <v>1309</v>
      </c>
      <c r="C1494" s="49" t="s">
        <v>1310</v>
      </c>
      <c r="D1494" s="49" t="s">
        <v>2062</v>
      </c>
      <c r="E1494">
        <v>2025</v>
      </c>
      <c r="F1494">
        <v>6</v>
      </c>
      <c r="G1494" s="53" t="s">
        <v>980</v>
      </c>
      <c r="H1494" s="33" t="s">
        <v>261</v>
      </c>
      <c r="I1494" s="18">
        <v>-205.34800000000001</v>
      </c>
      <c r="J1494" s="33" t="s">
        <v>914</v>
      </c>
      <c r="K1494" s="19">
        <f t="shared" si="47"/>
        <v>-247.40737736000003</v>
      </c>
      <c r="L1494" t="s">
        <v>977</v>
      </c>
      <c r="M1494" s="50" t="s">
        <v>1311</v>
      </c>
      <c r="O1494" s="49" t="s">
        <v>1055</v>
      </c>
      <c r="P1494" s="37">
        <f t="shared" si="46"/>
        <v>-247.40737736000003</v>
      </c>
      <c r="Q1494" s="51">
        <v>45831</v>
      </c>
      <c r="S1494">
        <v>40700</v>
      </c>
      <c r="T1494" t="s">
        <v>911</v>
      </c>
    </row>
    <row r="1495" spans="1:20" ht="30" x14ac:dyDescent="0.25">
      <c r="A1495" s="53" t="str">
        <f>+VLOOKUP(O1495,'Selectable Table'!D:E,2,0)</f>
        <v>OTH CUST</v>
      </c>
      <c r="B1495" s="36" t="s">
        <v>1312</v>
      </c>
      <c r="C1495" s="49" t="s">
        <v>1313</v>
      </c>
      <c r="D1495" s="49" t="s">
        <v>2062</v>
      </c>
      <c r="E1495">
        <v>2025</v>
      </c>
      <c r="F1495">
        <v>6</v>
      </c>
      <c r="G1495" s="53" t="s">
        <v>1006</v>
      </c>
      <c r="H1495" s="33" t="s">
        <v>617</v>
      </c>
      <c r="I1495" s="18">
        <v>-205.34800000000001</v>
      </c>
      <c r="J1495" s="33" t="s">
        <v>914</v>
      </c>
      <c r="K1495" s="19">
        <f t="shared" si="47"/>
        <v>-247.40737736000003</v>
      </c>
      <c r="L1495" t="s">
        <v>977</v>
      </c>
      <c r="M1495" s="50" t="s">
        <v>1314</v>
      </c>
      <c r="O1495" s="49" t="s">
        <v>1055</v>
      </c>
      <c r="P1495" s="37">
        <f t="shared" si="46"/>
        <v>-247.40737736000003</v>
      </c>
      <c r="Q1495" s="51">
        <v>45831</v>
      </c>
      <c r="S1495">
        <v>40700</v>
      </c>
      <c r="T1495" t="s">
        <v>911</v>
      </c>
    </row>
    <row r="1496" spans="1:20" ht="30" x14ac:dyDescent="0.25">
      <c r="A1496" s="53" t="str">
        <f>+VLOOKUP(O1496,'Selectable Table'!D:E,2,0)</f>
        <v>OTH CUST</v>
      </c>
      <c r="B1496" s="36" t="s">
        <v>1872</v>
      </c>
      <c r="C1496" s="49" t="s">
        <v>1873</v>
      </c>
      <c r="D1496" s="49" t="s">
        <v>2062</v>
      </c>
      <c r="E1496">
        <v>2025</v>
      </c>
      <c r="F1496">
        <v>6</v>
      </c>
      <c r="G1496" s="53" t="s">
        <v>1006</v>
      </c>
      <c r="H1496" s="33" t="s">
        <v>617</v>
      </c>
      <c r="I1496" s="18">
        <v>-205.34800000000001</v>
      </c>
      <c r="J1496" s="33" t="s">
        <v>914</v>
      </c>
      <c r="K1496" s="19">
        <f t="shared" si="47"/>
        <v>-247.40737736000003</v>
      </c>
      <c r="L1496" t="s">
        <v>977</v>
      </c>
      <c r="M1496" s="50" t="s">
        <v>1874</v>
      </c>
      <c r="O1496" s="49" t="s">
        <v>1055</v>
      </c>
      <c r="P1496" s="37">
        <f t="shared" si="46"/>
        <v>-247.40737736000003</v>
      </c>
      <c r="Q1496" s="51">
        <v>45831</v>
      </c>
      <c r="S1496">
        <v>40700</v>
      </c>
      <c r="T1496" t="s">
        <v>911</v>
      </c>
    </row>
    <row r="1497" spans="1:20" ht="30" x14ac:dyDescent="0.25">
      <c r="A1497" s="53" t="str">
        <f>+VLOOKUP(O1497,'Selectable Table'!D:E,2,0)</f>
        <v>OTH CUST</v>
      </c>
      <c r="B1497" s="36" t="s">
        <v>1875</v>
      </c>
      <c r="C1497" s="49" t="s">
        <v>1876</v>
      </c>
      <c r="D1497" s="49" t="s">
        <v>2062</v>
      </c>
      <c r="E1497">
        <v>2025</v>
      </c>
      <c r="F1497">
        <v>6</v>
      </c>
      <c r="G1497" s="53" t="s">
        <v>976</v>
      </c>
      <c r="H1497" s="33" t="s">
        <v>260</v>
      </c>
      <c r="I1497" s="18">
        <v>-199.60000000000002</v>
      </c>
      <c r="J1497" s="33" t="s">
        <v>914</v>
      </c>
      <c r="K1497" s="19">
        <f t="shared" si="47"/>
        <v>-240.48207200000002</v>
      </c>
      <c r="L1497" t="s">
        <v>977</v>
      </c>
      <c r="M1497" s="50" t="s">
        <v>1877</v>
      </c>
      <c r="O1497" s="49" t="s">
        <v>1055</v>
      </c>
      <c r="P1497" s="37">
        <f t="shared" si="46"/>
        <v>-240.48207200000002</v>
      </c>
      <c r="Q1497" s="51">
        <v>45831</v>
      </c>
      <c r="S1497">
        <v>40700</v>
      </c>
      <c r="T1497" t="s">
        <v>911</v>
      </c>
    </row>
    <row r="1498" spans="1:20" x14ac:dyDescent="0.25">
      <c r="A1498" s="53" t="str">
        <f>+VLOOKUP(O1498,'Selectable Table'!D:E,2,0)</f>
        <v>OTH CUST</v>
      </c>
      <c r="B1498" s="36" t="s">
        <v>1315</v>
      </c>
      <c r="C1498" s="49" t="s">
        <v>1316</v>
      </c>
      <c r="D1498" s="49" t="s">
        <v>2062</v>
      </c>
      <c r="E1498">
        <v>2025</v>
      </c>
      <c r="F1498">
        <v>6</v>
      </c>
      <c r="G1498" s="53" t="s">
        <v>976</v>
      </c>
      <c r="H1498" s="33" t="s">
        <v>260</v>
      </c>
      <c r="I1498" s="18">
        <v>-621.5680000000001</v>
      </c>
      <c r="J1498" s="33" t="s">
        <v>914</v>
      </c>
      <c r="K1498" s="19">
        <f t="shared" si="47"/>
        <v>-748.87755776000017</v>
      </c>
      <c r="L1498" t="s">
        <v>977</v>
      </c>
      <c r="M1498" s="50" t="s">
        <v>1317</v>
      </c>
      <c r="O1498" s="49" t="s">
        <v>1069</v>
      </c>
      <c r="P1498" s="37">
        <f t="shared" si="46"/>
        <v>-748.87755776000017</v>
      </c>
      <c r="Q1498" s="51">
        <v>45831</v>
      </c>
      <c r="S1498">
        <v>40700</v>
      </c>
      <c r="T1498" t="s">
        <v>911</v>
      </c>
    </row>
    <row r="1499" spans="1:20" x14ac:dyDescent="0.25">
      <c r="A1499" s="53" t="str">
        <f>+VLOOKUP(O1499,'Selectable Table'!D:E,2,0)</f>
        <v>OTH CUST</v>
      </c>
      <c r="B1499" s="36" t="s">
        <v>1878</v>
      </c>
      <c r="C1499" s="49" t="s">
        <v>1879</v>
      </c>
      <c r="D1499" s="49" t="s">
        <v>531</v>
      </c>
      <c r="E1499">
        <v>2025</v>
      </c>
      <c r="F1499">
        <v>6</v>
      </c>
      <c r="G1499" s="53" t="s">
        <v>980</v>
      </c>
      <c r="H1499" s="33" t="s">
        <v>261</v>
      </c>
      <c r="I1499" s="18">
        <v>-621.5680000000001</v>
      </c>
      <c r="J1499" s="33" t="s">
        <v>914</v>
      </c>
      <c r="K1499" s="19">
        <f t="shared" si="47"/>
        <v>-748.87755776000017</v>
      </c>
      <c r="L1499" t="s">
        <v>977</v>
      </c>
      <c r="M1499" s="50" t="s">
        <v>1881</v>
      </c>
      <c r="O1499" s="49" t="s">
        <v>1069</v>
      </c>
      <c r="P1499" s="37">
        <f t="shared" si="46"/>
        <v>-748.87755776000017</v>
      </c>
      <c r="Q1499" s="51">
        <v>45831</v>
      </c>
      <c r="S1499">
        <v>40700</v>
      </c>
      <c r="T1499" t="s">
        <v>911</v>
      </c>
    </row>
    <row r="1500" spans="1:20" x14ac:dyDescent="0.25">
      <c r="A1500" s="53" t="str">
        <f>+VLOOKUP(O1500,'Selectable Table'!D:E,2,0)</f>
        <v>OTH CUST</v>
      </c>
      <c r="B1500" s="36" t="s">
        <v>1318</v>
      </c>
      <c r="C1500" s="49" t="s">
        <v>1319</v>
      </c>
      <c r="D1500" s="49" t="s">
        <v>531</v>
      </c>
      <c r="E1500">
        <v>2025</v>
      </c>
      <c r="F1500">
        <v>6</v>
      </c>
      <c r="G1500" s="53" t="s">
        <v>976</v>
      </c>
      <c r="H1500" s="33" t="s">
        <v>260</v>
      </c>
      <c r="I1500" s="18">
        <v>-621.5680000000001</v>
      </c>
      <c r="J1500" s="33" t="s">
        <v>914</v>
      </c>
      <c r="K1500" s="19">
        <f t="shared" si="47"/>
        <v>-748.87755776000017</v>
      </c>
      <c r="L1500" t="s">
        <v>977</v>
      </c>
      <c r="M1500" s="50" t="s">
        <v>1321</v>
      </c>
      <c r="O1500" s="49" t="s">
        <v>1045</v>
      </c>
      <c r="P1500" s="37">
        <f t="shared" si="46"/>
        <v>-748.87755776000017</v>
      </c>
      <c r="Q1500" s="51">
        <v>45831</v>
      </c>
      <c r="S1500">
        <v>40700</v>
      </c>
      <c r="T1500" t="s">
        <v>911</v>
      </c>
    </row>
    <row r="1501" spans="1:20" x14ac:dyDescent="0.25">
      <c r="A1501" s="53" t="str">
        <f>+VLOOKUP(O1501,'Selectable Table'!D:E,2,0)</f>
        <v>OTH CUST</v>
      </c>
      <c r="B1501" s="36" t="s">
        <v>1882</v>
      </c>
      <c r="C1501" s="49" t="s">
        <v>1883</v>
      </c>
      <c r="D1501" s="49" t="s">
        <v>2063</v>
      </c>
      <c r="E1501">
        <v>2025</v>
      </c>
      <c r="F1501">
        <v>6</v>
      </c>
      <c r="G1501" s="53" t="s">
        <v>984</v>
      </c>
      <c r="H1501" s="33" t="s">
        <v>262</v>
      </c>
      <c r="I1501" s="18">
        <v>-621.5680000000001</v>
      </c>
      <c r="J1501" s="33" t="s">
        <v>94</v>
      </c>
      <c r="K1501" s="19">
        <f t="shared" si="47"/>
        <v>-621.5680000000001</v>
      </c>
      <c r="L1501" t="s">
        <v>977</v>
      </c>
      <c r="M1501" s="50" t="s">
        <v>1884</v>
      </c>
      <c r="O1501" s="49" t="s">
        <v>1177</v>
      </c>
      <c r="P1501" s="37">
        <f t="shared" si="46"/>
        <v>-621.5680000000001</v>
      </c>
      <c r="Q1501" s="51">
        <v>45831</v>
      </c>
      <c r="S1501">
        <v>40700</v>
      </c>
      <c r="T1501" t="s">
        <v>911</v>
      </c>
    </row>
    <row r="1502" spans="1:20" ht="30" x14ac:dyDescent="0.25">
      <c r="A1502" s="53" t="str">
        <f>+VLOOKUP(O1502,'Selectable Table'!D:E,2,0)</f>
        <v>OTH CUST</v>
      </c>
      <c r="B1502" s="36" t="s">
        <v>1886</v>
      </c>
      <c r="C1502" s="49" t="s">
        <v>1887</v>
      </c>
      <c r="D1502" s="49" t="s">
        <v>2063</v>
      </c>
      <c r="E1502">
        <v>2025</v>
      </c>
      <c r="F1502">
        <v>6</v>
      </c>
      <c r="G1502" s="53" t="s">
        <v>980</v>
      </c>
      <c r="H1502" s="33" t="s">
        <v>261</v>
      </c>
      <c r="I1502" s="18">
        <v>-199.60000000000002</v>
      </c>
      <c r="J1502" s="33" t="s">
        <v>94</v>
      </c>
      <c r="K1502" s="19">
        <f t="shared" si="47"/>
        <v>-199.60000000000002</v>
      </c>
      <c r="L1502" t="s">
        <v>977</v>
      </c>
      <c r="M1502" s="50" t="s">
        <v>1888</v>
      </c>
      <c r="O1502" s="49" t="s">
        <v>1055</v>
      </c>
      <c r="P1502" s="37">
        <f t="shared" si="46"/>
        <v>-199.60000000000002</v>
      </c>
      <c r="Q1502" s="51">
        <v>45831</v>
      </c>
      <c r="S1502">
        <v>40700</v>
      </c>
      <c r="T1502" t="s">
        <v>911</v>
      </c>
    </row>
    <row r="1503" spans="1:20" x14ac:dyDescent="0.25">
      <c r="A1503" s="53" t="str">
        <f>+VLOOKUP(O1503,'Selectable Table'!D:E,2,0)</f>
        <v>ASTRAZENECA</v>
      </c>
      <c r="B1503" s="36" t="s">
        <v>1322</v>
      </c>
      <c r="C1503" s="49" t="s">
        <v>1323</v>
      </c>
      <c r="D1503" s="49" t="s">
        <v>2063</v>
      </c>
      <c r="E1503">
        <v>2025</v>
      </c>
      <c r="F1503">
        <v>6</v>
      </c>
      <c r="G1503" s="53" t="s">
        <v>980</v>
      </c>
      <c r="H1503" s="33" t="s">
        <v>261</v>
      </c>
      <c r="I1503" s="18">
        <v>-141.30000000000001</v>
      </c>
      <c r="J1503" s="33" t="s">
        <v>94</v>
      </c>
      <c r="K1503" s="19">
        <f t="shared" si="47"/>
        <v>-141.30000000000001</v>
      </c>
      <c r="L1503" t="s">
        <v>977</v>
      </c>
      <c r="M1503" s="50" t="s">
        <v>1324</v>
      </c>
      <c r="O1503" s="49" t="s">
        <v>1325</v>
      </c>
      <c r="P1503" s="37">
        <f t="shared" si="46"/>
        <v>-141.30000000000001</v>
      </c>
      <c r="Q1503" s="51">
        <v>45831</v>
      </c>
      <c r="S1503">
        <v>40700</v>
      </c>
      <c r="T1503" t="s">
        <v>911</v>
      </c>
    </row>
    <row r="1504" spans="1:20" x14ac:dyDescent="0.25">
      <c r="A1504" s="53" t="str">
        <f>+VLOOKUP(O1504,'Selectable Table'!D:E,2,0)</f>
        <v>OTH CUST</v>
      </c>
      <c r="B1504" s="36" t="s">
        <v>1326</v>
      </c>
      <c r="C1504" s="49" t="s">
        <v>1327</v>
      </c>
      <c r="D1504" s="49" t="s">
        <v>2063</v>
      </c>
      <c r="E1504">
        <v>2025</v>
      </c>
      <c r="F1504">
        <v>6</v>
      </c>
      <c r="G1504" s="53" t="s">
        <v>976</v>
      </c>
      <c r="H1504" s="33" t="s">
        <v>260</v>
      </c>
      <c r="I1504" s="18">
        <v>-294.08800000000002</v>
      </c>
      <c r="J1504" s="33" t="s">
        <v>94</v>
      </c>
      <c r="K1504" s="19">
        <f t="shared" si="47"/>
        <v>-294.08800000000002</v>
      </c>
      <c r="L1504" t="s">
        <v>977</v>
      </c>
      <c r="M1504" s="50" t="s">
        <v>1031</v>
      </c>
      <c r="O1504" s="49" t="s">
        <v>1328</v>
      </c>
      <c r="P1504" s="37">
        <f t="shared" si="46"/>
        <v>-294.08800000000002</v>
      </c>
      <c r="Q1504" s="51">
        <v>45831</v>
      </c>
      <c r="S1504">
        <v>40700</v>
      </c>
      <c r="T1504" t="s">
        <v>911</v>
      </c>
    </row>
    <row r="1505" spans="1:20" x14ac:dyDescent="0.25">
      <c r="A1505" s="53" t="str">
        <f>+VLOOKUP(O1505,'Selectable Table'!D:E,2,0)</f>
        <v>ASTRAZENECA</v>
      </c>
      <c r="B1505" s="36" t="s">
        <v>1329</v>
      </c>
      <c r="C1505" s="49" t="s">
        <v>1330</v>
      </c>
      <c r="D1505" s="49" t="s">
        <v>2064</v>
      </c>
      <c r="E1505">
        <v>2025</v>
      </c>
      <c r="F1505">
        <v>6</v>
      </c>
      <c r="G1505" s="53" t="s">
        <v>980</v>
      </c>
      <c r="H1505" s="33" t="s">
        <v>261</v>
      </c>
      <c r="I1505" s="18">
        <v>-141.30000000000001</v>
      </c>
      <c r="J1505" s="33" t="s">
        <v>914</v>
      </c>
      <c r="K1505" s="19">
        <f t="shared" si="47"/>
        <v>-170.24106600000002</v>
      </c>
      <c r="L1505" t="s">
        <v>977</v>
      </c>
      <c r="M1505" s="50" t="s">
        <v>1331</v>
      </c>
      <c r="O1505" s="49" t="s">
        <v>1079</v>
      </c>
      <c r="P1505" s="37">
        <f t="shared" si="46"/>
        <v>-170.24106600000002</v>
      </c>
      <c r="Q1505" s="51">
        <v>45831</v>
      </c>
      <c r="S1505">
        <v>40700</v>
      </c>
      <c r="T1505" t="s">
        <v>911</v>
      </c>
    </row>
    <row r="1506" spans="1:20" x14ac:dyDescent="0.25">
      <c r="A1506" s="53" t="str">
        <f>+VLOOKUP(O1506,'Selectable Table'!D:E,2,0)</f>
        <v>OTH CUST</v>
      </c>
      <c r="B1506" s="36" t="s">
        <v>1332</v>
      </c>
      <c r="C1506" s="49" t="s">
        <v>1333</v>
      </c>
      <c r="D1506" s="49" t="s">
        <v>2064</v>
      </c>
      <c r="E1506">
        <v>2025</v>
      </c>
      <c r="F1506">
        <v>6</v>
      </c>
      <c r="G1506" s="53" t="s">
        <v>984</v>
      </c>
      <c r="H1506" s="33" t="s">
        <v>262</v>
      </c>
      <c r="I1506" s="18">
        <v>-532.77200000000005</v>
      </c>
      <c r="J1506" s="33" t="s">
        <v>914</v>
      </c>
      <c r="K1506" s="19">
        <f t="shared" si="47"/>
        <v>-641.89436104000004</v>
      </c>
      <c r="L1506" t="s">
        <v>977</v>
      </c>
      <c r="M1506" s="50" t="s">
        <v>1335</v>
      </c>
      <c r="O1506" s="49" t="s">
        <v>1045</v>
      </c>
      <c r="P1506" s="37">
        <f t="shared" si="46"/>
        <v>-641.89436104000004</v>
      </c>
      <c r="Q1506" s="51">
        <v>45831</v>
      </c>
      <c r="S1506">
        <v>40700</v>
      </c>
      <c r="T1506" t="s">
        <v>911</v>
      </c>
    </row>
    <row r="1507" spans="1:20" x14ac:dyDescent="0.25">
      <c r="A1507" s="53" t="str">
        <f>+VLOOKUP(O1507,'Selectable Table'!D:E,2,0)</f>
        <v>OTH CUST</v>
      </c>
      <c r="B1507" s="36" t="s">
        <v>1336</v>
      </c>
      <c r="C1507" s="49" t="s">
        <v>1337</v>
      </c>
      <c r="D1507" s="49" t="s">
        <v>2064</v>
      </c>
      <c r="E1507">
        <v>2025</v>
      </c>
      <c r="F1507">
        <v>6</v>
      </c>
      <c r="G1507" s="53" t="s">
        <v>980</v>
      </c>
      <c r="H1507" s="33" t="s">
        <v>261</v>
      </c>
      <c r="I1507" s="18">
        <v>-162.084</v>
      </c>
      <c r="J1507" s="33" t="s">
        <v>914</v>
      </c>
      <c r="K1507" s="19">
        <f t="shared" si="47"/>
        <v>-195.28204488</v>
      </c>
      <c r="L1507" t="s">
        <v>977</v>
      </c>
      <c r="M1507" s="50" t="s">
        <v>1338</v>
      </c>
      <c r="O1507" s="49" t="s">
        <v>1001</v>
      </c>
      <c r="P1507" s="37">
        <f t="shared" si="46"/>
        <v>-195.28204488</v>
      </c>
      <c r="Q1507" s="51">
        <v>45831</v>
      </c>
      <c r="S1507">
        <v>40700</v>
      </c>
      <c r="T1507" t="s">
        <v>911</v>
      </c>
    </row>
    <row r="1508" spans="1:20" x14ac:dyDescent="0.25">
      <c r="A1508" s="53" t="str">
        <f>+VLOOKUP(O1508,'Selectable Table'!D:E,2,0)</f>
        <v>OTH CUST</v>
      </c>
      <c r="B1508" s="36" t="s">
        <v>1889</v>
      </c>
      <c r="C1508" s="49" t="s">
        <v>1890</v>
      </c>
      <c r="D1508" s="49" t="s">
        <v>2064</v>
      </c>
      <c r="E1508">
        <v>2025</v>
      </c>
      <c r="F1508">
        <v>6</v>
      </c>
      <c r="G1508" s="53" t="s">
        <v>980</v>
      </c>
      <c r="H1508" s="33" t="s">
        <v>261</v>
      </c>
      <c r="I1508" s="18">
        <v>-619.00800000000004</v>
      </c>
      <c r="J1508" s="33" t="s">
        <v>914</v>
      </c>
      <c r="K1508" s="19">
        <f t="shared" si="47"/>
        <v>-745.79321856000001</v>
      </c>
      <c r="L1508" t="s">
        <v>977</v>
      </c>
      <c r="M1508" s="50" t="s">
        <v>1868</v>
      </c>
      <c r="O1508" s="49" t="s">
        <v>1134</v>
      </c>
      <c r="P1508" s="37">
        <f t="shared" si="46"/>
        <v>-745.79321856000001</v>
      </c>
      <c r="Q1508" s="51">
        <v>45831</v>
      </c>
      <c r="S1508">
        <v>40700</v>
      </c>
      <c r="T1508" t="s">
        <v>911</v>
      </c>
    </row>
    <row r="1509" spans="1:20" x14ac:dyDescent="0.25">
      <c r="A1509" s="53" t="str">
        <f>+VLOOKUP(O1509,'Selectable Table'!D:E,2,0)</f>
        <v>OTH CUST</v>
      </c>
      <c r="B1509" s="36" t="s">
        <v>1339</v>
      </c>
      <c r="C1509" s="49" t="s">
        <v>1340</v>
      </c>
      <c r="D1509" s="49" t="s">
        <v>2064</v>
      </c>
      <c r="E1509">
        <v>2025</v>
      </c>
      <c r="F1509">
        <v>6</v>
      </c>
      <c r="G1509" s="53" t="s">
        <v>980</v>
      </c>
      <c r="H1509" s="33" t="s">
        <v>261</v>
      </c>
      <c r="I1509" s="18">
        <v>-621.5680000000001</v>
      </c>
      <c r="J1509" s="33" t="s">
        <v>914</v>
      </c>
      <c r="K1509" s="19">
        <f t="shared" si="47"/>
        <v>-748.87755776000017</v>
      </c>
      <c r="L1509" t="s">
        <v>977</v>
      </c>
      <c r="M1509" s="50" t="s">
        <v>1342</v>
      </c>
      <c r="O1509" s="49" t="s">
        <v>1045</v>
      </c>
      <c r="P1509" s="37">
        <f t="shared" si="46"/>
        <v>-748.87755776000017</v>
      </c>
      <c r="Q1509" s="51">
        <v>45831</v>
      </c>
      <c r="S1509">
        <v>40700</v>
      </c>
      <c r="T1509" t="s">
        <v>911</v>
      </c>
    </row>
    <row r="1510" spans="1:20" x14ac:dyDescent="0.25">
      <c r="A1510" s="53" t="str">
        <f>+VLOOKUP(O1510,'Selectable Table'!D:E,2,0)</f>
        <v>ASTRAZENECA</v>
      </c>
      <c r="B1510" s="36" t="s">
        <v>1343</v>
      </c>
      <c r="C1510" s="49" t="s">
        <v>1344</v>
      </c>
      <c r="D1510" s="49" t="s">
        <v>2064</v>
      </c>
      <c r="E1510">
        <v>2025</v>
      </c>
      <c r="F1510">
        <v>6</v>
      </c>
      <c r="G1510" s="53" t="s">
        <v>976</v>
      </c>
      <c r="H1510" s="33" t="s">
        <v>260</v>
      </c>
      <c r="I1510" s="18">
        <v>-167.84400000000002</v>
      </c>
      <c r="J1510" s="33" t="s">
        <v>914</v>
      </c>
      <c r="K1510" s="19">
        <f t="shared" si="47"/>
        <v>-202.22180808000002</v>
      </c>
      <c r="L1510" t="s">
        <v>977</v>
      </c>
      <c r="M1510" s="50" t="s">
        <v>1345</v>
      </c>
      <c r="O1510" s="49" t="s">
        <v>1079</v>
      </c>
      <c r="P1510" s="37">
        <f t="shared" si="46"/>
        <v>-202.22180808000002</v>
      </c>
      <c r="Q1510" s="51">
        <v>45831</v>
      </c>
      <c r="S1510">
        <v>40700</v>
      </c>
      <c r="T1510" t="s">
        <v>911</v>
      </c>
    </row>
    <row r="1511" spans="1:20" ht="30" x14ac:dyDescent="0.25">
      <c r="A1511" s="53" t="str">
        <f>+VLOOKUP(O1511,'Selectable Table'!D:E,2,0)</f>
        <v>ASTRAZENECA</v>
      </c>
      <c r="B1511" s="36" t="s">
        <v>1346</v>
      </c>
      <c r="C1511" s="49" t="s">
        <v>1347</v>
      </c>
      <c r="D1511" s="49" t="s">
        <v>2064</v>
      </c>
      <c r="E1511">
        <v>2025</v>
      </c>
      <c r="F1511">
        <v>6</v>
      </c>
      <c r="G1511" s="53" t="s">
        <v>1006</v>
      </c>
      <c r="H1511" s="33" t="s">
        <v>617</v>
      </c>
      <c r="I1511" s="18">
        <v>-148.36800000000002</v>
      </c>
      <c r="J1511" s="33" t="s">
        <v>914</v>
      </c>
      <c r="K1511" s="19">
        <f t="shared" si="47"/>
        <v>-178.75673376000003</v>
      </c>
      <c r="L1511" t="s">
        <v>977</v>
      </c>
      <c r="M1511" s="50" t="s">
        <v>1348</v>
      </c>
      <c r="O1511" s="49" t="s">
        <v>1079</v>
      </c>
      <c r="P1511" s="37">
        <f t="shared" si="46"/>
        <v>-178.75673376000003</v>
      </c>
      <c r="Q1511" s="51">
        <v>45831</v>
      </c>
      <c r="S1511">
        <v>40700</v>
      </c>
      <c r="T1511" t="s">
        <v>911</v>
      </c>
    </row>
    <row r="1512" spans="1:20" ht="30" x14ac:dyDescent="0.25">
      <c r="A1512" s="53" t="str">
        <f>+VLOOKUP(O1512,'Selectable Table'!D:E,2,0)</f>
        <v>OTH CUST</v>
      </c>
      <c r="B1512" s="36" t="s">
        <v>1349</v>
      </c>
      <c r="C1512" s="49" t="s">
        <v>1350</v>
      </c>
      <c r="D1512" s="49" t="s">
        <v>2064</v>
      </c>
      <c r="E1512">
        <v>2025</v>
      </c>
      <c r="F1512">
        <v>6</v>
      </c>
      <c r="G1512" s="53" t="s">
        <v>1006</v>
      </c>
      <c r="H1512" s="33" t="s">
        <v>617</v>
      </c>
      <c r="I1512" s="18">
        <v>-621.5680000000001</v>
      </c>
      <c r="J1512" s="33" t="s">
        <v>914</v>
      </c>
      <c r="K1512" s="19">
        <f t="shared" si="47"/>
        <v>-748.87755776000017</v>
      </c>
      <c r="L1512" t="s">
        <v>977</v>
      </c>
      <c r="M1512" s="50" t="s">
        <v>1027</v>
      </c>
      <c r="O1512" s="49" t="s">
        <v>1028</v>
      </c>
      <c r="P1512" s="37">
        <f t="shared" si="46"/>
        <v>-748.87755776000017</v>
      </c>
      <c r="Q1512" s="51">
        <v>45831</v>
      </c>
      <c r="S1512">
        <v>40700</v>
      </c>
      <c r="T1512" t="s">
        <v>911</v>
      </c>
    </row>
    <row r="1513" spans="1:20" x14ac:dyDescent="0.25">
      <c r="A1513" s="53" t="str">
        <f>+VLOOKUP(O1513,'Selectable Table'!D:E,2,0)</f>
        <v>OTH CUST</v>
      </c>
      <c r="B1513" s="36" t="s">
        <v>1352</v>
      </c>
      <c r="C1513" s="49" t="s">
        <v>1353</v>
      </c>
      <c r="D1513" s="49" t="s">
        <v>2064</v>
      </c>
      <c r="E1513">
        <v>2025</v>
      </c>
      <c r="F1513">
        <v>6</v>
      </c>
      <c r="G1513" s="53" t="s">
        <v>976</v>
      </c>
      <c r="H1513" s="33" t="s">
        <v>260</v>
      </c>
      <c r="I1513" s="18">
        <v>-621.5680000000001</v>
      </c>
      <c r="J1513" s="33" t="s">
        <v>914</v>
      </c>
      <c r="K1513" s="19">
        <f t="shared" si="47"/>
        <v>-748.87755776000017</v>
      </c>
      <c r="L1513" t="s">
        <v>977</v>
      </c>
      <c r="M1513" s="50" t="s">
        <v>1355</v>
      </c>
      <c r="O1513" s="49" t="s">
        <v>1356</v>
      </c>
      <c r="P1513" s="37">
        <f t="shared" si="46"/>
        <v>-748.87755776000017</v>
      </c>
      <c r="Q1513" s="51">
        <v>45831</v>
      </c>
      <c r="S1513">
        <v>40700</v>
      </c>
      <c r="T1513" t="s">
        <v>911</v>
      </c>
    </row>
    <row r="1514" spans="1:20" x14ac:dyDescent="0.25">
      <c r="A1514" s="53" t="str">
        <f>+VLOOKUP(O1514,'Selectable Table'!D:E,2,0)</f>
        <v>OTH CUST</v>
      </c>
      <c r="B1514" s="36" t="s">
        <v>1895</v>
      </c>
      <c r="C1514" s="49" t="s">
        <v>1896</v>
      </c>
      <c r="D1514" s="49" t="s">
        <v>532</v>
      </c>
      <c r="E1514">
        <v>2025</v>
      </c>
      <c r="F1514">
        <v>6</v>
      </c>
      <c r="G1514" s="53" t="s">
        <v>980</v>
      </c>
      <c r="H1514" s="33" t="s">
        <v>261</v>
      </c>
      <c r="I1514" s="18">
        <v>-199.60000000000002</v>
      </c>
      <c r="J1514" s="33" t="s">
        <v>914</v>
      </c>
      <c r="K1514" s="19">
        <f t="shared" si="47"/>
        <v>-240.48207200000002</v>
      </c>
      <c r="L1514" t="s">
        <v>977</v>
      </c>
      <c r="M1514" s="50" t="s">
        <v>1897</v>
      </c>
      <c r="O1514" s="49" t="s">
        <v>1055</v>
      </c>
      <c r="P1514" s="37">
        <f t="shared" si="46"/>
        <v>-240.48207200000002</v>
      </c>
      <c r="Q1514" s="51">
        <v>45831</v>
      </c>
      <c r="S1514">
        <v>40700</v>
      </c>
      <c r="T1514" t="s">
        <v>911</v>
      </c>
    </row>
    <row r="1515" spans="1:20" x14ac:dyDescent="0.25">
      <c r="A1515" s="53" t="str">
        <f>+VLOOKUP(O1515,'Selectable Table'!D:E,2,0)</f>
        <v>OTH CUST</v>
      </c>
      <c r="B1515" s="36" t="s">
        <v>1357</v>
      </c>
      <c r="C1515" s="49" t="s">
        <v>1358</v>
      </c>
      <c r="D1515" s="49" t="s">
        <v>532</v>
      </c>
      <c r="E1515">
        <v>2025</v>
      </c>
      <c r="F1515">
        <v>6</v>
      </c>
      <c r="G1515" s="53" t="s">
        <v>984</v>
      </c>
      <c r="H1515" s="33" t="s">
        <v>262</v>
      </c>
      <c r="I1515" s="18">
        <v>-307.67600000000004</v>
      </c>
      <c r="J1515" s="33" t="s">
        <v>914</v>
      </c>
      <c r="K1515" s="19">
        <f t="shared" si="47"/>
        <v>-370.69419832000005</v>
      </c>
      <c r="L1515" t="s">
        <v>977</v>
      </c>
      <c r="M1515" s="50" t="s">
        <v>1360</v>
      </c>
      <c r="O1515" s="49" t="s">
        <v>986</v>
      </c>
      <c r="P1515" s="37">
        <f t="shared" si="46"/>
        <v>-370.69419832000005</v>
      </c>
      <c r="Q1515" s="51">
        <v>45831</v>
      </c>
      <c r="S1515">
        <v>40700</v>
      </c>
      <c r="T1515" t="s">
        <v>911</v>
      </c>
    </row>
    <row r="1516" spans="1:20" x14ac:dyDescent="0.25">
      <c r="A1516" s="53" t="str">
        <f>+VLOOKUP(O1516,'Selectable Table'!D:E,2,0)</f>
        <v>ASTRAZENECA</v>
      </c>
      <c r="B1516" s="36" t="s">
        <v>1366</v>
      </c>
      <c r="C1516" s="49" t="s">
        <v>1367</v>
      </c>
      <c r="D1516" s="49" t="s">
        <v>532</v>
      </c>
      <c r="E1516">
        <v>2025</v>
      </c>
      <c r="F1516">
        <v>6</v>
      </c>
      <c r="G1516" s="53" t="s">
        <v>984</v>
      </c>
      <c r="H1516" s="33" t="s">
        <v>262</v>
      </c>
      <c r="I1516" s="18">
        <v>-148.36800000000002</v>
      </c>
      <c r="J1516" s="33" t="s">
        <v>914</v>
      </c>
      <c r="K1516" s="19">
        <f t="shared" si="47"/>
        <v>-178.75673376000003</v>
      </c>
      <c r="L1516" t="s">
        <v>977</v>
      </c>
      <c r="M1516" s="50" t="s">
        <v>1369</v>
      </c>
      <c r="O1516" s="49" t="s">
        <v>1079</v>
      </c>
      <c r="P1516" s="37">
        <f t="shared" si="46"/>
        <v>-178.75673376000003</v>
      </c>
      <c r="Q1516" s="51">
        <v>45831</v>
      </c>
      <c r="S1516">
        <v>40700</v>
      </c>
      <c r="T1516" t="s">
        <v>911</v>
      </c>
    </row>
    <row r="1517" spans="1:20" x14ac:dyDescent="0.25">
      <c r="A1517" s="53" t="str">
        <f>+VLOOKUP(O1517,'Selectable Table'!D:E,2,0)</f>
        <v>OTH CUST</v>
      </c>
      <c r="B1517" s="36" t="s">
        <v>1370</v>
      </c>
      <c r="C1517" s="49" t="s">
        <v>1371</v>
      </c>
      <c r="D1517" s="49" t="s">
        <v>532</v>
      </c>
      <c r="E1517">
        <v>2025</v>
      </c>
      <c r="F1517">
        <v>6</v>
      </c>
      <c r="G1517" s="53" t="s">
        <v>980</v>
      </c>
      <c r="H1517" s="33" t="s">
        <v>261</v>
      </c>
      <c r="I1517" s="18">
        <v>-162.084</v>
      </c>
      <c r="J1517" s="33" t="s">
        <v>914</v>
      </c>
      <c r="K1517" s="19">
        <f t="shared" si="47"/>
        <v>-195.28204488</v>
      </c>
      <c r="L1517" t="s">
        <v>977</v>
      </c>
      <c r="M1517" s="50" t="s">
        <v>1373</v>
      </c>
      <c r="O1517" s="49" t="s">
        <v>1001</v>
      </c>
      <c r="P1517" s="37">
        <f t="shared" si="46"/>
        <v>-195.28204488</v>
      </c>
      <c r="Q1517" s="51">
        <v>45831</v>
      </c>
      <c r="S1517">
        <v>40700</v>
      </c>
      <c r="T1517" t="s">
        <v>911</v>
      </c>
    </row>
    <row r="1518" spans="1:20" ht="30" x14ac:dyDescent="0.25">
      <c r="A1518" s="53" t="str">
        <f>+VLOOKUP(O1518,'Selectable Table'!D:E,2,0)</f>
        <v>OTH CUST</v>
      </c>
      <c r="B1518" s="36" t="s">
        <v>1375</v>
      </c>
      <c r="C1518" s="49" t="s">
        <v>1376</v>
      </c>
      <c r="D1518" s="49" t="s">
        <v>532</v>
      </c>
      <c r="E1518">
        <v>2025</v>
      </c>
      <c r="F1518">
        <v>6</v>
      </c>
      <c r="G1518" s="53" t="s">
        <v>980</v>
      </c>
      <c r="H1518" s="33" t="s">
        <v>261</v>
      </c>
      <c r="I1518" s="18">
        <v>-205.34800000000001</v>
      </c>
      <c r="J1518" s="33" t="s">
        <v>914</v>
      </c>
      <c r="K1518" s="19">
        <f t="shared" si="47"/>
        <v>-247.40737736000003</v>
      </c>
      <c r="L1518" t="s">
        <v>977</v>
      </c>
      <c r="M1518" s="50" t="s">
        <v>1377</v>
      </c>
      <c r="O1518" s="49" t="s">
        <v>1055</v>
      </c>
      <c r="P1518" s="37">
        <f t="shared" si="46"/>
        <v>-247.40737736000003</v>
      </c>
      <c r="Q1518" s="51">
        <v>45831</v>
      </c>
      <c r="S1518">
        <v>40700</v>
      </c>
      <c r="T1518" t="s">
        <v>911</v>
      </c>
    </row>
    <row r="1519" spans="1:20" x14ac:dyDescent="0.25">
      <c r="A1519" s="53" t="str">
        <f>+VLOOKUP(O1519,'Selectable Table'!D:E,2,0)</f>
        <v>OTH CUST</v>
      </c>
      <c r="B1519" s="36" t="s">
        <v>1378</v>
      </c>
      <c r="C1519" s="49" t="s">
        <v>1379</v>
      </c>
      <c r="D1519" s="49" t="s">
        <v>532</v>
      </c>
      <c r="E1519">
        <v>2025</v>
      </c>
      <c r="F1519">
        <v>6</v>
      </c>
      <c r="G1519" s="53" t="s">
        <v>980</v>
      </c>
      <c r="H1519" s="33" t="s">
        <v>261</v>
      </c>
      <c r="I1519" s="18">
        <v>-494.83199999999999</v>
      </c>
      <c r="J1519" s="33" t="s">
        <v>914</v>
      </c>
      <c r="K1519" s="19">
        <f t="shared" si="47"/>
        <v>-596.18349023999997</v>
      </c>
      <c r="L1519" t="s">
        <v>977</v>
      </c>
      <c r="M1519" s="50" t="s">
        <v>1133</v>
      </c>
      <c r="O1519" s="49" t="s">
        <v>1134</v>
      </c>
      <c r="P1519" s="37">
        <f t="shared" si="46"/>
        <v>-596.18349023999997</v>
      </c>
      <c r="Q1519" s="51">
        <v>45831</v>
      </c>
      <c r="S1519">
        <v>40700</v>
      </c>
      <c r="T1519" t="s">
        <v>911</v>
      </c>
    </row>
    <row r="1520" spans="1:20" ht="30" x14ac:dyDescent="0.25">
      <c r="A1520" s="53" t="str">
        <f>+VLOOKUP(O1520,'Selectable Table'!D:E,2,0)</f>
        <v>OTH CUST</v>
      </c>
      <c r="B1520" s="36" t="s">
        <v>1380</v>
      </c>
      <c r="C1520" s="49" t="s">
        <v>1381</v>
      </c>
      <c r="D1520" s="49" t="s">
        <v>532</v>
      </c>
      <c r="E1520">
        <v>2025</v>
      </c>
      <c r="F1520">
        <v>6</v>
      </c>
      <c r="G1520" s="53" t="s">
        <v>1006</v>
      </c>
      <c r="H1520" s="33" t="s">
        <v>617</v>
      </c>
      <c r="I1520" s="18">
        <v>-559.41200000000003</v>
      </c>
      <c r="J1520" s="33" t="s">
        <v>914</v>
      </c>
      <c r="K1520" s="19">
        <f t="shared" si="47"/>
        <v>-673.99076583999999</v>
      </c>
      <c r="L1520" t="s">
        <v>977</v>
      </c>
      <c r="M1520" s="50" t="s">
        <v>1382</v>
      </c>
      <c r="O1520" s="49" t="s">
        <v>1241</v>
      </c>
      <c r="P1520" s="37">
        <f t="shared" si="46"/>
        <v>-673.99076583999999</v>
      </c>
      <c r="Q1520" s="51">
        <v>45831</v>
      </c>
      <c r="S1520">
        <v>40700</v>
      </c>
      <c r="T1520" t="s">
        <v>911</v>
      </c>
    </row>
    <row r="1521" spans="1:20" ht="30" x14ac:dyDescent="0.25">
      <c r="A1521" s="53" t="str">
        <f>+VLOOKUP(O1521,'Selectable Table'!D:E,2,0)</f>
        <v>OTH CUST</v>
      </c>
      <c r="B1521" s="36" t="s">
        <v>1383</v>
      </c>
      <c r="C1521" s="49" t="s">
        <v>1384</v>
      </c>
      <c r="D1521" s="49" t="s">
        <v>532</v>
      </c>
      <c r="E1521">
        <v>2025</v>
      </c>
      <c r="F1521">
        <v>6</v>
      </c>
      <c r="G1521" s="53" t="s">
        <v>1006</v>
      </c>
      <c r="H1521" s="33" t="s">
        <v>617</v>
      </c>
      <c r="I1521" s="18">
        <v>-621.5680000000001</v>
      </c>
      <c r="J1521" s="33" t="s">
        <v>914</v>
      </c>
      <c r="K1521" s="19">
        <f t="shared" si="47"/>
        <v>-748.87755776000017</v>
      </c>
      <c r="L1521" t="s">
        <v>977</v>
      </c>
      <c r="M1521" s="50" t="s">
        <v>1385</v>
      </c>
      <c r="O1521" s="49" t="s">
        <v>986</v>
      </c>
      <c r="P1521" s="37">
        <f t="shared" si="46"/>
        <v>-748.87755776000017</v>
      </c>
      <c r="Q1521" s="51">
        <v>45831</v>
      </c>
      <c r="S1521">
        <v>40700</v>
      </c>
      <c r="T1521" t="s">
        <v>911</v>
      </c>
    </row>
    <row r="1522" spans="1:20" x14ac:dyDescent="0.25">
      <c r="A1522" s="53" t="str">
        <f>+VLOOKUP(O1522,'Selectable Table'!D:E,2,0)</f>
        <v>OTH CUST</v>
      </c>
      <c r="B1522" s="36" t="s">
        <v>1386</v>
      </c>
      <c r="C1522" s="49" t="s">
        <v>1387</v>
      </c>
      <c r="D1522" s="49" t="s">
        <v>532</v>
      </c>
      <c r="E1522">
        <v>2025</v>
      </c>
      <c r="F1522">
        <v>6</v>
      </c>
      <c r="G1522" s="53" t="s">
        <v>976</v>
      </c>
      <c r="H1522" s="33" t="s">
        <v>260</v>
      </c>
      <c r="I1522" s="18">
        <v>-455.99600000000004</v>
      </c>
      <c r="J1522" s="33" t="s">
        <v>914</v>
      </c>
      <c r="K1522" s="19">
        <f t="shared" si="47"/>
        <v>-549.39310072000001</v>
      </c>
      <c r="L1522" t="s">
        <v>977</v>
      </c>
      <c r="M1522" s="50" t="s">
        <v>1000</v>
      </c>
      <c r="O1522" s="49" t="s">
        <v>1001</v>
      </c>
      <c r="P1522" s="37">
        <f t="shared" si="46"/>
        <v>-549.39310072000001</v>
      </c>
      <c r="Q1522" s="51">
        <v>45831</v>
      </c>
      <c r="S1522">
        <v>40700</v>
      </c>
      <c r="T1522" t="s">
        <v>911</v>
      </c>
    </row>
    <row r="1523" spans="1:20" x14ac:dyDescent="0.25">
      <c r="A1523" s="53" t="str">
        <f>+VLOOKUP(O1523,'Selectable Table'!D:E,2,0)</f>
        <v>OTH CUST</v>
      </c>
      <c r="B1523" s="36" t="s">
        <v>1388</v>
      </c>
      <c r="C1523" s="49" t="s">
        <v>1389</v>
      </c>
      <c r="D1523" s="49" t="s">
        <v>532</v>
      </c>
      <c r="E1523">
        <v>2025</v>
      </c>
      <c r="F1523">
        <v>6</v>
      </c>
      <c r="G1523" s="53" t="s">
        <v>976</v>
      </c>
      <c r="H1523" s="33" t="s">
        <v>260</v>
      </c>
      <c r="I1523" s="18">
        <v>-294.08800000000002</v>
      </c>
      <c r="J1523" s="33" t="s">
        <v>914</v>
      </c>
      <c r="K1523" s="19">
        <f t="shared" si="47"/>
        <v>-354.32310416000001</v>
      </c>
      <c r="L1523" t="s">
        <v>977</v>
      </c>
      <c r="M1523" s="50" t="s">
        <v>1031</v>
      </c>
      <c r="O1523" s="49" t="s">
        <v>1032</v>
      </c>
      <c r="P1523" s="37">
        <f t="shared" si="46"/>
        <v>-354.32310416000001</v>
      </c>
      <c r="Q1523" s="51">
        <v>45831</v>
      </c>
      <c r="S1523">
        <v>40700</v>
      </c>
      <c r="T1523" t="s">
        <v>911</v>
      </c>
    </row>
    <row r="1524" spans="1:20" x14ac:dyDescent="0.25">
      <c r="A1524" s="53" t="str">
        <f>+VLOOKUP(O1524,'Selectable Table'!D:E,2,0)</f>
        <v>OTH CUST</v>
      </c>
      <c r="B1524" s="36" t="s">
        <v>1390</v>
      </c>
      <c r="C1524" s="49" t="s">
        <v>1391</v>
      </c>
      <c r="D1524" s="49" t="s">
        <v>533</v>
      </c>
      <c r="E1524">
        <v>2025</v>
      </c>
      <c r="F1524">
        <v>6</v>
      </c>
      <c r="G1524" s="53" t="s">
        <v>980</v>
      </c>
      <c r="H1524" s="33" t="s">
        <v>261</v>
      </c>
      <c r="I1524" s="18">
        <v>-455.99600000000004</v>
      </c>
      <c r="J1524" s="33" t="s">
        <v>914</v>
      </c>
      <c r="K1524" s="19">
        <f t="shared" si="47"/>
        <v>-549.39310072000001</v>
      </c>
      <c r="L1524" t="s">
        <v>977</v>
      </c>
      <c r="M1524" s="50" t="s">
        <v>1000</v>
      </c>
      <c r="O1524" s="49" t="s">
        <v>1001</v>
      </c>
      <c r="P1524" s="37">
        <f t="shared" si="46"/>
        <v>-549.39310072000001</v>
      </c>
      <c r="Q1524" s="51">
        <v>45831</v>
      </c>
      <c r="S1524">
        <v>40700</v>
      </c>
      <c r="T1524" t="s">
        <v>911</v>
      </c>
    </row>
    <row r="1525" spans="1:20" ht="30" x14ac:dyDescent="0.25">
      <c r="A1525" s="53" t="str">
        <f>+VLOOKUP(O1525,'Selectable Table'!D:E,2,0)</f>
        <v>OTH CUST</v>
      </c>
      <c r="B1525" s="36" t="s">
        <v>1393</v>
      </c>
      <c r="C1525" s="49" t="s">
        <v>1394</v>
      </c>
      <c r="D1525" s="49" t="s">
        <v>533</v>
      </c>
      <c r="E1525">
        <v>2025</v>
      </c>
      <c r="F1525">
        <v>6</v>
      </c>
      <c r="G1525" s="53" t="s">
        <v>980</v>
      </c>
      <c r="H1525" s="33" t="s">
        <v>261</v>
      </c>
      <c r="I1525" s="18">
        <v>-205.34800000000001</v>
      </c>
      <c r="J1525" s="33" t="s">
        <v>914</v>
      </c>
      <c r="K1525" s="19">
        <f t="shared" si="47"/>
        <v>-247.40737736000003</v>
      </c>
      <c r="L1525" t="s">
        <v>977</v>
      </c>
      <c r="M1525" s="50" t="s">
        <v>1395</v>
      </c>
      <c r="O1525" s="49" t="s">
        <v>1055</v>
      </c>
      <c r="P1525" s="37">
        <f t="shared" si="46"/>
        <v>-247.40737736000003</v>
      </c>
      <c r="Q1525" s="51">
        <v>45831</v>
      </c>
      <c r="S1525">
        <v>40700</v>
      </c>
      <c r="T1525" t="s">
        <v>911</v>
      </c>
    </row>
    <row r="1526" spans="1:20" x14ac:dyDescent="0.25">
      <c r="A1526" s="53" t="str">
        <f>+VLOOKUP(O1526,'Selectable Table'!D:E,2,0)</f>
        <v>OTH CUST</v>
      </c>
      <c r="B1526" s="36" t="s">
        <v>1397</v>
      </c>
      <c r="C1526" s="49" t="s">
        <v>1398</v>
      </c>
      <c r="D1526" s="49" t="s">
        <v>533</v>
      </c>
      <c r="E1526">
        <v>2025</v>
      </c>
      <c r="F1526">
        <v>6</v>
      </c>
      <c r="G1526" s="53" t="s">
        <v>976</v>
      </c>
      <c r="H1526" s="33" t="s">
        <v>260</v>
      </c>
      <c r="I1526" s="18">
        <v>-652.64800000000002</v>
      </c>
      <c r="J1526" s="33" t="s">
        <v>914</v>
      </c>
      <c r="K1526" s="19">
        <f t="shared" si="47"/>
        <v>-786.32336336000003</v>
      </c>
      <c r="L1526" t="s">
        <v>977</v>
      </c>
      <c r="M1526" s="50" t="s">
        <v>1399</v>
      </c>
      <c r="O1526" s="49" t="s">
        <v>1069</v>
      </c>
      <c r="P1526" s="37">
        <f t="shared" si="46"/>
        <v>-786.32336336000003</v>
      </c>
      <c r="Q1526" s="51">
        <v>45831</v>
      </c>
      <c r="S1526">
        <v>40700</v>
      </c>
      <c r="T1526" t="s">
        <v>911</v>
      </c>
    </row>
    <row r="1527" spans="1:20" x14ac:dyDescent="0.25">
      <c r="A1527" s="53" t="str">
        <f>+VLOOKUP(O1527,'Selectable Table'!D:E,2,0)</f>
        <v>OTH CUST</v>
      </c>
      <c r="B1527" s="36" t="s">
        <v>1400</v>
      </c>
      <c r="C1527" s="49" t="s">
        <v>1401</v>
      </c>
      <c r="D1527" s="49" t="s">
        <v>2065</v>
      </c>
      <c r="E1527">
        <v>2025</v>
      </c>
      <c r="F1527">
        <v>6</v>
      </c>
      <c r="G1527" s="53" t="s">
        <v>984</v>
      </c>
      <c r="H1527" s="33" t="s">
        <v>262</v>
      </c>
      <c r="I1527" s="18">
        <v>-621.5680000000001</v>
      </c>
      <c r="J1527" s="33" t="s">
        <v>914</v>
      </c>
      <c r="K1527" s="19">
        <f t="shared" si="47"/>
        <v>-748.87755776000017</v>
      </c>
      <c r="L1527" t="s">
        <v>977</v>
      </c>
      <c r="M1527" s="50" t="s">
        <v>1403</v>
      </c>
      <c r="O1527" s="49" t="s">
        <v>1045</v>
      </c>
      <c r="P1527" s="37">
        <f t="shared" si="46"/>
        <v>-748.87755776000017</v>
      </c>
      <c r="Q1527" s="51">
        <v>45831</v>
      </c>
      <c r="S1527">
        <v>40700</v>
      </c>
      <c r="T1527" t="s">
        <v>911</v>
      </c>
    </row>
    <row r="1528" spans="1:20" x14ac:dyDescent="0.25">
      <c r="A1528" s="53" t="str">
        <f>+VLOOKUP(O1528,'Selectable Table'!D:E,2,0)</f>
        <v>OTH CUST</v>
      </c>
      <c r="B1528" s="36" t="s">
        <v>1404</v>
      </c>
      <c r="C1528" s="49" t="s">
        <v>1405</v>
      </c>
      <c r="D1528" s="49" t="s">
        <v>2065</v>
      </c>
      <c r="E1528">
        <v>2025</v>
      </c>
      <c r="F1528">
        <v>6</v>
      </c>
      <c r="G1528" s="53" t="s">
        <v>980</v>
      </c>
      <c r="H1528" s="33" t="s">
        <v>261</v>
      </c>
      <c r="I1528" s="18">
        <v>-498.72</v>
      </c>
      <c r="J1528" s="33" t="s">
        <v>914</v>
      </c>
      <c r="K1528" s="19">
        <f t="shared" si="47"/>
        <v>-600.8678304</v>
      </c>
      <c r="L1528" t="s">
        <v>977</v>
      </c>
      <c r="M1528" s="50" t="s">
        <v>1406</v>
      </c>
      <c r="O1528" s="49" t="s">
        <v>1001</v>
      </c>
      <c r="P1528" s="37">
        <f t="shared" si="46"/>
        <v>-600.8678304</v>
      </c>
      <c r="Q1528" s="51">
        <v>45831</v>
      </c>
      <c r="S1528">
        <v>40700</v>
      </c>
      <c r="T1528" t="s">
        <v>911</v>
      </c>
    </row>
    <row r="1529" spans="1:20" ht="30" x14ac:dyDescent="0.25">
      <c r="A1529" s="53" t="str">
        <f>+VLOOKUP(O1529,'Selectable Table'!D:E,2,0)</f>
        <v>OTH CUST</v>
      </c>
      <c r="B1529" s="36" t="s">
        <v>1407</v>
      </c>
      <c r="C1529" s="49" t="s">
        <v>1408</v>
      </c>
      <c r="D1529" s="49" t="s">
        <v>2065</v>
      </c>
      <c r="E1529">
        <v>2025</v>
      </c>
      <c r="F1529">
        <v>6</v>
      </c>
      <c r="G1529" s="53" t="s">
        <v>1006</v>
      </c>
      <c r="H1529" s="33" t="s">
        <v>617</v>
      </c>
      <c r="I1529" s="18">
        <v>-652.64800000000002</v>
      </c>
      <c r="J1529" s="33" t="s">
        <v>914</v>
      </c>
      <c r="K1529" s="19">
        <f t="shared" si="47"/>
        <v>-786.32336336000003</v>
      </c>
      <c r="L1529" t="s">
        <v>977</v>
      </c>
      <c r="M1529" s="50" t="s">
        <v>1399</v>
      </c>
      <c r="O1529" s="49" t="s">
        <v>1069</v>
      </c>
      <c r="P1529" s="37">
        <f t="shared" si="46"/>
        <v>-786.32336336000003</v>
      </c>
      <c r="Q1529" s="51">
        <v>45831</v>
      </c>
      <c r="S1529">
        <v>40700</v>
      </c>
      <c r="T1529" t="s">
        <v>911</v>
      </c>
    </row>
    <row r="1530" spans="1:20" ht="30" x14ac:dyDescent="0.25">
      <c r="A1530" s="53" t="str">
        <f>+VLOOKUP(O1530,'Selectable Table'!D:E,2,0)</f>
        <v>OTH CUST</v>
      </c>
      <c r="B1530" s="36" t="s">
        <v>1409</v>
      </c>
      <c r="C1530" s="49" t="s">
        <v>1410</v>
      </c>
      <c r="D1530" s="49" t="s">
        <v>2065</v>
      </c>
      <c r="E1530">
        <v>2025</v>
      </c>
      <c r="F1530">
        <v>6</v>
      </c>
      <c r="G1530" s="53" t="s">
        <v>1006</v>
      </c>
      <c r="H1530" s="33" t="s">
        <v>617</v>
      </c>
      <c r="I1530" s="18">
        <v>-248.62800000000004</v>
      </c>
      <c r="J1530" s="33" t="s">
        <v>914</v>
      </c>
      <c r="K1530" s="19">
        <f t="shared" si="47"/>
        <v>-299.55198696000008</v>
      </c>
      <c r="L1530" t="s">
        <v>977</v>
      </c>
      <c r="M1530" s="50" t="s">
        <v>1411</v>
      </c>
      <c r="O1530" s="49" t="s">
        <v>1045</v>
      </c>
      <c r="P1530" s="37">
        <f t="shared" si="46"/>
        <v>-299.55198696000008</v>
      </c>
      <c r="Q1530" s="51">
        <v>45831</v>
      </c>
      <c r="S1530">
        <v>40700</v>
      </c>
      <c r="T1530" t="s">
        <v>911</v>
      </c>
    </row>
    <row r="1531" spans="1:20" x14ac:dyDescent="0.25">
      <c r="A1531" s="53" t="str">
        <f>+VLOOKUP(O1531,'Selectable Table'!D:E,2,0)</f>
        <v>OTH CUST</v>
      </c>
      <c r="B1531" s="36" t="s">
        <v>1904</v>
      </c>
      <c r="C1531" s="49" t="s">
        <v>1905</v>
      </c>
      <c r="D1531" s="49" t="s">
        <v>2065</v>
      </c>
      <c r="E1531">
        <v>2025</v>
      </c>
      <c r="F1531">
        <v>6</v>
      </c>
      <c r="G1531" s="53" t="s">
        <v>976</v>
      </c>
      <c r="H1531" s="33" t="s">
        <v>260</v>
      </c>
      <c r="I1531" s="18">
        <v>-621.5680000000001</v>
      </c>
      <c r="J1531" s="33" t="s">
        <v>914</v>
      </c>
      <c r="K1531" s="19">
        <f t="shared" si="47"/>
        <v>-748.87755776000017</v>
      </c>
      <c r="L1531" t="s">
        <v>977</v>
      </c>
      <c r="M1531" s="50" t="s">
        <v>1906</v>
      </c>
      <c r="O1531" s="49" t="s">
        <v>1069</v>
      </c>
      <c r="P1531" s="37">
        <f t="shared" si="46"/>
        <v>-748.87755776000017</v>
      </c>
      <c r="Q1531" s="51">
        <v>45831</v>
      </c>
      <c r="S1531">
        <v>40700</v>
      </c>
      <c r="T1531" t="s">
        <v>911</v>
      </c>
    </row>
    <row r="1532" spans="1:20" x14ac:dyDescent="0.25">
      <c r="A1532" s="53" t="str">
        <f>+VLOOKUP(O1532,'Selectable Table'!D:E,2,0)</f>
        <v>OTH CUST</v>
      </c>
      <c r="B1532" s="36" t="s">
        <v>1907</v>
      </c>
      <c r="C1532" s="49" t="s">
        <v>1908</v>
      </c>
      <c r="D1532" s="49" t="s">
        <v>2065</v>
      </c>
      <c r="E1532">
        <v>2025</v>
      </c>
      <c r="F1532">
        <v>6</v>
      </c>
      <c r="G1532" s="53" t="s">
        <v>976</v>
      </c>
      <c r="H1532" s="33" t="s">
        <v>260</v>
      </c>
      <c r="I1532" s="18">
        <v>-621.5680000000001</v>
      </c>
      <c r="J1532" s="33" t="s">
        <v>914</v>
      </c>
      <c r="K1532" s="19">
        <f t="shared" si="47"/>
        <v>-748.87755776000017</v>
      </c>
      <c r="L1532" t="s">
        <v>977</v>
      </c>
      <c r="M1532" s="50" t="s">
        <v>1317</v>
      </c>
      <c r="O1532" s="49" t="s">
        <v>1069</v>
      </c>
      <c r="P1532" s="37">
        <f t="shared" si="46"/>
        <v>-748.87755776000017</v>
      </c>
      <c r="Q1532" s="51">
        <v>45831</v>
      </c>
      <c r="S1532">
        <v>40700</v>
      </c>
      <c r="T1532" t="s">
        <v>911</v>
      </c>
    </row>
    <row r="1533" spans="1:20" ht="30" x14ac:dyDescent="0.25">
      <c r="A1533" s="53" t="str">
        <f>+VLOOKUP(O1533,'Selectable Table'!D:E,2,0)</f>
        <v>OTH CUST</v>
      </c>
      <c r="B1533" s="36" t="s">
        <v>1412</v>
      </c>
      <c r="C1533" s="49" t="s">
        <v>1413</v>
      </c>
      <c r="D1533" s="49" t="s">
        <v>2065</v>
      </c>
      <c r="E1533">
        <v>2025</v>
      </c>
      <c r="F1533">
        <v>6</v>
      </c>
      <c r="G1533" s="53" t="s">
        <v>976</v>
      </c>
      <c r="H1533" s="33" t="s">
        <v>260</v>
      </c>
      <c r="I1533" s="18">
        <v>-205.34800000000001</v>
      </c>
      <c r="J1533" s="33" t="s">
        <v>914</v>
      </c>
      <c r="K1533" s="19">
        <f t="shared" si="47"/>
        <v>-247.40737736000003</v>
      </c>
      <c r="L1533" t="s">
        <v>977</v>
      </c>
      <c r="M1533" s="50" t="s">
        <v>1415</v>
      </c>
      <c r="O1533" s="49" t="s">
        <v>1055</v>
      </c>
      <c r="P1533" s="37">
        <f t="shared" si="46"/>
        <v>-247.40737736000003</v>
      </c>
      <c r="Q1533" s="51">
        <v>45831</v>
      </c>
      <c r="S1533">
        <v>40700</v>
      </c>
      <c r="T1533" t="s">
        <v>911</v>
      </c>
    </row>
    <row r="1534" spans="1:20" x14ac:dyDescent="0.25">
      <c r="A1534" s="53" t="str">
        <f>+VLOOKUP(O1534,'Selectable Table'!D:E,2,0)</f>
        <v>OTH CUST</v>
      </c>
      <c r="B1534" s="36" t="s">
        <v>1416</v>
      </c>
      <c r="C1534" s="49" t="s">
        <v>1417</v>
      </c>
      <c r="D1534" s="49" t="s">
        <v>787</v>
      </c>
      <c r="E1534">
        <v>2025</v>
      </c>
      <c r="F1534">
        <v>6</v>
      </c>
      <c r="G1534" s="53" t="s">
        <v>984</v>
      </c>
      <c r="H1534" s="33" t="s">
        <v>262</v>
      </c>
      <c r="I1534" s="18">
        <v>-146.48400000000001</v>
      </c>
      <c r="J1534" s="33" t="s">
        <v>914</v>
      </c>
      <c r="K1534" s="19">
        <f t="shared" si="47"/>
        <v>-176.48685288000001</v>
      </c>
      <c r="L1534" t="s">
        <v>977</v>
      </c>
      <c r="M1534" s="50" t="s">
        <v>1418</v>
      </c>
      <c r="O1534" s="49" t="s">
        <v>1069</v>
      </c>
      <c r="P1534" s="37">
        <f t="shared" si="46"/>
        <v>-176.48685288000001</v>
      </c>
      <c r="Q1534" s="51">
        <v>45831</v>
      </c>
      <c r="S1534">
        <v>40700</v>
      </c>
      <c r="T1534" t="s">
        <v>911</v>
      </c>
    </row>
    <row r="1535" spans="1:20" x14ac:dyDescent="0.25">
      <c r="A1535" s="53" t="str">
        <f>+VLOOKUP(O1535,'Selectable Table'!D:E,2,0)</f>
        <v>OTH CUST</v>
      </c>
      <c r="B1535" s="36" t="s">
        <v>1910</v>
      </c>
      <c r="C1535" s="49" t="s">
        <v>1911</v>
      </c>
      <c r="D1535" s="49" t="s">
        <v>787</v>
      </c>
      <c r="E1535">
        <v>2025</v>
      </c>
      <c r="F1535">
        <v>6</v>
      </c>
      <c r="G1535" s="53" t="s">
        <v>980</v>
      </c>
      <c r="H1535" s="33" t="s">
        <v>261</v>
      </c>
      <c r="I1535" s="18">
        <v>-653.70000000000005</v>
      </c>
      <c r="J1535" s="33" t="s">
        <v>914</v>
      </c>
      <c r="K1535" s="19">
        <f t="shared" si="47"/>
        <v>-787.59083400000009</v>
      </c>
      <c r="L1535" t="s">
        <v>977</v>
      </c>
      <c r="M1535" s="50" t="s">
        <v>1912</v>
      </c>
      <c r="O1535" s="49" t="s">
        <v>1063</v>
      </c>
      <c r="P1535" s="37">
        <f t="shared" si="46"/>
        <v>-787.59083400000009</v>
      </c>
      <c r="Q1535" s="51">
        <v>45831</v>
      </c>
      <c r="S1535">
        <v>40700</v>
      </c>
      <c r="T1535" t="s">
        <v>911</v>
      </c>
    </row>
    <row r="1536" spans="1:20" x14ac:dyDescent="0.25">
      <c r="A1536" s="53" t="str">
        <f>+VLOOKUP(O1536,'Selectable Table'!D:E,2,0)</f>
        <v>OTH CUST</v>
      </c>
      <c r="B1536" s="36" t="s">
        <v>1419</v>
      </c>
      <c r="C1536" s="49" t="s">
        <v>1420</v>
      </c>
      <c r="D1536" s="49" t="s">
        <v>787</v>
      </c>
      <c r="E1536">
        <v>2025</v>
      </c>
      <c r="F1536">
        <v>6</v>
      </c>
      <c r="G1536" s="53" t="s">
        <v>980</v>
      </c>
      <c r="H1536" s="33" t="s">
        <v>261</v>
      </c>
      <c r="I1536" s="18">
        <v>-559.41200000000003</v>
      </c>
      <c r="J1536" s="33" t="s">
        <v>914</v>
      </c>
      <c r="K1536" s="19">
        <f t="shared" si="47"/>
        <v>-673.99076583999999</v>
      </c>
      <c r="L1536" t="s">
        <v>977</v>
      </c>
      <c r="M1536" s="50" t="s">
        <v>1422</v>
      </c>
      <c r="O1536" s="49" t="s">
        <v>1262</v>
      </c>
      <c r="P1536" s="37">
        <f t="shared" si="46"/>
        <v>-673.99076583999999</v>
      </c>
      <c r="Q1536" s="51">
        <v>45831</v>
      </c>
      <c r="S1536">
        <v>40700</v>
      </c>
      <c r="T1536" t="s">
        <v>911</v>
      </c>
    </row>
    <row r="1537" spans="1:20" x14ac:dyDescent="0.25">
      <c r="A1537" s="53" t="str">
        <f>+VLOOKUP(O1537,'Selectable Table'!D:E,2,0)</f>
        <v>OTH CUST</v>
      </c>
      <c r="B1537" s="36" t="s">
        <v>1423</v>
      </c>
      <c r="C1537" s="49" t="s">
        <v>1424</v>
      </c>
      <c r="D1537" s="49" t="s">
        <v>787</v>
      </c>
      <c r="E1537">
        <v>2025</v>
      </c>
      <c r="F1537">
        <v>6</v>
      </c>
      <c r="G1537" s="53" t="s">
        <v>980</v>
      </c>
      <c r="H1537" s="33" t="s">
        <v>261</v>
      </c>
      <c r="I1537" s="18">
        <v>-548.72799999999995</v>
      </c>
      <c r="J1537" s="33" t="s">
        <v>914</v>
      </c>
      <c r="K1537" s="19">
        <f t="shared" si="47"/>
        <v>-661.11846895999997</v>
      </c>
      <c r="L1537" t="s">
        <v>977</v>
      </c>
      <c r="M1537" s="50" t="s">
        <v>1425</v>
      </c>
      <c r="O1537" s="49" t="s">
        <v>1045</v>
      </c>
      <c r="P1537" s="37">
        <f t="shared" si="46"/>
        <v>-661.11846895999997</v>
      </c>
      <c r="Q1537" s="51">
        <v>45831</v>
      </c>
      <c r="S1537">
        <v>40700</v>
      </c>
      <c r="T1537" t="s">
        <v>911</v>
      </c>
    </row>
    <row r="1538" spans="1:20" x14ac:dyDescent="0.25">
      <c r="A1538" s="53" t="str">
        <f>+VLOOKUP(O1538,'Selectable Table'!D:E,2,0)</f>
        <v>ASTRAZENECA</v>
      </c>
      <c r="B1538" s="36" t="s">
        <v>1426</v>
      </c>
      <c r="C1538" s="49" t="s">
        <v>1427</v>
      </c>
      <c r="D1538" s="49" t="s">
        <v>787</v>
      </c>
      <c r="E1538">
        <v>2025</v>
      </c>
      <c r="F1538">
        <v>6</v>
      </c>
      <c r="G1538" s="53" t="s">
        <v>976</v>
      </c>
      <c r="H1538" s="33" t="s">
        <v>260</v>
      </c>
      <c r="I1538" s="18">
        <v>-148.36800000000002</v>
      </c>
      <c r="J1538" s="33" t="s">
        <v>914</v>
      </c>
      <c r="K1538" s="19">
        <f t="shared" si="47"/>
        <v>-178.75673376000003</v>
      </c>
      <c r="L1538" t="s">
        <v>977</v>
      </c>
      <c r="M1538" s="50" t="s">
        <v>1429</v>
      </c>
      <c r="O1538" s="49" t="s">
        <v>1325</v>
      </c>
      <c r="P1538" s="37">
        <f t="shared" ref="P1538:P1601" si="48">K1538</f>
        <v>-178.75673376000003</v>
      </c>
      <c r="Q1538" s="51">
        <v>45831</v>
      </c>
      <c r="S1538">
        <v>40700</v>
      </c>
      <c r="T1538" t="s">
        <v>911</v>
      </c>
    </row>
    <row r="1539" spans="1:20" x14ac:dyDescent="0.25">
      <c r="A1539" s="53" t="str">
        <f>+VLOOKUP(O1539,'Selectable Table'!D:E,2,0)</f>
        <v>OTH CUST</v>
      </c>
      <c r="B1539" s="36" t="s">
        <v>1431</v>
      </c>
      <c r="C1539" s="49" t="s">
        <v>1432</v>
      </c>
      <c r="D1539" s="49" t="s">
        <v>787</v>
      </c>
      <c r="E1539">
        <v>2025</v>
      </c>
      <c r="F1539">
        <v>6</v>
      </c>
      <c r="G1539" s="53" t="s">
        <v>980</v>
      </c>
      <c r="H1539" s="33" t="s">
        <v>261</v>
      </c>
      <c r="I1539" s="18">
        <v>-498.84399999999999</v>
      </c>
      <c r="J1539" s="33" t="s">
        <v>914</v>
      </c>
      <c r="K1539" s="19">
        <f t="shared" ref="K1539:K1602" si="49">+VLOOKUP(J1539,$W$2:$X$7,2,0)*I1539</f>
        <v>-601.01722808</v>
      </c>
      <c r="L1539" t="s">
        <v>977</v>
      </c>
      <c r="M1539" s="50" t="s">
        <v>1434</v>
      </c>
      <c r="O1539" s="49" t="s">
        <v>1069</v>
      </c>
      <c r="P1539" s="37">
        <f t="shared" si="48"/>
        <v>-601.01722808</v>
      </c>
      <c r="Q1539" s="51">
        <v>45831</v>
      </c>
      <c r="S1539">
        <v>40700</v>
      </c>
      <c r="T1539" t="s">
        <v>911</v>
      </c>
    </row>
    <row r="1540" spans="1:20" x14ac:dyDescent="0.25">
      <c r="A1540" s="53" t="str">
        <f>+VLOOKUP(O1540,'Selectable Table'!D:E,2,0)</f>
        <v>ASTRAZENECA</v>
      </c>
      <c r="B1540" s="36" t="s">
        <v>1913</v>
      </c>
      <c r="C1540" s="49" t="s">
        <v>1914</v>
      </c>
      <c r="D1540" s="49" t="s">
        <v>789</v>
      </c>
      <c r="E1540">
        <v>2025</v>
      </c>
      <c r="F1540">
        <v>6</v>
      </c>
      <c r="G1540" s="53" t="s">
        <v>980</v>
      </c>
      <c r="H1540" s="33" t="s">
        <v>261</v>
      </c>
      <c r="I1540" s="18">
        <v>-148.36800000000002</v>
      </c>
      <c r="J1540" s="33" t="s">
        <v>94</v>
      </c>
      <c r="K1540" s="19">
        <f t="shared" si="49"/>
        <v>-148.36800000000002</v>
      </c>
      <c r="L1540" t="s">
        <v>977</v>
      </c>
      <c r="M1540" s="50" t="s">
        <v>1915</v>
      </c>
      <c r="O1540" s="49" t="s">
        <v>1079</v>
      </c>
      <c r="P1540" s="37">
        <f t="shared" si="48"/>
        <v>-148.36800000000002</v>
      </c>
      <c r="Q1540" s="51">
        <v>45831</v>
      </c>
      <c r="S1540">
        <v>40700</v>
      </c>
      <c r="T1540" t="s">
        <v>911</v>
      </c>
    </row>
    <row r="1541" spans="1:20" x14ac:dyDescent="0.25">
      <c r="A1541" s="53" t="str">
        <f>+VLOOKUP(O1541,'Selectable Table'!D:E,2,0)</f>
        <v>OTH CUST</v>
      </c>
      <c r="B1541" s="36" t="s">
        <v>1435</v>
      </c>
      <c r="C1541" s="49" t="s">
        <v>1436</v>
      </c>
      <c r="D1541" s="49" t="s">
        <v>789</v>
      </c>
      <c r="E1541">
        <v>2025</v>
      </c>
      <c r="F1541">
        <v>6</v>
      </c>
      <c r="G1541" s="53" t="s">
        <v>980</v>
      </c>
      <c r="H1541" s="33" t="s">
        <v>261</v>
      </c>
      <c r="I1541" s="18">
        <v>-185.184</v>
      </c>
      <c r="J1541" s="33" t="s">
        <v>94</v>
      </c>
      <c r="K1541" s="19">
        <f t="shared" si="49"/>
        <v>-185.184</v>
      </c>
      <c r="L1541" t="s">
        <v>977</v>
      </c>
      <c r="M1541" s="50" t="s">
        <v>1437</v>
      </c>
      <c r="O1541" s="49" t="s">
        <v>1045</v>
      </c>
      <c r="P1541" s="37">
        <f t="shared" si="48"/>
        <v>-185.184</v>
      </c>
      <c r="Q1541" s="51">
        <v>45831</v>
      </c>
      <c r="S1541">
        <v>40700</v>
      </c>
      <c r="T1541" t="s">
        <v>911</v>
      </c>
    </row>
    <row r="1542" spans="1:20" ht="30" x14ac:dyDescent="0.25">
      <c r="A1542" s="53" t="str">
        <f>+VLOOKUP(O1542,'Selectable Table'!D:E,2,0)</f>
        <v>OTH CUST</v>
      </c>
      <c r="B1542" s="36" t="s">
        <v>1438</v>
      </c>
      <c r="C1542" s="49" t="s">
        <v>1439</v>
      </c>
      <c r="D1542" s="49" t="s">
        <v>789</v>
      </c>
      <c r="E1542">
        <v>2025</v>
      </c>
      <c r="F1542">
        <v>6</v>
      </c>
      <c r="G1542" s="53" t="s">
        <v>980</v>
      </c>
      <c r="H1542" s="33" t="s">
        <v>261</v>
      </c>
      <c r="I1542" s="18">
        <v>-205.34800000000001</v>
      </c>
      <c r="J1542" s="33" t="s">
        <v>94</v>
      </c>
      <c r="K1542" s="19">
        <f t="shared" si="49"/>
        <v>-205.34800000000001</v>
      </c>
      <c r="L1542" t="s">
        <v>977</v>
      </c>
      <c r="M1542" s="50" t="s">
        <v>1440</v>
      </c>
      <c r="O1542" s="49" t="s">
        <v>1055</v>
      </c>
      <c r="P1542" s="37">
        <f t="shared" si="48"/>
        <v>-205.34800000000001</v>
      </c>
      <c r="Q1542" s="51">
        <v>45831</v>
      </c>
      <c r="S1542">
        <v>40700</v>
      </c>
      <c r="T1542" t="s">
        <v>911</v>
      </c>
    </row>
    <row r="1543" spans="1:20" x14ac:dyDescent="0.25">
      <c r="A1543" s="53" t="str">
        <f>+VLOOKUP(O1543,'Selectable Table'!D:E,2,0)</f>
        <v>OTH CUST</v>
      </c>
      <c r="B1543" s="36" t="s">
        <v>1442</v>
      </c>
      <c r="C1543" s="49" t="s">
        <v>1443</v>
      </c>
      <c r="D1543" s="49" t="s">
        <v>789</v>
      </c>
      <c r="E1543">
        <v>2025</v>
      </c>
      <c r="F1543">
        <v>6</v>
      </c>
      <c r="G1543" s="53" t="s">
        <v>976</v>
      </c>
      <c r="H1543" s="33" t="s">
        <v>260</v>
      </c>
      <c r="I1543" s="18">
        <v>-124.328</v>
      </c>
      <c r="J1543" s="33" t="s">
        <v>94</v>
      </c>
      <c r="K1543" s="19">
        <f t="shared" si="49"/>
        <v>-124.328</v>
      </c>
      <c r="L1543" t="s">
        <v>977</v>
      </c>
      <c r="M1543" s="50" t="s">
        <v>1445</v>
      </c>
      <c r="O1543" s="49" t="s">
        <v>1446</v>
      </c>
      <c r="P1543" s="37">
        <f t="shared" si="48"/>
        <v>-124.328</v>
      </c>
      <c r="Q1543" s="51">
        <v>45831</v>
      </c>
      <c r="S1543">
        <v>40700</v>
      </c>
      <c r="T1543" t="s">
        <v>911</v>
      </c>
    </row>
    <row r="1544" spans="1:20" x14ac:dyDescent="0.25">
      <c r="A1544" s="53" t="str">
        <f>+VLOOKUP(O1544,'Selectable Table'!D:E,2,0)</f>
        <v>OTH CUST</v>
      </c>
      <c r="B1544" s="36" t="s">
        <v>1916</v>
      </c>
      <c r="C1544" s="49" t="s">
        <v>1917</v>
      </c>
      <c r="D1544" s="49" t="s">
        <v>789</v>
      </c>
      <c r="E1544">
        <v>2025</v>
      </c>
      <c r="F1544">
        <v>6</v>
      </c>
      <c r="G1544" s="53" t="s">
        <v>980</v>
      </c>
      <c r="H1544" s="33" t="s">
        <v>261</v>
      </c>
      <c r="I1544" s="18">
        <v>-652.64800000000002</v>
      </c>
      <c r="J1544" s="33" t="s">
        <v>94</v>
      </c>
      <c r="K1544" s="19">
        <f t="shared" si="49"/>
        <v>-652.64800000000002</v>
      </c>
      <c r="L1544" t="s">
        <v>977</v>
      </c>
      <c r="M1544" s="50" t="s">
        <v>1918</v>
      </c>
      <c r="O1544" s="49" t="s">
        <v>1919</v>
      </c>
      <c r="P1544" s="37">
        <f t="shared" si="48"/>
        <v>-652.64800000000002</v>
      </c>
      <c r="Q1544" s="51">
        <v>45831</v>
      </c>
      <c r="S1544">
        <v>40700</v>
      </c>
      <c r="T1544" t="s">
        <v>911</v>
      </c>
    </row>
    <row r="1545" spans="1:20" x14ac:dyDescent="0.25">
      <c r="A1545" s="53" t="str">
        <f>+VLOOKUP(O1545,'Selectable Table'!D:E,2,0)</f>
        <v>OTH CUST</v>
      </c>
      <c r="B1545" s="36" t="s">
        <v>1447</v>
      </c>
      <c r="C1545" s="49" t="s">
        <v>1448</v>
      </c>
      <c r="D1545" s="49" t="s">
        <v>2066</v>
      </c>
      <c r="E1545">
        <v>2025</v>
      </c>
      <c r="F1545">
        <v>6</v>
      </c>
      <c r="G1545" s="53" t="s">
        <v>980</v>
      </c>
      <c r="H1545" s="33" t="s">
        <v>261</v>
      </c>
      <c r="I1545" s="18">
        <v>-162.084</v>
      </c>
      <c r="J1545" s="33" t="s">
        <v>914</v>
      </c>
      <c r="K1545" s="19">
        <f t="shared" si="49"/>
        <v>-195.28204488</v>
      </c>
      <c r="L1545" t="s">
        <v>977</v>
      </c>
      <c r="M1545" s="50" t="s">
        <v>1449</v>
      </c>
      <c r="O1545" s="49" t="s">
        <v>1001</v>
      </c>
      <c r="P1545" s="37">
        <f t="shared" si="48"/>
        <v>-195.28204488</v>
      </c>
      <c r="Q1545" s="51">
        <v>45831</v>
      </c>
      <c r="S1545">
        <v>40700</v>
      </c>
      <c r="T1545" t="s">
        <v>911</v>
      </c>
    </row>
    <row r="1546" spans="1:20" x14ac:dyDescent="0.25">
      <c r="A1546" s="53" t="str">
        <f>+VLOOKUP(O1546,'Selectable Table'!D:E,2,0)</f>
        <v>J &amp; J</v>
      </c>
      <c r="B1546" s="36" t="s">
        <v>1920</v>
      </c>
      <c r="C1546" s="49" t="s">
        <v>1921</v>
      </c>
      <c r="D1546" s="49" t="s">
        <v>2066</v>
      </c>
      <c r="E1546">
        <v>2025</v>
      </c>
      <c r="F1546">
        <v>6</v>
      </c>
      <c r="G1546" s="53" t="s">
        <v>984</v>
      </c>
      <c r="H1546" s="33" t="s">
        <v>262</v>
      </c>
      <c r="I1546" s="18">
        <v>-233.4</v>
      </c>
      <c r="J1546" s="33" t="s">
        <v>914</v>
      </c>
      <c r="K1546" s="19">
        <f t="shared" si="49"/>
        <v>-281.20498800000001</v>
      </c>
      <c r="L1546" t="s">
        <v>977</v>
      </c>
      <c r="M1546" s="50" t="s">
        <v>1922</v>
      </c>
      <c r="O1546" s="49" t="s">
        <v>1100</v>
      </c>
      <c r="P1546" s="37">
        <f t="shared" si="48"/>
        <v>-281.20498800000001</v>
      </c>
      <c r="Q1546" s="51">
        <v>45831</v>
      </c>
      <c r="S1546">
        <v>40700</v>
      </c>
      <c r="T1546" t="s">
        <v>911</v>
      </c>
    </row>
    <row r="1547" spans="1:20" x14ac:dyDescent="0.25">
      <c r="A1547" s="53" t="str">
        <f>+VLOOKUP(O1547,'Selectable Table'!D:E,2,0)</f>
        <v>J &amp; J</v>
      </c>
      <c r="B1547" s="36" t="s">
        <v>1923</v>
      </c>
      <c r="C1547" s="49" t="s">
        <v>1924</v>
      </c>
      <c r="D1547" s="49" t="s">
        <v>2066</v>
      </c>
      <c r="E1547">
        <v>2025</v>
      </c>
      <c r="F1547">
        <v>6</v>
      </c>
      <c r="G1547" s="53" t="s">
        <v>980</v>
      </c>
      <c r="H1547" s="33" t="s">
        <v>261</v>
      </c>
      <c r="I1547" s="18">
        <v>-233.4</v>
      </c>
      <c r="J1547" s="33" t="s">
        <v>914</v>
      </c>
      <c r="K1547" s="19">
        <f t="shared" si="49"/>
        <v>-281.20498800000001</v>
      </c>
      <c r="L1547" t="s">
        <v>977</v>
      </c>
      <c r="M1547" s="50" t="s">
        <v>1925</v>
      </c>
      <c r="O1547" s="49" t="s">
        <v>1100</v>
      </c>
      <c r="P1547" s="37">
        <f t="shared" si="48"/>
        <v>-281.20498800000001</v>
      </c>
      <c r="Q1547" s="51">
        <v>45831</v>
      </c>
      <c r="S1547">
        <v>40700</v>
      </c>
      <c r="T1547" t="s">
        <v>911</v>
      </c>
    </row>
    <row r="1548" spans="1:20" x14ac:dyDescent="0.25">
      <c r="A1548" s="53" t="str">
        <f>+VLOOKUP(O1548,'Selectable Table'!D:E,2,0)</f>
        <v>OTH CUST</v>
      </c>
      <c r="B1548" s="36" t="s">
        <v>1926</v>
      </c>
      <c r="C1548" s="49" t="s">
        <v>1618</v>
      </c>
      <c r="D1548" s="49" t="s">
        <v>2066</v>
      </c>
      <c r="E1548">
        <v>2025</v>
      </c>
      <c r="F1548">
        <v>6</v>
      </c>
      <c r="G1548" s="53" t="s">
        <v>980</v>
      </c>
      <c r="H1548" s="33" t="s">
        <v>261</v>
      </c>
      <c r="I1548" s="18">
        <v>-519.20000000000005</v>
      </c>
      <c r="J1548" s="33" t="s">
        <v>914</v>
      </c>
      <c r="K1548" s="19">
        <f t="shared" si="49"/>
        <v>-625.54254400000002</v>
      </c>
      <c r="L1548" t="s">
        <v>977</v>
      </c>
      <c r="M1548" s="50" t="s">
        <v>1619</v>
      </c>
      <c r="O1548" s="49" t="s">
        <v>1486</v>
      </c>
      <c r="P1548" s="37">
        <f t="shared" si="48"/>
        <v>-625.54254400000002</v>
      </c>
      <c r="Q1548" s="51">
        <v>45831</v>
      </c>
      <c r="S1548">
        <v>40700</v>
      </c>
      <c r="T1548" t="s">
        <v>911</v>
      </c>
    </row>
    <row r="1549" spans="1:20" x14ac:dyDescent="0.25">
      <c r="A1549" s="53" t="str">
        <f>+VLOOKUP(O1549,'Selectable Table'!D:E,2,0)</f>
        <v>OTH CUST</v>
      </c>
      <c r="B1549" s="36" t="s">
        <v>1450</v>
      </c>
      <c r="C1549" s="49" t="s">
        <v>1451</v>
      </c>
      <c r="D1549" s="49" t="s">
        <v>2066</v>
      </c>
      <c r="E1549">
        <v>2025</v>
      </c>
      <c r="F1549">
        <v>6</v>
      </c>
      <c r="G1549" s="53" t="s">
        <v>980</v>
      </c>
      <c r="H1549" s="33" t="s">
        <v>261</v>
      </c>
      <c r="I1549" s="18">
        <v>-162.084</v>
      </c>
      <c r="J1549" s="33" t="s">
        <v>914</v>
      </c>
      <c r="K1549" s="19">
        <f t="shared" si="49"/>
        <v>-195.28204488</v>
      </c>
      <c r="L1549" t="s">
        <v>977</v>
      </c>
      <c r="M1549" s="50" t="s">
        <v>1452</v>
      </c>
      <c r="O1549" s="49" t="s">
        <v>1001</v>
      </c>
      <c r="P1549" s="37">
        <f t="shared" si="48"/>
        <v>-195.28204488</v>
      </c>
      <c r="Q1549" s="51">
        <v>45831</v>
      </c>
      <c r="S1549">
        <v>40700</v>
      </c>
      <c r="T1549" t="s">
        <v>911</v>
      </c>
    </row>
    <row r="1550" spans="1:20" x14ac:dyDescent="0.25">
      <c r="A1550" s="53" t="str">
        <f>+VLOOKUP(O1550,'Selectable Table'!D:E,2,0)</f>
        <v>OTH CUST</v>
      </c>
      <c r="B1550" s="36" t="s">
        <v>1453</v>
      </c>
      <c r="C1550" s="49" t="s">
        <v>1454</v>
      </c>
      <c r="D1550" s="49" t="s">
        <v>2066</v>
      </c>
      <c r="E1550">
        <v>2025</v>
      </c>
      <c r="F1550">
        <v>6</v>
      </c>
      <c r="G1550" s="53" t="s">
        <v>976</v>
      </c>
      <c r="H1550" s="33" t="s">
        <v>260</v>
      </c>
      <c r="I1550" s="18">
        <v>-748.05600000000004</v>
      </c>
      <c r="J1550" s="33" t="s">
        <v>914</v>
      </c>
      <c r="K1550" s="19">
        <f t="shared" si="49"/>
        <v>-901.27282992000005</v>
      </c>
      <c r="L1550" t="s">
        <v>977</v>
      </c>
      <c r="M1550" s="50" t="s">
        <v>1455</v>
      </c>
      <c r="O1550" s="49" t="s">
        <v>1055</v>
      </c>
      <c r="P1550" s="37">
        <f t="shared" si="48"/>
        <v>-901.27282992000005</v>
      </c>
      <c r="Q1550" s="51">
        <v>45831</v>
      </c>
      <c r="S1550">
        <v>40700</v>
      </c>
      <c r="T1550" t="s">
        <v>911</v>
      </c>
    </row>
    <row r="1551" spans="1:20" ht="30" x14ac:dyDescent="0.25">
      <c r="A1551" s="53" t="str">
        <f>+VLOOKUP(O1551,'Selectable Table'!D:E,2,0)</f>
        <v>OTH CUST</v>
      </c>
      <c r="B1551" s="36" t="s">
        <v>1456</v>
      </c>
      <c r="C1551" s="49" t="s">
        <v>1457</v>
      </c>
      <c r="D1551" s="49" t="s">
        <v>2067</v>
      </c>
      <c r="E1551">
        <v>2025</v>
      </c>
      <c r="F1551">
        <v>6</v>
      </c>
      <c r="G1551" s="53" t="s">
        <v>980</v>
      </c>
      <c r="H1551" s="33" t="s">
        <v>261</v>
      </c>
      <c r="I1551" s="18">
        <v>-205.352</v>
      </c>
      <c r="J1551" s="33" t="s">
        <v>914</v>
      </c>
      <c r="K1551" s="19">
        <f t="shared" si="49"/>
        <v>-247.41219664000002</v>
      </c>
      <c r="L1551" t="s">
        <v>977</v>
      </c>
      <c r="M1551" s="50" t="s">
        <v>1458</v>
      </c>
      <c r="O1551" s="49" t="s">
        <v>1055</v>
      </c>
      <c r="P1551" s="37">
        <f t="shared" si="48"/>
        <v>-247.41219664000002</v>
      </c>
      <c r="Q1551" s="51">
        <v>45831</v>
      </c>
      <c r="S1551">
        <v>40700</v>
      </c>
      <c r="T1551" t="s">
        <v>911</v>
      </c>
    </row>
    <row r="1552" spans="1:20" x14ac:dyDescent="0.25">
      <c r="A1552" s="53" t="str">
        <f>+VLOOKUP(O1552,'Selectable Table'!D:E,2,0)</f>
        <v>J &amp; J</v>
      </c>
      <c r="B1552" s="36" t="s">
        <v>1928</v>
      </c>
      <c r="C1552" s="49" t="s">
        <v>1929</v>
      </c>
      <c r="D1552" s="49" t="s">
        <v>2067</v>
      </c>
      <c r="E1552">
        <v>2025</v>
      </c>
      <c r="F1552">
        <v>6</v>
      </c>
      <c r="G1552" s="53" t="s">
        <v>984</v>
      </c>
      <c r="H1552" s="33" t="s">
        <v>262</v>
      </c>
      <c r="I1552" s="18">
        <v>-233.4</v>
      </c>
      <c r="J1552" s="33" t="s">
        <v>914</v>
      </c>
      <c r="K1552" s="19">
        <f t="shared" si="49"/>
        <v>-281.20498800000001</v>
      </c>
      <c r="L1552" t="s">
        <v>977</v>
      </c>
      <c r="M1552" s="50" t="s">
        <v>1930</v>
      </c>
      <c r="O1552" s="49" t="s">
        <v>1100</v>
      </c>
      <c r="P1552" s="37">
        <f t="shared" si="48"/>
        <v>-281.20498800000001</v>
      </c>
      <c r="Q1552" s="51">
        <v>45831</v>
      </c>
      <c r="S1552">
        <v>40700</v>
      </c>
      <c r="T1552" t="s">
        <v>911</v>
      </c>
    </row>
    <row r="1553" spans="1:20" x14ac:dyDescent="0.25">
      <c r="A1553" s="53" t="str">
        <f>+VLOOKUP(O1553,'Selectable Table'!D:E,2,0)</f>
        <v>OTH CUST</v>
      </c>
      <c r="B1553" s="36" t="s">
        <v>1459</v>
      </c>
      <c r="C1553" s="49" t="s">
        <v>1460</v>
      </c>
      <c r="D1553" s="49" t="s">
        <v>2067</v>
      </c>
      <c r="E1553">
        <v>2025</v>
      </c>
      <c r="F1553">
        <v>6</v>
      </c>
      <c r="G1553" s="53" t="s">
        <v>984</v>
      </c>
      <c r="H1553" s="33" t="s">
        <v>262</v>
      </c>
      <c r="I1553" s="18">
        <v>-587.38400000000001</v>
      </c>
      <c r="J1553" s="33" t="s">
        <v>914</v>
      </c>
      <c r="K1553" s="19">
        <f t="shared" si="49"/>
        <v>-707.69199088000005</v>
      </c>
      <c r="L1553" t="s">
        <v>977</v>
      </c>
      <c r="M1553" s="50" t="s">
        <v>1461</v>
      </c>
      <c r="O1553" s="49" t="s">
        <v>1241</v>
      </c>
      <c r="P1553" s="37">
        <f t="shared" si="48"/>
        <v>-707.69199088000005</v>
      </c>
      <c r="Q1553" s="51">
        <v>45831</v>
      </c>
      <c r="S1553">
        <v>40700</v>
      </c>
      <c r="T1553" t="s">
        <v>911</v>
      </c>
    </row>
    <row r="1554" spans="1:20" x14ac:dyDescent="0.25">
      <c r="A1554" s="53" t="str">
        <f>+VLOOKUP(O1554,'Selectable Table'!D:E,2,0)</f>
        <v>OTH CUST</v>
      </c>
      <c r="B1554" s="36" t="s">
        <v>1931</v>
      </c>
      <c r="C1554" s="49" t="s">
        <v>1932</v>
      </c>
      <c r="D1554" s="49" t="s">
        <v>2067</v>
      </c>
      <c r="E1554">
        <v>2025</v>
      </c>
      <c r="F1554">
        <v>6</v>
      </c>
      <c r="G1554" s="53" t="s">
        <v>980</v>
      </c>
      <c r="H1554" s="33" t="s">
        <v>261</v>
      </c>
      <c r="I1554" s="18">
        <v>-587.38400000000001</v>
      </c>
      <c r="J1554" s="33" t="s">
        <v>914</v>
      </c>
      <c r="K1554" s="19">
        <f t="shared" si="49"/>
        <v>-707.69199088000005</v>
      </c>
      <c r="L1554" t="s">
        <v>977</v>
      </c>
      <c r="M1554" s="50" t="s">
        <v>1933</v>
      </c>
      <c r="O1554" s="49" t="s">
        <v>623</v>
      </c>
      <c r="P1554" s="37">
        <f t="shared" si="48"/>
        <v>-707.69199088000005</v>
      </c>
      <c r="Q1554" s="51">
        <v>45831</v>
      </c>
      <c r="S1554">
        <v>40700</v>
      </c>
      <c r="T1554" t="s">
        <v>911</v>
      </c>
    </row>
    <row r="1555" spans="1:20" x14ac:dyDescent="0.25">
      <c r="A1555" s="53" t="str">
        <f>+VLOOKUP(O1555,'Selectable Table'!D:E,2,0)</f>
        <v>ASTRAZENECA</v>
      </c>
      <c r="B1555" s="36" t="s">
        <v>1462</v>
      </c>
      <c r="C1555" s="49" t="s">
        <v>1463</v>
      </c>
      <c r="D1555" s="49" t="s">
        <v>2067</v>
      </c>
      <c r="E1555">
        <v>2025</v>
      </c>
      <c r="F1555">
        <v>6</v>
      </c>
      <c r="G1555" s="53" t="s">
        <v>980</v>
      </c>
      <c r="H1555" s="33" t="s">
        <v>261</v>
      </c>
      <c r="I1555" s="18">
        <v>-146.48400000000001</v>
      </c>
      <c r="J1555" s="33" t="s">
        <v>914</v>
      </c>
      <c r="K1555" s="19">
        <f t="shared" si="49"/>
        <v>-176.48685288000001</v>
      </c>
      <c r="L1555" t="s">
        <v>977</v>
      </c>
      <c r="M1555" s="50" t="s">
        <v>1464</v>
      </c>
      <c r="O1555" s="49" t="s">
        <v>1465</v>
      </c>
      <c r="P1555" s="37">
        <f t="shared" si="48"/>
        <v>-176.48685288000001</v>
      </c>
      <c r="Q1555" s="51">
        <v>45831</v>
      </c>
      <c r="S1555">
        <v>40700</v>
      </c>
      <c r="T1555" t="s">
        <v>911</v>
      </c>
    </row>
    <row r="1556" spans="1:20" x14ac:dyDescent="0.25">
      <c r="A1556" s="53" t="str">
        <f>+VLOOKUP(O1556,'Selectable Table'!D:E,2,0)</f>
        <v>OTH CUST</v>
      </c>
      <c r="B1556" s="36" t="s">
        <v>1468</v>
      </c>
      <c r="C1556" s="49" t="s">
        <v>1469</v>
      </c>
      <c r="D1556" s="49" t="s">
        <v>2067</v>
      </c>
      <c r="E1556">
        <v>2025</v>
      </c>
      <c r="F1556">
        <v>6</v>
      </c>
      <c r="G1556" s="53" t="s">
        <v>980</v>
      </c>
      <c r="H1556" s="33" t="s">
        <v>261</v>
      </c>
      <c r="I1556" s="18">
        <v>-455.99600000000004</v>
      </c>
      <c r="J1556" s="33" t="s">
        <v>914</v>
      </c>
      <c r="K1556" s="19">
        <f t="shared" si="49"/>
        <v>-549.39310072000001</v>
      </c>
      <c r="L1556" t="s">
        <v>977</v>
      </c>
      <c r="M1556" s="50" t="s">
        <v>1000</v>
      </c>
      <c r="O1556" s="49" t="s">
        <v>1001</v>
      </c>
      <c r="P1556" s="37">
        <f t="shared" si="48"/>
        <v>-549.39310072000001</v>
      </c>
      <c r="Q1556" s="51">
        <v>45831</v>
      </c>
      <c r="S1556">
        <v>40700</v>
      </c>
      <c r="T1556" t="s">
        <v>911</v>
      </c>
    </row>
    <row r="1557" spans="1:20" x14ac:dyDescent="0.25">
      <c r="A1557" s="53" t="str">
        <f>+VLOOKUP(O1557,'Selectable Table'!D:E,2,0)</f>
        <v>OTH CUST</v>
      </c>
      <c r="B1557" s="36" t="s">
        <v>1470</v>
      </c>
      <c r="C1557" s="49" t="s">
        <v>1471</v>
      </c>
      <c r="D1557" s="49" t="s">
        <v>2067</v>
      </c>
      <c r="E1557">
        <v>2025</v>
      </c>
      <c r="F1557">
        <v>6</v>
      </c>
      <c r="G1557" s="53" t="s">
        <v>976</v>
      </c>
      <c r="H1557" s="33" t="s">
        <v>260</v>
      </c>
      <c r="I1557" s="18">
        <v>-559.41200000000003</v>
      </c>
      <c r="J1557" s="33" t="s">
        <v>914</v>
      </c>
      <c r="K1557" s="19">
        <f t="shared" si="49"/>
        <v>-673.99076583999999</v>
      </c>
      <c r="L1557" t="s">
        <v>977</v>
      </c>
      <c r="M1557" s="50" t="s">
        <v>1385</v>
      </c>
      <c r="O1557" s="49" t="s">
        <v>1472</v>
      </c>
      <c r="P1557" s="37">
        <f t="shared" si="48"/>
        <v>-673.99076583999999</v>
      </c>
      <c r="Q1557" s="51">
        <v>45831</v>
      </c>
      <c r="S1557">
        <v>40700</v>
      </c>
      <c r="T1557" t="s">
        <v>911</v>
      </c>
    </row>
    <row r="1558" spans="1:20" x14ac:dyDescent="0.25">
      <c r="A1558" s="53" t="str">
        <f>+VLOOKUP(O1558,'Selectable Table'!D:E,2,0)</f>
        <v>OTH CUST</v>
      </c>
      <c r="B1558" s="36" t="s">
        <v>1473</v>
      </c>
      <c r="C1558" s="49" t="s">
        <v>1474</v>
      </c>
      <c r="D1558" s="49" t="s">
        <v>2067</v>
      </c>
      <c r="E1558">
        <v>2025</v>
      </c>
      <c r="F1558">
        <v>6</v>
      </c>
      <c r="G1558" s="53" t="s">
        <v>976</v>
      </c>
      <c r="H1558" s="33" t="s">
        <v>260</v>
      </c>
      <c r="I1558" s="18">
        <v>-652.64800000000002</v>
      </c>
      <c r="J1558" s="33" t="s">
        <v>914</v>
      </c>
      <c r="K1558" s="19">
        <f t="shared" si="49"/>
        <v>-786.32336336000003</v>
      </c>
      <c r="L1558" t="s">
        <v>977</v>
      </c>
      <c r="M1558" s="50" t="s">
        <v>1475</v>
      </c>
      <c r="O1558" s="49" t="s">
        <v>623</v>
      </c>
      <c r="P1558" s="37">
        <f t="shared" si="48"/>
        <v>-786.32336336000003</v>
      </c>
      <c r="Q1558" s="51">
        <v>45831</v>
      </c>
      <c r="S1558">
        <v>40700</v>
      </c>
      <c r="T1558" t="s">
        <v>911</v>
      </c>
    </row>
    <row r="1559" spans="1:20" x14ac:dyDescent="0.25">
      <c r="A1559" s="53" t="str">
        <f>+VLOOKUP(O1559,'Selectable Table'!D:E,2,0)</f>
        <v>OTH CUST</v>
      </c>
      <c r="B1559" s="36" t="s">
        <v>1476</v>
      </c>
      <c r="C1559" s="49" t="s">
        <v>1477</v>
      </c>
      <c r="D1559" s="49" t="s">
        <v>2068</v>
      </c>
      <c r="E1559">
        <v>2025</v>
      </c>
      <c r="F1559">
        <v>6</v>
      </c>
      <c r="G1559" s="53" t="s">
        <v>980</v>
      </c>
      <c r="H1559" s="33" t="s">
        <v>261</v>
      </c>
      <c r="I1559" s="18">
        <v>-478.8</v>
      </c>
      <c r="J1559" s="33" t="s">
        <v>914</v>
      </c>
      <c r="K1559" s="19">
        <f t="shared" si="49"/>
        <v>-576.86781600000006</v>
      </c>
      <c r="L1559" t="s">
        <v>977</v>
      </c>
      <c r="M1559" s="50" t="s">
        <v>1479</v>
      </c>
      <c r="O1559" s="49" t="s">
        <v>1045</v>
      </c>
      <c r="P1559" s="37">
        <f t="shared" si="48"/>
        <v>-576.86781600000006</v>
      </c>
      <c r="Q1559" s="51">
        <v>45831</v>
      </c>
      <c r="S1559">
        <v>40700</v>
      </c>
      <c r="T1559" t="s">
        <v>911</v>
      </c>
    </row>
    <row r="1560" spans="1:20" ht="30" x14ac:dyDescent="0.25">
      <c r="A1560" s="53" t="str">
        <f>+VLOOKUP(O1560,'Selectable Table'!D:E,2,0)</f>
        <v>OTH CUST</v>
      </c>
      <c r="B1560" s="36" t="s">
        <v>1480</v>
      </c>
      <c r="C1560" s="49" t="s">
        <v>1481</v>
      </c>
      <c r="D1560" s="49" t="s">
        <v>2068</v>
      </c>
      <c r="E1560">
        <v>2025</v>
      </c>
      <c r="F1560">
        <v>6</v>
      </c>
      <c r="G1560" s="53" t="s">
        <v>1006</v>
      </c>
      <c r="H1560" s="33" t="s">
        <v>617</v>
      </c>
      <c r="I1560" s="18">
        <v>-548.72799999999995</v>
      </c>
      <c r="J1560" s="33" t="s">
        <v>914</v>
      </c>
      <c r="K1560" s="19">
        <f t="shared" si="49"/>
        <v>-661.11846895999997</v>
      </c>
      <c r="L1560" t="s">
        <v>977</v>
      </c>
      <c r="M1560" s="50" t="s">
        <v>1482</v>
      </c>
      <c r="O1560" s="49" t="s">
        <v>1069</v>
      </c>
      <c r="P1560" s="37">
        <f t="shared" si="48"/>
        <v>-661.11846895999997</v>
      </c>
      <c r="Q1560" s="51">
        <v>45831</v>
      </c>
      <c r="S1560">
        <v>40700</v>
      </c>
      <c r="T1560" t="s">
        <v>911</v>
      </c>
    </row>
    <row r="1561" spans="1:20" ht="30" x14ac:dyDescent="0.25">
      <c r="A1561" s="53" t="str">
        <f>+VLOOKUP(O1561,'Selectable Table'!D:E,2,0)</f>
        <v>OTH CUST</v>
      </c>
      <c r="B1561" s="36" t="s">
        <v>1935</v>
      </c>
      <c r="C1561" s="49" t="s">
        <v>1936</v>
      </c>
      <c r="D1561" s="49" t="s">
        <v>2068</v>
      </c>
      <c r="E1561">
        <v>2025</v>
      </c>
      <c r="F1561">
        <v>6</v>
      </c>
      <c r="G1561" s="53" t="s">
        <v>1006</v>
      </c>
      <c r="H1561" s="33" t="s">
        <v>617</v>
      </c>
      <c r="I1561" s="18">
        <v>-174.54400000000001</v>
      </c>
      <c r="J1561" s="33" t="s">
        <v>914</v>
      </c>
      <c r="K1561" s="19">
        <f t="shared" si="49"/>
        <v>-210.29410208000002</v>
      </c>
      <c r="L1561" t="s">
        <v>977</v>
      </c>
      <c r="M1561" s="50" t="s">
        <v>1937</v>
      </c>
      <c r="O1561" s="49" t="s">
        <v>1055</v>
      </c>
      <c r="P1561" s="37">
        <f t="shared" si="48"/>
        <v>-210.29410208000002</v>
      </c>
      <c r="Q1561" s="51">
        <v>45831</v>
      </c>
      <c r="S1561">
        <v>40700</v>
      </c>
      <c r="T1561" t="s">
        <v>911</v>
      </c>
    </row>
    <row r="1562" spans="1:20" x14ac:dyDescent="0.25">
      <c r="A1562" s="53" t="str">
        <f>+VLOOKUP(O1562,'Selectable Table'!D:E,2,0)</f>
        <v>OTH CUST</v>
      </c>
      <c r="B1562" s="36" t="s">
        <v>1483</v>
      </c>
      <c r="C1562" s="49" t="s">
        <v>1484</v>
      </c>
      <c r="D1562" s="49" t="s">
        <v>2068</v>
      </c>
      <c r="E1562">
        <v>2025</v>
      </c>
      <c r="F1562">
        <v>6</v>
      </c>
      <c r="G1562" s="53" t="s">
        <v>976</v>
      </c>
      <c r="H1562" s="33" t="s">
        <v>260</v>
      </c>
      <c r="I1562" s="18">
        <v>-519.20000000000005</v>
      </c>
      <c r="J1562" s="33" t="s">
        <v>914</v>
      </c>
      <c r="K1562" s="19">
        <f t="shared" si="49"/>
        <v>-625.54254400000002</v>
      </c>
      <c r="L1562" t="s">
        <v>977</v>
      </c>
      <c r="M1562" s="50" t="s">
        <v>1485</v>
      </c>
      <c r="O1562" s="49" t="s">
        <v>1486</v>
      </c>
      <c r="P1562" s="37">
        <f t="shared" si="48"/>
        <v>-625.54254400000002</v>
      </c>
      <c r="Q1562" s="51">
        <v>45831</v>
      </c>
      <c r="S1562">
        <v>40700</v>
      </c>
      <c r="T1562" t="s">
        <v>911</v>
      </c>
    </row>
    <row r="1563" spans="1:20" x14ac:dyDescent="0.25">
      <c r="A1563" s="53" t="str">
        <f>+VLOOKUP(O1563,'Selectable Table'!D:E,2,0)</f>
        <v>GILEAD SCI</v>
      </c>
      <c r="B1563" s="36" t="s">
        <v>1487</v>
      </c>
      <c r="C1563" s="49" t="s">
        <v>1488</v>
      </c>
      <c r="D1563" s="49" t="s">
        <v>2068</v>
      </c>
      <c r="E1563">
        <v>2025</v>
      </c>
      <c r="F1563">
        <v>6</v>
      </c>
      <c r="G1563" s="53" t="s">
        <v>976</v>
      </c>
      <c r="H1563" s="33" t="s">
        <v>260</v>
      </c>
      <c r="I1563" s="18">
        <v>-548.72799999999995</v>
      </c>
      <c r="J1563" s="33" t="s">
        <v>914</v>
      </c>
      <c r="K1563" s="19">
        <f t="shared" si="49"/>
        <v>-661.11846895999997</v>
      </c>
      <c r="L1563" t="s">
        <v>977</v>
      </c>
      <c r="M1563" s="50" t="s">
        <v>1489</v>
      </c>
      <c r="O1563" s="49" t="s">
        <v>1194</v>
      </c>
      <c r="P1563" s="37">
        <f t="shared" si="48"/>
        <v>-661.11846895999997</v>
      </c>
      <c r="Q1563" s="51">
        <v>45831</v>
      </c>
      <c r="S1563">
        <v>40700</v>
      </c>
      <c r="T1563" t="s">
        <v>911</v>
      </c>
    </row>
    <row r="1564" spans="1:20" x14ac:dyDescent="0.25">
      <c r="A1564" s="53" t="str">
        <f>+VLOOKUP(O1564,'Selectable Table'!D:E,2,0)</f>
        <v>ASTRAZENECA</v>
      </c>
      <c r="B1564" s="36" t="s">
        <v>1490</v>
      </c>
      <c r="C1564" s="49" t="s">
        <v>1491</v>
      </c>
      <c r="D1564" s="49" t="s">
        <v>2069</v>
      </c>
      <c r="E1564">
        <v>2025</v>
      </c>
      <c r="F1564">
        <v>6</v>
      </c>
      <c r="G1564" s="53" t="s">
        <v>984</v>
      </c>
      <c r="H1564" s="33" t="s">
        <v>262</v>
      </c>
      <c r="I1564" s="18">
        <v>-151.584</v>
      </c>
      <c r="J1564" s="33" t="s">
        <v>914</v>
      </c>
      <c r="K1564" s="19">
        <f t="shared" si="49"/>
        <v>-182.63143488</v>
      </c>
      <c r="L1564" t="s">
        <v>977</v>
      </c>
      <c r="M1564" s="50" t="s">
        <v>1492</v>
      </c>
      <c r="O1564" s="49" t="s">
        <v>1325</v>
      </c>
      <c r="P1564" s="37">
        <f t="shared" si="48"/>
        <v>-182.63143488</v>
      </c>
      <c r="Q1564" s="51">
        <v>45831</v>
      </c>
      <c r="S1564">
        <v>40700</v>
      </c>
      <c r="T1564" t="s">
        <v>911</v>
      </c>
    </row>
    <row r="1565" spans="1:20" ht="30" x14ac:dyDescent="0.25">
      <c r="A1565" s="53" t="str">
        <f>+VLOOKUP(O1565,'Selectable Table'!D:E,2,0)</f>
        <v>OTH CUST</v>
      </c>
      <c r="B1565" s="36" t="s">
        <v>1939</v>
      </c>
      <c r="C1565" s="49" t="s">
        <v>1940</v>
      </c>
      <c r="D1565" s="49" t="s">
        <v>2069</v>
      </c>
      <c r="E1565">
        <v>2025</v>
      </c>
      <c r="F1565">
        <v>6</v>
      </c>
      <c r="G1565" s="53" t="s">
        <v>984</v>
      </c>
      <c r="H1565" s="33" t="s">
        <v>262</v>
      </c>
      <c r="I1565" s="18">
        <v>-174.548</v>
      </c>
      <c r="J1565" s="33" t="s">
        <v>914</v>
      </c>
      <c r="K1565" s="19">
        <f t="shared" si="49"/>
        <v>-210.29892136000001</v>
      </c>
      <c r="L1565" t="s">
        <v>977</v>
      </c>
      <c r="M1565" s="50" t="s">
        <v>1941</v>
      </c>
      <c r="O1565" s="49" t="s">
        <v>1055</v>
      </c>
      <c r="P1565" s="37">
        <f t="shared" si="48"/>
        <v>-210.29892136000001</v>
      </c>
      <c r="Q1565" s="51">
        <v>45831</v>
      </c>
      <c r="S1565">
        <v>40700</v>
      </c>
      <c r="T1565" t="s">
        <v>911</v>
      </c>
    </row>
    <row r="1566" spans="1:20" x14ac:dyDescent="0.25">
      <c r="A1566" s="53" t="str">
        <f>+VLOOKUP(O1566,'Selectable Table'!D:E,2,0)</f>
        <v>GILEAD SCI</v>
      </c>
      <c r="B1566" s="36" t="s">
        <v>1942</v>
      </c>
      <c r="C1566" s="49" t="s">
        <v>1943</v>
      </c>
      <c r="D1566" s="49" t="s">
        <v>2069</v>
      </c>
      <c r="E1566">
        <v>2025</v>
      </c>
      <c r="F1566">
        <v>6</v>
      </c>
      <c r="G1566" s="53" t="s">
        <v>980</v>
      </c>
      <c r="H1566" s="33" t="s">
        <v>261</v>
      </c>
      <c r="I1566" s="18">
        <v>-548.72799999999995</v>
      </c>
      <c r="J1566" s="33" t="s">
        <v>914</v>
      </c>
      <c r="K1566" s="19">
        <f t="shared" si="49"/>
        <v>-661.11846895999997</v>
      </c>
      <c r="L1566" t="s">
        <v>977</v>
      </c>
      <c r="M1566" s="50" t="s">
        <v>1944</v>
      </c>
      <c r="O1566" s="49" t="s">
        <v>1194</v>
      </c>
      <c r="P1566" s="37">
        <f t="shared" si="48"/>
        <v>-661.11846895999997</v>
      </c>
      <c r="Q1566" s="51">
        <v>45831</v>
      </c>
      <c r="S1566">
        <v>40700</v>
      </c>
      <c r="T1566" t="s">
        <v>911</v>
      </c>
    </row>
    <row r="1567" spans="1:20" x14ac:dyDescent="0.25">
      <c r="A1567" s="53" t="str">
        <f>+VLOOKUP(O1567,'Selectable Table'!D:E,2,0)</f>
        <v>OTH CUST</v>
      </c>
      <c r="B1567" s="36" t="s">
        <v>1493</v>
      </c>
      <c r="C1567" s="49" t="s">
        <v>1494</v>
      </c>
      <c r="D1567" s="49" t="s">
        <v>2069</v>
      </c>
      <c r="E1567">
        <v>2025</v>
      </c>
      <c r="F1567">
        <v>6</v>
      </c>
      <c r="G1567" s="53" t="s">
        <v>976</v>
      </c>
      <c r="H1567" s="33" t="s">
        <v>260</v>
      </c>
      <c r="I1567" s="18">
        <v>-455.99600000000004</v>
      </c>
      <c r="J1567" s="33" t="s">
        <v>914</v>
      </c>
      <c r="K1567" s="19">
        <f t="shared" si="49"/>
        <v>-549.39310072000001</v>
      </c>
      <c r="L1567" t="s">
        <v>977</v>
      </c>
      <c r="M1567" s="50" t="s">
        <v>1000</v>
      </c>
      <c r="O1567" s="49" t="s">
        <v>1001</v>
      </c>
      <c r="P1567" s="37">
        <f t="shared" si="48"/>
        <v>-549.39310072000001</v>
      </c>
      <c r="Q1567" s="51">
        <v>45831</v>
      </c>
      <c r="S1567">
        <v>40700</v>
      </c>
      <c r="T1567" t="s">
        <v>911</v>
      </c>
    </row>
    <row r="1568" spans="1:20" x14ac:dyDescent="0.25">
      <c r="A1568" s="53" t="str">
        <f>+VLOOKUP(O1568,'Selectable Table'!D:E,2,0)</f>
        <v>OTH CUST</v>
      </c>
      <c r="B1568" s="36" t="s">
        <v>1945</v>
      </c>
      <c r="C1568" s="49" t="s">
        <v>1946</v>
      </c>
      <c r="D1568" s="49" t="s">
        <v>2069</v>
      </c>
      <c r="E1568">
        <v>2025</v>
      </c>
      <c r="F1568">
        <v>6</v>
      </c>
      <c r="G1568" s="53" t="s">
        <v>976</v>
      </c>
      <c r="H1568" s="33" t="s">
        <v>260</v>
      </c>
      <c r="I1568" s="18">
        <v>-554.75200000000007</v>
      </c>
      <c r="J1568" s="33" t="s">
        <v>914</v>
      </c>
      <c r="K1568" s="19">
        <f t="shared" si="49"/>
        <v>-668.37630464000006</v>
      </c>
      <c r="L1568" t="s">
        <v>977</v>
      </c>
      <c r="M1568" s="50" t="s">
        <v>1947</v>
      </c>
      <c r="O1568" s="49" t="s">
        <v>1045</v>
      </c>
      <c r="P1568" s="37">
        <f t="shared" si="48"/>
        <v>-668.37630464000006</v>
      </c>
      <c r="Q1568" s="51">
        <v>45831</v>
      </c>
      <c r="S1568">
        <v>40700</v>
      </c>
      <c r="T1568" t="s">
        <v>911</v>
      </c>
    </row>
    <row r="1569" spans="1:20" x14ac:dyDescent="0.25">
      <c r="A1569" s="53" t="str">
        <f>+VLOOKUP(O1569,'Selectable Table'!D:E,2,0)</f>
        <v>OTH CUST</v>
      </c>
      <c r="B1569" s="36" t="s">
        <v>1495</v>
      </c>
      <c r="C1569" s="49" t="s">
        <v>1496</v>
      </c>
      <c r="D1569" s="49" t="s">
        <v>2070</v>
      </c>
      <c r="E1569">
        <v>2025</v>
      </c>
      <c r="F1569">
        <v>6</v>
      </c>
      <c r="G1569" s="53" t="s">
        <v>980</v>
      </c>
      <c r="H1569" s="33" t="s">
        <v>261</v>
      </c>
      <c r="I1569" s="18">
        <v>-548.72799999999995</v>
      </c>
      <c r="J1569" s="33" t="s">
        <v>912</v>
      </c>
      <c r="K1569" s="19">
        <f t="shared" si="49"/>
        <v>-618.38353231999997</v>
      </c>
      <c r="L1569" t="s">
        <v>977</v>
      </c>
      <c r="M1569" s="50" t="s">
        <v>1497</v>
      </c>
      <c r="O1569" s="49" t="s">
        <v>1069</v>
      </c>
      <c r="P1569" s="37">
        <f t="shared" si="48"/>
        <v>-618.38353231999997</v>
      </c>
      <c r="Q1569" s="51">
        <v>45831</v>
      </c>
      <c r="S1569">
        <v>40700</v>
      </c>
      <c r="T1569" t="s">
        <v>911</v>
      </c>
    </row>
    <row r="1570" spans="1:20" x14ac:dyDescent="0.25">
      <c r="A1570" s="53" t="str">
        <f>+VLOOKUP(O1570,'Selectable Table'!D:E,2,0)</f>
        <v>OTH CUST</v>
      </c>
      <c r="B1570" s="36" t="s">
        <v>1948</v>
      </c>
      <c r="C1570" s="49" t="s">
        <v>1949</v>
      </c>
      <c r="D1570" s="49" t="s">
        <v>2070</v>
      </c>
      <c r="E1570">
        <v>2025</v>
      </c>
      <c r="F1570">
        <v>6</v>
      </c>
      <c r="G1570" s="53" t="s">
        <v>976</v>
      </c>
      <c r="H1570" s="33" t="s">
        <v>260</v>
      </c>
      <c r="I1570" s="18">
        <v>-652.64800000000002</v>
      </c>
      <c r="J1570" s="33" t="s">
        <v>912</v>
      </c>
      <c r="K1570" s="19">
        <f t="shared" si="49"/>
        <v>-735.49513712000009</v>
      </c>
      <c r="L1570" t="s">
        <v>977</v>
      </c>
      <c r="M1570" s="50" t="s">
        <v>1950</v>
      </c>
      <c r="O1570" s="49" t="s">
        <v>623</v>
      </c>
      <c r="P1570" s="37">
        <f t="shared" si="48"/>
        <v>-735.49513712000009</v>
      </c>
      <c r="Q1570" s="51">
        <v>45831</v>
      </c>
      <c r="S1570">
        <v>40700</v>
      </c>
      <c r="T1570" t="s">
        <v>911</v>
      </c>
    </row>
    <row r="1571" spans="1:20" x14ac:dyDescent="0.25">
      <c r="A1571" s="53" t="str">
        <f>+VLOOKUP(O1571,'Selectable Table'!D:E,2,0)</f>
        <v>ASTRAZENECA</v>
      </c>
      <c r="B1571" s="36" t="s">
        <v>1498</v>
      </c>
      <c r="C1571" s="49" t="s">
        <v>1499</v>
      </c>
      <c r="D1571" s="49" t="s">
        <v>2070</v>
      </c>
      <c r="E1571">
        <v>2025</v>
      </c>
      <c r="F1571">
        <v>6</v>
      </c>
      <c r="G1571" s="53" t="s">
        <v>976</v>
      </c>
      <c r="H1571" s="33" t="s">
        <v>260</v>
      </c>
      <c r="I1571" s="18">
        <v>-151.584</v>
      </c>
      <c r="J1571" s="33" t="s">
        <v>912</v>
      </c>
      <c r="K1571" s="19">
        <f t="shared" si="49"/>
        <v>-170.82607296</v>
      </c>
      <c r="L1571" t="s">
        <v>977</v>
      </c>
      <c r="M1571" s="50" t="s">
        <v>1501</v>
      </c>
      <c r="O1571" s="49" t="s">
        <v>1079</v>
      </c>
      <c r="P1571" s="37">
        <f t="shared" si="48"/>
        <v>-170.82607296</v>
      </c>
      <c r="Q1571" s="51">
        <v>45831</v>
      </c>
      <c r="S1571">
        <v>40700</v>
      </c>
      <c r="T1571" t="s">
        <v>911</v>
      </c>
    </row>
    <row r="1572" spans="1:20" x14ac:dyDescent="0.25">
      <c r="A1572" s="53" t="str">
        <f>+VLOOKUP(O1572,'Selectable Table'!D:E,2,0)</f>
        <v>OTH CUST</v>
      </c>
      <c r="B1572" s="36" t="s">
        <v>1502</v>
      </c>
      <c r="C1572" s="49" t="s">
        <v>1503</v>
      </c>
      <c r="D1572" s="49" t="s">
        <v>538</v>
      </c>
      <c r="E1572">
        <v>2025</v>
      </c>
      <c r="F1572">
        <v>6</v>
      </c>
      <c r="G1572" s="53" t="s">
        <v>980</v>
      </c>
      <c r="H1572" s="33" t="s">
        <v>261</v>
      </c>
      <c r="I1572" s="18">
        <v>-548.72799999999995</v>
      </c>
      <c r="J1572" s="33" t="s">
        <v>94</v>
      </c>
      <c r="K1572" s="19">
        <f t="shared" si="49"/>
        <v>-548.72799999999995</v>
      </c>
      <c r="L1572" t="s">
        <v>977</v>
      </c>
      <c r="M1572" s="50" t="s">
        <v>1504</v>
      </c>
      <c r="O1572" s="49" t="s">
        <v>1069</v>
      </c>
      <c r="P1572" s="37">
        <f t="shared" si="48"/>
        <v>-548.72799999999995</v>
      </c>
      <c r="Q1572" s="51">
        <v>45831</v>
      </c>
      <c r="S1572">
        <v>40700</v>
      </c>
      <c r="T1572" t="s">
        <v>911</v>
      </c>
    </row>
    <row r="1573" spans="1:20" x14ac:dyDescent="0.25">
      <c r="A1573" s="53" t="str">
        <f>+VLOOKUP(O1573,'Selectable Table'!D:E,2,0)</f>
        <v>Worldwide Clinical</v>
      </c>
      <c r="B1573" s="36" t="s">
        <v>1951</v>
      </c>
      <c r="C1573" s="49" t="s">
        <v>1952</v>
      </c>
      <c r="D1573" s="49" t="s">
        <v>538</v>
      </c>
      <c r="E1573">
        <v>2025</v>
      </c>
      <c r="F1573">
        <v>6</v>
      </c>
      <c r="G1573" s="53" t="s">
        <v>984</v>
      </c>
      <c r="H1573" s="33" t="s">
        <v>262</v>
      </c>
      <c r="I1573" s="18">
        <v>-652.64800000000002</v>
      </c>
      <c r="J1573" s="33" t="s">
        <v>94</v>
      </c>
      <c r="K1573" s="19">
        <f t="shared" si="49"/>
        <v>-652.64800000000002</v>
      </c>
      <c r="L1573" t="s">
        <v>977</v>
      </c>
      <c r="M1573" s="50" t="s">
        <v>1385</v>
      </c>
      <c r="O1573" s="49" t="s">
        <v>1953</v>
      </c>
      <c r="P1573" s="37">
        <f t="shared" si="48"/>
        <v>-652.64800000000002</v>
      </c>
      <c r="Q1573" s="51">
        <v>45831</v>
      </c>
      <c r="S1573">
        <v>40700</v>
      </c>
      <c r="T1573" t="s">
        <v>911</v>
      </c>
    </row>
    <row r="1574" spans="1:20" x14ac:dyDescent="0.25">
      <c r="A1574" s="53" t="str">
        <f>+VLOOKUP(O1574,'Selectable Table'!D:E,2,0)</f>
        <v>IQVIA</v>
      </c>
      <c r="B1574" s="36" t="s">
        <v>1954</v>
      </c>
      <c r="C1574" s="49" t="s">
        <v>1955</v>
      </c>
      <c r="D1574" s="49" t="s">
        <v>538</v>
      </c>
      <c r="E1574">
        <v>2025</v>
      </c>
      <c r="F1574">
        <v>6</v>
      </c>
      <c r="G1574" s="53" t="s">
        <v>980</v>
      </c>
      <c r="H1574" s="33" t="s">
        <v>261</v>
      </c>
      <c r="I1574" s="18">
        <v>-483.43599999999998</v>
      </c>
      <c r="J1574" s="33" t="s">
        <v>94</v>
      </c>
      <c r="K1574" s="19">
        <f t="shared" si="49"/>
        <v>-483.43599999999998</v>
      </c>
      <c r="L1574" t="s">
        <v>977</v>
      </c>
      <c r="M1574" s="50" t="s">
        <v>1956</v>
      </c>
      <c r="O1574" s="49" t="s">
        <v>1537</v>
      </c>
      <c r="P1574" s="37">
        <f t="shared" si="48"/>
        <v>-483.43599999999998</v>
      </c>
      <c r="Q1574" s="51">
        <v>45831</v>
      </c>
      <c r="S1574">
        <v>40700</v>
      </c>
      <c r="T1574" t="s">
        <v>911</v>
      </c>
    </row>
    <row r="1575" spans="1:20" x14ac:dyDescent="0.25">
      <c r="A1575" s="53" t="str">
        <f>+VLOOKUP(O1575,'Selectable Table'!D:E,2,0)</f>
        <v>ELI LILLY</v>
      </c>
      <c r="B1575" s="36" t="s">
        <v>1505</v>
      </c>
      <c r="C1575" s="49" t="s">
        <v>1506</v>
      </c>
      <c r="D1575" s="49" t="s">
        <v>538</v>
      </c>
      <c r="E1575">
        <v>2025</v>
      </c>
      <c r="F1575">
        <v>6</v>
      </c>
      <c r="G1575" s="53" t="s">
        <v>980</v>
      </c>
      <c r="H1575" s="33" t="s">
        <v>261</v>
      </c>
      <c r="I1575" s="18">
        <v>-652.64800000000002</v>
      </c>
      <c r="J1575" s="33" t="s">
        <v>94</v>
      </c>
      <c r="K1575" s="19">
        <f t="shared" si="49"/>
        <v>-652.64800000000002</v>
      </c>
      <c r="L1575" t="s">
        <v>977</v>
      </c>
      <c r="M1575" s="50" t="s">
        <v>1507</v>
      </c>
      <c r="O1575" s="49" t="s">
        <v>979</v>
      </c>
      <c r="P1575" s="37">
        <f t="shared" si="48"/>
        <v>-652.64800000000002</v>
      </c>
      <c r="Q1575" s="51">
        <v>45831</v>
      </c>
      <c r="S1575">
        <v>40700</v>
      </c>
      <c r="T1575" t="s">
        <v>911</v>
      </c>
    </row>
    <row r="1576" spans="1:20" x14ac:dyDescent="0.25">
      <c r="A1576" s="53" t="str">
        <f>+VLOOKUP(O1576,'Selectable Table'!D:E,2,0)</f>
        <v>IQVIA</v>
      </c>
      <c r="B1576" s="36" t="s">
        <v>1957</v>
      </c>
      <c r="C1576" s="49" t="s">
        <v>1958</v>
      </c>
      <c r="D1576" s="49" t="s">
        <v>538</v>
      </c>
      <c r="E1576">
        <v>2025</v>
      </c>
      <c r="F1576">
        <v>6</v>
      </c>
      <c r="G1576" s="53" t="s">
        <v>980</v>
      </c>
      <c r="H1576" s="33" t="s">
        <v>261</v>
      </c>
      <c r="I1576" s="18">
        <v>-483.43599999999998</v>
      </c>
      <c r="J1576" s="33" t="s">
        <v>94</v>
      </c>
      <c r="K1576" s="19">
        <f t="shared" si="49"/>
        <v>-483.43599999999998</v>
      </c>
      <c r="L1576" t="s">
        <v>977</v>
      </c>
      <c r="M1576" s="50" t="s">
        <v>1959</v>
      </c>
      <c r="O1576" s="49" t="s">
        <v>1537</v>
      </c>
      <c r="P1576" s="37">
        <f t="shared" si="48"/>
        <v>-483.43599999999998</v>
      </c>
      <c r="Q1576" s="51">
        <v>45831</v>
      </c>
      <c r="S1576">
        <v>40700</v>
      </c>
      <c r="T1576" t="s">
        <v>911</v>
      </c>
    </row>
    <row r="1577" spans="1:20" x14ac:dyDescent="0.25">
      <c r="A1577" s="53" t="str">
        <f>+VLOOKUP(O1577,'Selectable Table'!D:E,2,0)</f>
        <v>OTH CUST</v>
      </c>
      <c r="B1577" s="36" t="s">
        <v>1514</v>
      </c>
      <c r="C1577" s="49" t="s">
        <v>1515</v>
      </c>
      <c r="D1577" s="49" t="s">
        <v>538</v>
      </c>
      <c r="E1577">
        <v>2025</v>
      </c>
      <c r="F1577">
        <v>6</v>
      </c>
      <c r="G1577" s="53" t="s">
        <v>980</v>
      </c>
      <c r="H1577" s="33" t="s">
        <v>261</v>
      </c>
      <c r="I1577" s="18">
        <v>-519.20000000000005</v>
      </c>
      <c r="J1577" s="33" t="s">
        <v>94</v>
      </c>
      <c r="K1577" s="19">
        <f t="shared" si="49"/>
        <v>-519.20000000000005</v>
      </c>
      <c r="L1577" t="s">
        <v>977</v>
      </c>
      <c r="M1577" s="50" t="s">
        <v>1517</v>
      </c>
      <c r="O1577" s="49" t="s">
        <v>1486</v>
      </c>
      <c r="P1577" s="37">
        <f t="shared" si="48"/>
        <v>-519.20000000000005</v>
      </c>
      <c r="Q1577" s="51">
        <v>45831</v>
      </c>
      <c r="S1577">
        <v>40700</v>
      </c>
      <c r="T1577" t="s">
        <v>911</v>
      </c>
    </row>
    <row r="1578" spans="1:20" x14ac:dyDescent="0.25">
      <c r="A1578" s="53" t="str">
        <f>+VLOOKUP(O1578,'Selectable Table'!D:E,2,0)</f>
        <v>ELI LILLY</v>
      </c>
      <c r="B1578" s="36" t="s">
        <v>1518</v>
      </c>
      <c r="C1578" s="49" t="s">
        <v>1519</v>
      </c>
      <c r="D1578" s="49" t="s">
        <v>538</v>
      </c>
      <c r="E1578">
        <v>2025</v>
      </c>
      <c r="F1578">
        <v>6</v>
      </c>
      <c r="G1578" s="53" t="s">
        <v>976</v>
      </c>
      <c r="H1578" s="33" t="s">
        <v>260</v>
      </c>
      <c r="I1578" s="18">
        <v>-519.20000000000005</v>
      </c>
      <c r="J1578" s="33" t="s">
        <v>94</v>
      </c>
      <c r="K1578" s="19">
        <f t="shared" si="49"/>
        <v>-519.20000000000005</v>
      </c>
      <c r="L1578" t="s">
        <v>977</v>
      </c>
      <c r="M1578" s="50" t="s">
        <v>1520</v>
      </c>
      <c r="O1578" s="49" t="s">
        <v>979</v>
      </c>
      <c r="P1578" s="37">
        <f t="shared" si="48"/>
        <v>-519.20000000000005</v>
      </c>
      <c r="Q1578" s="51">
        <v>45831</v>
      </c>
      <c r="S1578">
        <v>40700</v>
      </c>
      <c r="T1578" t="s">
        <v>911</v>
      </c>
    </row>
    <row r="1579" spans="1:20" x14ac:dyDescent="0.25">
      <c r="A1579" s="53" t="str">
        <f>+VLOOKUP(O1579,'Selectable Table'!D:E,2,0)</f>
        <v>OTH CUST</v>
      </c>
      <c r="B1579" s="36" t="s">
        <v>1521</v>
      </c>
      <c r="C1579" s="49" t="s">
        <v>1522</v>
      </c>
      <c r="D1579" s="49" t="s">
        <v>2071</v>
      </c>
      <c r="E1579">
        <v>2025</v>
      </c>
      <c r="F1579">
        <v>6</v>
      </c>
      <c r="G1579" s="53" t="s">
        <v>980</v>
      </c>
      <c r="H1579" s="33" t="s">
        <v>261</v>
      </c>
      <c r="I1579" s="18">
        <v>-652.64800000000002</v>
      </c>
      <c r="J1579" s="33" t="s">
        <v>914</v>
      </c>
      <c r="K1579" s="19">
        <f t="shared" si="49"/>
        <v>-786.32336336000003</v>
      </c>
      <c r="L1579" t="s">
        <v>977</v>
      </c>
      <c r="M1579" s="50" t="s">
        <v>1524</v>
      </c>
      <c r="O1579" s="49" t="s">
        <v>1525</v>
      </c>
      <c r="P1579" s="37">
        <f t="shared" si="48"/>
        <v>-786.32336336000003</v>
      </c>
      <c r="Q1579" s="51">
        <v>45831</v>
      </c>
      <c r="S1579">
        <v>40700</v>
      </c>
      <c r="T1579" t="s">
        <v>911</v>
      </c>
    </row>
    <row r="1580" spans="1:20" ht="30" x14ac:dyDescent="0.25">
      <c r="A1580" s="53" t="str">
        <f>+VLOOKUP(O1580,'Selectable Table'!D:E,2,0)</f>
        <v>OTH CUST</v>
      </c>
      <c r="B1580" s="36" t="s">
        <v>1526</v>
      </c>
      <c r="C1580" s="49" t="s">
        <v>1527</v>
      </c>
      <c r="D1580" s="49" t="s">
        <v>2071</v>
      </c>
      <c r="E1580">
        <v>2025</v>
      </c>
      <c r="F1580">
        <v>6</v>
      </c>
      <c r="G1580" s="53" t="s">
        <v>976</v>
      </c>
      <c r="H1580" s="33" t="s">
        <v>260</v>
      </c>
      <c r="I1580" s="18">
        <v>-174.54400000000001</v>
      </c>
      <c r="J1580" s="33" t="s">
        <v>914</v>
      </c>
      <c r="K1580" s="19">
        <f t="shared" si="49"/>
        <v>-210.29410208000002</v>
      </c>
      <c r="L1580" t="s">
        <v>977</v>
      </c>
      <c r="M1580" s="50" t="s">
        <v>1528</v>
      </c>
      <c r="O1580" s="49" t="s">
        <v>1055</v>
      </c>
      <c r="P1580" s="37">
        <f t="shared" si="48"/>
        <v>-210.29410208000002</v>
      </c>
      <c r="Q1580" s="51">
        <v>45831</v>
      </c>
      <c r="S1580">
        <v>40700</v>
      </c>
      <c r="T1580" t="s">
        <v>911</v>
      </c>
    </row>
    <row r="1581" spans="1:20" x14ac:dyDescent="0.25">
      <c r="A1581" s="53" t="str">
        <f>+VLOOKUP(O1581,'Selectable Table'!D:E,2,0)</f>
        <v>ELI LILLY</v>
      </c>
      <c r="B1581" s="36" t="s">
        <v>1529</v>
      </c>
      <c r="C1581" s="49" t="s">
        <v>1530</v>
      </c>
      <c r="D1581" s="49" t="s">
        <v>791</v>
      </c>
      <c r="E1581">
        <v>2025</v>
      </c>
      <c r="F1581">
        <v>6</v>
      </c>
      <c r="G1581" s="53" t="s">
        <v>984</v>
      </c>
      <c r="H1581" s="33" t="s">
        <v>262</v>
      </c>
      <c r="I1581" s="18">
        <v>-678.75200000000007</v>
      </c>
      <c r="J1581" s="33" t="s">
        <v>912</v>
      </c>
      <c r="K1581" s="19">
        <f t="shared" si="49"/>
        <v>-764.91277888000013</v>
      </c>
      <c r="L1581" t="s">
        <v>977</v>
      </c>
      <c r="M1581" s="50" t="s">
        <v>1532</v>
      </c>
      <c r="O1581" s="49" t="s">
        <v>979</v>
      </c>
      <c r="P1581" s="37">
        <f t="shared" si="48"/>
        <v>-764.91277888000013</v>
      </c>
      <c r="Q1581" s="51">
        <v>45831</v>
      </c>
      <c r="S1581">
        <v>40700</v>
      </c>
      <c r="T1581" t="s">
        <v>911</v>
      </c>
    </row>
    <row r="1582" spans="1:20" x14ac:dyDescent="0.25">
      <c r="A1582" s="53" t="str">
        <f>+VLOOKUP(O1582,'Selectable Table'!D:E,2,0)</f>
        <v>IQVIA</v>
      </c>
      <c r="B1582" s="36" t="s">
        <v>1533</v>
      </c>
      <c r="C1582" s="49" t="s">
        <v>1534</v>
      </c>
      <c r="D1582" s="49" t="s">
        <v>791</v>
      </c>
      <c r="E1582">
        <v>2025</v>
      </c>
      <c r="F1582">
        <v>6</v>
      </c>
      <c r="G1582" s="53" t="s">
        <v>980</v>
      </c>
      <c r="H1582" s="33" t="s">
        <v>261</v>
      </c>
      <c r="I1582" s="18">
        <v>-483.43599999999998</v>
      </c>
      <c r="J1582" s="33" t="s">
        <v>912</v>
      </c>
      <c r="K1582" s="19">
        <f t="shared" si="49"/>
        <v>-544.80336583999997</v>
      </c>
      <c r="L1582" t="s">
        <v>977</v>
      </c>
      <c r="M1582" s="50" t="s">
        <v>1536</v>
      </c>
      <c r="O1582" s="49" t="s">
        <v>1537</v>
      </c>
      <c r="P1582" s="37">
        <f t="shared" si="48"/>
        <v>-544.80336583999997</v>
      </c>
      <c r="Q1582" s="51">
        <v>45831</v>
      </c>
      <c r="S1582">
        <v>40700</v>
      </c>
      <c r="T1582" t="s">
        <v>911</v>
      </c>
    </row>
    <row r="1583" spans="1:20" x14ac:dyDescent="0.25">
      <c r="A1583" s="53" t="str">
        <f>+VLOOKUP(O1583,'Selectable Table'!D:E,2,0)</f>
        <v>OTH CUST</v>
      </c>
      <c r="B1583" s="36" t="s">
        <v>1538</v>
      </c>
      <c r="C1583" s="49" t="s">
        <v>1539</v>
      </c>
      <c r="D1583" s="49" t="s">
        <v>791</v>
      </c>
      <c r="E1583">
        <v>2025</v>
      </c>
      <c r="F1583">
        <v>6</v>
      </c>
      <c r="G1583" s="53" t="s">
        <v>980</v>
      </c>
      <c r="H1583" s="33" t="s">
        <v>261</v>
      </c>
      <c r="I1583" s="18">
        <v>-652.64800000000002</v>
      </c>
      <c r="J1583" s="33" t="s">
        <v>912</v>
      </c>
      <c r="K1583" s="19">
        <f t="shared" si="49"/>
        <v>-735.49513712000009</v>
      </c>
      <c r="L1583" t="s">
        <v>977</v>
      </c>
      <c r="M1583" s="50" t="s">
        <v>1540</v>
      </c>
      <c r="O1583" s="49" t="s">
        <v>623</v>
      </c>
      <c r="P1583" s="37">
        <f t="shared" si="48"/>
        <v>-735.49513712000009</v>
      </c>
      <c r="Q1583" s="51">
        <v>45831</v>
      </c>
      <c r="S1583">
        <v>40700</v>
      </c>
      <c r="T1583" t="s">
        <v>911</v>
      </c>
    </row>
    <row r="1584" spans="1:20" x14ac:dyDescent="0.25">
      <c r="A1584" s="53" t="str">
        <f>+VLOOKUP(O1584,'Selectable Table'!D:E,2,0)</f>
        <v>OTH CUST</v>
      </c>
      <c r="B1584" s="36" t="s">
        <v>1960</v>
      </c>
      <c r="C1584" s="49" t="s">
        <v>1961</v>
      </c>
      <c r="D1584" s="49" t="s">
        <v>791</v>
      </c>
      <c r="E1584">
        <v>2025</v>
      </c>
      <c r="F1584">
        <v>6</v>
      </c>
      <c r="G1584" s="53" t="s">
        <v>980</v>
      </c>
      <c r="H1584" s="33" t="s">
        <v>261</v>
      </c>
      <c r="I1584" s="18">
        <v>-652.64800000000002</v>
      </c>
      <c r="J1584" s="33" t="s">
        <v>912</v>
      </c>
      <c r="K1584" s="19">
        <f t="shared" si="49"/>
        <v>-735.49513712000009</v>
      </c>
      <c r="L1584" t="s">
        <v>977</v>
      </c>
      <c r="M1584" s="50" t="s">
        <v>1962</v>
      </c>
      <c r="O1584" s="49" t="s">
        <v>623</v>
      </c>
      <c r="P1584" s="37">
        <f t="shared" si="48"/>
        <v>-735.49513712000009</v>
      </c>
      <c r="Q1584" s="51">
        <v>45831</v>
      </c>
      <c r="S1584">
        <v>40700</v>
      </c>
      <c r="T1584" t="s">
        <v>911</v>
      </c>
    </row>
    <row r="1585" spans="1:20" x14ac:dyDescent="0.25">
      <c r="A1585" s="53" t="str">
        <f>+VLOOKUP(O1585,'Selectable Table'!D:E,2,0)</f>
        <v>OTH CUST</v>
      </c>
      <c r="B1585" s="36" t="s">
        <v>1963</v>
      </c>
      <c r="C1585" s="49" t="s">
        <v>1964</v>
      </c>
      <c r="D1585" s="49" t="s">
        <v>791</v>
      </c>
      <c r="E1585">
        <v>2025</v>
      </c>
      <c r="F1585">
        <v>6</v>
      </c>
      <c r="G1585" s="53" t="s">
        <v>976</v>
      </c>
      <c r="H1585" s="33" t="s">
        <v>260</v>
      </c>
      <c r="I1585" s="18">
        <v>-554.75200000000007</v>
      </c>
      <c r="J1585" s="33" t="s">
        <v>912</v>
      </c>
      <c r="K1585" s="19">
        <f t="shared" si="49"/>
        <v>-625.17221888000006</v>
      </c>
      <c r="L1585" t="s">
        <v>977</v>
      </c>
      <c r="M1585" s="50" t="s">
        <v>1966</v>
      </c>
      <c r="O1585" s="49" t="s">
        <v>623</v>
      </c>
      <c r="P1585" s="37">
        <f t="shared" si="48"/>
        <v>-625.17221888000006</v>
      </c>
      <c r="Q1585" s="51">
        <v>45831</v>
      </c>
      <c r="S1585">
        <v>40700</v>
      </c>
      <c r="T1585" t="s">
        <v>911</v>
      </c>
    </row>
    <row r="1586" spans="1:20" x14ac:dyDescent="0.25">
      <c r="A1586" s="53" t="str">
        <f>+VLOOKUP(O1586,'Selectable Table'!D:E,2,0)</f>
        <v>ELI LILLY</v>
      </c>
      <c r="B1586" s="36" t="s">
        <v>1541</v>
      </c>
      <c r="C1586" s="49" t="s">
        <v>1542</v>
      </c>
      <c r="D1586" s="49" t="s">
        <v>791</v>
      </c>
      <c r="E1586">
        <v>2025</v>
      </c>
      <c r="F1586">
        <v>6</v>
      </c>
      <c r="G1586" s="53" t="s">
        <v>980</v>
      </c>
      <c r="H1586" s="33" t="s">
        <v>261</v>
      </c>
      <c r="I1586" s="18">
        <v>-519.20000000000005</v>
      </c>
      <c r="J1586" s="33" t="s">
        <v>912</v>
      </c>
      <c r="K1586" s="19">
        <f t="shared" si="49"/>
        <v>-585.10724800000003</v>
      </c>
      <c r="L1586" t="s">
        <v>977</v>
      </c>
      <c r="M1586" s="50" t="s">
        <v>1543</v>
      </c>
      <c r="O1586" s="49" t="s">
        <v>979</v>
      </c>
      <c r="P1586" s="37">
        <f t="shared" si="48"/>
        <v>-585.10724800000003</v>
      </c>
      <c r="Q1586" s="51">
        <v>45831</v>
      </c>
      <c r="S1586">
        <v>40700</v>
      </c>
      <c r="T1586" t="s">
        <v>911</v>
      </c>
    </row>
    <row r="1587" spans="1:20" ht="30" x14ac:dyDescent="0.25">
      <c r="A1587" s="53" t="str">
        <f>+VLOOKUP(O1587,'Selectable Table'!D:E,2,0)</f>
        <v>OTH CUST</v>
      </c>
      <c r="B1587" s="36" t="s">
        <v>1545</v>
      </c>
      <c r="C1587" s="49" t="s">
        <v>1546</v>
      </c>
      <c r="D1587" s="49" t="s">
        <v>792</v>
      </c>
      <c r="E1587">
        <v>2025</v>
      </c>
      <c r="F1587">
        <v>6</v>
      </c>
      <c r="G1587" s="53" t="s">
        <v>984</v>
      </c>
      <c r="H1587" s="33" t="s">
        <v>262</v>
      </c>
      <c r="I1587" s="18">
        <v>-205.352</v>
      </c>
      <c r="J1587" s="33" t="s">
        <v>914</v>
      </c>
      <c r="K1587" s="19">
        <f t="shared" si="49"/>
        <v>-247.41219664000002</v>
      </c>
      <c r="L1587" t="s">
        <v>977</v>
      </c>
      <c r="M1587" s="50" t="s">
        <v>1548</v>
      </c>
      <c r="O1587" s="49" t="s">
        <v>1055</v>
      </c>
      <c r="P1587" s="37">
        <f t="shared" si="48"/>
        <v>-247.41219664000002</v>
      </c>
      <c r="Q1587" s="51">
        <v>45831</v>
      </c>
      <c r="S1587">
        <v>40700</v>
      </c>
      <c r="T1587" t="s">
        <v>911</v>
      </c>
    </row>
    <row r="1588" spans="1:20" ht="30" x14ac:dyDescent="0.25">
      <c r="A1588" s="53" t="str">
        <f>+VLOOKUP(O1588,'Selectable Table'!D:E,2,0)</f>
        <v>OTH CUST</v>
      </c>
      <c r="B1588" s="36" t="s">
        <v>1549</v>
      </c>
      <c r="C1588" s="49" t="s">
        <v>1550</v>
      </c>
      <c r="D1588" s="49" t="s">
        <v>792</v>
      </c>
      <c r="E1588">
        <v>2025</v>
      </c>
      <c r="F1588">
        <v>6</v>
      </c>
      <c r="G1588" s="53" t="s">
        <v>980</v>
      </c>
      <c r="H1588" s="33" t="s">
        <v>261</v>
      </c>
      <c r="I1588" s="18">
        <v>-174.548</v>
      </c>
      <c r="J1588" s="33" t="s">
        <v>914</v>
      </c>
      <c r="K1588" s="19">
        <f t="shared" si="49"/>
        <v>-210.29892136000001</v>
      </c>
      <c r="L1588" t="s">
        <v>977</v>
      </c>
      <c r="M1588" s="50" t="s">
        <v>1551</v>
      </c>
      <c r="O1588" s="49" t="s">
        <v>1055</v>
      </c>
      <c r="P1588" s="37">
        <f t="shared" si="48"/>
        <v>-210.29892136000001</v>
      </c>
      <c r="Q1588" s="51">
        <v>45831</v>
      </c>
      <c r="S1588">
        <v>40700</v>
      </c>
      <c r="T1588" t="s">
        <v>911</v>
      </c>
    </row>
    <row r="1589" spans="1:20" x14ac:dyDescent="0.25">
      <c r="A1589" s="53" t="str">
        <f>+VLOOKUP(O1589,'Selectable Table'!D:E,2,0)</f>
        <v>IQVIA</v>
      </c>
      <c r="B1589" s="36" t="s">
        <v>1967</v>
      </c>
      <c r="C1589" s="49" t="s">
        <v>1968</v>
      </c>
      <c r="D1589" s="49" t="s">
        <v>792</v>
      </c>
      <c r="E1589">
        <v>2025</v>
      </c>
      <c r="F1589">
        <v>6</v>
      </c>
      <c r="G1589" s="53" t="s">
        <v>976</v>
      </c>
      <c r="H1589" s="33" t="s">
        <v>260</v>
      </c>
      <c r="I1589" s="18">
        <v>-483.43599999999998</v>
      </c>
      <c r="J1589" s="33" t="s">
        <v>914</v>
      </c>
      <c r="K1589" s="19">
        <f t="shared" si="49"/>
        <v>-582.45336151999993</v>
      </c>
      <c r="L1589" t="s">
        <v>977</v>
      </c>
      <c r="M1589" s="50" t="s">
        <v>1969</v>
      </c>
      <c r="O1589" s="49" t="s">
        <v>1537</v>
      </c>
      <c r="P1589" s="37">
        <f t="shared" si="48"/>
        <v>-582.45336151999993</v>
      </c>
      <c r="Q1589" s="51">
        <v>45831</v>
      </c>
      <c r="S1589">
        <v>40700</v>
      </c>
      <c r="T1589" t="s">
        <v>911</v>
      </c>
    </row>
    <row r="1590" spans="1:20" ht="30" x14ac:dyDescent="0.25">
      <c r="A1590" s="53" t="str">
        <f>+VLOOKUP(O1590,'Selectable Table'!D:E,2,0)</f>
        <v>OTH CUST</v>
      </c>
      <c r="B1590" s="36" t="s">
        <v>1552</v>
      </c>
      <c r="C1590" s="49" t="s">
        <v>1553</v>
      </c>
      <c r="D1590" s="49" t="s">
        <v>792</v>
      </c>
      <c r="E1590">
        <v>2025</v>
      </c>
      <c r="F1590">
        <v>6</v>
      </c>
      <c r="G1590" s="53" t="s">
        <v>976</v>
      </c>
      <c r="H1590" s="33" t="s">
        <v>260</v>
      </c>
      <c r="I1590" s="18">
        <v>-205.34800000000001</v>
      </c>
      <c r="J1590" s="33" t="s">
        <v>914</v>
      </c>
      <c r="K1590" s="19">
        <f t="shared" si="49"/>
        <v>-247.40737736000003</v>
      </c>
      <c r="L1590" t="s">
        <v>977</v>
      </c>
      <c r="M1590" s="50" t="s">
        <v>1554</v>
      </c>
      <c r="O1590" s="49" t="s">
        <v>1055</v>
      </c>
      <c r="P1590" s="37">
        <f t="shared" si="48"/>
        <v>-247.40737736000003</v>
      </c>
      <c r="Q1590" s="51">
        <v>45831</v>
      </c>
      <c r="S1590">
        <v>40700</v>
      </c>
      <c r="T1590" t="s">
        <v>911</v>
      </c>
    </row>
    <row r="1591" spans="1:20" x14ac:dyDescent="0.25">
      <c r="A1591" s="53" t="str">
        <f>+VLOOKUP(O1591,'Selectable Table'!D:E,2,0)</f>
        <v>OTH CUST</v>
      </c>
      <c r="B1591" s="36" t="s">
        <v>1971</v>
      </c>
      <c r="C1591" s="49" t="s">
        <v>982</v>
      </c>
      <c r="D1591" s="49" t="s">
        <v>2072</v>
      </c>
      <c r="E1591">
        <v>2025</v>
      </c>
      <c r="F1591">
        <v>6</v>
      </c>
      <c r="G1591" s="53" t="s">
        <v>980</v>
      </c>
      <c r="H1591" s="33" t="s">
        <v>261</v>
      </c>
      <c r="I1591" s="18">
        <v>-453.6</v>
      </c>
      <c r="J1591" s="33" t="s">
        <v>914</v>
      </c>
      <c r="K1591" s="19">
        <f t="shared" si="49"/>
        <v>-546.50635199999999</v>
      </c>
      <c r="L1591" t="s">
        <v>977</v>
      </c>
      <c r="M1591" s="50" t="s">
        <v>985</v>
      </c>
      <c r="O1591" s="49" t="s">
        <v>986</v>
      </c>
      <c r="P1591" s="37">
        <f t="shared" si="48"/>
        <v>-546.50635199999999</v>
      </c>
      <c r="Q1591" s="51">
        <v>45831</v>
      </c>
      <c r="S1591">
        <v>40700</v>
      </c>
      <c r="T1591" t="s">
        <v>911</v>
      </c>
    </row>
    <row r="1592" spans="1:20" x14ac:dyDescent="0.25">
      <c r="A1592" s="53" t="str">
        <f>+VLOOKUP(O1592,'Selectable Table'!D:E,2,0)</f>
        <v>ASTRAZENECA</v>
      </c>
      <c r="B1592" s="36" t="s">
        <v>1555</v>
      </c>
      <c r="C1592" s="49" t="s">
        <v>1556</v>
      </c>
      <c r="D1592" s="49" t="s">
        <v>2072</v>
      </c>
      <c r="E1592">
        <v>2025</v>
      </c>
      <c r="F1592">
        <v>6</v>
      </c>
      <c r="G1592" s="53" t="s">
        <v>984</v>
      </c>
      <c r="H1592" s="33" t="s">
        <v>262</v>
      </c>
      <c r="I1592" s="18">
        <v>-146.48400000000001</v>
      </c>
      <c r="J1592" s="33" t="s">
        <v>914</v>
      </c>
      <c r="K1592" s="19">
        <f t="shared" si="49"/>
        <v>-176.48685288000001</v>
      </c>
      <c r="L1592" t="s">
        <v>977</v>
      </c>
      <c r="M1592" s="50" t="s">
        <v>1557</v>
      </c>
      <c r="O1592" s="49" t="s">
        <v>1465</v>
      </c>
      <c r="P1592" s="37">
        <f t="shared" si="48"/>
        <v>-176.48685288000001</v>
      </c>
      <c r="Q1592" s="51">
        <v>45831</v>
      </c>
      <c r="S1592">
        <v>40700</v>
      </c>
      <c r="T1592" t="s">
        <v>911</v>
      </c>
    </row>
    <row r="1593" spans="1:20" x14ac:dyDescent="0.25">
      <c r="A1593" s="53" t="str">
        <f>+VLOOKUP(O1593,'Selectable Table'!D:E,2,0)</f>
        <v>OTH CUST</v>
      </c>
      <c r="B1593" s="36" t="s">
        <v>1558</v>
      </c>
      <c r="C1593" s="49" t="s">
        <v>1559</v>
      </c>
      <c r="D1593" s="49" t="s">
        <v>2072</v>
      </c>
      <c r="E1593">
        <v>2025</v>
      </c>
      <c r="F1593">
        <v>6</v>
      </c>
      <c r="G1593" s="53" t="s">
        <v>980</v>
      </c>
      <c r="H1593" s="33" t="s">
        <v>261</v>
      </c>
      <c r="I1593" s="18">
        <v>-678.75200000000007</v>
      </c>
      <c r="J1593" s="33" t="s">
        <v>914</v>
      </c>
      <c r="K1593" s="19">
        <f t="shared" si="49"/>
        <v>-817.77398464000009</v>
      </c>
      <c r="L1593" t="s">
        <v>977</v>
      </c>
      <c r="M1593" s="50" t="s">
        <v>1560</v>
      </c>
      <c r="O1593" s="49" t="s">
        <v>1486</v>
      </c>
      <c r="P1593" s="37">
        <f t="shared" si="48"/>
        <v>-817.77398464000009</v>
      </c>
      <c r="Q1593" s="51">
        <v>45831</v>
      </c>
      <c r="S1593">
        <v>40700</v>
      </c>
      <c r="T1593" t="s">
        <v>911</v>
      </c>
    </row>
    <row r="1594" spans="1:20" x14ac:dyDescent="0.25">
      <c r="A1594" s="53" t="str">
        <f>+VLOOKUP(O1594,'Selectable Table'!D:E,2,0)</f>
        <v>GILEAD SCI</v>
      </c>
      <c r="B1594" s="36" t="s">
        <v>1972</v>
      </c>
      <c r="C1594" s="49" t="s">
        <v>1973</v>
      </c>
      <c r="D1594" s="49" t="s">
        <v>2072</v>
      </c>
      <c r="E1594">
        <v>2025</v>
      </c>
      <c r="F1594">
        <v>6</v>
      </c>
      <c r="G1594" s="53" t="s">
        <v>980</v>
      </c>
      <c r="H1594" s="33" t="s">
        <v>261</v>
      </c>
      <c r="I1594" s="18">
        <v>-548.72799999999995</v>
      </c>
      <c r="J1594" s="33" t="s">
        <v>914</v>
      </c>
      <c r="K1594" s="19">
        <f t="shared" si="49"/>
        <v>-661.11846895999997</v>
      </c>
      <c r="L1594" t="s">
        <v>977</v>
      </c>
      <c r="M1594" s="50" t="s">
        <v>1975</v>
      </c>
      <c r="O1594" s="49" t="s">
        <v>1194</v>
      </c>
      <c r="P1594" s="37">
        <f t="shared" si="48"/>
        <v>-661.11846895999997</v>
      </c>
      <c r="Q1594" s="51">
        <v>45831</v>
      </c>
      <c r="S1594">
        <v>40700</v>
      </c>
      <c r="T1594" t="s">
        <v>911</v>
      </c>
    </row>
    <row r="1595" spans="1:20" x14ac:dyDescent="0.25">
      <c r="A1595" s="53" t="str">
        <f>+VLOOKUP(O1595,'Selectable Table'!D:E,2,0)</f>
        <v>OTH CUST</v>
      </c>
      <c r="B1595" s="36" t="s">
        <v>1563</v>
      </c>
      <c r="C1595" s="49" t="s">
        <v>1564</v>
      </c>
      <c r="D1595" s="49" t="s">
        <v>2072</v>
      </c>
      <c r="E1595">
        <v>2025</v>
      </c>
      <c r="F1595">
        <v>6</v>
      </c>
      <c r="G1595" s="53" t="s">
        <v>980</v>
      </c>
      <c r="H1595" s="33" t="s">
        <v>261</v>
      </c>
      <c r="I1595" s="18">
        <v>-489.6</v>
      </c>
      <c r="J1595" s="33" t="s">
        <v>914</v>
      </c>
      <c r="K1595" s="19">
        <f t="shared" si="49"/>
        <v>-589.87987199999998</v>
      </c>
      <c r="L1595" t="s">
        <v>977</v>
      </c>
      <c r="M1595" s="50" t="s">
        <v>1385</v>
      </c>
      <c r="O1595" s="49" t="s">
        <v>1045</v>
      </c>
      <c r="P1595" s="37">
        <f t="shared" si="48"/>
        <v>-589.87987199999998</v>
      </c>
      <c r="Q1595" s="51">
        <v>45831</v>
      </c>
      <c r="S1595">
        <v>40700</v>
      </c>
      <c r="T1595" t="s">
        <v>911</v>
      </c>
    </row>
    <row r="1596" spans="1:20" ht="30" x14ac:dyDescent="0.25">
      <c r="A1596" s="53" t="str">
        <f>+VLOOKUP(O1596,'Selectable Table'!D:E,2,0)</f>
        <v>IQVIA</v>
      </c>
      <c r="B1596" s="36" t="s">
        <v>1566</v>
      </c>
      <c r="C1596" s="49" t="s">
        <v>1567</v>
      </c>
      <c r="D1596" s="49" t="s">
        <v>2072</v>
      </c>
      <c r="E1596">
        <v>2025</v>
      </c>
      <c r="F1596">
        <v>6</v>
      </c>
      <c r="G1596" s="53" t="s">
        <v>1006</v>
      </c>
      <c r="H1596" s="33" t="s">
        <v>617</v>
      </c>
      <c r="I1596" s="18">
        <v>-483.43599999999998</v>
      </c>
      <c r="J1596" s="33" t="s">
        <v>914</v>
      </c>
      <c r="K1596" s="19">
        <f t="shared" si="49"/>
        <v>-582.45336151999993</v>
      </c>
      <c r="L1596" t="s">
        <v>977</v>
      </c>
      <c r="M1596" s="50" t="s">
        <v>1568</v>
      </c>
      <c r="O1596" s="49" t="s">
        <v>1537</v>
      </c>
      <c r="P1596" s="37">
        <f t="shared" si="48"/>
        <v>-582.45336151999993</v>
      </c>
      <c r="Q1596" s="51">
        <v>45831</v>
      </c>
      <c r="S1596">
        <v>40700</v>
      </c>
      <c r="T1596" t="s">
        <v>911</v>
      </c>
    </row>
    <row r="1597" spans="1:20" ht="30" x14ac:dyDescent="0.25">
      <c r="A1597" s="53" t="str">
        <f>+VLOOKUP(O1597,'Selectable Table'!D:E,2,0)</f>
        <v>IQVIA</v>
      </c>
      <c r="B1597" s="36" t="s">
        <v>1571</v>
      </c>
      <c r="C1597" s="49" t="s">
        <v>1572</v>
      </c>
      <c r="D1597" s="49" t="s">
        <v>2072</v>
      </c>
      <c r="E1597">
        <v>2025</v>
      </c>
      <c r="F1597">
        <v>6</v>
      </c>
      <c r="G1597" s="53" t="s">
        <v>1006</v>
      </c>
      <c r="H1597" s="33" t="s">
        <v>617</v>
      </c>
      <c r="I1597" s="18">
        <v>-483.43599999999998</v>
      </c>
      <c r="J1597" s="33" t="s">
        <v>914</v>
      </c>
      <c r="K1597" s="19">
        <f t="shared" si="49"/>
        <v>-582.45336151999993</v>
      </c>
      <c r="L1597" t="s">
        <v>977</v>
      </c>
      <c r="M1597" s="50" t="s">
        <v>1573</v>
      </c>
      <c r="O1597" s="49" t="s">
        <v>1537</v>
      </c>
      <c r="P1597" s="37">
        <f t="shared" si="48"/>
        <v>-582.45336151999993</v>
      </c>
      <c r="Q1597" s="51">
        <v>45831</v>
      </c>
      <c r="S1597">
        <v>40700</v>
      </c>
      <c r="T1597" t="s">
        <v>911</v>
      </c>
    </row>
    <row r="1598" spans="1:20" x14ac:dyDescent="0.25">
      <c r="A1598" s="53" t="str">
        <f>+VLOOKUP(O1598,'Selectable Table'!D:E,2,0)</f>
        <v>IQVIA</v>
      </c>
      <c r="B1598" s="36" t="s">
        <v>1575</v>
      </c>
      <c r="C1598" s="49" t="s">
        <v>1576</v>
      </c>
      <c r="D1598" s="49" t="s">
        <v>2072</v>
      </c>
      <c r="E1598">
        <v>2025</v>
      </c>
      <c r="F1598">
        <v>6</v>
      </c>
      <c r="G1598" s="53" t="s">
        <v>976</v>
      </c>
      <c r="H1598" s="33" t="s">
        <v>260</v>
      </c>
      <c r="I1598" s="18">
        <v>-483.43599999999998</v>
      </c>
      <c r="J1598" s="33" t="s">
        <v>914</v>
      </c>
      <c r="K1598" s="19">
        <f t="shared" si="49"/>
        <v>-582.45336151999993</v>
      </c>
      <c r="L1598" t="s">
        <v>977</v>
      </c>
      <c r="M1598" s="50" t="s">
        <v>1577</v>
      </c>
      <c r="O1598" s="49" t="s">
        <v>1537</v>
      </c>
      <c r="P1598" s="37">
        <f t="shared" si="48"/>
        <v>-582.45336151999993</v>
      </c>
      <c r="Q1598" s="51">
        <v>45831</v>
      </c>
      <c r="S1598">
        <v>40700</v>
      </c>
      <c r="T1598" t="s">
        <v>911</v>
      </c>
    </row>
    <row r="1599" spans="1:20" x14ac:dyDescent="0.25">
      <c r="A1599" s="53" t="str">
        <f>+VLOOKUP(O1599,'Selectable Table'!D:E,2,0)</f>
        <v>ASTRAZENECA</v>
      </c>
      <c r="B1599" s="36" t="s">
        <v>1579</v>
      </c>
      <c r="C1599" s="49" t="s">
        <v>1580</v>
      </c>
      <c r="D1599" s="49" t="s">
        <v>2072</v>
      </c>
      <c r="E1599">
        <v>2025</v>
      </c>
      <c r="F1599">
        <v>6</v>
      </c>
      <c r="G1599" s="53" t="s">
        <v>976</v>
      </c>
      <c r="H1599" s="33" t="s">
        <v>260</v>
      </c>
      <c r="I1599" s="18">
        <v>-151.584</v>
      </c>
      <c r="J1599" s="33" t="s">
        <v>914</v>
      </c>
      <c r="K1599" s="19">
        <f t="shared" si="49"/>
        <v>-182.63143488</v>
      </c>
      <c r="L1599" t="s">
        <v>977</v>
      </c>
      <c r="M1599" s="50" t="s">
        <v>1581</v>
      </c>
      <c r="O1599" s="49" t="s">
        <v>1465</v>
      </c>
      <c r="P1599" s="37">
        <f t="shared" si="48"/>
        <v>-182.63143488</v>
      </c>
      <c r="Q1599" s="51">
        <v>45831</v>
      </c>
      <c r="S1599">
        <v>40700</v>
      </c>
      <c r="T1599" t="s">
        <v>911</v>
      </c>
    </row>
    <row r="1600" spans="1:20" x14ac:dyDescent="0.25">
      <c r="A1600" s="53" t="str">
        <f>+VLOOKUP(O1600,'Selectable Table'!D:E,2,0)</f>
        <v>ELI LILLY</v>
      </c>
      <c r="B1600" s="36" t="s">
        <v>1582</v>
      </c>
      <c r="C1600" s="49" t="s">
        <v>1583</v>
      </c>
      <c r="D1600" s="49" t="s">
        <v>2073</v>
      </c>
      <c r="E1600">
        <v>2025</v>
      </c>
      <c r="F1600">
        <v>6</v>
      </c>
      <c r="G1600" s="53" t="s">
        <v>980</v>
      </c>
      <c r="H1600" s="33" t="s">
        <v>261</v>
      </c>
      <c r="I1600" s="18">
        <v>-678.75200000000007</v>
      </c>
      <c r="J1600" s="33" t="s">
        <v>914</v>
      </c>
      <c r="K1600" s="19">
        <f t="shared" si="49"/>
        <v>-817.77398464000009</v>
      </c>
      <c r="L1600" t="s">
        <v>977</v>
      </c>
      <c r="M1600" s="50" t="s">
        <v>1584</v>
      </c>
      <c r="O1600" s="49" t="s">
        <v>979</v>
      </c>
      <c r="P1600" s="37">
        <f t="shared" si="48"/>
        <v>-817.77398464000009</v>
      </c>
      <c r="Q1600" s="51">
        <v>45831</v>
      </c>
      <c r="S1600">
        <v>40700</v>
      </c>
      <c r="T1600" t="s">
        <v>911</v>
      </c>
    </row>
    <row r="1601" spans="1:20" x14ac:dyDescent="0.25">
      <c r="A1601" s="53" t="str">
        <f>+VLOOKUP(O1601,'Selectable Table'!D:E,2,0)</f>
        <v>OTH CUST</v>
      </c>
      <c r="B1601" s="36" t="s">
        <v>1976</v>
      </c>
      <c r="C1601" s="49" t="s">
        <v>1618</v>
      </c>
      <c r="D1601" s="49" t="s">
        <v>2073</v>
      </c>
      <c r="E1601">
        <v>2025</v>
      </c>
      <c r="F1601">
        <v>6</v>
      </c>
      <c r="G1601" s="53" t="s">
        <v>984</v>
      </c>
      <c r="H1601" s="33" t="s">
        <v>262</v>
      </c>
      <c r="I1601" s="18">
        <v>519.20000000000005</v>
      </c>
      <c r="J1601" s="33" t="s">
        <v>914</v>
      </c>
      <c r="K1601" s="19">
        <f t="shared" si="49"/>
        <v>625.54254400000002</v>
      </c>
      <c r="L1601" t="s">
        <v>977</v>
      </c>
      <c r="M1601" s="50" t="s">
        <v>1977</v>
      </c>
      <c r="O1601" s="49" t="s">
        <v>1978</v>
      </c>
      <c r="P1601" s="37">
        <f t="shared" si="48"/>
        <v>625.54254400000002</v>
      </c>
      <c r="Q1601" s="51">
        <v>45824</v>
      </c>
      <c r="S1601">
        <v>40700</v>
      </c>
      <c r="T1601" t="s">
        <v>911</v>
      </c>
    </row>
    <row r="1602" spans="1:20" x14ac:dyDescent="0.25">
      <c r="A1602" s="53" t="str">
        <f>+VLOOKUP(O1602,'Selectable Table'!D:E,2,0)</f>
        <v>OTH CUST</v>
      </c>
      <c r="B1602" s="36" t="s">
        <v>1589</v>
      </c>
      <c r="C1602" s="49" t="s">
        <v>982</v>
      </c>
      <c r="D1602" s="49" t="s">
        <v>2073</v>
      </c>
      <c r="E1602">
        <v>2025</v>
      </c>
      <c r="F1602">
        <v>6</v>
      </c>
      <c r="G1602" s="53" t="s">
        <v>980</v>
      </c>
      <c r="H1602" s="33" t="s">
        <v>261</v>
      </c>
      <c r="I1602" s="18">
        <v>453.6</v>
      </c>
      <c r="J1602" s="33" t="s">
        <v>914</v>
      </c>
      <c r="K1602" s="19">
        <f t="shared" si="49"/>
        <v>546.50635199999999</v>
      </c>
      <c r="L1602" t="s">
        <v>977</v>
      </c>
      <c r="M1602" s="50" t="s">
        <v>1590</v>
      </c>
      <c r="O1602" s="49" t="s">
        <v>986</v>
      </c>
      <c r="P1602" s="37">
        <f t="shared" ref="P1602:P1665" si="50">K1602</f>
        <v>546.50635199999999</v>
      </c>
      <c r="Q1602" s="51">
        <v>45824</v>
      </c>
      <c r="S1602">
        <v>40700</v>
      </c>
      <c r="T1602" t="s">
        <v>911</v>
      </c>
    </row>
    <row r="1603" spans="1:20" ht="30" x14ac:dyDescent="0.25">
      <c r="A1603" s="53" t="str">
        <f>+VLOOKUP(O1603,'Selectable Table'!D:E,2,0)</f>
        <v>OTH CUST</v>
      </c>
      <c r="B1603" s="36" t="s">
        <v>1979</v>
      </c>
      <c r="C1603" s="49" t="s">
        <v>1621</v>
      </c>
      <c r="D1603" s="49" t="s">
        <v>2073</v>
      </c>
      <c r="E1603">
        <v>2025</v>
      </c>
      <c r="F1603">
        <v>6</v>
      </c>
      <c r="G1603" s="53" t="s">
        <v>980</v>
      </c>
      <c r="H1603" s="33" t="s">
        <v>261</v>
      </c>
      <c r="I1603" s="18">
        <v>210.74400000000003</v>
      </c>
      <c r="J1603" s="33" t="s">
        <v>914</v>
      </c>
      <c r="K1603" s="19">
        <f t="shared" ref="K1603:K1666" si="51">+VLOOKUP(J1603,$W$2:$X$7,2,0)*I1603</f>
        <v>253.90858608000002</v>
      </c>
      <c r="L1603" t="s">
        <v>977</v>
      </c>
      <c r="M1603" s="50" t="s">
        <v>1980</v>
      </c>
      <c r="O1603" s="49" t="s">
        <v>1055</v>
      </c>
      <c r="P1603" s="37">
        <f t="shared" si="50"/>
        <v>253.90858608000002</v>
      </c>
      <c r="Q1603" s="51">
        <v>45824</v>
      </c>
      <c r="S1603">
        <v>40700</v>
      </c>
      <c r="T1603" t="s">
        <v>911</v>
      </c>
    </row>
    <row r="1604" spans="1:20" x14ac:dyDescent="0.25">
      <c r="A1604" s="53" t="str">
        <f>+VLOOKUP(O1604,'Selectable Table'!D:E,2,0)</f>
        <v>OTH CUST</v>
      </c>
      <c r="B1604" s="36" t="s">
        <v>1981</v>
      </c>
      <c r="C1604" s="49" t="s">
        <v>1623</v>
      </c>
      <c r="D1604" s="49" t="s">
        <v>2073</v>
      </c>
      <c r="E1604">
        <v>2025</v>
      </c>
      <c r="F1604">
        <v>6</v>
      </c>
      <c r="G1604" s="53" t="s">
        <v>980</v>
      </c>
      <c r="H1604" s="33" t="s">
        <v>261</v>
      </c>
      <c r="I1604" s="18">
        <v>453.6</v>
      </c>
      <c r="J1604" s="33" t="s">
        <v>914</v>
      </c>
      <c r="K1604" s="19">
        <f t="shared" si="51"/>
        <v>546.50635199999999</v>
      </c>
      <c r="L1604" t="s">
        <v>977</v>
      </c>
      <c r="M1604" s="50" t="s">
        <v>1624</v>
      </c>
      <c r="O1604" s="49" t="s">
        <v>623</v>
      </c>
      <c r="P1604" s="37">
        <f t="shared" si="50"/>
        <v>546.50635199999999</v>
      </c>
      <c r="Q1604" s="51">
        <v>45831</v>
      </c>
      <c r="S1604">
        <v>40700</v>
      </c>
      <c r="T1604" t="s">
        <v>911</v>
      </c>
    </row>
    <row r="1605" spans="1:20" x14ac:dyDescent="0.25">
      <c r="A1605" s="53" t="str">
        <f>+VLOOKUP(O1605,'Selectable Table'!D:E,2,0)</f>
        <v>OTH CUST</v>
      </c>
      <c r="B1605" s="36" t="s">
        <v>2074</v>
      </c>
      <c r="C1605" s="49" t="s">
        <v>2040</v>
      </c>
      <c r="D1605" s="49" t="s">
        <v>2073</v>
      </c>
      <c r="E1605">
        <v>2025</v>
      </c>
      <c r="F1605">
        <v>6</v>
      </c>
      <c r="G1605" s="53" t="s">
        <v>976</v>
      </c>
      <c r="H1605" s="33" t="s">
        <v>260</v>
      </c>
      <c r="I1605" s="18">
        <v>621.5680000000001</v>
      </c>
      <c r="J1605" s="33" t="s">
        <v>914</v>
      </c>
      <c r="K1605" s="19">
        <f t="shared" si="51"/>
        <v>748.87755776000017</v>
      </c>
      <c r="L1605" t="s">
        <v>977</v>
      </c>
      <c r="M1605" s="50" t="s">
        <v>2042</v>
      </c>
      <c r="O1605" s="49" t="s">
        <v>623</v>
      </c>
      <c r="P1605" s="37">
        <f t="shared" si="50"/>
        <v>748.87755776000017</v>
      </c>
      <c r="Q1605" s="51">
        <v>45831</v>
      </c>
      <c r="S1605">
        <v>40700</v>
      </c>
      <c r="T1605" t="s">
        <v>911</v>
      </c>
    </row>
    <row r="1606" spans="1:20" x14ac:dyDescent="0.25">
      <c r="A1606" s="53" t="str">
        <f>+VLOOKUP(O1606,'Selectable Table'!D:E,2,0)</f>
        <v>OTH CUST</v>
      </c>
      <c r="B1606" s="36" t="s">
        <v>1617</v>
      </c>
      <c r="C1606" s="49" t="s">
        <v>1618</v>
      </c>
      <c r="D1606" s="49" t="s">
        <v>2073</v>
      </c>
      <c r="E1606">
        <v>2025</v>
      </c>
      <c r="F1606">
        <v>6</v>
      </c>
      <c r="G1606" s="53" t="s">
        <v>976</v>
      </c>
      <c r="H1606" s="33" t="s">
        <v>260</v>
      </c>
      <c r="I1606" s="18">
        <v>88.26400000000001</v>
      </c>
      <c r="J1606" s="33" t="s">
        <v>914</v>
      </c>
      <c r="K1606" s="19">
        <f t="shared" si="51"/>
        <v>106.34223248000001</v>
      </c>
      <c r="L1606" t="s">
        <v>977</v>
      </c>
      <c r="M1606" s="50" t="s">
        <v>1619</v>
      </c>
      <c r="O1606" s="49" t="s">
        <v>1486</v>
      </c>
      <c r="P1606" s="37">
        <f t="shared" si="50"/>
        <v>106.34223248000001</v>
      </c>
      <c r="Q1606" s="51">
        <v>45824</v>
      </c>
      <c r="S1606">
        <v>40700</v>
      </c>
      <c r="T1606" t="s">
        <v>911</v>
      </c>
    </row>
    <row r="1607" spans="1:20" ht="30" x14ac:dyDescent="0.25">
      <c r="A1607" s="53" t="str">
        <f>+VLOOKUP(O1607,'Selectable Table'!D:E,2,0)</f>
        <v>OTH CUST</v>
      </c>
      <c r="B1607" s="36" t="s">
        <v>1620</v>
      </c>
      <c r="C1607" s="49" t="s">
        <v>1621</v>
      </c>
      <c r="D1607" s="49" t="s">
        <v>2073</v>
      </c>
      <c r="E1607">
        <v>2025</v>
      </c>
      <c r="F1607">
        <v>6</v>
      </c>
      <c r="G1607" s="53" t="s">
        <v>976</v>
      </c>
      <c r="H1607" s="33" t="s">
        <v>260</v>
      </c>
      <c r="I1607" s="18">
        <v>30.980000000000004</v>
      </c>
      <c r="J1607" s="33" t="s">
        <v>914</v>
      </c>
      <c r="K1607" s="19">
        <f t="shared" si="51"/>
        <v>37.325323600000004</v>
      </c>
      <c r="L1607" t="s">
        <v>977</v>
      </c>
      <c r="M1607" s="50" t="s">
        <v>1311</v>
      </c>
      <c r="O1607" s="49" t="s">
        <v>1055</v>
      </c>
      <c r="P1607" s="37">
        <f t="shared" si="50"/>
        <v>37.325323600000004</v>
      </c>
      <c r="Q1607" s="51">
        <v>45824</v>
      </c>
      <c r="S1607">
        <v>40700</v>
      </c>
      <c r="T1607" t="s">
        <v>911</v>
      </c>
    </row>
    <row r="1608" spans="1:20" ht="30" x14ac:dyDescent="0.25">
      <c r="A1608" s="53" t="str">
        <f>+VLOOKUP(O1608,'Selectable Table'!D:E,2,0)</f>
        <v>J &amp; J</v>
      </c>
      <c r="B1608" s="36" t="s">
        <v>1632</v>
      </c>
      <c r="C1608" s="49" t="s">
        <v>1633</v>
      </c>
      <c r="D1608" s="49" t="s">
        <v>2075</v>
      </c>
      <c r="E1608">
        <v>2025</v>
      </c>
      <c r="F1608">
        <v>6</v>
      </c>
      <c r="G1608" s="53" t="s">
        <v>976</v>
      </c>
      <c r="H1608" s="33" t="s">
        <v>260</v>
      </c>
      <c r="I1608" s="18">
        <v>33</v>
      </c>
      <c r="J1608" s="33" t="s">
        <v>94</v>
      </c>
      <c r="K1608" s="19">
        <f t="shared" si="51"/>
        <v>33</v>
      </c>
      <c r="L1608" t="s">
        <v>977</v>
      </c>
      <c r="M1608" s="50" t="s">
        <v>1015</v>
      </c>
      <c r="O1608" s="49" t="s">
        <v>1016</v>
      </c>
      <c r="P1608" s="37">
        <f t="shared" si="50"/>
        <v>33</v>
      </c>
      <c r="Q1608" s="51">
        <v>45831</v>
      </c>
      <c r="S1608">
        <v>40700</v>
      </c>
      <c r="T1608" t="s">
        <v>911</v>
      </c>
    </row>
    <row r="1609" spans="1:20" x14ac:dyDescent="0.25">
      <c r="A1609" s="53" t="str">
        <f>+VLOOKUP(O1609,'Selectable Table'!D:E,2,0)</f>
        <v>OTH CUST</v>
      </c>
      <c r="B1609" s="36" t="s">
        <v>998</v>
      </c>
      <c r="C1609" s="49" t="s">
        <v>999</v>
      </c>
      <c r="D1609" s="49" t="s">
        <v>2076</v>
      </c>
      <c r="E1609">
        <v>2025</v>
      </c>
      <c r="F1609">
        <v>6</v>
      </c>
      <c r="G1609" s="53" t="s">
        <v>984</v>
      </c>
      <c r="H1609" s="33" t="s">
        <v>262</v>
      </c>
      <c r="I1609" s="18">
        <v>18.240000000000002</v>
      </c>
      <c r="J1609" s="33" t="s">
        <v>912</v>
      </c>
      <c r="K1609" s="19">
        <f t="shared" si="51"/>
        <v>20.555385600000005</v>
      </c>
      <c r="L1609" t="s">
        <v>977</v>
      </c>
      <c r="M1609" s="50" t="s">
        <v>1000</v>
      </c>
      <c r="O1609" s="49" t="s">
        <v>1001</v>
      </c>
      <c r="P1609" s="37">
        <f t="shared" si="50"/>
        <v>20.555385600000005</v>
      </c>
      <c r="Q1609" s="51">
        <v>45831</v>
      </c>
      <c r="S1609">
        <v>40700</v>
      </c>
      <c r="T1609" t="s">
        <v>911</v>
      </c>
    </row>
    <row r="1610" spans="1:20" x14ac:dyDescent="0.25">
      <c r="A1610" s="53" t="str">
        <f>+VLOOKUP(O1610,'Selectable Table'!D:E,2,0)</f>
        <v>J &amp; J</v>
      </c>
      <c r="B1610" s="36" t="s">
        <v>1013</v>
      </c>
      <c r="C1610" s="49" t="s">
        <v>1014</v>
      </c>
      <c r="D1610" s="49" t="s">
        <v>2076</v>
      </c>
      <c r="E1610">
        <v>2025</v>
      </c>
      <c r="F1610">
        <v>6</v>
      </c>
      <c r="G1610" s="53" t="s">
        <v>980</v>
      </c>
      <c r="H1610" s="33" t="s">
        <v>261</v>
      </c>
      <c r="I1610" s="18">
        <v>35.012</v>
      </c>
      <c r="J1610" s="33" t="s">
        <v>912</v>
      </c>
      <c r="K1610" s="19">
        <f t="shared" si="51"/>
        <v>39.456423280000003</v>
      </c>
      <c r="L1610" t="s">
        <v>977</v>
      </c>
      <c r="M1610" s="50" t="s">
        <v>1015</v>
      </c>
      <c r="O1610" s="49" t="s">
        <v>1016</v>
      </c>
      <c r="P1610" s="37">
        <f t="shared" si="50"/>
        <v>39.456423280000003</v>
      </c>
      <c r="Q1610" s="51">
        <v>45831</v>
      </c>
      <c r="S1610">
        <v>40700</v>
      </c>
      <c r="T1610" t="s">
        <v>911</v>
      </c>
    </row>
    <row r="1611" spans="1:20" x14ac:dyDescent="0.25">
      <c r="A1611" s="53" t="str">
        <f>+VLOOKUP(O1611,'Selectable Table'!D:E,2,0)</f>
        <v>OTH CUST</v>
      </c>
      <c r="B1611" s="36" t="s">
        <v>1017</v>
      </c>
      <c r="C1611" s="49" t="s">
        <v>1018</v>
      </c>
      <c r="D1611" s="49" t="s">
        <v>2076</v>
      </c>
      <c r="E1611">
        <v>2025</v>
      </c>
      <c r="F1611">
        <v>6</v>
      </c>
      <c r="G1611" s="53" t="s">
        <v>980</v>
      </c>
      <c r="H1611" s="33" t="s">
        <v>261</v>
      </c>
      <c r="I1611" s="18">
        <v>46.800000000000004</v>
      </c>
      <c r="J1611" s="33" t="s">
        <v>912</v>
      </c>
      <c r="K1611" s="19">
        <f t="shared" si="51"/>
        <v>52.740792000000006</v>
      </c>
      <c r="L1611" t="s">
        <v>977</v>
      </c>
      <c r="M1611" s="50" t="s">
        <v>1019</v>
      </c>
      <c r="O1611" s="49" t="s">
        <v>986</v>
      </c>
      <c r="P1611" s="37">
        <f t="shared" si="50"/>
        <v>52.740792000000006</v>
      </c>
      <c r="Q1611" s="51">
        <v>45831</v>
      </c>
      <c r="S1611">
        <v>40700</v>
      </c>
      <c r="T1611" t="s">
        <v>911</v>
      </c>
    </row>
    <row r="1612" spans="1:20" x14ac:dyDescent="0.25">
      <c r="A1612" s="53" t="str">
        <f>+VLOOKUP(O1612,'Selectable Table'!D:E,2,0)</f>
        <v>J &amp; J</v>
      </c>
      <c r="B1612" s="36" t="s">
        <v>1020</v>
      </c>
      <c r="C1612" s="49" t="s">
        <v>1021</v>
      </c>
      <c r="D1612" s="49" t="s">
        <v>2076</v>
      </c>
      <c r="E1612">
        <v>2025</v>
      </c>
      <c r="F1612">
        <v>6</v>
      </c>
      <c r="G1612" s="53" t="s">
        <v>980</v>
      </c>
      <c r="H1612" s="33" t="s">
        <v>261</v>
      </c>
      <c r="I1612" s="18">
        <v>35.012</v>
      </c>
      <c r="J1612" s="33" t="s">
        <v>912</v>
      </c>
      <c r="K1612" s="19">
        <f t="shared" si="51"/>
        <v>39.456423280000003</v>
      </c>
      <c r="L1612" t="s">
        <v>977</v>
      </c>
      <c r="M1612" s="50" t="s">
        <v>1015</v>
      </c>
      <c r="O1612" s="49" t="s">
        <v>1016</v>
      </c>
      <c r="P1612" s="37">
        <f t="shared" si="50"/>
        <v>39.456423280000003</v>
      </c>
      <c r="Q1612" s="51">
        <v>45831</v>
      </c>
      <c r="S1612">
        <v>40700</v>
      </c>
      <c r="T1612" t="s">
        <v>911</v>
      </c>
    </row>
    <row r="1613" spans="1:20" x14ac:dyDescent="0.25">
      <c r="A1613" s="53" t="str">
        <f>+VLOOKUP(O1613,'Selectable Table'!D:E,2,0)</f>
        <v>J &amp; J</v>
      </c>
      <c r="B1613" s="36" t="s">
        <v>1659</v>
      </c>
      <c r="C1613" s="49" t="s">
        <v>1660</v>
      </c>
      <c r="D1613" s="49" t="s">
        <v>2076</v>
      </c>
      <c r="E1613">
        <v>2025</v>
      </c>
      <c r="F1613">
        <v>6</v>
      </c>
      <c r="G1613" s="53" t="s">
        <v>980</v>
      </c>
      <c r="H1613" s="33" t="s">
        <v>261</v>
      </c>
      <c r="I1613" s="18">
        <v>35.012</v>
      </c>
      <c r="J1613" s="33" t="s">
        <v>912</v>
      </c>
      <c r="K1613" s="19">
        <f t="shared" si="51"/>
        <v>39.456423280000003</v>
      </c>
      <c r="L1613" t="s">
        <v>977</v>
      </c>
      <c r="M1613" s="50" t="s">
        <v>1661</v>
      </c>
      <c r="O1613" s="49" t="s">
        <v>1100</v>
      </c>
      <c r="P1613" s="37">
        <f t="shared" si="50"/>
        <v>39.456423280000003</v>
      </c>
      <c r="Q1613" s="51">
        <v>45831</v>
      </c>
      <c r="S1613">
        <v>40700</v>
      </c>
      <c r="T1613" t="s">
        <v>911</v>
      </c>
    </row>
    <row r="1614" spans="1:20" x14ac:dyDescent="0.25">
      <c r="A1614" s="53" t="str">
        <f>+VLOOKUP(O1614,'Selectable Table'!D:E,2,0)</f>
        <v>J &amp; J</v>
      </c>
      <c r="B1614" s="36" t="s">
        <v>1023</v>
      </c>
      <c r="C1614" s="49" t="s">
        <v>1024</v>
      </c>
      <c r="D1614" s="49" t="s">
        <v>2076</v>
      </c>
      <c r="E1614">
        <v>2025</v>
      </c>
      <c r="F1614">
        <v>6</v>
      </c>
      <c r="G1614" s="53" t="s">
        <v>980</v>
      </c>
      <c r="H1614" s="33" t="s">
        <v>261</v>
      </c>
      <c r="I1614" s="18">
        <v>35.012</v>
      </c>
      <c r="J1614" s="33" t="s">
        <v>912</v>
      </c>
      <c r="K1614" s="19">
        <f t="shared" si="51"/>
        <v>39.456423280000003</v>
      </c>
      <c r="L1614" t="s">
        <v>977</v>
      </c>
      <c r="M1614" s="50" t="s">
        <v>1015</v>
      </c>
      <c r="O1614" s="49" t="s">
        <v>1016</v>
      </c>
      <c r="P1614" s="37">
        <f t="shared" si="50"/>
        <v>39.456423280000003</v>
      </c>
      <c r="Q1614" s="51">
        <v>45831</v>
      </c>
      <c r="S1614">
        <v>40700</v>
      </c>
      <c r="T1614" t="s">
        <v>911</v>
      </c>
    </row>
    <row r="1615" spans="1:20" x14ac:dyDescent="0.25">
      <c r="A1615" s="53" t="str">
        <f>+VLOOKUP(O1615,'Selectable Table'!D:E,2,0)</f>
        <v>J &amp; J</v>
      </c>
      <c r="B1615" s="36" t="s">
        <v>1666</v>
      </c>
      <c r="C1615" s="49" t="s">
        <v>1667</v>
      </c>
      <c r="D1615" s="49" t="s">
        <v>2076</v>
      </c>
      <c r="E1615">
        <v>2025</v>
      </c>
      <c r="F1615">
        <v>6</v>
      </c>
      <c r="G1615" s="53" t="s">
        <v>976</v>
      </c>
      <c r="H1615" s="33" t="s">
        <v>260</v>
      </c>
      <c r="I1615" s="18">
        <v>35.012</v>
      </c>
      <c r="J1615" s="33" t="s">
        <v>912</v>
      </c>
      <c r="K1615" s="19">
        <f t="shared" si="51"/>
        <v>39.456423280000003</v>
      </c>
      <c r="L1615" t="s">
        <v>977</v>
      </c>
      <c r="M1615" s="50" t="s">
        <v>1015</v>
      </c>
      <c r="O1615" s="49" t="s">
        <v>1016</v>
      </c>
      <c r="P1615" s="37">
        <f t="shared" si="50"/>
        <v>39.456423280000003</v>
      </c>
      <c r="Q1615" s="51">
        <v>45831</v>
      </c>
      <c r="S1615">
        <v>40700</v>
      </c>
      <c r="T1615" t="s">
        <v>911</v>
      </c>
    </row>
    <row r="1616" spans="1:20" x14ac:dyDescent="0.25">
      <c r="A1616" s="53" t="str">
        <f>+VLOOKUP(O1616,'Selectable Table'!D:E,2,0)</f>
        <v>OTH CUST</v>
      </c>
      <c r="B1616" s="36" t="s">
        <v>1669</v>
      </c>
      <c r="C1616" s="49" t="s">
        <v>1670</v>
      </c>
      <c r="D1616" s="49" t="s">
        <v>2076</v>
      </c>
      <c r="E1616">
        <v>2025</v>
      </c>
      <c r="F1616">
        <v>6</v>
      </c>
      <c r="G1616" s="53" t="s">
        <v>976</v>
      </c>
      <c r="H1616" s="33" t="s">
        <v>260</v>
      </c>
      <c r="I1616" s="18">
        <v>28.556000000000001</v>
      </c>
      <c r="J1616" s="33" t="s">
        <v>912</v>
      </c>
      <c r="K1616" s="19">
        <f t="shared" si="51"/>
        <v>32.180898640000002</v>
      </c>
      <c r="L1616" t="s">
        <v>977</v>
      </c>
      <c r="M1616" s="50" t="s">
        <v>1671</v>
      </c>
      <c r="O1616" s="49" t="s">
        <v>1069</v>
      </c>
      <c r="P1616" s="37">
        <f t="shared" si="50"/>
        <v>32.180898640000002</v>
      </c>
      <c r="Q1616" s="51">
        <v>45831</v>
      </c>
      <c r="S1616">
        <v>40700</v>
      </c>
      <c r="T1616" t="s">
        <v>911</v>
      </c>
    </row>
    <row r="1617" spans="1:20" x14ac:dyDescent="0.25">
      <c r="A1617" s="53" t="str">
        <f>+VLOOKUP(O1617,'Selectable Table'!D:E,2,0)</f>
        <v>J &amp; J</v>
      </c>
      <c r="B1617" s="36" t="s">
        <v>1046</v>
      </c>
      <c r="C1617" s="49" t="s">
        <v>1047</v>
      </c>
      <c r="D1617" s="49" t="s">
        <v>2076</v>
      </c>
      <c r="E1617">
        <v>2025</v>
      </c>
      <c r="F1617">
        <v>6</v>
      </c>
      <c r="G1617" s="53" t="s">
        <v>980</v>
      </c>
      <c r="H1617" s="33" t="s">
        <v>261</v>
      </c>
      <c r="I1617" s="18">
        <v>35.012</v>
      </c>
      <c r="J1617" s="33" t="s">
        <v>912</v>
      </c>
      <c r="K1617" s="19">
        <f t="shared" si="51"/>
        <v>39.456423280000003</v>
      </c>
      <c r="L1617" t="s">
        <v>977</v>
      </c>
      <c r="M1617" s="50" t="s">
        <v>1015</v>
      </c>
      <c r="O1617" s="49" t="s">
        <v>1016</v>
      </c>
      <c r="P1617" s="37">
        <f t="shared" si="50"/>
        <v>39.456423280000003</v>
      </c>
      <c r="Q1617" s="51">
        <v>45831</v>
      </c>
      <c r="S1617">
        <v>40700</v>
      </c>
      <c r="T1617" t="s">
        <v>911</v>
      </c>
    </row>
    <row r="1618" spans="1:20" x14ac:dyDescent="0.25">
      <c r="A1618" s="53" t="str">
        <f>+VLOOKUP(O1618,'Selectable Table'!D:E,2,0)</f>
        <v>J &amp; J</v>
      </c>
      <c r="B1618" s="36" t="s">
        <v>1048</v>
      </c>
      <c r="C1618" s="49" t="s">
        <v>1049</v>
      </c>
      <c r="D1618" s="49" t="s">
        <v>2077</v>
      </c>
      <c r="E1618">
        <v>2025</v>
      </c>
      <c r="F1618">
        <v>6</v>
      </c>
      <c r="G1618" s="53" t="s">
        <v>984</v>
      </c>
      <c r="H1618" s="33" t="s">
        <v>262</v>
      </c>
      <c r="I1618" s="18">
        <v>35.012</v>
      </c>
      <c r="J1618" s="33" t="s">
        <v>912</v>
      </c>
      <c r="K1618" s="19">
        <f t="shared" si="51"/>
        <v>39.456423280000003</v>
      </c>
      <c r="L1618" t="s">
        <v>977</v>
      </c>
      <c r="M1618" s="50" t="s">
        <v>1015</v>
      </c>
      <c r="O1618" s="49" t="s">
        <v>1016</v>
      </c>
      <c r="P1618" s="37">
        <f t="shared" si="50"/>
        <v>39.456423280000003</v>
      </c>
      <c r="Q1618" s="51">
        <v>45831</v>
      </c>
      <c r="S1618">
        <v>40700</v>
      </c>
      <c r="T1618" t="s">
        <v>911</v>
      </c>
    </row>
    <row r="1619" spans="1:20" x14ac:dyDescent="0.25">
      <c r="A1619" s="53" t="str">
        <f>+VLOOKUP(O1619,'Selectable Table'!D:E,2,0)</f>
        <v>OTH CUST</v>
      </c>
      <c r="B1619" s="36" t="s">
        <v>1677</v>
      </c>
      <c r="C1619" s="49" t="s">
        <v>1678</v>
      </c>
      <c r="D1619" s="49" t="s">
        <v>2077</v>
      </c>
      <c r="E1619">
        <v>2025</v>
      </c>
      <c r="F1619">
        <v>6</v>
      </c>
      <c r="G1619" s="53" t="s">
        <v>984</v>
      </c>
      <c r="H1619" s="33" t="s">
        <v>262</v>
      </c>
      <c r="I1619" s="18">
        <v>46.800000000000004</v>
      </c>
      <c r="J1619" s="33" t="s">
        <v>912</v>
      </c>
      <c r="K1619" s="19">
        <f t="shared" si="51"/>
        <v>52.740792000000006</v>
      </c>
      <c r="L1619" t="s">
        <v>977</v>
      </c>
      <c r="M1619" s="50" t="s">
        <v>1680</v>
      </c>
      <c r="O1619" s="49" t="s">
        <v>1069</v>
      </c>
      <c r="P1619" s="37">
        <f t="shared" si="50"/>
        <v>52.740792000000006</v>
      </c>
      <c r="Q1619" s="51">
        <v>45831</v>
      </c>
      <c r="S1619">
        <v>40700</v>
      </c>
      <c r="T1619" t="s">
        <v>911</v>
      </c>
    </row>
    <row r="1620" spans="1:20" ht="30" x14ac:dyDescent="0.25">
      <c r="A1620" s="53" t="str">
        <f>+VLOOKUP(O1620,'Selectable Table'!D:E,2,0)</f>
        <v>OTH CUST</v>
      </c>
      <c r="B1620" s="36" t="s">
        <v>1052</v>
      </c>
      <c r="C1620" s="49" t="s">
        <v>1053</v>
      </c>
      <c r="D1620" s="49" t="s">
        <v>2077</v>
      </c>
      <c r="E1620">
        <v>2025</v>
      </c>
      <c r="F1620">
        <v>6</v>
      </c>
      <c r="G1620" s="53" t="s">
        <v>980</v>
      </c>
      <c r="H1620" s="33" t="s">
        <v>261</v>
      </c>
      <c r="I1620" s="18">
        <v>31.048000000000002</v>
      </c>
      <c r="J1620" s="33" t="s">
        <v>912</v>
      </c>
      <c r="K1620" s="19">
        <f t="shared" si="51"/>
        <v>34.989233120000002</v>
      </c>
      <c r="L1620" t="s">
        <v>977</v>
      </c>
      <c r="M1620" s="50" t="s">
        <v>1054</v>
      </c>
      <c r="O1620" s="49" t="s">
        <v>1055</v>
      </c>
      <c r="P1620" s="37">
        <f t="shared" si="50"/>
        <v>34.989233120000002</v>
      </c>
      <c r="Q1620" s="51">
        <v>45831</v>
      </c>
      <c r="S1620">
        <v>40700</v>
      </c>
      <c r="T1620" t="s">
        <v>911</v>
      </c>
    </row>
    <row r="1621" spans="1:20" x14ac:dyDescent="0.25">
      <c r="A1621" s="53" t="str">
        <f>+VLOOKUP(O1621,'Selectable Table'!D:E,2,0)</f>
        <v>OTH CUST</v>
      </c>
      <c r="B1621" s="36" t="s">
        <v>1064</v>
      </c>
      <c r="C1621" s="49" t="s">
        <v>1065</v>
      </c>
      <c r="D1621" s="49" t="s">
        <v>2077</v>
      </c>
      <c r="E1621">
        <v>2025</v>
      </c>
      <c r="F1621">
        <v>6</v>
      </c>
      <c r="G1621" s="53" t="s">
        <v>980</v>
      </c>
      <c r="H1621" s="33" t="s">
        <v>261</v>
      </c>
      <c r="I1621" s="18">
        <v>18.240000000000002</v>
      </c>
      <c r="J1621" s="33" t="s">
        <v>912</v>
      </c>
      <c r="K1621" s="19">
        <f t="shared" si="51"/>
        <v>20.555385600000005</v>
      </c>
      <c r="L1621" t="s">
        <v>977</v>
      </c>
      <c r="M1621" s="50" t="s">
        <v>1000</v>
      </c>
      <c r="O1621" s="49" t="s">
        <v>1001</v>
      </c>
      <c r="P1621" s="37">
        <f t="shared" si="50"/>
        <v>20.555385600000005</v>
      </c>
      <c r="Q1621" s="51">
        <v>45831</v>
      </c>
      <c r="S1621">
        <v>40700</v>
      </c>
      <c r="T1621" t="s">
        <v>911</v>
      </c>
    </row>
    <row r="1622" spans="1:20" ht="30" x14ac:dyDescent="0.25">
      <c r="A1622" s="53" t="str">
        <f>+VLOOKUP(O1622,'Selectable Table'!D:E,2,0)</f>
        <v>OTH CUST</v>
      </c>
      <c r="B1622" s="36" t="s">
        <v>1694</v>
      </c>
      <c r="C1622" s="49" t="s">
        <v>1695</v>
      </c>
      <c r="D1622" s="49" t="s">
        <v>2077</v>
      </c>
      <c r="E1622">
        <v>2025</v>
      </c>
      <c r="F1622">
        <v>6</v>
      </c>
      <c r="G1622" s="53" t="s">
        <v>980</v>
      </c>
      <c r="H1622" s="33" t="s">
        <v>261</v>
      </c>
      <c r="I1622" s="18">
        <v>30.980000000000004</v>
      </c>
      <c r="J1622" s="33" t="s">
        <v>912</v>
      </c>
      <c r="K1622" s="19">
        <f t="shared" si="51"/>
        <v>34.912601200000005</v>
      </c>
      <c r="L1622" t="s">
        <v>977</v>
      </c>
      <c r="M1622" s="50" t="s">
        <v>1696</v>
      </c>
      <c r="O1622" s="49" t="s">
        <v>1055</v>
      </c>
      <c r="P1622" s="37">
        <f t="shared" si="50"/>
        <v>34.912601200000005</v>
      </c>
      <c r="Q1622" s="51">
        <v>45831</v>
      </c>
      <c r="S1622">
        <v>40700</v>
      </c>
      <c r="T1622" t="s">
        <v>911</v>
      </c>
    </row>
    <row r="1623" spans="1:20" x14ac:dyDescent="0.25">
      <c r="A1623" s="53" t="str">
        <f>+VLOOKUP(O1623,'Selectable Table'!D:E,2,0)</f>
        <v>OTH CUST</v>
      </c>
      <c r="B1623" s="36" t="s">
        <v>1700</v>
      </c>
      <c r="C1623" s="49" t="s">
        <v>1701</v>
      </c>
      <c r="D1623" s="49" t="s">
        <v>2077</v>
      </c>
      <c r="E1623">
        <v>2025</v>
      </c>
      <c r="F1623">
        <v>6</v>
      </c>
      <c r="G1623" s="53" t="s">
        <v>980</v>
      </c>
      <c r="H1623" s="33" t="s">
        <v>261</v>
      </c>
      <c r="I1623" s="18">
        <v>30.980000000000004</v>
      </c>
      <c r="J1623" s="33" t="s">
        <v>912</v>
      </c>
      <c r="K1623" s="19">
        <f t="shared" si="51"/>
        <v>34.912601200000005</v>
      </c>
      <c r="L1623" t="s">
        <v>977</v>
      </c>
      <c r="M1623" s="50" t="s">
        <v>1702</v>
      </c>
      <c r="O1623" s="49" t="s">
        <v>1055</v>
      </c>
      <c r="P1623" s="37">
        <f t="shared" si="50"/>
        <v>34.912601200000005</v>
      </c>
      <c r="Q1623" s="51">
        <v>45831</v>
      </c>
      <c r="S1623">
        <v>40700</v>
      </c>
      <c r="T1623" t="s">
        <v>911</v>
      </c>
    </row>
    <row r="1624" spans="1:20" x14ac:dyDescent="0.25">
      <c r="A1624" s="53" t="str">
        <f>+VLOOKUP(O1624,'Selectable Table'!D:E,2,0)</f>
        <v>OTH CUST</v>
      </c>
      <c r="B1624" s="36" t="s">
        <v>1704</v>
      </c>
      <c r="C1624" s="49" t="s">
        <v>1705</v>
      </c>
      <c r="D1624" s="49" t="s">
        <v>2077</v>
      </c>
      <c r="E1624">
        <v>2025</v>
      </c>
      <c r="F1624">
        <v>6</v>
      </c>
      <c r="G1624" s="53" t="s">
        <v>980</v>
      </c>
      <c r="H1624" s="33" t="s">
        <v>261</v>
      </c>
      <c r="I1624" s="18">
        <v>18.240000000000002</v>
      </c>
      <c r="J1624" s="33" t="s">
        <v>912</v>
      </c>
      <c r="K1624" s="19">
        <f t="shared" si="51"/>
        <v>20.555385600000005</v>
      </c>
      <c r="L1624" t="s">
        <v>977</v>
      </c>
      <c r="M1624" s="50" t="s">
        <v>1000</v>
      </c>
      <c r="O1624" s="49" t="s">
        <v>1001</v>
      </c>
      <c r="P1624" s="37">
        <f t="shared" si="50"/>
        <v>20.555385600000005</v>
      </c>
      <c r="Q1624" s="51">
        <v>45831</v>
      </c>
      <c r="S1624">
        <v>40700</v>
      </c>
      <c r="T1624" t="s">
        <v>911</v>
      </c>
    </row>
    <row r="1625" spans="1:20" ht="30" x14ac:dyDescent="0.25">
      <c r="A1625" s="53" t="str">
        <f>+VLOOKUP(O1625,'Selectable Table'!D:E,2,0)</f>
        <v>OTH CUST</v>
      </c>
      <c r="B1625" s="36" t="s">
        <v>1073</v>
      </c>
      <c r="C1625" s="49" t="s">
        <v>1074</v>
      </c>
      <c r="D1625" s="49" t="s">
        <v>2077</v>
      </c>
      <c r="E1625">
        <v>2025</v>
      </c>
      <c r="F1625">
        <v>6</v>
      </c>
      <c r="G1625" s="53" t="s">
        <v>976</v>
      </c>
      <c r="H1625" s="33" t="s">
        <v>260</v>
      </c>
      <c r="I1625" s="18">
        <v>30.980000000000004</v>
      </c>
      <c r="J1625" s="33" t="s">
        <v>912</v>
      </c>
      <c r="K1625" s="19">
        <f t="shared" si="51"/>
        <v>34.912601200000005</v>
      </c>
      <c r="L1625" t="s">
        <v>977</v>
      </c>
      <c r="M1625" s="50" t="s">
        <v>1075</v>
      </c>
      <c r="O1625" s="49" t="s">
        <v>1055</v>
      </c>
      <c r="P1625" s="37">
        <f t="shared" si="50"/>
        <v>34.912601200000005</v>
      </c>
      <c r="Q1625" s="51">
        <v>45831</v>
      </c>
      <c r="S1625">
        <v>40700</v>
      </c>
      <c r="T1625" t="s">
        <v>911</v>
      </c>
    </row>
    <row r="1626" spans="1:20" x14ac:dyDescent="0.25">
      <c r="A1626" s="53" t="str">
        <f>+VLOOKUP(O1626,'Selectable Table'!D:E,2,0)</f>
        <v>J &amp; J</v>
      </c>
      <c r="B1626" s="36" t="s">
        <v>1084</v>
      </c>
      <c r="C1626" s="49" t="s">
        <v>1085</v>
      </c>
      <c r="D1626" s="49" t="s">
        <v>2077</v>
      </c>
      <c r="E1626">
        <v>2025</v>
      </c>
      <c r="F1626">
        <v>6</v>
      </c>
      <c r="G1626" s="53" t="s">
        <v>976</v>
      </c>
      <c r="H1626" s="33" t="s">
        <v>260</v>
      </c>
      <c r="I1626" s="18">
        <v>35.012</v>
      </c>
      <c r="J1626" s="33" t="s">
        <v>912</v>
      </c>
      <c r="K1626" s="19">
        <f t="shared" si="51"/>
        <v>39.456423280000003</v>
      </c>
      <c r="L1626" t="s">
        <v>977</v>
      </c>
      <c r="M1626" s="50" t="s">
        <v>1015</v>
      </c>
      <c r="O1626" s="49" t="s">
        <v>1016</v>
      </c>
      <c r="P1626" s="37">
        <f t="shared" si="50"/>
        <v>39.456423280000003</v>
      </c>
      <c r="Q1626" s="51">
        <v>45831</v>
      </c>
      <c r="S1626">
        <v>40700</v>
      </c>
      <c r="T1626" t="s">
        <v>911</v>
      </c>
    </row>
    <row r="1627" spans="1:20" ht="30" x14ac:dyDescent="0.25">
      <c r="A1627" s="53" t="str">
        <f>+VLOOKUP(O1627,'Selectable Table'!D:E,2,0)</f>
        <v>OTH CUST</v>
      </c>
      <c r="B1627" s="36" t="s">
        <v>1712</v>
      </c>
      <c r="C1627" s="49" t="s">
        <v>1713</v>
      </c>
      <c r="D1627" s="49" t="s">
        <v>2077</v>
      </c>
      <c r="E1627">
        <v>2025</v>
      </c>
      <c r="F1627">
        <v>6</v>
      </c>
      <c r="G1627" s="53" t="s">
        <v>980</v>
      </c>
      <c r="H1627" s="33" t="s">
        <v>261</v>
      </c>
      <c r="I1627" s="18">
        <v>30.980000000000004</v>
      </c>
      <c r="J1627" s="33" t="s">
        <v>912</v>
      </c>
      <c r="K1627" s="19">
        <f t="shared" si="51"/>
        <v>34.912601200000005</v>
      </c>
      <c r="L1627" t="s">
        <v>977</v>
      </c>
      <c r="M1627" s="50" t="s">
        <v>1714</v>
      </c>
      <c r="O1627" s="49" t="s">
        <v>1055</v>
      </c>
      <c r="P1627" s="37">
        <f t="shared" si="50"/>
        <v>34.912601200000005</v>
      </c>
      <c r="Q1627" s="51">
        <v>45831</v>
      </c>
      <c r="S1627">
        <v>40700</v>
      </c>
      <c r="T1627" t="s">
        <v>911</v>
      </c>
    </row>
    <row r="1628" spans="1:20" ht="30" x14ac:dyDescent="0.25">
      <c r="A1628" s="53" t="str">
        <f>+VLOOKUP(O1628,'Selectable Table'!D:E,2,0)</f>
        <v>OTH CUST</v>
      </c>
      <c r="B1628" s="36" t="s">
        <v>1715</v>
      </c>
      <c r="C1628" s="49" t="s">
        <v>1716</v>
      </c>
      <c r="D1628" s="49" t="s">
        <v>2078</v>
      </c>
      <c r="E1628">
        <v>2025</v>
      </c>
      <c r="F1628">
        <v>6</v>
      </c>
      <c r="G1628" s="53" t="s">
        <v>980</v>
      </c>
      <c r="H1628" s="33" t="s">
        <v>261</v>
      </c>
      <c r="I1628" s="18">
        <v>30.980000000000004</v>
      </c>
      <c r="J1628" s="33" t="s">
        <v>94</v>
      </c>
      <c r="K1628" s="19">
        <f t="shared" si="51"/>
        <v>30.980000000000004</v>
      </c>
      <c r="L1628" t="s">
        <v>977</v>
      </c>
      <c r="M1628" s="50" t="s">
        <v>1717</v>
      </c>
      <c r="O1628" s="49" t="s">
        <v>1055</v>
      </c>
      <c r="P1628" s="37">
        <f t="shared" si="50"/>
        <v>30.980000000000004</v>
      </c>
      <c r="Q1628" s="51">
        <v>45831</v>
      </c>
      <c r="S1628">
        <v>40700</v>
      </c>
      <c r="T1628" t="s">
        <v>911</v>
      </c>
    </row>
    <row r="1629" spans="1:20" ht="30" x14ac:dyDescent="0.25">
      <c r="A1629" s="53" t="str">
        <f>+VLOOKUP(O1629,'Selectable Table'!D:E,2,0)</f>
        <v>OTH CUST</v>
      </c>
      <c r="B1629" s="36" t="s">
        <v>1089</v>
      </c>
      <c r="C1629" s="49" t="s">
        <v>1090</v>
      </c>
      <c r="D1629" s="49" t="s">
        <v>2078</v>
      </c>
      <c r="E1629">
        <v>2025</v>
      </c>
      <c r="F1629">
        <v>6</v>
      </c>
      <c r="G1629" s="53" t="s">
        <v>980</v>
      </c>
      <c r="H1629" s="33" t="s">
        <v>261</v>
      </c>
      <c r="I1629" s="18">
        <v>30.980000000000004</v>
      </c>
      <c r="J1629" s="33" t="s">
        <v>94</v>
      </c>
      <c r="K1629" s="19">
        <f t="shared" si="51"/>
        <v>30.980000000000004</v>
      </c>
      <c r="L1629" t="s">
        <v>977</v>
      </c>
      <c r="M1629" s="50" t="s">
        <v>1091</v>
      </c>
      <c r="O1629" s="49" t="s">
        <v>1055</v>
      </c>
      <c r="P1629" s="37">
        <f t="shared" si="50"/>
        <v>30.980000000000004</v>
      </c>
      <c r="Q1629" s="51">
        <v>45831</v>
      </c>
      <c r="S1629">
        <v>40700</v>
      </c>
      <c r="T1629" t="s">
        <v>911</v>
      </c>
    </row>
    <row r="1630" spans="1:20" ht="30" x14ac:dyDescent="0.25">
      <c r="A1630" s="53" t="str">
        <f>+VLOOKUP(O1630,'Selectable Table'!D:E,2,0)</f>
        <v>OTH CUST</v>
      </c>
      <c r="B1630" s="36" t="s">
        <v>1725</v>
      </c>
      <c r="C1630" s="49" t="s">
        <v>1726</v>
      </c>
      <c r="D1630" s="49" t="s">
        <v>2078</v>
      </c>
      <c r="E1630">
        <v>2025</v>
      </c>
      <c r="F1630">
        <v>6</v>
      </c>
      <c r="G1630" s="53" t="s">
        <v>980</v>
      </c>
      <c r="H1630" s="33" t="s">
        <v>261</v>
      </c>
      <c r="I1630" s="18">
        <v>30.983999999999998</v>
      </c>
      <c r="J1630" s="33" t="s">
        <v>94</v>
      </c>
      <c r="K1630" s="19">
        <f t="shared" si="51"/>
        <v>30.983999999999998</v>
      </c>
      <c r="L1630" t="s">
        <v>977</v>
      </c>
      <c r="M1630" s="50" t="s">
        <v>1727</v>
      </c>
      <c r="O1630" s="49" t="s">
        <v>1055</v>
      </c>
      <c r="P1630" s="37">
        <f t="shared" si="50"/>
        <v>30.983999999999998</v>
      </c>
      <c r="Q1630" s="51">
        <v>45831</v>
      </c>
      <c r="S1630">
        <v>40700</v>
      </c>
      <c r="T1630" t="s">
        <v>911</v>
      </c>
    </row>
    <row r="1631" spans="1:20" ht="30" x14ac:dyDescent="0.25">
      <c r="A1631" s="53" t="str">
        <f>+VLOOKUP(O1631,'Selectable Table'!D:E,2,0)</f>
        <v>OTH CUST</v>
      </c>
      <c r="B1631" s="36" t="s">
        <v>1095</v>
      </c>
      <c r="C1631" s="49" t="s">
        <v>1096</v>
      </c>
      <c r="D1631" s="49" t="s">
        <v>2078</v>
      </c>
      <c r="E1631">
        <v>2025</v>
      </c>
      <c r="F1631">
        <v>6</v>
      </c>
      <c r="G1631" s="53" t="s">
        <v>980</v>
      </c>
      <c r="H1631" s="33" t="s">
        <v>261</v>
      </c>
      <c r="I1631" s="18">
        <v>30.980000000000004</v>
      </c>
      <c r="J1631" s="33" t="s">
        <v>94</v>
      </c>
      <c r="K1631" s="19">
        <f t="shared" si="51"/>
        <v>30.980000000000004</v>
      </c>
      <c r="L1631" t="s">
        <v>977</v>
      </c>
      <c r="M1631" s="50" t="s">
        <v>1097</v>
      </c>
      <c r="O1631" s="49" t="s">
        <v>1055</v>
      </c>
      <c r="P1631" s="37">
        <f t="shared" si="50"/>
        <v>30.980000000000004</v>
      </c>
      <c r="Q1631" s="51">
        <v>45831</v>
      </c>
      <c r="S1631">
        <v>40700</v>
      </c>
      <c r="T1631" t="s">
        <v>911</v>
      </c>
    </row>
    <row r="1632" spans="1:20" x14ac:dyDescent="0.25">
      <c r="A1632" s="53" t="str">
        <f>+VLOOKUP(O1632,'Selectable Table'!D:E,2,0)</f>
        <v>J &amp; J</v>
      </c>
      <c r="B1632" s="36" t="s">
        <v>1098</v>
      </c>
      <c r="C1632" s="49" t="s">
        <v>1099</v>
      </c>
      <c r="D1632" s="49" t="s">
        <v>2078</v>
      </c>
      <c r="E1632">
        <v>2025</v>
      </c>
      <c r="F1632">
        <v>6</v>
      </c>
      <c r="G1632" s="53" t="s">
        <v>976</v>
      </c>
      <c r="H1632" s="33" t="s">
        <v>260</v>
      </c>
      <c r="I1632" s="18">
        <v>35.012</v>
      </c>
      <c r="J1632" s="33" t="s">
        <v>94</v>
      </c>
      <c r="K1632" s="19">
        <f t="shared" si="51"/>
        <v>35.012</v>
      </c>
      <c r="L1632" t="s">
        <v>977</v>
      </c>
      <c r="M1632" s="50" t="s">
        <v>1015</v>
      </c>
      <c r="O1632" s="49" t="s">
        <v>1100</v>
      </c>
      <c r="P1632" s="37">
        <f t="shared" si="50"/>
        <v>35.012</v>
      </c>
      <c r="Q1632" s="51">
        <v>45831</v>
      </c>
      <c r="S1632">
        <v>40700</v>
      </c>
      <c r="T1632" t="s">
        <v>911</v>
      </c>
    </row>
    <row r="1633" spans="1:20" x14ac:dyDescent="0.25">
      <c r="A1633" s="53" t="str">
        <f>+VLOOKUP(O1633,'Selectable Table'!D:E,2,0)</f>
        <v>J &amp; J</v>
      </c>
      <c r="B1633" s="36" t="s">
        <v>1101</v>
      </c>
      <c r="C1633" s="49" t="s">
        <v>1102</v>
      </c>
      <c r="D1633" s="49" t="s">
        <v>2079</v>
      </c>
      <c r="E1633">
        <v>2025</v>
      </c>
      <c r="F1633">
        <v>6</v>
      </c>
      <c r="G1633" s="53" t="s">
        <v>976</v>
      </c>
      <c r="H1633" s="33" t="s">
        <v>260</v>
      </c>
      <c r="I1633" s="18">
        <v>76.384</v>
      </c>
      <c r="J1633" s="33" t="s">
        <v>912</v>
      </c>
      <c r="K1633" s="19">
        <f t="shared" si="51"/>
        <v>86.080184960000011</v>
      </c>
      <c r="L1633" t="s">
        <v>977</v>
      </c>
      <c r="M1633" s="50" t="s">
        <v>1015</v>
      </c>
      <c r="O1633" s="49" t="s">
        <v>1100</v>
      </c>
      <c r="P1633" s="37">
        <f t="shared" si="50"/>
        <v>86.080184960000011</v>
      </c>
      <c r="Q1633" s="51">
        <v>45831</v>
      </c>
      <c r="S1633">
        <v>40700</v>
      </c>
      <c r="T1633" t="s">
        <v>911</v>
      </c>
    </row>
    <row r="1634" spans="1:20" x14ac:dyDescent="0.25">
      <c r="A1634" s="53" t="str">
        <f>+VLOOKUP(O1634,'Selectable Table'!D:E,2,0)</f>
        <v>J &amp; J</v>
      </c>
      <c r="B1634" s="36" t="s">
        <v>1103</v>
      </c>
      <c r="C1634" s="49" t="s">
        <v>1104</v>
      </c>
      <c r="D1634" s="49" t="s">
        <v>2079</v>
      </c>
      <c r="E1634">
        <v>2025</v>
      </c>
      <c r="F1634">
        <v>6</v>
      </c>
      <c r="G1634" s="53" t="s">
        <v>980</v>
      </c>
      <c r="H1634" s="33" t="s">
        <v>261</v>
      </c>
      <c r="I1634" s="18">
        <v>35.012</v>
      </c>
      <c r="J1634" s="33" t="s">
        <v>912</v>
      </c>
      <c r="K1634" s="19">
        <f t="shared" si="51"/>
        <v>39.456423280000003</v>
      </c>
      <c r="L1634" t="s">
        <v>977</v>
      </c>
      <c r="M1634" s="50" t="s">
        <v>1015</v>
      </c>
      <c r="O1634" s="49" t="s">
        <v>1016</v>
      </c>
      <c r="P1634" s="37">
        <f t="shared" si="50"/>
        <v>39.456423280000003</v>
      </c>
      <c r="Q1634" s="51">
        <v>45831</v>
      </c>
      <c r="S1634">
        <v>40700</v>
      </c>
      <c r="T1634" t="s">
        <v>911</v>
      </c>
    </row>
    <row r="1635" spans="1:20" ht="30" x14ac:dyDescent="0.25">
      <c r="A1635" s="53" t="str">
        <f>+VLOOKUP(O1635,'Selectable Table'!D:E,2,0)</f>
        <v>OTH CUST</v>
      </c>
      <c r="B1635" s="36" t="s">
        <v>1733</v>
      </c>
      <c r="C1635" s="49" t="s">
        <v>1734</v>
      </c>
      <c r="D1635" s="49" t="s">
        <v>540</v>
      </c>
      <c r="E1635">
        <v>2025</v>
      </c>
      <c r="F1635">
        <v>6</v>
      </c>
      <c r="G1635" s="53" t="s">
        <v>980</v>
      </c>
      <c r="H1635" s="33" t="s">
        <v>261</v>
      </c>
      <c r="I1635" s="18">
        <v>30.980000000000004</v>
      </c>
      <c r="J1635" s="33" t="s">
        <v>914</v>
      </c>
      <c r="K1635" s="19">
        <f t="shared" si="51"/>
        <v>37.325323600000004</v>
      </c>
      <c r="L1635" t="s">
        <v>977</v>
      </c>
      <c r="M1635" s="50" t="s">
        <v>1735</v>
      </c>
      <c r="O1635" s="49" t="s">
        <v>1055</v>
      </c>
      <c r="P1635" s="37">
        <f t="shared" si="50"/>
        <v>37.325323600000004</v>
      </c>
      <c r="Q1635" s="51">
        <v>45831</v>
      </c>
      <c r="S1635">
        <v>40700</v>
      </c>
      <c r="T1635" t="s">
        <v>911</v>
      </c>
    </row>
    <row r="1636" spans="1:20" ht="30" x14ac:dyDescent="0.25">
      <c r="A1636" s="53" t="str">
        <f>+VLOOKUP(O1636,'Selectable Table'!D:E,2,0)</f>
        <v>OTH CUST</v>
      </c>
      <c r="B1636" s="36" t="s">
        <v>1105</v>
      </c>
      <c r="C1636" s="49" t="s">
        <v>1106</v>
      </c>
      <c r="D1636" s="49" t="s">
        <v>540</v>
      </c>
      <c r="E1636">
        <v>2025</v>
      </c>
      <c r="F1636">
        <v>6</v>
      </c>
      <c r="G1636" s="53" t="s">
        <v>984</v>
      </c>
      <c r="H1636" s="33" t="s">
        <v>262</v>
      </c>
      <c r="I1636" s="18">
        <v>30.983999999999998</v>
      </c>
      <c r="J1636" s="33" t="s">
        <v>914</v>
      </c>
      <c r="K1636" s="19">
        <f t="shared" si="51"/>
        <v>37.330142879999997</v>
      </c>
      <c r="L1636" t="s">
        <v>977</v>
      </c>
      <c r="M1636" s="50" t="s">
        <v>1107</v>
      </c>
      <c r="O1636" s="49" t="s">
        <v>1055</v>
      </c>
      <c r="P1636" s="37">
        <f t="shared" si="50"/>
        <v>37.330142879999997</v>
      </c>
      <c r="Q1636" s="51">
        <v>45831</v>
      </c>
      <c r="S1636">
        <v>40700</v>
      </c>
      <c r="T1636" t="s">
        <v>911</v>
      </c>
    </row>
    <row r="1637" spans="1:20" ht="30" x14ac:dyDescent="0.25">
      <c r="A1637" s="53" t="str">
        <f>+VLOOKUP(O1637,'Selectable Table'!D:E,2,0)</f>
        <v>OTH CUST</v>
      </c>
      <c r="B1637" s="36" t="s">
        <v>1109</v>
      </c>
      <c r="C1637" s="49" t="s">
        <v>1110</v>
      </c>
      <c r="D1637" s="49" t="s">
        <v>540</v>
      </c>
      <c r="E1637">
        <v>2025</v>
      </c>
      <c r="F1637">
        <v>6</v>
      </c>
      <c r="G1637" s="53" t="s">
        <v>980</v>
      </c>
      <c r="H1637" s="33" t="s">
        <v>261</v>
      </c>
      <c r="I1637" s="18">
        <v>30.980000000000004</v>
      </c>
      <c r="J1637" s="33" t="s">
        <v>914</v>
      </c>
      <c r="K1637" s="19">
        <f t="shared" si="51"/>
        <v>37.325323600000004</v>
      </c>
      <c r="L1637" t="s">
        <v>977</v>
      </c>
      <c r="M1637" s="50" t="s">
        <v>1111</v>
      </c>
      <c r="O1637" s="49" t="s">
        <v>1055</v>
      </c>
      <c r="P1637" s="37">
        <f t="shared" si="50"/>
        <v>37.325323600000004</v>
      </c>
      <c r="Q1637" s="51">
        <v>45831</v>
      </c>
      <c r="S1637">
        <v>40700</v>
      </c>
      <c r="T1637" t="s">
        <v>911</v>
      </c>
    </row>
    <row r="1638" spans="1:20" ht="30" x14ac:dyDescent="0.25">
      <c r="A1638" s="53" t="str">
        <f>+VLOOKUP(O1638,'Selectable Table'!D:E,2,0)</f>
        <v>OTH CUST</v>
      </c>
      <c r="B1638" s="36" t="s">
        <v>1736</v>
      </c>
      <c r="C1638" s="49" t="s">
        <v>1737</v>
      </c>
      <c r="D1638" s="49" t="s">
        <v>540</v>
      </c>
      <c r="E1638">
        <v>2025</v>
      </c>
      <c r="F1638">
        <v>6</v>
      </c>
      <c r="G1638" s="53" t="s">
        <v>980</v>
      </c>
      <c r="H1638" s="33" t="s">
        <v>261</v>
      </c>
      <c r="I1638" s="18">
        <v>30.980000000000004</v>
      </c>
      <c r="J1638" s="33" t="s">
        <v>914</v>
      </c>
      <c r="K1638" s="19">
        <f t="shared" si="51"/>
        <v>37.325323600000004</v>
      </c>
      <c r="L1638" t="s">
        <v>977</v>
      </c>
      <c r="M1638" s="50" t="s">
        <v>1738</v>
      </c>
      <c r="O1638" s="49" t="s">
        <v>1055</v>
      </c>
      <c r="P1638" s="37">
        <f t="shared" si="50"/>
        <v>37.325323600000004</v>
      </c>
      <c r="Q1638" s="51">
        <v>45831</v>
      </c>
      <c r="S1638">
        <v>40700</v>
      </c>
      <c r="T1638" t="s">
        <v>911</v>
      </c>
    </row>
    <row r="1639" spans="1:20" x14ac:dyDescent="0.25">
      <c r="A1639" s="53" t="str">
        <f>+VLOOKUP(O1639,'Selectable Table'!D:E,2,0)</f>
        <v>OTH CUST</v>
      </c>
      <c r="B1639" s="36" t="s">
        <v>1115</v>
      </c>
      <c r="C1639" s="49" t="s">
        <v>1116</v>
      </c>
      <c r="D1639" s="49" t="s">
        <v>540</v>
      </c>
      <c r="E1639">
        <v>2025</v>
      </c>
      <c r="F1639">
        <v>6</v>
      </c>
      <c r="G1639" s="53" t="s">
        <v>980</v>
      </c>
      <c r="H1639" s="33" t="s">
        <v>261</v>
      </c>
      <c r="I1639" s="18">
        <v>18.236000000000001</v>
      </c>
      <c r="J1639" s="33" t="s">
        <v>914</v>
      </c>
      <c r="K1639" s="19">
        <f t="shared" si="51"/>
        <v>21.971097520000001</v>
      </c>
      <c r="L1639" t="s">
        <v>977</v>
      </c>
      <c r="M1639" s="50" t="s">
        <v>1000</v>
      </c>
      <c r="O1639" s="49" t="s">
        <v>1001</v>
      </c>
      <c r="P1639" s="37">
        <f t="shared" si="50"/>
        <v>21.971097520000001</v>
      </c>
      <c r="Q1639" s="51">
        <v>45831</v>
      </c>
      <c r="S1639">
        <v>40700</v>
      </c>
      <c r="T1639" t="s">
        <v>911</v>
      </c>
    </row>
    <row r="1640" spans="1:20" x14ac:dyDescent="0.25">
      <c r="A1640" s="53" t="str">
        <f>+VLOOKUP(O1640,'Selectable Table'!D:E,2,0)</f>
        <v>J &amp; J</v>
      </c>
      <c r="B1640" s="36" t="s">
        <v>1117</v>
      </c>
      <c r="C1640" s="49" t="s">
        <v>1118</v>
      </c>
      <c r="D1640" s="49" t="s">
        <v>540</v>
      </c>
      <c r="E1640">
        <v>2025</v>
      </c>
      <c r="F1640">
        <v>6</v>
      </c>
      <c r="G1640" s="53" t="s">
        <v>980</v>
      </c>
      <c r="H1640" s="33" t="s">
        <v>261</v>
      </c>
      <c r="I1640" s="18">
        <v>35.012</v>
      </c>
      <c r="J1640" s="33" t="s">
        <v>914</v>
      </c>
      <c r="K1640" s="19">
        <f t="shared" si="51"/>
        <v>42.18315784</v>
      </c>
      <c r="L1640" t="s">
        <v>977</v>
      </c>
      <c r="M1640" s="50" t="s">
        <v>1015</v>
      </c>
      <c r="O1640" s="49" t="s">
        <v>1016</v>
      </c>
      <c r="P1640" s="37">
        <f t="shared" si="50"/>
        <v>42.18315784</v>
      </c>
      <c r="Q1640" s="51">
        <v>45831</v>
      </c>
      <c r="S1640">
        <v>40700</v>
      </c>
      <c r="T1640" t="s">
        <v>911</v>
      </c>
    </row>
    <row r="1641" spans="1:20" x14ac:dyDescent="0.25">
      <c r="A1641" s="53" t="str">
        <f>+VLOOKUP(O1641,'Selectable Table'!D:E,2,0)</f>
        <v>PFIZER</v>
      </c>
      <c r="B1641" s="36" t="s">
        <v>1119</v>
      </c>
      <c r="C1641" s="49" t="s">
        <v>1120</v>
      </c>
      <c r="D1641" s="49" t="s">
        <v>540</v>
      </c>
      <c r="E1641">
        <v>2025</v>
      </c>
      <c r="F1641">
        <v>6</v>
      </c>
      <c r="G1641" s="53" t="s">
        <v>980</v>
      </c>
      <c r="H1641" s="33" t="s">
        <v>261</v>
      </c>
      <c r="I1641" s="18">
        <v>20.256</v>
      </c>
      <c r="J1641" s="33" t="s">
        <v>914</v>
      </c>
      <c r="K1641" s="19">
        <f t="shared" si="51"/>
        <v>24.404833920000002</v>
      </c>
      <c r="L1641" t="s">
        <v>977</v>
      </c>
      <c r="M1641" s="50" t="s">
        <v>1027</v>
      </c>
      <c r="O1641" s="49" t="s">
        <v>1121</v>
      </c>
      <c r="P1641" s="37">
        <f t="shared" si="50"/>
        <v>24.404833920000002</v>
      </c>
      <c r="Q1641" s="51">
        <v>45831</v>
      </c>
      <c r="S1641">
        <v>40700</v>
      </c>
      <c r="T1641" t="s">
        <v>911</v>
      </c>
    </row>
    <row r="1642" spans="1:20" ht="30" x14ac:dyDescent="0.25">
      <c r="A1642" s="53" t="str">
        <f>+VLOOKUP(O1642,'Selectable Table'!D:E,2,0)</f>
        <v>OTH CUST</v>
      </c>
      <c r="B1642" s="36" t="s">
        <v>1125</v>
      </c>
      <c r="C1642" s="49" t="s">
        <v>1126</v>
      </c>
      <c r="D1642" s="49" t="s">
        <v>540</v>
      </c>
      <c r="E1642">
        <v>2025</v>
      </c>
      <c r="F1642">
        <v>6</v>
      </c>
      <c r="G1642" s="53" t="s">
        <v>1006</v>
      </c>
      <c r="H1642" s="33" t="s">
        <v>617</v>
      </c>
      <c r="I1642" s="18">
        <v>30.983999999999998</v>
      </c>
      <c r="J1642" s="33" t="s">
        <v>914</v>
      </c>
      <c r="K1642" s="19">
        <f t="shared" si="51"/>
        <v>37.330142879999997</v>
      </c>
      <c r="L1642" t="s">
        <v>977</v>
      </c>
      <c r="M1642" s="50" t="s">
        <v>1127</v>
      </c>
      <c r="O1642" s="49" t="s">
        <v>1055</v>
      </c>
      <c r="P1642" s="37">
        <f t="shared" si="50"/>
        <v>37.330142879999997</v>
      </c>
      <c r="Q1642" s="51">
        <v>45831</v>
      </c>
      <c r="S1642">
        <v>40700</v>
      </c>
      <c r="T1642" t="s">
        <v>911</v>
      </c>
    </row>
    <row r="1643" spans="1:20" ht="30" x14ac:dyDescent="0.25">
      <c r="A1643" s="53" t="str">
        <f>+VLOOKUP(O1643,'Selectable Table'!D:E,2,0)</f>
        <v>OTH CUST</v>
      </c>
      <c r="B1643" s="36" t="s">
        <v>1128</v>
      </c>
      <c r="C1643" s="49" t="s">
        <v>1129</v>
      </c>
      <c r="D1643" s="49" t="s">
        <v>540</v>
      </c>
      <c r="E1643">
        <v>2025</v>
      </c>
      <c r="F1643">
        <v>6</v>
      </c>
      <c r="G1643" s="53" t="s">
        <v>1006</v>
      </c>
      <c r="H1643" s="33" t="s">
        <v>617</v>
      </c>
      <c r="I1643" s="18">
        <v>18.240000000000002</v>
      </c>
      <c r="J1643" s="33" t="s">
        <v>914</v>
      </c>
      <c r="K1643" s="19">
        <f t="shared" si="51"/>
        <v>21.975916800000004</v>
      </c>
      <c r="L1643" t="s">
        <v>977</v>
      </c>
      <c r="M1643" s="50" t="s">
        <v>1000</v>
      </c>
      <c r="O1643" s="49" t="s">
        <v>1001</v>
      </c>
      <c r="P1643" s="37">
        <f t="shared" si="50"/>
        <v>21.975916800000004</v>
      </c>
      <c r="Q1643" s="51">
        <v>45831</v>
      </c>
      <c r="S1643">
        <v>40700</v>
      </c>
      <c r="T1643" t="s">
        <v>911</v>
      </c>
    </row>
    <row r="1644" spans="1:20" x14ac:dyDescent="0.25">
      <c r="A1644" s="53" t="str">
        <f>+VLOOKUP(O1644,'Selectable Table'!D:E,2,0)</f>
        <v>OTH CUST</v>
      </c>
      <c r="B1644" s="36" t="s">
        <v>1135</v>
      </c>
      <c r="C1644" s="49" t="s">
        <v>1136</v>
      </c>
      <c r="D1644" s="49" t="s">
        <v>540</v>
      </c>
      <c r="E1644">
        <v>2025</v>
      </c>
      <c r="F1644">
        <v>6</v>
      </c>
      <c r="G1644" s="53" t="s">
        <v>976</v>
      </c>
      <c r="H1644" s="33" t="s">
        <v>260</v>
      </c>
      <c r="I1644" s="18">
        <v>57.312000000000005</v>
      </c>
      <c r="J1644" s="33" t="s">
        <v>914</v>
      </c>
      <c r="K1644" s="19">
        <f t="shared" si="51"/>
        <v>69.050643840000006</v>
      </c>
      <c r="L1644" t="s">
        <v>977</v>
      </c>
      <c r="M1644" s="50" t="s">
        <v>1137</v>
      </c>
      <c r="O1644" s="49" t="s">
        <v>1134</v>
      </c>
      <c r="P1644" s="37">
        <f t="shared" si="50"/>
        <v>69.050643840000006</v>
      </c>
      <c r="Q1644" s="51">
        <v>45831</v>
      </c>
      <c r="S1644">
        <v>40700</v>
      </c>
      <c r="T1644" t="s">
        <v>911</v>
      </c>
    </row>
    <row r="1645" spans="1:20" x14ac:dyDescent="0.25">
      <c r="A1645" s="53" t="str">
        <f>+VLOOKUP(O1645,'Selectable Table'!D:E,2,0)</f>
        <v>OTH CUST</v>
      </c>
      <c r="B1645" s="36" t="s">
        <v>1141</v>
      </c>
      <c r="C1645" s="49" t="s">
        <v>1142</v>
      </c>
      <c r="D1645" s="49" t="s">
        <v>540</v>
      </c>
      <c r="E1645">
        <v>2025</v>
      </c>
      <c r="F1645">
        <v>6</v>
      </c>
      <c r="G1645" s="53" t="s">
        <v>976</v>
      </c>
      <c r="H1645" s="33" t="s">
        <v>260</v>
      </c>
      <c r="I1645" s="18">
        <v>18.240000000000002</v>
      </c>
      <c r="J1645" s="33" t="s">
        <v>914</v>
      </c>
      <c r="K1645" s="19">
        <f t="shared" si="51"/>
        <v>21.975916800000004</v>
      </c>
      <c r="L1645" t="s">
        <v>977</v>
      </c>
      <c r="M1645" s="50" t="s">
        <v>1000</v>
      </c>
      <c r="O1645" s="49" t="s">
        <v>1001</v>
      </c>
      <c r="P1645" s="37">
        <f t="shared" si="50"/>
        <v>21.975916800000004</v>
      </c>
      <c r="Q1645" s="51">
        <v>45831</v>
      </c>
      <c r="S1645">
        <v>40700</v>
      </c>
      <c r="T1645" t="s">
        <v>911</v>
      </c>
    </row>
    <row r="1646" spans="1:20" ht="30" x14ac:dyDescent="0.25">
      <c r="A1646" s="53" t="str">
        <f>+VLOOKUP(O1646,'Selectable Table'!D:E,2,0)</f>
        <v>OTH CUST</v>
      </c>
      <c r="B1646" s="36" t="s">
        <v>1743</v>
      </c>
      <c r="C1646" s="49" t="s">
        <v>1744</v>
      </c>
      <c r="D1646" s="49" t="s">
        <v>2080</v>
      </c>
      <c r="E1646">
        <v>2025</v>
      </c>
      <c r="F1646">
        <v>6</v>
      </c>
      <c r="G1646" s="53" t="s">
        <v>980</v>
      </c>
      <c r="H1646" s="33" t="s">
        <v>261</v>
      </c>
      <c r="I1646" s="18">
        <v>30.980000000000004</v>
      </c>
      <c r="J1646" s="33" t="s">
        <v>914</v>
      </c>
      <c r="K1646" s="19">
        <f t="shared" si="51"/>
        <v>37.325323600000004</v>
      </c>
      <c r="L1646" t="s">
        <v>977</v>
      </c>
      <c r="M1646" s="50" t="s">
        <v>1746</v>
      </c>
      <c r="O1646" s="49" t="s">
        <v>1055</v>
      </c>
      <c r="P1646" s="37">
        <f t="shared" si="50"/>
        <v>37.325323600000004</v>
      </c>
      <c r="Q1646" s="51">
        <v>45831</v>
      </c>
      <c r="S1646">
        <v>40700</v>
      </c>
      <c r="T1646" t="s">
        <v>911</v>
      </c>
    </row>
    <row r="1647" spans="1:20" ht="30" x14ac:dyDescent="0.25">
      <c r="A1647" s="53" t="str">
        <f>+VLOOKUP(O1647,'Selectable Table'!D:E,2,0)</f>
        <v>OTH CUST</v>
      </c>
      <c r="B1647" s="36" t="s">
        <v>1747</v>
      </c>
      <c r="C1647" s="49" t="s">
        <v>1748</v>
      </c>
      <c r="D1647" s="49" t="s">
        <v>2080</v>
      </c>
      <c r="E1647">
        <v>2025</v>
      </c>
      <c r="F1647">
        <v>6</v>
      </c>
      <c r="G1647" s="53" t="s">
        <v>984</v>
      </c>
      <c r="H1647" s="33" t="s">
        <v>262</v>
      </c>
      <c r="I1647" s="18">
        <v>30.192000000000004</v>
      </c>
      <c r="J1647" s="33" t="s">
        <v>914</v>
      </c>
      <c r="K1647" s="19">
        <f t="shared" si="51"/>
        <v>36.375925440000003</v>
      </c>
      <c r="L1647" t="s">
        <v>977</v>
      </c>
      <c r="M1647" s="50" t="s">
        <v>1750</v>
      </c>
      <c r="O1647" s="49" t="s">
        <v>1055</v>
      </c>
      <c r="P1647" s="37">
        <f t="shared" si="50"/>
        <v>36.375925440000003</v>
      </c>
      <c r="Q1647" s="51">
        <v>45831</v>
      </c>
      <c r="S1647">
        <v>40700</v>
      </c>
      <c r="T1647" t="s">
        <v>911</v>
      </c>
    </row>
    <row r="1648" spans="1:20" x14ac:dyDescent="0.25">
      <c r="A1648" s="53" t="str">
        <f>+VLOOKUP(O1648,'Selectable Table'!D:E,2,0)</f>
        <v>OTH CUST</v>
      </c>
      <c r="B1648" s="36" t="s">
        <v>1751</v>
      </c>
      <c r="C1648" s="49" t="s">
        <v>1752</v>
      </c>
      <c r="D1648" s="49" t="s">
        <v>2080</v>
      </c>
      <c r="E1648">
        <v>2025</v>
      </c>
      <c r="F1648">
        <v>6</v>
      </c>
      <c r="G1648" s="53" t="s">
        <v>980</v>
      </c>
      <c r="H1648" s="33" t="s">
        <v>261</v>
      </c>
      <c r="I1648" s="18">
        <v>72.63600000000001</v>
      </c>
      <c r="J1648" s="33" t="s">
        <v>914</v>
      </c>
      <c r="K1648" s="19">
        <f t="shared" si="51"/>
        <v>87.513305520000017</v>
      </c>
      <c r="L1648" t="s">
        <v>977</v>
      </c>
      <c r="M1648" s="50" t="s">
        <v>1137</v>
      </c>
      <c r="O1648" s="49" t="s">
        <v>1134</v>
      </c>
      <c r="P1648" s="37">
        <f t="shared" si="50"/>
        <v>87.513305520000017</v>
      </c>
      <c r="Q1648" s="51">
        <v>45831</v>
      </c>
      <c r="S1648">
        <v>40700</v>
      </c>
      <c r="T1648" t="s">
        <v>911</v>
      </c>
    </row>
    <row r="1649" spans="1:20" x14ac:dyDescent="0.25">
      <c r="A1649" s="53" t="str">
        <f>+VLOOKUP(O1649,'Selectable Table'!D:E,2,0)</f>
        <v>OTH CUST</v>
      </c>
      <c r="B1649" s="36" t="s">
        <v>1143</v>
      </c>
      <c r="C1649" s="49" t="s">
        <v>1144</v>
      </c>
      <c r="D1649" s="49" t="s">
        <v>2080</v>
      </c>
      <c r="E1649">
        <v>2025</v>
      </c>
      <c r="F1649">
        <v>6</v>
      </c>
      <c r="G1649" s="53" t="s">
        <v>976</v>
      </c>
      <c r="H1649" s="33" t="s">
        <v>260</v>
      </c>
      <c r="I1649" s="18">
        <v>32.887999999999998</v>
      </c>
      <c r="J1649" s="33" t="s">
        <v>914</v>
      </c>
      <c r="K1649" s="19">
        <f t="shared" si="51"/>
        <v>39.624120159999997</v>
      </c>
      <c r="L1649" t="s">
        <v>977</v>
      </c>
      <c r="M1649" s="50" t="s">
        <v>1145</v>
      </c>
      <c r="O1649" s="49" t="s">
        <v>1146</v>
      </c>
      <c r="P1649" s="37">
        <f t="shared" si="50"/>
        <v>39.624120159999997</v>
      </c>
      <c r="Q1649" s="51">
        <v>45831</v>
      </c>
      <c r="S1649">
        <v>40700</v>
      </c>
      <c r="T1649" t="s">
        <v>911</v>
      </c>
    </row>
    <row r="1650" spans="1:20" ht="30" x14ac:dyDescent="0.25">
      <c r="A1650" s="53" t="str">
        <f>+VLOOKUP(O1650,'Selectable Table'!D:E,2,0)</f>
        <v>OTH CUST</v>
      </c>
      <c r="B1650" s="36" t="s">
        <v>1753</v>
      </c>
      <c r="C1650" s="49" t="s">
        <v>1754</v>
      </c>
      <c r="D1650" s="49" t="s">
        <v>2080</v>
      </c>
      <c r="E1650">
        <v>2025</v>
      </c>
      <c r="F1650">
        <v>6</v>
      </c>
      <c r="G1650" s="53" t="s">
        <v>980</v>
      </c>
      <c r="H1650" s="33" t="s">
        <v>261</v>
      </c>
      <c r="I1650" s="18">
        <v>30.980000000000004</v>
      </c>
      <c r="J1650" s="33" t="s">
        <v>914</v>
      </c>
      <c r="K1650" s="19">
        <f t="shared" si="51"/>
        <v>37.325323600000004</v>
      </c>
      <c r="L1650" t="s">
        <v>977</v>
      </c>
      <c r="M1650" s="50" t="s">
        <v>1755</v>
      </c>
      <c r="O1650" s="49" t="s">
        <v>1055</v>
      </c>
      <c r="P1650" s="37">
        <f t="shared" si="50"/>
        <v>37.325323600000004</v>
      </c>
      <c r="Q1650" s="51">
        <v>45831</v>
      </c>
      <c r="S1650">
        <v>40700</v>
      </c>
      <c r="T1650" t="s">
        <v>911</v>
      </c>
    </row>
    <row r="1651" spans="1:20" x14ac:dyDescent="0.25">
      <c r="A1651" s="53" t="str">
        <f>+VLOOKUP(O1651,'Selectable Table'!D:E,2,0)</f>
        <v>J &amp; J</v>
      </c>
      <c r="B1651" s="36" t="s">
        <v>1147</v>
      </c>
      <c r="C1651" s="49" t="s">
        <v>1148</v>
      </c>
      <c r="D1651" s="49" t="s">
        <v>2080</v>
      </c>
      <c r="E1651">
        <v>2025</v>
      </c>
      <c r="F1651">
        <v>6</v>
      </c>
      <c r="G1651" s="53" t="s">
        <v>980</v>
      </c>
      <c r="H1651" s="33" t="s">
        <v>261</v>
      </c>
      <c r="I1651" s="18">
        <v>35.012</v>
      </c>
      <c r="J1651" s="33" t="s">
        <v>914</v>
      </c>
      <c r="K1651" s="19">
        <f t="shared" si="51"/>
        <v>42.18315784</v>
      </c>
      <c r="L1651" t="s">
        <v>977</v>
      </c>
      <c r="M1651" s="50" t="s">
        <v>1015</v>
      </c>
      <c r="O1651" s="49" t="s">
        <v>1100</v>
      </c>
      <c r="P1651" s="37">
        <f t="shared" si="50"/>
        <v>42.18315784</v>
      </c>
      <c r="Q1651" s="51">
        <v>45831</v>
      </c>
      <c r="S1651">
        <v>40700</v>
      </c>
      <c r="T1651" t="s">
        <v>911</v>
      </c>
    </row>
    <row r="1652" spans="1:20" ht="30" x14ac:dyDescent="0.25">
      <c r="A1652" s="53" t="str">
        <f>+VLOOKUP(O1652,'Selectable Table'!D:E,2,0)</f>
        <v>OTH CUST</v>
      </c>
      <c r="B1652" s="36" t="s">
        <v>1158</v>
      </c>
      <c r="C1652" s="49" t="s">
        <v>1159</v>
      </c>
      <c r="D1652" s="49" t="s">
        <v>2080</v>
      </c>
      <c r="E1652">
        <v>2025</v>
      </c>
      <c r="F1652">
        <v>6</v>
      </c>
      <c r="G1652" s="53" t="s">
        <v>976</v>
      </c>
      <c r="H1652" s="33" t="s">
        <v>260</v>
      </c>
      <c r="I1652" s="18">
        <v>30.980000000000004</v>
      </c>
      <c r="J1652" s="33" t="s">
        <v>914</v>
      </c>
      <c r="K1652" s="19">
        <f t="shared" si="51"/>
        <v>37.325323600000004</v>
      </c>
      <c r="L1652" t="s">
        <v>977</v>
      </c>
      <c r="M1652" s="50" t="s">
        <v>1160</v>
      </c>
      <c r="O1652" s="49" t="s">
        <v>1055</v>
      </c>
      <c r="P1652" s="37">
        <f t="shared" si="50"/>
        <v>37.325323600000004</v>
      </c>
      <c r="Q1652" s="51">
        <v>45831</v>
      </c>
      <c r="S1652">
        <v>40700</v>
      </c>
      <c r="T1652" t="s">
        <v>911</v>
      </c>
    </row>
    <row r="1653" spans="1:20" ht="30" x14ac:dyDescent="0.25">
      <c r="A1653" s="53" t="str">
        <f>+VLOOKUP(O1653,'Selectable Table'!D:E,2,0)</f>
        <v>OTH CUST</v>
      </c>
      <c r="B1653" s="36" t="s">
        <v>1759</v>
      </c>
      <c r="C1653" s="49" t="s">
        <v>1760</v>
      </c>
      <c r="D1653" s="49" t="s">
        <v>2080</v>
      </c>
      <c r="E1653">
        <v>2025</v>
      </c>
      <c r="F1653">
        <v>6</v>
      </c>
      <c r="G1653" s="53" t="s">
        <v>976</v>
      </c>
      <c r="H1653" s="33" t="s">
        <v>260</v>
      </c>
      <c r="I1653" s="18">
        <v>30.980000000000004</v>
      </c>
      <c r="J1653" s="33" t="s">
        <v>914</v>
      </c>
      <c r="K1653" s="19">
        <f t="shared" si="51"/>
        <v>37.325323600000004</v>
      </c>
      <c r="L1653" t="s">
        <v>977</v>
      </c>
      <c r="M1653" s="50" t="s">
        <v>1761</v>
      </c>
      <c r="O1653" s="49" t="s">
        <v>1055</v>
      </c>
      <c r="P1653" s="37">
        <f t="shared" si="50"/>
        <v>37.325323600000004</v>
      </c>
      <c r="Q1653" s="51">
        <v>45831</v>
      </c>
      <c r="S1653">
        <v>40700</v>
      </c>
      <c r="T1653" t="s">
        <v>911</v>
      </c>
    </row>
    <row r="1654" spans="1:20" x14ac:dyDescent="0.25">
      <c r="A1654" s="53" t="str">
        <f>+VLOOKUP(O1654,'Selectable Table'!D:E,2,0)</f>
        <v>J &amp; J</v>
      </c>
      <c r="B1654" s="36" t="s">
        <v>1167</v>
      </c>
      <c r="C1654" s="49" t="s">
        <v>1168</v>
      </c>
      <c r="D1654" s="49" t="s">
        <v>2081</v>
      </c>
      <c r="E1654">
        <v>2025</v>
      </c>
      <c r="F1654">
        <v>6</v>
      </c>
      <c r="G1654" s="53" t="s">
        <v>984</v>
      </c>
      <c r="H1654" s="33" t="s">
        <v>262</v>
      </c>
      <c r="I1654" s="18">
        <v>35.012</v>
      </c>
      <c r="J1654" s="33" t="s">
        <v>914</v>
      </c>
      <c r="K1654" s="19">
        <f t="shared" si="51"/>
        <v>42.18315784</v>
      </c>
      <c r="L1654" t="s">
        <v>977</v>
      </c>
      <c r="M1654" s="50" t="s">
        <v>1015</v>
      </c>
      <c r="O1654" s="49" t="s">
        <v>1100</v>
      </c>
      <c r="P1654" s="37">
        <f t="shared" si="50"/>
        <v>42.18315784</v>
      </c>
      <c r="Q1654" s="51">
        <v>45831</v>
      </c>
      <c r="S1654">
        <v>40700</v>
      </c>
      <c r="T1654" t="s">
        <v>911</v>
      </c>
    </row>
    <row r="1655" spans="1:20" x14ac:dyDescent="0.25">
      <c r="A1655" s="53" t="str">
        <f>+VLOOKUP(O1655,'Selectable Table'!D:E,2,0)</f>
        <v>OTH CUST</v>
      </c>
      <c r="B1655" s="36" t="s">
        <v>1169</v>
      </c>
      <c r="C1655" s="49" t="s">
        <v>1170</v>
      </c>
      <c r="D1655" s="49" t="s">
        <v>2081</v>
      </c>
      <c r="E1655">
        <v>2025</v>
      </c>
      <c r="F1655">
        <v>6</v>
      </c>
      <c r="G1655" s="53" t="s">
        <v>980</v>
      </c>
      <c r="H1655" s="33" t="s">
        <v>261</v>
      </c>
      <c r="I1655" s="18">
        <v>18.240000000000002</v>
      </c>
      <c r="J1655" s="33" t="s">
        <v>914</v>
      </c>
      <c r="K1655" s="19">
        <f t="shared" si="51"/>
        <v>21.975916800000004</v>
      </c>
      <c r="L1655" t="s">
        <v>977</v>
      </c>
      <c r="M1655" s="50" t="s">
        <v>1000</v>
      </c>
      <c r="O1655" s="49" t="s">
        <v>1001</v>
      </c>
      <c r="P1655" s="37">
        <f t="shared" si="50"/>
        <v>21.975916800000004</v>
      </c>
      <c r="Q1655" s="51">
        <v>45831</v>
      </c>
      <c r="S1655">
        <v>40700</v>
      </c>
      <c r="T1655" t="s">
        <v>911</v>
      </c>
    </row>
    <row r="1656" spans="1:20" x14ac:dyDescent="0.25">
      <c r="A1656" s="53" t="str">
        <f>+VLOOKUP(O1656,'Selectable Table'!D:E,2,0)</f>
        <v>J &amp; J</v>
      </c>
      <c r="B1656" s="36" t="s">
        <v>1171</v>
      </c>
      <c r="C1656" s="49" t="s">
        <v>1172</v>
      </c>
      <c r="D1656" s="49" t="s">
        <v>2081</v>
      </c>
      <c r="E1656">
        <v>2025</v>
      </c>
      <c r="F1656">
        <v>6</v>
      </c>
      <c r="G1656" s="53" t="s">
        <v>976</v>
      </c>
      <c r="H1656" s="33" t="s">
        <v>260</v>
      </c>
      <c r="I1656" s="18">
        <v>35.012</v>
      </c>
      <c r="J1656" s="33" t="s">
        <v>914</v>
      </c>
      <c r="K1656" s="19">
        <f t="shared" si="51"/>
        <v>42.18315784</v>
      </c>
      <c r="L1656" t="s">
        <v>977</v>
      </c>
      <c r="M1656" s="50" t="s">
        <v>1015</v>
      </c>
      <c r="O1656" s="49" t="s">
        <v>1100</v>
      </c>
      <c r="P1656" s="37">
        <f t="shared" si="50"/>
        <v>42.18315784</v>
      </c>
      <c r="Q1656" s="51">
        <v>45831</v>
      </c>
      <c r="S1656">
        <v>40700</v>
      </c>
      <c r="T1656" t="s">
        <v>911</v>
      </c>
    </row>
    <row r="1657" spans="1:20" x14ac:dyDescent="0.25">
      <c r="A1657" s="53" t="str">
        <f>+VLOOKUP(O1657,'Selectable Table'!D:E,2,0)</f>
        <v>J &amp; J</v>
      </c>
      <c r="B1657" s="36" t="s">
        <v>1765</v>
      </c>
      <c r="C1657" s="49" t="s">
        <v>1766</v>
      </c>
      <c r="D1657" s="49" t="s">
        <v>2082</v>
      </c>
      <c r="E1657">
        <v>2025</v>
      </c>
      <c r="F1657">
        <v>6</v>
      </c>
      <c r="G1657" s="53" t="s">
        <v>980</v>
      </c>
      <c r="H1657" s="33" t="s">
        <v>261</v>
      </c>
      <c r="I1657" s="18">
        <v>35.012</v>
      </c>
      <c r="J1657" s="33" t="s">
        <v>914</v>
      </c>
      <c r="K1657" s="19">
        <f t="shared" si="51"/>
        <v>42.18315784</v>
      </c>
      <c r="L1657" t="s">
        <v>977</v>
      </c>
      <c r="M1657" s="50" t="s">
        <v>1015</v>
      </c>
      <c r="O1657" s="49" t="s">
        <v>1100</v>
      </c>
      <c r="P1657" s="37">
        <f t="shared" si="50"/>
        <v>42.18315784</v>
      </c>
      <c r="Q1657" s="51">
        <v>45831</v>
      </c>
      <c r="S1657">
        <v>40700</v>
      </c>
      <c r="T1657" t="s">
        <v>911</v>
      </c>
    </row>
    <row r="1658" spans="1:20" ht="30" x14ac:dyDescent="0.25">
      <c r="A1658" s="53" t="str">
        <f>+VLOOKUP(O1658,'Selectable Table'!D:E,2,0)</f>
        <v>OTH CUST</v>
      </c>
      <c r="B1658" s="36" t="s">
        <v>1178</v>
      </c>
      <c r="C1658" s="49" t="s">
        <v>1179</v>
      </c>
      <c r="D1658" s="49" t="s">
        <v>2082</v>
      </c>
      <c r="E1658">
        <v>2025</v>
      </c>
      <c r="F1658">
        <v>6</v>
      </c>
      <c r="G1658" s="53" t="s">
        <v>976</v>
      </c>
      <c r="H1658" s="33" t="s">
        <v>260</v>
      </c>
      <c r="I1658" s="18">
        <v>30.983999999999998</v>
      </c>
      <c r="J1658" s="33" t="s">
        <v>914</v>
      </c>
      <c r="K1658" s="19">
        <f t="shared" si="51"/>
        <v>37.330142879999997</v>
      </c>
      <c r="L1658" t="s">
        <v>977</v>
      </c>
      <c r="M1658" s="50" t="s">
        <v>1180</v>
      </c>
      <c r="O1658" s="49" t="s">
        <v>1055</v>
      </c>
      <c r="P1658" s="37">
        <f t="shared" si="50"/>
        <v>37.330142879999997</v>
      </c>
      <c r="Q1658" s="51">
        <v>45831</v>
      </c>
      <c r="S1658">
        <v>40700</v>
      </c>
      <c r="T1658" t="s">
        <v>911</v>
      </c>
    </row>
    <row r="1659" spans="1:20" x14ac:dyDescent="0.25">
      <c r="A1659" s="53" t="str">
        <f>+VLOOKUP(O1659,'Selectable Table'!D:E,2,0)</f>
        <v>J &amp; J</v>
      </c>
      <c r="B1659" s="36" t="s">
        <v>1185</v>
      </c>
      <c r="C1659" s="49" t="s">
        <v>1186</v>
      </c>
      <c r="D1659" s="49" t="s">
        <v>2082</v>
      </c>
      <c r="E1659">
        <v>2025</v>
      </c>
      <c r="F1659">
        <v>6</v>
      </c>
      <c r="G1659" s="53" t="s">
        <v>976</v>
      </c>
      <c r="H1659" s="33" t="s">
        <v>260</v>
      </c>
      <c r="I1659" s="18">
        <v>35.012</v>
      </c>
      <c r="J1659" s="33" t="s">
        <v>914</v>
      </c>
      <c r="K1659" s="19">
        <f t="shared" si="51"/>
        <v>42.18315784</v>
      </c>
      <c r="L1659" t="s">
        <v>977</v>
      </c>
      <c r="M1659" s="50" t="s">
        <v>1015</v>
      </c>
      <c r="O1659" s="49" t="s">
        <v>1100</v>
      </c>
      <c r="P1659" s="37">
        <f t="shared" si="50"/>
        <v>42.18315784</v>
      </c>
      <c r="Q1659" s="51">
        <v>45831</v>
      </c>
      <c r="S1659">
        <v>40700</v>
      </c>
      <c r="T1659" t="s">
        <v>911</v>
      </c>
    </row>
    <row r="1660" spans="1:20" ht="30" x14ac:dyDescent="0.25">
      <c r="A1660" s="53" t="str">
        <f>+VLOOKUP(O1660,'Selectable Table'!D:E,2,0)</f>
        <v>OTH CUST</v>
      </c>
      <c r="B1660" s="36" t="s">
        <v>1779</v>
      </c>
      <c r="C1660" s="49" t="s">
        <v>1780</v>
      </c>
      <c r="D1660" s="49" t="s">
        <v>2083</v>
      </c>
      <c r="E1660">
        <v>2025</v>
      </c>
      <c r="F1660">
        <v>6</v>
      </c>
      <c r="G1660" s="53" t="s">
        <v>984</v>
      </c>
      <c r="H1660" s="33" t="s">
        <v>262</v>
      </c>
      <c r="I1660" s="18">
        <v>29.344000000000001</v>
      </c>
      <c r="J1660" s="33" t="s">
        <v>94</v>
      </c>
      <c r="K1660" s="19">
        <f t="shared" si="51"/>
        <v>29.344000000000001</v>
      </c>
      <c r="L1660" t="s">
        <v>977</v>
      </c>
      <c r="M1660" s="50" t="s">
        <v>1781</v>
      </c>
      <c r="O1660" s="49" t="s">
        <v>1055</v>
      </c>
      <c r="P1660" s="37">
        <f t="shared" si="50"/>
        <v>29.344000000000001</v>
      </c>
      <c r="Q1660" s="51">
        <v>45831</v>
      </c>
      <c r="S1660">
        <v>40700</v>
      </c>
      <c r="T1660" t="s">
        <v>911</v>
      </c>
    </row>
    <row r="1661" spans="1:20" ht="30" x14ac:dyDescent="0.25">
      <c r="A1661" s="53" t="str">
        <f>+VLOOKUP(O1661,'Selectable Table'!D:E,2,0)</f>
        <v>OTH CUST</v>
      </c>
      <c r="B1661" s="36" t="s">
        <v>1783</v>
      </c>
      <c r="C1661" s="49" t="s">
        <v>1784</v>
      </c>
      <c r="D1661" s="49" t="s">
        <v>2083</v>
      </c>
      <c r="E1661">
        <v>2025</v>
      </c>
      <c r="F1661">
        <v>6</v>
      </c>
      <c r="G1661" s="53" t="s">
        <v>980</v>
      </c>
      <c r="H1661" s="33" t="s">
        <v>261</v>
      </c>
      <c r="I1661" s="18">
        <v>29.344000000000001</v>
      </c>
      <c r="J1661" s="33" t="s">
        <v>94</v>
      </c>
      <c r="K1661" s="19">
        <f t="shared" si="51"/>
        <v>29.344000000000001</v>
      </c>
      <c r="L1661" t="s">
        <v>977</v>
      </c>
      <c r="M1661" s="50" t="s">
        <v>1786</v>
      </c>
      <c r="O1661" s="49" t="s">
        <v>1055</v>
      </c>
      <c r="P1661" s="37">
        <f t="shared" si="50"/>
        <v>29.344000000000001</v>
      </c>
      <c r="Q1661" s="51">
        <v>45831</v>
      </c>
      <c r="S1661">
        <v>40700</v>
      </c>
      <c r="T1661" t="s">
        <v>911</v>
      </c>
    </row>
    <row r="1662" spans="1:20" ht="30" x14ac:dyDescent="0.25">
      <c r="A1662" s="53" t="str">
        <f>+VLOOKUP(O1662,'Selectable Table'!D:E,2,0)</f>
        <v>OTH CUST</v>
      </c>
      <c r="B1662" s="36" t="s">
        <v>1787</v>
      </c>
      <c r="C1662" s="49" t="s">
        <v>1788</v>
      </c>
      <c r="D1662" s="49" t="s">
        <v>2083</v>
      </c>
      <c r="E1662">
        <v>2025</v>
      </c>
      <c r="F1662">
        <v>6</v>
      </c>
      <c r="G1662" s="53" t="s">
        <v>976</v>
      </c>
      <c r="H1662" s="33" t="s">
        <v>260</v>
      </c>
      <c r="I1662" s="18">
        <v>29.344000000000001</v>
      </c>
      <c r="J1662" s="33" t="s">
        <v>94</v>
      </c>
      <c r="K1662" s="19">
        <f t="shared" si="51"/>
        <v>29.344000000000001</v>
      </c>
      <c r="L1662" t="s">
        <v>977</v>
      </c>
      <c r="M1662" s="50" t="s">
        <v>1789</v>
      </c>
      <c r="O1662" s="49" t="s">
        <v>1055</v>
      </c>
      <c r="P1662" s="37">
        <f t="shared" si="50"/>
        <v>29.344000000000001</v>
      </c>
      <c r="Q1662" s="51">
        <v>45831</v>
      </c>
      <c r="S1662">
        <v>40700</v>
      </c>
      <c r="T1662" t="s">
        <v>911</v>
      </c>
    </row>
    <row r="1663" spans="1:20" ht="30" x14ac:dyDescent="0.25">
      <c r="A1663" s="53" t="str">
        <f>+VLOOKUP(O1663,'Selectable Table'!D:E,2,0)</f>
        <v>OTH CUST</v>
      </c>
      <c r="B1663" s="36" t="s">
        <v>1195</v>
      </c>
      <c r="C1663" s="49" t="s">
        <v>1196</v>
      </c>
      <c r="D1663" s="49" t="s">
        <v>2083</v>
      </c>
      <c r="E1663">
        <v>2025</v>
      </c>
      <c r="F1663">
        <v>6</v>
      </c>
      <c r="G1663" s="53" t="s">
        <v>980</v>
      </c>
      <c r="H1663" s="33" t="s">
        <v>261</v>
      </c>
      <c r="I1663" s="18">
        <v>30.983999999999998</v>
      </c>
      <c r="J1663" s="33" t="s">
        <v>94</v>
      </c>
      <c r="K1663" s="19">
        <f t="shared" si="51"/>
        <v>30.983999999999998</v>
      </c>
      <c r="L1663" t="s">
        <v>977</v>
      </c>
      <c r="M1663" s="50" t="s">
        <v>1197</v>
      </c>
      <c r="O1663" s="49" t="s">
        <v>1055</v>
      </c>
      <c r="P1663" s="37">
        <f t="shared" si="50"/>
        <v>30.983999999999998</v>
      </c>
      <c r="Q1663" s="51">
        <v>45831</v>
      </c>
      <c r="S1663">
        <v>40700</v>
      </c>
      <c r="T1663" t="s">
        <v>911</v>
      </c>
    </row>
    <row r="1664" spans="1:20" ht="30" x14ac:dyDescent="0.25">
      <c r="A1664" s="53" t="str">
        <f>+VLOOKUP(O1664,'Selectable Table'!D:E,2,0)</f>
        <v>OTH CUST</v>
      </c>
      <c r="B1664" s="36" t="s">
        <v>1208</v>
      </c>
      <c r="C1664" s="49" t="s">
        <v>1209</v>
      </c>
      <c r="D1664" s="49" t="s">
        <v>2083</v>
      </c>
      <c r="E1664">
        <v>2025</v>
      </c>
      <c r="F1664">
        <v>6</v>
      </c>
      <c r="G1664" s="53" t="s">
        <v>980</v>
      </c>
      <c r="H1664" s="33" t="s">
        <v>261</v>
      </c>
      <c r="I1664" s="18">
        <v>29.34</v>
      </c>
      <c r="J1664" s="33" t="s">
        <v>94</v>
      </c>
      <c r="K1664" s="19">
        <f t="shared" si="51"/>
        <v>29.34</v>
      </c>
      <c r="L1664" t="s">
        <v>977</v>
      </c>
      <c r="M1664" s="50" t="s">
        <v>1210</v>
      </c>
      <c r="O1664" s="49" t="s">
        <v>1055</v>
      </c>
      <c r="P1664" s="37">
        <f t="shared" si="50"/>
        <v>29.34</v>
      </c>
      <c r="Q1664" s="51">
        <v>45831</v>
      </c>
      <c r="S1664">
        <v>40700</v>
      </c>
      <c r="T1664" t="s">
        <v>911</v>
      </c>
    </row>
    <row r="1665" spans="1:20" ht="30" x14ac:dyDescent="0.25">
      <c r="A1665" s="53" t="str">
        <f>+VLOOKUP(O1665,'Selectable Table'!D:E,2,0)</f>
        <v>OTH CUST</v>
      </c>
      <c r="B1665" s="36" t="s">
        <v>1793</v>
      </c>
      <c r="C1665" s="49" t="s">
        <v>1794</v>
      </c>
      <c r="D1665" s="49" t="s">
        <v>2083</v>
      </c>
      <c r="E1665">
        <v>2025</v>
      </c>
      <c r="F1665">
        <v>6</v>
      </c>
      <c r="G1665" s="53" t="s">
        <v>976</v>
      </c>
      <c r="H1665" s="33" t="s">
        <v>260</v>
      </c>
      <c r="I1665" s="18">
        <v>29.344000000000001</v>
      </c>
      <c r="J1665" s="33" t="s">
        <v>94</v>
      </c>
      <c r="K1665" s="19">
        <f t="shared" si="51"/>
        <v>29.344000000000001</v>
      </c>
      <c r="L1665" t="s">
        <v>977</v>
      </c>
      <c r="M1665" s="50" t="s">
        <v>1795</v>
      </c>
      <c r="O1665" s="49" t="s">
        <v>1055</v>
      </c>
      <c r="P1665" s="37">
        <f t="shared" si="50"/>
        <v>29.344000000000001</v>
      </c>
      <c r="Q1665" s="51">
        <v>45831</v>
      </c>
      <c r="S1665">
        <v>40700</v>
      </c>
      <c r="T1665" t="s">
        <v>911</v>
      </c>
    </row>
    <row r="1666" spans="1:20" ht="30" x14ac:dyDescent="0.25">
      <c r="A1666" s="53" t="str">
        <f>+VLOOKUP(O1666,'Selectable Table'!D:E,2,0)</f>
        <v>OTH CUST</v>
      </c>
      <c r="B1666" s="36" t="s">
        <v>1796</v>
      </c>
      <c r="C1666" s="49" t="s">
        <v>1797</v>
      </c>
      <c r="D1666" s="49" t="s">
        <v>2083</v>
      </c>
      <c r="E1666">
        <v>2025</v>
      </c>
      <c r="F1666">
        <v>6</v>
      </c>
      <c r="G1666" s="53" t="s">
        <v>980</v>
      </c>
      <c r="H1666" s="33" t="s">
        <v>261</v>
      </c>
      <c r="I1666" s="18">
        <v>29.344000000000001</v>
      </c>
      <c r="J1666" s="33" t="s">
        <v>94</v>
      </c>
      <c r="K1666" s="19">
        <f t="shared" si="51"/>
        <v>29.344000000000001</v>
      </c>
      <c r="L1666" t="s">
        <v>977</v>
      </c>
      <c r="M1666" s="50" t="s">
        <v>1798</v>
      </c>
      <c r="O1666" s="49" t="s">
        <v>1055</v>
      </c>
      <c r="P1666" s="37">
        <f t="shared" ref="P1666:P1729" si="52">K1666</f>
        <v>29.344000000000001</v>
      </c>
      <c r="Q1666" s="51">
        <v>45831</v>
      </c>
      <c r="S1666">
        <v>40700</v>
      </c>
      <c r="T1666" t="s">
        <v>911</v>
      </c>
    </row>
    <row r="1667" spans="1:20" x14ac:dyDescent="0.25">
      <c r="A1667" s="53" t="str">
        <f>+VLOOKUP(O1667,'Selectable Table'!D:E,2,0)</f>
        <v>OTH CUST</v>
      </c>
      <c r="B1667" s="36" t="s">
        <v>1219</v>
      </c>
      <c r="C1667" s="49" t="s">
        <v>1220</v>
      </c>
      <c r="D1667" s="49" t="s">
        <v>2084</v>
      </c>
      <c r="E1667">
        <v>2025</v>
      </c>
      <c r="F1667">
        <v>6</v>
      </c>
      <c r="G1667" s="53" t="s">
        <v>980</v>
      </c>
      <c r="H1667" s="33" t="s">
        <v>261</v>
      </c>
      <c r="I1667" s="18">
        <v>18.240000000000002</v>
      </c>
      <c r="J1667" s="33" t="s">
        <v>914</v>
      </c>
      <c r="K1667" s="19">
        <f t="shared" ref="K1667:K1730" si="53">+VLOOKUP(J1667,$W$2:$X$7,2,0)*I1667</f>
        <v>21.975916800000004</v>
      </c>
      <c r="L1667" t="s">
        <v>977</v>
      </c>
      <c r="M1667" s="50" t="s">
        <v>1000</v>
      </c>
      <c r="O1667" s="49" t="s">
        <v>1001</v>
      </c>
      <c r="P1667" s="37">
        <f t="shared" si="52"/>
        <v>21.975916800000004</v>
      </c>
      <c r="Q1667" s="51">
        <v>45831</v>
      </c>
      <c r="S1667">
        <v>40700</v>
      </c>
      <c r="T1667" t="s">
        <v>911</v>
      </c>
    </row>
    <row r="1668" spans="1:20" x14ac:dyDescent="0.25">
      <c r="A1668" s="53" t="str">
        <f>+VLOOKUP(O1668,'Selectable Table'!D:E,2,0)</f>
        <v>OTH CUST</v>
      </c>
      <c r="B1668" s="36" t="s">
        <v>1225</v>
      </c>
      <c r="C1668" s="49" t="s">
        <v>1226</v>
      </c>
      <c r="D1668" s="49" t="s">
        <v>2084</v>
      </c>
      <c r="E1668">
        <v>2025</v>
      </c>
      <c r="F1668">
        <v>6</v>
      </c>
      <c r="G1668" s="53" t="s">
        <v>976</v>
      </c>
      <c r="H1668" s="33" t="s">
        <v>260</v>
      </c>
      <c r="I1668" s="18">
        <v>18.240000000000002</v>
      </c>
      <c r="J1668" s="33" t="s">
        <v>914</v>
      </c>
      <c r="K1668" s="19">
        <f t="shared" si="53"/>
        <v>21.975916800000004</v>
      </c>
      <c r="L1668" t="s">
        <v>977</v>
      </c>
      <c r="M1668" s="50" t="s">
        <v>1000</v>
      </c>
      <c r="O1668" s="49" t="s">
        <v>1001</v>
      </c>
      <c r="P1668" s="37">
        <f t="shared" si="52"/>
        <v>21.975916800000004</v>
      </c>
      <c r="Q1668" s="51">
        <v>45831</v>
      </c>
      <c r="S1668">
        <v>40700</v>
      </c>
      <c r="T1668" t="s">
        <v>911</v>
      </c>
    </row>
    <row r="1669" spans="1:20" x14ac:dyDescent="0.25">
      <c r="A1669" s="53" t="str">
        <f>+VLOOKUP(O1669,'Selectable Table'!D:E,2,0)</f>
        <v>J &amp; J</v>
      </c>
      <c r="B1669" s="36" t="s">
        <v>1227</v>
      </c>
      <c r="C1669" s="49" t="s">
        <v>1228</v>
      </c>
      <c r="D1669" s="49" t="s">
        <v>2084</v>
      </c>
      <c r="E1669">
        <v>2025</v>
      </c>
      <c r="F1669">
        <v>6</v>
      </c>
      <c r="G1669" s="53" t="s">
        <v>976</v>
      </c>
      <c r="H1669" s="33" t="s">
        <v>260</v>
      </c>
      <c r="I1669" s="18">
        <v>35.012</v>
      </c>
      <c r="J1669" s="33" t="s">
        <v>914</v>
      </c>
      <c r="K1669" s="19">
        <f t="shared" si="53"/>
        <v>42.18315784</v>
      </c>
      <c r="L1669" t="s">
        <v>977</v>
      </c>
      <c r="M1669" s="50" t="s">
        <v>1015</v>
      </c>
      <c r="O1669" s="49" t="s">
        <v>1100</v>
      </c>
      <c r="P1669" s="37">
        <f t="shared" si="52"/>
        <v>42.18315784</v>
      </c>
      <c r="Q1669" s="51">
        <v>45831</v>
      </c>
      <c r="S1669">
        <v>40700</v>
      </c>
      <c r="T1669" t="s">
        <v>911</v>
      </c>
    </row>
    <row r="1670" spans="1:20" ht="30" x14ac:dyDescent="0.25">
      <c r="A1670" s="53" t="str">
        <f>+VLOOKUP(O1670,'Selectable Table'!D:E,2,0)</f>
        <v>OTH CUST</v>
      </c>
      <c r="B1670" s="36" t="s">
        <v>1229</v>
      </c>
      <c r="C1670" s="49" t="s">
        <v>1230</v>
      </c>
      <c r="D1670" s="49" t="s">
        <v>2085</v>
      </c>
      <c r="E1670">
        <v>2025</v>
      </c>
      <c r="F1670">
        <v>6</v>
      </c>
      <c r="G1670" s="53" t="s">
        <v>1006</v>
      </c>
      <c r="H1670" s="33" t="s">
        <v>617</v>
      </c>
      <c r="I1670" s="18">
        <v>29.344000000000001</v>
      </c>
      <c r="J1670" s="33" t="s">
        <v>94</v>
      </c>
      <c r="K1670" s="19">
        <f t="shared" si="53"/>
        <v>29.344000000000001</v>
      </c>
      <c r="L1670" t="s">
        <v>977</v>
      </c>
      <c r="M1670" s="50" t="s">
        <v>1231</v>
      </c>
      <c r="O1670" s="49" t="s">
        <v>1055</v>
      </c>
      <c r="P1670" s="37">
        <f t="shared" si="52"/>
        <v>29.344000000000001</v>
      </c>
      <c r="Q1670" s="51">
        <v>45831</v>
      </c>
      <c r="S1670">
        <v>40700</v>
      </c>
      <c r="T1670" t="s">
        <v>911</v>
      </c>
    </row>
    <row r="1671" spans="1:20" ht="30" x14ac:dyDescent="0.25">
      <c r="A1671" s="53" t="str">
        <f>+VLOOKUP(O1671,'Selectable Table'!D:E,2,0)</f>
        <v>OTH CUST</v>
      </c>
      <c r="B1671" s="36" t="s">
        <v>1232</v>
      </c>
      <c r="C1671" s="49" t="s">
        <v>1233</v>
      </c>
      <c r="D1671" s="49" t="s">
        <v>2085</v>
      </c>
      <c r="E1671">
        <v>2025</v>
      </c>
      <c r="F1671">
        <v>6</v>
      </c>
      <c r="G1671" s="53" t="s">
        <v>1006</v>
      </c>
      <c r="H1671" s="33" t="s">
        <v>617</v>
      </c>
      <c r="I1671" s="18">
        <v>30.980000000000004</v>
      </c>
      <c r="J1671" s="33" t="s">
        <v>94</v>
      </c>
      <c r="K1671" s="19">
        <f t="shared" si="53"/>
        <v>30.980000000000004</v>
      </c>
      <c r="L1671" t="s">
        <v>977</v>
      </c>
      <c r="M1671" s="50" t="s">
        <v>1234</v>
      </c>
      <c r="O1671" s="49" t="s">
        <v>1055</v>
      </c>
      <c r="P1671" s="37">
        <f t="shared" si="52"/>
        <v>30.980000000000004</v>
      </c>
      <c r="Q1671" s="51">
        <v>45831</v>
      </c>
      <c r="S1671">
        <v>40700</v>
      </c>
      <c r="T1671" t="s">
        <v>911</v>
      </c>
    </row>
    <row r="1672" spans="1:20" ht="30" x14ac:dyDescent="0.25">
      <c r="A1672" s="53" t="str">
        <f>+VLOOKUP(O1672,'Selectable Table'!D:E,2,0)</f>
        <v>OTH CUST</v>
      </c>
      <c r="B1672" s="36" t="s">
        <v>1826</v>
      </c>
      <c r="C1672" s="49" t="s">
        <v>1827</v>
      </c>
      <c r="D1672" s="49" t="s">
        <v>2085</v>
      </c>
      <c r="E1672">
        <v>2025</v>
      </c>
      <c r="F1672">
        <v>6</v>
      </c>
      <c r="G1672" s="53" t="s">
        <v>980</v>
      </c>
      <c r="H1672" s="33" t="s">
        <v>261</v>
      </c>
      <c r="I1672" s="18">
        <v>30.192000000000004</v>
      </c>
      <c r="J1672" s="33" t="s">
        <v>94</v>
      </c>
      <c r="K1672" s="19">
        <f t="shared" si="53"/>
        <v>30.192000000000004</v>
      </c>
      <c r="L1672" t="s">
        <v>977</v>
      </c>
      <c r="M1672" s="50" t="s">
        <v>1829</v>
      </c>
      <c r="O1672" s="49" t="s">
        <v>1055</v>
      </c>
      <c r="P1672" s="37">
        <f t="shared" si="52"/>
        <v>30.192000000000004</v>
      </c>
      <c r="Q1672" s="51">
        <v>45831</v>
      </c>
      <c r="S1672">
        <v>40700</v>
      </c>
      <c r="T1672" t="s">
        <v>911</v>
      </c>
    </row>
    <row r="1673" spans="1:20" ht="30" x14ac:dyDescent="0.25">
      <c r="A1673" s="53" t="str">
        <f>+VLOOKUP(O1673,'Selectable Table'!D:E,2,0)</f>
        <v>OTH CUST</v>
      </c>
      <c r="B1673" s="36" t="s">
        <v>1830</v>
      </c>
      <c r="C1673" s="49" t="s">
        <v>1831</v>
      </c>
      <c r="D1673" s="49" t="s">
        <v>2085</v>
      </c>
      <c r="E1673">
        <v>2025</v>
      </c>
      <c r="F1673">
        <v>6</v>
      </c>
      <c r="G1673" s="53" t="s">
        <v>984</v>
      </c>
      <c r="H1673" s="33" t="s">
        <v>262</v>
      </c>
      <c r="I1673" s="18">
        <v>30.980000000000004</v>
      </c>
      <c r="J1673" s="33" t="s">
        <v>94</v>
      </c>
      <c r="K1673" s="19">
        <f t="shared" si="53"/>
        <v>30.980000000000004</v>
      </c>
      <c r="L1673" t="s">
        <v>977</v>
      </c>
      <c r="M1673" s="50" t="s">
        <v>1832</v>
      </c>
      <c r="O1673" s="49" t="s">
        <v>1055</v>
      </c>
      <c r="P1673" s="37">
        <f t="shared" si="52"/>
        <v>30.980000000000004</v>
      </c>
      <c r="Q1673" s="51">
        <v>45831</v>
      </c>
      <c r="S1673">
        <v>40700</v>
      </c>
      <c r="T1673" t="s">
        <v>911</v>
      </c>
    </row>
    <row r="1674" spans="1:20" ht="30" x14ac:dyDescent="0.25">
      <c r="A1674" s="53" t="str">
        <f>+VLOOKUP(O1674,'Selectable Table'!D:E,2,0)</f>
        <v>OTH CUST</v>
      </c>
      <c r="B1674" s="36" t="s">
        <v>1836</v>
      </c>
      <c r="C1674" s="49" t="s">
        <v>1837</v>
      </c>
      <c r="D1674" s="49" t="s">
        <v>2085</v>
      </c>
      <c r="E1674">
        <v>2025</v>
      </c>
      <c r="F1674">
        <v>6</v>
      </c>
      <c r="G1674" s="53" t="s">
        <v>980</v>
      </c>
      <c r="H1674" s="33" t="s">
        <v>261</v>
      </c>
      <c r="I1674" s="18">
        <v>30.983999999999998</v>
      </c>
      <c r="J1674" s="33" t="s">
        <v>94</v>
      </c>
      <c r="K1674" s="19">
        <f t="shared" si="53"/>
        <v>30.983999999999998</v>
      </c>
      <c r="L1674" t="s">
        <v>977</v>
      </c>
      <c r="M1674" s="50" t="s">
        <v>1838</v>
      </c>
      <c r="O1674" s="49" t="s">
        <v>1055</v>
      </c>
      <c r="P1674" s="37">
        <f t="shared" si="52"/>
        <v>30.983999999999998</v>
      </c>
      <c r="Q1674" s="51">
        <v>45831</v>
      </c>
      <c r="S1674">
        <v>40700</v>
      </c>
      <c r="T1674" t="s">
        <v>911</v>
      </c>
    </row>
    <row r="1675" spans="1:20" ht="30" x14ac:dyDescent="0.25">
      <c r="A1675" s="53" t="str">
        <f>+VLOOKUP(O1675,'Selectable Table'!D:E,2,0)</f>
        <v>OTH CUST</v>
      </c>
      <c r="B1675" s="36" t="s">
        <v>1839</v>
      </c>
      <c r="C1675" s="49" t="s">
        <v>1840</v>
      </c>
      <c r="D1675" s="49" t="s">
        <v>2086</v>
      </c>
      <c r="E1675">
        <v>2025</v>
      </c>
      <c r="F1675">
        <v>6</v>
      </c>
      <c r="G1675" s="53" t="s">
        <v>980</v>
      </c>
      <c r="H1675" s="33" t="s">
        <v>261</v>
      </c>
      <c r="I1675" s="18">
        <v>30.188000000000002</v>
      </c>
      <c r="J1675" s="33" t="s">
        <v>912</v>
      </c>
      <c r="K1675" s="19">
        <f t="shared" si="53"/>
        <v>34.020064720000008</v>
      </c>
      <c r="L1675" t="s">
        <v>977</v>
      </c>
      <c r="M1675" s="50" t="s">
        <v>1842</v>
      </c>
      <c r="O1675" s="49" t="s">
        <v>1055</v>
      </c>
      <c r="P1675" s="37">
        <f t="shared" si="52"/>
        <v>34.020064720000008</v>
      </c>
      <c r="Q1675" s="51">
        <v>45831</v>
      </c>
      <c r="S1675">
        <v>40700</v>
      </c>
      <c r="T1675" t="s">
        <v>911</v>
      </c>
    </row>
    <row r="1676" spans="1:20" ht="30" x14ac:dyDescent="0.25">
      <c r="A1676" s="53" t="str">
        <f>+VLOOKUP(O1676,'Selectable Table'!D:E,2,0)</f>
        <v>OTH CUST</v>
      </c>
      <c r="B1676" s="36" t="s">
        <v>1263</v>
      </c>
      <c r="C1676" s="49" t="s">
        <v>1264</v>
      </c>
      <c r="D1676" s="49" t="s">
        <v>2086</v>
      </c>
      <c r="E1676">
        <v>2025</v>
      </c>
      <c r="F1676">
        <v>6</v>
      </c>
      <c r="G1676" s="53" t="s">
        <v>976</v>
      </c>
      <c r="H1676" s="33" t="s">
        <v>260</v>
      </c>
      <c r="I1676" s="18">
        <v>29.344000000000001</v>
      </c>
      <c r="J1676" s="33" t="s">
        <v>912</v>
      </c>
      <c r="K1676" s="19">
        <f t="shared" si="53"/>
        <v>33.068927360000004</v>
      </c>
      <c r="L1676" t="s">
        <v>977</v>
      </c>
      <c r="M1676" s="50" t="s">
        <v>1265</v>
      </c>
      <c r="O1676" s="49" t="s">
        <v>1055</v>
      </c>
      <c r="P1676" s="37">
        <f t="shared" si="52"/>
        <v>33.068927360000004</v>
      </c>
      <c r="Q1676" s="51">
        <v>45831</v>
      </c>
      <c r="S1676">
        <v>40700</v>
      </c>
      <c r="T1676" t="s">
        <v>911</v>
      </c>
    </row>
    <row r="1677" spans="1:20" ht="30" x14ac:dyDescent="0.25">
      <c r="A1677" s="53" t="str">
        <f>+VLOOKUP(O1677,'Selectable Table'!D:E,2,0)</f>
        <v>OTH CUST</v>
      </c>
      <c r="B1677" s="36" t="s">
        <v>1266</v>
      </c>
      <c r="C1677" s="49" t="s">
        <v>1267</v>
      </c>
      <c r="D1677" s="49" t="s">
        <v>2087</v>
      </c>
      <c r="E1677">
        <v>2025</v>
      </c>
      <c r="F1677">
        <v>6</v>
      </c>
      <c r="G1677" s="53" t="s">
        <v>984</v>
      </c>
      <c r="H1677" s="33" t="s">
        <v>262</v>
      </c>
      <c r="I1677" s="18">
        <v>29.344000000000001</v>
      </c>
      <c r="J1677" s="33" t="s">
        <v>94</v>
      </c>
      <c r="K1677" s="19">
        <f t="shared" si="53"/>
        <v>29.344000000000001</v>
      </c>
      <c r="L1677" t="s">
        <v>977</v>
      </c>
      <c r="M1677" s="50" t="s">
        <v>1268</v>
      </c>
      <c r="O1677" s="49" t="s">
        <v>1055</v>
      </c>
      <c r="P1677" s="37">
        <f t="shared" si="52"/>
        <v>29.344000000000001</v>
      </c>
      <c r="Q1677" s="51">
        <v>45831</v>
      </c>
      <c r="S1677">
        <v>40700</v>
      </c>
      <c r="T1677" t="s">
        <v>911</v>
      </c>
    </row>
    <row r="1678" spans="1:20" x14ac:dyDescent="0.25">
      <c r="A1678" s="53" t="str">
        <f>+VLOOKUP(O1678,'Selectable Table'!D:E,2,0)</f>
        <v>OTH CUST</v>
      </c>
      <c r="B1678" s="36" t="s">
        <v>1847</v>
      </c>
      <c r="C1678" s="49" t="s">
        <v>1848</v>
      </c>
      <c r="D1678" s="49" t="s">
        <v>2087</v>
      </c>
      <c r="E1678">
        <v>2025</v>
      </c>
      <c r="F1678">
        <v>6</v>
      </c>
      <c r="G1678" s="53" t="s">
        <v>980</v>
      </c>
      <c r="H1678" s="33" t="s">
        <v>261</v>
      </c>
      <c r="I1678" s="18">
        <v>39.900000000000006</v>
      </c>
      <c r="J1678" s="33" t="s">
        <v>94</v>
      </c>
      <c r="K1678" s="19">
        <f t="shared" si="53"/>
        <v>39.900000000000006</v>
      </c>
      <c r="L1678" t="s">
        <v>977</v>
      </c>
      <c r="M1678" s="50" t="s">
        <v>1850</v>
      </c>
      <c r="O1678" s="49" t="s">
        <v>1001</v>
      </c>
      <c r="P1678" s="37">
        <f t="shared" si="52"/>
        <v>39.900000000000006</v>
      </c>
      <c r="Q1678" s="51">
        <v>45831</v>
      </c>
      <c r="S1678">
        <v>40700</v>
      </c>
      <c r="T1678" t="s">
        <v>911</v>
      </c>
    </row>
    <row r="1679" spans="1:20" x14ac:dyDescent="0.25">
      <c r="A1679" s="53" t="str">
        <f>+VLOOKUP(O1679,'Selectable Table'!D:E,2,0)</f>
        <v>OTH CUST</v>
      </c>
      <c r="B1679" s="36" t="s">
        <v>2029</v>
      </c>
      <c r="C1679" s="49" t="s">
        <v>2030</v>
      </c>
      <c r="D1679" s="49" t="s">
        <v>2087</v>
      </c>
      <c r="E1679">
        <v>2025</v>
      </c>
      <c r="F1679">
        <v>6</v>
      </c>
      <c r="G1679" s="53" t="s">
        <v>980</v>
      </c>
      <c r="H1679" s="33" t="s">
        <v>261</v>
      </c>
      <c r="I1679" s="18">
        <v>35.012</v>
      </c>
      <c r="J1679" s="33" t="s">
        <v>94</v>
      </c>
      <c r="K1679" s="19">
        <f t="shared" si="53"/>
        <v>35.012</v>
      </c>
      <c r="L1679" t="s">
        <v>977</v>
      </c>
      <c r="M1679" s="50" t="s">
        <v>2031</v>
      </c>
      <c r="O1679" s="49" t="s">
        <v>986</v>
      </c>
      <c r="P1679" s="37">
        <f t="shared" si="52"/>
        <v>35.012</v>
      </c>
      <c r="Q1679" s="51">
        <v>45831</v>
      </c>
      <c r="S1679">
        <v>40700</v>
      </c>
      <c r="T1679" t="s">
        <v>911</v>
      </c>
    </row>
    <row r="1680" spans="1:20" x14ac:dyDescent="0.25">
      <c r="A1680" s="53" t="str">
        <f>+VLOOKUP(O1680,'Selectable Table'!D:E,2,0)</f>
        <v>OTH CUST</v>
      </c>
      <c r="B1680" s="36" t="s">
        <v>1857</v>
      </c>
      <c r="C1680" s="49" t="s">
        <v>1858</v>
      </c>
      <c r="D1680" s="49" t="s">
        <v>2087</v>
      </c>
      <c r="E1680">
        <v>2025</v>
      </c>
      <c r="F1680">
        <v>6</v>
      </c>
      <c r="G1680" s="53" t="s">
        <v>980</v>
      </c>
      <c r="H1680" s="33" t="s">
        <v>261</v>
      </c>
      <c r="I1680" s="18">
        <v>35.012</v>
      </c>
      <c r="J1680" s="33" t="s">
        <v>94</v>
      </c>
      <c r="K1680" s="19">
        <f t="shared" si="53"/>
        <v>35.012</v>
      </c>
      <c r="L1680" t="s">
        <v>977</v>
      </c>
      <c r="M1680" s="50" t="s">
        <v>1859</v>
      </c>
      <c r="O1680" s="49" t="s">
        <v>986</v>
      </c>
      <c r="P1680" s="37">
        <f t="shared" si="52"/>
        <v>35.012</v>
      </c>
      <c r="Q1680" s="51">
        <v>45831</v>
      </c>
      <c r="S1680">
        <v>40700</v>
      </c>
      <c r="T1680" t="s">
        <v>911</v>
      </c>
    </row>
    <row r="1681" spans="1:20" x14ac:dyDescent="0.25">
      <c r="A1681" s="53" t="str">
        <f>+VLOOKUP(O1681,'Selectable Table'!D:E,2,0)</f>
        <v>OTH CUST</v>
      </c>
      <c r="B1681" s="36" t="s">
        <v>1282</v>
      </c>
      <c r="C1681" s="49" t="s">
        <v>1283</v>
      </c>
      <c r="D1681" s="49" t="s">
        <v>2087</v>
      </c>
      <c r="E1681">
        <v>2025</v>
      </c>
      <c r="F1681">
        <v>6</v>
      </c>
      <c r="G1681" s="53" t="s">
        <v>976</v>
      </c>
      <c r="H1681" s="33" t="s">
        <v>260</v>
      </c>
      <c r="I1681" s="18">
        <v>37.295999999999999</v>
      </c>
      <c r="J1681" s="33" t="s">
        <v>94</v>
      </c>
      <c r="K1681" s="19">
        <f t="shared" si="53"/>
        <v>37.295999999999999</v>
      </c>
      <c r="L1681" t="s">
        <v>977</v>
      </c>
      <c r="M1681" s="50" t="s">
        <v>1284</v>
      </c>
      <c r="O1681" s="49" t="s">
        <v>1146</v>
      </c>
      <c r="P1681" s="37">
        <f t="shared" si="52"/>
        <v>37.295999999999999</v>
      </c>
      <c r="Q1681" s="51">
        <v>45831</v>
      </c>
      <c r="S1681">
        <v>40700</v>
      </c>
      <c r="T1681" t="s">
        <v>911</v>
      </c>
    </row>
    <row r="1682" spans="1:20" x14ac:dyDescent="0.25">
      <c r="A1682" s="53" t="str">
        <f>+VLOOKUP(O1682,'Selectable Table'!D:E,2,0)</f>
        <v>TAKEDA</v>
      </c>
      <c r="B1682" s="36" t="s">
        <v>1295</v>
      </c>
      <c r="C1682" s="49" t="s">
        <v>1296</v>
      </c>
      <c r="D1682" s="49" t="s">
        <v>2087</v>
      </c>
      <c r="E1682">
        <v>2025</v>
      </c>
      <c r="F1682">
        <v>6</v>
      </c>
      <c r="G1682" s="53" t="s">
        <v>980</v>
      </c>
      <c r="H1682" s="33" t="s">
        <v>261</v>
      </c>
      <c r="I1682" s="18">
        <v>46.800000000000004</v>
      </c>
      <c r="J1682" s="33" t="s">
        <v>94</v>
      </c>
      <c r="K1682" s="19">
        <f t="shared" si="53"/>
        <v>46.800000000000004</v>
      </c>
      <c r="L1682" t="s">
        <v>977</v>
      </c>
      <c r="M1682" s="50" t="s">
        <v>1297</v>
      </c>
      <c r="O1682" s="49" t="s">
        <v>1298</v>
      </c>
      <c r="P1682" s="37">
        <f t="shared" si="52"/>
        <v>46.800000000000004</v>
      </c>
      <c r="Q1682" s="51">
        <v>45831</v>
      </c>
      <c r="S1682">
        <v>40700</v>
      </c>
      <c r="T1682" t="s">
        <v>911</v>
      </c>
    </row>
    <row r="1683" spans="1:20" x14ac:dyDescent="0.25">
      <c r="A1683" s="53" t="str">
        <f>+VLOOKUP(O1683,'Selectable Table'!D:E,2,0)</f>
        <v>OTH CUST</v>
      </c>
      <c r="B1683" s="36" t="s">
        <v>1866</v>
      </c>
      <c r="C1683" s="49" t="s">
        <v>1867</v>
      </c>
      <c r="D1683" s="49" t="s">
        <v>2088</v>
      </c>
      <c r="E1683">
        <v>2025</v>
      </c>
      <c r="F1683">
        <v>6</v>
      </c>
      <c r="G1683" s="53" t="s">
        <v>980</v>
      </c>
      <c r="H1683" s="33" t="s">
        <v>261</v>
      </c>
      <c r="I1683" s="18">
        <v>61.900000000000006</v>
      </c>
      <c r="J1683" s="33" t="s">
        <v>914</v>
      </c>
      <c r="K1683" s="19">
        <f t="shared" si="53"/>
        <v>74.578358000000009</v>
      </c>
      <c r="L1683" t="s">
        <v>977</v>
      </c>
      <c r="M1683" s="50" t="s">
        <v>1868</v>
      </c>
      <c r="O1683" s="49" t="s">
        <v>1134</v>
      </c>
      <c r="P1683" s="37">
        <f t="shared" si="52"/>
        <v>74.578358000000009</v>
      </c>
      <c r="Q1683" s="51">
        <v>45831</v>
      </c>
      <c r="S1683">
        <v>40700</v>
      </c>
      <c r="T1683" t="s">
        <v>911</v>
      </c>
    </row>
    <row r="1684" spans="1:20" ht="30" x14ac:dyDescent="0.25">
      <c r="A1684" s="53" t="str">
        <f>+VLOOKUP(O1684,'Selectable Table'!D:E,2,0)</f>
        <v>OTH CUST</v>
      </c>
      <c r="B1684" s="36" t="s">
        <v>1309</v>
      </c>
      <c r="C1684" s="49" t="s">
        <v>1310</v>
      </c>
      <c r="D1684" s="49" t="s">
        <v>2088</v>
      </c>
      <c r="E1684">
        <v>2025</v>
      </c>
      <c r="F1684">
        <v>6</v>
      </c>
      <c r="G1684" s="53" t="s">
        <v>976</v>
      </c>
      <c r="H1684" s="33" t="s">
        <v>260</v>
      </c>
      <c r="I1684" s="18">
        <v>30.188000000000002</v>
      </c>
      <c r="J1684" s="33" t="s">
        <v>914</v>
      </c>
      <c r="K1684" s="19">
        <f t="shared" si="53"/>
        <v>36.371106160000004</v>
      </c>
      <c r="L1684" t="s">
        <v>977</v>
      </c>
      <c r="M1684" s="50" t="s">
        <v>1311</v>
      </c>
      <c r="O1684" s="49" t="s">
        <v>1055</v>
      </c>
      <c r="P1684" s="37">
        <f t="shared" si="52"/>
        <v>36.371106160000004</v>
      </c>
      <c r="Q1684" s="51">
        <v>45831</v>
      </c>
      <c r="S1684">
        <v>40700</v>
      </c>
      <c r="T1684" t="s">
        <v>911</v>
      </c>
    </row>
    <row r="1685" spans="1:20" ht="30" x14ac:dyDescent="0.25">
      <c r="A1685" s="53" t="str">
        <f>+VLOOKUP(O1685,'Selectable Table'!D:E,2,0)</f>
        <v>OTH CUST</v>
      </c>
      <c r="B1685" s="36" t="s">
        <v>1312</v>
      </c>
      <c r="C1685" s="49" t="s">
        <v>1313</v>
      </c>
      <c r="D1685" s="49" t="s">
        <v>2088</v>
      </c>
      <c r="E1685">
        <v>2025</v>
      </c>
      <c r="F1685">
        <v>6</v>
      </c>
      <c r="G1685" s="53" t="s">
        <v>976</v>
      </c>
      <c r="H1685" s="33" t="s">
        <v>260</v>
      </c>
      <c r="I1685" s="18">
        <v>30.188000000000002</v>
      </c>
      <c r="J1685" s="33" t="s">
        <v>914</v>
      </c>
      <c r="K1685" s="19">
        <f t="shared" si="53"/>
        <v>36.371106160000004</v>
      </c>
      <c r="L1685" t="s">
        <v>977</v>
      </c>
      <c r="M1685" s="50" t="s">
        <v>1314</v>
      </c>
      <c r="O1685" s="49" t="s">
        <v>1055</v>
      </c>
      <c r="P1685" s="37">
        <f t="shared" si="52"/>
        <v>36.371106160000004</v>
      </c>
      <c r="Q1685" s="51">
        <v>45831</v>
      </c>
      <c r="S1685">
        <v>40700</v>
      </c>
      <c r="T1685" t="s">
        <v>911</v>
      </c>
    </row>
    <row r="1686" spans="1:20" ht="30" x14ac:dyDescent="0.25">
      <c r="A1686" s="53" t="str">
        <f>+VLOOKUP(O1686,'Selectable Table'!D:E,2,0)</f>
        <v>OTH CUST</v>
      </c>
      <c r="B1686" s="36" t="s">
        <v>1872</v>
      </c>
      <c r="C1686" s="49" t="s">
        <v>1873</v>
      </c>
      <c r="D1686" s="49" t="s">
        <v>2089</v>
      </c>
      <c r="E1686">
        <v>2025</v>
      </c>
      <c r="F1686">
        <v>6</v>
      </c>
      <c r="G1686" s="53" t="s">
        <v>980</v>
      </c>
      <c r="H1686" s="33" t="s">
        <v>261</v>
      </c>
      <c r="I1686" s="18">
        <v>30.188000000000002</v>
      </c>
      <c r="J1686" s="33" t="s">
        <v>914</v>
      </c>
      <c r="K1686" s="19">
        <f t="shared" si="53"/>
        <v>36.371106160000004</v>
      </c>
      <c r="L1686" t="s">
        <v>977</v>
      </c>
      <c r="M1686" s="50" t="s">
        <v>1874</v>
      </c>
      <c r="O1686" s="49" t="s">
        <v>1055</v>
      </c>
      <c r="P1686" s="37">
        <f t="shared" si="52"/>
        <v>36.371106160000004</v>
      </c>
      <c r="Q1686" s="51">
        <v>45831</v>
      </c>
      <c r="S1686">
        <v>40700</v>
      </c>
      <c r="T1686" t="s">
        <v>911</v>
      </c>
    </row>
    <row r="1687" spans="1:20" ht="30" x14ac:dyDescent="0.25">
      <c r="A1687" s="53" t="str">
        <f>+VLOOKUP(O1687,'Selectable Table'!D:E,2,0)</f>
        <v>OTH CUST</v>
      </c>
      <c r="B1687" s="36" t="s">
        <v>1875</v>
      </c>
      <c r="C1687" s="49" t="s">
        <v>1876</v>
      </c>
      <c r="D1687" s="49" t="s">
        <v>2089</v>
      </c>
      <c r="E1687">
        <v>2025</v>
      </c>
      <c r="F1687">
        <v>6</v>
      </c>
      <c r="G1687" s="53" t="s">
        <v>980</v>
      </c>
      <c r="H1687" s="33" t="s">
        <v>261</v>
      </c>
      <c r="I1687" s="18">
        <v>29.344000000000001</v>
      </c>
      <c r="J1687" s="33" t="s">
        <v>914</v>
      </c>
      <c r="K1687" s="19">
        <f t="shared" si="53"/>
        <v>35.354238080000002</v>
      </c>
      <c r="L1687" t="s">
        <v>977</v>
      </c>
      <c r="M1687" s="50" t="s">
        <v>1877</v>
      </c>
      <c r="O1687" s="49" t="s">
        <v>1055</v>
      </c>
      <c r="P1687" s="37">
        <f t="shared" si="52"/>
        <v>35.354238080000002</v>
      </c>
      <c r="Q1687" s="51">
        <v>45831</v>
      </c>
      <c r="S1687">
        <v>40700</v>
      </c>
      <c r="T1687" t="s">
        <v>911</v>
      </c>
    </row>
    <row r="1688" spans="1:20" ht="30" x14ac:dyDescent="0.25">
      <c r="A1688" s="53" t="str">
        <f>+VLOOKUP(O1688,'Selectable Table'!D:E,2,0)</f>
        <v>OTH CUST</v>
      </c>
      <c r="B1688" s="36" t="s">
        <v>1886</v>
      </c>
      <c r="C1688" s="49" t="s">
        <v>1887</v>
      </c>
      <c r="D1688" s="49" t="s">
        <v>2089</v>
      </c>
      <c r="E1688">
        <v>2025</v>
      </c>
      <c r="F1688">
        <v>6</v>
      </c>
      <c r="G1688" s="53" t="s">
        <v>980</v>
      </c>
      <c r="H1688" s="33" t="s">
        <v>261</v>
      </c>
      <c r="I1688" s="18">
        <v>29.34</v>
      </c>
      <c r="J1688" s="33" t="s">
        <v>914</v>
      </c>
      <c r="K1688" s="19">
        <f t="shared" si="53"/>
        <v>35.349418800000002</v>
      </c>
      <c r="L1688" t="s">
        <v>977</v>
      </c>
      <c r="M1688" s="50" t="s">
        <v>1888</v>
      </c>
      <c r="O1688" s="49" t="s">
        <v>1055</v>
      </c>
      <c r="P1688" s="37">
        <f t="shared" si="52"/>
        <v>35.349418800000002</v>
      </c>
      <c r="Q1688" s="51">
        <v>45831</v>
      </c>
      <c r="S1688">
        <v>40700</v>
      </c>
      <c r="T1688" t="s">
        <v>911</v>
      </c>
    </row>
    <row r="1689" spans="1:20" x14ac:dyDescent="0.25">
      <c r="A1689" s="53" t="str">
        <f>+VLOOKUP(O1689,'Selectable Table'!D:E,2,0)</f>
        <v>OTH CUST</v>
      </c>
      <c r="B1689" s="36" t="s">
        <v>1889</v>
      </c>
      <c r="C1689" s="49" t="s">
        <v>1890</v>
      </c>
      <c r="D1689" s="49" t="s">
        <v>2089</v>
      </c>
      <c r="E1689">
        <v>2025</v>
      </c>
      <c r="F1689">
        <v>6</v>
      </c>
      <c r="G1689" s="53" t="s">
        <v>980</v>
      </c>
      <c r="H1689" s="33" t="s">
        <v>261</v>
      </c>
      <c r="I1689" s="18">
        <v>61.900000000000006</v>
      </c>
      <c r="J1689" s="33" t="s">
        <v>914</v>
      </c>
      <c r="K1689" s="19">
        <f t="shared" si="53"/>
        <v>74.578358000000009</v>
      </c>
      <c r="L1689" t="s">
        <v>977</v>
      </c>
      <c r="M1689" s="50" t="s">
        <v>1868</v>
      </c>
      <c r="O1689" s="49" t="s">
        <v>1134</v>
      </c>
      <c r="P1689" s="37">
        <f t="shared" si="52"/>
        <v>74.578358000000009</v>
      </c>
      <c r="Q1689" s="51">
        <v>45831</v>
      </c>
      <c r="S1689">
        <v>40700</v>
      </c>
      <c r="T1689" t="s">
        <v>911</v>
      </c>
    </row>
    <row r="1690" spans="1:20" x14ac:dyDescent="0.25">
      <c r="A1690" s="53" t="str">
        <f>+VLOOKUP(O1690,'Selectable Table'!D:E,2,0)</f>
        <v>OTH CUST</v>
      </c>
      <c r="B1690" s="36" t="s">
        <v>1895</v>
      </c>
      <c r="C1690" s="49" t="s">
        <v>1896</v>
      </c>
      <c r="D1690" s="49" t="s">
        <v>2089</v>
      </c>
      <c r="E1690">
        <v>2025</v>
      </c>
      <c r="F1690">
        <v>6</v>
      </c>
      <c r="G1690" s="53" t="s">
        <v>980</v>
      </c>
      <c r="H1690" s="33" t="s">
        <v>261</v>
      </c>
      <c r="I1690" s="18">
        <v>29.344000000000001</v>
      </c>
      <c r="J1690" s="33" t="s">
        <v>914</v>
      </c>
      <c r="K1690" s="19">
        <f t="shared" si="53"/>
        <v>35.354238080000002</v>
      </c>
      <c r="L1690" t="s">
        <v>977</v>
      </c>
      <c r="M1690" s="50" t="s">
        <v>1897</v>
      </c>
      <c r="O1690" s="49" t="s">
        <v>1055</v>
      </c>
      <c r="P1690" s="37">
        <f t="shared" si="52"/>
        <v>35.354238080000002</v>
      </c>
      <c r="Q1690" s="51">
        <v>45831</v>
      </c>
      <c r="S1690">
        <v>40700</v>
      </c>
      <c r="T1690" t="s">
        <v>911</v>
      </c>
    </row>
    <row r="1691" spans="1:20" ht="30" x14ac:dyDescent="0.25">
      <c r="A1691" s="53" t="str">
        <f>+VLOOKUP(O1691,'Selectable Table'!D:E,2,0)</f>
        <v>OTH CUST</v>
      </c>
      <c r="B1691" s="36" t="s">
        <v>1375</v>
      </c>
      <c r="C1691" s="49" t="s">
        <v>1376</v>
      </c>
      <c r="D1691" s="49" t="s">
        <v>2089</v>
      </c>
      <c r="E1691">
        <v>2025</v>
      </c>
      <c r="F1691">
        <v>6</v>
      </c>
      <c r="G1691" s="53" t="s">
        <v>976</v>
      </c>
      <c r="H1691" s="33" t="s">
        <v>260</v>
      </c>
      <c r="I1691" s="18">
        <v>30.188000000000002</v>
      </c>
      <c r="J1691" s="33" t="s">
        <v>914</v>
      </c>
      <c r="K1691" s="19">
        <f t="shared" si="53"/>
        <v>36.371106160000004</v>
      </c>
      <c r="L1691" t="s">
        <v>977</v>
      </c>
      <c r="M1691" s="50" t="s">
        <v>1377</v>
      </c>
      <c r="O1691" s="49" t="s">
        <v>1055</v>
      </c>
      <c r="P1691" s="37">
        <f t="shared" si="52"/>
        <v>36.371106160000004</v>
      </c>
      <c r="Q1691" s="51">
        <v>45831</v>
      </c>
      <c r="S1691">
        <v>40700</v>
      </c>
      <c r="T1691" t="s">
        <v>911</v>
      </c>
    </row>
    <row r="1692" spans="1:20" x14ac:dyDescent="0.25">
      <c r="A1692" s="53" t="str">
        <f>+VLOOKUP(O1692,'Selectable Table'!D:E,2,0)</f>
        <v>OTH CUST</v>
      </c>
      <c r="B1692" s="36" t="s">
        <v>1386</v>
      </c>
      <c r="C1692" s="49" t="s">
        <v>1387</v>
      </c>
      <c r="D1692" s="49" t="s">
        <v>2090</v>
      </c>
      <c r="E1692">
        <v>2025</v>
      </c>
      <c r="F1692">
        <v>6</v>
      </c>
      <c r="G1692" s="53" t="s">
        <v>980</v>
      </c>
      <c r="H1692" s="33" t="s">
        <v>261</v>
      </c>
      <c r="I1692" s="18">
        <v>18.240000000000002</v>
      </c>
      <c r="J1692" s="33" t="s">
        <v>912</v>
      </c>
      <c r="K1692" s="19">
        <f t="shared" si="53"/>
        <v>20.555385600000005</v>
      </c>
      <c r="L1692" t="s">
        <v>977</v>
      </c>
      <c r="M1692" s="50" t="s">
        <v>1000</v>
      </c>
      <c r="O1692" s="49" t="s">
        <v>1001</v>
      </c>
      <c r="P1692" s="37">
        <f t="shared" si="52"/>
        <v>20.555385600000005</v>
      </c>
      <c r="Q1692" s="51">
        <v>45831</v>
      </c>
      <c r="S1692">
        <v>40700</v>
      </c>
      <c r="T1692" t="s">
        <v>911</v>
      </c>
    </row>
    <row r="1693" spans="1:20" x14ac:dyDescent="0.25">
      <c r="A1693" s="53" t="str">
        <f>+VLOOKUP(O1693,'Selectable Table'!D:E,2,0)</f>
        <v>OTH CUST</v>
      </c>
      <c r="B1693" s="36" t="s">
        <v>1390</v>
      </c>
      <c r="C1693" s="49" t="s">
        <v>1391</v>
      </c>
      <c r="D1693" s="49" t="s">
        <v>2090</v>
      </c>
      <c r="E1693">
        <v>2025</v>
      </c>
      <c r="F1693">
        <v>6</v>
      </c>
      <c r="G1693" s="53" t="s">
        <v>984</v>
      </c>
      <c r="H1693" s="33" t="s">
        <v>262</v>
      </c>
      <c r="I1693" s="18">
        <v>18.240000000000002</v>
      </c>
      <c r="J1693" s="33" t="s">
        <v>912</v>
      </c>
      <c r="K1693" s="19">
        <f t="shared" si="53"/>
        <v>20.555385600000005</v>
      </c>
      <c r="L1693" t="s">
        <v>977</v>
      </c>
      <c r="M1693" s="50" t="s">
        <v>1000</v>
      </c>
      <c r="O1693" s="49" t="s">
        <v>1001</v>
      </c>
      <c r="P1693" s="37">
        <f t="shared" si="52"/>
        <v>20.555385600000005</v>
      </c>
      <c r="Q1693" s="51">
        <v>45831</v>
      </c>
      <c r="S1693">
        <v>40700</v>
      </c>
      <c r="T1693" t="s">
        <v>911</v>
      </c>
    </row>
    <row r="1694" spans="1:20" ht="30" x14ac:dyDescent="0.25">
      <c r="A1694" s="53" t="str">
        <f>+VLOOKUP(O1694,'Selectable Table'!D:E,2,0)</f>
        <v>OTH CUST</v>
      </c>
      <c r="B1694" s="36" t="s">
        <v>1393</v>
      </c>
      <c r="C1694" s="49" t="s">
        <v>1394</v>
      </c>
      <c r="D1694" s="49" t="s">
        <v>2090</v>
      </c>
      <c r="E1694">
        <v>2025</v>
      </c>
      <c r="F1694">
        <v>6</v>
      </c>
      <c r="G1694" s="53" t="s">
        <v>980</v>
      </c>
      <c r="H1694" s="33" t="s">
        <v>261</v>
      </c>
      <c r="I1694" s="18">
        <v>30.188000000000002</v>
      </c>
      <c r="J1694" s="33" t="s">
        <v>912</v>
      </c>
      <c r="K1694" s="19">
        <f t="shared" si="53"/>
        <v>34.020064720000008</v>
      </c>
      <c r="L1694" t="s">
        <v>977</v>
      </c>
      <c r="M1694" s="50" t="s">
        <v>1395</v>
      </c>
      <c r="O1694" s="49" t="s">
        <v>1055</v>
      </c>
      <c r="P1694" s="37">
        <f t="shared" si="52"/>
        <v>34.020064720000008</v>
      </c>
      <c r="Q1694" s="51">
        <v>45831</v>
      </c>
      <c r="S1694">
        <v>40700</v>
      </c>
      <c r="T1694" t="s">
        <v>911</v>
      </c>
    </row>
    <row r="1695" spans="1:20" x14ac:dyDescent="0.25">
      <c r="A1695" s="53" t="str">
        <f>+VLOOKUP(O1695,'Selectable Table'!D:E,2,0)</f>
        <v>OTH CUST</v>
      </c>
      <c r="B1695" s="36" t="s">
        <v>1404</v>
      </c>
      <c r="C1695" s="49" t="s">
        <v>1405</v>
      </c>
      <c r="D1695" s="49" t="s">
        <v>2090</v>
      </c>
      <c r="E1695">
        <v>2025</v>
      </c>
      <c r="F1695">
        <v>6</v>
      </c>
      <c r="G1695" s="53" t="s">
        <v>976</v>
      </c>
      <c r="H1695" s="33" t="s">
        <v>260</v>
      </c>
      <c r="I1695" s="18">
        <v>39.900000000000006</v>
      </c>
      <c r="J1695" s="33" t="s">
        <v>912</v>
      </c>
      <c r="K1695" s="19">
        <f t="shared" si="53"/>
        <v>44.964906000000006</v>
      </c>
      <c r="L1695" t="s">
        <v>977</v>
      </c>
      <c r="M1695" s="50" t="s">
        <v>1406</v>
      </c>
      <c r="O1695" s="49" t="s">
        <v>1001</v>
      </c>
      <c r="P1695" s="37">
        <f t="shared" si="52"/>
        <v>44.964906000000006</v>
      </c>
      <c r="Q1695" s="51">
        <v>45831</v>
      </c>
      <c r="S1695">
        <v>40700</v>
      </c>
      <c r="T1695" t="s">
        <v>911</v>
      </c>
    </row>
    <row r="1696" spans="1:20" ht="30" x14ac:dyDescent="0.25">
      <c r="A1696" s="53" t="str">
        <f>+VLOOKUP(O1696,'Selectable Table'!D:E,2,0)</f>
        <v>OTH CUST</v>
      </c>
      <c r="B1696" s="36" t="s">
        <v>1412</v>
      </c>
      <c r="C1696" s="49" t="s">
        <v>1413</v>
      </c>
      <c r="D1696" s="49" t="s">
        <v>2090</v>
      </c>
      <c r="E1696">
        <v>2025</v>
      </c>
      <c r="F1696">
        <v>6</v>
      </c>
      <c r="G1696" s="53" t="s">
        <v>980</v>
      </c>
      <c r="H1696" s="33" t="s">
        <v>261</v>
      </c>
      <c r="I1696" s="18">
        <v>30.188000000000002</v>
      </c>
      <c r="J1696" s="33" t="s">
        <v>912</v>
      </c>
      <c r="K1696" s="19">
        <f t="shared" si="53"/>
        <v>34.020064720000008</v>
      </c>
      <c r="L1696" t="s">
        <v>977</v>
      </c>
      <c r="M1696" s="50" t="s">
        <v>1415</v>
      </c>
      <c r="O1696" s="49" t="s">
        <v>1055</v>
      </c>
      <c r="P1696" s="37">
        <f t="shared" si="52"/>
        <v>34.020064720000008</v>
      </c>
      <c r="Q1696" s="51">
        <v>45831</v>
      </c>
      <c r="S1696">
        <v>40700</v>
      </c>
      <c r="T1696" t="s">
        <v>911</v>
      </c>
    </row>
    <row r="1697" spans="1:20" ht="30" x14ac:dyDescent="0.25">
      <c r="A1697" s="53" t="str">
        <f>+VLOOKUP(O1697,'Selectable Table'!D:E,2,0)</f>
        <v>OTH CUST</v>
      </c>
      <c r="B1697" s="36" t="s">
        <v>1438</v>
      </c>
      <c r="C1697" s="49" t="s">
        <v>1439</v>
      </c>
      <c r="D1697" s="49" t="s">
        <v>2090</v>
      </c>
      <c r="E1697">
        <v>2025</v>
      </c>
      <c r="F1697">
        <v>6</v>
      </c>
      <c r="G1697" s="53" t="s">
        <v>980</v>
      </c>
      <c r="H1697" s="33" t="s">
        <v>261</v>
      </c>
      <c r="I1697" s="18">
        <v>30.188000000000002</v>
      </c>
      <c r="J1697" s="33" t="s">
        <v>912</v>
      </c>
      <c r="K1697" s="19">
        <f t="shared" si="53"/>
        <v>34.020064720000008</v>
      </c>
      <c r="L1697" t="s">
        <v>977</v>
      </c>
      <c r="M1697" s="50" t="s">
        <v>1440</v>
      </c>
      <c r="O1697" s="49" t="s">
        <v>1055</v>
      </c>
      <c r="P1697" s="37">
        <f t="shared" si="52"/>
        <v>34.020064720000008</v>
      </c>
      <c r="Q1697" s="51">
        <v>45831</v>
      </c>
      <c r="S1697">
        <v>40700</v>
      </c>
      <c r="T1697" t="s">
        <v>911</v>
      </c>
    </row>
    <row r="1698" spans="1:20" x14ac:dyDescent="0.25">
      <c r="A1698" s="53" t="str">
        <f>+VLOOKUP(O1698,'Selectable Table'!D:E,2,0)</f>
        <v>J &amp; J</v>
      </c>
      <c r="B1698" s="36" t="s">
        <v>1920</v>
      </c>
      <c r="C1698" s="49" t="s">
        <v>1921</v>
      </c>
      <c r="D1698" s="49" t="s">
        <v>2090</v>
      </c>
      <c r="E1698">
        <v>2025</v>
      </c>
      <c r="F1698">
        <v>6</v>
      </c>
      <c r="G1698" s="53" t="s">
        <v>976</v>
      </c>
      <c r="H1698" s="33" t="s">
        <v>260</v>
      </c>
      <c r="I1698" s="18">
        <v>35.012</v>
      </c>
      <c r="J1698" s="33" t="s">
        <v>912</v>
      </c>
      <c r="K1698" s="19">
        <f t="shared" si="53"/>
        <v>39.456423280000003</v>
      </c>
      <c r="L1698" t="s">
        <v>977</v>
      </c>
      <c r="M1698" s="50" t="s">
        <v>1922</v>
      </c>
      <c r="O1698" s="49" t="s">
        <v>1100</v>
      </c>
      <c r="P1698" s="37">
        <f t="shared" si="52"/>
        <v>39.456423280000003</v>
      </c>
      <c r="Q1698" s="51">
        <v>45831</v>
      </c>
      <c r="S1698">
        <v>40700</v>
      </c>
      <c r="T1698" t="s">
        <v>911</v>
      </c>
    </row>
    <row r="1699" spans="1:20" ht="30" x14ac:dyDescent="0.25">
      <c r="A1699" s="53" t="str">
        <f>+VLOOKUP(O1699,'Selectable Table'!D:E,2,0)</f>
        <v>J &amp; J</v>
      </c>
      <c r="B1699" s="36" t="s">
        <v>1923</v>
      </c>
      <c r="C1699" s="49" t="s">
        <v>1924</v>
      </c>
      <c r="D1699" s="49" t="s">
        <v>2091</v>
      </c>
      <c r="E1699">
        <v>2025</v>
      </c>
      <c r="F1699">
        <v>6</v>
      </c>
      <c r="G1699" s="53" t="s">
        <v>1006</v>
      </c>
      <c r="H1699" s="33" t="s">
        <v>617</v>
      </c>
      <c r="I1699" s="18">
        <v>35.012</v>
      </c>
      <c r="J1699" s="33" t="s">
        <v>912</v>
      </c>
      <c r="K1699" s="19">
        <f t="shared" si="53"/>
        <v>39.456423280000003</v>
      </c>
      <c r="L1699" t="s">
        <v>977</v>
      </c>
      <c r="M1699" s="50" t="s">
        <v>1925</v>
      </c>
      <c r="O1699" s="49" t="s">
        <v>1100</v>
      </c>
      <c r="P1699" s="37">
        <f t="shared" si="52"/>
        <v>39.456423280000003</v>
      </c>
      <c r="Q1699" s="51">
        <v>45831</v>
      </c>
      <c r="S1699">
        <v>40700</v>
      </c>
      <c r="T1699" t="s">
        <v>911</v>
      </c>
    </row>
    <row r="1700" spans="1:20" ht="30" x14ac:dyDescent="0.25">
      <c r="A1700" s="53" t="str">
        <f>+VLOOKUP(O1700,'Selectable Table'!D:E,2,0)</f>
        <v>OTH CUST</v>
      </c>
      <c r="B1700" s="36" t="s">
        <v>1926</v>
      </c>
      <c r="C1700" s="49" t="s">
        <v>1618</v>
      </c>
      <c r="D1700" s="49" t="s">
        <v>2091</v>
      </c>
      <c r="E1700">
        <v>2025</v>
      </c>
      <c r="F1700">
        <v>6</v>
      </c>
      <c r="G1700" s="53" t="s">
        <v>1006</v>
      </c>
      <c r="H1700" s="33" t="s">
        <v>617</v>
      </c>
      <c r="I1700" s="18">
        <v>88.26400000000001</v>
      </c>
      <c r="J1700" s="33" t="s">
        <v>912</v>
      </c>
      <c r="K1700" s="19">
        <f t="shared" si="53"/>
        <v>99.468232160000014</v>
      </c>
      <c r="L1700" t="s">
        <v>977</v>
      </c>
      <c r="M1700" s="50" t="s">
        <v>1619</v>
      </c>
      <c r="O1700" s="49" t="s">
        <v>1486</v>
      </c>
      <c r="P1700" s="37">
        <f t="shared" si="52"/>
        <v>99.468232160000014</v>
      </c>
      <c r="Q1700" s="51">
        <v>45831</v>
      </c>
      <c r="S1700">
        <v>40700</v>
      </c>
      <c r="T1700" t="s">
        <v>911</v>
      </c>
    </row>
    <row r="1701" spans="1:20" ht="30" x14ac:dyDescent="0.25">
      <c r="A1701" s="53" t="str">
        <f>+VLOOKUP(O1701,'Selectable Table'!D:E,2,0)</f>
        <v>OTH CUST</v>
      </c>
      <c r="B1701" s="36" t="s">
        <v>1456</v>
      </c>
      <c r="C1701" s="49" t="s">
        <v>1457</v>
      </c>
      <c r="D1701" s="49" t="s">
        <v>2091</v>
      </c>
      <c r="E1701">
        <v>2025</v>
      </c>
      <c r="F1701">
        <v>6</v>
      </c>
      <c r="G1701" s="53" t="s">
        <v>976</v>
      </c>
      <c r="H1701" s="33" t="s">
        <v>260</v>
      </c>
      <c r="I1701" s="18">
        <v>30.192000000000004</v>
      </c>
      <c r="J1701" s="33" t="s">
        <v>912</v>
      </c>
      <c r="K1701" s="19">
        <f t="shared" si="53"/>
        <v>34.024572480000003</v>
      </c>
      <c r="L1701" t="s">
        <v>977</v>
      </c>
      <c r="M1701" s="50" t="s">
        <v>1458</v>
      </c>
      <c r="O1701" s="49" t="s">
        <v>1055</v>
      </c>
      <c r="P1701" s="37">
        <f t="shared" si="52"/>
        <v>34.024572480000003</v>
      </c>
      <c r="Q1701" s="51">
        <v>45831</v>
      </c>
      <c r="S1701">
        <v>40700</v>
      </c>
      <c r="T1701" t="s">
        <v>911</v>
      </c>
    </row>
    <row r="1702" spans="1:20" x14ac:dyDescent="0.25">
      <c r="A1702" s="53" t="str">
        <f>+VLOOKUP(O1702,'Selectable Table'!D:E,2,0)</f>
        <v>J &amp; J</v>
      </c>
      <c r="B1702" s="36" t="s">
        <v>1928</v>
      </c>
      <c r="C1702" s="49" t="s">
        <v>1929</v>
      </c>
      <c r="D1702" s="49" t="s">
        <v>541</v>
      </c>
      <c r="E1702">
        <v>2025</v>
      </c>
      <c r="F1702">
        <v>6</v>
      </c>
      <c r="G1702" s="53" t="s">
        <v>980</v>
      </c>
      <c r="H1702" s="33" t="s">
        <v>261</v>
      </c>
      <c r="I1702" s="18">
        <v>35.012</v>
      </c>
      <c r="J1702" s="33" t="s">
        <v>914</v>
      </c>
      <c r="K1702" s="19">
        <f t="shared" si="53"/>
        <v>42.18315784</v>
      </c>
      <c r="L1702" t="s">
        <v>977</v>
      </c>
      <c r="M1702" s="50" t="s">
        <v>1930</v>
      </c>
      <c r="O1702" s="49" t="s">
        <v>1100</v>
      </c>
      <c r="P1702" s="37">
        <f t="shared" si="52"/>
        <v>42.18315784</v>
      </c>
      <c r="Q1702" s="51">
        <v>45831</v>
      </c>
      <c r="S1702">
        <v>40700</v>
      </c>
      <c r="T1702" t="s">
        <v>911</v>
      </c>
    </row>
    <row r="1703" spans="1:20" x14ac:dyDescent="0.25">
      <c r="A1703" s="53" t="str">
        <f>+VLOOKUP(O1703,'Selectable Table'!D:E,2,0)</f>
        <v>OTH CUST</v>
      </c>
      <c r="B1703" s="36" t="s">
        <v>1468</v>
      </c>
      <c r="C1703" s="49" t="s">
        <v>1469</v>
      </c>
      <c r="D1703" s="49" t="s">
        <v>541</v>
      </c>
      <c r="E1703">
        <v>2025</v>
      </c>
      <c r="F1703">
        <v>6</v>
      </c>
      <c r="G1703" s="53" t="s">
        <v>984</v>
      </c>
      <c r="H1703" s="33" t="s">
        <v>262</v>
      </c>
      <c r="I1703" s="18">
        <v>18.240000000000002</v>
      </c>
      <c r="J1703" s="33" t="s">
        <v>914</v>
      </c>
      <c r="K1703" s="19">
        <f t="shared" si="53"/>
        <v>21.975916800000004</v>
      </c>
      <c r="L1703" t="s">
        <v>977</v>
      </c>
      <c r="M1703" s="50" t="s">
        <v>1000</v>
      </c>
      <c r="O1703" s="49" t="s">
        <v>1001</v>
      </c>
      <c r="P1703" s="37">
        <f t="shared" si="52"/>
        <v>21.975916800000004</v>
      </c>
      <c r="Q1703" s="51">
        <v>45831</v>
      </c>
      <c r="S1703">
        <v>40700</v>
      </c>
      <c r="T1703" t="s">
        <v>911</v>
      </c>
    </row>
    <row r="1704" spans="1:20" ht="30" x14ac:dyDescent="0.25">
      <c r="A1704" s="53" t="str">
        <f>+VLOOKUP(O1704,'Selectable Table'!D:E,2,0)</f>
        <v>OTH CUST</v>
      </c>
      <c r="B1704" s="36" t="s">
        <v>1935</v>
      </c>
      <c r="C1704" s="49" t="s">
        <v>1936</v>
      </c>
      <c r="D1704" s="49" t="s">
        <v>541</v>
      </c>
      <c r="E1704">
        <v>2025</v>
      </c>
      <c r="F1704">
        <v>6</v>
      </c>
      <c r="G1704" s="53" t="s">
        <v>980</v>
      </c>
      <c r="H1704" s="33" t="s">
        <v>261</v>
      </c>
      <c r="I1704" s="18">
        <v>25.660000000000004</v>
      </c>
      <c r="J1704" s="33" t="s">
        <v>914</v>
      </c>
      <c r="K1704" s="19">
        <f t="shared" si="53"/>
        <v>30.915681200000005</v>
      </c>
      <c r="L1704" t="s">
        <v>977</v>
      </c>
      <c r="M1704" s="50" t="s">
        <v>1937</v>
      </c>
      <c r="O1704" s="49" t="s">
        <v>1055</v>
      </c>
      <c r="P1704" s="37">
        <f t="shared" si="52"/>
        <v>30.915681200000005</v>
      </c>
      <c r="Q1704" s="51">
        <v>45831</v>
      </c>
      <c r="S1704">
        <v>40700</v>
      </c>
      <c r="T1704" t="s">
        <v>911</v>
      </c>
    </row>
    <row r="1705" spans="1:20" x14ac:dyDescent="0.25">
      <c r="A1705" s="53" t="str">
        <f>+VLOOKUP(O1705,'Selectable Table'!D:E,2,0)</f>
        <v>OTH CUST</v>
      </c>
      <c r="B1705" s="36" t="s">
        <v>1483</v>
      </c>
      <c r="C1705" s="49" t="s">
        <v>1484</v>
      </c>
      <c r="D1705" s="49" t="s">
        <v>541</v>
      </c>
      <c r="E1705">
        <v>2025</v>
      </c>
      <c r="F1705">
        <v>6</v>
      </c>
      <c r="G1705" s="53" t="s">
        <v>980</v>
      </c>
      <c r="H1705" s="33" t="s">
        <v>261</v>
      </c>
      <c r="I1705" s="18">
        <v>88.26400000000001</v>
      </c>
      <c r="J1705" s="33" t="s">
        <v>914</v>
      </c>
      <c r="K1705" s="19">
        <f t="shared" si="53"/>
        <v>106.34223248000001</v>
      </c>
      <c r="L1705" t="s">
        <v>977</v>
      </c>
      <c r="M1705" s="50" t="s">
        <v>1485</v>
      </c>
      <c r="O1705" s="49" t="s">
        <v>1486</v>
      </c>
      <c r="P1705" s="37">
        <f t="shared" si="52"/>
        <v>106.34223248000001</v>
      </c>
      <c r="Q1705" s="51">
        <v>45831</v>
      </c>
      <c r="S1705">
        <v>40700</v>
      </c>
      <c r="T1705" t="s">
        <v>911</v>
      </c>
    </row>
    <row r="1706" spans="1:20" ht="30" x14ac:dyDescent="0.25">
      <c r="A1706" s="53" t="str">
        <f>+VLOOKUP(O1706,'Selectable Table'!D:E,2,0)</f>
        <v>OTH CUST</v>
      </c>
      <c r="B1706" s="36" t="s">
        <v>1939</v>
      </c>
      <c r="C1706" s="49" t="s">
        <v>1940</v>
      </c>
      <c r="D1706" s="49" t="s">
        <v>541</v>
      </c>
      <c r="E1706">
        <v>2025</v>
      </c>
      <c r="F1706">
        <v>6</v>
      </c>
      <c r="G1706" s="53" t="s">
        <v>980</v>
      </c>
      <c r="H1706" s="33" t="s">
        <v>261</v>
      </c>
      <c r="I1706" s="18">
        <v>25.660000000000004</v>
      </c>
      <c r="J1706" s="33" t="s">
        <v>914</v>
      </c>
      <c r="K1706" s="19">
        <f t="shared" si="53"/>
        <v>30.915681200000005</v>
      </c>
      <c r="L1706" t="s">
        <v>977</v>
      </c>
      <c r="M1706" s="50" t="s">
        <v>1941</v>
      </c>
      <c r="O1706" s="49" t="s">
        <v>1055</v>
      </c>
      <c r="P1706" s="37">
        <f t="shared" si="52"/>
        <v>30.915681200000005</v>
      </c>
      <c r="Q1706" s="51">
        <v>45831</v>
      </c>
      <c r="S1706">
        <v>40700</v>
      </c>
      <c r="T1706" t="s">
        <v>911</v>
      </c>
    </row>
    <row r="1707" spans="1:20" x14ac:dyDescent="0.25">
      <c r="A1707" s="53" t="str">
        <f>+VLOOKUP(O1707,'Selectable Table'!D:E,2,0)</f>
        <v>OTH CUST</v>
      </c>
      <c r="B1707" s="36" t="s">
        <v>1493</v>
      </c>
      <c r="C1707" s="49" t="s">
        <v>1494</v>
      </c>
      <c r="D1707" s="49" t="s">
        <v>541</v>
      </c>
      <c r="E1707">
        <v>2025</v>
      </c>
      <c r="F1707">
        <v>6</v>
      </c>
      <c r="G1707" s="53" t="s">
        <v>980</v>
      </c>
      <c r="H1707" s="33" t="s">
        <v>261</v>
      </c>
      <c r="I1707" s="18">
        <v>18.240000000000002</v>
      </c>
      <c r="J1707" s="33" t="s">
        <v>914</v>
      </c>
      <c r="K1707" s="19">
        <f t="shared" si="53"/>
        <v>21.975916800000004</v>
      </c>
      <c r="L1707" t="s">
        <v>977</v>
      </c>
      <c r="M1707" s="50" t="s">
        <v>1000</v>
      </c>
      <c r="O1707" s="49" t="s">
        <v>1001</v>
      </c>
      <c r="P1707" s="37">
        <f t="shared" si="52"/>
        <v>21.975916800000004</v>
      </c>
      <c r="Q1707" s="51">
        <v>45831</v>
      </c>
      <c r="S1707">
        <v>40700</v>
      </c>
      <c r="T1707" t="s">
        <v>911</v>
      </c>
    </row>
    <row r="1708" spans="1:20" x14ac:dyDescent="0.25">
      <c r="A1708" s="53" t="str">
        <f>+VLOOKUP(O1708,'Selectable Table'!D:E,2,0)</f>
        <v>ELI LILLY</v>
      </c>
      <c r="B1708" s="36" t="s">
        <v>1505</v>
      </c>
      <c r="C1708" s="49" t="s">
        <v>1506</v>
      </c>
      <c r="D1708" s="49" t="s">
        <v>541</v>
      </c>
      <c r="E1708">
        <v>2025</v>
      </c>
      <c r="F1708">
        <v>6</v>
      </c>
      <c r="G1708" s="53" t="s">
        <v>976</v>
      </c>
      <c r="H1708" s="33" t="s">
        <v>260</v>
      </c>
      <c r="I1708" s="18">
        <v>110.952</v>
      </c>
      <c r="J1708" s="33" t="s">
        <v>914</v>
      </c>
      <c r="K1708" s="19">
        <f t="shared" si="53"/>
        <v>133.67718864</v>
      </c>
      <c r="L1708" t="s">
        <v>977</v>
      </c>
      <c r="M1708" s="50" t="s">
        <v>1507</v>
      </c>
      <c r="O1708" s="49" t="s">
        <v>979</v>
      </c>
      <c r="P1708" s="37">
        <f t="shared" si="52"/>
        <v>133.67718864</v>
      </c>
      <c r="Q1708" s="51">
        <v>45831</v>
      </c>
      <c r="S1708">
        <v>40700</v>
      </c>
      <c r="T1708" t="s">
        <v>911</v>
      </c>
    </row>
    <row r="1709" spans="1:20" x14ac:dyDescent="0.25">
      <c r="A1709" s="53" t="str">
        <f>+VLOOKUP(O1709,'Selectable Table'!D:E,2,0)</f>
        <v>OTH CUST</v>
      </c>
      <c r="B1709" s="36" t="s">
        <v>1514</v>
      </c>
      <c r="C1709" s="49" t="s">
        <v>1515</v>
      </c>
      <c r="D1709" s="49" t="s">
        <v>2092</v>
      </c>
      <c r="E1709">
        <v>2025</v>
      </c>
      <c r="F1709">
        <v>6</v>
      </c>
      <c r="G1709" s="53" t="s">
        <v>980</v>
      </c>
      <c r="H1709" s="33" t="s">
        <v>261</v>
      </c>
      <c r="I1709" s="18">
        <v>88.26400000000001</v>
      </c>
      <c r="J1709" s="33" t="s">
        <v>94</v>
      </c>
      <c r="K1709" s="19">
        <f t="shared" si="53"/>
        <v>88.26400000000001</v>
      </c>
      <c r="L1709" t="s">
        <v>977</v>
      </c>
      <c r="M1709" s="50" t="s">
        <v>1517</v>
      </c>
      <c r="O1709" s="49" t="s">
        <v>1486</v>
      </c>
      <c r="P1709" s="37">
        <f t="shared" si="52"/>
        <v>88.26400000000001</v>
      </c>
      <c r="Q1709" s="51">
        <v>45831</v>
      </c>
      <c r="S1709">
        <v>40700</v>
      </c>
      <c r="T1709" t="s">
        <v>911</v>
      </c>
    </row>
    <row r="1710" spans="1:20" x14ac:dyDescent="0.25">
      <c r="A1710" s="53" t="str">
        <f>+VLOOKUP(O1710,'Selectable Table'!D:E,2,0)</f>
        <v>ELI LILLY</v>
      </c>
      <c r="B1710" s="36" t="s">
        <v>1518</v>
      </c>
      <c r="C1710" s="49" t="s">
        <v>1519</v>
      </c>
      <c r="D1710" s="49" t="s">
        <v>2092</v>
      </c>
      <c r="E1710">
        <v>2025</v>
      </c>
      <c r="F1710">
        <v>6</v>
      </c>
      <c r="G1710" s="53" t="s">
        <v>980</v>
      </c>
      <c r="H1710" s="33" t="s">
        <v>261</v>
      </c>
      <c r="I1710" s="18">
        <v>88.26400000000001</v>
      </c>
      <c r="J1710" s="33" t="s">
        <v>94</v>
      </c>
      <c r="K1710" s="19">
        <f t="shared" si="53"/>
        <v>88.26400000000001</v>
      </c>
      <c r="L1710" t="s">
        <v>977</v>
      </c>
      <c r="M1710" s="50" t="s">
        <v>1520</v>
      </c>
      <c r="O1710" s="49" t="s">
        <v>979</v>
      </c>
      <c r="P1710" s="37">
        <f t="shared" si="52"/>
        <v>88.26400000000001</v>
      </c>
      <c r="Q1710" s="51">
        <v>45831</v>
      </c>
      <c r="S1710">
        <v>40700</v>
      </c>
      <c r="T1710" t="s">
        <v>911</v>
      </c>
    </row>
    <row r="1711" spans="1:20" ht="30" x14ac:dyDescent="0.25">
      <c r="A1711" s="53" t="str">
        <f>+VLOOKUP(O1711,'Selectable Table'!D:E,2,0)</f>
        <v>OTH CUST</v>
      </c>
      <c r="B1711" s="36" t="s">
        <v>1526</v>
      </c>
      <c r="C1711" s="49" t="s">
        <v>1527</v>
      </c>
      <c r="D1711" s="49" t="s">
        <v>2092</v>
      </c>
      <c r="E1711">
        <v>2025</v>
      </c>
      <c r="F1711">
        <v>6</v>
      </c>
      <c r="G1711" s="53" t="s">
        <v>980</v>
      </c>
      <c r="H1711" s="33" t="s">
        <v>261</v>
      </c>
      <c r="I1711" s="18">
        <v>25.656000000000002</v>
      </c>
      <c r="J1711" s="33" t="s">
        <v>94</v>
      </c>
      <c r="K1711" s="19">
        <f t="shared" si="53"/>
        <v>25.656000000000002</v>
      </c>
      <c r="L1711" t="s">
        <v>977</v>
      </c>
      <c r="M1711" s="50" t="s">
        <v>1528</v>
      </c>
      <c r="O1711" s="49" t="s">
        <v>1055</v>
      </c>
      <c r="P1711" s="37">
        <f t="shared" si="52"/>
        <v>25.656000000000002</v>
      </c>
      <c r="Q1711" s="51">
        <v>45831</v>
      </c>
      <c r="S1711">
        <v>40700</v>
      </c>
      <c r="T1711" t="s">
        <v>911</v>
      </c>
    </row>
    <row r="1712" spans="1:20" x14ac:dyDescent="0.25">
      <c r="A1712" s="53" t="str">
        <f>+VLOOKUP(O1712,'Selectable Table'!D:E,2,0)</f>
        <v>ELI LILLY</v>
      </c>
      <c r="B1712" s="36" t="s">
        <v>1529</v>
      </c>
      <c r="C1712" s="49" t="s">
        <v>1530</v>
      </c>
      <c r="D1712" s="49" t="s">
        <v>2092</v>
      </c>
      <c r="E1712">
        <v>2025</v>
      </c>
      <c r="F1712">
        <v>6</v>
      </c>
      <c r="G1712" s="53" t="s">
        <v>976</v>
      </c>
      <c r="H1712" s="33" t="s">
        <v>260</v>
      </c>
      <c r="I1712" s="18">
        <v>115.38800000000002</v>
      </c>
      <c r="J1712" s="33" t="s">
        <v>94</v>
      </c>
      <c r="K1712" s="19">
        <f t="shared" si="53"/>
        <v>115.38800000000002</v>
      </c>
      <c r="L1712" t="s">
        <v>977</v>
      </c>
      <c r="M1712" s="50" t="s">
        <v>1532</v>
      </c>
      <c r="O1712" s="49" t="s">
        <v>979</v>
      </c>
      <c r="P1712" s="37">
        <f t="shared" si="52"/>
        <v>115.38800000000002</v>
      </c>
      <c r="Q1712" s="51">
        <v>45831</v>
      </c>
      <c r="S1712">
        <v>40700</v>
      </c>
      <c r="T1712" t="s">
        <v>911</v>
      </c>
    </row>
    <row r="1713" spans="1:20" x14ac:dyDescent="0.25">
      <c r="A1713" s="53" t="str">
        <f>+VLOOKUP(O1713,'Selectable Table'!D:E,2,0)</f>
        <v>ELI LILLY</v>
      </c>
      <c r="B1713" s="36" t="s">
        <v>1541</v>
      </c>
      <c r="C1713" s="49" t="s">
        <v>1542</v>
      </c>
      <c r="D1713" s="49" t="s">
        <v>2092</v>
      </c>
      <c r="E1713">
        <v>2025</v>
      </c>
      <c r="F1713">
        <v>6</v>
      </c>
      <c r="G1713" s="53" t="s">
        <v>980</v>
      </c>
      <c r="H1713" s="33" t="s">
        <v>261</v>
      </c>
      <c r="I1713" s="18">
        <v>88.26400000000001</v>
      </c>
      <c r="J1713" s="33" t="s">
        <v>94</v>
      </c>
      <c r="K1713" s="19">
        <f t="shared" si="53"/>
        <v>88.26400000000001</v>
      </c>
      <c r="L1713" t="s">
        <v>977</v>
      </c>
      <c r="M1713" s="50" t="s">
        <v>1543</v>
      </c>
      <c r="O1713" s="49" t="s">
        <v>979</v>
      </c>
      <c r="P1713" s="37">
        <f t="shared" si="52"/>
        <v>88.26400000000001</v>
      </c>
      <c r="Q1713" s="51">
        <v>45831</v>
      </c>
      <c r="S1713">
        <v>40700</v>
      </c>
      <c r="T1713" t="s">
        <v>911</v>
      </c>
    </row>
    <row r="1714" spans="1:20" ht="30" x14ac:dyDescent="0.25">
      <c r="A1714" s="53" t="str">
        <f>+VLOOKUP(O1714,'Selectable Table'!D:E,2,0)</f>
        <v>OTH CUST</v>
      </c>
      <c r="B1714" s="36" t="s">
        <v>1545</v>
      </c>
      <c r="C1714" s="49" t="s">
        <v>1546</v>
      </c>
      <c r="D1714" s="49" t="s">
        <v>2093</v>
      </c>
      <c r="E1714">
        <v>2025</v>
      </c>
      <c r="F1714">
        <v>6</v>
      </c>
      <c r="G1714" s="53" t="s">
        <v>980</v>
      </c>
      <c r="H1714" s="33" t="s">
        <v>261</v>
      </c>
      <c r="I1714" s="18">
        <v>30.192000000000004</v>
      </c>
      <c r="J1714" s="33" t="s">
        <v>94</v>
      </c>
      <c r="K1714" s="19">
        <f t="shared" si="53"/>
        <v>30.192000000000004</v>
      </c>
      <c r="L1714" t="s">
        <v>977</v>
      </c>
      <c r="M1714" s="50" t="s">
        <v>1548</v>
      </c>
      <c r="O1714" s="49" t="s">
        <v>1055</v>
      </c>
      <c r="P1714" s="37">
        <f t="shared" si="52"/>
        <v>30.192000000000004</v>
      </c>
      <c r="Q1714" s="51">
        <v>45831</v>
      </c>
      <c r="S1714">
        <v>40700</v>
      </c>
      <c r="T1714" t="s">
        <v>911</v>
      </c>
    </row>
    <row r="1715" spans="1:20" ht="30" x14ac:dyDescent="0.25">
      <c r="A1715" s="53" t="str">
        <f>+VLOOKUP(O1715,'Selectable Table'!D:E,2,0)</f>
        <v>OTH CUST</v>
      </c>
      <c r="B1715" s="36" t="s">
        <v>1549</v>
      </c>
      <c r="C1715" s="49" t="s">
        <v>1550</v>
      </c>
      <c r="D1715" s="49" t="s">
        <v>2093</v>
      </c>
      <c r="E1715">
        <v>2025</v>
      </c>
      <c r="F1715">
        <v>6</v>
      </c>
      <c r="G1715" s="53" t="s">
        <v>980</v>
      </c>
      <c r="H1715" s="33" t="s">
        <v>261</v>
      </c>
      <c r="I1715" s="18">
        <v>25.660000000000004</v>
      </c>
      <c r="J1715" s="33" t="s">
        <v>94</v>
      </c>
      <c r="K1715" s="19">
        <f t="shared" si="53"/>
        <v>25.660000000000004</v>
      </c>
      <c r="L1715" t="s">
        <v>977</v>
      </c>
      <c r="M1715" s="50" t="s">
        <v>1551</v>
      </c>
      <c r="O1715" s="49" t="s">
        <v>1055</v>
      </c>
      <c r="P1715" s="37">
        <f t="shared" si="52"/>
        <v>25.660000000000004</v>
      </c>
      <c r="Q1715" s="51">
        <v>45831</v>
      </c>
      <c r="S1715">
        <v>40700</v>
      </c>
      <c r="T1715" t="s">
        <v>911</v>
      </c>
    </row>
    <row r="1716" spans="1:20" ht="30" x14ac:dyDescent="0.25">
      <c r="A1716" s="53" t="str">
        <f>+VLOOKUP(O1716,'Selectable Table'!D:E,2,0)</f>
        <v>OTH CUST</v>
      </c>
      <c r="B1716" s="36" t="s">
        <v>1552</v>
      </c>
      <c r="C1716" s="49" t="s">
        <v>1553</v>
      </c>
      <c r="D1716" s="49" t="s">
        <v>2093</v>
      </c>
      <c r="E1716">
        <v>2025</v>
      </c>
      <c r="F1716">
        <v>6</v>
      </c>
      <c r="G1716" s="53" t="s">
        <v>976</v>
      </c>
      <c r="H1716" s="33" t="s">
        <v>260</v>
      </c>
      <c r="I1716" s="18">
        <v>30.188000000000002</v>
      </c>
      <c r="J1716" s="33" t="s">
        <v>94</v>
      </c>
      <c r="K1716" s="19">
        <f t="shared" si="53"/>
        <v>30.188000000000002</v>
      </c>
      <c r="L1716" t="s">
        <v>977</v>
      </c>
      <c r="M1716" s="50" t="s">
        <v>1554</v>
      </c>
      <c r="O1716" s="49" t="s">
        <v>1055</v>
      </c>
      <c r="P1716" s="37">
        <f t="shared" si="52"/>
        <v>30.188000000000002</v>
      </c>
      <c r="Q1716" s="51">
        <v>45831</v>
      </c>
      <c r="S1716">
        <v>40700</v>
      </c>
      <c r="T1716" t="s">
        <v>911</v>
      </c>
    </row>
    <row r="1717" spans="1:20" x14ac:dyDescent="0.25">
      <c r="A1717" s="53" t="str">
        <f>+VLOOKUP(O1717,'Selectable Table'!D:E,2,0)</f>
        <v>OTH CUST</v>
      </c>
      <c r="B1717" s="36" t="s">
        <v>1558</v>
      </c>
      <c r="C1717" s="49" t="s">
        <v>1559</v>
      </c>
      <c r="D1717" s="49" t="s">
        <v>793</v>
      </c>
      <c r="E1717">
        <v>2025</v>
      </c>
      <c r="F1717">
        <v>6</v>
      </c>
      <c r="G1717" s="53" t="s">
        <v>980</v>
      </c>
      <c r="H1717" s="33" t="s">
        <v>261</v>
      </c>
      <c r="I1717" s="18">
        <v>115.38800000000002</v>
      </c>
      <c r="J1717" s="33" t="s">
        <v>914</v>
      </c>
      <c r="K1717" s="19">
        <f t="shared" si="53"/>
        <v>139.02177016000002</v>
      </c>
      <c r="L1717" t="s">
        <v>977</v>
      </c>
      <c r="M1717" s="50" t="s">
        <v>1560</v>
      </c>
      <c r="O1717" s="49" t="s">
        <v>1486</v>
      </c>
      <c r="P1717" s="37">
        <f t="shared" si="52"/>
        <v>139.02177016000002</v>
      </c>
      <c r="Q1717" s="51">
        <v>45831</v>
      </c>
      <c r="S1717">
        <v>40700</v>
      </c>
      <c r="T1717" t="s">
        <v>911</v>
      </c>
    </row>
    <row r="1718" spans="1:20" x14ac:dyDescent="0.25">
      <c r="A1718" s="53" t="str">
        <f>+VLOOKUP(O1718,'Selectable Table'!D:E,2,0)</f>
        <v>ELI LILLY</v>
      </c>
      <c r="B1718" s="36" t="s">
        <v>1582</v>
      </c>
      <c r="C1718" s="49" t="s">
        <v>1583</v>
      </c>
      <c r="D1718" s="49" t="s">
        <v>793</v>
      </c>
      <c r="E1718">
        <v>2025</v>
      </c>
      <c r="F1718">
        <v>6</v>
      </c>
      <c r="G1718" s="53" t="s">
        <v>984</v>
      </c>
      <c r="H1718" s="33" t="s">
        <v>262</v>
      </c>
      <c r="I1718" s="18">
        <v>115.38800000000002</v>
      </c>
      <c r="J1718" s="33" t="s">
        <v>914</v>
      </c>
      <c r="K1718" s="19">
        <f t="shared" si="53"/>
        <v>139.02177016000002</v>
      </c>
      <c r="L1718" t="s">
        <v>977</v>
      </c>
      <c r="M1718" s="50" t="s">
        <v>1584</v>
      </c>
      <c r="O1718" s="49" t="s">
        <v>979</v>
      </c>
      <c r="P1718" s="37">
        <f t="shared" si="52"/>
        <v>139.02177016000002</v>
      </c>
      <c r="Q1718" s="51">
        <v>45831</v>
      </c>
      <c r="S1718">
        <v>40700</v>
      </c>
      <c r="T1718" t="s">
        <v>911</v>
      </c>
    </row>
    <row r="1719" spans="1:20" x14ac:dyDescent="0.25">
      <c r="A1719" s="53" t="str">
        <f>+VLOOKUP(O1719,'Selectable Table'!D:E,2,0)</f>
        <v>OTH CUST</v>
      </c>
      <c r="B1719" s="36" t="s">
        <v>1976</v>
      </c>
      <c r="C1719" s="49" t="s">
        <v>1618</v>
      </c>
      <c r="D1719" s="49" t="s">
        <v>793</v>
      </c>
      <c r="E1719">
        <v>2025</v>
      </c>
      <c r="F1719">
        <v>6</v>
      </c>
      <c r="G1719" s="53" t="s">
        <v>980</v>
      </c>
      <c r="H1719" s="33" t="s">
        <v>261</v>
      </c>
      <c r="I1719" s="18">
        <v>-88.26400000000001</v>
      </c>
      <c r="J1719" s="33" t="s">
        <v>914</v>
      </c>
      <c r="K1719" s="19">
        <f t="shared" si="53"/>
        <v>-106.34223248000001</v>
      </c>
      <c r="L1719" t="s">
        <v>977</v>
      </c>
      <c r="M1719" s="50" t="s">
        <v>1977</v>
      </c>
      <c r="O1719" s="49" t="s">
        <v>1978</v>
      </c>
      <c r="P1719" s="37">
        <f t="shared" si="52"/>
        <v>-106.34223248000001</v>
      </c>
      <c r="Q1719" s="51">
        <v>45824</v>
      </c>
      <c r="S1719">
        <v>40700</v>
      </c>
      <c r="T1719" t="s">
        <v>911</v>
      </c>
    </row>
    <row r="1720" spans="1:20" ht="30" x14ac:dyDescent="0.25">
      <c r="A1720" s="53" t="str">
        <f>+VLOOKUP(O1720,'Selectable Table'!D:E,2,0)</f>
        <v>OTH CUST</v>
      </c>
      <c r="B1720" s="36" t="s">
        <v>1979</v>
      </c>
      <c r="C1720" s="49" t="s">
        <v>1621</v>
      </c>
      <c r="D1720" s="49" t="s">
        <v>793</v>
      </c>
      <c r="E1720">
        <v>2025</v>
      </c>
      <c r="F1720">
        <v>6</v>
      </c>
      <c r="G1720" s="53" t="s">
        <v>980</v>
      </c>
      <c r="H1720" s="33" t="s">
        <v>261</v>
      </c>
      <c r="I1720" s="18">
        <v>-30.980000000000004</v>
      </c>
      <c r="J1720" s="33" t="s">
        <v>914</v>
      </c>
      <c r="K1720" s="19">
        <f t="shared" si="53"/>
        <v>-37.325323600000004</v>
      </c>
      <c r="L1720" t="s">
        <v>977</v>
      </c>
      <c r="M1720" s="50" t="s">
        <v>1980</v>
      </c>
      <c r="O1720" s="49" t="s">
        <v>1055</v>
      </c>
      <c r="P1720" s="37">
        <f t="shared" si="52"/>
        <v>-37.325323600000004</v>
      </c>
      <c r="Q1720" s="51">
        <v>45824</v>
      </c>
      <c r="S1720">
        <v>40700</v>
      </c>
      <c r="T1720" t="s">
        <v>911</v>
      </c>
    </row>
    <row r="1721" spans="1:20" x14ac:dyDescent="0.25">
      <c r="A1721" s="53" t="str">
        <f>+VLOOKUP(O1721,'Selectable Table'!D:E,2,0)</f>
        <v>OTH CUST</v>
      </c>
      <c r="B1721" s="36" t="s">
        <v>2039</v>
      </c>
      <c r="C1721" s="49" t="s">
        <v>2040</v>
      </c>
      <c r="D1721" s="49" t="s">
        <v>793</v>
      </c>
      <c r="E1721">
        <v>2025</v>
      </c>
      <c r="F1721">
        <v>6</v>
      </c>
      <c r="G1721" s="53" t="s">
        <v>980</v>
      </c>
      <c r="H1721" s="33" t="s">
        <v>261</v>
      </c>
      <c r="I1721" s="18">
        <v>-102.38400000000001</v>
      </c>
      <c r="J1721" s="33" t="s">
        <v>914</v>
      </c>
      <c r="K1721" s="19">
        <f t="shared" si="53"/>
        <v>-123.35429088000002</v>
      </c>
      <c r="L1721" t="s">
        <v>977</v>
      </c>
      <c r="M1721" s="50" t="s">
        <v>2042</v>
      </c>
      <c r="O1721" s="49" t="s">
        <v>623</v>
      </c>
      <c r="P1721" s="37">
        <f t="shared" si="52"/>
        <v>-123.35429088000002</v>
      </c>
      <c r="Q1721" s="51">
        <v>45831</v>
      </c>
      <c r="S1721">
        <v>40700</v>
      </c>
      <c r="T1721" t="s">
        <v>911</v>
      </c>
    </row>
    <row r="1722" spans="1:20" x14ac:dyDescent="0.25">
      <c r="A1722" s="53" t="str">
        <f>+VLOOKUP(O1722,'Selectable Table'!D:E,2,0)</f>
        <v>ELI LILLY</v>
      </c>
      <c r="B1722" s="36" t="s">
        <v>973</v>
      </c>
      <c r="C1722" s="49" t="s">
        <v>974</v>
      </c>
      <c r="D1722" s="49" t="s">
        <v>793</v>
      </c>
      <c r="E1722">
        <v>2025</v>
      </c>
      <c r="F1722">
        <v>6</v>
      </c>
      <c r="G1722" s="53" t="s">
        <v>976</v>
      </c>
      <c r="H1722" s="33" t="s">
        <v>260</v>
      </c>
      <c r="I1722" s="18">
        <v>-2912.5520000000001</v>
      </c>
      <c r="J1722" s="33" t="s">
        <v>914</v>
      </c>
      <c r="K1722" s="19">
        <f t="shared" si="53"/>
        <v>-3509.10090064</v>
      </c>
      <c r="L1722" t="s">
        <v>977</v>
      </c>
      <c r="M1722" s="50" t="s">
        <v>978</v>
      </c>
      <c r="O1722" s="49" t="s">
        <v>979</v>
      </c>
      <c r="P1722" s="37">
        <f t="shared" si="52"/>
        <v>-3509.10090064</v>
      </c>
      <c r="Q1722" s="51">
        <v>45831</v>
      </c>
      <c r="S1722">
        <v>40700</v>
      </c>
      <c r="T1722" t="s">
        <v>911</v>
      </c>
    </row>
    <row r="1723" spans="1:20" x14ac:dyDescent="0.25">
      <c r="A1723" s="53" t="str">
        <f>+VLOOKUP(O1723,'Selectable Table'!D:E,2,0)</f>
        <v>DAIICHI</v>
      </c>
      <c r="B1723" s="36" t="s">
        <v>1673</v>
      </c>
      <c r="C1723" s="49" t="s">
        <v>1674</v>
      </c>
      <c r="D1723" s="49" t="s">
        <v>2094</v>
      </c>
      <c r="E1723">
        <v>2025</v>
      </c>
      <c r="F1723">
        <v>6</v>
      </c>
      <c r="G1723" s="53" t="s">
        <v>984</v>
      </c>
      <c r="H1723" s="33" t="s">
        <v>262</v>
      </c>
      <c r="I1723" s="18">
        <v>-80.004000000000005</v>
      </c>
      <c r="J1723" s="33" t="s">
        <v>94</v>
      </c>
      <c r="K1723" s="19">
        <f t="shared" si="53"/>
        <v>-80.004000000000005</v>
      </c>
      <c r="L1723" t="s">
        <v>977</v>
      </c>
      <c r="M1723" s="50" t="s">
        <v>1675</v>
      </c>
      <c r="O1723" s="49" t="s">
        <v>1676</v>
      </c>
      <c r="P1723" s="37">
        <f t="shared" si="52"/>
        <v>-80.004000000000005</v>
      </c>
      <c r="Q1723" s="51">
        <v>45831</v>
      </c>
      <c r="S1723">
        <v>40700</v>
      </c>
      <c r="T1723" t="s">
        <v>911</v>
      </c>
    </row>
    <row r="1724" spans="1:20" x14ac:dyDescent="0.25">
      <c r="A1724" s="53" t="str">
        <f>+VLOOKUP(O1724,'Selectable Table'!D:E,2,0)</f>
        <v>OTH CUST</v>
      </c>
      <c r="B1724" s="36" t="s">
        <v>1700</v>
      </c>
      <c r="C1724" s="49" t="s">
        <v>1701</v>
      </c>
      <c r="D1724" s="49" t="s">
        <v>2094</v>
      </c>
      <c r="E1724">
        <v>2025</v>
      </c>
      <c r="F1724">
        <v>6</v>
      </c>
      <c r="G1724" s="53" t="s">
        <v>980</v>
      </c>
      <c r="H1724" s="33" t="s">
        <v>261</v>
      </c>
      <c r="I1724" s="18">
        <v>-160.524</v>
      </c>
      <c r="J1724" s="33" t="s">
        <v>94</v>
      </c>
      <c r="K1724" s="19">
        <f t="shared" si="53"/>
        <v>-160.524</v>
      </c>
      <c r="L1724" t="s">
        <v>977</v>
      </c>
      <c r="M1724" s="50" t="s">
        <v>1702</v>
      </c>
      <c r="O1724" s="49" t="s">
        <v>1055</v>
      </c>
      <c r="P1724" s="37">
        <f t="shared" si="52"/>
        <v>-160.524</v>
      </c>
      <c r="Q1724" s="51">
        <v>45831</v>
      </c>
      <c r="S1724">
        <v>40700</v>
      </c>
      <c r="T1724" t="s">
        <v>911</v>
      </c>
    </row>
    <row r="1725" spans="1:20" x14ac:dyDescent="0.25">
      <c r="A1725" s="53" t="str">
        <f>+VLOOKUP(O1725,'Selectable Table'!D:E,2,0)</f>
        <v>ASTRAZENECA</v>
      </c>
      <c r="B1725" s="36" t="s">
        <v>1076</v>
      </c>
      <c r="C1725" s="49" t="s">
        <v>1077</v>
      </c>
      <c r="D1725" s="49" t="s">
        <v>2094</v>
      </c>
      <c r="E1725">
        <v>2025</v>
      </c>
      <c r="F1725">
        <v>6</v>
      </c>
      <c r="G1725" s="53" t="s">
        <v>980</v>
      </c>
      <c r="H1725" s="33" t="s">
        <v>261</v>
      </c>
      <c r="I1725" s="18">
        <v>-143.22800000000001</v>
      </c>
      <c r="J1725" s="33" t="s">
        <v>94</v>
      </c>
      <c r="K1725" s="19">
        <f t="shared" si="53"/>
        <v>-143.22800000000001</v>
      </c>
      <c r="L1725" t="s">
        <v>977</v>
      </c>
      <c r="M1725" s="50" t="s">
        <v>1078</v>
      </c>
      <c r="O1725" s="49" t="s">
        <v>1079</v>
      </c>
      <c r="P1725" s="37">
        <f t="shared" si="52"/>
        <v>-143.22800000000001</v>
      </c>
      <c r="Q1725" s="51">
        <v>45831</v>
      </c>
      <c r="S1725">
        <v>40700</v>
      </c>
      <c r="T1725" t="s">
        <v>911</v>
      </c>
    </row>
    <row r="1726" spans="1:20" ht="30" x14ac:dyDescent="0.25">
      <c r="A1726" s="53" t="str">
        <f>+VLOOKUP(O1726,'Selectable Table'!D:E,2,0)</f>
        <v>OTH CUST</v>
      </c>
      <c r="B1726" s="36" t="s">
        <v>1733</v>
      </c>
      <c r="C1726" s="49" t="s">
        <v>1734</v>
      </c>
      <c r="D1726" s="49" t="s">
        <v>2094</v>
      </c>
      <c r="E1726">
        <v>2025</v>
      </c>
      <c r="F1726">
        <v>6</v>
      </c>
      <c r="G1726" s="53" t="s">
        <v>980</v>
      </c>
      <c r="H1726" s="33" t="s">
        <v>261</v>
      </c>
      <c r="I1726" s="18">
        <v>-80.260000000000005</v>
      </c>
      <c r="J1726" s="33" t="s">
        <v>94</v>
      </c>
      <c r="K1726" s="19">
        <f t="shared" si="53"/>
        <v>-80.260000000000005</v>
      </c>
      <c r="L1726" t="s">
        <v>977</v>
      </c>
      <c r="M1726" s="50" t="s">
        <v>1735</v>
      </c>
      <c r="O1726" s="49" t="s">
        <v>1055</v>
      </c>
      <c r="P1726" s="37">
        <f t="shared" si="52"/>
        <v>-80.260000000000005</v>
      </c>
      <c r="Q1726" s="51">
        <v>45831</v>
      </c>
      <c r="S1726">
        <v>40700</v>
      </c>
      <c r="T1726" t="s">
        <v>911</v>
      </c>
    </row>
    <row r="1727" spans="1:20" ht="30" x14ac:dyDescent="0.25">
      <c r="A1727" s="53" t="str">
        <f>+VLOOKUP(O1727,'Selectable Table'!D:E,2,0)</f>
        <v>OTH CUST</v>
      </c>
      <c r="B1727" s="36" t="s">
        <v>1109</v>
      </c>
      <c r="C1727" s="49" t="s">
        <v>1110</v>
      </c>
      <c r="D1727" s="49" t="s">
        <v>2094</v>
      </c>
      <c r="E1727">
        <v>2025</v>
      </c>
      <c r="F1727">
        <v>6</v>
      </c>
      <c r="G1727" s="53" t="s">
        <v>976</v>
      </c>
      <c r="H1727" s="33" t="s">
        <v>260</v>
      </c>
      <c r="I1727" s="18">
        <v>-287.38000000000005</v>
      </c>
      <c r="J1727" s="33" t="s">
        <v>94</v>
      </c>
      <c r="K1727" s="19">
        <f t="shared" si="53"/>
        <v>-287.38000000000005</v>
      </c>
      <c r="L1727" t="s">
        <v>977</v>
      </c>
      <c r="M1727" s="50" t="s">
        <v>1111</v>
      </c>
      <c r="O1727" s="49" t="s">
        <v>1055</v>
      </c>
      <c r="P1727" s="37">
        <f t="shared" si="52"/>
        <v>-287.38000000000005</v>
      </c>
      <c r="Q1727" s="51">
        <v>45831</v>
      </c>
      <c r="S1727">
        <v>40700</v>
      </c>
      <c r="T1727" t="s">
        <v>911</v>
      </c>
    </row>
    <row r="1728" spans="1:20" x14ac:dyDescent="0.25">
      <c r="A1728" s="53" t="str">
        <f>+VLOOKUP(O1728,'Selectable Table'!D:E,2,0)</f>
        <v>OTH CUST</v>
      </c>
      <c r="B1728" s="36" t="s">
        <v>1135</v>
      </c>
      <c r="C1728" s="49" t="s">
        <v>1136</v>
      </c>
      <c r="D1728" s="49" t="s">
        <v>2095</v>
      </c>
      <c r="E1728">
        <v>2025</v>
      </c>
      <c r="F1728">
        <v>6</v>
      </c>
      <c r="G1728" s="53" t="s">
        <v>980</v>
      </c>
      <c r="H1728" s="33" t="s">
        <v>261</v>
      </c>
      <c r="I1728" s="18">
        <v>-63.224000000000004</v>
      </c>
      <c r="J1728" s="33" t="s">
        <v>94</v>
      </c>
      <c r="K1728" s="19">
        <f t="shared" si="53"/>
        <v>-63.224000000000004</v>
      </c>
      <c r="L1728" t="s">
        <v>977</v>
      </c>
      <c r="M1728" s="50" t="s">
        <v>1137</v>
      </c>
      <c r="O1728" s="49" t="s">
        <v>1134</v>
      </c>
      <c r="P1728" s="37">
        <f t="shared" si="52"/>
        <v>-63.224000000000004</v>
      </c>
      <c r="Q1728" s="51">
        <v>45831</v>
      </c>
      <c r="S1728">
        <v>40700</v>
      </c>
      <c r="T1728" t="s">
        <v>911</v>
      </c>
    </row>
    <row r="1729" spans="1:20" ht="30" x14ac:dyDescent="0.25">
      <c r="A1729" s="53" t="str">
        <f>+VLOOKUP(O1729,'Selectable Table'!D:E,2,0)</f>
        <v>OTH CUST</v>
      </c>
      <c r="B1729" s="36" t="s">
        <v>1753</v>
      </c>
      <c r="C1729" s="49" t="s">
        <v>1754</v>
      </c>
      <c r="D1729" s="49" t="s">
        <v>2095</v>
      </c>
      <c r="E1729">
        <v>2025</v>
      </c>
      <c r="F1729">
        <v>6</v>
      </c>
      <c r="G1729" s="53" t="s">
        <v>980</v>
      </c>
      <c r="H1729" s="33" t="s">
        <v>261</v>
      </c>
      <c r="I1729" s="18">
        <v>-63.427999999999997</v>
      </c>
      <c r="J1729" s="33" t="s">
        <v>94</v>
      </c>
      <c r="K1729" s="19">
        <f t="shared" si="53"/>
        <v>-63.427999999999997</v>
      </c>
      <c r="L1729" t="s">
        <v>977</v>
      </c>
      <c r="M1729" s="50" t="s">
        <v>1755</v>
      </c>
      <c r="O1729" s="49" t="s">
        <v>1055</v>
      </c>
      <c r="P1729" s="37">
        <f t="shared" si="52"/>
        <v>-63.427999999999997</v>
      </c>
      <c r="Q1729" s="51">
        <v>45831</v>
      </c>
      <c r="S1729">
        <v>40700</v>
      </c>
      <c r="T1729" t="s">
        <v>911</v>
      </c>
    </row>
    <row r="1730" spans="1:20" ht="30" x14ac:dyDescent="0.25">
      <c r="A1730" s="53" t="str">
        <f>+VLOOKUP(O1730,'Selectable Table'!D:E,2,0)</f>
        <v>OTH CUST</v>
      </c>
      <c r="B1730" s="36" t="s">
        <v>1158</v>
      </c>
      <c r="C1730" s="49" t="s">
        <v>1159</v>
      </c>
      <c r="D1730" s="49" t="s">
        <v>2095</v>
      </c>
      <c r="E1730">
        <v>2025</v>
      </c>
      <c r="F1730">
        <v>6</v>
      </c>
      <c r="G1730" s="53" t="s">
        <v>980</v>
      </c>
      <c r="H1730" s="33" t="s">
        <v>261</v>
      </c>
      <c r="I1730" s="18">
        <v>-63.427999999999997</v>
      </c>
      <c r="J1730" s="33" t="s">
        <v>94</v>
      </c>
      <c r="K1730" s="19">
        <f t="shared" si="53"/>
        <v>-63.427999999999997</v>
      </c>
      <c r="L1730" t="s">
        <v>977</v>
      </c>
      <c r="M1730" s="50" t="s">
        <v>1160</v>
      </c>
      <c r="O1730" s="49" t="s">
        <v>1055</v>
      </c>
      <c r="P1730" s="37">
        <f t="shared" ref="P1730:P1793" si="54">K1730</f>
        <v>-63.427999999999997</v>
      </c>
      <c r="Q1730" s="51">
        <v>45831</v>
      </c>
      <c r="S1730">
        <v>40700</v>
      </c>
      <c r="T1730" t="s">
        <v>911</v>
      </c>
    </row>
    <row r="1731" spans="1:20" ht="30" x14ac:dyDescent="0.25">
      <c r="A1731" s="53" t="str">
        <f>+VLOOKUP(O1731,'Selectable Table'!D:E,2,0)</f>
        <v>OTH CUST</v>
      </c>
      <c r="B1731" s="36" t="s">
        <v>1208</v>
      </c>
      <c r="C1731" s="49" t="s">
        <v>1209</v>
      </c>
      <c r="D1731" s="49" t="s">
        <v>2095</v>
      </c>
      <c r="E1731">
        <v>2025</v>
      </c>
      <c r="F1731">
        <v>6</v>
      </c>
      <c r="G1731" s="53" t="s">
        <v>976</v>
      </c>
      <c r="H1731" s="33" t="s">
        <v>260</v>
      </c>
      <c r="I1731" s="18">
        <v>-160.524</v>
      </c>
      <c r="J1731" s="33" t="s">
        <v>94</v>
      </c>
      <c r="K1731" s="19">
        <f t="shared" ref="K1731:K1794" si="55">+VLOOKUP(J1731,$W$2:$X$7,2,0)*I1731</f>
        <v>-160.524</v>
      </c>
      <c r="L1731" t="s">
        <v>977</v>
      </c>
      <c r="M1731" s="50" t="s">
        <v>1210</v>
      </c>
      <c r="O1731" s="49" t="s">
        <v>1055</v>
      </c>
      <c r="P1731" s="37">
        <f t="shared" si="54"/>
        <v>-160.524</v>
      </c>
      <c r="Q1731" s="51">
        <v>45831</v>
      </c>
      <c r="S1731">
        <v>40700</v>
      </c>
      <c r="T1731" t="s">
        <v>911</v>
      </c>
    </row>
    <row r="1732" spans="1:20" ht="30" x14ac:dyDescent="0.25">
      <c r="A1732" s="53" t="str">
        <f>+VLOOKUP(O1732,'Selectable Table'!D:E,2,0)</f>
        <v>OTH CUST</v>
      </c>
      <c r="B1732" s="36" t="s">
        <v>1232</v>
      </c>
      <c r="C1732" s="49" t="s">
        <v>1233</v>
      </c>
      <c r="D1732" s="49" t="s">
        <v>2095</v>
      </c>
      <c r="E1732">
        <v>2025</v>
      </c>
      <c r="F1732">
        <v>6</v>
      </c>
      <c r="G1732" s="53" t="s">
        <v>980</v>
      </c>
      <c r="H1732" s="33" t="s">
        <v>261</v>
      </c>
      <c r="I1732" s="18">
        <v>-63.427999999999997</v>
      </c>
      <c r="J1732" s="33" t="s">
        <v>94</v>
      </c>
      <c r="K1732" s="19">
        <f t="shared" si="55"/>
        <v>-63.427999999999997</v>
      </c>
      <c r="L1732" t="s">
        <v>977</v>
      </c>
      <c r="M1732" s="50" t="s">
        <v>1234</v>
      </c>
      <c r="O1732" s="49" t="s">
        <v>1055</v>
      </c>
      <c r="P1732" s="37">
        <f t="shared" si="54"/>
        <v>-63.427999999999997</v>
      </c>
      <c r="Q1732" s="51">
        <v>45831</v>
      </c>
      <c r="S1732">
        <v>40700</v>
      </c>
      <c r="T1732" t="s">
        <v>911</v>
      </c>
    </row>
    <row r="1733" spans="1:20" ht="30" x14ac:dyDescent="0.25">
      <c r="A1733" s="53" t="str">
        <f>+VLOOKUP(O1733,'Selectable Table'!D:E,2,0)</f>
        <v>OTH CUST</v>
      </c>
      <c r="B1733" s="36" t="s">
        <v>1830</v>
      </c>
      <c r="C1733" s="49" t="s">
        <v>1831</v>
      </c>
      <c r="D1733" s="49" t="s">
        <v>2096</v>
      </c>
      <c r="E1733">
        <v>2025</v>
      </c>
      <c r="F1733">
        <v>6</v>
      </c>
      <c r="G1733" s="53" t="s">
        <v>980</v>
      </c>
      <c r="H1733" s="33" t="s">
        <v>261</v>
      </c>
      <c r="I1733" s="18">
        <v>-63.427999999999997</v>
      </c>
      <c r="J1733" s="33" t="s">
        <v>914</v>
      </c>
      <c r="K1733" s="19">
        <f t="shared" si="55"/>
        <v>-76.419322960000002</v>
      </c>
      <c r="L1733" t="s">
        <v>977</v>
      </c>
      <c r="M1733" s="50" t="s">
        <v>1832</v>
      </c>
      <c r="O1733" s="49" t="s">
        <v>1055</v>
      </c>
      <c r="P1733" s="37">
        <f t="shared" si="54"/>
        <v>-76.419322960000002</v>
      </c>
      <c r="Q1733" s="51">
        <v>45831</v>
      </c>
      <c r="S1733">
        <v>40700</v>
      </c>
      <c r="T1733" t="s">
        <v>911</v>
      </c>
    </row>
    <row r="1734" spans="1:20" x14ac:dyDescent="0.25">
      <c r="A1734" s="53" t="str">
        <f>+VLOOKUP(O1734,'Selectable Table'!D:E,2,0)</f>
        <v>OTH CUST</v>
      </c>
      <c r="B1734" s="36" t="s">
        <v>1299</v>
      </c>
      <c r="C1734" s="49" t="s">
        <v>1300</v>
      </c>
      <c r="D1734" s="49" t="s">
        <v>2096</v>
      </c>
      <c r="E1734">
        <v>2025</v>
      </c>
      <c r="F1734">
        <v>6</v>
      </c>
      <c r="G1734" s="53" t="s">
        <v>984</v>
      </c>
      <c r="H1734" s="33" t="s">
        <v>262</v>
      </c>
      <c r="I1734" s="18">
        <v>-63.224000000000004</v>
      </c>
      <c r="J1734" s="33" t="s">
        <v>914</v>
      </c>
      <c r="K1734" s="19">
        <f t="shared" si="55"/>
        <v>-76.173539680000005</v>
      </c>
      <c r="L1734" t="s">
        <v>977</v>
      </c>
      <c r="M1734" s="50" t="s">
        <v>1302</v>
      </c>
      <c r="O1734" s="49" t="s">
        <v>1134</v>
      </c>
      <c r="P1734" s="37">
        <f t="shared" si="54"/>
        <v>-76.173539680000005</v>
      </c>
      <c r="Q1734" s="51">
        <v>45831</v>
      </c>
      <c r="S1734">
        <v>40700</v>
      </c>
      <c r="T1734" t="s">
        <v>911</v>
      </c>
    </row>
    <row r="1735" spans="1:20" x14ac:dyDescent="0.25">
      <c r="A1735" s="53" t="str">
        <f>+VLOOKUP(O1735,'Selectable Table'!D:E,2,0)</f>
        <v>OTH CUST</v>
      </c>
      <c r="B1735" s="36" t="s">
        <v>1332</v>
      </c>
      <c r="C1735" s="49" t="s">
        <v>1333</v>
      </c>
      <c r="D1735" s="49" t="s">
        <v>2096</v>
      </c>
      <c r="E1735">
        <v>2025</v>
      </c>
      <c r="F1735">
        <v>6</v>
      </c>
      <c r="G1735" s="53" t="s">
        <v>980</v>
      </c>
      <c r="H1735" s="33" t="s">
        <v>261</v>
      </c>
      <c r="I1735" s="18">
        <v>-63.224000000000004</v>
      </c>
      <c r="J1735" s="33" t="s">
        <v>914</v>
      </c>
      <c r="K1735" s="19">
        <f t="shared" si="55"/>
        <v>-76.173539680000005</v>
      </c>
      <c r="L1735" t="s">
        <v>977</v>
      </c>
      <c r="M1735" s="50" t="s">
        <v>1335</v>
      </c>
      <c r="O1735" s="49" t="s">
        <v>1045</v>
      </c>
      <c r="P1735" s="37">
        <f t="shared" si="54"/>
        <v>-76.173539680000005</v>
      </c>
      <c r="Q1735" s="51">
        <v>45831</v>
      </c>
      <c r="S1735">
        <v>40700</v>
      </c>
      <c r="T1735" t="s">
        <v>911</v>
      </c>
    </row>
    <row r="1736" spans="1:20" x14ac:dyDescent="0.25">
      <c r="A1736" s="53" t="str">
        <f>+VLOOKUP(O1736,'Selectable Table'!D:E,2,0)</f>
        <v>OTH CUST</v>
      </c>
      <c r="B1736" s="36" t="s">
        <v>1891</v>
      </c>
      <c r="C1736" s="49" t="s">
        <v>1892</v>
      </c>
      <c r="D1736" s="49" t="s">
        <v>2096</v>
      </c>
      <c r="E1736">
        <v>2025</v>
      </c>
      <c r="F1736">
        <v>6</v>
      </c>
      <c r="G1736" s="53" t="s">
        <v>980</v>
      </c>
      <c r="H1736" s="33" t="s">
        <v>261</v>
      </c>
      <c r="I1736" s="18">
        <v>-349.68000000000006</v>
      </c>
      <c r="J1736" s="33" t="s">
        <v>914</v>
      </c>
      <c r="K1736" s="19">
        <f t="shared" si="55"/>
        <v>-421.30145760000011</v>
      </c>
      <c r="L1736" t="s">
        <v>977</v>
      </c>
      <c r="M1736" s="50" t="s">
        <v>1893</v>
      </c>
      <c r="O1736" s="49" t="s">
        <v>623</v>
      </c>
      <c r="P1736" s="37">
        <f t="shared" si="54"/>
        <v>-421.30145760000011</v>
      </c>
      <c r="Q1736" s="51">
        <v>45831</v>
      </c>
      <c r="S1736">
        <v>40700</v>
      </c>
      <c r="T1736" t="s">
        <v>911</v>
      </c>
    </row>
    <row r="1737" spans="1:20" x14ac:dyDescent="0.25">
      <c r="A1737" s="53" t="str">
        <f>+VLOOKUP(O1737,'Selectable Table'!D:E,2,0)</f>
        <v>J &amp; J</v>
      </c>
      <c r="B1737" s="36" t="s">
        <v>1928</v>
      </c>
      <c r="C1737" s="49" t="s">
        <v>1929</v>
      </c>
      <c r="D1737" s="49" t="s">
        <v>2096</v>
      </c>
      <c r="E1737">
        <v>2025</v>
      </c>
      <c r="F1737">
        <v>6</v>
      </c>
      <c r="G1737" s="53" t="s">
        <v>980</v>
      </c>
      <c r="H1737" s="33" t="s">
        <v>261</v>
      </c>
      <c r="I1737" s="18">
        <v>-359.14800000000002</v>
      </c>
      <c r="J1737" s="33" t="s">
        <v>914</v>
      </c>
      <c r="K1737" s="19">
        <f t="shared" si="55"/>
        <v>-432.70869336000004</v>
      </c>
      <c r="L1737" t="s">
        <v>977</v>
      </c>
      <c r="M1737" s="50" t="s">
        <v>1930</v>
      </c>
      <c r="O1737" s="49" t="s">
        <v>1100</v>
      </c>
      <c r="P1737" s="37">
        <f t="shared" si="54"/>
        <v>-432.70869336000004</v>
      </c>
      <c r="Q1737" s="51">
        <v>45831</v>
      </c>
      <c r="S1737">
        <v>40700</v>
      </c>
      <c r="T1737" t="s">
        <v>911</v>
      </c>
    </row>
    <row r="1738" spans="1:20" x14ac:dyDescent="0.25">
      <c r="A1738" s="53" t="str">
        <f>+VLOOKUP(O1738,'Selectable Table'!D:E,2,0)</f>
        <v>OTH CUST</v>
      </c>
      <c r="B1738" s="36" t="s">
        <v>1931</v>
      </c>
      <c r="C1738" s="49" t="s">
        <v>1932</v>
      </c>
      <c r="D1738" s="49" t="s">
        <v>2096</v>
      </c>
      <c r="E1738">
        <v>2025</v>
      </c>
      <c r="F1738">
        <v>6</v>
      </c>
      <c r="G1738" s="53" t="s">
        <v>976</v>
      </c>
      <c r="H1738" s="33" t="s">
        <v>260</v>
      </c>
      <c r="I1738" s="18">
        <v>-126.44800000000001</v>
      </c>
      <c r="J1738" s="33" t="s">
        <v>914</v>
      </c>
      <c r="K1738" s="19">
        <f t="shared" si="55"/>
        <v>-152.34707936000001</v>
      </c>
      <c r="L1738" t="s">
        <v>977</v>
      </c>
      <c r="M1738" s="50" t="s">
        <v>1933</v>
      </c>
      <c r="O1738" s="49" t="s">
        <v>623</v>
      </c>
      <c r="P1738" s="37">
        <f t="shared" si="54"/>
        <v>-152.34707936000001</v>
      </c>
      <c r="Q1738" s="51">
        <v>45831</v>
      </c>
      <c r="S1738">
        <v>40700</v>
      </c>
      <c r="T1738" t="s">
        <v>911</v>
      </c>
    </row>
    <row r="1739" spans="1:20" x14ac:dyDescent="0.25">
      <c r="A1739" s="53" t="str">
        <f>+VLOOKUP(O1739,'Selectable Table'!D:E,2,0)</f>
        <v>OTH CUST</v>
      </c>
      <c r="B1739" s="36" t="s">
        <v>2074</v>
      </c>
      <c r="C1739" s="49" t="s">
        <v>2040</v>
      </c>
      <c r="D1739" s="49" t="s">
        <v>2097</v>
      </c>
      <c r="E1739">
        <v>2025</v>
      </c>
      <c r="F1739">
        <v>6</v>
      </c>
      <c r="G1739" s="53" t="s">
        <v>980</v>
      </c>
      <c r="H1739" s="33" t="s">
        <v>261</v>
      </c>
      <c r="I1739" s="18">
        <v>102.38400000000001</v>
      </c>
      <c r="J1739" s="33" t="s">
        <v>914</v>
      </c>
      <c r="K1739" s="19">
        <f t="shared" si="55"/>
        <v>123.35429088000002</v>
      </c>
      <c r="L1739" t="s">
        <v>977</v>
      </c>
      <c r="M1739" s="50" t="s">
        <v>2042</v>
      </c>
      <c r="O1739" s="49" t="s">
        <v>623</v>
      </c>
      <c r="P1739" s="37">
        <f t="shared" si="54"/>
        <v>123.35429088000002</v>
      </c>
      <c r="Q1739" s="51">
        <v>45831</v>
      </c>
      <c r="S1739">
        <v>40700</v>
      </c>
      <c r="T1739" t="s">
        <v>911</v>
      </c>
    </row>
    <row r="1740" spans="1:20" x14ac:dyDescent="0.25">
      <c r="A1740" s="53" t="str">
        <f>+VLOOKUP(O1740,'Selectable Table'!D:E,2,0)</f>
        <v>DEBIOPHARM</v>
      </c>
      <c r="B1740" s="36" t="s">
        <v>987</v>
      </c>
      <c r="C1740" s="49" t="s">
        <v>988</v>
      </c>
      <c r="D1740" s="49" t="s">
        <v>2097</v>
      </c>
      <c r="E1740">
        <v>2025</v>
      </c>
      <c r="F1740">
        <v>6</v>
      </c>
      <c r="G1740" s="53" t="s">
        <v>980</v>
      </c>
      <c r="H1740" s="33" t="s">
        <v>261</v>
      </c>
      <c r="I1740" s="18">
        <v>-296.44400000000002</v>
      </c>
      <c r="J1740" s="33" t="s">
        <v>914</v>
      </c>
      <c r="K1740" s="19">
        <f t="shared" si="55"/>
        <v>-357.16166008000005</v>
      </c>
      <c r="L1740" t="s">
        <v>977</v>
      </c>
      <c r="M1740" s="50" t="s">
        <v>989</v>
      </c>
      <c r="O1740" s="49" t="s">
        <v>990</v>
      </c>
      <c r="P1740" s="37">
        <f t="shared" si="54"/>
        <v>-357.16166008000005</v>
      </c>
      <c r="Q1740" s="51">
        <v>45831</v>
      </c>
      <c r="S1740">
        <v>40700</v>
      </c>
      <c r="T1740" t="s">
        <v>911</v>
      </c>
    </row>
    <row r="1741" spans="1:20" x14ac:dyDescent="0.25">
      <c r="A1741" s="53" t="str">
        <f>+VLOOKUP(O1741,'Selectable Table'!D:E,2,0)</f>
        <v>DEBIOPHARM</v>
      </c>
      <c r="B1741" s="36" t="s">
        <v>987</v>
      </c>
      <c r="C1741" s="49" t="s">
        <v>988</v>
      </c>
      <c r="D1741" s="49" t="s">
        <v>2097</v>
      </c>
      <c r="E1741">
        <v>2025</v>
      </c>
      <c r="F1741">
        <v>6</v>
      </c>
      <c r="G1741" s="53" t="s">
        <v>980</v>
      </c>
      <c r="H1741" s="33" t="s">
        <v>261</v>
      </c>
      <c r="I1741" s="18">
        <v>-97.268000000000001</v>
      </c>
      <c r="J1741" s="33" t="s">
        <v>914</v>
      </c>
      <c r="K1741" s="19">
        <f t="shared" si="55"/>
        <v>-117.19043176</v>
      </c>
      <c r="L1741" t="s">
        <v>977</v>
      </c>
      <c r="M1741" s="50" t="s">
        <v>989</v>
      </c>
      <c r="O1741" s="49" t="s">
        <v>990</v>
      </c>
      <c r="P1741" s="37">
        <f t="shared" si="54"/>
        <v>-117.19043176</v>
      </c>
      <c r="Q1741" s="51">
        <v>45831</v>
      </c>
      <c r="S1741">
        <v>40700</v>
      </c>
      <c r="T1741" t="s">
        <v>911</v>
      </c>
    </row>
    <row r="1742" spans="1:20" x14ac:dyDescent="0.25">
      <c r="A1742" s="53" t="str">
        <f>+VLOOKUP(O1742,'Selectable Table'!D:E,2,0)</f>
        <v>ELI LILLY</v>
      </c>
      <c r="B1742" s="36" t="s">
        <v>973</v>
      </c>
      <c r="C1742" s="49" t="s">
        <v>974</v>
      </c>
      <c r="D1742" s="49" t="s">
        <v>2097</v>
      </c>
      <c r="E1742">
        <v>2025</v>
      </c>
      <c r="F1742">
        <v>6</v>
      </c>
      <c r="G1742" s="53" t="s">
        <v>976</v>
      </c>
      <c r="H1742" s="33" t="s">
        <v>260</v>
      </c>
      <c r="I1742" s="18">
        <v>-7768.9920000000002</v>
      </c>
      <c r="J1742" s="33" t="s">
        <v>914</v>
      </c>
      <c r="K1742" s="19">
        <f t="shared" si="55"/>
        <v>-9360.23694144</v>
      </c>
      <c r="L1742" t="s">
        <v>977</v>
      </c>
      <c r="M1742" s="50" t="s">
        <v>978</v>
      </c>
      <c r="O1742" s="49" t="s">
        <v>979</v>
      </c>
      <c r="P1742" s="37">
        <f t="shared" si="54"/>
        <v>-9360.23694144</v>
      </c>
      <c r="Q1742" s="51">
        <v>45831</v>
      </c>
      <c r="S1742">
        <v>40700</v>
      </c>
      <c r="T1742" t="s">
        <v>911</v>
      </c>
    </row>
    <row r="1743" spans="1:20" x14ac:dyDescent="0.25">
      <c r="A1743" s="53" t="str">
        <f>+VLOOKUP(O1743,'Selectable Table'!D:E,2,0)</f>
        <v>OTH CUST</v>
      </c>
      <c r="B1743" s="36" t="s">
        <v>994</v>
      </c>
      <c r="C1743" s="49" t="s">
        <v>995</v>
      </c>
      <c r="D1743" s="49" t="s">
        <v>2097</v>
      </c>
      <c r="E1743">
        <v>2025</v>
      </c>
      <c r="F1743">
        <v>6</v>
      </c>
      <c r="G1743" s="53" t="s">
        <v>980</v>
      </c>
      <c r="H1743" s="33" t="s">
        <v>261</v>
      </c>
      <c r="I1743" s="18">
        <v>-617.65200000000004</v>
      </c>
      <c r="J1743" s="33" t="s">
        <v>914</v>
      </c>
      <c r="K1743" s="19">
        <f t="shared" si="55"/>
        <v>-744.15948264000008</v>
      </c>
      <c r="L1743" t="s">
        <v>977</v>
      </c>
      <c r="M1743" s="50" t="s">
        <v>996</v>
      </c>
      <c r="O1743" s="49" t="s">
        <v>986</v>
      </c>
      <c r="P1743" s="37">
        <f t="shared" si="54"/>
        <v>-744.15948264000008</v>
      </c>
      <c r="Q1743" s="51">
        <v>45831</v>
      </c>
      <c r="S1743">
        <v>40700</v>
      </c>
      <c r="T1743" t="s">
        <v>911</v>
      </c>
    </row>
    <row r="1744" spans="1:20" x14ac:dyDescent="0.25">
      <c r="A1744" s="53" t="str">
        <f>+VLOOKUP(O1744,'Selectable Table'!D:E,2,0)</f>
        <v>OTH CUST</v>
      </c>
      <c r="B1744" s="36" t="s">
        <v>994</v>
      </c>
      <c r="C1744" s="49" t="s">
        <v>995</v>
      </c>
      <c r="D1744" s="49" t="s">
        <v>2098</v>
      </c>
      <c r="E1744">
        <v>2025</v>
      </c>
      <c r="F1744">
        <v>6</v>
      </c>
      <c r="G1744" s="53" t="s">
        <v>980</v>
      </c>
      <c r="H1744" s="33" t="s">
        <v>261</v>
      </c>
      <c r="I1744" s="18">
        <v>-6601.5039999999999</v>
      </c>
      <c r="J1744" s="33" t="s">
        <v>914</v>
      </c>
      <c r="K1744" s="19">
        <f t="shared" si="55"/>
        <v>-7953.6240492799998</v>
      </c>
      <c r="L1744" t="s">
        <v>977</v>
      </c>
      <c r="M1744" s="50" t="s">
        <v>996</v>
      </c>
      <c r="O1744" s="49" t="s">
        <v>986</v>
      </c>
      <c r="P1744" s="37">
        <f t="shared" si="54"/>
        <v>-7953.6240492799998</v>
      </c>
      <c r="Q1744" s="51">
        <v>45831</v>
      </c>
      <c r="S1744">
        <v>40700</v>
      </c>
      <c r="T1744" t="s">
        <v>911</v>
      </c>
    </row>
    <row r="1745" spans="1:20" x14ac:dyDescent="0.25">
      <c r="A1745" s="53" t="str">
        <f>+VLOOKUP(O1745,'Selectable Table'!D:E,2,0)</f>
        <v>OTH CUST</v>
      </c>
      <c r="B1745" s="36" t="s">
        <v>994</v>
      </c>
      <c r="C1745" s="49" t="s">
        <v>995</v>
      </c>
      <c r="D1745" s="49" t="s">
        <v>2098</v>
      </c>
      <c r="E1745">
        <v>2025</v>
      </c>
      <c r="F1745">
        <v>6</v>
      </c>
      <c r="G1745" s="53" t="s">
        <v>984</v>
      </c>
      <c r="H1745" s="33" t="s">
        <v>262</v>
      </c>
      <c r="I1745" s="18">
        <v>-634.7600000000001</v>
      </c>
      <c r="J1745" s="33" t="s">
        <v>914</v>
      </c>
      <c r="K1745" s="19">
        <f t="shared" si="55"/>
        <v>-764.77154320000011</v>
      </c>
      <c r="L1745" t="s">
        <v>977</v>
      </c>
      <c r="M1745" s="50" t="s">
        <v>996</v>
      </c>
      <c r="O1745" s="49" t="s">
        <v>986</v>
      </c>
      <c r="P1745" s="37">
        <f t="shared" si="54"/>
        <v>-764.77154320000011</v>
      </c>
      <c r="Q1745" s="51">
        <v>45831</v>
      </c>
      <c r="S1745">
        <v>40700</v>
      </c>
      <c r="T1745" t="s">
        <v>911</v>
      </c>
    </row>
    <row r="1746" spans="1:20" x14ac:dyDescent="0.25">
      <c r="A1746" s="53" t="str">
        <f>+VLOOKUP(O1746,'Selectable Table'!D:E,2,0)</f>
        <v>OTH CUST</v>
      </c>
      <c r="B1746" s="36" t="s">
        <v>994</v>
      </c>
      <c r="C1746" s="49" t="s">
        <v>995</v>
      </c>
      <c r="D1746" s="49" t="s">
        <v>2098</v>
      </c>
      <c r="E1746">
        <v>2025</v>
      </c>
      <c r="F1746">
        <v>6</v>
      </c>
      <c r="G1746" s="53" t="s">
        <v>980</v>
      </c>
      <c r="H1746" s="33" t="s">
        <v>261</v>
      </c>
      <c r="I1746" s="18">
        <v>-2241.3440000000001</v>
      </c>
      <c r="J1746" s="33" t="s">
        <v>914</v>
      </c>
      <c r="K1746" s="19">
        <f t="shared" si="55"/>
        <v>-2700.4160780800003</v>
      </c>
      <c r="L1746" t="s">
        <v>977</v>
      </c>
      <c r="M1746" s="50" t="s">
        <v>996</v>
      </c>
      <c r="O1746" s="49" t="s">
        <v>986</v>
      </c>
      <c r="P1746" s="37">
        <f t="shared" si="54"/>
        <v>-2700.4160780800003</v>
      </c>
      <c r="Q1746" s="51">
        <v>45831</v>
      </c>
      <c r="S1746">
        <v>40700</v>
      </c>
      <c r="T1746" t="s">
        <v>911</v>
      </c>
    </row>
    <row r="1747" spans="1:20" x14ac:dyDescent="0.25">
      <c r="A1747" s="53" t="str">
        <f>+VLOOKUP(O1747,'Selectable Table'!D:E,2,0)</f>
        <v>OTH CUST</v>
      </c>
      <c r="B1747" s="36" t="s">
        <v>994</v>
      </c>
      <c r="C1747" s="49" t="s">
        <v>995</v>
      </c>
      <c r="D1747" s="49" t="s">
        <v>2098</v>
      </c>
      <c r="E1747">
        <v>2025</v>
      </c>
      <c r="F1747">
        <v>6</v>
      </c>
      <c r="G1747" s="53" t="s">
        <v>980</v>
      </c>
      <c r="H1747" s="33" t="s">
        <v>261</v>
      </c>
      <c r="I1747" s="18">
        <v>-173.376</v>
      </c>
      <c r="J1747" s="33" t="s">
        <v>914</v>
      </c>
      <c r="K1747" s="19">
        <f t="shared" si="55"/>
        <v>-208.88687232000001</v>
      </c>
      <c r="L1747" t="s">
        <v>977</v>
      </c>
      <c r="M1747" s="50" t="s">
        <v>996</v>
      </c>
      <c r="O1747" s="49" t="s">
        <v>986</v>
      </c>
      <c r="P1747" s="37">
        <f t="shared" si="54"/>
        <v>-208.88687232000001</v>
      </c>
      <c r="Q1747" s="51">
        <v>45831</v>
      </c>
      <c r="S1747">
        <v>40700</v>
      </c>
      <c r="T1747" t="s">
        <v>911</v>
      </c>
    </row>
    <row r="1748" spans="1:20" x14ac:dyDescent="0.25">
      <c r="A1748" s="53" t="str">
        <f>+VLOOKUP(O1748,'Selectable Table'!D:E,2,0)</f>
        <v>MERCK</v>
      </c>
      <c r="B1748" s="36" t="s">
        <v>1002</v>
      </c>
      <c r="C1748" s="49" t="s">
        <v>1003</v>
      </c>
      <c r="D1748" s="49" t="s">
        <v>2098</v>
      </c>
      <c r="E1748">
        <v>2025</v>
      </c>
      <c r="F1748">
        <v>6</v>
      </c>
      <c r="G1748" s="53" t="s">
        <v>980</v>
      </c>
      <c r="H1748" s="33" t="s">
        <v>261</v>
      </c>
      <c r="I1748" s="18">
        <v>-792</v>
      </c>
      <c r="J1748" s="33" t="s">
        <v>914</v>
      </c>
      <c r="K1748" s="19">
        <f t="shared" si="55"/>
        <v>-954.21744000000001</v>
      </c>
      <c r="L1748" t="s">
        <v>977</v>
      </c>
      <c r="M1748" s="50" t="s">
        <v>1004</v>
      </c>
      <c r="O1748" s="49" t="s">
        <v>1005</v>
      </c>
      <c r="P1748" s="37">
        <f t="shared" si="54"/>
        <v>-954.21744000000001</v>
      </c>
      <c r="Q1748" s="51">
        <v>45831</v>
      </c>
      <c r="S1748">
        <v>40700</v>
      </c>
      <c r="T1748" t="s">
        <v>911</v>
      </c>
    </row>
    <row r="1749" spans="1:20" x14ac:dyDescent="0.25">
      <c r="A1749" s="53" t="str">
        <f>+VLOOKUP(O1749,'Selectable Table'!D:E,2,0)</f>
        <v>OTH CUST</v>
      </c>
      <c r="B1749" s="36" t="s">
        <v>1007</v>
      </c>
      <c r="C1749" s="49" t="s">
        <v>1008</v>
      </c>
      <c r="D1749" s="49" t="s">
        <v>2098</v>
      </c>
      <c r="E1749">
        <v>2025</v>
      </c>
      <c r="F1749">
        <v>6</v>
      </c>
      <c r="G1749" s="53" t="s">
        <v>980</v>
      </c>
      <c r="H1749" s="33" t="s">
        <v>261</v>
      </c>
      <c r="I1749" s="18">
        <v>-134.43199999999999</v>
      </c>
      <c r="J1749" s="33" t="s">
        <v>914</v>
      </c>
      <c r="K1749" s="19">
        <f t="shared" si="55"/>
        <v>-161.96636224</v>
      </c>
      <c r="L1749" t="s">
        <v>977</v>
      </c>
      <c r="M1749" s="50" t="s">
        <v>1009</v>
      </c>
      <c r="O1749" s="49" t="s">
        <v>1001</v>
      </c>
      <c r="P1749" s="37">
        <f t="shared" si="54"/>
        <v>-161.96636224</v>
      </c>
      <c r="Q1749" s="51">
        <v>45831</v>
      </c>
      <c r="S1749">
        <v>40700</v>
      </c>
      <c r="T1749" t="s">
        <v>911</v>
      </c>
    </row>
    <row r="1750" spans="1:20" x14ac:dyDescent="0.25">
      <c r="A1750" s="53" t="str">
        <f>+VLOOKUP(O1750,'Selectable Table'!D:E,2,0)</f>
        <v>OTH CUST</v>
      </c>
      <c r="B1750" s="36" t="s">
        <v>1007</v>
      </c>
      <c r="C1750" s="49" t="s">
        <v>1008</v>
      </c>
      <c r="D1750" s="49" t="s">
        <v>2098</v>
      </c>
      <c r="E1750">
        <v>2025</v>
      </c>
      <c r="F1750">
        <v>6</v>
      </c>
      <c r="G1750" s="53" t="s">
        <v>976</v>
      </c>
      <c r="H1750" s="33" t="s">
        <v>260</v>
      </c>
      <c r="I1750" s="18">
        <v>-17.86</v>
      </c>
      <c r="J1750" s="33" t="s">
        <v>914</v>
      </c>
      <c r="K1750" s="19">
        <f t="shared" si="55"/>
        <v>-21.518085199999998</v>
      </c>
      <c r="L1750" t="s">
        <v>977</v>
      </c>
      <c r="M1750" s="50" t="s">
        <v>1009</v>
      </c>
      <c r="O1750" s="49" t="s">
        <v>1001</v>
      </c>
      <c r="P1750" s="37">
        <f t="shared" si="54"/>
        <v>-21.518085199999998</v>
      </c>
      <c r="Q1750" s="51">
        <v>45831</v>
      </c>
      <c r="S1750">
        <v>40700</v>
      </c>
      <c r="T1750" t="s">
        <v>911</v>
      </c>
    </row>
    <row r="1751" spans="1:20" x14ac:dyDescent="0.25">
      <c r="A1751" s="53" t="str">
        <f>+VLOOKUP(O1751,'Selectable Table'!D:E,2,0)</f>
        <v>J &amp; J</v>
      </c>
      <c r="B1751" s="36" t="s">
        <v>1013</v>
      </c>
      <c r="C1751" s="49" t="s">
        <v>1014</v>
      </c>
      <c r="D1751" s="49" t="s">
        <v>2099</v>
      </c>
      <c r="E1751">
        <v>2025</v>
      </c>
      <c r="F1751">
        <v>6</v>
      </c>
      <c r="G1751" s="53" t="s">
        <v>980</v>
      </c>
      <c r="H1751" s="33" t="s">
        <v>261</v>
      </c>
      <c r="I1751" s="18">
        <v>-135.79600000000002</v>
      </c>
      <c r="J1751" s="33" t="s">
        <v>94</v>
      </c>
      <c r="K1751" s="19">
        <f t="shared" si="55"/>
        <v>-135.79600000000002</v>
      </c>
      <c r="L1751" t="s">
        <v>977</v>
      </c>
      <c r="M1751" s="50" t="s">
        <v>1015</v>
      </c>
      <c r="O1751" s="49" t="s">
        <v>1016</v>
      </c>
      <c r="P1751" s="37">
        <f t="shared" si="54"/>
        <v>-135.79600000000002</v>
      </c>
      <c r="Q1751" s="51">
        <v>45831</v>
      </c>
      <c r="S1751">
        <v>40700</v>
      </c>
      <c r="T1751" t="s">
        <v>911</v>
      </c>
    </row>
    <row r="1752" spans="1:20" x14ac:dyDescent="0.25">
      <c r="A1752" s="53" t="str">
        <f>+VLOOKUP(O1752,'Selectable Table'!D:E,2,0)</f>
        <v>OTH CUST</v>
      </c>
      <c r="B1752" s="36" t="s">
        <v>1017</v>
      </c>
      <c r="C1752" s="49" t="s">
        <v>1018</v>
      </c>
      <c r="D1752" s="49" t="s">
        <v>2099</v>
      </c>
      <c r="E1752">
        <v>2025</v>
      </c>
      <c r="F1752">
        <v>6</v>
      </c>
      <c r="G1752" s="53" t="s">
        <v>984</v>
      </c>
      <c r="H1752" s="33" t="s">
        <v>262</v>
      </c>
      <c r="I1752" s="18">
        <v>-130.56</v>
      </c>
      <c r="J1752" s="33" t="s">
        <v>94</v>
      </c>
      <c r="K1752" s="19">
        <f t="shared" si="55"/>
        <v>-130.56</v>
      </c>
      <c r="L1752" t="s">
        <v>977</v>
      </c>
      <c r="M1752" s="50" t="s">
        <v>1019</v>
      </c>
      <c r="O1752" s="49" t="s">
        <v>986</v>
      </c>
      <c r="P1752" s="37">
        <f t="shared" si="54"/>
        <v>-130.56</v>
      </c>
      <c r="Q1752" s="51">
        <v>45831</v>
      </c>
      <c r="S1752">
        <v>40700</v>
      </c>
      <c r="T1752" t="s">
        <v>911</v>
      </c>
    </row>
    <row r="1753" spans="1:20" x14ac:dyDescent="0.25">
      <c r="A1753" s="53" t="str">
        <f>+VLOOKUP(O1753,'Selectable Table'!D:E,2,0)</f>
        <v>OTH CUST</v>
      </c>
      <c r="B1753" s="36" t="s">
        <v>1017</v>
      </c>
      <c r="C1753" s="49" t="s">
        <v>1018</v>
      </c>
      <c r="D1753" s="49" t="s">
        <v>2099</v>
      </c>
      <c r="E1753">
        <v>2025</v>
      </c>
      <c r="F1753">
        <v>6</v>
      </c>
      <c r="G1753" s="53" t="s">
        <v>980</v>
      </c>
      <c r="H1753" s="33" t="s">
        <v>261</v>
      </c>
      <c r="I1753" s="18">
        <v>-175.44000000000003</v>
      </c>
      <c r="J1753" s="33" t="s">
        <v>94</v>
      </c>
      <c r="K1753" s="19">
        <f t="shared" si="55"/>
        <v>-175.44000000000003</v>
      </c>
      <c r="L1753" t="s">
        <v>977</v>
      </c>
      <c r="M1753" s="50" t="s">
        <v>1019</v>
      </c>
      <c r="O1753" s="49" t="s">
        <v>986</v>
      </c>
      <c r="P1753" s="37">
        <f t="shared" si="54"/>
        <v>-175.44000000000003</v>
      </c>
      <c r="Q1753" s="51">
        <v>45831</v>
      </c>
      <c r="S1753">
        <v>40700</v>
      </c>
      <c r="T1753" t="s">
        <v>911</v>
      </c>
    </row>
    <row r="1754" spans="1:20" x14ac:dyDescent="0.25">
      <c r="A1754" s="53" t="str">
        <f>+VLOOKUP(O1754,'Selectable Table'!D:E,2,0)</f>
        <v>OTH CUST</v>
      </c>
      <c r="B1754" s="36" t="s">
        <v>1017</v>
      </c>
      <c r="C1754" s="49" t="s">
        <v>1018</v>
      </c>
      <c r="D1754" s="49" t="s">
        <v>2099</v>
      </c>
      <c r="E1754">
        <v>2025</v>
      </c>
      <c r="F1754">
        <v>6</v>
      </c>
      <c r="G1754" s="53" t="s">
        <v>980</v>
      </c>
      <c r="H1754" s="33" t="s">
        <v>261</v>
      </c>
      <c r="I1754" s="18">
        <v>-42.84</v>
      </c>
      <c r="J1754" s="33" t="s">
        <v>94</v>
      </c>
      <c r="K1754" s="19">
        <f t="shared" si="55"/>
        <v>-42.84</v>
      </c>
      <c r="L1754" t="s">
        <v>977</v>
      </c>
      <c r="M1754" s="50" t="s">
        <v>1019</v>
      </c>
      <c r="O1754" s="49" t="s">
        <v>986</v>
      </c>
      <c r="P1754" s="37">
        <f t="shared" si="54"/>
        <v>-42.84</v>
      </c>
      <c r="Q1754" s="51">
        <v>45831</v>
      </c>
      <c r="S1754">
        <v>40700</v>
      </c>
      <c r="T1754" t="s">
        <v>911</v>
      </c>
    </row>
    <row r="1755" spans="1:20" x14ac:dyDescent="0.25">
      <c r="A1755" s="53" t="str">
        <f>+VLOOKUP(O1755,'Selectable Table'!D:E,2,0)</f>
        <v>OTH CUST</v>
      </c>
      <c r="B1755" s="36" t="s">
        <v>1017</v>
      </c>
      <c r="C1755" s="49" t="s">
        <v>1018</v>
      </c>
      <c r="D1755" s="49" t="s">
        <v>2099</v>
      </c>
      <c r="E1755">
        <v>2025</v>
      </c>
      <c r="F1755">
        <v>6</v>
      </c>
      <c r="G1755" s="53" t="s">
        <v>976</v>
      </c>
      <c r="H1755" s="33" t="s">
        <v>260</v>
      </c>
      <c r="I1755" s="18">
        <v>-42.84</v>
      </c>
      <c r="J1755" s="33" t="s">
        <v>94</v>
      </c>
      <c r="K1755" s="19">
        <f t="shared" si="55"/>
        <v>-42.84</v>
      </c>
      <c r="L1755" t="s">
        <v>977</v>
      </c>
      <c r="M1755" s="50" t="s">
        <v>1019</v>
      </c>
      <c r="O1755" s="49" t="s">
        <v>986</v>
      </c>
      <c r="P1755" s="37">
        <f t="shared" si="54"/>
        <v>-42.84</v>
      </c>
      <c r="Q1755" s="51">
        <v>45831</v>
      </c>
      <c r="S1755">
        <v>40700</v>
      </c>
      <c r="T1755" t="s">
        <v>911</v>
      </c>
    </row>
    <row r="1756" spans="1:20" x14ac:dyDescent="0.25">
      <c r="A1756" s="53" t="str">
        <f>+VLOOKUP(O1756,'Selectable Table'!D:E,2,0)</f>
        <v>J &amp; J</v>
      </c>
      <c r="B1756" s="36" t="s">
        <v>1020</v>
      </c>
      <c r="C1756" s="49" t="s">
        <v>1021</v>
      </c>
      <c r="D1756" s="49" t="s">
        <v>2100</v>
      </c>
      <c r="E1756">
        <v>2025</v>
      </c>
      <c r="F1756">
        <v>6</v>
      </c>
      <c r="G1756" s="53" t="s">
        <v>984</v>
      </c>
      <c r="H1756" s="33" t="s">
        <v>262</v>
      </c>
      <c r="I1756" s="18">
        <v>-123.06400000000002</v>
      </c>
      <c r="J1756" s="33" t="s">
        <v>94</v>
      </c>
      <c r="K1756" s="19">
        <f t="shared" si="55"/>
        <v>-123.06400000000002</v>
      </c>
      <c r="L1756" t="s">
        <v>977</v>
      </c>
      <c r="M1756" s="50" t="s">
        <v>1015</v>
      </c>
      <c r="O1756" s="49" t="s">
        <v>1016</v>
      </c>
      <c r="P1756" s="37">
        <f t="shared" si="54"/>
        <v>-123.06400000000002</v>
      </c>
      <c r="Q1756" s="51">
        <v>45831</v>
      </c>
      <c r="S1756">
        <v>40700</v>
      </c>
      <c r="T1756" t="s">
        <v>911</v>
      </c>
    </row>
    <row r="1757" spans="1:20" x14ac:dyDescent="0.25">
      <c r="A1757" s="53" t="str">
        <f>+VLOOKUP(O1757,'Selectable Table'!D:E,2,0)</f>
        <v>J &amp; J</v>
      </c>
      <c r="B1757" s="36" t="s">
        <v>1023</v>
      </c>
      <c r="C1757" s="49" t="s">
        <v>1024</v>
      </c>
      <c r="D1757" s="49" t="s">
        <v>2100</v>
      </c>
      <c r="E1757">
        <v>2025</v>
      </c>
      <c r="F1757">
        <v>6</v>
      </c>
      <c r="G1757" s="53" t="s">
        <v>980</v>
      </c>
      <c r="H1757" s="33" t="s">
        <v>261</v>
      </c>
      <c r="I1757" s="18">
        <v>-543.18400000000008</v>
      </c>
      <c r="J1757" s="33" t="s">
        <v>94</v>
      </c>
      <c r="K1757" s="19">
        <f t="shared" si="55"/>
        <v>-543.18400000000008</v>
      </c>
      <c r="L1757" t="s">
        <v>977</v>
      </c>
      <c r="M1757" s="50" t="s">
        <v>1015</v>
      </c>
      <c r="O1757" s="49" t="s">
        <v>1016</v>
      </c>
      <c r="P1757" s="37">
        <f t="shared" si="54"/>
        <v>-543.18400000000008</v>
      </c>
      <c r="Q1757" s="51">
        <v>45831</v>
      </c>
      <c r="S1757">
        <v>40700</v>
      </c>
      <c r="T1757" t="s">
        <v>911</v>
      </c>
    </row>
    <row r="1758" spans="1:20" x14ac:dyDescent="0.25">
      <c r="A1758" s="53" t="str">
        <f>+VLOOKUP(O1758,'Selectable Table'!D:E,2,0)</f>
        <v>OTH CUST</v>
      </c>
      <c r="B1758" s="36" t="s">
        <v>1025</v>
      </c>
      <c r="C1758" s="49" t="s">
        <v>1026</v>
      </c>
      <c r="D1758" s="49" t="s">
        <v>2100</v>
      </c>
      <c r="E1758">
        <v>2025</v>
      </c>
      <c r="F1758">
        <v>6</v>
      </c>
      <c r="G1758" s="53" t="s">
        <v>980</v>
      </c>
      <c r="H1758" s="33" t="s">
        <v>261</v>
      </c>
      <c r="I1758" s="18">
        <v>-116</v>
      </c>
      <c r="J1758" s="33" t="s">
        <v>94</v>
      </c>
      <c r="K1758" s="19">
        <f t="shared" si="55"/>
        <v>-116</v>
      </c>
      <c r="L1758" t="s">
        <v>977</v>
      </c>
      <c r="M1758" s="50" t="s">
        <v>1027</v>
      </c>
      <c r="O1758" s="49" t="s">
        <v>1028</v>
      </c>
      <c r="P1758" s="37">
        <f t="shared" si="54"/>
        <v>-116</v>
      </c>
      <c r="Q1758" s="51">
        <v>45831</v>
      </c>
      <c r="S1758">
        <v>40700</v>
      </c>
      <c r="T1758" t="s">
        <v>911</v>
      </c>
    </row>
    <row r="1759" spans="1:20" x14ac:dyDescent="0.25">
      <c r="A1759" s="53" t="str">
        <f>+VLOOKUP(O1759,'Selectable Table'!D:E,2,0)</f>
        <v>OTH CUST</v>
      </c>
      <c r="B1759" s="36" t="s">
        <v>1025</v>
      </c>
      <c r="C1759" s="49" t="s">
        <v>1026</v>
      </c>
      <c r="D1759" s="49" t="s">
        <v>2100</v>
      </c>
      <c r="E1759">
        <v>2025</v>
      </c>
      <c r="F1759">
        <v>6</v>
      </c>
      <c r="G1759" s="53" t="s">
        <v>980</v>
      </c>
      <c r="H1759" s="33" t="s">
        <v>261</v>
      </c>
      <c r="I1759" s="18">
        <v>-42</v>
      </c>
      <c r="J1759" s="33" t="s">
        <v>94</v>
      </c>
      <c r="K1759" s="19">
        <f t="shared" si="55"/>
        <v>-42</v>
      </c>
      <c r="L1759" t="s">
        <v>977</v>
      </c>
      <c r="M1759" s="50" t="s">
        <v>1027</v>
      </c>
      <c r="O1759" s="49" t="s">
        <v>1028</v>
      </c>
      <c r="P1759" s="37">
        <f t="shared" si="54"/>
        <v>-42</v>
      </c>
      <c r="Q1759" s="51">
        <v>45831</v>
      </c>
      <c r="S1759">
        <v>40700</v>
      </c>
      <c r="T1759" t="s">
        <v>911</v>
      </c>
    </row>
    <row r="1760" spans="1:20" x14ac:dyDescent="0.25">
      <c r="A1760" s="53" t="str">
        <f>+VLOOKUP(O1760,'Selectable Table'!D:E,2,0)</f>
        <v>OTH CUST</v>
      </c>
      <c r="B1760" s="36" t="s">
        <v>1029</v>
      </c>
      <c r="C1760" s="49" t="s">
        <v>1030</v>
      </c>
      <c r="D1760" s="49" t="s">
        <v>2100</v>
      </c>
      <c r="E1760">
        <v>2025</v>
      </c>
      <c r="F1760">
        <v>6</v>
      </c>
      <c r="G1760" s="53" t="s">
        <v>976</v>
      </c>
      <c r="H1760" s="33" t="s">
        <v>260</v>
      </c>
      <c r="I1760" s="18">
        <v>-10.836</v>
      </c>
      <c r="J1760" s="33" t="s">
        <v>94</v>
      </c>
      <c r="K1760" s="19">
        <f t="shared" si="55"/>
        <v>-10.836</v>
      </c>
      <c r="L1760" t="s">
        <v>977</v>
      </c>
      <c r="M1760" s="50" t="s">
        <v>1031</v>
      </c>
      <c r="O1760" s="49" t="s">
        <v>1032</v>
      </c>
      <c r="P1760" s="37">
        <f t="shared" si="54"/>
        <v>-10.836</v>
      </c>
      <c r="Q1760" s="51">
        <v>45831</v>
      </c>
      <c r="S1760">
        <v>40700</v>
      </c>
      <c r="T1760" t="s">
        <v>911</v>
      </c>
    </row>
    <row r="1761" spans="1:20" x14ac:dyDescent="0.25">
      <c r="A1761" s="53" t="str">
        <f>+VLOOKUP(O1761,'Selectable Table'!D:E,2,0)</f>
        <v>OTH CUST</v>
      </c>
      <c r="B1761" s="36" t="s">
        <v>1029</v>
      </c>
      <c r="C1761" s="49" t="s">
        <v>1030</v>
      </c>
      <c r="D1761" s="49" t="s">
        <v>2100</v>
      </c>
      <c r="E1761">
        <v>2025</v>
      </c>
      <c r="F1761">
        <v>6</v>
      </c>
      <c r="G1761" s="53" t="s">
        <v>980</v>
      </c>
      <c r="H1761" s="33" t="s">
        <v>261</v>
      </c>
      <c r="I1761" s="18">
        <v>-126.952</v>
      </c>
      <c r="J1761" s="33" t="s">
        <v>94</v>
      </c>
      <c r="K1761" s="19">
        <f t="shared" si="55"/>
        <v>-126.952</v>
      </c>
      <c r="L1761" t="s">
        <v>977</v>
      </c>
      <c r="M1761" s="50" t="s">
        <v>1031</v>
      </c>
      <c r="O1761" s="49" t="s">
        <v>1032</v>
      </c>
      <c r="P1761" s="37">
        <f t="shared" si="54"/>
        <v>-126.952</v>
      </c>
      <c r="Q1761" s="51">
        <v>45831</v>
      </c>
      <c r="S1761">
        <v>40700</v>
      </c>
      <c r="T1761" t="s">
        <v>911</v>
      </c>
    </row>
    <row r="1762" spans="1:20" x14ac:dyDescent="0.25">
      <c r="A1762" s="53" t="str">
        <f>+VLOOKUP(O1762,'Selectable Table'!D:E,2,0)</f>
        <v>OTH CUST</v>
      </c>
      <c r="B1762" s="36" t="s">
        <v>1033</v>
      </c>
      <c r="C1762" s="49" t="s">
        <v>1034</v>
      </c>
      <c r="D1762" s="49" t="s">
        <v>2101</v>
      </c>
      <c r="E1762">
        <v>2025</v>
      </c>
      <c r="F1762">
        <v>6</v>
      </c>
      <c r="G1762" s="53" t="s">
        <v>980</v>
      </c>
      <c r="H1762" s="33" t="s">
        <v>261</v>
      </c>
      <c r="I1762" s="18">
        <v>-101.66800000000001</v>
      </c>
      <c r="J1762" s="33" t="s">
        <v>914</v>
      </c>
      <c r="K1762" s="19">
        <f t="shared" si="55"/>
        <v>-122.49163976000001</v>
      </c>
      <c r="L1762" t="s">
        <v>977</v>
      </c>
      <c r="M1762" s="50" t="s">
        <v>1035</v>
      </c>
      <c r="O1762" s="49" t="s">
        <v>1001</v>
      </c>
      <c r="P1762" s="37">
        <f t="shared" si="54"/>
        <v>-122.49163976000001</v>
      </c>
      <c r="Q1762" s="51">
        <v>45831</v>
      </c>
      <c r="S1762">
        <v>40700</v>
      </c>
      <c r="T1762" t="s">
        <v>911</v>
      </c>
    </row>
    <row r="1763" spans="1:20" x14ac:dyDescent="0.25">
      <c r="A1763" s="53" t="str">
        <f>+VLOOKUP(O1763,'Selectable Table'!D:E,2,0)</f>
        <v>OTH CUST</v>
      </c>
      <c r="B1763" s="36" t="s">
        <v>1036</v>
      </c>
      <c r="C1763" s="49" t="s">
        <v>1037</v>
      </c>
      <c r="D1763" s="49" t="s">
        <v>2101</v>
      </c>
      <c r="E1763">
        <v>2025</v>
      </c>
      <c r="F1763">
        <v>6</v>
      </c>
      <c r="G1763" s="53" t="s">
        <v>976</v>
      </c>
      <c r="H1763" s="33" t="s">
        <v>260</v>
      </c>
      <c r="I1763" s="18">
        <v>-71.424000000000007</v>
      </c>
      <c r="J1763" s="33" t="s">
        <v>914</v>
      </c>
      <c r="K1763" s="19">
        <f t="shared" si="55"/>
        <v>-86.053063680000008</v>
      </c>
      <c r="L1763" t="s">
        <v>977</v>
      </c>
      <c r="M1763" s="50" t="s">
        <v>1038</v>
      </c>
      <c r="O1763" s="49" t="s">
        <v>1001</v>
      </c>
      <c r="P1763" s="37">
        <f t="shared" si="54"/>
        <v>-86.053063680000008</v>
      </c>
      <c r="Q1763" s="51">
        <v>45831</v>
      </c>
      <c r="S1763">
        <v>40700</v>
      </c>
      <c r="T1763" t="s">
        <v>911</v>
      </c>
    </row>
    <row r="1764" spans="1:20" x14ac:dyDescent="0.25">
      <c r="A1764" s="53" t="str">
        <f>+VLOOKUP(O1764,'Selectable Table'!D:E,2,0)</f>
        <v>OTH CUST</v>
      </c>
      <c r="B1764" s="36" t="s">
        <v>1669</v>
      </c>
      <c r="C1764" s="49" t="s">
        <v>1670</v>
      </c>
      <c r="D1764" s="49" t="s">
        <v>549</v>
      </c>
      <c r="E1764">
        <v>2025</v>
      </c>
      <c r="F1764">
        <v>6</v>
      </c>
      <c r="G1764" s="53" t="s">
        <v>984</v>
      </c>
      <c r="H1764" s="33" t="s">
        <v>262</v>
      </c>
      <c r="I1764" s="18">
        <v>-116</v>
      </c>
      <c r="J1764" s="33" t="s">
        <v>914</v>
      </c>
      <c r="K1764" s="19">
        <f t="shared" si="55"/>
        <v>-139.75912</v>
      </c>
      <c r="L1764" t="s">
        <v>977</v>
      </c>
      <c r="M1764" s="50" t="s">
        <v>1671</v>
      </c>
      <c r="O1764" s="49" t="s">
        <v>1069</v>
      </c>
      <c r="P1764" s="37">
        <f t="shared" si="54"/>
        <v>-139.75912</v>
      </c>
      <c r="Q1764" s="51">
        <v>45831</v>
      </c>
      <c r="S1764">
        <v>40700</v>
      </c>
      <c r="T1764" t="s">
        <v>911</v>
      </c>
    </row>
    <row r="1765" spans="1:20" x14ac:dyDescent="0.25">
      <c r="A1765" s="53" t="str">
        <f>+VLOOKUP(O1765,'Selectable Table'!D:E,2,0)</f>
        <v>OTH CUST</v>
      </c>
      <c r="B1765" s="36" t="s">
        <v>1039</v>
      </c>
      <c r="C1765" s="49" t="s">
        <v>1040</v>
      </c>
      <c r="D1765" s="49" t="s">
        <v>549</v>
      </c>
      <c r="E1765">
        <v>2025</v>
      </c>
      <c r="F1765">
        <v>6</v>
      </c>
      <c r="G1765" s="53" t="s">
        <v>980</v>
      </c>
      <c r="H1765" s="33" t="s">
        <v>261</v>
      </c>
      <c r="I1765" s="18">
        <v>-112.176</v>
      </c>
      <c r="J1765" s="33" t="s">
        <v>914</v>
      </c>
      <c r="K1765" s="19">
        <f t="shared" si="55"/>
        <v>-135.15188832000001</v>
      </c>
      <c r="L1765" t="s">
        <v>977</v>
      </c>
      <c r="M1765" s="50" t="s">
        <v>1041</v>
      </c>
      <c r="O1765" s="49" t="s">
        <v>1001</v>
      </c>
      <c r="P1765" s="37">
        <f t="shared" si="54"/>
        <v>-135.15188832000001</v>
      </c>
      <c r="Q1765" s="51">
        <v>45831</v>
      </c>
      <c r="S1765">
        <v>40700</v>
      </c>
      <c r="T1765" t="s">
        <v>911</v>
      </c>
    </row>
    <row r="1766" spans="1:20" x14ac:dyDescent="0.25">
      <c r="A1766" s="53" t="str">
        <f>+VLOOKUP(O1766,'Selectable Table'!D:E,2,0)</f>
        <v>OTH CUST</v>
      </c>
      <c r="B1766" s="36" t="s">
        <v>1039</v>
      </c>
      <c r="C1766" s="49" t="s">
        <v>1040</v>
      </c>
      <c r="D1766" s="49" t="s">
        <v>549</v>
      </c>
      <c r="E1766">
        <v>2025</v>
      </c>
      <c r="F1766">
        <v>6</v>
      </c>
      <c r="G1766" s="53" t="s">
        <v>976</v>
      </c>
      <c r="H1766" s="33" t="s">
        <v>260</v>
      </c>
      <c r="I1766" s="18">
        <v>-17.456</v>
      </c>
      <c r="J1766" s="33" t="s">
        <v>914</v>
      </c>
      <c r="K1766" s="19">
        <f t="shared" si="55"/>
        <v>-21.031337919999999</v>
      </c>
      <c r="L1766" t="s">
        <v>977</v>
      </c>
      <c r="M1766" s="50" t="s">
        <v>1041</v>
      </c>
      <c r="O1766" s="49" t="s">
        <v>1001</v>
      </c>
      <c r="P1766" s="37">
        <f t="shared" si="54"/>
        <v>-21.031337919999999</v>
      </c>
      <c r="Q1766" s="51">
        <v>45831</v>
      </c>
      <c r="S1766">
        <v>40700</v>
      </c>
      <c r="T1766" t="s">
        <v>911</v>
      </c>
    </row>
    <row r="1767" spans="1:20" x14ac:dyDescent="0.25">
      <c r="A1767" s="53" t="str">
        <f>+VLOOKUP(O1767,'Selectable Table'!D:E,2,0)</f>
        <v>OTH CUST</v>
      </c>
      <c r="B1767" s="36" t="s">
        <v>1042</v>
      </c>
      <c r="C1767" s="49" t="s">
        <v>1043</v>
      </c>
      <c r="D1767" s="49" t="s">
        <v>2102</v>
      </c>
      <c r="E1767">
        <v>2025</v>
      </c>
      <c r="F1767">
        <v>6</v>
      </c>
      <c r="G1767" s="53" t="s">
        <v>984</v>
      </c>
      <c r="H1767" s="33" t="s">
        <v>262</v>
      </c>
      <c r="I1767" s="18">
        <v>-397.89600000000002</v>
      </c>
      <c r="J1767" s="33" t="s">
        <v>94</v>
      </c>
      <c r="K1767" s="19">
        <f t="shared" si="55"/>
        <v>-397.89600000000002</v>
      </c>
      <c r="L1767" t="s">
        <v>977</v>
      </c>
      <c r="M1767" s="50" t="s">
        <v>1044</v>
      </c>
      <c r="O1767" s="49" t="s">
        <v>1045</v>
      </c>
      <c r="P1767" s="37">
        <f t="shared" si="54"/>
        <v>-397.89600000000002</v>
      </c>
      <c r="Q1767" s="51">
        <v>45831</v>
      </c>
      <c r="S1767">
        <v>40700</v>
      </c>
      <c r="T1767" t="s">
        <v>911</v>
      </c>
    </row>
    <row r="1768" spans="1:20" x14ac:dyDescent="0.25">
      <c r="A1768" s="53" t="str">
        <f>+VLOOKUP(O1768,'Selectable Table'!D:E,2,0)</f>
        <v>OTH CUST</v>
      </c>
      <c r="B1768" s="36" t="s">
        <v>1042</v>
      </c>
      <c r="C1768" s="49" t="s">
        <v>1043</v>
      </c>
      <c r="D1768" s="49" t="s">
        <v>2102</v>
      </c>
      <c r="E1768">
        <v>2025</v>
      </c>
      <c r="F1768">
        <v>6</v>
      </c>
      <c r="G1768" s="53" t="s">
        <v>980</v>
      </c>
      <c r="H1768" s="33" t="s">
        <v>261</v>
      </c>
      <c r="I1768" s="18">
        <v>-148.05600000000001</v>
      </c>
      <c r="J1768" s="33" t="s">
        <v>94</v>
      </c>
      <c r="K1768" s="19">
        <f t="shared" si="55"/>
        <v>-148.05600000000001</v>
      </c>
      <c r="L1768" t="s">
        <v>977</v>
      </c>
      <c r="M1768" s="50" t="s">
        <v>1044</v>
      </c>
      <c r="O1768" s="49" t="s">
        <v>1045</v>
      </c>
      <c r="P1768" s="37">
        <f t="shared" si="54"/>
        <v>-148.05600000000001</v>
      </c>
      <c r="Q1768" s="51">
        <v>45831</v>
      </c>
      <c r="S1768">
        <v>40700</v>
      </c>
      <c r="T1768" t="s">
        <v>911</v>
      </c>
    </row>
    <row r="1769" spans="1:20" x14ac:dyDescent="0.25">
      <c r="A1769" s="53" t="str">
        <f>+VLOOKUP(O1769,'Selectable Table'!D:E,2,0)</f>
        <v>J &amp; J</v>
      </c>
      <c r="B1769" s="36" t="s">
        <v>1046</v>
      </c>
      <c r="C1769" s="49" t="s">
        <v>1047</v>
      </c>
      <c r="D1769" s="49" t="s">
        <v>2102</v>
      </c>
      <c r="E1769">
        <v>2025</v>
      </c>
      <c r="F1769">
        <v>6</v>
      </c>
      <c r="G1769" s="53" t="s">
        <v>976</v>
      </c>
      <c r="H1769" s="33" t="s">
        <v>260</v>
      </c>
      <c r="I1769" s="18">
        <v>-814.77600000000007</v>
      </c>
      <c r="J1769" s="33" t="s">
        <v>94</v>
      </c>
      <c r="K1769" s="19">
        <f t="shared" si="55"/>
        <v>-814.77600000000007</v>
      </c>
      <c r="L1769" t="s">
        <v>977</v>
      </c>
      <c r="M1769" s="50" t="s">
        <v>1015</v>
      </c>
      <c r="O1769" s="49" t="s">
        <v>1016</v>
      </c>
      <c r="P1769" s="37">
        <f t="shared" si="54"/>
        <v>-814.77600000000007</v>
      </c>
      <c r="Q1769" s="51">
        <v>45831</v>
      </c>
      <c r="S1769">
        <v>40700</v>
      </c>
      <c r="T1769" t="s">
        <v>911</v>
      </c>
    </row>
    <row r="1770" spans="1:20" x14ac:dyDescent="0.25">
      <c r="A1770" s="53" t="str">
        <f>+VLOOKUP(O1770,'Selectable Table'!D:E,2,0)</f>
        <v>J &amp; J</v>
      </c>
      <c r="B1770" s="36" t="s">
        <v>1048</v>
      </c>
      <c r="C1770" s="49" t="s">
        <v>1049</v>
      </c>
      <c r="D1770" s="49" t="s">
        <v>2103</v>
      </c>
      <c r="E1770">
        <v>2025</v>
      </c>
      <c r="F1770">
        <v>6</v>
      </c>
      <c r="G1770" s="53" t="s">
        <v>976</v>
      </c>
      <c r="H1770" s="33" t="s">
        <v>260</v>
      </c>
      <c r="I1770" s="18">
        <v>-292.80799999999999</v>
      </c>
      <c r="J1770" s="33" t="s">
        <v>912</v>
      </c>
      <c r="K1770" s="19">
        <f t="shared" si="55"/>
        <v>-329.97704751999999</v>
      </c>
      <c r="L1770" t="s">
        <v>977</v>
      </c>
      <c r="M1770" s="50" t="s">
        <v>1015</v>
      </c>
      <c r="O1770" s="49" t="s">
        <v>1016</v>
      </c>
      <c r="P1770" s="37">
        <f t="shared" si="54"/>
        <v>-329.97704751999999</v>
      </c>
      <c r="Q1770" s="51">
        <v>45831</v>
      </c>
      <c r="S1770">
        <v>40700</v>
      </c>
      <c r="T1770" t="s">
        <v>911</v>
      </c>
    </row>
    <row r="1771" spans="1:20" x14ac:dyDescent="0.25">
      <c r="A1771" s="53" t="str">
        <f>+VLOOKUP(O1771,'Selectable Table'!D:E,2,0)</f>
        <v>J &amp; J</v>
      </c>
      <c r="B1771" s="36" t="s">
        <v>1048</v>
      </c>
      <c r="C1771" s="49" t="s">
        <v>1049</v>
      </c>
      <c r="D1771" s="49" t="s">
        <v>2103</v>
      </c>
      <c r="E1771">
        <v>2025</v>
      </c>
      <c r="F1771">
        <v>6</v>
      </c>
      <c r="G1771" s="53" t="s">
        <v>980</v>
      </c>
      <c r="H1771" s="33" t="s">
        <v>261</v>
      </c>
      <c r="I1771" s="18">
        <v>-135.79600000000002</v>
      </c>
      <c r="J1771" s="33" t="s">
        <v>912</v>
      </c>
      <c r="K1771" s="19">
        <f t="shared" si="55"/>
        <v>-153.03394424000004</v>
      </c>
      <c r="L1771" t="s">
        <v>977</v>
      </c>
      <c r="M1771" s="50" t="s">
        <v>1015</v>
      </c>
      <c r="O1771" s="49" t="s">
        <v>1016</v>
      </c>
      <c r="P1771" s="37">
        <f t="shared" si="54"/>
        <v>-153.03394424000004</v>
      </c>
      <c r="Q1771" s="51">
        <v>45831</v>
      </c>
      <c r="S1771">
        <v>40700</v>
      </c>
      <c r="T1771" t="s">
        <v>911</v>
      </c>
    </row>
    <row r="1772" spans="1:20" x14ac:dyDescent="0.25">
      <c r="A1772" s="53" t="str">
        <f>+VLOOKUP(O1772,'Selectable Table'!D:E,2,0)</f>
        <v>OTH CUST</v>
      </c>
      <c r="B1772" s="36" t="s">
        <v>1050</v>
      </c>
      <c r="C1772" s="49" t="s">
        <v>1051</v>
      </c>
      <c r="D1772" s="49" t="s">
        <v>2103</v>
      </c>
      <c r="E1772">
        <v>2025</v>
      </c>
      <c r="F1772">
        <v>6</v>
      </c>
      <c r="G1772" s="53" t="s">
        <v>980</v>
      </c>
      <c r="H1772" s="33" t="s">
        <v>261</v>
      </c>
      <c r="I1772" s="18">
        <v>-126.952</v>
      </c>
      <c r="J1772" s="33" t="s">
        <v>912</v>
      </c>
      <c r="K1772" s="19">
        <f t="shared" si="55"/>
        <v>-143.06728688000001</v>
      </c>
      <c r="L1772" t="s">
        <v>977</v>
      </c>
      <c r="M1772" s="50" t="s">
        <v>1031</v>
      </c>
      <c r="O1772" s="49" t="s">
        <v>1032</v>
      </c>
      <c r="P1772" s="37">
        <f t="shared" si="54"/>
        <v>-143.06728688000001</v>
      </c>
      <c r="Q1772" s="51">
        <v>45831</v>
      </c>
      <c r="S1772">
        <v>40700</v>
      </c>
      <c r="T1772" t="s">
        <v>911</v>
      </c>
    </row>
    <row r="1773" spans="1:20" x14ac:dyDescent="0.25">
      <c r="A1773" s="53" t="str">
        <f>+VLOOKUP(O1773,'Selectable Table'!D:E,2,0)</f>
        <v>OTH CUST</v>
      </c>
      <c r="B1773" s="36" t="s">
        <v>1050</v>
      </c>
      <c r="C1773" s="49" t="s">
        <v>1051</v>
      </c>
      <c r="D1773" s="49" t="s">
        <v>2104</v>
      </c>
      <c r="E1773">
        <v>2025</v>
      </c>
      <c r="F1773">
        <v>6</v>
      </c>
      <c r="G1773" s="53" t="s">
        <v>980</v>
      </c>
      <c r="H1773" s="33" t="s">
        <v>261</v>
      </c>
      <c r="I1773" s="18">
        <v>-10.836</v>
      </c>
      <c r="J1773" s="33" t="s">
        <v>914</v>
      </c>
      <c r="K1773" s="19">
        <f t="shared" si="55"/>
        <v>-13.055429520000001</v>
      </c>
      <c r="L1773" t="s">
        <v>977</v>
      </c>
      <c r="M1773" s="50" t="s">
        <v>1031</v>
      </c>
      <c r="O1773" s="49" t="s">
        <v>1032</v>
      </c>
      <c r="P1773" s="37">
        <f t="shared" si="54"/>
        <v>-13.055429520000001</v>
      </c>
      <c r="Q1773" s="51">
        <v>45831</v>
      </c>
      <c r="S1773">
        <v>40700</v>
      </c>
      <c r="T1773" t="s">
        <v>911</v>
      </c>
    </row>
    <row r="1774" spans="1:20" ht="30" x14ac:dyDescent="0.25">
      <c r="A1774" s="53" t="str">
        <f>+VLOOKUP(O1774,'Selectable Table'!D:E,2,0)</f>
        <v>OTH CUST</v>
      </c>
      <c r="B1774" s="36" t="s">
        <v>1052</v>
      </c>
      <c r="C1774" s="49" t="s">
        <v>1053</v>
      </c>
      <c r="D1774" s="49" t="s">
        <v>2104</v>
      </c>
      <c r="E1774">
        <v>2025</v>
      </c>
      <c r="F1774">
        <v>6</v>
      </c>
      <c r="G1774" s="53" t="s">
        <v>984</v>
      </c>
      <c r="H1774" s="33" t="s">
        <v>262</v>
      </c>
      <c r="I1774" s="18">
        <v>-304.80400000000003</v>
      </c>
      <c r="J1774" s="33" t="s">
        <v>914</v>
      </c>
      <c r="K1774" s="19">
        <f t="shared" si="55"/>
        <v>-367.23395528000003</v>
      </c>
      <c r="L1774" t="s">
        <v>977</v>
      </c>
      <c r="M1774" s="50" t="s">
        <v>1054</v>
      </c>
      <c r="O1774" s="49" t="s">
        <v>1055</v>
      </c>
      <c r="P1774" s="37">
        <f t="shared" si="54"/>
        <v>-367.23395528000003</v>
      </c>
      <c r="Q1774" s="51">
        <v>45831</v>
      </c>
      <c r="S1774">
        <v>40700</v>
      </c>
      <c r="T1774" t="s">
        <v>911</v>
      </c>
    </row>
    <row r="1775" spans="1:20" x14ac:dyDescent="0.25">
      <c r="A1775" s="53" t="str">
        <f>+VLOOKUP(O1775,'Selectable Table'!D:E,2,0)</f>
        <v>OTH CUST</v>
      </c>
      <c r="B1775" s="36" t="s">
        <v>1060</v>
      </c>
      <c r="C1775" s="49" t="s">
        <v>1061</v>
      </c>
      <c r="D1775" s="49" t="s">
        <v>2104</v>
      </c>
      <c r="E1775">
        <v>2025</v>
      </c>
      <c r="F1775">
        <v>6</v>
      </c>
      <c r="G1775" s="53" t="s">
        <v>980</v>
      </c>
      <c r="H1775" s="33" t="s">
        <v>261</v>
      </c>
      <c r="I1775" s="18">
        <v>-54.292000000000002</v>
      </c>
      <c r="J1775" s="33" t="s">
        <v>914</v>
      </c>
      <c r="K1775" s="19">
        <f t="shared" si="55"/>
        <v>-65.412087440000008</v>
      </c>
      <c r="L1775" t="s">
        <v>977</v>
      </c>
      <c r="M1775" s="50" t="s">
        <v>1062</v>
      </c>
      <c r="O1775" s="49" t="s">
        <v>1063</v>
      </c>
      <c r="P1775" s="37">
        <f t="shared" si="54"/>
        <v>-65.412087440000008</v>
      </c>
      <c r="Q1775" s="51">
        <v>45831</v>
      </c>
      <c r="S1775">
        <v>40700</v>
      </c>
      <c r="T1775" t="s">
        <v>911</v>
      </c>
    </row>
    <row r="1776" spans="1:20" x14ac:dyDescent="0.25">
      <c r="A1776" s="53" t="str">
        <f>+VLOOKUP(O1776,'Selectable Table'!D:E,2,0)</f>
        <v>OTH CUST</v>
      </c>
      <c r="B1776" s="36" t="s">
        <v>1060</v>
      </c>
      <c r="C1776" s="49" t="s">
        <v>1061</v>
      </c>
      <c r="D1776" s="49" t="s">
        <v>2104</v>
      </c>
      <c r="E1776">
        <v>2025</v>
      </c>
      <c r="F1776">
        <v>6</v>
      </c>
      <c r="G1776" s="53" t="s">
        <v>980</v>
      </c>
      <c r="H1776" s="33" t="s">
        <v>261</v>
      </c>
      <c r="I1776" s="18">
        <v>-116.232</v>
      </c>
      <c r="J1776" s="33" t="s">
        <v>914</v>
      </c>
      <c r="K1776" s="19">
        <f t="shared" si="55"/>
        <v>-140.03863824000001</v>
      </c>
      <c r="L1776" t="s">
        <v>977</v>
      </c>
      <c r="M1776" s="50" t="s">
        <v>1062</v>
      </c>
      <c r="O1776" s="49" t="s">
        <v>1063</v>
      </c>
      <c r="P1776" s="37">
        <f t="shared" si="54"/>
        <v>-140.03863824000001</v>
      </c>
      <c r="Q1776" s="51">
        <v>45831</v>
      </c>
      <c r="S1776">
        <v>40700</v>
      </c>
      <c r="T1776" t="s">
        <v>911</v>
      </c>
    </row>
    <row r="1777" spans="1:20" x14ac:dyDescent="0.25">
      <c r="A1777" s="53" t="str">
        <f>+VLOOKUP(O1777,'Selectable Table'!D:E,2,0)</f>
        <v>OTH CUST</v>
      </c>
      <c r="B1777" s="36" t="s">
        <v>1060</v>
      </c>
      <c r="C1777" s="49" t="s">
        <v>1061</v>
      </c>
      <c r="D1777" s="49" t="s">
        <v>2104</v>
      </c>
      <c r="E1777">
        <v>2025</v>
      </c>
      <c r="F1777">
        <v>6</v>
      </c>
      <c r="G1777" s="53" t="s">
        <v>980</v>
      </c>
      <c r="H1777" s="33" t="s">
        <v>261</v>
      </c>
      <c r="I1777" s="18">
        <v>-312.37200000000001</v>
      </c>
      <c r="J1777" s="33" t="s">
        <v>914</v>
      </c>
      <c r="K1777" s="19">
        <f t="shared" si="55"/>
        <v>-376.35203304000004</v>
      </c>
      <c r="L1777" t="s">
        <v>977</v>
      </c>
      <c r="M1777" s="50" t="s">
        <v>1062</v>
      </c>
      <c r="O1777" s="49" t="s">
        <v>1063</v>
      </c>
      <c r="P1777" s="37">
        <f t="shared" si="54"/>
        <v>-376.35203304000004</v>
      </c>
      <c r="Q1777" s="51">
        <v>45831</v>
      </c>
      <c r="S1777">
        <v>40700</v>
      </c>
      <c r="T1777" t="s">
        <v>911</v>
      </c>
    </row>
    <row r="1778" spans="1:20" x14ac:dyDescent="0.25">
      <c r="A1778" s="53" t="str">
        <f>+VLOOKUP(O1778,'Selectable Table'!D:E,2,0)</f>
        <v>OTH CUST</v>
      </c>
      <c r="B1778" s="36" t="s">
        <v>1064</v>
      </c>
      <c r="C1778" s="49" t="s">
        <v>1065</v>
      </c>
      <c r="D1778" s="49" t="s">
        <v>2104</v>
      </c>
      <c r="E1778">
        <v>2025</v>
      </c>
      <c r="F1778">
        <v>6</v>
      </c>
      <c r="G1778" s="53" t="s">
        <v>980</v>
      </c>
      <c r="H1778" s="33" t="s">
        <v>261</v>
      </c>
      <c r="I1778" s="18">
        <v>-258.76</v>
      </c>
      <c r="J1778" s="33" t="s">
        <v>914</v>
      </c>
      <c r="K1778" s="19">
        <f t="shared" si="55"/>
        <v>-311.75922320000001</v>
      </c>
      <c r="L1778" t="s">
        <v>977</v>
      </c>
      <c r="M1778" s="50" t="s">
        <v>1000</v>
      </c>
      <c r="O1778" s="49" t="s">
        <v>1001</v>
      </c>
      <c r="P1778" s="37">
        <f t="shared" si="54"/>
        <v>-311.75922320000001</v>
      </c>
      <c r="Q1778" s="51">
        <v>45831</v>
      </c>
      <c r="S1778">
        <v>40700</v>
      </c>
      <c r="T1778" t="s">
        <v>911</v>
      </c>
    </row>
    <row r="1779" spans="1:20" x14ac:dyDescent="0.25">
      <c r="A1779" s="53" t="str">
        <f>+VLOOKUP(O1779,'Selectable Table'!D:E,2,0)</f>
        <v>OTH CUST</v>
      </c>
      <c r="B1779" s="36" t="s">
        <v>1064</v>
      </c>
      <c r="C1779" s="49" t="s">
        <v>1065</v>
      </c>
      <c r="D1779" s="49" t="s">
        <v>2104</v>
      </c>
      <c r="E1779">
        <v>2025</v>
      </c>
      <c r="F1779">
        <v>6</v>
      </c>
      <c r="G1779" s="53" t="s">
        <v>976</v>
      </c>
      <c r="H1779" s="33" t="s">
        <v>260</v>
      </c>
      <c r="I1779" s="18">
        <v>-285.55200000000002</v>
      </c>
      <c r="J1779" s="33" t="s">
        <v>914</v>
      </c>
      <c r="K1779" s="19">
        <f t="shared" si="55"/>
        <v>-344.03876064000002</v>
      </c>
      <c r="L1779" t="s">
        <v>977</v>
      </c>
      <c r="M1779" s="50" t="s">
        <v>1000</v>
      </c>
      <c r="O1779" s="49" t="s">
        <v>1001</v>
      </c>
      <c r="P1779" s="37">
        <f t="shared" si="54"/>
        <v>-344.03876064000002</v>
      </c>
      <c r="Q1779" s="51">
        <v>45831</v>
      </c>
      <c r="S1779">
        <v>40700</v>
      </c>
      <c r="T1779" t="s">
        <v>911</v>
      </c>
    </row>
    <row r="1780" spans="1:20" x14ac:dyDescent="0.25">
      <c r="A1780" s="53" t="str">
        <f>+VLOOKUP(O1780,'Selectable Table'!D:E,2,0)</f>
        <v>OTH CUST</v>
      </c>
      <c r="B1780" s="36" t="s">
        <v>1070</v>
      </c>
      <c r="C1780" s="49" t="s">
        <v>1071</v>
      </c>
      <c r="D1780" s="49" t="s">
        <v>2105</v>
      </c>
      <c r="E1780">
        <v>2025</v>
      </c>
      <c r="F1780">
        <v>6</v>
      </c>
      <c r="G1780" s="53" t="s">
        <v>980</v>
      </c>
      <c r="H1780" s="33" t="s">
        <v>261</v>
      </c>
      <c r="I1780" s="18">
        <v>-276.25600000000003</v>
      </c>
      <c r="J1780" s="33" t="s">
        <v>914</v>
      </c>
      <c r="K1780" s="19">
        <f t="shared" si="55"/>
        <v>-332.83875392000004</v>
      </c>
      <c r="L1780" t="s">
        <v>977</v>
      </c>
      <c r="M1780" s="50" t="s">
        <v>1072</v>
      </c>
      <c r="O1780" s="49" t="s">
        <v>1001</v>
      </c>
      <c r="P1780" s="37">
        <f t="shared" si="54"/>
        <v>-332.83875392000004</v>
      </c>
      <c r="Q1780" s="51">
        <v>45831</v>
      </c>
      <c r="S1780">
        <v>40700</v>
      </c>
      <c r="T1780" t="s">
        <v>911</v>
      </c>
    </row>
    <row r="1781" spans="1:20" x14ac:dyDescent="0.25">
      <c r="A1781" s="53" t="str">
        <f>+VLOOKUP(O1781,'Selectable Table'!D:E,2,0)</f>
        <v>OTH CUST</v>
      </c>
      <c r="B1781" s="36" t="s">
        <v>1070</v>
      </c>
      <c r="C1781" s="49" t="s">
        <v>1071</v>
      </c>
      <c r="D1781" s="49" t="s">
        <v>2105</v>
      </c>
      <c r="E1781">
        <v>2025</v>
      </c>
      <c r="F1781">
        <v>6</v>
      </c>
      <c r="G1781" s="53" t="s">
        <v>984</v>
      </c>
      <c r="H1781" s="33" t="s">
        <v>262</v>
      </c>
      <c r="I1781" s="18">
        <v>-34.916000000000004</v>
      </c>
      <c r="J1781" s="33" t="s">
        <v>914</v>
      </c>
      <c r="K1781" s="19">
        <f t="shared" si="55"/>
        <v>-42.067495120000004</v>
      </c>
      <c r="L1781" t="s">
        <v>977</v>
      </c>
      <c r="M1781" s="50" t="s">
        <v>1072</v>
      </c>
      <c r="O1781" s="49" t="s">
        <v>1001</v>
      </c>
      <c r="P1781" s="37">
        <f t="shared" si="54"/>
        <v>-42.067495120000004</v>
      </c>
      <c r="Q1781" s="51">
        <v>45831</v>
      </c>
      <c r="S1781">
        <v>40700</v>
      </c>
      <c r="T1781" t="s">
        <v>911</v>
      </c>
    </row>
    <row r="1782" spans="1:20" ht="30" x14ac:dyDescent="0.25">
      <c r="A1782" s="53" t="str">
        <f>+VLOOKUP(O1782,'Selectable Table'!D:E,2,0)</f>
        <v>OTH CUST</v>
      </c>
      <c r="B1782" s="36" t="s">
        <v>1073</v>
      </c>
      <c r="C1782" s="49" t="s">
        <v>1074</v>
      </c>
      <c r="D1782" s="49" t="s">
        <v>2105</v>
      </c>
      <c r="E1782">
        <v>2025</v>
      </c>
      <c r="F1782">
        <v>6</v>
      </c>
      <c r="G1782" s="53" t="s">
        <v>980</v>
      </c>
      <c r="H1782" s="33" t="s">
        <v>261</v>
      </c>
      <c r="I1782" s="18">
        <v>-118.02000000000001</v>
      </c>
      <c r="J1782" s="33" t="s">
        <v>914</v>
      </c>
      <c r="K1782" s="19">
        <f t="shared" si="55"/>
        <v>-142.19285640000001</v>
      </c>
      <c r="L1782" t="s">
        <v>977</v>
      </c>
      <c r="M1782" s="50" t="s">
        <v>1075</v>
      </c>
      <c r="O1782" s="49" t="s">
        <v>1055</v>
      </c>
      <c r="P1782" s="37">
        <f t="shared" si="54"/>
        <v>-142.19285640000001</v>
      </c>
      <c r="Q1782" s="51">
        <v>45831</v>
      </c>
      <c r="S1782">
        <v>40700</v>
      </c>
      <c r="T1782" t="s">
        <v>911</v>
      </c>
    </row>
    <row r="1783" spans="1:20" x14ac:dyDescent="0.25">
      <c r="A1783" s="53" t="str">
        <f>+VLOOKUP(O1783,'Selectable Table'!D:E,2,0)</f>
        <v>ASTRAZENECA</v>
      </c>
      <c r="B1783" s="36" t="s">
        <v>1076</v>
      </c>
      <c r="C1783" s="49" t="s">
        <v>1077</v>
      </c>
      <c r="D1783" s="49" t="s">
        <v>2105</v>
      </c>
      <c r="E1783">
        <v>2025</v>
      </c>
      <c r="F1783">
        <v>6</v>
      </c>
      <c r="G1783" s="53" t="s">
        <v>980</v>
      </c>
      <c r="H1783" s="33" t="s">
        <v>261</v>
      </c>
      <c r="I1783" s="18">
        <v>-252.16</v>
      </c>
      <c r="J1783" s="33" t="s">
        <v>914</v>
      </c>
      <c r="K1783" s="19">
        <f t="shared" si="55"/>
        <v>-303.80741119999999</v>
      </c>
      <c r="L1783" t="s">
        <v>977</v>
      </c>
      <c r="M1783" s="50" t="s">
        <v>1078</v>
      </c>
      <c r="O1783" s="49" t="s">
        <v>1079</v>
      </c>
      <c r="P1783" s="37">
        <f t="shared" si="54"/>
        <v>-303.80741119999999</v>
      </c>
      <c r="Q1783" s="51">
        <v>45831</v>
      </c>
      <c r="S1783">
        <v>40700</v>
      </c>
      <c r="T1783" t="s">
        <v>911</v>
      </c>
    </row>
    <row r="1784" spans="1:20" x14ac:dyDescent="0.25">
      <c r="A1784" s="53" t="str">
        <f>+VLOOKUP(O1784,'Selectable Table'!D:E,2,0)</f>
        <v>ASTRAZENECA</v>
      </c>
      <c r="B1784" s="36" t="s">
        <v>1076</v>
      </c>
      <c r="C1784" s="49" t="s">
        <v>1077</v>
      </c>
      <c r="D1784" s="49" t="s">
        <v>2105</v>
      </c>
      <c r="E1784">
        <v>2025</v>
      </c>
      <c r="F1784">
        <v>6</v>
      </c>
      <c r="G1784" s="53" t="s">
        <v>980</v>
      </c>
      <c r="H1784" s="33" t="s">
        <v>261</v>
      </c>
      <c r="I1784" s="18">
        <v>-31.864000000000001</v>
      </c>
      <c r="J1784" s="33" t="s">
        <v>914</v>
      </c>
      <c r="K1784" s="19">
        <f t="shared" si="55"/>
        <v>-38.390384480000002</v>
      </c>
      <c r="L1784" t="s">
        <v>977</v>
      </c>
      <c r="M1784" s="50" t="s">
        <v>1078</v>
      </c>
      <c r="O1784" s="49" t="s">
        <v>1079</v>
      </c>
      <c r="P1784" s="37">
        <f t="shared" si="54"/>
        <v>-38.390384480000002</v>
      </c>
      <c r="Q1784" s="51">
        <v>45831</v>
      </c>
      <c r="S1784">
        <v>40700</v>
      </c>
      <c r="T1784" t="s">
        <v>911</v>
      </c>
    </row>
    <row r="1785" spans="1:20" x14ac:dyDescent="0.25">
      <c r="A1785" s="53" t="str">
        <f>+VLOOKUP(O1785,'Selectable Table'!D:E,2,0)</f>
        <v>OTH CUST</v>
      </c>
      <c r="B1785" s="36" t="s">
        <v>1080</v>
      </c>
      <c r="C1785" s="49" t="s">
        <v>1081</v>
      </c>
      <c r="D1785" s="49" t="s">
        <v>2105</v>
      </c>
      <c r="E1785">
        <v>2025</v>
      </c>
      <c r="F1785">
        <v>6</v>
      </c>
      <c r="G1785" s="53" t="s">
        <v>980</v>
      </c>
      <c r="H1785" s="33" t="s">
        <v>261</v>
      </c>
      <c r="I1785" s="18">
        <v>-79.800000000000011</v>
      </c>
      <c r="J1785" s="33" t="s">
        <v>914</v>
      </c>
      <c r="K1785" s="19">
        <f t="shared" si="55"/>
        <v>-96.14463600000002</v>
      </c>
      <c r="L1785" t="s">
        <v>977</v>
      </c>
      <c r="M1785" s="50" t="s">
        <v>1082</v>
      </c>
      <c r="O1785" s="49" t="s">
        <v>1083</v>
      </c>
      <c r="P1785" s="37">
        <f t="shared" si="54"/>
        <v>-96.14463600000002</v>
      </c>
      <c r="Q1785" s="51">
        <v>45831</v>
      </c>
      <c r="S1785">
        <v>40700</v>
      </c>
      <c r="T1785" t="s">
        <v>911</v>
      </c>
    </row>
    <row r="1786" spans="1:20" x14ac:dyDescent="0.25">
      <c r="A1786" s="53" t="str">
        <f>+VLOOKUP(O1786,'Selectable Table'!D:E,2,0)</f>
        <v>OTH CUST</v>
      </c>
      <c r="B1786" s="36" t="s">
        <v>1080</v>
      </c>
      <c r="C1786" s="49" t="s">
        <v>1081</v>
      </c>
      <c r="D1786" s="49" t="s">
        <v>2105</v>
      </c>
      <c r="E1786">
        <v>2025</v>
      </c>
      <c r="F1786">
        <v>6</v>
      </c>
      <c r="G1786" s="53" t="s">
        <v>976</v>
      </c>
      <c r="H1786" s="33" t="s">
        <v>260</v>
      </c>
      <c r="I1786" s="18">
        <v>-220.4</v>
      </c>
      <c r="J1786" s="33" t="s">
        <v>914</v>
      </c>
      <c r="K1786" s="19">
        <f t="shared" si="55"/>
        <v>-265.542328</v>
      </c>
      <c r="L1786" t="s">
        <v>977</v>
      </c>
      <c r="M1786" s="50" t="s">
        <v>1082</v>
      </c>
      <c r="O1786" s="49" t="s">
        <v>1083</v>
      </c>
      <c r="P1786" s="37">
        <f t="shared" si="54"/>
        <v>-265.542328</v>
      </c>
      <c r="Q1786" s="51">
        <v>45831</v>
      </c>
      <c r="S1786">
        <v>40700</v>
      </c>
      <c r="T1786" t="s">
        <v>911</v>
      </c>
    </row>
    <row r="1787" spans="1:20" x14ac:dyDescent="0.25">
      <c r="A1787" s="53" t="str">
        <f>+VLOOKUP(O1787,'Selectable Table'!D:E,2,0)</f>
        <v>J &amp; J</v>
      </c>
      <c r="B1787" s="36" t="s">
        <v>1084</v>
      </c>
      <c r="C1787" s="49" t="s">
        <v>1085</v>
      </c>
      <c r="D1787" s="49" t="s">
        <v>2106</v>
      </c>
      <c r="E1787">
        <v>2025</v>
      </c>
      <c r="F1787">
        <v>6</v>
      </c>
      <c r="G1787" s="53" t="s">
        <v>980</v>
      </c>
      <c r="H1787" s="33" t="s">
        <v>261</v>
      </c>
      <c r="I1787" s="18">
        <v>-1171.232</v>
      </c>
      <c r="J1787" s="33" t="s">
        <v>914</v>
      </c>
      <c r="K1787" s="19">
        <f t="shared" si="55"/>
        <v>-1411.12373824</v>
      </c>
      <c r="L1787" t="s">
        <v>977</v>
      </c>
      <c r="M1787" s="50" t="s">
        <v>1015</v>
      </c>
      <c r="O1787" s="49" t="s">
        <v>1016</v>
      </c>
      <c r="P1787" s="37">
        <f t="shared" si="54"/>
        <v>-1411.12373824</v>
      </c>
      <c r="Q1787" s="51">
        <v>45831</v>
      </c>
      <c r="S1787">
        <v>40700</v>
      </c>
      <c r="T1787" t="s">
        <v>911</v>
      </c>
    </row>
    <row r="1788" spans="1:20" x14ac:dyDescent="0.25">
      <c r="A1788" s="53" t="str">
        <f>+VLOOKUP(O1788,'Selectable Table'!D:E,2,0)</f>
        <v>OTH CUST</v>
      </c>
      <c r="B1788" s="36" t="s">
        <v>1086</v>
      </c>
      <c r="C1788" s="49" t="s">
        <v>1087</v>
      </c>
      <c r="D1788" s="49" t="s">
        <v>2106</v>
      </c>
      <c r="E1788">
        <v>2025</v>
      </c>
      <c r="F1788">
        <v>6</v>
      </c>
      <c r="G1788" s="53" t="s">
        <v>980</v>
      </c>
      <c r="H1788" s="33" t="s">
        <v>261</v>
      </c>
      <c r="I1788" s="18">
        <v>-46.268000000000001</v>
      </c>
      <c r="J1788" s="33" t="s">
        <v>914</v>
      </c>
      <c r="K1788" s="19">
        <f t="shared" si="55"/>
        <v>-55.744611759999998</v>
      </c>
      <c r="L1788" t="s">
        <v>977</v>
      </c>
      <c r="M1788" s="50" t="s">
        <v>1088</v>
      </c>
      <c r="O1788" s="49" t="s">
        <v>264</v>
      </c>
      <c r="P1788" s="37">
        <f t="shared" si="54"/>
        <v>-55.744611759999998</v>
      </c>
      <c r="Q1788" s="51">
        <v>45831</v>
      </c>
      <c r="S1788">
        <v>40700</v>
      </c>
      <c r="T1788" t="s">
        <v>911</v>
      </c>
    </row>
    <row r="1789" spans="1:20" x14ac:dyDescent="0.25">
      <c r="A1789" s="53" t="str">
        <f>+VLOOKUP(O1789,'Selectable Table'!D:E,2,0)</f>
        <v>OTH CUST</v>
      </c>
      <c r="B1789" s="36" t="s">
        <v>1086</v>
      </c>
      <c r="C1789" s="49" t="s">
        <v>1087</v>
      </c>
      <c r="D1789" s="49" t="s">
        <v>2106</v>
      </c>
      <c r="E1789">
        <v>2025</v>
      </c>
      <c r="F1789">
        <v>6</v>
      </c>
      <c r="G1789" s="53" t="s">
        <v>980</v>
      </c>
      <c r="H1789" s="33" t="s">
        <v>261</v>
      </c>
      <c r="I1789" s="18">
        <v>-127.78399999999999</v>
      </c>
      <c r="J1789" s="33" t="s">
        <v>914</v>
      </c>
      <c r="K1789" s="19">
        <f t="shared" si="55"/>
        <v>-153.95671887999998</v>
      </c>
      <c r="L1789" t="s">
        <v>977</v>
      </c>
      <c r="M1789" s="50" t="s">
        <v>1088</v>
      </c>
      <c r="O1789" s="49" t="s">
        <v>264</v>
      </c>
      <c r="P1789" s="37">
        <f t="shared" si="54"/>
        <v>-153.95671887999998</v>
      </c>
      <c r="Q1789" s="51">
        <v>45831</v>
      </c>
      <c r="S1789">
        <v>40700</v>
      </c>
      <c r="T1789" t="s">
        <v>911</v>
      </c>
    </row>
    <row r="1790" spans="1:20" ht="30" x14ac:dyDescent="0.25">
      <c r="A1790" s="53" t="str">
        <f>+VLOOKUP(O1790,'Selectable Table'!D:E,2,0)</f>
        <v>OTH CUST</v>
      </c>
      <c r="B1790" s="36" t="s">
        <v>1089</v>
      </c>
      <c r="C1790" s="49" t="s">
        <v>1090</v>
      </c>
      <c r="D1790" s="49" t="s">
        <v>2106</v>
      </c>
      <c r="E1790">
        <v>2025</v>
      </c>
      <c r="F1790">
        <v>6</v>
      </c>
      <c r="G1790" s="53" t="s">
        <v>980</v>
      </c>
      <c r="H1790" s="33" t="s">
        <v>261</v>
      </c>
      <c r="I1790" s="18">
        <v>-118.01600000000002</v>
      </c>
      <c r="J1790" s="33" t="s">
        <v>914</v>
      </c>
      <c r="K1790" s="19">
        <f t="shared" si="55"/>
        <v>-142.18803712000002</v>
      </c>
      <c r="L1790" t="s">
        <v>977</v>
      </c>
      <c r="M1790" s="50" t="s">
        <v>1091</v>
      </c>
      <c r="O1790" s="49" t="s">
        <v>1055</v>
      </c>
      <c r="P1790" s="37">
        <f t="shared" si="54"/>
        <v>-142.18803712000002</v>
      </c>
      <c r="Q1790" s="51">
        <v>45831</v>
      </c>
      <c r="S1790">
        <v>40700</v>
      </c>
      <c r="T1790" t="s">
        <v>911</v>
      </c>
    </row>
    <row r="1791" spans="1:20" x14ac:dyDescent="0.25">
      <c r="A1791" s="53" t="str">
        <f>+VLOOKUP(O1791,'Selectable Table'!D:E,2,0)</f>
        <v>OTH CUST</v>
      </c>
      <c r="B1791" s="36" t="s">
        <v>1092</v>
      </c>
      <c r="C1791" s="49" t="s">
        <v>1093</v>
      </c>
      <c r="D1791" s="49" t="s">
        <v>2106</v>
      </c>
      <c r="E1791">
        <v>2025</v>
      </c>
      <c r="F1791">
        <v>6</v>
      </c>
      <c r="G1791" s="53" t="s">
        <v>980</v>
      </c>
      <c r="H1791" s="33" t="s">
        <v>261</v>
      </c>
      <c r="I1791" s="18">
        <v>-128</v>
      </c>
      <c r="J1791" s="33" t="s">
        <v>914</v>
      </c>
      <c r="K1791" s="19">
        <f t="shared" si="55"/>
        <v>-154.21696</v>
      </c>
      <c r="L1791" t="s">
        <v>977</v>
      </c>
      <c r="M1791" s="50" t="s">
        <v>1094</v>
      </c>
      <c r="O1791" s="49" t="s">
        <v>1069</v>
      </c>
      <c r="P1791" s="37">
        <f t="shared" si="54"/>
        <v>-154.21696</v>
      </c>
      <c r="Q1791" s="51">
        <v>45831</v>
      </c>
      <c r="S1791">
        <v>40700</v>
      </c>
      <c r="T1791" t="s">
        <v>911</v>
      </c>
    </row>
    <row r="1792" spans="1:20" ht="30" x14ac:dyDescent="0.25">
      <c r="A1792" s="53" t="str">
        <f>+VLOOKUP(O1792,'Selectable Table'!D:E,2,0)</f>
        <v>OTH CUST</v>
      </c>
      <c r="B1792" s="36" t="s">
        <v>1092</v>
      </c>
      <c r="C1792" s="49" t="s">
        <v>1093</v>
      </c>
      <c r="D1792" s="49" t="s">
        <v>2106</v>
      </c>
      <c r="E1792">
        <v>2025</v>
      </c>
      <c r="F1792">
        <v>6</v>
      </c>
      <c r="G1792" s="53" t="s">
        <v>1006</v>
      </c>
      <c r="H1792" s="33" t="s">
        <v>617</v>
      </c>
      <c r="I1792" s="18">
        <v>-39.24</v>
      </c>
      <c r="J1792" s="33" t="s">
        <v>914</v>
      </c>
      <c r="K1792" s="19">
        <f t="shared" si="55"/>
        <v>-47.277136800000001</v>
      </c>
      <c r="L1792" t="s">
        <v>977</v>
      </c>
      <c r="M1792" s="50" t="s">
        <v>1094</v>
      </c>
      <c r="O1792" s="49" t="s">
        <v>1069</v>
      </c>
      <c r="P1792" s="37">
        <f t="shared" si="54"/>
        <v>-47.277136800000001</v>
      </c>
      <c r="Q1792" s="51">
        <v>45831</v>
      </c>
      <c r="S1792">
        <v>40700</v>
      </c>
      <c r="T1792" t="s">
        <v>911</v>
      </c>
    </row>
    <row r="1793" spans="1:20" ht="30" x14ac:dyDescent="0.25">
      <c r="A1793" s="53" t="str">
        <f>+VLOOKUP(O1793,'Selectable Table'!D:E,2,0)</f>
        <v>OTH CUST</v>
      </c>
      <c r="B1793" s="36" t="s">
        <v>1095</v>
      </c>
      <c r="C1793" s="49" t="s">
        <v>1096</v>
      </c>
      <c r="D1793" s="49" t="s">
        <v>2106</v>
      </c>
      <c r="E1793">
        <v>2025</v>
      </c>
      <c r="F1793">
        <v>6</v>
      </c>
      <c r="G1793" s="53" t="s">
        <v>1006</v>
      </c>
      <c r="H1793" s="33" t="s">
        <v>617</v>
      </c>
      <c r="I1793" s="18">
        <v>-177.02800000000002</v>
      </c>
      <c r="J1793" s="33" t="s">
        <v>914</v>
      </c>
      <c r="K1793" s="19">
        <f t="shared" si="55"/>
        <v>-213.28687496000003</v>
      </c>
      <c r="L1793" t="s">
        <v>977</v>
      </c>
      <c r="M1793" s="50" t="s">
        <v>1097</v>
      </c>
      <c r="O1793" s="49" t="s">
        <v>1055</v>
      </c>
      <c r="P1793" s="37">
        <f t="shared" si="54"/>
        <v>-213.28687496000003</v>
      </c>
      <c r="Q1793" s="51">
        <v>45831</v>
      </c>
      <c r="S1793">
        <v>40700</v>
      </c>
      <c r="T1793" t="s">
        <v>911</v>
      </c>
    </row>
    <row r="1794" spans="1:20" x14ac:dyDescent="0.25">
      <c r="A1794" s="53" t="str">
        <f>+VLOOKUP(O1794,'Selectable Table'!D:E,2,0)</f>
        <v>J &amp; J</v>
      </c>
      <c r="B1794" s="36" t="s">
        <v>1098</v>
      </c>
      <c r="C1794" s="49" t="s">
        <v>1099</v>
      </c>
      <c r="D1794" s="49" t="s">
        <v>2106</v>
      </c>
      <c r="E1794">
        <v>2025</v>
      </c>
      <c r="F1794">
        <v>6</v>
      </c>
      <c r="G1794" s="53" t="s">
        <v>976</v>
      </c>
      <c r="H1794" s="33" t="s">
        <v>260</v>
      </c>
      <c r="I1794" s="18">
        <v>-292.80799999999999</v>
      </c>
      <c r="J1794" s="33" t="s">
        <v>914</v>
      </c>
      <c r="K1794" s="19">
        <f t="shared" si="55"/>
        <v>-352.78093455999999</v>
      </c>
      <c r="L1794" t="s">
        <v>977</v>
      </c>
      <c r="M1794" s="50" t="s">
        <v>1015</v>
      </c>
      <c r="O1794" s="49" t="s">
        <v>1100</v>
      </c>
      <c r="P1794" s="37">
        <f t="shared" ref="P1794:P1857" si="56">K1794</f>
        <v>-352.78093455999999</v>
      </c>
      <c r="Q1794" s="51">
        <v>45831</v>
      </c>
      <c r="S1794">
        <v>40700</v>
      </c>
      <c r="T1794" t="s">
        <v>911</v>
      </c>
    </row>
    <row r="1795" spans="1:20" x14ac:dyDescent="0.25">
      <c r="A1795" s="53" t="str">
        <f>+VLOOKUP(O1795,'Selectable Table'!D:E,2,0)</f>
        <v>J &amp; J</v>
      </c>
      <c r="B1795" s="36" t="s">
        <v>1101</v>
      </c>
      <c r="C1795" s="49" t="s">
        <v>1102</v>
      </c>
      <c r="D1795" s="49" t="s">
        <v>2106</v>
      </c>
      <c r="E1795">
        <v>2025</v>
      </c>
      <c r="F1795">
        <v>6</v>
      </c>
      <c r="G1795" s="53" t="s">
        <v>976</v>
      </c>
      <c r="H1795" s="33" t="s">
        <v>260</v>
      </c>
      <c r="I1795" s="18">
        <v>-334.39200000000005</v>
      </c>
      <c r="J1795" s="33" t="s">
        <v>914</v>
      </c>
      <c r="K1795" s="19">
        <f t="shared" ref="K1795:K1858" si="57">+VLOOKUP(J1795,$W$2:$X$7,2,0)*I1795</f>
        <v>-402.88216944000004</v>
      </c>
      <c r="L1795" t="s">
        <v>977</v>
      </c>
      <c r="M1795" s="50" t="s">
        <v>1015</v>
      </c>
      <c r="O1795" s="49" t="s">
        <v>1100</v>
      </c>
      <c r="P1795" s="37">
        <f t="shared" si="56"/>
        <v>-402.88216944000004</v>
      </c>
      <c r="Q1795" s="51">
        <v>45831</v>
      </c>
      <c r="S1795">
        <v>40700</v>
      </c>
      <c r="T1795" t="s">
        <v>911</v>
      </c>
    </row>
    <row r="1796" spans="1:20" x14ac:dyDescent="0.25">
      <c r="A1796" s="53" t="str">
        <f>+VLOOKUP(O1796,'Selectable Table'!D:E,2,0)</f>
        <v>J &amp; J</v>
      </c>
      <c r="B1796" s="36" t="s">
        <v>1101</v>
      </c>
      <c r="C1796" s="49" t="s">
        <v>1102</v>
      </c>
      <c r="D1796" s="49" t="s">
        <v>2107</v>
      </c>
      <c r="E1796">
        <v>2025</v>
      </c>
      <c r="F1796">
        <v>6</v>
      </c>
      <c r="G1796" s="53" t="s">
        <v>980</v>
      </c>
      <c r="H1796" s="33" t="s">
        <v>261</v>
      </c>
      <c r="I1796" s="18">
        <v>-364.952</v>
      </c>
      <c r="J1796" s="33" t="s">
        <v>914</v>
      </c>
      <c r="K1796" s="19">
        <f t="shared" si="57"/>
        <v>-439.70146863999997</v>
      </c>
      <c r="L1796" t="s">
        <v>977</v>
      </c>
      <c r="M1796" s="50" t="s">
        <v>1015</v>
      </c>
      <c r="O1796" s="49" t="s">
        <v>1100</v>
      </c>
      <c r="P1796" s="37">
        <f t="shared" si="56"/>
        <v>-439.70146863999997</v>
      </c>
      <c r="Q1796" s="51">
        <v>45831</v>
      </c>
      <c r="S1796">
        <v>40700</v>
      </c>
      <c r="T1796" t="s">
        <v>911</v>
      </c>
    </row>
    <row r="1797" spans="1:20" x14ac:dyDescent="0.25">
      <c r="A1797" s="53" t="str">
        <f>+VLOOKUP(O1797,'Selectable Table'!D:E,2,0)</f>
        <v>J &amp; J</v>
      </c>
      <c r="B1797" s="36" t="s">
        <v>1103</v>
      </c>
      <c r="C1797" s="49" t="s">
        <v>1104</v>
      </c>
      <c r="D1797" s="49" t="s">
        <v>2107</v>
      </c>
      <c r="E1797">
        <v>2025</v>
      </c>
      <c r="F1797">
        <v>6</v>
      </c>
      <c r="G1797" s="53" t="s">
        <v>980</v>
      </c>
      <c r="H1797" s="33" t="s">
        <v>261</v>
      </c>
      <c r="I1797" s="18">
        <v>-1357.96</v>
      </c>
      <c r="J1797" s="33" t="s">
        <v>914</v>
      </c>
      <c r="K1797" s="19">
        <f t="shared" si="57"/>
        <v>-1636.0973672</v>
      </c>
      <c r="L1797" t="s">
        <v>977</v>
      </c>
      <c r="M1797" s="50" t="s">
        <v>1015</v>
      </c>
      <c r="O1797" s="49" t="s">
        <v>1016</v>
      </c>
      <c r="P1797" s="37">
        <f t="shared" si="56"/>
        <v>-1636.0973672</v>
      </c>
      <c r="Q1797" s="51">
        <v>45831</v>
      </c>
      <c r="S1797">
        <v>40700</v>
      </c>
      <c r="T1797" t="s">
        <v>911</v>
      </c>
    </row>
    <row r="1798" spans="1:20" ht="30" x14ac:dyDescent="0.25">
      <c r="A1798" s="53" t="str">
        <f>+VLOOKUP(O1798,'Selectable Table'!D:E,2,0)</f>
        <v>OTH CUST</v>
      </c>
      <c r="B1798" s="36" t="s">
        <v>1105</v>
      </c>
      <c r="C1798" s="49" t="s">
        <v>1106</v>
      </c>
      <c r="D1798" s="49" t="s">
        <v>2107</v>
      </c>
      <c r="E1798">
        <v>2025</v>
      </c>
      <c r="F1798">
        <v>6</v>
      </c>
      <c r="G1798" s="53" t="s">
        <v>980</v>
      </c>
      <c r="H1798" s="33" t="s">
        <v>261</v>
      </c>
      <c r="I1798" s="18">
        <v>-177.024</v>
      </c>
      <c r="J1798" s="33" t="s">
        <v>914</v>
      </c>
      <c r="K1798" s="19">
        <f t="shared" si="57"/>
        <v>-213.28205568000001</v>
      </c>
      <c r="L1798" t="s">
        <v>977</v>
      </c>
      <c r="M1798" s="50" t="s">
        <v>1107</v>
      </c>
      <c r="O1798" s="49" t="s">
        <v>1055</v>
      </c>
      <c r="P1798" s="37">
        <f t="shared" si="56"/>
        <v>-213.28205568000001</v>
      </c>
      <c r="Q1798" s="51">
        <v>45831</v>
      </c>
      <c r="S1798">
        <v>40700</v>
      </c>
      <c r="T1798" t="s">
        <v>911</v>
      </c>
    </row>
    <row r="1799" spans="1:20" ht="30" x14ac:dyDescent="0.25">
      <c r="A1799" s="53" t="str">
        <f>+VLOOKUP(O1799,'Selectable Table'!D:E,2,0)</f>
        <v>OTH CUST</v>
      </c>
      <c r="B1799" s="36" t="s">
        <v>1105</v>
      </c>
      <c r="C1799" s="49" t="s">
        <v>1106</v>
      </c>
      <c r="D1799" s="49" t="s">
        <v>2107</v>
      </c>
      <c r="E1799">
        <v>2025</v>
      </c>
      <c r="F1799">
        <v>6</v>
      </c>
      <c r="G1799" s="53" t="s">
        <v>980</v>
      </c>
      <c r="H1799" s="33" t="s">
        <v>261</v>
      </c>
      <c r="I1799" s="18">
        <v>-491.74799999999999</v>
      </c>
      <c r="J1799" s="33" t="s">
        <v>914</v>
      </c>
      <c r="K1799" s="19">
        <f t="shared" si="57"/>
        <v>-592.46782536000001</v>
      </c>
      <c r="L1799" t="s">
        <v>977</v>
      </c>
      <c r="M1799" s="50" t="s">
        <v>1107</v>
      </c>
      <c r="O1799" s="49" t="s">
        <v>1055</v>
      </c>
      <c r="P1799" s="37">
        <f t="shared" si="56"/>
        <v>-592.46782536000001</v>
      </c>
      <c r="Q1799" s="51">
        <v>45831</v>
      </c>
      <c r="S1799">
        <v>40700</v>
      </c>
      <c r="T1799" t="s">
        <v>911</v>
      </c>
    </row>
    <row r="1800" spans="1:20" ht="30" x14ac:dyDescent="0.25">
      <c r="A1800" s="53" t="str">
        <f>+VLOOKUP(O1800,'Selectable Table'!D:E,2,0)</f>
        <v>OTH CUST</v>
      </c>
      <c r="B1800" s="36" t="s">
        <v>1109</v>
      </c>
      <c r="C1800" s="49" t="s">
        <v>1110</v>
      </c>
      <c r="D1800" s="49" t="s">
        <v>2107</v>
      </c>
      <c r="E1800">
        <v>2025</v>
      </c>
      <c r="F1800">
        <v>6</v>
      </c>
      <c r="G1800" s="53" t="s">
        <v>976</v>
      </c>
      <c r="H1800" s="33" t="s">
        <v>260</v>
      </c>
      <c r="I1800" s="18">
        <v>-531.08000000000004</v>
      </c>
      <c r="J1800" s="33" t="s">
        <v>914</v>
      </c>
      <c r="K1800" s="19">
        <f t="shared" si="57"/>
        <v>-639.85580560000005</v>
      </c>
      <c r="L1800" t="s">
        <v>977</v>
      </c>
      <c r="M1800" s="50" t="s">
        <v>1111</v>
      </c>
      <c r="O1800" s="49" t="s">
        <v>1055</v>
      </c>
      <c r="P1800" s="37">
        <f t="shared" si="56"/>
        <v>-639.85580560000005</v>
      </c>
      <c r="Q1800" s="51">
        <v>45831</v>
      </c>
      <c r="S1800">
        <v>40700</v>
      </c>
      <c r="T1800" t="s">
        <v>911</v>
      </c>
    </row>
    <row r="1801" spans="1:20" ht="30" x14ac:dyDescent="0.25">
      <c r="A1801" s="53" t="str">
        <f>+VLOOKUP(O1801,'Selectable Table'!D:E,2,0)</f>
        <v>OTH CUST</v>
      </c>
      <c r="B1801" s="36" t="s">
        <v>1109</v>
      </c>
      <c r="C1801" s="49" t="s">
        <v>1110</v>
      </c>
      <c r="D1801" s="49" t="s">
        <v>2108</v>
      </c>
      <c r="E1801">
        <v>2025</v>
      </c>
      <c r="F1801">
        <v>6</v>
      </c>
      <c r="G1801" s="53" t="s">
        <v>980</v>
      </c>
      <c r="H1801" s="33" t="s">
        <v>261</v>
      </c>
      <c r="I1801" s="18">
        <v>-421.49600000000004</v>
      </c>
      <c r="J1801" s="33" t="s">
        <v>94</v>
      </c>
      <c r="K1801" s="19">
        <f t="shared" si="57"/>
        <v>-421.49600000000004</v>
      </c>
      <c r="L1801" t="s">
        <v>977</v>
      </c>
      <c r="M1801" s="50" t="s">
        <v>1111</v>
      </c>
      <c r="O1801" s="49" t="s">
        <v>1055</v>
      </c>
      <c r="P1801" s="37">
        <f t="shared" si="56"/>
        <v>-421.49600000000004</v>
      </c>
      <c r="Q1801" s="51">
        <v>45831</v>
      </c>
      <c r="S1801">
        <v>40700</v>
      </c>
      <c r="T1801" t="s">
        <v>911</v>
      </c>
    </row>
    <row r="1802" spans="1:20" x14ac:dyDescent="0.25">
      <c r="A1802" s="53" t="str">
        <f>+VLOOKUP(O1802,'Selectable Table'!D:E,2,0)</f>
        <v>OTH CUST</v>
      </c>
      <c r="B1802" s="36" t="s">
        <v>1112</v>
      </c>
      <c r="C1802" s="49" t="s">
        <v>1113</v>
      </c>
      <c r="D1802" s="49" t="s">
        <v>2108</v>
      </c>
      <c r="E1802">
        <v>2025</v>
      </c>
      <c r="F1802">
        <v>6</v>
      </c>
      <c r="G1802" s="53" t="s">
        <v>980</v>
      </c>
      <c r="H1802" s="33" t="s">
        <v>261</v>
      </c>
      <c r="I1802" s="18">
        <v>-126.08</v>
      </c>
      <c r="J1802" s="33" t="s">
        <v>94</v>
      </c>
      <c r="K1802" s="19">
        <f t="shared" si="57"/>
        <v>-126.08</v>
      </c>
      <c r="L1802" t="s">
        <v>977</v>
      </c>
      <c r="M1802" s="50" t="s">
        <v>1114</v>
      </c>
      <c r="O1802" s="49" t="s">
        <v>986</v>
      </c>
      <c r="P1802" s="37">
        <f t="shared" si="56"/>
        <v>-126.08</v>
      </c>
      <c r="Q1802" s="51">
        <v>45831</v>
      </c>
      <c r="S1802">
        <v>40700</v>
      </c>
      <c r="T1802" t="s">
        <v>911</v>
      </c>
    </row>
    <row r="1803" spans="1:20" x14ac:dyDescent="0.25">
      <c r="A1803" s="53" t="str">
        <f>+VLOOKUP(O1803,'Selectable Table'!D:E,2,0)</f>
        <v>OTH CUST</v>
      </c>
      <c r="B1803" s="36" t="s">
        <v>1112</v>
      </c>
      <c r="C1803" s="49" t="s">
        <v>1113</v>
      </c>
      <c r="D1803" s="49" t="s">
        <v>2108</v>
      </c>
      <c r="E1803">
        <v>2025</v>
      </c>
      <c r="F1803">
        <v>6</v>
      </c>
      <c r="G1803" s="53" t="s">
        <v>980</v>
      </c>
      <c r="H1803" s="33" t="s">
        <v>261</v>
      </c>
      <c r="I1803" s="18">
        <v>-15.932</v>
      </c>
      <c r="J1803" s="33" t="s">
        <v>94</v>
      </c>
      <c r="K1803" s="19">
        <f t="shared" si="57"/>
        <v>-15.932</v>
      </c>
      <c r="L1803" t="s">
        <v>977</v>
      </c>
      <c r="M1803" s="50" t="s">
        <v>1114</v>
      </c>
      <c r="O1803" s="49" t="s">
        <v>986</v>
      </c>
      <c r="P1803" s="37">
        <f t="shared" si="56"/>
        <v>-15.932</v>
      </c>
      <c r="Q1803" s="51">
        <v>45831</v>
      </c>
      <c r="S1803">
        <v>40700</v>
      </c>
      <c r="T1803" t="s">
        <v>911</v>
      </c>
    </row>
    <row r="1804" spans="1:20" x14ac:dyDescent="0.25">
      <c r="A1804" s="53" t="str">
        <f>+VLOOKUP(O1804,'Selectable Table'!D:E,2,0)</f>
        <v>PFIZER</v>
      </c>
      <c r="B1804" s="36" t="s">
        <v>1119</v>
      </c>
      <c r="C1804" s="49" t="s">
        <v>1120</v>
      </c>
      <c r="D1804" s="49" t="s">
        <v>2108</v>
      </c>
      <c r="E1804">
        <v>2025</v>
      </c>
      <c r="F1804">
        <v>6</v>
      </c>
      <c r="G1804" s="53" t="s">
        <v>980</v>
      </c>
      <c r="H1804" s="33" t="s">
        <v>261</v>
      </c>
      <c r="I1804" s="18">
        <v>-135.04000000000002</v>
      </c>
      <c r="J1804" s="33" t="s">
        <v>94</v>
      </c>
      <c r="K1804" s="19">
        <f t="shared" si="57"/>
        <v>-135.04000000000002</v>
      </c>
      <c r="L1804" t="s">
        <v>977</v>
      </c>
      <c r="M1804" s="50" t="s">
        <v>1027</v>
      </c>
      <c r="O1804" s="49" t="s">
        <v>1121</v>
      </c>
      <c r="P1804" s="37">
        <f t="shared" si="56"/>
        <v>-135.04000000000002</v>
      </c>
      <c r="Q1804" s="51">
        <v>45831</v>
      </c>
      <c r="S1804">
        <v>40700</v>
      </c>
      <c r="T1804" t="s">
        <v>911</v>
      </c>
    </row>
    <row r="1805" spans="1:20" x14ac:dyDescent="0.25">
      <c r="A1805" s="53" t="str">
        <f>+VLOOKUP(O1805,'Selectable Table'!D:E,2,0)</f>
        <v>OTH CUST</v>
      </c>
      <c r="B1805" s="36" t="s">
        <v>1122</v>
      </c>
      <c r="C1805" s="49" t="s">
        <v>1123</v>
      </c>
      <c r="D1805" s="49" t="s">
        <v>2108</v>
      </c>
      <c r="E1805">
        <v>2025</v>
      </c>
      <c r="F1805">
        <v>6</v>
      </c>
      <c r="G1805" s="53" t="s">
        <v>980</v>
      </c>
      <c r="H1805" s="33" t="s">
        <v>261</v>
      </c>
      <c r="I1805" s="18">
        <v>-17.46</v>
      </c>
      <c r="J1805" s="33" t="s">
        <v>94</v>
      </c>
      <c r="K1805" s="19">
        <f t="shared" si="57"/>
        <v>-17.46</v>
      </c>
      <c r="L1805" t="s">
        <v>977</v>
      </c>
      <c r="M1805" s="50" t="s">
        <v>1124</v>
      </c>
      <c r="O1805" s="49" t="s">
        <v>1001</v>
      </c>
      <c r="P1805" s="37">
        <f t="shared" si="56"/>
        <v>-17.46</v>
      </c>
      <c r="Q1805" s="51">
        <v>45831</v>
      </c>
      <c r="S1805">
        <v>40700</v>
      </c>
      <c r="T1805" t="s">
        <v>911</v>
      </c>
    </row>
    <row r="1806" spans="1:20" ht="30" x14ac:dyDescent="0.25">
      <c r="A1806" s="53" t="str">
        <f>+VLOOKUP(O1806,'Selectable Table'!D:E,2,0)</f>
        <v>OTH CUST</v>
      </c>
      <c r="B1806" s="36" t="s">
        <v>1125</v>
      </c>
      <c r="C1806" s="49" t="s">
        <v>1126</v>
      </c>
      <c r="D1806" s="49" t="s">
        <v>2109</v>
      </c>
      <c r="E1806">
        <v>2025</v>
      </c>
      <c r="F1806">
        <v>6</v>
      </c>
      <c r="G1806" s="53" t="s">
        <v>980</v>
      </c>
      <c r="H1806" s="33" t="s">
        <v>261</v>
      </c>
      <c r="I1806" s="18">
        <v>-177.02800000000002</v>
      </c>
      <c r="J1806" s="33" t="s">
        <v>94</v>
      </c>
      <c r="K1806" s="19">
        <f t="shared" si="57"/>
        <v>-177.02800000000002</v>
      </c>
      <c r="L1806" t="s">
        <v>977</v>
      </c>
      <c r="M1806" s="50" t="s">
        <v>1127</v>
      </c>
      <c r="O1806" s="49" t="s">
        <v>1055</v>
      </c>
      <c r="P1806" s="37">
        <f t="shared" si="56"/>
        <v>-177.02800000000002</v>
      </c>
      <c r="Q1806" s="51">
        <v>45831</v>
      </c>
      <c r="S1806">
        <v>40700</v>
      </c>
      <c r="T1806" t="s">
        <v>911</v>
      </c>
    </row>
    <row r="1807" spans="1:20" ht="30" x14ac:dyDescent="0.25">
      <c r="A1807" s="53" t="str">
        <f>+VLOOKUP(O1807,'Selectable Table'!D:E,2,0)</f>
        <v>OTH CUST</v>
      </c>
      <c r="B1807" s="36" t="s">
        <v>1131</v>
      </c>
      <c r="C1807" s="49" t="s">
        <v>1132</v>
      </c>
      <c r="D1807" s="49" t="s">
        <v>2109</v>
      </c>
      <c r="E1807">
        <v>2025</v>
      </c>
      <c r="F1807">
        <v>6</v>
      </c>
      <c r="G1807" s="53" t="s">
        <v>1006</v>
      </c>
      <c r="H1807" s="33" t="s">
        <v>617</v>
      </c>
      <c r="I1807" s="18">
        <v>-366.90800000000002</v>
      </c>
      <c r="J1807" s="33" t="s">
        <v>94</v>
      </c>
      <c r="K1807" s="19">
        <f t="shared" si="57"/>
        <v>-366.90800000000002</v>
      </c>
      <c r="L1807" t="s">
        <v>977</v>
      </c>
      <c r="M1807" s="50" t="s">
        <v>1133</v>
      </c>
      <c r="O1807" s="49" t="s">
        <v>1134</v>
      </c>
      <c r="P1807" s="37">
        <f t="shared" si="56"/>
        <v>-366.90800000000002</v>
      </c>
      <c r="Q1807" s="51">
        <v>45831</v>
      </c>
      <c r="S1807">
        <v>40700</v>
      </c>
      <c r="T1807" t="s">
        <v>911</v>
      </c>
    </row>
    <row r="1808" spans="1:20" x14ac:dyDescent="0.25">
      <c r="A1808" s="53" t="str">
        <f>+VLOOKUP(O1808,'Selectable Table'!D:E,2,0)</f>
        <v>OTH CUST</v>
      </c>
      <c r="B1808" s="36" t="s">
        <v>1131</v>
      </c>
      <c r="C1808" s="49" t="s">
        <v>1132</v>
      </c>
      <c r="D1808" s="49" t="s">
        <v>2110</v>
      </c>
      <c r="E1808">
        <v>2025</v>
      </c>
      <c r="F1808">
        <v>6</v>
      </c>
      <c r="G1808" s="53" t="s">
        <v>984</v>
      </c>
      <c r="H1808" s="33" t="s">
        <v>262</v>
      </c>
      <c r="I1808" s="18">
        <v>-72.320000000000007</v>
      </c>
      <c r="J1808" s="33" t="s">
        <v>916</v>
      </c>
      <c r="K1808" s="19">
        <f t="shared" si="57"/>
        <v>-96.51899520000002</v>
      </c>
      <c r="L1808" t="s">
        <v>977</v>
      </c>
      <c r="M1808" s="50" t="s">
        <v>1133</v>
      </c>
      <c r="O1808" s="49" t="s">
        <v>1134</v>
      </c>
      <c r="P1808" s="37">
        <f t="shared" si="56"/>
        <v>-96.51899520000002</v>
      </c>
      <c r="Q1808" s="51">
        <v>45831</v>
      </c>
      <c r="S1808">
        <v>40700</v>
      </c>
      <c r="T1808" t="s">
        <v>911</v>
      </c>
    </row>
    <row r="1809" spans="1:20" x14ac:dyDescent="0.25">
      <c r="A1809" s="53" t="str">
        <f>+VLOOKUP(O1809,'Selectable Table'!D:E,2,0)</f>
        <v>OTH CUST</v>
      </c>
      <c r="B1809" s="36" t="s">
        <v>1135</v>
      </c>
      <c r="C1809" s="49" t="s">
        <v>1136</v>
      </c>
      <c r="D1809" s="49" t="s">
        <v>2110</v>
      </c>
      <c r="E1809">
        <v>2025</v>
      </c>
      <c r="F1809">
        <v>6</v>
      </c>
      <c r="G1809" s="53" t="s">
        <v>980</v>
      </c>
      <c r="H1809" s="33" t="s">
        <v>261</v>
      </c>
      <c r="I1809" s="18">
        <v>-247.44800000000001</v>
      </c>
      <c r="J1809" s="33" t="s">
        <v>916</v>
      </c>
      <c r="K1809" s="19">
        <f t="shared" si="57"/>
        <v>-330.24657528</v>
      </c>
      <c r="L1809" t="s">
        <v>977</v>
      </c>
      <c r="M1809" s="50" t="s">
        <v>1137</v>
      </c>
      <c r="O1809" s="49" t="s">
        <v>1134</v>
      </c>
      <c r="P1809" s="37">
        <f t="shared" si="56"/>
        <v>-330.24657528</v>
      </c>
      <c r="Q1809" s="51">
        <v>45831</v>
      </c>
      <c r="S1809">
        <v>40700</v>
      </c>
      <c r="T1809" t="s">
        <v>911</v>
      </c>
    </row>
    <row r="1810" spans="1:20" x14ac:dyDescent="0.25">
      <c r="A1810" s="53" t="str">
        <f>+VLOOKUP(O1810,'Selectable Table'!D:E,2,0)</f>
        <v>OTH CUST</v>
      </c>
      <c r="B1810" s="36" t="s">
        <v>1135</v>
      </c>
      <c r="C1810" s="49" t="s">
        <v>1136</v>
      </c>
      <c r="D1810" s="49" t="s">
        <v>2110</v>
      </c>
      <c r="E1810">
        <v>2025</v>
      </c>
      <c r="F1810">
        <v>6</v>
      </c>
      <c r="G1810" s="53" t="s">
        <v>980</v>
      </c>
      <c r="H1810" s="33" t="s">
        <v>261</v>
      </c>
      <c r="I1810" s="18">
        <v>-89.588000000000008</v>
      </c>
      <c r="J1810" s="33" t="s">
        <v>916</v>
      </c>
      <c r="K1810" s="19">
        <f t="shared" si="57"/>
        <v>-119.56504068000002</v>
      </c>
      <c r="L1810" t="s">
        <v>977</v>
      </c>
      <c r="M1810" s="50" t="s">
        <v>1137</v>
      </c>
      <c r="O1810" s="49" t="s">
        <v>1134</v>
      </c>
      <c r="P1810" s="37">
        <f t="shared" si="56"/>
        <v>-119.56504068000002</v>
      </c>
      <c r="Q1810" s="51">
        <v>45831</v>
      </c>
      <c r="S1810">
        <v>40700</v>
      </c>
      <c r="T1810" t="s">
        <v>911</v>
      </c>
    </row>
    <row r="1811" spans="1:20" x14ac:dyDescent="0.25">
      <c r="A1811" s="53" t="str">
        <f>+VLOOKUP(O1811,'Selectable Table'!D:E,2,0)</f>
        <v>OTH CUST</v>
      </c>
      <c r="B1811" s="36" t="s">
        <v>1138</v>
      </c>
      <c r="C1811" s="49" t="s">
        <v>1139</v>
      </c>
      <c r="D1811" s="49" t="s">
        <v>2110</v>
      </c>
      <c r="E1811">
        <v>2025</v>
      </c>
      <c r="F1811">
        <v>6</v>
      </c>
      <c r="G1811" s="53" t="s">
        <v>976</v>
      </c>
      <c r="H1811" s="33" t="s">
        <v>260</v>
      </c>
      <c r="I1811" s="18">
        <v>-203.34000000000003</v>
      </c>
      <c r="J1811" s="33" t="s">
        <v>916</v>
      </c>
      <c r="K1811" s="19">
        <f t="shared" si="57"/>
        <v>-271.37959740000008</v>
      </c>
      <c r="L1811" t="s">
        <v>977</v>
      </c>
      <c r="M1811" s="50" t="s">
        <v>1140</v>
      </c>
      <c r="O1811" s="49" t="s">
        <v>1001</v>
      </c>
      <c r="P1811" s="37">
        <f t="shared" si="56"/>
        <v>-271.37959740000008</v>
      </c>
      <c r="Q1811" s="51">
        <v>45831</v>
      </c>
      <c r="S1811">
        <v>40700</v>
      </c>
      <c r="T1811" t="s">
        <v>911</v>
      </c>
    </row>
    <row r="1812" spans="1:20" x14ac:dyDescent="0.25">
      <c r="A1812" s="53" t="str">
        <f>+VLOOKUP(O1812,'Selectable Table'!D:E,2,0)</f>
        <v>OTH CUST</v>
      </c>
      <c r="B1812" s="36" t="s">
        <v>1138</v>
      </c>
      <c r="C1812" s="49" t="s">
        <v>1139</v>
      </c>
      <c r="D1812" s="49" t="s">
        <v>2111</v>
      </c>
      <c r="E1812">
        <v>2025</v>
      </c>
      <c r="F1812">
        <v>6</v>
      </c>
      <c r="G1812" s="53" t="s">
        <v>980</v>
      </c>
      <c r="H1812" s="33" t="s">
        <v>261</v>
      </c>
      <c r="I1812" s="18">
        <v>-34.911999999999999</v>
      </c>
      <c r="J1812" s="33" t="s">
        <v>916</v>
      </c>
      <c r="K1812" s="19">
        <f t="shared" si="57"/>
        <v>-46.59390432</v>
      </c>
      <c r="L1812" t="s">
        <v>977</v>
      </c>
      <c r="M1812" s="50" t="s">
        <v>1140</v>
      </c>
      <c r="O1812" s="49" t="s">
        <v>1001</v>
      </c>
      <c r="P1812" s="37">
        <f t="shared" si="56"/>
        <v>-46.59390432</v>
      </c>
      <c r="Q1812" s="51">
        <v>45831</v>
      </c>
      <c r="S1812">
        <v>40700</v>
      </c>
      <c r="T1812" t="s">
        <v>911</v>
      </c>
    </row>
    <row r="1813" spans="1:20" x14ac:dyDescent="0.25">
      <c r="A1813" s="53" t="str">
        <f>+VLOOKUP(O1813,'Selectable Table'!D:E,2,0)</f>
        <v>OTH CUST</v>
      </c>
      <c r="B1813" s="36" t="s">
        <v>1141</v>
      </c>
      <c r="C1813" s="49" t="s">
        <v>1142</v>
      </c>
      <c r="D1813" s="49" t="s">
        <v>2111</v>
      </c>
      <c r="E1813">
        <v>2025</v>
      </c>
      <c r="F1813">
        <v>6</v>
      </c>
      <c r="G1813" s="53" t="s">
        <v>980</v>
      </c>
      <c r="H1813" s="33" t="s">
        <v>261</v>
      </c>
      <c r="I1813" s="18">
        <v>-258.76</v>
      </c>
      <c r="J1813" s="33" t="s">
        <v>916</v>
      </c>
      <c r="K1813" s="19">
        <f t="shared" si="57"/>
        <v>-345.34368360000002</v>
      </c>
      <c r="L1813" t="s">
        <v>977</v>
      </c>
      <c r="M1813" s="50" t="s">
        <v>1000</v>
      </c>
      <c r="O1813" s="49" t="s">
        <v>1001</v>
      </c>
      <c r="P1813" s="37">
        <f t="shared" si="56"/>
        <v>-345.34368360000002</v>
      </c>
      <c r="Q1813" s="51">
        <v>45831</v>
      </c>
      <c r="S1813">
        <v>40700</v>
      </c>
      <c r="T1813" t="s">
        <v>911</v>
      </c>
    </row>
    <row r="1814" spans="1:20" x14ac:dyDescent="0.25">
      <c r="A1814" s="53" t="str">
        <f>+VLOOKUP(O1814,'Selectable Table'!D:E,2,0)</f>
        <v>OTH CUST</v>
      </c>
      <c r="B1814" s="36" t="s">
        <v>1143</v>
      </c>
      <c r="C1814" s="49" t="s">
        <v>1144</v>
      </c>
      <c r="D1814" s="49" t="s">
        <v>2111</v>
      </c>
      <c r="E1814">
        <v>2025</v>
      </c>
      <c r="F1814">
        <v>6</v>
      </c>
      <c r="G1814" s="53" t="s">
        <v>980</v>
      </c>
      <c r="H1814" s="33" t="s">
        <v>261</v>
      </c>
      <c r="I1814" s="18">
        <v>-128.52000000000001</v>
      </c>
      <c r="J1814" s="33" t="s">
        <v>916</v>
      </c>
      <c r="K1814" s="19">
        <f t="shared" si="57"/>
        <v>-171.52407720000002</v>
      </c>
      <c r="L1814" t="s">
        <v>977</v>
      </c>
      <c r="M1814" s="50" t="s">
        <v>1145</v>
      </c>
      <c r="O1814" s="49" t="s">
        <v>1146</v>
      </c>
      <c r="P1814" s="37">
        <f t="shared" si="56"/>
        <v>-171.52407720000002</v>
      </c>
      <c r="Q1814" s="51">
        <v>45831</v>
      </c>
      <c r="S1814">
        <v>40700</v>
      </c>
      <c r="T1814" t="s">
        <v>911</v>
      </c>
    </row>
    <row r="1815" spans="1:20" x14ac:dyDescent="0.25">
      <c r="A1815" s="53" t="str">
        <f>+VLOOKUP(O1815,'Selectable Table'!D:E,2,0)</f>
        <v>OTH CUST</v>
      </c>
      <c r="B1815" s="36" t="s">
        <v>1143</v>
      </c>
      <c r="C1815" s="49" t="s">
        <v>1144</v>
      </c>
      <c r="D1815" s="49" t="s">
        <v>2111</v>
      </c>
      <c r="E1815">
        <v>2025</v>
      </c>
      <c r="F1815">
        <v>6</v>
      </c>
      <c r="G1815" s="53" t="s">
        <v>976</v>
      </c>
      <c r="H1815" s="33" t="s">
        <v>260</v>
      </c>
      <c r="I1815" s="18">
        <v>-482.25600000000009</v>
      </c>
      <c r="J1815" s="33" t="s">
        <v>916</v>
      </c>
      <c r="K1815" s="19">
        <f t="shared" si="57"/>
        <v>-643.62368016000016</v>
      </c>
      <c r="L1815" t="s">
        <v>977</v>
      </c>
      <c r="M1815" s="50" t="s">
        <v>1145</v>
      </c>
      <c r="O1815" s="49" t="s">
        <v>1146</v>
      </c>
      <c r="P1815" s="37">
        <f t="shared" si="56"/>
        <v>-643.62368016000016</v>
      </c>
      <c r="Q1815" s="51">
        <v>45831</v>
      </c>
      <c r="S1815">
        <v>40700</v>
      </c>
      <c r="T1815" t="s">
        <v>911</v>
      </c>
    </row>
    <row r="1816" spans="1:20" x14ac:dyDescent="0.25">
      <c r="A1816" s="53" t="str">
        <f>+VLOOKUP(O1816,'Selectable Table'!D:E,2,0)</f>
        <v>J &amp; J</v>
      </c>
      <c r="B1816" s="36" t="s">
        <v>1147</v>
      </c>
      <c r="C1816" s="49" t="s">
        <v>1148</v>
      </c>
      <c r="D1816" s="49" t="s">
        <v>2111</v>
      </c>
      <c r="E1816">
        <v>2025</v>
      </c>
      <c r="F1816">
        <v>6</v>
      </c>
      <c r="G1816" s="53" t="s">
        <v>980</v>
      </c>
      <c r="H1816" s="33" t="s">
        <v>261</v>
      </c>
      <c r="I1816" s="18">
        <v>-116</v>
      </c>
      <c r="J1816" s="33" t="s">
        <v>916</v>
      </c>
      <c r="K1816" s="19">
        <f t="shared" si="57"/>
        <v>-154.81476000000001</v>
      </c>
      <c r="L1816" t="s">
        <v>977</v>
      </c>
      <c r="M1816" s="50" t="s">
        <v>1015</v>
      </c>
      <c r="O1816" s="49" t="s">
        <v>1100</v>
      </c>
      <c r="P1816" s="37">
        <f t="shared" si="56"/>
        <v>-154.81476000000001</v>
      </c>
      <c r="Q1816" s="51">
        <v>45831</v>
      </c>
      <c r="S1816">
        <v>40700</v>
      </c>
      <c r="T1816" t="s">
        <v>911</v>
      </c>
    </row>
    <row r="1817" spans="1:20" x14ac:dyDescent="0.25">
      <c r="A1817" s="53" t="str">
        <f>+VLOOKUP(O1817,'Selectable Table'!D:E,2,0)</f>
        <v>OTH CUST</v>
      </c>
      <c r="B1817" s="36" t="s">
        <v>1149</v>
      </c>
      <c r="C1817" s="49" t="s">
        <v>1150</v>
      </c>
      <c r="D1817" s="49" t="s">
        <v>2112</v>
      </c>
      <c r="E1817">
        <v>2025</v>
      </c>
      <c r="F1817">
        <v>6</v>
      </c>
      <c r="G1817" s="53" t="s">
        <v>980</v>
      </c>
      <c r="H1817" s="33" t="s">
        <v>261</v>
      </c>
      <c r="I1817" s="18">
        <v>-15.384</v>
      </c>
      <c r="J1817" s="33" t="s">
        <v>916</v>
      </c>
      <c r="K1817" s="19">
        <f t="shared" si="57"/>
        <v>-20.531640240000002</v>
      </c>
      <c r="L1817" t="s">
        <v>977</v>
      </c>
      <c r="M1817" s="50" t="s">
        <v>1151</v>
      </c>
      <c r="O1817" s="49" t="s">
        <v>1001</v>
      </c>
      <c r="P1817" s="37">
        <f t="shared" si="56"/>
        <v>-20.531640240000002</v>
      </c>
      <c r="Q1817" s="51">
        <v>45831</v>
      </c>
      <c r="S1817">
        <v>40700</v>
      </c>
      <c r="T1817" t="s">
        <v>911</v>
      </c>
    </row>
    <row r="1818" spans="1:20" x14ac:dyDescent="0.25">
      <c r="A1818" s="53" t="str">
        <f>+VLOOKUP(O1818,'Selectable Table'!D:E,2,0)</f>
        <v>OTH CUST</v>
      </c>
      <c r="B1818" s="36" t="s">
        <v>1149</v>
      </c>
      <c r="C1818" s="49" t="s">
        <v>1150</v>
      </c>
      <c r="D1818" s="49" t="s">
        <v>2112</v>
      </c>
      <c r="E1818">
        <v>2025</v>
      </c>
      <c r="F1818">
        <v>6</v>
      </c>
      <c r="G1818" s="53" t="s">
        <v>980</v>
      </c>
      <c r="H1818" s="33" t="s">
        <v>261</v>
      </c>
      <c r="I1818" s="18">
        <v>-89.632000000000005</v>
      </c>
      <c r="J1818" s="33" t="s">
        <v>916</v>
      </c>
      <c r="K1818" s="19">
        <f t="shared" si="57"/>
        <v>-119.62376352000001</v>
      </c>
      <c r="L1818" t="s">
        <v>977</v>
      </c>
      <c r="M1818" s="50" t="s">
        <v>1151</v>
      </c>
      <c r="O1818" s="49" t="s">
        <v>1001</v>
      </c>
      <c r="P1818" s="37">
        <f t="shared" si="56"/>
        <v>-119.62376352000001</v>
      </c>
      <c r="Q1818" s="51">
        <v>45831</v>
      </c>
      <c r="S1818">
        <v>40700</v>
      </c>
      <c r="T1818" t="s">
        <v>911</v>
      </c>
    </row>
    <row r="1819" spans="1:20" x14ac:dyDescent="0.25">
      <c r="A1819" s="53" t="str">
        <f>+VLOOKUP(O1819,'Selectable Table'!D:E,2,0)</f>
        <v>OTH CUST</v>
      </c>
      <c r="B1819" s="36" t="s">
        <v>1149</v>
      </c>
      <c r="C1819" s="49" t="s">
        <v>1150</v>
      </c>
      <c r="D1819" s="49" t="s">
        <v>2112</v>
      </c>
      <c r="E1819">
        <v>2025</v>
      </c>
      <c r="F1819">
        <v>6</v>
      </c>
      <c r="G1819" s="53" t="s">
        <v>993</v>
      </c>
      <c r="H1819" s="33" t="s">
        <v>337</v>
      </c>
      <c r="I1819" s="18">
        <v>-15.388</v>
      </c>
      <c r="J1819" s="33" t="s">
        <v>916</v>
      </c>
      <c r="K1819" s="19">
        <f t="shared" si="57"/>
        <v>-20.536978680000001</v>
      </c>
      <c r="L1819" t="s">
        <v>977</v>
      </c>
      <c r="M1819" s="50" t="s">
        <v>1151</v>
      </c>
      <c r="O1819" s="49" t="s">
        <v>1001</v>
      </c>
      <c r="P1819" s="37">
        <f t="shared" si="56"/>
        <v>-20.536978680000001</v>
      </c>
      <c r="Q1819" s="51">
        <v>45831</v>
      </c>
      <c r="S1819">
        <v>40700</v>
      </c>
      <c r="T1819" t="s">
        <v>911</v>
      </c>
    </row>
    <row r="1820" spans="1:20" x14ac:dyDescent="0.25">
      <c r="A1820" s="53" t="str">
        <f>+VLOOKUP(O1820,'Selectable Table'!D:E,2,0)</f>
        <v>OTH CUST</v>
      </c>
      <c r="B1820" s="36" t="s">
        <v>1152</v>
      </c>
      <c r="C1820" s="49" t="s">
        <v>1153</v>
      </c>
      <c r="D1820" s="49" t="s">
        <v>2112</v>
      </c>
      <c r="E1820">
        <v>2025</v>
      </c>
      <c r="F1820">
        <v>6</v>
      </c>
      <c r="G1820" s="53" t="s">
        <v>980</v>
      </c>
      <c r="H1820" s="33" t="s">
        <v>261</v>
      </c>
      <c r="I1820" s="18">
        <v>-197.81600000000003</v>
      </c>
      <c r="J1820" s="33" t="s">
        <v>916</v>
      </c>
      <c r="K1820" s="19">
        <f t="shared" si="57"/>
        <v>-264.00721176000008</v>
      </c>
      <c r="L1820" t="s">
        <v>977</v>
      </c>
      <c r="M1820" s="50" t="s">
        <v>1154</v>
      </c>
      <c r="O1820" s="49" t="s">
        <v>1001</v>
      </c>
      <c r="P1820" s="37">
        <f t="shared" si="56"/>
        <v>-264.00721176000008</v>
      </c>
      <c r="Q1820" s="51">
        <v>45831</v>
      </c>
      <c r="S1820">
        <v>40700</v>
      </c>
      <c r="T1820" t="s">
        <v>911</v>
      </c>
    </row>
    <row r="1821" spans="1:20" x14ac:dyDescent="0.25">
      <c r="A1821" s="53" t="str">
        <f>+VLOOKUP(O1821,'Selectable Table'!D:E,2,0)</f>
        <v>OTH CUST</v>
      </c>
      <c r="B1821" s="36" t="s">
        <v>1152</v>
      </c>
      <c r="C1821" s="49" t="s">
        <v>1153</v>
      </c>
      <c r="D1821" s="49" t="s">
        <v>2112</v>
      </c>
      <c r="E1821">
        <v>2025</v>
      </c>
      <c r="F1821">
        <v>6</v>
      </c>
      <c r="G1821" s="53" t="s">
        <v>976</v>
      </c>
      <c r="H1821" s="33" t="s">
        <v>260</v>
      </c>
      <c r="I1821" s="18">
        <v>-46.164000000000001</v>
      </c>
      <c r="J1821" s="33" t="s">
        <v>916</v>
      </c>
      <c r="K1821" s="19">
        <f t="shared" si="57"/>
        <v>-61.610936040000006</v>
      </c>
      <c r="L1821" t="s">
        <v>977</v>
      </c>
      <c r="M1821" s="50" t="s">
        <v>1154</v>
      </c>
      <c r="O1821" s="49" t="s">
        <v>1001</v>
      </c>
      <c r="P1821" s="37">
        <f t="shared" si="56"/>
        <v>-61.610936040000006</v>
      </c>
      <c r="Q1821" s="51">
        <v>45831</v>
      </c>
      <c r="S1821">
        <v>40700</v>
      </c>
      <c r="T1821" t="s">
        <v>911</v>
      </c>
    </row>
    <row r="1822" spans="1:20" x14ac:dyDescent="0.25">
      <c r="A1822" s="53" t="str">
        <f>+VLOOKUP(O1822,'Selectable Table'!D:E,2,0)</f>
        <v>OTH CUST</v>
      </c>
      <c r="B1822" s="36" t="s">
        <v>1155</v>
      </c>
      <c r="C1822" s="49" t="s">
        <v>1156</v>
      </c>
      <c r="D1822" s="49">
        <v>20140315</v>
      </c>
      <c r="E1822">
        <v>2025</v>
      </c>
      <c r="F1822">
        <v>6</v>
      </c>
      <c r="G1822" s="53" t="s">
        <v>980</v>
      </c>
      <c r="H1822" s="33" t="s">
        <v>261</v>
      </c>
      <c r="I1822" s="18">
        <v>-406.68000000000006</v>
      </c>
      <c r="J1822" s="33" t="s">
        <v>94</v>
      </c>
      <c r="K1822" s="19">
        <f t="shared" si="57"/>
        <v>-406.68000000000006</v>
      </c>
      <c r="L1822" t="s">
        <v>977</v>
      </c>
      <c r="M1822" s="50" t="s">
        <v>1157</v>
      </c>
      <c r="O1822" s="49" t="s">
        <v>1001</v>
      </c>
      <c r="P1822" s="37">
        <f t="shared" si="56"/>
        <v>-406.68000000000006</v>
      </c>
      <c r="Q1822" s="51">
        <v>45831</v>
      </c>
      <c r="S1822">
        <v>40700</v>
      </c>
      <c r="T1822" t="s">
        <v>911</v>
      </c>
    </row>
    <row r="1823" spans="1:20" ht="30" x14ac:dyDescent="0.25">
      <c r="A1823" s="53" t="str">
        <f>+VLOOKUP(O1823,'Selectable Table'!D:E,2,0)</f>
        <v>OTH CUST</v>
      </c>
      <c r="B1823" s="36" t="s">
        <v>1158</v>
      </c>
      <c r="C1823" s="49" t="s">
        <v>1159</v>
      </c>
      <c r="D1823" s="49">
        <v>20140315</v>
      </c>
      <c r="E1823">
        <v>2025</v>
      </c>
      <c r="F1823">
        <v>6</v>
      </c>
      <c r="G1823" s="53" t="s">
        <v>976</v>
      </c>
      <c r="H1823" s="33" t="s">
        <v>260</v>
      </c>
      <c r="I1823" s="18">
        <v>-354.05200000000002</v>
      </c>
      <c r="J1823" s="33" t="s">
        <v>94</v>
      </c>
      <c r="K1823" s="19">
        <f t="shared" si="57"/>
        <v>-354.05200000000002</v>
      </c>
      <c r="L1823" t="s">
        <v>977</v>
      </c>
      <c r="M1823" s="50" t="s">
        <v>1160</v>
      </c>
      <c r="O1823" s="49" t="s">
        <v>1055</v>
      </c>
      <c r="P1823" s="37">
        <f t="shared" si="56"/>
        <v>-354.05200000000002</v>
      </c>
      <c r="Q1823" s="51">
        <v>45831</v>
      </c>
      <c r="S1823">
        <v>40700</v>
      </c>
      <c r="T1823" t="s">
        <v>911</v>
      </c>
    </row>
    <row r="1824" spans="1:20" ht="30" x14ac:dyDescent="0.25">
      <c r="A1824" s="53" t="str">
        <f>+VLOOKUP(O1824,'Selectable Table'!D:E,2,0)</f>
        <v>OTH CUST</v>
      </c>
      <c r="B1824" s="36" t="s">
        <v>1158</v>
      </c>
      <c r="C1824" s="49" t="s">
        <v>1159</v>
      </c>
      <c r="D1824" s="49" t="s">
        <v>2113</v>
      </c>
      <c r="E1824">
        <v>2025</v>
      </c>
      <c r="F1824">
        <v>6</v>
      </c>
      <c r="G1824" s="53" t="s">
        <v>980</v>
      </c>
      <c r="H1824" s="33" t="s">
        <v>261</v>
      </c>
      <c r="I1824" s="18">
        <v>-421.49600000000004</v>
      </c>
      <c r="J1824" s="33" t="s">
        <v>916</v>
      </c>
      <c r="K1824" s="19">
        <f t="shared" si="57"/>
        <v>-562.53277656000012</v>
      </c>
      <c r="L1824" t="s">
        <v>977</v>
      </c>
      <c r="M1824" s="50" t="s">
        <v>1160</v>
      </c>
      <c r="O1824" s="49" t="s">
        <v>1055</v>
      </c>
      <c r="P1824" s="37">
        <f t="shared" si="56"/>
        <v>-562.53277656000012</v>
      </c>
      <c r="Q1824" s="51">
        <v>45831</v>
      </c>
      <c r="S1824">
        <v>40700</v>
      </c>
      <c r="T1824" t="s">
        <v>911</v>
      </c>
    </row>
    <row r="1825" spans="1:20" x14ac:dyDescent="0.25">
      <c r="A1825" s="53" t="str">
        <f>+VLOOKUP(O1825,'Selectable Table'!D:E,2,0)</f>
        <v>OTH CUST</v>
      </c>
      <c r="B1825" s="36" t="s">
        <v>1164</v>
      </c>
      <c r="C1825" s="49" t="s">
        <v>1165</v>
      </c>
      <c r="D1825" s="49" t="s">
        <v>2113</v>
      </c>
      <c r="E1825">
        <v>2025</v>
      </c>
      <c r="F1825">
        <v>6</v>
      </c>
      <c r="G1825" s="53" t="s">
        <v>976</v>
      </c>
      <c r="H1825" s="33" t="s">
        <v>260</v>
      </c>
      <c r="I1825" s="18">
        <v>-278.40000000000003</v>
      </c>
      <c r="J1825" s="33" t="s">
        <v>916</v>
      </c>
      <c r="K1825" s="19">
        <f t="shared" si="57"/>
        <v>-371.55542400000007</v>
      </c>
      <c r="L1825" t="s">
        <v>977</v>
      </c>
      <c r="M1825" s="50" t="s">
        <v>1166</v>
      </c>
      <c r="O1825" s="49" t="s">
        <v>1069</v>
      </c>
      <c r="P1825" s="37">
        <f t="shared" si="56"/>
        <v>-371.55542400000007</v>
      </c>
      <c r="Q1825" s="51">
        <v>45831</v>
      </c>
      <c r="S1825">
        <v>40700</v>
      </c>
      <c r="T1825" t="s">
        <v>911</v>
      </c>
    </row>
    <row r="1826" spans="1:20" x14ac:dyDescent="0.25">
      <c r="A1826" s="53" t="str">
        <f>+VLOOKUP(O1826,'Selectable Table'!D:E,2,0)</f>
        <v>OTH CUST</v>
      </c>
      <c r="B1826" s="36" t="s">
        <v>1164</v>
      </c>
      <c r="C1826" s="49" t="s">
        <v>1165</v>
      </c>
      <c r="D1826" s="49">
        <v>20170625</v>
      </c>
      <c r="E1826">
        <v>2025</v>
      </c>
      <c r="F1826">
        <v>6</v>
      </c>
      <c r="G1826" s="53" t="s">
        <v>984</v>
      </c>
      <c r="H1826" s="33" t="s">
        <v>262</v>
      </c>
      <c r="I1826" s="18">
        <v>-47.795999999999999</v>
      </c>
      <c r="J1826" s="33" t="s">
        <v>94</v>
      </c>
      <c r="K1826" s="19">
        <f t="shared" si="57"/>
        <v>-47.795999999999999</v>
      </c>
      <c r="L1826" t="s">
        <v>977</v>
      </c>
      <c r="M1826" s="50" t="s">
        <v>1166</v>
      </c>
      <c r="O1826" s="49" t="s">
        <v>1069</v>
      </c>
      <c r="P1826" s="37">
        <f t="shared" si="56"/>
        <v>-47.795999999999999</v>
      </c>
      <c r="Q1826" s="51">
        <v>45831</v>
      </c>
      <c r="S1826">
        <v>40700</v>
      </c>
      <c r="T1826" t="s">
        <v>911</v>
      </c>
    </row>
    <row r="1827" spans="1:20" x14ac:dyDescent="0.25">
      <c r="A1827" s="53" t="str">
        <f>+VLOOKUP(O1827,'Selectable Table'!D:E,2,0)</f>
        <v>J &amp; J</v>
      </c>
      <c r="B1827" s="36" t="s">
        <v>1167</v>
      </c>
      <c r="C1827" s="49" t="s">
        <v>1168</v>
      </c>
      <c r="D1827" s="49">
        <v>20170625</v>
      </c>
      <c r="E1827">
        <v>2025</v>
      </c>
      <c r="F1827">
        <v>6</v>
      </c>
      <c r="G1827" s="53" t="s">
        <v>980</v>
      </c>
      <c r="H1827" s="33" t="s">
        <v>261</v>
      </c>
      <c r="I1827" s="18">
        <v>-146.404</v>
      </c>
      <c r="J1827" s="33" t="s">
        <v>94</v>
      </c>
      <c r="K1827" s="19">
        <f t="shared" si="57"/>
        <v>-146.404</v>
      </c>
      <c r="L1827" t="s">
        <v>977</v>
      </c>
      <c r="M1827" s="50" t="s">
        <v>1015</v>
      </c>
      <c r="O1827" s="49" t="s">
        <v>1100</v>
      </c>
      <c r="P1827" s="37">
        <f t="shared" si="56"/>
        <v>-146.404</v>
      </c>
      <c r="Q1827" s="51">
        <v>45831</v>
      </c>
      <c r="S1827">
        <v>40700</v>
      </c>
      <c r="T1827" t="s">
        <v>911</v>
      </c>
    </row>
    <row r="1828" spans="1:20" x14ac:dyDescent="0.25">
      <c r="A1828" s="53" t="str">
        <f>+VLOOKUP(O1828,'Selectable Table'!D:E,2,0)</f>
        <v>J &amp; J</v>
      </c>
      <c r="B1828" s="36" t="s">
        <v>1167</v>
      </c>
      <c r="C1828" s="49" t="s">
        <v>1168</v>
      </c>
      <c r="D1828" s="49">
        <v>20170625</v>
      </c>
      <c r="E1828">
        <v>2025</v>
      </c>
      <c r="F1828">
        <v>6</v>
      </c>
      <c r="G1828" s="53" t="s">
        <v>980</v>
      </c>
      <c r="H1828" s="33" t="s">
        <v>261</v>
      </c>
      <c r="I1828" s="18">
        <v>-135.79600000000002</v>
      </c>
      <c r="J1828" s="33" t="s">
        <v>94</v>
      </c>
      <c r="K1828" s="19">
        <f t="shared" si="57"/>
        <v>-135.79600000000002</v>
      </c>
      <c r="L1828" t="s">
        <v>977</v>
      </c>
      <c r="M1828" s="50" t="s">
        <v>1015</v>
      </c>
      <c r="O1828" s="49" t="s">
        <v>1100</v>
      </c>
      <c r="P1828" s="37">
        <f t="shared" si="56"/>
        <v>-135.79600000000002</v>
      </c>
      <c r="Q1828" s="51">
        <v>45831</v>
      </c>
      <c r="S1828">
        <v>40700</v>
      </c>
      <c r="T1828" t="s">
        <v>911</v>
      </c>
    </row>
    <row r="1829" spans="1:20" x14ac:dyDescent="0.25">
      <c r="A1829" s="53" t="str">
        <f>+VLOOKUP(O1829,'Selectable Table'!D:E,2,0)</f>
        <v>J &amp; J</v>
      </c>
      <c r="B1829" s="36" t="s">
        <v>1171</v>
      </c>
      <c r="C1829" s="49" t="s">
        <v>1172</v>
      </c>
      <c r="D1829" s="49">
        <v>20170625</v>
      </c>
      <c r="E1829">
        <v>2025</v>
      </c>
      <c r="F1829">
        <v>6</v>
      </c>
      <c r="G1829" s="53" t="s">
        <v>976</v>
      </c>
      <c r="H1829" s="33" t="s">
        <v>260</v>
      </c>
      <c r="I1829" s="18">
        <v>-123.06400000000002</v>
      </c>
      <c r="J1829" s="33" t="s">
        <v>94</v>
      </c>
      <c r="K1829" s="19">
        <f t="shared" si="57"/>
        <v>-123.06400000000002</v>
      </c>
      <c r="L1829" t="s">
        <v>977</v>
      </c>
      <c r="M1829" s="50" t="s">
        <v>1015</v>
      </c>
      <c r="O1829" s="49" t="s">
        <v>1100</v>
      </c>
      <c r="P1829" s="37">
        <f t="shared" si="56"/>
        <v>-123.06400000000002</v>
      </c>
      <c r="Q1829" s="51">
        <v>45831</v>
      </c>
      <c r="S1829">
        <v>40700</v>
      </c>
      <c r="T1829" t="s">
        <v>911</v>
      </c>
    </row>
    <row r="1830" spans="1:20" x14ac:dyDescent="0.25">
      <c r="A1830" s="53" t="str">
        <f>+VLOOKUP(O1830,'Selectable Table'!D:E,2,0)</f>
        <v>OTH CUST</v>
      </c>
      <c r="B1830" s="36" t="s">
        <v>1173</v>
      </c>
      <c r="C1830" s="49" t="s">
        <v>1174</v>
      </c>
      <c r="D1830" s="49">
        <v>20170625</v>
      </c>
      <c r="E1830">
        <v>2025</v>
      </c>
      <c r="F1830">
        <v>6</v>
      </c>
      <c r="G1830" s="53" t="s">
        <v>976</v>
      </c>
      <c r="H1830" s="33" t="s">
        <v>260</v>
      </c>
      <c r="I1830" s="18">
        <v>-158.50800000000001</v>
      </c>
      <c r="J1830" s="33" t="s">
        <v>94</v>
      </c>
      <c r="K1830" s="19">
        <f t="shared" si="57"/>
        <v>-158.50800000000001</v>
      </c>
      <c r="L1830" t="s">
        <v>977</v>
      </c>
      <c r="M1830" s="50" t="s">
        <v>1176</v>
      </c>
      <c r="O1830" s="49" t="s">
        <v>1177</v>
      </c>
      <c r="P1830" s="37">
        <f t="shared" si="56"/>
        <v>-158.50800000000001</v>
      </c>
      <c r="Q1830" s="51">
        <v>45831</v>
      </c>
      <c r="S1830">
        <v>40700</v>
      </c>
      <c r="T1830" t="s">
        <v>911</v>
      </c>
    </row>
    <row r="1831" spans="1:20" x14ac:dyDescent="0.25">
      <c r="A1831" s="53" t="str">
        <f>+VLOOKUP(O1831,'Selectable Table'!D:E,2,0)</f>
        <v>OTH CUST</v>
      </c>
      <c r="B1831" s="36" t="s">
        <v>1173</v>
      </c>
      <c r="C1831" s="49" t="s">
        <v>1174</v>
      </c>
      <c r="D1831" s="49" t="s">
        <v>797</v>
      </c>
      <c r="E1831">
        <v>2025</v>
      </c>
      <c r="F1831">
        <v>6</v>
      </c>
      <c r="G1831" s="53" t="s">
        <v>980</v>
      </c>
      <c r="H1831" s="33" t="s">
        <v>261</v>
      </c>
      <c r="I1831" s="18">
        <v>-933.34400000000005</v>
      </c>
      <c r="J1831" s="33" t="s">
        <v>916</v>
      </c>
      <c r="K1831" s="19">
        <f t="shared" si="57"/>
        <v>-1245.6502358400001</v>
      </c>
      <c r="L1831" t="s">
        <v>977</v>
      </c>
      <c r="M1831" s="50" t="s">
        <v>1176</v>
      </c>
      <c r="O1831" s="49" t="s">
        <v>1177</v>
      </c>
      <c r="P1831" s="37">
        <f t="shared" si="56"/>
        <v>-1245.6502358400001</v>
      </c>
      <c r="Q1831" s="51">
        <v>45831</v>
      </c>
      <c r="S1831">
        <v>40700</v>
      </c>
      <c r="T1831" t="s">
        <v>911</v>
      </c>
    </row>
    <row r="1832" spans="1:20" x14ac:dyDescent="0.25">
      <c r="A1832" s="53" t="str">
        <f>+VLOOKUP(O1832,'Selectable Table'!D:E,2,0)</f>
        <v>OTH CUST</v>
      </c>
      <c r="B1832" s="36" t="s">
        <v>1173</v>
      </c>
      <c r="C1832" s="49" t="s">
        <v>1174</v>
      </c>
      <c r="D1832" s="49" t="s">
        <v>797</v>
      </c>
      <c r="E1832">
        <v>2025</v>
      </c>
      <c r="F1832">
        <v>6</v>
      </c>
      <c r="G1832" s="53" t="s">
        <v>976</v>
      </c>
      <c r="H1832" s="33" t="s">
        <v>260</v>
      </c>
      <c r="I1832" s="18">
        <v>-1416.096</v>
      </c>
      <c r="J1832" s="33" t="s">
        <v>916</v>
      </c>
      <c r="K1832" s="19">
        <f t="shared" si="57"/>
        <v>-1889.9358825600002</v>
      </c>
      <c r="L1832" t="s">
        <v>977</v>
      </c>
      <c r="M1832" s="50" t="s">
        <v>1176</v>
      </c>
      <c r="O1832" s="49" t="s">
        <v>1177</v>
      </c>
      <c r="P1832" s="37">
        <f t="shared" si="56"/>
        <v>-1889.9358825600002</v>
      </c>
      <c r="Q1832" s="51">
        <v>45831</v>
      </c>
      <c r="S1832">
        <v>40700</v>
      </c>
      <c r="T1832" t="s">
        <v>911</v>
      </c>
    </row>
    <row r="1833" spans="1:20" x14ac:dyDescent="0.25">
      <c r="A1833" s="53" t="str">
        <f>+VLOOKUP(O1833,'Selectable Table'!D:E,2,0)</f>
        <v>OTH CUST</v>
      </c>
      <c r="B1833" s="36" t="s">
        <v>1173</v>
      </c>
      <c r="C1833" s="49" t="s">
        <v>1174</v>
      </c>
      <c r="D1833" s="49" t="s">
        <v>2114</v>
      </c>
      <c r="E1833">
        <v>2025</v>
      </c>
      <c r="F1833">
        <v>6</v>
      </c>
      <c r="G1833" s="53" t="s">
        <v>984</v>
      </c>
      <c r="H1833" s="33" t="s">
        <v>262</v>
      </c>
      <c r="I1833" s="18">
        <v>-337.952</v>
      </c>
      <c r="J1833" s="33" t="s">
        <v>94</v>
      </c>
      <c r="K1833" s="19">
        <f t="shared" si="57"/>
        <v>-337.952</v>
      </c>
      <c r="L1833" t="s">
        <v>977</v>
      </c>
      <c r="M1833" s="50" t="s">
        <v>1176</v>
      </c>
      <c r="O1833" s="49" t="s">
        <v>1177</v>
      </c>
      <c r="P1833" s="37">
        <f t="shared" si="56"/>
        <v>-337.952</v>
      </c>
      <c r="Q1833" s="51">
        <v>45831</v>
      </c>
      <c r="S1833">
        <v>40700</v>
      </c>
      <c r="T1833" t="s">
        <v>911</v>
      </c>
    </row>
    <row r="1834" spans="1:20" x14ac:dyDescent="0.25">
      <c r="A1834" s="53" t="str">
        <f>+VLOOKUP(O1834,'Selectable Table'!D:E,2,0)</f>
        <v>OTH CUST</v>
      </c>
      <c r="B1834" s="36" t="s">
        <v>1173</v>
      </c>
      <c r="C1834" s="49" t="s">
        <v>1174</v>
      </c>
      <c r="D1834" s="49" t="s">
        <v>2114</v>
      </c>
      <c r="E1834">
        <v>2025</v>
      </c>
      <c r="F1834">
        <v>6</v>
      </c>
      <c r="G1834" s="53" t="s">
        <v>980</v>
      </c>
      <c r="H1834" s="33" t="s">
        <v>261</v>
      </c>
      <c r="I1834" s="18">
        <v>-464.68400000000003</v>
      </c>
      <c r="J1834" s="33" t="s">
        <v>94</v>
      </c>
      <c r="K1834" s="19">
        <f t="shared" si="57"/>
        <v>-464.68400000000003</v>
      </c>
      <c r="L1834" t="s">
        <v>977</v>
      </c>
      <c r="M1834" s="50" t="s">
        <v>1176</v>
      </c>
      <c r="O1834" s="49" t="s">
        <v>1177</v>
      </c>
      <c r="P1834" s="37">
        <f t="shared" si="56"/>
        <v>-464.68400000000003</v>
      </c>
      <c r="Q1834" s="51">
        <v>45831</v>
      </c>
      <c r="S1834">
        <v>40700</v>
      </c>
      <c r="T1834" t="s">
        <v>911</v>
      </c>
    </row>
    <row r="1835" spans="1:20" ht="30" x14ac:dyDescent="0.25">
      <c r="A1835" s="53" t="str">
        <f>+VLOOKUP(O1835,'Selectable Table'!D:E,2,0)</f>
        <v>OTH CUST</v>
      </c>
      <c r="B1835" s="36" t="s">
        <v>1178</v>
      </c>
      <c r="C1835" s="49" t="s">
        <v>1179</v>
      </c>
      <c r="D1835" s="49" t="s">
        <v>2114</v>
      </c>
      <c r="E1835">
        <v>2025</v>
      </c>
      <c r="F1835">
        <v>6</v>
      </c>
      <c r="G1835" s="53" t="s">
        <v>980</v>
      </c>
      <c r="H1835" s="33" t="s">
        <v>261</v>
      </c>
      <c r="I1835" s="18">
        <v>-55.888000000000005</v>
      </c>
      <c r="J1835" s="33" t="s">
        <v>94</v>
      </c>
      <c r="K1835" s="19">
        <f t="shared" si="57"/>
        <v>-55.888000000000005</v>
      </c>
      <c r="L1835" t="s">
        <v>977</v>
      </c>
      <c r="M1835" s="50" t="s">
        <v>1180</v>
      </c>
      <c r="O1835" s="49" t="s">
        <v>1055</v>
      </c>
      <c r="P1835" s="37">
        <f t="shared" si="56"/>
        <v>-55.888000000000005</v>
      </c>
      <c r="Q1835" s="51">
        <v>45831</v>
      </c>
      <c r="S1835">
        <v>40700</v>
      </c>
      <c r="T1835" t="s">
        <v>911</v>
      </c>
    </row>
    <row r="1836" spans="1:20" x14ac:dyDescent="0.25">
      <c r="A1836" s="53" t="str">
        <f>+VLOOKUP(O1836,'Selectable Table'!D:E,2,0)</f>
        <v>IQVIA</v>
      </c>
      <c r="B1836" s="36" t="s">
        <v>1181</v>
      </c>
      <c r="C1836" s="49" t="s">
        <v>1182</v>
      </c>
      <c r="D1836" s="49" t="s">
        <v>2114</v>
      </c>
      <c r="E1836">
        <v>2025</v>
      </c>
      <c r="F1836">
        <v>6</v>
      </c>
      <c r="G1836" s="53" t="s">
        <v>980</v>
      </c>
      <c r="H1836" s="33" t="s">
        <v>261</v>
      </c>
      <c r="I1836" s="18">
        <v>-155.03200000000001</v>
      </c>
      <c r="J1836" s="33" t="s">
        <v>94</v>
      </c>
      <c r="K1836" s="19">
        <f t="shared" si="57"/>
        <v>-155.03200000000001</v>
      </c>
      <c r="L1836" t="s">
        <v>977</v>
      </c>
      <c r="M1836" s="50" t="s">
        <v>1183</v>
      </c>
      <c r="O1836" s="49" t="s">
        <v>1184</v>
      </c>
      <c r="P1836" s="37">
        <f t="shared" si="56"/>
        <v>-155.03200000000001</v>
      </c>
      <c r="Q1836" s="51">
        <v>45831</v>
      </c>
      <c r="S1836">
        <v>40700</v>
      </c>
      <c r="T1836" t="s">
        <v>911</v>
      </c>
    </row>
    <row r="1837" spans="1:20" x14ac:dyDescent="0.25">
      <c r="A1837" s="53" t="str">
        <f>+VLOOKUP(O1837,'Selectable Table'!D:E,2,0)</f>
        <v>IQVIA</v>
      </c>
      <c r="B1837" s="36" t="s">
        <v>1181</v>
      </c>
      <c r="C1837" s="49" t="s">
        <v>1182</v>
      </c>
      <c r="D1837" s="49" t="s">
        <v>2114</v>
      </c>
      <c r="E1837">
        <v>2025</v>
      </c>
      <c r="F1837">
        <v>6</v>
      </c>
      <c r="G1837" s="53" t="s">
        <v>980</v>
      </c>
      <c r="H1837" s="33" t="s">
        <v>261</v>
      </c>
      <c r="I1837" s="18">
        <v>-56.132000000000005</v>
      </c>
      <c r="J1837" s="33" t="s">
        <v>94</v>
      </c>
      <c r="K1837" s="19">
        <f t="shared" si="57"/>
        <v>-56.132000000000005</v>
      </c>
      <c r="L1837" t="s">
        <v>977</v>
      </c>
      <c r="M1837" s="50" t="s">
        <v>1183</v>
      </c>
      <c r="O1837" s="49" t="s">
        <v>1184</v>
      </c>
      <c r="P1837" s="37">
        <f t="shared" si="56"/>
        <v>-56.132000000000005</v>
      </c>
      <c r="Q1837" s="51">
        <v>45831</v>
      </c>
      <c r="S1837">
        <v>40700</v>
      </c>
      <c r="T1837" t="s">
        <v>911</v>
      </c>
    </row>
    <row r="1838" spans="1:20" x14ac:dyDescent="0.25">
      <c r="A1838" s="53" t="str">
        <f>+VLOOKUP(O1838,'Selectable Table'!D:E,2,0)</f>
        <v>J &amp; J</v>
      </c>
      <c r="B1838" s="36" t="s">
        <v>1185</v>
      </c>
      <c r="C1838" s="49" t="s">
        <v>1186</v>
      </c>
      <c r="D1838" s="49" t="s">
        <v>2114</v>
      </c>
      <c r="E1838">
        <v>2025</v>
      </c>
      <c r="F1838">
        <v>6</v>
      </c>
      <c r="G1838" s="53" t="s">
        <v>980</v>
      </c>
      <c r="H1838" s="33" t="s">
        <v>261</v>
      </c>
      <c r="I1838" s="18">
        <v>-146.404</v>
      </c>
      <c r="J1838" s="33" t="s">
        <v>94</v>
      </c>
      <c r="K1838" s="19">
        <f t="shared" si="57"/>
        <v>-146.404</v>
      </c>
      <c r="L1838" t="s">
        <v>977</v>
      </c>
      <c r="M1838" s="50" t="s">
        <v>1015</v>
      </c>
      <c r="O1838" s="49" t="s">
        <v>1100</v>
      </c>
      <c r="P1838" s="37">
        <f t="shared" si="56"/>
        <v>-146.404</v>
      </c>
      <c r="Q1838" s="51">
        <v>45831</v>
      </c>
      <c r="S1838">
        <v>40700</v>
      </c>
      <c r="T1838" t="s">
        <v>911</v>
      </c>
    </row>
    <row r="1839" spans="1:20" x14ac:dyDescent="0.25">
      <c r="A1839" s="53" t="str">
        <f>+VLOOKUP(O1839,'Selectable Table'!D:E,2,0)</f>
        <v>ASTRAZENECA</v>
      </c>
      <c r="B1839" s="36" t="s">
        <v>1187</v>
      </c>
      <c r="C1839" s="49" t="s">
        <v>1188</v>
      </c>
      <c r="D1839" s="49" t="s">
        <v>2114</v>
      </c>
      <c r="E1839">
        <v>2025</v>
      </c>
      <c r="F1839">
        <v>6</v>
      </c>
      <c r="G1839" s="53" t="s">
        <v>976</v>
      </c>
      <c r="H1839" s="33" t="s">
        <v>260</v>
      </c>
      <c r="I1839" s="18">
        <v>-185.60000000000002</v>
      </c>
      <c r="J1839" s="33" t="s">
        <v>94</v>
      </c>
      <c r="K1839" s="19">
        <f t="shared" si="57"/>
        <v>-185.60000000000002</v>
      </c>
      <c r="L1839" t="s">
        <v>977</v>
      </c>
      <c r="M1839" s="50" t="s">
        <v>1189</v>
      </c>
      <c r="O1839" s="49" t="s">
        <v>1079</v>
      </c>
      <c r="P1839" s="37">
        <f t="shared" si="56"/>
        <v>-185.60000000000002</v>
      </c>
      <c r="Q1839" s="51">
        <v>45831</v>
      </c>
      <c r="S1839">
        <v>40700</v>
      </c>
      <c r="T1839" t="s">
        <v>911</v>
      </c>
    </row>
    <row r="1840" spans="1:20" x14ac:dyDescent="0.25">
      <c r="A1840" s="53" t="str">
        <f>+VLOOKUP(O1840,'Selectable Table'!D:E,2,0)</f>
        <v>GILEAD SCI</v>
      </c>
      <c r="B1840" s="36" t="s">
        <v>1190</v>
      </c>
      <c r="C1840" s="49" t="s">
        <v>1191</v>
      </c>
      <c r="D1840" s="49" t="s">
        <v>2114</v>
      </c>
      <c r="E1840">
        <v>2025</v>
      </c>
      <c r="F1840">
        <v>6</v>
      </c>
      <c r="G1840" s="53" t="s">
        <v>976</v>
      </c>
      <c r="H1840" s="33" t="s">
        <v>260</v>
      </c>
      <c r="I1840" s="18">
        <v>-1405.624</v>
      </c>
      <c r="J1840" s="33" t="s">
        <v>94</v>
      </c>
      <c r="K1840" s="19">
        <f t="shared" si="57"/>
        <v>-1405.624</v>
      </c>
      <c r="L1840" t="s">
        <v>977</v>
      </c>
      <c r="M1840" s="50" t="s">
        <v>1193</v>
      </c>
      <c r="O1840" s="49" t="s">
        <v>1194</v>
      </c>
      <c r="P1840" s="37">
        <f t="shared" si="56"/>
        <v>-1405.624</v>
      </c>
      <c r="Q1840" s="51">
        <v>45831</v>
      </c>
      <c r="S1840">
        <v>40700</v>
      </c>
      <c r="T1840" t="s">
        <v>911</v>
      </c>
    </row>
    <row r="1841" spans="1:20" x14ac:dyDescent="0.25">
      <c r="A1841" s="53" t="str">
        <f>+VLOOKUP(O1841,'Selectable Table'!D:E,2,0)</f>
        <v>GILEAD SCI</v>
      </c>
      <c r="B1841" s="36" t="s">
        <v>1190</v>
      </c>
      <c r="C1841" s="49" t="s">
        <v>1191</v>
      </c>
      <c r="D1841" s="49" t="s">
        <v>2114</v>
      </c>
      <c r="E1841">
        <v>2025</v>
      </c>
      <c r="F1841">
        <v>6</v>
      </c>
      <c r="G1841" s="53" t="s">
        <v>976</v>
      </c>
      <c r="H1841" s="33" t="s">
        <v>260</v>
      </c>
      <c r="I1841" s="18">
        <v>-1551.0440000000001</v>
      </c>
      <c r="J1841" s="33" t="s">
        <v>94</v>
      </c>
      <c r="K1841" s="19">
        <f t="shared" si="57"/>
        <v>-1551.0440000000001</v>
      </c>
      <c r="L1841" t="s">
        <v>977</v>
      </c>
      <c r="M1841" s="50" t="s">
        <v>1193</v>
      </c>
      <c r="O1841" s="49" t="s">
        <v>1194</v>
      </c>
      <c r="P1841" s="37">
        <f t="shared" si="56"/>
        <v>-1551.0440000000001</v>
      </c>
      <c r="Q1841" s="51">
        <v>45831</v>
      </c>
      <c r="S1841">
        <v>40700</v>
      </c>
      <c r="T1841" t="s">
        <v>911</v>
      </c>
    </row>
    <row r="1842" spans="1:20" x14ac:dyDescent="0.25">
      <c r="A1842" s="53" t="str">
        <f>+VLOOKUP(O1842,'Selectable Table'!D:E,2,0)</f>
        <v>GILEAD SCI</v>
      </c>
      <c r="B1842" s="36" t="s">
        <v>1190</v>
      </c>
      <c r="C1842" s="49" t="s">
        <v>1191</v>
      </c>
      <c r="D1842" s="49" t="s">
        <v>2114</v>
      </c>
      <c r="E1842">
        <v>2025</v>
      </c>
      <c r="F1842">
        <v>6</v>
      </c>
      <c r="G1842" s="53" t="s">
        <v>980</v>
      </c>
      <c r="H1842" s="33" t="s">
        <v>261</v>
      </c>
      <c r="I1842" s="18">
        <v>-363.83600000000001</v>
      </c>
      <c r="J1842" s="33" t="s">
        <v>94</v>
      </c>
      <c r="K1842" s="19">
        <f t="shared" si="57"/>
        <v>-363.83600000000001</v>
      </c>
      <c r="L1842" t="s">
        <v>977</v>
      </c>
      <c r="M1842" s="50" t="s">
        <v>1193</v>
      </c>
      <c r="O1842" s="49" t="s">
        <v>1194</v>
      </c>
      <c r="P1842" s="37">
        <f t="shared" si="56"/>
        <v>-363.83600000000001</v>
      </c>
      <c r="Q1842" s="51">
        <v>45831</v>
      </c>
      <c r="S1842">
        <v>40700</v>
      </c>
      <c r="T1842" t="s">
        <v>911</v>
      </c>
    </row>
    <row r="1843" spans="1:20" x14ac:dyDescent="0.25">
      <c r="A1843" s="53" t="str">
        <f>+VLOOKUP(O1843,'Selectable Table'!D:E,2,0)</f>
        <v>GILEAD SCI</v>
      </c>
      <c r="B1843" s="36" t="s">
        <v>1190</v>
      </c>
      <c r="C1843" s="49" t="s">
        <v>1191</v>
      </c>
      <c r="D1843" s="49" t="s">
        <v>2114</v>
      </c>
      <c r="E1843">
        <v>2025</v>
      </c>
      <c r="F1843">
        <v>6</v>
      </c>
      <c r="G1843" s="53" t="s">
        <v>980</v>
      </c>
      <c r="H1843" s="33" t="s">
        <v>261</v>
      </c>
      <c r="I1843" s="18">
        <v>-363.83600000000001</v>
      </c>
      <c r="J1843" s="33" t="s">
        <v>94</v>
      </c>
      <c r="K1843" s="19">
        <f t="shared" si="57"/>
        <v>-363.83600000000001</v>
      </c>
      <c r="L1843" t="s">
        <v>977</v>
      </c>
      <c r="M1843" s="50" t="s">
        <v>1193</v>
      </c>
      <c r="O1843" s="49" t="s">
        <v>1194</v>
      </c>
      <c r="P1843" s="37">
        <f t="shared" si="56"/>
        <v>-363.83600000000001</v>
      </c>
      <c r="Q1843" s="51">
        <v>45831</v>
      </c>
      <c r="S1843">
        <v>40700</v>
      </c>
      <c r="T1843" t="s">
        <v>911</v>
      </c>
    </row>
    <row r="1844" spans="1:20" ht="30" x14ac:dyDescent="0.25">
      <c r="A1844" s="53" t="str">
        <f>+VLOOKUP(O1844,'Selectable Table'!D:E,2,0)</f>
        <v>OTH CUST</v>
      </c>
      <c r="B1844" s="36" t="s">
        <v>1195</v>
      </c>
      <c r="C1844" s="49" t="s">
        <v>1196</v>
      </c>
      <c r="D1844" s="49">
        <v>20170770</v>
      </c>
      <c r="E1844">
        <v>2025</v>
      </c>
      <c r="F1844">
        <v>6</v>
      </c>
      <c r="G1844" s="53" t="s">
        <v>980</v>
      </c>
      <c r="H1844" s="33" t="s">
        <v>261</v>
      </c>
      <c r="I1844" s="18">
        <v>-413.06000000000006</v>
      </c>
      <c r="J1844" s="33" t="s">
        <v>94</v>
      </c>
      <c r="K1844" s="19">
        <f t="shared" si="57"/>
        <v>-413.06000000000006</v>
      </c>
      <c r="L1844" t="s">
        <v>977</v>
      </c>
      <c r="M1844" s="50" t="s">
        <v>1197</v>
      </c>
      <c r="O1844" s="49" t="s">
        <v>1055</v>
      </c>
      <c r="P1844" s="37">
        <f t="shared" si="56"/>
        <v>-413.06000000000006</v>
      </c>
      <c r="Q1844" s="51">
        <v>45831</v>
      </c>
      <c r="S1844">
        <v>40700</v>
      </c>
      <c r="T1844" t="s">
        <v>911</v>
      </c>
    </row>
    <row r="1845" spans="1:20" x14ac:dyDescent="0.25">
      <c r="A1845" s="53" t="str">
        <f>+VLOOKUP(O1845,'Selectable Table'!D:E,2,0)</f>
        <v>OTH CUST</v>
      </c>
      <c r="B1845" s="36" t="s">
        <v>1199</v>
      </c>
      <c r="C1845" s="49" t="s">
        <v>1200</v>
      </c>
      <c r="D1845" s="49">
        <v>20170770</v>
      </c>
      <c r="E1845">
        <v>2025</v>
      </c>
      <c r="F1845">
        <v>6</v>
      </c>
      <c r="G1845" s="53" t="s">
        <v>976</v>
      </c>
      <c r="H1845" s="33" t="s">
        <v>260</v>
      </c>
      <c r="I1845" s="18">
        <v>-93.484000000000009</v>
      </c>
      <c r="J1845" s="33" t="s">
        <v>94</v>
      </c>
      <c r="K1845" s="19">
        <f t="shared" si="57"/>
        <v>-93.484000000000009</v>
      </c>
      <c r="L1845" t="s">
        <v>977</v>
      </c>
      <c r="M1845" s="50" t="s">
        <v>1201</v>
      </c>
      <c r="O1845" s="49" t="s">
        <v>1001</v>
      </c>
      <c r="P1845" s="37">
        <f t="shared" si="56"/>
        <v>-93.484000000000009</v>
      </c>
      <c r="Q1845" s="51">
        <v>45831</v>
      </c>
      <c r="S1845">
        <v>40700</v>
      </c>
      <c r="T1845" t="s">
        <v>911</v>
      </c>
    </row>
    <row r="1846" spans="1:20" x14ac:dyDescent="0.25">
      <c r="A1846" s="53" t="str">
        <f>+VLOOKUP(O1846,'Selectable Table'!D:E,2,0)</f>
        <v>OTH CUST</v>
      </c>
      <c r="B1846" s="36" t="s">
        <v>1202</v>
      </c>
      <c r="C1846" s="49" t="s">
        <v>1203</v>
      </c>
      <c r="D1846" s="49" t="s">
        <v>2115</v>
      </c>
      <c r="E1846">
        <v>2025</v>
      </c>
      <c r="F1846">
        <v>6</v>
      </c>
      <c r="G1846" s="53" t="s">
        <v>984</v>
      </c>
      <c r="H1846" s="33" t="s">
        <v>262</v>
      </c>
      <c r="I1846" s="18">
        <v>-467.42399999999998</v>
      </c>
      <c r="J1846" s="33" t="s">
        <v>916</v>
      </c>
      <c r="K1846" s="19">
        <f t="shared" si="57"/>
        <v>-623.82874463999997</v>
      </c>
      <c r="L1846" t="s">
        <v>977</v>
      </c>
      <c r="M1846" s="50" t="s">
        <v>1204</v>
      </c>
      <c r="O1846" s="49" t="s">
        <v>1001</v>
      </c>
      <c r="P1846" s="37">
        <f t="shared" si="56"/>
        <v>-623.82874463999997</v>
      </c>
      <c r="Q1846" s="51">
        <v>45831</v>
      </c>
      <c r="S1846">
        <v>40700</v>
      </c>
      <c r="T1846" t="s">
        <v>911</v>
      </c>
    </row>
    <row r="1847" spans="1:20" x14ac:dyDescent="0.25">
      <c r="A1847" s="53" t="str">
        <f>+VLOOKUP(O1847,'Selectable Table'!D:E,2,0)</f>
        <v>OTH CUST</v>
      </c>
      <c r="B1847" s="36" t="s">
        <v>1202</v>
      </c>
      <c r="C1847" s="49" t="s">
        <v>1203</v>
      </c>
      <c r="D1847" s="49" t="s">
        <v>2115</v>
      </c>
      <c r="E1847">
        <v>2025</v>
      </c>
      <c r="F1847">
        <v>6</v>
      </c>
      <c r="G1847" s="53" t="s">
        <v>980</v>
      </c>
      <c r="H1847" s="33" t="s">
        <v>261</v>
      </c>
      <c r="I1847" s="18">
        <v>-80.256</v>
      </c>
      <c r="J1847" s="33" t="s">
        <v>916</v>
      </c>
      <c r="K1847" s="19">
        <f t="shared" si="57"/>
        <v>-107.11046016</v>
      </c>
      <c r="L1847" t="s">
        <v>977</v>
      </c>
      <c r="M1847" s="50" t="s">
        <v>1204</v>
      </c>
      <c r="O1847" s="49" t="s">
        <v>1001</v>
      </c>
      <c r="P1847" s="37">
        <f t="shared" si="56"/>
        <v>-107.11046016</v>
      </c>
      <c r="Q1847" s="51">
        <v>45831</v>
      </c>
      <c r="S1847">
        <v>40700</v>
      </c>
      <c r="T1847" t="s">
        <v>911</v>
      </c>
    </row>
    <row r="1848" spans="1:20" x14ac:dyDescent="0.25">
      <c r="A1848" s="53" t="str">
        <f>+VLOOKUP(O1848,'Selectable Table'!D:E,2,0)</f>
        <v>OTH CUST</v>
      </c>
      <c r="B1848" s="36" t="s">
        <v>1205</v>
      </c>
      <c r="C1848" s="49" t="s">
        <v>1206</v>
      </c>
      <c r="D1848" s="49" t="s">
        <v>2115</v>
      </c>
      <c r="E1848">
        <v>2025</v>
      </c>
      <c r="F1848">
        <v>6</v>
      </c>
      <c r="G1848" s="53" t="s">
        <v>976</v>
      </c>
      <c r="H1848" s="33" t="s">
        <v>260</v>
      </c>
      <c r="I1848" s="18">
        <v>-649.6</v>
      </c>
      <c r="J1848" s="33" t="s">
        <v>916</v>
      </c>
      <c r="K1848" s="19">
        <f t="shared" si="57"/>
        <v>-866.96265600000004</v>
      </c>
      <c r="L1848" t="s">
        <v>977</v>
      </c>
      <c r="M1848" s="50" t="s">
        <v>1207</v>
      </c>
      <c r="O1848" s="49" t="s">
        <v>1069</v>
      </c>
      <c r="P1848" s="37">
        <f t="shared" si="56"/>
        <v>-866.96265600000004</v>
      </c>
      <c r="Q1848" s="51">
        <v>45831</v>
      </c>
      <c r="S1848">
        <v>40700</v>
      </c>
      <c r="T1848" t="s">
        <v>911</v>
      </c>
    </row>
    <row r="1849" spans="1:20" x14ac:dyDescent="0.25">
      <c r="A1849" s="53" t="str">
        <f>+VLOOKUP(O1849,'Selectable Table'!D:E,2,0)</f>
        <v>OTH CUST</v>
      </c>
      <c r="B1849" s="36" t="s">
        <v>1205</v>
      </c>
      <c r="C1849" s="49" t="s">
        <v>1206</v>
      </c>
      <c r="D1849" s="49" t="s">
        <v>2115</v>
      </c>
      <c r="E1849">
        <v>2025</v>
      </c>
      <c r="F1849">
        <v>6</v>
      </c>
      <c r="G1849" s="53" t="s">
        <v>976</v>
      </c>
      <c r="H1849" s="33" t="s">
        <v>260</v>
      </c>
      <c r="I1849" s="18">
        <v>-111.524</v>
      </c>
      <c r="J1849" s="33" t="s">
        <v>916</v>
      </c>
      <c r="K1849" s="19">
        <f t="shared" si="57"/>
        <v>-148.84104564</v>
      </c>
      <c r="L1849" t="s">
        <v>977</v>
      </c>
      <c r="M1849" s="50" t="s">
        <v>1207</v>
      </c>
      <c r="O1849" s="49" t="s">
        <v>1069</v>
      </c>
      <c r="P1849" s="37">
        <f t="shared" si="56"/>
        <v>-148.84104564</v>
      </c>
      <c r="Q1849" s="51">
        <v>45831</v>
      </c>
      <c r="S1849">
        <v>40700</v>
      </c>
      <c r="T1849" t="s">
        <v>911</v>
      </c>
    </row>
    <row r="1850" spans="1:20" ht="30" x14ac:dyDescent="0.25">
      <c r="A1850" s="53" t="str">
        <f>+VLOOKUP(O1850,'Selectable Table'!D:E,2,0)</f>
        <v>OTH CUST</v>
      </c>
      <c r="B1850" s="36" t="s">
        <v>1208</v>
      </c>
      <c r="C1850" s="49" t="s">
        <v>1209</v>
      </c>
      <c r="D1850" s="49" t="s">
        <v>2116</v>
      </c>
      <c r="E1850">
        <v>2025</v>
      </c>
      <c r="F1850">
        <v>6</v>
      </c>
      <c r="G1850" s="53" t="s">
        <v>980</v>
      </c>
      <c r="H1850" s="33" t="s">
        <v>261</v>
      </c>
      <c r="I1850" s="18">
        <v>-670.68400000000008</v>
      </c>
      <c r="J1850" s="33" t="s">
        <v>916</v>
      </c>
      <c r="K1850" s="19">
        <f t="shared" si="57"/>
        <v>-895.10157324000011</v>
      </c>
      <c r="L1850" t="s">
        <v>977</v>
      </c>
      <c r="M1850" s="50" t="s">
        <v>1210</v>
      </c>
      <c r="O1850" s="49" t="s">
        <v>1055</v>
      </c>
      <c r="P1850" s="37">
        <f t="shared" si="56"/>
        <v>-895.10157324000011</v>
      </c>
      <c r="Q1850" s="51">
        <v>45831</v>
      </c>
      <c r="S1850">
        <v>40700</v>
      </c>
      <c r="T1850" t="s">
        <v>911</v>
      </c>
    </row>
    <row r="1851" spans="1:20" x14ac:dyDescent="0.25">
      <c r="A1851" s="53" t="str">
        <f>+VLOOKUP(O1851,'Selectable Table'!D:E,2,0)</f>
        <v>OTH CUST</v>
      </c>
      <c r="B1851" s="36" t="s">
        <v>1211</v>
      </c>
      <c r="C1851" s="49" t="s">
        <v>1212</v>
      </c>
      <c r="D1851" s="49" t="s">
        <v>2116</v>
      </c>
      <c r="E1851">
        <v>2025</v>
      </c>
      <c r="F1851">
        <v>6</v>
      </c>
      <c r="G1851" s="53" t="s">
        <v>980</v>
      </c>
      <c r="H1851" s="33" t="s">
        <v>261</v>
      </c>
      <c r="I1851" s="18">
        <v>-112.44800000000001</v>
      </c>
      <c r="J1851" s="33" t="s">
        <v>916</v>
      </c>
      <c r="K1851" s="19">
        <f t="shared" si="57"/>
        <v>-150.07422528000001</v>
      </c>
      <c r="L1851" t="s">
        <v>977</v>
      </c>
      <c r="M1851" s="50" t="s">
        <v>1213</v>
      </c>
      <c r="O1851" s="49" t="s">
        <v>1055</v>
      </c>
      <c r="P1851" s="37">
        <f t="shared" si="56"/>
        <v>-150.07422528000001</v>
      </c>
      <c r="Q1851" s="51">
        <v>45831</v>
      </c>
      <c r="S1851">
        <v>40700</v>
      </c>
      <c r="T1851" t="s">
        <v>911</v>
      </c>
    </row>
    <row r="1852" spans="1:20" x14ac:dyDescent="0.25">
      <c r="A1852" s="53" t="str">
        <f>+VLOOKUP(O1852,'Selectable Table'!D:E,2,0)</f>
        <v>OTH CUST</v>
      </c>
      <c r="B1852" s="36" t="s">
        <v>1211</v>
      </c>
      <c r="C1852" s="49" t="s">
        <v>1212</v>
      </c>
      <c r="D1852" s="49" t="s">
        <v>2116</v>
      </c>
      <c r="E1852">
        <v>2025</v>
      </c>
      <c r="F1852">
        <v>6</v>
      </c>
      <c r="G1852" s="53" t="s">
        <v>980</v>
      </c>
      <c r="H1852" s="33" t="s">
        <v>261</v>
      </c>
      <c r="I1852" s="18">
        <v>-460.51600000000002</v>
      </c>
      <c r="J1852" s="33" t="s">
        <v>916</v>
      </c>
      <c r="K1852" s="19">
        <f t="shared" si="57"/>
        <v>-614.6092587600001</v>
      </c>
      <c r="L1852" t="s">
        <v>977</v>
      </c>
      <c r="M1852" s="50" t="s">
        <v>1213</v>
      </c>
      <c r="O1852" s="49" t="s">
        <v>1055</v>
      </c>
      <c r="P1852" s="37">
        <f t="shared" si="56"/>
        <v>-614.6092587600001</v>
      </c>
      <c r="Q1852" s="51">
        <v>45831</v>
      </c>
      <c r="S1852">
        <v>40700</v>
      </c>
      <c r="T1852" t="s">
        <v>911</v>
      </c>
    </row>
    <row r="1853" spans="1:20" x14ac:dyDescent="0.25">
      <c r="A1853" s="53" t="str">
        <f>+VLOOKUP(O1853,'Selectable Table'!D:E,2,0)</f>
        <v>OTH CUST</v>
      </c>
      <c r="B1853" s="36" t="s">
        <v>1214</v>
      </c>
      <c r="C1853" s="49" t="s">
        <v>1215</v>
      </c>
      <c r="D1853" s="49" t="s">
        <v>2116</v>
      </c>
      <c r="E1853">
        <v>2025</v>
      </c>
      <c r="F1853">
        <v>6</v>
      </c>
      <c r="G1853" s="53" t="s">
        <v>980</v>
      </c>
      <c r="H1853" s="33" t="s">
        <v>261</v>
      </c>
      <c r="I1853" s="18">
        <v>-92.536000000000001</v>
      </c>
      <c r="J1853" s="33" t="s">
        <v>916</v>
      </c>
      <c r="K1853" s="19">
        <f t="shared" si="57"/>
        <v>-123.49947096000001</v>
      </c>
      <c r="L1853" t="s">
        <v>977</v>
      </c>
      <c r="M1853" s="50" t="s">
        <v>1216</v>
      </c>
      <c r="O1853" s="49" t="s">
        <v>1045</v>
      </c>
      <c r="P1853" s="37">
        <f t="shared" si="56"/>
        <v>-123.49947096000001</v>
      </c>
      <c r="Q1853" s="51">
        <v>45831</v>
      </c>
      <c r="S1853">
        <v>40700</v>
      </c>
      <c r="T1853" t="s">
        <v>911</v>
      </c>
    </row>
    <row r="1854" spans="1:20" x14ac:dyDescent="0.25">
      <c r="A1854" s="53" t="str">
        <f>+VLOOKUP(O1854,'Selectable Table'!D:E,2,0)</f>
        <v>OTH CUST</v>
      </c>
      <c r="B1854" s="36" t="s">
        <v>1214</v>
      </c>
      <c r="C1854" s="49" t="s">
        <v>1215</v>
      </c>
      <c r="D1854" s="49" t="s">
        <v>2116</v>
      </c>
      <c r="E1854">
        <v>2025</v>
      </c>
      <c r="F1854">
        <v>6</v>
      </c>
      <c r="G1854" s="53" t="s">
        <v>976</v>
      </c>
      <c r="H1854" s="33" t="s">
        <v>260</v>
      </c>
      <c r="I1854" s="18">
        <v>-255.56799999999998</v>
      </c>
      <c r="J1854" s="33" t="s">
        <v>916</v>
      </c>
      <c r="K1854" s="19">
        <f t="shared" si="57"/>
        <v>-341.08360848000001</v>
      </c>
      <c r="L1854" t="s">
        <v>977</v>
      </c>
      <c r="M1854" s="50" t="s">
        <v>1216</v>
      </c>
      <c r="O1854" s="49" t="s">
        <v>1045</v>
      </c>
      <c r="P1854" s="37">
        <f t="shared" si="56"/>
        <v>-341.08360848000001</v>
      </c>
      <c r="Q1854" s="51">
        <v>45831</v>
      </c>
      <c r="S1854">
        <v>40700</v>
      </c>
      <c r="T1854" t="s">
        <v>911</v>
      </c>
    </row>
    <row r="1855" spans="1:20" x14ac:dyDescent="0.25">
      <c r="A1855" s="53" t="str">
        <f>+VLOOKUP(O1855,'Selectable Table'!D:E,2,0)</f>
        <v>OTH CUST</v>
      </c>
      <c r="B1855" s="36" t="s">
        <v>1217</v>
      </c>
      <c r="C1855" s="49" t="s">
        <v>1218</v>
      </c>
      <c r="D1855" s="49" t="s">
        <v>302</v>
      </c>
      <c r="E1855">
        <v>2025</v>
      </c>
      <c r="F1855">
        <v>6</v>
      </c>
      <c r="G1855" s="53" t="s">
        <v>984</v>
      </c>
      <c r="H1855" s="33" t="s">
        <v>262</v>
      </c>
      <c r="I1855" s="18">
        <v>-354.96000000000004</v>
      </c>
      <c r="J1855" s="33" t="s">
        <v>916</v>
      </c>
      <c r="K1855" s="19">
        <f t="shared" si="57"/>
        <v>-473.73316560000006</v>
      </c>
      <c r="L1855" t="s">
        <v>977</v>
      </c>
      <c r="M1855" s="50" t="s">
        <v>1027</v>
      </c>
      <c r="O1855" s="49" t="s">
        <v>1028</v>
      </c>
      <c r="P1855" s="37">
        <f t="shared" si="56"/>
        <v>-473.73316560000006</v>
      </c>
      <c r="Q1855" s="51">
        <v>45831</v>
      </c>
      <c r="S1855">
        <v>40700</v>
      </c>
      <c r="T1855" t="s">
        <v>911</v>
      </c>
    </row>
    <row r="1856" spans="1:20" x14ac:dyDescent="0.25">
      <c r="A1856" s="53" t="str">
        <f>+VLOOKUP(O1856,'Selectable Table'!D:E,2,0)</f>
        <v>OTH CUST</v>
      </c>
      <c r="B1856" s="36" t="s">
        <v>1217</v>
      </c>
      <c r="C1856" s="49" t="s">
        <v>1218</v>
      </c>
      <c r="D1856" s="49" t="s">
        <v>302</v>
      </c>
      <c r="E1856">
        <v>2025</v>
      </c>
      <c r="F1856">
        <v>6</v>
      </c>
      <c r="G1856" s="53" t="s">
        <v>980</v>
      </c>
      <c r="H1856" s="33" t="s">
        <v>261</v>
      </c>
      <c r="I1856" s="18">
        <v>-128.52000000000001</v>
      </c>
      <c r="J1856" s="33" t="s">
        <v>916</v>
      </c>
      <c r="K1856" s="19">
        <f t="shared" si="57"/>
        <v>-171.52407720000002</v>
      </c>
      <c r="L1856" t="s">
        <v>977</v>
      </c>
      <c r="M1856" s="50" t="s">
        <v>1027</v>
      </c>
      <c r="O1856" s="49" t="s">
        <v>1028</v>
      </c>
      <c r="P1856" s="37">
        <f t="shared" si="56"/>
        <v>-171.52407720000002</v>
      </c>
      <c r="Q1856" s="51">
        <v>45831</v>
      </c>
      <c r="S1856">
        <v>40700</v>
      </c>
      <c r="T1856" t="s">
        <v>911</v>
      </c>
    </row>
    <row r="1857" spans="1:20" x14ac:dyDescent="0.25">
      <c r="A1857" s="53" t="str">
        <f>+VLOOKUP(O1857,'Selectable Table'!D:E,2,0)</f>
        <v>OTH CUST</v>
      </c>
      <c r="B1857" s="36" t="s">
        <v>1221</v>
      </c>
      <c r="C1857" s="49" t="s">
        <v>1222</v>
      </c>
      <c r="D1857" s="49" t="s">
        <v>302</v>
      </c>
      <c r="E1857">
        <v>2025</v>
      </c>
      <c r="F1857">
        <v>6</v>
      </c>
      <c r="G1857" s="53" t="s">
        <v>980</v>
      </c>
      <c r="H1857" s="33" t="s">
        <v>261</v>
      </c>
      <c r="I1857" s="18">
        <v>-193.39200000000002</v>
      </c>
      <c r="J1857" s="33" t="s">
        <v>916</v>
      </c>
      <c r="K1857" s="19">
        <f t="shared" si="57"/>
        <v>-258.10289712000002</v>
      </c>
      <c r="L1857" t="s">
        <v>977</v>
      </c>
      <c r="M1857" s="50" t="s">
        <v>1223</v>
      </c>
      <c r="O1857" s="49" t="s">
        <v>1224</v>
      </c>
      <c r="P1857" s="37">
        <f t="shared" si="56"/>
        <v>-258.10289712000002</v>
      </c>
      <c r="Q1857" s="51">
        <v>45831</v>
      </c>
      <c r="S1857">
        <v>40700</v>
      </c>
      <c r="T1857" t="s">
        <v>911</v>
      </c>
    </row>
    <row r="1858" spans="1:20" x14ac:dyDescent="0.25">
      <c r="A1858" s="53" t="str">
        <f>+VLOOKUP(O1858,'Selectable Table'!D:E,2,0)</f>
        <v>OTH CUST</v>
      </c>
      <c r="B1858" s="36" t="s">
        <v>1221</v>
      </c>
      <c r="C1858" s="49" t="s">
        <v>1222</v>
      </c>
      <c r="D1858" s="49" t="s">
        <v>302</v>
      </c>
      <c r="E1858">
        <v>2025</v>
      </c>
      <c r="F1858">
        <v>6</v>
      </c>
      <c r="G1858" s="53" t="s">
        <v>993</v>
      </c>
      <c r="H1858" s="33" t="s">
        <v>337</v>
      </c>
      <c r="I1858" s="18">
        <v>-46.268000000000001</v>
      </c>
      <c r="J1858" s="33" t="s">
        <v>916</v>
      </c>
      <c r="K1858" s="19">
        <f t="shared" si="57"/>
        <v>-61.749735480000005</v>
      </c>
      <c r="L1858" t="s">
        <v>977</v>
      </c>
      <c r="M1858" s="50" t="s">
        <v>1223</v>
      </c>
      <c r="O1858" s="49" t="s">
        <v>1224</v>
      </c>
      <c r="P1858" s="37">
        <f t="shared" ref="P1858:P1921" si="58">K1858</f>
        <v>-61.749735480000005</v>
      </c>
      <c r="Q1858" s="51">
        <v>45831</v>
      </c>
      <c r="S1858">
        <v>40700</v>
      </c>
      <c r="T1858" t="s">
        <v>911</v>
      </c>
    </row>
    <row r="1859" spans="1:20" x14ac:dyDescent="0.25">
      <c r="A1859" s="53" t="str">
        <f>+VLOOKUP(O1859,'Selectable Table'!D:E,2,0)</f>
        <v>OTH CUST</v>
      </c>
      <c r="B1859" s="36" t="s">
        <v>1221</v>
      </c>
      <c r="C1859" s="49" t="s">
        <v>1222</v>
      </c>
      <c r="D1859" s="49" t="s">
        <v>302</v>
      </c>
      <c r="E1859">
        <v>2025</v>
      </c>
      <c r="F1859">
        <v>6</v>
      </c>
      <c r="G1859" s="53" t="s">
        <v>980</v>
      </c>
      <c r="H1859" s="33" t="s">
        <v>261</v>
      </c>
      <c r="I1859" s="18">
        <v>-46.268000000000001</v>
      </c>
      <c r="J1859" s="33" t="s">
        <v>916</v>
      </c>
      <c r="K1859" s="19">
        <f t="shared" ref="K1859:K1922" si="59">+VLOOKUP(J1859,$W$2:$X$7,2,0)*I1859</f>
        <v>-61.749735480000005</v>
      </c>
      <c r="L1859" t="s">
        <v>977</v>
      </c>
      <c r="M1859" s="50" t="s">
        <v>1223</v>
      </c>
      <c r="O1859" s="49" t="s">
        <v>1224</v>
      </c>
      <c r="P1859" s="37">
        <f t="shared" si="58"/>
        <v>-61.749735480000005</v>
      </c>
      <c r="Q1859" s="51">
        <v>45831</v>
      </c>
      <c r="S1859">
        <v>40700</v>
      </c>
      <c r="T1859" t="s">
        <v>911</v>
      </c>
    </row>
    <row r="1860" spans="1:20" x14ac:dyDescent="0.25">
      <c r="A1860" s="53" t="str">
        <f>+VLOOKUP(O1860,'Selectable Table'!D:E,2,0)</f>
        <v>OTH CUST</v>
      </c>
      <c r="B1860" s="36" t="s">
        <v>1225</v>
      </c>
      <c r="C1860" s="49" t="s">
        <v>1226</v>
      </c>
      <c r="D1860" s="49" t="s">
        <v>302</v>
      </c>
      <c r="E1860">
        <v>2025</v>
      </c>
      <c r="F1860">
        <v>6</v>
      </c>
      <c r="G1860" s="53" t="s">
        <v>976</v>
      </c>
      <c r="H1860" s="33" t="s">
        <v>260</v>
      </c>
      <c r="I1860" s="18">
        <v>-175.78800000000001</v>
      </c>
      <c r="J1860" s="33" t="s">
        <v>916</v>
      </c>
      <c r="K1860" s="19">
        <f t="shared" si="59"/>
        <v>-234.60842268000002</v>
      </c>
      <c r="L1860" t="s">
        <v>977</v>
      </c>
      <c r="M1860" s="50" t="s">
        <v>1000</v>
      </c>
      <c r="O1860" s="49" t="s">
        <v>1001</v>
      </c>
      <c r="P1860" s="37">
        <f t="shared" si="58"/>
        <v>-234.60842268000002</v>
      </c>
      <c r="Q1860" s="51">
        <v>45831</v>
      </c>
      <c r="S1860">
        <v>40700</v>
      </c>
      <c r="T1860" t="s">
        <v>911</v>
      </c>
    </row>
    <row r="1861" spans="1:20" x14ac:dyDescent="0.25">
      <c r="A1861" s="53" t="str">
        <f>+VLOOKUP(O1861,'Selectable Table'!D:E,2,0)</f>
        <v>J &amp; J</v>
      </c>
      <c r="B1861" s="36" t="s">
        <v>1227</v>
      </c>
      <c r="C1861" s="49" t="s">
        <v>1228</v>
      </c>
      <c r="D1861" s="49" t="s">
        <v>302</v>
      </c>
      <c r="E1861">
        <v>2025</v>
      </c>
      <c r="F1861">
        <v>6</v>
      </c>
      <c r="G1861" s="53" t="s">
        <v>980</v>
      </c>
      <c r="H1861" s="33" t="s">
        <v>261</v>
      </c>
      <c r="I1861" s="18">
        <v>-292.80799999999999</v>
      </c>
      <c r="J1861" s="33" t="s">
        <v>916</v>
      </c>
      <c r="K1861" s="19">
        <f t="shared" si="59"/>
        <v>-390.78448488000004</v>
      </c>
      <c r="L1861" t="s">
        <v>977</v>
      </c>
      <c r="M1861" s="50" t="s">
        <v>1015</v>
      </c>
      <c r="O1861" s="49" t="s">
        <v>1100</v>
      </c>
      <c r="P1861" s="37">
        <f t="shared" si="58"/>
        <v>-390.78448488000004</v>
      </c>
      <c r="Q1861" s="51">
        <v>45831</v>
      </c>
      <c r="S1861">
        <v>40700</v>
      </c>
      <c r="T1861" t="s">
        <v>911</v>
      </c>
    </row>
    <row r="1862" spans="1:20" x14ac:dyDescent="0.25">
      <c r="A1862" s="53" t="str">
        <f>+VLOOKUP(O1862,'Selectable Table'!D:E,2,0)</f>
        <v>OTH CUST</v>
      </c>
      <c r="B1862" s="36" t="s">
        <v>1229</v>
      </c>
      <c r="C1862" s="49" t="s">
        <v>1230</v>
      </c>
      <c r="D1862" s="49" t="s">
        <v>302</v>
      </c>
      <c r="E1862">
        <v>2025</v>
      </c>
      <c r="F1862">
        <v>6</v>
      </c>
      <c r="G1862" s="53" t="s">
        <v>980</v>
      </c>
      <c r="H1862" s="33" t="s">
        <v>261</v>
      </c>
      <c r="I1862" s="18">
        <v>-335.34000000000003</v>
      </c>
      <c r="J1862" s="33" t="s">
        <v>916</v>
      </c>
      <c r="K1862" s="19">
        <f t="shared" si="59"/>
        <v>-447.54811740000008</v>
      </c>
      <c r="L1862" t="s">
        <v>977</v>
      </c>
      <c r="M1862" s="50" t="s">
        <v>1231</v>
      </c>
      <c r="O1862" s="49" t="s">
        <v>1055</v>
      </c>
      <c r="P1862" s="37">
        <f t="shared" si="58"/>
        <v>-447.54811740000008</v>
      </c>
      <c r="Q1862" s="51">
        <v>45831</v>
      </c>
      <c r="S1862">
        <v>40700</v>
      </c>
      <c r="T1862" t="s">
        <v>911</v>
      </c>
    </row>
    <row r="1863" spans="1:20" ht="30" x14ac:dyDescent="0.25">
      <c r="A1863" s="53" t="str">
        <f>+VLOOKUP(O1863,'Selectable Table'!D:E,2,0)</f>
        <v>OTH CUST</v>
      </c>
      <c r="B1863" s="36" t="s">
        <v>1232</v>
      </c>
      <c r="C1863" s="49" t="s">
        <v>1233</v>
      </c>
      <c r="D1863" s="49" t="s">
        <v>2117</v>
      </c>
      <c r="E1863">
        <v>2025</v>
      </c>
      <c r="F1863">
        <v>6</v>
      </c>
      <c r="G1863" s="53" t="s">
        <v>980</v>
      </c>
      <c r="H1863" s="33" t="s">
        <v>261</v>
      </c>
      <c r="I1863" s="18">
        <v>-118.01600000000002</v>
      </c>
      <c r="J1863" s="33" t="s">
        <v>916</v>
      </c>
      <c r="K1863" s="19">
        <f t="shared" si="59"/>
        <v>-157.50533376000004</v>
      </c>
      <c r="L1863" t="s">
        <v>977</v>
      </c>
      <c r="M1863" s="50" t="s">
        <v>1234</v>
      </c>
      <c r="O1863" s="49" t="s">
        <v>1055</v>
      </c>
      <c r="P1863" s="37">
        <f t="shared" si="58"/>
        <v>-157.50533376000004</v>
      </c>
      <c r="Q1863" s="51">
        <v>45831</v>
      </c>
      <c r="S1863">
        <v>40700</v>
      </c>
      <c r="T1863" t="s">
        <v>911</v>
      </c>
    </row>
    <row r="1864" spans="1:20" x14ac:dyDescent="0.25">
      <c r="A1864" s="53" t="str">
        <f>+VLOOKUP(O1864,'Selectable Table'!D:E,2,0)</f>
        <v>OTH CUST</v>
      </c>
      <c r="B1864" s="36" t="s">
        <v>1235</v>
      </c>
      <c r="C1864" s="49" t="s">
        <v>1236</v>
      </c>
      <c r="D1864" s="49" t="s">
        <v>2117</v>
      </c>
      <c r="E1864">
        <v>2025</v>
      </c>
      <c r="F1864">
        <v>6</v>
      </c>
      <c r="G1864" s="53" t="s">
        <v>980</v>
      </c>
      <c r="H1864" s="33" t="s">
        <v>261</v>
      </c>
      <c r="I1864" s="18">
        <v>-32.104000000000006</v>
      </c>
      <c r="J1864" s="33" t="s">
        <v>916</v>
      </c>
      <c r="K1864" s="19">
        <f t="shared" si="59"/>
        <v>-42.846319440000009</v>
      </c>
      <c r="L1864" t="s">
        <v>977</v>
      </c>
      <c r="M1864" s="50" t="s">
        <v>1237</v>
      </c>
      <c r="O1864" s="49" t="s">
        <v>1001</v>
      </c>
      <c r="P1864" s="37">
        <f t="shared" si="58"/>
        <v>-42.846319440000009</v>
      </c>
      <c r="Q1864" s="51">
        <v>45831</v>
      </c>
      <c r="S1864">
        <v>40700</v>
      </c>
      <c r="T1864" t="s">
        <v>911</v>
      </c>
    </row>
    <row r="1865" spans="1:20" x14ac:dyDescent="0.25">
      <c r="A1865" s="53" t="str">
        <f>+VLOOKUP(O1865,'Selectable Table'!D:E,2,0)</f>
        <v>OTH CUST</v>
      </c>
      <c r="B1865" s="36" t="s">
        <v>1238</v>
      </c>
      <c r="C1865" s="49" t="s">
        <v>1239</v>
      </c>
      <c r="D1865" s="49" t="s">
        <v>2117</v>
      </c>
      <c r="E1865">
        <v>2025</v>
      </c>
      <c r="F1865">
        <v>6</v>
      </c>
      <c r="G1865" s="53" t="s">
        <v>980</v>
      </c>
      <c r="H1865" s="33" t="s">
        <v>261</v>
      </c>
      <c r="I1865" s="18">
        <v>-201.256</v>
      </c>
      <c r="J1865" s="33" t="s">
        <v>916</v>
      </c>
      <c r="K1865" s="19">
        <f t="shared" si="59"/>
        <v>-268.59827016000003</v>
      </c>
      <c r="L1865" t="s">
        <v>977</v>
      </c>
      <c r="M1865" s="50" t="s">
        <v>1240</v>
      </c>
      <c r="O1865" s="49" t="s">
        <v>1241</v>
      </c>
      <c r="P1865" s="37">
        <f t="shared" si="58"/>
        <v>-268.59827016000003</v>
      </c>
      <c r="Q1865" s="51">
        <v>45831</v>
      </c>
      <c r="S1865">
        <v>40700</v>
      </c>
      <c r="T1865" t="s">
        <v>911</v>
      </c>
    </row>
    <row r="1866" spans="1:20" x14ac:dyDescent="0.25">
      <c r="A1866" s="53" t="str">
        <f>+VLOOKUP(O1866,'Selectable Table'!D:E,2,0)</f>
        <v>OTH CUST</v>
      </c>
      <c r="B1866" s="36" t="s">
        <v>1238</v>
      </c>
      <c r="C1866" s="49" t="s">
        <v>1239</v>
      </c>
      <c r="D1866" s="49" t="s">
        <v>2117</v>
      </c>
      <c r="E1866">
        <v>2025</v>
      </c>
      <c r="F1866">
        <v>6</v>
      </c>
      <c r="G1866" s="53" t="s">
        <v>980</v>
      </c>
      <c r="H1866" s="33" t="s">
        <v>261</v>
      </c>
      <c r="I1866" s="18">
        <v>-546.87600000000009</v>
      </c>
      <c r="J1866" s="33" t="s">
        <v>916</v>
      </c>
      <c r="K1866" s="19">
        <f t="shared" si="59"/>
        <v>-729.86617836000016</v>
      </c>
      <c r="L1866" t="s">
        <v>977</v>
      </c>
      <c r="M1866" s="50" t="s">
        <v>1240</v>
      </c>
      <c r="O1866" s="49" t="s">
        <v>1241</v>
      </c>
      <c r="P1866" s="37">
        <f t="shared" si="58"/>
        <v>-729.86617836000016</v>
      </c>
      <c r="Q1866" s="51">
        <v>45831</v>
      </c>
      <c r="S1866">
        <v>40700</v>
      </c>
      <c r="T1866" t="s">
        <v>911</v>
      </c>
    </row>
    <row r="1867" spans="1:20" x14ac:dyDescent="0.25">
      <c r="A1867" s="53" t="str">
        <f>+VLOOKUP(O1867,'Selectable Table'!D:E,2,0)</f>
        <v>OTH CUST</v>
      </c>
      <c r="B1867" s="36" t="s">
        <v>1238</v>
      </c>
      <c r="C1867" s="49" t="s">
        <v>1239</v>
      </c>
      <c r="D1867" s="49" t="s">
        <v>2117</v>
      </c>
      <c r="E1867">
        <v>2025</v>
      </c>
      <c r="F1867">
        <v>6</v>
      </c>
      <c r="G1867" s="53" t="s">
        <v>993</v>
      </c>
      <c r="H1867" s="33" t="s">
        <v>337</v>
      </c>
      <c r="I1867" s="18">
        <v>-255.04000000000002</v>
      </c>
      <c r="J1867" s="33" t="s">
        <v>916</v>
      </c>
      <c r="K1867" s="19">
        <f t="shared" si="59"/>
        <v>-340.37893440000005</v>
      </c>
      <c r="L1867" t="s">
        <v>977</v>
      </c>
      <c r="M1867" s="50" t="s">
        <v>1240</v>
      </c>
      <c r="O1867" s="49" t="s">
        <v>1241</v>
      </c>
      <c r="P1867" s="37">
        <f t="shared" si="58"/>
        <v>-340.37893440000005</v>
      </c>
      <c r="Q1867" s="51">
        <v>45831</v>
      </c>
      <c r="S1867">
        <v>40700</v>
      </c>
      <c r="T1867" t="s">
        <v>911</v>
      </c>
    </row>
    <row r="1868" spans="1:20" x14ac:dyDescent="0.25">
      <c r="A1868" s="53" t="str">
        <f>+VLOOKUP(O1868,'Selectable Table'!D:E,2,0)</f>
        <v>OTH CUST</v>
      </c>
      <c r="B1868" s="36" t="s">
        <v>1242</v>
      </c>
      <c r="C1868" s="49" t="s">
        <v>1243</v>
      </c>
      <c r="D1868" s="49" t="s">
        <v>2117</v>
      </c>
      <c r="E1868">
        <v>2025</v>
      </c>
      <c r="F1868">
        <v>6</v>
      </c>
      <c r="G1868" s="53" t="s">
        <v>976</v>
      </c>
      <c r="H1868" s="33" t="s">
        <v>260</v>
      </c>
      <c r="I1868" s="18">
        <v>-237.50800000000001</v>
      </c>
      <c r="J1868" s="33" t="s">
        <v>916</v>
      </c>
      <c r="K1868" s="19">
        <f t="shared" si="59"/>
        <v>-316.98055188000001</v>
      </c>
      <c r="L1868" t="s">
        <v>977</v>
      </c>
      <c r="M1868" s="50" t="s">
        <v>1244</v>
      </c>
      <c r="O1868" s="49" t="s">
        <v>1063</v>
      </c>
      <c r="P1868" s="37">
        <f t="shared" si="58"/>
        <v>-316.98055188000001</v>
      </c>
      <c r="Q1868" s="51">
        <v>45831</v>
      </c>
      <c r="S1868">
        <v>40700</v>
      </c>
      <c r="T1868" t="s">
        <v>911</v>
      </c>
    </row>
    <row r="1869" spans="1:20" x14ac:dyDescent="0.25">
      <c r="A1869" s="53" t="str">
        <f>+VLOOKUP(O1869,'Selectable Table'!D:E,2,0)</f>
        <v>OTH CUST</v>
      </c>
      <c r="B1869" s="36" t="s">
        <v>1248</v>
      </c>
      <c r="C1869" s="49" t="s">
        <v>1249</v>
      </c>
      <c r="D1869" s="49" t="s">
        <v>2117</v>
      </c>
      <c r="E1869">
        <v>2025</v>
      </c>
      <c r="F1869">
        <v>6</v>
      </c>
      <c r="G1869" s="53" t="s">
        <v>980</v>
      </c>
      <c r="H1869" s="33" t="s">
        <v>261</v>
      </c>
      <c r="I1869" s="18">
        <v>-73.172000000000011</v>
      </c>
      <c r="J1869" s="33" t="s">
        <v>916</v>
      </c>
      <c r="K1869" s="19">
        <f t="shared" si="59"/>
        <v>-97.656082920000017</v>
      </c>
      <c r="L1869" t="s">
        <v>977</v>
      </c>
      <c r="M1869" s="50" t="s">
        <v>1250</v>
      </c>
      <c r="O1869" s="49" t="s">
        <v>1001</v>
      </c>
      <c r="P1869" s="37">
        <f t="shared" si="58"/>
        <v>-97.656082920000017</v>
      </c>
      <c r="Q1869" s="51">
        <v>45831</v>
      </c>
      <c r="S1869">
        <v>40700</v>
      </c>
      <c r="T1869" t="s">
        <v>911</v>
      </c>
    </row>
    <row r="1870" spans="1:20" x14ac:dyDescent="0.25">
      <c r="A1870" s="53" t="str">
        <f>+VLOOKUP(O1870,'Selectable Table'!D:E,2,0)</f>
        <v>OTH CUST</v>
      </c>
      <c r="B1870" s="36" t="s">
        <v>1248</v>
      </c>
      <c r="C1870" s="49" t="s">
        <v>1249</v>
      </c>
      <c r="D1870" s="49">
        <v>20140106</v>
      </c>
      <c r="E1870">
        <v>2025</v>
      </c>
      <c r="F1870">
        <v>6</v>
      </c>
      <c r="G1870" s="53" t="s">
        <v>980</v>
      </c>
      <c r="H1870" s="33" t="s">
        <v>261</v>
      </c>
      <c r="I1870" s="18">
        <v>-426.28400000000005</v>
      </c>
      <c r="J1870" s="33" t="s">
        <v>94</v>
      </c>
      <c r="K1870" s="19">
        <f t="shared" si="59"/>
        <v>-426.28400000000005</v>
      </c>
      <c r="L1870" t="s">
        <v>977</v>
      </c>
      <c r="M1870" s="50" t="s">
        <v>1250</v>
      </c>
      <c r="O1870" s="49" t="s">
        <v>1001</v>
      </c>
      <c r="P1870" s="37">
        <f t="shared" si="58"/>
        <v>-426.28400000000005</v>
      </c>
      <c r="Q1870" s="51">
        <v>45831</v>
      </c>
      <c r="S1870">
        <v>40700</v>
      </c>
      <c r="T1870" t="s">
        <v>911</v>
      </c>
    </row>
    <row r="1871" spans="1:20" x14ac:dyDescent="0.25">
      <c r="A1871" s="53" t="str">
        <f>+VLOOKUP(O1871,'Selectable Table'!D:E,2,0)</f>
        <v>OTH CUST</v>
      </c>
      <c r="B1871" s="36" t="s">
        <v>1251</v>
      </c>
      <c r="C1871" s="49" t="s">
        <v>1252</v>
      </c>
      <c r="D1871" s="49">
        <v>20140106</v>
      </c>
      <c r="E1871">
        <v>2025</v>
      </c>
      <c r="F1871">
        <v>6</v>
      </c>
      <c r="G1871" s="53" t="s">
        <v>976</v>
      </c>
      <c r="H1871" s="33" t="s">
        <v>260</v>
      </c>
      <c r="I1871" s="18">
        <v>-213.31200000000001</v>
      </c>
      <c r="J1871" s="33" t="s">
        <v>94</v>
      </c>
      <c r="K1871" s="19">
        <f t="shared" si="59"/>
        <v>-213.31200000000001</v>
      </c>
      <c r="L1871" t="s">
        <v>977</v>
      </c>
      <c r="M1871" s="50" t="s">
        <v>1254</v>
      </c>
      <c r="O1871" s="49" t="s">
        <v>1134</v>
      </c>
      <c r="P1871" s="37">
        <f t="shared" si="58"/>
        <v>-213.31200000000001</v>
      </c>
      <c r="Q1871" s="51">
        <v>45831</v>
      </c>
      <c r="S1871">
        <v>40700</v>
      </c>
      <c r="T1871" t="s">
        <v>911</v>
      </c>
    </row>
    <row r="1872" spans="1:20" x14ac:dyDescent="0.25">
      <c r="A1872" s="53" t="str">
        <f>+VLOOKUP(O1872,'Selectable Table'!D:E,2,0)</f>
        <v>OTH CUST</v>
      </c>
      <c r="B1872" s="36" t="s">
        <v>1251</v>
      </c>
      <c r="C1872" s="49" t="s">
        <v>1252</v>
      </c>
      <c r="D1872" s="49" t="s">
        <v>568</v>
      </c>
      <c r="E1872">
        <v>2025</v>
      </c>
      <c r="F1872">
        <v>6</v>
      </c>
      <c r="G1872" s="53" t="s">
        <v>993</v>
      </c>
      <c r="H1872" s="33" t="s">
        <v>337</v>
      </c>
      <c r="I1872" s="18">
        <v>-650.06400000000008</v>
      </c>
      <c r="J1872" s="33" t="s">
        <v>912</v>
      </c>
      <c r="K1872" s="19">
        <f t="shared" si="59"/>
        <v>-732.58312416000012</v>
      </c>
      <c r="L1872" t="s">
        <v>977</v>
      </c>
      <c r="M1872" s="50" t="s">
        <v>1254</v>
      </c>
      <c r="O1872" s="49" t="s">
        <v>1134</v>
      </c>
      <c r="P1872" s="37">
        <f t="shared" si="58"/>
        <v>-732.58312416000012</v>
      </c>
      <c r="Q1872" s="51">
        <v>45831</v>
      </c>
      <c r="S1872">
        <v>40700</v>
      </c>
      <c r="T1872" t="s">
        <v>911</v>
      </c>
    </row>
    <row r="1873" spans="1:20" x14ac:dyDescent="0.25">
      <c r="A1873" s="53" t="str">
        <f>+VLOOKUP(O1873,'Selectable Table'!D:E,2,0)</f>
        <v>OTH CUST</v>
      </c>
      <c r="B1873" s="36" t="s">
        <v>1258</v>
      </c>
      <c r="C1873" s="49" t="s">
        <v>1259</v>
      </c>
      <c r="D1873" s="49" t="s">
        <v>568</v>
      </c>
      <c r="E1873">
        <v>2025</v>
      </c>
      <c r="F1873">
        <v>6</v>
      </c>
      <c r="G1873" s="53" t="s">
        <v>984</v>
      </c>
      <c r="H1873" s="33" t="s">
        <v>262</v>
      </c>
      <c r="I1873" s="18">
        <v>-1410.04</v>
      </c>
      <c r="J1873" s="33" t="s">
        <v>912</v>
      </c>
      <c r="K1873" s="19">
        <f t="shared" si="59"/>
        <v>-1589.0304776</v>
      </c>
      <c r="L1873" t="s">
        <v>977</v>
      </c>
      <c r="M1873" s="50" t="s">
        <v>1261</v>
      </c>
      <c r="O1873" s="49" t="s">
        <v>1262</v>
      </c>
      <c r="P1873" s="37">
        <f t="shared" si="58"/>
        <v>-1589.0304776</v>
      </c>
      <c r="Q1873" s="51">
        <v>45831</v>
      </c>
      <c r="S1873">
        <v>40700</v>
      </c>
      <c r="T1873" t="s">
        <v>911</v>
      </c>
    </row>
    <row r="1874" spans="1:20" x14ac:dyDescent="0.25">
      <c r="A1874" s="53" t="str">
        <f>+VLOOKUP(O1874,'Selectable Table'!D:E,2,0)</f>
        <v>OTH CUST</v>
      </c>
      <c r="B1874" s="36" t="s">
        <v>1258</v>
      </c>
      <c r="C1874" s="49" t="s">
        <v>1259</v>
      </c>
      <c r="D1874" s="49" t="s">
        <v>568</v>
      </c>
      <c r="E1874">
        <v>2025</v>
      </c>
      <c r="F1874">
        <v>6</v>
      </c>
      <c r="G1874" s="53" t="s">
        <v>980</v>
      </c>
      <c r="H1874" s="33" t="s">
        <v>261</v>
      </c>
      <c r="I1874" s="18">
        <v>-189.476</v>
      </c>
      <c r="J1874" s="33" t="s">
        <v>912</v>
      </c>
      <c r="K1874" s="19">
        <f t="shared" si="59"/>
        <v>-213.52808344000002</v>
      </c>
      <c r="L1874" t="s">
        <v>977</v>
      </c>
      <c r="M1874" s="50" t="s">
        <v>1261</v>
      </c>
      <c r="O1874" s="49" t="s">
        <v>1262</v>
      </c>
      <c r="P1874" s="37">
        <f t="shared" si="58"/>
        <v>-213.52808344000002</v>
      </c>
      <c r="Q1874" s="51">
        <v>45831</v>
      </c>
      <c r="S1874">
        <v>40700</v>
      </c>
      <c r="T1874" t="s">
        <v>911</v>
      </c>
    </row>
    <row r="1875" spans="1:20" x14ac:dyDescent="0.25">
      <c r="A1875" s="53" t="str">
        <f>+VLOOKUP(O1875,'Selectable Table'!D:E,2,0)</f>
        <v>OTH CUST</v>
      </c>
      <c r="B1875" s="36" t="s">
        <v>1258</v>
      </c>
      <c r="C1875" s="49" t="s">
        <v>1259</v>
      </c>
      <c r="D1875" s="49" t="s">
        <v>568</v>
      </c>
      <c r="E1875">
        <v>2025</v>
      </c>
      <c r="F1875">
        <v>6</v>
      </c>
      <c r="G1875" s="53" t="s">
        <v>980</v>
      </c>
      <c r="H1875" s="33" t="s">
        <v>261</v>
      </c>
      <c r="I1875" s="18">
        <v>-508.94799999999998</v>
      </c>
      <c r="J1875" s="33" t="s">
        <v>912</v>
      </c>
      <c r="K1875" s="19">
        <f t="shared" si="59"/>
        <v>-573.55385911999997</v>
      </c>
      <c r="L1875" t="s">
        <v>977</v>
      </c>
      <c r="M1875" s="50" t="s">
        <v>1261</v>
      </c>
      <c r="O1875" s="49" t="s">
        <v>1262</v>
      </c>
      <c r="P1875" s="37">
        <f t="shared" si="58"/>
        <v>-573.55385911999997</v>
      </c>
      <c r="Q1875" s="51">
        <v>45831</v>
      </c>
      <c r="S1875">
        <v>40700</v>
      </c>
      <c r="T1875" t="s">
        <v>911</v>
      </c>
    </row>
    <row r="1876" spans="1:20" ht="30" x14ac:dyDescent="0.25">
      <c r="A1876" s="53" t="str">
        <f>+VLOOKUP(O1876,'Selectable Table'!D:E,2,0)</f>
        <v>OTH CUST</v>
      </c>
      <c r="B1876" s="36" t="s">
        <v>1263</v>
      </c>
      <c r="C1876" s="49" t="s">
        <v>1264</v>
      </c>
      <c r="D1876" s="49" t="s">
        <v>568</v>
      </c>
      <c r="E1876">
        <v>2025</v>
      </c>
      <c r="F1876">
        <v>6</v>
      </c>
      <c r="G1876" s="53" t="s">
        <v>980</v>
      </c>
      <c r="H1876" s="33" t="s">
        <v>261</v>
      </c>
      <c r="I1876" s="18">
        <v>-391.23200000000003</v>
      </c>
      <c r="J1876" s="33" t="s">
        <v>912</v>
      </c>
      <c r="K1876" s="19">
        <f t="shared" si="59"/>
        <v>-440.89499008000007</v>
      </c>
      <c r="L1876" t="s">
        <v>977</v>
      </c>
      <c r="M1876" s="50" t="s">
        <v>1265</v>
      </c>
      <c r="O1876" s="49" t="s">
        <v>1055</v>
      </c>
      <c r="P1876" s="37">
        <f t="shared" si="58"/>
        <v>-440.89499008000007</v>
      </c>
      <c r="Q1876" s="51">
        <v>45831</v>
      </c>
      <c r="S1876">
        <v>40700</v>
      </c>
      <c r="T1876" t="s">
        <v>911</v>
      </c>
    </row>
    <row r="1877" spans="1:20" ht="30" x14ac:dyDescent="0.25">
      <c r="A1877" s="53" t="str">
        <f>+VLOOKUP(O1877,'Selectable Table'!D:E,2,0)</f>
        <v>OTH CUST</v>
      </c>
      <c r="B1877" s="36" t="s">
        <v>1266</v>
      </c>
      <c r="C1877" s="49" t="s">
        <v>1267</v>
      </c>
      <c r="D1877" s="49" t="s">
        <v>568</v>
      </c>
      <c r="E1877">
        <v>2025</v>
      </c>
      <c r="F1877">
        <v>6</v>
      </c>
      <c r="G1877" s="53" t="s">
        <v>980</v>
      </c>
      <c r="H1877" s="33" t="s">
        <v>261</v>
      </c>
      <c r="I1877" s="18">
        <v>-55.888000000000005</v>
      </c>
      <c r="J1877" s="33" t="s">
        <v>912</v>
      </c>
      <c r="K1877" s="19">
        <f t="shared" si="59"/>
        <v>-62.98242272000001</v>
      </c>
      <c r="L1877" t="s">
        <v>977</v>
      </c>
      <c r="M1877" s="50" t="s">
        <v>1268</v>
      </c>
      <c r="O1877" s="49" t="s">
        <v>1055</v>
      </c>
      <c r="P1877" s="37">
        <f t="shared" si="58"/>
        <v>-62.98242272000001</v>
      </c>
      <c r="Q1877" s="51">
        <v>45831</v>
      </c>
      <c r="S1877">
        <v>40700</v>
      </c>
      <c r="T1877" t="s">
        <v>911</v>
      </c>
    </row>
    <row r="1878" spans="1:20" x14ac:dyDescent="0.25">
      <c r="A1878" s="53" t="str">
        <f>+VLOOKUP(O1878,'Selectable Table'!D:E,2,0)</f>
        <v>OTH CUST</v>
      </c>
      <c r="B1878" s="36" t="s">
        <v>1269</v>
      </c>
      <c r="C1878" s="49" t="s">
        <v>1270</v>
      </c>
      <c r="D1878" s="49" t="s">
        <v>568</v>
      </c>
      <c r="E1878">
        <v>2025</v>
      </c>
      <c r="F1878">
        <v>6</v>
      </c>
      <c r="G1878" s="53" t="s">
        <v>980</v>
      </c>
      <c r="H1878" s="33" t="s">
        <v>261</v>
      </c>
      <c r="I1878" s="18">
        <v>-237.82</v>
      </c>
      <c r="J1878" s="33" t="s">
        <v>912</v>
      </c>
      <c r="K1878" s="19">
        <f t="shared" si="59"/>
        <v>-268.00887080000001</v>
      </c>
      <c r="L1878" t="s">
        <v>977</v>
      </c>
      <c r="M1878" s="50" t="s">
        <v>1271</v>
      </c>
      <c r="O1878" s="49" t="s">
        <v>1001</v>
      </c>
      <c r="P1878" s="37">
        <f t="shared" si="58"/>
        <v>-268.00887080000001</v>
      </c>
      <c r="Q1878" s="51">
        <v>45831</v>
      </c>
      <c r="S1878">
        <v>40700</v>
      </c>
      <c r="T1878" t="s">
        <v>911</v>
      </c>
    </row>
    <row r="1879" spans="1:20" x14ac:dyDescent="0.25">
      <c r="A1879" s="53" t="str">
        <f>+VLOOKUP(O1879,'Selectable Table'!D:E,2,0)</f>
        <v>OTH CUST</v>
      </c>
      <c r="B1879" s="36" t="s">
        <v>1269</v>
      </c>
      <c r="C1879" s="49" t="s">
        <v>1270</v>
      </c>
      <c r="D1879" s="49" t="s">
        <v>568</v>
      </c>
      <c r="E1879">
        <v>2025</v>
      </c>
      <c r="F1879">
        <v>6</v>
      </c>
      <c r="G1879" s="53" t="s">
        <v>980</v>
      </c>
      <c r="H1879" s="33" t="s">
        <v>261</v>
      </c>
      <c r="I1879" s="18">
        <v>-1411.1040000000003</v>
      </c>
      <c r="J1879" s="33" t="s">
        <v>912</v>
      </c>
      <c r="K1879" s="19">
        <f t="shared" si="59"/>
        <v>-1590.2295417600003</v>
      </c>
      <c r="L1879" t="s">
        <v>977</v>
      </c>
      <c r="M1879" s="50" t="s">
        <v>1271</v>
      </c>
      <c r="O1879" s="49" t="s">
        <v>1001</v>
      </c>
      <c r="P1879" s="37">
        <f t="shared" si="58"/>
        <v>-1590.2295417600003</v>
      </c>
      <c r="Q1879" s="51">
        <v>45831</v>
      </c>
      <c r="S1879">
        <v>40700</v>
      </c>
      <c r="T1879" t="s">
        <v>911</v>
      </c>
    </row>
    <row r="1880" spans="1:20" x14ac:dyDescent="0.25">
      <c r="A1880" s="53" t="str">
        <f>+VLOOKUP(O1880,'Selectable Table'!D:E,2,0)</f>
        <v>OTH CUST</v>
      </c>
      <c r="B1880" s="36" t="s">
        <v>1269</v>
      </c>
      <c r="C1880" s="49" t="s">
        <v>1270</v>
      </c>
      <c r="D1880" s="49" t="s">
        <v>568</v>
      </c>
      <c r="E1880">
        <v>2025</v>
      </c>
      <c r="F1880">
        <v>6</v>
      </c>
      <c r="G1880" s="53" t="s">
        <v>976</v>
      </c>
      <c r="H1880" s="33" t="s">
        <v>260</v>
      </c>
      <c r="I1880" s="18">
        <v>-158.01600000000002</v>
      </c>
      <c r="J1880" s="33" t="s">
        <v>912</v>
      </c>
      <c r="K1880" s="19">
        <f t="shared" si="59"/>
        <v>-178.07455104000002</v>
      </c>
      <c r="L1880" t="s">
        <v>977</v>
      </c>
      <c r="M1880" s="50" t="s">
        <v>1271</v>
      </c>
      <c r="O1880" s="49" t="s">
        <v>1001</v>
      </c>
      <c r="P1880" s="37">
        <f t="shared" si="58"/>
        <v>-178.07455104000002</v>
      </c>
      <c r="Q1880" s="51">
        <v>45831</v>
      </c>
      <c r="S1880">
        <v>40700</v>
      </c>
      <c r="T1880" t="s">
        <v>911</v>
      </c>
    </row>
    <row r="1881" spans="1:20" x14ac:dyDescent="0.25">
      <c r="A1881" s="53" t="str">
        <f>+VLOOKUP(O1881,'Selectable Table'!D:E,2,0)</f>
        <v>ASTRAZENECA</v>
      </c>
      <c r="B1881" s="36" t="s">
        <v>1272</v>
      </c>
      <c r="C1881" s="49" t="s">
        <v>1273</v>
      </c>
      <c r="D1881" s="49" t="s">
        <v>568</v>
      </c>
      <c r="E1881">
        <v>2025</v>
      </c>
      <c r="F1881">
        <v>6</v>
      </c>
      <c r="G1881" s="53" t="s">
        <v>976</v>
      </c>
      <c r="H1881" s="33" t="s">
        <v>260</v>
      </c>
      <c r="I1881" s="18">
        <v>-278.40000000000003</v>
      </c>
      <c r="J1881" s="33" t="s">
        <v>912</v>
      </c>
      <c r="K1881" s="19">
        <f t="shared" si="59"/>
        <v>-313.74009600000005</v>
      </c>
      <c r="L1881" t="s">
        <v>977</v>
      </c>
      <c r="M1881" s="50" t="s">
        <v>1274</v>
      </c>
      <c r="O1881" s="49" t="s">
        <v>1275</v>
      </c>
      <c r="P1881" s="37">
        <f t="shared" si="58"/>
        <v>-313.74009600000005</v>
      </c>
      <c r="Q1881" s="51">
        <v>45831</v>
      </c>
      <c r="S1881">
        <v>40700</v>
      </c>
      <c r="T1881" t="s">
        <v>911</v>
      </c>
    </row>
    <row r="1882" spans="1:20" x14ac:dyDescent="0.25">
      <c r="A1882" s="53" t="str">
        <f>+VLOOKUP(O1882,'Selectable Table'!D:E,2,0)</f>
        <v>OTH CUST</v>
      </c>
      <c r="B1882" s="36" t="s">
        <v>1276</v>
      </c>
      <c r="C1882" s="49" t="s">
        <v>1277</v>
      </c>
      <c r="D1882" s="49" t="s">
        <v>568</v>
      </c>
      <c r="E1882">
        <v>2025</v>
      </c>
      <c r="F1882">
        <v>6</v>
      </c>
      <c r="G1882" s="53" t="s">
        <v>980</v>
      </c>
      <c r="H1882" s="33" t="s">
        <v>261</v>
      </c>
      <c r="I1882" s="18">
        <v>-459.75200000000007</v>
      </c>
      <c r="J1882" s="33" t="s">
        <v>912</v>
      </c>
      <c r="K1882" s="19">
        <f t="shared" si="59"/>
        <v>-518.11291888000005</v>
      </c>
      <c r="L1882" t="s">
        <v>977</v>
      </c>
      <c r="M1882" s="50" t="s">
        <v>1278</v>
      </c>
      <c r="O1882" s="49" t="s">
        <v>1134</v>
      </c>
      <c r="P1882" s="37">
        <f t="shared" si="58"/>
        <v>-518.11291888000005</v>
      </c>
      <c r="Q1882" s="51">
        <v>45831</v>
      </c>
      <c r="S1882">
        <v>40700</v>
      </c>
      <c r="T1882" t="s">
        <v>911</v>
      </c>
    </row>
    <row r="1883" spans="1:20" x14ac:dyDescent="0.25">
      <c r="A1883" s="53" t="str">
        <f>+VLOOKUP(O1883,'Selectable Table'!D:E,2,0)</f>
        <v>OTH CUST</v>
      </c>
      <c r="B1883" s="36" t="s">
        <v>1276</v>
      </c>
      <c r="C1883" s="49" t="s">
        <v>1277</v>
      </c>
      <c r="D1883" s="49" t="s">
        <v>2118</v>
      </c>
      <c r="E1883">
        <v>2025</v>
      </c>
      <c r="F1883">
        <v>6</v>
      </c>
      <c r="G1883" s="53" t="s">
        <v>984</v>
      </c>
      <c r="H1883" s="33" t="s">
        <v>262</v>
      </c>
      <c r="I1883" s="18">
        <v>-168.39600000000002</v>
      </c>
      <c r="J1883" s="33" t="s">
        <v>916</v>
      </c>
      <c r="K1883" s="19">
        <f t="shared" si="59"/>
        <v>-224.74298556000002</v>
      </c>
      <c r="L1883" t="s">
        <v>977</v>
      </c>
      <c r="M1883" s="50" t="s">
        <v>1278</v>
      </c>
      <c r="O1883" s="49" t="s">
        <v>1134</v>
      </c>
      <c r="P1883" s="37">
        <f t="shared" si="58"/>
        <v>-224.74298556000002</v>
      </c>
      <c r="Q1883" s="51">
        <v>45831</v>
      </c>
      <c r="S1883">
        <v>40700</v>
      </c>
      <c r="T1883" t="s">
        <v>911</v>
      </c>
    </row>
    <row r="1884" spans="1:20" x14ac:dyDescent="0.25">
      <c r="A1884" s="53" t="str">
        <f>+VLOOKUP(O1884,'Selectable Table'!D:E,2,0)</f>
        <v>OTH CUST</v>
      </c>
      <c r="B1884" s="36" t="s">
        <v>1276</v>
      </c>
      <c r="C1884" s="49" t="s">
        <v>1277</v>
      </c>
      <c r="D1884" s="49" t="s">
        <v>2118</v>
      </c>
      <c r="E1884">
        <v>2025</v>
      </c>
      <c r="F1884">
        <v>6</v>
      </c>
      <c r="G1884" s="53" t="s">
        <v>980</v>
      </c>
      <c r="H1884" s="33" t="s">
        <v>261</v>
      </c>
      <c r="I1884" s="18">
        <v>-171.072</v>
      </c>
      <c r="J1884" s="33" t="s">
        <v>916</v>
      </c>
      <c r="K1884" s="19">
        <f t="shared" si="59"/>
        <v>-228.31440192000002</v>
      </c>
      <c r="L1884" t="s">
        <v>977</v>
      </c>
      <c r="M1884" s="50" t="s">
        <v>1278</v>
      </c>
      <c r="O1884" s="49" t="s">
        <v>1134</v>
      </c>
      <c r="P1884" s="37">
        <f t="shared" si="58"/>
        <v>-228.31440192000002</v>
      </c>
      <c r="Q1884" s="51">
        <v>45831</v>
      </c>
      <c r="S1884">
        <v>40700</v>
      </c>
      <c r="T1884" t="s">
        <v>911</v>
      </c>
    </row>
    <row r="1885" spans="1:20" x14ac:dyDescent="0.25">
      <c r="A1885" s="53" t="str">
        <f>+VLOOKUP(O1885,'Selectable Table'!D:E,2,0)</f>
        <v>OTH CUST</v>
      </c>
      <c r="B1885" s="36" t="s">
        <v>1285</v>
      </c>
      <c r="C1885" s="49" t="s">
        <v>1286</v>
      </c>
      <c r="D1885" s="49" t="s">
        <v>2118</v>
      </c>
      <c r="E1885">
        <v>2025</v>
      </c>
      <c r="F1885">
        <v>6</v>
      </c>
      <c r="G1885" s="53" t="s">
        <v>980</v>
      </c>
      <c r="H1885" s="33" t="s">
        <v>261</v>
      </c>
      <c r="I1885" s="18">
        <v>-383.35200000000003</v>
      </c>
      <c r="J1885" s="33" t="s">
        <v>916</v>
      </c>
      <c r="K1885" s="19">
        <f t="shared" si="59"/>
        <v>-511.6254127200001</v>
      </c>
      <c r="L1885" t="s">
        <v>977</v>
      </c>
      <c r="M1885" s="50" t="s">
        <v>1027</v>
      </c>
      <c r="O1885" s="49" t="s">
        <v>1028</v>
      </c>
      <c r="P1885" s="37">
        <f t="shared" si="58"/>
        <v>-511.6254127200001</v>
      </c>
      <c r="Q1885" s="51">
        <v>45831</v>
      </c>
      <c r="S1885">
        <v>40700</v>
      </c>
      <c r="T1885" t="s">
        <v>911</v>
      </c>
    </row>
    <row r="1886" spans="1:20" x14ac:dyDescent="0.25">
      <c r="A1886" s="53" t="str">
        <f>+VLOOKUP(O1886,'Selectable Table'!D:E,2,0)</f>
        <v>OTH CUST</v>
      </c>
      <c r="B1886" s="36" t="s">
        <v>1285</v>
      </c>
      <c r="C1886" s="49" t="s">
        <v>1286</v>
      </c>
      <c r="D1886" s="49" t="s">
        <v>2118</v>
      </c>
      <c r="E1886">
        <v>2025</v>
      </c>
      <c r="F1886">
        <v>6</v>
      </c>
      <c r="G1886" s="53" t="s">
        <v>980</v>
      </c>
      <c r="H1886" s="33" t="s">
        <v>261</v>
      </c>
      <c r="I1886" s="18">
        <v>-1269.0360000000001</v>
      </c>
      <c r="J1886" s="33" t="s">
        <v>916</v>
      </c>
      <c r="K1886" s="19">
        <f t="shared" si="59"/>
        <v>-1693.6681359600002</v>
      </c>
      <c r="L1886" t="s">
        <v>977</v>
      </c>
      <c r="M1886" s="50" t="s">
        <v>1027</v>
      </c>
      <c r="O1886" s="49" t="s">
        <v>1028</v>
      </c>
      <c r="P1886" s="37">
        <f t="shared" si="58"/>
        <v>-1693.6681359600002</v>
      </c>
      <c r="Q1886" s="51">
        <v>45831</v>
      </c>
      <c r="S1886">
        <v>40700</v>
      </c>
      <c r="T1886" t="s">
        <v>911</v>
      </c>
    </row>
    <row r="1887" spans="1:20" x14ac:dyDescent="0.25">
      <c r="A1887" s="53" t="str">
        <f>+VLOOKUP(O1887,'Selectable Table'!D:E,2,0)</f>
        <v>OTH CUST</v>
      </c>
      <c r="B1887" s="36" t="s">
        <v>1285</v>
      </c>
      <c r="C1887" s="49" t="s">
        <v>1286</v>
      </c>
      <c r="D1887" s="49" t="s">
        <v>2118</v>
      </c>
      <c r="E1887">
        <v>2025</v>
      </c>
      <c r="F1887">
        <v>6</v>
      </c>
      <c r="G1887" s="53" t="s">
        <v>980</v>
      </c>
      <c r="H1887" s="33" t="s">
        <v>261</v>
      </c>
      <c r="I1887" s="18">
        <v>-92.536000000000001</v>
      </c>
      <c r="J1887" s="33" t="s">
        <v>916</v>
      </c>
      <c r="K1887" s="19">
        <f t="shared" si="59"/>
        <v>-123.49947096000001</v>
      </c>
      <c r="L1887" t="s">
        <v>977</v>
      </c>
      <c r="M1887" s="50" t="s">
        <v>1027</v>
      </c>
      <c r="O1887" s="49" t="s">
        <v>1028</v>
      </c>
      <c r="P1887" s="37">
        <f t="shared" si="58"/>
        <v>-123.49947096000001</v>
      </c>
      <c r="Q1887" s="51">
        <v>45831</v>
      </c>
      <c r="S1887">
        <v>40700</v>
      </c>
      <c r="T1887" t="s">
        <v>911</v>
      </c>
    </row>
    <row r="1888" spans="1:20" x14ac:dyDescent="0.25">
      <c r="A1888" s="53" t="str">
        <f>+VLOOKUP(O1888,'Selectable Table'!D:E,2,0)</f>
        <v>OTH CUST</v>
      </c>
      <c r="B1888" s="36" t="s">
        <v>1285</v>
      </c>
      <c r="C1888" s="49" t="s">
        <v>1286</v>
      </c>
      <c r="D1888" s="49" t="s">
        <v>2118</v>
      </c>
      <c r="E1888">
        <v>2025</v>
      </c>
      <c r="F1888">
        <v>6</v>
      </c>
      <c r="G1888" s="53" t="s">
        <v>980</v>
      </c>
      <c r="H1888" s="33" t="s">
        <v>261</v>
      </c>
      <c r="I1888" s="18">
        <v>-416.41200000000003</v>
      </c>
      <c r="J1888" s="33" t="s">
        <v>916</v>
      </c>
      <c r="K1888" s="19">
        <f t="shared" si="59"/>
        <v>-555.74761932000013</v>
      </c>
      <c r="L1888" t="s">
        <v>977</v>
      </c>
      <c r="M1888" s="50" t="s">
        <v>1027</v>
      </c>
      <c r="O1888" s="49" t="s">
        <v>1028</v>
      </c>
      <c r="P1888" s="37">
        <f t="shared" si="58"/>
        <v>-555.74761932000013</v>
      </c>
      <c r="Q1888" s="51">
        <v>45831</v>
      </c>
      <c r="S1888">
        <v>40700</v>
      </c>
      <c r="T1888" t="s">
        <v>911</v>
      </c>
    </row>
    <row r="1889" spans="1:20" x14ac:dyDescent="0.25">
      <c r="A1889" s="53" t="str">
        <f>+VLOOKUP(O1889,'Selectable Table'!D:E,2,0)</f>
        <v>MEDIMMUNE</v>
      </c>
      <c r="B1889" s="36" t="s">
        <v>1290</v>
      </c>
      <c r="C1889" s="49" t="s">
        <v>1291</v>
      </c>
      <c r="D1889" s="49" t="s">
        <v>2118</v>
      </c>
      <c r="E1889">
        <v>2025</v>
      </c>
      <c r="F1889">
        <v>6</v>
      </c>
      <c r="G1889" s="53" t="s">
        <v>976</v>
      </c>
      <c r="H1889" s="33" t="s">
        <v>260</v>
      </c>
      <c r="I1889" s="18">
        <v>-185.60000000000002</v>
      </c>
      <c r="J1889" s="33" t="s">
        <v>916</v>
      </c>
      <c r="K1889" s="19">
        <f t="shared" si="59"/>
        <v>-247.70361600000004</v>
      </c>
      <c r="L1889" t="s">
        <v>977</v>
      </c>
      <c r="M1889" s="50" t="s">
        <v>1292</v>
      </c>
      <c r="O1889" s="49" t="s">
        <v>1293</v>
      </c>
      <c r="P1889" s="37">
        <f t="shared" si="58"/>
        <v>-247.70361600000004</v>
      </c>
      <c r="Q1889" s="51">
        <v>45831</v>
      </c>
      <c r="S1889">
        <v>40700</v>
      </c>
      <c r="T1889" t="s">
        <v>911</v>
      </c>
    </row>
    <row r="1890" spans="1:20" x14ac:dyDescent="0.25">
      <c r="A1890" s="53" t="str">
        <f>+VLOOKUP(O1890,'Selectable Table'!D:E,2,0)</f>
        <v>MEDIMMUNE</v>
      </c>
      <c r="B1890" s="36" t="s">
        <v>1290</v>
      </c>
      <c r="C1890" s="49" t="s">
        <v>1291</v>
      </c>
      <c r="D1890" s="49" t="s">
        <v>2118</v>
      </c>
      <c r="E1890">
        <v>2025</v>
      </c>
      <c r="F1890">
        <v>6</v>
      </c>
      <c r="G1890" s="53" t="s">
        <v>976</v>
      </c>
      <c r="H1890" s="33" t="s">
        <v>260</v>
      </c>
      <c r="I1890" s="18">
        <v>-378.24</v>
      </c>
      <c r="J1890" s="33" t="s">
        <v>916</v>
      </c>
      <c r="K1890" s="19">
        <f t="shared" si="59"/>
        <v>-504.80288640000003</v>
      </c>
      <c r="L1890" t="s">
        <v>977</v>
      </c>
      <c r="M1890" s="50" t="s">
        <v>1292</v>
      </c>
      <c r="O1890" s="49" t="s">
        <v>1293</v>
      </c>
      <c r="P1890" s="37">
        <f t="shared" si="58"/>
        <v>-504.80288640000003</v>
      </c>
      <c r="Q1890" s="51">
        <v>45831</v>
      </c>
      <c r="S1890">
        <v>40700</v>
      </c>
      <c r="T1890" t="s">
        <v>911</v>
      </c>
    </row>
    <row r="1891" spans="1:20" x14ac:dyDescent="0.25">
      <c r="A1891" s="53" t="str">
        <f>+VLOOKUP(O1891,'Selectable Table'!D:E,2,0)</f>
        <v>TAKEDA</v>
      </c>
      <c r="B1891" s="36" t="s">
        <v>1295</v>
      </c>
      <c r="C1891" s="49" t="s">
        <v>1296</v>
      </c>
      <c r="D1891" s="49" t="s">
        <v>2119</v>
      </c>
      <c r="E1891">
        <v>2025</v>
      </c>
      <c r="F1891">
        <v>6</v>
      </c>
      <c r="G1891" s="53" t="s">
        <v>976</v>
      </c>
      <c r="H1891" s="33" t="s">
        <v>260</v>
      </c>
      <c r="I1891" s="18">
        <v>-795.79200000000003</v>
      </c>
      <c r="J1891" s="33" t="s">
        <v>912</v>
      </c>
      <c r="K1891" s="19">
        <f t="shared" si="59"/>
        <v>-896.80983648000006</v>
      </c>
      <c r="L1891" t="s">
        <v>977</v>
      </c>
      <c r="M1891" s="50" t="s">
        <v>1297</v>
      </c>
      <c r="O1891" s="49" t="s">
        <v>1298</v>
      </c>
      <c r="P1891" s="37">
        <f t="shared" si="58"/>
        <v>-896.80983648000006</v>
      </c>
      <c r="Q1891" s="51">
        <v>45831</v>
      </c>
      <c r="S1891">
        <v>40700</v>
      </c>
      <c r="T1891" t="s">
        <v>911</v>
      </c>
    </row>
    <row r="1892" spans="1:20" x14ac:dyDescent="0.25">
      <c r="A1892" s="53" t="str">
        <f>+VLOOKUP(O1892,'Selectable Table'!D:E,2,0)</f>
        <v>TAKEDA</v>
      </c>
      <c r="B1892" s="36" t="s">
        <v>1295</v>
      </c>
      <c r="C1892" s="49" t="s">
        <v>1296</v>
      </c>
      <c r="D1892" s="49" t="s">
        <v>570</v>
      </c>
      <c r="E1892">
        <v>2025</v>
      </c>
      <c r="F1892">
        <v>6</v>
      </c>
      <c r="G1892" s="53" t="s">
        <v>984</v>
      </c>
      <c r="H1892" s="33" t="s">
        <v>262</v>
      </c>
      <c r="I1892" s="18">
        <v>-194.32000000000002</v>
      </c>
      <c r="J1892" s="33" t="s">
        <v>916</v>
      </c>
      <c r="K1892" s="19">
        <f t="shared" si="59"/>
        <v>-259.34141520000003</v>
      </c>
      <c r="L1892" t="s">
        <v>977</v>
      </c>
      <c r="M1892" s="50" t="s">
        <v>1297</v>
      </c>
      <c r="O1892" s="49" t="s">
        <v>1298</v>
      </c>
      <c r="P1892" s="37">
        <f t="shared" si="58"/>
        <v>-259.34141520000003</v>
      </c>
      <c r="Q1892" s="51">
        <v>45831</v>
      </c>
      <c r="S1892">
        <v>40700</v>
      </c>
      <c r="T1892" t="s">
        <v>911</v>
      </c>
    </row>
    <row r="1893" spans="1:20" x14ac:dyDescent="0.25">
      <c r="A1893" s="53" t="str">
        <f>+VLOOKUP(O1893,'Selectable Table'!D:E,2,0)</f>
        <v>OTH CUST</v>
      </c>
      <c r="B1893" s="36" t="s">
        <v>1299</v>
      </c>
      <c r="C1893" s="49" t="s">
        <v>1300</v>
      </c>
      <c r="D1893" s="49" t="s">
        <v>570</v>
      </c>
      <c r="E1893">
        <v>2025</v>
      </c>
      <c r="F1893">
        <v>6</v>
      </c>
      <c r="G1893" s="53" t="s">
        <v>980</v>
      </c>
      <c r="H1893" s="33" t="s">
        <v>261</v>
      </c>
      <c r="I1893" s="18">
        <v>-855.35599999999999</v>
      </c>
      <c r="J1893" s="33" t="s">
        <v>916</v>
      </c>
      <c r="K1893" s="19">
        <f t="shared" si="59"/>
        <v>-1141.5666711600002</v>
      </c>
      <c r="L1893" t="s">
        <v>977</v>
      </c>
      <c r="M1893" s="50" t="s">
        <v>1302</v>
      </c>
      <c r="O1893" s="49" t="s">
        <v>1134</v>
      </c>
      <c r="P1893" s="37">
        <f t="shared" si="58"/>
        <v>-1141.5666711600002</v>
      </c>
      <c r="Q1893" s="51">
        <v>45831</v>
      </c>
      <c r="S1893">
        <v>40700</v>
      </c>
      <c r="T1893" t="s">
        <v>911</v>
      </c>
    </row>
    <row r="1894" spans="1:20" x14ac:dyDescent="0.25">
      <c r="A1894" s="53" t="str">
        <f>+VLOOKUP(O1894,'Selectable Table'!D:E,2,0)</f>
        <v>OTH CUST</v>
      </c>
      <c r="B1894" s="36" t="s">
        <v>1299</v>
      </c>
      <c r="C1894" s="49" t="s">
        <v>1300</v>
      </c>
      <c r="D1894" s="49" t="s">
        <v>570</v>
      </c>
      <c r="E1894">
        <v>2025</v>
      </c>
      <c r="F1894">
        <v>6</v>
      </c>
      <c r="G1894" s="53" t="s">
        <v>976</v>
      </c>
      <c r="H1894" s="33" t="s">
        <v>260</v>
      </c>
      <c r="I1894" s="18">
        <v>-1379.2600000000002</v>
      </c>
      <c r="J1894" s="33" t="s">
        <v>916</v>
      </c>
      <c r="K1894" s="19">
        <f t="shared" si="59"/>
        <v>-1840.7741886000003</v>
      </c>
      <c r="L1894" t="s">
        <v>977</v>
      </c>
      <c r="M1894" s="50" t="s">
        <v>1302</v>
      </c>
      <c r="O1894" s="49" t="s">
        <v>1134</v>
      </c>
      <c r="P1894" s="37">
        <f t="shared" si="58"/>
        <v>-1840.7741886000003</v>
      </c>
      <c r="Q1894" s="51">
        <v>45831</v>
      </c>
      <c r="S1894">
        <v>40700</v>
      </c>
      <c r="T1894" t="s">
        <v>911</v>
      </c>
    </row>
    <row r="1895" spans="1:20" x14ac:dyDescent="0.25">
      <c r="A1895" s="53" t="str">
        <f>+VLOOKUP(O1895,'Selectable Table'!D:E,2,0)</f>
        <v>OTH CUST</v>
      </c>
      <c r="B1895" s="36" t="s">
        <v>1299</v>
      </c>
      <c r="C1895" s="49" t="s">
        <v>1300</v>
      </c>
      <c r="D1895" s="49" t="s">
        <v>570</v>
      </c>
      <c r="E1895">
        <v>2025</v>
      </c>
      <c r="F1895">
        <v>6</v>
      </c>
      <c r="G1895" s="53" t="s">
        <v>976</v>
      </c>
      <c r="H1895" s="33" t="s">
        <v>260</v>
      </c>
      <c r="I1895" s="18">
        <v>-617.45600000000013</v>
      </c>
      <c r="J1895" s="33" t="s">
        <v>916</v>
      </c>
      <c r="K1895" s="19">
        <f t="shared" si="59"/>
        <v>-824.06295216000024</v>
      </c>
      <c r="L1895" t="s">
        <v>977</v>
      </c>
      <c r="M1895" s="50" t="s">
        <v>1302</v>
      </c>
      <c r="O1895" s="49" t="s">
        <v>1134</v>
      </c>
      <c r="P1895" s="37">
        <f t="shared" si="58"/>
        <v>-824.06295216000024</v>
      </c>
      <c r="Q1895" s="51">
        <v>45831</v>
      </c>
      <c r="S1895">
        <v>40700</v>
      </c>
      <c r="T1895" t="s">
        <v>911</v>
      </c>
    </row>
    <row r="1896" spans="1:20" ht="30" x14ac:dyDescent="0.25">
      <c r="A1896" s="53" t="str">
        <f>+VLOOKUP(O1896,'Selectable Table'!D:E,2,0)</f>
        <v>OTH CUST</v>
      </c>
      <c r="B1896" s="36" t="s">
        <v>1309</v>
      </c>
      <c r="C1896" s="49" t="s">
        <v>1310</v>
      </c>
      <c r="D1896" s="49" t="s">
        <v>303</v>
      </c>
      <c r="E1896">
        <v>2025</v>
      </c>
      <c r="F1896">
        <v>6</v>
      </c>
      <c r="G1896" s="53" t="s">
        <v>984</v>
      </c>
      <c r="H1896" s="33" t="s">
        <v>262</v>
      </c>
      <c r="I1896" s="18">
        <v>-230.00400000000002</v>
      </c>
      <c r="J1896" s="33" t="s">
        <v>916</v>
      </c>
      <c r="K1896" s="19">
        <f t="shared" si="59"/>
        <v>-306.96563844000002</v>
      </c>
      <c r="L1896" t="s">
        <v>977</v>
      </c>
      <c r="M1896" s="50" t="s">
        <v>1311</v>
      </c>
      <c r="O1896" s="49" t="s">
        <v>1055</v>
      </c>
      <c r="P1896" s="37">
        <f t="shared" si="58"/>
        <v>-306.96563844000002</v>
      </c>
      <c r="Q1896" s="51">
        <v>45831</v>
      </c>
      <c r="S1896">
        <v>40700</v>
      </c>
      <c r="T1896" t="s">
        <v>911</v>
      </c>
    </row>
    <row r="1897" spans="1:20" ht="30" x14ac:dyDescent="0.25">
      <c r="A1897" s="53" t="str">
        <f>+VLOOKUP(O1897,'Selectable Table'!D:E,2,0)</f>
        <v>OTH CUST</v>
      </c>
      <c r="B1897" s="36" t="s">
        <v>1309</v>
      </c>
      <c r="C1897" s="49" t="s">
        <v>1310</v>
      </c>
      <c r="D1897" s="49" t="s">
        <v>303</v>
      </c>
      <c r="E1897">
        <v>2025</v>
      </c>
      <c r="F1897">
        <v>6</v>
      </c>
      <c r="G1897" s="53" t="s">
        <v>980</v>
      </c>
      <c r="H1897" s="33" t="s">
        <v>261</v>
      </c>
      <c r="I1897" s="18">
        <v>-68.444000000000003</v>
      </c>
      <c r="J1897" s="33" t="s">
        <v>916</v>
      </c>
      <c r="K1897" s="19">
        <f t="shared" si="59"/>
        <v>-91.346046840000014</v>
      </c>
      <c r="L1897" t="s">
        <v>977</v>
      </c>
      <c r="M1897" s="50" t="s">
        <v>1311</v>
      </c>
      <c r="O1897" s="49" t="s">
        <v>1055</v>
      </c>
      <c r="P1897" s="37">
        <f t="shared" si="58"/>
        <v>-91.346046840000014</v>
      </c>
      <c r="Q1897" s="51">
        <v>45831</v>
      </c>
      <c r="S1897">
        <v>40700</v>
      </c>
      <c r="T1897" t="s">
        <v>911</v>
      </c>
    </row>
    <row r="1898" spans="1:20" ht="30" x14ac:dyDescent="0.25">
      <c r="A1898" s="53" t="str">
        <f>+VLOOKUP(O1898,'Selectable Table'!D:E,2,0)</f>
        <v>OTH CUST</v>
      </c>
      <c r="B1898" s="36" t="s">
        <v>1312</v>
      </c>
      <c r="C1898" s="49" t="s">
        <v>1313</v>
      </c>
      <c r="D1898" s="49" t="s">
        <v>303</v>
      </c>
      <c r="E1898">
        <v>2025</v>
      </c>
      <c r="F1898">
        <v>6</v>
      </c>
      <c r="G1898" s="53" t="s">
        <v>980</v>
      </c>
      <c r="H1898" s="33" t="s">
        <v>261</v>
      </c>
      <c r="I1898" s="18">
        <v>-684.46</v>
      </c>
      <c r="J1898" s="33" t="s">
        <v>916</v>
      </c>
      <c r="K1898" s="19">
        <f t="shared" si="59"/>
        <v>-913.48716060000015</v>
      </c>
      <c r="L1898" t="s">
        <v>977</v>
      </c>
      <c r="M1898" s="50" t="s">
        <v>1314</v>
      </c>
      <c r="O1898" s="49" t="s">
        <v>1055</v>
      </c>
      <c r="P1898" s="37">
        <f t="shared" si="58"/>
        <v>-913.48716060000015</v>
      </c>
      <c r="Q1898" s="51">
        <v>45831</v>
      </c>
      <c r="S1898">
        <v>40700</v>
      </c>
      <c r="T1898" t="s">
        <v>911</v>
      </c>
    </row>
    <row r="1899" spans="1:20" x14ac:dyDescent="0.25">
      <c r="A1899" s="53" t="str">
        <f>+VLOOKUP(O1899,'Selectable Table'!D:E,2,0)</f>
        <v>OTH CUST</v>
      </c>
      <c r="B1899" s="36" t="s">
        <v>1315</v>
      </c>
      <c r="C1899" s="49" t="s">
        <v>1316</v>
      </c>
      <c r="D1899" s="49" t="s">
        <v>303</v>
      </c>
      <c r="E1899">
        <v>2025</v>
      </c>
      <c r="F1899">
        <v>6</v>
      </c>
      <c r="G1899" s="53" t="s">
        <v>980</v>
      </c>
      <c r="H1899" s="33" t="s">
        <v>261</v>
      </c>
      <c r="I1899" s="18">
        <v>-536.68799999999999</v>
      </c>
      <c r="J1899" s="33" t="s">
        <v>916</v>
      </c>
      <c r="K1899" s="19">
        <f t="shared" si="59"/>
        <v>-716.26917168</v>
      </c>
      <c r="L1899" t="s">
        <v>977</v>
      </c>
      <c r="M1899" s="50" t="s">
        <v>1317</v>
      </c>
      <c r="O1899" s="49" t="s">
        <v>1069</v>
      </c>
      <c r="P1899" s="37">
        <f t="shared" si="58"/>
        <v>-716.26917168</v>
      </c>
      <c r="Q1899" s="51">
        <v>45831</v>
      </c>
      <c r="S1899">
        <v>40700</v>
      </c>
      <c r="T1899" t="s">
        <v>911</v>
      </c>
    </row>
    <row r="1900" spans="1:20" x14ac:dyDescent="0.25">
      <c r="A1900" s="53" t="str">
        <f>+VLOOKUP(O1900,'Selectable Table'!D:E,2,0)</f>
        <v>OTH CUST</v>
      </c>
      <c r="B1900" s="36" t="s">
        <v>1315</v>
      </c>
      <c r="C1900" s="49" t="s">
        <v>1316</v>
      </c>
      <c r="D1900" s="49" t="s">
        <v>303</v>
      </c>
      <c r="E1900">
        <v>2025</v>
      </c>
      <c r="F1900">
        <v>6</v>
      </c>
      <c r="G1900" s="53" t="s">
        <v>980</v>
      </c>
      <c r="H1900" s="33" t="s">
        <v>261</v>
      </c>
      <c r="I1900" s="18">
        <v>-1276.0440000000001</v>
      </c>
      <c r="J1900" s="33" t="s">
        <v>916</v>
      </c>
      <c r="K1900" s="19">
        <f t="shared" si="59"/>
        <v>-1703.0210828400002</v>
      </c>
      <c r="L1900" t="s">
        <v>977</v>
      </c>
      <c r="M1900" s="50" t="s">
        <v>1317</v>
      </c>
      <c r="O1900" s="49" t="s">
        <v>1069</v>
      </c>
      <c r="P1900" s="37">
        <f t="shared" si="58"/>
        <v>-1703.0210828400002</v>
      </c>
      <c r="Q1900" s="51">
        <v>45831</v>
      </c>
      <c r="S1900">
        <v>40700</v>
      </c>
      <c r="T1900" t="s">
        <v>911</v>
      </c>
    </row>
    <row r="1901" spans="1:20" x14ac:dyDescent="0.25">
      <c r="A1901" s="53" t="str">
        <f>+VLOOKUP(O1901,'Selectable Table'!D:E,2,0)</f>
        <v>OTH CUST</v>
      </c>
      <c r="B1901" s="36" t="s">
        <v>1315</v>
      </c>
      <c r="C1901" s="49" t="s">
        <v>1316</v>
      </c>
      <c r="D1901" s="49" t="s">
        <v>303</v>
      </c>
      <c r="E1901">
        <v>2025</v>
      </c>
      <c r="F1901">
        <v>6</v>
      </c>
      <c r="G1901" s="53" t="s">
        <v>993</v>
      </c>
      <c r="H1901" s="33" t="s">
        <v>337</v>
      </c>
      <c r="I1901" s="18">
        <v>-534.38</v>
      </c>
      <c r="J1901" s="33" t="s">
        <v>916</v>
      </c>
      <c r="K1901" s="19">
        <f t="shared" si="59"/>
        <v>-713.18889180000008</v>
      </c>
      <c r="L1901" t="s">
        <v>977</v>
      </c>
      <c r="M1901" s="50" t="s">
        <v>1317</v>
      </c>
      <c r="O1901" s="49" t="s">
        <v>1069</v>
      </c>
      <c r="P1901" s="37">
        <f t="shared" si="58"/>
        <v>-713.18889180000008</v>
      </c>
      <c r="Q1901" s="51">
        <v>45831</v>
      </c>
      <c r="S1901">
        <v>40700</v>
      </c>
      <c r="T1901" t="s">
        <v>911</v>
      </c>
    </row>
    <row r="1902" spans="1:20" x14ac:dyDescent="0.25">
      <c r="A1902" s="53" t="str">
        <f>+VLOOKUP(O1902,'Selectable Table'!D:E,2,0)</f>
        <v>OTH CUST</v>
      </c>
      <c r="B1902" s="36" t="s">
        <v>1318</v>
      </c>
      <c r="C1902" s="49" t="s">
        <v>1319</v>
      </c>
      <c r="D1902" s="49" t="s">
        <v>303</v>
      </c>
      <c r="E1902">
        <v>2025</v>
      </c>
      <c r="F1902">
        <v>6</v>
      </c>
      <c r="G1902" s="53" t="s">
        <v>980</v>
      </c>
      <c r="H1902" s="33" t="s">
        <v>261</v>
      </c>
      <c r="I1902" s="18">
        <v>-242.9</v>
      </c>
      <c r="J1902" s="33" t="s">
        <v>916</v>
      </c>
      <c r="K1902" s="19">
        <f t="shared" si="59"/>
        <v>-324.17676900000004</v>
      </c>
      <c r="L1902" t="s">
        <v>977</v>
      </c>
      <c r="M1902" s="50" t="s">
        <v>1321</v>
      </c>
      <c r="O1902" s="49" t="s">
        <v>1045</v>
      </c>
      <c r="P1902" s="37">
        <f t="shared" si="58"/>
        <v>-324.17676900000004</v>
      </c>
      <c r="Q1902" s="51">
        <v>45831</v>
      </c>
      <c r="S1902">
        <v>40700</v>
      </c>
      <c r="T1902" t="s">
        <v>911</v>
      </c>
    </row>
    <row r="1903" spans="1:20" x14ac:dyDescent="0.25">
      <c r="A1903" s="53" t="str">
        <f>+VLOOKUP(O1903,'Selectable Table'!D:E,2,0)</f>
        <v>OTH CUST</v>
      </c>
      <c r="B1903" s="36" t="s">
        <v>1318</v>
      </c>
      <c r="C1903" s="49" t="s">
        <v>1319</v>
      </c>
      <c r="D1903" s="49" t="s">
        <v>303</v>
      </c>
      <c r="E1903">
        <v>2025</v>
      </c>
      <c r="F1903">
        <v>6</v>
      </c>
      <c r="G1903" s="53" t="s">
        <v>976</v>
      </c>
      <c r="H1903" s="33" t="s">
        <v>260</v>
      </c>
      <c r="I1903" s="18">
        <v>-740.28000000000009</v>
      </c>
      <c r="J1903" s="33" t="s">
        <v>916</v>
      </c>
      <c r="K1903" s="19">
        <f t="shared" si="59"/>
        <v>-987.98509080000019</v>
      </c>
      <c r="L1903" t="s">
        <v>977</v>
      </c>
      <c r="M1903" s="50" t="s">
        <v>1321</v>
      </c>
      <c r="O1903" s="49" t="s">
        <v>1045</v>
      </c>
      <c r="P1903" s="37">
        <f t="shared" si="58"/>
        <v>-987.98509080000019</v>
      </c>
      <c r="Q1903" s="51">
        <v>45831</v>
      </c>
      <c r="S1903">
        <v>40700</v>
      </c>
      <c r="T1903" t="s">
        <v>911</v>
      </c>
    </row>
    <row r="1904" spans="1:20" x14ac:dyDescent="0.25">
      <c r="A1904" s="53" t="str">
        <f>+VLOOKUP(O1904,'Selectable Table'!D:E,2,0)</f>
        <v>ASTRAZENECA</v>
      </c>
      <c r="B1904" s="36" t="s">
        <v>1322</v>
      </c>
      <c r="C1904" s="49" t="s">
        <v>1323</v>
      </c>
      <c r="D1904" s="49" t="s">
        <v>303</v>
      </c>
      <c r="E1904">
        <v>2025</v>
      </c>
      <c r="F1904">
        <v>6</v>
      </c>
      <c r="G1904" s="53" t="s">
        <v>980</v>
      </c>
      <c r="H1904" s="33" t="s">
        <v>261</v>
      </c>
      <c r="I1904" s="18">
        <v>-204.8</v>
      </c>
      <c r="J1904" s="33" t="s">
        <v>916</v>
      </c>
      <c r="K1904" s="19">
        <f t="shared" si="59"/>
        <v>-273.32812800000005</v>
      </c>
      <c r="L1904" t="s">
        <v>977</v>
      </c>
      <c r="M1904" s="50" t="s">
        <v>1324</v>
      </c>
      <c r="O1904" s="49" t="s">
        <v>1325</v>
      </c>
      <c r="P1904" s="37">
        <f t="shared" si="58"/>
        <v>-273.32812800000005</v>
      </c>
      <c r="Q1904" s="51">
        <v>45831</v>
      </c>
      <c r="S1904">
        <v>40700</v>
      </c>
      <c r="T1904" t="s">
        <v>911</v>
      </c>
    </row>
    <row r="1905" spans="1:20" x14ac:dyDescent="0.25">
      <c r="A1905" s="53" t="str">
        <f>+VLOOKUP(O1905,'Selectable Table'!D:E,2,0)</f>
        <v>OTH CUST</v>
      </c>
      <c r="B1905" s="36" t="s">
        <v>1326</v>
      </c>
      <c r="C1905" s="49" t="s">
        <v>1327</v>
      </c>
      <c r="D1905" s="49" t="s">
        <v>571</v>
      </c>
      <c r="E1905">
        <v>2025</v>
      </c>
      <c r="F1905">
        <v>6</v>
      </c>
      <c r="G1905" s="53" t="s">
        <v>984</v>
      </c>
      <c r="H1905" s="33" t="s">
        <v>262</v>
      </c>
      <c r="I1905" s="18">
        <v>-507.80799999999999</v>
      </c>
      <c r="J1905" s="33" t="s">
        <v>916</v>
      </c>
      <c r="K1905" s="19">
        <f t="shared" si="59"/>
        <v>-677.72563488000003</v>
      </c>
      <c r="L1905" t="s">
        <v>977</v>
      </c>
      <c r="M1905" s="50" t="s">
        <v>1031</v>
      </c>
      <c r="O1905" s="49" t="s">
        <v>1328</v>
      </c>
      <c r="P1905" s="37">
        <f t="shared" si="58"/>
        <v>-677.72563488000003</v>
      </c>
      <c r="Q1905" s="51">
        <v>45831</v>
      </c>
      <c r="S1905">
        <v>40700</v>
      </c>
      <c r="T1905" t="s">
        <v>911</v>
      </c>
    </row>
    <row r="1906" spans="1:20" x14ac:dyDescent="0.25">
      <c r="A1906" s="53" t="str">
        <f>+VLOOKUP(O1906,'Selectable Table'!D:E,2,0)</f>
        <v>OTH CUST</v>
      </c>
      <c r="B1906" s="36" t="s">
        <v>1326</v>
      </c>
      <c r="C1906" s="49" t="s">
        <v>1327</v>
      </c>
      <c r="D1906" s="49" t="s">
        <v>571</v>
      </c>
      <c r="E1906">
        <v>2025</v>
      </c>
      <c r="F1906">
        <v>6</v>
      </c>
      <c r="G1906" s="53" t="s">
        <v>980</v>
      </c>
      <c r="H1906" s="33" t="s">
        <v>261</v>
      </c>
      <c r="I1906" s="18">
        <v>-172.48000000000002</v>
      </c>
      <c r="J1906" s="33" t="s">
        <v>916</v>
      </c>
      <c r="K1906" s="19">
        <f t="shared" si="59"/>
        <v>-230.19353280000004</v>
      </c>
      <c r="L1906" t="s">
        <v>977</v>
      </c>
      <c r="M1906" s="50" t="s">
        <v>1031</v>
      </c>
      <c r="O1906" s="49" t="s">
        <v>1328</v>
      </c>
      <c r="P1906" s="37">
        <f t="shared" si="58"/>
        <v>-230.19353280000004</v>
      </c>
      <c r="Q1906" s="51">
        <v>45831</v>
      </c>
      <c r="S1906">
        <v>40700</v>
      </c>
      <c r="T1906" t="s">
        <v>911</v>
      </c>
    </row>
    <row r="1907" spans="1:20" x14ac:dyDescent="0.25">
      <c r="A1907" s="53" t="str">
        <f>+VLOOKUP(O1907,'Selectable Table'!D:E,2,0)</f>
        <v>OTH CUST</v>
      </c>
      <c r="B1907" s="36" t="s">
        <v>1326</v>
      </c>
      <c r="C1907" s="49" t="s">
        <v>1327</v>
      </c>
      <c r="D1907" s="49" t="s">
        <v>571</v>
      </c>
      <c r="E1907">
        <v>2025</v>
      </c>
      <c r="F1907">
        <v>6</v>
      </c>
      <c r="G1907" s="53" t="s">
        <v>976</v>
      </c>
      <c r="H1907" s="33" t="s">
        <v>260</v>
      </c>
      <c r="I1907" s="18">
        <v>-54.18</v>
      </c>
      <c r="J1907" s="33" t="s">
        <v>916</v>
      </c>
      <c r="K1907" s="19">
        <f t="shared" si="59"/>
        <v>-72.309169800000006</v>
      </c>
      <c r="L1907" t="s">
        <v>977</v>
      </c>
      <c r="M1907" s="50" t="s">
        <v>1031</v>
      </c>
      <c r="O1907" s="49" t="s">
        <v>1328</v>
      </c>
      <c r="P1907" s="37">
        <f t="shared" si="58"/>
        <v>-72.309169800000006</v>
      </c>
      <c r="Q1907" s="51">
        <v>45831</v>
      </c>
      <c r="S1907">
        <v>40700</v>
      </c>
      <c r="T1907" t="s">
        <v>911</v>
      </c>
    </row>
    <row r="1908" spans="1:20" x14ac:dyDescent="0.25">
      <c r="A1908" s="53" t="str">
        <f>+VLOOKUP(O1908,'Selectable Table'!D:E,2,0)</f>
        <v>OTH CUST</v>
      </c>
      <c r="B1908" s="36" t="s">
        <v>1336</v>
      </c>
      <c r="C1908" s="49" t="s">
        <v>1337</v>
      </c>
      <c r="D1908" s="49" t="s">
        <v>571</v>
      </c>
      <c r="E1908">
        <v>2025</v>
      </c>
      <c r="F1908">
        <v>6</v>
      </c>
      <c r="G1908" s="53" t="s">
        <v>976</v>
      </c>
      <c r="H1908" s="33" t="s">
        <v>260</v>
      </c>
      <c r="I1908" s="18">
        <v>-407.59200000000004</v>
      </c>
      <c r="J1908" s="33" t="s">
        <v>916</v>
      </c>
      <c r="K1908" s="19">
        <f t="shared" si="59"/>
        <v>-543.9763591200001</v>
      </c>
      <c r="L1908" t="s">
        <v>977</v>
      </c>
      <c r="M1908" s="50" t="s">
        <v>1338</v>
      </c>
      <c r="O1908" s="49" t="s">
        <v>1001</v>
      </c>
      <c r="P1908" s="37">
        <f t="shared" si="58"/>
        <v>-543.9763591200001</v>
      </c>
      <c r="Q1908" s="51">
        <v>45831</v>
      </c>
      <c r="S1908">
        <v>40700</v>
      </c>
      <c r="T1908" t="s">
        <v>911</v>
      </c>
    </row>
    <row r="1909" spans="1:20" x14ac:dyDescent="0.25">
      <c r="A1909" s="53" t="str">
        <f>+VLOOKUP(O1909,'Selectable Table'!D:E,2,0)</f>
        <v>OTH CUST</v>
      </c>
      <c r="B1909" s="36" t="s">
        <v>1336</v>
      </c>
      <c r="C1909" s="49" t="s">
        <v>1337</v>
      </c>
      <c r="D1909" s="49" t="s">
        <v>2120</v>
      </c>
      <c r="E1909">
        <v>2025</v>
      </c>
      <c r="F1909">
        <v>6</v>
      </c>
      <c r="G1909" s="53" t="s">
        <v>980</v>
      </c>
      <c r="H1909" s="33" t="s">
        <v>261</v>
      </c>
      <c r="I1909" s="18">
        <v>-220.69600000000003</v>
      </c>
      <c r="J1909" s="33" t="s">
        <v>916</v>
      </c>
      <c r="K1909" s="19">
        <f t="shared" si="59"/>
        <v>-294.54308856000006</v>
      </c>
      <c r="L1909" t="s">
        <v>977</v>
      </c>
      <c r="M1909" s="50" t="s">
        <v>1338</v>
      </c>
      <c r="O1909" s="49" t="s">
        <v>1001</v>
      </c>
      <c r="P1909" s="37">
        <f t="shared" si="58"/>
        <v>-294.54308856000006</v>
      </c>
      <c r="Q1909" s="51">
        <v>45831</v>
      </c>
      <c r="S1909">
        <v>40700</v>
      </c>
      <c r="T1909" t="s">
        <v>911</v>
      </c>
    </row>
    <row r="1910" spans="1:20" x14ac:dyDescent="0.25">
      <c r="A1910" s="53" t="str">
        <f>+VLOOKUP(O1910,'Selectable Table'!D:E,2,0)</f>
        <v>OTH CUST</v>
      </c>
      <c r="B1910" s="36" t="s">
        <v>1339</v>
      </c>
      <c r="C1910" s="49" t="s">
        <v>1340</v>
      </c>
      <c r="D1910" s="49" t="s">
        <v>2120</v>
      </c>
      <c r="E1910">
        <v>2025</v>
      </c>
      <c r="F1910">
        <v>6</v>
      </c>
      <c r="G1910" s="53" t="s">
        <v>976</v>
      </c>
      <c r="H1910" s="33" t="s">
        <v>260</v>
      </c>
      <c r="I1910" s="18">
        <v>-485.8</v>
      </c>
      <c r="J1910" s="33" t="s">
        <v>916</v>
      </c>
      <c r="K1910" s="19">
        <f t="shared" si="59"/>
        <v>-648.35353800000007</v>
      </c>
      <c r="L1910" t="s">
        <v>977</v>
      </c>
      <c r="M1910" s="50" t="s">
        <v>1342</v>
      </c>
      <c r="O1910" s="49" t="s">
        <v>1045</v>
      </c>
      <c r="P1910" s="37">
        <f t="shared" si="58"/>
        <v>-648.35353800000007</v>
      </c>
      <c r="Q1910" s="51">
        <v>45831</v>
      </c>
      <c r="S1910">
        <v>40700</v>
      </c>
      <c r="T1910" t="s">
        <v>911</v>
      </c>
    </row>
    <row r="1911" spans="1:20" x14ac:dyDescent="0.25">
      <c r="A1911" s="53" t="str">
        <f>+VLOOKUP(O1911,'Selectable Table'!D:E,2,0)</f>
        <v>OTH CUST</v>
      </c>
      <c r="B1911" s="36" t="s">
        <v>1339</v>
      </c>
      <c r="C1911" s="49" t="s">
        <v>1340</v>
      </c>
      <c r="D1911" s="49" t="s">
        <v>2121</v>
      </c>
      <c r="E1911">
        <v>2025</v>
      </c>
      <c r="F1911">
        <v>6</v>
      </c>
      <c r="G1911" s="53" t="s">
        <v>976</v>
      </c>
      <c r="H1911" s="33" t="s">
        <v>260</v>
      </c>
      <c r="I1911" s="18">
        <v>-1341.7200000000003</v>
      </c>
      <c r="J1911" s="33" t="s">
        <v>916</v>
      </c>
      <c r="K1911" s="19">
        <f t="shared" si="59"/>
        <v>-1790.6729292000005</v>
      </c>
      <c r="L1911" t="s">
        <v>977</v>
      </c>
      <c r="M1911" s="50" t="s">
        <v>1342</v>
      </c>
      <c r="O1911" s="49" t="s">
        <v>1045</v>
      </c>
      <c r="P1911" s="37">
        <f t="shared" si="58"/>
        <v>-1790.6729292000005</v>
      </c>
      <c r="Q1911" s="51">
        <v>45831</v>
      </c>
      <c r="S1911">
        <v>40700</v>
      </c>
      <c r="T1911" t="s">
        <v>911</v>
      </c>
    </row>
    <row r="1912" spans="1:20" x14ac:dyDescent="0.25">
      <c r="A1912" s="53" t="str">
        <f>+VLOOKUP(O1912,'Selectable Table'!D:E,2,0)</f>
        <v>ASTRAZENECA</v>
      </c>
      <c r="B1912" s="36" t="s">
        <v>1343</v>
      </c>
      <c r="C1912" s="49" t="s">
        <v>1344</v>
      </c>
      <c r="D1912" s="49" t="s">
        <v>2121</v>
      </c>
      <c r="E1912">
        <v>2025</v>
      </c>
      <c r="F1912">
        <v>6</v>
      </c>
      <c r="G1912" s="53" t="s">
        <v>976</v>
      </c>
      <c r="H1912" s="33" t="s">
        <v>260</v>
      </c>
      <c r="I1912" s="18">
        <v>-371.20000000000005</v>
      </c>
      <c r="J1912" s="33" t="s">
        <v>916</v>
      </c>
      <c r="K1912" s="19">
        <f t="shared" si="59"/>
        <v>-495.40723200000008</v>
      </c>
      <c r="L1912" t="s">
        <v>977</v>
      </c>
      <c r="M1912" s="50" t="s">
        <v>1345</v>
      </c>
      <c r="O1912" s="49" t="s">
        <v>1079</v>
      </c>
      <c r="P1912" s="37">
        <f t="shared" si="58"/>
        <v>-495.40723200000008</v>
      </c>
      <c r="Q1912" s="51">
        <v>45831</v>
      </c>
      <c r="S1912">
        <v>40700</v>
      </c>
      <c r="T1912" t="s">
        <v>911</v>
      </c>
    </row>
    <row r="1913" spans="1:20" x14ac:dyDescent="0.25">
      <c r="A1913" s="53" t="str">
        <f>+VLOOKUP(O1913,'Selectable Table'!D:E,2,0)</f>
        <v>ASTRAZENECA</v>
      </c>
      <c r="B1913" s="36" t="s">
        <v>1343</v>
      </c>
      <c r="C1913" s="49" t="s">
        <v>1344</v>
      </c>
      <c r="D1913" s="49" t="s">
        <v>2121</v>
      </c>
      <c r="E1913">
        <v>2025</v>
      </c>
      <c r="F1913">
        <v>6</v>
      </c>
      <c r="G1913" s="53" t="s">
        <v>993</v>
      </c>
      <c r="H1913" s="33" t="s">
        <v>337</v>
      </c>
      <c r="I1913" s="18">
        <v>-63.728000000000002</v>
      </c>
      <c r="J1913" s="33" t="s">
        <v>916</v>
      </c>
      <c r="K1913" s="19">
        <f t="shared" si="59"/>
        <v>-85.052026080000005</v>
      </c>
      <c r="L1913" t="s">
        <v>977</v>
      </c>
      <c r="M1913" s="50" t="s">
        <v>1345</v>
      </c>
      <c r="O1913" s="49" t="s">
        <v>1079</v>
      </c>
      <c r="P1913" s="37">
        <f t="shared" si="58"/>
        <v>-85.052026080000005</v>
      </c>
      <c r="Q1913" s="51">
        <v>45831</v>
      </c>
      <c r="S1913">
        <v>40700</v>
      </c>
      <c r="T1913" t="s">
        <v>911</v>
      </c>
    </row>
    <row r="1914" spans="1:20" x14ac:dyDescent="0.25">
      <c r="A1914" s="53" t="str">
        <f>+VLOOKUP(O1914,'Selectable Table'!D:E,2,0)</f>
        <v>OTH CUST</v>
      </c>
      <c r="B1914" s="36" t="s">
        <v>1349</v>
      </c>
      <c r="C1914" s="49" t="s">
        <v>1350</v>
      </c>
      <c r="D1914" s="49" t="s">
        <v>2122</v>
      </c>
      <c r="E1914">
        <v>2025</v>
      </c>
      <c r="F1914">
        <v>6</v>
      </c>
      <c r="G1914" s="53" t="s">
        <v>984</v>
      </c>
      <c r="H1914" s="33" t="s">
        <v>262</v>
      </c>
      <c r="I1914" s="18">
        <v>-242.9</v>
      </c>
      <c r="J1914" s="33" t="s">
        <v>94</v>
      </c>
      <c r="K1914" s="19">
        <f t="shared" si="59"/>
        <v>-242.9</v>
      </c>
      <c r="L1914" t="s">
        <v>977</v>
      </c>
      <c r="M1914" s="50" t="s">
        <v>1027</v>
      </c>
      <c r="O1914" s="49" t="s">
        <v>1028</v>
      </c>
      <c r="P1914" s="37">
        <f t="shared" si="58"/>
        <v>-242.9</v>
      </c>
      <c r="Q1914" s="51">
        <v>45831</v>
      </c>
      <c r="S1914">
        <v>40700</v>
      </c>
      <c r="T1914" t="s">
        <v>911</v>
      </c>
    </row>
    <row r="1915" spans="1:20" x14ac:dyDescent="0.25">
      <c r="A1915" s="53" t="str">
        <f>+VLOOKUP(O1915,'Selectable Table'!D:E,2,0)</f>
        <v>OTH CUST</v>
      </c>
      <c r="B1915" s="36" t="s">
        <v>1349</v>
      </c>
      <c r="C1915" s="49" t="s">
        <v>1350</v>
      </c>
      <c r="D1915" s="49" t="s">
        <v>2122</v>
      </c>
      <c r="E1915">
        <v>2025</v>
      </c>
      <c r="F1915">
        <v>6</v>
      </c>
      <c r="G1915" s="53" t="s">
        <v>980</v>
      </c>
      <c r="H1915" s="33" t="s">
        <v>261</v>
      </c>
      <c r="I1915" s="18">
        <v>-194.32000000000002</v>
      </c>
      <c r="J1915" s="33" t="s">
        <v>94</v>
      </c>
      <c r="K1915" s="19">
        <f t="shared" si="59"/>
        <v>-194.32000000000002</v>
      </c>
      <c r="L1915" t="s">
        <v>977</v>
      </c>
      <c r="M1915" s="50" t="s">
        <v>1027</v>
      </c>
      <c r="O1915" s="49" t="s">
        <v>1028</v>
      </c>
      <c r="P1915" s="37">
        <f t="shared" si="58"/>
        <v>-194.32000000000002</v>
      </c>
      <c r="Q1915" s="51">
        <v>45831</v>
      </c>
      <c r="S1915">
        <v>40700</v>
      </c>
      <c r="T1915" t="s">
        <v>911</v>
      </c>
    </row>
    <row r="1916" spans="1:20" x14ac:dyDescent="0.25">
      <c r="A1916" s="53" t="str">
        <f>+VLOOKUP(O1916,'Selectable Table'!D:E,2,0)</f>
        <v>OTH CUST</v>
      </c>
      <c r="B1916" s="36" t="s">
        <v>1349</v>
      </c>
      <c r="C1916" s="49" t="s">
        <v>1350</v>
      </c>
      <c r="D1916" s="49" t="s">
        <v>2122</v>
      </c>
      <c r="E1916">
        <v>2025</v>
      </c>
      <c r="F1916">
        <v>6</v>
      </c>
      <c r="G1916" s="53" t="s">
        <v>980</v>
      </c>
      <c r="H1916" s="33" t="s">
        <v>261</v>
      </c>
      <c r="I1916" s="18">
        <v>-670.86000000000013</v>
      </c>
      <c r="J1916" s="33" t="s">
        <v>94</v>
      </c>
      <c r="K1916" s="19">
        <f t="shared" si="59"/>
        <v>-670.86000000000013</v>
      </c>
      <c r="L1916" t="s">
        <v>977</v>
      </c>
      <c r="M1916" s="50" t="s">
        <v>1027</v>
      </c>
      <c r="O1916" s="49" t="s">
        <v>1028</v>
      </c>
      <c r="P1916" s="37">
        <f t="shared" si="58"/>
        <v>-670.86000000000013</v>
      </c>
      <c r="Q1916" s="51">
        <v>45831</v>
      </c>
      <c r="S1916">
        <v>40700</v>
      </c>
      <c r="T1916" t="s">
        <v>911</v>
      </c>
    </row>
    <row r="1917" spans="1:20" x14ac:dyDescent="0.25">
      <c r="A1917" s="53" t="str">
        <f>+VLOOKUP(O1917,'Selectable Table'!D:E,2,0)</f>
        <v>OTH CUST</v>
      </c>
      <c r="B1917" s="36" t="s">
        <v>1349</v>
      </c>
      <c r="C1917" s="49" t="s">
        <v>1350</v>
      </c>
      <c r="D1917" s="49" t="s">
        <v>2122</v>
      </c>
      <c r="E1917">
        <v>2025</v>
      </c>
      <c r="F1917">
        <v>6</v>
      </c>
      <c r="G1917" s="53" t="s">
        <v>980</v>
      </c>
      <c r="H1917" s="33" t="s">
        <v>261</v>
      </c>
      <c r="I1917" s="18">
        <v>-592.22400000000005</v>
      </c>
      <c r="J1917" s="33" t="s">
        <v>94</v>
      </c>
      <c r="K1917" s="19">
        <f t="shared" si="59"/>
        <v>-592.22400000000005</v>
      </c>
      <c r="L1917" t="s">
        <v>977</v>
      </c>
      <c r="M1917" s="50" t="s">
        <v>1027</v>
      </c>
      <c r="O1917" s="49" t="s">
        <v>1028</v>
      </c>
      <c r="P1917" s="37">
        <f t="shared" si="58"/>
        <v>-592.22400000000005</v>
      </c>
      <c r="Q1917" s="51">
        <v>45831</v>
      </c>
      <c r="S1917">
        <v>40700</v>
      </c>
      <c r="T1917" t="s">
        <v>911</v>
      </c>
    </row>
    <row r="1918" spans="1:20" x14ac:dyDescent="0.25">
      <c r="A1918" s="53" t="str">
        <f>+VLOOKUP(O1918,'Selectable Table'!D:E,2,0)</f>
        <v>OTH CUST</v>
      </c>
      <c r="B1918" s="36" t="s">
        <v>1352</v>
      </c>
      <c r="C1918" s="49" t="s">
        <v>1353</v>
      </c>
      <c r="D1918" s="49" t="s">
        <v>2122</v>
      </c>
      <c r="E1918">
        <v>2025</v>
      </c>
      <c r="F1918">
        <v>6</v>
      </c>
      <c r="G1918" s="53" t="s">
        <v>976</v>
      </c>
      <c r="H1918" s="33" t="s">
        <v>260</v>
      </c>
      <c r="I1918" s="18">
        <v>-134.172</v>
      </c>
      <c r="J1918" s="33" t="s">
        <v>94</v>
      </c>
      <c r="K1918" s="19">
        <f t="shared" si="59"/>
        <v>-134.172</v>
      </c>
      <c r="L1918" t="s">
        <v>977</v>
      </c>
      <c r="M1918" s="50" t="s">
        <v>1355</v>
      </c>
      <c r="O1918" s="49" t="s">
        <v>1356</v>
      </c>
      <c r="P1918" s="37">
        <f t="shared" si="58"/>
        <v>-134.172</v>
      </c>
      <c r="Q1918" s="51">
        <v>45831</v>
      </c>
      <c r="S1918">
        <v>40700</v>
      </c>
      <c r="T1918" t="s">
        <v>911</v>
      </c>
    </row>
    <row r="1919" spans="1:20" x14ac:dyDescent="0.25">
      <c r="A1919" s="53" t="str">
        <f>+VLOOKUP(O1919,'Selectable Table'!D:E,2,0)</f>
        <v>OTH CUST</v>
      </c>
      <c r="B1919" s="36" t="s">
        <v>1352</v>
      </c>
      <c r="C1919" s="49" t="s">
        <v>1353</v>
      </c>
      <c r="D1919" s="49" t="s">
        <v>2122</v>
      </c>
      <c r="E1919">
        <v>2025</v>
      </c>
      <c r="F1919">
        <v>6</v>
      </c>
      <c r="G1919" s="53" t="s">
        <v>980</v>
      </c>
      <c r="H1919" s="33" t="s">
        <v>261</v>
      </c>
      <c r="I1919" s="18">
        <v>-48.580000000000005</v>
      </c>
      <c r="J1919" s="33" t="s">
        <v>94</v>
      </c>
      <c r="K1919" s="19">
        <f t="shared" si="59"/>
        <v>-48.580000000000005</v>
      </c>
      <c r="L1919" t="s">
        <v>977</v>
      </c>
      <c r="M1919" s="50" t="s">
        <v>1355</v>
      </c>
      <c r="O1919" s="49" t="s">
        <v>1356</v>
      </c>
      <c r="P1919" s="37">
        <f t="shared" si="58"/>
        <v>-48.580000000000005</v>
      </c>
      <c r="Q1919" s="51">
        <v>45831</v>
      </c>
      <c r="S1919">
        <v>40700</v>
      </c>
      <c r="T1919" t="s">
        <v>911</v>
      </c>
    </row>
    <row r="1920" spans="1:20" x14ac:dyDescent="0.25">
      <c r="A1920" s="53" t="str">
        <f>+VLOOKUP(O1920,'Selectable Table'!D:E,2,0)</f>
        <v>OTH CUST</v>
      </c>
      <c r="B1920" s="36" t="s">
        <v>1357</v>
      </c>
      <c r="C1920" s="49" t="s">
        <v>1358</v>
      </c>
      <c r="D1920" s="49" t="s">
        <v>2123</v>
      </c>
      <c r="E1920">
        <v>2025</v>
      </c>
      <c r="F1920">
        <v>6</v>
      </c>
      <c r="G1920" s="53" t="s">
        <v>984</v>
      </c>
      <c r="H1920" s="33" t="s">
        <v>262</v>
      </c>
      <c r="I1920" s="18">
        <v>-2361.5279999999998</v>
      </c>
      <c r="J1920" s="33" t="s">
        <v>916</v>
      </c>
      <c r="K1920" s="19">
        <f t="shared" si="59"/>
        <v>-3151.71888408</v>
      </c>
      <c r="L1920" t="s">
        <v>977</v>
      </c>
      <c r="M1920" s="50" t="s">
        <v>1360</v>
      </c>
      <c r="O1920" s="49" t="s">
        <v>986</v>
      </c>
      <c r="P1920" s="37">
        <f t="shared" si="58"/>
        <v>-3151.71888408</v>
      </c>
      <c r="Q1920" s="51">
        <v>45831</v>
      </c>
      <c r="S1920">
        <v>40700</v>
      </c>
      <c r="T1920" t="s">
        <v>911</v>
      </c>
    </row>
    <row r="1921" spans="1:20" x14ac:dyDescent="0.25">
      <c r="A1921" s="53" t="str">
        <f>+VLOOKUP(O1921,'Selectable Table'!D:E,2,0)</f>
        <v>OTH CUST</v>
      </c>
      <c r="B1921" s="36" t="s">
        <v>1357</v>
      </c>
      <c r="C1921" s="49" t="s">
        <v>1358</v>
      </c>
      <c r="D1921" s="49" t="s">
        <v>2123</v>
      </c>
      <c r="E1921">
        <v>2025</v>
      </c>
      <c r="F1921">
        <v>6</v>
      </c>
      <c r="G1921" s="53" t="s">
        <v>980</v>
      </c>
      <c r="H1921" s="33" t="s">
        <v>261</v>
      </c>
      <c r="I1921" s="18">
        <v>-1750.7200000000003</v>
      </c>
      <c r="J1921" s="33" t="s">
        <v>916</v>
      </c>
      <c r="K1921" s="19">
        <f t="shared" si="59"/>
        <v>-2336.5284192000004</v>
      </c>
      <c r="L1921" t="s">
        <v>977</v>
      </c>
      <c r="M1921" s="50" t="s">
        <v>1360</v>
      </c>
      <c r="O1921" s="49" t="s">
        <v>986</v>
      </c>
      <c r="P1921" s="37">
        <f t="shared" si="58"/>
        <v>-2336.5284192000004</v>
      </c>
      <c r="Q1921" s="51">
        <v>45831</v>
      </c>
      <c r="S1921">
        <v>40700</v>
      </c>
      <c r="T1921" t="s">
        <v>911</v>
      </c>
    </row>
    <row r="1922" spans="1:20" x14ac:dyDescent="0.25">
      <c r="A1922" s="53" t="str">
        <f>+VLOOKUP(O1922,'Selectable Table'!D:E,2,0)</f>
        <v>OTH CUST</v>
      </c>
      <c r="B1922" s="36" t="s">
        <v>1357</v>
      </c>
      <c r="C1922" s="49" t="s">
        <v>1358</v>
      </c>
      <c r="D1922" s="49" t="s">
        <v>2123</v>
      </c>
      <c r="E1922">
        <v>2025</v>
      </c>
      <c r="F1922">
        <v>6</v>
      </c>
      <c r="G1922" s="53" t="s">
        <v>980</v>
      </c>
      <c r="H1922" s="33" t="s">
        <v>261</v>
      </c>
      <c r="I1922" s="18">
        <v>-1202.4000000000001</v>
      </c>
      <c r="J1922" s="33" t="s">
        <v>916</v>
      </c>
      <c r="K1922" s="19">
        <f t="shared" si="59"/>
        <v>-1604.7350640000002</v>
      </c>
      <c r="L1922" t="s">
        <v>977</v>
      </c>
      <c r="M1922" s="50" t="s">
        <v>1360</v>
      </c>
      <c r="O1922" s="49" t="s">
        <v>986</v>
      </c>
      <c r="P1922" s="37">
        <f t="shared" ref="P1922:P1985" si="60">K1922</f>
        <v>-1604.7350640000002</v>
      </c>
      <c r="Q1922" s="51">
        <v>45831</v>
      </c>
      <c r="S1922">
        <v>40700</v>
      </c>
      <c r="T1922" t="s">
        <v>911</v>
      </c>
    </row>
    <row r="1923" spans="1:20" ht="30" x14ac:dyDescent="0.25">
      <c r="A1923" s="53" t="str">
        <f>+VLOOKUP(O1923,'Selectable Table'!D:E,2,0)</f>
        <v>OTH CUST</v>
      </c>
      <c r="B1923" s="36" t="s">
        <v>1375</v>
      </c>
      <c r="C1923" s="49" t="s">
        <v>1376</v>
      </c>
      <c r="D1923" s="49" t="s">
        <v>2123</v>
      </c>
      <c r="E1923">
        <v>2025</v>
      </c>
      <c r="F1923">
        <v>6</v>
      </c>
      <c r="G1923" s="53" t="s">
        <v>976</v>
      </c>
      <c r="H1923" s="33" t="s">
        <v>260</v>
      </c>
      <c r="I1923" s="18">
        <v>-57.5</v>
      </c>
      <c r="J1923" s="33" t="s">
        <v>916</v>
      </c>
      <c r="K1923" s="19">
        <f t="shared" ref="K1923:K1986" si="61">+VLOOKUP(J1923,$W$2:$X$7,2,0)*I1923</f>
        <v>-76.740075000000004</v>
      </c>
      <c r="L1923" t="s">
        <v>977</v>
      </c>
      <c r="M1923" s="50" t="s">
        <v>1377</v>
      </c>
      <c r="O1923" s="49" t="s">
        <v>1055</v>
      </c>
      <c r="P1923" s="37">
        <f t="shared" si="60"/>
        <v>-76.740075000000004</v>
      </c>
      <c r="Q1923" s="51">
        <v>45831</v>
      </c>
      <c r="S1923">
        <v>40700</v>
      </c>
      <c r="T1923" t="s">
        <v>911</v>
      </c>
    </row>
    <row r="1924" spans="1:20" x14ac:dyDescent="0.25">
      <c r="A1924" s="53" t="str">
        <f>+VLOOKUP(O1924,'Selectable Table'!D:E,2,0)</f>
        <v>OTH CUST</v>
      </c>
      <c r="B1924" s="36" t="s">
        <v>1378</v>
      </c>
      <c r="C1924" s="49" t="s">
        <v>1379</v>
      </c>
      <c r="D1924" s="49" t="s">
        <v>2124</v>
      </c>
      <c r="E1924">
        <v>2025</v>
      </c>
      <c r="F1924">
        <v>6</v>
      </c>
      <c r="G1924" s="53" t="s">
        <v>980</v>
      </c>
      <c r="H1924" s="33" t="s">
        <v>261</v>
      </c>
      <c r="I1924" s="18">
        <v>-684.28400000000011</v>
      </c>
      <c r="J1924" s="33" t="s">
        <v>916</v>
      </c>
      <c r="K1924" s="19">
        <f t="shared" si="61"/>
        <v>-913.25226924000015</v>
      </c>
      <c r="L1924" t="s">
        <v>977</v>
      </c>
      <c r="M1924" s="50" t="s">
        <v>1133</v>
      </c>
      <c r="O1924" s="49" t="s">
        <v>1134</v>
      </c>
      <c r="P1924" s="37">
        <f t="shared" si="60"/>
        <v>-913.25226924000015</v>
      </c>
      <c r="Q1924" s="51">
        <v>45831</v>
      </c>
      <c r="S1924">
        <v>40700</v>
      </c>
      <c r="T1924" t="s">
        <v>911</v>
      </c>
    </row>
    <row r="1925" spans="1:20" x14ac:dyDescent="0.25">
      <c r="A1925" s="53" t="str">
        <f>+VLOOKUP(O1925,'Selectable Table'!D:E,2,0)</f>
        <v>OTH CUST</v>
      </c>
      <c r="B1925" s="36" t="s">
        <v>1380</v>
      </c>
      <c r="C1925" s="49" t="s">
        <v>1381</v>
      </c>
      <c r="D1925" s="49" t="s">
        <v>2124</v>
      </c>
      <c r="E1925">
        <v>2025</v>
      </c>
      <c r="F1925">
        <v>6</v>
      </c>
      <c r="G1925" s="53" t="s">
        <v>980</v>
      </c>
      <c r="H1925" s="33" t="s">
        <v>261</v>
      </c>
      <c r="I1925" s="18">
        <v>-85.504000000000005</v>
      </c>
      <c r="J1925" s="33" t="s">
        <v>916</v>
      </c>
      <c r="K1925" s="19">
        <f t="shared" si="61"/>
        <v>-114.11449344000002</v>
      </c>
      <c r="L1925" t="s">
        <v>977</v>
      </c>
      <c r="M1925" s="50" t="s">
        <v>1382</v>
      </c>
      <c r="O1925" s="49" t="s">
        <v>1241</v>
      </c>
      <c r="P1925" s="37">
        <f t="shared" si="60"/>
        <v>-114.11449344000002</v>
      </c>
      <c r="Q1925" s="51">
        <v>45831</v>
      </c>
      <c r="S1925">
        <v>40700</v>
      </c>
      <c r="T1925" t="s">
        <v>911</v>
      </c>
    </row>
    <row r="1926" spans="1:20" x14ac:dyDescent="0.25">
      <c r="A1926" s="53" t="str">
        <f>+VLOOKUP(O1926,'Selectable Table'!D:E,2,0)</f>
        <v>OTH CUST</v>
      </c>
      <c r="B1926" s="36" t="s">
        <v>1380</v>
      </c>
      <c r="C1926" s="49" t="s">
        <v>1381</v>
      </c>
      <c r="D1926" s="49" t="s">
        <v>2124</v>
      </c>
      <c r="E1926">
        <v>2025</v>
      </c>
      <c r="F1926">
        <v>6</v>
      </c>
      <c r="G1926" s="53" t="s">
        <v>976</v>
      </c>
      <c r="H1926" s="33" t="s">
        <v>260</v>
      </c>
      <c r="I1926" s="18">
        <v>-236.14400000000001</v>
      </c>
      <c r="J1926" s="33" t="s">
        <v>916</v>
      </c>
      <c r="K1926" s="19">
        <f t="shared" si="61"/>
        <v>-315.16014384000005</v>
      </c>
      <c r="L1926" t="s">
        <v>977</v>
      </c>
      <c r="M1926" s="50" t="s">
        <v>1382</v>
      </c>
      <c r="O1926" s="49" t="s">
        <v>1241</v>
      </c>
      <c r="P1926" s="37">
        <f t="shared" si="60"/>
        <v>-315.16014384000005</v>
      </c>
      <c r="Q1926" s="51">
        <v>45831</v>
      </c>
      <c r="S1926">
        <v>40700</v>
      </c>
      <c r="T1926" t="s">
        <v>911</v>
      </c>
    </row>
    <row r="1927" spans="1:20" x14ac:dyDescent="0.25">
      <c r="A1927" s="53" t="str">
        <f>+VLOOKUP(O1927,'Selectable Table'!D:E,2,0)</f>
        <v>OTH CUST</v>
      </c>
      <c r="B1927" s="36" t="s">
        <v>1386</v>
      </c>
      <c r="C1927" s="49" t="s">
        <v>1387</v>
      </c>
      <c r="D1927" s="49" t="s">
        <v>2124</v>
      </c>
      <c r="E1927">
        <v>2025</v>
      </c>
      <c r="F1927">
        <v>6</v>
      </c>
      <c r="G1927" s="53" t="s">
        <v>980</v>
      </c>
      <c r="H1927" s="33" t="s">
        <v>261</v>
      </c>
      <c r="I1927" s="18">
        <v>-1035.048</v>
      </c>
      <c r="J1927" s="33" t="s">
        <v>916</v>
      </c>
      <c r="K1927" s="19">
        <f t="shared" si="61"/>
        <v>-1381.38541128</v>
      </c>
      <c r="L1927" t="s">
        <v>977</v>
      </c>
      <c r="M1927" s="50" t="s">
        <v>1000</v>
      </c>
      <c r="O1927" s="49" t="s">
        <v>1001</v>
      </c>
      <c r="P1927" s="37">
        <f t="shared" si="60"/>
        <v>-1381.38541128</v>
      </c>
      <c r="Q1927" s="51">
        <v>45831</v>
      </c>
      <c r="S1927">
        <v>40700</v>
      </c>
      <c r="T1927" t="s">
        <v>911</v>
      </c>
    </row>
    <row r="1928" spans="1:20" x14ac:dyDescent="0.25">
      <c r="A1928" s="53" t="str">
        <f>+VLOOKUP(O1928,'Selectable Table'!D:E,2,0)</f>
        <v>OTH CUST</v>
      </c>
      <c r="B1928" s="36" t="s">
        <v>1388</v>
      </c>
      <c r="C1928" s="49" t="s">
        <v>1389</v>
      </c>
      <c r="D1928" s="49">
        <v>20210096</v>
      </c>
      <c r="E1928">
        <v>2025</v>
      </c>
      <c r="F1928">
        <v>6</v>
      </c>
      <c r="G1928" s="53" t="s">
        <v>980</v>
      </c>
      <c r="H1928" s="33" t="s">
        <v>261</v>
      </c>
      <c r="I1928" s="18">
        <v>-43.344000000000001</v>
      </c>
      <c r="J1928" s="33" t="s">
        <v>94</v>
      </c>
      <c r="K1928" s="19">
        <f t="shared" si="61"/>
        <v>-43.344000000000001</v>
      </c>
      <c r="L1928" t="s">
        <v>977</v>
      </c>
      <c r="M1928" s="50" t="s">
        <v>1031</v>
      </c>
      <c r="O1928" s="49" t="s">
        <v>1032</v>
      </c>
      <c r="P1928" s="37">
        <f t="shared" si="60"/>
        <v>-43.344000000000001</v>
      </c>
      <c r="Q1928" s="51">
        <v>45831</v>
      </c>
      <c r="S1928">
        <v>40700</v>
      </c>
      <c r="T1928" t="s">
        <v>911</v>
      </c>
    </row>
    <row r="1929" spans="1:20" x14ac:dyDescent="0.25">
      <c r="A1929" s="53" t="str">
        <f>+VLOOKUP(O1929,'Selectable Table'!D:E,2,0)</f>
        <v>OTH CUST</v>
      </c>
      <c r="B1929" s="36" t="s">
        <v>1388</v>
      </c>
      <c r="C1929" s="49" t="s">
        <v>1389</v>
      </c>
      <c r="D1929" s="49">
        <v>20210096</v>
      </c>
      <c r="E1929">
        <v>2025</v>
      </c>
      <c r="F1929">
        <v>6</v>
      </c>
      <c r="G1929" s="53" t="s">
        <v>976</v>
      </c>
      <c r="H1929" s="33" t="s">
        <v>260</v>
      </c>
      <c r="I1929" s="18">
        <v>-507.80799999999999</v>
      </c>
      <c r="J1929" s="33" t="s">
        <v>94</v>
      </c>
      <c r="K1929" s="19">
        <f t="shared" si="61"/>
        <v>-507.80799999999999</v>
      </c>
      <c r="L1929" t="s">
        <v>977</v>
      </c>
      <c r="M1929" s="50" t="s">
        <v>1031</v>
      </c>
      <c r="O1929" s="49" t="s">
        <v>1032</v>
      </c>
      <c r="P1929" s="37">
        <f t="shared" si="60"/>
        <v>-507.80799999999999</v>
      </c>
      <c r="Q1929" s="51">
        <v>45831</v>
      </c>
      <c r="S1929">
        <v>40700</v>
      </c>
      <c r="T1929" t="s">
        <v>911</v>
      </c>
    </row>
    <row r="1930" spans="1:20" ht="30" x14ac:dyDescent="0.25">
      <c r="A1930" s="53" t="str">
        <f>+VLOOKUP(O1930,'Selectable Table'!D:E,2,0)</f>
        <v>OTH CUST</v>
      </c>
      <c r="B1930" s="36" t="s">
        <v>1393</v>
      </c>
      <c r="C1930" s="49" t="s">
        <v>1394</v>
      </c>
      <c r="D1930" s="49" t="s">
        <v>799</v>
      </c>
      <c r="E1930">
        <v>2025</v>
      </c>
      <c r="F1930">
        <v>6</v>
      </c>
      <c r="G1930" s="53" t="s">
        <v>980</v>
      </c>
      <c r="H1930" s="33" t="s">
        <v>261</v>
      </c>
      <c r="I1930" s="18">
        <v>-57.5</v>
      </c>
      <c r="J1930" s="33" t="s">
        <v>916</v>
      </c>
      <c r="K1930" s="19">
        <f t="shared" si="61"/>
        <v>-76.740075000000004</v>
      </c>
      <c r="L1930" t="s">
        <v>977</v>
      </c>
      <c r="M1930" s="50" t="s">
        <v>1395</v>
      </c>
      <c r="O1930" s="49" t="s">
        <v>1055</v>
      </c>
      <c r="P1930" s="37">
        <f t="shared" si="60"/>
        <v>-76.740075000000004</v>
      </c>
      <c r="Q1930" s="51">
        <v>45831</v>
      </c>
      <c r="S1930">
        <v>40700</v>
      </c>
      <c r="T1930" t="s">
        <v>911</v>
      </c>
    </row>
    <row r="1931" spans="1:20" x14ac:dyDescent="0.25">
      <c r="A1931" s="53" t="str">
        <f>+VLOOKUP(O1931,'Selectable Table'!D:E,2,0)</f>
        <v>OTH CUST</v>
      </c>
      <c r="B1931" s="36" t="s">
        <v>1397</v>
      </c>
      <c r="C1931" s="49" t="s">
        <v>1398</v>
      </c>
      <c r="D1931" s="49" t="s">
        <v>799</v>
      </c>
      <c r="E1931">
        <v>2025</v>
      </c>
      <c r="F1931">
        <v>6</v>
      </c>
      <c r="G1931" s="53" t="s">
        <v>984</v>
      </c>
      <c r="H1931" s="33" t="s">
        <v>262</v>
      </c>
      <c r="I1931" s="18">
        <v>-382.81600000000003</v>
      </c>
      <c r="J1931" s="33" t="s">
        <v>916</v>
      </c>
      <c r="K1931" s="19">
        <f t="shared" si="61"/>
        <v>-510.91006176000008</v>
      </c>
      <c r="L1931" t="s">
        <v>977</v>
      </c>
      <c r="M1931" s="50" t="s">
        <v>1399</v>
      </c>
      <c r="O1931" s="49" t="s">
        <v>1069</v>
      </c>
      <c r="P1931" s="37">
        <f t="shared" si="60"/>
        <v>-510.91006176000008</v>
      </c>
      <c r="Q1931" s="51">
        <v>45831</v>
      </c>
      <c r="S1931">
        <v>40700</v>
      </c>
      <c r="T1931" t="s">
        <v>911</v>
      </c>
    </row>
    <row r="1932" spans="1:20" x14ac:dyDescent="0.25">
      <c r="A1932" s="53" t="str">
        <f>+VLOOKUP(O1932,'Selectable Table'!D:E,2,0)</f>
        <v>OTH CUST</v>
      </c>
      <c r="B1932" s="36" t="s">
        <v>1397</v>
      </c>
      <c r="C1932" s="49" t="s">
        <v>1398</v>
      </c>
      <c r="D1932" s="49" t="s">
        <v>799</v>
      </c>
      <c r="E1932">
        <v>2025</v>
      </c>
      <c r="F1932">
        <v>6</v>
      </c>
      <c r="G1932" s="53" t="s">
        <v>980</v>
      </c>
      <c r="H1932" s="33" t="s">
        <v>261</v>
      </c>
      <c r="I1932" s="18">
        <v>-204.03200000000001</v>
      </c>
      <c r="J1932" s="33" t="s">
        <v>916</v>
      </c>
      <c r="K1932" s="19">
        <f t="shared" si="61"/>
        <v>-272.30314752000004</v>
      </c>
      <c r="L1932" t="s">
        <v>977</v>
      </c>
      <c r="M1932" s="50" t="s">
        <v>1399</v>
      </c>
      <c r="O1932" s="49" t="s">
        <v>1069</v>
      </c>
      <c r="P1932" s="37">
        <f t="shared" si="60"/>
        <v>-272.30314752000004</v>
      </c>
      <c r="Q1932" s="51">
        <v>45831</v>
      </c>
      <c r="S1932">
        <v>40700</v>
      </c>
      <c r="T1932" t="s">
        <v>911</v>
      </c>
    </row>
    <row r="1933" spans="1:20" x14ac:dyDescent="0.25">
      <c r="A1933" s="53" t="str">
        <f>+VLOOKUP(O1933,'Selectable Table'!D:E,2,0)</f>
        <v>OTH CUST</v>
      </c>
      <c r="B1933" s="36" t="s">
        <v>1400</v>
      </c>
      <c r="C1933" s="49" t="s">
        <v>1401</v>
      </c>
      <c r="D1933" s="49" t="s">
        <v>799</v>
      </c>
      <c r="E1933">
        <v>2025</v>
      </c>
      <c r="F1933">
        <v>6</v>
      </c>
      <c r="G1933" s="53" t="s">
        <v>980</v>
      </c>
      <c r="H1933" s="33" t="s">
        <v>261</v>
      </c>
      <c r="I1933" s="18">
        <v>-182.29200000000003</v>
      </c>
      <c r="J1933" s="33" t="s">
        <v>916</v>
      </c>
      <c r="K1933" s="19">
        <f t="shared" si="61"/>
        <v>-243.28872612000006</v>
      </c>
      <c r="L1933" t="s">
        <v>977</v>
      </c>
      <c r="M1933" s="50" t="s">
        <v>1403</v>
      </c>
      <c r="O1933" s="49" t="s">
        <v>1045</v>
      </c>
      <c r="P1933" s="37">
        <f t="shared" si="60"/>
        <v>-243.28872612000006</v>
      </c>
      <c r="Q1933" s="51">
        <v>45831</v>
      </c>
      <c r="S1933">
        <v>40700</v>
      </c>
      <c r="T1933" t="s">
        <v>911</v>
      </c>
    </row>
    <row r="1934" spans="1:20" x14ac:dyDescent="0.25">
      <c r="A1934" s="53" t="str">
        <f>+VLOOKUP(O1934,'Selectable Table'!D:E,2,0)</f>
        <v>OTH CUST</v>
      </c>
      <c r="B1934" s="36" t="s">
        <v>1400</v>
      </c>
      <c r="C1934" s="49" t="s">
        <v>1401</v>
      </c>
      <c r="D1934" s="49" t="s">
        <v>799</v>
      </c>
      <c r="E1934">
        <v>2025</v>
      </c>
      <c r="F1934">
        <v>6</v>
      </c>
      <c r="G1934" s="53" t="s">
        <v>976</v>
      </c>
      <c r="H1934" s="33" t="s">
        <v>260</v>
      </c>
      <c r="I1934" s="18">
        <v>-48.580000000000005</v>
      </c>
      <c r="J1934" s="33" t="s">
        <v>916</v>
      </c>
      <c r="K1934" s="19">
        <f t="shared" si="61"/>
        <v>-64.835353800000007</v>
      </c>
      <c r="L1934" t="s">
        <v>977</v>
      </c>
      <c r="M1934" s="50" t="s">
        <v>1403</v>
      </c>
      <c r="O1934" s="49" t="s">
        <v>1045</v>
      </c>
      <c r="P1934" s="37">
        <f t="shared" si="60"/>
        <v>-64.835353800000007</v>
      </c>
      <c r="Q1934" s="51">
        <v>45831</v>
      </c>
      <c r="S1934">
        <v>40700</v>
      </c>
      <c r="T1934" t="s">
        <v>911</v>
      </c>
    </row>
    <row r="1935" spans="1:20" x14ac:dyDescent="0.25">
      <c r="A1935" s="53" t="str">
        <f>+VLOOKUP(O1935,'Selectable Table'!D:E,2,0)</f>
        <v>OTH CUST</v>
      </c>
      <c r="B1935" s="36" t="s">
        <v>1404</v>
      </c>
      <c r="C1935" s="49" t="s">
        <v>1405</v>
      </c>
      <c r="D1935" s="49" t="s">
        <v>799</v>
      </c>
      <c r="E1935">
        <v>2025</v>
      </c>
      <c r="F1935">
        <v>6</v>
      </c>
      <c r="G1935" s="53" t="s">
        <v>976</v>
      </c>
      <c r="H1935" s="33" t="s">
        <v>260</v>
      </c>
      <c r="I1935" s="18">
        <v>-148.34</v>
      </c>
      <c r="J1935" s="33" t="s">
        <v>916</v>
      </c>
      <c r="K1935" s="19">
        <f t="shared" si="61"/>
        <v>-197.97604740000003</v>
      </c>
      <c r="L1935" t="s">
        <v>977</v>
      </c>
      <c r="M1935" s="50" t="s">
        <v>1406</v>
      </c>
      <c r="O1935" s="49" t="s">
        <v>1001</v>
      </c>
      <c r="P1935" s="37">
        <f t="shared" si="60"/>
        <v>-197.97604740000003</v>
      </c>
      <c r="Q1935" s="51">
        <v>45831</v>
      </c>
      <c r="S1935">
        <v>40700</v>
      </c>
      <c r="T1935" t="s">
        <v>911</v>
      </c>
    </row>
    <row r="1936" spans="1:20" x14ac:dyDescent="0.25">
      <c r="A1936" s="53" t="str">
        <f>+VLOOKUP(O1936,'Selectable Table'!D:E,2,0)</f>
        <v>OTH CUST</v>
      </c>
      <c r="B1936" s="36" t="s">
        <v>1404</v>
      </c>
      <c r="C1936" s="49" t="s">
        <v>1405</v>
      </c>
      <c r="D1936" s="49" t="s">
        <v>304</v>
      </c>
      <c r="E1936">
        <v>2025</v>
      </c>
      <c r="F1936">
        <v>6</v>
      </c>
      <c r="G1936" s="53" t="s">
        <v>984</v>
      </c>
      <c r="H1936" s="33" t="s">
        <v>262</v>
      </c>
      <c r="I1936" s="18">
        <v>-57.744000000000007</v>
      </c>
      <c r="J1936" s="33" t="s">
        <v>916</v>
      </c>
      <c r="K1936" s="19">
        <f t="shared" si="61"/>
        <v>-77.065719840000014</v>
      </c>
      <c r="L1936" t="s">
        <v>977</v>
      </c>
      <c r="M1936" s="50" t="s">
        <v>1406</v>
      </c>
      <c r="O1936" s="49" t="s">
        <v>1001</v>
      </c>
      <c r="P1936" s="37">
        <f t="shared" si="60"/>
        <v>-77.065719840000014</v>
      </c>
      <c r="Q1936" s="51">
        <v>45831</v>
      </c>
      <c r="S1936">
        <v>40700</v>
      </c>
      <c r="T1936" t="s">
        <v>911</v>
      </c>
    </row>
    <row r="1937" spans="1:20" ht="30" x14ac:dyDescent="0.25">
      <c r="A1937" s="53" t="str">
        <f>+VLOOKUP(O1937,'Selectable Table'!D:E,2,0)</f>
        <v>OTH CUST</v>
      </c>
      <c r="B1937" s="36" t="s">
        <v>1412</v>
      </c>
      <c r="C1937" s="49" t="s">
        <v>1413</v>
      </c>
      <c r="D1937" s="49" t="s">
        <v>304</v>
      </c>
      <c r="E1937">
        <v>2025</v>
      </c>
      <c r="F1937">
        <v>6</v>
      </c>
      <c r="G1937" s="53" t="s">
        <v>980</v>
      </c>
      <c r="H1937" s="33" t="s">
        <v>261</v>
      </c>
      <c r="I1937" s="18">
        <v>-115</v>
      </c>
      <c r="J1937" s="33" t="s">
        <v>916</v>
      </c>
      <c r="K1937" s="19">
        <f t="shared" si="61"/>
        <v>-153.48015000000001</v>
      </c>
      <c r="L1937" t="s">
        <v>977</v>
      </c>
      <c r="M1937" s="50" t="s">
        <v>1415</v>
      </c>
      <c r="O1937" s="49" t="s">
        <v>1055</v>
      </c>
      <c r="P1937" s="37">
        <f t="shared" si="60"/>
        <v>-153.48015000000001</v>
      </c>
      <c r="Q1937" s="51">
        <v>45831</v>
      </c>
      <c r="S1937">
        <v>40700</v>
      </c>
      <c r="T1937" t="s">
        <v>911</v>
      </c>
    </row>
    <row r="1938" spans="1:20" x14ac:dyDescent="0.25">
      <c r="A1938" s="53" t="str">
        <f>+VLOOKUP(O1938,'Selectable Table'!D:E,2,0)</f>
        <v>OTH CUST</v>
      </c>
      <c r="B1938" s="36" t="s">
        <v>1416</v>
      </c>
      <c r="C1938" s="49" t="s">
        <v>1417</v>
      </c>
      <c r="D1938" s="49" t="s">
        <v>304</v>
      </c>
      <c r="E1938">
        <v>2025</v>
      </c>
      <c r="F1938">
        <v>6</v>
      </c>
      <c r="G1938" s="53" t="s">
        <v>980</v>
      </c>
      <c r="H1938" s="33" t="s">
        <v>261</v>
      </c>
      <c r="I1938" s="18">
        <v>-47.795999999999999</v>
      </c>
      <c r="J1938" s="33" t="s">
        <v>916</v>
      </c>
      <c r="K1938" s="19">
        <f t="shared" si="61"/>
        <v>-63.78901956</v>
      </c>
      <c r="L1938" t="s">
        <v>977</v>
      </c>
      <c r="M1938" s="50" t="s">
        <v>1418</v>
      </c>
      <c r="O1938" s="49" t="s">
        <v>1069</v>
      </c>
      <c r="P1938" s="37">
        <f t="shared" si="60"/>
        <v>-63.78901956</v>
      </c>
      <c r="Q1938" s="51">
        <v>45831</v>
      </c>
      <c r="S1938">
        <v>40700</v>
      </c>
      <c r="T1938" t="s">
        <v>911</v>
      </c>
    </row>
    <row r="1939" spans="1:20" x14ac:dyDescent="0.25">
      <c r="A1939" s="53" t="str">
        <f>+VLOOKUP(O1939,'Selectable Table'!D:E,2,0)</f>
        <v>OTH CUST</v>
      </c>
      <c r="B1939" s="36" t="s">
        <v>1416</v>
      </c>
      <c r="C1939" s="49" t="s">
        <v>1417</v>
      </c>
      <c r="D1939" s="49" t="s">
        <v>304</v>
      </c>
      <c r="E1939">
        <v>2025</v>
      </c>
      <c r="F1939">
        <v>6</v>
      </c>
      <c r="G1939" s="53" t="s">
        <v>980</v>
      </c>
      <c r="H1939" s="33" t="s">
        <v>261</v>
      </c>
      <c r="I1939" s="18">
        <v>-278.40000000000003</v>
      </c>
      <c r="J1939" s="33" t="s">
        <v>916</v>
      </c>
      <c r="K1939" s="19">
        <f t="shared" si="61"/>
        <v>-371.55542400000007</v>
      </c>
      <c r="L1939" t="s">
        <v>977</v>
      </c>
      <c r="M1939" s="50" t="s">
        <v>1418</v>
      </c>
      <c r="O1939" s="49" t="s">
        <v>1069</v>
      </c>
      <c r="P1939" s="37">
        <f t="shared" si="60"/>
        <v>-371.55542400000007</v>
      </c>
      <c r="Q1939" s="51">
        <v>45831</v>
      </c>
      <c r="S1939">
        <v>40700</v>
      </c>
      <c r="T1939" t="s">
        <v>911</v>
      </c>
    </row>
    <row r="1940" spans="1:20" x14ac:dyDescent="0.25">
      <c r="A1940" s="53" t="str">
        <f>+VLOOKUP(O1940,'Selectable Table'!D:E,2,0)</f>
        <v>OTH CUST</v>
      </c>
      <c r="B1940" s="36" t="s">
        <v>1419</v>
      </c>
      <c r="C1940" s="49" t="s">
        <v>1420</v>
      </c>
      <c r="D1940" s="49" t="s">
        <v>304</v>
      </c>
      <c r="E1940">
        <v>2025</v>
      </c>
      <c r="F1940">
        <v>6</v>
      </c>
      <c r="G1940" s="53" t="s">
        <v>976</v>
      </c>
      <c r="H1940" s="33" t="s">
        <v>260</v>
      </c>
      <c r="I1940" s="18">
        <v>-281.30400000000003</v>
      </c>
      <c r="J1940" s="33" t="s">
        <v>916</v>
      </c>
      <c r="K1940" s="19">
        <f t="shared" si="61"/>
        <v>-375.43113144000006</v>
      </c>
      <c r="L1940" t="s">
        <v>977</v>
      </c>
      <c r="M1940" s="50" t="s">
        <v>1422</v>
      </c>
      <c r="O1940" s="49" t="s">
        <v>1262</v>
      </c>
      <c r="P1940" s="37">
        <f t="shared" si="60"/>
        <v>-375.43113144000006</v>
      </c>
      <c r="Q1940" s="51">
        <v>45831</v>
      </c>
      <c r="S1940">
        <v>40700</v>
      </c>
      <c r="T1940" t="s">
        <v>911</v>
      </c>
    </row>
    <row r="1941" spans="1:20" x14ac:dyDescent="0.25">
      <c r="A1941" s="53" t="str">
        <f>+VLOOKUP(O1941,'Selectable Table'!D:E,2,0)</f>
        <v>OTH CUST</v>
      </c>
      <c r="B1941" s="36" t="s">
        <v>1419</v>
      </c>
      <c r="C1941" s="49" t="s">
        <v>1420</v>
      </c>
      <c r="D1941" s="49" t="s">
        <v>304</v>
      </c>
      <c r="E1941">
        <v>2025</v>
      </c>
      <c r="F1941">
        <v>6</v>
      </c>
      <c r="G1941" s="53" t="s">
        <v>980</v>
      </c>
      <c r="H1941" s="33" t="s">
        <v>261</v>
      </c>
      <c r="I1941" s="18">
        <v>-92.304000000000002</v>
      </c>
      <c r="J1941" s="33" t="s">
        <v>916</v>
      </c>
      <c r="K1941" s="19">
        <f t="shared" si="61"/>
        <v>-123.18984144000001</v>
      </c>
      <c r="L1941" t="s">
        <v>977</v>
      </c>
      <c r="M1941" s="50" t="s">
        <v>1422</v>
      </c>
      <c r="O1941" s="49" t="s">
        <v>1262</v>
      </c>
      <c r="P1941" s="37">
        <f t="shared" si="60"/>
        <v>-123.18984144000001</v>
      </c>
      <c r="Q1941" s="51">
        <v>45831</v>
      </c>
      <c r="S1941">
        <v>40700</v>
      </c>
      <c r="T1941" t="s">
        <v>911</v>
      </c>
    </row>
    <row r="1942" spans="1:20" x14ac:dyDescent="0.25">
      <c r="A1942" s="53" t="str">
        <f>+VLOOKUP(O1942,'Selectable Table'!D:E,2,0)</f>
        <v>OTH CUST</v>
      </c>
      <c r="B1942" s="36" t="s">
        <v>1435</v>
      </c>
      <c r="C1942" s="49" t="s">
        <v>1436</v>
      </c>
      <c r="D1942" s="49" t="s">
        <v>573</v>
      </c>
      <c r="E1942">
        <v>2025</v>
      </c>
      <c r="F1942">
        <v>6</v>
      </c>
      <c r="G1942" s="53" t="s">
        <v>984</v>
      </c>
      <c r="H1942" s="33" t="s">
        <v>262</v>
      </c>
      <c r="I1942" s="18">
        <v>-69.13600000000001</v>
      </c>
      <c r="J1942" s="33" t="s">
        <v>916</v>
      </c>
      <c r="K1942" s="19">
        <f t="shared" si="61"/>
        <v>-92.269596960000015</v>
      </c>
      <c r="L1942" t="s">
        <v>977</v>
      </c>
      <c r="M1942" s="50" t="s">
        <v>1437</v>
      </c>
      <c r="O1942" s="49" t="s">
        <v>1045</v>
      </c>
      <c r="P1942" s="37">
        <f t="shared" si="60"/>
        <v>-92.269596960000015</v>
      </c>
      <c r="Q1942" s="51">
        <v>45831</v>
      </c>
      <c r="S1942">
        <v>40700</v>
      </c>
      <c r="T1942" t="s">
        <v>911</v>
      </c>
    </row>
    <row r="1943" spans="1:20" x14ac:dyDescent="0.25">
      <c r="A1943" s="53" t="str">
        <f>+VLOOKUP(O1943,'Selectable Table'!D:E,2,0)</f>
        <v>OTH CUST</v>
      </c>
      <c r="B1943" s="36" t="s">
        <v>1435</v>
      </c>
      <c r="C1943" s="49" t="s">
        <v>1436</v>
      </c>
      <c r="D1943" s="49" t="s">
        <v>573</v>
      </c>
      <c r="E1943">
        <v>2025</v>
      </c>
      <c r="F1943">
        <v>6</v>
      </c>
      <c r="G1943" s="53" t="s">
        <v>980</v>
      </c>
      <c r="H1943" s="33" t="s">
        <v>261</v>
      </c>
      <c r="I1943" s="18">
        <v>-103.70400000000001</v>
      </c>
      <c r="J1943" s="33" t="s">
        <v>916</v>
      </c>
      <c r="K1943" s="19">
        <f t="shared" si="61"/>
        <v>-138.40439544000003</v>
      </c>
      <c r="L1943" t="s">
        <v>977</v>
      </c>
      <c r="M1943" s="50" t="s">
        <v>1437</v>
      </c>
      <c r="O1943" s="49" t="s">
        <v>1045</v>
      </c>
      <c r="P1943" s="37">
        <f t="shared" si="60"/>
        <v>-138.40439544000003</v>
      </c>
      <c r="Q1943" s="51">
        <v>45831</v>
      </c>
      <c r="S1943">
        <v>40700</v>
      </c>
      <c r="T1943" t="s">
        <v>911</v>
      </c>
    </row>
    <row r="1944" spans="1:20" ht="30" x14ac:dyDescent="0.25">
      <c r="A1944" s="53" t="str">
        <f>+VLOOKUP(O1944,'Selectable Table'!D:E,2,0)</f>
        <v>OTH CUST</v>
      </c>
      <c r="B1944" s="36" t="s">
        <v>1438</v>
      </c>
      <c r="C1944" s="49" t="s">
        <v>1439</v>
      </c>
      <c r="D1944" s="49" t="s">
        <v>573</v>
      </c>
      <c r="E1944">
        <v>2025</v>
      </c>
      <c r="F1944">
        <v>6</v>
      </c>
      <c r="G1944" s="53" t="s">
        <v>980</v>
      </c>
      <c r="H1944" s="33" t="s">
        <v>261</v>
      </c>
      <c r="I1944" s="18">
        <v>-230.00400000000002</v>
      </c>
      <c r="J1944" s="33" t="s">
        <v>916</v>
      </c>
      <c r="K1944" s="19">
        <f t="shared" si="61"/>
        <v>-306.96563844000002</v>
      </c>
      <c r="L1944" t="s">
        <v>977</v>
      </c>
      <c r="M1944" s="50" t="s">
        <v>1440</v>
      </c>
      <c r="O1944" s="49" t="s">
        <v>1055</v>
      </c>
      <c r="P1944" s="37">
        <f t="shared" si="60"/>
        <v>-306.96563844000002</v>
      </c>
      <c r="Q1944" s="51">
        <v>45831</v>
      </c>
      <c r="S1944">
        <v>40700</v>
      </c>
      <c r="T1944" t="s">
        <v>911</v>
      </c>
    </row>
    <row r="1945" spans="1:20" x14ac:dyDescent="0.25">
      <c r="A1945" s="53" t="str">
        <f>+VLOOKUP(O1945,'Selectable Table'!D:E,2,0)</f>
        <v>OTH CUST</v>
      </c>
      <c r="B1945" s="36" t="s">
        <v>1442</v>
      </c>
      <c r="C1945" s="49" t="s">
        <v>1443</v>
      </c>
      <c r="D1945" s="49" t="s">
        <v>573</v>
      </c>
      <c r="E1945">
        <v>2025</v>
      </c>
      <c r="F1945">
        <v>6</v>
      </c>
      <c r="G1945" s="53" t="s">
        <v>980</v>
      </c>
      <c r="H1945" s="33" t="s">
        <v>261</v>
      </c>
      <c r="I1945" s="18">
        <v>-140.88</v>
      </c>
      <c r="J1945" s="33" t="s">
        <v>916</v>
      </c>
      <c r="K1945" s="19">
        <f t="shared" si="61"/>
        <v>-188.01985680000001</v>
      </c>
      <c r="L1945" t="s">
        <v>977</v>
      </c>
      <c r="M1945" s="50" t="s">
        <v>1445</v>
      </c>
      <c r="O1945" s="49" t="s">
        <v>1446</v>
      </c>
      <c r="P1945" s="37">
        <f t="shared" si="60"/>
        <v>-188.01985680000001</v>
      </c>
      <c r="Q1945" s="51">
        <v>45831</v>
      </c>
      <c r="S1945">
        <v>40700</v>
      </c>
      <c r="T1945" t="s">
        <v>911</v>
      </c>
    </row>
    <row r="1946" spans="1:20" x14ac:dyDescent="0.25">
      <c r="A1946" s="53" t="str">
        <f>+VLOOKUP(O1946,'Selectable Table'!D:E,2,0)</f>
        <v>OTH CUST</v>
      </c>
      <c r="B1946" s="36" t="s">
        <v>1442</v>
      </c>
      <c r="C1946" s="49" t="s">
        <v>1443</v>
      </c>
      <c r="D1946" s="49" t="s">
        <v>573</v>
      </c>
      <c r="E1946">
        <v>2025</v>
      </c>
      <c r="F1946">
        <v>6</v>
      </c>
      <c r="G1946" s="53" t="s">
        <v>976</v>
      </c>
      <c r="H1946" s="33" t="s">
        <v>260</v>
      </c>
      <c r="I1946" s="18">
        <v>-51.008000000000003</v>
      </c>
      <c r="J1946" s="33" t="s">
        <v>916</v>
      </c>
      <c r="K1946" s="19">
        <f t="shared" si="61"/>
        <v>-68.07578688000001</v>
      </c>
      <c r="L1946" t="s">
        <v>977</v>
      </c>
      <c r="M1946" s="50" t="s">
        <v>1445</v>
      </c>
      <c r="O1946" s="49" t="s">
        <v>1446</v>
      </c>
      <c r="P1946" s="37">
        <f t="shared" si="60"/>
        <v>-68.07578688000001</v>
      </c>
      <c r="Q1946" s="51">
        <v>45831</v>
      </c>
      <c r="S1946">
        <v>40700</v>
      </c>
      <c r="T1946" t="s">
        <v>911</v>
      </c>
    </row>
    <row r="1947" spans="1:20" ht="30" x14ac:dyDescent="0.25">
      <c r="A1947" s="53" t="str">
        <f>+VLOOKUP(O1947,'Selectable Table'!D:E,2,0)</f>
        <v>OTH CUST</v>
      </c>
      <c r="B1947" s="36" t="s">
        <v>1447</v>
      </c>
      <c r="C1947" s="49" t="s">
        <v>1448</v>
      </c>
      <c r="D1947" s="49" t="s">
        <v>2125</v>
      </c>
      <c r="E1947">
        <v>2025</v>
      </c>
      <c r="F1947">
        <v>6</v>
      </c>
      <c r="G1947" s="53" t="s">
        <v>976</v>
      </c>
      <c r="H1947" s="33" t="s">
        <v>260</v>
      </c>
      <c r="I1947" s="18">
        <v>-102.68</v>
      </c>
      <c r="J1947" s="33" t="s">
        <v>916</v>
      </c>
      <c r="K1947" s="19">
        <f t="shared" si="61"/>
        <v>-137.03775480000002</v>
      </c>
      <c r="L1947" t="s">
        <v>977</v>
      </c>
      <c r="M1947" s="50" t="s">
        <v>1449</v>
      </c>
      <c r="O1947" s="49" t="s">
        <v>1001</v>
      </c>
      <c r="P1947" s="37">
        <f t="shared" si="60"/>
        <v>-137.03775480000002</v>
      </c>
      <c r="Q1947" s="51">
        <v>45831</v>
      </c>
      <c r="S1947">
        <v>40700</v>
      </c>
      <c r="T1947" t="s">
        <v>911</v>
      </c>
    </row>
    <row r="1948" spans="1:20" x14ac:dyDescent="0.25">
      <c r="A1948" s="53" t="str">
        <f>+VLOOKUP(O1948,'Selectable Table'!D:E,2,0)</f>
        <v>OTH CUST</v>
      </c>
      <c r="B1948" s="36" t="s">
        <v>1447</v>
      </c>
      <c r="C1948" s="49" t="s">
        <v>1448</v>
      </c>
      <c r="D1948" s="49">
        <v>20210104</v>
      </c>
      <c r="E1948">
        <v>2025</v>
      </c>
      <c r="F1948">
        <v>6</v>
      </c>
      <c r="G1948" s="53" t="s">
        <v>980</v>
      </c>
      <c r="H1948" s="33" t="s">
        <v>261</v>
      </c>
      <c r="I1948" s="18">
        <v>-17.632000000000001</v>
      </c>
      <c r="J1948" s="33" t="s">
        <v>94</v>
      </c>
      <c r="K1948" s="19">
        <f t="shared" si="61"/>
        <v>-17.632000000000001</v>
      </c>
      <c r="L1948" t="s">
        <v>977</v>
      </c>
      <c r="M1948" s="50" t="s">
        <v>1449</v>
      </c>
      <c r="O1948" s="49" t="s">
        <v>1001</v>
      </c>
      <c r="P1948" s="37">
        <f t="shared" si="60"/>
        <v>-17.632000000000001</v>
      </c>
      <c r="Q1948" s="51">
        <v>45831</v>
      </c>
      <c r="S1948">
        <v>40700</v>
      </c>
      <c r="T1948" t="s">
        <v>911</v>
      </c>
    </row>
    <row r="1949" spans="1:20" x14ac:dyDescent="0.25">
      <c r="A1949" s="53" t="str">
        <f>+VLOOKUP(O1949,'Selectable Table'!D:E,2,0)</f>
        <v>OTH CUST</v>
      </c>
      <c r="B1949" s="36" t="s">
        <v>1450</v>
      </c>
      <c r="C1949" s="49" t="s">
        <v>1451</v>
      </c>
      <c r="D1949" s="49">
        <v>20210104</v>
      </c>
      <c r="E1949">
        <v>2025</v>
      </c>
      <c r="F1949">
        <v>6</v>
      </c>
      <c r="G1949" s="53" t="s">
        <v>976</v>
      </c>
      <c r="H1949" s="33" t="s">
        <v>260</v>
      </c>
      <c r="I1949" s="18">
        <v>-205.36</v>
      </c>
      <c r="J1949" s="33" t="s">
        <v>94</v>
      </c>
      <c r="K1949" s="19">
        <f t="shared" si="61"/>
        <v>-205.36</v>
      </c>
      <c r="L1949" t="s">
        <v>977</v>
      </c>
      <c r="M1949" s="50" t="s">
        <v>1452</v>
      </c>
      <c r="O1949" s="49" t="s">
        <v>1001</v>
      </c>
      <c r="P1949" s="37">
        <f t="shared" si="60"/>
        <v>-205.36</v>
      </c>
      <c r="Q1949" s="51">
        <v>45831</v>
      </c>
      <c r="S1949">
        <v>40700</v>
      </c>
      <c r="T1949" t="s">
        <v>911</v>
      </c>
    </row>
    <row r="1950" spans="1:20" x14ac:dyDescent="0.25">
      <c r="A1950" s="53" t="str">
        <f>+VLOOKUP(O1950,'Selectable Table'!D:E,2,0)</f>
        <v>OTH CUST</v>
      </c>
      <c r="B1950" s="36" t="s">
        <v>1450</v>
      </c>
      <c r="C1950" s="49" t="s">
        <v>1451</v>
      </c>
      <c r="D1950" s="49" t="s">
        <v>305</v>
      </c>
      <c r="E1950">
        <v>2025</v>
      </c>
      <c r="F1950">
        <v>6</v>
      </c>
      <c r="G1950" s="53" t="s">
        <v>980</v>
      </c>
      <c r="H1950" s="33" t="s">
        <v>261</v>
      </c>
      <c r="I1950" s="18">
        <v>-35.260000000000005</v>
      </c>
      <c r="J1950" s="33" t="s">
        <v>916</v>
      </c>
      <c r="K1950" s="19">
        <f t="shared" si="61"/>
        <v>-47.058348600000009</v>
      </c>
      <c r="L1950" t="s">
        <v>977</v>
      </c>
      <c r="M1950" s="50" t="s">
        <v>1452</v>
      </c>
      <c r="O1950" s="49" t="s">
        <v>1001</v>
      </c>
      <c r="P1950" s="37">
        <f t="shared" si="60"/>
        <v>-47.058348600000009</v>
      </c>
      <c r="Q1950" s="51">
        <v>45831</v>
      </c>
      <c r="S1950">
        <v>40700</v>
      </c>
      <c r="T1950" t="s">
        <v>911</v>
      </c>
    </row>
    <row r="1951" spans="1:20" x14ac:dyDescent="0.25">
      <c r="A1951" s="53" t="str">
        <f>+VLOOKUP(O1951,'Selectable Table'!D:E,2,0)</f>
        <v>OTH CUST</v>
      </c>
      <c r="B1951" s="36" t="s">
        <v>1453</v>
      </c>
      <c r="C1951" s="49" t="s">
        <v>1454</v>
      </c>
      <c r="D1951" s="49" t="s">
        <v>305</v>
      </c>
      <c r="E1951">
        <v>2025</v>
      </c>
      <c r="F1951">
        <v>6</v>
      </c>
      <c r="G1951" s="53" t="s">
        <v>980</v>
      </c>
      <c r="H1951" s="33" t="s">
        <v>261</v>
      </c>
      <c r="I1951" s="18">
        <v>-175.38800000000003</v>
      </c>
      <c r="J1951" s="33" t="s">
        <v>916</v>
      </c>
      <c r="K1951" s="19">
        <f t="shared" si="61"/>
        <v>-234.07457868000006</v>
      </c>
      <c r="L1951" t="s">
        <v>977</v>
      </c>
      <c r="M1951" s="50" t="s">
        <v>1455</v>
      </c>
      <c r="O1951" s="49" t="s">
        <v>1055</v>
      </c>
      <c r="P1951" s="37">
        <f t="shared" si="60"/>
        <v>-234.07457868000006</v>
      </c>
      <c r="Q1951" s="51">
        <v>45831</v>
      </c>
      <c r="S1951">
        <v>40700</v>
      </c>
      <c r="T1951" t="s">
        <v>911</v>
      </c>
    </row>
    <row r="1952" spans="1:20" x14ac:dyDescent="0.25">
      <c r="A1952" s="53" t="str">
        <f>+VLOOKUP(O1952,'Selectable Table'!D:E,2,0)</f>
        <v>OTH CUST</v>
      </c>
      <c r="B1952" s="36" t="s">
        <v>1453</v>
      </c>
      <c r="C1952" s="49" t="s">
        <v>1454</v>
      </c>
      <c r="D1952" s="49" t="s">
        <v>305</v>
      </c>
      <c r="E1952">
        <v>2025</v>
      </c>
      <c r="F1952">
        <v>6</v>
      </c>
      <c r="G1952" s="53" t="s">
        <v>980</v>
      </c>
      <c r="H1952" s="33" t="s">
        <v>261</v>
      </c>
      <c r="I1952" s="18">
        <v>-534.56000000000006</v>
      </c>
      <c r="J1952" s="33" t="s">
        <v>916</v>
      </c>
      <c r="K1952" s="19">
        <f t="shared" si="61"/>
        <v>-713.42912160000014</v>
      </c>
      <c r="L1952" t="s">
        <v>977</v>
      </c>
      <c r="M1952" s="50" t="s">
        <v>1455</v>
      </c>
      <c r="O1952" s="49" t="s">
        <v>1055</v>
      </c>
      <c r="P1952" s="37">
        <f t="shared" si="60"/>
        <v>-713.42912160000014</v>
      </c>
      <c r="Q1952" s="51">
        <v>45831</v>
      </c>
      <c r="S1952">
        <v>40700</v>
      </c>
      <c r="T1952" t="s">
        <v>911</v>
      </c>
    </row>
    <row r="1953" spans="1:20" ht="30" x14ac:dyDescent="0.25">
      <c r="A1953" s="53" t="str">
        <f>+VLOOKUP(O1953,'Selectable Table'!D:E,2,0)</f>
        <v>OTH CUST</v>
      </c>
      <c r="B1953" s="36" t="s">
        <v>1456</v>
      </c>
      <c r="C1953" s="49" t="s">
        <v>1457</v>
      </c>
      <c r="D1953" s="49" t="s">
        <v>305</v>
      </c>
      <c r="E1953">
        <v>2025</v>
      </c>
      <c r="F1953">
        <v>6</v>
      </c>
      <c r="G1953" s="53" t="s">
        <v>980</v>
      </c>
      <c r="H1953" s="33" t="s">
        <v>261</v>
      </c>
      <c r="I1953" s="18">
        <v>-115</v>
      </c>
      <c r="J1953" s="33" t="s">
        <v>916</v>
      </c>
      <c r="K1953" s="19">
        <f t="shared" si="61"/>
        <v>-153.48015000000001</v>
      </c>
      <c r="L1953" t="s">
        <v>977</v>
      </c>
      <c r="M1953" s="50" t="s">
        <v>1458</v>
      </c>
      <c r="O1953" s="49" t="s">
        <v>1055</v>
      </c>
      <c r="P1953" s="37">
        <f t="shared" si="60"/>
        <v>-153.48015000000001</v>
      </c>
      <c r="Q1953" s="51">
        <v>45831</v>
      </c>
      <c r="S1953">
        <v>40700</v>
      </c>
      <c r="T1953" t="s">
        <v>911</v>
      </c>
    </row>
    <row r="1954" spans="1:20" x14ac:dyDescent="0.25">
      <c r="A1954" s="53" t="str">
        <f>+VLOOKUP(O1954,'Selectable Table'!D:E,2,0)</f>
        <v>OTH CUST</v>
      </c>
      <c r="B1954" s="36" t="s">
        <v>1459</v>
      </c>
      <c r="C1954" s="49" t="s">
        <v>1460</v>
      </c>
      <c r="D1954" s="49" t="s">
        <v>305</v>
      </c>
      <c r="E1954">
        <v>2025</v>
      </c>
      <c r="F1954">
        <v>6</v>
      </c>
      <c r="G1954" s="53" t="s">
        <v>976</v>
      </c>
      <c r="H1954" s="33" t="s">
        <v>260</v>
      </c>
      <c r="I1954" s="18">
        <v>-44.888000000000005</v>
      </c>
      <c r="J1954" s="33" t="s">
        <v>916</v>
      </c>
      <c r="K1954" s="19">
        <f t="shared" si="61"/>
        <v>-59.907973680000012</v>
      </c>
      <c r="L1954" t="s">
        <v>977</v>
      </c>
      <c r="M1954" s="50" t="s">
        <v>1461</v>
      </c>
      <c r="O1954" s="49" t="s">
        <v>1241</v>
      </c>
      <c r="P1954" s="37">
        <f t="shared" si="60"/>
        <v>-59.907973680000012</v>
      </c>
      <c r="Q1954" s="51">
        <v>45831</v>
      </c>
      <c r="S1954">
        <v>40700</v>
      </c>
      <c r="T1954" t="s">
        <v>911</v>
      </c>
    </row>
    <row r="1955" spans="1:20" x14ac:dyDescent="0.25">
      <c r="A1955" s="53" t="str">
        <f>+VLOOKUP(O1955,'Selectable Table'!D:E,2,0)</f>
        <v>OTH CUST</v>
      </c>
      <c r="B1955" s="36" t="s">
        <v>1459</v>
      </c>
      <c r="C1955" s="49" t="s">
        <v>1460</v>
      </c>
      <c r="D1955" s="49" t="s">
        <v>305</v>
      </c>
      <c r="E1955">
        <v>2025</v>
      </c>
      <c r="F1955">
        <v>6</v>
      </c>
      <c r="G1955" s="53" t="s">
        <v>976</v>
      </c>
      <c r="H1955" s="33" t="s">
        <v>260</v>
      </c>
      <c r="I1955" s="18">
        <v>-118.072</v>
      </c>
      <c r="J1955" s="33" t="s">
        <v>916</v>
      </c>
      <c r="K1955" s="19">
        <f t="shared" si="61"/>
        <v>-157.58007192000002</v>
      </c>
      <c r="L1955" t="s">
        <v>977</v>
      </c>
      <c r="M1955" s="50" t="s">
        <v>1461</v>
      </c>
      <c r="O1955" s="49" t="s">
        <v>1241</v>
      </c>
      <c r="P1955" s="37">
        <f t="shared" si="60"/>
        <v>-157.58007192000002</v>
      </c>
      <c r="Q1955" s="51">
        <v>45831</v>
      </c>
      <c r="S1955">
        <v>40700</v>
      </c>
      <c r="T1955" t="s">
        <v>911</v>
      </c>
    </row>
    <row r="1956" spans="1:20" x14ac:dyDescent="0.25">
      <c r="A1956" s="53" t="str">
        <f>+VLOOKUP(O1956,'Selectable Table'!D:E,2,0)</f>
        <v>ASTRAZENECA</v>
      </c>
      <c r="B1956" s="36" t="s">
        <v>1462</v>
      </c>
      <c r="C1956" s="49" t="s">
        <v>1463</v>
      </c>
      <c r="D1956" s="49" t="s">
        <v>305</v>
      </c>
      <c r="E1956">
        <v>2025</v>
      </c>
      <c r="F1956">
        <v>6</v>
      </c>
      <c r="G1956" s="53" t="s">
        <v>980</v>
      </c>
      <c r="H1956" s="33" t="s">
        <v>261</v>
      </c>
      <c r="I1956" s="18">
        <v>-204.8</v>
      </c>
      <c r="J1956" s="33" t="s">
        <v>916</v>
      </c>
      <c r="K1956" s="19">
        <f t="shared" si="61"/>
        <v>-273.32812800000005</v>
      </c>
      <c r="L1956" t="s">
        <v>977</v>
      </c>
      <c r="M1956" s="50" t="s">
        <v>1464</v>
      </c>
      <c r="O1956" s="49" t="s">
        <v>1465</v>
      </c>
      <c r="P1956" s="37">
        <f t="shared" si="60"/>
        <v>-273.32812800000005</v>
      </c>
      <c r="Q1956" s="51">
        <v>45831</v>
      </c>
      <c r="S1956">
        <v>40700</v>
      </c>
      <c r="T1956" t="s">
        <v>911</v>
      </c>
    </row>
    <row r="1957" spans="1:20" x14ac:dyDescent="0.25">
      <c r="A1957" s="53" t="str">
        <f>+VLOOKUP(O1957,'Selectable Table'!D:E,2,0)</f>
        <v>OTH CUST</v>
      </c>
      <c r="B1957" s="36" t="s">
        <v>1470</v>
      </c>
      <c r="C1957" s="49" t="s">
        <v>1471</v>
      </c>
      <c r="D1957" s="49" t="s">
        <v>305</v>
      </c>
      <c r="E1957">
        <v>2025</v>
      </c>
      <c r="F1957">
        <v>6</v>
      </c>
      <c r="G1957" s="53" t="s">
        <v>980</v>
      </c>
      <c r="H1957" s="33" t="s">
        <v>261</v>
      </c>
      <c r="I1957" s="18">
        <v>-92.304000000000002</v>
      </c>
      <c r="J1957" s="33" t="s">
        <v>916</v>
      </c>
      <c r="K1957" s="19">
        <f t="shared" si="61"/>
        <v>-123.18984144000001</v>
      </c>
      <c r="L1957" t="s">
        <v>977</v>
      </c>
      <c r="M1957" s="50" t="s">
        <v>1385</v>
      </c>
      <c r="O1957" s="49" t="s">
        <v>1472</v>
      </c>
      <c r="P1957" s="37">
        <f t="shared" si="60"/>
        <v>-123.18984144000001</v>
      </c>
      <c r="Q1957" s="51">
        <v>45831</v>
      </c>
      <c r="S1957">
        <v>40700</v>
      </c>
      <c r="T1957" t="s">
        <v>911</v>
      </c>
    </row>
    <row r="1958" spans="1:20" x14ac:dyDescent="0.25">
      <c r="A1958" s="53" t="str">
        <f>+VLOOKUP(O1958,'Selectable Table'!D:E,2,0)</f>
        <v>OTH CUST</v>
      </c>
      <c r="B1958" s="36" t="s">
        <v>1470</v>
      </c>
      <c r="C1958" s="49" t="s">
        <v>1471</v>
      </c>
      <c r="D1958" s="49" t="s">
        <v>2126</v>
      </c>
      <c r="E1958">
        <v>2025</v>
      </c>
      <c r="F1958">
        <v>6</v>
      </c>
      <c r="G1958" s="53" t="s">
        <v>984</v>
      </c>
      <c r="H1958" s="33" t="s">
        <v>262</v>
      </c>
      <c r="I1958" s="18">
        <v>-281.30400000000003</v>
      </c>
      <c r="J1958" s="33" t="s">
        <v>916</v>
      </c>
      <c r="K1958" s="19">
        <f t="shared" si="61"/>
        <v>-375.43113144000006</v>
      </c>
      <c r="L1958" t="s">
        <v>977</v>
      </c>
      <c r="M1958" s="50" t="s">
        <v>1385</v>
      </c>
      <c r="O1958" s="49" t="s">
        <v>1472</v>
      </c>
      <c r="P1958" s="37">
        <f t="shared" si="60"/>
        <v>-375.43113144000006</v>
      </c>
      <c r="Q1958" s="51">
        <v>45831</v>
      </c>
      <c r="S1958">
        <v>40700</v>
      </c>
      <c r="T1958" t="s">
        <v>911</v>
      </c>
    </row>
    <row r="1959" spans="1:20" x14ac:dyDescent="0.25">
      <c r="A1959" s="53" t="str">
        <f>+VLOOKUP(O1959,'Selectable Table'!D:E,2,0)</f>
        <v>OTH CUST</v>
      </c>
      <c r="B1959" s="36" t="s">
        <v>1476</v>
      </c>
      <c r="C1959" s="49" t="s">
        <v>1477</v>
      </c>
      <c r="D1959" s="49" t="s">
        <v>2126</v>
      </c>
      <c r="E1959">
        <v>2025</v>
      </c>
      <c r="F1959">
        <v>6</v>
      </c>
      <c r="G1959" s="53" t="s">
        <v>980</v>
      </c>
      <c r="H1959" s="33" t="s">
        <v>261</v>
      </c>
      <c r="I1959" s="18">
        <v>-79.800000000000011</v>
      </c>
      <c r="J1959" s="33" t="s">
        <v>916</v>
      </c>
      <c r="K1959" s="19">
        <f t="shared" si="61"/>
        <v>-106.50187800000002</v>
      </c>
      <c r="L1959" t="s">
        <v>977</v>
      </c>
      <c r="M1959" s="50" t="s">
        <v>1479</v>
      </c>
      <c r="O1959" s="49" t="s">
        <v>1045</v>
      </c>
      <c r="P1959" s="37">
        <f t="shared" si="60"/>
        <v>-106.50187800000002</v>
      </c>
      <c r="Q1959" s="51">
        <v>45831</v>
      </c>
      <c r="S1959">
        <v>40700</v>
      </c>
      <c r="T1959" t="s">
        <v>911</v>
      </c>
    </row>
    <row r="1960" spans="1:20" x14ac:dyDescent="0.25">
      <c r="A1960" s="53" t="str">
        <f>+VLOOKUP(O1960,'Selectable Table'!D:E,2,0)</f>
        <v>OTH CUST</v>
      </c>
      <c r="B1960" s="36" t="s">
        <v>1476</v>
      </c>
      <c r="C1960" s="49" t="s">
        <v>1477</v>
      </c>
      <c r="D1960" s="49" t="s">
        <v>2126</v>
      </c>
      <c r="E1960">
        <v>2025</v>
      </c>
      <c r="F1960">
        <v>6</v>
      </c>
      <c r="G1960" s="53" t="s">
        <v>980</v>
      </c>
      <c r="H1960" s="33" t="s">
        <v>261</v>
      </c>
      <c r="I1960" s="18">
        <v>-281.76</v>
      </c>
      <c r="J1960" s="33" t="s">
        <v>916</v>
      </c>
      <c r="K1960" s="19">
        <f t="shared" si="61"/>
        <v>-376.03971360000003</v>
      </c>
      <c r="L1960" t="s">
        <v>977</v>
      </c>
      <c r="M1960" s="50" t="s">
        <v>1479</v>
      </c>
      <c r="O1960" s="49" t="s">
        <v>1045</v>
      </c>
      <c r="P1960" s="37">
        <f t="shared" si="60"/>
        <v>-376.03971360000003</v>
      </c>
      <c r="Q1960" s="51">
        <v>45831</v>
      </c>
      <c r="S1960">
        <v>40700</v>
      </c>
      <c r="T1960" t="s">
        <v>911</v>
      </c>
    </row>
    <row r="1961" spans="1:20" x14ac:dyDescent="0.25">
      <c r="A1961" s="53" t="str">
        <f>+VLOOKUP(O1961,'Selectable Table'!D:E,2,0)</f>
        <v>GILEAD SCI</v>
      </c>
      <c r="B1961" s="36" t="s">
        <v>1487</v>
      </c>
      <c r="C1961" s="49" t="s">
        <v>1488</v>
      </c>
      <c r="D1961" s="49" t="s">
        <v>2126</v>
      </c>
      <c r="E1961">
        <v>2025</v>
      </c>
      <c r="F1961">
        <v>6</v>
      </c>
      <c r="G1961" s="53" t="s">
        <v>980</v>
      </c>
      <c r="H1961" s="33" t="s">
        <v>261</v>
      </c>
      <c r="I1961" s="18">
        <v>-106.88</v>
      </c>
      <c r="J1961" s="33" t="s">
        <v>916</v>
      </c>
      <c r="K1961" s="19">
        <f t="shared" si="61"/>
        <v>-142.6431168</v>
      </c>
      <c r="L1961" t="s">
        <v>977</v>
      </c>
      <c r="M1961" s="50" t="s">
        <v>1489</v>
      </c>
      <c r="O1961" s="49" t="s">
        <v>1194</v>
      </c>
      <c r="P1961" s="37">
        <f t="shared" si="60"/>
        <v>-142.6431168</v>
      </c>
      <c r="Q1961" s="51">
        <v>45831</v>
      </c>
      <c r="S1961">
        <v>40700</v>
      </c>
      <c r="T1961" t="s">
        <v>911</v>
      </c>
    </row>
    <row r="1962" spans="1:20" x14ac:dyDescent="0.25">
      <c r="A1962" s="53" t="str">
        <f>+VLOOKUP(O1962,'Selectable Table'!D:E,2,0)</f>
        <v>GILEAD SCI</v>
      </c>
      <c r="B1962" s="36" t="s">
        <v>1487</v>
      </c>
      <c r="C1962" s="49" t="s">
        <v>1488</v>
      </c>
      <c r="D1962" s="49" t="s">
        <v>2126</v>
      </c>
      <c r="E1962">
        <v>2025</v>
      </c>
      <c r="F1962">
        <v>6</v>
      </c>
      <c r="G1962" s="53" t="s">
        <v>980</v>
      </c>
      <c r="H1962" s="33" t="s">
        <v>261</v>
      </c>
      <c r="I1962" s="18">
        <v>-1865.4880000000003</v>
      </c>
      <c r="J1962" s="33" t="s">
        <v>916</v>
      </c>
      <c r="K1962" s="19">
        <f t="shared" si="61"/>
        <v>-2489.6989396800004</v>
      </c>
      <c r="L1962" t="s">
        <v>977</v>
      </c>
      <c r="M1962" s="50" t="s">
        <v>1489</v>
      </c>
      <c r="O1962" s="49" t="s">
        <v>1194</v>
      </c>
      <c r="P1962" s="37">
        <f t="shared" si="60"/>
        <v>-2489.6989396800004</v>
      </c>
      <c r="Q1962" s="51">
        <v>45831</v>
      </c>
      <c r="S1962">
        <v>40700</v>
      </c>
      <c r="T1962" t="s">
        <v>911</v>
      </c>
    </row>
    <row r="1963" spans="1:20" x14ac:dyDescent="0.25">
      <c r="A1963" s="53" t="str">
        <f>+VLOOKUP(O1963,'Selectable Table'!D:E,2,0)</f>
        <v>OTH CUST</v>
      </c>
      <c r="B1963" s="36" t="s">
        <v>1521</v>
      </c>
      <c r="C1963" s="49" t="s">
        <v>1522</v>
      </c>
      <c r="D1963" s="49" t="s">
        <v>2126</v>
      </c>
      <c r="E1963">
        <v>2025</v>
      </c>
      <c r="F1963">
        <v>6</v>
      </c>
      <c r="G1963" s="53" t="s">
        <v>980</v>
      </c>
      <c r="H1963" s="33" t="s">
        <v>261</v>
      </c>
      <c r="I1963" s="18">
        <v>-408.06400000000002</v>
      </c>
      <c r="J1963" s="33" t="s">
        <v>916</v>
      </c>
      <c r="K1963" s="19">
        <f t="shared" si="61"/>
        <v>-544.60629504000008</v>
      </c>
      <c r="L1963" t="s">
        <v>977</v>
      </c>
      <c r="M1963" s="50" t="s">
        <v>1524</v>
      </c>
      <c r="O1963" s="49" t="s">
        <v>1525</v>
      </c>
      <c r="P1963" s="37">
        <f t="shared" si="60"/>
        <v>-544.60629504000008</v>
      </c>
      <c r="Q1963" s="51">
        <v>45831</v>
      </c>
      <c r="S1963">
        <v>40700</v>
      </c>
      <c r="T1963" t="s">
        <v>911</v>
      </c>
    </row>
    <row r="1964" spans="1:20" x14ac:dyDescent="0.25">
      <c r="A1964" s="53" t="str">
        <f>+VLOOKUP(O1964,'Selectable Table'!D:E,2,0)</f>
        <v>OTH CUST</v>
      </c>
      <c r="B1964" s="36" t="s">
        <v>1521</v>
      </c>
      <c r="C1964" s="49" t="s">
        <v>1522</v>
      </c>
      <c r="D1964" s="49" t="s">
        <v>2126</v>
      </c>
      <c r="E1964">
        <v>2025</v>
      </c>
      <c r="F1964">
        <v>6</v>
      </c>
      <c r="G1964" s="53" t="s">
        <v>976</v>
      </c>
      <c r="H1964" s="33" t="s">
        <v>260</v>
      </c>
      <c r="I1964" s="18">
        <v>-1243.68</v>
      </c>
      <c r="J1964" s="33" t="s">
        <v>916</v>
      </c>
      <c r="K1964" s="19">
        <f t="shared" si="61"/>
        <v>-1659.8277648000001</v>
      </c>
      <c r="L1964" t="s">
        <v>977</v>
      </c>
      <c r="M1964" s="50" t="s">
        <v>1524</v>
      </c>
      <c r="O1964" s="49" t="s">
        <v>1525</v>
      </c>
      <c r="P1964" s="37">
        <f t="shared" si="60"/>
        <v>-1659.8277648000001</v>
      </c>
      <c r="Q1964" s="51">
        <v>45831</v>
      </c>
      <c r="S1964">
        <v>40700</v>
      </c>
      <c r="T1964" t="s">
        <v>911</v>
      </c>
    </row>
    <row r="1965" spans="1:20" ht="30" x14ac:dyDescent="0.25">
      <c r="A1965" s="53" t="str">
        <f>+VLOOKUP(O1965,'Selectable Table'!D:E,2,0)</f>
        <v>OTH CUST</v>
      </c>
      <c r="B1965" s="36" t="s">
        <v>1526</v>
      </c>
      <c r="C1965" s="49" t="s">
        <v>1527</v>
      </c>
      <c r="D1965" s="49" t="s">
        <v>2126</v>
      </c>
      <c r="E1965">
        <v>2025</v>
      </c>
      <c r="F1965">
        <v>6</v>
      </c>
      <c r="G1965" s="53" t="s">
        <v>980</v>
      </c>
      <c r="H1965" s="33" t="s">
        <v>261</v>
      </c>
      <c r="I1965" s="18">
        <v>-238.01999999999998</v>
      </c>
      <c r="J1965" s="33" t="s">
        <v>916</v>
      </c>
      <c r="K1965" s="19">
        <f t="shared" si="61"/>
        <v>-317.66387220000001</v>
      </c>
      <c r="L1965" t="s">
        <v>977</v>
      </c>
      <c r="M1965" s="50" t="s">
        <v>1528</v>
      </c>
      <c r="O1965" s="49" t="s">
        <v>1055</v>
      </c>
      <c r="P1965" s="37">
        <f t="shared" si="60"/>
        <v>-317.66387220000001</v>
      </c>
      <c r="Q1965" s="51">
        <v>45831</v>
      </c>
      <c r="S1965">
        <v>40700</v>
      </c>
      <c r="T1965" t="s">
        <v>911</v>
      </c>
    </row>
    <row r="1966" spans="1:20" ht="30" x14ac:dyDescent="0.25">
      <c r="A1966" s="53" t="str">
        <f>+VLOOKUP(O1966,'Selectable Table'!D:E,2,0)</f>
        <v>OTH CUST</v>
      </c>
      <c r="B1966" s="36" t="s">
        <v>1526</v>
      </c>
      <c r="C1966" s="49" t="s">
        <v>1527</v>
      </c>
      <c r="D1966" s="49">
        <v>20170104</v>
      </c>
      <c r="E1966">
        <v>2025</v>
      </c>
      <c r="F1966">
        <v>6</v>
      </c>
      <c r="G1966" s="53" t="s">
        <v>980</v>
      </c>
      <c r="H1966" s="33" t="s">
        <v>261</v>
      </c>
      <c r="I1966" s="18">
        <v>-58.176000000000002</v>
      </c>
      <c r="J1966" s="33" t="s">
        <v>94</v>
      </c>
      <c r="K1966" s="19">
        <f t="shared" si="61"/>
        <v>-58.176000000000002</v>
      </c>
      <c r="L1966" t="s">
        <v>977</v>
      </c>
      <c r="M1966" s="50" t="s">
        <v>1528</v>
      </c>
      <c r="O1966" s="49" t="s">
        <v>1055</v>
      </c>
      <c r="P1966" s="37">
        <f t="shared" si="60"/>
        <v>-58.176000000000002</v>
      </c>
      <c r="Q1966" s="51">
        <v>45831</v>
      </c>
      <c r="S1966">
        <v>40700</v>
      </c>
      <c r="T1966" t="s">
        <v>911</v>
      </c>
    </row>
    <row r="1967" spans="1:20" x14ac:dyDescent="0.25">
      <c r="A1967" s="53" t="str">
        <f>+VLOOKUP(O1967,'Selectable Table'!D:E,2,0)</f>
        <v>IQVIA</v>
      </c>
      <c r="B1967" s="36" t="s">
        <v>1533</v>
      </c>
      <c r="C1967" s="49" t="s">
        <v>1534</v>
      </c>
      <c r="D1967" s="49">
        <v>20170104</v>
      </c>
      <c r="E1967">
        <v>2025</v>
      </c>
      <c r="F1967">
        <v>6</v>
      </c>
      <c r="G1967" s="53" t="s">
        <v>976</v>
      </c>
      <c r="H1967" s="33" t="s">
        <v>260</v>
      </c>
      <c r="I1967" s="18">
        <v>-282.01600000000002</v>
      </c>
      <c r="J1967" s="33" t="s">
        <v>94</v>
      </c>
      <c r="K1967" s="19">
        <f t="shared" si="61"/>
        <v>-282.01600000000002</v>
      </c>
      <c r="L1967" t="s">
        <v>977</v>
      </c>
      <c r="M1967" s="50" t="s">
        <v>1536</v>
      </c>
      <c r="O1967" s="49" t="s">
        <v>1537</v>
      </c>
      <c r="P1967" s="37">
        <f t="shared" si="60"/>
        <v>-282.01600000000002</v>
      </c>
      <c r="Q1967" s="51">
        <v>45831</v>
      </c>
      <c r="S1967">
        <v>40700</v>
      </c>
      <c r="T1967" t="s">
        <v>911</v>
      </c>
    </row>
    <row r="1968" spans="1:20" x14ac:dyDescent="0.25">
      <c r="A1968" s="53" t="str">
        <f>+VLOOKUP(O1968,'Selectable Table'!D:E,2,0)</f>
        <v>OTH CUST</v>
      </c>
      <c r="B1968" s="36" t="s">
        <v>1538</v>
      </c>
      <c r="C1968" s="49" t="s">
        <v>1539</v>
      </c>
      <c r="D1968" s="49">
        <v>20210098</v>
      </c>
      <c r="E1968">
        <v>2025</v>
      </c>
      <c r="F1968">
        <v>6</v>
      </c>
      <c r="G1968" s="53" t="s">
        <v>980</v>
      </c>
      <c r="H1968" s="33" t="s">
        <v>261</v>
      </c>
      <c r="I1968" s="18">
        <v>-1726.0439999999999</v>
      </c>
      <c r="J1968" s="33" t="s">
        <v>94</v>
      </c>
      <c r="K1968" s="19">
        <f t="shared" si="61"/>
        <v>-1726.0439999999999</v>
      </c>
      <c r="L1968" t="s">
        <v>977</v>
      </c>
      <c r="M1968" s="50" t="s">
        <v>1540</v>
      </c>
      <c r="O1968" s="49" t="s">
        <v>623</v>
      </c>
      <c r="P1968" s="37">
        <f t="shared" si="60"/>
        <v>-1726.0439999999999</v>
      </c>
      <c r="Q1968" s="51">
        <v>45831</v>
      </c>
      <c r="S1968">
        <v>40700</v>
      </c>
      <c r="T1968" t="s">
        <v>911</v>
      </c>
    </row>
    <row r="1969" spans="1:20" ht="30" x14ac:dyDescent="0.25">
      <c r="A1969" s="53" t="str">
        <f>+VLOOKUP(O1969,'Selectable Table'!D:E,2,0)</f>
        <v>OTH CUST</v>
      </c>
      <c r="B1969" s="36" t="s">
        <v>1538</v>
      </c>
      <c r="C1969" s="49" t="s">
        <v>1539</v>
      </c>
      <c r="D1969" s="49">
        <v>20210098</v>
      </c>
      <c r="E1969">
        <v>2025</v>
      </c>
      <c r="F1969">
        <v>6</v>
      </c>
      <c r="G1969" s="53" t="s">
        <v>1006</v>
      </c>
      <c r="H1969" s="33" t="s">
        <v>617</v>
      </c>
      <c r="I1969" s="18">
        <v>-867.13600000000008</v>
      </c>
      <c r="J1969" s="33" t="s">
        <v>94</v>
      </c>
      <c r="K1969" s="19">
        <f t="shared" si="61"/>
        <v>-867.13600000000008</v>
      </c>
      <c r="L1969" t="s">
        <v>977</v>
      </c>
      <c r="M1969" s="50" t="s">
        <v>1540</v>
      </c>
      <c r="O1969" s="49" t="s">
        <v>623</v>
      </c>
      <c r="P1969" s="37">
        <f t="shared" si="60"/>
        <v>-867.13600000000008</v>
      </c>
      <c r="Q1969" s="51">
        <v>45831</v>
      </c>
      <c r="S1969">
        <v>40700</v>
      </c>
      <c r="T1969" t="s">
        <v>911</v>
      </c>
    </row>
    <row r="1970" spans="1:20" ht="30" x14ac:dyDescent="0.25">
      <c r="A1970" s="53" t="str">
        <f>+VLOOKUP(O1970,'Selectable Table'!D:E,2,0)</f>
        <v>OTH CUST</v>
      </c>
      <c r="B1970" s="36" t="s">
        <v>1545</v>
      </c>
      <c r="C1970" s="49" t="s">
        <v>1546</v>
      </c>
      <c r="D1970" s="49">
        <v>20210098</v>
      </c>
      <c r="E1970">
        <v>2025</v>
      </c>
      <c r="F1970">
        <v>6</v>
      </c>
      <c r="G1970" s="53" t="s">
        <v>1006</v>
      </c>
      <c r="H1970" s="33" t="s">
        <v>617</v>
      </c>
      <c r="I1970" s="18">
        <v>-115.004</v>
      </c>
      <c r="J1970" s="33" t="s">
        <v>94</v>
      </c>
      <c r="K1970" s="19">
        <f t="shared" si="61"/>
        <v>-115.004</v>
      </c>
      <c r="L1970" t="s">
        <v>977</v>
      </c>
      <c r="M1970" s="50" t="s">
        <v>1548</v>
      </c>
      <c r="O1970" s="49" t="s">
        <v>1055</v>
      </c>
      <c r="P1970" s="37">
        <f t="shared" si="60"/>
        <v>-115.004</v>
      </c>
      <c r="Q1970" s="51">
        <v>45831</v>
      </c>
      <c r="S1970">
        <v>40700</v>
      </c>
      <c r="T1970" t="s">
        <v>911</v>
      </c>
    </row>
    <row r="1971" spans="1:20" ht="30" x14ac:dyDescent="0.25">
      <c r="A1971" s="53" t="str">
        <f>+VLOOKUP(O1971,'Selectable Table'!D:E,2,0)</f>
        <v>OTH CUST</v>
      </c>
      <c r="B1971" s="36" t="s">
        <v>1545</v>
      </c>
      <c r="C1971" s="49" t="s">
        <v>1546</v>
      </c>
      <c r="D1971" s="49">
        <v>20210098</v>
      </c>
      <c r="E1971">
        <v>2025</v>
      </c>
      <c r="F1971">
        <v>6</v>
      </c>
      <c r="G1971" s="53" t="s">
        <v>976</v>
      </c>
      <c r="H1971" s="33" t="s">
        <v>260</v>
      </c>
      <c r="I1971" s="18">
        <v>-68.444000000000003</v>
      </c>
      <c r="J1971" s="33" t="s">
        <v>94</v>
      </c>
      <c r="K1971" s="19">
        <f t="shared" si="61"/>
        <v>-68.444000000000003</v>
      </c>
      <c r="L1971" t="s">
        <v>977</v>
      </c>
      <c r="M1971" s="50" t="s">
        <v>1548</v>
      </c>
      <c r="O1971" s="49" t="s">
        <v>1055</v>
      </c>
      <c r="P1971" s="37">
        <f t="shared" si="60"/>
        <v>-68.444000000000003</v>
      </c>
      <c r="Q1971" s="51">
        <v>45831</v>
      </c>
      <c r="S1971">
        <v>40700</v>
      </c>
      <c r="T1971" t="s">
        <v>911</v>
      </c>
    </row>
    <row r="1972" spans="1:20" ht="30" x14ac:dyDescent="0.25">
      <c r="A1972" s="53" t="str">
        <f>+VLOOKUP(O1972,'Selectable Table'!D:E,2,0)</f>
        <v>OTH CUST</v>
      </c>
      <c r="B1972" s="36" t="s">
        <v>1549</v>
      </c>
      <c r="C1972" s="49" t="s">
        <v>1550</v>
      </c>
      <c r="D1972" s="49">
        <v>20210098</v>
      </c>
      <c r="E1972">
        <v>2025</v>
      </c>
      <c r="F1972">
        <v>6</v>
      </c>
      <c r="G1972" s="53" t="s">
        <v>976</v>
      </c>
      <c r="H1972" s="33" t="s">
        <v>260</v>
      </c>
      <c r="I1972" s="18">
        <v>-142.80799999999999</v>
      </c>
      <c r="J1972" s="33" t="s">
        <v>94</v>
      </c>
      <c r="K1972" s="19">
        <f t="shared" si="61"/>
        <v>-142.80799999999999</v>
      </c>
      <c r="L1972" t="s">
        <v>977</v>
      </c>
      <c r="M1972" s="50" t="s">
        <v>1551</v>
      </c>
      <c r="O1972" s="49" t="s">
        <v>1055</v>
      </c>
      <c r="P1972" s="37">
        <f t="shared" si="60"/>
        <v>-142.80799999999999</v>
      </c>
      <c r="Q1972" s="51">
        <v>45831</v>
      </c>
      <c r="S1972">
        <v>40700</v>
      </c>
      <c r="T1972" t="s">
        <v>911</v>
      </c>
    </row>
    <row r="1973" spans="1:20" ht="30" x14ac:dyDescent="0.25">
      <c r="A1973" s="53" t="str">
        <f>+VLOOKUP(O1973,'Selectable Table'!D:E,2,0)</f>
        <v>OTH CUST</v>
      </c>
      <c r="B1973" s="36" t="s">
        <v>1552</v>
      </c>
      <c r="C1973" s="49" t="s">
        <v>1553</v>
      </c>
      <c r="D1973" s="49">
        <v>20210098</v>
      </c>
      <c r="E1973">
        <v>2025</v>
      </c>
      <c r="F1973">
        <v>6</v>
      </c>
      <c r="G1973" s="53" t="s">
        <v>976</v>
      </c>
      <c r="H1973" s="33" t="s">
        <v>260</v>
      </c>
      <c r="I1973" s="18">
        <v>-68.444000000000003</v>
      </c>
      <c r="J1973" s="33" t="s">
        <v>94</v>
      </c>
      <c r="K1973" s="19">
        <f t="shared" si="61"/>
        <v>-68.444000000000003</v>
      </c>
      <c r="L1973" t="s">
        <v>977</v>
      </c>
      <c r="M1973" s="50" t="s">
        <v>1554</v>
      </c>
      <c r="O1973" s="49" t="s">
        <v>1055</v>
      </c>
      <c r="P1973" s="37">
        <f t="shared" si="60"/>
        <v>-68.444000000000003</v>
      </c>
      <c r="Q1973" s="51">
        <v>45831</v>
      </c>
      <c r="S1973">
        <v>40700</v>
      </c>
      <c r="T1973" t="s">
        <v>911</v>
      </c>
    </row>
    <row r="1974" spans="1:20" x14ac:dyDescent="0.25">
      <c r="A1974" s="53" t="str">
        <f>+VLOOKUP(O1974,'Selectable Table'!D:E,2,0)</f>
        <v>OTH CUST</v>
      </c>
      <c r="B1974" s="36" t="s">
        <v>1563</v>
      </c>
      <c r="C1974" s="49" t="s">
        <v>1564</v>
      </c>
      <c r="D1974" s="49" t="s">
        <v>378</v>
      </c>
      <c r="E1974">
        <v>2025</v>
      </c>
      <c r="F1974">
        <v>6</v>
      </c>
      <c r="G1974" s="53" t="s">
        <v>980</v>
      </c>
      <c r="H1974" s="33" t="s">
        <v>261</v>
      </c>
      <c r="I1974" s="18">
        <v>-85.68</v>
      </c>
      <c r="J1974" s="33" t="s">
        <v>916</v>
      </c>
      <c r="K1974" s="19">
        <f t="shared" si="61"/>
        <v>-114.34938480000001</v>
      </c>
      <c r="L1974" t="s">
        <v>977</v>
      </c>
      <c r="M1974" s="50" t="s">
        <v>1385</v>
      </c>
      <c r="O1974" s="49" t="s">
        <v>1045</v>
      </c>
      <c r="P1974" s="37">
        <f t="shared" si="60"/>
        <v>-114.34938480000001</v>
      </c>
      <c r="Q1974" s="51">
        <v>45831</v>
      </c>
      <c r="S1974">
        <v>40700</v>
      </c>
      <c r="T1974" t="s">
        <v>911</v>
      </c>
    </row>
    <row r="1975" spans="1:20" x14ac:dyDescent="0.25">
      <c r="A1975" s="53" t="str">
        <f>+VLOOKUP(O1975,'Selectable Table'!D:E,2,0)</f>
        <v>OTH CUST</v>
      </c>
      <c r="B1975" s="36" t="s">
        <v>1563</v>
      </c>
      <c r="C1975" s="49" t="s">
        <v>1564</v>
      </c>
      <c r="D1975" s="49" t="s">
        <v>378</v>
      </c>
      <c r="E1975">
        <v>2025</v>
      </c>
      <c r="F1975">
        <v>6</v>
      </c>
      <c r="G1975" s="53" t="s">
        <v>984</v>
      </c>
      <c r="H1975" s="33" t="s">
        <v>262</v>
      </c>
      <c r="I1975" s="18">
        <v>-350.88000000000005</v>
      </c>
      <c r="J1975" s="33" t="s">
        <v>916</v>
      </c>
      <c r="K1975" s="19">
        <f t="shared" si="61"/>
        <v>-468.28795680000007</v>
      </c>
      <c r="L1975" t="s">
        <v>977</v>
      </c>
      <c r="M1975" s="50" t="s">
        <v>1385</v>
      </c>
      <c r="O1975" s="49" t="s">
        <v>1045</v>
      </c>
      <c r="P1975" s="37">
        <f t="shared" si="60"/>
        <v>-468.28795680000007</v>
      </c>
      <c r="Q1975" s="51">
        <v>45831</v>
      </c>
      <c r="S1975">
        <v>40700</v>
      </c>
      <c r="T1975" t="s">
        <v>911</v>
      </c>
    </row>
    <row r="1976" spans="1:20" x14ac:dyDescent="0.25">
      <c r="A1976" s="53" t="str">
        <f>+VLOOKUP(O1976,'Selectable Table'!D:E,2,0)</f>
        <v>OTH CUST</v>
      </c>
      <c r="B1976" s="36" t="s">
        <v>1386</v>
      </c>
      <c r="C1976" s="49" t="s">
        <v>1387</v>
      </c>
      <c r="D1976" s="49" t="s">
        <v>378</v>
      </c>
      <c r="E1976">
        <v>2025</v>
      </c>
      <c r="F1976">
        <v>6</v>
      </c>
      <c r="G1976" s="53" t="s">
        <v>980</v>
      </c>
      <c r="H1976" s="33" t="s">
        <v>261</v>
      </c>
      <c r="I1976" s="18">
        <v>41.400000000000006</v>
      </c>
      <c r="J1976" s="33" t="s">
        <v>916</v>
      </c>
      <c r="K1976" s="19">
        <f t="shared" si="61"/>
        <v>55.252854000000013</v>
      </c>
      <c r="L1976" t="s">
        <v>977</v>
      </c>
      <c r="M1976" s="50" t="s">
        <v>1000</v>
      </c>
      <c r="O1976" s="49" t="s">
        <v>1001</v>
      </c>
      <c r="P1976" s="37">
        <f t="shared" si="60"/>
        <v>55.252854000000013</v>
      </c>
      <c r="Q1976" s="51">
        <v>45831</v>
      </c>
      <c r="S1976">
        <v>40700</v>
      </c>
      <c r="T1976" t="s">
        <v>911</v>
      </c>
    </row>
    <row r="1977" spans="1:20" x14ac:dyDescent="0.25">
      <c r="A1977" s="53" t="str">
        <f>+VLOOKUP(O1977,'Selectable Table'!D:E,2,0)</f>
        <v>ELI LILLY</v>
      </c>
      <c r="B1977" s="36" t="s">
        <v>973</v>
      </c>
      <c r="C1977" s="49" t="s">
        <v>974</v>
      </c>
      <c r="D1977" s="49" t="s">
        <v>378</v>
      </c>
      <c r="E1977">
        <v>2025</v>
      </c>
      <c r="F1977">
        <v>6</v>
      </c>
      <c r="G1977" s="53" t="s">
        <v>980</v>
      </c>
      <c r="H1977" s="33" t="s">
        <v>261</v>
      </c>
      <c r="I1977" s="18">
        <v>-230124.88</v>
      </c>
      <c r="J1977" s="33" t="s">
        <v>916</v>
      </c>
      <c r="K1977" s="19">
        <f t="shared" si="61"/>
        <v>-307126.9660968</v>
      </c>
      <c r="L1977" t="s">
        <v>977</v>
      </c>
      <c r="M1977" s="50" t="s">
        <v>978</v>
      </c>
      <c r="O1977" s="49" t="s">
        <v>979</v>
      </c>
      <c r="P1977" s="37">
        <f t="shared" si="60"/>
        <v>-307126.9660968</v>
      </c>
      <c r="Q1977" s="51">
        <v>45831</v>
      </c>
      <c r="S1977">
        <v>40700</v>
      </c>
      <c r="T1977" t="s">
        <v>911</v>
      </c>
    </row>
    <row r="1978" spans="1:20" x14ac:dyDescent="0.25">
      <c r="A1978" s="53" t="str">
        <f>+VLOOKUP(O1978,'Selectable Table'!D:E,2,0)</f>
        <v>OTH CUST</v>
      </c>
      <c r="B1978" s="36" t="s">
        <v>1010</v>
      </c>
      <c r="C1978" s="49" t="s">
        <v>1011</v>
      </c>
      <c r="D1978" s="49" t="s">
        <v>378</v>
      </c>
      <c r="E1978">
        <v>2025</v>
      </c>
      <c r="F1978">
        <v>6</v>
      </c>
      <c r="G1978" s="53" t="s">
        <v>980</v>
      </c>
      <c r="H1978" s="33" t="s">
        <v>261</v>
      </c>
      <c r="I1978" s="18">
        <v>-5941.8879999999999</v>
      </c>
      <c r="J1978" s="33" t="s">
        <v>916</v>
      </c>
      <c r="K1978" s="19">
        <f t="shared" si="61"/>
        <v>-7930.1031436800004</v>
      </c>
      <c r="L1978" t="s">
        <v>977</v>
      </c>
      <c r="M1978" s="50" t="s">
        <v>1012</v>
      </c>
      <c r="O1978" s="49" t="s">
        <v>1001</v>
      </c>
      <c r="P1978" s="37">
        <f t="shared" si="60"/>
        <v>-7930.1031436800004</v>
      </c>
      <c r="Q1978" s="51">
        <v>45831</v>
      </c>
      <c r="S1978">
        <v>40700</v>
      </c>
      <c r="T1978" t="s">
        <v>911</v>
      </c>
    </row>
    <row r="1979" spans="1:20" x14ac:dyDescent="0.25">
      <c r="A1979" s="53" t="str">
        <f>+VLOOKUP(O1979,'Selectable Table'!D:E,2,0)</f>
        <v>OTH CUST</v>
      </c>
      <c r="B1979" s="36" t="s">
        <v>1036</v>
      </c>
      <c r="C1979" s="49" t="s">
        <v>1037</v>
      </c>
      <c r="D1979" s="49" t="s">
        <v>378</v>
      </c>
      <c r="E1979">
        <v>2025</v>
      </c>
      <c r="F1979">
        <v>6</v>
      </c>
      <c r="G1979" s="53" t="s">
        <v>976</v>
      </c>
      <c r="H1979" s="33" t="s">
        <v>260</v>
      </c>
      <c r="I1979" s="18">
        <v>-1968.0119999999999</v>
      </c>
      <c r="J1979" s="33" t="s">
        <v>916</v>
      </c>
      <c r="K1979" s="19">
        <f t="shared" si="61"/>
        <v>-2626.5284953200003</v>
      </c>
      <c r="L1979" t="s">
        <v>977</v>
      </c>
      <c r="M1979" s="50" t="s">
        <v>1038</v>
      </c>
      <c r="O1979" s="49" t="s">
        <v>1001</v>
      </c>
      <c r="P1979" s="37">
        <f t="shared" si="60"/>
        <v>-2626.5284953200003</v>
      </c>
      <c r="Q1979" s="51">
        <v>45831</v>
      </c>
      <c r="S1979">
        <v>40700</v>
      </c>
      <c r="T1979" t="s">
        <v>911</v>
      </c>
    </row>
    <row r="1980" spans="1:20" ht="30" x14ac:dyDescent="0.25">
      <c r="A1980" s="53" t="str">
        <f>+VLOOKUP(O1980,'Selectable Table'!D:E,2,0)</f>
        <v>OTH CUST</v>
      </c>
      <c r="B1980" s="36" t="s">
        <v>1039</v>
      </c>
      <c r="C1980" s="49" t="s">
        <v>1040</v>
      </c>
      <c r="D1980" s="49">
        <v>20210142</v>
      </c>
      <c r="E1980">
        <v>2025</v>
      </c>
      <c r="F1980">
        <v>6</v>
      </c>
      <c r="G1980" s="53" t="s">
        <v>1006</v>
      </c>
      <c r="H1980" s="33" t="s">
        <v>617</v>
      </c>
      <c r="I1980" s="18">
        <v>-2011.144</v>
      </c>
      <c r="J1980" s="33" t="s">
        <v>94</v>
      </c>
      <c r="K1980" s="19">
        <f t="shared" si="61"/>
        <v>-2011.144</v>
      </c>
      <c r="L1980" t="s">
        <v>977</v>
      </c>
      <c r="M1980" s="50" t="s">
        <v>1041</v>
      </c>
      <c r="O1980" s="49" t="s">
        <v>1001</v>
      </c>
      <c r="P1980" s="37">
        <f t="shared" si="60"/>
        <v>-2011.144</v>
      </c>
      <c r="Q1980" s="51">
        <v>45831</v>
      </c>
      <c r="S1980">
        <v>40700</v>
      </c>
      <c r="T1980" t="s">
        <v>911</v>
      </c>
    </row>
    <row r="1981" spans="1:20" x14ac:dyDescent="0.25">
      <c r="A1981" s="53" t="str">
        <f>+VLOOKUP(O1981,'Selectable Table'!D:E,2,0)</f>
        <v>OTH CUST</v>
      </c>
      <c r="B1981" s="36" t="s">
        <v>1060</v>
      </c>
      <c r="C1981" s="49" t="s">
        <v>1061</v>
      </c>
      <c r="D1981" s="49" t="s">
        <v>418</v>
      </c>
      <c r="E1981">
        <v>2025</v>
      </c>
      <c r="F1981">
        <v>6</v>
      </c>
      <c r="G1981" s="53" t="s">
        <v>984</v>
      </c>
      <c r="H1981" s="33" t="s">
        <v>262</v>
      </c>
      <c r="I1981" s="18">
        <v>-7211.4160000000011</v>
      </c>
      <c r="J1981" s="33" t="s">
        <v>916</v>
      </c>
      <c r="K1981" s="19">
        <f t="shared" si="61"/>
        <v>-9624.4279077600022</v>
      </c>
      <c r="L1981" t="s">
        <v>977</v>
      </c>
      <c r="M1981" s="50" t="s">
        <v>1062</v>
      </c>
      <c r="O1981" s="49" t="s">
        <v>1063</v>
      </c>
      <c r="P1981" s="37">
        <f t="shared" si="60"/>
        <v>-9624.4279077600022</v>
      </c>
      <c r="Q1981" s="51">
        <v>45831</v>
      </c>
      <c r="S1981">
        <v>40700</v>
      </c>
      <c r="T1981" t="s">
        <v>911</v>
      </c>
    </row>
    <row r="1982" spans="1:20" x14ac:dyDescent="0.25">
      <c r="A1982" s="53" t="str">
        <f>+VLOOKUP(O1982,'Selectable Table'!D:E,2,0)</f>
        <v>OTH CUST</v>
      </c>
      <c r="B1982" s="36" t="s">
        <v>1070</v>
      </c>
      <c r="C1982" s="49" t="s">
        <v>1071</v>
      </c>
      <c r="D1982" s="49" t="s">
        <v>418</v>
      </c>
      <c r="E1982">
        <v>2025</v>
      </c>
      <c r="F1982">
        <v>6</v>
      </c>
      <c r="G1982" s="53" t="s">
        <v>980</v>
      </c>
      <c r="H1982" s="33" t="s">
        <v>261</v>
      </c>
      <c r="I1982" s="18">
        <v>-17453.48</v>
      </c>
      <c r="J1982" s="33" t="s">
        <v>916</v>
      </c>
      <c r="K1982" s="19">
        <f t="shared" si="61"/>
        <v>-23293.588942800001</v>
      </c>
      <c r="L1982" t="s">
        <v>977</v>
      </c>
      <c r="M1982" s="50" t="s">
        <v>1072</v>
      </c>
      <c r="O1982" s="49" t="s">
        <v>1001</v>
      </c>
      <c r="P1982" s="37">
        <f t="shared" si="60"/>
        <v>-23293.588942800001</v>
      </c>
      <c r="Q1982" s="51">
        <v>45831</v>
      </c>
      <c r="S1982">
        <v>40700</v>
      </c>
      <c r="T1982" t="s">
        <v>911</v>
      </c>
    </row>
    <row r="1983" spans="1:20" x14ac:dyDescent="0.25">
      <c r="A1983" s="53" t="str">
        <f>+VLOOKUP(O1983,'Selectable Table'!D:E,2,0)</f>
        <v>OTH CUST</v>
      </c>
      <c r="B1983" s="36" t="s">
        <v>1729</v>
      </c>
      <c r="C1983" s="49" t="s">
        <v>1730</v>
      </c>
      <c r="D1983" s="49" t="s">
        <v>418</v>
      </c>
      <c r="E1983">
        <v>2025</v>
      </c>
      <c r="F1983">
        <v>6</v>
      </c>
      <c r="G1983" s="53" t="s">
        <v>980</v>
      </c>
      <c r="H1983" s="33" t="s">
        <v>261</v>
      </c>
      <c r="I1983" s="18">
        <v>-5611.9920000000002</v>
      </c>
      <c r="J1983" s="33" t="s">
        <v>916</v>
      </c>
      <c r="K1983" s="19">
        <f t="shared" si="61"/>
        <v>-7489.8206431200006</v>
      </c>
      <c r="L1983" t="s">
        <v>977</v>
      </c>
      <c r="M1983" s="50" t="s">
        <v>1000</v>
      </c>
      <c r="O1983" s="49" t="s">
        <v>1001</v>
      </c>
      <c r="P1983" s="37">
        <f t="shared" si="60"/>
        <v>-7489.8206431200006</v>
      </c>
      <c r="Q1983" s="51">
        <v>45831</v>
      </c>
      <c r="S1983">
        <v>40700</v>
      </c>
      <c r="T1983" t="s">
        <v>911</v>
      </c>
    </row>
    <row r="1984" spans="1:20" x14ac:dyDescent="0.25">
      <c r="A1984" s="53" t="str">
        <f>+VLOOKUP(O1984,'Selectable Table'!D:E,2,0)</f>
        <v>OTH CUST</v>
      </c>
      <c r="B1984" s="36" t="s">
        <v>1164</v>
      </c>
      <c r="C1984" s="49" t="s">
        <v>1165</v>
      </c>
      <c r="D1984" s="49" t="s">
        <v>418</v>
      </c>
      <c r="E1984">
        <v>2025</v>
      </c>
      <c r="F1984">
        <v>6</v>
      </c>
      <c r="G1984" s="53" t="s">
        <v>976</v>
      </c>
      <c r="H1984" s="33" t="s">
        <v>260</v>
      </c>
      <c r="I1984" s="18">
        <v>-9869.8720000000012</v>
      </c>
      <c r="J1984" s="33" t="s">
        <v>916</v>
      </c>
      <c r="K1984" s="19">
        <f t="shared" si="61"/>
        <v>-13172.429869920003</v>
      </c>
      <c r="L1984" t="s">
        <v>977</v>
      </c>
      <c r="M1984" s="50" t="s">
        <v>1166</v>
      </c>
      <c r="O1984" s="49" t="s">
        <v>1069</v>
      </c>
      <c r="P1984" s="37">
        <f t="shared" si="60"/>
        <v>-13172.429869920003</v>
      </c>
      <c r="Q1984" s="51">
        <v>45831</v>
      </c>
      <c r="S1984">
        <v>40700</v>
      </c>
      <c r="T1984" t="s">
        <v>911</v>
      </c>
    </row>
    <row r="1985" spans="1:20" x14ac:dyDescent="0.25">
      <c r="A1985" s="53" t="str">
        <f>+VLOOKUP(O1985,'Selectable Table'!D:E,2,0)</f>
        <v>ASTRAZENECA</v>
      </c>
      <c r="B1985" s="36" t="s">
        <v>1187</v>
      </c>
      <c r="C1985" s="49" t="s">
        <v>1188</v>
      </c>
      <c r="D1985" s="49" t="s">
        <v>418</v>
      </c>
      <c r="E1985">
        <v>2025</v>
      </c>
      <c r="F1985">
        <v>6</v>
      </c>
      <c r="G1985" s="53" t="s">
        <v>976</v>
      </c>
      <c r="H1985" s="33" t="s">
        <v>260</v>
      </c>
      <c r="I1985" s="18">
        <v>-5497.8240000000005</v>
      </c>
      <c r="J1985" s="33" t="s">
        <v>916</v>
      </c>
      <c r="K1985" s="19">
        <f t="shared" si="61"/>
        <v>-7337.4508886400008</v>
      </c>
      <c r="L1985" t="s">
        <v>977</v>
      </c>
      <c r="M1985" s="50" t="s">
        <v>1189</v>
      </c>
      <c r="O1985" s="49" t="s">
        <v>1079</v>
      </c>
      <c r="P1985" s="37">
        <f t="shared" si="60"/>
        <v>-7337.4508886400008</v>
      </c>
      <c r="Q1985" s="51">
        <v>45831</v>
      </c>
      <c r="S1985">
        <v>40700</v>
      </c>
      <c r="T1985" t="s">
        <v>911</v>
      </c>
    </row>
    <row r="1986" spans="1:20" x14ac:dyDescent="0.25">
      <c r="A1986" s="53" t="str">
        <f>+VLOOKUP(O1986,'Selectable Table'!D:E,2,0)</f>
        <v>OTH CUST</v>
      </c>
      <c r="B1986" s="36" t="s">
        <v>1202</v>
      </c>
      <c r="C1986" s="49" t="s">
        <v>1203</v>
      </c>
      <c r="D1986" s="49">
        <v>20180244</v>
      </c>
      <c r="E1986">
        <v>2025</v>
      </c>
      <c r="F1986">
        <v>6</v>
      </c>
      <c r="G1986" s="53" t="s">
        <v>984</v>
      </c>
      <c r="H1986" s="33" t="s">
        <v>262</v>
      </c>
      <c r="I1986" s="18">
        <v>-19788.851999999999</v>
      </c>
      <c r="J1986" s="33" t="s">
        <v>94</v>
      </c>
      <c r="K1986" s="19">
        <f t="shared" si="61"/>
        <v>-19788.851999999999</v>
      </c>
      <c r="L1986" t="s">
        <v>977</v>
      </c>
      <c r="M1986" s="50" t="s">
        <v>1204</v>
      </c>
      <c r="O1986" s="49" t="s">
        <v>1001</v>
      </c>
      <c r="P1986" s="37">
        <f t="shared" ref="P1986:P2049" si="62">K1986</f>
        <v>-19788.851999999999</v>
      </c>
      <c r="Q1986" s="51">
        <v>45831</v>
      </c>
      <c r="S1986">
        <v>40700</v>
      </c>
      <c r="T1986" t="s">
        <v>911</v>
      </c>
    </row>
    <row r="1987" spans="1:20" x14ac:dyDescent="0.25">
      <c r="A1987" s="53" t="str">
        <f>+VLOOKUP(O1987,'Selectable Table'!D:E,2,0)</f>
        <v>OTH CUST</v>
      </c>
      <c r="B1987" s="36" t="s">
        <v>1245</v>
      </c>
      <c r="C1987" s="49" t="s">
        <v>1246</v>
      </c>
      <c r="D1987" s="49">
        <v>20180244</v>
      </c>
      <c r="E1987">
        <v>2025</v>
      </c>
      <c r="F1987">
        <v>6</v>
      </c>
      <c r="G1987" s="53" t="s">
        <v>980</v>
      </c>
      <c r="H1987" s="33" t="s">
        <v>261</v>
      </c>
      <c r="I1987" s="18">
        <v>-8977.8960000000006</v>
      </c>
      <c r="J1987" s="33" t="s">
        <v>94</v>
      </c>
      <c r="K1987" s="19">
        <f t="shared" ref="K1987:K2050" si="63">+VLOOKUP(J1987,$W$2:$X$7,2,0)*I1987</f>
        <v>-8977.8960000000006</v>
      </c>
      <c r="L1987" t="s">
        <v>977</v>
      </c>
      <c r="M1987" s="50" t="s">
        <v>1247</v>
      </c>
      <c r="O1987" s="49" t="s">
        <v>1069</v>
      </c>
      <c r="P1987" s="37">
        <f t="shared" si="62"/>
        <v>-8977.8960000000006</v>
      </c>
      <c r="Q1987" s="51">
        <v>45831</v>
      </c>
      <c r="S1987">
        <v>40700</v>
      </c>
      <c r="T1987" t="s">
        <v>911</v>
      </c>
    </row>
    <row r="1988" spans="1:20" x14ac:dyDescent="0.25">
      <c r="A1988" s="53" t="str">
        <f>+VLOOKUP(O1988,'Selectable Table'!D:E,2,0)</f>
        <v>ASTRAZENECA</v>
      </c>
      <c r="B1988" s="36" t="s">
        <v>1272</v>
      </c>
      <c r="C1988" s="49" t="s">
        <v>1273</v>
      </c>
      <c r="D1988" s="49">
        <v>20180244</v>
      </c>
      <c r="E1988">
        <v>2025</v>
      </c>
      <c r="F1988">
        <v>6</v>
      </c>
      <c r="G1988" s="53" t="s">
        <v>980</v>
      </c>
      <c r="H1988" s="33" t="s">
        <v>261</v>
      </c>
      <c r="I1988" s="18">
        <v>-3606.9760000000006</v>
      </c>
      <c r="J1988" s="33" t="s">
        <v>94</v>
      </c>
      <c r="K1988" s="19">
        <f t="shared" si="63"/>
        <v>-3606.9760000000006</v>
      </c>
      <c r="L1988" t="s">
        <v>977</v>
      </c>
      <c r="M1988" s="50" t="s">
        <v>1274</v>
      </c>
      <c r="O1988" s="49" t="s">
        <v>1275</v>
      </c>
      <c r="P1988" s="37">
        <f t="shared" si="62"/>
        <v>-3606.9760000000006</v>
      </c>
      <c r="Q1988" s="51">
        <v>45831</v>
      </c>
      <c r="S1988">
        <v>40700</v>
      </c>
      <c r="T1988" t="s">
        <v>911</v>
      </c>
    </row>
    <row r="1989" spans="1:20" x14ac:dyDescent="0.25">
      <c r="A1989" s="53" t="str">
        <f>+VLOOKUP(O1989,'Selectable Table'!D:E,2,0)</f>
        <v>OTH CUST</v>
      </c>
      <c r="B1989" s="36" t="s">
        <v>1287</v>
      </c>
      <c r="C1989" s="49" t="s">
        <v>1288</v>
      </c>
      <c r="D1989" s="49">
        <v>20180244</v>
      </c>
      <c r="E1989">
        <v>2025</v>
      </c>
      <c r="F1989">
        <v>6</v>
      </c>
      <c r="G1989" s="53" t="s">
        <v>980</v>
      </c>
      <c r="H1989" s="33" t="s">
        <v>261</v>
      </c>
      <c r="I1989" s="18">
        <v>-4628.3760000000002</v>
      </c>
      <c r="J1989" s="33" t="s">
        <v>94</v>
      </c>
      <c r="K1989" s="19">
        <f t="shared" si="63"/>
        <v>-4628.3760000000002</v>
      </c>
      <c r="L1989" t="s">
        <v>977</v>
      </c>
      <c r="M1989" s="50" t="s">
        <v>1289</v>
      </c>
      <c r="O1989" s="49" t="s">
        <v>1001</v>
      </c>
      <c r="P1989" s="37">
        <f t="shared" si="62"/>
        <v>-4628.3760000000002</v>
      </c>
      <c r="Q1989" s="51">
        <v>45831</v>
      </c>
      <c r="S1989">
        <v>40700</v>
      </c>
      <c r="T1989" t="s">
        <v>911</v>
      </c>
    </row>
    <row r="1990" spans="1:20" x14ac:dyDescent="0.25">
      <c r="A1990" s="53" t="str">
        <f>+VLOOKUP(O1990,'Selectable Table'!D:E,2,0)</f>
        <v>ASTRAZENECA</v>
      </c>
      <c r="B1990" s="36" t="s">
        <v>1306</v>
      </c>
      <c r="C1990" s="49" t="s">
        <v>1307</v>
      </c>
      <c r="D1990" s="49">
        <v>20180244</v>
      </c>
      <c r="E1990">
        <v>2025</v>
      </c>
      <c r="F1990">
        <v>6</v>
      </c>
      <c r="G1990" s="53" t="s">
        <v>976</v>
      </c>
      <c r="H1990" s="33" t="s">
        <v>260</v>
      </c>
      <c r="I1990" s="18">
        <v>-4270.5080000000007</v>
      </c>
      <c r="J1990" s="33" t="s">
        <v>94</v>
      </c>
      <c r="K1990" s="19">
        <f t="shared" si="63"/>
        <v>-4270.5080000000007</v>
      </c>
      <c r="L1990" t="s">
        <v>977</v>
      </c>
      <c r="M1990" s="50" t="s">
        <v>1308</v>
      </c>
      <c r="O1990" s="49" t="s">
        <v>1079</v>
      </c>
      <c r="P1990" s="37">
        <f t="shared" si="62"/>
        <v>-4270.5080000000007</v>
      </c>
      <c r="Q1990" s="51">
        <v>45831</v>
      </c>
      <c r="S1990">
        <v>40700</v>
      </c>
      <c r="T1990" t="s">
        <v>911</v>
      </c>
    </row>
    <row r="1991" spans="1:20" x14ac:dyDescent="0.25">
      <c r="A1991" s="53" t="str">
        <f>+VLOOKUP(O1991,'Selectable Table'!D:E,2,0)</f>
        <v>OTH CUST</v>
      </c>
      <c r="B1991" s="36" t="s">
        <v>1336</v>
      </c>
      <c r="C1991" s="49" t="s">
        <v>1337</v>
      </c>
      <c r="D1991" s="49">
        <v>20180244</v>
      </c>
      <c r="E1991">
        <v>2025</v>
      </c>
      <c r="F1991">
        <v>6</v>
      </c>
      <c r="G1991" s="53" t="s">
        <v>980</v>
      </c>
      <c r="H1991" s="33" t="s">
        <v>261</v>
      </c>
      <c r="I1991" s="18">
        <v>-2549.096</v>
      </c>
      <c r="J1991" s="33" t="s">
        <v>94</v>
      </c>
      <c r="K1991" s="19">
        <f t="shared" si="63"/>
        <v>-2549.096</v>
      </c>
      <c r="L1991" t="s">
        <v>977</v>
      </c>
      <c r="M1991" s="50" t="s">
        <v>1338</v>
      </c>
      <c r="O1991" s="49" t="s">
        <v>1001</v>
      </c>
      <c r="P1991" s="37">
        <f t="shared" si="62"/>
        <v>-2549.096</v>
      </c>
      <c r="Q1991" s="51">
        <v>45831</v>
      </c>
      <c r="S1991">
        <v>40700</v>
      </c>
      <c r="T1991" t="s">
        <v>911</v>
      </c>
    </row>
    <row r="1992" spans="1:20" x14ac:dyDescent="0.25">
      <c r="A1992" s="53" t="str">
        <f>+VLOOKUP(O1992,'Selectable Table'!D:E,2,0)</f>
        <v>ASTRAZENECA</v>
      </c>
      <c r="B1992" s="36" t="s">
        <v>1343</v>
      </c>
      <c r="C1992" s="49" t="s">
        <v>1344</v>
      </c>
      <c r="D1992" s="49" t="s">
        <v>2127</v>
      </c>
      <c r="E1992">
        <v>2025</v>
      </c>
      <c r="F1992">
        <v>6</v>
      </c>
      <c r="G1992" s="53" t="s">
        <v>980</v>
      </c>
      <c r="H1992" s="33" t="s">
        <v>261</v>
      </c>
      <c r="I1992" s="18">
        <v>-22119.360000000001</v>
      </c>
      <c r="J1992" s="33" t="s">
        <v>916</v>
      </c>
      <c r="K1992" s="19">
        <f t="shared" si="63"/>
        <v>-29520.719049600004</v>
      </c>
      <c r="L1992" t="s">
        <v>977</v>
      </c>
      <c r="M1992" s="50" t="s">
        <v>1345</v>
      </c>
      <c r="O1992" s="49" t="s">
        <v>1079</v>
      </c>
      <c r="P1992" s="37">
        <f t="shared" si="62"/>
        <v>-29520.719049600004</v>
      </c>
      <c r="Q1992" s="51">
        <v>45831</v>
      </c>
      <c r="S1992">
        <v>40700</v>
      </c>
      <c r="T1992" t="s">
        <v>911</v>
      </c>
    </row>
    <row r="1993" spans="1:20" x14ac:dyDescent="0.25">
      <c r="A1993" s="53" t="str">
        <f>+VLOOKUP(O1993,'Selectable Table'!D:E,2,0)</f>
        <v>OTH CUST</v>
      </c>
      <c r="B1993" s="36" t="s">
        <v>1397</v>
      </c>
      <c r="C1993" s="49" t="s">
        <v>1398</v>
      </c>
      <c r="D1993" s="49" t="s">
        <v>2127</v>
      </c>
      <c r="E1993">
        <v>2025</v>
      </c>
      <c r="F1993">
        <v>6</v>
      </c>
      <c r="G1993" s="53" t="s">
        <v>980</v>
      </c>
      <c r="H1993" s="33" t="s">
        <v>261</v>
      </c>
      <c r="I1993" s="18">
        <v>-6195.8519999999999</v>
      </c>
      <c r="J1993" s="33" t="s">
        <v>916</v>
      </c>
      <c r="K1993" s="19">
        <f t="shared" si="63"/>
        <v>-8269.0460377199997</v>
      </c>
      <c r="L1993" t="s">
        <v>977</v>
      </c>
      <c r="M1993" s="50" t="s">
        <v>1399</v>
      </c>
      <c r="O1993" s="49" t="s">
        <v>1069</v>
      </c>
      <c r="P1993" s="37">
        <f t="shared" si="62"/>
        <v>-8269.0460377199997</v>
      </c>
      <c r="Q1993" s="51">
        <v>45831</v>
      </c>
      <c r="S1993">
        <v>40700</v>
      </c>
      <c r="T1993" t="s">
        <v>911</v>
      </c>
    </row>
    <row r="1994" spans="1:20" x14ac:dyDescent="0.25">
      <c r="A1994" s="53" t="str">
        <f>+VLOOKUP(O1994,'Selectable Table'!D:E,2,0)</f>
        <v>OTH CUST</v>
      </c>
      <c r="B1994" s="36" t="s">
        <v>1450</v>
      </c>
      <c r="C1994" s="49" t="s">
        <v>1451</v>
      </c>
      <c r="D1994" s="49" t="s">
        <v>2127</v>
      </c>
      <c r="E1994">
        <v>2025</v>
      </c>
      <c r="F1994">
        <v>6</v>
      </c>
      <c r="G1994" s="53" t="s">
        <v>980</v>
      </c>
      <c r="H1994" s="33" t="s">
        <v>261</v>
      </c>
      <c r="I1994" s="18">
        <v>-9715.4320000000007</v>
      </c>
      <c r="J1994" s="33" t="s">
        <v>916</v>
      </c>
      <c r="K1994" s="19">
        <f t="shared" si="63"/>
        <v>-12966.312701520003</v>
      </c>
      <c r="L1994" t="s">
        <v>977</v>
      </c>
      <c r="M1994" s="50" t="s">
        <v>1452</v>
      </c>
      <c r="O1994" s="49" t="s">
        <v>1001</v>
      </c>
      <c r="P1994" s="37">
        <f t="shared" si="62"/>
        <v>-12966.312701520003</v>
      </c>
      <c r="Q1994" s="51">
        <v>45831</v>
      </c>
      <c r="S1994">
        <v>40700</v>
      </c>
      <c r="T1994" t="s">
        <v>911</v>
      </c>
    </row>
    <row r="1995" spans="1:20" x14ac:dyDescent="0.25">
      <c r="A1995" s="53" t="str">
        <f>+VLOOKUP(O1995,'Selectable Table'!D:E,2,0)</f>
        <v>ASTRAZENECA</v>
      </c>
      <c r="B1995" s="36" t="s">
        <v>1462</v>
      </c>
      <c r="C1995" s="49" t="s">
        <v>1463</v>
      </c>
      <c r="D1995" s="49" t="s">
        <v>2127</v>
      </c>
      <c r="E1995">
        <v>2025</v>
      </c>
      <c r="F1995">
        <v>6</v>
      </c>
      <c r="G1995" s="53" t="s">
        <v>980</v>
      </c>
      <c r="H1995" s="33" t="s">
        <v>261</v>
      </c>
      <c r="I1995" s="18">
        <v>-15480.044000000002</v>
      </c>
      <c r="J1995" s="33" t="s">
        <v>916</v>
      </c>
      <c r="K1995" s="19">
        <f t="shared" si="63"/>
        <v>-20659.821522840004</v>
      </c>
      <c r="L1995" t="s">
        <v>977</v>
      </c>
      <c r="M1995" s="50" t="s">
        <v>1464</v>
      </c>
      <c r="O1995" s="49" t="s">
        <v>1465</v>
      </c>
      <c r="P1995" s="37">
        <f t="shared" si="62"/>
        <v>-20659.821522840004</v>
      </c>
      <c r="Q1995" s="51">
        <v>45831</v>
      </c>
      <c r="S1995">
        <v>40700</v>
      </c>
      <c r="T1995" t="s">
        <v>911</v>
      </c>
    </row>
    <row r="1996" spans="1:20" x14ac:dyDescent="0.25">
      <c r="A1996" s="53" t="str">
        <f>+VLOOKUP(O1996,'Selectable Table'!D:E,2,0)</f>
        <v>ASTRAZENECA</v>
      </c>
      <c r="B1996" s="36" t="s">
        <v>1490</v>
      </c>
      <c r="C1996" s="49" t="s">
        <v>1491</v>
      </c>
      <c r="D1996" s="49" t="s">
        <v>2127</v>
      </c>
      <c r="E1996">
        <v>2025</v>
      </c>
      <c r="F1996">
        <v>6</v>
      </c>
      <c r="G1996" s="53" t="s">
        <v>976</v>
      </c>
      <c r="H1996" s="33" t="s">
        <v>260</v>
      </c>
      <c r="I1996" s="18">
        <v>-5232.1000000000004</v>
      </c>
      <c r="J1996" s="33" t="s">
        <v>916</v>
      </c>
      <c r="K1996" s="19">
        <f t="shared" si="63"/>
        <v>-6982.8129810000009</v>
      </c>
      <c r="L1996" t="s">
        <v>977</v>
      </c>
      <c r="M1996" s="50" t="s">
        <v>1492</v>
      </c>
      <c r="O1996" s="49" t="s">
        <v>1325</v>
      </c>
      <c r="P1996" s="37">
        <f t="shared" si="62"/>
        <v>-6982.8129810000009</v>
      </c>
      <c r="Q1996" s="51">
        <v>45831</v>
      </c>
      <c r="S1996">
        <v>40700</v>
      </c>
      <c r="T1996" t="s">
        <v>911</v>
      </c>
    </row>
    <row r="1997" spans="1:20" x14ac:dyDescent="0.25">
      <c r="A1997" s="53" t="str">
        <f>+VLOOKUP(O1997,'Selectable Table'!D:E,2,0)</f>
        <v>ELI LILLY</v>
      </c>
      <c r="B1997" s="36" t="s">
        <v>1505</v>
      </c>
      <c r="C1997" s="49" t="s">
        <v>1506</v>
      </c>
      <c r="D1997" s="49" t="s">
        <v>306</v>
      </c>
      <c r="E1997">
        <v>2025</v>
      </c>
      <c r="F1997">
        <v>6</v>
      </c>
      <c r="G1997" s="53" t="s">
        <v>984</v>
      </c>
      <c r="H1997" s="33" t="s">
        <v>262</v>
      </c>
      <c r="I1997" s="18">
        <v>-5061.6360000000004</v>
      </c>
      <c r="J1997" s="33" t="s">
        <v>916</v>
      </c>
      <c r="K1997" s="19">
        <f t="shared" si="63"/>
        <v>-6755.310021960001</v>
      </c>
      <c r="L1997" t="s">
        <v>977</v>
      </c>
      <c r="M1997" s="50" t="s">
        <v>1507</v>
      </c>
      <c r="O1997" s="49" t="s">
        <v>979</v>
      </c>
      <c r="P1997" s="37">
        <f t="shared" si="62"/>
        <v>-6755.310021960001</v>
      </c>
      <c r="Q1997" s="51">
        <v>45831</v>
      </c>
      <c r="S1997">
        <v>40700</v>
      </c>
      <c r="T1997" t="s">
        <v>911</v>
      </c>
    </row>
    <row r="1998" spans="1:20" x14ac:dyDescent="0.25">
      <c r="A1998" s="53" t="str">
        <f>+VLOOKUP(O1998,'Selectable Table'!D:E,2,0)</f>
        <v>ELI LILLY</v>
      </c>
      <c r="B1998" s="36" t="s">
        <v>1518</v>
      </c>
      <c r="C1998" s="49" t="s">
        <v>1519</v>
      </c>
      <c r="D1998" s="49" t="s">
        <v>306</v>
      </c>
      <c r="E1998">
        <v>2025</v>
      </c>
      <c r="F1998">
        <v>6</v>
      </c>
      <c r="G1998" s="53" t="s">
        <v>980</v>
      </c>
      <c r="H1998" s="33" t="s">
        <v>261</v>
      </c>
      <c r="I1998" s="18">
        <v>-8186.9880000000012</v>
      </c>
      <c r="J1998" s="33" t="s">
        <v>916</v>
      </c>
      <c r="K1998" s="19">
        <f t="shared" si="63"/>
        <v>-10926.436054680002</v>
      </c>
      <c r="L1998" t="s">
        <v>977</v>
      </c>
      <c r="M1998" s="50" t="s">
        <v>1520</v>
      </c>
      <c r="O1998" s="49" t="s">
        <v>979</v>
      </c>
      <c r="P1998" s="37">
        <f t="shared" si="62"/>
        <v>-10926.436054680002</v>
      </c>
      <c r="Q1998" s="51">
        <v>45831</v>
      </c>
      <c r="S1998">
        <v>40700</v>
      </c>
      <c r="T1998" t="s">
        <v>911</v>
      </c>
    </row>
    <row r="1999" spans="1:20" x14ac:dyDescent="0.25">
      <c r="A1999" s="53" t="str">
        <f>+VLOOKUP(O1999,'Selectable Table'!D:E,2,0)</f>
        <v>ASTRAZENECA</v>
      </c>
      <c r="B1999" s="36" t="s">
        <v>1555</v>
      </c>
      <c r="C1999" s="49" t="s">
        <v>1556</v>
      </c>
      <c r="D1999" s="49" t="s">
        <v>306</v>
      </c>
      <c r="E1999">
        <v>2025</v>
      </c>
      <c r="F1999">
        <v>6</v>
      </c>
      <c r="G1999" s="53" t="s">
        <v>980</v>
      </c>
      <c r="H1999" s="33" t="s">
        <v>261</v>
      </c>
      <c r="I1999" s="18">
        <v>-3750.864</v>
      </c>
      <c r="J1999" s="33" t="s">
        <v>916</v>
      </c>
      <c r="K1999" s="19">
        <f t="shared" si="63"/>
        <v>-5005.9406030400005</v>
      </c>
      <c r="L1999" t="s">
        <v>977</v>
      </c>
      <c r="M1999" s="50" t="s">
        <v>1557</v>
      </c>
      <c r="O1999" s="49" t="s">
        <v>1465</v>
      </c>
      <c r="P1999" s="37">
        <f t="shared" si="62"/>
        <v>-5005.9406030400005</v>
      </c>
      <c r="Q1999" s="51">
        <v>45831</v>
      </c>
      <c r="S1999">
        <v>40700</v>
      </c>
      <c r="T1999" t="s">
        <v>911</v>
      </c>
    </row>
    <row r="2000" spans="1:20" x14ac:dyDescent="0.25">
      <c r="A2000" s="53" t="str">
        <f>+VLOOKUP(O2000,'Selectable Table'!D:E,2,0)</f>
        <v>OTH CUST</v>
      </c>
      <c r="B2000" s="36" t="s">
        <v>1558</v>
      </c>
      <c r="C2000" s="49" t="s">
        <v>1559</v>
      </c>
      <c r="D2000" s="49" t="s">
        <v>306</v>
      </c>
      <c r="E2000">
        <v>2025</v>
      </c>
      <c r="F2000">
        <v>6</v>
      </c>
      <c r="G2000" s="53" t="s">
        <v>980</v>
      </c>
      <c r="H2000" s="33" t="s">
        <v>261</v>
      </c>
      <c r="I2000" s="18">
        <v>-3439.6000000000004</v>
      </c>
      <c r="J2000" s="33" t="s">
        <v>916</v>
      </c>
      <c r="K2000" s="19">
        <f t="shared" si="63"/>
        <v>-4590.5245560000003</v>
      </c>
      <c r="L2000" t="s">
        <v>977</v>
      </c>
      <c r="M2000" s="50" t="s">
        <v>1560</v>
      </c>
      <c r="O2000" s="49" t="s">
        <v>1486</v>
      </c>
      <c r="P2000" s="37">
        <f t="shared" si="62"/>
        <v>-4590.5245560000003</v>
      </c>
      <c r="Q2000" s="51">
        <v>45831</v>
      </c>
      <c r="S2000">
        <v>40700</v>
      </c>
      <c r="T2000" t="s">
        <v>911</v>
      </c>
    </row>
    <row r="2001" spans="1:20" x14ac:dyDescent="0.25">
      <c r="A2001" s="53" t="str">
        <f>+VLOOKUP(O2001,'Selectable Table'!D:E,2,0)</f>
        <v>IQVIA</v>
      </c>
      <c r="B2001" s="36" t="s">
        <v>1566</v>
      </c>
      <c r="C2001" s="49" t="s">
        <v>1567</v>
      </c>
      <c r="D2001" s="49" t="s">
        <v>306</v>
      </c>
      <c r="E2001">
        <v>2025</v>
      </c>
      <c r="F2001">
        <v>6</v>
      </c>
      <c r="G2001" s="53" t="s">
        <v>980</v>
      </c>
      <c r="H2001" s="33" t="s">
        <v>261</v>
      </c>
      <c r="I2001" s="18">
        <v>-7766.3</v>
      </c>
      <c r="J2001" s="33" t="s">
        <v>916</v>
      </c>
      <c r="K2001" s="19">
        <f t="shared" si="63"/>
        <v>-10364.981643000001</v>
      </c>
      <c r="L2001" t="s">
        <v>977</v>
      </c>
      <c r="M2001" s="50" t="s">
        <v>1568</v>
      </c>
      <c r="O2001" s="49" t="s">
        <v>1537</v>
      </c>
      <c r="P2001" s="37">
        <f t="shared" si="62"/>
        <v>-10364.981643000001</v>
      </c>
      <c r="Q2001" s="51">
        <v>45831</v>
      </c>
      <c r="S2001">
        <v>40700</v>
      </c>
      <c r="T2001" t="s">
        <v>911</v>
      </c>
    </row>
    <row r="2002" spans="1:20" x14ac:dyDescent="0.25">
      <c r="A2002" s="53" t="str">
        <f>+VLOOKUP(O2002,'Selectable Table'!D:E,2,0)</f>
        <v>IQVIA</v>
      </c>
      <c r="B2002" s="36" t="s">
        <v>1571</v>
      </c>
      <c r="C2002" s="49" t="s">
        <v>1572</v>
      </c>
      <c r="D2002" s="49" t="s">
        <v>306</v>
      </c>
      <c r="E2002">
        <v>2025</v>
      </c>
      <c r="F2002">
        <v>6</v>
      </c>
      <c r="G2002" s="53" t="s">
        <v>993</v>
      </c>
      <c r="H2002" s="33" t="s">
        <v>337</v>
      </c>
      <c r="I2002" s="18">
        <v>-5693.3559999999998</v>
      </c>
      <c r="J2002" s="33" t="s">
        <v>916</v>
      </c>
      <c r="K2002" s="19">
        <f t="shared" si="63"/>
        <v>-7598.4098511600005</v>
      </c>
      <c r="L2002" t="s">
        <v>977</v>
      </c>
      <c r="M2002" s="50" t="s">
        <v>1573</v>
      </c>
      <c r="O2002" s="49" t="s">
        <v>1537</v>
      </c>
      <c r="P2002" s="37">
        <f t="shared" si="62"/>
        <v>-7598.4098511600005</v>
      </c>
      <c r="Q2002" s="51">
        <v>45831</v>
      </c>
      <c r="S2002">
        <v>40700</v>
      </c>
      <c r="T2002" t="s">
        <v>911</v>
      </c>
    </row>
    <row r="2003" spans="1:20" x14ac:dyDescent="0.25">
      <c r="A2003" s="53" t="str">
        <f>+VLOOKUP(O2003,'Selectable Table'!D:E,2,0)</f>
        <v>IQVIA</v>
      </c>
      <c r="B2003" s="36" t="s">
        <v>1575</v>
      </c>
      <c r="C2003" s="49" t="s">
        <v>1576</v>
      </c>
      <c r="D2003" s="49" t="s">
        <v>306</v>
      </c>
      <c r="E2003">
        <v>2025</v>
      </c>
      <c r="F2003">
        <v>6</v>
      </c>
      <c r="G2003" s="53" t="s">
        <v>980</v>
      </c>
      <c r="H2003" s="33" t="s">
        <v>261</v>
      </c>
      <c r="I2003" s="18">
        <v>-6111.7080000000005</v>
      </c>
      <c r="J2003" s="33" t="s">
        <v>916</v>
      </c>
      <c r="K2003" s="19">
        <f t="shared" si="63"/>
        <v>-8156.746613880001</v>
      </c>
      <c r="L2003" t="s">
        <v>977</v>
      </c>
      <c r="M2003" s="50" t="s">
        <v>1577</v>
      </c>
      <c r="O2003" s="49" t="s">
        <v>1537</v>
      </c>
      <c r="P2003" s="37">
        <f t="shared" si="62"/>
        <v>-8156.746613880001</v>
      </c>
      <c r="Q2003" s="51">
        <v>45831</v>
      </c>
      <c r="S2003">
        <v>40700</v>
      </c>
      <c r="T2003" t="s">
        <v>911</v>
      </c>
    </row>
    <row r="2004" spans="1:20" x14ac:dyDescent="0.25">
      <c r="A2004" s="53" t="str">
        <f>+VLOOKUP(O2004,'Selectable Table'!D:E,2,0)</f>
        <v>ASTRAZENECA</v>
      </c>
      <c r="B2004" s="36" t="s">
        <v>1579</v>
      </c>
      <c r="C2004" s="49" t="s">
        <v>1580</v>
      </c>
      <c r="D2004" s="49" t="s">
        <v>306</v>
      </c>
      <c r="E2004">
        <v>2025</v>
      </c>
      <c r="F2004">
        <v>6</v>
      </c>
      <c r="G2004" s="53" t="s">
        <v>976</v>
      </c>
      <c r="H2004" s="33" t="s">
        <v>260</v>
      </c>
      <c r="I2004" s="18">
        <v>-9484.6839999999993</v>
      </c>
      <c r="J2004" s="33" t="s">
        <v>916</v>
      </c>
      <c r="K2004" s="19">
        <f t="shared" si="63"/>
        <v>-12658.354113240001</v>
      </c>
      <c r="L2004" t="s">
        <v>977</v>
      </c>
      <c r="M2004" s="50" t="s">
        <v>1581</v>
      </c>
      <c r="O2004" s="49" t="s">
        <v>1465</v>
      </c>
      <c r="P2004" s="37">
        <f t="shared" si="62"/>
        <v>-12658.354113240001</v>
      </c>
      <c r="Q2004" s="51">
        <v>45831</v>
      </c>
      <c r="S2004">
        <v>40700</v>
      </c>
      <c r="T2004" t="s">
        <v>911</v>
      </c>
    </row>
    <row r="2005" spans="1:20" x14ac:dyDescent="0.25">
      <c r="A2005" s="53" t="str">
        <f>+VLOOKUP(O2005,'Selectable Table'!D:E,2,0)</f>
        <v>ELI LILLY</v>
      </c>
      <c r="B2005" s="36" t="s">
        <v>1582</v>
      </c>
      <c r="C2005" s="49" t="s">
        <v>1583</v>
      </c>
      <c r="D2005" s="49" t="s">
        <v>306</v>
      </c>
      <c r="E2005">
        <v>2025</v>
      </c>
      <c r="F2005">
        <v>6</v>
      </c>
      <c r="G2005" s="53" t="s">
        <v>980</v>
      </c>
      <c r="H2005" s="33" t="s">
        <v>261</v>
      </c>
      <c r="I2005" s="18">
        <v>-8298.5480000000007</v>
      </c>
      <c r="J2005" s="33" t="s">
        <v>916</v>
      </c>
      <c r="K2005" s="19">
        <f t="shared" si="63"/>
        <v>-11075.325146280002</v>
      </c>
      <c r="L2005" t="s">
        <v>977</v>
      </c>
      <c r="M2005" s="50" t="s">
        <v>1584</v>
      </c>
      <c r="O2005" s="49" t="s">
        <v>979</v>
      </c>
      <c r="P2005" s="37">
        <f t="shared" si="62"/>
        <v>-11075.325146280002</v>
      </c>
      <c r="Q2005" s="51">
        <v>45831</v>
      </c>
      <c r="S2005">
        <v>40700</v>
      </c>
      <c r="T2005" t="s">
        <v>911</v>
      </c>
    </row>
    <row r="2006" spans="1:20" x14ac:dyDescent="0.25">
      <c r="A2006" s="53" t="str">
        <f>+VLOOKUP(O2006,'Selectable Table'!D:E,2,0)</f>
        <v>OTH CUST</v>
      </c>
      <c r="B2006" s="36" t="s">
        <v>1586</v>
      </c>
      <c r="C2006" s="49" t="s">
        <v>1587</v>
      </c>
      <c r="D2006" s="49">
        <v>20210263</v>
      </c>
      <c r="E2006">
        <v>2025</v>
      </c>
      <c r="F2006">
        <v>6</v>
      </c>
      <c r="G2006" s="53" t="s">
        <v>980</v>
      </c>
      <c r="H2006" s="33" t="s">
        <v>261</v>
      </c>
      <c r="I2006" s="18">
        <v>-2210.2400000000002</v>
      </c>
      <c r="J2006" s="33" t="s">
        <v>94</v>
      </c>
      <c r="K2006" s="19">
        <f t="shared" si="63"/>
        <v>-2210.2400000000002</v>
      </c>
      <c r="L2006" t="s">
        <v>977</v>
      </c>
      <c r="M2006" s="50" t="s">
        <v>1588</v>
      </c>
      <c r="O2006" s="49" t="s">
        <v>1486</v>
      </c>
      <c r="P2006" s="37">
        <f t="shared" si="62"/>
        <v>-2210.2400000000002</v>
      </c>
      <c r="Q2006" s="51">
        <v>45831</v>
      </c>
      <c r="S2006">
        <v>40700</v>
      </c>
      <c r="T2006" t="s">
        <v>911</v>
      </c>
    </row>
    <row r="2007" spans="1:20" x14ac:dyDescent="0.25">
      <c r="A2007" s="53" t="str">
        <f>+VLOOKUP(O2007,'Selectable Table'!D:E,2,0)</f>
        <v>OTH CUST</v>
      </c>
      <c r="B2007" s="36" t="s">
        <v>981</v>
      </c>
      <c r="C2007" s="49" t="s">
        <v>982</v>
      </c>
      <c r="D2007" s="49">
        <v>20210263</v>
      </c>
      <c r="E2007">
        <v>2025</v>
      </c>
      <c r="F2007">
        <v>6</v>
      </c>
      <c r="G2007" s="53" t="s">
        <v>976</v>
      </c>
      <c r="H2007" s="33" t="s">
        <v>260</v>
      </c>
      <c r="I2007" s="18">
        <v>-4440</v>
      </c>
      <c r="J2007" s="33" t="s">
        <v>94</v>
      </c>
      <c r="K2007" s="19">
        <f t="shared" si="63"/>
        <v>-4440</v>
      </c>
      <c r="L2007" t="s">
        <v>977</v>
      </c>
      <c r="M2007" s="50" t="s">
        <v>985</v>
      </c>
      <c r="O2007" s="49" t="s">
        <v>986</v>
      </c>
      <c r="P2007" s="37">
        <f t="shared" si="62"/>
        <v>-4440</v>
      </c>
      <c r="Q2007" s="51">
        <v>45824</v>
      </c>
      <c r="S2007">
        <v>40700</v>
      </c>
      <c r="T2007" t="s">
        <v>911</v>
      </c>
    </row>
    <row r="2008" spans="1:20" x14ac:dyDescent="0.25">
      <c r="A2008" s="53" t="str">
        <f>+VLOOKUP(O2008,'Selectable Table'!D:E,2,0)</f>
        <v>ELI LILLY</v>
      </c>
      <c r="B2008" s="36" t="s">
        <v>973</v>
      </c>
      <c r="C2008" s="49" t="s">
        <v>974</v>
      </c>
      <c r="D2008" s="49" t="s">
        <v>577</v>
      </c>
      <c r="E2008">
        <v>2025</v>
      </c>
      <c r="F2008">
        <v>6</v>
      </c>
      <c r="G2008" s="53" t="s">
        <v>984</v>
      </c>
      <c r="H2008" s="33" t="s">
        <v>262</v>
      </c>
      <c r="I2008" s="18">
        <v>-832.39200000000005</v>
      </c>
      <c r="J2008" s="33" t="s">
        <v>916</v>
      </c>
      <c r="K2008" s="19">
        <f t="shared" si="63"/>
        <v>-1110.9186871200002</v>
      </c>
      <c r="L2008" t="s">
        <v>977</v>
      </c>
      <c r="M2008" s="50" t="s">
        <v>978</v>
      </c>
      <c r="O2008" s="49" t="s">
        <v>979</v>
      </c>
      <c r="P2008" s="37">
        <f t="shared" si="62"/>
        <v>-1110.9186871200002</v>
      </c>
      <c r="Q2008" s="51">
        <v>45831</v>
      </c>
      <c r="S2008">
        <v>40700</v>
      </c>
      <c r="T2008" t="s">
        <v>911</v>
      </c>
    </row>
    <row r="2009" spans="1:20" x14ac:dyDescent="0.25">
      <c r="A2009" s="53" t="str">
        <f>+VLOOKUP(O2009,'Selectable Table'!D:E,2,0)</f>
        <v>ELI LILLY</v>
      </c>
      <c r="B2009" s="36" t="s">
        <v>973</v>
      </c>
      <c r="C2009" s="49" t="s">
        <v>974</v>
      </c>
      <c r="D2009" s="49" t="s">
        <v>577</v>
      </c>
      <c r="E2009">
        <v>2025</v>
      </c>
      <c r="F2009">
        <v>6</v>
      </c>
      <c r="G2009" s="53" t="s">
        <v>980</v>
      </c>
      <c r="H2009" s="33" t="s">
        <v>261</v>
      </c>
      <c r="I2009" s="18">
        <v>-44</v>
      </c>
      <c r="J2009" s="33" t="s">
        <v>916</v>
      </c>
      <c r="K2009" s="19">
        <f t="shared" si="63"/>
        <v>-58.722840000000005</v>
      </c>
      <c r="L2009" t="s">
        <v>977</v>
      </c>
      <c r="M2009" s="50" t="s">
        <v>978</v>
      </c>
      <c r="O2009" s="49" t="s">
        <v>979</v>
      </c>
      <c r="P2009" s="37">
        <f t="shared" si="62"/>
        <v>-58.722840000000005</v>
      </c>
      <c r="Q2009" s="51">
        <v>45831</v>
      </c>
      <c r="S2009">
        <v>40700</v>
      </c>
      <c r="T2009" t="s">
        <v>911</v>
      </c>
    </row>
    <row r="2010" spans="1:20" x14ac:dyDescent="0.25">
      <c r="A2010" s="53" t="str">
        <f>+VLOOKUP(O2010,'Selectable Table'!D:E,2,0)</f>
        <v>ELI LILLY</v>
      </c>
      <c r="B2010" s="36" t="s">
        <v>973</v>
      </c>
      <c r="C2010" s="49" t="s">
        <v>974</v>
      </c>
      <c r="D2010" s="49" t="s">
        <v>577</v>
      </c>
      <c r="E2010">
        <v>2025</v>
      </c>
      <c r="F2010">
        <v>6</v>
      </c>
      <c r="G2010" s="53" t="s">
        <v>980</v>
      </c>
      <c r="H2010" s="33" t="s">
        <v>261</v>
      </c>
      <c r="I2010" s="18">
        <v>-725.22</v>
      </c>
      <c r="J2010" s="33" t="s">
        <v>916</v>
      </c>
      <c r="K2010" s="19">
        <f t="shared" si="63"/>
        <v>-967.88586420000013</v>
      </c>
      <c r="L2010" t="s">
        <v>977</v>
      </c>
      <c r="M2010" s="50" t="s">
        <v>978</v>
      </c>
      <c r="O2010" s="49" t="s">
        <v>979</v>
      </c>
      <c r="P2010" s="37">
        <f t="shared" si="62"/>
        <v>-967.88586420000013</v>
      </c>
      <c r="Q2010" s="51">
        <v>45831</v>
      </c>
      <c r="S2010">
        <v>40700</v>
      </c>
      <c r="T2010" t="s">
        <v>911</v>
      </c>
    </row>
    <row r="2011" spans="1:20" x14ac:dyDescent="0.25">
      <c r="A2011" s="53" t="str">
        <f>+VLOOKUP(O2011,'Selectable Table'!D:E,2,0)</f>
        <v>ELI LILLY</v>
      </c>
      <c r="B2011" s="36" t="s">
        <v>973</v>
      </c>
      <c r="C2011" s="49" t="s">
        <v>974</v>
      </c>
      <c r="D2011" s="49" t="s">
        <v>577</v>
      </c>
      <c r="E2011">
        <v>2025</v>
      </c>
      <c r="F2011">
        <v>6</v>
      </c>
      <c r="G2011" s="53" t="s">
        <v>976</v>
      </c>
      <c r="H2011" s="33" t="s">
        <v>260</v>
      </c>
      <c r="I2011" s="18">
        <v>-860.18799999999999</v>
      </c>
      <c r="J2011" s="33" t="s">
        <v>916</v>
      </c>
      <c r="K2011" s="19">
        <f t="shared" si="63"/>
        <v>-1148.01550668</v>
      </c>
      <c r="L2011" t="s">
        <v>977</v>
      </c>
      <c r="M2011" s="50" t="s">
        <v>978</v>
      </c>
      <c r="O2011" s="49" t="s">
        <v>979</v>
      </c>
      <c r="P2011" s="37">
        <f t="shared" si="62"/>
        <v>-1148.01550668</v>
      </c>
      <c r="Q2011" s="51">
        <v>45831</v>
      </c>
      <c r="S2011">
        <v>40700</v>
      </c>
      <c r="T2011" t="s">
        <v>911</v>
      </c>
    </row>
    <row r="2012" spans="1:20" x14ac:dyDescent="0.25">
      <c r="A2012" s="53" t="str">
        <f>+VLOOKUP(O2012,'Selectable Table'!D:E,2,0)</f>
        <v>ELI LILLY</v>
      </c>
      <c r="B2012" s="36" t="s">
        <v>973</v>
      </c>
      <c r="C2012" s="49" t="s">
        <v>974</v>
      </c>
      <c r="D2012" s="49" t="s">
        <v>2128</v>
      </c>
      <c r="E2012">
        <v>2025</v>
      </c>
      <c r="F2012">
        <v>6</v>
      </c>
      <c r="G2012" s="53" t="s">
        <v>980</v>
      </c>
      <c r="H2012" s="33" t="s">
        <v>261</v>
      </c>
      <c r="I2012" s="18">
        <v>-46.244</v>
      </c>
      <c r="J2012" s="33" t="s">
        <v>916</v>
      </c>
      <c r="K2012" s="19">
        <f t="shared" si="63"/>
        <v>-61.717704840000003</v>
      </c>
      <c r="L2012" t="s">
        <v>977</v>
      </c>
      <c r="M2012" s="50" t="s">
        <v>978</v>
      </c>
      <c r="O2012" s="49" t="s">
        <v>979</v>
      </c>
      <c r="P2012" s="37">
        <f t="shared" si="62"/>
        <v>-61.717704840000003</v>
      </c>
      <c r="Q2012" s="51">
        <v>45831</v>
      </c>
      <c r="S2012">
        <v>40700</v>
      </c>
      <c r="T2012" t="s">
        <v>911</v>
      </c>
    </row>
    <row r="2013" spans="1:20" x14ac:dyDescent="0.25">
      <c r="A2013" s="53" t="str">
        <f>+VLOOKUP(O2013,'Selectable Table'!D:E,2,0)</f>
        <v>ELI LILLY</v>
      </c>
      <c r="B2013" s="36" t="s">
        <v>973</v>
      </c>
      <c r="C2013" s="49" t="s">
        <v>974</v>
      </c>
      <c r="D2013" s="49" t="s">
        <v>2128</v>
      </c>
      <c r="E2013">
        <v>2025</v>
      </c>
      <c r="F2013">
        <v>6</v>
      </c>
      <c r="G2013" s="53" t="s">
        <v>980</v>
      </c>
      <c r="H2013" s="33" t="s">
        <v>261</v>
      </c>
      <c r="I2013" s="18">
        <v>-554.928</v>
      </c>
      <c r="J2013" s="33" t="s">
        <v>916</v>
      </c>
      <c r="K2013" s="19">
        <f t="shared" si="63"/>
        <v>-740.61245808000001</v>
      </c>
      <c r="L2013" t="s">
        <v>977</v>
      </c>
      <c r="M2013" s="50" t="s">
        <v>978</v>
      </c>
      <c r="O2013" s="49" t="s">
        <v>979</v>
      </c>
      <c r="P2013" s="37">
        <f t="shared" si="62"/>
        <v>-740.61245808000001</v>
      </c>
      <c r="Q2013" s="51">
        <v>45831</v>
      </c>
      <c r="S2013">
        <v>40700</v>
      </c>
      <c r="T2013" t="s">
        <v>911</v>
      </c>
    </row>
    <row r="2014" spans="1:20" x14ac:dyDescent="0.25">
      <c r="A2014" s="53" t="str">
        <f>+VLOOKUP(O2014,'Selectable Table'!D:E,2,0)</f>
        <v>ELI LILLY</v>
      </c>
      <c r="B2014" s="36" t="s">
        <v>973</v>
      </c>
      <c r="C2014" s="49" t="s">
        <v>974</v>
      </c>
      <c r="D2014" s="49" t="s">
        <v>2128</v>
      </c>
      <c r="E2014">
        <v>2025</v>
      </c>
      <c r="F2014">
        <v>6</v>
      </c>
      <c r="G2014" s="53" t="s">
        <v>980</v>
      </c>
      <c r="H2014" s="33" t="s">
        <v>261</v>
      </c>
      <c r="I2014" s="18">
        <v>-647.41600000000005</v>
      </c>
      <c r="J2014" s="33" t="s">
        <v>916</v>
      </c>
      <c r="K2014" s="19">
        <f t="shared" si="63"/>
        <v>-864.04786776000014</v>
      </c>
      <c r="L2014" t="s">
        <v>977</v>
      </c>
      <c r="M2014" s="50" t="s">
        <v>978</v>
      </c>
      <c r="O2014" s="49" t="s">
        <v>979</v>
      </c>
      <c r="P2014" s="37">
        <f t="shared" si="62"/>
        <v>-864.04786776000014</v>
      </c>
      <c r="Q2014" s="51">
        <v>45831</v>
      </c>
      <c r="S2014">
        <v>40700</v>
      </c>
      <c r="T2014" t="s">
        <v>911</v>
      </c>
    </row>
    <row r="2015" spans="1:20" x14ac:dyDescent="0.25">
      <c r="A2015" s="53" t="str">
        <f>+VLOOKUP(O2015,'Selectable Table'!D:E,2,0)</f>
        <v>ELI LILLY</v>
      </c>
      <c r="B2015" s="36" t="s">
        <v>973</v>
      </c>
      <c r="C2015" s="49" t="s">
        <v>974</v>
      </c>
      <c r="D2015" s="49" t="s">
        <v>2128</v>
      </c>
      <c r="E2015">
        <v>2025</v>
      </c>
      <c r="F2015">
        <v>6</v>
      </c>
      <c r="G2015" s="53" t="s">
        <v>976</v>
      </c>
      <c r="H2015" s="33" t="s">
        <v>260</v>
      </c>
      <c r="I2015" s="18">
        <v>-1137.6680000000001</v>
      </c>
      <c r="J2015" s="33" t="s">
        <v>916</v>
      </c>
      <c r="K2015" s="19">
        <f t="shared" si="63"/>
        <v>-1518.3430894800003</v>
      </c>
      <c r="L2015" t="s">
        <v>977</v>
      </c>
      <c r="M2015" s="50" t="s">
        <v>978</v>
      </c>
      <c r="O2015" s="49" t="s">
        <v>979</v>
      </c>
      <c r="P2015" s="37">
        <f t="shared" si="62"/>
        <v>-1518.3430894800003</v>
      </c>
      <c r="Q2015" s="51">
        <v>45831</v>
      </c>
      <c r="S2015">
        <v>40700</v>
      </c>
      <c r="T2015" t="s">
        <v>911</v>
      </c>
    </row>
    <row r="2016" spans="1:20" x14ac:dyDescent="0.25">
      <c r="A2016" s="53" t="str">
        <f>+VLOOKUP(O2016,'Selectable Table'!D:E,2,0)</f>
        <v>ELI LILLY</v>
      </c>
      <c r="B2016" s="36" t="s">
        <v>973</v>
      </c>
      <c r="C2016" s="49" t="s">
        <v>974</v>
      </c>
      <c r="D2016" s="49" t="s">
        <v>379</v>
      </c>
      <c r="E2016">
        <v>2025</v>
      </c>
      <c r="F2016">
        <v>6</v>
      </c>
      <c r="G2016" s="53" t="s">
        <v>976</v>
      </c>
      <c r="H2016" s="33" t="s">
        <v>260</v>
      </c>
      <c r="I2016" s="18">
        <v>-435.13200000000001</v>
      </c>
      <c r="J2016" s="33" t="s">
        <v>916</v>
      </c>
      <c r="K2016" s="19">
        <f t="shared" si="63"/>
        <v>-580.73151852000001</v>
      </c>
      <c r="L2016" t="s">
        <v>977</v>
      </c>
      <c r="M2016" s="50" t="s">
        <v>978</v>
      </c>
      <c r="O2016" s="49" t="s">
        <v>979</v>
      </c>
      <c r="P2016" s="37">
        <f t="shared" si="62"/>
        <v>-580.73151852000001</v>
      </c>
      <c r="Q2016" s="51">
        <v>45831</v>
      </c>
      <c r="S2016">
        <v>40700</v>
      </c>
      <c r="T2016" t="s">
        <v>911</v>
      </c>
    </row>
    <row r="2017" spans="1:20" x14ac:dyDescent="0.25">
      <c r="A2017" s="53" t="str">
        <f>+VLOOKUP(O2017,'Selectable Table'!D:E,2,0)</f>
        <v>ELI LILLY</v>
      </c>
      <c r="B2017" s="36" t="s">
        <v>973</v>
      </c>
      <c r="C2017" s="49" t="s">
        <v>974</v>
      </c>
      <c r="D2017" s="49" t="s">
        <v>379</v>
      </c>
      <c r="E2017">
        <v>2025</v>
      </c>
      <c r="F2017">
        <v>6</v>
      </c>
      <c r="G2017" s="53" t="s">
        <v>976</v>
      </c>
      <c r="H2017" s="33" t="s">
        <v>260</v>
      </c>
      <c r="I2017" s="18">
        <v>-184.976</v>
      </c>
      <c r="J2017" s="33" t="s">
        <v>916</v>
      </c>
      <c r="K2017" s="19">
        <f t="shared" si="63"/>
        <v>-246.87081936000001</v>
      </c>
      <c r="L2017" t="s">
        <v>977</v>
      </c>
      <c r="M2017" s="50" t="s">
        <v>978</v>
      </c>
      <c r="O2017" s="49" t="s">
        <v>979</v>
      </c>
      <c r="P2017" s="37">
        <f t="shared" si="62"/>
        <v>-246.87081936000001</v>
      </c>
      <c r="Q2017" s="51">
        <v>45831</v>
      </c>
      <c r="S2017">
        <v>40700</v>
      </c>
      <c r="T2017" t="s">
        <v>911</v>
      </c>
    </row>
    <row r="2018" spans="1:20" x14ac:dyDescent="0.25">
      <c r="A2018" s="53" t="str">
        <f>+VLOOKUP(O2018,'Selectable Table'!D:E,2,0)</f>
        <v>ELI LILLY</v>
      </c>
      <c r="B2018" s="36" t="s">
        <v>973</v>
      </c>
      <c r="C2018" s="49" t="s">
        <v>974</v>
      </c>
      <c r="D2018" s="49">
        <v>20210004</v>
      </c>
      <c r="E2018">
        <v>2025</v>
      </c>
      <c r="F2018">
        <v>6</v>
      </c>
      <c r="G2018" s="53" t="s">
        <v>980</v>
      </c>
      <c r="H2018" s="33" t="s">
        <v>261</v>
      </c>
      <c r="I2018" s="18">
        <v>-46.244</v>
      </c>
      <c r="J2018" s="33" t="s">
        <v>94</v>
      </c>
      <c r="K2018" s="19">
        <f t="shared" si="63"/>
        <v>-46.244</v>
      </c>
      <c r="L2018" t="s">
        <v>977</v>
      </c>
      <c r="M2018" s="50" t="s">
        <v>978</v>
      </c>
      <c r="O2018" s="49" t="s">
        <v>979</v>
      </c>
      <c r="P2018" s="37">
        <f t="shared" si="62"/>
        <v>-46.244</v>
      </c>
      <c r="Q2018" s="51">
        <v>45831</v>
      </c>
      <c r="S2018">
        <v>40700</v>
      </c>
      <c r="T2018" t="s">
        <v>911</v>
      </c>
    </row>
    <row r="2019" spans="1:20" x14ac:dyDescent="0.25">
      <c r="A2019" s="53" t="str">
        <f>+VLOOKUP(O2019,'Selectable Table'!D:E,2,0)</f>
        <v>OTH CUST</v>
      </c>
      <c r="B2019" s="36" t="s">
        <v>994</v>
      </c>
      <c r="C2019" s="49" t="s">
        <v>995</v>
      </c>
      <c r="D2019" s="49">
        <v>20210004</v>
      </c>
      <c r="E2019">
        <v>2025</v>
      </c>
      <c r="F2019">
        <v>6</v>
      </c>
      <c r="G2019" s="53" t="s">
        <v>976</v>
      </c>
      <c r="H2019" s="33" t="s">
        <v>260</v>
      </c>
      <c r="I2019" s="18">
        <v>-242.96</v>
      </c>
      <c r="J2019" s="33" t="s">
        <v>94</v>
      </c>
      <c r="K2019" s="19">
        <f t="shared" si="63"/>
        <v>-242.96</v>
      </c>
      <c r="L2019" t="s">
        <v>977</v>
      </c>
      <c r="M2019" s="50" t="s">
        <v>996</v>
      </c>
      <c r="O2019" s="49" t="s">
        <v>986</v>
      </c>
      <c r="P2019" s="37">
        <f t="shared" si="62"/>
        <v>-242.96</v>
      </c>
      <c r="Q2019" s="51">
        <v>45831</v>
      </c>
      <c r="S2019">
        <v>40700</v>
      </c>
      <c r="T2019" t="s">
        <v>911</v>
      </c>
    </row>
    <row r="2020" spans="1:20" x14ac:dyDescent="0.25">
      <c r="A2020" s="53" t="str">
        <f>+VLOOKUP(O2020,'Selectable Table'!D:E,2,0)</f>
        <v>OTH CUST</v>
      </c>
      <c r="B2020" s="36" t="s">
        <v>994</v>
      </c>
      <c r="C2020" s="49" t="s">
        <v>995</v>
      </c>
      <c r="D2020" s="49">
        <v>20210004</v>
      </c>
      <c r="E2020">
        <v>2025</v>
      </c>
      <c r="F2020">
        <v>6</v>
      </c>
      <c r="G2020" s="53" t="s">
        <v>976</v>
      </c>
      <c r="H2020" s="33" t="s">
        <v>260</v>
      </c>
      <c r="I2020" s="18">
        <v>-2915.5200000000004</v>
      </c>
      <c r="J2020" s="33" t="s">
        <v>94</v>
      </c>
      <c r="K2020" s="19">
        <f t="shared" si="63"/>
        <v>-2915.5200000000004</v>
      </c>
      <c r="L2020" t="s">
        <v>977</v>
      </c>
      <c r="M2020" s="50" t="s">
        <v>996</v>
      </c>
      <c r="O2020" s="49" t="s">
        <v>986</v>
      </c>
      <c r="P2020" s="37">
        <f t="shared" si="62"/>
        <v>-2915.5200000000004</v>
      </c>
      <c r="Q2020" s="51">
        <v>45831</v>
      </c>
      <c r="S2020">
        <v>40700</v>
      </c>
      <c r="T2020" t="s">
        <v>911</v>
      </c>
    </row>
    <row r="2021" spans="1:20" x14ac:dyDescent="0.25">
      <c r="A2021" s="53" t="str">
        <f>+VLOOKUP(O2021,'Selectable Table'!D:E,2,0)</f>
        <v>OTH CUST</v>
      </c>
      <c r="B2021" s="36" t="s">
        <v>994</v>
      </c>
      <c r="C2021" s="49" t="s">
        <v>995</v>
      </c>
      <c r="D2021" s="49" t="s">
        <v>2129</v>
      </c>
      <c r="E2021">
        <v>2025</v>
      </c>
      <c r="F2021">
        <v>6</v>
      </c>
      <c r="G2021" s="53" t="s">
        <v>980</v>
      </c>
      <c r="H2021" s="33" t="s">
        <v>261</v>
      </c>
      <c r="I2021" s="18">
        <v>-5102.16</v>
      </c>
      <c r="J2021" s="33" t="s">
        <v>94</v>
      </c>
      <c r="K2021" s="19">
        <f t="shared" si="63"/>
        <v>-5102.16</v>
      </c>
      <c r="L2021" t="s">
        <v>977</v>
      </c>
      <c r="M2021" s="50" t="s">
        <v>996</v>
      </c>
      <c r="O2021" s="49" t="s">
        <v>986</v>
      </c>
      <c r="P2021" s="37">
        <f t="shared" si="62"/>
        <v>-5102.16</v>
      </c>
      <c r="Q2021" s="51">
        <v>45831</v>
      </c>
      <c r="S2021">
        <v>40700</v>
      </c>
      <c r="T2021" t="s">
        <v>911</v>
      </c>
    </row>
    <row r="2022" spans="1:20" x14ac:dyDescent="0.25">
      <c r="A2022" s="53" t="str">
        <f>+VLOOKUP(O2022,'Selectable Table'!D:E,2,0)</f>
        <v>OTH CUST</v>
      </c>
      <c r="B2022" s="36" t="s">
        <v>994</v>
      </c>
      <c r="C2022" s="49" t="s">
        <v>995</v>
      </c>
      <c r="D2022" s="49" t="s">
        <v>2129</v>
      </c>
      <c r="E2022">
        <v>2025</v>
      </c>
      <c r="F2022">
        <v>6</v>
      </c>
      <c r="G2022" s="53" t="s">
        <v>976</v>
      </c>
      <c r="H2022" s="33" t="s">
        <v>260</v>
      </c>
      <c r="I2022" s="18">
        <v>-583.10400000000004</v>
      </c>
      <c r="J2022" s="33" t="s">
        <v>94</v>
      </c>
      <c r="K2022" s="19">
        <f t="shared" si="63"/>
        <v>-583.10400000000004</v>
      </c>
      <c r="L2022" t="s">
        <v>977</v>
      </c>
      <c r="M2022" s="50" t="s">
        <v>996</v>
      </c>
      <c r="O2022" s="49" t="s">
        <v>986</v>
      </c>
      <c r="P2022" s="37">
        <f t="shared" si="62"/>
        <v>-583.10400000000004</v>
      </c>
      <c r="Q2022" s="51">
        <v>45831</v>
      </c>
      <c r="S2022">
        <v>40700</v>
      </c>
      <c r="T2022" t="s">
        <v>911</v>
      </c>
    </row>
    <row r="2023" spans="1:20" x14ac:dyDescent="0.25">
      <c r="A2023" s="53" t="str">
        <f>+VLOOKUP(O2023,'Selectable Table'!D:E,2,0)</f>
        <v>MERCK</v>
      </c>
      <c r="B2023" s="36" t="s">
        <v>1002</v>
      </c>
      <c r="C2023" s="49" t="s">
        <v>1003</v>
      </c>
      <c r="D2023" s="49" t="s">
        <v>2129</v>
      </c>
      <c r="E2023">
        <v>2025</v>
      </c>
      <c r="F2023">
        <v>6</v>
      </c>
      <c r="G2023" s="53" t="s">
        <v>976</v>
      </c>
      <c r="H2023" s="33" t="s">
        <v>260</v>
      </c>
      <c r="I2023" s="18">
        <v>-2259.9</v>
      </c>
      <c r="J2023" s="33" t="s">
        <v>94</v>
      </c>
      <c r="K2023" s="19">
        <f t="shared" si="63"/>
        <v>-2259.9</v>
      </c>
      <c r="L2023" t="s">
        <v>977</v>
      </c>
      <c r="M2023" s="50" t="s">
        <v>1004</v>
      </c>
      <c r="O2023" s="49" t="s">
        <v>1005</v>
      </c>
      <c r="P2023" s="37">
        <f t="shared" si="62"/>
        <v>-2259.9</v>
      </c>
      <c r="Q2023" s="51">
        <v>45831</v>
      </c>
      <c r="S2023">
        <v>40700</v>
      </c>
      <c r="T2023" t="s">
        <v>911</v>
      </c>
    </row>
    <row r="2024" spans="1:20" x14ac:dyDescent="0.25">
      <c r="A2024" s="53" t="str">
        <f>+VLOOKUP(O2024,'Selectable Table'!D:E,2,0)</f>
        <v>MERCK</v>
      </c>
      <c r="B2024" s="36" t="s">
        <v>1002</v>
      </c>
      <c r="C2024" s="49" t="s">
        <v>1003</v>
      </c>
      <c r="D2024" s="49" t="s">
        <v>2130</v>
      </c>
      <c r="E2024">
        <v>2025</v>
      </c>
      <c r="F2024">
        <v>6</v>
      </c>
      <c r="G2024" s="53" t="s">
        <v>980</v>
      </c>
      <c r="H2024" s="33" t="s">
        <v>261</v>
      </c>
      <c r="I2024" s="18">
        <v>-602.64</v>
      </c>
      <c r="J2024" s="33" t="s">
        <v>916</v>
      </c>
      <c r="K2024" s="19">
        <f t="shared" si="63"/>
        <v>-804.28937040000005</v>
      </c>
      <c r="L2024" t="s">
        <v>977</v>
      </c>
      <c r="M2024" s="50" t="s">
        <v>1004</v>
      </c>
      <c r="O2024" s="49" t="s">
        <v>1005</v>
      </c>
      <c r="P2024" s="37">
        <f t="shared" si="62"/>
        <v>-804.28937040000005</v>
      </c>
      <c r="Q2024" s="51">
        <v>45831</v>
      </c>
      <c r="S2024">
        <v>40700</v>
      </c>
      <c r="T2024" t="s">
        <v>911</v>
      </c>
    </row>
    <row r="2025" spans="1:20" x14ac:dyDescent="0.25">
      <c r="A2025" s="53" t="str">
        <f>+VLOOKUP(O2025,'Selectable Table'!D:E,2,0)</f>
        <v>MERCK</v>
      </c>
      <c r="B2025" s="36" t="s">
        <v>1002</v>
      </c>
      <c r="C2025" s="49" t="s">
        <v>1003</v>
      </c>
      <c r="D2025" s="49" t="s">
        <v>2130</v>
      </c>
      <c r="E2025">
        <v>2025</v>
      </c>
      <c r="F2025">
        <v>6</v>
      </c>
      <c r="G2025" s="53" t="s">
        <v>976</v>
      </c>
      <c r="H2025" s="33" t="s">
        <v>260</v>
      </c>
      <c r="I2025" s="18">
        <v>-1707.48</v>
      </c>
      <c r="J2025" s="33" t="s">
        <v>916</v>
      </c>
      <c r="K2025" s="19">
        <f t="shared" si="63"/>
        <v>-2278.8198828</v>
      </c>
      <c r="L2025" t="s">
        <v>977</v>
      </c>
      <c r="M2025" s="50" t="s">
        <v>1004</v>
      </c>
      <c r="O2025" s="49" t="s">
        <v>1005</v>
      </c>
      <c r="P2025" s="37">
        <f t="shared" si="62"/>
        <v>-2278.8198828</v>
      </c>
      <c r="Q2025" s="51">
        <v>45831</v>
      </c>
      <c r="S2025">
        <v>40700</v>
      </c>
      <c r="T2025" t="s">
        <v>911</v>
      </c>
    </row>
    <row r="2026" spans="1:20" x14ac:dyDescent="0.25">
      <c r="A2026" s="53" t="str">
        <f>+VLOOKUP(O2026,'Selectable Table'!D:E,2,0)</f>
        <v>MERCK</v>
      </c>
      <c r="B2026" s="36" t="s">
        <v>1002</v>
      </c>
      <c r="C2026" s="49" t="s">
        <v>1003</v>
      </c>
      <c r="D2026" s="49" t="s">
        <v>2131</v>
      </c>
      <c r="E2026">
        <v>2025</v>
      </c>
      <c r="F2026">
        <v>6</v>
      </c>
      <c r="G2026" s="53" t="s">
        <v>984</v>
      </c>
      <c r="H2026" s="33" t="s">
        <v>262</v>
      </c>
      <c r="I2026" s="18">
        <v>-770.71600000000001</v>
      </c>
      <c r="J2026" s="33" t="s">
        <v>94</v>
      </c>
      <c r="K2026" s="19">
        <f t="shared" si="63"/>
        <v>-770.71600000000001</v>
      </c>
      <c r="L2026" t="s">
        <v>977</v>
      </c>
      <c r="M2026" s="50" t="s">
        <v>1004</v>
      </c>
      <c r="O2026" s="49" t="s">
        <v>1005</v>
      </c>
      <c r="P2026" s="37">
        <f t="shared" si="62"/>
        <v>-770.71600000000001</v>
      </c>
      <c r="Q2026" s="51">
        <v>45831</v>
      </c>
      <c r="S2026">
        <v>40700</v>
      </c>
      <c r="T2026" t="s">
        <v>911</v>
      </c>
    </row>
    <row r="2027" spans="1:20" x14ac:dyDescent="0.25">
      <c r="A2027" s="53" t="str">
        <f>+VLOOKUP(O2027,'Selectable Table'!D:E,2,0)</f>
        <v>MERCK</v>
      </c>
      <c r="B2027" s="36" t="s">
        <v>1002</v>
      </c>
      <c r="C2027" s="49" t="s">
        <v>1003</v>
      </c>
      <c r="D2027" s="49" t="s">
        <v>2131</v>
      </c>
      <c r="E2027">
        <v>2025</v>
      </c>
      <c r="F2027">
        <v>6</v>
      </c>
      <c r="G2027" s="53" t="s">
        <v>980</v>
      </c>
      <c r="H2027" s="33" t="s">
        <v>261</v>
      </c>
      <c r="I2027" s="18">
        <v>-162.256</v>
      </c>
      <c r="J2027" s="33" t="s">
        <v>94</v>
      </c>
      <c r="K2027" s="19">
        <f t="shared" si="63"/>
        <v>-162.256</v>
      </c>
      <c r="L2027" t="s">
        <v>977</v>
      </c>
      <c r="M2027" s="50" t="s">
        <v>1004</v>
      </c>
      <c r="O2027" s="49" t="s">
        <v>1005</v>
      </c>
      <c r="P2027" s="37">
        <f t="shared" si="62"/>
        <v>-162.256</v>
      </c>
      <c r="Q2027" s="51">
        <v>45831</v>
      </c>
      <c r="S2027">
        <v>40700</v>
      </c>
      <c r="T2027" t="s">
        <v>911</v>
      </c>
    </row>
    <row r="2028" spans="1:20" x14ac:dyDescent="0.25">
      <c r="A2028" s="53" t="str">
        <f>+VLOOKUP(O2028,'Selectable Table'!D:E,2,0)</f>
        <v>OTH CUST</v>
      </c>
      <c r="B2028" s="36" t="s">
        <v>1050</v>
      </c>
      <c r="C2028" s="49" t="s">
        <v>1051</v>
      </c>
      <c r="D2028" s="49" t="s">
        <v>2131</v>
      </c>
      <c r="E2028">
        <v>2025</v>
      </c>
      <c r="F2028">
        <v>6</v>
      </c>
      <c r="G2028" s="53" t="s">
        <v>976</v>
      </c>
      <c r="H2028" s="33" t="s">
        <v>260</v>
      </c>
      <c r="I2028" s="18">
        <v>-242.96</v>
      </c>
      <c r="J2028" s="33" t="s">
        <v>94</v>
      </c>
      <c r="K2028" s="19">
        <f t="shared" si="63"/>
        <v>-242.96</v>
      </c>
      <c r="L2028" t="s">
        <v>977</v>
      </c>
      <c r="M2028" s="50" t="s">
        <v>1031</v>
      </c>
      <c r="O2028" s="49" t="s">
        <v>1032</v>
      </c>
      <c r="P2028" s="37">
        <f t="shared" si="62"/>
        <v>-242.96</v>
      </c>
      <c r="Q2028" s="51">
        <v>45831</v>
      </c>
      <c r="S2028">
        <v>40700</v>
      </c>
      <c r="T2028" t="s">
        <v>911</v>
      </c>
    </row>
    <row r="2029" spans="1:20" ht="30" x14ac:dyDescent="0.25">
      <c r="A2029" s="53" t="str">
        <f>+VLOOKUP(O2029,'Selectable Table'!D:E,2,0)</f>
        <v>OTH CUST</v>
      </c>
      <c r="B2029" s="36" t="s">
        <v>1052</v>
      </c>
      <c r="C2029" s="49" t="s">
        <v>1053</v>
      </c>
      <c r="D2029" s="49">
        <v>20210210</v>
      </c>
      <c r="E2029">
        <v>2025</v>
      </c>
      <c r="F2029">
        <v>6</v>
      </c>
      <c r="G2029" s="53" t="s">
        <v>980</v>
      </c>
      <c r="H2029" s="33" t="s">
        <v>261</v>
      </c>
      <c r="I2029" s="18">
        <v>-93.891999999999996</v>
      </c>
      <c r="J2029" s="33" t="s">
        <v>94</v>
      </c>
      <c r="K2029" s="19">
        <f t="shared" si="63"/>
        <v>-93.891999999999996</v>
      </c>
      <c r="L2029" t="s">
        <v>977</v>
      </c>
      <c r="M2029" s="50" t="s">
        <v>1054</v>
      </c>
      <c r="O2029" s="49" t="s">
        <v>1055</v>
      </c>
      <c r="P2029" s="37">
        <f t="shared" si="62"/>
        <v>-93.891999999999996</v>
      </c>
      <c r="Q2029" s="51">
        <v>45831</v>
      </c>
      <c r="S2029">
        <v>40700</v>
      </c>
      <c r="T2029" t="s">
        <v>911</v>
      </c>
    </row>
    <row r="2030" spans="1:20" ht="30" x14ac:dyDescent="0.25">
      <c r="A2030" s="53" t="str">
        <f>+VLOOKUP(O2030,'Selectable Table'!D:E,2,0)</f>
        <v>OTH CUST</v>
      </c>
      <c r="B2030" s="36" t="s">
        <v>1052</v>
      </c>
      <c r="C2030" s="49" t="s">
        <v>1053</v>
      </c>
      <c r="D2030" s="49">
        <v>20210210</v>
      </c>
      <c r="E2030">
        <v>2025</v>
      </c>
      <c r="F2030">
        <v>6</v>
      </c>
      <c r="G2030" s="53" t="s">
        <v>976</v>
      </c>
      <c r="H2030" s="33" t="s">
        <v>260</v>
      </c>
      <c r="I2030" s="18">
        <v>-93.668000000000006</v>
      </c>
      <c r="J2030" s="33" t="s">
        <v>94</v>
      </c>
      <c r="K2030" s="19">
        <f t="shared" si="63"/>
        <v>-93.668000000000006</v>
      </c>
      <c r="L2030" t="s">
        <v>977</v>
      </c>
      <c r="M2030" s="50" t="s">
        <v>1054</v>
      </c>
      <c r="O2030" s="49" t="s">
        <v>1055</v>
      </c>
      <c r="P2030" s="37">
        <f t="shared" si="62"/>
        <v>-93.668000000000006</v>
      </c>
      <c r="Q2030" s="51">
        <v>45831</v>
      </c>
      <c r="S2030">
        <v>40700</v>
      </c>
      <c r="T2030" t="s">
        <v>911</v>
      </c>
    </row>
    <row r="2031" spans="1:20" x14ac:dyDescent="0.25">
      <c r="A2031" s="53" t="str">
        <f>+VLOOKUP(O2031,'Selectable Table'!D:E,2,0)</f>
        <v>OTH CUST</v>
      </c>
      <c r="B2031" s="36" t="s">
        <v>1060</v>
      </c>
      <c r="C2031" s="49" t="s">
        <v>1061</v>
      </c>
      <c r="D2031" s="49" t="s">
        <v>380</v>
      </c>
      <c r="E2031">
        <v>2025</v>
      </c>
      <c r="F2031">
        <v>6</v>
      </c>
      <c r="G2031" s="53" t="s">
        <v>984</v>
      </c>
      <c r="H2031" s="33" t="s">
        <v>262</v>
      </c>
      <c r="I2031" s="18">
        <v>-416.77200000000005</v>
      </c>
      <c r="J2031" s="33" t="s">
        <v>916</v>
      </c>
      <c r="K2031" s="19">
        <f t="shared" si="63"/>
        <v>-556.22807892000014</v>
      </c>
      <c r="L2031" t="s">
        <v>977</v>
      </c>
      <c r="M2031" s="50" t="s">
        <v>1062</v>
      </c>
      <c r="O2031" s="49" t="s">
        <v>1063</v>
      </c>
      <c r="P2031" s="37">
        <f t="shared" si="62"/>
        <v>-556.22807892000014</v>
      </c>
      <c r="Q2031" s="51">
        <v>45831</v>
      </c>
      <c r="S2031">
        <v>40700</v>
      </c>
      <c r="T2031" t="s">
        <v>911</v>
      </c>
    </row>
    <row r="2032" spans="1:20" ht="30" x14ac:dyDescent="0.25">
      <c r="A2032" s="53" t="str">
        <f>+VLOOKUP(O2032,'Selectable Table'!D:E,2,0)</f>
        <v>OTH CUST</v>
      </c>
      <c r="B2032" s="36" t="s">
        <v>1073</v>
      </c>
      <c r="C2032" s="49" t="s">
        <v>1074</v>
      </c>
      <c r="D2032" s="49" t="s">
        <v>380</v>
      </c>
      <c r="E2032">
        <v>2025</v>
      </c>
      <c r="F2032">
        <v>6</v>
      </c>
      <c r="G2032" s="53" t="s">
        <v>980</v>
      </c>
      <c r="H2032" s="33" t="s">
        <v>261</v>
      </c>
      <c r="I2032" s="18">
        <v>-93.664000000000001</v>
      </c>
      <c r="J2032" s="33" t="s">
        <v>916</v>
      </c>
      <c r="K2032" s="19">
        <f t="shared" si="63"/>
        <v>-125.00491104000001</v>
      </c>
      <c r="L2032" t="s">
        <v>977</v>
      </c>
      <c r="M2032" s="50" t="s">
        <v>1075</v>
      </c>
      <c r="O2032" s="49" t="s">
        <v>1055</v>
      </c>
      <c r="P2032" s="37">
        <f t="shared" si="62"/>
        <v>-125.00491104000001</v>
      </c>
      <c r="Q2032" s="51">
        <v>45831</v>
      </c>
      <c r="S2032">
        <v>40700</v>
      </c>
      <c r="T2032" t="s">
        <v>911</v>
      </c>
    </row>
    <row r="2033" spans="1:20" ht="30" x14ac:dyDescent="0.25">
      <c r="A2033" s="53" t="str">
        <f>+VLOOKUP(O2033,'Selectable Table'!D:E,2,0)</f>
        <v>OTH CUST</v>
      </c>
      <c r="B2033" s="36" t="s">
        <v>1095</v>
      </c>
      <c r="C2033" s="49" t="s">
        <v>1096</v>
      </c>
      <c r="D2033" s="49" t="s">
        <v>380</v>
      </c>
      <c r="E2033">
        <v>2025</v>
      </c>
      <c r="F2033">
        <v>6</v>
      </c>
      <c r="G2033" s="53" t="s">
        <v>980</v>
      </c>
      <c r="H2033" s="33" t="s">
        <v>261</v>
      </c>
      <c r="I2033" s="18">
        <v>-93.664000000000001</v>
      </c>
      <c r="J2033" s="33" t="s">
        <v>916</v>
      </c>
      <c r="K2033" s="19">
        <f t="shared" si="63"/>
        <v>-125.00491104000001</v>
      </c>
      <c r="L2033" t="s">
        <v>977</v>
      </c>
      <c r="M2033" s="50" t="s">
        <v>1097</v>
      </c>
      <c r="O2033" s="49" t="s">
        <v>1055</v>
      </c>
      <c r="P2033" s="37">
        <f t="shared" si="62"/>
        <v>-125.00491104000001</v>
      </c>
      <c r="Q2033" s="51">
        <v>45831</v>
      </c>
      <c r="S2033">
        <v>40700</v>
      </c>
      <c r="T2033" t="s">
        <v>911</v>
      </c>
    </row>
    <row r="2034" spans="1:20" x14ac:dyDescent="0.25">
      <c r="A2034" s="53" t="str">
        <f>+VLOOKUP(O2034,'Selectable Table'!D:E,2,0)</f>
        <v>J &amp; J</v>
      </c>
      <c r="B2034" s="36" t="s">
        <v>1103</v>
      </c>
      <c r="C2034" s="49" t="s">
        <v>1104</v>
      </c>
      <c r="D2034" s="49" t="s">
        <v>380</v>
      </c>
      <c r="E2034">
        <v>2025</v>
      </c>
      <c r="F2034">
        <v>6</v>
      </c>
      <c r="G2034" s="53" t="s">
        <v>976</v>
      </c>
      <c r="H2034" s="33" t="s">
        <v>260</v>
      </c>
      <c r="I2034" s="18">
        <v>-373.44000000000005</v>
      </c>
      <c r="J2034" s="33" t="s">
        <v>916</v>
      </c>
      <c r="K2034" s="19">
        <f t="shared" si="63"/>
        <v>-498.39675840000012</v>
      </c>
      <c r="L2034" t="s">
        <v>977</v>
      </c>
      <c r="M2034" s="50" t="s">
        <v>1015</v>
      </c>
      <c r="O2034" s="49" t="s">
        <v>1016</v>
      </c>
      <c r="P2034" s="37">
        <f t="shared" si="62"/>
        <v>-498.39675840000012</v>
      </c>
      <c r="Q2034" s="51">
        <v>45831</v>
      </c>
      <c r="S2034">
        <v>40700</v>
      </c>
      <c r="T2034" t="s">
        <v>911</v>
      </c>
    </row>
    <row r="2035" spans="1:20" ht="30" x14ac:dyDescent="0.25">
      <c r="A2035" s="53" t="str">
        <f>+VLOOKUP(O2035,'Selectable Table'!D:E,2,0)</f>
        <v>OTH CUST</v>
      </c>
      <c r="B2035" s="36" t="s">
        <v>1125</v>
      </c>
      <c r="C2035" s="49" t="s">
        <v>1126</v>
      </c>
      <c r="D2035" s="49" t="s">
        <v>380</v>
      </c>
      <c r="E2035">
        <v>2025</v>
      </c>
      <c r="F2035">
        <v>6</v>
      </c>
      <c r="G2035" s="53" t="s">
        <v>980</v>
      </c>
      <c r="H2035" s="33" t="s">
        <v>261</v>
      </c>
      <c r="I2035" s="18">
        <v>-187.328</v>
      </c>
      <c r="J2035" s="33" t="s">
        <v>916</v>
      </c>
      <c r="K2035" s="19">
        <f t="shared" si="63"/>
        <v>-250.00982208000002</v>
      </c>
      <c r="L2035" t="s">
        <v>977</v>
      </c>
      <c r="M2035" s="50" t="s">
        <v>1127</v>
      </c>
      <c r="O2035" s="49" t="s">
        <v>1055</v>
      </c>
      <c r="P2035" s="37">
        <f t="shared" si="62"/>
        <v>-250.00982208000002</v>
      </c>
      <c r="Q2035" s="51">
        <v>45831</v>
      </c>
      <c r="S2035">
        <v>40700</v>
      </c>
      <c r="T2035" t="s">
        <v>911</v>
      </c>
    </row>
    <row r="2036" spans="1:20" x14ac:dyDescent="0.25">
      <c r="A2036" s="53" t="str">
        <f>+VLOOKUP(O2036,'Selectable Table'!D:E,2,0)</f>
        <v>J &amp; J</v>
      </c>
      <c r="B2036" s="36" t="s">
        <v>1147</v>
      </c>
      <c r="C2036" s="49" t="s">
        <v>1148</v>
      </c>
      <c r="D2036" s="49" t="s">
        <v>2132</v>
      </c>
      <c r="E2036">
        <v>2025</v>
      </c>
      <c r="F2036">
        <v>6</v>
      </c>
      <c r="G2036" s="53" t="s">
        <v>984</v>
      </c>
      <c r="H2036" s="33" t="s">
        <v>262</v>
      </c>
      <c r="I2036" s="18">
        <v>-186.72000000000003</v>
      </c>
      <c r="J2036" s="33" t="s">
        <v>912</v>
      </c>
      <c r="K2036" s="19">
        <f t="shared" si="63"/>
        <v>-210.42223680000004</v>
      </c>
      <c r="L2036" t="s">
        <v>977</v>
      </c>
      <c r="M2036" s="50" t="s">
        <v>1015</v>
      </c>
      <c r="O2036" s="49" t="s">
        <v>1100</v>
      </c>
      <c r="P2036" s="37">
        <f t="shared" si="62"/>
        <v>-210.42223680000004</v>
      </c>
      <c r="Q2036" s="51">
        <v>45831</v>
      </c>
      <c r="S2036">
        <v>40700</v>
      </c>
      <c r="T2036" t="s">
        <v>911</v>
      </c>
    </row>
    <row r="2037" spans="1:20" x14ac:dyDescent="0.25">
      <c r="A2037" s="53" t="str">
        <f>+VLOOKUP(O2037,'Selectable Table'!D:E,2,0)</f>
        <v>J &amp; J</v>
      </c>
      <c r="B2037" s="36" t="s">
        <v>1167</v>
      </c>
      <c r="C2037" s="49" t="s">
        <v>1168</v>
      </c>
      <c r="D2037" s="49" t="s">
        <v>2132</v>
      </c>
      <c r="E2037">
        <v>2025</v>
      </c>
      <c r="F2037">
        <v>6</v>
      </c>
      <c r="G2037" s="53" t="s">
        <v>980</v>
      </c>
      <c r="H2037" s="33" t="s">
        <v>261</v>
      </c>
      <c r="I2037" s="18">
        <v>-93.360000000000014</v>
      </c>
      <c r="J2037" s="33" t="s">
        <v>912</v>
      </c>
      <c r="K2037" s="19">
        <f t="shared" si="63"/>
        <v>-105.21111840000002</v>
      </c>
      <c r="L2037" t="s">
        <v>977</v>
      </c>
      <c r="M2037" s="50" t="s">
        <v>1015</v>
      </c>
      <c r="O2037" s="49" t="s">
        <v>1100</v>
      </c>
      <c r="P2037" s="37">
        <f t="shared" si="62"/>
        <v>-105.21111840000002</v>
      </c>
      <c r="Q2037" s="51">
        <v>45831</v>
      </c>
      <c r="S2037">
        <v>40700</v>
      </c>
      <c r="T2037" t="s">
        <v>911</v>
      </c>
    </row>
    <row r="2038" spans="1:20" x14ac:dyDescent="0.25">
      <c r="A2038" s="53" t="str">
        <f>+VLOOKUP(O2038,'Selectable Table'!D:E,2,0)</f>
        <v>J &amp; J</v>
      </c>
      <c r="B2038" s="36" t="s">
        <v>1167</v>
      </c>
      <c r="C2038" s="49" t="s">
        <v>1168</v>
      </c>
      <c r="D2038" s="49" t="s">
        <v>2132</v>
      </c>
      <c r="E2038">
        <v>2025</v>
      </c>
      <c r="F2038">
        <v>6</v>
      </c>
      <c r="G2038" s="53" t="s">
        <v>980</v>
      </c>
      <c r="H2038" s="33" t="s">
        <v>261</v>
      </c>
      <c r="I2038" s="18">
        <v>-93.360000000000014</v>
      </c>
      <c r="J2038" s="33" t="s">
        <v>912</v>
      </c>
      <c r="K2038" s="19">
        <f t="shared" si="63"/>
        <v>-105.21111840000002</v>
      </c>
      <c r="L2038" t="s">
        <v>977</v>
      </c>
      <c r="M2038" s="50" t="s">
        <v>1015</v>
      </c>
      <c r="O2038" s="49" t="s">
        <v>1100</v>
      </c>
      <c r="P2038" s="37">
        <f t="shared" si="62"/>
        <v>-105.21111840000002</v>
      </c>
      <c r="Q2038" s="51">
        <v>45831</v>
      </c>
      <c r="S2038">
        <v>40700</v>
      </c>
      <c r="T2038" t="s">
        <v>911</v>
      </c>
    </row>
    <row r="2039" spans="1:20" x14ac:dyDescent="0.25">
      <c r="A2039" s="53" t="str">
        <f>+VLOOKUP(O2039,'Selectable Table'!D:E,2,0)</f>
        <v>J &amp; J</v>
      </c>
      <c r="B2039" s="36" t="s">
        <v>1765</v>
      </c>
      <c r="C2039" s="49" t="s">
        <v>1766</v>
      </c>
      <c r="D2039" s="49" t="s">
        <v>2132</v>
      </c>
      <c r="E2039">
        <v>2025</v>
      </c>
      <c r="F2039">
        <v>6</v>
      </c>
      <c r="G2039" s="53" t="s">
        <v>976</v>
      </c>
      <c r="H2039" s="33" t="s">
        <v>260</v>
      </c>
      <c r="I2039" s="18">
        <v>-93.360000000000014</v>
      </c>
      <c r="J2039" s="33" t="s">
        <v>912</v>
      </c>
      <c r="K2039" s="19">
        <f t="shared" si="63"/>
        <v>-105.21111840000002</v>
      </c>
      <c r="L2039" t="s">
        <v>977</v>
      </c>
      <c r="M2039" s="50" t="s">
        <v>1015</v>
      </c>
      <c r="O2039" s="49" t="s">
        <v>1100</v>
      </c>
      <c r="P2039" s="37">
        <f t="shared" si="62"/>
        <v>-105.21111840000002</v>
      </c>
      <c r="Q2039" s="51">
        <v>45831</v>
      </c>
      <c r="S2039">
        <v>40700</v>
      </c>
      <c r="T2039" t="s">
        <v>911</v>
      </c>
    </row>
    <row r="2040" spans="1:20" x14ac:dyDescent="0.25">
      <c r="A2040" s="53" t="str">
        <f>+VLOOKUP(O2040,'Selectable Table'!D:E,2,0)</f>
        <v>OTH CUST</v>
      </c>
      <c r="B2040" s="36" t="s">
        <v>1173</v>
      </c>
      <c r="C2040" s="49" t="s">
        <v>1174</v>
      </c>
      <c r="D2040" s="49" t="s">
        <v>2132</v>
      </c>
      <c r="E2040">
        <v>2025</v>
      </c>
      <c r="F2040">
        <v>6</v>
      </c>
      <c r="G2040" s="53" t="s">
        <v>980</v>
      </c>
      <c r="H2040" s="33" t="s">
        <v>261</v>
      </c>
      <c r="I2040" s="18">
        <v>-1043.9280000000001</v>
      </c>
      <c r="J2040" s="33" t="s">
        <v>912</v>
      </c>
      <c r="K2040" s="19">
        <f t="shared" si="63"/>
        <v>-1176.4442203200001</v>
      </c>
      <c r="L2040" t="s">
        <v>977</v>
      </c>
      <c r="M2040" s="50" t="s">
        <v>1176</v>
      </c>
      <c r="O2040" s="49" t="s">
        <v>1177</v>
      </c>
      <c r="P2040" s="37">
        <f t="shared" si="62"/>
        <v>-1176.4442203200001</v>
      </c>
      <c r="Q2040" s="51">
        <v>45831</v>
      </c>
      <c r="S2040">
        <v>40700</v>
      </c>
      <c r="T2040" t="s">
        <v>911</v>
      </c>
    </row>
    <row r="2041" spans="1:20" x14ac:dyDescent="0.25">
      <c r="A2041" s="53" t="str">
        <f>+VLOOKUP(O2041,'Selectable Table'!D:E,2,0)</f>
        <v>OTH CUST</v>
      </c>
      <c r="B2041" s="36" t="s">
        <v>1772</v>
      </c>
      <c r="C2041" s="49" t="s">
        <v>1773</v>
      </c>
      <c r="D2041" s="49" t="s">
        <v>578</v>
      </c>
      <c r="E2041">
        <v>2025</v>
      </c>
      <c r="F2041">
        <v>6</v>
      </c>
      <c r="G2041" s="53" t="s">
        <v>984</v>
      </c>
      <c r="H2041" s="33" t="s">
        <v>262</v>
      </c>
      <c r="I2041" s="18">
        <v>-1819.3680000000002</v>
      </c>
      <c r="J2041" s="33" t="s">
        <v>916</v>
      </c>
      <c r="K2041" s="19">
        <f t="shared" si="63"/>
        <v>-2428.1467264800003</v>
      </c>
      <c r="L2041" t="s">
        <v>977</v>
      </c>
      <c r="M2041" s="50" t="s">
        <v>1774</v>
      </c>
      <c r="O2041" s="49" t="s">
        <v>1134</v>
      </c>
      <c r="P2041" s="37">
        <f t="shared" si="62"/>
        <v>-2428.1467264800003</v>
      </c>
      <c r="Q2041" s="51">
        <v>45831</v>
      </c>
      <c r="S2041">
        <v>40700</v>
      </c>
      <c r="T2041" t="s">
        <v>911</v>
      </c>
    </row>
    <row r="2042" spans="1:20" x14ac:dyDescent="0.25">
      <c r="A2042" s="53" t="str">
        <f>+VLOOKUP(O2042,'Selectable Table'!D:E,2,0)</f>
        <v>OTH CUST</v>
      </c>
      <c r="B2042" s="36" t="s">
        <v>1772</v>
      </c>
      <c r="C2042" s="49" t="s">
        <v>1773</v>
      </c>
      <c r="D2042" s="49" t="s">
        <v>578</v>
      </c>
      <c r="E2042">
        <v>2025</v>
      </c>
      <c r="F2042">
        <v>6</v>
      </c>
      <c r="G2042" s="53" t="s">
        <v>980</v>
      </c>
      <c r="H2042" s="33" t="s">
        <v>261</v>
      </c>
      <c r="I2042" s="18">
        <v>-436.84399999999999</v>
      </c>
      <c r="J2042" s="33" t="s">
        <v>916</v>
      </c>
      <c r="K2042" s="19">
        <f t="shared" si="63"/>
        <v>-583.01637084000004</v>
      </c>
      <c r="L2042" t="s">
        <v>977</v>
      </c>
      <c r="M2042" s="50" t="s">
        <v>1774</v>
      </c>
      <c r="O2042" s="49" t="s">
        <v>1134</v>
      </c>
      <c r="P2042" s="37">
        <f t="shared" si="62"/>
        <v>-583.01637084000004</v>
      </c>
      <c r="Q2042" s="51">
        <v>45831</v>
      </c>
      <c r="S2042">
        <v>40700</v>
      </c>
      <c r="T2042" t="s">
        <v>911</v>
      </c>
    </row>
    <row r="2043" spans="1:20" x14ac:dyDescent="0.25">
      <c r="A2043" s="53" t="str">
        <f>+VLOOKUP(O2043,'Selectable Table'!D:E,2,0)</f>
        <v>OTH CUST</v>
      </c>
      <c r="B2043" s="36" t="s">
        <v>1775</v>
      </c>
      <c r="C2043" s="49" t="s">
        <v>1776</v>
      </c>
      <c r="D2043" s="49" t="s">
        <v>578</v>
      </c>
      <c r="E2043">
        <v>2025</v>
      </c>
      <c r="F2043">
        <v>6</v>
      </c>
      <c r="G2043" s="53" t="s">
        <v>980</v>
      </c>
      <c r="H2043" s="33" t="s">
        <v>261</v>
      </c>
      <c r="I2043" s="18">
        <v>-363.87600000000003</v>
      </c>
      <c r="J2043" s="33" t="s">
        <v>916</v>
      </c>
      <c r="K2043" s="19">
        <f t="shared" si="63"/>
        <v>-485.63254836000004</v>
      </c>
      <c r="L2043" t="s">
        <v>977</v>
      </c>
      <c r="M2043" s="50" t="s">
        <v>1778</v>
      </c>
      <c r="O2043" s="49" t="s">
        <v>1134</v>
      </c>
      <c r="P2043" s="37">
        <f t="shared" si="62"/>
        <v>-485.63254836000004</v>
      </c>
      <c r="Q2043" s="51">
        <v>45831</v>
      </c>
      <c r="S2043">
        <v>40700</v>
      </c>
      <c r="T2043" t="s">
        <v>911</v>
      </c>
    </row>
    <row r="2044" spans="1:20" ht="30" x14ac:dyDescent="0.25">
      <c r="A2044" s="53" t="str">
        <f>+VLOOKUP(O2044,'Selectable Table'!D:E,2,0)</f>
        <v>OTH CUST</v>
      </c>
      <c r="B2044" s="36" t="s">
        <v>1178</v>
      </c>
      <c r="C2044" s="49" t="s">
        <v>1179</v>
      </c>
      <c r="D2044" s="49" t="s">
        <v>578</v>
      </c>
      <c r="E2044">
        <v>2025</v>
      </c>
      <c r="F2044">
        <v>6</v>
      </c>
      <c r="G2044" s="53" t="s">
        <v>980</v>
      </c>
      <c r="H2044" s="33" t="s">
        <v>261</v>
      </c>
      <c r="I2044" s="18">
        <v>-93.664000000000001</v>
      </c>
      <c r="J2044" s="33" t="s">
        <v>916</v>
      </c>
      <c r="K2044" s="19">
        <f t="shared" si="63"/>
        <v>-125.00491104000001</v>
      </c>
      <c r="L2044" t="s">
        <v>977</v>
      </c>
      <c r="M2044" s="50" t="s">
        <v>1180</v>
      </c>
      <c r="O2044" s="49" t="s">
        <v>1055</v>
      </c>
      <c r="P2044" s="37">
        <f t="shared" si="62"/>
        <v>-125.00491104000001</v>
      </c>
      <c r="Q2044" s="51">
        <v>45831</v>
      </c>
      <c r="S2044">
        <v>40700</v>
      </c>
      <c r="T2044" t="s">
        <v>911</v>
      </c>
    </row>
    <row r="2045" spans="1:20" ht="30" x14ac:dyDescent="0.25">
      <c r="A2045" s="53" t="str">
        <f>+VLOOKUP(O2045,'Selectable Table'!D:E,2,0)</f>
        <v>OTH CUST</v>
      </c>
      <c r="B2045" s="36" t="s">
        <v>1793</v>
      </c>
      <c r="C2045" s="49" t="s">
        <v>1794</v>
      </c>
      <c r="D2045" s="49" t="s">
        <v>578</v>
      </c>
      <c r="E2045">
        <v>2025</v>
      </c>
      <c r="F2045">
        <v>6</v>
      </c>
      <c r="G2045" s="53" t="s">
        <v>976</v>
      </c>
      <c r="H2045" s="33" t="s">
        <v>260</v>
      </c>
      <c r="I2045" s="18">
        <v>-532.28000000000009</v>
      </c>
      <c r="J2045" s="33" t="s">
        <v>916</v>
      </c>
      <c r="K2045" s="19">
        <f t="shared" si="63"/>
        <v>-710.38621080000019</v>
      </c>
      <c r="L2045" t="s">
        <v>977</v>
      </c>
      <c r="M2045" s="50" t="s">
        <v>1795</v>
      </c>
      <c r="O2045" s="49" t="s">
        <v>1055</v>
      </c>
      <c r="P2045" s="37">
        <f t="shared" si="62"/>
        <v>-710.38621080000019</v>
      </c>
      <c r="Q2045" s="51">
        <v>45831</v>
      </c>
      <c r="S2045">
        <v>40700</v>
      </c>
      <c r="T2045" t="s">
        <v>911</v>
      </c>
    </row>
    <row r="2046" spans="1:20" x14ac:dyDescent="0.25">
      <c r="A2046" s="53" t="str">
        <f>+VLOOKUP(O2046,'Selectable Table'!D:E,2,0)</f>
        <v>OTH CUST</v>
      </c>
      <c r="B2046" s="36" t="s">
        <v>1217</v>
      </c>
      <c r="C2046" s="49" t="s">
        <v>1218</v>
      </c>
      <c r="D2046" s="49" t="s">
        <v>578</v>
      </c>
      <c r="E2046">
        <v>2025</v>
      </c>
      <c r="F2046">
        <v>6</v>
      </c>
      <c r="G2046" s="53" t="s">
        <v>980</v>
      </c>
      <c r="H2046" s="33" t="s">
        <v>261</v>
      </c>
      <c r="I2046" s="18">
        <v>-644.40000000000009</v>
      </c>
      <c r="J2046" s="33" t="s">
        <v>916</v>
      </c>
      <c r="K2046" s="19">
        <f t="shared" si="63"/>
        <v>-860.02268400000014</v>
      </c>
      <c r="L2046" t="s">
        <v>977</v>
      </c>
      <c r="M2046" s="50" t="s">
        <v>1027</v>
      </c>
      <c r="O2046" s="49" t="s">
        <v>1028</v>
      </c>
      <c r="P2046" s="37">
        <f t="shared" si="62"/>
        <v>-860.02268400000014</v>
      </c>
      <c r="Q2046" s="51">
        <v>45831</v>
      </c>
      <c r="S2046">
        <v>40700</v>
      </c>
      <c r="T2046" t="s">
        <v>911</v>
      </c>
    </row>
    <row r="2047" spans="1:20" x14ac:dyDescent="0.25">
      <c r="A2047" s="53" t="str">
        <f>+VLOOKUP(O2047,'Selectable Table'!D:E,2,0)</f>
        <v>J &amp; J</v>
      </c>
      <c r="B2047" s="36" t="s">
        <v>1227</v>
      </c>
      <c r="C2047" s="49" t="s">
        <v>1228</v>
      </c>
      <c r="D2047" s="49" t="s">
        <v>2133</v>
      </c>
      <c r="E2047">
        <v>2025</v>
      </c>
      <c r="F2047">
        <v>6</v>
      </c>
      <c r="G2047" s="53" t="s">
        <v>976</v>
      </c>
      <c r="H2047" s="33" t="s">
        <v>260</v>
      </c>
      <c r="I2047" s="18">
        <v>-186.72000000000003</v>
      </c>
      <c r="J2047" s="33" t="s">
        <v>94</v>
      </c>
      <c r="K2047" s="19">
        <f t="shared" si="63"/>
        <v>-186.72000000000003</v>
      </c>
      <c r="L2047" t="s">
        <v>977</v>
      </c>
      <c r="M2047" s="50" t="s">
        <v>1015</v>
      </c>
      <c r="O2047" s="49" t="s">
        <v>1100</v>
      </c>
      <c r="P2047" s="37">
        <f t="shared" si="62"/>
        <v>-186.72000000000003</v>
      </c>
      <c r="Q2047" s="51">
        <v>45831</v>
      </c>
      <c r="S2047">
        <v>40700</v>
      </c>
      <c r="T2047" t="s">
        <v>911</v>
      </c>
    </row>
    <row r="2048" spans="1:20" x14ac:dyDescent="0.25">
      <c r="A2048" s="53" t="str">
        <f>+VLOOKUP(O2048,'Selectable Table'!D:E,2,0)</f>
        <v>OTH CUST</v>
      </c>
      <c r="B2048" s="36" t="s">
        <v>1245</v>
      </c>
      <c r="C2048" s="49" t="s">
        <v>1246</v>
      </c>
      <c r="D2048" s="49" t="s">
        <v>2133</v>
      </c>
      <c r="E2048">
        <v>2025</v>
      </c>
      <c r="F2048">
        <v>6</v>
      </c>
      <c r="G2048" s="53" t="s">
        <v>980</v>
      </c>
      <c r="H2048" s="33" t="s">
        <v>261</v>
      </c>
      <c r="I2048" s="18">
        <v>-365.37600000000003</v>
      </c>
      <c r="J2048" s="33" t="s">
        <v>94</v>
      </c>
      <c r="K2048" s="19">
        <f t="shared" si="63"/>
        <v>-365.37600000000003</v>
      </c>
      <c r="L2048" t="s">
        <v>977</v>
      </c>
      <c r="M2048" s="50" t="s">
        <v>1247</v>
      </c>
      <c r="O2048" s="49" t="s">
        <v>1069</v>
      </c>
      <c r="P2048" s="37">
        <f t="shared" si="62"/>
        <v>-365.37600000000003</v>
      </c>
      <c r="Q2048" s="51">
        <v>45831</v>
      </c>
      <c r="S2048">
        <v>40700</v>
      </c>
      <c r="T2048" t="s">
        <v>911</v>
      </c>
    </row>
    <row r="2049" spans="1:20" x14ac:dyDescent="0.25">
      <c r="A2049" s="53" t="str">
        <f>+VLOOKUP(O2049,'Selectable Table'!D:E,2,0)</f>
        <v>OTH CUST</v>
      </c>
      <c r="B2049" s="36" t="s">
        <v>1847</v>
      </c>
      <c r="C2049" s="49" t="s">
        <v>1848</v>
      </c>
      <c r="D2049" s="49" t="s">
        <v>2133</v>
      </c>
      <c r="E2049">
        <v>2025</v>
      </c>
      <c r="F2049">
        <v>6</v>
      </c>
      <c r="G2049" s="53" t="s">
        <v>980</v>
      </c>
      <c r="H2049" s="33" t="s">
        <v>261</v>
      </c>
      <c r="I2049" s="18">
        <v>-99.744000000000014</v>
      </c>
      <c r="J2049" s="33" t="s">
        <v>94</v>
      </c>
      <c r="K2049" s="19">
        <f t="shared" si="63"/>
        <v>-99.744000000000014</v>
      </c>
      <c r="L2049" t="s">
        <v>977</v>
      </c>
      <c r="M2049" s="50" t="s">
        <v>1850</v>
      </c>
      <c r="O2049" s="49" t="s">
        <v>1001</v>
      </c>
      <c r="P2049" s="37">
        <f t="shared" si="62"/>
        <v>-99.744000000000014</v>
      </c>
      <c r="Q2049" s="51">
        <v>45831</v>
      </c>
      <c r="S2049">
        <v>40700</v>
      </c>
      <c r="T2049" t="s">
        <v>911</v>
      </c>
    </row>
    <row r="2050" spans="1:20" x14ac:dyDescent="0.25">
      <c r="A2050" s="53" t="str">
        <f>+VLOOKUP(O2050,'Selectable Table'!D:E,2,0)</f>
        <v>OTH CUST</v>
      </c>
      <c r="B2050" s="36" t="s">
        <v>1276</v>
      </c>
      <c r="C2050" s="49" t="s">
        <v>1277</v>
      </c>
      <c r="D2050" s="49" t="s">
        <v>2133</v>
      </c>
      <c r="E2050">
        <v>2025</v>
      </c>
      <c r="F2050">
        <v>6</v>
      </c>
      <c r="G2050" s="53" t="s">
        <v>976</v>
      </c>
      <c r="H2050" s="33" t="s">
        <v>260</v>
      </c>
      <c r="I2050" s="18">
        <v>-1688.7040000000002</v>
      </c>
      <c r="J2050" s="33" t="s">
        <v>94</v>
      </c>
      <c r="K2050" s="19">
        <f t="shared" si="63"/>
        <v>-1688.7040000000002</v>
      </c>
      <c r="L2050" t="s">
        <v>977</v>
      </c>
      <c r="M2050" s="50" t="s">
        <v>1278</v>
      </c>
      <c r="O2050" s="49" t="s">
        <v>1134</v>
      </c>
      <c r="P2050" s="37">
        <f t="shared" ref="P2050:P2113" si="64">K2050</f>
        <v>-1688.7040000000002</v>
      </c>
      <c r="Q2050" s="51">
        <v>45831</v>
      </c>
      <c r="S2050">
        <v>40700</v>
      </c>
      <c r="T2050" t="s">
        <v>911</v>
      </c>
    </row>
    <row r="2051" spans="1:20" x14ac:dyDescent="0.25">
      <c r="A2051" s="53" t="str">
        <f>+VLOOKUP(O2051,'Selectable Table'!D:E,2,0)</f>
        <v>OTH CUST</v>
      </c>
      <c r="B2051" s="36" t="s">
        <v>1282</v>
      </c>
      <c r="C2051" s="49" t="s">
        <v>1283</v>
      </c>
      <c r="D2051" s="49" t="s">
        <v>2133</v>
      </c>
      <c r="E2051">
        <v>2025</v>
      </c>
      <c r="F2051">
        <v>6</v>
      </c>
      <c r="G2051" s="53" t="s">
        <v>976</v>
      </c>
      <c r="H2051" s="33" t="s">
        <v>260</v>
      </c>
      <c r="I2051" s="18">
        <v>-365.37600000000003</v>
      </c>
      <c r="J2051" s="33" t="s">
        <v>94</v>
      </c>
      <c r="K2051" s="19">
        <f t="shared" ref="K2051:K2114" si="65">+VLOOKUP(J2051,$W$2:$X$7,2,0)*I2051</f>
        <v>-365.37600000000003</v>
      </c>
      <c r="L2051" t="s">
        <v>977</v>
      </c>
      <c r="M2051" s="50" t="s">
        <v>1284</v>
      </c>
      <c r="O2051" s="49" t="s">
        <v>1146</v>
      </c>
      <c r="P2051" s="37">
        <f t="shared" si="64"/>
        <v>-365.37600000000003</v>
      </c>
      <c r="Q2051" s="51">
        <v>45831</v>
      </c>
      <c r="S2051">
        <v>40700</v>
      </c>
      <c r="T2051" t="s">
        <v>911</v>
      </c>
    </row>
    <row r="2052" spans="1:20" x14ac:dyDescent="0.25">
      <c r="A2052" s="53" t="str">
        <f>+VLOOKUP(O2052,'Selectable Table'!D:E,2,0)</f>
        <v>OTH CUST</v>
      </c>
      <c r="B2052" s="36" t="s">
        <v>1285</v>
      </c>
      <c r="C2052" s="49" t="s">
        <v>1286</v>
      </c>
      <c r="D2052" s="49" t="s">
        <v>2134</v>
      </c>
      <c r="E2052">
        <v>2025</v>
      </c>
      <c r="F2052">
        <v>6</v>
      </c>
      <c r="G2052" s="53" t="s">
        <v>980</v>
      </c>
      <c r="H2052" s="33" t="s">
        <v>261</v>
      </c>
      <c r="I2052" s="18">
        <v>-347.97600000000006</v>
      </c>
      <c r="J2052" s="33" t="s">
        <v>916</v>
      </c>
      <c r="K2052" s="19">
        <f t="shared" si="65"/>
        <v>-464.41224936000009</v>
      </c>
      <c r="L2052" t="s">
        <v>977</v>
      </c>
      <c r="M2052" s="50" t="s">
        <v>1027</v>
      </c>
      <c r="O2052" s="49" t="s">
        <v>1028</v>
      </c>
      <c r="P2052" s="37">
        <f t="shared" si="64"/>
        <v>-464.41224936000009</v>
      </c>
      <c r="Q2052" s="51">
        <v>45831</v>
      </c>
      <c r="S2052">
        <v>40700</v>
      </c>
      <c r="T2052" t="s">
        <v>911</v>
      </c>
    </row>
    <row r="2053" spans="1:20" x14ac:dyDescent="0.25">
      <c r="A2053" s="53" t="str">
        <f>+VLOOKUP(O2053,'Selectable Table'!D:E,2,0)</f>
        <v>TAKEDA</v>
      </c>
      <c r="B2053" s="36" t="s">
        <v>1295</v>
      </c>
      <c r="C2053" s="49" t="s">
        <v>1296</v>
      </c>
      <c r="D2053" s="49" t="s">
        <v>2134</v>
      </c>
      <c r="E2053">
        <v>2025</v>
      </c>
      <c r="F2053">
        <v>6</v>
      </c>
      <c r="G2053" s="53" t="s">
        <v>980</v>
      </c>
      <c r="H2053" s="33" t="s">
        <v>261</v>
      </c>
      <c r="I2053" s="18">
        <v>-420</v>
      </c>
      <c r="J2053" s="33" t="s">
        <v>916</v>
      </c>
      <c r="K2053" s="19">
        <f t="shared" si="65"/>
        <v>-560.53620000000001</v>
      </c>
      <c r="L2053" t="s">
        <v>977</v>
      </c>
      <c r="M2053" s="50" t="s">
        <v>1297</v>
      </c>
      <c r="O2053" s="49" t="s">
        <v>1298</v>
      </c>
      <c r="P2053" s="37">
        <f t="shared" si="64"/>
        <v>-560.53620000000001</v>
      </c>
      <c r="Q2053" s="51">
        <v>45831</v>
      </c>
      <c r="S2053">
        <v>40700</v>
      </c>
      <c r="T2053" t="s">
        <v>911</v>
      </c>
    </row>
    <row r="2054" spans="1:20" x14ac:dyDescent="0.25">
      <c r="A2054" s="53" t="str">
        <f>+VLOOKUP(O2054,'Selectable Table'!D:E,2,0)</f>
        <v>OTH CUST</v>
      </c>
      <c r="B2054" s="36" t="s">
        <v>1299</v>
      </c>
      <c r="C2054" s="49" t="s">
        <v>1300</v>
      </c>
      <c r="D2054" s="49" t="s">
        <v>2134</v>
      </c>
      <c r="E2054">
        <v>2025</v>
      </c>
      <c r="F2054">
        <v>6</v>
      </c>
      <c r="G2054" s="53" t="s">
        <v>976</v>
      </c>
      <c r="H2054" s="33" t="s">
        <v>260</v>
      </c>
      <c r="I2054" s="18">
        <v>-1203.1959999999999</v>
      </c>
      <c r="J2054" s="33" t="s">
        <v>916</v>
      </c>
      <c r="K2054" s="19">
        <f t="shared" si="65"/>
        <v>-1605.79741356</v>
      </c>
      <c r="L2054" t="s">
        <v>977</v>
      </c>
      <c r="M2054" s="50" t="s">
        <v>1302</v>
      </c>
      <c r="O2054" s="49" t="s">
        <v>1134</v>
      </c>
      <c r="P2054" s="37">
        <f t="shared" si="64"/>
        <v>-1605.79741356</v>
      </c>
      <c r="Q2054" s="51">
        <v>45831</v>
      </c>
      <c r="S2054">
        <v>40700</v>
      </c>
      <c r="T2054" t="s">
        <v>911</v>
      </c>
    </row>
    <row r="2055" spans="1:20" x14ac:dyDescent="0.25">
      <c r="A2055" s="53" t="str">
        <f>+VLOOKUP(O2055,'Selectable Table'!D:E,2,0)</f>
        <v>OTH CUST</v>
      </c>
      <c r="B2055" s="36" t="s">
        <v>1303</v>
      </c>
      <c r="C2055" s="49" t="s">
        <v>1304</v>
      </c>
      <c r="D2055" s="49" t="s">
        <v>308</v>
      </c>
      <c r="E2055">
        <v>2025</v>
      </c>
      <c r="F2055">
        <v>6</v>
      </c>
      <c r="G2055" s="53" t="s">
        <v>984</v>
      </c>
      <c r="H2055" s="33" t="s">
        <v>262</v>
      </c>
      <c r="I2055" s="18">
        <v>-730.75200000000007</v>
      </c>
      <c r="J2055" s="33" t="s">
        <v>916</v>
      </c>
      <c r="K2055" s="19">
        <f t="shared" si="65"/>
        <v>-975.2689267200002</v>
      </c>
      <c r="L2055" t="s">
        <v>977</v>
      </c>
      <c r="M2055" s="50" t="s">
        <v>1305</v>
      </c>
      <c r="O2055" s="49" t="s">
        <v>623</v>
      </c>
      <c r="P2055" s="37">
        <f t="shared" si="64"/>
        <v>-975.2689267200002</v>
      </c>
      <c r="Q2055" s="51">
        <v>45831</v>
      </c>
      <c r="S2055">
        <v>40700</v>
      </c>
      <c r="T2055" t="s">
        <v>911</v>
      </c>
    </row>
    <row r="2056" spans="1:20" ht="30" x14ac:dyDescent="0.25">
      <c r="A2056" s="53" t="str">
        <f>+VLOOKUP(O2056,'Selectable Table'!D:E,2,0)</f>
        <v>OTH CUST</v>
      </c>
      <c r="B2056" s="36" t="s">
        <v>1309</v>
      </c>
      <c r="C2056" s="49" t="s">
        <v>1310</v>
      </c>
      <c r="D2056" s="49" t="s">
        <v>308</v>
      </c>
      <c r="E2056">
        <v>2025</v>
      </c>
      <c r="F2056">
        <v>6</v>
      </c>
      <c r="G2056" s="53" t="s">
        <v>980</v>
      </c>
      <c r="H2056" s="33" t="s">
        <v>261</v>
      </c>
      <c r="I2056" s="18">
        <v>-182.53200000000001</v>
      </c>
      <c r="J2056" s="33" t="s">
        <v>916</v>
      </c>
      <c r="K2056" s="19">
        <f t="shared" si="65"/>
        <v>-243.60903252000003</v>
      </c>
      <c r="L2056" t="s">
        <v>977</v>
      </c>
      <c r="M2056" s="50" t="s">
        <v>1311</v>
      </c>
      <c r="O2056" s="49" t="s">
        <v>1055</v>
      </c>
      <c r="P2056" s="37">
        <f t="shared" si="64"/>
        <v>-243.60903252000003</v>
      </c>
      <c r="Q2056" s="51">
        <v>45831</v>
      </c>
      <c r="S2056">
        <v>40700</v>
      </c>
      <c r="T2056" t="s">
        <v>911</v>
      </c>
    </row>
    <row r="2057" spans="1:20" ht="30" x14ac:dyDescent="0.25">
      <c r="A2057" s="53" t="str">
        <f>+VLOOKUP(O2057,'Selectable Table'!D:E,2,0)</f>
        <v>OTH CUST</v>
      </c>
      <c r="B2057" s="36" t="s">
        <v>1375</v>
      </c>
      <c r="C2057" s="49" t="s">
        <v>1376</v>
      </c>
      <c r="D2057" s="49" t="s">
        <v>308</v>
      </c>
      <c r="E2057">
        <v>2025</v>
      </c>
      <c r="F2057">
        <v>6</v>
      </c>
      <c r="G2057" s="53" t="s">
        <v>980</v>
      </c>
      <c r="H2057" s="33" t="s">
        <v>261</v>
      </c>
      <c r="I2057" s="18">
        <v>-91.268000000000001</v>
      </c>
      <c r="J2057" s="33" t="s">
        <v>916</v>
      </c>
      <c r="K2057" s="19">
        <f t="shared" si="65"/>
        <v>-121.80718548</v>
      </c>
      <c r="L2057" t="s">
        <v>977</v>
      </c>
      <c r="M2057" s="50" t="s">
        <v>1377</v>
      </c>
      <c r="O2057" s="49" t="s">
        <v>1055</v>
      </c>
      <c r="P2057" s="37">
        <f t="shared" si="64"/>
        <v>-121.80718548</v>
      </c>
      <c r="Q2057" s="51">
        <v>45831</v>
      </c>
      <c r="S2057">
        <v>40700</v>
      </c>
      <c r="T2057" t="s">
        <v>911</v>
      </c>
    </row>
    <row r="2058" spans="1:20" x14ac:dyDescent="0.25">
      <c r="A2058" s="53" t="str">
        <f>+VLOOKUP(O2058,'Selectable Table'!D:E,2,0)</f>
        <v>OTH CUST</v>
      </c>
      <c r="B2058" s="36" t="s">
        <v>1383</v>
      </c>
      <c r="C2058" s="49" t="s">
        <v>1384</v>
      </c>
      <c r="D2058" s="49" t="s">
        <v>308</v>
      </c>
      <c r="E2058">
        <v>2025</v>
      </c>
      <c r="F2058">
        <v>6</v>
      </c>
      <c r="G2058" s="53" t="s">
        <v>980</v>
      </c>
      <c r="H2058" s="33" t="s">
        <v>261</v>
      </c>
      <c r="I2058" s="18">
        <v>-730.75200000000007</v>
      </c>
      <c r="J2058" s="33" t="s">
        <v>916</v>
      </c>
      <c r="K2058" s="19">
        <f t="shared" si="65"/>
        <v>-975.2689267200002</v>
      </c>
      <c r="L2058" t="s">
        <v>977</v>
      </c>
      <c r="M2058" s="50" t="s">
        <v>1385</v>
      </c>
      <c r="O2058" s="49" t="s">
        <v>986</v>
      </c>
      <c r="P2058" s="37">
        <f t="shared" si="64"/>
        <v>-975.2689267200002</v>
      </c>
      <c r="Q2058" s="51">
        <v>45831</v>
      </c>
      <c r="S2058">
        <v>40700</v>
      </c>
      <c r="T2058" t="s">
        <v>911</v>
      </c>
    </row>
    <row r="2059" spans="1:20" ht="30" x14ac:dyDescent="0.25">
      <c r="A2059" s="53" t="str">
        <f>+VLOOKUP(O2059,'Selectable Table'!D:E,2,0)</f>
        <v>OTH CUST</v>
      </c>
      <c r="B2059" s="36" t="s">
        <v>1393</v>
      </c>
      <c r="C2059" s="49" t="s">
        <v>1394</v>
      </c>
      <c r="D2059" s="49" t="s">
        <v>308</v>
      </c>
      <c r="E2059">
        <v>2025</v>
      </c>
      <c r="F2059">
        <v>6</v>
      </c>
      <c r="G2059" s="53" t="s">
        <v>980</v>
      </c>
      <c r="H2059" s="33" t="s">
        <v>261</v>
      </c>
      <c r="I2059" s="18">
        <v>-365.06799999999998</v>
      </c>
      <c r="J2059" s="33" t="s">
        <v>916</v>
      </c>
      <c r="K2059" s="19">
        <f t="shared" si="65"/>
        <v>-487.22340348</v>
      </c>
      <c r="L2059" t="s">
        <v>977</v>
      </c>
      <c r="M2059" s="50" t="s">
        <v>1395</v>
      </c>
      <c r="O2059" s="49" t="s">
        <v>1055</v>
      </c>
      <c r="P2059" s="37">
        <f t="shared" si="64"/>
        <v>-487.22340348</v>
      </c>
      <c r="Q2059" s="51">
        <v>45831</v>
      </c>
      <c r="S2059">
        <v>40700</v>
      </c>
      <c r="T2059" t="s">
        <v>911</v>
      </c>
    </row>
    <row r="2060" spans="1:20" x14ac:dyDescent="0.25">
      <c r="A2060" s="53" t="str">
        <f>+VLOOKUP(O2060,'Selectable Table'!D:E,2,0)</f>
        <v>OTH CUST</v>
      </c>
      <c r="B2060" s="36" t="s">
        <v>1404</v>
      </c>
      <c r="C2060" s="49" t="s">
        <v>1405</v>
      </c>
      <c r="D2060" s="49" t="s">
        <v>308</v>
      </c>
      <c r="E2060">
        <v>2025</v>
      </c>
      <c r="F2060">
        <v>6</v>
      </c>
      <c r="G2060" s="53" t="s">
        <v>976</v>
      </c>
      <c r="H2060" s="33" t="s">
        <v>260</v>
      </c>
      <c r="I2060" s="18">
        <v>-307.54400000000004</v>
      </c>
      <c r="J2060" s="33" t="s">
        <v>916</v>
      </c>
      <c r="K2060" s="19">
        <f t="shared" si="65"/>
        <v>-410.45129784000005</v>
      </c>
      <c r="L2060" t="s">
        <v>977</v>
      </c>
      <c r="M2060" s="50" t="s">
        <v>1406</v>
      </c>
      <c r="O2060" s="49" t="s">
        <v>1001</v>
      </c>
      <c r="P2060" s="37">
        <f t="shared" si="64"/>
        <v>-410.45129784000005</v>
      </c>
      <c r="Q2060" s="51">
        <v>45831</v>
      </c>
      <c r="S2060">
        <v>40700</v>
      </c>
      <c r="T2060" t="s">
        <v>911</v>
      </c>
    </row>
    <row r="2061" spans="1:20" x14ac:dyDescent="0.25">
      <c r="A2061" s="53" t="str">
        <f>+VLOOKUP(O2061,'Selectable Table'!D:E,2,0)</f>
        <v>OTH CUST</v>
      </c>
      <c r="B2061" s="36" t="s">
        <v>1404</v>
      </c>
      <c r="C2061" s="49" t="s">
        <v>1405</v>
      </c>
      <c r="D2061" s="49" t="s">
        <v>308</v>
      </c>
      <c r="E2061">
        <v>2025</v>
      </c>
      <c r="F2061">
        <v>6</v>
      </c>
      <c r="G2061" s="53" t="s">
        <v>980</v>
      </c>
      <c r="H2061" s="33" t="s">
        <v>261</v>
      </c>
      <c r="I2061" s="18">
        <v>-615.08800000000008</v>
      </c>
      <c r="J2061" s="33" t="s">
        <v>916</v>
      </c>
      <c r="K2061" s="19">
        <f t="shared" si="65"/>
        <v>-820.9025956800001</v>
      </c>
      <c r="L2061" t="s">
        <v>977</v>
      </c>
      <c r="M2061" s="50" t="s">
        <v>1406</v>
      </c>
      <c r="O2061" s="49" t="s">
        <v>1001</v>
      </c>
      <c r="P2061" s="37">
        <f t="shared" si="64"/>
        <v>-820.9025956800001</v>
      </c>
      <c r="Q2061" s="51">
        <v>45831</v>
      </c>
      <c r="S2061">
        <v>40700</v>
      </c>
      <c r="T2061" t="s">
        <v>911</v>
      </c>
    </row>
    <row r="2062" spans="1:20" x14ac:dyDescent="0.25">
      <c r="A2062" s="53" t="str">
        <f>+VLOOKUP(O2062,'Selectable Table'!D:E,2,0)</f>
        <v>OTH CUST</v>
      </c>
      <c r="B2062" s="36" t="s">
        <v>1419</v>
      </c>
      <c r="C2062" s="49" t="s">
        <v>1420</v>
      </c>
      <c r="D2062" s="49">
        <v>20190341</v>
      </c>
      <c r="E2062">
        <v>2025</v>
      </c>
      <c r="F2062">
        <v>6</v>
      </c>
      <c r="G2062" s="53" t="s">
        <v>984</v>
      </c>
      <c r="H2062" s="33" t="s">
        <v>262</v>
      </c>
      <c r="I2062" s="18">
        <v>-730.75200000000007</v>
      </c>
      <c r="J2062" s="33" t="s">
        <v>94</v>
      </c>
      <c r="K2062" s="19">
        <f t="shared" si="65"/>
        <v>-730.75200000000007</v>
      </c>
      <c r="L2062" t="s">
        <v>977</v>
      </c>
      <c r="M2062" s="50" t="s">
        <v>1422</v>
      </c>
      <c r="O2062" s="49" t="s">
        <v>1262</v>
      </c>
      <c r="P2062" s="37">
        <f t="shared" si="64"/>
        <v>-730.75200000000007</v>
      </c>
      <c r="Q2062" s="51">
        <v>45831</v>
      </c>
      <c r="S2062">
        <v>40700</v>
      </c>
      <c r="T2062" t="s">
        <v>911</v>
      </c>
    </row>
    <row r="2063" spans="1:20" x14ac:dyDescent="0.25">
      <c r="A2063" s="53" t="str">
        <f>+VLOOKUP(O2063,'Selectable Table'!D:E,2,0)</f>
        <v>OTH CUST</v>
      </c>
      <c r="B2063" s="36" t="s">
        <v>1423</v>
      </c>
      <c r="C2063" s="49" t="s">
        <v>1424</v>
      </c>
      <c r="D2063" s="49">
        <v>20190341</v>
      </c>
      <c r="E2063">
        <v>2025</v>
      </c>
      <c r="F2063">
        <v>6</v>
      </c>
      <c r="G2063" s="53" t="s">
        <v>980</v>
      </c>
      <c r="H2063" s="33" t="s">
        <v>261</v>
      </c>
      <c r="I2063" s="18">
        <v>-365.82</v>
      </c>
      <c r="J2063" s="33" t="s">
        <v>94</v>
      </c>
      <c r="K2063" s="19">
        <f t="shared" si="65"/>
        <v>-365.82</v>
      </c>
      <c r="L2063" t="s">
        <v>977</v>
      </c>
      <c r="M2063" s="50" t="s">
        <v>1425</v>
      </c>
      <c r="O2063" s="49" t="s">
        <v>1045</v>
      </c>
      <c r="P2063" s="37">
        <f t="shared" si="64"/>
        <v>-365.82</v>
      </c>
      <c r="Q2063" s="51">
        <v>45831</v>
      </c>
      <c r="S2063">
        <v>40700</v>
      </c>
      <c r="T2063" t="s">
        <v>911</v>
      </c>
    </row>
    <row r="2064" spans="1:20" ht="30" x14ac:dyDescent="0.25">
      <c r="A2064" s="53" t="str">
        <f>+VLOOKUP(O2064,'Selectable Table'!D:E,2,0)</f>
        <v>OTH CUST</v>
      </c>
      <c r="B2064" s="36" t="s">
        <v>1456</v>
      </c>
      <c r="C2064" s="49" t="s">
        <v>1457</v>
      </c>
      <c r="D2064" s="49">
        <v>20190341</v>
      </c>
      <c r="E2064">
        <v>2025</v>
      </c>
      <c r="F2064">
        <v>6</v>
      </c>
      <c r="G2064" s="53" t="s">
        <v>980</v>
      </c>
      <c r="H2064" s="33" t="s">
        <v>261</v>
      </c>
      <c r="I2064" s="18">
        <v>-365.06400000000002</v>
      </c>
      <c r="J2064" s="33" t="s">
        <v>94</v>
      </c>
      <c r="K2064" s="19">
        <f t="shared" si="65"/>
        <v>-365.06400000000002</v>
      </c>
      <c r="L2064" t="s">
        <v>977</v>
      </c>
      <c r="M2064" s="50" t="s">
        <v>1458</v>
      </c>
      <c r="O2064" s="49" t="s">
        <v>1055</v>
      </c>
      <c r="P2064" s="37">
        <f t="shared" si="64"/>
        <v>-365.06400000000002</v>
      </c>
      <c r="Q2064" s="51">
        <v>45831</v>
      </c>
      <c r="S2064">
        <v>40700</v>
      </c>
      <c r="T2064" t="s">
        <v>911</v>
      </c>
    </row>
    <row r="2065" spans="1:20" x14ac:dyDescent="0.25">
      <c r="A2065" s="53" t="str">
        <f>+VLOOKUP(O2065,'Selectable Table'!D:E,2,0)</f>
        <v>OTH CUST</v>
      </c>
      <c r="B2065" s="36" t="s">
        <v>1468</v>
      </c>
      <c r="C2065" s="49" t="s">
        <v>1469</v>
      </c>
      <c r="D2065" s="49">
        <v>20190341</v>
      </c>
      <c r="E2065">
        <v>2025</v>
      </c>
      <c r="F2065">
        <v>6</v>
      </c>
      <c r="G2065" s="53" t="s">
        <v>980</v>
      </c>
      <c r="H2065" s="33" t="s">
        <v>261</v>
      </c>
      <c r="I2065" s="18">
        <v>-303.81200000000001</v>
      </c>
      <c r="J2065" s="33" t="s">
        <v>94</v>
      </c>
      <c r="K2065" s="19">
        <f t="shared" si="65"/>
        <v>-303.81200000000001</v>
      </c>
      <c r="L2065" t="s">
        <v>977</v>
      </c>
      <c r="M2065" s="50" t="s">
        <v>1000</v>
      </c>
      <c r="O2065" s="49" t="s">
        <v>1001</v>
      </c>
      <c r="P2065" s="37">
        <f t="shared" si="64"/>
        <v>-303.81200000000001</v>
      </c>
      <c r="Q2065" s="51">
        <v>45831</v>
      </c>
      <c r="S2065">
        <v>40700</v>
      </c>
      <c r="T2065" t="s">
        <v>911</v>
      </c>
    </row>
    <row r="2066" spans="1:20" x14ac:dyDescent="0.25">
      <c r="A2066" s="53" t="str">
        <f>+VLOOKUP(O2066,'Selectable Table'!D:E,2,0)</f>
        <v>OTH CUST</v>
      </c>
      <c r="B2066" s="36" t="s">
        <v>1495</v>
      </c>
      <c r="C2066" s="49" t="s">
        <v>1496</v>
      </c>
      <c r="D2066" s="49">
        <v>20190341</v>
      </c>
      <c r="E2066">
        <v>2025</v>
      </c>
      <c r="F2066">
        <v>6</v>
      </c>
      <c r="G2066" s="53" t="s">
        <v>980</v>
      </c>
      <c r="H2066" s="33" t="s">
        <v>261</v>
      </c>
      <c r="I2066" s="18">
        <v>-731.64</v>
      </c>
      <c r="J2066" s="33" t="s">
        <v>94</v>
      </c>
      <c r="K2066" s="19">
        <f t="shared" si="65"/>
        <v>-731.64</v>
      </c>
      <c r="L2066" t="s">
        <v>977</v>
      </c>
      <c r="M2066" s="50" t="s">
        <v>1497</v>
      </c>
      <c r="O2066" s="49" t="s">
        <v>1069</v>
      </c>
      <c r="P2066" s="37">
        <f t="shared" si="64"/>
        <v>-731.64</v>
      </c>
      <c r="Q2066" s="51">
        <v>45831</v>
      </c>
      <c r="S2066">
        <v>40700</v>
      </c>
      <c r="T2066" t="s">
        <v>911</v>
      </c>
    </row>
    <row r="2067" spans="1:20" x14ac:dyDescent="0.25">
      <c r="A2067" s="53" t="str">
        <f>+VLOOKUP(O2067,'Selectable Table'!D:E,2,0)</f>
        <v>ELI LILLY</v>
      </c>
      <c r="B2067" s="36" t="s">
        <v>1505</v>
      </c>
      <c r="C2067" s="49" t="s">
        <v>1506</v>
      </c>
      <c r="D2067" s="49">
        <v>20190341</v>
      </c>
      <c r="E2067">
        <v>2025</v>
      </c>
      <c r="F2067">
        <v>6</v>
      </c>
      <c r="G2067" s="53" t="s">
        <v>980</v>
      </c>
      <c r="H2067" s="33" t="s">
        <v>261</v>
      </c>
      <c r="I2067" s="18">
        <v>-161.86800000000002</v>
      </c>
      <c r="J2067" s="33" t="s">
        <v>94</v>
      </c>
      <c r="K2067" s="19">
        <f t="shared" si="65"/>
        <v>-161.86800000000002</v>
      </c>
      <c r="L2067" t="s">
        <v>977</v>
      </c>
      <c r="M2067" s="50" t="s">
        <v>1507</v>
      </c>
      <c r="O2067" s="49" t="s">
        <v>979</v>
      </c>
      <c r="P2067" s="37">
        <f t="shared" si="64"/>
        <v>-161.86800000000002</v>
      </c>
      <c r="Q2067" s="51">
        <v>45831</v>
      </c>
      <c r="S2067">
        <v>40700</v>
      </c>
      <c r="T2067" t="s">
        <v>911</v>
      </c>
    </row>
    <row r="2068" spans="1:20" x14ac:dyDescent="0.25">
      <c r="A2068" s="53" t="str">
        <f>+VLOOKUP(O2068,'Selectable Table'!D:E,2,0)</f>
        <v>ELI LILLY</v>
      </c>
      <c r="B2068" s="36" t="s">
        <v>1505</v>
      </c>
      <c r="C2068" s="49" t="s">
        <v>1506</v>
      </c>
      <c r="D2068" s="49">
        <v>20190341</v>
      </c>
      <c r="E2068">
        <v>2025</v>
      </c>
      <c r="F2068">
        <v>6</v>
      </c>
      <c r="G2068" s="53" t="s">
        <v>980</v>
      </c>
      <c r="H2068" s="33" t="s">
        <v>261</v>
      </c>
      <c r="I2068" s="18">
        <v>-69.372</v>
      </c>
      <c r="J2068" s="33" t="s">
        <v>94</v>
      </c>
      <c r="K2068" s="19">
        <f t="shared" si="65"/>
        <v>-69.372</v>
      </c>
      <c r="L2068" t="s">
        <v>977</v>
      </c>
      <c r="M2068" s="50" t="s">
        <v>1507</v>
      </c>
      <c r="O2068" s="49" t="s">
        <v>979</v>
      </c>
      <c r="P2068" s="37">
        <f t="shared" si="64"/>
        <v>-69.372</v>
      </c>
      <c r="Q2068" s="51">
        <v>45831</v>
      </c>
      <c r="S2068">
        <v>40700</v>
      </c>
      <c r="T2068" t="s">
        <v>911</v>
      </c>
    </row>
    <row r="2069" spans="1:20" ht="30" x14ac:dyDescent="0.25">
      <c r="A2069" s="53" t="str">
        <f>+VLOOKUP(O2069,'Selectable Table'!D:E,2,0)</f>
        <v>OTH CUST</v>
      </c>
      <c r="B2069" s="36" t="s">
        <v>1508</v>
      </c>
      <c r="C2069" s="49" t="s">
        <v>1509</v>
      </c>
      <c r="D2069" s="49">
        <v>20190341</v>
      </c>
      <c r="E2069">
        <v>2025</v>
      </c>
      <c r="F2069">
        <v>6</v>
      </c>
      <c r="G2069" s="53" t="s">
        <v>976</v>
      </c>
      <c r="H2069" s="33" t="s">
        <v>260</v>
      </c>
      <c r="I2069" s="18">
        <v>-1707.848</v>
      </c>
      <c r="J2069" s="33" t="s">
        <v>94</v>
      </c>
      <c r="K2069" s="19">
        <f t="shared" si="65"/>
        <v>-1707.848</v>
      </c>
      <c r="L2069" t="s">
        <v>977</v>
      </c>
      <c r="M2069" s="50" t="s">
        <v>1510</v>
      </c>
      <c r="O2069" s="49" t="s">
        <v>1134</v>
      </c>
      <c r="P2069" s="37">
        <f t="shared" si="64"/>
        <v>-1707.848</v>
      </c>
      <c r="Q2069" s="51">
        <v>45831</v>
      </c>
      <c r="S2069">
        <v>40700</v>
      </c>
      <c r="T2069" t="s">
        <v>911</v>
      </c>
    </row>
    <row r="2070" spans="1:20" x14ac:dyDescent="0.25">
      <c r="A2070" s="53" t="str">
        <f>+VLOOKUP(O2070,'Selectable Table'!D:E,2,0)</f>
        <v>OTH CUST</v>
      </c>
      <c r="B2070" s="36" t="s">
        <v>1511</v>
      </c>
      <c r="C2070" s="49" t="s">
        <v>1512</v>
      </c>
      <c r="D2070" s="49">
        <v>20190341</v>
      </c>
      <c r="E2070">
        <v>2025</v>
      </c>
      <c r="F2070">
        <v>6</v>
      </c>
      <c r="G2070" s="53" t="s">
        <v>976</v>
      </c>
      <c r="H2070" s="33" t="s">
        <v>260</v>
      </c>
      <c r="I2070" s="18">
        <v>-1534.576</v>
      </c>
      <c r="J2070" s="33" t="s">
        <v>94</v>
      </c>
      <c r="K2070" s="19">
        <f t="shared" si="65"/>
        <v>-1534.576</v>
      </c>
      <c r="L2070" t="s">
        <v>977</v>
      </c>
      <c r="M2070" s="50" t="s">
        <v>1513</v>
      </c>
      <c r="O2070" s="49" t="s">
        <v>1069</v>
      </c>
      <c r="P2070" s="37">
        <f t="shared" si="64"/>
        <v>-1534.576</v>
      </c>
      <c r="Q2070" s="51">
        <v>45831</v>
      </c>
      <c r="S2070">
        <v>40700</v>
      </c>
      <c r="T2070" t="s">
        <v>911</v>
      </c>
    </row>
    <row r="2071" spans="1:20" x14ac:dyDescent="0.25">
      <c r="A2071" s="53" t="str">
        <f>+VLOOKUP(O2071,'Selectable Table'!D:E,2,0)</f>
        <v>IQVIA</v>
      </c>
      <c r="B2071" s="36" t="s">
        <v>1533</v>
      </c>
      <c r="C2071" s="49" t="s">
        <v>1534</v>
      </c>
      <c r="D2071" s="49">
        <v>20190341</v>
      </c>
      <c r="E2071">
        <v>2025</v>
      </c>
      <c r="F2071">
        <v>6</v>
      </c>
      <c r="G2071" s="53" t="s">
        <v>980</v>
      </c>
      <c r="H2071" s="33" t="s">
        <v>261</v>
      </c>
      <c r="I2071" s="18">
        <v>-1987.4680000000001</v>
      </c>
      <c r="J2071" s="33" t="s">
        <v>94</v>
      </c>
      <c r="K2071" s="19">
        <f t="shared" si="65"/>
        <v>-1987.4680000000001</v>
      </c>
      <c r="L2071" t="s">
        <v>977</v>
      </c>
      <c r="M2071" s="50" t="s">
        <v>1536</v>
      </c>
      <c r="O2071" s="49" t="s">
        <v>1537</v>
      </c>
      <c r="P2071" s="37">
        <f t="shared" si="64"/>
        <v>-1987.4680000000001</v>
      </c>
      <c r="Q2071" s="51">
        <v>45831</v>
      </c>
      <c r="S2071">
        <v>40700</v>
      </c>
      <c r="T2071" t="s">
        <v>911</v>
      </c>
    </row>
    <row r="2072" spans="1:20" x14ac:dyDescent="0.25">
      <c r="A2072" s="53" t="str">
        <f>+VLOOKUP(O2072,'Selectable Table'!D:E,2,0)</f>
        <v>OTH CUST</v>
      </c>
      <c r="B2072" s="36" t="s">
        <v>1538</v>
      </c>
      <c r="C2072" s="49" t="s">
        <v>1539</v>
      </c>
      <c r="D2072" s="49">
        <v>20190341</v>
      </c>
      <c r="E2072">
        <v>2025</v>
      </c>
      <c r="F2072">
        <v>6</v>
      </c>
      <c r="G2072" s="53" t="s">
        <v>980</v>
      </c>
      <c r="H2072" s="33" t="s">
        <v>261</v>
      </c>
      <c r="I2072" s="18">
        <v>-383.64400000000001</v>
      </c>
      <c r="J2072" s="33" t="s">
        <v>94</v>
      </c>
      <c r="K2072" s="19">
        <f t="shared" si="65"/>
        <v>-383.64400000000001</v>
      </c>
      <c r="L2072" t="s">
        <v>977</v>
      </c>
      <c r="M2072" s="50" t="s">
        <v>1540</v>
      </c>
      <c r="O2072" s="49" t="s">
        <v>623</v>
      </c>
      <c r="P2072" s="37">
        <f t="shared" si="64"/>
        <v>-383.64400000000001</v>
      </c>
      <c r="Q2072" s="51">
        <v>45831</v>
      </c>
      <c r="S2072">
        <v>40700</v>
      </c>
      <c r="T2072" t="s">
        <v>911</v>
      </c>
    </row>
    <row r="2073" spans="1:20" ht="30" x14ac:dyDescent="0.25">
      <c r="A2073" s="53" t="str">
        <f>+VLOOKUP(O2073,'Selectable Table'!D:E,2,0)</f>
        <v>OTH CUST</v>
      </c>
      <c r="B2073" s="36" t="s">
        <v>1538</v>
      </c>
      <c r="C2073" s="49" t="s">
        <v>1539</v>
      </c>
      <c r="D2073" s="49" t="s">
        <v>2135</v>
      </c>
      <c r="E2073">
        <v>2025</v>
      </c>
      <c r="F2073">
        <v>6</v>
      </c>
      <c r="G2073" s="53" t="s">
        <v>1006</v>
      </c>
      <c r="H2073" s="33" t="s">
        <v>617</v>
      </c>
      <c r="I2073" s="18">
        <v>-115.14800000000001</v>
      </c>
      <c r="J2073" s="33" t="s">
        <v>94</v>
      </c>
      <c r="K2073" s="19">
        <f t="shared" si="65"/>
        <v>-115.14800000000001</v>
      </c>
      <c r="L2073" t="s">
        <v>977</v>
      </c>
      <c r="M2073" s="50" t="s">
        <v>1540</v>
      </c>
      <c r="O2073" s="49" t="s">
        <v>623</v>
      </c>
      <c r="P2073" s="37">
        <f t="shared" si="64"/>
        <v>-115.14800000000001</v>
      </c>
      <c r="Q2073" s="51">
        <v>45831</v>
      </c>
      <c r="S2073">
        <v>40700</v>
      </c>
      <c r="T2073" t="s">
        <v>911</v>
      </c>
    </row>
    <row r="2074" spans="1:20" ht="30" x14ac:dyDescent="0.25">
      <c r="A2074" s="53" t="str">
        <f>+VLOOKUP(O2074,'Selectable Table'!D:E,2,0)</f>
        <v>OTH CUST</v>
      </c>
      <c r="B2074" s="36" t="s">
        <v>1960</v>
      </c>
      <c r="C2074" s="49" t="s">
        <v>1961</v>
      </c>
      <c r="D2074" s="49" t="s">
        <v>2135</v>
      </c>
      <c r="E2074">
        <v>2025</v>
      </c>
      <c r="F2074">
        <v>6</v>
      </c>
      <c r="G2074" s="53" t="s">
        <v>1006</v>
      </c>
      <c r="H2074" s="33" t="s">
        <v>617</v>
      </c>
      <c r="I2074" s="18">
        <v>-767.28800000000001</v>
      </c>
      <c r="J2074" s="33" t="s">
        <v>94</v>
      </c>
      <c r="K2074" s="19">
        <f t="shared" si="65"/>
        <v>-767.28800000000001</v>
      </c>
      <c r="L2074" t="s">
        <v>977</v>
      </c>
      <c r="M2074" s="50" t="s">
        <v>1962</v>
      </c>
      <c r="O2074" s="49" t="s">
        <v>623</v>
      </c>
      <c r="P2074" s="37">
        <f t="shared" si="64"/>
        <v>-767.28800000000001</v>
      </c>
      <c r="Q2074" s="51">
        <v>45831</v>
      </c>
      <c r="S2074">
        <v>40700</v>
      </c>
      <c r="T2074" t="s">
        <v>911</v>
      </c>
    </row>
    <row r="2075" spans="1:20" ht="30" x14ac:dyDescent="0.25">
      <c r="A2075" s="53" t="str">
        <f>+VLOOKUP(O2075,'Selectable Table'!D:E,2,0)</f>
        <v>ELI LILLY</v>
      </c>
      <c r="B2075" s="36" t="s">
        <v>1541</v>
      </c>
      <c r="C2075" s="49" t="s">
        <v>1542</v>
      </c>
      <c r="D2075" s="49" t="s">
        <v>2135</v>
      </c>
      <c r="E2075">
        <v>2025</v>
      </c>
      <c r="F2075">
        <v>6</v>
      </c>
      <c r="G2075" s="53" t="s">
        <v>980</v>
      </c>
      <c r="H2075" s="33" t="s">
        <v>261</v>
      </c>
      <c r="I2075" s="18">
        <v>-254.364</v>
      </c>
      <c r="J2075" s="33" t="s">
        <v>94</v>
      </c>
      <c r="K2075" s="19">
        <f t="shared" si="65"/>
        <v>-254.364</v>
      </c>
      <c r="L2075" t="s">
        <v>977</v>
      </c>
      <c r="M2075" s="50" t="s">
        <v>1543</v>
      </c>
      <c r="O2075" s="49" t="s">
        <v>979</v>
      </c>
      <c r="P2075" s="37">
        <f t="shared" si="64"/>
        <v>-254.364</v>
      </c>
      <c r="Q2075" s="51">
        <v>45831</v>
      </c>
      <c r="S2075">
        <v>40700</v>
      </c>
      <c r="T2075" t="s">
        <v>911</v>
      </c>
    </row>
    <row r="2076" spans="1:20" ht="30" x14ac:dyDescent="0.25">
      <c r="A2076" s="53" t="str">
        <f>+VLOOKUP(O2076,'Selectable Table'!D:E,2,0)</f>
        <v>OTH CUST</v>
      </c>
      <c r="B2076" s="36" t="s">
        <v>1549</v>
      </c>
      <c r="C2076" s="49" t="s">
        <v>1550</v>
      </c>
      <c r="D2076" s="49" t="s">
        <v>2136</v>
      </c>
      <c r="E2076">
        <v>2025</v>
      </c>
      <c r="F2076">
        <v>6</v>
      </c>
      <c r="G2076" s="53" t="s">
        <v>980</v>
      </c>
      <c r="H2076" s="33" t="s">
        <v>261</v>
      </c>
      <c r="I2076" s="18">
        <v>-77.576000000000008</v>
      </c>
      <c r="J2076" s="33" t="s">
        <v>94</v>
      </c>
      <c r="K2076" s="19">
        <f t="shared" si="65"/>
        <v>-77.576000000000008</v>
      </c>
      <c r="L2076" t="s">
        <v>977</v>
      </c>
      <c r="M2076" s="50" t="s">
        <v>1551</v>
      </c>
      <c r="O2076" s="49" t="s">
        <v>1055</v>
      </c>
      <c r="P2076" s="37">
        <f t="shared" si="64"/>
        <v>-77.576000000000008</v>
      </c>
      <c r="Q2076" s="51">
        <v>45831</v>
      </c>
      <c r="S2076">
        <v>40700</v>
      </c>
      <c r="T2076" t="s">
        <v>911</v>
      </c>
    </row>
    <row r="2077" spans="1:20" ht="30" x14ac:dyDescent="0.25">
      <c r="A2077" s="53" t="str">
        <f>+VLOOKUP(O2077,'Selectable Table'!D:E,2,0)</f>
        <v>OTH CUST</v>
      </c>
      <c r="B2077" s="36" t="s">
        <v>1558</v>
      </c>
      <c r="C2077" s="49" t="s">
        <v>1559</v>
      </c>
      <c r="D2077" s="49" t="s">
        <v>2136</v>
      </c>
      <c r="E2077">
        <v>2025</v>
      </c>
      <c r="F2077">
        <v>6</v>
      </c>
      <c r="G2077" s="53" t="s">
        <v>976</v>
      </c>
      <c r="H2077" s="33" t="s">
        <v>260</v>
      </c>
      <c r="I2077" s="18">
        <v>-184.99200000000002</v>
      </c>
      <c r="J2077" s="33" t="s">
        <v>94</v>
      </c>
      <c r="K2077" s="19">
        <f t="shared" si="65"/>
        <v>-184.99200000000002</v>
      </c>
      <c r="L2077" t="s">
        <v>977</v>
      </c>
      <c r="M2077" s="50" t="s">
        <v>1560</v>
      </c>
      <c r="O2077" s="49" t="s">
        <v>1486</v>
      </c>
      <c r="P2077" s="37">
        <f t="shared" si="64"/>
        <v>-184.99200000000002</v>
      </c>
      <c r="Q2077" s="51">
        <v>45831</v>
      </c>
      <c r="S2077">
        <v>40700</v>
      </c>
      <c r="T2077" t="s">
        <v>911</v>
      </c>
    </row>
    <row r="2078" spans="1:20" ht="30" x14ac:dyDescent="0.25">
      <c r="A2078" s="53" t="str">
        <f>+VLOOKUP(O2078,'Selectable Table'!D:E,2,0)</f>
        <v>OTH CUST</v>
      </c>
      <c r="B2078" s="36" t="s">
        <v>1561</v>
      </c>
      <c r="C2078" s="49" t="s">
        <v>1562</v>
      </c>
      <c r="D2078" s="49" t="s">
        <v>2137</v>
      </c>
      <c r="E2078">
        <v>2025</v>
      </c>
      <c r="F2078">
        <v>6</v>
      </c>
      <c r="G2078" s="53" t="s">
        <v>1006</v>
      </c>
      <c r="H2078" s="33" t="s">
        <v>617</v>
      </c>
      <c r="I2078" s="18">
        <v>-2734.2919999999999</v>
      </c>
      <c r="J2078" s="33" t="s">
        <v>94</v>
      </c>
      <c r="K2078" s="19">
        <f t="shared" si="65"/>
        <v>-2734.2919999999999</v>
      </c>
      <c r="L2078" t="s">
        <v>977</v>
      </c>
      <c r="M2078" s="50" t="s">
        <v>1000</v>
      </c>
      <c r="O2078" s="49" t="s">
        <v>1001</v>
      </c>
      <c r="P2078" s="37">
        <f t="shared" si="64"/>
        <v>-2734.2919999999999</v>
      </c>
      <c r="Q2078" s="51">
        <v>45831</v>
      </c>
      <c r="S2078">
        <v>40700</v>
      </c>
      <c r="T2078" t="s">
        <v>911</v>
      </c>
    </row>
    <row r="2079" spans="1:20" x14ac:dyDescent="0.25">
      <c r="A2079" s="53" t="str">
        <f>+VLOOKUP(O2079,'Selectable Table'!D:E,2,0)</f>
        <v>IQVIA</v>
      </c>
      <c r="B2079" s="36" t="s">
        <v>1566</v>
      </c>
      <c r="C2079" s="49" t="s">
        <v>1567</v>
      </c>
      <c r="D2079" s="49" t="s">
        <v>2138</v>
      </c>
      <c r="E2079">
        <v>2025</v>
      </c>
      <c r="F2079">
        <v>6</v>
      </c>
      <c r="G2079" s="53" t="s">
        <v>980</v>
      </c>
      <c r="H2079" s="33" t="s">
        <v>261</v>
      </c>
      <c r="I2079" s="18">
        <v>-567.84799999999996</v>
      </c>
      <c r="J2079" s="33" t="s">
        <v>916</v>
      </c>
      <c r="K2079" s="19">
        <f t="shared" si="65"/>
        <v>-757.85561927999993</v>
      </c>
      <c r="L2079" t="s">
        <v>977</v>
      </c>
      <c r="M2079" s="50" t="s">
        <v>1568</v>
      </c>
      <c r="O2079" s="49" t="s">
        <v>1537</v>
      </c>
      <c r="P2079" s="37">
        <f t="shared" si="64"/>
        <v>-757.85561927999993</v>
      </c>
      <c r="Q2079" s="51">
        <v>45831</v>
      </c>
      <c r="S2079">
        <v>40700</v>
      </c>
      <c r="T2079" t="s">
        <v>911</v>
      </c>
    </row>
    <row r="2080" spans="1:20" x14ac:dyDescent="0.25">
      <c r="A2080" s="53" t="str">
        <f>+VLOOKUP(O2080,'Selectable Table'!D:E,2,0)</f>
        <v>IQVIA</v>
      </c>
      <c r="B2080" s="36" t="s">
        <v>1566</v>
      </c>
      <c r="C2080" s="49" t="s">
        <v>1567</v>
      </c>
      <c r="D2080" s="49" t="s">
        <v>2138</v>
      </c>
      <c r="E2080">
        <v>2025</v>
      </c>
      <c r="F2080">
        <v>6</v>
      </c>
      <c r="G2080" s="53" t="s">
        <v>984</v>
      </c>
      <c r="H2080" s="33" t="s">
        <v>262</v>
      </c>
      <c r="I2080" s="18">
        <v>-1703.5439999999999</v>
      </c>
      <c r="J2080" s="33" t="s">
        <v>916</v>
      </c>
      <c r="K2080" s="19">
        <f t="shared" si="65"/>
        <v>-2273.56685784</v>
      </c>
      <c r="L2080" t="s">
        <v>977</v>
      </c>
      <c r="M2080" s="50" t="s">
        <v>1568</v>
      </c>
      <c r="O2080" s="49" t="s">
        <v>1537</v>
      </c>
      <c r="P2080" s="37">
        <f t="shared" si="64"/>
        <v>-2273.56685784</v>
      </c>
      <c r="Q2080" s="51">
        <v>45831</v>
      </c>
      <c r="S2080">
        <v>40700</v>
      </c>
      <c r="T2080" t="s">
        <v>911</v>
      </c>
    </row>
    <row r="2081" spans="1:20" x14ac:dyDescent="0.25">
      <c r="A2081" s="53" t="str">
        <f>+VLOOKUP(O2081,'Selectable Table'!D:E,2,0)</f>
        <v>IQVIA</v>
      </c>
      <c r="B2081" s="36" t="s">
        <v>1571</v>
      </c>
      <c r="C2081" s="49" t="s">
        <v>1572</v>
      </c>
      <c r="D2081" s="49" t="s">
        <v>2138</v>
      </c>
      <c r="E2081">
        <v>2025</v>
      </c>
      <c r="F2081">
        <v>6</v>
      </c>
      <c r="G2081" s="53" t="s">
        <v>980</v>
      </c>
      <c r="H2081" s="33" t="s">
        <v>261</v>
      </c>
      <c r="I2081" s="18">
        <v>-283.92399999999998</v>
      </c>
      <c r="J2081" s="33" t="s">
        <v>916</v>
      </c>
      <c r="K2081" s="19">
        <f t="shared" si="65"/>
        <v>-378.92780963999996</v>
      </c>
      <c r="L2081" t="s">
        <v>977</v>
      </c>
      <c r="M2081" s="50" t="s">
        <v>1573</v>
      </c>
      <c r="O2081" s="49" t="s">
        <v>1537</v>
      </c>
      <c r="P2081" s="37">
        <f t="shared" si="64"/>
        <v>-378.92780963999996</v>
      </c>
      <c r="Q2081" s="51">
        <v>45831</v>
      </c>
      <c r="S2081">
        <v>40700</v>
      </c>
      <c r="T2081" t="s">
        <v>911</v>
      </c>
    </row>
    <row r="2082" spans="1:20" x14ac:dyDescent="0.25">
      <c r="A2082" s="53" t="str">
        <f>+VLOOKUP(O2082,'Selectable Table'!D:E,2,0)</f>
        <v>IQVIA</v>
      </c>
      <c r="B2082" s="36" t="s">
        <v>1571</v>
      </c>
      <c r="C2082" s="49" t="s">
        <v>1572</v>
      </c>
      <c r="D2082" s="49" t="s">
        <v>2138</v>
      </c>
      <c r="E2082">
        <v>2025</v>
      </c>
      <c r="F2082">
        <v>6</v>
      </c>
      <c r="G2082" s="53" t="s">
        <v>980</v>
      </c>
      <c r="H2082" s="33" t="s">
        <v>261</v>
      </c>
      <c r="I2082" s="18">
        <v>-1135.6959999999999</v>
      </c>
      <c r="J2082" s="33" t="s">
        <v>916</v>
      </c>
      <c r="K2082" s="19">
        <f t="shared" si="65"/>
        <v>-1515.7112385599999</v>
      </c>
      <c r="L2082" t="s">
        <v>977</v>
      </c>
      <c r="M2082" s="50" t="s">
        <v>1573</v>
      </c>
      <c r="O2082" s="49" t="s">
        <v>1537</v>
      </c>
      <c r="P2082" s="37">
        <f t="shared" si="64"/>
        <v>-1515.7112385599999</v>
      </c>
      <c r="Q2082" s="51">
        <v>45831</v>
      </c>
      <c r="S2082">
        <v>40700</v>
      </c>
      <c r="T2082" t="s">
        <v>911</v>
      </c>
    </row>
    <row r="2083" spans="1:20" x14ac:dyDescent="0.25">
      <c r="A2083" s="53" t="str">
        <f>+VLOOKUP(O2083,'Selectable Table'!D:E,2,0)</f>
        <v>IQVIA</v>
      </c>
      <c r="B2083" s="36" t="s">
        <v>1575</v>
      </c>
      <c r="C2083" s="49" t="s">
        <v>1576</v>
      </c>
      <c r="D2083" s="49" t="s">
        <v>2138</v>
      </c>
      <c r="E2083">
        <v>2025</v>
      </c>
      <c r="F2083">
        <v>6</v>
      </c>
      <c r="G2083" s="53" t="s">
        <v>980</v>
      </c>
      <c r="H2083" s="33" t="s">
        <v>261</v>
      </c>
      <c r="I2083" s="18">
        <v>-1419.6200000000001</v>
      </c>
      <c r="J2083" s="33" t="s">
        <v>916</v>
      </c>
      <c r="K2083" s="19">
        <f t="shared" si="65"/>
        <v>-1894.6390482000002</v>
      </c>
      <c r="L2083" t="s">
        <v>977</v>
      </c>
      <c r="M2083" s="50" t="s">
        <v>1577</v>
      </c>
      <c r="O2083" s="49" t="s">
        <v>1537</v>
      </c>
      <c r="P2083" s="37">
        <f t="shared" si="64"/>
        <v>-1894.6390482000002</v>
      </c>
      <c r="Q2083" s="51">
        <v>45831</v>
      </c>
      <c r="S2083">
        <v>40700</v>
      </c>
      <c r="T2083" t="s">
        <v>911</v>
      </c>
    </row>
    <row r="2084" spans="1:20" x14ac:dyDescent="0.25">
      <c r="A2084" s="53" t="str">
        <f>+VLOOKUP(O2084,'Selectable Table'!D:E,2,0)</f>
        <v>IQVIA</v>
      </c>
      <c r="B2084" s="36" t="s">
        <v>1575</v>
      </c>
      <c r="C2084" s="49" t="s">
        <v>1576</v>
      </c>
      <c r="D2084" s="49" t="s">
        <v>2138</v>
      </c>
      <c r="E2084">
        <v>2025</v>
      </c>
      <c r="F2084">
        <v>6</v>
      </c>
      <c r="G2084" s="53" t="s">
        <v>993</v>
      </c>
      <c r="H2084" s="33" t="s">
        <v>337</v>
      </c>
      <c r="I2084" s="18">
        <v>-567.84799999999996</v>
      </c>
      <c r="J2084" s="33" t="s">
        <v>916</v>
      </c>
      <c r="K2084" s="19">
        <f t="shared" si="65"/>
        <v>-757.85561927999993</v>
      </c>
      <c r="L2084" t="s">
        <v>977</v>
      </c>
      <c r="M2084" s="50" t="s">
        <v>1577</v>
      </c>
      <c r="O2084" s="49" t="s">
        <v>1537</v>
      </c>
      <c r="P2084" s="37">
        <f t="shared" si="64"/>
        <v>-757.85561927999993</v>
      </c>
      <c r="Q2084" s="51">
        <v>45831</v>
      </c>
      <c r="S2084">
        <v>40700</v>
      </c>
      <c r="T2084" t="s">
        <v>911</v>
      </c>
    </row>
    <row r="2085" spans="1:20" x14ac:dyDescent="0.25">
      <c r="A2085" s="53" t="str">
        <f>+VLOOKUP(O2085,'Selectable Table'!D:E,2,0)</f>
        <v>ELI LILLY</v>
      </c>
      <c r="B2085" s="36" t="s">
        <v>1582</v>
      </c>
      <c r="C2085" s="49" t="s">
        <v>1583</v>
      </c>
      <c r="D2085" s="49" t="s">
        <v>2138</v>
      </c>
      <c r="E2085">
        <v>2025</v>
      </c>
      <c r="F2085">
        <v>6</v>
      </c>
      <c r="G2085" s="53" t="s">
        <v>980</v>
      </c>
      <c r="H2085" s="33" t="s">
        <v>261</v>
      </c>
      <c r="I2085" s="18">
        <v>-92.496000000000009</v>
      </c>
      <c r="J2085" s="33" t="s">
        <v>916</v>
      </c>
      <c r="K2085" s="19">
        <f t="shared" si="65"/>
        <v>-123.44608656000003</v>
      </c>
      <c r="L2085" t="s">
        <v>977</v>
      </c>
      <c r="M2085" s="50" t="s">
        <v>1584</v>
      </c>
      <c r="O2085" s="49" t="s">
        <v>979</v>
      </c>
      <c r="P2085" s="37">
        <f t="shared" si="64"/>
        <v>-123.44608656000003</v>
      </c>
      <c r="Q2085" s="51">
        <v>45831</v>
      </c>
      <c r="S2085">
        <v>40700</v>
      </c>
      <c r="T2085" t="s">
        <v>911</v>
      </c>
    </row>
    <row r="2086" spans="1:20" x14ac:dyDescent="0.25">
      <c r="A2086" s="53" t="str">
        <f>+VLOOKUP(O2086,'Selectable Table'!D:E,2,0)</f>
        <v>ELI LILLY</v>
      </c>
      <c r="B2086" s="36" t="s">
        <v>1582</v>
      </c>
      <c r="C2086" s="49" t="s">
        <v>1583</v>
      </c>
      <c r="D2086" s="49" t="s">
        <v>2138</v>
      </c>
      <c r="E2086">
        <v>2025</v>
      </c>
      <c r="F2086">
        <v>6</v>
      </c>
      <c r="G2086" s="53" t="s">
        <v>976</v>
      </c>
      <c r="H2086" s="33" t="s">
        <v>260</v>
      </c>
      <c r="I2086" s="18">
        <v>-46.248000000000005</v>
      </c>
      <c r="J2086" s="33" t="s">
        <v>916</v>
      </c>
      <c r="K2086" s="19">
        <f t="shared" si="65"/>
        <v>-61.723043280000013</v>
      </c>
      <c r="L2086" t="s">
        <v>977</v>
      </c>
      <c r="M2086" s="50" t="s">
        <v>1584</v>
      </c>
      <c r="O2086" s="49" t="s">
        <v>979</v>
      </c>
      <c r="P2086" s="37">
        <f t="shared" si="64"/>
        <v>-61.723043280000013</v>
      </c>
      <c r="Q2086" s="51">
        <v>45831</v>
      </c>
      <c r="S2086">
        <v>40700</v>
      </c>
      <c r="T2086" t="s">
        <v>911</v>
      </c>
    </row>
    <row r="2087" spans="1:20" x14ac:dyDescent="0.25">
      <c r="A2087" s="53" t="str">
        <f>+VLOOKUP(O2087,'Selectable Table'!D:E,2,0)</f>
        <v>OTH CUST</v>
      </c>
      <c r="B2087" s="36" t="s">
        <v>1589</v>
      </c>
      <c r="C2087" s="49" t="s">
        <v>982</v>
      </c>
      <c r="D2087" s="49" t="s">
        <v>2139</v>
      </c>
      <c r="E2087">
        <v>2025</v>
      </c>
      <c r="F2087">
        <v>6</v>
      </c>
      <c r="G2087" s="53" t="s">
        <v>976</v>
      </c>
      <c r="H2087" s="33" t="s">
        <v>260</v>
      </c>
      <c r="I2087" s="18">
        <v>4440</v>
      </c>
      <c r="J2087" s="33" t="s">
        <v>94</v>
      </c>
      <c r="K2087" s="19">
        <f t="shared" si="65"/>
        <v>4440</v>
      </c>
      <c r="L2087" t="s">
        <v>977</v>
      </c>
      <c r="M2087" s="50" t="s">
        <v>1590</v>
      </c>
      <c r="O2087" s="49" t="s">
        <v>986</v>
      </c>
      <c r="P2087" s="37">
        <f t="shared" si="64"/>
        <v>4440</v>
      </c>
      <c r="Q2087" s="51">
        <v>45824</v>
      </c>
      <c r="S2087">
        <v>40700</v>
      </c>
      <c r="T2087" t="s">
        <v>911</v>
      </c>
    </row>
    <row r="2088" spans="1:20" x14ac:dyDescent="0.25">
      <c r="A2088" s="53" t="str">
        <f>+VLOOKUP(O2088,'Selectable Table'!D:E,2,0)</f>
        <v>ELI LILLY</v>
      </c>
      <c r="B2088" s="36" t="s">
        <v>973</v>
      </c>
      <c r="C2088" s="49" t="s">
        <v>974</v>
      </c>
      <c r="D2088" s="49">
        <v>20210146</v>
      </c>
      <c r="E2088">
        <v>2025</v>
      </c>
      <c r="F2088">
        <v>6</v>
      </c>
      <c r="G2088" s="53" t="s">
        <v>984</v>
      </c>
      <c r="H2088" s="33" t="s">
        <v>262</v>
      </c>
      <c r="I2088" s="18">
        <v>141.50800000000001</v>
      </c>
      <c r="J2088" s="33" t="s">
        <v>94</v>
      </c>
      <c r="K2088" s="19">
        <f t="shared" si="65"/>
        <v>141.50800000000001</v>
      </c>
      <c r="L2088" t="s">
        <v>977</v>
      </c>
      <c r="M2088" s="50" t="s">
        <v>978</v>
      </c>
      <c r="O2088" s="49" t="s">
        <v>979</v>
      </c>
      <c r="P2088" s="37">
        <f t="shared" si="64"/>
        <v>141.50800000000001</v>
      </c>
      <c r="Q2088" s="51">
        <v>45831</v>
      </c>
      <c r="S2088">
        <v>40700</v>
      </c>
      <c r="T2088" t="s">
        <v>911</v>
      </c>
    </row>
    <row r="2089" spans="1:20" x14ac:dyDescent="0.25">
      <c r="A2089" s="53" t="str">
        <f>+VLOOKUP(O2089,'Selectable Table'!D:E,2,0)</f>
        <v>ELI LILLY</v>
      </c>
      <c r="B2089" s="36" t="s">
        <v>973</v>
      </c>
      <c r="C2089" s="49" t="s">
        <v>974</v>
      </c>
      <c r="D2089" s="49">
        <v>20210146</v>
      </c>
      <c r="E2089">
        <v>2025</v>
      </c>
      <c r="F2089">
        <v>6</v>
      </c>
      <c r="G2089" s="53" t="s">
        <v>980</v>
      </c>
      <c r="H2089" s="33" t="s">
        <v>261</v>
      </c>
      <c r="I2089" s="18">
        <v>7.48</v>
      </c>
      <c r="J2089" s="33" t="s">
        <v>94</v>
      </c>
      <c r="K2089" s="19">
        <f t="shared" si="65"/>
        <v>7.48</v>
      </c>
      <c r="L2089" t="s">
        <v>977</v>
      </c>
      <c r="M2089" s="50" t="s">
        <v>978</v>
      </c>
      <c r="O2089" s="49" t="s">
        <v>979</v>
      </c>
      <c r="P2089" s="37">
        <f t="shared" si="64"/>
        <v>7.48</v>
      </c>
      <c r="Q2089" s="51">
        <v>45831</v>
      </c>
      <c r="S2089">
        <v>40700</v>
      </c>
      <c r="T2089" t="s">
        <v>911</v>
      </c>
    </row>
    <row r="2090" spans="1:20" x14ac:dyDescent="0.25">
      <c r="A2090" s="53" t="str">
        <f>+VLOOKUP(O2090,'Selectable Table'!D:E,2,0)</f>
        <v>ELI LILLY</v>
      </c>
      <c r="B2090" s="36" t="s">
        <v>973</v>
      </c>
      <c r="C2090" s="49" t="s">
        <v>974</v>
      </c>
      <c r="D2090" s="49">
        <v>20210146</v>
      </c>
      <c r="E2090">
        <v>2025</v>
      </c>
      <c r="F2090">
        <v>6</v>
      </c>
      <c r="G2090" s="53" t="s">
        <v>980</v>
      </c>
      <c r="H2090" s="33" t="s">
        <v>261</v>
      </c>
      <c r="I2090" s="18">
        <v>123.29200000000002</v>
      </c>
      <c r="J2090" s="33" t="s">
        <v>94</v>
      </c>
      <c r="K2090" s="19">
        <f t="shared" si="65"/>
        <v>123.29200000000002</v>
      </c>
      <c r="L2090" t="s">
        <v>977</v>
      </c>
      <c r="M2090" s="50" t="s">
        <v>978</v>
      </c>
      <c r="O2090" s="49" t="s">
        <v>979</v>
      </c>
      <c r="P2090" s="37">
        <f t="shared" si="64"/>
        <v>123.29200000000002</v>
      </c>
      <c r="Q2090" s="51">
        <v>45831</v>
      </c>
      <c r="S2090">
        <v>40700</v>
      </c>
      <c r="T2090" t="s">
        <v>911</v>
      </c>
    </row>
    <row r="2091" spans="1:20" x14ac:dyDescent="0.25">
      <c r="A2091" s="53" t="str">
        <f>+VLOOKUP(O2091,'Selectable Table'!D:E,2,0)</f>
        <v>ELI LILLY</v>
      </c>
      <c r="B2091" s="36" t="s">
        <v>973</v>
      </c>
      <c r="C2091" s="49" t="s">
        <v>974</v>
      </c>
      <c r="D2091" s="49">
        <v>20210146</v>
      </c>
      <c r="E2091">
        <v>2025</v>
      </c>
      <c r="F2091">
        <v>6</v>
      </c>
      <c r="G2091" s="53" t="s">
        <v>980</v>
      </c>
      <c r="H2091" s="33" t="s">
        <v>261</v>
      </c>
      <c r="I2091" s="18">
        <v>146.232</v>
      </c>
      <c r="J2091" s="33" t="s">
        <v>94</v>
      </c>
      <c r="K2091" s="19">
        <f t="shared" si="65"/>
        <v>146.232</v>
      </c>
      <c r="L2091" t="s">
        <v>977</v>
      </c>
      <c r="M2091" s="50" t="s">
        <v>978</v>
      </c>
      <c r="O2091" s="49" t="s">
        <v>979</v>
      </c>
      <c r="P2091" s="37">
        <f t="shared" si="64"/>
        <v>146.232</v>
      </c>
      <c r="Q2091" s="51">
        <v>45831</v>
      </c>
      <c r="S2091">
        <v>40700</v>
      </c>
      <c r="T2091" t="s">
        <v>911</v>
      </c>
    </row>
    <row r="2092" spans="1:20" x14ac:dyDescent="0.25">
      <c r="A2092" s="53" t="str">
        <f>+VLOOKUP(O2092,'Selectable Table'!D:E,2,0)</f>
        <v>ELI LILLY</v>
      </c>
      <c r="B2092" s="36" t="s">
        <v>973</v>
      </c>
      <c r="C2092" s="49" t="s">
        <v>974</v>
      </c>
      <c r="D2092" s="49">
        <v>20210146</v>
      </c>
      <c r="E2092">
        <v>2025</v>
      </c>
      <c r="F2092">
        <v>6</v>
      </c>
      <c r="G2092" s="53" t="s">
        <v>976</v>
      </c>
      <c r="H2092" s="33" t="s">
        <v>260</v>
      </c>
      <c r="I2092" s="18">
        <v>7.8599999999999994</v>
      </c>
      <c r="J2092" s="33" t="s">
        <v>94</v>
      </c>
      <c r="K2092" s="19">
        <f t="shared" si="65"/>
        <v>7.8599999999999994</v>
      </c>
      <c r="L2092" t="s">
        <v>977</v>
      </c>
      <c r="M2092" s="50" t="s">
        <v>978</v>
      </c>
      <c r="O2092" s="49" t="s">
        <v>979</v>
      </c>
      <c r="P2092" s="37">
        <f t="shared" si="64"/>
        <v>7.8599999999999994</v>
      </c>
      <c r="Q2092" s="51">
        <v>45831</v>
      </c>
      <c r="S2092">
        <v>40700</v>
      </c>
      <c r="T2092" t="s">
        <v>911</v>
      </c>
    </row>
    <row r="2093" spans="1:20" x14ac:dyDescent="0.25">
      <c r="A2093" s="53" t="str">
        <f>+VLOOKUP(O2093,'Selectable Table'!D:E,2,0)</f>
        <v>ELI LILLY</v>
      </c>
      <c r="B2093" s="36" t="s">
        <v>973</v>
      </c>
      <c r="C2093" s="49" t="s">
        <v>974</v>
      </c>
      <c r="D2093" s="49">
        <v>20210146</v>
      </c>
      <c r="E2093">
        <v>2025</v>
      </c>
      <c r="F2093">
        <v>6</v>
      </c>
      <c r="G2093" s="53" t="s">
        <v>980</v>
      </c>
      <c r="H2093" s="33" t="s">
        <v>261</v>
      </c>
      <c r="I2093" s="18">
        <v>94.336000000000013</v>
      </c>
      <c r="J2093" s="33" t="s">
        <v>94</v>
      </c>
      <c r="K2093" s="19">
        <f t="shared" si="65"/>
        <v>94.336000000000013</v>
      </c>
      <c r="L2093" t="s">
        <v>977</v>
      </c>
      <c r="M2093" s="50" t="s">
        <v>978</v>
      </c>
      <c r="O2093" s="49" t="s">
        <v>979</v>
      </c>
      <c r="P2093" s="37">
        <f t="shared" si="64"/>
        <v>94.336000000000013</v>
      </c>
      <c r="Q2093" s="51">
        <v>45831</v>
      </c>
      <c r="S2093">
        <v>40700</v>
      </c>
      <c r="T2093" t="s">
        <v>911</v>
      </c>
    </row>
    <row r="2094" spans="1:20" x14ac:dyDescent="0.25">
      <c r="A2094" s="53" t="str">
        <f>+VLOOKUP(O2094,'Selectable Table'!D:E,2,0)</f>
        <v>ELI LILLY</v>
      </c>
      <c r="B2094" s="36" t="s">
        <v>973</v>
      </c>
      <c r="C2094" s="49" t="s">
        <v>974</v>
      </c>
      <c r="D2094" s="49">
        <v>20230016</v>
      </c>
      <c r="E2094">
        <v>2025</v>
      </c>
      <c r="F2094">
        <v>6</v>
      </c>
      <c r="G2094" s="53" t="s">
        <v>984</v>
      </c>
      <c r="H2094" s="33" t="s">
        <v>262</v>
      </c>
      <c r="I2094" s="18">
        <v>110.06400000000002</v>
      </c>
      <c r="J2094" s="33" t="s">
        <v>94</v>
      </c>
      <c r="K2094" s="19">
        <f t="shared" si="65"/>
        <v>110.06400000000002</v>
      </c>
      <c r="L2094" t="s">
        <v>977</v>
      </c>
      <c r="M2094" s="50" t="s">
        <v>978</v>
      </c>
      <c r="O2094" s="49" t="s">
        <v>979</v>
      </c>
      <c r="P2094" s="37">
        <f t="shared" si="64"/>
        <v>110.06400000000002</v>
      </c>
      <c r="Q2094" s="51">
        <v>45831</v>
      </c>
      <c r="S2094">
        <v>40700</v>
      </c>
      <c r="T2094" t="s">
        <v>911</v>
      </c>
    </row>
    <row r="2095" spans="1:20" x14ac:dyDescent="0.25">
      <c r="A2095" s="53" t="str">
        <f>+VLOOKUP(O2095,'Selectable Table'!D:E,2,0)</f>
        <v>ELI LILLY</v>
      </c>
      <c r="B2095" s="36" t="s">
        <v>973</v>
      </c>
      <c r="C2095" s="49" t="s">
        <v>974</v>
      </c>
      <c r="D2095" s="49">
        <v>20230016</v>
      </c>
      <c r="E2095">
        <v>2025</v>
      </c>
      <c r="F2095">
        <v>6</v>
      </c>
      <c r="G2095" s="53" t="s">
        <v>980</v>
      </c>
      <c r="H2095" s="33" t="s">
        <v>261</v>
      </c>
      <c r="I2095" s="18">
        <v>193.404</v>
      </c>
      <c r="J2095" s="33" t="s">
        <v>94</v>
      </c>
      <c r="K2095" s="19">
        <f t="shared" si="65"/>
        <v>193.404</v>
      </c>
      <c r="L2095" t="s">
        <v>977</v>
      </c>
      <c r="M2095" s="50" t="s">
        <v>978</v>
      </c>
      <c r="O2095" s="49" t="s">
        <v>979</v>
      </c>
      <c r="P2095" s="37">
        <f t="shared" si="64"/>
        <v>193.404</v>
      </c>
      <c r="Q2095" s="51">
        <v>45831</v>
      </c>
      <c r="S2095">
        <v>40700</v>
      </c>
      <c r="T2095" t="s">
        <v>911</v>
      </c>
    </row>
    <row r="2096" spans="1:20" x14ac:dyDescent="0.25">
      <c r="A2096" s="53" t="str">
        <f>+VLOOKUP(O2096,'Selectable Table'!D:E,2,0)</f>
        <v>ELI LILLY</v>
      </c>
      <c r="B2096" s="36" t="s">
        <v>973</v>
      </c>
      <c r="C2096" s="49" t="s">
        <v>974</v>
      </c>
      <c r="D2096" s="49">
        <v>20230016</v>
      </c>
      <c r="E2096">
        <v>2025</v>
      </c>
      <c r="F2096">
        <v>6</v>
      </c>
      <c r="G2096" s="53" t="s">
        <v>980</v>
      </c>
      <c r="H2096" s="33" t="s">
        <v>261</v>
      </c>
      <c r="I2096" s="18">
        <v>73.975999999999999</v>
      </c>
      <c r="J2096" s="33" t="s">
        <v>94</v>
      </c>
      <c r="K2096" s="19">
        <f t="shared" si="65"/>
        <v>73.975999999999999</v>
      </c>
      <c r="L2096" t="s">
        <v>977</v>
      </c>
      <c r="M2096" s="50" t="s">
        <v>978</v>
      </c>
      <c r="O2096" s="49" t="s">
        <v>979</v>
      </c>
      <c r="P2096" s="37">
        <f t="shared" si="64"/>
        <v>73.975999999999999</v>
      </c>
      <c r="Q2096" s="51">
        <v>45831</v>
      </c>
      <c r="S2096">
        <v>40700</v>
      </c>
      <c r="T2096" t="s">
        <v>911</v>
      </c>
    </row>
    <row r="2097" spans="1:20" x14ac:dyDescent="0.25">
      <c r="A2097" s="53" t="str">
        <f>+VLOOKUP(O2097,'Selectable Table'!D:E,2,0)</f>
        <v>ELI LILLY</v>
      </c>
      <c r="B2097" s="36" t="s">
        <v>973</v>
      </c>
      <c r="C2097" s="49" t="s">
        <v>974</v>
      </c>
      <c r="D2097" s="49">
        <v>20230016</v>
      </c>
      <c r="E2097">
        <v>2025</v>
      </c>
      <c r="F2097">
        <v>6</v>
      </c>
      <c r="G2097" s="53" t="s">
        <v>980</v>
      </c>
      <c r="H2097" s="33" t="s">
        <v>261</v>
      </c>
      <c r="I2097" s="18">
        <v>31.448000000000004</v>
      </c>
      <c r="J2097" s="33" t="s">
        <v>94</v>
      </c>
      <c r="K2097" s="19">
        <f t="shared" si="65"/>
        <v>31.448000000000004</v>
      </c>
      <c r="L2097" t="s">
        <v>977</v>
      </c>
      <c r="M2097" s="50" t="s">
        <v>978</v>
      </c>
      <c r="O2097" s="49" t="s">
        <v>979</v>
      </c>
      <c r="P2097" s="37">
        <f t="shared" si="64"/>
        <v>31.448000000000004</v>
      </c>
      <c r="Q2097" s="51">
        <v>45831</v>
      </c>
      <c r="S2097">
        <v>40700</v>
      </c>
      <c r="T2097" t="s">
        <v>911</v>
      </c>
    </row>
    <row r="2098" spans="1:20" x14ac:dyDescent="0.25">
      <c r="A2098" s="53" t="str">
        <f>+VLOOKUP(O2098,'Selectable Table'!D:E,2,0)</f>
        <v>ELI LILLY</v>
      </c>
      <c r="B2098" s="36" t="s">
        <v>973</v>
      </c>
      <c r="C2098" s="49" t="s">
        <v>974</v>
      </c>
      <c r="D2098" s="49">
        <v>20230016</v>
      </c>
      <c r="E2098">
        <v>2025</v>
      </c>
      <c r="F2098">
        <v>6</v>
      </c>
      <c r="G2098" s="53" t="s">
        <v>976</v>
      </c>
      <c r="H2098" s="33" t="s">
        <v>260</v>
      </c>
      <c r="I2098" s="18">
        <v>7.8599999999999994</v>
      </c>
      <c r="J2098" s="33" t="s">
        <v>94</v>
      </c>
      <c r="K2098" s="19">
        <f t="shared" si="65"/>
        <v>7.8599999999999994</v>
      </c>
      <c r="L2098" t="s">
        <v>977</v>
      </c>
      <c r="M2098" s="50" t="s">
        <v>978</v>
      </c>
      <c r="O2098" s="49" t="s">
        <v>979</v>
      </c>
      <c r="P2098" s="37">
        <f t="shared" si="64"/>
        <v>7.8599999999999994</v>
      </c>
      <c r="Q2098" s="51">
        <v>45831</v>
      </c>
      <c r="S2098">
        <v>40700</v>
      </c>
      <c r="T2098" t="s">
        <v>911</v>
      </c>
    </row>
    <row r="2099" spans="1:20" ht="30" x14ac:dyDescent="0.25">
      <c r="A2099" s="53" t="str">
        <f>+VLOOKUP(O2099,'Selectable Table'!D:E,2,0)</f>
        <v>OTH CUST</v>
      </c>
      <c r="B2099" s="36" t="s">
        <v>1052</v>
      </c>
      <c r="C2099" s="49" t="s">
        <v>1053</v>
      </c>
      <c r="D2099" s="49">
        <v>20230016</v>
      </c>
      <c r="E2099">
        <v>2025</v>
      </c>
      <c r="F2099">
        <v>6</v>
      </c>
      <c r="G2099" s="53" t="s">
        <v>980</v>
      </c>
      <c r="H2099" s="33" t="s">
        <v>261</v>
      </c>
      <c r="I2099" s="18">
        <v>13.804</v>
      </c>
      <c r="J2099" s="33" t="s">
        <v>94</v>
      </c>
      <c r="K2099" s="19">
        <f t="shared" si="65"/>
        <v>13.804</v>
      </c>
      <c r="L2099" t="s">
        <v>977</v>
      </c>
      <c r="M2099" s="50" t="s">
        <v>1054</v>
      </c>
      <c r="O2099" s="49" t="s">
        <v>1055</v>
      </c>
      <c r="P2099" s="37">
        <f t="shared" si="64"/>
        <v>13.804</v>
      </c>
      <c r="Q2099" s="51">
        <v>45831</v>
      </c>
      <c r="S2099">
        <v>40700</v>
      </c>
      <c r="T2099" t="s">
        <v>911</v>
      </c>
    </row>
    <row r="2100" spans="1:20" ht="30" x14ac:dyDescent="0.25">
      <c r="A2100" s="53" t="str">
        <f>+VLOOKUP(O2100,'Selectable Table'!D:E,2,0)</f>
        <v>OTH CUST</v>
      </c>
      <c r="B2100" s="36" t="s">
        <v>1052</v>
      </c>
      <c r="C2100" s="49" t="s">
        <v>1053</v>
      </c>
      <c r="D2100" s="49">
        <v>20200041</v>
      </c>
      <c r="E2100">
        <v>2025</v>
      </c>
      <c r="F2100">
        <v>6</v>
      </c>
      <c r="G2100" s="53" t="s">
        <v>980</v>
      </c>
      <c r="H2100" s="33" t="s">
        <v>261</v>
      </c>
      <c r="I2100" s="18">
        <v>13.772</v>
      </c>
      <c r="J2100" s="33" t="s">
        <v>94</v>
      </c>
      <c r="K2100" s="19">
        <f t="shared" si="65"/>
        <v>13.772</v>
      </c>
      <c r="L2100" t="s">
        <v>977</v>
      </c>
      <c r="M2100" s="50" t="s">
        <v>1054</v>
      </c>
      <c r="O2100" s="49" t="s">
        <v>1055</v>
      </c>
      <c r="P2100" s="37">
        <f t="shared" si="64"/>
        <v>13.772</v>
      </c>
      <c r="Q2100" s="51">
        <v>45831</v>
      </c>
      <c r="S2100">
        <v>40700</v>
      </c>
      <c r="T2100" t="s">
        <v>911</v>
      </c>
    </row>
    <row r="2101" spans="1:20" ht="30" x14ac:dyDescent="0.25">
      <c r="A2101" s="53" t="str">
        <f>+VLOOKUP(O2101,'Selectable Table'!D:E,2,0)</f>
        <v>OTH CUST</v>
      </c>
      <c r="B2101" s="36" t="s">
        <v>1073</v>
      </c>
      <c r="C2101" s="49" t="s">
        <v>1074</v>
      </c>
      <c r="D2101" s="49">
        <v>20200041</v>
      </c>
      <c r="E2101">
        <v>2025</v>
      </c>
      <c r="F2101">
        <v>6</v>
      </c>
      <c r="G2101" s="53" t="s">
        <v>980</v>
      </c>
      <c r="H2101" s="33" t="s">
        <v>261</v>
      </c>
      <c r="I2101" s="18">
        <v>13.768000000000001</v>
      </c>
      <c r="J2101" s="33" t="s">
        <v>94</v>
      </c>
      <c r="K2101" s="19">
        <f t="shared" si="65"/>
        <v>13.768000000000001</v>
      </c>
      <c r="L2101" t="s">
        <v>977</v>
      </c>
      <c r="M2101" s="50" t="s">
        <v>1075</v>
      </c>
      <c r="O2101" s="49" t="s">
        <v>1055</v>
      </c>
      <c r="P2101" s="37">
        <f t="shared" si="64"/>
        <v>13.768000000000001</v>
      </c>
      <c r="Q2101" s="51">
        <v>45831</v>
      </c>
      <c r="S2101">
        <v>40700</v>
      </c>
      <c r="T2101" t="s">
        <v>911</v>
      </c>
    </row>
    <row r="2102" spans="1:20" ht="30" x14ac:dyDescent="0.25">
      <c r="A2102" s="53" t="str">
        <f>+VLOOKUP(O2102,'Selectable Table'!D:E,2,0)</f>
        <v>OTH CUST</v>
      </c>
      <c r="B2102" s="36" t="s">
        <v>1095</v>
      </c>
      <c r="C2102" s="49" t="s">
        <v>1096</v>
      </c>
      <c r="D2102" s="49">
        <v>20200041</v>
      </c>
      <c r="E2102">
        <v>2025</v>
      </c>
      <c r="F2102">
        <v>6</v>
      </c>
      <c r="G2102" s="53" t="s">
        <v>976</v>
      </c>
      <c r="H2102" s="33" t="s">
        <v>260</v>
      </c>
      <c r="I2102" s="18">
        <v>13.772</v>
      </c>
      <c r="J2102" s="33" t="s">
        <v>94</v>
      </c>
      <c r="K2102" s="19">
        <f t="shared" si="65"/>
        <v>13.772</v>
      </c>
      <c r="L2102" t="s">
        <v>977</v>
      </c>
      <c r="M2102" s="50" t="s">
        <v>1097</v>
      </c>
      <c r="O2102" s="49" t="s">
        <v>1055</v>
      </c>
      <c r="P2102" s="37">
        <f t="shared" si="64"/>
        <v>13.772</v>
      </c>
      <c r="Q2102" s="51">
        <v>45831</v>
      </c>
      <c r="S2102">
        <v>40700</v>
      </c>
      <c r="T2102" t="s">
        <v>911</v>
      </c>
    </row>
    <row r="2103" spans="1:20" x14ac:dyDescent="0.25">
      <c r="A2103" s="53" t="str">
        <f>+VLOOKUP(O2103,'Selectable Table'!D:E,2,0)</f>
        <v>J &amp; J</v>
      </c>
      <c r="B2103" s="36" t="s">
        <v>1103</v>
      </c>
      <c r="C2103" s="49" t="s">
        <v>1104</v>
      </c>
      <c r="D2103" s="49" t="s">
        <v>580</v>
      </c>
      <c r="E2103">
        <v>2025</v>
      </c>
      <c r="F2103">
        <v>6</v>
      </c>
      <c r="G2103" s="53" t="s">
        <v>980</v>
      </c>
      <c r="H2103" s="33" t="s">
        <v>261</v>
      </c>
      <c r="I2103" s="18">
        <v>56.015999999999998</v>
      </c>
      <c r="J2103" s="33" t="s">
        <v>916</v>
      </c>
      <c r="K2103" s="19">
        <f t="shared" si="65"/>
        <v>74.759513760000004</v>
      </c>
      <c r="L2103" t="s">
        <v>977</v>
      </c>
      <c r="M2103" s="50" t="s">
        <v>1015</v>
      </c>
      <c r="O2103" s="49" t="s">
        <v>1016</v>
      </c>
      <c r="P2103" s="37">
        <f t="shared" si="64"/>
        <v>74.759513760000004</v>
      </c>
      <c r="Q2103" s="51">
        <v>45831</v>
      </c>
      <c r="S2103">
        <v>40700</v>
      </c>
      <c r="T2103" t="s">
        <v>911</v>
      </c>
    </row>
    <row r="2104" spans="1:20" ht="30" x14ac:dyDescent="0.25">
      <c r="A2104" s="53" t="str">
        <f>+VLOOKUP(O2104,'Selectable Table'!D:E,2,0)</f>
        <v>OTH CUST</v>
      </c>
      <c r="B2104" s="36" t="s">
        <v>1125</v>
      </c>
      <c r="C2104" s="49" t="s">
        <v>1126</v>
      </c>
      <c r="D2104" s="49" t="s">
        <v>580</v>
      </c>
      <c r="E2104">
        <v>2025</v>
      </c>
      <c r="F2104">
        <v>6</v>
      </c>
      <c r="G2104" s="53" t="s">
        <v>984</v>
      </c>
      <c r="H2104" s="33" t="s">
        <v>262</v>
      </c>
      <c r="I2104" s="18">
        <v>27.536000000000001</v>
      </c>
      <c r="J2104" s="33" t="s">
        <v>916</v>
      </c>
      <c r="K2104" s="19">
        <f t="shared" si="65"/>
        <v>36.749820960000001</v>
      </c>
      <c r="L2104" t="s">
        <v>977</v>
      </c>
      <c r="M2104" s="50" t="s">
        <v>1127</v>
      </c>
      <c r="O2104" s="49" t="s">
        <v>1055</v>
      </c>
      <c r="P2104" s="37">
        <f t="shared" si="64"/>
        <v>36.749820960000001</v>
      </c>
      <c r="Q2104" s="51">
        <v>45831</v>
      </c>
      <c r="S2104">
        <v>40700</v>
      </c>
      <c r="T2104" t="s">
        <v>911</v>
      </c>
    </row>
    <row r="2105" spans="1:20" x14ac:dyDescent="0.25">
      <c r="A2105" s="53" t="str">
        <f>+VLOOKUP(O2105,'Selectable Table'!D:E,2,0)</f>
        <v>J &amp; J</v>
      </c>
      <c r="B2105" s="36" t="s">
        <v>1147</v>
      </c>
      <c r="C2105" s="49" t="s">
        <v>1148</v>
      </c>
      <c r="D2105" s="49" t="s">
        <v>580</v>
      </c>
      <c r="E2105">
        <v>2025</v>
      </c>
      <c r="F2105">
        <v>6</v>
      </c>
      <c r="G2105" s="53" t="s">
        <v>980</v>
      </c>
      <c r="H2105" s="33" t="s">
        <v>261</v>
      </c>
      <c r="I2105" s="18">
        <v>28.007999999999999</v>
      </c>
      <c r="J2105" s="33" t="s">
        <v>916</v>
      </c>
      <c r="K2105" s="19">
        <f t="shared" si="65"/>
        <v>37.379756880000002</v>
      </c>
      <c r="L2105" t="s">
        <v>977</v>
      </c>
      <c r="M2105" s="50" t="s">
        <v>1015</v>
      </c>
      <c r="O2105" s="49" t="s">
        <v>1100</v>
      </c>
      <c r="P2105" s="37">
        <f t="shared" si="64"/>
        <v>37.379756880000002</v>
      </c>
      <c r="Q2105" s="51">
        <v>45831</v>
      </c>
      <c r="S2105">
        <v>40700</v>
      </c>
      <c r="T2105" t="s">
        <v>911</v>
      </c>
    </row>
    <row r="2106" spans="1:20" x14ac:dyDescent="0.25">
      <c r="A2106" s="53" t="str">
        <f>+VLOOKUP(O2106,'Selectable Table'!D:E,2,0)</f>
        <v>J &amp; J</v>
      </c>
      <c r="B2106" s="36" t="s">
        <v>1167</v>
      </c>
      <c r="C2106" s="49" t="s">
        <v>1168</v>
      </c>
      <c r="D2106" s="49" t="s">
        <v>580</v>
      </c>
      <c r="E2106">
        <v>2025</v>
      </c>
      <c r="F2106">
        <v>6</v>
      </c>
      <c r="G2106" s="53" t="s">
        <v>980</v>
      </c>
      <c r="H2106" s="33" t="s">
        <v>261</v>
      </c>
      <c r="I2106" s="18">
        <v>14.004</v>
      </c>
      <c r="J2106" s="33" t="s">
        <v>916</v>
      </c>
      <c r="K2106" s="19">
        <f t="shared" si="65"/>
        <v>18.689878440000001</v>
      </c>
      <c r="L2106" t="s">
        <v>977</v>
      </c>
      <c r="M2106" s="50" t="s">
        <v>1015</v>
      </c>
      <c r="O2106" s="49" t="s">
        <v>1100</v>
      </c>
      <c r="P2106" s="37">
        <f t="shared" si="64"/>
        <v>18.689878440000001</v>
      </c>
      <c r="Q2106" s="51">
        <v>45831</v>
      </c>
      <c r="S2106">
        <v>40700</v>
      </c>
      <c r="T2106" t="s">
        <v>911</v>
      </c>
    </row>
    <row r="2107" spans="1:20" x14ac:dyDescent="0.25">
      <c r="A2107" s="53" t="str">
        <f>+VLOOKUP(O2107,'Selectable Table'!D:E,2,0)</f>
        <v>J &amp; J</v>
      </c>
      <c r="B2107" s="36" t="s">
        <v>1167</v>
      </c>
      <c r="C2107" s="49" t="s">
        <v>1168</v>
      </c>
      <c r="D2107" s="49" t="s">
        <v>580</v>
      </c>
      <c r="E2107">
        <v>2025</v>
      </c>
      <c r="F2107">
        <v>6</v>
      </c>
      <c r="G2107" s="53" t="s">
        <v>980</v>
      </c>
      <c r="H2107" s="33" t="s">
        <v>261</v>
      </c>
      <c r="I2107" s="18">
        <v>14.004</v>
      </c>
      <c r="J2107" s="33" t="s">
        <v>916</v>
      </c>
      <c r="K2107" s="19">
        <f t="shared" si="65"/>
        <v>18.689878440000001</v>
      </c>
      <c r="L2107" t="s">
        <v>977</v>
      </c>
      <c r="M2107" s="50" t="s">
        <v>1015</v>
      </c>
      <c r="O2107" s="49" t="s">
        <v>1100</v>
      </c>
      <c r="P2107" s="37">
        <f t="shared" si="64"/>
        <v>18.689878440000001</v>
      </c>
      <c r="Q2107" s="51">
        <v>45831</v>
      </c>
      <c r="S2107">
        <v>40700</v>
      </c>
      <c r="T2107" t="s">
        <v>911</v>
      </c>
    </row>
    <row r="2108" spans="1:20" x14ac:dyDescent="0.25">
      <c r="A2108" s="53" t="str">
        <f>+VLOOKUP(O2108,'Selectable Table'!D:E,2,0)</f>
        <v>J &amp; J</v>
      </c>
      <c r="B2108" s="36" t="s">
        <v>1765</v>
      </c>
      <c r="C2108" s="49" t="s">
        <v>1766</v>
      </c>
      <c r="D2108" s="49" t="s">
        <v>580</v>
      </c>
      <c r="E2108">
        <v>2025</v>
      </c>
      <c r="F2108">
        <v>6</v>
      </c>
      <c r="G2108" s="53" t="s">
        <v>980</v>
      </c>
      <c r="H2108" s="33" t="s">
        <v>261</v>
      </c>
      <c r="I2108" s="18">
        <v>14.004</v>
      </c>
      <c r="J2108" s="33" t="s">
        <v>916</v>
      </c>
      <c r="K2108" s="19">
        <f t="shared" si="65"/>
        <v>18.689878440000001</v>
      </c>
      <c r="L2108" t="s">
        <v>977</v>
      </c>
      <c r="M2108" s="50" t="s">
        <v>1015</v>
      </c>
      <c r="O2108" s="49" t="s">
        <v>1100</v>
      </c>
      <c r="P2108" s="37">
        <f t="shared" si="64"/>
        <v>18.689878440000001</v>
      </c>
      <c r="Q2108" s="51">
        <v>45831</v>
      </c>
      <c r="S2108">
        <v>40700</v>
      </c>
      <c r="T2108" t="s">
        <v>911</v>
      </c>
    </row>
    <row r="2109" spans="1:20" ht="30" x14ac:dyDescent="0.25">
      <c r="A2109" s="53" t="str">
        <f>+VLOOKUP(O2109,'Selectable Table'!D:E,2,0)</f>
        <v>OTH CUST</v>
      </c>
      <c r="B2109" s="36" t="s">
        <v>1178</v>
      </c>
      <c r="C2109" s="49" t="s">
        <v>1179</v>
      </c>
      <c r="D2109" s="49" t="s">
        <v>580</v>
      </c>
      <c r="E2109">
        <v>2025</v>
      </c>
      <c r="F2109">
        <v>6</v>
      </c>
      <c r="G2109" s="53" t="s">
        <v>980</v>
      </c>
      <c r="H2109" s="33" t="s">
        <v>261</v>
      </c>
      <c r="I2109" s="18">
        <v>13.768000000000001</v>
      </c>
      <c r="J2109" s="33" t="s">
        <v>916</v>
      </c>
      <c r="K2109" s="19">
        <f t="shared" si="65"/>
        <v>18.37491048</v>
      </c>
      <c r="L2109" t="s">
        <v>977</v>
      </c>
      <c r="M2109" s="50" t="s">
        <v>1180</v>
      </c>
      <c r="O2109" s="49" t="s">
        <v>1055</v>
      </c>
      <c r="P2109" s="37">
        <f t="shared" si="64"/>
        <v>18.37491048</v>
      </c>
      <c r="Q2109" s="51">
        <v>45831</v>
      </c>
      <c r="S2109">
        <v>40700</v>
      </c>
      <c r="T2109" t="s">
        <v>911</v>
      </c>
    </row>
    <row r="2110" spans="1:20" ht="30" x14ac:dyDescent="0.25">
      <c r="A2110" s="53" t="str">
        <f>+VLOOKUP(O2110,'Selectable Table'!D:E,2,0)</f>
        <v>OTH CUST</v>
      </c>
      <c r="B2110" s="36" t="s">
        <v>1793</v>
      </c>
      <c r="C2110" s="49" t="s">
        <v>1794</v>
      </c>
      <c r="D2110" s="49" t="s">
        <v>580</v>
      </c>
      <c r="E2110">
        <v>2025</v>
      </c>
      <c r="F2110">
        <v>6</v>
      </c>
      <c r="G2110" s="53" t="s">
        <v>980</v>
      </c>
      <c r="H2110" s="33" t="s">
        <v>261</v>
      </c>
      <c r="I2110" s="18">
        <v>78.244000000000014</v>
      </c>
      <c r="J2110" s="33" t="s">
        <v>916</v>
      </c>
      <c r="K2110" s="19">
        <f t="shared" si="65"/>
        <v>104.42522484000003</v>
      </c>
      <c r="L2110" t="s">
        <v>977</v>
      </c>
      <c r="M2110" s="50" t="s">
        <v>1795</v>
      </c>
      <c r="O2110" s="49" t="s">
        <v>1055</v>
      </c>
      <c r="P2110" s="37">
        <f t="shared" si="64"/>
        <v>104.42522484000003</v>
      </c>
      <c r="Q2110" s="51">
        <v>45831</v>
      </c>
      <c r="S2110">
        <v>40700</v>
      </c>
      <c r="T2110" t="s">
        <v>911</v>
      </c>
    </row>
    <row r="2111" spans="1:20" x14ac:dyDescent="0.25">
      <c r="A2111" s="53" t="str">
        <f>+VLOOKUP(O2111,'Selectable Table'!D:E,2,0)</f>
        <v>J &amp; J</v>
      </c>
      <c r="B2111" s="36" t="s">
        <v>1227</v>
      </c>
      <c r="C2111" s="49" t="s">
        <v>1228</v>
      </c>
      <c r="D2111" s="49" t="s">
        <v>580</v>
      </c>
      <c r="E2111">
        <v>2025</v>
      </c>
      <c r="F2111">
        <v>6</v>
      </c>
      <c r="G2111" s="53" t="s">
        <v>993</v>
      </c>
      <c r="H2111" s="33" t="s">
        <v>337</v>
      </c>
      <c r="I2111" s="18">
        <v>28.007999999999999</v>
      </c>
      <c r="J2111" s="33" t="s">
        <v>916</v>
      </c>
      <c r="K2111" s="19">
        <f t="shared" si="65"/>
        <v>37.379756880000002</v>
      </c>
      <c r="L2111" t="s">
        <v>977</v>
      </c>
      <c r="M2111" s="50" t="s">
        <v>1015</v>
      </c>
      <c r="O2111" s="49" t="s">
        <v>1100</v>
      </c>
      <c r="P2111" s="37">
        <f t="shared" si="64"/>
        <v>37.379756880000002</v>
      </c>
      <c r="Q2111" s="51">
        <v>45831</v>
      </c>
      <c r="S2111">
        <v>40700</v>
      </c>
      <c r="T2111" t="s">
        <v>911</v>
      </c>
    </row>
    <row r="2112" spans="1:20" x14ac:dyDescent="0.25">
      <c r="A2112" s="53" t="str">
        <f>+VLOOKUP(O2112,'Selectable Table'!D:E,2,0)</f>
        <v>OTH CUST</v>
      </c>
      <c r="B2112" s="36" t="s">
        <v>1847</v>
      </c>
      <c r="C2112" s="49" t="s">
        <v>1848</v>
      </c>
      <c r="D2112" s="49" t="s">
        <v>580</v>
      </c>
      <c r="E2112">
        <v>2025</v>
      </c>
      <c r="F2112">
        <v>6</v>
      </c>
      <c r="G2112" s="53" t="s">
        <v>976</v>
      </c>
      <c r="H2112" s="33" t="s">
        <v>260</v>
      </c>
      <c r="I2112" s="18">
        <v>7.98</v>
      </c>
      <c r="J2112" s="33" t="s">
        <v>916</v>
      </c>
      <c r="K2112" s="19">
        <f t="shared" si="65"/>
        <v>10.650187800000001</v>
      </c>
      <c r="L2112" t="s">
        <v>977</v>
      </c>
      <c r="M2112" s="50" t="s">
        <v>1850</v>
      </c>
      <c r="O2112" s="49" t="s">
        <v>1001</v>
      </c>
      <c r="P2112" s="37">
        <f t="shared" si="64"/>
        <v>10.650187800000001</v>
      </c>
      <c r="Q2112" s="51">
        <v>45831</v>
      </c>
      <c r="S2112">
        <v>40700</v>
      </c>
      <c r="T2112" t="s">
        <v>911</v>
      </c>
    </row>
    <row r="2113" spans="1:20" x14ac:dyDescent="0.25">
      <c r="A2113" s="53" t="str">
        <f>+VLOOKUP(O2113,'Selectable Table'!D:E,2,0)</f>
        <v>OTH CUST</v>
      </c>
      <c r="B2113" s="36" t="s">
        <v>1282</v>
      </c>
      <c r="C2113" s="49" t="s">
        <v>1283</v>
      </c>
      <c r="D2113" s="49" t="s">
        <v>580</v>
      </c>
      <c r="E2113">
        <v>2025</v>
      </c>
      <c r="F2113">
        <v>6</v>
      </c>
      <c r="G2113" s="53" t="s">
        <v>976</v>
      </c>
      <c r="H2113" s="33" t="s">
        <v>260</v>
      </c>
      <c r="I2113" s="18">
        <v>21.924000000000003</v>
      </c>
      <c r="J2113" s="33" t="s">
        <v>916</v>
      </c>
      <c r="K2113" s="19">
        <f t="shared" si="65"/>
        <v>29.259989640000004</v>
      </c>
      <c r="L2113" t="s">
        <v>977</v>
      </c>
      <c r="M2113" s="50" t="s">
        <v>1284</v>
      </c>
      <c r="O2113" s="49" t="s">
        <v>1146</v>
      </c>
      <c r="P2113" s="37">
        <f t="shared" si="64"/>
        <v>29.259989640000004</v>
      </c>
      <c r="Q2113" s="51">
        <v>45831</v>
      </c>
      <c r="S2113">
        <v>40700</v>
      </c>
      <c r="T2113" t="s">
        <v>911</v>
      </c>
    </row>
    <row r="2114" spans="1:20" x14ac:dyDescent="0.25">
      <c r="A2114" s="53" t="str">
        <f>+VLOOKUP(O2114,'Selectable Table'!D:E,2,0)</f>
        <v>TAKEDA</v>
      </c>
      <c r="B2114" s="36" t="s">
        <v>1295</v>
      </c>
      <c r="C2114" s="49" t="s">
        <v>1296</v>
      </c>
      <c r="D2114" s="49">
        <v>20210081</v>
      </c>
      <c r="E2114">
        <v>2025</v>
      </c>
      <c r="F2114">
        <v>6</v>
      </c>
      <c r="G2114" s="53" t="s">
        <v>984</v>
      </c>
      <c r="H2114" s="33" t="s">
        <v>262</v>
      </c>
      <c r="I2114" s="18">
        <v>81.900000000000006</v>
      </c>
      <c r="J2114" s="33" t="s">
        <v>94</v>
      </c>
      <c r="K2114" s="19">
        <f t="shared" si="65"/>
        <v>81.900000000000006</v>
      </c>
      <c r="L2114" t="s">
        <v>977</v>
      </c>
      <c r="M2114" s="50" t="s">
        <v>1297</v>
      </c>
      <c r="O2114" s="49" t="s">
        <v>1298</v>
      </c>
      <c r="P2114" s="37">
        <f t="shared" ref="P2114:P2177" si="66">K2114</f>
        <v>81.900000000000006</v>
      </c>
      <c r="Q2114" s="51">
        <v>45831</v>
      </c>
      <c r="S2114">
        <v>40700</v>
      </c>
      <c r="T2114" t="s">
        <v>911</v>
      </c>
    </row>
    <row r="2115" spans="1:20" ht="30" x14ac:dyDescent="0.25">
      <c r="A2115" s="53" t="str">
        <f>+VLOOKUP(O2115,'Selectable Table'!D:E,2,0)</f>
        <v>OTH CUST</v>
      </c>
      <c r="B2115" s="36" t="s">
        <v>1309</v>
      </c>
      <c r="C2115" s="49" t="s">
        <v>1310</v>
      </c>
      <c r="D2115" s="49">
        <v>20210081</v>
      </c>
      <c r="E2115">
        <v>2025</v>
      </c>
      <c r="F2115">
        <v>6</v>
      </c>
      <c r="G2115" s="53" t="s">
        <v>980</v>
      </c>
      <c r="H2115" s="33" t="s">
        <v>261</v>
      </c>
      <c r="I2115" s="18">
        <v>26.832000000000001</v>
      </c>
      <c r="J2115" s="33" t="s">
        <v>94</v>
      </c>
      <c r="K2115" s="19">
        <f t="shared" ref="K2115:K2178" si="67">+VLOOKUP(J2115,$W$2:$X$7,2,0)*I2115</f>
        <v>26.832000000000001</v>
      </c>
      <c r="L2115" t="s">
        <v>977</v>
      </c>
      <c r="M2115" s="50" t="s">
        <v>1311</v>
      </c>
      <c r="O2115" s="49" t="s">
        <v>1055</v>
      </c>
      <c r="P2115" s="37">
        <f t="shared" si="66"/>
        <v>26.832000000000001</v>
      </c>
      <c r="Q2115" s="51">
        <v>45831</v>
      </c>
      <c r="S2115">
        <v>40700</v>
      </c>
      <c r="T2115" t="s">
        <v>911</v>
      </c>
    </row>
    <row r="2116" spans="1:20" ht="30" x14ac:dyDescent="0.25">
      <c r="A2116" s="53" t="str">
        <f>+VLOOKUP(O2116,'Selectable Table'!D:E,2,0)</f>
        <v>OTH CUST</v>
      </c>
      <c r="B2116" s="36" t="s">
        <v>1375</v>
      </c>
      <c r="C2116" s="49" t="s">
        <v>1376</v>
      </c>
      <c r="D2116" s="49">
        <v>20210081</v>
      </c>
      <c r="E2116">
        <v>2025</v>
      </c>
      <c r="F2116">
        <v>6</v>
      </c>
      <c r="G2116" s="53" t="s">
        <v>980</v>
      </c>
      <c r="H2116" s="33" t="s">
        <v>261</v>
      </c>
      <c r="I2116" s="18">
        <v>13.416</v>
      </c>
      <c r="J2116" s="33" t="s">
        <v>94</v>
      </c>
      <c r="K2116" s="19">
        <f t="shared" si="67"/>
        <v>13.416</v>
      </c>
      <c r="L2116" t="s">
        <v>977</v>
      </c>
      <c r="M2116" s="50" t="s">
        <v>1377</v>
      </c>
      <c r="O2116" s="49" t="s">
        <v>1055</v>
      </c>
      <c r="P2116" s="37">
        <f t="shared" si="66"/>
        <v>13.416</v>
      </c>
      <c r="Q2116" s="51">
        <v>45831</v>
      </c>
      <c r="S2116">
        <v>40700</v>
      </c>
      <c r="T2116" t="s">
        <v>911</v>
      </c>
    </row>
    <row r="2117" spans="1:20" ht="30" x14ac:dyDescent="0.25">
      <c r="A2117" s="53" t="str">
        <f>+VLOOKUP(O2117,'Selectable Table'!D:E,2,0)</f>
        <v>OTH CUST</v>
      </c>
      <c r="B2117" s="36" t="s">
        <v>1393</v>
      </c>
      <c r="C2117" s="49" t="s">
        <v>1394</v>
      </c>
      <c r="D2117" s="49">
        <v>20210081</v>
      </c>
      <c r="E2117">
        <v>2025</v>
      </c>
      <c r="F2117">
        <v>6</v>
      </c>
      <c r="G2117" s="53" t="s">
        <v>980</v>
      </c>
      <c r="H2117" s="33" t="s">
        <v>261</v>
      </c>
      <c r="I2117" s="18">
        <v>53.667999999999999</v>
      </c>
      <c r="J2117" s="33" t="s">
        <v>94</v>
      </c>
      <c r="K2117" s="19">
        <f t="shared" si="67"/>
        <v>53.667999999999999</v>
      </c>
      <c r="L2117" t="s">
        <v>977</v>
      </c>
      <c r="M2117" s="50" t="s">
        <v>1395</v>
      </c>
      <c r="O2117" s="49" t="s">
        <v>1055</v>
      </c>
      <c r="P2117" s="37">
        <f t="shared" si="66"/>
        <v>53.667999999999999</v>
      </c>
      <c r="Q2117" s="51">
        <v>45831</v>
      </c>
      <c r="S2117">
        <v>40700</v>
      </c>
      <c r="T2117" t="s">
        <v>911</v>
      </c>
    </row>
    <row r="2118" spans="1:20" x14ac:dyDescent="0.25">
      <c r="A2118" s="53" t="str">
        <f>+VLOOKUP(O2118,'Selectable Table'!D:E,2,0)</f>
        <v>OTH CUST</v>
      </c>
      <c r="B2118" s="36" t="s">
        <v>1404</v>
      </c>
      <c r="C2118" s="49" t="s">
        <v>1405</v>
      </c>
      <c r="D2118" s="49">
        <v>20210081</v>
      </c>
      <c r="E2118">
        <v>2025</v>
      </c>
      <c r="F2118">
        <v>6</v>
      </c>
      <c r="G2118" s="53" t="s">
        <v>980</v>
      </c>
      <c r="H2118" s="33" t="s">
        <v>261</v>
      </c>
      <c r="I2118" s="18">
        <v>24.603999999999999</v>
      </c>
      <c r="J2118" s="33" t="s">
        <v>94</v>
      </c>
      <c r="K2118" s="19">
        <f t="shared" si="67"/>
        <v>24.603999999999999</v>
      </c>
      <c r="L2118" t="s">
        <v>977</v>
      </c>
      <c r="M2118" s="50" t="s">
        <v>1406</v>
      </c>
      <c r="O2118" s="49" t="s">
        <v>1001</v>
      </c>
      <c r="P2118" s="37">
        <f t="shared" si="66"/>
        <v>24.603999999999999</v>
      </c>
      <c r="Q2118" s="51">
        <v>45831</v>
      </c>
      <c r="S2118">
        <v>40700</v>
      </c>
      <c r="T2118" t="s">
        <v>911</v>
      </c>
    </row>
    <row r="2119" spans="1:20" x14ac:dyDescent="0.25">
      <c r="A2119" s="53" t="str">
        <f>+VLOOKUP(O2119,'Selectable Table'!D:E,2,0)</f>
        <v>OTH CUST</v>
      </c>
      <c r="B2119" s="36" t="s">
        <v>1404</v>
      </c>
      <c r="C2119" s="49" t="s">
        <v>1405</v>
      </c>
      <c r="D2119" s="49">
        <v>20210081</v>
      </c>
      <c r="E2119">
        <v>2025</v>
      </c>
      <c r="F2119">
        <v>6</v>
      </c>
      <c r="G2119" s="53" t="s">
        <v>980</v>
      </c>
      <c r="H2119" s="33" t="s">
        <v>261</v>
      </c>
      <c r="I2119" s="18">
        <v>49.207999999999998</v>
      </c>
      <c r="J2119" s="33" t="s">
        <v>94</v>
      </c>
      <c r="K2119" s="19">
        <f t="shared" si="67"/>
        <v>49.207999999999998</v>
      </c>
      <c r="L2119" t="s">
        <v>977</v>
      </c>
      <c r="M2119" s="50" t="s">
        <v>1406</v>
      </c>
      <c r="O2119" s="49" t="s">
        <v>1001</v>
      </c>
      <c r="P2119" s="37">
        <f t="shared" si="66"/>
        <v>49.207999999999998</v>
      </c>
      <c r="Q2119" s="51">
        <v>45831</v>
      </c>
      <c r="S2119">
        <v>40700</v>
      </c>
      <c r="T2119" t="s">
        <v>911</v>
      </c>
    </row>
    <row r="2120" spans="1:20" ht="30" x14ac:dyDescent="0.25">
      <c r="A2120" s="53" t="str">
        <f>+VLOOKUP(O2120,'Selectable Table'!D:E,2,0)</f>
        <v>OTH CUST</v>
      </c>
      <c r="B2120" s="36" t="s">
        <v>1456</v>
      </c>
      <c r="C2120" s="49" t="s">
        <v>1457</v>
      </c>
      <c r="D2120" s="49">
        <v>20210081</v>
      </c>
      <c r="E2120">
        <v>2025</v>
      </c>
      <c r="F2120">
        <v>6</v>
      </c>
      <c r="G2120" s="53" t="s">
        <v>976</v>
      </c>
      <c r="H2120" s="33" t="s">
        <v>260</v>
      </c>
      <c r="I2120" s="18">
        <v>53.667999999999999</v>
      </c>
      <c r="J2120" s="33" t="s">
        <v>94</v>
      </c>
      <c r="K2120" s="19">
        <f t="shared" si="67"/>
        <v>53.667999999999999</v>
      </c>
      <c r="L2120" t="s">
        <v>977</v>
      </c>
      <c r="M2120" s="50" t="s">
        <v>1458</v>
      </c>
      <c r="O2120" s="49" t="s">
        <v>1055</v>
      </c>
      <c r="P2120" s="37">
        <f t="shared" si="66"/>
        <v>53.667999999999999</v>
      </c>
      <c r="Q2120" s="51">
        <v>45831</v>
      </c>
      <c r="S2120">
        <v>40700</v>
      </c>
      <c r="T2120" t="s">
        <v>911</v>
      </c>
    </row>
    <row r="2121" spans="1:20" x14ac:dyDescent="0.25">
      <c r="A2121" s="53" t="str">
        <f>+VLOOKUP(O2121,'Selectable Table'!D:E,2,0)</f>
        <v>OTH CUST</v>
      </c>
      <c r="B2121" s="36" t="s">
        <v>1468</v>
      </c>
      <c r="C2121" s="49" t="s">
        <v>1469</v>
      </c>
      <c r="D2121" s="49">
        <v>20210081</v>
      </c>
      <c r="E2121">
        <v>2025</v>
      </c>
      <c r="F2121">
        <v>6</v>
      </c>
      <c r="G2121" s="53" t="s">
        <v>976</v>
      </c>
      <c r="H2121" s="33" t="s">
        <v>260</v>
      </c>
      <c r="I2121" s="18">
        <v>12.152000000000001</v>
      </c>
      <c r="J2121" s="33" t="s">
        <v>94</v>
      </c>
      <c r="K2121" s="19">
        <f t="shared" si="67"/>
        <v>12.152000000000001</v>
      </c>
      <c r="L2121" t="s">
        <v>977</v>
      </c>
      <c r="M2121" s="50" t="s">
        <v>1000</v>
      </c>
      <c r="O2121" s="49" t="s">
        <v>1001</v>
      </c>
      <c r="P2121" s="37">
        <f t="shared" si="66"/>
        <v>12.152000000000001</v>
      </c>
      <c r="Q2121" s="51">
        <v>45831</v>
      </c>
      <c r="S2121">
        <v>40700</v>
      </c>
      <c r="T2121" t="s">
        <v>911</v>
      </c>
    </row>
    <row r="2122" spans="1:20" x14ac:dyDescent="0.25">
      <c r="A2122" s="53" t="str">
        <f>+VLOOKUP(O2122,'Selectable Table'!D:E,2,0)</f>
        <v>ELI LILLY</v>
      </c>
      <c r="B2122" s="36" t="s">
        <v>1505</v>
      </c>
      <c r="C2122" s="49" t="s">
        <v>1506</v>
      </c>
      <c r="D2122" s="49">
        <v>20210081</v>
      </c>
      <c r="E2122">
        <v>2025</v>
      </c>
      <c r="F2122">
        <v>6</v>
      </c>
      <c r="G2122" s="53" t="s">
        <v>980</v>
      </c>
      <c r="H2122" s="33" t="s">
        <v>261</v>
      </c>
      <c r="I2122" s="18">
        <v>27.516000000000005</v>
      </c>
      <c r="J2122" s="33" t="s">
        <v>94</v>
      </c>
      <c r="K2122" s="19">
        <f t="shared" si="67"/>
        <v>27.516000000000005</v>
      </c>
      <c r="L2122" t="s">
        <v>977</v>
      </c>
      <c r="M2122" s="50" t="s">
        <v>1507</v>
      </c>
      <c r="O2122" s="49" t="s">
        <v>979</v>
      </c>
      <c r="P2122" s="37">
        <f t="shared" si="66"/>
        <v>27.516000000000005</v>
      </c>
      <c r="Q2122" s="51">
        <v>45831</v>
      </c>
      <c r="S2122">
        <v>40700</v>
      </c>
      <c r="T2122" t="s">
        <v>911</v>
      </c>
    </row>
    <row r="2123" spans="1:20" x14ac:dyDescent="0.25">
      <c r="A2123" s="53" t="str">
        <f>+VLOOKUP(O2123,'Selectable Table'!D:E,2,0)</f>
        <v>ELI LILLY</v>
      </c>
      <c r="B2123" s="36" t="s">
        <v>1505</v>
      </c>
      <c r="C2123" s="49" t="s">
        <v>1506</v>
      </c>
      <c r="D2123" s="49">
        <v>20210081</v>
      </c>
      <c r="E2123">
        <v>2025</v>
      </c>
      <c r="F2123">
        <v>6</v>
      </c>
      <c r="G2123" s="53" t="s">
        <v>980</v>
      </c>
      <c r="H2123" s="33" t="s">
        <v>261</v>
      </c>
      <c r="I2123" s="18">
        <v>11.792000000000002</v>
      </c>
      <c r="J2123" s="33" t="s">
        <v>94</v>
      </c>
      <c r="K2123" s="19">
        <f t="shared" si="67"/>
        <v>11.792000000000002</v>
      </c>
      <c r="L2123" t="s">
        <v>977</v>
      </c>
      <c r="M2123" s="50" t="s">
        <v>1507</v>
      </c>
      <c r="O2123" s="49" t="s">
        <v>979</v>
      </c>
      <c r="P2123" s="37">
        <f t="shared" si="66"/>
        <v>11.792000000000002</v>
      </c>
      <c r="Q2123" s="51">
        <v>45831</v>
      </c>
      <c r="S2123">
        <v>40700</v>
      </c>
      <c r="T2123" t="s">
        <v>911</v>
      </c>
    </row>
    <row r="2124" spans="1:20" ht="30" x14ac:dyDescent="0.25">
      <c r="A2124" s="53" t="str">
        <f>+VLOOKUP(O2124,'Selectable Table'!D:E,2,0)</f>
        <v>OTH CUST</v>
      </c>
      <c r="B2124" s="36" t="s">
        <v>1508</v>
      </c>
      <c r="C2124" s="49" t="s">
        <v>1509</v>
      </c>
      <c r="D2124" s="49" t="s">
        <v>309</v>
      </c>
      <c r="E2124">
        <v>2025</v>
      </c>
      <c r="F2124">
        <v>6</v>
      </c>
      <c r="G2124" s="53" t="s">
        <v>984</v>
      </c>
      <c r="H2124" s="33" t="s">
        <v>262</v>
      </c>
      <c r="I2124" s="18">
        <v>170.78800000000001</v>
      </c>
      <c r="J2124" s="33" t="s">
        <v>94</v>
      </c>
      <c r="K2124" s="19">
        <f t="shared" si="67"/>
        <v>170.78800000000001</v>
      </c>
      <c r="L2124" t="s">
        <v>977</v>
      </c>
      <c r="M2124" s="50" t="s">
        <v>1510</v>
      </c>
      <c r="O2124" s="49" t="s">
        <v>1134</v>
      </c>
      <c r="P2124" s="37">
        <f t="shared" si="66"/>
        <v>170.78800000000001</v>
      </c>
      <c r="Q2124" s="51">
        <v>45831</v>
      </c>
      <c r="S2124">
        <v>40700</v>
      </c>
      <c r="T2124" t="s">
        <v>911</v>
      </c>
    </row>
    <row r="2125" spans="1:20" x14ac:dyDescent="0.25">
      <c r="A2125" s="53" t="str">
        <f>+VLOOKUP(O2125,'Selectable Table'!D:E,2,0)</f>
        <v>ELI LILLY</v>
      </c>
      <c r="B2125" s="36" t="s">
        <v>1541</v>
      </c>
      <c r="C2125" s="49" t="s">
        <v>1542</v>
      </c>
      <c r="D2125" s="49" t="s">
        <v>309</v>
      </c>
      <c r="E2125">
        <v>2025</v>
      </c>
      <c r="F2125">
        <v>6</v>
      </c>
      <c r="G2125" s="53" t="s">
        <v>980</v>
      </c>
      <c r="H2125" s="33" t="s">
        <v>261</v>
      </c>
      <c r="I2125" s="18">
        <v>43.24</v>
      </c>
      <c r="J2125" s="33" t="s">
        <v>94</v>
      </c>
      <c r="K2125" s="19">
        <f t="shared" si="67"/>
        <v>43.24</v>
      </c>
      <c r="L2125" t="s">
        <v>977</v>
      </c>
      <c r="M2125" s="50" t="s">
        <v>1543</v>
      </c>
      <c r="O2125" s="49" t="s">
        <v>979</v>
      </c>
      <c r="P2125" s="37">
        <f t="shared" si="66"/>
        <v>43.24</v>
      </c>
      <c r="Q2125" s="51">
        <v>45831</v>
      </c>
      <c r="S2125">
        <v>40700</v>
      </c>
      <c r="T2125" t="s">
        <v>911</v>
      </c>
    </row>
    <row r="2126" spans="1:20" ht="30" x14ac:dyDescent="0.25">
      <c r="A2126" s="53" t="str">
        <f>+VLOOKUP(O2126,'Selectable Table'!D:E,2,0)</f>
        <v>OTH CUST</v>
      </c>
      <c r="B2126" s="36" t="s">
        <v>1549</v>
      </c>
      <c r="C2126" s="49" t="s">
        <v>1550</v>
      </c>
      <c r="D2126" s="49" t="s">
        <v>309</v>
      </c>
      <c r="E2126">
        <v>2025</v>
      </c>
      <c r="F2126">
        <v>6</v>
      </c>
      <c r="G2126" s="53" t="s">
        <v>980</v>
      </c>
      <c r="H2126" s="33" t="s">
        <v>261</v>
      </c>
      <c r="I2126" s="18">
        <v>11.408000000000001</v>
      </c>
      <c r="J2126" s="33" t="s">
        <v>94</v>
      </c>
      <c r="K2126" s="19">
        <f t="shared" si="67"/>
        <v>11.408000000000001</v>
      </c>
      <c r="L2126" t="s">
        <v>977</v>
      </c>
      <c r="M2126" s="50" t="s">
        <v>1551</v>
      </c>
      <c r="O2126" s="49" t="s">
        <v>1055</v>
      </c>
      <c r="P2126" s="37">
        <f t="shared" si="66"/>
        <v>11.408000000000001</v>
      </c>
      <c r="Q2126" s="51">
        <v>45831</v>
      </c>
      <c r="S2126">
        <v>40700</v>
      </c>
      <c r="T2126" t="s">
        <v>911</v>
      </c>
    </row>
    <row r="2127" spans="1:20" x14ac:dyDescent="0.25">
      <c r="A2127" s="53" t="str">
        <f>+VLOOKUP(O2127,'Selectable Table'!D:E,2,0)</f>
        <v>OTH CUST</v>
      </c>
      <c r="B2127" s="36" t="s">
        <v>1558</v>
      </c>
      <c r="C2127" s="49" t="s">
        <v>1559</v>
      </c>
      <c r="D2127" s="49" t="s">
        <v>309</v>
      </c>
      <c r="E2127">
        <v>2025</v>
      </c>
      <c r="F2127">
        <v>6</v>
      </c>
      <c r="G2127" s="53" t="s">
        <v>980</v>
      </c>
      <c r="H2127" s="33" t="s">
        <v>261</v>
      </c>
      <c r="I2127" s="18">
        <v>31.448000000000004</v>
      </c>
      <c r="J2127" s="33" t="s">
        <v>94</v>
      </c>
      <c r="K2127" s="19">
        <f t="shared" si="67"/>
        <v>31.448000000000004</v>
      </c>
      <c r="L2127" t="s">
        <v>977</v>
      </c>
      <c r="M2127" s="50" t="s">
        <v>1560</v>
      </c>
      <c r="O2127" s="49" t="s">
        <v>1486</v>
      </c>
      <c r="P2127" s="37">
        <f t="shared" si="66"/>
        <v>31.448000000000004</v>
      </c>
      <c r="Q2127" s="51">
        <v>45831</v>
      </c>
      <c r="S2127">
        <v>40700</v>
      </c>
      <c r="T2127" t="s">
        <v>911</v>
      </c>
    </row>
    <row r="2128" spans="1:20" x14ac:dyDescent="0.25">
      <c r="A2128" s="53" t="str">
        <f>+VLOOKUP(O2128,'Selectable Table'!D:E,2,0)</f>
        <v>OTH CUST</v>
      </c>
      <c r="B2128" s="36" t="s">
        <v>1561</v>
      </c>
      <c r="C2128" s="49" t="s">
        <v>1562</v>
      </c>
      <c r="D2128" s="49" t="s">
        <v>309</v>
      </c>
      <c r="E2128">
        <v>2025</v>
      </c>
      <c r="F2128">
        <v>6</v>
      </c>
      <c r="G2128" s="53" t="s">
        <v>980</v>
      </c>
      <c r="H2128" s="33" t="s">
        <v>261</v>
      </c>
      <c r="I2128" s="18">
        <v>109.376</v>
      </c>
      <c r="J2128" s="33" t="s">
        <v>94</v>
      </c>
      <c r="K2128" s="19">
        <f t="shared" si="67"/>
        <v>109.376</v>
      </c>
      <c r="L2128" t="s">
        <v>977</v>
      </c>
      <c r="M2128" s="50" t="s">
        <v>1000</v>
      </c>
      <c r="O2128" s="49" t="s">
        <v>1001</v>
      </c>
      <c r="P2128" s="37">
        <f t="shared" si="66"/>
        <v>109.376</v>
      </c>
      <c r="Q2128" s="51">
        <v>45831</v>
      </c>
      <c r="S2128">
        <v>40700</v>
      </c>
      <c r="T2128" t="s">
        <v>911</v>
      </c>
    </row>
    <row r="2129" spans="1:20" x14ac:dyDescent="0.25">
      <c r="A2129" s="53" t="str">
        <f>+VLOOKUP(O2129,'Selectable Table'!D:E,2,0)</f>
        <v>ELI LILLY</v>
      </c>
      <c r="B2129" s="36" t="s">
        <v>1582</v>
      </c>
      <c r="C2129" s="49" t="s">
        <v>1583</v>
      </c>
      <c r="D2129" s="49" t="s">
        <v>309</v>
      </c>
      <c r="E2129">
        <v>2025</v>
      </c>
      <c r="F2129">
        <v>6</v>
      </c>
      <c r="G2129" s="53" t="s">
        <v>976</v>
      </c>
      <c r="H2129" s="33" t="s">
        <v>260</v>
      </c>
      <c r="I2129" s="18">
        <v>15.724000000000002</v>
      </c>
      <c r="J2129" s="33" t="s">
        <v>94</v>
      </c>
      <c r="K2129" s="19">
        <f t="shared" si="67"/>
        <v>15.724000000000002</v>
      </c>
      <c r="L2129" t="s">
        <v>977</v>
      </c>
      <c r="M2129" s="50" t="s">
        <v>1584</v>
      </c>
      <c r="O2129" s="49" t="s">
        <v>979</v>
      </c>
      <c r="P2129" s="37">
        <f t="shared" si="66"/>
        <v>15.724000000000002</v>
      </c>
      <c r="Q2129" s="51">
        <v>45831</v>
      </c>
      <c r="S2129">
        <v>40700</v>
      </c>
      <c r="T2129" t="s">
        <v>911</v>
      </c>
    </row>
    <row r="2130" spans="1:20" x14ac:dyDescent="0.25">
      <c r="A2130" s="53" t="str">
        <f>+VLOOKUP(O2130,'Selectable Table'!D:E,2,0)</f>
        <v>ELI LILLY</v>
      </c>
      <c r="B2130" s="36" t="s">
        <v>1582</v>
      </c>
      <c r="C2130" s="49" t="s">
        <v>1583</v>
      </c>
      <c r="D2130" s="49" t="s">
        <v>309</v>
      </c>
      <c r="E2130">
        <v>2025</v>
      </c>
      <c r="F2130">
        <v>6</v>
      </c>
      <c r="G2130" s="53" t="s">
        <v>980</v>
      </c>
      <c r="H2130" s="33" t="s">
        <v>261</v>
      </c>
      <c r="I2130" s="18">
        <v>7.8640000000000008</v>
      </c>
      <c r="J2130" s="33" t="s">
        <v>94</v>
      </c>
      <c r="K2130" s="19">
        <f t="shared" si="67"/>
        <v>7.8640000000000008</v>
      </c>
      <c r="L2130" t="s">
        <v>977</v>
      </c>
      <c r="M2130" s="50" t="s">
        <v>1584</v>
      </c>
      <c r="O2130" s="49" t="s">
        <v>979</v>
      </c>
      <c r="P2130" s="37">
        <f t="shared" si="66"/>
        <v>7.8640000000000008</v>
      </c>
      <c r="Q2130" s="51">
        <v>45831</v>
      </c>
      <c r="S2130">
        <v>40700</v>
      </c>
      <c r="T2130" t="s">
        <v>911</v>
      </c>
    </row>
    <row r="2131" spans="1:20" x14ac:dyDescent="0.25">
      <c r="A2131" s="53" t="str">
        <f>+VLOOKUP(O2131,'Selectable Table'!D:E,2,0)</f>
        <v>ELI LILLY</v>
      </c>
      <c r="B2131" s="36" t="s">
        <v>973</v>
      </c>
      <c r="C2131" s="49" t="s">
        <v>974</v>
      </c>
      <c r="D2131" s="49" t="s">
        <v>582</v>
      </c>
      <c r="E2131">
        <v>2025</v>
      </c>
      <c r="F2131">
        <v>6</v>
      </c>
      <c r="G2131" s="53" t="s">
        <v>980</v>
      </c>
      <c r="H2131" s="33" t="s">
        <v>261</v>
      </c>
      <c r="I2131" s="18">
        <v>-4035.84</v>
      </c>
      <c r="J2131" s="33" t="s">
        <v>916</v>
      </c>
      <c r="K2131" s="19">
        <f t="shared" si="67"/>
        <v>-5386.2724224000003</v>
      </c>
      <c r="L2131" t="s">
        <v>977</v>
      </c>
      <c r="M2131" s="50" t="s">
        <v>978</v>
      </c>
      <c r="O2131" s="49" t="s">
        <v>979</v>
      </c>
      <c r="P2131" s="37">
        <f t="shared" si="66"/>
        <v>-5386.2724224000003</v>
      </c>
      <c r="Q2131" s="51">
        <v>45831</v>
      </c>
      <c r="S2131">
        <v>40700</v>
      </c>
      <c r="T2131" t="s">
        <v>911</v>
      </c>
    </row>
    <row r="2132" spans="1:20" x14ac:dyDescent="0.25">
      <c r="A2132" s="53" t="str">
        <f>+VLOOKUP(O2132,'Selectable Table'!D:E,2,0)</f>
        <v>OTH CUST</v>
      </c>
      <c r="B2132" s="36" t="s">
        <v>994</v>
      </c>
      <c r="C2132" s="49" t="s">
        <v>995</v>
      </c>
      <c r="D2132" s="49" t="s">
        <v>582</v>
      </c>
      <c r="E2132">
        <v>2025</v>
      </c>
      <c r="F2132">
        <v>6</v>
      </c>
      <c r="G2132" s="53" t="s">
        <v>984</v>
      </c>
      <c r="H2132" s="33" t="s">
        <v>262</v>
      </c>
      <c r="I2132" s="18">
        <v>-68.951999999999998</v>
      </c>
      <c r="J2132" s="33" t="s">
        <v>916</v>
      </c>
      <c r="K2132" s="19">
        <f t="shared" si="67"/>
        <v>-92.024028720000004</v>
      </c>
      <c r="L2132" t="s">
        <v>977</v>
      </c>
      <c r="M2132" s="50" t="s">
        <v>996</v>
      </c>
      <c r="O2132" s="49" t="s">
        <v>986</v>
      </c>
      <c r="P2132" s="37">
        <f t="shared" si="66"/>
        <v>-92.024028720000004</v>
      </c>
      <c r="Q2132" s="51">
        <v>45831</v>
      </c>
      <c r="S2132">
        <v>40700</v>
      </c>
      <c r="T2132" t="s">
        <v>911</v>
      </c>
    </row>
    <row r="2133" spans="1:20" x14ac:dyDescent="0.25">
      <c r="A2133" s="53" t="str">
        <f>+VLOOKUP(O2133,'Selectable Table'!D:E,2,0)</f>
        <v>OTH CUST</v>
      </c>
      <c r="B2133" s="36" t="s">
        <v>994</v>
      </c>
      <c r="C2133" s="49" t="s">
        <v>995</v>
      </c>
      <c r="D2133" s="49" t="s">
        <v>582</v>
      </c>
      <c r="E2133">
        <v>2025</v>
      </c>
      <c r="F2133">
        <v>6</v>
      </c>
      <c r="G2133" s="53" t="s">
        <v>980</v>
      </c>
      <c r="H2133" s="33" t="s">
        <v>261</v>
      </c>
      <c r="I2133" s="18">
        <v>-55.160000000000004</v>
      </c>
      <c r="J2133" s="33" t="s">
        <v>916</v>
      </c>
      <c r="K2133" s="19">
        <f t="shared" si="67"/>
        <v>-73.617087600000005</v>
      </c>
      <c r="L2133" t="s">
        <v>977</v>
      </c>
      <c r="M2133" s="50" t="s">
        <v>996</v>
      </c>
      <c r="O2133" s="49" t="s">
        <v>986</v>
      </c>
      <c r="P2133" s="37">
        <f t="shared" si="66"/>
        <v>-73.617087600000005</v>
      </c>
      <c r="Q2133" s="51">
        <v>45831</v>
      </c>
      <c r="S2133">
        <v>40700</v>
      </c>
      <c r="T2133" t="s">
        <v>911</v>
      </c>
    </row>
    <row r="2134" spans="1:20" ht="30" x14ac:dyDescent="0.25">
      <c r="A2134" s="53" t="str">
        <f>+VLOOKUP(O2134,'Selectable Table'!D:E,2,0)</f>
        <v>OTH CUST</v>
      </c>
      <c r="B2134" s="36" t="s">
        <v>1089</v>
      </c>
      <c r="C2134" s="49" t="s">
        <v>1090</v>
      </c>
      <c r="D2134" s="49" t="s">
        <v>582</v>
      </c>
      <c r="E2134">
        <v>2025</v>
      </c>
      <c r="F2134">
        <v>6</v>
      </c>
      <c r="G2134" s="53" t="s">
        <v>980</v>
      </c>
      <c r="H2134" s="33" t="s">
        <v>261</v>
      </c>
      <c r="I2134" s="18">
        <v>-70.811999999999998</v>
      </c>
      <c r="J2134" s="33" t="s">
        <v>916</v>
      </c>
      <c r="K2134" s="19">
        <f t="shared" si="67"/>
        <v>-94.506403320000004</v>
      </c>
      <c r="L2134" t="s">
        <v>977</v>
      </c>
      <c r="M2134" s="50" t="s">
        <v>1091</v>
      </c>
      <c r="O2134" s="49" t="s">
        <v>1055</v>
      </c>
      <c r="P2134" s="37">
        <f t="shared" si="66"/>
        <v>-94.506403320000004</v>
      </c>
      <c r="Q2134" s="51">
        <v>45831</v>
      </c>
      <c r="S2134">
        <v>40700</v>
      </c>
      <c r="T2134" t="s">
        <v>911</v>
      </c>
    </row>
    <row r="2135" spans="1:20" ht="30" x14ac:dyDescent="0.25">
      <c r="A2135" s="53" t="str">
        <f>+VLOOKUP(O2135,'Selectable Table'!D:E,2,0)</f>
        <v>OTH CUST</v>
      </c>
      <c r="B2135" s="36" t="s">
        <v>1089</v>
      </c>
      <c r="C2135" s="49" t="s">
        <v>1090</v>
      </c>
      <c r="D2135" s="49" t="s">
        <v>582</v>
      </c>
      <c r="E2135">
        <v>2025</v>
      </c>
      <c r="F2135">
        <v>6</v>
      </c>
      <c r="G2135" s="53" t="s">
        <v>980</v>
      </c>
      <c r="H2135" s="33" t="s">
        <v>261</v>
      </c>
      <c r="I2135" s="18">
        <v>-28.24</v>
      </c>
      <c r="J2135" s="33" t="s">
        <v>916</v>
      </c>
      <c r="K2135" s="19">
        <f t="shared" si="67"/>
        <v>-37.689386399999997</v>
      </c>
      <c r="L2135" t="s">
        <v>977</v>
      </c>
      <c r="M2135" s="50" t="s">
        <v>1091</v>
      </c>
      <c r="O2135" s="49" t="s">
        <v>1055</v>
      </c>
      <c r="P2135" s="37">
        <f t="shared" si="66"/>
        <v>-37.689386399999997</v>
      </c>
      <c r="Q2135" s="51">
        <v>45831</v>
      </c>
      <c r="S2135">
        <v>40700</v>
      </c>
      <c r="T2135" t="s">
        <v>911</v>
      </c>
    </row>
    <row r="2136" spans="1:20" ht="30" x14ac:dyDescent="0.25">
      <c r="A2136" s="53" t="str">
        <f>+VLOOKUP(O2136,'Selectable Table'!D:E,2,0)</f>
        <v>OTH CUST</v>
      </c>
      <c r="B2136" s="36" t="s">
        <v>1095</v>
      </c>
      <c r="C2136" s="49" t="s">
        <v>1096</v>
      </c>
      <c r="D2136" s="49" t="s">
        <v>582</v>
      </c>
      <c r="E2136">
        <v>2025</v>
      </c>
      <c r="F2136">
        <v>6</v>
      </c>
      <c r="G2136" s="53" t="s">
        <v>976</v>
      </c>
      <c r="H2136" s="33" t="s">
        <v>260</v>
      </c>
      <c r="I2136" s="18">
        <v>-70.811999999999998</v>
      </c>
      <c r="J2136" s="33" t="s">
        <v>916</v>
      </c>
      <c r="K2136" s="19">
        <f t="shared" si="67"/>
        <v>-94.506403320000004</v>
      </c>
      <c r="L2136" t="s">
        <v>977</v>
      </c>
      <c r="M2136" s="50" t="s">
        <v>1097</v>
      </c>
      <c r="O2136" s="49" t="s">
        <v>1055</v>
      </c>
      <c r="P2136" s="37">
        <f t="shared" si="66"/>
        <v>-94.506403320000004</v>
      </c>
      <c r="Q2136" s="51">
        <v>45831</v>
      </c>
      <c r="S2136">
        <v>40700</v>
      </c>
      <c r="T2136" t="s">
        <v>911</v>
      </c>
    </row>
    <row r="2137" spans="1:20" ht="30" x14ac:dyDescent="0.25">
      <c r="A2137" s="53" t="str">
        <f>+VLOOKUP(O2137,'Selectable Table'!D:E,2,0)</f>
        <v>OTH CUST</v>
      </c>
      <c r="B2137" s="36" t="s">
        <v>1095</v>
      </c>
      <c r="C2137" s="49" t="s">
        <v>1096</v>
      </c>
      <c r="D2137" s="49" t="s">
        <v>800</v>
      </c>
      <c r="E2137">
        <v>2025</v>
      </c>
      <c r="F2137">
        <v>6</v>
      </c>
      <c r="G2137" s="53" t="s">
        <v>980</v>
      </c>
      <c r="H2137" s="33" t="s">
        <v>261</v>
      </c>
      <c r="I2137" s="18">
        <v>-28.24</v>
      </c>
      <c r="J2137" s="33" t="s">
        <v>94</v>
      </c>
      <c r="K2137" s="19">
        <f t="shared" si="67"/>
        <v>-28.24</v>
      </c>
      <c r="L2137" t="s">
        <v>977</v>
      </c>
      <c r="M2137" s="50" t="s">
        <v>1097</v>
      </c>
      <c r="O2137" s="49" t="s">
        <v>1055</v>
      </c>
      <c r="P2137" s="37">
        <f t="shared" si="66"/>
        <v>-28.24</v>
      </c>
      <c r="Q2137" s="51">
        <v>45831</v>
      </c>
      <c r="S2137">
        <v>40700</v>
      </c>
      <c r="T2137" t="s">
        <v>911</v>
      </c>
    </row>
    <row r="2138" spans="1:20" ht="30" x14ac:dyDescent="0.25">
      <c r="A2138" s="53" t="str">
        <f>+VLOOKUP(O2138,'Selectable Table'!D:E,2,0)</f>
        <v>OTH CUST</v>
      </c>
      <c r="B2138" s="36" t="s">
        <v>1733</v>
      </c>
      <c r="C2138" s="49" t="s">
        <v>1734</v>
      </c>
      <c r="D2138" s="49" t="s">
        <v>800</v>
      </c>
      <c r="E2138">
        <v>2025</v>
      </c>
      <c r="F2138">
        <v>6</v>
      </c>
      <c r="G2138" s="53" t="s">
        <v>980</v>
      </c>
      <c r="H2138" s="33" t="s">
        <v>261</v>
      </c>
      <c r="I2138" s="18">
        <v>-68.996000000000009</v>
      </c>
      <c r="J2138" s="33" t="s">
        <v>94</v>
      </c>
      <c r="K2138" s="19">
        <f t="shared" si="67"/>
        <v>-68.996000000000009</v>
      </c>
      <c r="L2138" t="s">
        <v>977</v>
      </c>
      <c r="M2138" s="50" t="s">
        <v>1735</v>
      </c>
      <c r="O2138" s="49" t="s">
        <v>1055</v>
      </c>
      <c r="P2138" s="37">
        <f t="shared" si="66"/>
        <v>-68.996000000000009</v>
      </c>
      <c r="Q2138" s="51">
        <v>45831</v>
      </c>
      <c r="S2138">
        <v>40700</v>
      </c>
      <c r="T2138" t="s">
        <v>911</v>
      </c>
    </row>
    <row r="2139" spans="1:20" ht="30" x14ac:dyDescent="0.25">
      <c r="A2139" s="53" t="str">
        <f>+VLOOKUP(O2139,'Selectable Table'!D:E,2,0)</f>
        <v>OTH CUST</v>
      </c>
      <c r="B2139" s="36" t="s">
        <v>1733</v>
      </c>
      <c r="C2139" s="49" t="s">
        <v>1734</v>
      </c>
      <c r="D2139" s="49" t="s">
        <v>800</v>
      </c>
      <c r="E2139">
        <v>2025</v>
      </c>
      <c r="F2139">
        <v>6</v>
      </c>
      <c r="G2139" s="53" t="s">
        <v>980</v>
      </c>
      <c r="H2139" s="33" t="s">
        <v>261</v>
      </c>
      <c r="I2139" s="18">
        <v>-27.516000000000005</v>
      </c>
      <c r="J2139" s="33" t="s">
        <v>94</v>
      </c>
      <c r="K2139" s="19">
        <f t="shared" si="67"/>
        <v>-27.516000000000005</v>
      </c>
      <c r="L2139" t="s">
        <v>977</v>
      </c>
      <c r="M2139" s="50" t="s">
        <v>1735</v>
      </c>
      <c r="O2139" s="49" t="s">
        <v>1055</v>
      </c>
      <c r="P2139" s="37">
        <f t="shared" si="66"/>
        <v>-27.516000000000005</v>
      </c>
      <c r="Q2139" s="51">
        <v>45831</v>
      </c>
      <c r="S2139">
        <v>40700</v>
      </c>
      <c r="T2139" t="s">
        <v>911</v>
      </c>
    </row>
    <row r="2140" spans="1:20" ht="30" x14ac:dyDescent="0.25">
      <c r="A2140" s="53" t="str">
        <f>+VLOOKUP(O2140,'Selectable Table'!D:E,2,0)</f>
        <v>OTH CUST</v>
      </c>
      <c r="B2140" s="36" t="s">
        <v>1109</v>
      </c>
      <c r="C2140" s="49" t="s">
        <v>1110</v>
      </c>
      <c r="D2140" s="49" t="s">
        <v>800</v>
      </c>
      <c r="E2140">
        <v>2025</v>
      </c>
      <c r="F2140">
        <v>6</v>
      </c>
      <c r="G2140" s="53" t="s">
        <v>976</v>
      </c>
      <c r="H2140" s="33" t="s">
        <v>260</v>
      </c>
      <c r="I2140" s="18">
        <v>-141.62</v>
      </c>
      <c r="J2140" s="33" t="s">
        <v>94</v>
      </c>
      <c r="K2140" s="19">
        <f t="shared" si="67"/>
        <v>-141.62</v>
      </c>
      <c r="L2140" t="s">
        <v>977</v>
      </c>
      <c r="M2140" s="50" t="s">
        <v>1111</v>
      </c>
      <c r="O2140" s="49" t="s">
        <v>1055</v>
      </c>
      <c r="P2140" s="37">
        <f t="shared" si="66"/>
        <v>-141.62</v>
      </c>
      <c r="Q2140" s="51">
        <v>45831</v>
      </c>
      <c r="S2140">
        <v>40700</v>
      </c>
      <c r="T2140" t="s">
        <v>911</v>
      </c>
    </row>
    <row r="2141" spans="1:20" ht="30" x14ac:dyDescent="0.25">
      <c r="A2141" s="53" t="str">
        <f>+VLOOKUP(O2141,'Selectable Table'!D:E,2,0)</f>
        <v>OTH CUST</v>
      </c>
      <c r="B2141" s="36" t="s">
        <v>1109</v>
      </c>
      <c r="C2141" s="49" t="s">
        <v>1110</v>
      </c>
      <c r="D2141" s="49" t="s">
        <v>583</v>
      </c>
      <c r="E2141">
        <v>2025</v>
      </c>
      <c r="F2141">
        <v>6</v>
      </c>
      <c r="G2141" s="53" t="s">
        <v>984</v>
      </c>
      <c r="H2141" s="33" t="s">
        <v>262</v>
      </c>
      <c r="I2141" s="18">
        <v>-56.48</v>
      </c>
      <c r="J2141" s="33" t="s">
        <v>916</v>
      </c>
      <c r="K2141" s="19">
        <f t="shared" si="67"/>
        <v>-75.378772799999993</v>
      </c>
      <c r="L2141" t="s">
        <v>977</v>
      </c>
      <c r="M2141" s="50" t="s">
        <v>1111</v>
      </c>
      <c r="O2141" s="49" t="s">
        <v>1055</v>
      </c>
      <c r="P2141" s="37">
        <f t="shared" si="66"/>
        <v>-75.378772799999993</v>
      </c>
      <c r="Q2141" s="51">
        <v>45831</v>
      </c>
      <c r="S2141">
        <v>40700</v>
      </c>
      <c r="T2141" t="s">
        <v>911</v>
      </c>
    </row>
    <row r="2142" spans="1:20" x14ac:dyDescent="0.25">
      <c r="A2142" s="53" t="str">
        <f>+VLOOKUP(O2142,'Selectable Table'!D:E,2,0)</f>
        <v>OTH CUST</v>
      </c>
      <c r="B2142" s="36" t="s">
        <v>1739</v>
      </c>
      <c r="C2142" s="49" t="s">
        <v>1740</v>
      </c>
      <c r="D2142" s="49" t="s">
        <v>583</v>
      </c>
      <c r="E2142">
        <v>2025</v>
      </c>
      <c r="F2142">
        <v>6</v>
      </c>
      <c r="G2142" s="53" t="s">
        <v>980</v>
      </c>
      <c r="H2142" s="33" t="s">
        <v>261</v>
      </c>
      <c r="I2142" s="18">
        <v>-159.60000000000002</v>
      </c>
      <c r="J2142" s="33" t="s">
        <v>916</v>
      </c>
      <c r="K2142" s="19">
        <f t="shared" si="67"/>
        <v>-213.00375600000004</v>
      </c>
      <c r="L2142" t="s">
        <v>977</v>
      </c>
      <c r="M2142" s="50" t="s">
        <v>1741</v>
      </c>
      <c r="O2142" s="49" t="s">
        <v>1742</v>
      </c>
      <c r="P2142" s="37">
        <f t="shared" si="66"/>
        <v>-213.00375600000004</v>
      </c>
      <c r="Q2142" s="51">
        <v>45831</v>
      </c>
      <c r="S2142">
        <v>40700</v>
      </c>
      <c r="T2142" t="s">
        <v>911</v>
      </c>
    </row>
    <row r="2143" spans="1:20" x14ac:dyDescent="0.25">
      <c r="A2143" s="53" t="str">
        <f>+VLOOKUP(O2143,'Selectable Table'!D:E,2,0)</f>
        <v>OTH CUST</v>
      </c>
      <c r="B2143" s="36" t="s">
        <v>1739</v>
      </c>
      <c r="C2143" s="49" t="s">
        <v>1740</v>
      </c>
      <c r="D2143" s="49" t="s">
        <v>583</v>
      </c>
      <c r="E2143">
        <v>2025</v>
      </c>
      <c r="F2143">
        <v>6</v>
      </c>
      <c r="G2143" s="53" t="s">
        <v>980</v>
      </c>
      <c r="H2143" s="33" t="s">
        <v>261</v>
      </c>
      <c r="I2143" s="18">
        <v>-63.84</v>
      </c>
      <c r="J2143" s="33" t="s">
        <v>916</v>
      </c>
      <c r="K2143" s="19">
        <f t="shared" si="67"/>
        <v>-85.20150240000001</v>
      </c>
      <c r="L2143" t="s">
        <v>977</v>
      </c>
      <c r="M2143" s="50" t="s">
        <v>1741</v>
      </c>
      <c r="O2143" s="49" t="s">
        <v>1742</v>
      </c>
      <c r="P2143" s="37">
        <f t="shared" si="66"/>
        <v>-85.20150240000001</v>
      </c>
      <c r="Q2143" s="51">
        <v>45831</v>
      </c>
      <c r="S2143">
        <v>40700</v>
      </c>
      <c r="T2143" t="s">
        <v>911</v>
      </c>
    </row>
    <row r="2144" spans="1:20" ht="30" x14ac:dyDescent="0.25">
      <c r="A2144" s="53" t="str">
        <f>+VLOOKUP(O2144,'Selectable Table'!D:E,2,0)</f>
        <v>OTH CUST</v>
      </c>
      <c r="B2144" s="36" t="s">
        <v>1753</v>
      </c>
      <c r="C2144" s="49" t="s">
        <v>1754</v>
      </c>
      <c r="D2144" s="49" t="s">
        <v>583</v>
      </c>
      <c r="E2144">
        <v>2025</v>
      </c>
      <c r="F2144">
        <v>6</v>
      </c>
      <c r="G2144" s="53" t="s">
        <v>980</v>
      </c>
      <c r="H2144" s="33" t="s">
        <v>261</v>
      </c>
      <c r="I2144" s="18">
        <v>-70.811999999999998</v>
      </c>
      <c r="J2144" s="33" t="s">
        <v>916</v>
      </c>
      <c r="K2144" s="19">
        <f t="shared" si="67"/>
        <v>-94.506403320000004</v>
      </c>
      <c r="L2144" t="s">
        <v>977</v>
      </c>
      <c r="M2144" s="50" t="s">
        <v>1755</v>
      </c>
      <c r="O2144" s="49" t="s">
        <v>1055</v>
      </c>
      <c r="P2144" s="37">
        <f t="shared" si="66"/>
        <v>-94.506403320000004</v>
      </c>
      <c r="Q2144" s="51">
        <v>45831</v>
      </c>
      <c r="S2144">
        <v>40700</v>
      </c>
      <c r="T2144" t="s">
        <v>911</v>
      </c>
    </row>
    <row r="2145" spans="1:20" ht="30" x14ac:dyDescent="0.25">
      <c r="A2145" s="53" t="str">
        <f>+VLOOKUP(O2145,'Selectable Table'!D:E,2,0)</f>
        <v>OTH CUST</v>
      </c>
      <c r="B2145" s="36" t="s">
        <v>1753</v>
      </c>
      <c r="C2145" s="49" t="s">
        <v>1754</v>
      </c>
      <c r="D2145" s="49" t="s">
        <v>583</v>
      </c>
      <c r="E2145">
        <v>2025</v>
      </c>
      <c r="F2145">
        <v>6</v>
      </c>
      <c r="G2145" s="53" t="s">
        <v>980</v>
      </c>
      <c r="H2145" s="33" t="s">
        <v>261</v>
      </c>
      <c r="I2145" s="18">
        <v>-28.24</v>
      </c>
      <c r="J2145" s="33" t="s">
        <v>916</v>
      </c>
      <c r="K2145" s="19">
        <f t="shared" si="67"/>
        <v>-37.689386399999997</v>
      </c>
      <c r="L2145" t="s">
        <v>977</v>
      </c>
      <c r="M2145" s="50" t="s">
        <v>1755</v>
      </c>
      <c r="O2145" s="49" t="s">
        <v>1055</v>
      </c>
      <c r="P2145" s="37">
        <f t="shared" si="66"/>
        <v>-37.689386399999997</v>
      </c>
      <c r="Q2145" s="51">
        <v>45831</v>
      </c>
      <c r="S2145">
        <v>40700</v>
      </c>
      <c r="T2145" t="s">
        <v>911</v>
      </c>
    </row>
    <row r="2146" spans="1:20" ht="30" x14ac:dyDescent="0.25">
      <c r="A2146" s="53" t="str">
        <f>+VLOOKUP(O2146,'Selectable Table'!D:E,2,0)</f>
        <v>OTH CUST</v>
      </c>
      <c r="B2146" s="36" t="s">
        <v>1158</v>
      </c>
      <c r="C2146" s="49" t="s">
        <v>1159</v>
      </c>
      <c r="D2146" s="49" t="s">
        <v>583</v>
      </c>
      <c r="E2146">
        <v>2025</v>
      </c>
      <c r="F2146">
        <v>6</v>
      </c>
      <c r="G2146" s="53" t="s">
        <v>976</v>
      </c>
      <c r="H2146" s="33" t="s">
        <v>260</v>
      </c>
      <c r="I2146" s="18">
        <v>-70.811999999999998</v>
      </c>
      <c r="J2146" s="33" t="s">
        <v>916</v>
      </c>
      <c r="K2146" s="19">
        <f t="shared" si="67"/>
        <v>-94.506403320000004</v>
      </c>
      <c r="L2146" t="s">
        <v>977</v>
      </c>
      <c r="M2146" s="50" t="s">
        <v>1160</v>
      </c>
      <c r="O2146" s="49" t="s">
        <v>1055</v>
      </c>
      <c r="P2146" s="37">
        <f t="shared" si="66"/>
        <v>-94.506403320000004</v>
      </c>
      <c r="Q2146" s="51">
        <v>45831</v>
      </c>
      <c r="S2146">
        <v>40700</v>
      </c>
      <c r="T2146" t="s">
        <v>911</v>
      </c>
    </row>
    <row r="2147" spans="1:20" ht="30" x14ac:dyDescent="0.25">
      <c r="A2147" s="53" t="str">
        <f>+VLOOKUP(O2147,'Selectable Table'!D:E,2,0)</f>
        <v>OTH CUST</v>
      </c>
      <c r="B2147" s="36" t="s">
        <v>1158</v>
      </c>
      <c r="C2147" s="49" t="s">
        <v>1159</v>
      </c>
      <c r="D2147" s="49" t="s">
        <v>583</v>
      </c>
      <c r="E2147">
        <v>2025</v>
      </c>
      <c r="F2147">
        <v>6</v>
      </c>
      <c r="G2147" s="53" t="s">
        <v>976</v>
      </c>
      <c r="H2147" s="33" t="s">
        <v>260</v>
      </c>
      <c r="I2147" s="18">
        <v>-28.24</v>
      </c>
      <c r="J2147" s="33" t="s">
        <v>916</v>
      </c>
      <c r="K2147" s="19">
        <f t="shared" si="67"/>
        <v>-37.689386399999997</v>
      </c>
      <c r="L2147" t="s">
        <v>977</v>
      </c>
      <c r="M2147" s="50" t="s">
        <v>1160</v>
      </c>
      <c r="O2147" s="49" t="s">
        <v>1055</v>
      </c>
      <c r="P2147" s="37">
        <f t="shared" si="66"/>
        <v>-37.689386399999997</v>
      </c>
      <c r="Q2147" s="51">
        <v>45831</v>
      </c>
      <c r="S2147">
        <v>40700</v>
      </c>
      <c r="T2147" t="s">
        <v>911</v>
      </c>
    </row>
    <row r="2148" spans="1:20" ht="30" x14ac:dyDescent="0.25">
      <c r="A2148" s="53" t="str">
        <f>+VLOOKUP(O2148,'Selectable Table'!D:E,2,0)</f>
        <v>OTH CUST</v>
      </c>
      <c r="B2148" s="36" t="s">
        <v>1779</v>
      </c>
      <c r="C2148" s="49" t="s">
        <v>1780</v>
      </c>
      <c r="D2148" s="49" t="s">
        <v>2140</v>
      </c>
      <c r="E2148">
        <v>2025</v>
      </c>
      <c r="F2148">
        <v>6</v>
      </c>
      <c r="G2148" s="53" t="s">
        <v>984</v>
      </c>
      <c r="H2148" s="33" t="s">
        <v>262</v>
      </c>
      <c r="I2148" s="18">
        <v>-134.136</v>
      </c>
      <c r="J2148" s="33" t="s">
        <v>916</v>
      </c>
      <c r="K2148" s="19">
        <f t="shared" si="67"/>
        <v>-179.01924696</v>
      </c>
      <c r="L2148" t="s">
        <v>977</v>
      </c>
      <c r="M2148" s="50" t="s">
        <v>1781</v>
      </c>
      <c r="O2148" s="49" t="s">
        <v>1055</v>
      </c>
      <c r="P2148" s="37">
        <f t="shared" si="66"/>
        <v>-179.01924696</v>
      </c>
      <c r="Q2148" s="51">
        <v>45831</v>
      </c>
      <c r="S2148">
        <v>40700</v>
      </c>
      <c r="T2148" t="s">
        <v>911</v>
      </c>
    </row>
    <row r="2149" spans="1:20" ht="30" x14ac:dyDescent="0.25">
      <c r="A2149" s="53" t="str">
        <f>+VLOOKUP(O2149,'Selectable Table'!D:E,2,0)</f>
        <v>OTH CUST</v>
      </c>
      <c r="B2149" s="36" t="s">
        <v>1779</v>
      </c>
      <c r="C2149" s="49" t="s">
        <v>1780</v>
      </c>
      <c r="D2149" s="49" t="s">
        <v>2140</v>
      </c>
      <c r="E2149">
        <v>2025</v>
      </c>
      <c r="F2149">
        <v>6</v>
      </c>
      <c r="G2149" s="53" t="s">
        <v>980</v>
      </c>
      <c r="H2149" s="33" t="s">
        <v>261</v>
      </c>
      <c r="I2149" s="18">
        <v>-53.491999999999997</v>
      </c>
      <c r="J2149" s="33" t="s">
        <v>916</v>
      </c>
      <c r="K2149" s="19">
        <f t="shared" si="67"/>
        <v>-71.390958119999993</v>
      </c>
      <c r="L2149" t="s">
        <v>977</v>
      </c>
      <c r="M2149" s="50" t="s">
        <v>1781</v>
      </c>
      <c r="O2149" s="49" t="s">
        <v>1055</v>
      </c>
      <c r="P2149" s="37">
        <f t="shared" si="66"/>
        <v>-71.390958119999993</v>
      </c>
      <c r="Q2149" s="51">
        <v>45831</v>
      </c>
      <c r="S2149">
        <v>40700</v>
      </c>
      <c r="T2149" t="s">
        <v>911</v>
      </c>
    </row>
    <row r="2150" spans="1:20" ht="30" x14ac:dyDescent="0.25">
      <c r="A2150" s="53" t="str">
        <f>+VLOOKUP(O2150,'Selectable Table'!D:E,2,0)</f>
        <v>OTH CUST</v>
      </c>
      <c r="B2150" s="36" t="s">
        <v>1783</v>
      </c>
      <c r="C2150" s="49" t="s">
        <v>1784</v>
      </c>
      <c r="D2150" s="49" t="s">
        <v>2140</v>
      </c>
      <c r="E2150">
        <v>2025</v>
      </c>
      <c r="F2150">
        <v>6</v>
      </c>
      <c r="G2150" s="53" t="s">
        <v>980</v>
      </c>
      <c r="H2150" s="33" t="s">
        <v>261</v>
      </c>
      <c r="I2150" s="18">
        <v>-67.067999999999998</v>
      </c>
      <c r="J2150" s="33" t="s">
        <v>916</v>
      </c>
      <c r="K2150" s="19">
        <f t="shared" si="67"/>
        <v>-89.509623480000002</v>
      </c>
      <c r="L2150" t="s">
        <v>977</v>
      </c>
      <c r="M2150" s="50" t="s">
        <v>1786</v>
      </c>
      <c r="O2150" s="49" t="s">
        <v>1055</v>
      </c>
      <c r="P2150" s="37">
        <f t="shared" si="66"/>
        <v>-89.509623480000002</v>
      </c>
      <c r="Q2150" s="51">
        <v>45831</v>
      </c>
      <c r="S2150">
        <v>40700</v>
      </c>
      <c r="T2150" t="s">
        <v>911</v>
      </c>
    </row>
    <row r="2151" spans="1:20" ht="30" x14ac:dyDescent="0.25">
      <c r="A2151" s="53" t="str">
        <f>+VLOOKUP(O2151,'Selectable Table'!D:E,2,0)</f>
        <v>OTH CUST</v>
      </c>
      <c r="B2151" s="36" t="s">
        <v>1783</v>
      </c>
      <c r="C2151" s="49" t="s">
        <v>1784</v>
      </c>
      <c r="D2151" s="49" t="s">
        <v>2140</v>
      </c>
      <c r="E2151">
        <v>2025</v>
      </c>
      <c r="F2151">
        <v>6</v>
      </c>
      <c r="G2151" s="53" t="s">
        <v>976</v>
      </c>
      <c r="H2151" s="33" t="s">
        <v>260</v>
      </c>
      <c r="I2151" s="18">
        <v>-26.744</v>
      </c>
      <c r="J2151" s="33" t="s">
        <v>916</v>
      </c>
      <c r="K2151" s="19">
        <f t="shared" si="67"/>
        <v>-35.692809840000002</v>
      </c>
      <c r="L2151" t="s">
        <v>977</v>
      </c>
      <c r="M2151" s="50" t="s">
        <v>1786</v>
      </c>
      <c r="O2151" s="49" t="s">
        <v>1055</v>
      </c>
      <c r="P2151" s="37">
        <f t="shared" si="66"/>
        <v>-35.692809840000002</v>
      </c>
      <c r="Q2151" s="51">
        <v>45831</v>
      </c>
      <c r="S2151">
        <v>40700</v>
      </c>
      <c r="T2151" t="s">
        <v>911</v>
      </c>
    </row>
    <row r="2152" spans="1:20" ht="30" x14ac:dyDescent="0.25">
      <c r="A2152" s="53" t="str">
        <f>+VLOOKUP(O2152,'Selectable Table'!D:E,2,0)</f>
        <v>OTH CUST</v>
      </c>
      <c r="B2152" s="36" t="s">
        <v>1195</v>
      </c>
      <c r="C2152" s="49" t="s">
        <v>1196</v>
      </c>
      <c r="D2152" s="49" t="s">
        <v>802</v>
      </c>
      <c r="E2152">
        <v>2025</v>
      </c>
      <c r="F2152">
        <v>6</v>
      </c>
      <c r="G2152" s="53" t="s">
        <v>984</v>
      </c>
      <c r="H2152" s="33" t="s">
        <v>262</v>
      </c>
      <c r="I2152" s="18">
        <v>-67.067999999999998</v>
      </c>
      <c r="J2152" s="33" t="s">
        <v>916</v>
      </c>
      <c r="K2152" s="19">
        <f t="shared" si="67"/>
        <v>-89.509623480000002</v>
      </c>
      <c r="L2152" t="s">
        <v>977</v>
      </c>
      <c r="M2152" s="50" t="s">
        <v>1197</v>
      </c>
      <c r="O2152" s="49" t="s">
        <v>1055</v>
      </c>
      <c r="P2152" s="37">
        <f t="shared" si="66"/>
        <v>-89.509623480000002</v>
      </c>
      <c r="Q2152" s="51">
        <v>45831</v>
      </c>
      <c r="S2152">
        <v>40700</v>
      </c>
      <c r="T2152" t="s">
        <v>911</v>
      </c>
    </row>
    <row r="2153" spans="1:20" ht="30" x14ac:dyDescent="0.25">
      <c r="A2153" s="53" t="str">
        <f>+VLOOKUP(O2153,'Selectable Table'!D:E,2,0)</f>
        <v>OTH CUST</v>
      </c>
      <c r="B2153" s="36" t="s">
        <v>1195</v>
      </c>
      <c r="C2153" s="49" t="s">
        <v>1196</v>
      </c>
      <c r="D2153" s="49" t="s">
        <v>802</v>
      </c>
      <c r="E2153">
        <v>2025</v>
      </c>
      <c r="F2153">
        <v>6</v>
      </c>
      <c r="G2153" s="53" t="s">
        <v>980</v>
      </c>
      <c r="H2153" s="33" t="s">
        <v>261</v>
      </c>
      <c r="I2153" s="18">
        <v>-26.744</v>
      </c>
      <c r="J2153" s="33" t="s">
        <v>916</v>
      </c>
      <c r="K2153" s="19">
        <f t="shared" si="67"/>
        <v>-35.692809840000002</v>
      </c>
      <c r="L2153" t="s">
        <v>977</v>
      </c>
      <c r="M2153" s="50" t="s">
        <v>1197</v>
      </c>
      <c r="O2153" s="49" t="s">
        <v>1055</v>
      </c>
      <c r="P2153" s="37">
        <f t="shared" si="66"/>
        <v>-35.692809840000002</v>
      </c>
      <c r="Q2153" s="51">
        <v>45831</v>
      </c>
      <c r="S2153">
        <v>40700</v>
      </c>
      <c r="T2153" t="s">
        <v>911</v>
      </c>
    </row>
    <row r="2154" spans="1:20" ht="30" x14ac:dyDescent="0.25">
      <c r="A2154" s="53" t="str">
        <f>+VLOOKUP(O2154,'Selectable Table'!D:E,2,0)</f>
        <v>OTH CUST</v>
      </c>
      <c r="B2154" s="36" t="s">
        <v>1208</v>
      </c>
      <c r="C2154" s="49" t="s">
        <v>1209</v>
      </c>
      <c r="D2154" s="49" t="s">
        <v>802</v>
      </c>
      <c r="E2154">
        <v>2025</v>
      </c>
      <c r="F2154">
        <v>6</v>
      </c>
      <c r="G2154" s="53" t="s">
        <v>980</v>
      </c>
      <c r="H2154" s="33" t="s">
        <v>261</v>
      </c>
      <c r="I2154" s="18">
        <v>-268.27199999999999</v>
      </c>
      <c r="J2154" s="33" t="s">
        <v>916</v>
      </c>
      <c r="K2154" s="19">
        <f t="shared" si="67"/>
        <v>-358.03849392000001</v>
      </c>
      <c r="L2154" t="s">
        <v>977</v>
      </c>
      <c r="M2154" s="50" t="s">
        <v>1210</v>
      </c>
      <c r="O2154" s="49" t="s">
        <v>1055</v>
      </c>
      <c r="P2154" s="37">
        <f t="shared" si="66"/>
        <v>-358.03849392000001</v>
      </c>
      <c r="Q2154" s="51">
        <v>45831</v>
      </c>
      <c r="S2154">
        <v>40700</v>
      </c>
      <c r="T2154" t="s">
        <v>911</v>
      </c>
    </row>
    <row r="2155" spans="1:20" ht="30" x14ac:dyDescent="0.25">
      <c r="A2155" s="53" t="str">
        <f>+VLOOKUP(O2155,'Selectable Table'!D:E,2,0)</f>
        <v>OTH CUST</v>
      </c>
      <c r="B2155" s="36" t="s">
        <v>1208</v>
      </c>
      <c r="C2155" s="49" t="s">
        <v>1209</v>
      </c>
      <c r="D2155" s="49" t="s">
        <v>802</v>
      </c>
      <c r="E2155">
        <v>2025</v>
      </c>
      <c r="F2155">
        <v>6</v>
      </c>
      <c r="G2155" s="53" t="s">
        <v>980</v>
      </c>
      <c r="H2155" s="33" t="s">
        <v>261</v>
      </c>
      <c r="I2155" s="18">
        <v>-106.98399999999999</v>
      </c>
      <c r="J2155" s="33" t="s">
        <v>916</v>
      </c>
      <c r="K2155" s="19">
        <f t="shared" si="67"/>
        <v>-142.78191623999999</v>
      </c>
      <c r="L2155" t="s">
        <v>977</v>
      </c>
      <c r="M2155" s="50" t="s">
        <v>1210</v>
      </c>
      <c r="O2155" s="49" t="s">
        <v>1055</v>
      </c>
      <c r="P2155" s="37">
        <f t="shared" si="66"/>
        <v>-142.78191623999999</v>
      </c>
      <c r="Q2155" s="51">
        <v>45831</v>
      </c>
      <c r="S2155">
        <v>40700</v>
      </c>
      <c r="T2155" t="s">
        <v>911</v>
      </c>
    </row>
    <row r="2156" spans="1:20" ht="30" x14ac:dyDescent="0.25">
      <c r="A2156" s="53" t="str">
        <f>+VLOOKUP(O2156,'Selectable Table'!D:E,2,0)</f>
        <v>OTH CUST</v>
      </c>
      <c r="B2156" s="36" t="s">
        <v>1796</v>
      </c>
      <c r="C2156" s="49" t="s">
        <v>1797</v>
      </c>
      <c r="D2156" s="49" t="s">
        <v>802</v>
      </c>
      <c r="E2156">
        <v>2025</v>
      </c>
      <c r="F2156">
        <v>6</v>
      </c>
      <c r="G2156" s="53" t="s">
        <v>980</v>
      </c>
      <c r="H2156" s="33" t="s">
        <v>261</v>
      </c>
      <c r="I2156" s="18">
        <v>-67.067999999999998</v>
      </c>
      <c r="J2156" s="33" t="s">
        <v>916</v>
      </c>
      <c r="K2156" s="19">
        <f t="shared" si="67"/>
        <v>-89.509623480000002</v>
      </c>
      <c r="L2156" t="s">
        <v>977</v>
      </c>
      <c r="M2156" s="50" t="s">
        <v>1798</v>
      </c>
      <c r="O2156" s="49" t="s">
        <v>1055</v>
      </c>
      <c r="P2156" s="37">
        <f t="shared" si="66"/>
        <v>-89.509623480000002</v>
      </c>
      <c r="Q2156" s="51">
        <v>45831</v>
      </c>
      <c r="S2156">
        <v>40700</v>
      </c>
      <c r="T2156" t="s">
        <v>911</v>
      </c>
    </row>
    <row r="2157" spans="1:20" ht="30" x14ac:dyDescent="0.25">
      <c r="A2157" s="53" t="str">
        <f>+VLOOKUP(O2157,'Selectable Table'!D:E,2,0)</f>
        <v>OTH CUST</v>
      </c>
      <c r="B2157" s="36" t="s">
        <v>1796</v>
      </c>
      <c r="C2157" s="49" t="s">
        <v>1797</v>
      </c>
      <c r="D2157" s="49" t="s">
        <v>802</v>
      </c>
      <c r="E2157">
        <v>2025</v>
      </c>
      <c r="F2157">
        <v>6</v>
      </c>
      <c r="G2157" s="53" t="s">
        <v>980</v>
      </c>
      <c r="H2157" s="33" t="s">
        <v>261</v>
      </c>
      <c r="I2157" s="18">
        <v>-26.744</v>
      </c>
      <c r="J2157" s="33" t="s">
        <v>916</v>
      </c>
      <c r="K2157" s="19">
        <f t="shared" si="67"/>
        <v>-35.692809840000002</v>
      </c>
      <c r="L2157" t="s">
        <v>977</v>
      </c>
      <c r="M2157" s="50" t="s">
        <v>1798</v>
      </c>
      <c r="O2157" s="49" t="s">
        <v>1055</v>
      </c>
      <c r="P2157" s="37">
        <f t="shared" si="66"/>
        <v>-35.692809840000002</v>
      </c>
      <c r="Q2157" s="51">
        <v>45831</v>
      </c>
      <c r="S2157">
        <v>40700</v>
      </c>
      <c r="T2157" t="s">
        <v>911</v>
      </c>
    </row>
    <row r="2158" spans="1:20" ht="30" x14ac:dyDescent="0.25">
      <c r="A2158" s="53" t="str">
        <f>+VLOOKUP(O2158,'Selectable Table'!D:E,2,0)</f>
        <v>OTH CUST</v>
      </c>
      <c r="B2158" s="36" t="s">
        <v>1826</v>
      </c>
      <c r="C2158" s="49" t="s">
        <v>1827</v>
      </c>
      <c r="D2158" s="49" t="s">
        <v>802</v>
      </c>
      <c r="E2158">
        <v>2025</v>
      </c>
      <c r="F2158">
        <v>6</v>
      </c>
      <c r="G2158" s="53" t="s">
        <v>976</v>
      </c>
      <c r="H2158" s="33" t="s">
        <v>260</v>
      </c>
      <c r="I2158" s="18">
        <v>-69</v>
      </c>
      <c r="J2158" s="33" t="s">
        <v>916</v>
      </c>
      <c r="K2158" s="19">
        <f t="shared" si="67"/>
        <v>-92.088090000000008</v>
      </c>
      <c r="L2158" t="s">
        <v>977</v>
      </c>
      <c r="M2158" s="50" t="s">
        <v>1829</v>
      </c>
      <c r="O2158" s="49" t="s">
        <v>1055</v>
      </c>
      <c r="P2158" s="37">
        <f t="shared" si="66"/>
        <v>-92.088090000000008</v>
      </c>
      <c r="Q2158" s="51">
        <v>45831</v>
      </c>
      <c r="S2158">
        <v>40700</v>
      </c>
      <c r="T2158" t="s">
        <v>911</v>
      </c>
    </row>
    <row r="2159" spans="1:20" ht="30" x14ac:dyDescent="0.25">
      <c r="A2159" s="53" t="str">
        <f>+VLOOKUP(O2159,'Selectable Table'!D:E,2,0)</f>
        <v>OTH CUST</v>
      </c>
      <c r="B2159" s="36" t="s">
        <v>1826</v>
      </c>
      <c r="C2159" s="49" t="s">
        <v>1827</v>
      </c>
      <c r="D2159" s="49" t="s">
        <v>802</v>
      </c>
      <c r="E2159">
        <v>2025</v>
      </c>
      <c r="F2159">
        <v>6</v>
      </c>
      <c r="G2159" s="53" t="s">
        <v>976</v>
      </c>
      <c r="H2159" s="33" t="s">
        <v>260</v>
      </c>
      <c r="I2159" s="18">
        <v>-27.516000000000005</v>
      </c>
      <c r="J2159" s="33" t="s">
        <v>916</v>
      </c>
      <c r="K2159" s="19">
        <f t="shared" si="67"/>
        <v>-36.723128760000009</v>
      </c>
      <c r="L2159" t="s">
        <v>977</v>
      </c>
      <c r="M2159" s="50" t="s">
        <v>1829</v>
      </c>
      <c r="O2159" s="49" t="s">
        <v>1055</v>
      </c>
      <c r="P2159" s="37">
        <f t="shared" si="66"/>
        <v>-36.723128760000009</v>
      </c>
      <c r="Q2159" s="51">
        <v>45831</v>
      </c>
      <c r="S2159">
        <v>40700</v>
      </c>
      <c r="T2159" t="s">
        <v>911</v>
      </c>
    </row>
    <row r="2160" spans="1:20" x14ac:dyDescent="0.25">
      <c r="A2160" s="53" t="str">
        <f>+VLOOKUP(O2160,'Selectable Table'!D:E,2,0)</f>
        <v>OTH CUST</v>
      </c>
      <c r="B2160" s="36" t="s">
        <v>1238</v>
      </c>
      <c r="C2160" s="49" t="s">
        <v>1239</v>
      </c>
      <c r="D2160" s="49" t="s">
        <v>802</v>
      </c>
      <c r="E2160">
        <v>2025</v>
      </c>
      <c r="F2160">
        <v>6</v>
      </c>
      <c r="G2160" s="53" t="s">
        <v>980</v>
      </c>
      <c r="H2160" s="33" t="s">
        <v>261</v>
      </c>
      <c r="I2160" s="18">
        <v>-87.496000000000009</v>
      </c>
      <c r="J2160" s="33" t="s">
        <v>916</v>
      </c>
      <c r="K2160" s="19">
        <f t="shared" si="67"/>
        <v>-116.77303656000002</v>
      </c>
      <c r="L2160" t="s">
        <v>977</v>
      </c>
      <c r="M2160" s="50" t="s">
        <v>1240</v>
      </c>
      <c r="O2160" s="49" t="s">
        <v>1241</v>
      </c>
      <c r="P2160" s="37">
        <f t="shared" si="66"/>
        <v>-116.77303656000002</v>
      </c>
      <c r="Q2160" s="51">
        <v>45831</v>
      </c>
      <c r="S2160">
        <v>40700</v>
      </c>
      <c r="T2160" t="s">
        <v>911</v>
      </c>
    </row>
    <row r="2161" spans="1:20" x14ac:dyDescent="0.25">
      <c r="A2161" s="53" t="str">
        <f>+VLOOKUP(O2161,'Selectable Table'!D:E,2,0)</f>
        <v>OTH CUST</v>
      </c>
      <c r="B2161" s="36" t="s">
        <v>1238</v>
      </c>
      <c r="C2161" s="49" t="s">
        <v>1239</v>
      </c>
      <c r="D2161" s="49">
        <v>20220093</v>
      </c>
      <c r="E2161">
        <v>2025</v>
      </c>
      <c r="F2161">
        <v>6</v>
      </c>
      <c r="G2161" s="53" t="s">
        <v>984</v>
      </c>
      <c r="H2161" s="33" t="s">
        <v>262</v>
      </c>
      <c r="I2161" s="18">
        <v>-218.22399999999999</v>
      </c>
      <c r="J2161" s="33" t="s">
        <v>94</v>
      </c>
      <c r="K2161" s="19">
        <f t="shared" si="67"/>
        <v>-218.22399999999999</v>
      </c>
      <c r="L2161" t="s">
        <v>977</v>
      </c>
      <c r="M2161" s="50" t="s">
        <v>1240</v>
      </c>
      <c r="O2161" s="49" t="s">
        <v>1241</v>
      </c>
      <c r="P2161" s="37">
        <f t="shared" si="66"/>
        <v>-218.22399999999999</v>
      </c>
      <c r="Q2161" s="51">
        <v>45831</v>
      </c>
      <c r="S2161">
        <v>40700</v>
      </c>
      <c r="T2161" t="s">
        <v>911</v>
      </c>
    </row>
    <row r="2162" spans="1:20" ht="30" x14ac:dyDescent="0.25">
      <c r="A2162" s="53" t="str">
        <f>+VLOOKUP(O2162,'Selectable Table'!D:E,2,0)</f>
        <v>OTH CUST</v>
      </c>
      <c r="B2162" s="36" t="s">
        <v>1263</v>
      </c>
      <c r="C2162" s="49" t="s">
        <v>1264</v>
      </c>
      <c r="D2162" s="49">
        <v>20220093</v>
      </c>
      <c r="E2162">
        <v>2025</v>
      </c>
      <c r="F2162">
        <v>6</v>
      </c>
      <c r="G2162" s="53" t="s">
        <v>980</v>
      </c>
      <c r="H2162" s="33" t="s">
        <v>261</v>
      </c>
      <c r="I2162" s="18">
        <v>-53.491999999999997</v>
      </c>
      <c r="J2162" s="33" t="s">
        <v>94</v>
      </c>
      <c r="K2162" s="19">
        <f t="shared" si="67"/>
        <v>-53.491999999999997</v>
      </c>
      <c r="L2162" t="s">
        <v>977</v>
      </c>
      <c r="M2162" s="50" t="s">
        <v>1265</v>
      </c>
      <c r="O2162" s="49" t="s">
        <v>1055</v>
      </c>
      <c r="P2162" s="37">
        <f t="shared" si="66"/>
        <v>-53.491999999999997</v>
      </c>
      <c r="Q2162" s="51">
        <v>45831</v>
      </c>
      <c r="S2162">
        <v>40700</v>
      </c>
      <c r="T2162" t="s">
        <v>911</v>
      </c>
    </row>
    <row r="2163" spans="1:20" ht="30" x14ac:dyDescent="0.25">
      <c r="A2163" s="53" t="str">
        <f>+VLOOKUP(O2163,'Selectable Table'!D:E,2,0)</f>
        <v>OTH CUST</v>
      </c>
      <c r="B2163" s="36" t="s">
        <v>1263</v>
      </c>
      <c r="C2163" s="49" t="s">
        <v>1264</v>
      </c>
      <c r="D2163" s="49">
        <v>20220093</v>
      </c>
      <c r="E2163">
        <v>2025</v>
      </c>
      <c r="F2163">
        <v>6</v>
      </c>
      <c r="G2163" s="53" t="s">
        <v>980</v>
      </c>
      <c r="H2163" s="33" t="s">
        <v>261</v>
      </c>
      <c r="I2163" s="18">
        <v>-134.136</v>
      </c>
      <c r="J2163" s="33" t="s">
        <v>94</v>
      </c>
      <c r="K2163" s="19">
        <f t="shared" si="67"/>
        <v>-134.136</v>
      </c>
      <c r="L2163" t="s">
        <v>977</v>
      </c>
      <c r="M2163" s="50" t="s">
        <v>1265</v>
      </c>
      <c r="O2163" s="49" t="s">
        <v>1055</v>
      </c>
      <c r="P2163" s="37">
        <f t="shared" si="66"/>
        <v>-134.136</v>
      </c>
      <c r="Q2163" s="51">
        <v>45831</v>
      </c>
      <c r="S2163">
        <v>40700</v>
      </c>
      <c r="T2163" t="s">
        <v>911</v>
      </c>
    </row>
    <row r="2164" spans="1:20" x14ac:dyDescent="0.25">
      <c r="A2164" s="53" t="str">
        <f>+VLOOKUP(O2164,'Selectable Table'!D:E,2,0)</f>
        <v>OTH CUST</v>
      </c>
      <c r="B2164" s="36" t="s">
        <v>2141</v>
      </c>
      <c r="C2164" s="49" t="s">
        <v>2142</v>
      </c>
      <c r="D2164" s="49">
        <v>20220093</v>
      </c>
      <c r="E2164">
        <v>2025</v>
      </c>
      <c r="F2164">
        <v>6</v>
      </c>
      <c r="G2164" s="53" t="s">
        <v>980</v>
      </c>
      <c r="H2164" s="33" t="s">
        <v>261</v>
      </c>
      <c r="I2164" s="18">
        <v>-23.763999999999999</v>
      </c>
      <c r="J2164" s="33" t="s">
        <v>94</v>
      </c>
      <c r="K2164" s="19">
        <f t="shared" si="67"/>
        <v>-23.763999999999999</v>
      </c>
      <c r="L2164" t="s">
        <v>977</v>
      </c>
      <c r="M2164" s="50" t="s">
        <v>2143</v>
      </c>
      <c r="O2164" s="49" t="s">
        <v>986</v>
      </c>
      <c r="P2164" s="37">
        <f t="shared" si="66"/>
        <v>-23.763999999999999</v>
      </c>
      <c r="Q2164" s="51">
        <v>45831</v>
      </c>
      <c r="S2164">
        <v>40700</v>
      </c>
      <c r="T2164" t="s">
        <v>911</v>
      </c>
    </row>
    <row r="2165" spans="1:20" ht="30" x14ac:dyDescent="0.25">
      <c r="A2165" s="53" t="str">
        <f>+VLOOKUP(O2165,'Selectable Table'!D:E,2,0)</f>
        <v>OTH CUST</v>
      </c>
      <c r="B2165" s="36" t="s">
        <v>1309</v>
      </c>
      <c r="C2165" s="49" t="s">
        <v>1310</v>
      </c>
      <c r="D2165" s="49">
        <v>20220093</v>
      </c>
      <c r="E2165">
        <v>2025</v>
      </c>
      <c r="F2165">
        <v>6</v>
      </c>
      <c r="G2165" s="53" t="s">
        <v>980</v>
      </c>
      <c r="H2165" s="33" t="s">
        <v>261</v>
      </c>
      <c r="I2165" s="18">
        <v>-69.004000000000005</v>
      </c>
      <c r="J2165" s="33" t="s">
        <v>94</v>
      </c>
      <c r="K2165" s="19">
        <f t="shared" si="67"/>
        <v>-69.004000000000005</v>
      </c>
      <c r="L2165" t="s">
        <v>977</v>
      </c>
      <c r="M2165" s="50" t="s">
        <v>1311</v>
      </c>
      <c r="O2165" s="49" t="s">
        <v>1055</v>
      </c>
      <c r="P2165" s="37">
        <f t="shared" si="66"/>
        <v>-69.004000000000005</v>
      </c>
      <c r="Q2165" s="51">
        <v>45831</v>
      </c>
      <c r="S2165">
        <v>40700</v>
      </c>
      <c r="T2165" t="s">
        <v>911</v>
      </c>
    </row>
    <row r="2166" spans="1:20" ht="30" x14ac:dyDescent="0.25">
      <c r="A2166" s="53" t="str">
        <f>+VLOOKUP(O2166,'Selectable Table'!D:E,2,0)</f>
        <v>OTH CUST</v>
      </c>
      <c r="B2166" s="36" t="s">
        <v>1309</v>
      </c>
      <c r="C2166" s="49" t="s">
        <v>1310</v>
      </c>
      <c r="D2166" s="49">
        <v>20220093</v>
      </c>
      <c r="E2166">
        <v>2025</v>
      </c>
      <c r="F2166">
        <v>6</v>
      </c>
      <c r="G2166" s="53" t="s">
        <v>976</v>
      </c>
      <c r="H2166" s="33" t="s">
        <v>260</v>
      </c>
      <c r="I2166" s="18">
        <v>-27.516000000000005</v>
      </c>
      <c r="J2166" s="33" t="s">
        <v>94</v>
      </c>
      <c r="K2166" s="19">
        <f t="shared" si="67"/>
        <v>-27.516000000000005</v>
      </c>
      <c r="L2166" t="s">
        <v>977</v>
      </c>
      <c r="M2166" s="50" t="s">
        <v>1311</v>
      </c>
      <c r="O2166" s="49" t="s">
        <v>1055</v>
      </c>
      <c r="P2166" s="37">
        <f t="shared" si="66"/>
        <v>-27.516000000000005</v>
      </c>
      <c r="Q2166" s="51">
        <v>45831</v>
      </c>
      <c r="S2166">
        <v>40700</v>
      </c>
      <c r="T2166" t="s">
        <v>911</v>
      </c>
    </row>
    <row r="2167" spans="1:20" x14ac:dyDescent="0.25">
      <c r="A2167" s="53" t="str">
        <f>+VLOOKUP(O2167,'Selectable Table'!D:E,2,0)</f>
        <v>OTH CUST</v>
      </c>
      <c r="B2167" s="36" t="s">
        <v>1891</v>
      </c>
      <c r="C2167" s="49" t="s">
        <v>1892</v>
      </c>
      <c r="D2167" s="49">
        <v>20220093</v>
      </c>
      <c r="E2167">
        <v>2025</v>
      </c>
      <c r="F2167">
        <v>6</v>
      </c>
      <c r="G2167" s="53" t="s">
        <v>980</v>
      </c>
      <c r="H2167" s="33" t="s">
        <v>261</v>
      </c>
      <c r="I2167" s="18">
        <v>-253.20000000000002</v>
      </c>
      <c r="J2167" s="33" t="s">
        <v>94</v>
      </c>
      <c r="K2167" s="19">
        <f t="shared" si="67"/>
        <v>-253.20000000000002</v>
      </c>
      <c r="L2167" t="s">
        <v>977</v>
      </c>
      <c r="M2167" s="50" t="s">
        <v>1893</v>
      </c>
      <c r="O2167" s="49" t="s">
        <v>623</v>
      </c>
      <c r="P2167" s="37">
        <f t="shared" si="66"/>
        <v>-253.20000000000002</v>
      </c>
      <c r="Q2167" s="51">
        <v>45831</v>
      </c>
      <c r="S2167">
        <v>40700</v>
      </c>
      <c r="T2167" t="s">
        <v>911</v>
      </c>
    </row>
    <row r="2168" spans="1:20" x14ac:dyDescent="0.25">
      <c r="A2168" s="53" t="str">
        <f>+VLOOKUP(O2168,'Selectable Table'!D:E,2,0)</f>
        <v>OTH CUST</v>
      </c>
      <c r="B2168" s="36" t="s">
        <v>1891</v>
      </c>
      <c r="C2168" s="49" t="s">
        <v>1892</v>
      </c>
      <c r="D2168" s="49" t="s">
        <v>2144</v>
      </c>
      <c r="E2168">
        <v>2025</v>
      </c>
      <c r="F2168">
        <v>6</v>
      </c>
      <c r="G2168" s="53" t="s">
        <v>980</v>
      </c>
      <c r="H2168" s="33" t="s">
        <v>261</v>
      </c>
      <c r="I2168" s="18">
        <v>-124.99200000000002</v>
      </c>
      <c r="J2168" s="33" t="s">
        <v>912</v>
      </c>
      <c r="K2168" s="19">
        <f t="shared" si="67"/>
        <v>-140.85848448000002</v>
      </c>
      <c r="L2168" t="s">
        <v>977</v>
      </c>
      <c r="M2168" s="50" t="s">
        <v>1893</v>
      </c>
      <c r="O2168" s="49" t="s">
        <v>623</v>
      </c>
      <c r="P2168" s="37">
        <f t="shared" si="66"/>
        <v>-140.85848448000002</v>
      </c>
      <c r="Q2168" s="51">
        <v>45831</v>
      </c>
      <c r="S2168">
        <v>40700</v>
      </c>
      <c r="T2168" t="s">
        <v>911</v>
      </c>
    </row>
    <row r="2169" spans="1:20" x14ac:dyDescent="0.25">
      <c r="A2169" s="53" t="str">
        <f>+VLOOKUP(O2169,'Selectable Table'!D:E,2,0)</f>
        <v>OTH CUST</v>
      </c>
      <c r="B2169" s="36" t="s">
        <v>1900</v>
      </c>
      <c r="C2169" s="49" t="s">
        <v>1901</v>
      </c>
      <c r="D2169" s="49" t="s">
        <v>2144</v>
      </c>
      <c r="E2169">
        <v>2025</v>
      </c>
      <c r="F2169">
        <v>6</v>
      </c>
      <c r="G2169" s="53" t="s">
        <v>976</v>
      </c>
      <c r="H2169" s="33" t="s">
        <v>260</v>
      </c>
      <c r="I2169" s="18">
        <v>-120.072</v>
      </c>
      <c r="J2169" s="33" t="s">
        <v>912</v>
      </c>
      <c r="K2169" s="19">
        <f t="shared" si="67"/>
        <v>-135.31393968</v>
      </c>
      <c r="L2169" t="s">
        <v>977</v>
      </c>
      <c r="M2169" s="50" t="s">
        <v>1902</v>
      </c>
      <c r="O2169" s="49" t="s">
        <v>1134</v>
      </c>
      <c r="P2169" s="37">
        <f t="shared" si="66"/>
        <v>-135.31393968</v>
      </c>
      <c r="Q2169" s="51">
        <v>45831</v>
      </c>
      <c r="S2169">
        <v>40700</v>
      </c>
      <c r="T2169" t="s">
        <v>911</v>
      </c>
    </row>
    <row r="2170" spans="1:20" x14ac:dyDescent="0.25">
      <c r="A2170" s="53" t="str">
        <f>+VLOOKUP(O2170,'Selectable Table'!D:E,2,0)</f>
        <v>OTH CUST</v>
      </c>
      <c r="B2170" s="36" t="s">
        <v>1900</v>
      </c>
      <c r="C2170" s="49" t="s">
        <v>1901</v>
      </c>
      <c r="D2170" s="49" t="s">
        <v>2144</v>
      </c>
      <c r="E2170">
        <v>2025</v>
      </c>
      <c r="F2170">
        <v>6</v>
      </c>
      <c r="G2170" s="53" t="s">
        <v>976</v>
      </c>
      <c r="H2170" s="33" t="s">
        <v>260</v>
      </c>
      <c r="I2170" s="18">
        <v>-48.136000000000003</v>
      </c>
      <c r="J2170" s="33" t="s">
        <v>912</v>
      </c>
      <c r="K2170" s="19">
        <f t="shared" si="67"/>
        <v>-54.246383840000007</v>
      </c>
      <c r="L2170" t="s">
        <v>977</v>
      </c>
      <c r="M2170" s="50" t="s">
        <v>1902</v>
      </c>
      <c r="O2170" s="49" t="s">
        <v>1134</v>
      </c>
      <c r="P2170" s="37">
        <f t="shared" si="66"/>
        <v>-54.246383840000007</v>
      </c>
      <c r="Q2170" s="51">
        <v>45831</v>
      </c>
      <c r="S2170">
        <v>40700</v>
      </c>
      <c r="T2170" t="s">
        <v>911</v>
      </c>
    </row>
    <row r="2171" spans="1:20" x14ac:dyDescent="0.25">
      <c r="A2171" s="53" t="str">
        <f>+VLOOKUP(O2171,'Selectable Table'!D:E,2,0)</f>
        <v>J &amp; J</v>
      </c>
      <c r="B2171" s="36" t="s">
        <v>1923</v>
      </c>
      <c r="C2171" s="49" t="s">
        <v>1924</v>
      </c>
      <c r="D2171" s="49">
        <v>20230167</v>
      </c>
      <c r="E2171">
        <v>2025</v>
      </c>
      <c r="F2171">
        <v>6</v>
      </c>
      <c r="G2171" s="53" t="s">
        <v>980</v>
      </c>
      <c r="H2171" s="33" t="s">
        <v>261</v>
      </c>
      <c r="I2171" s="18">
        <v>-62.379999999999995</v>
      </c>
      <c r="J2171" s="33" t="s">
        <v>94</v>
      </c>
      <c r="K2171" s="19">
        <f t="shared" si="67"/>
        <v>-62.379999999999995</v>
      </c>
      <c r="L2171" t="s">
        <v>977</v>
      </c>
      <c r="M2171" s="50" t="s">
        <v>1925</v>
      </c>
      <c r="O2171" s="49" t="s">
        <v>1100</v>
      </c>
      <c r="P2171" s="37">
        <f t="shared" si="66"/>
        <v>-62.379999999999995</v>
      </c>
      <c r="Q2171" s="51">
        <v>45831</v>
      </c>
      <c r="S2171">
        <v>40700</v>
      </c>
      <c r="T2171" t="s">
        <v>911</v>
      </c>
    </row>
    <row r="2172" spans="1:20" x14ac:dyDescent="0.25">
      <c r="A2172" s="53" t="str">
        <f>+VLOOKUP(O2172,'Selectable Table'!D:E,2,0)</f>
        <v>J &amp; J</v>
      </c>
      <c r="B2172" s="36" t="s">
        <v>1923</v>
      </c>
      <c r="C2172" s="49" t="s">
        <v>1924</v>
      </c>
      <c r="D2172" s="49">
        <v>20230167</v>
      </c>
      <c r="E2172">
        <v>2025</v>
      </c>
      <c r="F2172">
        <v>6</v>
      </c>
      <c r="G2172" s="53" t="s">
        <v>980</v>
      </c>
      <c r="H2172" s="33" t="s">
        <v>261</v>
      </c>
      <c r="I2172" s="18">
        <v>-23.763999999999999</v>
      </c>
      <c r="J2172" s="33" t="s">
        <v>94</v>
      </c>
      <c r="K2172" s="19">
        <f t="shared" si="67"/>
        <v>-23.763999999999999</v>
      </c>
      <c r="L2172" t="s">
        <v>977</v>
      </c>
      <c r="M2172" s="50" t="s">
        <v>1925</v>
      </c>
      <c r="O2172" s="49" t="s">
        <v>1100</v>
      </c>
      <c r="P2172" s="37">
        <f t="shared" si="66"/>
        <v>-23.763999999999999</v>
      </c>
      <c r="Q2172" s="51">
        <v>45831</v>
      </c>
      <c r="S2172">
        <v>40700</v>
      </c>
      <c r="T2172" t="s">
        <v>911</v>
      </c>
    </row>
    <row r="2173" spans="1:20" x14ac:dyDescent="0.25">
      <c r="A2173" s="53" t="str">
        <f>+VLOOKUP(O2173,'Selectable Table'!D:E,2,0)</f>
        <v>J &amp; J</v>
      </c>
      <c r="B2173" s="36" t="s">
        <v>1928</v>
      </c>
      <c r="C2173" s="49" t="s">
        <v>1929</v>
      </c>
      <c r="D2173" s="49">
        <v>20230167</v>
      </c>
      <c r="E2173">
        <v>2025</v>
      </c>
      <c r="F2173">
        <v>6</v>
      </c>
      <c r="G2173" s="53" t="s">
        <v>980</v>
      </c>
      <c r="H2173" s="33" t="s">
        <v>261</v>
      </c>
      <c r="I2173" s="18">
        <v>-374.28000000000003</v>
      </c>
      <c r="J2173" s="33" t="s">
        <v>94</v>
      </c>
      <c r="K2173" s="19">
        <f t="shared" si="67"/>
        <v>-374.28000000000003</v>
      </c>
      <c r="L2173" t="s">
        <v>977</v>
      </c>
      <c r="M2173" s="50" t="s">
        <v>1930</v>
      </c>
      <c r="O2173" s="49" t="s">
        <v>1100</v>
      </c>
      <c r="P2173" s="37">
        <f t="shared" si="66"/>
        <v>-374.28000000000003</v>
      </c>
      <c r="Q2173" s="51">
        <v>45831</v>
      </c>
      <c r="S2173">
        <v>40700</v>
      </c>
      <c r="T2173" t="s">
        <v>911</v>
      </c>
    </row>
    <row r="2174" spans="1:20" x14ac:dyDescent="0.25">
      <c r="A2174" s="53" t="str">
        <f>+VLOOKUP(O2174,'Selectable Table'!D:E,2,0)</f>
        <v>J &amp; J</v>
      </c>
      <c r="B2174" s="36" t="s">
        <v>1928</v>
      </c>
      <c r="C2174" s="49" t="s">
        <v>1929</v>
      </c>
      <c r="D2174" s="49">
        <v>20230167</v>
      </c>
      <c r="E2174">
        <v>2025</v>
      </c>
      <c r="F2174">
        <v>6</v>
      </c>
      <c r="G2174" s="53" t="s">
        <v>980</v>
      </c>
      <c r="H2174" s="33" t="s">
        <v>261</v>
      </c>
      <c r="I2174" s="18">
        <v>-142.584</v>
      </c>
      <c r="J2174" s="33" t="s">
        <v>94</v>
      </c>
      <c r="K2174" s="19">
        <f t="shared" si="67"/>
        <v>-142.584</v>
      </c>
      <c r="L2174" t="s">
        <v>977</v>
      </c>
      <c r="M2174" s="50" t="s">
        <v>1930</v>
      </c>
      <c r="O2174" s="49" t="s">
        <v>1100</v>
      </c>
      <c r="P2174" s="37">
        <f t="shared" si="66"/>
        <v>-142.584</v>
      </c>
      <c r="Q2174" s="51">
        <v>45831</v>
      </c>
      <c r="S2174">
        <v>40700</v>
      </c>
      <c r="T2174" t="s">
        <v>911</v>
      </c>
    </row>
    <row r="2175" spans="1:20" x14ac:dyDescent="0.25">
      <c r="A2175" s="53" t="str">
        <f>+VLOOKUP(O2175,'Selectable Table'!D:E,2,0)</f>
        <v>OTH CUST</v>
      </c>
      <c r="B2175" s="36" t="s">
        <v>1931</v>
      </c>
      <c r="C2175" s="49" t="s">
        <v>1932</v>
      </c>
      <c r="D2175" s="49">
        <v>20230167</v>
      </c>
      <c r="E2175">
        <v>2025</v>
      </c>
      <c r="F2175">
        <v>6</v>
      </c>
      <c r="G2175" s="53" t="s">
        <v>976</v>
      </c>
      <c r="H2175" s="33" t="s">
        <v>260</v>
      </c>
      <c r="I2175" s="18">
        <v>-113.476</v>
      </c>
      <c r="J2175" s="33" t="s">
        <v>94</v>
      </c>
      <c r="K2175" s="19">
        <f t="shared" si="67"/>
        <v>-113.476</v>
      </c>
      <c r="L2175" t="s">
        <v>977</v>
      </c>
      <c r="M2175" s="50" t="s">
        <v>1933</v>
      </c>
      <c r="O2175" s="49" t="s">
        <v>623</v>
      </c>
      <c r="P2175" s="37">
        <f t="shared" si="66"/>
        <v>-113.476</v>
      </c>
      <c r="Q2175" s="51">
        <v>45831</v>
      </c>
      <c r="S2175">
        <v>40700</v>
      </c>
      <c r="T2175" t="s">
        <v>911</v>
      </c>
    </row>
    <row r="2176" spans="1:20" x14ac:dyDescent="0.25">
      <c r="A2176" s="53" t="str">
        <f>+VLOOKUP(O2176,'Selectable Table'!D:E,2,0)</f>
        <v>OTH CUST</v>
      </c>
      <c r="B2176" s="36" t="s">
        <v>1931</v>
      </c>
      <c r="C2176" s="49" t="s">
        <v>1932</v>
      </c>
      <c r="D2176" s="49">
        <v>20230167</v>
      </c>
      <c r="E2176">
        <v>2025</v>
      </c>
      <c r="F2176">
        <v>6</v>
      </c>
      <c r="G2176" s="53" t="s">
        <v>976</v>
      </c>
      <c r="H2176" s="33" t="s">
        <v>260</v>
      </c>
      <c r="I2176" s="18">
        <v>-45.496000000000002</v>
      </c>
      <c r="J2176" s="33" t="s">
        <v>94</v>
      </c>
      <c r="K2176" s="19">
        <f t="shared" si="67"/>
        <v>-45.496000000000002</v>
      </c>
      <c r="L2176" t="s">
        <v>977</v>
      </c>
      <c r="M2176" s="50" t="s">
        <v>1933</v>
      </c>
      <c r="O2176" s="49" t="s">
        <v>623</v>
      </c>
      <c r="P2176" s="37">
        <f t="shared" si="66"/>
        <v>-45.496000000000002</v>
      </c>
      <c r="Q2176" s="51">
        <v>45831</v>
      </c>
      <c r="S2176">
        <v>40700</v>
      </c>
      <c r="T2176" t="s">
        <v>911</v>
      </c>
    </row>
    <row r="2177" spans="1:20" ht="30" x14ac:dyDescent="0.25">
      <c r="A2177" s="53" t="str">
        <f>+VLOOKUP(O2177,'Selectable Table'!D:E,2,0)</f>
        <v>OTH CUST</v>
      </c>
      <c r="B2177" s="36" t="s">
        <v>1549</v>
      </c>
      <c r="C2177" s="49" t="s">
        <v>1550</v>
      </c>
      <c r="D2177" s="49" t="s">
        <v>585</v>
      </c>
      <c r="E2177">
        <v>2025</v>
      </c>
      <c r="F2177">
        <v>6</v>
      </c>
      <c r="G2177" s="53" t="s">
        <v>984</v>
      </c>
      <c r="H2177" s="33" t="s">
        <v>262</v>
      </c>
      <c r="I2177" s="18">
        <v>-23.384</v>
      </c>
      <c r="J2177" s="33" t="s">
        <v>916</v>
      </c>
      <c r="K2177" s="19">
        <f t="shared" si="67"/>
        <v>-31.208520240000002</v>
      </c>
      <c r="L2177" t="s">
        <v>977</v>
      </c>
      <c r="M2177" s="50" t="s">
        <v>1551</v>
      </c>
      <c r="O2177" s="49" t="s">
        <v>1055</v>
      </c>
      <c r="P2177" s="37">
        <f t="shared" si="66"/>
        <v>-31.208520240000002</v>
      </c>
      <c r="Q2177" s="51">
        <v>45831</v>
      </c>
      <c r="S2177">
        <v>40700</v>
      </c>
      <c r="T2177" t="s">
        <v>911</v>
      </c>
    </row>
    <row r="2178" spans="1:20" ht="30" x14ac:dyDescent="0.25">
      <c r="A2178" s="53" t="str">
        <f>+VLOOKUP(O2178,'Selectable Table'!D:E,2,0)</f>
        <v>OTH CUST</v>
      </c>
      <c r="B2178" s="36" t="s">
        <v>1549</v>
      </c>
      <c r="C2178" s="49" t="s">
        <v>1550</v>
      </c>
      <c r="D2178" s="49" t="s">
        <v>585</v>
      </c>
      <c r="E2178">
        <v>2025</v>
      </c>
      <c r="F2178">
        <v>6</v>
      </c>
      <c r="G2178" s="53" t="s">
        <v>980</v>
      </c>
      <c r="H2178" s="33" t="s">
        <v>261</v>
      </c>
      <c r="I2178" s="18">
        <v>-58.652000000000001</v>
      </c>
      <c r="J2178" s="33" t="s">
        <v>916</v>
      </c>
      <c r="K2178" s="19">
        <f t="shared" si="67"/>
        <v>-78.277545720000006</v>
      </c>
      <c r="L2178" t="s">
        <v>977</v>
      </c>
      <c r="M2178" s="50" t="s">
        <v>1551</v>
      </c>
      <c r="O2178" s="49" t="s">
        <v>1055</v>
      </c>
      <c r="P2178" s="37">
        <f t="shared" ref="P2178:P2241" si="68">K2178</f>
        <v>-78.277545720000006</v>
      </c>
      <c r="Q2178" s="51">
        <v>45831</v>
      </c>
      <c r="S2178">
        <v>40700</v>
      </c>
      <c r="T2178" t="s">
        <v>911</v>
      </c>
    </row>
    <row r="2179" spans="1:20" x14ac:dyDescent="0.25">
      <c r="A2179" s="53" t="str">
        <f>+VLOOKUP(O2179,'Selectable Table'!D:E,2,0)</f>
        <v>ELI LILLY</v>
      </c>
      <c r="B2179" s="36" t="s">
        <v>973</v>
      </c>
      <c r="C2179" s="49" t="s">
        <v>974</v>
      </c>
      <c r="D2179" s="49" t="s">
        <v>585</v>
      </c>
      <c r="E2179">
        <v>2025</v>
      </c>
      <c r="F2179">
        <v>6</v>
      </c>
      <c r="G2179" s="53" t="s">
        <v>980</v>
      </c>
      <c r="H2179" s="33" t="s">
        <v>261</v>
      </c>
      <c r="I2179" s="18">
        <v>686.0920000000001</v>
      </c>
      <c r="J2179" s="33" t="s">
        <v>916</v>
      </c>
      <c r="K2179" s="19">
        <f t="shared" ref="K2179:K2242" si="69">+VLOOKUP(J2179,$W$2:$X$7,2,0)*I2179</f>
        <v>915.66524412000024</v>
      </c>
      <c r="L2179" t="s">
        <v>977</v>
      </c>
      <c r="M2179" s="50" t="s">
        <v>978</v>
      </c>
      <c r="O2179" s="49" t="s">
        <v>979</v>
      </c>
      <c r="P2179" s="37">
        <f t="shared" si="68"/>
        <v>915.66524412000024</v>
      </c>
      <c r="Q2179" s="51">
        <v>45831</v>
      </c>
      <c r="S2179">
        <v>40700</v>
      </c>
      <c r="T2179" t="s">
        <v>911</v>
      </c>
    </row>
    <row r="2180" spans="1:20" ht="30" x14ac:dyDescent="0.25">
      <c r="A2180" s="53" t="str">
        <f>+VLOOKUP(O2180,'Selectable Table'!D:E,2,0)</f>
        <v>OTH CUST</v>
      </c>
      <c r="B2180" s="36" t="s">
        <v>1089</v>
      </c>
      <c r="C2180" s="49" t="s">
        <v>1090</v>
      </c>
      <c r="D2180" s="49" t="s">
        <v>585</v>
      </c>
      <c r="E2180">
        <v>2025</v>
      </c>
      <c r="F2180">
        <v>6</v>
      </c>
      <c r="G2180" s="53" t="s">
        <v>980</v>
      </c>
      <c r="H2180" s="33" t="s">
        <v>261</v>
      </c>
      <c r="I2180" s="18">
        <v>10.412000000000001</v>
      </c>
      <c r="J2180" s="33" t="s">
        <v>916</v>
      </c>
      <c r="K2180" s="19">
        <f t="shared" si="69"/>
        <v>13.895959320000001</v>
      </c>
      <c r="L2180" t="s">
        <v>977</v>
      </c>
      <c r="M2180" s="50" t="s">
        <v>1091</v>
      </c>
      <c r="O2180" s="49" t="s">
        <v>1055</v>
      </c>
      <c r="P2180" s="37">
        <f t="shared" si="68"/>
        <v>13.895959320000001</v>
      </c>
      <c r="Q2180" s="51">
        <v>45831</v>
      </c>
      <c r="S2180">
        <v>40700</v>
      </c>
      <c r="T2180" t="s">
        <v>911</v>
      </c>
    </row>
    <row r="2181" spans="1:20" ht="30" x14ac:dyDescent="0.25">
      <c r="A2181" s="53" t="str">
        <f>+VLOOKUP(O2181,'Selectable Table'!D:E,2,0)</f>
        <v>OTH CUST</v>
      </c>
      <c r="B2181" s="36" t="s">
        <v>1089</v>
      </c>
      <c r="C2181" s="49" t="s">
        <v>1090</v>
      </c>
      <c r="D2181" s="49" t="s">
        <v>585</v>
      </c>
      <c r="E2181">
        <v>2025</v>
      </c>
      <c r="F2181">
        <v>6</v>
      </c>
      <c r="G2181" s="53" t="s">
        <v>976</v>
      </c>
      <c r="H2181" s="33" t="s">
        <v>260</v>
      </c>
      <c r="I2181" s="18">
        <v>4.1520000000000001</v>
      </c>
      <c r="J2181" s="33" t="s">
        <v>916</v>
      </c>
      <c r="K2181" s="19">
        <f t="shared" si="69"/>
        <v>5.5413007200000006</v>
      </c>
      <c r="L2181" t="s">
        <v>977</v>
      </c>
      <c r="M2181" s="50" t="s">
        <v>1091</v>
      </c>
      <c r="O2181" s="49" t="s">
        <v>1055</v>
      </c>
      <c r="P2181" s="37">
        <f t="shared" si="68"/>
        <v>5.5413007200000006</v>
      </c>
      <c r="Q2181" s="51">
        <v>45831</v>
      </c>
      <c r="S2181">
        <v>40700</v>
      </c>
      <c r="T2181" t="s">
        <v>911</v>
      </c>
    </row>
    <row r="2182" spans="1:20" ht="30" x14ac:dyDescent="0.25">
      <c r="A2182" s="53" t="str">
        <f>+VLOOKUP(O2182,'Selectable Table'!D:E,2,0)</f>
        <v>OTH CUST</v>
      </c>
      <c r="B2182" s="36" t="s">
        <v>1095</v>
      </c>
      <c r="C2182" s="49" t="s">
        <v>1096</v>
      </c>
      <c r="D2182" s="49" t="s">
        <v>585</v>
      </c>
      <c r="E2182">
        <v>2025</v>
      </c>
      <c r="F2182">
        <v>6</v>
      </c>
      <c r="G2182" s="53" t="s">
        <v>980</v>
      </c>
      <c r="H2182" s="33" t="s">
        <v>261</v>
      </c>
      <c r="I2182" s="18">
        <v>10.408000000000001</v>
      </c>
      <c r="J2182" s="33" t="s">
        <v>916</v>
      </c>
      <c r="K2182" s="19">
        <f t="shared" si="69"/>
        <v>13.890620880000002</v>
      </c>
      <c r="L2182" t="s">
        <v>977</v>
      </c>
      <c r="M2182" s="50" t="s">
        <v>1097</v>
      </c>
      <c r="O2182" s="49" t="s">
        <v>1055</v>
      </c>
      <c r="P2182" s="37">
        <f t="shared" si="68"/>
        <v>13.890620880000002</v>
      </c>
      <c r="Q2182" s="51">
        <v>45831</v>
      </c>
      <c r="S2182">
        <v>40700</v>
      </c>
      <c r="T2182" t="s">
        <v>911</v>
      </c>
    </row>
    <row r="2183" spans="1:20" ht="30" x14ac:dyDescent="0.25">
      <c r="A2183" s="53" t="str">
        <f>+VLOOKUP(O2183,'Selectable Table'!D:E,2,0)</f>
        <v>OTH CUST</v>
      </c>
      <c r="B2183" s="36" t="s">
        <v>1095</v>
      </c>
      <c r="C2183" s="49" t="s">
        <v>1096</v>
      </c>
      <c r="D2183" s="49" t="s">
        <v>311</v>
      </c>
      <c r="E2183">
        <v>2025</v>
      </c>
      <c r="F2183">
        <v>6</v>
      </c>
      <c r="G2183" s="53" t="s">
        <v>980</v>
      </c>
      <c r="H2183" s="33" t="s">
        <v>261</v>
      </c>
      <c r="I2183" s="18">
        <v>4.1520000000000001</v>
      </c>
      <c r="J2183" s="33" t="s">
        <v>916</v>
      </c>
      <c r="K2183" s="19">
        <f t="shared" si="69"/>
        <v>5.5413007200000006</v>
      </c>
      <c r="L2183" t="s">
        <v>977</v>
      </c>
      <c r="M2183" s="50" t="s">
        <v>1097</v>
      </c>
      <c r="O2183" s="49" t="s">
        <v>1055</v>
      </c>
      <c r="P2183" s="37">
        <f t="shared" si="68"/>
        <v>5.5413007200000006</v>
      </c>
      <c r="Q2183" s="51">
        <v>45831</v>
      </c>
      <c r="S2183">
        <v>40700</v>
      </c>
      <c r="T2183" t="s">
        <v>911</v>
      </c>
    </row>
    <row r="2184" spans="1:20" ht="30" x14ac:dyDescent="0.25">
      <c r="A2184" s="53" t="str">
        <f>+VLOOKUP(O2184,'Selectable Table'!D:E,2,0)</f>
        <v>OTH CUST</v>
      </c>
      <c r="B2184" s="36" t="s">
        <v>1733</v>
      </c>
      <c r="C2184" s="49" t="s">
        <v>1734</v>
      </c>
      <c r="D2184" s="49" t="s">
        <v>311</v>
      </c>
      <c r="E2184">
        <v>2025</v>
      </c>
      <c r="F2184">
        <v>6</v>
      </c>
      <c r="G2184" s="53" t="s">
        <v>980</v>
      </c>
      <c r="H2184" s="33" t="s">
        <v>261</v>
      </c>
      <c r="I2184" s="18">
        <v>10.144</v>
      </c>
      <c r="J2184" s="33" t="s">
        <v>916</v>
      </c>
      <c r="K2184" s="19">
        <f t="shared" si="69"/>
        <v>13.53828384</v>
      </c>
      <c r="L2184" t="s">
        <v>977</v>
      </c>
      <c r="M2184" s="50" t="s">
        <v>1735</v>
      </c>
      <c r="O2184" s="49" t="s">
        <v>1055</v>
      </c>
      <c r="P2184" s="37">
        <f t="shared" si="68"/>
        <v>13.53828384</v>
      </c>
      <c r="Q2184" s="51">
        <v>45831</v>
      </c>
      <c r="S2184">
        <v>40700</v>
      </c>
      <c r="T2184" t="s">
        <v>911</v>
      </c>
    </row>
    <row r="2185" spans="1:20" ht="30" x14ac:dyDescent="0.25">
      <c r="A2185" s="53" t="str">
        <f>+VLOOKUP(O2185,'Selectable Table'!D:E,2,0)</f>
        <v>OTH CUST</v>
      </c>
      <c r="B2185" s="36" t="s">
        <v>1733</v>
      </c>
      <c r="C2185" s="49" t="s">
        <v>1734</v>
      </c>
      <c r="D2185" s="49" t="s">
        <v>311</v>
      </c>
      <c r="E2185">
        <v>2025</v>
      </c>
      <c r="F2185">
        <v>6</v>
      </c>
      <c r="G2185" s="53" t="s">
        <v>980</v>
      </c>
      <c r="H2185" s="33" t="s">
        <v>261</v>
      </c>
      <c r="I2185" s="18">
        <v>4.048</v>
      </c>
      <c r="J2185" s="33" t="s">
        <v>916</v>
      </c>
      <c r="K2185" s="19">
        <f t="shared" si="69"/>
        <v>5.4025012800000001</v>
      </c>
      <c r="L2185" t="s">
        <v>977</v>
      </c>
      <c r="M2185" s="50" t="s">
        <v>1735</v>
      </c>
      <c r="O2185" s="49" t="s">
        <v>1055</v>
      </c>
      <c r="P2185" s="37">
        <f t="shared" si="68"/>
        <v>5.4025012800000001</v>
      </c>
      <c r="Q2185" s="51">
        <v>45831</v>
      </c>
      <c r="S2185">
        <v>40700</v>
      </c>
      <c r="T2185" t="s">
        <v>911</v>
      </c>
    </row>
    <row r="2186" spans="1:20" ht="30" x14ac:dyDescent="0.25">
      <c r="A2186" s="53" t="str">
        <f>+VLOOKUP(O2186,'Selectable Table'!D:E,2,0)</f>
        <v>OTH CUST</v>
      </c>
      <c r="B2186" s="36" t="s">
        <v>1109</v>
      </c>
      <c r="C2186" s="49" t="s">
        <v>1110</v>
      </c>
      <c r="D2186" s="49" t="s">
        <v>311</v>
      </c>
      <c r="E2186">
        <v>2025</v>
      </c>
      <c r="F2186">
        <v>6</v>
      </c>
      <c r="G2186" s="53" t="s">
        <v>980</v>
      </c>
      <c r="H2186" s="33" t="s">
        <v>261</v>
      </c>
      <c r="I2186" s="18">
        <v>20.82</v>
      </c>
      <c r="J2186" s="33" t="s">
        <v>916</v>
      </c>
      <c r="K2186" s="19">
        <f t="shared" si="69"/>
        <v>27.786580200000003</v>
      </c>
      <c r="L2186" t="s">
        <v>977</v>
      </c>
      <c r="M2186" s="50" t="s">
        <v>1111</v>
      </c>
      <c r="O2186" s="49" t="s">
        <v>1055</v>
      </c>
      <c r="P2186" s="37">
        <f t="shared" si="68"/>
        <v>27.786580200000003</v>
      </c>
      <c r="Q2186" s="51">
        <v>45831</v>
      </c>
      <c r="S2186">
        <v>40700</v>
      </c>
      <c r="T2186" t="s">
        <v>911</v>
      </c>
    </row>
    <row r="2187" spans="1:20" ht="30" x14ac:dyDescent="0.25">
      <c r="A2187" s="53" t="str">
        <f>+VLOOKUP(O2187,'Selectable Table'!D:E,2,0)</f>
        <v>OTH CUST</v>
      </c>
      <c r="B2187" s="36" t="s">
        <v>1109</v>
      </c>
      <c r="C2187" s="49" t="s">
        <v>1110</v>
      </c>
      <c r="D2187" s="49" t="s">
        <v>311</v>
      </c>
      <c r="E2187">
        <v>2025</v>
      </c>
      <c r="F2187">
        <v>6</v>
      </c>
      <c r="G2187" s="53" t="s">
        <v>993</v>
      </c>
      <c r="H2187" s="33" t="s">
        <v>337</v>
      </c>
      <c r="I2187" s="18">
        <v>8.3000000000000007</v>
      </c>
      <c r="J2187" s="33" t="s">
        <v>916</v>
      </c>
      <c r="K2187" s="19">
        <f t="shared" si="69"/>
        <v>11.077263000000002</v>
      </c>
      <c r="L2187" t="s">
        <v>977</v>
      </c>
      <c r="M2187" s="50" t="s">
        <v>1111</v>
      </c>
      <c r="O2187" s="49" t="s">
        <v>1055</v>
      </c>
      <c r="P2187" s="37">
        <f t="shared" si="68"/>
        <v>11.077263000000002</v>
      </c>
      <c r="Q2187" s="51">
        <v>45831</v>
      </c>
      <c r="S2187">
        <v>40700</v>
      </c>
      <c r="T2187" t="s">
        <v>911</v>
      </c>
    </row>
    <row r="2188" spans="1:20" ht="30" x14ac:dyDescent="0.25">
      <c r="A2188" s="53" t="str">
        <f>+VLOOKUP(O2188,'Selectable Table'!D:E,2,0)</f>
        <v>OTH CUST</v>
      </c>
      <c r="B2188" s="36" t="s">
        <v>1753</v>
      </c>
      <c r="C2188" s="49" t="s">
        <v>1754</v>
      </c>
      <c r="D2188" s="49" t="s">
        <v>311</v>
      </c>
      <c r="E2188">
        <v>2025</v>
      </c>
      <c r="F2188">
        <v>6</v>
      </c>
      <c r="G2188" s="53" t="s">
        <v>980</v>
      </c>
      <c r="H2188" s="33" t="s">
        <v>261</v>
      </c>
      <c r="I2188" s="18">
        <v>10.408000000000001</v>
      </c>
      <c r="J2188" s="33" t="s">
        <v>916</v>
      </c>
      <c r="K2188" s="19">
        <f t="shared" si="69"/>
        <v>13.890620880000002</v>
      </c>
      <c r="L2188" t="s">
        <v>977</v>
      </c>
      <c r="M2188" s="50" t="s">
        <v>1755</v>
      </c>
      <c r="O2188" s="49" t="s">
        <v>1055</v>
      </c>
      <c r="P2188" s="37">
        <f t="shared" si="68"/>
        <v>13.890620880000002</v>
      </c>
      <c r="Q2188" s="51">
        <v>45831</v>
      </c>
      <c r="S2188">
        <v>40700</v>
      </c>
      <c r="T2188" t="s">
        <v>911</v>
      </c>
    </row>
    <row r="2189" spans="1:20" ht="30" x14ac:dyDescent="0.25">
      <c r="A2189" s="53" t="str">
        <f>+VLOOKUP(O2189,'Selectable Table'!D:E,2,0)</f>
        <v>OTH CUST</v>
      </c>
      <c r="B2189" s="36" t="s">
        <v>1753</v>
      </c>
      <c r="C2189" s="49" t="s">
        <v>1754</v>
      </c>
      <c r="D2189" s="49" t="s">
        <v>311</v>
      </c>
      <c r="E2189">
        <v>2025</v>
      </c>
      <c r="F2189">
        <v>6</v>
      </c>
      <c r="G2189" s="53" t="s">
        <v>976</v>
      </c>
      <c r="H2189" s="33" t="s">
        <v>260</v>
      </c>
      <c r="I2189" s="18">
        <v>4.1560000000000006</v>
      </c>
      <c r="J2189" s="33" t="s">
        <v>916</v>
      </c>
      <c r="K2189" s="19">
        <f t="shared" si="69"/>
        <v>5.5466391600000007</v>
      </c>
      <c r="L2189" t="s">
        <v>977</v>
      </c>
      <c r="M2189" s="50" t="s">
        <v>1755</v>
      </c>
      <c r="O2189" s="49" t="s">
        <v>1055</v>
      </c>
      <c r="P2189" s="37">
        <f t="shared" si="68"/>
        <v>5.5466391600000007</v>
      </c>
      <c r="Q2189" s="51">
        <v>45831</v>
      </c>
      <c r="S2189">
        <v>40700</v>
      </c>
      <c r="T2189" t="s">
        <v>911</v>
      </c>
    </row>
    <row r="2190" spans="1:20" ht="30" x14ac:dyDescent="0.25">
      <c r="A2190" s="53" t="str">
        <f>+VLOOKUP(O2190,'Selectable Table'!D:E,2,0)</f>
        <v>OTH CUST</v>
      </c>
      <c r="B2190" s="36" t="s">
        <v>1158</v>
      </c>
      <c r="C2190" s="49" t="s">
        <v>1159</v>
      </c>
      <c r="D2190" s="49" t="s">
        <v>311</v>
      </c>
      <c r="E2190">
        <v>2025</v>
      </c>
      <c r="F2190">
        <v>6</v>
      </c>
      <c r="G2190" s="53" t="s">
        <v>980</v>
      </c>
      <c r="H2190" s="33" t="s">
        <v>261</v>
      </c>
      <c r="I2190" s="18">
        <v>10.408000000000001</v>
      </c>
      <c r="J2190" s="33" t="s">
        <v>916</v>
      </c>
      <c r="K2190" s="19">
        <f t="shared" si="69"/>
        <v>13.890620880000002</v>
      </c>
      <c r="L2190" t="s">
        <v>977</v>
      </c>
      <c r="M2190" s="50" t="s">
        <v>1160</v>
      </c>
      <c r="O2190" s="49" t="s">
        <v>1055</v>
      </c>
      <c r="P2190" s="37">
        <f t="shared" si="68"/>
        <v>13.890620880000002</v>
      </c>
      <c r="Q2190" s="51">
        <v>45831</v>
      </c>
      <c r="S2190">
        <v>40700</v>
      </c>
      <c r="T2190" t="s">
        <v>911</v>
      </c>
    </row>
    <row r="2191" spans="1:20" ht="30" x14ac:dyDescent="0.25">
      <c r="A2191" s="53" t="str">
        <f>+VLOOKUP(O2191,'Selectable Table'!D:E,2,0)</f>
        <v>OTH CUST</v>
      </c>
      <c r="B2191" s="36" t="s">
        <v>1158</v>
      </c>
      <c r="C2191" s="49" t="s">
        <v>1159</v>
      </c>
      <c r="D2191" s="49">
        <v>20230053</v>
      </c>
      <c r="E2191">
        <v>2025</v>
      </c>
      <c r="F2191">
        <v>6</v>
      </c>
      <c r="G2191" s="53" t="s">
        <v>984</v>
      </c>
      <c r="H2191" s="33" t="s">
        <v>262</v>
      </c>
      <c r="I2191" s="18">
        <v>4.1560000000000006</v>
      </c>
      <c r="J2191" s="33" t="s">
        <v>94</v>
      </c>
      <c r="K2191" s="19">
        <f t="shared" si="69"/>
        <v>4.1560000000000006</v>
      </c>
      <c r="L2191" t="s">
        <v>977</v>
      </c>
      <c r="M2191" s="50" t="s">
        <v>1160</v>
      </c>
      <c r="O2191" s="49" t="s">
        <v>1055</v>
      </c>
      <c r="P2191" s="37">
        <f t="shared" si="68"/>
        <v>4.1560000000000006</v>
      </c>
      <c r="Q2191" s="51">
        <v>45831</v>
      </c>
      <c r="S2191">
        <v>40700</v>
      </c>
      <c r="T2191" t="s">
        <v>911</v>
      </c>
    </row>
    <row r="2192" spans="1:20" ht="30" x14ac:dyDescent="0.25">
      <c r="A2192" s="53" t="str">
        <f>+VLOOKUP(O2192,'Selectable Table'!D:E,2,0)</f>
        <v>OTH CUST</v>
      </c>
      <c r="B2192" s="36" t="s">
        <v>1779</v>
      </c>
      <c r="C2192" s="49" t="s">
        <v>1780</v>
      </c>
      <c r="D2192" s="49">
        <v>20230053</v>
      </c>
      <c r="E2192">
        <v>2025</v>
      </c>
      <c r="F2192">
        <v>6</v>
      </c>
      <c r="G2192" s="53" t="s">
        <v>980</v>
      </c>
      <c r="H2192" s="33" t="s">
        <v>261</v>
      </c>
      <c r="I2192" s="18">
        <v>19.716000000000001</v>
      </c>
      <c r="J2192" s="33" t="s">
        <v>94</v>
      </c>
      <c r="K2192" s="19">
        <f t="shared" si="69"/>
        <v>19.716000000000001</v>
      </c>
      <c r="L2192" t="s">
        <v>977</v>
      </c>
      <c r="M2192" s="50" t="s">
        <v>1781</v>
      </c>
      <c r="O2192" s="49" t="s">
        <v>1055</v>
      </c>
      <c r="P2192" s="37">
        <f t="shared" si="68"/>
        <v>19.716000000000001</v>
      </c>
      <c r="Q2192" s="51">
        <v>45831</v>
      </c>
      <c r="S2192">
        <v>40700</v>
      </c>
      <c r="T2192" t="s">
        <v>911</v>
      </c>
    </row>
    <row r="2193" spans="1:20" ht="30" x14ac:dyDescent="0.25">
      <c r="A2193" s="53" t="str">
        <f>+VLOOKUP(O2193,'Selectable Table'!D:E,2,0)</f>
        <v>OTH CUST</v>
      </c>
      <c r="B2193" s="36" t="s">
        <v>1779</v>
      </c>
      <c r="C2193" s="49" t="s">
        <v>1780</v>
      </c>
      <c r="D2193" s="49">
        <v>20230053</v>
      </c>
      <c r="E2193">
        <v>2025</v>
      </c>
      <c r="F2193">
        <v>6</v>
      </c>
      <c r="G2193" s="53" t="s">
        <v>980</v>
      </c>
      <c r="H2193" s="33" t="s">
        <v>261</v>
      </c>
      <c r="I2193" s="18">
        <v>7.8599999999999994</v>
      </c>
      <c r="J2193" s="33" t="s">
        <v>94</v>
      </c>
      <c r="K2193" s="19">
        <f t="shared" si="69"/>
        <v>7.8599999999999994</v>
      </c>
      <c r="L2193" t="s">
        <v>977</v>
      </c>
      <c r="M2193" s="50" t="s">
        <v>1781</v>
      </c>
      <c r="O2193" s="49" t="s">
        <v>1055</v>
      </c>
      <c r="P2193" s="37">
        <f t="shared" si="68"/>
        <v>7.8599999999999994</v>
      </c>
      <c r="Q2193" s="51">
        <v>45831</v>
      </c>
      <c r="S2193">
        <v>40700</v>
      </c>
      <c r="T2193" t="s">
        <v>911</v>
      </c>
    </row>
    <row r="2194" spans="1:20" ht="30" x14ac:dyDescent="0.25">
      <c r="A2194" s="53" t="str">
        <f>+VLOOKUP(O2194,'Selectable Table'!D:E,2,0)</f>
        <v>OTH CUST</v>
      </c>
      <c r="B2194" s="36" t="s">
        <v>1783</v>
      </c>
      <c r="C2194" s="49" t="s">
        <v>1784</v>
      </c>
      <c r="D2194" s="49">
        <v>20230053</v>
      </c>
      <c r="E2194">
        <v>2025</v>
      </c>
      <c r="F2194">
        <v>6</v>
      </c>
      <c r="G2194" s="53" t="s">
        <v>980</v>
      </c>
      <c r="H2194" s="33" t="s">
        <v>261</v>
      </c>
      <c r="I2194" s="18">
        <v>9.8560000000000016</v>
      </c>
      <c r="J2194" s="33" t="s">
        <v>94</v>
      </c>
      <c r="K2194" s="19">
        <f t="shared" si="69"/>
        <v>9.8560000000000016</v>
      </c>
      <c r="L2194" t="s">
        <v>977</v>
      </c>
      <c r="M2194" s="50" t="s">
        <v>1786</v>
      </c>
      <c r="O2194" s="49" t="s">
        <v>1055</v>
      </c>
      <c r="P2194" s="37">
        <f t="shared" si="68"/>
        <v>9.8560000000000016</v>
      </c>
      <c r="Q2194" s="51">
        <v>45831</v>
      </c>
      <c r="S2194">
        <v>40700</v>
      </c>
      <c r="T2194" t="s">
        <v>911</v>
      </c>
    </row>
    <row r="2195" spans="1:20" ht="30" x14ac:dyDescent="0.25">
      <c r="A2195" s="53" t="str">
        <f>+VLOOKUP(O2195,'Selectable Table'!D:E,2,0)</f>
        <v>OTH CUST</v>
      </c>
      <c r="B2195" s="36" t="s">
        <v>1783</v>
      </c>
      <c r="C2195" s="49" t="s">
        <v>1784</v>
      </c>
      <c r="D2195" s="49">
        <v>20230053</v>
      </c>
      <c r="E2195">
        <v>2025</v>
      </c>
      <c r="F2195">
        <v>6</v>
      </c>
      <c r="G2195" s="53" t="s">
        <v>980</v>
      </c>
      <c r="H2195" s="33" t="s">
        <v>261</v>
      </c>
      <c r="I2195" s="18">
        <v>3.9280000000000004</v>
      </c>
      <c r="J2195" s="33" t="s">
        <v>94</v>
      </c>
      <c r="K2195" s="19">
        <f t="shared" si="69"/>
        <v>3.9280000000000004</v>
      </c>
      <c r="L2195" t="s">
        <v>977</v>
      </c>
      <c r="M2195" s="50" t="s">
        <v>1786</v>
      </c>
      <c r="O2195" s="49" t="s">
        <v>1055</v>
      </c>
      <c r="P2195" s="37">
        <f t="shared" si="68"/>
        <v>3.9280000000000004</v>
      </c>
      <c r="Q2195" s="51">
        <v>45831</v>
      </c>
      <c r="S2195">
        <v>40700</v>
      </c>
      <c r="T2195" t="s">
        <v>911</v>
      </c>
    </row>
    <row r="2196" spans="1:20" ht="30" x14ac:dyDescent="0.25">
      <c r="A2196" s="53" t="str">
        <f>+VLOOKUP(O2196,'Selectable Table'!D:E,2,0)</f>
        <v>OTH CUST</v>
      </c>
      <c r="B2196" s="36" t="s">
        <v>1195</v>
      </c>
      <c r="C2196" s="49" t="s">
        <v>1196</v>
      </c>
      <c r="D2196" s="49">
        <v>20230053</v>
      </c>
      <c r="E2196">
        <v>2025</v>
      </c>
      <c r="F2196">
        <v>6</v>
      </c>
      <c r="G2196" s="53" t="s">
        <v>976</v>
      </c>
      <c r="H2196" s="33" t="s">
        <v>260</v>
      </c>
      <c r="I2196" s="18">
        <v>9.8560000000000016</v>
      </c>
      <c r="J2196" s="33" t="s">
        <v>94</v>
      </c>
      <c r="K2196" s="19">
        <f t="shared" si="69"/>
        <v>9.8560000000000016</v>
      </c>
      <c r="L2196" t="s">
        <v>977</v>
      </c>
      <c r="M2196" s="50" t="s">
        <v>1197</v>
      </c>
      <c r="O2196" s="49" t="s">
        <v>1055</v>
      </c>
      <c r="P2196" s="37">
        <f t="shared" si="68"/>
        <v>9.8560000000000016</v>
      </c>
      <c r="Q2196" s="51">
        <v>45831</v>
      </c>
      <c r="S2196">
        <v>40700</v>
      </c>
      <c r="T2196" t="s">
        <v>911</v>
      </c>
    </row>
    <row r="2197" spans="1:20" ht="30" x14ac:dyDescent="0.25">
      <c r="A2197" s="53" t="str">
        <f>+VLOOKUP(O2197,'Selectable Table'!D:E,2,0)</f>
        <v>OTH CUST</v>
      </c>
      <c r="B2197" s="36" t="s">
        <v>1195</v>
      </c>
      <c r="C2197" s="49" t="s">
        <v>1196</v>
      </c>
      <c r="D2197" s="49">
        <v>20230053</v>
      </c>
      <c r="E2197">
        <v>2025</v>
      </c>
      <c r="F2197">
        <v>6</v>
      </c>
      <c r="G2197" s="53" t="s">
        <v>980</v>
      </c>
      <c r="H2197" s="33" t="s">
        <v>261</v>
      </c>
      <c r="I2197" s="18">
        <v>3.9280000000000004</v>
      </c>
      <c r="J2197" s="33" t="s">
        <v>94</v>
      </c>
      <c r="K2197" s="19">
        <f t="shared" si="69"/>
        <v>3.9280000000000004</v>
      </c>
      <c r="L2197" t="s">
        <v>977</v>
      </c>
      <c r="M2197" s="50" t="s">
        <v>1197</v>
      </c>
      <c r="O2197" s="49" t="s">
        <v>1055</v>
      </c>
      <c r="P2197" s="37">
        <f t="shared" si="68"/>
        <v>3.9280000000000004</v>
      </c>
      <c r="Q2197" s="51">
        <v>45831</v>
      </c>
      <c r="S2197">
        <v>40700</v>
      </c>
      <c r="T2197" t="s">
        <v>911</v>
      </c>
    </row>
    <row r="2198" spans="1:20" ht="30" x14ac:dyDescent="0.25">
      <c r="A2198" s="53" t="str">
        <f>+VLOOKUP(O2198,'Selectable Table'!D:E,2,0)</f>
        <v>OTH CUST</v>
      </c>
      <c r="B2198" s="36" t="s">
        <v>1208</v>
      </c>
      <c r="C2198" s="49" t="s">
        <v>1209</v>
      </c>
      <c r="D2198" s="49" t="s">
        <v>587</v>
      </c>
      <c r="E2198">
        <v>2025</v>
      </c>
      <c r="F2198">
        <v>6</v>
      </c>
      <c r="G2198" s="53" t="s">
        <v>984</v>
      </c>
      <c r="H2198" s="33" t="s">
        <v>262</v>
      </c>
      <c r="I2198" s="18">
        <v>39.436000000000007</v>
      </c>
      <c r="J2198" s="33" t="s">
        <v>916</v>
      </c>
      <c r="K2198" s="19">
        <f t="shared" si="69"/>
        <v>52.631679960000014</v>
      </c>
      <c r="L2198" t="s">
        <v>977</v>
      </c>
      <c r="M2198" s="50" t="s">
        <v>1210</v>
      </c>
      <c r="O2198" s="49" t="s">
        <v>1055</v>
      </c>
      <c r="P2198" s="37">
        <f t="shared" si="68"/>
        <v>52.631679960000014</v>
      </c>
      <c r="Q2198" s="51">
        <v>45831</v>
      </c>
      <c r="S2198">
        <v>40700</v>
      </c>
      <c r="T2198" t="s">
        <v>911</v>
      </c>
    </row>
    <row r="2199" spans="1:20" ht="30" x14ac:dyDescent="0.25">
      <c r="A2199" s="53" t="str">
        <f>+VLOOKUP(O2199,'Selectable Table'!D:E,2,0)</f>
        <v>OTH CUST</v>
      </c>
      <c r="B2199" s="36" t="s">
        <v>1208</v>
      </c>
      <c r="C2199" s="49" t="s">
        <v>1209</v>
      </c>
      <c r="D2199" s="49" t="s">
        <v>587</v>
      </c>
      <c r="E2199">
        <v>2025</v>
      </c>
      <c r="F2199">
        <v>6</v>
      </c>
      <c r="G2199" s="53" t="s">
        <v>980</v>
      </c>
      <c r="H2199" s="33" t="s">
        <v>261</v>
      </c>
      <c r="I2199" s="18">
        <v>15.728000000000002</v>
      </c>
      <c r="J2199" s="33" t="s">
        <v>916</v>
      </c>
      <c r="K2199" s="19">
        <f t="shared" si="69"/>
        <v>20.990746080000005</v>
      </c>
      <c r="L2199" t="s">
        <v>977</v>
      </c>
      <c r="M2199" s="50" t="s">
        <v>1210</v>
      </c>
      <c r="O2199" s="49" t="s">
        <v>1055</v>
      </c>
      <c r="P2199" s="37">
        <f t="shared" si="68"/>
        <v>20.990746080000005</v>
      </c>
      <c r="Q2199" s="51">
        <v>45831</v>
      </c>
      <c r="S2199">
        <v>40700</v>
      </c>
      <c r="T2199" t="s">
        <v>911</v>
      </c>
    </row>
    <row r="2200" spans="1:20" ht="30" x14ac:dyDescent="0.25">
      <c r="A2200" s="53" t="str">
        <f>+VLOOKUP(O2200,'Selectable Table'!D:E,2,0)</f>
        <v>OTH CUST</v>
      </c>
      <c r="B2200" s="36" t="s">
        <v>1796</v>
      </c>
      <c r="C2200" s="49" t="s">
        <v>1797</v>
      </c>
      <c r="D2200" s="49" t="s">
        <v>587</v>
      </c>
      <c r="E2200">
        <v>2025</v>
      </c>
      <c r="F2200">
        <v>6</v>
      </c>
      <c r="G2200" s="53" t="s">
        <v>980</v>
      </c>
      <c r="H2200" s="33" t="s">
        <v>261</v>
      </c>
      <c r="I2200" s="18">
        <v>9.8560000000000016</v>
      </c>
      <c r="J2200" s="33" t="s">
        <v>916</v>
      </c>
      <c r="K2200" s="19">
        <f t="shared" si="69"/>
        <v>13.153916160000003</v>
      </c>
      <c r="L2200" t="s">
        <v>977</v>
      </c>
      <c r="M2200" s="50" t="s">
        <v>1798</v>
      </c>
      <c r="O2200" s="49" t="s">
        <v>1055</v>
      </c>
      <c r="P2200" s="37">
        <f t="shared" si="68"/>
        <v>13.153916160000003</v>
      </c>
      <c r="Q2200" s="51">
        <v>45831</v>
      </c>
      <c r="S2200">
        <v>40700</v>
      </c>
      <c r="T2200" t="s">
        <v>911</v>
      </c>
    </row>
    <row r="2201" spans="1:20" ht="30" x14ac:dyDescent="0.25">
      <c r="A2201" s="53" t="str">
        <f>+VLOOKUP(O2201,'Selectable Table'!D:E,2,0)</f>
        <v>OTH CUST</v>
      </c>
      <c r="B2201" s="36" t="s">
        <v>1796</v>
      </c>
      <c r="C2201" s="49" t="s">
        <v>1797</v>
      </c>
      <c r="D2201" s="49" t="s">
        <v>587</v>
      </c>
      <c r="E2201">
        <v>2025</v>
      </c>
      <c r="F2201">
        <v>6</v>
      </c>
      <c r="G2201" s="53" t="s">
        <v>980</v>
      </c>
      <c r="H2201" s="33" t="s">
        <v>261</v>
      </c>
      <c r="I2201" s="18">
        <v>3.9280000000000004</v>
      </c>
      <c r="J2201" s="33" t="s">
        <v>916</v>
      </c>
      <c r="K2201" s="19">
        <f t="shared" si="69"/>
        <v>5.2423480800000011</v>
      </c>
      <c r="L2201" t="s">
        <v>977</v>
      </c>
      <c r="M2201" s="50" t="s">
        <v>1798</v>
      </c>
      <c r="O2201" s="49" t="s">
        <v>1055</v>
      </c>
      <c r="P2201" s="37">
        <f t="shared" si="68"/>
        <v>5.2423480800000011</v>
      </c>
      <c r="Q2201" s="51">
        <v>45831</v>
      </c>
      <c r="S2201">
        <v>40700</v>
      </c>
      <c r="T2201" t="s">
        <v>911</v>
      </c>
    </row>
    <row r="2202" spans="1:20" ht="30" x14ac:dyDescent="0.25">
      <c r="A2202" s="53" t="str">
        <f>+VLOOKUP(O2202,'Selectable Table'!D:E,2,0)</f>
        <v>OTH CUST</v>
      </c>
      <c r="B2202" s="36" t="s">
        <v>1826</v>
      </c>
      <c r="C2202" s="49" t="s">
        <v>1827</v>
      </c>
      <c r="D2202" s="49" t="s">
        <v>587</v>
      </c>
      <c r="E2202">
        <v>2025</v>
      </c>
      <c r="F2202">
        <v>6</v>
      </c>
      <c r="G2202" s="53" t="s">
        <v>976</v>
      </c>
      <c r="H2202" s="33" t="s">
        <v>260</v>
      </c>
      <c r="I2202" s="18">
        <v>10.144</v>
      </c>
      <c r="J2202" s="33" t="s">
        <v>916</v>
      </c>
      <c r="K2202" s="19">
        <f t="shared" si="69"/>
        <v>13.53828384</v>
      </c>
      <c r="L2202" t="s">
        <v>977</v>
      </c>
      <c r="M2202" s="50" t="s">
        <v>1829</v>
      </c>
      <c r="O2202" s="49" t="s">
        <v>1055</v>
      </c>
      <c r="P2202" s="37">
        <f t="shared" si="68"/>
        <v>13.53828384</v>
      </c>
      <c r="Q2202" s="51">
        <v>45831</v>
      </c>
      <c r="S2202">
        <v>40700</v>
      </c>
      <c r="T2202" t="s">
        <v>911</v>
      </c>
    </row>
    <row r="2203" spans="1:20" ht="30" x14ac:dyDescent="0.25">
      <c r="A2203" s="53" t="str">
        <f>+VLOOKUP(O2203,'Selectable Table'!D:E,2,0)</f>
        <v>OTH CUST</v>
      </c>
      <c r="B2203" s="36" t="s">
        <v>1826</v>
      </c>
      <c r="C2203" s="49" t="s">
        <v>1827</v>
      </c>
      <c r="D2203" s="49" t="s">
        <v>588</v>
      </c>
      <c r="E2203">
        <v>2025</v>
      </c>
      <c r="F2203">
        <v>6</v>
      </c>
      <c r="G2203" s="53" t="s">
        <v>984</v>
      </c>
      <c r="H2203" s="33" t="s">
        <v>262</v>
      </c>
      <c r="I2203" s="18">
        <v>4.0439999999999996</v>
      </c>
      <c r="J2203" s="33" t="s">
        <v>916</v>
      </c>
      <c r="K2203" s="19">
        <f t="shared" si="69"/>
        <v>5.39716284</v>
      </c>
      <c r="L2203" t="s">
        <v>977</v>
      </c>
      <c r="M2203" s="50" t="s">
        <v>1829</v>
      </c>
      <c r="O2203" s="49" t="s">
        <v>1055</v>
      </c>
      <c r="P2203" s="37">
        <f t="shared" si="68"/>
        <v>5.39716284</v>
      </c>
      <c r="Q2203" s="51">
        <v>45831</v>
      </c>
      <c r="S2203">
        <v>40700</v>
      </c>
      <c r="T2203" t="s">
        <v>911</v>
      </c>
    </row>
    <row r="2204" spans="1:20" ht="30" x14ac:dyDescent="0.25">
      <c r="A2204" s="53" t="str">
        <f>+VLOOKUP(O2204,'Selectable Table'!D:E,2,0)</f>
        <v>OTH CUST</v>
      </c>
      <c r="B2204" s="36" t="s">
        <v>1263</v>
      </c>
      <c r="C2204" s="49" t="s">
        <v>1264</v>
      </c>
      <c r="D2204" s="49" t="s">
        <v>588</v>
      </c>
      <c r="E2204">
        <v>2025</v>
      </c>
      <c r="F2204">
        <v>6</v>
      </c>
      <c r="G2204" s="53" t="s">
        <v>980</v>
      </c>
      <c r="H2204" s="33" t="s">
        <v>261</v>
      </c>
      <c r="I2204" s="18">
        <v>7.8599999999999994</v>
      </c>
      <c r="J2204" s="33" t="s">
        <v>916</v>
      </c>
      <c r="K2204" s="19">
        <f t="shared" si="69"/>
        <v>10.4900346</v>
      </c>
      <c r="L2204" t="s">
        <v>977</v>
      </c>
      <c r="M2204" s="50" t="s">
        <v>1265</v>
      </c>
      <c r="O2204" s="49" t="s">
        <v>1055</v>
      </c>
      <c r="P2204" s="37">
        <f t="shared" si="68"/>
        <v>10.4900346</v>
      </c>
      <c r="Q2204" s="51">
        <v>45831</v>
      </c>
      <c r="S2204">
        <v>40700</v>
      </c>
      <c r="T2204" t="s">
        <v>911</v>
      </c>
    </row>
    <row r="2205" spans="1:20" ht="30" x14ac:dyDescent="0.25">
      <c r="A2205" s="53" t="str">
        <f>+VLOOKUP(O2205,'Selectable Table'!D:E,2,0)</f>
        <v>OTH CUST</v>
      </c>
      <c r="B2205" s="36" t="s">
        <v>1263</v>
      </c>
      <c r="C2205" s="49" t="s">
        <v>1264</v>
      </c>
      <c r="D2205" s="49" t="s">
        <v>588</v>
      </c>
      <c r="E2205">
        <v>2025</v>
      </c>
      <c r="F2205">
        <v>6</v>
      </c>
      <c r="G2205" s="53" t="s">
        <v>980</v>
      </c>
      <c r="H2205" s="33" t="s">
        <v>261</v>
      </c>
      <c r="I2205" s="18">
        <v>19.716000000000001</v>
      </c>
      <c r="J2205" s="33" t="s">
        <v>916</v>
      </c>
      <c r="K2205" s="19">
        <f t="shared" si="69"/>
        <v>26.313170760000002</v>
      </c>
      <c r="L2205" t="s">
        <v>977</v>
      </c>
      <c r="M2205" s="50" t="s">
        <v>1265</v>
      </c>
      <c r="O2205" s="49" t="s">
        <v>1055</v>
      </c>
      <c r="P2205" s="37">
        <f t="shared" si="68"/>
        <v>26.313170760000002</v>
      </c>
      <c r="Q2205" s="51">
        <v>45831</v>
      </c>
      <c r="S2205">
        <v>40700</v>
      </c>
      <c r="T2205" t="s">
        <v>911</v>
      </c>
    </row>
    <row r="2206" spans="1:20" x14ac:dyDescent="0.25">
      <c r="A2206" s="53" t="str">
        <f>+VLOOKUP(O2206,'Selectable Table'!D:E,2,0)</f>
        <v>OTH CUST</v>
      </c>
      <c r="B2206" s="36" t="s">
        <v>2141</v>
      </c>
      <c r="C2206" s="49" t="s">
        <v>2142</v>
      </c>
      <c r="D2206" s="49" t="s">
        <v>588</v>
      </c>
      <c r="E2206">
        <v>2025</v>
      </c>
      <c r="F2206">
        <v>6</v>
      </c>
      <c r="G2206" s="53" t="s">
        <v>976</v>
      </c>
      <c r="H2206" s="33" t="s">
        <v>260</v>
      </c>
      <c r="I2206" s="18">
        <v>3.5640000000000001</v>
      </c>
      <c r="J2206" s="33" t="s">
        <v>916</v>
      </c>
      <c r="K2206" s="19">
        <f t="shared" si="69"/>
        <v>4.7565500400000005</v>
      </c>
      <c r="L2206" t="s">
        <v>977</v>
      </c>
      <c r="M2206" s="50" t="s">
        <v>2143</v>
      </c>
      <c r="O2206" s="49" t="s">
        <v>986</v>
      </c>
      <c r="P2206" s="37">
        <f t="shared" si="68"/>
        <v>4.7565500400000005</v>
      </c>
      <c r="Q2206" s="51">
        <v>45831</v>
      </c>
      <c r="S2206">
        <v>40700</v>
      </c>
      <c r="T2206" t="s">
        <v>911</v>
      </c>
    </row>
    <row r="2207" spans="1:20" ht="30" x14ac:dyDescent="0.25">
      <c r="A2207" s="53" t="str">
        <f>+VLOOKUP(O2207,'Selectable Table'!D:E,2,0)</f>
        <v>OTH CUST</v>
      </c>
      <c r="B2207" s="36" t="s">
        <v>1309</v>
      </c>
      <c r="C2207" s="49" t="s">
        <v>1310</v>
      </c>
      <c r="D2207" s="49">
        <v>20240092</v>
      </c>
      <c r="E2207">
        <v>2025</v>
      </c>
      <c r="F2207">
        <v>6</v>
      </c>
      <c r="G2207" s="53" t="s">
        <v>980</v>
      </c>
      <c r="H2207" s="33" t="s">
        <v>261</v>
      </c>
      <c r="I2207" s="18">
        <v>10.144</v>
      </c>
      <c r="J2207" s="33" t="s">
        <v>94</v>
      </c>
      <c r="K2207" s="19">
        <f t="shared" si="69"/>
        <v>10.144</v>
      </c>
      <c r="L2207" t="s">
        <v>977</v>
      </c>
      <c r="M2207" s="50" t="s">
        <v>1311</v>
      </c>
      <c r="O2207" s="49" t="s">
        <v>1055</v>
      </c>
      <c r="P2207" s="37">
        <f t="shared" si="68"/>
        <v>10.144</v>
      </c>
      <c r="Q2207" s="51">
        <v>45831</v>
      </c>
      <c r="S2207">
        <v>40700</v>
      </c>
      <c r="T2207" t="s">
        <v>911</v>
      </c>
    </row>
    <row r="2208" spans="1:20" ht="30" x14ac:dyDescent="0.25">
      <c r="A2208" s="53" t="str">
        <f>+VLOOKUP(O2208,'Selectable Table'!D:E,2,0)</f>
        <v>OTH CUST</v>
      </c>
      <c r="B2208" s="36" t="s">
        <v>1309</v>
      </c>
      <c r="C2208" s="49" t="s">
        <v>1310</v>
      </c>
      <c r="D2208" s="49">
        <v>20240092</v>
      </c>
      <c r="E2208">
        <v>2025</v>
      </c>
      <c r="F2208">
        <v>6</v>
      </c>
      <c r="G2208" s="53" t="s">
        <v>980</v>
      </c>
      <c r="H2208" s="33" t="s">
        <v>261</v>
      </c>
      <c r="I2208" s="18">
        <v>4.048</v>
      </c>
      <c r="J2208" s="33" t="s">
        <v>94</v>
      </c>
      <c r="K2208" s="19">
        <f t="shared" si="69"/>
        <v>4.048</v>
      </c>
      <c r="L2208" t="s">
        <v>977</v>
      </c>
      <c r="M2208" s="50" t="s">
        <v>1311</v>
      </c>
      <c r="O2208" s="49" t="s">
        <v>1055</v>
      </c>
      <c r="P2208" s="37">
        <f t="shared" si="68"/>
        <v>4.048</v>
      </c>
      <c r="Q2208" s="51">
        <v>45831</v>
      </c>
      <c r="S2208">
        <v>40700</v>
      </c>
      <c r="T2208" t="s">
        <v>911</v>
      </c>
    </row>
    <row r="2209" spans="1:20" x14ac:dyDescent="0.25">
      <c r="A2209" s="53" t="str">
        <f>+VLOOKUP(O2209,'Selectable Table'!D:E,2,0)</f>
        <v>J &amp; J</v>
      </c>
      <c r="B2209" s="36" t="s">
        <v>1923</v>
      </c>
      <c r="C2209" s="49" t="s">
        <v>1924</v>
      </c>
      <c r="D2209" s="49">
        <v>20240092</v>
      </c>
      <c r="E2209">
        <v>2025</v>
      </c>
      <c r="F2209">
        <v>6</v>
      </c>
      <c r="G2209" s="53" t="s">
        <v>976</v>
      </c>
      <c r="H2209" s="33" t="s">
        <v>260</v>
      </c>
      <c r="I2209" s="18">
        <v>9.3559999999999999</v>
      </c>
      <c r="J2209" s="33" t="s">
        <v>94</v>
      </c>
      <c r="K2209" s="19">
        <f t="shared" si="69"/>
        <v>9.3559999999999999</v>
      </c>
      <c r="L2209" t="s">
        <v>977</v>
      </c>
      <c r="M2209" s="50" t="s">
        <v>1925</v>
      </c>
      <c r="O2209" s="49" t="s">
        <v>1100</v>
      </c>
      <c r="P2209" s="37">
        <f t="shared" si="68"/>
        <v>9.3559999999999999</v>
      </c>
      <c r="Q2209" s="51">
        <v>45831</v>
      </c>
      <c r="S2209">
        <v>40700</v>
      </c>
      <c r="T2209" t="s">
        <v>911</v>
      </c>
    </row>
    <row r="2210" spans="1:20" x14ac:dyDescent="0.25">
      <c r="A2210" s="53" t="str">
        <f>+VLOOKUP(O2210,'Selectable Table'!D:E,2,0)</f>
        <v>J &amp; J</v>
      </c>
      <c r="B2210" s="36" t="s">
        <v>1923</v>
      </c>
      <c r="C2210" s="49" t="s">
        <v>1924</v>
      </c>
      <c r="D2210" s="49">
        <v>20230050</v>
      </c>
      <c r="E2210">
        <v>2025</v>
      </c>
      <c r="F2210">
        <v>6</v>
      </c>
      <c r="G2210" s="53" t="s">
        <v>980</v>
      </c>
      <c r="H2210" s="33" t="s">
        <v>261</v>
      </c>
      <c r="I2210" s="18">
        <v>3.5640000000000001</v>
      </c>
      <c r="J2210" s="33" t="s">
        <v>94</v>
      </c>
      <c r="K2210" s="19">
        <f t="shared" si="69"/>
        <v>3.5640000000000001</v>
      </c>
      <c r="L2210" t="s">
        <v>977</v>
      </c>
      <c r="M2210" s="50" t="s">
        <v>1925</v>
      </c>
      <c r="O2210" s="49" t="s">
        <v>1100</v>
      </c>
      <c r="P2210" s="37">
        <f t="shared" si="68"/>
        <v>3.5640000000000001</v>
      </c>
      <c r="Q2210" s="51">
        <v>45831</v>
      </c>
      <c r="S2210">
        <v>40700</v>
      </c>
      <c r="T2210" t="s">
        <v>911</v>
      </c>
    </row>
    <row r="2211" spans="1:20" x14ac:dyDescent="0.25">
      <c r="A2211" s="53" t="str">
        <f>+VLOOKUP(O2211,'Selectable Table'!D:E,2,0)</f>
        <v>J &amp; J</v>
      </c>
      <c r="B2211" s="36" t="s">
        <v>1928</v>
      </c>
      <c r="C2211" s="49" t="s">
        <v>1929</v>
      </c>
      <c r="D2211" s="49">
        <v>20230050</v>
      </c>
      <c r="E2211">
        <v>2025</v>
      </c>
      <c r="F2211">
        <v>6</v>
      </c>
      <c r="G2211" s="53" t="s">
        <v>980</v>
      </c>
      <c r="H2211" s="33" t="s">
        <v>261</v>
      </c>
      <c r="I2211" s="18">
        <v>56.14</v>
      </c>
      <c r="J2211" s="33" t="s">
        <v>94</v>
      </c>
      <c r="K2211" s="19">
        <f t="shared" si="69"/>
        <v>56.14</v>
      </c>
      <c r="L2211" t="s">
        <v>977</v>
      </c>
      <c r="M2211" s="50" t="s">
        <v>1930</v>
      </c>
      <c r="O2211" s="49" t="s">
        <v>1100</v>
      </c>
      <c r="P2211" s="37">
        <f t="shared" si="68"/>
        <v>56.14</v>
      </c>
      <c r="Q2211" s="51">
        <v>45831</v>
      </c>
      <c r="S2211">
        <v>40700</v>
      </c>
      <c r="T2211" t="s">
        <v>911</v>
      </c>
    </row>
    <row r="2212" spans="1:20" x14ac:dyDescent="0.25">
      <c r="A2212" s="53" t="str">
        <f>+VLOOKUP(O2212,'Selectable Table'!D:E,2,0)</f>
        <v>J &amp; J</v>
      </c>
      <c r="B2212" t="s">
        <v>1928</v>
      </c>
      <c r="C2212" t="s">
        <v>1929</v>
      </c>
      <c r="D2212">
        <v>20230050</v>
      </c>
      <c r="E2212">
        <v>2025</v>
      </c>
      <c r="F2212">
        <v>6</v>
      </c>
      <c r="G2212" s="53" t="s">
        <v>980</v>
      </c>
      <c r="H2212" t="s">
        <v>261</v>
      </c>
      <c r="I2212" s="18">
        <v>21.388000000000002</v>
      </c>
      <c r="J2212" t="s">
        <v>94</v>
      </c>
      <c r="K2212" s="19">
        <f t="shared" si="69"/>
        <v>21.388000000000002</v>
      </c>
      <c r="L2212" t="s">
        <v>977</v>
      </c>
      <c r="M2212" s="50" t="s">
        <v>1930</v>
      </c>
      <c r="O2212" s="15" t="s">
        <v>1100</v>
      </c>
      <c r="P2212" s="15">
        <f t="shared" si="68"/>
        <v>21.388000000000002</v>
      </c>
      <c r="Q2212" s="51">
        <v>45831</v>
      </c>
      <c r="S2212">
        <v>40700</v>
      </c>
      <c r="T2212" t="s">
        <v>911</v>
      </c>
    </row>
    <row r="2213" spans="1:20" ht="30" x14ac:dyDescent="0.25">
      <c r="A2213" s="53" t="str">
        <f>+VLOOKUP(O2213,'Selectable Table'!D:E,2,0)</f>
        <v>OTH CUST</v>
      </c>
      <c r="B2213" t="s">
        <v>1549</v>
      </c>
      <c r="C2213" t="s">
        <v>1550</v>
      </c>
      <c r="D2213">
        <v>20230050</v>
      </c>
      <c r="E2213">
        <v>2025</v>
      </c>
      <c r="F2213">
        <v>6</v>
      </c>
      <c r="G2213" s="53" t="s">
        <v>980</v>
      </c>
      <c r="H2213" t="s">
        <v>261</v>
      </c>
      <c r="I2213" s="18">
        <v>3.4359999999999999</v>
      </c>
      <c r="J2213" t="s">
        <v>94</v>
      </c>
      <c r="K2213" s="19">
        <f t="shared" si="69"/>
        <v>3.4359999999999999</v>
      </c>
      <c r="L2213" t="s">
        <v>977</v>
      </c>
      <c r="M2213" s="50" t="s">
        <v>1551</v>
      </c>
      <c r="O2213" s="15" t="s">
        <v>1055</v>
      </c>
      <c r="P2213" s="15">
        <f t="shared" si="68"/>
        <v>3.4359999999999999</v>
      </c>
      <c r="Q2213" s="51">
        <v>45831</v>
      </c>
      <c r="S2213">
        <v>40700</v>
      </c>
      <c r="T2213" t="s">
        <v>911</v>
      </c>
    </row>
    <row r="2214" spans="1:20" ht="30" x14ac:dyDescent="0.25">
      <c r="A2214" s="53" t="str">
        <f>+VLOOKUP(O2214,'Selectable Table'!D:E,2,0)</f>
        <v>OTH CUST</v>
      </c>
      <c r="B2214" t="s">
        <v>1549</v>
      </c>
      <c r="C2214" t="s">
        <v>1550</v>
      </c>
      <c r="D2214">
        <v>20230050</v>
      </c>
      <c r="E2214">
        <v>2025</v>
      </c>
      <c r="F2214">
        <v>6</v>
      </c>
      <c r="G2214" s="53" t="s">
        <v>980</v>
      </c>
      <c r="H2214" t="s">
        <v>261</v>
      </c>
      <c r="I2214" s="18">
        <v>8.620000000000001</v>
      </c>
      <c r="J2214" t="s">
        <v>94</v>
      </c>
      <c r="K2214" s="19">
        <f t="shared" si="69"/>
        <v>8.620000000000001</v>
      </c>
      <c r="L2214" t="s">
        <v>977</v>
      </c>
      <c r="M2214" s="50" t="s">
        <v>1551</v>
      </c>
      <c r="O2214" s="15" t="s">
        <v>1055</v>
      </c>
      <c r="P2214" s="15">
        <f t="shared" si="68"/>
        <v>8.620000000000001</v>
      </c>
      <c r="Q2214" s="51">
        <v>45831</v>
      </c>
      <c r="S2214">
        <v>40700</v>
      </c>
      <c r="T2214" t="s">
        <v>911</v>
      </c>
    </row>
    <row r="2215" spans="1:20" x14ac:dyDescent="0.25">
      <c r="A2215" s="53" t="str">
        <f>+VLOOKUP(O2215,'Selectable Table'!D:E,2,0)</f>
        <v>AMGEN</v>
      </c>
      <c r="B2215">
        <v>30549</v>
      </c>
      <c r="C2215" t="s">
        <v>2145</v>
      </c>
      <c r="D2215">
        <v>20230050</v>
      </c>
      <c r="E2215">
        <v>2025</v>
      </c>
      <c r="F2215">
        <v>6</v>
      </c>
      <c r="G2215" s="53" t="s">
        <v>980</v>
      </c>
      <c r="H2215" t="s">
        <v>261</v>
      </c>
      <c r="I2215" s="18">
        <v>2607.0539000000003</v>
      </c>
      <c r="J2215" t="s">
        <v>94</v>
      </c>
      <c r="K2215" s="19">
        <f t="shared" si="69"/>
        <v>2607.0539000000003</v>
      </c>
      <c r="L2215" t="s">
        <v>977</v>
      </c>
      <c r="M2215" s="50" t="str">
        <f t="shared" ref="M2215:M2246" si="70">IFERROR(RIGHT(C2215,LEN(C2215)-IFERROR(FIND("PO#",C2215), FIND("PO",C2215))+1), C2215)</f>
        <v>PO 7300837283</v>
      </c>
      <c r="O2215" s="15" t="s">
        <v>316</v>
      </c>
      <c r="P2215" s="15">
        <f t="shared" si="68"/>
        <v>2607.0539000000003</v>
      </c>
      <c r="Q2215" s="51">
        <v>45831</v>
      </c>
      <c r="S2215">
        <v>40700</v>
      </c>
      <c r="T2215" t="s">
        <v>911</v>
      </c>
    </row>
    <row r="2216" spans="1:20" x14ac:dyDescent="0.25">
      <c r="A2216" s="53" t="str">
        <f>+VLOOKUP(O2216,'Selectable Table'!D:E,2,0)</f>
        <v>AMGEN</v>
      </c>
      <c r="B2216">
        <v>30549</v>
      </c>
      <c r="C2216" t="s">
        <v>2145</v>
      </c>
      <c r="D2216">
        <v>20230050</v>
      </c>
      <c r="E2216">
        <v>2025</v>
      </c>
      <c r="F2216">
        <v>6</v>
      </c>
      <c r="G2216" s="53" t="s">
        <v>976</v>
      </c>
      <c r="H2216" t="s">
        <v>260</v>
      </c>
      <c r="I2216" s="18">
        <v>1251.4304</v>
      </c>
      <c r="J2216" t="s">
        <v>94</v>
      </c>
      <c r="K2216" s="19">
        <f t="shared" si="69"/>
        <v>1251.4304</v>
      </c>
      <c r="L2216" t="s">
        <v>977</v>
      </c>
      <c r="M2216" s="50" t="str">
        <f t="shared" si="70"/>
        <v>PO 7300837283</v>
      </c>
      <c r="O2216" s="15" t="s">
        <v>316</v>
      </c>
      <c r="P2216" s="15">
        <f t="shared" si="68"/>
        <v>1251.4304</v>
      </c>
      <c r="Q2216" s="51">
        <v>45831</v>
      </c>
      <c r="S2216">
        <v>40700</v>
      </c>
      <c r="T2216" t="s">
        <v>911</v>
      </c>
    </row>
    <row r="2217" spans="1:20" x14ac:dyDescent="0.25">
      <c r="A2217" s="53" t="str">
        <f>+VLOOKUP(O2217,'Selectable Table'!D:E,2,0)</f>
        <v>AMGEN</v>
      </c>
      <c r="B2217">
        <v>30549</v>
      </c>
      <c r="C2217" t="s">
        <v>2145</v>
      </c>
      <c r="D2217">
        <v>20230050</v>
      </c>
      <c r="E2217">
        <v>2025</v>
      </c>
      <c r="F2217">
        <v>6</v>
      </c>
      <c r="G2217" s="53" t="s">
        <v>980</v>
      </c>
      <c r="H2217" t="s">
        <v>261</v>
      </c>
      <c r="I2217" s="18">
        <v>32.7789</v>
      </c>
      <c r="J2217" t="s">
        <v>94</v>
      </c>
      <c r="K2217" s="19">
        <f t="shared" si="69"/>
        <v>32.7789</v>
      </c>
      <c r="L2217" t="s">
        <v>977</v>
      </c>
      <c r="M2217" s="50" t="str">
        <f t="shared" si="70"/>
        <v>PO 7300837283</v>
      </c>
      <c r="O2217" s="15" t="s">
        <v>316</v>
      </c>
      <c r="P2217" s="15">
        <f t="shared" si="68"/>
        <v>32.7789</v>
      </c>
      <c r="Q2217" s="51">
        <v>45831</v>
      </c>
      <c r="S2217">
        <v>40700</v>
      </c>
      <c r="T2217" t="s">
        <v>911</v>
      </c>
    </row>
    <row r="2218" spans="1:20" x14ac:dyDescent="0.25">
      <c r="A2218" s="53" t="str">
        <f>+VLOOKUP(O2218,'Selectable Table'!D:E,2,0)</f>
        <v>S AVENTIS</v>
      </c>
      <c r="B2218">
        <v>30597</v>
      </c>
      <c r="C2218" t="s">
        <v>2146</v>
      </c>
      <c r="D2218" t="s">
        <v>2147</v>
      </c>
      <c r="E2218">
        <v>2025</v>
      </c>
      <c r="F2218">
        <v>6</v>
      </c>
      <c r="G2218" s="53" t="s">
        <v>976</v>
      </c>
      <c r="H2218" t="s">
        <v>260</v>
      </c>
      <c r="I2218" s="18">
        <v>1028.5</v>
      </c>
      <c r="J2218" t="s">
        <v>94</v>
      </c>
      <c r="K2218" s="19">
        <f t="shared" si="69"/>
        <v>1028.5</v>
      </c>
      <c r="L2218" t="s">
        <v>977</v>
      </c>
      <c r="M2218" s="50" t="str">
        <f t="shared" si="70"/>
        <v>PO E005473054</v>
      </c>
      <c r="O2218" s="15" t="s">
        <v>2148</v>
      </c>
      <c r="P2218" s="15">
        <f t="shared" si="68"/>
        <v>1028.5</v>
      </c>
      <c r="Q2218" s="51">
        <v>45831</v>
      </c>
      <c r="S2218">
        <v>40700</v>
      </c>
      <c r="T2218" t="s">
        <v>911</v>
      </c>
    </row>
    <row r="2219" spans="1:20" x14ac:dyDescent="0.25">
      <c r="A2219" s="53" t="str">
        <f>+VLOOKUP(O2219,'Selectable Table'!D:E,2,0)</f>
        <v>S AVENTIS</v>
      </c>
      <c r="B2219">
        <v>30597</v>
      </c>
      <c r="C2219" t="s">
        <v>2146</v>
      </c>
      <c r="D2219" t="s">
        <v>2147</v>
      </c>
      <c r="E2219">
        <v>2025</v>
      </c>
      <c r="F2219">
        <v>6</v>
      </c>
      <c r="G2219" s="53" t="s">
        <v>980</v>
      </c>
      <c r="H2219" t="s">
        <v>261</v>
      </c>
      <c r="I2219" s="18">
        <v>1372.1399999999999</v>
      </c>
      <c r="J2219" t="s">
        <v>94</v>
      </c>
      <c r="K2219" s="19">
        <f t="shared" si="69"/>
        <v>1372.1399999999999</v>
      </c>
      <c r="L2219" t="s">
        <v>977</v>
      </c>
      <c r="M2219" s="50" t="str">
        <f t="shared" si="70"/>
        <v>PO E005473054</v>
      </c>
      <c r="O2219" s="15" t="s">
        <v>2148</v>
      </c>
      <c r="P2219" s="15">
        <f t="shared" si="68"/>
        <v>1372.1399999999999</v>
      </c>
      <c r="Q2219" s="51">
        <v>45831</v>
      </c>
      <c r="S2219">
        <v>40700</v>
      </c>
      <c r="T2219" t="s">
        <v>911</v>
      </c>
    </row>
    <row r="2220" spans="1:20" x14ac:dyDescent="0.25">
      <c r="A2220" s="53" t="str">
        <f>+VLOOKUP(O2220,'Selectable Table'!D:E,2,0)</f>
        <v>PFIZER</v>
      </c>
      <c r="B2220">
        <v>30591</v>
      </c>
      <c r="C2220" t="s">
        <v>2149</v>
      </c>
      <c r="D2220" t="s">
        <v>591</v>
      </c>
      <c r="E2220">
        <v>2025</v>
      </c>
      <c r="F2220">
        <v>6</v>
      </c>
      <c r="G2220" s="53" t="s">
        <v>980</v>
      </c>
      <c r="H2220" t="s">
        <v>261</v>
      </c>
      <c r="I2220" s="18">
        <v>5878.7182080000002</v>
      </c>
      <c r="J2220" t="s">
        <v>916</v>
      </c>
      <c r="K2220" s="19">
        <f t="shared" si="69"/>
        <v>7845.7961075788808</v>
      </c>
      <c r="L2220" t="s">
        <v>977</v>
      </c>
      <c r="M2220" s="50" t="str">
        <f t="shared" si="70"/>
        <v>PO 9500854302</v>
      </c>
      <c r="O2220" s="15" t="s">
        <v>252</v>
      </c>
      <c r="P2220" s="15">
        <f t="shared" si="68"/>
        <v>7845.7961075788808</v>
      </c>
      <c r="Q2220" s="51">
        <v>45831</v>
      </c>
      <c r="S2220">
        <v>40700</v>
      </c>
      <c r="T2220" t="s">
        <v>911</v>
      </c>
    </row>
    <row r="2221" spans="1:20" x14ac:dyDescent="0.25">
      <c r="A2221" s="53" t="str">
        <f>+VLOOKUP(O2221,'Selectable Table'!D:E,2,0)</f>
        <v>PFIZER</v>
      </c>
      <c r="B2221">
        <v>30591</v>
      </c>
      <c r="C2221" t="s">
        <v>2149</v>
      </c>
      <c r="D2221" t="s">
        <v>591</v>
      </c>
      <c r="E2221">
        <v>2025</v>
      </c>
      <c r="F2221">
        <v>6</v>
      </c>
      <c r="G2221" s="53" t="s">
        <v>980</v>
      </c>
      <c r="H2221" t="s">
        <v>261</v>
      </c>
      <c r="I2221" s="18">
        <v>2042.8943039999999</v>
      </c>
      <c r="J2221" t="s">
        <v>916</v>
      </c>
      <c r="K2221" s="19">
        <f t="shared" si="69"/>
        <v>2726.4671670614403</v>
      </c>
      <c r="L2221" t="s">
        <v>977</v>
      </c>
      <c r="M2221" s="50" t="str">
        <f t="shared" si="70"/>
        <v>PO 9500854302</v>
      </c>
      <c r="O2221" s="15" t="s">
        <v>252</v>
      </c>
      <c r="P2221" s="15">
        <f t="shared" si="68"/>
        <v>2726.4671670614403</v>
      </c>
      <c r="Q2221" s="51">
        <v>45831</v>
      </c>
      <c r="S2221">
        <v>40700</v>
      </c>
      <c r="T2221" t="s">
        <v>911</v>
      </c>
    </row>
    <row r="2222" spans="1:20" x14ac:dyDescent="0.25">
      <c r="A2222" s="53" t="str">
        <f>+VLOOKUP(O2222,'Selectable Table'!D:E,2,0)</f>
        <v>PFIZER</v>
      </c>
      <c r="B2222">
        <v>30591</v>
      </c>
      <c r="C2222" t="s">
        <v>2149</v>
      </c>
      <c r="D2222" t="s">
        <v>591</v>
      </c>
      <c r="E2222">
        <v>2025</v>
      </c>
      <c r="F2222">
        <v>6</v>
      </c>
      <c r="G2222" s="53" t="s">
        <v>976</v>
      </c>
      <c r="H2222" t="s">
        <v>260</v>
      </c>
      <c r="I2222" s="18">
        <v>477.975168</v>
      </c>
      <c r="J2222" t="s">
        <v>916</v>
      </c>
      <c r="K2222" s="19">
        <f t="shared" si="69"/>
        <v>637.91043896448002</v>
      </c>
      <c r="L2222" t="s">
        <v>977</v>
      </c>
      <c r="M2222" s="50" t="str">
        <f t="shared" si="70"/>
        <v>PO 9500854302</v>
      </c>
      <c r="O2222" s="15" t="s">
        <v>252</v>
      </c>
      <c r="P2222" s="15">
        <f t="shared" si="68"/>
        <v>637.91043896448002</v>
      </c>
      <c r="Q2222" s="51">
        <v>45831</v>
      </c>
      <c r="S2222">
        <v>40700</v>
      </c>
      <c r="T2222" t="s">
        <v>911</v>
      </c>
    </row>
    <row r="2223" spans="1:20" x14ac:dyDescent="0.25">
      <c r="A2223" s="53" t="str">
        <f>+VLOOKUP(O2223,'Selectable Table'!D:E,2,0)</f>
        <v>AMGEN</v>
      </c>
      <c r="B2223">
        <v>30549</v>
      </c>
      <c r="C2223" t="s">
        <v>2145</v>
      </c>
      <c r="D2223">
        <v>20210184</v>
      </c>
      <c r="E2223">
        <v>2025</v>
      </c>
      <c r="F2223">
        <v>6</v>
      </c>
      <c r="G2223" s="53" t="s">
        <v>980</v>
      </c>
      <c r="H2223" t="s">
        <v>261</v>
      </c>
      <c r="I2223" s="18">
        <v>1469.9079999999999</v>
      </c>
      <c r="J2223" t="s">
        <v>94</v>
      </c>
      <c r="K2223" s="19">
        <f t="shared" si="69"/>
        <v>1469.9079999999999</v>
      </c>
      <c r="L2223" t="s">
        <v>977</v>
      </c>
      <c r="M2223" s="50" t="str">
        <f t="shared" si="70"/>
        <v>PO 7300837283</v>
      </c>
      <c r="O2223" s="15" t="s">
        <v>316</v>
      </c>
      <c r="P2223" s="15">
        <f t="shared" si="68"/>
        <v>1469.9079999999999</v>
      </c>
      <c r="Q2223" s="51">
        <v>45831</v>
      </c>
      <c r="S2223">
        <v>40700</v>
      </c>
      <c r="T2223" t="s">
        <v>911</v>
      </c>
    </row>
    <row r="2224" spans="1:20" x14ac:dyDescent="0.25">
      <c r="A2224" s="53" t="str">
        <f>+VLOOKUP(O2224,'Selectable Table'!D:E,2,0)</f>
        <v>AMGEN</v>
      </c>
      <c r="B2224">
        <v>30549</v>
      </c>
      <c r="C2224" t="s">
        <v>2145</v>
      </c>
      <c r="D2224">
        <v>20210184</v>
      </c>
      <c r="E2224">
        <v>2025</v>
      </c>
      <c r="F2224">
        <v>6</v>
      </c>
      <c r="G2224" s="53" t="s">
        <v>980</v>
      </c>
      <c r="H2224" t="s">
        <v>261</v>
      </c>
      <c r="I2224" s="18">
        <v>889.61620000000005</v>
      </c>
      <c r="J2224" t="s">
        <v>94</v>
      </c>
      <c r="K2224" s="19">
        <f t="shared" si="69"/>
        <v>889.61620000000005</v>
      </c>
      <c r="L2224" t="s">
        <v>977</v>
      </c>
      <c r="M2224" s="50" t="str">
        <f t="shared" si="70"/>
        <v>PO 7300837283</v>
      </c>
      <c r="O2224" s="15" t="s">
        <v>316</v>
      </c>
      <c r="P2224" s="15">
        <f t="shared" si="68"/>
        <v>889.61620000000005</v>
      </c>
      <c r="Q2224" s="51">
        <v>45831</v>
      </c>
      <c r="S2224">
        <v>40700</v>
      </c>
      <c r="T2224" t="s">
        <v>911</v>
      </c>
    </row>
    <row r="2225" spans="1:20" x14ac:dyDescent="0.25">
      <c r="A2225" s="53" t="str">
        <f>+VLOOKUP(O2225,'Selectable Table'!D:E,2,0)</f>
        <v>AMGEN</v>
      </c>
      <c r="B2225">
        <v>30549</v>
      </c>
      <c r="C2225" t="s">
        <v>2145</v>
      </c>
      <c r="D2225">
        <v>20210184</v>
      </c>
      <c r="E2225">
        <v>2025</v>
      </c>
      <c r="F2225">
        <v>6</v>
      </c>
      <c r="G2225" s="53" t="s">
        <v>980</v>
      </c>
      <c r="H2225" t="s">
        <v>261</v>
      </c>
      <c r="I2225" s="18">
        <v>2939.8159999999998</v>
      </c>
      <c r="J2225" t="s">
        <v>94</v>
      </c>
      <c r="K2225" s="19">
        <f t="shared" si="69"/>
        <v>2939.8159999999998</v>
      </c>
      <c r="L2225" t="s">
        <v>977</v>
      </c>
      <c r="M2225" s="50" t="str">
        <f t="shared" si="70"/>
        <v>PO 7300837283</v>
      </c>
      <c r="O2225" s="15" t="s">
        <v>316</v>
      </c>
      <c r="P2225" s="15">
        <f t="shared" si="68"/>
        <v>2939.8159999999998</v>
      </c>
      <c r="Q2225" s="51">
        <v>45831</v>
      </c>
      <c r="S2225">
        <v>40700</v>
      </c>
      <c r="T2225" t="s">
        <v>911</v>
      </c>
    </row>
    <row r="2226" spans="1:20" x14ac:dyDescent="0.25">
      <c r="A2226" s="53" t="str">
        <f>+VLOOKUP(O2226,'Selectable Table'!D:E,2,0)</f>
        <v>AMGEN</v>
      </c>
      <c r="B2226">
        <v>30549</v>
      </c>
      <c r="C2226" t="s">
        <v>2145</v>
      </c>
      <c r="D2226">
        <v>20210184</v>
      </c>
      <c r="E2226">
        <v>2025</v>
      </c>
      <c r="F2226">
        <v>6</v>
      </c>
      <c r="G2226" s="53" t="s">
        <v>980</v>
      </c>
      <c r="H2226" t="s">
        <v>261</v>
      </c>
      <c r="I2226" s="18">
        <v>2607.0539000000003</v>
      </c>
      <c r="J2226" t="s">
        <v>94</v>
      </c>
      <c r="K2226" s="19">
        <f t="shared" si="69"/>
        <v>2607.0539000000003</v>
      </c>
      <c r="L2226" t="s">
        <v>977</v>
      </c>
      <c r="M2226" s="50" t="str">
        <f t="shared" si="70"/>
        <v>PO 7300837283</v>
      </c>
      <c r="O2226" s="15" t="s">
        <v>316</v>
      </c>
      <c r="P2226" s="15">
        <f t="shared" si="68"/>
        <v>2607.0539000000003</v>
      </c>
      <c r="Q2226" s="51">
        <v>45831</v>
      </c>
      <c r="S2226">
        <v>40700</v>
      </c>
      <c r="T2226" t="s">
        <v>911</v>
      </c>
    </row>
    <row r="2227" spans="1:20" x14ac:dyDescent="0.25">
      <c r="A2227" s="53" t="str">
        <f>+VLOOKUP(O2227,'Selectable Table'!D:E,2,0)</f>
        <v>AMGEN</v>
      </c>
      <c r="B2227">
        <v>30549</v>
      </c>
      <c r="C2227" t="s">
        <v>2145</v>
      </c>
      <c r="D2227">
        <v>20210184</v>
      </c>
      <c r="E2227">
        <v>2025</v>
      </c>
      <c r="F2227">
        <v>6</v>
      </c>
      <c r="G2227" s="53" t="s">
        <v>976</v>
      </c>
      <c r="H2227" t="s">
        <v>260</v>
      </c>
      <c r="I2227" s="18">
        <v>2502.8607999999999</v>
      </c>
      <c r="J2227" t="s">
        <v>94</v>
      </c>
      <c r="K2227" s="19">
        <f t="shared" si="69"/>
        <v>2502.8607999999999</v>
      </c>
      <c r="L2227" t="s">
        <v>977</v>
      </c>
      <c r="M2227" s="50" t="str">
        <f t="shared" si="70"/>
        <v>PO 7300837283</v>
      </c>
      <c r="O2227" s="15" t="s">
        <v>316</v>
      </c>
      <c r="P2227" s="15">
        <f t="shared" si="68"/>
        <v>2502.8607999999999</v>
      </c>
      <c r="Q2227" s="51">
        <v>45831</v>
      </c>
      <c r="S2227">
        <v>40700</v>
      </c>
      <c r="T2227" t="s">
        <v>911</v>
      </c>
    </row>
    <row r="2228" spans="1:20" x14ac:dyDescent="0.25">
      <c r="A2228" s="53" t="str">
        <f>+VLOOKUP(O2228,'Selectable Table'!D:E,2,0)</f>
        <v>ALNYLAM</v>
      </c>
      <c r="B2228">
        <v>30701</v>
      </c>
      <c r="C2228" t="s">
        <v>2150</v>
      </c>
      <c r="D2228" t="s">
        <v>2151</v>
      </c>
      <c r="E2228">
        <v>2025</v>
      </c>
      <c r="F2228">
        <v>6</v>
      </c>
      <c r="G2228" s="53" t="s">
        <v>980</v>
      </c>
      <c r="H2228" t="s">
        <v>261</v>
      </c>
      <c r="I2228" s="18">
        <v>1448.37</v>
      </c>
      <c r="J2228" t="s">
        <v>94</v>
      </c>
      <c r="K2228" s="19">
        <f t="shared" si="69"/>
        <v>1448.37</v>
      </c>
      <c r="L2228" t="s">
        <v>977</v>
      </c>
      <c r="M2228" s="50" t="str">
        <f t="shared" si="70"/>
        <v>PO 4510001802</v>
      </c>
      <c r="O2228" s="15" t="s">
        <v>769</v>
      </c>
      <c r="P2228" s="15">
        <f t="shared" si="68"/>
        <v>1448.37</v>
      </c>
      <c r="Q2228" s="51">
        <v>45831</v>
      </c>
      <c r="S2228">
        <v>40700</v>
      </c>
      <c r="T2228" t="s">
        <v>911</v>
      </c>
    </row>
    <row r="2229" spans="1:20" x14ac:dyDescent="0.25">
      <c r="A2229" s="53" t="str">
        <f>+VLOOKUP(O2229,'Selectable Table'!D:E,2,0)</f>
        <v>ALNYLAM</v>
      </c>
      <c r="B2229">
        <v>30701</v>
      </c>
      <c r="C2229" t="s">
        <v>2150</v>
      </c>
      <c r="D2229" t="s">
        <v>2151</v>
      </c>
      <c r="E2229">
        <v>2025</v>
      </c>
      <c r="F2229">
        <v>6</v>
      </c>
      <c r="G2229" s="53" t="s">
        <v>976</v>
      </c>
      <c r="H2229" t="s">
        <v>260</v>
      </c>
      <c r="I2229" s="18">
        <v>362.09249999999997</v>
      </c>
      <c r="J2229" t="s">
        <v>94</v>
      </c>
      <c r="K2229" s="19">
        <f t="shared" si="69"/>
        <v>362.09249999999997</v>
      </c>
      <c r="L2229" t="s">
        <v>977</v>
      </c>
      <c r="M2229" s="50" t="str">
        <f t="shared" si="70"/>
        <v>PO 4510001802</v>
      </c>
      <c r="O2229" s="15" t="s">
        <v>769</v>
      </c>
      <c r="P2229" s="15">
        <f t="shared" si="68"/>
        <v>362.09249999999997</v>
      </c>
      <c r="Q2229" s="51">
        <v>45831</v>
      </c>
      <c r="S2229">
        <v>40700</v>
      </c>
      <c r="T2229" t="s">
        <v>911</v>
      </c>
    </row>
    <row r="2230" spans="1:20" x14ac:dyDescent="0.25">
      <c r="A2230" s="53" t="str">
        <f>+VLOOKUP(O2230,'Selectable Table'!D:E,2,0)</f>
        <v>AMGEN</v>
      </c>
      <c r="B2230">
        <v>30699</v>
      </c>
      <c r="C2230" t="s">
        <v>2152</v>
      </c>
      <c r="D2230" t="s">
        <v>2153</v>
      </c>
      <c r="E2230">
        <v>2025</v>
      </c>
      <c r="F2230">
        <v>6</v>
      </c>
      <c r="G2230" s="53" t="s">
        <v>976</v>
      </c>
      <c r="H2230" t="s">
        <v>260</v>
      </c>
      <c r="I2230" s="18">
        <v>242</v>
      </c>
      <c r="J2230" t="s">
        <v>94</v>
      </c>
      <c r="K2230" s="19">
        <f t="shared" si="69"/>
        <v>242</v>
      </c>
      <c r="L2230" t="s">
        <v>977</v>
      </c>
      <c r="M2230" s="50" t="str">
        <f t="shared" si="70"/>
        <v>PO 7300147790</v>
      </c>
      <c r="O2230" s="15" t="s">
        <v>2154</v>
      </c>
      <c r="P2230" s="15">
        <f t="shared" si="68"/>
        <v>242</v>
      </c>
      <c r="Q2230" s="51">
        <v>45831</v>
      </c>
      <c r="S2230">
        <v>40700</v>
      </c>
      <c r="T2230" t="s">
        <v>911</v>
      </c>
    </row>
    <row r="2231" spans="1:20" x14ac:dyDescent="0.25">
      <c r="A2231" s="53" t="str">
        <f>+VLOOKUP(O2231,'Selectable Table'!D:E,2,0)</f>
        <v>AMGEN</v>
      </c>
      <c r="B2231">
        <v>30699</v>
      </c>
      <c r="C2231" t="s">
        <v>2152</v>
      </c>
      <c r="D2231" t="s">
        <v>2153</v>
      </c>
      <c r="E2231">
        <v>2025</v>
      </c>
      <c r="F2231">
        <v>6</v>
      </c>
      <c r="G2231" s="53" t="s">
        <v>976</v>
      </c>
      <c r="H2231" t="s">
        <v>260</v>
      </c>
      <c r="I2231" s="18">
        <v>726</v>
      </c>
      <c r="J2231" t="s">
        <v>94</v>
      </c>
      <c r="K2231" s="19">
        <f t="shared" si="69"/>
        <v>726</v>
      </c>
      <c r="L2231" t="s">
        <v>977</v>
      </c>
      <c r="M2231" s="50" t="str">
        <f t="shared" si="70"/>
        <v>PO 7300147790</v>
      </c>
      <c r="O2231" s="15" t="s">
        <v>2154</v>
      </c>
      <c r="P2231" s="15">
        <f t="shared" si="68"/>
        <v>726</v>
      </c>
      <c r="Q2231" s="51">
        <v>45831</v>
      </c>
      <c r="S2231">
        <v>40700</v>
      </c>
      <c r="T2231" t="s">
        <v>911</v>
      </c>
    </row>
    <row r="2232" spans="1:20" x14ac:dyDescent="0.25">
      <c r="A2232" s="53" t="str">
        <f>+VLOOKUP(O2232,'Selectable Table'!D:E,2,0)</f>
        <v>OTH CUST</v>
      </c>
      <c r="B2232">
        <v>30708</v>
      </c>
      <c r="C2232" t="s">
        <v>2155</v>
      </c>
      <c r="D2232" t="s">
        <v>2156</v>
      </c>
      <c r="E2232">
        <v>2025</v>
      </c>
      <c r="F2232">
        <v>6</v>
      </c>
      <c r="G2232" s="53" t="s">
        <v>984</v>
      </c>
      <c r="H2232" t="s">
        <v>262</v>
      </c>
      <c r="I2232" s="18">
        <v>1961.3978999999999</v>
      </c>
      <c r="J2232" t="s">
        <v>94</v>
      </c>
      <c r="K2232" s="19">
        <f t="shared" si="69"/>
        <v>1961.3978999999999</v>
      </c>
      <c r="L2232" t="s">
        <v>977</v>
      </c>
      <c r="M2232" s="50" t="str">
        <f t="shared" si="70"/>
        <v>PO CH-12963</v>
      </c>
      <c r="O2232" s="15" t="s">
        <v>2157</v>
      </c>
      <c r="P2232" s="15">
        <f t="shared" si="68"/>
        <v>1961.3978999999999</v>
      </c>
      <c r="Q2232" s="51">
        <v>45831</v>
      </c>
      <c r="S2232">
        <v>40700</v>
      </c>
      <c r="T2232" t="s">
        <v>911</v>
      </c>
    </row>
    <row r="2233" spans="1:20" x14ac:dyDescent="0.25">
      <c r="A2233" s="53" t="str">
        <f>+VLOOKUP(O2233,'Selectable Table'!D:E,2,0)</f>
        <v>OTH CUST</v>
      </c>
      <c r="B2233">
        <v>30708</v>
      </c>
      <c r="C2233" t="s">
        <v>2155</v>
      </c>
      <c r="D2233" t="s">
        <v>2156</v>
      </c>
      <c r="E2233">
        <v>2025</v>
      </c>
      <c r="F2233">
        <v>6</v>
      </c>
      <c r="G2233" s="53" t="s">
        <v>980</v>
      </c>
      <c r="H2233" t="s">
        <v>261</v>
      </c>
      <c r="I2233" s="18">
        <v>350.9</v>
      </c>
      <c r="J2233" t="s">
        <v>94</v>
      </c>
      <c r="K2233" s="19">
        <f t="shared" si="69"/>
        <v>350.9</v>
      </c>
      <c r="L2233" t="s">
        <v>977</v>
      </c>
      <c r="M2233" s="50" t="str">
        <f t="shared" si="70"/>
        <v>PO CH-12963</v>
      </c>
      <c r="O2233" s="15" t="s">
        <v>2157</v>
      </c>
      <c r="P2233" s="15">
        <f t="shared" si="68"/>
        <v>350.9</v>
      </c>
      <c r="Q2233" s="51">
        <v>45831</v>
      </c>
      <c r="S2233">
        <v>40700</v>
      </c>
      <c r="T2233" t="s">
        <v>911</v>
      </c>
    </row>
    <row r="2234" spans="1:20" x14ac:dyDescent="0.25">
      <c r="A2234" s="53" t="str">
        <f>+VLOOKUP(O2234,'Selectable Table'!D:E,2,0)</f>
        <v>OTH CUST</v>
      </c>
      <c r="B2234">
        <v>30708</v>
      </c>
      <c r="C2234" t="s">
        <v>2155</v>
      </c>
      <c r="D2234" t="s">
        <v>2156</v>
      </c>
      <c r="E2234">
        <v>2025</v>
      </c>
      <c r="F2234">
        <v>6</v>
      </c>
      <c r="G2234" s="53" t="s">
        <v>980</v>
      </c>
      <c r="H2234" t="s">
        <v>261</v>
      </c>
      <c r="I2234" s="18">
        <v>1484.1980999999998</v>
      </c>
      <c r="J2234" t="s">
        <v>94</v>
      </c>
      <c r="K2234" s="19">
        <f t="shared" si="69"/>
        <v>1484.1980999999998</v>
      </c>
      <c r="L2234" t="s">
        <v>977</v>
      </c>
      <c r="M2234" s="50" t="str">
        <f t="shared" si="70"/>
        <v>PO CH-12963</v>
      </c>
      <c r="O2234" s="15" t="s">
        <v>2157</v>
      </c>
      <c r="P2234" s="15">
        <f t="shared" si="68"/>
        <v>1484.1980999999998</v>
      </c>
      <c r="Q2234" s="51">
        <v>45831</v>
      </c>
      <c r="S2234">
        <v>40700</v>
      </c>
      <c r="T2234" t="s">
        <v>911</v>
      </c>
    </row>
    <row r="2235" spans="1:20" x14ac:dyDescent="0.25">
      <c r="A2235" s="53" t="str">
        <f>+VLOOKUP(O2235,'Selectable Table'!D:E,2,0)</f>
        <v>OTH CUST</v>
      </c>
      <c r="B2235">
        <v>30708</v>
      </c>
      <c r="C2235" t="s">
        <v>2155</v>
      </c>
      <c r="D2235" t="s">
        <v>2156</v>
      </c>
      <c r="E2235">
        <v>2025</v>
      </c>
      <c r="F2235">
        <v>6</v>
      </c>
      <c r="G2235" s="53" t="s">
        <v>976</v>
      </c>
      <c r="H2235" t="s">
        <v>260</v>
      </c>
      <c r="I2235" s="18">
        <v>885.0302999999999</v>
      </c>
      <c r="J2235" t="s">
        <v>94</v>
      </c>
      <c r="K2235" s="19">
        <f t="shared" si="69"/>
        <v>885.0302999999999</v>
      </c>
      <c r="L2235" t="s">
        <v>977</v>
      </c>
      <c r="M2235" s="50" t="str">
        <f t="shared" si="70"/>
        <v>PO CH-12963</v>
      </c>
      <c r="O2235" s="15" t="s">
        <v>2157</v>
      </c>
      <c r="P2235" s="15">
        <f t="shared" si="68"/>
        <v>885.0302999999999</v>
      </c>
      <c r="Q2235" s="51">
        <v>45831</v>
      </c>
      <c r="S2235">
        <v>40700</v>
      </c>
      <c r="T2235" t="s">
        <v>911</v>
      </c>
    </row>
    <row r="2236" spans="1:20" x14ac:dyDescent="0.25">
      <c r="A2236" s="53" t="str">
        <f>+VLOOKUP(O2236,'Selectable Table'!D:E,2,0)</f>
        <v>OTH CUST</v>
      </c>
      <c r="B2236">
        <v>30708</v>
      </c>
      <c r="C2236" t="s">
        <v>2155</v>
      </c>
      <c r="D2236" t="s">
        <v>2156</v>
      </c>
      <c r="E2236">
        <v>2025</v>
      </c>
      <c r="F2236">
        <v>6</v>
      </c>
      <c r="G2236" s="53" t="s">
        <v>976</v>
      </c>
      <c r="H2236" t="s">
        <v>260</v>
      </c>
      <c r="I2236" s="18">
        <v>1858.10625</v>
      </c>
      <c r="J2236" t="s">
        <v>94</v>
      </c>
      <c r="K2236" s="19">
        <f t="shared" si="69"/>
        <v>1858.10625</v>
      </c>
      <c r="L2236" t="s">
        <v>977</v>
      </c>
      <c r="M2236" s="50" t="str">
        <f t="shared" si="70"/>
        <v>PO CH-12963</v>
      </c>
      <c r="O2236" s="15" t="s">
        <v>2157</v>
      </c>
      <c r="P2236" s="15">
        <f t="shared" si="68"/>
        <v>1858.10625</v>
      </c>
      <c r="Q2236" s="51">
        <v>45831</v>
      </c>
      <c r="S2236">
        <v>40700</v>
      </c>
      <c r="T2236" t="s">
        <v>911</v>
      </c>
    </row>
    <row r="2237" spans="1:20" x14ac:dyDescent="0.25">
      <c r="A2237" s="53" t="str">
        <f>+VLOOKUP(O2237,'Selectable Table'!D:E,2,0)</f>
        <v>MILLENNIUM</v>
      </c>
      <c r="B2237">
        <v>30700</v>
      </c>
      <c r="C2237" t="s">
        <v>2158</v>
      </c>
      <c r="D2237" t="s">
        <v>2159</v>
      </c>
      <c r="E2237">
        <v>2025</v>
      </c>
      <c r="F2237">
        <v>6</v>
      </c>
      <c r="G2237" s="53" t="s">
        <v>980</v>
      </c>
      <c r="H2237" t="s">
        <v>261</v>
      </c>
      <c r="I2237" s="18">
        <v>584.42999999999995</v>
      </c>
      <c r="J2237" t="s">
        <v>94</v>
      </c>
      <c r="K2237" s="19">
        <f t="shared" si="69"/>
        <v>584.42999999999995</v>
      </c>
      <c r="L2237" t="s">
        <v>977</v>
      </c>
      <c r="M2237" s="50" t="str">
        <f t="shared" si="70"/>
        <v>PO 8000581194</v>
      </c>
      <c r="O2237" s="15" t="s">
        <v>779</v>
      </c>
      <c r="P2237" s="15">
        <f t="shared" si="68"/>
        <v>584.42999999999995</v>
      </c>
      <c r="Q2237" s="51">
        <v>45831</v>
      </c>
      <c r="S2237">
        <v>40700</v>
      </c>
      <c r="T2237" t="s">
        <v>911</v>
      </c>
    </row>
    <row r="2238" spans="1:20" x14ac:dyDescent="0.25">
      <c r="A2238" s="53" t="str">
        <f>+VLOOKUP(O2238,'Selectable Table'!D:E,2,0)</f>
        <v>MILLENNIUM</v>
      </c>
      <c r="B2238">
        <v>30700</v>
      </c>
      <c r="C2238" t="s">
        <v>2158</v>
      </c>
      <c r="D2238" t="s">
        <v>2159</v>
      </c>
      <c r="E2238">
        <v>2025</v>
      </c>
      <c r="F2238">
        <v>6</v>
      </c>
      <c r="G2238" s="53" t="s">
        <v>976</v>
      </c>
      <c r="H2238" t="s">
        <v>260</v>
      </c>
      <c r="I2238" s="18">
        <v>158.77015</v>
      </c>
      <c r="J2238" t="s">
        <v>94</v>
      </c>
      <c r="K2238" s="19">
        <f t="shared" si="69"/>
        <v>158.77015</v>
      </c>
      <c r="L2238" t="s">
        <v>977</v>
      </c>
      <c r="M2238" s="50" t="str">
        <f t="shared" si="70"/>
        <v>PO 8000581194</v>
      </c>
      <c r="O2238" s="15" t="s">
        <v>779</v>
      </c>
      <c r="P2238" s="15">
        <f t="shared" si="68"/>
        <v>158.77015</v>
      </c>
      <c r="Q2238" s="51">
        <v>45831</v>
      </c>
      <c r="S2238">
        <v>40700</v>
      </c>
      <c r="T2238" t="s">
        <v>911</v>
      </c>
    </row>
    <row r="2239" spans="1:20" x14ac:dyDescent="0.25">
      <c r="A2239" s="53" t="str">
        <f>+VLOOKUP(O2239,'Selectable Table'!D:E,2,0)</f>
        <v>OTH CUST</v>
      </c>
      <c r="B2239">
        <v>30710</v>
      </c>
      <c r="C2239" t="s">
        <v>2160</v>
      </c>
      <c r="D2239" t="s">
        <v>596</v>
      </c>
      <c r="E2239">
        <v>2025</v>
      </c>
      <c r="F2239">
        <v>6</v>
      </c>
      <c r="G2239" s="53" t="s">
        <v>980</v>
      </c>
      <c r="H2239" t="s">
        <v>261</v>
      </c>
      <c r="I2239" s="18">
        <v>1570.58</v>
      </c>
      <c r="J2239" t="s">
        <v>94</v>
      </c>
      <c r="K2239" s="19">
        <f t="shared" si="69"/>
        <v>1570.58</v>
      </c>
      <c r="L2239" t="s">
        <v>977</v>
      </c>
      <c r="M2239" s="50" t="str">
        <f t="shared" si="70"/>
        <v>PO 30365</v>
      </c>
      <c r="O2239" s="15" t="s">
        <v>597</v>
      </c>
      <c r="P2239" s="15">
        <f t="shared" si="68"/>
        <v>1570.58</v>
      </c>
      <c r="Q2239" s="51">
        <v>45831</v>
      </c>
      <c r="S2239">
        <v>40700</v>
      </c>
      <c r="T2239" t="s">
        <v>911</v>
      </c>
    </row>
    <row r="2240" spans="1:20" x14ac:dyDescent="0.25">
      <c r="A2240" s="53" t="str">
        <f>+VLOOKUP(O2240,'Selectable Table'!D:E,2,0)</f>
        <v>OTH CUST</v>
      </c>
      <c r="B2240">
        <v>30710</v>
      </c>
      <c r="C2240" t="s">
        <v>2160</v>
      </c>
      <c r="D2240" t="s">
        <v>596</v>
      </c>
      <c r="E2240">
        <v>2025</v>
      </c>
      <c r="F2240">
        <v>6</v>
      </c>
      <c r="G2240" s="53" t="s">
        <v>976</v>
      </c>
      <c r="H2240" t="s">
        <v>260</v>
      </c>
      <c r="I2240" s="18">
        <v>786.5</v>
      </c>
      <c r="J2240" t="s">
        <v>94</v>
      </c>
      <c r="K2240" s="19">
        <f t="shared" si="69"/>
        <v>786.5</v>
      </c>
      <c r="L2240" t="s">
        <v>977</v>
      </c>
      <c r="M2240" s="50" t="str">
        <f t="shared" si="70"/>
        <v>PO 30365</v>
      </c>
      <c r="O2240" s="15" t="s">
        <v>597</v>
      </c>
      <c r="P2240" s="15">
        <f t="shared" si="68"/>
        <v>786.5</v>
      </c>
      <c r="Q2240" s="51">
        <v>45831</v>
      </c>
      <c r="S2240">
        <v>40700</v>
      </c>
      <c r="T2240" t="s">
        <v>911</v>
      </c>
    </row>
    <row r="2241" spans="1:20" x14ac:dyDescent="0.25">
      <c r="A2241" s="53" t="str">
        <f>+VLOOKUP(O2241,'Selectable Table'!D:E,2,0)</f>
        <v>GILEAD SCI</v>
      </c>
      <c r="B2241">
        <v>30702</v>
      </c>
      <c r="C2241" t="s">
        <v>2161</v>
      </c>
      <c r="D2241" t="s">
        <v>388</v>
      </c>
      <c r="E2241">
        <v>2025</v>
      </c>
      <c r="F2241">
        <v>6</v>
      </c>
      <c r="G2241" s="53" t="s">
        <v>984</v>
      </c>
      <c r="H2241" t="s">
        <v>262</v>
      </c>
      <c r="I2241" s="18">
        <v>2537.9992000000002</v>
      </c>
      <c r="J2241" t="s">
        <v>94</v>
      </c>
      <c r="K2241" s="19">
        <f t="shared" si="69"/>
        <v>2537.9992000000002</v>
      </c>
      <c r="L2241" t="s">
        <v>977</v>
      </c>
      <c r="M2241" s="50" t="str">
        <f t="shared" si="70"/>
        <v>PO 7000077619</v>
      </c>
      <c r="O2241" s="15" t="s">
        <v>389</v>
      </c>
      <c r="P2241" s="15">
        <f t="shared" si="68"/>
        <v>2537.9992000000002</v>
      </c>
      <c r="Q2241" s="51">
        <v>45831</v>
      </c>
      <c r="S2241">
        <v>40700</v>
      </c>
      <c r="T2241" t="s">
        <v>911</v>
      </c>
    </row>
    <row r="2242" spans="1:20" x14ac:dyDescent="0.25">
      <c r="A2242" s="53" t="str">
        <f>+VLOOKUP(O2242,'Selectable Table'!D:E,2,0)</f>
        <v>GILEAD SCI</v>
      </c>
      <c r="B2242">
        <v>30702</v>
      </c>
      <c r="C2242" t="s">
        <v>2161</v>
      </c>
      <c r="D2242" t="s">
        <v>388</v>
      </c>
      <c r="E2242">
        <v>2025</v>
      </c>
      <c r="F2242">
        <v>6</v>
      </c>
      <c r="G2242" s="53" t="s">
        <v>980</v>
      </c>
      <c r="H2242" t="s">
        <v>261</v>
      </c>
      <c r="I2242" s="18">
        <v>1793.462</v>
      </c>
      <c r="J2242" t="s">
        <v>94</v>
      </c>
      <c r="K2242" s="19">
        <f t="shared" si="69"/>
        <v>1793.462</v>
      </c>
      <c r="L2242" t="s">
        <v>977</v>
      </c>
      <c r="M2242" s="50" t="str">
        <f t="shared" si="70"/>
        <v>PO 7000077619</v>
      </c>
      <c r="O2242" s="15" t="s">
        <v>389</v>
      </c>
      <c r="P2242" s="15">
        <f t="shared" ref="P2242:P2305" si="71">K2242</f>
        <v>1793.462</v>
      </c>
      <c r="Q2242" s="51">
        <v>45831</v>
      </c>
      <c r="S2242">
        <v>40700</v>
      </c>
      <c r="T2242" t="s">
        <v>911</v>
      </c>
    </row>
    <row r="2243" spans="1:20" x14ac:dyDescent="0.25">
      <c r="A2243" s="53" t="str">
        <f>+VLOOKUP(O2243,'Selectable Table'!D:E,2,0)</f>
        <v>GILEAD SCI</v>
      </c>
      <c r="B2243">
        <v>30702</v>
      </c>
      <c r="C2243" t="s">
        <v>2161</v>
      </c>
      <c r="D2243" t="s">
        <v>388</v>
      </c>
      <c r="E2243">
        <v>2025</v>
      </c>
      <c r="F2243">
        <v>6</v>
      </c>
      <c r="G2243" s="53" t="s">
        <v>980</v>
      </c>
      <c r="H2243" t="s">
        <v>261</v>
      </c>
      <c r="I2243" s="18">
        <v>1509.0030999999999</v>
      </c>
      <c r="J2243" t="s">
        <v>94</v>
      </c>
      <c r="K2243" s="19">
        <f t="shared" ref="K2243:K2306" si="72">+VLOOKUP(J2243,$W$2:$X$7,2,0)*I2243</f>
        <v>1509.0030999999999</v>
      </c>
      <c r="L2243" t="s">
        <v>977</v>
      </c>
      <c r="M2243" s="50" t="str">
        <f t="shared" si="70"/>
        <v>PO 7000077619</v>
      </c>
      <c r="O2243" s="15" t="s">
        <v>389</v>
      </c>
      <c r="P2243" s="15">
        <f t="shared" si="71"/>
        <v>1509.0030999999999</v>
      </c>
      <c r="Q2243" s="51">
        <v>45831</v>
      </c>
      <c r="S2243">
        <v>40700</v>
      </c>
      <c r="T2243" t="s">
        <v>911</v>
      </c>
    </row>
    <row r="2244" spans="1:20" x14ac:dyDescent="0.25">
      <c r="A2244" s="53" t="str">
        <f>+VLOOKUP(O2244,'Selectable Table'!D:E,2,0)</f>
        <v>GILEAD SCI</v>
      </c>
      <c r="B2244">
        <v>30702</v>
      </c>
      <c r="C2244" t="s">
        <v>2161</v>
      </c>
      <c r="D2244" t="s">
        <v>388</v>
      </c>
      <c r="E2244">
        <v>2025</v>
      </c>
      <c r="F2244">
        <v>6</v>
      </c>
      <c r="G2244" s="53" t="s">
        <v>976</v>
      </c>
      <c r="H2244" t="s">
        <v>260</v>
      </c>
      <c r="I2244" s="18">
        <v>3300.9405000000002</v>
      </c>
      <c r="J2244" t="s">
        <v>94</v>
      </c>
      <c r="K2244" s="19">
        <f t="shared" si="72"/>
        <v>3300.9405000000002</v>
      </c>
      <c r="L2244" t="s">
        <v>977</v>
      </c>
      <c r="M2244" s="50" t="str">
        <f t="shared" si="70"/>
        <v>PO 7000077619</v>
      </c>
      <c r="O2244" s="15" t="s">
        <v>389</v>
      </c>
      <c r="P2244" s="15">
        <f t="shared" si="71"/>
        <v>3300.9405000000002</v>
      </c>
      <c r="Q2244" s="51">
        <v>45831</v>
      </c>
      <c r="S2244">
        <v>40700</v>
      </c>
      <c r="T2244" t="s">
        <v>911</v>
      </c>
    </row>
    <row r="2245" spans="1:20" x14ac:dyDescent="0.25">
      <c r="A2245" s="53" t="str">
        <f>+VLOOKUP(O2245,'Selectable Table'!D:E,2,0)</f>
        <v>GILEAD SCI</v>
      </c>
      <c r="B2245">
        <v>30702</v>
      </c>
      <c r="C2245" t="s">
        <v>2161</v>
      </c>
      <c r="D2245" t="s">
        <v>388</v>
      </c>
      <c r="E2245">
        <v>2025</v>
      </c>
      <c r="F2245">
        <v>6</v>
      </c>
      <c r="G2245" s="53" t="s">
        <v>976</v>
      </c>
      <c r="H2245" t="s">
        <v>260</v>
      </c>
      <c r="I2245" s="18">
        <v>1124.3924999999999</v>
      </c>
      <c r="J2245" t="s">
        <v>94</v>
      </c>
      <c r="K2245" s="19">
        <f t="shared" si="72"/>
        <v>1124.3924999999999</v>
      </c>
      <c r="L2245" t="s">
        <v>977</v>
      </c>
      <c r="M2245" s="50" t="str">
        <f t="shared" si="70"/>
        <v>PO 7000077619</v>
      </c>
      <c r="O2245" s="15" t="s">
        <v>389</v>
      </c>
      <c r="P2245" s="15">
        <f t="shared" si="71"/>
        <v>1124.3924999999999</v>
      </c>
      <c r="Q2245" s="51">
        <v>45831</v>
      </c>
      <c r="S2245">
        <v>40700</v>
      </c>
      <c r="T2245" t="s">
        <v>911</v>
      </c>
    </row>
    <row r="2246" spans="1:20" x14ac:dyDescent="0.25">
      <c r="A2246" s="53" t="str">
        <f>+VLOOKUP(O2246,'Selectable Table'!D:E,2,0)</f>
        <v>OTH CUST</v>
      </c>
      <c r="B2246">
        <v>30709</v>
      </c>
      <c r="C2246" t="s">
        <v>2162</v>
      </c>
      <c r="D2246" t="s">
        <v>598</v>
      </c>
      <c r="E2246">
        <v>2025</v>
      </c>
      <c r="F2246">
        <v>6</v>
      </c>
      <c r="G2246" s="53" t="s">
        <v>980</v>
      </c>
      <c r="H2246" t="s">
        <v>261</v>
      </c>
      <c r="I2246" s="18">
        <v>387.2</v>
      </c>
      <c r="J2246" t="s">
        <v>94</v>
      </c>
      <c r="K2246" s="19">
        <f t="shared" si="72"/>
        <v>387.2</v>
      </c>
      <c r="L2246" t="s">
        <v>977</v>
      </c>
      <c r="M2246" s="50" t="str">
        <f t="shared" si="70"/>
        <v>PO 10068</v>
      </c>
      <c r="O2246" s="15" t="s">
        <v>599</v>
      </c>
      <c r="P2246" s="15">
        <f t="shared" si="71"/>
        <v>387.2</v>
      </c>
      <c r="Q2246" s="51">
        <v>45831</v>
      </c>
      <c r="S2246">
        <v>40700</v>
      </c>
      <c r="T2246" t="s">
        <v>911</v>
      </c>
    </row>
    <row r="2247" spans="1:20" x14ac:dyDescent="0.25">
      <c r="A2247" s="53" t="str">
        <f>+VLOOKUP(O2247,'Selectable Table'!D:E,2,0)</f>
        <v>OTH CUST</v>
      </c>
      <c r="B2247">
        <v>30709</v>
      </c>
      <c r="C2247" t="s">
        <v>2162</v>
      </c>
      <c r="D2247" t="s">
        <v>598</v>
      </c>
      <c r="E2247">
        <v>2025</v>
      </c>
      <c r="F2247">
        <v>6</v>
      </c>
      <c r="G2247" s="53" t="s">
        <v>980</v>
      </c>
      <c r="H2247" t="s">
        <v>261</v>
      </c>
      <c r="I2247" s="18">
        <v>283.14</v>
      </c>
      <c r="J2247" t="s">
        <v>94</v>
      </c>
      <c r="K2247" s="19">
        <f t="shared" si="72"/>
        <v>283.14</v>
      </c>
      <c r="L2247" t="s">
        <v>977</v>
      </c>
      <c r="M2247" s="50" t="str">
        <f t="shared" ref="M2247:M2278" si="73">IFERROR(RIGHT(C2247,LEN(C2247)-IFERROR(FIND("PO#",C2247), FIND("PO",C2247))+1), C2247)</f>
        <v>PO 10068</v>
      </c>
      <c r="O2247" s="15" t="s">
        <v>599</v>
      </c>
      <c r="P2247" s="15">
        <f t="shared" si="71"/>
        <v>283.14</v>
      </c>
      <c r="Q2247" s="51">
        <v>45831</v>
      </c>
      <c r="S2247">
        <v>40700</v>
      </c>
      <c r="T2247" t="s">
        <v>911</v>
      </c>
    </row>
    <row r="2248" spans="1:20" x14ac:dyDescent="0.25">
      <c r="A2248" s="53" t="str">
        <f>+VLOOKUP(O2248,'Selectable Table'!D:E,2,0)</f>
        <v>OTH CUST</v>
      </c>
      <c r="B2248">
        <v>30709</v>
      </c>
      <c r="C2248" t="s">
        <v>2162</v>
      </c>
      <c r="D2248" t="s">
        <v>598</v>
      </c>
      <c r="E2248">
        <v>2025</v>
      </c>
      <c r="F2248">
        <v>6</v>
      </c>
      <c r="G2248" s="53" t="s">
        <v>980</v>
      </c>
      <c r="H2248" t="s">
        <v>261</v>
      </c>
      <c r="I2248" s="18">
        <v>1413.5219999999999</v>
      </c>
      <c r="J2248" t="s">
        <v>94</v>
      </c>
      <c r="K2248" s="19">
        <f t="shared" si="72"/>
        <v>1413.5219999999999</v>
      </c>
      <c r="L2248" t="s">
        <v>977</v>
      </c>
      <c r="M2248" s="50" t="str">
        <f t="shared" si="73"/>
        <v>PO 10068</v>
      </c>
      <c r="O2248" s="15" t="s">
        <v>599</v>
      </c>
      <c r="P2248" s="15">
        <f t="shared" si="71"/>
        <v>1413.5219999999999</v>
      </c>
      <c r="Q2248" s="51">
        <v>45831</v>
      </c>
      <c r="S2248">
        <v>40700</v>
      </c>
      <c r="T2248" t="s">
        <v>911</v>
      </c>
    </row>
    <row r="2249" spans="1:20" x14ac:dyDescent="0.25">
      <c r="A2249" s="53" t="str">
        <f>+VLOOKUP(O2249,'Selectable Table'!D:E,2,0)</f>
        <v>OTH CUST</v>
      </c>
      <c r="B2249">
        <v>30709</v>
      </c>
      <c r="C2249" t="s">
        <v>2162</v>
      </c>
      <c r="D2249" t="s">
        <v>598</v>
      </c>
      <c r="E2249">
        <v>2025</v>
      </c>
      <c r="F2249">
        <v>6</v>
      </c>
      <c r="G2249" s="53" t="s">
        <v>976</v>
      </c>
      <c r="H2249" t="s">
        <v>260</v>
      </c>
      <c r="I2249" s="18">
        <v>637.66999999999996</v>
      </c>
      <c r="J2249" t="s">
        <v>94</v>
      </c>
      <c r="K2249" s="19">
        <f t="shared" si="72"/>
        <v>637.66999999999996</v>
      </c>
      <c r="L2249" t="s">
        <v>977</v>
      </c>
      <c r="M2249" s="50" t="str">
        <f t="shared" si="73"/>
        <v>PO 10068</v>
      </c>
      <c r="O2249" s="15" t="s">
        <v>599</v>
      </c>
      <c r="P2249" s="15">
        <f t="shared" si="71"/>
        <v>637.66999999999996</v>
      </c>
      <c r="Q2249" s="51">
        <v>45831</v>
      </c>
      <c r="S2249">
        <v>40700</v>
      </c>
      <c r="T2249" t="s">
        <v>911</v>
      </c>
    </row>
    <row r="2250" spans="1:20" x14ac:dyDescent="0.25">
      <c r="A2250" s="53" t="str">
        <f>+VLOOKUP(O2250,'Selectable Table'!D:E,2,0)</f>
        <v>OTH CUST</v>
      </c>
      <c r="B2250">
        <v>30709</v>
      </c>
      <c r="C2250" t="s">
        <v>2163</v>
      </c>
      <c r="D2250" t="s">
        <v>598</v>
      </c>
      <c r="E2250">
        <v>2025</v>
      </c>
      <c r="F2250">
        <v>6</v>
      </c>
      <c r="G2250" s="53" t="s">
        <v>980</v>
      </c>
      <c r="H2250" t="s">
        <v>261</v>
      </c>
      <c r="I2250" s="18">
        <v>118.70099999999999</v>
      </c>
      <c r="J2250" t="s">
        <v>94</v>
      </c>
      <c r="K2250" s="19">
        <f t="shared" si="72"/>
        <v>118.70099999999999</v>
      </c>
      <c r="L2250" t="s">
        <v>977</v>
      </c>
      <c r="M2250" s="50" t="str">
        <f t="shared" si="73"/>
        <v>PO# 10068</v>
      </c>
      <c r="O2250" s="15" t="s">
        <v>599</v>
      </c>
      <c r="P2250" s="15">
        <f t="shared" si="71"/>
        <v>118.70099999999999</v>
      </c>
      <c r="Q2250" s="51">
        <v>45831</v>
      </c>
      <c r="S2250">
        <v>40700</v>
      </c>
      <c r="T2250" t="s">
        <v>911</v>
      </c>
    </row>
    <row r="2251" spans="1:20" x14ac:dyDescent="0.25">
      <c r="A2251" s="53" t="str">
        <f>+VLOOKUP(O2251,'Selectable Table'!D:E,2,0)</f>
        <v>OTH CUST</v>
      </c>
      <c r="B2251">
        <v>30718</v>
      </c>
      <c r="C2251" t="s">
        <v>2164</v>
      </c>
      <c r="D2251" t="s">
        <v>317</v>
      </c>
      <c r="E2251">
        <v>2025</v>
      </c>
      <c r="F2251">
        <v>6</v>
      </c>
      <c r="G2251" s="53" t="s">
        <v>984</v>
      </c>
      <c r="H2251" t="s">
        <v>262</v>
      </c>
      <c r="I2251" s="18">
        <v>3304.7640999999999</v>
      </c>
      <c r="J2251" t="s">
        <v>94</v>
      </c>
      <c r="K2251" s="19">
        <f t="shared" si="72"/>
        <v>3304.7640999999999</v>
      </c>
      <c r="L2251" t="s">
        <v>977</v>
      </c>
      <c r="M2251" s="50" t="str">
        <f t="shared" si="73"/>
        <v>PO 4800036921</v>
      </c>
      <c r="O2251" s="15" t="s">
        <v>318</v>
      </c>
      <c r="P2251" s="15">
        <f t="shared" si="71"/>
        <v>3304.7640999999999</v>
      </c>
      <c r="Q2251" s="51">
        <v>45831</v>
      </c>
      <c r="S2251">
        <v>40700</v>
      </c>
      <c r="T2251" t="s">
        <v>911</v>
      </c>
    </row>
    <row r="2252" spans="1:20" x14ac:dyDescent="0.25">
      <c r="A2252" s="53" t="str">
        <f>+VLOOKUP(O2252,'Selectable Table'!D:E,2,0)</f>
        <v>OTH CUST</v>
      </c>
      <c r="B2252">
        <v>30718</v>
      </c>
      <c r="C2252" t="s">
        <v>2164</v>
      </c>
      <c r="D2252" t="s">
        <v>317</v>
      </c>
      <c r="E2252">
        <v>2025</v>
      </c>
      <c r="F2252">
        <v>6</v>
      </c>
      <c r="G2252" s="53" t="s">
        <v>980</v>
      </c>
      <c r="H2252" t="s">
        <v>261</v>
      </c>
      <c r="I2252" s="18">
        <v>812.34559999999999</v>
      </c>
      <c r="J2252" t="s">
        <v>94</v>
      </c>
      <c r="K2252" s="19">
        <f t="shared" si="72"/>
        <v>812.34559999999999</v>
      </c>
      <c r="L2252" t="s">
        <v>977</v>
      </c>
      <c r="M2252" s="50" t="str">
        <f t="shared" si="73"/>
        <v>PO 4800036921</v>
      </c>
      <c r="O2252" s="15" t="s">
        <v>318</v>
      </c>
      <c r="P2252" s="15">
        <f t="shared" si="71"/>
        <v>812.34559999999999</v>
      </c>
      <c r="Q2252" s="51">
        <v>45831</v>
      </c>
      <c r="S2252">
        <v>40700</v>
      </c>
      <c r="T2252" t="s">
        <v>911</v>
      </c>
    </row>
    <row r="2253" spans="1:20" x14ac:dyDescent="0.25">
      <c r="A2253" s="53" t="str">
        <f>+VLOOKUP(O2253,'Selectable Table'!D:E,2,0)</f>
        <v>OTH CUST</v>
      </c>
      <c r="B2253">
        <v>30718</v>
      </c>
      <c r="C2253" t="s">
        <v>2164</v>
      </c>
      <c r="D2253" t="s">
        <v>317</v>
      </c>
      <c r="E2253">
        <v>2025</v>
      </c>
      <c r="F2253">
        <v>6</v>
      </c>
      <c r="G2253" s="53" t="s">
        <v>980</v>
      </c>
      <c r="H2253" t="s">
        <v>261</v>
      </c>
      <c r="I2253" s="18">
        <v>842.16</v>
      </c>
      <c r="J2253" t="s">
        <v>94</v>
      </c>
      <c r="K2253" s="19">
        <f t="shared" si="72"/>
        <v>842.16</v>
      </c>
      <c r="L2253" t="s">
        <v>977</v>
      </c>
      <c r="M2253" s="50" t="str">
        <f t="shared" si="73"/>
        <v>PO 4800036921</v>
      </c>
      <c r="O2253" s="15" t="s">
        <v>318</v>
      </c>
      <c r="P2253" s="15">
        <f t="shared" si="71"/>
        <v>842.16</v>
      </c>
      <c r="Q2253" s="51">
        <v>45831</v>
      </c>
      <c r="S2253">
        <v>40700</v>
      </c>
      <c r="T2253" t="s">
        <v>911</v>
      </c>
    </row>
    <row r="2254" spans="1:20" x14ac:dyDescent="0.25">
      <c r="A2254" s="53" t="str">
        <f>+VLOOKUP(O2254,'Selectable Table'!D:E,2,0)</f>
        <v>OTH CUST</v>
      </c>
      <c r="B2254">
        <v>30718</v>
      </c>
      <c r="C2254" t="s">
        <v>2164</v>
      </c>
      <c r="D2254" t="s">
        <v>317</v>
      </c>
      <c r="E2254">
        <v>2025</v>
      </c>
      <c r="F2254">
        <v>6</v>
      </c>
      <c r="G2254" s="53" t="s">
        <v>980</v>
      </c>
      <c r="H2254" t="s">
        <v>261</v>
      </c>
      <c r="I2254" s="18">
        <v>340.78440000000001</v>
      </c>
      <c r="J2254" t="s">
        <v>94</v>
      </c>
      <c r="K2254" s="19">
        <f t="shared" si="72"/>
        <v>340.78440000000001</v>
      </c>
      <c r="L2254" t="s">
        <v>977</v>
      </c>
      <c r="M2254" s="50" t="str">
        <f t="shared" si="73"/>
        <v>PO 4800036921</v>
      </c>
      <c r="O2254" s="15" t="s">
        <v>318</v>
      </c>
      <c r="P2254" s="15">
        <f t="shared" si="71"/>
        <v>340.78440000000001</v>
      </c>
      <c r="Q2254" s="51">
        <v>45831</v>
      </c>
      <c r="S2254">
        <v>40700</v>
      </c>
      <c r="T2254" t="s">
        <v>911</v>
      </c>
    </row>
    <row r="2255" spans="1:20" x14ac:dyDescent="0.25">
      <c r="A2255" s="53" t="str">
        <f>+VLOOKUP(O2255,'Selectable Table'!D:E,2,0)</f>
        <v>OTH CUST</v>
      </c>
      <c r="B2255">
        <v>30718</v>
      </c>
      <c r="C2255" t="s">
        <v>2164</v>
      </c>
      <c r="D2255" t="s">
        <v>317</v>
      </c>
      <c r="E2255">
        <v>2025</v>
      </c>
      <c r="F2255">
        <v>6</v>
      </c>
      <c r="G2255" s="53" t="s">
        <v>980</v>
      </c>
      <c r="H2255" t="s">
        <v>261</v>
      </c>
      <c r="I2255" s="18">
        <v>486.85559999999998</v>
      </c>
      <c r="J2255" t="s">
        <v>94</v>
      </c>
      <c r="K2255" s="19">
        <f t="shared" si="72"/>
        <v>486.85559999999998</v>
      </c>
      <c r="L2255" t="s">
        <v>977</v>
      </c>
      <c r="M2255" s="50" t="str">
        <f t="shared" si="73"/>
        <v>PO 4800036921</v>
      </c>
      <c r="O2255" s="15" t="s">
        <v>318</v>
      </c>
      <c r="P2255" s="15">
        <f t="shared" si="71"/>
        <v>486.85559999999998</v>
      </c>
      <c r="Q2255" s="51">
        <v>45831</v>
      </c>
      <c r="S2255">
        <v>40700</v>
      </c>
      <c r="T2255" t="s">
        <v>911</v>
      </c>
    </row>
    <row r="2256" spans="1:20" x14ac:dyDescent="0.25">
      <c r="A2256" s="53" t="str">
        <f>+VLOOKUP(O2256,'Selectable Table'!D:E,2,0)</f>
        <v>OTH CUST</v>
      </c>
      <c r="B2256">
        <v>30718</v>
      </c>
      <c r="C2256" t="s">
        <v>2164</v>
      </c>
      <c r="D2256" t="s">
        <v>317</v>
      </c>
      <c r="E2256">
        <v>2025</v>
      </c>
      <c r="F2256">
        <v>6</v>
      </c>
      <c r="G2256" s="53" t="s">
        <v>993</v>
      </c>
      <c r="H2256" t="s">
        <v>337</v>
      </c>
      <c r="I2256" s="18">
        <v>29856.362799999999</v>
      </c>
      <c r="J2256" t="s">
        <v>94</v>
      </c>
      <c r="K2256" s="19">
        <f t="shared" si="72"/>
        <v>29856.362799999999</v>
      </c>
      <c r="L2256" t="s">
        <v>977</v>
      </c>
      <c r="M2256" s="50" t="str">
        <f t="shared" si="73"/>
        <v>PO 4800036921</v>
      </c>
      <c r="O2256" s="15" t="s">
        <v>318</v>
      </c>
      <c r="P2256" s="15">
        <f t="shared" si="71"/>
        <v>29856.362799999999</v>
      </c>
      <c r="Q2256" s="51">
        <v>45831</v>
      </c>
      <c r="S2256">
        <v>40700</v>
      </c>
      <c r="T2256" t="s">
        <v>911</v>
      </c>
    </row>
    <row r="2257" spans="1:20" x14ac:dyDescent="0.25">
      <c r="A2257" s="53" t="str">
        <f>+VLOOKUP(O2257,'Selectable Table'!D:E,2,0)</f>
        <v>OTH CUST</v>
      </c>
      <c r="B2257">
        <v>30718</v>
      </c>
      <c r="C2257" t="s">
        <v>2164</v>
      </c>
      <c r="D2257" t="s">
        <v>317</v>
      </c>
      <c r="E2257">
        <v>2025</v>
      </c>
      <c r="F2257">
        <v>6</v>
      </c>
      <c r="G2257" s="53" t="s">
        <v>980</v>
      </c>
      <c r="H2257" t="s">
        <v>261</v>
      </c>
      <c r="I2257" s="18">
        <v>0</v>
      </c>
      <c r="J2257" t="s">
        <v>94</v>
      </c>
      <c r="K2257" s="19">
        <f t="shared" si="72"/>
        <v>0</v>
      </c>
      <c r="L2257" t="s">
        <v>977</v>
      </c>
      <c r="M2257" s="50" t="str">
        <f t="shared" si="73"/>
        <v>PO 4800036921</v>
      </c>
      <c r="O2257" s="15" t="s">
        <v>318</v>
      </c>
      <c r="P2257" s="15">
        <f t="shared" si="71"/>
        <v>0</v>
      </c>
      <c r="Q2257" s="51">
        <v>45831</v>
      </c>
      <c r="S2257">
        <v>40700</v>
      </c>
      <c r="T2257" t="s">
        <v>911</v>
      </c>
    </row>
    <row r="2258" spans="1:20" x14ac:dyDescent="0.25">
      <c r="A2258" s="53" t="str">
        <f>+VLOOKUP(O2258,'Selectable Table'!D:E,2,0)</f>
        <v>OTH CUST</v>
      </c>
      <c r="B2258">
        <v>30718</v>
      </c>
      <c r="C2258" t="s">
        <v>2164</v>
      </c>
      <c r="D2258" t="s">
        <v>317</v>
      </c>
      <c r="E2258">
        <v>2025</v>
      </c>
      <c r="F2258">
        <v>6</v>
      </c>
      <c r="G2258" s="53" t="s">
        <v>976</v>
      </c>
      <c r="H2258" t="s">
        <v>260</v>
      </c>
      <c r="I2258" s="18">
        <v>1011.0639</v>
      </c>
      <c r="J2258" t="s">
        <v>94</v>
      </c>
      <c r="K2258" s="19">
        <f t="shared" si="72"/>
        <v>1011.0639</v>
      </c>
      <c r="L2258" t="s">
        <v>977</v>
      </c>
      <c r="M2258" s="50" t="str">
        <f t="shared" si="73"/>
        <v>PO 4800036921</v>
      </c>
      <c r="O2258" s="15" t="s">
        <v>318</v>
      </c>
      <c r="P2258" s="15">
        <f t="shared" si="71"/>
        <v>1011.0639</v>
      </c>
      <c r="Q2258" s="51">
        <v>45831</v>
      </c>
      <c r="S2258">
        <v>40700</v>
      </c>
      <c r="T2258" t="s">
        <v>911</v>
      </c>
    </row>
    <row r="2259" spans="1:20" x14ac:dyDescent="0.25">
      <c r="A2259" s="53" t="str">
        <f>+VLOOKUP(O2259,'Selectable Table'!D:E,2,0)</f>
        <v>OTH CUST</v>
      </c>
      <c r="B2259">
        <v>30718</v>
      </c>
      <c r="C2259" t="s">
        <v>2164</v>
      </c>
      <c r="D2259" t="s">
        <v>317</v>
      </c>
      <c r="E2259">
        <v>2025</v>
      </c>
      <c r="F2259">
        <v>6</v>
      </c>
      <c r="G2259" s="53" t="s">
        <v>980</v>
      </c>
      <c r="H2259" t="s">
        <v>261</v>
      </c>
      <c r="I2259" s="18">
        <v>144.5829</v>
      </c>
      <c r="J2259" t="s">
        <v>94</v>
      </c>
      <c r="K2259" s="19">
        <f t="shared" si="72"/>
        <v>144.5829</v>
      </c>
      <c r="L2259" t="s">
        <v>977</v>
      </c>
      <c r="M2259" s="50" t="str">
        <f t="shared" si="73"/>
        <v>PO 4800036921</v>
      </c>
      <c r="O2259" s="15" t="s">
        <v>318</v>
      </c>
      <c r="P2259" s="15">
        <f t="shared" si="71"/>
        <v>144.5829</v>
      </c>
      <c r="Q2259" s="51">
        <v>45831</v>
      </c>
      <c r="S2259">
        <v>40700</v>
      </c>
      <c r="T2259" t="s">
        <v>911</v>
      </c>
    </row>
    <row r="2260" spans="1:20" x14ac:dyDescent="0.25">
      <c r="A2260" s="53" t="str">
        <f>+VLOOKUP(O2260,'Selectable Table'!D:E,2,0)</f>
        <v>MEDIMMUNE</v>
      </c>
      <c r="B2260">
        <v>30698</v>
      </c>
      <c r="C2260" t="s">
        <v>2165</v>
      </c>
      <c r="D2260" t="s">
        <v>600</v>
      </c>
      <c r="E2260">
        <v>2025</v>
      </c>
      <c r="F2260">
        <v>6</v>
      </c>
      <c r="G2260" s="53" t="s">
        <v>984</v>
      </c>
      <c r="H2260" t="s">
        <v>262</v>
      </c>
      <c r="I2260" s="18">
        <v>1096.6956</v>
      </c>
      <c r="J2260" t="s">
        <v>94</v>
      </c>
      <c r="K2260" s="19">
        <f t="shared" si="72"/>
        <v>1096.6956</v>
      </c>
      <c r="L2260" t="s">
        <v>977</v>
      </c>
      <c r="M2260" s="50" t="str">
        <f t="shared" si="73"/>
        <v>PO 7100372740</v>
      </c>
      <c r="O2260" s="15" t="s">
        <v>576</v>
      </c>
      <c r="P2260" s="15">
        <f t="shared" si="71"/>
        <v>1096.6956</v>
      </c>
      <c r="Q2260" s="51">
        <v>45831</v>
      </c>
      <c r="S2260">
        <v>40700</v>
      </c>
      <c r="T2260" t="s">
        <v>911</v>
      </c>
    </row>
    <row r="2261" spans="1:20" x14ac:dyDescent="0.25">
      <c r="A2261" s="53" t="str">
        <f>+VLOOKUP(O2261,'Selectable Table'!D:E,2,0)</f>
        <v>MEDIMMUNE</v>
      </c>
      <c r="B2261">
        <v>30698</v>
      </c>
      <c r="C2261" t="s">
        <v>2165</v>
      </c>
      <c r="D2261" t="s">
        <v>600</v>
      </c>
      <c r="E2261">
        <v>2025</v>
      </c>
      <c r="F2261">
        <v>6</v>
      </c>
      <c r="G2261" s="53" t="s">
        <v>980</v>
      </c>
      <c r="H2261" t="s">
        <v>261</v>
      </c>
      <c r="I2261" s="18">
        <v>795.16359999999997</v>
      </c>
      <c r="J2261" t="s">
        <v>94</v>
      </c>
      <c r="K2261" s="19">
        <f t="shared" si="72"/>
        <v>795.16359999999997</v>
      </c>
      <c r="L2261" t="s">
        <v>977</v>
      </c>
      <c r="M2261" s="50" t="str">
        <f t="shared" si="73"/>
        <v>PO 7100372740</v>
      </c>
      <c r="O2261" s="15" t="s">
        <v>576</v>
      </c>
      <c r="P2261" s="15">
        <f t="shared" si="71"/>
        <v>795.16359999999997</v>
      </c>
      <c r="Q2261" s="51">
        <v>45831</v>
      </c>
      <c r="S2261">
        <v>40700</v>
      </c>
      <c r="T2261" t="s">
        <v>911</v>
      </c>
    </row>
    <row r="2262" spans="1:20" x14ac:dyDescent="0.25">
      <c r="A2262" s="53" t="str">
        <f>+VLOOKUP(O2262,'Selectable Table'!D:E,2,0)</f>
        <v>MEDIMMUNE</v>
      </c>
      <c r="B2262">
        <v>30698</v>
      </c>
      <c r="C2262" t="s">
        <v>2165</v>
      </c>
      <c r="D2262" t="s">
        <v>600</v>
      </c>
      <c r="E2262">
        <v>2025</v>
      </c>
      <c r="F2262">
        <v>6</v>
      </c>
      <c r="G2262" s="53" t="s">
        <v>980</v>
      </c>
      <c r="H2262" t="s">
        <v>261</v>
      </c>
      <c r="I2262" s="18">
        <v>486.85559999999998</v>
      </c>
      <c r="J2262" t="s">
        <v>94</v>
      </c>
      <c r="K2262" s="19">
        <f t="shared" si="72"/>
        <v>486.85559999999998</v>
      </c>
      <c r="L2262" t="s">
        <v>977</v>
      </c>
      <c r="M2262" s="50" t="str">
        <f t="shared" si="73"/>
        <v>PO 7100372740</v>
      </c>
      <c r="O2262" s="15" t="s">
        <v>576</v>
      </c>
      <c r="P2262" s="15">
        <f t="shared" si="71"/>
        <v>486.85559999999998</v>
      </c>
      <c r="Q2262" s="51">
        <v>45831</v>
      </c>
      <c r="S2262">
        <v>40700</v>
      </c>
      <c r="T2262" t="s">
        <v>911</v>
      </c>
    </row>
    <row r="2263" spans="1:20" x14ac:dyDescent="0.25">
      <c r="A2263" s="53" t="str">
        <f>+VLOOKUP(O2263,'Selectable Table'!D:E,2,0)</f>
        <v>MEDIMMUNE</v>
      </c>
      <c r="B2263">
        <v>30698</v>
      </c>
      <c r="C2263" t="s">
        <v>2165</v>
      </c>
      <c r="D2263" t="s">
        <v>600</v>
      </c>
      <c r="E2263">
        <v>2025</v>
      </c>
      <c r="F2263">
        <v>6</v>
      </c>
      <c r="G2263" s="53" t="s">
        <v>976</v>
      </c>
      <c r="H2263" t="s">
        <v>260</v>
      </c>
      <c r="I2263" s="18">
        <v>746.52160000000003</v>
      </c>
      <c r="J2263" t="s">
        <v>94</v>
      </c>
      <c r="K2263" s="19">
        <f t="shared" si="72"/>
        <v>746.52160000000003</v>
      </c>
      <c r="L2263" t="s">
        <v>977</v>
      </c>
      <c r="M2263" s="50" t="str">
        <f t="shared" si="73"/>
        <v>PO 7100372740</v>
      </c>
      <c r="O2263" s="15" t="s">
        <v>576</v>
      </c>
      <c r="P2263" s="15">
        <f t="shared" si="71"/>
        <v>746.52160000000003</v>
      </c>
      <c r="Q2263" s="51">
        <v>45831</v>
      </c>
      <c r="S2263">
        <v>40700</v>
      </c>
      <c r="T2263" t="s">
        <v>911</v>
      </c>
    </row>
    <row r="2264" spans="1:20" x14ac:dyDescent="0.25">
      <c r="A2264" s="53" t="str">
        <f>+VLOOKUP(O2264,'Selectable Table'!D:E,2,0)</f>
        <v>MEDIMMUNE</v>
      </c>
      <c r="B2264">
        <v>30698</v>
      </c>
      <c r="C2264" t="s">
        <v>2165</v>
      </c>
      <c r="D2264" t="s">
        <v>600</v>
      </c>
      <c r="E2264">
        <v>2025</v>
      </c>
      <c r="F2264">
        <v>6</v>
      </c>
      <c r="G2264" s="53" t="s">
        <v>980</v>
      </c>
      <c r="H2264" t="s">
        <v>261</v>
      </c>
      <c r="I2264" s="18">
        <v>337.36009999999999</v>
      </c>
      <c r="J2264" t="s">
        <v>94</v>
      </c>
      <c r="K2264" s="19">
        <f t="shared" si="72"/>
        <v>337.36009999999999</v>
      </c>
      <c r="L2264" t="s">
        <v>977</v>
      </c>
      <c r="M2264" s="50" t="str">
        <f t="shared" si="73"/>
        <v>PO 7100372740</v>
      </c>
      <c r="O2264" s="15" t="s">
        <v>576</v>
      </c>
      <c r="P2264" s="15">
        <f t="shared" si="71"/>
        <v>337.36009999999999</v>
      </c>
      <c r="Q2264" s="51">
        <v>45831</v>
      </c>
      <c r="S2264">
        <v>40700</v>
      </c>
      <c r="T2264" t="s">
        <v>911</v>
      </c>
    </row>
    <row r="2265" spans="1:20" x14ac:dyDescent="0.25">
      <c r="A2265" s="53" t="str">
        <f>+VLOOKUP(O2265,'Selectable Table'!D:E,2,0)</f>
        <v>MEDIMMUNE</v>
      </c>
      <c r="B2265">
        <v>30698</v>
      </c>
      <c r="C2265" t="s">
        <v>2166</v>
      </c>
      <c r="D2265" t="s">
        <v>600</v>
      </c>
      <c r="E2265">
        <v>2025</v>
      </c>
      <c r="F2265">
        <v>6</v>
      </c>
      <c r="G2265" s="53" t="s">
        <v>980</v>
      </c>
      <c r="H2265" t="s">
        <v>261</v>
      </c>
      <c r="I2265" s="18">
        <v>1965.04</v>
      </c>
      <c r="J2265" t="s">
        <v>94</v>
      </c>
      <c r="K2265" s="19">
        <f t="shared" si="72"/>
        <v>1965.04</v>
      </c>
      <c r="L2265" t="s">
        <v>977</v>
      </c>
      <c r="M2265" s="50" t="str">
        <f t="shared" si="73"/>
        <v>PO 7100372740</v>
      </c>
      <c r="O2265" s="15" t="s">
        <v>576</v>
      </c>
      <c r="P2265" s="15">
        <f t="shared" si="71"/>
        <v>1965.04</v>
      </c>
      <c r="Q2265" s="51">
        <v>45831</v>
      </c>
      <c r="S2265">
        <v>40700</v>
      </c>
      <c r="T2265" t="s">
        <v>911</v>
      </c>
    </row>
    <row r="2266" spans="1:20" x14ac:dyDescent="0.25">
      <c r="A2266" s="53" t="str">
        <f>+VLOOKUP(O2266,'Selectable Table'!D:E,2,0)</f>
        <v>OTH CUST</v>
      </c>
      <c r="B2266">
        <v>30719</v>
      </c>
      <c r="C2266" t="s">
        <v>2167</v>
      </c>
      <c r="D2266" t="s">
        <v>806</v>
      </c>
      <c r="E2266">
        <v>2025</v>
      </c>
      <c r="F2266">
        <v>6</v>
      </c>
      <c r="G2266" s="53" t="s">
        <v>984</v>
      </c>
      <c r="H2266" t="s">
        <v>262</v>
      </c>
      <c r="I2266" s="18">
        <v>1183.3679</v>
      </c>
      <c r="J2266" t="s">
        <v>94</v>
      </c>
      <c r="K2266" s="19">
        <f t="shared" si="72"/>
        <v>1183.3679</v>
      </c>
      <c r="L2266" t="s">
        <v>977</v>
      </c>
      <c r="M2266" s="50" t="str">
        <f t="shared" si="73"/>
        <v>PO CYT121784</v>
      </c>
      <c r="O2266" s="15" t="s">
        <v>604</v>
      </c>
      <c r="P2266" s="15">
        <f t="shared" si="71"/>
        <v>1183.3679</v>
      </c>
      <c r="Q2266" s="51">
        <v>45831</v>
      </c>
      <c r="S2266">
        <v>40700</v>
      </c>
      <c r="T2266" t="s">
        <v>911</v>
      </c>
    </row>
    <row r="2267" spans="1:20" x14ac:dyDescent="0.25">
      <c r="A2267" s="53" t="str">
        <f>+VLOOKUP(O2267,'Selectable Table'!D:E,2,0)</f>
        <v>OTH CUST</v>
      </c>
      <c r="B2267">
        <v>30719</v>
      </c>
      <c r="C2267" t="s">
        <v>2167</v>
      </c>
      <c r="D2267" t="s">
        <v>806</v>
      </c>
      <c r="E2267">
        <v>2025</v>
      </c>
      <c r="F2267">
        <v>6</v>
      </c>
      <c r="G2267" s="53" t="s">
        <v>980</v>
      </c>
      <c r="H2267" t="s">
        <v>261</v>
      </c>
      <c r="I2267" s="18">
        <v>1880.2432000000001</v>
      </c>
      <c r="J2267" t="s">
        <v>94</v>
      </c>
      <c r="K2267" s="19">
        <f t="shared" si="72"/>
        <v>1880.2432000000001</v>
      </c>
      <c r="L2267" t="s">
        <v>977</v>
      </c>
      <c r="M2267" s="50" t="str">
        <f t="shared" si="73"/>
        <v>PO CYT121784</v>
      </c>
      <c r="O2267" s="15" t="s">
        <v>604</v>
      </c>
      <c r="P2267" s="15">
        <f t="shared" si="71"/>
        <v>1880.2432000000001</v>
      </c>
      <c r="Q2267" s="51">
        <v>45831</v>
      </c>
      <c r="S2267">
        <v>40700</v>
      </c>
      <c r="T2267" t="s">
        <v>911</v>
      </c>
    </row>
    <row r="2268" spans="1:20" x14ac:dyDescent="0.25">
      <c r="A2268" s="53" t="str">
        <f>+VLOOKUP(O2268,'Selectable Table'!D:E,2,0)</f>
        <v>OTH CUST</v>
      </c>
      <c r="B2268">
        <v>30719</v>
      </c>
      <c r="C2268" t="s">
        <v>2167</v>
      </c>
      <c r="D2268" t="s">
        <v>806</v>
      </c>
      <c r="E2268">
        <v>2025</v>
      </c>
      <c r="F2268">
        <v>6</v>
      </c>
      <c r="G2268" s="53" t="s">
        <v>976</v>
      </c>
      <c r="H2268" t="s">
        <v>260</v>
      </c>
      <c r="I2268" s="18">
        <v>1347.1655999999998</v>
      </c>
      <c r="J2268" t="s">
        <v>94</v>
      </c>
      <c r="K2268" s="19">
        <f t="shared" si="72"/>
        <v>1347.1655999999998</v>
      </c>
      <c r="L2268" t="s">
        <v>977</v>
      </c>
      <c r="M2268" s="50" t="str">
        <f t="shared" si="73"/>
        <v>PO CYT121784</v>
      </c>
      <c r="O2268" s="15" t="s">
        <v>604</v>
      </c>
      <c r="P2268" s="15">
        <f t="shared" si="71"/>
        <v>1347.1655999999998</v>
      </c>
      <c r="Q2268" s="51">
        <v>45831</v>
      </c>
      <c r="S2268">
        <v>40700</v>
      </c>
      <c r="T2268" t="s">
        <v>911</v>
      </c>
    </row>
    <row r="2269" spans="1:20" x14ac:dyDescent="0.25">
      <c r="A2269" s="53" t="str">
        <f>+VLOOKUP(O2269,'Selectable Table'!D:E,2,0)</f>
        <v>OTH CUST</v>
      </c>
      <c r="B2269">
        <v>30717</v>
      </c>
      <c r="C2269" t="s">
        <v>2168</v>
      </c>
      <c r="D2269" t="s">
        <v>2169</v>
      </c>
      <c r="E2269">
        <v>2025</v>
      </c>
      <c r="F2269">
        <v>6</v>
      </c>
      <c r="G2269" s="53" t="s">
        <v>980</v>
      </c>
      <c r="H2269" t="s">
        <v>261</v>
      </c>
      <c r="I2269" s="18">
        <v>5070.0210000000006</v>
      </c>
      <c r="J2269" t="s">
        <v>94</v>
      </c>
      <c r="K2269" s="19">
        <f t="shared" si="72"/>
        <v>5070.0210000000006</v>
      </c>
      <c r="L2269" t="s">
        <v>977</v>
      </c>
      <c r="M2269" s="50" t="str">
        <f t="shared" si="73"/>
        <v>PO 4800061223</v>
      </c>
      <c r="O2269" s="15" t="s">
        <v>318</v>
      </c>
      <c r="P2269" s="15">
        <f t="shared" si="71"/>
        <v>5070.0210000000006</v>
      </c>
      <c r="Q2269" s="51">
        <v>45831</v>
      </c>
      <c r="S2269">
        <v>40700</v>
      </c>
      <c r="T2269" t="s">
        <v>911</v>
      </c>
    </row>
    <row r="2270" spans="1:20" x14ac:dyDescent="0.25">
      <c r="A2270" s="53" t="str">
        <f>+VLOOKUP(O2270,'Selectable Table'!D:E,2,0)</f>
        <v>OTH CUST</v>
      </c>
      <c r="B2270">
        <v>30717</v>
      </c>
      <c r="C2270" t="s">
        <v>2168</v>
      </c>
      <c r="D2270" t="s">
        <v>2169</v>
      </c>
      <c r="E2270">
        <v>2025</v>
      </c>
      <c r="F2270">
        <v>6</v>
      </c>
      <c r="G2270" s="53" t="s">
        <v>980</v>
      </c>
      <c r="H2270" t="s">
        <v>261</v>
      </c>
      <c r="I2270" s="18">
        <v>1880.2432000000001</v>
      </c>
      <c r="J2270" t="s">
        <v>94</v>
      </c>
      <c r="K2270" s="19">
        <f t="shared" si="72"/>
        <v>1880.2432000000001</v>
      </c>
      <c r="L2270" t="s">
        <v>977</v>
      </c>
      <c r="M2270" s="50" t="str">
        <f t="shared" si="73"/>
        <v>PO 4800061223</v>
      </c>
      <c r="O2270" s="15" t="s">
        <v>318</v>
      </c>
      <c r="P2270" s="15">
        <f t="shared" si="71"/>
        <v>1880.2432000000001</v>
      </c>
      <c r="Q2270" s="51">
        <v>45831</v>
      </c>
      <c r="S2270">
        <v>40700</v>
      </c>
      <c r="T2270" t="s">
        <v>911</v>
      </c>
    </row>
    <row r="2271" spans="1:20" x14ac:dyDescent="0.25">
      <c r="A2271" s="53" t="str">
        <f>+VLOOKUP(O2271,'Selectable Table'!D:E,2,0)</f>
        <v>OTH CUST</v>
      </c>
      <c r="B2271">
        <v>30717</v>
      </c>
      <c r="C2271" t="s">
        <v>2168</v>
      </c>
      <c r="D2271" t="s">
        <v>2169</v>
      </c>
      <c r="E2271">
        <v>2025</v>
      </c>
      <c r="F2271">
        <v>6</v>
      </c>
      <c r="G2271" s="53" t="s">
        <v>993</v>
      </c>
      <c r="H2271" t="s">
        <v>337</v>
      </c>
      <c r="I2271" s="18">
        <v>27158.135400000003</v>
      </c>
      <c r="J2271" t="s">
        <v>94</v>
      </c>
      <c r="K2271" s="19">
        <f t="shared" si="72"/>
        <v>27158.135400000003</v>
      </c>
      <c r="L2271" t="s">
        <v>977</v>
      </c>
      <c r="M2271" s="50" t="str">
        <f t="shared" si="73"/>
        <v>PO 4800061223</v>
      </c>
      <c r="O2271" s="15" t="s">
        <v>318</v>
      </c>
      <c r="P2271" s="15">
        <f t="shared" si="71"/>
        <v>27158.135400000003</v>
      </c>
      <c r="Q2271" s="51">
        <v>45831</v>
      </c>
      <c r="S2271">
        <v>40700</v>
      </c>
      <c r="T2271" t="s">
        <v>911</v>
      </c>
    </row>
    <row r="2272" spans="1:20" x14ac:dyDescent="0.25">
      <c r="A2272" s="53" t="str">
        <f>+VLOOKUP(O2272,'Selectable Table'!D:E,2,0)</f>
        <v>OTH CUST</v>
      </c>
      <c r="B2272">
        <v>30717</v>
      </c>
      <c r="C2272" t="s">
        <v>2168</v>
      </c>
      <c r="D2272" t="s">
        <v>2169</v>
      </c>
      <c r="E2272">
        <v>2025</v>
      </c>
      <c r="F2272">
        <v>6</v>
      </c>
      <c r="G2272" s="53" t="s">
        <v>980</v>
      </c>
      <c r="H2272" t="s">
        <v>261</v>
      </c>
      <c r="I2272" s="18">
        <v>1105.2624000000001</v>
      </c>
      <c r="J2272" t="s">
        <v>94</v>
      </c>
      <c r="K2272" s="19">
        <f t="shared" si="72"/>
        <v>1105.2624000000001</v>
      </c>
      <c r="L2272" t="s">
        <v>977</v>
      </c>
      <c r="M2272" s="50" t="str">
        <f t="shared" si="73"/>
        <v>PO 4800061223</v>
      </c>
      <c r="O2272" s="15" t="s">
        <v>318</v>
      </c>
      <c r="P2272" s="15">
        <f t="shared" si="71"/>
        <v>1105.2624000000001</v>
      </c>
      <c r="Q2272" s="51">
        <v>45831</v>
      </c>
      <c r="S2272">
        <v>40700</v>
      </c>
      <c r="T2272" t="s">
        <v>911</v>
      </c>
    </row>
    <row r="2273" spans="1:20" x14ac:dyDescent="0.25">
      <c r="A2273" s="53" t="str">
        <f>+VLOOKUP(O2273,'Selectable Table'!D:E,2,0)</f>
        <v>OTH CUST</v>
      </c>
      <c r="B2273">
        <v>30717</v>
      </c>
      <c r="C2273" t="s">
        <v>2168</v>
      </c>
      <c r="D2273" t="s">
        <v>2169</v>
      </c>
      <c r="E2273">
        <v>2025</v>
      </c>
      <c r="F2273">
        <v>6</v>
      </c>
      <c r="G2273" s="53" t="s">
        <v>976</v>
      </c>
      <c r="H2273" t="s">
        <v>260</v>
      </c>
      <c r="I2273" s="18">
        <v>747.46540000000005</v>
      </c>
      <c r="J2273" t="s">
        <v>94</v>
      </c>
      <c r="K2273" s="19">
        <f t="shared" si="72"/>
        <v>747.46540000000005</v>
      </c>
      <c r="L2273" t="s">
        <v>977</v>
      </c>
      <c r="M2273" s="50" t="str">
        <f t="shared" si="73"/>
        <v>PO 4800061223</v>
      </c>
      <c r="O2273" s="15" t="s">
        <v>318</v>
      </c>
      <c r="P2273" s="15">
        <f t="shared" si="71"/>
        <v>747.46540000000005</v>
      </c>
      <c r="Q2273" s="51">
        <v>45831</v>
      </c>
      <c r="S2273">
        <v>40700</v>
      </c>
      <c r="T2273" t="s">
        <v>911</v>
      </c>
    </row>
    <row r="2274" spans="1:20" x14ac:dyDescent="0.25">
      <c r="A2274" s="53" t="str">
        <f>+VLOOKUP(O2274,'Selectable Table'!D:E,2,0)</f>
        <v>OTH CUST</v>
      </c>
      <c r="B2274">
        <v>30717</v>
      </c>
      <c r="C2274" t="s">
        <v>2168</v>
      </c>
      <c r="D2274" t="s">
        <v>2169</v>
      </c>
      <c r="E2274">
        <v>2025</v>
      </c>
      <c r="F2274">
        <v>6</v>
      </c>
      <c r="G2274" s="53" t="s">
        <v>976</v>
      </c>
      <c r="H2274" t="s">
        <v>260</v>
      </c>
      <c r="I2274" s="18">
        <v>224.52760000000001</v>
      </c>
      <c r="J2274" t="s">
        <v>94</v>
      </c>
      <c r="K2274" s="19">
        <f t="shared" si="72"/>
        <v>224.52760000000001</v>
      </c>
      <c r="L2274" t="s">
        <v>977</v>
      </c>
      <c r="M2274" s="50" t="str">
        <f t="shared" si="73"/>
        <v>PO 4800061223</v>
      </c>
      <c r="O2274" s="15" t="s">
        <v>318</v>
      </c>
      <c r="P2274" s="15">
        <f t="shared" si="71"/>
        <v>224.52760000000001</v>
      </c>
      <c r="Q2274" s="51">
        <v>45831</v>
      </c>
      <c r="S2274">
        <v>40700</v>
      </c>
      <c r="T2274" t="s">
        <v>911</v>
      </c>
    </row>
    <row r="2275" spans="1:20" x14ac:dyDescent="0.25">
      <c r="A2275" s="53" t="str">
        <f>+VLOOKUP(O2275,'Selectable Table'!D:E,2,0)</f>
        <v>GSK</v>
      </c>
      <c r="B2275">
        <v>30707</v>
      </c>
      <c r="C2275" t="s">
        <v>2170</v>
      </c>
      <c r="D2275" t="s">
        <v>2171</v>
      </c>
      <c r="E2275">
        <v>2025</v>
      </c>
      <c r="F2275">
        <v>6</v>
      </c>
      <c r="G2275" s="53" t="s">
        <v>980</v>
      </c>
      <c r="H2275" t="s">
        <v>261</v>
      </c>
      <c r="I2275" s="18">
        <v>1408.7303999999999</v>
      </c>
      <c r="J2275" t="s">
        <v>94</v>
      </c>
      <c r="K2275" s="19">
        <f t="shared" si="72"/>
        <v>1408.7303999999999</v>
      </c>
      <c r="L2275" t="s">
        <v>977</v>
      </c>
      <c r="M2275" s="50" t="str">
        <f t="shared" si="73"/>
        <v>PO 6600638006</v>
      </c>
      <c r="O2275" s="15" t="s">
        <v>2172</v>
      </c>
      <c r="P2275" s="15">
        <f t="shared" si="71"/>
        <v>1408.7303999999999</v>
      </c>
      <c r="Q2275" s="51">
        <v>45831</v>
      </c>
      <c r="S2275">
        <v>40700</v>
      </c>
      <c r="T2275" t="s">
        <v>911</v>
      </c>
    </row>
    <row r="2276" spans="1:20" x14ac:dyDescent="0.25">
      <c r="A2276" s="53" t="str">
        <f>+VLOOKUP(O2276,'Selectable Table'!D:E,2,0)</f>
        <v>GSK</v>
      </c>
      <c r="B2276">
        <v>30707</v>
      </c>
      <c r="C2276" t="s">
        <v>2170</v>
      </c>
      <c r="D2276" t="s">
        <v>2171</v>
      </c>
      <c r="E2276">
        <v>2025</v>
      </c>
      <c r="F2276">
        <v>6</v>
      </c>
      <c r="G2276" s="53" t="s">
        <v>976</v>
      </c>
      <c r="H2276" t="s">
        <v>260</v>
      </c>
      <c r="I2276" s="18">
        <v>1094.2998</v>
      </c>
      <c r="J2276" t="s">
        <v>94</v>
      </c>
      <c r="K2276" s="19">
        <f t="shared" si="72"/>
        <v>1094.2998</v>
      </c>
      <c r="L2276" t="s">
        <v>977</v>
      </c>
      <c r="M2276" s="50" t="str">
        <f t="shared" si="73"/>
        <v>PO 6600638006</v>
      </c>
      <c r="O2276" s="15" t="s">
        <v>2172</v>
      </c>
      <c r="P2276" s="15">
        <f t="shared" si="71"/>
        <v>1094.2998</v>
      </c>
      <c r="Q2276" s="51">
        <v>45831</v>
      </c>
      <c r="S2276">
        <v>40700</v>
      </c>
      <c r="T2276" t="s">
        <v>911</v>
      </c>
    </row>
    <row r="2277" spans="1:20" x14ac:dyDescent="0.25">
      <c r="A2277" s="53" t="str">
        <f>+VLOOKUP(O2277,'Selectable Table'!D:E,2,0)</f>
        <v>OTH CUST</v>
      </c>
      <c r="B2277">
        <v>30711</v>
      </c>
      <c r="C2277" t="s">
        <v>2173</v>
      </c>
      <c r="D2277" t="s">
        <v>2174</v>
      </c>
      <c r="E2277">
        <v>2025</v>
      </c>
      <c r="F2277">
        <v>6</v>
      </c>
      <c r="G2277" s="53" t="s">
        <v>984</v>
      </c>
      <c r="H2277" t="s">
        <v>262</v>
      </c>
      <c r="I2277" s="18">
        <v>880.5412</v>
      </c>
      <c r="J2277" t="s">
        <v>94</v>
      </c>
      <c r="K2277" s="19">
        <f t="shared" si="72"/>
        <v>880.5412</v>
      </c>
      <c r="L2277" t="s">
        <v>977</v>
      </c>
      <c r="M2277" s="50" t="str">
        <f t="shared" si="73"/>
        <v>PO 4724</v>
      </c>
      <c r="O2277" s="15" t="s">
        <v>320</v>
      </c>
      <c r="P2277" s="15">
        <f t="shared" si="71"/>
        <v>880.5412</v>
      </c>
      <c r="Q2277" s="51">
        <v>45831</v>
      </c>
      <c r="S2277">
        <v>40700</v>
      </c>
      <c r="T2277" t="s">
        <v>911</v>
      </c>
    </row>
    <row r="2278" spans="1:20" x14ac:dyDescent="0.25">
      <c r="A2278" s="53" t="str">
        <f>+VLOOKUP(O2278,'Selectable Table'!D:E,2,0)</f>
        <v>OTH CUST</v>
      </c>
      <c r="B2278">
        <v>30711</v>
      </c>
      <c r="C2278" t="s">
        <v>2173</v>
      </c>
      <c r="D2278" t="s">
        <v>2174</v>
      </c>
      <c r="E2278">
        <v>2025</v>
      </c>
      <c r="F2278">
        <v>6</v>
      </c>
      <c r="G2278" s="53" t="s">
        <v>980</v>
      </c>
      <c r="H2278" t="s">
        <v>261</v>
      </c>
      <c r="I2278" s="18">
        <v>3860.0331000000001</v>
      </c>
      <c r="J2278" t="s">
        <v>94</v>
      </c>
      <c r="K2278" s="19">
        <f t="shared" si="72"/>
        <v>3860.0331000000001</v>
      </c>
      <c r="L2278" t="s">
        <v>977</v>
      </c>
      <c r="M2278" s="50" t="str">
        <f t="shared" si="73"/>
        <v>PO 4724</v>
      </c>
      <c r="O2278" s="15" t="s">
        <v>320</v>
      </c>
      <c r="P2278" s="15">
        <f t="shared" si="71"/>
        <v>3860.0331000000001</v>
      </c>
      <c r="Q2278" s="51">
        <v>45831</v>
      </c>
      <c r="S2278">
        <v>40700</v>
      </c>
      <c r="T2278" t="s">
        <v>911</v>
      </c>
    </row>
    <row r="2279" spans="1:20" x14ac:dyDescent="0.25">
      <c r="A2279" s="53" t="str">
        <f>+VLOOKUP(O2279,'Selectable Table'!D:E,2,0)</f>
        <v>OTH CUST</v>
      </c>
      <c r="B2279">
        <v>30711</v>
      </c>
      <c r="C2279" t="s">
        <v>2173</v>
      </c>
      <c r="D2279" t="s">
        <v>2174</v>
      </c>
      <c r="E2279">
        <v>2025</v>
      </c>
      <c r="F2279">
        <v>6</v>
      </c>
      <c r="G2279" s="53" t="s">
        <v>980</v>
      </c>
      <c r="H2279" t="s">
        <v>261</v>
      </c>
      <c r="I2279" s="18">
        <v>1623.4811999999999</v>
      </c>
      <c r="J2279" t="s">
        <v>94</v>
      </c>
      <c r="K2279" s="19">
        <f t="shared" si="72"/>
        <v>1623.4811999999999</v>
      </c>
      <c r="L2279" t="s">
        <v>977</v>
      </c>
      <c r="M2279" s="50" t="str">
        <f t="shared" ref="M2279:M2310" si="74">IFERROR(RIGHT(C2279,LEN(C2279)-IFERROR(FIND("PO#",C2279), FIND("PO",C2279))+1), C2279)</f>
        <v>PO 4724</v>
      </c>
      <c r="O2279" s="15" t="s">
        <v>320</v>
      </c>
      <c r="P2279" s="15">
        <f t="shared" si="71"/>
        <v>1623.4811999999999</v>
      </c>
      <c r="Q2279" s="51">
        <v>45831</v>
      </c>
      <c r="S2279">
        <v>40700</v>
      </c>
      <c r="T2279" t="s">
        <v>911</v>
      </c>
    </row>
    <row r="2280" spans="1:20" x14ac:dyDescent="0.25">
      <c r="A2280" s="53" t="str">
        <f>+VLOOKUP(O2280,'Selectable Table'!D:E,2,0)</f>
        <v>OTH CUST</v>
      </c>
      <c r="B2280">
        <v>30711</v>
      </c>
      <c r="C2280" t="s">
        <v>2173</v>
      </c>
      <c r="D2280" t="s">
        <v>2174</v>
      </c>
      <c r="E2280">
        <v>2025</v>
      </c>
      <c r="F2280">
        <v>6</v>
      </c>
      <c r="G2280" s="53" t="s">
        <v>980</v>
      </c>
      <c r="H2280" t="s">
        <v>261</v>
      </c>
      <c r="I2280" s="18">
        <v>2711.7551999999996</v>
      </c>
      <c r="J2280" t="s">
        <v>94</v>
      </c>
      <c r="K2280" s="19">
        <f t="shared" si="72"/>
        <v>2711.7551999999996</v>
      </c>
      <c r="L2280" t="s">
        <v>977</v>
      </c>
      <c r="M2280" s="50" t="str">
        <f t="shared" si="74"/>
        <v>PO 4724</v>
      </c>
      <c r="O2280" s="15" t="s">
        <v>320</v>
      </c>
      <c r="P2280" s="15">
        <f t="shared" si="71"/>
        <v>2711.7551999999996</v>
      </c>
      <c r="Q2280" s="51">
        <v>45831</v>
      </c>
      <c r="S2280">
        <v>40700</v>
      </c>
      <c r="T2280" t="s">
        <v>911</v>
      </c>
    </row>
    <row r="2281" spans="1:20" x14ac:dyDescent="0.25">
      <c r="A2281" s="53" t="str">
        <f>+VLOOKUP(O2281,'Selectable Table'!D:E,2,0)</f>
        <v>OTH CUST</v>
      </c>
      <c r="B2281">
        <v>30711</v>
      </c>
      <c r="C2281" t="s">
        <v>2173</v>
      </c>
      <c r="D2281" t="s">
        <v>2174</v>
      </c>
      <c r="E2281">
        <v>2025</v>
      </c>
      <c r="F2281">
        <v>6</v>
      </c>
      <c r="G2281" s="53" t="s">
        <v>980</v>
      </c>
      <c r="H2281" t="s">
        <v>261</v>
      </c>
      <c r="I2281" s="18">
        <v>1880.2432000000001</v>
      </c>
      <c r="J2281" t="s">
        <v>94</v>
      </c>
      <c r="K2281" s="19">
        <f t="shared" si="72"/>
        <v>1880.2432000000001</v>
      </c>
      <c r="L2281" t="s">
        <v>977</v>
      </c>
      <c r="M2281" s="50" t="str">
        <f t="shared" si="74"/>
        <v>PO 4724</v>
      </c>
      <c r="O2281" s="15" t="s">
        <v>320</v>
      </c>
      <c r="P2281" s="15">
        <f t="shared" si="71"/>
        <v>1880.2432000000001</v>
      </c>
      <c r="Q2281" s="51">
        <v>45831</v>
      </c>
      <c r="S2281">
        <v>40700</v>
      </c>
      <c r="T2281" t="s">
        <v>911</v>
      </c>
    </row>
    <row r="2282" spans="1:20" x14ac:dyDescent="0.25">
      <c r="A2282" s="53" t="str">
        <f>+VLOOKUP(O2282,'Selectable Table'!D:E,2,0)</f>
        <v>OTH CUST</v>
      </c>
      <c r="B2282">
        <v>30711</v>
      </c>
      <c r="C2282" t="s">
        <v>2173</v>
      </c>
      <c r="D2282" t="s">
        <v>2174</v>
      </c>
      <c r="E2282">
        <v>2025</v>
      </c>
      <c r="F2282">
        <v>6</v>
      </c>
      <c r="G2282" s="53" t="s">
        <v>976</v>
      </c>
      <c r="H2282" t="s">
        <v>260</v>
      </c>
      <c r="I2282" s="18">
        <v>6120.2284</v>
      </c>
      <c r="J2282" t="s">
        <v>94</v>
      </c>
      <c r="K2282" s="19">
        <f t="shared" si="72"/>
        <v>6120.2284</v>
      </c>
      <c r="L2282" t="s">
        <v>977</v>
      </c>
      <c r="M2282" s="50" t="str">
        <f t="shared" si="74"/>
        <v>PO 4724</v>
      </c>
      <c r="O2282" s="15" t="s">
        <v>320</v>
      </c>
      <c r="P2282" s="15">
        <f t="shared" si="71"/>
        <v>6120.2284</v>
      </c>
      <c r="Q2282" s="51">
        <v>45831</v>
      </c>
      <c r="S2282">
        <v>40700</v>
      </c>
      <c r="T2282" t="s">
        <v>911</v>
      </c>
    </row>
    <row r="2283" spans="1:20" x14ac:dyDescent="0.25">
      <c r="A2283" s="53" t="str">
        <f>+VLOOKUP(O2283,'Selectable Table'!D:E,2,0)</f>
        <v>OTH CUST</v>
      </c>
      <c r="B2283">
        <v>30711</v>
      </c>
      <c r="C2283" t="s">
        <v>2173</v>
      </c>
      <c r="D2283" t="s">
        <v>2174</v>
      </c>
      <c r="E2283">
        <v>2025</v>
      </c>
      <c r="F2283">
        <v>6</v>
      </c>
      <c r="G2283" s="53" t="s">
        <v>980</v>
      </c>
      <c r="H2283" t="s">
        <v>261</v>
      </c>
      <c r="I2283" s="18">
        <v>1616.4995000000001</v>
      </c>
      <c r="J2283" t="s">
        <v>94</v>
      </c>
      <c r="K2283" s="19">
        <f t="shared" si="72"/>
        <v>1616.4995000000001</v>
      </c>
      <c r="L2283" t="s">
        <v>977</v>
      </c>
      <c r="M2283" s="50" t="str">
        <f t="shared" si="74"/>
        <v>PO 4724</v>
      </c>
      <c r="O2283" s="15" t="s">
        <v>320</v>
      </c>
      <c r="P2283" s="15">
        <f t="shared" si="71"/>
        <v>1616.4995000000001</v>
      </c>
      <c r="Q2283" s="51">
        <v>45831</v>
      </c>
      <c r="S2283">
        <v>40700</v>
      </c>
      <c r="T2283" t="s">
        <v>911</v>
      </c>
    </row>
    <row r="2284" spans="1:20" x14ac:dyDescent="0.25">
      <c r="A2284" s="53" t="str">
        <f>+VLOOKUP(O2284,'Selectable Table'!D:E,2,0)</f>
        <v>OTH CUST</v>
      </c>
      <c r="B2284">
        <v>30712</v>
      </c>
      <c r="C2284" t="s">
        <v>2175</v>
      </c>
      <c r="D2284" t="s">
        <v>2176</v>
      </c>
      <c r="E2284">
        <v>2025</v>
      </c>
      <c r="F2284">
        <v>6</v>
      </c>
      <c r="G2284" s="53" t="s">
        <v>980</v>
      </c>
      <c r="H2284" t="s">
        <v>261</v>
      </c>
      <c r="I2284" s="18">
        <v>1880.2432000000001</v>
      </c>
      <c r="J2284" t="s">
        <v>94</v>
      </c>
      <c r="K2284" s="19">
        <f t="shared" si="72"/>
        <v>1880.2432000000001</v>
      </c>
      <c r="L2284" t="s">
        <v>977</v>
      </c>
      <c r="M2284" s="50" t="str">
        <f t="shared" si="74"/>
        <v>PO 5646</v>
      </c>
      <c r="O2284" s="15" t="s">
        <v>320</v>
      </c>
      <c r="P2284" s="15">
        <f t="shared" si="71"/>
        <v>1880.2432000000001</v>
      </c>
      <c r="Q2284" s="51">
        <v>45831</v>
      </c>
      <c r="S2284">
        <v>40700</v>
      </c>
      <c r="T2284" t="s">
        <v>911</v>
      </c>
    </row>
    <row r="2285" spans="1:20" x14ac:dyDescent="0.25">
      <c r="A2285" s="53" t="str">
        <f>+VLOOKUP(O2285,'Selectable Table'!D:E,2,0)</f>
        <v>OTH CUST</v>
      </c>
      <c r="B2285">
        <v>30712</v>
      </c>
      <c r="C2285" t="s">
        <v>2175</v>
      </c>
      <c r="D2285" t="s">
        <v>2176</v>
      </c>
      <c r="E2285">
        <v>2025</v>
      </c>
      <c r="F2285">
        <v>6</v>
      </c>
      <c r="G2285" s="53" t="s">
        <v>976</v>
      </c>
      <c r="H2285" t="s">
        <v>260</v>
      </c>
      <c r="I2285" s="18">
        <v>236.11939999999998</v>
      </c>
      <c r="J2285" t="s">
        <v>94</v>
      </c>
      <c r="K2285" s="19">
        <f t="shared" si="72"/>
        <v>236.11939999999998</v>
      </c>
      <c r="L2285" t="s">
        <v>977</v>
      </c>
      <c r="M2285" s="50" t="str">
        <f t="shared" si="74"/>
        <v>PO 5646</v>
      </c>
      <c r="O2285" s="15" t="s">
        <v>320</v>
      </c>
      <c r="P2285" s="15">
        <f t="shared" si="71"/>
        <v>236.11939999999998</v>
      </c>
      <c r="Q2285" s="51">
        <v>45831</v>
      </c>
      <c r="S2285">
        <v>40700</v>
      </c>
      <c r="T2285" t="s">
        <v>911</v>
      </c>
    </row>
    <row r="2286" spans="1:20" x14ac:dyDescent="0.25">
      <c r="A2286" s="53" t="str">
        <f>+VLOOKUP(O2286,'Selectable Table'!D:E,2,0)</f>
        <v>OTH CUST</v>
      </c>
      <c r="B2286">
        <v>30712</v>
      </c>
      <c r="C2286" t="s">
        <v>2175</v>
      </c>
      <c r="D2286" t="s">
        <v>2176</v>
      </c>
      <c r="E2286">
        <v>2025</v>
      </c>
      <c r="F2286">
        <v>6</v>
      </c>
      <c r="G2286" s="53" t="s">
        <v>976</v>
      </c>
      <c r="H2286" t="s">
        <v>260</v>
      </c>
      <c r="I2286" s="18">
        <v>2242.3962000000001</v>
      </c>
      <c r="J2286" t="s">
        <v>94</v>
      </c>
      <c r="K2286" s="19">
        <f t="shared" si="72"/>
        <v>2242.3962000000001</v>
      </c>
      <c r="L2286" t="s">
        <v>977</v>
      </c>
      <c r="M2286" s="50" t="str">
        <f t="shared" si="74"/>
        <v>PO 5646</v>
      </c>
      <c r="O2286" s="15" t="s">
        <v>320</v>
      </c>
      <c r="P2286" s="15">
        <f t="shared" si="71"/>
        <v>2242.3962000000001</v>
      </c>
      <c r="Q2286" s="51">
        <v>45831</v>
      </c>
      <c r="S2286">
        <v>40700</v>
      </c>
      <c r="T2286" t="s">
        <v>911</v>
      </c>
    </row>
    <row r="2287" spans="1:20" x14ac:dyDescent="0.25">
      <c r="A2287" s="53" t="str">
        <f>+VLOOKUP(O2287,'Selectable Table'!D:E,2,0)</f>
        <v>OTH CUST</v>
      </c>
      <c r="B2287">
        <v>30713</v>
      </c>
      <c r="C2287" t="s">
        <v>2177</v>
      </c>
      <c r="D2287" t="s">
        <v>319</v>
      </c>
      <c r="E2287">
        <v>2025</v>
      </c>
      <c r="F2287">
        <v>6</v>
      </c>
      <c r="G2287" s="53" t="s">
        <v>980</v>
      </c>
      <c r="H2287" t="s">
        <v>261</v>
      </c>
      <c r="I2287" s="18">
        <v>1158.0183999999999</v>
      </c>
      <c r="J2287" t="s">
        <v>94</v>
      </c>
      <c r="K2287" s="19">
        <f t="shared" si="72"/>
        <v>1158.0183999999999</v>
      </c>
      <c r="L2287" t="s">
        <v>977</v>
      </c>
      <c r="M2287" s="50" t="str">
        <f t="shared" si="74"/>
        <v>PO 6053</v>
      </c>
      <c r="O2287" s="15" t="s">
        <v>320</v>
      </c>
      <c r="P2287" s="15">
        <f t="shared" si="71"/>
        <v>1158.0183999999999</v>
      </c>
      <c r="Q2287" s="51">
        <v>45831</v>
      </c>
      <c r="S2287">
        <v>40700</v>
      </c>
      <c r="T2287" t="s">
        <v>911</v>
      </c>
    </row>
    <row r="2288" spans="1:20" x14ac:dyDescent="0.25">
      <c r="A2288" s="53" t="str">
        <f>+VLOOKUP(O2288,'Selectable Table'!D:E,2,0)</f>
        <v>OTH CUST</v>
      </c>
      <c r="B2288">
        <v>30713</v>
      </c>
      <c r="C2288" t="s">
        <v>2177</v>
      </c>
      <c r="D2288" t="s">
        <v>319</v>
      </c>
      <c r="E2288">
        <v>2025</v>
      </c>
      <c r="F2288">
        <v>6</v>
      </c>
      <c r="G2288" s="53" t="s">
        <v>980</v>
      </c>
      <c r="H2288" t="s">
        <v>261</v>
      </c>
      <c r="I2288" s="18">
        <v>1186.3566000000001</v>
      </c>
      <c r="J2288" t="s">
        <v>94</v>
      </c>
      <c r="K2288" s="19">
        <f t="shared" si="72"/>
        <v>1186.3566000000001</v>
      </c>
      <c r="L2288" t="s">
        <v>977</v>
      </c>
      <c r="M2288" s="50" t="str">
        <f t="shared" si="74"/>
        <v>PO 6053</v>
      </c>
      <c r="O2288" s="15" t="s">
        <v>320</v>
      </c>
      <c r="P2288" s="15">
        <f t="shared" si="71"/>
        <v>1186.3566000000001</v>
      </c>
      <c r="Q2288" s="51">
        <v>45831</v>
      </c>
      <c r="S2288">
        <v>40700</v>
      </c>
      <c r="T2288" t="s">
        <v>911</v>
      </c>
    </row>
    <row r="2289" spans="1:20" x14ac:dyDescent="0.25">
      <c r="A2289" s="53" t="str">
        <f>+VLOOKUP(O2289,'Selectable Table'!D:E,2,0)</f>
        <v>OTH CUST</v>
      </c>
      <c r="B2289">
        <v>30713</v>
      </c>
      <c r="C2289" t="s">
        <v>2177</v>
      </c>
      <c r="D2289" t="s">
        <v>319</v>
      </c>
      <c r="E2289">
        <v>2025</v>
      </c>
      <c r="F2289">
        <v>6</v>
      </c>
      <c r="G2289" s="53" t="s">
        <v>980</v>
      </c>
      <c r="H2289" t="s">
        <v>261</v>
      </c>
      <c r="I2289" s="18">
        <v>474.56200000000001</v>
      </c>
      <c r="J2289" t="s">
        <v>94</v>
      </c>
      <c r="K2289" s="19">
        <f t="shared" si="72"/>
        <v>474.56200000000001</v>
      </c>
      <c r="L2289" t="s">
        <v>977</v>
      </c>
      <c r="M2289" s="50" t="str">
        <f t="shared" si="74"/>
        <v>PO 6053</v>
      </c>
      <c r="O2289" s="15" t="s">
        <v>320</v>
      </c>
      <c r="P2289" s="15">
        <f t="shared" si="71"/>
        <v>474.56200000000001</v>
      </c>
      <c r="Q2289" s="51">
        <v>45831</v>
      </c>
      <c r="S2289">
        <v>40700</v>
      </c>
      <c r="T2289" t="s">
        <v>911</v>
      </c>
    </row>
    <row r="2290" spans="1:20" x14ac:dyDescent="0.25">
      <c r="A2290" s="53" t="str">
        <f>+VLOOKUP(O2290,'Selectable Table'!D:E,2,0)</f>
        <v>OTH CUST</v>
      </c>
      <c r="B2290">
        <v>30713</v>
      </c>
      <c r="C2290" t="s">
        <v>2177</v>
      </c>
      <c r="D2290" t="s">
        <v>319</v>
      </c>
      <c r="E2290">
        <v>2025</v>
      </c>
      <c r="F2290">
        <v>6</v>
      </c>
      <c r="G2290" s="53" t="s">
        <v>980</v>
      </c>
      <c r="H2290" t="s">
        <v>261</v>
      </c>
      <c r="I2290" s="18">
        <v>1974.2601999999997</v>
      </c>
      <c r="J2290" t="s">
        <v>94</v>
      </c>
      <c r="K2290" s="19">
        <f t="shared" si="72"/>
        <v>1974.2601999999997</v>
      </c>
      <c r="L2290" t="s">
        <v>977</v>
      </c>
      <c r="M2290" s="50" t="str">
        <f t="shared" si="74"/>
        <v>PO 6053</v>
      </c>
      <c r="O2290" s="15" t="s">
        <v>320</v>
      </c>
      <c r="P2290" s="15">
        <f t="shared" si="71"/>
        <v>1974.2601999999997</v>
      </c>
      <c r="Q2290" s="51">
        <v>45831</v>
      </c>
      <c r="S2290">
        <v>40700</v>
      </c>
      <c r="T2290" t="s">
        <v>911</v>
      </c>
    </row>
    <row r="2291" spans="1:20" x14ac:dyDescent="0.25">
      <c r="A2291" s="53" t="str">
        <f>+VLOOKUP(O2291,'Selectable Table'!D:E,2,0)</f>
        <v>OTH CUST</v>
      </c>
      <c r="B2291">
        <v>30713</v>
      </c>
      <c r="C2291" t="s">
        <v>2177</v>
      </c>
      <c r="D2291" t="s">
        <v>319</v>
      </c>
      <c r="E2291">
        <v>2025</v>
      </c>
      <c r="F2291">
        <v>6</v>
      </c>
      <c r="G2291" s="53" t="s">
        <v>993</v>
      </c>
      <c r="H2291" t="s">
        <v>337</v>
      </c>
      <c r="I2291" s="18">
        <v>18742.452299999997</v>
      </c>
      <c r="J2291" t="s">
        <v>94</v>
      </c>
      <c r="K2291" s="19">
        <f t="shared" si="72"/>
        <v>18742.452299999997</v>
      </c>
      <c r="L2291" t="s">
        <v>977</v>
      </c>
      <c r="M2291" s="50" t="str">
        <f t="shared" si="74"/>
        <v>PO 6053</v>
      </c>
      <c r="O2291" s="15" t="s">
        <v>320</v>
      </c>
      <c r="P2291" s="15">
        <f t="shared" si="71"/>
        <v>18742.452299999997</v>
      </c>
      <c r="Q2291" s="51">
        <v>45831</v>
      </c>
      <c r="S2291">
        <v>40700</v>
      </c>
      <c r="T2291" t="s">
        <v>911</v>
      </c>
    </row>
    <row r="2292" spans="1:20" x14ac:dyDescent="0.25">
      <c r="A2292" s="53" t="str">
        <f>+VLOOKUP(O2292,'Selectable Table'!D:E,2,0)</f>
        <v>OTH CUST</v>
      </c>
      <c r="B2292">
        <v>30713</v>
      </c>
      <c r="C2292" t="s">
        <v>2177</v>
      </c>
      <c r="D2292" t="s">
        <v>319</v>
      </c>
      <c r="E2292">
        <v>2025</v>
      </c>
      <c r="F2292">
        <v>6</v>
      </c>
      <c r="G2292" s="53" t="s">
        <v>976</v>
      </c>
      <c r="H2292" t="s">
        <v>260</v>
      </c>
      <c r="I2292" s="18">
        <v>392.4151</v>
      </c>
      <c r="J2292" t="s">
        <v>94</v>
      </c>
      <c r="K2292" s="19">
        <f t="shared" si="72"/>
        <v>392.4151</v>
      </c>
      <c r="L2292" t="s">
        <v>977</v>
      </c>
      <c r="M2292" s="50" t="str">
        <f t="shared" si="74"/>
        <v>PO 6053</v>
      </c>
      <c r="O2292" s="15" t="s">
        <v>320</v>
      </c>
      <c r="P2292" s="15">
        <f t="shared" si="71"/>
        <v>392.4151</v>
      </c>
      <c r="Q2292" s="51">
        <v>45831</v>
      </c>
      <c r="S2292">
        <v>40700</v>
      </c>
      <c r="T2292" t="s">
        <v>911</v>
      </c>
    </row>
    <row r="2293" spans="1:20" x14ac:dyDescent="0.25">
      <c r="A2293" s="53" t="str">
        <f>+VLOOKUP(O2293,'Selectable Table'!D:E,2,0)</f>
        <v>OTH CUST</v>
      </c>
      <c r="B2293">
        <v>30713</v>
      </c>
      <c r="C2293" t="s">
        <v>2177</v>
      </c>
      <c r="D2293" t="s">
        <v>319</v>
      </c>
      <c r="E2293">
        <v>2025</v>
      </c>
      <c r="F2293">
        <v>6</v>
      </c>
      <c r="G2293" s="53" t="s">
        <v>976</v>
      </c>
      <c r="H2293" t="s">
        <v>260</v>
      </c>
      <c r="I2293" s="18">
        <v>3954.5703999999996</v>
      </c>
      <c r="J2293" t="s">
        <v>94</v>
      </c>
      <c r="K2293" s="19">
        <f t="shared" si="72"/>
        <v>3954.5703999999996</v>
      </c>
      <c r="L2293" t="s">
        <v>977</v>
      </c>
      <c r="M2293" s="50" t="str">
        <f t="shared" si="74"/>
        <v>PO 6053</v>
      </c>
      <c r="O2293" s="15" t="s">
        <v>320</v>
      </c>
      <c r="P2293" s="15">
        <f t="shared" si="71"/>
        <v>3954.5703999999996</v>
      </c>
      <c r="Q2293" s="51">
        <v>45831</v>
      </c>
      <c r="S2293">
        <v>40700</v>
      </c>
      <c r="T2293" t="s">
        <v>911</v>
      </c>
    </row>
    <row r="2294" spans="1:20" x14ac:dyDescent="0.25">
      <c r="A2294" s="53" t="str">
        <f>+VLOOKUP(O2294,'Selectable Table'!D:E,2,0)</f>
        <v>OTH CUST</v>
      </c>
      <c r="B2294">
        <v>30713</v>
      </c>
      <c r="C2294" t="s">
        <v>2177</v>
      </c>
      <c r="D2294" t="s">
        <v>319</v>
      </c>
      <c r="E2294">
        <v>2025</v>
      </c>
      <c r="F2294">
        <v>6</v>
      </c>
      <c r="G2294" s="53" t="s">
        <v>980</v>
      </c>
      <c r="H2294" t="s">
        <v>261</v>
      </c>
      <c r="I2294" s="18">
        <v>617.19679999999994</v>
      </c>
      <c r="J2294" t="s">
        <v>94</v>
      </c>
      <c r="K2294" s="19">
        <f t="shared" si="72"/>
        <v>617.19679999999994</v>
      </c>
      <c r="L2294" t="s">
        <v>977</v>
      </c>
      <c r="M2294" s="50" t="str">
        <f t="shared" si="74"/>
        <v>PO 6053</v>
      </c>
      <c r="O2294" s="15" t="s">
        <v>320</v>
      </c>
      <c r="P2294" s="15">
        <f t="shared" si="71"/>
        <v>617.19679999999994</v>
      </c>
      <c r="Q2294" s="51">
        <v>45831</v>
      </c>
      <c r="S2294">
        <v>40700</v>
      </c>
      <c r="T2294" t="s">
        <v>911</v>
      </c>
    </row>
    <row r="2295" spans="1:20" x14ac:dyDescent="0.25">
      <c r="A2295" s="53" t="str">
        <f>+VLOOKUP(O2295,'Selectable Table'!D:E,2,0)</f>
        <v>OTH CUST</v>
      </c>
      <c r="B2295">
        <v>30714</v>
      </c>
      <c r="C2295" t="s">
        <v>2178</v>
      </c>
      <c r="D2295" t="s">
        <v>2179</v>
      </c>
      <c r="E2295">
        <v>2025</v>
      </c>
      <c r="F2295">
        <v>6</v>
      </c>
      <c r="G2295" s="53" t="s">
        <v>980</v>
      </c>
      <c r="H2295" t="s">
        <v>261</v>
      </c>
      <c r="I2295" s="18">
        <v>1068.4904999999999</v>
      </c>
      <c r="J2295" t="s">
        <v>94</v>
      </c>
      <c r="K2295" s="19">
        <f t="shared" si="72"/>
        <v>1068.4904999999999</v>
      </c>
      <c r="L2295" t="s">
        <v>977</v>
      </c>
      <c r="M2295" s="50" t="str">
        <f t="shared" si="74"/>
        <v>PO 6053</v>
      </c>
      <c r="O2295" s="15" t="s">
        <v>320</v>
      </c>
      <c r="P2295" s="15">
        <f t="shared" si="71"/>
        <v>1068.4904999999999</v>
      </c>
      <c r="Q2295" s="51">
        <v>45831</v>
      </c>
      <c r="S2295">
        <v>40700</v>
      </c>
      <c r="T2295" t="s">
        <v>911</v>
      </c>
    </row>
    <row r="2296" spans="1:20" x14ac:dyDescent="0.25">
      <c r="A2296" s="53" t="str">
        <f>+VLOOKUP(O2296,'Selectable Table'!D:E,2,0)</f>
        <v>OTH CUST</v>
      </c>
      <c r="B2296">
        <v>30714</v>
      </c>
      <c r="C2296" t="s">
        <v>2178</v>
      </c>
      <c r="D2296" t="s">
        <v>2179</v>
      </c>
      <c r="E2296">
        <v>2025</v>
      </c>
      <c r="F2296">
        <v>6</v>
      </c>
      <c r="G2296" s="53" t="s">
        <v>976</v>
      </c>
      <c r="H2296" t="s">
        <v>260</v>
      </c>
      <c r="I2296" s="18">
        <v>1177.2453</v>
      </c>
      <c r="J2296" t="s">
        <v>94</v>
      </c>
      <c r="K2296" s="19">
        <f t="shared" si="72"/>
        <v>1177.2453</v>
      </c>
      <c r="L2296" t="s">
        <v>977</v>
      </c>
      <c r="M2296" s="50" t="str">
        <f t="shared" si="74"/>
        <v>PO 6053</v>
      </c>
      <c r="O2296" s="15" t="s">
        <v>320</v>
      </c>
      <c r="P2296" s="15">
        <f t="shared" si="71"/>
        <v>1177.2453</v>
      </c>
      <c r="Q2296" s="51">
        <v>45831</v>
      </c>
      <c r="S2296">
        <v>40700</v>
      </c>
      <c r="T2296" t="s">
        <v>911</v>
      </c>
    </row>
    <row r="2297" spans="1:20" x14ac:dyDescent="0.25">
      <c r="A2297" s="53" t="str">
        <f>+VLOOKUP(O2297,'Selectable Table'!D:E,2,0)</f>
        <v>OTH CUST</v>
      </c>
      <c r="B2297">
        <v>30714</v>
      </c>
      <c r="C2297" t="s">
        <v>2178</v>
      </c>
      <c r="D2297" t="s">
        <v>2179</v>
      </c>
      <c r="E2297">
        <v>2025</v>
      </c>
      <c r="F2297">
        <v>6</v>
      </c>
      <c r="G2297" s="53" t="s">
        <v>980</v>
      </c>
      <c r="H2297" t="s">
        <v>261</v>
      </c>
      <c r="I2297" s="18">
        <v>822.87259999999992</v>
      </c>
      <c r="J2297" t="s">
        <v>94</v>
      </c>
      <c r="K2297" s="19">
        <f t="shared" si="72"/>
        <v>822.87259999999992</v>
      </c>
      <c r="L2297" t="s">
        <v>977</v>
      </c>
      <c r="M2297" s="50" t="str">
        <f t="shared" si="74"/>
        <v>PO 6053</v>
      </c>
      <c r="O2297" s="15" t="s">
        <v>320</v>
      </c>
      <c r="P2297" s="15">
        <f t="shared" si="71"/>
        <v>822.87259999999992</v>
      </c>
      <c r="Q2297" s="51">
        <v>45831</v>
      </c>
      <c r="S2297">
        <v>40700</v>
      </c>
      <c r="T2297" t="s">
        <v>911</v>
      </c>
    </row>
    <row r="2298" spans="1:20" x14ac:dyDescent="0.25">
      <c r="A2298" s="53" t="str">
        <f>+VLOOKUP(O2298,'Selectable Table'!D:E,2,0)</f>
        <v>OTH CUST</v>
      </c>
      <c r="B2298">
        <v>30714</v>
      </c>
      <c r="C2298" t="s">
        <v>2178</v>
      </c>
      <c r="D2298" t="s">
        <v>2179</v>
      </c>
      <c r="E2298">
        <v>2025</v>
      </c>
      <c r="F2298">
        <v>6</v>
      </c>
      <c r="G2298" s="53" t="s">
        <v>980</v>
      </c>
      <c r="H2298" t="s">
        <v>261</v>
      </c>
      <c r="I2298" s="18">
        <v>1974.2601999999997</v>
      </c>
      <c r="J2298" t="s">
        <v>94</v>
      </c>
      <c r="K2298" s="19">
        <f t="shared" si="72"/>
        <v>1974.2601999999997</v>
      </c>
      <c r="L2298" t="s">
        <v>977</v>
      </c>
      <c r="M2298" s="50" t="str">
        <f t="shared" si="74"/>
        <v>PO 6053</v>
      </c>
      <c r="O2298" s="15" t="s">
        <v>320</v>
      </c>
      <c r="P2298" s="15">
        <f t="shared" si="71"/>
        <v>1974.2601999999997</v>
      </c>
      <c r="Q2298" s="51">
        <v>45831</v>
      </c>
      <c r="S2298">
        <v>40700</v>
      </c>
      <c r="T2298" t="s">
        <v>911</v>
      </c>
    </row>
    <row r="2299" spans="1:20" x14ac:dyDescent="0.25">
      <c r="A2299" s="53" t="str">
        <f>+VLOOKUP(O2299,'Selectable Table'!D:E,2,0)</f>
        <v>OTH CUST</v>
      </c>
      <c r="B2299">
        <v>30715</v>
      </c>
      <c r="C2299" t="s">
        <v>2180</v>
      </c>
      <c r="D2299" t="s">
        <v>2181</v>
      </c>
      <c r="E2299">
        <v>2025</v>
      </c>
      <c r="F2299">
        <v>6</v>
      </c>
      <c r="G2299" s="53" t="s">
        <v>976</v>
      </c>
      <c r="H2299" t="s">
        <v>260</v>
      </c>
      <c r="I2299" s="18">
        <v>472.23879999999997</v>
      </c>
      <c r="J2299" t="s">
        <v>94</v>
      </c>
      <c r="K2299" s="19">
        <f t="shared" si="72"/>
        <v>472.23879999999997</v>
      </c>
      <c r="L2299" t="s">
        <v>977</v>
      </c>
      <c r="M2299" s="50" t="str">
        <f t="shared" si="74"/>
        <v>PO #5664</v>
      </c>
      <c r="O2299" s="15" t="s">
        <v>320</v>
      </c>
      <c r="P2299" s="15">
        <f t="shared" si="71"/>
        <v>472.23879999999997</v>
      </c>
      <c r="Q2299" s="51">
        <v>45831</v>
      </c>
      <c r="S2299">
        <v>40700</v>
      </c>
      <c r="T2299" t="s">
        <v>911</v>
      </c>
    </row>
    <row r="2300" spans="1:20" x14ac:dyDescent="0.25">
      <c r="A2300" s="53" t="str">
        <f>+VLOOKUP(O2300,'Selectable Table'!D:E,2,0)</f>
        <v>OTH CUST</v>
      </c>
      <c r="B2300">
        <v>30715</v>
      </c>
      <c r="C2300" t="s">
        <v>2180</v>
      </c>
      <c r="D2300" t="s">
        <v>2181</v>
      </c>
      <c r="E2300">
        <v>2025</v>
      </c>
      <c r="F2300">
        <v>6</v>
      </c>
      <c r="G2300" s="53" t="s">
        <v>980</v>
      </c>
      <c r="H2300" t="s">
        <v>261</v>
      </c>
      <c r="I2300" s="18">
        <v>1880.2432000000001</v>
      </c>
      <c r="J2300" t="s">
        <v>94</v>
      </c>
      <c r="K2300" s="19">
        <f t="shared" si="72"/>
        <v>1880.2432000000001</v>
      </c>
      <c r="L2300" t="s">
        <v>977</v>
      </c>
      <c r="M2300" s="50" t="str">
        <f t="shared" si="74"/>
        <v>PO #5664</v>
      </c>
      <c r="O2300" s="15" t="s">
        <v>320</v>
      </c>
      <c r="P2300" s="15">
        <f t="shared" si="71"/>
        <v>1880.2432000000001</v>
      </c>
      <c r="Q2300" s="51">
        <v>45831</v>
      </c>
      <c r="S2300">
        <v>40700</v>
      </c>
      <c r="T2300" t="s">
        <v>911</v>
      </c>
    </row>
    <row r="2301" spans="1:20" x14ac:dyDescent="0.25">
      <c r="A2301" s="53" t="str">
        <f>+VLOOKUP(O2301,'Selectable Table'!D:E,2,0)</f>
        <v>OTH CUST</v>
      </c>
      <c r="B2301">
        <v>30716</v>
      </c>
      <c r="C2301" t="s">
        <v>2182</v>
      </c>
      <c r="D2301" t="s">
        <v>2183</v>
      </c>
      <c r="E2301">
        <v>2025</v>
      </c>
      <c r="F2301">
        <v>6</v>
      </c>
      <c r="G2301" s="53" t="s">
        <v>976</v>
      </c>
      <c r="H2301" t="s">
        <v>260</v>
      </c>
      <c r="I2301" s="18">
        <v>1180.597</v>
      </c>
      <c r="J2301" t="s">
        <v>94</v>
      </c>
      <c r="K2301" s="19">
        <f t="shared" si="72"/>
        <v>1180.597</v>
      </c>
      <c r="L2301" t="s">
        <v>977</v>
      </c>
      <c r="M2301" s="50" t="str">
        <f t="shared" si="74"/>
        <v>PO #4724</v>
      </c>
      <c r="O2301" s="15" t="s">
        <v>320</v>
      </c>
      <c r="P2301" s="15">
        <f t="shared" si="71"/>
        <v>1180.597</v>
      </c>
      <c r="Q2301" s="51">
        <v>45831</v>
      </c>
      <c r="S2301">
        <v>40700</v>
      </c>
      <c r="T2301" t="s">
        <v>911</v>
      </c>
    </row>
    <row r="2302" spans="1:20" x14ac:dyDescent="0.25">
      <c r="A2302" s="53" t="str">
        <f>+VLOOKUP(O2302,'Selectable Table'!D:E,2,0)</f>
        <v>OTH CUST</v>
      </c>
      <c r="B2302">
        <v>30716</v>
      </c>
      <c r="C2302" t="s">
        <v>2182</v>
      </c>
      <c r="D2302" t="s">
        <v>2183</v>
      </c>
      <c r="E2302">
        <v>2025</v>
      </c>
      <c r="F2302">
        <v>6</v>
      </c>
      <c r="G2302" s="53" t="s">
        <v>980</v>
      </c>
      <c r="H2302" t="s">
        <v>261</v>
      </c>
      <c r="I2302" s="18">
        <v>1880.2432000000001</v>
      </c>
      <c r="J2302" t="s">
        <v>94</v>
      </c>
      <c r="K2302" s="19">
        <f t="shared" si="72"/>
        <v>1880.2432000000001</v>
      </c>
      <c r="L2302" t="s">
        <v>977</v>
      </c>
      <c r="M2302" s="50" t="str">
        <f t="shared" si="74"/>
        <v>PO #4724</v>
      </c>
      <c r="O2302" s="15" t="s">
        <v>320</v>
      </c>
      <c r="P2302" s="15">
        <f t="shared" si="71"/>
        <v>1880.2432000000001</v>
      </c>
      <c r="Q2302" s="51">
        <v>45831</v>
      </c>
      <c r="S2302">
        <v>40700</v>
      </c>
      <c r="T2302" t="s">
        <v>911</v>
      </c>
    </row>
    <row r="2303" spans="1:20" x14ac:dyDescent="0.25">
      <c r="A2303" s="53" t="str">
        <f>+VLOOKUP(O2303,'Selectable Table'!D:E,2,0)</f>
        <v>ASTRAZENECA</v>
      </c>
      <c r="B2303">
        <v>30697</v>
      </c>
      <c r="C2303" t="s">
        <v>2184</v>
      </c>
      <c r="D2303" t="s">
        <v>807</v>
      </c>
      <c r="E2303">
        <v>2025</v>
      </c>
      <c r="F2303">
        <v>6</v>
      </c>
      <c r="G2303" s="53" t="s">
        <v>984</v>
      </c>
      <c r="H2303" t="s">
        <v>262</v>
      </c>
      <c r="I2303" s="18">
        <v>1019.3645</v>
      </c>
      <c r="J2303" t="s">
        <v>94</v>
      </c>
      <c r="K2303" s="19">
        <f t="shared" si="72"/>
        <v>1019.3645</v>
      </c>
      <c r="L2303" t="s">
        <v>977</v>
      </c>
      <c r="M2303" s="50" t="str">
        <f t="shared" si="74"/>
        <v>PO 7100995446</v>
      </c>
      <c r="O2303" s="15" t="s">
        <v>296</v>
      </c>
      <c r="P2303" s="15">
        <f t="shared" si="71"/>
        <v>1019.3645</v>
      </c>
      <c r="Q2303" s="51">
        <v>45831</v>
      </c>
      <c r="S2303">
        <v>40700</v>
      </c>
      <c r="T2303" t="s">
        <v>911</v>
      </c>
    </row>
    <row r="2304" spans="1:20" x14ac:dyDescent="0.25">
      <c r="A2304" s="53" t="str">
        <f>+VLOOKUP(O2304,'Selectable Table'!D:E,2,0)</f>
        <v>ASTRAZENECA</v>
      </c>
      <c r="B2304">
        <v>30697</v>
      </c>
      <c r="C2304" t="s">
        <v>2184</v>
      </c>
      <c r="D2304" t="s">
        <v>807</v>
      </c>
      <c r="E2304">
        <v>2025</v>
      </c>
      <c r="F2304">
        <v>6</v>
      </c>
      <c r="G2304" s="53" t="s">
        <v>980</v>
      </c>
      <c r="H2304" t="s">
        <v>261</v>
      </c>
      <c r="I2304" s="18">
        <v>842.16</v>
      </c>
      <c r="J2304" t="s">
        <v>94</v>
      </c>
      <c r="K2304" s="19">
        <f t="shared" si="72"/>
        <v>842.16</v>
      </c>
      <c r="L2304" t="s">
        <v>977</v>
      </c>
      <c r="M2304" s="50" t="str">
        <f t="shared" si="74"/>
        <v>PO 7100995446</v>
      </c>
      <c r="O2304" s="15" t="s">
        <v>296</v>
      </c>
      <c r="P2304" s="15">
        <f t="shared" si="71"/>
        <v>842.16</v>
      </c>
      <c r="Q2304" s="51">
        <v>45831</v>
      </c>
      <c r="S2304">
        <v>40700</v>
      </c>
      <c r="T2304" t="s">
        <v>911</v>
      </c>
    </row>
    <row r="2305" spans="1:20" x14ac:dyDescent="0.25">
      <c r="A2305" s="53" t="str">
        <f>+VLOOKUP(O2305,'Selectable Table'!D:E,2,0)</f>
        <v>ASTRAZENECA</v>
      </c>
      <c r="B2305">
        <v>30697</v>
      </c>
      <c r="C2305" t="s">
        <v>2184</v>
      </c>
      <c r="D2305" t="s">
        <v>807</v>
      </c>
      <c r="E2305">
        <v>2025</v>
      </c>
      <c r="F2305">
        <v>6</v>
      </c>
      <c r="G2305" s="53" t="s">
        <v>980</v>
      </c>
      <c r="H2305" t="s">
        <v>261</v>
      </c>
      <c r="I2305" s="18">
        <v>310.18350000000004</v>
      </c>
      <c r="J2305" t="s">
        <v>94</v>
      </c>
      <c r="K2305" s="19">
        <f t="shared" si="72"/>
        <v>310.18350000000004</v>
      </c>
      <c r="L2305" t="s">
        <v>977</v>
      </c>
      <c r="M2305" s="50" t="str">
        <f t="shared" si="74"/>
        <v>PO 7100995446</v>
      </c>
      <c r="O2305" s="15" t="s">
        <v>296</v>
      </c>
      <c r="P2305" s="15">
        <f t="shared" si="71"/>
        <v>310.18350000000004</v>
      </c>
      <c r="Q2305" s="51">
        <v>45831</v>
      </c>
      <c r="S2305">
        <v>40700</v>
      </c>
      <c r="T2305" t="s">
        <v>911</v>
      </c>
    </row>
    <row r="2306" spans="1:20" x14ac:dyDescent="0.25">
      <c r="A2306" s="53" t="str">
        <f>+VLOOKUP(O2306,'Selectable Table'!D:E,2,0)</f>
        <v>ASTRAZENECA</v>
      </c>
      <c r="B2306">
        <v>30697</v>
      </c>
      <c r="C2306" t="s">
        <v>2184</v>
      </c>
      <c r="D2306" t="s">
        <v>807</v>
      </c>
      <c r="E2306">
        <v>2025</v>
      </c>
      <c r="F2306">
        <v>6</v>
      </c>
      <c r="G2306" s="53" t="s">
        <v>980</v>
      </c>
      <c r="H2306" t="s">
        <v>261</v>
      </c>
      <c r="I2306" s="18">
        <v>443.11410000000001</v>
      </c>
      <c r="J2306" t="s">
        <v>94</v>
      </c>
      <c r="K2306" s="19">
        <f t="shared" si="72"/>
        <v>443.11410000000001</v>
      </c>
      <c r="L2306" t="s">
        <v>977</v>
      </c>
      <c r="M2306" s="50" t="str">
        <f t="shared" si="74"/>
        <v>PO 7100995446</v>
      </c>
      <c r="O2306" s="15" t="s">
        <v>296</v>
      </c>
      <c r="P2306" s="15">
        <f t="shared" ref="P2306:P2348" si="75">K2306</f>
        <v>443.11410000000001</v>
      </c>
      <c r="Q2306" s="51">
        <v>45831</v>
      </c>
      <c r="S2306">
        <v>40700</v>
      </c>
      <c r="T2306" t="s">
        <v>911</v>
      </c>
    </row>
    <row r="2307" spans="1:20" x14ac:dyDescent="0.25">
      <c r="A2307" s="53" t="str">
        <f>+VLOOKUP(O2307,'Selectable Table'!D:E,2,0)</f>
        <v>ASTRAZENECA</v>
      </c>
      <c r="B2307">
        <v>30697</v>
      </c>
      <c r="C2307" t="s">
        <v>2184</v>
      </c>
      <c r="D2307" t="s">
        <v>807</v>
      </c>
      <c r="E2307">
        <v>2025</v>
      </c>
      <c r="F2307">
        <v>6</v>
      </c>
      <c r="G2307" s="53" t="s">
        <v>976</v>
      </c>
      <c r="H2307" t="s">
        <v>260</v>
      </c>
      <c r="I2307" s="18">
        <v>339.71960000000001</v>
      </c>
      <c r="J2307" t="s">
        <v>94</v>
      </c>
      <c r="K2307" s="19">
        <f t="shared" ref="K2307:K2348" si="76">+VLOOKUP(J2307,$W$2:$X$7,2,0)*I2307</f>
        <v>339.71960000000001</v>
      </c>
      <c r="L2307" t="s">
        <v>977</v>
      </c>
      <c r="M2307" s="50" t="str">
        <f t="shared" si="74"/>
        <v>PO 7100995446</v>
      </c>
      <c r="O2307" s="15" t="s">
        <v>296</v>
      </c>
      <c r="P2307" s="15">
        <f t="shared" si="75"/>
        <v>339.71960000000001</v>
      </c>
      <c r="Q2307" s="51">
        <v>45831</v>
      </c>
      <c r="S2307">
        <v>40700</v>
      </c>
      <c r="T2307" t="s">
        <v>911</v>
      </c>
    </row>
    <row r="2308" spans="1:20" x14ac:dyDescent="0.25">
      <c r="A2308" s="53" t="str">
        <f>+VLOOKUP(O2308,'Selectable Table'!D:E,2,0)</f>
        <v>ASTRAZENECA</v>
      </c>
      <c r="B2308">
        <v>30697</v>
      </c>
      <c r="C2308" t="s">
        <v>2184</v>
      </c>
      <c r="D2308" t="s">
        <v>807</v>
      </c>
      <c r="E2308">
        <v>2025</v>
      </c>
      <c r="F2308">
        <v>6</v>
      </c>
      <c r="G2308" s="53" t="s">
        <v>980</v>
      </c>
      <c r="H2308" t="s">
        <v>261</v>
      </c>
      <c r="I2308" s="18">
        <v>144.5829</v>
      </c>
      <c r="J2308" t="s">
        <v>94</v>
      </c>
      <c r="K2308" s="19">
        <f t="shared" si="76"/>
        <v>144.5829</v>
      </c>
      <c r="L2308" t="s">
        <v>977</v>
      </c>
      <c r="M2308" s="50" t="str">
        <f t="shared" si="74"/>
        <v>PO 7100995446</v>
      </c>
      <c r="O2308" s="15" t="s">
        <v>296</v>
      </c>
      <c r="P2308" s="15">
        <f t="shared" si="75"/>
        <v>144.5829</v>
      </c>
      <c r="Q2308" s="51">
        <v>45831</v>
      </c>
      <c r="S2308">
        <v>40700</v>
      </c>
      <c r="T2308" t="s">
        <v>911</v>
      </c>
    </row>
    <row r="2309" spans="1:20" x14ac:dyDescent="0.25">
      <c r="A2309" s="53" t="str">
        <f>+VLOOKUP(O2309,'Selectable Table'!D:E,2,0)</f>
        <v>GILEAD SCI</v>
      </c>
      <c r="B2309">
        <v>30703</v>
      </c>
      <c r="C2309" t="s">
        <v>2185</v>
      </c>
      <c r="D2309" t="s">
        <v>2186</v>
      </c>
      <c r="E2309">
        <v>2025</v>
      </c>
      <c r="F2309">
        <v>6</v>
      </c>
      <c r="G2309" s="53" t="s">
        <v>984</v>
      </c>
      <c r="H2309" t="s">
        <v>262</v>
      </c>
      <c r="I2309" s="18">
        <v>573.75779999999997</v>
      </c>
      <c r="J2309" t="s">
        <v>94</v>
      </c>
      <c r="K2309" s="19">
        <f t="shared" si="76"/>
        <v>573.75779999999997</v>
      </c>
      <c r="L2309" t="s">
        <v>977</v>
      </c>
      <c r="M2309" s="50" t="str">
        <f t="shared" si="74"/>
        <v>PO 7000006767</v>
      </c>
      <c r="O2309" s="15" t="s">
        <v>389</v>
      </c>
      <c r="P2309" s="15">
        <f t="shared" si="75"/>
        <v>573.75779999999997</v>
      </c>
      <c r="Q2309" s="51">
        <v>45831</v>
      </c>
      <c r="S2309">
        <v>40700</v>
      </c>
      <c r="T2309" t="s">
        <v>911</v>
      </c>
    </row>
    <row r="2310" spans="1:20" x14ac:dyDescent="0.25">
      <c r="A2310" s="53" t="str">
        <f>+VLOOKUP(O2310,'Selectable Table'!D:E,2,0)</f>
        <v>GILEAD SCI</v>
      </c>
      <c r="B2310">
        <v>30703</v>
      </c>
      <c r="C2310" t="s">
        <v>2185</v>
      </c>
      <c r="D2310" t="s">
        <v>2186</v>
      </c>
      <c r="E2310">
        <v>2025</v>
      </c>
      <c r="F2310">
        <v>6</v>
      </c>
      <c r="G2310" s="53" t="s">
        <v>980</v>
      </c>
      <c r="H2310" t="s">
        <v>261</v>
      </c>
      <c r="I2310" s="18">
        <v>754.49549999999999</v>
      </c>
      <c r="J2310" t="s">
        <v>94</v>
      </c>
      <c r="K2310" s="19">
        <f t="shared" si="76"/>
        <v>754.49549999999999</v>
      </c>
      <c r="L2310" t="s">
        <v>977</v>
      </c>
      <c r="M2310" s="50" t="str">
        <f t="shared" si="74"/>
        <v>PO 7000006767</v>
      </c>
      <c r="O2310" s="15" t="s">
        <v>389</v>
      </c>
      <c r="P2310" s="15">
        <f t="shared" si="75"/>
        <v>754.49549999999999</v>
      </c>
      <c r="Q2310" s="51">
        <v>45831</v>
      </c>
      <c r="S2310">
        <v>40700</v>
      </c>
      <c r="T2310" t="s">
        <v>911</v>
      </c>
    </row>
    <row r="2311" spans="1:20" x14ac:dyDescent="0.25">
      <c r="A2311" s="53" t="str">
        <f>+VLOOKUP(O2311,'Selectable Table'!D:E,2,0)</f>
        <v>GILEAD SCI</v>
      </c>
      <c r="B2311">
        <v>30703</v>
      </c>
      <c r="C2311" t="s">
        <v>2185</v>
      </c>
      <c r="D2311" t="s">
        <v>2186</v>
      </c>
      <c r="E2311">
        <v>2025</v>
      </c>
      <c r="F2311">
        <v>6</v>
      </c>
      <c r="G2311" s="53" t="s">
        <v>980</v>
      </c>
      <c r="H2311" t="s">
        <v>261</v>
      </c>
      <c r="I2311" s="18">
        <v>1509.0030999999999</v>
      </c>
      <c r="J2311" t="s">
        <v>94</v>
      </c>
      <c r="K2311" s="19">
        <f t="shared" si="76"/>
        <v>1509.0030999999999</v>
      </c>
      <c r="L2311" t="s">
        <v>977</v>
      </c>
      <c r="M2311" s="50" t="str">
        <f t="shared" ref="M2311:M2344" si="77">IFERROR(RIGHT(C2311,LEN(C2311)-IFERROR(FIND("PO#",C2311), FIND("PO",C2311))+1), C2311)</f>
        <v>PO 7000006767</v>
      </c>
      <c r="O2311" s="15" t="s">
        <v>389</v>
      </c>
      <c r="P2311" s="15">
        <f t="shared" si="75"/>
        <v>1509.0030999999999</v>
      </c>
      <c r="Q2311" s="51">
        <v>45831</v>
      </c>
      <c r="S2311">
        <v>40700</v>
      </c>
      <c r="T2311" t="s">
        <v>911</v>
      </c>
    </row>
    <row r="2312" spans="1:20" x14ac:dyDescent="0.25">
      <c r="A2312" s="53" t="str">
        <f>+VLOOKUP(O2312,'Selectable Table'!D:E,2,0)</f>
        <v>GILEAD SCI</v>
      </c>
      <c r="B2312">
        <v>30703</v>
      </c>
      <c r="C2312" t="s">
        <v>2185</v>
      </c>
      <c r="D2312" t="s">
        <v>2186</v>
      </c>
      <c r="E2312">
        <v>2025</v>
      </c>
      <c r="F2312">
        <v>6</v>
      </c>
      <c r="G2312" s="53" t="s">
        <v>976</v>
      </c>
      <c r="H2312" t="s">
        <v>260</v>
      </c>
      <c r="I2312" s="18">
        <v>1257.4925000000001</v>
      </c>
      <c r="J2312" t="s">
        <v>94</v>
      </c>
      <c r="K2312" s="19">
        <f t="shared" si="76"/>
        <v>1257.4925000000001</v>
      </c>
      <c r="L2312" t="s">
        <v>977</v>
      </c>
      <c r="M2312" s="50" t="str">
        <f t="shared" si="77"/>
        <v>PO 7000006767</v>
      </c>
      <c r="O2312" s="15" t="s">
        <v>389</v>
      </c>
      <c r="P2312" s="15">
        <f t="shared" si="75"/>
        <v>1257.4925000000001</v>
      </c>
      <c r="Q2312" s="51">
        <v>45831</v>
      </c>
      <c r="S2312">
        <v>40700</v>
      </c>
      <c r="T2312" t="s">
        <v>911</v>
      </c>
    </row>
    <row r="2313" spans="1:20" x14ac:dyDescent="0.25">
      <c r="A2313" s="53" t="str">
        <f>+VLOOKUP(O2313,'Selectable Table'!D:E,2,0)</f>
        <v>GILEAD SCI</v>
      </c>
      <c r="B2313">
        <v>30704</v>
      </c>
      <c r="C2313" t="s">
        <v>2187</v>
      </c>
      <c r="D2313" t="s">
        <v>2188</v>
      </c>
      <c r="E2313">
        <v>2025</v>
      </c>
      <c r="F2313">
        <v>6</v>
      </c>
      <c r="G2313" s="53" t="s">
        <v>980</v>
      </c>
      <c r="H2313" t="s">
        <v>261</v>
      </c>
      <c r="I2313" s="18">
        <v>331.97559999999999</v>
      </c>
      <c r="J2313" t="s">
        <v>94</v>
      </c>
      <c r="K2313" s="19">
        <f t="shared" si="76"/>
        <v>331.97559999999999</v>
      </c>
      <c r="L2313" t="s">
        <v>977</v>
      </c>
      <c r="M2313" s="50" t="str">
        <f t="shared" si="77"/>
        <v>PO 7000068341</v>
      </c>
      <c r="O2313" s="15" t="s">
        <v>389</v>
      </c>
      <c r="P2313" s="15">
        <f t="shared" si="75"/>
        <v>331.97559999999999</v>
      </c>
      <c r="Q2313" s="51">
        <v>45831</v>
      </c>
      <c r="S2313">
        <v>40700</v>
      </c>
      <c r="T2313" t="s">
        <v>911</v>
      </c>
    </row>
    <row r="2314" spans="1:20" x14ac:dyDescent="0.25">
      <c r="A2314" s="53" t="str">
        <f>+VLOOKUP(O2314,'Selectable Table'!D:E,2,0)</f>
        <v>GILEAD SCI</v>
      </c>
      <c r="B2314">
        <v>30704</v>
      </c>
      <c r="C2314" t="s">
        <v>2187</v>
      </c>
      <c r="D2314" t="s">
        <v>2188</v>
      </c>
      <c r="E2314">
        <v>2025</v>
      </c>
      <c r="F2314">
        <v>6</v>
      </c>
      <c r="G2314" s="53" t="s">
        <v>980</v>
      </c>
      <c r="H2314" t="s">
        <v>261</v>
      </c>
      <c r="I2314" s="18">
        <v>1659.9022</v>
      </c>
      <c r="J2314" t="s">
        <v>94</v>
      </c>
      <c r="K2314" s="19">
        <f t="shared" si="76"/>
        <v>1659.9022</v>
      </c>
      <c r="L2314" t="s">
        <v>977</v>
      </c>
      <c r="M2314" s="50" t="str">
        <f t="shared" si="77"/>
        <v>PO 7000068341</v>
      </c>
      <c r="O2314" s="15" t="s">
        <v>389</v>
      </c>
      <c r="P2314" s="15">
        <f t="shared" si="75"/>
        <v>1659.9022</v>
      </c>
      <c r="Q2314" s="51">
        <v>45831</v>
      </c>
      <c r="S2314">
        <v>40700</v>
      </c>
      <c r="T2314" t="s">
        <v>911</v>
      </c>
    </row>
    <row r="2315" spans="1:20" x14ac:dyDescent="0.25">
      <c r="A2315" s="53" t="str">
        <f>+VLOOKUP(O2315,'Selectable Table'!D:E,2,0)</f>
        <v>GILEAD SCI</v>
      </c>
      <c r="B2315">
        <v>30704</v>
      </c>
      <c r="C2315" t="s">
        <v>2187</v>
      </c>
      <c r="D2315" t="s">
        <v>2188</v>
      </c>
      <c r="E2315">
        <v>2025</v>
      </c>
      <c r="F2315">
        <v>6</v>
      </c>
      <c r="G2315" s="53" t="s">
        <v>976</v>
      </c>
      <c r="H2315" t="s">
        <v>260</v>
      </c>
      <c r="I2315" s="18">
        <v>1694.5082000000002</v>
      </c>
      <c r="J2315" t="s">
        <v>94</v>
      </c>
      <c r="K2315" s="19">
        <f t="shared" si="76"/>
        <v>1694.5082000000002</v>
      </c>
      <c r="L2315" t="s">
        <v>977</v>
      </c>
      <c r="M2315" s="50" t="str">
        <f t="shared" si="77"/>
        <v>PO 7000068341</v>
      </c>
      <c r="O2315" s="15" t="s">
        <v>389</v>
      </c>
      <c r="P2315" s="15">
        <f t="shared" si="75"/>
        <v>1694.5082000000002</v>
      </c>
      <c r="Q2315" s="51">
        <v>45831</v>
      </c>
      <c r="S2315">
        <v>40700</v>
      </c>
      <c r="T2315" t="s">
        <v>911</v>
      </c>
    </row>
    <row r="2316" spans="1:20" x14ac:dyDescent="0.25">
      <c r="A2316" s="53" t="str">
        <f>+VLOOKUP(O2316,'Selectable Table'!D:E,2,0)</f>
        <v>GILEAD SCI</v>
      </c>
      <c r="B2316">
        <v>30705</v>
      </c>
      <c r="C2316" t="s">
        <v>2189</v>
      </c>
      <c r="D2316" t="s">
        <v>2190</v>
      </c>
      <c r="E2316">
        <v>2025</v>
      </c>
      <c r="F2316">
        <v>6</v>
      </c>
      <c r="G2316" s="53" t="s">
        <v>984</v>
      </c>
      <c r="H2316" t="s">
        <v>262</v>
      </c>
      <c r="I2316" s="18">
        <v>2137.8038000000001</v>
      </c>
      <c r="J2316" t="s">
        <v>94</v>
      </c>
      <c r="K2316" s="19">
        <f t="shared" si="76"/>
        <v>2137.8038000000001</v>
      </c>
      <c r="L2316" t="s">
        <v>977</v>
      </c>
      <c r="M2316" s="50" t="str">
        <f t="shared" si="77"/>
        <v>PO 7000113634</v>
      </c>
      <c r="O2316" s="15" t="s">
        <v>389</v>
      </c>
      <c r="P2316" s="15">
        <f t="shared" si="75"/>
        <v>2137.8038000000001</v>
      </c>
      <c r="Q2316" s="51">
        <v>45831</v>
      </c>
      <c r="S2316">
        <v>40700</v>
      </c>
      <c r="T2316" t="s">
        <v>911</v>
      </c>
    </row>
    <row r="2317" spans="1:20" x14ac:dyDescent="0.25">
      <c r="A2317" s="53" t="str">
        <f>+VLOOKUP(O2317,'Selectable Table'!D:E,2,0)</f>
        <v>GILEAD SCI</v>
      </c>
      <c r="B2317">
        <v>30705</v>
      </c>
      <c r="C2317" t="s">
        <v>2189</v>
      </c>
      <c r="D2317" t="s">
        <v>2190</v>
      </c>
      <c r="E2317">
        <v>2025</v>
      </c>
      <c r="F2317">
        <v>6</v>
      </c>
      <c r="G2317" s="53" t="s">
        <v>980</v>
      </c>
      <c r="H2317" t="s">
        <v>261</v>
      </c>
      <c r="I2317" s="18">
        <v>1977.261</v>
      </c>
      <c r="J2317" t="s">
        <v>94</v>
      </c>
      <c r="K2317" s="19">
        <f t="shared" si="76"/>
        <v>1977.261</v>
      </c>
      <c r="L2317" t="s">
        <v>977</v>
      </c>
      <c r="M2317" s="50" t="str">
        <f t="shared" si="77"/>
        <v>PO 7000113634</v>
      </c>
      <c r="O2317" s="15" t="s">
        <v>389</v>
      </c>
      <c r="P2317" s="15">
        <f t="shared" si="75"/>
        <v>1977.261</v>
      </c>
      <c r="Q2317" s="51">
        <v>45831</v>
      </c>
      <c r="S2317">
        <v>40700</v>
      </c>
      <c r="T2317" t="s">
        <v>911</v>
      </c>
    </row>
    <row r="2318" spans="1:20" x14ac:dyDescent="0.25">
      <c r="A2318" s="53" t="str">
        <f>+VLOOKUP(O2318,'Selectable Table'!D:E,2,0)</f>
        <v>GILEAD SCI</v>
      </c>
      <c r="B2318">
        <v>30705</v>
      </c>
      <c r="C2318" t="s">
        <v>2189</v>
      </c>
      <c r="D2318" t="s">
        <v>2190</v>
      </c>
      <c r="E2318">
        <v>2025</v>
      </c>
      <c r="F2318">
        <v>6</v>
      </c>
      <c r="G2318" s="53" t="s">
        <v>980</v>
      </c>
      <c r="H2318" t="s">
        <v>261</v>
      </c>
      <c r="I2318" s="18">
        <v>1659.9022</v>
      </c>
      <c r="J2318" t="s">
        <v>94</v>
      </c>
      <c r="K2318" s="19">
        <f t="shared" si="76"/>
        <v>1659.9022</v>
      </c>
      <c r="L2318" t="s">
        <v>977</v>
      </c>
      <c r="M2318" s="50" t="str">
        <f t="shared" si="77"/>
        <v>PO 7000113634</v>
      </c>
      <c r="O2318" s="15" t="s">
        <v>389</v>
      </c>
      <c r="P2318" s="15">
        <f t="shared" si="75"/>
        <v>1659.9022</v>
      </c>
      <c r="Q2318" s="51">
        <v>45831</v>
      </c>
      <c r="S2318">
        <v>40700</v>
      </c>
      <c r="T2318" t="s">
        <v>911</v>
      </c>
    </row>
    <row r="2319" spans="1:20" x14ac:dyDescent="0.25">
      <c r="A2319" s="53" t="str">
        <f>+VLOOKUP(O2319,'Selectable Table'!D:E,2,0)</f>
        <v>GILEAD SCI</v>
      </c>
      <c r="B2319">
        <v>30705</v>
      </c>
      <c r="C2319" t="s">
        <v>2189</v>
      </c>
      <c r="D2319" t="s">
        <v>2190</v>
      </c>
      <c r="E2319">
        <v>2025</v>
      </c>
      <c r="F2319">
        <v>6</v>
      </c>
      <c r="G2319" s="53" t="s">
        <v>980</v>
      </c>
      <c r="H2319" t="s">
        <v>261</v>
      </c>
      <c r="I2319" s="18">
        <v>2213.2109999999998</v>
      </c>
      <c r="J2319" t="s">
        <v>94</v>
      </c>
      <c r="K2319" s="19">
        <f t="shared" si="76"/>
        <v>2213.2109999999998</v>
      </c>
      <c r="L2319" t="s">
        <v>977</v>
      </c>
      <c r="M2319" s="50" t="str">
        <f t="shared" si="77"/>
        <v>PO 7000113634</v>
      </c>
      <c r="O2319" s="15" t="s">
        <v>389</v>
      </c>
      <c r="P2319" s="15">
        <f t="shared" si="75"/>
        <v>2213.2109999999998</v>
      </c>
      <c r="Q2319" s="51">
        <v>45831</v>
      </c>
      <c r="S2319">
        <v>40700</v>
      </c>
      <c r="T2319" t="s">
        <v>911</v>
      </c>
    </row>
    <row r="2320" spans="1:20" x14ac:dyDescent="0.25">
      <c r="A2320" s="53" t="str">
        <f>+VLOOKUP(O2320,'Selectable Table'!D:E,2,0)</f>
        <v>GILEAD SCI</v>
      </c>
      <c r="B2320">
        <v>30705</v>
      </c>
      <c r="C2320" t="s">
        <v>2189</v>
      </c>
      <c r="D2320" t="s">
        <v>2190</v>
      </c>
      <c r="E2320">
        <v>2025</v>
      </c>
      <c r="F2320">
        <v>6</v>
      </c>
      <c r="G2320" s="53" t="s">
        <v>976</v>
      </c>
      <c r="H2320" t="s">
        <v>260</v>
      </c>
      <c r="I2320" s="18">
        <v>1659.9263999999998</v>
      </c>
      <c r="J2320" t="s">
        <v>94</v>
      </c>
      <c r="K2320" s="19">
        <f t="shared" si="76"/>
        <v>1659.9263999999998</v>
      </c>
      <c r="L2320" t="s">
        <v>977</v>
      </c>
      <c r="M2320" s="50" t="str">
        <f t="shared" si="77"/>
        <v>PO 7000113634</v>
      </c>
      <c r="O2320" s="15" t="s">
        <v>389</v>
      </c>
      <c r="P2320" s="15">
        <f t="shared" si="75"/>
        <v>1659.9263999999998</v>
      </c>
      <c r="Q2320" s="51">
        <v>45831</v>
      </c>
      <c r="S2320">
        <v>40700</v>
      </c>
      <c r="T2320" t="s">
        <v>911</v>
      </c>
    </row>
    <row r="2321" spans="1:20" x14ac:dyDescent="0.25">
      <c r="A2321" s="53" t="str">
        <f>+VLOOKUP(O2321,'Selectable Table'!D:E,2,0)</f>
        <v>GILEAD SCI</v>
      </c>
      <c r="B2321">
        <v>30706</v>
      </c>
      <c r="C2321" t="s">
        <v>2191</v>
      </c>
      <c r="D2321" t="s">
        <v>2192</v>
      </c>
      <c r="E2321">
        <v>2025</v>
      </c>
      <c r="F2321">
        <v>6</v>
      </c>
      <c r="G2321" s="53" t="s">
        <v>984</v>
      </c>
      <c r="H2321" t="s">
        <v>262</v>
      </c>
      <c r="I2321" s="18">
        <v>2329.1653000000001</v>
      </c>
      <c r="J2321" t="s">
        <v>94</v>
      </c>
      <c r="K2321" s="19">
        <f t="shared" si="76"/>
        <v>2329.1653000000001</v>
      </c>
      <c r="L2321" t="s">
        <v>977</v>
      </c>
      <c r="M2321" s="50" t="str">
        <f t="shared" si="77"/>
        <v>PO 7000112181</v>
      </c>
      <c r="O2321" s="15" t="s">
        <v>389</v>
      </c>
      <c r="P2321" s="15">
        <f t="shared" si="75"/>
        <v>2329.1653000000001</v>
      </c>
      <c r="Q2321" s="51">
        <v>45831</v>
      </c>
      <c r="S2321">
        <v>40700</v>
      </c>
      <c r="T2321" t="s">
        <v>911</v>
      </c>
    </row>
    <row r="2322" spans="1:20" x14ac:dyDescent="0.25">
      <c r="A2322" s="53" t="str">
        <f>+VLOOKUP(O2322,'Selectable Table'!D:E,2,0)</f>
        <v>GILEAD SCI</v>
      </c>
      <c r="B2322">
        <v>30706</v>
      </c>
      <c r="C2322" t="s">
        <v>2191</v>
      </c>
      <c r="D2322" t="s">
        <v>2192</v>
      </c>
      <c r="E2322">
        <v>2025</v>
      </c>
      <c r="F2322">
        <v>6</v>
      </c>
      <c r="G2322" s="53" t="s">
        <v>980</v>
      </c>
      <c r="H2322" t="s">
        <v>261</v>
      </c>
      <c r="I2322" s="18">
        <v>1106.6176</v>
      </c>
      <c r="J2322" t="s">
        <v>94</v>
      </c>
      <c r="K2322" s="19">
        <f t="shared" si="76"/>
        <v>1106.6176</v>
      </c>
      <c r="L2322" t="s">
        <v>977</v>
      </c>
      <c r="M2322" s="50" t="str">
        <f t="shared" si="77"/>
        <v>PO 7000112181</v>
      </c>
      <c r="O2322" s="15" t="s">
        <v>389</v>
      </c>
      <c r="P2322" s="15">
        <f t="shared" si="75"/>
        <v>1106.6176</v>
      </c>
      <c r="Q2322" s="51">
        <v>45831</v>
      </c>
      <c r="S2322">
        <v>40700</v>
      </c>
      <c r="T2322" t="s">
        <v>911</v>
      </c>
    </row>
    <row r="2323" spans="1:20" x14ac:dyDescent="0.25">
      <c r="A2323" s="53" t="str">
        <f>+VLOOKUP(O2323,'Selectable Table'!D:E,2,0)</f>
        <v>GILEAD SCI</v>
      </c>
      <c r="B2323">
        <v>30706</v>
      </c>
      <c r="C2323" t="s">
        <v>2191</v>
      </c>
      <c r="D2323" t="s">
        <v>2192</v>
      </c>
      <c r="E2323">
        <v>2025</v>
      </c>
      <c r="F2323">
        <v>6</v>
      </c>
      <c r="G2323" s="53" t="s">
        <v>980</v>
      </c>
      <c r="H2323" t="s">
        <v>261</v>
      </c>
      <c r="I2323" s="18">
        <v>1659.9022</v>
      </c>
      <c r="J2323" t="s">
        <v>94</v>
      </c>
      <c r="K2323" s="19">
        <f t="shared" si="76"/>
        <v>1659.9022</v>
      </c>
      <c r="L2323" t="s">
        <v>977</v>
      </c>
      <c r="M2323" s="50" t="str">
        <f t="shared" si="77"/>
        <v>PO 7000112181</v>
      </c>
      <c r="O2323" s="15" t="s">
        <v>389</v>
      </c>
      <c r="P2323" s="15">
        <f t="shared" si="75"/>
        <v>1659.9022</v>
      </c>
      <c r="Q2323" s="51">
        <v>45831</v>
      </c>
      <c r="S2323">
        <v>40700</v>
      </c>
      <c r="T2323" t="s">
        <v>911</v>
      </c>
    </row>
    <row r="2324" spans="1:20" x14ac:dyDescent="0.25">
      <c r="A2324" s="53" t="str">
        <f>+VLOOKUP(O2324,'Selectable Table'!D:E,2,0)</f>
        <v>GILEAD SCI</v>
      </c>
      <c r="B2324">
        <v>30706</v>
      </c>
      <c r="C2324" t="s">
        <v>2191</v>
      </c>
      <c r="D2324" t="s">
        <v>2192</v>
      </c>
      <c r="E2324">
        <v>2025</v>
      </c>
      <c r="F2324">
        <v>6</v>
      </c>
      <c r="G2324" s="53" t="s">
        <v>976</v>
      </c>
      <c r="H2324" t="s">
        <v>260</v>
      </c>
      <c r="I2324" s="18">
        <v>484.14519999999999</v>
      </c>
      <c r="J2324" t="s">
        <v>94</v>
      </c>
      <c r="K2324" s="19">
        <f t="shared" si="76"/>
        <v>484.14519999999999</v>
      </c>
      <c r="L2324" t="s">
        <v>977</v>
      </c>
      <c r="M2324" s="50" t="str">
        <f t="shared" si="77"/>
        <v>PO 7000112181</v>
      </c>
      <c r="O2324" s="15" t="s">
        <v>389</v>
      </c>
      <c r="P2324" s="15">
        <f t="shared" si="75"/>
        <v>484.14519999999999</v>
      </c>
      <c r="Q2324" s="51">
        <v>45831</v>
      </c>
      <c r="S2324">
        <v>40700</v>
      </c>
      <c r="T2324" t="s">
        <v>911</v>
      </c>
    </row>
    <row r="2325" spans="1:20" ht="30" x14ac:dyDescent="0.25">
      <c r="A2325" s="53" t="str">
        <f>+VLOOKUP(O2325,'Selectable Table'!D:E,2,0)</f>
        <v>OTH CUST</v>
      </c>
      <c r="B2325">
        <v>30720</v>
      </c>
      <c r="C2325" t="s">
        <v>2193</v>
      </c>
      <c r="D2325" t="s">
        <v>808</v>
      </c>
      <c r="E2325">
        <v>2025</v>
      </c>
      <c r="F2325">
        <v>6</v>
      </c>
      <c r="G2325" s="53" t="s">
        <v>980</v>
      </c>
      <c r="H2325" t="s">
        <v>261</v>
      </c>
      <c r="I2325" s="18">
        <v>4642.0923999999995</v>
      </c>
      <c r="J2325" t="s">
        <v>94</v>
      </c>
      <c r="K2325" s="19">
        <f t="shared" si="76"/>
        <v>4642.0923999999995</v>
      </c>
      <c r="L2325" t="s">
        <v>977</v>
      </c>
      <c r="M2325" s="50" t="str">
        <f t="shared" si="77"/>
        <v>PO 4100000042-6</v>
      </c>
      <c r="O2325" s="15" t="s">
        <v>809</v>
      </c>
      <c r="P2325" s="15">
        <f t="shared" si="75"/>
        <v>4642.0923999999995</v>
      </c>
      <c r="Q2325" s="51">
        <v>45831</v>
      </c>
      <c r="S2325">
        <v>40700</v>
      </c>
      <c r="T2325" t="s">
        <v>911</v>
      </c>
    </row>
    <row r="2326" spans="1:20" ht="30" x14ac:dyDescent="0.25">
      <c r="A2326" s="53" t="str">
        <f>+VLOOKUP(O2326,'Selectable Table'!D:E,2,0)</f>
        <v>OTH CUST</v>
      </c>
      <c r="B2326">
        <v>30720</v>
      </c>
      <c r="C2326" t="s">
        <v>2193</v>
      </c>
      <c r="D2326" t="s">
        <v>808</v>
      </c>
      <c r="E2326">
        <v>2025</v>
      </c>
      <c r="F2326">
        <v>6</v>
      </c>
      <c r="G2326" s="53" t="s">
        <v>980</v>
      </c>
      <c r="H2326" t="s">
        <v>261</v>
      </c>
      <c r="I2326" s="18">
        <v>4112.7779</v>
      </c>
      <c r="J2326" t="s">
        <v>94</v>
      </c>
      <c r="K2326" s="19">
        <f t="shared" si="76"/>
        <v>4112.7779</v>
      </c>
      <c r="L2326" t="s">
        <v>977</v>
      </c>
      <c r="M2326" s="50" t="str">
        <f t="shared" si="77"/>
        <v>PO 4100000042-6</v>
      </c>
      <c r="O2326" s="15" t="s">
        <v>809</v>
      </c>
      <c r="P2326" s="15">
        <f t="shared" si="75"/>
        <v>4112.7779</v>
      </c>
      <c r="Q2326" s="51">
        <v>45831</v>
      </c>
      <c r="S2326">
        <v>40700</v>
      </c>
      <c r="T2326" t="s">
        <v>911</v>
      </c>
    </row>
    <row r="2327" spans="1:20" ht="30" x14ac:dyDescent="0.25">
      <c r="A2327" s="53" t="str">
        <f>+VLOOKUP(O2327,'Selectable Table'!D:E,2,0)</f>
        <v>OTH CUST</v>
      </c>
      <c r="B2327">
        <v>30720</v>
      </c>
      <c r="C2327" t="s">
        <v>2193</v>
      </c>
      <c r="D2327" t="s">
        <v>808</v>
      </c>
      <c r="E2327">
        <v>2025</v>
      </c>
      <c r="F2327">
        <v>6</v>
      </c>
      <c r="G2327" s="53" t="s">
        <v>976</v>
      </c>
      <c r="H2327" t="s">
        <v>260</v>
      </c>
      <c r="I2327" s="18">
        <v>1177.2453</v>
      </c>
      <c r="J2327" t="s">
        <v>94</v>
      </c>
      <c r="K2327" s="19">
        <f t="shared" si="76"/>
        <v>1177.2453</v>
      </c>
      <c r="L2327" t="s">
        <v>977</v>
      </c>
      <c r="M2327" s="50" t="str">
        <f t="shared" si="77"/>
        <v>PO 4100000042-6</v>
      </c>
      <c r="O2327" s="15" t="s">
        <v>809</v>
      </c>
      <c r="P2327" s="15">
        <f t="shared" si="75"/>
        <v>1177.2453</v>
      </c>
      <c r="Q2327" s="51">
        <v>45831</v>
      </c>
      <c r="S2327">
        <v>40700</v>
      </c>
      <c r="T2327" t="s">
        <v>911</v>
      </c>
    </row>
    <row r="2328" spans="1:20" x14ac:dyDescent="0.25">
      <c r="A2328" s="53" t="str">
        <f>+VLOOKUP(O2328,'Selectable Table'!D:E,2,0)</f>
        <v>OTH CUST</v>
      </c>
      <c r="B2328">
        <v>30722</v>
      </c>
      <c r="C2328" t="s">
        <v>2194</v>
      </c>
      <c r="D2328" t="s">
        <v>2195</v>
      </c>
      <c r="E2328">
        <v>2025</v>
      </c>
      <c r="F2328">
        <v>6</v>
      </c>
      <c r="G2328" s="53" t="s">
        <v>984</v>
      </c>
      <c r="H2328" t="s">
        <v>262</v>
      </c>
      <c r="I2328" s="18">
        <v>433.2647</v>
      </c>
      <c r="J2328" t="s">
        <v>94</v>
      </c>
      <c r="K2328" s="19">
        <f t="shared" si="76"/>
        <v>433.2647</v>
      </c>
      <c r="L2328" t="s">
        <v>977</v>
      </c>
      <c r="M2328" s="50" t="str">
        <f t="shared" si="77"/>
        <v>PO  0081031596</v>
      </c>
      <c r="O2328" s="15" t="s">
        <v>2196</v>
      </c>
      <c r="P2328" s="15">
        <f t="shared" si="75"/>
        <v>433.2647</v>
      </c>
      <c r="Q2328" s="51">
        <v>45831</v>
      </c>
      <c r="S2328">
        <v>40700</v>
      </c>
      <c r="T2328" t="s">
        <v>911</v>
      </c>
    </row>
    <row r="2329" spans="1:20" x14ac:dyDescent="0.25">
      <c r="A2329" s="53" t="str">
        <f>+VLOOKUP(O2329,'Selectable Table'!D:E,2,0)</f>
        <v>OTH CUST</v>
      </c>
      <c r="B2329">
        <v>30722</v>
      </c>
      <c r="C2329" t="s">
        <v>2194</v>
      </c>
      <c r="D2329" t="s">
        <v>2195</v>
      </c>
      <c r="E2329">
        <v>2025</v>
      </c>
      <c r="F2329">
        <v>6</v>
      </c>
      <c r="G2329" s="53" t="s">
        <v>976</v>
      </c>
      <c r="H2329" t="s">
        <v>260</v>
      </c>
      <c r="I2329" s="18">
        <v>417.63149999999996</v>
      </c>
      <c r="J2329" t="s">
        <v>94</v>
      </c>
      <c r="K2329" s="19">
        <f t="shared" si="76"/>
        <v>417.63149999999996</v>
      </c>
      <c r="L2329" t="s">
        <v>977</v>
      </c>
      <c r="M2329" s="50" t="str">
        <f t="shared" si="77"/>
        <v>PO  0081031596</v>
      </c>
      <c r="O2329" s="15" t="s">
        <v>2196</v>
      </c>
      <c r="P2329" s="15">
        <f t="shared" si="75"/>
        <v>417.63149999999996</v>
      </c>
      <c r="Q2329" s="51">
        <v>45831</v>
      </c>
      <c r="S2329">
        <v>40700</v>
      </c>
      <c r="T2329" t="s">
        <v>911</v>
      </c>
    </row>
    <row r="2330" spans="1:20" x14ac:dyDescent="0.25">
      <c r="A2330" s="53" t="str">
        <f>+VLOOKUP(O2330,'Selectable Table'!D:E,2,0)</f>
        <v>OTH CUST</v>
      </c>
      <c r="B2330">
        <v>30722</v>
      </c>
      <c r="C2330" t="s">
        <v>2194</v>
      </c>
      <c r="D2330" t="s">
        <v>2195</v>
      </c>
      <c r="E2330">
        <v>2025</v>
      </c>
      <c r="F2330">
        <v>6</v>
      </c>
      <c r="G2330" s="53" t="s">
        <v>980</v>
      </c>
      <c r="H2330" t="s">
        <v>261</v>
      </c>
      <c r="I2330" s="18">
        <v>1316.1654000000001</v>
      </c>
      <c r="J2330" t="s">
        <v>94</v>
      </c>
      <c r="K2330" s="19">
        <f t="shared" si="76"/>
        <v>1316.1654000000001</v>
      </c>
      <c r="L2330" t="s">
        <v>977</v>
      </c>
      <c r="M2330" s="50" t="str">
        <f t="shared" si="77"/>
        <v>PO  0081031596</v>
      </c>
      <c r="O2330" s="15" t="s">
        <v>2196</v>
      </c>
      <c r="P2330" s="15">
        <f t="shared" si="75"/>
        <v>1316.1654000000001</v>
      </c>
      <c r="Q2330" s="51">
        <v>45831</v>
      </c>
      <c r="S2330">
        <v>40700</v>
      </c>
      <c r="T2330" t="s">
        <v>911</v>
      </c>
    </row>
    <row r="2331" spans="1:20" x14ac:dyDescent="0.25">
      <c r="A2331" s="53" t="str">
        <f>+VLOOKUP(O2331,'Selectable Table'!D:E,2,0)</f>
        <v>OTH CUST</v>
      </c>
      <c r="B2331">
        <v>30722</v>
      </c>
      <c r="C2331" t="s">
        <v>2194</v>
      </c>
      <c r="D2331" t="s">
        <v>2195</v>
      </c>
      <c r="E2331">
        <v>2025</v>
      </c>
      <c r="F2331">
        <v>6</v>
      </c>
      <c r="G2331" s="53" t="s">
        <v>976</v>
      </c>
      <c r="H2331" t="s">
        <v>260</v>
      </c>
      <c r="I2331" s="18">
        <v>278.42099999999999</v>
      </c>
      <c r="J2331" t="s">
        <v>94</v>
      </c>
      <c r="K2331" s="19">
        <f t="shared" si="76"/>
        <v>278.42099999999999</v>
      </c>
      <c r="L2331" t="s">
        <v>977</v>
      </c>
      <c r="M2331" s="50" t="str">
        <f t="shared" si="77"/>
        <v>PO  0081031596</v>
      </c>
      <c r="O2331" s="15" t="s">
        <v>2196</v>
      </c>
      <c r="P2331" s="15">
        <f t="shared" si="75"/>
        <v>278.42099999999999</v>
      </c>
      <c r="Q2331" s="51">
        <v>45831</v>
      </c>
      <c r="S2331">
        <v>40700</v>
      </c>
      <c r="T2331" t="s">
        <v>911</v>
      </c>
    </row>
    <row r="2332" spans="1:20" x14ac:dyDescent="0.25">
      <c r="A2332" s="53" t="str">
        <f>+VLOOKUP(O2332,'Selectable Table'!D:E,2,0)</f>
        <v>OTH CUST</v>
      </c>
      <c r="B2332">
        <v>30822</v>
      </c>
      <c r="C2332" t="s">
        <v>2197</v>
      </c>
      <c r="D2332" t="s">
        <v>2198</v>
      </c>
      <c r="E2332">
        <v>2025</v>
      </c>
      <c r="F2332">
        <v>6</v>
      </c>
      <c r="G2332" s="53" t="s">
        <v>980</v>
      </c>
      <c r="H2332" t="s">
        <v>261</v>
      </c>
      <c r="I2332" s="18">
        <v>1452.7865000000002</v>
      </c>
      <c r="J2332" t="s">
        <v>94</v>
      </c>
      <c r="K2332" s="19">
        <f t="shared" si="76"/>
        <v>1452.7865000000002</v>
      </c>
      <c r="L2332" t="s">
        <v>977</v>
      </c>
      <c r="M2332" s="50" t="str">
        <f t="shared" si="77"/>
        <v>PSG-A-1031976</v>
      </c>
      <c r="O2332" s="15" t="s">
        <v>2199</v>
      </c>
      <c r="P2332" s="15">
        <f t="shared" si="75"/>
        <v>1452.7865000000002</v>
      </c>
      <c r="Q2332" s="51">
        <v>45831</v>
      </c>
      <c r="S2332">
        <v>40700</v>
      </c>
      <c r="T2332" t="s">
        <v>911</v>
      </c>
    </row>
    <row r="2333" spans="1:20" x14ac:dyDescent="0.25">
      <c r="A2333" s="53" t="str">
        <f>+VLOOKUP(O2333,'Selectable Table'!D:E,2,0)</f>
        <v>OTH CUST</v>
      </c>
      <c r="B2333">
        <v>30822</v>
      </c>
      <c r="C2333" t="s">
        <v>2197</v>
      </c>
      <c r="D2333" t="s">
        <v>2198</v>
      </c>
      <c r="E2333">
        <v>2025</v>
      </c>
      <c r="F2333">
        <v>6</v>
      </c>
      <c r="G2333" s="53" t="s">
        <v>976</v>
      </c>
      <c r="H2333" t="s">
        <v>260</v>
      </c>
      <c r="I2333" s="18">
        <v>2081.8775999999998</v>
      </c>
      <c r="J2333" t="s">
        <v>94</v>
      </c>
      <c r="K2333" s="19">
        <f t="shared" si="76"/>
        <v>2081.8775999999998</v>
      </c>
      <c r="L2333" t="s">
        <v>977</v>
      </c>
      <c r="M2333" s="50" t="str">
        <f t="shared" si="77"/>
        <v>PSG-A-1031976</v>
      </c>
      <c r="O2333" s="15" t="s">
        <v>2199</v>
      </c>
      <c r="P2333" s="15">
        <f t="shared" si="75"/>
        <v>2081.8775999999998</v>
      </c>
      <c r="Q2333" s="51">
        <v>45831</v>
      </c>
      <c r="S2333">
        <v>40700</v>
      </c>
      <c r="T2333" t="s">
        <v>911</v>
      </c>
    </row>
    <row r="2334" spans="1:20" x14ac:dyDescent="0.25">
      <c r="A2334" s="53" t="str">
        <f>+VLOOKUP(O2334,'Selectable Table'!D:E,2,0)</f>
        <v>OTH CUST</v>
      </c>
      <c r="B2334">
        <v>30822</v>
      </c>
      <c r="C2334" t="s">
        <v>2197</v>
      </c>
      <c r="D2334" t="s">
        <v>2198</v>
      </c>
      <c r="E2334">
        <v>2025</v>
      </c>
      <c r="F2334">
        <v>6</v>
      </c>
      <c r="G2334" s="53" t="s">
        <v>976</v>
      </c>
      <c r="H2334" t="s">
        <v>260</v>
      </c>
      <c r="I2334" s="18">
        <v>182.44380000000001</v>
      </c>
      <c r="J2334" t="s">
        <v>94</v>
      </c>
      <c r="K2334" s="19">
        <f t="shared" si="76"/>
        <v>182.44380000000001</v>
      </c>
      <c r="L2334" t="s">
        <v>977</v>
      </c>
      <c r="M2334" s="50" t="str">
        <f t="shared" si="77"/>
        <v>PSG-A-1031976</v>
      </c>
      <c r="O2334" s="15" t="s">
        <v>2199</v>
      </c>
      <c r="P2334" s="15">
        <f t="shared" si="75"/>
        <v>182.44380000000001</v>
      </c>
      <c r="Q2334" s="51">
        <v>45831</v>
      </c>
      <c r="S2334">
        <v>40700</v>
      </c>
      <c r="T2334" t="s">
        <v>911</v>
      </c>
    </row>
    <row r="2335" spans="1:20" x14ac:dyDescent="0.25">
      <c r="A2335" s="53" t="str">
        <f>+VLOOKUP(O2335,'Selectable Table'!D:E,2,0)</f>
        <v>OTH CUST</v>
      </c>
      <c r="B2335">
        <v>30823</v>
      </c>
      <c r="C2335" t="s">
        <v>2200</v>
      </c>
      <c r="D2335" t="s">
        <v>2201</v>
      </c>
      <c r="E2335">
        <v>2025</v>
      </c>
      <c r="F2335">
        <v>6</v>
      </c>
      <c r="G2335" s="53" t="s">
        <v>980</v>
      </c>
      <c r="H2335" t="s">
        <v>261</v>
      </c>
      <c r="I2335" s="18">
        <v>1790.7032000000002</v>
      </c>
      <c r="J2335" t="s">
        <v>94</v>
      </c>
      <c r="K2335" s="19">
        <f t="shared" si="76"/>
        <v>1790.7032000000002</v>
      </c>
      <c r="L2335" t="s">
        <v>977</v>
      </c>
      <c r="M2335" s="50" t="str">
        <f t="shared" si="77"/>
        <v>PSG-A-1056467</v>
      </c>
      <c r="O2335" s="15" t="s">
        <v>2199</v>
      </c>
      <c r="P2335" s="15">
        <f t="shared" si="75"/>
        <v>1790.7032000000002</v>
      </c>
      <c r="Q2335" s="51">
        <v>45831</v>
      </c>
      <c r="S2335">
        <v>40700</v>
      </c>
      <c r="T2335" t="s">
        <v>911</v>
      </c>
    </row>
    <row r="2336" spans="1:20" x14ac:dyDescent="0.25">
      <c r="A2336" s="53" t="str">
        <f>+VLOOKUP(O2336,'Selectable Table'!D:E,2,0)</f>
        <v>OTH CUST</v>
      </c>
      <c r="B2336">
        <v>30823</v>
      </c>
      <c r="C2336" t="s">
        <v>2200</v>
      </c>
      <c r="D2336" t="s">
        <v>2201</v>
      </c>
      <c r="E2336">
        <v>2025</v>
      </c>
      <c r="F2336">
        <v>6</v>
      </c>
      <c r="G2336" s="53" t="s">
        <v>976</v>
      </c>
      <c r="H2336" t="s">
        <v>260</v>
      </c>
      <c r="I2336" s="18">
        <v>2565.9744000000001</v>
      </c>
      <c r="J2336" t="s">
        <v>94</v>
      </c>
      <c r="K2336" s="19">
        <f t="shared" si="76"/>
        <v>2565.9744000000001</v>
      </c>
      <c r="L2336" t="s">
        <v>977</v>
      </c>
      <c r="M2336" s="50" t="str">
        <f t="shared" si="77"/>
        <v>PSG-A-1056467</v>
      </c>
      <c r="O2336" s="15" t="s">
        <v>2199</v>
      </c>
      <c r="P2336" s="15">
        <f t="shared" si="75"/>
        <v>2565.9744000000001</v>
      </c>
      <c r="Q2336" s="51">
        <v>45831</v>
      </c>
      <c r="S2336">
        <v>40700</v>
      </c>
      <c r="T2336" t="s">
        <v>911</v>
      </c>
    </row>
    <row r="2337" spans="1:20" x14ac:dyDescent="0.25">
      <c r="A2337" s="53" t="str">
        <f>+VLOOKUP(O2337,'Selectable Table'!D:E,2,0)</f>
        <v>OTH CUST</v>
      </c>
      <c r="B2337">
        <v>30824</v>
      </c>
      <c r="C2337" t="s">
        <v>2202</v>
      </c>
      <c r="D2337" t="s">
        <v>2203</v>
      </c>
      <c r="E2337">
        <v>2025</v>
      </c>
      <c r="F2337">
        <v>6</v>
      </c>
      <c r="G2337" s="53" t="s">
        <v>984</v>
      </c>
      <c r="H2337" t="s">
        <v>262</v>
      </c>
      <c r="I2337" s="18">
        <v>2847.1905000000002</v>
      </c>
      <c r="J2337" t="s">
        <v>94</v>
      </c>
      <c r="K2337" s="19">
        <f t="shared" si="76"/>
        <v>2847.1905000000002</v>
      </c>
      <c r="L2337" t="s">
        <v>977</v>
      </c>
      <c r="M2337" s="50" t="str">
        <f t="shared" si="77"/>
        <v>PSG-A-1083762</v>
      </c>
      <c r="O2337" s="15" t="s">
        <v>2199</v>
      </c>
      <c r="P2337" s="15">
        <f t="shared" si="75"/>
        <v>2847.1905000000002</v>
      </c>
      <c r="Q2337" s="51">
        <v>45831</v>
      </c>
      <c r="S2337">
        <v>40700</v>
      </c>
      <c r="T2337" t="s">
        <v>911</v>
      </c>
    </row>
    <row r="2338" spans="1:20" x14ac:dyDescent="0.25">
      <c r="A2338" s="53" t="str">
        <f>+VLOOKUP(O2338,'Selectable Table'!D:E,2,0)</f>
        <v>OTH CUST</v>
      </c>
      <c r="B2338">
        <v>30824</v>
      </c>
      <c r="C2338" t="s">
        <v>2202</v>
      </c>
      <c r="D2338" t="s">
        <v>2203</v>
      </c>
      <c r="E2338">
        <v>2025</v>
      </c>
      <c r="F2338">
        <v>6</v>
      </c>
      <c r="G2338" s="53" t="s">
        <v>980</v>
      </c>
      <c r="H2338" t="s">
        <v>261</v>
      </c>
      <c r="I2338" s="18">
        <v>850.94460000000004</v>
      </c>
      <c r="J2338" t="s">
        <v>94</v>
      </c>
      <c r="K2338" s="19">
        <f t="shared" si="76"/>
        <v>850.94460000000004</v>
      </c>
      <c r="L2338" t="s">
        <v>977</v>
      </c>
      <c r="M2338" s="50" t="str">
        <f t="shared" si="77"/>
        <v>PSG-A-1083762</v>
      </c>
      <c r="O2338" s="15" t="s">
        <v>2199</v>
      </c>
      <c r="P2338" s="15">
        <f t="shared" si="75"/>
        <v>850.94460000000004</v>
      </c>
      <c r="Q2338" s="51">
        <v>45831</v>
      </c>
      <c r="S2338">
        <v>40700</v>
      </c>
      <c r="T2338" t="s">
        <v>911</v>
      </c>
    </row>
    <row r="2339" spans="1:20" x14ac:dyDescent="0.25">
      <c r="A2339" s="53" t="str">
        <f>+VLOOKUP(O2339,'Selectable Table'!D:E,2,0)</f>
        <v>OTH CUST</v>
      </c>
      <c r="B2339">
        <v>30824</v>
      </c>
      <c r="C2339" t="s">
        <v>2202</v>
      </c>
      <c r="D2339" t="s">
        <v>2203</v>
      </c>
      <c r="E2339">
        <v>2025</v>
      </c>
      <c r="F2339">
        <v>6</v>
      </c>
      <c r="G2339" s="53" t="s">
        <v>980</v>
      </c>
      <c r="H2339" t="s">
        <v>261</v>
      </c>
      <c r="I2339" s="18">
        <v>677.91459999999995</v>
      </c>
      <c r="J2339" t="s">
        <v>94</v>
      </c>
      <c r="K2339" s="19">
        <f t="shared" si="76"/>
        <v>677.91459999999995</v>
      </c>
      <c r="L2339" t="s">
        <v>977</v>
      </c>
      <c r="M2339" s="50" t="str">
        <f t="shared" si="77"/>
        <v>PSG-A-1083762</v>
      </c>
      <c r="O2339" s="15" t="s">
        <v>2199</v>
      </c>
      <c r="P2339" s="15">
        <f t="shared" si="75"/>
        <v>677.91459999999995</v>
      </c>
      <c r="Q2339" s="51">
        <v>45831</v>
      </c>
      <c r="S2339">
        <v>40700</v>
      </c>
      <c r="T2339" t="s">
        <v>911</v>
      </c>
    </row>
    <row r="2340" spans="1:20" x14ac:dyDescent="0.25">
      <c r="A2340" s="53" t="str">
        <f>+VLOOKUP(O2340,'Selectable Table'!D:E,2,0)</f>
        <v>OTH CUST</v>
      </c>
      <c r="B2340">
        <v>30824</v>
      </c>
      <c r="C2340" t="s">
        <v>2202</v>
      </c>
      <c r="D2340" t="s">
        <v>2203</v>
      </c>
      <c r="E2340">
        <v>2025</v>
      </c>
      <c r="F2340">
        <v>6</v>
      </c>
      <c r="G2340" s="53" t="s">
        <v>980</v>
      </c>
      <c r="H2340" t="s">
        <v>261</v>
      </c>
      <c r="I2340" s="18">
        <v>1692.2212999999999</v>
      </c>
      <c r="J2340" t="s">
        <v>94</v>
      </c>
      <c r="K2340" s="19">
        <f t="shared" si="76"/>
        <v>1692.2212999999999</v>
      </c>
      <c r="L2340" t="s">
        <v>977</v>
      </c>
      <c r="M2340" s="50" t="str">
        <f t="shared" si="77"/>
        <v>PSG-A-1083762</v>
      </c>
      <c r="O2340" s="15" t="s">
        <v>2199</v>
      </c>
      <c r="P2340" s="15">
        <f t="shared" si="75"/>
        <v>1692.2212999999999</v>
      </c>
      <c r="Q2340" s="51">
        <v>45831</v>
      </c>
      <c r="S2340">
        <v>40700</v>
      </c>
      <c r="T2340" t="s">
        <v>911</v>
      </c>
    </row>
    <row r="2341" spans="1:20" x14ac:dyDescent="0.25">
      <c r="A2341" s="53" t="str">
        <f>+VLOOKUP(O2341,'Selectable Table'!D:E,2,0)</f>
        <v>OTH CUST</v>
      </c>
      <c r="B2341">
        <v>30824</v>
      </c>
      <c r="C2341" t="s">
        <v>2202</v>
      </c>
      <c r="D2341" t="s">
        <v>2203</v>
      </c>
      <c r="E2341">
        <v>2025</v>
      </c>
      <c r="F2341">
        <v>6</v>
      </c>
      <c r="G2341" s="53" t="s">
        <v>976</v>
      </c>
      <c r="H2341" t="s">
        <v>260</v>
      </c>
      <c r="I2341" s="18">
        <v>986.6703</v>
      </c>
      <c r="J2341" t="s">
        <v>94</v>
      </c>
      <c r="K2341" s="19">
        <f t="shared" si="76"/>
        <v>986.6703</v>
      </c>
      <c r="L2341" t="s">
        <v>977</v>
      </c>
      <c r="M2341" s="50" t="str">
        <f t="shared" si="77"/>
        <v>PSG-A-1083762</v>
      </c>
      <c r="O2341" s="15" t="s">
        <v>2199</v>
      </c>
      <c r="P2341" s="15">
        <f t="shared" si="75"/>
        <v>986.6703</v>
      </c>
      <c r="Q2341" s="51">
        <v>45831</v>
      </c>
      <c r="S2341">
        <v>40700</v>
      </c>
      <c r="T2341" t="s">
        <v>911</v>
      </c>
    </row>
    <row r="2342" spans="1:20" x14ac:dyDescent="0.25">
      <c r="A2342" s="53" t="str">
        <f>+VLOOKUP(O2342,'Selectable Table'!D:E,2,0)</f>
        <v>OTH CUST</v>
      </c>
      <c r="B2342">
        <v>30824</v>
      </c>
      <c r="C2342" t="s">
        <v>2202</v>
      </c>
      <c r="D2342" t="s">
        <v>2203</v>
      </c>
      <c r="E2342">
        <v>2025</v>
      </c>
      <c r="F2342">
        <v>6</v>
      </c>
      <c r="G2342" s="53" t="s">
        <v>980</v>
      </c>
      <c r="H2342" t="s">
        <v>261</v>
      </c>
      <c r="I2342" s="18">
        <v>279.21960000000001</v>
      </c>
      <c r="J2342" t="s">
        <v>94</v>
      </c>
      <c r="K2342" s="19">
        <f t="shared" si="76"/>
        <v>279.21960000000001</v>
      </c>
      <c r="L2342" t="s">
        <v>977</v>
      </c>
      <c r="M2342" s="50" t="str">
        <f t="shared" si="77"/>
        <v>PSG-A-1083762</v>
      </c>
      <c r="O2342" s="15" t="s">
        <v>2199</v>
      </c>
      <c r="P2342" s="15">
        <f t="shared" si="75"/>
        <v>279.21960000000001</v>
      </c>
      <c r="Q2342" s="51">
        <v>45831</v>
      </c>
      <c r="S2342">
        <v>40700</v>
      </c>
      <c r="T2342" t="s">
        <v>911</v>
      </c>
    </row>
    <row r="2343" spans="1:20" ht="30" x14ac:dyDescent="0.25">
      <c r="A2343" s="53" t="str">
        <f>+VLOOKUP(O2343,'Selectable Table'!D:E,2,0)</f>
        <v>OTH CUST</v>
      </c>
      <c r="B2343">
        <v>30825</v>
      </c>
      <c r="C2343" t="s">
        <v>2204</v>
      </c>
      <c r="D2343" t="s">
        <v>811</v>
      </c>
      <c r="E2343">
        <v>2025</v>
      </c>
      <c r="F2343">
        <v>6</v>
      </c>
      <c r="G2343" s="53" t="s">
        <v>984</v>
      </c>
      <c r="H2343" t="s">
        <v>262</v>
      </c>
      <c r="I2343" s="18">
        <v>1934.4270000000001</v>
      </c>
      <c r="J2343" t="s">
        <v>94</v>
      </c>
      <c r="K2343" s="19">
        <f t="shared" si="76"/>
        <v>1934.4270000000001</v>
      </c>
      <c r="L2343" t="s">
        <v>977</v>
      </c>
      <c r="M2343" s="50" t="str">
        <f t="shared" si="77"/>
        <v>PO POZYM13956</v>
      </c>
      <c r="O2343" s="15" t="s">
        <v>812</v>
      </c>
      <c r="P2343" s="15">
        <f t="shared" si="75"/>
        <v>1934.4270000000001</v>
      </c>
      <c r="Q2343" s="51">
        <v>45831</v>
      </c>
      <c r="S2343">
        <v>40700</v>
      </c>
      <c r="T2343" t="s">
        <v>911</v>
      </c>
    </row>
    <row r="2344" spans="1:20" ht="30" x14ac:dyDescent="0.25">
      <c r="A2344" s="53" t="str">
        <f>+VLOOKUP(O2344,'Selectable Table'!D:E,2,0)</f>
        <v>OTH CUST</v>
      </c>
      <c r="B2344">
        <v>30825</v>
      </c>
      <c r="C2344" t="s">
        <v>2204</v>
      </c>
      <c r="D2344" t="s">
        <v>811</v>
      </c>
      <c r="E2344">
        <v>2025</v>
      </c>
      <c r="F2344">
        <v>6</v>
      </c>
      <c r="G2344" s="53" t="s">
        <v>980</v>
      </c>
      <c r="H2344" t="s">
        <v>261</v>
      </c>
      <c r="I2344" s="18">
        <v>666.71</v>
      </c>
      <c r="J2344" t="s">
        <v>94</v>
      </c>
      <c r="K2344" s="19">
        <f t="shared" si="76"/>
        <v>666.71</v>
      </c>
      <c r="L2344" t="s">
        <v>977</v>
      </c>
      <c r="M2344" s="50" t="str">
        <f t="shared" si="77"/>
        <v>PO POZYM13956</v>
      </c>
      <c r="O2344" s="15" t="s">
        <v>812</v>
      </c>
      <c r="P2344" s="15">
        <f t="shared" si="75"/>
        <v>666.71</v>
      </c>
      <c r="Q2344" s="51">
        <v>45831</v>
      </c>
      <c r="S2344">
        <v>40700</v>
      </c>
      <c r="T2344" t="s">
        <v>911</v>
      </c>
    </row>
    <row r="2345" spans="1:20" ht="30" x14ac:dyDescent="0.25">
      <c r="A2345" s="53" t="str">
        <f>+VLOOKUP(O2345,'Selectable Table'!D:E,2,0)</f>
        <v>OTH CUST</v>
      </c>
      <c r="B2345">
        <v>30825</v>
      </c>
      <c r="C2345" t="s">
        <v>2204</v>
      </c>
      <c r="D2345" t="s">
        <v>811</v>
      </c>
      <c r="E2345">
        <v>2025</v>
      </c>
      <c r="F2345">
        <v>6</v>
      </c>
      <c r="G2345" s="53" t="s">
        <v>980</v>
      </c>
      <c r="H2345" t="s">
        <v>261</v>
      </c>
      <c r="I2345" s="18">
        <v>566.28</v>
      </c>
      <c r="J2345" t="s">
        <v>94</v>
      </c>
      <c r="K2345" s="19">
        <f t="shared" si="76"/>
        <v>566.28</v>
      </c>
      <c r="L2345" t="s">
        <v>977</v>
      </c>
      <c r="M2345" s="50" t="str">
        <f t="shared" ref="M2345:M2348" si="78">IFERROR(RIGHT(C2345,LEN(C2345)-IFERROR(FIND("PO#",C2345), FIND("PO",C2345))+1), C2345)</f>
        <v>PO POZYM13956</v>
      </c>
      <c r="O2345" s="15" t="s">
        <v>812</v>
      </c>
      <c r="P2345" s="15">
        <f t="shared" si="75"/>
        <v>566.28</v>
      </c>
      <c r="Q2345" s="51">
        <v>45831</v>
      </c>
      <c r="S2345">
        <v>40701</v>
      </c>
      <c r="T2345" t="s">
        <v>911</v>
      </c>
    </row>
    <row r="2346" spans="1:20" ht="30" x14ac:dyDescent="0.25">
      <c r="A2346" s="53" t="str">
        <f>+VLOOKUP(O2346,'Selectable Table'!D:E,2,0)</f>
        <v>OTH CUST</v>
      </c>
      <c r="B2346">
        <v>30825</v>
      </c>
      <c r="C2346" t="s">
        <v>2204</v>
      </c>
      <c r="D2346" t="s">
        <v>811</v>
      </c>
      <c r="E2346">
        <v>2025</v>
      </c>
      <c r="F2346">
        <v>6</v>
      </c>
      <c r="G2346" s="53" t="s">
        <v>980</v>
      </c>
      <c r="H2346" t="s">
        <v>261</v>
      </c>
      <c r="I2346" s="18">
        <v>1413.5219999999999</v>
      </c>
      <c r="J2346" t="s">
        <v>94</v>
      </c>
      <c r="K2346" s="19">
        <f t="shared" si="76"/>
        <v>1413.5219999999999</v>
      </c>
      <c r="L2346" t="s">
        <v>977</v>
      </c>
      <c r="M2346" s="50" t="str">
        <f t="shared" si="78"/>
        <v>PO POZYM13956</v>
      </c>
      <c r="O2346" s="15" t="s">
        <v>812</v>
      </c>
      <c r="P2346" s="15">
        <f t="shared" si="75"/>
        <v>1413.5219999999999</v>
      </c>
      <c r="Q2346" s="51">
        <v>45831</v>
      </c>
      <c r="S2346">
        <v>40702</v>
      </c>
      <c r="T2346" t="s">
        <v>911</v>
      </c>
    </row>
    <row r="2347" spans="1:20" ht="30" x14ac:dyDescent="0.25">
      <c r="A2347" s="53" t="str">
        <f>+VLOOKUP(O2347,'Selectable Table'!D:E,2,0)</f>
        <v>OTH CUST</v>
      </c>
      <c r="B2347">
        <v>30825</v>
      </c>
      <c r="C2347" t="s">
        <v>2204</v>
      </c>
      <c r="D2347" t="s">
        <v>811</v>
      </c>
      <c r="E2347">
        <v>2025</v>
      </c>
      <c r="F2347">
        <v>6</v>
      </c>
      <c r="G2347" s="53" t="s">
        <v>976</v>
      </c>
      <c r="H2347" t="s">
        <v>260</v>
      </c>
      <c r="I2347" s="18">
        <v>1671.3125</v>
      </c>
      <c r="J2347" t="s">
        <v>94</v>
      </c>
      <c r="K2347" s="19">
        <f t="shared" si="76"/>
        <v>1671.3125</v>
      </c>
      <c r="L2347" t="s">
        <v>977</v>
      </c>
      <c r="M2347" s="50" t="str">
        <f t="shared" si="78"/>
        <v>PO POZYM13956</v>
      </c>
      <c r="O2347" s="15" t="s">
        <v>812</v>
      </c>
      <c r="P2347" s="15">
        <f t="shared" si="75"/>
        <v>1671.3125</v>
      </c>
      <c r="Q2347" s="51">
        <v>45831</v>
      </c>
      <c r="S2347">
        <v>40703</v>
      </c>
      <c r="T2347" t="s">
        <v>911</v>
      </c>
    </row>
    <row r="2348" spans="1:20" ht="30" x14ac:dyDescent="0.25">
      <c r="A2348" s="53" t="str">
        <f>+VLOOKUP(O2348,'Selectable Table'!D:E,2,0)</f>
        <v>OTH CUST</v>
      </c>
      <c r="B2348">
        <v>30825</v>
      </c>
      <c r="C2348" t="s">
        <v>2204</v>
      </c>
      <c r="D2348" t="s">
        <v>811</v>
      </c>
      <c r="E2348">
        <v>2025</v>
      </c>
      <c r="F2348">
        <v>6</v>
      </c>
      <c r="G2348" s="53" t="s">
        <v>980</v>
      </c>
      <c r="H2348" t="s">
        <v>261</v>
      </c>
      <c r="I2348" s="18">
        <v>241.39499999999998</v>
      </c>
      <c r="J2348" t="s">
        <v>94</v>
      </c>
      <c r="K2348" s="19">
        <f t="shared" si="76"/>
        <v>241.39499999999998</v>
      </c>
      <c r="L2348" t="s">
        <v>977</v>
      </c>
      <c r="M2348" s="50" t="str">
        <f t="shared" si="78"/>
        <v>PO POZYM13956</v>
      </c>
      <c r="O2348" s="15" t="s">
        <v>812</v>
      </c>
      <c r="P2348" s="15">
        <f t="shared" si="75"/>
        <v>241.39499999999998</v>
      </c>
      <c r="Q2348" s="51">
        <v>45831</v>
      </c>
      <c r="S2348">
        <v>40704</v>
      </c>
      <c r="T2348" t="s">
        <v>911</v>
      </c>
    </row>
    <row r="2349" spans="1:20" x14ac:dyDescent="0.25"/>
    <row r="2350" spans="1:20" x14ac:dyDescent="0.25"/>
    <row r="2351" spans="1:20" x14ac:dyDescent="0.25"/>
    <row r="2352" spans="1:20" x14ac:dyDescent="0.25"/>
    <row r="2353" x14ac:dyDescent="0.25"/>
    <row r="2354" x14ac:dyDescent="0.25"/>
    <row r="2355" x14ac:dyDescent="0.25"/>
    <row r="2356" x14ac:dyDescent="0.25"/>
    <row r="2357" x14ac:dyDescent="0.25"/>
    <row r="2358" x14ac:dyDescent="0.25"/>
    <row r="2359" x14ac:dyDescent="0.25"/>
    <row r="2360" x14ac:dyDescent="0.25"/>
    <row r="2361" x14ac:dyDescent="0.25"/>
    <row r="2362" x14ac:dyDescent="0.25"/>
    <row r="2363" x14ac:dyDescent="0.25"/>
    <row r="2364" x14ac:dyDescent="0.25"/>
    <row r="2365" x14ac:dyDescent="0.25"/>
    <row r="2366" x14ac:dyDescent="0.25"/>
    <row r="2367" x14ac:dyDescent="0.25"/>
    <row r="2368" x14ac:dyDescent="0.25"/>
    <row r="2369" x14ac:dyDescent="0.25"/>
    <row r="2370" x14ac:dyDescent="0.25"/>
    <row r="2371" x14ac:dyDescent="0.25"/>
    <row r="2372" x14ac:dyDescent="0.25"/>
    <row r="2373" x14ac:dyDescent="0.25"/>
    <row r="2374" x14ac:dyDescent="0.25"/>
    <row r="2375" x14ac:dyDescent="0.25"/>
    <row r="2376" x14ac:dyDescent="0.25"/>
    <row r="2377" x14ac:dyDescent="0.25"/>
    <row r="2378" x14ac:dyDescent="0.25"/>
    <row r="2379" x14ac:dyDescent="0.25"/>
    <row r="2380" x14ac:dyDescent="0.25"/>
    <row r="2381" x14ac:dyDescent="0.25"/>
    <row r="2382" x14ac:dyDescent="0.25"/>
    <row r="2383" x14ac:dyDescent="0.25"/>
    <row r="2384" x14ac:dyDescent="0.25"/>
    <row r="2385" x14ac:dyDescent="0.25"/>
    <row r="2386" x14ac:dyDescent="0.25"/>
    <row r="2387" x14ac:dyDescent="0.25"/>
    <row r="2388" x14ac:dyDescent="0.25"/>
    <row r="2389" x14ac:dyDescent="0.25"/>
    <row r="2390" x14ac:dyDescent="0.25"/>
    <row r="2391" x14ac:dyDescent="0.25"/>
    <row r="2392" x14ac:dyDescent="0.25"/>
    <row r="2393" x14ac:dyDescent="0.25"/>
    <row r="2394" x14ac:dyDescent="0.25"/>
    <row r="2395" x14ac:dyDescent="0.25"/>
    <row r="2396" x14ac:dyDescent="0.25"/>
    <row r="2397" x14ac:dyDescent="0.25"/>
    <row r="2398" x14ac:dyDescent="0.25"/>
    <row r="2399" x14ac:dyDescent="0.25"/>
    <row r="2400" x14ac:dyDescent="0.25"/>
    <row r="2401" x14ac:dyDescent="0.25"/>
    <row r="2402" x14ac:dyDescent="0.25"/>
    <row r="2403" x14ac:dyDescent="0.25"/>
    <row r="2404" x14ac:dyDescent="0.25"/>
    <row r="2405" x14ac:dyDescent="0.25"/>
    <row r="2406" x14ac:dyDescent="0.25"/>
    <row r="2407" x14ac:dyDescent="0.25"/>
    <row r="2408" x14ac:dyDescent="0.25"/>
    <row r="2409" x14ac:dyDescent="0.25"/>
    <row r="2410" x14ac:dyDescent="0.25"/>
    <row r="2411" x14ac:dyDescent="0.25"/>
    <row r="2412" x14ac:dyDescent="0.25"/>
    <row r="2413" x14ac:dyDescent="0.25"/>
    <row r="2414" x14ac:dyDescent="0.25"/>
    <row r="2415" x14ac:dyDescent="0.25"/>
    <row r="2416" x14ac:dyDescent="0.25"/>
    <row r="2417" x14ac:dyDescent="0.25"/>
    <row r="2418" x14ac:dyDescent="0.25"/>
    <row r="2419" x14ac:dyDescent="0.25"/>
    <row r="2420" x14ac:dyDescent="0.25"/>
    <row r="2421" x14ac:dyDescent="0.25"/>
    <row r="2422" x14ac:dyDescent="0.25"/>
    <row r="2423" x14ac:dyDescent="0.25"/>
    <row r="2424" x14ac:dyDescent="0.25"/>
    <row r="2425" x14ac:dyDescent="0.25"/>
    <row r="2426" x14ac:dyDescent="0.25"/>
    <row r="2427" x14ac:dyDescent="0.25"/>
    <row r="2428" x14ac:dyDescent="0.25"/>
    <row r="2429" x14ac:dyDescent="0.25"/>
    <row r="2430" x14ac:dyDescent="0.25"/>
    <row r="2431" x14ac:dyDescent="0.25"/>
    <row r="2432" x14ac:dyDescent="0.25"/>
    <row r="2433" x14ac:dyDescent="0.25"/>
    <row r="2434" x14ac:dyDescent="0.25"/>
    <row r="2435" x14ac:dyDescent="0.25"/>
    <row r="2436" x14ac:dyDescent="0.25"/>
    <row r="2437" x14ac:dyDescent="0.25"/>
    <row r="2438" x14ac:dyDescent="0.25"/>
    <row r="2439" x14ac:dyDescent="0.25"/>
    <row r="2440" x14ac:dyDescent="0.25"/>
    <row r="2441" x14ac:dyDescent="0.25"/>
    <row r="2442" x14ac:dyDescent="0.25"/>
    <row r="2443" x14ac:dyDescent="0.25"/>
    <row r="2444" x14ac:dyDescent="0.25"/>
    <row r="2445" x14ac:dyDescent="0.25"/>
    <row r="2446" x14ac:dyDescent="0.25"/>
    <row r="2447" x14ac:dyDescent="0.25"/>
    <row r="2448" x14ac:dyDescent="0.25"/>
    <row r="2449" x14ac:dyDescent="0.25"/>
    <row r="2450" x14ac:dyDescent="0.25"/>
    <row r="2451" x14ac:dyDescent="0.25"/>
    <row r="2452" x14ac:dyDescent="0.25"/>
    <row r="2453" x14ac:dyDescent="0.25"/>
    <row r="2454" x14ac:dyDescent="0.25"/>
    <row r="2455" x14ac:dyDescent="0.25"/>
    <row r="2456" x14ac:dyDescent="0.25"/>
    <row r="2457" x14ac:dyDescent="0.25"/>
    <row r="2458" x14ac:dyDescent="0.25"/>
    <row r="2459" x14ac:dyDescent="0.25"/>
    <row r="2460" x14ac:dyDescent="0.25"/>
    <row r="2461" x14ac:dyDescent="0.25"/>
    <row r="2462" x14ac:dyDescent="0.25"/>
    <row r="2463" x14ac:dyDescent="0.25"/>
    <row r="2464" x14ac:dyDescent="0.25"/>
    <row r="2465" x14ac:dyDescent="0.25"/>
    <row r="2466" x14ac:dyDescent="0.25"/>
    <row r="2467" x14ac:dyDescent="0.25"/>
    <row r="2468" x14ac:dyDescent="0.25"/>
    <row r="2469" x14ac:dyDescent="0.25"/>
    <row r="2470" x14ac:dyDescent="0.25"/>
    <row r="2471" x14ac:dyDescent="0.25"/>
    <row r="2472" x14ac:dyDescent="0.25"/>
    <row r="2473" x14ac:dyDescent="0.25"/>
    <row r="2474" x14ac:dyDescent="0.25"/>
    <row r="2475" x14ac:dyDescent="0.25"/>
    <row r="2476" x14ac:dyDescent="0.25"/>
    <row r="2477" x14ac:dyDescent="0.25"/>
    <row r="2478" x14ac:dyDescent="0.25"/>
    <row r="2479" x14ac:dyDescent="0.25"/>
    <row r="2480" x14ac:dyDescent="0.25"/>
    <row r="2481" x14ac:dyDescent="0.25"/>
    <row r="2482" x14ac:dyDescent="0.25"/>
    <row r="2483" x14ac:dyDescent="0.25"/>
    <row r="2484" x14ac:dyDescent="0.25"/>
    <row r="2485" x14ac:dyDescent="0.25"/>
    <row r="2486" x14ac:dyDescent="0.25"/>
    <row r="2487" x14ac:dyDescent="0.25"/>
    <row r="2488" x14ac:dyDescent="0.25"/>
    <row r="2489" x14ac:dyDescent="0.25"/>
    <row r="2490" x14ac:dyDescent="0.25"/>
    <row r="2491" x14ac:dyDescent="0.25"/>
    <row r="2492" x14ac:dyDescent="0.25"/>
    <row r="2493" x14ac:dyDescent="0.25"/>
    <row r="2494" x14ac:dyDescent="0.25"/>
    <row r="2495" x14ac:dyDescent="0.25"/>
    <row r="2496" x14ac:dyDescent="0.25"/>
    <row r="2497" x14ac:dyDescent="0.25"/>
    <row r="2498" x14ac:dyDescent="0.25"/>
    <row r="2499" x14ac:dyDescent="0.25"/>
    <row r="2500" x14ac:dyDescent="0.25"/>
    <row r="2501" x14ac:dyDescent="0.25"/>
    <row r="2502" x14ac:dyDescent="0.25"/>
    <row r="2503" x14ac:dyDescent="0.25"/>
    <row r="2504" x14ac:dyDescent="0.25"/>
    <row r="2505" x14ac:dyDescent="0.25"/>
    <row r="2506" x14ac:dyDescent="0.25"/>
    <row r="2507" x14ac:dyDescent="0.25"/>
    <row r="2508" x14ac:dyDescent="0.25"/>
    <row r="2509" x14ac:dyDescent="0.25"/>
    <row r="2510" x14ac:dyDescent="0.25"/>
    <row r="2511" x14ac:dyDescent="0.25"/>
    <row r="2512" x14ac:dyDescent="0.25"/>
    <row r="2513" x14ac:dyDescent="0.25"/>
    <row r="2514" x14ac:dyDescent="0.25"/>
    <row r="2515" x14ac:dyDescent="0.25"/>
    <row r="2516" x14ac:dyDescent="0.25"/>
    <row r="2517" x14ac:dyDescent="0.25"/>
    <row r="2518" x14ac:dyDescent="0.25"/>
    <row r="2519" x14ac:dyDescent="0.25"/>
    <row r="2520" x14ac:dyDescent="0.25"/>
    <row r="2521" x14ac:dyDescent="0.25"/>
    <row r="2522" x14ac:dyDescent="0.25"/>
    <row r="2523" x14ac:dyDescent="0.25"/>
    <row r="2524" x14ac:dyDescent="0.25"/>
    <row r="2525" x14ac:dyDescent="0.25"/>
    <row r="2526" x14ac:dyDescent="0.25"/>
    <row r="2527" x14ac:dyDescent="0.25"/>
    <row r="2528" x14ac:dyDescent="0.25"/>
    <row r="2529" x14ac:dyDescent="0.25"/>
    <row r="2530" x14ac:dyDescent="0.25"/>
    <row r="2531" x14ac:dyDescent="0.25"/>
    <row r="2532" x14ac:dyDescent="0.25"/>
    <row r="2533" x14ac:dyDescent="0.25"/>
    <row r="2534" x14ac:dyDescent="0.25"/>
    <row r="2535" x14ac:dyDescent="0.25"/>
    <row r="2536" x14ac:dyDescent="0.25"/>
    <row r="2537" x14ac:dyDescent="0.25"/>
    <row r="2538" x14ac:dyDescent="0.25"/>
    <row r="2539" x14ac:dyDescent="0.25"/>
    <row r="2540" x14ac:dyDescent="0.25"/>
    <row r="2541" x14ac:dyDescent="0.25"/>
    <row r="2542" x14ac:dyDescent="0.25"/>
    <row r="2543" x14ac:dyDescent="0.25"/>
    <row r="2544" x14ac:dyDescent="0.25"/>
    <row r="2545" x14ac:dyDescent="0.25"/>
    <row r="2546" x14ac:dyDescent="0.25"/>
    <row r="2547" x14ac:dyDescent="0.25"/>
    <row r="2548" x14ac:dyDescent="0.25"/>
    <row r="2549" x14ac:dyDescent="0.25"/>
    <row r="2550" x14ac:dyDescent="0.25"/>
    <row r="2551" x14ac:dyDescent="0.25"/>
    <row r="2552" x14ac:dyDescent="0.25"/>
    <row r="2553" x14ac:dyDescent="0.25"/>
    <row r="2554" x14ac:dyDescent="0.25"/>
    <row r="2555" x14ac:dyDescent="0.25"/>
    <row r="2556" x14ac:dyDescent="0.25"/>
    <row r="2557" x14ac:dyDescent="0.25"/>
    <row r="2558" x14ac:dyDescent="0.25"/>
    <row r="2559" x14ac:dyDescent="0.25"/>
    <row r="2560" x14ac:dyDescent="0.25"/>
    <row r="2561" x14ac:dyDescent="0.25"/>
    <row r="2562" x14ac:dyDescent="0.25"/>
    <row r="2563" x14ac:dyDescent="0.25"/>
    <row r="2564" x14ac:dyDescent="0.25"/>
    <row r="2565" x14ac:dyDescent="0.25"/>
    <row r="2566" x14ac:dyDescent="0.25"/>
    <row r="2567" x14ac:dyDescent="0.25"/>
    <row r="2568" x14ac:dyDescent="0.25"/>
    <row r="2569" x14ac:dyDescent="0.25"/>
    <row r="2570" x14ac:dyDescent="0.25"/>
    <row r="2571" x14ac:dyDescent="0.25"/>
    <row r="2572" x14ac:dyDescent="0.25"/>
    <row r="2573" x14ac:dyDescent="0.25"/>
    <row r="2574" x14ac:dyDescent="0.25"/>
    <row r="2575" x14ac:dyDescent="0.25"/>
    <row r="2576" x14ac:dyDescent="0.25"/>
    <row r="2577" x14ac:dyDescent="0.25"/>
    <row r="2578" x14ac:dyDescent="0.25"/>
    <row r="2579" x14ac:dyDescent="0.25"/>
    <row r="2580" x14ac:dyDescent="0.25"/>
    <row r="2581" x14ac:dyDescent="0.25"/>
    <row r="2582" x14ac:dyDescent="0.25"/>
    <row r="2583" x14ac:dyDescent="0.25"/>
    <row r="2584" x14ac:dyDescent="0.25"/>
    <row r="2585" x14ac:dyDescent="0.25"/>
    <row r="2586" x14ac:dyDescent="0.25"/>
    <row r="2587" x14ac:dyDescent="0.25"/>
    <row r="2588" x14ac:dyDescent="0.25"/>
    <row r="2589" x14ac:dyDescent="0.25"/>
    <row r="2590" x14ac:dyDescent="0.25"/>
    <row r="2591" x14ac:dyDescent="0.25"/>
    <row r="2592" x14ac:dyDescent="0.25"/>
    <row r="2593" x14ac:dyDescent="0.25"/>
    <row r="2594" x14ac:dyDescent="0.25"/>
    <row r="2595" x14ac:dyDescent="0.25"/>
    <row r="2596" x14ac:dyDescent="0.25"/>
    <row r="2597" x14ac:dyDescent="0.25"/>
    <row r="2598" x14ac:dyDescent="0.25"/>
    <row r="2599" x14ac:dyDescent="0.25"/>
    <row r="2600" x14ac:dyDescent="0.25"/>
    <row r="2601" x14ac:dyDescent="0.25"/>
    <row r="2602" x14ac:dyDescent="0.25"/>
    <row r="2603" x14ac:dyDescent="0.25"/>
    <row r="2604" x14ac:dyDescent="0.25"/>
    <row r="2605" x14ac:dyDescent="0.25"/>
    <row r="2606" x14ac:dyDescent="0.25"/>
    <row r="2607" x14ac:dyDescent="0.25"/>
    <row r="2608" x14ac:dyDescent="0.25"/>
    <row r="2609" x14ac:dyDescent="0.25"/>
    <row r="2610" x14ac:dyDescent="0.25"/>
    <row r="2611" x14ac:dyDescent="0.25"/>
    <row r="2612" x14ac:dyDescent="0.25"/>
    <row r="2613" x14ac:dyDescent="0.25"/>
    <row r="2614" x14ac:dyDescent="0.25"/>
    <row r="2615" x14ac:dyDescent="0.25"/>
    <row r="2616" x14ac:dyDescent="0.25"/>
    <row r="2617" x14ac:dyDescent="0.25"/>
    <row r="2618" x14ac:dyDescent="0.25"/>
    <row r="2619" x14ac:dyDescent="0.25"/>
    <row r="2620" x14ac:dyDescent="0.25"/>
    <row r="2621" x14ac:dyDescent="0.25"/>
    <row r="2622" x14ac:dyDescent="0.25"/>
    <row r="2623" x14ac:dyDescent="0.25"/>
    <row r="2624" x14ac:dyDescent="0.25"/>
    <row r="2625" x14ac:dyDescent="0.25"/>
    <row r="2626" x14ac:dyDescent="0.25"/>
    <row r="2627" x14ac:dyDescent="0.25"/>
    <row r="2628" x14ac:dyDescent="0.25"/>
    <row r="2629" x14ac:dyDescent="0.25"/>
    <row r="2630" x14ac:dyDescent="0.25"/>
    <row r="2631" x14ac:dyDescent="0.25"/>
    <row r="2632" x14ac:dyDescent="0.25"/>
    <row r="2633" x14ac:dyDescent="0.25"/>
    <row r="2634" x14ac:dyDescent="0.25"/>
    <row r="2635" x14ac:dyDescent="0.25"/>
    <row r="2636" x14ac:dyDescent="0.25"/>
    <row r="2637" x14ac:dyDescent="0.25"/>
    <row r="2638" x14ac:dyDescent="0.25"/>
    <row r="2639" x14ac:dyDescent="0.25"/>
    <row r="2640" x14ac:dyDescent="0.25"/>
    <row r="2641" x14ac:dyDescent="0.25"/>
    <row r="2642" x14ac:dyDescent="0.25"/>
    <row r="2643" x14ac:dyDescent="0.25"/>
    <row r="2644" x14ac:dyDescent="0.25"/>
    <row r="2645" x14ac:dyDescent="0.25"/>
    <row r="2646" x14ac:dyDescent="0.25"/>
    <row r="2647" x14ac:dyDescent="0.25"/>
    <row r="2648" x14ac:dyDescent="0.25"/>
    <row r="2649" x14ac:dyDescent="0.25"/>
    <row r="2650" x14ac:dyDescent="0.25"/>
    <row r="2651" x14ac:dyDescent="0.25"/>
    <row r="2652" x14ac:dyDescent="0.25"/>
    <row r="2653" x14ac:dyDescent="0.25"/>
    <row r="2654" x14ac:dyDescent="0.25"/>
    <row r="2655" x14ac:dyDescent="0.25"/>
    <row r="2656" x14ac:dyDescent="0.25"/>
    <row r="2657" x14ac:dyDescent="0.25"/>
    <row r="2658" x14ac:dyDescent="0.25"/>
    <row r="2659" x14ac:dyDescent="0.25"/>
    <row r="2660" x14ac:dyDescent="0.25"/>
    <row r="2661" x14ac:dyDescent="0.25"/>
    <row r="2662" x14ac:dyDescent="0.25"/>
    <row r="2663" x14ac:dyDescent="0.25"/>
    <row r="2664" x14ac:dyDescent="0.25"/>
    <row r="2665" x14ac:dyDescent="0.25"/>
    <row r="2666" x14ac:dyDescent="0.25"/>
    <row r="2667" x14ac:dyDescent="0.25"/>
    <row r="2668" x14ac:dyDescent="0.25"/>
    <row r="2669" x14ac:dyDescent="0.25"/>
    <row r="2670" x14ac:dyDescent="0.25"/>
    <row r="2671" x14ac:dyDescent="0.25"/>
    <row r="2672" x14ac:dyDescent="0.25"/>
    <row r="2673" x14ac:dyDescent="0.25"/>
    <row r="2674" x14ac:dyDescent="0.25"/>
    <row r="2675" x14ac:dyDescent="0.25"/>
    <row r="2676" x14ac:dyDescent="0.25"/>
    <row r="2677" x14ac:dyDescent="0.25"/>
    <row r="2678" x14ac:dyDescent="0.25"/>
    <row r="2679" x14ac:dyDescent="0.25"/>
    <row r="2680" x14ac:dyDescent="0.25"/>
    <row r="2681" x14ac:dyDescent="0.25"/>
    <row r="2682" x14ac:dyDescent="0.25"/>
    <row r="2683" x14ac:dyDescent="0.25"/>
    <row r="2684" x14ac:dyDescent="0.25"/>
    <row r="2685" x14ac:dyDescent="0.25"/>
    <row r="2686" x14ac:dyDescent="0.25"/>
    <row r="2687" x14ac:dyDescent="0.25"/>
    <row r="2688" x14ac:dyDescent="0.25"/>
    <row r="2689" x14ac:dyDescent="0.25"/>
    <row r="2690" x14ac:dyDescent="0.25"/>
    <row r="2691" x14ac:dyDescent="0.25"/>
    <row r="2692" x14ac:dyDescent="0.25"/>
    <row r="2693" x14ac:dyDescent="0.25"/>
    <row r="2694" x14ac:dyDescent="0.25"/>
    <row r="2695" x14ac:dyDescent="0.25"/>
    <row r="2696" x14ac:dyDescent="0.25"/>
    <row r="2697" x14ac:dyDescent="0.25"/>
    <row r="2698" x14ac:dyDescent="0.25"/>
    <row r="2699" x14ac:dyDescent="0.25"/>
    <row r="2700" x14ac:dyDescent="0.25"/>
    <row r="2701" x14ac:dyDescent="0.25"/>
    <row r="2702" x14ac:dyDescent="0.25"/>
    <row r="2703" x14ac:dyDescent="0.25"/>
    <row r="2704" x14ac:dyDescent="0.25"/>
    <row r="2705" x14ac:dyDescent="0.25"/>
    <row r="2706" x14ac:dyDescent="0.25"/>
    <row r="2707" x14ac:dyDescent="0.25"/>
    <row r="2708" x14ac:dyDescent="0.25"/>
    <row r="2709" x14ac:dyDescent="0.25"/>
    <row r="2710" x14ac:dyDescent="0.25"/>
    <row r="2711" x14ac:dyDescent="0.25"/>
    <row r="2712" x14ac:dyDescent="0.25"/>
    <row r="2713" x14ac:dyDescent="0.25"/>
    <row r="2714" x14ac:dyDescent="0.25"/>
    <row r="2715" x14ac:dyDescent="0.25"/>
    <row r="2716" x14ac:dyDescent="0.25"/>
    <row r="2717" x14ac:dyDescent="0.25"/>
    <row r="2718" x14ac:dyDescent="0.25"/>
    <row r="2719" x14ac:dyDescent="0.25"/>
    <row r="2720" x14ac:dyDescent="0.25"/>
    <row r="2721" x14ac:dyDescent="0.25"/>
    <row r="2722" x14ac:dyDescent="0.25"/>
    <row r="2723" x14ac:dyDescent="0.25"/>
    <row r="2724" x14ac:dyDescent="0.25"/>
    <row r="2725" x14ac:dyDescent="0.25"/>
    <row r="2726" x14ac:dyDescent="0.25"/>
    <row r="2727" x14ac:dyDescent="0.25"/>
    <row r="2728" x14ac:dyDescent="0.25"/>
    <row r="2729" x14ac:dyDescent="0.25"/>
    <row r="2730" x14ac:dyDescent="0.25"/>
    <row r="2731" x14ac:dyDescent="0.25"/>
    <row r="2732" x14ac:dyDescent="0.25"/>
    <row r="2733" x14ac:dyDescent="0.25"/>
    <row r="2734" x14ac:dyDescent="0.25"/>
    <row r="2735" x14ac:dyDescent="0.25"/>
    <row r="2736" x14ac:dyDescent="0.25"/>
    <row r="2737" x14ac:dyDescent="0.25"/>
    <row r="2738" x14ac:dyDescent="0.25"/>
    <row r="2739" x14ac:dyDescent="0.25"/>
    <row r="2740" x14ac:dyDescent="0.25"/>
    <row r="2741" x14ac:dyDescent="0.25"/>
    <row r="2742" x14ac:dyDescent="0.25"/>
    <row r="2743" x14ac:dyDescent="0.25"/>
    <row r="2744" x14ac:dyDescent="0.25"/>
    <row r="2745" x14ac:dyDescent="0.25"/>
    <row r="2746" x14ac:dyDescent="0.25"/>
    <row r="2747" x14ac:dyDescent="0.25"/>
    <row r="2748" x14ac:dyDescent="0.25"/>
    <row r="2749" x14ac:dyDescent="0.25"/>
    <row r="2750" x14ac:dyDescent="0.25"/>
    <row r="2751" x14ac:dyDescent="0.25"/>
    <row r="2752" x14ac:dyDescent="0.25"/>
    <row r="2753" x14ac:dyDescent="0.25"/>
    <row r="2754" x14ac:dyDescent="0.25"/>
    <row r="2755" x14ac:dyDescent="0.25"/>
    <row r="2756" x14ac:dyDescent="0.25"/>
    <row r="2757" x14ac:dyDescent="0.25"/>
    <row r="2758" x14ac:dyDescent="0.25"/>
    <row r="2759" x14ac:dyDescent="0.25"/>
    <row r="2760" x14ac:dyDescent="0.25"/>
    <row r="2761" x14ac:dyDescent="0.25"/>
    <row r="2762" x14ac:dyDescent="0.25"/>
    <row r="2763" x14ac:dyDescent="0.25"/>
    <row r="2764" x14ac:dyDescent="0.25"/>
    <row r="2765" x14ac:dyDescent="0.25"/>
    <row r="2766" x14ac:dyDescent="0.25"/>
    <row r="2767" x14ac:dyDescent="0.25"/>
    <row r="2768" x14ac:dyDescent="0.25"/>
    <row r="2769" x14ac:dyDescent="0.25"/>
    <row r="2770" x14ac:dyDescent="0.25"/>
    <row r="2771" x14ac:dyDescent="0.25"/>
    <row r="2772" x14ac:dyDescent="0.25"/>
    <row r="2773" x14ac:dyDescent="0.25"/>
    <row r="2774" x14ac:dyDescent="0.25"/>
    <row r="2775" x14ac:dyDescent="0.25"/>
    <row r="2776" x14ac:dyDescent="0.25"/>
    <row r="2777" x14ac:dyDescent="0.25"/>
    <row r="2778" x14ac:dyDescent="0.25"/>
    <row r="2779" x14ac:dyDescent="0.25"/>
    <row r="2780" x14ac:dyDescent="0.25"/>
    <row r="2781" x14ac:dyDescent="0.25"/>
    <row r="2782" x14ac:dyDescent="0.25"/>
    <row r="2783" x14ac:dyDescent="0.25"/>
    <row r="2784" x14ac:dyDescent="0.25"/>
    <row r="2785" x14ac:dyDescent="0.25"/>
    <row r="2786" x14ac:dyDescent="0.25"/>
    <row r="2787" x14ac:dyDescent="0.25"/>
    <row r="2788" x14ac:dyDescent="0.25"/>
    <row r="2789" x14ac:dyDescent="0.25"/>
    <row r="2790" x14ac:dyDescent="0.25"/>
    <row r="2791" x14ac:dyDescent="0.25"/>
    <row r="2792" x14ac:dyDescent="0.25"/>
    <row r="2793" x14ac:dyDescent="0.25"/>
    <row r="2794" x14ac:dyDescent="0.25"/>
    <row r="2795" x14ac:dyDescent="0.25"/>
    <row r="2796" x14ac:dyDescent="0.25"/>
    <row r="2797" x14ac:dyDescent="0.25"/>
    <row r="2798" x14ac:dyDescent="0.25"/>
    <row r="2799" x14ac:dyDescent="0.25"/>
    <row r="2800" x14ac:dyDescent="0.25"/>
    <row r="2801" x14ac:dyDescent="0.25"/>
    <row r="2802" x14ac:dyDescent="0.25"/>
    <row r="2803" x14ac:dyDescent="0.25"/>
    <row r="2804" x14ac:dyDescent="0.25"/>
    <row r="2805" x14ac:dyDescent="0.25"/>
    <row r="2806" x14ac:dyDescent="0.25"/>
    <row r="2807" x14ac:dyDescent="0.25"/>
    <row r="2808" x14ac:dyDescent="0.25"/>
    <row r="2809" x14ac:dyDescent="0.25"/>
    <row r="2810" x14ac:dyDescent="0.25"/>
    <row r="2811" x14ac:dyDescent="0.25"/>
    <row r="2812" x14ac:dyDescent="0.25"/>
    <row r="2813" x14ac:dyDescent="0.25"/>
    <row r="2814" x14ac:dyDescent="0.25"/>
    <row r="2815" x14ac:dyDescent="0.25"/>
    <row r="2816" x14ac:dyDescent="0.25"/>
    <row r="2817" x14ac:dyDescent="0.25"/>
    <row r="2818" x14ac:dyDescent="0.25"/>
    <row r="2819" x14ac:dyDescent="0.25"/>
    <row r="2820" x14ac:dyDescent="0.25"/>
    <row r="2821" x14ac:dyDescent="0.25"/>
    <row r="2822" x14ac:dyDescent="0.25"/>
    <row r="2823" x14ac:dyDescent="0.25"/>
    <row r="2824" x14ac:dyDescent="0.25"/>
    <row r="2825" x14ac:dyDescent="0.25"/>
    <row r="2826" x14ac:dyDescent="0.25"/>
    <row r="2827" x14ac:dyDescent="0.25"/>
    <row r="2828" x14ac:dyDescent="0.25"/>
    <row r="2829" x14ac:dyDescent="0.25"/>
    <row r="2830" x14ac:dyDescent="0.25"/>
    <row r="2831" x14ac:dyDescent="0.25"/>
    <row r="2832" x14ac:dyDescent="0.25"/>
    <row r="2833" x14ac:dyDescent="0.25"/>
    <row r="2834" x14ac:dyDescent="0.25"/>
    <row r="2835" x14ac:dyDescent="0.25"/>
    <row r="2836" x14ac:dyDescent="0.25"/>
    <row r="2837" x14ac:dyDescent="0.25"/>
    <row r="2838" x14ac:dyDescent="0.25"/>
    <row r="2839" x14ac:dyDescent="0.25"/>
    <row r="2840" x14ac:dyDescent="0.25"/>
    <row r="2841" x14ac:dyDescent="0.25"/>
    <row r="2842" x14ac:dyDescent="0.25"/>
    <row r="2843" x14ac:dyDescent="0.25"/>
    <row r="2844" x14ac:dyDescent="0.25"/>
    <row r="2845" x14ac:dyDescent="0.25"/>
    <row r="2846" x14ac:dyDescent="0.25"/>
    <row r="2847" x14ac:dyDescent="0.25"/>
    <row r="2848" x14ac:dyDescent="0.25"/>
    <row r="2849" x14ac:dyDescent="0.25"/>
    <row r="2850" x14ac:dyDescent="0.25"/>
    <row r="2851" x14ac:dyDescent="0.25"/>
    <row r="2852" x14ac:dyDescent="0.25"/>
    <row r="2853" x14ac:dyDescent="0.25"/>
    <row r="2854" x14ac:dyDescent="0.25"/>
    <row r="2855" x14ac:dyDescent="0.25"/>
    <row r="2856" x14ac:dyDescent="0.25"/>
    <row r="2857" x14ac:dyDescent="0.25"/>
    <row r="2858" x14ac:dyDescent="0.25"/>
    <row r="2859" x14ac:dyDescent="0.25"/>
    <row r="2860" x14ac:dyDescent="0.25"/>
    <row r="2861" x14ac:dyDescent="0.25"/>
    <row r="2862" x14ac:dyDescent="0.25"/>
    <row r="2863" x14ac:dyDescent="0.25"/>
    <row r="2864" x14ac:dyDescent="0.25"/>
    <row r="2865" x14ac:dyDescent="0.25"/>
    <row r="2866" x14ac:dyDescent="0.25"/>
    <row r="2867" x14ac:dyDescent="0.25"/>
    <row r="2868" x14ac:dyDescent="0.25"/>
    <row r="2869" x14ac:dyDescent="0.25"/>
    <row r="2870" x14ac:dyDescent="0.25"/>
    <row r="2871" x14ac:dyDescent="0.25"/>
    <row r="2872" x14ac:dyDescent="0.25"/>
    <row r="2873" x14ac:dyDescent="0.25"/>
    <row r="2874" x14ac:dyDescent="0.25"/>
    <row r="2875" x14ac:dyDescent="0.25"/>
    <row r="2876" x14ac:dyDescent="0.25"/>
    <row r="2877" x14ac:dyDescent="0.25"/>
    <row r="2878" x14ac:dyDescent="0.25"/>
    <row r="2879" x14ac:dyDescent="0.25"/>
    <row r="2880" x14ac:dyDescent="0.25"/>
    <row r="2881" x14ac:dyDescent="0.25"/>
    <row r="2882" x14ac:dyDescent="0.25"/>
    <row r="2883" x14ac:dyDescent="0.25"/>
    <row r="2884" x14ac:dyDescent="0.25"/>
    <row r="2885" x14ac:dyDescent="0.25"/>
    <row r="2886" x14ac:dyDescent="0.25"/>
    <row r="2887" x14ac:dyDescent="0.25"/>
    <row r="2888" x14ac:dyDescent="0.25"/>
    <row r="2889" x14ac:dyDescent="0.25"/>
    <row r="2890" x14ac:dyDescent="0.25"/>
    <row r="2891" x14ac:dyDescent="0.25"/>
    <row r="2892" x14ac:dyDescent="0.25"/>
    <row r="2893" x14ac:dyDescent="0.25"/>
    <row r="2894" x14ac:dyDescent="0.25"/>
    <row r="2895" x14ac:dyDescent="0.25"/>
    <row r="2896" x14ac:dyDescent="0.25"/>
    <row r="2897" x14ac:dyDescent="0.25"/>
    <row r="2898" x14ac:dyDescent="0.25"/>
    <row r="2899" x14ac:dyDescent="0.25"/>
    <row r="2900" x14ac:dyDescent="0.25"/>
    <row r="2901" x14ac:dyDescent="0.25"/>
    <row r="2902" x14ac:dyDescent="0.25"/>
    <row r="2903" x14ac:dyDescent="0.25"/>
    <row r="2904" x14ac:dyDescent="0.25"/>
    <row r="2905" x14ac:dyDescent="0.25"/>
    <row r="2906" x14ac:dyDescent="0.25"/>
    <row r="2907" x14ac:dyDescent="0.25"/>
    <row r="2908" x14ac:dyDescent="0.25"/>
    <row r="2909" x14ac:dyDescent="0.25"/>
    <row r="2910" x14ac:dyDescent="0.25"/>
    <row r="2911" x14ac:dyDescent="0.25"/>
    <row r="2912" x14ac:dyDescent="0.25"/>
    <row r="2913" x14ac:dyDescent="0.25"/>
    <row r="2914" x14ac:dyDescent="0.25"/>
    <row r="2915" x14ac:dyDescent="0.25"/>
    <row r="2916" x14ac:dyDescent="0.25"/>
    <row r="2917" x14ac:dyDescent="0.25"/>
    <row r="2918" x14ac:dyDescent="0.25"/>
    <row r="2919" x14ac:dyDescent="0.25"/>
    <row r="2920" x14ac:dyDescent="0.25"/>
    <row r="2921" x14ac:dyDescent="0.25"/>
    <row r="2922" x14ac:dyDescent="0.25"/>
    <row r="2923" x14ac:dyDescent="0.25"/>
    <row r="2924" x14ac:dyDescent="0.25"/>
    <row r="2925" x14ac:dyDescent="0.25"/>
    <row r="2926" x14ac:dyDescent="0.25"/>
    <row r="2927" x14ac:dyDescent="0.25"/>
    <row r="2928" x14ac:dyDescent="0.25"/>
    <row r="2929" x14ac:dyDescent="0.25"/>
    <row r="2930" x14ac:dyDescent="0.25"/>
    <row r="2931" x14ac:dyDescent="0.25"/>
    <row r="2932" x14ac:dyDescent="0.25"/>
    <row r="2933" x14ac:dyDescent="0.25"/>
    <row r="2934" x14ac:dyDescent="0.25"/>
    <row r="2935" x14ac:dyDescent="0.25"/>
    <row r="2936" x14ac:dyDescent="0.25"/>
    <row r="2937" x14ac:dyDescent="0.25"/>
    <row r="2938" x14ac:dyDescent="0.25"/>
    <row r="2939" x14ac:dyDescent="0.25"/>
    <row r="2940" x14ac:dyDescent="0.25"/>
    <row r="2941" x14ac:dyDescent="0.25"/>
    <row r="2942" x14ac:dyDescent="0.25"/>
    <row r="2943" x14ac:dyDescent="0.25"/>
    <row r="2944" x14ac:dyDescent="0.25"/>
    <row r="2945" x14ac:dyDescent="0.25"/>
    <row r="2946" x14ac:dyDescent="0.25"/>
    <row r="2947" x14ac:dyDescent="0.25"/>
    <row r="2948" x14ac:dyDescent="0.25"/>
    <row r="2949" x14ac:dyDescent="0.25"/>
    <row r="2950" x14ac:dyDescent="0.25"/>
    <row r="2951" x14ac:dyDescent="0.25"/>
    <row r="2952" x14ac:dyDescent="0.25"/>
    <row r="2953" x14ac:dyDescent="0.25"/>
    <row r="2954" x14ac:dyDescent="0.25"/>
    <row r="2955" x14ac:dyDescent="0.25"/>
    <row r="2956" x14ac:dyDescent="0.25"/>
    <row r="2957" x14ac:dyDescent="0.25"/>
    <row r="2958" x14ac:dyDescent="0.25"/>
    <row r="2959" x14ac:dyDescent="0.25"/>
    <row r="2960" x14ac:dyDescent="0.25"/>
    <row r="2961" x14ac:dyDescent="0.25"/>
    <row r="2962" x14ac:dyDescent="0.25"/>
    <row r="2963" x14ac:dyDescent="0.25"/>
    <row r="2964" x14ac:dyDescent="0.25"/>
    <row r="2965" x14ac:dyDescent="0.25"/>
    <row r="2966" x14ac:dyDescent="0.25"/>
    <row r="2967" x14ac:dyDescent="0.25"/>
    <row r="2968" x14ac:dyDescent="0.25"/>
    <row r="2969" x14ac:dyDescent="0.25"/>
    <row r="2970" x14ac:dyDescent="0.25"/>
    <row r="2971" x14ac:dyDescent="0.25"/>
    <row r="2972" x14ac:dyDescent="0.25"/>
    <row r="2973" x14ac:dyDescent="0.25"/>
    <row r="2974" x14ac:dyDescent="0.25"/>
    <row r="2975" x14ac:dyDescent="0.25"/>
    <row r="2976" x14ac:dyDescent="0.25"/>
    <row r="2977" x14ac:dyDescent="0.25"/>
    <row r="2978" x14ac:dyDescent="0.25"/>
    <row r="2979" x14ac:dyDescent="0.25"/>
    <row r="2980" x14ac:dyDescent="0.25"/>
    <row r="2981" x14ac:dyDescent="0.25"/>
    <row r="2982" x14ac:dyDescent="0.25"/>
    <row r="2983" x14ac:dyDescent="0.25"/>
    <row r="2984" x14ac:dyDescent="0.25"/>
    <row r="2985" x14ac:dyDescent="0.25"/>
    <row r="2986" x14ac:dyDescent="0.25"/>
    <row r="2987" x14ac:dyDescent="0.25"/>
    <row r="2988" x14ac:dyDescent="0.25"/>
    <row r="2989" x14ac:dyDescent="0.25"/>
    <row r="2990" x14ac:dyDescent="0.25"/>
    <row r="2991" x14ac:dyDescent="0.25"/>
    <row r="2992" x14ac:dyDescent="0.25"/>
    <row r="2993" x14ac:dyDescent="0.25"/>
    <row r="2994" x14ac:dyDescent="0.25"/>
    <row r="2995" x14ac:dyDescent="0.25"/>
    <row r="2996" x14ac:dyDescent="0.25"/>
    <row r="2997" x14ac:dyDescent="0.25"/>
    <row r="2998" x14ac:dyDescent="0.25"/>
    <row r="2999" x14ac:dyDescent="0.25"/>
    <row r="3000" x14ac:dyDescent="0.25"/>
    <row r="3001" x14ac:dyDescent="0.25"/>
    <row r="3002" x14ac:dyDescent="0.25"/>
    <row r="3003" x14ac:dyDescent="0.25"/>
    <row r="3004" x14ac:dyDescent="0.25"/>
    <row r="3005" x14ac:dyDescent="0.25"/>
    <row r="3006" x14ac:dyDescent="0.25"/>
    <row r="3007" x14ac:dyDescent="0.25"/>
    <row r="3008" x14ac:dyDescent="0.25"/>
    <row r="3009" x14ac:dyDescent="0.25"/>
    <row r="3010" x14ac:dyDescent="0.25"/>
    <row r="3011" x14ac:dyDescent="0.25"/>
    <row r="3012" x14ac:dyDescent="0.25"/>
    <row r="3013" x14ac:dyDescent="0.25"/>
    <row r="3014" x14ac:dyDescent="0.25"/>
    <row r="3015" x14ac:dyDescent="0.25"/>
    <row r="3016" x14ac:dyDescent="0.25"/>
    <row r="3017" x14ac:dyDescent="0.25"/>
    <row r="3018" x14ac:dyDescent="0.25"/>
    <row r="3019" x14ac:dyDescent="0.25"/>
    <row r="3020" x14ac:dyDescent="0.25"/>
    <row r="3021" x14ac:dyDescent="0.25"/>
    <row r="3022" x14ac:dyDescent="0.25"/>
    <row r="3023" x14ac:dyDescent="0.25"/>
    <row r="3024" x14ac:dyDescent="0.25"/>
    <row r="3025" x14ac:dyDescent="0.25"/>
    <row r="3026" x14ac:dyDescent="0.25"/>
    <row r="3027" x14ac:dyDescent="0.25"/>
    <row r="3028" x14ac:dyDescent="0.25"/>
    <row r="3029" x14ac:dyDescent="0.25"/>
    <row r="3030" x14ac:dyDescent="0.25"/>
    <row r="3031" x14ac:dyDescent="0.25"/>
    <row r="3032" x14ac:dyDescent="0.25"/>
    <row r="3033" x14ac:dyDescent="0.25"/>
    <row r="3034" x14ac:dyDescent="0.25"/>
    <row r="3035" x14ac:dyDescent="0.25"/>
    <row r="3036" x14ac:dyDescent="0.25"/>
    <row r="3037" x14ac:dyDescent="0.25"/>
    <row r="3038" x14ac:dyDescent="0.25"/>
    <row r="3039" x14ac:dyDescent="0.25"/>
    <row r="3040" x14ac:dyDescent="0.25"/>
    <row r="3041" x14ac:dyDescent="0.25"/>
    <row r="3042" x14ac:dyDescent="0.25"/>
    <row r="3043" x14ac:dyDescent="0.25"/>
    <row r="3044" x14ac:dyDescent="0.25"/>
    <row r="3045" x14ac:dyDescent="0.25"/>
    <row r="3046" x14ac:dyDescent="0.25"/>
    <row r="3047" x14ac:dyDescent="0.25"/>
    <row r="3048" x14ac:dyDescent="0.25"/>
    <row r="3049" x14ac:dyDescent="0.25"/>
    <row r="3050" x14ac:dyDescent="0.25"/>
    <row r="3051" x14ac:dyDescent="0.25"/>
    <row r="3052" x14ac:dyDescent="0.25"/>
    <row r="3053" x14ac:dyDescent="0.25"/>
    <row r="3054" x14ac:dyDescent="0.25"/>
    <row r="3055" x14ac:dyDescent="0.25"/>
    <row r="3056" x14ac:dyDescent="0.25"/>
    <row r="3057" x14ac:dyDescent="0.25"/>
    <row r="3058" x14ac:dyDescent="0.25"/>
    <row r="3059" x14ac:dyDescent="0.25"/>
    <row r="3060" x14ac:dyDescent="0.25"/>
    <row r="3061" x14ac:dyDescent="0.25"/>
    <row r="3062" x14ac:dyDescent="0.25"/>
    <row r="3063" x14ac:dyDescent="0.25"/>
    <row r="3064" x14ac:dyDescent="0.25"/>
    <row r="3065" x14ac:dyDescent="0.25"/>
    <row r="3066" x14ac:dyDescent="0.25"/>
    <row r="3067" x14ac:dyDescent="0.25"/>
    <row r="3068" x14ac:dyDescent="0.25"/>
    <row r="3069" x14ac:dyDescent="0.25"/>
    <row r="3070" x14ac:dyDescent="0.25"/>
    <row r="3071" x14ac:dyDescent="0.25"/>
    <row r="3072" x14ac:dyDescent="0.25"/>
    <row r="3073" x14ac:dyDescent="0.25"/>
    <row r="3074" x14ac:dyDescent="0.25"/>
    <row r="3075" x14ac:dyDescent="0.25"/>
    <row r="3076" x14ac:dyDescent="0.25"/>
    <row r="3077" x14ac:dyDescent="0.25"/>
    <row r="3078" x14ac:dyDescent="0.25"/>
    <row r="3079" x14ac:dyDescent="0.25"/>
    <row r="3080" x14ac:dyDescent="0.25"/>
    <row r="3081" x14ac:dyDescent="0.25"/>
    <row r="3082" x14ac:dyDescent="0.25"/>
    <row r="3083" x14ac:dyDescent="0.25"/>
    <row r="3084" x14ac:dyDescent="0.25"/>
    <row r="3085" x14ac:dyDescent="0.25"/>
    <row r="3086" x14ac:dyDescent="0.25"/>
    <row r="3087" x14ac:dyDescent="0.25"/>
    <row r="3088" x14ac:dyDescent="0.25"/>
    <row r="3089" x14ac:dyDescent="0.25"/>
    <row r="3090" x14ac:dyDescent="0.25"/>
    <row r="3091" x14ac:dyDescent="0.25"/>
    <row r="3092" x14ac:dyDescent="0.25"/>
    <row r="3093" x14ac:dyDescent="0.25"/>
    <row r="3094" x14ac:dyDescent="0.25"/>
    <row r="3095" x14ac:dyDescent="0.25"/>
    <row r="3096" x14ac:dyDescent="0.25"/>
    <row r="3097" x14ac:dyDescent="0.25"/>
    <row r="3098" x14ac:dyDescent="0.25"/>
    <row r="3099" x14ac:dyDescent="0.25"/>
    <row r="3100" x14ac:dyDescent="0.25"/>
    <row r="3101" x14ac:dyDescent="0.25"/>
    <row r="3102" x14ac:dyDescent="0.25"/>
    <row r="3103" x14ac:dyDescent="0.25"/>
    <row r="3104" x14ac:dyDescent="0.25"/>
    <row r="3105" x14ac:dyDescent="0.25"/>
    <row r="3106" x14ac:dyDescent="0.25"/>
    <row r="3107" x14ac:dyDescent="0.25"/>
    <row r="3108" x14ac:dyDescent="0.25"/>
    <row r="3109" x14ac:dyDescent="0.25"/>
    <row r="3110" x14ac:dyDescent="0.25"/>
    <row r="3111" x14ac:dyDescent="0.25"/>
    <row r="3112" x14ac:dyDescent="0.25"/>
    <row r="3113" x14ac:dyDescent="0.25"/>
    <row r="3114" x14ac:dyDescent="0.25"/>
    <row r="3115" x14ac:dyDescent="0.25"/>
    <row r="3116" x14ac:dyDescent="0.25"/>
    <row r="3117" x14ac:dyDescent="0.25"/>
    <row r="3118" x14ac:dyDescent="0.25"/>
    <row r="3119" x14ac:dyDescent="0.25"/>
    <row r="3120" x14ac:dyDescent="0.25"/>
    <row r="3121" x14ac:dyDescent="0.25"/>
    <row r="3122" x14ac:dyDescent="0.25"/>
    <row r="3123" x14ac:dyDescent="0.25"/>
    <row r="3124" x14ac:dyDescent="0.25"/>
    <row r="3125" x14ac:dyDescent="0.25"/>
    <row r="3126" x14ac:dyDescent="0.25"/>
    <row r="3127" x14ac:dyDescent="0.25"/>
    <row r="3128" x14ac:dyDescent="0.25"/>
    <row r="3129" x14ac:dyDescent="0.25"/>
    <row r="3130" x14ac:dyDescent="0.25"/>
    <row r="3131" x14ac:dyDescent="0.25"/>
    <row r="3132" x14ac:dyDescent="0.25"/>
    <row r="3133" x14ac:dyDescent="0.25"/>
    <row r="3134" x14ac:dyDescent="0.25"/>
    <row r="3135" x14ac:dyDescent="0.25"/>
    <row r="3136" x14ac:dyDescent="0.25"/>
    <row r="3137" x14ac:dyDescent="0.25"/>
    <row r="3138" x14ac:dyDescent="0.25"/>
    <row r="3139" x14ac:dyDescent="0.25"/>
    <row r="3140" x14ac:dyDescent="0.25"/>
    <row r="3141" x14ac:dyDescent="0.25"/>
    <row r="3142" x14ac:dyDescent="0.25"/>
    <row r="3143" x14ac:dyDescent="0.25"/>
    <row r="3144" x14ac:dyDescent="0.25"/>
    <row r="3145" x14ac:dyDescent="0.25"/>
    <row r="3146" x14ac:dyDescent="0.25"/>
    <row r="3147" x14ac:dyDescent="0.25"/>
    <row r="3148" x14ac:dyDescent="0.25"/>
    <row r="3149" x14ac:dyDescent="0.25"/>
    <row r="3150" x14ac:dyDescent="0.25"/>
    <row r="3151" x14ac:dyDescent="0.25"/>
    <row r="3152" x14ac:dyDescent="0.25"/>
    <row r="3153" x14ac:dyDescent="0.25"/>
    <row r="3154" x14ac:dyDescent="0.25"/>
    <row r="3155" x14ac:dyDescent="0.25"/>
    <row r="3156" x14ac:dyDescent="0.25"/>
    <row r="3157" x14ac:dyDescent="0.25"/>
    <row r="3158" x14ac:dyDescent="0.25"/>
    <row r="3159" x14ac:dyDescent="0.25"/>
    <row r="3160" x14ac:dyDescent="0.25"/>
    <row r="3161" x14ac:dyDescent="0.25"/>
    <row r="3162" x14ac:dyDescent="0.25"/>
    <row r="3163" x14ac:dyDescent="0.25"/>
    <row r="3164" x14ac:dyDescent="0.25"/>
    <row r="3165" x14ac:dyDescent="0.25"/>
    <row r="3166" x14ac:dyDescent="0.25"/>
    <row r="3167" x14ac:dyDescent="0.25"/>
    <row r="3168" x14ac:dyDescent="0.25"/>
    <row r="3169" x14ac:dyDescent="0.25"/>
    <row r="3170" x14ac:dyDescent="0.25"/>
    <row r="3171" x14ac:dyDescent="0.25"/>
    <row r="3172" x14ac:dyDescent="0.25"/>
    <row r="3173" x14ac:dyDescent="0.25"/>
    <row r="3174" x14ac:dyDescent="0.25"/>
    <row r="3175" x14ac:dyDescent="0.25"/>
    <row r="3176" x14ac:dyDescent="0.25"/>
    <row r="3177" x14ac:dyDescent="0.25"/>
    <row r="3178" x14ac:dyDescent="0.25"/>
    <row r="3179" x14ac:dyDescent="0.25"/>
    <row r="3180" x14ac:dyDescent="0.25"/>
    <row r="3181" x14ac:dyDescent="0.25"/>
    <row r="3182" x14ac:dyDescent="0.25"/>
    <row r="3183" x14ac:dyDescent="0.25"/>
    <row r="3184" x14ac:dyDescent="0.25"/>
    <row r="3185" x14ac:dyDescent="0.25"/>
    <row r="3186" x14ac:dyDescent="0.25"/>
    <row r="3187" x14ac:dyDescent="0.25"/>
    <row r="3188" x14ac:dyDescent="0.25"/>
    <row r="3189" x14ac:dyDescent="0.25"/>
    <row r="3190" x14ac:dyDescent="0.25"/>
    <row r="3191" x14ac:dyDescent="0.25"/>
    <row r="3192" x14ac:dyDescent="0.25"/>
    <row r="3193" x14ac:dyDescent="0.25"/>
    <row r="3194" x14ac:dyDescent="0.25"/>
    <row r="3195" x14ac:dyDescent="0.25"/>
    <row r="3196" x14ac:dyDescent="0.25"/>
    <row r="3197" x14ac:dyDescent="0.25"/>
    <row r="3198" x14ac:dyDescent="0.25"/>
    <row r="3199" x14ac:dyDescent="0.25"/>
    <row r="3200" x14ac:dyDescent="0.25"/>
    <row r="3201" x14ac:dyDescent="0.25"/>
    <row r="3202" x14ac:dyDescent="0.25"/>
    <row r="3203" x14ac:dyDescent="0.25"/>
    <row r="3204" x14ac:dyDescent="0.25"/>
    <row r="3205" x14ac:dyDescent="0.25"/>
    <row r="3206" x14ac:dyDescent="0.25"/>
    <row r="3207" x14ac:dyDescent="0.25"/>
    <row r="3208" x14ac:dyDescent="0.25"/>
    <row r="3209" x14ac:dyDescent="0.25"/>
    <row r="3210" x14ac:dyDescent="0.25"/>
    <row r="3211" x14ac:dyDescent="0.25"/>
    <row r="3212" x14ac:dyDescent="0.25"/>
    <row r="3213" x14ac:dyDescent="0.25"/>
    <row r="3214" x14ac:dyDescent="0.25"/>
    <row r="3215" x14ac:dyDescent="0.25"/>
    <row r="3216" x14ac:dyDescent="0.25"/>
    <row r="3217" x14ac:dyDescent="0.25"/>
    <row r="3218" x14ac:dyDescent="0.25"/>
    <row r="3219" x14ac:dyDescent="0.25"/>
    <row r="3220" x14ac:dyDescent="0.25"/>
    <row r="3221" x14ac:dyDescent="0.25"/>
    <row r="3222" x14ac:dyDescent="0.25"/>
    <row r="3223" x14ac:dyDescent="0.25"/>
    <row r="3224" x14ac:dyDescent="0.25"/>
    <row r="3225" x14ac:dyDescent="0.25"/>
    <row r="3226" x14ac:dyDescent="0.25"/>
    <row r="3227" x14ac:dyDescent="0.25"/>
    <row r="3228" x14ac:dyDescent="0.25"/>
    <row r="3229" x14ac:dyDescent="0.25"/>
    <row r="3230" x14ac:dyDescent="0.25"/>
    <row r="3231" x14ac:dyDescent="0.25"/>
    <row r="3232" x14ac:dyDescent="0.25"/>
    <row r="3233" x14ac:dyDescent="0.25"/>
    <row r="3234" x14ac:dyDescent="0.25"/>
    <row r="3235" x14ac:dyDescent="0.25"/>
    <row r="3236" x14ac:dyDescent="0.25"/>
    <row r="3237" x14ac:dyDescent="0.25"/>
    <row r="3238" x14ac:dyDescent="0.25"/>
    <row r="3239" x14ac:dyDescent="0.25"/>
    <row r="3240" x14ac:dyDescent="0.25"/>
    <row r="3241" x14ac:dyDescent="0.25"/>
    <row r="3242" x14ac:dyDescent="0.25"/>
    <row r="3243" x14ac:dyDescent="0.25"/>
    <row r="3244" x14ac:dyDescent="0.25"/>
    <row r="3245" x14ac:dyDescent="0.25"/>
    <row r="3246" x14ac:dyDescent="0.25"/>
    <row r="3247" x14ac:dyDescent="0.25"/>
    <row r="3248" x14ac:dyDescent="0.25"/>
    <row r="3249" x14ac:dyDescent="0.25"/>
    <row r="3250" x14ac:dyDescent="0.25"/>
    <row r="3251" x14ac:dyDescent="0.25"/>
    <row r="3252" x14ac:dyDescent="0.25"/>
    <row r="3253" x14ac:dyDescent="0.25"/>
    <row r="3254" x14ac:dyDescent="0.25"/>
    <row r="3255" x14ac:dyDescent="0.25"/>
    <row r="3256" x14ac:dyDescent="0.25"/>
    <row r="3257" x14ac:dyDescent="0.25"/>
    <row r="3258" x14ac:dyDescent="0.25"/>
    <row r="3259" x14ac:dyDescent="0.25"/>
    <row r="3260" x14ac:dyDescent="0.25"/>
    <row r="3261" x14ac:dyDescent="0.25"/>
    <row r="3262" x14ac:dyDescent="0.25"/>
    <row r="3263" x14ac:dyDescent="0.25"/>
    <row r="3264" x14ac:dyDescent="0.25"/>
    <row r="3265" x14ac:dyDescent="0.25"/>
    <row r="3266" x14ac:dyDescent="0.25"/>
    <row r="3267" x14ac:dyDescent="0.25"/>
    <row r="3268" x14ac:dyDescent="0.25"/>
    <row r="3269" x14ac:dyDescent="0.25"/>
    <row r="3270" x14ac:dyDescent="0.25"/>
    <row r="3271" x14ac:dyDescent="0.25"/>
    <row r="3272" x14ac:dyDescent="0.25"/>
    <row r="3273" x14ac:dyDescent="0.25"/>
    <row r="3274" x14ac:dyDescent="0.25"/>
    <row r="3275" x14ac:dyDescent="0.25"/>
    <row r="3276" x14ac:dyDescent="0.25"/>
    <row r="3277" x14ac:dyDescent="0.25"/>
    <row r="3278" x14ac:dyDescent="0.25"/>
    <row r="3279" x14ac:dyDescent="0.25"/>
    <row r="3280" x14ac:dyDescent="0.25"/>
    <row r="3281" x14ac:dyDescent="0.25"/>
    <row r="3282" x14ac:dyDescent="0.25"/>
    <row r="3283" x14ac:dyDescent="0.25"/>
    <row r="3284" x14ac:dyDescent="0.25"/>
    <row r="3285" x14ac:dyDescent="0.25"/>
    <row r="3286" x14ac:dyDescent="0.25"/>
    <row r="3287" x14ac:dyDescent="0.25"/>
    <row r="3288" x14ac:dyDescent="0.25"/>
    <row r="3289" x14ac:dyDescent="0.25"/>
    <row r="3290" x14ac:dyDescent="0.25"/>
    <row r="3291" x14ac:dyDescent="0.25"/>
    <row r="3292" x14ac:dyDescent="0.25"/>
    <row r="3293" x14ac:dyDescent="0.25"/>
    <row r="3294" x14ac:dyDescent="0.25"/>
    <row r="3295" x14ac:dyDescent="0.25"/>
    <row r="3296" x14ac:dyDescent="0.25"/>
    <row r="3297" x14ac:dyDescent="0.25"/>
    <row r="3298" x14ac:dyDescent="0.25"/>
    <row r="3299" x14ac:dyDescent="0.25"/>
    <row r="3300" x14ac:dyDescent="0.25"/>
    <row r="3301" x14ac:dyDescent="0.25"/>
    <row r="3302" x14ac:dyDescent="0.25"/>
    <row r="3303" x14ac:dyDescent="0.25"/>
    <row r="3304" x14ac:dyDescent="0.25"/>
    <row r="3305" x14ac:dyDescent="0.25"/>
    <row r="3306" x14ac:dyDescent="0.25"/>
    <row r="3307" x14ac:dyDescent="0.25"/>
    <row r="3308" x14ac:dyDescent="0.25"/>
    <row r="3309" x14ac:dyDescent="0.25"/>
    <row r="3310" x14ac:dyDescent="0.25"/>
    <row r="3311" x14ac:dyDescent="0.25"/>
    <row r="3312" x14ac:dyDescent="0.25"/>
    <row r="3313" x14ac:dyDescent="0.25"/>
    <row r="3314" x14ac:dyDescent="0.25"/>
    <row r="3315" x14ac:dyDescent="0.25"/>
    <row r="3316" x14ac:dyDescent="0.25"/>
    <row r="3317" x14ac:dyDescent="0.25"/>
    <row r="3318" x14ac:dyDescent="0.25"/>
    <row r="3319" x14ac:dyDescent="0.25"/>
    <row r="3320" x14ac:dyDescent="0.25"/>
    <row r="3321" x14ac:dyDescent="0.25"/>
    <row r="3322" x14ac:dyDescent="0.25"/>
    <row r="3323" x14ac:dyDescent="0.25"/>
    <row r="3324" x14ac:dyDescent="0.25"/>
    <row r="3325" x14ac:dyDescent="0.25"/>
    <row r="3326" x14ac:dyDescent="0.25"/>
    <row r="3327" x14ac:dyDescent="0.25"/>
    <row r="3328" x14ac:dyDescent="0.25"/>
    <row r="3329" x14ac:dyDescent="0.25"/>
    <row r="3330" x14ac:dyDescent="0.25"/>
    <row r="3331" x14ac:dyDescent="0.25"/>
    <row r="3332" x14ac:dyDescent="0.25"/>
    <row r="3333" x14ac:dyDescent="0.25"/>
    <row r="3334" x14ac:dyDescent="0.25"/>
    <row r="3335" x14ac:dyDescent="0.25"/>
    <row r="3336" x14ac:dyDescent="0.25"/>
    <row r="3337" x14ac:dyDescent="0.25"/>
    <row r="3338" x14ac:dyDescent="0.25"/>
    <row r="3339" x14ac:dyDescent="0.25"/>
    <row r="3340" x14ac:dyDescent="0.25"/>
    <row r="3341" x14ac:dyDescent="0.25"/>
    <row r="3342" x14ac:dyDescent="0.25"/>
    <row r="3343" x14ac:dyDescent="0.25"/>
    <row r="3344" x14ac:dyDescent="0.25"/>
    <row r="3345" x14ac:dyDescent="0.25"/>
    <row r="3346" x14ac:dyDescent="0.25"/>
    <row r="3347" x14ac:dyDescent="0.25"/>
    <row r="3348" x14ac:dyDescent="0.25"/>
    <row r="3349" x14ac:dyDescent="0.25"/>
    <row r="3350" x14ac:dyDescent="0.25"/>
    <row r="3351" x14ac:dyDescent="0.25"/>
    <row r="3352" x14ac:dyDescent="0.25"/>
    <row r="3353" x14ac:dyDescent="0.25"/>
    <row r="3354" x14ac:dyDescent="0.25"/>
    <row r="3355" x14ac:dyDescent="0.25"/>
    <row r="3356" x14ac:dyDescent="0.25"/>
    <row r="3357" x14ac:dyDescent="0.25"/>
    <row r="3358" x14ac:dyDescent="0.25"/>
    <row r="3359" x14ac:dyDescent="0.25"/>
    <row r="3360" x14ac:dyDescent="0.25"/>
    <row r="3361" x14ac:dyDescent="0.25"/>
    <row r="3362" x14ac:dyDescent="0.25"/>
    <row r="3363" x14ac:dyDescent="0.25"/>
    <row r="3364" x14ac:dyDescent="0.25"/>
    <row r="3365" x14ac:dyDescent="0.25"/>
    <row r="3366" x14ac:dyDescent="0.25"/>
    <row r="3367" x14ac:dyDescent="0.25"/>
    <row r="3368" x14ac:dyDescent="0.25"/>
    <row r="3369" x14ac:dyDescent="0.25"/>
    <row r="3370" x14ac:dyDescent="0.25"/>
    <row r="3371" x14ac:dyDescent="0.25"/>
    <row r="3372" x14ac:dyDescent="0.25"/>
    <row r="3373" x14ac:dyDescent="0.25"/>
    <row r="3374" x14ac:dyDescent="0.25"/>
    <row r="3375" x14ac:dyDescent="0.25"/>
    <row r="3376" x14ac:dyDescent="0.25"/>
    <row r="3377" x14ac:dyDescent="0.25"/>
    <row r="3378" x14ac:dyDescent="0.25"/>
    <row r="3379" x14ac:dyDescent="0.25"/>
    <row r="3380" x14ac:dyDescent="0.25"/>
    <row r="3381" x14ac:dyDescent="0.25"/>
    <row r="3382" x14ac:dyDescent="0.25"/>
    <row r="3383" x14ac:dyDescent="0.25"/>
    <row r="3384" x14ac:dyDescent="0.25"/>
    <row r="3385" x14ac:dyDescent="0.25"/>
    <row r="3386" x14ac:dyDescent="0.25"/>
    <row r="3387" x14ac:dyDescent="0.25"/>
    <row r="3388" x14ac:dyDescent="0.25"/>
    <row r="3389" x14ac:dyDescent="0.25"/>
    <row r="3390" x14ac:dyDescent="0.25"/>
    <row r="3391" x14ac:dyDescent="0.25"/>
    <row r="3392" x14ac:dyDescent="0.25"/>
    <row r="3393" x14ac:dyDescent="0.25"/>
    <row r="3394" x14ac:dyDescent="0.25"/>
    <row r="3395" x14ac:dyDescent="0.25"/>
    <row r="3396" x14ac:dyDescent="0.25"/>
    <row r="3397" x14ac:dyDescent="0.25"/>
    <row r="3398" x14ac:dyDescent="0.25"/>
    <row r="3399" x14ac:dyDescent="0.25"/>
    <row r="3400" x14ac:dyDescent="0.25"/>
    <row r="3401" x14ac:dyDescent="0.25"/>
    <row r="3402" x14ac:dyDescent="0.25"/>
    <row r="3403" x14ac:dyDescent="0.25"/>
    <row r="3404" x14ac:dyDescent="0.25"/>
    <row r="3405" x14ac:dyDescent="0.25"/>
    <row r="3406" x14ac:dyDescent="0.25"/>
    <row r="3407" x14ac:dyDescent="0.25"/>
    <row r="3408" x14ac:dyDescent="0.25"/>
    <row r="3409" x14ac:dyDescent="0.25"/>
    <row r="3410" x14ac:dyDescent="0.25"/>
    <row r="3411" x14ac:dyDescent="0.25"/>
    <row r="3412" x14ac:dyDescent="0.25"/>
    <row r="3413" x14ac:dyDescent="0.25"/>
    <row r="3414" x14ac:dyDescent="0.25"/>
    <row r="3415" x14ac:dyDescent="0.25"/>
    <row r="3416" x14ac:dyDescent="0.25"/>
    <row r="3417" x14ac:dyDescent="0.25"/>
    <row r="3418" x14ac:dyDescent="0.25"/>
    <row r="3419" x14ac:dyDescent="0.25"/>
    <row r="3420" x14ac:dyDescent="0.25"/>
    <row r="3421" x14ac:dyDescent="0.25"/>
    <row r="3422" x14ac:dyDescent="0.25"/>
    <row r="3423" x14ac:dyDescent="0.25"/>
    <row r="3424" x14ac:dyDescent="0.25"/>
    <row r="3425" x14ac:dyDescent="0.25"/>
    <row r="3426" x14ac:dyDescent="0.25"/>
    <row r="3427" x14ac:dyDescent="0.25"/>
    <row r="3428" x14ac:dyDescent="0.25"/>
    <row r="3429" x14ac:dyDescent="0.25"/>
    <row r="3430" x14ac:dyDescent="0.25"/>
    <row r="3431" x14ac:dyDescent="0.25"/>
    <row r="3432" x14ac:dyDescent="0.25"/>
    <row r="3433" x14ac:dyDescent="0.25"/>
    <row r="3434" x14ac:dyDescent="0.25"/>
    <row r="3435" x14ac:dyDescent="0.25"/>
    <row r="3436" x14ac:dyDescent="0.25"/>
    <row r="3437" x14ac:dyDescent="0.25"/>
    <row r="3438" x14ac:dyDescent="0.25"/>
    <row r="3439" x14ac:dyDescent="0.25"/>
    <row r="3440" x14ac:dyDescent="0.25"/>
    <row r="3441" x14ac:dyDescent="0.25"/>
    <row r="3442" x14ac:dyDescent="0.25"/>
    <row r="3443" x14ac:dyDescent="0.25"/>
    <row r="3444" x14ac:dyDescent="0.25"/>
    <row r="3445" x14ac:dyDescent="0.25"/>
    <row r="3446" x14ac:dyDescent="0.25"/>
    <row r="3447" x14ac:dyDescent="0.25"/>
    <row r="3448" x14ac:dyDescent="0.25"/>
    <row r="3449" x14ac:dyDescent="0.25"/>
    <row r="3450" x14ac:dyDescent="0.25"/>
    <row r="3451" x14ac:dyDescent="0.25"/>
    <row r="3452" x14ac:dyDescent="0.25"/>
    <row r="3453" x14ac:dyDescent="0.25"/>
    <row r="3454" x14ac:dyDescent="0.25"/>
    <row r="3455" x14ac:dyDescent="0.25"/>
    <row r="3456" x14ac:dyDescent="0.25"/>
    <row r="3457" x14ac:dyDescent="0.25"/>
    <row r="3458" x14ac:dyDescent="0.25"/>
    <row r="3459" x14ac:dyDescent="0.25"/>
    <row r="3460" x14ac:dyDescent="0.25"/>
    <row r="3461" x14ac:dyDescent="0.25"/>
    <row r="3462" x14ac:dyDescent="0.25"/>
    <row r="3463" x14ac:dyDescent="0.25"/>
    <row r="3464" x14ac:dyDescent="0.25"/>
    <row r="3465" x14ac:dyDescent="0.25"/>
    <row r="3466" x14ac:dyDescent="0.25"/>
    <row r="3467" x14ac:dyDescent="0.25"/>
    <row r="3468" x14ac:dyDescent="0.25"/>
    <row r="3469" x14ac:dyDescent="0.25"/>
    <row r="3470" x14ac:dyDescent="0.25"/>
    <row r="3471" x14ac:dyDescent="0.25"/>
    <row r="3472" x14ac:dyDescent="0.25"/>
    <row r="3473" x14ac:dyDescent="0.25"/>
    <row r="3474" x14ac:dyDescent="0.25"/>
    <row r="3475" x14ac:dyDescent="0.25"/>
    <row r="3476" x14ac:dyDescent="0.25"/>
    <row r="3477" x14ac:dyDescent="0.25"/>
    <row r="3478" x14ac:dyDescent="0.25"/>
    <row r="3479" x14ac:dyDescent="0.25"/>
    <row r="3480" x14ac:dyDescent="0.25"/>
    <row r="3481" x14ac:dyDescent="0.25"/>
    <row r="3482" x14ac:dyDescent="0.25"/>
    <row r="3483" x14ac:dyDescent="0.25"/>
    <row r="3484" x14ac:dyDescent="0.25"/>
    <row r="3485" x14ac:dyDescent="0.25"/>
    <row r="3486" x14ac:dyDescent="0.25"/>
    <row r="3487" x14ac:dyDescent="0.25"/>
    <row r="3488" x14ac:dyDescent="0.25"/>
    <row r="3489" x14ac:dyDescent="0.25"/>
    <row r="3490" x14ac:dyDescent="0.25"/>
    <row r="3491" x14ac:dyDescent="0.25"/>
    <row r="3492" x14ac:dyDescent="0.25"/>
    <row r="3493" x14ac:dyDescent="0.25"/>
    <row r="3494" x14ac:dyDescent="0.25"/>
    <row r="3495" x14ac:dyDescent="0.25"/>
    <row r="3496" x14ac:dyDescent="0.25"/>
    <row r="3497" x14ac:dyDescent="0.25"/>
    <row r="3498" x14ac:dyDescent="0.25"/>
    <row r="3499" x14ac:dyDescent="0.25"/>
    <row r="3500" x14ac:dyDescent="0.25"/>
    <row r="3501" x14ac:dyDescent="0.25"/>
    <row r="3502" x14ac:dyDescent="0.25"/>
    <row r="3503" x14ac:dyDescent="0.25"/>
    <row r="3504" x14ac:dyDescent="0.25"/>
    <row r="3505" x14ac:dyDescent="0.25"/>
    <row r="3506" x14ac:dyDescent="0.25"/>
    <row r="3507" x14ac:dyDescent="0.25"/>
    <row r="3508" x14ac:dyDescent="0.25"/>
    <row r="3509" x14ac:dyDescent="0.25"/>
    <row r="3510" x14ac:dyDescent="0.25"/>
    <row r="3511" x14ac:dyDescent="0.25"/>
    <row r="3512" x14ac:dyDescent="0.25"/>
    <row r="3513" x14ac:dyDescent="0.25"/>
    <row r="3514" x14ac:dyDescent="0.25"/>
    <row r="3515" x14ac:dyDescent="0.25"/>
    <row r="3516" x14ac:dyDescent="0.25"/>
    <row r="3517" x14ac:dyDescent="0.25"/>
    <row r="3518" x14ac:dyDescent="0.25"/>
    <row r="3519" x14ac:dyDescent="0.25"/>
    <row r="3520" x14ac:dyDescent="0.25"/>
    <row r="3521" x14ac:dyDescent="0.25"/>
    <row r="3522" x14ac:dyDescent="0.25"/>
    <row r="3523" x14ac:dyDescent="0.25"/>
    <row r="3524" x14ac:dyDescent="0.25"/>
    <row r="3525" x14ac:dyDescent="0.25"/>
    <row r="3526" x14ac:dyDescent="0.25"/>
    <row r="3527" x14ac:dyDescent="0.25"/>
    <row r="3528" x14ac:dyDescent="0.25"/>
    <row r="3529" x14ac:dyDescent="0.25"/>
    <row r="3530" x14ac:dyDescent="0.25"/>
    <row r="3531" x14ac:dyDescent="0.25"/>
    <row r="3532" x14ac:dyDescent="0.25"/>
    <row r="3533" x14ac:dyDescent="0.25"/>
    <row r="3534" x14ac:dyDescent="0.25"/>
    <row r="3535" x14ac:dyDescent="0.25"/>
    <row r="3536" x14ac:dyDescent="0.25"/>
    <row r="3537" x14ac:dyDescent="0.25"/>
    <row r="3538" x14ac:dyDescent="0.25"/>
    <row r="3539" x14ac:dyDescent="0.25"/>
    <row r="3540" x14ac:dyDescent="0.25"/>
    <row r="3541" x14ac:dyDescent="0.25"/>
    <row r="3542" x14ac:dyDescent="0.25"/>
    <row r="3543" x14ac:dyDescent="0.25"/>
    <row r="3544" x14ac:dyDescent="0.25"/>
    <row r="3545" x14ac:dyDescent="0.25"/>
    <row r="3546" x14ac:dyDescent="0.25"/>
    <row r="3547" x14ac:dyDescent="0.25"/>
    <row r="3548" x14ac:dyDescent="0.25"/>
    <row r="3549" x14ac:dyDescent="0.25"/>
    <row r="3550" x14ac:dyDescent="0.25"/>
    <row r="3551" x14ac:dyDescent="0.25"/>
    <row r="3552" x14ac:dyDescent="0.25"/>
    <row r="3553" x14ac:dyDescent="0.25"/>
    <row r="3554" x14ac:dyDescent="0.25"/>
    <row r="3555" x14ac:dyDescent="0.25"/>
    <row r="3556" x14ac:dyDescent="0.25"/>
    <row r="3557" x14ac:dyDescent="0.25"/>
    <row r="3558" x14ac:dyDescent="0.25"/>
    <row r="3559" x14ac:dyDescent="0.25"/>
    <row r="3560" x14ac:dyDescent="0.25"/>
    <row r="3561" x14ac:dyDescent="0.25"/>
    <row r="3562" x14ac:dyDescent="0.25"/>
    <row r="3563" x14ac:dyDescent="0.25"/>
    <row r="3564" x14ac:dyDescent="0.25"/>
    <row r="3565" x14ac:dyDescent="0.25"/>
    <row r="3566" x14ac:dyDescent="0.25"/>
    <row r="3567" x14ac:dyDescent="0.25"/>
    <row r="3568" x14ac:dyDescent="0.25"/>
    <row r="3569" x14ac:dyDescent="0.25"/>
    <row r="3570" x14ac:dyDescent="0.25"/>
    <row r="3571" x14ac:dyDescent="0.25"/>
    <row r="3572" x14ac:dyDescent="0.25"/>
    <row r="3573" x14ac:dyDescent="0.25"/>
    <row r="3574" x14ac:dyDescent="0.25"/>
    <row r="3575" x14ac:dyDescent="0.25"/>
    <row r="3576" x14ac:dyDescent="0.25"/>
    <row r="3577" x14ac:dyDescent="0.25"/>
    <row r="3578" x14ac:dyDescent="0.25"/>
    <row r="3579" x14ac:dyDescent="0.25"/>
    <row r="3580" x14ac:dyDescent="0.25"/>
    <row r="3581" x14ac:dyDescent="0.25"/>
    <row r="3582" x14ac:dyDescent="0.25"/>
    <row r="3583" x14ac:dyDescent="0.25"/>
    <row r="3584" x14ac:dyDescent="0.25"/>
    <row r="3585" x14ac:dyDescent="0.25"/>
    <row r="3586" x14ac:dyDescent="0.25"/>
    <row r="3587" x14ac:dyDescent="0.25"/>
    <row r="3588" x14ac:dyDescent="0.25"/>
    <row r="3589" x14ac:dyDescent="0.25"/>
    <row r="3590" x14ac:dyDescent="0.25"/>
    <row r="3591" x14ac:dyDescent="0.25"/>
    <row r="3592" x14ac:dyDescent="0.25"/>
    <row r="3593" x14ac:dyDescent="0.25"/>
    <row r="3594" x14ac:dyDescent="0.25"/>
    <row r="3595" x14ac:dyDescent="0.25"/>
    <row r="3596" x14ac:dyDescent="0.25"/>
    <row r="3597" x14ac:dyDescent="0.25"/>
    <row r="3598" x14ac:dyDescent="0.25"/>
    <row r="3599" x14ac:dyDescent="0.25"/>
    <row r="3600" x14ac:dyDescent="0.25"/>
    <row r="3601" x14ac:dyDescent="0.25"/>
    <row r="3602" x14ac:dyDescent="0.25"/>
    <row r="3603" x14ac:dyDescent="0.25"/>
    <row r="3604" x14ac:dyDescent="0.25"/>
    <row r="3605" x14ac:dyDescent="0.25"/>
    <row r="3606" x14ac:dyDescent="0.25"/>
    <row r="3607" x14ac:dyDescent="0.25"/>
    <row r="3608" x14ac:dyDescent="0.25"/>
    <row r="3609" x14ac:dyDescent="0.25"/>
    <row r="3610" x14ac:dyDescent="0.25"/>
    <row r="3611" x14ac:dyDescent="0.25"/>
    <row r="3612" x14ac:dyDescent="0.25"/>
    <row r="3613" x14ac:dyDescent="0.25"/>
    <row r="3614" x14ac:dyDescent="0.25"/>
    <row r="3615" x14ac:dyDescent="0.25"/>
    <row r="3616" x14ac:dyDescent="0.25"/>
    <row r="3617" x14ac:dyDescent="0.25"/>
    <row r="3618" x14ac:dyDescent="0.25"/>
    <row r="3619" x14ac:dyDescent="0.25"/>
    <row r="3620" x14ac:dyDescent="0.25"/>
    <row r="3621" x14ac:dyDescent="0.25"/>
    <row r="3622" x14ac:dyDescent="0.25"/>
    <row r="3623" x14ac:dyDescent="0.25"/>
    <row r="3624" x14ac:dyDescent="0.25"/>
    <row r="3625" x14ac:dyDescent="0.25"/>
    <row r="3626" x14ac:dyDescent="0.25"/>
    <row r="3627" x14ac:dyDescent="0.25"/>
    <row r="3628" x14ac:dyDescent="0.25"/>
    <row r="3629" x14ac:dyDescent="0.25"/>
    <row r="3630" x14ac:dyDescent="0.25"/>
    <row r="3631" x14ac:dyDescent="0.25"/>
    <row r="3632" x14ac:dyDescent="0.25"/>
    <row r="3633" x14ac:dyDescent="0.25"/>
    <row r="3634" x14ac:dyDescent="0.25"/>
    <row r="3635" x14ac:dyDescent="0.25"/>
    <row r="3636" x14ac:dyDescent="0.25"/>
    <row r="3637" x14ac:dyDescent="0.25"/>
    <row r="3638" x14ac:dyDescent="0.25"/>
    <row r="3639" x14ac:dyDescent="0.25"/>
    <row r="3640" x14ac:dyDescent="0.25"/>
    <row r="3641" x14ac:dyDescent="0.25"/>
    <row r="3642" x14ac:dyDescent="0.25"/>
    <row r="3643" x14ac:dyDescent="0.25"/>
    <row r="3644" x14ac:dyDescent="0.25"/>
    <row r="3645" x14ac:dyDescent="0.25"/>
    <row r="3646" x14ac:dyDescent="0.25"/>
    <row r="3647" x14ac:dyDescent="0.25"/>
    <row r="3648" x14ac:dyDescent="0.25"/>
    <row r="3649" x14ac:dyDescent="0.25"/>
    <row r="3650" x14ac:dyDescent="0.25"/>
    <row r="3651" x14ac:dyDescent="0.25"/>
    <row r="3652" x14ac:dyDescent="0.25"/>
    <row r="3653" x14ac:dyDescent="0.25"/>
    <row r="3654" x14ac:dyDescent="0.25"/>
    <row r="3655" x14ac:dyDescent="0.25"/>
    <row r="3656" x14ac:dyDescent="0.25"/>
    <row r="3657" x14ac:dyDescent="0.25"/>
    <row r="3658" x14ac:dyDescent="0.25"/>
    <row r="3659" x14ac:dyDescent="0.25"/>
    <row r="3660" x14ac:dyDescent="0.25"/>
    <row r="3661" x14ac:dyDescent="0.25"/>
    <row r="3662" x14ac:dyDescent="0.25"/>
    <row r="3663" x14ac:dyDescent="0.25"/>
    <row r="3664" x14ac:dyDescent="0.25"/>
    <row r="3665" x14ac:dyDescent="0.25"/>
    <row r="3666" x14ac:dyDescent="0.25"/>
    <row r="3667" x14ac:dyDescent="0.25"/>
    <row r="3668" x14ac:dyDescent="0.25"/>
    <row r="3669" x14ac:dyDescent="0.25"/>
    <row r="3670" x14ac:dyDescent="0.25"/>
    <row r="3671" x14ac:dyDescent="0.25"/>
    <row r="3672" x14ac:dyDescent="0.25"/>
    <row r="3673" x14ac:dyDescent="0.25"/>
    <row r="3674" x14ac:dyDescent="0.25"/>
    <row r="3675" x14ac:dyDescent="0.25"/>
    <row r="3676" x14ac:dyDescent="0.25"/>
    <row r="3677" x14ac:dyDescent="0.25"/>
    <row r="3678" x14ac:dyDescent="0.25"/>
    <row r="3679" x14ac:dyDescent="0.25"/>
    <row r="3680" x14ac:dyDescent="0.25"/>
    <row r="3681" x14ac:dyDescent="0.25"/>
    <row r="3682" x14ac:dyDescent="0.25"/>
    <row r="3683" x14ac:dyDescent="0.25"/>
    <row r="3684" x14ac:dyDescent="0.25"/>
    <row r="3685" x14ac:dyDescent="0.25"/>
    <row r="3686" x14ac:dyDescent="0.25"/>
    <row r="3687" x14ac:dyDescent="0.25"/>
    <row r="3688" x14ac:dyDescent="0.25"/>
    <row r="3689" x14ac:dyDescent="0.25"/>
    <row r="3690" x14ac:dyDescent="0.25"/>
    <row r="3691" x14ac:dyDescent="0.25"/>
    <row r="3692" x14ac:dyDescent="0.25"/>
    <row r="3693" x14ac:dyDescent="0.25"/>
    <row r="3694" x14ac:dyDescent="0.25"/>
    <row r="3695" x14ac:dyDescent="0.25"/>
    <row r="3696" x14ac:dyDescent="0.25"/>
    <row r="3697" x14ac:dyDescent="0.25"/>
    <row r="3698" x14ac:dyDescent="0.25"/>
    <row r="3699" x14ac:dyDescent="0.25"/>
    <row r="3700" x14ac:dyDescent="0.25"/>
    <row r="3701" x14ac:dyDescent="0.25"/>
    <row r="3702" x14ac:dyDescent="0.25"/>
    <row r="3703" x14ac:dyDescent="0.25"/>
    <row r="3704" x14ac:dyDescent="0.25"/>
    <row r="3705" x14ac:dyDescent="0.25"/>
    <row r="3706" x14ac:dyDescent="0.25"/>
    <row r="3707" x14ac:dyDescent="0.25"/>
    <row r="3708" x14ac:dyDescent="0.25"/>
    <row r="3709" x14ac:dyDescent="0.25"/>
    <row r="3710" x14ac:dyDescent="0.25"/>
    <row r="3711" x14ac:dyDescent="0.25"/>
    <row r="3712" x14ac:dyDescent="0.25"/>
    <row r="3713" x14ac:dyDescent="0.25"/>
    <row r="3714" x14ac:dyDescent="0.25"/>
    <row r="3715" x14ac:dyDescent="0.25"/>
    <row r="3716" x14ac:dyDescent="0.25"/>
    <row r="3717" x14ac:dyDescent="0.25"/>
    <row r="3718" x14ac:dyDescent="0.25"/>
    <row r="3719" x14ac:dyDescent="0.25"/>
    <row r="3720" x14ac:dyDescent="0.25"/>
    <row r="3721" x14ac:dyDescent="0.25"/>
    <row r="3722" x14ac:dyDescent="0.25"/>
    <row r="3723" x14ac:dyDescent="0.25"/>
    <row r="3724" x14ac:dyDescent="0.25"/>
    <row r="3725" x14ac:dyDescent="0.25"/>
    <row r="3726" x14ac:dyDescent="0.25"/>
    <row r="3727" x14ac:dyDescent="0.25"/>
    <row r="3728" x14ac:dyDescent="0.25"/>
    <row r="3729" x14ac:dyDescent="0.25"/>
    <row r="3730" x14ac:dyDescent="0.25"/>
    <row r="3731" x14ac:dyDescent="0.25"/>
    <row r="3732" x14ac:dyDescent="0.25"/>
    <row r="3733" x14ac:dyDescent="0.25"/>
    <row r="3734" x14ac:dyDescent="0.25"/>
    <row r="3735" x14ac:dyDescent="0.25"/>
    <row r="3736" x14ac:dyDescent="0.25"/>
    <row r="3737" x14ac:dyDescent="0.25"/>
    <row r="3738" x14ac:dyDescent="0.25"/>
    <row r="3739" x14ac:dyDescent="0.25"/>
    <row r="3740" x14ac:dyDescent="0.25"/>
    <row r="3741" x14ac:dyDescent="0.25"/>
    <row r="3742" x14ac:dyDescent="0.25"/>
    <row r="3743" x14ac:dyDescent="0.25"/>
    <row r="3744" x14ac:dyDescent="0.25"/>
    <row r="3745" x14ac:dyDescent="0.25"/>
    <row r="3746" x14ac:dyDescent="0.25"/>
    <row r="3747" x14ac:dyDescent="0.25"/>
    <row r="3748" x14ac:dyDescent="0.25"/>
    <row r="3749" x14ac:dyDescent="0.25"/>
    <row r="3750" x14ac:dyDescent="0.25"/>
    <row r="3751" x14ac:dyDescent="0.25"/>
    <row r="3752" x14ac:dyDescent="0.25"/>
    <row r="3753" x14ac:dyDescent="0.25"/>
    <row r="3754" x14ac:dyDescent="0.25"/>
    <row r="3755" x14ac:dyDescent="0.25"/>
    <row r="3756" x14ac:dyDescent="0.25"/>
    <row r="3757" x14ac:dyDescent="0.25"/>
    <row r="3758" x14ac:dyDescent="0.25"/>
    <row r="3759" x14ac:dyDescent="0.25"/>
    <row r="3760" x14ac:dyDescent="0.25"/>
    <row r="3761" x14ac:dyDescent="0.25"/>
    <row r="3762" x14ac:dyDescent="0.25"/>
    <row r="3763" x14ac:dyDescent="0.25"/>
    <row r="3764" x14ac:dyDescent="0.25"/>
    <row r="3765" x14ac:dyDescent="0.25"/>
    <row r="3766" x14ac:dyDescent="0.25"/>
    <row r="3767" x14ac:dyDescent="0.25"/>
    <row r="3768" x14ac:dyDescent="0.25"/>
    <row r="3769" x14ac:dyDescent="0.25"/>
    <row r="3770" x14ac:dyDescent="0.25"/>
    <row r="3771" x14ac:dyDescent="0.25"/>
    <row r="3772" x14ac:dyDescent="0.25"/>
    <row r="3773" x14ac:dyDescent="0.25"/>
    <row r="3774" x14ac:dyDescent="0.25"/>
    <row r="3775" x14ac:dyDescent="0.25"/>
    <row r="3776" x14ac:dyDescent="0.25"/>
    <row r="3777" x14ac:dyDescent="0.25"/>
    <row r="3778" x14ac:dyDescent="0.25"/>
    <row r="3779" x14ac:dyDescent="0.25"/>
    <row r="3780" x14ac:dyDescent="0.25"/>
    <row r="3781" x14ac:dyDescent="0.25"/>
    <row r="3782" x14ac:dyDescent="0.25"/>
    <row r="3783" x14ac:dyDescent="0.25"/>
    <row r="3784" x14ac:dyDescent="0.25"/>
    <row r="3785" x14ac:dyDescent="0.25"/>
    <row r="3786" x14ac:dyDescent="0.25"/>
    <row r="3787" x14ac:dyDescent="0.25"/>
    <row r="3788" x14ac:dyDescent="0.25"/>
    <row r="3789" x14ac:dyDescent="0.25"/>
    <row r="3790" x14ac:dyDescent="0.25"/>
    <row r="3791" x14ac:dyDescent="0.25"/>
    <row r="3792" x14ac:dyDescent="0.25"/>
    <row r="3793" x14ac:dyDescent="0.25"/>
    <row r="3794" x14ac:dyDescent="0.25"/>
    <row r="3795" x14ac:dyDescent="0.25"/>
    <row r="3796" x14ac:dyDescent="0.25"/>
    <row r="3797" x14ac:dyDescent="0.25"/>
    <row r="3798" x14ac:dyDescent="0.25"/>
    <row r="3799" x14ac:dyDescent="0.25"/>
    <row r="3800" x14ac:dyDescent="0.25"/>
    <row r="3801" x14ac:dyDescent="0.25"/>
    <row r="3802" x14ac:dyDescent="0.25"/>
    <row r="3803" x14ac:dyDescent="0.25"/>
    <row r="3804" x14ac:dyDescent="0.25"/>
    <row r="3805" x14ac:dyDescent="0.25"/>
    <row r="3806" x14ac:dyDescent="0.25"/>
    <row r="3807" x14ac:dyDescent="0.25"/>
    <row r="3808" x14ac:dyDescent="0.25"/>
    <row r="3809" x14ac:dyDescent="0.25"/>
    <row r="3810" x14ac:dyDescent="0.25"/>
    <row r="3811" x14ac:dyDescent="0.25"/>
    <row r="3812" x14ac:dyDescent="0.25"/>
    <row r="3813" x14ac:dyDescent="0.25"/>
    <row r="3814" x14ac:dyDescent="0.25"/>
    <row r="3815" x14ac:dyDescent="0.25"/>
    <row r="3816" x14ac:dyDescent="0.25"/>
    <row r="3817" x14ac:dyDescent="0.25"/>
    <row r="3818" x14ac:dyDescent="0.25"/>
    <row r="3819" x14ac:dyDescent="0.25"/>
    <row r="3820" x14ac:dyDescent="0.25"/>
    <row r="3821" x14ac:dyDescent="0.25"/>
    <row r="3822" x14ac:dyDescent="0.25"/>
    <row r="3823" x14ac:dyDescent="0.25"/>
    <row r="3824" x14ac:dyDescent="0.25"/>
    <row r="3825" x14ac:dyDescent="0.25"/>
    <row r="3826" x14ac:dyDescent="0.25"/>
    <row r="3827" x14ac:dyDescent="0.25"/>
    <row r="3828" x14ac:dyDescent="0.25"/>
    <row r="3829" x14ac:dyDescent="0.25"/>
    <row r="3830" x14ac:dyDescent="0.25"/>
    <row r="3831" x14ac:dyDescent="0.25"/>
    <row r="3832" x14ac:dyDescent="0.25"/>
    <row r="3833" x14ac:dyDescent="0.25"/>
    <row r="3834" x14ac:dyDescent="0.25"/>
    <row r="3835" x14ac:dyDescent="0.25"/>
    <row r="3836" x14ac:dyDescent="0.25"/>
    <row r="3837" x14ac:dyDescent="0.25"/>
    <row r="3838" x14ac:dyDescent="0.25"/>
    <row r="3839" x14ac:dyDescent="0.25"/>
    <row r="3840" x14ac:dyDescent="0.25"/>
    <row r="3841" x14ac:dyDescent="0.25"/>
    <row r="3842" x14ac:dyDescent="0.25"/>
    <row r="3843" x14ac:dyDescent="0.25"/>
    <row r="3844" x14ac:dyDescent="0.25"/>
    <row r="3845" x14ac:dyDescent="0.25"/>
    <row r="3846" x14ac:dyDescent="0.25"/>
    <row r="3847" x14ac:dyDescent="0.25"/>
    <row r="3848" x14ac:dyDescent="0.25"/>
    <row r="3849" x14ac:dyDescent="0.25"/>
    <row r="3850" x14ac:dyDescent="0.25"/>
    <row r="3851" x14ac:dyDescent="0.25"/>
    <row r="3852" x14ac:dyDescent="0.25"/>
    <row r="3853" x14ac:dyDescent="0.25"/>
    <row r="3854" x14ac:dyDescent="0.25"/>
    <row r="3855" x14ac:dyDescent="0.25"/>
    <row r="3856" x14ac:dyDescent="0.25"/>
    <row r="3857" x14ac:dyDescent="0.25"/>
    <row r="3858" x14ac:dyDescent="0.25"/>
    <row r="3859" x14ac:dyDescent="0.25"/>
    <row r="3860" x14ac:dyDescent="0.25"/>
    <row r="3861" x14ac:dyDescent="0.25"/>
    <row r="3862" x14ac:dyDescent="0.25"/>
    <row r="3863" x14ac:dyDescent="0.25"/>
    <row r="3864" x14ac:dyDescent="0.25"/>
    <row r="3865" x14ac:dyDescent="0.25"/>
    <row r="3866" x14ac:dyDescent="0.25"/>
    <row r="3867" x14ac:dyDescent="0.25"/>
    <row r="3868" x14ac:dyDescent="0.25"/>
    <row r="3869" x14ac:dyDescent="0.25"/>
    <row r="3870" x14ac:dyDescent="0.25"/>
    <row r="3871" x14ac:dyDescent="0.25"/>
    <row r="3872" x14ac:dyDescent="0.25"/>
    <row r="3873" x14ac:dyDescent="0.25"/>
    <row r="3874" x14ac:dyDescent="0.25"/>
    <row r="3875" x14ac:dyDescent="0.25"/>
    <row r="3876" x14ac:dyDescent="0.25"/>
    <row r="3877" x14ac:dyDescent="0.25"/>
    <row r="3878" x14ac:dyDescent="0.25"/>
    <row r="3879" x14ac:dyDescent="0.25"/>
    <row r="3880" x14ac:dyDescent="0.25"/>
    <row r="3881" x14ac:dyDescent="0.25"/>
    <row r="3882" x14ac:dyDescent="0.25"/>
    <row r="3883" x14ac:dyDescent="0.25"/>
    <row r="3884" x14ac:dyDescent="0.25"/>
    <row r="3885" x14ac:dyDescent="0.25"/>
    <row r="3886" x14ac:dyDescent="0.25"/>
    <row r="3887" x14ac:dyDescent="0.25"/>
    <row r="3888" x14ac:dyDescent="0.25"/>
    <row r="3889" x14ac:dyDescent="0.25"/>
    <row r="3890" x14ac:dyDescent="0.25"/>
    <row r="3891" x14ac:dyDescent="0.25"/>
    <row r="3892" x14ac:dyDescent="0.25"/>
    <row r="3893" x14ac:dyDescent="0.25"/>
    <row r="3894" x14ac:dyDescent="0.25"/>
    <row r="3895" x14ac:dyDescent="0.25"/>
    <row r="3896" x14ac:dyDescent="0.25"/>
    <row r="3897" x14ac:dyDescent="0.25"/>
    <row r="3898" x14ac:dyDescent="0.25"/>
    <row r="3899" x14ac:dyDescent="0.25"/>
    <row r="3900" x14ac:dyDescent="0.25"/>
    <row r="3901" x14ac:dyDescent="0.25"/>
    <row r="3902" x14ac:dyDescent="0.25"/>
    <row r="3903" x14ac:dyDescent="0.25"/>
    <row r="3904" x14ac:dyDescent="0.25"/>
    <row r="3905" x14ac:dyDescent="0.25"/>
    <row r="3906" x14ac:dyDescent="0.25"/>
    <row r="3907" x14ac:dyDescent="0.25"/>
    <row r="3908" x14ac:dyDescent="0.25"/>
    <row r="3909" x14ac:dyDescent="0.25"/>
    <row r="3910" x14ac:dyDescent="0.25"/>
    <row r="3911" x14ac:dyDescent="0.25"/>
    <row r="3912" x14ac:dyDescent="0.25"/>
    <row r="3913" x14ac:dyDescent="0.25"/>
    <row r="3914" x14ac:dyDescent="0.25"/>
    <row r="3915" x14ac:dyDescent="0.25"/>
    <row r="3916" x14ac:dyDescent="0.25"/>
    <row r="3917" x14ac:dyDescent="0.25"/>
    <row r="3918" x14ac:dyDescent="0.25"/>
    <row r="3919" x14ac:dyDescent="0.25"/>
    <row r="3920" x14ac:dyDescent="0.25"/>
    <row r="3921" x14ac:dyDescent="0.25"/>
    <row r="3922" x14ac:dyDescent="0.25"/>
    <row r="3923" x14ac:dyDescent="0.25"/>
    <row r="3924" x14ac:dyDescent="0.25"/>
    <row r="3925" x14ac:dyDescent="0.25"/>
    <row r="3926" x14ac:dyDescent="0.25"/>
    <row r="3927" x14ac:dyDescent="0.25"/>
    <row r="3928" x14ac:dyDescent="0.25"/>
    <row r="3929" x14ac:dyDescent="0.25"/>
    <row r="3930" x14ac:dyDescent="0.25"/>
    <row r="3931" x14ac:dyDescent="0.25"/>
    <row r="3932" x14ac:dyDescent="0.25"/>
    <row r="3933" x14ac:dyDescent="0.25"/>
    <row r="3934" x14ac:dyDescent="0.25"/>
    <row r="3935" x14ac:dyDescent="0.25"/>
    <row r="3936" x14ac:dyDescent="0.25"/>
    <row r="3937" x14ac:dyDescent="0.25"/>
    <row r="3938" x14ac:dyDescent="0.25"/>
    <row r="3939" x14ac:dyDescent="0.25"/>
    <row r="3940" x14ac:dyDescent="0.25"/>
    <row r="3941" x14ac:dyDescent="0.25"/>
    <row r="3942" x14ac:dyDescent="0.25"/>
    <row r="3943" x14ac:dyDescent="0.25"/>
    <row r="3944" x14ac:dyDescent="0.25"/>
    <row r="3945" x14ac:dyDescent="0.25"/>
    <row r="3946" x14ac:dyDescent="0.25"/>
    <row r="3947" x14ac:dyDescent="0.25"/>
    <row r="3948" x14ac:dyDescent="0.25"/>
    <row r="3949" x14ac:dyDescent="0.25"/>
    <row r="3950" x14ac:dyDescent="0.25"/>
    <row r="3951" x14ac:dyDescent="0.25"/>
    <row r="3952" x14ac:dyDescent="0.25"/>
    <row r="3953" x14ac:dyDescent="0.25"/>
    <row r="3954" x14ac:dyDescent="0.25"/>
    <row r="3955" x14ac:dyDescent="0.25"/>
    <row r="3956" x14ac:dyDescent="0.25"/>
    <row r="3957" x14ac:dyDescent="0.25"/>
    <row r="3958" x14ac:dyDescent="0.25"/>
    <row r="3959" x14ac:dyDescent="0.25"/>
    <row r="3960" x14ac:dyDescent="0.25"/>
    <row r="3961" x14ac:dyDescent="0.25"/>
    <row r="3962" x14ac:dyDescent="0.25"/>
    <row r="3963" x14ac:dyDescent="0.25"/>
    <row r="3964" x14ac:dyDescent="0.25"/>
    <row r="3965" x14ac:dyDescent="0.25"/>
    <row r="3966" x14ac:dyDescent="0.25"/>
    <row r="3967" x14ac:dyDescent="0.25"/>
    <row r="3968" x14ac:dyDescent="0.25"/>
    <row r="3969" x14ac:dyDescent="0.25"/>
    <row r="3970" x14ac:dyDescent="0.25"/>
    <row r="3971" x14ac:dyDescent="0.25"/>
    <row r="3972" x14ac:dyDescent="0.25"/>
    <row r="3973" x14ac:dyDescent="0.25"/>
    <row r="3974" x14ac:dyDescent="0.25"/>
    <row r="3975" x14ac:dyDescent="0.25"/>
    <row r="3976" x14ac:dyDescent="0.25"/>
    <row r="3977" x14ac:dyDescent="0.25"/>
    <row r="3978" x14ac:dyDescent="0.25"/>
    <row r="3979" x14ac:dyDescent="0.25"/>
    <row r="3980" x14ac:dyDescent="0.25"/>
    <row r="3981" x14ac:dyDescent="0.25"/>
    <row r="3982" x14ac:dyDescent="0.25"/>
    <row r="3983" x14ac:dyDescent="0.25"/>
    <row r="3984" x14ac:dyDescent="0.25"/>
    <row r="3985" x14ac:dyDescent="0.25"/>
    <row r="3986" x14ac:dyDescent="0.25"/>
    <row r="3987" x14ac:dyDescent="0.25"/>
    <row r="3988" x14ac:dyDescent="0.25"/>
    <row r="3989" x14ac:dyDescent="0.25"/>
    <row r="3990" x14ac:dyDescent="0.25"/>
    <row r="3991" x14ac:dyDescent="0.25"/>
    <row r="3992" x14ac:dyDescent="0.25"/>
    <row r="3993" x14ac:dyDescent="0.25"/>
    <row r="3994" x14ac:dyDescent="0.25"/>
    <row r="3995" x14ac:dyDescent="0.25"/>
    <row r="3996" x14ac:dyDescent="0.25"/>
    <row r="3997" x14ac:dyDescent="0.25"/>
    <row r="3998" x14ac:dyDescent="0.25"/>
    <row r="3999" x14ac:dyDescent="0.25"/>
    <row r="4000" x14ac:dyDescent="0.25"/>
    <row r="4001" x14ac:dyDescent="0.25"/>
    <row r="4002" x14ac:dyDescent="0.25"/>
    <row r="4003" x14ac:dyDescent="0.25"/>
    <row r="4004" x14ac:dyDescent="0.25"/>
    <row r="4005" x14ac:dyDescent="0.25"/>
    <row r="4006" x14ac:dyDescent="0.25"/>
    <row r="4007" x14ac:dyDescent="0.25"/>
    <row r="4008" x14ac:dyDescent="0.25"/>
    <row r="4009" x14ac:dyDescent="0.25"/>
    <row r="4010" x14ac:dyDescent="0.25"/>
    <row r="4011" x14ac:dyDescent="0.25"/>
    <row r="4012" x14ac:dyDescent="0.25"/>
    <row r="4013" x14ac:dyDescent="0.25"/>
    <row r="4014" x14ac:dyDescent="0.25"/>
    <row r="4015" x14ac:dyDescent="0.25"/>
    <row r="4016" x14ac:dyDescent="0.25"/>
    <row r="4017" x14ac:dyDescent="0.25"/>
    <row r="4018" x14ac:dyDescent="0.25"/>
    <row r="4019" x14ac:dyDescent="0.25"/>
    <row r="4020" x14ac:dyDescent="0.25"/>
    <row r="4021" x14ac:dyDescent="0.25"/>
    <row r="4022" x14ac:dyDescent="0.25"/>
    <row r="4023" x14ac:dyDescent="0.25"/>
    <row r="4024" x14ac:dyDescent="0.25"/>
    <row r="4025" x14ac:dyDescent="0.25"/>
    <row r="4026" x14ac:dyDescent="0.25"/>
    <row r="4027" x14ac:dyDescent="0.25"/>
    <row r="4028" x14ac:dyDescent="0.25"/>
    <row r="4029" x14ac:dyDescent="0.25"/>
    <row r="4030" x14ac:dyDescent="0.25"/>
    <row r="4031" x14ac:dyDescent="0.25"/>
    <row r="4032" x14ac:dyDescent="0.25"/>
    <row r="4033" x14ac:dyDescent="0.25"/>
    <row r="4034" x14ac:dyDescent="0.25"/>
    <row r="4035" x14ac:dyDescent="0.25"/>
    <row r="4036" x14ac:dyDescent="0.25"/>
    <row r="4037" x14ac:dyDescent="0.25"/>
    <row r="4038" x14ac:dyDescent="0.25"/>
    <row r="4039" x14ac:dyDescent="0.25"/>
    <row r="4040" x14ac:dyDescent="0.25"/>
    <row r="4041" x14ac:dyDescent="0.25"/>
    <row r="4042" x14ac:dyDescent="0.25"/>
    <row r="4043" x14ac:dyDescent="0.25"/>
    <row r="4044" x14ac:dyDescent="0.25"/>
    <row r="4045" x14ac:dyDescent="0.25"/>
    <row r="4046" x14ac:dyDescent="0.25"/>
    <row r="4047" x14ac:dyDescent="0.25"/>
    <row r="4048" x14ac:dyDescent="0.25"/>
    <row r="4049" x14ac:dyDescent="0.25"/>
    <row r="4050" x14ac:dyDescent="0.25"/>
    <row r="4051" x14ac:dyDescent="0.25"/>
    <row r="4052" x14ac:dyDescent="0.25"/>
    <row r="4053" x14ac:dyDescent="0.25"/>
    <row r="4054" x14ac:dyDescent="0.25"/>
    <row r="4055" x14ac:dyDescent="0.25"/>
    <row r="4056" x14ac:dyDescent="0.25"/>
    <row r="4057" x14ac:dyDescent="0.25"/>
    <row r="4058" x14ac:dyDescent="0.25"/>
    <row r="4059" x14ac:dyDescent="0.25"/>
    <row r="4060" x14ac:dyDescent="0.25"/>
    <row r="4061" x14ac:dyDescent="0.25"/>
    <row r="4062" x14ac:dyDescent="0.25"/>
    <row r="4063" x14ac:dyDescent="0.25"/>
    <row r="4064" x14ac:dyDescent="0.25"/>
    <row r="4065" x14ac:dyDescent="0.25"/>
    <row r="4066" x14ac:dyDescent="0.25"/>
    <row r="4067" x14ac:dyDescent="0.25"/>
    <row r="4068" x14ac:dyDescent="0.25"/>
    <row r="4069" x14ac:dyDescent="0.25"/>
    <row r="4070" x14ac:dyDescent="0.25"/>
    <row r="4071" x14ac:dyDescent="0.25"/>
    <row r="4072" x14ac:dyDescent="0.25"/>
    <row r="4073" x14ac:dyDescent="0.25"/>
    <row r="4074" x14ac:dyDescent="0.25"/>
    <row r="4075" x14ac:dyDescent="0.25"/>
    <row r="4076" x14ac:dyDescent="0.25"/>
    <row r="4077" x14ac:dyDescent="0.25"/>
    <row r="4078" x14ac:dyDescent="0.25"/>
    <row r="4079" x14ac:dyDescent="0.25"/>
    <row r="4080" x14ac:dyDescent="0.25"/>
    <row r="4081" x14ac:dyDescent="0.25"/>
    <row r="4082" x14ac:dyDescent="0.25"/>
    <row r="4083" x14ac:dyDescent="0.25"/>
    <row r="4084" x14ac:dyDescent="0.25"/>
    <row r="4085" x14ac:dyDescent="0.25"/>
    <row r="4086" x14ac:dyDescent="0.25"/>
    <row r="4087" x14ac:dyDescent="0.25"/>
    <row r="4088" x14ac:dyDescent="0.25"/>
    <row r="4089" x14ac:dyDescent="0.25"/>
    <row r="4090" x14ac:dyDescent="0.25"/>
    <row r="4091" x14ac:dyDescent="0.25"/>
    <row r="4092" x14ac:dyDescent="0.25"/>
    <row r="4093" x14ac:dyDescent="0.25"/>
    <row r="4094" x14ac:dyDescent="0.25"/>
    <row r="4095" x14ac:dyDescent="0.25"/>
    <row r="4096" x14ac:dyDescent="0.25"/>
    <row r="4097" x14ac:dyDescent="0.25"/>
    <row r="4098" x14ac:dyDescent="0.25"/>
    <row r="4099" x14ac:dyDescent="0.25"/>
    <row r="4100" x14ac:dyDescent="0.25"/>
    <row r="4101" x14ac:dyDescent="0.25"/>
    <row r="4102" x14ac:dyDescent="0.25"/>
    <row r="4103" x14ac:dyDescent="0.25"/>
    <row r="4104" x14ac:dyDescent="0.25"/>
    <row r="4105" x14ac:dyDescent="0.25"/>
    <row r="4106" x14ac:dyDescent="0.25"/>
    <row r="4107" x14ac:dyDescent="0.25"/>
    <row r="4108" x14ac:dyDescent="0.25"/>
    <row r="4109" x14ac:dyDescent="0.25"/>
    <row r="4110" x14ac:dyDescent="0.25"/>
    <row r="4111" x14ac:dyDescent="0.25"/>
    <row r="4112" x14ac:dyDescent="0.25"/>
    <row r="4113" x14ac:dyDescent="0.25"/>
    <row r="4114" x14ac:dyDescent="0.25"/>
    <row r="4115" x14ac:dyDescent="0.25"/>
    <row r="4116" x14ac:dyDescent="0.25"/>
    <row r="4117" x14ac:dyDescent="0.25"/>
    <row r="4118" x14ac:dyDescent="0.25"/>
    <row r="4119" x14ac:dyDescent="0.25"/>
    <row r="4120" x14ac:dyDescent="0.25"/>
    <row r="4121" x14ac:dyDescent="0.25"/>
    <row r="4122" x14ac:dyDescent="0.25"/>
    <row r="4123" x14ac:dyDescent="0.25"/>
    <row r="4124" x14ac:dyDescent="0.25"/>
    <row r="4125" x14ac:dyDescent="0.25"/>
    <row r="4126" x14ac:dyDescent="0.25"/>
    <row r="4127" x14ac:dyDescent="0.25"/>
    <row r="4128" x14ac:dyDescent="0.25"/>
    <row r="4129" x14ac:dyDescent="0.25"/>
    <row r="4130" x14ac:dyDescent="0.25"/>
    <row r="4131" x14ac:dyDescent="0.25"/>
    <row r="4132" x14ac:dyDescent="0.25"/>
    <row r="4133" x14ac:dyDescent="0.25"/>
    <row r="4134" x14ac:dyDescent="0.25"/>
    <row r="4135" x14ac:dyDescent="0.25"/>
    <row r="4136" x14ac:dyDescent="0.25"/>
    <row r="4137" x14ac:dyDescent="0.25"/>
    <row r="4138" x14ac:dyDescent="0.25"/>
    <row r="4139" x14ac:dyDescent="0.25"/>
    <row r="4140" x14ac:dyDescent="0.25"/>
    <row r="4141" x14ac:dyDescent="0.25"/>
    <row r="4142" x14ac:dyDescent="0.25"/>
    <row r="4143" x14ac:dyDescent="0.25"/>
    <row r="4144" x14ac:dyDescent="0.25"/>
    <row r="4145" x14ac:dyDescent="0.25"/>
    <row r="4146" x14ac:dyDescent="0.25"/>
    <row r="4147" x14ac:dyDescent="0.25"/>
    <row r="4148" x14ac:dyDescent="0.25"/>
    <row r="4149" x14ac:dyDescent="0.25"/>
    <row r="4150" x14ac:dyDescent="0.25"/>
    <row r="4151" x14ac:dyDescent="0.25"/>
    <row r="4152" x14ac:dyDescent="0.25"/>
    <row r="4153" x14ac:dyDescent="0.25"/>
    <row r="4154" x14ac:dyDescent="0.25"/>
    <row r="4155" x14ac:dyDescent="0.25"/>
    <row r="4156" x14ac:dyDescent="0.25"/>
    <row r="4157" x14ac:dyDescent="0.25"/>
    <row r="4158" x14ac:dyDescent="0.25"/>
    <row r="4159" x14ac:dyDescent="0.25"/>
    <row r="4160" x14ac:dyDescent="0.25"/>
    <row r="4161" x14ac:dyDescent="0.25"/>
    <row r="4162" x14ac:dyDescent="0.25"/>
    <row r="4163" x14ac:dyDescent="0.25"/>
    <row r="4164" x14ac:dyDescent="0.25"/>
    <row r="4165" x14ac:dyDescent="0.25"/>
    <row r="4166" x14ac:dyDescent="0.25"/>
    <row r="4167" x14ac:dyDescent="0.25"/>
    <row r="4168" x14ac:dyDescent="0.25"/>
    <row r="4169" x14ac:dyDescent="0.25"/>
    <row r="4170" x14ac:dyDescent="0.25"/>
    <row r="4171" x14ac:dyDescent="0.25"/>
    <row r="4172" x14ac:dyDescent="0.25"/>
    <row r="4173" x14ac:dyDescent="0.25"/>
    <row r="4174" x14ac:dyDescent="0.25"/>
    <row r="4175" x14ac:dyDescent="0.25"/>
    <row r="4176" x14ac:dyDescent="0.25"/>
    <row r="4177" x14ac:dyDescent="0.25"/>
    <row r="4178" x14ac:dyDescent="0.25"/>
    <row r="4179" x14ac:dyDescent="0.25"/>
    <row r="4180" x14ac:dyDescent="0.25"/>
    <row r="4181" x14ac:dyDescent="0.25"/>
    <row r="4182" x14ac:dyDescent="0.25"/>
    <row r="4183" x14ac:dyDescent="0.25"/>
    <row r="4184" x14ac:dyDescent="0.25"/>
    <row r="4185" x14ac:dyDescent="0.25"/>
    <row r="4186" x14ac:dyDescent="0.25"/>
    <row r="4187" x14ac:dyDescent="0.25"/>
    <row r="4188" x14ac:dyDescent="0.25"/>
    <row r="4189" x14ac:dyDescent="0.25"/>
    <row r="4190" x14ac:dyDescent="0.25"/>
    <row r="4191" x14ac:dyDescent="0.25"/>
    <row r="4192" x14ac:dyDescent="0.25"/>
    <row r="4193" x14ac:dyDescent="0.25"/>
    <row r="4194" x14ac:dyDescent="0.25"/>
    <row r="4195" x14ac:dyDescent="0.25"/>
    <row r="4196" x14ac:dyDescent="0.25"/>
    <row r="4197" x14ac:dyDescent="0.25"/>
    <row r="4198" x14ac:dyDescent="0.25"/>
    <row r="4199" x14ac:dyDescent="0.25"/>
    <row r="4200" x14ac:dyDescent="0.25"/>
    <row r="4201" x14ac:dyDescent="0.25"/>
    <row r="4202" x14ac:dyDescent="0.25"/>
    <row r="4203" x14ac:dyDescent="0.25"/>
    <row r="4204" x14ac:dyDescent="0.25"/>
    <row r="4205" x14ac:dyDescent="0.25"/>
    <row r="4206" x14ac:dyDescent="0.25"/>
    <row r="4207" x14ac:dyDescent="0.25"/>
    <row r="4208" x14ac:dyDescent="0.25"/>
    <row r="4209" x14ac:dyDescent="0.25"/>
    <row r="4210" x14ac:dyDescent="0.25"/>
    <row r="4211" x14ac:dyDescent="0.25"/>
    <row r="4212" x14ac:dyDescent="0.25"/>
    <row r="4213" x14ac:dyDescent="0.25"/>
    <row r="4214" x14ac:dyDescent="0.25"/>
    <row r="4215" x14ac:dyDescent="0.25"/>
    <row r="4216" x14ac:dyDescent="0.25"/>
    <row r="4217" x14ac:dyDescent="0.25"/>
    <row r="4218" x14ac:dyDescent="0.25"/>
    <row r="4219" x14ac:dyDescent="0.25"/>
    <row r="4220" x14ac:dyDescent="0.25"/>
    <row r="4221" x14ac:dyDescent="0.25"/>
    <row r="4222" x14ac:dyDescent="0.25"/>
    <row r="4223" x14ac:dyDescent="0.25"/>
    <row r="4224" x14ac:dyDescent="0.25"/>
    <row r="4225" x14ac:dyDescent="0.25"/>
    <row r="4226" x14ac:dyDescent="0.25"/>
    <row r="4227" x14ac:dyDescent="0.25"/>
    <row r="4228" x14ac:dyDescent="0.25"/>
    <row r="4229" x14ac:dyDescent="0.25"/>
    <row r="4230" x14ac:dyDescent="0.25"/>
    <row r="4231" x14ac:dyDescent="0.25"/>
    <row r="4232" x14ac:dyDescent="0.25"/>
    <row r="4233" x14ac:dyDescent="0.25"/>
    <row r="4234" x14ac:dyDescent="0.25"/>
    <row r="4235" x14ac:dyDescent="0.25"/>
    <row r="4236" x14ac:dyDescent="0.25"/>
    <row r="4237" x14ac:dyDescent="0.25"/>
    <row r="4238" x14ac:dyDescent="0.25"/>
    <row r="4239" x14ac:dyDescent="0.25"/>
    <row r="4240" x14ac:dyDescent="0.25"/>
    <row r="4241" x14ac:dyDescent="0.25"/>
    <row r="4242" x14ac:dyDescent="0.25"/>
    <row r="4243" x14ac:dyDescent="0.25"/>
    <row r="4244" x14ac:dyDescent="0.25"/>
    <row r="4245" x14ac:dyDescent="0.25"/>
    <row r="4246" x14ac:dyDescent="0.25"/>
    <row r="4247" x14ac:dyDescent="0.25"/>
    <row r="4248" x14ac:dyDescent="0.25"/>
    <row r="4249" x14ac:dyDescent="0.25"/>
    <row r="4250" x14ac:dyDescent="0.25"/>
    <row r="4251" x14ac:dyDescent="0.25"/>
    <row r="4252" x14ac:dyDescent="0.25"/>
    <row r="4253" x14ac:dyDescent="0.25"/>
    <row r="4254" x14ac:dyDescent="0.25"/>
    <row r="4255" x14ac:dyDescent="0.25"/>
    <row r="4256" x14ac:dyDescent="0.25"/>
    <row r="4257" x14ac:dyDescent="0.25"/>
    <row r="4258" x14ac:dyDescent="0.25"/>
    <row r="4259" x14ac:dyDescent="0.25"/>
    <row r="4260" x14ac:dyDescent="0.25"/>
    <row r="4261" x14ac:dyDescent="0.25"/>
    <row r="4262" x14ac:dyDescent="0.25"/>
    <row r="4263" x14ac:dyDescent="0.25"/>
    <row r="4264" x14ac:dyDescent="0.25"/>
    <row r="4265" x14ac:dyDescent="0.25"/>
    <row r="4266" x14ac:dyDescent="0.25"/>
    <row r="4267" x14ac:dyDescent="0.25"/>
    <row r="4268" x14ac:dyDescent="0.25"/>
    <row r="4269" x14ac:dyDescent="0.25"/>
    <row r="4270" x14ac:dyDescent="0.25"/>
    <row r="4271" x14ac:dyDescent="0.25"/>
    <row r="4272" x14ac:dyDescent="0.25"/>
    <row r="4273" x14ac:dyDescent="0.25"/>
    <row r="4274" x14ac:dyDescent="0.25"/>
    <row r="4275" x14ac:dyDescent="0.25"/>
    <row r="4276" x14ac:dyDescent="0.25"/>
    <row r="4277" x14ac:dyDescent="0.25"/>
    <row r="4278" x14ac:dyDescent="0.25"/>
    <row r="4279" x14ac:dyDescent="0.25"/>
    <row r="4280" x14ac:dyDescent="0.25"/>
    <row r="4281" x14ac:dyDescent="0.25"/>
    <row r="4282" x14ac:dyDescent="0.25"/>
    <row r="4283" x14ac:dyDescent="0.25"/>
    <row r="4284" x14ac:dyDescent="0.25"/>
    <row r="4285" x14ac:dyDescent="0.25"/>
    <row r="4286" x14ac:dyDescent="0.25"/>
    <row r="4287" x14ac:dyDescent="0.25"/>
    <row r="4288" x14ac:dyDescent="0.25"/>
    <row r="4289" x14ac:dyDescent="0.25"/>
    <row r="4290" x14ac:dyDescent="0.25"/>
    <row r="4291" x14ac:dyDescent="0.25"/>
    <row r="4292" x14ac:dyDescent="0.25"/>
    <row r="4293" x14ac:dyDescent="0.25"/>
    <row r="4294" x14ac:dyDescent="0.25"/>
    <row r="4295" x14ac:dyDescent="0.25"/>
    <row r="4296" x14ac:dyDescent="0.25"/>
    <row r="4297" x14ac:dyDescent="0.25"/>
    <row r="4298" x14ac:dyDescent="0.25"/>
    <row r="4299" x14ac:dyDescent="0.25"/>
    <row r="4300" x14ac:dyDescent="0.25"/>
    <row r="4301" x14ac:dyDescent="0.25"/>
    <row r="4302" x14ac:dyDescent="0.25"/>
    <row r="4303" x14ac:dyDescent="0.25"/>
    <row r="4304" x14ac:dyDescent="0.25"/>
    <row r="4305" x14ac:dyDescent="0.25"/>
    <row r="4306" x14ac:dyDescent="0.25"/>
    <row r="4307" x14ac:dyDescent="0.25"/>
    <row r="4308" x14ac:dyDescent="0.25"/>
    <row r="4309" x14ac:dyDescent="0.25"/>
    <row r="4310" x14ac:dyDescent="0.25"/>
    <row r="4311" x14ac:dyDescent="0.25"/>
    <row r="4312" x14ac:dyDescent="0.25"/>
    <row r="4313" x14ac:dyDescent="0.25"/>
    <row r="4314" x14ac:dyDescent="0.25"/>
    <row r="4315" x14ac:dyDescent="0.25"/>
    <row r="4316" x14ac:dyDescent="0.25"/>
    <row r="4317" x14ac:dyDescent="0.25"/>
    <row r="4318" x14ac:dyDescent="0.25"/>
    <row r="4319" x14ac:dyDescent="0.25"/>
    <row r="4320" x14ac:dyDescent="0.25"/>
    <row r="4321" x14ac:dyDescent="0.25"/>
    <row r="4322" x14ac:dyDescent="0.25"/>
    <row r="4323" x14ac:dyDescent="0.25"/>
    <row r="4324" x14ac:dyDescent="0.25"/>
    <row r="4325" x14ac:dyDescent="0.25"/>
    <row r="4326" x14ac:dyDescent="0.25"/>
    <row r="4327" x14ac:dyDescent="0.25"/>
    <row r="4328" x14ac:dyDescent="0.25"/>
    <row r="4329" x14ac:dyDescent="0.25"/>
    <row r="4330" x14ac:dyDescent="0.25"/>
    <row r="4331" x14ac:dyDescent="0.25"/>
    <row r="4332" x14ac:dyDescent="0.25"/>
    <row r="4333" x14ac:dyDescent="0.25"/>
    <row r="4334" x14ac:dyDescent="0.25"/>
    <row r="4335" x14ac:dyDescent="0.25"/>
    <row r="4336" x14ac:dyDescent="0.25"/>
    <row r="4337" x14ac:dyDescent="0.25"/>
    <row r="4338" x14ac:dyDescent="0.25"/>
    <row r="4339" x14ac:dyDescent="0.25"/>
    <row r="4340" x14ac:dyDescent="0.25"/>
    <row r="4341" x14ac:dyDescent="0.25"/>
    <row r="4342" x14ac:dyDescent="0.25"/>
    <row r="4343" x14ac:dyDescent="0.25"/>
    <row r="4344" x14ac:dyDescent="0.25"/>
    <row r="4345" x14ac:dyDescent="0.25"/>
    <row r="4346" x14ac:dyDescent="0.25"/>
    <row r="4347" x14ac:dyDescent="0.25"/>
    <row r="4348" x14ac:dyDescent="0.25"/>
    <row r="4349" x14ac:dyDescent="0.25"/>
    <row r="4350" x14ac:dyDescent="0.25"/>
    <row r="4351" x14ac:dyDescent="0.25"/>
    <row r="4352" x14ac:dyDescent="0.25"/>
    <row r="4353" x14ac:dyDescent="0.25"/>
    <row r="4354" x14ac:dyDescent="0.25"/>
    <row r="4355" x14ac:dyDescent="0.25"/>
    <row r="4356" x14ac:dyDescent="0.25"/>
    <row r="4357" x14ac:dyDescent="0.25"/>
    <row r="4358" x14ac:dyDescent="0.25"/>
    <row r="4359" x14ac:dyDescent="0.25"/>
    <row r="4360" x14ac:dyDescent="0.25"/>
    <row r="4361" x14ac:dyDescent="0.25"/>
    <row r="4362" x14ac:dyDescent="0.25"/>
    <row r="4363" x14ac:dyDescent="0.25"/>
    <row r="4364" x14ac:dyDescent="0.25"/>
    <row r="4365" x14ac:dyDescent="0.25"/>
    <row r="4366" x14ac:dyDescent="0.25"/>
    <row r="4367" x14ac:dyDescent="0.25"/>
    <row r="4368" x14ac:dyDescent="0.25"/>
    <row r="4369" x14ac:dyDescent="0.25"/>
    <row r="4370" x14ac:dyDescent="0.25"/>
    <row r="4371" x14ac:dyDescent="0.25"/>
    <row r="4372" x14ac:dyDescent="0.25"/>
    <row r="4373" x14ac:dyDescent="0.25"/>
    <row r="4374" x14ac:dyDescent="0.25"/>
    <row r="4375" x14ac:dyDescent="0.25"/>
    <row r="4376" x14ac:dyDescent="0.25"/>
    <row r="4377" x14ac:dyDescent="0.25"/>
    <row r="4378" x14ac:dyDescent="0.25"/>
    <row r="4379" x14ac:dyDescent="0.25"/>
    <row r="4380" x14ac:dyDescent="0.25"/>
    <row r="4381" x14ac:dyDescent="0.25"/>
    <row r="4382" x14ac:dyDescent="0.25"/>
    <row r="4383" x14ac:dyDescent="0.25"/>
    <row r="4384" x14ac:dyDescent="0.25"/>
    <row r="4385" x14ac:dyDescent="0.25"/>
    <row r="4386" x14ac:dyDescent="0.25"/>
    <row r="4387" x14ac:dyDescent="0.25"/>
    <row r="4388" x14ac:dyDescent="0.25"/>
    <row r="4389" x14ac:dyDescent="0.25"/>
    <row r="4390" x14ac:dyDescent="0.25"/>
    <row r="4391" x14ac:dyDescent="0.25"/>
    <row r="4392" x14ac:dyDescent="0.25"/>
    <row r="4393" x14ac:dyDescent="0.25"/>
    <row r="4394" x14ac:dyDescent="0.25"/>
    <row r="4395" x14ac:dyDescent="0.25"/>
    <row r="4396" x14ac:dyDescent="0.25"/>
    <row r="4397" x14ac:dyDescent="0.25"/>
    <row r="4398" x14ac:dyDescent="0.25"/>
    <row r="4399" x14ac:dyDescent="0.25"/>
    <row r="4400" x14ac:dyDescent="0.25"/>
    <row r="4401" x14ac:dyDescent="0.25"/>
    <row r="4402" x14ac:dyDescent="0.25"/>
    <row r="4403" x14ac:dyDescent="0.25"/>
    <row r="4404" x14ac:dyDescent="0.25"/>
    <row r="4405" x14ac:dyDescent="0.25"/>
    <row r="4406" x14ac:dyDescent="0.25"/>
    <row r="4407" x14ac:dyDescent="0.25"/>
    <row r="4408" x14ac:dyDescent="0.25"/>
    <row r="4409" x14ac:dyDescent="0.25"/>
    <row r="4410" x14ac:dyDescent="0.25"/>
    <row r="4411" x14ac:dyDescent="0.25"/>
    <row r="4412" x14ac:dyDescent="0.25"/>
    <row r="4413" x14ac:dyDescent="0.25"/>
    <row r="4414" x14ac:dyDescent="0.25"/>
    <row r="4415" x14ac:dyDescent="0.25"/>
    <row r="4416" x14ac:dyDescent="0.25"/>
    <row r="4417" x14ac:dyDescent="0.25"/>
    <row r="4418" x14ac:dyDescent="0.25"/>
    <row r="4419" x14ac:dyDescent="0.25"/>
    <row r="4420" x14ac:dyDescent="0.25"/>
    <row r="4421" x14ac:dyDescent="0.25"/>
    <row r="4422" x14ac:dyDescent="0.25"/>
    <row r="4423" x14ac:dyDescent="0.25"/>
    <row r="4424" x14ac:dyDescent="0.25"/>
    <row r="4425" x14ac:dyDescent="0.25"/>
    <row r="4426" x14ac:dyDescent="0.25"/>
    <row r="4427" x14ac:dyDescent="0.25"/>
    <row r="4428" x14ac:dyDescent="0.25"/>
    <row r="4429" x14ac:dyDescent="0.25"/>
    <row r="4430" x14ac:dyDescent="0.25"/>
    <row r="4431" x14ac:dyDescent="0.25"/>
    <row r="4432" x14ac:dyDescent="0.25"/>
    <row r="4433" x14ac:dyDescent="0.25"/>
    <row r="4434" x14ac:dyDescent="0.25"/>
    <row r="4435" x14ac:dyDescent="0.25"/>
    <row r="4436" x14ac:dyDescent="0.25"/>
    <row r="4437" x14ac:dyDescent="0.25"/>
    <row r="4438" x14ac:dyDescent="0.25"/>
    <row r="4439" x14ac:dyDescent="0.25"/>
    <row r="4440" x14ac:dyDescent="0.25"/>
    <row r="4441" x14ac:dyDescent="0.25"/>
    <row r="4442" x14ac:dyDescent="0.25"/>
    <row r="4443" x14ac:dyDescent="0.25"/>
    <row r="4444" x14ac:dyDescent="0.25"/>
    <row r="4445" x14ac:dyDescent="0.25"/>
    <row r="4446" x14ac:dyDescent="0.25"/>
    <row r="4447" x14ac:dyDescent="0.25"/>
    <row r="4448" x14ac:dyDescent="0.25"/>
    <row r="4449" x14ac:dyDescent="0.25"/>
    <row r="4450" x14ac:dyDescent="0.25"/>
    <row r="4451" x14ac:dyDescent="0.25"/>
    <row r="4452" x14ac:dyDescent="0.25"/>
    <row r="4453" x14ac:dyDescent="0.25"/>
    <row r="4454" x14ac:dyDescent="0.25"/>
    <row r="4455" x14ac:dyDescent="0.25"/>
    <row r="4456" x14ac:dyDescent="0.25"/>
    <row r="4457" x14ac:dyDescent="0.25"/>
    <row r="4458" x14ac:dyDescent="0.25"/>
    <row r="4459" x14ac:dyDescent="0.25"/>
    <row r="4460" x14ac:dyDescent="0.25"/>
    <row r="4461" x14ac:dyDescent="0.25"/>
    <row r="4462" x14ac:dyDescent="0.25"/>
    <row r="4463" x14ac:dyDescent="0.25"/>
    <row r="4464" x14ac:dyDescent="0.25"/>
    <row r="4465" x14ac:dyDescent="0.25"/>
    <row r="4466" x14ac:dyDescent="0.25"/>
    <row r="4467" x14ac:dyDescent="0.25"/>
    <row r="4468" x14ac:dyDescent="0.25"/>
    <row r="4469" x14ac:dyDescent="0.25"/>
    <row r="4470" x14ac:dyDescent="0.25"/>
    <row r="4471" x14ac:dyDescent="0.25"/>
    <row r="4472" x14ac:dyDescent="0.25"/>
    <row r="4473" x14ac:dyDescent="0.25"/>
    <row r="4474" x14ac:dyDescent="0.25"/>
    <row r="4475" x14ac:dyDescent="0.25"/>
    <row r="4476" x14ac:dyDescent="0.25"/>
    <row r="4477" x14ac:dyDescent="0.25"/>
    <row r="4478" x14ac:dyDescent="0.25"/>
    <row r="4479" x14ac:dyDescent="0.25"/>
    <row r="4480" x14ac:dyDescent="0.25"/>
    <row r="4481" x14ac:dyDescent="0.25"/>
    <row r="4482" x14ac:dyDescent="0.25"/>
    <row r="4483" x14ac:dyDescent="0.25"/>
    <row r="4484" x14ac:dyDescent="0.25"/>
    <row r="4485" x14ac:dyDescent="0.25"/>
    <row r="4486" x14ac:dyDescent="0.25"/>
    <row r="4487" x14ac:dyDescent="0.25"/>
    <row r="4488" x14ac:dyDescent="0.25"/>
    <row r="4489" x14ac:dyDescent="0.25"/>
    <row r="4490" x14ac:dyDescent="0.25"/>
    <row r="4491" x14ac:dyDescent="0.25"/>
    <row r="4492" x14ac:dyDescent="0.25"/>
    <row r="4493" x14ac:dyDescent="0.25"/>
    <row r="4494" x14ac:dyDescent="0.25"/>
    <row r="4495" x14ac:dyDescent="0.25"/>
    <row r="4496" x14ac:dyDescent="0.25"/>
    <row r="4497" x14ac:dyDescent="0.25"/>
    <row r="4498" x14ac:dyDescent="0.25"/>
    <row r="4499" x14ac:dyDescent="0.25"/>
    <row r="4500" x14ac:dyDescent="0.25"/>
    <row r="4501" x14ac:dyDescent="0.25"/>
    <row r="4502" x14ac:dyDescent="0.25"/>
    <row r="4503" x14ac:dyDescent="0.25"/>
    <row r="4504" x14ac:dyDescent="0.25"/>
    <row r="4505" x14ac:dyDescent="0.25"/>
    <row r="4506" x14ac:dyDescent="0.25"/>
    <row r="4507" x14ac:dyDescent="0.25"/>
    <row r="4508" x14ac:dyDescent="0.25"/>
    <row r="4509" x14ac:dyDescent="0.25"/>
    <row r="4510" x14ac:dyDescent="0.25"/>
    <row r="4511" x14ac:dyDescent="0.25"/>
    <row r="4512" x14ac:dyDescent="0.25"/>
    <row r="4513" x14ac:dyDescent="0.25"/>
    <row r="4514" x14ac:dyDescent="0.25"/>
    <row r="4515" x14ac:dyDescent="0.25"/>
    <row r="4516" x14ac:dyDescent="0.25"/>
    <row r="4517" x14ac:dyDescent="0.25"/>
    <row r="4518" x14ac:dyDescent="0.25"/>
    <row r="4519" x14ac:dyDescent="0.25"/>
    <row r="4520" x14ac:dyDescent="0.25"/>
    <row r="4521" x14ac:dyDescent="0.25"/>
    <row r="4522" x14ac:dyDescent="0.25"/>
    <row r="4523" x14ac:dyDescent="0.25"/>
    <row r="4524" x14ac:dyDescent="0.25"/>
    <row r="4525" x14ac:dyDescent="0.25"/>
    <row r="4526" x14ac:dyDescent="0.25"/>
    <row r="4527" x14ac:dyDescent="0.25"/>
    <row r="4528" x14ac:dyDescent="0.25"/>
    <row r="4529" x14ac:dyDescent="0.25"/>
    <row r="4530" x14ac:dyDescent="0.25"/>
    <row r="4531" x14ac:dyDescent="0.25"/>
    <row r="4532" x14ac:dyDescent="0.25"/>
    <row r="4533" x14ac:dyDescent="0.25"/>
    <row r="4534" x14ac:dyDescent="0.25"/>
    <row r="4535" x14ac:dyDescent="0.25"/>
    <row r="4536" x14ac:dyDescent="0.25"/>
    <row r="4537" x14ac:dyDescent="0.25"/>
    <row r="4538" x14ac:dyDescent="0.25"/>
    <row r="4539" x14ac:dyDescent="0.25"/>
    <row r="4540" x14ac:dyDescent="0.25"/>
    <row r="4541" x14ac:dyDescent="0.25"/>
    <row r="4542" x14ac:dyDescent="0.25"/>
    <row r="4543" x14ac:dyDescent="0.25"/>
    <row r="4544" x14ac:dyDescent="0.25"/>
    <row r="4545" x14ac:dyDescent="0.25"/>
    <row r="4546" x14ac:dyDescent="0.25"/>
    <row r="4547" x14ac:dyDescent="0.25"/>
    <row r="4548" x14ac:dyDescent="0.25"/>
    <row r="4549" x14ac:dyDescent="0.25"/>
    <row r="4550" x14ac:dyDescent="0.25"/>
    <row r="4551" x14ac:dyDescent="0.25"/>
    <row r="4552" x14ac:dyDescent="0.25"/>
    <row r="4553" x14ac:dyDescent="0.25"/>
    <row r="4554" x14ac:dyDescent="0.25"/>
    <row r="4555" x14ac:dyDescent="0.25"/>
    <row r="4556" x14ac:dyDescent="0.25"/>
    <row r="4557" x14ac:dyDescent="0.25"/>
    <row r="4558" x14ac:dyDescent="0.25"/>
    <row r="4559" x14ac:dyDescent="0.25"/>
    <row r="4560" x14ac:dyDescent="0.25"/>
    <row r="4561" x14ac:dyDescent="0.25"/>
    <row r="4562" x14ac:dyDescent="0.25"/>
    <row r="4563" x14ac:dyDescent="0.25"/>
    <row r="4564" x14ac:dyDescent="0.25"/>
    <row r="4565" x14ac:dyDescent="0.25"/>
    <row r="4566" x14ac:dyDescent="0.25"/>
    <row r="4567" x14ac:dyDescent="0.25"/>
    <row r="4568" x14ac:dyDescent="0.25"/>
    <row r="4569" x14ac:dyDescent="0.25"/>
    <row r="4570" x14ac:dyDescent="0.25"/>
    <row r="4571" x14ac:dyDescent="0.25"/>
    <row r="4572" x14ac:dyDescent="0.25"/>
    <row r="4573" x14ac:dyDescent="0.25"/>
    <row r="4574" x14ac:dyDescent="0.25"/>
    <row r="4575" x14ac:dyDescent="0.25"/>
    <row r="4576" x14ac:dyDescent="0.25"/>
    <row r="4577" x14ac:dyDescent="0.25"/>
    <row r="4578" x14ac:dyDescent="0.25"/>
    <row r="4579" x14ac:dyDescent="0.25"/>
    <row r="4580" x14ac:dyDescent="0.25"/>
    <row r="4581" x14ac:dyDescent="0.25"/>
    <row r="4582" x14ac:dyDescent="0.25"/>
    <row r="4583" x14ac:dyDescent="0.25"/>
    <row r="4584" x14ac:dyDescent="0.25"/>
    <row r="4585" x14ac:dyDescent="0.25"/>
    <row r="4586" x14ac:dyDescent="0.25"/>
    <row r="4587" x14ac:dyDescent="0.25"/>
    <row r="4588" x14ac:dyDescent="0.25"/>
    <row r="4589" x14ac:dyDescent="0.25"/>
    <row r="4590" x14ac:dyDescent="0.25"/>
    <row r="4591" x14ac:dyDescent="0.25"/>
    <row r="4592" x14ac:dyDescent="0.25"/>
    <row r="4593" x14ac:dyDescent="0.25"/>
    <row r="4594" x14ac:dyDescent="0.25"/>
    <row r="4595" x14ac:dyDescent="0.25"/>
    <row r="4596" x14ac:dyDescent="0.25"/>
    <row r="4597" x14ac:dyDescent="0.25"/>
    <row r="4598" x14ac:dyDescent="0.25"/>
    <row r="4599" x14ac:dyDescent="0.25"/>
    <row r="4600" x14ac:dyDescent="0.25"/>
    <row r="4601" x14ac:dyDescent="0.25"/>
    <row r="4602" x14ac:dyDescent="0.25"/>
    <row r="4603" x14ac:dyDescent="0.25"/>
    <row r="4604" x14ac:dyDescent="0.25"/>
    <row r="4605" x14ac:dyDescent="0.25"/>
    <row r="4606" x14ac:dyDescent="0.25"/>
    <row r="4607" x14ac:dyDescent="0.25"/>
    <row r="4608" x14ac:dyDescent="0.25"/>
    <row r="4609" x14ac:dyDescent="0.25"/>
    <row r="4610" x14ac:dyDescent="0.25"/>
    <row r="4611" x14ac:dyDescent="0.25"/>
    <row r="4612" x14ac:dyDescent="0.25"/>
    <row r="4613" x14ac:dyDescent="0.25"/>
    <row r="4614" x14ac:dyDescent="0.25"/>
    <row r="4615" x14ac:dyDescent="0.25"/>
    <row r="4616" x14ac:dyDescent="0.25"/>
    <row r="4617" x14ac:dyDescent="0.25"/>
    <row r="4618" x14ac:dyDescent="0.25"/>
    <row r="4619" x14ac:dyDescent="0.25"/>
    <row r="4620" x14ac:dyDescent="0.25"/>
    <row r="4621" x14ac:dyDescent="0.25"/>
    <row r="4622" x14ac:dyDescent="0.25"/>
    <row r="4623" x14ac:dyDescent="0.25"/>
    <row r="4624" x14ac:dyDescent="0.25"/>
    <row r="4625" x14ac:dyDescent="0.25"/>
    <row r="4626" x14ac:dyDescent="0.25"/>
    <row r="4627" x14ac:dyDescent="0.25"/>
    <row r="4628" x14ac:dyDescent="0.25"/>
    <row r="4629" x14ac:dyDescent="0.25"/>
    <row r="4630" x14ac:dyDescent="0.25"/>
    <row r="4631" x14ac:dyDescent="0.25"/>
    <row r="4632" x14ac:dyDescent="0.25"/>
    <row r="4633" x14ac:dyDescent="0.25"/>
    <row r="4634" x14ac:dyDescent="0.25"/>
    <row r="4635" x14ac:dyDescent="0.25"/>
    <row r="4636" x14ac:dyDescent="0.25"/>
    <row r="4637" x14ac:dyDescent="0.25"/>
    <row r="4638" x14ac:dyDescent="0.25"/>
    <row r="4639" x14ac:dyDescent="0.25"/>
    <row r="4640" x14ac:dyDescent="0.25"/>
    <row r="4641" x14ac:dyDescent="0.25"/>
    <row r="4642" x14ac:dyDescent="0.25"/>
    <row r="4643" x14ac:dyDescent="0.25"/>
    <row r="4644" x14ac:dyDescent="0.25"/>
    <row r="4645" x14ac:dyDescent="0.25"/>
    <row r="4646" x14ac:dyDescent="0.25"/>
    <row r="4647" x14ac:dyDescent="0.25"/>
    <row r="4648" x14ac:dyDescent="0.25"/>
    <row r="4649" x14ac:dyDescent="0.25"/>
    <row r="4650" x14ac:dyDescent="0.25"/>
    <row r="4651" x14ac:dyDescent="0.25"/>
    <row r="4652" x14ac:dyDescent="0.25"/>
    <row r="4653" x14ac:dyDescent="0.25"/>
    <row r="4654" x14ac:dyDescent="0.25"/>
    <row r="4655" x14ac:dyDescent="0.25"/>
    <row r="4656" x14ac:dyDescent="0.25"/>
    <row r="4657" x14ac:dyDescent="0.25"/>
    <row r="4658" x14ac:dyDescent="0.25"/>
    <row r="4659" x14ac:dyDescent="0.25"/>
    <row r="4660" x14ac:dyDescent="0.25"/>
    <row r="4661" x14ac:dyDescent="0.25"/>
    <row r="4662" x14ac:dyDescent="0.25"/>
    <row r="4663" x14ac:dyDescent="0.25"/>
    <row r="4664" x14ac:dyDescent="0.25"/>
    <row r="4665" x14ac:dyDescent="0.25"/>
    <row r="4666" x14ac:dyDescent="0.25"/>
    <row r="4667" x14ac:dyDescent="0.25"/>
    <row r="4668" x14ac:dyDescent="0.25"/>
    <row r="4669" x14ac:dyDescent="0.25"/>
    <row r="4670" x14ac:dyDescent="0.25"/>
    <row r="4671" x14ac:dyDescent="0.25"/>
    <row r="4672" x14ac:dyDescent="0.25"/>
    <row r="4673" x14ac:dyDescent="0.25"/>
    <row r="4674" x14ac:dyDescent="0.25"/>
    <row r="4675" x14ac:dyDescent="0.25"/>
    <row r="4676" x14ac:dyDescent="0.25"/>
    <row r="4677" x14ac:dyDescent="0.25"/>
    <row r="4678" x14ac:dyDescent="0.25"/>
    <row r="4679" x14ac:dyDescent="0.25"/>
    <row r="4680" x14ac:dyDescent="0.25"/>
    <row r="4681" x14ac:dyDescent="0.25"/>
    <row r="4682" x14ac:dyDescent="0.25"/>
    <row r="4683" x14ac:dyDescent="0.25"/>
    <row r="4684" x14ac:dyDescent="0.25"/>
    <row r="4685" x14ac:dyDescent="0.25"/>
    <row r="4686" x14ac:dyDescent="0.25"/>
    <row r="4687" x14ac:dyDescent="0.25"/>
    <row r="4688" x14ac:dyDescent="0.25"/>
    <row r="4689" x14ac:dyDescent="0.25"/>
    <row r="4690" x14ac:dyDescent="0.25"/>
    <row r="4691" x14ac:dyDescent="0.25"/>
    <row r="4692" x14ac:dyDescent="0.25"/>
    <row r="4693" x14ac:dyDescent="0.25"/>
    <row r="4694" x14ac:dyDescent="0.25"/>
    <row r="4695" x14ac:dyDescent="0.25"/>
    <row r="4696" x14ac:dyDescent="0.25"/>
    <row r="4697" x14ac:dyDescent="0.25"/>
    <row r="4698" x14ac:dyDescent="0.25"/>
    <row r="4699" x14ac:dyDescent="0.25"/>
    <row r="4700" x14ac:dyDescent="0.25"/>
    <row r="4701" x14ac:dyDescent="0.25"/>
    <row r="4702" x14ac:dyDescent="0.25"/>
    <row r="4703" x14ac:dyDescent="0.25"/>
    <row r="4704" x14ac:dyDescent="0.25"/>
    <row r="4705" x14ac:dyDescent="0.25"/>
    <row r="4706" x14ac:dyDescent="0.25"/>
    <row r="4707" x14ac:dyDescent="0.25"/>
    <row r="4708" x14ac:dyDescent="0.25"/>
    <row r="4709" x14ac:dyDescent="0.25"/>
    <row r="4710" x14ac:dyDescent="0.25"/>
    <row r="4711" x14ac:dyDescent="0.25"/>
    <row r="4712" x14ac:dyDescent="0.25"/>
    <row r="4713" x14ac:dyDescent="0.25"/>
    <row r="4714" x14ac:dyDescent="0.25"/>
    <row r="4715" x14ac:dyDescent="0.25"/>
    <row r="4716" x14ac:dyDescent="0.25"/>
    <row r="4717" x14ac:dyDescent="0.25"/>
    <row r="4718" x14ac:dyDescent="0.25"/>
    <row r="4719" x14ac:dyDescent="0.25"/>
    <row r="4720" x14ac:dyDescent="0.25"/>
    <row r="4721" x14ac:dyDescent="0.25"/>
    <row r="4722" x14ac:dyDescent="0.25"/>
    <row r="4723" x14ac:dyDescent="0.25"/>
    <row r="4724" x14ac:dyDescent="0.25"/>
    <row r="4725" x14ac:dyDescent="0.25"/>
    <row r="4726" x14ac:dyDescent="0.25"/>
    <row r="4727" x14ac:dyDescent="0.25"/>
    <row r="4728" x14ac:dyDescent="0.25"/>
    <row r="4729" x14ac:dyDescent="0.25"/>
    <row r="4730" x14ac:dyDescent="0.25"/>
    <row r="4731" x14ac:dyDescent="0.25"/>
    <row r="4732" x14ac:dyDescent="0.25"/>
    <row r="4733" x14ac:dyDescent="0.25"/>
    <row r="4734" x14ac:dyDescent="0.25"/>
    <row r="4735" x14ac:dyDescent="0.25"/>
    <row r="4736" x14ac:dyDescent="0.25"/>
    <row r="4737" x14ac:dyDescent="0.25"/>
    <row r="4738" x14ac:dyDescent="0.25"/>
    <row r="4739" x14ac:dyDescent="0.25"/>
    <row r="4740" x14ac:dyDescent="0.25"/>
    <row r="4741" x14ac:dyDescent="0.25"/>
    <row r="4742" x14ac:dyDescent="0.25"/>
    <row r="4743" x14ac:dyDescent="0.25"/>
    <row r="4744" x14ac:dyDescent="0.25"/>
    <row r="4745" x14ac:dyDescent="0.25"/>
    <row r="4746" x14ac:dyDescent="0.25"/>
    <row r="4747" x14ac:dyDescent="0.25"/>
    <row r="4748" x14ac:dyDescent="0.25"/>
    <row r="4749" x14ac:dyDescent="0.25"/>
    <row r="4750" x14ac:dyDescent="0.25"/>
    <row r="4751" x14ac:dyDescent="0.25"/>
    <row r="4752" x14ac:dyDescent="0.25"/>
    <row r="4753" x14ac:dyDescent="0.25"/>
    <row r="4754" x14ac:dyDescent="0.25"/>
    <row r="4755" x14ac:dyDescent="0.25"/>
    <row r="4756" x14ac:dyDescent="0.25"/>
    <row r="4757" x14ac:dyDescent="0.25"/>
    <row r="4758" x14ac:dyDescent="0.25"/>
    <row r="4759" x14ac:dyDescent="0.25"/>
    <row r="4760" x14ac:dyDescent="0.25"/>
    <row r="4761" x14ac:dyDescent="0.25"/>
    <row r="4762" x14ac:dyDescent="0.25"/>
    <row r="4763" x14ac:dyDescent="0.25"/>
    <row r="4764" x14ac:dyDescent="0.25"/>
    <row r="4765" x14ac:dyDescent="0.25"/>
    <row r="4766" x14ac:dyDescent="0.25"/>
    <row r="4767" x14ac:dyDescent="0.25"/>
    <row r="4768" x14ac:dyDescent="0.25"/>
    <row r="4769" x14ac:dyDescent="0.25"/>
    <row r="4770" x14ac:dyDescent="0.25"/>
    <row r="4771" x14ac:dyDescent="0.25"/>
    <row r="4772" x14ac:dyDescent="0.25"/>
    <row r="4773" x14ac:dyDescent="0.25"/>
    <row r="4774" x14ac:dyDescent="0.25"/>
    <row r="4775" x14ac:dyDescent="0.25"/>
    <row r="4776" x14ac:dyDescent="0.25"/>
    <row r="4777" x14ac:dyDescent="0.25"/>
    <row r="4778" x14ac:dyDescent="0.25"/>
    <row r="4779" x14ac:dyDescent="0.25"/>
    <row r="4780" x14ac:dyDescent="0.25"/>
    <row r="4781" x14ac:dyDescent="0.25"/>
    <row r="4782" x14ac:dyDescent="0.25"/>
    <row r="4783" x14ac:dyDescent="0.25"/>
    <row r="4784" x14ac:dyDescent="0.25"/>
    <row r="4785" x14ac:dyDescent="0.25"/>
    <row r="4786" x14ac:dyDescent="0.25"/>
    <row r="4787" x14ac:dyDescent="0.25"/>
    <row r="4788" x14ac:dyDescent="0.25"/>
    <row r="4789" x14ac:dyDescent="0.25"/>
    <row r="4790" x14ac:dyDescent="0.25"/>
    <row r="4791" x14ac:dyDescent="0.25"/>
    <row r="4792" x14ac:dyDescent="0.25"/>
    <row r="4793" x14ac:dyDescent="0.25"/>
    <row r="4794" x14ac:dyDescent="0.25"/>
    <row r="4795" x14ac:dyDescent="0.25"/>
    <row r="4796" x14ac:dyDescent="0.25"/>
    <row r="4797" x14ac:dyDescent="0.25"/>
    <row r="4798" x14ac:dyDescent="0.25"/>
    <row r="4799" x14ac:dyDescent="0.25"/>
    <row r="4800" x14ac:dyDescent="0.25"/>
    <row r="4801" x14ac:dyDescent="0.25"/>
    <row r="4802" x14ac:dyDescent="0.25"/>
    <row r="4803" x14ac:dyDescent="0.25"/>
    <row r="4804" x14ac:dyDescent="0.25"/>
    <row r="4805" x14ac:dyDescent="0.25"/>
    <row r="4806" x14ac:dyDescent="0.25"/>
    <row r="4807" x14ac:dyDescent="0.25"/>
    <row r="4808" x14ac:dyDescent="0.25"/>
    <row r="4809" x14ac:dyDescent="0.25"/>
    <row r="4810" x14ac:dyDescent="0.25"/>
    <row r="4811" x14ac:dyDescent="0.25"/>
    <row r="4812" x14ac:dyDescent="0.25"/>
    <row r="4813" x14ac:dyDescent="0.25"/>
    <row r="4814" x14ac:dyDescent="0.25"/>
    <row r="4815" x14ac:dyDescent="0.25"/>
    <row r="4816" x14ac:dyDescent="0.25"/>
    <row r="4817" x14ac:dyDescent="0.25"/>
    <row r="4818" x14ac:dyDescent="0.25"/>
    <row r="4819" x14ac:dyDescent="0.25"/>
    <row r="4820" x14ac:dyDescent="0.25"/>
    <row r="4821" x14ac:dyDescent="0.25"/>
    <row r="4822" x14ac:dyDescent="0.25"/>
    <row r="4823" x14ac:dyDescent="0.25"/>
    <row r="4824" x14ac:dyDescent="0.25"/>
    <row r="4825" x14ac:dyDescent="0.25"/>
    <row r="4826" x14ac:dyDescent="0.25"/>
    <row r="4827" x14ac:dyDescent="0.25"/>
    <row r="4828" x14ac:dyDescent="0.25"/>
    <row r="4829" x14ac:dyDescent="0.25"/>
    <row r="4830" x14ac:dyDescent="0.25"/>
    <row r="4831" x14ac:dyDescent="0.25"/>
    <row r="4832" x14ac:dyDescent="0.25"/>
    <row r="4833" x14ac:dyDescent="0.25"/>
    <row r="4834" x14ac:dyDescent="0.25"/>
    <row r="4835" x14ac:dyDescent="0.25"/>
    <row r="4836" x14ac:dyDescent="0.25"/>
    <row r="4837" x14ac:dyDescent="0.25"/>
    <row r="4838" x14ac:dyDescent="0.25"/>
    <row r="4839" x14ac:dyDescent="0.25"/>
    <row r="4840" x14ac:dyDescent="0.25"/>
    <row r="4841" x14ac:dyDescent="0.25"/>
    <row r="4842" x14ac:dyDescent="0.25"/>
    <row r="4843" x14ac:dyDescent="0.25"/>
    <row r="4844" x14ac:dyDescent="0.25"/>
    <row r="4845" x14ac:dyDescent="0.25"/>
    <row r="4846" x14ac:dyDescent="0.25"/>
    <row r="4847" x14ac:dyDescent="0.25"/>
    <row r="4848" x14ac:dyDescent="0.25"/>
    <row r="4849" x14ac:dyDescent="0.25"/>
    <row r="4850" x14ac:dyDescent="0.25"/>
    <row r="4851" x14ac:dyDescent="0.25"/>
    <row r="4852" x14ac:dyDescent="0.25"/>
    <row r="4853" x14ac:dyDescent="0.25"/>
    <row r="4854" x14ac:dyDescent="0.25"/>
    <row r="4855" x14ac:dyDescent="0.25"/>
    <row r="4856" x14ac:dyDescent="0.25"/>
    <row r="4857" x14ac:dyDescent="0.25"/>
    <row r="4858" x14ac:dyDescent="0.25"/>
    <row r="4859" x14ac:dyDescent="0.25"/>
    <row r="4860" x14ac:dyDescent="0.25"/>
    <row r="4861" x14ac:dyDescent="0.25"/>
    <row r="4862" x14ac:dyDescent="0.25"/>
    <row r="4863" x14ac:dyDescent="0.25"/>
    <row r="4864" x14ac:dyDescent="0.25"/>
    <row r="4865" x14ac:dyDescent="0.25"/>
    <row r="4866" x14ac:dyDescent="0.25"/>
    <row r="4867" x14ac:dyDescent="0.25"/>
    <row r="4868" x14ac:dyDescent="0.25"/>
    <row r="4869" x14ac:dyDescent="0.25"/>
    <row r="4870" x14ac:dyDescent="0.25"/>
    <row r="4871" x14ac:dyDescent="0.25"/>
    <row r="4872" x14ac:dyDescent="0.25"/>
    <row r="4873" x14ac:dyDescent="0.25"/>
    <row r="4874" x14ac:dyDescent="0.25"/>
    <row r="4875" x14ac:dyDescent="0.25"/>
    <row r="4876" x14ac:dyDescent="0.25"/>
    <row r="4877" x14ac:dyDescent="0.25"/>
    <row r="4878" x14ac:dyDescent="0.25"/>
    <row r="4879" x14ac:dyDescent="0.25"/>
    <row r="4880" x14ac:dyDescent="0.25"/>
    <row r="4881" x14ac:dyDescent="0.25"/>
    <row r="4882" x14ac:dyDescent="0.25"/>
    <row r="4883" x14ac:dyDescent="0.25"/>
    <row r="4884" x14ac:dyDescent="0.25"/>
    <row r="4885" x14ac:dyDescent="0.25"/>
    <row r="4886" x14ac:dyDescent="0.25"/>
    <row r="4887" x14ac:dyDescent="0.25"/>
    <row r="4888" x14ac:dyDescent="0.25"/>
    <row r="4889" x14ac:dyDescent="0.25"/>
    <row r="4890" x14ac:dyDescent="0.25"/>
    <row r="4891" x14ac:dyDescent="0.25"/>
    <row r="4892" x14ac:dyDescent="0.25"/>
    <row r="4893" x14ac:dyDescent="0.25"/>
    <row r="4894" x14ac:dyDescent="0.25"/>
    <row r="4895" x14ac:dyDescent="0.25"/>
    <row r="4896" x14ac:dyDescent="0.25"/>
    <row r="4897" x14ac:dyDescent="0.25"/>
    <row r="4898" x14ac:dyDescent="0.25"/>
    <row r="4899" x14ac:dyDescent="0.25"/>
    <row r="4900" x14ac:dyDescent="0.25"/>
    <row r="4901" x14ac:dyDescent="0.25"/>
    <row r="4902" x14ac:dyDescent="0.25"/>
    <row r="4903" x14ac:dyDescent="0.25"/>
    <row r="4904" x14ac:dyDescent="0.25"/>
    <row r="4905" x14ac:dyDescent="0.25"/>
    <row r="4906" x14ac:dyDescent="0.25"/>
    <row r="4907" x14ac:dyDescent="0.25"/>
    <row r="4908" x14ac:dyDescent="0.25"/>
    <row r="4909" x14ac:dyDescent="0.25"/>
    <row r="4910" x14ac:dyDescent="0.25"/>
    <row r="4911" x14ac:dyDescent="0.25"/>
    <row r="4912" x14ac:dyDescent="0.25"/>
    <row r="4913" x14ac:dyDescent="0.25"/>
    <row r="4914" x14ac:dyDescent="0.25"/>
    <row r="4915" x14ac:dyDescent="0.25"/>
    <row r="4916" x14ac:dyDescent="0.25"/>
    <row r="4917" x14ac:dyDescent="0.25"/>
    <row r="4918" x14ac:dyDescent="0.25"/>
    <row r="4919" x14ac:dyDescent="0.25"/>
    <row r="4920" x14ac:dyDescent="0.25"/>
    <row r="4921" x14ac:dyDescent="0.25"/>
    <row r="4922" x14ac:dyDescent="0.25"/>
    <row r="4923" x14ac:dyDescent="0.25"/>
    <row r="4924" x14ac:dyDescent="0.25"/>
    <row r="4925" x14ac:dyDescent="0.25"/>
    <row r="4926" x14ac:dyDescent="0.25"/>
    <row r="4927" x14ac:dyDescent="0.25"/>
    <row r="4928" x14ac:dyDescent="0.25"/>
    <row r="4929" x14ac:dyDescent="0.25"/>
    <row r="4930" x14ac:dyDescent="0.25"/>
    <row r="4931" x14ac:dyDescent="0.25"/>
    <row r="4932" x14ac:dyDescent="0.25"/>
    <row r="4933" x14ac:dyDescent="0.25"/>
    <row r="4934" x14ac:dyDescent="0.25"/>
    <row r="4935" x14ac:dyDescent="0.25"/>
    <row r="4936" x14ac:dyDescent="0.25"/>
    <row r="4937" x14ac:dyDescent="0.25"/>
    <row r="4938" x14ac:dyDescent="0.25"/>
    <row r="4939" x14ac:dyDescent="0.25"/>
    <row r="4940" x14ac:dyDescent="0.25"/>
    <row r="4941" x14ac:dyDescent="0.25"/>
    <row r="4942" x14ac:dyDescent="0.25"/>
    <row r="4943" x14ac:dyDescent="0.25"/>
    <row r="4944" x14ac:dyDescent="0.25"/>
    <row r="4945" x14ac:dyDescent="0.25"/>
    <row r="4946" x14ac:dyDescent="0.25"/>
    <row r="4947" x14ac:dyDescent="0.25"/>
    <row r="4948" x14ac:dyDescent="0.25"/>
    <row r="4949" x14ac:dyDescent="0.25"/>
    <row r="4950" x14ac:dyDescent="0.25"/>
    <row r="4951" x14ac:dyDescent="0.25"/>
    <row r="4952" x14ac:dyDescent="0.25"/>
    <row r="4953" x14ac:dyDescent="0.25"/>
    <row r="4954" x14ac:dyDescent="0.25"/>
    <row r="4955" x14ac:dyDescent="0.25"/>
    <row r="4956" x14ac:dyDescent="0.25"/>
    <row r="4957" x14ac:dyDescent="0.25"/>
    <row r="4958" x14ac:dyDescent="0.25"/>
    <row r="4959" x14ac:dyDescent="0.25"/>
    <row r="4960" x14ac:dyDescent="0.25"/>
    <row r="4961" x14ac:dyDescent="0.25"/>
    <row r="4962" x14ac:dyDescent="0.25"/>
    <row r="4963" x14ac:dyDescent="0.25"/>
    <row r="4964" x14ac:dyDescent="0.25"/>
    <row r="4965" x14ac:dyDescent="0.25"/>
    <row r="4966" x14ac:dyDescent="0.25"/>
    <row r="4967" x14ac:dyDescent="0.25"/>
    <row r="4968" x14ac:dyDescent="0.25"/>
    <row r="4969" x14ac:dyDescent="0.25"/>
    <row r="4970" x14ac:dyDescent="0.25"/>
    <row r="4971" x14ac:dyDescent="0.25"/>
    <row r="4972" x14ac:dyDescent="0.25"/>
    <row r="4973" x14ac:dyDescent="0.25"/>
    <row r="4974" x14ac:dyDescent="0.25"/>
    <row r="4975" x14ac:dyDescent="0.25"/>
    <row r="4976" x14ac:dyDescent="0.25"/>
    <row r="4977" x14ac:dyDescent="0.25"/>
    <row r="4978" x14ac:dyDescent="0.25"/>
    <row r="4979" x14ac:dyDescent="0.25"/>
    <row r="4980" x14ac:dyDescent="0.25"/>
    <row r="4981" x14ac:dyDescent="0.25"/>
    <row r="4982" x14ac:dyDescent="0.25"/>
    <row r="4983" x14ac:dyDescent="0.25"/>
    <row r="4984" x14ac:dyDescent="0.25"/>
    <row r="4985" x14ac:dyDescent="0.25"/>
    <row r="4986" x14ac:dyDescent="0.25"/>
    <row r="4987" x14ac:dyDescent="0.25"/>
    <row r="4988" x14ac:dyDescent="0.25"/>
    <row r="4989" x14ac:dyDescent="0.25"/>
    <row r="4990" x14ac:dyDescent="0.25"/>
    <row r="4991" x14ac:dyDescent="0.25"/>
    <row r="4992" x14ac:dyDescent="0.25"/>
    <row r="4993" x14ac:dyDescent="0.25"/>
    <row r="4994" x14ac:dyDescent="0.25"/>
    <row r="4995" x14ac:dyDescent="0.25"/>
    <row r="4996" x14ac:dyDescent="0.25"/>
    <row r="4997" x14ac:dyDescent="0.25"/>
    <row r="4998" x14ac:dyDescent="0.25"/>
    <row r="4999" x14ac:dyDescent="0.25"/>
    <row r="5000" x14ac:dyDescent="0.25"/>
    <row r="5001" x14ac:dyDescent="0.25"/>
    <row r="5002" x14ac:dyDescent="0.25"/>
    <row r="5003" x14ac:dyDescent="0.25"/>
    <row r="5004" x14ac:dyDescent="0.25"/>
    <row r="5005" x14ac:dyDescent="0.25"/>
    <row r="5006" x14ac:dyDescent="0.25"/>
    <row r="5007" x14ac:dyDescent="0.25"/>
    <row r="5008" x14ac:dyDescent="0.25"/>
    <row r="5009" x14ac:dyDescent="0.25"/>
    <row r="5010" x14ac:dyDescent="0.25"/>
    <row r="5011" x14ac:dyDescent="0.25"/>
    <row r="5012" x14ac:dyDescent="0.25"/>
    <row r="5013" x14ac:dyDescent="0.25"/>
    <row r="5014" x14ac:dyDescent="0.25"/>
    <row r="5015" x14ac:dyDescent="0.25"/>
    <row r="5016" x14ac:dyDescent="0.25"/>
    <row r="5017" x14ac:dyDescent="0.25"/>
    <row r="5018" x14ac:dyDescent="0.25"/>
    <row r="5019" x14ac:dyDescent="0.25"/>
    <row r="5020" x14ac:dyDescent="0.25"/>
    <row r="5021" x14ac:dyDescent="0.25"/>
    <row r="5022" x14ac:dyDescent="0.25"/>
    <row r="5023" x14ac:dyDescent="0.25"/>
    <row r="5024" x14ac:dyDescent="0.25"/>
    <row r="5025" x14ac:dyDescent="0.25"/>
    <row r="5026" x14ac:dyDescent="0.25"/>
    <row r="5027" x14ac:dyDescent="0.25"/>
    <row r="5028" x14ac:dyDescent="0.25"/>
    <row r="5029" x14ac:dyDescent="0.25"/>
    <row r="5030" x14ac:dyDescent="0.25"/>
    <row r="5031" x14ac:dyDescent="0.25"/>
    <row r="5032" x14ac:dyDescent="0.25"/>
    <row r="5033" x14ac:dyDescent="0.25"/>
    <row r="5034" x14ac:dyDescent="0.25"/>
    <row r="5035" x14ac:dyDescent="0.25"/>
    <row r="5036" x14ac:dyDescent="0.25"/>
    <row r="5037" x14ac:dyDescent="0.25"/>
    <row r="5038" x14ac:dyDescent="0.25"/>
    <row r="5039" x14ac:dyDescent="0.25"/>
    <row r="5040" x14ac:dyDescent="0.25"/>
    <row r="5041" x14ac:dyDescent="0.25"/>
    <row r="5042" x14ac:dyDescent="0.25"/>
    <row r="5043" x14ac:dyDescent="0.25"/>
    <row r="5044" x14ac:dyDescent="0.25"/>
    <row r="5045" x14ac:dyDescent="0.25"/>
    <row r="5046" x14ac:dyDescent="0.25"/>
    <row r="5047" x14ac:dyDescent="0.25"/>
    <row r="5048" x14ac:dyDescent="0.25"/>
    <row r="5049" x14ac:dyDescent="0.25"/>
    <row r="5050" x14ac:dyDescent="0.25"/>
    <row r="5051" x14ac:dyDescent="0.25"/>
    <row r="5052" x14ac:dyDescent="0.25"/>
    <row r="5053" x14ac:dyDescent="0.25"/>
    <row r="5054" x14ac:dyDescent="0.25"/>
    <row r="5055" x14ac:dyDescent="0.25"/>
    <row r="5056" x14ac:dyDescent="0.25"/>
    <row r="5057" x14ac:dyDescent="0.25"/>
    <row r="5058" x14ac:dyDescent="0.25"/>
    <row r="5059" x14ac:dyDescent="0.25"/>
    <row r="5060" x14ac:dyDescent="0.25"/>
    <row r="5061" x14ac:dyDescent="0.25"/>
    <row r="5062" x14ac:dyDescent="0.25"/>
    <row r="5063" x14ac:dyDescent="0.25"/>
    <row r="5064" x14ac:dyDescent="0.25"/>
    <row r="5065" x14ac:dyDescent="0.25"/>
    <row r="5066" x14ac:dyDescent="0.25"/>
    <row r="5067" x14ac:dyDescent="0.25"/>
    <row r="5068" x14ac:dyDescent="0.25"/>
    <row r="5069" x14ac:dyDescent="0.25"/>
    <row r="5070" x14ac:dyDescent="0.25"/>
    <row r="5071" x14ac:dyDescent="0.25"/>
    <row r="5072" x14ac:dyDescent="0.25"/>
    <row r="5073" x14ac:dyDescent="0.25"/>
    <row r="5074" x14ac:dyDescent="0.25"/>
    <row r="5075" x14ac:dyDescent="0.25"/>
    <row r="5076" x14ac:dyDescent="0.25"/>
    <row r="5077" x14ac:dyDescent="0.25"/>
    <row r="5078" x14ac:dyDescent="0.25"/>
    <row r="5079" x14ac:dyDescent="0.25"/>
    <row r="5080" x14ac:dyDescent="0.25"/>
    <row r="5081" x14ac:dyDescent="0.25"/>
    <row r="5082" x14ac:dyDescent="0.25"/>
    <row r="5083" x14ac:dyDescent="0.25"/>
    <row r="5084" x14ac:dyDescent="0.25"/>
    <row r="5085" x14ac:dyDescent="0.25"/>
    <row r="5086" x14ac:dyDescent="0.25"/>
    <row r="5087" x14ac:dyDescent="0.25"/>
    <row r="5088" x14ac:dyDescent="0.25"/>
    <row r="5089" x14ac:dyDescent="0.25"/>
    <row r="5090" x14ac:dyDescent="0.25"/>
    <row r="5091" x14ac:dyDescent="0.25"/>
    <row r="5092" x14ac:dyDescent="0.25"/>
    <row r="5093" x14ac:dyDescent="0.25"/>
    <row r="5094" x14ac:dyDescent="0.25"/>
    <row r="5095" x14ac:dyDescent="0.25"/>
    <row r="5096" x14ac:dyDescent="0.25"/>
    <row r="5097" x14ac:dyDescent="0.25"/>
    <row r="5098" x14ac:dyDescent="0.25"/>
    <row r="5099" x14ac:dyDescent="0.25"/>
    <row r="5100" x14ac:dyDescent="0.25"/>
    <row r="5101" x14ac:dyDescent="0.25"/>
    <row r="5102" x14ac:dyDescent="0.25"/>
    <row r="5103" x14ac:dyDescent="0.25"/>
    <row r="5104" x14ac:dyDescent="0.25"/>
    <row r="5105" x14ac:dyDescent="0.25"/>
    <row r="5106" x14ac:dyDescent="0.25"/>
    <row r="5107" x14ac:dyDescent="0.25"/>
    <row r="5108" x14ac:dyDescent="0.25"/>
    <row r="5109" x14ac:dyDescent="0.25"/>
    <row r="5110" x14ac:dyDescent="0.25"/>
    <row r="5111" x14ac:dyDescent="0.25"/>
    <row r="5112" x14ac:dyDescent="0.25"/>
    <row r="5113" x14ac:dyDescent="0.25"/>
    <row r="5114" x14ac:dyDescent="0.25"/>
    <row r="5115" x14ac:dyDescent="0.25"/>
    <row r="5116" x14ac:dyDescent="0.25"/>
    <row r="5117" x14ac:dyDescent="0.25"/>
    <row r="5118" x14ac:dyDescent="0.25"/>
    <row r="5119" x14ac:dyDescent="0.25"/>
    <row r="5120" x14ac:dyDescent="0.25"/>
    <row r="5121" x14ac:dyDescent="0.25"/>
    <row r="5122" x14ac:dyDescent="0.25"/>
    <row r="5123" x14ac:dyDescent="0.25"/>
    <row r="5124" x14ac:dyDescent="0.25"/>
    <row r="5125" x14ac:dyDescent="0.25"/>
    <row r="5126" x14ac:dyDescent="0.25"/>
    <row r="5127" x14ac:dyDescent="0.25"/>
    <row r="5128" x14ac:dyDescent="0.25"/>
    <row r="5129" x14ac:dyDescent="0.25"/>
    <row r="5130" x14ac:dyDescent="0.25"/>
    <row r="5131" x14ac:dyDescent="0.25"/>
    <row r="5132" x14ac:dyDescent="0.25"/>
    <row r="5133" x14ac:dyDescent="0.25"/>
    <row r="5134" x14ac:dyDescent="0.25"/>
    <row r="5135" x14ac:dyDescent="0.25"/>
    <row r="5136" x14ac:dyDescent="0.25"/>
    <row r="5137" x14ac:dyDescent="0.25"/>
    <row r="5138" x14ac:dyDescent="0.25"/>
    <row r="5139" x14ac:dyDescent="0.25"/>
    <row r="5140" x14ac:dyDescent="0.25"/>
    <row r="5141" x14ac:dyDescent="0.25"/>
    <row r="5142" x14ac:dyDescent="0.25"/>
    <row r="5143" x14ac:dyDescent="0.25"/>
    <row r="5144" x14ac:dyDescent="0.25"/>
    <row r="5145" x14ac:dyDescent="0.25"/>
    <row r="5146" x14ac:dyDescent="0.25"/>
    <row r="5147" x14ac:dyDescent="0.25"/>
    <row r="5148" x14ac:dyDescent="0.25"/>
    <row r="5149" x14ac:dyDescent="0.25"/>
    <row r="5150" x14ac:dyDescent="0.25"/>
    <row r="5151" x14ac:dyDescent="0.25"/>
    <row r="5152" x14ac:dyDescent="0.25"/>
    <row r="5153" x14ac:dyDescent="0.25"/>
    <row r="5154" x14ac:dyDescent="0.25"/>
    <row r="5155" x14ac:dyDescent="0.25"/>
    <row r="5156" x14ac:dyDescent="0.25"/>
    <row r="5157" x14ac:dyDescent="0.25"/>
    <row r="5158" x14ac:dyDescent="0.25"/>
    <row r="5159" x14ac:dyDescent="0.25"/>
    <row r="5160" x14ac:dyDescent="0.25"/>
    <row r="5161" x14ac:dyDescent="0.25"/>
    <row r="5162" x14ac:dyDescent="0.25"/>
    <row r="5163" x14ac:dyDescent="0.25"/>
    <row r="5164" x14ac:dyDescent="0.25"/>
    <row r="5165" x14ac:dyDescent="0.25"/>
    <row r="5166" x14ac:dyDescent="0.25"/>
    <row r="5167" x14ac:dyDescent="0.25"/>
    <row r="5168" x14ac:dyDescent="0.25"/>
    <row r="5169" x14ac:dyDescent="0.25"/>
    <row r="5170" x14ac:dyDescent="0.25"/>
    <row r="5171" x14ac:dyDescent="0.25"/>
    <row r="5172" x14ac:dyDescent="0.25"/>
    <row r="5173" x14ac:dyDescent="0.25"/>
    <row r="5174" x14ac:dyDescent="0.25"/>
    <row r="5175" x14ac:dyDescent="0.25"/>
    <row r="5176" x14ac:dyDescent="0.25"/>
    <row r="5177" x14ac:dyDescent="0.25"/>
    <row r="5178" x14ac:dyDescent="0.25"/>
    <row r="5179" x14ac:dyDescent="0.25"/>
    <row r="5180" x14ac:dyDescent="0.25"/>
    <row r="5181" x14ac:dyDescent="0.25"/>
    <row r="5182" x14ac:dyDescent="0.25"/>
    <row r="5183" x14ac:dyDescent="0.25"/>
    <row r="5184" x14ac:dyDescent="0.25"/>
    <row r="5185" x14ac:dyDescent="0.25"/>
    <row r="5186" x14ac:dyDescent="0.25"/>
    <row r="5187" x14ac:dyDescent="0.25"/>
    <row r="5188" x14ac:dyDescent="0.25"/>
    <row r="5189" x14ac:dyDescent="0.25"/>
    <row r="5190" x14ac:dyDescent="0.25"/>
    <row r="5191" x14ac:dyDescent="0.25"/>
    <row r="5192" x14ac:dyDescent="0.25"/>
    <row r="5193" x14ac:dyDescent="0.25"/>
    <row r="5194" x14ac:dyDescent="0.25"/>
    <row r="5195" x14ac:dyDescent="0.25"/>
    <row r="5196" x14ac:dyDescent="0.25"/>
    <row r="5197" x14ac:dyDescent="0.25"/>
    <row r="5198" x14ac:dyDescent="0.25"/>
    <row r="5199" x14ac:dyDescent="0.25"/>
    <row r="5200" x14ac:dyDescent="0.25"/>
    <row r="5201" x14ac:dyDescent="0.25"/>
    <row r="5202" x14ac:dyDescent="0.25"/>
    <row r="5203" x14ac:dyDescent="0.25"/>
    <row r="5204" x14ac:dyDescent="0.25"/>
    <row r="5205" x14ac:dyDescent="0.25"/>
    <row r="5206" x14ac:dyDescent="0.25"/>
    <row r="5207" x14ac:dyDescent="0.25"/>
    <row r="5208" x14ac:dyDescent="0.25"/>
    <row r="5209" x14ac:dyDescent="0.25"/>
    <row r="5210" x14ac:dyDescent="0.25"/>
    <row r="5211" x14ac:dyDescent="0.25"/>
    <row r="5212" x14ac:dyDescent="0.25"/>
    <row r="5213" x14ac:dyDescent="0.25"/>
    <row r="5214" x14ac:dyDescent="0.25"/>
    <row r="5215" x14ac:dyDescent="0.25"/>
    <row r="5216" x14ac:dyDescent="0.25"/>
    <row r="5217" x14ac:dyDescent="0.25"/>
    <row r="5218" x14ac:dyDescent="0.25"/>
    <row r="5219" x14ac:dyDescent="0.25"/>
    <row r="5220" x14ac:dyDescent="0.25"/>
    <row r="5221" x14ac:dyDescent="0.25"/>
    <row r="5222" x14ac:dyDescent="0.25"/>
    <row r="5223" x14ac:dyDescent="0.25"/>
    <row r="5224" x14ac:dyDescent="0.25"/>
    <row r="5225" x14ac:dyDescent="0.25"/>
    <row r="5226" x14ac:dyDescent="0.25"/>
    <row r="5227" x14ac:dyDescent="0.25"/>
    <row r="5228" x14ac:dyDescent="0.25"/>
    <row r="5229" x14ac:dyDescent="0.25"/>
    <row r="5230" x14ac:dyDescent="0.25"/>
    <row r="5231" x14ac:dyDescent="0.25"/>
    <row r="5232" x14ac:dyDescent="0.25"/>
    <row r="5233" x14ac:dyDescent="0.25"/>
    <row r="5234" x14ac:dyDescent="0.25"/>
    <row r="5235" x14ac:dyDescent="0.25"/>
    <row r="5236" x14ac:dyDescent="0.25"/>
    <row r="5237" x14ac:dyDescent="0.25"/>
    <row r="5238" x14ac:dyDescent="0.25"/>
    <row r="5239" x14ac:dyDescent="0.25"/>
    <row r="5240" x14ac:dyDescent="0.25"/>
    <row r="5241" x14ac:dyDescent="0.25"/>
    <row r="5242" x14ac:dyDescent="0.25"/>
    <row r="5243" x14ac:dyDescent="0.25"/>
    <row r="5244" x14ac:dyDescent="0.25"/>
    <row r="5245" x14ac:dyDescent="0.25"/>
    <row r="5246" x14ac:dyDescent="0.25"/>
    <row r="5247" x14ac:dyDescent="0.25"/>
    <row r="5248" x14ac:dyDescent="0.25"/>
    <row r="5249" x14ac:dyDescent="0.25"/>
    <row r="5250" x14ac:dyDescent="0.25"/>
    <row r="5251" x14ac:dyDescent="0.25"/>
    <row r="5252" x14ac:dyDescent="0.25"/>
    <row r="5253" x14ac:dyDescent="0.25"/>
    <row r="5254" x14ac:dyDescent="0.25"/>
    <row r="5255" x14ac:dyDescent="0.25"/>
    <row r="5256" x14ac:dyDescent="0.25"/>
    <row r="5257" x14ac:dyDescent="0.25"/>
    <row r="5258" x14ac:dyDescent="0.25"/>
    <row r="5259" x14ac:dyDescent="0.25"/>
    <row r="5260" x14ac:dyDescent="0.25"/>
    <row r="5261" x14ac:dyDescent="0.25"/>
    <row r="5262" x14ac:dyDescent="0.25"/>
    <row r="5263" x14ac:dyDescent="0.25"/>
    <row r="5264" x14ac:dyDescent="0.25"/>
    <row r="5265" x14ac:dyDescent="0.25"/>
    <row r="5266" x14ac:dyDescent="0.25"/>
    <row r="5267" x14ac:dyDescent="0.25"/>
    <row r="5268" x14ac:dyDescent="0.25"/>
    <row r="5269" x14ac:dyDescent="0.25"/>
    <row r="5270" x14ac:dyDescent="0.25"/>
    <row r="5271" x14ac:dyDescent="0.25"/>
    <row r="5272" x14ac:dyDescent="0.25"/>
    <row r="5273" x14ac:dyDescent="0.25"/>
    <row r="5274" x14ac:dyDescent="0.25"/>
    <row r="5275" x14ac:dyDescent="0.25"/>
    <row r="5276" x14ac:dyDescent="0.25"/>
    <row r="5277" x14ac:dyDescent="0.25"/>
    <row r="5278" x14ac:dyDescent="0.25"/>
    <row r="5279" x14ac:dyDescent="0.25"/>
    <row r="5280" x14ac:dyDescent="0.25"/>
    <row r="5281" x14ac:dyDescent="0.25"/>
    <row r="5282" x14ac:dyDescent="0.25"/>
    <row r="5283" x14ac:dyDescent="0.25"/>
    <row r="5284" x14ac:dyDescent="0.25"/>
    <row r="5285" x14ac:dyDescent="0.25"/>
    <row r="5286" x14ac:dyDescent="0.25"/>
    <row r="5287" x14ac:dyDescent="0.25"/>
    <row r="5288" x14ac:dyDescent="0.25"/>
    <row r="5289" x14ac:dyDescent="0.25"/>
    <row r="5290" x14ac:dyDescent="0.25"/>
    <row r="5291" x14ac:dyDescent="0.25"/>
    <row r="5292" x14ac:dyDescent="0.25"/>
    <row r="5293" x14ac:dyDescent="0.25"/>
    <row r="5294" x14ac:dyDescent="0.25"/>
    <row r="5295" x14ac:dyDescent="0.25"/>
    <row r="5296" x14ac:dyDescent="0.25"/>
    <row r="5297" x14ac:dyDescent="0.25"/>
    <row r="5298" x14ac:dyDescent="0.25"/>
    <row r="5299" x14ac:dyDescent="0.25"/>
    <row r="5300" x14ac:dyDescent="0.25"/>
    <row r="5301" x14ac:dyDescent="0.25"/>
    <row r="5302" x14ac:dyDescent="0.25"/>
    <row r="5303" x14ac:dyDescent="0.25"/>
    <row r="5304" x14ac:dyDescent="0.25"/>
    <row r="5305" x14ac:dyDescent="0.25"/>
    <row r="5306" x14ac:dyDescent="0.25"/>
    <row r="5307" x14ac:dyDescent="0.25"/>
    <row r="5308" x14ac:dyDescent="0.25"/>
    <row r="5309" x14ac:dyDescent="0.25"/>
    <row r="5310" x14ac:dyDescent="0.25"/>
    <row r="5311" x14ac:dyDescent="0.25"/>
    <row r="5312" x14ac:dyDescent="0.25"/>
    <row r="5313" x14ac:dyDescent="0.25"/>
    <row r="5314" x14ac:dyDescent="0.25"/>
    <row r="5315" x14ac:dyDescent="0.25"/>
    <row r="5316" x14ac:dyDescent="0.25"/>
    <row r="5317" x14ac:dyDescent="0.25"/>
    <row r="5318" x14ac:dyDescent="0.25"/>
    <row r="5319" x14ac:dyDescent="0.25"/>
    <row r="5320" x14ac:dyDescent="0.25"/>
    <row r="5321" x14ac:dyDescent="0.25"/>
    <row r="5322" x14ac:dyDescent="0.25"/>
    <row r="5323" x14ac:dyDescent="0.25"/>
    <row r="5324" x14ac:dyDescent="0.25"/>
    <row r="5325" x14ac:dyDescent="0.25"/>
    <row r="5326" x14ac:dyDescent="0.25"/>
    <row r="5327" x14ac:dyDescent="0.25"/>
    <row r="5328" x14ac:dyDescent="0.25"/>
    <row r="5329" x14ac:dyDescent="0.25"/>
    <row r="5330" x14ac:dyDescent="0.25"/>
    <row r="5331" x14ac:dyDescent="0.25"/>
    <row r="5332" x14ac:dyDescent="0.25"/>
    <row r="5333" x14ac:dyDescent="0.25"/>
    <row r="5334" x14ac:dyDescent="0.25"/>
    <row r="5335" x14ac:dyDescent="0.25"/>
    <row r="5336" x14ac:dyDescent="0.25"/>
    <row r="5337" x14ac:dyDescent="0.25"/>
    <row r="5338" x14ac:dyDescent="0.25"/>
    <row r="5339" x14ac:dyDescent="0.25"/>
    <row r="5340" x14ac:dyDescent="0.25"/>
    <row r="5341" x14ac:dyDescent="0.25"/>
    <row r="5342" x14ac:dyDescent="0.25"/>
    <row r="5343" x14ac:dyDescent="0.25"/>
    <row r="5344" x14ac:dyDescent="0.25"/>
    <row r="5345" x14ac:dyDescent="0.25"/>
    <row r="5346" x14ac:dyDescent="0.25"/>
    <row r="5347" x14ac:dyDescent="0.25"/>
    <row r="5348" x14ac:dyDescent="0.25"/>
    <row r="5349" x14ac:dyDescent="0.25"/>
    <row r="5350" x14ac:dyDescent="0.25"/>
    <row r="5351" x14ac:dyDescent="0.25"/>
    <row r="5352" x14ac:dyDescent="0.25"/>
    <row r="5353" x14ac:dyDescent="0.25"/>
    <row r="5354" x14ac:dyDescent="0.25"/>
    <row r="5355" x14ac:dyDescent="0.25"/>
    <row r="5356" x14ac:dyDescent="0.25"/>
    <row r="5357" x14ac:dyDescent="0.25"/>
    <row r="5358" x14ac:dyDescent="0.25"/>
    <row r="5359" x14ac:dyDescent="0.25"/>
    <row r="5360" x14ac:dyDescent="0.25"/>
    <row r="5361" x14ac:dyDescent="0.25"/>
    <row r="5362" x14ac:dyDescent="0.25"/>
    <row r="5363" x14ac:dyDescent="0.25"/>
    <row r="5364" x14ac:dyDescent="0.25"/>
    <row r="5365" x14ac:dyDescent="0.25"/>
    <row r="5366" x14ac:dyDescent="0.25"/>
    <row r="5367" x14ac:dyDescent="0.25"/>
    <row r="5368" x14ac:dyDescent="0.25"/>
    <row r="5369" x14ac:dyDescent="0.25"/>
    <row r="5370" x14ac:dyDescent="0.25"/>
    <row r="5371" x14ac:dyDescent="0.25"/>
    <row r="5372" x14ac:dyDescent="0.25"/>
    <row r="5373" x14ac:dyDescent="0.25"/>
    <row r="5374" x14ac:dyDescent="0.25"/>
    <row r="5375" x14ac:dyDescent="0.25"/>
    <row r="5376" x14ac:dyDescent="0.25"/>
    <row r="5377" x14ac:dyDescent="0.25"/>
    <row r="5378" x14ac:dyDescent="0.25"/>
    <row r="5379" x14ac:dyDescent="0.25"/>
    <row r="5380" x14ac:dyDescent="0.25"/>
    <row r="5381" x14ac:dyDescent="0.25"/>
    <row r="5382" x14ac:dyDescent="0.25"/>
    <row r="5383" x14ac:dyDescent="0.25"/>
    <row r="5384" x14ac:dyDescent="0.25"/>
    <row r="5385" x14ac:dyDescent="0.25"/>
    <row r="5386" x14ac:dyDescent="0.25"/>
    <row r="5387" x14ac:dyDescent="0.25"/>
    <row r="5388" x14ac:dyDescent="0.25"/>
    <row r="5389" x14ac:dyDescent="0.25"/>
    <row r="5390" x14ac:dyDescent="0.25"/>
    <row r="5391" x14ac:dyDescent="0.25"/>
    <row r="5392" x14ac:dyDescent="0.25"/>
    <row r="5393" x14ac:dyDescent="0.25"/>
    <row r="5394" x14ac:dyDescent="0.25"/>
    <row r="5395" x14ac:dyDescent="0.25"/>
    <row r="5396" x14ac:dyDescent="0.25"/>
    <row r="5397" x14ac:dyDescent="0.25"/>
    <row r="5398" x14ac:dyDescent="0.25"/>
    <row r="5399" x14ac:dyDescent="0.25"/>
    <row r="5400" x14ac:dyDescent="0.25"/>
    <row r="5401" x14ac:dyDescent="0.25"/>
    <row r="5402" x14ac:dyDescent="0.25"/>
    <row r="5403" x14ac:dyDescent="0.25"/>
    <row r="5404" x14ac:dyDescent="0.25"/>
    <row r="5405" x14ac:dyDescent="0.25"/>
    <row r="5406" x14ac:dyDescent="0.25"/>
    <row r="5407" x14ac:dyDescent="0.25"/>
    <row r="5408" x14ac:dyDescent="0.25"/>
    <row r="5409" x14ac:dyDescent="0.25"/>
    <row r="5410" x14ac:dyDescent="0.25"/>
    <row r="5411" x14ac:dyDescent="0.25"/>
    <row r="5412" x14ac:dyDescent="0.25"/>
    <row r="5413" x14ac:dyDescent="0.25"/>
    <row r="5414" x14ac:dyDescent="0.25"/>
    <row r="5415" x14ac:dyDescent="0.25"/>
    <row r="5416" x14ac:dyDescent="0.25"/>
    <row r="5417" x14ac:dyDescent="0.25"/>
    <row r="5418" x14ac:dyDescent="0.25"/>
    <row r="5419" x14ac:dyDescent="0.25"/>
    <row r="5420" x14ac:dyDescent="0.25"/>
    <row r="5421" x14ac:dyDescent="0.25"/>
    <row r="5422" x14ac:dyDescent="0.25"/>
    <row r="5423" x14ac:dyDescent="0.25"/>
    <row r="5424" x14ac:dyDescent="0.25"/>
    <row r="5425" x14ac:dyDescent="0.25"/>
    <row r="5426" x14ac:dyDescent="0.25"/>
    <row r="5427" x14ac:dyDescent="0.25"/>
    <row r="5428" x14ac:dyDescent="0.25"/>
    <row r="5429" x14ac:dyDescent="0.25"/>
    <row r="5430" x14ac:dyDescent="0.25"/>
    <row r="5431" x14ac:dyDescent="0.25"/>
    <row r="5432" x14ac:dyDescent="0.25"/>
    <row r="5433" x14ac:dyDescent="0.25"/>
    <row r="5434" x14ac:dyDescent="0.25"/>
    <row r="5435" x14ac:dyDescent="0.25"/>
    <row r="5436" x14ac:dyDescent="0.25"/>
    <row r="5437" x14ac:dyDescent="0.25"/>
    <row r="5438" x14ac:dyDescent="0.25"/>
    <row r="5439" x14ac:dyDescent="0.25"/>
    <row r="5440" x14ac:dyDescent="0.25"/>
    <row r="5441" x14ac:dyDescent="0.25"/>
    <row r="5442" x14ac:dyDescent="0.25"/>
    <row r="5443" x14ac:dyDescent="0.25"/>
    <row r="5444" x14ac:dyDescent="0.25"/>
    <row r="5445" x14ac:dyDescent="0.25"/>
    <row r="5446" x14ac:dyDescent="0.25"/>
    <row r="5447" x14ac:dyDescent="0.25"/>
    <row r="5448" x14ac:dyDescent="0.25"/>
    <row r="5449" x14ac:dyDescent="0.25"/>
    <row r="5450" x14ac:dyDescent="0.25"/>
    <row r="5451" x14ac:dyDescent="0.25"/>
    <row r="5452" x14ac:dyDescent="0.25"/>
    <row r="5453" x14ac:dyDescent="0.25"/>
    <row r="5454" x14ac:dyDescent="0.25"/>
    <row r="5455" x14ac:dyDescent="0.25"/>
    <row r="5456" x14ac:dyDescent="0.25"/>
    <row r="5457" x14ac:dyDescent="0.25"/>
    <row r="5458" x14ac:dyDescent="0.25"/>
    <row r="5459" x14ac:dyDescent="0.25"/>
    <row r="5460" x14ac:dyDescent="0.25"/>
    <row r="5461" x14ac:dyDescent="0.25"/>
    <row r="5462" x14ac:dyDescent="0.25"/>
    <row r="5463" x14ac:dyDescent="0.25"/>
    <row r="5464" x14ac:dyDescent="0.25"/>
    <row r="5465" x14ac:dyDescent="0.25"/>
    <row r="5466" x14ac:dyDescent="0.25"/>
    <row r="5467" x14ac:dyDescent="0.25"/>
    <row r="5468" x14ac:dyDescent="0.25"/>
    <row r="5469" x14ac:dyDescent="0.25"/>
    <row r="5470" x14ac:dyDescent="0.25"/>
    <row r="5471" x14ac:dyDescent="0.25"/>
    <row r="5472" x14ac:dyDescent="0.25"/>
    <row r="5473" x14ac:dyDescent="0.25"/>
    <row r="5474" x14ac:dyDescent="0.25"/>
    <row r="5475" x14ac:dyDescent="0.25"/>
    <row r="5476" x14ac:dyDescent="0.25"/>
    <row r="5477" x14ac:dyDescent="0.25"/>
    <row r="5478" x14ac:dyDescent="0.25"/>
    <row r="5479" x14ac:dyDescent="0.25"/>
    <row r="5480" x14ac:dyDescent="0.25"/>
    <row r="5481" x14ac:dyDescent="0.25"/>
    <row r="5482" x14ac:dyDescent="0.25"/>
    <row r="5483" x14ac:dyDescent="0.25"/>
    <row r="5484" x14ac:dyDescent="0.25"/>
    <row r="5485" x14ac:dyDescent="0.25"/>
    <row r="5486" x14ac:dyDescent="0.25"/>
    <row r="5487" x14ac:dyDescent="0.25"/>
    <row r="5488" x14ac:dyDescent="0.25"/>
    <row r="5489" x14ac:dyDescent="0.25"/>
    <row r="5490" x14ac:dyDescent="0.25"/>
    <row r="5491" x14ac:dyDescent="0.25"/>
    <row r="5492" x14ac:dyDescent="0.25"/>
    <row r="5493" x14ac:dyDescent="0.25"/>
    <row r="5494" x14ac:dyDescent="0.25"/>
    <row r="5495" x14ac:dyDescent="0.25"/>
    <row r="5496" x14ac:dyDescent="0.25"/>
    <row r="5497" x14ac:dyDescent="0.25"/>
    <row r="5498" x14ac:dyDescent="0.25"/>
    <row r="5499" x14ac:dyDescent="0.25"/>
    <row r="5500" x14ac:dyDescent="0.25"/>
    <row r="5501" x14ac:dyDescent="0.25"/>
    <row r="5502" x14ac:dyDescent="0.25"/>
    <row r="5503" x14ac:dyDescent="0.25"/>
    <row r="5504" x14ac:dyDescent="0.25"/>
    <row r="5505" x14ac:dyDescent="0.25"/>
    <row r="5506" x14ac:dyDescent="0.25"/>
    <row r="5507" x14ac:dyDescent="0.25"/>
    <row r="5508" x14ac:dyDescent="0.25"/>
    <row r="5509" x14ac:dyDescent="0.25"/>
    <row r="5510" x14ac:dyDescent="0.25"/>
    <row r="5511" x14ac:dyDescent="0.25"/>
    <row r="5512" x14ac:dyDescent="0.25"/>
    <row r="5513" x14ac:dyDescent="0.25"/>
    <row r="5514" x14ac:dyDescent="0.25"/>
    <row r="5515" x14ac:dyDescent="0.25"/>
    <row r="5516" x14ac:dyDescent="0.25"/>
    <row r="5517" x14ac:dyDescent="0.25"/>
    <row r="5518" x14ac:dyDescent="0.25"/>
    <row r="5519" x14ac:dyDescent="0.25"/>
    <row r="5520" x14ac:dyDescent="0.25"/>
    <row r="5521" x14ac:dyDescent="0.25"/>
    <row r="5522" x14ac:dyDescent="0.25"/>
    <row r="5523" x14ac:dyDescent="0.25"/>
    <row r="5524" x14ac:dyDescent="0.25"/>
    <row r="5525" x14ac:dyDescent="0.25"/>
    <row r="5526" x14ac:dyDescent="0.25"/>
    <row r="5527" x14ac:dyDescent="0.25"/>
    <row r="5528" x14ac:dyDescent="0.25"/>
    <row r="5529" x14ac:dyDescent="0.25"/>
    <row r="5530" x14ac:dyDescent="0.25"/>
    <row r="5531" x14ac:dyDescent="0.25"/>
    <row r="5532" x14ac:dyDescent="0.25"/>
    <row r="5533" x14ac:dyDescent="0.25"/>
    <row r="5534" x14ac:dyDescent="0.25"/>
    <row r="5535" x14ac:dyDescent="0.25"/>
    <row r="5536" x14ac:dyDescent="0.25"/>
    <row r="5537" x14ac:dyDescent="0.25"/>
    <row r="5538" x14ac:dyDescent="0.25"/>
    <row r="5539" x14ac:dyDescent="0.25"/>
    <row r="5540" x14ac:dyDescent="0.25"/>
    <row r="5541" x14ac:dyDescent="0.25"/>
    <row r="5542" x14ac:dyDescent="0.25"/>
    <row r="5543" x14ac:dyDescent="0.25"/>
    <row r="5544" x14ac:dyDescent="0.25"/>
    <row r="5545" x14ac:dyDescent="0.25"/>
    <row r="5546" x14ac:dyDescent="0.25"/>
    <row r="5547" x14ac:dyDescent="0.25"/>
    <row r="5548" x14ac:dyDescent="0.25"/>
    <row r="5549" x14ac:dyDescent="0.25"/>
    <row r="5550" x14ac:dyDescent="0.25"/>
    <row r="5551" x14ac:dyDescent="0.25"/>
    <row r="5552" x14ac:dyDescent="0.25"/>
    <row r="5553" x14ac:dyDescent="0.25"/>
    <row r="5554" x14ac:dyDescent="0.25"/>
    <row r="5555" x14ac:dyDescent="0.25"/>
    <row r="5556" x14ac:dyDescent="0.25"/>
    <row r="5557" x14ac:dyDescent="0.25"/>
    <row r="5558" x14ac:dyDescent="0.25"/>
    <row r="5559" x14ac:dyDescent="0.25"/>
    <row r="5560" x14ac:dyDescent="0.25"/>
    <row r="5561" x14ac:dyDescent="0.25"/>
    <row r="5562" x14ac:dyDescent="0.25"/>
    <row r="5563" x14ac:dyDescent="0.25"/>
    <row r="5564" x14ac:dyDescent="0.25"/>
    <row r="5565" x14ac:dyDescent="0.25"/>
    <row r="5566" x14ac:dyDescent="0.25"/>
    <row r="5567" x14ac:dyDescent="0.25"/>
    <row r="5568" x14ac:dyDescent="0.25"/>
    <row r="5569" x14ac:dyDescent="0.25"/>
    <row r="5570" x14ac:dyDescent="0.25"/>
    <row r="5571" x14ac:dyDescent="0.25"/>
    <row r="5572" x14ac:dyDescent="0.25"/>
    <row r="5573" x14ac:dyDescent="0.25"/>
    <row r="5574" x14ac:dyDescent="0.25"/>
    <row r="5575" x14ac:dyDescent="0.25"/>
    <row r="5576" x14ac:dyDescent="0.25"/>
    <row r="5577" x14ac:dyDescent="0.25"/>
    <row r="5578" x14ac:dyDescent="0.25"/>
    <row r="5579" x14ac:dyDescent="0.25"/>
    <row r="5580" x14ac:dyDescent="0.25"/>
    <row r="5581" x14ac:dyDescent="0.25"/>
    <row r="5582" x14ac:dyDescent="0.25"/>
    <row r="5583" x14ac:dyDescent="0.25"/>
    <row r="5584" x14ac:dyDescent="0.25"/>
    <row r="5585" x14ac:dyDescent="0.25"/>
    <row r="5586" x14ac:dyDescent="0.25"/>
    <row r="5587" x14ac:dyDescent="0.25"/>
    <row r="5588" x14ac:dyDescent="0.25"/>
    <row r="5589" x14ac:dyDescent="0.25"/>
    <row r="5590" x14ac:dyDescent="0.25"/>
    <row r="5591" x14ac:dyDescent="0.25"/>
    <row r="5592" x14ac:dyDescent="0.25"/>
    <row r="5593" x14ac:dyDescent="0.25"/>
    <row r="5594" x14ac:dyDescent="0.25"/>
    <row r="5595" x14ac:dyDescent="0.25"/>
    <row r="5596" x14ac:dyDescent="0.25"/>
    <row r="5597" x14ac:dyDescent="0.25"/>
    <row r="5598" x14ac:dyDescent="0.25"/>
    <row r="5599" x14ac:dyDescent="0.25"/>
    <row r="5600" x14ac:dyDescent="0.25"/>
    <row r="5601" x14ac:dyDescent="0.25"/>
    <row r="5602" x14ac:dyDescent="0.25"/>
    <row r="5603" x14ac:dyDescent="0.25"/>
    <row r="5604" x14ac:dyDescent="0.25"/>
    <row r="5605" x14ac:dyDescent="0.25"/>
    <row r="5606" x14ac:dyDescent="0.25"/>
    <row r="5607" x14ac:dyDescent="0.25"/>
    <row r="5608" x14ac:dyDescent="0.25"/>
    <row r="5609" x14ac:dyDescent="0.25"/>
    <row r="5610" x14ac:dyDescent="0.25"/>
    <row r="5611" x14ac:dyDescent="0.25"/>
    <row r="5612" x14ac:dyDescent="0.25"/>
    <row r="5613" x14ac:dyDescent="0.25"/>
    <row r="5614" x14ac:dyDescent="0.25"/>
    <row r="5615" x14ac:dyDescent="0.25"/>
    <row r="5616" x14ac:dyDescent="0.25"/>
    <row r="5617" x14ac:dyDescent="0.25"/>
    <row r="5618" x14ac:dyDescent="0.25"/>
    <row r="5619" x14ac:dyDescent="0.25"/>
    <row r="5620" x14ac:dyDescent="0.25"/>
    <row r="5621" x14ac:dyDescent="0.25"/>
    <row r="5622" x14ac:dyDescent="0.25"/>
    <row r="5623" x14ac:dyDescent="0.25"/>
    <row r="5624" x14ac:dyDescent="0.25"/>
    <row r="5625" x14ac:dyDescent="0.25"/>
    <row r="5626" x14ac:dyDescent="0.25"/>
    <row r="5627" x14ac:dyDescent="0.25"/>
    <row r="5628" x14ac:dyDescent="0.25"/>
    <row r="5629" x14ac:dyDescent="0.25"/>
    <row r="5630" x14ac:dyDescent="0.25"/>
    <row r="5631" x14ac:dyDescent="0.25"/>
    <row r="5632" x14ac:dyDescent="0.25"/>
    <row r="5633" x14ac:dyDescent="0.25"/>
    <row r="5634" x14ac:dyDescent="0.25"/>
    <row r="5635" x14ac:dyDescent="0.25"/>
    <row r="5636" x14ac:dyDescent="0.25"/>
    <row r="5637" x14ac:dyDescent="0.25"/>
    <row r="5638" x14ac:dyDescent="0.25"/>
    <row r="5639" x14ac:dyDescent="0.25"/>
    <row r="5640" x14ac:dyDescent="0.25"/>
    <row r="5641" x14ac:dyDescent="0.25"/>
    <row r="5642" x14ac:dyDescent="0.25"/>
    <row r="5643" x14ac:dyDescent="0.25"/>
    <row r="5644" x14ac:dyDescent="0.25"/>
    <row r="5645" x14ac:dyDescent="0.25"/>
    <row r="5646" x14ac:dyDescent="0.25"/>
    <row r="5647" x14ac:dyDescent="0.25"/>
    <row r="5648" x14ac:dyDescent="0.25"/>
    <row r="5649" x14ac:dyDescent="0.25"/>
    <row r="5650" x14ac:dyDescent="0.25"/>
    <row r="5651" x14ac:dyDescent="0.25"/>
    <row r="5652" x14ac:dyDescent="0.25"/>
    <row r="5653" x14ac:dyDescent="0.25"/>
    <row r="5654" x14ac:dyDescent="0.25"/>
    <row r="5655" x14ac:dyDescent="0.25"/>
    <row r="5656" x14ac:dyDescent="0.25"/>
    <row r="5657" x14ac:dyDescent="0.25"/>
    <row r="5658" x14ac:dyDescent="0.25"/>
    <row r="5659" x14ac:dyDescent="0.25"/>
    <row r="5660" x14ac:dyDescent="0.25"/>
    <row r="5661" x14ac:dyDescent="0.25"/>
    <row r="5662" x14ac:dyDescent="0.25"/>
    <row r="5663" x14ac:dyDescent="0.25"/>
    <row r="5664" x14ac:dyDescent="0.25"/>
    <row r="5665" x14ac:dyDescent="0.25"/>
    <row r="5666" x14ac:dyDescent="0.25"/>
    <row r="5667" x14ac:dyDescent="0.25"/>
    <row r="5668" x14ac:dyDescent="0.25"/>
    <row r="5669" x14ac:dyDescent="0.25"/>
    <row r="5670" x14ac:dyDescent="0.25"/>
    <row r="5671" x14ac:dyDescent="0.25"/>
    <row r="5672" x14ac:dyDescent="0.25"/>
    <row r="5673" x14ac:dyDescent="0.25"/>
    <row r="5674" x14ac:dyDescent="0.25"/>
    <row r="5675" x14ac:dyDescent="0.25"/>
    <row r="5676" x14ac:dyDescent="0.25"/>
    <row r="5677" x14ac:dyDescent="0.25"/>
    <row r="5678" x14ac:dyDescent="0.25"/>
    <row r="5679" x14ac:dyDescent="0.25"/>
    <row r="5680" x14ac:dyDescent="0.25"/>
    <row r="5681" x14ac:dyDescent="0.25"/>
    <row r="5682" x14ac:dyDescent="0.25"/>
    <row r="5683" x14ac:dyDescent="0.25"/>
    <row r="5684" x14ac:dyDescent="0.25"/>
    <row r="5685" x14ac:dyDescent="0.25"/>
    <row r="5686" x14ac:dyDescent="0.25"/>
    <row r="5687" x14ac:dyDescent="0.25"/>
    <row r="5688" x14ac:dyDescent="0.25"/>
    <row r="5689" x14ac:dyDescent="0.25"/>
    <row r="5690" x14ac:dyDescent="0.25"/>
    <row r="5691" x14ac:dyDescent="0.25"/>
    <row r="5692" x14ac:dyDescent="0.25"/>
    <row r="5693" x14ac:dyDescent="0.25"/>
    <row r="5694" x14ac:dyDescent="0.25"/>
    <row r="5695" x14ac:dyDescent="0.25"/>
    <row r="5696" x14ac:dyDescent="0.25"/>
    <row r="5697" x14ac:dyDescent="0.25"/>
    <row r="5698" x14ac:dyDescent="0.25"/>
    <row r="5699" x14ac:dyDescent="0.25"/>
    <row r="5700" x14ac:dyDescent="0.25"/>
    <row r="5701" x14ac:dyDescent="0.25"/>
    <row r="5702" x14ac:dyDescent="0.25"/>
    <row r="5703" x14ac:dyDescent="0.25"/>
    <row r="5704" x14ac:dyDescent="0.25"/>
    <row r="5705" x14ac:dyDescent="0.25"/>
    <row r="5706" x14ac:dyDescent="0.25"/>
    <row r="5707" x14ac:dyDescent="0.25"/>
    <row r="5708" x14ac:dyDescent="0.25"/>
    <row r="5709" x14ac:dyDescent="0.25"/>
    <row r="5710" x14ac:dyDescent="0.25"/>
    <row r="5711" x14ac:dyDescent="0.25"/>
    <row r="5712" x14ac:dyDescent="0.25"/>
    <row r="5713" x14ac:dyDescent="0.25"/>
    <row r="5714" x14ac:dyDescent="0.25"/>
    <row r="5715" x14ac:dyDescent="0.25"/>
    <row r="5716" x14ac:dyDescent="0.25"/>
    <row r="5717" x14ac:dyDescent="0.25"/>
    <row r="5718" x14ac:dyDescent="0.25"/>
    <row r="5719" x14ac:dyDescent="0.25"/>
    <row r="5720" x14ac:dyDescent="0.25"/>
    <row r="5721" x14ac:dyDescent="0.25"/>
    <row r="5722" x14ac:dyDescent="0.25"/>
    <row r="5723" x14ac:dyDescent="0.25"/>
    <row r="5724" x14ac:dyDescent="0.25"/>
    <row r="5725" x14ac:dyDescent="0.25"/>
    <row r="5726" x14ac:dyDescent="0.25"/>
    <row r="5727" x14ac:dyDescent="0.25"/>
    <row r="5728" x14ac:dyDescent="0.25"/>
    <row r="5729" x14ac:dyDescent="0.25"/>
    <row r="5730" x14ac:dyDescent="0.25"/>
    <row r="5731" x14ac:dyDescent="0.25"/>
    <row r="5732" x14ac:dyDescent="0.25"/>
    <row r="5733" x14ac:dyDescent="0.25"/>
    <row r="5734" x14ac:dyDescent="0.25"/>
    <row r="5735" x14ac:dyDescent="0.25"/>
    <row r="5736" x14ac:dyDescent="0.25"/>
    <row r="5737" x14ac:dyDescent="0.25"/>
    <row r="5738" x14ac:dyDescent="0.25"/>
    <row r="5739" x14ac:dyDescent="0.25"/>
    <row r="5740" x14ac:dyDescent="0.25"/>
    <row r="5741" x14ac:dyDescent="0.25"/>
    <row r="5742" x14ac:dyDescent="0.25"/>
    <row r="5743" x14ac:dyDescent="0.25"/>
    <row r="5744" x14ac:dyDescent="0.25"/>
    <row r="5745" x14ac:dyDescent="0.25"/>
    <row r="5746" x14ac:dyDescent="0.25"/>
    <row r="5747" x14ac:dyDescent="0.25"/>
    <row r="5748" x14ac:dyDescent="0.25"/>
    <row r="5749" x14ac:dyDescent="0.25"/>
    <row r="5750" x14ac:dyDescent="0.25"/>
    <row r="5751" x14ac:dyDescent="0.25"/>
    <row r="5752" x14ac:dyDescent="0.25"/>
    <row r="5753" x14ac:dyDescent="0.25"/>
    <row r="5754" x14ac:dyDescent="0.25"/>
    <row r="5755" x14ac:dyDescent="0.25"/>
    <row r="5756" x14ac:dyDescent="0.25"/>
    <row r="5757" x14ac:dyDescent="0.25"/>
    <row r="5758" x14ac:dyDescent="0.25"/>
    <row r="5759" x14ac:dyDescent="0.25"/>
    <row r="5760" x14ac:dyDescent="0.25"/>
    <row r="5761" x14ac:dyDescent="0.25"/>
    <row r="5762" x14ac:dyDescent="0.25"/>
    <row r="5763" x14ac:dyDescent="0.25"/>
    <row r="5764" x14ac:dyDescent="0.25"/>
    <row r="5765" x14ac:dyDescent="0.25"/>
    <row r="5766" x14ac:dyDescent="0.25"/>
    <row r="5767" x14ac:dyDescent="0.25"/>
    <row r="5768" x14ac:dyDescent="0.25"/>
    <row r="5769" x14ac:dyDescent="0.25"/>
    <row r="5770" x14ac:dyDescent="0.25"/>
    <row r="5771" x14ac:dyDescent="0.25"/>
    <row r="5772" x14ac:dyDescent="0.25"/>
    <row r="5773" x14ac:dyDescent="0.25"/>
    <row r="5774" x14ac:dyDescent="0.25"/>
    <row r="5775" x14ac:dyDescent="0.25"/>
    <row r="5776" x14ac:dyDescent="0.25"/>
    <row r="5777" x14ac:dyDescent="0.25"/>
    <row r="5778" x14ac:dyDescent="0.25"/>
    <row r="5779" x14ac:dyDescent="0.25"/>
    <row r="5780" x14ac:dyDescent="0.25"/>
    <row r="5781" x14ac:dyDescent="0.25"/>
    <row r="5782" x14ac:dyDescent="0.25"/>
    <row r="5783" x14ac:dyDescent="0.25"/>
    <row r="5784" x14ac:dyDescent="0.25"/>
    <row r="5785" x14ac:dyDescent="0.25"/>
    <row r="5786" x14ac:dyDescent="0.25"/>
    <row r="5787" x14ac:dyDescent="0.25"/>
    <row r="5788" x14ac:dyDescent="0.25"/>
    <row r="5789" x14ac:dyDescent="0.25"/>
    <row r="5790" x14ac:dyDescent="0.25"/>
    <row r="5791" x14ac:dyDescent="0.25"/>
    <row r="5792" x14ac:dyDescent="0.25"/>
    <row r="5793" x14ac:dyDescent="0.25"/>
    <row r="5794" x14ac:dyDescent="0.25"/>
    <row r="5795" x14ac:dyDescent="0.25"/>
    <row r="5796" x14ac:dyDescent="0.25"/>
    <row r="5797" x14ac:dyDescent="0.25"/>
    <row r="5798" x14ac:dyDescent="0.25"/>
    <row r="5799" x14ac:dyDescent="0.25"/>
    <row r="5800" x14ac:dyDescent="0.25"/>
    <row r="5801" x14ac:dyDescent="0.25"/>
    <row r="5802" x14ac:dyDescent="0.25"/>
    <row r="5803" x14ac:dyDescent="0.25"/>
    <row r="5804" x14ac:dyDescent="0.25"/>
    <row r="5805" x14ac:dyDescent="0.25"/>
    <row r="5806" x14ac:dyDescent="0.25"/>
    <row r="5807" x14ac:dyDescent="0.25"/>
    <row r="5808" x14ac:dyDescent="0.25"/>
    <row r="5809" x14ac:dyDescent="0.25"/>
    <row r="5810" x14ac:dyDescent="0.25"/>
    <row r="5811" x14ac:dyDescent="0.25"/>
    <row r="5812" x14ac:dyDescent="0.25"/>
    <row r="5813" x14ac:dyDescent="0.25"/>
    <row r="5814" x14ac:dyDescent="0.25"/>
    <row r="5815" x14ac:dyDescent="0.25"/>
    <row r="5816" x14ac:dyDescent="0.25"/>
    <row r="5817" x14ac:dyDescent="0.25"/>
    <row r="5818" x14ac:dyDescent="0.25"/>
    <row r="5819" x14ac:dyDescent="0.25"/>
    <row r="5820" x14ac:dyDescent="0.25"/>
    <row r="5821" x14ac:dyDescent="0.25"/>
    <row r="5822" x14ac:dyDescent="0.25"/>
    <row r="5823" x14ac:dyDescent="0.25"/>
    <row r="5824" x14ac:dyDescent="0.25"/>
    <row r="5825" x14ac:dyDescent="0.25"/>
    <row r="5826" x14ac:dyDescent="0.25"/>
    <row r="5827" x14ac:dyDescent="0.25"/>
    <row r="5828" x14ac:dyDescent="0.25"/>
    <row r="5829" x14ac:dyDescent="0.25"/>
    <row r="5830" x14ac:dyDescent="0.25"/>
    <row r="5831" x14ac:dyDescent="0.25"/>
    <row r="5832" x14ac:dyDescent="0.25"/>
    <row r="5833" x14ac:dyDescent="0.25"/>
    <row r="5834" x14ac:dyDescent="0.25"/>
    <row r="5835" x14ac:dyDescent="0.25"/>
    <row r="5836" x14ac:dyDescent="0.25"/>
    <row r="5837" x14ac:dyDescent="0.25"/>
    <row r="5838" x14ac:dyDescent="0.25"/>
    <row r="5839" x14ac:dyDescent="0.25"/>
    <row r="5840" x14ac:dyDescent="0.25"/>
    <row r="5841" x14ac:dyDescent="0.25"/>
    <row r="5842" x14ac:dyDescent="0.25"/>
    <row r="5843" x14ac:dyDescent="0.25"/>
    <row r="5844" x14ac:dyDescent="0.25"/>
    <row r="5845" x14ac:dyDescent="0.25"/>
    <row r="5846" x14ac:dyDescent="0.25"/>
    <row r="5847" x14ac:dyDescent="0.25"/>
    <row r="5848" x14ac:dyDescent="0.25"/>
    <row r="5849" x14ac:dyDescent="0.25"/>
    <row r="5850" x14ac:dyDescent="0.25"/>
    <row r="5851" x14ac:dyDescent="0.25"/>
    <row r="5852" x14ac:dyDescent="0.25"/>
    <row r="5853" x14ac:dyDescent="0.25"/>
    <row r="5854" x14ac:dyDescent="0.25"/>
    <row r="5855" x14ac:dyDescent="0.25"/>
    <row r="5856" x14ac:dyDescent="0.25"/>
    <row r="5857" x14ac:dyDescent="0.25"/>
    <row r="5858" x14ac:dyDescent="0.25"/>
    <row r="5859" x14ac:dyDescent="0.25"/>
    <row r="5860" x14ac:dyDescent="0.25"/>
    <row r="5861" x14ac:dyDescent="0.25"/>
    <row r="5862" x14ac:dyDescent="0.25"/>
    <row r="5863" x14ac:dyDescent="0.25"/>
    <row r="5864" x14ac:dyDescent="0.25"/>
    <row r="5865" x14ac:dyDescent="0.25"/>
    <row r="5866" x14ac:dyDescent="0.25"/>
    <row r="5867" x14ac:dyDescent="0.25"/>
    <row r="5868" x14ac:dyDescent="0.25"/>
    <row r="5869" x14ac:dyDescent="0.25"/>
    <row r="5870" x14ac:dyDescent="0.25"/>
    <row r="5871" x14ac:dyDescent="0.25"/>
    <row r="5872" x14ac:dyDescent="0.25"/>
    <row r="5873" x14ac:dyDescent="0.25"/>
    <row r="5874" x14ac:dyDescent="0.25"/>
    <row r="5875" x14ac:dyDescent="0.25"/>
    <row r="5876" x14ac:dyDescent="0.25"/>
    <row r="5877" x14ac:dyDescent="0.25"/>
    <row r="5878" x14ac:dyDescent="0.25"/>
    <row r="5879" x14ac:dyDescent="0.25"/>
    <row r="5880" x14ac:dyDescent="0.25"/>
    <row r="5881" x14ac:dyDescent="0.25"/>
    <row r="5882" x14ac:dyDescent="0.25"/>
    <row r="5883" x14ac:dyDescent="0.25"/>
    <row r="5884" x14ac:dyDescent="0.25"/>
    <row r="5885" x14ac:dyDescent="0.25"/>
    <row r="5886" x14ac:dyDescent="0.25"/>
    <row r="5887" x14ac:dyDescent="0.25"/>
    <row r="5888" x14ac:dyDescent="0.25"/>
    <row r="5889" x14ac:dyDescent="0.25"/>
    <row r="5890" x14ac:dyDescent="0.25"/>
    <row r="5891" x14ac:dyDescent="0.25"/>
    <row r="5892" x14ac:dyDescent="0.25"/>
    <row r="5893" x14ac:dyDescent="0.25"/>
    <row r="5894" x14ac:dyDescent="0.25"/>
    <row r="5895" x14ac:dyDescent="0.25"/>
    <row r="5896" x14ac:dyDescent="0.25"/>
    <row r="5897" x14ac:dyDescent="0.25"/>
    <row r="5898" x14ac:dyDescent="0.25"/>
    <row r="5899" x14ac:dyDescent="0.25"/>
    <row r="5900" x14ac:dyDescent="0.25"/>
    <row r="5901" x14ac:dyDescent="0.25"/>
    <row r="5902" x14ac:dyDescent="0.25"/>
    <row r="5903" x14ac:dyDescent="0.25"/>
    <row r="5904" x14ac:dyDescent="0.25"/>
    <row r="5905" x14ac:dyDescent="0.25"/>
    <row r="5906" x14ac:dyDescent="0.25"/>
    <row r="5907" x14ac:dyDescent="0.25"/>
    <row r="5908" x14ac:dyDescent="0.25"/>
    <row r="5909" x14ac:dyDescent="0.25"/>
    <row r="5910" x14ac:dyDescent="0.25"/>
    <row r="5911" x14ac:dyDescent="0.25"/>
    <row r="5912" x14ac:dyDescent="0.25"/>
    <row r="5913" x14ac:dyDescent="0.25"/>
    <row r="5914" x14ac:dyDescent="0.25"/>
    <row r="5915" x14ac:dyDescent="0.25"/>
    <row r="5916" x14ac:dyDescent="0.25"/>
    <row r="5917" x14ac:dyDescent="0.25"/>
    <row r="5918" x14ac:dyDescent="0.25"/>
    <row r="5919" x14ac:dyDescent="0.25"/>
    <row r="5920" x14ac:dyDescent="0.25"/>
    <row r="5921" x14ac:dyDescent="0.25"/>
    <row r="5922" x14ac:dyDescent="0.25"/>
    <row r="5923" x14ac:dyDescent="0.25"/>
    <row r="5924" x14ac:dyDescent="0.25"/>
    <row r="5925" x14ac:dyDescent="0.25"/>
    <row r="5926" x14ac:dyDescent="0.25"/>
    <row r="5927" x14ac:dyDescent="0.25"/>
    <row r="5928" x14ac:dyDescent="0.25"/>
    <row r="5929" x14ac:dyDescent="0.25"/>
    <row r="5930" x14ac:dyDescent="0.25"/>
    <row r="5931" x14ac:dyDescent="0.25"/>
    <row r="5932" x14ac:dyDescent="0.25"/>
    <row r="5933" x14ac:dyDescent="0.25"/>
    <row r="5934" x14ac:dyDescent="0.25"/>
    <row r="5935" x14ac:dyDescent="0.25"/>
    <row r="5936" x14ac:dyDescent="0.25"/>
    <row r="5937" x14ac:dyDescent="0.25"/>
    <row r="5938" x14ac:dyDescent="0.25"/>
    <row r="5939" x14ac:dyDescent="0.25"/>
    <row r="5940" x14ac:dyDescent="0.25"/>
    <row r="5941" x14ac:dyDescent="0.25"/>
    <row r="5942" x14ac:dyDescent="0.25"/>
    <row r="5943" x14ac:dyDescent="0.25"/>
    <row r="5944" x14ac:dyDescent="0.25"/>
    <row r="5945" x14ac:dyDescent="0.25"/>
    <row r="5946" x14ac:dyDescent="0.25"/>
    <row r="5947" x14ac:dyDescent="0.25"/>
    <row r="5948" x14ac:dyDescent="0.25"/>
    <row r="5949" x14ac:dyDescent="0.25"/>
    <row r="5950" x14ac:dyDescent="0.25"/>
    <row r="5951" x14ac:dyDescent="0.25"/>
    <row r="5952" x14ac:dyDescent="0.25"/>
    <row r="5953" x14ac:dyDescent="0.25"/>
    <row r="5954" x14ac:dyDescent="0.25"/>
    <row r="5955" x14ac:dyDescent="0.25"/>
    <row r="5956" x14ac:dyDescent="0.25"/>
    <row r="5957" x14ac:dyDescent="0.25"/>
    <row r="5958" x14ac:dyDescent="0.25"/>
    <row r="5959" x14ac:dyDescent="0.25"/>
    <row r="5960" x14ac:dyDescent="0.25"/>
    <row r="5961" x14ac:dyDescent="0.25"/>
    <row r="5962" x14ac:dyDescent="0.25"/>
    <row r="5963" x14ac:dyDescent="0.25"/>
    <row r="5964" x14ac:dyDescent="0.25"/>
    <row r="5965" x14ac:dyDescent="0.25"/>
    <row r="5966" x14ac:dyDescent="0.25"/>
    <row r="5967" x14ac:dyDescent="0.25"/>
    <row r="5968" x14ac:dyDescent="0.25"/>
    <row r="5969" x14ac:dyDescent="0.25"/>
    <row r="5970" x14ac:dyDescent="0.25"/>
    <row r="5971" x14ac:dyDescent="0.25"/>
    <row r="5972" x14ac:dyDescent="0.25"/>
    <row r="5973" x14ac:dyDescent="0.25"/>
    <row r="5974" x14ac:dyDescent="0.25"/>
    <row r="5975" x14ac:dyDescent="0.25"/>
    <row r="5976" x14ac:dyDescent="0.25"/>
    <row r="5977" x14ac:dyDescent="0.25"/>
    <row r="5978" x14ac:dyDescent="0.25"/>
    <row r="5979" x14ac:dyDescent="0.25"/>
    <row r="5980" x14ac:dyDescent="0.25"/>
    <row r="5981" x14ac:dyDescent="0.25"/>
    <row r="5982" x14ac:dyDescent="0.25"/>
    <row r="5983" x14ac:dyDescent="0.25"/>
    <row r="5984" x14ac:dyDescent="0.25"/>
    <row r="5985" x14ac:dyDescent="0.25"/>
    <row r="5986" x14ac:dyDescent="0.25"/>
    <row r="5987" x14ac:dyDescent="0.25"/>
    <row r="5988" x14ac:dyDescent="0.25"/>
    <row r="5989" x14ac:dyDescent="0.25"/>
    <row r="5990" x14ac:dyDescent="0.25"/>
    <row r="5991" x14ac:dyDescent="0.25"/>
    <row r="5992" x14ac:dyDescent="0.25"/>
    <row r="5993" x14ac:dyDescent="0.25"/>
    <row r="5994" x14ac:dyDescent="0.25"/>
    <row r="5995" x14ac:dyDescent="0.25"/>
    <row r="5996" x14ac:dyDescent="0.25"/>
    <row r="5997" x14ac:dyDescent="0.25"/>
    <row r="5998" x14ac:dyDescent="0.25"/>
    <row r="5999" x14ac:dyDescent="0.25"/>
    <row r="6000" x14ac:dyDescent="0.25"/>
    <row r="6001" x14ac:dyDescent="0.25"/>
    <row r="6002" x14ac:dyDescent="0.25"/>
    <row r="6003" x14ac:dyDescent="0.25"/>
    <row r="6004" x14ac:dyDescent="0.25"/>
    <row r="6005" x14ac:dyDescent="0.25"/>
    <row r="6006" x14ac:dyDescent="0.25"/>
    <row r="6007" x14ac:dyDescent="0.25"/>
    <row r="6008" x14ac:dyDescent="0.25"/>
    <row r="6009" x14ac:dyDescent="0.25"/>
    <row r="6010" x14ac:dyDescent="0.25"/>
    <row r="6011" x14ac:dyDescent="0.25"/>
    <row r="6012" x14ac:dyDescent="0.25"/>
    <row r="6013" x14ac:dyDescent="0.25"/>
    <row r="6014" x14ac:dyDescent="0.25"/>
    <row r="6015" x14ac:dyDescent="0.25"/>
    <row r="6016" x14ac:dyDescent="0.25"/>
    <row r="6017" x14ac:dyDescent="0.25"/>
    <row r="6018" x14ac:dyDescent="0.25"/>
    <row r="6019" x14ac:dyDescent="0.25"/>
    <row r="6020" x14ac:dyDescent="0.25"/>
    <row r="6021" x14ac:dyDescent="0.25"/>
    <row r="6022" x14ac:dyDescent="0.25"/>
    <row r="6023" x14ac:dyDescent="0.25"/>
    <row r="6024" x14ac:dyDescent="0.25"/>
    <row r="6025" x14ac:dyDescent="0.25"/>
    <row r="6026" x14ac:dyDescent="0.25"/>
    <row r="6027" x14ac:dyDescent="0.25"/>
    <row r="6028" x14ac:dyDescent="0.25"/>
    <row r="6029" x14ac:dyDescent="0.25"/>
    <row r="6030" x14ac:dyDescent="0.25"/>
    <row r="6031" x14ac:dyDescent="0.25"/>
    <row r="6032" x14ac:dyDescent="0.25"/>
    <row r="6033" x14ac:dyDescent="0.25"/>
    <row r="6034" x14ac:dyDescent="0.25"/>
    <row r="6035" x14ac:dyDescent="0.25"/>
    <row r="6036" x14ac:dyDescent="0.25"/>
    <row r="6037" x14ac:dyDescent="0.25"/>
    <row r="6038" x14ac:dyDescent="0.25"/>
    <row r="6039" x14ac:dyDescent="0.25"/>
    <row r="6040" x14ac:dyDescent="0.25"/>
    <row r="6041" x14ac:dyDescent="0.25"/>
    <row r="6042" x14ac:dyDescent="0.25"/>
    <row r="6043" x14ac:dyDescent="0.25"/>
    <row r="6044" x14ac:dyDescent="0.25"/>
    <row r="6045" x14ac:dyDescent="0.25"/>
    <row r="6046" x14ac:dyDescent="0.25"/>
    <row r="6047" x14ac:dyDescent="0.25"/>
    <row r="6048" x14ac:dyDescent="0.25"/>
    <row r="6049" x14ac:dyDescent="0.25"/>
    <row r="6050" x14ac:dyDescent="0.25"/>
    <row r="6051" x14ac:dyDescent="0.25"/>
    <row r="6052" x14ac:dyDescent="0.25"/>
    <row r="6053" x14ac:dyDescent="0.25"/>
    <row r="6054" x14ac:dyDescent="0.25"/>
    <row r="6055" x14ac:dyDescent="0.25"/>
    <row r="6056" x14ac:dyDescent="0.25"/>
    <row r="6057" x14ac:dyDescent="0.25"/>
    <row r="6058" x14ac:dyDescent="0.25"/>
    <row r="6059" x14ac:dyDescent="0.25"/>
    <row r="6060" x14ac:dyDescent="0.25"/>
    <row r="6061" x14ac:dyDescent="0.25"/>
    <row r="6062" x14ac:dyDescent="0.25"/>
    <row r="6063" x14ac:dyDescent="0.25"/>
    <row r="6064" x14ac:dyDescent="0.25"/>
    <row r="6065" x14ac:dyDescent="0.25"/>
    <row r="6066" x14ac:dyDescent="0.25"/>
    <row r="6067" x14ac:dyDescent="0.25"/>
    <row r="6068" x14ac:dyDescent="0.25"/>
    <row r="6069" x14ac:dyDescent="0.25"/>
    <row r="6070" x14ac:dyDescent="0.25"/>
    <row r="6071" x14ac:dyDescent="0.25"/>
    <row r="6072" x14ac:dyDescent="0.25"/>
    <row r="6073" x14ac:dyDescent="0.25"/>
    <row r="6074" x14ac:dyDescent="0.25"/>
    <row r="6075" x14ac:dyDescent="0.25"/>
    <row r="6076" x14ac:dyDescent="0.25"/>
    <row r="6077" x14ac:dyDescent="0.25"/>
    <row r="6078" x14ac:dyDescent="0.25"/>
    <row r="6079" x14ac:dyDescent="0.25"/>
    <row r="6080" x14ac:dyDescent="0.25"/>
    <row r="6081" x14ac:dyDescent="0.25"/>
    <row r="6082" x14ac:dyDescent="0.25"/>
    <row r="6083" x14ac:dyDescent="0.25"/>
    <row r="6084" x14ac:dyDescent="0.25"/>
    <row r="6085" x14ac:dyDescent="0.25"/>
    <row r="6086" x14ac:dyDescent="0.25"/>
    <row r="6087" x14ac:dyDescent="0.25"/>
    <row r="6088" x14ac:dyDescent="0.25"/>
    <row r="6089" x14ac:dyDescent="0.25"/>
    <row r="6090" x14ac:dyDescent="0.25"/>
    <row r="6091" x14ac:dyDescent="0.25"/>
    <row r="6092" x14ac:dyDescent="0.25"/>
    <row r="6093" x14ac:dyDescent="0.25"/>
    <row r="6094" x14ac:dyDescent="0.25"/>
    <row r="6095" x14ac:dyDescent="0.25"/>
    <row r="6096" x14ac:dyDescent="0.25"/>
    <row r="6097" x14ac:dyDescent="0.25"/>
    <row r="6098" x14ac:dyDescent="0.25"/>
    <row r="6099" x14ac:dyDescent="0.25"/>
    <row r="6100" x14ac:dyDescent="0.25"/>
    <row r="6101" x14ac:dyDescent="0.25"/>
    <row r="6102" x14ac:dyDescent="0.25"/>
    <row r="6103" x14ac:dyDescent="0.25"/>
    <row r="6104" x14ac:dyDescent="0.25"/>
    <row r="6105" x14ac:dyDescent="0.25"/>
    <row r="6106" x14ac:dyDescent="0.25"/>
    <row r="6107" x14ac:dyDescent="0.25"/>
    <row r="6108" x14ac:dyDescent="0.25"/>
    <row r="6109" x14ac:dyDescent="0.25"/>
    <row r="6110" x14ac:dyDescent="0.25"/>
    <row r="6111" x14ac:dyDescent="0.25"/>
    <row r="6112" x14ac:dyDescent="0.25"/>
    <row r="6113" x14ac:dyDescent="0.25"/>
    <row r="6114" x14ac:dyDescent="0.25"/>
    <row r="6115" x14ac:dyDescent="0.25"/>
    <row r="6116" x14ac:dyDescent="0.25"/>
    <row r="6117" x14ac:dyDescent="0.25"/>
    <row r="6118" x14ac:dyDescent="0.25"/>
    <row r="6119" x14ac:dyDescent="0.25"/>
    <row r="6120" x14ac:dyDescent="0.25"/>
    <row r="6121" x14ac:dyDescent="0.25"/>
    <row r="6122" x14ac:dyDescent="0.25"/>
    <row r="6123" x14ac:dyDescent="0.25"/>
    <row r="6124" x14ac:dyDescent="0.25"/>
    <row r="6125" x14ac:dyDescent="0.25"/>
    <row r="6126" x14ac:dyDescent="0.25"/>
    <row r="6127" x14ac:dyDescent="0.25"/>
    <row r="6128" x14ac:dyDescent="0.25"/>
    <row r="6129" x14ac:dyDescent="0.25"/>
    <row r="6130" x14ac:dyDescent="0.25"/>
    <row r="6131" x14ac:dyDescent="0.25"/>
    <row r="6132" x14ac:dyDescent="0.25"/>
    <row r="6133" x14ac:dyDescent="0.25"/>
    <row r="6134" x14ac:dyDescent="0.25"/>
    <row r="6135" x14ac:dyDescent="0.25"/>
    <row r="6136" x14ac:dyDescent="0.25"/>
    <row r="6137" x14ac:dyDescent="0.25"/>
    <row r="6138" x14ac:dyDescent="0.25"/>
    <row r="6139" x14ac:dyDescent="0.25"/>
    <row r="6140" x14ac:dyDescent="0.25"/>
    <row r="6141" x14ac:dyDescent="0.25"/>
    <row r="6142" x14ac:dyDescent="0.25"/>
    <row r="6143" x14ac:dyDescent="0.25"/>
    <row r="6144" x14ac:dyDescent="0.25"/>
    <row r="6145" x14ac:dyDescent="0.25"/>
    <row r="6146" x14ac:dyDescent="0.25"/>
    <row r="6147" x14ac:dyDescent="0.25"/>
    <row r="6148" x14ac:dyDescent="0.25"/>
    <row r="6149" x14ac:dyDescent="0.25"/>
    <row r="6150" x14ac:dyDescent="0.25"/>
    <row r="6151" x14ac:dyDescent="0.25"/>
    <row r="6152" x14ac:dyDescent="0.25"/>
    <row r="6153" x14ac:dyDescent="0.25"/>
    <row r="6154" x14ac:dyDescent="0.25"/>
    <row r="6155" x14ac:dyDescent="0.25"/>
    <row r="6156" x14ac:dyDescent="0.25"/>
    <row r="6157" x14ac:dyDescent="0.25"/>
    <row r="6158" x14ac:dyDescent="0.25"/>
    <row r="6159" x14ac:dyDescent="0.25"/>
    <row r="6160" x14ac:dyDescent="0.25"/>
    <row r="6161" x14ac:dyDescent="0.25"/>
    <row r="6162" x14ac:dyDescent="0.25"/>
    <row r="6163" x14ac:dyDescent="0.25"/>
    <row r="6164" x14ac:dyDescent="0.25"/>
    <row r="6165" x14ac:dyDescent="0.25"/>
    <row r="6166" x14ac:dyDescent="0.25"/>
    <row r="6167" x14ac:dyDescent="0.25"/>
    <row r="6168" x14ac:dyDescent="0.25"/>
    <row r="6169" x14ac:dyDescent="0.25"/>
    <row r="6170" x14ac:dyDescent="0.25"/>
    <row r="6171" x14ac:dyDescent="0.25"/>
    <row r="6172" x14ac:dyDescent="0.25"/>
    <row r="6173" x14ac:dyDescent="0.25"/>
    <row r="6174" x14ac:dyDescent="0.25"/>
    <row r="6175" x14ac:dyDescent="0.25"/>
    <row r="6176" x14ac:dyDescent="0.25"/>
    <row r="6177" x14ac:dyDescent="0.25"/>
    <row r="6178" x14ac:dyDescent="0.25"/>
    <row r="6179" x14ac:dyDescent="0.25"/>
    <row r="6180" x14ac:dyDescent="0.25"/>
    <row r="6181" x14ac:dyDescent="0.25"/>
    <row r="6182" x14ac:dyDescent="0.25"/>
    <row r="6183" x14ac:dyDescent="0.25"/>
    <row r="6184" x14ac:dyDescent="0.25"/>
    <row r="6185" x14ac:dyDescent="0.25"/>
    <row r="6186" x14ac:dyDescent="0.25"/>
    <row r="6187" x14ac:dyDescent="0.25"/>
    <row r="6188" x14ac:dyDescent="0.25"/>
    <row r="6189" x14ac:dyDescent="0.25"/>
    <row r="6190" x14ac:dyDescent="0.25"/>
    <row r="6191" x14ac:dyDescent="0.25"/>
    <row r="6192" x14ac:dyDescent="0.25"/>
    <row r="6193" x14ac:dyDescent="0.25"/>
    <row r="6194" x14ac:dyDescent="0.25"/>
    <row r="6195" x14ac:dyDescent="0.25"/>
    <row r="6196" x14ac:dyDescent="0.25"/>
    <row r="6197" x14ac:dyDescent="0.25"/>
    <row r="6198" x14ac:dyDescent="0.25"/>
    <row r="6199" x14ac:dyDescent="0.25"/>
    <row r="6200" x14ac:dyDescent="0.25"/>
    <row r="6201" x14ac:dyDescent="0.25"/>
    <row r="6202" x14ac:dyDescent="0.25"/>
    <row r="6203" x14ac:dyDescent="0.25"/>
    <row r="6204" x14ac:dyDescent="0.25"/>
    <row r="6205" x14ac:dyDescent="0.25"/>
    <row r="6206" x14ac:dyDescent="0.25"/>
    <row r="6207" x14ac:dyDescent="0.25"/>
    <row r="6208" x14ac:dyDescent="0.25"/>
    <row r="6209" x14ac:dyDescent="0.25"/>
    <row r="6210" x14ac:dyDescent="0.25"/>
    <row r="6211" x14ac:dyDescent="0.25"/>
    <row r="6212" x14ac:dyDescent="0.25"/>
    <row r="6213" x14ac:dyDescent="0.25"/>
    <row r="6214" x14ac:dyDescent="0.25"/>
    <row r="6215" x14ac:dyDescent="0.25"/>
    <row r="6216" x14ac:dyDescent="0.25"/>
    <row r="6217" x14ac:dyDescent="0.25"/>
    <row r="6218" x14ac:dyDescent="0.25"/>
    <row r="6219" x14ac:dyDescent="0.25"/>
    <row r="6220" x14ac:dyDescent="0.25"/>
    <row r="6221" x14ac:dyDescent="0.25"/>
    <row r="6222" x14ac:dyDescent="0.25"/>
    <row r="6223" x14ac:dyDescent="0.25"/>
    <row r="6224" x14ac:dyDescent="0.25"/>
    <row r="6225" x14ac:dyDescent="0.25"/>
    <row r="6226" x14ac:dyDescent="0.25"/>
    <row r="6227" x14ac:dyDescent="0.25"/>
    <row r="6228" x14ac:dyDescent="0.25"/>
    <row r="6229" x14ac:dyDescent="0.25"/>
    <row r="6230" x14ac:dyDescent="0.25"/>
    <row r="6231" x14ac:dyDescent="0.25"/>
    <row r="6232" x14ac:dyDescent="0.25"/>
    <row r="6233" x14ac:dyDescent="0.25"/>
    <row r="6234" x14ac:dyDescent="0.25"/>
    <row r="6235" x14ac:dyDescent="0.25"/>
    <row r="6236" x14ac:dyDescent="0.25"/>
    <row r="6237" x14ac:dyDescent="0.25"/>
    <row r="6238" x14ac:dyDescent="0.25"/>
    <row r="6239" x14ac:dyDescent="0.25"/>
    <row r="6240" x14ac:dyDescent="0.25"/>
    <row r="6241" x14ac:dyDescent="0.25"/>
    <row r="6242" x14ac:dyDescent="0.25"/>
    <row r="6243" x14ac:dyDescent="0.25"/>
    <row r="6244" x14ac:dyDescent="0.25"/>
    <row r="6245" x14ac:dyDescent="0.25"/>
    <row r="6246" x14ac:dyDescent="0.25"/>
    <row r="6247" x14ac:dyDescent="0.25"/>
    <row r="6248" x14ac:dyDescent="0.25"/>
    <row r="6249" x14ac:dyDescent="0.25"/>
    <row r="6250" x14ac:dyDescent="0.25"/>
    <row r="6251" x14ac:dyDescent="0.25"/>
    <row r="6252" x14ac:dyDescent="0.25"/>
    <row r="6253" x14ac:dyDescent="0.25"/>
    <row r="6254" x14ac:dyDescent="0.25"/>
    <row r="6255" x14ac:dyDescent="0.25"/>
    <row r="6256" x14ac:dyDescent="0.25"/>
    <row r="6257" x14ac:dyDescent="0.25"/>
    <row r="6258" x14ac:dyDescent="0.25"/>
    <row r="6259" x14ac:dyDescent="0.25"/>
    <row r="6260" x14ac:dyDescent="0.25"/>
    <row r="6261" x14ac:dyDescent="0.25"/>
    <row r="6262" x14ac:dyDescent="0.25"/>
    <row r="6263" x14ac:dyDescent="0.25"/>
    <row r="6264" x14ac:dyDescent="0.25"/>
    <row r="6265" x14ac:dyDescent="0.25"/>
    <row r="6266" x14ac:dyDescent="0.25"/>
    <row r="6267" x14ac:dyDescent="0.25"/>
    <row r="6268" x14ac:dyDescent="0.25"/>
    <row r="6269" x14ac:dyDescent="0.25"/>
    <row r="6270" x14ac:dyDescent="0.25"/>
    <row r="6271" x14ac:dyDescent="0.25"/>
    <row r="6272" x14ac:dyDescent="0.25"/>
    <row r="6273" x14ac:dyDescent="0.25"/>
    <row r="6274" x14ac:dyDescent="0.25"/>
    <row r="6275" x14ac:dyDescent="0.25"/>
    <row r="6276" x14ac:dyDescent="0.25"/>
    <row r="6277" x14ac:dyDescent="0.25"/>
    <row r="6278" x14ac:dyDescent="0.25"/>
    <row r="6279" x14ac:dyDescent="0.25"/>
    <row r="6280" x14ac:dyDescent="0.25"/>
    <row r="6281" x14ac:dyDescent="0.25"/>
    <row r="6282" x14ac:dyDescent="0.25"/>
    <row r="6283" x14ac:dyDescent="0.25"/>
    <row r="6284" x14ac:dyDescent="0.25"/>
    <row r="6285" x14ac:dyDescent="0.25"/>
    <row r="6286" x14ac:dyDescent="0.25"/>
    <row r="6287" x14ac:dyDescent="0.25"/>
    <row r="6288" x14ac:dyDescent="0.25"/>
    <row r="6289" x14ac:dyDescent="0.25"/>
    <row r="6290" x14ac:dyDescent="0.25"/>
    <row r="6291" x14ac:dyDescent="0.25"/>
    <row r="6292" x14ac:dyDescent="0.25"/>
    <row r="6293" x14ac:dyDescent="0.25"/>
    <row r="6294" x14ac:dyDescent="0.25"/>
    <row r="6295" x14ac:dyDescent="0.25"/>
    <row r="6296" x14ac:dyDescent="0.25"/>
    <row r="6297" x14ac:dyDescent="0.25"/>
    <row r="6298" x14ac:dyDescent="0.25"/>
    <row r="6299" x14ac:dyDescent="0.25"/>
    <row r="6300" x14ac:dyDescent="0.25"/>
    <row r="6301" x14ac:dyDescent="0.25"/>
    <row r="6302" x14ac:dyDescent="0.25"/>
    <row r="6303" x14ac:dyDescent="0.25"/>
    <row r="6304" x14ac:dyDescent="0.25"/>
    <row r="6305" x14ac:dyDescent="0.25"/>
    <row r="6306" x14ac:dyDescent="0.25"/>
    <row r="6307" x14ac:dyDescent="0.25"/>
    <row r="6308" x14ac:dyDescent="0.25"/>
    <row r="6309" x14ac:dyDescent="0.25"/>
    <row r="6310" x14ac:dyDescent="0.25"/>
    <row r="6311" x14ac:dyDescent="0.25"/>
    <row r="6312" x14ac:dyDescent="0.25"/>
    <row r="6313" x14ac:dyDescent="0.25"/>
    <row r="6314" x14ac:dyDescent="0.25"/>
    <row r="6315" x14ac:dyDescent="0.25"/>
    <row r="6316" x14ac:dyDescent="0.25"/>
    <row r="6317" x14ac:dyDescent="0.25"/>
    <row r="6318" x14ac:dyDescent="0.25"/>
    <row r="6319" x14ac:dyDescent="0.25"/>
    <row r="6320" x14ac:dyDescent="0.25"/>
    <row r="6321" x14ac:dyDescent="0.25"/>
    <row r="6322" x14ac:dyDescent="0.25"/>
    <row r="6323" x14ac:dyDescent="0.25"/>
    <row r="6324" x14ac:dyDescent="0.25"/>
    <row r="6325" x14ac:dyDescent="0.25"/>
    <row r="6326" x14ac:dyDescent="0.25"/>
    <row r="6327" x14ac:dyDescent="0.25"/>
    <row r="6328" x14ac:dyDescent="0.25"/>
    <row r="6329" x14ac:dyDescent="0.25"/>
    <row r="6330" x14ac:dyDescent="0.25"/>
    <row r="6331" x14ac:dyDescent="0.25"/>
    <row r="6332" x14ac:dyDescent="0.25"/>
    <row r="6333" x14ac:dyDescent="0.25"/>
    <row r="6334" x14ac:dyDescent="0.25"/>
    <row r="6335" x14ac:dyDescent="0.25"/>
    <row r="6336" x14ac:dyDescent="0.25"/>
    <row r="6337" x14ac:dyDescent="0.25"/>
    <row r="6338" x14ac:dyDescent="0.25"/>
    <row r="6339" x14ac:dyDescent="0.25"/>
    <row r="6340" x14ac:dyDescent="0.25"/>
    <row r="6341" x14ac:dyDescent="0.25"/>
    <row r="6342" x14ac:dyDescent="0.25"/>
    <row r="6343" x14ac:dyDescent="0.25"/>
    <row r="6344" x14ac:dyDescent="0.25"/>
    <row r="6345" x14ac:dyDescent="0.25"/>
    <row r="6346" x14ac:dyDescent="0.25"/>
    <row r="6347" x14ac:dyDescent="0.25"/>
    <row r="6348" x14ac:dyDescent="0.25"/>
    <row r="6349" x14ac:dyDescent="0.25"/>
    <row r="6350" x14ac:dyDescent="0.25"/>
    <row r="6351" x14ac:dyDescent="0.25"/>
    <row r="6352" x14ac:dyDescent="0.25"/>
    <row r="6353" x14ac:dyDescent="0.25"/>
    <row r="6354" x14ac:dyDescent="0.25"/>
    <row r="6355" x14ac:dyDescent="0.25"/>
    <row r="6356" x14ac:dyDescent="0.25"/>
    <row r="6357" x14ac:dyDescent="0.25"/>
    <row r="6358" x14ac:dyDescent="0.25"/>
    <row r="6359" x14ac:dyDescent="0.25"/>
    <row r="6360" x14ac:dyDescent="0.25"/>
    <row r="6361" x14ac:dyDescent="0.25"/>
    <row r="6362" x14ac:dyDescent="0.25"/>
    <row r="6363" x14ac:dyDescent="0.25"/>
    <row r="6364" x14ac:dyDescent="0.25"/>
    <row r="6365" x14ac:dyDescent="0.25"/>
    <row r="6366" x14ac:dyDescent="0.25"/>
    <row r="6367" x14ac:dyDescent="0.25"/>
    <row r="6368" x14ac:dyDescent="0.25"/>
    <row r="6369" x14ac:dyDescent="0.25"/>
    <row r="6370" x14ac:dyDescent="0.25"/>
    <row r="6371" x14ac:dyDescent="0.25"/>
    <row r="6372" x14ac:dyDescent="0.25"/>
    <row r="6373" x14ac:dyDescent="0.25"/>
    <row r="6374" x14ac:dyDescent="0.25"/>
    <row r="6375" x14ac:dyDescent="0.25"/>
    <row r="6376" x14ac:dyDescent="0.25"/>
    <row r="6377" x14ac:dyDescent="0.25"/>
    <row r="6378" x14ac:dyDescent="0.25"/>
    <row r="6379" x14ac:dyDescent="0.25"/>
    <row r="6380" x14ac:dyDescent="0.25"/>
    <row r="6381" x14ac:dyDescent="0.25"/>
    <row r="6382" x14ac:dyDescent="0.25"/>
    <row r="6383" x14ac:dyDescent="0.25"/>
    <row r="6384" x14ac:dyDescent="0.25"/>
    <row r="6385" x14ac:dyDescent="0.25"/>
    <row r="6386" x14ac:dyDescent="0.25"/>
    <row r="6387" x14ac:dyDescent="0.25"/>
    <row r="6388" x14ac:dyDescent="0.25"/>
    <row r="6389" x14ac:dyDescent="0.25"/>
    <row r="6390" x14ac:dyDescent="0.25"/>
    <row r="6391" x14ac:dyDescent="0.25"/>
    <row r="6392" x14ac:dyDescent="0.25"/>
    <row r="6393" x14ac:dyDescent="0.25"/>
    <row r="6394" x14ac:dyDescent="0.25"/>
    <row r="6395" x14ac:dyDescent="0.25"/>
    <row r="6396" x14ac:dyDescent="0.25"/>
    <row r="6397" x14ac:dyDescent="0.25"/>
    <row r="6398" x14ac:dyDescent="0.25"/>
    <row r="6399" x14ac:dyDescent="0.25"/>
    <row r="6400" x14ac:dyDescent="0.25"/>
    <row r="6401" x14ac:dyDescent="0.25"/>
    <row r="6402" x14ac:dyDescent="0.25"/>
    <row r="6403" x14ac:dyDescent="0.25"/>
    <row r="6404" x14ac:dyDescent="0.25"/>
    <row r="6405" x14ac:dyDescent="0.25"/>
    <row r="6406" x14ac:dyDescent="0.25"/>
    <row r="6407" x14ac:dyDescent="0.25"/>
    <row r="6408" x14ac:dyDescent="0.25"/>
    <row r="6409" x14ac:dyDescent="0.25"/>
    <row r="6410" x14ac:dyDescent="0.25"/>
    <row r="6411" x14ac:dyDescent="0.25"/>
    <row r="6412" x14ac:dyDescent="0.25"/>
    <row r="6413" x14ac:dyDescent="0.25"/>
    <row r="6414" x14ac:dyDescent="0.25"/>
    <row r="6415" x14ac:dyDescent="0.25"/>
    <row r="6416" x14ac:dyDescent="0.25"/>
    <row r="6417" x14ac:dyDescent="0.25"/>
    <row r="6418" x14ac:dyDescent="0.25"/>
    <row r="6419" x14ac:dyDescent="0.25"/>
    <row r="6420" x14ac:dyDescent="0.25"/>
    <row r="6421" x14ac:dyDescent="0.25"/>
    <row r="6422" x14ac:dyDescent="0.25"/>
    <row r="6423" x14ac:dyDescent="0.25"/>
    <row r="6424" x14ac:dyDescent="0.25"/>
    <row r="6425" x14ac:dyDescent="0.25"/>
    <row r="6426" x14ac:dyDescent="0.25"/>
    <row r="6427" x14ac:dyDescent="0.25"/>
    <row r="6428" x14ac:dyDescent="0.25"/>
    <row r="6429" x14ac:dyDescent="0.25"/>
    <row r="6430" x14ac:dyDescent="0.25"/>
    <row r="6431" x14ac:dyDescent="0.25"/>
    <row r="6432" x14ac:dyDescent="0.25"/>
    <row r="6433" x14ac:dyDescent="0.25"/>
    <row r="6434" x14ac:dyDescent="0.25"/>
    <row r="6435" x14ac:dyDescent="0.25"/>
    <row r="6436" x14ac:dyDescent="0.25"/>
    <row r="6437" x14ac:dyDescent="0.25"/>
    <row r="6438" x14ac:dyDescent="0.25"/>
    <row r="6439" x14ac:dyDescent="0.25"/>
    <row r="6440" x14ac:dyDescent="0.25"/>
    <row r="6441" x14ac:dyDescent="0.25"/>
    <row r="6442" x14ac:dyDescent="0.25"/>
    <row r="6443" x14ac:dyDescent="0.25"/>
    <row r="6444" x14ac:dyDescent="0.25"/>
    <row r="6445" x14ac:dyDescent="0.25"/>
    <row r="6446" x14ac:dyDescent="0.25"/>
    <row r="6447" x14ac:dyDescent="0.25"/>
    <row r="6448" x14ac:dyDescent="0.25"/>
    <row r="6449" x14ac:dyDescent="0.25"/>
    <row r="6450" x14ac:dyDescent="0.25"/>
    <row r="6451" x14ac:dyDescent="0.25"/>
    <row r="6452" x14ac:dyDescent="0.25"/>
    <row r="6453" x14ac:dyDescent="0.25"/>
    <row r="6454" x14ac:dyDescent="0.25"/>
    <row r="6455" x14ac:dyDescent="0.25"/>
    <row r="6456" x14ac:dyDescent="0.25"/>
    <row r="6457" x14ac:dyDescent="0.25"/>
    <row r="6458" x14ac:dyDescent="0.25"/>
    <row r="6459" x14ac:dyDescent="0.25"/>
    <row r="6460" x14ac:dyDescent="0.25"/>
    <row r="6461" x14ac:dyDescent="0.25"/>
    <row r="6462" x14ac:dyDescent="0.25"/>
    <row r="6463" x14ac:dyDescent="0.25"/>
    <row r="6464" x14ac:dyDescent="0.25"/>
    <row r="6465" x14ac:dyDescent="0.25"/>
    <row r="6466" x14ac:dyDescent="0.25"/>
    <row r="6467" x14ac:dyDescent="0.25"/>
    <row r="6468" x14ac:dyDescent="0.25"/>
    <row r="6469" x14ac:dyDescent="0.25"/>
    <row r="6470" x14ac:dyDescent="0.25"/>
    <row r="6471" x14ac:dyDescent="0.25"/>
    <row r="6472" x14ac:dyDescent="0.25"/>
    <row r="6473" x14ac:dyDescent="0.25"/>
    <row r="6474" x14ac:dyDescent="0.25"/>
    <row r="6475" x14ac:dyDescent="0.25"/>
    <row r="6476" x14ac:dyDescent="0.25"/>
    <row r="6477" x14ac:dyDescent="0.25"/>
    <row r="6478" x14ac:dyDescent="0.25"/>
    <row r="6479" x14ac:dyDescent="0.25"/>
    <row r="6480" x14ac:dyDescent="0.25"/>
    <row r="6481" x14ac:dyDescent="0.25"/>
    <row r="6482" x14ac:dyDescent="0.25"/>
    <row r="6483" x14ac:dyDescent="0.25"/>
    <row r="6484" x14ac:dyDescent="0.25"/>
    <row r="6485" x14ac:dyDescent="0.25"/>
    <row r="6486" x14ac:dyDescent="0.25"/>
    <row r="6487" x14ac:dyDescent="0.25"/>
    <row r="6488" x14ac:dyDescent="0.25"/>
    <row r="6489" x14ac:dyDescent="0.25"/>
    <row r="6490" x14ac:dyDescent="0.25"/>
    <row r="6491" x14ac:dyDescent="0.25"/>
    <row r="6492" x14ac:dyDescent="0.25"/>
    <row r="6493" x14ac:dyDescent="0.25"/>
    <row r="6494" x14ac:dyDescent="0.25"/>
    <row r="6495" x14ac:dyDescent="0.25"/>
    <row r="6496" x14ac:dyDescent="0.25"/>
    <row r="6497" x14ac:dyDescent="0.25"/>
    <row r="6498" x14ac:dyDescent="0.25"/>
    <row r="6499" x14ac:dyDescent="0.25"/>
    <row r="6500" x14ac:dyDescent="0.25"/>
    <row r="6501" x14ac:dyDescent="0.25"/>
    <row r="6502" x14ac:dyDescent="0.25"/>
    <row r="6503" x14ac:dyDescent="0.25"/>
    <row r="6504" x14ac:dyDescent="0.25"/>
    <row r="6505" x14ac:dyDescent="0.25"/>
    <row r="6506" x14ac:dyDescent="0.25"/>
    <row r="6507" x14ac:dyDescent="0.25"/>
    <row r="6508" x14ac:dyDescent="0.25"/>
    <row r="6509" x14ac:dyDescent="0.25"/>
    <row r="6510" x14ac:dyDescent="0.25"/>
    <row r="6511" x14ac:dyDescent="0.25"/>
    <row r="6512" x14ac:dyDescent="0.25"/>
    <row r="6513" x14ac:dyDescent="0.25"/>
    <row r="6514" x14ac:dyDescent="0.25"/>
    <row r="6515" x14ac:dyDescent="0.25"/>
    <row r="6516" x14ac:dyDescent="0.25"/>
    <row r="6517" x14ac:dyDescent="0.25"/>
    <row r="6518" x14ac:dyDescent="0.25"/>
    <row r="6519" x14ac:dyDescent="0.25"/>
    <row r="6520" x14ac:dyDescent="0.25"/>
    <row r="6521" x14ac:dyDescent="0.25"/>
    <row r="6522" x14ac:dyDescent="0.25"/>
    <row r="6523" x14ac:dyDescent="0.25"/>
    <row r="6524" x14ac:dyDescent="0.25"/>
    <row r="6525" x14ac:dyDescent="0.25"/>
    <row r="6526" x14ac:dyDescent="0.25"/>
    <row r="6527" x14ac:dyDescent="0.25"/>
    <row r="6528" x14ac:dyDescent="0.25"/>
    <row r="6529" x14ac:dyDescent="0.25"/>
    <row r="6530" x14ac:dyDescent="0.25"/>
    <row r="6531" x14ac:dyDescent="0.25"/>
    <row r="6532" x14ac:dyDescent="0.25"/>
    <row r="6533" x14ac:dyDescent="0.25"/>
    <row r="6534" x14ac:dyDescent="0.25"/>
    <row r="6535" x14ac:dyDescent="0.25"/>
    <row r="6536" x14ac:dyDescent="0.25"/>
    <row r="6537" x14ac:dyDescent="0.25"/>
    <row r="6538" x14ac:dyDescent="0.25"/>
    <row r="6539" x14ac:dyDescent="0.25"/>
    <row r="6540" x14ac:dyDescent="0.25"/>
    <row r="6541" x14ac:dyDescent="0.25"/>
    <row r="6542" x14ac:dyDescent="0.25"/>
    <row r="6543" x14ac:dyDescent="0.25"/>
    <row r="6544" x14ac:dyDescent="0.25"/>
    <row r="6545" x14ac:dyDescent="0.25"/>
    <row r="6546" x14ac:dyDescent="0.25"/>
    <row r="6547" x14ac:dyDescent="0.25"/>
    <row r="6548" x14ac:dyDescent="0.25"/>
    <row r="6549" x14ac:dyDescent="0.25"/>
    <row r="6550" x14ac:dyDescent="0.25"/>
    <row r="6551" x14ac:dyDescent="0.25"/>
    <row r="6552" x14ac:dyDescent="0.25"/>
    <row r="6553" x14ac:dyDescent="0.25"/>
    <row r="6554" x14ac:dyDescent="0.25"/>
    <row r="6555" x14ac:dyDescent="0.25"/>
    <row r="6556" x14ac:dyDescent="0.25"/>
    <row r="6557" x14ac:dyDescent="0.25"/>
    <row r="6558" x14ac:dyDescent="0.25"/>
    <row r="6559" x14ac:dyDescent="0.25"/>
    <row r="6560" x14ac:dyDescent="0.25"/>
    <row r="6561" x14ac:dyDescent="0.25"/>
    <row r="6562" x14ac:dyDescent="0.25"/>
    <row r="6563" x14ac:dyDescent="0.25"/>
    <row r="6564" x14ac:dyDescent="0.25"/>
    <row r="6565" x14ac:dyDescent="0.25"/>
    <row r="6566" x14ac:dyDescent="0.25"/>
    <row r="6567" x14ac:dyDescent="0.25"/>
    <row r="6568" x14ac:dyDescent="0.25"/>
    <row r="6569" x14ac:dyDescent="0.25"/>
    <row r="6570" x14ac:dyDescent="0.25"/>
    <row r="6571" x14ac:dyDescent="0.25"/>
    <row r="6572" x14ac:dyDescent="0.25"/>
    <row r="6573" x14ac:dyDescent="0.25"/>
    <row r="6574" x14ac:dyDescent="0.25"/>
    <row r="6575" x14ac:dyDescent="0.25"/>
    <row r="6576" x14ac:dyDescent="0.25"/>
    <row r="6577" x14ac:dyDescent="0.25"/>
    <row r="6578" x14ac:dyDescent="0.25"/>
    <row r="6579" x14ac:dyDescent="0.25"/>
    <row r="6580" x14ac:dyDescent="0.25"/>
    <row r="6581" x14ac:dyDescent="0.25"/>
    <row r="6582" x14ac:dyDescent="0.25"/>
    <row r="6583" x14ac:dyDescent="0.25"/>
    <row r="6584" x14ac:dyDescent="0.25"/>
    <row r="6585" x14ac:dyDescent="0.25"/>
    <row r="6586" x14ac:dyDescent="0.25"/>
    <row r="6587" x14ac:dyDescent="0.25"/>
    <row r="6588" x14ac:dyDescent="0.25"/>
    <row r="6589" x14ac:dyDescent="0.25"/>
    <row r="6590" x14ac:dyDescent="0.25"/>
    <row r="6591" x14ac:dyDescent="0.25"/>
    <row r="6592" x14ac:dyDescent="0.25"/>
    <row r="6593" x14ac:dyDescent="0.25"/>
    <row r="6594" x14ac:dyDescent="0.25"/>
    <row r="6595" x14ac:dyDescent="0.25"/>
    <row r="6596" x14ac:dyDescent="0.25"/>
    <row r="6597" x14ac:dyDescent="0.25"/>
    <row r="6598" x14ac:dyDescent="0.25"/>
    <row r="6599" x14ac:dyDescent="0.25"/>
    <row r="6600" x14ac:dyDescent="0.25"/>
    <row r="6601" x14ac:dyDescent="0.25"/>
    <row r="6602" x14ac:dyDescent="0.25"/>
    <row r="6603" x14ac:dyDescent="0.25"/>
    <row r="6604" x14ac:dyDescent="0.25"/>
    <row r="6605" x14ac:dyDescent="0.25"/>
    <row r="6606" x14ac:dyDescent="0.25"/>
    <row r="6607" x14ac:dyDescent="0.25"/>
    <row r="6608" x14ac:dyDescent="0.25"/>
    <row r="6609" x14ac:dyDescent="0.25"/>
    <row r="6610" x14ac:dyDescent="0.25"/>
    <row r="6611" x14ac:dyDescent="0.25"/>
    <row r="6612" x14ac:dyDescent="0.25"/>
    <row r="6613" x14ac:dyDescent="0.25"/>
    <row r="6614" x14ac:dyDescent="0.25"/>
    <row r="6615" x14ac:dyDescent="0.25"/>
    <row r="6616" x14ac:dyDescent="0.25"/>
    <row r="6617" x14ac:dyDescent="0.25"/>
    <row r="6618" x14ac:dyDescent="0.25"/>
    <row r="6619" x14ac:dyDescent="0.25"/>
    <row r="6620" x14ac:dyDescent="0.25"/>
    <row r="6621" x14ac:dyDescent="0.25"/>
    <row r="6622" x14ac:dyDescent="0.25"/>
    <row r="6623" x14ac:dyDescent="0.25"/>
    <row r="6624" x14ac:dyDescent="0.25"/>
    <row r="6625" x14ac:dyDescent="0.25"/>
    <row r="6626" x14ac:dyDescent="0.25"/>
    <row r="6627" x14ac:dyDescent="0.25"/>
    <row r="6628" x14ac:dyDescent="0.25"/>
    <row r="6629" x14ac:dyDescent="0.25"/>
    <row r="6630" x14ac:dyDescent="0.25"/>
    <row r="6631" x14ac:dyDescent="0.25"/>
    <row r="6632" x14ac:dyDescent="0.25"/>
    <row r="6633" x14ac:dyDescent="0.25"/>
    <row r="6634" x14ac:dyDescent="0.25"/>
    <row r="6635" x14ac:dyDescent="0.25"/>
    <row r="6636" x14ac:dyDescent="0.25"/>
    <row r="6637" x14ac:dyDescent="0.25"/>
    <row r="6638" x14ac:dyDescent="0.25"/>
    <row r="6639" x14ac:dyDescent="0.25"/>
    <row r="6640" x14ac:dyDescent="0.25"/>
    <row r="6641" x14ac:dyDescent="0.25"/>
    <row r="6642" x14ac:dyDescent="0.25"/>
    <row r="6643" x14ac:dyDescent="0.25"/>
    <row r="6644" x14ac:dyDescent="0.25"/>
    <row r="6645" x14ac:dyDescent="0.25"/>
    <row r="6646" x14ac:dyDescent="0.25"/>
    <row r="6647" x14ac:dyDescent="0.25"/>
    <row r="6648" x14ac:dyDescent="0.25"/>
    <row r="6649" x14ac:dyDescent="0.25"/>
    <row r="6650" x14ac:dyDescent="0.25"/>
    <row r="6651" x14ac:dyDescent="0.25"/>
    <row r="6652" x14ac:dyDescent="0.25"/>
    <row r="6653" x14ac:dyDescent="0.25"/>
    <row r="6654" x14ac:dyDescent="0.25"/>
    <row r="6655" x14ac:dyDescent="0.25"/>
    <row r="6656" x14ac:dyDescent="0.25"/>
    <row r="6657" x14ac:dyDescent="0.25"/>
    <row r="6658" x14ac:dyDescent="0.25"/>
    <row r="6659" x14ac:dyDescent="0.25"/>
    <row r="6660" x14ac:dyDescent="0.25"/>
    <row r="6661" x14ac:dyDescent="0.25"/>
    <row r="6662" x14ac:dyDescent="0.25"/>
    <row r="6663" x14ac:dyDescent="0.25"/>
    <row r="6664" x14ac:dyDescent="0.25"/>
    <row r="6665" x14ac:dyDescent="0.25"/>
    <row r="6666" x14ac:dyDescent="0.25"/>
    <row r="6667" x14ac:dyDescent="0.25"/>
    <row r="6668" x14ac:dyDescent="0.25"/>
    <row r="6669" x14ac:dyDescent="0.25"/>
    <row r="6670" x14ac:dyDescent="0.25"/>
    <row r="6671" x14ac:dyDescent="0.25"/>
    <row r="6672" x14ac:dyDescent="0.25"/>
    <row r="6673" x14ac:dyDescent="0.25"/>
    <row r="6674" x14ac:dyDescent="0.25"/>
    <row r="6675" x14ac:dyDescent="0.25"/>
    <row r="6676" x14ac:dyDescent="0.25"/>
    <row r="6677" x14ac:dyDescent="0.25"/>
    <row r="6678" x14ac:dyDescent="0.25"/>
    <row r="6679" x14ac:dyDescent="0.25"/>
    <row r="6680" x14ac:dyDescent="0.25"/>
    <row r="6681" x14ac:dyDescent="0.25"/>
    <row r="6682" x14ac:dyDescent="0.25"/>
    <row r="6683" x14ac:dyDescent="0.25"/>
    <row r="6684" x14ac:dyDescent="0.25"/>
    <row r="6685" x14ac:dyDescent="0.25"/>
    <row r="6686" x14ac:dyDescent="0.25"/>
    <row r="6687" x14ac:dyDescent="0.25"/>
    <row r="6688" x14ac:dyDescent="0.25"/>
    <row r="6689" x14ac:dyDescent="0.25"/>
    <row r="6690" x14ac:dyDescent="0.25"/>
    <row r="6691" x14ac:dyDescent="0.25"/>
    <row r="6692" x14ac:dyDescent="0.25"/>
    <row r="6693" x14ac:dyDescent="0.25"/>
    <row r="6694" x14ac:dyDescent="0.25"/>
    <row r="6695" x14ac:dyDescent="0.25"/>
    <row r="6696" x14ac:dyDescent="0.25"/>
    <row r="6697" x14ac:dyDescent="0.25"/>
    <row r="6698" x14ac:dyDescent="0.25"/>
    <row r="6699" x14ac:dyDescent="0.25"/>
    <row r="6700" x14ac:dyDescent="0.25"/>
    <row r="6701" x14ac:dyDescent="0.25"/>
    <row r="6702" x14ac:dyDescent="0.25"/>
    <row r="6703" x14ac:dyDescent="0.25"/>
    <row r="6704" x14ac:dyDescent="0.25"/>
    <row r="6705" x14ac:dyDescent="0.25"/>
    <row r="6706" x14ac:dyDescent="0.25"/>
    <row r="6707" x14ac:dyDescent="0.25"/>
    <row r="6708" x14ac:dyDescent="0.25"/>
    <row r="6709" x14ac:dyDescent="0.25"/>
    <row r="6710" x14ac:dyDescent="0.25"/>
    <row r="6711" x14ac:dyDescent="0.25"/>
    <row r="6712" x14ac:dyDescent="0.25"/>
    <row r="6713" x14ac:dyDescent="0.25"/>
    <row r="6714" x14ac:dyDescent="0.25"/>
    <row r="6715" x14ac:dyDescent="0.25"/>
    <row r="6716" x14ac:dyDescent="0.25"/>
    <row r="6717" x14ac:dyDescent="0.25"/>
    <row r="6718" x14ac:dyDescent="0.25"/>
    <row r="6719" x14ac:dyDescent="0.25"/>
    <row r="6720" x14ac:dyDescent="0.25"/>
    <row r="6721" x14ac:dyDescent="0.25"/>
    <row r="6722" x14ac:dyDescent="0.25"/>
    <row r="6723" x14ac:dyDescent="0.25"/>
    <row r="6724" x14ac:dyDescent="0.25"/>
    <row r="6725" x14ac:dyDescent="0.25"/>
    <row r="6726" x14ac:dyDescent="0.25"/>
    <row r="6727" x14ac:dyDescent="0.25"/>
    <row r="6728" x14ac:dyDescent="0.25"/>
    <row r="6729" x14ac:dyDescent="0.25"/>
    <row r="6730" x14ac:dyDescent="0.25"/>
    <row r="6731" x14ac:dyDescent="0.25"/>
    <row r="6732" x14ac:dyDescent="0.25"/>
    <row r="6733" x14ac:dyDescent="0.25"/>
    <row r="6734" x14ac:dyDescent="0.25"/>
    <row r="6735" x14ac:dyDescent="0.25"/>
    <row r="6736" x14ac:dyDescent="0.25"/>
    <row r="6737" x14ac:dyDescent="0.25"/>
    <row r="6738" x14ac:dyDescent="0.25"/>
    <row r="6739" x14ac:dyDescent="0.25"/>
    <row r="6740" x14ac:dyDescent="0.25"/>
    <row r="6741" x14ac:dyDescent="0.25"/>
    <row r="6742" x14ac:dyDescent="0.25"/>
    <row r="6743" x14ac:dyDescent="0.25"/>
    <row r="6744" x14ac:dyDescent="0.25"/>
    <row r="6745" x14ac:dyDescent="0.25"/>
    <row r="6746" x14ac:dyDescent="0.25"/>
    <row r="6747" x14ac:dyDescent="0.25"/>
    <row r="6748" x14ac:dyDescent="0.25"/>
    <row r="6749" x14ac:dyDescent="0.25"/>
    <row r="6750" x14ac:dyDescent="0.25"/>
    <row r="6751" x14ac:dyDescent="0.25"/>
    <row r="6752" x14ac:dyDescent="0.25"/>
    <row r="6753" x14ac:dyDescent="0.25"/>
    <row r="6754" x14ac:dyDescent="0.25"/>
    <row r="6755" x14ac:dyDescent="0.25"/>
    <row r="6756" x14ac:dyDescent="0.25"/>
    <row r="6757" x14ac:dyDescent="0.25"/>
    <row r="6758" x14ac:dyDescent="0.25"/>
    <row r="6759" x14ac:dyDescent="0.25"/>
    <row r="6760" x14ac:dyDescent="0.25"/>
    <row r="6761" x14ac:dyDescent="0.25"/>
    <row r="6762" x14ac:dyDescent="0.25"/>
    <row r="6763" x14ac:dyDescent="0.25"/>
    <row r="6764" x14ac:dyDescent="0.25"/>
    <row r="6765" x14ac:dyDescent="0.25"/>
    <row r="6766" x14ac:dyDescent="0.25"/>
    <row r="6767" x14ac:dyDescent="0.25"/>
    <row r="6768" x14ac:dyDescent="0.25"/>
    <row r="6769" x14ac:dyDescent="0.25"/>
    <row r="6770" x14ac:dyDescent="0.25"/>
    <row r="6771" x14ac:dyDescent="0.25"/>
    <row r="6772" x14ac:dyDescent="0.25"/>
    <row r="6773" x14ac:dyDescent="0.25"/>
    <row r="6774" x14ac:dyDescent="0.25"/>
    <row r="6775" x14ac:dyDescent="0.25"/>
    <row r="6776" x14ac:dyDescent="0.25"/>
    <row r="6777" x14ac:dyDescent="0.25"/>
    <row r="6778" x14ac:dyDescent="0.25"/>
    <row r="6779" x14ac:dyDescent="0.25"/>
    <row r="6780" x14ac:dyDescent="0.25"/>
    <row r="6781" x14ac:dyDescent="0.25"/>
    <row r="6782" x14ac:dyDescent="0.25"/>
    <row r="6783" x14ac:dyDescent="0.25"/>
    <row r="6784" x14ac:dyDescent="0.25"/>
    <row r="6785" x14ac:dyDescent="0.25"/>
    <row r="6786" x14ac:dyDescent="0.25"/>
    <row r="6787" x14ac:dyDescent="0.25"/>
    <row r="6788" x14ac:dyDescent="0.25"/>
    <row r="6789" x14ac:dyDescent="0.25"/>
    <row r="6790" x14ac:dyDescent="0.25"/>
    <row r="6791" x14ac:dyDescent="0.25"/>
    <row r="6792" x14ac:dyDescent="0.25"/>
    <row r="6793" x14ac:dyDescent="0.25"/>
    <row r="6794" x14ac:dyDescent="0.25"/>
    <row r="6795" x14ac:dyDescent="0.25"/>
    <row r="6796" x14ac:dyDescent="0.25"/>
    <row r="6797" x14ac:dyDescent="0.25"/>
    <row r="6798" x14ac:dyDescent="0.25"/>
    <row r="6799" x14ac:dyDescent="0.25"/>
    <row r="6800" x14ac:dyDescent="0.25"/>
    <row r="6801" x14ac:dyDescent="0.25"/>
    <row r="6802" x14ac:dyDescent="0.25"/>
    <row r="6803" x14ac:dyDescent="0.25"/>
    <row r="6804" x14ac:dyDescent="0.25"/>
    <row r="6805" x14ac:dyDescent="0.25"/>
    <row r="6806" x14ac:dyDescent="0.25"/>
    <row r="6807" x14ac:dyDescent="0.25"/>
    <row r="6808" x14ac:dyDescent="0.25"/>
    <row r="6809" x14ac:dyDescent="0.25"/>
    <row r="6810" x14ac:dyDescent="0.25"/>
    <row r="6811" x14ac:dyDescent="0.25"/>
    <row r="6812" x14ac:dyDescent="0.25"/>
    <row r="6813" x14ac:dyDescent="0.25"/>
    <row r="6814" x14ac:dyDescent="0.25"/>
    <row r="6815" x14ac:dyDescent="0.25"/>
    <row r="6816" x14ac:dyDescent="0.25"/>
    <row r="6817" x14ac:dyDescent="0.25"/>
    <row r="6818" x14ac:dyDescent="0.25"/>
    <row r="6819" x14ac:dyDescent="0.25"/>
    <row r="6820" x14ac:dyDescent="0.25"/>
    <row r="6821" x14ac:dyDescent="0.25"/>
    <row r="6822" x14ac:dyDescent="0.25"/>
    <row r="6823" x14ac:dyDescent="0.25"/>
    <row r="6824" x14ac:dyDescent="0.25"/>
    <row r="6825" x14ac:dyDescent="0.25"/>
    <row r="6826" x14ac:dyDescent="0.25"/>
    <row r="6827" x14ac:dyDescent="0.25"/>
    <row r="6828" x14ac:dyDescent="0.25"/>
    <row r="6829" x14ac:dyDescent="0.25"/>
    <row r="6830" x14ac:dyDescent="0.25"/>
    <row r="6831" x14ac:dyDescent="0.25"/>
    <row r="6832" x14ac:dyDescent="0.25"/>
    <row r="6833" x14ac:dyDescent="0.25"/>
    <row r="6834" x14ac:dyDescent="0.25"/>
    <row r="6835" x14ac:dyDescent="0.25"/>
    <row r="6836" x14ac:dyDescent="0.25"/>
    <row r="6837" x14ac:dyDescent="0.25"/>
    <row r="6838" x14ac:dyDescent="0.25"/>
    <row r="6839" x14ac:dyDescent="0.25"/>
    <row r="6840" x14ac:dyDescent="0.25"/>
    <row r="6841" x14ac:dyDescent="0.25"/>
    <row r="6842" x14ac:dyDescent="0.25"/>
    <row r="6843" x14ac:dyDescent="0.25"/>
    <row r="6844" x14ac:dyDescent="0.25"/>
    <row r="6845" x14ac:dyDescent="0.25"/>
    <row r="6846" x14ac:dyDescent="0.25"/>
    <row r="6847" x14ac:dyDescent="0.25"/>
    <row r="6848" x14ac:dyDescent="0.25"/>
    <row r="6849" x14ac:dyDescent="0.25"/>
    <row r="6850" x14ac:dyDescent="0.25"/>
    <row r="6851" x14ac:dyDescent="0.25"/>
    <row r="6852" x14ac:dyDescent="0.25"/>
    <row r="6853" x14ac:dyDescent="0.25"/>
    <row r="6854" x14ac:dyDescent="0.25"/>
    <row r="6855" x14ac:dyDescent="0.25"/>
    <row r="6856" x14ac:dyDescent="0.25"/>
    <row r="6857" x14ac:dyDescent="0.25"/>
    <row r="6858" x14ac:dyDescent="0.25"/>
    <row r="6859" x14ac:dyDescent="0.25"/>
    <row r="6860" x14ac:dyDescent="0.25"/>
    <row r="6861" x14ac:dyDescent="0.25"/>
    <row r="6862" x14ac:dyDescent="0.25"/>
    <row r="6863" x14ac:dyDescent="0.25"/>
    <row r="6864" x14ac:dyDescent="0.25"/>
    <row r="6865" x14ac:dyDescent="0.25"/>
    <row r="6866" x14ac:dyDescent="0.25"/>
    <row r="6867" x14ac:dyDescent="0.25"/>
    <row r="6868" x14ac:dyDescent="0.25"/>
    <row r="6869" x14ac:dyDescent="0.25"/>
    <row r="6870" x14ac:dyDescent="0.25"/>
    <row r="6871" x14ac:dyDescent="0.25"/>
    <row r="6872" x14ac:dyDescent="0.25"/>
    <row r="6873" x14ac:dyDescent="0.25"/>
    <row r="6874" x14ac:dyDescent="0.25"/>
    <row r="6875" x14ac:dyDescent="0.25"/>
    <row r="6876" x14ac:dyDescent="0.25"/>
    <row r="6877" x14ac:dyDescent="0.25"/>
    <row r="6878" x14ac:dyDescent="0.25"/>
    <row r="6879" x14ac:dyDescent="0.25"/>
    <row r="6880" x14ac:dyDescent="0.25"/>
    <row r="6881" x14ac:dyDescent="0.25"/>
    <row r="6882" x14ac:dyDescent="0.25"/>
    <row r="6883" x14ac:dyDescent="0.25"/>
    <row r="6884" x14ac:dyDescent="0.25"/>
    <row r="6885" x14ac:dyDescent="0.25"/>
    <row r="6886" x14ac:dyDescent="0.25"/>
    <row r="6887" x14ac:dyDescent="0.25"/>
    <row r="6888" x14ac:dyDescent="0.25"/>
    <row r="6889" x14ac:dyDescent="0.25"/>
    <row r="6890" x14ac:dyDescent="0.25"/>
    <row r="6891" x14ac:dyDescent="0.25"/>
    <row r="6892" x14ac:dyDescent="0.25"/>
    <row r="6893" x14ac:dyDescent="0.25"/>
    <row r="6894" x14ac:dyDescent="0.25"/>
    <row r="6895" x14ac:dyDescent="0.25"/>
    <row r="6896" x14ac:dyDescent="0.25"/>
    <row r="6897" x14ac:dyDescent="0.25"/>
    <row r="6898" x14ac:dyDescent="0.25"/>
    <row r="6899" x14ac:dyDescent="0.25"/>
    <row r="6900" x14ac:dyDescent="0.25"/>
    <row r="6901" x14ac:dyDescent="0.25"/>
    <row r="6902" x14ac:dyDescent="0.25"/>
    <row r="6903" x14ac:dyDescent="0.25"/>
    <row r="6904" x14ac:dyDescent="0.25"/>
    <row r="6905" x14ac:dyDescent="0.25"/>
    <row r="6906" x14ac:dyDescent="0.25"/>
    <row r="6907" x14ac:dyDescent="0.25"/>
    <row r="6908" x14ac:dyDescent="0.25"/>
    <row r="6909" x14ac:dyDescent="0.25"/>
    <row r="6910" x14ac:dyDescent="0.25"/>
    <row r="6911" x14ac:dyDescent="0.25"/>
    <row r="6912" x14ac:dyDescent="0.25"/>
    <row r="6913" x14ac:dyDescent="0.25"/>
    <row r="6914" x14ac:dyDescent="0.25"/>
    <row r="6915" x14ac:dyDescent="0.25"/>
    <row r="6916" x14ac:dyDescent="0.25"/>
    <row r="6917" x14ac:dyDescent="0.25"/>
    <row r="6918" x14ac:dyDescent="0.25"/>
    <row r="6919" x14ac:dyDescent="0.25"/>
    <row r="6920" x14ac:dyDescent="0.25"/>
    <row r="6921" x14ac:dyDescent="0.25"/>
    <row r="6922" x14ac:dyDescent="0.25"/>
    <row r="6923" x14ac:dyDescent="0.25"/>
    <row r="6924" x14ac:dyDescent="0.25"/>
    <row r="6925" x14ac:dyDescent="0.25"/>
    <row r="6926" x14ac:dyDescent="0.25"/>
    <row r="6927" x14ac:dyDescent="0.25"/>
    <row r="6928" x14ac:dyDescent="0.25"/>
    <row r="6929" x14ac:dyDescent="0.25"/>
    <row r="6930" x14ac:dyDescent="0.25"/>
    <row r="6931" x14ac:dyDescent="0.25"/>
    <row r="6932" x14ac:dyDescent="0.25"/>
    <row r="6933" x14ac:dyDescent="0.25"/>
    <row r="6934" x14ac:dyDescent="0.25"/>
    <row r="6935" x14ac:dyDescent="0.25"/>
    <row r="6936" x14ac:dyDescent="0.25"/>
    <row r="6937" x14ac:dyDescent="0.25"/>
    <row r="6938" x14ac:dyDescent="0.25"/>
    <row r="6939" x14ac:dyDescent="0.25"/>
    <row r="6940" x14ac:dyDescent="0.25"/>
    <row r="6941" x14ac:dyDescent="0.25"/>
    <row r="6942" x14ac:dyDescent="0.25"/>
    <row r="6943" x14ac:dyDescent="0.25"/>
    <row r="6944" x14ac:dyDescent="0.25"/>
    <row r="6945" x14ac:dyDescent="0.25"/>
    <row r="6946" x14ac:dyDescent="0.25"/>
    <row r="6947" x14ac:dyDescent="0.25"/>
    <row r="6948" x14ac:dyDescent="0.25"/>
    <row r="6949" x14ac:dyDescent="0.25"/>
    <row r="6950" x14ac:dyDescent="0.25"/>
    <row r="6951" x14ac:dyDescent="0.25"/>
    <row r="6952" x14ac:dyDescent="0.25"/>
    <row r="6953" x14ac:dyDescent="0.25"/>
    <row r="6954" x14ac:dyDescent="0.25"/>
    <row r="6955" x14ac:dyDescent="0.25"/>
    <row r="6956" x14ac:dyDescent="0.25"/>
    <row r="6957" x14ac:dyDescent="0.25"/>
    <row r="6958" x14ac:dyDescent="0.25"/>
    <row r="6959" x14ac:dyDescent="0.25"/>
    <row r="6960" x14ac:dyDescent="0.25"/>
    <row r="6961" x14ac:dyDescent="0.25"/>
    <row r="6962" x14ac:dyDescent="0.25"/>
    <row r="6963" x14ac:dyDescent="0.25"/>
    <row r="6964" x14ac:dyDescent="0.25"/>
    <row r="6965" x14ac:dyDescent="0.25"/>
    <row r="6966" x14ac:dyDescent="0.25"/>
    <row r="6967" x14ac:dyDescent="0.25"/>
    <row r="6968" x14ac:dyDescent="0.25"/>
    <row r="6969" x14ac:dyDescent="0.25"/>
    <row r="6970" x14ac:dyDescent="0.25"/>
    <row r="6971" x14ac:dyDescent="0.25"/>
    <row r="6972" x14ac:dyDescent="0.25"/>
    <row r="6973" x14ac:dyDescent="0.25"/>
    <row r="6974" x14ac:dyDescent="0.25"/>
    <row r="6975" x14ac:dyDescent="0.25"/>
    <row r="6976" x14ac:dyDescent="0.25"/>
    <row r="6977" x14ac:dyDescent="0.25"/>
    <row r="6978" x14ac:dyDescent="0.25"/>
    <row r="6979" x14ac:dyDescent="0.25"/>
    <row r="6980" x14ac:dyDescent="0.25"/>
    <row r="6981" x14ac:dyDescent="0.25"/>
    <row r="6982" x14ac:dyDescent="0.25"/>
    <row r="6983" x14ac:dyDescent="0.25"/>
    <row r="6984" x14ac:dyDescent="0.25"/>
    <row r="6985" x14ac:dyDescent="0.25"/>
    <row r="6986" x14ac:dyDescent="0.25"/>
    <row r="6987" x14ac:dyDescent="0.25"/>
    <row r="6988" x14ac:dyDescent="0.25"/>
    <row r="6989" x14ac:dyDescent="0.25"/>
    <row r="6990" x14ac:dyDescent="0.25"/>
    <row r="6991" x14ac:dyDescent="0.25"/>
    <row r="6992" x14ac:dyDescent="0.25"/>
    <row r="6993" x14ac:dyDescent="0.25"/>
    <row r="6994" x14ac:dyDescent="0.25"/>
    <row r="6995" x14ac:dyDescent="0.25"/>
    <row r="6996" x14ac:dyDescent="0.25"/>
    <row r="6997" x14ac:dyDescent="0.25"/>
    <row r="6998" x14ac:dyDescent="0.25"/>
    <row r="6999" x14ac:dyDescent="0.25"/>
    <row r="7000" x14ac:dyDescent="0.25"/>
    <row r="7001" x14ac:dyDescent="0.25"/>
    <row r="7002" x14ac:dyDescent="0.25"/>
    <row r="7003" x14ac:dyDescent="0.25"/>
    <row r="7004" x14ac:dyDescent="0.25"/>
    <row r="7005" x14ac:dyDescent="0.25"/>
    <row r="7006" x14ac:dyDescent="0.25"/>
    <row r="7007" x14ac:dyDescent="0.25"/>
    <row r="7008" x14ac:dyDescent="0.25"/>
    <row r="7009" x14ac:dyDescent="0.25"/>
    <row r="7010" x14ac:dyDescent="0.25"/>
    <row r="7011" x14ac:dyDescent="0.25"/>
    <row r="7012" x14ac:dyDescent="0.25"/>
    <row r="7013" x14ac:dyDescent="0.25"/>
    <row r="7014" x14ac:dyDescent="0.25"/>
    <row r="7015" x14ac:dyDescent="0.25"/>
    <row r="7016" x14ac:dyDescent="0.25"/>
    <row r="7017" x14ac:dyDescent="0.25"/>
    <row r="7018" x14ac:dyDescent="0.25"/>
    <row r="7019" x14ac:dyDescent="0.25"/>
    <row r="7020" x14ac:dyDescent="0.25"/>
    <row r="7021" x14ac:dyDescent="0.25"/>
    <row r="7022" x14ac:dyDescent="0.25"/>
    <row r="7023" x14ac:dyDescent="0.25"/>
    <row r="7024" x14ac:dyDescent="0.25"/>
    <row r="7025" x14ac:dyDescent="0.25"/>
    <row r="7026" x14ac:dyDescent="0.25"/>
    <row r="7027" x14ac:dyDescent="0.25"/>
    <row r="7028" x14ac:dyDescent="0.25"/>
    <row r="7029" x14ac:dyDescent="0.25"/>
    <row r="7030" x14ac:dyDescent="0.25"/>
    <row r="7031" x14ac:dyDescent="0.25"/>
    <row r="7032" x14ac:dyDescent="0.25"/>
    <row r="7033" x14ac:dyDescent="0.25"/>
    <row r="7034" x14ac:dyDescent="0.25"/>
    <row r="7035" x14ac:dyDescent="0.25"/>
    <row r="7036" x14ac:dyDescent="0.25"/>
    <row r="7037" x14ac:dyDescent="0.25"/>
    <row r="7038" x14ac:dyDescent="0.25"/>
    <row r="7039" x14ac:dyDescent="0.25"/>
    <row r="7040" x14ac:dyDescent="0.25"/>
    <row r="7041" x14ac:dyDescent="0.25"/>
    <row r="7042" x14ac:dyDescent="0.25"/>
    <row r="7043" x14ac:dyDescent="0.25"/>
    <row r="7044" x14ac:dyDescent="0.25"/>
    <row r="7045" x14ac:dyDescent="0.25"/>
    <row r="7046" x14ac:dyDescent="0.25"/>
    <row r="7047" x14ac:dyDescent="0.25"/>
    <row r="7048" x14ac:dyDescent="0.25"/>
    <row r="7049" x14ac:dyDescent="0.25"/>
    <row r="7050" x14ac:dyDescent="0.25"/>
    <row r="7051" x14ac:dyDescent="0.25"/>
    <row r="7052" x14ac:dyDescent="0.25"/>
    <row r="7053" x14ac:dyDescent="0.25"/>
    <row r="7054" x14ac:dyDescent="0.25"/>
    <row r="7055" x14ac:dyDescent="0.25"/>
    <row r="7056" x14ac:dyDescent="0.25"/>
    <row r="7057" x14ac:dyDescent="0.25"/>
    <row r="7058" x14ac:dyDescent="0.25"/>
    <row r="7059" x14ac:dyDescent="0.25"/>
    <row r="7060" x14ac:dyDescent="0.25"/>
    <row r="7061" x14ac:dyDescent="0.25"/>
    <row r="7062" x14ac:dyDescent="0.25"/>
    <row r="7063" x14ac:dyDescent="0.25"/>
    <row r="7064" x14ac:dyDescent="0.25"/>
    <row r="7065" x14ac:dyDescent="0.25"/>
    <row r="7066" x14ac:dyDescent="0.25"/>
    <row r="7067" x14ac:dyDescent="0.25"/>
    <row r="7068" x14ac:dyDescent="0.25"/>
    <row r="7069" x14ac:dyDescent="0.25"/>
    <row r="7070" x14ac:dyDescent="0.25"/>
    <row r="7071" x14ac:dyDescent="0.25"/>
    <row r="7072" x14ac:dyDescent="0.25"/>
    <row r="7073" x14ac:dyDescent="0.25"/>
    <row r="7074" x14ac:dyDescent="0.25"/>
    <row r="7075" x14ac:dyDescent="0.25"/>
    <row r="7076" x14ac:dyDescent="0.25"/>
    <row r="7077" x14ac:dyDescent="0.25"/>
    <row r="7078" x14ac:dyDescent="0.25"/>
    <row r="7079" x14ac:dyDescent="0.25"/>
    <row r="7080" x14ac:dyDescent="0.25"/>
    <row r="7081" x14ac:dyDescent="0.25"/>
    <row r="7082" x14ac:dyDescent="0.25"/>
    <row r="7083" x14ac:dyDescent="0.25"/>
    <row r="7084" x14ac:dyDescent="0.25"/>
    <row r="7085" x14ac:dyDescent="0.25"/>
    <row r="7086" x14ac:dyDescent="0.25"/>
    <row r="7087" x14ac:dyDescent="0.25"/>
    <row r="7088" x14ac:dyDescent="0.25"/>
    <row r="7089" x14ac:dyDescent="0.25"/>
    <row r="7090" x14ac:dyDescent="0.25"/>
    <row r="7091" x14ac:dyDescent="0.25"/>
    <row r="7092" x14ac:dyDescent="0.25"/>
    <row r="7093" x14ac:dyDescent="0.25"/>
    <row r="7094" x14ac:dyDescent="0.25"/>
    <row r="7095" x14ac:dyDescent="0.25"/>
    <row r="7096" x14ac:dyDescent="0.25"/>
    <row r="7097" x14ac:dyDescent="0.25"/>
    <row r="7098" x14ac:dyDescent="0.25"/>
    <row r="7099" x14ac:dyDescent="0.25"/>
    <row r="7100" x14ac:dyDescent="0.25"/>
    <row r="7101" x14ac:dyDescent="0.25"/>
    <row r="7102" x14ac:dyDescent="0.25"/>
    <row r="7103" x14ac:dyDescent="0.25"/>
    <row r="7104" x14ac:dyDescent="0.25"/>
    <row r="7105" x14ac:dyDescent="0.25"/>
    <row r="7106" x14ac:dyDescent="0.25"/>
    <row r="7107" x14ac:dyDescent="0.25"/>
    <row r="7108" x14ac:dyDescent="0.25"/>
    <row r="7109" x14ac:dyDescent="0.25"/>
    <row r="7110" x14ac:dyDescent="0.25"/>
    <row r="7111" x14ac:dyDescent="0.25"/>
    <row r="7112" x14ac:dyDescent="0.25"/>
    <row r="7113" x14ac:dyDescent="0.25"/>
    <row r="7114" x14ac:dyDescent="0.25"/>
    <row r="7115" x14ac:dyDescent="0.25"/>
    <row r="7116" x14ac:dyDescent="0.25"/>
    <row r="7117" x14ac:dyDescent="0.25"/>
    <row r="7118" x14ac:dyDescent="0.25"/>
    <row r="7119" x14ac:dyDescent="0.25"/>
    <row r="7120" x14ac:dyDescent="0.25"/>
    <row r="7121" x14ac:dyDescent="0.25"/>
    <row r="7122" x14ac:dyDescent="0.25"/>
    <row r="7123" x14ac:dyDescent="0.25"/>
    <row r="7124" x14ac:dyDescent="0.25"/>
    <row r="7125" x14ac:dyDescent="0.25"/>
    <row r="7126" x14ac:dyDescent="0.25"/>
    <row r="7127" x14ac:dyDescent="0.25"/>
    <row r="7128" x14ac:dyDescent="0.25"/>
    <row r="7129" x14ac:dyDescent="0.25"/>
    <row r="7130" x14ac:dyDescent="0.25"/>
    <row r="7131" x14ac:dyDescent="0.25"/>
    <row r="7132" x14ac:dyDescent="0.25"/>
    <row r="7133" x14ac:dyDescent="0.25"/>
    <row r="7134" x14ac:dyDescent="0.25"/>
    <row r="7135" x14ac:dyDescent="0.25"/>
    <row r="7136" x14ac:dyDescent="0.25"/>
    <row r="7137" x14ac:dyDescent="0.25"/>
    <row r="7138" x14ac:dyDescent="0.25"/>
    <row r="7139" x14ac:dyDescent="0.25"/>
    <row r="7140" x14ac:dyDescent="0.25"/>
    <row r="7141" x14ac:dyDescent="0.25"/>
    <row r="7142" x14ac:dyDescent="0.25"/>
    <row r="7143" x14ac:dyDescent="0.25"/>
    <row r="7144" x14ac:dyDescent="0.25"/>
    <row r="7145" x14ac:dyDescent="0.25"/>
    <row r="7146" x14ac:dyDescent="0.25"/>
    <row r="7147" x14ac:dyDescent="0.25"/>
    <row r="7148" x14ac:dyDescent="0.25"/>
    <row r="7149" x14ac:dyDescent="0.25"/>
    <row r="7150" x14ac:dyDescent="0.25"/>
    <row r="7151" x14ac:dyDescent="0.25"/>
    <row r="7152" x14ac:dyDescent="0.25"/>
    <row r="7153" x14ac:dyDescent="0.25"/>
    <row r="7154" x14ac:dyDescent="0.25"/>
    <row r="7155" x14ac:dyDescent="0.25"/>
    <row r="7156" x14ac:dyDescent="0.25"/>
    <row r="7157" x14ac:dyDescent="0.25"/>
    <row r="7158" x14ac:dyDescent="0.25"/>
    <row r="7159" x14ac:dyDescent="0.25"/>
    <row r="7160" x14ac:dyDescent="0.25"/>
    <row r="7161" x14ac:dyDescent="0.25"/>
    <row r="7162" x14ac:dyDescent="0.25"/>
    <row r="7163" x14ac:dyDescent="0.25"/>
    <row r="7164" x14ac:dyDescent="0.25"/>
    <row r="7165" x14ac:dyDescent="0.25"/>
    <row r="7166" x14ac:dyDescent="0.25"/>
    <row r="7167" x14ac:dyDescent="0.25"/>
    <row r="7168" x14ac:dyDescent="0.25"/>
    <row r="7169" x14ac:dyDescent="0.25"/>
    <row r="7170" x14ac:dyDescent="0.25"/>
    <row r="7171" x14ac:dyDescent="0.25"/>
    <row r="7172" x14ac:dyDescent="0.25"/>
    <row r="7173" x14ac:dyDescent="0.25"/>
    <row r="7174" x14ac:dyDescent="0.25"/>
    <row r="7175" x14ac:dyDescent="0.25"/>
    <row r="7176" x14ac:dyDescent="0.25"/>
    <row r="7177" x14ac:dyDescent="0.25"/>
    <row r="7178" x14ac:dyDescent="0.25"/>
    <row r="7179" x14ac:dyDescent="0.25"/>
    <row r="7180" x14ac:dyDescent="0.25"/>
    <row r="7181" x14ac:dyDescent="0.25"/>
    <row r="7182" x14ac:dyDescent="0.25"/>
    <row r="7183" x14ac:dyDescent="0.25"/>
    <row r="7184" x14ac:dyDescent="0.25"/>
    <row r="7185" x14ac:dyDescent="0.25"/>
    <row r="7186" x14ac:dyDescent="0.25"/>
    <row r="7187" x14ac:dyDescent="0.25"/>
    <row r="7188" x14ac:dyDescent="0.25"/>
    <row r="7189" x14ac:dyDescent="0.25"/>
    <row r="7190" x14ac:dyDescent="0.25"/>
    <row r="7191" x14ac:dyDescent="0.25"/>
    <row r="7192" x14ac:dyDescent="0.25"/>
    <row r="7193" x14ac:dyDescent="0.25"/>
    <row r="7194" x14ac:dyDescent="0.25"/>
    <row r="7195" x14ac:dyDescent="0.25"/>
    <row r="7196" x14ac:dyDescent="0.25"/>
    <row r="7197" x14ac:dyDescent="0.25"/>
    <row r="7198" x14ac:dyDescent="0.25"/>
    <row r="7199" x14ac:dyDescent="0.25"/>
    <row r="7200" x14ac:dyDescent="0.25"/>
    <row r="7201" x14ac:dyDescent="0.25"/>
    <row r="7202" x14ac:dyDescent="0.25"/>
    <row r="7203" x14ac:dyDescent="0.25"/>
    <row r="7204" x14ac:dyDescent="0.25"/>
    <row r="7205" x14ac:dyDescent="0.25"/>
    <row r="7206" x14ac:dyDescent="0.25"/>
    <row r="7207" x14ac:dyDescent="0.25"/>
    <row r="7208" x14ac:dyDescent="0.25"/>
    <row r="7209" x14ac:dyDescent="0.25"/>
    <row r="7210" x14ac:dyDescent="0.25"/>
    <row r="7211" x14ac:dyDescent="0.25"/>
    <row r="7212" x14ac:dyDescent="0.25"/>
    <row r="7213" x14ac:dyDescent="0.25"/>
    <row r="7214" x14ac:dyDescent="0.25"/>
    <row r="7215" x14ac:dyDescent="0.25"/>
    <row r="7216" x14ac:dyDescent="0.25"/>
    <row r="7217" x14ac:dyDescent="0.25"/>
    <row r="7218" x14ac:dyDescent="0.25"/>
    <row r="7219" x14ac:dyDescent="0.25"/>
    <row r="7220" x14ac:dyDescent="0.25"/>
    <row r="7221" x14ac:dyDescent="0.25"/>
    <row r="7222" x14ac:dyDescent="0.25"/>
    <row r="7223" x14ac:dyDescent="0.25"/>
    <row r="7224" x14ac:dyDescent="0.25"/>
    <row r="7225" x14ac:dyDescent="0.25"/>
    <row r="7226" x14ac:dyDescent="0.25"/>
    <row r="7227" x14ac:dyDescent="0.25"/>
    <row r="7228" x14ac:dyDescent="0.25"/>
    <row r="7229" x14ac:dyDescent="0.25"/>
    <row r="7230" x14ac:dyDescent="0.25"/>
    <row r="7231" x14ac:dyDescent="0.25"/>
    <row r="7232" x14ac:dyDescent="0.25"/>
    <row r="7233" x14ac:dyDescent="0.25"/>
    <row r="7234" x14ac:dyDescent="0.25"/>
    <row r="7235" x14ac:dyDescent="0.25"/>
    <row r="7236" x14ac:dyDescent="0.25"/>
    <row r="7237" x14ac:dyDescent="0.25"/>
    <row r="7238" x14ac:dyDescent="0.25"/>
    <row r="7239" x14ac:dyDescent="0.25"/>
    <row r="7240" x14ac:dyDescent="0.25"/>
    <row r="7241" x14ac:dyDescent="0.25"/>
    <row r="7242" x14ac:dyDescent="0.25"/>
    <row r="7243" x14ac:dyDescent="0.25"/>
    <row r="7244" x14ac:dyDescent="0.25"/>
    <row r="7245" x14ac:dyDescent="0.25"/>
    <row r="7246" x14ac:dyDescent="0.25"/>
    <row r="7247" x14ac:dyDescent="0.25"/>
    <row r="7248" x14ac:dyDescent="0.25"/>
    <row r="7249" x14ac:dyDescent="0.25"/>
    <row r="7250" x14ac:dyDescent="0.25"/>
    <row r="7251" x14ac:dyDescent="0.25"/>
    <row r="7252" x14ac:dyDescent="0.25"/>
    <row r="7253" x14ac:dyDescent="0.25"/>
    <row r="7254" x14ac:dyDescent="0.25"/>
    <row r="7255" x14ac:dyDescent="0.25"/>
    <row r="7256" x14ac:dyDescent="0.25"/>
    <row r="7257" x14ac:dyDescent="0.25"/>
    <row r="7258" x14ac:dyDescent="0.25"/>
    <row r="7259" x14ac:dyDescent="0.25"/>
    <row r="7260" x14ac:dyDescent="0.25"/>
    <row r="7261" x14ac:dyDescent="0.25"/>
    <row r="7262" x14ac:dyDescent="0.25"/>
    <row r="7263" x14ac:dyDescent="0.25"/>
    <row r="7264" x14ac:dyDescent="0.25"/>
    <row r="7265" x14ac:dyDescent="0.25"/>
    <row r="7266" x14ac:dyDescent="0.25"/>
    <row r="7267" x14ac:dyDescent="0.25"/>
    <row r="7268" x14ac:dyDescent="0.25"/>
    <row r="7269" x14ac:dyDescent="0.25"/>
    <row r="7270" x14ac:dyDescent="0.25"/>
    <row r="7271" x14ac:dyDescent="0.25"/>
    <row r="7272" x14ac:dyDescent="0.25"/>
    <row r="7273" x14ac:dyDescent="0.25"/>
    <row r="7274" x14ac:dyDescent="0.25"/>
    <row r="7275" x14ac:dyDescent="0.25"/>
    <row r="7276" x14ac:dyDescent="0.25"/>
    <row r="7277" x14ac:dyDescent="0.25"/>
    <row r="7278" x14ac:dyDescent="0.25"/>
    <row r="7279" x14ac:dyDescent="0.25"/>
    <row r="7280" x14ac:dyDescent="0.25"/>
    <row r="7281" x14ac:dyDescent="0.25"/>
    <row r="7282" x14ac:dyDescent="0.25"/>
    <row r="7283" x14ac:dyDescent="0.25"/>
    <row r="7284" x14ac:dyDescent="0.25"/>
    <row r="7285" x14ac:dyDescent="0.25"/>
    <row r="7286" x14ac:dyDescent="0.25"/>
    <row r="7287" x14ac:dyDescent="0.25"/>
    <row r="7288" x14ac:dyDescent="0.25"/>
    <row r="7289" x14ac:dyDescent="0.25"/>
    <row r="7290" x14ac:dyDescent="0.25"/>
    <row r="7291" x14ac:dyDescent="0.25"/>
    <row r="7292" x14ac:dyDescent="0.25"/>
    <row r="7293" x14ac:dyDescent="0.25"/>
    <row r="7294" x14ac:dyDescent="0.25"/>
    <row r="7295" x14ac:dyDescent="0.25"/>
    <row r="7296" x14ac:dyDescent="0.25"/>
    <row r="7297" x14ac:dyDescent="0.25"/>
    <row r="7298" x14ac:dyDescent="0.25"/>
    <row r="7299" x14ac:dyDescent="0.25"/>
    <row r="7300" x14ac:dyDescent="0.25"/>
    <row r="7301" x14ac:dyDescent="0.25"/>
    <row r="7302" x14ac:dyDescent="0.25"/>
    <row r="7303" x14ac:dyDescent="0.25"/>
    <row r="7304" x14ac:dyDescent="0.25"/>
    <row r="7305" x14ac:dyDescent="0.25"/>
    <row r="7306" x14ac:dyDescent="0.25"/>
    <row r="7307" x14ac:dyDescent="0.25"/>
    <row r="7308" x14ac:dyDescent="0.25"/>
    <row r="7309" x14ac:dyDescent="0.25"/>
    <row r="7310" x14ac:dyDescent="0.25"/>
    <row r="7311" x14ac:dyDescent="0.25"/>
    <row r="7312" x14ac:dyDescent="0.25"/>
    <row r="7313" x14ac:dyDescent="0.25"/>
    <row r="7314" x14ac:dyDescent="0.25"/>
    <row r="7315" x14ac:dyDescent="0.25"/>
    <row r="7316" x14ac:dyDescent="0.25"/>
    <row r="7317" x14ac:dyDescent="0.25"/>
    <row r="7318" x14ac:dyDescent="0.25"/>
    <row r="7319" x14ac:dyDescent="0.25"/>
    <row r="7320" x14ac:dyDescent="0.25"/>
    <row r="7321" x14ac:dyDescent="0.25"/>
    <row r="7322" x14ac:dyDescent="0.25"/>
    <row r="7323" x14ac:dyDescent="0.25"/>
    <row r="7324" x14ac:dyDescent="0.25"/>
    <row r="7325" x14ac:dyDescent="0.25"/>
    <row r="7326" x14ac:dyDescent="0.25"/>
    <row r="7327" x14ac:dyDescent="0.25"/>
    <row r="7328" x14ac:dyDescent="0.25"/>
    <row r="7329" x14ac:dyDescent="0.25"/>
    <row r="7330" x14ac:dyDescent="0.25"/>
    <row r="7331" x14ac:dyDescent="0.25"/>
    <row r="7332" x14ac:dyDescent="0.25"/>
    <row r="7333" x14ac:dyDescent="0.25"/>
    <row r="7334" x14ac:dyDescent="0.25"/>
    <row r="7335" x14ac:dyDescent="0.25"/>
    <row r="7336" x14ac:dyDescent="0.25"/>
    <row r="7337" x14ac:dyDescent="0.25"/>
    <row r="7338" x14ac:dyDescent="0.25"/>
    <row r="7339" x14ac:dyDescent="0.25"/>
    <row r="7340" x14ac:dyDescent="0.25"/>
    <row r="7341" x14ac:dyDescent="0.25"/>
    <row r="7342" x14ac:dyDescent="0.25"/>
    <row r="7343" x14ac:dyDescent="0.25"/>
    <row r="7344" x14ac:dyDescent="0.25"/>
    <row r="7345" x14ac:dyDescent="0.25"/>
    <row r="7346" x14ac:dyDescent="0.25"/>
    <row r="7347" x14ac:dyDescent="0.25"/>
    <row r="7348" x14ac:dyDescent="0.25"/>
    <row r="7349" x14ac:dyDescent="0.25"/>
    <row r="7350" x14ac:dyDescent="0.25"/>
    <row r="7351" x14ac:dyDescent="0.25"/>
    <row r="7352" x14ac:dyDescent="0.25"/>
    <row r="7353" x14ac:dyDescent="0.25"/>
    <row r="7354" x14ac:dyDescent="0.25"/>
    <row r="7355" x14ac:dyDescent="0.25"/>
    <row r="7356" x14ac:dyDescent="0.25"/>
    <row r="7357" x14ac:dyDescent="0.25"/>
    <row r="7358" x14ac:dyDescent="0.25"/>
    <row r="7359" x14ac:dyDescent="0.25"/>
    <row r="7360" x14ac:dyDescent="0.25"/>
    <row r="7361" x14ac:dyDescent="0.25"/>
    <row r="7362" x14ac:dyDescent="0.25"/>
    <row r="7363" x14ac:dyDescent="0.25"/>
    <row r="7364" x14ac:dyDescent="0.25"/>
    <row r="7365" x14ac:dyDescent="0.25"/>
    <row r="7366" x14ac:dyDescent="0.25"/>
    <row r="7367" x14ac:dyDescent="0.25"/>
    <row r="7368" x14ac:dyDescent="0.25"/>
    <row r="7369" x14ac:dyDescent="0.25"/>
    <row r="7370" x14ac:dyDescent="0.25"/>
    <row r="7371" x14ac:dyDescent="0.25"/>
    <row r="7372" x14ac:dyDescent="0.25"/>
    <row r="7373" x14ac:dyDescent="0.25"/>
    <row r="7374" x14ac:dyDescent="0.25"/>
    <row r="7375" x14ac:dyDescent="0.25"/>
    <row r="7376" x14ac:dyDescent="0.25"/>
    <row r="7377" x14ac:dyDescent="0.25"/>
    <row r="7378" x14ac:dyDescent="0.25"/>
    <row r="7379" x14ac:dyDescent="0.25"/>
    <row r="7380" x14ac:dyDescent="0.25"/>
    <row r="7381" x14ac:dyDescent="0.25"/>
    <row r="7382" x14ac:dyDescent="0.25"/>
    <row r="7383" x14ac:dyDescent="0.25"/>
    <row r="7384" x14ac:dyDescent="0.25"/>
    <row r="7385" x14ac:dyDescent="0.25"/>
    <row r="7386" x14ac:dyDescent="0.25"/>
    <row r="7387" x14ac:dyDescent="0.25"/>
    <row r="7388" x14ac:dyDescent="0.25"/>
    <row r="7389" x14ac:dyDescent="0.25"/>
    <row r="7390" x14ac:dyDescent="0.25"/>
    <row r="7391" x14ac:dyDescent="0.25"/>
    <row r="7392" x14ac:dyDescent="0.25"/>
    <row r="7393" x14ac:dyDescent="0.25"/>
    <row r="7394" x14ac:dyDescent="0.25"/>
    <row r="7395" x14ac:dyDescent="0.25"/>
    <row r="7396" x14ac:dyDescent="0.25"/>
    <row r="7397" x14ac:dyDescent="0.25"/>
    <row r="7398" x14ac:dyDescent="0.25"/>
    <row r="7399" x14ac:dyDescent="0.25"/>
    <row r="7400" x14ac:dyDescent="0.25"/>
    <row r="7401" x14ac:dyDescent="0.25"/>
    <row r="7402" x14ac:dyDescent="0.25"/>
    <row r="7403" x14ac:dyDescent="0.25"/>
    <row r="7404" x14ac:dyDescent="0.25"/>
    <row r="7405" x14ac:dyDescent="0.25"/>
    <row r="7406" x14ac:dyDescent="0.25"/>
    <row r="7407" x14ac:dyDescent="0.25"/>
    <row r="7408" x14ac:dyDescent="0.25"/>
    <row r="7409" x14ac:dyDescent="0.25"/>
    <row r="7410" x14ac:dyDescent="0.25"/>
    <row r="7411" x14ac:dyDescent="0.25"/>
    <row r="7412" x14ac:dyDescent="0.25"/>
    <row r="7413" x14ac:dyDescent="0.25"/>
    <row r="7414" x14ac:dyDescent="0.25"/>
    <row r="7415" x14ac:dyDescent="0.25"/>
    <row r="7416" x14ac:dyDescent="0.25"/>
    <row r="7417" x14ac:dyDescent="0.25"/>
    <row r="7418" x14ac:dyDescent="0.25"/>
    <row r="7419" x14ac:dyDescent="0.25"/>
    <row r="7420" x14ac:dyDescent="0.25"/>
    <row r="7421" x14ac:dyDescent="0.25"/>
    <row r="7422" x14ac:dyDescent="0.25"/>
    <row r="7423" x14ac:dyDescent="0.25"/>
    <row r="7424" x14ac:dyDescent="0.25"/>
    <row r="7425" x14ac:dyDescent="0.25"/>
    <row r="7426" x14ac:dyDescent="0.25"/>
    <row r="7427" x14ac:dyDescent="0.25"/>
    <row r="7428" x14ac:dyDescent="0.25"/>
    <row r="7429" x14ac:dyDescent="0.25"/>
    <row r="7430" x14ac:dyDescent="0.25"/>
    <row r="7431" x14ac:dyDescent="0.25"/>
    <row r="7432" x14ac:dyDescent="0.25"/>
    <row r="7433" x14ac:dyDescent="0.25"/>
    <row r="7434" x14ac:dyDescent="0.25"/>
    <row r="7435" x14ac:dyDescent="0.25"/>
    <row r="7436" x14ac:dyDescent="0.25"/>
    <row r="7437" x14ac:dyDescent="0.25"/>
    <row r="7438" x14ac:dyDescent="0.25"/>
    <row r="7439" x14ac:dyDescent="0.25"/>
    <row r="7440" x14ac:dyDescent="0.25"/>
    <row r="7441" x14ac:dyDescent="0.25"/>
    <row r="7442" x14ac:dyDescent="0.25"/>
    <row r="7443" x14ac:dyDescent="0.25"/>
    <row r="7444" x14ac:dyDescent="0.25"/>
    <row r="7445" x14ac:dyDescent="0.25"/>
    <row r="7446" x14ac:dyDescent="0.25"/>
    <row r="7447" x14ac:dyDescent="0.25"/>
    <row r="7448" x14ac:dyDescent="0.25"/>
    <row r="7449" x14ac:dyDescent="0.25"/>
    <row r="7450" x14ac:dyDescent="0.25"/>
    <row r="7451" x14ac:dyDescent="0.25"/>
    <row r="7452" x14ac:dyDescent="0.25"/>
    <row r="7453" x14ac:dyDescent="0.25"/>
    <row r="7454" x14ac:dyDescent="0.25"/>
    <row r="7455" x14ac:dyDescent="0.25"/>
    <row r="7456" x14ac:dyDescent="0.25"/>
    <row r="7457" x14ac:dyDescent="0.25"/>
    <row r="7458" x14ac:dyDescent="0.25"/>
    <row r="7459" x14ac:dyDescent="0.25"/>
    <row r="7460" x14ac:dyDescent="0.25"/>
    <row r="7461" x14ac:dyDescent="0.25"/>
    <row r="7462" x14ac:dyDescent="0.25"/>
    <row r="7463" x14ac:dyDescent="0.25"/>
    <row r="7464" x14ac:dyDescent="0.25"/>
    <row r="7465" x14ac:dyDescent="0.25"/>
    <row r="7466" x14ac:dyDescent="0.25"/>
    <row r="7467" x14ac:dyDescent="0.25"/>
    <row r="7468" x14ac:dyDescent="0.25"/>
    <row r="7469" x14ac:dyDescent="0.25"/>
    <row r="7470" x14ac:dyDescent="0.25"/>
    <row r="7471" x14ac:dyDescent="0.25"/>
    <row r="7472" x14ac:dyDescent="0.25"/>
    <row r="7473" x14ac:dyDescent="0.25"/>
    <row r="7474" x14ac:dyDescent="0.25"/>
    <row r="7475" x14ac:dyDescent="0.25"/>
    <row r="7476" x14ac:dyDescent="0.25"/>
    <row r="7477" x14ac:dyDescent="0.25"/>
    <row r="7478" x14ac:dyDescent="0.25"/>
    <row r="7479" x14ac:dyDescent="0.25"/>
    <row r="7480" x14ac:dyDescent="0.25"/>
    <row r="7481" x14ac:dyDescent="0.25"/>
    <row r="7482" x14ac:dyDescent="0.25"/>
    <row r="7483" x14ac:dyDescent="0.25"/>
    <row r="7484" x14ac:dyDescent="0.25"/>
    <row r="7485" x14ac:dyDescent="0.25"/>
    <row r="7486" x14ac:dyDescent="0.25"/>
    <row r="7487" x14ac:dyDescent="0.25"/>
    <row r="7488" x14ac:dyDescent="0.25"/>
    <row r="7489" x14ac:dyDescent="0.25"/>
    <row r="7490" x14ac:dyDescent="0.25"/>
    <row r="7491" x14ac:dyDescent="0.25"/>
    <row r="7492" x14ac:dyDescent="0.25"/>
    <row r="7493" x14ac:dyDescent="0.25"/>
    <row r="7494" x14ac:dyDescent="0.25"/>
    <row r="7495" x14ac:dyDescent="0.25"/>
    <row r="7496" x14ac:dyDescent="0.25"/>
    <row r="7497" x14ac:dyDescent="0.25"/>
    <row r="7498" x14ac:dyDescent="0.25"/>
    <row r="7499" x14ac:dyDescent="0.25"/>
    <row r="7500" x14ac:dyDescent="0.25"/>
    <row r="7501" x14ac:dyDescent="0.25"/>
    <row r="7502" x14ac:dyDescent="0.25"/>
    <row r="7503" x14ac:dyDescent="0.25"/>
    <row r="7504" x14ac:dyDescent="0.25"/>
    <row r="7505" x14ac:dyDescent="0.25"/>
    <row r="7506" x14ac:dyDescent="0.25"/>
    <row r="7507" x14ac:dyDescent="0.25"/>
    <row r="7508" x14ac:dyDescent="0.25"/>
    <row r="7509" x14ac:dyDescent="0.25"/>
    <row r="7510" x14ac:dyDescent="0.25"/>
    <row r="7511" x14ac:dyDescent="0.25"/>
    <row r="7512" x14ac:dyDescent="0.25"/>
    <row r="7513" x14ac:dyDescent="0.25"/>
    <row r="7514" x14ac:dyDescent="0.25"/>
    <row r="7515" x14ac:dyDescent="0.25"/>
    <row r="7516" x14ac:dyDescent="0.25"/>
    <row r="7517" x14ac:dyDescent="0.25"/>
    <row r="7518" x14ac:dyDescent="0.25"/>
    <row r="7519" x14ac:dyDescent="0.25"/>
    <row r="7520" x14ac:dyDescent="0.25"/>
    <row r="7521" x14ac:dyDescent="0.25"/>
    <row r="7522" x14ac:dyDescent="0.25"/>
    <row r="7523" x14ac:dyDescent="0.25"/>
    <row r="7524" x14ac:dyDescent="0.25"/>
    <row r="7525" x14ac:dyDescent="0.25"/>
    <row r="7526" x14ac:dyDescent="0.25"/>
    <row r="7527" x14ac:dyDescent="0.25"/>
    <row r="7528" x14ac:dyDescent="0.25"/>
    <row r="7529" x14ac:dyDescent="0.25"/>
    <row r="7530" x14ac:dyDescent="0.25"/>
    <row r="7531" x14ac:dyDescent="0.25"/>
    <row r="7532" x14ac:dyDescent="0.25"/>
    <row r="7533" x14ac:dyDescent="0.25"/>
    <row r="7534" x14ac:dyDescent="0.25"/>
    <row r="7535" x14ac:dyDescent="0.25"/>
    <row r="7536" x14ac:dyDescent="0.25"/>
    <row r="7537" x14ac:dyDescent="0.25"/>
    <row r="7538" x14ac:dyDescent="0.25"/>
    <row r="7539" x14ac:dyDescent="0.25"/>
    <row r="7540" x14ac:dyDescent="0.25"/>
    <row r="7541" x14ac:dyDescent="0.25"/>
    <row r="7542" x14ac:dyDescent="0.25"/>
    <row r="7543" x14ac:dyDescent="0.25"/>
    <row r="7544" x14ac:dyDescent="0.25"/>
    <row r="7545" x14ac:dyDescent="0.25"/>
    <row r="7546" x14ac:dyDescent="0.25"/>
    <row r="7547" x14ac:dyDescent="0.25"/>
    <row r="7548" x14ac:dyDescent="0.25"/>
    <row r="7549" x14ac:dyDescent="0.25"/>
    <row r="7550" x14ac:dyDescent="0.25"/>
    <row r="7551" x14ac:dyDescent="0.25"/>
    <row r="7552" x14ac:dyDescent="0.25"/>
    <row r="7553" x14ac:dyDescent="0.25"/>
    <row r="7554" x14ac:dyDescent="0.25"/>
    <row r="7555" x14ac:dyDescent="0.25"/>
    <row r="7556" x14ac:dyDescent="0.25"/>
    <row r="7557" x14ac:dyDescent="0.25"/>
    <row r="7558" x14ac:dyDescent="0.25"/>
    <row r="7559" x14ac:dyDescent="0.25"/>
    <row r="7560" x14ac:dyDescent="0.25"/>
    <row r="7561" x14ac:dyDescent="0.25"/>
    <row r="7562" x14ac:dyDescent="0.25"/>
    <row r="7563" x14ac:dyDescent="0.25"/>
    <row r="7564" x14ac:dyDescent="0.25"/>
    <row r="7565" x14ac:dyDescent="0.25"/>
    <row r="7566" x14ac:dyDescent="0.25"/>
    <row r="7567" x14ac:dyDescent="0.25"/>
    <row r="7568" x14ac:dyDescent="0.25"/>
    <row r="7569" x14ac:dyDescent="0.25"/>
    <row r="7570" x14ac:dyDescent="0.25"/>
    <row r="7571" x14ac:dyDescent="0.25"/>
    <row r="7572" x14ac:dyDescent="0.25"/>
    <row r="7573" x14ac:dyDescent="0.25"/>
    <row r="7574" x14ac:dyDescent="0.25"/>
    <row r="7575" x14ac:dyDescent="0.25"/>
    <row r="7576" x14ac:dyDescent="0.25"/>
    <row r="7577" x14ac:dyDescent="0.25"/>
    <row r="7578" x14ac:dyDescent="0.25"/>
    <row r="7579" x14ac:dyDescent="0.25"/>
    <row r="7580" x14ac:dyDescent="0.25"/>
    <row r="7581" x14ac:dyDescent="0.25"/>
    <row r="7582" x14ac:dyDescent="0.25"/>
    <row r="7583" x14ac:dyDescent="0.25"/>
    <row r="7584" x14ac:dyDescent="0.25"/>
    <row r="7585" x14ac:dyDescent="0.25"/>
    <row r="7586" x14ac:dyDescent="0.25"/>
    <row r="7587" x14ac:dyDescent="0.25"/>
    <row r="7588" x14ac:dyDescent="0.25"/>
    <row r="7589" x14ac:dyDescent="0.25"/>
    <row r="7590" x14ac:dyDescent="0.25"/>
    <row r="7591" x14ac:dyDescent="0.25"/>
    <row r="7592" x14ac:dyDescent="0.25"/>
    <row r="7593" x14ac:dyDescent="0.25"/>
    <row r="7594" x14ac:dyDescent="0.25"/>
    <row r="7595" x14ac:dyDescent="0.25"/>
    <row r="7596" x14ac:dyDescent="0.25"/>
    <row r="7597" x14ac:dyDescent="0.25"/>
    <row r="7598" x14ac:dyDescent="0.25"/>
    <row r="7599" x14ac:dyDescent="0.25"/>
    <row r="7600" x14ac:dyDescent="0.25"/>
    <row r="7601" x14ac:dyDescent="0.25"/>
    <row r="7602" x14ac:dyDescent="0.25"/>
    <row r="7603" x14ac:dyDescent="0.25"/>
    <row r="7604" x14ac:dyDescent="0.25"/>
    <row r="7605" x14ac:dyDescent="0.25"/>
    <row r="7606" x14ac:dyDescent="0.25"/>
    <row r="7607" x14ac:dyDescent="0.25"/>
    <row r="7608" x14ac:dyDescent="0.25"/>
    <row r="7609" x14ac:dyDescent="0.25"/>
    <row r="7610" x14ac:dyDescent="0.25"/>
    <row r="7611" x14ac:dyDescent="0.25"/>
    <row r="7612" x14ac:dyDescent="0.25"/>
    <row r="7613" x14ac:dyDescent="0.25"/>
    <row r="7614" x14ac:dyDescent="0.25"/>
    <row r="7615" x14ac:dyDescent="0.25"/>
    <row r="7616" x14ac:dyDescent="0.25"/>
    <row r="7617" x14ac:dyDescent="0.25"/>
    <row r="7618" x14ac:dyDescent="0.25"/>
    <row r="7619" x14ac:dyDescent="0.25"/>
    <row r="7620" x14ac:dyDescent="0.25"/>
    <row r="7621" x14ac:dyDescent="0.25"/>
    <row r="7622" x14ac:dyDescent="0.25"/>
    <row r="7623" x14ac:dyDescent="0.25"/>
    <row r="7624" x14ac:dyDescent="0.25"/>
    <row r="7625" x14ac:dyDescent="0.25"/>
    <row r="7626" x14ac:dyDescent="0.25"/>
    <row r="7627" x14ac:dyDescent="0.25"/>
    <row r="7628" x14ac:dyDescent="0.25"/>
    <row r="7629" x14ac:dyDescent="0.25"/>
    <row r="7630" x14ac:dyDescent="0.25"/>
    <row r="7631" x14ac:dyDescent="0.25"/>
    <row r="7632" x14ac:dyDescent="0.25"/>
    <row r="7633" x14ac:dyDescent="0.25"/>
    <row r="7634" x14ac:dyDescent="0.25"/>
    <row r="7635" x14ac:dyDescent="0.25"/>
    <row r="7636" x14ac:dyDescent="0.25"/>
    <row r="7637" x14ac:dyDescent="0.25"/>
    <row r="7638" x14ac:dyDescent="0.25"/>
    <row r="7639" x14ac:dyDescent="0.25"/>
    <row r="7640" x14ac:dyDescent="0.25"/>
    <row r="7641" x14ac:dyDescent="0.25"/>
    <row r="7642" x14ac:dyDescent="0.25"/>
    <row r="7643" x14ac:dyDescent="0.25"/>
    <row r="7644" x14ac:dyDescent="0.25"/>
    <row r="7645" x14ac:dyDescent="0.25"/>
    <row r="7646" x14ac:dyDescent="0.25"/>
    <row r="7647" x14ac:dyDescent="0.25"/>
    <row r="7648" x14ac:dyDescent="0.25"/>
    <row r="7649" x14ac:dyDescent="0.25"/>
    <row r="7650" x14ac:dyDescent="0.25"/>
    <row r="7651" x14ac:dyDescent="0.25"/>
    <row r="7652" x14ac:dyDescent="0.25"/>
    <row r="7653" x14ac:dyDescent="0.25"/>
    <row r="7654" x14ac:dyDescent="0.25"/>
    <row r="7655" x14ac:dyDescent="0.25"/>
    <row r="7656" x14ac:dyDescent="0.25"/>
    <row r="7657" x14ac:dyDescent="0.25"/>
    <row r="7658" x14ac:dyDescent="0.25"/>
    <row r="7659" x14ac:dyDescent="0.25"/>
    <row r="7660" x14ac:dyDescent="0.25"/>
    <row r="7661" x14ac:dyDescent="0.25"/>
    <row r="7662" x14ac:dyDescent="0.25"/>
    <row r="7663" x14ac:dyDescent="0.25"/>
    <row r="7664" x14ac:dyDescent="0.25"/>
    <row r="7665" x14ac:dyDescent="0.25"/>
    <row r="7666" x14ac:dyDescent="0.25"/>
    <row r="7667" x14ac:dyDescent="0.25"/>
    <row r="7668" x14ac:dyDescent="0.25"/>
    <row r="7669" x14ac:dyDescent="0.25"/>
    <row r="7670" x14ac:dyDescent="0.25"/>
    <row r="7671" x14ac:dyDescent="0.25"/>
    <row r="7672" x14ac:dyDescent="0.25"/>
    <row r="7673" x14ac:dyDescent="0.25"/>
    <row r="7674" x14ac:dyDescent="0.25"/>
    <row r="7675" x14ac:dyDescent="0.25"/>
    <row r="7676" x14ac:dyDescent="0.25"/>
    <row r="7677" x14ac:dyDescent="0.25"/>
    <row r="7678" x14ac:dyDescent="0.25"/>
    <row r="7679" x14ac:dyDescent="0.25"/>
    <row r="7680" x14ac:dyDescent="0.25"/>
    <row r="7681" x14ac:dyDescent="0.25"/>
    <row r="7682" x14ac:dyDescent="0.25"/>
    <row r="7683" x14ac:dyDescent="0.25"/>
    <row r="7684" x14ac:dyDescent="0.25"/>
    <row r="7685" x14ac:dyDescent="0.25"/>
    <row r="7686" x14ac:dyDescent="0.25"/>
    <row r="7687" x14ac:dyDescent="0.25"/>
    <row r="7688" x14ac:dyDescent="0.25"/>
    <row r="7689" x14ac:dyDescent="0.25"/>
    <row r="7690" x14ac:dyDescent="0.25"/>
    <row r="7691" x14ac:dyDescent="0.25"/>
    <row r="7692" x14ac:dyDescent="0.25"/>
    <row r="7693" x14ac:dyDescent="0.25"/>
    <row r="7694" x14ac:dyDescent="0.25"/>
    <row r="7695" x14ac:dyDescent="0.25"/>
    <row r="7696" x14ac:dyDescent="0.25"/>
    <row r="7697" x14ac:dyDescent="0.25"/>
    <row r="7698" x14ac:dyDescent="0.25"/>
    <row r="7699" x14ac:dyDescent="0.25"/>
    <row r="7700" x14ac:dyDescent="0.25"/>
    <row r="7701" x14ac:dyDescent="0.25"/>
    <row r="7702" x14ac:dyDescent="0.25"/>
    <row r="7703" x14ac:dyDescent="0.25"/>
    <row r="7704" x14ac:dyDescent="0.25"/>
    <row r="7705" x14ac:dyDescent="0.25"/>
    <row r="7706" x14ac:dyDescent="0.25"/>
    <row r="7707" x14ac:dyDescent="0.25"/>
    <row r="7708" x14ac:dyDescent="0.25"/>
    <row r="7709" x14ac:dyDescent="0.25"/>
    <row r="7710" x14ac:dyDescent="0.25"/>
    <row r="7711" x14ac:dyDescent="0.25"/>
    <row r="7712" x14ac:dyDescent="0.25"/>
    <row r="7713" x14ac:dyDescent="0.25"/>
    <row r="7714" x14ac:dyDescent="0.25"/>
    <row r="7715" x14ac:dyDescent="0.25"/>
    <row r="7716" x14ac:dyDescent="0.25"/>
    <row r="7717" x14ac:dyDescent="0.25"/>
    <row r="7718" x14ac:dyDescent="0.25"/>
    <row r="7719" x14ac:dyDescent="0.25"/>
    <row r="7720" x14ac:dyDescent="0.25"/>
    <row r="7721" x14ac:dyDescent="0.25"/>
    <row r="7722" x14ac:dyDescent="0.25"/>
    <row r="7723" x14ac:dyDescent="0.25"/>
    <row r="7724" x14ac:dyDescent="0.25"/>
    <row r="7725" x14ac:dyDescent="0.25"/>
    <row r="7726" x14ac:dyDescent="0.25"/>
    <row r="7727" x14ac:dyDescent="0.25"/>
    <row r="7728" x14ac:dyDescent="0.25"/>
    <row r="7729" x14ac:dyDescent="0.25"/>
    <row r="7730" x14ac:dyDescent="0.25"/>
    <row r="7731" x14ac:dyDescent="0.25"/>
    <row r="7732" x14ac:dyDescent="0.25"/>
    <row r="7733" x14ac:dyDescent="0.25"/>
    <row r="7734" x14ac:dyDescent="0.25"/>
    <row r="7735" x14ac:dyDescent="0.25"/>
    <row r="7736" x14ac:dyDescent="0.25"/>
    <row r="7737" x14ac:dyDescent="0.25"/>
    <row r="7738" x14ac:dyDescent="0.25"/>
    <row r="7739" x14ac:dyDescent="0.25"/>
    <row r="7740" x14ac:dyDescent="0.25"/>
    <row r="7741" x14ac:dyDescent="0.25"/>
    <row r="7742" x14ac:dyDescent="0.25"/>
    <row r="7743" x14ac:dyDescent="0.25"/>
    <row r="7744" x14ac:dyDescent="0.25"/>
    <row r="7745" x14ac:dyDescent="0.25"/>
    <row r="7746" x14ac:dyDescent="0.25"/>
    <row r="7747" x14ac:dyDescent="0.25"/>
    <row r="7748" x14ac:dyDescent="0.25"/>
    <row r="7749" x14ac:dyDescent="0.25"/>
    <row r="7750" x14ac:dyDescent="0.25"/>
    <row r="7751" x14ac:dyDescent="0.25"/>
    <row r="7752" x14ac:dyDescent="0.25"/>
    <row r="7753" x14ac:dyDescent="0.25"/>
    <row r="7754" x14ac:dyDescent="0.25"/>
    <row r="7755" x14ac:dyDescent="0.25"/>
    <row r="7756" x14ac:dyDescent="0.25"/>
    <row r="7757" x14ac:dyDescent="0.25"/>
    <row r="7758" x14ac:dyDescent="0.25"/>
    <row r="7759" x14ac:dyDescent="0.25"/>
    <row r="7760" x14ac:dyDescent="0.25"/>
    <row r="7761" x14ac:dyDescent="0.25"/>
    <row r="7762" x14ac:dyDescent="0.25"/>
    <row r="7763" x14ac:dyDescent="0.25"/>
    <row r="7764" x14ac:dyDescent="0.25"/>
    <row r="7765" x14ac:dyDescent="0.25"/>
    <row r="7766" x14ac:dyDescent="0.25"/>
    <row r="7767" x14ac:dyDescent="0.25"/>
    <row r="7768" x14ac:dyDescent="0.25"/>
    <row r="7769" x14ac:dyDescent="0.25"/>
    <row r="7770" x14ac:dyDescent="0.25"/>
    <row r="7771" x14ac:dyDescent="0.25"/>
    <row r="7772" x14ac:dyDescent="0.25"/>
    <row r="7773" x14ac:dyDescent="0.25"/>
    <row r="7774" x14ac:dyDescent="0.25"/>
    <row r="7775" x14ac:dyDescent="0.25"/>
    <row r="7776" x14ac:dyDescent="0.25"/>
    <row r="7777" x14ac:dyDescent="0.25"/>
    <row r="7778" x14ac:dyDescent="0.25"/>
    <row r="7779" x14ac:dyDescent="0.25"/>
    <row r="7780" x14ac:dyDescent="0.25"/>
    <row r="7781" x14ac:dyDescent="0.25"/>
    <row r="7782" x14ac:dyDescent="0.25"/>
    <row r="7783" x14ac:dyDescent="0.25"/>
    <row r="7784" x14ac:dyDescent="0.25"/>
    <row r="7785" x14ac:dyDescent="0.25"/>
    <row r="7786" x14ac:dyDescent="0.25"/>
    <row r="7787" x14ac:dyDescent="0.25"/>
    <row r="7788" x14ac:dyDescent="0.25"/>
    <row r="7789" x14ac:dyDescent="0.25"/>
    <row r="7790" x14ac:dyDescent="0.25"/>
    <row r="7791" x14ac:dyDescent="0.25"/>
    <row r="7792" x14ac:dyDescent="0.25"/>
    <row r="7793" x14ac:dyDescent="0.25"/>
    <row r="7794" x14ac:dyDescent="0.25"/>
    <row r="7795" x14ac:dyDescent="0.25"/>
    <row r="7796" x14ac:dyDescent="0.25"/>
    <row r="7797" x14ac:dyDescent="0.25"/>
    <row r="7798" x14ac:dyDescent="0.25"/>
    <row r="7799" x14ac:dyDescent="0.25"/>
    <row r="7800" x14ac:dyDescent="0.25"/>
    <row r="7801" x14ac:dyDescent="0.25"/>
    <row r="7802" x14ac:dyDescent="0.25"/>
    <row r="7803" x14ac:dyDescent="0.25"/>
    <row r="7804" x14ac:dyDescent="0.25"/>
    <row r="7805" x14ac:dyDescent="0.25"/>
    <row r="7806" x14ac:dyDescent="0.25"/>
    <row r="7807" x14ac:dyDescent="0.25"/>
    <row r="7808" x14ac:dyDescent="0.25"/>
    <row r="7809" x14ac:dyDescent="0.25"/>
    <row r="7810" x14ac:dyDescent="0.25"/>
    <row r="7811" x14ac:dyDescent="0.25"/>
    <row r="7812" x14ac:dyDescent="0.25"/>
    <row r="7813" x14ac:dyDescent="0.25"/>
    <row r="7814" x14ac:dyDescent="0.25"/>
    <row r="7815" x14ac:dyDescent="0.25"/>
    <row r="7816" x14ac:dyDescent="0.25"/>
    <row r="7817" x14ac:dyDescent="0.25"/>
    <row r="7818" x14ac:dyDescent="0.25"/>
    <row r="7819" x14ac:dyDescent="0.25"/>
    <row r="7820" x14ac:dyDescent="0.25"/>
    <row r="7821" x14ac:dyDescent="0.25"/>
    <row r="7822" x14ac:dyDescent="0.25"/>
    <row r="7823" x14ac:dyDescent="0.25"/>
    <row r="7824" x14ac:dyDescent="0.25"/>
    <row r="7825" x14ac:dyDescent="0.25"/>
    <row r="7826" x14ac:dyDescent="0.25"/>
    <row r="7827" x14ac:dyDescent="0.25"/>
    <row r="7828" x14ac:dyDescent="0.25"/>
    <row r="7829" x14ac:dyDescent="0.25"/>
    <row r="7830" x14ac:dyDescent="0.25"/>
    <row r="7831" x14ac:dyDescent="0.25"/>
    <row r="7832" x14ac:dyDescent="0.25"/>
    <row r="7833" x14ac:dyDescent="0.25"/>
    <row r="7834" x14ac:dyDescent="0.25"/>
    <row r="7835" x14ac:dyDescent="0.25"/>
    <row r="7836" x14ac:dyDescent="0.25"/>
    <row r="7837" x14ac:dyDescent="0.25"/>
    <row r="7838" x14ac:dyDescent="0.25"/>
    <row r="7839" x14ac:dyDescent="0.25"/>
    <row r="7840" x14ac:dyDescent="0.25"/>
    <row r="7841" x14ac:dyDescent="0.25"/>
    <row r="7842" x14ac:dyDescent="0.25"/>
    <row r="7843" x14ac:dyDescent="0.25"/>
    <row r="7844" x14ac:dyDescent="0.25"/>
    <row r="7845" x14ac:dyDescent="0.25"/>
    <row r="7846" x14ac:dyDescent="0.25"/>
    <row r="7847" x14ac:dyDescent="0.25"/>
    <row r="7848" x14ac:dyDescent="0.25"/>
    <row r="7849" x14ac:dyDescent="0.25"/>
    <row r="7850" x14ac:dyDescent="0.25"/>
    <row r="7851" x14ac:dyDescent="0.25"/>
    <row r="7852" x14ac:dyDescent="0.25"/>
    <row r="7853" x14ac:dyDescent="0.25"/>
    <row r="7854" x14ac:dyDescent="0.25"/>
    <row r="7855" x14ac:dyDescent="0.25"/>
    <row r="7856" x14ac:dyDescent="0.25"/>
    <row r="7857" x14ac:dyDescent="0.25"/>
    <row r="7858" x14ac:dyDescent="0.25"/>
    <row r="7859" x14ac:dyDescent="0.25"/>
    <row r="7860" x14ac:dyDescent="0.25"/>
    <row r="7861" x14ac:dyDescent="0.25"/>
    <row r="7862" x14ac:dyDescent="0.25"/>
    <row r="7863" x14ac:dyDescent="0.25"/>
    <row r="7864" x14ac:dyDescent="0.25"/>
    <row r="7865" x14ac:dyDescent="0.25"/>
    <row r="7866" x14ac:dyDescent="0.25"/>
    <row r="7867" x14ac:dyDescent="0.25"/>
    <row r="7868" x14ac:dyDescent="0.25"/>
    <row r="7869" x14ac:dyDescent="0.25"/>
    <row r="7870" x14ac:dyDescent="0.25"/>
    <row r="7871" x14ac:dyDescent="0.25"/>
    <row r="7872" x14ac:dyDescent="0.25"/>
    <row r="7873" x14ac:dyDescent="0.25"/>
    <row r="7874" x14ac:dyDescent="0.25"/>
    <row r="7875" x14ac:dyDescent="0.25"/>
    <row r="7876" x14ac:dyDescent="0.25"/>
    <row r="7877" x14ac:dyDescent="0.25"/>
    <row r="7878" x14ac:dyDescent="0.25"/>
    <row r="7879" x14ac:dyDescent="0.25"/>
    <row r="7880" x14ac:dyDescent="0.25"/>
    <row r="7881" x14ac:dyDescent="0.25"/>
    <row r="7882" x14ac:dyDescent="0.25"/>
    <row r="7883" x14ac:dyDescent="0.25"/>
    <row r="7884" x14ac:dyDescent="0.25"/>
    <row r="7885" x14ac:dyDescent="0.25"/>
    <row r="7886" x14ac:dyDescent="0.25"/>
    <row r="7887" x14ac:dyDescent="0.25"/>
    <row r="7888" x14ac:dyDescent="0.25"/>
    <row r="7889" x14ac:dyDescent="0.25"/>
    <row r="7890" x14ac:dyDescent="0.25"/>
    <row r="7891" x14ac:dyDescent="0.25"/>
    <row r="7892" x14ac:dyDescent="0.25"/>
    <row r="7893" x14ac:dyDescent="0.25"/>
    <row r="7894" x14ac:dyDescent="0.25"/>
    <row r="7895" x14ac:dyDescent="0.25"/>
    <row r="7896" x14ac:dyDescent="0.25"/>
    <row r="7897" x14ac:dyDescent="0.25"/>
    <row r="7898" x14ac:dyDescent="0.25"/>
    <row r="7899" x14ac:dyDescent="0.25"/>
    <row r="7900" x14ac:dyDescent="0.25"/>
    <row r="7901" x14ac:dyDescent="0.25"/>
    <row r="7902" x14ac:dyDescent="0.25"/>
    <row r="7903" x14ac:dyDescent="0.25"/>
    <row r="7904" x14ac:dyDescent="0.25"/>
    <row r="7905" x14ac:dyDescent="0.25"/>
    <row r="7906" x14ac:dyDescent="0.25"/>
    <row r="7907" x14ac:dyDescent="0.25"/>
    <row r="7908" x14ac:dyDescent="0.25"/>
    <row r="7909" x14ac:dyDescent="0.25"/>
    <row r="7910" x14ac:dyDescent="0.25"/>
    <row r="7911" x14ac:dyDescent="0.25"/>
    <row r="7912" x14ac:dyDescent="0.25"/>
    <row r="7913" x14ac:dyDescent="0.25"/>
    <row r="7914" x14ac:dyDescent="0.25"/>
    <row r="7915" x14ac:dyDescent="0.25"/>
    <row r="7916" x14ac:dyDescent="0.25"/>
    <row r="7917" x14ac:dyDescent="0.25"/>
    <row r="7918" x14ac:dyDescent="0.25"/>
    <row r="7919" x14ac:dyDescent="0.25"/>
    <row r="7920" x14ac:dyDescent="0.25"/>
    <row r="7921" x14ac:dyDescent="0.25"/>
    <row r="7922" x14ac:dyDescent="0.25"/>
    <row r="7923" x14ac:dyDescent="0.25"/>
    <row r="7924" x14ac:dyDescent="0.25"/>
    <row r="7925" x14ac:dyDescent="0.25"/>
    <row r="7926" x14ac:dyDescent="0.25"/>
    <row r="7927" x14ac:dyDescent="0.25"/>
    <row r="7928" x14ac:dyDescent="0.25"/>
    <row r="7929" x14ac:dyDescent="0.25"/>
    <row r="7930" x14ac:dyDescent="0.25"/>
    <row r="7931" x14ac:dyDescent="0.25"/>
    <row r="7932" x14ac:dyDescent="0.25"/>
    <row r="7933" x14ac:dyDescent="0.25"/>
    <row r="7934" x14ac:dyDescent="0.25"/>
    <row r="7935" x14ac:dyDescent="0.25"/>
    <row r="7936" x14ac:dyDescent="0.25"/>
    <row r="7937" x14ac:dyDescent="0.25"/>
    <row r="7938" x14ac:dyDescent="0.25"/>
    <row r="7939" x14ac:dyDescent="0.25"/>
    <row r="7940" x14ac:dyDescent="0.25"/>
    <row r="7941" x14ac:dyDescent="0.25"/>
    <row r="7942" x14ac:dyDescent="0.25"/>
    <row r="7943" x14ac:dyDescent="0.25"/>
    <row r="7944" x14ac:dyDescent="0.25"/>
    <row r="7945" x14ac:dyDescent="0.25"/>
    <row r="7946" x14ac:dyDescent="0.25"/>
    <row r="7947" x14ac:dyDescent="0.25"/>
    <row r="7948" x14ac:dyDescent="0.25"/>
    <row r="7949" x14ac:dyDescent="0.25"/>
    <row r="7950" x14ac:dyDescent="0.25"/>
    <row r="7951" x14ac:dyDescent="0.25"/>
    <row r="7952" x14ac:dyDescent="0.25"/>
    <row r="7953" x14ac:dyDescent="0.25"/>
    <row r="7954" x14ac:dyDescent="0.25"/>
    <row r="7955" x14ac:dyDescent="0.25"/>
    <row r="7956" x14ac:dyDescent="0.25"/>
    <row r="7957" x14ac:dyDescent="0.25"/>
    <row r="7958" x14ac:dyDescent="0.25"/>
    <row r="7959" x14ac:dyDescent="0.25"/>
    <row r="7960" x14ac:dyDescent="0.25"/>
    <row r="7961" x14ac:dyDescent="0.25"/>
    <row r="7962" x14ac:dyDescent="0.25"/>
    <row r="7963" x14ac:dyDescent="0.25"/>
    <row r="7964" x14ac:dyDescent="0.25"/>
    <row r="7965" x14ac:dyDescent="0.25"/>
    <row r="7966" x14ac:dyDescent="0.25"/>
    <row r="7967" x14ac:dyDescent="0.25"/>
    <row r="7968" x14ac:dyDescent="0.25"/>
    <row r="7969" x14ac:dyDescent="0.25"/>
    <row r="7970" x14ac:dyDescent="0.25"/>
    <row r="7971" x14ac:dyDescent="0.25"/>
    <row r="7972" x14ac:dyDescent="0.25"/>
    <row r="7973" x14ac:dyDescent="0.25"/>
    <row r="7974" x14ac:dyDescent="0.25"/>
    <row r="7975" x14ac:dyDescent="0.25"/>
    <row r="7976" x14ac:dyDescent="0.25"/>
    <row r="7977" x14ac:dyDescent="0.25"/>
    <row r="7978" x14ac:dyDescent="0.25"/>
    <row r="7979" x14ac:dyDescent="0.25"/>
    <row r="7980" x14ac:dyDescent="0.25"/>
    <row r="7981" x14ac:dyDescent="0.25"/>
    <row r="7982" x14ac:dyDescent="0.25"/>
    <row r="7983" x14ac:dyDescent="0.25"/>
    <row r="7984" x14ac:dyDescent="0.25"/>
    <row r="7985" x14ac:dyDescent="0.25"/>
    <row r="7986" x14ac:dyDescent="0.25"/>
    <row r="7987" x14ac:dyDescent="0.25"/>
    <row r="7988" x14ac:dyDescent="0.25"/>
    <row r="7989" x14ac:dyDescent="0.25"/>
    <row r="7990" x14ac:dyDescent="0.25"/>
    <row r="7991" x14ac:dyDescent="0.25"/>
    <row r="7992" x14ac:dyDescent="0.25"/>
    <row r="7993" x14ac:dyDescent="0.25"/>
    <row r="7994" x14ac:dyDescent="0.25"/>
    <row r="7995" x14ac:dyDescent="0.25"/>
    <row r="7996" x14ac:dyDescent="0.25"/>
    <row r="7997" x14ac:dyDescent="0.25"/>
    <row r="7998" x14ac:dyDescent="0.25"/>
    <row r="7999" x14ac:dyDescent="0.25"/>
    <row r="8000" x14ac:dyDescent="0.25"/>
    <row r="8001" x14ac:dyDescent="0.25"/>
    <row r="8002" x14ac:dyDescent="0.25"/>
    <row r="8003" x14ac:dyDescent="0.25"/>
    <row r="8004" x14ac:dyDescent="0.25"/>
    <row r="8005" x14ac:dyDescent="0.25"/>
    <row r="8006" x14ac:dyDescent="0.25"/>
    <row r="8007" x14ac:dyDescent="0.25"/>
    <row r="8008" x14ac:dyDescent="0.25"/>
    <row r="8009" x14ac:dyDescent="0.25"/>
    <row r="8010" x14ac:dyDescent="0.25"/>
    <row r="8011" x14ac:dyDescent="0.25"/>
    <row r="8012" x14ac:dyDescent="0.25"/>
    <row r="8013" x14ac:dyDescent="0.25"/>
    <row r="8014" x14ac:dyDescent="0.25"/>
    <row r="8015" x14ac:dyDescent="0.25"/>
    <row r="8016" x14ac:dyDescent="0.25"/>
    <row r="8017" x14ac:dyDescent="0.25"/>
    <row r="8018" x14ac:dyDescent="0.25"/>
    <row r="8019" x14ac:dyDescent="0.25"/>
    <row r="8020" x14ac:dyDescent="0.25"/>
    <row r="8021" x14ac:dyDescent="0.25"/>
    <row r="8022" x14ac:dyDescent="0.25"/>
    <row r="8023" x14ac:dyDescent="0.25"/>
    <row r="8024" x14ac:dyDescent="0.25"/>
    <row r="8025" x14ac:dyDescent="0.25"/>
    <row r="8026" x14ac:dyDescent="0.25"/>
    <row r="8027" x14ac:dyDescent="0.25"/>
    <row r="8028" x14ac:dyDescent="0.25"/>
    <row r="8029" x14ac:dyDescent="0.25"/>
    <row r="8030" x14ac:dyDescent="0.25"/>
    <row r="8031" x14ac:dyDescent="0.25"/>
    <row r="8032" x14ac:dyDescent="0.25"/>
    <row r="8033" x14ac:dyDescent="0.25"/>
    <row r="8034" x14ac:dyDescent="0.25"/>
    <row r="8035" x14ac:dyDescent="0.25"/>
    <row r="8036" x14ac:dyDescent="0.25"/>
    <row r="8037" x14ac:dyDescent="0.25"/>
    <row r="8038" x14ac:dyDescent="0.25"/>
    <row r="8039" x14ac:dyDescent="0.25"/>
    <row r="8040" x14ac:dyDescent="0.25"/>
    <row r="8041" x14ac:dyDescent="0.25"/>
    <row r="8042" x14ac:dyDescent="0.25"/>
    <row r="8043" x14ac:dyDescent="0.25"/>
    <row r="8044" x14ac:dyDescent="0.25"/>
    <row r="8045" x14ac:dyDescent="0.25"/>
    <row r="8046" x14ac:dyDescent="0.25"/>
    <row r="8047" x14ac:dyDescent="0.25"/>
    <row r="8048" x14ac:dyDescent="0.25"/>
    <row r="8049" x14ac:dyDescent="0.25"/>
    <row r="8050" x14ac:dyDescent="0.25"/>
    <row r="8051" x14ac:dyDescent="0.25"/>
    <row r="8052" x14ac:dyDescent="0.25"/>
    <row r="8053" x14ac:dyDescent="0.25"/>
    <row r="8054" x14ac:dyDescent="0.25"/>
    <row r="8055" x14ac:dyDescent="0.25"/>
    <row r="8056" x14ac:dyDescent="0.25"/>
    <row r="8057" x14ac:dyDescent="0.25"/>
    <row r="8058" x14ac:dyDescent="0.25"/>
    <row r="8059" x14ac:dyDescent="0.25"/>
    <row r="8060" x14ac:dyDescent="0.25"/>
    <row r="8061" x14ac:dyDescent="0.25"/>
    <row r="8062" x14ac:dyDescent="0.25"/>
    <row r="8063" x14ac:dyDescent="0.25"/>
    <row r="8064" x14ac:dyDescent="0.25"/>
    <row r="8065" x14ac:dyDescent="0.25"/>
    <row r="8066" x14ac:dyDescent="0.25"/>
    <row r="8067" x14ac:dyDescent="0.25"/>
    <row r="8068" x14ac:dyDescent="0.25"/>
    <row r="8069" x14ac:dyDescent="0.25"/>
    <row r="8070" x14ac:dyDescent="0.25"/>
    <row r="8071" x14ac:dyDescent="0.25"/>
    <row r="8072" x14ac:dyDescent="0.25"/>
    <row r="8073" x14ac:dyDescent="0.25"/>
    <row r="8074" x14ac:dyDescent="0.25"/>
    <row r="8075" x14ac:dyDescent="0.25"/>
    <row r="8076" x14ac:dyDescent="0.25"/>
    <row r="8077" x14ac:dyDescent="0.25"/>
    <row r="8078" x14ac:dyDescent="0.25"/>
    <row r="8079" x14ac:dyDescent="0.25"/>
    <row r="8080" x14ac:dyDescent="0.25"/>
    <row r="8081" x14ac:dyDescent="0.25"/>
    <row r="8082" x14ac:dyDescent="0.25"/>
    <row r="8083" x14ac:dyDescent="0.25"/>
    <row r="8084" x14ac:dyDescent="0.25"/>
    <row r="8085" x14ac:dyDescent="0.25"/>
    <row r="8086" x14ac:dyDescent="0.25"/>
    <row r="8087" x14ac:dyDescent="0.25"/>
    <row r="8088" x14ac:dyDescent="0.25"/>
    <row r="8089" x14ac:dyDescent="0.25"/>
    <row r="8090" x14ac:dyDescent="0.25"/>
    <row r="8091" x14ac:dyDescent="0.25"/>
    <row r="8092" x14ac:dyDescent="0.25"/>
    <row r="8093" x14ac:dyDescent="0.25"/>
    <row r="8094" x14ac:dyDescent="0.25"/>
    <row r="8095" x14ac:dyDescent="0.25"/>
    <row r="8096" x14ac:dyDescent="0.25"/>
    <row r="8097" x14ac:dyDescent="0.25"/>
    <row r="8098" x14ac:dyDescent="0.25"/>
    <row r="8099" x14ac:dyDescent="0.25"/>
    <row r="8100" x14ac:dyDescent="0.25"/>
    <row r="8101" x14ac:dyDescent="0.25"/>
    <row r="8102" x14ac:dyDescent="0.25"/>
    <row r="8103" x14ac:dyDescent="0.25"/>
    <row r="8104" x14ac:dyDescent="0.25"/>
    <row r="8105" x14ac:dyDescent="0.25"/>
    <row r="8106" x14ac:dyDescent="0.25"/>
    <row r="8107" x14ac:dyDescent="0.25"/>
    <row r="8108" x14ac:dyDescent="0.25"/>
    <row r="8109" x14ac:dyDescent="0.25"/>
    <row r="8110" x14ac:dyDescent="0.25"/>
    <row r="8111" x14ac:dyDescent="0.25"/>
    <row r="8112" x14ac:dyDescent="0.25"/>
    <row r="8113" x14ac:dyDescent="0.25"/>
    <row r="8114" x14ac:dyDescent="0.25"/>
    <row r="8115" x14ac:dyDescent="0.25"/>
    <row r="8116" x14ac:dyDescent="0.25"/>
    <row r="8117" x14ac:dyDescent="0.25"/>
    <row r="8118" x14ac:dyDescent="0.25"/>
    <row r="8119" x14ac:dyDescent="0.25"/>
    <row r="8120" x14ac:dyDescent="0.25"/>
    <row r="8121" x14ac:dyDescent="0.25"/>
    <row r="8122" x14ac:dyDescent="0.25"/>
    <row r="8123" x14ac:dyDescent="0.25"/>
    <row r="8124" x14ac:dyDescent="0.25"/>
    <row r="8125" x14ac:dyDescent="0.25"/>
    <row r="8126" x14ac:dyDescent="0.25"/>
    <row r="8127" x14ac:dyDescent="0.25"/>
    <row r="8128" x14ac:dyDescent="0.25"/>
    <row r="8129" x14ac:dyDescent="0.25"/>
    <row r="8130" x14ac:dyDescent="0.25"/>
    <row r="8131" x14ac:dyDescent="0.25"/>
    <row r="8132" x14ac:dyDescent="0.25"/>
    <row r="8133" x14ac:dyDescent="0.25"/>
    <row r="8134" x14ac:dyDescent="0.25"/>
    <row r="8135" x14ac:dyDescent="0.25"/>
    <row r="8136" x14ac:dyDescent="0.25"/>
    <row r="8137" x14ac:dyDescent="0.25"/>
    <row r="8138" x14ac:dyDescent="0.25"/>
    <row r="8139" x14ac:dyDescent="0.25"/>
    <row r="8140" x14ac:dyDescent="0.25"/>
    <row r="8141" x14ac:dyDescent="0.25"/>
    <row r="8142" x14ac:dyDescent="0.25"/>
    <row r="8143" x14ac:dyDescent="0.25"/>
    <row r="8144" x14ac:dyDescent="0.25"/>
    <row r="8145" x14ac:dyDescent="0.25"/>
    <row r="8146" x14ac:dyDescent="0.25"/>
    <row r="8147" x14ac:dyDescent="0.25"/>
    <row r="8148" x14ac:dyDescent="0.25"/>
    <row r="8149" x14ac:dyDescent="0.25"/>
    <row r="8150" x14ac:dyDescent="0.25"/>
    <row r="8151" x14ac:dyDescent="0.25"/>
    <row r="8152" x14ac:dyDescent="0.25"/>
    <row r="8153" x14ac:dyDescent="0.25"/>
    <row r="8154" x14ac:dyDescent="0.25"/>
    <row r="8155" x14ac:dyDescent="0.25"/>
    <row r="8156" x14ac:dyDescent="0.25"/>
    <row r="8157" x14ac:dyDescent="0.25"/>
    <row r="8158" x14ac:dyDescent="0.25"/>
    <row r="8159" x14ac:dyDescent="0.25"/>
    <row r="8160" x14ac:dyDescent="0.25"/>
    <row r="8161" x14ac:dyDescent="0.25"/>
    <row r="8162" x14ac:dyDescent="0.25"/>
    <row r="8163" x14ac:dyDescent="0.25"/>
    <row r="8164" x14ac:dyDescent="0.25"/>
    <row r="8165" x14ac:dyDescent="0.25"/>
    <row r="8166" x14ac:dyDescent="0.25"/>
    <row r="8167" x14ac:dyDescent="0.25"/>
    <row r="8168" x14ac:dyDescent="0.25"/>
    <row r="8169" x14ac:dyDescent="0.25"/>
    <row r="8170" x14ac:dyDescent="0.25"/>
    <row r="8171" x14ac:dyDescent="0.25"/>
    <row r="8172" x14ac:dyDescent="0.25"/>
    <row r="8173" x14ac:dyDescent="0.25"/>
    <row r="8174" x14ac:dyDescent="0.25"/>
    <row r="8175" x14ac:dyDescent="0.25"/>
    <row r="8176" x14ac:dyDescent="0.25"/>
    <row r="8177" x14ac:dyDescent="0.25"/>
    <row r="8178" x14ac:dyDescent="0.25"/>
    <row r="8179" x14ac:dyDescent="0.25"/>
    <row r="8180" x14ac:dyDescent="0.25"/>
    <row r="8181" x14ac:dyDescent="0.25"/>
    <row r="8182" x14ac:dyDescent="0.25"/>
    <row r="8183" x14ac:dyDescent="0.25"/>
    <row r="8184" x14ac:dyDescent="0.25"/>
    <row r="8185" x14ac:dyDescent="0.25"/>
    <row r="8186" x14ac:dyDescent="0.25"/>
    <row r="8187" x14ac:dyDescent="0.25"/>
    <row r="8188" x14ac:dyDescent="0.25"/>
    <row r="8189" x14ac:dyDescent="0.25"/>
    <row r="8190" x14ac:dyDescent="0.25"/>
    <row r="8191" x14ac:dyDescent="0.25"/>
    <row r="8192" x14ac:dyDescent="0.25"/>
    <row r="8193" x14ac:dyDescent="0.25"/>
    <row r="8194" x14ac:dyDescent="0.25"/>
    <row r="8195" x14ac:dyDescent="0.25"/>
    <row r="8196" x14ac:dyDescent="0.25"/>
    <row r="8197" x14ac:dyDescent="0.25"/>
    <row r="8198" x14ac:dyDescent="0.25"/>
    <row r="8199" x14ac:dyDescent="0.25"/>
    <row r="8200" x14ac:dyDescent="0.25"/>
    <row r="8201" x14ac:dyDescent="0.25"/>
    <row r="8202" x14ac:dyDescent="0.25"/>
    <row r="8203" x14ac:dyDescent="0.25"/>
    <row r="8204" x14ac:dyDescent="0.25"/>
    <row r="8205" x14ac:dyDescent="0.25"/>
    <row r="8206" x14ac:dyDescent="0.25"/>
    <row r="8207" x14ac:dyDescent="0.25"/>
    <row r="8208" x14ac:dyDescent="0.25"/>
    <row r="8209" x14ac:dyDescent="0.25"/>
    <row r="8210" x14ac:dyDescent="0.25"/>
    <row r="8211" x14ac:dyDescent="0.25"/>
    <row r="8212" x14ac:dyDescent="0.25"/>
    <row r="8213" x14ac:dyDescent="0.25"/>
    <row r="8214" x14ac:dyDescent="0.25"/>
    <row r="8215" x14ac:dyDescent="0.25"/>
    <row r="8216" x14ac:dyDescent="0.25"/>
    <row r="8217" x14ac:dyDescent="0.25"/>
    <row r="8218" x14ac:dyDescent="0.25"/>
    <row r="8219" x14ac:dyDescent="0.25"/>
    <row r="8220" x14ac:dyDescent="0.25"/>
    <row r="8221" x14ac:dyDescent="0.25"/>
    <row r="8222" x14ac:dyDescent="0.25"/>
    <row r="8223" x14ac:dyDescent="0.25"/>
    <row r="8224" x14ac:dyDescent="0.25"/>
    <row r="8225" x14ac:dyDescent="0.25"/>
    <row r="8226" x14ac:dyDescent="0.25"/>
    <row r="8227" x14ac:dyDescent="0.25"/>
    <row r="8228" x14ac:dyDescent="0.25"/>
    <row r="8229" x14ac:dyDescent="0.25"/>
    <row r="8230" x14ac:dyDescent="0.25"/>
    <row r="8231" x14ac:dyDescent="0.25"/>
    <row r="8232" x14ac:dyDescent="0.25"/>
    <row r="8233" x14ac:dyDescent="0.25"/>
    <row r="8234" x14ac:dyDescent="0.25"/>
    <row r="8235" x14ac:dyDescent="0.25"/>
    <row r="8236" x14ac:dyDescent="0.25"/>
    <row r="8237" x14ac:dyDescent="0.25"/>
    <row r="8238" x14ac:dyDescent="0.25"/>
    <row r="8239" x14ac:dyDescent="0.25"/>
    <row r="8240" x14ac:dyDescent="0.25"/>
    <row r="8241" x14ac:dyDescent="0.25"/>
    <row r="8242" x14ac:dyDescent="0.25"/>
    <row r="8243" x14ac:dyDescent="0.25"/>
    <row r="8244" x14ac:dyDescent="0.25"/>
    <row r="8245" x14ac:dyDescent="0.25"/>
    <row r="8246" x14ac:dyDescent="0.25"/>
    <row r="8247" x14ac:dyDescent="0.25"/>
    <row r="8248" x14ac:dyDescent="0.25"/>
    <row r="8249" x14ac:dyDescent="0.25"/>
    <row r="8250" x14ac:dyDescent="0.25"/>
    <row r="8251" x14ac:dyDescent="0.25"/>
    <row r="8252" x14ac:dyDescent="0.25"/>
    <row r="8253" x14ac:dyDescent="0.25"/>
    <row r="8254" x14ac:dyDescent="0.25"/>
    <row r="8255" x14ac:dyDescent="0.25"/>
    <row r="8256" x14ac:dyDescent="0.25"/>
    <row r="8257" x14ac:dyDescent="0.25"/>
    <row r="8258" x14ac:dyDescent="0.25"/>
    <row r="8259" x14ac:dyDescent="0.25"/>
    <row r="8260" x14ac:dyDescent="0.25"/>
  </sheetData>
  <autoFilter ref="A1:BA2211" xr:uid="{9A19C7D1-4485-42DB-8CD0-20D34244163C}">
    <filterColumn colId="45" showButton="0"/>
    <filterColumn colId="46" showButton="0"/>
    <filterColumn colId="47" showButton="0"/>
    <filterColumn colId="48" showButton="0"/>
    <filterColumn colId="49" showButton="0"/>
  </autoFilter>
  <mergeCells count="1">
    <mergeCell ref="AT1:AY1"/>
  </mergeCells>
  <conditionalFormatting sqref="AT1:AT1048576">
    <cfRule type="duplicateValues" dxfId="7" priority="3"/>
    <cfRule type="duplicateValues" dxfId="6" priority="4"/>
  </conditionalFormatting>
  <conditionalFormatting sqref="AW1:AW1048576">
    <cfRule type="duplicateValues" dxfId="5" priority="1"/>
  </conditionalFormatting>
  <conditionalFormatting sqref="AX2:AX1048576">
    <cfRule type="duplicateValues" dxfId="4" priority="2"/>
  </conditionalFormatting>
  <conditionalFormatting sqref="BA1:BA1048576">
    <cfRule type="duplicateValues" dxfId="3" priority="5"/>
  </conditionalFormatting>
  <conditionalFormatting sqref="BA1:BB1048576">
    <cfRule type="duplicateValues" dxfId="2" priority="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B2436-D3D8-4A51-97F1-5A18B3FC88DE}">
  <sheetPr>
    <tabColor theme="7" tint="0.79998168889431442"/>
  </sheetPr>
  <dimension ref="A1:T488"/>
  <sheetViews>
    <sheetView topLeftCell="B1" zoomScale="98" zoomScaleNormal="98" workbookViewId="0">
      <selection activeCell="M467" sqref="M3:M467"/>
    </sheetView>
  </sheetViews>
  <sheetFormatPr defaultColWidth="9.42578125" defaultRowHeight="15" x14ac:dyDescent="0.25"/>
  <cols>
    <col min="2" max="2" width="21.28515625" bestFit="1" customWidth="1"/>
    <col min="3" max="3" width="20" bestFit="1" customWidth="1"/>
    <col min="4" max="4" width="20.28515625" bestFit="1" customWidth="1"/>
    <col min="6" max="6" width="6.28515625" bestFit="1" customWidth="1"/>
    <col min="7" max="7" width="19.7109375" customWidth="1"/>
    <col min="9" max="9" width="51.7109375" bestFit="1" customWidth="1"/>
    <col min="13" max="13" width="17.5703125" bestFit="1" customWidth="1"/>
    <col min="15" max="15" width="17.5703125" bestFit="1" customWidth="1"/>
  </cols>
  <sheetData>
    <row r="1" spans="1:20" ht="105" x14ac:dyDescent="0.25">
      <c r="A1" s="129" t="s">
        <v>3</v>
      </c>
      <c r="B1" s="129" t="s">
        <v>4</v>
      </c>
      <c r="C1" s="129" t="s">
        <v>87</v>
      </c>
      <c r="D1" s="129" t="s">
        <v>6</v>
      </c>
      <c r="E1" s="129" t="s">
        <v>7</v>
      </c>
      <c r="F1" s="129"/>
      <c r="G1" s="129"/>
      <c r="H1" s="129" t="s">
        <v>3</v>
      </c>
      <c r="I1" s="129" t="s">
        <v>8</v>
      </c>
      <c r="J1" s="129" t="s">
        <v>9</v>
      </c>
      <c r="K1" s="129" t="s">
        <v>10</v>
      </c>
      <c r="L1" s="129" t="s">
        <v>11</v>
      </c>
      <c r="M1" s="58" t="s">
        <v>12</v>
      </c>
      <c r="N1" s="129"/>
      <c r="O1" s="58" t="s">
        <v>12</v>
      </c>
      <c r="P1" s="129" t="s">
        <v>3</v>
      </c>
      <c r="Q1" s="130" t="s">
        <v>13</v>
      </c>
      <c r="R1" s="129" t="s">
        <v>3</v>
      </c>
      <c r="S1" s="129" t="s">
        <v>3</v>
      </c>
    </row>
    <row r="2" spans="1:20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57" t="s">
        <v>27</v>
      </c>
      <c r="N2" s="132" t="s">
        <v>28</v>
      </c>
      <c r="O2" s="57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20" ht="45" x14ac:dyDescent="0.25">
      <c r="A3" t="s">
        <v>2382</v>
      </c>
      <c r="B3" t="s">
        <v>614</v>
      </c>
      <c r="C3" t="s">
        <v>92</v>
      </c>
      <c r="D3" s="52" t="s">
        <v>92</v>
      </c>
      <c r="E3" t="s">
        <v>93</v>
      </c>
      <c r="F3">
        <v>40700</v>
      </c>
      <c r="G3" t="s">
        <v>911</v>
      </c>
      <c r="H3" s="11"/>
      <c r="I3" t="s">
        <v>614</v>
      </c>
      <c r="J3">
        <v>2026</v>
      </c>
      <c r="K3">
        <v>7</v>
      </c>
      <c r="L3" t="s">
        <v>94</v>
      </c>
      <c r="M3" s="135">
        <v>183950.95</v>
      </c>
      <c r="N3">
        <v>1</v>
      </c>
      <c r="O3" s="135">
        <v>183950.95</v>
      </c>
      <c r="P3" t="s">
        <v>2205</v>
      </c>
      <c r="Q3" s="14" t="s">
        <v>96</v>
      </c>
      <c r="R3" s="11"/>
      <c r="S3" s="133"/>
      <c r="T3">
        <v>-1</v>
      </c>
    </row>
    <row r="4" spans="1:20" ht="45" x14ac:dyDescent="0.25">
      <c r="A4" t="s">
        <v>2382</v>
      </c>
      <c r="B4" t="s">
        <v>614</v>
      </c>
      <c r="C4" t="s">
        <v>92</v>
      </c>
      <c r="D4" s="52" t="s">
        <v>92</v>
      </c>
      <c r="E4" t="s">
        <v>102</v>
      </c>
      <c r="F4">
        <v>40700</v>
      </c>
      <c r="G4" t="s">
        <v>911</v>
      </c>
      <c r="H4" s="11"/>
      <c r="I4" t="s">
        <v>614</v>
      </c>
      <c r="J4">
        <v>2026</v>
      </c>
      <c r="K4">
        <v>7</v>
      </c>
      <c r="L4" t="s">
        <v>94</v>
      </c>
      <c r="M4" s="135">
        <v>30250.560000000001</v>
      </c>
      <c r="N4">
        <v>1</v>
      </c>
      <c r="O4" s="135">
        <v>30250.560000000001</v>
      </c>
      <c r="P4" t="s">
        <v>2205</v>
      </c>
      <c r="Q4" s="14" t="s">
        <v>96</v>
      </c>
      <c r="R4" s="11"/>
      <c r="S4" s="133"/>
    </row>
    <row r="5" spans="1:20" ht="45" x14ac:dyDescent="0.25">
      <c r="A5" t="s">
        <v>2382</v>
      </c>
      <c r="B5" t="s">
        <v>614</v>
      </c>
      <c r="C5" t="s">
        <v>92</v>
      </c>
      <c r="D5" s="52" t="s">
        <v>92</v>
      </c>
      <c r="E5" t="s">
        <v>104</v>
      </c>
      <c r="F5">
        <v>40700</v>
      </c>
      <c r="G5" t="s">
        <v>911</v>
      </c>
      <c r="H5" s="11"/>
      <c r="I5" t="s">
        <v>614</v>
      </c>
      <c r="J5">
        <v>2026</v>
      </c>
      <c r="K5">
        <v>7</v>
      </c>
      <c r="L5" t="s">
        <v>94</v>
      </c>
      <c r="M5" s="135">
        <v>6620.49</v>
      </c>
      <c r="N5">
        <v>1</v>
      </c>
      <c r="O5" s="135">
        <v>6620.49</v>
      </c>
      <c r="P5" t="s">
        <v>2205</v>
      </c>
      <c r="Q5" s="14" t="s">
        <v>96</v>
      </c>
      <c r="R5" s="11"/>
      <c r="S5" s="133"/>
    </row>
    <row r="6" spans="1:20" ht="45" x14ac:dyDescent="0.25">
      <c r="A6" t="s">
        <v>2382</v>
      </c>
      <c r="B6" t="s">
        <v>614</v>
      </c>
      <c r="C6" t="s">
        <v>92</v>
      </c>
      <c r="D6" s="52" t="s">
        <v>92</v>
      </c>
      <c r="E6" t="s">
        <v>105</v>
      </c>
      <c r="F6">
        <v>40700</v>
      </c>
      <c r="G6" t="s">
        <v>911</v>
      </c>
      <c r="H6" s="11"/>
      <c r="I6" t="s">
        <v>614</v>
      </c>
      <c r="J6">
        <v>2026</v>
      </c>
      <c r="K6">
        <v>7</v>
      </c>
      <c r="L6" t="s">
        <v>94</v>
      </c>
      <c r="M6" s="135">
        <v>130514.31</v>
      </c>
      <c r="N6">
        <v>1</v>
      </c>
      <c r="O6" s="135">
        <v>130514.31</v>
      </c>
      <c r="P6" t="s">
        <v>2205</v>
      </c>
      <c r="Q6" s="14" t="s">
        <v>96</v>
      </c>
      <c r="R6" s="11"/>
      <c r="S6" s="133"/>
    </row>
    <row r="7" spans="1:20" ht="45" x14ac:dyDescent="0.25">
      <c r="A7" t="s">
        <v>2382</v>
      </c>
      <c r="B7" t="s">
        <v>614</v>
      </c>
      <c r="C7" t="s">
        <v>92</v>
      </c>
      <c r="D7" s="52" t="s">
        <v>92</v>
      </c>
      <c r="E7" t="s">
        <v>101</v>
      </c>
      <c r="F7">
        <v>40700</v>
      </c>
      <c r="G7" t="s">
        <v>911</v>
      </c>
      <c r="H7" s="11"/>
      <c r="I7" t="s">
        <v>614</v>
      </c>
      <c r="J7">
        <v>2026</v>
      </c>
      <c r="K7">
        <v>7</v>
      </c>
      <c r="L7" t="s">
        <v>94</v>
      </c>
      <c r="M7" s="135">
        <v>17852.54</v>
      </c>
      <c r="N7">
        <v>1</v>
      </c>
      <c r="O7" s="135">
        <v>17852.54</v>
      </c>
      <c r="P7" t="s">
        <v>2205</v>
      </c>
      <c r="Q7" s="14" t="s">
        <v>96</v>
      </c>
      <c r="R7" s="11"/>
      <c r="S7" s="133"/>
    </row>
    <row r="8" spans="1:20" x14ac:dyDescent="0.25">
      <c r="A8" t="s">
        <v>2516</v>
      </c>
      <c r="B8" t="s">
        <v>2206</v>
      </c>
      <c r="C8" t="s">
        <v>296</v>
      </c>
      <c r="D8" t="s">
        <v>2207</v>
      </c>
      <c r="E8" t="s">
        <v>93</v>
      </c>
      <c r="F8">
        <v>40700</v>
      </c>
      <c r="G8" t="s">
        <v>911</v>
      </c>
      <c r="I8" t="s">
        <v>253</v>
      </c>
      <c r="J8">
        <v>2026</v>
      </c>
      <c r="K8">
        <v>7</v>
      </c>
      <c r="L8" t="s">
        <v>94</v>
      </c>
      <c r="M8">
        <v>376.26</v>
      </c>
      <c r="N8">
        <v>1</v>
      </c>
      <c r="O8">
        <v>376.26</v>
      </c>
      <c r="P8" t="s">
        <v>2205</v>
      </c>
    </row>
    <row r="9" spans="1:20" x14ac:dyDescent="0.25">
      <c r="A9" t="s">
        <v>2516</v>
      </c>
      <c r="B9" t="s">
        <v>2206</v>
      </c>
      <c r="C9" t="s">
        <v>296</v>
      </c>
      <c r="D9" t="s">
        <v>2207</v>
      </c>
      <c r="E9" t="s">
        <v>105</v>
      </c>
      <c r="F9">
        <v>40700</v>
      </c>
      <c r="G9" t="s">
        <v>911</v>
      </c>
      <c r="I9" t="s">
        <v>144</v>
      </c>
      <c r="J9">
        <v>2026</v>
      </c>
      <c r="K9">
        <v>7</v>
      </c>
      <c r="L9" t="s">
        <v>94</v>
      </c>
      <c r="M9">
        <v>357.45</v>
      </c>
      <c r="N9">
        <v>1</v>
      </c>
      <c r="O9">
        <v>357.45</v>
      </c>
      <c r="P9" t="s">
        <v>2205</v>
      </c>
    </row>
    <row r="10" spans="1:20" x14ac:dyDescent="0.25">
      <c r="A10" t="s">
        <v>2516</v>
      </c>
      <c r="B10" t="s">
        <v>2208</v>
      </c>
      <c r="C10" t="s">
        <v>296</v>
      </c>
      <c r="D10" t="s">
        <v>2207</v>
      </c>
      <c r="E10" t="s">
        <v>93</v>
      </c>
      <c r="F10">
        <v>40700</v>
      </c>
      <c r="G10" t="s">
        <v>911</v>
      </c>
      <c r="I10" t="s">
        <v>658</v>
      </c>
      <c r="J10">
        <v>2026</v>
      </c>
      <c r="K10">
        <v>7</v>
      </c>
      <c r="L10" t="s">
        <v>94</v>
      </c>
      <c r="M10">
        <v>98</v>
      </c>
      <c r="N10">
        <v>1</v>
      </c>
      <c r="O10">
        <v>98</v>
      </c>
      <c r="P10" t="s">
        <v>2205</v>
      </c>
    </row>
    <row r="11" spans="1:20" x14ac:dyDescent="0.25">
      <c r="A11" t="s">
        <v>2516</v>
      </c>
      <c r="B11" t="s">
        <v>2208</v>
      </c>
      <c r="C11" t="s">
        <v>296</v>
      </c>
      <c r="D11" t="s">
        <v>2207</v>
      </c>
      <c r="E11" t="s">
        <v>93</v>
      </c>
      <c r="F11">
        <v>40700</v>
      </c>
      <c r="G11" t="s">
        <v>911</v>
      </c>
      <c r="I11" t="s">
        <v>253</v>
      </c>
      <c r="J11">
        <v>2026</v>
      </c>
      <c r="K11">
        <v>7</v>
      </c>
      <c r="L11" t="s">
        <v>94</v>
      </c>
      <c r="M11">
        <v>376.26</v>
      </c>
      <c r="N11">
        <v>1</v>
      </c>
      <c r="O11">
        <v>376.26</v>
      </c>
      <c r="P11" t="s">
        <v>2205</v>
      </c>
    </row>
    <row r="12" spans="1:20" x14ac:dyDescent="0.25">
      <c r="A12" t="s">
        <v>2516</v>
      </c>
      <c r="B12" t="s">
        <v>2208</v>
      </c>
      <c r="C12" t="s">
        <v>296</v>
      </c>
      <c r="D12" t="s">
        <v>2207</v>
      </c>
      <c r="E12" t="s">
        <v>101</v>
      </c>
      <c r="F12">
        <v>40700</v>
      </c>
      <c r="G12" t="s">
        <v>911</v>
      </c>
      <c r="I12" t="s">
        <v>269</v>
      </c>
      <c r="J12">
        <v>2026</v>
      </c>
      <c r="K12">
        <v>7</v>
      </c>
      <c r="L12" t="s">
        <v>94</v>
      </c>
      <c r="M12">
        <v>120.34</v>
      </c>
      <c r="N12">
        <v>1</v>
      </c>
      <c r="O12">
        <v>120.34</v>
      </c>
      <c r="P12" t="s">
        <v>2205</v>
      </c>
    </row>
    <row r="13" spans="1:20" x14ac:dyDescent="0.25">
      <c r="A13" t="s">
        <v>2516</v>
      </c>
      <c r="B13" t="s">
        <v>2208</v>
      </c>
      <c r="C13" t="s">
        <v>296</v>
      </c>
      <c r="D13" t="s">
        <v>2207</v>
      </c>
      <c r="E13" t="s">
        <v>105</v>
      </c>
      <c r="F13">
        <v>40700</v>
      </c>
      <c r="G13" t="s">
        <v>911</v>
      </c>
      <c r="I13" t="s">
        <v>144</v>
      </c>
      <c r="J13">
        <v>2026</v>
      </c>
      <c r="K13">
        <v>7</v>
      </c>
      <c r="L13" t="s">
        <v>94</v>
      </c>
      <c r="M13">
        <v>238.3</v>
      </c>
      <c r="N13">
        <v>1</v>
      </c>
      <c r="O13">
        <v>238.3</v>
      </c>
      <c r="P13" t="s">
        <v>2205</v>
      </c>
    </row>
    <row r="14" spans="1:20" x14ac:dyDescent="0.25">
      <c r="A14" t="s">
        <v>2516</v>
      </c>
      <c r="B14" t="s">
        <v>2209</v>
      </c>
      <c r="C14" t="s">
        <v>296</v>
      </c>
      <c r="D14" t="s">
        <v>2207</v>
      </c>
      <c r="E14" t="s">
        <v>93</v>
      </c>
      <c r="F14">
        <v>40700</v>
      </c>
      <c r="G14" t="s">
        <v>911</v>
      </c>
      <c r="I14" t="s">
        <v>658</v>
      </c>
      <c r="J14">
        <v>2026</v>
      </c>
      <c r="K14">
        <v>7</v>
      </c>
      <c r="L14" t="s">
        <v>94</v>
      </c>
      <c r="M14">
        <v>98</v>
      </c>
      <c r="N14">
        <v>1</v>
      </c>
      <c r="O14">
        <v>98</v>
      </c>
      <c r="P14" t="s">
        <v>2205</v>
      </c>
    </row>
    <row r="15" spans="1:20" x14ac:dyDescent="0.25">
      <c r="A15" t="s">
        <v>2516</v>
      </c>
      <c r="B15" t="s">
        <v>2209</v>
      </c>
      <c r="C15" t="s">
        <v>296</v>
      </c>
      <c r="D15" t="s">
        <v>2207</v>
      </c>
      <c r="E15" t="s">
        <v>93</v>
      </c>
      <c r="F15">
        <v>40700</v>
      </c>
      <c r="G15" t="s">
        <v>911</v>
      </c>
      <c r="I15" t="s">
        <v>253</v>
      </c>
      <c r="J15">
        <v>2026</v>
      </c>
      <c r="K15">
        <v>7</v>
      </c>
      <c r="L15" t="s">
        <v>94</v>
      </c>
      <c r="M15">
        <v>376.26</v>
      </c>
      <c r="N15">
        <v>1</v>
      </c>
      <c r="O15">
        <v>376.26</v>
      </c>
      <c r="P15" t="s">
        <v>2205</v>
      </c>
    </row>
    <row r="16" spans="1:20" x14ac:dyDescent="0.25">
      <c r="A16" t="s">
        <v>2516</v>
      </c>
      <c r="B16" t="s">
        <v>2209</v>
      </c>
      <c r="C16" t="s">
        <v>296</v>
      </c>
      <c r="D16" t="s">
        <v>2207</v>
      </c>
      <c r="E16" t="s">
        <v>101</v>
      </c>
      <c r="F16">
        <v>40700</v>
      </c>
      <c r="G16" t="s">
        <v>911</v>
      </c>
      <c r="I16" t="s">
        <v>269</v>
      </c>
      <c r="J16">
        <v>2026</v>
      </c>
      <c r="K16">
        <v>7</v>
      </c>
      <c r="L16" t="s">
        <v>94</v>
      </c>
      <c r="M16">
        <v>120.34</v>
      </c>
      <c r="N16">
        <v>1</v>
      </c>
      <c r="O16">
        <v>120.34</v>
      </c>
      <c r="P16" t="s">
        <v>2205</v>
      </c>
    </row>
    <row r="17" spans="1:16" x14ac:dyDescent="0.25">
      <c r="A17" t="s">
        <v>2516</v>
      </c>
      <c r="B17" t="s">
        <v>2209</v>
      </c>
      <c r="C17" t="s">
        <v>296</v>
      </c>
      <c r="D17" t="s">
        <v>2207</v>
      </c>
      <c r="E17" t="s">
        <v>105</v>
      </c>
      <c r="F17">
        <v>40700</v>
      </c>
      <c r="G17" t="s">
        <v>911</v>
      </c>
      <c r="I17" t="s">
        <v>144</v>
      </c>
      <c r="J17">
        <v>2026</v>
      </c>
      <c r="K17">
        <v>7</v>
      </c>
      <c r="L17" t="s">
        <v>94</v>
      </c>
      <c r="M17">
        <v>119.15</v>
      </c>
      <c r="N17">
        <v>1</v>
      </c>
      <c r="O17">
        <v>119.15</v>
      </c>
      <c r="P17" t="s">
        <v>2205</v>
      </c>
    </row>
    <row r="18" spans="1:16" x14ac:dyDescent="0.25">
      <c r="A18" t="s">
        <v>2516</v>
      </c>
      <c r="B18" t="s">
        <v>2210</v>
      </c>
      <c r="C18" t="s">
        <v>296</v>
      </c>
      <c r="D18" t="s">
        <v>2207</v>
      </c>
      <c r="E18" t="s">
        <v>93</v>
      </c>
      <c r="F18">
        <v>40700</v>
      </c>
      <c r="G18" t="s">
        <v>911</v>
      </c>
      <c r="I18" t="s">
        <v>253</v>
      </c>
      <c r="J18">
        <v>2026</v>
      </c>
      <c r="K18">
        <v>7</v>
      </c>
      <c r="L18" t="s">
        <v>94</v>
      </c>
      <c r="M18">
        <v>376.26</v>
      </c>
      <c r="N18">
        <v>1</v>
      </c>
      <c r="O18">
        <v>376.26</v>
      </c>
      <c r="P18" t="s">
        <v>2205</v>
      </c>
    </row>
    <row r="19" spans="1:16" x14ac:dyDescent="0.25">
      <c r="A19" t="s">
        <v>2516</v>
      </c>
      <c r="B19" t="s">
        <v>2210</v>
      </c>
      <c r="C19" t="s">
        <v>296</v>
      </c>
      <c r="D19" t="s">
        <v>2207</v>
      </c>
      <c r="E19" t="s">
        <v>105</v>
      </c>
      <c r="F19">
        <v>40700</v>
      </c>
      <c r="G19" t="s">
        <v>911</v>
      </c>
      <c r="I19" t="s">
        <v>144</v>
      </c>
      <c r="J19">
        <v>2026</v>
      </c>
      <c r="K19">
        <v>7</v>
      </c>
      <c r="L19" t="s">
        <v>94</v>
      </c>
      <c r="M19">
        <v>476.6</v>
      </c>
      <c r="N19">
        <v>1</v>
      </c>
      <c r="O19">
        <v>476.6</v>
      </c>
      <c r="P19" t="s">
        <v>2205</v>
      </c>
    </row>
    <row r="20" spans="1:16" x14ac:dyDescent="0.25">
      <c r="A20" t="s">
        <v>2516</v>
      </c>
      <c r="B20" t="s">
        <v>2211</v>
      </c>
      <c r="C20" t="s">
        <v>296</v>
      </c>
      <c r="D20" t="s">
        <v>2207</v>
      </c>
      <c r="E20" t="s">
        <v>93</v>
      </c>
      <c r="F20">
        <v>40700</v>
      </c>
      <c r="G20" t="s">
        <v>911</v>
      </c>
      <c r="I20" t="s">
        <v>253</v>
      </c>
      <c r="J20">
        <v>2026</v>
      </c>
      <c r="K20">
        <v>7</v>
      </c>
      <c r="L20" t="s">
        <v>94</v>
      </c>
      <c r="M20">
        <v>376.26</v>
      </c>
      <c r="N20">
        <v>1</v>
      </c>
      <c r="O20">
        <v>376.26</v>
      </c>
      <c r="P20" t="s">
        <v>2205</v>
      </c>
    </row>
    <row r="21" spans="1:16" x14ac:dyDescent="0.25">
      <c r="A21" t="s">
        <v>2516</v>
      </c>
      <c r="B21" t="s">
        <v>2211</v>
      </c>
      <c r="C21" t="s">
        <v>296</v>
      </c>
      <c r="D21" t="s">
        <v>2207</v>
      </c>
      <c r="E21" t="s">
        <v>105</v>
      </c>
      <c r="F21">
        <v>40700</v>
      </c>
      <c r="G21" t="s">
        <v>911</v>
      </c>
      <c r="I21" t="s">
        <v>144</v>
      </c>
      <c r="J21">
        <v>2026</v>
      </c>
      <c r="K21">
        <v>7</v>
      </c>
      <c r="L21" t="s">
        <v>94</v>
      </c>
      <c r="M21">
        <v>119.15</v>
      </c>
      <c r="N21">
        <v>1</v>
      </c>
      <c r="O21">
        <v>119.15</v>
      </c>
      <c r="P21" t="s">
        <v>2205</v>
      </c>
    </row>
    <row r="22" spans="1:16" x14ac:dyDescent="0.25">
      <c r="A22" t="s">
        <v>2516</v>
      </c>
      <c r="B22" t="s">
        <v>2212</v>
      </c>
      <c r="C22" t="s">
        <v>296</v>
      </c>
      <c r="D22" t="s">
        <v>2207</v>
      </c>
      <c r="E22" t="s">
        <v>93</v>
      </c>
      <c r="F22">
        <v>40700</v>
      </c>
      <c r="G22" t="s">
        <v>911</v>
      </c>
      <c r="I22" t="s">
        <v>839</v>
      </c>
      <c r="J22">
        <v>2026</v>
      </c>
      <c r="K22">
        <v>7</v>
      </c>
      <c r="L22" t="s">
        <v>94</v>
      </c>
      <c r="M22">
        <v>338.63400000000001</v>
      </c>
      <c r="N22">
        <v>1</v>
      </c>
      <c r="O22">
        <v>338.63400000000001</v>
      </c>
      <c r="P22" t="s">
        <v>2205</v>
      </c>
    </row>
    <row r="23" spans="1:16" x14ac:dyDescent="0.25">
      <c r="A23" t="s">
        <v>2516</v>
      </c>
      <c r="B23" t="s">
        <v>2212</v>
      </c>
      <c r="C23" t="s">
        <v>296</v>
      </c>
      <c r="D23" t="s">
        <v>2207</v>
      </c>
      <c r="E23" t="s">
        <v>102</v>
      </c>
      <c r="F23">
        <v>40700</v>
      </c>
      <c r="G23" t="s">
        <v>911</v>
      </c>
      <c r="I23" t="s">
        <v>186</v>
      </c>
      <c r="J23">
        <v>2026</v>
      </c>
      <c r="K23">
        <v>7</v>
      </c>
      <c r="L23" t="s">
        <v>94</v>
      </c>
      <c r="M23">
        <v>145.18</v>
      </c>
      <c r="N23">
        <v>1</v>
      </c>
      <c r="O23">
        <v>145.18</v>
      </c>
      <c r="P23" t="s">
        <v>2205</v>
      </c>
    </row>
    <row r="24" spans="1:16" x14ac:dyDescent="0.25">
      <c r="A24" t="s">
        <v>2516</v>
      </c>
      <c r="B24" t="s">
        <v>2212</v>
      </c>
      <c r="C24" t="s">
        <v>296</v>
      </c>
      <c r="D24" t="s">
        <v>2207</v>
      </c>
      <c r="E24" t="s">
        <v>93</v>
      </c>
      <c r="F24">
        <v>40700</v>
      </c>
      <c r="G24" t="s">
        <v>911</v>
      </c>
      <c r="I24" t="s">
        <v>668</v>
      </c>
      <c r="J24">
        <v>2026</v>
      </c>
      <c r="K24">
        <v>7</v>
      </c>
      <c r="L24" t="s">
        <v>94</v>
      </c>
      <c r="M24">
        <v>646.65</v>
      </c>
      <c r="N24">
        <v>1</v>
      </c>
      <c r="O24">
        <v>646.65</v>
      </c>
      <c r="P24" t="s">
        <v>2205</v>
      </c>
    </row>
    <row r="25" spans="1:16" x14ac:dyDescent="0.25">
      <c r="A25" t="s">
        <v>2516</v>
      </c>
      <c r="B25" t="s">
        <v>2212</v>
      </c>
      <c r="C25" t="s">
        <v>296</v>
      </c>
      <c r="D25" t="s">
        <v>2207</v>
      </c>
      <c r="E25" t="s">
        <v>93</v>
      </c>
      <c r="F25">
        <v>40700</v>
      </c>
      <c r="G25" t="s">
        <v>911</v>
      </c>
      <c r="I25" t="s">
        <v>658</v>
      </c>
      <c r="J25">
        <v>2026</v>
      </c>
      <c r="K25">
        <v>7</v>
      </c>
      <c r="L25" t="s">
        <v>94</v>
      </c>
      <c r="M25">
        <v>294</v>
      </c>
      <c r="N25">
        <v>1</v>
      </c>
      <c r="O25">
        <v>294</v>
      </c>
      <c r="P25" t="s">
        <v>2205</v>
      </c>
    </row>
    <row r="26" spans="1:16" x14ac:dyDescent="0.25">
      <c r="A26" t="s">
        <v>2516</v>
      </c>
      <c r="B26" t="s">
        <v>2212</v>
      </c>
      <c r="C26" t="s">
        <v>296</v>
      </c>
      <c r="D26" t="s">
        <v>2207</v>
      </c>
      <c r="E26" t="s">
        <v>93</v>
      </c>
      <c r="F26">
        <v>40700</v>
      </c>
      <c r="G26" t="s">
        <v>911</v>
      </c>
      <c r="I26" t="s">
        <v>167</v>
      </c>
      <c r="J26">
        <v>2026</v>
      </c>
      <c r="K26">
        <v>7</v>
      </c>
      <c r="L26" t="s">
        <v>94</v>
      </c>
      <c r="M26">
        <v>213.22</v>
      </c>
      <c r="N26">
        <v>1</v>
      </c>
      <c r="O26">
        <v>213.22</v>
      </c>
      <c r="P26" t="s">
        <v>2205</v>
      </c>
    </row>
    <row r="27" spans="1:16" x14ac:dyDescent="0.25">
      <c r="A27" t="s">
        <v>2516</v>
      </c>
      <c r="B27" t="s">
        <v>2212</v>
      </c>
      <c r="C27" t="s">
        <v>296</v>
      </c>
      <c r="D27" t="s">
        <v>2207</v>
      </c>
      <c r="E27" t="s">
        <v>93</v>
      </c>
      <c r="F27">
        <v>40700</v>
      </c>
      <c r="G27" t="s">
        <v>911</v>
      </c>
      <c r="I27" t="s">
        <v>253</v>
      </c>
      <c r="J27">
        <v>2026</v>
      </c>
      <c r="K27">
        <v>7</v>
      </c>
      <c r="L27" t="s">
        <v>94</v>
      </c>
      <c r="M27">
        <v>376.26</v>
      </c>
      <c r="N27">
        <v>1</v>
      </c>
      <c r="O27">
        <v>376.26</v>
      </c>
      <c r="P27" t="s">
        <v>2205</v>
      </c>
    </row>
    <row r="28" spans="1:16" x14ac:dyDescent="0.25">
      <c r="A28" t="s">
        <v>2516</v>
      </c>
      <c r="B28" t="s">
        <v>2212</v>
      </c>
      <c r="C28" t="s">
        <v>296</v>
      </c>
      <c r="D28" t="s">
        <v>2207</v>
      </c>
      <c r="E28" t="s">
        <v>101</v>
      </c>
      <c r="F28">
        <v>40700</v>
      </c>
      <c r="G28" t="s">
        <v>911</v>
      </c>
      <c r="I28" t="s">
        <v>269</v>
      </c>
      <c r="J28">
        <v>2026</v>
      </c>
      <c r="K28">
        <v>7</v>
      </c>
      <c r="L28" t="s">
        <v>94</v>
      </c>
      <c r="M28">
        <v>2078.17</v>
      </c>
      <c r="N28">
        <v>1</v>
      </c>
      <c r="O28">
        <v>2078.17</v>
      </c>
      <c r="P28" t="s">
        <v>2205</v>
      </c>
    </row>
    <row r="29" spans="1:16" x14ac:dyDescent="0.25">
      <c r="A29" t="s">
        <v>2516</v>
      </c>
      <c r="B29" t="s">
        <v>2212</v>
      </c>
      <c r="C29" t="s">
        <v>296</v>
      </c>
      <c r="D29" t="s">
        <v>2207</v>
      </c>
      <c r="E29" t="s">
        <v>93</v>
      </c>
      <c r="F29">
        <v>40700</v>
      </c>
      <c r="G29" t="s">
        <v>911</v>
      </c>
      <c r="I29" t="s">
        <v>240</v>
      </c>
      <c r="J29">
        <v>2026</v>
      </c>
      <c r="K29">
        <v>7</v>
      </c>
      <c r="L29" t="s">
        <v>94</v>
      </c>
      <c r="M29">
        <v>451.52</v>
      </c>
      <c r="N29">
        <v>1</v>
      </c>
      <c r="O29">
        <v>451.52</v>
      </c>
      <c r="P29" t="s">
        <v>2205</v>
      </c>
    </row>
    <row r="30" spans="1:16" x14ac:dyDescent="0.25">
      <c r="A30" t="s">
        <v>2516</v>
      </c>
      <c r="B30" t="s">
        <v>2212</v>
      </c>
      <c r="C30" t="s">
        <v>296</v>
      </c>
      <c r="D30" t="s">
        <v>2207</v>
      </c>
      <c r="E30" t="s">
        <v>105</v>
      </c>
      <c r="F30">
        <v>40700</v>
      </c>
      <c r="G30" t="s">
        <v>911</v>
      </c>
      <c r="I30" t="s">
        <v>144</v>
      </c>
      <c r="J30">
        <v>2026</v>
      </c>
      <c r="K30">
        <v>7</v>
      </c>
      <c r="L30" t="s">
        <v>94</v>
      </c>
      <c r="M30">
        <v>238.3</v>
      </c>
      <c r="N30">
        <v>1</v>
      </c>
      <c r="O30">
        <v>238.3</v>
      </c>
      <c r="P30" t="s">
        <v>2205</v>
      </c>
    </row>
    <row r="31" spans="1:16" x14ac:dyDescent="0.25">
      <c r="A31" t="s">
        <v>2516</v>
      </c>
      <c r="B31" t="s">
        <v>2213</v>
      </c>
      <c r="C31" t="s">
        <v>296</v>
      </c>
      <c r="D31" t="s">
        <v>2207</v>
      </c>
      <c r="E31" t="s">
        <v>93</v>
      </c>
      <c r="F31">
        <v>40700</v>
      </c>
      <c r="G31" t="s">
        <v>911</v>
      </c>
      <c r="I31" t="s">
        <v>253</v>
      </c>
      <c r="J31">
        <v>2026</v>
      </c>
      <c r="K31">
        <v>7</v>
      </c>
      <c r="L31" t="s">
        <v>94</v>
      </c>
      <c r="M31">
        <v>376.26</v>
      </c>
      <c r="N31">
        <v>1</v>
      </c>
      <c r="O31">
        <v>376.26</v>
      </c>
      <c r="P31" t="s">
        <v>2205</v>
      </c>
    </row>
    <row r="32" spans="1:16" x14ac:dyDescent="0.25">
      <c r="A32" t="s">
        <v>2516</v>
      </c>
      <c r="B32" t="s">
        <v>2213</v>
      </c>
      <c r="C32" t="s">
        <v>296</v>
      </c>
      <c r="D32" t="s">
        <v>2207</v>
      </c>
      <c r="E32" t="s">
        <v>105</v>
      </c>
      <c r="F32">
        <v>40700</v>
      </c>
      <c r="G32" t="s">
        <v>911</v>
      </c>
      <c r="I32" t="s">
        <v>144</v>
      </c>
      <c r="J32">
        <v>2026</v>
      </c>
      <c r="K32">
        <v>7</v>
      </c>
      <c r="L32" t="s">
        <v>94</v>
      </c>
      <c r="M32">
        <v>119.15</v>
      </c>
      <c r="N32">
        <v>1</v>
      </c>
      <c r="O32">
        <v>119.15</v>
      </c>
      <c r="P32" t="s">
        <v>2205</v>
      </c>
    </row>
    <row r="33" spans="1:16" x14ac:dyDescent="0.25">
      <c r="A33" t="s">
        <v>2516</v>
      </c>
      <c r="B33" t="s">
        <v>2214</v>
      </c>
      <c r="C33" t="s">
        <v>296</v>
      </c>
      <c r="D33" t="s">
        <v>2207</v>
      </c>
      <c r="E33" t="s">
        <v>102</v>
      </c>
      <c r="F33">
        <v>40700</v>
      </c>
      <c r="G33" t="s">
        <v>911</v>
      </c>
      <c r="I33" t="s">
        <v>125</v>
      </c>
      <c r="J33">
        <v>2026</v>
      </c>
      <c r="K33">
        <v>7</v>
      </c>
      <c r="L33" t="s">
        <v>94</v>
      </c>
      <c r="M33">
        <v>72.59</v>
      </c>
      <c r="N33">
        <v>1</v>
      </c>
      <c r="O33">
        <v>72.59</v>
      </c>
      <c r="P33" t="s">
        <v>2205</v>
      </c>
    </row>
    <row r="34" spans="1:16" x14ac:dyDescent="0.25">
      <c r="A34" t="s">
        <v>2516</v>
      </c>
      <c r="B34" t="s">
        <v>2214</v>
      </c>
      <c r="C34" t="s">
        <v>296</v>
      </c>
      <c r="D34" t="s">
        <v>2207</v>
      </c>
      <c r="E34" t="s">
        <v>93</v>
      </c>
      <c r="F34">
        <v>40700</v>
      </c>
      <c r="G34" t="s">
        <v>911</v>
      </c>
      <c r="I34" t="s">
        <v>253</v>
      </c>
      <c r="J34">
        <v>2026</v>
      </c>
      <c r="K34">
        <v>7</v>
      </c>
      <c r="L34" t="s">
        <v>94</v>
      </c>
      <c r="M34">
        <v>376.26</v>
      </c>
      <c r="N34">
        <v>1</v>
      </c>
      <c r="O34">
        <v>376.26</v>
      </c>
      <c r="P34" t="s">
        <v>2205</v>
      </c>
    </row>
    <row r="35" spans="1:16" x14ac:dyDescent="0.25">
      <c r="A35" t="s">
        <v>2516</v>
      </c>
      <c r="B35" t="s">
        <v>2214</v>
      </c>
      <c r="C35" t="s">
        <v>296</v>
      </c>
      <c r="D35" t="s">
        <v>2207</v>
      </c>
      <c r="E35" t="s">
        <v>105</v>
      </c>
      <c r="F35">
        <v>40700</v>
      </c>
      <c r="G35" t="s">
        <v>911</v>
      </c>
      <c r="I35" t="s">
        <v>144</v>
      </c>
      <c r="J35">
        <v>2026</v>
      </c>
      <c r="K35">
        <v>7</v>
      </c>
      <c r="L35" t="s">
        <v>94</v>
      </c>
      <c r="M35">
        <v>119.15</v>
      </c>
      <c r="N35">
        <v>1</v>
      </c>
      <c r="O35">
        <v>119.15</v>
      </c>
      <c r="P35" t="s">
        <v>2205</v>
      </c>
    </row>
    <row r="36" spans="1:16" x14ac:dyDescent="0.25">
      <c r="A36" t="s">
        <v>2516</v>
      </c>
      <c r="B36" t="s">
        <v>2215</v>
      </c>
      <c r="C36" t="s">
        <v>296</v>
      </c>
      <c r="D36" t="s">
        <v>2207</v>
      </c>
      <c r="E36" t="s">
        <v>102</v>
      </c>
      <c r="F36">
        <v>40700</v>
      </c>
      <c r="G36" t="s">
        <v>911</v>
      </c>
      <c r="I36" t="s">
        <v>125</v>
      </c>
      <c r="J36">
        <v>2026</v>
      </c>
      <c r="K36">
        <v>7</v>
      </c>
      <c r="L36" t="s">
        <v>94</v>
      </c>
      <c r="M36">
        <v>72.59</v>
      </c>
      <c r="N36">
        <v>1</v>
      </c>
      <c r="O36">
        <v>72.59</v>
      </c>
      <c r="P36" t="s">
        <v>2205</v>
      </c>
    </row>
    <row r="37" spans="1:16" x14ac:dyDescent="0.25">
      <c r="A37" t="s">
        <v>2516</v>
      </c>
      <c r="B37" t="s">
        <v>2215</v>
      </c>
      <c r="C37" t="s">
        <v>296</v>
      </c>
      <c r="D37" t="s">
        <v>2207</v>
      </c>
      <c r="E37" t="s">
        <v>102</v>
      </c>
      <c r="F37">
        <v>40700</v>
      </c>
      <c r="G37" t="s">
        <v>911</v>
      </c>
      <c r="I37" t="s">
        <v>186</v>
      </c>
      <c r="J37">
        <v>2026</v>
      </c>
      <c r="K37">
        <v>7</v>
      </c>
      <c r="L37" t="s">
        <v>94</v>
      </c>
      <c r="M37">
        <v>197.86</v>
      </c>
      <c r="N37">
        <v>1</v>
      </c>
      <c r="O37">
        <v>197.86</v>
      </c>
      <c r="P37" t="s">
        <v>2205</v>
      </c>
    </row>
    <row r="38" spans="1:16" x14ac:dyDescent="0.25">
      <c r="A38" t="s">
        <v>2516</v>
      </c>
      <c r="B38" t="s">
        <v>2215</v>
      </c>
      <c r="C38" t="s">
        <v>296</v>
      </c>
      <c r="D38" t="s">
        <v>2207</v>
      </c>
      <c r="E38" t="s">
        <v>93</v>
      </c>
      <c r="F38">
        <v>40700</v>
      </c>
      <c r="G38" t="s">
        <v>911</v>
      </c>
      <c r="I38" t="s">
        <v>191</v>
      </c>
      <c r="J38">
        <v>2026</v>
      </c>
      <c r="K38">
        <v>7</v>
      </c>
      <c r="L38" t="s">
        <v>94</v>
      </c>
      <c r="M38">
        <v>190</v>
      </c>
      <c r="N38">
        <v>1</v>
      </c>
      <c r="O38">
        <v>190</v>
      </c>
      <c r="P38" t="s">
        <v>2205</v>
      </c>
    </row>
    <row r="39" spans="1:16" x14ac:dyDescent="0.25">
      <c r="A39" t="s">
        <v>2516</v>
      </c>
      <c r="B39" t="s">
        <v>2215</v>
      </c>
      <c r="C39" t="s">
        <v>296</v>
      </c>
      <c r="D39" t="s">
        <v>2207</v>
      </c>
      <c r="E39" t="s">
        <v>93</v>
      </c>
      <c r="F39">
        <v>40700</v>
      </c>
      <c r="G39" t="s">
        <v>911</v>
      </c>
      <c r="I39" t="s">
        <v>168</v>
      </c>
      <c r="J39">
        <v>2026</v>
      </c>
      <c r="K39">
        <v>7</v>
      </c>
      <c r="L39" t="s">
        <v>94</v>
      </c>
      <c r="M39">
        <v>119.15</v>
      </c>
      <c r="N39">
        <v>1</v>
      </c>
      <c r="O39">
        <v>119.15</v>
      </c>
      <c r="P39" t="s">
        <v>2205</v>
      </c>
    </row>
    <row r="40" spans="1:16" x14ac:dyDescent="0.25">
      <c r="A40" t="s">
        <v>2516</v>
      </c>
      <c r="B40" t="s">
        <v>2215</v>
      </c>
      <c r="C40" t="s">
        <v>296</v>
      </c>
      <c r="D40" t="s">
        <v>2207</v>
      </c>
      <c r="E40" t="s">
        <v>93</v>
      </c>
      <c r="F40">
        <v>40700</v>
      </c>
      <c r="G40" t="s">
        <v>911</v>
      </c>
      <c r="I40" t="s">
        <v>253</v>
      </c>
      <c r="J40">
        <v>2026</v>
      </c>
      <c r="K40">
        <v>7</v>
      </c>
      <c r="L40" t="s">
        <v>94</v>
      </c>
      <c r="M40">
        <v>376.26</v>
      </c>
      <c r="N40">
        <v>1</v>
      </c>
      <c r="O40">
        <v>376.26</v>
      </c>
      <c r="P40" t="s">
        <v>2205</v>
      </c>
    </row>
    <row r="41" spans="1:16" x14ac:dyDescent="0.25">
      <c r="A41" t="s">
        <v>2516</v>
      </c>
      <c r="B41" t="s">
        <v>2215</v>
      </c>
      <c r="C41" t="s">
        <v>296</v>
      </c>
      <c r="D41" t="s">
        <v>2207</v>
      </c>
      <c r="E41" t="s">
        <v>105</v>
      </c>
      <c r="F41">
        <v>40700</v>
      </c>
      <c r="G41" t="s">
        <v>911</v>
      </c>
      <c r="I41" t="s">
        <v>144</v>
      </c>
      <c r="J41">
        <v>2026</v>
      </c>
      <c r="K41">
        <v>7</v>
      </c>
      <c r="L41" t="s">
        <v>94</v>
      </c>
      <c r="M41">
        <v>953.2</v>
      </c>
      <c r="N41">
        <v>1</v>
      </c>
      <c r="O41">
        <v>953.2</v>
      </c>
      <c r="P41" t="s">
        <v>2205</v>
      </c>
    </row>
    <row r="42" spans="1:16" x14ac:dyDescent="0.25">
      <c r="A42" t="s">
        <v>2516</v>
      </c>
      <c r="B42" t="s">
        <v>2215</v>
      </c>
      <c r="C42" t="s">
        <v>296</v>
      </c>
      <c r="D42" t="s">
        <v>2207</v>
      </c>
      <c r="E42" t="s">
        <v>93</v>
      </c>
      <c r="F42">
        <v>40700</v>
      </c>
      <c r="G42" t="s">
        <v>911</v>
      </c>
      <c r="I42" t="s">
        <v>619</v>
      </c>
      <c r="J42">
        <v>2026</v>
      </c>
      <c r="K42">
        <v>7</v>
      </c>
      <c r="L42" t="s">
        <v>94</v>
      </c>
      <c r="M42">
        <v>27.03</v>
      </c>
      <c r="N42">
        <v>1</v>
      </c>
      <c r="O42">
        <v>27.03</v>
      </c>
      <c r="P42" t="s">
        <v>2205</v>
      </c>
    </row>
    <row r="43" spans="1:16" x14ac:dyDescent="0.25">
      <c r="A43" t="s">
        <v>2516</v>
      </c>
      <c r="B43" t="s">
        <v>2216</v>
      </c>
      <c r="C43" t="s">
        <v>296</v>
      </c>
      <c r="D43" t="s">
        <v>2207</v>
      </c>
      <c r="E43" t="s">
        <v>93</v>
      </c>
      <c r="F43">
        <v>40700</v>
      </c>
      <c r="G43" t="s">
        <v>911</v>
      </c>
      <c r="I43" t="s">
        <v>253</v>
      </c>
      <c r="J43">
        <v>2026</v>
      </c>
      <c r="K43">
        <v>7</v>
      </c>
      <c r="L43" t="s">
        <v>94</v>
      </c>
      <c r="M43">
        <v>376.26</v>
      </c>
      <c r="N43">
        <v>1</v>
      </c>
      <c r="O43">
        <v>376.26</v>
      </c>
      <c r="P43" t="s">
        <v>2205</v>
      </c>
    </row>
    <row r="44" spans="1:16" x14ac:dyDescent="0.25">
      <c r="A44" t="s">
        <v>2516</v>
      </c>
      <c r="B44" t="s">
        <v>2216</v>
      </c>
      <c r="C44" t="s">
        <v>296</v>
      </c>
      <c r="D44" t="s">
        <v>2207</v>
      </c>
      <c r="E44" t="s">
        <v>105</v>
      </c>
      <c r="F44">
        <v>40700</v>
      </c>
      <c r="G44" t="s">
        <v>911</v>
      </c>
      <c r="I44" t="s">
        <v>144</v>
      </c>
      <c r="J44">
        <v>2026</v>
      </c>
      <c r="K44">
        <v>7</v>
      </c>
      <c r="L44" t="s">
        <v>94</v>
      </c>
      <c r="M44">
        <v>238.3</v>
      </c>
      <c r="N44">
        <v>1</v>
      </c>
      <c r="O44">
        <v>238.3</v>
      </c>
      <c r="P44" t="s">
        <v>2205</v>
      </c>
    </row>
    <row r="45" spans="1:16" x14ac:dyDescent="0.25">
      <c r="A45" t="s">
        <v>2516</v>
      </c>
      <c r="B45" t="s">
        <v>2217</v>
      </c>
      <c r="C45" t="s">
        <v>296</v>
      </c>
      <c r="D45" t="s">
        <v>2207</v>
      </c>
      <c r="E45" t="s">
        <v>93</v>
      </c>
      <c r="F45">
        <v>40700</v>
      </c>
      <c r="G45" t="s">
        <v>911</v>
      </c>
      <c r="I45" t="s">
        <v>253</v>
      </c>
      <c r="J45">
        <v>2026</v>
      </c>
      <c r="K45">
        <v>7</v>
      </c>
      <c r="L45" t="s">
        <v>94</v>
      </c>
      <c r="M45">
        <v>376.26</v>
      </c>
      <c r="N45">
        <v>1</v>
      </c>
      <c r="O45">
        <v>376.26</v>
      </c>
      <c r="P45" t="s">
        <v>2205</v>
      </c>
    </row>
    <row r="46" spans="1:16" x14ac:dyDescent="0.25">
      <c r="A46" t="s">
        <v>2516</v>
      </c>
      <c r="B46" t="s">
        <v>2217</v>
      </c>
      <c r="C46" t="s">
        <v>296</v>
      </c>
      <c r="D46" t="s">
        <v>2207</v>
      </c>
      <c r="E46" t="s">
        <v>105</v>
      </c>
      <c r="F46">
        <v>40700</v>
      </c>
      <c r="G46" t="s">
        <v>911</v>
      </c>
      <c r="I46" t="s">
        <v>144</v>
      </c>
      <c r="J46">
        <v>2026</v>
      </c>
      <c r="K46">
        <v>7</v>
      </c>
      <c r="L46" t="s">
        <v>94</v>
      </c>
      <c r="M46">
        <v>595.75</v>
      </c>
      <c r="N46">
        <v>1</v>
      </c>
      <c r="O46">
        <v>595.75</v>
      </c>
      <c r="P46" t="s">
        <v>2205</v>
      </c>
    </row>
    <row r="47" spans="1:16" x14ac:dyDescent="0.25">
      <c r="A47" t="s">
        <v>2516</v>
      </c>
      <c r="B47" t="s">
        <v>2218</v>
      </c>
      <c r="C47" t="s">
        <v>296</v>
      </c>
      <c r="D47" t="s">
        <v>2207</v>
      </c>
      <c r="E47" t="s">
        <v>93</v>
      </c>
      <c r="F47">
        <v>40700</v>
      </c>
      <c r="G47" t="s">
        <v>911</v>
      </c>
      <c r="I47" t="s">
        <v>253</v>
      </c>
      <c r="J47">
        <v>2026</v>
      </c>
      <c r="K47">
        <v>7</v>
      </c>
      <c r="L47" t="s">
        <v>94</v>
      </c>
      <c r="M47">
        <v>376.26</v>
      </c>
      <c r="N47">
        <v>1</v>
      </c>
      <c r="O47">
        <v>376.26</v>
      </c>
      <c r="P47" t="s">
        <v>2205</v>
      </c>
    </row>
    <row r="48" spans="1:16" x14ac:dyDescent="0.25">
      <c r="A48" t="s">
        <v>2516</v>
      </c>
      <c r="B48" t="s">
        <v>2218</v>
      </c>
      <c r="C48" t="s">
        <v>296</v>
      </c>
      <c r="D48" t="s">
        <v>2207</v>
      </c>
      <c r="E48" t="s">
        <v>105</v>
      </c>
      <c r="F48">
        <v>40700</v>
      </c>
      <c r="G48" t="s">
        <v>911</v>
      </c>
      <c r="I48" t="s">
        <v>144</v>
      </c>
      <c r="J48">
        <v>2026</v>
      </c>
      <c r="K48">
        <v>7</v>
      </c>
      <c r="L48" t="s">
        <v>94</v>
      </c>
      <c r="M48">
        <v>2740.45</v>
      </c>
      <c r="N48">
        <v>1</v>
      </c>
      <c r="O48">
        <v>2740.45</v>
      </c>
      <c r="P48" t="s">
        <v>2205</v>
      </c>
    </row>
    <row r="49" spans="1:16" x14ac:dyDescent="0.25">
      <c r="A49" t="s">
        <v>2516</v>
      </c>
      <c r="B49" t="s">
        <v>2219</v>
      </c>
      <c r="C49" t="s">
        <v>296</v>
      </c>
      <c r="D49" t="s">
        <v>2207</v>
      </c>
      <c r="E49" t="s">
        <v>93</v>
      </c>
      <c r="F49">
        <v>40700</v>
      </c>
      <c r="G49" t="s">
        <v>911</v>
      </c>
      <c r="I49" t="s">
        <v>253</v>
      </c>
      <c r="J49">
        <v>2026</v>
      </c>
      <c r="K49">
        <v>7</v>
      </c>
      <c r="L49" t="s">
        <v>94</v>
      </c>
      <c r="M49">
        <v>376.26</v>
      </c>
      <c r="N49">
        <v>1</v>
      </c>
      <c r="O49">
        <v>376.26</v>
      </c>
      <c r="P49" t="s">
        <v>2205</v>
      </c>
    </row>
    <row r="50" spans="1:16" x14ac:dyDescent="0.25">
      <c r="A50" t="s">
        <v>2516</v>
      </c>
      <c r="B50" t="s">
        <v>2219</v>
      </c>
      <c r="C50" t="s">
        <v>296</v>
      </c>
      <c r="D50" t="s">
        <v>2207</v>
      </c>
      <c r="E50" t="s">
        <v>105</v>
      </c>
      <c r="F50">
        <v>40700</v>
      </c>
      <c r="G50" t="s">
        <v>911</v>
      </c>
      <c r="I50" t="s">
        <v>144</v>
      </c>
      <c r="J50">
        <v>2026</v>
      </c>
      <c r="K50">
        <v>7</v>
      </c>
      <c r="L50" t="s">
        <v>94</v>
      </c>
      <c r="M50">
        <v>476.6</v>
      </c>
      <c r="N50">
        <v>1</v>
      </c>
      <c r="O50">
        <v>476.6</v>
      </c>
      <c r="P50" t="s">
        <v>2205</v>
      </c>
    </row>
    <row r="51" spans="1:16" x14ac:dyDescent="0.25">
      <c r="A51" t="s">
        <v>2516</v>
      </c>
      <c r="B51" t="s">
        <v>2220</v>
      </c>
      <c r="C51" t="s">
        <v>296</v>
      </c>
      <c r="D51" t="s">
        <v>2207</v>
      </c>
      <c r="E51" t="s">
        <v>93</v>
      </c>
      <c r="F51">
        <v>40700</v>
      </c>
      <c r="G51" t="s">
        <v>911</v>
      </c>
      <c r="I51" t="s">
        <v>253</v>
      </c>
      <c r="J51">
        <v>2026</v>
      </c>
      <c r="K51">
        <v>7</v>
      </c>
      <c r="L51" t="s">
        <v>94</v>
      </c>
      <c r="M51">
        <v>376.26</v>
      </c>
      <c r="N51">
        <v>1</v>
      </c>
      <c r="O51">
        <v>376.26</v>
      </c>
      <c r="P51" t="s">
        <v>2205</v>
      </c>
    </row>
    <row r="52" spans="1:16" x14ac:dyDescent="0.25">
      <c r="A52" t="s">
        <v>2516</v>
      </c>
      <c r="B52" t="s">
        <v>2220</v>
      </c>
      <c r="C52" t="s">
        <v>296</v>
      </c>
      <c r="D52" t="s">
        <v>2207</v>
      </c>
      <c r="E52" t="s">
        <v>105</v>
      </c>
      <c r="F52">
        <v>40700</v>
      </c>
      <c r="G52" t="s">
        <v>911</v>
      </c>
      <c r="I52" t="s">
        <v>144</v>
      </c>
      <c r="J52">
        <v>2026</v>
      </c>
      <c r="K52">
        <v>7</v>
      </c>
      <c r="L52" t="s">
        <v>94</v>
      </c>
      <c r="M52">
        <v>714.9</v>
      </c>
      <c r="N52">
        <v>1</v>
      </c>
      <c r="O52">
        <v>714.9</v>
      </c>
      <c r="P52" t="s">
        <v>2205</v>
      </c>
    </row>
    <row r="53" spans="1:16" x14ac:dyDescent="0.25">
      <c r="A53" t="s">
        <v>2516</v>
      </c>
      <c r="B53" t="s">
        <v>2221</v>
      </c>
      <c r="C53" t="s">
        <v>296</v>
      </c>
      <c r="D53" t="s">
        <v>2207</v>
      </c>
      <c r="E53" t="s">
        <v>93</v>
      </c>
      <c r="F53">
        <v>40700</v>
      </c>
      <c r="G53" t="s">
        <v>911</v>
      </c>
      <c r="I53" t="s">
        <v>253</v>
      </c>
      <c r="J53">
        <v>2026</v>
      </c>
      <c r="K53">
        <v>7</v>
      </c>
      <c r="L53" t="s">
        <v>94</v>
      </c>
      <c r="M53">
        <v>376.26</v>
      </c>
      <c r="N53">
        <v>1</v>
      </c>
      <c r="O53">
        <v>376.26</v>
      </c>
      <c r="P53" t="s">
        <v>2205</v>
      </c>
    </row>
    <row r="54" spans="1:16" x14ac:dyDescent="0.25">
      <c r="A54" t="s">
        <v>2516</v>
      </c>
      <c r="B54" t="s">
        <v>2221</v>
      </c>
      <c r="C54" t="s">
        <v>296</v>
      </c>
      <c r="D54" t="s">
        <v>2207</v>
      </c>
      <c r="E54" t="s">
        <v>105</v>
      </c>
      <c r="F54">
        <v>40700</v>
      </c>
      <c r="G54" t="s">
        <v>911</v>
      </c>
      <c r="I54" t="s">
        <v>144</v>
      </c>
      <c r="J54">
        <v>2026</v>
      </c>
      <c r="K54">
        <v>7</v>
      </c>
      <c r="L54" t="s">
        <v>94</v>
      </c>
      <c r="M54">
        <v>1072.3499999999999</v>
      </c>
      <c r="N54">
        <v>1</v>
      </c>
      <c r="O54">
        <v>1072.3499999999999</v>
      </c>
      <c r="P54" t="s">
        <v>2205</v>
      </c>
    </row>
    <row r="55" spans="1:16" x14ac:dyDescent="0.25">
      <c r="A55" t="s">
        <v>2516</v>
      </c>
      <c r="B55" t="s">
        <v>2222</v>
      </c>
      <c r="C55" t="s">
        <v>296</v>
      </c>
      <c r="D55" t="s">
        <v>2207</v>
      </c>
      <c r="E55" t="s">
        <v>102</v>
      </c>
      <c r="F55">
        <v>40700</v>
      </c>
      <c r="G55" t="s">
        <v>911</v>
      </c>
      <c r="I55" t="s">
        <v>125</v>
      </c>
      <c r="J55">
        <v>2026</v>
      </c>
      <c r="K55">
        <v>7</v>
      </c>
      <c r="L55" t="s">
        <v>94</v>
      </c>
      <c r="M55">
        <v>72.59</v>
      </c>
      <c r="N55">
        <v>1</v>
      </c>
      <c r="O55">
        <v>72.59</v>
      </c>
      <c r="P55" t="s">
        <v>2205</v>
      </c>
    </row>
    <row r="56" spans="1:16" x14ac:dyDescent="0.25">
      <c r="A56" t="s">
        <v>2516</v>
      </c>
      <c r="B56" t="s">
        <v>2222</v>
      </c>
      <c r="C56" t="s">
        <v>296</v>
      </c>
      <c r="D56" t="s">
        <v>2207</v>
      </c>
      <c r="E56" t="s">
        <v>102</v>
      </c>
      <c r="F56">
        <v>40700</v>
      </c>
      <c r="G56" t="s">
        <v>911</v>
      </c>
      <c r="I56" t="s">
        <v>186</v>
      </c>
      <c r="J56">
        <v>2026</v>
      </c>
      <c r="K56">
        <v>7</v>
      </c>
      <c r="L56" t="s">
        <v>94</v>
      </c>
      <c r="M56">
        <v>289.95</v>
      </c>
      <c r="N56">
        <v>1</v>
      </c>
      <c r="O56">
        <v>289.95</v>
      </c>
      <c r="P56" t="s">
        <v>2205</v>
      </c>
    </row>
    <row r="57" spans="1:16" x14ac:dyDescent="0.25">
      <c r="A57" t="s">
        <v>2516</v>
      </c>
      <c r="B57" t="s">
        <v>2222</v>
      </c>
      <c r="C57" t="s">
        <v>296</v>
      </c>
      <c r="D57" t="s">
        <v>2207</v>
      </c>
      <c r="E57" t="s">
        <v>93</v>
      </c>
      <c r="F57">
        <v>40700</v>
      </c>
      <c r="G57" t="s">
        <v>911</v>
      </c>
      <c r="I57" t="s">
        <v>658</v>
      </c>
      <c r="J57">
        <v>2026</v>
      </c>
      <c r="K57">
        <v>7</v>
      </c>
      <c r="L57" t="s">
        <v>94</v>
      </c>
      <c r="M57">
        <v>98</v>
      </c>
      <c r="N57">
        <v>1</v>
      </c>
      <c r="O57">
        <v>98</v>
      </c>
      <c r="P57" t="s">
        <v>2205</v>
      </c>
    </row>
    <row r="58" spans="1:16" x14ac:dyDescent="0.25">
      <c r="A58" t="s">
        <v>2516</v>
      </c>
      <c r="B58" t="s">
        <v>2222</v>
      </c>
      <c r="C58" t="s">
        <v>296</v>
      </c>
      <c r="D58" t="s">
        <v>2207</v>
      </c>
      <c r="E58" t="s">
        <v>93</v>
      </c>
      <c r="F58">
        <v>40700</v>
      </c>
      <c r="G58" t="s">
        <v>911</v>
      </c>
      <c r="I58" t="s">
        <v>191</v>
      </c>
      <c r="J58">
        <v>2026</v>
      </c>
      <c r="K58">
        <v>7</v>
      </c>
      <c r="L58" t="s">
        <v>94</v>
      </c>
      <c r="M58">
        <v>380</v>
      </c>
      <c r="N58">
        <v>1</v>
      </c>
      <c r="O58">
        <v>380</v>
      </c>
      <c r="P58" t="s">
        <v>2205</v>
      </c>
    </row>
    <row r="59" spans="1:16" x14ac:dyDescent="0.25">
      <c r="A59" t="s">
        <v>2516</v>
      </c>
      <c r="B59" t="s">
        <v>2222</v>
      </c>
      <c r="C59" t="s">
        <v>296</v>
      </c>
      <c r="D59" t="s">
        <v>2207</v>
      </c>
      <c r="E59" t="s">
        <v>93</v>
      </c>
      <c r="F59">
        <v>40700</v>
      </c>
      <c r="G59" t="s">
        <v>911</v>
      </c>
      <c r="I59" t="s">
        <v>618</v>
      </c>
      <c r="J59">
        <v>2026</v>
      </c>
      <c r="K59">
        <v>7</v>
      </c>
      <c r="L59" t="s">
        <v>94</v>
      </c>
      <c r="M59">
        <v>2706</v>
      </c>
      <c r="N59">
        <v>1</v>
      </c>
      <c r="O59">
        <v>2706</v>
      </c>
      <c r="P59" t="s">
        <v>2205</v>
      </c>
    </row>
    <row r="60" spans="1:16" x14ac:dyDescent="0.25">
      <c r="A60" t="s">
        <v>2516</v>
      </c>
      <c r="B60" t="s">
        <v>2222</v>
      </c>
      <c r="C60" t="s">
        <v>296</v>
      </c>
      <c r="D60" t="s">
        <v>2207</v>
      </c>
      <c r="E60" t="s">
        <v>93</v>
      </c>
      <c r="F60">
        <v>40700</v>
      </c>
      <c r="G60" t="s">
        <v>911</v>
      </c>
      <c r="I60" t="s">
        <v>168</v>
      </c>
      <c r="J60">
        <v>2026</v>
      </c>
      <c r="K60">
        <v>7</v>
      </c>
      <c r="L60" t="s">
        <v>94</v>
      </c>
      <c r="M60">
        <v>1072.3499999999999</v>
      </c>
      <c r="N60">
        <v>1</v>
      </c>
      <c r="O60">
        <v>1072.3499999999999</v>
      </c>
      <c r="P60" t="s">
        <v>2205</v>
      </c>
    </row>
    <row r="61" spans="1:16" x14ac:dyDescent="0.25">
      <c r="A61" t="s">
        <v>2516</v>
      </c>
      <c r="B61" t="s">
        <v>2222</v>
      </c>
      <c r="C61" t="s">
        <v>296</v>
      </c>
      <c r="D61" t="s">
        <v>2207</v>
      </c>
      <c r="E61" t="s">
        <v>93</v>
      </c>
      <c r="F61">
        <v>40700</v>
      </c>
      <c r="G61" t="s">
        <v>911</v>
      </c>
      <c r="I61" t="s">
        <v>253</v>
      </c>
      <c r="J61">
        <v>2026</v>
      </c>
      <c r="K61">
        <v>7</v>
      </c>
      <c r="L61" t="s">
        <v>94</v>
      </c>
      <c r="M61">
        <v>376.26</v>
      </c>
      <c r="N61">
        <v>1</v>
      </c>
      <c r="O61">
        <v>376.26</v>
      </c>
      <c r="P61" t="s">
        <v>2205</v>
      </c>
    </row>
    <row r="62" spans="1:16" x14ac:dyDescent="0.25">
      <c r="A62" t="s">
        <v>2516</v>
      </c>
      <c r="B62" t="s">
        <v>2222</v>
      </c>
      <c r="C62" t="s">
        <v>296</v>
      </c>
      <c r="D62" t="s">
        <v>2207</v>
      </c>
      <c r="E62" t="s">
        <v>101</v>
      </c>
      <c r="F62">
        <v>40700</v>
      </c>
      <c r="G62" t="s">
        <v>911</v>
      </c>
      <c r="I62" t="s">
        <v>269</v>
      </c>
      <c r="J62">
        <v>2026</v>
      </c>
      <c r="K62">
        <v>7</v>
      </c>
      <c r="L62" t="s">
        <v>94</v>
      </c>
      <c r="M62">
        <v>120.95</v>
      </c>
      <c r="N62">
        <v>1</v>
      </c>
      <c r="O62">
        <v>120.95</v>
      </c>
      <c r="P62" t="s">
        <v>2205</v>
      </c>
    </row>
    <row r="63" spans="1:16" x14ac:dyDescent="0.25">
      <c r="A63" t="s">
        <v>2516</v>
      </c>
      <c r="B63" t="s">
        <v>2222</v>
      </c>
      <c r="C63" t="s">
        <v>296</v>
      </c>
      <c r="D63" t="s">
        <v>2207</v>
      </c>
      <c r="E63" t="s">
        <v>104</v>
      </c>
      <c r="F63">
        <v>40700</v>
      </c>
      <c r="G63" t="s">
        <v>911</v>
      </c>
      <c r="I63" t="s">
        <v>118</v>
      </c>
      <c r="J63">
        <v>2026</v>
      </c>
      <c r="K63">
        <v>7</v>
      </c>
      <c r="L63" t="s">
        <v>94</v>
      </c>
      <c r="M63">
        <v>200.67</v>
      </c>
      <c r="N63">
        <v>1</v>
      </c>
      <c r="O63">
        <v>200.67</v>
      </c>
      <c r="P63" t="s">
        <v>2205</v>
      </c>
    </row>
    <row r="64" spans="1:16" x14ac:dyDescent="0.25">
      <c r="A64" t="s">
        <v>2516</v>
      </c>
      <c r="B64" t="s">
        <v>2222</v>
      </c>
      <c r="C64" t="s">
        <v>296</v>
      </c>
      <c r="D64" t="s">
        <v>2207</v>
      </c>
      <c r="E64" t="s">
        <v>104</v>
      </c>
      <c r="F64">
        <v>40700</v>
      </c>
      <c r="G64" t="s">
        <v>911</v>
      </c>
      <c r="I64" t="s">
        <v>120</v>
      </c>
      <c r="J64">
        <v>2026</v>
      </c>
      <c r="K64">
        <v>7</v>
      </c>
      <c r="L64" t="s">
        <v>94</v>
      </c>
      <c r="M64">
        <v>175.59</v>
      </c>
      <c r="N64">
        <v>1</v>
      </c>
      <c r="O64">
        <v>175.59</v>
      </c>
      <c r="P64" t="s">
        <v>2205</v>
      </c>
    </row>
    <row r="65" spans="1:16" x14ac:dyDescent="0.25">
      <c r="A65" t="s">
        <v>2516</v>
      </c>
      <c r="B65" t="s">
        <v>2222</v>
      </c>
      <c r="C65" t="s">
        <v>296</v>
      </c>
      <c r="D65" t="s">
        <v>2207</v>
      </c>
      <c r="E65" t="s">
        <v>105</v>
      </c>
      <c r="F65">
        <v>40700</v>
      </c>
      <c r="G65" t="s">
        <v>911</v>
      </c>
      <c r="I65" t="s">
        <v>144</v>
      </c>
      <c r="J65">
        <v>2026</v>
      </c>
      <c r="K65">
        <v>7</v>
      </c>
      <c r="L65" t="s">
        <v>94</v>
      </c>
      <c r="M65">
        <v>1310.6500000000001</v>
      </c>
      <c r="N65">
        <v>1</v>
      </c>
      <c r="O65">
        <v>1310.6500000000001</v>
      </c>
      <c r="P65" t="s">
        <v>2205</v>
      </c>
    </row>
    <row r="66" spans="1:16" x14ac:dyDescent="0.25">
      <c r="A66" t="s">
        <v>2516</v>
      </c>
      <c r="B66" t="s">
        <v>2222</v>
      </c>
      <c r="C66" t="s">
        <v>296</v>
      </c>
      <c r="D66" t="s">
        <v>2207</v>
      </c>
      <c r="E66" t="s">
        <v>93</v>
      </c>
      <c r="F66">
        <v>40700</v>
      </c>
      <c r="G66" t="s">
        <v>911</v>
      </c>
      <c r="I66" t="s">
        <v>619</v>
      </c>
      <c r="J66">
        <v>2026</v>
      </c>
      <c r="K66">
        <v>7</v>
      </c>
      <c r="L66" t="s">
        <v>94</v>
      </c>
      <c r="M66">
        <v>351.39</v>
      </c>
      <c r="N66">
        <v>1</v>
      </c>
      <c r="O66">
        <v>351.39</v>
      </c>
      <c r="P66" t="s">
        <v>2205</v>
      </c>
    </row>
    <row r="67" spans="1:16" x14ac:dyDescent="0.25">
      <c r="A67" t="s">
        <v>2516</v>
      </c>
      <c r="B67" t="s">
        <v>2226</v>
      </c>
      <c r="C67" t="s">
        <v>296</v>
      </c>
      <c r="D67" t="s">
        <v>2207</v>
      </c>
      <c r="E67" t="s">
        <v>102</v>
      </c>
      <c r="F67">
        <v>40700</v>
      </c>
      <c r="G67" t="s">
        <v>911</v>
      </c>
      <c r="I67" t="s">
        <v>125</v>
      </c>
      <c r="J67">
        <v>2026</v>
      </c>
      <c r="K67">
        <v>7</v>
      </c>
      <c r="L67" t="s">
        <v>94</v>
      </c>
      <c r="M67">
        <v>72.59</v>
      </c>
      <c r="N67">
        <v>1</v>
      </c>
      <c r="O67">
        <v>72.59</v>
      </c>
      <c r="P67" t="s">
        <v>2205</v>
      </c>
    </row>
    <row r="68" spans="1:16" x14ac:dyDescent="0.25">
      <c r="A68" t="s">
        <v>2516</v>
      </c>
      <c r="B68" t="s">
        <v>2226</v>
      </c>
      <c r="C68" t="s">
        <v>296</v>
      </c>
      <c r="D68" t="s">
        <v>2207</v>
      </c>
      <c r="E68" t="s">
        <v>102</v>
      </c>
      <c r="F68">
        <v>40700</v>
      </c>
      <c r="G68" t="s">
        <v>911</v>
      </c>
      <c r="I68" t="s">
        <v>186</v>
      </c>
      <c r="J68">
        <v>2026</v>
      </c>
      <c r="K68">
        <v>7</v>
      </c>
      <c r="L68" t="s">
        <v>94</v>
      </c>
      <c r="M68">
        <v>346.39</v>
      </c>
      <c r="N68">
        <v>1</v>
      </c>
      <c r="O68">
        <v>346.39</v>
      </c>
      <c r="P68" t="s">
        <v>2205</v>
      </c>
    </row>
    <row r="69" spans="1:16" x14ac:dyDescent="0.25">
      <c r="A69" t="s">
        <v>2516</v>
      </c>
      <c r="B69" t="s">
        <v>2226</v>
      </c>
      <c r="C69" t="s">
        <v>296</v>
      </c>
      <c r="D69" t="s">
        <v>2207</v>
      </c>
      <c r="E69" t="s">
        <v>93</v>
      </c>
      <c r="F69">
        <v>40700</v>
      </c>
      <c r="G69" t="s">
        <v>911</v>
      </c>
      <c r="I69" t="s">
        <v>658</v>
      </c>
      <c r="J69">
        <v>2026</v>
      </c>
      <c r="K69">
        <v>7</v>
      </c>
      <c r="L69" t="s">
        <v>94</v>
      </c>
      <c r="M69">
        <v>490</v>
      </c>
      <c r="N69">
        <v>1</v>
      </c>
      <c r="O69">
        <v>490</v>
      </c>
      <c r="P69" t="s">
        <v>2205</v>
      </c>
    </row>
    <row r="70" spans="1:16" x14ac:dyDescent="0.25">
      <c r="A70" t="s">
        <v>2516</v>
      </c>
      <c r="B70" t="s">
        <v>2226</v>
      </c>
      <c r="C70" t="s">
        <v>296</v>
      </c>
      <c r="D70" t="s">
        <v>2207</v>
      </c>
      <c r="E70" t="s">
        <v>93</v>
      </c>
      <c r="F70">
        <v>40700</v>
      </c>
      <c r="G70" t="s">
        <v>911</v>
      </c>
      <c r="I70" t="s">
        <v>253</v>
      </c>
      <c r="J70">
        <v>2026</v>
      </c>
      <c r="K70">
        <v>7</v>
      </c>
      <c r="L70" t="s">
        <v>94</v>
      </c>
      <c r="M70">
        <v>376.26</v>
      </c>
      <c r="N70">
        <v>1</v>
      </c>
      <c r="O70">
        <v>376.26</v>
      </c>
      <c r="P70" t="s">
        <v>2205</v>
      </c>
    </row>
    <row r="71" spans="1:16" x14ac:dyDescent="0.25">
      <c r="A71" t="s">
        <v>2516</v>
      </c>
      <c r="B71" t="s">
        <v>2226</v>
      </c>
      <c r="C71" t="s">
        <v>296</v>
      </c>
      <c r="D71" t="s">
        <v>2207</v>
      </c>
      <c r="E71" t="s">
        <v>101</v>
      </c>
      <c r="F71">
        <v>40700</v>
      </c>
      <c r="G71" t="s">
        <v>911</v>
      </c>
      <c r="I71" t="s">
        <v>269</v>
      </c>
      <c r="J71">
        <v>2026</v>
      </c>
      <c r="K71">
        <v>7</v>
      </c>
      <c r="L71" t="s">
        <v>94</v>
      </c>
      <c r="M71">
        <v>1044.48</v>
      </c>
      <c r="N71">
        <v>1</v>
      </c>
      <c r="O71">
        <v>1044.48</v>
      </c>
      <c r="P71" t="s">
        <v>2205</v>
      </c>
    </row>
    <row r="72" spans="1:16" x14ac:dyDescent="0.25">
      <c r="A72" t="s">
        <v>2516</v>
      </c>
      <c r="B72" t="s">
        <v>2226</v>
      </c>
      <c r="C72" t="s">
        <v>296</v>
      </c>
      <c r="D72" t="s">
        <v>2207</v>
      </c>
      <c r="E72" t="s">
        <v>93</v>
      </c>
      <c r="F72">
        <v>40700</v>
      </c>
      <c r="G72" t="s">
        <v>911</v>
      </c>
      <c r="I72" t="s">
        <v>240</v>
      </c>
      <c r="J72">
        <v>2026</v>
      </c>
      <c r="K72">
        <v>7</v>
      </c>
      <c r="L72" t="s">
        <v>94</v>
      </c>
      <c r="M72">
        <v>225.76</v>
      </c>
      <c r="N72">
        <v>1</v>
      </c>
      <c r="O72">
        <v>225.76</v>
      </c>
      <c r="P72" t="s">
        <v>2205</v>
      </c>
    </row>
    <row r="73" spans="1:16" x14ac:dyDescent="0.25">
      <c r="A73" t="s">
        <v>2516</v>
      </c>
      <c r="B73" t="s">
        <v>2226</v>
      </c>
      <c r="C73" t="s">
        <v>296</v>
      </c>
      <c r="D73" t="s">
        <v>2207</v>
      </c>
      <c r="E73" t="s">
        <v>104</v>
      </c>
      <c r="F73">
        <v>40700</v>
      </c>
      <c r="G73" t="s">
        <v>911</v>
      </c>
      <c r="I73" t="s">
        <v>118</v>
      </c>
      <c r="J73">
        <v>2026</v>
      </c>
      <c r="K73">
        <v>7</v>
      </c>
      <c r="L73" t="s">
        <v>94</v>
      </c>
      <c r="M73">
        <v>401.34</v>
      </c>
      <c r="N73">
        <v>1</v>
      </c>
      <c r="O73">
        <v>401.34</v>
      </c>
      <c r="P73" t="s">
        <v>2205</v>
      </c>
    </row>
    <row r="74" spans="1:16" x14ac:dyDescent="0.25">
      <c r="A74" t="s">
        <v>2516</v>
      </c>
      <c r="B74" t="s">
        <v>2226</v>
      </c>
      <c r="C74" t="s">
        <v>296</v>
      </c>
      <c r="D74" t="s">
        <v>2207</v>
      </c>
      <c r="E74" t="s">
        <v>104</v>
      </c>
      <c r="F74">
        <v>40700</v>
      </c>
      <c r="G74" t="s">
        <v>911</v>
      </c>
      <c r="I74" t="s">
        <v>120</v>
      </c>
      <c r="J74">
        <v>2026</v>
      </c>
      <c r="K74">
        <v>7</v>
      </c>
      <c r="L74" t="s">
        <v>94</v>
      </c>
      <c r="M74">
        <v>526.77</v>
      </c>
      <c r="N74">
        <v>1</v>
      </c>
      <c r="O74">
        <v>526.77</v>
      </c>
      <c r="P74" t="s">
        <v>2205</v>
      </c>
    </row>
    <row r="75" spans="1:16" x14ac:dyDescent="0.25">
      <c r="A75" t="s">
        <v>2516</v>
      </c>
      <c r="B75" t="s">
        <v>2226</v>
      </c>
      <c r="C75" t="s">
        <v>296</v>
      </c>
      <c r="D75" t="s">
        <v>2207</v>
      </c>
      <c r="E75" t="s">
        <v>105</v>
      </c>
      <c r="F75">
        <v>40700</v>
      </c>
      <c r="G75" t="s">
        <v>911</v>
      </c>
      <c r="I75" t="s">
        <v>144</v>
      </c>
      <c r="J75">
        <v>2026</v>
      </c>
      <c r="K75">
        <v>7</v>
      </c>
      <c r="L75" t="s">
        <v>94</v>
      </c>
      <c r="M75">
        <v>2621.3000000000002</v>
      </c>
      <c r="N75">
        <v>1</v>
      </c>
      <c r="O75">
        <v>2621.3000000000002</v>
      </c>
      <c r="P75" t="s">
        <v>2205</v>
      </c>
    </row>
    <row r="76" spans="1:16" x14ac:dyDescent="0.25">
      <c r="A76" t="s">
        <v>2516</v>
      </c>
      <c r="B76" t="s">
        <v>2227</v>
      </c>
      <c r="C76" t="s">
        <v>296</v>
      </c>
      <c r="D76" t="s">
        <v>2207</v>
      </c>
      <c r="E76" t="s">
        <v>102</v>
      </c>
      <c r="F76">
        <v>40700</v>
      </c>
      <c r="G76" t="s">
        <v>911</v>
      </c>
      <c r="I76" t="s">
        <v>186</v>
      </c>
      <c r="J76">
        <v>2026</v>
      </c>
      <c r="K76">
        <v>7</v>
      </c>
      <c r="L76" t="s">
        <v>94</v>
      </c>
      <c r="M76">
        <v>72.59</v>
      </c>
      <c r="N76">
        <v>1</v>
      </c>
      <c r="O76">
        <v>72.59</v>
      </c>
      <c r="P76" t="s">
        <v>2205</v>
      </c>
    </row>
    <row r="77" spans="1:16" x14ac:dyDescent="0.25">
      <c r="A77" t="s">
        <v>2516</v>
      </c>
      <c r="B77" t="s">
        <v>2227</v>
      </c>
      <c r="C77" t="s">
        <v>296</v>
      </c>
      <c r="D77" t="s">
        <v>2207</v>
      </c>
      <c r="E77" t="s">
        <v>93</v>
      </c>
      <c r="F77">
        <v>40700</v>
      </c>
      <c r="G77" t="s">
        <v>911</v>
      </c>
      <c r="I77" t="s">
        <v>253</v>
      </c>
      <c r="J77">
        <v>2026</v>
      </c>
      <c r="K77">
        <v>7</v>
      </c>
      <c r="L77" t="s">
        <v>94</v>
      </c>
      <c r="M77">
        <v>376.26</v>
      </c>
      <c r="N77">
        <v>1</v>
      </c>
      <c r="O77">
        <v>376.26</v>
      </c>
      <c r="P77" t="s">
        <v>2205</v>
      </c>
    </row>
    <row r="78" spans="1:16" x14ac:dyDescent="0.25">
      <c r="A78" t="s">
        <v>2516</v>
      </c>
      <c r="B78" t="s">
        <v>2227</v>
      </c>
      <c r="C78" t="s">
        <v>296</v>
      </c>
      <c r="D78" t="s">
        <v>2207</v>
      </c>
      <c r="E78" t="s">
        <v>101</v>
      </c>
      <c r="F78">
        <v>40700</v>
      </c>
      <c r="G78" t="s">
        <v>911</v>
      </c>
      <c r="I78" t="s">
        <v>269</v>
      </c>
      <c r="J78">
        <v>2026</v>
      </c>
      <c r="K78">
        <v>7</v>
      </c>
      <c r="L78" t="s">
        <v>94</v>
      </c>
      <c r="M78">
        <v>2649.36</v>
      </c>
      <c r="N78">
        <v>1</v>
      </c>
      <c r="O78">
        <v>2649.36</v>
      </c>
      <c r="P78" t="s">
        <v>2205</v>
      </c>
    </row>
    <row r="79" spans="1:16" x14ac:dyDescent="0.25">
      <c r="A79" t="s">
        <v>2516</v>
      </c>
      <c r="B79" t="s">
        <v>2227</v>
      </c>
      <c r="C79" t="s">
        <v>296</v>
      </c>
      <c r="D79" t="s">
        <v>2207</v>
      </c>
      <c r="E79" t="s">
        <v>93</v>
      </c>
      <c r="F79">
        <v>40700</v>
      </c>
      <c r="G79" t="s">
        <v>911</v>
      </c>
      <c r="I79" t="s">
        <v>240</v>
      </c>
      <c r="J79">
        <v>2026</v>
      </c>
      <c r="K79">
        <v>7</v>
      </c>
      <c r="L79" t="s">
        <v>94</v>
      </c>
      <c r="M79">
        <v>225.76</v>
      </c>
      <c r="N79">
        <v>1</v>
      </c>
      <c r="O79">
        <v>225.76</v>
      </c>
      <c r="P79" t="s">
        <v>2205</v>
      </c>
    </row>
    <row r="80" spans="1:16" x14ac:dyDescent="0.25">
      <c r="A80" t="s">
        <v>2516</v>
      </c>
      <c r="B80" t="s">
        <v>2227</v>
      </c>
      <c r="C80" t="s">
        <v>296</v>
      </c>
      <c r="D80" t="s">
        <v>2207</v>
      </c>
      <c r="E80" t="s">
        <v>104</v>
      </c>
      <c r="F80">
        <v>40700</v>
      </c>
      <c r="G80" t="s">
        <v>911</v>
      </c>
      <c r="I80" t="s">
        <v>118</v>
      </c>
      <c r="J80">
        <v>2026</v>
      </c>
      <c r="K80">
        <v>7</v>
      </c>
      <c r="L80" t="s">
        <v>94</v>
      </c>
      <c r="M80">
        <v>133.78</v>
      </c>
      <c r="N80">
        <v>1</v>
      </c>
      <c r="O80">
        <v>133.78</v>
      </c>
      <c r="P80" t="s">
        <v>2205</v>
      </c>
    </row>
    <row r="81" spans="1:16" x14ac:dyDescent="0.25">
      <c r="A81" t="s">
        <v>2516</v>
      </c>
      <c r="B81" t="s">
        <v>2227</v>
      </c>
      <c r="C81" t="s">
        <v>296</v>
      </c>
      <c r="D81" t="s">
        <v>2207</v>
      </c>
      <c r="E81" t="s">
        <v>104</v>
      </c>
      <c r="F81">
        <v>40700</v>
      </c>
      <c r="G81" t="s">
        <v>911</v>
      </c>
      <c r="I81" t="s">
        <v>120</v>
      </c>
      <c r="J81">
        <v>2026</v>
      </c>
      <c r="K81">
        <v>7</v>
      </c>
      <c r="L81" t="s">
        <v>94</v>
      </c>
      <c r="M81">
        <v>351.18</v>
      </c>
      <c r="N81">
        <v>1</v>
      </c>
      <c r="O81">
        <v>351.18</v>
      </c>
      <c r="P81" t="s">
        <v>2205</v>
      </c>
    </row>
    <row r="82" spans="1:16" x14ac:dyDescent="0.25">
      <c r="A82" t="s">
        <v>2516</v>
      </c>
      <c r="B82" t="s">
        <v>2227</v>
      </c>
      <c r="C82" t="s">
        <v>296</v>
      </c>
      <c r="D82" t="s">
        <v>2207</v>
      </c>
      <c r="E82" t="s">
        <v>105</v>
      </c>
      <c r="F82">
        <v>40700</v>
      </c>
      <c r="G82" t="s">
        <v>911</v>
      </c>
      <c r="I82" t="s">
        <v>144</v>
      </c>
      <c r="J82">
        <v>2026</v>
      </c>
      <c r="K82">
        <v>7</v>
      </c>
      <c r="L82" t="s">
        <v>94</v>
      </c>
      <c r="M82">
        <v>1548.95</v>
      </c>
      <c r="N82">
        <v>1</v>
      </c>
      <c r="O82">
        <v>1548.95</v>
      </c>
      <c r="P82" t="s">
        <v>2205</v>
      </c>
    </row>
    <row r="83" spans="1:16" x14ac:dyDescent="0.25">
      <c r="A83" t="s">
        <v>2516</v>
      </c>
      <c r="B83" t="s">
        <v>2228</v>
      </c>
      <c r="C83" t="s">
        <v>296</v>
      </c>
      <c r="D83" t="s">
        <v>2207</v>
      </c>
      <c r="E83" t="s">
        <v>93</v>
      </c>
      <c r="F83">
        <v>40700</v>
      </c>
      <c r="G83" t="s">
        <v>911</v>
      </c>
      <c r="I83" t="s">
        <v>839</v>
      </c>
      <c r="J83">
        <v>2026</v>
      </c>
      <c r="K83">
        <v>7</v>
      </c>
      <c r="L83" t="s">
        <v>94</v>
      </c>
      <c r="M83">
        <v>225.756</v>
      </c>
      <c r="N83">
        <v>1</v>
      </c>
      <c r="O83">
        <v>225.756</v>
      </c>
      <c r="P83" t="s">
        <v>2205</v>
      </c>
    </row>
    <row r="84" spans="1:16" x14ac:dyDescent="0.25">
      <c r="A84" t="s">
        <v>2516</v>
      </c>
      <c r="B84" t="s">
        <v>2228</v>
      </c>
      <c r="C84" t="s">
        <v>296</v>
      </c>
      <c r="D84" t="s">
        <v>2207</v>
      </c>
      <c r="E84" t="s">
        <v>93</v>
      </c>
      <c r="F84">
        <v>40700</v>
      </c>
      <c r="G84" t="s">
        <v>911</v>
      </c>
      <c r="I84" t="s">
        <v>658</v>
      </c>
      <c r="J84">
        <v>2026</v>
      </c>
      <c r="K84">
        <v>7</v>
      </c>
      <c r="L84" t="s">
        <v>94</v>
      </c>
      <c r="M84">
        <v>196</v>
      </c>
      <c r="N84">
        <v>1</v>
      </c>
      <c r="O84">
        <v>196</v>
      </c>
      <c r="P84" t="s">
        <v>2205</v>
      </c>
    </row>
    <row r="85" spans="1:16" x14ac:dyDescent="0.25">
      <c r="A85" t="s">
        <v>2516</v>
      </c>
      <c r="B85" t="s">
        <v>2228</v>
      </c>
      <c r="C85" t="s">
        <v>296</v>
      </c>
      <c r="D85" t="s">
        <v>2207</v>
      </c>
      <c r="E85" t="s">
        <v>93</v>
      </c>
      <c r="F85">
        <v>40700</v>
      </c>
      <c r="G85" t="s">
        <v>911</v>
      </c>
      <c r="I85" t="s">
        <v>167</v>
      </c>
      <c r="J85">
        <v>2026</v>
      </c>
      <c r="K85">
        <v>7</v>
      </c>
      <c r="L85" t="s">
        <v>94</v>
      </c>
      <c r="M85">
        <v>106.61</v>
      </c>
      <c r="N85">
        <v>1</v>
      </c>
      <c r="O85">
        <v>106.61</v>
      </c>
      <c r="P85" t="s">
        <v>2205</v>
      </c>
    </row>
    <row r="86" spans="1:16" x14ac:dyDescent="0.25">
      <c r="A86" t="s">
        <v>2516</v>
      </c>
      <c r="B86" t="s">
        <v>2228</v>
      </c>
      <c r="C86" t="s">
        <v>296</v>
      </c>
      <c r="D86" t="s">
        <v>2207</v>
      </c>
      <c r="E86" t="s">
        <v>93</v>
      </c>
      <c r="F86">
        <v>40700</v>
      </c>
      <c r="G86" t="s">
        <v>911</v>
      </c>
      <c r="I86" t="s">
        <v>253</v>
      </c>
      <c r="J86">
        <v>2026</v>
      </c>
      <c r="K86">
        <v>7</v>
      </c>
      <c r="L86" t="s">
        <v>94</v>
      </c>
      <c r="M86">
        <v>376.26</v>
      </c>
      <c r="N86">
        <v>1</v>
      </c>
      <c r="O86">
        <v>376.26</v>
      </c>
      <c r="P86" t="s">
        <v>2205</v>
      </c>
    </row>
    <row r="87" spans="1:16" x14ac:dyDescent="0.25">
      <c r="A87" t="s">
        <v>2516</v>
      </c>
      <c r="B87" t="s">
        <v>2228</v>
      </c>
      <c r="C87" t="s">
        <v>296</v>
      </c>
      <c r="D87" t="s">
        <v>2207</v>
      </c>
      <c r="E87" t="s">
        <v>101</v>
      </c>
      <c r="F87">
        <v>40700</v>
      </c>
      <c r="G87" t="s">
        <v>911</v>
      </c>
      <c r="I87" t="s">
        <v>269</v>
      </c>
      <c r="J87">
        <v>2026</v>
      </c>
      <c r="K87">
        <v>7</v>
      </c>
      <c r="L87" t="s">
        <v>94</v>
      </c>
      <c r="M87">
        <v>1875.12</v>
      </c>
      <c r="N87">
        <v>1</v>
      </c>
      <c r="O87">
        <v>1875.12</v>
      </c>
      <c r="P87" t="s">
        <v>2205</v>
      </c>
    </row>
    <row r="88" spans="1:16" x14ac:dyDescent="0.25">
      <c r="A88" t="s">
        <v>2516</v>
      </c>
      <c r="B88" t="s">
        <v>2228</v>
      </c>
      <c r="C88" t="s">
        <v>296</v>
      </c>
      <c r="D88" t="s">
        <v>2207</v>
      </c>
      <c r="E88" t="s">
        <v>105</v>
      </c>
      <c r="F88">
        <v>40700</v>
      </c>
      <c r="G88" t="s">
        <v>911</v>
      </c>
      <c r="I88" t="s">
        <v>144</v>
      </c>
      <c r="J88">
        <v>2026</v>
      </c>
      <c r="K88">
        <v>7</v>
      </c>
      <c r="L88" t="s">
        <v>94</v>
      </c>
      <c r="M88">
        <v>1072.3499999999999</v>
      </c>
      <c r="N88">
        <v>1</v>
      </c>
      <c r="O88">
        <v>1072.3499999999999</v>
      </c>
      <c r="P88" t="s">
        <v>2205</v>
      </c>
    </row>
    <row r="89" spans="1:16" x14ac:dyDescent="0.25">
      <c r="A89" t="s">
        <v>2516</v>
      </c>
      <c r="B89" t="s">
        <v>2228</v>
      </c>
      <c r="C89" t="s">
        <v>296</v>
      </c>
      <c r="D89" t="s">
        <v>2207</v>
      </c>
      <c r="E89" t="s">
        <v>105</v>
      </c>
      <c r="F89">
        <v>40700</v>
      </c>
      <c r="G89" t="s">
        <v>911</v>
      </c>
      <c r="I89" t="s">
        <v>158</v>
      </c>
      <c r="J89">
        <v>2026</v>
      </c>
      <c r="K89">
        <v>7</v>
      </c>
      <c r="L89" t="s">
        <v>94</v>
      </c>
      <c r="M89">
        <v>357.45</v>
      </c>
      <c r="N89">
        <v>1</v>
      </c>
      <c r="O89">
        <v>357.45</v>
      </c>
      <c r="P89" t="s">
        <v>2205</v>
      </c>
    </row>
    <row r="90" spans="1:16" x14ac:dyDescent="0.25">
      <c r="A90" t="s">
        <v>2516</v>
      </c>
      <c r="B90" t="s">
        <v>2229</v>
      </c>
      <c r="C90" t="s">
        <v>296</v>
      </c>
      <c r="D90" t="s">
        <v>2207</v>
      </c>
      <c r="E90" t="s">
        <v>102</v>
      </c>
      <c r="F90">
        <v>40700</v>
      </c>
      <c r="G90" t="s">
        <v>911</v>
      </c>
      <c r="I90" t="s">
        <v>186</v>
      </c>
      <c r="J90">
        <v>2026</v>
      </c>
      <c r="K90">
        <v>7</v>
      </c>
      <c r="L90" t="s">
        <v>94</v>
      </c>
      <c r="M90">
        <v>125.27</v>
      </c>
      <c r="N90">
        <v>1</v>
      </c>
      <c r="O90">
        <v>125.27</v>
      </c>
      <c r="P90" t="s">
        <v>2205</v>
      </c>
    </row>
    <row r="91" spans="1:16" x14ac:dyDescent="0.25">
      <c r="A91" t="s">
        <v>2516</v>
      </c>
      <c r="B91" t="s">
        <v>2229</v>
      </c>
      <c r="C91" t="s">
        <v>296</v>
      </c>
      <c r="D91" t="s">
        <v>2207</v>
      </c>
      <c r="E91" t="s">
        <v>93</v>
      </c>
      <c r="F91">
        <v>40700</v>
      </c>
      <c r="G91" t="s">
        <v>911</v>
      </c>
      <c r="I91" t="s">
        <v>658</v>
      </c>
      <c r="J91">
        <v>2026</v>
      </c>
      <c r="K91">
        <v>7</v>
      </c>
      <c r="L91" t="s">
        <v>94</v>
      </c>
      <c r="M91">
        <v>588</v>
      </c>
      <c r="N91">
        <v>1</v>
      </c>
      <c r="O91">
        <v>588</v>
      </c>
      <c r="P91" t="s">
        <v>2205</v>
      </c>
    </row>
    <row r="92" spans="1:16" x14ac:dyDescent="0.25">
      <c r="A92" t="s">
        <v>2516</v>
      </c>
      <c r="B92" t="s">
        <v>2229</v>
      </c>
      <c r="C92" t="s">
        <v>296</v>
      </c>
      <c r="D92" t="s">
        <v>2207</v>
      </c>
      <c r="E92" t="s">
        <v>93</v>
      </c>
      <c r="F92">
        <v>40700</v>
      </c>
      <c r="G92" t="s">
        <v>911</v>
      </c>
      <c r="I92" t="s">
        <v>167</v>
      </c>
      <c r="J92">
        <v>2026</v>
      </c>
      <c r="K92">
        <v>7</v>
      </c>
      <c r="L92" t="s">
        <v>94</v>
      </c>
      <c r="M92">
        <v>106.61</v>
      </c>
      <c r="N92">
        <v>1</v>
      </c>
      <c r="O92">
        <v>106.61</v>
      </c>
      <c r="P92" t="s">
        <v>2205</v>
      </c>
    </row>
    <row r="93" spans="1:16" x14ac:dyDescent="0.25">
      <c r="A93" t="s">
        <v>2516</v>
      </c>
      <c r="B93" t="s">
        <v>2229</v>
      </c>
      <c r="C93" t="s">
        <v>296</v>
      </c>
      <c r="D93" t="s">
        <v>2207</v>
      </c>
      <c r="E93" t="s">
        <v>93</v>
      </c>
      <c r="F93">
        <v>40700</v>
      </c>
      <c r="G93" t="s">
        <v>911</v>
      </c>
      <c r="I93" t="s">
        <v>253</v>
      </c>
      <c r="J93">
        <v>2026</v>
      </c>
      <c r="K93">
        <v>7</v>
      </c>
      <c r="L93" t="s">
        <v>94</v>
      </c>
      <c r="M93">
        <v>376.26</v>
      </c>
      <c r="N93">
        <v>1</v>
      </c>
      <c r="O93">
        <v>376.26</v>
      </c>
      <c r="P93" t="s">
        <v>2205</v>
      </c>
    </row>
    <row r="94" spans="1:16" x14ac:dyDescent="0.25">
      <c r="A94" t="s">
        <v>2516</v>
      </c>
      <c r="B94" t="s">
        <v>2229</v>
      </c>
      <c r="C94" t="s">
        <v>296</v>
      </c>
      <c r="D94" t="s">
        <v>2207</v>
      </c>
      <c r="E94" t="s">
        <v>101</v>
      </c>
      <c r="F94">
        <v>40700</v>
      </c>
      <c r="G94" t="s">
        <v>911</v>
      </c>
      <c r="I94" t="s">
        <v>269</v>
      </c>
      <c r="J94">
        <v>2026</v>
      </c>
      <c r="K94">
        <v>7</v>
      </c>
      <c r="L94" t="s">
        <v>94</v>
      </c>
      <c r="M94">
        <v>481.97</v>
      </c>
      <c r="N94">
        <v>1</v>
      </c>
      <c r="O94">
        <v>481.97</v>
      </c>
      <c r="P94" t="s">
        <v>2205</v>
      </c>
    </row>
    <row r="95" spans="1:16" x14ac:dyDescent="0.25">
      <c r="A95" t="s">
        <v>2516</v>
      </c>
      <c r="B95" t="s">
        <v>2229</v>
      </c>
      <c r="C95" t="s">
        <v>296</v>
      </c>
      <c r="D95" t="s">
        <v>2207</v>
      </c>
      <c r="E95" t="s">
        <v>93</v>
      </c>
      <c r="F95">
        <v>40700</v>
      </c>
      <c r="G95" t="s">
        <v>911</v>
      </c>
      <c r="I95" t="s">
        <v>240</v>
      </c>
      <c r="J95">
        <v>2026</v>
      </c>
      <c r="K95">
        <v>7</v>
      </c>
      <c r="L95" t="s">
        <v>94</v>
      </c>
      <c r="M95">
        <v>225.76</v>
      </c>
      <c r="N95">
        <v>1</v>
      </c>
      <c r="O95">
        <v>225.76</v>
      </c>
      <c r="P95" t="s">
        <v>2205</v>
      </c>
    </row>
    <row r="96" spans="1:16" x14ac:dyDescent="0.25">
      <c r="A96" t="s">
        <v>2516</v>
      </c>
      <c r="B96" t="s">
        <v>2229</v>
      </c>
      <c r="C96" t="s">
        <v>296</v>
      </c>
      <c r="D96" t="s">
        <v>2207</v>
      </c>
      <c r="E96" t="s">
        <v>104</v>
      </c>
      <c r="F96">
        <v>40700</v>
      </c>
      <c r="G96" t="s">
        <v>911</v>
      </c>
      <c r="I96" t="s">
        <v>118</v>
      </c>
      <c r="J96">
        <v>2026</v>
      </c>
      <c r="K96">
        <v>7</v>
      </c>
      <c r="L96" t="s">
        <v>94</v>
      </c>
      <c r="M96">
        <v>267.56</v>
      </c>
      <c r="N96">
        <v>1</v>
      </c>
      <c r="O96">
        <v>267.56</v>
      </c>
      <c r="P96" t="s">
        <v>2205</v>
      </c>
    </row>
    <row r="97" spans="1:16" x14ac:dyDescent="0.25">
      <c r="A97" t="s">
        <v>2516</v>
      </c>
      <c r="B97" t="s">
        <v>2229</v>
      </c>
      <c r="C97" t="s">
        <v>296</v>
      </c>
      <c r="D97" t="s">
        <v>2207</v>
      </c>
      <c r="E97" t="s">
        <v>104</v>
      </c>
      <c r="F97">
        <v>40700</v>
      </c>
      <c r="G97" t="s">
        <v>911</v>
      </c>
      <c r="I97" t="s">
        <v>120</v>
      </c>
      <c r="J97">
        <v>2026</v>
      </c>
      <c r="K97">
        <v>7</v>
      </c>
      <c r="L97" t="s">
        <v>94</v>
      </c>
      <c r="M97">
        <v>351.18</v>
      </c>
      <c r="N97">
        <v>1</v>
      </c>
      <c r="O97">
        <v>351.18</v>
      </c>
      <c r="P97" t="s">
        <v>2205</v>
      </c>
    </row>
    <row r="98" spans="1:16" x14ac:dyDescent="0.25">
      <c r="A98" t="s">
        <v>2516</v>
      </c>
      <c r="B98" t="s">
        <v>2229</v>
      </c>
      <c r="C98" t="s">
        <v>296</v>
      </c>
      <c r="D98" t="s">
        <v>2207</v>
      </c>
      <c r="E98" t="s">
        <v>105</v>
      </c>
      <c r="F98">
        <v>40700</v>
      </c>
      <c r="G98" t="s">
        <v>911</v>
      </c>
      <c r="I98" t="s">
        <v>144</v>
      </c>
      <c r="J98">
        <v>2026</v>
      </c>
      <c r="K98">
        <v>7</v>
      </c>
      <c r="L98" t="s">
        <v>94</v>
      </c>
      <c r="M98">
        <v>357.45</v>
      </c>
      <c r="N98">
        <v>1</v>
      </c>
      <c r="O98">
        <v>357.45</v>
      </c>
      <c r="P98" t="s">
        <v>2205</v>
      </c>
    </row>
    <row r="99" spans="1:16" x14ac:dyDescent="0.25">
      <c r="A99" t="s">
        <v>2516</v>
      </c>
      <c r="B99" t="s">
        <v>2230</v>
      </c>
      <c r="C99" t="s">
        <v>296</v>
      </c>
      <c r="D99" t="s">
        <v>2207</v>
      </c>
      <c r="E99" t="s">
        <v>102</v>
      </c>
      <c r="F99">
        <v>40700</v>
      </c>
      <c r="G99" t="s">
        <v>911</v>
      </c>
      <c r="I99" t="s">
        <v>186</v>
      </c>
      <c r="J99">
        <v>2026</v>
      </c>
      <c r="K99">
        <v>7</v>
      </c>
      <c r="L99" t="s">
        <v>94</v>
      </c>
      <c r="M99">
        <v>501.08</v>
      </c>
      <c r="N99">
        <v>1</v>
      </c>
      <c r="O99">
        <v>501.08</v>
      </c>
      <c r="P99" t="s">
        <v>2205</v>
      </c>
    </row>
    <row r="100" spans="1:16" x14ac:dyDescent="0.25">
      <c r="A100" t="s">
        <v>2516</v>
      </c>
      <c r="B100" t="s">
        <v>2230</v>
      </c>
      <c r="C100" t="s">
        <v>296</v>
      </c>
      <c r="D100" t="s">
        <v>2207</v>
      </c>
      <c r="E100" t="s">
        <v>93</v>
      </c>
      <c r="F100">
        <v>40700</v>
      </c>
      <c r="G100" t="s">
        <v>911</v>
      </c>
      <c r="I100" t="s">
        <v>253</v>
      </c>
      <c r="J100">
        <v>2026</v>
      </c>
      <c r="K100">
        <v>7</v>
      </c>
      <c r="L100" t="s">
        <v>94</v>
      </c>
      <c r="M100">
        <v>376.26</v>
      </c>
      <c r="N100">
        <v>1</v>
      </c>
      <c r="O100">
        <v>376.26</v>
      </c>
      <c r="P100" t="s">
        <v>2205</v>
      </c>
    </row>
    <row r="101" spans="1:16" x14ac:dyDescent="0.25">
      <c r="A101" t="s">
        <v>2516</v>
      </c>
      <c r="B101" t="s">
        <v>2230</v>
      </c>
      <c r="C101" t="s">
        <v>296</v>
      </c>
      <c r="D101" t="s">
        <v>2207</v>
      </c>
      <c r="E101" t="s">
        <v>105</v>
      </c>
      <c r="F101">
        <v>40700</v>
      </c>
      <c r="G101" t="s">
        <v>911</v>
      </c>
      <c r="I101" t="s">
        <v>144</v>
      </c>
      <c r="J101">
        <v>2026</v>
      </c>
      <c r="K101">
        <v>7</v>
      </c>
      <c r="L101" t="s">
        <v>94</v>
      </c>
      <c r="M101">
        <v>119.15</v>
      </c>
      <c r="N101">
        <v>1</v>
      </c>
      <c r="O101">
        <v>119.15</v>
      </c>
      <c r="P101" t="s">
        <v>2205</v>
      </c>
    </row>
    <row r="102" spans="1:16" x14ac:dyDescent="0.25">
      <c r="A102" t="s">
        <v>2516</v>
      </c>
      <c r="B102" t="s">
        <v>2231</v>
      </c>
      <c r="C102" t="s">
        <v>296</v>
      </c>
      <c r="D102" t="s">
        <v>2207</v>
      </c>
      <c r="E102" t="s">
        <v>102</v>
      </c>
      <c r="F102">
        <v>40700</v>
      </c>
      <c r="G102" t="s">
        <v>911</v>
      </c>
      <c r="I102" t="s">
        <v>125</v>
      </c>
      <c r="J102">
        <v>2026</v>
      </c>
      <c r="K102">
        <v>7</v>
      </c>
      <c r="L102" t="s">
        <v>94</v>
      </c>
      <c r="M102">
        <v>72.59</v>
      </c>
      <c r="N102">
        <v>1</v>
      </c>
      <c r="O102">
        <v>72.59</v>
      </c>
      <c r="P102" t="s">
        <v>2205</v>
      </c>
    </row>
    <row r="103" spans="1:16" x14ac:dyDescent="0.25">
      <c r="A103" t="s">
        <v>2516</v>
      </c>
      <c r="B103" t="s">
        <v>2231</v>
      </c>
      <c r="C103" t="s">
        <v>296</v>
      </c>
      <c r="D103" t="s">
        <v>2207</v>
      </c>
      <c r="E103" t="s">
        <v>93</v>
      </c>
      <c r="F103">
        <v>40700</v>
      </c>
      <c r="G103" t="s">
        <v>911</v>
      </c>
      <c r="I103" t="s">
        <v>658</v>
      </c>
      <c r="J103">
        <v>2026</v>
      </c>
      <c r="K103">
        <v>7</v>
      </c>
      <c r="L103" t="s">
        <v>94</v>
      </c>
      <c r="M103">
        <v>98</v>
      </c>
      <c r="N103">
        <v>1</v>
      </c>
      <c r="O103">
        <v>98</v>
      </c>
      <c r="P103" t="s">
        <v>2205</v>
      </c>
    </row>
    <row r="104" spans="1:16" x14ac:dyDescent="0.25">
      <c r="A104" t="s">
        <v>2516</v>
      </c>
      <c r="B104" t="s">
        <v>2231</v>
      </c>
      <c r="C104" t="s">
        <v>296</v>
      </c>
      <c r="D104" t="s">
        <v>2207</v>
      </c>
      <c r="E104" t="s">
        <v>93</v>
      </c>
      <c r="F104">
        <v>40700</v>
      </c>
      <c r="G104" t="s">
        <v>911</v>
      </c>
      <c r="I104" t="s">
        <v>253</v>
      </c>
      <c r="J104">
        <v>2026</v>
      </c>
      <c r="K104">
        <v>7</v>
      </c>
      <c r="L104" t="s">
        <v>94</v>
      </c>
      <c r="M104">
        <v>376.26</v>
      </c>
      <c r="N104">
        <v>1</v>
      </c>
      <c r="O104">
        <v>376.26</v>
      </c>
      <c r="P104" t="s">
        <v>2205</v>
      </c>
    </row>
    <row r="105" spans="1:16" x14ac:dyDescent="0.25">
      <c r="A105" t="s">
        <v>2516</v>
      </c>
      <c r="B105" t="s">
        <v>2231</v>
      </c>
      <c r="C105" t="s">
        <v>296</v>
      </c>
      <c r="D105" t="s">
        <v>2207</v>
      </c>
      <c r="E105" t="s">
        <v>101</v>
      </c>
      <c r="F105">
        <v>40700</v>
      </c>
      <c r="G105" t="s">
        <v>911</v>
      </c>
      <c r="I105" t="s">
        <v>269</v>
      </c>
      <c r="J105">
        <v>2026</v>
      </c>
      <c r="K105">
        <v>7</v>
      </c>
      <c r="L105" t="s">
        <v>94</v>
      </c>
      <c r="M105">
        <v>120.34</v>
      </c>
      <c r="N105">
        <v>1</v>
      </c>
      <c r="O105">
        <v>120.34</v>
      </c>
      <c r="P105" t="s">
        <v>2205</v>
      </c>
    </row>
    <row r="106" spans="1:16" x14ac:dyDescent="0.25">
      <c r="A106" t="s">
        <v>2516</v>
      </c>
      <c r="B106" t="s">
        <v>2231</v>
      </c>
      <c r="C106" t="s">
        <v>296</v>
      </c>
      <c r="D106" t="s">
        <v>2207</v>
      </c>
      <c r="E106" t="s">
        <v>104</v>
      </c>
      <c r="F106">
        <v>40700</v>
      </c>
      <c r="G106" t="s">
        <v>911</v>
      </c>
      <c r="I106" t="s">
        <v>118</v>
      </c>
      <c r="J106">
        <v>2026</v>
      </c>
      <c r="K106">
        <v>7</v>
      </c>
      <c r="L106" t="s">
        <v>94</v>
      </c>
      <c r="M106">
        <v>66.89</v>
      </c>
      <c r="N106">
        <v>1</v>
      </c>
      <c r="O106">
        <v>66.89</v>
      </c>
      <c r="P106" t="s">
        <v>2205</v>
      </c>
    </row>
    <row r="107" spans="1:16" x14ac:dyDescent="0.25">
      <c r="A107" t="s">
        <v>2516</v>
      </c>
      <c r="B107" t="s">
        <v>2231</v>
      </c>
      <c r="C107" t="s">
        <v>296</v>
      </c>
      <c r="D107" t="s">
        <v>2207</v>
      </c>
      <c r="E107" t="s">
        <v>104</v>
      </c>
      <c r="F107">
        <v>40700</v>
      </c>
      <c r="G107" t="s">
        <v>911</v>
      </c>
      <c r="I107" t="s">
        <v>120</v>
      </c>
      <c r="J107">
        <v>2026</v>
      </c>
      <c r="K107">
        <v>7</v>
      </c>
      <c r="L107" t="s">
        <v>94</v>
      </c>
      <c r="M107">
        <v>175.59</v>
      </c>
      <c r="N107">
        <v>1</v>
      </c>
      <c r="O107">
        <v>175.59</v>
      </c>
      <c r="P107" t="s">
        <v>2205</v>
      </c>
    </row>
    <row r="108" spans="1:16" x14ac:dyDescent="0.25">
      <c r="A108" t="s">
        <v>2516</v>
      </c>
      <c r="B108" t="s">
        <v>2231</v>
      </c>
      <c r="C108" t="s">
        <v>296</v>
      </c>
      <c r="D108" t="s">
        <v>2207</v>
      </c>
      <c r="E108" t="s">
        <v>105</v>
      </c>
      <c r="F108">
        <v>40700</v>
      </c>
      <c r="G108" t="s">
        <v>911</v>
      </c>
      <c r="I108" t="s">
        <v>144</v>
      </c>
      <c r="J108">
        <v>2026</v>
      </c>
      <c r="K108">
        <v>7</v>
      </c>
      <c r="L108" t="s">
        <v>94</v>
      </c>
      <c r="M108">
        <v>119.15</v>
      </c>
      <c r="N108">
        <v>1</v>
      </c>
      <c r="O108">
        <v>119.15</v>
      </c>
      <c r="P108" t="s">
        <v>2205</v>
      </c>
    </row>
    <row r="109" spans="1:16" x14ac:dyDescent="0.25">
      <c r="A109" t="s">
        <v>2516</v>
      </c>
      <c r="B109" t="s">
        <v>2232</v>
      </c>
      <c r="C109" t="s">
        <v>296</v>
      </c>
      <c r="D109" t="s">
        <v>2207</v>
      </c>
      <c r="E109" t="s">
        <v>102</v>
      </c>
      <c r="F109">
        <v>40700</v>
      </c>
      <c r="G109" t="s">
        <v>911</v>
      </c>
      <c r="I109" t="s">
        <v>125</v>
      </c>
      <c r="J109">
        <v>2026</v>
      </c>
      <c r="K109">
        <v>7</v>
      </c>
      <c r="L109" t="s">
        <v>94</v>
      </c>
      <c r="M109">
        <v>72.59</v>
      </c>
      <c r="N109">
        <v>1</v>
      </c>
      <c r="O109">
        <v>72.59</v>
      </c>
      <c r="P109" t="s">
        <v>2205</v>
      </c>
    </row>
    <row r="110" spans="1:16" x14ac:dyDescent="0.25">
      <c r="A110" t="s">
        <v>2516</v>
      </c>
      <c r="B110" t="s">
        <v>2232</v>
      </c>
      <c r="C110" t="s">
        <v>296</v>
      </c>
      <c r="D110" t="s">
        <v>2207</v>
      </c>
      <c r="E110" t="s">
        <v>102</v>
      </c>
      <c r="F110">
        <v>40700</v>
      </c>
      <c r="G110" t="s">
        <v>911</v>
      </c>
      <c r="I110" t="s">
        <v>186</v>
      </c>
      <c r="J110">
        <v>2026</v>
      </c>
      <c r="K110">
        <v>7</v>
      </c>
      <c r="L110" t="s">
        <v>94</v>
      </c>
      <c r="M110">
        <v>221.12</v>
      </c>
      <c r="N110">
        <v>1</v>
      </c>
      <c r="O110">
        <v>221.12</v>
      </c>
      <c r="P110" t="s">
        <v>2205</v>
      </c>
    </row>
    <row r="111" spans="1:16" x14ac:dyDescent="0.25">
      <c r="A111" t="s">
        <v>2516</v>
      </c>
      <c r="B111" t="s">
        <v>2232</v>
      </c>
      <c r="C111" t="s">
        <v>296</v>
      </c>
      <c r="D111" t="s">
        <v>2207</v>
      </c>
      <c r="E111" t="s">
        <v>93</v>
      </c>
      <c r="F111">
        <v>40700</v>
      </c>
      <c r="G111" t="s">
        <v>911</v>
      </c>
      <c r="I111" t="s">
        <v>253</v>
      </c>
      <c r="J111">
        <v>2026</v>
      </c>
      <c r="K111">
        <v>7</v>
      </c>
      <c r="L111" t="s">
        <v>94</v>
      </c>
      <c r="M111">
        <v>376.26</v>
      </c>
      <c r="N111">
        <v>1</v>
      </c>
      <c r="O111">
        <v>376.26</v>
      </c>
      <c r="P111" t="s">
        <v>2205</v>
      </c>
    </row>
    <row r="112" spans="1:16" x14ac:dyDescent="0.25">
      <c r="A112" t="s">
        <v>2516</v>
      </c>
      <c r="B112" t="s">
        <v>2232</v>
      </c>
      <c r="C112" t="s">
        <v>296</v>
      </c>
      <c r="D112" t="s">
        <v>2207</v>
      </c>
      <c r="E112" t="s">
        <v>105</v>
      </c>
      <c r="F112">
        <v>40700</v>
      </c>
      <c r="G112" t="s">
        <v>911</v>
      </c>
      <c r="I112" t="s">
        <v>144</v>
      </c>
      <c r="J112">
        <v>2026</v>
      </c>
      <c r="K112">
        <v>7</v>
      </c>
      <c r="L112" t="s">
        <v>94</v>
      </c>
      <c r="M112">
        <v>1191.5</v>
      </c>
      <c r="N112">
        <v>1</v>
      </c>
      <c r="O112">
        <v>1191.5</v>
      </c>
      <c r="P112" t="s">
        <v>2205</v>
      </c>
    </row>
    <row r="113" spans="1:16" x14ac:dyDescent="0.25">
      <c r="A113" t="s">
        <v>2516</v>
      </c>
      <c r="B113" t="s">
        <v>2233</v>
      </c>
      <c r="C113" t="s">
        <v>296</v>
      </c>
      <c r="D113" t="s">
        <v>2207</v>
      </c>
      <c r="E113" t="s">
        <v>93</v>
      </c>
      <c r="F113">
        <v>40700</v>
      </c>
      <c r="G113" t="s">
        <v>911</v>
      </c>
      <c r="I113" t="s">
        <v>839</v>
      </c>
      <c r="J113">
        <v>2026</v>
      </c>
      <c r="K113">
        <v>7</v>
      </c>
      <c r="L113" t="s">
        <v>94</v>
      </c>
      <c r="M113">
        <v>677.26800000000003</v>
      </c>
      <c r="N113">
        <v>1</v>
      </c>
      <c r="O113">
        <v>677.26800000000003</v>
      </c>
      <c r="P113" t="s">
        <v>2205</v>
      </c>
    </row>
    <row r="114" spans="1:16" x14ac:dyDescent="0.25">
      <c r="A114" t="s">
        <v>2516</v>
      </c>
      <c r="B114" t="s">
        <v>2233</v>
      </c>
      <c r="C114" t="s">
        <v>296</v>
      </c>
      <c r="D114" t="s">
        <v>2207</v>
      </c>
      <c r="E114" t="s">
        <v>102</v>
      </c>
      <c r="F114">
        <v>40700</v>
      </c>
      <c r="G114" t="s">
        <v>911</v>
      </c>
      <c r="I114" t="s">
        <v>186</v>
      </c>
      <c r="J114">
        <v>2026</v>
      </c>
      <c r="K114">
        <v>7</v>
      </c>
      <c r="L114" t="s">
        <v>94</v>
      </c>
      <c r="M114">
        <v>217.77</v>
      </c>
      <c r="N114">
        <v>1</v>
      </c>
      <c r="O114">
        <v>217.77</v>
      </c>
      <c r="P114" t="s">
        <v>2205</v>
      </c>
    </row>
    <row r="115" spans="1:16" x14ac:dyDescent="0.25">
      <c r="A115" t="s">
        <v>2516</v>
      </c>
      <c r="B115" t="s">
        <v>2233</v>
      </c>
      <c r="C115" t="s">
        <v>296</v>
      </c>
      <c r="D115" t="s">
        <v>2207</v>
      </c>
      <c r="E115" t="s">
        <v>93</v>
      </c>
      <c r="F115">
        <v>40700</v>
      </c>
      <c r="G115" t="s">
        <v>911</v>
      </c>
      <c r="I115" t="s">
        <v>658</v>
      </c>
      <c r="J115">
        <v>2026</v>
      </c>
      <c r="K115">
        <v>7</v>
      </c>
      <c r="L115" t="s">
        <v>94</v>
      </c>
      <c r="M115">
        <v>588</v>
      </c>
      <c r="N115">
        <v>1</v>
      </c>
      <c r="O115">
        <v>588</v>
      </c>
      <c r="P115" t="s">
        <v>2205</v>
      </c>
    </row>
    <row r="116" spans="1:16" x14ac:dyDescent="0.25">
      <c r="A116" t="s">
        <v>2516</v>
      </c>
      <c r="B116" t="s">
        <v>2233</v>
      </c>
      <c r="C116" t="s">
        <v>296</v>
      </c>
      <c r="D116" t="s">
        <v>2207</v>
      </c>
      <c r="E116" t="s">
        <v>93</v>
      </c>
      <c r="F116">
        <v>40700</v>
      </c>
      <c r="G116" t="s">
        <v>911</v>
      </c>
      <c r="I116" t="s">
        <v>167</v>
      </c>
      <c r="J116">
        <v>2026</v>
      </c>
      <c r="K116">
        <v>7</v>
      </c>
      <c r="L116" t="s">
        <v>94</v>
      </c>
      <c r="M116">
        <v>319.83</v>
      </c>
      <c r="N116">
        <v>1</v>
      </c>
      <c r="O116">
        <v>319.83</v>
      </c>
      <c r="P116" t="s">
        <v>2205</v>
      </c>
    </row>
    <row r="117" spans="1:16" x14ac:dyDescent="0.25">
      <c r="A117" t="s">
        <v>2516</v>
      </c>
      <c r="B117" t="s">
        <v>2233</v>
      </c>
      <c r="C117" t="s">
        <v>296</v>
      </c>
      <c r="D117" t="s">
        <v>2207</v>
      </c>
      <c r="E117" t="s">
        <v>93</v>
      </c>
      <c r="F117">
        <v>40700</v>
      </c>
      <c r="G117" t="s">
        <v>911</v>
      </c>
      <c r="I117" t="s">
        <v>253</v>
      </c>
      <c r="J117">
        <v>2026</v>
      </c>
      <c r="K117">
        <v>7</v>
      </c>
      <c r="L117" t="s">
        <v>94</v>
      </c>
      <c r="M117">
        <v>376.26</v>
      </c>
      <c r="N117">
        <v>1</v>
      </c>
      <c r="O117">
        <v>376.26</v>
      </c>
      <c r="P117" t="s">
        <v>2205</v>
      </c>
    </row>
    <row r="118" spans="1:16" x14ac:dyDescent="0.25">
      <c r="A118" t="s">
        <v>2516</v>
      </c>
      <c r="B118" t="s">
        <v>2233</v>
      </c>
      <c r="C118" t="s">
        <v>296</v>
      </c>
      <c r="D118" t="s">
        <v>2207</v>
      </c>
      <c r="E118" t="s">
        <v>101</v>
      </c>
      <c r="F118">
        <v>40700</v>
      </c>
      <c r="G118" t="s">
        <v>911</v>
      </c>
      <c r="I118" t="s">
        <v>269</v>
      </c>
      <c r="J118">
        <v>2026</v>
      </c>
      <c r="K118">
        <v>7</v>
      </c>
      <c r="L118" t="s">
        <v>94</v>
      </c>
      <c r="M118">
        <v>2885.63</v>
      </c>
      <c r="N118">
        <v>1</v>
      </c>
      <c r="O118">
        <v>2885.63</v>
      </c>
      <c r="P118" t="s">
        <v>2205</v>
      </c>
    </row>
    <row r="119" spans="1:16" x14ac:dyDescent="0.25">
      <c r="A119" t="s">
        <v>2516</v>
      </c>
      <c r="B119" t="s">
        <v>2233</v>
      </c>
      <c r="C119" t="s">
        <v>296</v>
      </c>
      <c r="D119" t="s">
        <v>2207</v>
      </c>
      <c r="E119" t="s">
        <v>93</v>
      </c>
      <c r="F119">
        <v>40700</v>
      </c>
      <c r="G119" t="s">
        <v>911</v>
      </c>
      <c r="I119" t="s">
        <v>240</v>
      </c>
      <c r="J119">
        <v>2026</v>
      </c>
      <c r="K119">
        <v>7</v>
      </c>
      <c r="L119" t="s">
        <v>94</v>
      </c>
      <c r="M119">
        <v>451.52</v>
      </c>
      <c r="N119">
        <v>1</v>
      </c>
      <c r="O119">
        <v>451.52</v>
      </c>
      <c r="P119" t="s">
        <v>2205</v>
      </c>
    </row>
    <row r="120" spans="1:16" x14ac:dyDescent="0.25">
      <c r="A120" t="s">
        <v>2516</v>
      </c>
      <c r="B120" t="s">
        <v>2233</v>
      </c>
      <c r="C120" t="s">
        <v>296</v>
      </c>
      <c r="D120" t="s">
        <v>2207</v>
      </c>
      <c r="E120" t="s">
        <v>105</v>
      </c>
      <c r="F120">
        <v>40700</v>
      </c>
      <c r="G120" t="s">
        <v>911</v>
      </c>
      <c r="I120" t="s">
        <v>144</v>
      </c>
      <c r="J120">
        <v>2026</v>
      </c>
      <c r="K120">
        <v>7</v>
      </c>
      <c r="L120" t="s">
        <v>94</v>
      </c>
      <c r="M120">
        <v>2263.85</v>
      </c>
      <c r="N120">
        <v>1</v>
      </c>
      <c r="O120">
        <v>2263.85</v>
      </c>
      <c r="P120" t="s">
        <v>2205</v>
      </c>
    </row>
    <row r="121" spans="1:16" x14ac:dyDescent="0.25">
      <c r="A121" t="s">
        <v>2516</v>
      </c>
      <c r="B121" t="s">
        <v>2234</v>
      </c>
      <c r="C121" t="s">
        <v>296</v>
      </c>
      <c r="D121" t="s">
        <v>2207</v>
      </c>
      <c r="E121" t="s">
        <v>93</v>
      </c>
      <c r="F121">
        <v>40700</v>
      </c>
      <c r="G121" t="s">
        <v>911</v>
      </c>
      <c r="I121" t="s">
        <v>839</v>
      </c>
      <c r="J121">
        <v>2026</v>
      </c>
      <c r="K121">
        <v>7</v>
      </c>
      <c r="L121" t="s">
        <v>94</v>
      </c>
      <c r="M121">
        <v>338.63400000000001</v>
      </c>
      <c r="N121">
        <v>1</v>
      </c>
      <c r="O121">
        <v>338.63400000000001</v>
      </c>
      <c r="P121" t="s">
        <v>2205</v>
      </c>
    </row>
    <row r="122" spans="1:16" x14ac:dyDescent="0.25">
      <c r="A122" t="s">
        <v>2516</v>
      </c>
      <c r="B122" t="s">
        <v>2234</v>
      </c>
      <c r="C122" t="s">
        <v>296</v>
      </c>
      <c r="D122" t="s">
        <v>2207</v>
      </c>
      <c r="E122" t="s">
        <v>102</v>
      </c>
      <c r="F122">
        <v>40700</v>
      </c>
      <c r="G122" t="s">
        <v>911</v>
      </c>
      <c r="I122" t="s">
        <v>186</v>
      </c>
      <c r="J122">
        <v>2026</v>
      </c>
      <c r="K122">
        <v>7</v>
      </c>
      <c r="L122" t="s">
        <v>94</v>
      </c>
      <c r="M122">
        <v>217.77</v>
      </c>
      <c r="N122">
        <v>1</v>
      </c>
      <c r="O122">
        <v>217.77</v>
      </c>
      <c r="P122" t="s">
        <v>2205</v>
      </c>
    </row>
    <row r="123" spans="1:16" x14ac:dyDescent="0.25">
      <c r="A123" t="s">
        <v>2516</v>
      </c>
      <c r="B123" t="s">
        <v>2234</v>
      </c>
      <c r="C123" t="s">
        <v>296</v>
      </c>
      <c r="D123" t="s">
        <v>2207</v>
      </c>
      <c r="E123" t="s">
        <v>93</v>
      </c>
      <c r="F123">
        <v>40700</v>
      </c>
      <c r="G123" t="s">
        <v>911</v>
      </c>
      <c r="I123" t="s">
        <v>658</v>
      </c>
      <c r="J123">
        <v>2026</v>
      </c>
      <c r="K123">
        <v>7</v>
      </c>
      <c r="L123" t="s">
        <v>94</v>
      </c>
      <c r="M123">
        <v>294</v>
      </c>
      <c r="N123">
        <v>1</v>
      </c>
      <c r="O123">
        <v>294</v>
      </c>
      <c r="P123" t="s">
        <v>2205</v>
      </c>
    </row>
    <row r="124" spans="1:16" x14ac:dyDescent="0.25">
      <c r="A124" t="s">
        <v>2516</v>
      </c>
      <c r="B124" t="s">
        <v>2234</v>
      </c>
      <c r="C124" t="s">
        <v>296</v>
      </c>
      <c r="D124" t="s">
        <v>2207</v>
      </c>
      <c r="E124" t="s">
        <v>93</v>
      </c>
      <c r="F124">
        <v>40700</v>
      </c>
      <c r="G124" t="s">
        <v>911</v>
      </c>
      <c r="I124" t="s">
        <v>253</v>
      </c>
      <c r="J124">
        <v>2026</v>
      </c>
      <c r="K124">
        <v>7</v>
      </c>
      <c r="L124" t="s">
        <v>94</v>
      </c>
      <c r="M124">
        <v>376.26</v>
      </c>
      <c r="N124">
        <v>1</v>
      </c>
      <c r="O124">
        <v>376.26</v>
      </c>
      <c r="P124" t="s">
        <v>2205</v>
      </c>
    </row>
    <row r="125" spans="1:16" x14ac:dyDescent="0.25">
      <c r="A125" t="s">
        <v>2516</v>
      </c>
      <c r="B125" t="s">
        <v>2234</v>
      </c>
      <c r="C125" t="s">
        <v>296</v>
      </c>
      <c r="D125" t="s">
        <v>2207</v>
      </c>
      <c r="E125" t="s">
        <v>101</v>
      </c>
      <c r="F125">
        <v>40700</v>
      </c>
      <c r="G125" t="s">
        <v>911</v>
      </c>
      <c r="I125" t="s">
        <v>269</v>
      </c>
      <c r="J125">
        <v>2026</v>
      </c>
      <c r="K125">
        <v>7</v>
      </c>
      <c r="L125" t="s">
        <v>94</v>
      </c>
      <c r="M125">
        <v>2115.0100000000002</v>
      </c>
      <c r="N125">
        <v>1</v>
      </c>
      <c r="O125">
        <v>2115.0100000000002</v>
      </c>
      <c r="P125" t="s">
        <v>2205</v>
      </c>
    </row>
    <row r="126" spans="1:16" x14ac:dyDescent="0.25">
      <c r="A126" t="s">
        <v>2516</v>
      </c>
      <c r="B126" t="s">
        <v>2234</v>
      </c>
      <c r="C126" t="s">
        <v>296</v>
      </c>
      <c r="D126" t="s">
        <v>2207</v>
      </c>
      <c r="E126" t="s">
        <v>104</v>
      </c>
      <c r="F126">
        <v>40700</v>
      </c>
      <c r="G126" t="s">
        <v>911</v>
      </c>
      <c r="I126" t="s">
        <v>118</v>
      </c>
      <c r="J126">
        <v>2026</v>
      </c>
      <c r="K126">
        <v>7</v>
      </c>
      <c r="L126" t="s">
        <v>94</v>
      </c>
      <c r="M126">
        <v>66.89</v>
      </c>
      <c r="N126">
        <v>1</v>
      </c>
      <c r="O126">
        <v>66.89</v>
      </c>
      <c r="P126" t="s">
        <v>2205</v>
      </c>
    </row>
    <row r="127" spans="1:16" x14ac:dyDescent="0.25">
      <c r="A127" t="s">
        <v>2516</v>
      </c>
      <c r="B127" t="s">
        <v>2234</v>
      </c>
      <c r="C127" t="s">
        <v>296</v>
      </c>
      <c r="D127" t="s">
        <v>2207</v>
      </c>
      <c r="E127" t="s">
        <v>104</v>
      </c>
      <c r="F127">
        <v>40700</v>
      </c>
      <c r="G127" t="s">
        <v>911</v>
      </c>
      <c r="I127" t="s">
        <v>120</v>
      </c>
      <c r="J127">
        <v>2026</v>
      </c>
      <c r="K127">
        <v>7</v>
      </c>
      <c r="L127" t="s">
        <v>94</v>
      </c>
      <c r="M127">
        <v>175.59</v>
      </c>
      <c r="N127">
        <v>1</v>
      </c>
      <c r="O127">
        <v>175.59</v>
      </c>
      <c r="P127" t="s">
        <v>2205</v>
      </c>
    </row>
    <row r="128" spans="1:16" x14ac:dyDescent="0.25">
      <c r="A128" t="s">
        <v>2516</v>
      </c>
      <c r="B128" t="s">
        <v>2234</v>
      </c>
      <c r="C128" t="s">
        <v>296</v>
      </c>
      <c r="D128" t="s">
        <v>2207</v>
      </c>
      <c r="E128" t="s">
        <v>105</v>
      </c>
      <c r="F128">
        <v>40700</v>
      </c>
      <c r="G128" t="s">
        <v>911</v>
      </c>
      <c r="I128" t="s">
        <v>144</v>
      </c>
      <c r="J128">
        <v>2026</v>
      </c>
      <c r="K128">
        <v>7</v>
      </c>
      <c r="L128" t="s">
        <v>94</v>
      </c>
      <c r="M128">
        <v>1787.25</v>
      </c>
      <c r="N128">
        <v>1</v>
      </c>
      <c r="O128">
        <v>1787.25</v>
      </c>
      <c r="P128" t="s">
        <v>2205</v>
      </c>
    </row>
    <row r="129" spans="1:16" x14ac:dyDescent="0.25">
      <c r="A129" t="s">
        <v>2516</v>
      </c>
      <c r="B129" t="s">
        <v>2235</v>
      </c>
      <c r="C129" t="s">
        <v>296</v>
      </c>
      <c r="D129" t="s">
        <v>2207</v>
      </c>
      <c r="E129" t="s">
        <v>93</v>
      </c>
      <c r="F129">
        <v>40700</v>
      </c>
      <c r="G129" t="s">
        <v>911</v>
      </c>
      <c r="I129" t="s">
        <v>839</v>
      </c>
      <c r="J129">
        <v>2026</v>
      </c>
      <c r="K129">
        <v>7</v>
      </c>
      <c r="L129" t="s">
        <v>94</v>
      </c>
      <c r="M129">
        <v>1693.17</v>
      </c>
      <c r="N129">
        <v>1</v>
      </c>
      <c r="O129">
        <v>1693.17</v>
      </c>
      <c r="P129" t="s">
        <v>2205</v>
      </c>
    </row>
    <row r="130" spans="1:16" x14ac:dyDescent="0.25">
      <c r="A130" t="s">
        <v>2516</v>
      </c>
      <c r="B130" t="s">
        <v>2235</v>
      </c>
      <c r="C130" t="s">
        <v>296</v>
      </c>
      <c r="D130" t="s">
        <v>2207</v>
      </c>
      <c r="E130" t="s">
        <v>102</v>
      </c>
      <c r="F130">
        <v>40700</v>
      </c>
      <c r="G130" t="s">
        <v>911</v>
      </c>
      <c r="I130" t="s">
        <v>186</v>
      </c>
      <c r="J130">
        <v>2026</v>
      </c>
      <c r="K130">
        <v>7</v>
      </c>
      <c r="L130" t="s">
        <v>94</v>
      </c>
      <c r="M130">
        <v>700.09</v>
      </c>
      <c r="N130">
        <v>1</v>
      </c>
      <c r="O130">
        <v>700.09</v>
      </c>
      <c r="P130" t="s">
        <v>2205</v>
      </c>
    </row>
    <row r="131" spans="1:16" x14ac:dyDescent="0.25">
      <c r="A131" t="s">
        <v>2516</v>
      </c>
      <c r="B131" t="s">
        <v>2235</v>
      </c>
      <c r="C131" t="s">
        <v>296</v>
      </c>
      <c r="D131" t="s">
        <v>2207</v>
      </c>
      <c r="E131" t="s">
        <v>93</v>
      </c>
      <c r="F131">
        <v>40700</v>
      </c>
      <c r="G131" t="s">
        <v>911</v>
      </c>
      <c r="I131" t="s">
        <v>668</v>
      </c>
      <c r="J131">
        <v>2026</v>
      </c>
      <c r="K131">
        <v>7</v>
      </c>
      <c r="L131" t="s">
        <v>94</v>
      </c>
      <c r="M131">
        <v>646.65</v>
      </c>
      <c r="N131">
        <v>1</v>
      </c>
      <c r="O131">
        <v>646.65</v>
      </c>
      <c r="P131" t="s">
        <v>2205</v>
      </c>
    </row>
    <row r="132" spans="1:16" x14ac:dyDescent="0.25">
      <c r="A132" t="s">
        <v>2516</v>
      </c>
      <c r="B132" t="s">
        <v>2235</v>
      </c>
      <c r="C132" t="s">
        <v>296</v>
      </c>
      <c r="D132" t="s">
        <v>2207</v>
      </c>
      <c r="E132" t="s">
        <v>93</v>
      </c>
      <c r="F132">
        <v>40700</v>
      </c>
      <c r="G132" t="s">
        <v>911</v>
      </c>
      <c r="I132" t="s">
        <v>658</v>
      </c>
      <c r="J132">
        <v>2026</v>
      </c>
      <c r="K132">
        <v>7</v>
      </c>
      <c r="L132" t="s">
        <v>94</v>
      </c>
      <c r="M132">
        <v>1470</v>
      </c>
      <c r="N132">
        <v>1</v>
      </c>
      <c r="O132">
        <v>1470</v>
      </c>
      <c r="P132" t="s">
        <v>2205</v>
      </c>
    </row>
    <row r="133" spans="1:16" x14ac:dyDescent="0.25">
      <c r="A133" t="s">
        <v>2516</v>
      </c>
      <c r="B133" t="s">
        <v>2235</v>
      </c>
      <c r="C133" t="s">
        <v>296</v>
      </c>
      <c r="D133" t="s">
        <v>2207</v>
      </c>
      <c r="E133" t="s">
        <v>93</v>
      </c>
      <c r="F133">
        <v>40700</v>
      </c>
      <c r="G133" t="s">
        <v>911</v>
      </c>
      <c r="I133" t="s">
        <v>167</v>
      </c>
      <c r="J133">
        <v>2026</v>
      </c>
      <c r="K133">
        <v>7</v>
      </c>
      <c r="L133" t="s">
        <v>94</v>
      </c>
      <c r="M133">
        <v>426.44</v>
      </c>
      <c r="N133">
        <v>1</v>
      </c>
      <c r="O133">
        <v>426.44</v>
      </c>
      <c r="P133" t="s">
        <v>2205</v>
      </c>
    </row>
    <row r="134" spans="1:16" x14ac:dyDescent="0.25">
      <c r="A134" t="s">
        <v>2516</v>
      </c>
      <c r="B134" t="s">
        <v>2235</v>
      </c>
      <c r="C134" t="s">
        <v>296</v>
      </c>
      <c r="D134" t="s">
        <v>2207</v>
      </c>
      <c r="E134" t="s">
        <v>93</v>
      </c>
      <c r="F134">
        <v>40700</v>
      </c>
      <c r="G134" t="s">
        <v>911</v>
      </c>
      <c r="I134" t="s">
        <v>253</v>
      </c>
      <c r="J134">
        <v>2026</v>
      </c>
      <c r="K134">
        <v>7</v>
      </c>
      <c r="L134" t="s">
        <v>94</v>
      </c>
      <c r="M134">
        <v>376.26</v>
      </c>
      <c r="N134">
        <v>1</v>
      </c>
      <c r="O134">
        <v>376.26</v>
      </c>
      <c r="P134" t="s">
        <v>2205</v>
      </c>
    </row>
    <row r="135" spans="1:16" x14ac:dyDescent="0.25">
      <c r="A135" t="s">
        <v>2516</v>
      </c>
      <c r="B135" t="s">
        <v>2235</v>
      </c>
      <c r="C135" t="s">
        <v>296</v>
      </c>
      <c r="D135" t="s">
        <v>2207</v>
      </c>
      <c r="E135" t="s">
        <v>101</v>
      </c>
      <c r="F135">
        <v>40700</v>
      </c>
      <c r="G135" t="s">
        <v>911</v>
      </c>
      <c r="I135" t="s">
        <v>269</v>
      </c>
      <c r="J135">
        <v>2026</v>
      </c>
      <c r="K135">
        <v>7</v>
      </c>
      <c r="L135" t="s">
        <v>94</v>
      </c>
      <c r="M135">
        <v>10228.549999999999</v>
      </c>
      <c r="N135">
        <v>1</v>
      </c>
      <c r="O135">
        <v>10228.549999999999</v>
      </c>
      <c r="P135" t="s">
        <v>2205</v>
      </c>
    </row>
    <row r="136" spans="1:16" x14ac:dyDescent="0.25">
      <c r="A136" t="s">
        <v>2516</v>
      </c>
      <c r="B136" t="s">
        <v>2235</v>
      </c>
      <c r="C136" t="s">
        <v>296</v>
      </c>
      <c r="D136" t="s">
        <v>2207</v>
      </c>
      <c r="E136" t="s">
        <v>93</v>
      </c>
      <c r="F136">
        <v>40700</v>
      </c>
      <c r="G136" t="s">
        <v>911</v>
      </c>
      <c r="I136" t="s">
        <v>240</v>
      </c>
      <c r="J136">
        <v>2026</v>
      </c>
      <c r="K136">
        <v>7</v>
      </c>
      <c r="L136" t="s">
        <v>94</v>
      </c>
      <c r="M136">
        <v>451.52</v>
      </c>
      <c r="N136">
        <v>1</v>
      </c>
      <c r="O136">
        <v>451.52</v>
      </c>
      <c r="P136" t="s">
        <v>2205</v>
      </c>
    </row>
    <row r="137" spans="1:16" x14ac:dyDescent="0.25">
      <c r="A137" t="s">
        <v>2516</v>
      </c>
      <c r="B137" t="s">
        <v>2235</v>
      </c>
      <c r="C137" t="s">
        <v>296</v>
      </c>
      <c r="D137" t="s">
        <v>2207</v>
      </c>
      <c r="E137" t="s">
        <v>105</v>
      </c>
      <c r="F137">
        <v>40700</v>
      </c>
      <c r="G137" t="s">
        <v>911</v>
      </c>
      <c r="I137" t="s">
        <v>144</v>
      </c>
      <c r="J137">
        <v>2026</v>
      </c>
      <c r="K137">
        <v>7</v>
      </c>
      <c r="L137" t="s">
        <v>94</v>
      </c>
      <c r="M137">
        <v>1072.3499999999999</v>
      </c>
      <c r="N137">
        <v>1</v>
      </c>
      <c r="O137">
        <v>1072.3499999999999</v>
      </c>
      <c r="P137" t="s">
        <v>2205</v>
      </c>
    </row>
    <row r="138" spans="1:16" x14ac:dyDescent="0.25">
      <c r="A138" t="s">
        <v>2516</v>
      </c>
      <c r="B138" t="s">
        <v>2236</v>
      </c>
      <c r="C138" t="s">
        <v>296</v>
      </c>
      <c r="D138" t="s">
        <v>2207</v>
      </c>
      <c r="E138" t="s">
        <v>102</v>
      </c>
      <c r="F138">
        <v>40700</v>
      </c>
      <c r="G138" t="s">
        <v>911</v>
      </c>
      <c r="I138" t="s">
        <v>186</v>
      </c>
      <c r="J138">
        <v>2026</v>
      </c>
      <c r="K138">
        <v>7</v>
      </c>
      <c r="L138" t="s">
        <v>94</v>
      </c>
      <c r="M138">
        <v>217.77</v>
      </c>
      <c r="N138">
        <v>1</v>
      </c>
      <c r="O138">
        <v>217.77</v>
      </c>
      <c r="P138" t="s">
        <v>2205</v>
      </c>
    </row>
    <row r="139" spans="1:16" x14ac:dyDescent="0.25">
      <c r="A139" t="s">
        <v>2516</v>
      </c>
      <c r="B139" t="s">
        <v>2236</v>
      </c>
      <c r="C139" t="s">
        <v>296</v>
      </c>
      <c r="D139" t="s">
        <v>2207</v>
      </c>
      <c r="E139" t="s">
        <v>93</v>
      </c>
      <c r="F139">
        <v>40700</v>
      </c>
      <c r="G139" t="s">
        <v>911</v>
      </c>
      <c r="I139" t="s">
        <v>668</v>
      </c>
      <c r="J139">
        <v>2026</v>
      </c>
      <c r="K139">
        <v>7</v>
      </c>
      <c r="L139" t="s">
        <v>94</v>
      </c>
      <c r="M139">
        <v>2586.6</v>
      </c>
      <c r="N139">
        <v>1</v>
      </c>
      <c r="O139">
        <v>2586.6</v>
      </c>
      <c r="P139" t="s">
        <v>2205</v>
      </c>
    </row>
    <row r="140" spans="1:16" x14ac:dyDescent="0.25">
      <c r="A140" t="s">
        <v>2516</v>
      </c>
      <c r="B140" t="s">
        <v>2236</v>
      </c>
      <c r="C140" t="s">
        <v>296</v>
      </c>
      <c r="D140" t="s">
        <v>2207</v>
      </c>
      <c r="E140" t="s">
        <v>93</v>
      </c>
      <c r="F140">
        <v>40700</v>
      </c>
      <c r="G140" t="s">
        <v>911</v>
      </c>
      <c r="I140" t="s">
        <v>658</v>
      </c>
      <c r="J140">
        <v>2026</v>
      </c>
      <c r="K140">
        <v>7</v>
      </c>
      <c r="L140" t="s">
        <v>94</v>
      </c>
      <c r="M140">
        <v>490</v>
      </c>
      <c r="N140">
        <v>1</v>
      </c>
      <c r="O140">
        <v>490</v>
      </c>
      <c r="P140" t="s">
        <v>2205</v>
      </c>
    </row>
    <row r="141" spans="1:16" x14ac:dyDescent="0.25">
      <c r="A141" t="s">
        <v>2516</v>
      </c>
      <c r="B141" t="s">
        <v>2236</v>
      </c>
      <c r="C141" t="s">
        <v>296</v>
      </c>
      <c r="D141" t="s">
        <v>2207</v>
      </c>
      <c r="E141" t="s">
        <v>93</v>
      </c>
      <c r="F141">
        <v>40700</v>
      </c>
      <c r="G141" t="s">
        <v>911</v>
      </c>
      <c r="I141" t="s">
        <v>167</v>
      </c>
      <c r="J141">
        <v>2026</v>
      </c>
      <c r="K141">
        <v>7</v>
      </c>
      <c r="L141" t="s">
        <v>94</v>
      </c>
      <c r="M141">
        <v>319.83</v>
      </c>
      <c r="N141">
        <v>1</v>
      </c>
      <c r="O141">
        <v>319.83</v>
      </c>
      <c r="P141" t="s">
        <v>2205</v>
      </c>
    </row>
    <row r="142" spans="1:16" x14ac:dyDescent="0.25">
      <c r="A142" t="s">
        <v>2516</v>
      </c>
      <c r="B142" t="s">
        <v>2236</v>
      </c>
      <c r="C142" t="s">
        <v>296</v>
      </c>
      <c r="D142" t="s">
        <v>2207</v>
      </c>
      <c r="E142" t="s">
        <v>93</v>
      </c>
      <c r="F142">
        <v>40700</v>
      </c>
      <c r="G142" t="s">
        <v>911</v>
      </c>
      <c r="I142" t="s">
        <v>253</v>
      </c>
      <c r="J142">
        <v>2026</v>
      </c>
      <c r="K142">
        <v>7</v>
      </c>
      <c r="L142" t="s">
        <v>94</v>
      </c>
      <c r="M142">
        <v>376.26</v>
      </c>
      <c r="N142">
        <v>1</v>
      </c>
      <c r="O142">
        <v>376.26</v>
      </c>
      <c r="P142" t="s">
        <v>2205</v>
      </c>
    </row>
    <row r="143" spans="1:16" x14ac:dyDescent="0.25">
      <c r="A143" t="s">
        <v>2516</v>
      </c>
      <c r="B143" t="s">
        <v>2236</v>
      </c>
      <c r="C143" t="s">
        <v>296</v>
      </c>
      <c r="D143" t="s">
        <v>2207</v>
      </c>
      <c r="E143" t="s">
        <v>101</v>
      </c>
      <c r="F143">
        <v>40700</v>
      </c>
      <c r="G143" t="s">
        <v>911</v>
      </c>
      <c r="I143" t="s">
        <v>269</v>
      </c>
      <c r="J143">
        <v>2026</v>
      </c>
      <c r="K143">
        <v>7</v>
      </c>
      <c r="L143" t="s">
        <v>94</v>
      </c>
      <c r="M143">
        <v>2851.96</v>
      </c>
      <c r="N143">
        <v>1</v>
      </c>
      <c r="O143">
        <v>2851.96</v>
      </c>
      <c r="P143" t="s">
        <v>2205</v>
      </c>
    </row>
    <row r="144" spans="1:16" x14ac:dyDescent="0.25">
      <c r="A144" t="s">
        <v>2516</v>
      </c>
      <c r="B144" t="s">
        <v>2236</v>
      </c>
      <c r="C144" t="s">
        <v>296</v>
      </c>
      <c r="D144" t="s">
        <v>2207</v>
      </c>
      <c r="E144" t="s">
        <v>93</v>
      </c>
      <c r="F144">
        <v>40700</v>
      </c>
      <c r="G144" t="s">
        <v>911</v>
      </c>
      <c r="I144" t="s">
        <v>240</v>
      </c>
      <c r="J144">
        <v>2026</v>
      </c>
      <c r="K144">
        <v>7</v>
      </c>
      <c r="L144" t="s">
        <v>94</v>
      </c>
      <c r="M144">
        <v>903.04</v>
      </c>
      <c r="N144">
        <v>1</v>
      </c>
      <c r="O144">
        <v>903.04</v>
      </c>
      <c r="P144" t="s">
        <v>2205</v>
      </c>
    </row>
    <row r="145" spans="1:16" x14ac:dyDescent="0.25">
      <c r="A145" t="s">
        <v>2516</v>
      </c>
      <c r="B145" t="s">
        <v>2236</v>
      </c>
      <c r="C145" t="s">
        <v>296</v>
      </c>
      <c r="D145" t="s">
        <v>2207</v>
      </c>
      <c r="E145" t="s">
        <v>105</v>
      </c>
      <c r="F145">
        <v>40700</v>
      </c>
      <c r="G145" t="s">
        <v>911</v>
      </c>
      <c r="I145" t="s">
        <v>144</v>
      </c>
      <c r="J145">
        <v>2026</v>
      </c>
      <c r="K145">
        <v>7</v>
      </c>
      <c r="L145" t="s">
        <v>94</v>
      </c>
      <c r="M145">
        <v>357.45</v>
      </c>
      <c r="N145">
        <v>1</v>
      </c>
      <c r="O145">
        <v>357.45</v>
      </c>
      <c r="P145" t="s">
        <v>2205</v>
      </c>
    </row>
    <row r="146" spans="1:16" x14ac:dyDescent="0.25">
      <c r="A146" t="s">
        <v>2516</v>
      </c>
      <c r="B146" t="s">
        <v>2237</v>
      </c>
      <c r="C146" t="s">
        <v>296</v>
      </c>
      <c r="D146" t="s">
        <v>2207</v>
      </c>
      <c r="E146" t="s">
        <v>93</v>
      </c>
      <c r="F146">
        <v>40700</v>
      </c>
      <c r="G146" t="s">
        <v>911</v>
      </c>
      <c r="I146" t="s">
        <v>839</v>
      </c>
      <c r="J146">
        <v>2026</v>
      </c>
      <c r="K146">
        <v>7</v>
      </c>
      <c r="L146" t="s">
        <v>94</v>
      </c>
      <c r="M146">
        <v>112.878</v>
      </c>
      <c r="N146">
        <v>1</v>
      </c>
      <c r="O146">
        <v>112.878</v>
      </c>
      <c r="P146" t="s">
        <v>2205</v>
      </c>
    </row>
    <row r="147" spans="1:16" x14ac:dyDescent="0.25">
      <c r="A147" t="s">
        <v>2516</v>
      </c>
      <c r="B147" t="s">
        <v>2237</v>
      </c>
      <c r="C147" t="s">
        <v>296</v>
      </c>
      <c r="D147" t="s">
        <v>2207</v>
      </c>
      <c r="E147" t="s">
        <v>102</v>
      </c>
      <c r="F147">
        <v>40700</v>
      </c>
      <c r="G147" t="s">
        <v>911</v>
      </c>
      <c r="I147" t="s">
        <v>186</v>
      </c>
      <c r="J147">
        <v>2026</v>
      </c>
      <c r="K147">
        <v>7</v>
      </c>
      <c r="L147" t="s">
        <v>94</v>
      </c>
      <c r="M147">
        <v>72.59</v>
      </c>
      <c r="N147">
        <v>1</v>
      </c>
      <c r="O147">
        <v>72.59</v>
      </c>
      <c r="P147" t="s">
        <v>2205</v>
      </c>
    </row>
    <row r="148" spans="1:16" x14ac:dyDescent="0.25">
      <c r="A148" t="s">
        <v>2516</v>
      </c>
      <c r="B148" t="s">
        <v>2237</v>
      </c>
      <c r="C148" t="s">
        <v>296</v>
      </c>
      <c r="D148" t="s">
        <v>2207</v>
      </c>
      <c r="E148" t="s">
        <v>93</v>
      </c>
      <c r="F148">
        <v>40700</v>
      </c>
      <c r="G148" t="s">
        <v>911</v>
      </c>
      <c r="I148" t="s">
        <v>658</v>
      </c>
      <c r="J148">
        <v>2026</v>
      </c>
      <c r="K148">
        <v>7</v>
      </c>
      <c r="L148" t="s">
        <v>94</v>
      </c>
      <c r="M148">
        <v>98</v>
      </c>
      <c r="N148">
        <v>1</v>
      </c>
      <c r="O148">
        <v>98</v>
      </c>
      <c r="P148" t="s">
        <v>2205</v>
      </c>
    </row>
    <row r="149" spans="1:16" x14ac:dyDescent="0.25">
      <c r="A149" t="s">
        <v>2516</v>
      </c>
      <c r="B149" t="s">
        <v>2237</v>
      </c>
      <c r="C149" t="s">
        <v>296</v>
      </c>
      <c r="D149" t="s">
        <v>2207</v>
      </c>
      <c r="E149" t="s">
        <v>93</v>
      </c>
      <c r="F149">
        <v>40700</v>
      </c>
      <c r="G149" t="s">
        <v>911</v>
      </c>
      <c r="I149" t="s">
        <v>253</v>
      </c>
      <c r="J149">
        <v>2026</v>
      </c>
      <c r="K149">
        <v>7</v>
      </c>
      <c r="L149" t="s">
        <v>94</v>
      </c>
      <c r="M149">
        <v>376.26</v>
      </c>
      <c r="N149">
        <v>1</v>
      </c>
      <c r="O149">
        <v>376.26</v>
      </c>
      <c r="P149" t="s">
        <v>2205</v>
      </c>
    </row>
    <row r="150" spans="1:16" x14ac:dyDescent="0.25">
      <c r="A150" t="s">
        <v>2516</v>
      </c>
      <c r="B150" t="s">
        <v>2237</v>
      </c>
      <c r="C150" t="s">
        <v>296</v>
      </c>
      <c r="D150" t="s">
        <v>2207</v>
      </c>
      <c r="E150" t="s">
        <v>101</v>
      </c>
      <c r="F150">
        <v>40700</v>
      </c>
      <c r="G150" t="s">
        <v>911</v>
      </c>
      <c r="I150" t="s">
        <v>269</v>
      </c>
      <c r="J150">
        <v>2026</v>
      </c>
      <c r="K150">
        <v>7</v>
      </c>
      <c r="L150" t="s">
        <v>94</v>
      </c>
      <c r="M150">
        <v>473.13</v>
      </c>
      <c r="N150">
        <v>1</v>
      </c>
      <c r="O150">
        <v>473.13</v>
      </c>
      <c r="P150" t="s">
        <v>2205</v>
      </c>
    </row>
    <row r="151" spans="1:16" x14ac:dyDescent="0.25">
      <c r="A151" t="s">
        <v>2516</v>
      </c>
      <c r="B151" t="s">
        <v>2237</v>
      </c>
      <c r="C151" t="s">
        <v>296</v>
      </c>
      <c r="D151" t="s">
        <v>2207</v>
      </c>
      <c r="E151" t="s">
        <v>105</v>
      </c>
      <c r="F151">
        <v>40700</v>
      </c>
      <c r="G151" t="s">
        <v>911</v>
      </c>
      <c r="I151" t="s">
        <v>144</v>
      </c>
      <c r="J151">
        <v>2026</v>
      </c>
      <c r="K151">
        <v>7</v>
      </c>
      <c r="L151" t="s">
        <v>94</v>
      </c>
      <c r="M151">
        <v>238.3</v>
      </c>
      <c r="N151">
        <v>1</v>
      </c>
      <c r="O151">
        <v>238.3</v>
      </c>
      <c r="P151" t="s">
        <v>2205</v>
      </c>
    </row>
    <row r="152" spans="1:16" x14ac:dyDescent="0.25">
      <c r="A152" t="s">
        <v>2516</v>
      </c>
      <c r="B152" t="s">
        <v>2238</v>
      </c>
      <c r="C152" t="s">
        <v>296</v>
      </c>
      <c r="D152" t="s">
        <v>2207</v>
      </c>
      <c r="E152" t="s">
        <v>93</v>
      </c>
      <c r="F152">
        <v>40700</v>
      </c>
      <c r="G152" t="s">
        <v>911</v>
      </c>
      <c r="I152" t="s">
        <v>839</v>
      </c>
      <c r="J152">
        <v>2026</v>
      </c>
      <c r="K152">
        <v>7</v>
      </c>
      <c r="L152" t="s">
        <v>94</v>
      </c>
      <c r="M152">
        <v>564.39</v>
      </c>
      <c r="N152">
        <v>1</v>
      </c>
      <c r="O152">
        <v>564.39</v>
      </c>
      <c r="P152" t="s">
        <v>2205</v>
      </c>
    </row>
    <row r="153" spans="1:16" x14ac:dyDescent="0.25">
      <c r="A153" t="s">
        <v>2516</v>
      </c>
      <c r="B153" t="s">
        <v>2238</v>
      </c>
      <c r="C153" t="s">
        <v>296</v>
      </c>
      <c r="D153" t="s">
        <v>2207</v>
      </c>
      <c r="E153" t="s">
        <v>102</v>
      </c>
      <c r="F153">
        <v>40700</v>
      </c>
      <c r="G153" t="s">
        <v>911</v>
      </c>
      <c r="I153" t="s">
        <v>125</v>
      </c>
      <c r="J153">
        <v>2026</v>
      </c>
      <c r="K153">
        <v>7</v>
      </c>
      <c r="L153" t="s">
        <v>94</v>
      </c>
      <c r="M153">
        <v>72.59</v>
      </c>
      <c r="N153">
        <v>1</v>
      </c>
      <c r="O153">
        <v>72.59</v>
      </c>
      <c r="P153" t="s">
        <v>2205</v>
      </c>
    </row>
    <row r="154" spans="1:16" x14ac:dyDescent="0.25">
      <c r="A154" t="s">
        <v>2516</v>
      </c>
      <c r="B154" t="s">
        <v>2238</v>
      </c>
      <c r="C154" t="s">
        <v>296</v>
      </c>
      <c r="D154" t="s">
        <v>2207</v>
      </c>
      <c r="E154" t="s">
        <v>102</v>
      </c>
      <c r="F154">
        <v>40700</v>
      </c>
      <c r="G154" t="s">
        <v>911</v>
      </c>
      <c r="I154" t="s">
        <v>186</v>
      </c>
      <c r="J154">
        <v>2026</v>
      </c>
      <c r="K154">
        <v>7</v>
      </c>
      <c r="L154" t="s">
        <v>94</v>
      </c>
      <c r="M154">
        <v>250.54</v>
      </c>
      <c r="N154">
        <v>1</v>
      </c>
      <c r="O154">
        <v>250.54</v>
      </c>
      <c r="P154" t="s">
        <v>2205</v>
      </c>
    </row>
    <row r="155" spans="1:16" x14ac:dyDescent="0.25">
      <c r="A155" t="s">
        <v>2516</v>
      </c>
      <c r="B155" t="s">
        <v>2238</v>
      </c>
      <c r="C155" t="s">
        <v>296</v>
      </c>
      <c r="D155" t="s">
        <v>2207</v>
      </c>
      <c r="E155" t="s">
        <v>93</v>
      </c>
      <c r="F155">
        <v>40700</v>
      </c>
      <c r="G155" t="s">
        <v>911</v>
      </c>
      <c r="I155" t="s">
        <v>658</v>
      </c>
      <c r="J155">
        <v>2026</v>
      </c>
      <c r="K155">
        <v>7</v>
      </c>
      <c r="L155" t="s">
        <v>94</v>
      </c>
      <c r="M155">
        <v>490</v>
      </c>
      <c r="N155">
        <v>1</v>
      </c>
      <c r="O155">
        <v>490</v>
      </c>
      <c r="P155" t="s">
        <v>2205</v>
      </c>
    </row>
    <row r="156" spans="1:16" x14ac:dyDescent="0.25">
      <c r="A156" t="s">
        <v>2516</v>
      </c>
      <c r="B156" t="s">
        <v>2238</v>
      </c>
      <c r="C156" t="s">
        <v>296</v>
      </c>
      <c r="D156" t="s">
        <v>2207</v>
      </c>
      <c r="E156" t="s">
        <v>105</v>
      </c>
      <c r="F156">
        <v>40700</v>
      </c>
      <c r="G156" t="s">
        <v>911</v>
      </c>
      <c r="I156" t="s">
        <v>670</v>
      </c>
      <c r="J156">
        <v>2026</v>
      </c>
      <c r="K156">
        <v>7</v>
      </c>
      <c r="L156" t="s">
        <v>94</v>
      </c>
      <c r="M156">
        <v>125.42</v>
      </c>
      <c r="N156">
        <v>1</v>
      </c>
      <c r="O156">
        <v>125.42</v>
      </c>
      <c r="P156" t="s">
        <v>2205</v>
      </c>
    </row>
    <row r="157" spans="1:16" x14ac:dyDescent="0.25">
      <c r="A157" t="s">
        <v>2516</v>
      </c>
      <c r="B157" t="s">
        <v>2238</v>
      </c>
      <c r="C157" t="s">
        <v>296</v>
      </c>
      <c r="D157" t="s">
        <v>2207</v>
      </c>
      <c r="E157" t="s">
        <v>93</v>
      </c>
      <c r="F157">
        <v>40700</v>
      </c>
      <c r="G157" t="s">
        <v>911</v>
      </c>
      <c r="I157" t="s">
        <v>253</v>
      </c>
      <c r="J157">
        <v>2026</v>
      </c>
      <c r="K157">
        <v>7</v>
      </c>
      <c r="L157" t="s">
        <v>94</v>
      </c>
      <c r="M157">
        <v>376.26</v>
      </c>
      <c r="N157">
        <v>1</v>
      </c>
      <c r="O157">
        <v>376.26</v>
      </c>
      <c r="P157" t="s">
        <v>2205</v>
      </c>
    </row>
    <row r="158" spans="1:16" x14ac:dyDescent="0.25">
      <c r="A158" t="s">
        <v>2516</v>
      </c>
      <c r="B158" t="s">
        <v>2238</v>
      </c>
      <c r="C158" t="s">
        <v>296</v>
      </c>
      <c r="D158" t="s">
        <v>2207</v>
      </c>
      <c r="E158" t="s">
        <v>101</v>
      </c>
      <c r="F158">
        <v>40700</v>
      </c>
      <c r="G158" t="s">
        <v>911</v>
      </c>
      <c r="I158" t="s">
        <v>269</v>
      </c>
      <c r="J158">
        <v>2026</v>
      </c>
      <c r="K158">
        <v>7</v>
      </c>
      <c r="L158" t="s">
        <v>94</v>
      </c>
      <c r="M158">
        <v>2392.2800000000002</v>
      </c>
      <c r="N158">
        <v>1</v>
      </c>
      <c r="O158">
        <v>2392.2800000000002</v>
      </c>
      <c r="P158" t="s">
        <v>2205</v>
      </c>
    </row>
    <row r="159" spans="1:16" x14ac:dyDescent="0.25">
      <c r="A159" t="s">
        <v>2516</v>
      </c>
      <c r="B159" t="s">
        <v>2238</v>
      </c>
      <c r="C159" t="s">
        <v>296</v>
      </c>
      <c r="D159" t="s">
        <v>2207</v>
      </c>
      <c r="E159" t="s">
        <v>104</v>
      </c>
      <c r="F159">
        <v>40700</v>
      </c>
      <c r="G159" t="s">
        <v>911</v>
      </c>
      <c r="I159" t="s">
        <v>118</v>
      </c>
      <c r="J159">
        <v>2026</v>
      </c>
      <c r="K159">
        <v>7</v>
      </c>
      <c r="L159" t="s">
        <v>94</v>
      </c>
      <c r="M159">
        <v>66.89</v>
      </c>
      <c r="N159">
        <v>1</v>
      </c>
      <c r="O159">
        <v>66.89</v>
      </c>
      <c r="P159" t="s">
        <v>2205</v>
      </c>
    </row>
    <row r="160" spans="1:16" x14ac:dyDescent="0.25">
      <c r="A160" t="s">
        <v>2516</v>
      </c>
      <c r="B160" t="s">
        <v>2238</v>
      </c>
      <c r="C160" t="s">
        <v>296</v>
      </c>
      <c r="D160" t="s">
        <v>2207</v>
      </c>
      <c r="E160" t="s">
        <v>104</v>
      </c>
      <c r="F160">
        <v>40700</v>
      </c>
      <c r="G160" t="s">
        <v>911</v>
      </c>
      <c r="I160" t="s">
        <v>120</v>
      </c>
      <c r="J160">
        <v>2026</v>
      </c>
      <c r="K160">
        <v>7</v>
      </c>
      <c r="L160" t="s">
        <v>94</v>
      </c>
      <c r="M160">
        <v>175.59</v>
      </c>
      <c r="N160">
        <v>1</v>
      </c>
      <c r="O160">
        <v>175.59</v>
      </c>
      <c r="P160" t="s">
        <v>2205</v>
      </c>
    </row>
    <row r="161" spans="1:16" x14ac:dyDescent="0.25">
      <c r="A161" t="s">
        <v>2516</v>
      </c>
      <c r="B161" t="s">
        <v>2239</v>
      </c>
      <c r="C161" t="s">
        <v>296</v>
      </c>
      <c r="D161" t="s">
        <v>2207</v>
      </c>
      <c r="E161" t="s">
        <v>93</v>
      </c>
      <c r="F161">
        <v>40700</v>
      </c>
      <c r="G161" t="s">
        <v>911</v>
      </c>
      <c r="I161" t="s">
        <v>839</v>
      </c>
      <c r="J161">
        <v>2026</v>
      </c>
      <c r="K161">
        <v>7</v>
      </c>
      <c r="L161" t="s">
        <v>94</v>
      </c>
      <c r="M161">
        <v>1467.44</v>
      </c>
      <c r="N161">
        <v>1</v>
      </c>
      <c r="O161">
        <v>1467.44</v>
      </c>
      <c r="P161" t="s">
        <v>2205</v>
      </c>
    </row>
    <row r="162" spans="1:16" x14ac:dyDescent="0.25">
      <c r="A162" t="s">
        <v>2516</v>
      </c>
      <c r="B162" t="s">
        <v>2239</v>
      </c>
      <c r="C162" t="s">
        <v>296</v>
      </c>
      <c r="D162" t="s">
        <v>2207</v>
      </c>
      <c r="E162" t="s">
        <v>102</v>
      </c>
      <c r="F162">
        <v>40700</v>
      </c>
      <c r="G162" t="s">
        <v>911</v>
      </c>
      <c r="I162" t="s">
        <v>186</v>
      </c>
      <c r="J162">
        <v>2026</v>
      </c>
      <c r="K162">
        <v>7</v>
      </c>
      <c r="L162" t="s">
        <v>94</v>
      </c>
      <c r="M162">
        <v>346.88</v>
      </c>
      <c r="N162">
        <v>1</v>
      </c>
      <c r="O162">
        <v>346.88</v>
      </c>
      <c r="P162" t="s">
        <v>2205</v>
      </c>
    </row>
    <row r="163" spans="1:16" x14ac:dyDescent="0.25">
      <c r="A163" t="s">
        <v>2516</v>
      </c>
      <c r="B163" t="s">
        <v>2239</v>
      </c>
      <c r="C163" t="s">
        <v>296</v>
      </c>
      <c r="D163" t="s">
        <v>2207</v>
      </c>
      <c r="E163" t="s">
        <v>93</v>
      </c>
      <c r="F163">
        <v>40700</v>
      </c>
      <c r="G163" t="s">
        <v>911</v>
      </c>
      <c r="I163" t="s">
        <v>658</v>
      </c>
      <c r="J163">
        <v>2026</v>
      </c>
      <c r="K163">
        <v>7</v>
      </c>
      <c r="L163" t="s">
        <v>94</v>
      </c>
      <c r="M163">
        <v>1274</v>
      </c>
      <c r="N163">
        <v>1</v>
      </c>
      <c r="O163">
        <v>1274</v>
      </c>
      <c r="P163" t="s">
        <v>2205</v>
      </c>
    </row>
    <row r="164" spans="1:16" x14ac:dyDescent="0.25">
      <c r="A164" t="s">
        <v>2516</v>
      </c>
      <c r="B164" t="s">
        <v>2239</v>
      </c>
      <c r="C164" t="s">
        <v>296</v>
      </c>
      <c r="D164" t="s">
        <v>2207</v>
      </c>
      <c r="E164" t="s">
        <v>93</v>
      </c>
      <c r="F164">
        <v>40700</v>
      </c>
      <c r="G164" t="s">
        <v>911</v>
      </c>
      <c r="I164" t="s">
        <v>253</v>
      </c>
      <c r="J164">
        <v>2026</v>
      </c>
      <c r="K164">
        <v>7</v>
      </c>
      <c r="L164" t="s">
        <v>94</v>
      </c>
      <c r="M164">
        <v>376.26</v>
      </c>
      <c r="N164">
        <v>1</v>
      </c>
      <c r="O164">
        <v>376.26</v>
      </c>
      <c r="P164" t="s">
        <v>2205</v>
      </c>
    </row>
    <row r="165" spans="1:16" x14ac:dyDescent="0.25">
      <c r="A165" t="s">
        <v>2516</v>
      </c>
      <c r="B165" t="s">
        <v>2239</v>
      </c>
      <c r="C165" t="s">
        <v>296</v>
      </c>
      <c r="D165" t="s">
        <v>2207</v>
      </c>
      <c r="E165" t="s">
        <v>101</v>
      </c>
      <c r="F165">
        <v>40700</v>
      </c>
      <c r="G165" t="s">
        <v>911</v>
      </c>
      <c r="I165" t="s">
        <v>269</v>
      </c>
      <c r="J165">
        <v>2026</v>
      </c>
      <c r="K165">
        <v>7</v>
      </c>
      <c r="L165" t="s">
        <v>94</v>
      </c>
      <c r="M165">
        <v>7288.32</v>
      </c>
      <c r="N165">
        <v>1</v>
      </c>
      <c r="O165">
        <v>7288.32</v>
      </c>
      <c r="P165" t="s">
        <v>2205</v>
      </c>
    </row>
    <row r="166" spans="1:16" x14ac:dyDescent="0.25">
      <c r="A166" t="s">
        <v>2516</v>
      </c>
      <c r="B166" t="s">
        <v>2239</v>
      </c>
      <c r="C166" t="s">
        <v>296</v>
      </c>
      <c r="D166" t="s">
        <v>2207</v>
      </c>
      <c r="E166" t="s">
        <v>105</v>
      </c>
      <c r="F166">
        <v>40700</v>
      </c>
      <c r="G166" t="s">
        <v>911</v>
      </c>
      <c r="I166" t="s">
        <v>144</v>
      </c>
      <c r="J166">
        <v>2026</v>
      </c>
      <c r="K166">
        <v>7</v>
      </c>
      <c r="L166" t="s">
        <v>94</v>
      </c>
      <c r="M166">
        <v>238.3</v>
      </c>
      <c r="N166">
        <v>1</v>
      </c>
      <c r="O166">
        <v>238.3</v>
      </c>
      <c r="P166" t="s">
        <v>2205</v>
      </c>
    </row>
    <row r="167" spans="1:16" x14ac:dyDescent="0.25">
      <c r="A167" t="s">
        <v>2516</v>
      </c>
      <c r="B167" t="s">
        <v>2240</v>
      </c>
      <c r="C167" t="s">
        <v>296</v>
      </c>
      <c r="D167" t="s">
        <v>2207</v>
      </c>
      <c r="E167" t="s">
        <v>93</v>
      </c>
      <c r="F167">
        <v>40700</v>
      </c>
      <c r="G167" t="s">
        <v>911</v>
      </c>
      <c r="I167" t="s">
        <v>839</v>
      </c>
      <c r="J167">
        <v>2026</v>
      </c>
      <c r="K167">
        <v>7</v>
      </c>
      <c r="L167" t="s">
        <v>94</v>
      </c>
      <c r="M167">
        <v>338.64</v>
      </c>
      <c r="N167">
        <v>1</v>
      </c>
      <c r="O167">
        <v>338.64</v>
      </c>
      <c r="P167" t="s">
        <v>2205</v>
      </c>
    </row>
    <row r="168" spans="1:16" x14ac:dyDescent="0.25">
      <c r="A168" t="s">
        <v>2516</v>
      </c>
      <c r="B168" t="s">
        <v>2240</v>
      </c>
      <c r="C168" t="s">
        <v>296</v>
      </c>
      <c r="D168" t="s">
        <v>2207</v>
      </c>
      <c r="E168" t="s">
        <v>102</v>
      </c>
      <c r="F168">
        <v>40700</v>
      </c>
      <c r="G168" t="s">
        <v>911</v>
      </c>
      <c r="I168" t="s">
        <v>186</v>
      </c>
      <c r="J168">
        <v>2026</v>
      </c>
      <c r="K168">
        <v>7</v>
      </c>
      <c r="L168" t="s">
        <v>94</v>
      </c>
      <c r="M168">
        <v>125.27</v>
      </c>
      <c r="N168">
        <v>1</v>
      </c>
      <c r="O168">
        <v>125.27</v>
      </c>
      <c r="P168" t="s">
        <v>2205</v>
      </c>
    </row>
    <row r="169" spans="1:16" x14ac:dyDescent="0.25">
      <c r="A169" t="s">
        <v>2516</v>
      </c>
      <c r="B169" t="s">
        <v>2240</v>
      </c>
      <c r="C169" t="s">
        <v>296</v>
      </c>
      <c r="D169" t="s">
        <v>2207</v>
      </c>
      <c r="E169" t="s">
        <v>93</v>
      </c>
      <c r="F169">
        <v>40700</v>
      </c>
      <c r="G169" t="s">
        <v>911</v>
      </c>
      <c r="I169" t="s">
        <v>658</v>
      </c>
      <c r="J169">
        <v>2026</v>
      </c>
      <c r="K169">
        <v>7</v>
      </c>
      <c r="L169" t="s">
        <v>94</v>
      </c>
      <c r="M169">
        <v>294</v>
      </c>
      <c r="N169">
        <v>1</v>
      </c>
      <c r="O169">
        <v>294</v>
      </c>
      <c r="P169" t="s">
        <v>2205</v>
      </c>
    </row>
    <row r="170" spans="1:16" x14ac:dyDescent="0.25">
      <c r="A170" t="s">
        <v>2516</v>
      </c>
      <c r="B170" t="s">
        <v>2240</v>
      </c>
      <c r="C170" t="s">
        <v>296</v>
      </c>
      <c r="D170" t="s">
        <v>2207</v>
      </c>
      <c r="E170" t="s">
        <v>101</v>
      </c>
      <c r="F170">
        <v>40700</v>
      </c>
      <c r="G170" t="s">
        <v>911</v>
      </c>
      <c r="I170" t="s">
        <v>269</v>
      </c>
      <c r="J170">
        <v>2026</v>
      </c>
      <c r="K170">
        <v>7</v>
      </c>
      <c r="L170" t="s">
        <v>94</v>
      </c>
      <c r="M170">
        <v>1390.21</v>
      </c>
      <c r="N170">
        <v>1</v>
      </c>
      <c r="O170">
        <v>1390.21</v>
      </c>
      <c r="P170" t="s">
        <v>2205</v>
      </c>
    </row>
    <row r="171" spans="1:16" x14ac:dyDescent="0.25">
      <c r="A171" t="s">
        <v>2516</v>
      </c>
      <c r="B171" t="s">
        <v>2241</v>
      </c>
      <c r="C171" t="s">
        <v>296</v>
      </c>
      <c r="D171" t="s">
        <v>2207</v>
      </c>
      <c r="E171" t="s">
        <v>93</v>
      </c>
      <c r="F171">
        <v>40700</v>
      </c>
      <c r="G171" t="s">
        <v>911</v>
      </c>
      <c r="I171" t="s">
        <v>839</v>
      </c>
      <c r="J171">
        <v>2026</v>
      </c>
      <c r="K171">
        <v>7</v>
      </c>
      <c r="L171" t="s">
        <v>94</v>
      </c>
      <c r="M171">
        <v>790.16</v>
      </c>
      <c r="N171">
        <v>1</v>
      </c>
      <c r="O171">
        <v>790.16</v>
      </c>
      <c r="P171" t="s">
        <v>2205</v>
      </c>
    </row>
    <row r="172" spans="1:16" x14ac:dyDescent="0.25">
      <c r="A172" t="s">
        <v>2516</v>
      </c>
      <c r="B172" t="s">
        <v>2241</v>
      </c>
      <c r="C172" t="s">
        <v>296</v>
      </c>
      <c r="D172" t="s">
        <v>2207</v>
      </c>
      <c r="E172" t="s">
        <v>102</v>
      </c>
      <c r="F172">
        <v>40700</v>
      </c>
      <c r="G172" t="s">
        <v>911</v>
      </c>
      <c r="I172" t="s">
        <v>186</v>
      </c>
      <c r="J172">
        <v>2026</v>
      </c>
      <c r="K172">
        <v>7</v>
      </c>
      <c r="L172" t="s">
        <v>94</v>
      </c>
      <c r="M172">
        <v>345.17</v>
      </c>
      <c r="N172">
        <v>1</v>
      </c>
      <c r="O172">
        <v>345.17</v>
      </c>
      <c r="P172" t="s">
        <v>2205</v>
      </c>
    </row>
    <row r="173" spans="1:16" x14ac:dyDescent="0.25">
      <c r="A173" t="s">
        <v>2516</v>
      </c>
      <c r="B173" t="s">
        <v>2241</v>
      </c>
      <c r="C173" t="s">
        <v>296</v>
      </c>
      <c r="D173" t="s">
        <v>2207</v>
      </c>
      <c r="E173" t="s">
        <v>93</v>
      </c>
      <c r="F173">
        <v>40700</v>
      </c>
      <c r="G173" t="s">
        <v>911</v>
      </c>
      <c r="I173" t="s">
        <v>658</v>
      </c>
      <c r="J173">
        <v>2026</v>
      </c>
      <c r="K173">
        <v>7</v>
      </c>
      <c r="L173" t="s">
        <v>94</v>
      </c>
      <c r="M173">
        <v>686</v>
      </c>
      <c r="N173">
        <v>1</v>
      </c>
      <c r="O173">
        <v>686</v>
      </c>
      <c r="P173" t="s">
        <v>2205</v>
      </c>
    </row>
    <row r="174" spans="1:16" x14ac:dyDescent="0.25">
      <c r="A174" t="s">
        <v>2516</v>
      </c>
      <c r="B174" t="s">
        <v>2241</v>
      </c>
      <c r="C174" t="s">
        <v>296</v>
      </c>
      <c r="D174" t="s">
        <v>2207</v>
      </c>
      <c r="E174" t="s">
        <v>105</v>
      </c>
      <c r="F174">
        <v>40700</v>
      </c>
      <c r="G174" t="s">
        <v>911</v>
      </c>
      <c r="I174" t="s">
        <v>670</v>
      </c>
      <c r="J174">
        <v>2026</v>
      </c>
      <c r="K174">
        <v>7</v>
      </c>
      <c r="L174" t="s">
        <v>94</v>
      </c>
      <c r="M174">
        <v>2502.15</v>
      </c>
      <c r="N174">
        <v>1</v>
      </c>
      <c r="O174">
        <v>2502.15</v>
      </c>
      <c r="P174" t="s">
        <v>2205</v>
      </c>
    </row>
    <row r="175" spans="1:16" x14ac:dyDescent="0.25">
      <c r="A175" t="s">
        <v>2516</v>
      </c>
      <c r="B175" t="s">
        <v>2241</v>
      </c>
      <c r="C175" t="s">
        <v>296</v>
      </c>
      <c r="D175" t="s">
        <v>2207</v>
      </c>
      <c r="E175" t="s">
        <v>93</v>
      </c>
      <c r="F175">
        <v>40700</v>
      </c>
      <c r="G175" t="s">
        <v>911</v>
      </c>
      <c r="I175" t="s">
        <v>167</v>
      </c>
      <c r="J175">
        <v>2026</v>
      </c>
      <c r="K175">
        <v>7</v>
      </c>
      <c r="L175" t="s">
        <v>94</v>
      </c>
      <c r="M175">
        <v>106.61</v>
      </c>
      <c r="N175">
        <v>1</v>
      </c>
      <c r="O175">
        <v>106.61</v>
      </c>
      <c r="P175" t="s">
        <v>2205</v>
      </c>
    </row>
    <row r="176" spans="1:16" x14ac:dyDescent="0.25">
      <c r="A176" t="s">
        <v>2516</v>
      </c>
      <c r="B176" t="s">
        <v>2241</v>
      </c>
      <c r="C176" t="s">
        <v>296</v>
      </c>
      <c r="D176" t="s">
        <v>2207</v>
      </c>
      <c r="E176" t="s">
        <v>93</v>
      </c>
      <c r="F176">
        <v>40700</v>
      </c>
      <c r="G176" t="s">
        <v>911</v>
      </c>
      <c r="I176" t="s">
        <v>253</v>
      </c>
      <c r="J176">
        <v>2026</v>
      </c>
      <c r="K176">
        <v>7</v>
      </c>
      <c r="L176" t="s">
        <v>94</v>
      </c>
      <c r="M176">
        <v>376.26</v>
      </c>
      <c r="N176">
        <v>1</v>
      </c>
      <c r="O176">
        <v>376.26</v>
      </c>
      <c r="P176" t="s">
        <v>2205</v>
      </c>
    </row>
    <row r="177" spans="1:16" x14ac:dyDescent="0.25">
      <c r="A177" t="s">
        <v>2516</v>
      </c>
      <c r="B177" t="s">
        <v>2241</v>
      </c>
      <c r="C177" t="s">
        <v>296</v>
      </c>
      <c r="D177" t="s">
        <v>2207</v>
      </c>
      <c r="E177" t="s">
        <v>101</v>
      </c>
      <c r="F177">
        <v>40700</v>
      </c>
      <c r="G177" t="s">
        <v>911</v>
      </c>
      <c r="I177" t="s">
        <v>269</v>
      </c>
      <c r="J177">
        <v>2026</v>
      </c>
      <c r="K177">
        <v>7</v>
      </c>
      <c r="L177" t="s">
        <v>94</v>
      </c>
      <c r="M177">
        <v>1788.51</v>
      </c>
      <c r="N177">
        <v>1</v>
      </c>
      <c r="O177">
        <v>1788.51</v>
      </c>
      <c r="P177" t="s">
        <v>2205</v>
      </c>
    </row>
    <row r="178" spans="1:16" x14ac:dyDescent="0.25">
      <c r="A178" t="s">
        <v>2516</v>
      </c>
      <c r="B178" t="s">
        <v>2242</v>
      </c>
      <c r="C178" t="s">
        <v>296</v>
      </c>
      <c r="D178" t="s">
        <v>2207</v>
      </c>
      <c r="E178" t="s">
        <v>93</v>
      </c>
      <c r="F178">
        <v>40700</v>
      </c>
      <c r="G178" t="s">
        <v>911</v>
      </c>
      <c r="I178" t="s">
        <v>839</v>
      </c>
      <c r="J178">
        <v>2026</v>
      </c>
      <c r="K178">
        <v>7</v>
      </c>
      <c r="L178" t="s">
        <v>94</v>
      </c>
      <c r="M178">
        <v>677.28</v>
      </c>
      <c r="N178">
        <v>1</v>
      </c>
      <c r="O178">
        <v>677.28</v>
      </c>
      <c r="P178" t="s">
        <v>2205</v>
      </c>
    </row>
    <row r="179" spans="1:16" x14ac:dyDescent="0.25">
      <c r="A179" t="s">
        <v>2516</v>
      </c>
      <c r="B179" t="s">
        <v>2242</v>
      </c>
      <c r="C179" t="s">
        <v>296</v>
      </c>
      <c r="D179" t="s">
        <v>2207</v>
      </c>
      <c r="E179" t="s">
        <v>102</v>
      </c>
      <c r="F179">
        <v>40700</v>
      </c>
      <c r="G179" t="s">
        <v>911</v>
      </c>
      <c r="I179" t="s">
        <v>186</v>
      </c>
      <c r="J179">
        <v>2026</v>
      </c>
      <c r="K179">
        <v>7</v>
      </c>
      <c r="L179" t="s">
        <v>94</v>
      </c>
      <c r="M179">
        <v>1239.8399999999999</v>
      </c>
      <c r="N179">
        <v>1</v>
      </c>
      <c r="O179">
        <v>1239.8399999999999</v>
      </c>
      <c r="P179" t="s">
        <v>2205</v>
      </c>
    </row>
    <row r="180" spans="1:16" x14ac:dyDescent="0.25">
      <c r="A180" t="s">
        <v>2516</v>
      </c>
      <c r="B180" t="s">
        <v>2242</v>
      </c>
      <c r="C180" t="s">
        <v>296</v>
      </c>
      <c r="D180" t="s">
        <v>2207</v>
      </c>
      <c r="E180" t="s">
        <v>93</v>
      </c>
      <c r="F180">
        <v>40700</v>
      </c>
      <c r="G180" t="s">
        <v>911</v>
      </c>
      <c r="I180" t="s">
        <v>658</v>
      </c>
      <c r="J180">
        <v>2026</v>
      </c>
      <c r="K180">
        <v>7</v>
      </c>
      <c r="L180" t="s">
        <v>94</v>
      </c>
      <c r="M180">
        <v>588</v>
      </c>
      <c r="N180">
        <v>1</v>
      </c>
      <c r="O180">
        <v>588</v>
      </c>
      <c r="P180" t="s">
        <v>2205</v>
      </c>
    </row>
    <row r="181" spans="1:16" x14ac:dyDescent="0.25">
      <c r="A181" t="s">
        <v>2516</v>
      </c>
      <c r="B181" t="s">
        <v>2242</v>
      </c>
      <c r="C181" t="s">
        <v>296</v>
      </c>
      <c r="D181" t="s">
        <v>2207</v>
      </c>
      <c r="E181" t="s">
        <v>105</v>
      </c>
      <c r="F181">
        <v>40700</v>
      </c>
      <c r="G181" t="s">
        <v>911</v>
      </c>
      <c r="I181" t="s">
        <v>670</v>
      </c>
      <c r="J181">
        <v>2026</v>
      </c>
      <c r="K181">
        <v>7</v>
      </c>
      <c r="L181" t="s">
        <v>94</v>
      </c>
      <c r="M181">
        <v>250.84</v>
      </c>
      <c r="N181">
        <v>1</v>
      </c>
      <c r="O181">
        <v>250.84</v>
      </c>
      <c r="P181" t="s">
        <v>2205</v>
      </c>
    </row>
    <row r="182" spans="1:16" x14ac:dyDescent="0.25">
      <c r="A182" t="s">
        <v>2516</v>
      </c>
      <c r="B182" t="s">
        <v>2242</v>
      </c>
      <c r="C182" t="s">
        <v>296</v>
      </c>
      <c r="D182" t="s">
        <v>2207</v>
      </c>
      <c r="E182" t="s">
        <v>93</v>
      </c>
      <c r="F182">
        <v>40700</v>
      </c>
      <c r="G182" t="s">
        <v>911</v>
      </c>
      <c r="I182" t="s">
        <v>253</v>
      </c>
      <c r="J182">
        <v>2026</v>
      </c>
      <c r="K182">
        <v>7</v>
      </c>
      <c r="L182" t="s">
        <v>94</v>
      </c>
      <c r="M182">
        <v>376.26</v>
      </c>
      <c r="N182">
        <v>1</v>
      </c>
      <c r="O182">
        <v>376.26</v>
      </c>
      <c r="P182" t="s">
        <v>2205</v>
      </c>
    </row>
    <row r="183" spans="1:16" x14ac:dyDescent="0.25">
      <c r="A183" t="s">
        <v>2516</v>
      </c>
      <c r="B183" t="s">
        <v>2242</v>
      </c>
      <c r="C183" t="s">
        <v>296</v>
      </c>
      <c r="D183" t="s">
        <v>2207</v>
      </c>
      <c r="E183" t="s">
        <v>101</v>
      </c>
      <c r="F183">
        <v>40700</v>
      </c>
      <c r="G183" t="s">
        <v>911</v>
      </c>
      <c r="I183" t="s">
        <v>269</v>
      </c>
      <c r="J183">
        <v>2026</v>
      </c>
      <c r="K183">
        <v>7</v>
      </c>
      <c r="L183" t="s">
        <v>94</v>
      </c>
      <c r="M183">
        <v>1719.46</v>
      </c>
      <c r="N183">
        <v>1</v>
      </c>
      <c r="O183">
        <v>1719.46</v>
      </c>
      <c r="P183" t="s">
        <v>2205</v>
      </c>
    </row>
    <row r="184" spans="1:16" x14ac:dyDescent="0.25">
      <c r="A184" t="s">
        <v>2516</v>
      </c>
      <c r="B184" t="s">
        <v>2242</v>
      </c>
      <c r="C184" t="s">
        <v>296</v>
      </c>
      <c r="D184" t="s">
        <v>2207</v>
      </c>
      <c r="E184" t="s">
        <v>105</v>
      </c>
      <c r="F184">
        <v>40700</v>
      </c>
      <c r="G184" t="s">
        <v>911</v>
      </c>
      <c r="I184" t="s">
        <v>144</v>
      </c>
      <c r="J184">
        <v>2026</v>
      </c>
      <c r="K184">
        <v>7</v>
      </c>
      <c r="L184" t="s">
        <v>94</v>
      </c>
      <c r="M184">
        <v>238.3</v>
      </c>
      <c r="N184">
        <v>1</v>
      </c>
      <c r="O184">
        <v>238.3</v>
      </c>
      <c r="P184" t="s">
        <v>2205</v>
      </c>
    </row>
    <row r="185" spans="1:16" x14ac:dyDescent="0.25">
      <c r="A185" t="s">
        <v>2516</v>
      </c>
      <c r="B185" t="s">
        <v>3143</v>
      </c>
      <c r="C185" t="s">
        <v>296</v>
      </c>
      <c r="D185" t="s">
        <v>2207</v>
      </c>
      <c r="E185" t="s">
        <v>93</v>
      </c>
      <c r="F185">
        <v>40700</v>
      </c>
      <c r="G185" t="s">
        <v>911</v>
      </c>
      <c r="I185" t="s">
        <v>668</v>
      </c>
      <c r="J185">
        <v>2026</v>
      </c>
      <c r="K185">
        <v>7</v>
      </c>
      <c r="L185" t="s">
        <v>94</v>
      </c>
      <c r="M185">
        <v>1293.3</v>
      </c>
      <c r="N185">
        <v>1</v>
      </c>
      <c r="O185">
        <v>1293.3</v>
      </c>
      <c r="P185" t="s">
        <v>2205</v>
      </c>
    </row>
    <row r="186" spans="1:16" x14ac:dyDescent="0.25">
      <c r="A186" t="s">
        <v>2516</v>
      </c>
      <c r="B186" t="s">
        <v>3143</v>
      </c>
      <c r="C186" t="s">
        <v>296</v>
      </c>
      <c r="D186" t="s">
        <v>2207</v>
      </c>
      <c r="E186" t="s">
        <v>105</v>
      </c>
      <c r="F186">
        <v>40700</v>
      </c>
      <c r="G186" t="s">
        <v>911</v>
      </c>
      <c r="I186" t="s">
        <v>670</v>
      </c>
      <c r="J186">
        <v>2026</v>
      </c>
      <c r="K186">
        <v>7</v>
      </c>
      <c r="L186" t="s">
        <v>94</v>
      </c>
      <c r="M186">
        <v>125.42</v>
      </c>
      <c r="N186">
        <v>1</v>
      </c>
      <c r="O186">
        <v>125.42</v>
      </c>
      <c r="P186" t="s">
        <v>2205</v>
      </c>
    </row>
    <row r="187" spans="1:16" x14ac:dyDescent="0.25">
      <c r="A187" t="s">
        <v>2516</v>
      </c>
      <c r="B187" t="s">
        <v>3143</v>
      </c>
      <c r="C187" t="s">
        <v>296</v>
      </c>
      <c r="D187" t="s">
        <v>2207</v>
      </c>
      <c r="E187" t="s">
        <v>93</v>
      </c>
      <c r="F187">
        <v>40700</v>
      </c>
      <c r="G187" t="s">
        <v>911</v>
      </c>
      <c r="I187" t="s">
        <v>253</v>
      </c>
      <c r="J187">
        <v>2026</v>
      </c>
      <c r="K187">
        <v>7</v>
      </c>
      <c r="L187" t="s">
        <v>94</v>
      </c>
      <c r="M187">
        <v>376.26</v>
      </c>
      <c r="N187">
        <v>1</v>
      </c>
      <c r="O187">
        <v>376.26</v>
      </c>
      <c r="P187" t="s">
        <v>2205</v>
      </c>
    </row>
    <row r="188" spans="1:16" x14ac:dyDescent="0.25">
      <c r="A188" t="s">
        <v>2516</v>
      </c>
      <c r="B188" t="s">
        <v>3143</v>
      </c>
      <c r="C188" t="s">
        <v>296</v>
      </c>
      <c r="D188" t="s">
        <v>2207</v>
      </c>
      <c r="E188" t="s">
        <v>101</v>
      </c>
      <c r="F188">
        <v>40700</v>
      </c>
      <c r="G188" t="s">
        <v>911</v>
      </c>
      <c r="I188" t="s">
        <v>269</v>
      </c>
      <c r="J188">
        <v>2026</v>
      </c>
      <c r="K188">
        <v>7</v>
      </c>
      <c r="L188" t="s">
        <v>94</v>
      </c>
      <c r="M188">
        <v>3736.67</v>
      </c>
      <c r="N188">
        <v>1</v>
      </c>
      <c r="O188">
        <v>3736.67</v>
      </c>
      <c r="P188" t="s">
        <v>2205</v>
      </c>
    </row>
    <row r="189" spans="1:16" x14ac:dyDescent="0.25">
      <c r="A189" t="s">
        <v>2516</v>
      </c>
      <c r="B189" t="s">
        <v>3143</v>
      </c>
      <c r="C189" t="s">
        <v>296</v>
      </c>
      <c r="D189" t="s">
        <v>2207</v>
      </c>
      <c r="E189" t="s">
        <v>93</v>
      </c>
      <c r="F189">
        <v>40700</v>
      </c>
      <c r="G189" t="s">
        <v>911</v>
      </c>
      <c r="I189" t="s">
        <v>240</v>
      </c>
      <c r="J189">
        <v>2026</v>
      </c>
      <c r="K189">
        <v>7</v>
      </c>
      <c r="L189" t="s">
        <v>94</v>
      </c>
      <c r="M189">
        <v>225.76</v>
      </c>
      <c r="N189">
        <v>1</v>
      </c>
      <c r="O189">
        <v>225.76</v>
      </c>
      <c r="P189" t="s">
        <v>2205</v>
      </c>
    </row>
    <row r="190" spans="1:16" x14ac:dyDescent="0.25">
      <c r="A190" t="s">
        <v>2516</v>
      </c>
      <c r="B190" t="s">
        <v>3143</v>
      </c>
      <c r="C190" t="s">
        <v>296</v>
      </c>
      <c r="D190" t="s">
        <v>2207</v>
      </c>
      <c r="E190" t="s">
        <v>93</v>
      </c>
      <c r="F190">
        <v>40700</v>
      </c>
      <c r="G190" t="s">
        <v>911</v>
      </c>
      <c r="I190" t="s">
        <v>627</v>
      </c>
      <c r="J190">
        <v>2026</v>
      </c>
      <c r="K190">
        <v>7</v>
      </c>
      <c r="L190" t="s">
        <v>94</v>
      </c>
      <c r="M190">
        <v>1040.99</v>
      </c>
      <c r="N190">
        <v>1</v>
      </c>
      <c r="O190">
        <v>1040.99</v>
      </c>
      <c r="P190" t="s">
        <v>2205</v>
      </c>
    </row>
    <row r="191" spans="1:16" x14ac:dyDescent="0.25">
      <c r="A191" t="s">
        <v>1005</v>
      </c>
      <c r="B191" t="s">
        <v>132</v>
      </c>
      <c r="C191" t="s">
        <v>133</v>
      </c>
      <c r="D191" t="s">
        <v>2207</v>
      </c>
      <c r="E191" t="s">
        <v>105</v>
      </c>
      <c r="F191">
        <v>40700</v>
      </c>
      <c r="G191" t="s">
        <v>911</v>
      </c>
      <c r="I191" t="s">
        <v>111</v>
      </c>
      <c r="J191">
        <v>2026</v>
      </c>
      <c r="K191">
        <v>7</v>
      </c>
      <c r="L191" t="s">
        <v>94</v>
      </c>
      <c r="M191">
        <v>191.26</v>
      </c>
      <c r="N191">
        <v>1</v>
      </c>
      <c r="O191">
        <v>191.26</v>
      </c>
      <c r="P191" t="s">
        <v>2205</v>
      </c>
    </row>
    <row r="192" spans="1:16" x14ac:dyDescent="0.25">
      <c r="A192" t="s">
        <v>1005</v>
      </c>
      <c r="B192" t="s">
        <v>2243</v>
      </c>
      <c r="C192" t="s">
        <v>133</v>
      </c>
      <c r="D192" t="s">
        <v>2207</v>
      </c>
      <c r="E192" t="s">
        <v>105</v>
      </c>
      <c r="F192">
        <v>40700</v>
      </c>
      <c r="G192" t="s">
        <v>911</v>
      </c>
      <c r="I192" t="s">
        <v>111</v>
      </c>
      <c r="J192">
        <v>2026</v>
      </c>
      <c r="K192">
        <v>7</v>
      </c>
      <c r="L192" t="s">
        <v>94</v>
      </c>
      <c r="M192">
        <v>191.26</v>
      </c>
      <c r="N192">
        <v>1</v>
      </c>
      <c r="O192">
        <v>191.26</v>
      </c>
      <c r="P192" t="s">
        <v>2205</v>
      </c>
    </row>
    <row r="193" spans="1:16" x14ac:dyDescent="0.25">
      <c r="A193" t="s">
        <v>1005</v>
      </c>
      <c r="B193" t="s">
        <v>2244</v>
      </c>
      <c r="C193" t="s">
        <v>133</v>
      </c>
      <c r="D193" t="s">
        <v>2207</v>
      </c>
      <c r="E193" t="s">
        <v>105</v>
      </c>
      <c r="F193">
        <v>40700</v>
      </c>
      <c r="G193" t="s">
        <v>911</v>
      </c>
      <c r="I193" t="s">
        <v>111</v>
      </c>
      <c r="J193">
        <v>2026</v>
      </c>
      <c r="K193">
        <v>7</v>
      </c>
      <c r="L193" t="s">
        <v>94</v>
      </c>
      <c r="M193">
        <v>191.26</v>
      </c>
      <c r="N193">
        <v>1</v>
      </c>
      <c r="O193">
        <v>191.26</v>
      </c>
      <c r="P193" t="s">
        <v>2205</v>
      </c>
    </row>
    <row r="194" spans="1:16" x14ac:dyDescent="0.25">
      <c r="A194" t="s">
        <v>1005</v>
      </c>
      <c r="B194" t="s">
        <v>2245</v>
      </c>
      <c r="C194" t="s">
        <v>133</v>
      </c>
      <c r="D194" t="s">
        <v>2207</v>
      </c>
      <c r="E194" t="s">
        <v>105</v>
      </c>
      <c r="F194">
        <v>40700</v>
      </c>
      <c r="G194" t="s">
        <v>911</v>
      </c>
      <c r="I194" t="s">
        <v>111</v>
      </c>
      <c r="J194">
        <v>2026</v>
      </c>
      <c r="K194">
        <v>7</v>
      </c>
      <c r="L194" t="s">
        <v>94</v>
      </c>
      <c r="M194">
        <v>191.26</v>
      </c>
      <c r="N194">
        <v>1</v>
      </c>
      <c r="O194">
        <v>191.26</v>
      </c>
      <c r="P194" t="s">
        <v>2205</v>
      </c>
    </row>
    <row r="195" spans="1:16" x14ac:dyDescent="0.25">
      <c r="A195" t="s">
        <v>1005</v>
      </c>
      <c r="B195" t="s">
        <v>672</v>
      </c>
      <c r="C195" t="s">
        <v>133</v>
      </c>
      <c r="D195" t="s">
        <v>2207</v>
      </c>
      <c r="E195" t="s">
        <v>102</v>
      </c>
      <c r="F195">
        <v>40700</v>
      </c>
      <c r="G195" t="s">
        <v>911</v>
      </c>
      <c r="I195" t="s">
        <v>125</v>
      </c>
      <c r="J195">
        <v>2026</v>
      </c>
      <c r="K195">
        <v>7</v>
      </c>
      <c r="L195" t="s">
        <v>94</v>
      </c>
      <c r="M195">
        <v>125.27</v>
      </c>
      <c r="N195">
        <v>1</v>
      </c>
      <c r="O195">
        <v>125.27</v>
      </c>
      <c r="P195" t="s">
        <v>2205</v>
      </c>
    </row>
    <row r="196" spans="1:16" x14ac:dyDescent="0.25">
      <c r="A196" t="s">
        <v>1005</v>
      </c>
      <c r="B196" t="s">
        <v>672</v>
      </c>
      <c r="C196" t="s">
        <v>133</v>
      </c>
      <c r="D196" t="s">
        <v>2207</v>
      </c>
      <c r="E196" t="s">
        <v>105</v>
      </c>
      <c r="F196">
        <v>40700</v>
      </c>
      <c r="G196" t="s">
        <v>911</v>
      </c>
      <c r="I196" t="s">
        <v>111</v>
      </c>
      <c r="J196">
        <v>2026</v>
      </c>
      <c r="K196">
        <v>7</v>
      </c>
      <c r="L196" t="s">
        <v>94</v>
      </c>
      <c r="M196">
        <v>95.63</v>
      </c>
      <c r="N196">
        <v>1</v>
      </c>
      <c r="O196">
        <v>95.63</v>
      </c>
      <c r="P196" t="s">
        <v>2205</v>
      </c>
    </row>
    <row r="197" spans="1:16" x14ac:dyDescent="0.25">
      <c r="A197" t="s">
        <v>1005</v>
      </c>
      <c r="B197" t="s">
        <v>2246</v>
      </c>
      <c r="C197" t="s">
        <v>133</v>
      </c>
      <c r="D197" t="s">
        <v>2207</v>
      </c>
      <c r="E197" t="s">
        <v>104</v>
      </c>
      <c r="F197">
        <v>40700</v>
      </c>
      <c r="G197" t="s">
        <v>911</v>
      </c>
      <c r="I197" t="s">
        <v>118</v>
      </c>
      <c r="J197">
        <v>2026</v>
      </c>
      <c r="K197">
        <v>7</v>
      </c>
      <c r="L197" t="s">
        <v>94</v>
      </c>
      <c r="M197">
        <v>216.32</v>
      </c>
      <c r="N197">
        <v>1</v>
      </c>
      <c r="O197">
        <v>216.32</v>
      </c>
      <c r="P197" t="s">
        <v>2205</v>
      </c>
    </row>
    <row r="198" spans="1:16" x14ac:dyDescent="0.25">
      <c r="A198" t="s">
        <v>1005</v>
      </c>
      <c r="B198" t="s">
        <v>2246</v>
      </c>
      <c r="C198" t="s">
        <v>133</v>
      </c>
      <c r="D198" t="s">
        <v>2207</v>
      </c>
      <c r="E198" t="s">
        <v>105</v>
      </c>
      <c r="F198">
        <v>40700</v>
      </c>
      <c r="G198" t="s">
        <v>911</v>
      </c>
      <c r="I198" t="s">
        <v>111</v>
      </c>
      <c r="J198">
        <v>2026</v>
      </c>
      <c r="K198">
        <v>7</v>
      </c>
      <c r="L198" t="s">
        <v>94</v>
      </c>
      <c r="M198">
        <v>191.26</v>
      </c>
      <c r="N198">
        <v>1</v>
      </c>
      <c r="O198">
        <v>191.26</v>
      </c>
      <c r="P198" t="s">
        <v>2205</v>
      </c>
    </row>
    <row r="199" spans="1:16" x14ac:dyDescent="0.25">
      <c r="A199" t="s">
        <v>1005</v>
      </c>
      <c r="B199" t="s">
        <v>145</v>
      </c>
      <c r="C199" t="s">
        <v>133</v>
      </c>
      <c r="D199" t="s">
        <v>2207</v>
      </c>
      <c r="E199" t="s">
        <v>105</v>
      </c>
      <c r="F199">
        <v>40700</v>
      </c>
      <c r="G199" t="s">
        <v>911</v>
      </c>
      <c r="I199" t="s">
        <v>111</v>
      </c>
      <c r="J199">
        <v>2026</v>
      </c>
      <c r="K199">
        <v>7</v>
      </c>
      <c r="L199" t="s">
        <v>94</v>
      </c>
      <c r="M199">
        <v>95.63</v>
      </c>
      <c r="N199">
        <v>1</v>
      </c>
      <c r="O199">
        <v>95.63</v>
      </c>
      <c r="P199" t="s">
        <v>2205</v>
      </c>
    </row>
    <row r="200" spans="1:16" x14ac:dyDescent="0.25">
      <c r="A200" t="s">
        <v>1005</v>
      </c>
      <c r="B200" t="s">
        <v>147</v>
      </c>
      <c r="C200" t="s">
        <v>133</v>
      </c>
      <c r="D200" t="s">
        <v>2207</v>
      </c>
      <c r="E200" t="s">
        <v>104</v>
      </c>
      <c r="F200">
        <v>40700</v>
      </c>
      <c r="G200" t="s">
        <v>911</v>
      </c>
      <c r="I200" t="s">
        <v>118</v>
      </c>
      <c r="J200">
        <v>2026</v>
      </c>
      <c r="K200">
        <v>7</v>
      </c>
      <c r="L200" t="s">
        <v>94</v>
      </c>
      <c r="M200">
        <v>108.16</v>
      </c>
      <c r="N200">
        <v>1</v>
      </c>
      <c r="O200">
        <v>108.16</v>
      </c>
      <c r="P200" t="s">
        <v>2205</v>
      </c>
    </row>
    <row r="201" spans="1:16" x14ac:dyDescent="0.25">
      <c r="A201" t="s">
        <v>1005</v>
      </c>
      <c r="B201" t="s">
        <v>147</v>
      </c>
      <c r="C201" t="s">
        <v>133</v>
      </c>
      <c r="D201" t="s">
        <v>2207</v>
      </c>
      <c r="E201" t="s">
        <v>105</v>
      </c>
      <c r="F201">
        <v>40700</v>
      </c>
      <c r="G201" t="s">
        <v>911</v>
      </c>
      <c r="I201" t="s">
        <v>111</v>
      </c>
      <c r="J201">
        <v>2026</v>
      </c>
      <c r="K201">
        <v>7</v>
      </c>
      <c r="L201" t="s">
        <v>94</v>
      </c>
      <c r="M201">
        <v>191.26</v>
      </c>
      <c r="N201">
        <v>1</v>
      </c>
      <c r="O201">
        <v>191.26</v>
      </c>
      <c r="P201" t="s">
        <v>2205</v>
      </c>
    </row>
    <row r="202" spans="1:16" x14ac:dyDescent="0.25">
      <c r="A202" t="s">
        <v>1005</v>
      </c>
      <c r="B202" t="s">
        <v>936</v>
      </c>
      <c r="C202" t="s">
        <v>133</v>
      </c>
      <c r="D202" t="s">
        <v>2207</v>
      </c>
      <c r="E202" t="s">
        <v>93</v>
      </c>
      <c r="F202">
        <v>40700</v>
      </c>
      <c r="G202" t="s">
        <v>911</v>
      </c>
      <c r="I202" t="s">
        <v>253</v>
      </c>
      <c r="J202">
        <v>2026</v>
      </c>
      <c r="K202">
        <v>7</v>
      </c>
      <c r="L202" t="s">
        <v>94</v>
      </c>
      <c r="M202">
        <v>310.82</v>
      </c>
      <c r="N202">
        <v>1</v>
      </c>
      <c r="O202">
        <v>310.82</v>
      </c>
      <c r="P202" t="s">
        <v>2205</v>
      </c>
    </row>
    <row r="203" spans="1:16" x14ac:dyDescent="0.25">
      <c r="A203" t="s">
        <v>1005</v>
      </c>
      <c r="B203" t="s">
        <v>676</v>
      </c>
      <c r="C203" t="s">
        <v>133</v>
      </c>
      <c r="D203" t="s">
        <v>2207</v>
      </c>
      <c r="E203" t="s">
        <v>105</v>
      </c>
      <c r="F203">
        <v>40700</v>
      </c>
      <c r="G203" t="s">
        <v>911</v>
      </c>
      <c r="I203" t="s">
        <v>111</v>
      </c>
      <c r="J203">
        <v>2026</v>
      </c>
      <c r="K203">
        <v>7</v>
      </c>
      <c r="L203" t="s">
        <v>94</v>
      </c>
      <c r="M203">
        <v>286.89</v>
      </c>
      <c r="N203">
        <v>1</v>
      </c>
      <c r="O203">
        <v>286.89</v>
      </c>
      <c r="P203" t="s">
        <v>2205</v>
      </c>
    </row>
    <row r="204" spans="1:16" x14ac:dyDescent="0.25">
      <c r="A204" t="s">
        <v>1005</v>
      </c>
      <c r="B204" t="s">
        <v>938</v>
      </c>
      <c r="C204" t="s">
        <v>133</v>
      </c>
      <c r="D204" t="s">
        <v>2207</v>
      </c>
      <c r="E204" t="s">
        <v>105</v>
      </c>
      <c r="F204">
        <v>40700</v>
      </c>
      <c r="G204" t="s">
        <v>911</v>
      </c>
      <c r="I204" t="s">
        <v>111</v>
      </c>
      <c r="J204">
        <v>2026</v>
      </c>
      <c r="K204">
        <v>7</v>
      </c>
      <c r="L204" t="s">
        <v>94</v>
      </c>
      <c r="M204">
        <v>286.89</v>
      </c>
      <c r="N204">
        <v>1</v>
      </c>
      <c r="O204">
        <v>286.89</v>
      </c>
      <c r="P204" t="s">
        <v>2205</v>
      </c>
    </row>
    <row r="205" spans="1:16" x14ac:dyDescent="0.25">
      <c r="A205" t="s">
        <v>1005</v>
      </c>
      <c r="B205" t="s">
        <v>150</v>
      </c>
      <c r="C205" t="s">
        <v>133</v>
      </c>
      <c r="D205" t="s">
        <v>2207</v>
      </c>
      <c r="E205" t="s">
        <v>105</v>
      </c>
      <c r="F205">
        <v>40700</v>
      </c>
      <c r="G205" t="s">
        <v>911</v>
      </c>
      <c r="I205" t="s">
        <v>111</v>
      </c>
      <c r="J205">
        <v>2026</v>
      </c>
      <c r="K205">
        <v>7</v>
      </c>
      <c r="L205" t="s">
        <v>94</v>
      </c>
      <c r="M205">
        <v>191.26</v>
      </c>
      <c r="N205">
        <v>1</v>
      </c>
      <c r="O205">
        <v>191.26</v>
      </c>
      <c r="P205" t="s">
        <v>2205</v>
      </c>
    </row>
    <row r="206" spans="1:16" x14ac:dyDescent="0.25">
      <c r="A206" t="s">
        <v>1005</v>
      </c>
      <c r="B206" t="s">
        <v>2247</v>
      </c>
      <c r="C206" t="s">
        <v>133</v>
      </c>
      <c r="D206" t="s">
        <v>2207</v>
      </c>
      <c r="E206" t="s">
        <v>104</v>
      </c>
      <c r="F206">
        <v>40700</v>
      </c>
      <c r="G206" t="s">
        <v>911</v>
      </c>
      <c r="I206" t="s">
        <v>118</v>
      </c>
      <c r="J206">
        <v>2026</v>
      </c>
      <c r="K206">
        <v>7</v>
      </c>
      <c r="L206" t="s">
        <v>94</v>
      </c>
      <c r="M206">
        <v>108.16</v>
      </c>
      <c r="N206">
        <v>1</v>
      </c>
      <c r="O206">
        <v>108.16</v>
      </c>
      <c r="P206" t="s">
        <v>2205</v>
      </c>
    </row>
    <row r="207" spans="1:16" x14ac:dyDescent="0.25">
      <c r="A207" t="s">
        <v>1005</v>
      </c>
      <c r="B207" t="s">
        <v>2247</v>
      </c>
      <c r="C207" t="s">
        <v>133</v>
      </c>
      <c r="D207" t="s">
        <v>2207</v>
      </c>
      <c r="E207" t="s">
        <v>105</v>
      </c>
      <c r="F207">
        <v>40700</v>
      </c>
      <c r="G207" t="s">
        <v>911</v>
      </c>
      <c r="I207" t="s">
        <v>111</v>
      </c>
      <c r="J207">
        <v>2026</v>
      </c>
      <c r="K207">
        <v>7</v>
      </c>
      <c r="L207" t="s">
        <v>94</v>
      </c>
      <c r="M207">
        <v>191.26</v>
      </c>
      <c r="N207">
        <v>1</v>
      </c>
      <c r="O207">
        <v>191.26</v>
      </c>
      <c r="P207" t="s">
        <v>2205</v>
      </c>
    </row>
    <row r="208" spans="1:16" x14ac:dyDescent="0.25">
      <c r="A208" t="s">
        <v>1005</v>
      </c>
      <c r="B208" t="s">
        <v>2248</v>
      </c>
      <c r="C208" t="s">
        <v>133</v>
      </c>
      <c r="D208" t="s">
        <v>2207</v>
      </c>
      <c r="E208" t="s">
        <v>104</v>
      </c>
      <c r="F208">
        <v>40700</v>
      </c>
      <c r="G208" t="s">
        <v>911</v>
      </c>
      <c r="I208" t="s">
        <v>245</v>
      </c>
      <c r="J208">
        <v>2026</v>
      </c>
      <c r="K208">
        <v>7</v>
      </c>
      <c r="L208" t="s">
        <v>94</v>
      </c>
      <c r="M208">
        <v>1246.95</v>
      </c>
      <c r="N208">
        <v>1</v>
      </c>
      <c r="O208">
        <v>1246.95</v>
      </c>
      <c r="P208" t="s">
        <v>2205</v>
      </c>
    </row>
    <row r="209" spans="1:16" x14ac:dyDescent="0.25">
      <c r="A209" t="s">
        <v>1005</v>
      </c>
      <c r="B209" t="s">
        <v>2248</v>
      </c>
      <c r="C209" t="s">
        <v>133</v>
      </c>
      <c r="D209" t="s">
        <v>2207</v>
      </c>
      <c r="E209" t="s">
        <v>104</v>
      </c>
      <c r="F209">
        <v>40700</v>
      </c>
      <c r="G209" t="s">
        <v>911</v>
      </c>
      <c r="I209" t="s">
        <v>246</v>
      </c>
      <c r="J209">
        <v>2026</v>
      </c>
      <c r="K209">
        <v>7</v>
      </c>
      <c r="L209" t="s">
        <v>94</v>
      </c>
      <c r="M209">
        <v>675.99</v>
      </c>
      <c r="N209">
        <v>1</v>
      </c>
      <c r="O209">
        <v>675.99</v>
      </c>
      <c r="P209" t="s">
        <v>2205</v>
      </c>
    </row>
    <row r="210" spans="1:16" x14ac:dyDescent="0.25">
      <c r="A210" t="s">
        <v>1005</v>
      </c>
      <c r="B210" t="s">
        <v>677</v>
      </c>
      <c r="C210" t="s">
        <v>133</v>
      </c>
      <c r="D210" t="s">
        <v>2207</v>
      </c>
      <c r="E210" t="s">
        <v>102</v>
      </c>
      <c r="F210">
        <v>40700</v>
      </c>
      <c r="G210" t="s">
        <v>911</v>
      </c>
      <c r="I210" t="s">
        <v>125</v>
      </c>
      <c r="J210">
        <v>2026</v>
      </c>
      <c r="K210">
        <v>7</v>
      </c>
      <c r="L210" t="s">
        <v>94</v>
      </c>
      <c r="M210">
        <v>250.54</v>
      </c>
      <c r="N210">
        <v>1</v>
      </c>
      <c r="O210">
        <v>250.54</v>
      </c>
      <c r="P210" t="s">
        <v>2205</v>
      </c>
    </row>
    <row r="211" spans="1:16" x14ac:dyDescent="0.25">
      <c r="A211" t="s">
        <v>1005</v>
      </c>
      <c r="B211" t="s">
        <v>677</v>
      </c>
      <c r="C211" t="s">
        <v>133</v>
      </c>
      <c r="D211" t="s">
        <v>2207</v>
      </c>
      <c r="E211" t="s">
        <v>105</v>
      </c>
      <c r="F211">
        <v>40700</v>
      </c>
      <c r="G211" t="s">
        <v>911</v>
      </c>
      <c r="I211" t="s">
        <v>111</v>
      </c>
      <c r="J211">
        <v>2026</v>
      </c>
      <c r="K211">
        <v>7</v>
      </c>
      <c r="L211" t="s">
        <v>94</v>
      </c>
      <c r="M211">
        <v>286.89</v>
      </c>
      <c r="N211">
        <v>1</v>
      </c>
      <c r="O211">
        <v>286.89</v>
      </c>
      <c r="P211" t="s">
        <v>2205</v>
      </c>
    </row>
    <row r="212" spans="1:16" x14ac:dyDescent="0.25">
      <c r="A212" t="s">
        <v>1005</v>
      </c>
      <c r="B212" t="s">
        <v>2249</v>
      </c>
      <c r="C212" t="s">
        <v>133</v>
      </c>
      <c r="D212" t="s">
        <v>2207</v>
      </c>
      <c r="E212" t="s">
        <v>105</v>
      </c>
      <c r="F212">
        <v>40700</v>
      </c>
      <c r="G212" t="s">
        <v>911</v>
      </c>
      <c r="I212" t="s">
        <v>111</v>
      </c>
      <c r="J212">
        <v>2026</v>
      </c>
      <c r="K212">
        <v>7</v>
      </c>
      <c r="L212" t="s">
        <v>94</v>
      </c>
      <c r="M212">
        <v>95.63</v>
      </c>
      <c r="N212">
        <v>1</v>
      </c>
      <c r="O212">
        <v>95.63</v>
      </c>
      <c r="P212" t="s">
        <v>2205</v>
      </c>
    </row>
    <row r="213" spans="1:16" x14ac:dyDescent="0.25">
      <c r="A213" t="s">
        <v>1005</v>
      </c>
      <c r="B213" t="s">
        <v>152</v>
      </c>
      <c r="C213" t="s">
        <v>133</v>
      </c>
      <c r="D213" t="s">
        <v>2207</v>
      </c>
      <c r="E213" t="s">
        <v>102</v>
      </c>
      <c r="F213">
        <v>40700</v>
      </c>
      <c r="G213" t="s">
        <v>911</v>
      </c>
      <c r="I213" t="s">
        <v>125</v>
      </c>
      <c r="J213">
        <v>2026</v>
      </c>
      <c r="K213">
        <v>7</v>
      </c>
      <c r="L213" t="s">
        <v>94</v>
      </c>
      <c r="M213">
        <v>72.59</v>
      </c>
      <c r="N213">
        <v>1</v>
      </c>
      <c r="O213">
        <v>72.59</v>
      </c>
      <c r="P213" t="s">
        <v>2205</v>
      </c>
    </row>
    <row r="214" spans="1:16" x14ac:dyDescent="0.25">
      <c r="A214" t="s">
        <v>1005</v>
      </c>
      <c r="B214" t="s">
        <v>152</v>
      </c>
      <c r="C214" t="s">
        <v>133</v>
      </c>
      <c r="D214" t="s">
        <v>2207</v>
      </c>
      <c r="E214" t="s">
        <v>105</v>
      </c>
      <c r="F214">
        <v>40700</v>
      </c>
      <c r="G214" t="s">
        <v>911</v>
      </c>
      <c r="I214" t="s">
        <v>111</v>
      </c>
      <c r="J214">
        <v>2026</v>
      </c>
      <c r="K214">
        <v>7</v>
      </c>
      <c r="L214" t="s">
        <v>94</v>
      </c>
      <c r="M214">
        <v>95.63</v>
      </c>
      <c r="N214">
        <v>1</v>
      </c>
      <c r="O214">
        <v>95.63</v>
      </c>
      <c r="P214" t="s">
        <v>2205</v>
      </c>
    </row>
    <row r="215" spans="1:16" x14ac:dyDescent="0.25">
      <c r="A215" t="s">
        <v>1005</v>
      </c>
      <c r="B215" t="s">
        <v>2250</v>
      </c>
      <c r="C215" t="s">
        <v>133</v>
      </c>
      <c r="D215" t="s">
        <v>2207</v>
      </c>
      <c r="E215" t="s">
        <v>104</v>
      </c>
      <c r="F215">
        <v>40700</v>
      </c>
      <c r="G215" t="s">
        <v>911</v>
      </c>
      <c r="I215" t="s">
        <v>118</v>
      </c>
      <c r="J215">
        <v>2026</v>
      </c>
      <c r="K215">
        <v>7</v>
      </c>
      <c r="L215" t="s">
        <v>94</v>
      </c>
      <c r="M215">
        <v>108.16</v>
      </c>
      <c r="N215">
        <v>1</v>
      </c>
      <c r="O215">
        <v>108.16</v>
      </c>
      <c r="P215" t="s">
        <v>2205</v>
      </c>
    </row>
    <row r="216" spans="1:16" x14ac:dyDescent="0.25">
      <c r="A216" t="s">
        <v>1005</v>
      </c>
      <c r="B216" t="s">
        <v>2250</v>
      </c>
      <c r="C216" t="s">
        <v>133</v>
      </c>
      <c r="D216" t="s">
        <v>2207</v>
      </c>
      <c r="E216" t="s">
        <v>105</v>
      </c>
      <c r="F216">
        <v>40700</v>
      </c>
      <c r="G216" t="s">
        <v>911</v>
      </c>
      <c r="I216" t="s">
        <v>111</v>
      </c>
      <c r="J216">
        <v>2026</v>
      </c>
      <c r="K216">
        <v>7</v>
      </c>
      <c r="L216" t="s">
        <v>94</v>
      </c>
      <c r="M216">
        <v>95.63</v>
      </c>
      <c r="N216">
        <v>1</v>
      </c>
      <c r="O216">
        <v>95.63</v>
      </c>
      <c r="P216" t="s">
        <v>2205</v>
      </c>
    </row>
    <row r="217" spans="1:16" x14ac:dyDescent="0.25">
      <c r="A217" t="s">
        <v>1005</v>
      </c>
      <c r="B217" t="s">
        <v>2251</v>
      </c>
      <c r="C217" t="s">
        <v>133</v>
      </c>
      <c r="D217" t="s">
        <v>2207</v>
      </c>
      <c r="E217" t="s">
        <v>93</v>
      </c>
      <c r="F217">
        <v>40700</v>
      </c>
      <c r="G217" t="s">
        <v>911</v>
      </c>
      <c r="I217" t="s">
        <v>253</v>
      </c>
      <c r="J217">
        <v>2026</v>
      </c>
      <c r="K217">
        <v>7</v>
      </c>
      <c r="L217" t="s">
        <v>94</v>
      </c>
      <c r="M217">
        <v>310.82</v>
      </c>
      <c r="N217">
        <v>1</v>
      </c>
      <c r="O217">
        <v>310.82</v>
      </c>
      <c r="P217" t="s">
        <v>2205</v>
      </c>
    </row>
    <row r="218" spans="1:16" x14ac:dyDescent="0.25">
      <c r="A218" t="s">
        <v>1005</v>
      </c>
      <c r="B218" t="s">
        <v>2251</v>
      </c>
      <c r="C218" t="s">
        <v>133</v>
      </c>
      <c r="D218" t="s">
        <v>2207</v>
      </c>
      <c r="E218" t="s">
        <v>105</v>
      </c>
      <c r="F218">
        <v>40700</v>
      </c>
      <c r="G218" t="s">
        <v>911</v>
      </c>
      <c r="I218" t="s">
        <v>111</v>
      </c>
      <c r="J218">
        <v>2026</v>
      </c>
      <c r="K218">
        <v>7</v>
      </c>
      <c r="L218" t="s">
        <v>94</v>
      </c>
      <c r="M218">
        <v>95.63</v>
      </c>
      <c r="N218">
        <v>1</v>
      </c>
      <c r="O218">
        <v>95.63</v>
      </c>
      <c r="P218" t="s">
        <v>2205</v>
      </c>
    </row>
    <row r="219" spans="1:16" x14ac:dyDescent="0.25">
      <c r="A219" t="s">
        <v>1005</v>
      </c>
      <c r="B219" t="s">
        <v>3144</v>
      </c>
      <c r="C219" t="s">
        <v>133</v>
      </c>
      <c r="D219" t="s">
        <v>2207</v>
      </c>
      <c r="E219" t="s">
        <v>105</v>
      </c>
      <c r="F219">
        <v>40700</v>
      </c>
      <c r="G219" t="s">
        <v>911</v>
      </c>
      <c r="I219" t="s">
        <v>111</v>
      </c>
      <c r="J219">
        <v>2026</v>
      </c>
      <c r="K219">
        <v>7</v>
      </c>
      <c r="L219" t="s">
        <v>94</v>
      </c>
      <c r="M219">
        <v>191.26</v>
      </c>
      <c r="N219">
        <v>1</v>
      </c>
      <c r="O219">
        <v>191.26</v>
      </c>
      <c r="P219" t="s">
        <v>2205</v>
      </c>
    </row>
    <row r="220" spans="1:16" x14ac:dyDescent="0.25">
      <c r="A220" t="s">
        <v>1005</v>
      </c>
      <c r="B220" t="s">
        <v>153</v>
      </c>
      <c r="C220" t="s">
        <v>133</v>
      </c>
      <c r="D220" t="s">
        <v>2207</v>
      </c>
      <c r="E220" t="s">
        <v>104</v>
      </c>
      <c r="F220">
        <v>40700</v>
      </c>
      <c r="G220" t="s">
        <v>911</v>
      </c>
      <c r="I220" t="s">
        <v>245</v>
      </c>
      <c r="J220">
        <v>2026</v>
      </c>
      <c r="K220">
        <v>7</v>
      </c>
      <c r="L220" t="s">
        <v>94</v>
      </c>
      <c r="M220">
        <v>1163.82</v>
      </c>
      <c r="N220">
        <v>1</v>
      </c>
      <c r="O220">
        <v>1163.82</v>
      </c>
      <c r="P220" t="s">
        <v>2205</v>
      </c>
    </row>
    <row r="221" spans="1:16" x14ac:dyDescent="0.25">
      <c r="A221" t="s">
        <v>1005</v>
      </c>
      <c r="B221" t="s">
        <v>153</v>
      </c>
      <c r="C221" t="s">
        <v>133</v>
      </c>
      <c r="D221" t="s">
        <v>2207</v>
      </c>
      <c r="E221" t="s">
        <v>104</v>
      </c>
      <c r="F221">
        <v>40700</v>
      </c>
      <c r="G221" t="s">
        <v>911</v>
      </c>
      <c r="I221" t="s">
        <v>246</v>
      </c>
      <c r="J221">
        <v>2026</v>
      </c>
      <c r="K221">
        <v>7</v>
      </c>
      <c r="L221" t="s">
        <v>94</v>
      </c>
      <c r="M221">
        <v>675.99</v>
      </c>
      <c r="N221">
        <v>1</v>
      </c>
      <c r="O221">
        <v>675.99</v>
      </c>
      <c r="P221" t="s">
        <v>2205</v>
      </c>
    </row>
    <row r="222" spans="1:16" x14ac:dyDescent="0.25">
      <c r="A222" t="s">
        <v>1005</v>
      </c>
      <c r="B222" t="s">
        <v>154</v>
      </c>
      <c r="C222" t="s">
        <v>133</v>
      </c>
      <c r="D222" t="s">
        <v>2207</v>
      </c>
      <c r="E222" t="s">
        <v>93</v>
      </c>
      <c r="F222">
        <v>40700</v>
      </c>
      <c r="G222" t="s">
        <v>911</v>
      </c>
      <c r="I222" t="s">
        <v>253</v>
      </c>
      <c r="J222">
        <v>2026</v>
      </c>
      <c r="K222">
        <v>7</v>
      </c>
      <c r="L222" t="s">
        <v>94</v>
      </c>
      <c r="M222">
        <v>310.82</v>
      </c>
      <c r="N222">
        <v>1</v>
      </c>
      <c r="O222">
        <v>310.82</v>
      </c>
      <c r="P222" t="s">
        <v>2205</v>
      </c>
    </row>
    <row r="223" spans="1:16" x14ac:dyDescent="0.25">
      <c r="A223" t="s">
        <v>1005</v>
      </c>
      <c r="B223" t="s">
        <v>154</v>
      </c>
      <c r="C223" t="s">
        <v>133</v>
      </c>
      <c r="D223" t="s">
        <v>2207</v>
      </c>
      <c r="E223" t="s">
        <v>105</v>
      </c>
      <c r="F223">
        <v>40700</v>
      </c>
      <c r="G223" t="s">
        <v>911</v>
      </c>
      <c r="I223" t="s">
        <v>111</v>
      </c>
      <c r="J223">
        <v>2026</v>
      </c>
      <c r="K223">
        <v>7</v>
      </c>
      <c r="L223" t="s">
        <v>94</v>
      </c>
      <c r="M223">
        <v>95.63</v>
      </c>
      <c r="N223">
        <v>1</v>
      </c>
      <c r="O223">
        <v>95.63</v>
      </c>
      <c r="P223" t="s">
        <v>2205</v>
      </c>
    </row>
    <row r="224" spans="1:16" x14ac:dyDescent="0.25">
      <c r="A224" t="s">
        <v>1005</v>
      </c>
      <c r="B224" t="s">
        <v>155</v>
      </c>
      <c r="C224" t="s">
        <v>133</v>
      </c>
      <c r="D224" t="s">
        <v>2207</v>
      </c>
      <c r="E224" t="s">
        <v>102</v>
      </c>
      <c r="F224">
        <v>40700</v>
      </c>
      <c r="G224" t="s">
        <v>911</v>
      </c>
      <c r="I224" t="s">
        <v>125</v>
      </c>
      <c r="J224">
        <v>2026</v>
      </c>
      <c r="K224">
        <v>7</v>
      </c>
      <c r="L224" t="s">
        <v>94</v>
      </c>
      <c r="M224">
        <v>72.59</v>
      </c>
      <c r="N224">
        <v>1</v>
      </c>
      <c r="O224">
        <v>72.59</v>
      </c>
      <c r="P224" t="s">
        <v>2205</v>
      </c>
    </row>
    <row r="225" spans="1:16" x14ac:dyDescent="0.25">
      <c r="A225" t="s">
        <v>1005</v>
      </c>
      <c r="B225" t="s">
        <v>155</v>
      </c>
      <c r="C225" t="s">
        <v>133</v>
      </c>
      <c r="D225" t="s">
        <v>2207</v>
      </c>
      <c r="E225" t="s">
        <v>105</v>
      </c>
      <c r="F225">
        <v>40700</v>
      </c>
      <c r="G225" t="s">
        <v>911</v>
      </c>
      <c r="I225" t="s">
        <v>111</v>
      </c>
      <c r="J225">
        <v>2026</v>
      </c>
      <c r="K225">
        <v>7</v>
      </c>
      <c r="L225" t="s">
        <v>94</v>
      </c>
      <c r="M225">
        <v>191.26</v>
      </c>
      <c r="N225">
        <v>1</v>
      </c>
      <c r="O225">
        <v>191.26</v>
      </c>
      <c r="P225" t="s">
        <v>2205</v>
      </c>
    </row>
    <row r="226" spans="1:16" x14ac:dyDescent="0.25">
      <c r="A226" t="s">
        <v>1005</v>
      </c>
      <c r="B226" t="s">
        <v>678</v>
      </c>
      <c r="C226" t="s">
        <v>133</v>
      </c>
      <c r="D226" t="s">
        <v>2207</v>
      </c>
      <c r="E226" t="s">
        <v>102</v>
      </c>
      <c r="F226">
        <v>40700</v>
      </c>
      <c r="G226" t="s">
        <v>911</v>
      </c>
      <c r="I226" t="s">
        <v>125</v>
      </c>
      <c r="J226">
        <v>2026</v>
      </c>
      <c r="K226">
        <v>7</v>
      </c>
      <c r="L226" t="s">
        <v>94</v>
      </c>
      <c r="M226">
        <v>415.63</v>
      </c>
      <c r="N226">
        <v>1</v>
      </c>
      <c r="O226">
        <v>415.63</v>
      </c>
      <c r="P226" t="s">
        <v>2205</v>
      </c>
    </row>
    <row r="227" spans="1:16" x14ac:dyDescent="0.25">
      <c r="A227" t="s">
        <v>1005</v>
      </c>
      <c r="B227" t="s">
        <v>678</v>
      </c>
      <c r="C227" t="s">
        <v>133</v>
      </c>
      <c r="D227" t="s">
        <v>2207</v>
      </c>
      <c r="E227" t="s">
        <v>104</v>
      </c>
      <c r="F227">
        <v>40700</v>
      </c>
      <c r="G227" t="s">
        <v>911</v>
      </c>
      <c r="I227" t="s">
        <v>118</v>
      </c>
      <c r="J227">
        <v>2026</v>
      </c>
      <c r="K227">
        <v>7</v>
      </c>
      <c r="L227" t="s">
        <v>94</v>
      </c>
      <c r="M227">
        <v>216.32</v>
      </c>
      <c r="N227">
        <v>1</v>
      </c>
      <c r="O227">
        <v>216.32</v>
      </c>
      <c r="P227" t="s">
        <v>2205</v>
      </c>
    </row>
    <row r="228" spans="1:16" x14ac:dyDescent="0.25">
      <c r="A228" t="s">
        <v>1005</v>
      </c>
      <c r="B228" t="s">
        <v>678</v>
      </c>
      <c r="C228" t="s">
        <v>133</v>
      </c>
      <c r="D228" t="s">
        <v>2207</v>
      </c>
      <c r="E228" t="s">
        <v>104</v>
      </c>
      <c r="F228">
        <v>40700</v>
      </c>
      <c r="G228" t="s">
        <v>911</v>
      </c>
      <c r="I228" t="s">
        <v>120</v>
      </c>
      <c r="J228">
        <v>2026</v>
      </c>
      <c r="K228">
        <v>7</v>
      </c>
      <c r="L228" t="s">
        <v>94</v>
      </c>
      <c r="M228">
        <v>270.39999999999998</v>
      </c>
      <c r="N228">
        <v>1</v>
      </c>
      <c r="O228">
        <v>270.39999999999998</v>
      </c>
      <c r="P228" t="s">
        <v>2205</v>
      </c>
    </row>
    <row r="229" spans="1:16" x14ac:dyDescent="0.25">
      <c r="A229" t="s">
        <v>1005</v>
      </c>
      <c r="B229" t="s">
        <v>678</v>
      </c>
      <c r="C229" t="s">
        <v>133</v>
      </c>
      <c r="D229" t="s">
        <v>2207</v>
      </c>
      <c r="E229" t="s">
        <v>105</v>
      </c>
      <c r="F229">
        <v>40700</v>
      </c>
      <c r="G229" t="s">
        <v>911</v>
      </c>
      <c r="I229" t="s">
        <v>111</v>
      </c>
      <c r="J229">
        <v>2026</v>
      </c>
      <c r="K229">
        <v>7</v>
      </c>
      <c r="L229" t="s">
        <v>94</v>
      </c>
      <c r="M229">
        <v>382.52</v>
      </c>
      <c r="N229">
        <v>1</v>
      </c>
      <c r="O229">
        <v>382.52</v>
      </c>
      <c r="P229" t="s">
        <v>2205</v>
      </c>
    </row>
    <row r="230" spans="1:16" x14ac:dyDescent="0.25">
      <c r="A230" t="s">
        <v>1005</v>
      </c>
      <c r="B230" t="s">
        <v>156</v>
      </c>
      <c r="C230" t="s">
        <v>133</v>
      </c>
      <c r="D230" t="s">
        <v>2207</v>
      </c>
      <c r="E230" t="s">
        <v>104</v>
      </c>
      <c r="F230">
        <v>40700</v>
      </c>
      <c r="G230" t="s">
        <v>911</v>
      </c>
      <c r="I230" t="s">
        <v>118</v>
      </c>
      <c r="J230">
        <v>2026</v>
      </c>
      <c r="K230">
        <v>7</v>
      </c>
      <c r="L230" t="s">
        <v>94</v>
      </c>
      <c r="M230">
        <v>216.32</v>
      </c>
      <c r="N230">
        <v>1</v>
      </c>
      <c r="O230">
        <v>216.32</v>
      </c>
      <c r="P230" t="s">
        <v>2205</v>
      </c>
    </row>
    <row r="231" spans="1:16" x14ac:dyDescent="0.25">
      <c r="A231" t="s">
        <v>1005</v>
      </c>
      <c r="B231" t="s">
        <v>156</v>
      </c>
      <c r="C231" t="s">
        <v>133</v>
      </c>
      <c r="D231" t="s">
        <v>2207</v>
      </c>
      <c r="E231" t="s">
        <v>105</v>
      </c>
      <c r="F231">
        <v>40700</v>
      </c>
      <c r="G231" t="s">
        <v>911</v>
      </c>
      <c r="I231" t="s">
        <v>111</v>
      </c>
      <c r="J231">
        <v>2026</v>
      </c>
      <c r="K231">
        <v>7</v>
      </c>
      <c r="L231" t="s">
        <v>94</v>
      </c>
      <c r="M231">
        <v>191.26</v>
      </c>
      <c r="N231">
        <v>1</v>
      </c>
      <c r="O231">
        <v>191.26</v>
      </c>
      <c r="P231" t="s">
        <v>2205</v>
      </c>
    </row>
    <row r="232" spans="1:16" x14ac:dyDescent="0.25">
      <c r="A232" t="s">
        <v>1005</v>
      </c>
      <c r="B232" t="s">
        <v>882</v>
      </c>
      <c r="C232" t="s">
        <v>133</v>
      </c>
      <c r="D232" t="s">
        <v>2207</v>
      </c>
      <c r="E232" t="s">
        <v>105</v>
      </c>
      <c r="F232">
        <v>40700</v>
      </c>
      <c r="G232" t="s">
        <v>911</v>
      </c>
      <c r="I232" t="s">
        <v>111</v>
      </c>
      <c r="J232">
        <v>2026</v>
      </c>
      <c r="K232">
        <v>7</v>
      </c>
      <c r="L232" t="s">
        <v>94</v>
      </c>
      <c r="M232">
        <v>191.26</v>
      </c>
      <c r="N232">
        <v>1</v>
      </c>
      <c r="O232">
        <v>191.26</v>
      </c>
      <c r="P232" t="s">
        <v>2205</v>
      </c>
    </row>
    <row r="233" spans="1:16" x14ac:dyDescent="0.25">
      <c r="A233" t="s">
        <v>1005</v>
      </c>
      <c r="B233" t="s">
        <v>157</v>
      </c>
      <c r="C233" t="s">
        <v>133</v>
      </c>
      <c r="D233" t="s">
        <v>2207</v>
      </c>
      <c r="E233" t="s">
        <v>102</v>
      </c>
      <c r="F233">
        <v>40700</v>
      </c>
      <c r="G233" t="s">
        <v>911</v>
      </c>
      <c r="I233" t="s">
        <v>125</v>
      </c>
      <c r="J233">
        <v>2026</v>
      </c>
      <c r="K233">
        <v>7</v>
      </c>
      <c r="L233" t="s">
        <v>94</v>
      </c>
      <c r="M233">
        <v>145.18</v>
      </c>
      <c r="N233">
        <v>1</v>
      </c>
      <c r="O233">
        <v>145.18</v>
      </c>
      <c r="P233" t="s">
        <v>2205</v>
      </c>
    </row>
    <row r="234" spans="1:16" x14ac:dyDescent="0.25">
      <c r="A234" t="s">
        <v>1005</v>
      </c>
      <c r="B234" t="s">
        <v>157</v>
      </c>
      <c r="C234" t="s">
        <v>133</v>
      </c>
      <c r="D234" t="s">
        <v>2207</v>
      </c>
      <c r="E234" t="s">
        <v>104</v>
      </c>
      <c r="F234">
        <v>40700</v>
      </c>
      <c r="G234" t="s">
        <v>911</v>
      </c>
      <c r="I234" t="s">
        <v>118</v>
      </c>
      <c r="J234">
        <v>2026</v>
      </c>
      <c r="K234">
        <v>7</v>
      </c>
      <c r="L234" t="s">
        <v>94</v>
      </c>
      <c r="M234">
        <v>432.64</v>
      </c>
      <c r="N234">
        <v>1</v>
      </c>
      <c r="O234">
        <v>432.64</v>
      </c>
      <c r="P234" t="s">
        <v>2205</v>
      </c>
    </row>
    <row r="235" spans="1:16" x14ac:dyDescent="0.25">
      <c r="A235" t="s">
        <v>1005</v>
      </c>
      <c r="B235" t="s">
        <v>157</v>
      </c>
      <c r="C235" t="s">
        <v>133</v>
      </c>
      <c r="D235" t="s">
        <v>2207</v>
      </c>
      <c r="E235" t="s">
        <v>104</v>
      </c>
      <c r="F235">
        <v>40700</v>
      </c>
      <c r="G235" t="s">
        <v>911</v>
      </c>
      <c r="I235" t="s">
        <v>120</v>
      </c>
      <c r="J235">
        <v>2026</v>
      </c>
      <c r="K235">
        <v>7</v>
      </c>
      <c r="L235" t="s">
        <v>94</v>
      </c>
      <c r="M235">
        <v>540.79999999999995</v>
      </c>
      <c r="N235">
        <v>1</v>
      </c>
      <c r="O235">
        <v>540.79999999999995</v>
      </c>
      <c r="P235" t="s">
        <v>2205</v>
      </c>
    </row>
    <row r="236" spans="1:16" x14ac:dyDescent="0.25">
      <c r="A236" t="s">
        <v>1005</v>
      </c>
      <c r="B236" t="s">
        <v>157</v>
      </c>
      <c r="C236" t="s">
        <v>133</v>
      </c>
      <c r="D236" t="s">
        <v>2207</v>
      </c>
      <c r="E236" t="s">
        <v>105</v>
      </c>
      <c r="F236">
        <v>40700</v>
      </c>
      <c r="G236" t="s">
        <v>911</v>
      </c>
      <c r="I236" t="s">
        <v>111</v>
      </c>
      <c r="J236">
        <v>2026</v>
      </c>
      <c r="K236">
        <v>7</v>
      </c>
      <c r="L236" t="s">
        <v>94</v>
      </c>
      <c r="M236">
        <v>191.26</v>
      </c>
      <c r="N236">
        <v>1</v>
      </c>
      <c r="O236">
        <v>191.26</v>
      </c>
      <c r="P236" t="s">
        <v>2205</v>
      </c>
    </row>
    <row r="237" spans="1:16" x14ac:dyDescent="0.25">
      <c r="A237" t="s">
        <v>1005</v>
      </c>
      <c r="B237" t="s">
        <v>2252</v>
      </c>
      <c r="C237" t="s">
        <v>133</v>
      </c>
      <c r="D237" t="s">
        <v>2207</v>
      </c>
      <c r="E237" t="s">
        <v>105</v>
      </c>
      <c r="F237">
        <v>40700</v>
      </c>
      <c r="G237" t="s">
        <v>911</v>
      </c>
      <c r="I237" t="s">
        <v>111</v>
      </c>
      <c r="J237">
        <v>2026</v>
      </c>
      <c r="K237">
        <v>7</v>
      </c>
      <c r="L237" t="s">
        <v>94</v>
      </c>
      <c r="M237">
        <v>95.63</v>
      </c>
      <c r="N237">
        <v>1</v>
      </c>
      <c r="O237">
        <v>95.63</v>
      </c>
      <c r="P237" t="s">
        <v>2205</v>
      </c>
    </row>
    <row r="238" spans="1:16" x14ac:dyDescent="0.25">
      <c r="A238" t="s">
        <v>1005</v>
      </c>
      <c r="B238" t="s">
        <v>161</v>
      </c>
      <c r="C238" t="s">
        <v>133</v>
      </c>
      <c r="D238" t="s">
        <v>2207</v>
      </c>
      <c r="E238" t="s">
        <v>105</v>
      </c>
      <c r="F238">
        <v>40700</v>
      </c>
      <c r="G238" t="s">
        <v>911</v>
      </c>
      <c r="I238" t="s">
        <v>111</v>
      </c>
      <c r="J238">
        <v>2026</v>
      </c>
      <c r="K238">
        <v>7</v>
      </c>
      <c r="L238" t="s">
        <v>94</v>
      </c>
      <c r="M238">
        <v>191.26</v>
      </c>
      <c r="N238">
        <v>1</v>
      </c>
      <c r="O238">
        <v>191.26</v>
      </c>
      <c r="P238" t="s">
        <v>2205</v>
      </c>
    </row>
    <row r="239" spans="1:16" x14ac:dyDescent="0.25">
      <c r="A239" t="s">
        <v>1005</v>
      </c>
      <c r="B239" t="s">
        <v>2253</v>
      </c>
      <c r="C239" t="s">
        <v>133</v>
      </c>
      <c r="D239" t="s">
        <v>2207</v>
      </c>
      <c r="E239" t="s">
        <v>105</v>
      </c>
      <c r="F239">
        <v>40700</v>
      </c>
      <c r="G239" t="s">
        <v>911</v>
      </c>
      <c r="I239" t="s">
        <v>111</v>
      </c>
      <c r="J239">
        <v>2026</v>
      </c>
      <c r="K239">
        <v>7</v>
      </c>
      <c r="L239" t="s">
        <v>94</v>
      </c>
      <c r="M239">
        <v>95.63</v>
      </c>
      <c r="N239">
        <v>1</v>
      </c>
      <c r="O239">
        <v>95.63</v>
      </c>
      <c r="P239" t="s">
        <v>2205</v>
      </c>
    </row>
    <row r="240" spans="1:16" x14ac:dyDescent="0.25">
      <c r="A240" t="s">
        <v>1005</v>
      </c>
      <c r="B240" t="s">
        <v>164</v>
      </c>
      <c r="C240" t="s">
        <v>133</v>
      </c>
      <c r="D240" t="s">
        <v>2207</v>
      </c>
      <c r="E240" t="s">
        <v>102</v>
      </c>
      <c r="F240">
        <v>40700</v>
      </c>
      <c r="G240" t="s">
        <v>911</v>
      </c>
      <c r="I240" t="s">
        <v>125</v>
      </c>
      <c r="J240">
        <v>2026</v>
      </c>
      <c r="K240">
        <v>7</v>
      </c>
      <c r="L240" t="s">
        <v>94</v>
      </c>
      <c r="M240">
        <v>72.59</v>
      </c>
      <c r="N240">
        <v>1</v>
      </c>
      <c r="O240">
        <v>72.59</v>
      </c>
      <c r="P240" t="s">
        <v>2205</v>
      </c>
    </row>
    <row r="241" spans="1:16" x14ac:dyDescent="0.25">
      <c r="A241" t="s">
        <v>1005</v>
      </c>
      <c r="B241" t="s">
        <v>164</v>
      </c>
      <c r="C241" t="s">
        <v>133</v>
      </c>
      <c r="D241" t="s">
        <v>2207</v>
      </c>
      <c r="E241" t="s">
        <v>104</v>
      </c>
      <c r="F241">
        <v>40700</v>
      </c>
      <c r="G241" t="s">
        <v>911</v>
      </c>
      <c r="I241" t="s">
        <v>118</v>
      </c>
      <c r="J241">
        <v>2026</v>
      </c>
      <c r="K241">
        <v>7</v>
      </c>
      <c r="L241" t="s">
        <v>94</v>
      </c>
      <c r="M241">
        <v>108.16</v>
      </c>
      <c r="N241">
        <v>1</v>
      </c>
      <c r="O241">
        <v>108.16</v>
      </c>
      <c r="P241" t="s">
        <v>2205</v>
      </c>
    </row>
    <row r="242" spans="1:16" x14ac:dyDescent="0.25">
      <c r="A242" t="s">
        <v>1005</v>
      </c>
      <c r="B242" t="s">
        <v>164</v>
      </c>
      <c r="C242" t="s">
        <v>133</v>
      </c>
      <c r="D242" t="s">
        <v>2207</v>
      </c>
      <c r="E242" t="s">
        <v>104</v>
      </c>
      <c r="F242">
        <v>40700</v>
      </c>
      <c r="G242" t="s">
        <v>911</v>
      </c>
      <c r="I242" t="s">
        <v>120</v>
      </c>
      <c r="J242">
        <v>2026</v>
      </c>
      <c r="K242">
        <v>7</v>
      </c>
      <c r="L242" t="s">
        <v>94</v>
      </c>
      <c r="M242">
        <v>270.39999999999998</v>
      </c>
      <c r="N242">
        <v>1</v>
      </c>
      <c r="O242">
        <v>270.39999999999998</v>
      </c>
      <c r="P242" t="s">
        <v>2205</v>
      </c>
    </row>
    <row r="243" spans="1:16" x14ac:dyDescent="0.25">
      <c r="A243" t="s">
        <v>1005</v>
      </c>
      <c r="B243" t="s">
        <v>164</v>
      </c>
      <c r="C243" t="s">
        <v>133</v>
      </c>
      <c r="D243" t="s">
        <v>2207</v>
      </c>
      <c r="E243" t="s">
        <v>105</v>
      </c>
      <c r="F243">
        <v>40700</v>
      </c>
      <c r="G243" t="s">
        <v>911</v>
      </c>
      <c r="I243" t="s">
        <v>111</v>
      </c>
      <c r="J243">
        <v>2026</v>
      </c>
      <c r="K243">
        <v>7</v>
      </c>
      <c r="L243" t="s">
        <v>94</v>
      </c>
      <c r="M243">
        <v>95.63</v>
      </c>
      <c r="N243">
        <v>1</v>
      </c>
      <c r="O243">
        <v>95.63</v>
      </c>
      <c r="P243" t="s">
        <v>2205</v>
      </c>
    </row>
    <row r="244" spans="1:16" x14ac:dyDescent="0.25">
      <c r="A244" t="s">
        <v>1005</v>
      </c>
      <c r="B244" t="s">
        <v>2254</v>
      </c>
      <c r="C244" t="s">
        <v>133</v>
      </c>
      <c r="D244" t="s">
        <v>2207</v>
      </c>
      <c r="E244" t="s">
        <v>102</v>
      </c>
      <c r="F244">
        <v>40700</v>
      </c>
      <c r="G244" t="s">
        <v>911</v>
      </c>
      <c r="I244" t="s">
        <v>125</v>
      </c>
      <c r="J244">
        <v>2026</v>
      </c>
      <c r="K244">
        <v>7</v>
      </c>
      <c r="L244" t="s">
        <v>94</v>
      </c>
      <c r="M244">
        <v>72.59</v>
      </c>
      <c r="N244">
        <v>1</v>
      </c>
      <c r="O244">
        <v>72.59</v>
      </c>
      <c r="P244" t="s">
        <v>2205</v>
      </c>
    </row>
    <row r="245" spans="1:16" x14ac:dyDescent="0.25">
      <c r="A245" t="s">
        <v>1005</v>
      </c>
      <c r="B245" t="s">
        <v>2254</v>
      </c>
      <c r="C245" t="s">
        <v>133</v>
      </c>
      <c r="D245" t="s">
        <v>2207</v>
      </c>
      <c r="E245" t="s">
        <v>104</v>
      </c>
      <c r="F245">
        <v>40700</v>
      </c>
      <c r="G245" t="s">
        <v>911</v>
      </c>
      <c r="I245" t="s">
        <v>118</v>
      </c>
      <c r="J245">
        <v>2026</v>
      </c>
      <c r="K245">
        <v>7</v>
      </c>
      <c r="L245" t="s">
        <v>94</v>
      </c>
      <c r="M245">
        <v>108.16</v>
      </c>
      <c r="N245">
        <v>1</v>
      </c>
      <c r="O245">
        <v>108.16</v>
      </c>
      <c r="P245" t="s">
        <v>2205</v>
      </c>
    </row>
    <row r="246" spans="1:16" x14ac:dyDescent="0.25">
      <c r="A246" t="s">
        <v>1005</v>
      </c>
      <c r="B246" t="s">
        <v>2254</v>
      </c>
      <c r="C246" t="s">
        <v>133</v>
      </c>
      <c r="D246" t="s">
        <v>2207</v>
      </c>
      <c r="E246" t="s">
        <v>105</v>
      </c>
      <c r="F246">
        <v>40700</v>
      </c>
      <c r="G246" t="s">
        <v>911</v>
      </c>
      <c r="I246" t="s">
        <v>111</v>
      </c>
      <c r="J246">
        <v>2026</v>
      </c>
      <c r="K246">
        <v>7</v>
      </c>
      <c r="L246" t="s">
        <v>94</v>
      </c>
      <c r="M246">
        <v>95.63</v>
      </c>
      <c r="N246">
        <v>1</v>
      </c>
      <c r="O246">
        <v>95.63</v>
      </c>
      <c r="P246" t="s">
        <v>2205</v>
      </c>
    </row>
    <row r="247" spans="1:16" x14ac:dyDescent="0.25">
      <c r="A247" t="s">
        <v>1005</v>
      </c>
      <c r="B247" t="s">
        <v>2255</v>
      </c>
      <c r="C247" t="s">
        <v>133</v>
      </c>
      <c r="D247" t="s">
        <v>2207</v>
      </c>
      <c r="E247" t="s">
        <v>105</v>
      </c>
      <c r="F247">
        <v>40700</v>
      </c>
      <c r="G247" t="s">
        <v>911</v>
      </c>
      <c r="I247" t="s">
        <v>111</v>
      </c>
      <c r="J247">
        <v>2026</v>
      </c>
      <c r="K247">
        <v>7</v>
      </c>
      <c r="L247" t="s">
        <v>94</v>
      </c>
      <c r="M247">
        <v>95.63</v>
      </c>
      <c r="N247">
        <v>1</v>
      </c>
      <c r="O247">
        <v>95.63</v>
      </c>
      <c r="P247" t="s">
        <v>2205</v>
      </c>
    </row>
    <row r="248" spans="1:16" x14ac:dyDescent="0.25">
      <c r="A248" t="s">
        <v>1005</v>
      </c>
      <c r="B248" t="s">
        <v>681</v>
      </c>
      <c r="C248" t="s">
        <v>133</v>
      </c>
      <c r="D248" t="s">
        <v>2207</v>
      </c>
      <c r="E248" t="s">
        <v>102</v>
      </c>
      <c r="F248">
        <v>40700</v>
      </c>
      <c r="G248" t="s">
        <v>911</v>
      </c>
      <c r="I248" t="s">
        <v>125</v>
      </c>
      <c r="J248">
        <v>2026</v>
      </c>
      <c r="K248">
        <v>7</v>
      </c>
      <c r="L248" t="s">
        <v>94</v>
      </c>
      <c r="M248">
        <v>72.59</v>
      </c>
      <c r="N248">
        <v>1</v>
      </c>
      <c r="O248">
        <v>72.59</v>
      </c>
      <c r="P248" t="s">
        <v>2205</v>
      </c>
    </row>
    <row r="249" spans="1:16" x14ac:dyDescent="0.25">
      <c r="A249" t="s">
        <v>1005</v>
      </c>
      <c r="B249" t="s">
        <v>681</v>
      </c>
      <c r="C249" t="s">
        <v>133</v>
      </c>
      <c r="D249" t="s">
        <v>2207</v>
      </c>
      <c r="E249" t="s">
        <v>105</v>
      </c>
      <c r="F249">
        <v>40700</v>
      </c>
      <c r="G249" t="s">
        <v>911</v>
      </c>
      <c r="I249" t="s">
        <v>111</v>
      </c>
      <c r="J249">
        <v>2026</v>
      </c>
      <c r="K249">
        <v>7</v>
      </c>
      <c r="L249" t="s">
        <v>94</v>
      </c>
      <c r="M249">
        <v>95.63</v>
      </c>
      <c r="N249">
        <v>1</v>
      </c>
      <c r="O249">
        <v>95.63</v>
      </c>
      <c r="P249" t="s">
        <v>2205</v>
      </c>
    </row>
    <row r="250" spans="1:16" x14ac:dyDescent="0.25">
      <c r="A250" t="s">
        <v>1005</v>
      </c>
      <c r="B250" t="s">
        <v>683</v>
      </c>
      <c r="C250" t="s">
        <v>133</v>
      </c>
      <c r="D250" t="s">
        <v>2207</v>
      </c>
      <c r="E250" t="s">
        <v>104</v>
      </c>
      <c r="F250">
        <v>40700</v>
      </c>
      <c r="G250" t="s">
        <v>911</v>
      </c>
      <c r="I250" t="s">
        <v>118</v>
      </c>
      <c r="J250">
        <v>2026</v>
      </c>
      <c r="K250">
        <v>7</v>
      </c>
      <c r="L250" t="s">
        <v>94</v>
      </c>
      <c r="M250">
        <v>108.16</v>
      </c>
      <c r="N250">
        <v>1</v>
      </c>
      <c r="O250">
        <v>108.16</v>
      </c>
      <c r="P250" t="s">
        <v>2205</v>
      </c>
    </row>
    <row r="251" spans="1:16" x14ac:dyDescent="0.25">
      <c r="A251" t="s">
        <v>1005</v>
      </c>
      <c r="B251" t="s">
        <v>683</v>
      </c>
      <c r="C251" t="s">
        <v>133</v>
      </c>
      <c r="D251" t="s">
        <v>2207</v>
      </c>
      <c r="E251" t="s">
        <v>105</v>
      </c>
      <c r="F251">
        <v>40700</v>
      </c>
      <c r="G251" t="s">
        <v>911</v>
      </c>
      <c r="I251" t="s">
        <v>111</v>
      </c>
      <c r="J251">
        <v>2026</v>
      </c>
      <c r="K251">
        <v>7</v>
      </c>
      <c r="L251" t="s">
        <v>94</v>
      </c>
      <c r="M251">
        <v>191.26</v>
      </c>
      <c r="N251">
        <v>1</v>
      </c>
      <c r="O251">
        <v>191.26</v>
      </c>
      <c r="P251" t="s">
        <v>2205</v>
      </c>
    </row>
    <row r="252" spans="1:16" x14ac:dyDescent="0.25">
      <c r="A252" t="s">
        <v>1005</v>
      </c>
      <c r="B252" t="s">
        <v>2256</v>
      </c>
      <c r="C252" t="s">
        <v>133</v>
      </c>
      <c r="D252" t="s">
        <v>2207</v>
      </c>
      <c r="E252" t="s">
        <v>105</v>
      </c>
      <c r="F252">
        <v>40700</v>
      </c>
      <c r="G252" t="s">
        <v>911</v>
      </c>
      <c r="I252" t="s">
        <v>111</v>
      </c>
      <c r="J252">
        <v>2026</v>
      </c>
      <c r="K252">
        <v>7</v>
      </c>
      <c r="L252" t="s">
        <v>94</v>
      </c>
      <c r="M252">
        <v>95.63</v>
      </c>
      <c r="N252">
        <v>1</v>
      </c>
      <c r="O252">
        <v>95.63</v>
      </c>
      <c r="P252" t="s">
        <v>2205</v>
      </c>
    </row>
    <row r="253" spans="1:16" x14ac:dyDescent="0.25">
      <c r="A253" t="s">
        <v>1005</v>
      </c>
      <c r="B253" t="s">
        <v>684</v>
      </c>
      <c r="C253" t="s">
        <v>133</v>
      </c>
      <c r="D253" t="s">
        <v>2207</v>
      </c>
      <c r="E253" t="s">
        <v>104</v>
      </c>
      <c r="F253">
        <v>40700</v>
      </c>
      <c r="G253" t="s">
        <v>911</v>
      </c>
      <c r="I253" t="s">
        <v>118</v>
      </c>
      <c r="J253">
        <v>2026</v>
      </c>
      <c r="K253">
        <v>7</v>
      </c>
      <c r="L253" t="s">
        <v>94</v>
      </c>
      <c r="M253">
        <v>108.16</v>
      </c>
      <c r="N253">
        <v>1</v>
      </c>
      <c r="O253">
        <v>108.16</v>
      </c>
      <c r="P253" t="s">
        <v>2205</v>
      </c>
    </row>
    <row r="254" spans="1:16" x14ac:dyDescent="0.25">
      <c r="A254" t="s">
        <v>1005</v>
      </c>
      <c r="B254" t="s">
        <v>684</v>
      </c>
      <c r="C254" t="s">
        <v>133</v>
      </c>
      <c r="D254" t="s">
        <v>2207</v>
      </c>
      <c r="E254" t="s">
        <v>104</v>
      </c>
      <c r="F254">
        <v>40700</v>
      </c>
      <c r="G254" t="s">
        <v>911</v>
      </c>
      <c r="I254" t="s">
        <v>120</v>
      </c>
      <c r="J254">
        <v>2026</v>
      </c>
      <c r="K254">
        <v>7</v>
      </c>
      <c r="L254" t="s">
        <v>94</v>
      </c>
      <c r="M254">
        <v>270.39999999999998</v>
      </c>
      <c r="N254">
        <v>1</v>
      </c>
      <c r="O254">
        <v>270.39999999999998</v>
      </c>
      <c r="P254" t="s">
        <v>2205</v>
      </c>
    </row>
    <row r="255" spans="1:16" x14ac:dyDescent="0.25">
      <c r="A255" t="s">
        <v>1005</v>
      </c>
      <c r="B255" t="s">
        <v>684</v>
      </c>
      <c r="C255" t="s">
        <v>133</v>
      </c>
      <c r="D255" t="s">
        <v>2207</v>
      </c>
      <c r="E255" t="s">
        <v>105</v>
      </c>
      <c r="F255">
        <v>40700</v>
      </c>
      <c r="G255" t="s">
        <v>911</v>
      </c>
      <c r="I255" t="s">
        <v>111</v>
      </c>
      <c r="J255">
        <v>2026</v>
      </c>
      <c r="K255">
        <v>7</v>
      </c>
      <c r="L255" t="s">
        <v>94</v>
      </c>
      <c r="M255">
        <v>95.63</v>
      </c>
      <c r="N255">
        <v>1</v>
      </c>
      <c r="O255">
        <v>95.63</v>
      </c>
      <c r="P255" t="s">
        <v>2205</v>
      </c>
    </row>
    <row r="256" spans="1:16" x14ac:dyDescent="0.25">
      <c r="A256" t="s">
        <v>1005</v>
      </c>
      <c r="B256" t="s">
        <v>170</v>
      </c>
      <c r="C256" t="s">
        <v>133</v>
      </c>
      <c r="D256" t="s">
        <v>2207</v>
      </c>
      <c r="E256" t="s">
        <v>102</v>
      </c>
      <c r="F256">
        <v>40700</v>
      </c>
      <c r="G256" t="s">
        <v>911</v>
      </c>
      <c r="I256" t="s">
        <v>125</v>
      </c>
      <c r="J256">
        <v>2026</v>
      </c>
      <c r="K256">
        <v>7</v>
      </c>
      <c r="L256" t="s">
        <v>94</v>
      </c>
      <c r="M256">
        <v>250.54</v>
      </c>
      <c r="N256">
        <v>1</v>
      </c>
      <c r="O256">
        <v>250.54</v>
      </c>
      <c r="P256" t="s">
        <v>2205</v>
      </c>
    </row>
    <row r="257" spans="1:16" x14ac:dyDescent="0.25">
      <c r="A257" t="s">
        <v>1005</v>
      </c>
      <c r="B257" t="s">
        <v>170</v>
      </c>
      <c r="C257" t="s">
        <v>133</v>
      </c>
      <c r="D257" t="s">
        <v>2207</v>
      </c>
      <c r="E257" t="s">
        <v>104</v>
      </c>
      <c r="F257">
        <v>40700</v>
      </c>
      <c r="G257" t="s">
        <v>911</v>
      </c>
      <c r="I257" t="s">
        <v>118</v>
      </c>
      <c r="J257">
        <v>2026</v>
      </c>
      <c r="K257">
        <v>7</v>
      </c>
      <c r="L257" t="s">
        <v>94</v>
      </c>
      <c r="M257">
        <v>108.16</v>
      </c>
      <c r="N257">
        <v>1</v>
      </c>
      <c r="O257">
        <v>108.16</v>
      </c>
      <c r="P257" t="s">
        <v>2205</v>
      </c>
    </row>
    <row r="258" spans="1:16" x14ac:dyDescent="0.25">
      <c r="A258" t="s">
        <v>1005</v>
      </c>
      <c r="B258" t="s">
        <v>170</v>
      </c>
      <c r="C258" t="s">
        <v>133</v>
      </c>
      <c r="D258" t="s">
        <v>2207</v>
      </c>
      <c r="E258" t="s">
        <v>104</v>
      </c>
      <c r="F258">
        <v>40700</v>
      </c>
      <c r="G258" t="s">
        <v>911</v>
      </c>
      <c r="I258" t="s">
        <v>120</v>
      </c>
      <c r="J258">
        <v>2026</v>
      </c>
      <c r="K258">
        <v>7</v>
      </c>
      <c r="L258" t="s">
        <v>94</v>
      </c>
      <c r="M258">
        <v>270.39999999999998</v>
      </c>
      <c r="N258">
        <v>1</v>
      </c>
      <c r="O258">
        <v>270.39999999999998</v>
      </c>
      <c r="P258" t="s">
        <v>2205</v>
      </c>
    </row>
    <row r="259" spans="1:16" x14ac:dyDescent="0.25">
      <c r="A259" t="s">
        <v>1005</v>
      </c>
      <c r="B259" t="s">
        <v>170</v>
      </c>
      <c r="C259" t="s">
        <v>133</v>
      </c>
      <c r="D259" t="s">
        <v>2207</v>
      </c>
      <c r="E259" t="s">
        <v>105</v>
      </c>
      <c r="F259">
        <v>40700</v>
      </c>
      <c r="G259" t="s">
        <v>911</v>
      </c>
      <c r="I259" t="s">
        <v>111</v>
      </c>
      <c r="J259">
        <v>2026</v>
      </c>
      <c r="K259">
        <v>7</v>
      </c>
      <c r="L259" t="s">
        <v>94</v>
      </c>
      <c r="M259">
        <v>95.63</v>
      </c>
      <c r="N259">
        <v>1</v>
      </c>
      <c r="O259">
        <v>95.63</v>
      </c>
      <c r="P259" t="s">
        <v>2205</v>
      </c>
    </row>
    <row r="260" spans="1:16" x14ac:dyDescent="0.25">
      <c r="A260" t="s">
        <v>1005</v>
      </c>
      <c r="B260" t="s">
        <v>883</v>
      </c>
      <c r="C260" t="s">
        <v>133</v>
      </c>
      <c r="D260" t="s">
        <v>2207</v>
      </c>
      <c r="E260" t="s">
        <v>104</v>
      </c>
      <c r="F260">
        <v>40700</v>
      </c>
      <c r="G260" t="s">
        <v>911</v>
      </c>
      <c r="I260" t="s">
        <v>245</v>
      </c>
      <c r="J260">
        <v>2026</v>
      </c>
      <c r="K260">
        <v>7</v>
      </c>
      <c r="L260" t="s">
        <v>94</v>
      </c>
      <c r="M260">
        <v>1385.5</v>
      </c>
      <c r="N260">
        <v>1</v>
      </c>
      <c r="O260">
        <v>1385.5</v>
      </c>
      <c r="P260" t="s">
        <v>2205</v>
      </c>
    </row>
    <row r="261" spans="1:16" x14ac:dyDescent="0.25">
      <c r="A261" t="s">
        <v>1005</v>
      </c>
      <c r="B261" t="s">
        <v>883</v>
      </c>
      <c r="C261" t="s">
        <v>133</v>
      </c>
      <c r="D261" t="s">
        <v>2207</v>
      </c>
      <c r="E261" t="s">
        <v>104</v>
      </c>
      <c r="F261">
        <v>40700</v>
      </c>
      <c r="G261" t="s">
        <v>911</v>
      </c>
      <c r="I261" t="s">
        <v>246</v>
      </c>
      <c r="J261">
        <v>2026</v>
      </c>
      <c r="K261">
        <v>7</v>
      </c>
      <c r="L261" t="s">
        <v>94</v>
      </c>
      <c r="M261">
        <v>675.99</v>
      </c>
      <c r="N261">
        <v>1</v>
      </c>
      <c r="O261">
        <v>675.99</v>
      </c>
      <c r="P261" t="s">
        <v>2205</v>
      </c>
    </row>
    <row r="262" spans="1:16" x14ac:dyDescent="0.25">
      <c r="A262" t="s">
        <v>1005</v>
      </c>
      <c r="B262" t="s">
        <v>883</v>
      </c>
      <c r="C262" t="s">
        <v>133</v>
      </c>
      <c r="D262" t="s">
        <v>2207</v>
      </c>
      <c r="E262" t="s">
        <v>104</v>
      </c>
      <c r="F262">
        <v>40700</v>
      </c>
      <c r="G262" t="s">
        <v>911</v>
      </c>
      <c r="I262" t="s">
        <v>118</v>
      </c>
      <c r="J262">
        <v>2026</v>
      </c>
      <c r="K262">
        <v>7</v>
      </c>
      <c r="L262" t="s">
        <v>94</v>
      </c>
      <c r="M262">
        <v>108.16</v>
      </c>
      <c r="N262">
        <v>1</v>
      </c>
      <c r="O262">
        <v>108.16</v>
      </c>
      <c r="P262" t="s">
        <v>2205</v>
      </c>
    </row>
    <row r="263" spans="1:16" x14ac:dyDescent="0.25">
      <c r="A263" t="s">
        <v>1005</v>
      </c>
      <c r="B263" t="s">
        <v>687</v>
      </c>
      <c r="C263" t="s">
        <v>133</v>
      </c>
      <c r="D263" t="s">
        <v>2207</v>
      </c>
      <c r="E263" t="s">
        <v>105</v>
      </c>
      <c r="F263">
        <v>40700</v>
      </c>
      <c r="G263" t="s">
        <v>911</v>
      </c>
      <c r="I263" t="s">
        <v>111</v>
      </c>
      <c r="J263">
        <v>2026</v>
      </c>
      <c r="K263">
        <v>7</v>
      </c>
      <c r="L263" t="s">
        <v>94</v>
      </c>
      <c r="M263">
        <v>95.63</v>
      </c>
      <c r="N263">
        <v>1</v>
      </c>
      <c r="O263">
        <v>95.63</v>
      </c>
      <c r="P263" t="s">
        <v>2205</v>
      </c>
    </row>
    <row r="264" spans="1:16" x14ac:dyDescent="0.25">
      <c r="A264" t="s">
        <v>1005</v>
      </c>
      <c r="B264" t="s">
        <v>688</v>
      </c>
      <c r="C264" t="s">
        <v>133</v>
      </c>
      <c r="D264" t="s">
        <v>2207</v>
      </c>
      <c r="E264" t="s">
        <v>102</v>
      </c>
      <c r="F264">
        <v>40700</v>
      </c>
      <c r="G264" t="s">
        <v>911</v>
      </c>
      <c r="I264" t="s">
        <v>125</v>
      </c>
      <c r="J264">
        <v>2026</v>
      </c>
      <c r="K264">
        <v>7</v>
      </c>
      <c r="L264" t="s">
        <v>94</v>
      </c>
      <c r="M264">
        <v>145.18</v>
      </c>
      <c r="N264">
        <v>1</v>
      </c>
      <c r="O264">
        <v>145.18</v>
      </c>
      <c r="P264" t="s">
        <v>2205</v>
      </c>
    </row>
    <row r="265" spans="1:16" x14ac:dyDescent="0.25">
      <c r="A265" t="s">
        <v>1005</v>
      </c>
      <c r="B265" t="s">
        <v>688</v>
      </c>
      <c r="C265" t="s">
        <v>133</v>
      </c>
      <c r="D265" t="s">
        <v>2207</v>
      </c>
      <c r="E265" t="s">
        <v>104</v>
      </c>
      <c r="F265">
        <v>40700</v>
      </c>
      <c r="G265" t="s">
        <v>911</v>
      </c>
      <c r="I265" t="s">
        <v>118</v>
      </c>
      <c r="J265">
        <v>2026</v>
      </c>
      <c r="K265">
        <v>7</v>
      </c>
      <c r="L265" t="s">
        <v>94</v>
      </c>
      <c r="M265">
        <v>162.24</v>
      </c>
      <c r="N265">
        <v>1</v>
      </c>
      <c r="O265">
        <v>162.24</v>
      </c>
      <c r="P265" t="s">
        <v>2205</v>
      </c>
    </row>
    <row r="266" spans="1:16" x14ac:dyDescent="0.25">
      <c r="A266" t="s">
        <v>1005</v>
      </c>
      <c r="B266" t="s">
        <v>688</v>
      </c>
      <c r="C266" t="s">
        <v>133</v>
      </c>
      <c r="D266" t="s">
        <v>2207</v>
      </c>
      <c r="E266" t="s">
        <v>104</v>
      </c>
      <c r="F266">
        <v>40700</v>
      </c>
      <c r="G266" t="s">
        <v>911</v>
      </c>
      <c r="I266" t="s">
        <v>120</v>
      </c>
      <c r="J266">
        <v>2026</v>
      </c>
      <c r="K266">
        <v>7</v>
      </c>
      <c r="L266" t="s">
        <v>94</v>
      </c>
      <c r="M266">
        <v>135.19999999999999</v>
      </c>
      <c r="N266">
        <v>1</v>
      </c>
      <c r="O266">
        <v>135.19999999999999</v>
      </c>
      <c r="P266" t="s">
        <v>2205</v>
      </c>
    </row>
    <row r="267" spans="1:16" x14ac:dyDescent="0.25">
      <c r="A267" t="s">
        <v>1005</v>
      </c>
      <c r="B267" t="s">
        <v>688</v>
      </c>
      <c r="C267" t="s">
        <v>133</v>
      </c>
      <c r="D267" t="s">
        <v>2207</v>
      </c>
      <c r="E267" t="s">
        <v>105</v>
      </c>
      <c r="F267">
        <v>40700</v>
      </c>
      <c r="G267" t="s">
        <v>911</v>
      </c>
      <c r="I267" t="s">
        <v>111</v>
      </c>
      <c r="J267">
        <v>2026</v>
      </c>
      <c r="K267">
        <v>7</v>
      </c>
      <c r="L267" t="s">
        <v>94</v>
      </c>
      <c r="M267">
        <v>95.63</v>
      </c>
      <c r="N267">
        <v>1</v>
      </c>
      <c r="O267">
        <v>95.63</v>
      </c>
      <c r="P267" t="s">
        <v>2205</v>
      </c>
    </row>
    <row r="268" spans="1:16" x14ac:dyDescent="0.25">
      <c r="A268" t="s">
        <v>1005</v>
      </c>
      <c r="B268" t="s">
        <v>689</v>
      </c>
      <c r="C268" t="s">
        <v>133</v>
      </c>
      <c r="D268" t="s">
        <v>2207</v>
      </c>
      <c r="E268" t="s">
        <v>104</v>
      </c>
      <c r="F268">
        <v>40700</v>
      </c>
      <c r="G268" t="s">
        <v>911</v>
      </c>
      <c r="I268" t="s">
        <v>118</v>
      </c>
      <c r="J268">
        <v>2026</v>
      </c>
      <c r="K268">
        <v>7</v>
      </c>
      <c r="L268" t="s">
        <v>94</v>
      </c>
      <c r="M268">
        <v>108.16</v>
      </c>
      <c r="N268">
        <v>1</v>
      </c>
      <c r="O268">
        <v>108.16</v>
      </c>
      <c r="P268" t="s">
        <v>2205</v>
      </c>
    </row>
    <row r="269" spans="1:16" x14ac:dyDescent="0.25">
      <c r="A269" t="s">
        <v>1005</v>
      </c>
      <c r="B269" t="s">
        <v>689</v>
      </c>
      <c r="C269" t="s">
        <v>133</v>
      </c>
      <c r="D269" t="s">
        <v>2207</v>
      </c>
      <c r="E269" t="s">
        <v>104</v>
      </c>
      <c r="F269">
        <v>40700</v>
      </c>
      <c r="G269" t="s">
        <v>911</v>
      </c>
      <c r="I269" t="s">
        <v>120</v>
      </c>
      <c r="J269">
        <v>2026</v>
      </c>
      <c r="K269">
        <v>7</v>
      </c>
      <c r="L269" t="s">
        <v>94</v>
      </c>
      <c r="M269">
        <v>270.39999999999998</v>
      </c>
      <c r="N269">
        <v>1</v>
      </c>
      <c r="O269">
        <v>270.39999999999998</v>
      </c>
      <c r="P269" t="s">
        <v>2205</v>
      </c>
    </row>
    <row r="270" spans="1:16" x14ac:dyDescent="0.25">
      <c r="A270" t="s">
        <v>1005</v>
      </c>
      <c r="B270" t="s">
        <v>689</v>
      </c>
      <c r="C270" t="s">
        <v>133</v>
      </c>
      <c r="D270" t="s">
        <v>2207</v>
      </c>
      <c r="E270" t="s">
        <v>105</v>
      </c>
      <c r="F270">
        <v>40700</v>
      </c>
      <c r="G270" t="s">
        <v>911</v>
      </c>
      <c r="I270" t="s">
        <v>111</v>
      </c>
      <c r="J270">
        <v>2026</v>
      </c>
      <c r="K270">
        <v>7</v>
      </c>
      <c r="L270" t="s">
        <v>94</v>
      </c>
      <c r="M270">
        <v>95.63</v>
      </c>
      <c r="N270">
        <v>1</v>
      </c>
      <c r="O270">
        <v>95.63</v>
      </c>
      <c r="P270" t="s">
        <v>2205</v>
      </c>
    </row>
    <row r="271" spans="1:16" x14ac:dyDescent="0.25">
      <c r="A271" t="s">
        <v>1005</v>
      </c>
      <c r="B271" t="s">
        <v>690</v>
      </c>
      <c r="C271" t="s">
        <v>133</v>
      </c>
      <c r="D271" t="s">
        <v>2207</v>
      </c>
      <c r="E271" t="s">
        <v>104</v>
      </c>
      <c r="F271">
        <v>40700</v>
      </c>
      <c r="G271" t="s">
        <v>911</v>
      </c>
      <c r="I271" t="s">
        <v>118</v>
      </c>
      <c r="J271">
        <v>2026</v>
      </c>
      <c r="K271">
        <v>7</v>
      </c>
      <c r="L271" t="s">
        <v>94</v>
      </c>
      <c r="M271">
        <v>108.16</v>
      </c>
      <c r="N271">
        <v>1</v>
      </c>
      <c r="O271">
        <v>108.16</v>
      </c>
      <c r="P271" t="s">
        <v>2205</v>
      </c>
    </row>
    <row r="272" spans="1:16" x14ac:dyDescent="0.25">
      <c r="A272" t="s">
        <v>1005</v>
      </c>
      <c r="B272" t="s">
        <v>690</v>
      </c>
      <c r="C272" t="s">
        <v>133</v>
      </c>
      <c r="D272" t="s">
        <v>2207</v>
      </c>
      <c r="E272" t="s">
        <v>105</v>
      </c>
      <c r="F272">
        <v>40700</v>
      </c>
      <c r="G272" t="s">
        <v>911</v>
      </c>
      <c r="I272" t="s">
        <v>111</v>
      </c>
      <c r="J272">
        <v>2026</v>
      </c>
      <c r="K272">
        <v>7</v>
      </c>
      <c r="L272" t="s">
        <v>94</v>
      </c>
      <c r="M272">
        <v>191.26</v>
      </c>
      <c r="N272">
        <v>1</v>
      </c>
      <c r="O272">
        <v>191.26</v>
      </c>
      <c r="P272" t="s">
        <v>2205</v>
      </c>
    </row>
    <row r="273" spans="1:16" x14ac:dyDescent="0.25">
      <c r="A273" t="s">
        <v>1005</v>
      </c>
      <c r="B273" t="s">
        <v>173</v>
      </c>
      <c r="C273" t="s">
        <v>133</v>
      </c>
      <c r="D273" t="s">
        <v>2207</v>
      </c>
      <c r="E273" t="s">
        <v>105</v>
      </c>
      <c r="F273">
        <v>40700</v>
      </c>
      <c r="G273" t="s">
        <v>911</v>
      </c>
      <c r="I273" t="s">
        <v>111</v>
      </c>
      <c r="J273">
        <v>2026</v>
      </c>
      <c r="K273">
        <v>7</v>
      </c>
      <c r="L273" t="s">
        <v>94</v>
      </c>
      <c r="M273">
        <v>95.63</v>
      </c>
      <c r="N273">
        <v>1</v>
      </c>
      <c r="O273">
        <v>95.63</v>
      </c>
      <c r="P273" t="s">
        <v>2205</v>
      </c>
    </row>
    <row r="274" spans="1:16" x14ac:dyDescent="0.25">
      <c r="A274" t="s">
        <v>1005</v>
      </c>
      <c r="B274" t="s">
        <v>174</v>
      </c>
      <c r="C274" t="s">
        <v>133</v>
      </c>
      <c r="D274" t="s">
        <v>2207</v>
      </c>
      <c r="E274" t="s">
        <v>105</v>
      </c>
      <c r="F274">
        <v>40700</v>
      </c>
      <c r="G274" t="s">
        <v>911</v>
      </c>
      <c r="I274" t="s">
        <v>111</v>
      </c>
      <c r="J274">
        <v>2026</v>
      </c>
      <c r="K274">
        <v>7</v>
      </c>
      <c r="L274" t="s">
        <v>94</v>
      </c>
      <c r="M274">
        <v>95.63</v>
      </c>
      <c r="N274">
        <v>1</v>
      </c>
      <c r="O274">
        <v>95.63</v>
      </c>
      <c r="P274" t="s">
        <v>2205</v>
      </c>
    </row>
    <row r="275" spans="1:16" x14ac:dyDescent="0.25">
      <c r="A275" t="s">
        <v>1005</v>
      </c>
      <c r="B275" t="s">
        <v>2257</v>
      </c>
      <c r="C275" t="s">
        <v>133</v>
      </c>
      <c r="D275" t="s">
        <v>2207</v>
      </c>
      <c r="E275" t="s">
        <v>105</v>
      </c>
      <c r="F275">
        <v>40700</v>
      </c>
      <c r="G275" t="s">
        <v>911</v>
      </c>
      <c r="I275" t="s">
        <v>111</v>
      </c>
      <c r="J275">
        <v>2026</v>
      </c>
      <c r="K275">
        <v>7</v>
      </c>
      <c r="L275" t="s">
        <v>94</v>
      </c>
      <c r="M275">
        <v>95.63</v>
      </c>
      <c r="N275">
        <v>1</v>
      </c>
      <c r="O275">
        <v>95.63</v>
      </c>
      <c r="P275" t="s">
        <v>2205</v>
      </c>
    </row>
    <row r="276" spans="1:16" x14ac:dyDescent="0.25">
      <c r="A276" t="s">
        <v>1005</v>
      </c>
      <c r="B276" t="s">
        <v>3145</v>
      </c>
      <c r="C276" t="s">
        <v>133</v>
      </c>
      <c r="D276" t="s">
        <v>2207</v>
      </c>
      <c r="E276" t="s">
        <v>104</v>
      </c>
      <c r="F276">
        <v>40700</v>
      </c>
      <c r="G276" t="s">
        <v>911</v>
      </c>
      <c r="I276" t="s">
        <v>118</v>
      </c>
      <c r="J276">
        <v>2026</v>
      </c>
      <c r="K276">
        <v>7</v>
      </c>
      <c r="L276" t="s">
        <v>94</v>
      </c>
      <c r="M276">
        <v>108.16</v>
      </c>
      <c r="N276">
        <v>1</v>
      </c>
      <c r="O276">
        <v>108.16</v>
      </c>
      <c r="P276" t="s">
        <v>2205</v>
      </c>
    </row>
    <row r="277" spans="1:16" x14ac:dyDescent="0.25">
      <c r="A277" t="s">
        <v>1005</v>
      </c>
      <c r="B277" t="s">
        <v>691</v>
      </c>
      <c r="C277" t="s">
        <v>133</v>
      </c>
      <c r="D277" t="s">
        <v>2207</v>
      </c>
      <c r="E277" t="s">
        <v>104</v>
      </c>
      <c r="F277">
        <v>40700</v>
      </c>
      <c r="G277" t="s">
        <v>911</v>
      </c>
      <c r="I277" t="s">
        <v>118</v>
      </c>
      <c r="J277">
        <v>2026</v>
      </c>
      <c r="K277">
        <v>7</v>
      </c>
      <c r="L277" t="s">
        <v>94</v>
      </c>
      <c r="M277">
        <v>108.16</v>
      </c>
      <c r="N277">
        <v>1</v>
      </c>
      <c r="O277">
        <v>108.16</v>
      </c>
      <c r="P277" t="s">
        <v>2205</v>
      </c>
    </row>
    <row r="278" spans="1:16" x14ac:dyDescent="0.25">
      <c r="A278" t="s">
        <v>1005</v>
      </c>
      <c r="B278" t="s">
        <v>691</v>
      </c>
      <c r="C278" t="s">
        <v>133</v>
      </c>
      <c r="D278" t="s">
        <v>2207</v>
      </c>
      <c r="E278" t="s">
        <v>105</v>
      </c>
      <c r="F278">
        <v>40700</v>
      </c>
      <c r="G278" t="s">
        <v>911</v>
      </c>
      <c r="I278" t="s">
        <v>111</v>
      </c>
      <c r="J278">
        <v>2026</v>
      </c>
      <c r="K278">
        <v>7</v>
      </c>
      <c r="L278" t="s">
        <v>94</v>
      </c>
      <c r="M278">
        <v>95.63</v>
      </c>
      <c r="N278">
        <v>1</v>
      </c>
      <c r="O278">
        <v>95.63</v>
      </c>
      <c r="P278" t="s">
        <v>2205</v>
      </c>
    </row>
    <row r="279" spans="1:16" x14ac:dyDescent="0.25">
      <c r="A279" t="s">
        <v>1005</v>
      </c>
      <c r="B279" t="s">
        <v>2258</v>
      </c>
      <c r="C279" t="s">
        <v>133</v>
      </c>
      <c r="D279" t="s">
        <v>2207</v>
      </c>
      <c r="E279" t="s">
        <v>105</v>
      </c>
      <c r="F279">
        <v>40700</v>
      </c>
      <c r="G279" t="s">
        <v>911</v>
      </c>
      <c r="I279" t="s">
        <v>111</v>
      </c>
      <c r="J279">
        <v>2026</v>
      </c>
      <c r="K279">
        <v>7</v>
      </c>
      <c r="L279" t="s">
        <v>94</v>
      </c>
      <c r="M279">
        <v>95.63</v>
      </c>
      <c r="N279">
        <v>1</v>
      </c>
      <c r="O279">
        <v>95.63</v>
      </c>
      <c r="P279" t="s">
        <v>2205</v>
      </c>
    </row>
    <row r="280" spans="1:16" x14ac:dyDescent="0.25">
      <c r="A280" t="s">
        <v>1005</v>
      </c>
      <c r="B280" t="s">
        <v>175</v>
      </c>
      <c r="C280" t="s">
        <v>133</v>
      </c>
      <c r="D280" t="s">
        <v>2207</v>
      </c>
      <c r="E280" t="s">
        <v>102</v>
      </c>
      <c r="F280">
        <v>40700</v>
      </c>
      <c r="G280" t="s">
        <v>911</v>
      </c>
      <c r="I280" t="s">
        <v>125</v>
      </c>
      <c r="J280">
        <v>2026</v>
      </c>
      <c r="K280">
        <v>7</v>
      </c>
      <c r="L280" t="s">
        <v>94</v>
      </c>
      <c r="M280">
        <v>72.59</v>
      </c>
      <c r="N280">
        <v>1</v>
      </c>
      <c r="O280">
        <v>72.59</v>
      </c>
      <c r="P280" t="s">
        <v>2205</v>
      </c>
    </row>
    <row r="281" spans="1:16" x14ac:dyDescent="0.25">
      <c r="A281" t="s">
        <v>1005</v>
      </c>
      <c r="B281" t="s">
        <v>175</v>
      </c>
      <c r="C281" t="s">
        <v>133</v>
      </c>
      <c r="D281" t="s">
        <v>2207</v>
      </c>
      <c r="E281" t="s">
        <v>104</v>
      </c>
      <c r="F281">
        <v>40700</v>
      </c>
      <c r="G281" t="s">
        <v>911</v>
      </c>
      <c r="I281" t="s">
        <v>118</v>
      </c>
      <c r="J281">
        <v>2026</v>
      </c>
      <c r="K281">
        <v>7</v>
      </c>
      <c r="L281" t="s">
        <v>94</v>
      </c>
      <c r="M281">
        <v>108.16</v>
      </c>
      <c r="N281">
        <v>1</v>
      </c>
      <c r="O281">
        <v>108.16</v>
      </c>
      <c r="P281" t="s">
        <v>2205</v>
      </c>
    </row>
    <row r="282" spans="1:16" x14ac:dyDescent="0.25">
      <c r="A282" t="s">
        <v>1005</v>
      </c>
      <c r="B282" t="s">
        <v>175</v>
      </c>
      <c r="C282" t="s">
        <v>133</v>
      </c>
      <c r="D282" t="s">
        <v>2207</v>
      </c>
      <c r="E282" t="s">
        <v>105</v>
      </c>
      <c r="F282">
        <v>40700</v>
      </c>
      <c r="G282" t="s">
        <v>911</v>
      </c>
      <c r="I282" t="s">
        <v>111</v>
      </c>
      <c r="J282">
        <v>2026</v>
      </c>
      <c r="K282">
        <v>7</v>
      </c>
      <c r="L282" t="s">
        <v>94</v>
      </c>
      <c r="M282">
        <v>95.63</v>
      </c>
      <c r="N282">
        <v>1</v>
      </c>
      <c r="O282">
        <v>95.63</v>
      </c>
      <c r="P282" t="s">
        <v>2205</v>
      </c>
    </row>
    <row r="283" spans="1:16" x14ac:dyDescent="0.25">
      <c r="A283" t="s">
        <v>1005</v>
      </c>
      <c r="B283" t="s">
        <v>2259</v>
      </c>
      <c r="C283" t="s">
        <v>133</v>
      </c>
      <c r="D283" t="s">
        <v>2207</v>
      </c>
      <c r="E283" t="s">
        <v>104</v>
      </c>
      <c r="F283">
        <v>40700</v>
      </c>
      <c r="G283" t="s">
        <v>911</v>
      </c>
      <c r="I283" t="s">
        <v>118</v>
      </c>
      <c r="J283">
        <v>2026</v>
      </c>
      <c r="K283">
        <v>7</v>
      </c>
      <c r="L283" t="s">
        <v>94</v>
      </c>
      <c r="M283">
        <v>108.16</v>
      </c>
      <c r="N283">
        <v>1</v>
      </c>
      <c r="O283">
        <v>108.16</v>
      </c>
      <c r="P283" t="s">
        <v>2205</v>
      </c>
    </row>
    <row r="284" spans="1:16" x14ac:dyDescent="0.25">
      <c r="A284" t="s">
        <v>1005</v>
      </c>
      <c r="B284" t="s">
        <v>2259</v>
      </c>
      <c r="C284" t="s">
        <v>133</v>
      </c>
      <c r="D284" t="s">
        <v>2207</v>
      </c>
      <c r="E284" t="s">
        <v>105</v>
      </c>
      <c r="F284">
        <v>40700</v>
      </c>
      <c r="G284" t="s">
        <v>911</v>
      </c>
      <c r="I284" t="s">
        <v>111</v>
      </c>
      <c r="J284">
        <v>2026</v>
      </c>
      <c r="K284">
        <v>7</v>
      </c>
      <c r="L284" t="s">
        <v>94</v>
      </c>
      <c r="M284">
        <v>95.63</v>
      </c>
      <c r="N284">
        <v>1</v>
      </c>
      <c r="O284">
        <v>95.63</v>
      </c>
      <c r="P284" t="s">
        <v>2205</v>
      </c>
    </row>
    <row r="285" spans="1:16" x14ac:dyDescent="0.25">
      <c r="A285" t="s">
        <v>1005</v>
      </c>
      <c r="B285" t="s">
        <v>2260</v>
      </c>
      <c r="C285" t="s">
        <v>133</v>
      </c>
      <c r="D285" t="s">
        <v>2207</v>
      </c>
      <c r="E285" t="s">
        <v>102</v>
      </c>
      <c r="F285">
        <v>40700</v>
      </c>
      <c r="G285" t="s">
        <v>911</v>
      </c>
      <c r="I285" t="s">
        <v>125</v>
      </c>
      <c r="J285">
        <v>2026</v>
      </c>
      <c r="K285">
        <v>7</v>
      </c>
      <c r="L285" t="s">
        <v>94</v>
      </c>
      <c r="M285">
        <v>145.18</v>
      </c>
      <c r="N285">
        <v>1</v>
      </c>
      <c r="O285">
        <v>145.18</v>
      </c>
      <c r="P285" t="s">
        <v>2205</v>
      </c>
    </row>
    <row r="286" spans="1:16" x14ac:dyDescent="0.25">
      <c r="A286" t="s">
        <v>1005</v>
      </c>
      <c r="B286" t="s">
        <v>2260</v>
      </c>
      <c r="C286" t="s">
        <v>133</v>
      </c>
      <c r="D286" t="s">
        <v>2207</v>
      </c>
      <c r="E286" t="s">
        <v>104</v>
      </c>
      <c r="F286">
        <v>40700</v>
      </c>
      <c r="G286" t="s">
        <v>911</v>
      </c>
      <c r="I286" t="s">
        <v>118</v>
      </c>
      <c r="J286">
        <v>2026</v>
      </c>
      <c r="K286">
        <v>7</v>
      </c>
      <c r="L286" t="s">
        <v>94</v>
      </c>
      <c r="M286">
        <v>162.24</v>
      </c>
      <c r="N286">
        <v>1</v>
      </c>
      <c r="O286">
        <v>162.24</v>
      </c>
      <c r="P286" t="s">
        <v>2205</v>
      </c>
    </row>
    <row r="287" spans="1:16" x14ac:dyDescent="0.25">
      <c r="A287" t="s">
        <v>1005</v>
      </c>
      <c r="B287" t="s">
        <v>2260</v>
      </c>
      <c r="C287" t="s">
        <v>133</v>
      </c>
      <c r="D287" t="s">
        <v>2207</v>
      </c>
      <c r="E287" t="s">
        <v>104</v>
      </c>
      <c r="F287">
        <v>40700</v>
      </c>
      <c r="G287" t="s">
        <v>911</v>
      </c>
      <c r="I287" t="s">
        <v>120</v>
      </c>
      <c r="J287">
        <v>2026</v>
      </c>
      <c r="K287">
        <v>7</v>
      </c>
      <c r="L287" t="s">
        <v>94</v>
      </c>
      <c r="M287">
        <v>135.19999999999999</v>
      </c>
      <c r="N287">
        <v>1</v>
      </c>
      <c r="O287">
        <v>135.19999999999999</v>
      </c>
      <c r="P287" t="s">
        <v>2205</v>
      </c>
    </row>
    <row r="288" spans="1:16" x14ac:dyDescent="0.25">
      <c r="A288" t="s">
        <v>1005</v>
      </c>
      <c r="B288" t="s">
        <v>2260</v>
      </c>
      <c r="C288" t="s">
        <v>133</v>
      </c>
      <c r="D288" t="s">
        <v>2207</v>
      </c>
      <c r="E288" t="s">
        <v>105</v>
      </c>
      <c r="F288">
        <v>40700</v>
      </c>
      <c r="G288" t="s">
        <v>911</v>
      </c>
      <c r="I288" t="s">
        <v>111</v>
      </c>
      <c r="J288">
        <v>2026</v>
      </c>
      <c r="K288">
        <v>7</v>
      </c>
      <c r="L288" t="s">
        <v>94</v>
      </c>
      <c r="M288">
        <v>95.63</v>
      </c>
      <c r="N288">
        <v>1</v>
      </c>
      <c r="O288">
        <v>95.63</v>
      </c>
      <c r="P288" t="s">
        <v>2205</v>
      </c>
    </row>
    <row r="289" spans="1:16" x14ac:dyDescent="0.25">
      <c r="A289" t="s">
        <v>1005</v>
      </c>
      <c r="B289" t="s">
        <v>692</v>
      </c>
      <c r="C289" t="s">
        <v>133</v>
      </c>
      <c r="D289" t="s">
        <v>2207</v>
      </c>
      <c r="E289" t="s">
        <v>104</v>
      </c>
      <c r="F289">
        <v>40700</v>
      </c>
      <c r="G289" t="s">
        <v>911</v>
      </c>
      <c r="I289" t="s">
        <v>118</v>
      </c>
      <c r="J289">
        <v>2026</v>
      </c>
      <c r="K289">
        <v>7</v>
      </c>
      <c r="L289" t="s">
        <v>94</v>
      </c>
      <c r="M289">
        <v>162.24</v>
      </c>
      <c r="N289">
        <v>1</v>
      </c>
      <c r="O289">
        <v>162.24</v>
      </c>
      <c r="P289" t="s">
        <v>2205</v>
      </c>
    </row>
    <row r="290" spans="1:16" x14ac:dyDescent="0.25">
      <c r="A290" t="s">
        <v>1005</v>
      </c>
      <c r="B290" t="s">
        <v>692</v>
      </c>
      <c r="C290" t="s">
        <v>133</v>
      </c>
      <c r="D290" t="s">
        <v>2207</v>
      </c>
      <c r="E290" t="s">
        <v>104</v>
      </c>
      <c r="F290">
        <v>40700</v>
      </c>
      <c r="G290" t="s">
        <v>911</v>
      </c>
      <c r="I290" t="s">
        <v>120</v>
      </c>
      <c r="J290">
        <v>2026</v>
      </c>
      <c r="K290">
        <v>7</v>
      </c>
      <c r="L290" t="s">
        <v>94</v>
      </c>
      <c r="M290">
        <v>135.19999999999999</v>
      </c>
      <c r="N290">
        <v>1</v>
      </c>
      <c r="O290">
        <v>135.19999999999999</v>
      </c>
      <c r="P290" t="s">
        <v>2205</v>
      </c>
    </row>
    <row r="291" spans="1:16" x14ac:dyDescent="0.25">
      <c r="A291" t="s">
        <v>1005</v>
      </c>
      <c r="B291" t="s">
        <v>692</v>
      </c>
      <c r="C291" t="s">
        <v>133</v>
      </c>
      <c r="D291" t="s">
        <v>2207</v>
      </c>
      <c r="E291" t="s">
        <v>105</v>
      </c>
      <c r="F291">
        <v>40700</v>
      </c>
      <c r="G291" t="s">
        <v>911</v>
      </c>
      <c r="I291" t="s">
        <v>111</v>
      </c>
      <c r="J291">
        <v>2026</v>
      </c>
      <c r="K291">
        <v>7</v>
      </c>
      <c r="L291" t="s">
        <v>94</v>
      </c>
      <c r="M291">
        <v>95.63</v>
      </c>
      <c r="N291">
        <v>1</v>
      </c>
      <c r="O291">
        <v>95.63</v>
      </c>
      <c r="P291" t="s">
        <v>2205</v>
      </c>
    </row>
    <row r="292" spans="1:16" x14ac:dyDescent="0.25">
      <c r="A292" t="s">
        <v>1005</v>
      </c>
      <c r="B292" t="s">
        <v>177</v>
      </c>
      <c r="C292" t="s">
        <v>133</v>
      </c>
      <c r="D292" t="s">
        <v>2207</v>
      </c>
      <c r="E292" t="s">
        <v>104</v>
      </c>
      <c r="F292">
        <v>40700</v>
      </c>
      <c r="G292" t="s">
        <v>911</v>
      </c>
      <c r="I292" t="s">
        <v>118</v>
      </c>
      <c r="J292">
        <v>2026</v>
      </c>
      <c r="K292">
        <v>7</v>
      </c>
      <c r="L292" t="s">
        <v>94</v>
      </c>
      <c r="M292">
        <v>108.16</v>
      </c>
      <c r="N292">
        <v>1</v>
      </c>
      <c r="O292">
        <v>108.16</v>
      </c>
      <c r="P292" t="s">
        <v>2205</v>
      </c>
    </row>
    <row r="293" spans="1:16" x14ac:dyDescent="0.25">
      <c r="A293" t="s">
        <v>1005</v>
      </c>
      <c r="B293" t="s">
        <v>177</v>
      </c>
      <c r="C293" t="s">
        <v>133</v>
      </c>
      <c r="D293" t="s">
        <v>2207</v>
      </c>
      <c r="E293" t="s">
        <v>105</v>
      </c>
      <c r="F293">
        <v>40700</v>
      </c>
      <c r="G293" t="s">
        <v>911</v>
      </c>
      <c r="I293" t="s">
        <v>111</v>
      </c>
      <c r="J293">
        <v>2026</v>
      </c>
      <c r="K293">
        <v>7</v>
      </c>
      <c r="L293" t="s">
        <v>94</v>
      </c>
      <c r="M293">
        <v>95.63</v>
      </c>
      <c r="N293">
        <v>1</v>
      </c>
      <c r="O293">
        <v>95.63</v>
      </c>
      <c r="P293" t="s">
        <v>2205</v>
      </c>
    </row>
    <row r="294" spans="1:16" x14ac:dyDescent="0.25">
      <c r="A294" t="s">
        <v>1005</v>
      </c>
      <c r="B294" t="s">
        <v>693</v>
      </c>
      <c r="C294" t="s">
        <v>133</v>
      </c>
      <c r="D294" t="s">
        <v>2207</v>
      </c>
      <c r="E294" t="s">
        <v>104</v>
      </c>
      <c r="F294">
        <v>40700</v>
      </c>
      <c r="G294" t="s">
        <v>911</v>
      </c>
      <c r="I294" t="s">
        <v>118</v>
      </c>
      <c r="J294">
        <v>2026</v>
      </c>
      <c r="K294">
        <v>7</v>
      </c>
      <c r="L294" t="s">
        <v>94</v>
      </c>
      <c r="M294">
        <v>270.39999999999998</v>
      </c>
      <c r="N294">
        <v>1</v>
      </c>
      <c r="O294">
        <v>270.39999999999998</v>
      </c>
      <c r="P294" t="s">
        <v>2205</v>
      </c>
    </row>
    <row r="295" spans="1:16" x14ac:dyDescent="0.25">
      <c r="A295" t="s">
        <v>1005</v>
      </c>
      <c r="B295" t="s">
        <v>693</v>
      </c>
      <c r="C295" t="s">
        <v>133</v>
      </c>
      <c r="D295" t="s">
        <v>2207</v>
      </c>
      <c r="E295" t="s">
        <v>104</v>
      </c>
      <c r="F295">
        <v>40700</v>
      </c>
      <c r="G295" t="s">
        <v>911</v>
      </c>
      <c r="I295" t="s">
        <v>120</v>
      </c>
      <c r="J295">
        <v>2026</v>
      </c>
      <c r="K295">
        <v>7</v>
      </c>
      <c r="L295" t="s">
        <v>94</v>
      </c>
      <c r="M295">
        <v>405.6</v>
      </c>
      <c r="N295">
        <v>1</v>
      </c>
      <c r="O295">
        <v>405.6</v>
      </c>
      <c r="P295" t="s">
        <v>2205</v>
      </c>
    </row>
    <row r="296" spans="1:16" x14ac:dyDescent="0.25">
      <c r="A296" t="s">
        <v>1005</v>
      </c>
      <c r="B296" t="s">
        <v>693</v>
      </c>
      <c r="C296" t="s">
        <v>133</v>
      </c>
      <c r="D296" t="s">
        <v>2207</v>
      </c>
      <c r="E296" t="s">
        <v>105</v>
      </c>
      <c r="F296">
        <v>40700</v>
      </c>
      <c r="G296" t="s">
        <v>911</v>
      </c>
      <c r="I296" t="s">
        <v>111</v>
      </c>
      <c r="J296">
        <v>2026</v>
      </c>
      <c r="K296">
        <v>7</v>
      </c>
      <c r="L296" t="s">
        <v>94</v>
      </c>
      <c r="M296">
        <v>95.63</v>
      </c>
      <c r="N296">
        <v>1</v>
      </c>
      <c r="O296">
        <v>95.63</v>
      </c>
      <c r="P296" t="s">
        <v>2205</v>
      </c>
    </row>
    <row r="297" spans="1:16" x14ac:dyDescent="0.25">
      <c r="A297" t="s">
        <v>1005</v>
      </c>
      <c r="B297" t="s">
        <v>2261</v>
      </c>
      <c r="C297" t="s">
        <v>133</v>
      </c>
      <c r="D297" t="s">
        <v>2207</v>
      </c>
      <c r="E297" t="s">
        <v>104</v>
      </c>
      <c r="F297">
        <v>40700</v>
      </c>
      <c r="G297" t="s">
        <v>911</v>
      </c>
      <c r="I297" t="s">
        <v>118</v>
      </c>
      <c r="J297">
        <v>2026</v>
      </c>
      <c r="K297">
        <v>7</v>
      </c>
      <c r="L297" t="s">
        <v>94</v>
      </c>
      <c r="M297">
        <v>216.32</v>
      </c>
      <c r="N297">
        <v>1</v>
      </c>
      <c r="O297">
        <v>216.32</v>
      </c>
      <c r="P297" t="s">
        <v>2205</v>
      </c>
    </row>
    <row r="298" spans="1:16" x14ac:dyDescent="0.25">
      <c r="A298" t="s">
        <v>1005</v>
      </c>
      <c r="B298" t="s">
        <v>2261</v>
      </c>
      <c r="C298" t="s">
        <v>133</v>
      </c>
      <c r="D298" t="s">
        <v>2207</v>
      </c>
      <c r="E298" t="s">
        <v>104</v>
      </c>
      <c r="F298">
        <v>40700</v>
      </c>
      <c r="G298" t="s">
        <v>911</v>
      </c>
      <c r="I298" t="s">
        <v>120</v>
      </c>
      <c r="J298">
        <v>2026</v>
      </c>
      <c r="K298">
        <v>7</v>
      </c>
      <c r="L298" t="s">
        <v>94</v>
      </c>
      <c r="M298">
        <v>270.39999999999998</v>
      </c>
      <c r="N298">
        <v>1</v>
      </c>
      <c r="O298">
        <v>270.39999999999998</v>
      </c>
      <c r="P298" t="s">
        <v>2205</v>
      </c>
    </row>
    <row r="299" spans="1:16" x14ac:dyDescent="0.25">
      <c r="A299" t="s">
        <v>1005</v>
      </c>
      <c r="B299" t="s">
        <v>2261</v>
      </c>
      <c r="C299" t="s">
        <v>133</v>
      </c>
      <c r="D299" t="s">
        <v>2207</v>
      </c>
      <c r="E299" t="s">
        <v>105</v>
      </c>
      <c r="F299">
        <v>40700</v>
      </c>
      <c r="G299" t="s">
        <v>911</v>
      </c>
      <c r="I299" t="s">
        <v>111</v>
      </c>
      <c r="J299">
        <v>2026</v>
      </c>
      <c r="K299">
        <v>7</v>
      </c>
      <c r="L299" t="s">
        <v>94</v>
      </c>
      <c r="M299">
        <v>191.26</v>
      </c>
      <c r="N299">
        <v>1</v>
      </c>
      <c r="O299">
        <v>191.26</v>
      </c>
      <c r="P299" t="s">
        <v>2205</v>
      </c>
    </row>
    <row r="300" spans="1:16" x14ac:dyDescent="0.25">
      <c r="A300" t="s">
        <v>1005</v>
      </c>
      <c r="B300" t="s">
        <v>2262</v>
      </c>
      <c r="C300" t="s">
        <v>133</v>
      </c>
      <c r="D300" t="s">
        <v>2207</v>
      </c>
      <c r="E300" t="s">
        <v>102</v>
      </c>
      <c r="F300">
        <v>40700</v>
      </c>
      <c r="G300" t="s">
        <v>911</v>
      </c>
      <c r="I300" t="s">
        <v>125</v>
      </c>
      <c r="J300">
        <v>2026</v>
      </c>
      <c r="K300">
        <v>7</v>
      </c>
      <c r="L300" t="s">
        <v>94</v>
      </c>
      <c r="M300">
        <v>72.59</v>
      </c>
      <c r="N300">
        <v>1</v>
      </c>
      <c r="O300">
        <v>72.59</v>
      </c>
      <c r="P300" t="s">
        <v>2205</v>
      </c>
    </row>
    <row r="301" spans="1:16" x14ac:dyDescent="0.25">
      <c r="A301" t="s">
        <v>1005</v>
      </c>
      <c r="B301" t="s">
        <v>2262</v>
      </c>
      <c r="C301" t="s">
        <v>133</v>
      </c>
      <c r="D301" t="s">
        <v>2207</v>
      </c>
      <c r="E301" t="s">
        <v>105</v>
      </c>
      <c r="F301">
        <v>40700</v>
      </c>
      <c r="G301" t="s">
        <v>911</v>
      </c>
      <c r="I301" t="s">
        <v>111</v>
      </c>
      <c r="J301">
        <v>2026</v>
      </c>
      <c r="K301">
        <v>7</v>
      </c>
      <c r="L301" t="s">
        <v>94</v>
      </c>
      <c r="M301">
        <v>95.63</v>
      </c>
      <c r="N301">
        <v>1</v>
      </c>
      <c r="O301">
        <v>95.63</v>
      </c>
      <c r="P301" t="s">
        <v>2205</v>
      </c>
    </row>
    <row r="302" spans="1:16" x14ac:dyDescent="0.25">
      <c r="A302" t="s">
        <v>1005</v>
      </c>
      <c r="B302" t="s">
        <v>179</v>
      </c>
      <c r="C302" t="s">
        <v>133</v>
      </c>
      <c r="D302" t="s">
        <v>2207</v>
      </c>
      <c r="E302" t="s">
        <v>102</v>
      </c>
      <c r="F302">
        <v>40700</v>
      </c>
      <c r="G302" t="s">
        <v>911</v>
      </c>
      <c r="I302" t="s">
        <v>125</v>
      </c>
      <c r="J302">
        <v>2026</v>
      </c>
      <c r="K302">
        <v>7</v>
      </c>
      <c r="L302" t="s">
        <v>94</v>
      </c>
      <c r="M302">
        <v>145.18</v>
      </c>
      <c r="N302">
        <v>1</v>
      </c>
      <c r="O302">
        <v>145.18</v>
      </c>
      <c r="P302" t="s">
        <v>2205</v>
      </c>
    </row>
    <row r="303" spans="1:16" x14ac:dyDescent="0.25">
      <c r="A303" t="s">
        <v>1005</v>
      </c>
      <c r="B303" t="s">
        <v>179</v>
      </c>
      <c r="C303" t="s">
        <v>133</v>
      </c>
      <c r="D303" t="s">
        <v>2207</v>
      </c>
      <c r="E303" t="s">
        <v>105</v>
      </c>
      <c r="F303">
        <v>40700</v>
      </c>
      <c r="G303" t="s">
        <v>911</v>
      </c>
      <c r="I303" t="s">
        <v>111</v>
      </c>
      <c r="J303">
        <v>2026</v>
      </c>
      <c r="K303">
        <v>7</v>
      </c>
      <c r="L303" t="s">
        <v>94</v>
      </c>
      <c r="M303">
        <v>95.63</v>
      </c>
      <c r="N303">
        <v>1</v>
      </c>
      <c r="O303">
        <v>95.63</v>
      </c>
      <c r="P303" t="s">
        <v>2205</v>
      </c>
    </row>
    <row r="304" spans="1:16" x14ac:dyDescent="0.25">
      <c r="A304" t="s">
        <v>1005</v>
      </c>
      <c r="B304" t="s">
        <v>2263</v>
      </c>
      <c r="C304" t="s">
        <v>133</v>
      </c>
      <c r="D304" t="s">
        <v>2207</v>
      </c>
      <c r="E304" t="s">
        <v>102</v>
      </c>
      <c r="F304">
        <v>40700</v>
      </c>
      <c r="G304" t="s">
        <v>911</v>
      </c>
      <c r="I304" t="s">
        <v>125</v>
      </c>
      <c r="J304">
        <v>2026</v>
      </c>
      <c r="K304">
        <v>7</v>
      </c>
      <c r="L304" t="s">
        <v>94</v>
      </c>
      <c r="M304">
        <v>72.59</v>
      </c>
      <c r="N304">
        <v>1</v>
      </c>
      <c r="O304">
        <v>72.59</v>
      </c>
      <c r="P304" t="s">
        <v>2205</v>
      </c>
    </row>
    <row r="305" spans="1:16" x14ac:dyDescent="0.25">
      <c r="A305" t="s">
        <v>1005</v>
      </c>
      <c r="B305" t="s">
        <v>2263</v>
      </c>
      <c r="C305" t="s">
        <v>133</v>
      </c>
      <c r="D305" t="s">
        <v>2207</v>
      </c>
      <c r="E305" t="s">
        <v>104</v>
      </c>
      <c r="F305">
        <v>40700</v>
      </c>
      <c r="G305" t="s">
        <v>911</v>
      </c>
      <c r="I305" t="s">
        <v>118</v>
      </c>
      <c r="J305">
        <v>2026</v>
      </c>
      <c r="K305">
        <v>7</v>
      </c>
      <c r="L305" t="s">
        <v>94</v>
      </c>
      <c r="M305">
        <v>324.48</v>
      </c>
      <c r="N305">
        <v>1</v>
      </c>
      <c r="O305">
        <v>324.48</v>
      </c>
      <c r="P305" t="s">
        <v>2205</v>
      </c>
    </row>
    <row r="306" spans="1:16" x14ac:dyDescent="0.25">
      <c r="A306" t="s">
        <v>1005</v>
      </c>
      <c r="B306" t="s">
        <v>2263</v>
      </c>
      <c r="C306" t="s">
        <v>133</v>
      </c>
      <c r="D306" t="s">
        <v>2207</v>
      </c>
      <c r="E306" t="s">
        <v>104</v>
      </c>
      <c r="F306">
        <v>40700</v>
      </c>
      <c r="G306" t="s">
        <v>911</v>
      </c>
      <c r="I306" t="s">
        <v>120</v>
      </c>
      <c r="J306">
        <v>2026</v>
      </c>
      <c r="K306">
        <v>7</v>
      </c>
      <c r="L306" t="s">
        <v>94</v>
      </c>
      <c r="M306">
        <v>270.39999999999998</v>
      </c>
      <c r="N306">
        <v>1</v>
      </c>
      <c r="O306">
        <v>270.39999999999998</v>
      </c>
      <c r="P306" t="s">
        <v>2205</v>
      </c>
    </row>
    <row r="307" spans="1:16" x14ac:dyDescent="0.25">
      <c r="A307" t="s">
        <v>1005</v>
      </c>
      <c r="B307" t="s">
        <v>2263</v>
      </c>
      <c r="C307" t="s">
        <v>133</v>
      </c>
      <c r="D307" t="s">
        <v>2207</v>
      </c>
      <c r="E307" t="s">
        <v>105</v>
      </c>
      <c r="F307">
        <v>40700</v>
      </c>
      <c r="G307" t="s">
        <v>911</v>
      </c>
      <c r="I307" t="s">
        <v>111</v>
      </c>
      <c r="J307">
        <v>2026</v>
      </c>
      <c r="K307">
        <v>7</v>
      </c>
      <c r="L307" t="s">
        <v>94</v>
      </c>
      <c r="M307">
        <v>95.63</v>
      </c>
      <c r="N307">
        <v>1</v>
      </c>
      <c r="O307">
        <v>95.63</v>
      </c>
      <c r="P307" t="s">
        <v>2205</v>
      </c>
    </row>
    <row r="308" spans="1:16" x14ac:dyDescent="0.25">
      <c r="A308" t="s">
        <v>1005</v>
      </c>
      <c r="B308" t="s">
        <v>2264</v>
      </c>
      <c r="C308" t="s">
        <v>133</v>
      </c>
      <c r="D308" t="s">
        <v>2207</v>
      </c>
      <c r="E308" t="s">
        <v>105</v>
      </c>
      <c r="F308">
        <v>40700</v>
      </c>
      <c r="G308" t="s">
        <v>911</v>
      </c>
      <c r="I308" t="s">
        <v>111</v>
      </c>
      <c r="J308">
        <v>2026</v>
      </c>
      <c r="K308">
        <v>7</v>
      </c>
      <c r="L308" t="s">
        <v>94</v>
      </c>
      <c r="M308">
        <v>95.63</v>
      </c>
      <c r="N308">
        <v>1</v>
      </c>
      <c r="O308">
        <v>95.63</v>
      </c>
      <c r="P308" t="s">
        <v>2205</v>
      </c>
    </row>
    <row r="309" spans="1:16" x14ac:dyDescent="0.25">
      <c r="A309" t="s">
        <v>1005</v>
      </c>
      <c r="B309" t="s">
        <v>887</v>
      </c>
      <c r="C309" t="s">
        <v>133</v>
      </c>
      <c r="D309" t="s">
        <v>2207</v>
      </c>
      <c r="E309" t="s">
        <v>104</v>
      </c>
      <c r="F309">
        <v>40700</v>
      </c>
      <c r="G309" t="s">
        <v>911</v>
      </c>
      <c r="I309" t="s">
        <v>245</v>
      </c>
      <c r="J309">
        <v>2026</v>
      </c>
      <c r="K309">
        <v>7</v>
      </c>
      <c r="L309" t="s">
        <v>94</v>
      </c>
      <c r="M309">
        <v>969.85</v>
      </c>
      <c r="N309">
        <v>1</v>
      </c>
      <c r="O309">
        <v>969.85</v>
      </c>
      <c r="P309" t="s">
        <v>2205</v>
      </c>
    </row>
    <row r="310" spans="1:16" x14ac:dyDescent="0.25">
      <c r="A310" t="s">
        <v>1005</v>
      </c>
      <c r="B310" t="s">
        <v>887</v>
      </c>
      <c r="C310" t="s">
        <v>133</v>
      </c>
      <c r="D310" t="s">
        <v>2207</v>
      </c>
      <c r="E310" t="s">
        <v>104</v>
      </c>
      <c r="F310">
        <v>40700</v>
      </c>
      <c r="G310" t="s">
        <v>911</v>
      </c>
      <c r="I310" t="s">
        <v>246</v>
      </c>
      <c r="J310">
        <v>2026</v>
      </c>
      <c r="K310">
        <v>7</v>
      </c>
      <c r="L310" t="s">
        <v>94</v>
      </c>
      <c r="M310">
        <v>675.99</v>
      </c>
      <c r="N310">
        <v>1</v>
      </c>
      <c r="O310">
        <v>675.99</v>
      </c>
      <c r="P310" t="s">
        <v>2205</v>
      </c>
    </row>
    <row r="311" spans="1:16" x14ac:dyDescent="0.25">
      <c r="A311" t="s">
        <v>1005</v>
      </c>
      <c r="B311" t="s">
        <v>887</v>
      </c>
      <c r="C311" t="s">
        <v>133</v>
      </c>
      <c r="D311" t="s">
        <v>2207</v>
      </c>
      <c r="E311" t="s">
        <v>104</v>
      </c>
      <c r="F311">
        <v>40700</v>
      </c>
      <c r="G311" t="s">
        <v>911</v>
      </c>
      <c r="I311" t="s">
        <v>118</v>
      </c>
      <c r="J311">
        <v>2026</v>
      </c>
      <c r="K311">
        <v>7</v>
      </c>
      <c r="L311" t="s">
        <v>94</v>
      </c>
      <c r="M311">
        <v>216.32</v>
      </c>
      <c r="N311">
        <v>1</v>
      </c>
      <c r="O311">
        <v>216.32</v>
      </c>
      <c r="P311" t="s">
        <v>2205</v>
      </c>
    </row>
    <row r="312" spans="1:16" x14ac:dyDescent="0.25">
      <c r="A312" t="s">
        <v>1005</v>
      </c>
      <c r="B312" t="s">
        <v>180</v>
      </c>
      <c r="C312" t="s">
        <v>133</v>
      </c>
      <c r="D312" t="s">
        <v>2207</v>
      </c>
      <c r="E312" t="s">
        <v>102</v>
      </c>
      <c r="F312">
        <v>40700</v>
      </c>
      <c r="G312" t="s">
        <v>911</v>
      </c>
      <c r="I312" t="s">
        <v>125</v>
      </c>
      <c r="J312">
        <v>2026</v>
      </c>
      <c r="K312">
        <v>7</v>
      </c>
      <c r="L312" t="s">
        <v>94</v>
      </c>
      <c r="M312">
        <v>72.59</v>
      </c>
      <c r="N312">
        <v>1</v>
      </c>
      <c r="O312">
        <v>72.59</v>
      </c>
      <c r="P312" t="s">
        <v>2205</v>
      </c>
    </row>
    <row r="313" spans="1:16" x14ac:dyDescent="0.25">
      <c r="A313" t="s">
        <v>1005</v>
      </c>
      <c r="B313" t="s">
        <v>180</v>
      </c>
      <c r="C313" t="s">
        <v>133</v>
      </c>
      <c r="D313" t="s">
        <v>2207</v>
      </c>
      <c r="E313" t="s">
        <v>104</v>
      </c>
      <c r="F313">
        <v>40700</v>
      </c>
      <c r="G313" t="s">
        <v>911</v>
      </c>
      <c r="I313" t="s">
        <v>118</v>
      </c>
      <c r="J313">
        <v>2026</v>
      </c>
      <c r="K313">
        <v>7</v>
      </c>
      <c r="L313" t="s">
        <v>94</v>
      </c>
      <c r="M313">
        <v>108.16</v>
      </c>
      <c r="N313">
        <v>1</v>
      </c>
      <c r="O313">
        <v>108.16</v>
      </c>
      <c r="P313" t="s">
        <v>2205</v>
      </c>
    </row>
    <row r="314" spans="1:16" x14ac:dyDescent="0.25">
      <c r="A314" t="s">
        <v>1005</v>
      </c>
      <c r="B314" t="s">
        <v>180</v>
      </c>
      <c r="C314" t="s">
        <v>133</v>
      </c>
      <c r="D314" t="s">
        <v>2207</v>
      </c>
      <c r="E314" t="s">
        <v>105</v>
      </c>
      <c r="F314">
        <v>40700</v>
      </c>
      <c r="G314" t="s">
        <v>911</v>
      </c>
      <c r="I314" t="s">
        <v>111</v>
      </c>
      <c r="J314">
        <v>2026</v>
      </c>
      <c r="K314">
        <v>7</v>
      </c>
      <c r="L314" t="s">
        <v>94</v>
      </c>
      <c r="M314">
        <v>95.63</v>
      </c>
      <c r="N314">
        <v>1</v>
      </c>
      <c r="O314">
        <v>95.63</v>
      </c>
      <c r="P314" t="s">
        <v>2205</v>
      </c>
    </row>
    <row r="315" spans="1:16" x14ac:dyDescent="0.25">
      <c r="A315" t="s">
        <v>1005</v>
      </c>
      <c r="B315" t="s">
        <v>181</v>
      </c>
      <c r="C315" t="s">
        <v>133</v>
      </c>
      <c r="D315" t="s">
        <v>2207</v>
      </c>
      <c r="E315" t="s">
        <v>102</v>
      </c>
      <c r="F315">
        <v>40700</v>
      </c>
      <c r="G315" t="s">
        <v>911</v>
      </c>
      <c r="I315" t="s">
        <v>125</v>
      </c>
      <c r="J315">
        <v>2026</v>
      </c>
      <c r="K315">
        <v>7</v>
      </c>
      <c r="L315" t="s">
        <v>94</v>
      </c>
      <c r="M315">
        <v>415.63</v>
      </c>
      <c r="N315">
        <v>1</v>
      </c>
      <c r="O315">
        <v>415.63</v>
      </c>
      <c r="P315" t="s">
        <v>2205</v>
      </c>
    </row>
    <row r="316" spans="1:16" x14ac:dyDescent="0.25">
      <c r="A316" t="s">
        <v>1005</v>
      </c>
      <c r="B316" t="s">
        <v>181</v>
      </c>
      <c r="C316" t="s">
        <v>133</v>
      </c>
      <c r="D316" t="s">
        <v>2207</v>
      </c>
      <c r="E316" t="s">
        <v>104</v>
      </c>
      <c r="F316">
        <v>40700</v>
      </c>
      <c r="G316" t="s">
        <v>911</v>
      </c>
      <c r="I316" t="s">
        <v>118</v>
      </c>
      <c r="J316">
        <v>2026</v>
      </c>
      <c r="K316">
        <v>7</v>
      </c>
      <c r="L316" t="s">
        <v>94</v>
      </c>
      <c r="M316">
        <v>108.16</v>
      </c>
      <c r="N316">
        <v>1</v>
      </c>
      <c r="O316">
        <v>108.16</v>
      </c>
      <c r="P316" t="s">
        <v>2205</v>
      </c>
    </row>
    <row r="317" spans="1:16" x14ac:dyDescent="0.25">
      <c r="A317" t="s">
        <v>1005</v>
      </c>
      <c r="B317" t="s">
        <v>181</v>
      </c>
      <c r="C317" t="s">
        <v>133</v>
      </c>
      <c r="D317" t="s">
        <v>2207</v>
      </c>
      <c r="E317" t="s">
        <v>104</v>
      </c>
      <c r="F317">
        <v>40700</v>
      </c>
      <c r="G317" t="s">
        <v>911</v>
      </c>
      <c r="I317" t="s">
        <v>120</v>
      </c>
      <c r="J317">
        <v>2026</v>
      </c>
      <c r="K317">
        <v>7</v>
      </c>
      <c r="L317" t="s">
        <v>94</v>
      </c>
      <c r="M317">
        <v>270.39999999999998</v>
      </c>
      <c r="N317">
        <v>1</v>
      </c>
      <c r="O317">
        <v>270.39999999999998</v>
      </c>
      <c r="P317" t="s">
        <v>2205</v>
      </c>
    </row>
    <row r="318" spans="1:16" x14ac:dyDescent="0.25">
      <c r="A318" t="s">
        <v>1005</v>
      </c>
      <c r="B318" t="s">
        <v>181</v>
      </c>
      <c r="C318" t="s">
        <v>133</v>
      </c>
      <c r="D318" t="s">
        <v>2207</v>
      </c>
      <c r="E318" t="s">
        <v>105</v>
      </c>
      <c r="F318">
        <v>40700</v>
      </c>
      <c r="G318" t="s">
        <v>911</v>
      </c>
      <c r="I318" t="s">
        <v>111</v>
      </c>
      <c r="J318">
        <v>2026</v>
      </c>
      <c r="K318">
        <v>7</v>
      </c>
      <c r="L318" t="s">
        <v>94</v>
      </c>
      <c r="M318">
        <v>95.63</v>
      </c>
      <c r="N318">
        <v>1</v>
      </c>
      <c r="O318">
        <v>95.63</v>
      </c>
      <c r="P318" t="s">
        <v>2205</v>
      </c>
    </row>
    <row r="319" spans="1:16" x14ac:dyDescent="0.25">
      <c r="A319" t="s">
        <v>1005</v>
      </c>
      <c r="B319" t="s">
        <v>182</v>
      </c>
      <c r="C319" t="s">
        <v>133</v>
      </c>
      <c r="D319" t="s">
        <v>2207</v>
      </c>
      <c r="E319" t="s">
        <v>102</v>
      </c>
      <c r="F319">
        <v>40700</v>
      </c>
      <c r="G319" t="s">
        <v>911</v>
      </c>
      <c r="I319" t="s">
        <v>125</v>
      </c>
      <c r="J319">
        <v>2026</v>
      </c>
      <c r="K319">
        <v>7</v>
      </c>
      <c r="L319" t="s">
        <v>94</v>
      </c>
      <c r="M319">
        <v>72.59</v>
      </c>
      <c r="N319">
        <v>1</v>
      </c>
      <c r="O319">
        <v>72.59</v>
      </c>
      <c r="P319" t="s">
        <v>2205</v>
      </c>
    </row>
    <row r="320" spans="1:16" x14ac:dyDescent="0.25">
      <c r="A320" t="s">
        <v>1005</v>
      </c>
      <c r="B320" t="s">
        <v>182</v>
      </c>
      <c r="C320" t="s">
        <v>133</v>
      </c>
      <c r="D320" t="s">
        <v>2207</v>
      </c>
      <c r="E320" t="s">
        <v>104</v>
      </c>
      <c r="F320">
        <v>40700</v>
      </c>
      <c r="G320" t="s">
        <v>911</v>
      </c>
      <c r="I320" t="s">
        <v>118</v>
      </c>
      <c r="J320">
        <v>2026</v>
      </c>
      <c r="K320">
        <v>7</v>
      </c>
      <c r="L320" t="s">
        <v>94</v>
      </c>
      <c r="M320">
        <v>162.24</v>
      </c>
      <c r="N320">
        <v>1</v>
      </c>
      <c r="O320">
        <v>162.24</v>
      </c>
      <c r="P320" t="s">
        <v>2205</v>
      </c>
    </row>
    <row r="321" spans="1:16" x14ac:dyDescent="0.25">
      <c r="A321" t="s">
        <v>1005</v>
      </c>
      <c r="B321" t="s">
        <v>182</v>
      </c>
      <c r="C321" t="s">
        <v>133</v>
      </c>
      <c r="D321" t="s">
        <v>2207</v>
      </c>
      <c r="E321" t="s">
        <v>104</v>
      </c>
      <c r="F321">
        <v>40700</v>
      </c>
      <c r="G321" t="s">
        <v>911</v>
      </c>
      <c r="I321" t="s">
        <v>120</v>
      </c>
      <c r="J321">
        <v>2026</v>
      </c>
      <c r="K321">
        <v>7</v>
      </c>
      <c r="L321" t="s">
        <v>94</v>
      </c>
      <c r="M321">
        <v>135.19999999999999</v>
      </c>
      <c r="N321">
        <v>1</v>
      </c>
      <c r="O321">
        <v>135.19999999999999</v>
      </c>
      <c r="P321" t="s">
        <v>2205</v>
      </c>
    </row>
    <row r="322" spans="1:16" x14ac:dyDescent="0.25">
      <c r="A322" t="s">
        <v>1005</v>
      </c>
      <c r="B322" t="s">
        <v>182</v>
      </c>
      <c r="C322" t="s">
        <v>133</v>
      </c>
      <c r="D322" t="s">
        <v>2207</v>
      </c>
      <c r="E322" t="s">
        <v>105</v>
      </c>
      <c r="F322">
        <v>40700</v>
      </c>
      <c r="G322" t="s">
        <v>911</v>
      </c>
      <c r="I322" t="s">
        <v>111</v>
      </c>
      <c r="J322">
        <v>2026</v>
      </c>
      <c r="K322">
        <v>7</v>
      </c>
      <c r="L322" t="s">
        <v>94</v>
      </c>
      <c r="M322">
        <v>95.63</v>
      </c>
      <c r="N322">
        <v>1</v>
      </c>
      <c r="O322">
        <v>95.63</v>
      </c>
      <c r="P322" t="s">
        <v>2205</v>
      </c>
    </row>
    <row r="323" spans="1:16" x14ac:dyDescent="0.25">
      <c r="A323" t="s">
        <v>1005</v>
      </c>
      <c r="B323" t="s">
        <v>183</v>
      </c>
      <c r="C323" t="s">
        <v>133</v>
      </c>
      <c r="D323" t="s">
        <v>2207</v>
      </c>
      <c r="E323" t="s">
        <v>102</v>
      </c>
      <c r="F323">
        <v>40700</v>
      </c>
      <c r="G323" t="s">
        <v>911</v>
      </c>
      <c r="I323" t="s">
        <v>125</v>
      </c>
      <c r="J323">
        <v>2026</v>
      </c>
      <c r="K323">
        <v>7</v>
      </c>
      <c r="L323" t="s">
        <v>94</v>
      </c>
      <c r="M323">
        <v>217.77</v>
      </c>
      <c r="N323">
        <v>1</v>
      </c>
      <c r="O323">
        <v>217.77</v>
      </c>
      <c r="P323" t="s">
        <v>2205</v>
      </c>
    </row>
    <row r="324" spans="1:16" x14ac:dyDescent="0.25">
      <c r="A324" t="s">
        <v>1005</v>
      </c>
      <c r="B324" t="s">
        <v>183</v>
      </c>
      <c r="C324" t="s">
        <v>133</v>
      </c>
      <c r="D324" t="s">
        <v>2207</v>
      </c>
      <c r="E324" t="s">
        <v>105</v>
      </c>
      <c r="F324">
        <v>40700</v>
      </c>
      <c r="G324" t="s">
        <v>911</v>
      </c>
      <c r="I324" t="s">
        <v>111</v>
      </c>
      <c r="J324">
        <v>2026</v>
      </c>
      <c r="K324">
        <v>7</v>
      </c>
      <c r="L324" t="s">
        <v>94</v>
      </c>
      <c r="M324">
        <v>95.63</v>
      </c>
      <c r="N324">
        <v>1</v>
      </c>
      <c r="O324">
        <v>95.63</v>
      </c>
      <c r="P324" t="s">
        <v>2205</v>
      </c>
    </row>
    <row r="325" spans="1:16" x14ac:dyDescent="0.25">
      <c r="A325" t="s">
        <v>1005</v>
      </c>
      <c r="B325" t="s">
        <v>697</v>
      </c>
      <c r="C325" t="s">
        <v>133</v>
      </c>
      <c r="D325" t="s">
        <v>2207</v>
      </c>
      <c r="E325" t="s">
        <v>102</v>
      </c>
      <c r="F325">
        <v>40700</v>
      </c>
      <c r="G325" t="s">
        <v>911</v>
      </c>
      <c r="I325" t="s">
        <v>125</v>
      </c>
      <c r="J325">
        <v>2026</v>
      </c>
      <c r="K325">
        <v>7</v>
      </c>
      <c r="L325" t="s">
        <v>94</v>
      </c>
      <c r="M325">
        <v>72.59</v>
      </c>
      <c r="N325">
        <v>1</v>
      </c>
      <c r="O325">
        <v>72.59</v>
      </c>
      <c r="P325" t="s">
        <v>2205</v>
      </c>
    </row>
    <row r="326" spans="1:16" x14ac:dyDescent="0.25">
      <c r="A326" t="s">
        <v>1005</v>
      </c>
      <c r="B326" t="s">
        <v>697</v>
      </c>
      <c r="C326" t="s">
        <v>133</v>
      </c>
      <c r="D326" t="s">
        <v>2207</v>
      </c>
      <c r="E326" t="s">
        <v>104</v>
      </c>
      <c r="F326">
        <v>40700</v>
      </c>
      <c r="G326" t="s">
        <v>911</v>
      </c>
      <c r="I326" t="s">
        <v>118</v>
      </c>
      <c r="J326">
        <v>2026</v>
      </c>
      <c r="K326">
        <v>7</v>
      </c>
      <c r="L326" t="s">
        <v>94</v>
      </c>
      <c r="M326">
        <v>162.24</v>
      </c>
      <c r="N326">
        <v>1</v>
      </c>
      <c r="O326">
        <v>162.24</v>
      </c>
      <c r="P326" t="s">
        <v>2205</v>
      </c>
    </row>
    <row r="327" spans="1:16" x14ac:dyDescent="0.25">
      <c r="A327" t="s">
        <v>1005</v>
      </c>
      <c r="B327" t="s">
        <v>697</v>
      </c>
      <c r="C327" t="s">
        <v>133</v>
      </c>
      <c r="D327" t="s">
        <v>2207</v>
      </c>
      <c r="E327" t="s">
        <v>104</v>
      </c>
      <c r="F327">
        <v>40700</v>
      </c>
      <c r="G327" t="s">
        <v>911</v>
      </c>
      <c r="I327" t="s">
        <v>120</v>
      </c>
      <c r="J327">
        <v>2026</v>
      </c>
      <c r="K327">
        <v>7</v>
      </c>
      <c r="L327" t="s">
        <v>94</v>
      </c>
      <c r="M327">
        <v>405.6</v>
      </c>
      <c r="N327">
        <v>1</v>
      </c>
      <c r="O327">
        <v>405.6</v>
      </c>
      <c r="P327" t="s">
        <v>2205</v>
      </c>
    </row>
    <row r="328" spans="1:16" x14ac:dyDescent="0.25">
      <c r="A328" t="s">
        <v>1005</v>
      </c>
      <c r="B328" t="s">
        <v>697</v>
      </c>
      <c r="C328" t="s">
        <v>133</v>
      </c>
      <c r="D328" t="s">
        <v>2207</v>
      </c>
      <c r="E328" t="s">
        <v>105</v>
      </c>
      <c r="F328">
        <v>40700</v>
      </c>
      <c r="G328" t="s">
        <v>911</v>
      </c>
      <c r="I328" t="s">
        <v>111</v>
      </c>
      <c r="J328">
        <v>2026</v>
      </c>
      <c r="K328">
        <v>7</v>
      </c>
      <c r="L328" t="s">
        <v>94</v>
      </c>
      <c r="M328">
        <v>95.63</v>
      </c>
      <c r="N328">
        <v>1</v>
      </c>
      <c r="O328">
        <v>95.63</v>
      </c>
      <c r="P328" t="s">
        <v>2205</v>
      </c>
    </row>
    <row r="329" spans="1:16" x14ac:dyDescent="0.25">
      <c r="A329" t="s">
        <v>1005</v>
      </c>
      <c r="B329" t="s">
        <v>184</v>
      </c>
      <c r="C329" t="s">
        <v>133</v>
      </c>
      <c r="D329" t="s">
        <v>2207</v>
      </c>
      <c r="E329" t="s">
        <v>104</v>
      </c>
      <c r="F329">
        <v>40700</v>
      </c>
      <c r="G329" t="s">
        <v>911</v>
      </c>
      <c r="I329" t="s">
        <v>118</v>
      </c>
      <c r="J329">
        <v>2026</v>
      </c>
      <c r="K329">
        <v>7</v>
      </c>
      <c r="L329" t="s">
        <v>94</v>
      </c>
      <c r="M329">
        <v>108.16</v>
      </c>
      <c r="N329">
        <v>1</v>
      </c>
      <c r="O329">
        <v>108.16</v>
      </c>
      <c r="P329" t="s">
        <v>2205</v>
      </c>
    </row>
    <row r="330" spans="1:16" x14ac:dyDescent="0.25">
      <c r="A330" t="s">
        <v>1005</v>
      </c>
      <c r="B330" t="s">
        <v>184</v>
      </c>
      <c r="C330" t="s">
        <v>133</v>
      </c>
      <c r="D330" t="s">
        <v>2207</v>
      </c>
      <c r="E330" t="s">
        <v>105</v>
      </c>
      <c r="F330">
        <v>40700</v>
      </c>
      <c r="G330" t="s">
        <v>911</v>
      </c>
      <c r="I330" t="s">
        <v>111</v>
      </c>
      <c r="J330">
        <v>2026</v>
      </c>
      <c r="K330">
        <v>7</v>
      </c>
      <c r="L330" t="s">
        <v>94</v>
      </c>
      <c r="M330">
        <v>95.63</v>
      </c>
      <c r="N330">
        <v>1</v>
      </c>
      <c r="O330">
        <v>95.63</v>
      </c>
      <c r="P330" t="s">
        <v>2205</v>
      </c>
    </row>
    <row r="331" spans="1:16" x14ac:dyDescent="0.25">
      <c r="A331" t="s">
        <v>1005</v>
      </c>
      <c r="B331" t="s">
        <v>2265</v>
      </c>
      <c r="C331" t="s">
        <v>133</v>
      </c>
      <c r="D331" t="s">
        <v>2207</v>
      </c>
      <c r="E331" t="s">
        <v>102</v>
      </c>
      <c r="F331">
        <v>40700</v>
      </c>
      <c r="G331" t="s">
        <v>911</v>
      </c>
      <c r="I331" t="s">
        <v>125</v>
      </c>
      <c r="J331">
        <v>2026</v>
      </c>
      <c r="K331">
        <v>7</v>
      </c>
      <c r="L331" t="s">
        <v>94</v>
      </c>
      <c r="M331">
        <v>72.59</v>
      </c>
      <c r="N331">
        <v>1</v>
      </c>
      <c r="O331">
        <v>72.59</v>
      </c>
      <c r="P331" t="s">
        <v>2205</v>
      </c>
    </row>
    <row r="332" spans="1:16" x14ac:dyDescent="0.25">
      <c r="A332" t="s">
        <v>1005</v>
      </c>
      <c r="B332" t="s">
        <v>2265</v>
      </c>
      <c r="C332" t="s">
        <v>133</v>
      </c>
      <c r="D332" t="s">
        <v>2207</v>
      </c>
      <c r="E332" t="s">
        <v>105</v>
      </c>
      <c r="F332">
        <v>40700</v>
      </c>
      <c r="G332" t="s">
        <v>911</v>
      </c>
      <c r="I332" t="s">
        <v>111</v>
      </c>
      <c r="J332">
        <v>2026</v>
      </c>
      <c r="K332">
        <v>7</v>
      </c>
      <c r="L332" t="s">
        <v>94</v>
      </c>
      <c r="M332">
        <v>95.63</v>
      </c>
      <c r="N332">
        <v>1</v>
      </c>
      <c r="O332">
        <v>95.63</v>
      </c>
      <c r="P332" t="s">
        <v>2205</v>
      </c>
    </row>
    <row r="333" spans="1:16" x14ac:dyDescent="0.25">
      <c r="A333" t="s">
        <v>1005</v>
      </c>
      <c r="B333" t="s">
        <v>249</v>
      </c>
      <c r="C333" t="s">
        <v>133</v>
      </c>
      <c r="D333" t="s">
        <v>2207</v>
      </c>
      <c r="E333" t="s">
        <v>105</v>
      </c>
      <c r="F333">
        <v>40700</v>
      </c>
      <c r="G333" t="s">
        <v>911</v>
      </c>
      <c r="I333" t="s">
        <v>111</v>
      </c>
      <c r="J333">
        <v>2026</v>
      </c>
      <c r="K333">
        <v>7</v>
      </c>
      <c r="L333" t="s">
        <v>94</v>
      </c>
      <c r="M333">
        <v>95.63</v>
      </c>
      <c r="N333">
        <v>1</v>
      </c>
      <c r="O333">
        <v>95.63</v>
      </c>
      <c r="P333" t="s">
        <v>2205</v>
      </c>
    </row>
    <row r="334" spans="1:16" x14ac:dyDescent="0.25">
      <c r="A334" t="s">
        <v>1005</v>
      </c>
      <c r="B334" t="s">
        <v>185</v>
      </c>
      <c r="C334" t="s">
        <v>133</v>
      </c>
      <c r="D334" t="s">
        <v>2207</v>
      </c>
      <c r="E334" t="s">
        <v>102</v>
      </c>
      <c r="F334">
        <v>40700</v>
      </c>
      <c r="G334" t="s">
        <v>911</v>
      </c>
      <c r="I334" t="s">
        <v>125</v>
      </c>
      <c r="J334">
        <v>2026</v>
      </c>
      <c r="K334">
        <v>7</v>
      </c>
      <c r="L334" t="s">
        <v>94</v>
      </c>
      <c r="M334">
        <v>435.54</v>
      </c>
      <c r="N334">
        <v>1</v>
      </c>
      <c r="O334">
        <v>435.54</v>
      </c>
      <c r="P334" t="s">
        <v>2205</v>
      </c>
    </row>
    <row r="335" spans="1:16" x14ac:dyDescent="0.25">
      <c r="A335" t="s">
        <v>1005</v>
      </c>
      <c r="B335" t="s">
        <v>185</v>
      </c>
      <c r="C335" t="s">
        <v>133</v>
      </c>
      <c r="D335" t="s">
        <v>2207</v>
      </c>
      <c r="E335" t="s">
        <v>104</v>
      </c>
      <c r="F335">
        <v>40700</v>
      </c>
      <c r="G335" t="s">
        <v>911</v>
      </c>
      <c r="I335" t="s">
        <v>118</v>
      </c>
      <c r="J335">
        <v>2026</v>
      </c>
      <c r="K335">
        <v>7</v>
      </c>
      <c r="L335" t="s">
        <v>94</v>
      </c>
      <c r="M335">
        <v>270.39999999999998</v>
      </c>
      <c r="N335">
        <v>1</v>
      </c>
      <c r="O335">
        <v>270.39999999999998</v>
      </c>
      <c r="P335" t="s">
        <v>2205</v>
      </c>
    </row>
    <row r="336" spans="1:16" x14ac:dyDescent="0.25">
      <c r="A336" t="s">
        <v>1005</v>
      </c>
      <c r="B336" t="s">
        <v>185</v>
      </c>
      <c r="C336" t="s">
        <v>133</v>
      </c>
      <c r="D336" t="s">
        <v>2207</v>
      </c>
      <c r="E336" t="s">
        <v>104</v>
      </c>
      <c r="F336">
        <v>40700</v>
      </c>
      <c r="G336" t="s">
        <v>911</v>
      </c>
      <c r="I336" t="s">
        <v>120</v>
      </c>
      <c r="J336">
        <v>2026</v>
      </c>
      <c r="K336">
        <v>7</v>
      </c>
      <c r="L336" t="s">
        <v>94</v>
      </c>
      <c r="M336">
        <v>405.6</v>
      </c>
      <c r="N336">
        <v>1</v>
      </c>
      <c r="O336">
        <v>405.6</v>
      </c>
      <c r="P336" t="s">
        <v>2205</v>
      </c>
    </row>
    <row r="337" spans="1:16" x14ac:dyDescent="0.25">
      <c r="A337" t="s">
        <v>1005</v>
      </c>
      <c r="B337" t="s">
        <v>185</v>
      </c>
      <c r="C337" t="s">
        <v>133</v>
      </c>
      <c r="D337" t="s">
        <v>2207</v>
      </c>
      <c r="E337" t="s">
        <v>105</v>
      </c>
      <c r="F337">
        <v>40700</v>
      </c>
      <c r="G337" t="s">
        <v>911</v>
      </c>
      <c r="I337" t="s">
        <v>111</v>
      </c>
      <c r="J337">
        <v>2026</v>
      </c>
      <c r="K337">
        <v>7</v>
      </c>
      <c r="L337" t="s">
        <v>94</v>
      </c>
      <c r="M337">
        <v>95.63</v>
      </c>
      <c r="N337">
        <v>1</v>
      </c>
      <c r="O337">
        <v>95.63</v>
      </c>
      <c r="P337" t="s">
        <v>2205</v>
      </c>
    </row>
    <row r="338" spans="1:16" x14ac:dyDescent="0.25">
      <c r="A338" t="s">
        <v>1005</v>
      </c>
      <c r="B338" t="s">
        <v>187</v>
      </c>
      <c r="C338" t="s">
        <v>133</v>
      </c>
      <c r="D338" t="s">
        <v>2207</v>
      </c>
      <c r="E338" t="s">
        <v>105</v>
      </c>
      <c r="F338">
        <v>40700</v>
      </c>
      <c r="G338" t="s">
        <v>911</v>
      </c>
      <c r="I338" t="s">
        <v>111</v>
      </c>
      <c r="J338">
        <v>2026</v>
      </c>
      <c r="K338">
        <v>7</v>
      </c>
      <c r="L338" t="s">
        <v>94</v>
      </c>
      <c r="M338">
        <v>95.63</v>
      </c>
      <c r="N338">
        <v>1</v>
      </c>
      <c r="O338">
        <v>95.63</v>
      </c>
      <c r="P338" t="s">
        <v>2205</v>
      </c>
    </row>
    <row r="339" spans="1:16" x14ac:dyDescent="0.25">
      <c r="A339" t="s">
        <v>1005</v>
      </c>
      <c r="B339" t="s">
        <v>188</v>
      </c>
      <c r="C339" t="s">
        <v>133</v>
      </c>
      <c r="D339" t="s">
        <v>2207</v>
      </c>
      <c r="E339" t="s">
        <v>102</v>
      </c>
      <c r="F339">
        <v>40700</v>
      </c>
      <c r="G339" t="s">
        <v>911</v>
      </c>
      <c r="I339" t="s">
        <v>125</v>
      </c>
      <c r="J339">
        <v>2026</v>
      </c>
      <c r="K339">
        <v>7</v>
      </c>
      <c r="L339" t="s">
        <v>94</v>
      </c>
      <c r="M339">
        <v>72.59</v>
      </c>
      <c r="N339">
        <v>1</v>
      </c>
      <c r="O339">
        <v>72.59</v>
      </c>
      <c r="P339" t="s">
        <v>2205</v>
      </c>
    </row>
    <row r="340" spans="1:16" x14ac:dyDescent="0.25">
      <c r="A340" t="s">
        <v>1005</v>
      </c>
      <c r="B340" t="s">
        <v>188</v>
      </c>
      <c r="C340" t="s">
        <v>133</v>
      </c>
      <c r="D340" t="s">
        <v>2207</v>
      </c>
      <c r="E340" t="s">
        <v>104</v>
      </c>
      <c r="F340">
        <v>40700</v>
      </c>
      <c r="G340" t="s">
        <v>911</v>
      </c>
      <c r="I340" t="s">
        <v>118</v>
      </c>
      <c r="J340">
        <v>2026</v>
      </c>
      <c r="K340">
        <v>7</v>
      </c>
      <c r="L340" t="s">
        <v>94</v>
      </c>
      <c r="M340">
        <v>216.32</v>
      </c>
      <c r="N340">
        <v>1</v>
      </c>
      <c r="O340">
        <v>216.32</v>
      </c>
      <c r="P340" t="s">
        <v>2205</v>
      </c>
    </row>
    <row r="341" spans="1:16" x14ac:dyDescent="0.25">
      <c r="A341" t="s">
        <v>1005</v>
      </c>
      <c r="B341" t="s">
        <v>188</v>
      </c>
      <c r="C341" t="s">
        <v>133</v>
      </c>
      <c r="D341" t="s">
        <v>2207</v>
      </c>
      <c r="E341" t="s">
        <v>105</v>
      </c>
      <c r="F341">
        <v>40700</v>
      </c>
      <c r="G341" t="s">
        <v>911</v>
      </c>
      <c r="I341" t="s">
        <v>111</v>
      </c>
      <c r="J341">
        <v>2026</v>
      </c>
      <c r="K341">
        <v>7</v>
      </c>
      <c r="L341" t="s">
        <v>94</v>
      </c>
      <c r="M341">
        <v>95.63</v>
      </c>
      <c r="N341">
        <v>1</v>
      </c>
      <c r="O341">
        <v>95.63</v>
      </c>
      <c r="P341" t="s">
        <v>2205</v>
      </c>
    </row>
    <row r="342" spans="1:16" x14ac:dyDescent="0.25">
      <c r="A342" t="s">
        <v>1005</v>
      </c>
      <c r="B342" t="s">
        <v>189</v>
      </c>
      <c r="C342" t="s">
        <v>133</v>
      </c>
      <c r="D342" t="s">
        <v>2207</v>
      </c>
      <c r="E342" t="s">
        <v>104</v>
      </c>
      <c r="F342">
        <v>40700</v>
      </c>
      <c r="G342" t="s">
        <v>911</v>
      </c>
      <c r="I342" t="s">
        <v>118</v>
      </c>
      <c r="J342">
        <v>2026</v>
      </c>
      <c r="K342">
        <v>7</v>
      </c>
      <c r="L342" t="s">
        <v>94</v>
      </c>
      <c r="M342">
        <v>54.08</v>
      </c>
      <c r="N342">
        <v>1</v>
      </c>
      <c r="O342">
        <v>54.08</v>
      </c>
      <c r="P342" t="s">
        <v>2205</v>
      </c>
    </row>
    <row r="343" spans="1:16" x14ac:dyDescent="0.25">
      <c r="A343" t="s">
        <v>1005</v>
      </c>
      <c r="B343" t="s">
        <v>189</v>
      </c>
      <c r="C343" t="s">
        <v>133</v>
      </c>
      <c r="D343" t="s">
        <v>2207</v>
      </c>
      <c r="E343" t="s">
        <v>104</v>
      </c>
      <c r="F343">
        <v>40700</v>
      </c>
      <c r="G343" t="s">
        <v>911</v>
      </c>
      <c r="I343" t="s">
        <v>120</v>
      </c>
      <c r="J343">
        <v>2026</v>
      </c>
      <c r="K343">
        <v>7</v>
      </c>
      <c r="L343" t="s">
        <v>94</v>
      </c>
      <c r="M343">
        <v>135.19999999999999</v>
      </c>
      <c r="N343">
        <v>1</v>
      </c>
      <c r="O343">
        <v>135.19999999999999</v>
      </c>
      <c r="P343" t="s">
        <v>2205</v>
      </c>
    </row>
    <row r="344" spans="1:16" x14ac:dyDescent="0.25">
      <c r="A344" t="s">
        <v>1005</v>
      </c>
      <c r="B344" t="s">
        <v>189</v>
      </c>
      <c r="C344" t="s">
        <v>133</v>
      </c>
      <c r="D344" t="s">
        <v>2207</v>
      </c>
      <c r="E344" t="s">
        <v>105</v>
      </c>
      <c r="F344">
        <v>40700</v>
      </c>
      <c r="G344" t="s">
        <v>911</v>
      </c>
      <c r="I344" t="s">
        <v>111</v>
      </c>
      <c r="J344">
        <v>2026</v>
      </c>
      <c r="K344">
        <v>7</v>
      </c>
      <c r="L344" t="s">
        <v>94</v>
      </c>
      <c r="M344">
        <v>95.63</v>
      </c>
      <c r="N344">
        <v>1</v>
      </c>
      <c r="O344">
        <v>95.63</v>
      </c>
      <c r="P344" t="s">
        <v>2205</v>
      </c>
    </row>
    <row r="345" spans="1:16" x14ac:dyDescent="0.25">
      <c r="A345" t="s">
        <v>1005</v>
      </c>
      <c r="B345" t="s">
        <v>700</v>
      </c>
      <c r="C345" t="s">
        <v>133</v>
      </c>
      <c r="D345" t="s">
        <v>2207</v>
      </c>
      <c r="E345" t="s">
        <v>102</v>
      </c>
      <c r="F345">
        <v>40700</v>
      </c>
      <c r="G345" t="s">
        <v>911</v>
      </c>
      <c r="I345" t="s">
        <v>125</v>
      </c>
      <c r="J345">
        <v>2026</v>
      </c>
      <c r="K345">
        <v>7</v>
      </c>
      <c r="L345" t="s">
        <v>94</v>
      </c>
      <c r="M345">
        <v>278.36</v>
      </c>
      <c r="N345">
        <v>1</v>
      </c>
      <c r="O345">
        <v>278.36</v>
      </c>
      <c r="P345" t="s">
        <v>2205</v>
      </c>
    </row>
    <row r="346" spans="1:16" x14ac:dyDescent="0.25">
      <c r="A346" t="s">
        <v>1005</v>
      </c>
      <c r="B346" t="s">
        <v>700</v>
      </c>
      <c r="C346" t="s">
        <v>133</v>
      </c>
      <c r="D346" t="s">
        <v>2207</v>
      </c>
      <c r="E346" t="s">
        <v>104</v>
      </c>
      <c r="F346">
        <v>40700</v>
      </c>
      <c r="G346" t="s">
        <v>911</v>
      </c>
      <c r="I346" t="s">
        <v>118</v>
      </c>
      <c r="J346">
        <v>2026</v>
      </c>
      <c r="K346">
        <v>7</v>
      </c>
      <c r="L346" t="s">
        <v>94</v>
      </c>
      <c r="M346">
        <v>324.48</v>
      </c>
      <c r="N346">
        <v>1</v>
      </c>
      <c r="O346">
        <v>324.48</v>
      </c>
      <c r="P346" t="s">
        <v>2205</v>
      </c>
    </row>
    <row r="347" spans="1:16" x14ac:dyDescent="0.25">
      <c r="A347" t="s">
        <v>1005</v>
      </c>
      <c r="B347" t="s">
        <v>700</v>
      </c>
      <c r="C347" t="s">
        <v>133</v>
      </c>
      <c r="D347" t="s">
        <v>2207</v>
      </c>
      <c r="E347" t="s">
        <v>104</v>
      </c>
      <c r="F347">
        <v>40700</v>
      </c>
      <c r="G347" t="s">
        <v>911</v>
      </c>
      <c r="I347" t="s">
        <v>120</v>
      </c>
      <c r="J347">
        <v>2026</v>
      </c>
      <c r="K347">
        <v>7</v>
      </c>
      <c r="L347" t="s">
        <v>94</v>
      </c>
      <c r="M347">
        <v>270.39999999999998</v>
      </c>
      <c r="N347">
        <v>1</v>
      </c>
      <c r="O347">
        <v>270.39999999999998</v>
      </c>
      <c r="P347" t="s">
        <v>2205</v>
      </c>
    </row>
    <row r="348" spans="1:16" x14ac:dyDescent="0.25">
      <c r="A348" t="s">
        <v>1005</v>
      </c>
      <c r="B348" t="s">
        <v>700</v>
      </c>
      <c r="C348" t="s">
        <v>133</v>
      </c>
      <c r="D348" t="s">
        <v>2207</v>
      </c>
      <c r="E348" t="s">
        <v>105</v>
      </c>
      <c r="F348">
        <v>40700</v>
      </c>
      <c r="G348" t="s">
        <v>911</v>
      </c>
      <c r="I348" t="s">
        <v>111</v>
      </c>
      <c r="J348">
        <v>2026</v>
      </c>
      <c r="K348">
        <v>7</v>
      </c>
      <c r="L348" t="s">
        <v>94</v>
      </c>
      <c r="M348">
        <v>95.63</v>
      </c>
      <c r="N348">
        <v>1</v>
      </c>
      <c r="O348">
        <v>95.63</v>
      </c>
      <c r="P348" t="s">
        <v>2205</v>
      </c>
    </row>
    <row r="349" spans="1:16" x14ac:dyDescent="0.25">
      <c r="A349" t="s">
        <v>1005</v>
      </c>
      <c r="B349" t="s">
        <v>190</v>
      </c>
      <c r="C349" t="s">
        <v>133</v>
      </c>
      <c r="D349" t="s">
        <v>2207</v>
      </c>
      <c r="E349" t="s">
        <v>102</v>
      </c>
      <c r="F349">
        <v>40700</v>
      </c>
      <c r="G349" t="s">
        <v>911</v>
      </c>
      <c r="I349" t="s">
        <v>125</v>
      </c>
      <c r="J349">
        <v>2026</v>
      </c>
      <c r="K349">
        <v>7</v>
      </c>
      <c r="L349" t="s">
        <v>94</v>
      </c>
      <c r="M349">
        <v>222.44</v>
      </c>
      <c r="N349">
        <v>1</v>
      </c>
      <c r="O349">
        <v>222.44</v>
      </c>
      <c r="P349" t="s">
        <v>2205</v>
      </c>
    </row>
    <row r="350" spans="1:16" x14ac:dyDescent="0.25">
      <c r="A350" t="s">
        <v>1005</v>
      </c>
      <c r="B350" t="s">
        <v>190</v>
      </c>
      <c r="C350" t="s">
        <v>133</v>
      </c>
      <c r="D350" t="s">
        <v>2207</v>
      </c>
      <c r="E350" t="s">
        <v>104</v>
      </c>
      <c r="F350">
        <v>40700</v>
      </c>
      <c r="G350" t="s">
        <v>911</v>
      </c>
      <c r="I350" t="s">
        <v>118</v>
      </c>
      <c r="J350">
        <v>2026</v>
      </c>
      <c r="K350">
        <v>7</v>
      </c>
      <c r="L350" t="s">
        <v>94</v>
      </c>
      <c r="M350">
        <v>216.32</v>
      </c>
      <c r="N350">
        <v>1</v>
      </c>
      <c r="O350">
        <v>216.32</v>
      </c>
      <c r="P350" t="s">
        <v>2205</v>
      </c>
    </row>
    <row r="351" spans="1:16" x14ac:dyDescent="0.25">
      <c r="A351" t="s">
        <v>1005</v>
      </c>
      <c r="B351" t="s">
        <v>190</v>
      </c>
      <c r="C351" t="s">
        <v>133</v>
      </c>
      <c r="D351" t="s">
        <v>2207</v>
      </c>
      <c r="E351" t="s">
        <v>104</v>
      </c>
      <c r="F351">
        <v>40700</v>
      </c>
      <c r="G351" t="s">
        <v>911</v>
      </c>
      <c r="I351" t="s">
        <v>120</v>
      </c>
      <c r="J351">
        <v>2026</v>
      </c>
      <c r="K351">
        <v>7</v>
      </c>
      <c r="L351" t="s">
        <v>94</v>
      </c>
      <c r="M351">
        <v>270.39999999999998</v>
      </c>
      <c r="N351">
        <v>1</v>
      </c>
      <c r="O351">
        <v>270.39999999999998</v>
      </c>
      <c r="P351" t="s">
        <v>2205</v>
      </c>
    </row>
    <row r="352" spans="1:16" x14ac:dyDescent="0.25">
      <c r="A352" t="s">
        <v>1005</v>
      </c>
      <c r="B352" t="s">
        <v>190</v>
      </c>
      <c r="C352" t="s">
        <v>133</v>
      </c>
      <c r="D352" t="s">
        <v>2207</v>
      </c>
      <c r="E352" t="s">
        <v>105</v>
      </c>
      <c r="F352">
        <v>40700</v>
      </c>
      <c r="G352" t="s">
        <v>911</v>
      </c>
      <c r="I352" t="s">
        <v>111</v>
      </c>
      <c r="J352">
        <v>2026</v>
      </c>
      <c r="K352">
        <v>7</v>
      </c>
      <c r="L352" t="s">
        <v>94</v>
      </c>
      <c r="M352">
        <v>95.63</v>
      </c>
      <c r="N352">
        <v>1</v>
      </c>
      <c r="O352">
        <v>95.63</v>
      </c>
      <c r="P352" t="s">
        <v>2205</v>
      </c>
    </row>
    <row r="353" spans="1:16" x14ac:dyDescent="0.25">
      <c r="A353" t="s">
        <v>1005</v>
      </c>
      <c r="B353" t="s">
        <v>195</v>
      </c>
      <c r="C353" t="s">
        <v>133</v>
      </c>
      <c r="D353" t="s">
        <v>2207</v>
      </c>
      <c r="E353" t="s">
        <v>104</v>
      </c>
      <c r="F353">
        <v>40700</v>
      </c>
      <c r="G353" t="s">
        <v>911</v>
      </c>
      <c r="I353" t="s">
        <v>118</v>
      </c>
      <c r="J353">
        <v>2026</v>
      </c>
      <c r="K353">
        <v>7</v>
      </c>
      <c r="L353" t="s">
        <v>94</v>
      </c>
      <c r="M353">
        <v>162.24</v>
      </c>
      <c r="N353">
        <v>1</v>
      </c>
      <c r="O353">
        <v>162.24</v>
      </c>
      <c r="P353" t="s">
        <v>2205</v>
      </c>
    </row>
    <row r="354" spans="1:16" x14ac:dyDescent="0.25">
      <c r="A354" t="s">
        <v>1005</v>
      </c>
      <c r="B354" t="s">
        <v>195</v>
      </c>
      <c r="C354" t="s">
        <v>133</v>
      </c>
      <c r="D354" t="s">
        <v>2207</v>
      </c>
      <c r="E354" t="s">
        <v>104</v>
      </c>
      <c r="F354">
        <v>40700</v>
      </c>
      <c r="G354" t="s">
        <v>911</v>
      </c>
      <c r="I354" t="s">
        <v>120</v>
      </c>
      <c r="J354">
        <v>2026</v>
      </c>
      <c r="K354">
        <v>7</v>
      </c>
      <c r="L354" t="s">
        <v>94</v>
      </c>
      <c r="M354">
        <v>405.6</v>
      </c>
      <c r="N354">
        <v>1</v>
      </c>
      <c r="O354">
        <v>405.6</v>
      </c>
      <c r="P354" t="s">
        <v>2205</v>
      </c>
    </row>
    <row r="355" spans="1:16" x14ac:dyDescent="0.25">
      <c r="A355" t="s">
        <v>1005</v>
      </c>
      <c r="B355" t="s">
        <v>195</v>
      </c>
      <c r="C355" t="s">
        <v>133</v>
      </c>
      <c r="D355" t="s">
        <v>2207</v>
      </c>
      <c r="E355" t="s">
        <v>105</v>
      </c>
      <c r="F355">
        <v>40700</v>
      </c>
      <c r="G355" t="s">
        <v>911</v>
      </c>
      <c r="I355" t="s">
        <v>111</v>
      </c>
      <c r="J355">
        <v>2026</v>
      </c>
      <c r="K355">
        <v>7</v>
      </c>
      <c r="L355" t="s">
        <v>94</v>
      </c>
      <c r="M355">
        <v>95.63</v>
      </c>
      <c r="N355">
        <v>1</v>
      </c>
      <c r="O355">
        <v>95.63</v>
      </c>
      <c r="P355" t="s">
        <v>2205</v>
      </c>
    </row>
    <row r="356" spans="1:16" x14ac:dyDescent="0.25">
      <c r="A356" t="s">
        <v>1005</v>
      </c>
      <c r="B356" t="s">
        <v>196</v>
      </c>
      <c r="C356" t="s">
        <v>133</v>
      </c>
      <c r="D356" t="s">
        <v>2207</v>
      </c>
      <c r="E356" t="s">
        <v>102</v>
      </c>
      <c r="F356">
        <v>40700</v>
      </c>
      <c r="G356" t="s">
        <v>911</v>
      </c>
      <c r="I356" t="s">
        <v>125</v>
      </c>
      <c r="J356">
        <v>2026</v>
      </c>
      <c r="K356">
        <v>7</v>
      </c>
      <c r="L356" t="s">
        <v>94</v>
      </c>
      <c r="M356">
        <v>145.18</v>
      </c>
      <c r="N356">
        <v>1</v>
      </c>
      <c r="O356">
        <v>145.18</v>
      </c>
      <c r="P356" t="s">
        <v>2205</v>
      </c>
    </row>
    <row r="357" spans="1:16" x14ac:dyDescent="0.25">
      <c r="A357" t="s">
        <v>1005</v>
      </c>
      <c r="B357" t="s">
        <v>196</v>
      </c>
      <c r="C357" t="s">
        <v>133</v>
      </c>
      <c r="D357" t="s">
        <v>2207</v>
      </c>
      <c r="E357" t="s">
        <v>104</v>
      </c>
      <c r="F357">
        <v>40700</v>
      </c>
      <c r="G357" t="s">
        <v>911</v>
      </c>
      <c r="I357" t="s">
        <v>118</v>
      </c>
      <c r="J357">
        <v>2026</v>
      </c>
      <c r="K357">
        <v>7</v>
      </c>
      <c r="L357" t="s">
        <v>94</v>
      </c>
      <c r="M357">
        <v>162.24</v>
      </c>
      <c r="N357">
        <v>1</v>
      </c>
      <c r="O357">
        <v>162.24</v>
      </c>
      <c r="P357" t="s">
        <v>2205</v>
      </c>
    </row>
    <row r="358" spans="1:16" x14ac:dyDescent="0.25">
      <c r="A358" t="s">
        <v>1005</v>
      </c>
      <c r="B358" t="s">
        <v>196</v>
      </c>
      <c r="C358" t="s">
        <v>133</v>
      </c>
      <c r="D358" t="s">
        <v>2207</v>
      </c>
      <c r="E358" t="s">
        <v>104</v>
      </c>
      <c r="F358">
        <v>40700</v>
      </c>
      <c r="G358" t="s">
        <v>911</v>
      </c>
      <c r="I358" t="s">
        <v>120</v>
      </c>
      <c r="J358">
        <v>2026</v>
      </c>
      <c r="K358">
        <v>7</v>
      </c>
      <c r="L358" t="s">
        <v>94</v>
      </c>
      <c r="M358">
        <v>135.19999999999999</v>
      </c>
      <c r="N358">
        <v>1</v>
      </c>
      <c r="O358">
        <v>135.19999999999999</v>
      </c>
      <c r="P358" t="s">
        <v>2205</v>
      </c>
    </row>
    <row r="359" spans="1:16" x14ac:dyDescent="0.25">
      <c r="A359" t="s">
        <v>1005</v>
      </c>
      <c r="B359" t="s">
        <v>196</v>
      </c>
      <c r="C359" t="s">
        <v>133</v>
      </c>
      <c r="D359" t="s">
        <v>2207</v>
      </c>
      <c r="E359" t="s">
        <v>105</v>
      </c>
      <c r="F359">
        <v>40700</v>
      </c>
      <c r="G359" t="s">
        <v>911</v>
      </c>
      <c r="I359" t="s">
        <v>111</v>
      </c>
      <c r="J359">
        <v>2026</v>
      </c>
      <c r="K359">
        <v>7</v>
      </c>
      <c r="L359" t="s">
        <v>94</v>
      </c>
      <c r="M359">
        <v>95.63</v>
      </c>
      <c r="N359">
        <v>1</v>
      </c>
      <c r="O359">
        <v>95.63</v>
      </c>
      <c r="P359" t="s">
        <v>2205</v>
      </c>
    </row>
    <row r="360" spans="1:16" x14ac:dyDescent="0.25">
      <c r="A360" t="s">
        <v>1005</v>
      </c>
      <c r="B360" t="s">
        <v>198</v>
      </c>
      <c r="C360" t="s">
        <v>133</v>
      </c>
      <c r="D360" t="s">
        <v>2207</v>
      </c>
      <c r="E360" t="s">
        <v>104</v>
      </c>
      <c r="F360">
        <v>40700</v>
      </c>
      <c r="G360" t="s">
        <v>911</v>
      </c>
      <c r="I360" t="s">
        <v>118</v>
      </c>
      <c r="J360">
        <v>2026</v>
      </c>
      <c r="K360">
        <v>7</v>
      </c>
      <c r="L360" t="s">
        <v>94</v>
      </c>
      <c r="M360">
        <v>162.24</v>
      </c>
      <c r="N360">
        <v>1</v>
      </c>
      <c r="O360">
        <v>162.24</v>
      </c>
      <c r="P360" t="s">
        <v>2205</v>
      </c>
    </row>
    <row r="361" spans="1:16" x14ac:dyDescent="0.25">
      <c r="A361" t="s">
        <v>1005</v>
      </c>
      <c r="B361" t="s">
        <v>198</v>
      </c>
      <c r="C361" t="s">
        <v>133</v>
      </c>
      <c r="D361" t="s">
        <v>2207</v>
      </c>
      <c r="E361" t="s">
        <v>104</v>
      </c>
      <c r="F361">
        <v>40700</v>
      </c>
      <c r="G361" t="s">
        <v>911</v>
      </c>
      <c r="I361" t="s">
        <v>120</v>
      </c>
      <c r="J361">
        <v>2026</v>
      </c>
      <c r="K361">
        <v>7</v>
      </c>
      <c r="L361" t="s">
        <v>94</v>
      </c>
      <c r="M361">
        <v>135.19999999999999</v>
      </c>
      <c r="N361">
        <v>1</v>
      </c>
      <c r="O361">
        <v>135.19999999999999</v>
      </c>
      <c r="P361" t="s">
        <v>2205</v>
      </c>
    </row>
    <row r="362" spans="1:16" x14ac:dyDescent="0.25">
      <c r="A362" t="s">
        <v>1005</v>
      </c>
      <c r="B362" t="s">
        <v>198</v>
      </c>
      <c r="C362" t="s">
        <v>133</v>
      </c>
      <c r="D362" t="s">
        <v>2207</v>
      </c>
      <c r="E362" t="s">
        <v>105</v>
      </c>
      <c r="F362">
        <v>40700</v>
      </c>
      <c r="G362" t="s">
        <v>911</v>
      </c>
      <c r="I362" t="s">
        <v>111</v>
      </c>
      <c r="J362">
        <v>2026</v>
      </c>
      <c r="K362">
        <v>7</v>
      </c>
      <c r="L362" t="s">
        <v>94</v>
      </c>
      <c r="M362">
        <v>95.63</v>
      </c>
      <c r="N362">
        <v>1</v>
      </c>
      <c r="O362">
        <v>95.63</v>
      </c>
      <c r="P362" t="s">
        <v>2205</v>
      </c>
    </row>
    <row r="363" spans="1:16" x14ac:dyDescent="0.25">
      <c r="A363" t="s">
        <v>1005</v>
      </c>
      <c r="B363" t="s">
        <v>2267</v>
      </c>
      <c r="C363" t="s">
        <v>133</v>
      </c>
      <c r="D363" t="s">
        <v>2207</v>
      </c>
      <c r="E363" t="s">
        <v>102</v>
      </c>
      <c r="F363">
        <v>40700</v>
      </c>
      <c r="G363" t="s">
        <v>911</v>
      </c>
      <c r="I363" t="s">
        <v>125</v>
      </c>
      <c r="J363">
        <v>2026</v>
      </c>
      <c r="K363">
        <v>7</v>
      </c>
      <c r="L363" t="s">
        <v>94</v>
      </c>
      <c r="M363">
        <v>72.59</v>
      </c>
      <c r="N363">
        <v>1</v>
      </c>
      <c r="O363">
        <v>72.59</v>
      </c>
      <c r="P363" t="s">
        <v>2205</v>
      </c>
    </row>
    <row r="364" spans="1:16" x14ac:dyDescent="0.25">
      <c r="A364" t="s">
        <v>1005</v>
      </c>
      <c r="B364" t="s">
        <v>2267</v>
      </c>
      <c r="C364" t="s">
        <v>133</v>
      </c>
      <c r="D364" t="s">
        <v>2207</v>
      </c>
      <c r="E364" t="s">
        <v>104</v>
      </c>
      <c r="F364">
        <v>40700</v>
      </c>
      <c r="G364" t="s">
        <v>911</v>
      </c>
      <c r="I364" t="s">
        <v>118</v>
      </c>
      <c r="J364">
        <v>2026</v>
      </c>
      <c r="K364">
        <v>7</v>
      </c>
      <c r="L364" t="s">
        <v>94</v>
      </c>
      <c r="M364">
        <v>270.39999999999998</v>
      </c>
      <c r="N364">
        <v>1</v>
      </c>
      <c r="O364">
        <v>270.39999999999998</v>
      </c>
      <c r="P364" t="s">
        <v>2205</v>
      </c>
    </row>
    <row r="365" spans="1:16" x14ac:dyDescent="0.25">
      <c r="A365" t="s">
        <v>1005</v>
      </c>
      <c r="B365" t="s">
        <v>2267</v>
      </c>
      <c r="C365" t="s">
        <v>133</v>
      </c>
      <c r="D365" t="s">
        <v>2207</v>
      </c>
      <c r="E365" t="s">
        <v>104</v>
      </c>
      <c r="F365">
        <v>40700</v>
      </c>
      <c r="G365" t="s">
        <v>911</v>
      </c>
      <c r="I365" t="s">
        <v>120</v>
      </c>
      <c r="J365">
        <v>2026</v>
      </c>
      <c r="K365">
        <v>7</v>
      </c>
      <c r="L365" t="s">
        <v>94</v>
      </c>
      <c r="M365">
        <v>135.19999999999999</v>
      </c>
      <c r="N365">
        <v>1</v>
      </c>
      <c r="O365">
        <v>135.19999999999999</v>
      </c>
      <c r="P365" t="s">
        <v>2205</v>
      </c>
    </row>
    <row r="366" spans="1:16" x14ac:dyDescent="0.25">
      <c r="A366" t="s">
        <v>1005</v>
      </c>
      <c r="B366" t="s">
        <v>2267</v>
      </c>
      <c r="C366" t="s">
        <v>133</v>
      </c>
      <c r="D366" t="s">
        <v>2207</v>
      </c>
      <c r="E366" t="s">
        <v>105</v>
      </c>
      <c r="F366">
        <v>40700</v>
      </c>
      <c r="G366" t="s">
        <v>911</v>
      </c>
      <c r="I366" t="s">
        <v>111</v>
      </c>
      <c r="J366">
        <v>2026</v>
      </c>
      <c r="K366">
        <v>7</v>
      </c>
      <c r="L366" t="s">
        <v>94</v>
      </c>
      <c r="M366">
        <v>95.63</v>
      </c>
      <c r="N366">
        <v>1</v>
      </c>
      <c r="O366">
        <v>95.63</v>
      </c>
      <c r="P366" t="s">
        <v>2205</v>
      </c>
    </row>
    <row r="367" spans="1:16" x14ac:dyDescent="0.25">
      <c r="A367" t="s">
        <v>1005</v>
      </c>
      <c r="B367" t="s">
        <v>702</v>
      </c>
      <c r="C367" t="s">
        <v>133</v>
      </c>
      <c r="D367" t="s">
        <v>2207</v>
      </c>
      <c r="E367" t="s">
        <v>102</v>
      </c>
      <c r="F367">
        <v>40700</v>
      </c>
      <c r="G367" t="s">
        <v>911</v>
      </c>
      <c r="I367" t="s">
        <v>125</v>
      </c>
      <c r="J367">
        <v>2026</v>
      </c>
      <c r="K367">
        <v>7</v>
      </c>
      <c r="L367" t="s">
        <v>94</v>
      </c>
      <c r="M367">
        <v>343.04</v>
      </c>
      <c r="N367">
        <v>1</v>
      </c>
      <c r="O367">
        <v>343.04</v>
      </c>
      <c r="P367" t="s">
        <v>2205</v>
      </c>
    </row>
    <row r="368" spans="1:16" x14ac:dyDescent="0.25">
      <c r="A368" t="s">
        <v>1005</v>
      </c>
      <c r="B368" t="s">
        <v>702</v>
      </c>
      <c r="C368" t="s">
        <v>133</v>
      </c>
      <c r="D368" t="s">
        <v>2207</v>
      </c>
      <c r="E368" t="s">
        <v>104</v>
      </c>
      <c r="F368">
        <v>40700</v>
      </c>
      <c r="G368" t="s">
        <v>911</v>
      </c>
      <c r="I368" t="s">
        <v>118</v>
      </c>
      <c r="J368">
        <v>2026</v>
      </c>
      <c r="K368">
        <v>7</v>
      </c>
      <c r="L368" t="s">
        <v>94</v>
      </c>
      <c r="M368">
        <v>162.24</v>
      </c>
      <c r="N368">
        <v>1</v>
      </c>
      <c r="O368">
        <v>162.24</v>
      </c>
      <c r="P368" t="s">
        <v>2205</v>
      </c>
    </row>
    <row r="369" spans="1:16" x14ac:dyDescent="0.25">
      <c r="A369" t="s">
        <v>1005</v>
      </c>
      <c r="B369" t="s">
        <v>702</v>
      </c>
      <c r="C369" t="s">
        <v>133</v>
      </c>
      <c r="D369" t="s">
        <v>2207</v>
      </c>
      <c r="E369" t="s">
        <v>104</v>
      </c>
      <c r="F369">
        <v>40700</v>
      </c>
      <c r="G369" t="s">
        <v>911</v>
      </c>
      <c r="I369" t="s">
        <v>120</v>
      </c>
      <c r="J369">
        <v>2026</v>
      </c>
      <c r="K369">
        <v>7</v>
      </c>
      <c r="L369" t="s">
        <v>94</v>
      </c>
      <c r="M369">
        <v>135.19999999999999</v>
      </c>
      <c r="N369">
        <v>1</v>
      </c>
      <c r="O369">
        <v>135.19999999999999</v>
      </c>
      <c r="P369" t="s">
        <v>2205</v>
      </c>
    </row>
    <row r="370" spans="1:16" x14ac:dyDescent="0.25">
      <c r="A370" t="s">
        <v>1005</v>
      </c>
      <c r="B370" t="s">
        <v>702</v>
      </c>
      <c r="C370" t="s">
        <v>133</v>
      </c>
      <c r="D370" t="s">
        <v>2207</v>
      </c>
      <c r="E370" t="s">
        <v>105</v>
      </c>
      <c r="F370">
        <v>40700</v>
      </c>
      <c r="G370" t="s">
        <v>911</v>
      </c>
      <c r="I370" t="s">
        <v>111</v>
      </c>
      <c r="J370">
        <v>2026</v>
      </c>
      <c r="K370">
        <v>7</v>
      </c>
      <c r="L370" t="s">
        <v>94</v>
      </c>
      <c r="M370">
        <v>95.63</v>
      </c>
      <c r="N370">
        <v>1</v>
      </c>
      <c r="O370">
        <v>95.63</v>
      </c>
      <c r="P370" t="s">
        <v>2205</v>
      </c>
    </row>
    <row r="371" spans="1:16" x14ac:dyDescent="0.25">
      <c r="A371" t="s">
        <v>1005</v>
      </c>
      <c r="B371" t="s">
        <v>703</v>
      </c>
      <c r="C371" t="s">
        <v>133</v>
      </c>
      <c r="D371" t="s">
        <v>2207</v>
      </c>
      <c r="E371" t="s">
        <v>102</v>
      </c>
      <c r="F371">
        <v>40700</v>
      </c>
      <c r="G371" t="s">
        <v>911</v>
      </c>
      <c r="I371" t="s">
        <v>125</v>
      </c>
      <c r="J371">
        <v>2026</v>
      </c>
      <c r="K371">
        <v>7</v>
      </c>
      <c r="L371" t="s">
        <v>94</v>
      </c>
      <c r="M371">
        <v>72.59</v>
      </c>
      <c r="N371">
        <v>1</v>
      </c>
      <c r="O371">
        <v>72.59</v>
      </c>
      <c r="P371" t="s">
        <v>2205</v>
      </c>
    </row>
    <row r="372" spans="1:16" x14ac:dyDescent="0.25">
      <c r="A372" t="s">
        <v>1005</v>
      </c>
      <c r="B372" t="s">
        <v>703</v>
      </c>
      <c r="C372" t="s">
        <v>133</v>
      </c>
      <c r="D372" t="s">
        <v>2207</v>
      </c>
      <c r="E372" t="s">
        <v>105</v>
      </c>
      <c r="F372">
        <v>40700</v>
      </c>
      <c r="G372" t="s">
        <v>911</v>
      </c>
      <c r="I372" t="s">
        <v>111</v>
      </c>
      <c r="J372">
        <v>2026</v>
      </c>
      <c r="K372">
        <v>7</v>
      </c>
      <c r="L372" t="s">
        <v>94</v>
      </c>
      <c r="M372">
        <v>95.63</v>
      </c>
      <c r="N372">
        <v>1</v>
      </c>
      <c r="O372">
        <v>95.63</v>
      </c>
      <c r="P372" t="s">
        <v>2205</v>
      </c>
    </row>
    <row r="373" spans="1:16" x14ac:dyDescent="0.25">
      <c r="A373" t="s">
        <v>1005</v>
      </c>
      <c r="B373" t="s">
        <v>199</v>
      </c>
      <c r="C373" t="s">
        <v>133</v>
      </c>
      <c r="D373" t="s">
        <v>2207</v>
      </c>
      <c r="E373" t="s">
        <v>102</v>
      </c>
      <c r="F373">
        <v>40700</v>
      </c>
      <c r="G373" t="s">
        <v>911</v>
      </c>
      <c r="I373" t="s">
        <v>125</v>
      </c>
      <c r="J373">
        <v>2026</v>
      </c>
      <c r="K373">
        <v>7</v>
      </c>
      <c r="L373" t="s">
        <v>94</v>
      </c>
      <c r="M373">
        <v>217.77</v>
      </c>
      <c r="N373">
        <v>1</v>
      </c>
      <c r="O373">
        <v>217.77</v>
      </c>
      <c r="P373" t="s">
        <v>2205</v>
      </c>
    </row>
    <row r="374" spans="1:16" x14ac:dyDescent="0.25">
      <c r="A374" t="s">
        <v>1005</v>
      </c>
      <c r="B374" t="s">
        <v>199</v>
      </c>
      <c r="C374" t="s">
        <v>133</v>
      </c>
      <c r="D374" t="s">
        <v>2207</v>
      </c>
      <c r="E374" t="s">
        <v>104</v>
      </c>
      <c r="F374">
        <v>40700</v>
      </c>
      <c r="G374" t="s">
        <v>911</v>
      </c>
      <c r="I374" t="s">
        <v>118</v>
      </c>
      <c r="J374">
        <v>2026</v>
      </c>
      <c r="K374">
        <v>7</v>
      </c>
      <c r="L374" t="s">
        <v>94</v>
      </c>
      <c r="M374">
        <v>162.24</v>
      </c>
      <c r="N374">
        <v>1</v>
      </c>
      <c r="O374">
        <v>162.24</v>
      </c>
      <c r="P374" t="s">
        <v>2205</v>
      </c>
    </row>
    <row r="375" spans="1:16" x14ac:dyDescent="0.25">
      <c r="A375" t="s">
        <v>1005</v>
      </c>
      <c r="B375" t="s">
        <v>199</v>
      </c>
      <c r="C375" t="s">
        <v>133</v>
      </c>
      <c r="D375" t="s">
        <v>2207</v>
      </c>
      <c r="E375" t="s">
        <v>104</v>
      </c>
      <c r="F375">
        <v>40700</v>
      </c>
      <c r="G375" t="s">
        <v>911</v>
      </c>
      <c r="I375" t="s">
        <v>120</v>
      </c>
      <c r="J375">
        <v>2026</v>
      </c>
      <c r="K375">
        <v>7</v>
      </c>
      <c r="L375" t="s">
        <v>94</v>
      </c>
      <c r="M375">
        <v>135.19999999999999</v>
      </c>
      <c r="N375">
        <v>1</v>
      </c>
      <c r="O375">
        <v>135.19999999999999</v>
      </c>
      <c r="P375" t="s">
        <v>2205</v>
      </c>
    </row>
    <row r="376" spans="1:16" x14ac:dyDescent="0.25">
      <c r="A376" t="s">
        <v>1005</v>
      </c>
      <c r="B376" t="s">
        <v>199</v>
      </c>
      <c r="C376" t="s">
        <v>133</v>
      </c>
      <c r="D376" t="s">
        <v>2207</v>
      </c>
      <c r="E376" t="s">
        <v>105</v>
      </c>
      <c r="F376">
        <v>40700</v>
      </c>
      <c r="G376" t="s">
        <v>911</v>
      </c>
      <c r="I376" t="s">
        <v>111</v>
      </c>
      <c r="J376">
        <v>2026</v>
      </c>
      <c r="K376">
        <v>7</v>
      </c>
      <c r="L376" t="s">
        <v>94</v>
      </c>
      <c r="M376">
        <v>95.63</v>
      </c>
      <c r="N376">
        <v>1</v>
      </c>
      <c r="O376">
        <v>95.63</v>
      </c>
      <c r="P376" t="s">
        <v>2205</v>
      </c>
    </row>
    <row r="377" spans="1:16" x14ac:dyDescent="0.25">
      <c r="A377" t="s">
        <v>1005</v>
      </c>
      <c r="B377" t="s">
        <v>200</v>
      </c>
      <c r="C377" t="s">
        <v>133</v>
      </c>
      <c r="D377" t="s">
        <v>2207</v>
      </c>
      <c r="E377" t="s">
        <v>104</v>
      </c>
      <c r="F377">
        <v>40700</v>
      </c>
      <c r="G377" t="s">
        <v>911</v>
      </c>
      <c r="I377" t="s">
        <v>118</v>
      </c>
      <c r="J377">
        <v>2026</v>
      </c>
      <c r="K377">
        <v>7</v>
      </c>
      <c r="L377" t="s">
        <v>94</v>
      </c>
      <c r="M377">
        <v>108.16</v>
      </c>
      <c r="N377">
        <v>1</v>
      </c>
      <c r="O377">
        <v>108.16</v>
      </c>
      <c r="P377" t="s">
        <v>2205</v>
      </c>
    </row>
    <row r="378" spans="1:16" x14ac:dyDescent="0.25">
      <c r="A378" t="s">
        <v>1005</v>
      </c>
      <c r="B378" t="s">
        <v>200</v>
      </c>
      <c r="C378" t="s">
        <v>133</v>
      </c>
      <c r="D378" t="s">
        <v>2207</v>
      </c>
      <c r="E378" t="s">
        <v>105</v>
      </c>
      <c r="F378">
        <v>40700</v>
      </c>
      <c r="G378" t="s">
        <v>911</v>
      </c>
      <c r="I378" t="s">
        <v>111</v>
      </c>
      <c r="J378">
        <v>2026</v>
      </c>
      <c r="K378">
        <v>7</v>
      </c>
      <c r="L378" t="s">
        <v>94</v>
      </c>
      <c r="M378">
        <v>95.63</v>
      </c>
      <c r="N378">
        <v>1</v>
      </c>
      <c r="O378">
        <v>95.63</v>
      </c>
      <c r="P378" t="s">
        <v>2205</v>
      </c>
    </row>
    <row r="379" spans="1:16" x14ac:dyDescent="0.25">
      <c r="A379" t="s">
        <v>1005</v>
      </c>
      <c r="B379" t="s">
        <v>203</v>
      </c>
      <c r="C379" t="s">
        <v>133</v>
      </c>
      <c r="D379" t="s">
        <v>2207</v>
      </c>
      <c r="E379" t="s">
        <v>102</v>
      </c>
      <c r="F379">
        <v>40700</v>
      </c>
      <c r="G379" t="s">
        <v>911</v>
      </c>
      <c r="I379" t="s">
        <v>125</v>
      </c>
      <c r="J379">
        <v>2026</v>
      </c>
      <c r="K379">
        <v>7</v>
      </c>
      <c r="L379" t="s">
        <v>94</v>
      </c>
      <c r="M379">
        <v>197.86</v>
      </c>
      <c r="N379">
        <v>1</v>
      </c>
      <c r="O379">
        <v>197.86</v>
      </c>
      <c r="P379" t="s">
        <v>2205</v>
      </c>
    </row>
    <row r="380" spans="1:16" x14ac:dyDescent="0.25">
      <c r="A380" t="s">
        <v>1005</v>
      </c>
      <c r="B380" t="s">
        <v>203</v>
      </c>
      <c r="C380" t="s">
        <v>133</v>
      </c>
      <c r="D380" t="s">
        <v>2207</v>
      </c>
      <c r="E380" t="s">
        <v>104</v>
      </c>
      <c r="F380">
        <v>40700</v>
      </c>
      <c r="G380" t="s">
        <v>911</v>
      </c>
      <c r="I380" t="s">
        <v>118</v>
      </c>
      <c r="J380">
        <v>2026</v>
      </c>
      <c r="K380">
        <v>7</v>
      </c>
      <c r="L380" t="s">
        <v>94</v>
      </c>
      <c r="M380">
        <v>216.32</v>
      </c>
      <c r="N380">
        <v>1</v>
      </c>
      <c r="O380">
        <v>216.32</v>
      </c>
      <c r="P380" t="s">
        <v>2205</v>
      </c>
    </row>
    <row r="381" spans="1:16" x14ac:dyDescent="0.25">
      <c r="A381" t="s">
        <v>1005</v>
      </c>
      <c r="B381" t="s">
        <v>203</v>
      </c>
      <c r="C381" t="s">
        <v>133</v>
      </c>
      <c r="D381" t="s">
        <v>2207</v>
      </c>
      <c r="E381" t="s">
        <v>104</v>
      </c>
      <c r="F381">
        <v>40700</v>
      </c>
      <c r="G381" t="s">
        <v>911</v>
      </c>
      <c r="I381" t="s">
        <v>120</v>
      </c>
      <c r="J381">
        <v>2026</v>
      </c>
      <c r="K381">
        <v>7</v>
      </c>
      <c r="L381" t="s">
        <v>94</v>
      </c>
      <c r="M381">
        <v>270.39999999999998</v>
      </c>
      <c r="N381">
        <v>1</v>
      </c>
      <c r="O381">
        <v>270.39999999999998</v>
      </c>
      <c r="P381" t="s">
        <v>2205</v>
      </c>
    </row>
    <row r="382" spans="1:16" x14ac:dyDescent="0.25">
      <c r="A382" t="s">
        <v>1005</v>
      </c>
      <c r="B382" t="s">
        <v>203</v>
      </c>
      <c r="C382" t="s">
        <v>133</v>
      </c>
      <c r="D382" t="s">
        <v>2207</v>
      </c>
      <c r="E382" t="s">
        <v>105</v>
      </c>
      <c r="F382">
        <v>40700</v>
      </c>
      <c r="G382" t="s">
        <v>911</v>
      </c>
      <c r="I382" t="s">
        <v>111</v>
      </c>
      <c r="J382">
        <v>2026</v>
      </c>
      <c r="K382">
        <v>7</v>
      </c>
      <c r="L382" t="s">
        <v>94</v>
      </c>
      <c r="M382">
        <v>95.63</v>
      </c>
      <c r="N382">
        <v>1</v>
      </c>
      <c r="O382">
        <v>95.63</v>
      </c>
      <c r="P382" t="s">
        <v>2205</v>
      </c>
    </row>
    <row r="383" spans="1:16" x14ac:dyDescent="0.25">
      <c r="A383" t="s">
        <v>1005</v>
      </c>
      <c r="B383" t="s">
        <v>2268</v>
      </c>
      <c r="C383" t="s">
        <v>133</v>
      </c>
      <c r="D383" t="s">
        <v>2207</v>
      </c>
      <c r="E383" t="s">
        <v>102</v>
      </c>
      <c r="F383">
        <v>40700</v>
      </c>
      <c r="G383" t="s">
        <v>911</v>
      </c>
      <c r="I383" t="s">
        <v>125</v>
      </c>
      <c r="J383">
        <v>2026</v>
      </c>
      <c r="K383">
        <v>7</v>
      </c>
      <c r="L383" t="s">
        <v>94</v>
      </c>
      <c r="M383">
        <v>145.18</v>
      </c>
      <c r="N383">
        <v>1</v>
      </c>
      <c r="O383">
        <v>145.18</v>
      </c>
      <c r="P383" t="s">
        <v>2205</v>
      </c>
    </row>
    <row r="384" spans="1:16" x14ac:dyDescent="0.25">
      <c r="A384" t="s">
        <v>1005</v>
      </c>
      <c r="B384" t="s">
        <v>2268</v>
      </c>
      <c r="C384" t="s">
        <v>133</v>
      </c>
      <c r="D384" t="s">
        <v>2207</v>
      </c>
      <c r="E384" t="s">
        <v>104</v>
      </c>
      <c r="F384">
        <v>40700</v>
      </c>
      <c r="G384" t="s">
        <v>911</v>
      </c>
      <c r="I384" t="s">
        <v>118</v>
      </c>
      <c r="J384">
        <v>2026</v>
      </c>
      <c r="K384">
        <v>7</v>
      </c>
      <c r="L384" t="s">
        <v>94</v>
      </c>
      <c r="M384">
        <v>54.08</v>
      </c>
      <c r="N384">
        <v>1</v>
      </c>
      <c r="O384">
        <v>54.08</v>
      </c>
      <c r="P384" t="s">
        <v>2205</v>
      </c>
    </row>
    <row r="385" spans="1:16" x14ac:dyDescent="0.25">
      <c r="A385" t="s">
        <v>1005</v>
      </c>
      <c r="B385" t="s">
        <v>2268</v>
      </c>
      <c r="C385" t="s">
        <v>133</v>
      </c>
      <c r="D385" t="s">
        <v>2207</v>
      </c>
      <c r="E385" t="s">
        <v>104</v>
      </c>
      <c r="F385">
        <v>40700</v>
      </c>
      <c r="G385" t="s">
        <v>911</v>
      </c>
      <c r="I385" t="s">
        <v>120</v>
      </c>
      <c r="J385">
        <v>2026</v>
      </c>
      <c r="K385">
        <v>7</v>
      </c>
      <c r="L385" t="s">
        <v>94</v>
      </c>
      <c r="M385">
        <v>135.19999999999999</v>
      </c>
      <c r="N385">
        <v>1</v>
      </c>
      <c r="O385">
        <v>135.19999999999999</v>
      </c>
      <c r="P385" t="s">
        <v>2205</v>
      </c>
    </row>
    <row r="386" spans="1:16" x14ac:dyDescent="0.25">
      <c r="A386" t="s">
        <v>1005</v>
      </c>
      <c r="B386" t="s">
        <v>2268</v>
      </c>
      <c r="C386" t="s">
        <v>133</v>
      </c>
      <c r="D386" t="s">
        <v>2207</v>
      </c>
      <c r="E386" t="s">
        <v>105</v>
      </c>
      <c r="F386">
        <v>40700</v>
      </c>
      <c r="G386" t="s">
        <v>911</v>
      </c>
      <c r="I386" t="s">
        <v>111</v>
      </c>
      <c r="J386">
        <v>2026</v>
      </c>
      <c r="K386">
        <v>7</v>
      </c>
      <c r="L386" t="s">
        <v>94</v>
      </c>
      <c r="M386">
        <v>95.63</v>
      </c>
      <c r="N386">
        <v>1</v>
      </c>
      <c r="O386">
        <v>95.63</v>
      </c>
      <c r="P386" t="s">
        <v>2205</v>
      </c>
    </row>
    <row r="387" spans="1:16" x14ac:dyDescent="0.25">
      <c r="A387" t="s">
        <v>1005</v>
      </c>
      <c r="B387" t="s">
        <v>204</v>
      </c>
      <c r="C387" t="s">
        <v>133</v>
      </c>
      <c r="D387" t="s">
        <v>2207</v>
      </c>
      <c r="E387" t="s">
        <v>102</v>
      </c>
      <c r="F387">
        <v>40700</v>
      </c>
      <c r="G387" t="s">
        <v>911</v>
      </c>
      <c r="I387" t="s">
        <v>125</v>
      </c>
      <c r="J387">
        <v>2026</v>
      </c>
      <c r="K387">
        <v>7</v>
      </c>
      <c r="L387" t="s">
        <v>94</v>
      </c>
      <c r="M387">
        <v>72.59</v>
      </c>
      <c r="N387">
        <v>1</v>
      </c>
      <c r="O387">
        <v>72.59</v>
      </c>
      <c r="P387" t="s">
        <v>2205</v>
      </c>
    </row>
    <row r="388" spans="1:16" x14ac:dyDescent="0.25">
      <c r="A388" t="s">
        <v>1005</v>
      </c>
      <c r="B388" t="s">
        <v>204</v>
      </c>
      <c r="C388" t="s">
        <v>133</v>
      </c>
      <c r="D388" t="s">
        <v>2207</v>
      </c>
      <c r="E388" t="s">
        <v>104</v>
      </c>
      <c r="F388">
        <v>40700</v>
      </c>
      <c r="G388" t="s">
        <v>911</v>
      </c>
      <c r="I388" t="s">
        <v>118</v>
      </c>
      <c r="J388">
        <v>2026</v>
      </c>
      <c r="K388">
        <v>7</v>
      </c>
      <c r="L388" t="s">
        <v>94</v>
      </c>
      <c r="M388">
        <v>54.08</v>
      </c>
      <c r="N388">
        <v>1</v>
      </c>
      <c r="O388">
        <v>54.08</v>
      </c>
      <c r="P388" t="s">
        <v>2205</v>
      </c>
    </row>
    <row r="389" spans="1:16" x14ac:dyDescent="0.25">
      <c r="A389" t="s">
        <v>1005</v>
      </c>
      <c r="B389" t="s">
        <v>204</v>
      </c>
      <c r="C389" t="s">
        <v>133</v>
      </c>
      <c r="D389" t="s">
        <v>2207</v>
      </c>
      <c r="E389" t="s">
        <v>104</v>
      </c>
      <c r="F389">
        <v>40700</v>
      </c>
      <c r="G389" t="s">
        <v>911</v>
      </c>
      <c r="I389" t="s">
        <v>120</v>
      </c>
      <c r="J389">
        <v>2026</v>
      </c>
      <c r="K389">
        <v>7</v>
      </c>
      <c r="L389" t="s">
        <v>94</v>
      </c>
      <c r="M389">
        <v>135.19999999999999</v>
      </c>
      <c r="N389">
        <v>1</v>
      </c>
      <c r="O389">
        <v>135.19999999999999</v>
      </c>
      <c r="P389" t="s">
        <v>2205</v>
      </c>
    </row>
    <row r="390" spans="1:16" x14ac:dyDescent="0.25">
      <c r="A390" t="s">
        <v>1005</v>
      </c>
      <c r="B390" t="s">
        <v>204</v>
      </c>
      <c r="C390" t="s">
        <v>133</v>
      </c>
      <c r="D390" t="s">
        <v>2207</v>
      </c>
      <c r="E390" t="s">
        <v>105</v>
      </c>
      <c r="F390">
        <v>40700</v>
      </c>
      <c r="G390" t="s">
        <v>911</v>
      </c>
      <c r="I390" t="s">
        <v>111</v>
      </c>
      <c r="J390">
        <v>2026</v>
      </c>
      <c r="K390">
        <v>7</v>
      </c>
      <c r="L390" t="s">
        <v>94</v>
      </c>
      <c r="M390">
        <v>95.63</v>
      </c>
      <c r="N390">
        <v>1</v>
      </c>
      <c r="O390">
        <v>95.63</v>
      </c>
      <c r="P390" t="s">
        <v>2205</v>
      </c>
    </row>
    <row r="391" spans="1:16" x14ac:dyDescent="0.25">
      <c r="A391" t="s">
        <v>1005</v>
      </c>
      <c r="B391" t="s">
        <v>704</v>
      </c>
      <c r="C391" t="s">
        <v>133</v>
      </c>
      <c r="D391" t="s">
        <v>2207</v>
      </c>
      <c r="E391" t="s">
        <v>104</v>
      </c>
      <c r="F391">
        <v>40700</v>
      </c>
      <c r="G391" t="s">
        <v>911</v>
      </c>
      <c r="I391" t="s">
        <v>118</v>
      </c>
      <c r="J391">
        <v>2026</v>
      </c>
      <c r="K391">
        <v>7</v>
      </c>
      <c r="L391" t="s">
        <v>94</v>
      </c>
      <c r="M391">
        <v>108.16</v>
      </c>
      <c r="N391">
        <v>1</v>
      </c>
      <c r="O391">
        <v>108.16</v>
      </c>
      <c r="P391" t="s">
        <v>2205</v>
      </c>
    </row>
    <row r="392" spans="1:16" x14ac:dyDescent="0.25">
      <c r="A392" t="s">
        <v>1005</v>
      </c>
      <c r="B392" t="s">
        <v>704</v>
      </c>
      <c r="C392" t="s">
        <v>133</v>
      </c>
      <c r="D392" t="s">
        <v>2207</v>
      </c>
      <c r="E392" t="s">
        <v>105</v>
      </c>
      <c r="F392">
        <v>40700</v>
      </c>
      <c r="G392" t="s">
        <v>911</v>
      </c>
      <c r="I392" t="s">
        <v>111</v>
      </c>
      <c r="J392">
        <v>2026</v>
      </c>
      <c r="K392">
        <v>7</v>
      </c>
      <c r="L392" t="s">
        <v>94</v>
      </c>
      <c r="M392">
        <v>95.63</v>
      </c>
      <c r="N392">
        <v>1</v>
      </c>
      <c r="O392">
        <v>95.63</v>
      </c>
      <c r="P392" t="s">
        <v>2205</v>
      </c>
    </row>
    <row r="393" spans="1:16" x14ac:dyDescent="0.25">
      <c r="A393" t="s">
        <v>1005</v>
      </c>
      <c r="B393" t="s">
        <v>705</v>
      </c>
      <c r="C393" t="s">
        <v>133</v>
      </c>
      <c r="D393" t="s">
        <v>2207</v>
      </c>
      <c r="E393" t="s">
        <v>102</v>
      </c>
      <c r="F393">
        <v>40700</v>
      </c>
      <c r="G393" t="s">
        <v>911</v>
      </c>
      <c r="I393" t="s">
        <v>125</v>
      </c>
      <c r="J393">
        <v>2026</v>
      </c>
      <c r="K393">
        <v>7</v>
      </c>
      <c r="L393" t="s">
        <v>94</v>
      </c>
      <c r="M393">
        <v>540.9</v>
      </c>
      <c r="N393">
        <v>1</v>
      </c>
      <c r="O393">
        <v>540.9</v>
      </c>
      <c r="P393" t="s">
        <v>2205</v>
      </c>
    </row>
    <row r="394" spans="1:16" x14ac:dyDescent="0.25">
      <c r="A394" t="s">
        <v>1005</v>
      </c>
      <c r="B394" t="s">
        <v>705</v>
      </c>
      <c r="C394" t="s">
        <v>133</v>
      </c>
      <c r="D394" t="s">
        <v>2207</v>
      </c>
      <c r="E394" t="s">
        <v>104</v>
      </c>
      <c r="F394">
        <v>40700</v>
      </c>
      <c r="G394" t="s">
        <v>911</v>
      </c>
      <c r="I394" t="s">
        <v>118</v>
      </c>
      <c r="J394">
        <v>2026</v>
      </c>
      <c r="K394">
        <v>7</v>
      </c>
      <c r="L394" t="s">
        <v>94</v>
      </c>
      <c r="M394">
        <v>216.32</v>
      </c>
      <c r="N394">
        <v>1</v>
      </c>
      <c r="O394">
        <v>216.32</v>
      </c>
      <c r="P394" t="s">
        <v>2205</v>
      </c>
    </row>
    <row r="395" spans="1:16" x14ac:dyDescent="0.25">
      <c r="A395" t="s">
        <v>1005</v>
      </c>
      <c r="B395" t="s">
        <v>705</v>
      </c>
      <c r="C395" t="s">
        <v>133</v>
      </c>
      <c r="D395" t="s">
        <v>2207</v>
      </c>
      <c r="E395" t="s">
        <v>104</v>
      </c>
      <c r="F395">
        <v>40700</v>
      </c>
      <c r="G395" t="s">
        <v>911</v>
      </c>
      <c r="I395" t="s">
        <v>120</v>
      </c>
      <c r="J395">
        <v>2026</v>
      </c>
      <c r="K395">
        <v>7</v>
      </c>
      <c r="L395" t="s">
        <v>94</v>
      </c>
      <c r="M395">
        <v>270.39999999999998</v>
      </c>
      <c r="N395">
        <v>1</v>
      </c>
      <c r="O395">
        <v>270.39999999999998</v>
      </c>
      <c r="P395" t="s">
        <v>2205</v>
      </c>
    </row>
    <row r="396" spans="1:16" x14ac:dyDescent="0.25">
      <c r="A396" t="s">
        <v>1005</v>
      </c>
      <c r="B396" t="s">
        <v>705</v>
      </c>
      <c r="C396" t="s">
        <v>133</v>
      </c>
      <c r="D396" t="s">
        <v>2207</v>
      </c>
      <c r="E396" t="s">
        <v>105</v>
      </c>
      <c r="F396">
        <v>40700</v>
      </c>
      <c r="G396" t="s">
        <v>911</v>
      </c>
      <c r="I396" t="s">
        <v>111</v>
      </c>
      <c r="J396">
        <v>2026</v>
      </c>
      <c r="K396">
        <v>7</v>
      </c>
      <c r="L396" t="s">
        <v>94</v>
      </c>
      <c r="M396">
        <v>95.63</v>
      </c>
      <c r="N396">
        <v>1</v>
      </c>
      <c r="O396">
        <v>95.63</v>
      </c>
      <c r="P396" t="s">
        <v>2205</v>
      </c>
    </row>
    <row r="397" spans="1:16" x14ac:dyDescent="0.25">
      <c r="A397" t="s">
        <v>1005</v>
      </c>
      <c r="B397" t="s">
        <v>205</v>
      </c>
      <c r="C397" t="s">
        <v>133</v>
      </c>
      <c r="D397" t="s">
        <v>2207</v>
      </c>
      <c r="E397" t="s">
        <v>102</v>
      </c>
      <c r="F397">
        <v>40700</v>
      </c>
      <c r="G397" t="s">
        <v>911</v>
      </c>
      <c r="I397" t="s">
        <v>125</v>
      </c>
      <c r="J397">
        <v>2026</v>
      </c>
      <c r="K397">
        <v>7</v>
      </c>
      <c r="L397" t="s">
        <v>94</v>
      </c>
      <c r="M397">
        <v>323.13</v>
      </c>
      <c r="N397">
        <v>1</v>
      </c>
      <c r="O397">
        <v>323.13</v>
      </c>
      <c r="P397" t="s">
        <v>2205</v>
      </c>
    </row>
    <row r="398" spans="1:16" x14ac:dyDescent="0.25">
      <c r="A398" t="s">
        <v>1005</v>
      </c>
      <c r="B398" t="s">
        <v>205</v>
      </c>
      <c r="C398" t="s">
        <v>133</v>
      </c>
      <c r="D398" t="s">
        <v>2207</v>
      </c>
      <c r="E398" t="s">
        <v>104</v>
      </c>
      <c r="F398">
        <v>40700</v>
      </c>
      <c r="G398" t="s">
        <v>911</v>
      </c>
      <c r="I398" t="s">
        <v>118</v>
      </c>
      <c r="J398">
        <v>2026</v>
      </c>
      <c r="K398">
        <v>7</v>
      </c>
      <c r="L398" t="s">
        <v>94</v>
      </c>
      <c r="M398">
        <v>270.39999999999998</v>
      </c>
      <c r="N398">
        <v>1</v>
      </c>
      <c r="O398">
        <v>270.39999999999998</v>
      </c>
      <c r="P398" t="s">
        <v>2205</v>
      </c>
    </row>
    <row r="399" spans="1:16" x14ac:dyDescent="0.25">
      <c r="A399" t="s">
        <v>1005</v>
      </c>
      <c r="B399" t="s">
        <v>205</v>
      </c>
      <c r="C399" t="s">
        <v>133</v>
      </c>
      <c r="D399" t="s">
        <v>2207</v>
      </c>
      <c r="E399" t="s">
        <v>104</v>
      </c>
      <c r="F399">
        <v>40700</v>
      </c>
      <c r="G399" t="s">
        <v>911</v>
      </c>
      <c r="I399" t="s">
        <v>120</v>
      </c>
      <c r="J399">
        <v>2026</v>
      </c>
      <c r="K399">
        <v>7</v>
      </c>
      <c r="L399" t="s">
        <v>94</v>
      </c>
      <c r="M399">
        <v>405.6</v>
      </c>
      <c r="N399">
        <v>1</v>
      </c>
      <c r="O399">
        <v>405.6</v>
      </c>
      <c r="P399" t="s">
        <v>2205</v>
      </c>
    </row>
    <row r="400" spans="1:16" x14ac:dyDescent="0.25">
      <c r="A400" t="s">
        <v>1005</v>
      </c>
      <c r="B400" t="s">
        <v>205</v>
      </c>
      <c r="C400" t="s">
        <v>133</v>
      </c>
      <c r="D400" t="s">
        <v>2207</v>
      </c>
      <c r="E400" t="s">
        <v>105</v>
      </c>
      <c r="F400">
        <v>40700</v>
      </c>
      <c r="G400" t="s">
        <v>911</v>
      </c>
      <c r="I400" t="s">
        <v>111</v>
      </c>
      <c r="J400">
        <v>2026</v>
      </c>
      <c r="K400">
        <v>7</v>
      </c>
      <c r="L400" t="s">
        <v>94</v>
      </c>
      <c r="M400">
        <v>95.63</v>
      </c>
      <c r="N400">
        <v>1</v>
      </c>
      <c r="O400">
        <v>95.63</v>
      </c>
      <c r="P400" t="s">
        <v>2205</v>
      </c>
    </row>
    <row r="401" spans="1:16" x14ac:dyDescent="0.25">
      <c r="A401" t="s">
        <v>1005</v>
      </c>
      <c r="B401" t="s">
        <v>206</v>
      </c>
      <c r="C401" t="s">
        <v>133</v>
      </c>
      <c r="D401" t="s">
        <v>2207</v>
      </c>
      <c r="E401" t="s">
        <v>104</v>
      </c>
      <c r="F401">
        <v>40700</v>
      </c>
      <c r="G401" t="s">
        <v>911</v>
      </c>
      <c r="I401" t="s">
        <v>118</v>
      </c>
      <c r="J401">
        <v>2026</v>
      </c>
      <c r="K401">
        <v>7</v>
      </c>
      <c r="L401" t="s">
        <v>94</v>
      </c>
      <c r="M401">
        <v>108.16</v>
      </c>
      <c r="N401">
        <v>1</v>
      </c>
      <c r="O401">
        <v>108.16</v>
      </c>
      <c r="P401" t="s">
        <v>2205</v>
      </c>
    </row>
    <row r="402" spans="1:16" x14ac:dyDescent="0.25">
      <c r="A402" t="s">
        <v>1005</v>
      </c>
      <c r="B402" t="s">
        <v>206</v>
      </c>
      <c r="C402" t="s">
        <v>133</v>
      </c>
      <c r="D402" t="s">
        <v>2207</v>
      </c>
      <c r="E402" t="s">
        <v>104</v>
      </c>
      <c r="F402">
        <v>40700</v>
      </c>
      <c r="G402" t="s">
        <v>911</v>
      </c>
      <c r="I402" t="s">
        <v>120</v>
      </c>
      <c r="J402">
        <v>2026</v>
      </c>
      <c r="K402">
        <v>7</v>
      </c>
      <c r="L402" t="s">
        <v>94</v>
      </c>
      <c r="M402">
        <v>270.39999999999998</v>
      </c>
      <c r="N402">
        <v>1</v>
      </c>
      <c r="O402">
        <v>270.39999999999998</v>
      </c>
      <c r="P402" t="s">
        <v>2205</v>
      </c>
    </row>
    <row r="403" spans="1:16" x14ac:dyDescent="0.25">
      <c r="A403" t="s">
        <v>1005</v>
      </c>
      <c r="B403" t="s">
        <v>206</v>
      </c>
      <c r="C403" t="s">
        <v>133</v>
      </c>
      <c r="D403" t="s">
        <v>2207</v>
      </c>
      <c r="E403" t="s">
        <v>105</v>
      </c>
      <c r="F403">
        <v>40700</v>
      </c>
      <c r="G403" t="s">
        <v>911</v>
      </c>
      <c r="I403" t="s">
        <v>111</v>
      </c>
      <c r="J403">
        <v>2026</v>
      </c>
      <c r="K403">
        <v>7</v>
      </c>
      <c r="L403" t="s">
        <v>94</v>
      </c>
      <c r="M403">
        <v>95.63</v>
      </c>
      <c r="N403">
        <v>1</v>
      </c>
      <c r="O403">
        <v>95.63</v>
      </c>
      <c r="P403" t="s">
        <v>2205</v>
      </c>
    </row>
    <row r="404" spans="1:16" x14ac:dyDescent="0.25">
      <c r="A404" t="s">
        <v>1005</v>
      </c>
      <c r="B404" t="s">
        <v>207</v>
      </c>
      <c r="C404" t="s">
        <v>133</v>
      </c>
      <c r="D404" t="s">
        <v>2207</v>
      </c>
      <c r="E404" t="s">
        <v>102</v>
      </c>
      <c r="F404">
        <v>40700</v>
      </c>
      <c r="G404" t="s">
        <v>911</v>
      </c>
      <c r="I404" t="s">
        <v>125</v>
      </c>
      <c r="J404">
        <v>2026</v>
      </c>
      <c r="K404">
        <v>7</v>
      </c>
      <c r="L404" t="s">
        <v>94</v>
      </c>
      <c r="M404">
        <v>72.59</v>
      </c>
      <c r="N404">
        <v>1</v>
      </c>
      <c r="O404">
        <v>72.59</v>
      </c>
      <c r="P404" t="s">
        <v>2205</v>
      </c>
    </row>
    <row r="405" spans="1:16" x14ac:dyDescent="0.25">
      <c r="A405" t="s">
        <v>1005</v>
      </c>
      <c r="B405" t="s">
        <v>207</v>
      </c>
      <c r="C405" t="s">
        <v>133</v>
      </c>
      <c r="D405" t="s">
        <v>2207</v>
      </c>
      <c r="E405" t="s">
        <v>105</v>
      </c>
      <c r="F405">
        <v>40700</v>
      </c>
      <c r="G405" t="s">
        <v>911</v>
      </c>
      <c r="I405" t="s">
        <v>111</v>
      </c>
      <c r="J405">
        <v>2026</v>
      </c>
      <c r="K405">
        <v>7</v>
      </c>
      <c r="L405" t="s">
        <v>94</v>
      </c>
      <c r="M405">
        <v>95.63</v>
      </c>
      <c r="N405">
        <v>1</v>
      </c>
      <c r="O405">
        <v>95.63</v>
      </c>
      <c r="P405" t="s">
        <v>2205</v>
      </c>
    </row>
    <row r="406" spans="1:16" x14ac:dyDescent="0.25">
      <c r="A406" t="s">
        <v>1005</v>
      </c>
      <c r="B406" t="s">
        <v>2269</v>
      </c>
      <c r="C406" t="s">
        <v>133</v>
      </c>
      <c r="D406" t="s">
        <v>2207</v>
      </c>
      <c r="E406" t="s">
        <v>104</v>
      </c>
      <c r="F406">
        <v>40700</v>
      </c>
      <c r="G406" t="s">
        <v>911</v>
      </c>
      <c r="I406" t="s">
        <v>118</v>
      </c>
      <c r="J406">
        <v>2026</v>
      </c>
      <c r="K406">
        <v>7</v>
      </c>
      <c r="L406" t="s">
        <v>94</v>
      </c>
      <c r="M406">
        <v>54.08</v>
      </c>
      <c r="N406">
        <v>1</v>
      </c>
      <c r="O406">
        <v>54.08</v>
      </c>
      <c r="P406" t="s">
        <v>2205</v>
      </c>
    </row>
    <row r="407" spans="1:16" x14ac:dyDescent="0.25">
      <c r="A407" t="s">
        <v>1005</v>
      </c>
      <c r="B407" t="s">
        <v>2269</v>
      </c>
      <c r="C407" t="s">
        <v>133</v>
      </c>
      <c r="D407" t="s">
        <v>2207</v>
      </c>
      <c r="E407" t="s">
        <v>104</v>
      </c>
      <c r="F407">
        <v>40700</v>
      </c>
      <c r="G407" t="s">
        <v>911</v>
      </c>
      <c r="I407" t="s">
        <v>120</v>
      </c>
      <c r="J407">
        <v>2026</v>
      </c>
      <c r="K407">
        <v>7</v>
      </c>
      <c r="L407" t="s">
        <v>94</v>
      </c>
      <c r="M407">
        <v>135.19999999999999</v>
      </c>
      <c r="N407">
        <v>1</v>
      </c>
      <c r="O407">
        <v>135.19999999999999</v>
      </c>
      <c r="P407" t="s">
        <v>2205</v>
      </c>
    </row>
    <row r="408" spans="1:16" x14ac:dyDescent="0.25">
      <c r="A408" t="s">
        <v>1005</v>
      </c>
      <c r="B408" t="s">
        <v>2269</v>
      </c>
      <c r="C408" t="s">
        <v>133</v>
      </c>
      <c r="D408" t="s">
        <v>2207</v>
      </c>
      <c r="E408" t="s">
        <v>105</v>
      </c>
      <c r="F408">
        <v>40700</v>
      </c>
      <c r="G408" t="s">
        <v>911</v>
      </c>
      <c r="I408" t="s">
        <v>111</v>
      </c>
      <c r="J408">
        <v>2026</v>
      </c>
      <c r="K408">
        <v>7</v>
      </c>
      <c r="L408" t="s">
        <v>94</v>
      </c>
      <c r="M408">
        <v>95.63</v>
      </c>
      <c r="N408">
        <v>1</v>
      </c>
      <c r="O408">
        <v>95.63</v>
      </c>
      <c r="P408" t="s">
        <v>2205</v>
      </c>
    </row>
    <row r="409" spans="1:16" x14ac:dyDescent="0.25">
      <c r="A409" t="s">
        <v>1005</v>
      </c>
      <c r="B409" t="s">
        <v>211</v>
      </c>
      <c r="C409" t="s">
        <v>133</v>
      </c>
      <c r="D409" t="s">
        <v>2207</v>
      </c>
      <c r="E409" t="s">
        <v>102</v>
      </c>
      <c r="F409">
        <v>40700</v>
      </c>
      <c r="G409" t="s">
        <v>911</v>
      </c>
      <c r="I409" t="s">
        <v>125</v>
      </c>
      <c r="J409">
        <v>2026</v>
      </c>
      <c r="K409">
        <v>7</v>
      </c>
      <c r="L409" t="s">
        <v>94</v>
      </c>
      <c r="M409">
        <v>197.86</v>
      </c>
      <c r="N409">
        <v>1</v>
      </c>
      <c r="O409">
        <v>197.86</v>
      </c>
      <c r="P409" t="s">
        <v>2205</v>
      </c>
    </row>
    <row r="410" spans="1:16" x14ac:dyDescent="0.25">
      <c r="A410" t="s">
        <v>1005</v>
      </c>
      <c r="B410" t="s">
        <v>211</v>
      </c>
      <c r="C410" t="s">
        <v>133</v>
      </c>
      <c r="D410" t="s">
        <v>2207</v>
      </c>
      <c r="E410" t="s">
        <v>104</v>
      </c>
      <c r="F410">
        <v>40700</v>
      </c>
      <c r="G410" t="s">
        <v>911</v>
      </c>
      <c r="I410" t="s">
        <v>118</v>
      </c>
      <c r="J410">
        <v>2026</v>
      </c>
      <c r="K410">
        <v>7</v>
      </c>
      <c r="L410" t="s">
        <v>94</v>
      </c>
      <c r="M410">
        <v>270.39999999999998</v>
      </c>
      <c r="N410">
        <v>1</v>
      </c>
      <c r="O410">
        <v>270.39999999999998</v>
      </c>
      <c r="P410" t="s">
        <v>2205</v>
      </c>
    </row>
    <row r="411" spans="1:16" x14ac:dyDescent="0.25">
      <c r="A411" t="s">
        <v>1005</v>
      </c>
      <c r="B411" t="s">
        <v>211</v>
      </c>
      <c r="C411" t="s">
        <v>133</v>
      </c>
      <c r="D411" t="s">
        <v>2207</v>
      </c>
      <c r="E411" t="s">
        <v>104</v>
      </c>
      <c r="F411">
        <v>40700</v>
      </c>
      <c r="G411" t="s">
        <v>911</v>
      </c>
      <c r="I411" t="s">
        <v>120</v>
      </c>
      <c r="J411">
        <v>2026</v>
      </c>
      <c r="K411">
        <v>7</v>
      </c>
      <c r="L411" t="s">
        <v>94</v>
      </c>
      <c r="M411">
        <v>405.6</v>
      </c>
      <c r="N411">
        <v>1</v>
      </c>
      <c r="O411">
        <v>405.6</v>
      </c>
      <c r="P411" t="s">
        <v>2205</v>
      </c>
    </row>
    <row r="412" spans="1:16" x14ac:dyDescent="0.25">
      <c r="A412" t="s">
        <v>1005</v>
      </c>
      <c r="B412" t="s">
        <v>211</v>
      </c>
      <c r="C412" t="s">
        <v>133</v>
      </c>
      <c r="D412" t="s">
        <v>2207</v>
      </c>
      <c r="E412" t="s">
        <v>105</v>
      </c>
      <c r="F412">
        <v>40700</v>
      </c>
      <c r="G412" t="s">
        <v>911</v>
      </c>
      <c r="I412" t="s">
        <v>111</v>
      </c>
      <c r="J412">
        <v>2026</v>
      </c>
      <c r="K412">
        <v>7</v>
      </c>
      <c r="L412" t="s">
        <v>94</v>
      </c>
      <c r="M412">
        <v>95.63</v>
      </c>
      <c r="N412">
        <v>1</v>
      </c>
      <c r="O412">
        <v>95.63</v>
      </c>
      <c r="P412" t="s">
        <v>2205</v>
      </c>
    </row>
    <row r="413" spans="1:16" x14ac:dyDescent="0.25">
      <c r="A413" t="s">
        <v>1005</v>
      </c>
      <c r="B413" t="s">
        <v>212</v>
      </c>
      <c r="C413" t="s">
        <v>133</v>
      </c>
      <c r="D413" t="s">
        <v>2207</v>
      </c>
      <c r="E413" t="s">
        <v>102</v>
      </c>
      <c r="F413">
        <v>40700</v>
      </c>
      <c r="G413" t="s">
        <v>911</v>
      </c>
      <c r="I413" t="s">
        <v>125</v>
      </c>
      <c r="J413">
        <v>2026</v>
      </c>
      <c r="K413">
        <v>7</v>
      </c>
      <c r="L413" t="s">
        <v>94</v>
      </c>
      <c r="M413">
        <v>72.59</v>
      </c>
      <c r="N413">
        <v>1</v>
      </c>
      <c r="O413">
        <v>72.59</v>
      </c>
      <c r="P413" t="s">
        <v>2205</v>
      </c>
    </row>
    <row r="414" spans="1:16" x14ac:dyDescent="0.25">
      <c r="A414" t="s">
        <v>1005</v>
      </c>
      <c r="B414" t="s">
        <v>212</v>
      </c>
      <c r="C414" t="s">
        <v>133</v>
      </c>
      <c r="D414" t="s">
        <v>2207</v>
      </c>
      <c r="E414" t="s">
        <v>104</v>
      </c>
      <c r="F414">
        <v>40700</v>
      </c>
      <c r="G414" t="s">
        <v>911</v>
      </c>
      <c r="I414" t="s">
        <v>118</v>
      </c>
      <c r="J414">
        <v>2026</v>
      </c>
      <c r="K414">
        <v>7</v>
      </c>
      <c r="L414" t="s">
        <v>94</v>
      </c>
      <c r="M414">
        <v>162.24</v>
      </c>
      <c r="N414">
        <v>1</v>
      </c>
      <c r="O414">
        <v>162.24</v>
      </c>
      <c r="P414" t="s">
        <v>2205</v>
      </c>
    </row>
    <row r="415" spans="1:16" x14ac:dyDescent="0.25">
      <c r="A415" t="s">
        <v>1005</v>
      </c>
      <c r="B415" t="s">
        <v>212</v>
      </c>
      <c r="C415" t="s">
        <v>133</v>
      </c>
      <c r="D415" t="s">
        <v>2207</v>
      </c>
      <c r="E415" t="s">
        <v>104</v>
      </c>
      <c r="F415">
        <v>40700</v>
      </c>
      <c r="G415" t="s">
        <v>911</v>
      </c>
      <c r="I415" t="s">
        <v>120</v>
      </c>
      <c r="J415">
        <v>2026</v>
      </c>
      <c r="K415">
        <v>7</v>
      </c>
      <c r="L415" t="s">
        <v>94</v>
      </c>
      <c r="M415">
        <v>405.6</v>
      </c>
      <c r="N415">
        <v>1</v>
      </c>
      <c r="O415">
        <v>405.6</v>
      </c>
      <c r="P415" t="s">
        <v>2205</v>
      </c>
    </row>
    <row r="416" spans="1:16" x14ac:dyDescent="0.25">
      <c r="A416" t="s">
        <v>1005</v>
      </c>
      <c r="B416" t="s">
        <v>212</v>
      </c>
      <c r="C416" t="s">
        <v>133</v>
      </c>
      <c r="D416" t="s">
        <v>2207</v>
      </c>
      <c r="E416" t="s">
        <v>105</v>
      </c>
      <c r="F416">
        <v>40700</v>
      </c>
      <c r="G416" t="s">
        <v>911</v>
      </c>
      <c r="I416" t="s">
        <v>111</v>
      </c>
      <c r="J416">
        <v>2026</v>
      </c>
      <c r="K416">
        <v>7</v>
      </c>
      <c r="L416" t="s">
        <v>94</v>
      </c>
      <c r="M416">
        <v>95.63</v>
      </c>
      <c r="N416">
        <v>1</v>
      </c>
      <c r="O416">
        <v>95.63</v>
      </c>
      <c r="P416" t="s">
        <v>2205</v>
      </c>
    </row>
    <row r="417" spans="1:16" x14ac:dyDescent="0.25">
      <c r="A417" t="s">
        <v>1005</v>
      </c>
      <c r="B417" t="s">
        <v>613</v>
      </c>
      <c r="C417" t="s">
        <v>133</v>
      </c>
      <c r="D417" t="s">
        <v>2207</v>
      </c>
      <c r="E417" t="s">
        <v>102</v>
      </c>
      <c r="F417">
        <v>40700</v>
      </c>
      <c r="G417" t="s">
        <v>911</v>
      </c>
      <c r="I417" t="s">
        <v>125</v>
      </c>
      <c r="J417">
        <v>2026</v>
      </c>
      <c r="K417">
        <v>7</v>
      </c>
      <c r="L417" t="s">
        <v>94</v>
      </c>
      <c r="M417">
        <v>72.59</v>
      </c>
      <c r="N417">
        <v>1</v>
      </c>
      <c r="O417">
        <v>72.59</v>
      </c>
      <c r="P417" t="s">
        <v>2205</v>
      </c>
    </row>
    <row r="418" spans="1:16" x14ac:dyDescent="0.25">
      <c r="A418" t="s">
        <v>1005</v>
      </c>
      <c r="B418" t="s">
        <v>613</v>
      </c>
      <c r="C418" t="s">
        <v>133</v>
      </c>
      <c r="D418" t="s">
        <v>2207</v>
      </c>
      <c r="E418" t="s">
        <v>105</v>
      </c>
      <c r="F418">
        <v>40700</v>
      </c>
      <c r="G418" t="s">
        <v>911</v>
      </c>
      <c r="I418" t="s">
        <v>111</v>
      </c>
      <c r="J418">
        <v>2026</v>
      </c>
      <c r="K418">
        <v>7</v>
      </c>
      <c r="L418" t="s">
        <v>94</v>
      </c>
      <c r="M418">
        <v>95.63</v>
      </c>
      <c r="N418">
        <v>1</v>
      </c>
      <c r="O418">
        <v>95.63</v>
      </c>
      <c r="P418" t="s">
        <v>2205</v>
      </c>
    </row>
    <row r="419" spans="1:16" x14ac:dyDescent="0.25">
      <c r="A419" t="s">
        <v>1005</v>
      </c>
      <c r="B419" t="s">
        <v>2270</v>
      </c>
      <c r="C419" t="s">
        <v>133</v>
      </c>
      <c r="D419" t="s">
        <v>2207</v>
      </c>
      <c r="E419" t="s">
        <v>105</v>
      </c>
      <c r="F419">
        <v>40700</v>
      </c>
      <c r="G419" t="s">
        <v>911</v>
      </c>
      <c r="I419" t="s">
        <v>111</v>
      </c>
      <c r="J419">
        <v>2026</v>
      </c>
      <c r="K419">
        <v>7</v>
      </c>
      <c r="L419" t="s">
        <v>94</v>
      </c>
      <c r="M419">
        <v>95.63</v>
      </c>
      <c r="N419">
        <v>1</v>
      </c>
      <c r="O419">
        <v>95.63</v>
      </c>
      <c r="P419" t="s">
        <v>2205</v>
      </c>
    </row>
    <row r="420" spans="1:16" x14ac:dyDescent="0.25">
      <c r="A420" t="s">
        <v>1005</v>
      </c>
      <c r="B420" t="s">
        <v>2271</v>
      </c>
      <c r="C420" t="s">
        <v>133</v>
      </c>
      <c r="D420" t="s">
        <v>2207</v>
      </c>
      <c r="E420" t="s">
        <v>102</v>
      </c>
      <c r="F420">
        <v>40700</v>
      </c>
      <c r="G420" t="s">
        <v>911</v>
      </c>
      <c r="I420" t="s">
        <v>125</v>
      </c>
      <c r="J420">
        <v>2026</v>
      </c>
      <c r="K420">
        <v>7</v>
      </c>
      <c r="L420" t="s">
        <v>94</v>
      </c>
      <c r="M420">
        <v>72.59</v>
      </c>
      <c r="N420">
        <v>1</v>
      </c>
      <c r="O420">
        <v>72.59</v>
      </c>
      <c r="P420" t="s">
        <v>2205</v>
      </c>
    </row>
    <row r="421" spans="1:16" x14ac:dyDescent="0.25">
      <c r="A421" t="s">
        <v>1005</v>
      </c>
      <c r="B421" t="s">
        <v>2271</v>
      </c>
      <c r="C421" t="s">
        <v>133</v>
      </c>
      <c r="D421" t="s">
        <v>2207</v>
      </c>
      <c r="E421" t="s">
        <v>104</v>
      </c>
      <c r="F421">
        <v>40700</v>
      </c>
      <c r="G421" t="s">
        <v>911</v>
      </c>
      <c r="I421" t="s">
        <v>118</v>
      </c>
      <c r="J421">
        <v>2026</v>
      </c>
      <c r="K421">
        <v>7</v>
      </c>
      <c r="L421" t="s">
        <v>94</v>
      </c>
      <c r="M421">
        <v>432.64</v>
      </c>
      <c r="N421">
        <v>1</v>
      </c>
      <c r="O421">
        <v>432.64</v>
      </c>
      <c r="P421" t="s">
        <v>2205</v>
      </c>
    </row>
    <row r="422" spans="1:16" x14ac:dyDescent="0.25">
      <c r="A422" t="s">
        <v>1005</v>
      </c>
      <c r="B422" t="s">
        <v>2271</v>
      </c>
      <c r="C422" t="s">
        <v>133</v>
      </c>
      <c r="D422" t="s">
        <v>2207</v>
      </c>
      <c r="E422" t="s">
        <v>104</v>
      </c>
      <c r="F422">
        <v>40700</v>
      </c>
      <c r="G422" t="s">
        <v>911</v>
      </c>
      <c r="I422" t="s">
        <v>120</v>
      </c>
      <c r="J422">
        <v>2026</v>
      </c>
      <c r="K422">
        <v>7</v>
      </c>
      <c r="L422" t="s">
        <v>94</v>
      </c>
      <c r="M422">
        <v>540.79999999999995</v>
      </c>
      <c r="N422">
        <v>1</v>
      </c>
      <c r="O422">
        <v>540.79999999999995</v>
      </c>
      <c r="P422" t="s">
        <v>2205</v>
      </c>
    </row>
    <row r="423" spans="1:16" x14ac:dyDescent="0.25">
      <c r="A423" t="s">
        <v>1005</v>
      </c>
      <c r="B423" t="s">
        <v>2271</v>
      </c>
      <c r="C423" t="s">
        <v>133</v>
      </c>
      <c r="D423" t="s">
        <v>2207</v>
      </c>
      <c r="E423" t="s">
        <v>105</v>
      </c>
      <c r="F423">
        <v>40700</v>
      </c>
      <c r="G423" t="s">
        <v>911</v>
      </c>
      <c r="I423" t="s">
        <v>111</v>
      </c>
      <c r="J423">
        <v>2026</v>
      </c>
      <c r="K423">
        <v>7</v>
      </c>
      <c r="L423" t="s">
        <v>94</v>
      </c>
      <c r="M423">
        <v>95.63</v>
      </c>
      <c r="N423">
        <v>1</v>
      </c>
      <c r="O423">
        <v>95.63</v>
      </c>
      <c r="P423" t="s">
        <v>2205</v>
      </c>
    </row>
    <row r="424" spans="1:16" x14ac:dyDescent="0.25">
      <c r="A424" t="s">
        <v>1005</v>
      </c>
      <c r="B424" t="s">
        <v>215</v>
      </c>
      <c r="C424" t="s">
        <v>133</v>
      </c>
      <c r="D424" t="s">
        <v>2207</v>
      </c>
      <c r="E424" t="s">
        <v>104</v>
      </c>
      <c r="F424">
        <v>40700</v>
      </c>
      <c r="G424" t="s">
        <v>911</v>
      </c>
      <c r="I424" t="s">
        <v>118</v>
      </c>
      <c r="J424">
        <v>2026</v>
      </c>
      <c r="K424">
        <v>7</v>
      </c>
      <c r="L424" t="s">
        <v>94</v>
      </c>
      <c r="M424">
        <v>216.32</v>
      </c>
      <c r="N424">
        <v>1</v>
      </c>
      <c r="O424">
        <v>216.32</v>
      </c>
      <c r="P424" t="s">
        <v>2205</v>
      </c>
    </row>
    <row r="425" spans="1:16" x14ac:dyDescent="0.25">
      <c r="A425" t="s">
        <v>1005</v>
      </c>
      <c r="B425" t="s">
        <v>215</v>
      </c>
      <c r="C425" t="s">
        <v>133</v>
      </c>
      <c r="D425" t="s">
        <v>2207</v>
      </c>
      <c r="E425" t="s">
        <v>105</v>
      </c>
      <c r="F425">
        <v>40700</v>
      </c>
      <c r="G425" t="s">
        <v>911</v>
      </c>
      <c r="I425" t="s">
        <v>111</v>
      </c>
      <c r="J425">
        <v>2026</v>
      </c>
      <c r="K425">
        <v>7</v>
      </c>
      <c r="L425" t="s">
        <v>94</v>
      </c>
      <c r="M425">
        <v>95.63</v>
      </c>
      <c r="N425">
        <v>1</v>
      </c>
      <c r="O425">
        <v>95.63</v>
      </c>
      <c r="P425" t="s">
        <v>2205</v>
      </c>
    </row>
    <row r="426" spans="1:16" x14ac:dyDescent="0.25">
      <c r="A426" t="s">
        <v>1005</v>
      </c>
      <c r="B426" t="s">
        <v>216</v>
      </c>
      <c r="C426" t="s">
        <v>133</v>
      </c>
      <c r="D426" t="s">
        <v>2207</v>
      </c>
      <c r="E426" t="s">
        <v>102</v>
      </c>
      <c r="F426">
        <v>40700</v>
      </c>
      <c r="G426" t="s">
        <v>911</v>
      </c>
      <c r="I426" t="s">
        <v>125</v>
      </c>
      <c r="J426">
        <v>2026</v>
      </c>
      <c r="K426">
        <v>7</v>
      </c>
      <c r="L426" t="s">
        <v>94</v>
      </c>
      <c r="M426">
        <v>72.59</v>
      </c>
      <c r="N426">
        <v>1</v>
      </c>
      <c r="O426">
        <v>72.59</v>
      </c>
      <c r="P426" t="s">
        <v>2205</v>
      </c>
    </row>
    <row r="427" spans="1:16" x14ac:dyDescent="0.25">
      <c r="A427" t="s">
        <v>1005</v>
      </c>
      <c r="B427" t="s">
        <v>216</v>
      </c>
      <c r="C427" t="s">
        <v>133</v>
      </c>
      <c r="D427" t="s">
        <v>2207</v>
      </c>
      <c r="E427" t="s">
        <v>104</v>
      </c>
      <c r="F427">
        <v>40700</v>
      </c>
      <c r="G427" t="s">
        <v>911</v>
      </c>
      <c r="I427" t="s">
        <v>118</v>
      </c>
      <c r="J427">
        <v>2026</v>
      </c>
      <c r="K427">
        <v>7</v>
      </c>
      <c r="L427" t="s">
        <v>94</v>
      </c>
      <c r="M427" s="135">
        <v>54.08</v>
      </c>
      <c r="N427" s="135">
        <v>1</v>
      </c>
      <c r="O427" s="135">
        <v>54.08</v>
      </c>
      <c r="P427" t="s">
        <v>2205</v>
      </c>
    </row>
    <row r="428" spans="1:16" x14ac:dyDescent="0.25">
      <c r="A428" t="s">
        <v>1005</v>
      </c>
      <c r="B428" t="s">
        <v>216</v>
      </c>
      <c r="C428" t="s">
        <v>133</v>
      </c>
      <c r="D428" t="s">
        <v>2207</v>
      </c>
      <c r="E428" t="s">
        <v>104</v>
      </c>
      <c r="F428">
        <v>40700</v>
      </c>
      <c r="G428" t="s">
        <v>911</v>
      </c>
      <c r="I428" t="s">
        <v>120</v>
      </c>
      <c r="J428">
        <v>2026</v>
      </c>
      <c r="K428">
        <v>7</v>
      </c>
      <c r="L428" t="s">
        <v>94</v>
      </c>
      <c r="M428">
        <v>135.19999999999999</v>
      </c>
      <c r="N428">
        <v>1</v>
      </c>
      <c r="O428">
        <v>135.19999999999999</v>
      </c>
      <c r="P428" t="s">
        <v>2205</v>
      </c>
    </row>
    <row r="429" spans="1:16" x14ac:dyDescent="0.25">
      <c r="A429" t="s">
        <v>1005</v>
      </c>
      <c r="B429" t="s">
        <v>216</v>
      </c>
      <c r="C429" t="s">
        <v>133</v>
      </c>
      <c r="D429" t="s">
        <v>2207</v>
      </c>
      <c r="E429" t="s">
        <v>105</v>
      </c>
      <c r="F429">
        <v>40700</v>
      </c>
      <c r="G429" t="s">
        <v>911</v>
      </c>
      <c r="I429" t="s">
        <v>111</v>
      </c>
      <c r="J429">
        <v>2026</v>
      </c>
      <c r="K429">
        <v>7</v>
      </c>
      <c r="L429" t="s">
        <v>94</v>
      </c>
      <c r="M429">
        <v>95.63</v>
      </c>
      <c r="N429">
        <v>1</v>
      </c>
      <c r="O429">
        <v>95.63</v>
      </c>
      <c r="P429" t="s">
        <v>2205</v>
      </c>
    </row>
    <row r="430" spans="1:16" x14ac:dyDescent="0.25">
      <c r="A430" t="s">
        <v>1005</v>
      </c>
      <c r="B430" t="s">
        <v>217</v>
      </c>
      <c r="C430" t="s">
        <v>133</v>
      </c>
      <c r="D430" t="s">
        <v>2207</v>
      </c>
      <c r="E430" t="s">
        <v>102</v>
      </c>
      <c r="F430">
        <v>40700</v>
      </c>
      <c r="G430" t="s">
        <v>911</v>
      </c>
      <c r="I430" t="s">
        <v>125</v>
      </c>
      <c r="J430">
        <v>2026</v>
      </c>
      <c r="K430">
        <v>7</v>
      </c>
      <c r="L430" t="s">
        <v>94</v>
      </c>
      <c r="M430">
        <v>72.59</v>
      </c>
      <c r="N430">
        <v>1</v>
      </c>
      <c r="O430">
        <v>72.59</v>
      </c>
      <c r="P430" t="s">
        <v>2205</v>
      </c>
    </row>
    <row r="431" spans="1:16" x14ac:dyDescent="0.25">
      <c r="A431" t="s">
        <v>1005</v>
      </c>
      <c r="B431" t="s">
        <v>217</v>
      </c>
      <c r="C431" t="s">
        <v>133</v>
      </c>
      <c r="D431" t="s">
        <v>2207</v>
      </c>
      <c r="E431" t="s">
        <v>105</v>
      </c>
      <c r="F431">
        <v>40700</v>
      </c>
      <c r="G431" t="s">
        <v>911</v>
      </c>
      <c r="I431" t="s">
        <v>111</v>
      </c>
      <c r="J431">
        <v>2026</v>
      </c>
      <c r="K431">
        <v>7</v>
      </c>
      <c r="L431" t="s">
        <v>94</v>
      </c>
      <c r="M431">
        <v>95.63</v>
      </c>
      <c r="N431">
        <v>1</v>
      </c>
      <c r="O431">
        <v>95.63</v>
      </c>
      <c r="P431" t="s">
        <v>2205</v>
      </c>
    </row>
    <row r="432" spans="1:16" x14ac:dyDescent="0.25">
      <c r="A432" t="s">
        <v>1005</v>
      </c>
      <c r="B432" t="s">
        <v>218</v>
      </c>
      <c r="C432" t="s">
        <v>133</v>
      </c>
      <c r="D432" t="s">
        <v>2207</v>
      </c>
      <c r="E432" t="s">
        <v>104</v>
      </c>
      <c r="F432">
        <v>40700</v>
      </c>
      <c r="G432" t="s">
        <v>911</v>
      </c>
      <c r="I432" t="s">
        <v>118</v>
      </c>
      <c r="J432">
        <v>2026</v>
      </c>
      <c r="K432">
        <v>7</v>
      </c>
      <c r="L432" t="s">
        <v>94</v>
      </c>
      <c r="M432">
        <v>54.08</v>
      </c>
      <c r="N432">
        <v>1</v>
      </c>
      <c r="O432">
        <v>54.08</v>
      </c>
      <c r="P432" t="s">
        <v>2205</v>
      </c>
    </row>
    <row r="433" spans="1:16" x14ac:dyDescent="0.25">
      <c r="A433" t="s">
        <v>1005</v>
      </c>
      <c r="B433" t="s">
        <v>218</v>
      </c>
      <c r="C433" t="s">
        <v>133</v>
      </c>
      <c r="D433" t="s">
        <v>2207</v>
      </c>
      <c r="E433" t="s">
        <v>104</v>
      </c>
      <c r="F433">
        <v>40700</v>
      </c>
      <c r="G433" t="s">
        <v>911</v>
      </c>
      <c r="I433" t="s">
        <v>120</v>
      </c>
      <c r="J433">
        <v>2026</v>
      </c>
      <c r="K433">
        <v>7</v>
      </c>
      <c r="L433" t="s">
        <v>94</v>
      </c>
      <c r="M433">
        <v>135.19999999999999</v>
      </c>
      <c r="N433">
        <v>1</v>
      </c>
      <c r="O433">
        <v>135.19999999999999</v>
      </c>
      <c r="P433" t="s">
        <v>2205</v>
      </c>
    </row>
    <row r="434" spans="1:16" x14ac:dyDescent="0.25">
      <c r="A434" t="s">
        <v>1005</v>
      </c>
      <c r="B434" t="s">
        <v>218</v>
      </c>
      <c r="C434" t="s">
        <v>133</v>
      </c>
      <c r="D434" t="s">
        <v>2207</v>
      </c>
      <c r="E434" t="s">
        <v>105</v>
      </c>
      <c r="F434">
        <v>40700</v>
      </c>
      <c r="G434" t="s">
        <v>911</v>
      </c>
      <c r="I434" t="s">
        <v>111</v>
      </c>
      <c r="J434">
        <v>2026</v>
      </c>
      <c r="K434">
        <v>7</v>
      </c>
      <c r="L434" t="s">
        <v>94</v>
      </c>
      <c r="M434">
        <v>95.63</v>
      </c>
      <c r="N434">
        <v>1</v>
      </c>
      <c r="O434">
        <v>95.63</v>
      </c>
      <c r="P434" t="s">
        <v>2205</v>
      </c>
    </row>
    <row r="435" spans="1:16" x14ac:dyDescent="0.25">
      <c r="A435" t="s">
        <v>1005</v>
      </c>
      <c r="B435" t="s">
        <v>2272</v>
      </c>
      <c r="C435" t="s">
        <v>133</v>
      </c>
      <c r="D435" t="s">
        <v>2207</v>
      </c>
      <c r="E435" t="s">
        <v>105</v>
      </c>
      <c r="F435">
        <v>40700</v>
      </c>
      <c r="G435" t="s">
        <v>911</v>
      </c>
      <c r="I435" t="s">
        <v>111</v>
      </c>
      <c r="J435">
        <v>2026</v>
      </c>
      <c r="K435">
        <v>7</v>
      </c>
      <c r="L435" t="s">
        <v>94</v>
      </c>
      <c r="M435">
        <v>95.63</v>
      </c>
      <c r="N435">
        <v>1</v>
      </c>
      <c r="O435">
        <v>95.63</v>
      </c>
      <c r="P435" t="s">
        <v>2205</v>
      </c>
    </row>
    <row r="436" spans="1:16" x14ac:dyDescent="0.25">
      <c r="A436" t="s">
        <v>1005</v>
      </c>
      <c r="B436" t="s">
        <v>2273</v>
      </c>
      <c r="C436" t="s">
        <v>133</v>
      </c>
      <c r="D436" t="s">
        <v>2207</v>
      </c>
      <c r="E436" t="s">
        <v>104</v>
      </c>
      <c r="F436">
        <v>40700</v>
      </c>
      <c r="G436" t="s">
        <v>911</v>
      </c>
      <c r="I436" t="s">
        <v>118</v>
      </c>
      <c r="J436">
        <v>2026</v>
      </c>
      <c r="K436">
        <v>7</v>
      </c>
      <c r="L436" t="s">
        <v>94</v>
      </c>
      <c r="M436">
        <v>108.16</v>
      </c>
      <c r="N436">
        <v>1</v>
      </c>
      <c r="O436">
        <v>108.16</v>
      </c>
      <c r="P436" t="s">
        <v>2205</v>
      </c>
    </row>
    <row r="437" spans="1:16" x14ac:dyDescent="0.25">
      <c r="A437" t="s">
        <v>1005</v>
      </c>
      <c r="B437" t="s">
        <v>2273</v>
      </c>
      <c r="C437" t="s">
        <v>133</v>
      </c>
      <c r="D437" t="s">
        <v>2207</v>
      </c>
      <c r="E437" t="s">
        <v>105</v>
      </c>
      <c r="F437">
        <v>40700</v>
      </c>
      <c r="G437" t="s">
        <v>911</v>
      </c>
      <c r="I437" t="s">
        <v>111</v>
      </c>
      <c r="J437">
        <v>2026</v>
      </c>
      <c r="K437">
        <v>7</v>
      </c>
      <c r="L437" t="s">
        <v>94</v>
      </c>
      <c r="M437">
        <v>95.63</v>
      </c>
      <c r="N437">
        <v>1</v>
      </c>
      <c r="O437">
        <v>95.63</v>
      </c>
      <c r="P437" t="s">
        <v>2205</v>
      </c>
    </row>
    <row r="438" spans="1:16" x14ac:dyDescent="0.25">
      <c r="A438" t="s">
        <v>1005</v>
      </c>
      <c r="B438" t="s">
        <v>221</v>
      </c>
      <c r="C438" t="s">
        <v>133</v>
      </c>
      <c r="D438" t="s">
        <v>2207</v>
      </c>
      <c r="E438" t="s">
        <v>105</v>
      </c>
      <c r="F438">
        <v>40700</v>
      </c>
      <c r="G438" t="s">
        <v>911</v>
      </c>
      <c r="I438" t="s">
        <v>111</v>
      </c>
      <c r="J438">
        <v>2026</v>
      </c>
      <c r="K438">
        <v>7</v>
      </c>
      <c r="L438" t="s">
        <v>94</v>
      </c>
      <c r="M438">
        <v>95.63</v>
      </c>
      <c r="N438">
        <v>1</v>
      </c>
      <c r="O438">
        <v>95.63</v>
      </c>
      <c r="P438" t="s">
        <v>2205</v>
      </c>
    </row>
    <row r="439" spans="1:16" x14ac:dyDescent="0.25">
      <c r="A439" t="s">
        <v>1005</v>
      </c>
      <c r="B439" t="s">
        <v>2274</v>
      </c>
      <c r="C439" t="s">
        <v>133</v>
      </c>
      <c r="D439" t="s">
        <v>2207</v>
      </c>
      <c r="E439" t="s">
        <v>104</v>
      </c>
      <c r="F439">
        <v>40700</v>
      </c>
      <c r="G439" t="s">
        <v>911</v>
      </c>
      <c r="I439" t="s">
        <v>118</v>
      </c>
      <c r="J439">
        <v>2026</v>
      </c>
      <c r="K439">
        <v>7</v>
      </c>
      <c r="L439" t="s">
        <v>94</v>
      </c>
      <c r="M439">
        <v>162.24</v>
      </c>
      <c r="N439">
        <v>1</v>
      </c>
      <c r="O439">
        <v>162.24</v>
      </c>
      <c r="P439" t="s">
        <v>2205</v>
      </c>
    </row>
    <row r="440" spans="1:16" x14ac:dyDescent="0.25">
      <c r="A440" t="s">
        <v>1005</v>
      </c>
      <c r="B440" t="s">
        <v>2274</v>
      </c>
      <c r="C440" t="s">
        <v>133</v>
      </c>
      <c r="D440" t="s">
        <v>2207</v>
      </c>
      <c r="E440" t="s">
        <v>104</v>
      </c>
      <c r="F440">
        <v>40700</v>
      </c>
      <c r="G440" t="s">
        <v>911</v>
      </c>
      <c r="I440" t="s">
        <v>120</v>
      </c>
      <c r="J440">
        <v>2026</v>
      </c>
      <c r="K440">
        <v>7</v>
      </c>
      <c r="L440" t="s">
        <v>94</v>
      </c>
      <c r="M440">
        <v>135.19999999999999</v>
      </c>
      <c r="N440">
        <v>1</v>
      </c>
      <c r="O440">
        <v>135.19999999999999</v>
      </c>
      <c r="P440" t="s">
        <v>2205</v>
      </c>
    </row>
    <row r="441" spans="1:16" x14ac:dyDescent="0.25">
      <c r="A441" t="s">
        <v>1005</v>
      </c>
      <c r="B441" t="s">
        <v>2274</v>
      </c>
      <c r="C441" t="s">
        <v>133</v>
      </c>
      <c r="D441" t="s">
        <v>2207</v>
      </c>
      <c r="E441" t="s">
        <v>105</v>
      </c>
      <c r="F441">
        <v>40700</v>
      </c>
      <c r="G441" t="s">
        <v>911</v>
      </c>
      <c r="I441" t="s">
        <v>111</v>
      </c>
      <c r="J441">
        <v>2026</v>
      </c>
      <c r="K441">
        <v>7</v>
      </c>
      <c r="L441" t="s">
        <v>94</v>
      </c>
      <c r="M441">
        <v>95.63</v>
      </c>
      <c r="N441">
        <v>1</v>
      </c>
      <c r="O441">
        <v>95.63</v>
      </c>
      <c r="P441" t="s">
        <v>2205</v>
      </c>
    </row>
    <row r="442" spans="1:16" x14ac:dyDescent="0.25">
      <c r="A442" t="s">
        <v>1005</v>
      </c>
      <c r="B442" t="s">
        <v>3146</v>
      </c>
      <c r="C442" t="s">
        <v>133</v>
      </c>
      <c r="D442" t="s">
        <v>2207</v>
      </c>
      <c r="E442" t="s">
        <v>104</v>
      </c>
      <c r="F442">
        <v>40700</v>
      </c>
      <c r="G442" t="s">
        <v>911</v>
      </c>
      <c r="I442" t="s">
        <v>118</v>
      </c>
      <c r="J442">
        <v>2026</v>
      </c>
      <c r="K442">
        <v>7</v>
      </c>
      <c r="L442" t="s">
        <v>94</v>
      </c>
      <c r="M442">
        <v>54.08</v>
      </c>
      <c r="N442">
        <v>1</v>
      </c>
      <c r="O442">
        <v>54.08</v>
      </c>
      <c r="P442" t="s">
        <v>2205</v>
      </c>
    </row>
    <row r="443" spans="1:16" x14ac:dyDescent="0.25">
      <c r="A443" t="s">
        <v>1005</v>
      </c>
      <c r="B443" t="s">
        <v>3146</v>
      </c>
      <c r="C443" t="s">
        <v>133</v>
      </c>
      <c r="D443" t="s">
        <v>2207</v>
      </c>
      <c r="E443" t="s">
        <v>104</v>
      </c>
      <c r="F443">
        <v>40700</v>
      </c>
      <c r="G443" t="s">
        <v>911</v>
      </c>
      <c r="I443" t="s">
        <v>120</v>
      </c>
      <c r="J443">
        <v>2026</v>
      </c>
      <c r="K443">
        <v>7</v>
      </c>
      <c r="L443" t="s">
        <v>94</v>
      </c>
      <c r="M443">
        <v>135.19999999999999</v>
      </c>
      <c r="N443">
        <v>1</v>
      </c>
      <c r="O443">
        <v>135.19999999999999</v>
      </c>
      <c r="P443" t="s">
        <v>2205</v>
      </c>
    </row>
    <row r="444" spans="1:16" x14ac:dyDescent="0.25">
      <c r="A444" t="s">
        <v>1005</v>
      </c>
      <c r="B444" t="s">
        <v>3146</v>
      </c>
      <c r="C444" t="s">
        <v>133</v>
      </c>
      <c r="D444" t="s">
        <v>2207</v>
      </c>
      <c r="E444" t="s">
        <v>105</v>
      </c>
      <c r="F444">
        <v>40700</v>
      </c>
      <c r="G444" t="s">
        <v>911</v>
      </c>
      <c r="I444" t="s">
        <v>111</v>
      </c>
      <c r="J444">
        <v>2026</v>
      </c>
      <c r="K444">
        <v>7</v>
      </c>
      <c r="L444" t="s">
        <v>94</v>
      </c>
      <c r="M444">
        <v>95.63</v>
      </c>
      <c r="N444">
        <v>1</v>
      </c>
      <c r="O444">
        <v>95.63</v>
      </c>
      <c r="P444" t="s">
        <v>2205</v>
      </c>
    </row>
    <row r="445" spans="1:16" x14ac:dyDescent="0.25">
      <c r="A445" t="s">
        <v>2382</v>
      </c>
      <c r="B445" t="s">
        <v>2275</v>
      </c>
      <c r="C445" t="s">
        <v>2196</v>
      </c>
      <c r="D445" t="s">
        <v>2207</v>
      </c>
      <c r="E445" t="s">
        <v>93</v>
      </c>
      <c r="F445">
        <v>40700</v>
      </c>
      <c r="G445" t="s">
        <v>911</v>
      </c>
      <c r="I445" t="s">
        <v>253</v>
      </c>
      <c r="J445">
        <v>2026</v>
      </c>
      <c r="K445">
        <v>7</v>
      </c>
      <c r="L445" t="s">
        <v>94</v>
      </c>
      <c r="M445">
        <v>1696.88</v>
      </c>
      <c r="N445">
        <v>1</v>
      </c>
      <c r="O445">
        <v>1696.88</v>
      </c>
      <c r="P445" t="s">
        <v>2205</v>
      </c>
    </row>
    <row r="446" spans="1:16" x14ac:dyDescent="0.25">
      <c r="A446" t="s">
        <v>2382</v>
      </c>
      <c r="B446" t="s">
        <v>2275</v>
      </c>
      <c r="C446" t="s">
        <v>2196</v>
      </c>
      <c r="D446" t="s">
        <v>2207</v>
      </c>
      <c r="E446" t="s">
        <v>105</v>
      </c>
      <c r="F446">
        <v>40700</v>
      </c>
      <c r="G446" t="s">
        <v>911</v>
      </c>
      <c r="I446" t="s">
        <v>144</v>
      </c>
      <c r="J446">
        <v>2026</v>
      </c>
      <c r="K446">
        <v>7</v>
      </c>
      <c r="L446" t="s">
        <v>94</v>
      </c>
      <c r="M446">
        <v>1621.04</v>
      </c>
      <c r="N446">
        <v>1</v>
      </c>
      <c r="O446">
        <v>1621.04</v>
      </c>
      <c r="P446" t="s">
        <v>2205</v>
      </c>
    </row>
    <row r="447" spans="1:16" x14ac:dyDescent="0.25">
      <c r="A447" t="s">
        <v>2382</v>
      </c>
      <c r="B447" t="s">
        <v>3147</v>
      </c>
      <c r="C447" t="s">
        <v>258</v>
      </c>
      <c r="D447" t="s">
        <v>2207</v>
      </c>
      <c r="E447" t="s">
        <v>101</v>
      </c>
      <c r="F447">
        <v>40700</v>
      </c>
      <c r="G447" t="s">
        <v>911</v>
      </c>
      <c r="I447" t="s">
        <v>2277</v>
      </c>
      <c r="J447">
        <v>2026</v>
      </c>
      <c r="K447">
        <v>7</v>
      </c>
      <c r="L447" t="s">
        <v>94</v>
      </c>
      <c r="M447">
        <v>-6434.64</v>
      </c>
      <c r="N447">
        <v>1</v>
      </c>
      <c r="O447">
        <v>-6434.64</v>
      </c>
      <c r="P447" t="s">
        <v>2205</v>
      </c>
    </row>
    <row r="448" spans="1:16" x14ac:dyDescent="0.25">
      <c r="A448" t="s">
        <v>2382</v>
      </c>
      <c r="B448" t="s">
        <v>3147</v>
      </c>
      <c r="C448" t="s">
        <v>258</v>
      </c>
      <c r="D448" t="s">
        <v>2207</v>
      </c>
      <c r="E448" t="s">
        <v>102</v>
      </c>
      <c r="F448">
        <v>40700</v>
      </c>
      <c r="G448" t="s">
        <v>911</v>
      </c>
      <c r="I448" t="s">
        <v>2278</v>
      </c>
      <c r="J448">
        <v>2026</v>
      </c>
      <c r="K448">
        <v>7</v>
      </c>
      <c r="L448" t="s">
        <v>94</v>
      </c>
      <c r="M448">
        <v>0</v>
      </c>
      <c r="N448">
        <v>1</v>
      </c>
      <c r="O448">
        <v>0</v>
      </c>
      <c r="P448" t="s">
        <v>2205</v>
      </c>
    </row>
    <row r="449" spans="1:16" x14ac:dyDescent="0.25">
      <c r="A449" t="s">
        <v>2382</v>
      </c>
      <c r="B449" t="s">
        <v>3147</v>
      </c>
      <c r="C449" t="s">
        <v>258</v>
      </c>
      <c r="D449" t="s">
        <v>2207</v>
      </c>
      <c r="E449" t="s">
        <v>93</v>
      </c>
      <c r="F449">
        <v>40700</v>
      </c>
      <c r="G449" t="s">
        <v>911</v>
      </c>
      <c r="I449" t="s">
        <v>2279</v>
      </c>
      <c r="J449">
        <v>2026</v>
      </c>
      <c r="K449">
        <v>7</v>
      </c>
      <c r="L449" t="s">
        <v>94</v>
      </c>
      <c r="M449">
        <v>0</v>
      </c>
      <c r="N449">
        <v>1</v>
      </c>
      <c r="O449">
        <v>0</v>
      </c>
      <c r="P449" t="s">
        <v>2205</v>
      </c>
    </row>
    <row r="450" spans="1:16" x14ac:dyDescent="0.25">
      <c r="A450" t="s">
        <v>2382</v>
      </c>
      <c r="B450" t="s">
        <v>3147</v>
      </c>
      <c r="C450" t="s">
        <v>258</v>
      </c>
      <c r="D450" t="s">
        <v>2207</v>
      </c>
      <c r="E450" t="s">
        <v>102</v>
      </c>
      <c r="F450">
        <v>40700</v>
      </c>
      <c r="G450" t="s">
        <v>911</v>
      </c>
      <c r="I450" t="s">
        <v>2279</v>
      </c>
      <c r="J450">
        <v>2026</v>
      </c>
      <c r="K450">
        <v>7</v>
      </c>
      <c r="L450" t="s">
        <v>94</v>
      </c>
      <c r="M450">
        <v>0</v>
      </c>
      <c r="N450">
        <v>1</v>
      </c>
      <c r="O450">
        <v>0</v>
      </c>
      <c r="P450" t="s">
        <v>2205</v>
      </c>
    </row>
    <row r="451" spans="1:16" x14ac:dyDescent="0.25">
      <c r="A451" t="s">
        <v>2382</v>
      </c>
      <c r="B451" t="s">
        <v>3147</v>
      </c>
      <c r="C451" t="s">
        <v>258</v>
      </c>
      <c r="D451" t="s">
        <v>2207</v>
      </c>
      <c r="E451" t="s">
        <v>105</v>
      </c>
      <c r="F451">
        <v>40700</v>
      </c>
      <c r="G451" t="s">
        <v>911</v>
      </c>
      <c r="I451" t="s">
        <v>2279</v>
      </c>
      <c r="J451">
        <v>2026</v>
      </c>
      <c r="K451">
        <v>7</v>
      </c>
      <c r="L451" t="s">
        <v>94</v>
      </c>
      <c r="M451">
        <v>0</v>
      </c>
      <c r="N451">
        <v>1</v>
      </c>
      <c r="O451">
        <v>0</v>
      </c>
      <c r="P451" t="s">
        <v>2205</v>
      </c>
    </row>
    <row r="452" spans="1:16" x14ac:dyDescent="0.25">
      <c r="A452" t="s">
        <v>2595</v>
      </c>
      <c r="B452" t="s">
        <v>258</v>
      </c>
      <c r="C452" t="s">
        <v>323</v>
      </c>
      <c r="D452" t="s">
        <v>2207</v>
      </c>
      <c r="E452" t="s">
        <v>112</v>
      </c>
      <c r="F452">
        <v>40700</v>
      </c>
      <c r="G452" t="s">
        <v>911</v>
      </c>
      <c r="I452" t="s">
        <v>2280</v>
      </c>
      <c r="J452">
        <v>2026</v>
      </c>
      <c r="K452">
        <v>7</v>
      </c>
      <c r="L452" t="s">
        <v>94</v>
      </c>
      <c r="M452">
        <v>0</v>
      </c>
      <c r="N452">
        <v>1</v>
      </c>
      <c r="O452">
        <v>0</v>
      </c>
      <c r="P452" t="s">
        <v>2205</v>
      </c>
    </row>
    <row r="453" spans="1:16" x14ac:dyDescent="0.25">
      <c r="A453" t="s">
        <v>2595</v>
      </c>
      <c r="B453" t="s">
        <v>258</v>
      </c>
      <c r="C453" t="s">
        <v>323</v>
      </c>
      <c r="D453" t="s">
        <v>2207</v>
      </c>
      <c r="E453" t="s">
        <v>102</v>
      </c>
      <c r="F453">
        <v>40700</v>
      </c>
      <c r="G453" t="s">
        <v>911</v>
      </c>
      <c r="I453" t="s">
        <v>2280</v>
      </c>
      <c r="J453">
        <v>2026</v>
      </c>
      <c r="K453">
        <v>7</v>
      </c>
      <c r="L453" t="s">
        <v>94</v>
      </c>
      <c r="M453" s="135">
        <v>-33445.225011580151</v>
      </c>
      <c r="N453">
        <v>1</v>
      </c>
      <c r="O453" s="135">
        <v>-33445.225011580151</v>
      </c>
      <c r="P453" t="s">
        <v>2205</v>
      </c>
    </row>
    <row r="454" spans="1:16" x14ac:dyDescent="0.25">
      <c r="A454" t="s">
        <v>2595</v>
      </c>
      <c r="B454" t="s">
        <v>258</v>
      </c>
      <c r="C454" t="s">
        <v>323</v>
      </c>
      <c r="D454" t="s">
        <v>2207</v>
      </c>
      <c r="E454" t="s">
        <v>93</v>
      </c>
      <c r="F454">
        <v>40700</v>
      </c>
      <c r="G454" t="s">
        <v>911</v>
      </c>
      <c r="I454" t="s">
        <v>2280</v>
      </c>
      <c r="J454">
        <v>2026</v>
      </c>
      <c r="K454">
        <v>7</v>
      </c>
      <c r="L454" t="s">
        <v>94</v>
      </c>
      <c r="M454">
        <v>-101715.29544807249</v>
      </c>
      <c r="N454">
        <v>1</v>
      </c>
      <c r="O454">
        <v>-101715.29544807249</v>
      </c>
      <c r="P454" t="s">
        <v>2205</v>
      </c>
    </row>
    <row r="455" spans="1:16" x14ac:dyDescent="0.25">
      <c r="A455" t="s">
        <v>2595</v>
      </c>
      <c r="B455" t="s">
        <v>258</v>
      </c>
      <c r="C455" t="s">
        <v>323</v>
      </c>
      <c r="D455" t="s">
        <v>2207</v>
      </c>
      <c r="E455" t="s">
        <v>102</v>
      </c>
      <c r="F455">
        <v>40700</v>
      </c>
      <c r="G455" t="s">
        <v>911</v>
      </c>
      <c r="I455" t="s">
        <v>2280</v>
      </c>
      <c r="J455">
        <v>2026</v>
      </c>
      <c r="K455">
        <v>7</v>
      </c>
      <c r="L455" t="s">
        <v>94</v>
      </c>
      <c r="M455">
        <v>0</v>
      </c>
      <c r="N455">
        <v>1</v>
      </c>
      <c r="O455">
        <v>0</v>
      </c>
      <c r="P455" t="s">
        <v>2205</v>
      </c>
    </row>
    <row r="456" spans="1:16" x14ac:dyDescent="0.25">
      <c r="A456" t="s">
        <v>2595</v>
      </c>
      <c r="B456" t="s">
        <v>258</v>
      </c>
      <c r="C456" t="s">
        <v>323</v>
      </c>
      <c r="D456" t="s">
        <v>2207</v>
      </c>
      <c r="E456" t="s">
        <v>102</v>
      </c>
      <c r="F456">
        <v>40700</v>
      </c>
      <c r="G456" t="s">
        <v>911</v>
      </c>
      <c r="I456" t="s">
        <v>2281</v>
      </c>
      <c r="J456">
        <v>2026</v>
      </c>
      <c r="K456">
        <v>7</v>
      </c>
      <c r="L456" t="s">
        <v>94</v>
      </c>
      <c r="M456">
        <v>38838.898107768378</v>
      </c>
      <c r="N456">
        <v>1</v>
      </c>
      <c r="O456">
        <v>38838.898107768378</v>
      </c>
      <c r="P456" t="s">
        <v>2205</v>
      </c>
    </row>
    <row r="457" spans="1:16" x14ac:dyDescent="0.25">
      <c r="A457" t="s">
        <v>2595</v>
      </c>
      <c r="B457" t="s">
        <v>258</v>
      </c>
      <c r="C457" t="s">
        <v>323</v>
      </c>
      <c r="D457" t="s">
        <v>2207</v>
      </c>
      <c r="E457" t="s">
        <v>93</v>
      </c>
      <c r="F457">
        <v>40700</v>
      </c>
      <c r="G457" t="s">
        <v>911</v>
      </c>
      <c r="I457" t="s">
        <v>2281</v>
      </c>
      <c r="J457">
        <v>2026</v>
      </c>
      <c r="K457">
        <v>7</v>
      </c>
      <c r="L457" t="s">
        <v>94</v>
      </c>
      <c r="M457">
        <v>104887.58354438003</v>
      </c>
      <c r="N457">
        <v>1</v>
      </c>
      <c r="O457">
        <v>104887.58354438003</v>
      </c>
      <c r="P457" t="s">
        <v>2205</v>
      </c>
    </row>
    <row r="458" spans="1:16" x14ac:dyDescent="0.25">
      <c r="A458" t="s">
        <v>2595</v>
      </c>
      <c r="B458" t="s">
        <v>258</v>
      </c>
      <c r="C458" t="s">
        <v>323</v>
      </c>
      <c r="D458" t="s">
        <v>2207</v>
      </c>
      <c r="E458" t="s">
        <v>102</v>
      </c>
      <c r="F458">
        <v>40700</v>
      </c>
      <c r="G458" t="s">
        <v>911</v>
      </c>
      <c r="I458" t="s">
        <v>2281</v>
      </c>
      <c r="J458">
        <v>2026</v>
      </c>
      <c r="K458">
        <v>7</v>
      </c>
      <c r="L458" t="s">
        <v>94</v>
      </c>
      <c r="M458">
        <v>0</v>
      </c>
      <c r="N458">
        <v>1</v>
      </c>
      <c r="O458">
        <v>0</v>
      </c>
      <c r="P458" t="s">
        <v>2205</v>
      </c>
    </row>
    <row r="459" spans="1:16" x14ac:dyDescent="0.25">
      <c r="A459" t="s">
        <v>2382</v>
      </c>
      <c r="B459" t="s">
        <v>258</v>
      </c>
      <c r="C459" t="s">
        <v>258</v>
      </c>
      <c r="D459" t="s">
        <v>2207</v>
      </c>
      <c r="E459" t="s">
        <v>114</v>
      </c>
      <c r="F459">
        <v>40700</v>
      </c>
      <c r="G459" t="s">
        <v>911</v>
      </c>
      <c r="I459" t="s">
        <v>331</v>
      </c>
      <c r="J459">
        <v>2026</v>
      </c>
      <c r="K459">
        <v>7</v>
      </c>
      <c r="L459" t="s">
        <v>94</v>
      </c>
      <c r="M459" s="3"/>
      <c r="N459">
        <v>1</v>
      </c>
      <c r="O459">
        <v>0</v>
      </c>
      <c r="P459" t="s">
        <v>2205</v>
      </c>
    </row>
    <row r="460" spans="1:16" x14ac:dyDescent="0.25">
      <c r="A460" t="s">
        <v>2382</v>
      </c>
      <c r="B460" t="s">
        <v>258</v>
      </c>
      <c r="C460" t="s">
        <v>258</v>
      </c>
      <c r="D460" t="s">
        <v>2207</v>
      </c>
      <c r="E460" t="s">
        <v>112</v>
      </c>
      <c r="F460">
        <v>40700</v>
      </c>
      <c r="G460" t="s">
        <v>911</v>
      </c>
      <c r="I460" t="s">
        <v>331</v>
      </c>
      <c r="J460">
        <v>2026</v>
      </c>
      <c r="K460">
        <v>7</v>
      </c>
      <c r="L460" t="s">
        <v>94</v>
      </c>
      <c r="M460" s="3"/>
      <c r="N460">
        <v>1</v>
      </c>
      <c r="O460">
        <v>0</v>
      </c>
      <c r="P460" t="s">
        <v>2205</v>
      </c>
    </row>
    <row r="461" spans="1:16" x14ac:dyDescent="0.25">
      <c r="A461" t="s">
        <v>2382</v>
      </c>
      <c r="B461" t="s">
        <v>258</v>
      </c>
      <c r="C461" t="s">
        <v>258</v>
      </c>
      <c r="D461" t="s">
        <v>2207</v>
      </c>
      <c r="E461" t="s">
        <v>101</v>
      </c>
      <c r="F461">
        <v>40700</v>
      </c>
      <c r="G461" t="s">
        <v>911</v>
      </c>
      <c r="I461" t="s">
        <v>331</v>
      </c>
      <c r="J461">
        <v>2026</v>
      </c>
      <c r="K461">
        <v>7</v>
      </c>
      <c r="L461" t="s">
        <v>94</v>
      </c>
      <c r="M461">
        <v>308.45000000000437</v>
      </c>
      <c r="N461">
        <v>1</v>
      </c>
      <c r="O461">
        <v>308.45000000000437</v>
      </c>
      <c r="P461" t="s">
        <v>2205</v>
      </c>
    </row>
    <row r="462" spans="1:16" x14ac:dyDescent="0.25">
      <c r="A462" t="s">
        <v>2382</v>
      </c>
      <c r="B462" t="s">
        <v>258</v>
      </c>
      <c r="C462" t="s">
        <v>258</v>
      </c>
      <c r="D462" t="s">
        <v>2207</v>
      </c>
      <c r="E462" t="s">
        <v>93</v>
      </c>
      <c r="F462">
        <v>40700</v>
      </c>
      <c r="G462" t="s">
        <v>911</v>
      </c>
      <c r="I462" t="s">
        <v>331</v>
      </c>
      <c r="J462">
        <v>2026</v>
      </c>
      <c r="K462">
        <v>7</v>
      </c>
      <c r="L462" t="s">
        <v>94</v>
      </c>
      <c r="M462">
        <v>1278.0219036924245</v>
      </c>
      <c r="N462">
        <v>1</v>
      </c>
      <c r="O462">
        <v>1278.0219036924245</v>
      </c>
      <c r="P462" t="s">
        <v>2205</v>
      </c>
    </row>
    <row r="463" spans="1:16" x14ac:dyDescent="0.25">
      <c r="A463" t="s">
        <v>2382</v>
      </c>
      <c r="B463" t="s">
        <v>258</v>
      </c>
      <c r="C463" t="s">
        <v>258</v>
      </c>
      <c r="D463" t="s">
        <v>2207</v>
      </c>
      <c r="E463" t="s">
        <v>102</v>
      </c>
      <c r="F463">
        <v>40700</v>
      </c>
      <c r="G463" t="s">
        <v>911</v>
      </c>
      <c r="I463" t="s">
        <v>331</v>
      </c>
      <c r="J463">
        <v>2026</v>
      </c>
      <c r="K463">
        <v>7</v>
      </c>
      <c r="L463" t="s">
        <v>94</v>
      </c>
      <c r="M463">
        <v>-470.52309618824074</v>
      </c>
      <c r="N463">
        <v>1</v>
      </c>
      <c r="O463">
        <v>-470.52309618824074</v>
      </c>
      <c r="P463" t="s">
        <v>2205</v>
      </c>
    </row>
    <row r="464" spans="1:16" x14ac:dyDescent="0.25">
      <c r="A464" t="s">
        <v>2382</v>
      </c>
      <c r="B464" t="s">
        <v>258</v>
      </c>
      <c r="C464" t="s">
        <v>258</v>
      </c>
      <c r="D464" t="s">
        <v>2207</v>
      </c>
      <c r="E464" t="s">
        <v>103</v>
      </c>
      <c r="F464">
        <v>40700</v>
      </c>
      <c r="G464" t="s">
        <v>911</v>
      </c>
      <c r="I464" t="s">
        <v>331</v>
      </c>
      <c r="J464">
        <v>2026</v>
      </c>
      <c r="K464">
        <v>7</v>
      </c>
      <c r="L464" t="s">
        <v>94</v>
      </c>
      <c r="M464" s="3"/>
      <c r="N464">
        <v>1</v>
      </c>
      <c r="O464">
        <v>0</v>
      </c>
      <c r="P464" t="s">
        <v>2205</v>
      </c>
    </row>
    <row r="465" spans="1:16" x14ac:dyDescent="0.25">
      <c r="A465" t="s">
        <v>2382</v>
      </c>
      <c r="B465" t="s">
        <v>258</v>
      </c>
      <c r="C465" t="s">
        <v>258</v>
      </c>
      <c r="D465" t="s">
        <v>2207</v>
      </c>
      <c r="E465" t="s">
        <v>104</v>
      </c>
      <c r="F465">
        <v>40700</v>
      </c>
      <c r="G465" t="s">
        <v>911</v>
      </c>
      <c r="I465" t="s">
        <v>331</v>
      </c>
      <c r="J465">
        <v>2026</v>
      </c>
      <c r="K465">
        <v>7</v>
      </c>
      <c r="L465" t="s">
        <v>94</v>
      </c>
      <c r="M465">
        <v>509.90232999996806</v>
      </c>
      <c r="N465">
        <v>1</v>
      </c>
      <c r="O465">
        <v>509.90232999996806</v>
      </c>
      <c r="P465" t="s">
        <v>2205</v>
      </c>
    </row>
    <row r="466" spans="1:16" x14ac:dyDescent="0.25">
      <c r="A466" t="s">
        <v>2382</v>
      </c>
      <c r="B466" t="s">
        <v>258</v>
      </c>
      <c r="C466" t="s">
        <v>258</v>
      </c>
      <c r="D466" t="s">
        <v>2207</v>
      </c>
      <c r="E466" t="s">
        <v>114</v>
      </c>
      <c r="F466">
        <v>40700</v>
      </c>
      <c r="G466" t="s">
        <v>911</v>
      </c>
      <c r="I466" t="s">
        <v>331</v>
      </c>
      <c r="J466">
        <v>2026</v>
      </c>
      <c r="K466">
        <v>7</v>
      </c>
      <c r="L466" t="s">
        <v>94</v>
      </c>
      <c r="M466" s="3"/>
      <c r="N466">
        <v>1</v>
      </c>
      <c r="O466">
        <v>0</v>
      </c>
      <c r="P466" t="s">
        <v>2205</v>
      </c>
    </row>
    <row r="467" spans="1:16" x14ac:dyDescent="0.25">
      <c r="A467" t="s">
        <v>2382</v>
      </c>
      <c r="B467" t="s">
        <v>258</v>
      </c>
      <c r="C467" t="s">
        <v>258</v>
      </c>
      <c r="D467" t="s">
        <v>2207</v>
      </c>
      <c r="E467" t="s">
        <v>105</v>
      </c>
      <c r="F467">
        <v>40700</v>
      </c>
      <c r="G467" t="s">
        <v>911</v>
      </c>
      <c r="I467" t="s">
        <v>331</v>
      </c>
      <c r="J467">
        <v>2026</v>
      </c>
      <c r="K467">
        <v>7</v>
      </c>
      <c r="L467" t="s">
        <v>94</v>
      </c>
      <c r="M467">
        <v>-7084.7099999998172</v>
      </c>
      <c r="N467">
        <v>1</v>
      </c>
      <c r="O467">
        <v>-7084.7099999998172</v>
      </c>
      <c r="P467" t="s">
        <v>2205</v>
      </c>
    </row>
    <row r="468" spans="1:16" x14ac:dyDescent="0.25">
      <c r="M468" s="135">
        <f>SUM(M3:M467)</f>
        <v>541035.13233000052</v>
      </c>
      <c r="N468" s="135"/>
      <c r="O468" s="135">
        <f>SUM(O3:O467)</f>
        <v>541035.13233000052</v>
      </c>
    </row>
    <row r="488" spans="13:15" x14ac:dyDescent="0.25">
      <c r="M488" s="135"/>
      <c r="N488" s="135"/>
      <c r="O488" s="135"/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7082-A45D-4077-B0FC-0203D9CF38AA}">
  <sheetPr>
    <tabColor theme="7" tint="0.79998168889431442"/>
  </sheetPr>
  <dimension ref="A1:Z481"/>
  <sheetViews>
    <sheetView zoomScale="90" zoomScaleNormal="90" workbookViewId="0">
      <selection activeCell="M480" sqref="M3:M480"/>
    </sheetView>
  </sheetViews>
  <sheetFormatPr defaultColWidth="9.42578125" defaultRowHeight="15" x14ac:dyDescent="0.25"/>
  <cols>
    <col min="2" max="2" width="29.5703125" customWidth="1"/>
    <col min="3" max="3" width="19.7109375" customWidth="1"/>
    <col min="4" max="4" width="15.7109375" customWidth="1"/>
    <col min="5" max="5" width="16.42578125" bestFit="1" customWidth="1"/>
    <col min="7" max="7" width="22" bestFit="1" customWidth="1"/>
    <col min="9" max="9" width="23.28515625" bestFit="1" customWidth="1"/>
    <col min="10" max="10" width="16" bestFit="1" customWidth="1"/>
    <col min="13" max="13" width="12.28515625" style="108" bestFit="1" customWidth="1"/>
    <col min="15" max="15" width="18.28515625" style="108" bestFit="1" customWidth="1"/>
    <col min="16" max="16" width="11.28515625" bestFit="1" customWidth="1"/>
    <col min="17" max="17" width="16.7109375" customWidth="1"/>
    <col min="26" max="26" width="9.42578125" style="128"/>
  </cols>
  <sheetData>
    <row r="1" spans="1:19" ht="45" x14ac:dyDescent="0.25">
      <c r="A1" s="129" t="s">
        <v>3</v>
      </c>
      <c r="B1" s="129" t="s">
        <v>4</v>
      </c>
      <c r="C1" s="129" t="s">
        <v>5</v>
      </c>
      <c r="D1" s="129" t="s">
        <v>2283</v>
      </c>
      <c r="E1" s="129" t="s">
        <v>2284</v>
      </c>
      <c r="F1" s="129"/>
      <c r="G1" s="129"/>
      <c r="H1" s="129" t="s">
        <v>3</v>
      </c>
      <c r="I1" s="129" t="s">
        <v>829</v>
      </c>
      <c r="J1" s="129" t="s">
        <v>9</v>
      </c>
      <c r="K1" s="129" t="s">
        <v>10</v>
      </c>
      <c r="L1" s="129" t="s">
        <v>11</v>
      </c>
      <c r="M1" s="98" t="s">
        <v>2285</v>
      </c>
      <c r="N1" s="98"/>
      <c r="O1" s="98" t="s">
        <v>2286</v>
      </c>
      <c r="P1" s="129" t="s">
        <v>3</v>
      </c>
      <c r="Q1" s="130" t="s">
        <v>13</v>
      </c>
      <c r="R1" s="129" t="s">
        <v>3</v>
      </c>
      <c r="S1" s="129" t="s">
        <v>3</v>
      </c>
    </row>
    <row r="2" spans="1:19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132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19" x14ac:dyDescent="0.25">
      <c r="A3" t="s">
        <v>2392</v>
      </c>
      <c r="B3" t="s">
        <v>293</v>
      </c>
      <c r="C3" t="s">
        <v>107</v>
      </c>
      <c r="D3" t="s">
        <v>2287</v>
      </c>
      <c r="E3" t="s">
        <v>105</v>
      </c>
      <c r="F3">
        <v>40700</v>
      </c>
      <c r="G3" t="s">
        <v>911</v>
      </c>
      <c r="I3" t="s">
        <v>670</v>
      </c>
      <c r="J3">
        <v>2026</v>
      </c>
      <c r="K3">
        <v>7</v>
      </c>
      <c r="L3" t="s">
        <v>94</v>
      </c>
      <c r="M3" s="108">
        <v>960.70012499999984</v>
      </c>
      <c r="N3">
        <v>1</v>
      </c>
      <c r="O3" s="108">
        <v>960.70012499999984</v>
      </c>
      <c r="P3" t="s">
        <v>2288</v>
      </c>
    </row>
    <row r="4" spans="1:19" x14ac:dyDescent="0.25">
      <c r="A4" t="s">
        <v>2392</v>
      </c>
      <c r="B4" t="s">
        <v>293</v>
      </c>
      <c r="C4" t="s">
        <v>107</v>
      </c>
      <c r="D4" t="s">
        <v>2287</v>
      </c>
      <c r="E4" t="s">
        <v>105</v>
      </c>
      <c r="F4">
        <v>40700</v>
      </c>
      <c r="G4" t="s">
        <v>911</v>
      </c>
      <c r="I4" t="s">
        <v>708</v>
      </c>
      <c r="J4">
        <v>2026</v>
      </c>
      <c r="K4">
        <v>7</v>
      </c>
      <c r="L4" t="s">
        <v>94</v>
      </c>
      <c r="M4" s="108">
        <v>600.42150000000004</v>
      </c>
      <c r="N4">
        <v>1</v>
      </c>
      <c r="O4" s="108">
        <v>600.42150000000004</v>
      </c>
      <c r="P4" t="s">
        <v>2288</v>
      </c>
    </row>
    <row r="5" spans="1:19" x14ac:dyDescent="0.25">
      <c r="A5" t="s">
        <v>1298</v>
      </c>
      <c r="B5" t="s">
        <v>2289</v>
      </c>
      <c r="C5" t="s">
        <v>762</v>
      </c>
      <c r="D5" t="s">
        <v>2287</v>
      </c>
      <c r="E5" t="s">
        <v>93</v>
      </c>
      <c r="F5">
        <v>40700</v>
      </c>
      <c r="G5" t="s">
        <v>911</v>
      </c>
      <c r="I5" t="s">
        <v>253</v>
      </c>
      <c r="J5">
        <v>2026</v>
      </c>
      <c r="K5">
        <v>7</v>
      </c>
      <c r="L5" t="s">
        <v>94</v>
      </c>
      <c r="M5" s="108">
        <v>600</v>
      </c>
      <c r="N5">
        <v>1</v>
      </c>
      <c r="O5" s="108">
        <v>600</v>
      </c>
      <c r="P5" t="s">
        <v>2288</v>
      </c>
    </row>
    <row r="6" spans="1:19" x14ac:dyDescent="0.25">
      <c r="A6" t="s">
        <v>1298</v>
      </c>
      <c r="B6" t="s">
        <v>2289</v>
      </c>
      <c r="C6" t="s">
        <v>762</v>
      </c>
      <c r="D6" t="s">
        <v>2287</v>
      </c>
      <c r="E6" t="s">
        <v>105</v>
      </c>
      <c r="F6">
        <v>40700</v>
      </c>
      <c r="G6" t="s">
        <v>911</v>
      </c>
      <c r="I6" t="s">
        <v>121</v>
      </c>
      <c r="J6">
        <v>2026</v>
      </c>
      <c r="K6">
        <v>7</v>
      </c>
      <c r="L6" t="s">
        <v>94</v>
      </c>
      <c r="M6" s="108">
        <v>300</v>
      </c>
      <c r="N6">
        <v>1</v>
      </c>
      <c r="O6" s="108">
        <v>300</v>
      </c>
      <c r="P6" t="s">
        <v>2288</v>
      </c>
    </row>
    <row r="7" spans="1:19" x14ac:dyDescent="0.25">
      <c r="A7" t="s">
        <v>1298</v>
      </c>
      <c r="B7" t="s">
        <v>2290</v>
      </c>
      <c r="C7" t="s">
        <v>762</v>
      </c>
      <c r="D7" t="s">
        <v>2287</v>
      </c>
      <c r="E7" t="s">
        <v>93</v>
      </c>
      <c r="F7">
        <v>40700</v>
      </c>
      <c r="G7" t="s">
        <v>911</v>
      </c>
      <c r="I7" t="s">
        <v>253</v>
      </c>
      <c r="J7">
        <v>2026</v>
      </c>
      <c r="K7">
        <v>7</v>
      </c>
      <c r="L7" t="s">
        <v>94</v>
      </c>
      <c r="M7" s="108">
        <v>600</v>
      </c>
      <c r="N7">
        <v>1</v>
      </c>
      <c r="O7" s="108">
        <v>600</v>
      </c>
      <c r="P7" t="s">
        <v>2288</v>
      </c>
    </row>
    <row r="8" spans="1:19" x14ac:dyDescent="0.25">
      <c r="A8" t="s">
        <v>1298</v>
      </c>
      <c r="B8" t="s">
        <v>2290</v>
      </c>
      <c r="C8" t="s">
        <v>762</v>
      </c>
      <c r="D8" t="s">
        <v>2287</v>
      </c>
      <c r="E8" t="s">
        <v>105</v>
      </c>
      <c r="F8">
        <v>40700</v>
      </c>
      <c r="G8" t="s">
        <v>911</v>
      </c>
      <c r="I8" t="s">
        <v>121</v>
      </c>
      <c r="J8">
        <v>2026</v>
      </c>
      <c r="K8">
        <v>7</v>
      </c>
      <c r="L8" t="s">
        <v>94</v>
      </c>
      <c r="M8" s="108">
        <v>200</v>
      </c>
      <c r="N8">
        <v>1</v>
      </c>
      <c r="O8" s="108">
        <v>200</v>
      </c>
      <c r="P8" t="s">
        <v>2288</v>
      </c>
    </row>
    <row r="9" spans="1:19" x14ac:dyDescent="0.25">
      <c r="A9" t="s">
        <v>1005</v>
      </c>
      <c r="B9" t="s">
        <v>1341</v>
      </c>
      <c r="C9" t="s">
        <v>133</v>
      </c>
      <c r="D9" t="s">
        <v>2287</v>
      </c>
      <c r="E9" t="s">
        <v>105</v>
      </c>
      <c r="F9">
        <v>40700</v>
      </c>
      <c r="G9" t="s">
        <v>911</v>
      </c>
      <c r="I9" t="s">
        <v>109</v>
      </c>
      <c r="J9">
        <v>2026</v>
      </c>
      <c r="K9">
        <v>7</v>
      </c>
      <c r="L9" t="s">
        <v>94</v>
      </c>
      <c r="M9" s="108">
        <v>1271.9000000000001</v>
      </c>
      <c r="N9">
        <v>1</v>
      </c>
      <c r="O9" s="108">
        <v>1271.9000000000001</v>
      </c>
      <c r="P9" t="s">
        <v>2288</v>
      </c>
    </row>
    <row r="10" spans="1:19" x14ac:dyDescent="0.25">
      <c r="A10" t="s">
        <v>1005</v>
      </c>
      <c r="B10" t="s">
        <v>1341</v>
      </c>
      <c r="C10" t="s">
        <v>133</v>
      </c>
      <c r="D10" t="s">
        <v>2287</v>
      </c>
      <c r="E10" t="s">
        <v>93</v>
      </c>
      <c r="F10">
        <v>40700</v>
      </c>
      <c r="G10" t="s">
        <v>911</v>
      </c>
      <c r="I10" t="s">
        <v>644</v>
      </c>
      <c r="J10">
        <v>2026</v>
      </c>
      <c r="K10">
        <v>7</v>
      </c>
      <c r="L10" t="s">
        <v>94</v>
      </c>
      <c r="M10" s="108">
        <v>7192.64</v>
      </c>
      <c r="N10">
        <v>1</v>
      </c>
      <c r="O10" s="108">
        <v>7192.64</v>
      </c>
      <c r="P10" t="s">
        <v>2288</v>
      </c>
    </row>
    <row r="11" spans="1:19" x14ac:dyDescent="0.25">
      <c r="A11" t="s">
        <v>2392</v>
      </c>
      <c r="B11" t="s">
        <v>402</v>
      </c>
      <c r="C11" t="s">
        <v>107</v>
      </c>
      <c r="D11" t="s">
        <v>2287</v>
      </c>
      <c r="E11" t="s">
        <v>102</v>
      </c>
      <c r="F11">
        <v>40700</v>
      </c>
      <c r="G11" t="s">
        <v>911</v>
      </c>
      <c r="I11" t="s">
        <v>186</v>
      </c>
      <c r="J11">
        <v>2026</v>
      </c>
      <c r="K11">
        <v>7</v>
      </c>
      <c r="L11" t="s">
        <v>94</v>
      </c>
      <c r="M11" s="108">
        <v>312.25</v>
      </c>
      <c r="N11">
        <v>1</v>
      </c>
      <c r="O11" s="108">
        <v>312.25</v>
      </c>
      <c r="P11" t="s">
        <v>2288</v>
      </c>
    </row>
    <row r="12" spans="1:19" x14ac:dyDescent="0.25">
      <c r="A12" t="s">
        <v>2392</v>
      </c>
      <c r="B12" t="s">
        <v>402</v>
      </c>
      <c r="C12" t="s">
        <v>107</v>
      </c>
      <c r="D12" t="s">
        <v>2287</v>
      </c>
      <c r="E12" t="s">
        <v>93</v>
      </c>
      <c r="F12">
        <v>40700</v>
      </c>
      <c r="G12" t="s">
        <v>911</v>
      </c>
      <c r="I12" t="s">
        <v>166</v>
      </c>
      <c r="J12">
        <v>2026</v>
      </c>
      <c r="K12">
        <v>7</v>
      </c>
      <c r="L12" t="s">
        <v>94</v>
      </c>
      <c r="M12" s="108">
        <v>233</v>
      </c>
      <c r="N12">
        <v>1</v>
      </c>
      <c r="O12" s="108">
        <v>233</v>
      </c>
      <c r="P12" t="s">
        <v>2288</v>
      </c>
    </row>
    <row r="13" spans="1:19" x14ac:dyDescent="0.25">
      <c r="A13" t="s">
        <v>2392</v>
      </c>
      <c r="B13" t="s">
        <v>402</v>
      </c>
      <c r="C13" t="s">
        <v>107</v>
      </c>
      <c r="D13" t="s">
        <v>2287</v>
      </c>
      <c r="E13" t="s">
        <v>93</v>
      </c>
      <c r="F13">
        <v>40700</v>
      </c>
      <c r="G13" t="s">
        <v>911</v>
      </c>
      <c r="I13" t="s">
        <v>169</v>
      </c>
      <c r="J13">
        <v>2026</v>
      </c>
      <c r="K13">
        <v>7</v>
      </c>
      <c r="L13" t="s">
        <v>94</v>
      </c>
      <c r="M13" s="108">
        <v>118.26639999999999</v>
      </c>
      <c r="N13">
        <v>1</v>
      </c>
      <c r="O13" s="108">
        <v>118.26639999999999</v>
      </c>
      <c r="P13" t="s">
        <v>2288</v>
      </c>
    </row>
    <row r="14" spans="1:19" x14ac:dyDescent="0.25">
      <c r="A14" t="s">
        <v>2392</v>
      </c>
      <c r="B14" t="s">
        <v>402</v>
      </c>
      <c r="C14" t="s">
        <v>107</v>
      </c>
      <c r="D14" t="s">
        <v>2287</v>
      </c>
      <c r="E14" t="s">
        <v>93</v>
      </c>
      <c r="F14">
        <v>40700</v>
      </c>
      <c r="G14" t="s">
        <v>911</v>
      </c>
      <c r="I14" t="s">
        <v>253</v>
      </c>
      <c r="J14">
        <v>2026</v>
      </c>
      <c r="K14">
        <v>7</v>
      </c>
      <c r="L14" t="s">
        <v>94</v>
      </c>
      <c r="M14" s="108">
        <v>500.35124999999999</v>
      </c>
      <c r="N14">
        <v>1</v>
      </c>
      <c r="O14" s="108">
        <v>500.35124999999999</v>
      </c>
      <c r="P14" t="s">
        <v>2288</v>
      </c>
    </row>
    <row r="15" spans="1:19" x14ac:dyDescent="0.25">
      <c r="A15" t="s">
        <v>2392</v>
      </c>
      <c r="B15" t="s">
        <v>402</v>
      </c>
      <c r="C15" t="s">
        <v>107</v>
      </c>
      <c r="D15" t="s">
        <v>2287</v>
      </c>
      <c r="E15" t="s">
        <v>105</v>
      </c>
      <c r="F15">
        <v>40700</v>
      </c>
      <c r="G15" t="s">
        <v>911</v>
      </c>
      <c r="I15" t="s">
        <v>158</v>
      </c>
      <c r="J15">
        <v>2026</v>
      </c>
      <c r="K15">
        <v>7</v>
      </c>
      <c r="L15" t="s">
        <v>94</v>
      </c>
      <c r="M15" s="108">
        <v>750.52687500000002</v>
      </c>
      <c r="N15">
        <v>1</v>
      </c>
      <c r="O15" s="108">
        <v>750.52687500000002</v>
      </c>
      <c r="P15" t="s">
        <v>2288</v>
      </c>
    </row>
    <row r="16" spans="1:19" x14ac:dyDescent="0.25">
      <c r="A16" t="s">
        <v>2392</v>
      </c>
      <c r="B16" t="s">
        <v>2291</v>
      </c>
      <c r="C16" t="s">
        <v>107</v>
      </c>
      <c r="D16" t="s">
        <v>2287</v>
      </c>
      <c r="E16" t="s">
        <v>102</v>
      </c>
      <c r="F16">
        <v>40700</v>
      </c>
      <c r="G16" t="s">
        <v>911</v>
      </c>
      <c r="I16" t="s">
        <v>186</v>
      </c>
      <c r="J16">
        <v>2026</v>
      </c>
      <c r="K16">
        <v>7</v>
      </c>
      <c r="L16" t="s">
        <v>94</v>
      </c>
      <c r="M16" s="108">
        <v>284.05</v>
      </c>
      <c r="N16">
        <v>1</v>
      </c>
      <c r="O16" s="108">
        <v>284.05</v>
      </c>
      <c r="P16" t="s">
        <v>2288</v>
      </c>
    </row>
    <row r="17" spans="1:16" x14ac:dyDescent="0.25">
      <c r="A17" t="s">
        <v>2392</v>
      </c>
      <c r="B17" t="s">
        <v>2291</v>
      </c>
      <c r="C17" t="s">
        <v>107</v>
      </c>
      <c r="D17" t="s">
        <v>2287</v>
      </c>
      <c r="E17" t="s">
        <v>93</v>
      </c>
      <c r="F17">
        <v>40700</v>
      </c>
      <c r="G17" t="s">
        <v>911</v>
      </c>
      <c r="I17" t="s">
        <v>167</v>
      </c>
      <c r="J17">
        <v>2026</v>
      </c>
      <c r="K17">
        <v>7</v>
      </c>
      <c r="L17" t="s">
        <v>94</v>
      </c>
      <c r="M17" s="108">
        <v>105.07805</v>
      </c>
      <c r="N17">
        <v>1</v>
      </c>
      <c r="O17" s="108">
        <v>105.07805</v>
      </c>
      <c r="P17" t="s">
        <v>2288</v>
      </c>
    </row>
    <row r="18" spans="1:16" x14ac:dyDescent="0.25">
      <c r="A18" t="s">
        <v>2392</v>
      </c>
      <c r="B18" t="s">
        <v>2291</v>
      </c>
      <c r="C18" t="s">
        <v>107</v>
      </c>
      <c r="D18" t="s">
        <v>2287</v>
      </c>
      <c r="E18" t="s">
        <v>93</v>
      </c>
      <c r="F18">
        <v>40700</v>
      </c>
      <c r="G18" t="s">
        <v>911</v>
      </c>
      <c r="I18" t="s">
        <v>253</v>
      </c>
      <c r="J18">
        <v>2026</v>
      </c>
      <c r="K18">
        <v>7</v>
      </c>
      <c r="L18" t="s">
        <v>94</v>
      </c>
      <c r="M18" s="108">
        <v>500.35124999999999</v>
      </c>
      <c r="N18">
        <v>1</v>
      </c>
      <c r="O18" s="108">
        <v>500.35124999999999</v>
      </c>
      <c r="P18" t="s">
        <v>2288</v>
      </c>
    </row>
    <row r="19" spans="1:16" x14ac:dyDescent="0.25">
      <c r="A19" t="s">
        <v>2392</v>
      </c>
      <c r="B19" t="s">
        <v>2291</v>
      </c>
      <c r="C19" t="s">
        <v>107</v>
      </c>
      <c r="D19" t="s">
        <v>2287</v>
      </c>
      <c r="E19" t="s">
        <v>105</v>
      </c>
      <c r="F19">
        <v>40700</v>
      </c>
      <c r="G19" t="s">
        <v>911</v>
      </c>
      <c r="I19" t="s">
        <v>144</v>
      </c>
      <c r="J19">
        <v>2026</v>
      </c>
      <c r="K19">
        <v>7</v>
      </c>
      <c r="L19" t="s">
        <v>94</v>
      </c>
      <c r="M19" s="108">
        <v>454.85230000000007</v>
      </c>
      <c r="N19">
        <v>1</v>
      </c>
      <c r="O19" s="108">
        <v>454.85230000000007</v>
      </c>
      <c r="P19" t="s">
        <v>2288</v>
      </c>
    </row>
    <row r="20" spans="1:16" x14ac:dyDescent="0.25">
      <c r="A20" t="s">
        <v>2392</v>
      </c>
      <c r="B20" t="s">
        <v>404</v>
      </c>
      <c r="C20" t="s">
        <v>107</v>
      </c>
      <c r="D20" t="s">
        <v>2287</v>
      </c>
      <c r="E20" t="s">
        <v>104</v>
      </c>
      <c r="F20">
        <v>40700</v>
      </c>
      <c r="G20" t="s">
        <v>911</v>
      </c>
      <c r="I20" t="s">
        <v>245</v>
      </c>
      <c r="J20">
        <v>2026</v>
      </c>
      <c r="K20">
        <v>7</v>
      </c>
      <c r="L20" t="s">
        <v>94</v>
      </c>
      <c r="M20" s="108">
        <v>63.66</v>
      </c>
      <c r="N20">
        <v>1</v>
      </c>
      <c r="O20" s="108">
        <v>63.66</v>
      </c>
      <c r="P20" t="s">
        <v>2288</v>
      </c>
    </row>
    <row r="21" spans="1:16" x14ac:dyDescent="0.25">
      <c r="A21" t="s">
        <v>2392</v>
      </c>
      <c r="B21" t="s">
        <v>404</v>
      </c>
      <c r="C21" t="s">
        <v>107</v>
      </c>
      <c r="D21" t="s">
        <v>2287</v>
      </c>
      <c r="E21" t="s">
        <v>104</v>
      </c>
      <c r="F21">
        <v>40700</v>
      </c>
      <c r="G21" t="s">
        <v>911</v>
      </c>
      <c r="I21" t="s">
        <v>246</v>
      </c>
      <c r="J21">
        <v>2026</v>
      </c>
      <c r="K21">
        <v>7</v>
      </c>
      <c r="L21" t="s">
        <v>94</v>
      </c>
      <c r="M21" s="108">
        <v>400.28100000000001</v>
      </c>
      <c r="N21">
        <v>1</v>
      </c>
      <c r="O21" s="108">
        <v>400.28100000000001</v>
      </c>
      <c r="P21" t="s">
        <v>2288</v>
      </c>
    </row>
    <row r="22" spans="1:16" x14ac:dyDescent="0.25">
      <c r="A22" t="s">
        <v>2392</v>
      </c>
      <c r="B22" t="s">
        <v>404</v>
      </c>
      <c r="C22" t="s">
        <v>107</v>
      </c>
      <c r="D22" t="s">
        <v>2287</v>
      </c>
      <c r="E22" t="s">
        <v>102</v>
      </c>
      <c r="F22">
        <v>40700</v>
      </c>
      <c r="G22" t="s">
        <v>911</v>
      </c>
      <c r="I22" t="s">
        <v>186</v>
      </c>
      <c r="J22">
        <v>2026</v>
      </c>
      <c r="K22">
        <v>7</v>
      </c>
      <c r="L22" t="s">
        <v>94</v>
      </c>
      <c r="M22" s="108">
        <v>4501.9799999999996</v>
      </c>
      <c r="N22">
        <v>1</v>
      </c>
      <c r="O22" s="108">
        <v>4501.9799999999996</v>
      </c>
      <c r="P22" t="s">
        <v>2288</v>
      </c>
    </row>
    <row r="23" spans="1:16" x14ac:dyDescent="0.25">
      <c r="A23" t="s">
        <v>2392</v>
      </c>
      <c r="B23" t="s">
        <v>404</v>
      </c>
      <c r="C23" t="s">
        <v>107</v>
      </c>
      <c r="D23" t="s">
        <v>2287</v>
      </c>
      <c r="E23" t="s">
        <v>93</v>
      </c>
      <c r="F23">
        <v>40700</v>
      </c>
      <c r="G23" t="s">
        <v>911</v>
      </c>
      <c r="I23" t="s">
        <v>191</v>
      </c>
      <c r="J23">
        <v>2026</v>
      </c>
      <c r="K23">
        <v>7</v>
      </c>
      <c r="L23" t="s">
        <v>94</v>
      </c>
      <c r="M23" s="108">
        <v>2460</v>
      </c>
      <c r="N23">
        <v>1</v>
      </c>
      <c r="O23" s="108">
        <v>2460</v>
      </c>
      <c r="P23" t="s">
        <v>2288</v>
      </c>
    </row>
    <row r="24" spans="1:16" x14ac:dyDescent="0.25">
      <c r="A24" t="s">
        <v>2392</v>
      </c>
      <c r="B24" t="s">
        <v>404</v>
      </c>
      <c r="C24" t="s">
        <v>107</v>
      </c>
      <c r="D24" t="s">
        <v>2287</v>
      </c>
      <c r="E24" t="s">
        <v>93</v>
      </c>
      <c r="F24">
        <v>40700</v>
      </c>
      <c r="G24" t="s">
        <v>911</v>
      </c>
      <c r="I24" t="s">
        <v>167</v>
      </c>
      <c r="J24">
        <v>2026</v>
      </c>
      <c r="K24">
        <v>7</v>
      </c>
      <c r="L24" t="s">
        <v>94</v>
      </c>
      <c r="M24" s="108">
        <v>735.54634999999996</v>
      </c>
      <c r="N24">
        <v>1</v>
      </c>
      <c r="O24" s="108">
        <v>735.54634999999996</v>
      </c>
      <c r="P24" t="s">
        <v>2288</v>
      </c>
    </row>
    <row r="25" spans="1:16" x14ac:dyDescent="0.25">
      <c r="A25" t="s">
        <v>2392</v>
      </c>
      <c r="B25" t="s">
        <v>404</v>
      </c>
      <c r="C25" t="s">
        <v>107</v>
      </c>
      <c r="D25" t="s">
        <v>2287</v>
      </c>
      <c r="E25" t="s">
        <v>93</v>
      </c>
      <c r="F25">
        <v>40700</v>
      </c>
      <c r="G25" t="s">
        <v>911</v>
      </c>
      <c r="I25" t="s">
        <v>168</v>
      </c>
      <c r="J25">
        <v>2026</v>
      </c>
      <c r="K25">
        <v>7</v>
      </c>
      <c r="L25" t="s">
        <v>94</v>
      </c>
      <c r="M25" s="108">
        <v>1182.664</v>
      </c>
      <c r="N25">
        <v>1</v>
      </c>
      <c r="O25" s="108">
        <v>1182.664</v>
      </c>
      <c r="P25" t="s">
        <v>2288</v>
      </c>
    </row>
    <row r="26" spans="1:16" x14ac:dyDescent="0.25">
      <c r="A26" t="s">
        <v>2392</v>
      </c>
      <c r="B26" t="s">
        <v>404</v>
      </c>
      <c r="C26" t="s">
        <v>107</v>
      </c>
      <c r="D26" t="s">
        <v>2287</v>
      </c>
      <c r="E26" t="s">
        <v>93</v>
      </c>
      <c r="F26">
        <v>40700</v>
      </c>
      <c r="G26" t="s">
        <v>911</v>
      </c>
      <c r="I26" t="s">
        <v>253</v>
      </c>
      <c r="J26">
        <v>2026</v>
      </c>
      <c r="K26">
        <v>7</v>
      </c>
      <c r="L26" t="s">
        <v>94</v>
      </c>
      <c r="M26" s="108">
        <v>500.35124999999999</v>
      </c>
      <c r="N26">
        <v>1</v>
      </c>
      <c r="O26" s="108">
        <v>500.35124999999999</v>
      </c>
      <c r="P26" t="s">
        <v>2288</v>
      </c>
    </row>
    <row r="27" spans="1:16" x14ac:dyDescent="0.25">
      <c r="A27" t="s">
        <v>2392</v>
      </c>
      <c r="B27" t="s">
        <v>404</v>
      </c>
      <c r="C27" t="s">
        <v>107</v>
      </c>
      <c r="D27" t="s">
        <v>2287</v>
      </c>
      <c r="E27" t="s">
        <v>105</v>
      </c>
      <c r="F27">
        <v>40700</v>
      </c>
      <c r="G27" t="s">
        <v>911</v>
      </c>
      <c r="I27" t="s">
        <v>144</v>
      </c>
      <c r="J27">
        <v>2026</v>
      </c>
      <c r="K27">
        <v>7</v>
      </c>
      <c r="L27" t="s">
        <v>94</v>
      </c>
      <c r="M27" s="108">
        <v>1933.1222749999999</v>
      </c>
      <c r="N27">
        <v>1</v>
      </c>
      <c r="O27" s="108">
        <v>1933.1222749999999</v>
      </c>
      <c r="P27" t="s">
        <v>2288</v>
      </c>
    </row>
    <row r="28" spans="1:16" x14ac:dyDescent="0.25">
      <c r="A28" t="s">
        <v>2392</v>
      </c>
      <c r="B28" t="s">
        <v>2292</v>
      </c>
      <c r="C28" t="s">
        <v>107</v>
      </c>
      <c r="D28" t="s">
        <v>2287</v>
      </c>
      <c r="E28" t="s">
        <v>93</v>
      </c>
      <c r="F28">
        <v>40700</v>
      </c>
      <c r="G28" t="s">
        <v>911</v>
      </c>
      <c r="I28" t="s">
        <v>253</v>
      </c>
      <c r="J28">
        <v>2026</v>
      </c>
      <c r="K28">
        <v>7</v>
      </c>
      <c r="L28" t="s">
        <v>94</v>
      </c>
      <c r="M28" s="108">
        <v>500.35124999999999</v>
      </c>
      <c r="N28">
        <v>1</v>
      </c>
      <c r="O28" s="108">
        <v>500.35124999999999</v>
      </c>
      <c r="P28" t="s">
        <v>2288</v>
      </c>
    </row>
    <row r="29" spans="1:16" x14ac:dyDescent="0.25">
      <c r="A29" t="s">
        <v>2392</v>
      </c>
      <c r="B29" t="s">
        <v>2292</v>
      </c>
      <c r="C29" t="s">
        <v>107</v>
      </c>
      <c r="D29" t="s">
        <v>2287</v>
      </c>
      <c r="E29" t="s">
        <v>105</v>
      </c>
      <c r="F29">
        <v>40700</v>
      </c>
      <c r="G29" t="s">
        <v>911</v>
      </c>
      <c r="I29" t="s">
        <v>144</v>
      </c>
      <c r="J29">
        <v>2026</v>
      </c>
      <c r="K29">
        <v>7</v>
      </c>
      <c r="L29" t="s">
        <v>94</v>
      </c>
      <c r="M29" s="108">
        <v>113.71307500000002</v>
      </c>
      <c r="N29">
        <v>1</v>
      </c>
      <c r="O29" s="108">
        <v>113.71307500000002</v>
      </c>
      <c r="P29" t="s">
        <v>2288</v>
      </c>
    </row>
    <row r="30" spans="1:16" x14ac:dyDescent="0.25">
      <c r="A30" t="s">
        <v>2392</v>
      </c>
      <c r="B30" t="s">
        <v>1593</v>
      </c>
      <c r="C30" t="s">
        <v>107</v>
      </c>
      <c r="D30" t="s">
        <v>2287</v>
      </c>
      <c r="E30" t="s">
        <v>104</v>
      </c>
      <c r="F30">
        <v>40700</v>
      </c>
      <c r="G30" t="s">
        <v>911</v>
      </c>
      <c r="I30" t="s">
        <v>245</v>
      </c>
      <c r="J30">
        <v>2026</v>
      </c>
      <c r="K30">
        <v>7</v>
      </c>
      <c r="L30" t="s">
        <v>94</v>
      </c>
      <c r="M30" s="108">
        <v>63.66</v>
      </c>
      <c r="N30">
        <v>1</v>
      </c>
      <c r="O30" s="108">
        <v>63.66</v>
      </c>
      <c r="P30" t="s">
        <v>2288</v>
      </c>
    </row>
    <row r="31" spans="1:16" x14ac:dyDescent="0.25">
      <c r="A31" t="s">
        <v>2392</v>
      </c>
      <c r="B31" t="s">
        <v>1593</v>
      </c>
      <c r="C31" t="s">
        <v>107</v>
      </c>
      <c r="D31" t="s">
        <v>2287</v>
      </c>
      <c r="E31" t="s">
        <v>104</v>
      </c>
      <c r="F31">
        <v>40700</v>
      </c>
      <c r="G31" t="s">
        <v>911</v>
      </c>
      <c r="I31" t="s">
        <v>246</v>
      </c>
      <c r="J31">
        <v>2026</v>
      </c>
      <c r="K31">
        <v>7</v>
      </c>
      <c r="L31" t="s">
        <v>94</v>
      </c>
      <c r="M31" s="108">
        <v>400.28100000000001</v>
      </c>
      <c r="N31">
        <v>1</v>
      </c>
      <c r="O31" s="108">
        <v>400.28100000000001</v>
      </c>
      <c r="P31" t="s">
        <v>2288</v>
      </c>
    </row>
    <row r="32" spans="1:16" x14ac:dyDescent="0.25">
      <c r="A32" t="s">
        <v>2392</v>
      </c>
      <c r="B32" t="s">
        <v>1593</v>
      </c>
      <c r="C32" t="s">
        <v>107</v>
      </c>
      <c r="D32" t="s">
        <v>2287</v>
      </c>
      <c r="E32" t="s">
        <v>93</v>
      </c>
      <c r="F32">
        <v>40700</v>
      </c>
      <c r="G32" t="s">
        <v>911</v>
      </c>
      <c r="I32" t="s">
        <v>2860</v>
      </c>
      <c r="J32">
        <v>2026</v>
      </c>
      <c r="K32">
        <v>7</v>
      </c>
      <c r="L32" t="s">
        <v>94</v>
      </c>
      <c r="M32" s="108">
        <v>525.36452499999996</v>
      </c>
      <c r="N32">
        <v>1</v>
      </c>
      <c r="O32" s="108">
        <v>525.36452499999996</v>
      </c>
      <c r="P32" t="s">
        <v>2288</v>
      </c>
    </row>
    <row r="33" spans="1:16" x14ac:dyDescent="0.25">
      <c r="A33" t="s">
        <v>2392</v>
      </c>
      <c r="B33" t="s">
        <v>1593</v>
      </c>
      <c r="C33" t="s">
        <v>107</v>
      </c>
      <c r="D33" t="s">
        <v>2287</v>
      </c>
      <c r="E33" t="s">
        <v>93</v>
      </c>
      <c r="F33">
        <v>40700</v>
      </c>
      <c r="G33" t="s">
        <v>911</v>
      </c>
      <c r="I33" t="s">
        <v>253</v>
      </c>
      <c r="J33">
        <v>2026</v>
      </c>
      <c r="K33">
        <v>7</v>
      </c>
      <c r="L33" t="s">
        <v>94</v>
      </c>
      <c r="M33" s="108">
        <v>500.35124999999999</v>
      </c>
      <c r="N33">
        <v>1</v>
      </c>
      <c r="O33" s="108">
        <v>500.35124999999999</v>
      </c>
      <c r="P33" t="s">
        <v>2288</v>
      </c>
    </row>
    <row r="34" spans="1:16" x14ac:dyDescent="0.25">
      <c r="A34" t="s">
        <v>2392</v>
      </c>
      <c r="B34" t="s">
        <v>2293</v>
      </c>
      <c r="C34" t="s">
        <v>107</v>
      </c>
      <c r="D34" t="s">
        <v>2287</v>
      </c>
      <c r="E34" t="s">
        <v>105</v>
      </c>
      <c r="F34">
        <v>40700</v>
      </c>
      <c r="G34" t="s">
        <v>911</v>
      </c>
      <c r="I34" t="s">
        <v>109</v>
      </c>
      <c r="J34">
        <v>2026</v>
      </c>
      <c r="K34">
        <v>7</v>
      </c>
      <c r="L34" t="s">
        <v>94</v>
      </c>
      <c r="M34" s="108">
        <v>87.33637499999999</v>
      </c>
      <c r="N34">
        <v>1</v>
      </c>
      <c r="O34" s="108">
        <v>87.33637499999999</v>
      </c>
      <c r="P34" t="s">
        <v>2288</v>
      </c>
    </row>
    <row r="35" spans="1:16" x14ac:dyDescent="0.25">
      <c r="A35" t="s">
        <v>2392</v>
      </c>
      <c r="B35" t="s">
        <v>2293</v>
      </c>
      <c r="C35" t="s">
        <v>107</v>
      </c>
      <c r="D35" t="s">
        <v>2287</v>
      </c>
      <c r="E35" t="s">
        <v>93</v>
      </c>
      <c r="F35">
        <v>40700</v>
      </c>
      <c r="G35" t="s">
        <v>911</v>
      </c>
      <c r="I35" t="s">
        <v>253</v>
      </c>
      <c r="J35">
        <v>2026</v>
      </c>
      <c r="K35">
        <v>7</v>
      </c>
      <c r="L35" t="s">
        <v>94</v>
      </c>
      <c r="M35" s="108">
        <v>500.35124999999999</v>
      </c>
      <c r="N35">
        <v>1</v>
      </c>
      <c r="O35" s="108">
        <v>500.35124999999999</v>
      </c>
      <c r="P35" t="s">
        <v>2288</v>
      </c>
    </row>
    <row r="36" spans="1:16" x14ac:dyDescent="0.25">
      <c r="A36" t="s">
        <v>2392</v>
      </c>
      <c r="B36" t="s">
        <v>2293</v>
      </c>
      <c r="C36" t="s">
        <v>107</v>
      </c>
      <c r="D36" t="s">
        <v>2287</v>
      </c>
      <c r="E36" t="s">
        <v>105</v>
      </c>
      <c r="F36">
        <v>40700</v>
      </c>
      <c r="G36" t="s">
        <v>911</v>
      </c>
      <c r="I36" t="s">
        <v>111</v>
      </c>
      <c r="J36">
        <v>2026</v>
      </c>
      <c r="K36">
        <v>7</v>
      </c>
      <c r="L36" t="s">
        <v>94</v>
      </c>
      <c r="M36" s="108">
        <v>87.33637499999999</v>
      </c>
      <c r="N36">
        <v>1</v>
      </c>
      <c r="O36" s="108">
        <v>87.33637499999999</v>
      </c>
      <c r="P36" t="s">
        <v>2288</v>
      </c>
    </row>
    <row r="37" spans="1:16" x14ac:dyDescent="0.25">
      <c r="A37" t="s">
        <v>1005</v>
      </c>
      <c r="B37" t="s">
        <v>2294</v>
      </c>
      <c r="C37" t="s">
        <v>133</v>
      </c>
      <c r="D37" t="s">
        <v>2287</v>
      </c>
      <c r="E37" t="s">
        <v>93</v>
      </c>
      <c r="F37">
        <v>40700</v>
      </c>
      <c r="G37" t="s">
        <v>911</v>
      </c>
      <c r="I37" t="s">
        <v>253</v>
      </c>
      <c r="J37">
        <v>2026</v>
      </c>
      <c r="K37">
        <v>7</v>
      </c>
      <c r="L37" t="s">
        <v>94</v>
      </c>
      <c r="M37" s="108">
        <v>310.82</v>
      </c>
      <c r="N37">
        <v>1</v>
      </c>
      <c r="O37" s="108">
        <v>310.82</v>
      </c>
      <c r="P37" t="s">
        <v>2288</v>
      </c>
    </row>
    <row r="38" spans="1:16" x14ac:dyDescent="0.25">
      <c r="A38" t="s">
        <v>2516</v>
      </c>
      <c r="B38" t="s">
        <v>1613</v>
      </c>
      <c r="C38" t="s">
        <v>296</v>
      </c>
      <c r="D38" t="s">
        <v>2287</v>
      </c>
      <c r="E38" t="s">
        <v>93</v>
      </c>
      <c r="F38">
        <v>40700</v>
      </c>
      <c r="G38" t="s">
        <v>911</v>
      </c>
      <c r="I38" t="s">
        <v>253</v>
      </c>
      <c r="J38">
        <v>2026</v>
      </c>
      <c r="K38">
        <v>7</v>
      </c>
      <c r="L38" t="s">
        <v>94</v>
      </c>
      <c r="M38" s="108">
        <v>369.9</v>
      </c>
      <c r="N38">
        <v>1</v>
      </c>
      <c r="O38" s="108">
        <v>369.9</v>
      </c>
      <c r="P38" t="s">
        <v>2288</v>
      </c>
    </row>
    <row r="39" spans="1:16" x14ac:dyDescent="0.25">
      <c r="A39" t="s">
        <v>2516</v>
      </c>
      <c r="B39" t="s">
        <v>1613</v>
      </c>
      <c r="C39" t="s">
        <v>296</v>
      </c>
      <c r="D39" t="s">
        <v>2287</v>
      </c>
      <c r="E39" t="s">
        <v>105</v>
      </c>
      <c r="F39">
        <v>40700</v>
      </c>
      <c r="G39" t="s">
        <v>911</v>
      </c>
      <c r="I39" t="s">
        <v>2295</v>
      </c>
      <c r="J39">
        <v>2026</v>
      </c>
      <c r="K39">
        <v>7</v>
      </c>
      <c r="L39" t="s">
        <v>94</v>
      </c>
      <c r="M39" s="108">
        <v>3119.49</v>
      </c>
      <c r="N39">
        <v>1</v>
      </c>
      <c r="O39" s="108">
        <v>3119.49</v>
      </c>
      <c r="P39" t="s">
        <v>2288</v>
      </c>
    </row>
    <row r="40" spans="1:16" x14ac:dyDescent="0.25">
      <c r="A40" t="s">
        <v>1005</v>
      </c>
      <c r="B40" t="s">
        <v>2296</v>
      </c>
      <c r="C40" t="s">
        <v>133</v>
      </c>
      <c r="D40" t="s">
        <v>2287</v>
      </c>
      <c r="E40" t="s">
        <v>105</v>
      </c>
      <c r="F40">
        <v>40700</v>
      </c>
      <c r="G40" t="s">
        <v>911</v>
      </c>
      <c r="I40" t="s">
        <v>158</v>
      </c>
      <c r="J40">
        <v>2026</v>
      </c>
      <c r="K40">
        <v>7</v>
      </c>
      <c r="L40" t="s">
        <v>94</v>
      </c>
      <c r="M40" s="108">
        <v>165.14</v>
      </c>
      <c r="N40">
        <v>1</v>
      </c>
      <c r="O40" s="108">
        <v>165.14</v>
      </c>
      <c r="P40" t="s">
        <v>2288</v>
      </c>
    </row>
    <row r="41" spans="1:16" x14ac:dyDescent="0.25">
      <c r="A41" t="s">
        <v>1005</v>
      </c>
      <c r="B41" t="s">
        <v>2297</v>
      </c>
      <c r="C41" t="s">
        <v>133</v>
      </c>
      <c r="D41" t="s">
        <v>2287</v>
      </c>
      <c r="E41" t="s">
        <v>93</v>
      </c>
      <c r="F41">
        <v>40700</v>
      </c>
      <c r="G41" t="s">
        <v>911</v>
      </c>
      <c r="I41" t="s">
        <v>253</v>
      </c>
      <c r="J41">
        <v>2026</v>
      </c>
      <c r="K41">
        <v>7</v>
      </c>
      <c r="L41" t="s">
        <v>94</v>
      </c>
      <c r="M41" s="108">
        <v>310.82</v>
      </c>
      <c r="N41">
        <v>1</v>
      </c>
      <c r="O41" s="108">
        <v>310.82</v>
      </c>
      <c r="P41" t="s">
        <v>2288</v>
      </c>
    </row>
    <row r="42" spans="1:16" x14ac:dyDescent="0.25">
      <c r="A42" t="s">
        <v>1005</v>
      </c>
      <c r="B42" t="s">
        <v>2297</v>
      </c>
      <c r="C42" t="s">
        <v>133</v>
      </c>
      <c r="D42" t="s">
        <v>2287</v>
      </c>
      <c r="E42" t="s">
        <v>105</v>
      </c>
      <c r="F42">
        <v>40700</v>
      </c>
      <c r="G42" t="s">
        <v>911</v>
      </c>
      <c r="I42" t="s">
        <v>158</v>
      </c>
      <c r="J42">
        <v>2026</v>
      </c>
      <c r="K42">
        <v>7</v>
      </c>
      <c r="L42" t="s">
        <v>94</v>
      </c>
      <c r="M42" s="108">
        <v>165.14</v>
      </c>
      <c r="N42">
        <v>1</v>
      </c>
      <c r="O42" s="108">
        <v>165.14</v>
      </c>
      <c r="P42" t="s">
        <v>2288</v>
      </c>
    </row>
    <row r="43" spans="1:16" x14ac:dyDescent="0.25">
      <c r="A43" t="s">
        <v>1005</v>
      </c>
      <c r="B43" t="s">
        <v>414</v>
      </c>
      <c r="C43" t="s">
        <v>133</v>
      </c>
      <c r="D43" t="s">
        <v>2287</v>
      </c>
      <c r="E43" t="s">
        <v>93</v>
      </c>
      <c r="F43">
        <v>40700</v>
      </c>
      <c r="G43" t="s">
        <v>911</v>
      </c>
      <c r="I43" t="s">
        <v>253</v>
      </c>
      <c r="J43">
        <v>2026</v>
      </c>
      <c r="K43">
        <v>7</v>
      </c>
      <c r="L43" t="s">
        <v>94</v>
      </c>
      <c r="M43" s="108">
        <v>310.82</v>
      </c>
      <c r="N43">
        <v>1</v>
      </c>
      <c r="O43" s="108">
        <v>310.82</v>
      </c>
      <c r="P43" t="s">
        <v>2288</v>
      </c>
    </row>
    <row r="44" spans="1:16" x14ac:dyDescent="0.25">
      <c r="A44" t="s">
        <v>1005</v>
      </c>
      <c r="B44" t="s">
        <v>414</v>
      </c>
      <c r="C44" t="s">
        <v>133</v>
      </c>
      <c r="D44" t="s">
        <v>2287</v>
      </c>
      <c r="E44" t="s">
        <v>105</v>
      </c>
      <c r="F44">
        <v>40700</v>
      </c>
      <c r="G44" t="s">
        <v>911</v>
      </c>
      <c r="I44" t="s">
        <v>158</v>
      </c>
      <c r="J44">
        <v>2026</v>
      </c>
      <c r="K44">
        <v>7</v>
      </c>
      <c r="L44" t="s">
        <v>94</v>
      </c>
      <c r="M44" s="108">
        <v>495.42</v>
      </c>
      <c r="N44">
        <v>1</v>
      </c>
      <c r="O44" s="108">
        <v>495.42</v>
      </c>
      <c r="P44" t="s">
        <v>2288</v>
      </c>
    </row>
    <row r="45" spans="1:16" x14ac:dyDescent="0.25">
      <c r="A45" t="s">
        <v>2392</v>
      </c>
      <c r="B45" t="s">
        <v>2298</v>
      </c>
      <c r="C45" t="s">
        <v>107</v>
      </c>
      <c r="D45" t="s">
        <v>2287</v>
      </c>
      <c r="E45" t="s">
        <v>104</v>
      </c>
      <c r="F45">
        <v>40700</v>
      </c>
      <c r="G45" t="s">
        <v>911</v>
      </c>
      <c r="I45" t="s">
        <v>245</v>
      </c>
      <c r="J45">
        <v>2026</v>
      </c>
      <c r="K45">
        <v>7</v>
      </c>
      <c r="L45" t="s">
        <v>94</v>
      </c>
      <c r="M45" s="108">
        <v>413.79</v>
      </c>
      <c r="N45">
        <v>1</v>
      </c>
      <c r="O45" s="108">
        <v>413.79</v>
      </c>
      <c r="P45" t="s">
        <v>2288</v>
      </c>
    </row>
    <row r="46" spans="1:16" x14ac:dyDescent="0.25">
      <c r="A46" t="s">
        <v>2392</v>
      </c>
      <c r="B46" t="s">
        <v>2298</v>
      </c>
      <c r="C46" t="s">
        <v>107</v>
      </c>
      <c r="D46" t="s">
        <v>2287</v>
      </c>
      <c r="E46" t="s">
        <v>104</v>
      </c>
      <c r="F46">
        <v>40700</v>
      </c>
      <c r="G46" t="s">
        <v>911</v>
      </c>
      <c r="I46" t="s">
        <v>246</v>
      </c>
      <c r="J46">
        <v>2026</v>
      </c>
      <c r="K46">
        <v>7</v>
      </c>
      <c r="L46" t="s">
        <v>94</v>
      </c>
      <c r="M46" s="108">
        <v>400.28100000000001</v>
      </c>
      <c r="N46">
        <v>1</v>
      </c>
      <c r="O46" s="108">
        <v>400.28100000000001</v>
      </c>
      <c r="P46" t="s">
        <v>2288</v>
      </c>
    </row>
    <row r="47" spans="1:16" x14ac:dyDescent="0.25">
      <c r="A47" t="s">
        <v>2392</v>
      </c>
      <c r="B47" t="s">
        <v>2298</v>
      </c>
      <c r="C47" t="s">
        <v>107</v>
      </c>
      <c r="D47" t="s">
        <v>2287</v>
      </c>
      <c r="E47" t="s">
        <v>93</v>
      </c>
      <c r="F47">
        <v>40700</v>
      </c>
      <c r="G47" t="s">
        <v>911</v>
      </c>
      <c r="I47" t="s">
        <v>253</v>
      </c>
      <c r="J47">
        <v>2026</v>
      </c>
      <c r="K47">
        <v>7</v>
      </c>
      <c r="L47" t="s">
        <v>94</v>
      </c>
      <c r="M47" s="108">
        <v>500.35124999999999</v>
      </c>
      <c r="N47">
        <v>1</v>
      </c>
      <c r="O47" s="108">
        <v>500.35124999999999</v>
      </c>
      <c r="P47" t="s">
        <v>2288</v>
      </c>
    </row>
    <row r="48" spans="1:16" x14ac:dyDescent="0.25">
      <c r="A48" t="s">
        <v>2392</v>
      </c>
      <c r="B48" t="s">
        <v>2298</v>
      </c>
      <c r="C48" t="s">
        <v>107</v>
      </c>
      <c r="D48" t="s">
        <v>2287</v>
      </c>
      <c r="E48" t="s">
        <v>105</v>
      </c>
      <c r="F48">
        <v>40700</v>
      </c>
      <c r="G48" t="s">
        <v>911</v>
      </c>
      <c r="I48" t="s">
        <v>144</v>
      </c>
      <c r="J48">
        <v>2026</v>
      </c>
      <c r="K48">
        <v>7</v>
      </c>
      <c r="L48" t="s">
        <v>94</v>
      </c>
      <c r="M48" s="108">
        <v>341.13922500000001</v>
      </c>
      <c r="N48">
        <v>1</v>
      </c>
      <c r="O48" s="108">
        <v>341.13922500000001</v>
      </c>
      <c r="P48" t="s">
        <v>2288</v>
      </c>
    </row>
    <row r="49" spans="1:16" x14ac:dyDescent="0.25">
      <c r="A49" t="s">
        <v>2392</v>
      </c>
      <c r="B49" t="s">
        <v>2298</v>
      </c>
      <c r="C49" t="s">
        <v>107</v>
      </c>
      <c r="D49" t="s">
        <v>2287</v>
      </c>
      <c r="E49" t="s">
        <v>105</v>
      </c>
      <c r="F49">
        <v>40700</v>
      </c>
      <c r="G49" t="s">
        <v>911</v>
      </c>
      <c r="I49" t="s">
        <v>158</v>
      </c>
      <c r="J49">
        <v>2026</v>
      </c>
      <c r="K49">
        <v>7</v>
      </c>
      <c r="L49" t="s">
        <v>94</v>
      </c>
      <c r="M49" s="108">
        <v>600.42150000000004</v>
      </c>
      <c r="N49">
        <v>1</v>
      </c>
      <c r="O49" s="108">
        <v>600.42150000000004</v>
      </c>
      <c r="P49" t="s">
        <v>2288</v>
      </c>
    </row>
    <row r="50" spans="1:16" x14ac:dyDescent="0.25">
      <c r="A50" t="s">
        <v>2382</v>
      </c>
      <c r="B50" t="s">
        <v>2299</v>
      </c>
      <c r="C50" t="s">
        <v>733</v>
      </c>
      <c r="D50" t="s">
        <v>2287</v>
      </c>
      <c r="E50" t="s">
        <v>93</v>
      </c>
      <c r="F50">
        <v>40700</v>
      </c>
      <c r="G50" t="s">
        <v>911</v>
      </c>
      <c r="I50" t="s">
        <v>253</v>
      </c>
      <c r="J50">
        <v>2026</v>
      </c>
      <c r="K50">
        <v>7</v>
      </c>
      <c r="L50" t="s">
        <v>94</v>
      </c>
      <c r="M50" s="108">
        <v>1301.7849999999999</v>
      </c>
      <c r="N50">
        <v>1</v>
      </c>
      <c r="O50" s="108">
        <v>1301.7849999999999</v>
      </c>
      <c r="P50" t="s">
        <v>2288</v>
      </c>
    </row>
    <row r="51" spans="1:16" x14ac:dyDescent="0.25">
      <c r="A51" t="s">
        <v>2382</v>
      </c>
      <c r="B51" t="s">
        <v>2299</v>
      </c>
      <c r="C51" t="s">
        <v>733</v>
      </c>
      <c r="D51" t="s">
        <v>2287</v>
      </c>
      <c r="E51" t="s">
        <v>105</v>
      </c>
      <c r="F51">
        <v>40700</v>
      </c>
      <c r="G51" t="s">
        <v>911</v>
      </c>
      <c r="I51" t="s">
        <v>111</v>
      </c>
      <c r="J51">
        <v>2026</v>
      </c>
      <c r="K51">
        <v>7</v>
      </c>
      <c r="L51" t="s">
        <v>94</v>
      </c>
      <c r="M51" s="108">
        <v>163.476</v>
      </c>
      <c r="N51">
        <v>1</v>
      </c>
      <c r="O51" s="108">
        <v>163.476</v>
      </c>
      <c r="P51" t="s">
        <v>2288</v>
      </c>
    </row>
    <row r="52" spans="1:16" x14ac:dyDescent="0.25">
      <c r="A52" t="s">
        <v>2382</v>
      </c>
      <c r="B52" t="s">
        <v>2299</v>
      </c>
      <c r="C52" t="s">
        <v>733</v>
      </c>
      <c r="D52" t="s">
        <v>2287</v>
      </c>
      <c r="E52" t="s">
        <v>105</v>
      </c>
      <c r="F52">
        <v>40700</v>
      </c>
      <c r="G52" t="s">
        <v>911</v>
      </c>
      <c r="I52" t="s">
        <v>158</v>
      </c>
      <c r="J52">
        <v>2026</v>
      </c>
      <c r="K52">
        <v>7</v>
      </c>
      <c r="L52" t="s">
        <v>94</v>
      </c>
      <c r="M52" s="108">
        <v>4889.1750000000002</v>
      </c>
      <c r="N52">
        <v>1</v>
      </c>
      <c r="O52" s="108">
        <v>4889.1750000000002</v>
      </c>
      <c r="P52" t="s">
        <v>2288</v>
      </c>
    </row>
    <row r="53" spans="1:16" x14ac:dyDescent="0.25">
      <c r="A53" t="s">
        <v>2516</v>
      </c>
      <c r="B53" t="s">
        <v>1749</v>
      </c>
      <c r="C53" t="s">
        <v>296</v>
      </c>
      <c r="D53" t="s">
        <v>2287</v>
      </c>
      <c r="E53" t="s">
        <v>93</v>
      </c>
      <c r="F53">
        <v>40700</v>
      </c>
      <c r="G53" t="s">
        <v>911</v>
      </c>
      <c r="I53" t="s">
        <v>253</v>
      </c>
      <c r="J53">
        <v>2026</v>
      </c>
      <c r="K53">
        <v>7</v>
      </c>
      <c r="L53" t="s">
        <v>94</v>
      </c>
      <c r="M53" s="108">
        <v>402.36</v>
      </c>
      <c r="N53">
        <v>1</v>
      </c>
      <c r="O53" s="108">
        <v>402.36</v>
      </c>
      <c r="P53" t="s">
        <v>2288</v>
      </c>
    </row>
    <row r="54" spans="1:16" x14ac:dyDescent="0.25">
      <c r="A54" t="s">
        <v>2516</v>
      </c>
      <c r="B54" t="s">
        <v>1749</v>
      </c>
      <c r="C54" t="s">
        <v>296</v>
      </c>
      <c r="D54" t="s">
        <v>2287</v>
      </c>
      <c r="E54" t="s">
        <v>105</v>
      </c>
      <c r="F54">
        <v>40700</v>
      </c>
      <c r="G54" t="s">
        <v>911</v>
      </c>
      <c r="I54" t="s">
        <v>2295</v>
      </c>
      <c r="J54">
        <v>2026</v>
      </c>
      <c r="K54">
        <v>7</v>
      </c>
      <c r="L54" t="s">
        <v>94</v>
      </c>
      <c r="M54" s="108">
        <v>308.48</v>
      </c>
      <c r="N54">
        <v>1</v>
      </c>
      <c r="O54" s="108">
        <v>308.48</v>
      </c>
      <c r="P54" t="s">
        <v>2288</v>
      </c>
    </row>
    <row r="55" spans="1:16" x14ac:dyDescent="0.25">
      <c r="A55" t="s">
        <v>1005</v>
      </c>
      <c r="B55" t="s">
        <v>2300</v>
      </c>
      <c r="C55" t="s">
        <v>133</v>
      </c>
      <c r="D55" t="s">
        <v>2287</v>
      </c>
      <c r="E55" t="s">
        <v>93</v>
      </c>
      <c r="F55">
        <v>40700</v>
      </c>
      <c r="G55" t="s">
        <v>911</v>
      </c>
      <c r="I55" t="s">
        <v>253</v>
      </c>
      <c r="J55">
        <v>2026</v>
      </c>
      <c r="K55">
        <v>7</v>
      </c>
      <c r="L55" t="s">
        <v>94</v>
      </c>
      <c r="M55" s="108">
        <v>310.82</v>
      </c>
      <c r="N55">
        <v>1</v>
      </c>
      <c r="O55" s="108">
        <v>310.82</v>
      </c>
      <c r="P55" t="s">
        <v>2288</v>
      </c>
    </row>
    <row r="56" spans="1:16" x14ac:dyDescent="0.25">
      <c r="A56" t="s">
        <v>1005</v>
      </c>
      <c r="B56" t="s">
        <v>2300</v>
      </c>
      <c r="C56" t="s">
        <v>133</v>
      </c>
      <c r="D56" t="s">
        <v>2287</v>
      </c>
      <c r="E56" t="s">
        <v>105</v>
      </c>
      <c r="F56">
        <v>40700</v>
      </c>
      <c r="G56" t="s">
        <v>911</v>
      </c>
      <c r="I56" t="s">
        <v>121</v>
      </c>
      <c r="J56">
        <v>2026</v>
      </c>
      <c r="K56">
        <v>7</v>
      </c>
      <c r="L56" t="s">
        <v>94</v>
      </c>
      <c r="M56" s="108">
        <v>330.27</v>
      </c>
      <c r="N56">
        <v>1</v>
      </c>
      <c r="O56" s="108">
        <v>330.27</v>
      </c>
      <c r="P56" t="s">
        <v>2288</v>
      </c>
    </row>
    <row r="57" spans="1:16" x14ac:dyDescent="0.25">
      <c r="A57" t="s">
        <v>1005</v>
      </c>
      <c r="B57" t="s">
        <v>2300</v>
      </c>
      <c r="C57" t="s">
        <v>133</v>
      </c>
      <c r="D57" t="s">
        <v>2287</v>
      </c>
      <c r="E57" t="s">
        <v>105</v>
      </c>
      <c r="F57">
        <v>40700</v>
      </c>
      <c r="G57" t="s">
        <v>911</v>
      </c>
      <c r="I57" t="s">
        <v>158</v>
      </c>
      <c r="J57">
        <v>2026</v>
      </c>
      <c r="K57">
        <v>7</v>
      </c>
      <c r="L57" t="s">
        <v>94</v>
      </c>
      <c r="M57" s="108">
        <v>330.28</v>
      </c>
      <c r="N57">
        <v>1</v>
      </c>
      <c r="O57" s="108">
        <v>330.28</v>
      </c>
      <c r="P57" t="s">
        <v>2288</v>
      </c>
    </row>
    <row r="58" spans="1:16" x14ac:dyDescent="0.25">
      <c r="A58" t="s">
        <v>1005</v>
      </c>
      <c r="B58" t="s">
        <v>1799</v>
      </c>
      <c r="C58" t="s">
        <v>133</v>
      </c>
      <c r="D58" t="s">
        <v>2287</v>
      </c>
      <c r="E58" t="s">
        <v>102</v>
      </c>
      <c r="F58">
        <v>40700</v>
      </c>
      <c r="G58" t="s">
        <v>911</v>
      </c>
      <c r="I58" t="s">
        <v>186</v>
      </c>
      <c r="J58">
        <v>2026</v>
      </c>
      <c r="K58">
        <v>7</v>
      </c>
      <c r="L58" t="s">
        <v>94</v>
      </c>
      <c r="M58" s="108">
        <v>109.08</v>
      </c>
      <c r="N58">
        <v>1</v>
      </c>
      <c r="O58" s="108">
        <v>109.08</v>
      </c>
      <c r="P58" t="s">
        <v>2288</v>
      </c>
    </row>
    <row r="59" spans="1:16" x14ac:dyDescent="0.25">
      <c r="A59" t="s">
        <v>1005</v>
      </c>
      <c r="B59" t="s">
        <v>1799</v>
      </c>
      <c r="C59" t="s">
        <v>133</v>
      </c>
      <c r="D59" t="s">
        <v>2287</v>
      </c>
      <c r="E59" t="s">
        <v>93</v>
      </c>
      <c r="F59">
        <v>40700</v>
      </c>
      <c r="G59" t="s">
        <v>911</v>
      </c>
      <c r="I59" t="s">
        <v>191</v>
      </c>
      <c r="J59">
        <v>2026</v>
      </c>
      <c r="K59">
        <v>7</v>
      </c>
      <c r="L59" t="s">
        <v>94</v>
      </c>
      <c r="M59" s="108">
        <v>177.58</v>
      </c>
      <c r="N59">
        <v>1</v>
      </c>
      <c r="O59" s="108">
        <v>177.58</v>
      </c>
      <c r="P59" t="s">
        <v>2288</v>
      </c>
    </row>
    <row r="60" spans="1:16" x14ac:dyDescent="0.25">
      <c r="A60" t="s">
        <v>1005</v>
      </c>
      <c r="B60" t="s">
        <v>1799</v>
      </c>
      <c r="C60" t="s">
        <v>133</v>
      </c>
      <c r="D60" t="s">
        <v>2287</v>
      </c>
      <c r="E60" t="s">
        <v>93</v>
      </c>
      <c r="F60">
        <v>40700</v>
      </c>
      <c r="G60" t="s">
        <v>911</v>
      </c>
      <c r="I60" t="s">
        <v>168</v>
      </c>
      <c r="J60">
        <v>2026</v>
      </c>
      <c r="K60">
        <v>7</v>
      </c>
      <c r="L60" t="s">
        <v>94</v>
      </c>
      <c r="M60" s="108">
        <v>119.28</v>
      </c>
      <c r="N60">
        <v>1</v>
      </c>
      <c r="O60" s="108">
        <v>119.28</v>
      </c>
      <c r="P60" t="s">
        <v>2288</v>
      </c>
    </row>
    <row r="61" spans="1:16" x14ac:dyDescent="0.25">
      <c r="A61" t="s">
        <v>1005</v>
      </c>
      <c r="B61" t="s">
        <v>1799</v>
      </c>
      <c r="C61" t="s">
        <v>133</v>
      </c>
      <c r="D61" t="s">
        <v>2287</v>
      </c>
      <c r="E61" t="s">
        <v>93</v>
      </c>
      <c r="F61">
        <v>40700</v>
      </c>
      <c r="G61" t="s">
        <v>911</v>
      </c>
      <c r="I61" t="s">
        <v>253</v>
      </c>
      <c r="J61">
        <v>2026</v>
      </c>
      <c r="K61">
        <v>7</v>
      </c>
      <c r="L61" t="s">
        <v>94</v>
      </c>
      <c r="M61" s="108">
        <v>310.82</v>
      </c>
      <c r="N61">
        <v>1</v>
      </c>
      <c r="O61" s="108">
        <v>310.82</v>
      </c>
      <c r="P61" t="s">
        <v>2288</v>
      </c>
    </row>
    <row r="62" spans="1:16" x14ac:dyDescent="0.25">
      <c r="A62" t="s">
        <v>1005</v>
      </c>
      <c r="B62" t="s">
        <v>1799</v>
      </c>
      <c r="C62" t="s">
        <v>133</v>
      </c>
      <c r="D62" t="s">
        <v>2287</v>
      </c>
      <c r="E62" t="s">
        <v>93</v>
      </c>
      <c r="F62">
        <v>40700</v>
      </c>
      <c r="G62" t="s">
        <v>911</v>
      </c>
      <c r="I62" t="s">
        <v>240</v>
      </c>
      <c r="J62">
        <v>2026</v>
      </c>
      <c r="K62">
        <v>7</v>
      </c>
      <c r="L62" t="s">
        <v>94</v>
      </c>
      <c r="M62" s="108">
        <v>1027.52</v>
      </c>
      <c r="N62">
        <v>1</v>
      </c>
      <c r="O62" s="108">
        <v>1027.52</v>
      </c>
      <c r="P62" t="s">
        <v>2288</v>
      </c>
    </row>
    <row r="63" spans="1:16" x14ac:dyDescent="0.25">
      <c r="A63" t="s">
        <v>1005</v>
      </c>
      <c r="B63" t="s">
        <v>1799</v>
      </c>
      <c r="C63" t="s">
        <v>133</v>
      </c>
      <c r="D63" t="s">
        <v>2287</v>
      </c>
      <c r="E63" t="s">
        <v>105</v>
      </c>
      <c r="F63">
        <v>40700</v>
      </c>
      <c r="G63" t="s">
        <v>911</v>
      </c>
      <c r="I63" t="s">
        <v>121</v>
      </c>
      <c r="J63">
        <v>2026</v>
      </c>
      <c r="K63">
        <v>7</v>
      </c>
      <c r="L63" t="s">
        <v>94</v>
      </c>
      <c r="M63" s="108">
        <v>770.63</v>
      </c>
      <c r="N63">
        <v>1</v>
      </c>
      <c r="O63" s="108">
        <v>770.63</v>
      </c>
      <c r="P63" t="s">
        <v>2288</v>
      </c>
    </row>
    <row r="64" spans="1:16" x14ac:dyDescent="0.25">
      <c r="A64" t="s">
        <v>1005</v>
      </c>
      <c r="B64" t="s">
        <v>438</v>
      </c>
      <c r="C64" t="s">
        <v>133</v>
      </c>
      <c r="D64" t="s">
        <v>2287</v>
      </c>
      <c r="E64" t="s">
        <v>93</v>
      </c>
      <c r="F64">
        <v>40700</v>
      </c>
      <c r="G64" t="s">
        <v>911</v>
      </c>
      <c r="I64" t="s">
        <v>253</v>
      </c>
      <c r="J64">
        <v>2026</v>
      </c>
      <c r="K64">
        <v>7</v>
      </c>
      <c r="L64" t="s">
        <v>94</v>
      </c>
      <c r="M64" s="108">
        <v>310.82</v>
      </c>
      <c r="N64">
        <v>1</v>
      </c>
      <c r="O64" s="108">
        <v>310.82</v>
      </c>
      <c r="P64" t="s">
        <v>2288</v>
      </c>
    </row>
    <row r="65" spans="1:16" x14ac:dyDescent="0.25">
      <c r="A65" t="s">
        <v>1005</v>
      </c>
      <c r="B65" t="s">
        <v>438</v>
      </c>
      <c r="C65" t="s">
        <v>133</v>
      </c>
      <c r="D65" t="s">
        <v>2287</v>
      </c>
      <c r="E65" t="s">
        <v>105</v>
      </c>
      <c r="F65">
        <v>40700</v>
      </c>
      <c r="G65" t="s">
        <v>911</v>
      </c>
      <c r="I65" t="s">
        <v>121</v>
      </c>
      <c r="J65">
        <v>2026</v>
      </c>
      <c r="K65">
        <v>7</v>
      </c>
      <c r="L65" t="s">
        <v>94</v>
      </c>
      <c r="M65" s="108">
        <v>220.18</v>
      </c>
      <c r="N65">
        <v>1</v>
      </c>
      <c r="O65" s="108">
        <v>220.18</v>
      </c>
      <c r="P65" t="s">
        <v>2288</v>
      </c>
    </row>
    <row r="66" spans="1:16" x14ac:dyDescent="0.25">
      <c r="A66" t="s">
        <v>1005</v>
      </c>
      <c r="B66" t="s">
        <v>1841</v>
      </c>
      <c r="C66" t="s">
        <v>133</v>
      </c>
      <c r="D66" t="s">
        <v>2287</v>
      </c>
      <c r="E66" t="s">
        <v>102</v>
      </c>
      <c r="F66">
        <v>40700</v>
      </c>
      <c r="G66" t="s">
        <v>911</v>
      </c>
      <c r="I66" t="s">
        <v>186</v>
      </c>
      <c r="J66">
        <v>2026</v>
      </c>
      <c r="K66">
        <v>7</v>
      </c>
      <c r="L66" t="s">
        <v>94</v>
      </c>
      <c r="M66" s="108">
        <v>618.73</v>
      </c>
      <c r="N66">
        <v>1</v>
      </c>
      <c r="O66" s="108">
        <v>618.73</v>
      </c>
      <c r="P66" t="s">
        <v>2288</v>
      </c>
    </row>
    <row r="67" spans="1:16" x14ac:dyDescent="0.25">
      <c r="A67" t="s">
        <v>1005</v>
      </c>
      <c r="B67" t="s">
        <v>1841</v>
      </c>
      <c r="C67" t="s">
        <v>133</v>
      </c>
      <c r="D67" t="s">
        <v>2287</v>
      </c>
      <c r="E67" t="s">
        <v>93</v>
      </c>
      <c r="F67">
        <v>40700</v>
      </c>
      <c r="G67" t="s">
        <v>911</v>
      </c>
      <c r="I67" t="s">
        <v>191</v>
      </c>
      <c r="J67">
        <v>2026</v>
      </c>
      <c r="K67">
        <v>7</v>
      </c>
      <c r="L67" t="s">
        <v>94</v>
      </c>
      <c r="M67" s="108">
        <v>177.58</v>
      </c>
      <c r="N67">
        <v>1</v>
      </c>
      <c r="O67" s="108">
        <v>177.58</v>
      </c>
      <c r="P67" t="s">
        <v>2288</v>
      </c>
    </row>
    <row r="68" spans="1:16" x14ac:dyDescent="0.25">
      <c r="A68" t="s">
        <v>1005</v>
      </c>
      <c r="B68" t="s">
        <v>1841</v>
      </c>
      <c r="C68" t="s">
        <v>133</v>
      </c>
      <c r="D68" t="s">
        <v>2287</v>
      </c>
      <c r="E68" t="s">
        <v>93</v>
      </c>
      <c r="F68">
        <v>40700</v>
      </c>
      <c r="G68" t="s">
        <v>911</v>
      </c>
      <c r="I68" t="s">
        <v>618</v>
      </c>
      <c r="J68">
        <v>2026</v>
      </c>
      <c r="K68">
        <v>7</v>
      </c>
      <c r="L68" t="s">
        <v>94</v>
      </c>
      <c r="M68" s="108">
        <v>233.81</v>
      </c>
      <c r="N68">
        <v>1</v>
      </c>
      <c r="O68" s="108">
        <v>233.81</v>
      </c>
      <c r="P68" t="s">
        <v>2288</v>
      </c>
    </row>
    <row r="69" spans="1:16" x14ac:dyDescent="0.25">
      <c r="A69" t="s">
        <v>1005</v>
      </c>
      <c r="B69" t="s">
        <v>1841</v>
      </c>
      <c r="C69" t="s">
        <v>133</v>
      </c>
      <c r="D69" t="s">
        <v>2287</v>
      </c>
      <c r="E69" t="s">
        <v>93</v>
      </c>
      <c r="F69">
        <v>40700</v>
      </c>
      <c r="G69" t="s">
        <v>911</v>
      </c>
      <c r="I69" t="s">
        <v>168</v>
      </c>
      <c r="J69">
        <v>2026</v>
      </c>
      <c r="K69">
        <v>7</v>
      </c>
      <c r="L69" t="s">
        <v>94</v>
      </c>
      <c r="M69" s="108">
        <v>238.56</v>
      </c>
      <c r="N69">
        <v>1</v>
      </c>
      <c r="O69" s="108">
        <v>238.56</v>
      </c>
      <c r="P69" t="s">
        <v>2288</v>
      </c>
    </row>
    <row r="70" spans="1:16" x14ac:dyDescent="0.25">
      <c r="A70" t="s">
        <v>1005</v>
      </c>
      <c r="B70" t="s">
        <v>1841</v>
      </c>
      <c r="C70" t="s">
        <v>133</v>
      </c>
      <c r="D70" t="s">
        <v>2287</v>
      </c>
      <c r="E70" t="s">
        <v>93</v>
      </c>
      <c r="F70">
        <v>40700</v>
      </c>
      <c r="G70" t="s">
        <v>911</v>
      </c>
      <c r="I70" t="s">
        <v>707</v>
      </c>
      <c r="J70">
        <v>2026</v>
      </c>
      <c r="K70">
        <v>7</v>
      </c>
      <c r="L70" t="s">
        <v>94</v>
      </c>
      <c r="M70" s="108">
        <v>44.58</v>
      </c>
      <c r="N70">
        <v>1</v>
      </c>
      <c r="O70" s="108">
        <v>44.58</v>
      </c>
      <c r="P70" t="s">
        <v>2288</v>
      </c>
    </row>
    <row r="71" spans="1:16" x14ac:dyDescent="0.25">
      <c r="A71" t="s">
        <v>1005</v>
      </c>
      <c r="B71" t="s">
        <v>1841</v>
      </c>
      <c r="C71" t="s">
        <v>133</v>
      </c>
      <c r="D71" t="s">
        <v>2287</v>
      </c>
      <c r="E71" t="s">
        <v>93</v>
      </c>
      <c r="F71">
        <v>40700</v>
      </c>
      <c r="G71" t="s">
        <v>911</v>
      </c>
      <c r="I71" t="s">
        <v>253</v>
      </c>
      <c r="J71">
        <v>2026</v>
      </c>
      <c r="K71">
        <v>7</v>
      </c>
      <c r="L71" t="s">
        <v>94</v>
      </c>
      <c r="M71" s="108">
        <v>310.82</v>
      </c>
      <c r="N71">
        <v>1</v>
      </c>
      <c r="O71" s="108">
        <v>310.82</v>
      </c>
      <c r="P71" t="s">
        <v>2288</v>
      </c>
    </row>
    <row r="72" spans="1:16" x14ac:dyDescent="0.25">
      <c r="A72" t="s">
        <v>1005</v>
      </c>
      <c r="B72" t="s">
        <v>1841</v>
      </c>
      <c r="C72" t="s">
        <v>133</v>
      </c>
      <c r="D72" t="s">
        <v>2287</v>
      </c>
      <c r="E72" t="s">
        <v>93</v>
      </c>
      <c r="F72">
        <v>40700</v>
      </c>
      <c r="G72" t="s">
        <v>911</v>
      </c>
      <c r="I72" t="s">
        <v>240</v>
      </c>
      <c r="J72">
        <v>2026</v>
      </c>
      <c r="K72">
        <v>7</v>
      </c>
      <c r="L72" t="s">
        <v>94</v>
      </c>
      <c r="M72" s="108">
        <v>513.76</v>
      </c>
      <c r="N72">
        <v>1</v>
      </c>
      <c r="O72" s="108">
        <v>513.76</v>
      </c>
      <c r="P72" t="s">
        <v>2288</v>
      </c>
    </row>
    <row r="73" spans="1:16" x14ac:dyDescent="0.25">
      <c r="A73" t="s">
        <v>1005</v>
      </c>
      <c r="B73" t="s">
        <v>1841</v>
      </c>
      <c r="C73" t="s">
        <v>133</v>
      </c>
      <c r="D73" t="s">
        <v>2287</v>
      </c>
      <c r="E73" t="s">
        <v>105</v>
      </c>
      <c r="F73">
        <v>40700</v>
      </c>
      <c r="G73" t="s">
        <v>911</v>
      </c>
      <c r="I73" t="s">
        <v>121</v>
      </c>
      <c r="J73">
        <v>2026</v>
      </c>
      <c r="K73">
        <v>7</v>
      </c>
      <c r="L73" t="s">
        <v>94</v>
      </c>
      <c r="M73" s="108">
        <v>110.09</v>
      </c>
      <c r="N73">
        <v>1</v>
      </c>
      <c r="O73" s="108">
        <v>110.09</v>
      </c>
      <c r="P73" t="s">
        <v>2288</v>
      </c>
    </row>
    <row r="74" spans="1:16" x14ac:dyDescent="0.25">
      <c r="A74" t="s">
        <v>1005</v>
      </c>
      <c r="B74" t="s">
        <v>2301</v>
      </c>
      <c r="C74" t="s">
        <v>133</v>
      </c>
      <c r="D74" t="s">
        <v>2287</v>
      </c>
      <c r="E74" t="s">
        <v>102</v>
      </c>
      <c r="F74">
        <v>40700</v>
      </c>
      <c r="G74" t="s">
        <v>911</v>
      </c>
      <c r="I74" t="s">
        <v>186</v>
      </c>
      <c r="J74">
        <v>2026</v>
      </c>
      <c r="K74">
        <v>7</v>
      </c>
      <c r="L74" t="s">
        <v>94</v>
      </c>
      <c r="M74" s="108">
        <v>936.75</v>
      </c>
      <c r="N74">
        <v>1</v>
      </c>
      <c r="O74" s="108">
        <v>936.75</v>
      </c>
      <c r="P74" t="s">
        <v>2288</v>
      </c>
    </row>
    <row r="75" spans="1:16" x14ac:dyDescent="0.25">
      <c r="A75" t="s">
        <v>1005</v>
      </c>
      <c r="B75" t="s">
        <v>2301</v>
      </c>
      <c r="C75" t="s">
        <v>133</v>
      </c>
      <c r="D75" t="s">
        <v>2287</v>
      </c>
      <c r="E75" t="s">
        <v>93</v>
      </c>
      <c r="F75">
        <v>40700</v>
      </c>
      <c r="G75" t="s">
        <v>911</v>
      </c>
      <c r="I75" t="s">
        <v>191</v>
      </c>
      <c r="J75">
        <v>2026</v>
      </c>
      <c r="K75">
        <v>7</v>
      </c>
      <c r="L75" t="s">
        <v>94</v>
      </c>
      <c r="M75" s="108">
        <v>532.74</v>
      </c>
      <c r="N75">
        <v>1</v>
      </c>
      <c r="O75" s="108">
        <v>532.74</v>
      </c>
      <c r="P75" t="s">
        <v>2288</v>
      </c>
    </row>
    <row r="76" spans="1:16" x14ac:dyDescent="0.25">
      <c r="A76" t="s">
        <v>1005</v>
      </c>
      <c r="B76" t="s">
        <v>2301</v>
      </c>
      <c r="C76" t="s">
        <v>133</v>
      </c>
      <c r="D76" t="s">
        <v>2287</v>
      </c>
      <c r="E76" t="s">
        <v>93</v>
      </c>
      <c r="F76">
        <v>40700</v>
      </c>
      <c r="G76" t="s">
        <v>911</v>
      </c>
      <c r="I76" t="s">
        <v>168</v>
      </c>
      <c r="J76">
        <v>2026</v>
      </c>
      <c r="K76">
        <v>7</v>
      </c>
      <c r="L76" t="s">
        <v>94</v>
      </c>
      <c r="M76" s="108">
        <v>357.84</v>
      </c>
      <c r="N76">
        <v>1</v>
      </c>
      <c r="O76" s="108">
        <v>357.84</v>
      </c>
      <c r="P76" t="s">
        <v>2288</v>
      </c>
    </row>
    <row r="77" spans="1:16" x14ac:dyDescent="0.25">
      <c r="A77" t="s">
        <v>1005</v>
      </c>
      <c r="B77" t="s">
        <v>2301</v>
      </c>
      <c r="C77" t="s">
        <v>133</v>
      </c>
      <c r="D77" t="s">
        <v>2287</v>
      </c>
      <c r="E77" t="s">
        <v>93</v>
      </c>
      <c r="F77">
        <v>40700</v>
      </c>
      <c r="G77" t="s">
        <v>911</v>
      </c>
      <c r="I77" t="s">
        <v>253</v>
      </c>
      <c r="J77">
        <v>2026</v>
      </c>
      <c r="K77">
        <v>7</v>
      </c>
      <c r="L77" t="s">
        <v>94</v>
      </c>
      <c r="M77" s="108">
        <v>310.82</v>
      </c>
      <c r="N77">
        <v>1</v>
      </c>
      <c r="O77" s="108">
        <v>310.82</v>
      </c>
      <c r="P77" t="s">
        <v>2288</v>
      </c>
    </row>
    <row r="78" spans="1:16" x14ac:dyDescent="0.25">
      <c r="A78" t="s">
        <v>1005</v>
      </c>
      <c r="B78" t="s">
        <v>2301</v>
      </c>
      <c r="C78" t="s">
        <v>133</v>
      </c>
      <c r="D78" t="s">
        <v>2287</v>
      </c>
      <c r="E78" t="s">
        <v>93</v>
      </c>
      <c r="F78">
        <v>40700</v>
      </c>
      <c r="G78" t="s">
        <v>911</v>
      </c>
      <c r="I78" t="s">
        <v>240</v>
      </c>
      <c r="J78">
        <v>2026</v>
      </c>
      <c r="K78">
        <v>7</v>
      </c>
      <c r="L78" t="s">
        <v>94</v>
      </c>
      <c r="M78" s="108">
        <v>513.76</v>
      </c>
      <c r="N78">
        <v>1</v>
      </c>
      <c r="O78" s="108">
        <v>513.76</v>
      </c>
      <c r="P78" t="s">
        <v>2288</v>
      </c>
    </row>
    <row r="79" spans="1:16" x14ac:dyDescent="0.25">
      <c r="A79" t="s">
        <v>1005</v>
      </c>
      <c r="B79" t="s">
        <v>2301</v>
      </c>
      <c r="C79" t="s">
        <v>133</v>
      </c>
      <c r="D79" t="s">
        <v>2287</v>
      </c>
      <c r="E79" t="s">
        <v>105</v>
      </c>
      <c r="F79">
        <v>40700</v>
      </c>
      <c r="G79" t="s">
        <v>911</v>
      </c>
      <c r="I79" t="s">
        <v>121</v>
      </c>
      <c r="J79">
        <v>2026</v>
      </c>
      <c r="K79">
        <v>7</v>
      </c>
      <c r="L79" t="s">
        <v>94</v>
      </c>
      <c r="M79" s="108">
        <v>440.36</v>
      </c>
      <c r="N79">
        <v>1</v>
      </c>
      <c r="O79" s="108">
        <v>440.36</v>
      </c>
      <c r="P79" t="s">
        <v>2288</v>
      </c>
    </row>
    <row r="80" spans="1:16" x14ac:dyDescent="0.25">
      <c r="A80" t="s">
        <v>2382</v>
      </c>
      <c r="B80" t="s">
        <v>1849</v>
      </c>
      <c r="C80" t="s">
        <v>754</v>
      </c>
      <c r="D80" t="s">
        <v>2287</v>
      </c>
      <c r="E80" t="s">
        <v>93</v>
      </c>
      <c r="F80">
        <v>40700</v>
      </c>
      <c r="G80" t="s">
        <v>911</v>
      </c>
      <c r="I80" t="s">
        <v>253</v>
      </c>
      <c r="J80">
        <v>2026</v>
      </c>
      <c r="K80">
        <v>7</v>
      </c>
      <c r="L80" t="s">
        <v>94</v>
      </c>
      <c r="M80" s="108">
        <v>1331.93</v>
      </c>
      <c r="N80">
        <v>1</v>
      </c>
      <c r="O80" s="108">
        <v>1331.93</v>
      </c>
      <c r="P80" t="s">
        <v>2288</v>
      </c>
    </row>
    <row r="81" spans="1:16" x14ac:dyDescent="0.25">
      <c r="A81" t="s">
        <v>2382</v>
      </c>
      <c r="B81" t="s">
        <v>1849</v>
      </c>
      <c r="C81" t="s">
        <v>754</v>
      </c>
      <c r="D81" t="s">
        <v>2287</v>
      </c>
      <c r="E81" t="s">
        <v>105</v>
      </c>
      <c r="F81">
        <v>40700</v>
      </c>
      <c r="G81" t="s">
        <v>911</v>
      </c>
      <c r="I81" t="s">
        <v>144</v>
      </c>
      <c r="J81">
        <v>2026</v>
      </c>
      <c r="K81">
        <v>7</v>
      </c>
      <c r="L81" t="s">
        <v>94</v>
      </c>
      <c r="M81" s="108">
        <v>848.28</v>
      </c>
      <c r="N81">
        <v>1</v>
      </c>
      <c r="O81" s="108">
        <v>848.28</v>
      </c>
      <c r="P81" t="s">
        <v>2288</v>
      </c>
    </row>
    <row r="82" spans="1:16" x14ac:dyDescent="0.25">
      <c r="A82" t="s">
        <v>2382</v>
      </c>
      <c r="B82" t="s">
        <v>1849</v>
      </c>
      <c r="C82" t="s">
        <v>754</v>
      </c>
      <c r="D82" t="s">
        <v>2287</v>
      </c>
      <c r="E82" t="s">
        <v>105</v>
      </c>
      <c r="F82">
        <v>40700</v>
      </c>
      <c r="G82" t="s">
        <v>911</v>
      </c>
      <c r="I82" t="s">
        <v>111</v>
      </c>
      <c r="J82">
        <v>2026</v>
      </c>
      <c r="K82">
        <v>7</v>
      </c>
      <c r="L82" t="s">
        <v>94</v>
      </c>
      <c r="M82" s="108">
        <v>148.68</v>
      </c>
      <c r="N82">
        <v>1</v>
      </c>
      <c r="O82" s="108">
        <v>148.68</v>
      </c>
      <c r="P82" t="s">
        <v>2288</v>
      </c>
    </row>
    <row r="83" spans="1:16" x14ac:dyDescent="0.25">
      <c r="A83" t="s">
        <v>1005</v>
      </c>
      <c r="B83" t="s">
        <v>440</v>
      </c>
      <c r="C83" t="s">
        <v>133</v>
      </c>
      <c r="D83" t="s">
        <v>2287</v>
      </c>
      <c r="E83" t="s">
        <v>102</v>
      </c>
      <c r="F83">
        <v>40700</v>
      </c>
      <c r="G83" t="s">
        <v>911</v>
      </c>
      <c r="I83" t="s">
        <v>186</v>
      </c>
      <c r="J83">
        <v>2026</v>
      </c>
      <c r="K83">
        <v>7</v>
      </c>
      <c r="L83" t="s">
        <v>94</v>
      </c>
      <c r="M83" s="108">
        <v>7770.02</v>
      </c>
      <c r="N83">
        <v>1</v>
      </c>
      <c r="O83" s="108">
        <v>7770.02</v>
      </c>
      <c r="P83" t="s">
        <v>2288</v>
      </c>
    </row>
    <row r="84" spans="1:16" x14ac:dyDescent="0.25">
      <c r="A84" t="s">
        <v>1005</v>
      </c>
      <c r="B84" t="s">
        <v>440</v>
      </c>
      <c r="C84" t="s">
        <v>133</v>
      </c>
      <c r="D84" t="s">
        <v>2287</v>
      </c>
      <c r="E84" t="s">
        <v>93</v>
      </c>
      <c r="F84">
        <v>40700</v>
      </c>
      <c r="G84" t="s">
        <v>911</v>
      </c>
      <c r="I84" t="s">
        <v>191</v>
      </c>
      <c r="J84">
        <v>2026</v>
      </c>
      <c r="K84">
        <v>7</v>
      </c>
      <c r="L84" t="s">
        <v>94</v>
      </c>
      <c r="M84" s="108">
        <v>5682.56</v>
      </c>
      <c r="N84">
        <v>1</v>
      </c>
      <c r="O84" s="108">
        <v>5682.56</v>
      </c>
      <c r="P84" t="s">
        <v>2288</v>
      </c>
    </row>
    <row r="85" spans="1:16" x14ac:dyDescent="0.25">
      <c r="A85" t="s">
        <v>1005</v>
      </c>
      <c r="B85" t="s">
        <v>440</v>
      </c>
      <c r="C85" t="s">
        <v>133</v>
      </c>
      <c r="D85" t="s">
        <v>2287</v>
      </c>
      <c r="E85" t="s">
        <v>93</v>
      </c>
      <c r="F85">
        <v>40700</v>
      </c>
      <c r="G85" t="s">
        <v>911</v>
      </c>
      <c r="I85" t="s">
        <v>618</v>
      </c>
      <c r="J85">
        <v>2026</v>
      </c>
      <c r="K85">
        <v>7</v>
      </c>
      <c r="L85" t="s">
        <v>94</v>
      </c>
      <c r="M85" s="108">
        <v>233.81</v>
      </c>
      <c r="N85">
        <v>1</v>
      </c>
      <c r="O85" s="108">
        <v>233.81</v>
      </c>
      <c r="P85" t="s">
        <v>2288</v>
      </c>
    </row>
    <row r="86" spans="1:16" x14ac:dyDescent="0.25">
      <c r="A86" t="s">
        <v>1005</v>
      </c>
      <c r="B86" t="s">
        <v>440</v>
      </c>
      <c r="C86" t="s">
        <v>133</v>
      </c>
      <c r="D86" t="s">
        <v>2287</v>
      </c>
      <c r="E86" t="s">
        <v>93</v>
      </c>
      <c r="F86">
        <v>40700</v>
      </c>
      <c r="G86" t="s">
        <v>911</v>
      </c>
      <c r="I86" t="s">
        <v>168</v>
      </c>
      <c r="J86">
        <v>2026</v>
      </c>
      <c r="K86">
        <v>7</v>
      </c>
      <c r="L86" t="s">
        <v>94</v>
      </c>
      <c r="M86" s="108">
        <v>3936.24</v>
      </c>
      <c r="N86">
        <v>1</v>
      </c>
      <c r="O86" s="108">
        <v>3936.24</v>
      </c>
      <c r="P86" t="s">
        <v>2288</v>
      </c>
    </row>
    <row r="87" spans="1:16" x14ac:dyDescent="0.25">
      <c r="A87" t="s">
        <v>1005</v>
      </c>
      <c r="B87" t="s">
        <v>440</v>
      </c>
      <c r="C87" t="s">
        <v>133</v>
      </c>
      <c r="D87" t="s">
        <v>2287</v>
      </c>
      <c r="E87" t="s">
        <v>93</v>
      </c>
      <c r="F87">
        <v>40700</v>
      </c>
      <c r="G87" t="s">
        <v>911</v>
      </c>
      <c r="I87" t="s">
        <v>253</v>
      </c>
      <c r="J87">
        <v>2026</v>
      </c>
      <c r="K87">
        <v>7</v>
      </c>
      <c r="L87" t="s">
        <v>94</v>
      </c>
      <c r="M87" s="108">
        <v>310.82</v>
      </c>
      <c r="N87">
        <v>1</v>
      </c>
      <c r="O87" s="108">
        <v>310.82</v>
      </c>
      <c r="P87" t="s">
        <v>2288</v>
      </c>
    </row>
    <row r="88" spans="1:16" x14ac:dyDescent="0.25">
      <c r="A88" t="s">
        <v>1005</v>
      </c>
      <c r="B88" t="s">
        <v>440</v>
      </c>
      <c r="C88" t="s">
        <v>133</v>
      </c>
      <c r="D88" t="s">
        <v>2287</v>
      </c>
      <c r="E88" t="s">
        <v>105</v>
      </c>
      <c r="F88">
        <v>40700</v>
      </c>
      <c r="G88" t="s">
        <v>911</v>
      </c>
      <c r="I88" t="s">
        <v>121</v>
      </c>
      <c r="J88">
        <v>2026</v>
      </c>
      <c r="K88">
        <v>7</v>
      </c>
      <c r="L88" t="s">
        <v>94</v>
      </c>
      <c r="M88" s="108">
        <v>1210.99</v>
      </c>
      <c r="N88">
        <v>1</v>
      </c>
      <c r="O88" s="108">
        <v>1210.99</v>
      </c>
      <c r="P88" t="s">
        <v>2288</v>
      </c>
    </row>
    <row r="89" spans="1:16" x14ac:dyDescent="0.25">
      <c r="A89" t="s">
        <v>2516</v>
      </c>
      <c r="B89" t="s">
        <v>441</v>
      </c>
      <c r="C89" t="s">
        <v>296</v>
      </c>
      <c r="D89" t="s">
        <v>2287</v>
      </c>
      <c r="E89" t="s">
        <v>93</v>
      </c>
      <c r="F89">
        <v>40700</v>
      </c>
      <c r="G89" t="s">
        <v>911</v>
      </c>
      <c r="I89" t="s">
        <v>253</v>
      </c>
      <c r="J89">
        <v>2026</v>
      </c>
      <c r="K89">
        <v>7</v>
      </c>
      <c r="L89" t="s">
        <v>94</v>
      </c>
      <c r="M89" s="108">
        <v>376.26</v>
      </c>
      <c r="N89">
        <v>1</v>
      </c>
      <c r="O89" s="108">
        <v>376.26</v>
      </c>
      <c r="P89" t="s">
        <v>2288</v>
      </c>
    </row>
    <row r="90" spans="1:16" x14ac:dyDescent="0.25">
      <c r="A90" t="s">
        <v>2516</v>
      </c>
      <c r="B90" t="s">
        <v>441</v>
      </c>
      <c r="C90" t="s">
        <v>296</v>
      </c>
      <c r="D90" t="s">
        <v>2287</v>
      </c>
      <c r="E90" t="s">
        <v>105</v>
      </c>
      <c r="F90">
        <v>40700</v>
      </c>
      <c r="G90" t="s">
        <v>911</v>
      </c>
      <c r="I90" t="s">
        <v>2295</v>
      </c>
      <c r="J90">
        <v>2026</v>
      </c>
      <c r="K90">
        <v>7</v>
      </c>
      <c r="L90" t="s">
        <v>94</v>
      </c>
      <c r="M90" s="108">
        <v>2884.7</v>
      </c>
      <c r="N90">
        <v>1</v>
      </c>
      <c r="O90" s="108">
        <v>2884.7</v>
      </c>
      <c r="P90" t="s">
        <v>2288</v>
      </c>
    </row>
    <row r="91" spans="1:16" x14ac:dyDescent="0.25">
      <c r="A91" t="s">
        <v>500</v>
      </c>
      <c r="B91" t="s">
        <v>875</v>
      </c>
      <c r="C91" t="s">
        <v>500</v>
      </c>
      <c r="D91" t="s">
        <v>2287</v>
      </c>
      <c r="E91" t="s">
        <v>105</v>
      </c>
      <c r="F91">
        <v>40700</v>
      </c>
      <c r="G91" t="s">
        <v>911</v>
      </c>
      <c r="I91" t="s">
        <v>111</v>
      </c>
      <c r="J91">
        <v>2026</v>
      </c>
      <c r="K91">
        <v>7</v>
      </c>
      <c r="L91" t="s">
        <v>94</v>
      </c>
      <c r="M91" s="108">
        <v>155.72</v>
      </c>
      <c r="N91">
        <v>1</v>
      </c>
      <c r="O91" s="108">
        <v>155.72</v>
      </c>
      <c r="P91" t="s">
        <v>2288</v>
      </c>
    </row>
    <row r="92" spans="1:16" x14ac:dyDescent="0.25">
      <c r="A92" t="s">
        <v>2382</v>
      </c>
      <c r="B92" t="s">
        <v>445</v>
      </c>
      <c r="C92" t="s">
        <v>425</v>
      </c>
      <c r="D92" t="s">
        <v>2287</v>
      </c>
      <c r="E92" t="s">
        <v>93</v>
      </c>
      <c r="F92">
        <v>40700</v>
      </c>
      <c r="G92" t="s">
        <v>911</v>
      </c>
      <c r="I92" t="s">
        <v>253</v>
      </c>
      <c r="J92">
        <v>2026</v>
      </c>
      <c r="K92">
        <v>7</v>
      </c>
      <c r="L92" t="s">
        <v>94</v>
      </c>
      <c r="M92" s="108">
        <v>1553.92</v>
      </c>
      <c r="N92">
        <v>1</v>
      </c>
      <c r="O92" s="108">
        <v>1553.92</v>
      </c>
      <c r="P92" t="s">
        <v>2288</v>
      </c>
    </row>
    <row r="93" spans="1:16" x14ac:dyDescent="0.25">
      <c r="A93" t="s">
        <v>2382</v>
      </c>
      <c r="B93" t="s">
        <v>445</v>
      </c>
      <c r="C93" t="s">
        <v>425</v>
      </c>
      <c r="D93" t="s">
        <v>2287</v>
      </c>
      <c r="E93" t="s">
        <v>105</v>
      </c>
      <c r="F93">
        <v>40700</v>
      </c>
      <c r="G93" t="s">
        <v>911</v>
      </c>
      <c r="I93" t="s">
        <v>144</v>
      </c>
      <c r="J93">
        <v>2026</v>
      </c>
      <c r="K93">
        <v>7</v>
      </c>
      <c r="L93" t="s">
        <v>94</v>
      </c>
      <c r="M93" s="108">
        <v>927.8</v>
      </c>
      <c r="N93">
        <v>1</v>
      </c>
      <c r="O93" s="108">
        <v>927.8</v>
      </c>
      <c r="P93" t="s">
        <v>2288</v>
      </c>
    </row>
    <row r="94" spans="1:16" x14ac:dyDescent="0.25">
      <c r="A94" t="s">
        <v>2382</v>
      </c>
      <c r="B94" t="s">
        <v>445</v>
      </c>
      <c r="C94" t="s">
        <v>425</v>
      </c>
      <c r="D94" t="s">
        <v>2287</v>
      </c>
      <c r="E94" t="s">
        <v>105</v>
      </c>
      <c r="F94">
        <v>40700</v>
      </c>
      <c r="G94" t="s">
        <v>911</v>
      </c>
      <c r="I94" t="s">
        <v>111</v>
      </c>
      <c r="J94">
        <v>2026</v>
      </c>
      <c r="K94">
        <v>7</v>
      </c>
      <c r="L94" t="s">
        <v>94</v>
      </c>
      <c r="M94" s="108">
        <v>195.14</v>
      </c>
      <c r="N94">
        <v>1</v>
      </c>
      <c r="O94" s="108">
        <v>195.14</v>
      </c>
      <c r="P94" t="s">
        <v>2288</v>
      </c>
    </row>
    <row r="95" spans="1:16" x14ac:dyDescent="0.25">
      <c r="A95" t="s">
        <v>2382</v>
      </c>
      <c r="B95" t="s">
        <v>445</v>
      </c>
      <c r="C95" t="s">
        <v>425</v>
      </c>
      <c r="D95" t="s">
        <v>2287</v>
      </c>
      <c r="E95" t="s">
        <v>105</v>
      </c>
      <c r="F95">
        <v>40700</v>
      </c>
      <c r="G95" t="s">
        <v>911</v>
      </c>
      <c r="I95" t="s">
        <v>158</v>
      </c>
      <c r="J95">
        <v>2026</v>
      </c>
      <c r="K95">
        <v>7</v>
      </c>
      <c r="L95" t="s">
        <v>94</v>
      </c>
      <c r="M95" s="108">
        <v>778.16</v>
      </c>
      <c r="N95">
        <v>1</v>
      </c>
      <c r="O95" s="108">
        <v>778.16</v>
      </c>
      <c r="P95" t="s">
        <v>2288</v>
      </c>
    </row>
    <row r="96" spans="1:16" x14ac:dyDescent="0.25">
      <c r="A96" t="s">
        <v>1005</v>
      </c>
      <c r="B96" t="s">
        <v>448</v>
      </c>
      <c r="C96" t="s">
        <v>133</v>
      </c>
      <c r="D96" t="s">
        <v>2287</v>
      </c>
      <c r="E96" t="s">
        <v>102</v>
      </c>
      <c r="F96">
        <v>40700</v>
      </c>
      <c r="G96" t="s">
        <v>911</v>
      </c>
      <c r="I96" t="s">
        <v>186</v>
      </c>
      <c r="J96">
        <v>2026</v>
      </c>
      <c r="K96">
        <v>7</v>
      </c>
      <c r="L96" t="s">
        <v>94</v>
      </c>
      <c r="M96" s="108">
        <v>531.80999999999995</v>
      </c>
      <c r="N96">
        <v>1</v>
      </c>
      <c r="O96" s="108">
        <v>531.80999999999995</v>
      </c>
      <c r="P96" t="s">
        <v>2288</v>
      </c>
    </row>
    <row r="97" spans="1:16" x14ac:dyDescent="0.25">
      <c r="A97" t="s">
        <v>1005</v>
      </c>
      <c r="B97" t="s">
        <v>448</v>
      </c>
      <c r="C97" t="s">
        <v>133</v>
      </c>
      <c r="D97" t="s">
        <v>2287</v>
      </c>
      <c r="E97" t="s">
        <v>93</v>
      </c>
      <c r="F97">
        <v>40700</v>
      </c>
      <c r="G97" t="s">
        <v>911</v>
      </c>
      <c r="I97" t="s">
        <v>191</v>
      </c>
      <c r="J97">
        <v>2026</v>
      </c>
      <c r="K97">
        <v>7</v>
      </c>
      <c r="L97" t="s">
        <v>94</v>
      </c>
      <c r="M97" s="108">
        <v>177.58</v>
      </c>
      <c r="N97">
        <v>1</v>
      </c>
      <c r="O97" s="108">
        <v>177.58</v>
      </c>
      <c r="P97" t="s">
        <v>2288</v>
      </c>
    </row>
    <row r="98" spans="1:16" x14ac:dyDescent="0.25">
      <c r="A98" t="s">
        <v>1005</v>
      </c>
      <c r="B98" t="s">
        <v>448</v>
      </c>
      <c r="C98" t="s">
        <v>133</v>
      </c>
      <c r="D98" t="s">
        <v>2287</v>
      </c>
      <c r="E98" t="s">
        <v>93</v>
      </c>
      <c r="F98">
        <v>40700</v>
      </c>
      <c r="G98" t="s">
        <v>911</v>
      </c>
      <c r="I98" t="s">
        <v>166</v>
      </c>
      <c r="J98">
        <v>2026</v>
      </c>
      <c r="K98">
        <v>7</v>
      </c>
      <c r="L98" t="s">
        <v>94</v>
      </c>
      <c r="M98" s="108">
        <v>340.48</v>
      </c>
      <c r="N98">
        <v>1</v>
      </c>
      <c r="O98" s="108">
        <v>340.48</v>
      </c>
      <c r="P98" t="s">
        <v>2288</v>
      </c>
    </row>
    <row r="99" spans="1:16" x14ac:dyDescent="0.25">
      <c r="A99" t="s">
        <v>1005</v>
      </c>
      <c r="B99" t="s">
        <v>448</v>
      </c>
      <c r="C99" t="s">
        <v>133</v>
      </c>
      <c r="D99" t="s">
        <v>2287</v>
      </c>
      <c r="E99" t="s">
        <v>93</v>
      </c>
      <c r="F99">
        <v>40700</v>
      </c>
      <c r="G99" t="s">
        <v>911</v>
      </c>
      <c r="I99" t="s">
        <v>168</v>
      </c>
      <c r="J99">
        <v>2026</v>
      </c>
      <c r="K99">
        <v>7</v>
      </c>
      <c r="L99" t="s">
        <v>94</v>
      </c>
      <c r="M99" s="108">
        <v>119.28</v>
      </c>
      <c r="N99">
        <v>1</v>
      </c>
      <c r="O99" s="108">
        <v>119.28</v>
      </c>
      <c r="P99" t="s">
        <v>2288</v>
      </c>
    </row>
    <row r="100" spans="1:16" x14ac:dyDescent="0.25">
      <c r="A100" t="s">
        <v>1005</v>
      </c>
      <c r="B100" t="s">
        <v>448</v>
      </c>
      <c r="C100" t="s">
        <v>133</v>
      </c>
      <c r="D100" t="s">
        <v>2287</v>
      </c>
      <c r="E100" t="s">
        <v>93</v>
      </c>
      <c r="F100">
        <v>40700</v>
      </c>
      <c r="G100" t="s">
        <v>911</v>
      </c>
      <c r="I100" t="s">
        <v>169</v>
      </c>
      <c r="J100">
        <v>2026</v>
      </c>
      <c r="K100">
        <v>7</v>
      </c>
      <c r="L100" t="s">
        <v>94</v>
      </c>
      <c r="M100" s="108">
        <v>286.26</v>
      </c>
      <c r="N100">
        <v>1</v>
      </c>
      <c r="O100" s="108">
        <v>286.26</v>
      </c>
      <c r="P100" t="s">
        <v>2288</v>
      </c>
    </row>
    <row r="101" spans="1:16" x14ac:dyDescent="0.25">
      <c r="A101" t="s">
        <v>1005</v>
      </c>
      <c r="B101" t="s">
        <v>448</v>
      </c>
      <c r="C101" t="s">
        <v>133</v>
      </c>
      <c r="D101" t="s">
        <v>2287</v>
      </c>
      <c r="E101" t="s">
        <v>93</v>
      </c>
      <c r="F101">
        <v>40700</v>
      </c>
      <c r="G101" t="s">
        <v>911</v>
      </c>
      <c r="I101" t="s">
        <v>253</v>
      </c>
      <c r="J101">
        <v>2026</v>
      </c>
      <c r="K101">
        <v>7</v>
      </c>
      <c r="L101" t="s">
        <v>94</v>
      </c>
      <c r="M101" s="108">
        <v>310.82</v>
      </c>
      <c r="N101">
        <v>1</v>
      </c>
      <c r="O101" s="108">
        <v>310.82</v>
      </c>
      <c r="P101" t="s">
        <v>2288</v>
      </c>
    </row>
    <row r="102" spans="1:16" x14ac:dyDescent="0.25">
      <c r="A102" t="s">
        <v>1005</v>
      </c>
      <c r="B102" t="s">
        <v>448</v>
      </c>
      <c r="C102" t="s">
        <v>133</v>
      </c>
      <c r="D102" t="s">
        <v>2287</v>
      </c>
      <c r="E102" t="s">
        <v>105</v>
      </c>
      <c r="F102">
        <v>40700</v>
      </c>
      <c r="G102" t="s">
        <v>911</v>
      </c>
      <c r="I102" t="s">
        <v>121</v>
      </c>
      <c r="J102">
        <v>2026</v>
      </c>
      <c r="K102">
        <v>7</v>
      </c>
      <c r="L102" t="s">
        <v>94</v>
      </c>
      <c r="M102" s="108">
        <v>110.09</v>
      </c>
      <c r="N102">
        <v>1</v>
      </c>
      <c r="O102" s="108">
        <v>110.09</v>
      </c>
      <c r="P102" t="s">
        <v>2288</v>
      </c>
    </row>
    <row r="103" spans="1:16" x14ac:dyDescent="0.25">
      <c r="A103" t="s">
        <v>1005</v>
      </c>
      <c r="B103" t="s">
        <v>448</v>
      </c>
      <c r="C103" t="s">
        <v>133</v>
      </c>
      <c r="D103" t="s">
        <v>2287</v>
      </c>
      <c r="E103" t="s">
        <v>105</v>
      </c>
      <c r="F103">
        <v>40700</v>
      </c>
      <c r="G103" t="s">
        <v>911</v>
      </c>
      <c r="I103" t="s">
        <v>158</v>
      </c>
      <c r="J103">
        <v>2026</v>
      </c>
      <c r="K103">
        <v>7</v>
      </c>
      <c r="L103" t="s">
        <v>94</v>
      </c>
      <c r="M103" s="108">
        <v>990.84</v>
      </c>
      <c r="N103">
        <v>1</v>
      </c>
      <c r="O103" s="108">
        <v>990.84</v>
      </c>
      <c r="P103" t="s">
        <v>2288</v>
      </c>
    </row>
    <row r="104" spans="1:16" x14ac:dyDescent="0.25">
      <c r="A104" t="s">
        <v>1005</v>
      </c>
      <c r="B104" t="s">
        <v>449</v>
      </c>
      <c r="C104" t="s">
        <v>133</v>
      </c>
      <c r="D104" t="s">
        <v>2287</v>
      </c>
      <c r="E104" t="s">
        <v>102</v>
      </c>
      <c r="F104">
        <v>40700</v>
      </c>
      <c r="G104" t="s">
        <v>911</v>
      </c>
      <c r="I104" t="s">
        <v>186</v>
      </c>
      <c r="J104">
        <v>2026</v>
      </c>
      <c r="K104">
        <v>7</v>
      </c>
      <c r="L104" t="s">
        <v>94</v>
      </c>
      <c r="M104" s="108">
        <v>2820.08</v>
      </c>
      <c r="N104">
        <v>1</v>
      </c>
      <c r="O104" s="108">
        <v>2820.08</v>
      </c>
      <c r="P104" t="s">
        <v>2288</v>
      </c>
    </row>
    <row r="105" spans="1:16" x14ac:dyDescent="0.25">
      <c r="A105" t="s">
        <v>1005</v>
      </c>
      <c r="B105" t="s">
        <v>449</v>
      </c>
      <c r="C105" t="s">
        <v>133</v>
      </c>
      <c r="D105" t="s">
        <v>2287</v>
      </c>
      <c r="E105" t="s">
        <v>93</v>
      </c>
      <c r="F105">
        <v>40700</v>
      </c>
      <c r="G105" t="s">
        <v>911</v>
      </c>
      <c r="I105" t="s">
        <v>191</v>
      </c>
      <c r="J105">
        <v>2026</v>
      </c>
      <c r="K105">
        <v>7</v>
      </c>
      <c r="L105" t="s">
        <v>94</v>
      </c>
      <c r="M105" s="108">
        <v>1775.8</v>
      </c>
      <c r="N105">
        <v>1</v>
      </c>
      <c r="O105" s="108">
        <v>1775.8</v>
      </c>
      <c r="P105" t="s">
        <v>2288</v>
      </c>
    </row>
    <row r="106" spans="1:16" x14ac:dyDescent="0.25">
      <c r="A106" t="s">
        <v>1005</v>
      </c>
      <c r="B106" t="s">
        <v>449</v>
      </c>
      <c r="C106" t="s">
        <v>133</v>
      </c>
      <c r="D106" t="s">
        <v>2287</v>
      </c>
      <c r="E106" t="s">
        <v>93</v>
      </c>
      <c r="F106">
        <v>40700</v>
      </c>
      <c r="G106" t="s">
        <v>911</v>
      </c>
      <c r="I106" t="s">
        <v>618</v>
      </c>
      <c r="J106">
        <v>2026</v>
      </c>
      <c r="K106">
        <v>7</v>
      </c>
      <c r="L106" t="s">
        <v>94</v>
      </c>
      <c r="M106" s="108">
        <v>233.81</v>
      </c>
      <c r="N106">
        <v>1</v>
      </c>
      <c r="O106" s="108">
        <v>233.81</v>
      </c>
      <c r="P106" t="s">
        <v>2288</v>
      </c>
    </row>
    <row r="107" spans="1:16" x14ac:dyDescent="0.25">
      <c r="A107" t="s">
        <v>1005</v>
      </c>
      <c r="B107" t="s">
        <v>449</v>
      </c>
      <c r="C107" t="s">
        <v>133</v>
      </c>
      <c r="D107" t="s">
        <v>2287</v>
      </c>
      <c r="E107" t="s">
        <v>93</v>
      </c>
      <c r="F107">
        <v>40700</v>
      </c>
      <c r="G107" t="s">
        <v>911</v>
      </c>
      <c r="I107" t="s">
        <v>168</v>
      </c>
      <c r="J107">
        <v>2026</v>
      </c>
      <c r="K107">
        <v>7</v>
      </c>
      <c r="L107" t="s">
        <v>94</v>
      </c>
      <c r="M107" s="108">
        <v>715.68</v>
      </c>
      <c r="N107">
        <v>1</v>
      </c>
      <c r="O107" s="108">
        <v>715.68</v>
      </c>
      <c r="P107" t="s">
        <v>2288</v>
      </c>
    </row>
    <row r="108" spans="1:16" x14ac:dyDescent="0.25">
      <c r="A108" t="s">
        <v>1005</v>
      </c>
      <c r="B108" t="s">
        <v>449</v>
      </c>
      <c r="C108" t="s">
        <v>133</v>
      </c>
      <c r="D108" t="s">
        <v>2287</v>
      </c>
      <c r="E108" t="s">
        <v>93</v>
      </c>
      <c r="F108">
        <v>40700</v>
      </c>
      <c r="G108" t="s">
        <v>911</v>
      </c>
      <c r="I108" t="s">
        <v>253</v>
      </c>
      <c r="J108">
        <v>2026</v>
      </c>
      <c r="K108">
        <v>7</v>
      </c>
      <c r="L108" t="s">
        <v>94</v>
      </c>
      <c r="M108" s="108">
        <v>310.82</v>
      </c>
      <c r="N108">
        <v>1</v>
      </c>
      <c r="O108" s="108">
        <v>310.82</v>
      </c>
      <c r="P108" t="s">
        <v>2288</v>
      </c>
    </row>
    <row r="109" spans="1:16" x14ac:dyDescent="0.25">
      <c r="A109" t="s">
        <v>1005</v>
      </c>
      <c r="B109" t="s">
        <v>449</v>
      </c>
      <c r="C109" t="s">
        <v>133</v>
      </c>
      <c r="D109" t="s">
        <v>2287</v>
      </c>
      <c r="E109" t="s">
        <v>93</v>
      </c>
      <c r="F109">
        <v>40700</v>
      </c>
      <c r="G109" t="s">
        <v>911</v>
      </c>
      <c r="I109" t="s">
        <v>240</v>
      </c>
      <c r="J109">
        <v>2026</v>
      </c>
      <c r="K109">
        <v>7</v>
      </c>
      <c r="L109" t="s">
        <v>94</v>
      </c>
      <c r="M109" s="108">
        <v>1027.52</v>
      </c>
      <c r="N109">
        <v>1</v>
      </c>
      <c r="O109" s="108">
        <v>1027.52</v>
      </c>
      <c r="P109" t="s">
        <v>2288</v>
      </c>
    </row>
    <row r="110" spans="1:16" x14ac:dyDescent="0.25">
      <c r="A110" t="s">
        <v>1005</v>
      </c>
      <c r="B110" t="s">
        <v>449</v>
      </c>
      <c r="C110" t="s">
        <v>133</v>
      </c>
      <c r="D110" t="s">
        <v>2287</v>
      </c>
      <c r="E110" t="s">
        <v>105</v>
      </c>
      <c r="F110">
        <v>40700</v>
      </c>
      <c r="G110" t="s">
        <v>911</v>
      </c>
      <c r="I110" t="s">
        <v>121</v>
      </c>
      <c r="J110">
        <v>2026</v>
      </c>
      <c r="K110">
        <v>7</v>
      </c>
      <c r="L110" t="s">
        <v>94</v>
      </c>
      <c r="M110" s="108">
        <v>3412.79</v>
      </c>
      <c r="N110">
        <v>1</v>
      </c>
      <c r="O110" s="108">
        <v>3412.79</v>
      </c>
      <c r="P110" t="s">
        <v>2288</v>
      </c>
    </row>
    <row r="111" spans="1:16" x14ac:dyDescent="0.25">
      <c r="A111" t="s">
        <v>1005</v>
      </c>
      <c r="B111" t="s">
        <v>453</v>
      </c>
      <c r="C111" t="s">
        <v>133</v>
      </c>
      <c r="D111" t="s">
        <v>2287</v>
      </c>
      <c r="E111" t="s">
        <v>93</v>
      </c>
      <c r="F111">
        <v>40700</v>
      </c>
      <c r="G111" t="s">
        <v>911</v>
      </c>
      <c r="I111" t="s">
        <v>253</v>
      </c>
      <c r="J111">
        <v>2026</v>
      </c>
      <c r="K111">
        <v>7</v>
      </c>
      <c r="L111" t="s">
        <v>94</v>
      </c>
      <c r="M111" s="108">
        <v>310.82</v>
      </c>
      <c r="N111">
        <v>1</v>
      </c>
      <c r="O111" s="108">
        <v>310.82</v>
      </c>
      <c r="P111" t="s">
        <v>2288</v>
      </c>
    </row>
    <row r="112" spans="1:16" x14ac:dyDescent="0.25">
      <c r="A112" t="s">
        <v>1005</v>
      </c>
      <c r="B112" t="s">
        <v>453</v>
      </c>
      <c r="C112" t="s">
        <v>133</v>
      </c>
      <c r="D112" t="s">
        <v>2287</v>
      </c>
      <c r="E112" t="s">
        <v>105</v>
      </c>
      <c r="F112">
        <v>40700</v>
      </c>
      <c r="G112" t="s">
        <v>911</v>
      </c>
      <c r="I112" t="s">
        <v>158</v>
      </c>
      <c r="J112">
        <v>2026</v>
      </c>
      <c r="K112">
        <v>7</v>
      </c>
      <c r="L112" t="s">
        <v>94</v>
      </c>
      <c r="M112" s="108">
        <v>495.42</v>
      </c>
      <c r="N112">
        <v>1</v>
      </c>
      <c r="O112" s="108">
        <v>495.42</v>
      </c>
      <c r="P112" t="s">
        <v>2288</v>
      </c>
    </row>
    <row r="113" spans="1:16" x14ac:dyDescent="0.25">
      <c r="A113" t="s">
        <v>2516</v>
      </c>
      <c r="B113" t="s">
        <v>297</v>
      </c>
      <c r="C113" t="s">
        <v>296</v>
      </c>
      <c r="D113" t="s">
        <v>2287</v>
      </c>
      <c r="E113" t="s">
        <v>93</v>
      </c>
      <c r="F113">
        <v>40700</v>
      </c>
      <c r="G113" t="s">
        <v>911</v>
      </c>
      <c r="I113" t="s">
        <v>2302</v>
      </c>
      <c r="J113">
        <v>2026</v>
      </c>
      <c r="K113">
        <v>7</v>
      </c>
      <c r="L113" t="s">
        <v>94</v>
      </c>
      <c r="M113" s="108">
        <v>72</v>
      </c>
      <c r="N113">
        <v>1</v>
      </c>
      <c r="O113" s="108">
        <v>72</v>
      </c>
      <c r="P113" t="s">
        <v>2288</v>
      </c>
    </row>
    <row r="114" spans="1:16" x14ac:dyDescent="0.25">
      <c r="A114" t="s">
        <v>2516</v>
      </c>
      <c r="B114" t="s">
        <v>297</v>
      </c>
      <c r="C114" t="s">
        <v>296</v>
      </c>
      <c r="D114" t="s">
        <v>2287</v>
      </c>
      <c r="E114" t="s">
        <v>102</v>
      </c>
      <c r="F114">
        <v>40700</v>
      </c>
      <c r="G114" t="s">
        <v>911</v>
      </c>
      <c r="I114" t="s">
        <v>186</v>
      </c>
      <c r="J114">
        <v>2026</v>
      </c>
      <c r="K114">
        <v>7</v>
      </c>
      <c r="L114" t="s">
        <v>94</v>
      </c>
      <c r="M114" s="108">
        <v>2272.4</v>
      </c>
      <c r="N114">
        <v>1</v>
      </c>
      <c r="O114" s="108">
        <v>2272.4</v>
      </c>
      <c r="P114" t="s">
        <v>2288</v>
      </c>
    </row>
    <row r="115" spans="1:16" x14ac:dyDescent="0.25">
      <c r="A115" t="s">
        <v>2516</v>
      </c>
      <c r="B115" t="s">
        <v>297</v>
      </c>
      <c r="C115" t="s">
        <v>296</v>
      </c>
      <c r="D115" t="s">
        <v>2287</v>
      </c>
      <c r="E115" t="s">
        <v>93</v>
      </c>
      <c r="F115">
        <v>40700</v>
      </c>
      <c r="G115" t="s">
        <v>911</v>
      </c>
      <c r="I115" t="s">
        <v>167</v>
      </c>
      <c r="J115">
        <v>2026</v>
      </c>
      <c r="K115">
        <v>7</v>
      </c>
      <c r="L115" t="s">
        <v>94</v>
      </c>
      <c r="M115" s="108">
        <v>840.72</v>
      </c>
      <c r="N115">
        <v>1</v>
      </c>
      <c r="O115" s="108">
        <v>840.72</v>
      </c>
      <c r="P115" t="s">
        <v>2288</v>
      </c>
    </row>
    <row r="116" spans="1:16" x14ac:dyDescent="0.25">
      <c r="A116" t="s">
        <v>2516</v>
      </c>
      <c r="B116" t="s">
        <v>297</v>
      </c>
      <c r="C116" t="s">
        <v>296</v>
      </c>
      <c r="D116" t="s">
        <v>2287</v>
      </c>
      <c r="E116" t="s">
        <v>93</v>
      </c>
      <c r="F116">
        <v>40700</v>
      </c>
      <c r="G116" t="s">
        <v>911</v>
      </c>
      <c r="I116" t="s">
        <v>253</v>
      </c>
      <c r="J116">
        <v>2026</v>
      </c>
      <c r="K116">
        <v>7</v>
      </c>
      <c r="L116" t="s">
        <v>94</v>
      </c>
      <c r="M116" s="108">
        <v>370.92</v>
      </c>
      <c r="N116">
        <v>1</v>
      </c>
      <c r="O116" s="108">
        <v>370.92</v>
      </c>
      <c r="P116" t="s">
        <v>2288</v>
      </c>
    </row>
    <row r="117" spans="1:16" x14ac:dyDescent="0.25">
      <c r="A117" t="s">
        <v>1005</v>
      </c>
      <c r="B117" t="s">
        <v>456</v>
      </c>
      <c r="C117" t="s">
        <v>133</v>
      </c>
      <c r="D117" t="s">
        <v>2287</v>
      </c>
      <c r="E117" t="s">
        <v>102</v>
      </c>
      <c r="F117">
        <v>40700</v>
      </c>
      <c r="G117" t="s">
        <v>911</v>
      </c>
      <c r="I117" t="s">
        <v>186</v>
      </c>
      <c r="J117">
        <v>2026</v>
      </c>
      <c r="K117">
        <v>7</v>
      </c>
      <c r="L117" t="s">
        <v>94</v>
      </c>
      <c r="M117" s="108">
        <v>1770.37</v>
      </c>
      <c r="N117">
        <v>1</v>
      </c>
      <c r="O117" s="108">
        <v>1770.37</v>
      </c>
      <c r="P117" t="s">
        <v>2288</v>
      </c>
    </row>
    <row r="118" spans="1:16" x14ac:dyDescent="0.25">
      <c r="A118" t="s">
        <v>1005</v>
      </c>
      <c r="B118" t="s">
        <v>456</v>
      </c>
      <c r="C118" t="s">
        <v>133</v>
      </c>
      <c r="D118" t="s">
        <v>2287</v>
      </c>
      <c r="E118" t="s">
        <v>93</v>
      </c>
      <c r="F118">
        <v>40700</v>
      </c>
      <c r="G118" t="s">
        <v>911</v>
      </c>
      <c r="I118" t="s">
        <v>191</v>
      </c>
      <c r="J118">
        <v>2026</v>
      </c>
      <c r="K118">
        <v>7</v>
      </c>
      <c r="L118" t="s">
        <v>94</v>
      </c>
      <c r="M118" s="108">
        <v>1243.06</v>
      </c>
      <c r="N118">
        <v>1</v>
      </c>
      <c r="O118" s="108">
        <v>1243.06</v>
      </c>
      <c r="P118" t="s">
        <v>2288</v>
      </c>
    </row>
    <row r="119" spans="1:16" x14ac:dyDescent="0.25">
      <c r="A119" t="s">
        <v>1005</v>
      </c>
      <c r="B119" t="s">
        <v>456</v>
      </c>
      <c r="C119" t="s">
        <v>133</v>
      </c>
      <c r="D119" t="s">
        <v>2287</v>
      </c>
      <c r="E119" t="s">
        <v>93</v>
      </c>
      <c r="F119">
        <v>40700</v>
      </c>
      <c r="G119" t="s">
        <v>911</v>
      </c>
      <c r="I119" t="s">
        <v>168</v>
      </c>
      <c r="J119">
        <v>2026</v>
      </c>
      <c r="K119">
        <v>7</v>
      </c>
      <c r="L119" t="s">
        <v>94</v>
      </c>
      <c r="M119" s="108">
        <v>834.96</v>
      </c>
      <c r="N119">
        <v>1</v>
      </c>
      <c r="O119" s="108">
        <v>834.96</v>
      </c>
      <c r="P119" t="s">
        <v>2288</v>
      </c>
    </row>
    <row r="120" spans="1:16" x14ac:dyDescent="0.25">
      <c r="A120" t="s">
        <v>1005</v>
      </c>
      <c r="B120" t="s">
        <v>456</v>
      </c>
      <c r="C120" t="s">
        <v>133</v>
      </c>
      <c r="D120" t="s">
        <v>2287</v>
      </c>
      <c r="E120" t="s">
        <v>93</v>
      </c>
      <c r="F120">
        <v>40700</v>
      </c>
      <c r="G120" t="s">
        <v>911</v>
      </c>
      <c r="I120" t="s">
        <v>253</v>
      </c>
      <c r="J120">
        <v>2026</v>
      </c>
      <c r="K120">
        <v>7</v>
      </c>
      <c r="L120" t="s">
        <v>94</v>
      </c>
      <c r="M120" s="108">
        <v>310.82</v>
      </c>
      <c r="N120">
        <v>1</v>
      </c>
      <c r="O120" s="108">
        <v>310.82</v>
      </c>
      <c r="P120" t="s">
        <v>2288</v>
      </c>
    </row>
    <row r="121" spans="1:16" x14ac:dyDescent="0.25">
      <c r="A121" t="s">
        <v>1005</v>
      </c>
      <c r="B121" t="s">
        <v>456</v>
      </c>
      <c r="C121" t="s">
        <v>133</v>
      </c>
      <c r="D121" t="s">
        <v>2287</v>
      </c>
      <c r="E121" t="s">
        <v>105</v>
      </c>
      <c r="F121">
        <v>40700</v>
      </c>
      <c r="G121" t="s">
        <v>911</v>
      </c>
      <c r="I121" t="s">
        <v>121</v>
      </c>
      <c r="J121">
        <v>2026</v>
      </c>
      <c r="K121">
        <v>7</v>
      </c>
      <c r="L121" t="s">
        <v>94</v>
      </c>
      <c r="M121" s="108">
        <v>1871.53</v>
      </c>
      <c r="N121">
        <v>1</v>
      </c>
      <c r="O121" s="108">
        <v>1871.53</v>
      </c>
      <c r="P121" t="s">
        <v>2288</v>
      </c>
    </row>
    <row r="122" spans="1:16" x14ac:dyDescent="0.25">
      <c r="A122" t="s">
        <v>2382</v>
      </c>
      <c r="B122" t="s">
        <v>1987</v>
      </c>
      <c r="C122" t="s">
        <v>1032</v>
      </c>
      <c r="D122" t="s">
        <v>2287</v>
      </c>
      <c r="E122" t="s">
        <v>93</v>
      </c>
      <c r="F122">
        <v>40700</v>
      </c>
      <c r="G122" t="s">
        <v>911</v>
      </c>
      <c r="I122" t="s">
        <v>253</v>
      </c>
      <c r="J122">
        <v>2026</v>
      </c>
      <c r="K122">
        <v>7</v>
      </c>
      <c r="L122" t="s">
        <v>94</v>
      </c>
      <c r="M122" s="108">
        <v>775.66</v>
      </c>
      <c r="N122">
        <v>1</v>
      </c>
      <c r="O122" s="108">
        <v>775.66</v>
      </c>
      <c r="P122" t="s">
        <v>2288</v>
      </c>
    </row>
    <row r="123" spans="1:16" x14ac:dyDescent="0.25">
      <c r="A123" t="s">
        <v>2382</v>
      </c>
      <c r="B123" t="s">
        <v>1987</v>
      </c>
      <c r="C123" t="s">
        <v>1032</v>
      </c>
      <c r="D123" t="s">
        <v>2287</v>
      </c>
      <c r="E123" t="s">
        <v>105</v>
      </c>
      <c r="F123">
        <v>40700</v>
      </c>
      <c r="G123" t="s">
        <v>911</v>
      </c>
      <c r="I123" t="s">
        <v>111</v>
      </c>
      <c r="J123">
        <v>2026</v>
      </c>
      <c r="K123">
        <v>7</v>
      </c>
      <c r="L123" t="s">
        <v>94</v>
      </c>
      <c r="M123" s="108">
        <v>129.69</v>
      </c>
      <c r="N123">
        <v>1</v>
      </c>
      <c r="O123" s="108">
        <v>129.69</v>
      </c>
      <c r="P123" t="s">
        <v>2288</v>
      </c>
    </row>
    <row r="124" spans="1:16" x14ac:dyDescent="0.25">
      <c r="A124" t="s">
        <v>2382</v>
      </c>
      <c r="B124" t="s">
        <v>1987</v>
      </c>
      <c r="C124" t="s">
        <v>1032</v>
      </c>
      <c r="D124" t="s">
        <v>2287</v>
      </c>
      <c r="E124" t="s">
        <v>105</v>
      </c>
      <c r="F124">
        <v>40700</v>
      </c>
      <c r="G124" t="s">
        <v>911</v>
      </c>
      <c r="I124" t="s">
        <v>158</v>
      </c>
      <c r="J124">
        <v>2026</v>
      </c>
      <c r="K124">
        <v>7</v>
      </c>
      <c r="L124" t="s">
        <v>94</v>
      </c>
      <c r="M124" s="108">
        <v>1551.36</v>
      </c>
      <c r="N124">
        <v>1</v>
      </c>
      <c r="O124" s="108">
        <v>1551.36</v>
      </c>
      <c r="P124" t="s">
        <v>2288</v>
      </c>
    </row>
    <row r="125" spans="1:16" x14ac:dyDescent="0.25">
      <c r="A125" t="s">
        <v>1005</v>
      </c>
      <c r="B125" t="s">
        <v>458</v>
      </c>
      <c r="C125" t="s">
        <v>133</v>
      </c>
      <c r="D125" t="s">
        <v>2287</v>
      </c>
      <c r="E125" t="s">
        <v>93</v>
      </c>
      <c r="F125">
        <v>40700</v>
      </c>
      <c r="G125" t="s">
        <v>911</v>
      </c>
      <c r="I125" t="s">
        <v>253</v>
      </c>
      <c r="J125">
        <v>2026</v>
      </c>
      <c r="K125">
        <v>7</v>
      </c>
      <c r="L125" t="s">
        <v>94</v>
      </c>
      <c r="M125" s="108">
        <v>310.82</v>
      </c>
      <c r="N125">
        <v>1</v>
      </c>
      <c r="O125" s="108">
        <v>310.82</v>
      </c>
      <c r="P125" t="s">
        <v>2288</v>
      </c>
    </row>
    <row r="126" spans="1:16" x14ac:dyDescent="0.25">
      <c r="A126" t="s">
        <v>1005</v>
      </c>
      <c r="B126" t="s">
        <v>458</v>
      </c>
      <c r="C126" t="s">
        <v>133</v>
      </c>
      <c r="D126" t="s">
        <v>2287</v>
      </c>
      <c r="E126" t="s">
        <v>105</v>
      </c>
      <c r="F126">
        <v>40700</v>
      </c>
      <c r="G126" t="s">
        <v>911</v>
      </c>
      <c r="I126" t="s">
        <v>121</v>
      </c>
      <c r="J126">
        <v>2026</v>
      </c>
      <c r="K126">
        <v>7</v>
      </c>
      <c r="L126" t="s">
        <v>94</v>
      </c>
      <c r="M126" s="108">
        <v>990.81</v>
      </c>
      <c r="N126">
        <v>1</v>
      </c>
      <c r="O126" s="108">
        <v>990.81</v>
      </c>
      <c r="P126" t="s">
        <v>2288</v>
      </c>
    </row>
    <row r="127" spans="1:16" x14ac:dyDescent="0.25">
      <c r="A127" t="s">
        <v>1005</v>
      </c>
      <c r="B127" t="s">
        <v>458</v>
      </c>
      <c r="C127" t="s">
        <v>133</v>
      </c>
      <c r="D127" t="s">
        <v>2287</v>
      </c>
      <c r="E127" t="s">
        <v>105</v>
      </c>
      <c r="F127">
        <v>40700</v>
      </c>
      <c r="G127" t="s">
        <v>911</v>
      </c>
      <c r="I127" t="s">
        <v>158</v>
      </c>
      <c r="J127">
        <v>2026</v>
      </c>
      <c r="K127">
        <v>7</v>
      </c>
      <c r="L127" t="s">
        <v>94</v>
      </c>
      <c r="M127" s="108">
        <v>825.7</v>
      </c>
      <c r="N127">
        <v>1</v>
      </c>
      <c r="O127" s="108">
        <v>825.7</v>
      </c>
      <c r="P127" t="s">
        <v>2288</v>
      </c>
    </row>
    <row r="128" spans="1:16" x14ac:dyDescent="0.25">
      <c r="A128" t="s">
        <v>1005</v>
      </c>
      <c r="B128" t="s">
        <v>1988</v>
      </c>
      <c r="C128" t="s">
        <v>133</v>
      </c>
      <c r="D128" t="s">
        <v>2287</v>
      </c>
      <c r="E128" t="s">
        <v>102</v>
      </c>
      <c r="F128">
        <v>40700</v>
      </c>
      <c r="G128" t="s">
        <v>911</v>
      </c>
      <c r="I128" t="s">
        <v>186</v>
      </c>
      <c r="J128">
        <v>2026</v>
      </c>
      <c r="K128">
        <v>7</v>
      </c>
      <c r="L128" t="s">
        <v>94</v>
      </c>
      <c r="M128" s="108">
        <v>1992.73</v>
      </c>
      <c r="N128">
        <v>1</v>
      </c>
      <c r="O128" s="108">
        <v>1992.73</v>
      </c>
      <c r="P128" t="s">
        <v>2288</v>
      </c>
    </row>
    <row r="129" spans="1:16" x14ac:dyDescent="0.25">
      <c r="A129" t="s">
        <v>1005</v>
      </c>
      <c r="B129" t="s">
        <v>1988</v>
      </c>
      <c r="C129" t="s">
        <v>133</v>
      </c>
      <c r="D129" t="s">
        <v>2287</v>
      </c>
      <c r="E129" t="s">
        <v>93</v>
      </c>
      <c r="F129">
        <v>40700</v>
      </c>
      <c r="G129" t="s">
        <v>911</v>
      </c>
      <c r="I129" t="s">
        <v>191</v>
      </c>
      <c r="J129">
        <v>2026</v>
      </c>
      <c r="K129">
        <v>7</v>
      </c>
      <c r="L129" t="s">
        <v>94</v>
      </c>
      <c r="M129" s="108">
        <v>887.9</v>
      </c>
      <c r="N129">
        <v>1</v>
      </c>
      <c r="O129" s="108">
        <v>887.9</v>
      </c>
      <c r="P129" t="s">
        <v>2288</v>
      </c>
    </row>
    <row r="130" spans="1:16" x14ac:dyDescent="0.25">
      <c r="A130" t="s">
        <v>1005</v>
      </c>
      <c r="B130" t="s">
        <v>1988</v>
      </c>
      <c r="C130" t="s">
        <v>133</v>
      </c>
      <c r="D130" t="s">
        <v>2287</v>
      </c>
      <c r="E130" t="s">
        <v>93</v>
      </c>
      <c r="F130">
        <v>40700</v>
      </c>
      <c r="G130" t="s">
        <v>911</v>
      </c>
      <c r="I130" t="s">
        <v>166</v>
      </c>
      <c r="J130">
        <v>2026</v>
      </c>
      <c r="K130">
        <v>7</v>
      </c>
      <c r="L130" t="s">
        <v>94</v>
      </c>
      <c r="M130" s="108">
        <v>680.96</v>
      </c>
      <c r="N130">
        <v>1</v>
      </c>
      <c r="O130" s="108">
        <v>680.96</v>
      </c>
      <c r="P130" t="s">
        <v>2288</v>
      </c>
    </row>
    <row r="131" spans="1:16" x14ac:dyDescent="0.25">
      <c r="A131" t="s">
        <v>1005</v>
      </c>
      <c r="B131" t="s">
        <v>1988</v>
      </c>
      <c r="C131" t="s">
        <v>133</v>
      </c>
      <c r="D131" t="s">
        <v>2287</v>
      </c>
      <c r="E131" t="s">
        <v>93</v>
      </c>
      <c r="F131">
        <v>40700</v>
      </c>
      <c r="G131" t="s">
        <v>911</v>
      </c>
      <c r="I131" t="s">
        <v>168</v>
      </c>
      <c r="J131">
        <v>2026</v>
      </c>
      <c r="K131">
        <v>7</v>
      </c>
      <c r="L131" t="s">
        <v>94</v>
      </c>
      <c r="M131" s="108">
        <v>596.4</v>
      </c>
      <c r="N131">
        <v>1</v>
      </c>
      <c r="O131" s="108">
        <v>596.4</v>
      </c>
      <c r="P131" t="s">
        <v>2288</v>
      </c>
    </row>
    <row r="132" spans="1:16" x14ac:dyDescent="0.25">
      <c r="A132" t="s">
        <v>1005</v>
      </c>
      <c r="B132" t="s">
        <v>1988</v>
      </c>
      <c r="C132" t="s">
        <v>133</v>
      </c>
      <c r="D132" t="s">
        <v>2287</v>
      </c>
      <c r="E132" t="s">
        <v>93</v>
      </c>
      <c r="F132">
        <v>40700</v>
      </c>
      <c r="G132" t="s">
        <v>911</v>
      </c>
      <c r="I132" t="s">
        <v>169</v>
      </c>
      <c r="J132">
        <v>2026</v>
      </c>
      <c r="K132">
        <v>7</v>
      </c>
      <c r="L132" t="s">
        <v>94</v>
      </c>
      <c r="M132" s="108">
        <v>572.52</v>
      </c>
      <c r="N132">
        <v>1</v>
      </c>
      <c r="O132" s="108">
        <v>572.52</v>
      </c>
      <c r="P132" t="s">
        <v>2288</v>
      </c>
    </row>
    <row r="133" spans="1:16" x14ac:dyDescent="0.25">
      <c r="A133" t="s">
        <v>1005</v>
      </c>
      <c r="B133" t="s">
        <v>1988</v>
      </c>
      <c r="C133" t="s">
        <v>133</v>
      </c>
      <c r="D133" t="s">
        <v>2287</v>
      </c>
      <c r="E133" t="s">
        <v>93</v>
      </c>
      <c r="F133">
        <v>40700</v>
      </c>
      <c r="G133" t="s">
        <v>911</v>
      </c>
      <c r="I133" t="s">
        <v>253</v>
      </c>
      <c r="J133">
        <v>2026</v>
      </c>
      <c r="K133">
        <v>7</v>
      </c>
      <c r="L133" t="s">
        <v>94</v>
      </c>
      <c r="M133" s="108">
        <v>310.82</v>
      </c>
      <c r="N133">
        <v>1</v>
      </c>
      <c r="O133" s="108">
        <v>310.82</v>
      </c>
      <c r="P133" t="s">
        <v>2288</v>
      </c>
    </row>
    <row r="134" spans="1:16" x14ac:dyDescent="0.25">
      <c r="A134" t="s">
        <v>1005</v>
      </c>
      <c r="B134" t="s">
        <v>1988</v>
      </c>
      <c r="C134" t="s">
        <v>133</v>
      </c>
      <c r="D134" t="s">
        <v>2287</v>
      </c>
      <c r="E134" t="s">
        <v>93</v>
      </c>
      <c r="F134">
        <v>40700</v>
      </c>
      <c r="G134" t="s">
        <v>911</v>
      </c>
      <c r="I134" t="s">
        <v>240</v>
      </c>
      <c r="J134">
        <v>2026</v>
      </c>
      <c r="K134">
        <v>7</v>
      </c>
      <c r="L134" t="s">
        <v>94</v>
      </c>
      <c r="M134" s="108">
        <v>513.76</v>
      </c>
      <c r="N134">
        <v>1</v>
      </c>
      <c r="O134" s="108">
        <v>513.76</v>
      </c>
      <c r="P134" t="s">
        <v>2288</v>
      </c>
    </row>
    <row r="135" spans="1:16" x14ac:dyDescent="0.25">
      <c r="A135" t="s">
        <v>1005</v>
      </c>
      <c r="B135" t="s">
        <v>1988</v>
      </c>
      <c r="C135" t="s">
        <v>133</v>
      </c>
      <c r="D135" t="s">
        <v>2287</v>
      </c>
      <c r="E135" t="s">
        <v>105</v>
      </c>
      <c r="F135">
        <v>40700</v>
      </c>
      <c r="G135" t="s">
        <v>911</v>
      </c>
      <c r="I135" t="s">
        <v>121</v>
      </c>
      <c r="J135">
        <v>2026</v>
      </c>
      <c r="K135">
        <v>7</v>
      </c>
      <c r="L135" t="s">
        <v>94</v>
      </c>
      <c r="M135" s="108">
        <v>440.36</v>
      </c>
      <c r="N135">
        <v>1</v>
      </c>
      <c r="O135" s="108">
        <v>440.36</v>
      </c>
      <c r="P135" t="s">
        <v>2288</v>
      </c>
    </row>
    <row r="136" spans="1:16" x14ac:dyDescent="0.25">
      <c r="A136" t="s">
        <v>1005</v>
      </c>
      <c r="B136" t="s">
        <v>1988</v>
      </c>
      <c r="C136" t="s">
        <v>133</v>
      </c>
      <c r="D136" t="s">
        <v>2287</v>
      </c>
      <c r="E136" t="s">
        <v>105</v>
      </c>
      <c r="F136">
        <v>40700</v>
      </c>
      <c r="G136" t="s">
        <v>911</v>
      </c>
      <c r="I136" t="s">
        <v>158</v>
      </c>
      <c r="J136">
        <v>2026</v>
      </c>
      <c r="K136">
        <v>7</v>
      </c>
      <c r="L136" t="s">
        <v>94</v>
      </c>
      <c r="M136" s="108">
        <v>1321.12</v>
      </c>
      <c r="N136">
        <v>1</v>
      </c>
      <c r="O136" s="108">
        <v>1321.12</v>
      </c>
      <c r="P136" t="s">
        <v>2288</v>
      </c>
    </row>
    <row r="137" spans="1:16" x14ac:dyDescent="0.25">
      <c r="A137" t="s">
        <v>1005</v>
      </c>
      <c r="B137" t="s">
        <v>1989</v>
      </c>
      <c r="C137" t="s">
        <v>133</v>
      </c>
      <c r="D137" t="s">
        <v>2287</v>
      </c>
      <c r="E137" t="s">
        <v>102</v>
      </c>
      <c r="F137">
        <v>40700</v>
      </c>
      <c r="G137" t="s">
        <v>911</v>
      </c>
      <c r="I137" t="s">
        <v>186</v>
      </c>
      <c r="J137">
        <v>2026</v>
      </c>
      <c r="K137">
        <v>7</v>
      </c>
      <c r="L137" t="s">
        <v>94</v>
      </c>
      <c r="M137" s="108">
        <v>2010.35</v>
      </c>
      <c r="N137">
        <v>1</v>
      </c>
      <c r="O137" s="108">
        <v>2010.35</v>
      </c>
      <c r="P137" t="s">
        <v>2288</v>
      </c>
    </row>
    <row r="138" spans="1:16" x14ac:dyDescent="0.25">
      <c r="A138" t="s">
        <v>1005</v>
      </c>
      <c r="B138" t="s">
        <v>1989</v>
      </c>
      <c r="C138" t="s">
        <v>133</v>
      </c>
      <c r="D138" t="s">
        <v>2287</v>
      </c>
      <c r="E138" t="s">
        <v>93</v>
      </c>
      <c r="F138">
        <v>40700</v>
      </c>
      <c r="G138" t="s">
        <v>911</v>
      </c>
      <c r="I138" t="s">
        <v>191</v>
      </c>
      <c r="J138">
        <v>2026</v>
      </c>
      <c r="K138">
        <v>7</v>
      </c>
      <c r="L138" t="s">
        <v>94</v>
      </c>
      <c r="M138" s="108">
        <v>1420.64</v>
      </c>
      <c r="N138">
        <v>1</v>
      </c>
      <c r="O138" s="108">
        <v>1420.64</v>
      </c>
      <c r="P138" t="s">
        <v>2288</v>
      </c>
    </row>
    <row r="139" spans="1:16" x14ac:dyDescent="0.25">
      <c r="A139" t="s">
        <v>1005</v>
      </c>
      <c r="B139" t="s">
        <v>1989</v>
      </c>
      <c r="C139" t="s">
        <v>133</v>
      </c>
      <c r="D139" t="s">
        <v>2287</v>
      </c>
      <c r="E139" t="s">
        <v>93</v>
      </c>
      <c r="F139">
        <v>40700</v>
      </c>
      <c r="G139" t="s">
        <v>911</v>
      </c>
      <c r="I139" t="s">
        <v>168</v>
      </c>
      <c r="J139">
        <v>2026</v>
      </c>
      <c r="K139">
        <v>7</v>
      </c>
      <c r="L139" t="s">
        <v>94</v>
      </c>
      <c r="M139" s="108">
        <v>954.24</v>
      </c>
      <c r="N139">
        <v>1</v>
      </c>
      <c r="O139" s="108">
        <v>954.24</v>
      </c>
      <c r="P139" t="s">
        <v>2288</v>
      </c>
    </row>
    <row r="140" spans="1:16" x14ac:dyDescent="0.25">
      <c r="A140" t="s">
        <v>1005</v>
      </c>
      <c r="B140" t="s">
        <v>1989</v>
      </c>
      <c r="C140" t="s">
        <v>133</v>
      </c>
      <c r="D140" t="s">
        <v>2287</v>
      </c>
      <c r="E140" t="s">
        <v>93</v>
      </c>
      <c r="F140">
        <v>40700</v>
      </c>
      <c r="G140" t="s">
        <v>911</v>
      </c>
      <c r="I140" t="s">
        <v>253</v>
      </c>
      <c r="J140">
        <v>2026</v>
      </c>
      <c r="K140">
        <v>7</v>
      </c>
      <c r="L140" t="s">
        <v>94</v>
      </c>
      <c r="M140" s="108">
        <v>310.82</v>
      </c>
      <c r="N140">
        <v>1</v>
      </c>
      <c r="O140" s="108">
        <v>310.82</v>
      </c>
      <c r="P140" t="s">
        <v>2288</v>
      </c>
    </row>
    <row r="141" spans="1:16" x14ac:dyDescent="0.25">
      <c r="A141" t="s">
        <v>1005</v>
      </c>
      <c r="B141" t="s">
        <v>1989</v>
      </c>
      <c r="C141" t="s">
        <v>133</v>
      </c>
      <c r="D141" t="s">
        <v>2287</v>
      </c>
      <c r="E141" t="s">
        <v>93</v>
      </c>
      <c r="F141">
        <v>40700</v>
      </c>
      <c r="G141" t="s">
        <v>911</v>
      </c>
      <c r="I141" t="s">
        <v>240</v>
      </c>
      <c r="J141">
        <v>2026</v>
      </c>
      <c r="K141">
        <v>7</v>
      </c>
      <c r="L141" t="s">
        <v>94</v>
      </c>
      <c r="M141" s="108">
        <v>1027.52</v>
      </c>
      <c r="N141">
        <v>1</v>
      </c>
      <c r="O141" s="108">
        <v>1027.52</v>
      </c>
      <c r="P141" t="s">
        <v>2288</v>
      </c>
    </row>
    <row r="142" spans="1:16" x14ac:dyDescent="0.25">
      <c r="A142" t="s">
        <v>1005</v>
      </c>
      <c r="B142" t="s">
        <v>1989</v>
      </c>
      <c r="C142" t="s">
        <v>133</v>
      </c>
      <c r="D142" t="s">
        <v>2287</v>
      </c>
      <c r="E142" t="s">
        <v>105</v>
      </c>
      <c r="F142">
        <v>40700</v>
      </c>
      <c r="G142" t="s">
        <v>911</v>
      </c>
      <c r="I142" t="s">
        <v>121</v>
      </c>
      <c r="J142">
        <v>2026</v>
      </c>
      <c r="K142">
        <v>7</v>
      </c>
      <c r="L142" t="s">
        <v>94</v>
      </c>
      <c r="M142" s="108">
        <v>220.18</v>
      </c>
      <c r="N142">
        <v>1</v>
      </c>
      <c r="O142" s="108">
        <v>220.18</v>
      </c>
      <c r="P142" t="s">
        <v>2288</v>
      </c>
    </row>
    <row r="143" spans="1:16" x14ac:dyDescent="0.25">
      <c r="A143" t="s">
        <v>2382</v>
      </c>
      <c r="B143" t="s">
        <v>753</v>
      </c>
      <c r="C143" t="s">
        <v>754</v>
      </c>
      <c r="D143" t="s">
        <v>2287</v>
      </c>
      <c r="E143" t="s">
        <v>102</v>
      </c>
      <c r="F143">
        <v>40700</v>
      </c>
      <c r="G143" t="s">
        <v>911</v>
      </c>
      <c r="I143" t="s">
        <v>186</v>
      </c>
      <c r="J143">
        <v>2026</v>
      </c>
      <c r="K143">
        <v>7</v>
      </c>
      <c r="L143" t="s">
        <v>94</v>
      </c>
      <c r="M143" s="108">
        <v>266.32</v>
      </c>
      <c r="N143">
        <v>1</v>
      </c>
      <c r="O143" s="108">
        <v>266.32</v>
      </c>
      <c r="P143" t="s">
        <v>2288</v>
      </c>
    </row>
    <row r="144" spans="1:16" x14ac:dyDescent="0.25">
      <c r="A144" t="s">
        <v>2382</v>
      </c>
      <c r="B144" t="s">
        <v>753</v>
      </c>
      <c r="C144" t="s">
        <v>754</v>
      </c>
      <c r="D144" t="s">
        <v>2287</v>
      </c>
      <c r="E144" t="s">
        <v>93</v>
      </c>
      <c r="F144">
        <v>40700</v>
      </c>
      <c r="G144" t="s">
        <v>911</v>
      </c>
      <c r="I144" t="s">
        <v>191</v>
      </c>
      <c r="J144">
        <v>2026</v>
      </c>
      <c r="K144">
        <v>7</v>
      </c>
      <c r="L144" t="s">
        <v>94</v>
      </c>
      <c r="M144" s="108">
        <v>230.76</v>
      </c>
      <c r="N144">
        <v>1</v>
      </c>
      <c r="O144" s="108">
        <v>230.76</v>
      </c>
      <c r="P144" t="s">
        <v>2288</v>
      </c>
    </row>
    <row r="145" spans="1:16" x14ac:dyDescent="0.25">
      <c r="A145" t="s">
        <v>2382</v>
      </c>
      <c r="B145" t="s">
        <v>753</v>
      </c>
      <c r="C145" t="s">
        <v>754</v>
      </c>
      <c r="D145" t="s">
        <v>2287</v>
      </c>
      <c r="E145" t="s">
        <v>93</v>
      </c>
      <c r="F145">
        <v>40700</v>
      </c>
      <c r="G145" t="s">
        <v>911</v>
      </c>
      <c r="I145" t="s">
        <v>618</v>
      </c>
      <c r="J145">
        <v>2026</v>
      </c>
      <c r="K145">
        <v>7</v>
      </c>
      <c r="L145" t="s">
        <v>94</v>
      </c>
      <c r="M145" s="108">
        <v>307.68</v>
      </c>
      <c r="N145">
        <v>1</v>
      </c>
      <c r="O145" s="108">
        <v>307.68</v>
      </c>
      <c r="P145" t="s">
        <v>2288</v>
      </c>
    </row>
    <row r="146" spans="1:16" x14ac:dyDescent="0.25">
      <c r="A146" t="s">
        <v>2382</v>
      </c>
      <c r="B146" t="s">
        <v>753</v>
      </c>
      <c r="C146" t="s">
        <v>754</v>
      </c>
      <c r="D146" t="s">
        <v>2287</v>
      </c>
      <c r="E146" t="s">
        <v>93</v>
      </c>
      <c r="F146">
        <v>40700</v>
      </c>
      <c r="G146" t="s">
        <v>911</v>
      </c>
      <c r="I146" t="s">
        <v>168</v>
      </c>
      <c r="J146">
        <v>2026</v>
      </c>
      <c r="K146">
        <v>7</v>
      </c>
      <c r="L146" t="s">
        <v>94</v>
      </c>
      <c r="M146" s="108">
        <v>591.4</v>
      </c>
      <c r="N146">
        <v>1</v>
      </c>
      <c r="O146" s="108">
        <v>591.4</v>
      </c>
      <c r="P146" t="s">
        <v>2288</v>
      </c>
    </row>
    <row r="147" spans="1:16" x14ac:dyDescent="0.25">
      <c r="A147" t="s">
        <v>2382</v>
      </c>
      <c r="B147" t="s">
        <v>753</v>
      </c>
      <c r="C147" t="s">
        <v>754</v>
      </c>
      <c r="D147" t="s">
        <v>2287</v>
      </c>
      <c r="E147" t="s">
        <v>93</v>
      </c>
      <c r="F147">
        <v>40700</v>
      </c>
      <c r="G147" t="s">
        <v>911</v>
      </c>
      <c r="I147" t="s">
        <v>253</v>
      </c>
      <c r="J147">
        <v>2026</v>
      </c>
      <c r="K147">
        <v>7</v>
      </c>
      <c r="L147" t="s">
        <v>94</v>
      </c>
      <c r="M147" s="108">
        <v>1398.53</v>
      </c>
      <c r="N147">
        <v>1</v>
      </c>
      <c r="O147" s="108">
        <v>1398.53</v>
      </c>
      <c r="P147" t="s">
        <v>2288</v>
      </c>
    </row>
    <row r="148" spans="1:16" x14ac:dyDescent="0.25">
      <c r="A148" t="s">
        <v>2382</v>
      </c>
      <c r="B148" t="s">
        <v>753</v>
      </c>
      <c r="C148" t="s">
        <v>754</v>
      </c>
      <c r="D148" t="s">
        <v>2287</v>
      </c>
      <c r="E148" t="s">
        <v>105</v>
      </c>
      <c r="F148">
        <v>40700</v>
      </c>
      <c r="G148" t="s">
        <v>911</v>
      </c>
      <c r="I148" t="s">
        <v>144</v>
      </c>
      <c r="J148">
        <v>2026</v>
      </c>
      <c r="K148">
        <v>7</v>
      </c>
      <c r="L148" t="s">
        <v>94</v>
      </c>
      <c r="M148" s="108">
        <v>816.45</v>
      </c>
      <c r="N148">
        <v>1</v>
      </c>
      <c r="O148" s="108">
        <v>816.45</v>
      </c>
      <c r="P148" t="s">
        <v>2288</v>
      </c>
    </row>
    <row r="149" spans="1:16" x14ac:dyDescent="0.25">
      <c r="A149" t="s">
        <v>2382</v>
      </c>
      <c r="B149" t="s">
        <v>753</v>
      </c>
      <c r="C149" t="s">
        <v>754</v>
      </c>
      <c r="D149" t="s">
        <v>2287</v>
      </c>
      <c r="E149" t="s">
        <v>93</v>
      </c>
      <c r="F149">
        <v>40700</v>
      </c>
      <c r="G149" t="s">
        <v>911</v>
      </c>
      <c r="I149" t="s">
        <v>619</v>
      </c>
      <c r="J149">
        <v>2026</v>
      </c>
      <c r="K149">
        <v>7</v>
      </c>
      <c r="L149" t="s">
        <v>94</v>
      </c>
      <c r="M149" s="108">
        <v>230.76</v>
      </c>
      <c r="N149">
        <v>1</v>
      </c>
      <c r="O149" s="108">
        <v>230.76</v>
      </c>
      <c r="P149" t="s">
        <v>2288</v>
      </c>
    </row>
    <row r="150" spans="1:16" x14ac:dyDescent="0.25">
      <c r="A150" t="s">
        <v>1005</v>
      </c>
      <c r="B150" t="s">
        <v>1991</v>
      </c>
      <c r="C150" t="s">
        <v>133</v>
      </c>
      <c r="D150" t="s">
        <v>2287</v>
      </c>
      <c r="E150" t="s">
        <v>93</v>
      </c>
      <c r="F150">
        <v>40700</v>
      </c>
      <c r="G150" t="s">
        <v>911</v>
      </c>
      <c r="I150" t="s">
        <v>253</v>
      </c>
      <c r="J150">
        <v>2026</v>
      </c>
      <c r="K150">
        <v>7</v>
      </c>
      <c r="L150" t="s">
        <v>94</v>
      </c>
      <c r="M150" s="108">
        <v>310.82</v>
      </c>
      <c r="N150">
        <v>1</v>
      </c>
      <c r="O150" s="108">
        <v>310.82</v>
      </c>
      <c r="P150" t="s">
        <v>2288</v>
      </c>
    </row>
    <row r="151" spans="1:16" x14ac:dyDescent="0.25">
      <c r="A151" t="s">
        <v>1005</v>
      </c>
      <c r="B151" t="s">
        <v>1991</v>
      </c>
      <c r="C151" t="s">
        <v>133</v>
      </c>
      <c r="D151" t="s">
        <v>2287</v>
      </c>
      <c r="E151" t="s">
        <v>105</v>
      </c>
      <c r="F151">
        <v>40700</v>
      </c>
      <c r="G151" t="s">
        <v>911</v>
      </c>
      <c r="I151" t="s">
        <v>121</v>
      </c>
      <c r="J151">
        <v>2026</v>
      </c>
      <c r="K151">
        <v>7</v>
      </c>
      <c r="L151" t="s">
        <v>94</v>
      </c>
      <c r="M151" s="108">
        <v>220.18</v>
      </c>
      <c r="N151">
        <v>1</v>
      </c>
      <c r="O151" s="108">
        <v>220.18</v>
      </c>
      <c r="P151" t="s">
        <v>2288</v>
      </c>
    </row>
    <row r="152" spans="1:16" x14ac:dyDescent="0.25">
      <c r="A152" t="s">
        <v>1005</v>
      </c>
      <c r="B152" t="s">
        <v>463</v>
      </c>
      <c r="C152" t="s">
        <v>133</v>
      </c>
      <c r="D152" t="s">
        <v>2287</v>
      </c>
      <c r="E152" t="s">
        <v>102</v>
      </c>
      <c r="F152">
        <v>40700</v>
      </c>
      <c r="G152" t="s">
        <v>911</v>
      </c>
      <c r="I152" t="s">
        <v>186</v>
      </c>
      <c r="J152">
        <v>2026</v>
      </c>
      <c r="K152">
        <v>7</v>
      </c>
      <c r="L152" t="s">
        <v>94</v>
      </c>
      <c r="M152" s="108">
        <v>220.96</v>
      </c>
      <c r="N152">
        <v>1</v>
      </c>
      <c r="O152" s="108">
        <v>220.96</v>
      </c>
      <c r="P152" t="s">
        <v>2288</v>
      </c>
    </row>
    <row r="153" spans="1:16" x14ac:dyDescent="0.25">
      <c r="A153" t="s">
        <v>1005</v>
      </c>
      <c r="B153" t="s">
        <v>463</v>
      </c>
      <c r="C153" t="s">
        <v>133</v>
      </c>
      <c r="D153" t="s">
        <v>2287</v>
      </c>
      <c r="E153" t="s">
        <v>93</v>
      </c>
      <c r="F153">
        <v>40700</v>
      </c>
      <c r="G153" t="s">
        <v>911</v>
      </c>
      <c r="I153" t="s">
        <v>166</v>
      </c>
      <c r="J153">
        <v>2026</v>
      </c>
      <c r="K153">
        <v>7</v>
      </c>
      <c r="L153" t="s">
        <v>94</v>
      </c>
      <c r="M153" s="108">
        <v>340.48</v>
      </c>
      <c r="N153">
        <v>1</v>
      </c>
      <c r="O153" s="108">
        <v>340.48</v>
      </c>
      <c r="P153" t="s">
        <v>2288</v>
      </c>
    </row>
    <row r="154" spans="1:16" x14ac:dyDescent="0.25">
      <c r="A154" t="s">
        <v>1005</v>
      </c>
      <c r="B154" t="s">
        <v>463</v>
      </c>
      <c r="C154" t="s">
        <v>133</v>
      </c>
      <c r="D154" t="s">
        <v>2287</v>
      </c>
      <c r="E154" t="s">
        <v>93</v>
      </c>
      <c r="F154">
        <v>40700</v>
      </c>
      <c r="G154" t="s">
        <v>911</v>
      </c>
      <c r="I154" t="s">
        <v>169</v>
      </c>
      <c r="J154">
        <v>2026</v>
      </c>
      <c r="K154">
        <v>7</v>
      </c>
      <c r="L154" t="s">
        <v>94</v>
      </c>
      <c r="M154" s="108">
        <v>286.26</v>
      </c>
      <c r="N154">
        <v>1</v>
      </c>
      <c r="O154" s="108">
        <v>286.26</v>
      </c>
      <c r="P154" t="s">
        <v>2288</v>
      </c>
    </row>
    <row r="155" spans="1:16" x14ac:dyDescent="0.25">
      <c r="A155" t="s">
        <v>1005</v>
      </c>
      <c r="B155" t="s">
        <v>463</v>
      </c>
      <c r="C155" t="s">
        <v>133</v>
      </c>
      <c r="D155" t="s">
        <v>2287</v>
      </c>
      <c r="E155" t="s">
        <v>93</v>
      </c>
      <c r="F155">
        <v>40700</v>
      </c>
      <c r="G155" t="s">
        <v>911</v>
      </c>
      <c r="I155" t="s">
        <v>253</v>
      </c>
      <c r="J155">
        <v>2026</v>
      </c>
      <c r="K155">
        <v>7</v>
      </c>
      <c r="L155" t="s">
        <v>94</v>
      </c>
      <c r="M155" s="108">
        <v>310.82</v>
      </c>
      <c r="N155">
        <v>1</v>
      </c>
      <c r="O155" s="108">
        <v>310.82</v>
      </c>
      <c r="P155" t="s">
        <v>2288</v>
      </c>
    </row>
    <row r="156" spans="1:16" x14ac:dyDescent="0.25">
      <c r="A156" t="s">
        <v>1005</v>
      </c>
      <c r="B156" t="s">
        <v>463</v>
      </c>
      <c r="C156" t="s">
        <v>133</v>
      </c>
      <c r="D156" t="s">
        <v>2287</v>
      </c>
      <c r="E156" t="s">
        <v>93</v>
      </c>
      <c r="F156">
        <v>40700</v>
      </c>
      <c r="G156" t="s">
        <v>911</v>
      </c>
      <c r="I156" t="s">
        <v>241</v>
      </c>
      <c r="J156">
        <v>2026</v>
      </c>
      <c r="K156">
        <v>7</v>
      </c>
      <c r="L156" t="s">
        <v>94</v>
      </c>
      <c r="M156" s="108">
        <v>513.76</v>
      </c>
      <c r="N156">
        <v>1</v>
      </c>
      <c r="O156" s="108">
        <v>513.76</v>
      </c>
      <c r="P156" t="s">
        <v>2288</v>
      </c>
    </row>
    <row r="157" spans="1:16" x14ac:dyDescent="0.25">
      <c r="A157" t="s">
        <v>1005</v>
      </c>
      <c r="B157" t="s">
        <v>463</v>
      </c>
      <c r="C157" t="s">
        <v>133</v>
      </c>
      <c r="D157" t="s">
        <v>2287</v>
      </c>
      <c r="E157" t="s">
        <v>105</v>
      </c>
      <c r="F157">
        <v>40700</v>
      </c>
      <c r="G157" t="s">
        <v>911</v>
      </c>
      <c r="I157" t="s">
        <v>121</v>
      </c>
      <c r="J157">
        <v>2026</v>
      </c>
      <c r="K157">
        <v>7</v>
      </c>
      <c r="L157" t="s">
        <v>94</v>
      </c>
      <c r="M157" s="108">
        <v>440.36</v>
      </c>
      <c r="N157">
        <v>1</v>
      </c>
      <c r="O157" s="108">
        <v>440.36</v>
      </c>
      <c r="P157" t="s">
        <v>2288</v>
      </c>
    </row>
    <row r="158" spans="1:16" x14ac:dyDescent="0.25">
      <c r="A158" t="s">
        <v>1005</v>
      </c>
      <c r="B158" t="s">
        <v>463</v>
      </c>
      <c r="C158" t="s">
        <v>133</v>
      </c>
      <c r="D158" t="s">
        <v>2287</v>
      </c>
      <c r="E158" t="s">
        <v>105</v>
      </c>
      <c r="F158">
        <v>40700</v>
      </c>
      <c r="G158" t="s">
        <v>911</v>
      </c>
      <c r="I158" t="s">
        <v>158</v>
      </c>
      <c r="J158">
        <v>2026</v>
      </c>
      <c r="K158">
        <v>7</v>
      </c>
      <c r="L158" t="s">
        <v>94</v>
      </c>
      <c r="M158" s="108">
        <v>990.84</v>
      </c>
      <c r="N158">
        <v>1</v>
      </c>
      <c r="O158" s="108">
        <v>990.84</v>
      </c>
      <c r="P158" t="s">
        <v>2288</v>
      </c>
    </row>
    <row r="159" spans="1:16" x14ac:dyDescent="0.25">
      <c r="A159" t="s">
        <v>1005</v>
      </c>
      <c r="B159" t="s">
        <v>466</v>
      </c>
      <c r="C159" t="s">
        <v>133</v>
      </c>
      <c r="D159" t="s">
        <v>2287</v>
      </c>
      <c r="E159" t="s">
        <v>102</v>
      </c>
      <c r="F159">
        <v>40700</v>
      </c>
      <c r="G159" t="s">
        <v>911</v>
      </c>
      <c r="I159" t="s">
        <v>186</v>
      </c>
      <c r="J159">
        <v>2026</v>
      </c>
      <c r="K159">
        <v>7</v>
      </c>
      <c r="L159" t="s">
        <v>94</v>
      </c>
      <c r="M159" s="108">
        <v>4405.68</v>
      </c>
      <c r="N159">
        <v>1</v>
      </c>
      <c r="O159" s="108">
        <v>4405.68</v>
      </c>
      <c r="P159" t="s">
        <v>2288</v>
      </c>
    </row>
    <row r="160" spans="1:16" x14ac:dyDescent="0.25">
      <c r="A160" t="s">
        <v>1005</v>
      </c>
      <c r="B160" t="s">
        <v>466</v>
      </c>
      <c r="C160" t="s">
        <v>133</v>
      </c>
      <c r="D160" t="s">
        <v>2287</v>
      </c>
      <c r="E160" t="s">
        <v>93</v>
      </c>
      <c r="F160">
        <v>40700</v>
      </c>
      <c r="G160" t="s">
        <v>911</v>
      </c>
      <c r="I160" t="s">
        <v>191</v>
      </c>
      <c r="J160">
        <v>2026</v>
      </c>
      <c r="K160">
        <v>7</v>
      </c>
      <c r="L160" t="s">
        <v>94</v>
      </c>
      <c r="M160" s="108">
        <v>1775.8</v>
      </c>
      <c r="N160">
        <v>1</v>
      </c>
      <c r="O160" s="108">
        <v>1775.8</v>
      </c>
      <c r="P160" t="s">
        <v>2288</v>
      </c>
    </row>
    <row r="161" spans="1:16" x14ac:dyDescent="0.25">
      <c r="A161" t="s">
        <v>1005</v>
      </c>
      <c r="B161" t="s">
        <v>466</v>
      </c>
      <c r="C161" t="s">
        <v>133</v>
      </c>
      <c r="D161" t="s">
        <v>2287</v>
      </c>
      <c r="E161" t="s">
        <v>93</v>
      </c>
      <c r="F161">
        <v>40700</v>
      </c>
      <c r="G161" t="s">
        <v>911</v>
      </c>
      <c r="I161" t="s">
        <v>618</v>
      </c>
      <c r="J161">
        <v>2026</v>
      </c>
      <c r="K161">
        <v>7</v>
      </c>
      <c r="L161" t="s">
        <v>94</v>
      </c>
      <c r="M161" s="108">
        <v>233.81</v>
      </c>
      <c r="N161">
        <v>1</v>
      </c>
      <c r="O161" s="108">
        <v>233.81</v>
      </c>
      <c r="P161" t="s">
        <v>2288</v>
      </c>
    </row>
    <row r="162" spans="1:16" x14ac:dyDescent="0.25">
      <c r="A162" t="s">
        <v>1005</v>
      </c>
      <c r="B162" t="s">
        <v>466</v>
      </c>
      <c r="C162" t="s">
        <v>133</v>
      </c>
      <c r="D162" t="s">
        <v>2287</v>
      </c>
      <c r="E162" t="s">
        <v>93</v>
      </c>
      <c r="F162">
        <v>40700</v>
      </c>
      <c r="G162" t="s">
        <v>911</v>
      </c>
      <c r="I162" t="s">
        <v>166</v>
      </c>
      <c r="J162">
        <v>2026</v>
      </c>
      <c r="K162">
        <v>7</v>
      </c>
      <c r="L162" t="s">
        <v>94</v>
      </c>
      <c r="M162" s="108">
        <v>1361.92</v>
      </c>
      <c r="N162">
        <v>1</v>
      </c>
      <c r="O162" s="108">
        <v>1361.92</v>
      </c>
      <c r="P162" t="s">
        <v>2288</v>
      </c>
    </row>
    <row r="163" spans="1:16" x14ac:dyDescent="0.25">
      <c r="A163" t="s">
        <v>1005</v>
      </c>
      <c r="B163" t="s">
        <v>466</v>
      </c>
      <c r="C163" t="s">
        <v>133</v>
      </c>
      <c r="D163" t="s">
        <v>2287</v>
      </c>
      <c r="E163" t="s">
        <v>93</v>
      </c>
      <c r="F163">
        <v>40700</v>
      </c>
      <c r="G163" t="s">
        <v>911</v>
      </c>
      <c r="I163" t="s">
        <v>168</v>
      </c>
      <c r="J163">
        <v>2026</v>
      </c>
      <c r="K163">
        <v>7</v>
      </c>
      <c r="L163" t="s">
        <v>94</v>
      </c>
      <c r="M163" s="108">
        <v>1312.08</v>
      </c>
      <c r="N163">
        <v>1</v>
      </c>
      <c r="O163" s="108">
        <v>1312.08</v>
      </c>
      <c r="P163" t="s">
        <v>2288</v>
      </c>
    </row>
    <row r="164" spans="1:16" x14ac:dyDescent="0.25">
      <c r="A164" t="s">
        <v>1005</v>
      </c>
      <c r="B164" t="s">
        <v>466</v>
      </c>
      <c r="C164" t="s">
        <v>133</v>
      </c>
      <c r="D164" t="s">
        <v>2287</v>
      </c>
      <c r="E164" t="s">
        <v>93</v>
      </c>
      <c r="F164">
        <v>40700</v>
      </c>
      <c r="G164" t="s">
        <v>911</v>
      </c>
      <c r="I164" t="s">
        <v>169</v>
      </c>
      <c r="J164">
        <v>2026</v>
      </c>
      <c r="K164">
        <v>7</v>
      </c>
      <c r="L164" t="s">
        <v>94</v>
      </c>
      <c r="M164" s="108">
        <v>1001.91</v>
      </c>
      <c r="N164">
        <v>1</v>
      </c>
      <c r="O164" s="108">
        <v>1001.91</v>
      </c>
      <c r="P164" t="s">
        <v>2288</v>
      </c>
    </row>
    <row r="165" spans="1:16" x14ac:dyDescent="0.25">
      <c r="A165" t="s">
        <v>1005</v>
      </c>
      <c r="B165" t="s">
        <v>466</v>
      </c>
      <c r="C165" t="s">
        <v>133</v>
      </c>
      <c r="D165" t="s">
        <v>2287</v>
      </c>
      <c r="E165" t="s">
        <v>93</v>
      </c>
      <c r="F165">
        <v>40700</v>
      </c>
      <c r="G165" t="s">
        <v>911</v>
      </c>
      <c r="I165" t="s">
        <v>253</v>
      </c>
      <c r="J165">
        <v>2026</v>
      </c>
      <c r="K165">
        <v>7</v>
      </c>
      <c r="L165" t="s">
        <v>94</v>
      </c>
      <c r="M165" s="108">
        <v>310.82</v>
      </c>
      <c r="N165">
        <v>1</v>
      </c>
      <c r="O165" s="108">
        <v>310.82</v>
      </c>
      <c r="P165" t="s">
        <v>2288</v>
      </c>
    </row>
    <row r="166" spans="1:16" x14ac:dyDescent="0.25">
      <c r="A166" t="s">
        <v>1005</v>
      </c>
      <c r="B166" t="s">
        <v>466</v>
      </c>
      <c r="C166" t="s">
        <v>133</v>
      </c>
      <c r="D166" t="s">
        <v>2287</v>
      </c>
      <c r="E166" t="s">
        <v>93</v>
      </c>
      <c r="F166">
        <v>40700</v>
      </c>
      <c r="G166" t="s">
        <v>911</v>
      </c>
      <c r="I166" t="s">
        <v>240</v>
      </c>
      <c r="J166">
        <v>2026</v>
      </c>
      <c r="K166">
        <v>7</v>
      </c>
      <c r="L166" t="s">
        <v>94</v>
      </c>
      <c r="M166" s="108">
        <v>513.76</v>
      </c>
      <c r="N166">
        <v>1</v>
      </c>
      <c r="O166" s="108">
        <v>513.76</v>
      </c>
      <c r="P166" t="s">
        <v>2288</v>
      </c>
    </row>
    <row r="167" spans="1:16" x14ac:dyDescent="0.25">
      <c r="A167" t="s">
        <v>1005</v>
      </c>
      <c r="B167" t="s">
        <v>466</v>
      </c>
      <c r="C167" t="s">
        <v>133</v>
      </c>
      <c r="D167" t="s">
        <v>2287</v>
      </c>
      <c r="E167" t="s">
        <v>105</v>
      </c>
      <c r="F167">
        <v>40700</v>
      </c>
      <c r="G167" t="s">
        <v>911</v>
      </c>
      <c r="I167" t="s">
        <v>121</v>
      </c>
      <c r="J167">
        <v>2026</v>
      </c>
      <c r="K167">
        <v>7</v>
      </c>
      <c r="L167" t="s">
        <v>94</v>
      </c>
      <c r="M167" s="108">
        <v>550.45000000000005</v>
      </c>
      <c r="N167">
        <v>1</v>
      </c>
      <c r="O167" s="108">
        <v>550.45000000000005</v>
      </c>
      <c r="P167" t="s">
        <v>2288</v>
      </c>
    </row>
    <row r="168" spans="1:16" x14ac:dyDescent="0.25">
      <c r="A168" t="s">
        <v>1005</v>
      </c>
      <c r="B168" t="s">
        <v>466</v>
      </c>
      <c r="C168" t="s">
        <v>133</v>
      </c>
      <c r="D168" t="s">
        <v>2287</v>
      </c>
      <c r="E168" t="s">
        <v>105</v>
      </c>
      <c r="F168">
        <v>40700</v>
      </c>
      <c r="G168" t="s">
        <v>911</v>
      </c>
      <c r="I168" t="s">
        <v>158</v>
      </c>
      <c r="J168">
        <v>2026</v>
      </c>
      <c r="K168">
        <v>7</v>
      </c>
      <c r="L168" t="s">
        <v>94</v>
      </c>
      <c r="M168" s="108">
        <v>990.84</v>
      </c>
      <c r="N168">
        <v>1</v>
      </c>
      <c r="O168" s="108">
        <v>990.84</v>
      </c>
      <c r="P168" t="s">
        <v>2288</v>
      </c>
    </row>
    <row r="169" spans="1:16" x14ac:dyDescent="0.25">
      <c r="A169" t="s">
        <v>1005</v>
      </c>
      <c r="B169" t="s">
        <v>468</v>
      </c>
      <c r="C169" t="s">
        <v>133</v>
      </c>
      <c r="D169" t="s">
        <v>2287</v>
      </c>
      <c r="E169" t="s">
        <v>102</v>
      </c>
      <c r="F169">
        <v>40700</v>
      </c>
      <c r="G169" t="s">
        <v>911</v>
      </c>
      <c r="I169" t="s">
        <v>186</v>
      </c>
      <c r="J169">
        <v>2026</v>
      </c>
      <c r="K169">
        <v>7</v>
      </c>
      <c r="L169" t="s">
        <v>94</v>
      </c>
      <c r="M169" s="108">
        <v>1351.84</v>
      </c>
      <c r="N169">
        <v>1</v>
      </c>
      <c r="O169" s="108">
        <v>1351.84</v>
      </c>
      <c r="P169" t="s">
        <v>2288</v>
      </c>
    </row>
    <row r="170" spans="1:16" x14ac:dyDescent="0.25">
      <c r="A170" t="s">
        <v>1005</v>
      </c>
      <c r="B170" t="s">
        <v>468</v>
      </c>
      <c r="C170" t="s">
        <v>133</v>
      </c>
      <c r="D170" t="s">
        <v>2287</v>
      </c>
      <c r="E170" t="s">
        <v>93</v>
      </c>
      <c r="F170">
        <v>40700</v>
      </c>
      <c r="G170" t="s">
        <v>911</v>
      </c>
      <c r="I170" t="s">
        <v>191</v>
      </c>
      <c r="J170">
        <v>2026</v>
      </c>
      <c r="K170">
        <v>7</v>
      </c>
      <c r="L170" t="s">
        <v>94</v>
      </c>
      <c r="M170" s="108">
        <v>355.16</v>
      </c>
      <c r="N170">
        <v>1</v>
      </c>
      <c r="O170" s="108">
        <v>355.16</v>
      </c>
      <c r="P170" t="s">
        <v>2288</v>
      </c>
    </row>
    <row r="171" spans="1:16" x14ac:dyDescent="0.25">
      <c r="A171" t="s">
        <v>1005</v>
      </c>
      <c r="B171" t="s">
        <v>468</v>
      </c>
      <c r="C171" t="s">
        <v>133</v>
      </c>
      <c r="D171" t="s">
        <v>2287</v>
      </c>
      <c r="E171" t="s">
        <v>93</v>
      </c>
      <c r="F171">
        <v>40700</v>
      </c>
      <c r="G171" t="s">
        <v>911</v>
      </c>
      <c r="I171" t="s">
        <v>166</v>
      </c>
      <c r="J171">
        <v>2026</v>
      </c>
      <c r="K171">
        <v>7</v>
      </c>
      <c r="L171" t="s">
        <v>94</v>
      </c>
      <c r="M171" s="108">
        <v>510.72</v>
      </c>
      <c r="N171">
        <v>1</v>
      </c>
      <c r="O171" s="108">
        <v>510.72</v>
      </c>
      <c r="P171" t="s">
        <v>2288</v>
      </c>
    </row>
    <row r="172" spans="1:16" x14ac:dyDescent="0.25">
      <c r="A172" t="s">
        <v>1005</v>
      </c>
      <c r="B172" t="s">
        <v>468</v>
      </c>
      <c r="C172" t="s">
        <v>133</v>
      </c>
      <c r="D172" t="s">
        <v>2287</v>
      </c>
      <c r="E172" t="s">
        <v>93</v>
      </c>
      <c r="F172">
        <v>40700</v>
      </c>
      <c r="G172" t="s">
        <v>911</v>
      </c>
      <c r="I172" t="s">
        <v>168</v>
      </c>
      <c r="J172">
        <v>2026</v>
      </c>
      <c r="K172">
        <v>7</v>
      </c>
      <c r="L172" t="s">
        <v>94</v>
      </c>
      <c r="M172" s="108">
        <v>238.56</v>
      </c>
      <c r="N172">
        <v>1</v>
      </c>
      <c r="O172" s="108">
        <v>238.56</v>
      </c>
      <c r="P172" t="s">
        <v>2288</v>
      </c>
    </row>
    <row r="173" spans="1:16" x14ac:dyDescent="0.25">
      <c r="A173" t="s">
        <v>1005</v>
      </c>
      <c r="B173" t="s">
        <v>468</v>
      </c>
      <c r="C173" t="s">
        <v>133</v>
      </c>
      <c r="D173" t="s">
        <v>2287</v>
      </c>
      <c r="E173" t="s">
        <v>93</v>
      </c>
      <c r="F173">
        <v>40700</v>
      </c>
      <c r="G173" t="s">
        <v>911</v>
      </c>
      <c r="I173" t="s">
        <v>169</v>
      </c>
      <c r="J173">
        <v>2026</v>
      </c>
      <c r="K173">
        <v>7</v>
      </c>
      <c r="L173" t="s">
        <v>94</v>
      </c>
      <c r="M173" s="108">
        <v>429.39</v>
      </c>
      <c r="N173">
        <v>1</v>
      </c>
      <c r="O173" s="108">
        <v>429.39</v>
      </c>
      <c r="P173" t="s">
        <v>2288</v>
      </c>
    </row>
    <row r="174" spans="1:16" x14ac:dyDescent="0.25">
      <c r="A174" t="s">
        <v>1005</v>
      </c>
      <c r="B174" t="s">
        <v>468</v>
      </c>
      <c r="C174" t="s">
        <v>133</v>
      </c>
      <c r="D174" t="s">
        <v>2287</v>
      </c>
      <c r="E174" t="s">
        <v>93</v>
      </c>
      <c r="F174">
        <v>40700</v>
      </c>
      <c r="G174" t="s">
        <v>911</v>
      </c>
      <c r="I174" t="s">
        <v>253</v>
      </c>
      <c r="J174">
        <v>2026</v>
      </c>
      <c r="K174">
        <v>7</v>
      </c>
      <c r="L174" t="s">
        <v>94</v>
      </c>
      <c r="M174" s="108">
        <v>310.82</v>
      </c>
      <c r="N174">
        <v>1</v>
      </c>
      <c r="O174" s="108">
        <v>310.82</v>
      </c>
      <c r="P174" t="s">
        <v>2288</v>
      </c>
    </row>
    <row r="175" spans="1:16" x14ac:dyDescent="0.25">
      <c r="A175" t="s">
        <v>1005</v>
      </c>
      <c r="B175" t="s">
        <v>468</v>
      </c>
      <c r="C175" t="s">
        <v>133</v>
      </c>
      <c r="D175" t="s">
        <v>2287</v>
      </c>
      <c r="E175" t="s">
        <v>105</v>
      </c>
      <c r="F175">
        <v>40700</v>
      </c>
      <c r="G175" t="s">
        <v>911</v>
      </c>
      <c r="I175" t="s">
        <v>121</v>
      </c>
      <c r="J175">
        <v>2026</v>
      </c>
      <c r="K175">
        <v>7</v>
      </c>
      <c r="L175" t="s">
        <v>94</v>
      </c>
      <c r="M175" s="108">
        <v>110.09</v>
      </c>
      <c r="N175">
        <v>1</v>
      </c>
      <c r="O175" s="108">
        <v>110.09</v>
      </c>
      <c r="P175" t="s">
        <v>2288</v>
      </c>
    </row>
    <row r="176" spans="1:16" x14ac:dyDescent="0.25">
      <c r="A176" t="s">
        <v>1005</v>
      </c>
      <c r="B176" t="s">
        <v>468</v>
      </c>
      <c r="C176" t="s">
        <v>133</v>
      </c>
      <c r="D176" t="s">
        <v>2287</v>
      </c>
      <c r="E176" t="s">
        <v>105</v>
      </c>
      <c r="F176">
        <v>40700</v>
      </c>
      <c r="G176" t="s">
        <v>911</v>
      </c>
      <c r="I176" t="s">
        <v>158</v>
      </c>
      <c r="J176">
        <v>2026</v>
      </c>
      <c r="K176">
        <v>7</v>
      </c>
      <c r="L176" t="s">
        <v>94</v>
      </c>
      <c r="M176" s="108">
        <v>1155.98</v>
      </c>
      <c r="N176">
        <v>1</v>
      </c>
      <c r="O176" s="108">
        <v>1155.98</v>
      </c>
      <c r="P176" t="s">
        <v>2288</v>
      </c>
    </row>
    <row r="177" spans="1:16" x14ac:dyDescent="0.25">
      <c r="A177" t="s">
        <v>1005</v>
      </c>
      <c r="B177" t="s">
        <v>470</v>
      </c>
      <c r="C177" t="s">
        <v>133</v>
      </c>
      <c r="D177" t="s">
        <v>2287</v>
      </c>
      <c r="E177" t="s">
        <v>102</v>
      </c>
      <c r="F177">
        <v>40700</v>
      </c>
      <c r="G177" t="s">
        <v>911</v>
      </c>
      <c r="I177" t="s">
        <v>186</v>
      </c>
      <c r="J177">
        <v>2026</v>
      </c>
      <c r="K177">
        <v>7</v>
      </c>
      <c r="L177" t="s">
        <v>94</v>
      </c>
      <c r="M177" s="108">
        <v>422.73</v>
      </c>
      <c r="N177">
        <v>1</v>
      </c>
      <c r="O177" s="108">
        <v>422.73</v>
      </c>
      <c r="P177" t="s">
        <v>2288</v>
      </c>
    </row>
    <row r="178" spans="1:16" x14ac:dyDescent="0.25">
      <c r="A178" t="s">
        <v>1005</v>
      </c>
      <c r="B178" t="s">
        <v>470</v>
      </c>
      <c r="C178" t="s">
        <v>133</v>
      </c>
      <c r="D178" t="s">
        <v>2287</v>
      </c>
      <c r="E178" t="s">
        <v>93</v>
      </c>
      <c r="F178">
        <v>40700</v>
      </c>
      <c r="G178" t="s">
        <v>911</v>
      </c>
      <c r="I178" t="s">
        <v>166</v>
      </c>
      <c r="J178">
        <v>2026</v>
      </c>
      <c r="K178">
        <v>7</v>
      </c>
      <c r="L178" t="s">
        <v>94</v>
      </c>
      <c r="M178" s="108">
        <v>340.48</v>
      </c>
      <c r="N178">
        <v>1</v>
      </c>
      <c r="O178" s="108">
        <v>340.48</v>
      </c>
      <c r="P178" t="s">
        <v>2288</v>
      </c>
    </row>
    <row r="179" spans="1:16" x14ac:dyDescent="0.25">
      <c r="A179" t="s">
        <v>1005</v>
      </c>
      <c r="B179" t="s">
        <v>470</v>
      </c>
      <c r="C179" t="s">
        <v>133</v>
      </c>
      <c r="D179" t="s">
        <v>2287</v>
      </c>
      <c r="E179" t="s">
        <v>93</v>
      </c>
      <c r="F179">
        <v>40700</v>
      </c>
      <c r="G179" t="s">
        <v>911</v>
      </c>
      <c r="I179" t="s">
        <v>169</v>
      </c>
      <c r="J179">
        <v>2026</v>
      </c>
      <c r="K179">
        <v>7</v>
      </c>
      <c r="L179" t="s">
        <v>94</v>
      </c>
      <c r="M179" s="108">
        <v>286.26</v>
      </c>
      <c r="N179">
        <v>1</v>
      </c>
      <c r="O179" s="108">
        <v>286.26</v>
      </c>
      <c r="P179" t="s">
        <v>2288</v>
      </c>
    </row>
    <row r="180" spans="1:16" x14ac:dyDescent="0.25">
      <c r="A180" t="s">
        <v>1005</v>
      </c>
      <c r="B180" t="s">
        <v>470</v>
      </c>
      <c r="C180" t="s">
        <v>133</v>
      </c>
      <c r="D180" t="s">
        <v>2287</v>
      </c>
      <c r="E180" t="s">
        <v>93</v>
      </c>
      <c r="F180">
        <v>40700</v>
      </c>
      <c r="G180" t="s">
        <v>911</v>
      </c>
      <c r="I180" t="s">
        <v>253</v>
      </c>
      <c r="J180">
        <v>2026</v>
      </c>
      <c r="K180">
        <v>7</v>
      </c>
      <c r="L180" t="s">
        <v>94</v>
      </c>
      <c r="M180" s="108">
        <v>310.82</v>
      </c>
      <c r="N180">
        <v>1</v>
      </c>
      <c r="O180" s="108">
        <v>310.82</v>
      </c>
      <c r="P180" t="s">
        <v>2288</v>
      </c>
    </row>
    <row r="181" spans="1:16" x14ac:dyDescent="0.25">
      <c r="A181" t="s">
        <v>1005</v>
      </c>
      <c r="B181" t="s">
        <v>470</v>
      </c>
      <c r="C181" t="s">
        <v>133</v>
      </c>
      <c r="D181" t="s">
        <v>2287</v>
      </c>
      <c r="E181" t="s">
        <v>105</v>
      </c>
      <c r="F181">
        <v>40700</v>
      </c>
      <c r="G181" t="s">
        <v>911</v>
      </c>
      <c r="I181" t="s">
        <v>158</v>
      </c>
      <c r="J181">
        <v>2026</v>
      </c>
      <c r="K181">
        <v>7</v>
      </c>
      <c r="L181" t="s">
        <v>94</v>
      </c>
      <c r="M181" s="108">
        <v>165.14</v>
      </c>
      <c r="N181">
        <v>1</v>
      </c>
      <c r="O181" s="108">
        <v>165.14</v>
      </c>
      <c r="P181" t="s">
        <v>2288</v>
      </c>
    </row>
    <row r="182" spans="1:16" x14ac:dyDescent="0.25">
      <c r="A182" t="s">
        <v>2392</v>
      </c>
      <c r="B182" t="s">
        <v>350</v>
      </c>
      <c r="C182" t="s">
        <v>107</v>
      </c>
      <c r="D182" t="s">
        <v>2287</v>
      </c>
      <c r="E182" t="s">
        <v>102</v>
      </c>
      <c r="F182">
        <v>40700</v>
      </c>
      <c r="G182" t="s">
        <v>911</v>
      </c>
      <c r="I182" t="s">
        <v>186</v>
      </c>
      <c r="J182">
        <v>2026</v>
      </c>
      <c r="K182">
        <v>7</v>
      </c>
      <c r="L182" t="s">
        <v>94</v>
      </c>
      <c r="M182" s="108">
        <v>1131.68</v>
      </c>
      <c r="N182">
        <v>1</v>
      </c>
      <c r="O182" s="108">
        <v>1131.68</v>
      </c>
      <c r="P182" t="s">
        <v>2288</v>
      </c>
    </row>
    <row r="183" spans="1:16" x14ac:dyDescent="0.25">
      <c r="A183" t="s">
        <v>2392</v>
      </c>
      <c r="B183" t="s">
        <v>350</v>
      </c>
      <c r="C183" t="s">
        <v>107</v>
      </c>
      <c r="D183" t="s">
        <v>2287</v>
      </c>
      <c r="E183" t="s">
        <v>93</v>
      </c>
      <c r="F183">
        <v>40700</v>
      </c>
      <c r="G183" t="s">
        <v>911</v>
      </c>
      <c r="I183" t="s">
        <v>167</v>
      </c>
      <c r="J183">
        <v>2026</v>
      </c>
      <c r="K183">
        <v>7</v>
      </c>
      <c r="L183" t="s">
        <v>94</v>
      </c>
      <c r="M183" s="108">
        <v>473.06559999999996</v>
      </c>
      <c r="N183">
        <v>1</v>
      </c>
      <c r="O183" s="108">
        <v>473.06559999999996</v>
      </c>
      <c r="P183" t="s">
        <v>2288</v>
      </c>
    </row>
    <row r="184" spans="1:16" x14ac:dyDescent="0.25">
      <c r="A184" t="s">
        <v>2392</v>
      </c>
      <c r="B184" t="s">
        <v>350</v>
      </c>
      <c r="C184" t="s">
        <v>107</v>
      </c>
      <c r="D184" t="s">
        <v>2287</v>
      </c>
      <c r="E184" t="s">
        <v>93</v>
      </c>
      <c r="F184">
        <v>40700</v>
      </c>
      <c r="G184" t="s">
        <v>911</v>
      </c>
      <c r="I184" t="s">
        <v>253</v>
      </c>
      <c r="J184">
        <v>2026</v>
      </c>
      <c r="K184">
        <v>7</v>
      </c>
      <c r="L184" t="s">
        <v>94</v>
      </c>
      <c r="M184" s="108">
        <v>500.35124999999999</v>
      </c>
      <c r="N184">
        <v>1</v>
      </c>
      <c r="O184" s="108">
        <v>500.35124999999999</v>
      </c>
      <c r="P184" t="s">
        <v>2288</v>
      </c>
    </row>
    <row r="185" spans="1:16" x14ac:dyDescent="0.25">
      <c r="A185" t="s">
        <v>2392</v>
      </c>
      <c r="B185" t="s">
        <v>350</v>
      </c>
      <c r="C185" t="s">
        <v>107</v>
      </c>
      <c r="D185" t="s">
        <v>2287</v>
      </c>
      <c r="E185" t="s">
        <v>93</v>
      </c>
      <c r="F185">
        <v>40700</v>
      </c>
      <c r="G185" t="s">
        <v>911</v>
      </c>
      <c r="I185" t="s">
        <v>240</v>
      </c>
      <c r="J185">
        <v>2026</v>
      </c>
      <c r="K185">
        <v>7</v>
      </c>
      <c r="L185" t="s">
        <v>94</v>
      </c>
      <c r="M185" s="108">
        <v>200.1405</v>
      </c>
      <c r="N185">
        <v>1</v>
      </c>
      <c r="O185" s="108">
        <v>200.1405</v>
      </c>
      <c r="P185" t="s">
        <v>2288</v>
      </c>
    </row>
    <row r="186" spans="1:16" x14ac:dyDescent="0.25">
      <c r="A186" t="s">
        <v>2392</v>
      </c>
      <c r="B186" t="s">
        <v>350</v>
      </c>
      <c r="C186" t="s">
        <v>107</v>
      </c>
      <c r="D186" t="s">
        <v>2287</v>
      </c>
      <c r="E186" t="s">
        <v>105</v>
      </c>
      <c r="F186">
        <v>40700</v>
      </c>
      <c r="G186" t="s">
        <v>911</v>
      </c>
      <c r="I186" t="s">
        <v>144</v>
      </c>
      <c r="J186">
        <v>2026</v>
      </c>
      <c r="K186">
        <v>7</v>
      </c>
      <c r="L186" t="s">
        <v>94</v>
      </c>
      <c r="M186" s="108">
        <v>795.99152500000002</v>
      </c>
      <c r="N186">
        <v>1</v>
      </c>
      <c r="O186" s="108">
        <v>795.99152500000002</v>
      </c>
      <c r="P186" t="s">
        <v>2288</v>
      </c>
    </row>
    <row r="187" spans="1:16" x14ac:dyDescent="0.25">
      <c r="A187" t="s">
        <v>1005</v>
      </c>
      <c r="B187" t="s">
        <v>1998</v>
      </c>
      <c r="C187" t="s">
        <v>133</v>
      </c>
      <c r="D187" t="s">
        <v>2287</v>
      </c>
      <c r="E187" t="s">
        <v>102</v>
      </c>
      <c r="F187">
        <v>40700</v>
      </c>
      <c r="G187" t="s">
        <v>911</v>
      </c>
      <c r="I187" t="s">
        <v>186</v>
      </c>
      <c r="J187">
        <v>2026</v>
      </c>
      <c r="K187">
        <v>7</v>
      </c>
      <c r="L187" t="s">
        <v>94</v>
      </c>
      <c r="M187" s="108">
        <v>312.25</v>
      </c>
      <c r="N187">
        <v>1</v>
      </c>
      <c r="O187" s="108">
        <v>312.25</v>
      </c>
      <c r="P187" t="s">
        <v>2288</v>
      </c>
    </row>
    <row r="188" spans="1:16" x14ac:dyDescent="0.25">
      <c r="A188" t="s">
        <v>1005</v>
      </c>
      <c r="B188" t="s">
        <v>1998</v>
      </c>
      <c r="C188" t="s">
        <v>133</v>
      </c>
      <c r="D188" t="s">
        <v>2287</v>
      </c>
      <c r="E188" t="s">
        <v>93</v>
      </c>
      <c r="F188">
        <v>40700</v>
      </c>
      <c r="G188" t="s">
        <v>911</v>
      </c>
      <c r="I188" t="s">
        <v>191</v>
      </c>
      <c r="J188">
        <v>2026</v>
      </c>
      <c r="K188">
        <v>7</v>
      </c>
      <c r="L188" t="s">
        <v>94</v>
      </c>
      <c r="M188" s="108">
        <v>177.58</v>
      </c>
      <c r="N188">
        <v>1</v>
      </c>
      <c r="O188" s="108">
        <v>177.58</v>
      </c>
      <c r="P188" t="s">
        <v>2288</v>
      </c>
    </row>
    <row r="189" spans="1:16" x14ac:dyDescent="0.25">
      <c r="A189" t="s">
        <v>1005</v>
      </c>
      <c r="B189" t="s">
        <v>1998</v>
      </c>
      <c r="C189" t="s">
        <v>133</v>
      </c>
      <c r="D189" t="s">
        <v>2287</v>
      </c>
      <c r="E189" t="s">
        <v>93</v>
      </c>
      <c r="F189">
        <v>40700</v>
      </c>
      <c r="G189" t="s">
        <v>911</v>
      </c>
      <c r="I189" t="s">
        <v>168</v>
      </c>
      <c r="J189">
        <v>2026</v>
      </c>
      <c r="K189">
        <v>7</v>
      </c>
      <c r="L189" t="s">
        <v>94</v>
      </c>
      <c r="M189" s="108">
        <v>119.28</v>
      </c>
      <c r="N189">
        <v>1</v>
      </c>
      <c r="O189" s="108">
        <v>119.28</v>
      </c>
      <c r="P189" t="s">
        <v>2288</v>
      </c>
    </row>
    <row r="190" spans="1:16" x14ac:dyDescent="0.25">
      <c r="A190" t="s">
        <v>1005</v>
      </c>
      <c r="B190" t="s">
        <v>1998</v>
      </c>
      <c r="C190" t="s">
        <v>133</v>
      </c>
      <c r="D190" t="s">
        <v>2287</v>
      </c>
      <c r="E190" t="s">
        <v>93</v>
      </c>
      <c r="F190">
        <v>40700</v>
      </c>
      <c r="G190" t="s">
        <v>911</v>
      </c>
      <c r="I190" t="s">
        <v>253</v>
      </c>
      <c r="J190">
        <v>2026</v>
      </c>
      <c r="K190">
        <v>7</v>
      </c>
      <c r="L190" t="s">
        <v>94</v>
      </c>
      <c r="M190" s="108">
        <v>310.82</v>
      </c>
      <c r="N190">
        <v>1</v>
      </c>
      <c r="O190" s="108">
        <v>310.82</v>
      </c>
      <c r="P190" t="s">
        <v>2288</v>
      </c>
    </row>
    <row r="191" spans="1:16" x14ac:dyDescent="0.25">
      <c r="A191" t="s">
        <v>1005</v>
      </c>
      <c r="B191" t="s">
        <v>1998</v>
      </c>
      <c r="C191" t="s">
        <v>133</v>
      </c>
      <c r="D191" t="s">
        <v>2287</v>
      </c>
      <c r="E191" t="s">
        <v>105</v>
      </c>
      <c r="F191">
        <v>40700</v>
      </c>
      <c r="G191" t="s">
        <v>911</v>
      </c>
      <c r="I191" t="s">
        <v>121</v>
      </c>
      <c r="J191">
        <v>2026</v>
      </c>
      <c r="K191">
        <v>7</v>
      </c>
      <c r="L191" t="s">
        <v>94</v>
      </c>
      <c r="M191" s="108">
        <v>110.09</v>
      </c>
      <c r="N191">
        <v>1</v>
      </c>
      <c r="O191" s="108">
        <v>110.09</v>
      </c>
      <c r="P191" t="s">
        <v>2288</v>
      </c>
    </row>
    <row r="192" spans="1:16" x14ac:dyDescent="0.25">
      <c r="A192" t="s">
        <v>1005</v>
      </c>
      <c r="B192" t="s">
        <v>2304</v>
      </c>
      <c r="C192" t="s">
        <v>133</v>
      </c>
      <c r="D192" t="s">
        <v>2287</v>
      </c>
      <c r="E192" t="s">
        <v>93</v>
      </c>
      <c r="F192">
        <v>40700</v>
      </c>
      <c r="G192" t="s">
        <v>911</v>
      </c>
      <c r="I192" t="s">
        <v>253</v>
      </c>
      <c r="J192">
        <v>2026</v>
      </c>
      <c r="K192">
        <v>7</v>
      </c>
      <c r="L192" t="s">
        <v>94</v>
      </c>
      <c r="M192" s="108">
        <v>310.82</v>
      </c>
      <c r="N192">
        <v>1</v>
      </c>
      <c r="O192" s="108">
        <v>310.82</v>
      </c>
      <c r="P192" t="s">
        <v>2288</v>
      </c>
    </row>
    <row r="193" spans="1:16" x14ac:dyDescent="0.25">
      <c r="A193" t="s">
        <v>1005</v>
      </c>
      <c r="B193" t="s">
        <v>2304</v>
      </c>
      <c r="C193" t="s">
        <v>133</v>
      </c>
      <c r="D193" t="s">
        <v>2287</v>
      </c>
      <c r="E193" t="s">
        <v>105</v>
      </c>
      <c r="F193">
        <v>40700</v>
      </c>
      <c r="G193" t="s">
        <v>911</v>
      </c>
      <c r="I193" t="s">
        <v>158</v>
      </c>
      <c r="J193">
        <v>2026</v>
      </c>
      <c r="K193">
        <v>7</v>
      </c>
      <c r="L193" t="s">
        <v>94</v>
      </c>
      <c r="M193" s="108">
        <v>1486.26</v>
      </c>
      <c r="N193">
        <v>1</v>
      </c>
      <c r="O193" s="108">
        <v>1486.26</v>
      </c>
      <c r="P193" t="s">
        <v>2288</v>
      </c>
    </row>
    <row r="194" spans="1:16" x14ac:dyDescent="0.25">
      <c r="A194" t="s">
        <v>1005</v>
      </c>
      <c r="B194" t="s">
        <v>472</v>
      </c>
      <c r="C194" t="s">
        <v>133</v>
      </c>
      <c r="D194" t="s">
        <v>2287</v>
      </c>
      <c r="E194" t="s">
        <v>102</v>
      </c>
      <c r="F194">
        <v>40700</v>
      </c>
      <c r="G194" t="s">
        <v>911</v>
      </c>
      <c r="I194" t="s">
        <v>186</v>
      </c>
      <c r="J194">
        <v>2026</v>
      </c>
      <c r="K194">
        <v>7</v>
      </c>
      <c r="L194" t="s">
        <v>94</v>
      </c>
      <c r="M194" s="108">
        <v>1827.54</v>
      </c>
      <c r="N194">
        <v>1</v>
      </c>
      <c r="O194" s="108">
        <v>1827.54</v>
      </c>
      <c r="P194" t="s">
        <v>2288</v>
      </c>
    </row>
    <row r="195" spans="1:16" x14ac:dyDescent="0.25">
      <c r="A195" t="s">
        <v>1005</v>
      </c>
      <c r="B195" t="s">
        <v>472</v>
      </c>
      <c r="C195" t="s">
        <v>133</v>
      </c>
      <c r="D195" t="s">
        <v>2287</v>
      </c>
      <c r="E195" t="s">
        <v>93</v>
      </c>
      <c r="F195">
        <v>40700</v>
      </c>
      <c r="G195" t="s">
        <v>911</v>
      </c>
      <c r="I195" t="s">
        <v>191</v>
      </c>
      <c r="J195">
        <v>2026</v>
      </c>
      <c r="K195">
        <v>7</v>
      </c>
      <c r="L195" t="s">
        <v>94</v>
      </c>
      <c r="M195" s="108">
        <v>1420.64</v>
      </c>
      <c r="N195">
        <v>1</v>
      </c>
      <c r="O195" s="108">
        <v>1420.64</v>
      </c>
      <c r="P195" t="s">
        <v>2288</v>
      </c>
    </row>
    <row r="196" spans="1:16" x14ac:dyDescent="0.25">
      <c r="A196" t="s">
        <v>1005</v>
      </c>
      <c r="B196" t="s">
        <v>472</v>
      </c>
      <c r="C196" t="s">
        <v>133</v>
      </c>
      <c r="D196" t="s">
        <v>2287</v>
      </c>
      <c r="E196" t="s">
        <v>93</v>
      </c>
      <c r="F196">
        <v>40700</v>
      </c>
      <c r="G196" t="s">
        <v>911</v>
      </c>
      <c r="I196" t="s">
        <v>166</v>
      </c>
      <c r="J196">
        <v>2026</v>
      </c>
      <c r="K196">
        <v>7</v>
      </c>
      <c r="L196" t="s">
        <v>94</v>
      </c>
      <c r="M196" s="108">
        <v>680.96</v>
      </c>
      <c r="N196">
        <v>1</v>
      </c>
      <c r="O196" s="108">
        <v>680.96</v>
      </c>
      <c r="P196" t="s">
        <v>2288</v>
      </c>
    </row>
    <row r="197" spans="1:16" x14ac:dyDescent="0.25">
      <c r="A197" t="s">
        <v>1005</v>
      </c>
      <c r="B197" t="s">
        <v>472</v>
      </c>
      <c r="C197" t="s">
        <v>133</v>
      </c>
      <c r="D197" t="s">
        <v>2287</v>
      </c>
      <c r="E197" t="s">
        <v>93</v>
      </c>
      <c r="F197">
        <v>40700</v>
      </c>
      <c r="G197" t="s">
        <v>911</v>
      </c>
      <c r="I197" t="s">
        <v>168</v>
      </c>
      <c r="J197">
        <v>2026</v>
      </c>
      <c r="K197">
        <v>7</v>
      </c>
      <c r="L197" t="s">
        <v>94</v>
      </c>
      <c r="M197" s="108">
        <v>477.12</v>
      </c>
      <c r="N197">
        <v>1</v>
      </c>
      <c r="O197" s="108">
        <v>477.12</v>
      </c>
      <c r="P197" t="s">
        <v>2288</v>
      </c>
    </row>
    <row r="198" spans="1:16" x14ac:dyDescent="0.25">
      <c r="A198" t="s">
        <v>1005</v>
      </c>
      <c r="B198" t="s">
        <v>472</v>
      </c>
      <c r="C198" t="s">
        <v>133</v>
      </c>
      <c r="D198" t="s">
        <v>2287</v>
      </c>
      <c r="E198" t="s">
        <v>93</v>
      </c>
      <c r="F198">
        <v>40700</v>
      </c>
      <c r="G198" t="s">
        <v>911</v>
      </c>
      <c r="I198" t="s">
        <v>169</v>
      </c>
      <c r="J198">
        <v>2026</v>
      </c>
      <c r="K198">
        <v>7</v>
      </c>
      <c r="L198" t="s">
        <v>94</v>
      </c>
      <c r="M198" s="108">
        <v>572.52</v>
      </c>
      <c r="N198">
        <v>1</v>
      </c>
      <c r="O198" s="108">
        <v>572.52</v>
      </c>
      <c r="P198" t="s">
        <v>2288</v>
      </c>
    </row>
    <row r="199" spans="1:16" x14ac:dyDescent="0.25">
      <c r="A199" t="s">
        <v>1005</v>
      </c>
      <c r="B199" t="s">
        <v>472</v>
      </c>
      <c r="C199" t="s">
        <v>133</v>
      </c>
      <c r="D199" t="s">
        <v>2287</v>
      </c>
      <c r="E199" t="s">
        <v>93</v>
      </c>
      <c r="F199">
        <v>40700</v>
      </c>
      <c r="G199" t="s">
        <v>911</v>
      </c>
      <c r="I199" t="s">
        <v>253</v>
      </c>
      <c r="J199">
        <v>2026</v>
      </c>
      <c r="K199">
        <v>7</v>
      </c>
      <c r="L199" t="s">
        <v>94</v>
      </c>
      <c r="M199" s="108">
        <v>310.82</v>
      </c>
      <c r="N199">
        <v>1</v>
      </c>
      <c r="O199" s="108">
        <v>310.82</v>
      </c>
      <c r="P199" t="s">
        <v>2288</v>
      </c>
    </row>
    <row r="200" spans="1:16" x14ac:dyDescent="0.25">
      <c r="A200" t="s">
        <v>1005</v>
      </c>
      <c r="B200" t="s">
        <v>472</v>
      </c>
      <c r="C200" t="s">
        <v>133</v>
      </c>
      <c r="D200" t="s">
        <v>2287</v>
      </c>
      <c r="E200" t="s">
        <v>105</v>
      </c>
      <c r="F200">
        <v>40700</v>
      </c>
      <c r="G200" t="s">
        <v>911</v>
      </c>
      <c r="I200" t="s">
        <v>121</v>
      </c>
      <c r="J200">
        <v>2026</v>
      </c>
      <c r="K200">
        <v>7</v>
      </c>
      <c r="L200" t="s">
        <v>94</v>
      </c>
      <c r="M200" s="108">
        <v>220.18</v>
      </c>
      <c r="N200">
        <v>1</v>
      </c>
      <c r="O200" s="108">
        <v>220.18</v>
      </c>
      <c r="P200" t="s">
        <v>2288</v>
      </c>
    </row>
    <row r="201" spans="1:16" x14ac:dyDescent="0.25">
      <c r="A201" t="s">
        <v>2644</v>
      </c>
      <c r="B201" t="s">
        <v>2305</v>
      </c>
      <c r="C201" t="s">
        <v>2172</v>
      </c>
      <c r="D201" t="s">
        <v>2287</v>
      </c>
      <c r="E201" t="s">
        <v>102</v>
      </c>
      <c r="F201">
        <v>40700</v>
      </c>
      <c r="G201" t="s">
        <v>911</v>
      </c>
      <c r="I201" t="s">
        <v>186</v>
      </c>
      <c r="J201">
        <v>2026</v>
      </c>
      <c r="K201">
        <v>7</v>
      </c>
      <c r="L201" t="s">
        <v>94</v>
      </c>
      <c r="M201" s="108">
        <v>284.68806560000002</v>
      </c>
      <c r="N201">
        <v>1</v>
      </c>
      <c r="O201" s="108">
        <v>284.68806560000002</v>
      </c>
      <c r="P201" t="s">
        <v>2288</v>
      </c>
    </row>
    <row r="202" spans="1:16" x14ac:dyDescent="0.25">
      <c r="A202" t="s">
        <v>2644</v>
      </c>
      <c r="B202" t="s">
        <v>2305</v>
      </c>
      <c r="C202" t="s">
        <v>2172</v>
      </c>
      <c r="D202" t="s">
        <v>2287</v>
      </c>
      <c r="E202" t="s">
        <v>93</v>
      </c>
      <c r="F202">
        <v>40700</v>
      </c>
      <c r="G202" t="s">
        <v>911</v>
      </c>
      <c r="I202" t="s">
        <v>167</v>
      </c>
      <c r="J202">
        <v>2026</v>
      </c>
      <c r="K202">
        <v>7</v>
      </c>
      <c r="L202" t="s">
        <v>94</v>
      </c>
      <c r="M202" s="108">
        <v>251.60602560000001</v>
      </c>
      <c r="N202">
        <v>1</v>
      </c>
      <c r="O202" s="108">
        <v>251.60602560000001</v>
      </c>
      <c r="P202" t="s">
        <v>2288</v>
      </c>
    </row>
    <row r="203" spans="1:16" x14ac:dyDescent="0.25">
      <c r="A203" t="s">
        <v>2644</v>
      </c>
      <c r="B203" t="s">
        <v>2305</v>
      </c>
      <c r="C203" t="s">
        <v>2172</v>
      </c>
      <c r="D203" t="s">
        <v>2287</v>
      </c>
      <c r="E203" t="s">
        <v>93</v>
      </c>
      <c r="F203">
        <v>40700</v>
      </c>
      <c r="G203" t="s">
        <v>911</v>
      </c>
      <c r="I203" t="s">
        <v>253</v>
      </c>
      <c r="J203">
        <v>2026</v>
      </c>
      <c r="K203">
        <v>7</v>
      </c>
      <c r="L203" t="s">
        <v>94</v>
      </c>
      <c r="M203" s="108">
        <v>1179.6485083999999</v>
      </c>
      <c r="N203">
        <v>1</v>
      </c>
      <c r="O203" s="108">
        <v>1179.6485083999999</v>
      </c>
      <c r="P203" t="s">
        <v>2288</v>
      </c>
    </row>
    <row r="204" spans="1:16" x14ac:dyDescent="0.25">
      <c r="A204" t="s">
        <v>2644</v>
      </c>
      <c r="B204" t="s">
        <v>2305</v>
      </c>
      <c r="C204" t="s">
        <v>2172</v>
      </c>
      <c r="D204" t="s">
        <v>2287</v>
      </c>
      <c r="E204" t="s">
        <v>105</v>
      </c>
      <c r="F204">
        <v>40700</v>
      </c>
      <c r="G204" t="s">
        <v>911</v>
      </c>
      <c r="I204" t="s">
        <v>144</v>
      </c>
      <c r="J204">
        <v>2026</v>
      </c>
      <c r="K204">
        <v>7</v>
      </c>
      <c r="L204" t="s">
        <v>94</v>
      </c>
      <c r="M204" s="108">
        <v>145.4469</v>
      </c>
      <c r="N204">
        <v>1</v>
      </c>
      <c r="O204" s="108">
        <v>145.4469</v>
      </c>
      <c r="P204" t="s">
        <v>2288</v>
      </c>
    </row>
    <row r="205" spans="1:16" x14ac:dyDescent="0.25">
      <c r="A205" t="s">
        <v>1005</v>
      </c>
      <c r="B205" t="s">
        <v>2007</v>
      </c>
      <c r="C205" t="s">
        <v>133</v>
      </c>
      <c r="D205" t="s">
        <v>2287</v>
      </c>
      <c r="E205" t="s">
        <v>93</v>
      </c>
      <c r="F205">
        <v>40700</v>
      </c>
      <c r="G205" t="s">
        <v>911</v>
      </c>
      <c r="I205" t="s">
        <v>253</v>
      </c>
      <c r="J205">
        <v>2026</v>
      </c>
      <c r="K205">
        <v>7</v>
      </c>
      <c r="L205" t="s">
        <v>94</v>
      </c>
      <c r="M205" s="108">
        <v>310.82</v>
      </c>
      <c r="N205">
        <v>1</v>
      </c>
      <c r="O205" s="108">
        <v>310.82</v>
      </c>
      <c r="P205" t="s">
        <v>2288</v>
      </c>
    </row>
    <row r="206" spans="1:16" x14ac:dyDescent="0.25">
      <c r="A206" t="s">
        <v>1005</v>
      </c>
      <c r="B206" t="s">
        <v>2007</v>
      </c>
      <c r="C206" t="s">
        <v>133</v>
      </c>
      <c r="D206" t="s">
        <v>2287</v>
      </c>
      <c r="E206" t="s">
        <v>105</v>
      </c>
      <c r="F206">
        <v>40700</v>
      </c>
      <c r="G206" t="s">
        <v>911</v>
      </c>
      <c r="I206" t="s">
        <v>158</v>
      </c>
      <c r="J206">
        <v>2026</v>
      </c>
      <c r="K206">
        <v>7</v>
      </c>
      <c r="L206" t="s">
        <v>94</v>
      </c>
      <c r="M206" s="108">
        <v>495.42</v>
      </c>
      <c r="N206">
        <v>1</v>
      </c>
      <c r="O206" s="108">
        <v>495.42</v>
      </c>
      <c r="P206" t="s">
        <v>2288</v>
      </c>
    </row>
    <row r="207" spans="1:16" x14ac:dyDescent="0.25">
      <c r="A207" t="s">
        <v>1005</v>
      </c>
      <c r="B207" t="s">
        <v>485</v>
      </c>
      <c r="C207" t="s">
        <v>133</v>
      </c>
      <c r="D207" t="s">
        <v>2287</v>
      </c>
      <c r="E207" t="s">
        <v>102</v>
      </c>
      <c r="F207">
        <v>40700</v>
      </c>
      <c r="G207" t="s">
        <v>911</v>
      </c>
      <c r="I207" t="s">
        <v>186</v>
      </c>
      <c r="J207">
        <v>2026</v>
      </c>
      <c r="K207">
        <v>7</v>
      </c>
      <c r="L207" t="s">
        <v>94</v>
      </c>
      <c r="M207" s="108">
        <v>1351.84</v>
      </c>
      <c r="N207">
        <v>1</v>
      </c>
      <c r="O207" s="108">
        <v>1351.84</v>
      </c>
      <c r="P207" t="s">
        <v>2288</v>
      </c>
    </row>
    <row r="208" spans="1:16" x14ac:dyDescent="0.25">
      <c r="A208" t="s">
        <v>1005</v>
      </c>
      <c r="B208" t="s">
        <v>485</v>
      </c>
      <c r="C208" t="s">
        <v>133</v>
      </c>
      <c r="D208" t="s">
        <v>2287</v>
      </c>
      <c r="E208" t="s">
        <v>93</v>
      </c>
      <c r="F208">
        <v>40700</v>
      </c>
      <c r="G208" t="s">
        <v>911</v>
      </c>
      <c r="I208" t="s">
        <v>191</v>
      </c>
      <c r="J208">
        <v>2026</v>
      </c>
      <c r="K208">
        <v>7</v>
      </c>
      <c r="L208" t="s">
        <v>94</v>
      </c>
      <c r="M208" s="108">
        <v>355.16</v>
      </c>
      <c r="N208">
        <v>1</v>
      </c>
      <c r="O208" s="108">
        <v>355.16</v>
      </c>
      <c r="P208" t="s">
        <v>2288</v>
      </c>
    </row>
    <row r="209" spans="1:16" x14ac:dyDescent="0.25">
      <c r="A209" t="s">
        <v>1005</v>
      </c>
      <c r="B209" t="s">
        <v>485</v>
      </c>
      <c r="C209" t="s">
        <v>133</v>
      </c>
      <c r="D209" t="s">
        <v>2287</v>
      </c>
      <c r="E209" t="s">
        <v>93</v>
      </c>
      <c r="F209">
        <v>40700</v>
      </c>
      <c r="G209" t="s">
        <v>911</v>
      </c>
      <c r="I209" t="s">
        <v>166</v>
      </c>
      <c r="J209">
        <v>2026</v>
      </c>
      <c r="K209">
        <v>7</v>
      </c>
      <c r="L209" t="s">
        <v>94</v>
      </c>
      <c r="M209" s="108">
        <v>510.72</v>
      </c>
      <c r="N209">
        <v>1</v>
      </c>
      <c r="O209" s="108">
        <v>510.72</v>
      </c>
      <c r="P209" t="s">
        <v>2288</v>
      </c>
    </row>
    <row r="210" spans="1:16" x14ac:dyDescent="0.25">
      <c r="A210" t="s">
        <v>1005</v>
      </c>
      <c r="B210" t="s">
        <v>485</v>
      </c>
      <c r="C210" t="s">
        <v>133</v>
      </c>
      <c r="D210" t="s">
        <v>2287</v>
      </c>
      <c r="E210" t="s">
        <v>93</v>
      </c>
      <c r="F210">
        <v>40700</v>
      </c>
      <c r="G210" t="s">
        <v>911</v>
      </c>
      <c r="I210" t="s">
        <v>168</v>
      </c>
      <c r="J210">
        <v>2026</v>
      </c>
      <c r="K210">
        <v>7</v>
      </c>
      <c r="L210" t="s">
        <v>94</v>
      </c>
      <c r="M210" s="108">
        <v>238.56</v>
      </c>
      <c r="N210">
        <v>1</v>
      </c>
      <c r="O210" s="108">
        <v>238.56</v>
      </c>
      <c r="P210" t="s">
        <v>2288</v>
      </c>
    </row>
    <row r="211" spans="1:16" x14ac:dyDescent="0.25">
      <c r="A211" t="s">
        <v>1005</v>
      </c>
      <c r="B211" t="s">
        <v>485</v>
      </c>
      <c r="C211" t="s">
        <v>133</v>
      </c>
      <c r="D211" t="s">
        <v>2287</v>
      </c>
      <c r="E211" t="s">
        <v>93</v>
      </c>
      <c r="F211">
        <v>40700</v>
      </c>
      <c r="G211" t="s">
        <v>911</v>
      </c>
      <c r="I211" t="s">
        <v>169</v>
      </c>
      <c r="J211">
        <v>2026</v>
      </c>
      <c r="K211">
        <v>7</v>
      </c>
      <c r="L211" t="s">
        <v>94</v>
      </c>
      <c r="M211" s="108">
        <v>429.39</v>
      </c>
      <c r="N211">
        <v>1</v>
      </c>
      <c r="O211" s="108">
        <v>429.39</v>
      </c>
      <c r="P211" t="s">
        <v>2288</v>
      </c>
    </row>
    <row r="212" spans="1:16" x14ac:dyDescent="0.25">
      <c r="A212" t="s">
        <v>1005</v>
      </c>
      <c r="B212" t="s">
        <v>485</v>
      </c>
      <c r="C212" t="s">
        <v>133</v>
      </c>
      <c r="D212" t="s">
        <v>2287</v>
      </c>
      <c r="E212" t="s">
        <v>93</v>
      </c>
      <c r="F212">
        <v>40700</v>
      </c>
      <c r="G212" t="s">
        <v>911</v>
      </c>
      <c r="I212" t="s">
        <v>253</v>
      </c>
      <c r="J212">
        <v>2026</v>
      </c>
      <c r="K212">
        <v>7</v>
      </c>
      <c r="L212" t="s">
        <v>94</v>
      </c>
      <c r="M212" s="108">
        <v>310.82</v>
      </c>
      <c r="N212">
        <v>1</v>
      </c>
      <c r="O212" s="108">
        <v>310.82</v>
      </c>
      <c r="P212" t="s">
        <v>2288</v>
      </c>
    </row>
    <row r="213" spans="1:16" x14ac:dyDescent="0.25">
      <c r="A213" t="s">
        <v>1005</v>
      </c>
      <c r="B213" t="s">
        <v>485</v>
      </c>
      <c r="C213" t="s">
        <v>133</v>
      </c>
      <c r="D213" t="s">
        <v>2287</v>
      </c>
      <c r="E213" t="s">
        <v>105</v>
      </c>
      <c r="F213">
        <v>40700</v>
      </c>
      <c r="G213" t="s">
        <v>911</v>
      </c>
      <c r="I213" t="s">
        <v>121</v>
      </c>
      <c r="J213">
        <v>2026</v>
      </c>
      <c r="K213">
        <v>7</v>
      </c>
      <c r="L213" t="s">
        <v>94</v>
      </c>
      <c r="M213" s="108">
        <v>220.18</v>
      </c>
      <c r="N213">
        <v>1</v>
      </c>
      <c r="O213" s="108">
        <v>220.18</v>
      </c>
      <c r="P213" t="s">
        <v>2288</v>
      </c>
    </row>
    <row r="214" spans="1:16" x14ac:dyDescent="0.25">
      <c r="A214" t="s">
        <v>1005</v>
      </c>
      <c r="B214" t="s">
        <v>485</v>
      </c>
      <c r="C214" t="s">
        <v>133</v>
      </c>
      <c r="D214" t="s">
        <v>2287</v>
      </c>
      <c r="E214" t="s">
        <v>105</v>
      </c>
      <c r="F214">
        <v>40700</v>
      </c>
      <c r="G214" t="s">
        <v>911</v>
      </c>
      <c r="I214" t="s">
        <v>158</v>
      </c>
      <c r="J214">
        <v>2026</v>
      </c>
      <c r="K214">
        <v>7</v>
      </c>
      <c r="L214" t="s">
        <v>94</v>
      </c>
      <c r="M214" s="108">
        <v>165.14</v>
      </c>
      <c r="N214">
        <v>1</v>
      </c>
      <c r="O214" s="108">
        <v>165.14</v>
      </c>
      <c r="P214" t="s">
        <v>2288</v>
      </c>
    </row>
    <row r="215" spans="1:16" x14ac:dyDescent="0.25">
      <c r="A215" t="s">
        <v>1005</v>
      </c>
      <c r="B215" t="s">
        <v>2010</v>
      </c>
      <c r="C215" t="s">
        <v>133</v>
      </c>
      <c r="D215" t="s">
        <v>2287</v>
      </c>
      <c r="E215" t="s">
        <v>93</v>
      </c>
      <c r="F215">
        <v>40700</v>
      </c>
      <c r="G215" t="s">
        <v>911</v>
      </c>
      <c r="I215" t="s">
        <v>253</v>
      </c>
      <c r="J215">
        <v>2026</v>
      </c>
      <c r="K215">
        <v>7</v>
      </c>
      <c r="L215" t="s">
        <v>94</v>
      </c>
      <c r="M215" s="108">
        <v>310.82</v>
      </c>
      <c r="N215">
        <v>1</v>
      </c>
      <c r="O215" s="108">
        <v>310.82</v>
      </c>
      <c r="P215" t="s">
        <v>2288</v>
      </c>
    </row>
    <row r="216" spans="1:16" x14ac:dyDescent="0.25">
      <c r="A216" t="s">
        <v>1005</v>
      </c>
      <c r="B216" t="s">
        <v>764</v>
      </c>
      <c r="C216" t="s">
        <v>133</v>
      </c>
      <c r="D216" t="s">
        <v>2287</v>
      </c>
      <c r="E216" t="s">
        <v>102</v>
      </c>
      <c r="F216">
        <v>40700</v>
      </c>
      <c r="G216" t="s">
        <v>911</v>
      </c>
      <c r="I216" t="s">
        <v>186</v>
      </c>
      <c r="J216">
        <v>2026</v>
      </c>
      <c r="K216">
        <v>7</v>
      </c>
      <c r="L216" t="s">
        <v>94</v>
      </c>
      <c r="M216" s="108">
        <v>734.98</v>
      </c>
      <c r="N216">
        <v>1</v>
      </c>
      <c r="O216" s="108">
        <v>734.98</v>
      </c>
      <c r="P216" t="s">
        <v>2288</v>
      </c>
    </row>
    <row r="217" spans="1:16" x14ac:dyDescent="0.25">
      <c r="A217" t="s">
        <v>1005</v>
      </c>
      <c r="B217" t="s">
        <v>764</v>
      </c>
      <c r="C217" t="s">
        <v>133</v>
      </c>
      <c r="D217" t="s">
        <v>2287</v>
      </c>
      <c r="E217" t="s">
        <v>93</v>
      </c>
      <c r="F217">
        <v>40700</v>
      </c>
      <c r="G217" t="s">
        <v>911</v>
      </c>
      <c r="I217" t="s">
        <v>166</v>
      </c>
      <c r="J217">
        <v>2026</v>
      </c>
      <c r="K217">
        <v>7</v>
      </c>
      <c r="L217" t="s">
        <v>94</v>
      </c>
      <c r="M217" s="108">
        <v>510.72</v>
      </c>
      <c r="N217">
        <v>1</v>
      </c>
      <c r="O217" s="108">
        <v>510.72</v>
      </c>
      <c r="P217" t="s">
        <v>2288</v>
      </c>
    </row>
    <row r="218" spans="1:16" x14ac:dyDescent="0.25">
      <c r="A218" t="s">
        <v>1005</v>
      </c>
      <c r="B218" t="s">
        <v>764</v>
      </c>
      <c r="C218" t="s">
        <v>133</v>
      </c>
      <c r="D218" t="s">
        <v>2287</v>
      </c>
      <c r="E218" t="s">
        <v>93</v>
      </c>
      <c r="F218">
        <v>40700</v>
      </c>
      <c r="G218" t="s">
        <v>911</v>
      </c>
      <c r="I218" t="s">
        <v>169</v>
      </c>
      <c r="J218">
        <v>2026</v>
      </c>
      <c r="K218">
        <v>7</v>
      </c>
      <c r="L218" t="s">
        <v>94</v>
      </c>
      <c r="M218" s="108">
        <v>429.39</v>
      </c>
      <c r="N218">
        <v>1</v>
      </c>
      <c r="O218" s="108">
        <v>429.39</v>
      </c>
      <c r="P218" t="s">
        <v>2288</v>
      </c>
    </row>
    <row r="219" spans="1:16" x14ac:dyDescent="0.25">
      <c r="A219" t="s">
        <v>1005</v>
      </c>
      <c r="B219" t="s">
        <v>764</v>
      </c>
      <c r="C219" t="s">
        <v>133</v>
      </c>
      <c r="D219" t="s">
        <v>2287</v>
      </c>
      <c r="E219" t="s">
        <v>93</v>
      </c>
      <c r="F219">
        <v>40700</v>
      </c>
      <c r="G219" t="s">
        <v>911</v>
      </c>
      <c r="I219" t="s">
        <v>253</v>
      </c>
      <c r="J219">
        <v>2026</v>
      </c>
      <c r="K219">
        <v>7</v>
      </c>
      <c r="L219" t="s">
        <v>94</v>
      </c>
      <c r="M219" s="108">
        <v>310.82</v>
      </c>
      <c r="N219">
        <v>1</v>
      </c>
      <c r="O219" s="108">
        <v>310.82</v>
      </c>
      <c r="P219" t="s">
        <v>2288</v>
      </c>
    </row>
    <row r="220" spans="1:16" x14ac:dyDescent="0.25">
      <c r="A220" t="s">
        <v>1005</v>
      </c>
      <c r="B220" t="s">
        <v>764</v>
      </c>
      <c r="C220" t="s">
        <v>133</v>
      </c>
      <c r="D220" t="s">
        <v>2287</v>
      </c>
      <c r="E220" t="s">
        <v>105</v>
      </c>
      <c r="F220">
        <v>40700</v>
      </c>
      <c r="G220" t="s">
        <v>911</v>
      </c>
      <c r="I220" t="s">
        <v>158</v>
      </c>
      <c r="J220">
        <v>2026</v>
      </c>
      <c r="K220">
        <v>7</v>
      </c>
      <c r="L220" t="s">
        <v>94</v>
      </c>
      <c r="M220" s="108">
        <v>495.42</v>
      </c>
      <c r="N220">
        <v>1</v>
      </c>
      <c r="O220" s="108">
        <v>495.42</v>
      </c>
      <c r="P220" t="s">
        <v>2288</v>
      </c>
    </row>
    <row r="221" spans="1:16" x14ac:dyDescent="0.25">
      <c r="A221" t="s">
        <v>1005</v>
      </c>
      <c r="B221" t="s">
        <v>2306</v>
      </c>
      <c r="C221" t="s">
        <v>133</v>
      </c>
      <c r="D221" t="s">
        <v>2287</v>
      </c>
      <c r="E221" t="s">
        <v>93</v>
      </c>
      <c r="F221">
        <v>40700</v>
      </c>
      <c r="G221" t="s">
        <v>911</v>
      </c>
      <c r="I221" t="s">
        <v>253</v>
      </c>
      <c r="J221">
        <v>2026</v>
      </c>
      <c r="K221">
        <v>7</v>
      </c>
      <c r="L221" t="s">
        <v>94</v>
      </c>
      <c r="M221" s="108">
        <v>310.82</v>
      </c>
      <c r="N221">
        <v>1</v>
      </c>
      <c r="O221" s="108">
        <v>310.82</v>
      </c>
      <c r="P221" t="s">
        <v>2288</v>
      </c>
    </row>
    <row r="222" spans="1:16" x14ac:dyDescent="0.25">
      <c r="A222" t="s">
        <v>1005</v>
      </c>
      <c r="B222" t="s">
        <v>2306</v>
      </c>
      <c r="C222" t="s">
        <v>133</v>
      </c>
      <c r="D222" t="s">
        <v>2287</v>
      </c>
      <c r="E222" t="s">
        <v>105</v>
      </c>
      <c r="F222">
        <v>40700</v>
      </c>
      <c r="G222" t="s">
        <v>911</v>
      </c>
      <c r="I222" t="s">
        <v>158</v>
      </c>
      <c r="J222">
        <v>2026</v>
      </c>
      <c r="K222">
        <v>7</v>
      </c>
      <c r="L222" t="s">
        <v>94</v>
      </c>
      <c r="M222" s="108">
        <v>330.28</v>
      </c>
      <c r="N222">
        <v>1</v>
      </c>
      <c r="O222" s="108">
        <v>330.28</v>
      </c>
      <c r="P222" t="s">
        <v>2288</v>
      </c>
    </row>
    <row r="223" spans="1:16" x14ac:dyDescent="0.25">
      <c r="A223" t="s">
        <v>1005</v>
      </c>
      <c r="B223" t="s">
        <v>767</v>
      </c>
      <c r="C223" t="s">
        <v>133</v>
      </c>
      <c r="D223" t="s">
        <v>2287</v>
      </c>
      <c r="E223" t="s">
        <v>93</v>
      </c>
      <c r="F223">
        <v>40700</v>
      </c>
      <c r="G223" t="s">
        <v>911</v>
      </c>
      <c r="I223" t="s">
        <v>253</v>
      </c>
      <c r="J223">
        <v>2026</v>
      </c>
      <c r="K223">
        <v>7</v>
      </c>
      <c r="L223" t="s">
        <v>94</v>
      </c>
      <c r="M223" s="108">
        <v>310.82</v>
      </c>
      <c r="N223">
        <v>1</v>
      </c>
      <c r="O223" s="108">
        <v>310.82</v>
      </c>
      <c r="P223" t="s">
        <v>2288</v>
      </c>
    </row>
    <row r="224" spans="1:16" x14ac:dyDescent="0.25">
      <c r="A224" t="s">
        <v>1005</v>
      </c>
      <c r="B224" t="s">
        <v>767</v>
      </c>
      <c r="C224" t="s">
        <v>133</v>
      </c>
      <c r="D224" t="s">
        <v>2287</v>
      </c>
      <c r="E224" t="s">
        <v>93</v>
      </c>
      <c r="F224">
        <v>40700</v>
      </c>
      <c r="G224" t="s">
        <v>911</v>
      </c>
      <c r="I224" t="s">
        <v>241</v>
      </c>
      <c r="J224">
        <v>2026</v>
      </c>
      <c r="K224">
        <v>7</v>
      </c>
      <c r="L224" t="s">
        <v>94</v>
      </c>
      <c r="M224" s="108">
        <v>513.76</v>
      </c>
      <c r="N224">
        <v>1</v>
      </c>
      <c r="O224" s="108">
        <v>513.76</v>
      </c>
      <c r="P224" t="s">
        <v>2288</v>
      </c>
    </row>
    <row r="225" spans="1:16" x14ac:dyDescent="0.25">
      <c r="A225" t="s">
        <v>1005</v>
      </c>
      <c r="B225" t="s">
        <v>767</v>
      </c>
      <c r="C225" t="s">
        <v>133</v>
      </c>
      <c r="D225" t="s">
        <v>2287</v>
      </c>
      <c r="E225" t="s">
        <v>105</v>
      </c>
      <c r="F225">
        <v>40700</v>
      </c>
      <c r="G225" t="s">
        <v>911</v>
      </c>
      <c r="I225" t="s">
        <v>121</v>
      </c>
      <c r="J225">
        <v>2026</v>
      </c>
      <c r="K225">
        <v>7</v>
      </c>
      <c r="L225" t="s">
        <v>94</v>
      </c>
      <c r="M225" s="108">
        <v>440.36</v>
      </c>
      <c r="N225">
        <v>1</v>
      </c>
      <c r="O225" s="108">
        <v>440.36</v>
      </c>
      <c r="P225" t="s">
        <v>2288</v>
      </c>
    </row>
    <row r="226" spans="1:16" x14ac:dyDescent="0.25">
      <c r="A226" t="s">
        <v>1005</v>
      </c>
      <c r="B226" t="s">
        <v>767</v>
      </c>
      <c r="C226" t="s">
        <v>133</v>
      </c>
      <c r="D226" t="s">
        <v>2287</v>
      </c>
      <c r="E226" t="s">
        <v>105</v>
      </c>
      <c r="F226">
        <v>40700</v>
      </c>
      <c r="G226" t="s">
        <v>911</v>
      </c>
      <c r="I226" t="s">
        <v>158</v>
      </c>
      <c r="J226">
        <v>2026</v>
      </c>
      <c r="K226">
        <v>7</v>
      </c>
      <c r="L226" t="s">
        <v>94</v>
      </c>
      <c r="M226" s="108">
        <v>1981.68</v>
      </c>
      <c r="N226">
        <v>1</v>
      </c>
      <c r="O226" s="108">
        <v>1981.68</v>
      </c>
      <c r="P226" t="s">
        <v>2288</v>
      </c>
    </row>
    <row r="227" spans="1:16" x14ac:dyDescent="0.25">
      <c r="A227" t="s">
        <v>1005</v>
      </c>
      <c r="B227" t="s">
        <v>2307</v>
      </c>
      <c r="C227" t="s">
        <v>133</v>
      </c>
      <c r="D227" t="s">
        <v>2287</v>
      </c>
      <c r="E227" t="s">
        <v>102</v>
      </c>
      <c r="F227">
        <v>40700</v>
      </c>
      <c r="G227" t="s">
        <v>911</v>
      </c>
      <c r="I227" t="s">
        <v>186</v>
      </c>
      <c r="J227">
        <v>2026</v>
      </c>
      <c r="K227">
        <v>7</v>
      </c>
      <c r="L227" t="s">
        <v>94</v>
      </c>
      <c r="M227" s="108">
        <v>312.25</v>
      </c>
      <c r="N227">
        <v>1</v>
      </c>
      <c r="O227" s="108">
        <v>312.25</v>
      </c>
      <c r="P227" t="s">
        <v>2288</v>
      </c>
    </row>
    <row r="228" spans="1:16" x14ac:dyDescent="0.25">
      <c r="A228" t="s">
        <v>1005</v>
      </c>
      <c r="B228" t="s">
        <v>2307</v>
      </c>
      <c r="C228" t="s">
        <v>133</v>
      </c>
      <c r="D228" t="s">
        <v>2287</v>
      </c>
      <c r="E228" t="s">
        <v>93</v>
      </c>
      <c r="F228">
        <v>40700</v>
      </c>
      <c r="G228" t="s">
        <v>911</v>
      </c>
      <c r="I228" t="s">
        <v>166</v>
      </c>
      <c r="J228">
        <v>2026</v>
      </c>
      <c r="K228">
        <v>7</v>
      </c>
      <c r="L228" t="s">
        <v>94</v>
      </c>
      <c r="M228" s="108">
        <v>170.24</v>
      </c>
      <c r="N228">
        <v>1</v>
      </c>
      <c r="O228" s="108">
        <v>170.24</v>
      </c>
      <c r="P228" t="s">
        <v>2288</v>
      </c>
    </row>
    <row r="229" spans="1:16" x14ac:dyDescent="0.25">
      <c r="A229" t="s">
        <v>1005</v>
      </c>
      <c r="B229" t="s">
        <v>2307</v>
      </c>
      <c r="C229" t="s">
        <v>133</v>
      </c>
      <c r="D229" t="s">
        <v>2287</v>
      </c>
      <c r="E229" t="s">
        <v>93</v>
      </c>
      <c r="F229">
        <v>40700</v>
      </c>
      <c r="G229" t="s">
        <v>911</v>
      </c>
      <c r="I229" t="s">
        <v>169</v>
      </c>
      <c r="J229">
        <v>2026</v>
      </c>
      <c r="K229">
        <v>7</v>
      </c>
      <c r="L229" t="s">
        <v>94</v>
      </c>
      <c r="M229" s="108">
        <v>143.13</v>
      </c>
      <c r="N229">
        <v>1</v>
      </c>
      <c r="O229" s="108">
        <v>143.13</v>
      </c>
      <c r="P229" t="s">
        <v>2288</v>
      </c>
    </row>
    <row r="230" spans="1:16" x14ac:dyDescent="0.25">
      <c r="A230" t="s">
        <v>1005</v>
      </c>
      <c r="B230" t="s">
        <v>2307</v>
      </c>
      <c r="C230" t="s">
        <v>133</v>
      </c>
      <c r="D230" t="s">
        <v>2287</v>
      </c>
      <c r="E230" t="s">
        <v>93</v>
      </c>
      <c r="F230">
        <v>40700</v>
      </c>
      <c r="G230" t="s">
        <v>911</v>
      </c>
      <c r="I230" t="s">
        <v>253</v>
      </c>
      <c r="J230">
        <v>2026</v>
      </c>
      <c r="K230">
        <v>7</v>
      </c>
      <c r="L230" t="s">
        <v>94</v>
      </c>
      <c r="M230" s="108">
        <v>310.82</v>
      </c>
      <c r="N230">
        <v>1</v>
      </c>
      <c r="O230" s="108">
        <v>310.82</v>
      </c>
      <c r="P230" t="s">
        <v>2288</v>
      </c>
    </row>
    <row r="231" spans="1:16" x14ac:dyDescent="0.25">
      <c r="A231" t="s">
        <v>1005</v>
      </c>
      <c r="B231" t="s">
        <v>2307</v>
      </c>
      <c r="C231" t="s">
        <v>133</v>
      </c>
      <c r="D231" t="s">
        <v>2287</v>
      </c>
      <c r="E231" t="s">
        <v>105</v>
      </c>
      <c r="F231">
        <v>40700</v>
      </c>
      <c r="G231" t="s">
        <v>911</v>
      </c>
      <c r="I231" t="s">
        <v>158</v>
      </c>
      <c r="J231">
        <v>2026</v>
      </c>
      <c r="K231">
        <v>7</v>
      </c>
      <c r="L231" t="s">
        <v>94</v>
      </c>
      <c r="M231" s="108">
        <v>1155.98</v>
      </c>
      <c r="N231">
        <v>1</v>
      </c>
      <c r="O231" s="108">
        <v>1155.98</v>
      </c>
      <c r="P231" t="s">
        <v>2288</v>
      </c>
    </row>
    <row r="232" spans="1:16" x14ac:dyDescent="0.25">
      <c r="A232" t="s">
        <v>1005</v>
      </c>
      <c r="B232" t="s">
        <v>489</v>
      </c>
      <c r="C232" t="s">
        <v>133</v>
      </c>
      <c r="D232" t="s">
        <v>2287</v>
      </c>
      <c r="E232" t="s">
        <v>102</v>
      </c>
      <c r="F232">
        <v>40700</v>
      </c>
      <c r="G232" t="s">
        <v>911</v>
      </c>
      <c r="I232" t="s">
        <v>186</v>
      </c>
      <c r="J232">
        <v>2026</v>
      </c>
      <c r="K232">
        <v>7</v>
      </c>
      <c r="L232" t="s">
        <v>94</v>
      </c>
      <c r="M232" s="108">
        <v>4529.58</v>
      </c>
      <c r="N232">
        <v>1</v>
      </c>
      <c r="O232" s="108">
        <v>4529.58</v>
      </c>
      <c r="P232" t="s">
        <v>2288</v>
      </c>
    </row>
    <row r="233" spans="1:16" x14ac:dyDescent="0.25">
      <c r="A233" t="s">
        <v>1005</v>
      </c>
      <c r="B233" t="s">
        <v>489</v>
      </c>
      <c r="C233" t="s">
        <v>133</v>
      </c>
      <c r="D233" t="s">
        <v>2287</v>
      </c>
      <c r="E233" t="s">
        <v>93</v>
      </c>
      <c r="F233">
        <v>40700</v>
      </c>
      <c r="G233" t="s">
        <v>911</v>
      </c>
      <c r="I233" t="s">
        <v>191</v>
      </c>
      <c r="J233">
        <v>2026</v>
      </c>
      <c r="K233">
        <v>7</v>
      </c>
      <c r="L233" t="s">
        <v>94</v>
      </c>
      <c r="M233" s="108">
        <v>1775.8</v>
      </c>
      <c r="N233">
        <v>1</v>
      </c>
      <c r="O233" s="108">
        <v>1775.8</v>
      </c>
      <c r="P233" t="s">
        <v>2288</v>
      </c>
    </row>
    <row r="234" spans="1:16" x14ac:dyDescent="0.25">
      <c r="A234" t="s">
        <v>1005</v>
      </c>
      <c r="B234" t="s">
        <v>489</v>
      </c>
      <c r="C234" t="s">
        <v>133</v>
      </c>
      <c r="D234" t="s">
        <v>2287</v>
      </c>
      <c r="E234" t="s">
        <v>93</v>
      </c>
      <c r="F234">
        <v>40700</v>
      </c>
      <c r="G234" t="s">
        <v>911</v>
      </c>
      <c r="I234" t="s">
        <v>166</v>
      </c>
      <c r="J234">
        <v>2026</v>
      </c>
      <c r="K234">
        <v>7</v>
      </c>
      <c r="L234" t="s">
        <v>94</v>
      </c>
      <c r="M234" s="108">
        <v>2042.88</v>
      </c>
      <c r="N234">
        <v>1</v>
      </c>
      <c r="O234" s="108">
        <v>2042.88</v>
      </c>
      <c r="P234" t="s">
        <v>2288</v>
      </c>
    </row>
    <row r="235" spans="1:16" x14ac:dyDescent="0.25">
      <c r="A235" t="s">
        <v>1005</v>
      </c>
      <c r="B235" t="s">
        <v>489</v>
      </c>
      <c r="C235" t="s">
        <v>133</v>
      </c>
      <c r="D235" t="s">
        <v>2287</v>
      </c>
      <c r="E235" t="s">
        <v>93</v>
      </c>
      <c r="F235">
        <v>40700</v>
      </c>
      <c r="G235" t="s">
        <v>911</v>
      </c>
      <c r="I235" t="s">
        <v>168</v>
      </c>
      <c r="J235">
        <v>2026</v>
      </c>
      <c r="K235">
        <v>7</v>
      </c>
      <c r="L235" t="s">
        <v>94</v>
      </c>
      <c r="M235" s="108">
        <v>1192.8</v>
      </c>
      <c r="N235">
        <v>1</v>
      </c>
      <c r="O235" s="108">
        <v>1192.8</v>
      </c>
      <c r="P235" t="s">
        <v>2288</v>
      </c>
    </row>
    <row r="236" spans="1:16" x14ac:dyDescent="0.25">
      <c r="A236" t="s">
        <v>1005</v>
      </c>
      <c r="B236" t="s">
        <v>489</v>
      </c>
      <c r="C236" t="s">
        <v>133</v>
      </c>
      <c r="D236" t="s">
        <v>2287</v>
      </c>
      <c r="E236" t="s">
        <v>93</v>
      </c>
      <c r="F236">
        <v>40700</v>
      </c>
      <c r="G236" t="s">
        <v>911</v>
      </c>
      <c r="I236" t="s">
        <v>169</v>
      </c>
      <c r="J236">
        <v>2026</v>
      </c>
      <c r="K236">
        <v>7</v>
      </c>
      <c r="L236" t="s">
        <v>94</v>
      </c>
      <c r="M236" s="108">
        <v>1574.43</v>
      </c>
      <c r="N236">
        <v>1</v>
      </c>
      <c r="O236" s="108">
        <v>1574.43</v>
      </c>
      <c r="P236" t="s">
        <v>2288</v>
      </c>
    </row>
    <row r="237" spans="1:16" x14ac:dyDescent="0.25">
      <c r="A237" t="s">
        <v>1005</v>
      </c>
      <c r="B237" t="s">
        <v>489</v>
      </c>
      <c r="C237" t="s">
        <v>133</v>
      </c>
      <c r="D237" t="s">
        <v>2287</v>
      </c>
      <c r="E237" t="s">
        <v>93</v>
      </c>
      <c r="F237">
        <v>40700</v>
      </c>
      <c r="G237" t="s">
        <v>911</v>
      </c>
      <c r="I237" t="s">
        <v>253</v>
      </c>
      <c r="J237">
        <v>2026</v>
      </c>
      <c r="K237">
        <v>7</v>
      </c>
      <c r="L237" t="s">
        <v>94</v>
      </c>
      <c r="M237" s="108">
        <v>310.82</v>
      </c>
      <c r="N237">
        <v>1</v>
      </c>
      <c r="O237" s="108">
        <v>310.82</v>
      </c>
      <c r="P237" t="s">
        <v>2288</v>
      </c>
    </row>
    <row r="238" spans="1:16" x14ac:dyDescent="0.25">
      <c r="A238" t="s">
        <v>1005</v>
      </c>
      <c r="B238" t="s">
        <v>489</v>
      </c>
      <c r="C238" t="s">
        <v>133</v>
      </c>
      <c r="D238" t="s">
        <v>2287</v>
      </c>
      <c r="E238" t="s">
        <v>105</v>
      </c>
      <c r="F238">
        <v>40700</v>
      </c>
      <c r="G238" t="s">
        <v>911</v>
      </c>
      <c r="I238" t="s">
        <v>121</v>
      </c>
      <c r="J238">
        <v>2026</v>
      </c>
      <c r="K238">
        <v>7</v>
      </c>
      <c r="L238" t="s">
        <v>94</v>
      </c>
      <c r="M238" s="108">
        <v>550.45000000000005</v>
      </c>
      <c r="N238">
        <v>1</v>
      </c>
      <c r="O238" s="108">
        <v>550.45000000000005</v>
      </c>
      <c r="P238" t="s">
        <v>2288</v>
      </c>
    </row>
    <row r="239" spans="1:16" x14ac:dyDescent="0.25">
      <c r="A239" t="s">
        <v>1005</v>
      </c>
      <c r="B239" t="s">
        <v>490</v>
      </c>
      <c r="C239" t="s">
        <v>133</v>
      </c>
      <c r="D239" t="s">
        <v>2287</v>
      </c>
      <c r="E239" t="s">
        <v>102</v>
      </c>
      <c r="F239">
        <v>40700</v>
      </c>
      <c r="G239" t="s">
        <v>911</v>
      </c>
      <c r="I239" t="s">
        <v>186</v>
      </c>
      <c r="J239">
        <v>2026</v>
      </c>
      <c r="K239">
        <v>7</v>
      </c>
      <c r="L239" t="s">
        <v>94</v>
      </c>
      <c r="M239" s="108">
        <v>2713.04</v>
      </c>
      <c r="N239">
        <v>1</v>
      </c>
      <c r="O239" s="108">
        <v>2713.04</v>
      </c>
      <c r="P239" t="s">
        <v>2288</v>
      </c>
    </row>
    <row r="240" spans="1:16" x14ac:dyDescent="0.25">
      <c r="A240" t="s">
        <v>1005</v>
      </c>
      <c r="B240" t="s">
        <v>490</v>
      </c>
      <c r="C240" t="s">
        <v>133</v>
      </c>
      <c r="D240" t="s">
        <v>2287</v>
      </c>
      <c r="E240" t="s">
        <v>93</v>
      </c>
      <c r="F240">
        <v>40700</v>
      </c>
      <c r="G240" t="s">
        <v>911</v>
      </c>
      <c r="I240" t="s">
        <v>191</v>
      </c>
      <c r="J240">
        <v>2026</v>
      </c>
      <c r="K240">
        <v>7</v>
      </c>
      <c r="L240" t="s">
        <v>94</v>
      </c>
      <c r="M240" s="108">
        <v>887.9</v>
      </c>
      <c r="N240">
        <v>1</v>
      </c>
      <c r="O240" s="108">
        <v>887.9</v>
      </c>
      <c r="P240" t="s">
        <v>2288</v>
      </c>
    </row>
    <row r="241" spans="1:16" x14ac:dyDescent="0.25">
      <c r="A241" t="s">
        <v>1005</v>
      </c>
      <c r="B241" t="s">
        <v>490</v>
      </c>
      <c r="C241" t="s">
        <v>133</v>
      </c>
      <c r="D241" t="s">
        <v>2287</v>
      </c>
      <c r="E241" t="s">
        <v>93</v>
      </c>
      <c r="F241">
        <v>40700</v>
      </c>
      <c r="G241" t="s">
        <v>911</v>
      </c>
      <c r="I241" t="s">
        <v>166</v>
      </c>
      <c r="J241">
        <v>2026</v>
      </c>
      <c r="K241">
        <v>7</v>
      </c>
      <c r="L241" t="s">
        <v>94</v>
      </c>
      <c r="M241" s="108">
        <v>851.2</v>
      </c>
      <c r="N241">
        <v>1</v>
      </c>
      <c r="O241" s="108">
        <v>851.2</v>
      </c>
      <c r="P241" t="s">
        <v>2288</v>
      </c>
    </row>
    <row r="242" spans="1:16" x14ac:dyDescent="0.25">
      <c r="A242" t="s">
        <v>1005</v>
      </c>
      <c r="B242" t="s">
        <v>490</v>
      </c>
      <c r="C242" t="s">
        <v>133</v>
      </c>
      <c r="D242" t="s">
        <v>2287</v>
      </c>
      <c r="E242" t="s">
        <v>93</v>
      </c>
      <c r="F242">
        <v>40700</v>
      </c>
      <c r="G242" t="s">
        <v>911</v>
      </c>
      <c r="I242" t="s">
        <v>168</v>
      </c>
      <c r="J242">
        <v>2026</v>
      </c>
      <c r="K242">
        <v>7</v>
      </c>
      <c r="L242" t="s">
        <v>94</v>
      </c>
      <c r="M242" s="108">
        <v>596.4</v>
      </c>
      <c r="N242">
        <v>1</v>
      </c>
      <c r="O242" s="108">
        <v>596.4</v>
      </c>
      <c r="P242" t="s">
        <v>2288</v>
      </c>
    </row>
    <row r="243" spans="1:16" x14ac:dyDescent="0.25">
      <c r="A243" t="s">
        <v>1005</v>
      </c>
      <c r="B243" t="s">
        <v>490</v>
      </c>
      <c r="C243" t="s">
        <v>133</v>
      </c>
      <c r="D243" t="s">
        <v>2287</v>
      </c>
      <c r="E243" t="s">
        <v>93</v>
      </c>
      <c r="F243">
        <v>40700</v>
      </c>
      <c r="G243" t="s">
        <v>911</v>
      </c>
      <c r="I243" t="s">
        <v>169</v>
      </c>
      <c r="J243">
        <v>2026</v>
      </c>
      <c r="K243">
        <v>7</v>
      </c>
      <c r="L243" t="s">
        <v>94</v>
      </c>
      <c r="M243" s="108">
        <v>715.65</v>
      </c>
      <c r="N243">
        <v>1</v>
      </c>
      <c r="O243" s="108">
        <v>715.65</v>
      </c>
      <c r="P243" t="s">
        <v>2288</v>
      </c>
    </row>
    <row r="244" spans="1:16" x14ac:dyDescent="0.25">
      <c r="A244" t="s">
        <v>1005</v>
      </c>
      <c r="B244" t="s">
        <v>490</v>
      </c>
      <c r="C244" t="s">
        <v>133</v>
      </c>
      <c r="D244" t="s">
        <v>2287</v>
      </c>
      <c r="E244" t="s">
        <v>93</v>
      </c>
      <c r="F244">
        <v>40700</v>
      </c>
      <c r="G244" t="s">
        <v>911</v>
      </c>
      <c r="I244" t="s">
        <v>253</v>
      </c>
      <c r="J244">
        <v>2026</v>
      </c>
      <c r="K244">
        <v>7</v>
      </c>
      <c r="L244" t="s">
        <v>94</v>
      </c>
      <c r="M244" s="108">
        <v>310.82</v>
      </c>
      <c r="N244">
        <v>1</v>
      </c>
      <c r="O244" s="108">
        <v>310.82</v>
      </c>
      <c r="P244" t="s">
        <v>2288</v>
      </c>
    </row>
    <row r="245" spans="1:16" x14ac:dyDescent="0.25">
      <c r="A245" t="s">
        <v>1005</v>
      </c>
      <c r="B245" t="s">
        <v>490</v>
      </c>
      <c r="C245" t="s">
        <v>133</v>
      </c>
      <c r="D245" t="s">
        <v>2287</v>
      </c>
      <c r="E245" t="s">
        <v>105</v>
      </c>
      <c r="F245">
        <v>40700</v>
      </c>
      <c r="G245" t="s">
        <v>911</v>
      </c>
      <c r="I245" t="s">
        <v>121</v>
      </c>
      <c r="J245">
        <v>2026</v>
      </c>
      <c r="K245">
        <v>7</v>
      </c>
      <c r="L245" t="s">
        <v>94</v>
      </c>
      <c r="M245" s="108">
        <v>990.81</v>
      </c>
      <c r="N245">
        <v>1</v>
      </c>
      <c r="O245" s="108">
        <v>990.81</v>
      </c>
      <c r="P245" t="s">
        <v>2288</v>
      </c>
    </row>
    <row r="246" spans="1:16" x14ac:dyDescent="0.25">
      <c r="A246" t="s">
        <v>1005</v>
      </c>
      <c r="B246" t="s">
        <v>490</v>
      </c>
      <c r="C246" t="s">
        <v>133</v>
      </c>
      <c r="D246" t="s">
        <v>2287</v>
      </c>
      <c r="E246" t="s">
        <v>105</v>
      </c>
      <c r="F246">
        <v>40700</v>
      </c>
      <c r="G246" t="s">
        <v>911</v>
      </c>
      <c r="I246" t="s">
        <v>158</v>
      </c>
      <c r="J246">
        <v>2026</v>
      </c>
      <c r="K246">
        <v>7</v>
      </c>
      <c r="L246" t="s">
        <v>94</v>
      </c>
      <c r="M246" s="108">
        <v>825.7</v>
      </c>
      <c r="N246">
        <v>1</v>
      </c>
      <c r="O246" s="108">
        <v>825.7</v>
      </c>
      <c r="P246" t="s">
        <v>2288</v>
      </c>
    </row>
    <row r="247" spans="1:16" x14ac:dyDescent="0.25">
      <c r="A247" t="s">
        <v>2480</v>
      </c>
      <c r="B247" t="s">
        <v>768</v>
      </c>
      <c r="C247" t="s">
        <v>769</v>
      </c>
      <c r="D247" t="s">
        <v>2287</v>
      </c>
      <c r="E247" t="s">
        <v>93</v>
      </c>
      <c r="F247">
        <v>40700</v>
      </c>
      <c r="G247" t="s">
        <v>911</v>
      </c>
      <c r="I247" t="s">
        <v>627</v>
      </c>
      <c r="J247">
        <v>2026</v>
      </c>
      <c r="K247">
        <v>7</v>
      </c>
      <c r="L247" t="s">
        <v>94</v>
      </c>
      <c r="M247" s="108">
        <v>2493.75</v>
      </c>
      <c r="N247">
        <v>1</v>
      </c>
      <c r="O247" s="108">
        <v>2493.75</v>
      </c>
      <c r="P247" t="s">
        <v>2288</v>
      </c>
    </row>
    <row r="248" spans="1:16" x14ac:dyDescent="0.25">
      <c r="A248" t="s">
        <v>1005</v>
      </c>
      <c r="B248" t="s">
        <v>2308</v>
      </c>
      <c r="C248" t="s">
        <v>133</v>
      </c>
      <c r="D248" t="s">
        <v>2287</v>
      </c>
      <c r="E248" t="s">
        <v>102</v>
      </c>
      <c r="F248">
        <v>40700</v>
      </c>
      <c r="G248" t="s">
        <v>911</v>
      </c>
      <c r="I248" t="s">
        <v>186</v>
      </c>
      <c r="J248">
        <v>2026</v>
      </c>
      <c r="K248">
        <v>7</v>
      </c>
      <c r="L248" t="s">
        <v>94</v>
      </c>
      <c r="M248" s="108">
        <v>3108.94</v>
      </c>
      <c r="N248">
        <v>1</v>
      </c>
      <c r="O248" s="108">
        <v>3108.94</v>
      </c>
      <c r="P248" t="s">
        <v>2288</v>
      </c>
    </row>
    <row r="249" spans="1:16" x14ac:dyDescent="0.25">
      <c r="A249" t="s">
        <v>1005</v>
      </c>
      <c r="B249" t="s">
        <v>2308</v>
      </c>
      <c r="C249" t="s">
        <v>133</v>
      </c>
      <c r="D249" t="s">
        <v>2287</v>
      </c>
      <c r="E249" t="s">
        <v>93</v>
      </c>
      <c r="F249">
        <v>40700</v>
      </c>
      <c r="G249" t="s">
        <v>911</v>
      </c>
      <c r="I249" t="s">
        <v>191</v>
      </c>
      <c r="J249">
        <v>2026</v>
      </c>
      <c r="K249">
        <v>7</v>
      </c>
      <c r="L249" t="s">
        <v>94</v>
      </c>
      <c r="M249" s="108">
        <v>1775.8</v>
      </c>
      <c r="N249">
        <v>1</v>
      </c>
      <c r="O249" s="108">
        <v>1775.8</v>
      </c>
      <c r="P249" t="s">
        <v>2288</v>
      </c>
    </row>
    <row r="250" spans="1:16" x14ac:dyDescent="0.25">
      <c r="A250" t="s">
        <v>1005</v>
      </c>
      <c r="B250" t="s">
        <v>2308</v>
      </c>
      <c r="C250" t="s">
        <v>133</v>
      </c>
      <c r="D250" t="s">
        <v>2287</v>
      </c>
      <c r="E250" t="s">
        <v>93</v>
      </c>
      <c r="F250">
        <v>40700</v>
      </c>
      <c r="G250" t="s">
        <v>911</v>
      </c>
      <c r="I250" t="s">
        <v>168</v>
      </c>
      <c r="J250">
        <v>2026</v>
      </c>
      <c r="K250">
        <v>7</v>
      </c>
      <c r="L250" t="s">
        <v>94</v>
      </c>
      <c r="M250" s="108">
        <v>1192.8</v>
      </c>
      <c r="N250">
        <v>1</v>
      </c>
      <c r="O250" s="108">
        <v>1192.8</v>
      </c>
      <c r="P250" t="s">
        <v>2288</v>
      </c>
    </row>
    <row r="251" spans="1:16" x14ac:dyDescent="0.25">
      <c r="A251" t="s">
        <v>1005</v>
      </c>
      <c r="B251" t="s">
        <v>2308</v>
      </c>
      <c r="C251" t="s">
        <v>133</v>
      </c>
      <c r="D251" t="s">
        <v>2287</v>
      </c>
      <c r="E251" t="s">
        <v>93</v>
      </c>
      <c r="F251">
        <v>40700</v>
      </c>
      <c r="G251" t="s">
        <v>911</v>
      </c>
      <c r="I251" t="s">
        <v>253</v>
      </c>
      <c r="J251">
        <v>2026</v>
      </c>
      <c r="K251">
        <v>7</v>
      </c>
      <c r="L251" t="s">
        <v>94</v>
      </c>
      <c r="M251" s="108">
        <v>310.82</v>
      </c>
      <c r="N251">
        <v>1</v>
      </c>
      <c r="O251" s="108">
        <v>310.82</v>
      </c>
      <c r="P251" t="s">
        <v>2288</v>
      </c>
    </row>
    <row r="252" spans="1:16" x14ac:dyDescent="0.25">
      <c r="A252" t="s">
        <v>1005</v>
      </c>
      <c r="B252" t="s">
        <v>2308</v>
      </c>
      <c r="C252" t="s">
        <v>133</v>
      </c>
      <c r="D252" t="s">
        <v>2287</v>
      </c>
      <c r="E252" t="s">
        <v>105</v>
      </c>
      <c r="F252">
        <v>40700</v>
      </c>
      <c r="G252" t="s">
        <v>911</v>
      </c>
      <c r="I252" t="s">
        <v>121</v>
      </c>
      <c r="J252">
        <v>2026</v>
      </c>
      <c r="K252">
        <v>7</v>
      </c>
      <c r="L252" t="s">
        <v>94</v>
      </c>
      <c r="M252" s="108">
        <v>220.18</v>
      </c>
      <c r="N252">
        <v>1</v>
      </c>
      <c r="O252" s="108">
        <v>220.18</v>
      </c>
      <c r="P252" t="s">
        <v>2288</v>
      </c>
    </row>
    <row r="253" spans="1:16" x14ac:dyDescent="0.25">
      <c r="A253" t="s">
        <v>2831</v>
      </c>
      <c r="B253" t="s">
        <v>2309</v>
      </c>
      <c r="C253" t="s">
        <v>2310</v>
      </c>
      <c r="D253" t="s">
        <v>2287</v>
      </c>
      <c r="E253" t="s">
        <v>93</v>
      </c>
      <c r="F253">
        <v>40700</v>
      </c>
      <c r="G253" t="s">
        <v>911</v>
      </c>
      <c r="I253" t="s">
        <v>253</v>
      </c>
      <c r="J253">
        <v>2026</v>
      </c>
      <c r="K253">
        <v>7</v>
      </c>
      <c r="L253" t="s">
        <v>94</v>
      </c>
      <c r="M253" s="108">
        <v>1696.88</v>
      </c>
      <c r="N253">
        <v>1</v>
      </c>
      <c r="O253" s="108">
        <v>1696.88</v>
      </c>
      <c r="P253" t="s">
        <v>2288</v>
      </c>
    </row>
    <row r="254" spans="1:16" x14ac:dyDescent="0.25">
      <c r="A254" t="s">
        <v>2831</v>
      </c>
      <c r="B254" t="s">
        <v>2309</v>
      </c>
      <c r="C254" t="s">
        <v>2310</v>
      </c>
      <c r="D254" t="s">
        <v>2287</v>
      </c>
      <c r="E254" t="s">
        <v>105</v>
      </c>
      <c r="F254">
        <v>40700</v>
      </c>
      <c r="G254" t="s">
        <v>911</v>
      </c>
      <c r="I254" t="s">
        <v>158</v>
      </c>
      <c r="J254">
        <v>2026</v>
      </c>
      <c r="K254">
        <v>7</v>
      </c>
      <c r="L254" t="s">
        <v>94</v>
      </c>
      <c r="M254" s="108">
        <v>424.87</v>
      </c>
      <c r="N254">
        <v>1</v>
      </c>
      <c r="O254" s="108">
        <v>424.87</v>
      </c>
      <c r="P254" t="s">
        <v>2288</v>
      </c>
    </row>
    <row r="255" spans="1:16" x14ac:dyDescent="0.25">
      <c r="A255" t="s">
        <v>1005</v>
      </c>
      <c r="B255" t="s">
        <v>772</v>
      </c>
      <c r="C255" t="s">
        <v>133</v>
      </c>
      <c r="D255" t="s">
        <v>2287</v>
      </c>
      <c r="E255" t="s">
        <v>102</v>
      </c>
      <c r="F255">
        <v>40700</v>
      </c>
      <c r="G255" t="s">
        <v>911</v>
      </c>
      <c r="I255" t="s">
        <v>186</v>
      </c>
      <c r="J255">
        <v>2026</v>
      </c>
      <c r="K255">
        <v>7</v>
      </c>
      <c r="L255" t="s">
        <v>94</v>
      </c>
      <c r="M255" s="108">
        <v>1045.83</v>
      </c>
      <c r="N255">
        <v>1</v>
      </c>
      <c r="O255" s="108">
        <v>1045.83</v>
      </c>
      <c r="P255" t="s">
        <v>2288</v>
      </c>
    </row>
    <row r="256" spans="1:16" x14ac:dyDescent="0.25">
      <c r="A256" t="s">
        <v>1005</v>
      </c>
      <c r="B256" t="s">
        <v>772</v>
      </c>
      <c r="C256" t="s">
        <v>133</v>
      </c>
      <c r="D256" t="s">
        <v>2287</v>
      </c>
      <c r="E256" t="s">
        <v>93</v>
      </c>
      <c r="F256">
        <v>40700</v>
      </c>
      <c r="G256" t="s">
        <v>911</v>
      </c>
      <c r="I256" t="s">
        <v>191</v>
      </c>
      <c r="J256">
        <v>2026</v>
      </c>
      <c r="K256">
        <v>7</v>
      </c>
      <c r="L256" t="s">
        <v>94</v>
      </c>
      <c r="M256" s="108">
        <v>355.16</v>
      </c>
      <c r="N256">
        <v>1</v>
      </c>
      <c r="O256" s="108">
        <v>355.16</v>
      </c>
      <c r="P256" t="s">
        <v>2288</v>
      </c>
    </row>
    <row r="257" spans="1:16" x14ac:dyDescent="0.25">
      <c r="A257" t="s">
        <v>1005</v>
      </c>
      <c r="B257" t="s">
        <v>772</v>
      </c>
      <c r="C257" t="s">
        <v>133</v>
      </c>
      <c r="D257" t="s">
        <v>2287</v>
      </c>
      <c r="E257" t="s">
        <v>93</v>
      </c>
      <c r="F257">
        <v>40700</v>
      </c>
      <c r="G257" t="s">
        <v>911</v>
      </c>
      <c r="I257" t="s">
        <v>166</v>
      </c>
      <c r="J257">
        <v>2026</v>
      </c>
      <c r="K257">
        <v>7</v>
      </c>
      <c r="L257" t="s">
        <v>94</v>
      </c>
      <c r="M257" s="108">
        <v>340.48</v>
      </c>
      <c r="N257">
        <v>1</v>
      </c>
      <c r="O257" s="108">
        <v>340.48</v>
      </c>
      <c r="P257" t="s">
        <v>2288</v>
      </c>
    </row>
    <row r="258" spans="1:16" x14ac:dyDescent="0.25">
      <c r="A258" t="s">
        <v>1005</v>
      </c>
      <c r="B258" t="s">
        <v>772</v>
      </c>
      <c r="C258" t="s">
        <v>133</v>
      </c>
      <c r="D258" t="s">
        <v>2287</v>
      </c>
      <c r="E258" t="s">
        <v>93</v>
      </c>
      <c r="F258">
        <v>40700</v>
      </c>
      <c r="G258" t="s">
        <v>911</v>
      </c>
      <c r="I258" t="s">
        <v>168</v>
      </c>
      <c r="J258">
        <v>2026</v>
      </c>
      <c r="K258">
        <v>7</v>
      </c>
      <c r="L258" t="s">
        <v>94</v>
      </c>
      <c r="M258" s="108">
        <v>238.56</v>
      </c>
      <c r="N258">
        <v>1</v>
      </c>
      <c r="O258" s="108">
        <v>238.56</v>
      </c>
      <c r="P258" t="s">
        <v>2288</v>
      </c>
    </row>
    <row r="259" spans="1:16" x14ac:dyDescent="0.25">
      <c r="A259" t="s">
        <v>1005</v>
      </c>
      <c r="B259" t="s">
        <v>772</v>
      </c>
      <c r="C259" t="s">
        <v>133</v>
      </c>
      <c r="D259" t="s">
        <v>2287</v>
      </c>
      <c r="E259" t="s">
        <v>93</v>
      </c>
      <c r="F259">
        <v>40700</v>
      </c>
      <c r="G259" t="s">
        <v>911</v>
      </c>
      <c r="I259" t="s">
        <v>169</v>
      </c>
      <c r="J259">
        <v>2026</v>
      </c>
      <c r="K259">
        <v>7</v>
      </c>
      <c r="L259" t="s">
        <v>94</v>
      </c>
      <c r="M259" s="108">
        <v>286.26</v>
      </c>
      <c r="N259">
        <v>1</v>
      </c>
      <c r="O259" s="108">
        <v>286.26</v>
      </c>
      <c r="P259" t="s">
        <v>2288</v>
      </c>
    </row>
    <row r="260" spans="1:16" x14ac:dyDescent="0.25">
      <c r="A260" t="s">
        <v>1005</v>
      </c>
      <c r="B260" t="s">
        <v>772</v>
      </c>
      <c r="C260" t="s">
        <v>133</v>
      </c>
      <c r="D260" t="s">
        <v>2287</v>
      </c>
      <c r="E260" t="s">
        <v>93</v>
      </c>
      <c r="F260">
        <v>40700</v>
      </c>
      <c r="G260" t="s">
        <v>911</v>
      </c>
      <c r="I260" t="s">
        <v>253</v>
      </c>
      <c r="J260">
        <v>2026</v>
      </c>
      <c r="K260">
        <v>7</v>
      </c>
      <c r="L260" t="s">
        <v>94</v>
      </c>
      <c r="M260" s="108">
        <v>310.82</v>
      </c>
      <c r="N260">
        <v>1</v>
      </c>
      <c r="O260" s="108">
        <v>310.82</v>
      </c>
      <c r="P260" t="s">
        <v>2288</v>
      </c>
    </row>
    <row r="261" spans="1:16" x14ac:dyDescent="0.25">
      <c r="A261" t="s">
        <v>1005</v>
      </c>
      <c r="B261" t="s">
        <v>772</v>
      </c>
      <c r="C261" t="s">
        <v>133</v>
      </c>
      <c r="D261" t="s">
        <v>2287</v>
      </c>
      <c r="E261" t="s">
        <v>105</v>
      </c>
      <c r="F261">
        <v>40700</v>
      </c>
      <c r="G261" t="s">
        <v>911</v>
      </c>
      <c r="I261" t="s">
        <v>121</v>
      </c>
      <c r="J261">
        <v>2026</v>
      </c>
      <c r="K261">
        <v>7</v>
      </c>
      <c r="L261" t="s">
        <v>94</v>
      </c>
      <c r="M261" s="108">
        <v>660.54</v>
      </c>
      <c r="N261">
        <v>1</v>
      </c>
      <c r="O261" s="108">
        <v>660.54</v>
      </c>
      <c r="P261" t="s">
        <v>2288</v>
      </c>
    </row>
    <row r="262" spans="1:16" x14ac:dyDescent="0.25">
      <c r="A262" t="s">
        <v>1005</v>
      </c>
      <c r="B262" t="s">
        <v>772</v>
      </c>
      <c r="C262" t="s">
        <v>133</v>
      </c>
      <c r="D262" t="s">
        <v>2287</v>
      </c>
      <c r="E262" t="s">
        <v>105</v>
      </c>
      <c r="F262">
        <v>40700</v>
      </c>
      <c r="G262" t="s">
        <v>911</v>
      </c>
      <c r="I262" t="s">
        <v>158</v>
      </c>
      <c r="J262">
        <v>2026</v>
      </c>
      <c r="K262">
        <v>7</v>
      </c>
      <c r="L262" t="s">
        <v>94</v>
      </c>
      <c r="M262" s="108">
        <v>330.28</v>
      </c>
      <c r="N262">
        <v>1</v>
      </c>
      <c r="O262" s="108">
        <v>330.28</v>
      </c>
      <c r="P262" t="s">
        <v>2288</v>
      </c>
    </row>
    <row r="263" spans="1:16" x14ac:dyDescent="0.25">
      <c r="A263" t="s">
        <v>2516</v>
      </c>
      <c r="B263" t="s">
        <v>2034</v>
      </c>
      <c r="C263" t="s">
        <v>296</v>
      </c>
      <c r="D263" t="s">
        <v>2287</v>
      </c>
      <c r="E263" t="s">
        <v>93</v>
      </c>
      <c r="F263">
        <v>40700</v>
      </c>
      <c r="G263" t="s">
        <v>911</v>
      </c>
      <c r="I263" t="s">
        <v>2302</v>
      </c>
      <c r="J263">
        <v>2026</v>
      </c>
      <c r="K263">
        <v>7</v>
      </c>
      <c r="L263" t="s">
        <v>94</v>
      </c>
      <c r="M263" s="108">
        <v>90</v>
      </c>
      <c r="N263">
        <v>1</v>
      </c>
      <c r="O263" s="108">
        <v>90</v>
      </c>
      <c r="P263" t="s">
        <v>2288</v>
      </c>
    </row>
    <row r="264" spans="1:16" x14ac:dyDescent="0.25">
      <c r="A264" t="s">
        <v>2516</v>
      </c>
      <c r="B264" t="s">
        <v>2034</v>
      </c>
      <c r="C264" t="s">
        <v>296</v>
      </c>
      <c r="D264" t="s">
        <v>2287</v>
      </c>
      <c r="E264" t="s">
        <v>102</v>
      </c>
      <c r="F264">
        <v>40700</v>
      </c>
      <c r="G264" t="s">
        <v>911</v>
      </c>
      <c r="I264" t="s">
        <v>186</v>
      </c>
      <c r="J264">
        <v>2026</v>
      </c>
      <c r="K264">
        <v>7</v>
      </c>
      <c r="L264" t="s">
        <v>94</v>
      </c>
      <c r="M264" s="108">
        <v>2232.39</v>
      </c>
      <c r="N264">
        <v>1</v>
      </c>
      <c r="O264" s="108">
        <v>2232.39</v>
      </c>
      <c r="P264" t="s">
        <v>2288</v>
      </c>
    </row>
    <row r="265" spans="1:16" x14ac:dyDescent="0.25">
      <c r="A265" t="s">
        <v>2516</v>
      </c>
      <c r="B265" t="s">
        <v>2034</v>
      </c>
      <c r="C265" t="s">
        <v>296</v>
      </c>
      <c r="D265" t="s">
        <v>2287</v>
      </c>
      <c r="E265" t="s">
        <v>93</v>
      </c>
      <c r="F265">
        <v>40700</v>
      </c>
      <c r="G265" t="s">
        <v>911</v>
      </c>
      <c r="I265" t="s">
        <v>166</v>
      </c>
      <c r="J265">
        <v>2026</v>
      </c>
      <c r="K265">
        <v>7</v>
      </c>
      <c r="L265" t="s">
        <v>94</v>
      </c>
      <c r="M265" s="108">
        <v>1960</v>
      </c>
      <c r="N265">
        <v>1</v>
      </c>
      <c r="O265" s="108">
        <v>1960</v>
      </c>
      <c r="P265" t="s">
        <v>2288</v>
      </c>
    </row>
    <row r="266" spans="1:16" x14ac:dyDescent="0.25">
      <c r="A266" t="s">
        <v>2516</v>
      </c>
      <c r="B266" t="s">
        <v>2034</v>
      </c>
      <c r="C266" t="s">
        <v>296</v>
      </c>
      <c r="D266" t="s">
        <v>2287</v>
      </c>
      <c r="E266" t="s">
        <v>93</v>
      </c>
      <c r="F266">
        <v>40700</v>
      </c>
      <c r="G266" t="s">
        <v>911</v>
      </c>
      <c r="I266" t="s">
        <v>169</v>
      </c>
      <c r="J266">
        <v>2026</v>
      </c>
      <c r="K266">
        <v>7</v>
      </c>
      <c r="L266" t="s">
        <v>94</v>
      </c>
      <c r="M266" s="108">
        <v>1200</v>
      </c>
      <c r="N266">
        <v>1</v>
      </c>
      <c r="O266" s="108">
        <v>1200</v>
      </c>
      <c r="P266" t="s">
        <v>2288</v>
      </c>
    </row>
    <row r="267" spans="1:16" x14ac:dyDescent="0.25">
      <c r="A267" t="s">
        <v>2516</v>
      </c>
      <c r="B267" t="s">
        <v>2034</v>
      </c>
      <c r="C267" t="s">
        <v>296</v>
      </c>
      <c r="D267" t="s">
        <v>2287</v>
      </c>
      <c r="E267" t="s">
        <v>93</v>
      </c>
      <c r="F267">
        <v>40700</v>
      </c>
      <c r="G267" t="s">
        <v>911</v>
      </c>
      <c r="I267" t="s">
        <v>253</v>
      </c>
      <c r="J267">
        <v>2026</v>
      </c>
      <c r="K267">
        <v>7</v>
      </c>
      <c r="L267" t="s">
        <v>94</v>
      </c>
      <c r="M267" s="108">
        <v>378.96</v>
      </c>
      <c r="N267">
        <v>1</v>
      </c>
      <c r="O267" s="108">
        <v>378.96</v>
      </c>
      <c r="P267" t="s">
        <v>2288</v>
      </c>
    </row>
    <row r="268" spans="1:16" x14ac:dyDescent="0.25">
      <c r="A268" t="s">
        <v>2516</v>
      </c>
      <c r="B268" t="s">
        <v>2034</v>
      </c>
      <c r="C268" t="s">
        <v>296</v>
      </c>
      <c r="D268" t="s">
        <v>2287</v>
      </c>
      <c r="E268" t="s">
        <v>105</v>
      </c>
      <c r="F268">
        <v>40700</v>
      </c>
      <c r="G268" t="s">
        <v>911</v>
      </c>
      <c r="I268" t="s">
        <v>2295</v>
      </c>
      <c r="J268">
        <v>2026</v>
      </c>
      <c r="K268">
        <v>7</v>
      </c>
      <c r="L268" t="s">
        <v>94</v>
      </c>
      <c r="M268" s="108">
        <v>871.62</v>
      </c>
      <c r="N268">
        <v>1</v>
      </c>
      <c r="O268" s="108">
        <v>871.62</v>
      </c>
      <c r="P268" t="s">
        <v>2288</v>
      </c>
    </row>
    <row r="269" spans="1:16" x14ac:dyDescent="0.25">
      <c r="A269" t="s">
        <v>1005</v>
      </c>
      <c r="B269" t="s">
        <v>3148</v>
      </c>
      <c r="C269" t="s">
        <v>133</v>
      </c>
      <c r="D269" t="s">
        <v>2287</v>
      </c>
      <c r="E269" t="s">
        <v>105</v>
      </c>
      <c r="F269">
        <v>40700</v>
      </c>
      <c r="G269" t="s">
        <v>911</v>
      </c>
      <c r="I269" t="s">
        <v>682</v>
      </c>
      <c r="J269">
        <v>2026</v>
      </c>
      <c r="K269">
        <v>7</v>
      </c>
      <c r="L269" t="s">
        <v>94</v>
      </c>
      <c r="M269" s="108">
        <v>96.33</v>
      </c>
      <c r="N269">
        <v>1</v>
      </c>
      <c r="O269" s="108">
        <v>96.33</v>
      </c>
      <c r="P269" t="s">
        <v>2288</v>
      </c>
    </row>
    <row r="270" spans="1:16" x14ac:dyDescent="0.25">
      <c r="A270" t="s">
        <v>1005</v>
      </c>
      <c r="B270" t="s">
        <v>2311</v>
      </c>
      <c r="C270" t="s">
        <v>133</v>
      </c>
      <c r="D270" t="s">
        <v>2287</v>
      </c>
      <c r="E270" t="s">
        <v>102</v>
      </c>
      <c r="F270">
        <v>40700</v>
      </c>
      <c r="G270" t="s">
        <v>911</v>
      </c>
      <c r="I270" t="s">
        <v>186</v>
      </c>
      <c r="J270">
        <v>2026</v>
      </c>
      <c r="K270">
        <v>7</v>
      </c>
      <c r="L270" t="s">
        <v>94</v>
      </c>
      <c r="M270" s="108">
        <v>936.75</v>
      </c>
      <c r="N270">
        <v>1</v>
      </c>
      <c r="O270" s="108">
        <v>936.75</v>
      </c>
      <c r="P270" t="s">
        <v>2288</v>
      </c>
    </row>
    <row r="271" spans="1:16" x14ac:dyDescent="0.25">
      <c r="A271" t="s">
        <v>1005</v>
      </c>
      <c r="B271" t="s">
        <v>2311</v>
      </c>
      <c r="C271" t="s">
        <v>133</v>
      </c>
      <c r="D271" t="s">
        <v>2287</v>
      </c>
      <c r="E271" t="s">
        <v>93</v>
      </c>
      <c r="F271">
        <v>40700</v>
      </c>
      <c r="G271" t="s">
        <v>911</v>
      </c>
      <c r="I271" t="s">
        <v>166</v>
      </c>
      <c r="J271">
        <v>2026</v>
      </c>
      <c r="K271">
        <v>7</v>
      </c>
      <c r="L271" t="s">
        <v>94</v>
      </c>
      <c r="M271" s="108">
        <v>510.72</v>
      </c>
      <c r="N271">
        <v>1</v>
      </c>
      <c r="O271" s="108">
        <v>510.72</v>
      </c>
      <c r="P271" t="s">
        <v>2288</v>
      </c>
    </row>
    <row r="272" spans="1:16" x14ac:dyDescent="0.25">
      <c r="A272" t="s">
        <v>1005</v>
      </c>
      <c r="B272" t="s">
        <v>2311</v>
      </c>
      <c r="C272" t="s">
        <v>133</v>
      </c>
      <c r="D272" t="s">
        <v>2287</v>
      </c>
      <c r="E272" t="s">
        <v>93</v>
      </c>
      <c r="F272">
        <v>40700</v>
      </c>
      <c r="G272" t="s">
        <v>911</v>
      </c>
      <c r="I272" t="s">
        <v>169</v>
      </c>
      <c r="J272">
        <v>2026</v>
      </c>
      <c r="K272">
        <v>7</v>
      </c>
      <c r="L272" t="s">
        <v>94</v>
      </c>
      <c r="M272" s="108">
        <v>429.39</v>
      </c>
      <c r="N272">
        <v>1</v>
      </c>
      <c r="O272" s="108">
        <v>429.39</v>
      </c>
      <c r="P272" t="s">
        <v>2288</v>
      </c>
    </row>
    <row r="273" spans="1:16" x14ac:dyDescent="0.25">
      <c r="A273" t="s">
        <v>1005</v>
      </c>
      <c r="B273" t="s">
        <v>2311</v>
      </c>
      <c r="C273" t="s">
        <v>133</v>
      </c>
      <c r="D273" t="s">
        <v>2287</v>
      </c>
      <c r="E273" t="s">
        <v>93</v>
      </c>
      <c r="F273">
        <v>40700</v>
      </c>
      <c r="G273" t="s">
        <v>911</v>
      </c>
      <c r="I273" t="s">
        <v>253</v>
      </c>
      <c r="J273">
        <v>2026</v>
      </c>
      <c r="K273">
        <v>7</v>
      </c>
      <c r="L273" t="s">
        <v>94</v>
      </c>
      <c r="M273" s="108">
        <v>310.82</v>
      </c>
      <c r="N273">
        <v>1</v>
      </c>
      <c r="O273" s="108">
        <v>310.82</v>
      </c>
      <c r="P273" t="s">
        <v>2288</v>
      </c>
    </row>
    <row r="274" spans="1:16" x14ac:dyDescent="0.25">
      <c r="A274" t="s">
        <v>1005</v>
      </c>
      <c r="B274" t="s">
        <v>2311</v>
      </c>
      <c r="C274" t="s">
        <v>133</v>
      </c>
      <c r="D274" t="s">
        <v>2287</v>
      </c>
      <c r="E274" t="s">
        <v>105</v>
      </c>
      <c r="F274">
        <v>40700</v>
      </c>
      <c r="G274" t="s">
        <v>911</v>
      </c>
      <c r="I274" t="s">
        <v>158</v>
      </c>
      <c r="J274">
        <v>2026</v>
      </c>
      <c r="K274">
        <v>7</v>
      </c>
      <c r="L274" t="s">
        <v>94</v>
      </c>
      <c r="M274" s="108">
        <v>1155.98</v>
      </c>
      <c r="N274">
        <v>1</v>
      </c>
      <c r="O274" s="108">
        <v>1155.98</v>
      </c>
      <c r="P274" t="s">
        <v>2288</v>
      </c>
    </row>
    <row r="275" spans="1:16" x14ac:dyDescent="0.25">
      <c r="A275" t="s">
        <v>1005</v>
      </c>
      <c r="B275" t="s">
        <v>503</v>
      </c>
      <c r="C275" t="s">
        <v>133</v>
      </c>
      <c r="D275" t="s">
        <v>2287</v>
      </c>
      <c r="E275" t="s">
        <v>102</v>
      </c>
      <c r="F275">
        <v>40700</v>
      </c>
      <c r="G275" t="s">
        <v>911</v>
      </c>
      <c r="I275" t="s">
        <v>186</v>
      </c>
      <c r="J275">
        <v>2026</v>
      </c>
      <c r="K275">
        <v>7</v>
      </c>
      <c r="L275" t="s">
        <v>94</v>
      </c>
      <c r="M275" s="108">
        <v>2194.17</v>
      </c>
      <c r="N275">
        <v>1</v>
      </c>
      <c r="O275" s="108">
        <v>2194.17</v>
      </c>
      <c r="P275" t="s">
        <v>2288</v>
      </c>
    </row>
    <row r="276" spans="1:16" x14ac:dyDescent="0.25">
      <c r="A276" t="s">
        <v>1005</v>
      </c>
      <c r="B276" t="s">
        <v>503</v>
      </c>
      <c r="C276" t="s">
        <v>133</v>
      </c>
      <c r="D276" t="s">
        <v>2287</v>
      </c>
      <c r="E276" t="s">
        <v>93</v>
      </c>
      <c r="F276">
        <v>40700</v>
      </c>
      <c r="G276" t="s">
        <v>911</v>
      </c>
      <c r="I276" t="s">
        <v>191</v>
      </c>
      <c r="J276">
        <v>2026</v>
      </c>
      <c r="K276">
        <v>7</v>
      </c>
      <c r="L276" t="s">
        <v>94</v>
      </c>
      <c r="M276" s="108">
        <v>532.74</v>
      </c>
      <c r="N276">
        <v>1</v>
      </c>
      <c r="O276" s="108">
        <v>532.74</v>
      </c>
      <c r="P276" t="s">
        <v>2288</v>
      </c>
    </row>
    <row r="277" spans="1:16" x14ac:dyDescent="0.25">
      <c r="A277" t="s">
        <v>1005</v>
      </c>
      <c r="B277" t="s">
        <v>503</v>
      </c>
      <c r="C277" t="s">
        <v>133</v>
      </c>
      <c r="D277" t="s">
        <v>2287</v>
      </c>
      <c r="E277" t="s">
        <v>93</v>
      </c>
      <c r="F277">
        <v>40700</v>
      </c>
      <c r="G277" t="s">
        <v>911</v>
      </c>
      <c r="I277" t="s">
        <v>618</v>
      </c>
      <c r="J277">
        <v>2026</v>
      </c>
      <c r="K277">
        <v>7</v>
      </c>
      <c r="L277" t="s">
        <v>94</v>
      </c>
      <c r="M277" s="108">
        <v>935.24</v>
      </c>
      <c r="N277">
        <v>1</v>
      </c>
      <c r="O277" s="108">
        <v>935.24</v>
      </c>
      <c r="P277" t="s">
        <v>2288</v>
      </c>
    </row>
    <row r="278" spans="1:16" x14ac:dyDescent="0.25">
      <c r="A278" t="s">
        <v>1005</v>
      </c>
      <c r="B278" t="s">
        <v>503</v>
      </c>
      <c r="C278" t="s">
        <v>133</v>
      </c>
      <c r="D278" t="s">
        <v>2287</v>
      </c>
      <c r="E278" t="s">
        <v>93</v>
      </c>
      <c r="F278">
        <v>40700</v>
      </c>
      <c r="G278" t="s">
        <v>911</v>
      </c>
      <c r="I278" t="s">
        <v>168</v>
      </c>
      <c r="J278">
        <v>2026</v>
      </c>
      <c r="K278">
        <v>7</v>
      </c>
      <c r="L278" t="s">
        <v>94</v>
      </c>
      <c r="M278" s="108">
        <v>834.96</v>
      </c>
      <c r="N278">
        <v>1</v>
      </c>
      <c r="O278" s="108">
        <v>834.96</v>
      </c>
      <c r="P278" t="s">
        <v>2288</v>
      </c>
    </row>
    <row r="279" spans="1:16" x14ac:dyDescent="0.25">
      <c r="A279" t="s">
        <v>1005</v>
      </c>
      <c r="B279" t="s">
        <v>503</v>
      </c>
      <c r="C279" t="s">
        <v>133</v>
      </c>
      <c r="D279" t="s">
        <v>2287</v>
      </c>
      <c r="E279" t="s">
        <v>93</v>
      </c>
      <c r="F279">
        <v>40700</v>
      </c>
      <c r="G279" t="s">
        <v>911</v>
      </c>
      <c r="I279" t="s">
        <v>253</v>
      </c>
      <c r="J279">
        <v>2026</v>
      </c>
      <c r="K279">
        <v>7</v>
      </c>
      <c r="L279" t="s">
        <v>94</v>
      </c>
      <c r="M279" s="108">
        <v>310.82</v>
      </c>
      <c r="N279">
        <v>1</v>
      </c>
      <c r="O279" s="108">
        <v>310.82</v>
      </c>
      <c r="P279" t="s">
        <v>2288</v>
      </c>
    </row>
    <row r="280" spans="1:16" x14ac:dyDescent="0.25">
      <c r="A280" t="s">
        <v>1005</v>
      </c>
      <c r="B280" t="s">
        <v>503</v>
      </c>
      <c r="C280" t="s">
        <v>133</v>
      </c>
      <c r="D280" t="s">
        <v>2287</v>
      </c>
      <c r="E280" t="s">
        <v>105</v>
      </c>
      <c r="F280">
        <v>40700</v>
      </c>
      <c r="G280" t="s">
        <v>911</v>
      </c>
      <c r="I280" t="s">
        <v>121</v>
      </c>
      <c r="J280">
        <v>2026</v>
      </c>
      <c r="K280">
        <v>7</v>
      </c>
      <c r="L280" t="s">
        <v>94</v>
      </c>
      <c r="M280" s="108">
        <v>2862.34</v>
      </c>
      <c r="N280">
        <v>1</v>
      </c>
      <c r="O280" s="108">
        <v>2862.34</v>
      </c>
      <c r="P280" t="s">
        <v>2288</v>
      </c>
    </row>
    <row r="281" spans="1:16" x14ac:dyDescent="0.25">
      <c r="A281" t="s">
        <v>1005</v>
      </c>
      <c r="B281" t="s">
        <v>2312</v>
      </c>
      <c r="C281" t="s">
        <v>133</v>
      </c>
      <c r="D281" t="s">
        <v>2287</v>
      </c>
      <c r="E281" t="s">
        <v>105</v>
      </c>
      <c r="F281">
        <v>40700</v>
      </c>
      <c r="G281" t="s">
        <v>911</v>
      </c>
      <c r="I281" t="s">
        <v>158</v>
      </c>
      <c r="J281">
        <v>2026</v>
      </c>
      <c r="K281">
        <v>7</v>
      </c>
      <c r="L281" t="s">
        <v>94</v>
      </c>
      <c r="M281" s="108">
        <v>330.28</v>
      </c>
      <c r="N281">
        <v>1</v>
      </c>
      <c r="O281" s="108">
        <v>330.28</v>
      </c>
      <c r="P281" t="s">
        <v>2288</v>
      </c>
    </row>
    <row r="282" spans="1:16" x14ac:dyDescent="0.25">
      <c r="A282" t="s">
        <v>1005</v>
      </c>
      <c r="B282" t="s">
        <v>508</v>
      </c>
      <c r="C282" t="s">
        <v>133</v>
      </c>
      <c r="D282" t="s">
        <v>2287</v>
      </c>
      <c r="E282" t="s">
        <v>102</v>
      </c>
      <c r="F282">
        <v>40700</v>
      </c>
      <c r="G282" t="s">
        <v>911</v>
      </c>
      <c r="I282" t="s">
        <v>186</v>
      </c>
      <c r="J282">
        <v>2026</v>
      </c>
      <c r="K282">
        <v>7</v>
      </c>
      <c r="L282" t="s">
        <v>94</v>
      </c>
      <c r="M282" s="108">
        <v>980.54</v>
      </c>
      <c r="N282">
        <v>1</v>
      </c>
      <c r="O282" s="108">
        <v>980.54</v>
      </c>
      <c r="P282" t="s">
        <v>2288</v>
      </c>
    </row>
    <row r="283" spans="1:16" x14ac:dyDescent="0.25">
      <c r="A283" t="s">
        <v>1005</v>
      </c>
      <c r="B283" t="s">
        <v>508</v>
      </c>
      <c r="C283" t="s">
        <v>133</v>
      </c>
      <c r="D283" t="s">
        <v>2287</v>
      </c>
      <c r="E283" t="s">
        <v>93</v>
      </c>
      <c r="F283">
        <v>40700</v>
      </c>
      <c r="G283" t="s">
        <v>911</v>
      </c>
      <c r="I283" t="s">
        <v>166</v>
      </c>
      <c r="J283">
        <v>2026</v>
      </c>
      <c r="K283">
        <v>7</v>
      </c>
      <c r="L283" t="s">
        <v>94</v>
      </c>
      <c r="M283" s="108">
        <v>510.72</v>
      </c>
      <c r="N283">
        <v>1</v>
      </c>
      <c r="O283" s="108">
        <v>510.72</v>
      </c>
      <c r="P283" t="s">
        <v>2288</v>
      </c>
    </row>
    <row r="284" spans="1:16" x14ac:dyDescent="0.25">
      <c r="A284" t="s">
        <v>1005</v>
      </c>
      <c r="B284" t="s">
        <v>508</v>
      </c>
      <c r="C284" t="s">
        <v>133</v>
      </c>
      <c r="D284" t="s">
        <v>2287</v>
      </c>
      <c r="E284" t="s">
        <v>93</v>
      </c>
      <c r="F284">
        <v>40700</v>
      </c>
      <c r="G284" t="s">
        <v>911</v>
      </c>
      <c r="I284" t="s">
        <v>169</v>
      </c>
      <c r="J284">
        <v>2026</v>
      </c>
      <c r="K284">
        <v>7</v>
      </c>
      <c r="L284" t="s">
        <v>94</v>
      </c>
      <c r="M284" s="108">
        <v>429.39</v>
      </c>
      <c r="N284">
        <v>1</v>
      </c>
      <c r="O284" s="108">
        <v>429.39</v>
      </c>
      <c r="P284" t="s">
        <v>2288</v>
      </c>
    </row>
    <row r="285" spans="1:16" x14ac:dyDescent="0.25">
      <c r="A285" t="s">
        <v>1005</v>
      </c>
      <c r="B285" t="s">
        <v>508</v>
      </c>
      <c r="C285" t="s">
        <v>133</v>
      </c>
      <c r="D285" t="s">
        <v>2287</v>
      </c>
      <c r="E285" t="s">
        <v>93</v>
      </c>
      <c r="F285">
        <v>40700</v>
      </c>
      <c r="G285" t="s">
        <v>911</v>
      </c>
      <c r="I285" t="s">
        <v>253</v>
      </c>
      <c r="J285">
        <v>2026</v>
      </c>
      <c r="K285">
        <v>7</v>
      </c>
      <c r="L285" t="s">
        <v>94</v>
      </c>
      <c r="M285" s="108">
        <v>310.82</v>
      </c>
      <c r="N285">
        <v>1</v>
      </c>
      <c r="O285" s="108">
        <v>310.82</v>
      </c>
      <c r="P285" t="s">
        <v>2288</v>
      </c>
    </row>
    <row r="286" spans="1:16" x14ac:dyDescent="0.25">
      <c r="A286" t="s">
        <v>1005</v>
      </c>
      <c r="B286" t="s">
        <v>508</v>
      </c>
      <c r="C286" t="s">
        <v>133</v>
      </c>
      <c r="D286" t="s">
        <v>2287</v>
      </c>
      <c r="E286" t="s">
        <v>105</v>
      </c>
      <c r="F286">
        <v>40700</v>
      </c>
      <c r="G286" t="s">
        <v>911</v>
      </c>
      <c r="I286" t="s">
        <v>158</v>
      </c>
      <c r="J286">
        <v>2026</v>
      </c>
      <c r="K286">
        <v>7</v>
      </c>
      <c r="L286" t="s">
        <v>94</v>
      </c>
      <c r="M286" s="108">
        <v>990.84</v>
      </c>
      <c r="N286">
        <v>1</v>
      </c>
      <c r="O286" s="108">
        <v>990.84</v>
      </c>
      <c r="P286" t="s">
        <v>2288</v>
      </c>
    </row>
    <row r="287" spans="1:16" x14ac:dyDescent="0.25">
      <c r="A287" t="s">
        <v>1005</v>
      </c>
      <c r="B287" t="s">
        <v>2313</v>
      </c>
      <c r="C287" t="s">
        <v>133</v>
      </c>
      <c r="D287" t="s">
        <v>2287</v>
      </c>
      <c r="E287" t="s">
        <v>105</v>
      </c>
      <c r="F287">
        <v>40700</v>
      </c>
      <c r="G287" t="s">
        <v>911</v>
      </c>
      <c r="I287" t="s">
        <v>158</v>
      </c>
      <c r="J287">
        <v>2026</v>
      </c>
      <c r="K287">
        <v>7</v>
      </c>
      <c r="L287" t="s">
        <v>94</v>
      </c>
      <c r="M287" s="108">
        <v>330.28</v>
      </c>
      <c r="N287">
        <v>1</v>
      </c>
      <c r="O287" s="108">
        <v>330.28</v>
      </c>
      <c r="P287" t="s">
        <v>2288</v>
      </c>
    </row>
    <row r="288" spans="1:16" x14ac:dyDescent="0.25">
      <c r="A288" t="s">
        <v>1005</v>
      </c>
      <c r="B288" t="s">
        <v>2314</v>
      </c>
      <c r="C288" t="s">
        <v>133</v>
      </c>
      <c r="D288" t="s">
        <v>2287</v>
      </c>
      <c r="E288" t="s">
        <v>105</v>
      </c>
      <c r="F288">
        <v>40700</v>
      </c>
      <c r="G288" t="s">
        <v>911</v>
      </c>
      <c r="I288" t="s">
        <v>158</v>
      </c>
      <c r="J288">
        <v>2026</v>
      </c>
      <c r="K288">
        <v>7</v>
      </c>
      <c r="L288" t="s">
        <v>94</v>
      </c>
      <c r="M288" s="108">
        <v>3467.94</v>
      </c>
      <c r="N288">
        <v>1</v>
      </c>
      <c r="O288" s="108">
        <v>3467.94</v>
      </c>
      <c r="P288" t="s">
        <v>2288</v>
      </c>
    </row>
    <row r="289" spans="1:16" x14ac:dyDescent="0.25">
      <c r="A289" t="s">
        <v>1005</v>
      </c>
      <c r="B289" t="s">
        <v>2315</v>
      </c>
      <c r="C289" t="s">
        <v>133</v>
      </c>
      <c r="D289" t="s">
        <v>2287</v>
      </c>
      <c r="E289" t="s">
        <v>105</v>
      </c>
      <c r="F289">
        <v>40700</v>
      </c>
      <c r="G289" t="s">
        <v>911</v>
      </c>
      <c r="I289" t="s">
        <v>158</v>
      </c>
      <c r="J289">
        <v>2026</v>
      </c>
      <c r="K289">
        <v>7</v>
      </c>
      <c r="L289" t="s">
        <v>94</v>
      </c>
      <c r="M289" s="108">
        <v>1321.12</v>
      </c>
      <c r="N289">
        <v>1</v>
      </c>
      <c r="O289" s="108">
        <v>1321.12</v>
      </c>
      <c r="P289" t="s">
        <v>2288</v>
      </c>
    </row>
    <row r="290" spans="1:16" x14ac:dyDescent="0.25">
      <c r="A290" t="s">
        <v>1005</v>
      </c>
      <c r="B290" t="s">
        <v>2316</v>
      </c>
      <c r="C290" t="s">
        <v>133</v>
      </c>
      <c r="D290" t="s">
        <v>2287</v>
      </c>
      <c r="E290" t="s">
        <v>105</v>
      </c>
      <c r="F290">
        <v>40700</v>
      </c>
      <c r="G290" t="s">
        <v>911</v>
      </c>
      <c r="I290" t="s">
        <v>121</v>
      </c>
      <c r="J290">
        <v>2026</v>
      </c>
      <c r="K290">
        <v>7</v>
      </c>
      <c r="L290" t="s">
        <v>94</v>
      </c>
      <c r="M290" s="108">
        <v>110.09</v>
      </c>
      <c r="N290">
        <v>1</v>
      </c>
      <c r="O290" s="108">
        <v>110.09</v>
      </c>
      <c r="P290" t="s">
        <v>2288</v>
      </c>
    </row>
    <row r="291" spans="1:16" x14ac:dyDescent="0.25">
      <c r="A291" t="s">
        <v>1005</v>
      </c>
      <c r="B291" t="s">
        <v>2317</v>
      </c>
      <c r="C291" t="s">
        <v>133</v>
      </c>
      <c r="D291" t="s">
        <v>2287</v>
      </c>
      <c r="E291" t="s">
        <v>105</v>
      </c>
      <c r="F291">
        <v>40700</v>
      </c>
      <c r="G291" t="s">
        <v>911</v>
      </c>
      <c r="I291" t="s">
        <v>158</v>
      </c>
      <c r="J291">
        <v>2026</v>
      </c>
      <c r="K291">
        <v>7</v>
      </c>
      <c r="L291" t="s">
        <v>94</v>
      </c>
      <c r="M291" s="108">
        <v>825.7</v>
      </c>
      <c r="N291">
        <v>1</v>
      </c>
      <c r="O291" s="108">
        <v>825.7</v>
      </c>
      <c r="P291" t="s">
        <v>2288</v>
      </c>
    </row>
    <row r="292" spans="1:16" x14ac:dyDescent="0.25">
      <c r="A292" t="s">
        <v>1005</v>
      </c>
      <c r="B292" t="s">
        <v>2318</v>
      </c>
      <c r="C292" t="s">
        <v>133</v>
      </c>
      <c r="D292" t="s">
        <v>2287</v>
      </c>
      <c r="E292" t="s">
        <v>105</v>
      </c>
      <c r="F292">
        <v>40700</v>
      </c>
      <c r="G292" t="s">
        <v>911</v>
      </c>
      <c r="I292" t="s">
        <v>121</v>
      </c>
      <c r="J292">
        <v>2026</v>
      </c>
      <c r="K292">
        <v>7</v>
      </c>
      <c r="L292" t="s">
        <v>94</v>
      </c>
      <c r="M292" s="108">
        <v>220.18</v>
      </c>
      <c r="N292">
        <v>1</v>
      </c>
      <c r="O292" s="108">
        <v>220.18</v>
      </c>
      <c r="P292" t="s">
        <v>2288</v>
      </c>
    </row>
    <row r="293" spans="1:16" x14ac:dyDescent="0.25">
      <c r="A293" t="s">
        <v>1005</v>
      </c>
      <c r="B293" t="s">
        <v>2319</v>
      </c>
      <c r="C293" t="s">
        <v>133</v>
      </c>
      <c r="D293" t="s">
        <v>2287</v>
      </c>
      <c r="E293" t="s">
        <v>105</v>
      </c>
      <c r="F293">
        <v>40700</v>
      </c>
      <c r="G293" t="s">
        <v>911</v>
      </c>
      <c r="I293" t="s">
        <v>158</v>
      </c>
      <c r="J293">
        <v>2026</v>
      </c>
      <c r="K293">
        <v>7</v>
      </c>
      <c r="L293" t="s">
        <v>94</v>
      </c>
      <c r="M293" s="108">
        <v>1321.12</v>
      </c>
      <c r="N293">
        <v>1</v>
      </c>
      <c r="O293" s="108">
        <v>1321.12</v>
      </c>
      <c r="P293" t="s">
        <v>2288</v>
      </c>
    </row>
    <row r="294" spans="1:16" x14ac:dyDescent="0.25">
      <c r="A294" t="s">
        <v>1005</v>
      </c>
      <c r="B294" t="s">
        <v>2320</v>
      </c>
      <c r="C294" t="s">
        <v>133</v>
      </c>
      <c r="D294" t="s">
        <v>2287</v>
      </c>
      <c r="E294" t="s">
        <v>105</v>
      </c>
      <c r="F294">
        <v>40700</v>
      </c>
      <c r="G294" t="s">
        <v>911</v>
      </c>
      <c r="I294" t="s">
        <v>158</v>
      </c>
      <c r="J294">
        <v>2026</v>
      </c>
      <c r="K294">
        <v>7</v>
      </c>
      <c r="L294" t="s">
        <v>94</v>
      </c>
      <c r="M294" s="108">
        <v>495.42</v>
      </c>
      <c r="N294">
        <v>1</v>
      </c>
      <c r="O294" s="108">
        <v>495.42</v>
      </c>
      <c r="P294" t="s">
        <v>2288</v>
      </c>
    </row>
    <row r="295" spans="1:16" x14ac:dyDescent="0.25">
      <c r="A295" t="s">
        <v>1005</v>
      </c>
      <c r="B295" t="s">
        <v>2321</v>
      </c>
      <c r="C295" t="s">
        <v>133</v>
      </c>
      <c r="D295" t="s">
        <v>2287</v>
      </c>
      <c r="E295" t="s">
        <v>93</v>
      </c>
      <c r="F295">
        <v>40700</v>
      </c>
      <c r="G295" t="s">
        <v>911</v>
      </c>
      <c r="I295" t="s">
        <v>241</v>
      </c>
      <c r="J295">
        <v>2026</v>
      </c>
      <c r="K295">
        <v>7</v>
      </c>
      <c r="L295" t="s">
        <v>94</v>
      </c>
      <c r="M295" s="108">
        <v>513.76</v>
      </c>
      <c r="N295">
        <v>1</v>
      </c>
      <c r="O295" s="108">
        <v>513.76</v>
      </c>
      <c r="P295" t="s">
        <v>2288</v>
      </c>
    </row>
    <row r="296" spans="1:16" x14ac:dyDescent="0.25">
      <c r="A296" t="s">
        <v>1005</v>
      </c>
      <c r="B296" t="s">
        <v>2321</v>
      </c>
      <c r="C296" t="s">
        <v>133</v>
      </c>
      <c r="D296" t="s">
        <v>2287</v>
      </c>
      <c r="E296" t="s">
        <v>105</v>
      </c>
      <c r="F296">
        <v>40700</v>
      </c>
      <c r="G296" t="s">
        <v>911</v>
      </c>
      <c r="I296" t="s">
        <v>158</v>
      </c>
      <c r="J296">
        <v>2026</v>
      </c>
      <c r="K296">
        <v>7</v>
      </c>
      <c r="L296" t="s">
        <v>94</v>
      </c>
      <c r="M296" s="108">
        <v>825.7</v>
      </c>
      <c r="N296">
        <v>1</v>
      </c>
      <c r="O296" s="108">
        <v>825.7</v>
      </c>
      <c r="P296" t="s">
        <v>2288</v>
      </c>
    </row>
    <row r="297" spans="1:16" x14ac:dyDescent="0.25">
      <c r="A297" t="s">
        <v>1005</v>
      </c>
      <c r="B297" t="s">
        <v>510</v>
      </c>
      <c r="C297" t="s">
        <v>133</v>
      </c>
      <c r="D297" t="s">
        <v>2287</v>
      </c>
      <c r="E297" t="s">
        <v>93</v>
      </c>
      <c r="F297">
        <v>40700</v>
      </c>
      <c r="G297" t="s">
        <v>911</v>
      </c>
      <c r="I297" t="s">
        <v>253</v>
      </c>
      <c r="J297">
        <v>2026</v>
      </c>
      <c r="K297">
        <v>7</v>
      </c>
      <c r="L297" t="s">
        <v>94</v>
      </c>
      <c r="M297" s="108">
        <v>310.82</v>
      </c>
      <c r="N297">
        <v>1</v>
      </c>
      <c r="O297" s="108">
        <v>310.82</v>
      </c>
      <c r="P297" t="s">
        <v>2288</v>
      </c>
    </row>
    <row r="298" spans="1:16" x14ac:dyDescent="0.25">
      <c r="A298" t="s">
        <v>1005</v>
      </c>
      <c r="B298" t="s">
        <v>510</v>
      </c>
      <c r="C298" t="s">
        <v>133</v>
      </c>
      <c r="D298" t="s">
        <v>2287</v>
      </c>
      <c r="E298" t="s">
        <v>105</v>
      </c>
      <c r="F298">
        <v>40700</v>
      </c>
      <c r="G298" t="s">
        <v>911</v>
      </c>
      <c r="I298" t="s">
        <v>158</v>
      </c>
      <c r="J298">
        <v>2026</v>
      </c>
      <c r="K298">
        <v>7</v>
      </c>
      <c r="L298" t="s">
        <v>94</v>
      </c>
      <c r="M298" s="108">
        <v>1155.98</v>
      </c>
      <c r="N298">
        <v>1</v>
      </c>
      <c r="O298" s="108">
        <v>1155.98</v>
      </c>
      <c r="P298" t="s">
        <v>2288</v>
      </c>
    </row>
    <row r="299" spans="1:16" x14ac:dyDescent="0.25">
      <c r="A299" t="s">
        <v>1005</v>
      </c>
      <c r="B299" t="s">
        <v>513</v>
      </c>
      <c r="C299" t="s">
        <v>133</v>
      </c>
      <c r="D299" t="s">
        <v>2287</v>
      </c>
      <c r="E299" t="s">
        <v>102</v>
      </c>
      <c r="F299">
        <v>40700</v>
      </c>
      <c r="G299" t="s">
        <v>911</v>
      </c>
      <c r="I299" t="s">
        <v>186</v>
      </c>
      <c r="J299">
        <v>2026</v>
      </c>
      <c r="K299">
        <v>7</v>
      </c>
      <c r="L299" t="s">
        <v>94</v>
      </c>
      <c r="M299" s="108">
        <v>1249</v>
      </c>
      <c r="N299">
        <v>1</v>
      </c>
      <c r="O299" s="108">
        <v>1249</v>
      </c>
      <c r="P299" t="s">
        <v>2288</v>
      </c>
    </row>
    <row r="300" spans="1:16" x14ac:dyDescent="0.25">
      <c r="A300" t="s">
        <v>1005</v>
      </c>
      <c r="B300" t="s">
        <v>513</v>
      </c>
      <c r="C300" t="s">
        <v>133</v>
      </c>
      <c r="D300" t="s">
        <v>2287</v>
      </c>
      <c r="E300" t="s">
        <v>93</v>
      </c>
      <c r="F300">
        <v>40700</v>
      </c>
      <c r="G300" t="s">
        <v>911</v>
      </c>
      <c r="I300" t="s">
        <v>191</v>
      </c>
      <c r="J300">
        <v>2026</v>
      </c>
      <c r="K300">
        <v>7</v>
      </c>
      <c r="L300" t="s">
        <v>94</v>
      </c>
      <c r="M300" s="108">
        <v>355.16</v>
      </c>
      <c r="N300">
        <v>1</v>
      </c>
      <c r="O300" s="108">
        <v>355.16</v>
      </c>
      <c r="P300" t="s">
        <v>2288</v>
      </c>
    </row>
    <row r="301" spans="1:16" x14ac:dyDescent="0.25">
      <c r="A301" t="s">
        <v>1005</v>
      </c>
      <c r="B301" t="s">
        <v>513</v>
      </c>
      <c r="C301" t="s">
        <v>133</v>
      </c>
      <c r="D301" t="s">
        <v>2287</v>
      </c>
      <c r="E301" t="s">
        <v>93</v>
      </c>
      <c r="F301">
        <v>40700</v>
      </c>
      <c r="G301" t="s">
        <v>911</v>
      </c>
      <c r="I301" t="s">
        <v>166</v>
      </c>
      <c r="J301">
        <v>2026</v>
      </c>
      <c r="K301">
        <v>7</v>
      </c>
      <c r="L301" t="s">
        <v>94</v>
      </c>
      <c r="M301" s="108">
        <v>340.48</v>
      </c>
      <c r="N301">
        <v>1</v>
      </c>
      <c r="O301" s="108">
        <v>340.48</v>
      </c>
      <c r="P301" t="s">
        <v>2288</v>
      </c>
    </row>
    <row r="302" spans="1:16" x14ac:dyDescent="0.25">
      <c r="A302" t="s">
        <v>1005</v>
      </c>
      <c r="B302" t="s">
        <v>513</v>
      </c>
      <c r="C302" t="s">
        <v>133</v>
      </c>
      <c r="D302" t="s">
        <v>2287</v>
      </c>
      <c r="E302" t="s">
        <v>93</v>
      </c>
      <c r="F302">
        <v>40700</v>
      </c>
      <c r="G302" t="s">
        <v>911</v>
      </c>
      <c r="I302" t="s">
        <v>168</v>
      </c>
      <c r="J302">
        <v>2026</v>
      </c>
      <c r="K302">
        <v>7</v>
      </c>
      <c r="L302" t="s">
        <v>94</v>
      </c>
      <c r="M302" s="108">
        <v>238.56</v>
      </c>
      <c r="N302">
        <v>1</v>
      </c>
      <c r="O302" s="108">
        <v>238.56</v>
      </c>
      <c r="P302" t="s">
        <v>2288</v>
      </c>
    </row>
    <row r="303" spans="1:16" x14ac:dyDescent="0.25">
      <c r="A303" t="s">
        <v>1005</v>
      </c>
      <c r="B303" t="s">
        <v>513</v>
      </c>
      <c r="C303" t="s">
        <v>133</v>
      </c>
      <c r="D303" t="s">
        <v>2287</v>
      </c>
      <c r="E303" t="s">
        <v>93</v>
      </c>
      <c r="F303">
        <v>40700</v>
      </c>
      <c r="G303" t="s">
        <v>911</v>
      </c>
      <c r="I303" t="s">
        <v>169</v>
      </c>
      <c r="J303">
        <v>2026</v>
      </c>
      <c r="K303">
        <v>7</v>
      </c>
      <c r="L303" t="s">
        <v>94</v>
      </c>
      <c r="M303" s="108">
        <v>286.26</v>
      </c>
      <c r="N303">
        <v>1</v>
      </c>
      <c r="O303" s="108">
        <v>286.26</v>
      </c>
      <c r="P303" t="s">
        <v>2288</v>
      </c>
    </row>
    <row r="304" spans="1:16" x14ac:dyDescent="0.25">
      <c r="A304" t="s">
        <v>1005</v>
      </c>
      <c r="B304" t="s">
        <v>513</v>
      </c>
      <c r="C304" t="s">
        <v>133</v>
      </c>
      <c r="D304" t="s">
        <v>2287</v>
      </c>
      <c r="E304" t="s">
        <v>93</v>
      </c>
      <c r="F304">
        <v>40700</v>
      </c>
      <c r="G304" t="s">
        <v>911</v>
      </c>
      <c r="I304" t="s">
        <v>253</v>
      </c>
      <c r="J304">
        <v>2026</v>
      </c>
      <c r="K304">
        <v>7</v>
      </c>
      <c r="L304" t="s">
        <v>94</v>
      </c>
      <c r="M304" s="108">
        <v>310.82</v>
      </c>
      <c r="N304">
        <v>1</v>
      </c>
      <c r="O304" s="108">
        <v>310.82</v>
      </c>
      <c r="P304" t="s">
        <v>2288</v>
      </c>
    </row>
    <row r="305" spans="1:16" x14ac:dyDescent="0.25">
      <c r="A305" t="s">
        <v>1005</v>
      </c>
      <c r="B305" t="s">
        <v>513</v>
      </c>
      <c r="C305" t="s">
        <v>133</v>
      </c>
      <c r="D305" t="s">
        <v>2287</v>
      </c>
      <c r="E305" t="s">
        <v>93</v>
      </c>
      <c r="F305">
        <v>40700</v>
      </c>
      <c r="G305" t="s">
        <v>911</v>
      </c>
      <c r="I305" t="s">
        <v>241</v>
      </c>
      <c r="J305">
        <v>2026</v>
      </c>
      <c r="K305">
        <v>7</v>
      </c>
      <c r="L305" t="s">
        <v>94</v>
      </c>
      <c r="M305" s="108">
        <v>513.76</v>
      </c>
      <c r="N305">
        <v>1</v>
      </c>
      <c r="O305" s="108">
        <v>513.76</v>
      </c>
      <c r="P305" t="s">
        <v>2288</v>
      </c>
    </row>
    <row r="306" spans="1:16" x14ac:dyDescent="0.25">
      <c r="A306" t="s">
        <v>1005</v>
      </c>
      <c r="B306" t="s">
        <v>513</v>
      </c>
      <c r="C306" t="s">
        <v>133</v>
      </c>
      <c r="D306" t="s">
        <v>2287</v>
      </c>
      <c r="E306" t="s">
        <v>105</v>
      </c>
      <c r="F306">
        <v>40700</v>
      </c>
      <c r="G306" t="s">
        <v>911</v>
      </c>
      <c r="I306" t="s">
        <v>121</v>
      </c>
      <c r="J306">
        <v>2026</v>
      </c>
      <c r="K306">
        <v>7</v>
      </c>
      <c r="L306" t="s">
        <v>94</v>
      </c>
      <c r="M306" s="108">
        <v>110.09</v>
      </c>
      <c r="N306">
        <v>1</v>
      </c>
      <c r="O306" s="108">
        <v>110.09</v>
      </c>
      <c r="P306" t="s">
        <v>2288</v>
      </c>
    </row>
    <row r="307" spans="1:16" x14ac:dyDescent="0.25">
      <c r="A307" t="s">
        <v>1005</v>
      </c>
      <c r="B307" t="s">
        <v>513</v>
      </c>
      <c r="C307" t="s">
        <v>133</v>
      </c>
      <c r="D307" t="s">
        <v>2287</v>
      </c>
      <c r="E307" t="s">
        <v>105</v>
      </c>
      <c r="F307">
        <v>40700</v>
      </c>
      <c r="G307" t="s">
        <v>911</v>
      </c>
      <c r="I307" t="s">
        <v>158</v>
      </c>
      <c r="J307">
        <v>2026</v>
      </c>
      <c r="K307">
        <v>7</v>
      </c>
      <c r="L307" t="s">
        <v>94</v>
      </c>
      <c r="M307" s="108">
        <v>990.84</v>
      </c>
      <c r="N307">
        <v>1</v>
      </c>
      <c r="O307" s="108">
        <v>990.84</v>
      </c>
      <c r="P307" t="s">
        <v>2288</v>
      </c>
    </row>
    <row r="308" spans="1:16" x14ac:dyDescent="0.25">
      <c r="A308" t="s">
        <v>1005</v>
      </c>
      <c r="B308" t="s">
        <v>515</v>
      </c>
      <c r="C308" t="s">
        <v>133</v>
      </c>
      <c r="D308" t="s">
        <v>2287</v>
      </c>
      <c r="E308" t="s">
        <v>102</v>
      </c>
      <c r="F308">
        <v>40700</v>
      </c>
      <c r="G308" t="s">
        <v>911</v>
      </c>
      <c r="I308" t="s">
        <v>186</v>
      </c>
      <c r="J308">
        <v>2026</v>
      </c>
      <c r="K308">
        <v>7</v>
      </c>
      <c r="L308" t="s">
        <v>94</v>
      </c>
      <c r="M308" s="108">
        <v>1249</v>
      </c>
      <c r="N308">
        <v>1</v>
      </c>
      <c r="O308" s="108">
        <v>1249</v>
      </c>
      <c r="P308" t="s">
        <v>2288</v>
      </c>
    </row>
    <row r="309" spans="1:16" x14ac:dyDescent="0.25">
      <c r="A309" t="s">
        <v>1005</v>
      </c>
      <c r="B309" t="s">
        <v>515</v>
      </c>
      <c r="C309" t="s">
        <v>133</v>
      </c>
      <c r="D309" t="s">
        <v>2287</v>
      </c>
      <c r="E309" t="s">
        <v>93</v>
      </c>
      <c r="F309">
        <v>40700</v>
      </c>
      <c r="G309" t="s">
        <v>911</v>
      </c>
      <c r="I309" t="s">
        <v>191</v>
      </c>
      <c r="J309">
        <v>2026</v>
      </c>
      <c r="K309">
        <v>7</v>
      </c>
      <c r="L309" t="s">
        <v>94</v>
      </c>
      <c r="M309" s="108">
        <v>355.16</v>
      </c>
      <c r="N309">
        <v>1</v>
      </c>
      <c r="O309" s="108">
        <v>355.16</v>
      </c>
      <c r="P309" t="s">
        <v>2288</v>
      </c>
    </row>
    <row r="310" spans="1:16" x14ac:dyDescent="0.25">
      <c r="A310" t="s">
        <v>1005</v>
      </c>
      <c r="B310" t="s">
        <v>515</v>
      </c>
      <c r="C310" t="s">
        <v>133</v>
      </c>
      <c r="D310" t="s">
        <v>2287</v>
      </c>
      <c r="E310" t="s">
        <v>93</v>
      </c>
      <c r="F310">
        <v>40700</v>
      </c>
      <c r="G310" t="s">
        <v>911</v>
      </c>
      <c r="I310" t="s">
        <v>166</v>
      </c>
      <c r="J310">
        <v>2026</v>
      </c>
      <c r="K310">
        <v>7</v>
      </c>
      <c r="L310" t="s">
        <v>94</v>
      </c>
      <c r="M310" s="108">
        <v>340.48</v>
      </c>
      <c r="N310">
        <v>1</v>
      </c>
      <c r="O310" s="108">
        <v>340.48</v>
      </c>
      <c r="P310" t="s">
        <v>2288</v>
      </c>
    </row>
    <row r="311" spans="1:16" x14ac:dyDescent="0.25">
      <c r="A311" t="s">
        <v>1005</v>
      </c>
      <c r="B311" t="s">
        <v>515</v>
      </c>
      <c r="C311" t="s">
        <v>133</v>
      </c>
      <c r="D311" t="s">
        <v>2287</v>
      </c>
      <c r="E311" t="s">
        <v>93</v>
      </c>
      <c r="F311">
        <v>40700</v>
      </c>
      <c r="G311" t="s">
        <v>911</v>
      </c>
      <c r="I311" t="s">
        <v>168</v>
      </c>
      <c r="J311">
        <v>2026</v>
      </c>
      <c r="K311">
        <v>7</v>
      </c>
      <c r="L311" t="s">
        <v>94</v>
      </c>
      <c r="M311" s="108">
        <v>238.56</v>
      </c>
      <c r="N311">
        <v>1</v>
      </c>
      <c r="O311" s="108">
        <v>238.56</v>
      </c>
      <c r="P311" t="s">
        <v>2288</v>
      </c>
    </row>
    <row r="312" spans="1:16" x14ac:dyDescent="0.25">
      <c r="A312" t="s">
        <v>1005</v>
      </c>
      <c r="B312" t="s">
        <v>515</v>
      </c>
      <c r="C312" t="s">
        <v>133</v>
      </c>
      <c r="D312" t="s">
        <v>2287</v>
      </c>
      <c r="E312" t="s">
        <v>93</v>
      </c>
      <c r="F312">
        <v>40700</v>
      </c>
      <c r="G312" t="s">
        <v>911</v>
      </c>
      <c r="I312" t="s">
        <v>169</v>
      </c>
      <c r="J312">
        <v>2026</v>
      </c>
      <c r="K312">
        <v>7</v>
      </c>
      <c r="L312" t="s">
        <v>94</v>
      </c>
      <c r="M312" s="108">
        <v>286.26</v>
      </c>
      <c r="N312">
        <v>1</v>
      </c>
      <c r="O312" s="108">
        <v>286.26</v>
      </c>
      <c r="P312" t="s">
        <v>2288</v>
      </c>
    </row>
    <row r="313" spans="1:16" x14ac:dyDescent="0.25">
      <c r="A313" t="s">
        <v>1005</v>
      </c>
      <c r="B313" t="s">
        <v>515</v>
      </c>
      <c r="C313" t="s">
        <v>133</v>
      </c>
      <c r="D313" t="s">
        <v>2287</v>
      </c>
      <c r="E313" t="s">
        <v>93</v>
      </c>
      <c r="F313">
        <v>40700</v>
      </c>
      <c r="G313" t="s">
        <v>911</v>
      </c>
      <c r="I313" t="s">
        <v>253</v>
      </c>
      <c r="J313">
        <v>2026</v>
      </c>
      <c r="K313">
        <v>7</v>
      </c>
      <c r="L313" t="s">
        <v>94</v>
      </c>
      <c r="M313" s="108">
        <v>310.82</v>
      </c>
      <c r="N313">
        <v>1</v>
      </c>
      <c r="O313" s="108">
        <v>310.82</v>
      </c>
      <c r="P313" t="s">
        <v>2288</v>
      </c>
    </row>
    <row r="314" spans="1:16" x14ac:dyDescent="0.25">
      <c r="A314" t="s">
        <v>1005</v>
      </c>
      <c r="B314" t="s">
        <v>515</v>
      </c>
      <c r="C314" t="s">
        <v>133</v>
      </c>
      <c r="D314" t="s">
        <v>2287</v>
      </c>
      <c r="E314" t="s">
        <v>105</v>
      </c>
      <c r="F314">
        <v>40700</v>
      </c>
      <c r="G314" t="s">
        <v>911</v>
      </c>
      <c r="I314" t="s">
        <v>121</v>
      </c>
      <c r="J314">
        <v>2026</v>
      </c>
      <c r="K314">
        <v>7</v>
      </c>
      <c r="L314" t="s">
        <v>94</v>
      </c>
      <c r="M314" s="108">
        <v>440.36</v>
      </c>
      <c r="N314">
        <v>1</v>
      </c>
      <c r="O314" s="108">
        <v>440.36</v>
      </c>
      <c r="P314" t="s">
        <v>2288</v>
      </c>
    </row>
    <row r="315" spans="1:16" x14ac:dyDescent="0.25">
      <c r="A315" t="s">
        <v>1005</v>
      </c>
      <c r="B315" t="s">
        <v>515</v>
      </c>
      <c r="C315" t="s">
        <v>133</v>
      </c>
      <c r="D315" t="s">
        <v>2287</v>
      </c>
      <c r="E315" t="s">
        <v>105</v>
      </c>
      <c r="F315">
        <v>40700</v>
      </c>
      <c r="G315" t="s">
        <v>911</v>
      </c>
      <c r="I315" t="s">
        <v>158</v>
      </c>
      <c r="J315">
        <v>2026</v>
      </c>
      <c r="K315">
        <v>7</v>
      </c>
      <c r="L315" t="s">
        <v>94</v>
      </c>
      <c r="M315" s="108">
        <v>1155.98</v>
      </c>
      <c r="N315">
        <v>1</v>
      </c>
      <c r="O315" s="108">
        <v>1155.98</v>
      </c>
      <c r="P315" t="s">
        <v>2288</v>
      </c>
    </row>
    <row r="316" spans="1:16" x14ac:dyDescent="0.25">
      <c r="A316" t="s">
        <v>2382</v>
      </c>
      <c r="B316" t="s">
        <v>3149</v>
      </c>
      <c r="C316" t="s">
        <v>623</v>
      </c>
      <c r="D316" t="s">
        <v>2287</v>
      </c>
      <c r="E316" t="s">
        <v>102</v>
      </c>
      <c r="F316">
        <v>40900</v>
      </c>
      <c r="G316" t="s">
        <v>2520</v>
      </c>
      <c r="I316" t="s">
        <v>186</v>
      </c>
      <c r="J316">
        <v>2026</v>
      </c>
      <c r="K316">
        <v>7</v>
      </c>
      <c r="L316" t="s">
        <v>94</v>
      </c>
      <c r="M316" s="108">
        <v>767.98</v>
      </c>
      <c r="N316">
        <v>1</v>
      </c>
      <c r="O316" s="108">
        <v>767.98</v>
      </c>
      <c r="P316" t="s">
        <v>2288</v>
      </c>
    </row>
    <row r="317" spans="1:16" x14ac:dyDescent="0.25">
      <c r="A317" t="s">
        <v>2382</v>
      </c>
      <c r="B317" t="s">
        <v>3149</v>
      </c>
      <c r="C317" t="s">
        <v>623</v>
      </c>
      <c r="D317" t="s">
        <v>2287</v>
      </c>
      <c r="E317" t="s">
        <v>93</v>
      </c>
      <c r="F317">
        <v>40900</v>
      </c>
      <c r="G317" t="s">
        <v>2520</v>
      </c>
      <c r="I317" t="s">
        <v>167</v>
      </c>
      <c r="J317">
        <v>2026</v>
      </c>
      <c r="K317">
        <v>7</v>
      </c>
      <c r="L317" t="s">
        <v>94</v>
      </c>
      <c r="M317" s="108">
        <v>1414.52</v>
      </c>
      <c r="N317">
        <v>1</v>
      </c>
      <c r="O317" s="108">
        <v>1414.52</v>
      </c>
      <c r="P317" t="s">
        <v>2288</v>
      </c>
    </row>
    <row r="318" spans="1:16" x14ac:dyDescent="0.25">
      <c r="A318" t="s">
        <v>2382</v>
      </c>
      <c r="B318" t="s">
        <v>3149</v>
      </c>
      <c r="C318" t="s">
        <v>623</v>
      </c>
      <c r="D318" t="s">
        <v>2287</v>
      </c>
      <c r="E318" t="s">
        <v>93</v>
      </c>
      <c r="F318">
        <v>40900</v>
      </c>
      <c r="G318" t="s">
        <v>2520</v>
      </c>
      <c r="I318" t="s">
        <v>253</v>
      </c>
      <c r="J318">
        <v>2026</v>
      </c>
      <c r="K318">
        <v>7</v>
      </c>
      <c r="L318" t="s">
        <v>94</v>
      </c>
      <c r="M318" s="108">
        <v>1696.88</v>
      </c>
      <c r="N318">
        <v>1</v>
      </c>
      <c r="O318" s="108">
        <v>1696.88</v>
      </c>
      <c r="P318" t="s">
        <v>2288</v>
      </c>
    </row>
    <row r="319" spans="1:16" x14ac:dyDescent="0.25">
      <c r="A319" t="s">
        <v>2382</v>
      </c>
      <c r="B319" t="s">
        <v>3149</v>
      </c>
      <c r="C319" t="s">
        <v>623</v>
      </c>
      <c r="D319" t="s">
        <v>2287</v>
      </c>
      <c r="E319" t="s">
        <v>93</v>
      </c>
      <c r="F319">
        <v>40900</v>
      </c>
      <c r="G319" t="s">
        <v>2520</v>
      </c>
      <c r="I319" t="s">
        <v>644</v>
      </c>
      <c r="J319">
        <v>2026</v>
      </c>
      <c r="K319">
        <v>7</v>
      </c>
      <c r="L319" t="s">
        <v>94</v>
      </c>
      <c r="M319" s="108">
        <v>997.47</v>
      </c>
      <c r="N319">
        <v>1</v>
      </c>
      <c r="O319" s="108">
        <v>997.47</v>
      </c>
      <c r="P319" t="s">
        <v>2288</v>
      </c>
    </row>
    <row r="320" spans="1:16" x14ac:dyDescent="0.25">
      <c r="A320" t="s">
        <v>2382</v>
      </c>
      <c r="B320" t="s">
        <v>3149</v>
      </c>
      <c r="C320" t="s">
        <v>623</v>
      </c>
      <c r="D320" t="s">
        <v>2287</v>
      </c>
      <c r="E320" t="s">
        <v>105</v>
      </c>
      <c r="F320">
        <v>40900</v>
      </c>
      <c r="G320" t="s">
        <v>2520</v>
      </c>
      <c r="I320" t="s">
        <v>144</v>
      </c>
      <c r="J320">
        <v>2026</v>
      </c>
      <c r="K320">
        <v>7</v>
      </c>
      <c r="L320" t="s">
        <v>94</v>
      </c>
      <c r="M320" s="108">
        <v>202.63</v>
      </c>
      <c r="N320">
        <v>1</v>
      </c>
      <c r="O320" s="108">
        <v>202.63</v>
      </c>
      <c r="P320" t="s">
        <v>2288</v>
      </c>
    </row>
    <row r="321" spans="1:16" x14ac:dyDescent="0.25">
      <c r="A321" t="s">
        <v>500</v>
      </c>
      <c r="B321" t="s">
        <v>2322</v>
      </c>
      <c r="C321" t="s">
        <v>301</v>
      </c>
      <c r="D321" t="s">
        <v>2287</v>
      </c>
      <c r="E321" t="s">
        <v>93</v>
      </c>
      <c r="F321">
        <v>40700</v>
      </c>
      <c r="G321" t="s">
        <v>911</v>
      </c>
      <c r="I321" t="s">
        <v>253</v>
      </c>
      <c r="J321">
        <v>2026</v>
      </c>
      <c r="K321">
        <v>7</v>
      </c>
      <c r="L321" t="s">
        <v>94</v>
      </c>
      <c r="M321" s="108">
        <v>1208.5899999999999</v>
      </c>
      <c r="N321">
        <v>1</v>
      </c>
      <c r="O321" s="108">
        <v>1208.5899999999999</v>
      </c>
      <c r="P321" t="s">
        <v>2288</v>
      </c>
    </row>
    <row r="322" spans="1:16" x14ac:dyDescent="0.25">
      <c r="A322" t="s">
        <v>500</v>
      </c>
      <c r="B322" t="s">
        <v>2322</v>
      </c>
      <c r="C322" t="s">
        <v>301</v>
      </c>
      <c r="D322" t="s">
        <v>2287</v>
      </c>
      <c r="E322" t="s">
        <v>105</v>
      </c>
      <c r="F322">
        <v>40700</v>
      </c>
      <c r="G322" t="s">
        <v>911</v>
      </c>
      <c r="I322" t="s">
        <v>121</v>
      </c>
      <c r="J322">
        <v>2026</v>
      </c>
      <c r="K322">
        <v>7</v>
      </c>
      <c r="L322" t="s">
        <v>94</v>
      </c>
      <c r="M322" s="108">
        <v>246.4</v>
      </c>
      <c r="N322">
        <v>1</v>
      </c>
      <c r="O322" s="108">
        <v>246.4</v>
      </c>
      <c r="P322" t="s">
        <v>2288</v>
      </c>
    </row>
    <row r="323" spans="1:16" x14ac:dyDescent="0.25">
      <c r="A323" t="s">
        <v>500</v>
      </c>
      <c r="B323" t="s">
        <v>3150</v>
      </c>
      <c r="C323" t="s">
        <v>301</v>
      </c>
      <c r="D323" t="s">
        <v>2287</v>
      </c>
      <c r="E323" t="s">
        <v>93</v>
      </c>
      <c r="F323">
        <v>40700</v>
      </c>
      <c r="G323" t="s">
        <v>911</v>
      </c>
      <c r="I323" t="s">
        <v>253</v>
      </c>
      <c r="J323">
        <v>2026</v>
      </c>
      <c r="K323">
        <v>7</v>
      </c>
      <c r="L323" t="s">
        <v>94</v>
      </c>
      <c r="M323" s="108">
        <v>1208.5899999999999</v>
      </c>
      <c r="N323">
        <v>1</v>
      </c>
      <c r="O323" s="108">
        <v>1208.5899999999999</v>
      </c>
      <c r="P323" t="s">
        <v>2288</v>
      </c>
    </row>
    <row r="324" spans="1:16" x14ac:dyDescent="0.25">
      <c r="A324" t="s">
        <v>500</v>
      </c>
      <c r="B324" t="s">
        <v>3150</v>
      </c>
      <c r="C324" t="s">
        <v>301</v>
      </c>
      <c r="D324" t="s">
        <v>2287</v>
      </c>
      <c r="E324" t="s">
        <v>105</v>
      </c>
      <c r="F324">
        <v>40700</v>
      </c>
      <c r="G324" t="s">
        <v>911</v>
      </c>
      <c r="I324" t="s">
        <v>121</v>
      </c>
      <c r="J324">
        <v>2026</v>
      </c>
      <c r="K324">
        <v>7</v>
      </c>
      <c r="L324" t="s">
        <v>94</v>
      </c>
      <c r="M324" s="108">
        <v>739.2</v>
      </c>
      <c r="N324">
        <v>1</v>
      </c>
      <c r="O324" s="108">
        <v>739.2</v>
      </c>
      <c r="P324" t="s">
        <v>2288</v>
      </c>
    </row>
    <row r="325" spans="1:16" x14ac:dyDescent="0.25">
      <c r="A325" t="s">
        <v>500</v>
      </c>
      <c r="B325" t="s">
        <v>2323</v>
      </c>
      <c r="C325" t="s">
        <v>301</v>
      </c>
      <c r="D325" t="s">
        <v>2287</v>
      </c>
      <c r="E325" t="s">
        <v>105</v>
      </c>
      <c r="F325">
        <v>40700</v>
      </c>
      <c r="G325" t="s">
        <v>911</v>
      </c>
      <c r="I325" t="s">
        <v>109</v>
      </c>
      <c r="J325">
        <v>2026</v>
      </c>
      <c r="K325">
        <v>7</v>
      </c>
      <c r="L325" t="s">
        <v>94</v>
      </c>
      <c r="M325" s="108">
        <v>778.14</v>
      </c>
      <c r="N325">
        <v>1</v>
      </c>
      <c r="O325" s="108">
        <v>778.14</v>
      </c>
      <c r="P325" t="s">
        <v>2288</v>
      </c>
    </row>
    <row r="326" spans="1:16" x14ac:dyDescent="0.25">
      <c r="A326" t="s">
        <v>500</v>
      </c>
      <c r="B326" t="s">
        <v>2323</v>
      </c>
      <c r="C326" t="s">
        <v>301</v>
      </c>
      <c r="D326" t="s">
        <v>2287</v>
      </c>
      <c r="E326" t="s">
        <v>93</v>
      </c>
      <c r="F326">
        <v>40700</v>
      </c>
      <c r="G326" t="s">
        <v>911</v>
      </c>
      <c r="I326" t="s">
        <v>253</v>
      </c>
      <c r="J326">
        <v>2026</v>
      </c>
      <c r="K326">
        <v>7</v>
      </c>
      <c r="L326" t="s">
        <v>94</v>
      </c>
      <c r="M326" s="108">
        <v>775.66</v>
      </c>
      <c r="N326">
        <v>1</v>
      </c>
      <c r="O326" s="108">
        <v>775.66</v>
      </c>
      <c r="P326" t="s">
        <v>2288</v>
      </c>
    </row>
    <row r="327" spans="1:16" x14ac:dyDescent="0.25">
      <c r="A327" t="s">
        <v>500</v>
      </c>
      <c r="B327" t="s">
        <v>2324</v>
      </c>
      <c r="C327" t="s">
        <v>301</v>
      </c>
      <c r="D327" t="s">
        <v>2287</v>
      </c>
      <c r="E327" t="s">
        <v>105</v>
      </c>
      <c r="F327">
        <v>40700</v>
      </c>
      <c r="G327" t="s">
        <v>911</v>
      </c>
      <c r="I327" t="s">
        <v>109</v>
      </c>
      <c r="J327">
        <v>2026</v>
      </c>
      <c r="K327">
        <v>7</v>
      </c>
      <c r="L327" t="s">
        <v>94</v>
      </c>
      <c r="M327" s="108">
        <v>518.76</v>
      </c>
      <c r="N327">
        <v>1</v>
      </c>
      <c r="O327" s="108">
        <v>518.76</v>
      </c>
      <c r="P327" t="s">
        <v>2288</v>
      </c>
    </row>
    <row r="328" spans="1:16" x14ac:dyDescent="0.25">
      <c r="A328" t="s">
        <v>500</v>
      </c>
      <c r="B328" t="s">
        <v>2324</v>
      </c>
      <c r="C328" t="s">
        <v>301</v>
      </c>
      <c r="D328" t="s">
        <v>2287</v>
      </c>
      <c r="E328" t="s">
        <v>93</v>
      </c>
      <c r="F328">
        <v>40700</v>
      </c>
      <c r="G328" t="s">
        <v>911</v>
      </c>
      <c r="I328" t="s">
        <v>253</v>
      </c>
      <c r="J328">
        <v>2026</v>
      </c>
      <c r="K328">
        <v>7</v>
      </c>
      <c r="L328" t="s">
        <v>94</v>
      </c>
      <c r="M328" s="108">
        <v>775.66</v>
      </c>
      <c r="N328">
        <v>1</v>
      </c>
      <c r="O328" s="108">
        <v>775.66</v>
      </c>
      <c r="P328" t="s">
        <v>2288</v>
      </c>
    </row>
    <row r="329" spans="1:16" x14ac:dyDescent="0.25">
      <c r="A329" t="s">
        <v>500</v>
      </c>
      <c r="B329" t="s">
        <v>2324</v>
      </c>
      <c r="C329" t="s">
        <v>301</v>
      </c>
      <c r="D329" t="s">
        <v>2287</v>
      </c>
      <c r="E329" t="s">
        <v>93</v>
      </c>
      <c r="F329">
        <v>40700</v>
      </c>
      <c r="G329" t="s">
        <v>911</v>
      </c>
      <c r="I329" t="s">
        <v>240</v>
      </c>
      <c r="J329">
        <v>2026</v>
      </c>
      <c r="K329">
        <v>7</v>
      </c>
      <c r="L329" t="s">
        <v>94</v>
      </c>
      <c r="M329" s="108">
        <v>607.4</v>
      </c>
      <c r="N329">
        <v>1</v>
      </c>
      <c r="O329" s="108">
        <v>607.4</v>
      </c>
      <c r="P329" t="s">
        <v>2288</v>
      </c>
    </row>
    <row r="330" spans="1:16" x14ac:dyDescent="0.25">
      <c r="A330" t="s">
        <v>1005</v>
      </c>
      <c r="B330" t="s">
        <v>3151</v>
      </c>
      <c r="C330" t="s">
        <v>133</v>
      </c>
      <c r="D330" t="s">
        <v>2287</v>
      </c>
      <c r="E330" t="s">
        <v>93</v>
      </c>
      <c r="F330">
        <v>40700</v>
      </c>
      <c r="G330" t="s">
        <v>911</v>
      </c>
      <c r="I330" t="s">
        <v>240</v>
      </c>
      <c r="J330">
        <v>2026</v>
      </c>
      <c r="K330">
        <v>7</v>
      </c>
      <c r="L330" t="s">
        <v>94</v>
      </c>
      <c r="M330" s="108">
        <v>513.76</v>
      </c>
      <c r="N330">
        <v>1</v>
      </c>
      <c r="O330" s="108">
        <v>513.76</v>
      </c>
      <c r="P330" t="s">
        <v>2288</v>
      </c>
    </row>
    <row r="331" spans="1:16" x14ac:dyDescent="0.25">
      <c r="A331" t="s">
        <v>1005</v>
      </c>
      <c r="B331" t="s">
        <v>3151</v>
      </c>
      <c r="C331" t="s">
        <v>133</v>
      </c>
      <c r="D331" t="s">
        <v>2287</v>
      </c>
      <c r="E331" t="s">
        <v>93</v>
      </c>
      <c r="F331">
        <v>40700</v>
      </c>
      <c r="G331" t="s">
        <v>911</v>
      </c>
      <c r="I331" t="s">
        <v>627</v>
      </c>
      <c r="J331">
        <v>2026</v>
      </c>
      <c r="K331">
        <v>7</v>
      </c>
      <c r="L331" t="s">
        <v>94</v>
      </c>
      <c r="M331" s="108">
        <v>458.71</v>
      </c>
      <c r="N331">
        <v>1</v>
      </c>
      <c r="O331" s="108">
        <v>458.71</v>
      </c>
      <c r="P331" t="s">
        <v>2288</v>
      </c>
    </row>
    <row r="332" spans="1:16" x14ac:dyDescent="0.25">
      <c r="A332" t="s">
        <v>1005</v>
      </c>
      <c r="B332" t="s">
        <v>3151</v>
      </c>
      <c r="C332" t="s">
        <v>133</v>
      </c>
      <c r="D332" t="s">
        <v>2287</v>
      </c>
      <c r="E332" t="s">
        <v>105</v>
      </c>
      <c r="F332">
        <v>40700</v>
      </c>
      <c r="G332" t="s">
        <v>911</v>
      </c>
      <c r="I332" t="s">
        <v>121</v>
      </c>
      <c r="J332">
        <v>2026</v>
      </c>
      <c r="K332">
        <v>7</v>
      </c>
      <c r="L332" t="s">
        <v>94</v>
      </c>
      <c r="M332" s="108">
        <v>110.09</v>
      </c>
      <c r="N332">
        <v>1</v>
      </c>
      <c r="O332" s="108">
        <v>110.09</v>
      </c>
      <c r="P332" t="s">
        <v>2288</v>
      </c>
    </row>
    <row r="333" spans="1:16" x14ac:dyDescent="0.25">
      <c r="A333" t="s">
        <v>1005</v>
      </c>
      <c r="B333" t="s">
        <v>2325</v>
      </c>
      <c r="C333" t="s">
        <v>133</v>
      </c>
      <c r="D333" t="s">
        <v>2287</v>
      </c>
      <c r="E333" t="s">
        <v>102</v>
      </c>
      <c r="F333">
        <v>40700</v>
      </c>
      <c r="G333" t="s">
        <v>911</v>
      </c>
      <c r="I333" t="s">
        <v>186</v>
      </c>
      <c r="J333">
        <v>2026</v>
      </c>
      <c r="K333">
        <v>7</v>
      </c>
      <c r="L333" t="s">
        <v>94</v>
      </c>
      <c r="M333" s="108">
        <v>1671.73</v>
      </c>
      <c r="N333">
        <v>1</v>
      </c>
      <c r="O333" s="108">
        <v>1671.73</v>
      </c>
      <c r="P333" t="s">
        <v>2288</v>
      </c>
    </row>
    <row r="334" spans="1:16" x14ac:dyDescent="0.25">
      <c r="A334" t="s">
        <v>1005</v>
      </c>
      <c r="B334" t="s">
        <v>2325</v>
      </c>
      <c r="C334" t="s">
        <v>133</v>
      </c>
      <c r="D334" t="s">
        <v>2287</v>
      </c>
      <c r="E334" t="s">
        <v>93</v>
      </c>
      <c r="F334">
        <v>40700</v>
      </c>
      <c r="G334" t="s">
        <v>911</v>
      </c>
      <c r="I334" t="s">
        <v>166</v>
      </c>
      <c r="J334">
        <v>2026</v>
      </c>
      <c r="K334">
        <v>7</v>
      </c>
      <c r="L334" t="s">
        <v>94</v>
      </c>
      <c r="M334" s="108">
        <v>1021.44</v>
      </c>
      <c r="N334">
        <v>1</v>
      </c>
      <c r="O334" s="108">
        <v>1021.44</v>
      </c>
      <c r="P334" t="s">
        <v>2288</v>
      </c>
    </row>
    <row r="335" spans="1:16" x14ac:dyDescent="0.25">
      <c r="A335" t="s">
        <v>1005</v>
      </c>
      <c r="B335" t="s">
        <v>2325</v>
      </c>
      <c r="C335" t="s">
        <v>133</v>
      </c>
      <c r="D335" t="s">
        <v>2287</v>
      </c>
      <c r="E335" t="s">
        <v>93</v>
      </c>
      <c r="F335">
        <v>40700</v>
      </c>
      <c r="G335" t="s">
        <v>911</v>
      </c>
      <c r="I335" t="s">
        <v>169</v>
      </c>
      <c r="J335">
        <v>2026</v>
      </c>
      <c r="K335">
        <v>7</v>
      </c>
      <c r="L335" t="s">
        <v>94</v>
      </c>
      <c r="M335" s="108">
        <v>858.78</v>
      </c>
      <c r="N335">
        <v>1</v>
      </c>
      <c r="O335" s="108">
        <v>858.78</v>
      </c>
      <c r="P335" t="s">
        <v>2288</v>
      </c>
    </row>
    <row r="336" spans="1:16" x14ac:dyDescent="0.25">
      <c r="A336" t="s">
        <v>1005</v>
      </c>
      <c r="B336" t="s">
        <v>2325</v>
      </c>
      <c r="C336" t="s">
        <v>133</v>
      </c>
      <c r="D336" t="s">
        <v>2287</v>
      </c>
      <c r="E336" t="s">
        <v>93</v>
      </c>
      <c r="F336">
        <v>40700</v>
      </c>
      <c r="G336" t="s">
        <v>911</v>
      </c>
      <c r="I336" t="s">
        <v>253</v>
      </c>
      <c r="J336">
        <v>2026</v>
      </c>
      <c r="K336">
        <v>7</v>
      </c>
      <c r="L336" t="s">
        <v>94</v>
      </c>
      <c r="M336" s="108">
        <v>310.82</v>
      </c>
      <c r="N336">
        <v>1</v>
      </c>
      <c r="O336" s="108">
        <v>310.82</v>
      </c>
      <c r="P336" t="s">
        <v>2288</v>
      </c>
    </row>
    <row r="337" spans="1:16" x14ac:dyDescent="0.25">
      <c r="A337" t="s">
        <v>1005</v>
      </c>
      <c r="B337" t="s">
        <v>2326</v>
      </c>
      <c r="C337" t="s">
        <v>133</v>
      </c>
      <c r="D337" t="s">
        <v>2287</v>
      </c>
      <c r="E337" t="s">
        <v>102</v>
      </c>
      <c r="F337">
        <v>40700</v>
      </c>
      <c r="G337" t="s">
        <v>911</v>
      </c>
      <c r="I337" t="s">
        <v>186</v>
      </c>
      <c r="J337">
        <v>2026</v>
      </c>
      <c r="K337">
        <v>7</v>
      </c>
      <c r="L337" t="s">
        <v>94</v>
      </c>
      <c r="M337" s="108">
        <v>980.54</v>
      </c>
      <c r="N337">
        <v>1</v>
      </c>
      <c r="O337" s="108">
        <v>980.54</v>
      </c>
      <c r="P337" t="s">
        <v>2288</v>
      </c>
    </row>
    <row r="338" spans="1:16" x14ac:dyDescent="0.25">
      <c r="A338" t="s">
        <v>1005</v>
      </c>
      <c r="B338" t="s">
        <v>2326</v>
      </c>
      <c r="C338" t="s">
        <v>133</v>
      </c>
      <c r="D338" t="s">
        <v>2287</v>
      </c>
      <c r="E338" t="s">
        <v>93</v>
      </c>
      <c r="F338">
        <v>40700</v>
      </c>
      <c r="G338" t="s">
        <v>911</v>
      </c>
      <c r="I338" t="s">
        <v>166</v>
      </c>
      <c r="J338">
        <v>2026</v>
      </c>
      <c r="K338">
        <v>7</v>
      </c>
      <c r="L338" t="s">
        <v>94</v>
      </c>
      <c r="M338" s="108">
        <v>170.24</v>
      </c>
      <c r="N338">
        <v>1</v>
      </c>
      <c r="O338" s="108">
        <v>170.24</v>
      </c>
      <c r="P338" t="s">
        <v>2288</v>
      </c>
    </row>
    <row r="339" spans="1:16" x14ac:dyDescent="0.25">
      <c r="A339" t="s">
        <v>1005</v>
      </c>
      <c r="B339" t="s">
        <v>2326</v>
      </c>
      <c r="C339" t="s">
        <v>133</v>
      </c>
      <c r="D339" t="s">
        <v>2287</v>
      </c>
      <c r="E339" t="s">
        <v>93</v>
      </c>
      <c r="F339">
        <v>40700</v>
      </c>
      <c r="G339" t="s">
        <v>911</v>
      </c>
      <c r="I339" t="s">
        <v>2303</v>
      </c>
      <c r="J339">
        <v>2026</v>
      </c>
      <c r="K339">
        <v>7</v>
      </c>
      <c r="L339" t="s">
        <v>94</v>
      </c>
      <c r="M339" s="108">
        <v>423.6</v>
      </c>
      <c r="N339">
        <v>1</v>
      </c>
      <c r="O339" s="108">
        <v>423.6</v>
      </c>
      <c r="P339" t="s">
        <v>2288</v>
      </c>
    </row>
    <row r="340" spans="1:16" x14ac:dyDescent="0.25">
      <c r="A340" t="s">
        <v>1005</v>
      </c>
      <c r="B340" t="s">
        <v>2326</v>
      </c>
      <c r="C340" t="s">
        <v>133</v>
      </c>
      <c r="D340" t="s">
        <v>2287</v>
      </c>
      <c r="E340" t="s">
        <v>93</v>
      </c>
      <c r="F340">
        <v>40700</v>
      </c>
      <c r="G340" t="s">
        <v>911</v>
      </c>
      <c r="I340" t="s">
        <v>169</v>
      </c>
      <c r="J340">
        <v>2026</v>
      </c>
      <c r="K340">
        <v>7</v>
      </c>
      <c r="L340" t="s">
        <v>94</v>
      </c>
      <c r="M340" s="108">
        <v>429.39</v>
      </c>
      <c r="N340">
        <v>1</v>
      </c>
      <c r="O340" s="108">
        <v>429.39</v>
      </c>
      <c r="P340" t="s">
        <v>2288</v>
      </c>
    </row>
    <row r="341" spans="1:16" x14ac:dyDescent="0.25">
      <c r="A341" t="s">
        <v>1005</v>
      </c>
      <c r="B341" t="s">
        <v>2326</v>
      </c>
      <c r="C341" t="s">
        <v>133</v>
      </c>
      <c r="D341" t="s">
        <v>2287</v>
      </c>
      <c r="E341" t="s">
        <v>93</v>
      </c>
      <c r="F341">
        <v>40700</v>
      </c>
      <c r="G341" t="s">
        <v>911</v>
      </c>
      <c r="I341" t="s">
        <v>253</v>
      </c>
      <c r="J341">
        <v>2026</v>
      </c>
      <c r="K341">
        <v>7</v>
      </c>
      <c r="L341" t="s">
        <v>94</v>
      </c>
      <c r="M341" s="108">
        <v>310.82</v>
      </c>
      <c r="N341">
        <v>1</v>
      </c>
      <c r="O341" s="108">
        <v>310.82</v>
      </c>
      <c r="P341" t="s">
        <v>2288</v>
      </c>
    </row>
    <row r="342" spans="1:16" x14ac:dyDescent="0.25">
      <c r="A342" t="s">
        <v>2382</v>
      </c>
      <c r="B342" t="s">
        <v>3152</v>
      </c>
      <c r="C342" t="s">
        <v>623</v>
      </c>
      <c r="D342" t="s">
        <v>2287</v>
      </c>
      <c r="E342" t="s">
        <v>105</v>
      </c>
      <c r="F342">
        <v>40900</v>
      </c>
      <c r="G342" t="s">
        <v>2520</v>
      </c>
      <c r="I342" t="s">
        <v>109</v>
      </c>
      <c r="J342">
        <v>2026</v>
      </c>
      <c r="K342">
        <v>7</v>
      </c>
      <c r="L342" t="s">
        <v>94</v>
      </c>
      <c r="M342" s="108">
        <v>138.52000000000001</v>
      </c>
      <c r="N342">
        <v>1</v>
      </c>
      <c r="O342" s="108">
        <v>138.52000000000001</v>
      </c>
      <c r="P342" t="s">
        <v>2288</v>
      </c>
    </row>
    <row r="343" spans="1:16" x14ac:dyDescent="0.25">
      <c r="A343" t="s">
        <v>2382</v>
      </c>
      <c r="B343" t="s">
        <v>3152</v>
      </c>
      <c r="C343" t="s">
        <v>623</v>
      </c>
      <c r="D343" t="s">
        <v>2287</v>
      </c>
      <c r="E343" t="s">
        <v>93</v>
      </c>
      <c r="F343">
        <v>40900</v>
      </c>
      <c r="G343" t="s">
        <v>2520</v>
      </c>
      <c r="I343" t="s">
        <v>253</v>
      </c>
      <c r="J343">
        <v>2026</v>
      </c>
      <c r="K343">
        <v>7</v>
      </c>
      <c r="L343" t="s">
        <v>94</v>
      </c>
      <c r="M343" s="108">
        <v>848.44</v>
      </c>
      <c r="N343">
        <v>1</v>
      </c>
      <c r="O343" s="108">
        <v>848.44</v>
      </c>
      <c r="P343" t="s">
        <v>2288</v>
      </c>
    </row>
    <row r="344" spans="1:16" x14ac:dyDescent="0.25">
      <c r="A344" t="s">
        <v>2382</v>
      </c>
      <c r="B344" t="s">
        <v>3152</v>
      </c>
      <c r="C344" t="s">
        <v>623</v>
      </c>
      <c r="D344" t="s">
        <v>2287</v>
      </c>
      <c r="E344" t="s">
        <v>93</v>
      </c>
      <c r="F344">
        <v>40900</v>
      </c>
      <c r="G344" t="s">
        <v>2520</v>
      </c>
      <c r="I344" t="s">
        <v>240</v>
      </c>
      <c r="J344">
        <v>2026</v>
      </c>
      <c r="K344">
        <v>7</v>
      </c>
      <c r="L344" t="s">
        <v>94</v>
      </c>
      <c r="M344" s="108">
        <v>997.47</v>
      </c>
      <c r="N344">
        <v>1</v>
      </c>
      <c r="O344" s="108">
        <v>997.47</v>
      </c>
      <c r="P344" t="s">
        <v>2288</v>
      </c>
    </row>
    <row r="345" spans="1:16" x14ac:dyDescent="0.25">
      <c r="A345" t="s">
        <v>2382</v>
      </c>
      <c r="B345" t="s">
        <v>3152</v>
      </c>
      <c r="C345" t="s">
        <v>623</v>
      </c>
      <c r="D345" t="s">
        <v>2287</v>
      </c>
      <c r="E345" t="s">
        <v>93</v>
      </c>
      <c r="F345">
        <v>40900</v>
      </c>
      <c r="G345" t="s">
        <v>2520</v>
      </c>
      <c r="I345" t="s">
        <v>644</v>
      </c>
      <c r="J345">
        <v>2026</v>
      </c>
      <c r="K345">
        <v>7</v>
      </c>
      <c r="L345" t="s">
        <v>94</v>
      </c>
      <c r="M345" s="108">
        <v>997.47</v>
      </c>
      <c r="N345">
        <v>1</v>
      </c>
      <c r="O345" s="108">
        <v>997.47</v>
      </c>
      <c r="P345" t="s">
        <v>2288</v>
      </c>
    </row>
    <row r="346" spans="1:16" x14ac:dyDescent="0.25">
      <c r="A346" t="s">
        <v>2382</v>
      </c>
      <c r="B346" t="s">
        <v>3152</v>
      </c>
      <c r="C346" t="s">
        <v>623</v>
      </c>
      <c r="D346" t="s">
        <v>2287</v>
      </c>
      <c r="E346" t="s">
        <v>93</v>
      </c>
      <c r="F346">
        <v>40900</v>
      </c>
      <c r="G346" t="s">
        <v>2520</v>
      </c>
      <c r="I346" t="s">
        <v>2585</v>
      </c>
      <c r="J346">
        <v>2026</v>
      </c>
      <c r="K346">
        <v>7</v>
      </c>
      <c r="L346" t="s">
        <v>94</v>
      </c>
      <c r="M346" s="108">
        <v>997.47</v>
      </c>
      <c r="N346">
        <v>1</v>
      </c>
      <c r="O346" s="108">
        <v>997.47</v>
      </c>
      <c r="P346" t="s">
        <v>2288</v>
      </c>
    </row>
    <row r="347" spans="1:16" x14ac:dyDescent="0.25">
      <c r="A347" t="s">
        <v>2382</v>
      </c>
      <c r="B347" t="s">
        <v>3152</v>
      </c>
      <c r="C347" t="s">
        <v>623</v>
      </c>
      <c r="D347" t="s">
        <v>2287</v>
      </c>
      <c r="E347" t="s">
        <v>93</v>
      </c>
      <c r="F347">
        <v>40900</v>
      </c>
      <c r="G347" t="s">
        <v>2520</v>
      </c>
      <c r="I347" t="s">
        <v>627</v>
      </c>
      <c r="J347">
        <v>2026</v>
      </c>
      <c r="K347">
        <v>7</v>
      </c>
      <c r="L347" t="s">
        <v>94</v>
      </c>
      <c r="M347" s="108">
        <v>1767.48</v>
      </c>
      <c r="N347">
        <v>1</v>
      </c>
      <c r="O347" s="108">
        <v>1767.48</v>
      </c>
      <c r="P347" t="s">
        <v>2288</v>
      </c>
    </row>
    <row r="348" spans="1:16" x14ac:dyDescent="0.25">
      <c r="A348" t="s">
        <v>2382</v>
      </c>
      <c r="B348" t="s">
        <v>3152</v>
      </c>
      <c r="C348" t="s">
        <v>623</v>
      </c>
      <c r="D348" t="s">
        <v>2287</v>
      </c>
      <c r="E348" t="s">
        <v>105</v>
      </c>
      <c r="F348">
        <v>40900</v>
      </c>
      <c r="G348" t="s">
        <v>2520</v>
      </c>
      <c r="I348" t="s">
        <v>121</v>
      </c>
      <c r="J348">
        <v>2026</v>
      </c>
      <c r="K348">
        <v>7</v>
      </c>
      <c r="L348" t="s">
        <v>94</v>
      </c>
      <c r="M348" s="108">
        <v>219.23</v>
      </c>
      <c r="N348">
        <v>1</v>
      </c>
      <c r="O348" s="108">
        <v>219.23</v>
      </c>
      <c r="P348" t="s">
        <v>2288</v>
      </c>
    </row>
    <row r="349" spans="1:16" x14ac:dyDescent="0.25">
      <c r="A349" t="s">
        <v>2382</v>
      </c>
      <c r="B349" t="s">
        <v>3152</v>
      </c>
      <c r="C349" t="s">
        <v>623</v>
      </c>
      <c r="D349" t="s">
        <v>2287</v>
      </c>
      <c r="E349" t="s">
        <v>105</v>
      </c>
      <c r="F349">
        <v>40900</v>
      </c>
      <c r="G349" t="s">
        <v>2520</v>
      </c>
      <c r="I349" t="s">
        <v>842</v>
      </c>
      <c r="J349">
        <v>2026</v>
      </c>
      <c r="K349">
        <v>7</v>
      </c>
      <c r="L349" t="s">
        <v>94</v>
      </c>
      <c r="M349" s="108">
        <v>263.02</v>
      </c>
      <c r="N349">
        <v>1</v>
      </c>
      <c r="O349" s="108">
        <v>263.02</v>
      </c>
      <c r="P349" t="s">
        <v>2288</v>
      </c>
    </row>
    <row r="350" spans="1:16" x14ac:dyDescent="0.25">
      <c r="A350" t="s">
        <v>2382</v>
      </c>
      <c r="B350" t="s">
        <v>3152</v>
      </c>
      <c r="C350" t="s">
        <v>623</v>
      </c>
      <c r="D350" t="s">
        <v>2287</v>
      </c>
      <c r="E350" t="s">
        <v>93</v>
      </c>
      <c r="F350">
        <v>40900</v>
      </c>
      <c r="G350" t="s">
        <v>2520</v>
      </c>
      <c r="I350" t="s">
        <v>2518</v>
      </c>
      <c r="J350">
        <v>2026</v>
      </c>
      <c r="K350">
        <v>7</v>
      </c>
      <c r="L350" t="s">
        <v>94</v>
      </c>
      <c r="M350" s="108">
        <v>1867.36</v>
      </c>
      <c r="N350">
        <v>1</v>
      </c>
      <c r="O350" s="108">
        <v>1867.36</v>
      </c>
      <c r="P350" t="s">
        <v>2288</v>
      </c>
    </row>
    <row r="351" spans="1:16" x14ac:dyDescent="0.25">
      <c r="A351" t="s">
        <v>1005</v>
      </c>
      <c r="B351" t="s">
        <v>3153</v>
      </c>
      <c r="C351" t="s">
        <v>133</v>
      </c>
      <c r="D351" t="s">
        <v>2287</v>
      </c>
      <c r="E351" t="s">
        <v>102</v>
      </c>
      <c r="F351">
        <v>40700</v>
      </c>
      <c r="G351" t="s">
        <v>911</v>
      </c>
      <c r="I351" t="s">
        <v>186</v>
      </c>
      <c r="J351">
        <v>2026</v>
      </c>
      <c r="K351">
        <v>7</v>
      </c>
      <c r="L351" t="s">
        <v>94</v>
      </c>
      <c r="M351" s="108">
        <v>2093.06</v>
      </c>
      <c r="N351">
        <v>1</v>
      </c>
      <c r="O351" s="108">
        <v>2093.06</v>
      </c>
      <c r="P351" t="s">
        <v>2288</v>
      </c>
    </row>
    <row r="352" spans="1:16" x14ac:dyDescent="0.25">
      <c r="A352" t="s">
        <v>1005</v>
      </c>
      <c r="B352" t="s">
        <v>3153</v>
      </c>
      <c r="C352" t="s">
        <v>133</v>
      </c>
      <c r="D352" t="s">
        <v>2287</v>
      </c>
      <c r="E352" t="s">
        <v>93</v>
      </c>
      <c r="F352">
        <v>40700</v>
      </c>
      <c r="G352" t="s">
        <v>911</v>
      </c>
      <c r="I352" t="s">
        <v>191</v>
      </c>
      <c r="J352">
        <v>2026</v>
      </c>
      <c r="K352">
        <v>7</v>
      </c>
      <c r="L352" t="s">
        <v>94</v>
      </c>
      <c r="M352" s="108">
        <v>710.32</v>
      </c>
      <c r="N352">
        <v>1</v>
      </c>
      <c r="O352" s="108">
        <v>710.32</v>
      </c>
      <c r="P352" t="s">
        <v>2288</v>
      </c>
    </row>
    <row r="353" spans="1:16" x14ac:dyDescent="0.25">
      <c r="A353" t="s">
        <v>1005</v>
      </c>
      <c r="B353" t="s">
        <v>3153</v>
      </c>
      <c r="C353" t="s">
        <v>133</v>
      </c>
      <c r="D353" t="s">
        <v>2287</v>
      </c>
      <c r="E353" t="s">
        <v>93</v>
      </c>
      <c r="F353">
        <v>40700</v>
      </c>
      <c r="G353" t="s">
        <v>911</v>
      </c>
      <c r="I353" t="s">
        <v>166</v>
      </c>
      <c r="J353">
        <v>2026</v>
      </c>
      <c r="K353">
        <v>7</v>
      </c>
      <c r="L353" t="s">
        <v>94</v>
      </c>
      <c r="M353" s="108">
        <v>680.96</v>
      </c>
      <c r="N353">
        <v>1</v>
      </c>
      <c r="O353" s="108">
        <v>680.96</v>
      </c>
      <c r="P353" t="s">
        <v>2288</v>
      </c>
    </row>
    <row r="354" spans="1:16" x14ac:dyDescent="0.25">
      <c r="A354" t="s">
        <v>1005</v>
      </c>
      <c r="B354" t="s">
        <v>3153</v>
      </c>
      <c r="C354" t="s">
        <v>133</v>
      </c>
      <c r="D354" t="s">
        <v>2287</v>
      </c>
      <c r="E354" t="s">
        <v>93</v>
      </c>
      <c r="F354">
        <v>40700</v>
      </c>
      <c r="G354" t="s">
        <v>911</v>
      </c>
      <c r="I354" t="s">
        <v>168</v>
      </c>
      <c r="J354">
        <v>2026</v>
      </c>
      <c r="K354">
        <v>7</v>
      </c>
      <c r="L354" t="s">
        <v>94</v>
      </c>
      <c r="M354" s="108">
        <v>477.12</v>
      </c>
      <c r="N354">
        <v>1</v>
      </c>
      <c r="O354" s="108">
        <v>477.12</v>
      </c>
      <c r="P354" t="s">
        <v>2288</v>
      </c>
    </row>
    <row r="355" spans="1:16" x14ac:dyDescent="0.25">
      <c r="A355" t="s">
        <v>1005</v>
      </c>
      <c r="B355" t="s">
        <v>3153</v>
      </c>
      <c r="C355" t="s">
        <v>133</v>
      </c>
      <c r="D355" t="s">
        <v>2287</v>
      </c>
      <c r="E355" t="s">
        <v>93</v>
      </c>
      <c r="F355">
        <v>40700</v>
      </c>
      <c r="G355" t="s">
        <v>911</v>
      </c>
      <c r="I355" t="s">
        <v>169</v>
      </c>
      <c r="J355">
        <v>2026</v>
      </c>
      <c r="K355">
        <v>7</v>
      </c>
      <c r="L355" t="s">
        <v>94</v>
      </c>
      <c r="M355" s="108">
        <v>572.52</v>
      </c>
      <c r="N355">
        <v>1</v>
      </c>
      <c r="O355" s="108">
        <v>572.52</v>
      </c>
      <c r="P355" t="s">
        <v>2288</v>
      </c>
    </row>
    <row r="356" spans="1:16" x14ac:dyDescent="0.25">
      <c r="A356" t="s">
        <v>1005</v>
      </c>
      <c r="B356" t="s">
        <v>3153</v>
      </c>
      <c r="C356" t="s">
        <v>133</v>
      </c>
      <c r="D356" t="s">
        <v>2287</v>
      </c>
      <c r="E356" t="s">
        <v>93</v>
      </c>
      <c r="F356">
        <v>40700</v>
      </c>
      <c r="G356" t="s">
        <v>911</v>
      </c>
      <c r="I356" t="s">
        <v>253</v>
      </c>
      <c r="J356">
        <v>2026</v>
      </c>
      <c r="K356">
        <v>7</v>
      </c>
      <c r="L356" t="s">
        <v>94</v>
      </c>
      <c r="M356" s="108">
        <v>310.82</v>
      </c>
      <c r="N356">
        <v>1</v>
      </c>
      <c r="O356" s="108">
        <v>310.82</v>
      </c>
      <c r="P356" t="s">
        <v>2288</v>
      </c>
    </row>
    <row r="357" spans="1:16" x14ac:dyDescent="0.25">
      <c r="A357" t="s">
        <v>1005</v>
      </c>
      <c r="B357" t="s">
        <v>3153</v>
      </c>
      <c r="C357" t="s">
        <v>133</v>
      </c>
      <c r="D357" t="s">
        <v>2287</v>
      </c>
      <c r="E357" t="s">
        <v>93</v>
      </c>
      <c r="F357">
        <v>40700</v>
      </c>
      <c r="G357" t="s">
        <v>911</v>
      </c>
      <c r="I357" t="s">
        <v>240</v>
      </c>
      <c r="J357">
        <v>2026</v>
      </c>
      <c r="K357">
        <v>7</v>
      </c>
      <c r="L357" t="s">
        <v>94</v>
      </c>
      <c r="M357" s="108">
        <v>513.76</v>
      </c>
      <c r="N357">
        <v>1</v>
      </c>
      <c r="O357" s="108">
        <v>513.76</v>
      </c>
      <c r="P357" t="s">
        <v>2288</v>
      </c>
    </row>
    <row r="358" spans="1:16" x14ac:dyDescent="0.25">
      <c r="A358" t="s">
        <v>1005</v>
      </c>
      <c r="B358" t="s">
        <v>3153</v>
      </c>
      <c r="C358" t="s">
        <v>133</v>
      </c>
      <c r="D358" t="s">
        <v>2287</v>
      </c>
      <c r="E358" t="s">
        <v>93</v>
      </c>
      <c r="F358">
        <v>40700</v>
      </c>
      <c r="G358" t="s">
        <v>911</v>
      </c>
      <c r="I358" t="s">
        <v>241</v>
      </c>
      <c r="J358">
        <v>2026</v>
      </c>
      <c r="K358">
        <v>7</v>
      </c>
      <c r="L358" t="s">
        <v>94</v>
      </c>
      <c r="M358" s="108">
        <v>1027.52</v>
      </c>
      <c r="N358">
        <v>1</v>
      </c>
      <c r="O358" s="108">
        <v>1027.52</v>
      </c>
      <c r="P358" t="s">
        <v>2288</v>
      </c>
    </row>
    <row r="359" spans="1:16" x14ac:dyDescent="0.25">
      <c r="A359" t="s">
        <v>1005</v>
      </c>
      <c r="B359" t="s">
        <v>3153</v>
      </c>
      <c r="C359" t="s">
        <v>133</v>
      </c>
      <c r="D359" t="s">
        <v>2287</v>
      </c>
      <c r="E359" t="s">
        <v>93</v>
      </c>
      <c r="F359">
        <v>40700</v>
      </c>
      <c r="G359" t="s">
        <v>911</v>
      </c>
      <c r="I359" t="s">
        <v>627</v>
      </c>
      <c r="J359">
        <v>2026</v>
      </c>
      <c r="K359">
        <v>7</v>
      </c>
      <c r="L359" t="s">
        <v>94</v>
      </c>
      <c r="M359" s="108">
        <v>458.71</v>
      </c>
      <c r="N359">
        <v>1</v>
      </c>
      <c r="O359" s="108">
        <v>458.71</v>
      </c>
      <c r="P359" t="s">
        <v>2288</v>
      </c>
    </row>
    <row r="360" spans="1:16" x14ac:dyDescent="0.25">
      <c r="A360" t="s">
        <v>1005</v>
      </c>
      <c r="B360" t="s">
        <v>3153</v>
      </c>
      <c r="C360" t="s">
        <v>133</v>
      </c>
      <c r="D360" t="s">
        <v>2287</v>
      </c>
      <c r="E360" t="s">
        <v>105</v>
      </c>
      <c r="F360">
        <v>40700</v>
      </c>
      <c r="G360" t="s">
        <v>911</v>
      </c>
      <c r="I360" t="s">
        <v>158</v>
      </c>
      <c r="J360">
        <v>2026</v>
      </c>
      <c r="K360">
        <v>7</v>
      </c>
      <c r="L360" t="s">
        <v>94</v>
      </c>
      <c r="M360" s="108">
        <v>165.14</v>
      </c>
      <c r="N360">
        <v>1</v>
      </c>
      <c r="O360" s="108">
        <v>165.14</v>
      </c>
      <c r="P360" t="s">
        <v>2288</v>
      </c>
    </row>
    <row r="361" spans="1:16" x14ac:dyDescent="0.25">
      <c r="A361" t="s">
        <v>1005</v>
      </c>
      <c r="B361" t="s">
        <v>2327</v>
      </c>
      <c r="C361" t="s">
        <v>133</v>
      </c>
      <c r="D361" t="s">
        <v>2287</v>
      </c>
      <c r="E361" t="s">
        <v>93</v>
      </c>
      <c r="F361">
        <v>40700</v>
      </c>
      <c r="G361" t="s">
        <v>911</v>
      </c>
      <c r="I361" t="s">
        <v>253</v>
      </c>
      <c r="J361">
        <v>2026</v>
      </c>
      <c r="K361">
        <v>7</v>
      </c>
      <c r="L361" t="s">
        <v>94</v>
      </c>
      <c r="M361" s="108">
        <v>310.82</v>
      </c>
      <c r="N361">
        <v>1</v>
      </c>
      <c r="O361" s="108">
        <v>310.82</v>
      </c>
      <c r="P361" t="s">
        <v>2288</v>
      </c>
    </row>
    <row r="362" spans="1:16" x14ac:dyDescent="0.25">
      <c r="A362" t="s">
        <v>1005</v>
      </c>
      <c r="B362" t="s">
        <v>3154</v>
      </c>
      <c r="C362" t="s">
        <v>133</v>
      </c>
      <c r="D362" t="s">
        <v>2287</v>
      </c>
      <c r="E362" t="s">
        <v>93</v>
      </c>
      <c r="F362">
        <v>40700</v>
      </c>
      <c r="G362" t="s">
        <v>911</v>
      </c>
      <c r="I362" t="s">
        <v>253</v>
      </c>
      <c r="J362">
        <v>2026</v>
      </c>
      <c r="K362">
        <v>7</v>
      </c>
      <c r="L362" t="s">
        <v>94</v>
      </c>
      <c r="M362" s="108">
        <v>310.82</v>
      </c>
      <c r="N362">
        <v>1</v>
      </c>
      <c r="O362" s="108">
        <v>310.82</v>
      </c>
      <c r="P362" t="s">
        <v>2288</v>
      </c>
    </row>
    <row r="363" spans="1:16" x14ac:dyDescent="0.25">
      <c r="A363" t="s">
        <v>1005</v>
      </c>
      <c r="B363" t="s">
        <v>3154</v>
      </c>
      <c r="C363" t="s">
        <v>133</v>
      </c>
      <c r="D363" t="s">
        <v>2287</v>
      </c>
      <c r="E363" t="s">
        <v>93</v>
      </c>
      <c r="F363">
        <v>40700</v>
      </c>
      <c r="G363" t="s">
        <v>911</v>
      </c>
      <c r="I363" t="s">
        <v>241</v>
      </c>
      <c r="J363">
        <v>2026</v>
      </c>
      <c r="K363">
        <v>7</v>
      </c>
      <c r="L363" t="s">
        <v>94</v>
      </c>
      <c r="M363" s="108">
        <v>513.76</v>
      </c>
      <c r="N363">
        <v>1</v>
      </c>
      <c r="O363" s="108">
        <v>513.76</v>
      </c>
      <c r="P363" t="s">
        <v>2288</v>
      </c>
    </row>
    <row r="364" spans="1:16" x14ac:dyDescent="0.25">
      <c r="A364" t="s">
        <v>1005</v>
      </c>
      <c r="B364" t="s">
        <v>3154</v>
      </c>
      <c r="C364" t="s">
        <v>133</v>
      </c>
      <c r="D364" t="s">
        <v>2287</v>
      </c>
      <c r="E364" t="s">
        <v>93</v>
      </c>
      <c r="F364">
        <v>40700</v>
      </c>
      <c r="G364" t="s">
        <v>911</v>
      </c>
      <c r="I364" t="s">
        <v>627</v>
      </c>
      <c r="J364">
        <v>2026</v>
      </c>
      <c r="K364">
        <v>7</v>
      </c>
      <c r="L364" t="s">
        <v>94</v>
      </c>
      <c r="M364" s="108">
        <v>458.71</v>
      </c>
      <c r="N364">
        <v>1</v>
      </c>
      <c r="O364" s="108">
        <v>458.71</v>
      </c>
      <c r="P364" t="s">
        <v>2288</v>
      </c>
    </row>
    <row r="365" spans="1:16" x14ac:dyDescent="0.25">
      <c r="A365" t="s">
        <v>1005</v>
      </c>
      <c r="B365" t="s">
        <v>3154</v>
      </c>
      <c r="C365" t="s">
        <v>133</v>
      </c>
      <c r="D365" t="s">
        <v>2287</v>
      </c>
      <c r="E365" t="s">
        <v>105</v>
      </c>
      <c r="F365">
        <v>40700</v>
      </c>
      <c r="G365" t="s">
        <v>911</v>
      </c>
      <c r="I365" t="s">
        <v>158</v>
      </c>
      <c r="J365">
        <v>2026</v>
      </c>
      <c r="K365">
        <v>7</v>
      </c>
      <c r="L365" t="s">
        <v>94</v>
      </c>
      <c r="M365" s="108">
        <v>165.14</v>
      </c>
      <c r="N365">
        <v>1</v>
      </c>
      <c r="O365" s="108">
        <v>165.14</v>
      </c>
      <c r="P365" t="s">
        <v>2288</v>
      </c>
    </row>
    <row r="366" spans="1:16" x14ac:dyDescent="0.25">
      <c r="A366" t="s">
        <v>2516</v>
      </c>
      <c r="B366" t="s">
        <v>565</v>
      </c>
      <c r="C366" t="s">
        <v>296</v>
      </c>
      <c r="D366" t="s">
        <v>2287</v>
      </c>
      <c r="E366" t="s">
        <v>93</v>
      </c>
      <c r="F366">
        <v>40700</v>
      </c>
      <c r="G366" t="s">
        <v>911</v>
      </c>
      <c r="I366" t="s">
        <v>253</v>
      </c>
      <c r="J366">
        <v>2026</v>
      </c>
      <c r="K366">
        <v>7</v>
      </c>
      <c r="L366" t="s">
        <v>94</v>
      </c>
      <c r="M366" s="108">
        <v>400.33199999999999</v>
      </c>
      <c r="N366">
        <v>1</v>
      </c>
      <c r="O366" s="108">
        <v>400.33199999999999</v>
      </c>
      <c r="P366" t="s">
        <v>2288</v>
      </c>
    </row>
    <row r="367" spans="1:16" x14ac:dyDescent="0.25">
      <c r="A367" t="s">
        <v>2516</v>
      </c>
      <c r="B367" t="s">
        <v>565</v>
      </c>
      <c r="C367" t="s">
        <v>296</v>
      </c>
      <c r="D367" t="s">
        <v>2287</v>
      </c>
      <c r="E367" t="s">
        <v>105</v>
      </c>
      <c r="F367">
        <v>40700</v>
      </c>
      <c r="G367" t="s">
        <v>911</v>
      </c>
      <c r="I367" t="s">
        <v>144</v>
      </c>
      <c r="J367">
        <v>2026</v>
      </c>
      <c r="K367">
        <v>7</v>
      </c>
      <c r="L367" t="s">
        <v>94</v>
      </c>
      <c r="M367" s="108">
        <v>1014.1744000000001</v>
      </c>
      <c r="N367">
        <v>1</v>
      </c>
      <c r="O367" s="108">
        <v>1014.1744000000001</v>
      </c>
      <c r="P367" t="s">
        <v>2288</v>
      </c>
    </row>
    <row r="368" spans="1:16" x14ac:dyDescent="0.25">
      <c r="A368" t="s">
        <v>2516</v>
      </c>
      <c r="B368" t="s">
        <v>565</v>
      </c>
      <c r="C368" t="s">
        <v>296</v>
      </c>
      <c r="D368" t="s">
        <v>2287</v>
      </c>
      <c r="E368" t="s">
        <v>105</v>
      </c>
      <c r="F368">
        <v>40700</v>
      </c>
      <c r="G368" t="s">
        <v>911</v>
      </c>
      <c r="I368" t="s">
        <v>158</v>
      </c>
      <c r="J368">
        <v>2026</v>
      </c>
      <c r="K368">
        <v>7</v>
      </c>
      <c r="L368" t="s">
        <v>94</v>
      </c>
      <c r="M368" s="108">
        <v>800.66399999999999</v>
      </c>
      <c r="N368">
        <v>1</v>
      </c>
      <c r="O368" s="108">
        <v>800.66399999999999</v>
      </c>
      <c r="P368" t="s">
        <v>2288</v>
      </c>
    </row>
    <row r="369" spans="1:16" x14ac:dyDescent="0.25">
      <c r="A369" t="s">
        <v>2644</v>
      </c>
      <c r="B369" t="s">
        <v>2119</v>
      </c>
      <c r="C369" t="s">
        <v>2172</v>
      </c>
      <c r="D369" t="s">
        <v>2287</v>
      </c>
      <c r="E369" t="s">
        <v>105</v>
      </c>
      <c r="F369">
        <v>40700</v>
      </c>
      <c r="G369" t="s">
        <v>911</v>
      </c>
      <c r="I369" t="s">
        <v>109</v>
      </c>
      <c r="J369">
        <v>2026</v>
      </c>
      <c r="K369">
        <v>7</v>
      </c>
      <c r="L369" t="s">
        <v>94</v>
      </c>
      <c r="M369" s="108">
        <v>153.20406800000001</v>
      </c>
      <c r="N369">
        <v>1</v>
      </c>
      <c r="O369" s="108">
        <v>153.20406800000001</v>
      </c>
      <c r="P369" t="s">
        <v>2288</v>
      </c>
    </row>
    <row r="370" spans="1:16" x14ac:dyDescent="0.25">
      <c r="A370" t="s">
        <v>2392</v>
      </c>
      <c r="B370" t="s">
        <v>877</v>
      </c>
      <c r="C370" t="s">
        <v>107</v>
      </c>
      <c r="D370" t="s">
        <v>2287</v>
      </c>
      <c r="E370" t="s">
        <v>105</v>
      </c>
      <c r="F370">
        <v>40700</v>
      </c>
      <c r="G370" t="s">
        <v>911</v>
      </c>
      <c r="I370" t="s">
        <v>111</v>
      </c>
      <c r="J370">
        <v>2026</v>
      </c>
      <c r="K370">
        <v>7</v>
      </c>
      <c r="L370" t="s">
        <v>94</v>
      </c>
      <c r="M370" s="108">
        <v>82.32</v>
      </c>
      <c r="N370">
        <v>1</v>
      </c>
      <c r="O370" s="108">
        <v>82.32</v>
      </c>
      <c r="P370" t="s">
        <v>2288</v>
      </c>
    </row>
    <row r="371" spans="1:16" x14ac:dyDescent="0.25">
      <c r="A371" t="s">
        <v>2382</v>
      </c>
      <c r="B371" t="s">
        <v>2328</v>
      </c>
      <c r="C371" t="s">
        <v>2329</v>
      </c>
      <c r="D371" t="s">
        <v>2287</v>
      </c>
      <c r="E371" t="s">
        <v>93</v>
      </c>
      <c r="F371">
        <v>40700</v>
      </c>
      <c r="G371" t="s">
        <v>911</v>
      </c>
      <c r="I371" t="s">
        <v>253</v>
      </c>
      <c r="J371">
        <v>2026</v>
      </c>
      <c r="K371">
        <v>7</v>
      </c>
      <c r="L371" t="s">
        <v>94</v>
      </c>
      <c r="M371" s="108">
        <v>1394.179834</v>
      </c>
      <c r="N371">
        <v>1</v>
      </c>
      <c r="O371" s="108">
        <v>1394.179834</v>
      </c>
      <c r="P371" t="s">
        <v>2288</v>
      </c>
    </row>
    <row r="372" spans="1:16" x14ac:dyDescent="0.25">
      <c r="A372" t="s">
        <v>2382</v>
      </c>
      <c r="B372" t="s">
        <v>2328</v>
      </c>
      <c r="C372" t="s">
        <v>2329</v>
      </c>
      <c r="D372" t="s">
        <v>2287</v>
      </c>
      <c r="E372" t="s">
        <v>105</v>
      </c>
      <c r="F372">
        <v>40700</v>
      </c>
      <c r="G372" t="s">
        <v>911</v>
      </c>
      <c r="I372" t="s">
        <v>111</v>
      </c>
      <c r="J372">
        <v>2026</v>
      </c>
      <c r="K372">
        <v>7</v>
      </c>
      <c r="L372" t="s">
        <v>94</v>
      </c>
      <c r="M372" s="108">
        <v>525.21731160000002</v>
      </c>
      <c r="N372">
        <v>1</v>
      </c>
      <c r="O372" s="108">
        <v>525.21731160000002</v>
      </c>
      <c r="P372" t="s">
        <v>2288</v>
      </c>
    </row>
    <row r="373" spans="1:16" x14ac:dyDescent="0.25">
      <c r="A373" t="s">
        <v>2699</v>
      </c>
      <c r="B373" t="s">
        <v>2330</v>
      </c>
      <c r="C373" t="s">
        <v>576</v>
      </c>
      <c r="D373" t="s">
        <v>2287</v>
      </c>
      <c r="E373" t="s">
        <v>93</v>
      </c>
      <c r="F373">
        <v>40700</v>
      </c>
      <c r="G373" t="s">
        <v>911</v>
      </c>
      <c r="I373" t="s">
        <v>253</v>
      </c>
      <c r="J373">
        <v>2026</v>
      </c>
      <c r="K373">
        <v>7</v>
      </c>
      <c r="L373" t="s">
        <v>94</v>
      </c>
      <c r="M373" s="108">
        <v>369.9</v>
      </c>
      <c r="N373">
        <v>1</v>
      </c>
      <c r="O373" s="108">
        <v>369.9</v>
      </c>
      <c r="P373" t="s">
        <v>2288</v>
      </c>
    </row>
    <row r="374" spans="1:16" x14ac:dyDescent="0.25">
      <c r="A374" t="s">
        <v>2699</v>
      </c>
      <c r="B374" t="s">
        <v>2330</v>
      </c>
      <c r="C374" t="s">
        <v>576</v>
      </c>
      <c r="D374" t="s">
        <v>2287</v>
      </c>
      <c r="E374" t="s">
        <v>105</v>
      </c>
      <c r="F374">
        <v>40700</v>
      </c>
      <c r="G374" t="s">
        <v>911</v>
      </c>
      <c r="I374" t="s">
        <v>2295</v>
      </c>
      <c r="J374">
        <v>2026</v>
      </c>
      <c r="K374">
        <v>7</v>
      </c>
      <c r="L374" t="s">
        <v>94</v>
      </c>
      <c r="M374" s="108">
        <v>1985.13</v>
      </c>
      <c r="N374">
        <v>1</v>
      </c>
      <c r="O374" s="108">
        <v>1985.13</v>
      </c>
      <c r="P374" t="s">
        <v>2288</v>
      </c>
    </row>
    <row r="375" spans="1:16" x14ac:dyDescent="0.25">
      <c r="A375" t="s">
        <v>2516</v>
      </c>
      <c r="B375" t="s">
        <v>2331</v>
      </c>
      <c r="C375" t="s">
        <v>296</v>
      </c>
      <c r="D375" t="s">
        <v>2287</v>
      </c>
      <c r="E375" t="s">
        <v>93</v>
      </c>
      <c r="F375">
        <v>40700</v>
      </c>
      <c r="G375" t="s">
        <v>911</v>
      </c>
      <c r="I375" t="s">
        <v>253</v>
      </c>
      <c r="J375">
        <v>2026</v>
      </c>
      <c r="K375">
        <v>7</v>
      </c>
      <c r="L375" t="s">
        <v>94</v>
      </c>
      <c r="M375" s="108">
        <v>400.33199999999999</v>
      </c>
      <c r="N375">
        <v>1</v>
      </c>
      <c r="O375" s="108">
        <v>400.33199999999999</v>
      </c>
      <c r="P375" t="s">
        <v>2288</v>
      </c>
    </row>
    <row r="376" spans="1:16" x14ac:dyDescent="0.25">
      <c r="A376" t="s">
        <v>2516</v>
      </c>
      <c r="B376" t="s">
        <v>2331</v>
      </c>
      <c r="C376" t="s">
        <v>296</v>
      </c>
      <c r="D376" t="s">
        <v>2287</v>
      </c>
      <c r="E376" t="s">
        <v>105</v>
      </c>
      <c r="F376">
        <v>40700</v>
      </c>
      <c r="G376" t="s">
        <v>911</v>
      </c>
      <c r="I376" t="s">
        <v>2295</v>
      </c>
      <c r="J376">
        <v>2026</v>
      </c>
      <c r="K376">
        <v>7</v>
      </c>
      <c r="L376" t="s">
        <v>94</v>
      </c>
      <c r="M376" s="108">
        <v>1227.6848</v>
      </c>
      <c r="N376">
        <v>1</v>
      </c>
      <c r="O376" s="108">
        <v>1227.6848</v>
      </c>
      <c r="P376" t="s">
        <v>2288</v>
      </c>
    </row>
    <row r="377" spans="1:16" x14ac:dyDescent="0.25">
      <c r="A377" t="s">
        <v>2516</v>
      </c>
      <c r="B377" t="s">
        <v>378</v>
      </c>
      <c r="C377" t="s">
        <v>296</v>
      </c>
      <c r="D377" t="s">
        <v>2287</v>
      </c>
      <c r="E377" t="s">
        <v>93</v>
      </c>
      <c r="F377">
        <v>40700</v>
      </c>
      <c r="G377" t="s">
        <v>911</v>
      </c>
      <c r="I377" t="s">
        <v>253</v>
      </c>
      <c r="J377">
        <v>2026</v>
      </c>
      <c r="K377">
        <v>7</v>
      </c>
      <c r="L377" t="s">
        <v>94</v>
      </c>
      <c r="M377" s="108">
        <v>400.33199999999999</v>
      </c>
      <c r="N377">
        <v>1</v>
      </c>
      <c r="O377" s="108">
        <v>400.33199999999999</v>
      </c>
      <c r="P377" t="s">
        <v>2288</v>
      </c>
    </row>
    <row r="378" spans="1:16" x14ac:dyDescent="0.25">
      <c r="A378" t="s">
        <v>2516</v>
      </c>
      <c r="B378" t="s">
        <v>378</v>
      </c>
      <c r="C378" t="s">
        <v>296</v>
      </c>
      <c r="D378" t="s">
        <v>2287</v>
      </c>
      <c r="E378" t="s">
        <v>105</v>
      </c>
      <c r="F378">
        <v>40700</v>
      </c>
      <c r="G378" t="s">
        <v>911</v>
      </c>
      <c r="I378" t="s">
        <v>121</v>
      </c>
      <c r="J378">
        <v>2026</v>
      </c>
      <c r="K378">
        <v>7</v>
      </c>
      <c r="L378" t="s">
        <v>94</v>
      </c>
      <c r="M378" s="108">
        <v>768.23710800000015</v>
      </c>
      <c r="N378">
        <v>1</v>
      </c>
      <c r="O378" s="108">
        <v>768.23710800000015</v>
      </c>
      <c r="P378" t="s">
        <v>2288</v>
      </c>
    </row>
    <row r="379" spans="1:16" x14ac:dyDescent="0.25">
      <c r="A379" t="s">
        <v>2516</v>
      </c>
      <c r="B379" t="s">
        <v>378</v>
      </c>
      <c r="C379" t="s">
        <v>296</v>
      </c>
      <c r="D379" t="s">
        <v>2287</v>
      </c>
      <c r="E379" t="s">
        <v>105</v>
      </c>
      <c r="F379">
        <v>40700</v>
      </c>
      <c r="G379" t="s">
        <v>911</v>
      </c>
      <c r="I379" t="s">
        <v>2295</v>
      </c>
      <c r="J379">
        <v>2026</v>
      </c>
      <c r="K379">
        <v>7</v>
      </c>
      <c r="L379" t="s">
        <v>94</v>
      </c>
      <c r="M379" s="108">
        <v>2148.4484000000002</v>
      </c>
      <c r="N379">
        <v>1</v>
      </c>
      <c r="O379" s="108">
        <v>2148.4484000000002</v>
      </c>
      <c r="P379" t="s">
        <v>2288</v>
      </c>
    </row>
    <row r="380" spans="1:16" x14ac:dyDescent="0.25">
      <c r="A380" t="s">
        <v>2516</v>
      </c>
      <c r="B380" t="s">
        <v>379</v>
      </c>
      <c r="C380" t="s">
        <v>296</v>
      </c>
      <c r="D380" t="s">
        <v>2287</v>
      </c>
      <c r="E380" t="s">
        <v>105</v>
      </c>
      <c r="F380">
        <v>40700</v>
      </c>
      <c r="G380" t="s">
        <v>911</v>
      </c>
      <c r="I380" t="s">
        <v>670</v>
      </c>
      <c r="J380">
        <v>2026</v>
      </c>
      <c r="K380">
        <v>7</v>
      </c>
      <c r="L380" t="s">
        <v>94</v>
      </c>
      <c r="M380" s="108">
        <v>2291.2334800000003</v>
      </c>
      <c r="N380">
        <v>1</v>
      </c>
      <c r="O380" s="108">
        <v>2291.2334800000003</v>
      </c>
      <c r="P380" t="s">
        <v>2288</v>
      </c>
    </row>
    <row r="381" spans="1:16" x14ac:dyDescent="0.25">
      <c r="A381" t="s">
        <v>2516</v>
      </c>
      <c r="B381" t="s">
        <v>307</v>
      </c>
      <c r="C381" t="s">
        <v>296</v>
      </c>
      <c r="D381" t="s">
        <v>2287</v>
      </c>
      <c r="E381" t="s">
        <v>93</v>
      </c>
      <c r="F381">
        <v>40700</v>
      </c>
      <c r="G381" t="s">
        <v>911</v>
      </c>
      <c r="I381" t="s">
        <v>253</v>
      </c>
      <c r="J381">
        <v>2026</v>
      </c>
      <c r="K381">
        <v>7</v>
      </c>
      <c r="L381" t="s">
        <v>94</v>
      </c>
      <c r="M381" s="108">
        <v>400.33199999999999</v>
      </c>
      <c r="N381">
        <v>1</v>
      </c>
      <c r="O381" s="108">
        <v>400.33199999999999</v>
      </c>
      <c r="P381" t="s">
        <v>2288</v>
      </c>
    </row>
    <row r="382" spans="1:16" x14ac:dyDescent="0.25">
      <c r="A382" t="s">
        <v>2516</v>
      </c>
      <c r="B382" t="s">
        <v>307</v>
      </c>
      <c r="C382" t="s">
        <v>296</v>
      </c>
      <c r="D382" t="s">
        <v>2287</v>
      </c>
      <c r="E382" t="s">
        <v>105</v>
      </c>
      <c r="F382">
        <v>40700</v>
      </c>
      <c r="G382" t="s">
        <v>911</v>
      </c>
      <c r="I382" t="s">
        <v>2295</v>
      </c>
      <c r="J382">
        <v>2026</v>
      </c>
      <c r="K382">
        <v>7</v>
      </c>
      <c r="L382" t="s">
        <v>94</v>
      </c>
      <c r="M382" s="108">
        <v>613.8424</v>
      </c>
      <c r="N382">
        <v>1</v>
      </c>
      <c r="O382" s="108">
        <v>613.8424</v>
      </c>
      <c r="P382" t="s">
        <v>2288</v>
      </c>
    </row>
    <row r="383" spans="1:16" x14ac:dyDescent="0.25">
      <c r="A383" t="s">
        <v>2516</v>
      </c>
      <c r="B383" t="s">
        <v>308</v>
      </c>
      <c r="C383" t="s">
        <v>296</v>
      </c>
      <c r="D383" t="s">
        <v>2287</v>
      </c>
      <c r="E383" t="s">
        <v>102</v>
      </c>
      <c r="F383">
        <v>40700</v>
      </c>
      <c r="G383" t="s">
        <v>911</v>
      </c>
      <c r="I383" t="s">
        <v>186</v>
      </c>
      <c r="J383">
        <v>2026</v>
      </c>
      <c r="K383">
        <v>7</v>
      </c>
      <c r="L383" t="s">
        <v>94</v>
      </c>
      <c r="M383" s="108">
        <v>315.55502680000001</v>
      </c>
      <c r="N383">
        <v>1</v>
      </c>
      <c r="O383" s="108">
        <v>315.55502680000001</v>
      </c>
      <c r="P383" t="s">
        <v>2288</v>
      </c>
    </row>
    <row r="384" spans="1:16" x14ac:dyDescent="0.25">
      <c r="A384" t="s">
        <v>2516</v>
      </c>
      <c r="B384" t="s">
        <v>308</v>
      </c>
      <c r="C384" t="s">
        <v>296</v>
      </c>
      <c r="D384" t="s">
        <v>2287</v>
      </c>
      <c r="E384" t="s">
        <v>93</v>
      </c>
      <c r="F384">
        <v>40700</v>
      </c>
      <c r="G384" t="s">
        <v>911</v>
      </c>
      <c r="I384" t="s">
        <v>191</v>
      </c>
      <c r="J384">
        <v>2026</v>
      </c>
      <c r="K384">
        <v>7</v>
      </c>
      <c r="L384" t="s">
        <v>94</v>
      </c>
      <c r="M384" s="108">
        <v>238.25091760000001</v>
      </c>
      <c r="N384">
        <v>1</v>
      </c>
      <c r="O384" s="108">
        <v>238.25091760000001</v>
      </c>
      <c r="P384" t="s">
        <v>2288</v>
      </c>
    </row>
    <row r="385" spans="1:16" x14ac:dyDescent="0.25">
      <c r="A385" t="s">
        <v>2516</v>
      </c>
      <c r="B385" t="s">
        <v>308</v>
      </c>
      <c r="C385" t="s">
        <v>296</v>
      </c>
      <c r="D385" t="s">
        <v>2287</v>
      </c>
      <c r="E385" t="s">
        <v>93</v>
      </c>
      <c r="F385">
        <v>40700</v>
      </c>
      <c r="G385" t="s">
        <v>911</v>
      </c>
      <c r="I385" t="s">
        <v>168</v>
      </c>
      <c r="J385">
        <v>2026</v>
      </c>
      <c r="K385">
        <v>7</v>
      </c>
      <c r="L385" t="s">
        <v>94</v>
      </c>
      <c r="M385" s="108">
        <v>126.77180000000001</v>
      </c>
      <c r="N385">
        <v>1</v>
      </c>
      <c r="O385" s="108">
        <v>126.77180000000001</v>
      </c>
      <c r="P385" t="s">
        <v>2288</v>
      </c>
    </row>
    <row r="386" spans="1:16" x14ac:dyDescent="0.25">
      <c r="A386" t="s">
        <v>2516</v>
      </c>
      <c r="B386" t="s">
        <v>308</v>
      </c>
      <c r="C386" t="s">
        <v>296</v>
      </c>
      <c r="D386" t="s">
        <v>2287</v>
      </c>
      <c r="E386" t="s">
        <v>93</v>
      </c>
      <c r="F386">
        <v>40700</v>
      </c>
      <c r="G386" t="s">
        <v>911</v>
      </c>
      <c r="I386" t="s">
        <v>253</v>
      </c>
      <c r="J386">
        <v>2026</v>
      </c>
      <c r="K386">
        <v>7</v>
      </c>
      <c r="L386" t="s">
        <v>94</v>
      </c>
      <c r="M386" s="108">
        <v>400.33199999999999</v>
      </c>
      <c r="N386">
        <v>1</v>
      </c>
      <c r="O386" s="108">
        <v>400.33199999999999</v>
      </c>
      <c r="P386" t="s">
        <v>2288</v>
      </c>
    </row>
    <row r="387" spans="1:16" x14ac:dyDescent="0.25">
      <c r="A387" t="s">
        <v>2516</v>
      </c>
      <c r="B387" t="s">
        <v>308</v>
      </c>
      <c r="C387" t="s">
        <v>296</v>
      </c>
      <c r="D387" t="s">
        <v>2287</v>
      </c>
      <c r="E387" t="s">
        <v>105</v>
      </c>
      <c r="F387">
        <v>40700</v>
      </c>
      <c r="G387" t="s">
        <v>911</v>
      </c>
      <c r="I387" t="s">
        <v>121</v>
      </c>
      <c r="J387">
        <v>2026</v>
      </c>
      <c r="K387">
        <v>7</v>
      </c>
      <c r="L387" t="s">
        <v>94</v>
      </c>
      <c r="M387" s="108">
        <v>126.77180000000001</v>
      </c>
      <c r="N387">
        <v>1</v>
      </c>
      <c r="O387" s="108">
        <v>126.77180000000001</v>
      </c>
      <c r="P387" t="s">
        <v>2288</v>
      </c>
    </row>
    <row r="388" spans="1:16" x14ac:dyDescent="0.25">
      <c r="A388" t="s">
        <v>2516</v>
      </c>
      <c r="B388" t="s">
        <v>308</v>
      </c>
      <c r="C388" t="s">
        <v>296</v>
      </c>
      <c r="D388" t="s">
        <v>2287</v>
      </c>
      <c r="E388" t="s">
        <v>93</v>
      </c>
      <c r="F388">
        <v>40700</v>
      </c>
      <c r="G388" t="s">
        <v>911</v>
      </c>
      <c r="I388" t="s">
        <v>619</v>
      </c>
      <c r="J388">
        <v>2026</v>
      </c>
      <c r="K388">
        <v>7</v>
      </c>
      <c r="L388" t="s">
        <v>94</v>
      </c>
      <c r="M388" s="108">
        <v>32.333481200000001</v>
      </c>
      <c r="N388">
        <v>1</v>
      </c>
      <c r="O388" s="108">
        <v>32.333481200000001</v>
      </c>
      <c r="P388" t="s">
        <v>2288</v>
      </c>
    </row>
    <row r="389" spans="1:16" x14ac:dyDescent="0.25">
      <c r="A389" t="s">
        <v>2516</v>
      </c>
      <c r="B389" t="s">
        <v>582</v>
      </c>
      <c r="C389" t="s">
        <v>296</v>
      </c>
      <c r="D389" t="s">
        <v>2287</v>
      </c>
      <c r="E389" t="s">
        <v>93</v>
      </c>
      <c r="F389">
        <v>40700</v>
      </c>
      <c r="G389" t="s">
        <v>911</v>
      </c>
      <c r="I389" t="s">
        <v>2302</v>
      </c>
      <c r="J389">
        <v>2026</v>
      </c>
      <c r="K389">
        <v>7</v>
      </c>
      <c r="L389" t="s">
        <v>94</v>
      </c>
      <c r="M389" s="108">
        <v>180.14940000000001</v>
      </c>
      <c r="N389">
        <v>1</v>
      </c>
      <c r="O389" s="108">
        <v>180.14940000000001</v>
      </c>
      <c r="P389" t="s">
        <v>2288</v>
      </c>
    </row>
    <row r="390" spans="1:16" x14ac:dyDescent="0.25">
      <c r="A390" t="s">
        <v>2516</v>
      </c>
      <c r="B390" t="s">
        <v>582</v>
      </c>
      <c r="C390" t="s">
        <v>296</v>
      </c>
      <c r="D390" t="s">
        <v>2287</v>
      </c>
      <c r="E390" t="s">
        <v>102</v>
      </c>
      <c r="F390">
        <v>40700</v>
      </c>
      <c r="G390" t="s">
        <v>911</v>
      </c>
      <c r="I390" t="s">
        <v>186</v>
      </c>
      <c r="J390">
        <v>2026</v>
      </c>
      <c r="K390">
        <v>7</v>
      </c>
      <c r="L390" t="s">
        <v>94</v>
      </c>
      <c r="M390" s="108">
        <v>3968.4110496000003</v>
      </c>
      <c r="N390">
        <v>1</v>
      </c>
      <c r="O390" s="108">
        <v>3968.4110496000003</v>
      </c>
      <c r="P390" t="s">
        <v>2288</v>
      </c>
    </row>
    <row r="391" spans="1:16" x14ac:dyDescent="0.25">
      <c r="A391" t="s">
        <v>2516</v>
      </c>
      <c r="B391" t="s">
        <v>582</v>
      </c>
      <c r="C391" t="s">
        <v>296</v>
      </c>
      <c r="D391" t="s">
        <v>2287</v>
      </c>
      <c r="E391" t="s">
        <v>93</v>
      </c>
      <c r="F391">
        <v>40700</v>
      </c>
      <c r="G391" t="s">
        <v>911</v>
      </c>
      <c r="I391" t="s">
        <v>167</v>
      </c>
      <c r="J391">
        <v>2026</v>
      </c>
      <c r="K391">
        <v>7</v>
      </c>
      <c r="L391" t="s">
        <v>94</v>
      </c>
      <c r="M391" s="108">
        <v>1701.4110000000001</v>
      </c>
      <c r="N391">
        <v>1</v>
      </c>
      <c r="O391" s="108">
        <v>1701.4110000000001</v>
      </c>
      <c r="P391" t="s">
        <v>2288</v>
      </c>
    </row>
    <row r="392" spans="1:16" x14ac:dyDescent="0.25">
      <c r="A392" t="s">
        <v>2516</v>
      </c>
      <c r="B392" t="s">
        <v>582</v>
      </c>
      <c r="C392" t="s">
        <v>296</v>
      </c>
      <c r="D392" t="s">
        <v>2287</v>
      </c>
      <c r="E392" t="s">
        <v>93</v>
      </c>
      <c r="F392">
        <v>40700</v>
      </c>
      <c r="G392" t="s">
        <v>911</v>
      </c>
      <c r="I392" t="s">
        <v>253</v>
      </c>
      <c r="J392">
        <v>2026</v>
      </c>
      <c r="K392">
        <v>7</v>
      </c>
      <c r="L392" t="s">
        <v>94</v>
      </c>
      <c r="M392" s="108">
        <v>400.33199999999999</v>
      </c>
      <c r="N392">
        <v>1</v>
      </c>
      <c r="O392" s="108">
        <v>400.33199999999999</v>
      </c>
      <c r="P392" t="s">
        <v>2288</v>
      </c>
    </row>
    <row r="393" spans="1:16" x14ac:dyDescent="0.25">
      <c r="A393" t="s">
        <v>2516</v>
      </c>
      <c r="B393" t="s">
        <v>582</v>
      </c>
      <c r="C393" t="s">
        <v>296</v>
      </c>
      <c r="D393" t="s">
        <v>2287</v>
      </c>
      <c r="E393" t="s">
        <v>105</v>
      </c>
      <c r="F393">
        <v>40700</v>
      </c>
      <c r="G393" t="s">
        <v>911</v>
      </c>
      <c r="I393" t="s">
        <v>121</v>
      </c>
      <c r="J393">
        <v>2026</v>
      </c>
      <c r="K393">
        <v>7</v>
      </c>
      <c r="L393" t="s">
        <v>94</v>
      </c>
      <c r="M393" s="108">
        <v>1648.0334</v>
      </c>
      <c r="N393">
        <v>1</v>
      </c>
      <c r="O393" s="108">
        <v>1648.0334</v>
      </c>
      <c r="P393" t="s">
        <v>2288</v>
      </c>
    </row>
    <row r="394" spans="1:16" x14ac:dyDescent="0.25">
      <c r="A394" t="s">
        <v>2516</v>
      </c>
      <c r="B394" t="s">
        <v>385</v>
      </c>
      <c r="C394" t="s">
        <v>296</v>
      </c>
      <c r="D394" t="s">
        <v>2287</v>
      </c>
      <c r="E394" t="s">
        <v>93</v>
      </c>
      <c r="F394">
        <v>40700</v>
      </c>
      <c r="G394" t="s">
        <v>911</v>
      </c>
      <c r="I394" t="s">
        <v>253</v>
      </c>
      <c r="J394">
        <v>2026</v>
      </c>
      <c r="K394">
        <v>7</v>
      </c>
      <c r="L394" t="s">
        <v>94</v>
      </c>
      <c r="M394" s="108">
        <v>400.33199999999999</v>
      </c>
      <c r="N394">
        <v>1</v>
      </c>
      <c r="O394" s="108">
        <v>400.33199999999999</v>
      </c>
      <c r="P394" t="s">
        <v>2288</v>
      </c>
    </row>
    <row r="395" spans="1:16" x14ac:dyDescent="0.25">
      <c r="A395" t="s">
        <v>2516</v>
      </c>
      <c r="B395" t="s">
        <v>385</v>
      </c>
      <c r="C395" t="s">
        <v>296</v>
      </c>
      <c r="D395" t="s">
        <v>2287</v>
      </c>
      <c r="E395" t="s">
        <v>105</v>
      </c>
      <c r="F395">
        <v>40700</v>
      </c>
      <c r="G395" t="s">
        <v>911</v>
      </c>
      <c r="I395" t="s">
        <v>2295</v>
      </c>
      <c r="J395">
        <v>2026</v>
      </c>
      <c r="K395">
        <v>7</v>
      </c>
      <c r="L395" t="s">
        <v>94</v>
      </c>
      <c r="M395" s="108">
        <v>613.8424</v>
      </c>
      <c r="N395">
        <v>1</v>
      </c>
      <c r="O395" s="108">
        <v>613.8424</v>
      </c>
      <c r="P395" t="s">
        <v>2288</v>
      </c>
    </row>
    <row r="396" spans="1:16" x14ac:dyDescent="0.25">
      <c r="A396" t="s">
        <v>2516</v>
      </c>
      <c r="B396" t="s">
        <v>387</v>
      </c>
      <c r="C396" t="s">
        <v>296</v>
      </c>
      <c r="D396" t="s">
        <v>2287</v>
      </c>
      <c r="E396" t="s">
        <v>93</v>
      </c>
      <c r="F396">
        <v>40700</v>
      </c>
      <c r="G396" t="s">
        <v>911</v>
      </c>
      <c r="I396" t="s">
        <v>2302</v>
      </c>
      <c r="J396">
        <v>2026</v>
      </c>
      <c r="K396">
        <v>7</v>
      </c>
      <c r="L396" t="s">
        <v>94</v>
      </c>
      <c r="M396" s="108">
        <v>79.265736000000004</v>
      </c>
      <c r="N396">
        <v>1</v>
      </c>
      <c r="O396" s="108">
        <v>79.265736000000004</v>
      </c>
      <c r="P396" t="s">
        <v>2288</v>
      </c>
    </row>
    <row r="397" spans="1:16" x14ac:dyDescent="0.25">
      <c r="A397" t="s">
        <v>2516</v>
      </c>
      <c r="B397" t="s">
        <v>387</v>
      </c>
      <c r="C397" t="s">
        <v>296</v>
      </c>
      <c r="D397" t="s">
        <v>2287</v>
      </c>
      <c r="E397" t="s">
        <v>102</v>
      </c>
      <c r="F397">
        <v>40700</v>
      </c>
      <c r="G397" t="s">
        <v>911</v>
      </c>
      <c r="I397" t="s">
        <v>186</v>
      </c>
      <c r="J397">
        <v>2026</v>
      </c>
      <c r="K397">
        <v>7</v>
      </c>
      <c r="L397" t="s">
        <v>94</v>
      </c>
      <c r="M397" s="108">
        <v>2574.3349260000005</v>
      </c>
      <c r="N397">
        <v>1</v>
      </c>
      <c r="O397" s="108">
        <v>2574.3349260000005</v>
      </c>
      <c r="P397" t="s">
        <v>2288</v>
      </c>
    </row>
    <row r="398" spans="1:16" x14ac:dyDescent="0.25">
      <c r="A398" t="s">
        <v>2516</v>
      </c>
      <c r="B398" t="s">
        <v>387</v>
      </c>
      <c r="C398" t="s">
        <v>296</v>
      </c>
      <c r="D398" t="s">
        <v>2287</v>
      </c>
      <c r="E398" t="s">
        <v>93</v>
      </c>
      <c r="F398">
        <v>40700</v>
      </c>
      <c r="G398" t="s">
        <v>911</v>
      </c>
      <c r="I398" t="s">
        <v>167</v>
      </c>
      <c r="J398">
        <v>2026</v>
      </c>
      <c r="K398">
        <v>7</v>
      </c>
      <c r="L398" t="s">
        <v>94</v>
      </c>
      <c r="M398" s="108">
        <v>1152.3556619999999</v>
      </c>
      <c r="N398">
        <v>1</v>
      </c>
      <c r="O398" s="108">
        <v>1152.3556619999999</v>
      </c>
      <c r="P398" t="s">
        <v>2288</v>
      </c>
    </row>
    <row r="399" spans="1:16" x14ac:dyDescent="0.25">
      <c r="A399" t="s">
        <v>2516</v>
      </c>
      <c r="B399" t="s">
        <v>387</v>
      </c>
      <c r="C399" t="s">
        <v>296</v>
      </c>
      <c r="D399" t="s">
        <v>2287</v>
      </c>
      <c r="E399" t="s">
        <v>93</v>
      </c>
      <c r="F399">
        <v>40700</v>
      </c>
      <c r="G399" t="s">
        <v>911</v>
      </c>
      <c r="I399" t="s">
        <v>253</v>
      </c>
      <c r="J399">
        <v>2026</v>
      </c>
      <c r="K399">
        <v>7</v>
      </c>
      <c r="L399" t="s">
        <v>94</v>
      </c>
      <c r="M399" s="108">
        <v>404.33532000000002</v>
      </c>
      <c r="N399">
        <v>1</v>
      </c>
      <c r="O399" s="108">
        <v>404.33532000000002</v>
      </c>
      <c r="P399" t="s">
        <v>2288</v>
      </c>
    </row>
    <row r="400" spans="1:16" x14ac:dyDescent="0.25">
      <c r="A400" t="s">
        <v>2516</v>
      </c>
      <c r="B400" t="s">
        <v>387</v>
      </c>
      <c r="C400" t="s">
        <v>296</v>
      </c>
      <c r="D400" t="s">
        <v>2287</v>
      </c>
      <c r="E400" t="s">
        <v>105</v>
      </c>
      <c r="F400">
        <v>40700</v>
      </c>
      <c r="G400" t="s">
        <v>911</v>
      </c>
      <c r="I400" t="s">
        <v>121</v>
      </c>
      <c r="J400">
        <v>2026</v>
      </c>
      <c r="K400">
        <v>7</v>
      </c>
      <c r="L400" t="s">
        <v>94</v>
      </c>
      <c r="M400" s="108">
        <v>1024.3161440000001</v>
      </c>
      <c r="N400">
        <v>1</v>
      </c>
      <c r="O400" s="108">
        <v>1024.3161440000001</v>
      </c>
      <c r="P400" t="s">
        <v>2288</v>
      </c>
    </row>
    <row r="401" spans="1:16" x14ac:dyDescent="0.25">
      <c r="A401" t="s">
        <v>2539</v>
      </c>
      <c r="B401" t="s">
        <v>2332</v>
      </c>
      <c r="C401" t="s">
        <v>536</v>
      </c>
      <c r="D401" t="s">
        <v>2287</v>
      </c>
      <c r="E401" t="s">
        <v>93</v>
      </c>
      <c r="F401">
        <v>40700</v>
      </c>
      <c r="G401" t="s">
        <v>911</v>
      </c>
      <c r="I401" t="s">
        <v>253</v>
      </c>
      <c r="J401">
        <v>2026</v>
      </c>
      <c r="K401">
        <v>7</v>
      </c>
      <c r="L401" t="s">
        <v>94</v>
      </c>
      <c r="M401" s="108">
        <v>443.23</v>
      </c>
      <c r="N401">
        <v>1</v>
      </c>
      <c r="O401" s="108">
        <v>443.23</v>
      </c>
      <c r="P401" t="s">
        <v>2288</v>
      </c>
    </row>
    <row r="402" spans="1:16" x14ac:dyDescent="0.25">
      <c r="A402" t="s">
        <v>2539</v>
      </c>
      <c r="B402" t="s">
        <v>2332</v>
      </c>
      <c r="C402" t="s">
        <v>536</v>
      </c>
      <c r="D402" t="s">
        <v>2287</v>
      </c>
      <c r="E402" t="s">
        <v>105</v>
      </c>
      <c r="F402">
        <v>40700</v>
      </c>
      <c r="G402" t="s">
        <v>911</v>
      </c>
      <c r="I402" t="s">
        <v>121</v>
      </c>
      <c r="J402">
        <v>2026</v>
      </c>
      <c r="K402">
        <v>7</v>
      </c>
      <c r="L402" t="s">
        <v>94</v>
      </c>
      <c r="M402" s="108">
        <v>258.12</v>
      </c>
      <c r="N402">
        <v>1</v>
      </c>
      <c r="O402" s="108">
        <v>258.12</v>
      </c>
      <c r="P402" t="s">
        <v>2288</v>
      </c>
    </row>
    <row r="403" spans="1:16" x14ac:dyDescent="0.25">
      <c r="A403" t="s">
        <v>2382</v>
      </c>
      <c r="B403" t="s">
        <v>781</v>
      </c>
      <c r="C403" t="s">
        <v>782</v>
      </c>
      <c r="D403" t="s">
        <v>2287</v>
      </c>
      <c r="E403" t="s">
        <v>93</v>
      </c>
      <c r="F403">
        <v>40700</v>
      </c>
      <c r="G403" t="s">
        <v>911</v>
      </c>
      <c r="I403" t="s">
        <v>253</v>
      </c>
      <c r="J403">
        <v>2026</v>
      </c>
      <c r="K403">
        <v>7</v>
      </c>
      <c r="L403" t="s">
        <v>94</v>
      </c>
      <c r="M403" s="108">
        <v>1631.62</v>
      </c>
      <c r="N403">
        <v>1</v>
      </c>
      <c r="O403" s="108">
        <v>1631.62</v>
      </c>
      <c r="P403" t="s">
        <v>2288</v>
      </c>
    </row>
    <row r="404" spans="1:16" x14ac:dyDescent="0.25">
      <c r="A404" t="s">
        <v>2382</v>
      </c>
      <c r="B404" t="s">
        <v>781</v>
      </c>
      <c r="C404" t="s">
        <v>782</v>
      </c>
      <c r="D404" t="s">
        <v>2287</v>
      </c>
      <c r="E404" t="s">
        <v>105</v>
      </c>
      <c r="F404">
        <v>40700</v>
      </c>
      <c r="G404" t="s">
        <v>911</v>
      </c>
      <c r="I404" t="s">
        <v>158</v>
      </c>
      <c r="J404">
        <v>2026</v>
      </c>
      <c r="K404">
        <v>7</v>
      </c>
      <c r="L404" t="s">
        <v>94</v>
      </c>
      <c r="M404" s="108">
        <v>7353.54</v>
      </c>
      <c r="N404">
        <v>1</v>
      </c>
      <c r="O404" s="108">
        <v>7353.54</v>
      </c>
      <c r="P404" t="s">
        <v>2288</v>
      </c>
    </row>
    <row r="405" spans="1:16" x14ac:dyDescent="0.25">
      <c r="A405" t="s">
        <v>2715</v>
      </c>
      <c r="B405" t="s">
        <v>2052</v>
      </c>
      <c r="C405" t="s">
        <v>2333</v>
      </c>
      <c r="D405" t="s">
        <v>2287</v>
      </c>
      <c r="E405" t="s">
        <v>93</v>
      </c>
      <c r="F405">
        <v>40700</v>
      </c>
      <c r="G405" t="s">
        <v>911</v>
      </c>
      <c r="I405" t="s">
        <v>253</v>
      </c>
      <c r="J405">
        <v>2026</v>
      </c>
      <c r="K405">
        <v>7</v>
      </c>
      <c r="L405" t="s">
        <v>94</v>
      </c>
      <c r="M405" s="108">
        <v>1245.7783655999999</v>
      </c>
      <c r="N405">
        <v>1</v>
      </c>
      <c r="O405" s="108">
        <v>1245.7783655999999</v>
      </c>
      <c r="P405" t="s">
        <v>2288</v>
      </c>
    </row>
    <row r="406" spans="1:16" x14ac:dyDescent="0.25">
      <c r="A406" t="s">
        <v>2715</v>
      </c>
      <c r="B406" t="s">
        <v>2052</v>
      </c>
      <c r="C406" t="s">
        <v>2333</v>
      </c>
      <c r="D406" t="s">
        <v>2287</v>
      </c>
      <c r="E406" t="s">
        <v>93</v>
      </c>
      <c r="F406">
        <v>40700</v>
      </c>
      <c r="G406" t="s">
        <v>911</v>
      </c>
      <c r="I406" t="s">
        <v>240</v>
      </c>
      <c r="J406">
        <v>2026</v>
      </c>
      <c r="K406">
        <v>7</v>
      </c>
      <c r="L406" t="s">
        <v>94</v>
      </c>
      <c r="M406" s="108">
        <v>880.97472519999997</v>
      </c>
      <c r="N406">
        <v>1</v>
      </c>
      <c r="O406" s="108">
        <v>880.97472519999997</v>
      </c>
      <c r="P406" t="s">
        <v>2288</v>
      </c>
    </row>
    <row r="407" spans="1:16" x14ac:dyDescent="0.25">
      <c r="A407" t="s">
        <v>2715</v>
      </c>
      <c r="B407" t="s">
        <v>2052</v>
      </c>
      <c r="C407" t="s">
        <v>2333</v>
      </c>
      <c r="D407" t="s">
        <v>2287</v>
      </c>
      <c r="E407" t="s">
        <v>105</v>
      </c>
      <c r="F407">
        <v>40700</v>
      </c>
      <c r="G407" t="s">
        <v>911</v>
      </c>
      <c r="I407" t="s">
        <v>121</v>
      </c>
      <c r="J407">
        <v>2026</v>
      </c>
      <c r="K407">
        <v>7</v>
      </c>
      <c r="L407" t="s">
        <v>94</v>
      </c>
      <c r="M407" s="108">
        <v>1661.0378208</v>
      </c>
      <c r="N407">
        <v>1</v>
      </c>
      <c r="O407" s="108">
        <v>1661.0378208</v>
      </c>
      <c r="P407" t="s">
        <v>2288</v>
      </c>
    </row>
    <row r="408" spans="1:16" x14ac:dyDescent="0.25">
      <c r="A408" t="s">
        <v>2382</v>
      </c>
      <c r="B408" t="s">
        <v>787</v>
      </c>
      <c r="C408" t="s">
        <v>788</v>
      </c>
      <c r="D408" t="s">
        <v>2287</v>
      </c>
      <c r="E408" t="s">
        <v>93</v>
      </c>
      <c r="F408">
        <v>40700</v>
      </c>
      <c r="G408" t="s">
        <v>911</v>
      </c>
      <c r="I408" t="s">
        <v>2334</v>
      </c>
      <c r="J408">
        <v>2026</v>
      </c>
      <c r="K408">
        <v>7</v>
      </c>
      <c r="L408" t="s">
        <v>94</v>
      </c>
      <c r="M408" s="108">
        <v>1065.8687158</v>
      </c>
      <c r="N408">
        <v>1</v>
      </c>
      <c r="O408" s="108">
        <v>1065.8687158</v>
      </c>
      <c r="P408" t="s">
        <v>2288</v>
      </c>
    </row>
    <row r="409" spans="1:16" x14ac:dyDescent="0.25">
      <c r="A409" t="s">
        <v>2382</v>
      </c>
      <c r="B409" t="s">
        <v>787</v>
      </c>
      <c r="C409" t="s">
        <v>788</v>
      </c>
      <c r="D409" t="s">
        <v>2287</v>
      </c>
      <c r="E409" t="s">
        <v>102</v>
      </c>
      <c r="F409">
        <v>40700</v>
      </c>
      <c r="G409" t="s">
        <v>911</v>
      </c>
      <c r="I409" t="s">
        <v>186</v>
      </c>
      <c r="J409">
        <v>2026</v>
      </c>
      <c r="K409">
        <v>7</v>
      </c>
      <c r="L409" t="s">
        <v>94</v>
      </c>
      <c r="M409" s="108">
        <v>367.72137479999998</v>
      </c>
      <c r="N409">
        <v>1</v>
      </c>
      <c r="O409" s="108">
        <v>367.72137479999998</v>
      </c>
      <c r="P409" t="s">
        <v>2288</v>
      </c>
    </row>
    <row r="410" spans="1:16" x14ac:dyDescent="0.25">
      <c r="A410" t="s">
        <v>2382</v>
      </c>
      <c r="B410" t="s">
        <v>787</v>
      </c>
      <c r="C410" t="s">
        <v>788</v>
      </c>
      <c r="D410" t="s">
        <v>2287</v>
      </c>
      <c r="E410" t="s">
        <v>93</v>
      </c>
      <c r="F410">
        <v>40700</v>
      </c>
      <c r="G410" t="s">
        <v>911</v>
      </c>
      <c r="I410" t="s">
        <v>191</v>
      </c>
      <c r="J410">
        <v>2026</v>
      </c>
      <c r="K410">
        <v>7</v>
      </c>
      <c r="L410" t="s">
        <v>94</v>
      </c>
      <c r="M410" s="108">
        <v>2296.3703735999998</v>
      </c>
      <c r="N410">
        <v>1</v>
      </c>
      <c r="O410" s="108">
        <v>2296.3703735999998</v>
      </c>
      <c r="P410" t="s">
        <v>2288</v>
      </c>
    </row>
    <row r="411" spans="1:16" x14ac:dyDescent="0.25">
      <c r="A411" t="s">
        <v>2382</v>
      </c>
      <c r="B411" t="s">
        <v>787</v>
      </c>
      <c r="C411" t="s">
        <v>788</v>
      </c>
      <c r="D411" t="s">
        <v>2287</v>
      </c>
      <c r="E411" t="s">
        <v>93</v>
      </c>
      <c r="F411">
        <v>40700</v>
      </c>
      <c r="G411" t="s">
        <v>911</v>
      </c>
      <c r="I411" t="s">
        <v>168</v>
      </c>
      <c r="J411">
        <v>2026</v>
      </c>
      <c r="K411">
        <v>7</v>
      </c>
      <c r="L411" t="s">
        <v>94</v>
      </c>
      <c r="M411" s="108">
        <v>2942.5608416</v>
      </c>
      <c r="N411">
        <v>1</v>
      </c>
      <c r="O411" s="108">
        <v>2942.5608416</v>
      </c>
      <c r="P411" t="s">
        <v>2288</v>
      </c>
    </row>
    <row r="412" spans="1:16" x14ac:dyDescent="0.25">
      <c r="A412" t="s">
        <v>2382</v>
      </c>
      <c r="B412" t="s">
        <v>787</v>
      </c>
      <c r="C412" t="s">
        <v>788</v>
      </c>
      <c r="D412" t="s">
        <v>2287</v>
      </c>
      <c r="E412" t="s">
        <v>93</v>
      </c>
      <c r="F412">
        <v>40700</v>
      </c>
      <c r="G412" t="s">
        <v>911</v>
      </c>
      <c r="I412" t="s">
        <v>253</v>
      </c>
      <c r="J412">
        <v>2026</v>
      </c>
      <c r="K412">
        <v>7</v>
      </c>
      <c r="L412" t="s">
        <v>94</v>
      </c>
      <c r="M412" s="108">
        <v>1836.2743683000001</v>
      </c>
      <c r="N412">
        <v>1</v>
      </c>
      <c r="O412" s="108">
        <v>1836.2743683000001</v>
      </c>
      <c r="P412" t="s">
        <v>2288</v>
      </c>
    </row>
    <row r="413" spans="1:16" x14ac:dyDescent="0.25">
      <c r="A413" t="s">
        <v>2382</v>
      </c>
      <c r="B413" t="s">
        <v>787</v>
      </c>
      <c r="C413" t="s">
        <v>788</v>
      </c>
      <c r="D413" t="s">
        <v>2287</v>
      </c>
      <c r="E413" t="s">
        <v>93</v>
      </c>
      <c r="F413">
        <v>40700</v>
      </c>
      <c r="G413" t="s">
        <v>911</v>
      </c>
      <c r="I413" t="s">
        <v>2335</v>
      </c>
      <c r="J413">
        <v>2026</v>
      </c>
      <c r="K413">
        <v>7</v>
      </c>
      <c r="L413" t="s">
        <v>94</v>
      </c>
      <c r="M413" s="108">
        <v>2115.6073524999997</v>
      </c>
      <c r="N413">
        <v>1</v>
      </c>
      <c r="O413" s="108">
        <v>2115.6073524999997</v>
      </c>
      <c r="P413" t="s">
        <v>2288</v>
      </c>
    </row>
    <row r="414" spans="1:16" x14ac:dyDescent="0.25">
      <c r="A414" t="s">
        <v>2382</v>
      </c>
      <c r="B414" t="s">
        <v>787</v>
      </c>
      <c r="C414" t="s">
        <v>788</v>
      </c>
      <c r="D414" t="s">
        <v>2287</v>
      </c>
      <c r="E414" t="s">
        <v>105</v>
      </c>
      <c r="F414">
        <v>40700</v>
      </c>
      <c r="G414" t="s">
        <v>911</v>
      </c>
      <c r="I414" t="s">
        <v>121</v>
      </c>
      <c r="J414">
        <v>2026</v>
      </c>
      <c r="K414">
        <v>7</v>
      </c>
      <c r="L414" t="s">
        <v>94</v>
      </c>
      <c r="M414" s="108">
        <v>729.98789499999998</v>
      </c>
      <c r="N414">
        <v>1</v>
      </c>
      <c r="O414" s="108">
        <v>729.98789499999998</v>
      </c>
      <c r="P414" t="s">
        <v>2288</v>
      </c>
    </row>
    <row r="415" spans="1:16" x14ac:dyDescent="0.25">
      <c r="A415" t="s">
        <v>2382</v>
      </c>
      <c r="B415" t="s">
        <v>787</v>
      </c>
      <c r="C415" t="s">
        <v>788</v>
      </c>
      <c r="D415" t="s">
        <v>2287</v>
      </c>
      <c r="E415" t="s">
        <v>93</v>
      </c>
      <c r="F415">
        <v>40700</v>
      </c>
      <c r="G415" t="s">
        <v>911</v>
      </c>
      <c r="I415" t="s">
        <v>619</v>
      </c>
      <c r="J415">
        <v>2026</v>
      </c>
      <c r="K415">
        <v>7</v>
      </c>
      <c r="L415" t="s">
        <v>94</v>
      </c>
      <c r="M415" s="108">
        <v>1148.1358216000001</v>
      </c>
      <c r="N415">
        <v>1</v>
      </c>
      <c r="O415" s="108">
        <v>1148.1358216000001</v>
      </c>
      <c r="P415" t="s">
        <v>2288</v>
      </c>
    </row>
    <row r="416" spans="1:16" x14ac:dyDescent="0.25">
      <c r="A416" t="s">
        <v>2382</v>
      </c>
      <c r="B416" t="s">
        <v>2076</v>
      </c>
      <c r="C416" t="s">
        <v>2336</v>
      </c>
      <c r="D416" t="s">
        <v>2287</v>
      </c>
      <c r="E416" t="s">
        <v>93</v>
      </c>
      <c r="F416">
        <v>40700</v>
      </c>
      <c r="G416" t="s">
        <v>911</v>
      </c>
      <c r="I416" t="s">
        <v>253</v>
      </c>
      <c r="J416">
        <v>2026</v>
      </c>
      <c r="K416">
        <v>7</v>
      </c>
      <c r="L416" t="s">
        <v>94</v>
      </c>
      <c r="M416" s="108">
        <v>1808.1045999999999</v>
      </c>
      <c r="N416">
        <v>1</v>
      </c>
      <c r="O416" s="108">
        <v>1808.1045999999999</v>
      </c>
      <c r="P416" t="s">
        <v>2288</v>
      </c>
    </row>
    <row r="417" spans="1:16" x14ac:dyDescent="0.25">
      <c r="A417" t="s">
        <v>2382</v>
      </c>
      <c r="B417" t="s">
        <v>2076</v>
      </c>
      <c r="C417" t="s">
        <v>2336</v>
      </c>
      <c r="D417" t="s">
        <v>2287</v>
      </c>
      <c r="E417" t="s">
        <v>105</v>
      </c>
      <c r="F417">
        <v>40700</v>
      </c>
      <c r="G417" t="s">
        <v>911</v>
      </c>
      <c r="I417" t="s">
        <v>121</v>
      </c>
      <c r="J417">
        <v>2026</v>
      </c>
      <c r="K417">
        <v>7</v>
      </c>
      <c r="L417" t="s">
        <v>94</v>
      </c>
      <c r="M417" s="108">
        <v>1437.585752</v>
      </c>
      <c r="N417">
        <v>1</v>
      </c>
      <c r="O417" s="108">
        <v>1437.585752</v>
      </c>
      <c r="P417" t="s">
        <v>2288</v>
      </c>
    </row>
    <row r="418" spans="1:16" x14ac:dyDescent="0.25">
      <c r="A418" t="s">
        <v>500</v>
      </c>
      <c r="B418" t="s">
        <v>2091</v>
      </c>
      <c r="C418" t="s">
        <v>500</v>
      </c>
      <c r="D418" t="s">
        <v>2287</v>
      </c>
      <c r="E418" t="s">
        <v>105</v>
      </c>
      <c r="F418">
        <v>40700</v>
      </c>
      <c r="G418" t="s">
        <v>911</v>
      </c>
      <c r="I418" t="s">
        <v>111</v>
      </c>
      <c r="J418">
        <v>2026</v>
      </c>
      <c r="K418">
        <v>7</v>
      </c>
      <c r="L418" t="s">
        <v>94</v>
      </c>
      <c r="M418" s="108">
        <v>454.11374079999996</v>
      </c>
      <c r="N418">
        <v>1</v>
      </c>
      <c r="O418" s="108">
        <v>454.11374079999996</v>
      </c>
      <c r="P418" t="s">
        <v>2288</v>
      </c>
    </row>
    <row r="419" spans="1:16" x14ac:dyDescent="0.25">
      <c r="A419" t="s">
        <v>2382</v>
      </c>
      <c r="B419" t="s">
        <v>2093</v>
      </c>
      <c r="C419" t="s">
        <v>2196</v>
      </c>
      <c r="D419" t="s">
        <v>2287</v>
      </c>
      <c r="E419" t="s">
        <v>93</v>
      </c>
      <c r="F419">
        <v>40700</v>
      </c>
      <c r="G419" t="s">
        <v>911</v>
      </c>
      <c r="I419" t="s">
        <v>253</v>
      </c>
      <c r="J419">
        <v>2026</v>
      </c>
      <c r="K419">
        <v>7</v>
      </c>
      <c r="L419" t="s">
        <v>94</v>
      </c>
      <c r="M419" s="108">
        <v>621.57000000000005</v>
      </c>
      <c r="N419">
        <v>1</v>
      </c>
      <c r="O419" s="108">
        <v>621.57000000000005</v>
      </c>
      <c r="P419" t="s">
        <v>2288</v>
      </c>
    </row>
    <row r="420" spans="1:16" x14ac:dyDescent="0.25">
      <c r="A420" t="s">
        <v>2382</v>
      </c>
      <c r="B420" t="s">
        <v>2097</v>
      </c>
      <c r="C420" t="s">
        <v>788</v>
      </c>
      <c r="D420" t="s">
        <v>2287</v>
      </c>
      <c r="E420" t="s">
        <v>102</v>
      </c>
      <c r="F420">
        <v>40700</v>
      </c>
      <c r="G420" t="s">
        <v>911</v>
      </c>
      <c r="I420" t="s">
        <v>186</v>
      </c>
      <c r="J420">
        <v>2026</v>
      </c>
      <c r="K420">
        <v>7</v>
      </c>
      <c r="L420" t="s">
        <v>94</v>
      </c>
      <c r="M420" s="108">
        <v>1494.4326996</v>
      </c>
      <c r="N420">
        <v>1</v>
      </c>
      <c r="O420" s="108">
        <v>1494.4326996</v>
      </c>
      <c r="P420" t="s">
        <v>2288</v>
      </c>
    </row>
    <row r="421" spans="1:16" x14ac:dyDescent="0.25">
      <c r="A421" t="s">
        <v>2382</v>
      </c>
      <c r="B421" t="s">
        <v>2097</v>
      </c>
      <c r="C421" t="s">
        <v>788</v>
      </c>
      <c r="D421" t="s">
        <v>2287</v>
      </c>
      <c r="E421" t="s">
        <v>93</v>
      </c>
      <c r="F421">
        <v>40700</v>
      </c>
      <c r="G421" t="s">
        <v>911</v>
      </c>
      <c r="I421" t="s">
        <v>191</v>
      </c>
      <c r="J421">
        <v>2026</v>
      </c>
      <c r="K421">
        <v>7</v>
      </c>
      <c r="L421" t="s">
        <v>94</v>
      </c>
      <c r="M421" s="108">
        <v>2089.4931616999997</v>
      </c>
      <c r="N421">
        <v>1</v>
      </c>
      <c r="O421" s="108">
        <v>2089.4931616999997</v>
      </c>
      <c r="P421" t="s">
        <v>2288</v>
      </c>
    </row>
    <row r="422" spans="1:16" x14ac:dyDescent="0.25">
      <c r="A422" t="s">
        <v>2382</v>
      </c>
      <c r="B422" t="s">
        <v>2097</v>
      </c>
      <c r="C422" t="s">
        <v>788</v>
      </c>
      <c r="D422" t="s">
        <v>2287</v>
      </c>
      <c r="E422" t="s">
        <v>105</v>
      </c>
      <c r="F422">
        <v>40700</v>
      </c>
      <c r="G422" t="s">
        <v>911</v>
      </c>
      <c r="I422" t="s">
        <v>109</v>
      </c>
      <c r="J422">
        <v>2026</v>
      </c>
      <c r="K422">
        <v>7</v>
      </c>
      <c r="L422" t="s">
        <v>94</v>
      </c>
      <c r="M422" s="108">
        <v>239.791459</v>
      </c>
      <c r="N422">
        <v>1</v>
      </c>
      <c r="O422" s="108">
        <v>239.791459</v>
      </c>
      <c r="P422" t="s">
        <v>2288</v>
      </c>
    </row>
    <row r="423" spans="1:16" x14ac:dyDescent="0.25">
      <c r="A423" t="s">
        <v>2382</v>
      </c>
      <c r="B423" t="s">
        <v>2097</v>
      </c>
      <c r="C423" t="s">
        <v>788</v>
      </c>
      <c r="D423" t="s">
        <v>2287</v>
      </c>
      <c r="E423" t="s">
        <v>93</v>
      </c>
      <c r="F423">
        <v>40700</v>
      </c>
      <c r="G423" t="s">
        <v>911</v>
      </c>
      <c r="I423" t="s">
        <v>168</v>
      </c>
      <c r="J423">
        <v>2026</v>
      </c>
      <c r="K423">
        <v>7</v>
      </c>
      <c r="L423" t="s">
        <v>94</v>
      </c>
      <c r="M423" s="108">
        <v>2677.3709871999999</v>
      </c>
      <c r="N423">
        <v>1</v>
      </c>
      <c r="O423" s="108">
        <v>2677.3709871999999</v>
      </c>
      <c r="P423" t="s">
        <v>2288</v>
      </c>
    </row>
    <row r="424" spans="1:16" x14ac:dyDescent="0.25">
      <c r="A424" t="s">
        <v>2382</v>
      </c>
      <c r="B424" t="s">
        <v>2097</v>
      </c>
      <c r="C424" t="s">
        <v>788</v>
      </c>
      <c r="D424" t="s">
        <v>2287</v>
      </c>
      <c r="E424" t="s">
        <v>93</v>
      </c>
      <c r="F424">
        <v>40700</v>
      </c>
      <c r="G424" t="s">
        <v>911</v>
      </c>
      <c r="I424" t="s">
        <v>253</v>
      </c>
      <c r="J424">
        <v>2026</v>
      </c>
      <c r="K424">
        <v>7</v>
      </c>
      <c r="L424" t="s">
        <v>94</v>
      </c>
      <c r="M424" s="108">
        <v>1909.4829599</v>
      </c>
      <c r="N424">
        <v>1</v>
      </c>
      <c r="O424" s="108">
        <v>1909.4829599</v>
      </c>
      <c r="P424" t="s">
        <v>2288</v>
      </c>
    </row>
    <row r="425" spans="1:16" x14ac:dyDescent="0.25">
      <c r="A425" t="s">
        <v>2382</v>
      </c>
      <c r="B425" t="s">
        <v>2097</v>
      </c>
      <c r="C425" t="s">
        <v>788</v>
      </c>
      <c r="D425" t="s">
        <v>2287</v>
      </c>
      <c r="E425" t="s">
        <v>105</v>
      </c>
      <c r="F425">
        <v>40700</v>
      </c>
      <c r="G425" t="s">
        <v>911</v>
      </c>
      <c r="I425" t="s">
        <v>144</v>
      </c>
      <c r="J425">
        <v>2026</v>
      </c>
      <c r="K425">
        <v>7</v>
      </c>
      <c r="L425" t="s">
        <v>94</v>
      </c>
      <c r="M425" s="108">
        <v>2864.2429517999999</v>
      </c>
      <c r="N425">
        <v>1</v>
      </c>
      <c r="O425" s="108">
        <v>2864.2429517999999</v>
      </c>
      <c r="P425" t="s">
        <v>2288</v>
      </c>
    </row>
    <row r="426" spans="1:16" x14ac:dyDescent="0.25">
      <c r="A426" t="s">
        <v>2382</v>
      </c>
      <c r="B426" t="s">
        <v>2097</v>
      </c>
      <c r="C426" t="s">
        <v>788</v>
      </c>
      <c r="D426" t="s">
        <v>2287</v>
      </c>
      <c r="E426" t="s">
        <v>93</v>
      </c>
      <c r="F426">
        <v>40700</v>
      </c>
      <c r="G426" t="s">
        <v>911</v>
      </c>
      <c r="I426" t="s">
        <v>619</v>
      </c>
      <c r="J426">
        <v>2026</v>
      </c>
      <c r="K426">
        <v>7</v>
      </c>
      <c r="L426" t="s">
        <v>94</v>
      </c>
      <c r="M426" s="108">
        <v>1044.6169972</v>
      </c>
      <c r="N426">
        <v>1</v>
      </c>
      <c r="O426" s="108">
        <v>1044.6169972</v>
      </c>
      <c r="P426" t="s">
        <v>2288</v>
      </c>
    </row>
    <row r="427" spans="1:16" x14ac:dyDescent="0.25">
      <c r="A427" t="s">
        <v>2734</v>
      </c>
      <c r="B427" t="s">
        <v>549</v>
      </c>
      <c r="C427" t="s">
        <v>373</v>
      </c>
      <c r="D427" t="s">
        <v>2287</v>
      </c>
      <c r="E427" t="s">
        <v>105</v>
      </c>
      <c r="F427">
        <v>40700</v>
      </c>
      <c r="G427" t="s">
        <v>911</v>
      </c>
      <c r="I427" t="s">
        <v>2355</v>
      </c>
      <c r="J427">
        <v>2026</v>
      </c>
      <c r="K427">
        <v>7</v>
      </c>
      <c r="L427" t="s">
        <v>94</v>
      </c>
      <c r="M427" s="108">
        <v>84.448628035799999</v>
      </c>
      <c r="N427">
        <v>1</v>
      </c>
      <c r="O427" s="108">
        <v>84.448628035799999</v>
      </c>
      <c r="P427" t="s">
        <v>2288</v>
      </c>
    </row>
    <row r="428" spans="1:16" x14ac:dyDescent="0.25">
      <c r="A428" t="s">
        <v>2734</v>
      </c>
      <c r="B428" t="s">
        <v>549</v>
      </c>
      <c r="C428" t="s">
        <v>373</v>
      </c>
      <c r="D428" t="s">
        <v>2287</v>
      </c>
      <c r="E428" t="s">
        <v>93</v>
      </c>
      <c r="F428">
        <v>40700</v>
      </c>
      <c r="G428" t="s">
        <v>911</v>
      </c>
      <c r="I428" t="s">
        <v>253</v>
      </c>
      <c r="J428">
        <v>2026</v>
      </c>
      <c r="K428">
        <v>7</v>
      </c>
      <c r="L428" t="s">
        <v>94</v>
      </c>
      <c r="M428" s="108">
        <v>380.05040754779998</v>
      </c>
      <c r="N428">
        <v>1</v>
      </c>
      <c r="O428" s="108">
        <v>380.05040754779998</v>
      </c>
      <c r="P428" t="s">
        <v>2288</v>
      </c>
    </row>
    <row r="429" spans="1:16" x14ac:dyDescent="0.25">
      <c r="A429" t="s">
        <v>2734</v>
      </c>
      <c r="B429" t="s">
        <v>549</v>
      </c>
      <c r="C429" t="s">
        <v>373</v>
      </c>
      <c r="D429" t="s">
        <v>2287</v>
      </c>
      <c r="E429" t="s">
        <v>105</v>
      </c>
      <c r="F429">
        <v>40700</v>
      </c>
      <c r="G429" t="s">
        <v>911</v>
      </c>
      <c r="I429" t="s">
        <v>144</v>
      </c>
      <c r="J429">
        <v>2026</v>
      </c>
      <c r="K429">
        <v>7</v>
      </c>
      <c r="L429" t="s">
        <v>94</v>
      </c>
      <c r="M429" s="108">
        <v>160.47555295159998</v>
      </c>
      <c r="N429">
        <v>1</v>
      </c>
      <c r="O429" s="108">
        <v>160.47555295159998</v>
      </c>
      <c r="P429" t="s">
        <v>2288</v>
      </c>
    </row>
    <row r="430" spans="1:16" x14ac:dyDescent="0.25">
      <c r="A430" t="s">
        <v>2382</v>
      </c>
      <c r="B430" t="s">
        <v>2102</v>
      </c>
      <c r="C430" t="s">
        <v>623</v>
      </c>
      <c r="D430" t="s">
        <v>2287</v>
      </c>
      <c r="E430" t="s">
        <v>104</v>
      </c>
      <c r="F430">
        <v>40900</v>
      </c>
      <c r="G430" t="s">
        <v>2520</v>
      </c>
      <c r="I430" t="s">
        <v>245</v>
      </c>
      <c r="J430">
        <v>2026</v>
      </c>
      <c r="K430">
        <v>7</v>
      </c>
      <c r="L430" t="s">
        <v>94</v>
      </c>
      <c r="M430" s="108">
        <v>2903.45</v>
      </c>
      <c r="N430">
        <v>1</v>
      </c>
      <c r="O430" s="108">
        <v>2903.45</v>
      </c>
      <c r="P430" t="s">
        <v>2288</v>
      </c>
    </row>
    <row r="431" spans="1:16" x14ac:dyDescent="0.25">
      <c r="A431" t="s">
        <v>2382</v>
      </c>
      <c r="B431" t="s">
        <v>2102</v>
      </c>
      <c r="C431" t="s">
        <v>623</v>
      </c>
      <c r="D431" t="s">
        <v>2287</v>
      </c>
      <c r="E431" t="s">
        <v>104</v>
      </c>
      <c r="F431">
        <v>40900</v>
      </c>
      <c r="G431" t="s">
        <v>2520</v>
      </c>
      <c r="I431" t="s">
        <v>246</v>
      </c>
      <c r="J431">
        <v>2026</v>
      </c>
      <c r="K431">
        <v>7</v>
      </c>
      <c r="L431" t="s">
        <v>94</v>
      </c>
      <c r="M431" s="108">
        <v>1360.1</v>
      </c>
      <c r="N431">
        <v>1</v>
      </c>
      <c r="O431" s="108">
        <v>1360.1</v>
      </c>
      <c r="P431" t="s">
        <v>2288</v>
      </c>
    </row>
    <row r="432" spans="1:16" x14ac:dyDescent="0.25">
      <c r="A432" t="s">
        <v>2382</v>
      </c>
      <c r="B432" t="s">
        <v>2102</v>
      </c>
      <c r="C432" t="s">
        <v>623</v>
      </c>
      <c r="D432" t="s">
        <v>2287</v>
      </c>
      <c r="E432" t="s">
        <v>93</v>
      </c>
      <c r="F432">
        <v>40900</v>
      </c>
      <c r="G432" t="s">
        <v>2520</v>
      </c>
      <c r="I432" t="s">
        <v>2860</v>
      </c>
      <c r="J432">
        <v>2026</v>
      </c>
      <c r="K432">
        <v>7</v>
      </c>
      <c r="L432" t="s">
        <v>94</v>
      </c>
      <c r="M432" s="108">
        <v>749.2</v>
      </c>
      <c r="N432">
        <v>1</v>
      </c>
      <c r="O432" s="108">
        <v>749.2</v>
      </c>
      <c r="P432" t="s">
        <v>2288</v>
      </c>
    </row>
    <row r="433" spans="1:16" x14ac:dyDescent="0.25">
      <c r="A433" t="s">
        <v>2382</v>
      </c>
      <c r="B433" t="s">
        <v>2102</v>
      </c>
      <c r="C433" t="s">
        <v>623</v>
      </c>
      <c r="D433" t="s">
        <v>2287</v>
      </c>
      <c r="E433" t="s">
        <v>93</v>
      </c>
      <c r="F433">
        <v>40900</v>
      </c>
      <c r="G433" t="s">
        <v>2520</v>
      </c>
      <c r="I433" t="s">
        <v>253</v>
      </c>
      <c r="J433">
        <v>2026</v>
      </c>
      <c r="K433">
        <v>7</v>
      </c>
      <c r="L433" t="s">
        <v>94</v>
      </c>
      <c r="M433" s="108">
        <v>1386.88</v>
      </c>
      <c r="N433">
        <v>1</v>
      </c>
      <c r="O433" s="108">
        <v>1386.88</v>
      </c>
      <c r="P433" t="s">
        <v>2288</v>
      </c>
    </row>
    <row r="434" spans="1:16" x14ac:dyDescent="0.25">
      <c r="A434" t="s">
        <v>2734</v>
      </c>
      <c r="B434" t="s">
        <v>2106</v>
      </c>
      <c r="C434" t="s">
        <v>373</v>
      </c>
      <c r="D434" t="s">
        <v>2287</v>
      </c>
      <c r="E434" t="s">
        <v>102</v>
      </c>
      <c r="F434">
        <v>40700</v>
      </c>
      <c r="G434" t="s">
        <v>911</v>
      </c>
      <c r="I434" t="s">
        <v>186</v>
      </c>
      <c r="J434">
        <v>2026</v>
      </c>
      <c r="K434">
        <v>7</v>
      </c>
      <c r="L434" t="s">
        <v>94</v>
      </c>
      <c r="M434" s="108">
        <v>461.79910469999999</v>
      </c>
      <c r="N434">
        <v>1</v>
      </c>
      <c r="O434" s="108">
        <v>461.79910469999999</v>
      </c>
      <c r="P434" t="s">
        <v>2288</v>
      </c>
    </row>
    <row r="435" spans="1:16" x14ac:dyDescent="0.25">
      <c r="A435" t="s">
        <v>2734</v>
      </c>
      <c r="B435" t="s">
        <v>2106</v>
      </c>
      <c r="C435" t="s">
        <v>373</v>
      </c>
      <c r="D435" t="s">
        <v>2287</v>
      </c>
      <c r="E435" t="s">
        <v>93</v>
      </c>
      <c r="F435">
        <v>40700</v>
      </c>
      <c r="G435" t="s">
        <v>911</v>
      </c>
      <c r="I435" t="s">
        <v>191</v>
      </c>
      <c r="J435">
        <v>2026</v>
      </c>
      <c r="K435">
        <v>7</v>
      </c>
      <c r="L435" t="s">
        <v>94</v>
      </c>
      <c r="M435" s="108">
        <v>243.02487959999996</v>
      </c>
      <c r="N435">
        <v>1</v>
      </c>
      <c r="O435" s="108">
        <v>243.02487959999996</v>
      </c>
      <c r="P435" t="s">
        <v>2288</v>
      </c>
    </row>
    <row r="436" spans="1:16" x14ac:dyDescent="0.25">
      <c r="A436" t="s">
        <v>2734</v>
      </c>
      <c r="B436" t="s">
        <v>2106</v>
      </c>
      <c r="C436" t="s">
        <v>373</v>
      </c>
      <c r="D436" t="s">
        <v>2287</v>
      </c>
      <c r="E436" t="s">
        <v>93</v>
      </c>
      <c r="F436">
        <v>40700</v>
      </c>
      <c r="G436" t="s">
        <v>911</v>
      </c>
      <c r="I436" t="s">
        <v>168</v>
      </c>
      <c r="J436">
        <v>2026</v>
      </c>
      <c r="K436">
        <v>7</v>
      </c>
      <c r="L436" t="s">
        <v>94</v>
      </c>
      <c r="M436" s="108">
        <v>211.13209721839996</v>
      </c>
      <c r="N436">
        <v>1</v>
      </c>
      <c r="O436" s="108">
        <v>211.13209721839996</v>
      </c>
      <c r="P436" t="s">
        <v>2288</v>
      </c>
    </row>
    <row r="437" spans="1:16" x14ac:dyDescent="0.25">
      <c r="A437" t="s">
        <v>2734</v>
      </c>
      <c r="B437" t="s">
        <v>2106</v>
      </c>
      <c r="C437" t="s">
        <v>373</v>
      </c>
      <c r="D437" t="s">
        <v>2287</v>
      </c>
      <c r="E437" t="s">
        <v>93</v>
      </c>
      <c r="F437">
        <v>40700</v>
      </c>
      <c r="G437" t="s">
        <v>911</v>
      </c>
      <c r="I437" t="s">
        <v>253</v>
      </c>
      <c r="J437">
        <v>2026</v>
      </c>
      <c r="K437">
        <v>7</v>
      </c>
      <c r="L437" t="s">
        <v>94</v>
      </c>
      <c r="M437" s="108">
        <v>380.05040754779998</v>
      </c>
      <c r="N437">
        <v>1</v>
      </c>
      <c r="O437" s="108">
        <v>380.05040754779998</v>
      </c>
      <c r="P437" t="s">
        <v>2288</v>
      </c>
    </row>
    <row r="438" spans="1:16" x14ac:dyDescent="0.25">
      <c r="A438" t="s">
        <v>2734</v>
      </c>
      <c r="B438" t="s">
        <v>2106</v>
      </c>
      <c r="C438" t="s">
        <v>373</v>
      </c>
      <c r="D438" t="s">
        <v>2287</v>
      </c>
      <c r="E438" t="s">
        <v>105</v>
      </c>
      <c r="F438">
        <v>40700</v>
      </c>
      <c r="G438" t="s">
        <v>911</v>
      </c>
      <c r="I438" t="s">
        <v>144</v>
      </c>
      <c r="J438">
        <v>2026</v>
      </c>
      <c r="K438">
        <v>7</v>
      </c>
      <c r="L438" t="s">
        <v>94</v>
      </c>
      <c r="M438" s="108">
        <v>561.66443533059987</v>
      </c>
      <c r="N438">
        <v>1</v>
      </c>
      <c r="O438" s="108">
        <v>561.66443533059987</v>
      </c>
      <c r="P438" t="s">
        <v>2288</v>
      </c>
    </row>
    <row r="439" spans="1:16" x14ac:dyDescent="0.25">
      <c r="A439" t="s">
        <v>2734</v>
      </c>
      <c r="B439" t="s">
        <v>2106</v>
      </c>
      <c r="C439" t="s">
        <v>373</v>
      </c>
      <c r="D439" t="s">
        <v>2287</v>
      </c>
      <c r="E439" t="s">
        <v>105</v>
      </c>
      <c r="F439">
        <v>40700</v>
      </c>
      <c r="G439" t="s">
        <v>911</v>
      </c>
      <c r="I439" t="s">
        <v>111</v>
      </c>
      <c r="J439">
        <v>2026</v>
      </c>
      <c r="K439">
        <v>7</v>
      </c>
      <c r="L439" t="s">
        <v>94</v>
      </c>
      <c r="M439" s="108">
        <v>42.224314017899999</v>
      </c>
      <c r="N439">
        <v>1</v>
      </c>
      <c r="O439" s="108">
        <v>42.224314017899999</v>
      </c>
      <c r="P439" t="s">
        <v>2288</v>
      </c>
    </row>
    <row r="440" spans="1:16" x14ac:dyDescent="0.25">
      <c r="A440" t="s">
        <v>2734</v>
      </c>
      <c r="B440" t="s">
        <v>2106</v>
      </c>
      <c r="C440" t="s">
        <v>373</v>
      </c>
      <c r="D440" t="s">
        <v>2287</v>
      </c>
      <c r="E440" t="s">
        <v>93</v>
      </c>
      <c r="F440">
        <v>40700</v>
      </c>
      <c r="G440" t="s">
        <v>911</v>
      </c>
      <c r="I440" t="s">
        <v>619</v>
      </c>
      <c r="J440">
        <v>2026</v>
      </c>
      <c r="K440">
        <v>7</v>
      </c>
      <c r="L440" t="s">
        <v>94</v>
      </c>
      <c r="M440" s="108">
        <v>233.8182698</v>
      </c>
      <c r="N440">
        <v>1</v>
      </c>
      <c r="O440" s="108">
        <v>233.8182698</v>
      </c>
      <c r="P440" t="s">
        <v>2288</v>
      </c>
    </row>
    <row r="441" spans="1:16" x14ac:dyDescent="0.25">
      <c r="A441" t="s">
        <v>2382</v>
      </c>
      <c r="B441" t="s">
        <v>555</v>
      </c>
      <c r="C441" t="s">
        <v>556</v>
      </c>
      <c r="D441" t="s">
        <v>2287</v>
      </c>
      <c r="E441" t="s">
        <v>93</v>
      </c>
      <c r="F441">
        <v>40700</v>
      </c>
      <c r="G441" t="s">
        <v>911</v>
      </c>
      <c r="I441" t="s">
        <v>253</v>
      </c>
      <c r="J441">
        <v>2026</v>
      </c>
      <c r="K441">
        <v>7</v>
      </c>
      <c r="L441" t="s">
        <v>94</v>
      </c>
      <c r="M441" s="108">
        <v>1550.2129868000002</v>
      </c>
      <c r="N441">
        <v>1</v>
      </c>
      <c r="O441" s="108">
        <v>1550.2129868000002</v>
      </c>
      <c r="P441" t="s">
        <v>2288</v>
      </c>
    </row>
    <row r="442" spans="1:16" x14ac:dyDescent="0.25">
      <c r="A442" t="s">
        <v>2382</v>
      </c>
      <c r="B442" t="s">
        <v>555</v>
      </c>
      <c r="C442" t="s">
        <v>556</v>
      </c>
      <c r="D442" t="s">
        <v>2287</v>
      </c>
      <c r="E442" t="s">
        <v>105</v>
      </c>
      <c r="F442">
        <v>40700</v>
      </c>
      <c r="G442" t="s">
        <v>911</v>
      </c>
      <c r="I442" t="s">
        <v>144</v>
      </c>
      <c r="J442">
        <v>2026</v>
      </c>
      <c r="K442">
        <v>7</v>
      </c>
      <c r="L442" t="s">
        <v>94</v>
      </c>
      <c r="M442" s="108">
        <v>1180.0705895999999</v>
      </c>
      <c r="N442">
        <v>1</v>
      </c>
      <c r="O442" s="108">
        <v>1180.0705895999999</v>
      </c>
      <c r="P442" t="s">
        <v>2288</v>
      </c>
    </row>
    <row r="443" spans="1:16" x14ac:dyDescent="0.25">
      <c r="A443" t="s">
        <v>1298</v>
      </c>
      <c r="B443" t="s">
        <v>2337</v>
      </c>
      <c r="C443" t="s">
        <v>762</v>
      </c>
      <c r="D443" t="s">
        <v>2287</v>
      </c>
      <c r="E443" t="s">
        <v>105</v>
      </c>
      <c r="F443">
        <v>40700</v>
      </c>
      <c r="G443" t="s">
        <v>911</v>
      </c>
      <c r="I443" t="s">
        <v>2355</v>
      </c>
      <c r="J443">
        <v>2026</v>
      </c>
      <c r="K443">
        <v>7</v>
      </c>
      <c r="L443" t="s">
        <v>94</v>
      </c>
      <c r="M443" s="108">
        <v>204.9</v>
      </c>
      <c r="N443">
        <v>1</v>
      </c>
      <c r="O443" s="108">
        <v>204.9</v>
      </c>
      <c r="P443" t="s">
        <v>2288</v>
      </c>
    </row>
    <row r="444" spans="1:16" x14ac:dyDescent="0.25">
      <c r="A444" t="s">
        <v>1298</v>
      </c>
      <c r="B444" t="s">
        <v>2337</v>
      </c>
      <c r="C444" t="s">
        <v>762</v>
      </c>
      <c r="D444" t="s">
        <v>2287</v>
      </c>
      <c r="E444" t="s">
        <v>93</v>
      </c>
      <c r="F444">
        <v>40700</v>
      </c>
      <c r="G444" t="s">
        <v>911</v>
      </c>
      <c r="I444" t="s">
        <v>253</v>
      </c>
      <c r="J444">
        <v>2026</v>
      </c>
      <c r="K444">
        <v>7</v>
      </c>
      <c r="L444" t="s">
        <v>94</v>
      </c>
      <c r="M444" s="108">
        <v>600</v>
      </c>
      <c r="N444">
        <v>1</v>
      </c>
      <c r="O444" s="108">
        <v>600</v>
      </c>
      <c r="P444" t="s">
        <v>2288</v>
      </c>
    </row>
    <row r="445" spans="1:16" x14ac:dyDescent="0.25">
      <c r="A445" t="s">
        <v>1298</v>
      </c>
      <c r="B445" t="s">
        <v>2337</v>
      </c>
      <c r="C445" t="s">
        <v>762</v>
      </c>
      <c r="D445" t="s">
        <v>2287</v>
      </c>
      <c r="E445" t="s">
        <v>104</v>
      </c>
      <c r="F445">
        <v>40700</v>
      </c>
      <c r="G445" t="s">
        <v>911</v>
      </c>
      <c r="I445" t="s">
        <v>118</v>
      </c>
      <c r="J445">
        <v>2026</v>
      </c>
      <c r="K445">
        <v>7</v>
      </c>
      <c r="L445" t="s">
        <v>94</v>
      </c>
      <c r="M445" s="108">
        <v>109.37</v>
      </c>
      <c r="N445">
        <v>1</v>
      </c>
      <c r="O445" s="108">
        <v>109.37</v>
      </c>
      <c r="P445" t="s">
        <v>2288</v>
      </c>
    </row>
    <row r="446" spans="1:16" x14ac:dyDescent="0.25">
      <c r="A446" t="s">
        <v>1298</v>
      </c>
      <c r="B446" t="s">
        <v>2337</v>
      </c>
      <c r="C446" t="s">
        <v>762</v>
      </c>
      <c r="D446" t="s">
        <v>2287</v>
      </c>
      <c r="E446" t="s">
        <v>104</v>
      </c>
      <c r="F446">
        <v>40700</v>
      </c>
      <c r="G446" t="s">
        <v>911</v>
      </c>
      <c r="I446" t="s">
        <v>120</v>
      </c>
      <c r="J446">
        <v>2026</v>
      </c>
      <c r="K446">
        <v>7</v>
      </c>
      <c r="L446" t="s">
        <v>94</v>
      </c>
      <c r="M446" s="108">
        <v>163.63</v>
      </c>
      <c r="N446">
        <v>1</v>
      </c>
      <c r="O446" s="108">
        <v>163.63</v>
      </c>
      <c r="P446" t="s">
        <v>2288</v>
      </c>
    </row>
    <row r="447" spans="1:16" x14ac:dyDescent="0.25">
      <c r="A447" t="s">
        <v>1298</v>
      </c>
      <c r="B447" t="s">
        <v>2337</v>
      </c>
      <c r="C447" t="s">
        <v>762</v>
      </c>
      <c r="D447" t="s">
        <v>2287</v>
      </c>
      <c r="E447" t="s">
        <v>105</v>
      </c>
      <c r="F447">
        <v>40700</v>
      </c>
      <c r="G447" t="s">
        <v>911</v>
      </c>
      <c r="I447" t="s">
        <v>144</v>
      </c>
      <c r="J447">
        <v>2026</v>
      </c>
      <c r="K447">
        <v>7</v>
      </c>
      <c r="L447" t="s">
        <v>94</v>
      </c>
      <c r="M447" s="108">
        <v>100</v>
      </c>
      <c r="N447">
        <v>1</v>
      </c>
      <c r="O447" s="108">
        <v>100</v>
      </c>
      <c r="P447" t="s">
        <v>2288</v>
      </c>
    </row>
    <row r="448" spans="1:16" x14ac:dyDescent="0.25">
      <c r="A448" t="s">
        <v>1298</v>
      </c>
      <c r="B448" t="s">
        <v>2337</v>
      </c>
      <c r="C448" t="s">
        <v>762</v>
      </c>
      <c r="D448" t="s">
        <v>2287</v>
      </c>
      <c r="E448" t="s">
        <v>105</v>
      </c>
      <c r="F448">
        <v>40700</v>
      </c>
      <c r="G448" t="s">
        <v>911</v>
      </c>
      <c r="I448" t="s">
        <v>158</v>
      </c>
      <c r="J448">
        <v>2026</v>
      </c>
      <c r="K448">
        <v>7</v>
      </c>
      <c r="L448" t="s">
        <v>94</v>
      </c>
      <c r="M448" s="108">
        <v>656.25</v>
      </c>
      <c r="N448">
        <v>1</v>
      </c>
      <c r="O448" s="108">
        <v>656.25</v>
      </c>
      <c r="P448" t="s">
        <v>2288</v>
      </c>
    </row>
    <row r="449" spans="1:16" x14ac:dyDescent="0.25">
      <c r="A449" t="s">
        <v>2382</v>
      </c>
      <c r="B449" t="s">
        <v>596</v>
      </c>
      <c r="C449" t="s">
        <v>597</v>
      </c>
      <c r="D449" t="s">
        <v>2287</v>
      </c>
      <c r="E449" t="s">
        <v>93</v>
      </c>
      <c r="F449">
        <v>40700</v>
      </c>
      <c r="G449" t="s">
        <v>911</v>
      </c>
      <c r="I449" t="s">
        <v>668</v>
      </c>
      <c r="J449">
        <v>2026</v>
      </c>
      <c r="K449">
        <v>7</v>
      </c>
      <c r="L449" t="s">
        <v>94</v>
      </c>
      <c r="M449" s="108">
        <v>761.16</v>
      </c>
      <c r="N449">
        <v>1</v>
      </c>
      <c r="O449" s="108">
        <v>761.16</v>
      </c>
      <c r="P449" t="s">
        <v>2288</v>
      </c>
    </row>
    <row r="450" spans="1:16" x14ac:dyDescent="0.25">
      <c r="A450" t="s">
        <v>2382</v>
      </c>
      <c r="B450" t="s">
        <v>596</v>
      </c>
      <c r="C450" t="s">
        <v>597</v>
      </c>
      <c r="D450" t="s">
        <v>2287</v>
      </c>
      <c r="E450" t="s">
        <v>93</v>
      </c>
      <c r="F450">
        <v>40700</v>
      </c>
      <c r="G450" t="s">
        <v>911</v>
      </c>
      <c r="I450" t="s">
        <v>253</v>
      </c>
      <c r="J450">
        <v>2026</v>
      </c>
      <c r="K450">
        <v>7</v>
      </c>
      <c r="L450" t="s">
        <v>94</v>
      </c>
      <c r="M450" s="108">
        <v>1370.3</v>
      </c>
      <c r="N450">
        <v>1</v>
      </c>
      <c r="O450" s="108">
        <v>1370.3</v>
      </c>
      <c r="P450" t="s">
        <v>2288</v>
      </c>
    </row>
    <row r="451" spans="1:16" x14ac:dyDescent="0.25">
      <c r="A451" t="s">
        <v>2382</v>
      </c>
      <c r="B451" t="s">
        <v>596</v>
      </c>
      <c r="C451" t="s">
        <v>597</v>
      </c>
      <c r="D451" t="s">
        <v>2287</v>
      </c>
      <c r="E451" t="s">
        <v>93</v>
      </c>
      <c r="F451">
        <v>40700</v>
      </c>
      <c r="G451" t="s">
        <v>911</v>
      </c>
      <c r="I451" t="s">
        <v>241</v>
      </c>
      <c r="J451">
        <v>2026</v>
      </c>
      <c r="K451">
        <v>7</v>
      </c>
      <c r="L451" t="s">
        <v>94</v>
      </c>
      <c r="M451" s="108">
        <v>805.5</v>
      </c>
      <c r="N451">
        <v>1</v>
      </c>
      <c r="O451" s="108">
        <v>805.5</v>
      </c>
      <c r="P451" t="s">
        <v>2288</v>
      </c>
    </row>
    <row r="452" spans="1:16" x14ac:dyDescent="0.25">
      <c r="A452" t="s">
        <v>2382</v>
      </c>
      <c r="B452" t="s">
        <v>596</v>
      </c>
      <c r="C452" t="s">
        <v>597</v>
      </c>
      <c r="D452" t="s">
        <v>2287</v>
      </c>
      <c r="E452" t="s">
        <v>105</v>
      </c>
      <c r="F452">
        <v>40700</v>
      </c>
      <c r="G452" t="s">
        <v>911</v>
      </c>
      <c r="I452" t="s">
        <v>158</v>
      </c>
      <c r="J452">
        <v>2026</v>
      </c>
      <c r="K452">
        <v>7</v>
      </c>
      <c r="L452" t="s">
        <v>94</v>
      </c>
      <c r="M452" s="108">
        <v>686.2</v>
      </c>
      <c r="N452">
        <v>1</v>
      </c>
      <c r="O452" s="108">
        <v>686.2</v>
      </c>
      <c r="P452" t="s">
        <v>2288</v>
      </c>
    </row>
    <row r="453" spans="1:16" x14ac:dyDescent="0.25">
      <c r="A453" t="s">
        <v>2699</v>
      </c>
      <c r="B453" t="s">
        <v>600</v>
      </c>
      <c r="C453" t="s">
        <v>576</v>
      </c>
      <c r="D453" t="s">
        <v>2287</v>
      </c>
      <c r="E453" t="s">
        <v>93</v>
      </c>
      <c r="F453">
        <v>40700</v>
      </c>
      <c r="G453" t="s">
        <v>911</v>
      </c>
      <c r="I453" t="s">
        <v>253</v>
      </c>
      <c r="J453">
        <v>2026</v>
      </c>
      <c r="K453">
        <v>7</v>
      </c>
      <c r="L453" t="s">
        <v>94</v>
      </c>
      <c r="M453" s="108">
        <v>402.36</v>
      </c>
      <c r="N453">
        <v>1</v>
      </c>
      <c r="O453" s="108">
        <v>402.36</v>
      </c>
      <c r="P453" t="s">
        <v>2288</v>
      </c>
    </row>
    <row r="454" spans="1:16" x14ac:dyDescent="0.25">
      <c r="A454" t="s">
        <v>2699</v>
      </c>
      <c r="B454" t="s">
        <v>600</v>
      </c>
      <c r="C454" t="s">
        <v>576</v>
      </c>
      <c r="D454" t="s">
        <v>2287</v>
      </c>
      <c r="E454" t="s">
        <v>105</v>
      </c>
      <c r="F454">
        <v>40700</v>
      </c>
      <c r="G454" t="s">
        <v>911</v>
      </c>
      <c r="I454" t="s">
        <v>2295</v>
      </c>
      <c r="J454">
        <v>2026</v>
      </c>
      <c r="K454">
        <v>7</v>
      </c>
      <c r="L454" t="s">
        <v>94</v>
      </c>
      <c r="M454" s="108">
        <v>616.96</v>
      </c>
      <c r="N454">
        <v>1</v>
      </c>
      <c r="O454" s="108">
        <v>616.96</v>
      </c>
      <c r="P454" t="s">
        <v>2288</v>
      </c>
    </row>
    <row r="455" spans="1:16" x14ac:dyDescent="0.25">
      <c r="A455" t="s">
        <v>2382</v>
      </c>
      <c r="B455" t="s">
        <v>2195</v>
      </c>
      <c r="C455" t="s">
        <v>2196</v>
      </c>
      <c r="D455" t="s">
        <v>2287</v>
      </c>
      <c r="E455" t="s">
        <v>93</v>
      </c>
      <c r="F455">
        <v>40700</v>
      </c>
      <c r="G455" t="s">
        <v>911</v>
      </c>
      <c r="I455" t="s">
        <v>253</v>
      </c>
      <c r="J455">
        <v>2026</v>
      </c>
      <c r="K455">
        <v>7</v>
      </c>
      <c r="L455" t="s">
        <v>94</v>
      </c>
      <c r="M455" s="108">
        <v>1087.74</v>
      </c>
      <c r="N455">
        <v>1</v>
      </c>
      <c r="O455" s="108">
        <v>1087.74</v>
      </c>
      <c r="P455" t="s">
        <v>2288</v>
      </c>
    </row>
    <row r="456" spans="1:16" x14ac:dyDescent="0.25">
      <c r="A456" t="s">
        <v>2382</v>
      </c>
      <c r="B456" t="s">
        <v>2195</v>
      </c>
      <c r="C456" t="s">
        <v>2196</v>
      </c>
      <c r="D456" t="s">
        <v>2287</v>
      </c>
      <c r="E456" t="s">
        <v>105</v>
      </c>
      <c r="F456">
        <v>40700</v>
      </c>
      <c r="G456" t="s">
        <v>911</v>
      </c>
      <c r="I456" t="s">
        <v>144</v>
      </c>
      <c r="J456">
        <v>2026</v>
      </c>
      <c r="K456">
        <v>7</v>
      </c>
      <c r="L456" t="s">
        <v>94</v>
      </c>
      <c r="M456" s="108">
        <v>230.1</v>
      </c>
      <c r="N456">
        <v>1</v>
      </c>
      <c r="O456" s="108">
        <v>230.1</v>
      </c>
      <c r="P456" t="s">
        <v>2288</v>
      </c>
    </row>
    <row r="457" spans="1:16" x14ac:dyDescent="0.25">
      <c r="A457" t="s">
        <v>2382</v>
      </c>
      <c r="B457" t="s">
        <v>596</v>
      </c>
      <c r="C457" t="s">
        <v>2282</v>
      </c>
      <c r="D457" t="s">
        <v>2287</v>
      </c>
      <c r="E457" t="s">
        <v>114</v>
      </c>
      <c r="F457">
        <v>40700</v>
      </c>
      <c r="G457" t="s">
        <v>911</v>
      </c>
      <c r="I457" t="s">
        <v>2282</v>
      </c>
      <c r="J457">
        <v>2026</v>
      </c>
      <c r="K457">
        <v>7</v>
      </c>
      <c r="L457" t="s">
        <v>94</v>
      </c>
      <c r="M457" s="108">
        <v>0</v>
      </c>
      <c r="N457">
        <v>1</v>
      </c>
      <c r="O457" s="108">
        <v>0</v>
      </c>
      <c r="P457" t="s">
        <v>2288</v>
      </c>
    </row>
    <row r="458" spans="1:16" x14ac:dyDescent="0.25">
      <c r="A458" t="s">
        <v>2382</v>
      </c>
      <c r="B458" t="s">
        <v>596</v>
      </c>
      <c r="C458" t="s">
        <v>2282</v>
      </c>
      <c r="D458" t="s">
        <v>2287</v>
      </c>
      <c r="E458" t="s">
        <v>114</v>
      </c>
      <c r="F458">
        <v>40700</v>
      </c>
      <c r="G458" t="s">
        <v>911</v>
      </c>
      <c r="I458" t="s">
        <v>2282</v>
      </c>
      <c r="J458">
        <v>2026</v>
      </c>
      <c r="K458">
        <v>7</v>
      </c>
      <c r="L458" t="s">
        <v>94</v>
      </c>
      <c r="M458" s="108">
        <v>0</v>
      </c>
      <c r="N458">
        <v>1</v>
      </c>
      <c r="O458" s="108">
        <v>0</v>
      </c>
      <c r="P458" t="s">
        <v>2288</v>
      </c>
    </row>
    <row r="459" spans="1:16" x14ac:dyDescent="0.25">
      <c r="A459" t="s">
        <v>2382</v>
      </c>
      <c r="B459" t="s">
        <v>596</v>
      </c>
      <c r="C459" t="s">
        <v>2282</v>
      </c>
      <c r="D459" t="s">
        <v>2287</v>
      </c>
      <c r="E459" t="s">
        <v>114</v>
      </c>
      <c r="F459">
        <v>40700</v>
      </c>
      <c r="G459" t="s">
        <v>911</v>
      </c>
      <c r="I459" t="s">
        <v>2282</v>
      </c>
      <c r="J459">
        <v>2026</v>
      </c>
      <c r="K459">
        <v>7</v>
      </c>
      <c r="L459" t="s">
        <v>94</v>
      </c>
      <c r="M459" s="108">
        <v>0</v>
      </c>
      <c r="N459">
        <v>1</v>
      </c>
      <c r="O459" s="108">
        <v>0</v>
      </c>
      <c r="P459" t="s">
        <v>2288</v>
      </c>
    </row>
    <row r="460" spans="1:16" x14ac:dyDescent="0.25">
      <c r="A460" t="s">
        <v>2382</v>
      </c>
      <c r="B460" t="s">
        <v>596</v>
      </c>
      <c r="C460" t="s">
        <v>2282</v>
      </c>
      <c r="D460" t="s">
        <v>2287</v>
      </c>
      <c r="E460" t="s">
        <v>114</v>
      </c>
      <c r="F460">
        <v>40700</v>
      </c>
      <c r="G460" t="s">
        <v>911</v>
      </c>
      <c r="I460" t="s">
        <v>2282</v>
      </c>
      <c r="J460">
        <v>2026</v>
      </c>
      <c r="K460">
        <v>7</v>
      </c>
      <c r="L460" t="s">
        <v>94</v>
      </c>
      <c r="M460" s="108">
        <v>0</v>
      </c>
      <c r="N460">
        <v>1</v>
      </c>
      <c r="O460" s="108">
        <v>0</v>
      </c>
      <c r="P460" t="s">
        <v>2288</v>
      </c>
    </row>
    <row r="461" spans="1:16" x14ac:dyDescent="0.25">
      <c r="A461" t="s">
        <v>2382</v>
      </c>
      <c r="B461" t="s">
        <v>596</v>
      </c>
      <c r="C461" t="s">
        <v>2282</v>
      </c>
      <c r="D461" t="s">
        <v>2287</v>
      </c>
      <c r="E461" t="s">
        <v>114</v>
      </c>
      <c r="F461">
        <v>40700</v>
      </c>
      <c r="G461" t="s">
        <v>911</v>
      </c>
      <c r="I461" t="s">
        <v>2282</v>
      </c>
      <c r="J461">
        <v>2026</v>
      </c>
      <c r="K461">
        <v>7</v>
      </c>
      <c r="L461" t="s">
        <v>94</v>
      </c>
      <c r="M461" s="108">
        <v>0</v>
      </c>
      <c r="N461">
        <v>1</v>
      </c>
      <c r="O461" s="108">
        <v>0</v>
      </c>
      <c r="P461" t="s">
        <v>2288</v>
      </c>
    </row>
    <row r="462" spans="1:16" x14ac:dyDescent="0.25">
      <c r="A462" t="s">
        <v>2595</v>
      </c>
      <c r="B462" t="s">
        <v>600</v>
      </c>
      <c r="C462" t="s">
        <v>323</v>
      </c>
      <c r="D462" t="s">
        <v>2287</v>
      </c>
      <c r="E462" t="s">
        <v>101</v>
      </c>
      <c r="F462">
        <v>40700</v>
      </c>
      <c r="G462" t="s">
        <v>911</v>
      </c>
      <c r="I462" t="s">
        <v>337</v>
      </c>
      <c r="J462">
        <v>2026</v>
      </c>
      <c r="K462">
        <v>7</v>
      </c>
      <c r="L462" t="s">
        <v>94</v>
      </c>
      <c r="M462" s="108">
        <v>0</v>
      </c>
      <c r="N462">
        <v>1</v>
      </c>
      <c r="O462" s="108">
        <v>0</v>
      </c>
      <c r="P462" t="s">
        <v>2288</v>
      </c>
    </row>
    <row r="463" spans="1:16" x14ac:dyDescent="0.25">
      <c r="A463" t="s">
        <v>2595</v>
      </c>
      <c r="B463" t="s">
        <v>600</v>
      </c>
      <c r="C463" t="s">
        <v>323</v>
      </c>
      <c r="D463" t="s">
        <v>2287</v>
      </c>
      <c r="E463" t="s">
        <v>102</v>
      </c>
      <c r="F463">
        <v>40700</v>
      </c>
      <c r="G463" t="s">
        <v>911</v>
      </c>
      <c r="I463" t="s">
        <v>892</v>
      </c>
      <c r="J463">
        <v>2026</v>
      </c>
      <c r="K463">
        <v>7</v>
      </c>
      <c r="L463" t="s">
        <v>94</v>
      </c>
      <c r="M463" s="108">
        <v>0</v>
      </c>
      <c r="N463">
        <v>1</v>
      </c>
      <c r="O463" s="108">
        <v>0</v>
      </c>
      <c r="P463" t="s">
        <v>2288</v>
      </c>
    </row>
    <row r="464" spans="1:16" x14ac:dyDescent="0.25">
      <c r="A464" t="s">
        <v>2382</v>
      </c>
      <c r="B464" t="s">
        <v>258</v>
      </c>
      <c r="C464" t="s">
        <v>258</v>
      </c>
      <c r="D464" t="s">
        <v>2287</v>
      </c>
      <c r="E464" t="s">
        <v>93</v>
      </c>
      <c r="F464">
        <v>40700</v>
      </c>
      <c r="G464" t="s">
        <v>911</v>
      </c>
      <c r="I464" t="s">
        <v>2279</v>
      </c>
      <c r="J464">
        <v>2026</v>
      </c>
      <c r="K464">
        <v>7</v>
      </c>
      <c r="L464" t="s">
        <v>94</v>
      </c>
      <c r="M464" s="108">
        <v>0</v>
      </c>
      <c r="N464">
        <v>1</v>
      </c>
      <c r="O464" s="108">
        <v>0</v>
      </c>
      <c r="P464" t="s">
        <v>2288</v>
      </c>
    </row>
    <row r="465" spans="1:16" x14ac:dyDescent="0.25">
      <c r="A465" t="s">
        <v>2382</v>
      </c>
      <c r="B465" t="s">
        <v>258</v>
      </c>
      <c r="C465" t="s">
        <v>258</v>
      </c>
      <c r="D465" t="s">
        <v>2287</v>
      </c>
      <c r="E465" t="s">
        <v>102</v>
      </c>
      <c r="F465">
        <v>40700</v>
      </c>
      <c r="G465" t="s">
        <v>911</v>
      </c>
      <c r="I465" t="s">
        <v>2279</v>
      </c>
      <c r="J465">
        <v>2026</v>
      </c>
      <c r="K465">
        <v>7</v>
      </c>
      <c r="L465" t="s">
        <v>94</v>
      </c>
      <c r="M465" s="108">
        <v>0</v>
      </c>
      <c r="N465">
        <v>1</v>
      </c>
      <c r="O465" s="108">
        <v>0</v>
      </c>
      <c r="P465" t="s">
        <v>2288</v>
      </c>
    </row>
    <row r="466" spans="1:16" x14ac:dyDescent="0.25">
      <c r="A466" t="s">
        <v>2382</v>
      </c>
      <c r="B466" t="s">
        <v>258</v>
      </c>
      <c r="C466" t="s">
        <v>258</v>
      </c>
      <c r="D466" t="s">
        <v>2287</v>
      </c>
      <c r="E466" t="s">
        <v>105</v>
      </c>
      <c r="F466">
        <v>40700</v>
      </c>
      <c r="G466" t="s">
        <v>911</v>
      </c>
      <c r="I466" t="s">
        <v>2279</v>
      </c>
      <c r="J466">
        <v>2026</v>
      </c>
      <c r="K466">
        <v>7</v>
      </c>
      <c r="L466" t="s">
        <v>94</v>
      </c>
      <c r="M466" s="108">
        <v>0</v>
      </c>
      <c r="N466">
        <v>1</v>
      </c>
      <c r="O466" s="108">
        <v>0</v>
      </c>
      <c r="P466" t="s">
        <v>2288</v>
      </c>
    </row>
    <row r="467" spans="1:16" x14ac:dyDescent="0.25">
      <c r="A467" t="s">
        <v>2595</v>
      </c>
      <c r="B467" t="s">
        <v>258</v>
      </c>
      <c r="C467" t="s">
        <v>323</v>
      </c>
      <c r="D467" t="s">
        <v>2287</v>
      </c>
      <c r="E467" t="s">
        <v>102</v>
      </c>
      <c r="F467">
        <v>40700</v>
      </c>
      <c r="G467" t="s">
        <v>911</v>
      </c>
      <c r="I467" t="s">
        <v>2338</v>
      </c>
      <c r="J467">
        <v>2026</v>
      </c>
      <c r="K467">
        <v>7</v>
      </c>
      <c r="L467" t="s">
        <v>94</v>
      </c>
      <c r="M467" s="108">
        <v>-68138.280340670564</v>
      </c>
      <c r="N467">
        <v>1</v>
      </c>
      <c r="O467" s="108">
        <v>-68138.280340670564</v>
      </c>
      <c r="P467" t="s">
        <v>2288</v>
      </c>
    </row>
    <row r="468" spans="1:16" x14ac:dyDescent="0.25">
      <c r="A468" t="s">
        <v>2595</v>
      </c>
      <c r="B468" t="s">
        <v>258</v>
      </c>
      <c r="C468" t="s">
        <v>323</v>
      </c>
      <c r="D468" t="s">
        <v>2287</v>
      </c>
      <c r="E468" t="s">
        <v>93</v>
      </c>
      <c r="F468">
        <v>40700</v>
      </c>
      <c r="G468" t="s">
        <v>911</v>
      </c>
      <c r="I468" t="s">
        <v>2338</v>
      </c>
      <c r="J468">
        <v>2026</v>
      </c>
      <c r="K468">
        <v>7</v>
      </c>
      <c r="L468" t="s">
        <v>94</v>
      </c>
      <c r="M468" s="108">
        <v>-26622.890989721254</v>
      </c>
      <c r="N468">
        <v>1</v>
      </c>
      <c r="O468" s="108">
        <v>-26622.890989721254</v>
      </c>
      <c r="P468" t="s">
        <v>2288</v>
      </c>
    </row>
    <row r="469" spans="1:16" x14ac:dyDescent="0.25">
      <c r="A469" t="s">
        <v>2595</v>
      </c>
      <c r="B469" t="s">
        <v>258</v>
      </c>
      <c r="C469" t="s">
        <v>323</v>
      </c>
      <c r="D469" t="s">
        <v>2287</v>
      </c>
      <c r="E469" t="s">
        <v>104</v>
      </c>
      <c r="F469">
        <v>40700</v>
      </c>
      <c r="G469" t="s">
        <v>911</v>
      </c>
      <c r="I469" t="s">
        <v>2339</v>
      </c>
      <c r="J469">
        <v>2026</v>
      </c>
      <c r="K469">
        <v>7</v>
      </c>
      <c r="L469" t="s">
        <v>94</v>
      </c>
      <c r="M469" s="108">
        <v>0</v>
      </c>
      <c r="N469">
        <v>1</v>
      </c>
      <c r="O469" s="108">
        <v>0</v>
      </c>
      <c r="P469" t="s">
        <v>2288</v>
      </c>
    </row>
    <row r="470" spans="1:16" x14ac:dyDescent="0.25">
      <c r="A470" t="s">
        <v>2595</v>
      </c>
      <c r="B470" t="s">
        <v>258</v>
      </c>
      <c r="C470" t="s">
        <v>323</v>
      </c>
      <c r="D470" t="s">
        <v>2287</v>
      </c>
      <c r="E470" t="s">
        <v>102</v>
      </c>
      <c r="F470">
        <v>40700</v>
      </c>
      <c r="G470" t="s">
        <v>911</v>
      </c>
      <c r="I470" t="s">
        <v>2340</v>
      </c>
      <c r="J470">
        <v>2026</v>
      </c>
      <c r="K470">
        <v>7</v>
      </c>
      <c r="L470" t="s">
        <v>94</v>
      </c>
      <c r="M470" s="108">
        <v>55418.171807453378</v>
      </c>
      <c r="N470">
        <v>1</v>
      </c>
      <c r="O470" s="108">
        <v>55418.171807453378</v>
      </c>
      <c r="P470" t="s">
        <v>2288</v>
      </c>
    </row>
    <row r="471" spans="1:16" x14ac:dyDescent="0.25">
      <c r="A471" t="s">
        <v>2595</v>
      </c>
      <c r="B471" t="s">
        <v>258</v>
      </c>
      <c r="C471" t="s">
        <v>323</v>
      </c>
      <c r="D471" t="s">
        <v>2287</v>
      </c>
      <c r="E471" t="s">
        <v>93</v>
      </c>
      <c r="F471">
        <v>40700</v>
      </c>
      <c r="G471" t="s">
        <v>911</v>
      </c>
      <c r="I471" t="s">
        <v>2340</v>
      </c>
      <c r="J471">
        <v>2026</v>
      </c>
      <c r="K471">
        <v>7</v>
      </c>
      <c r="L471" t="s">
        <v>94</v>
      </c>
      <c r="M471" s="108">
        <v>21782.882405386972</v>
      </c>
      <c r="N471">
        <v>1</v>
      </c>
      <c r="O471" s="108">
        <v>21782.882405386972</v>
      </c>
      <c r="P471" t="s">
        <v>2288</v>
      </c>
    </row>
    <row r="472" spans="1:16" x14ac:dyDescent="0.25">
      <c r="A472" t="s">
        <v>2595</v>
      </c>
      <c r="B472" t="s">
        <v>258</v>
      </c>
      <c r="C472" t="s">
        <v>323</v>
      </c>
      <c r="D472" t="s">
        <v>2287</v>
      </c>
      <c r="E472" t="s">
        <v>104</v>
      </c>
      <c r="F472">
        <v>40700</v>
      </c>
      <c r="G472" t="s">
        <v>911</v>
      </c>
      <c r="I472" t="s">
        <v>2339</v>
      </c>
      <c r="J472">
        <v>2026</v>
      </c>
      <c r="K472">
        <v>7</v>
      </c>
      <c r="L472" t="s">
        <v>94</v>
      </c>
      <c r="M472" s="108">
        <v>0</v>
      </c>
      <c r="N472">
        <v>1</v>
      </c>
      <c r="O472" s="108">
        <v>0</v>
      </c>
      <c r="P472" t="s">
        <v>2288</v>
      </c>
    </row>
    <row r="473" spans="1:16" x14ac:dyDescent="0.25">
      <c r="A473" t="s">
        <v>2382</v>
      </c>
      <c r="B473" t="s">
        <v>258</v>
      </c>
      <c r="C473" t="s">
        <v>258</v>
      </c>
      <c r="D473" t="s">
        <v>2287</v>
      </c>
      <c r="E473" t="s">
        <v>93</v>
      </c>
      <c r="F473">
        <v>40700</v>
      </c>
      <c r="G473" t="s">
        <v>911</v>
      </c>
      <c r="I473" t="s">
        <v>331</v>
      </c>
      <c r="J473">
        <v>2026</v>
      </c>
      <c r="K473">
        <v>7</v>
      </c>
      <c r="L473" t="s">
        <v>94</v>
      </c>
      <c r="M473" s="108">
        <v>-1559.5618441798142</v>
      </c>
      <c r="N473">
        <v>1</v>
      </c>
      <c r="O473" s="108">
        <v>-1559.5618441798142</v>
      </c>
      <c r="P473" t="s">
        <v>2288</v>
      </c>
    </row>
    <row r="474" spans="1:16" x14ac:dyDescent="0.25">
      <c r="A474" t="s">
        <v>2382</v>
      </c>
      <c r="B474" t="s">
        <v>258</v>
      </c>
      <c r="C474" t="s">
        <v>258</v>
      </c>
      <c r="D474" t="s">
        <v>2287</v>
      </c>
      <c r="E474" t="s">
        <v>103</v>
      </c>
      <c r="F474">
        <v>40700</v>
      </c>
      <c r="G474" t="s">
        <v>911</v>
      </c>
      <c r="I474" t="s">
        <v>331</v>
      </c>
      <c r="J474">
        <v>2026</v>
      </c>
      <c r="K474">
        <v>7</v>
      </c>
      <c r="L474" t="s">
        <v>94</v>
      </c>
      <c r="M474" s="108">
        <v>0</v>
      </c>
      <c r="N474">
        <v>1</v>
      </c>
      <c r="O474" s="108">
        <v>0</v>
      </c>
      <c r="P474" t="s">
        <v>2288</v>
      </c>
    </row>
    <row r="475" spans="1:16" x14ac:dyDescent="0.25">
      <c r="A475" t="s">
        <v>2382</v>
      </c>
      <c r="B475" t="s">
        <v>258</v>
      </c>
      <c r="C475" t="s">
        <v>258</v>
      </c>
      <c r="D475" t="s">
        <v>2287</v>
      </c>
      <c r="E475" t="s">
        <v>104</v>
      </c>
      <c r="F475">
        <v>40700</v>
      </c>
      <c r="G475" t="s">
        <v>911</v>
      </c>
      <c r="I475" t="s">
        <v>331</v>
      </c>
      <c r="J475">
        <v>2026</v>
      </c>
      <c r="K475">
        <v>7</v>
      </c>
      <c r="L475" t="s">
        <v>94</v>
      </c>
      <c r="M475" s="108">
        <v>-0.27300000000104802</v>
      </c>
      <c r="N475">
        <v>1</v>
      </c>
      <c r="O475" s="108">
        <v>-0.27300000000104802</v>
      </c>
      <c r="P475" t="s">
        <v>2288</v>
      </c>
    </row>
    <row r="476" spans="1:16" x14ac:dyDescent="0.25">
      <c r="A476" t="s">
        <v>2382</v>
      </c>
      <c r="B476" t="s">
        <v>258</v>
      </c>
      <c r="C476" t="s">
        <v>258</v>
      </c>
      <c r="D476" t="s">
        <v>2287</v>
      </c>
      <c r="E476" t="s">
        <v>102</v>
      </c>
      <c r="F476">
        <v>40700</v>
      </c>
      <c r="G476" t="s">
        <v>911</v>
      </c>
      <c r="I476" t="s">
        <v>331</v>
      </c>
      <c r="J476">
        <v>2026</v>
      </c>
      <c r="K476">
        <v>7</v>
      </c>
      <c r="L476" t="s">
        <v>94</v>
      </c>
      <c r="M476" s="108">
        <v>-393.55371388282947</v>
      </c>
      <c r="N476">
        <v>1</v>
      </c>
      <c r="O476" s="108">
        <v>-393.55371388282947</v>
      </c>
      <c r="P476" t="s">
        <v>2288</v>
      </c>
    </row>
    <row r="477" spans="1:16" x14ac:dyDescent="0.25">
      <c r="A477" t="s">
        <v>2382</v>
      </c>
      <c r="B477" t="s">
        <v>258</v>
      </c>
      <c r="C477" t="s">
        <v>258</v>
      </c>
      <c r="D477" t="s">
        <v>2287</v>
      </c>
      <c r="E477" t="s">
        <v>114</v>
      </c>
      <c r="F477">
        <v>40700</v>
      </c>
      <c r="G477" t="s">
        <v>911</v>
      </c>
      <c r="I477" t="s">
        <v>331</v>
      </c>
      <c r="J477">
        <v>2026</v>
      </c>
      <c r="K477">
        <v>7</v>
      </c>
      <c r="L477" t="s">
        <v>94</v>
      </c>
      <c r="M477" s="108">
        <v>0</v>
      </c>
      <c r="N477">
        <v>1</v>
      </c>
      <c r="O477" s="108">
        <v>0</v>
      </c>
      <c r="P477" t="s">
        <v>2288</v>
      </c>
    </row>
    <row r="478" spans="1:16" x14ac:dyDescent="0.25">
      <c r="A478" t="s">
        <v>2382</v>
      </c>
      <c r="B478" t="s">
        <v>258</v>
      </c>
      <c r="C478" t="s">
        <v>258</v>
      </c>
      <c r="D478" t="s">
        <v>2287</v>
      </c>
      <c r="E478" t="s">
        <v>114</v>
      </c>
      <c r="F478">
        <v>40700</v>
      </c>
      <c r="G478" t="s">
        <v>911</v>
      </c>
      <c r="I478" t="s">
        <v>331</v>
      </c>
      <c r="J478">
        <v>2026</v>
      </c>
      <c r="K478">
        <v>7</v>
      </c>
      <c r="L478" t="s">
        <v>94</v>
      </c>
      <c r="M478" s="108">
        <v>0</v>
      </c>
      <c r="N478">
        <v>1</v>
      </c>
      <c r="O478" s="108">
        <v>0</v>
      </c>
      <c r="P478" t="s">
        <v>2288</v>
      </c>
    </row>
    <row r="479" spans="1:16" x14ac:dyDescent="0.25">
      <c r="A479" t="s">
        <v>2382</v>
      </c>
      <c r="B479" t="s">
        <v>258</v>
      </c>
      <c r="C479" t="s">
        <v>258</v>
      </c>
      <c r="D479" t="s">
        <v>2287</v>
      </c>
      <c r="E479" t="s">
        <v>101</v>
      </c>
      <c r="F479">
        <v>40700</v>
      </c>
      <c r="G479" t="s">
        <v>911</v>
      </c>
      <c r="I479" t="s">
        <v>331</v>
      </c>
      <c r="J479">
        <v>2026</v>
      </c>
      <c r="K479">
        <v>7</v>
      </c>
      <c r="L479" t="s">
        <v>94</v>
      </c>
      <c r="M479" s="108">
        <v>0.40129999999999999</v>
      </c>
      <c r="N479">
        <v>1</v>
      </c>
      <c r="O479" s="108">
        <v>0.40129999999999999</v>
      </c>
      <c r="P479" t="s">
        <v>2288</v>
      </c>
    </row>
    <row r="480" spans="1:16" x14ac:dyDescent="0.25">
      <c r="A480" t="s">
        <v>2382</v>
      </c>
      <c r="B480" t="s">
        <v>258</v>
      </c>
      <c r="C480" t="s">
        <v>258</v>
      </c>
      <c r="D480" t="s">
        <v>2287</v>
      </c>
      <c r="E480" t="s">
        <v>105</v>
      </c>
      <c r="F480">
        <v>40700</v>
      </c>
      <c r="G480" t="s">
        <v>911</v>
      </c>
      <c r="I480" t="s">
        <v>331</v>
      </c>
      <c r="J480">
        <v>2026</v>
      </c>
      <c r="K480">
        <v>7</v>
      </c>
      <c r="L480" t="s">
        <v>94</v>
      </c>
      <c r="M480" s="108">
        <v>-930.51190093584592</v>
      </c>
      <c r="N480">
        <v>1</v>
      </c>
      <c r="O480" s="108">
        <v>-930.51190093584592</v>
      </c>
      <c r="P480" t="s">
        <v>2288</v>
      </c>
    </row>
    <row r="481" spans="13:15" x14ac:dyDescent="0.25">
      <c r="M481" s="108">
        <f>SUM(M3:M480)</f>
        <v>359603.37130000041</v>
      </c>
      <c r="N481" s="108"/>
      <c r="O481" s="108">
        <f>SUM(O3:O480)</f>
        <v>359603.37130000041</v>
      </c>
    </row>
  </sheetData>
  <phoneticPr fontId="16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B97C5-B58E-4DA4-A84B-B8716E667E25}">
  <sheetPr>
    <tabColor theme="7" tint="0.79998168889431442"/>
  </sheetPr>
  <dimension ref="A1:S294"/>
  <sheetViews>
    <sheetView topLeftCell="E1" zoomScale="80" zoomScaleNormal="80" workbookViewId="0">
      <selection activeCell="M293" sqref="M3:M293"/>
    </sheetView>
  </sheetViews>
  <sheetFormatPr defaultColWidth="9.42578125" defaultRowHeight="15" x14ac:dyDescent="0.25"/>
  <cols>
    <col min="2" max="2" width="41.28515625" bestFit="1" customWidth="1"/>
    <col min="3" max="3" width="21.28515625" customWidth="1"/>
    <col min="4" max="4" width="23.28515625" customWidth="1"/>
    <col min="5" max="5" width="22.7109375" bestFit="1" customWidth="1"/>
    <col min="9" max="9" width="54.28515625" bestFit="1" customWidth="1"/>
    <col min="13" max="13" width="11" style="108" bestFit="1" customWidth="1"/>
    <col min="14" max="14" width="9.5703125" style="108" bestFit="1" customWidth="1"/>
    <col min="15" max="15" width="23.7109375" style="108" customWidth="1"/>
    <col min="16" max="16" width="8.7109375" bestFit="1" customWidth="1"/>
    <col min="17" max="17" width="12.28515625" bestFit="1" customWidth="1"/>
  </cols>
  <sheetData>
    <row r="1" spans="1:19" ht="60" x14ac:dyDescent="0.25">
      <c r="A1" s="129" t="s">
        <v>3</v>
      </c>
      <c r="B1" s="129" t="s">
        <v>4</v>
      </c>
      <c r="C1" s="129" t="s">
        <v>5</v>
      </c>
      <c r="D1" s="129" t="s">
        <v>2283</v>
      </c>
      <c r="E1" s="129" t="s">
        <v>2284</v>
      </c>
      <c r="F1" s="129"/>
      <c r="G1" s="129"/>
      <c r="H1" s="129" t="s">
        <v>3</v>
      </c>
      <c r="I1" s="129" t="s">
        <v>829</v>
      </c>
      <c r="J1" s="129" t="s">
        <v>9</v>
      </c>
      <c r="K1" s="129" t="s">
        <v>10</v>
      </c>
      <c r="L1" s="129" t="s">
        <v>11</v>
      </c>
      <c r="M1" s="98" t="s">
        <v>2285</v>
      </c>
      <c r="N1" s="98"/>
      <c r="O1" s="98" t="s">
        <v>2286</v>
      </c>
      <c r="P1" s="129" t="s">
        <v>3</v>
      </c>
      <c r="Q1" s="130" t="s">
        <v>13</v>
      </c>
      <c r="R1" s="129" t="s">
        <v>3</v>
      </c>
      <c r="S1" s="129" t="s">
        <v>3</v>
      </c>
    </row>
    <row r="2" spans="1:19" x14ac:dyDescent="0.25">
      <c r="A2" s="132" t="s">
        <v>15</v>
      </c>
      <c r="B2" s="132" t="s">
        <v>16</v>
      </c>
      <c r="C2" s="132" t="s">
        <v>17</v>
      </c>
      <c r="D2" s="132" t="s">
        <v>18</v>
      </c>
      <c r="E2" s="132" t="s">
        <v>19</v>
      </c>
      <c r="F2" s="132" t="s">
        <v>20</v>
      </c>
      <c r="G2" s="132" t="s">
        <v>21</v>
      </c>
      <c r="H2" s="132" t="s">
        <v>22</v>
      </c>
      <c r="I2" s="132" t="s">
        <v>23</v>
      </c>
      <c r="J2" s="132" t="s">
        <v>24</v>
      </c>
      <c r="K2" s="132" t="s">
        <v>25</v>
      </c>
      <c r="L2" s="132" t="s">
        <v>26</v>
      </c>
      <c r="M2" s="99" t="s">
        <v>27</v>
      </c>
      <c r="N2" s="99" t="s">
        <v>28</v>
      </c>
      <c r="O2" s="99" t="s">
        <v>29</v>
      </c>
      <c r="P2" s="132" t="s">
        <v>30</v>
      </c>
      <c r="Q2" s="132" t="s">
        <v>31</v>
      </c>
      <c r="R2" s="132" t="s">
        <v>89</v>
      </c>
      <c r="S2" s="132" t="s">
        <v>90</v>
      </c>
    </row>
    <row r="3" spans="1:19" x14ac:dyDescent="0.25">
      <c r="A3" t="s">
        <v>1005</v>
      </c>
      <c r="B3" t="s">
        <v>1341</v>
      </c>
      <c r="C3" t="s">
        <v>133</v>
      </c>
      <c r="D3" t="s">
        <v>2341</v>
      </c>
      <c r="E3" t="s">
        <v>105</v>
      </c>
      <c r="F3">
        <v>40700</v>
      </c>
      <c r="G3" t="s">
        <v>911</v>
      </c>
      <c r="I3" t="s">
        <v>109</v>
      </c>
      <c r="J3">
        <v>2026</v>
      </c>
      <c r="K3">
        <v>7</v>
      </c>
      <c r="L3" t="s">
        <v>94</v>
      </c>
      <c r="M3" s="108">
        <v>573.78</v>
      </c>
      <c r="N3" s="108">
        <v>1</v>
      </c>
      <c r="O3" s="108">
        <v>573.78</v>
      </c>
      <c r="P3" t="s">
        <v>2342</v>
      </c>
    </row>
    <row r="4" spans="1:19" x14ac:dyDescent="0.25">
      <c r="A4" t="s">
        <v>2584</v>
      </c>
      <c r="B4" t="s">
        <v>1595</v>
      </c>
      <c r="C4" t="s">
        <v>455</v>
      </c>
      <c r="D4" t="s">
        <v>2341</v>
      </c>
      <c r="E4" t="s">
        <v>93</v>
      </c>
      <c r="F4">
        <v>40700</v>
      </c>
      <c r="G4" t="s">
        <v>911</v>
      </c>
      <c r="I4" t="s">
        <v>253</v>
      </c>
      <c r="J4">
        <v>2026</v>
      </c>
      <c r="K4">
        <v>7</v>
      </c>
      <c r="L4" t="s">
        <v>94</v>
      </c>
      <c r="M4" s="108">
        <v>1200</v>
      </c>
      <c r="N4" s="108">
        <v>1</v>
      </c>
      <c r="O4" s="108">
        <v>1200</v>
      </c>
      <c r="P4" t="s">
        <v>2342</v>
      </c>
    </row>
    <row r="5" spans="1:19" x14ac:dyDescent="0.25">
      <c r="A5" t="s">
        <v>2584</v>
      </c>
      <c r="B5" t="s">
        <v>1595</v>
      </c>
      <c r="C5" t="s">
        <v>455</v>
      </c>
      <c r="D5" t="s">
        <v>2341</v>
      </c>
      <c r="E5" t="s">
        <v>105</v>
      </c>
      <c r="F5">
        <v>40700</v>
      </c>
      <c r="G5" t="s">
        <v>911</v>
      </c>
      <c r="I5" t="s">
        <v>111</v>
      </c>
      <c r="J5">
        <v>2026</v>
      </c>
      <c r="K5">
        <v>7</v>
      </c>
      <c r="L5" t="s">
        <v>94</v>
      </c>
      <c r="M5" s="108">
        <v>326</v>
      </c>
      <c r="N5" s="108">
        <v>1</v>
      </c>
      <c r="O5" s="108">
        <v>326</v>
      </c>
      <c r="P5" t="s">
        <v>2342</v>
      </c>
    </row>
    <row r="6" spans="1:19" x14ac:dyDescent="0.25">
      <c r="A6" t="s">
        <v>2584</v>
      </c>
      <c r="B6" t="s">
        <v>1595</v>
      </c>
      <c r="C6" t="s">
        <v>455</v>
      </c>
      <c r="D6" t="s">
        <v>2341</v>
      </c>
      <c r="E6" t="s">
        <v>105</v>
      </c>
      <c r="F6">
        <v>40700</v>
      </c>
      <c r="G6" t="s">
        <v>911</v>
      </c>
      <c r="I6" t="s">
        <v>158</v>
      </c>
      <c r="J6">
        <v>2026</v>
      </c>
      <c r="K6">
        <v>7</v>
      </c>
      <c r="L6" t="s">
        <v>94</v>
      </c>
      <c r="M6" s="108">
        <v>2100</v>
      </c>
      <c r="N6" s="108">
        <v>1</v>
      </c>
      <c r="O6" s="108">
        <v>2100</v>
      </c>
      <c r="P6" t="s">
        <v>2342</v>
      </c>
    </row>
    <row r="7" spans="1:19" x14ac:dyDescent="0.25">
      <c r="A7" t="s">
        <v>2382</v>
      </c>
      <c r="B7" t="s">
        <v>1611</v>
      </c>
      <c r="C7" t="s">
        <v>746</v>
      </c>
      <c r="D7" t="s">
        <v>2341</v>
      </c>
      <c r="E7" t="s">
        <v>93</v>
      </c>
      <c r="F7">
        <v>40700</v>
      </c>
      <c r="G7" t="s">
        <v>911</v>
      </c>
      <c r="I7" t="s">
        <v>253</v>
      </c>
      <c r="J7">
        <v>2026</v>
      </c>
      <c r="K7">
        <v>7</v>
      </c>
      <c r="L7" t="s">
        <v>94</v>
      </c>
      <c r="M7" s="108">
        <v>1336.2438</v>
      </c>
      <c r="N7" s="108">
        <v>1</v>
      </c>
      <c r="O7" s="108">
        <v>1336.2438</v>
      </c>
      <c r="P7" t="s">
        <v>2342</v>
      </c>
    </row>
    <row r="8" spans="1:19" x14ac:dyDescent="0.25">
      <c r="A8" t="s">
        <v>2382</v>
      </c>
      <c r="B8" t="s">
        <v>1611</v>
      </c>
      <c r="C8" t="s">
        <v>746</v>
      </c>
      <c r="D8" t="s">
        <v>2341</v>
      </c>
      <c r="E8" t="s">
        <v>105</v>
      </c>
      <c r="F8">
        <v>40700</v>
      </c>
      <c r="G8" t="s">
        <v>911</v>
      </c>
      <c r="I8" t="s">
        <v>121</v>
      </c>
      <c r="J8">
        <v>2026</v>
      </c>
      <c r="K8">
        <v>7</v>
      </c>
      <c r="L8" t="s">
        <v>94</v>
      </c>
      <c r="M8" s="108">
        <v>222.70910000000001</v>
      </c>
      <c r="N8" s="108">
        <v>1</v>
      </c>
      <c r="O8" s="108">
        <v>222.70910000000001</v>
      </c>
      <c r="P8" t="s">
        <v>2342</v>
      </c>
    </row>
    <row r="9" spans="1:19" x14ac:dyDescent="0.25">
      <c r="A9" t="s">
        <v>2382</v>
      </c>
      <c r="B9" t="s">
        <v>1611</v>
      </c>
      <c r="C9" t="s">
        <v>746</v>
      </c>
      <c r="D9" t="s">
        <v>2341</v>
      </c>
      <c r="E9" t="s">
        <v>105</v>
      </c>
      <c r="F9">
        <v>40700</v>
      </c>
      <c r="G9" t="s">
        <v>911</v>
      </c>
      <c r="I9" t="s">
        <v>111</v>
      </c>
      <c r="J9">
        <v>2026</v>
      </c>
      <c r="K9">
        <v>7</v>
      </c>
      <c r="L9" t="s">
        <v>94</v>
      </c>
      <c r="M9" s="108">
        <v>167.0292</v>
      </c>
      <c r="N9" s="108">
        <v>1</v>
      </c>
      <c r="O9" s="108">
        <v>167.0292</v>
      </c>
      <c r="P9" t="s">
        <v>2342</v>
      </c>
    </row>
    <row r="10" spans="1:19" x14ac:dyDescent="0.25">
      <c r="A10" t="s">
        <v>2382</v>
      </c>
      <c r="B10" t="s">
        <v>1611</v>
      </c>
      <c r="C10" t="s">
        <v>746</v>
      </c>
      <c r="D10" t="s">
        <v>2341</v>
      </c>
      <c r="E10" t="s">
        <v>105</v>
      </c>
      <c r="F10">
        <v>40700</v>
      </c>
      <c r="G10" t="s">
        <v>911</v>
      </c>
      <c r="I10" t="s">
        <v>158</v>
      </c>
      <c r="J10">
        <v>2026</v>
      </c>
      <c r="K10">
        <v>7</v>
      </c>
      <c r="L10" t="s">
        <v>94</v>
      </c>
      <c r="M10" s="108">
        <v>668.11680000000001</v>
      </c>
      <c r="N10" s="108">
        <v>1</v>
      </c>
      <c r="O10" s="108">
        <v>668.11680000000001</v>
      </c>
      <c r="P10" t="s">
        <v>2342</v>
      </c>
    </row>
    <row r="11" spans="1:19" x14ac:dyDescent="0.25">
      <c r="A11" t="s">
        <v>2516</v>
      </c>
      <c r="B11" t="s">
        <v>1749</v>
      </c>
      <c r="C11" t="s">
        <v>296</v>
      </c>
      <c r="D11" t="s">
        <v>2341</v>
      </c>
      <c r="E11" t="s">
        <v>93</v>
      </c>
      <c r="F11">
        <v>40700</v>
      </c>
      <c r="G11" t="s">
        <v>911</v>
      </c>
      <c r="I11" t="s">
        <v>253</v>
      </c>
      <c r="J11">
        <v>2026</v>
      </c>
      <c r="K11">
        <v>7</v>
      </c>
      <c r="L11" t="s">
        <v>94</v>
      </c>
      <c r="M11" s="108">
        <v>402.36</v>
      </c>
      <c r="N11" s="108">
        <v>1</v>
      </c>
      <c r="O11" s="108">
        <v>402.36</v>
      </c>
      <c r="P11" t="s">
        <v>2342</v>
      </c>
    </row>
    <row r="12" spans="1:19" x14ac:dyDescent="0.25">
      <c r="A12" t="s">
        <v>2516</v>
      </c>
      <c r="B12" t="s">
        <v>1749</v>
      </c>
      <c r="C12" t="s">
        <v>296</v>
      </c>
      <c r="D12" t="s">
        <v>2341</v>
      </c>
      <c r="E12" t="s">
        <v>105</v>
      </c>
      <c r="F12">
        <v>40700</v>
      </c>
      <c r="G12" t="s">
        <v>911</v>
      </c>
      <c r="I12" t="s">
        <v>2295</v>
      </c>
      <c r="J12">
        <v>2026</v>
      </c>
      <c r="K12">
        <v>7</v>
      </c>
      <c r="L12" t="s">
        <v>94</v>
      </c>
      <c r="M12" s="108">
        <v>925.44</v>
      </c>
      <c r="N12" s="108">
        <v>1</v>
      </c>
      <c r="O12" s="108">
        <v>925.44</v>
      </c>
      <c r="P12" t="s">
        <v>2342</v>
      </c>
    </row>
    <row r="13" spans="1:19" x14ac:dyDescent="0.25">
      <c r="A13" t="s">
        <v>1005</v>
      </c>
      <c r="B13" t="s">
        <v>440</v>
      </c>
      <c r="C13" t="s">
        <v>133</v>
      </c>
      <c r="D13" t="s">
        <v>2341</v>
      </c>
      <c r="E13" t="s">
        <v>102</v>
      </c>
      <c r="F13">
        <v>40700</v>
      </c>
      <c r="G13" t="s">
        <v>911</v>
      </c>
      <c r="I13" t="s">
        <v>186</v>
      </c>
      <c r="J13">
        <v>2026</v>
      </c>
      <c r="K13">
        <v>7</v>
      </c>
      <c r="L13" t="s">
        <v>94</v>
      </c>
      <c r="M13" s="108">
        <v>2412.64</v>
      </c>
      <c r="N13" s="108">
        <v>1</v>
      </c>
      <c r="O13" s="108">
        <v>2412.64</v>
      </c>
      <c r="P13" t="s">
        <v>2342</v>
      </c>
    </row>
    <row r="14" spans="1:19" x14ac:dyDescent="0.25">
      <c r="A14" t="s">
        <v>1005</v>
      </c>
      <c r="B14" t="s">
        <v>440</v>
      </c>
      <c r="C14" t="s">
        <v>133</v>
      </c>
      <c r="D14" t="s">
        <v>2341</v>
      </c>
      <c r="E14" t="s">
        <v>93</v>
      </c>
      <c r="F14">
        <v>40700</v>
      </c>
      <c r="G14" t="s">
        <v>911</v>
      </c>
      <c r="I14" t="s">
        <v>191</v>
      </c>
      <c r="J14">
        <v>2026</v>
      </c>
      <c r="K14">
        <v>7</v>
      </c>
      <c r="L14" t="s">
        <v>94</v>
      </c>
      <c r="M14" s="108">
        <v>5327.4</v>
      </c>
      <c r="N14" s="108">
        <v>1</v>
      </c>
      <c r="O14" s="108">
        <v>5327.4</v>
      </c>
      <c r="P14" t="s">
        <v>2342</v>
      </c>
    </row>
    <row r="15" spans="1:19" x14ac:dyDescent="0.25">
      <c r="A15" t="s">
        <v>1005</v>
      </c>
      <c r="B15" t="s">
        <v>440</v>
      </c>
      <c r="C15" t="s">
        <v>133</v>
      </c>
      <c r="D15" t="s">
        <v>2341</v>
      </c>
      <c r="E15" t="s">
        <v>93</v>
      </c>
      <c r="F15">
        <v>40700</v>
      </c>
      <c r="G15" t="s">
        <v>911</v>
      </c>
      <c r="I15" t="s">
        <v>168</v>
      </c>
      <c r="J15">
        <v>2026</v>
      </c>
      <c r="K15">
        <v>7</v>
      </c>
      <c r="L15" t="s">
        <v>94</v>
      </c>
      <c r="M15" s="108">
        <v>3766.5</v>
      </c>
      <c r="N15" s="108">
        <v>1</v>
      </c>
      <c r="O15" s="108">
        <v>3766.5</v>
      </c>
      <c r="P15" t="s">
        <v>2342</v>
      </c>
    </row>
    <row r="16" spans="1:19" x14ac:dyDescent="0.25">
      <c r="A16" t="s">
        <v>1005</v>
      </c>
      <c r="B16" t="s">
        <v>440</v>
      </c>
      <c r="C16" t="s">
        <v>133</v>
      </c>
      <c r="D16" t="s">
        <v>2341</v>
      </c>
      <c r="E16" t="s">
        <v>93</v>
      </c>
      <c r="F16">
        <v>40700</v>
      </c>
      <c r="G16" t="s">
        <v>911</v>
      </c>
      <c r="I16" t="s">
        <v>253</v>
      </c>
      <c r="J16">
        <v>2026</v>
      </c>
      <c r="K16">
        <v>7</v>
      </c>
      <c r="L16" t="s">
        <v>94</v>
      </c>
      <c r="M16" s="108">
        <v>310.82</v>
      </c>
      <c r="N16" s="108">
        <v>1</v>
      </c>
      <c r="O16" s="108">
        <v>310.82</v>
      </c>
      <c r="P16" t="s">
        <v>2342</v>
      </c>
    </row>
    <row r="17" spans="1:16" x14ac:dyDescent="0.25">
      <c r="A17" t="s">
        <v>1005</v>
      </c>
      <c r="B17" t="s">
        <v>440</v>
      </c>
      <c r="C17" t="s">
        <v>133</v>
      </c>
      <c r="D17" t="s">
        <v>2341</v>
      </c>
      <c r="E17" t="s">
        <v>105</v>
      </c>
      <c r="F17">
        <v>40700</v>
      </c>
      <c r="G17" t="s">
        <v>911</v>
      </c>
      <c r="I17" t="s">
        <v>121</v>
      </c>
      <c r="J17">
        <v>2026</v>
      </c>
      <c r="K17">
        <v>7</v>
      </c>
      <c r="L17" t="s">
        <v>94</v>
      </c>
      <c r="M17" s="108">
        <v>1622.46</v>
      </c>
      <c r="N17" s="108">
        <v>1</v>
      </c>
      <c r="O17" s="108">
        <v>1622.46</v>
      </c>
      <c r="P17" t="s">
        <v>2342</v>
      </c>
    </row>
    <row r="18" spans="1:16" x14ac:dyDescent="0.25">
      <c r="A18" t="s">
        <v>2382</v>
      </c>
      <c r="B18" t="s">
        <v>745</v>
      </c>
      <c r="C18" t="s">
        <v>746</v>
      </c>
      <c r="D18" t="s">
        <v>2341</v>
      </c>
      <c r="E18" t="s">
        <v>102</v>
      </c>
      <c r="F18">
        <v>40700</v>
      </c>
      <c r="G18" t="s">
        <v>911</v>
      </c>
      <c r="I18" t="s">
        <v>186</v>
      </c>
      <c r="J18">
        <v>2026</v>
      </c>
      <c r="K18">
        <v>7</v>
      </c>
      <c r="L18" t="s">
        <v>94</v>
      </c>
      <c r="M18" s="108">
        <v>87.48</v>
      </c>
      <c r="N18" s="108">
        <v>1</v>
      </c>
      <c r="O18" s="108">
        <v>87.48</v>
      </c>
      <c r="P18" t="s">
        <v>2342</v>
      </c>
    </row>
    <row r="19" spans="1:16" x14ac:dyDescent="0.25">
      <c r="A19" t="s">
        <v>2382</v>
      </c>
      <c r="B19" t="s">
        <v>745</v>
      </c>
      <c r="C19" t="s">
        <v>746</v>
      </c>
      <c r="D19" t="s">
        <v>2341</v>
      </c>
      <c r="E19" t="s">
        <v>105</v>
      </c>
      <c r="F19">
        <v>40700</v>
      </c>
      <c r="G19" t="s">
        <v>911</v>
      </c>
      <c r="I19" t="s">
        <v>2355</v>
      </c>
      <c r="J19">
        <v>2026</v>
      </c>
      <c r="K19">
        <v>7</v>
      </c>
      <c r="L19" t="s">
        <v>94</v>
      </c>
      <c r="M19" s="108">
        <v>167.0292</v>
      </c>
      <c r="N19" s="108">
        <v>1</v>
      </c>
      <c r="O19" s="108">
        <v>167.0292</v>
      </c>
      <c r="P19" t="s">
        <v>2342</v>
      </c>
    </row>
    <row r="20" spans="1:16" x14ac:dyDescent="0.25">
      <c r="A20" t="s">
        <v>2382</v>
      </c>
      <c r="B20" t="s">
        <v>745</v>
      </c>
      <c r="C20" t="s">
        <v>746</v>
      </c>
      <c r="D20" t="s">
        <v>2341</v>
      </c>
      <c r="E20" t="s">
        <v>93</v>
      </c>
      <c r="F20">
        <v>40700</v>
      </c>
      <c r="G20" t="s">
        <v>911</v>
      </c>
      <c r="I20" t="s">
        <v>253</v>
      </c>
      <c r="J20">
        <v>2026</v>
      </c>
      <c r="K20">
        <v>7</v>
      </c>
      <c r="L20" t="s">
        <v>94</v>
      </c>
      <c r="M20" s="108">
        <v>1336.2438</v>
      </c>
      <c r="N20" s="108">
        <v>1</v>
      </c>
      <c r="O20" s="108">
        <v>1336.2438</v>
      </c>
      <c r="P20" t="s">
        <v>2342</v>
      </c>
    </row>
    <row r="21" spans="1:16" x14ac:dyDescent="0.25">
      <c r="A21" t="s">
        <v>2382</v>
      </c>
      <c r="B21" t="s">
        <v>745</v>
      </c>
      <c r="C21" t="s">
        <v>746</v>
      </c>
      <c r="D21" t="s">
        <v>2341</v>
      </c>
      <c r="E21" t="s">
        <v>104</v>
      </c>
      <c r="F21">
        <v>40700</v>
      </c>
      <c r="G21" t="s">
        <v>911</v>
      </c>
      <c r="I21" t="s">
        <v>118</v>
      </c>
      <c r="J21">
        <v>2026</v>
      </c>
      <c r="K21">
        <v>7</v>
      </c>
      <c r="L21" t="s">
        <v>94</v>
      </c>
      <c r="M21" s="108">
        <v>178.16720000000001</v>
      </c>
      <c r="N21" s="108">
        <v>1</v>
      </c>
      <c r="O21" s="108">
        <v>178.16720000000001</v>
      </c>
      <c r="P21" t="s">
        <v>2342</v>
      </c>
    </row>
    <row r="22" spans="1:16" x14ac:dyDescent="0.25">
      <c r="A22" t="s">
        <v>2382</v>
      </c>
      <c r="B22" t="s">
        <v>745</v>
      </c>
      <c r="C22" t="s">
        <v>746</v>
      </c>
      <c r="D22" t="s">
        <v>2341</v>
      </c>
      <c r="E22" t="s">
        <v>104</v>
      </c>
      <c r="F22">
        <v>40700</v>
      </c>
      <c r="G22" t="s">
        <v>911</v>
      </c>
      <c r="I22" t="s">
        <v>120</v>
      </c>
      <c r="J22">
        <v>2026</v>
      </c>
      <c r="K22">
        <v>7</v>
      </c>
      <c r="L22" t="s">
        <v>94</v>
      </c>
      <c r="M22" s="108">
        <v>445.41820000000001</v>
      </c>
      <c r="N22" s="108">
        <v>1</v>
      </c>
      <c r="O22" s="108">
        <v>445.41820000000001</v>
      </c>
      <c r="P22" t="s">
        <v>2342</v>
      </c>
    </row>
    <row r="23" spans="1:16" x14ac:dyDescent="0.25">
      <c r="A23" t="s">
        <v>2382</v>
      </c>
      <c r="B23" t="s">
        <v>745</v>
      </c>
      <c r="C23" t="s">
        <v>746</v>
      </c>
      <c r="D23" t="s">
        <v>2341</v>
      </c>
      <c r="E23" t="s">
        <v>105</v>
      </c>
      <c r="F23">
        <v>40700</v>
      </c>
      <c r="G23" t="s">
        <v>911</v>
      </c>
      <c r="I23" t="s">
        <v>121</v>
      </c>
      <c r="J23">
        <v>2026</v>
      </c>
      <c r="K23">
        <v>7</v>
      </c>
      <c r="L23" t="s">
        <v>94</v>
      </c>
      <c r="M23" s="108">
        <v>2004.3819000000001</v>
      </c>
      <c r="N23" s="108">
        <v>1</v>
      </c>
      <c r="O23" s="108">
        <v>2004.3819000000001</v>
      </c>
      <c r="P23" t="s">
        <v>2342</v>
      </c>
    </row>
    <row r="24" spans="1:16" x14ac:dyDescent="0.25">
      <c r="A24" t="s">
        <v>2382</v>
      </c>
      <c r="B24" t="s">
        <v>745</v>
      </c>
      <c r="C24" t="s">
        <v>746</v>
      </c>
      <c r="D24" t="s">
        <v>2341</v>
      </c>
      <c r="E24" t="s">
        <v>105</v>
      </c>
      <c r="F24">
        <v>40700</v>
      </c>
      <c r="G24" t="s">
        <v>911</v>
      </c>
      <c r="I24" t="s">
        <v>158</v>
      </c>
      <c r="J24">
        <v>2026</v>
      </c>
      <c r="K24">
        <v>7</v>
      </c>
      <c r="L24" t="s">
        <v>94</v>
      </c>
      <c r="M24" s="108">
        <v>2672.4672</v>
      </c>
      <c r="N24" s="108">
        <v>1</v>
      </c>
      <c r="O24" s="108">
        <v>2672.4672</v>
      </c>
      <c r="P24" t="s">
        <v>2342</v>
      </c>
    </row>
    <row r="25" spans="1:16" x14ac:dyDescent="0.25">
      <c r="A25" t="s">
        <v>2699</v>
      </c>
      <c r="B25" t="s">
        <v>1894</v>
      </c>
      <c r="C25" t="s">
        <v>576</v>
      </c>
      <c r="D25" t="s">
        <v>2341</v>
      </c>
      <c r="E25" t="s">
        <v>93</v>
      </c>
      <c r="F25">
        <v>40700</v>
      </c>
      <c r="G25" t="s">
        <v>911</v>
      </c>
      <c r="I25" t="s">
        <v>253</v>
      </c>
      <c r="J25">
        <v>2026</v>
      </c>
      <c r="K25">
        <v>7</v>
      </c>
      <c r="L25" t="s">
        <v>94</v>
      </c>
      <c r="M25" s="108">
        <v>353.25</v>
      </c>
      <c r="N25" s="108">
        <v>1</v>
      </c>
      <c r="O25" s="108">
        <v>353.25</v>
      </c>
      <c r="P25" t="s">
        <v>2342</v>
      </c>
    </row>
    <row r="26" spans="1:16" x14ac:dyDescent="0.25">
      <c r="A26" t="s">
        <v>2699</v>
      </c>
      <c r="B26" t="s">
        <v>1894</v>
      </c>
      <c r="C26" t="s">
        <v>576</v>
      </c>
      <c r="D26" t="s">
        <v>2341</v>
      </c>
      <c r="E26" t="s">
        <v>105</v>
      </c>
      <c r="F26">
        <v>40700</v>
      </c>
      <c r="G26" t="s">
        <v>911</v>
      </c>
      <c r="I26" t="s">
        <v>2295</v>
      </c>
      <c r="J26">
        <v>2026</v>
      </c>
      <c r="K26">
        <v>7</v>
      </c>
      <c r="L26" t="s">
        <v>94</v>
      </c>
      <c r="M26" s="108">
        <v>5958.26</v>
      </c>
      <c r="N26" s="108">
        <v>1</v>
      </c>
      <c r="O26" s="108">
        <v>5958.26</v>
      </c>
      <c r="P26" t="s">
        <v>2342</v>
      </c>
    </row>
    <row r="27" spans="1:16" x14ac:dyDescent="0.25">
      <c r="A27" t="s">
        <v>2516</v>
      </c>
      <c r="B27" t="s">
        <v>347</v>
      </c>
      <c r="C27" t="s">
        <v>296</v>
      </c>
      <c r="D27" t="s">
        <v>2341</v>
      </c>
      <c r="E27" t="s">
        <v>93</v>
      </c>
      <c r="F27">
        <v>40700</v>
      </c>
      <c r="G27" t="s">
        <v>911</v>
      </c>
      <c r="I27" t="s">
        <v>2302</v>
      </c>
      <c r="J27">
        <v>2026</v>
      </c>
      <c r="K27">
        <v>7</v>
      </c>
      <c r="L27" t="s">
        <v>94</v>
      </c>
      <c r="M27" s="108">
        <v>36</v>
      </c>
      <c r="N27" s="108">
        <v>1</v>
      </c>
      <c r="O27" s="108">
        <v>36</v>
      </c>
      <c r="P27" t="s">
        <v>2342</v>
      </c>
    </row>
    <row r="28" spans="1:16" x14ac:dyDescent="0.25">
      <c r="A28" t="s">
        <v>2516</v>
      </c>
      <c r="B28" t="s">
        <v>347</v>
      </c>
      <c r="C28" t="s">
        <v>296</v>
      </c>
      <c r="D28" t="s">
        <v>2341</v>
      </c>
      <c r="E28" t="s">
        <v>102</v>
      </c>
      <c r="F28">
        <v>40700</v>
      </c>
      <c r="G28" t="s">
        <v>911</v>
      </c>
      <c r="I28" t="s">
        <v>186</v>
      </c>
      <c r="J28">
        <v>2026</v>
      </c>
      <c r="K28">
        <v>7</v>
      </c>
      <c r="L28" t="s">
        <v>94</v>
      </c>
      <c r="M28" s="108">
        <v>708.57</v>
      </c>
      <c r="N28" s="108">
        <v>1</v>
      </c>
      <c r="O28" s="108">
        <v>708.57</v>
      </c>
      <c r="P28" t="s">
        <v>2342</v>
      </c>
    </row>
    <row r="29" spans="1:16" x14ac:dyDescent="0.25">
      <c r="A29" t="s">
        <v>2516</v>
      </c>
      <c r="B29" t="s">
        <v>347</v>
      </c>
      <c r="C29" t="s">
        <v>296</v>
      </c>
      <c r="D29" t="s">
        <v>2341</v>
      </c>
      <c r="E29" t="s">
        <v>93</v>
      </c>
      <c r="F29">
        <v>40700</v>
      </c>
      <c r="G29" t="s">
        <v>911</v>
      </c>
      <c r="I29" t="s">
        <v>167</v>
      </c>
      <c r="J29">
        <v>2026</v>
      </c>
      <c r="K29">
        <v>7</v>
      </c>
      <c r="L29" t="s">
        <v>94</v>
      </c>
      <c r="M29" s="108">
        <v>400.36</v>
      </c>
      <c r="N29" s="108">
        <v>1</v>
      </c>
      <c r="O29" s="108">
        <v>400.36</v>
      </c>
      <c r="P29" t="s">
        <v>2342</v>
      </c>
    </row>
    <row r="30" spans="1:16" x14ac:dyDescent="0.25">
      <c r="A30" t="s">
        <v>2516</v>
      </c>
      <c r="B30" t="s">
        <v>347</v>
      </c>
      <c r="C30" t="s">
        <v>296</v>
      </c>
      <c r="D30" t="s">
        <v>2341</v>
      </c>
      <c r="E30" t="s">
        <v>93</v>
      </c>
      <c r="F30">
        <v>40700</v>
      </c>
      <c r="G30" t="s">
        <v>911</v>
      </c>
      <c r="I30" t="s">
        <v>253</v>
      </c>
      <c r="J30">
        <v>2026</v>
      </c>
      <c r="K30">
        <v>7</v>
      </c>
      <c r="L30" t="s">
        <v>94</v>
      </c>
      <c r="M30" s="108">
        <v>353.25</v>
      </c>
      <c r="N30" s="108">
        <v>1</v>
      </c>
      <c r="O30" s="108">
        <v>353.25</v>
      </c>
      <c r="P30" t="s">
        <v>2342</v>
      </c>
    </row>
    <row r="31" spans="1:16" x14ac:dyDescent="0.25">
      <c r="A31" t="s">
        <v>2516</v>
      </c>
      <c r="B31" t="s">
        <v>347</v>
      </c>
      <c r="C31" t="s">
        <v>296</v>
      </c>
      <c r="D31" t="s">
        <v>2341</v>
      </c>
      <c r="E31" t="s">
        <v>105</v>
      </c>
      <c r="F31">
        <v>40700</v>
      </c>
      <c r="G31" t="s">
        <v>911</v>
      </c>
      <c r="I31" t="s">
        <v>121</v>
      </c>
      <c r="J31">
        <v>2026</v>
      </c>
      <c r="K31">
        <v>7</v>
      </c>
      <c r="L31" t="s">
        <v>94</v>
      </c>
      <c r="M31" s="108">
        <v>7270.9</v>
      </c>
      <c r="N31" s="108">
        <v>1</v>
      </c>
      <c r="O31" s="108">
        <v>7270.9</v>
      </c>
      <c r="P31" t="s">
        <v>2342</v>
      </c>
    </row>
    <row r="32" spans="1:16" x14ac:dyDescent="0.25">
      <c r="A32" t="s">
        <v>1005</v>
      </c>
      <c r="B32" t="s">
        <v>448</v>
      </c>
      <c r="C32" t="s">
        <v>133</v>
      </c>
      <c r="D32" t="s">
        <v>2341</v>
      </c>
      <c r="E32" t="s">
        <v>102</v>
      </c>
      <c r="F32">
        <v>40700</v>
      </c>
      <c r="G32" t="s">
        <v>911</v>
      </c>
      <c r="I32" t="s">
        <v>186</v>
      </c>
      <c r="J32">
        <v>2026</v>
      </c>
      <c r="K32">
        <v>7</v>
      </c>
      <c r="L32" t="s">
        <v>94</v>
      </c>
      <c r="M32" s="108">
        <v>780.24</v>
      </c>
      <c r="N32" s="108">
        <v>1</v>
      </c>
      <c r="O32" s="108">
        <v>780.24</v>
      </c>
      <c r="P32" t="s">
        <v>2342</v>
      </c>
    </row>
    <row r="33" spans="1:16" x14ac:dyDescent="0.25">
      <c r="A33" t="s">
        <v>1005</v>
      </c>
      <c r="B33" t="s">
        <v>448</v>
      </c>
      <c r="C33" t="s">
        <v>133</v>
      </c>
      <c r="D33" t="s">
        <v>2341</v>
      </c>
      <c r="E33" t="s">
        <v>93</v>
      </c>
      <c r="F33">
        <v>40700</v>
      </c>
      <c r="G33" t="s">
        <v>911</v>
      </c>
      <c r="I33" t="s">
        <v>191</v>
      </c>
      <c r="J33">
        <v>2026</v>
      </c>
      <c r="K33">
        <v>7</v>
      </c>
      <c r="L33" t="s">
        <v>94</v>
      </c>
      <c r="M33" s="108">
        <v>532.74</v>
      </c>
      <c r="N33" s="108">
        <v>1</v>
      </c>
      <c r="O33" s="108">
        <v>532.74</v>
      </c>
      <c r="P33" t="s">
        <v>2342</v>
      </c>
    </row>
    <row r="34" spans="1:16" x14ac:dyDescent="0.25">
      <c r="A34" t="s">
        <v>1005</v>
      </c>
      <c r="B34" t="s">
        <v>448</v>
      </c>
      <c r="C34" t="s">
        <v>133</v>
      </c>
      <c r="D34" t="s">
        <v>2341</v>
      </c>
      <c r="E34" t="s">
        <v>93</v>
      </c>
      <c r="F34">
        <v>40700</v>
      </c>
      <c r="G34" t="s">
        <v>911</v>
      </c>
      <c r="I34" t="s">
        <v>618</v>
      </c>
      <c r="J34">
        <v>2026</v>
      </c>
      <c r="K34">
        <v>7</v>
      </c>
      <c r="L34" t="s">
        <v>94</v>
      </c>
      <c r="M34" s="108">
        <v>233.81</v>
      </c>
      <c r="N34" s="108">
        <v>1</v>
      </c>
      <c r="O34" s="108">
        <v>233.81</v>
      </c>
      <c r="P34" t="s">
        <v>2342</v>
      </c>
    </row>
    <row r="35" spans="1:16" x14ac:dyDescent="0.25">
      <c r="A35" t="s">
        <v>1005</v>
      </c>
      <c r="B35" t="s">
        <v>448</v>
      </c>
      <c r="C35" t="s">
        <v>133</v>
      </c>
      <c r="D35" t="s">
        <v>2341</v>
      </c>
      <c r="E35" t="s">
        <v>93</v>
      </c>
      <c r="F35">
        <v>40700</v>
      </c>
      <c r="G35" t="s">
        <v>911</v>
      </c>
      <c r="I35" t="s">
        <v>166</v>
      </c>
      <c r="J35">
        <v>2026</v>
      </c>
      <c r="K35">
        <v>7</v>
      </c>
      <c r="L35" t="s">
        <v>94</v>
      </c>
      <c r="M35" s="108">
        <v>680.96</v>
      </c>
      <c r="N35" s="108">
        <v>1</v>
      </c>
      <c r="O35" s="108">
        <v>680.96</v>
      </c>
      <c r="P35" t="s">
        <v>2342</v>
      </c>
    </row>
    <row r="36" spans="1:16" x14ac:dyDescent="0.25">
      <c r="A36" t="s">
        <v>1005</v>
      </c>
      <c r="B36" t="s">
        <v>448</v>
      </c>
      <c r="C36" t="s">
        <v>133</v>
      </c>
      <c r="D36" t="s">
        <v>2341</v>
      </c>
      <c r="E36" t="s">
        <v>93</v>
      </c>
      <c r="F36">
        <v>40700</v>
      </c>
      <c r="G36" t="s">
        <v>911</v>
      </c>
      <c r="I36" t="s">
        <v>168</v>
      </c>
      <c r="J36">
        <v>2026</v>
      </c>
      <c r="K36">
        <v>7</v>
      </c>
      <c r="L36" t="s">
        <v>94</v>
      </c>
      <c r="M36" s="108">
        <v>502.2</v>
      </c>
      <c r="N36" s="108">
        <v>1</v>
      </c>
      <c r="O36" s="108">
        <v>502.2</v>
      </c>
      <c r="P36" t="s">
        <v>2342</v>
      </c>
    </row>
    <row r="37" spans="1:16" x14ac:dyDescent="0.25">
      <c r="A37" t="s">
        <v>1005</v>
      </c>
      <c r="B37" t="s">
        <v>448</v>
      </c>
      <c r="C37" t="s">
        <v>133</v>
      </c>
      <c r="D37" t="s">
        <v>2341</v>
      </c>
      <c r="E37" t="s">
        <v>93</v>
      </c>
      <c r="F37">
        <v>40700</v>
      </c>
      <c r="G37" t="s">
        <v>911</v>
      </c>
      <c r="I37" t="s">
        <v>169</v>
      </c>
      <c r="J37">
        <v>2026</v>
      </c>
      <c r="K37">
        <v>7</v>
      </c>
      <c r="L37" t="s">
        <v>94</v>
      </c>
      <c r="M37" s="108">
        <v>602.6</v>
      </c>
      <c r="N37" s="108">
        <v>1</v>
      </c>
      <c r="O37" s="108">
        <v>602.6</v>
      </c>
      <c r="P37" t="s">
        <v>2342</v>
      </c>
    </row>
    <row r="38" spans="1:16" x14ac:dyDescent="0.25">
      <c r="A38" t="s">
        <v>1005</v>
      </c>
      <c r="B38" t="s">
        <v>448</v>
      </c>
      <c r="C38" t="s">
        <v>133</v>
      </c>
      <c r="D38" t="s">
        <v>2341</v>
      </c>
      <c r="E38" t="s">
        <v>93</v>
      </c>
      <c r="F38">
        <v>40700</v>
      </c>
      <c r="G38" t="s">
        <v>911</v>
      </c>
      <c r="I38" t="s">
        <v>253</v>
      </c>
      <c r="J38">
        <v>2026</v>
      </c>
      <c r="K38">
        <v>7</v>
      </c>
      <c r="L38" t="s">
        <v>94</v>
      </c>
      <c r="M38" s="108">
        <v>310.82</v>
      </c>
      <c r="N38" s="108">
        <v>1</v>
      </c>
      <c r="O38" s="108">
        <v>310.82</v>
      </c>
      <c r="P38" t="s">
        <v>2342</v>
      </c>
    </row>
    <row r="39" spans="1:16" x14ac:dyDescent="0.25">
      <c r="A39" t="s">
        <v>1005</v>
      </c>
      <c r="B39" t="s">
        <v>448</v>
      </c>
      <c r="C39" t="s">
        <v>133</v>
      </c>
      <c r="D39" t="s">
        <v>2341</v>
      </c>
      <c r="E39" t="s">
        <v>105</v>
      </c>
      <c r="F39">
        <v>40700</v>
      </c>
      <c r="G39" t="s">
        <v>911</v>
      </c>
      <c r="I39" t="s">
        <v>121</v>
      </c>
      <c r="J39">
        <v>2026</v>
      </c>
      <c r="K39">
        <v>7</v>
      </c>
      <c r="L39" t="s">
        <v>94</v>
      </c>
      <c r="M39" s="108">
        <v>579.45000000000005</v>
      </c>
      <c r="N39" s="108">
        <v>1</v>
      </c>
      <c r="O39" s="108">
        <v>579.45000000000005</v>
      </c>
      <c r="P39" t="s">
        <v>2342</v>
      </c>
    </row>
    <row r="40" spans="1:16" x14ac:dyDescent="0.25">
      <c r="A40" t="s">
        <v>1005</v>
      </c>
      <c r="B40" t="s">
        <v>448</v>
      </c>
      <c r="C40" t="s">
        <v>133</v>
      </c>
      <c r="D40" t="s">
        <v>2341</v>
      </c>
      <c r="E40" t="s">
        <v>105</v>
      </c>
      <c r="F40">
        <v>40700</v>
      </c>
      <c r="G40" t="s">
        <v>911</v>
      </c>
      <c r="I40" t="s">
        <v>158</v>
      </c>
      <c r="J40">
        <v>2026</v>
      </c>
      <c r="K40">
        <v>7</v>
      </c>
      <c r="L40" t="s">
        <v>94</v>
      </c>
      <c r="M40" s="108">
        <v>2085.84</v>
      </c>
      <c r="N40" s="108">
        <v>1</v>
      </c>
      <c r="O40" s="108">
        <v>2085.84</v>
      </c>
      <c r="P40" t="s">
        <v>2342</v>
      </c>
    </row>
    <row r="41" spans="1:16" x14ac:dyDescent="0.25">
      <c r="A41" t="s">
        <v>2516</v>
      </c>
      <c r="B41" t="s">
        <v>297</v>
      </c>
      <c r="C41" t="s">
        <v>296</v>
      </c>
      <c r="D41" t="s">
        <v>2341</v>
      </c>
      <c r="E41" t="s">
        <v>93</v>
      </c>
      <c r="F41">
        <v>40700</v>
      </c>
      <c r="G41" t="s">
        <v>911</v>
      </c>
      <c r="I41" t="s">
        <v>2302</v>
      </c>
      <c r="J41">
        <v>2026</v>
      </c>
      <c r="K41">
        <v>7</v>
      </c>
      <c r="L41" t="s">
        <v>94</v>
      </c>
      <c r="M41" s="108">
        <v>54</v>
      </c>
      <c r="N41" s="108">
        <v>1</v>
      </c>
      <c r="O41" s="108">
        <v>54</v>
      </c>
      <c r="P41" t="s">
        <v>2342</v>
      </c>
    </row>
    <row r="42" spans="1:16" x14ac:dyDescent="0.25">
      <c r="A42" t="s">
        <v>2516</v>
      </c>
      <c r="B42" t="s">
        <v>297</v>
      </c>
      <c r="C42" t="s">
        <v>296</v>
      </c>
      <c r="D42" t="s">
        <v>2341</v>
      </c>
      <c r="E42" t="s">
        <v>102</v>
      </c>
      <c r="F42">
        <v>40700</v>
      </c>
      <c r="G42" t="s">
        <v>911</v>
      </c>
      <c r="I42" t="s">
        <v>186</v>
      </c>
      <c r="J42">
        <v>2026</v>
      </c>
      <c r="K42">
        <v>7</v>
      </c>
      <c r="L42" t="s">
        <v>94</v>
      </c>
      <c r="M42" s="108">
        <v>404.25</v>
      </c>
      <c r="N42" s="108">
        <v>1</v>
      </c>
      <c r="O42" s="108">
        <v>404.25</v>
      </c>
      <c r="P42" t="s">
        <v>2342</v>
      </c>
    </row>
    <row r="43" spans="1:16" x14ac:dyDescent="0.25">
      <c r="A43" t="s">
        <v>2516</v>
      </c>
      <c r="B43" t="s">
        <v>297</v>
      </c>
      <c r="C43" t="s">
        <v>296</v>
      </c>
      <c r="D43" t="s">
        <v>2341</v>
      </c>
      <c r="E43" t="s">
        <v>93</v>
      </c>
      <c r="F43">
        <v>40700</v>
      </c>
      <c r="G43" t="s">
        <v>911</v>
      </c>
      <c r="I43" t="s">
        <v>167</v>
      </c>
      <c r="J43">
        <v>2026</v>
      </c>
      <c r="K43">
        <v>7</v>
      </c>
      <c r="L43" t="s">
        <v>94</v>
      </c>
      <c r="M43" s="108">
        <v>630.54</v>
      </c>
      <c r="N43" s="108">
        <v>1</v>
      </c>
      <c r="O43" s="108">
        <v>630.54</v>
      </c>
      <c r="P43" t="s">
        <v>2342</v>
      </c>
    </row>
    <row r="44" spans="1:16" x14ac:dyDescent="0.25">
      <c r="A44" t="s">
        <v>2516</v>
      </c>
      <c r="B44" t="s">
        <v>297</v>
      </c>
      <c r="C44" t="s">
        <v>296</v>
      </c>
      <c r="D44" t="s">
        <v>2341</v>
      </c>
      <c r="E44" t="s">
        <v>93</v>
      </c>
      <c r="F44">
        <v>40700</v>
      </c>
      <c r="G44" t="s">
        <v>911</v>
      </c>
      <c r="I44" t="s">
        <v>253</v>
      </c>
      <c r="J44">
        <v>2026</v>
      </c>
      <c r="K44">
        <v>7</v>
      </c>
      <c r="L44" t="s">
        <v>94</v>
      </c>
      <c r="M44" s="108">
        <v>370.92</v>
      </c>
      <c r="N44" s="108">
        <v>1</v>
      </c>
      <c r="O44" s="108">
        <v>370.92</v>
      </c>
      <c r="P44" t="s">
        <v>2342</v>
      </c>
    </row>
    <row r="45" spans="1:16" x14ac:dyDescent="0.25">
      <c r="A45" t="s">
        <v>2516</v>
      </c>
      <c r="B45" t="s">
        <v>297</v>
      </c>
      <c r="C45" t="s">
        <v>296</v>
      </c>
      <c r="D45" t="s">
        <v>2341</v>
      </c>
      <c r="E45" t="s">
        <v>105</v>
      </c>
      <c r="F45">
        <v>40700</v>
      </c>
      <c r="G45" t="s">
        <v>911</v>
      </c>
      <c r="I45" t="s">
        <v>121</v>
      </c>
      <c r="J45">
        <v>2026</v>
      </c>
      <c r="K45">
        <v>7</v>
      </c>
      <c r="L45" t="s">
        <v>94</v>
      </c>
      <c r="M45" s="108">
        <v>2231.7399999999998</v>
      </c>
      <c r="N45" s="108">
        <v>1</v>
      </c>
      <c r="O45" s="108">
        <v>2231.7399999999998</v>
      </c>
      <c r="P45" t="s">
        <v>2342</v>
      </c>
    </row>
    <row r="46" spans="1:16" x14ac:dyDescent="0.25">
      <c r="A46" t="s">
        <v>2516</v>
      </c>
      <c r="B46" t="s">
        <v>298</v>
      </c>
      <c r="C46" t="s">
        <v>296</v>
      </c>
      <c r="D46" t="s">
        <v>2341</v>
      </c>
      <c r="E46" t="s">
        <v>93</v>
      </c>
      <c r="F46">
        <v>40700</v>
      </c>
      <c r="G46" t="s">
        <v>911</v>
      </c>
      <c r="I46" t="s">
        <v>2302</v>
      </c>
      <c r="J46">
        <v>2026</v>
      </c>
      <c r="K46">
        <v>7</v>
      </c>
      <c r="L46" t="s">
        <v>94</v>
      </c>
      <c r="M46" s="108">
        <v>63</v>
      </c>
      <c r="N46" s="108">
        <v>1</v>
      </c>
      <c r="O46" s="108">
        <v>63</v>
      </c>
      <c r="P46" t="s">
        <v>2342</v>
      </c>
    </row>
    <row r="47" spans="1:16" x14ac:dyDescent="0.25">
      <c r="A47" t="s">
        <v>2516</v>
      </c>
      <c r="B47" t="s">
        <v>298</v>
      </c>
      <c r="C47" t="s">
        <v>296</v>
      </c>
      <c r="D47" t="s">
        <v>2341</v>
      </c>
      <c r="E47" t="s">
        <v>102</v>
      </c>
      <c r="F47">
        <v>40700</v>
      </c>
      <c r="G47" t="s">
        <v>911</v>
      </c>
      <c r="I47" t="s">
        <v>186</v>
      </c>
      <c r="J47">
        <v>2026</v>
      </c>
      <c r="K47">
        <v>7</v>
      </c>
      <c r="L47" t="s">
        <v>94</v>
      </c>
      <c r="M47" s="108">
        <v>252.09</v>
      </c>
      <c r="N47" s="108">
        <v>1</v>
      </c>
      <c r="O47" s="108">
        <v>252.09</v>
      </c>
      <c r="P47" t="s">
        <v>2342</v>
      </c>
    </row>
    <row r="48" spans="1:16" x14ac:dyDescent="0.25">
      <c r="A48" t="s">
        <v>2516</v>
      </c>
      <c r="B48" t="s">
        <v>298</v>
      </c>
      <c r="C48" t="s">
        <v>296</v>
      </c>
      <c r="D48" t="s">
        <v>2341</v>
      </c>
      <c r="E48" t="s">
        <v>93</v>
      </c>
      <c r="F48">
        <v>40700</v>
      </c>
      <c r="G48" t="s">
        <v>911</v>
      </c>
      <c r="I48" t="s">
        <v>167</v>
      </c>
      <c r="J48">
        <v>2026</v>
      </c>
      <c r="K48">
        <v>7</v>
      </c>
      <c r="L48" t="s">
        <v>94</v>
      </c>
      <c r="M48" s="108">
        <v>630.54</v>
      </c>
      <c r="N48" s="108">
        <v>1</v>
      </c>
      <c r="O48" s="108">
        <v>630.54</v>
      </c>
      <c r="P48" t="s">
        <v>2342</v>
      </c>
    </row>
    <row r="49" spans="1:16" x14ac:dyDescent="0.25">
      <c r="A49" t="s">
        <v>2516</v>
      </c>
      <c r="B49" t="s">
        <v>298</v>
      </c>
      <c r="C49" t="s">
        <v>296</v>
      </c>
      <c r="D49" t="s">
        <v>2341</v>
      </c>
      <c r="E49" t="s">
        <v>93</v>
      </c>
      <c r="F49">
        <v>40700</v>
      </c>
      <c r="G49" t="s">
        <v>911</v>
      </c>
      <c r="I49" t="s">
        <v>194</v>
      </c>
      <c r="J49">
        <v>2026</v>
      </c>
      <c r="K49">
        <v>7</v>
      </c>
      <c r="L49" t="s">
        <v>94</v>
      </c>
      <c r="M49" s="108">
        <v>52.55</v>
      </c>
      <c r="N49" s="108">
        <v>1</v>
      </c>
      <c r="O49" s="108">
        <v>52.55</v>
      </c>
      <c r="P49" t="s">
        <v>2342</v>
      </c>
    </row>
    <row r="50" spans="1:16" x14ac:dyDescent="0.25">
      <c r="A50" t="s">
        <v>2516</v>
      </c>
      <c r="B50" t="s">
        <v>298</v>
      </c>
      <c r="C50" t="s">
        <v>296</v>
      </c>
      <c r="D50" t="s">
        <v>2341</v>
      </c>
      <c r="E50" t="s">
        <v>93</v>
      </c>
      <c r="F50">
        <v>40700</v>
      </c>
      <c r="G50" t="s">
        <v>911</v>
      </c>
      <c r="I50" t="s">
        <v>253</v>
      </c>
      <c r="J50">
        <v>2026</v>
      </c>
      <c r="K50">
        <v>7</v>
      </c>
      <c r="L50" t="s">
        <v>94</v>
      </c>
      <c r="M50" s="108">
        <v>370.92</v>
      </c>
      <c r="N50" s="108">
        <v>1</v>
      </c>
      <c r="O50" s="108">
        <v>370.92</v>
      </c>
      <c r="P50" t="s">
        <v>2342</v>
      </c>
    </row>
    <row r="51" spans="1:16" x14ac:dyDescent="0.25">
      <c r="A51" t="s">
        <v>2516</v>
      </c>
      <c r="B51" t="s">
        <v>298</v>
      </c>
      <c r="C51" t="s">
        <v>296</v>
      </c>
      <c r="D51" t="s">
        <v>2341</v>
      </c>
      <c r="E51" t="s">
        <v>105</v>
      </c>
      <c r="F51">
        <v>40700</v>
      </c>
      <c r="G51" t="s">
        <v>911</v>
      </c>
      <c r="I51" t="s">
        <v>144</v>
      </c>
      <c r="J51">
        <v>2026</v>
      </c>
      <c r="K51">
        <v>7</v>
      </c>
      <c r="L51" t="s">
        <v>94</v>
      </c>
      <c r="M51" s="108">
        <v>4228.5600000000004</v>
      </c>
      <c r="N51" s="108">
        <v>1</v>
      </c>
      <c r="O51" s="108">
        <v>4228.5600000000004</v>
      </c>
      <c r="P51" t="s">
        <v>2342</v>
      </c>
    </row>
    <row r="52" spans="1:16" x14ac:dyDescent="0.25">
      <c r="A52" t="s">
        <v>2382</v>
      </c>
      <c r="B52" t="s">
        <v>1993</v>
      </c>
      <c r="C52" t="s">
        <v>2343</v>
      </c>
      <c r="D52" t="s">
        <v>2341</v>
      </c>
      <c r="E52" t="s">
        <v>102</v>
      </c>
      <c r="F52">
        <v>40700</v>
      </c>
      <c r="G52" t="s">
        <v>911</v>
      </c>
      <c r="I52" t="s">
        <v>186</v>
      </c>
      <c r="J52">
        <v>2026</v>
      </c>
      <c r="K52">
        <v>7</v>
      </c>
      <c r="L52" t="s">
        <v>94</v>
      </c>
      <c r="M52" s="108">
        <v>81.78</v>
      </c>
      <c r="N52" s="108">
        <v>1</v>
      </c>
      <c r="O52" s="108">
        <v>81.78</v>
      </c>
      <c r="P52" t="s">
        <v>2342</v>
      </c>
    </row>
    <row r="53" spans="1:16" x14ac:dyDescent="0.25">
      <c r="A53" t="s">
        <v>2382</v>
      </c>
      <c r="B53" t="s">
        <v>1993</v>
      </c>
      <c r="C53" t="s">
        <v>2343</v>
      </c>
      <c r="D53" t="s">
        <v>2341</v>
      </c>
      <c r="E53" t="s">
        <v>93</v>
      </c>
      <c r="F53">
        <v>40700</v>
      </c>
      <c r="G53" t="s">
        <v>911</v>
      </c>
      <c r="I53" t="s">
        <v>253</v>
      </c>
      <c r="J53">
        <v>2026</v>
      </c>
      <c r="K53">
        <v>7</v>
      </c>
      <c r="L53" t="s">
        <v>94</v>
      </c>
      <c r="M53" s="108">
        <v>310.82</v>
      </c>
      <c r="N53" s="108">
        <v>1</v>
      </c>
      <c r="O53" s="108">
        <v>310.82</v>
      </c>
      <c r="P53" t="s">
        <v>2342</v>
      </c>
    </row>
    <row r="54" spans="1:16" x14ac:dyDescent="0.25">
      <c r="A54" t="s">
        <v>2382</v>
      </c>
      <c r="B54" t="s">
        <v>1993</v>
      </c>
      <c r="C54" t="s">
        <v>2343</v>
      </c>
      <c r="D54" t="s">
        <v>2341</v>
      </c>
      <c r="E54" t="s">
        <v>105</v>
      </c>
      <c r="F54">
        <v>40700</v>
      </c>
      <c r="G54" t="s">
        <v>911</v>
      </c>
      <c r="I54" t="s">
        <v>2295</v>
      </c>
      <c r="J54">
        <v>2026</v>
      </c>
      <c r="K54">
        <v>7</v>
      </c>
      <c r="L54" t="s">
        <v>94</v>
      </c>
      <c r="M54" s="108">
        <v>289.70999999999998</v>
      </c>
      <c r="N54" s="108">
        <v>1</v>
      </c>
      <c r="O54" s="108">
        <v>289.70999999999998</v>
      </c>
      <c r="P54" t="s">
        <v>2342</v>
      </c>
    </row>
    <row r="55" spans="1:16" x14ac:dyDescent="0.25">
      <c r="A55" t="s">
        <v>2516</v>
      </c>
      <c r="B55" t="s">
        <v>479</v>
      </c>
      <c r="C55" t="s">
        <v>296</v>
      </c>
      <c r="D55" t="s">
        <v>2341</v>
      </c>
      <c r="E55" t="s">
        <v>93</v>
      </c>
      <c r="F55">
        <v>40700</v>
      </c>
      <c r="G55" t="s">
        <v>911</v>
      </c>
      <c r="I55" t="s">
        <v>2302</v>
      </c>
      <c r="J55">
        <v>2026</v>
      </c>
      <c r="K55">
        <v>7</v>
      </c>
      <c r="L55" t="s">
        <v>94</v>
      </c>
      <c r="M55" s="108">
        <v>27</v>
      </c>
      <c r="N55" s="108">
        <v>1</v>
      </c>
      <c r="O55" s="108">
        <v>27</v>
      </c>
      <c r="P55" t="s">
        <v>2342</v>
      </c>
    </row>
    <row r="56" spans="1:16" x14ac:dyDescent="0.25">
      <c r="A56" t="s">
        <v>2516</v>
      </c>
      <c r="B56" t="s">
        <v>479</v>
      </c>
      <c r="C56" t="s">
        <v>296</v>
      </c>
      <c r="D56" t="s">
        <v>2341</v>
      </c>
      <c r="E56" t="s">
        <v>102</v>
      </c>
      <c r="F56">
        <v>40700</v>
      </c>
      <c r="G56" t="s">
        <v>911</v>
      </c>
      <c r="I56" t="s">
        <v>186</v>
      </c>
      <c r="J56">
        <v>2026</v>
      </c>
      <c r="K56">
        <v>7</v>
      </c>
      <c r="L56" t="s">
        <v>94</v>
      </c>
      <c r="M56" s="108">
        <v>429.72</v>
      </c>
      <c r="N56" s="108">
        <v>1</v>
      </c>
      <c r="O56" s="108">
        <v>429.72</v>
      </c>
      <c r="P56" t="s">
        <v>2342</v>
      </c>
    </row>
    <row r="57" spans="1:16" x14ac:dyDescent="0.25">
      <c r="A57" t="s">
        <v>2516</v>
      </c>
      <c r="B57" t="s">
        <v>479</v>
      </c>
      <c r="C57" t="s">
        <v>296</v>
      </c>
      <c r="D57" t="s">
        <v>2341</v>
      </c>
      <c r="E57" t="s">
        <v>93</v>
      </c>
      <c r="F57">
        <v>40700</v>
      </c>
      <c r="G57" t="s">
        <v>911</v>
      </c>
      <c r="I57" t="s">
        <v>2303</v>
      </c>
      <c r="J57">
        <v>2026</v>
      </c>
      <c r="K57">
        <v>7</v>
      </c>
      <c r="L57" t="s">
        <v>94</v>
      </c>
      <c r="M57" s="108">
        <v>819</v>
      </c>
      <c r="N57" s="108">
        <v>1</v>
      </c>
      <c r="O57" s="108">
        <v>819</v>
      </c>
      <c r="P57" t="s">
        <v>2342</v>
      </c>
    </row>
    <row r="58" spans="1:16" x14ac:dyDescent="0.25">
      <c r="A58" t="s">
        <v>2516</v>
      </c>
      <c r="B58" t="s">
        <v>479</v>
      </c>
      <c r="C58" t="s">
        <v>296</v>
      </c>
      <c r="D58" t="s">
        <v>2341</v>
      </c>
      <c r="E58" t="s">
        <v>93</v>
      </c>
      <c r="F58">
        <v>40700</v>
      </c>
      <c r="G58" t="s">
        <v>911</v>
      </c>
      <c r="I58" t="s">
        <v>169</v>
      </c>
      <c r="J58">
        <v>2026</v>
      </c>
      <c r="K58">
        <v>7</v>
      </c>
      <c r="L58" t="s">
        <v>94</v>
      </c>
      <c r="M58" s="108">
        <v>360</v>
      </c>
      <c r="N58" s="108">
        <v>1</v>
      </c>
      <c r="O58" s="108">
        <v>360</v>
      </c>
      <c r="P58" t="s">
        <v>2342</v>
      </c>
    </row>
    <row r="59" spans="1:16" x14ac:dyDescent="0.25">
      <c r="A59" t="s">
        <v>2516</v>
      </c>
      <c r="B59" t="s">
        <v>479</v>
      </c>
      <c r="C59" t="s">
        <v>296</v>
      </c>
      <c r="D59" t="s">
        <v>2341</v>
      </c>
      <c r="E59" t="s">
        <v>93</v>
      </c>
      <c r="F59">
        <v>40700</v>
      </c>
      <c r="G59" t="s">
        <v>911</v>
      </c>
      <c r="I59" t="s">
        <v>253</v>
      </c>
      <c r="J59">
        <v>2026</v>
      </c>
      <c r="K59">
        <v>7</v>
      </c>
      <c r="L59" t="s">
        <v>94</v>
      </c>
      <c r="M59" s="108">
        <v>378.96</v>
      </c>
      <c r="N59" s="108">
        <v>1</v>
      </c>
      <c r="O59" s="108">
        <v>378.96</v>
      </c>
      <c r="P59" t="s">
        <v>2342</v>
      </c>
    </row>
    <row r="60" spans="1:16" x14ac:dyDescent="0.25">
      <c r="A60" t="s">
        <v>2516</v>
      </c>
      <c r="B60" t="s">
        <v>479</v>
      </c>
      <c r="C60" t="s">
        <v>296</v>
      </c>
      <c r="D60" t="s">
        <v>2341</v>
      </c>
      <c r="E60" t="s">
        <v>93</v>
      </c>
      <c r="F60">
        <v>40700</v>
      </c>
      <c r="G60" t="s">
        <v>911</v>
      </c>
      <c r="I60" t="s">
        <v>241</v>
      </c>
      <c r="J60">
        <v>2026</v>
      </c>
      <c r="K60">
        <v>7</v>
      </c>
      <c r="L60" t="s">
        <v>94</v>
      </c>
      <c r="M60" s="108">
        <v>454.76</v>
      </c>
      <c r="N60" s="108">
        <v>1</v>
      </c>
      <c r="O60" s="108">
        <v>454.76</v>
      </c>
      <c r="P60" t="s">
        <v>2342</v>
      </c>
    </row>
    <row r="61" spans="1:16" x14ac:dyDescent="0.25">
      <c r="A61" t="s">
        <v>2516</v>
      </c>
      <c r="B61" t="s">
        <v>479</v>
      </c>
      <c r="C61" t="s">
        <v>296</v>
      </c>
      <c r="D61" t="s">
        <v>2341</v>
      </c>
      <c r="E61" t="s">
        <v>105</v>
      </c>
      <c r="F61">
        <v>40700</v>
      </c>
      <c r="G61" t="s">
        <v>911</v>
      </c>
      <c r="I61" t="s">
        <v>2295</v>
      </c>
      <c r="J61">
        <v>2026</v>
      </c>
      <c r="K61">
        <v>7</v>
      </c>
      <c r="L61" t="s">
        <v>94</v>
      </c>
      <c r="M61" s="108">
        <v>6682.42</v>
      </c>
      <c r="N61" s="108">
        <v>1</v>
      </c>
      <c r="O61" s="108">
        <v>6682.42</v>
      </c>
      <c r="P61" t="s">
        <v>2342</v>
      </c>
    </row>
    <row r="62" spans="1:16" x14ac:dyDescent="0.25">
      <c r="A62" t="s">
        <v>2382</v>
      </c>
      <c r="B62" t="s">
        <v>2344</v>
      </c>
      <c r="C62" t="s">
        <v>2345</v>
      </c>
      <c r="D62" t="s">
        <v>2341</v>
      </c>
      <c r="E62" t="s">
        <v>105</v>
      </c>
      <c r="F62">
        <v>40700</v>
      </c>
      <c r="G62" t="s">
        <v>911</v>
      </c>
      <c r="I62" t="s">
        <v>109</v>
      </c>
      <c r="J62">
        <v>2026</v>
      </c>
      <c r="K62">
        <v>7</v>
      </c>
      <c r="L62" t="s">
        <v>94</v>
      </c>
      <c r="M62" s="108">
        <v>204.9</v>
      </c>
      <c r="N62" s="108">
        <v>1</v>
      </c>
      <c r="O62" s="108">
        <v>204.9</v>
      </c>
      <c r="P62" t="s">
        <v>2342</v>
      </c>
    </row>
    <row r="63" spans="1:16" x14ac:dyDescent="0.25">
      <c r="A63" t="s">
        <v>2382</v>
      </c>
      <c r="B63" t="s">
        <v>2344</v>
      </c>
      <c r="C63" t="s">
        <v>2345</v>
      </c>
      <c r="D63" t="s">
        <v>2341</v>
      </c>
      <c r="E63" t="s">
        <v>93</v>
      </c>
      <c r="F63">
        <v>40700</v>
      </c>
      <c r="G63" t="s">
        <v>911</v>
      </c>
      <c r="I63" t="s">
        <v>253</v>
      </c>
      <c r="J63">
        <v>2026</v>
      </c>
      <c r="K63">
        <v>7</v>
      </c>
      <c r="L63" t="s">
        <v>94</v>
      </c>
      <c r="M63" s="108">
        <v>1631.62</v>
      </c>
      <c r="N63" s="108">
        <v>1</v>
      </c>
      <c r="O63" s="108">
        <v>1631.62</v>
      </c>
      <c r="P63" t="s">
        <v>2342</v>
      </c>
    </row>
    <row r="64" spans="1:16" x14ac:dyDescent="0.25">
      <c r="A64" t="s">
        <v>2382</v>
      </c>
      <c r="B64" t="s">
        <v>2344</v>
      </c>
      <c r="C64" t="s">
        <v>2345</v>
      </c>
      <c r="D64" t="s">
        <v>2341</v>
      </c>
      <c r="E64" t="s">
        <v>93</v>
      </c>
      <c r="F64">
        <v>40700</v>
      </c>
      <c r="G64" t="s">
        <v>911</v>
      </c>
      <c r="I64" t="s">
        <v>240</v>
      </c>
      <c r="J64">
        <v>2026</v>
      </c>
      <c r="K64">
        <v>7</v>
      </c>
      <c r="L64" t="s">
        <v>94</v>
      </c>
      <c r="M64" s="108">
        <v>997.47</v>
      </c>
      <c r="N64" s="108">
        <v>1</v>
      </c>
      <c r="O64" s="108">
        <v>997.47</v>
      </c>
      <c r="P64" t="s">
        <v>2342</v>
      </c>
    </row>
    <row r="65" spans="1:16" x14ac:dyDescent="0.25">
      <c r="A65" t="s">
        <v>2382</v>
      </c>
      <c r="B65" t="s">
        <v>2344</v>
      </c>
      <c r="C65" t="s">
        <v>2345</v>
      </c>
      <c r="D65" t="s">
        <v>2341</v>
      </c>
      <c r="E65" t="s">
        <v>105</v>
      </c>
      <c r="F65">
        <v>40700</v>
      </c>
      <c r="G65" t="s">
        <v>911</v>
      </c>
      <c r="I65" t="s">
        <v>158</v>
      </c>
      <c r="J65">
        <v>2026</v>
      </c>
      <c r="K65">
        <v>7</v>
      </c>
      <c r="L65" t="s">
        <v>94</v>
      </c>
      <c r="M65" s="108">
        <v>2451.1799999999998</v>
      </c>
      <c r="N65" s="108">
        <v>1</v>
      </c>
      <c r="O65" s="108">
        <v>2451.1799999999998</v>
      </c>
      <c r="P65" t="s">
        <v>2342</v>
      </c>
    </row>
    <row r="66" spans="1:16" x14ac:dyDescent="0.25">
      <c r="A66" t="s">
        <v>2516</v>
      </c>
      <c r="B66" t="s">
        <v>351</v>
      </c>
      <c r="C66" t="s">
        <v>296</v>
      </c>
      <c r="D66" t="s">
        <v>2341</v>
      </c>
      <c r="E66" t="s">
        <v>93</v>
      </c>
      <c r="F66">
        <v>40700</v>
      </c>
      <c r="G66" t="s">
        <v>911</v>
      </c>
      <c r="I66" t="s">
        <v>2302</v>
      </c>
      <c r="J66">
        <v>2026</v>
      </c>
      <c r="K66">
        <v>7</v>
      </c>
      <c r="L66" t="s">
        <v>94</v>
      </c>
      <c r="M66" s="108">
        <v>108</v>
      </c>
      <c r="N66" s="108">
        <v>1</v>
      </c>
      <c r="O66" s="108">
        <v>108</v>
      </c>
      <c r="P66" t="s">
        <v>2342</v>
      </c>
    </row>
    <row r="67" spans="1:16" x14ac:dyDescent="0.25">
      <c r="A67" t="s">
        <v>2516</v>
      </c>
      <c r="B67" t="s">
        <v>351</v>
      </c>
      <c r="C67" t="s">
        <v>296</v>
      </c>
      <c r="D67" t="s">
        <v>2341</v>
      </c>
      <c r="E67" t="s">
        <v>102</v>
      </c>
      <c r="F67">
        <v>40700</v>
      </c>
      <c r="G67" t="s">
        <v>911</v>
      </c>
      <c r="I67" t="s">
        <v>186</v>
      </c>
      <c r="J67">
        <v>2026</v>
      </c>
      <c r="K67">
        <v>7</v>
      </c>
      <c r="L67" t="s">
        <v>94</v>
      </c>
      <c r="M67" s="108">
        <v>480.33</v>
      </c>
      <c r="N67" s="108">
        <v>1</v>
      </c>
      <c r="O67" s="108">
        <v>480.33</v>
      </c>
      <c r="P67" t="s">
        <v>2342</v>
      </c>
    </row>
    <row r="68" spans="1:16" x14ac:dyDescent="0.25">
      <c r="A68" t="s">
        <v>2516</v>
      </c>
      <c r="B68" t="s">
        <v>351</v>
      </c>
      <c r="C68" t="s">
        <v>296</v>
      </c>
      <c r="D68" t="s">
        <v>2341</v>
      </c>
      <c r="E68" t="s">
        <v>93</v>
      </c>
      <c r="F68">
        <v>40700</v>
      </c>
      <c r="G68" t="s">
        <v>911</v>
      </c>
      <c r="I68" t="s">
        <v>167</v>
      </c>
      <c r="J68">
        <v>2026</v>
      </c>
      <c r="K68">
        <v>7</v>
      </c>
      <c r="L68" t="s">
        <v>94</v>
      </c>
      <c r="M68" s="108">
        <v>1288.44</v>
      </c>
      <c r="N68" s="108">
        <v>1</v>
      </c>
      <c r="O68" s="108">
        <v>1288.44</v>
      </c>
      <c r="P68" t="s">
        <v>2342</v>
      </c>
    </row>
    <row r="69" spans="1:16" x14ac:dyDescent="0.25">
      <c r="A69" t="s">
        <v>2516</v>
      </c>
      <c r="B69" t="s">
        <v>351</v>
      </c>
      <c r="C69" t="s">
        <v>296</v>
      </c>
      <c r="D69" t="s">
        <v>2341</v>
      </c>
      <c r="E69" t="s">
        <v>93</v>
      </c>
      <c r="F69">
        <v>40700</v>
      </c>
      <c r="G69" t="s">
        <v>911</v>
      </c>
      <c r="I69" t="s">
        <v>253</v>
      </c>
      <c r="J69">
        <v>2026</v>
      </c>
      <c r="K69">
        <v>7</v>
      </c>
      <c r="L69" t="s">
        <v>94</v>
      </c>
      <c r="M69" s="108">
        <v>378.96</v>
      </c>
      <c r="N69" s="108">
        <v>1</v>
      </c>
      <c r="O69" s="108">
        <v>378.96</v>
      </c>
      <c r="P69" t="s">
        <v>2342</v>
      </c>
    </row>
    <row r="70" spans="1:16" x14ac:dyDescent="0.25">
      <c r="A70" t="s">
        <v>2516</v>
      </c>
      <c r="B70" t="s">
        <v>351</v>
      </c>
      <c r="C70" t="s">
        <v>296</v>
      </c>
      <c r="D70" t="s">
        <v>2341</v>
      </c>
      <c r="E70" t="s">
        <v>105</v>
      </c>
      <c r="F70">
        <v>40700</v>
      </c>
      <c r="G70" t="s">
        <v>911</v>
      </c>
      <c r="I70" t="s">
        <v>121</v>
      </c>
      <c r="J70">
        <v>2026</v>
      </c>
      <c r="K70">
        <v>7</v>
      </c>
      <c r="L70" t="s">
        <v>94</v>
      </c>
      <c r="M70" s="108">
        <v>3360</v>
      </c>
      <c r="N70" s="108">
        <v>1</v>
      </c>
      <c r="O70" s="108">
        <v>3360</v>
      </c>
      <c r="P70" t="s">
        <v>2342</v>
      </c>
    </row>
    <row r="71" spans="1:16" x14ac:dyDescent="0.25">
      <c r="A71" t="s">
        <v>2382</v>
      </c>
      <c r="B71" t="s">
        <v>2346</v>
      </c>
      <c r="C71" t="s">
        <v>2347</v>
      </c>
      <c r="D71" t="s">
        <v>2341</v>
      </c>
      <c r="E71" t="s">
        <v>102</v>
      </c>
      <c r="F71">
        <v>40700</v>
      </c>
      <c r="G71" t="s">
        <v>911</v>
      </c>
      <c r="I71" t="s">
        <v>186</v>
      </c>
      <c r="J71">
        <v>2026</v>
      </c>
      <c r="K71">
        <v>7</v>
      </c>
      <c r="L71" t="s">
        <v>94</v>
      </c>
      <c r="M71" s="108">
        <v>127.38</v>
      </c>
      <c r="N71" s="108">
        <v>1</v>
      </c>
      <c r="O71" s="108">
        <v>127.38</v>
      </c>
      <c r="P71" t="s">
        <v>2342</v>
      </c>
    </row>
    <row r="72" spans="1:16" x14ac:dyDescent="0.25">
      <c r="A72" t="s">
        <v>2382</v>
      </c>
      <c r="B72" t="s">
        <v>2346</v>
      </c>
      <c r="C72" t="s">
        <v>2347</v>
      </c>
      <c r="D72" t="s">
        <v>2341</v>
      </c>
      <c r="E72" t="s">
        <v>93</v>
      </c>
      <c r="F72">
        <v>40700</v>
      </c>
      <c r="G72" t="s">
        <v>911</v>
      </c>
      <c r="I72" t="s">
        <v>166</v>
      </c>
      <c r="J72">
        <v>2026</v>
      </c>
      <c r="K72">
        <v>7</v>
      </c>
      <c r="L72" t="s">
        <v>94</v>
      </c>
      <c r="M72" s="108">
        <v>540.99</v>
      </c>
      <c r="N72" s="108">
        <v>1</v>
      </c>
      <c r="O72" s="108">
        <v>540.99</v>
      </c>
      <c r="P72" t="s">
        <v>2342</v>
      </c>
    </row>
    <row r="73" spans="1:16" x14ac:dyDescent="0.25">
      <c r="A73" t="s">
        <v>2382</v>
      </c>
      <c r="B73" t="s">
        <v>2346</v>
      </c>
      <c r="C73" t="s">
        <v>2347</v>
      </c>
      <c r="D73" t="s">
        <v>2341</v>
      </c>
      <c r="E73" t="s">
        <v>93</v>
      </c>
      <c r="F73">
        <v>40700</v>
      </c>
      <c r="G73" t="s">
        <v>911</v>
      </c>
      <c r="I73" t="s">
        <v>2303</v>
      </c>
      <c r="J73">
        <v>2026</v>
      </c>
      <c r="K73">
        <v>7</v>
      </c>
      <c r="L73" t="s">
        <v>94</v>
      </c>
      <c r="M73" s="108">
        <v>331.57</v>
      </c>
      <c r="N73" s="108">
        <v>1</v>
      </c>
      <c r="O73" s="108">
        <v>331.57</v>
      </c>
      <c r="P73" t="s">
        <v>2342</v>
      </c>
    </row>
    <row r="74" spans="1:16" x14ac:dyDescent="0.25">
      <c r="A74" t="s">
        <v>2382</v>
      </c>
      <c r="B74" t="s">
        <v>2346</v>
      </c>
      <c r="C74" t="s">
        <v>2347</v>
      </c>
      <c r="D74" t="s">
        <v>2341</v>
      </c>
      <c r="E74" t="s">
        <v>93</v>
      </c>
      <c r="F74">
        <v>40700</v>
      </c>
      <c r="G74" t="s">
        <v>911</v>
      </c>
      <c r="I74" t="s">
        <v>169</v>
      </c>
      <c r="J74">
        <v>2026</v>
      </c>
      <c r="K74">
        <v>7</v>
      </c>
      <c r="L74" t="s">
        <v>94</v>
      </c>
      <c r="M74" s="108">
        <v>823.6</v>
      </c>
      <c r="N74" s="108">
        <v>1</v>
      </c>
      <c r="O74" s="108">
        <v>823.6</v>
      </c>
      <c r="P74" t="s">
        <v>2342</v>
      </c>
    </row>
    <row r="75" spans="1:16" x14ac:dyDescent="0.25">
      <c r="A75" t="s">
        <v>2382</v>
      </c>
      <c r="B75" t="s">
        <v>2346</v>
      </c>
      <c r="C75" t="s">
        <v>2347</v>
      </c>
      <c r="D75" t="s">
        <v>2341</v>
      </c>
      <c r="E75" t="s">
        <v>93</v>
      </c>
      <c r="F75">
        <v>40700</v>
      </c>
      <c r="G75" t="s">
        <v>911</v>
      </c>
      <c r="I75" t="s">
        <v>253</v>
      </c>
      <c r="J75">
        <v>2026</v>
      </c>
      <c r="K75">
        <v>7</v>
      </c>
      <c r="L75" t="s">
        <v>94</v>
      </c>
      <c r="M75" s="108">
        <v>1060.55</v>
      </c>
      <c r="N75" s="108">
        <v>1</v>
      </c>
      <c r="O75" s="108">
        <v>1060.55</v>
      </c>
      <c r="P75" t="s">
        <v>2342</v>
      </c>
    </row>
    <row r="76" spans="1:16" x14ac:dyDescent="0.25">
      <c r="A76" t="s">
        <v>2382</v>
      </c>
      <c r="B76" t="s">
        <v>2346</v>
      </c>
      <c r="C76" t="s">
        <v>2347</v>
      </c>
      <c r="D76" t="s">
        <v>2341</v>
      </c>
      <c r="E76" t="s">
        <v>105</v>
      </c>
      <c r="F76">
        <v>40700</v>
      </c>
      <c r="G76" t="s">
        <v>911</v>
      </c>
      <c r="I76" t="s">
        <v>158</v>
      </c>
      <c r="J76">
        <v>2026</v>
      </c>
      <c r="K76">
        <v>7</v>
      </c>
      <c r="L76" t="s">
        <v>94</v>
      </c>
      <c r="M76" s="108">
        <v>2389.86</v>
      </c>
      <c r="N76" s="108">
        <v>1</v>
      </c>
      <c r="O76" s="108">
        <v>2389.86</v>
      </c>
      <c r="P76" t="s">
        <v>2342</v>
      </c>
    </row>
    <row r="77" spans="1:16" x14ac:dyDescent="0.25">
      <c r="A77" t="s">
        <v>2382</v>
      </c>
      <c r="B77" t="s">
        <v>2346</v>
      </c>
      <c r="C77" t="s">
        <v>2347</v>
      </c>
      <c r="D77" t="s">
        <v>2341</v>
      </c>
      <c r="E77" t="s">
        <v>93</v>
      </c>
      <c r="F77">
        <v>40700</v>
      </c>
      <c r="G77" t="s">
        <v>911</v>
      </c>
      <c r="I77" t="s">
        <v>706</v>
      </c>
      <c r="J77">
        <v>2026</v>
      </c>
      <c r="K77">
        <v>7</v>
      </c>
      <c r="L77" t="s">
        <v>94</v>
      </c>
      <c r="M77" s="108">
        <v>331.56</v>
      </c>
      <c r="N77" s="108">
        <v>1</v>
      </c>
      <c r="O77" s="108">
        <v>331.56</v>
      </c>
      <c r="P77" t="s">
        <v>2342</v>
      </c>
    </row>
    <row r="78" spans="1:16" x14ac:dyDescent="0.25">
      <c r="A78" t="s">
        <v>2516</v>
      </c>
      <c r="B78" t="s">
        <v>2034</v>
      </c>
      <c r="C78" t="s">
        <v>296</v>
      </c>
      <c r="D78" t="s">
        <v>2341</v>
      </c>
      <c r="E78" t="s">
        <v>93</v>
      </c>
      <c r="F78">
        <v>40700</v>
      </c>
      <c r="G78" t="s">
        <v>911</v>
      </c>
      <c r="I78" t="s">
        <v>2302</v>
      </c>
      <c r="J78">
        <v>2026</v>
      </c>
      <c r="K78">
        <v>7</v>
      </c>
      <c r="L78" t="s">
        <v>94</v>
      </c>
      <c r="M78" s="108">
        <v>72</v>
      </c>
      <c r="N78" s="108">
        <v>1</v>
      </c>
      <c r="O78" s="108">
        <v>72</v>
      </c>
      <c r="P78" t="s">
        <v>2342</v>
      </c>
    </row>
    <row r="79" spans="1:16" x14ac:dyDescent="0.25">
      <c r="A79" t="s">
        <v>2516</v>
      </c>
      <c r="B79" t="s">
        <v>2034</v>
      </c>
      <c r="C79" t="s">
        <v>296</v>
      </c>
      <c r="D79" t="s">
        <v>2341</v>
      </c>
      <c r="E79" t="s">
        <v>102</v>
      </c>
      <c r="F79">
        <v>40700</v>
      </c>
      <c r="G79" t="s">
        <v>911</v>
      </c>
      <c r="I79" t="s">
        <v>186</v>
      </c>
      <c r="J79">
        <v>2026</v>
      </c>
      <c r="K79">
        <v>7</v>
      </c>
      <c r="L79" t="s">
        <v>94</v>
      </c>
      <c r="M79" s="108">
        <v>393.54</v>
      </c>
      <c r="N79" s="108">
        <v>1</v>
      </c>
      <c r="O79" s="108">
        <v>393.54</v>
      </c>
      <c r="P79" t="s">
        <v>2342</v>
      </c>
    </row>
    <row r="80" spans="1:16" x14ac:dyDescent="0.25">
      <c r="A80" t="s">
        <v>2516</v>
      </c>
      <c r="B80" t="s">
        <v>2034</v>
      </c>
      <c r="C80" t="s">
        <v>296</v>
      </c>
      <c r="D80" t="s">
        <v>2341</v>
      </c>
      <c r="E80" t="s">
        <v>93</v>
      </c>
      <c r="F80">
        <v>40700</v>
      </c>
      <c r="G80" t="s">
        <v>911</v>
      </c>
      <c r="I80" t="s">
        <v>166</v>
      </c>
      <c r="J80">
        <v>2026</v>
      </c>
      <c r="K80">
        <v>7</v>
      </c>
      <c r="L80" t="s">
        <v>94</v>
      </c>
      <c r="M80" s="108">
        <v>1165</v>
      </c>
      <c r="N80" s="108">
        <v>1</v>
      </c>
      <c r="O80" s="108">
        <v>1165</v>
      </c>
      <c r="P80" t="s">
        <v>2342</v>
      </c>
    </row>
    <row r="81" spans="1:16" x14ac:dyDescent="0.25">
      <c r="A81" t="s">
        <v>2516</v>
      </c>
      <c r="B81" t="s">
        <v>2034</v>
      </c>
      <c r="C81" t="s">
        <v>296</v>
      </c>
      <c r="D81" t="s">
        <v>2341</v>
      </c>
      <c r="E81" t="s">
        <v>93</v>
      </c>
      <c r="F81">
        <v>40700</v>
      </c>
      <c r="G81" t="s">
        <v>911</v>
      </c>
      <c r="I81" t="s">
        <v>2303</v>
      </c>
      <c r="J81">
        <v>2026</v>
      </c>
      <c r="K81">
        <v>7</v>
      </c>
      <c r="L81" t="s">
        <v>94</v>
      </c>
      <c r="M81" s="108">
        <v>819</v>
      </c>
      <c r="N81" s="108">
        <v>1</v>
      </c>
      <c r="O81" s="108">
        <v>819</v>
      </c>
      <c r="P81" t="s">
        <v>2342</v>
      </c>
    </row>
    <row r="82" spans="1:16" x14ac:dyDescent="0.25">
      <c r="A82" t="s">
        <v>2516</v>
      </c>
      <c r="B82" t="s">
        <v>2034</v>
      </c>
      <c r="C82" t="s">
        <v>296</v>
      </c>
      <c r="D82" t="s">
        <v>2341</v>
      </c>
      <c r="E82" t="s">
        <v>93</v>
      </c>
      <c r="F82">
        <v>40700</v>
      </c>
      <c r="G82" t="s">
        <v>911</v>
      </c>
      <c r="I82" t="s">
        <v>169</v>
      </c>
      <c r="J82">
        <v>2026</v>
      </c>
      <c r="K82">
        <v>7</v>
      </c>
      <c r="L82" t="s">
        <v>94</v>
      </c>
      <c r="M82" s="108">
        <v>720</v>
      </c>
      <c r="N82" s="108">
        <v>1</v>
      </c>
      <c r="O82" s="108">
        <v>720</v>
      </c>
      <c r="P82" t="s">
        <v>2342</v>
      </c>
    </row>
    <row r="83" spans="1:16" x14ac:dyDescent="0.25">
      <c r="A83" t="s">
        <v>2516</v>
      </c>
      <c r="B83" t="s">
        <v>2034</v>
      </c>
      <c r="C83" t="s">
        <v>296</v>
      </c>
      <c r="D83" t="s">
        <v>2341</v>
      </c>
      <c r="E83" t="s">
        <v>93</v>
      </c>
      <c r="F83">
        <v>40700</v>
      </c>
      <c r="G83" t="s">
        <v>911</v>
      </c>
      <c r="I83" t="s">
        <v>253</v>
      </c>
      <c r="J83">
        <v>2026</v>
      </c>
      <c r="K83">
        <v>7</v>
      </c>
      <c r="L83" t="s">
        <v>94</v>
      </c>
      <c r="M83" s="108">
        <v>378.96</v>
      </c>
      <c r="N83" s="108">
        <v>1</v>
      </c>
      <c r="O83" s="108">
        <v>378.96</v>
      </c>
      <c r="P83" t="s">
        <v>2342</v>
      </c>
    </row>
    <row r="84" spans="1:16" x14ac:dyDescent="0.25">
      <c r="A84" t="s">
        <v>2516</v>
      </c>
      <c r="B84" t="s">
        <v>2034</v>
      </c>
      <c r="C84" t="s">
        <v>296</v>
      </c>
      <c r="D84" t="s">
        <v>2341</v>
      </c>
      <c r="E84" t="s">
        <v>93</v>
      </c>
      <c r="F84">
        <v>40700</v>
      </c>
      <c r="G84" t="s">
        <v>911</v>
      </c>
      <c r="I84" t="s">
        <v>241</v>
      </c>
      <c r="J84">
        <v>2026</v>
      </c>
      <c r="K84">
        <v>7</v>
      </c>
      <c r="L84" t="s">
        <v>94</v>
      </c>
      <c r="M84" s="108">
        <v>454.76</v>
      </c>
      <c r="N84" s="108">
        <v>1</v>
      </c>
      <c r="O84" s="108">
        <v>454.76</v>
      </c>
      <c r="P84" t="s">
        <v>2342</v>
      </c>
    </row>
    <row r="85" spans="1:16" x14ac:dyDescent="0.25">
      <c r="A85" t="s">
        <v>2516</v>
      </c>
      <c r="B85" t="s">
        <v>2034</v>
      </c>
      <c r="C85" t="s">
        <v>296</v>
      </c>
      <c r="D85" t="s">
        <v>2341</v>
      </c>
      <c r="E85" t="s">
        <v>105</v>
      </c>
      <c r="F85">
        <v>40700</v>
      </c>
      <c r="G85" t="s">
        <v>911</v>
      </c>
      <c r="I85" t="s">
        <v>2295</v>
      </c>
      <c r="J85">
        <v>2026</v>
      </c>
      <c r="K85">
        <v>7</v>
      </c>
      <c r="L85" t="s">
        <v>94</v>
      </c>
      <c r="M85" s="108">
        <v>4358.1000000000004</v>
      </c>
      <c r="N85" s="108">
        <v>1</v>
      </c>
      <c r="O85" s="108">
        <v>4358.1000000000004</v>
      </c>
      <c r="P85" t="s">
        <v>2342</v>
      </c>
    </row>
    <row r="86" spans="1:16" x14ac:dyDescent="0.25">
      <c r="A86" t="s">
        <v>2377</v>
      </c>
      <c r="B86" t="s">
        <v>2109</v>
      </c>
      <c r="C86" t="s">
        <v>316</v>
      </c>
      <c r="D86" t="s">
        <v>2341</v>
      </c>
      <c r="E86" t="s">
        <v>93</v>
      </c>
      <c r="F86">
        <v>40700</v>
      </c>
      <c r="G86" t="s">
        <v>911</v>
      </c>
      <c r="I86" t="s">
        <v>2349</v>
      </c>
      <c r="J86">
        <v>2026</v>
      </c>
      <c r="K86">
        <v>7</v>
      </c>
      <c r="L86" t="s">
        <v>94</v>
      </c>
      <c r="M86" s="108">
        <v>86.19</v>
      </c>
      <c r="N86" s="108">
        <v>1</v>
      </c>
      <c r="O86" s="108">
        <v>86.19</v>
      </c>
      <c r="P86" t="s">
        <v>2342</v>
      </c>
    </row>
    <row r="87" spans="1:16" x14ac:dyDescent="0.25">
      <c r="A87" t="s">
        <v>2516</v>
      </c>
      <c r="B87" t="s">
        <v>2112</v>
      </c>
      <c r="C87" t="s">
        <v>296</v>
      </c>
      <c r="D87" t="s">
        <v>2341</v>
      </c>
      <c r="E87" t="s">
        <v>93</v>
      </c>
      <c r="F87">
        <v>40700</v>
      </c>
      <c r="G87" t="s">
        <v>911</v>
      </c>
      <c r="I87" t="s">
        <v>167</v>
      </c>
      <c r="J87">
        <v>2026</v>
      </c>
      <c r="K87">
        <v>7</v>
      </c>
      <c r="L87" t="s">
        <v>94</v>
      </c>
      <c r="M87" s="108">
        <v>226.85480000000001</v>
      </c>
      <c r="N87" s="108">
        <v>1</v>
      </c>
      <c r="O87" s="108">
        <v>226.85480000000001</v>
      </c>
      <c r="P87" t="s">
        <v>2342</v>
      </c>
    </row>
    <row r="88" spans="1:16" x14ac:dyDescent="0.25">
      <c r="A88" t="s">
        <v>2516</v>
      </c>
      <c r="B88" t="s">
        <v>2112</v>
      </c>
      <c r="C88" t="s">
        <v>296</v>
      </c>
      <c r="D88" t="s">
        <v>2341</v>
      </c>
      <c r="E88" t="s">
        <v>93</v>
      </c>
      <c r="F88">
        <v>40700</v>
      </c>
      <c r="G88" t="s">
        <v>911</v>
      </c>
      <c r="I88" t="s">
        <v>253</v>
      </c>
      <c r="J88">
        <v>2026</v>
      </c>
      <c r="K88">
        <v>7</v>
      </c>
      <c r="L88" t="s">
        <v>94</v>
      </c>
      <c r="M88" s="108">
        <v>400.33199999999999</v>
      </c>
      <c r="N88" s="108">
        <v>1</v>
      </c>
      <c r="O88" s="108">
        <v>400.33199999999999</v>
      </c>
      <c r="P88" t="s">
        <v>2342</v>
      </c>
    </row>
    <row r="89" spans="1:16" x14ac:dyDescent="0.25">
      <c r="A89" t="s">
        <v>2516</v>
      </c>
      <c r="B89" t="s">
        <v>2112</v>
      </c>
      <c r="C89" t="s">
        <v>296</v>
      </c>
      <c r="D89" t="s">
        <v>2341</v>
      </c>
      <c r="E89" t="s">
        <v>93</v>
      </c>
      <c r="F89">
        <v>40700</v>
      </c>
      <c r="G89" t="s">
        <v>911</v>
      </c>
      <c r="I89" t="s">
        <v>240</v>
      </c>
      <c r="J89">
        <v>2026</v>
      </c>
      <c r="K89">
        <v>7</v>
      </c>
      <c r="L89" t="s">
        <v>94</v>
      </c>
      <c r="M89" s="108">
        <v>480.39840000000004</v>
      </c>
      <c r="N89" s="108">
        <v>1</v>
      </c>
      <c r="O89" s="108">
        <v>480.39840000000004</v>
      </c>
      <c r="P89" t="s">
        <v>2342</v>
      </c>
    </row>
    <row r="90" spans="1:16" x14ac:dyDescent="0.25">
      <c r="A90" t="s">
        <v>2516</v>
      </c>
      <c r="B90" t="s">
        <v>2112</v>
      </c>
      <c r="C90" t="s">
        <v>296</v>
      </c>
      <c r="D90" t="s">
        <v>2341</v>
      </c>
      <c r="E90" t="s">
        <v>105</v>
      </c>
      <c r="F90">
        <v>40700</v>
      </c>
      <c r="G90" t="s">
        <v>911</v>
      </c>
      <c r="I90" t="s">
        <v>144</v>
      </c>
      <c r="J90">
        <v>2026</v>
      </c>
      <c r="K90">
        <v>7</v>
      </c>
      <c r="L90" t="s">
        <v>94</v>
      </c>
      <c r="M90" s="108">
        <v>887.40260000000001</v>
      </c>
      <c r="N90" s="108">
        <v>1</v>
      </c>
      <c r="O90" s="108">
        <v>887.40260000000001</v>
      </c>
      <c r="P90" t="s">
        <v>2342</v>
      </c>
    </row>
    <row r="91" spans="1:16" x14ac:dyDescent="0.25">
      <c r="A91" t="s">
        <v>2516</v>
      </c>
      <c r="B91" t="s">
        <v>2112</v>
      </c>
      <c r="C91" t="s">
        <v>296</v>
      </c>
      <c r="D91" t="s">
        <v>2341</v>
      </c>
      <c r="E91" t="s">
        <v>93</v>
      </c>
      <c r="F91">
        <v>40700</v>
      </c>
      <c r="G91" t="s">
        <v>911</v>
      </c>
      <c r="I91" t="s">
        <v>619</v>
      </c>
      <c r="J91">
        <v>2026</v>
      </c>
      <c r="K91">
        <v>7</v>
      </c>
      <c r="L91" t="s">
        <v>94</v>
      </c>
      <c r="M91" s="108">
        <v>72.246581599999999</v>
      </c>
      <c r="N91" s="108">
        <v>1</v>
      </c>
      <c r="O91" s="108">
        <v>72.246581599999999</v>
      </c>
      <c r="P91" t="s">
        <v>2342</v>
      </c>
    </row>
    <row r="92" spans="1:16" x14ac:dyDescent="0.25">
      <c r="A92" t="s">
        <v>2516</v>
      </c>
      <c r="B92" t="s">
        <v>797</v>
      </c>
      <c r="C92" t="s">
        <v>296</v>
      </c>
      <c r="D92" t="s">
        <v>2341</v>
      </c>
      <c r="E92" t="s">
        <v>102</v>
      </c>
      <c r="F92">
        <v>40700</v>
      </c>
      <c r="G92" t="s">
        <v>911</v>
      </c>
      <c r="I92" t="s">
        <v>186</v>
      </c>
      <c r="J92">
        <v>2026</v>
      </c>
      <c r="K92">
        <v>7</v>
      </c>
      <c r="L92" t="s">
        <v>94</v>
      </c>
      <c r="M92" s="108">
        <v>395.68814880000002</v>
      </c>
      <c r="N92" s="108">
        <v>1</v>
      </c>
      <c r="O92" s="108">
        <v>395.68814880000002</v>
      </c>
      <c r="P92" t="s">
        <v>2342</v>
      </c>
    </row>
    <row r="93" spans="1:16" x14ac:dyDescent="0.25">
      <c r="A93" t="s">
        <v>2516</v>
      </c>
      <c r="B93" t="s">
        <v>797</v>
      </c>
      <c r="C93" t="s">
        <v>296</v>
      </c>
      <c r="D93" t="s">
        <v>2341</v>
      </c>
      <c r="E93" t="s">
        <v>93</v>
      </c>
      <c r="F93">
        <v>40700</v>
      </c>
      <c r="G93" t="s">
        <v>911</v>
      </c>
      <c r="I93" t="s">
        <v>253</v>
      </c>
      <c r="J93">
        <v>2026</v>
      </c>
      <c r="K93">
        <v>7</v>
      </c>
      <c r="L93" t="s">
        <v>94</v>
      </c>
      <c r="M93" s="108">
        <v>400.33199999999999</v>
      </c>
      <c r="N93" s="108">
        <v>1</v>
      </c>
      <c r="O93" s="108">
        <v>400.33199999999999</v>
      </c>
      <c r="P93" t="s">
        <v>2342</v>
      </c>
    </row>
    <row r="94" spans="1:16" x14ac:dyDescent="0.25">
      <c r="A94" t="s">
        <v>2516</v>
      </c>
      <c r="B94" t="s">
        <v>797</v>
      </c>
      <c r="C94" t="s">
        <v>296</v>
      </c>
      <c r="D94" t="s">
        <v>2341</v>
      </c>
      <c r="E94" t="s">
        <v>105</v>
      </c>
      <c r="F94">
        <v>40700</v>
      </c>
      <c r="G94" t="s">
        <v>911</v>
      </c>
      <c r="I94" t="s">
        <v>144</v>
      </c>
      <c r="J94">
        <v>2026</v>
      </c>
      <c r="K94">
        <v>7</v>
      </c>
      <c r="L94" t="s">
        <v>94</v>
      </c>
      <c r="M94" s="108">
        <v>253.54360000000003</v>
      </c>
      <c r="N94" s="108">
        <v>1</v>
      </c>
      <c r="O94" s="108">
        <v>253.54360000000003</v>
      </c>
      <c r="P94" t="s">
        <v>2342</v>
      </c>
    </row>
    <row r="95" spans="1:16" x14ac:dyDescent="0.25">
      <c r="A95" t="s">
        <v>2377</v>
      </c>
      <c r="B95">
        <v>20170770</v>
      </c>
      <c r="C95" t="s">
        <v>316</v>
      </c>
      <c r="D95" t="s">
        <v>2341</v>
      </c>
      <c r="E95" t="s">
        <v>104</v>
      </c>
      <c r="F95">
        <v>40700</v>
      </c>
      <c r="G95" t="s">
        <v>911</v>
      </c>
      <c r="I95" t="s">
        <v>245</v>
      </c>
      <c r="J95">
        <v>2026</v>
      </c>
      <c r="K95">
        <v>7</v>
      </c>
      <c r="L95" t="s">
        <v>94</v>
      </c>
      <c r="M95" s="108">
        <v>424.08</v>
      </c>
      <c r="N95" s="108">
        <v>1</v>
      </c>
      <c r="O95" s="108">
        <v>424.08</v>
      </c>
      <c r="P95" t="s">
        <v>2342</v>
      </c>
    </row>
    <row r="96" spans="1:16" x14ac:dyDescent="0.25">
      <c r="A96" t="s">
        <v>2377</v>
      </c>
      <c r="B96">
        <v>20170770</v>
      </c>
      <c r="C96" t="s">
        <v>316</v>
      </c>
      <c r="D96" t="s">
        <v>2341</v>
      </c>
      <c r="E96" t="s">
        <v>104</v>
      </c>
      <c r="F96">
        <v>40700</v>
      </c>
      <c r="G96" t="s">
        <v>911</v>
      </c>
      <c r="I96" t="s">
        <v>246</v>
      </c>
      <c r="J96">
        <v>2026</v>
      </c>
      <c r="K96">
        <v>7</v>
      </c>
      <c r="L96" t="s">
        <v>94</v>
      </c>
      <c r="M96" s="108">
        <v>861.84</v>
      </c>
      <c r="N96" s="108">
        <v>1</v>
      </c>
      <c r="O96" s="108">
        <v>861.84</v>
      </c>
      <c r="P96" t="s">
        <v>2342</v>
      </c>
    </row>
    <row r="97" spans="1:16" x14ac:dyDescent="0.25">
      <c r="A97" t="s">
        <v>2377</v>
      </c>
      <c r="B97">
        <v>20170770</v>
      </c>
      <c r="C97" t="s">
        <v>316</v>
      </c>
      <c r="D97" t="s">
        <v>2341</v>
      </c>
      <c r="E97" t="s">
        <v>93</v>
      </c>
      <c r="F97">
        <v>40700</v>
      </c>
      <c r="G97" t="s">
        <v>911</v>
      </c>
      <c r="I97" t="s">
        <v>253</v>
      </c>
      <c r="J97">
        <v>2026</v>
      </c>
      <c r="K97">
        <v>7</v>
      </c>
      <c r="L97" t="s">
        <v>94</v>
      </c>
      <c r="M97" s="108">
        <v>775.66</v>
      </c>
      <c r="N97" s="108">
        <v>1</v>
      </c>
      <c r="O97" s="108">
        <v>775.66</v>
      </c>
      <c r="P97" t="s">
        <v>2342</v>
      </c>
    </row>
    <row r="98" spans="1:16" x14ac:dyDescent="0.25">
      <c r="A98" t="s">
        <v>2377</v>
      </c>
      <c r="B98">
        <v>20170770</v>
      </c>
      <c r="C98" t="s">
        <v>316</v>
      </c>
      <c r="D98" t="s">
        <v>2341</v>
      </c>
      <c r="E98" t="s">
        <v>105</v>
      </c>
      <c r="F98">
        <v>40700</v>
      </c>
      <c r="G98" t="s">
        <v>911</v>
      </c>
      <c r="I98" t="s">
        <v>121</v>
      </c>
      <c r="J98">
        <v>2026</v>
      </c>
      <c r="K98">
        <v>7</v>
      </c>
      <c r="L98" t="s">
        <v>94</v>
      </c>
      <c r="M98" s="108">
        <v>410.42</v>
      </c>
      <c r="N98" s="108">
        <v>1</v>
      </c>
      <c r="O98" s="108">
        <v>410.42</v>
      </c>
      <c r="P98" t="s">
        <v>2342</v>
      </c>
    </row>
    <row r="99" spans="1:16" x14ac:dyDescent="0.25">
      <c r="A99" t="s">
        <v>2377</v>
      </c>
      <c r="B99">
        <v>20170770</v>
      </c>
      <c r="C99" t="s">
        <v>316</v>
      </c>
      <c r="D99" t="s">
        <v>2341</v>
      </c>
      <c r="E99" t="s">
        <v>105</v>
      </c>
      <c r="F99">
        <v>40700</v>
      </c>
      <c r="G99" t="s">
        <v>911</v>
      </c>
      <c r="I99" t="s">
        <v>111</v>
      </c>
      <c r="J99">
        <v>2026</v>
      </c>
      <c r="K99">
        <v>7</v>
      </c>
      <c r="L99" t="s">
        <v>94</v>
      </c>
      <c r="M99" s="108">
        <v>389.07</v>
      </c>
      <c r="N99" s="108">
        <v>1</v>
      </c>
      <c r="O99" s="108">
        <v>389.07</v>
      </c>
      <c r="P99" t="s">
        <v>2342</v>
      </c>
    </row>
    <row r="100" spans="1:16" x14ac:dyDescent="0.25">
      <c r="A100" t="s">
        <v>2516</v>
      </c>
      <c r="B100" t="s">
        <v>302</v>
      </c>
      <c r="C100" t="s">
        <v>296</v>
      </c>
      <c r="D100" t="s">
        <v>2341</v>
      </c>
      <c r="E100" t="s">
        <v>102</v>
      </c>
      <c r="F100">
        <v>40700</v>
      </c>
      <c r="G100" t="s">
        <v>911</v>
      </c>
      <c r="I100" t="s">
        <v>186</v>
      </c>
      <c r="J100">
        <v>2026</v>
      </c>
      <c r="K100">
        <v>7</v>
      </c>
      <c r="L100" t="s">
        <v>94</v>
      </c>
      <c r="M100" s="108">
        <v>153.7808656</v>
      </c>
      <c r="N100" s="108">
        <v>1</v>
      </c>
      <c r="O100" s="108">
        <v>153.7808656</v>
      </c>
      <c r="P100" t="s">
        <v>2342</v>
      </c>
    </row>
    <row r="101" spans="1:16" x14ac:dyDescent="0.25">
      <c r="A101" t="s">
        <v>2516</v>
      </c>
      <c r="B101" t="s">
        <v>302</v>
      </c>
      <c r="C101" t="s">
        <v>296</v>
      </c>
      <c r="D101" t="s">
        <v>2341</v>
      </c>
      <c r="E101" t="s">
        <v>93</v>
      </c>
      <c r="F101">
        <v>40700</v>
      </c>
      <c r="G101" t="s">
        <v>911</v>
      </c>
      <c r="I101" t="s">
        <v>167</v>
      </c>
      <c r="J101">
        <v>2026</v>
      </c>
      <c r="K101">
        <v>7</v>
      </c>
      <c r="L101" t="s">
        <v>94</v>
      </c>
      <c r="M101" s="108">
        <v>340.28220000000005</v>
      </c>
      <c r="N101" s="108">
        <v>1</v>
      </c>
      <c r="O101" s="108">
        <v>340.28220000000005</v>
      </c>
      <c r="P101" t="s">
        <v>2342</v>
      </c>
    </row>
    <row r="102" spans="1:16" x14ac:dyDescent="0.25">
      <c r="A102" t="s">
        <v>2516</v>
      </c>
      <c r="B102" t="s">
        <v>302</v>
      </c>
      <c r="C102" t="s">
        <v>296</v>
      </c>
      <c r="D102" t="s">
        <v>2341</v>
      </c>
      <c r="E102" t="s">
        <v>93</v>
      </c>
      <c r="F102">
        <v>40700</v>
      </c>
      <c r="G102" t="s">
        <v>911</v>
      </c>
      <c r="I102" t="s">
        <v>253</v>
      </c>
      <c r="J102">
        <v>2026</v>
      </c>
      <c r="K102">
        <v>7</v>
      </c>
      <c r="L102" t="s">
        <v>94</v>
      </c>
      <c r="M102" s="108">
        <v>400.33199999999999</v>
      </c>
      <c r="N102" s="108">
        <v>1</v>
      </c>
      <c r="O102" s="108">
        <v>400.33199999999999</v>
      </c>
      <c r="P102" t="s">
        <v>2342</v>
      </c>
    </row>
    <row r="103" spans="1:16" x14ac:dyDescent="0.25">
      <c r="A103" t="s">
        <v>2516</v>
      </c>
      <c r="B103" t="s">
        <v>302</v>
      </c>
      <c r="C103" t="s">
        <v>296</v>
      </c>
      <c r="D103" t="s">
        <v>2341</v>
      </c>
      <c r="E103" t="s">
        <v>105</v>
      </c>
      <c r="F103">
        <v>40700</v>
      </c>
      <c r="G103" t="s">
        <v>911</v>
      </c>
      <c r="I103" t="s">
        <v>144</v>
      </c>
      <c r="J103">
        <v>2026</v>
      </c>
      <c r="K103">
        <v>7</v>
      </c>
      <c r="L103" t="s">
        <v>94</v>
      </c>
      <c r="M103" s="108">
        <v>1140.9462000000001</v>
      </c>
      <c r="N103" s="108">
        <v>1</v>
      </c>
      <c r="O103" s="108">
        <v>1140.9462000000001</v>
      </c>
      <c r="P103" t="s">
        <v>2342</v>
      </c>
    </row>
    <row r="104" spans="1:16" x14ac:dyDescent="0.25">
      <c r="A104" t="s">
        <v>2516</v>
      </c>
      <c r="B104" t="s">
        <v>302</v>
      </c>
      <c r="C104" t="s">
        <v>296</v>
      </c>
      <c r="D104" t="s">
        <v>2341</v>
      </c>
      <c r="E104" t="s">
        <v>93</v>
      </c>
      <c r="F104">
        <v>40700</v>
      </c>
      <c r="G104" t="s">
        <v>911</v>
      </c>
      <c r="I104" t="s">
        <v>619</v>
      </c>
      <c r="J104">
        <v>2026</v>
      </c>
      <c r="K104">
        <v>7</v>
      </c>
      <c r="L104" t="s">
        <v>94</v>
      </c>
      <c r="M104" s="108">
        <v>108.36987239999999</v>
      </c>
      <c r="N104" s="108">
        <v>1</v>
      </c>
      <c r="O104" s="108">
        <v>108.36987239999999</v>
      </c>
      <c r="P104" t="s">
        <v>2342</v>
      </c>
    </row>
    <row r="105" spans="1:16" x14ac:dyDescent="0.25">
      <c r="A105" t="s">
        <v>2516</v>
      </c>
      <c r="B105" t="s">
        <v>303</v>
      </c>
      <c r="C105" t="s">
        <v>296</v>
      </c>
      <c r="D105" t="s">
        <v>2341</v>
      </c>
      <c r="E105" t="s">
        <v>102</v>
      </c>
      <c r="F105">
        <v>40700</v>
      </c>
      <c r="G105" t="s">
        <v>911</v>
      </c>
      <c r="I105" t="s">
        <v>186</v>
      </c>
      <c r="J105">
        <v>2026</v>
      </c>
      <c r="K105">
        <v>7</v>
      </c>
      <c r="L105" t="s">
        <v>94</v>
      </c>
      <c r="M105" s="108">
        <v>165.2837384</v>
      </c>
      <c r="N105" s="108">
        <v>1</v>
      </c>
      <c r="O105" s="108">
        <v>165.2837384</v>
      </c>
      <c r="P105" t="s">
        <v>2342</v>
      </c>
    </row>
    <row r="106" spans="1:16" x14ac:dyDescent="0.25">
      <c r="A106" t="s">
        <v>2516</v>
      </c>
      <c r="B106" t="s">
        <v>303</v>
      </c>
      <c r="C106" t="s">
        <v>296</v>
      </c>
      <c r="D106" t="s">
        <v>2341</v>
      </c>
      <c r="E106" t="s">
        <v>93</v>
      </c>
      <c r="F106">
        <v>40700</v>
      </c>
      <c r="G106" t="s">
        <v>911</v>
      </c>
      <c r="I106" t="s">
        <v>166</v>
      </c>
      <c r="J106">
        <v>2026</v>
      </c>
      <c r="K106">
        <v>7</v>
      </c>
      <c r="L106" t="s">
        <v>94</v>
      </c>
      <c r="M106" s="108">
        <v>756.58744680000007</v>
      </c>
      <c r="N106" s="108">
        <v>1</v>
      </c>
      <c r="O106" s="108">
        <v>756.58744680000007</v>
      </c>
      <c r="P106" t="s">
        <v>2342</v>
      </c>
    </row>
    <row r="107" spans="1:16" x14ac:dyDescent="0.25">
      <c r="A107" t="s">
        <v>2516</v>
      </c>
      <c r="B107" t="s">
        <v>303</v>
      </c>
      <c r="C107" t="s">
        <v>296</v>
      </c>
      <c r="D107" t="s">
        <v>2341</v>
      </c>
      <c r="E107" t="s">
        <v>93</v>
      </c>
      <c r="F107">
        <v>40700</v>
      </c>
      <c r="G107" t="s">
        <v>911</v>
      </c>
      <c r="I107" t="s">
        <v>169</v>
      </c>
      <c r="J107">
        <v>2026</v>
      </c>
      <c r="K107">
        <v>7</v>
      </c>
      <c r="L107" t="s">
        <v>94</v>
      </c>
      <c r="M107" s="108">
        <v>380.31540000000001</v>
      </c>
      <c r="N107" s="108">
        <v>1</v>
      </c>
      <c r="O107" s="108">
        <v>380.31540000000001</v>
      </c>
      <c r="P107" t="s">
        <v>2342</v>
      </c>
    </row>
    <row r="108" spans="1:16" x14ac:dyDescent="0.25">
      <c r="A108" t="s">
        <v>2516</v>
      </c>
      <c r="B108" t="s">
        <v>303</v>
      </c>
      <c r="C108" t="s">
        <v>296</v>
      </c>
      <c r="D108" t="s">
        <v>2341</v>
      </c>
      <c r="E108" t="s">
        <v>93</v>
      </c>
      <c r="F108">
        <v>40700</v>
      </c>
      <c r="G108" t="s">
        <v>911</v>
      </c>
      <c r="I108" t="s">
        <v>253</v>
      </c>
      <c r="J108">
        <v>2026</v>
      </c>
      <c r="K108">
        <v>7</v>
      </c>
      <c r="L108" t="s">
        <v>94</v>
      </c>
      <c r="M108" s="108">
        <v>400.33199999999999</v>
      </c>
      <c r="N108" s="108">
        <v>1</v>
      </c>
      <c r="O108" s="108">
        <v>400.33199999999999</v>
      </c>
      <c r="P108" t="s">
        <v>2342</v>
      </c>
    </row>
    <row r="109" spans="1:16" x14ac:dyDescent="0.25">
      <c r="A109" t="s">
        <v>2516</v>
      </c>
      <c r="B109" t="s">
        <v>303</v>
      </c>
      <c r="C109" t="s">
        <v>296</v>
      </c>
      <c r="D109" t="s">
        <v>2341</v>
      </c>
      <c r="E109" t="s">
        <v>105</v>
      </c>
      <c r="F109">
        <v>40700</v>
      </c>
      <c r="G109" t="s">
        <v>911</v>
      </c>
      <c r="I109" t="s">
        <v>2295</v>
      </c>
      <c r="J109">
        <v>2026</v>
      </c>
      <c r="K109">
        <v>7</v>
      </c>
      <c r="L109" t="s">
        <v>94</v>
      </c>
      <c r="M109" s="108">
        <v>920.7636</v>
      </c>
      <c r="N109" s="108">
        <v>1</v>
      </c>
      <c r="O109" s="108">
        <v>920.7636</v>
      </c>
      <c r="P109" t="s">
        <v>2342</v>
      </c>
    </row>
    <row r="110" spans="1:16" x14ac:dyDescent="0.25">
      <c r="A110" t="s">
        <v>2516</v>
      </c>
      <c r="B110" t="s">
        <v>303</v>
      </c>
      <c r="C110" t="s">
        <v>296</v>
      </c>
      <c r="D110" t="s">
        <v>2341</v>
      </c>
      <c r="E110" t="s">
        <v>93</v>
      </c>
      <c r="F110">
        <v>40700</v>
      </c>
      <c r="G110" t="s">
        <v>911</v>
      </c>
      <c r="I110" t="s">
        <v>706</v>
      </c>
      <c r="J110">
        <v>2026</v>
      </c>
      <c r="K110">
        <v>7</v>
      </c>
      <c r="L110" t="s">
        <v>94</v>
      </c>
      <c r="M110" s="108">
        <v>108.36987239999999</v>
      </c>
      <c r="N110" s="108">
        <v>1</v>
      </c>
      <c r="O110" s="108">
        <v>108.36987239999999</v>
      </c>
      <c r="P110" t="s">
        <v>2342</v>
      </c>
    </row>
    <row r="111" spans="1:16" x14ac:dyDescent="0.25">
      <c r="A111" t="s">
        <v>2699</v>
      </c>
      <c r="B111" t="s">
        <v>2330</v>
      </c>
      <c r="C111" t="s">
        <v>576</v>
      </c>
      <c r="D111" t="s">
        <v>2341</v>
      </c>
      <c r="E111" t="s">
        <v>93</v>
      </c>
      <c r="F111">
        <v>40700</v>
      </c>
      <c r="G111" t="s">
        <v>911</v>
      </c>
      <c r="I111" t="s">
        <v>253</v>
      </c>
      <c r="J111">
        <v>2026</v>
      </c>
      <c r="K111">
        <v>7</v>
      </c>
      <c r="L111" t="s">
        <v>94</v>
      </c>
      <c r="M111" s="108">
        <v>369.9</v>
      </c>
      <c r="N111" s="108">
        <v>1</v>
      </c>
      <c r="O111" s="108">
        <v>369.9</v>
      </c>
      <c r="P111" t="s">
        <v>2342</v>
      </c>
    </row>
    <row r="112" spans="1:16" x14ac:dyDescent="0.25">
      <c r="A112" t="s">
        <v>2699</v>
      </c>
      <c r="B112" t="s">
        <v>2330</v>
      </c>
      <c r="C112" t="s">
        <v>576</v>
      </c>
      <c r="D112" t="s">
        <v>2341</v>
      </c>
      <c r="E112" t="s">
        <v>105</v>
      </c>
      <c r="F112">
        <v>40700</v>
      </c>
      <c r="G112" t="s">
        <v>911</v>
      </c>
      <c r="I112" t="s">
        <v>2295</v>
      </c>
      <c r="J112">
        <v>2026</v>
      </c>
      <c r="K112">
        <v>7</v>
      </c>
      <c r="L112" t="s">
        <v>94</v>
      </c>
      <c r="M112" s="108">
        <v>567.17999999999995</v>
      </c>
      <c r="N112" s="108">
        <v>1</v>
      </c>
      <c r="O112" s="108">
        <v>567.17999999999995</v>
      </c>
      <c r="P112" t="s">
        <v>2342</v>
      </c>
    </row>
    <row r="113" spans="1:16" x14ac:dyDescent="0.25">
      <c r="A113" t="s">
        <v>2516</v>
      </c>
      <c r="B113" t="s">
        <v>376</v>
      </c>
      <c r="C113" t="s">
        <v>296</v>
      </c>
      <c r="D113" t="s">
        <v>2341</v>
      </c>
      <c r="E113" t="s">
        <v>102</v>
      </c>
      <c r="F113">
        <v>40700</v>
      </c>
      <c r="G113" t="s">
        <v>911</v>
      </c>
      <c r="I113" t="s">
        <v>186</v>
      </c>
      <c r="J113">
        <v>2026</v>
      </c>
      <c r="K113">
        <v>7</v>
      </c>
      <c r="L113" t="s">
        <v>94</v>
      </c>
      <c r="M113" s="108">
        <v>245.93729200000004</v>
      </c>
      <c r="N113" s="108">
        <v>1</v>
      </c>
      <c r="O113" s="108">
        <v>245.93729200000004</v>
      </c>
      <c r="P113" t="s">
        <v>2342</v>
      </c>
    </row>
    <row r="114" spans="1:16" x14ac:dyDescent="0.25">
      <c r="A114" t="s">
        <v>2516</v>
      </c>
      <c r="B114" t="s">
        <v>376</v>
      </c>
      <c r="C114" t="s">
        <v>296</v>
      </c>
      <c r="D114" t="s">
        <v>2341</v>
      </c>
      <c r="E114" t="s">
        <v>93</v>
      </c>
      <c r="F114">
        <v>40700</v>
      </c>
      <c r="G114" t="s">
        <v>911</v>
      </c>
      <c r="I114" t="s">
        <v>2303</v>
      </c>
      <c r="J114">
        <v>2026</v>
      </c>
      <c r="K114">
        <v>7</v>
      </c>
      <c r="L114" t="s">
        <v>94</v>
      </c>
      <c r="M114" s="108">
        <v>935.17555200000004</v>
      </c>
      <c r="N114" s="108">
        <v>1</v>
      </c>
      <c r="O114" s="108">
        <v>935.17555200000004</v>
      </c>
      <c r="P114" t="s">
        <v>2342</v>
      </c>
    </row>
    <row r="115" spans="1:16" x14ac:dyDescent="0.25">
      <c r="A115" t="s">
        <v>2516</v>
      </c>
      <c r="B115" t="s">
        <v>376</v>
      </c>
      <c r="C115" t="s">
        <v>296</v>
      </c>
      <c r="D115" t="s">
        <v>2341</v>
      </c>
      <c r="E115" t="s">
        <v>93</v>
      </c>
      <c r="F115">
        <v>40700</v>
      </c>
      <c r="G115" t="s">
        <v>911</v>
      </c>
      <c r="I115" t="s">
        <v>169</v>
      </c>
      <c r="J115">
        <v>2026</v>
      </c>
      <c r="K115">
        <v>7</v>
      </c>
      <c r="L115" t="s">
        <v>94</v>
      </c>
      <c r="M115" s="108">
        <v>507.08720000000005</v>
      </c>
      <c r="N115" s="108">
        <v>1</v>
      </c>
      <c r="O115" s="108">
        <v>507.08720000000005</v>
      </c>
      <c r="P115" t="s">
        <v>2342</v>
      </c>
    </row>
    <row r="116" spans="1:16" x14ac:dyDescent="0.25">
      <c r="A116" t="s">
        <v>2516</v>
      </c>
      <c r="B116" t="s">
        <v>376</v>
      </c>
      <c r="C116" t="s">
        <v>296</v>
      </c>
      <c r="D116" t="s">
        <v>2341</v>
      </c>
      <c r="E116" t="s">
        <v>93</v>
      </c>
      <c r="F116">
        <v>40700</v>
      </c>
      <c r="G116" t="s">
        <v>911</v>
      </c>
      <c r="I116" t="s">
        <v>253</v>
      </c>
      <c r="J116">
        <v>2026</v>
      </c>
      <c r="K116">
        <v>7</v>
      </c>
      <c r="L116" t="s">
        <v>94</v>
      </c>
      <c r="M116" s="108">
        <v>400.33199999999999</v>
      </c>
      <c r="N116" s="108">
        <v>1</v>
      </c>
      <c r="O116" s="108">
        <v>400.33199999999999</v>
      </c>
      <c r="P116" t="s">
        <v>2342</v>
      </c>
    </row>
    <row r="117" spans="1:16" x14ac:dyDescent="0.25">
      <c r="A117" t="s">
        <v>2516</v>
      </c>
      <c r="B117" t="s">
        <v>376</v>
      </c>
      <c r="C117" t="s">
        <v>296</v>
      </c>
      <c r="D117" t="s">
        <v>2341</v>
      </c>
      <c r="E117" t="s">
        <v>105</v>
      </c>
      <c r="F117">
        <v>40700</v>
      </c>
      <c r="G117" t="s">
        <v>911</v>
      </c>
      <c r="I117" t="s">
        <v>2295</v>
      </c>
      <c r="J117">
        <v>2026</v>
      </c>
      <c r="K117">
        <v>7</v>
      </c>
      <c r="L117" t="s">
        <v>94</v>
      </c>
      <c r="M117" s="108">
        <v>1227.6848</v>
      </c>
      <c r="N117" s="108">
        <v>1</v>
      </c>
      <c r="O117" s="108">
        <v>1227.6848</v>
      </c>
      <c r="P117" t="s">
        <v>2342</v>
      </c>
    </row>
    <row r="118" spans="1:16" x14ac:dyDescent="0.25">
      <c r="A118" t="s">
        <v>2516</v>
      </c>
      <c r="B118" t="s">
        <v>376</v>
      </c>
      <c r="C118" t="s">
        <v>296</v>
      </c>
      <c r="D118" t="s">
        <v>2341</v>
      </c>
      <c r="E118" t="s">
        <v>93</v>
      </c>
      <c r="F118">
        <v>40700</v>
      </c>
      <c r="G118" t="s">
        <v>911</v>
      </c>
      <c r="I118" t="s">
        <v>706</v>
      </c>
      <c r="J118">
        <v>2026</v>
      </c>
      <c r="K118">
        <v>7</v>
      </c>
      <c r="L118" t="s">
        <v>94</v>
      </c>
      <c r="M118" s="108">
        <v>117.00369920000001</v>
      </c>
      <c r="N118" s="108">
        <v>1</v>
      </c>
      <c r="O118" s="108">
        <v>117.00369920000001</v>
      </c>
      <c r="P118" t="s">
        <v>2342</v>
      </c>
    </row>
    <row r="119" spans="1:16" x14ac:dyDescent="0.25">
      <c r="A119" t="s">
        <v>2516</v>
      </c>
      <c r="B119" t="s">
        <v>2331</v>
      </c>
      <c r="C119" t="s">
        <v>296</v>
      </c>
      <c r="D119" t="s">
        <v>2341</v>
      </c>
      <c r="E119" t="s">
        <v>93</v>
      </c>
      <c r="F119">
        <v>40700</v>
      </c>
      <c r="G119" t="s">
        <v>911</v>
      </c>
      <c r="I119" t="s">
        <v>253</v>
      </c>
      <c r="J119">
        <v>2026</v>
      </c>
      <c r="K119">
        <v>7</v>
      </c>
      <c r="L119" t="s">
        <v>94</v>
      </c>
      <c r="M119" s="108">
        <v>400.33199999999999</v>
      </c>
      <c r="N119" s="108">
        <v>1</v>
      </c>
      <c r="O119" s="108">
        <v>400.33199999999999</v>
      </c>
      <c r="P119" t="s">
        <v>2342</v>
      </c>
    </row>
    <row r="120" spans="1:16" x14ac:dyDescent="0.25">
      <c r="A120" t="s">
        <v>2516</v>
      </c>
      <c r="B120" t="s">
        <v>2331</v>
      </c>
      <c r="C120" t="s">
        <v>296</v>
      </c>
      <c r="D120" t="s">
        <v>2341</v>
      </c>
      <c r="E120" t="s">
        <v>105</v>
      </c>
      <c r="F120">
        <v>40700</v>
      </c>
      <c r="G120" t="s">
        <v>911</v>
      </c>
      <c r="I120" t="s">
        <v>2295</v>
      </c>
      <c r="J120">
        <v>2026</v>
      </c>
      <c r="K120">
        <v>7</v>
      </c>
      <c r="L120" t="s">
        <v>94</v>
      </c>
      <c r="M120" s="108">
        <v>1227.6848</v>
      </c>
      <c r="N120" s="108">
        <v>1</v>
      </c>
      <c r="O120" s="108">
        <v>1227.6848</v>
      </c>
      <c r="P120" t="s">
        <v>2342</v>
      </c>
    </row>
    <row r="121" spans="1:16" x14ac:dyDescent="0.25">
      <c r="A121" t="s">
        <v>2377</v>
      </c>
      <c r="B121">
        <v>20210096</v>
      </c>
      <c r="C121" t="s">
        <v>316</v>
      </c>
      <c r="D121" t="s">
        <v>2341</v>
      </c>
      <c r="E121" t="s">
        <v>93</v>
      </c>
      <c r="F121">
        <v>40700</v>
      </c>
      <c r="G121" t="s">
        <v>911</v>
      </c>
      <c r="I121" t="s">
        <v>253</v>
      </c>
      <c r="J121">
        <v>2026</v>
      </c>
      <c r="K121">
        <v>7</v>
      </c>
      <c r="L121" t="s">
        <v>94</v>
      </c>
      <c r="M121" s="108">
        <v>775.66</v>
      </c>
      <c r="N121" s="108">
        <v>1</v>
      </c>
      <c r="O121" s="108">
        <v>775.66</v>
      </c>
      <c r="P121" t="s">
        <v>2342</v>
      </c>
    </row>
    <row r="122" spans="1:16" x14ac:dyDescent="0.25">
      <c r="A122" t="s">
        <v>2377</v>
      </c>
      <c r="B122">
        <v>20210096</v>
      </c>
      <c r="C122" t="s">
        <v>316</v>
      </c>
      <c r="D122" t="s">
        <v>2341</v>
      </c>
      <c r="E122" t="s">
        <v>105</v>
      </c>
      <c r="F122">
        <v>40700</v>
      </c>
      <c r="G122" t="s">
        <v>911</v>
      </c>
      <c r="I122" t="s">
        <v>111</v>
      </c>
      <c r="J122">
        <v>2026</v>
      </c>
      <c r="K122">
        <v>7</v>
      </c>
      <c r="L122" t="s">
        <v>94</v>
      </c>
      <c r="M122" s="108">
        <v>129.69</v>
      </c>
      <c r="N122" s="108">
        <v>1</v>
      </c>
      <c r="O122" s="108">
        <v>129.69</v>
      </c>
      <c r="P122" t="s">
        <v>2342</v>
      </c>
    </row>
    <row r="123" spans="1:16" x14ac:dyDescent="0.25">
      <c r="A123" t="s">
        <v>2516</v>
      </c>
      <c r="B123" t="s">
        <v>378</v>
      </c>
      <c r="C123" t="s">
        <v>296</v>
      </c>
      <c r="D123" t="s">
        <v>2341</v>
      </c>
      <c r="E123" t="s">
        <v>93</v>
      </c>
      <c r="F123">
        <v>40700</v>
      </c>
      <c r="G123" t="s">
        <v>911</v>
      </c>
      <c r="I123" t="s">
        <v>2302</v>
      </c>
      <c r="J123">
        <v>2026</v>
      </c>
      <c r="K123">
        <v>7</v>
      </c>
      <c r="L123" t="s">
        <v>94</v>
      </c>
      <c r="M123" s="108">
        <v>88.073040000000006</v>
      </c>
      <c r="N123" s="108">
        <v>1</v>
      </c>
      <c r="O123" s="108">
        <v>88.073040000000006</v>
      </c>
      <c r="P123" t="s">
        <v>2342</v>
      </c>
    </row>
    <row r="124" spans="1:16" x14ac:dyDescent="0.25">
      <c r="A124" t="s">
        <v>2516</v>
      </c>
      <c r="B124" t="s">
        <v>378</v>
      </c>
      <c r="C124" t="s">
        <v>296</v>
      </c>
      <c r="D124" t="s">
        <v>2341</v>
      </c>
      <c r="E124" t="s">
        <v>93</v>
      </c>
      <c r="F124">
        <v>40700</v>
      </c>
      <c r="G124" t="s">
        <v>911</v>
      </c>
      <c r="I124" t="s">
        <v>191</v>
      </c>
      <c r="J124">
        <v>2026</v>
      </c>
      <c r="K124">
        <v>7</v>
      </c>
      <c r="L124" t="s">
        <v>94</v>
      </c>
      <c r="M124" s="108">
        <v>453.30926800000003</v>
      </c>
      <c r="N124" s="108">
        <v>1</v>
      </c>
      <c r="O124" s="108">
        <v>453.30926800000003</v>
      </c>
      <c r="P124" t="s">
        <v>2342</v>
      </c>
    </row>
    <row r="125" spans="1:16" x14ac:dyDescent="0.25">
      <c r="A125" t="s">
        <v>2516</v>
      </c>
      <c r="B125" t="s">
        <v>378</v>
      </c>
      <c r="C125" t="s">
        <v>296</v>
      </c>
      <c r="D125" t="s">
        <v>2341</v>
      </c>
      <c r="E125" t="s">
        <v>93</v>
      </c>
      <c r="F125">
        <v>40700</v>
      </c>
      <c r="G125" t="s">
        <v>911</v>
      </c>
      <c r="I125" t="s">
        <v>618</v>
      </c>
      <c r="J125">
        <v>2026</v>
      </c>
      <c r="K125">
        <v>7</v>
      </c>
      <c r="L125" t="s">
        <v>94</v>
      </c>
      <c r="M125" s="108">
        <v>1303.8546352000001</v>
      </c>
      <c r="N125" s="108">
        <v>1</v>
      </c>
      <c r="O125" s="108">
        <v>1303.8546352000001</v>
      </c>
      <c r="P125" t="s">
        <v>2342</v>
      </c>
    </row>
    <row r="126" spans="1:16" x14ac:dyDescent="0.25">
      <c r="A126" t="s">
        <v>2516</v>
      </c>
      <c r="B126" t="s">
        <v>378</v>
      </c>
      <c r="C126" t="s">
        <v>296</v>
      </c>
      <c r="D126" t="s">
        <v>2341</v>
      </c>
      <c r="E126" t="s">
        <v>93</v>
      </c>
      <c r="F126">
        <v>40700</v>
      </c>
      <c r="G126" t="s">
        <v>911</v>
      </c>
      <c r="I126" t="s">
        <v>168</v>
      </c>
      <c r="J126">
        <v>2026</v>
      </c>
      <c r="K126">
        <v>7</v>
      </c>
      <c r="L126" t="s">
        <v>94</v>
      </c>
      <c r="M126" s="108">
        <v>512.15807200000006</v>
      </c>
      <c r="N126" s="108">
        <v>1</v>
      </c>
      <c r="O126" s="108">
        <v>512.15807200000006</v>
      </c>
      <c r="P126" t="s">
        <v>2342</v>
      </c>
    </row>
    <row r="127" spans="1:16" x14ac:dyDescent="0.25">
      <c r="A127" t="s">
        <v>2516</v>
      </c>
      <c r="B127" t="s">
        <v>378</v>
      </c>
      <c r="C127" t="s">
        <v>296</v>
      </c>
      <c r="D127" t="s">
        <v>2341</v>
      </c>
      <c r="E127" t="s">
        <v>93</v>
      </c>
      <c r="F127">
        <v>40700</v>
      </c>
      <c r="G127" t="s">
        <v>911</v>
      </c>
      <c r="I127" t="s">
        <v>253</v>
      </c>
      <c r="J127">
        <v>2026</v>
      </c>
      <c r="K127">
        <v>7</v>
      </c>
      <c r="L127" t="s">
        <v>94</v>
      </c>
      <c r="M127" s="108">
        <v>404.33532000000002</v>
      </c>
      <c r="N127" s="108">
        <v>1</v>
      </c>
      <c r="O127" s="108">
        <v>404.33532000000002</v>
      </c>
      <c r="P127" t="s">
        <v>2342</v>
      </c>
    </row>
    <row r="128" spans="1:16" x14ac:dyDescent="0.25">
      <c r="A128" t="s">
        <v>2516</v>
      </c>
      <c r="B128" t="s">
        <v>378</v>
      </c>
      <c r="C128" t="s">
        <v>296</v>
      </c>
      <c r="D128" t="s">
        <v>2341</v>
      </c>
      <c r="E128" t="s">
        <v>93</v>
      </c>
      <c r="F128">
        <v>40700</v>
      </c>
      <c r="G128" t="s">
        <v>911</v>
      </c>
      <c r="I128" t="s">
        <v>240</v>
      </c>
      <c r="J128">
        <v>2026</v>
      </c>
      <c r="K128">
        <v>7</v>
      </c>
      <c r="L128" t="s">
        <v>94</v>
      </c>
      <c r="M128" s="108">
        <v>242.60119200000003</v>
      </c>
      <c r="N128" s="108">
        <v>1</v>
      </c>
      <c r="O128" s="108">
        <v>242.60119200000003</v>
      </c>
      <c r="P128" t="s">
        <v>2342</v>
      </c>
    </row>
    <row r="129" spans="1:16" x14ac:dyDescent="0.25">
      <c r="A129" t="s">
        <v>2516</v>
      </c>
      <c r="B129" t="s">
        <v>378</v>
      </c>
      <c r="C129" t="s">
        <v>296</v>
      </c>
      <c r="D129" t="s">
        <v>2341</v>
      </c>
      <c r="E129" t="s">
        <v>105</v>
      </c>
      <c r="F129">
        <v>40700</v>
      </c>
      <c r="G129" t="s">
        <v>911</v>
      </c>
      <c r="I129" t="s">
        <v>121</v>
      </c>
      <c r="J129">
        <v>2026</v>
      </c>
      <c r="K129">
        <v>7</v>
      </c>
      <c r="L129" t="s">
        <v>94</v>
      </c>
      <c r="M129" s="108">
        <v>768.23710800000015</v>
      </c>
      <c r="N129" s="108">
        <v>1</v>
      </c>
      <c r="O129" s="108">
        <v>768.23710800000015</v>
      </c>
      <c r="P129" t="s">
        <v>2342</v>
      </c>
    </row>
    <row r="130" spans="1:16" x14ac:dyDescent="0.25">
      <c r="A130" t="s">
        <v>2516</v>
      </c>
      <c r="B130" t="s">
        <v>378</v>
      </c>
      <c r="C130" t="s">
        <v>296</v>
      </c>
      <c r="D130" t="s">
        <v>2341</v>
      </c>
      <c r="E130" t="s">
        <v>102</v>
      </c>
      <c r="F130">
        <v>40700</v>
      </c>
      <c r="G130" t="s">
        <v>911</v>
      </c>
      <c r="I130" t="s">
        <v>186</v>
      </c>
      <c r="J130">
        <v>2026</v>
      </c>
      <c r="K130">
        <v>7</v>
      </c>
      <c r="L130" t="s">
        <v>94</v>
      </c>
      <c r="M130" s="108">
        <v>389.93671239999998</v>
      </c>
      <c r="N130" s="108">
        <v>1</v>
      </c>
      <c r="O130" s="108">
        <v>389.93671239999998</v>
      </c>
      <c r="P130" t="s">
        <v>2342</v>
      </c>
    </row>
    <row r="131" spans="1:16" x14ac:dyDescent="0.25">
      <c r="A131" t="s">
        <v>2516</v>
      </c>
      <c r="B131" t="s">
        <v>378</v>
      </c>
      <c r="C131" t="s">
        <v>296</v>
      </c>
      <c r="D131" t="s">
        <v>2341</v>
      </c>
      <c r="E131" t="s">
        <v>93</v>
      </c>
      <c r="F131">
        <v>40700</v>
      </c>
      <c r="G131" t="s">
        <v>911</v>
      </c>
      <c r="I131" t="s">
        <v>166</v>
      </c>
      <c r="J131">
        <v>2026</v>
      </c>
      <c r="K131">
        <v>7</v>
      </c>
      <c r="L131" t="s">
        <v>94</v>
      </c>
      <c r="M131" s="108">
        <v>1008.7832624000001</v>
      </c>
      <c r="N131" s="108">
        <v>1</v>
      </c>
      <c r="O131" s="108">
        <v>1008.7832624000001</v>
      </c>
      <c r="P131" t="s">
        <v>2342</v>
      </c>
    </row>
    <row r="132" spans="1:16" x14ac:dyDescent="0.25">
      <c r="A132" t="s">
        <v>2516</v>
      </c>
      <c r="B132" t="s">
        <v>378</v>
      </c>
      <c r="C132" t="s">
        <v>296</v>
      </c>
      <c r="D132" t="s">
        <v>2341</v>
      </c>
      <c r="E132" t="s">
        <v>93</v>
      </c>
      <c r="F132">
        <v>40700</v>
      </c>
      <c r="G132" t="s">
        <v>911</v>
      </c>
      <c r="I132" t="s">
        <v>169</v>
      </c>
      <c r="J132">
        <v>2026</v>
      </c>
      <c r="K132">
        <v>7</v>
      </c>
      <c r="L132" t="s">
        <v>94</v>
      </c>
      <c r="M132" s="108">
        <v>507.08720000000005</v>
      </c>
      <c r="N132" s="108">
        <v>1</v>
      </c>
      <c r="O132" s="108">
        <v>507.08720000000005</v>
      </c>
      <c r="P132" t="s">
        <v>2342</v>
      </c>
    </row>
    <row r="133" spans="1:16" x14ac:dyDescent="0.25">
      <c r="A133" t="s">
        <v>2516</v>
      </c>
      <c r="B133" t="s">
        <v>378</v>
      </c>
      <c r="C133" t="s">
        <v>296</v>
      </c>
      <c r="D133" t="s">
        <v>2341</v>
      </c>
      <c r="E133" t="s">
        <v>105</v>
      </c>
      <c r="F133">
        <v>40700</v>
      </c>
      <c r="G133" t="s">
        <v>911</v>
      </c>
      <c r="I133" t="s">
        <v>2350</v>
      </c>
      <c r="J133">
        <v>2026</v>
      </c>
      <c r="K133">
        <v>7</v>
      </c>
      <c r="L133" t="s">
        <v>94</v>
      </c>
      <c r="M133" s="108">
        <v>1534.606</v>
      </c>
      <c r="N133" s="108">
        <v>1</v>
      </c>
      <c r="O133" s="108">
        <v>1534.606</v>
      </c>
      <c r="P133" t="s">
        <v>2342</v>
      </c>
    </row>
    <row r="134" spans="1:16" x14ac:dyDescent="0.25">
      <c r="A134" t="s">
        <v>2516</v>
      </c>
      <c r="B134" t="s">
        <v>379</v>
      </c>
      <c r="C134" t="s">
        <v>296</v>
      </c>
      <c r="D134" t="s">
        <v>2341</v>
      </c>
      <c r="E134" t="s">
        <v>105</v>
      </c>
      <c r="F134">
        <v>40700</v>
      </c>
      <c r="G134" t="s">
        <v>911</v>
      </c>
      <c r="I134" t="s">
        <v>670</v>
      </c>
      <c r="J134">
        <v>2026</v>
      </c>
      <c r="K134">
        <v>7</v>
      </c>
      <c r="L134" t="s">
        <v>94</v>
      </c>
      <c r="M134" s="108">
        <v>1213.00596</v>
      </c>
      <c r="N134" s="108">
        <v>1</v>
      </c>
      <c r="O134" s="108">
        <v>1213.00596</v>
      </c>
      <c r="P134" t="s">
        <v>2342</v>
      </c>
    </row>
    <row r="135" spans="1:16" x14ac:dyDescent="0.25">
      <c r="A135" t="s">
        <v>2516</v>
      </c>
      <c r="B135" t="s">
        <v>380</v>
      </c>
      <c r="C135" t="s">
        <v>296</v>
      </c>
      <c r="D135" t="s">
        <v>2341</v>
      </c>
      <c r="E135" t="s">
        <v>102</v>
      </c>
      <c r="F135">
        <v>40700</v>
      </c>
      <c r="G135" t="s">
        <v>911</v>
      </c>
      <c r="I135" t="s">
        <v>186</v>
      </c>
      <c r="J135">
        <v>2026</v>
      </c>
      <c r="K135">
        <v>7</v>
      </c>
      <c r="L135" t="s">
        <v>94</v>
      </c>
      <c r="M135" s="108">
        <v>558.97022720000007</v>
      </c>
      <c r="N135" s="108">
        <v>1</v>
      </c>
      <c r="O135" s="108">
        <v>558.97022720000007</v>
      </c>
      <c r="P135" t="s">
        <v>2342</v>
      </c>
    </row>
    <row r="136" spans="1:16" x14ac:dyDescent="0.25">
      <c r="A136" t="s">
        <v>2516</v>
      </c>
      <c r="B136" t="s">
        <v>380</v>
      </c>
      <c r="C136" t="s">
        <v>296</v>
      </c>
      <c r="D136" t="s">
        <v>2341</v>
      </c>
      <c r="E136" t="s">
        <v>93</v>
      </c>
      <c r="F136">
        <v>40700</v>
      </c>
      <c r="G136" t="s">
        <v>911</v>
      </c>
      <c r="I136" t="s">
        <v>191</v>
      </c>
      <c r="J136">
        <v>2026</v>
      </c>
      <c r="K136">
        <v>7</v>
      </c>
      <c r="L136" t="s">
        <v>94</v>
      </c>
      <c r="M136" s="108">
        <v>189.090148</v>
      </c>
      <c r="N136" s="108">
        <v>1</v>
      </c>
      <c r="O136" s="108">
        <v>189.090148</v>
      </c>
      <c r="P136" t="s">
        <v>2342</v>
      </c>
    </row>
    <row r="137" spans="1:16" x14ac:dyDescent="0.25">
      <c r="A137" t="s">
        <v>2516</v>
      </c>
      <c r="B137" t="s">
        <v>380</v>
      </c>
      <c r="C137" t="s">
        <v>296</v>
      </c>
      <c r="D137" t="s">
        <v>2341</v>
      </c>
      <c r="E137" t="s">
        <v>93</v>
      </c>
      <c r="F137">
        <v>40700</v>
      </c>
      <c r="G137" t="s">
        <v>911</v>
      </c>
      <c r="I137" t="s">
        <v>168</v>
      </c>
      <c r="J137">
        <v>2026</v>
      </c>
      <c r="K137">
        <v>7</v>
      </c>
      <c r="L137" t="s">
        <v>94</v>
      </c>
      <c r="M137" s="108">
        <v>113.42740000000001</v>
      </c>
      <c r="N137" s="108">
        <v>1</v>
      </c>
      <c r="O137" s="108">
        <v>113.42740000000001</v>
      </c>
      <c r="P137" t="s">
        <v>2342</v>
      </c>
    </row>
    <row r="138" spans="1:16" x14ac:dyDescent="0.25">
      <c r="A138" t="s">
        <v>2516</v>
      </c>
      <c r="B138" t="s">
        <v>380</v>
      </c>
      <c r="C138" t="s">
        <v>296</v>
      </c>
      <c r="D138" t="s">
        <v>2341</v>
      </c>
      <c r="E138" t="s">
        <v>93</v>
      </c>
      <c r="F138">
        <v>40700</v>
      </c>
      <c r="G138" t="s">
        <v>911</v>
      </c>
      <c r="I138" t="s">
        <v>253</v>
      </c>
      <c r="J138">
        <v>2026</v>
      </c>
      <c r="K138">
        <v>7</v>
      </c>
      <c r="L138" t="s">
        <v>94</v>
      </c>
      <c r="M138" s="108">
        <v>400.33199999999999</v>
      </c>
      <c r="N138" s="108">
        <v>1</v>
      </c>
      <c r="O138" s="108">
        <v>400.33199999999999</v>
      </c>
      <c r="P138" t="s">
        <v>2342</v>
      </c>
    </row>
    <row r="139" spans="1:16" x14ac:dyDescent="0.25">
      <c r="A139" t="s">
        <v>2516</v>
      </c>
      <c r="B139" t="s">
        <v>380</v>
      </c>
      <c r="C139" t="s">
        <v>296</v>
      </c>
      <c r="D139" t="s">
        <v>2341</v>
      </c>
      <c r="E139" t="s">
        <v>105</v>
      </c>
      <c r="F139">
        <v>40700</v>
      </c>
      <c r="G139" t="s">
        <v>911</v>
      </c>
      <c r="I139" t="s">
        <v>121</v>
      </c>
      <c r="J139">
        <v>2026</v>
      </c>
      <c r="K139">
        <v>7</v>
      </c>
      <c r="L139" t="s">
        <v>94</v>
      </c>
      <c r="M139" s="108">
        <v>1014.1744000000001</v>
      </c>
      <c r="N139" s="108">
        <v>1</v>
      </c>
      <c r="O139" s="108">
        <v>1014.1744000000001</v>
      </c>
      <c r="P139" t="s">
        <v>2342</v>
      </c>
    </row>
    <row r="140" spans="1:16" x14ac:dyDescent="0.25">
      <c r="A140" t="s">
        <v>2516</v>
      </c>
      <c r="B140" t="s">
        <v>380</v>
      </c>
      <c r="C140" t="s">
        <v>296</v>
      </c>
      <c r="D140" t="s">
        <v>2341</v>
      </c>
      <c r="E140" t="s">
        <v>93</v>
      </c>
      <c r="F140">
        <v>40700</v>
      </c>
      <c r="G140" t="s">
        <v>911</v>
      </c>
      <c r="I140" t="s">
        <v>619</v>
      </c>
      <c r="J140">
        <v>2026</v>
      </c>
      <c r="K140">
        <v>7</v>
      </c>
      <c r="L140" t="s">
        <v>94</v>
      </c>
      <c r="M140" s="108">
        <v>26.902310400000001</v>
      </c>
      <c r="N140" s="108">
        <v>1</v>
      </c>
      <c r="O140" s="108">
        <v>26.902310400000001</v>
      </c>
      <c r="P140" t="s">
        <v>2342</v>
      </c>
    </row>
    <row r="141" spans="1:16" x14ac:dyDescent="0.25">
      <c r="A141" t="s">
        <v>2516</v>
      </c>
      <c r="B141" t="s">
        <v>308</v>
      </c>
      <c r="C141" t="s">
        <v>296</v>
      </c>
      <c r="D141" t="s">
        <v>2341</v>
      </c>
      <c r="E141" t="s">
        <v>93</v>
      </c>
      <c r="F141">
        <v>40700</v>
      </c>
      <c r="G141" t="s">
        <v>911</v>
      </c>
      <c r="I141" t="s">
        <v>167</v>
      </c>
      <c r="J141">
        <v>2026</v>
      </c>
      <c r="K141">
        <v>7</v>
      </c>
      <c r="L141" t="s">
        <v>94</v>
      </c>
      <c r="M141" s="108">
        <v>507.08720000000005</v>
      </c>
      <c r="N141" s="108">
        <v>1</v>
      </c>
      <c r="O141" s="108">
        <v>507.08720000000005</v>
      </c>
      <c r="P141" t="s">
        <v>2342</v>
      </c>
    </row>
    <row r="142" spans="1:16" x14ac:dyDescent="0.25">
      <c r="A142" t="s">
        <v>2516</v>
      </c>
      <c r="B142" t="s">
        <v>308</v>
      </c>
      <c r="C142" t="s">
        <v>296</v>
      </c>
      <c r="D142" t="s">
        <v>2341</v>
      </c>
      <c r="E142" t="s">
        <v>93</v>
      </c>
      <c r="F142">
        <v>40700</v>
      </c>
      <c r="G142" t="s">
        <v>911</v>
      </c>
      <c r="I142" t="s">
        <v>253</v>
      </c>
      <c r="J142">
        <v>2026</v>
      </c>
      <c r="K142">
        <v>7</v>
      </c>
      <c r="L142" t="s">
        <v>94</v>
      </c>
      <c r="M142" s="108">
        <v>400.33199999999999</v>
      </c>
      <c r="N142" s="108">
        <v>1</v>
      </c>
      <c r="O142" s="108">
        <v>400.33199999999999</v>
      </c>
      <c r="P142" t="s">
        <v>2342</v>
      </c>
    </row>
    <row r="143" spans="1:16" x14ac:dyDescent="0.25">
      <c r="A143" t="s">
        <v>2516</v>
      </c>
      <c r="B143" t="s">
        <v>308</v>
      </c>
      <c r="C143" t="s">
        <v>296</v>
      </c>
      <c r="D143" t="s">
        <v>2341</v>
      </c>
      <c r="E143" t="s">
        <v>93</v>
      </c>
      <c r="F143">
        <v>40700</v>
      </c>
      <c r="G143" t="s">
        <v>911</v>
      </c>
      <c r="I143" t="s">
        <v>240</v>
      </c>
      <c r="J143">
        <v>2026</v>
      </c>
      <c r="K143">
        <v>7</v>
      </c>
      <c r="L143" t="s">
        <v>94</v>
      </c>
      <c r="M143" s="108">
        <v>240.19920000000002</v>
      </c>
      <c r="N143" s="108">
        <v>1</v>
      </c>
      <c r="O143" s="108">
        <v>240.19920000000002</v>
      </c>
      <c r="P143" t="s">
        <v>2342</v>
      </c>
    </row>
    <row r="144" spans="1:16" x14ac:dyDescent="0.25">
      <c r="A144" t="s">
        <v>2516</v>
      </c>
      <c r="B144" t="s">
        <v>308</v>
      </c>
      <c r="C144" t="s">
        <v>296</v>
      </c>
      <c r="D144" t="s">
        <v>2341</v>
      </c>
      <c r="E144" t="s">
        <v>105</v>
      </c>
      <c r="F144">
        <v>40700</v>
      </c>
      <c r="G144" t="s">
        <v>911</v>
      </c>
      <c r="I144" t="s">
        <v>121</v>
      </c>
      <c r="J144">
        <v>2026</v>
      </c>
      <c r="K144">
        <v>7</v>
      </c>
      <c r="L144" t="s">
        <v>94</v>
      </c>
      <c r="M144" s="108">
        <v>1774.8052</v>
      </c>
      <c r="N144" s="108">
        <v>1</v>
      </c>
      <c r="O144" s="108">
        <v>1774.8052</v>
      </c>
      <c r="P144" t="s">
        <v>2342</v>
      </c>
    </row>
    <row r="145" spans="1:16" x14ac:dyDescent="0.25">
      <c r="A145" t="s">
        <v>2516</v>
      </c>
      <c r="B145" t="s">
        <v>308</v>
      </c>
      <c r="C145" t="s">
        <v>296</v>
      </c>
      <c r="D145" t="s">
        <v>2341</v>
      </c>
      <c r="E145" t="s">
        <v>93</v>
      </c>
      <c r="F145">
        <v>40700</v>
      </c>
      <c r="G145" t="s">
        <v>911</v>
      </c>
      <c r="I145" t="s">
        <v>619</v>
      </c>
      <c r="J145">
        <v>2026</v>
      </c>
      <c r="K145">
        <v>7</v>
      </c>
      <c r="L145" t="s">
        <v>94</v>
      </c>
      <c r="M145" s="108">
        <v>151.4856288</v>
      </c>
      <c r="N145" s="108">
        <v>1</v>
      </c>
      <c r="O145" s="108">
        <v>151.4856288</v>
      </c>
      <c r="P145" t="s">
        <v>2342</v>
      </c>
    </row>
    <row r="146" spans="1:16" x14ac:dyDescent="0.25">
      <c r="A146" t="s">
        <v>2377</v>
      </c>
      <c r="B146">
        <v>20190341</v>
      </c>
      <c r="C146" t="s">
        <v>316</v>
      </c>
      <c r="D146" t="s">
        <v>2341</v>
      </c>
      <c r="E146" t="s">
        <v>102</v>
      </c>
      <c r="F146">
        <v>40700</v>
      </c>
      <c r="G146" t="s">
        <v>911</v>
      </c>
      <c r="I146" t="s">
        <v>186</v>
      </c>
      <c r="J146">
        <v>2026</v>
      </c>
      <c r="K146">
        <v>7</v>
      </c>
      <c r="L146" t="s">
        <v>94</v>
      </c>
      <c r="M146" s="108">
        <v>163.56</v>
      </c>
      <c r="N146" s="108">
        <v>1</v>
      </c>
      <c r="O146" s="108">
        <v>163.56</v>
      </c>
      <c r="P146" t="s">
        <v>2342</v>
      </c>
    </row>
    <row r="147" spans="1:16" x14ac:dyDescent="0.25">
      <c r="A147" t="s">
        <v>2377</v>
      </c>
      <c r="B147">
        <v>20190341</v>
      </c>
      <c r="C147" t="s">
        <v>316</v>
      </c>
      <c r="D147" t="s">
        <v>2341</v>
      </c>
      <c r="E147" t="s">
        <v>93</v>
      </c>
      <c r="F147">
        <v>40700</v>
      </c>
      <c r="G147" t="s">
        <v>911</v>
      </c>
      <c r="I147" t="s">
        <v>191</v>
      </c>
      <c r="J147">
        <v>2026</v>
      </c>
      <c r="K147">
        <v>7</v>
      </c>
      <c r="L147" t="s">
        <v>94</v>
      </c>
      <c r="M147" s="108">
        <v>527.9</v>
      </c>
      <c r="N147" s="108">
        <v>1</v>
      </c>
      <c r="O147" s="108">
        <v>527.9</v>
      </c>
      <c r="P147" t="s">
        <v>2342</v>
      </c>
    </row>
    <row r="148" spans="1:16" x14ac:dyDescent="0.25">
      <c r="A148" t="s">
        <v>2377</v>
      </c>
      <c r="B148">
        <v>20190341</v>
      </c>
      <c r="C148" t="s">
        <v>316</v>
      </c>
      <c r="D148" t="s">
        <v>2341</v>
      </c>
      <c r="E148" t="s">
        <v>93</v>
      </c>
      <c r="F148">
        <v>40700</v>
      </c>
      <c r="G148" t="s">
        <v>911</v>
      </c>
      <c r="I148" t="s">
        <v>166</v>
      </c>
      <c r="J148">
        <v>2026</v>
      </c>
      <c r="K148">
        <v>7</v>
      </c>
      <c r="L148" t="s">
        <v>94</v>
      </c>
      <c r="M148" s="108">
        <v>250</v>
      </c>
      <c r="N148" s="108">
        <v>1</v>
      </c>
      <c r="O148" s="108">
        <v>250</v>
      </c>
      <c r="P148" t="s">
        <v>2342</v>
      </c>
    </row>
    <row r="149" spans="1:16" x14ac:dyDescent="0.25">
      <c r="A149" t="s">
        <v>2377</v>
      </c>
      <c r="B149">
        <v>20190341</v>
      </c>
      <c r="C149" t="s">
        <v>316</v>
      </c>
      <c r="D149" t="s">
        <v>2341</v>
      </c>
      <c r="E149" t="s">
        <v>93</v>
      </c>
      <c r="F149">
        <v>40700</v>
      </c>
      <c r="G149" t="s">
        <v>911</v>
      </c>
      <c r="I149" t="s">
        <v>168</v>
      </c>
      <c r="J149">
        <v>2026</v>
      </c>
      <c r="K149">
        <v>7</v>
      </c>
      <c r="L149" t="s">
        <v>94</v>
      </c>
      <c r="M149" s="108">
        <v>413.68</v>
      </c>
      <c r="N149" s="108">
        <v>1</v>
      </c>
      <c r="O149" s="108">
        <v>413.68</v>
      </c>
      <c r="P149" t="s">
        <v>2342</v>
      </c>
    </row>
    <row r="150" spans="1:16" x14ac:dyDescent="0.25">
      <c r="A150" t="s">
        <v>2377</v>
      </c>
      <c r="B150">
        <v>20190341</v>
      </c>
      <c r="C150" t="s">
        <v>316</v>
      </c>
      <c r="D150" t="s">
        <v>2341</v>
      </c>
      <c r="E150" t="s">
        <v>93</v>
      </c>
      <c r="F150">
        <v>40700</v>
      </c>
      <c r="G150" t="s">
        <v>911</v>
      </c>
      <c r="I150" t="s">
        <v>169</v>
      </c>
      <c r="J150">
        <v>2026</v>
      </c>
      <c r="K150">
        <v>7</v>
      </c>
      <c r="L150" t="s">
        <v>94</v>
      </c>
      <c r="M150" s="108">
        <v>206.84</v>
      </c>
      <c r="N150" s="108">
        <v>1</v>
      </c>
      <c r="O150" s="108">
        <v>206.84</v>
      </c>
      <c r="P150" t="s">
        <v>2342</v>
      </c>
    </row>
    <row r="151" spans="1:16" x14ac:dyDescent="0.25">
      <c r="A151" t="s">
        <v>2377</v>
      </c>
      <c r="B151">
        <v>20190341</v>
      </c>
      <c r="C151" t="s">
        <v>316</v>
      </c>
      <c r="D151" t="s">
        <v>2341</v>
      </c>
      <c r="E151" t="s">
        <v>93</v>
      </c>
      <c r="F151">
        <v>40700</v>
      </c>
      <c r="G151" t="s">
        <v>911</v>
      </c>
      <c r="I151" t="s">
        <v>2348</v>
      </c>
      <c r="J151">
        <v>2026</v>
      </c>
      <c r="K151">
        <v>7</v>
      </c>
      <c r="L151" t="s">
        <v>94</v>
      </c>
      <c r="M151" s="108">
        <v>206.84</v>
      </c>
      <c r="N151" s="108">
        <v>1</v>
      </c>
      <c r="O151" s="108">
        <v>206.84</v>
      </c>
      <c r="P151" t="s">
        <v>2342</v>
      </c>
    </row>
    <row r="152" spans="1:16" x14ac:dyDescent="0.25">
      <c r="A152" t="s">
        <v>2377</v>
      </c>
      <c r="B152">
        <v>20190341</v>
      </c>
      <c r="C152" t="s">
        <v>316</v>
      </c>
      <c r="D152" t="s">
        <v>2341</v>
      </c>
      <c r="E152" t="s">
        <v>93</v>
      </c>
      <c r="F152">
        <v>40700</v>
      </c>
      <c r="G152" t="s">
        <v>911</v>
      </c>
      <c r="I152" t="s">
        <v>253</v>
      </c>
      <c r="J152">
        <v>2026</v>
      </c>
      <c r="K152">
        <v>7</v>
      </c>
      <c r="L152" t="s">
        <v>94</v>
      </c>
      <c r="M152" s="108">
        <v>775.66</v>
      </c>
      <c r="N152" s="108">
        <v>1</v>
      </c>
      <c r="O152" s="108">
        <v>775.66</v>
      </c>
      <c r="P152" t="s">
        <v>2342</v>
      </c>
    </row>
    <row r="153" spans="1:16" x14ac:dyDescent="0.25">
      <c r="A153" t="s">
        <v>2377</v>
      </c>
      <c r="B153">
        <v>20190341</v>
      </c>
      <c r="C153" t="s">
        <v>316</v>
      </c>
      <c r="D153" t="s">
        <v>2341</v>
      </c>
      <c r="E153" t="s">
        <v>105</v>
      </c>
      <c r="F153">
        <v>40700</v>
      </c>
      <c r="G153" t="s">
        <v>911</v>
      </c>
      <c r="I153" t="s">
        <v>121</v>
      </c>
      <c r="J153">
        <v>2026</v>
      </c>
      <c r="K153">
        <v>7</v>
      </c>
      <c r="L153" t="s">
        <v>94</v>
      </c>
      <c r="M153" s="108">
        <v>615.63</v>
      </c>
      <c r="N153" s="108">
        <v>1</v>
      </c>
      <c r="O153" s="108">
        <v>615.63</v>
      </c>
      <c r="P153" t="s">
        <v>2342</v>
      </c>
    </row>
    <row r="154" spans="1:16" x14ac:dyDescent="0.25">
      <c r="A154" t="s">
        <v>2377</v>
      </c>
      <c r="B154">
        <v>20190341</v>
      </c>
      <c r="C154" t="s">
        <v>316</v>
      </c>
      <c r="D154" t="s">
        <v>2341</v>
      </c>
      <c r="E154" t="s">
        <v>105</v>
      </c>
      <c r="F154">
        <v>40700</v>
      </c>
      <c r="G154" t="s">
        <v>911</v>
      </c>
      <c r="I154" t="s">
        <v>158</v>
      </c>
      <c r="J154">
        <v>2026</v>
      </c>
      <c r="K154">
        <v>7</v>
      </c>
      <c r="L154" t="s">
        <v>94</v>
      </c>
      <c r="M154" s="108">
        <v>258.56</v>
      </c>
      <c r="N154" s="108">
        <v>1</v>
      </c>
      <c r="O154" s="108">
        <v>258.56</v>
      </c>
      <c r="P154" t="s">
        <v>2342</v>
      </c>
    </row>
    <row r="155" spans="1:16" x14ac:dyDescent="0.25">
      <c r="A155" t="s">
        <v>2377</v>
      </c>
      <c r="B155">
        <v>20190341</v>
      </c>
      <c r="C155" t="s">
        <v>316</v>
      </c>
      <c r="D155" t="s">
        <v>2341</v>
      </c>
      <c r="E155" t="s">
        <v>93</v>
      </c>
      <c r="F155">
        <v>40700</v>
      </c>
      <c r="G155" t="s">
        <v>911</v>
      </c>
      <c r="I155" t="s">
        <v>619</v>
      </c>
      <c r="J155">
        <v>2026</v>
      </c>
      <c r="K155">
        <v>7</v>
      </c>
      <c r="L155" t="s">
        <v>94</v>
      </c>
      <c r="M155" s="108">
        <v>54.18</v>
      </c>
      <c r="N155" s="108">
        <v>1</v>
      </c>
      <c r="O155" s="108">
        <v>54.18</v>
      </c>
      <c r="P155" t="s">
        <v>2342</v>
      </c>
    </row>
    <row r="156" spans="1:16" x14ac:dyDescent="0.25">
      <c r="A156" t="s">
        <v>2377</v>
      </c>
      <c r="B156">
        <v>20190341</v>
      </c>
      <c r="C156" t="s">
        <v>316</v>
      </c>
      <c r="D156" t="s">
        <v>2341</v>
      </c>
      <c r="E156" t="s">
        <v>93</v>
      </c>
      <c r="F156">
        <v>40700</v>
      </c>
      <c r="G156" t="s">
        <v>911</v>
      </c>
      <c r="I156" t="s">
        <v>706</v>
      </c>
      <c r="J156">
        <v>2026</v>
      </c>
      <c r="K156">
        <v>7</v>
      </c>
      <c r="L156" t="s">
        <v>94</v>
      </c>
      <c r="M156" s="108">
        <v>27.09</v>
      </c>
      <c r="N156" s="108">
        <v>1</v>
      </c>
      <c r="O156" s="108">
        <v>27.09</v>
      </c>
      <c r="P156" t="s">
        <v>2342</v>
      </c>
    </row>
    <row r="157" spans="1:16" x14ac:dyDescent="0.25">
      <c r="A157" t="s">
        <v>2382</v>
      </c>
      <c r="B157" t="s">
        <v>2351</v>
      </c>
      <c r="C157" t="s">
        <v>2352</v>
      </c>
      <c r="D157" t="s">
        <v>2341</v>
      </c>
      <c r="E157" t="s">
        <v>102</v>
      </c>
      <c r="F157">
        <v>40700</v>
      </c>
      <c r="G157" t="s">
        <v>911</v>
      </c>
      <c r="I157" t="s">
        <v>186</v>
      </c>
      <c r="J157">
        <v>2026</v>
      </c>
      <c r="K157">
        <v>7</v>
      </c>
      <c r="L157" t="s">
        <v>94</v>
      </c>
      <c r="M157" s="108">
        <v>81.963605999999999</v>
      </c>
      <c r="N157" s="108">
        <v>1</v>
      </c>
      <c r="O157" s="108">
        <v>81.963605999999999</v>
      </c>
      <c r="P157" t="s">
        <v>2342</v>
      </c>
    </row>
    <row r="158" spans="1:16" x14ac:dyDescent="0.25">
      <c r="A158" t="s">
        <v>2382</v>
      </c>
      <c r="B158" t="s">
        <v>2351</v>
      </c>
      <c r="C158" t="s">
        <v>2352</v>
      </c>
      <c r="D158" t="s">
        <v>2341</v>
      </c>
      <c r="E158" t="s">
        <v>93</v>
      </c>
      <c r="F158">
        <v>40700</v>
      </c>
      <c r="G158" t="s">
        <v>911</v>
      </c>
      <c r="I158" t="s">
        <v>253</v>
      </c>
      <c r="J158">
        <v>2026</v>
      </c>
      <c r="K158">
        <v>7</v>
      </c>
      <c r="L158" t="s">
        <v>94</v>
      </c>
      <c r="M158" s="108">
        <v>1442.9701392000002</v>
      </c>
      <c r="N158" s="108">
        <v>1</v>
      </c>
      <c r="O158" s="108">
        <v>1442.9701392000002</v>
      </c>
      <c r="P158" t="s">
        <v>2342</v>
      </c>
    </row>
    <row r="159" spans="1:16" x14ac:dyDescent="0.25">
      <c r="A159" t="s">
        <v>2382</v>
      </c>
      <c r="B159" t="s">
        <v>2351</v>
      </c>
      <c r="C159" t="s">
        <v>2352</v>
      </c>
      <c r="D159" t="s">
        <v>2341</v>
      </c>
      <c r="E159" t="s">
        <v>93</v>
      </c>
      <c r="F159">
        <v>40700</v>
      </c>
      <c r="G159" t="s">
        <v>911</v>
      </c>
      <c r="I159" t="s">
        <v>240</v>
      </c>
      <c r="J159">
        <v>2026</v>
      </c>
      <c r="K159">
        <v>7</v>
      </c>
      <c r="L159" t="s">
        <v>94</v>
      </c>
      <c r="M159" s="108">
        <v>848.22350559999995</v>
      </c>
      <c r="N159" s="108">
        <v>1</v>
      </c>
      <c r="O159" s="108">
        <v>848.22350559999995</v>
      </c>
      <c r="P159" t="s">
        <v>2342</v>
      </c>
    </row>
    <row r="160" spans="1:16" x14ac:dyDescent="0.25">
      <c r="A160" t="s">
        <v>2382</v>
      </c>
      <c r="B160" t="s">
        <v>2351</v>
      </c>
      <c r="C160" t="s">
        <v>2352</v>
      </c>
      <c r="D160" t="s">
        <v>2341</v>
      </c>
      <c r="E160" t="s">
        <v>105</v>
      </c>
      <c r="F160">
        <v>40700</v>
      </c>
      <c r="G160" t="s">
        <v>911</v>
      </c>
      <c r="I160" t="s">
        <v>121</v>
      </c>
      <c r="J160">
        <v>2026</v>
      </c>
      <c r="K160">
        <v>7</v>
      </c>
      <c r="L160" t="s">
        <v>94</v>
      </c>
      <c r="M160" s="108">
        <v>1147.2395168</v>
      </c>
      <c r="N160" s="108">
        <v>1</v>
      </c>
      <c r="O160" s="108">
        <v>1147.2395168</v>
      </c>
      <c r="P160" t="s">
        <v>2342</v>
      </c>
    </row>
    <row r="161" spans="1:16" x14ac:dyDescent="0.25">
      <c r="A161" t="s">
        <v>2516</v>
      </c>
      <c r="B161" t="s">
        <v>582</v>
      </c>
      <c r="C161" t="s">
        <v>296</v>
      </c>
      <c r="D161" t="s">
        <v>2341</v>
      </c>
      <c r="E161" t="s">
        <v>93</v>
      </c>
      <c r="F161">
        <v>40700</v>
      </c>
      <c r="G161" t="s">
        <v>911</v>
      </c>
      <c r="I161" t="s">
        <v>2302</v>
      </c>
      <c r="J161">
        <v>2026</v>
      </c>
      <c r="K161">
        <v>7</v>
      </c>
      <c r="L161" t="s">
        <v>94</v>
      </c>
      <c r="M161" s="108">
        <v>72.059759999999997</v>
      </c>
      <c r="N161" s="108">
        <v>1</v>
      </c>
      <c r="O161" s="108">
        <v>72.059759999999997</v>
      </c>
      <c r="P161" t="s">
        <v>2342</v>
      </c>
    </row>
    <row r="162" spans="1:16" x14ac:dyDescent="0.25">
      <c r="A162" t="s">
        <v>2516</v>
      </c>
      <c r="B162" t="s">
        <v>582</v>
      </c>
      <c r="C162" t="s">
        <v>296</v>
      </c>
      <c r="D162" t="s">
        <v>2341</v>
      </c>
      <c r="E162" t="s">
        <v>102</v>
      </c>
      <c r="F162">
        <v>40700</v>
      </c>
      <c r="G162" t="s">
        <v>911</v>
      </c>
      <c r="I162" t="s">
        <v>186</v>
      </c>
      <c r="J162">
        <v>2026</v>
      </c>
      <c r="K162">
        <v>7</v>
      </c>
      <c r="L162" t="s">
        <v>94</v>
      </c>
      <c r="M162" s="108">
        <v>408.53880599999997</v>
      </c>
      <c r="N162" s="108">
        <v>1</v>
      </c>
      <c r="O162" s="108">
        <v>408.53880599999997</v>
      </c>
      <c r="P162" t="s">
        <v>2342</v>
      </c>
    </row>
    <row r="163" spans="1:16" x14ac:dyDescent="0.25">
      <c r="A163" t="s">
        <v>2516</v>
      </c>
      <c r="B163" t="s">
        <v>582</v>
      </c>
      <c r="C163" t="s">
        <v>296</v>
      </c>
      <c r="D163" t="s">
        <v>2341</v>
      </c>
      <c r="E163" t="s">
        <v>93</v>
      </c>
      <c r="F163">
        <v>40700</v>
      </c>
      <c r="G163" t="s">
        <v>911</v>
      </c>
      <c r="I163" t="s">
        <v>167</v>
      </c>
      <c r="J163">
        <v>2026</v>
      </c>
      <c r="K163">
        <v>7</v>
      </c>
      <c r="L163" t="s">
        <v>94</v>
      </c>
      <c r="M163" s="108">
        <v>680.56440000000009</v>
      </c>
      <c r="N163" s="108">
        <v>1</v>
      </c>
      <c r="O163" s="108">
        <v>680.56440000000009</v>
      </c>
      <c r="P163" t="s">
        <v>2342</v>
      </c>
    </row>
    <row r="164" spans="1:16" x14ac:dyDescent="0.25">
      <c r="A164" t="s">
        <v>2516</v>
      </c>
      <c r="B164" t="s">
        <v>582</v>
      </c>
      <c r="C164" t="s">
        <v>296</v>
      </c>
      <c r="D164" t="s">
        <v>2341</v>
      </c>
      <c r="E164" t="s">
        <v>93</v>
      </c>
      <c r="F164">
        <v>40700</v>
      </c>
      <c r="G164" t="s">
        <v>911</v>
      </c>
      <c r="I164" t="s">
        <v>253</v>
      </c>
      <c r="J164">
        <v>2026</v>
      </c>
      <c r="K164">
        <v>7</v>
      </c>
      <c r="L164" t="s">
        <v>94</v>
      </c>
      <c r="M164" s="108">
        <v>400.33199999999999</v>
      </c>
      <c r="N164" s="108">
        <v>1</v>
      </c>
      <c r="O164" s="108">
        <v>400.33199999999999</v>
      </c>
      <c r="P164" t="s">
        <v>2342</v>
      </c>
    </row>
    <row r="165" spans="1:16" x14ac:dyDescent="0.25">
      <c r="A165" t="s">
        <v>2516</v>
      </c>
      <c r="B165" t="s">
        <v>582</v>
      </c>
      <c r="C165" t="s">
        <v>296</v>
      </c>
      <c r="D165" t="s">
        <v>2341</v>
      </c>
      <c r="E165" t="s">
        <v>105</v>
      </c>
      <c r="F165">
        <v>40700</v>
      </c>
      <c r="G165" t="s">
        <v>911</v>
      </c>
      <c r="I165" t="s">
        <v>121</v>
      </c>
      <c r="J165">
        <v>2026</v>
      </c>
      <c r="K165">
        <v>7</v>
      </c>
      <c r="L165" t="s">
        <v>94</v>
      </c>
      <c r="M165" s="108">
        <v>1774.8052</v>
      </c>
      <c r="N165" s="108">
        <v>1</v>
      </c>
      <c r="O165" s="108">
        <v>1774.8052</v>
      </c>
      <c r="P165" t="s">
        <v>2342</v>
      </c>
    </row>
    <row r="166" spans="1:16" x14ac:dyDescent="0.25">
      <c r="A166" t="s">
        <v>2377</v>
      </c>
      <c r="B166">
        <v>20220093</v>
      </c>
      <c r="C166" t="s">
        <v>316</v>
      </c>
      <c r="D166" t="s">
        <v>2341</v>
      </c>
      <c r="E166" t="s">
        <v>104</v>
      </c>
      <c r="F166">
        <v>40700</v>
      </c>
      <c r="G166" t="s">
        <v>911</v>
      </c>
      <c r="I166" t="s">
        <v>245</v>
      </c>
      <c r="J166">
        <v>2026</v>
      </c>
      <c r="K166">
        <v>7</v>
      </c>
      <c r="L166" t="s">
        <v>94</v>
      </c>
      <c r="M166" s="108">
        <v>848.16</v>
      </c>
      <c r="N166" s="108">
        <v>1</v>
      </c>
      <c r="O166" s="108">
        <v>848.16</v>
      </c>
      <c r="P166" t="s">
        <v>2342</v>
      </c>
    </row>
    <row r="167" spans="1:16" x14ac:dyDescent="0.25">
      <c r="A167" t="s">
        <v>2377</v>
      </c>
      <c r="B167">
        <v>20220093</v>
      </c>
      <c r="C167" t="s">
        <v>316</v>
      </c>
      <c r="D167" t="s">
        <v>2341</v>
      </c>
      <c r="E167" t="s">
        <v>104</v>
      </c>
      <c r="F167">
        <v>40700</v>
      </c>
      <c r="G167" t="s">
        <v>911</v>
      </c>
      <c r="I167" t="s">
        <v>246</v>
      </c>
      <c r="J167">
        <v>2026</v>
      </c>
      <c r="K167">
        <v>7</v>
      </c>
      <c r="L167" t="s">
        <v>94</v>
      </c>
      <c r="M167" s="108">
        <v>861.84</v>
      </c>
      <c r="N167" s="108">
        <v>1</v>
      </c>
      <c r="O167" s="108">
        <v>861.84</v>
      </c>
      <c r="P167" t="s">
        <v>2342</v>
      </c>
    </row>
    <row r="168" spans="1:16" x14ac:dyDescent="0.25">
      <c r="A168" t="s">
        <v>2377</v>
      </c>
      <c r="B168">
        <v>20220093</v>
      </c>
      <c r="C168" t="s">
        <v>316</v>
      </c>
      <c r="D168" t="s">
        <v>2341</v>
      </c>
      <c r="E168" t="s">
        <v>93</v>
      </c>
      <c r="F168">
        <v>40700</v>
      </c>
      <c r="G168" t="s">
        <v>911</v>
      </c>
      <c r="I168" t="s">
        <v>253</v>
      </c>
      <c r="J168">
        <v>2026</v>
      </c>
      <c r="K168">
        <v>7</v>
      </c>
      <c r="L168" t="s">
        <v>94</v>
      </c>
      <c r="M168" s="108">
        <v>775.66</v>
      </c>
      <c r="N168" s="108">
        <v>1</v>
      </c>
      <c r="O168" s="108">
        <v>775.66</v>
      </c>
      <c r="P168" t="s">
        <v>2342</v>
      </c>
    </row>
    <row r="169" spans="1:16" x14ac:dyDescent="0.25">
      <c r="A169" t="s">
        <v>2377</v>
      </c>
      <c r="B169">
        <v>20220093</v>
      </c>
      <c r="C169" t="s">
        <v>316</v>
      </c>
      <c r="D169" t="s">
        <v>2341</v>
      </c>
      <c r="E169" t="s">
        <v>105</v>
      </c>
      <c r="F169">
        <v>40700</v>
      </c>
      <c r="G169" t="s">
        <v>911</v>
      </c>
      <c r="I169" t="s">
        <v>158</v>
      </c>
      <c r="J169">
        <v>2026</v>
      </c>
      <c r="K169">
        <v>7</v>
      </c>
      <c r="L169" t="s">
        <v>94</v>
      </c>
      <c r="M169" s="108">
        <v>1551.36</v>
      </c>
      <c r="N169" s="108">
        <v>1</v>
      </c>
      <c r="O169" s="108">
        <v>1551.36</v>
      </c>
      <c r="P169" t="s">
        <v>2342</v>
      </c>
    </row>
    <row r="170" spans="1:16" x14ac:dyDescent="0.25">
      <c r="A170" t="s">
        <v>2516</v>
      </c>
      <c r="B170" t="s">
        <v>382</v>
      </c>
      <c r="C170" t="s">
        <v>296</v>
      </c>
      <c r="D170" t="s">
        <v>2341</v>
      </c>
      <c r="E170" t="s">
        <v>93</v>
      </c>
      <c r="F170">
        <v>40700</v>
      </c>
      <c r="G170" t="s">
        <v>911</v>
      </c>
      <c r="I170" t="s">
        <v>191</v>
      </c>
      <c r="J170">
        <v>2026</v>
      </c>
      <c r="K170">
        <v>7</v>
      </c>
      <c r="L170" t="s">
        <v>94</v>
      </c>
      <c r="M170" s="108">
        <v>806.7490464</v>
      </c>
      <c r="N170" s="108">
        <v>1</v>
      </c>
      <c r="O170" s="108">
        <v>806.7490464</v>
      </c>
      <c r="P170" t="s">
        <v>2342</v>
      </c>
    </row>
    <row r="171" spans="1:16" x14ac:dyDescent="0.25">
      <c r="A171" t="s">
        <v>2516</v>
      </c>
      <c r="B171" t="s">
        <v>382</v>
      </c>
      <c r="C171" t="s">
        <v>296</v>
      </c>
      <c r="D171" t="s">
        <v>2341</v>
      </c>
      <c r="E171" t="s">
        <v>93</v>
      </c>
      <c r="F171">
        <v>40700</v>
      </c>
      <c r="G171" t="s">
        <v>911</v>
      </c>
      <c r="I171" t="s">
        <v>2303</v>
      </c>
      <c r="J171">
        <v>2026</v>
      </c>
      <c r="K171">
        <v>7</v>
      </c>
      <c r="L171" t="s">
        <v>94</v>
      </c>
      <c r="M171" s="108">
        <v>298.43416159999998</v>
      </c>
      <c r="N171" s="108">
        <v>1</v>
      </c>
      <c r="O171" s="108">
        <v>298.43416159999998</v>
      </c>
      <c r="P171" t="s">
        <v>2342</v>
      </c>
    </row>
    <row r="172" spans="1:16" x14ac:dyDescent="0.25">
      <c r="A172" t="s">
        <v>2516</v>
      </c>
      <c r="B172" t="s">
        <v>382</v>
      </c>
      <c r="C172" t="s">
        <v>296</v>
      </c>
      <c r="D172" t="s">
        <v>2341</v>
      </c>
      <c r="E172" t="s">
        <v>93</v>
      </c>
      <c r="F172">
        <v>40700</v>
      </c>
      <c r="G172" t="s">
        <v>911</v>
      </c>
      <c r="I172" t="s">
        <v>168</v>
      </c>
      <c r="J172">
        <v>2026</v>
      </c>
      <c r="K172">
        <v>7</v>
      </c>
      <c r="L172" t="s">
        <v>94</v>
      </c>
      <c r="M172" s="108">
        <v>126.77180000000001</v>
      </c>
      <c r="N172" s="108">
        <v>1</v>
      </c>
      <c r="O172" s="108">
        <v>126.77180000000001</v>
      </c>
      <c r="P172" t="s">
        <v>2342</v>
      </c>
    </row>
    <row r="173" spans="1:16" x14ac:dyDescent="0.25">
      <c r="A173" t="s">
        <v>2516</v>
      </c>
      <c r="B173" t="s">
        <v>382</v>
      </c>
      <c r="C173" t="s">
        <v>296</v>
      </c>
      <c r="D173" t="s">
        <v>2341</v>
      </c>
      <c r="E173" t="s">
        <v>93</v>
      </c>
      <c r="F173">
        <v>40700</v>
      </c>
      <c r="G173" t="s">
        <v>911</v>
      </c>
      <c r="I173" t="s">
        <v>169</v>
      </c>
      <c r="J173">
        <v>2026</v>
      </c>
      <c r="K173">
        <v>7</v>
      </c>
      <c r="L173" t="s">
        <v>94</v>
      </c>
      <c r="M173" s="108">
        <v>126.77180000000001</v>
      </c>
      <c r="N173" s="108">
        <v>1</v>
      </c>
      <c r="O173" s="108">
        <v>126.77180000000001</v>
      </c>
      <c r="P173" t="s">
        <v>2342</v>
      </c>
    </row>
    <row r="174" spans="1:16" x14ac:dyDescent="0.25">
      <c r="A174" t="s">
        <v>2516</v>
      </c>
      <c r="B174" t="s">
        <v>382</v>
      </c>
      <c r="C174" t="s">
        <v>296</v>
      </c>
      <c r="D174" t="s">
        <v>2341</v>
      </c>
      <c r="E174" t="s">
        <v>93</v>
      </c>
      <c r="F174">
        <v>40700</v>
      </c>
      <c r="G174" t="s">
        <v>911</v>
      </c>
      <c r="I174" t="s">
        <v>253</v>
      </c>
      <c r="J174">
        <v>2026</v>
      </c>
      <c r="K174">
        <v>7</v>
      </c>
      <c r="L174" t="s">
        <v>94</v>
      </c>
      <c r="M174" s="108">
        <v>400.33199999999999</v>
      </c>
      <c r="N174" s="108">
        <v>1</v>
      </c>
      <c r="O174" s="108">
        <v>400.33199999999999</v>
      </c>
      <c r="P174" t="s">
        <v>2342</v>
      </c>
    </row>
    <row r="175" spans="1:16" x14ac:dyDescent="0.25">
      <c r="A175" t="s">
        <v>2516</v>
      </c>
      <c r="B175" t="s">
        <v>382</v>
      </c>
      <c r="C175" t="s">
        <v>296</v>
      </c>
      <c r="D175" t="s">
        <v>2341</v>
      </c>
      <c r="E175" t="s">
        <v>105</v>
      </c>
      <c r="F175">
        <v>40700</v>
      </c>
      <c r="G175" t="s">
        <v>911</v>
      </c>
      <c r="I175" t="s">
        <v>121</v>
      </c>
      <c r="J175">
        <v>2026</v>
      </c>
      <c r="K175">
        <v>7</v>
      </c>
      <c r="L175" t="s">
        <v>94</v>
      </c>
      <c r="M175" s="108">
        <v>887.40260000000001</v>
      </c>
      <c r="N175" s="108">
        <v>1</v>
      </c>
      <c r="O175" s="108">
        <v>887.40260000000001</v>
      </c>
      <c r="P175" t="s">
        <v>2342</v>
      </c>
    </row>
    <row r="176" spans="1:16" x14ac:dyDescent="0.25">
      <c r="A176" t="s">
        <v>2516</v>
      </c>
      <c r="B176" t="s">
        <v>382</v>
      </c>
      <c r="C176" t="s">
        <v>296</v>
      </c>
      <c r="D176" t="s">
        <v>2341</v>
      </c>
      <c r="E176" t="s">
        <v>105</v>
      </c>
      <c r="F176">
        <v>40700</v>
      </c>
      <c r="G176" t="s">
        <v>911</v>
      </c>
      <c r="I176" t="s">
        <v>2295</v>
      </c>
      <c r="J176">
        <v>2026</v>
      </c>
      <c r="K176">
        <v>7</v>
      </c>
      <c r="L176" t="s">
        <v>94</v>
      </c>
      <c r="M176" s="108">
        <v>1534.606</v>
      </c>
      <c r="N176" s="108">
        <v>1</v>
      </c>
      <c r="O176" s="108">
        <v>1534.606</v>
      </c>
      <c r="P176" t="s">
        <v>2342</v>
      </c>
    </row>
    <row r="177" spans="1:16" x14ac:dyDescent="0.25">
      <c r="A177" t="s">
        <v>2516</v>
      </c>
      <c r="B177" t="s">
        <v>382</v>
      </c>
      <c r="C177" t="s">
        <v>296</v>
      </c>
      <c r="D177" t="s">
        <v>2341</v>
      </c>
      <c r="E177" t="s">
        <v>93</v>
      </c>
      <c r="F177">
        <v>40700</v>
      </c>
      <c r="G177" t="s">
        <v>911</v>
      </c>
      <c r="I177" t="s">
        <v>619</v>
      </c>
      <c r="J177">
        <v>2026</v>
      </c>
      <c r="K177">
        <v>7</v>
      </c>
      <c r="L177" t="s">
        <v>94</v>
      </c>
      <c r="M177" s="108">
        <v>109.45076880000001</v>
      </c>
      <c r="N177" s="108">
        <v>1</v>
      </c>
      <c r="O177" s="108">
        <v>109.45076880000001</v>
      </c>
      <c r="P177" t="s">
        <v>2342</v>
      </c>
    </row>
    <row r="178" spans="1:16" x14ac:dyDescent="0.25">
      <c r="A178" t="s">
        <v>2516</v>
      </c>
      <c r="B178" t="s">
        <v>382</v>
      </c>
      <c r="C178" t="s">
        <v>296</v>
      </c>
      <c r="D178" t="s">
        <v>2341</v>
      </c>
      <c r="E178" t="s">
        <v>93</v>
      </c>
      <c r="F178">
        <v>40700</v>
      </c>
      <c r="G178" t="s">
        <v>911</v>
      </c>
      <c r="I178" t="s">
        <v>706</v>
      </c>
      <c r="J178">
        <v>2026</v>
      </c>
      <c r="K178">
        <v>7</v>
      </c>
      <c r="L178" t="s">
        <v>94</v>
      </c>
      <c r="M178" s="108">
        <v>36.483589600000002</v>
      </c>
      <c r="N178" s="108">
        <v>1</v>
      </c>
      <c r="O178" s="108">
        <v>36.483589600000002</v>
      </c>
      <c r="P178" t="s">
        <v>2342</v>
      </c>
    </row>
    <row r="179" spans="1:16" x14ac:dyDescent="0.25">
      <c r="A179" t="s">
        <v>2377</v>
      </c>
      <c r="B179">
        <v>20230050</v>
      </c>
      <c r="C179" t="s">
        <v>316</v>
      </c>
      <c r="D179" t="s">
        <v>2341</v>
      </c>
      <c r="E179" t="s">
        <v>102</v>
      </c>
      <c r="F179">
        <v>40700</v>
      </c>
      <c r="G179" t="s">
        <v>911</v>
      </c>
      <c r="I179" t="s">
        <v>186</v>
      </c>
      <c r="J179">
        <v>2026</v>
      </c>
      <c r="K179">
        <v>7</v>
      </c>
      <c r="L179" t="s">
        <v>94</v>
      </c>
      <c r="M179" s="108">
        <v>1095.96</v>
      </c>
      <c r="N179" s="108">
        <v>1</v>
      </c>
      <c r="O179" s="108">
        <v>1095.96</v>
      </c>
      <c r="P179" t="s">
        <v>2342</v>
      </c>
    </row>
    <row r="180" spans="1:16" x14ac:dyDescent="0.25">
      <c r="A180" t="s">
        <v>2377</v>
      </c>
      <c r="B180">
        <v>20230050</v>
      </c>
      <c r="C180" t="s">
        <v>316</v>
      </c>
      <c r="D180" t="s">
        <v>2341</v>
      </c>
      <c r="E180" t="s">
        <v>93</v>
      </c>
      <c r="F180">
        <v>40700</v>
      </c>
      <c r="G180" t="s">
        <v>911</v>
      </c>
      <c r="I180" t="s">
        <v>166</v>
      </c>
      <c r="J180">
        <v>2026</v>
      </c>
      <c r="K180">
        <v>7</v>
      </c>
      <c r="L180" t="s">
        <v>94</v>
      </c>
      <c r="M180" s="108">
        <v>2500</v>
      </c>
      <c r="N180" s="108">
        <v>1</v>
      </c>
      <c r="O180" s="108">
        <v>2500</v>
      </c>
      <c r="P180" t="s">
        <v>2342</v>
      </c>
    </row>
    <row r="181" spans="1:16" x14ac:dyDescent="0.25">
      <c r="A181" t="s">
        <v>2377</v>
      </c>
      <c r="B181">
        <v>20230050</v>
      </c>
      <c r="C181" t="s">
        <v>316</v>
      </c>
      <c r="D181" t="s">
        <v>2341</v>
      </c>
      <c r="E181" t="s">
        <v>93</v>
      </c>
      <c r="F181">
        <v>40700</v>
      </c>
      <c r="G181" t="s">
        <v>911</v>
      </c>
      <c r="I181" t="s">
        <v>2303</v>
      </c>
      <c r="J181">
        <v>2026</v>
      </c>
      <c r="K181">
        <v>7</v>
      </c>
      <c r="L181" t="s">
        <v>94</v>
      </c>
      <c r="M181" s="108">
        <v>298.77999999999997</v>
      </c>
      <c r="N181" s="108">
        <v>1</v>
      </c>
      <c r="O181" s="108">
        <v>298.77999999999997</v>
      </c>
      <c r="P181" t="s">
        <v>2342</v>
      </c>
    </row>
    <row r="182" spans="1:16" x14ac:dyDescent="0.25">
      <c r="A182" t="s">
        <v>2377</v>
      </c>
      <c r="B182">
        <v>20230050</v>
      </c>
      <c r="C182" t="s">
        <v>316</v>
      </c>
      <c r="D182" t="s">
        <v>2341</v>
      </c>
      <c r="E182" t="s">
        <v>93</v>
      </c>
      <c r="F182">
        <v>40700</v>
      </c>
      <c r="G182" t="s">
        <v>911</v>
      </c>
      <c r="I182" t="s">
        <v>169</v>
      </c>
      <c r="J182">
        <v>2026</v>
      </c>
      <c r="K182">
        <v>7</v>
      </c>
      <c r="L182" t="s">
        <v>94</v>
      </c>
      <c r="M182" s="108">
        <v>2275.2399999999998</v>
      </c>
      <c r="N182" s="108">
        <v>1</v>
      </c>
      <c r="O182" s="108">
        <v>2275.2399999999998</v>
      </c>
      <c r="P182" t="s">
        <v>2342</v>
      </c>
    </row>
    <row r="183" spans="1:16" x14ac:dyDescent="0.25">
      <c r="A183" t="s">
        <v>2377</v>
      </c>
      <c r="B183">
        <v>20230050</v>
      </c>
      <c r="C183" t="s">
        <v>316</v>
      </c>
      <c r="D183" t="s">
        <v>2341</v>
      </c>
      <c r="E183" t="s">
        <v>93</v>
      </c>
      <c r="F183">
        <v>40700</v>
      </c>
      <c r="G183" t="s">
        <v>911</v>
      </c>
      <c r="I183" t="s">
        <v>253</v>
      </c>
      <c r="J183">
        <v>2026</v>
      </c>
      <c r="K183">
        <v>7</v>
      </c>
      <c r="L183" t="s">
        <v>94</v>
      </c>
      <c r="M183" s="108">
        <v>775.66</v>
      </c>
      <c r="N183" s="108">
        <v>1</v>
      </c>
      <c r="O183" s="108">
        <v>775.66</v>
      </c>
      <c r="P183" t="s">
        <v>2342</v>
      </c>
    </row>
    <row r="184" spans="1:16" x14ac:dyDescent="0.25">
      <c r="A184" t="s">
        <v>2377</v>
      </c>
      <c r="B184">
        <v>20230050</v>
      </c>
      <c r="C184" t="s">
        <v>316</v>
      </c>
      <c r="D184" t="s">
        <v>2341</v>
      </c>
      <c r="E184" t="s">
        <v>105</v>
      </c>
      <c r="F184">
        <v>40700</v>
      </c>
      <c r="G184" t="s">
        <v>911</v>
      </c>
      <c r="I184" t="s">
        <v>158</v>
      </c>
      <c r="J184">
        <v>2026</v>
      </c>
      <c r="K184">
        <v>7</v>
      </c>
      <c r="L184" t="s">
        <v>94</v>
      </c>
      <c r="M184" s="108">
        <v>2844.16</v>
      </c>
      <c r="N184" s="108">
        <v>1</v>
      </c>
      <c r="O184" s="108">
        <v>2844.16</v>
      </c>
      <c r="P184" t="s">
        <v>2342</v>
      </c>
    </row>
    <row r="185" spans="1:16" x14ac:dyDescent="0.25">
      <c r="A185" t="s">
        <v>2377</v>
      </c>
      <c r="B185">
        <v>20230050</v>
      </c>
      <c r="C185" t="s">
        <v>316</v>
      </c>
      <c r="D185" t="s">
        <v>2341</v>
      </c>
      <c r="E185" t="s">
        <v>93</v>
      </c>
      <c r="F185">
        <v>40700</v>
      </c>
      <c r="G185" t="s">
        <v>911</v>
      </c>
      <c r="I185" t="s">
        <v>706</v>
      </c>
      <c r="J185">
        <v>2026</v>
      </c>
      <c r="K185">
        <v>7</v>
      </c>
      <c r="L185" t="s">
        <v>94</v>
      </c>
      <c r="M185" s="108">
        <v>297.99</v>
      </c>
      <c r="N185" s="108">
        <v>1</v>
      </c>
      <c r="O185" s="108">
        <v>297.99</v>
      </c>
      <c r="P185" t="s">
        <v>2342</v>
      </c>
    </row>
    <row r="186" spans="1:16" x14ac:dyDescent="0.25">
      <c r="A186" t="s">
        <v>2516</v>
      </c>
      <c r="B186" t="s">
        <v>387</v>
      </c>
      <c r="C186" t="s">
        <v>296</v>
      </c>
      <c r="D186" t="s">
        <v>2341</v>
      </c>
      <c r="E186" t="s">
        <v>93</v>
      </c>
      <c r="F186">
        <v>40700</v>
      </c>
      <c r="G186" t="s">
        <v>911</v>
      </c>
      <c r="I186" t="s">
        <v>2302</v>
      </c>
      <c r="J186">
        <v>2026</v>
      </c>
      <c r="K186">
        <v>7</v>
      </c>
      <c r="L186" t="s">
        <v>94</v>
      </c>
      <c r="M186" s="108">
        <v>52.843824000000005</v>
      </c>
      <c r="N186" s="108">
        <v>1</v>
      </c>
      <c r="O186" s="108">
        <v>52.843824000000005</v>
      </c>
      <c r="P186" t="s">
        <v>2342</v>
      </c>
    </row>
    <row r="187" spans="1:16" x14ac:dyDescent="0.25">
      <c r="A187" t="s">
        <v>2516</v>
      </c>
      <c r="B187" t="s">
        <v>387</v>
      </c>
      <c r="C187" t="s">
        <v>296</v>
      </c>
      <c r="D187" t="s">
        <v>2341</v>
      </c>
      <c r="E187" t="s">
        <v>102</v>
      </c>
      <c r="F187">
        <v>40700</v>
      </c>
      <c r="G187" t="s">
        <v>911</v>
      </c>
      <c r="I187" t="s">
        <v>186</v>
      </c>
      <c r="J187">
        <v>2026</v>
      </c>
      <c r="K187">
        <v>7</v>
      </c>
      <c r="L187" t="s">
        <v>94</v>
      </c>
      <c r="M187" s="108">
        <v>408.53880599999997</v>
      </c>
      <c r="N187" s="108">
        <v>1</v>
      </c>
      <c r="O187" s="108">
        <v>408.53880599999997</v>
      </c>
      <c r="P187" t="s">
        <v>2342</v>
      </c>
    </row>
    <row r="188" spans="1:16" x14ac:dyDescent="0.25">
      <c r="A188" t="s">
        <v>2516</v>
      </c>
      <c r="B188" t="s">
        <v>387</v>
      </c>
      <c r="C188" t="s">
        <v>296</v>
      </c>
      <c r="D188" t="s">
        <v>2341</v>
      </c>
      <c r="E188" t="s">
        <v>93</v>
      </c>
      <c r="F188">
        <v>40700</v>
      </c>
      <c r="G188" t="s">
        <v>911</v>
      </c>
      <c r="I188" t="s">
        <v>167</v>
      </c>
      <c r="J188">
        <v>2026</v>
      </c>
      <c r="K188">
        <v>7</v>
      </c>
      <c r="L188" t="s">
        <v>94</v>
      </c>
      <c r="M188" s="108">
        <v>768.23710800000015</v>
      </c>
      <c r="N188" s="108">
        <v>1</v>
      </c>
      <c r="O188" s="108">
        <v>768.23710800000015</v>
      </c>
      <c r="P188" t="s">
        <v>2342</v>
      </c>
    </row>
    <row r="189" spans="1:16" x14ac:dyDescent="0.25">
      <c r="A189" t="s">
        <v>2516</v>
      </c>
      <c r="B189" t="s">
        <v>387</v>
      </c>
      <c r="C189" t="s">
        <v>296</v>
      </c>
      <c r="D189" t="s">
        <v>2341</v>
      </c>
      <c r="E189" t="s">
        <v>93</v>
      </c>
      <c r="F189">
        <v>40700</v>
      </c>
      <c r="G189" t="s">
        <v>911</v>
      </c>
      <c r="I189" t="s">
        <v>253</v>
      </c>
      <c r="J189">
        <v>2026</v>
      </c>
      <c r="K189">
        <v>7</v>
      </c>
      <c r="L189" t="s">
        <v>94</v>
      </c>
      <c r="M189" s="108">
        <v>404.33532000000002</v>
      </c>
      <c r="N189" s="108">
        <v>1</v>
      </c>
      <c r="O189" s="108">
        <v>404.33532000000002</v>
      </c>
      <c r="P189" t="s">
        <v>2342</v>
      </c>
    </row>
    <row r="190" spans="1:16" x14ac:dyDescent="0.25">
      <c r="A190" t="s">
        <v>2516</v>
      </c>
      <c r="B190" t="s">
        <v>387</v>
      </c>
      <c r="C190" t="s">
        <v>296</v>
      </c>
      <c r="D190" t="s">
        <v>2341</v>
      </c>
      <c r="E190" t="s">
        <v>105</v>
      </c>
      <c r="F190">
        <v>40700</v>
      </c>
      <c r="G190" t="s">
        <v>911</v>
      </c>
      <c r="I190" t="s">
        <v>121</v>
      </c>
      <c r="J190">
        <v>2026</v>
      </c>
      <c r="K190">
        <v>7</v>
      </c>
      <c r="L190" t="s">
        <v>94</v>
      </c>
      <c r="M190" s="108">
        <v>512.15807200000006</v>
      </c>
      <c r="N190" s="108">
        <v>1</v>
      </c>
      <c r="O190" s="108">
        <v>512.15807200000006</v>
      </c>
      <c r="P190" t="s">
        <v>2342</v>
      </c>
    </row>
    <row r="191" spans="1:16" x14ac:dyDescent="0.25">
      <c r="A191" t="s">
        <v>2516</v>
      </c>
      <c r="B191" t="s">
        <v>313</v>
      </c>
      <c r="C191" t="s">
        <v>296</v>
      </c>
      <c r="D191" t="s">
        <v>2341</v>
      </c>
      <c r="E191" t="s">
        <v>93</v>
      </c>
      <c r="F191">
        <v>40700</v>
      </c>
      <c r="G191" t="s">
        <v>911</v>
      </c>
      <c r="I191" t="s">
        <v>2302</v>
      </c>
      <c r="J191">
        <v>2026</v>
      </c>
      <c r="K191">
        <v>7</v>
      </c>
      <c r="L191" t="s">
        <v>94</v>
      </c>
      <c r="M191" s="108">
        <v>18.095006400000003</v>
      </c>
      <c r="N191" s="108">
        <v>1</v>
      </c>
      <c r="O191" s="108">
        <v>18.095006400000003</v>
      </c>
      <c r="P191" t="s">
        <v>2342</v>
      </c>
    </row>
    <row r="192" spans="1:16" x14ac:dyDescent="0.25">
      <c r="A192" t="s">
        <v>2516</v>
      </c>
      <c r="B192" t="s">
        <v>313</v>
      </c>
      <c r="C192" t="s">
        <v>296</v>
      </c>
      <c r="D192" t="s">
        <v>2341</v>
      </c>
      <c r="E192" t="s">
        <v>102</v>
      </c>
      <c r="F192">
        <v>40700</v>
      </c>
      <c r="G192" t="s">
        <v>911</v>
      </c>
      <c r="I192" t="s">
        <v>186</v>
      </c>
      <c r="J192">
        <v>2026</v>
      </c>
      <c r="K192">
        <v>7</v>
      </c>
      <c r="L192" t="s">
        <v>94</v>
      </c>
      <c r="M192" s="108">
        <v>692.01389520000009</v>
      </c>
      <c r="N192" s="108">
        <v>1</v>
      </c>
      <c r="O192" s="108">
        <v>692.01389520000009</v>
      </c>
      <c r="P192" t="s">
        <v>2342</v>
      </c>
    </row>
    <row r="193" spans="1:16" x14ac:dyDescent="0.25">
      <c r="A193" t="s">
        <v>2516</v>
      </c>
      <c r="B193" t="s">
        <v>313</v>
      </c>
      <c r="C193" t="s">
        <v>296</v>
      </c>
      <c r="D193" t="s">
        <v>2341</v>
      </c>
      <c r="E193" t="s">
        <v>93</v>
      </c>
      <c r="F193">
        <v>40700</v>
      </c>
      <c r="G193" t="s">
        <v>911</v>
      </c>
      <c r="I193" t="s">
        <v>167</v>
      </c>
      <c r="J193">
        <v>2026</v>
      </c>
      <c r="K193">
        <v>7</v>
      </c>
      <c r="L193" t="s">
        <v>94</v>
      </c>
      <c r="M193" s="108">
        <v>229.12334799999999</v>
      </c>
      <c r="N193" s="108">
        <v>1</v>
      </c>
      <c r="O193" s="108">
        <v>229.12334799999999</v>
      </c>
      <c r="P193" t="s">
        <v>2342</v>
      </c>
    </row>
    <row r="194" spans="1:16" x14ac:dyDescent="0.25">
      <c r="A194" t="s">
        <v>2516</v>
      </c>
      <c r="B194" t="s">
        <v>313</v>
      </c>
      <c r="C194" t="s">
        <v>296</v>
      </c>
      <c r="D194" t="s">
        <v>2341</v>
      </c>
      <c r="E194" t="s">
        <v>93</v>
      </c>
      <c r="F194">
        <v>40700</v>
      </c>
      <c r="G194" t="s">
        <v>911</v>
      </c>
      <c r="I194" t="s">
        <v>253</v>
      </c>
      <c r="J194">
        <v>2026</v>
      </c>
      <c r="K194">
        <v>7</v>
      </c>
      <c r="L194" t="s">
        <v>94</v>
      </c>
      <c r="M194" s="108">
        <v>404.33532000000002</v>
      </c>
      <c r="N194" s="108">
        <v>1</v>
      </c>
      <c r="O194" s="108">
        <v>404.33532000000002</v>
      </c>
      <c r="P194" t="s">
        <v>2342</v>
      </c>
    </row>
    <row r="195" spans="1:16" x14ac:dyDescent="0.25">
      <c r="A195" t="s">
        <v>2516</v>
      </c>
      <c r="B195" t="s">
        <v>313</v>
      </c>
      <c r="C195" t="s">
        <v>296</v>
      </c>
      <c r="D195" t="s">
        <v>2341</v>
      </c>
      <c r="E195" t="s">
        <v>93</v>
      </c>
      <c r="F195">
        <v>40700</v>
      </c>
      <c r="G195" t="s">
        <v>911</v>
      </c>
      <c r="I195" t="s">
        <v>240</v>
      </c>
      <c r="J195">
        <v>2026</v>
      </c>
      <c r="K195">
        <v>7</v>
      </c>
      <c r="L195" t="s">
        <v>94</v>
      </c>
      <c r="M195" s="108">
        <v>242.60119200000003</v>
      </c>
      <c r="N195" s="108">
        <v>1</v>
      </c>
      <c r="O195" s="108">
        <v>242.60119200000003</v>
      </c>
      <c r="P195" t="s">
        <v>2342</v>
      </c>
    </row>
    <row r="196" spans="1:16" x14ac:dyDescent="0.25">
      <c r="A196" t="s">
        <v>2516</v>
      </c>
      <c r="B196" t="s">
        <v>313</v>
      </c>
      <c r="C196" t="s">
        <v>296</v>
      </c>
      <c r="D196" t="s">
        <v>2341</v>
      </c>
      <c r="E196" t="s">
        <v>105</v>
      </c>
      <c r="F196">
        <v>40700</v>
      </c>
      <c r="G196" t="s">
        <v>911</v>
      </c>
      <c r="I196" t="s">
        <v>121</v>
      </c>
      <c r="J196">
        <v>2026</v>
      </c>
      <c r="K196">
        <v>7</v>
      </c>
      <c r="L196" t="s">
        <v>94</v>
      </c>
      <c r="M196" s="108">
        <v>256.07903600000003</v>
      </c>
      <c r="N196" s="108">
        <v>1</v>
      </c>
      <c r="O196" s="108">
        <v>256.07903600000003</v>
      </c>
      <c r="P196" t="s">
        <v>2342</v>
      </c>
    </row>
    <row r="197" spans="1:16" x14ac:dyDescent="0.25">
      <c r="A197" t="s">
        <v>2699</v>
      </c>
      <c r="B197" t="s">
        <v>595</v>
      </c>
      <c r="C197" t="s">
        <v>576</v>
      </c>
      <c r="D197" t="s">
        <v>2341</v>
      </c>
      <c r="E197" t="s">
        <v>102</v>
      </c>
      <c r="F197">
        <v>40700</v>
      </c>
      <c r="G197" t="s">
        <v>911</v>
      </c>
      <c r="I197" t="s">
        <v>186</v>
      </c>
      <c r="J197">
        <v>2026</v>
      </c>
      <c r="K197">
        <v>7</v>
      </c>
      <c r="L197" t="s">
        <v>94</v>
      </c>
      <c r="M197" s="108">
        <v>247.92560760000001</v>
      </c>
      <c r="N197" s="108">
        <v>1</v>
      </c>
      <c r="O197" s="108">
        <v>247.92560760000001</v>
      </c>
      <c r="P197" t="s">
        <v>2342</v>
      </c>
    </row>
    <row r="198" spans="1:16" x14ac:dyDescent="0.25">
      <c r="A198" t="s">
        <v>2699</v>
      </c>
      <c r="B198" t="s">
        <v>595</v>
      </c>
      <c r="C198" t="s">
        <v>576</v>
      </c>
      <c r="D198" t="s">
        <v>2341</v>
      </c>
      <c r="E198" t="s">
        <v>93</v>
      </c>
      <c r="F198">
        <v>40700</v>
      </c>
      <c r="G198" t="s">
        <v>911</v>
      </c>
      <c r="I198" t="s">
        <v>166</v>
      </c>
      <c r="J198">
        <v>2026</v>
      </c>
      <c r="K198">
        <v>7</v>
      </c>
      <c r="L198" t="s">
        <v>94</v>
      </c>
      <c r="M198" s="108">
        <v>751.98362880000002</v>
      </c>
      <c r="N198" s="108">
        <v>1</v>
      </c>
      <c r="O198" s="108">
        <v>751.98362880000002</v>
      </c>
      <c r="P198" t="s">
        <v>2342</v>
      </c>
    </row>
    <row r="199" spans="1:16" x14ac:dyDescent="0.25">
      <c r="A199" t="s">
        <v>2699</v>
      </c>
      <c r="B199" t="s">
        <v>595</v>
      </c>
      <c r="C199" t="s">
        <v>576</v>
      </c>
      <c r="D199" t="s">
        <v>2341</v>
      </c>
      <c r="E199" t="s">
        <v>93</v>
      </c>
      <c r="F199">
        <v>40700</v>
      </c>
      <c r="G199" t="s">
        <v>911</v>
      </c>
      <c r="I199" t="s">
        <v>169</v>
      </c>
      <c r="J199">
        <v>2026</v>
      </c>
      <c r="K199">
        <v>7</v>
      </c>
      <c r="L199" t="s">
        <v>94</v>
      </c>
      <c r="M199" s="108">
        <v>384.11855400000007</v>
      </c>
      <c r="N199" s="108">
        <v>1</v>
      </c>
      <c r="O199" s="108">
        <v>384.11855400000007</v>
      </c>
      <c r="P199" t="s">
        <v>2342</v>
      </c>
    </row>
    <row r="200" spans="1:16" x14ac:dyDescent="0.25">
      <c r="A200" t="s">
        <v>2699</v>
      </c>
      <c r="B200" t="s">
        <v>595</v>
      </c>
      <c r="C200" t="s">
        <v>576</v>
      </c>
      <c r="D200" t="s">
        <v>2341</v>
      </c>
      <c r="E200" t="s">
        <v>93</v>
      </c>
      <c r="F200">
        <v>40700</v>
      </c>
      <c r="G200" t="s">
        <v>911</v>
      </c>
      <c r="I200" t="s">
        <v>253</v>
      </c>
      <c r="J200">
        <v>2026</v>
      </c>
      <c r="K200">
        <v>7</v>
      </c>
      <c r="L200" t="s">
        <v>94</v>
      </c>
      <c r="M200" s="108">
        <v>404.33532000000002</v>
      </c>
      <c r="N200" s="108">
        <v>1</v>
      </c>
      <c r="O200" s="108">
        <v>404.33532000000002</v>
      </c>
      <c r="P200" t="s">
        <v>2342</v>
      </c>
    </row>
    <row r="201" spans="1:16" x14ac:dyDescent="0.25">
      <c r="A201" t="s">
        <v>2699</v>
      </c>
      <c r="B201" t="s">
        <v>595</v>
      </c>
      <c r="C201" t="s">
        <v>576</v>
      </c>
      <c r="D201" t="s">
        <v>2341</v>
      </c>
      <c r="E201" t="s">
        <v>105</v>
      </c>
      <c r="F201">
        <v>40700</v>
      </c>
      <c r="G201" t="s">
        <v>911</v>
      </c>
      <c r="I201" t="s">
        <v>2295</v>
      </c>
      <c r="J201">
        <v>2026</v>
      </c>
      <c r="K201">
        <v>7</v>
      </c>
      <c r="L201" t="s">
        <v>94</v>
      </c>
      <c r="M201" s="108">
        <v>309.99041200000005</v>
      </c>
      <c r="N201" s="108">
        <v>1</v>
      </c>
      <c r="O201" s="108">
        <v>309.99041200000005</v>
      </c>
      <c r="P201" t="s">
        <v>2342</v>
      </c>
    </row>
    <row r="202" spans="1:16" x14ac:dyDescent="0.25">
      <c r="A202" t="s">
        <v>2480</v>
      </c>
      <c r="B202" t="s">
        <v>2036</v>
      </c>
      <c r="C202" t="s">
        <v>769</v>
      </c>
      <c r="D202" t="s">
        <v>2341</v>
      </c>
      <c r="E202" t="s">
        <v>93</v>
      </c>
      <c r="F202">
        <v>40700</v>
      </c>
      <c r="G202" t="s">
        <v>911</v>
      </c>
      <c r="I202" t="s">
        <v>253</v>
      </c>
      <c r="J202">
        <v>2026</v>
      </c>
      <c r="K202">
        <v>7</v>
      </c>
      <c r="L202" t="s">
        <v>94</v>
      </c>
      <c r="M202" s="108">
        <v>1197</v>
      </c>
      <c r="N202" s="108">
        <v>1</v>
      </c>
      <c r="O202" s="108">
        <v>1197</v>
      </c>
      <c r="P202" t="s">
        <v>2342</v>
      </c>
    </row>
    <row r="203" spans="1:16" x14ac:dyDescent="0.25">
      <c r="A203" t="s">
        <v>2480</v>
      </c>
      <c r="B203" t="s">
        <v>2036</v>
      </c>
      <c r="C203" t="s">
        <v>769</v>
      </c>
      <c r="D203" t="s">
        <v>2341</v>
      </c>
      <c r="E203" t="s">
        <v>105</v>
      </c>
      <c r="F203">
        <v>40700</v>
      </c>
      <c r="G203" t="s">
        <v>911</v>
      </c>
      <c r="I203" t="s">
        <v>111</v>
      </c>
      <c r="J203">
        <v>2026</v>
      </c>
      <c r="K203">
        <v>7</v>
      </c>
      <c r="L203" t="s">
        <v>94</v>
      </c>
      <c r="M203" s="108">
        <v>163</v>
      </c>
      <c r="N203" s="108">
        <v>1</v>
      </c>
      <c r="O203" s="108">
        <v>163</v>
      </c>
      <c r="P203" t="s">
        <v>2342</v>
      </c>
    </row>
    <row r="204" spans="1:16" x14ac:dyDescent="0.25">
      <c r="A204" t="s">
        <v>2480</v>
      </c>
      <c r="B204" t="s">
        <v>2036</v>
      </c>
      <c r="C204" t="s">
        <v>769</v>
      </c>
      <c r="D204" t="s">
        <v>2341</v>
      </c>
      <c r="E204" t="s">
        <v>105</v>
      </c>
      <c r="F204">
        <v>40700</v>
      </c>
      <c r="G204" t="s">
        <v>911</v>
      </c>
      <c r="I204" t="s">
        <v>158</v>
      </c>
      <c r="J204">
        <v>2026</v>
      </c>
      <c r="K204">
        <v>7</v>
      </c>
      <c r="L204" t="s">
        <v>94</v>
      </c>
      <c r="M204" s="108">
        <v>299.25</v>
      </c>
      <c r="N204" s="108">
        <v>1</v>
      </c>
      <c r="O204" s="108">
        <v>299.25</v>
      </c>
      <c r="P204" t="s">
        <v>2342</v>
      </c>
    </row>
    <row r="205" spans="1:16" x14ac:dyDescent="0.25">
      <c r="A205" t="s">
        <v>2539</v>
      </c>
      <c r="B205" t="s">
        <v>2332</v>
      </c>
      <c r="C205" t="s">
        <v>536</v>
      </c>
      <c r="D205" t="s">
        <v>2341</v>
      </c>
      <c r="E205" t="s">
        <v>102</v>
      </c>
      <c r="F205">
        <v>40700</v>
      </c>
      <c r="G205" t="s">
        <v>911</v>
      </c>
      <c r="I205" t="s">
        <v>186</v>
      </c>
      <c r="J205">
        <v>2026</v>
      </c>
      <c r="K205">
        <v>7</v>
      </c>
      <c r="L205" t="s">
        <v>94</v>
      </c>
      <c r="M205" s="108">
        <v>777.74</v>
      </c>
      <c r="N205" s="108">
        <v>1</v>
      </c>
      <c r="O205" s="108">
        <v>777.74</v>
      </c>
      <c r="P205" t="s">
        <v>2342</v>
      </c>
    </row>
    <row r="206" spans="1:16" x14ac:dyDescent="0.25">
      <c r="A206" t="s">
        <v>2539</v>
      </c>
      <c r="B206" t="s">
        <v>2332</v>
      </c>
      <c r="C206" t="s">
        <v>536</v>
      </c>
      <c r="D206" t="s">
        <v>2341</v>
      </c>
      <c r="E206" t="s">
        <v>93</v>
      </c>
      <c r="F206">
        <v>40700</v>
      </c>
      <c r="G206" t="s">
        <v>911</v>
      </c>
      <c r="I206" t="s">
        <v>707</v>
      </c>
      <c r="J206">
        <v>2026</v>
      </c>
      <c r="K206">
        <v>7</v>
      </c>
      <c r="L206" t="s">
        <v>94</v>
      </c>
      <c r="M206" s="108">
        <v>44.81</v>
      </c>
      <c r="N206" s="108">
        <v>1</v>
      </c>
      <c r="O206" s="108">
        <v>44.81</v>
      </c>
      <c r="P206" t="s">
        <v>2342</v>
      </c>
    </row>
    <row r="207" spans="1:16" x14ac:dyDescent="0.25">
      <c r="A207" t="s">
        <v>2539</v>
      </c>
      <c r="B207" t="s">
        <v>2332</v>
      </c>
      <c r="C207" t="s">
        <v>536</v>
      </c>
      <c r="D207" t="s">
        <v>2341</v>
      </c>
      <c r="E207" t="s">
        <v>93</v>
      </c>
      <c r="F207">
        <v>40700</v>
      </c>
      <c r="G207" t="s">
        <v>911</v>
      </c>
      <c r="I207" t="s">
        <v>253</v>
      </c>
      <c r="J207">
        <v>2026</v>
      </c>
      <c r="K207">
        <v>7</v>
      </c>
      <c r="L207" t="s">
        <v>94</v>
      </c>
      <c r="M207" s="108">
        <v>443.23</v>
      </c>
      <c r="N207" s="108">
        <v>1</v>
      </c>
      <c r="O207" s="108">
        <v>443.23</v>
      </c>
      <c r="P207" t="s">
        <v>2342</v>
      </c>
    </row>
    <row r="208" spans="1:16" x14ac:dyDescent="0.25">
      <c r="A208" t="s">
        <v>2539</v>
      </c>
      <c r="B208" t="s">
        <v>2332</v>
      </c>
      <c r="C208" t="s">
        <v>536</v>
      </c>
      <c r="D208" t="s">
        <v>2341</v>
      </c>
      <c r="E208" t="s">
        <v>105</v>
      </c>
      <c r="F208">
        <v>40700</v>
      </c>
      <c r="G208" t="s">
        <v>911</v>
      </c>
      <c r="I208" t="s">
        <v>121</v>
      </c>
      <c r="J208">
        <v>2026</v>
      </c>
      <c r="K208">
        <v>7</v>
      </c>
      <c r="L208" t="s">
        <v>94</v>
      </c>
      <c r="M208" s="108">
        <v>387.18</v>
      </c>
      <c r="N208" s="108">
        <v>1</v>
      </c>
      <c r="O208" s="108">
        <v>387.18</v>
      </c>
      <c r="P208" t="s">
        <v>2342</v>
      </c>
    </row>
    <row r="209" spans="1:16" x14ac:dyDescent="0.25">
      <c r="A209" t="s">
        <v>2539</v>
      </c>
      <c r="B209" t="s">
        <v>2353</v>
      </c>
      <c r="C209" t="s">
        <v>536</v>
      </c>
      <c r="D209" t="s">
        <v>2341</v>
      </c>
      <c r="E209" t="s">
        <v>104</v>
      </c>
      <c r="F209">
        <v>40700</v>
      </c>
      <c r="G209" t="s">
        <v>911</v>
      </c>
      <c r="I209" t="s">
        <v>245</v>
      </c>
      <c r="J209">
        <v>2026</v>
      </c>
      <c r="K209">
        <v>7</v>
      </c>
      <c r="L209" t="s">
        <v>94</v>
      </c>
      <c r="M209" s="108">
        <v>389.85</v>
      </c>
      <c r="N209" s="108">
        <v>1</v>
      </c>
      <c r="O209" s="108">
        <v>389.85</v>
      </c>
      <c r="P209" t="s">
        <v>2342</v>
      </c>
    </row>
    <row r="210" spans="1:16" x14ac:dyDescent="0.25">
      <c r="A210" t="s">
        <v>2539</v>
      </c>
      <c r="B210" t="s">
        <v>2353</v>
      </c>
      <c r="C210" t="s">
        <v>536</v>
      </c>
      <c r="D210" t="s">
        <v>2341</v>
      </c>
      <c r="E210" t="s">
        <v>104</v>
      </c>
      <c r="F210">
        <v>40700</v>
      </c>
      <c r="G210" t="s">
        <v>911</v>
      </c>
      <c r="I210" t="s">
        <v>246</v>
      </c>
      <c r="J210">
        <v>2026</v>
      </c>
      <c r="K210">
        <v>7</v>
      </c>
      <c r="L210" t="s">
        <v>94</v>
      </c>
      <c r="M210" s="108">
        <v>362.99</v>
      </c>
      <c r="N210" s="108">
        <v>1</v>
      </c>
      <c r="O210" s="108">
        <v>362.99</v>
      </c>
      <c r="P210" t="s">
        <v>2342</v>
      </c>
    </row>
    <row r="211" spans="1:16" x14ac:dyDescent="0.25">
      <c r="A211" t="s">
        <v>2539</v>
      </c>
      <c r="B211" t="s">
        <v>2353</v>
      </c>
      <c r="C211" t="s">
        <v>536</v>
      </c>
      <c r="D211" t="s">
        <v>2341</v>
      </c>
      <c r="E211" t="s">
        <v>93</v>
      </c>
      <c r="F211">
        <v>40700</v>
      </c>
      <c r="G211" t="s">
        <v>911</v>
      </c>
      <c r="I211" t="s">
        <v>2860</v>
      </c>
      <c r="J211">
        <v>2026</v>
      </c>
      <c r="K211">
        <v>7</v>
      </c>
      <c r="L211" t="s">
        <v>94</v>
      </c>
      <c r="M211" s="108">
        <v>595</v>
      </c>
      <c r="N211" s="108">
        <v>1</v>
      </c>
      <c r="O211" s="108">
        <v>595</v>
      </c>
      <c r="P211" t="s">
        <v>2342</v>
      </c>
    </row>
    <row r="212" spans="1:16" x14ac:dyDescent="0.25">
      <c r="A212" t="s">
        <v>2539</v>
      </c>
      <c r="B212" t="s">
        <v>2353</v>
      </c>
      <c r="C212" t="s">
        <v>536</v>
      </c>
      <c r="D212" t="s">
        <v>2341</v>
      </c>
      <c r="E212" t="s">
        <v>93</v>
      </c>
      <c r="F212">
        <v>40700</v>
      </c>
      <c r="G212" t="s">
        <v>911</v>
      </c>
      <c r="I212" t="s">
        <v>253</v>
      </c>
      <c r="J212">
        <v>2026</v>
      </c>
      <c r="K212">
        <v>7</v>
      </c>
      <c r="L212" t="s">
        <v>94</v>
      </c>
      <c r="M212" s="108">
        <v>443.23</v>
      </c>
      <c r="N212" s="108">
        <v>1</v>
      </c>
      <c r="O212" s="108">
        <v>443.23</v>
      </c>
      <c r="P212" t="s">
        <v>2342</v>
      </c>
    </row>
    <row r="213" spans="1:16" x14ac:dyDescent="0.25">
      <c r="A213" t="s">
        <v>2539</v>
      </c>
      <c r="B213" t="s">
        <v>2353</v>
      </c>
      <c r="C213" t="s">
        <v>536</v>
      </c>
      <c r="D213" t="s">
        <v>2341</v>
      </c>
      <c r="E213" t="s">
        <v>105</v>
      </c>
      <c r="F213">
        <v>40700</v>
      </c>
      <c r="G213" t="s">
        <v>911</v>
      </c>
      <c r="I213" t="s">
        <v>121</v>
      </c>
      <c r="J213">
        <v>2026</v>
      </c>
      <c r="K213">
        <v>7</v>
      </c>
      <c r="L213" t="s">
        <v>94</v>
      </c>
      <c r="M213" s="108">
        <v>258.12</v>
      </c>
      <c r="N213" s="108">
        <v>1</v>
      </c>
      <c r="O213" s="108">
        <v>258.12</v>
      </c>
      <c r="P213" t="s">
        <v>2342</v>
      </c>
    </row>
    <row r="214" spans="1:16" x14ac:dyDescent="0.25">
      <c r="A214" t="s">
        <v>2382</v>
      </c>
      <c r="B214" t="s">
        <v>2053</v>
      </c>
      <c r="C214" t="s">
        <v>794</v>
      </c>
      <c r="D214" t="s">
        <v>2341</v>
      </c>
      <c r="E214" t="s">
        <v>102</v>
      </c>
      <c r="F214">
        <v>40700</v>
      </c>
      <c r="G214" t="s">
        <v>911</v>
      </c>
      <c r="I214" t="s">
        <v>186</v>
      </c>
      <c r="J214">
        <v>2026</v>
      </c>
      <c r="K214">
        <v>7</v>
      </c>
      <c r="L214" t="s">
        <v>94</v>
      </c>
      <c r="M214" s="108">
        <v>316.16163399999999</v>
      </c>
      <c r="N214" s="108">
        <v>1</v>
      </c>
      <c r="O214" s="108">
        <v>316.16163399999999</v>
      </c>
      <c r="P214" t="s">
        <v>2342</v>
      </c>
    </row>
    <row r="215" spans="1:16" x14ac:dyDescent="0.25">
      <c r="A215" t="s">
        <v>2382</v>
      </c>
      <c r="B215" t="s">
        <v>2053</v>
      </c>
      <c r="C215" t="s">
        <v>794</v>
      </c>
      <c r="D215" t="s">
        <v>2341</v>
      </c>
      <c r="E215" t="s">
        <v>93</v>
      </c>
      <c r="F215">
        <v>40700</v>
      </c>
      <c r="G215" t="s">
        <v>911</v>
      </c>
      <c r="I215" t="s">
        <v>253</v>
      </c>
      <c r="J215">
        <v>2026</v>
      </c>
      <c r="K215">
        <v>7</v>
      </c>
      <c r="L215" t="s">
        <v>94</v>
      </c>
      <c r="M215" s="108">
        <v>1298.67312528</v>
      </c>
      <c r="N215" s="108">
        <v>1</v>
      </c>
      <c r="O215" s="108">
        <v>1298.67312528</v>
      </c>
      <c r="P215" t="s">
        <v>2342</v>
      </c>
    </row>
    <row r="216" spans="1:16" x14ac:dyDescent="0.25">
      <c r="A216" t="s">
        <v>2382</v>
      </c>
      <c r="B216" t="s">
        <v>2053</v>
      </c>
      <c r="C216" t="s">
        <v>794</v>
      </c>
      <c r="D216" t="s">
        <v>2341</v>
      </c>
      <c r="E216" t="s">
        <v>104</v>
      </c>
      <c r="F216">
        <v>40700</v>
      </c>
      <c r="G216" t="s">
        <v>911</v>
      </c>
      <c r="I216" t="s">
        <v>118</v>
      </c>
      <c r="J216">
        <v>2026</v>
      </c>
      <c r="K216">
        <v>7</v>
      </c>
      <c r="L216" t="s">
        <v>94</v>
      </c>
      <c r="M216" s="108">
        <v>261.15760907999999</v>
      </c>
      <c r="N216" s="108">
        <v>1</v>
      </c>
      <c r="O216" s="108">
        <v>261.15760907999999</v>
      </c>
      <c r="P216" t="s">
        <v>2342</v>
      </c>
    </row>
    <row r="217" spans="1:16" x14ac:dyDescent="0.25">
      <c r="A217" t="s">
        <v>2382</v>
      </c>
      <c r="B217" t="s">
        <v>2053</v>
      </c>
      <c r="C217" t="s">
        <v>794</v>
      </c>
      <c r="D217" t="s">
        <v>2341</v>
      </c>
      <c r="E217" t="s">
        <v>104</v>
      </c>
      <c r="F217">
        <v>40700</v>
      </c>
      <c r="G217" t="s">
        <v>911</v>
      </c>
      <c r="I217" t="s">
        <v>120</v>
      </c>
      <c r="J217">
        <v>2026</v>
      </c>
      <c r="K217">
        <v>7</v>
      </c>
      <c r="L217" t="s">
        <v>94</v>
      </c>
      <c r="M217" s="108">
        <v>651.33859643999995</v>
      </c>
      <c r="N217" s="108">
        <v>1</v>
      </c>
      <c r="O217" s="108">
        <v>651.33859643999995</v>
      </c>
      <c r="P217" t="s">
        <v>2342</v>
      </c>
    </row>
    <row r="218" spans="1:16" x14ac:dyDescent="0.25">
      <c r="A218" t="s">
        <v>2382</v>
      </c>
      <c r="B218" t="s">
        <v>2053</v>
      </c>
      <c r="C218" t="s">
        <v>794</v>
      </c>
      <c r="D218" t="s">
        <v>2341</v>
      </c>
      <c r="E218" t="s">
        <v>105</v>
      </c>
      <c r="F218">
        <v>40700</v>
      </c>
      <c r="G218" t="s">
        <v>911</v>
      </c>
      <c r="I218" t="s">
        <v>111</v>
      </c>
      <c r="J218">
        <v>2026</v>
      </c>
      <c r="K218">
        <v>7</v>
      </c>
      <c r="L218" t="s">
        <v>94</v>
      </c>
      <c r="M218" s="108">
        <v>652.35501360000001</v>
      </c>
      <c r="N218" s="108">
        <v>1</v>
      </c>
      <c r="O218" s="108">
        <v>652.35501360000001</v>
      </c>
      <c r="P218" t="s">
        <v>2342</v>
      </c>
    </row>
    <row r="219" spans="1:16" x14ac:dyDescent="0.25">
      <c r="A219" t="s">
        <v>2382</v>
      </c>
      <c r="B219" t="s">
        <v>2053</v>
      </c>
      <c r="C219" t="s">
        <v>794</v>
      </c>
      <c r="D219" t="s">
        <v>2341</v>
      </c>
      <c r="E219" t="s">
        <v>105</v>
      </c>
      <c r="F219">
        <v>40700</v>
      </c>
      <c r="G219" t="s">
        <v>911</v>
      </c>
      <c r="I219" t="s">
        <v>158</v>
      </c>
      <c r="J219">
        <v>2026</v>
      </c>
      <c r="K219">
        <v>7</v>
      </c>
      <c r="L219" t="s">
        <v>94</v>
      </c>
      <c r="M219" s="108">
        <v>1300.6854259199999</v>
      </c>
      <c r="N219" s="108">
        <v>1</v>
      </c>
      <c r="O219" s="108">
        <v>1300.6854259199999</v>
      </c>
      <c r="P219" t="s">
        <v>2342</v>
      </c>
    </row>
    <row r="220" spans="1:16" x14ac:dyDescent="0.25">
      <c r="A220" t="s">
        <v>2382</v>
      </c>
      <c r="B220" t="s">
        <v>2354</v>
      </c>
      <c r="C220" t="s">
        <v>788</v>
      </c>
      <c r="D220" t="s">
        <v>2341</v>
      </c>
      <c r="E220" t="s">
        <v>93</v>
      </c>
      <c r="F220">
        <v>40700</v>
      </c>
      <c r="G220" t="s">
        <v>911</v>
      </c>
      <c r="I220" t="s">
        <v>191</v>
      </c>
      <c r="J220">
        <v>2026</v>
      </c>
      <c r="K220">
        <v>7</v>
      </c>
      <c r="L220" t="s">
        <v>94</v>
      </c>
      <c r="M220" s="108">
        <v>1977.8907858</v>
      </c>
      <c r="N220" s="108">
        <v>1</v>
      </c>
      <c r="O220" s="108">
        <v>1977.8907858</v>
      </c>
      <c r="P220" t="s">
        <v>2342</v>
      </c>
    </row>
    <row r="221" spans="1:16" x14ac:dyDescent="0.25">
      <c r="A221" t="s">
        <v>2382</v>
      </c>
      <c r="B221" t="s">
        <v>2354</v>
      </c>
      <c r="C221" t="s">
        <v>788</v>
      </c>
      <c r="D221" t="s">
        <v>2341</v>
      </c>
      <c r="E221" t="s">
        <v>93</v>
      </c>
      <c r="F221">
        <v>40700</v>
      </c>
      <c r="G221" t="s">
        <v>911</v>
      </c>
      <c r="I221" t="s">
        <v>168</v>
      </c>
      <c r="J221">
        <v>2026</v>
      </c>
      <c r="K221">
        <v>7</v>
      </c>
      <c r="L221" t="s">
        <v>94</v>
      </c>
      <c r="M221" s="108">
        <v>2206.9206312000001</v>
      </c>
      <c r="N221" s="108">
        <v>1</v>
      </c>
      <c r="O221" s="108">
        <v>2206.9206312000001</v>
      </c>
      <c r="P221" t="s">
        <v>2342</v>
      </c>
    </row>
    <row r="222" spans="1:16" x14ac:dyDescent="0.25">
      <c r="A222" t="s">
        <v>2382</v>
      </c>
      <c r="B222" t="s">
        <v>2354</v>
      </c>
      <c r="C222" t="s">
        <v>788</v>
      </c>
      <c r="D222" t="s">
        <v>2341</v>
      </c>
      <c r="E222" t="s">
        <v>93</v>
      </c>
      <c r="F222">
        <v>40700</v>
      </c>
      <c r="G222" t="s">
        <v>911</v>
      </c>
      <c r="I222" t="s">
        <v>253</v>
      </c>
      <c r="J222">
        <v>2026</v>
      </c>
      <c r="K222">
        <v>7</v>
      </c>
      <c r="L222" t="s">
        <v>94</v>
      </c>
      <c r="M222" s="108">
        <v>1836.2743683000001</v>
      </c>
      <c r="N222" s="108">
        <v>1</v>
      </c>
      <c r="O222" s="108">
        <v>1836.2743683000001</v>
      </c>
      <c r="P222" t="s">
        <v>2342</v>
      </c>
    </row>
    <row r="223" spans="1:16" x14ac:dyDescent="0.25">
      <c r="A223" t="s">
        <v>2382</v>
      </c>
      <c r="B223" t="s">
        <v>2354</v>
      </c>
      <c r="C223" t="s">
        <v>788</v>
      </c>
      <c r="D223" t="s">
        <v>2341</v>
      </c>
      <c r="E223" t="s">
        <v>105</v>
      </c>
      <c r="F223">
        <v>40700</v>
      </c>
      <c r="G223" t="s">
        <v>911</v>
      </c>
      <c r="I223" t="s">
        <v>121</v>
      </c>
      <c r="J223">
        <v>2026</v>
      </c>
      <c r="K223">
        <v>7</v>
      </c>
      <c r="L223" t="s">
        <v>94</v>
      </c>
      <c r="M223" s="108">
        <v>729.98789499999998</v>
      </c>
      <c r="N223" s="108">
        <v>1</v>
      </c>
      <c r="O223" s="108">
        <v>729.98789499999998</v>
      </c>
      <c r="P223" t="s">
        <v>2342</v>
      </c>
    </row>
    <row r="224" spans="1:16" x14ac:dyDescent="0.25">
      <c r="A224" t="s">
        <v>2382</v>
      </c>
      <c r="B224" t="s">
        <v>2354</v>
      </c>
      <c r="C224" t="s">
        <v>788</v>
      </c>
      <c r="D224" t="s">
        <v>2341</v>
      </c>
      <c r="E224" t="s">
        <v>93</v>
      </c>
      <c r="F224">
        <v>40700</v>
      </c>
      <c r="G224" t="s">
        <v>911</v>
      </c>
      <c r="I224" t="s">
        <v>619</v>
      </c>
      <c r="J224">
        <v>2026</v>
      </c>
      <c r="K224">
        <v>7</v>
      </c>
      <c r="L224" t="s">
        <v>94</v>
      </c>
      <c r="M224" s="108">
        <v>861.10186620000002</v>
      </c>
      <c r="N224" s="108">
        <v>1</v>
      </c>
      <c r="O224" s="108">
        <v>861.10186620000002</v>
      </c>
      <c r="P224" t="s">
        <v>2342</v>
      </c>
    </row>
    <row r="225" spans="1:16" x14ac:dyDescent="0.25">
      <c r="A225" t="s">
        <v>2382</v>
      </c>
      <c r="B225" t="s">
        <v>789</v>
      </c>
      <c r="C225" t="s">
        <v>790</v>
      </c>
      <c r="D225" t="s">
        <v>2341</v>
      </c>
      <c r="E225" t="s">
        <v>105</v>
      </c>
      <c r="F225">
        <v>40700</v>
      </c>
      <c r="G225" t="s">
        <v>911</v>
      </c>
      <c r="I225" t="s">
        <v>708</v>
      </c>
      <c r="J225">
        <v>2026</v>
      </c>
      <c r="K225">
        <v>7</v>
      </c>
      <c r="L225" t="s">
        <v>94</v>
      </c>
      <c r="M225" s="108">
        <v>1111.6500000000001</v>
      </c>
      <c r="N225" s="108">
        <v>1</v>
      </c>
      <c r="O225" s="108">
        <v>1111.6500000000001</v>
      </c>
      <c r="P225" t="s">
        <v>2342</v>
      </c>
    </row>
    <row r="226" spans="1:16" x14ac:dyDescent="0.25">
      <c r="A226" t="s">
        <v>2382</v>
      </c>
      <c r="B226" t="s">
        <v>789</v>
      </c>
      <c r="C226" t="s">
        <v>790</v>
      </c>
      <c r="D226" t="s">
        <v>2341</v>
      </c>
      <c r="E226" t="s">
        <v>93</v>
      </c>
      <c r="F226">
        <v>40700</v>
      </c>
      <c r="G226" t="s">
        <v>911</v>
      </c>
      <c r="I226" t="s">
        <v>253</v>
      </c>
      <c r="J226">
        <v>2026</v>
      </c>
      <c r="K226">
        <v>7</v>
      </c>
      <c r="L226" t="s">
        <v>94</v>
      </c>
      <c r="M226" s="108">
        <v>1479.92</v>
      </c>
      <c r="N226" s="108">
        <v>1</v>
      </c>
      <c r="O226" s="108">
        <v>1479.92</v>
      </c>
      <c r="P226" t="s">
        <v>2342</v>
      </c>
    </row>
    <row r="227" spans="1:16" x14ac:dyDescent="0.25">
      <c r="A227" t="s">
        <v>2382</v>
      </c>
      <c r="B227" t="s">
        <v>789</v>
      </c>
      <c r="C227" t="s">
        <v>790</v>
      </c>
      <c r="D227" t="s">
        <v>2341</v>
      </c>
      <c r="E227" t="s">
        <v>104</v>
      </c>
      <c r="F227">
        <v>40700</v>
      </c>
      <c r="G227" t="s">
        <v>911</v>
      </c>
      <c r="I227" t="s">
        <v>118</v>
      </c>
      <c r="J227">
        <v>2026</v>
      </c>
      <c r="K227">
        <v>7</v>
      </c>
      <c r="L227" t="s">
        <v>94</v>
      </c>
      <c r="M227" s="108">
        <v>297.60000000000002</v>
      </c>
      <c r="N227" s="108">
        <v>1</v>
      </c>
      <c r="O227" s="108">
        <v>297.60000000000002</v>
      </c>
      <c r="P227" t="s">
        <v>2342</v>
      </c>
    </row>
    <row r="228" spans="1:16" x14ac:dyDescent="0.25">
      <c r="A228" t="s">
        <v>2382</v>
      </c>
      <c r="B228" t="s">
        <v>789</v>
      </c>
      <c r="C228" t="s">
        <v>790</v>
      </c>
      <c r="D228" t="s">
        <v>2341</v>
      </c>
      <c r="E228" t="s">
        <v>104</v>
      </c>
      <c r="F228">
        <v>40700</v>
      </c>
      <c r="G228" t="s">
        <v>911</v>
      </c>
      <c r="I228" t="s">
        <v>120</v>
      </c>
      <c r="J228">
        <v>2026</v>
      </c>
      <c r="K228">
        <v>7</v>
      </c>
      <c r="L228" t="s">
        <v>94</v>
      </c>
      <c r="M228" s="108">
        <v>494.84</v>
      </c>
      <c r="N228" s="108">
        <v>1</v>
      </c>
      <c r="O228" s="108">
        <v>494.84</v>
      </c>
      <c r="P228" t="s">
        <v>2342</v>
      </c>
    </row>
    <row r="229" spans="1:16" x14ac:dyDescent="0.25">
      <c r="A229" t="s">
        <v>2382</v>
      </c>
      <c r="B229" t="s">
        <v>789</v>
      </c>
      <c r="C229" t="s">
        <v>790</v>
      </c>
      <c r="D229" t="s">
        <v>2341</v>
      </c>
      <c r="E229" t="s">
        <v>105</v>
      </c>
      <c r="F229">
        <v>40700</v>
      </c>
      <c r="G229" t="s">
        <v>911</v>
      </c>
      <c r="I229" t="s">
        <v>111</v>
      </c>
      <c r="J229">
        <v>2026</v>
      </c>
      <c r="K229">
        <v>7</v>
      </c>
      <c r="L229" t="s">
        <v>94</v>
      </c>
      <c r="M229" s="108">
        <v>557.54999999999995</v>
      </c>
      <c r="N229" s="108">
        <v>1</v>
      </c>
      <c r="O229" s="108">
        <v>557.54999999999995</v>
      </c>
      <c r="P229" t="s">
        <v>2342</v>
      </c>
    </row>
    <row r="230" spans="1:16" x14ac:dyDescent="0.25">
      <c r="A230" t="s">
        <v>2382</v>
      </c>
      <c r="B230" t="s">
        <v>2077</v>
      </c>
      <c r="C230" t="s">
        <v>2336</v>
      </c>
      <c r="D230" t="s">
        <v>2341</v>
      </c>
      <c r="E230" t="s">
        <v>93</v>
      </c>
      <c r="F230">
        <v>40700</v>
      </c>
      <c r="G230" t="s">
        <v>911</v>
      </c>
      <c r="I230" t="s">
        <v>253</v>
      </c>
      <c r="J230">
        <v>2026</v>
      </c>
      <c r="K230">
        <v>7</v>
      </c>
      <c r="L230" t="s">
        <v>94</v>
      </c>
      <c r="M230" s="108">
        <v>1808.1045999999999</v>
      </c>
      <c r="N230" s="108">
        <v>1</v>
      </c>
      <c r="O230" s="108">
        <v>1808.1045999999999</v>
      </c>
      <c r="P230" t="s">
        <v>2342</v>
      </c>
    </row>
    <row r="231" spans="1:16" x14ac:dyDescent="0.25">
      <c r="A231" t="s">
        <v>2382</v>
      </c>
      <c r="B231" t="s">
        <v>2077</v>
      </c>
      <c r="C231" t="s">
        <v>2336</v>
      </c>
      <c r="D231" t="s">
        <v>2341</v>
      </c>
      <c r="E231" t="s">
        <v>104</v>
      </c>
      <c r="F231">
        <v>40700</v>
      </c>
      <c r="G231" t="s">
        <v>911</v>
      </c>
      <c r="I231" t="s">
        <v>118</v>
      </c>
      <c r="J231">
        <v>2026</v>
      </c>
      <c r="K231">
        <v>7</v>
      </c>
      <c r="L231" t="s">
        <v>94</v>
      </c>
      <c r="M231" s="108">
        <v>388.97634479999999</v>
      </c>
      <c r="N231" s="108">
        <v>1</v>
      </c>
      <c r="O231" s="108">
        <v>388.97634479999999</v>
      </c>
      <c r="P231" t="s">
        <v>2342</v>
      </c>
    </row>
    <row r="232" spans="1:16" x14ac:dyDescent="0.25">
      <c r="A232" t="s">
        <v>2382</v>
      </c>
      <c r="B232" t="s">
        <v>2077</v>
      </c>
      <c r="C232" t="s">
        <v>2336</v>
      </c>
      <c r="D232" t="s">
        <v>2341</v>
      </c>
      <c r="E232" t="s">
        <v>104</v>
      </c>
      <c r="F232">
        <v>40700</v>
      </c>
      <c r="G232" t="s">
        <v>911</v>
      </c>
      <c r="I232" t="s">
        <v>120</v>
      </c>
      <c r="J232">
        <v>2026</v>
      </c>
      <c r="K232">
        <v>7</v>
      </c>
      <c r="L232" t="s">
        <v>94</v>
      </c>
      <c r="M232" s="108">
        <v>323.96443240000002</v>
      </c>
      <c r="N232" s="108">
        <v>1</v>
      </c>
      <c r="O232" s="108">
        <v>323.96443240000002</v>
      </c>
      <c r="P232" t="s">
        <v>2342</v>
      </c>
    </row>
    <row r="233" spans="1:16" x14ac:dyDescent="0.25">
      <c r="A233" t="s">
        <v>2382</v>
      </c>
      <c r="B233" t="s">
        <v>2077</v>
      </c>
      <c r="C233" t="s">
        <v>2336</v>
      </c>
      <c r="D233" t="s">
        <v>2341</v>
      </c>
      <c r="E233" t="s">
        <v>105</v>
      </c>
      <c r="F233">
        <v>40700</v>
      </c>
      <c r="G233" t="s">
        <v>911</v>
      </c>
      <c r="I233" t="s">
        <v>121</v>
      </c>
      <c r="J233">
        <v>2026</v>
      </c>
      <c r="K233">
        <v>7</v>
      </c>
      <c r="L233" t="s">
        <v>94</v>
      </c>
      <c r="M233" s="108">
        <v>5750.3430079999998</v>
      </c>
      <c r="N233" s="108">
        <v>1</v>
      </c>
      <c r="O233" s="108">
        <v>5750.3430079999998</v>
      </c>
      <c r="P233" t="s">
        <v>2342</v>
      </c>
    </row>
    <row r="234" spans="1:16" x14ac:dyDescent="0.25">
      <c r="A234" t="s">
        <v>2382</v>
      </c>
      <c r="B234" t="s">
        <v>2077</v>
      </c>
      <c r="C234" t="s">
        <v>2336</v>
      </c>
      <c r="D234" t="s">
        <v>2341</v>
      </c>
      <c r="E234" t="s">
        <v>105</v>
      </c>
      <c r="F234">
        <v>40700</v>
      </c>
      <c r="G234" t="s">
        <v>911</v>
      </c>
      <c r="I234" t="s">
        <v>111</v>
      </c>
      <c r="J234">
        <v>2026</v>
      </c>
      <c r="K234">
        <v>7</v>
      </c>
      <c r="L234" t="s">
        <v>94</v>
      </c>
      <c r="M234" s="108">
        <v>1216.734616</v>
      </c>
      <c r="N234" s="108">
        <v>1</v>
      </c>
      <c r="O234" s="108">
        <v>1216.734616</v>
      </c>
      <c r="P234" t="s">
        <v>2342</v>
      </c>
    </row>
    <row r="235" spans="1:16" x14ac:dyDescent="0.25">
      <c r="A235" t="s">
        <v>2382</v>
      </c>
      <c r="B235" t="s">
        <v>2079</v>
      </c>
      <c r="C235" t="s">
        <v>794</v>
      </c>
      <c r="D235" t="s">
        <v>2341</v>
      </c>
      <c r="E235" t="s">
        <v>105</v>
      </c>
      <c r="F235">
        <v>40700</v>
      </c>
      <c r="G235" t="s">
        <v>911</v>
      </c>
      <c r="I235" t="s">
        <v>109</v>
      </c>
      <c r="J235">
        <v>2026</v>
      </c>
      <c r="K235">
        <v>7</v>
      </c>
      <c r="L235" t="s">
        <v>94</v>
      </c>
      <c r="M235" s="108">
        <v>836.35732008000002</v>
      </c>
      <c r="N235" s="108">
        <v>1</v>
      </c>
      <c r="O235" s="108">
        <v>836.35732008000002</v>
      </c>
      <c r="P235" t="s">
        <v>2342</v>
      </c>
    </row>
    <row r="236" spans="1:16" x14ac:dyDescent="0.25">
      <c r="A236" t="s">
        <v>2382</v>
      </c>
      <c r="B236" t="s">
        <v>2079</v>
      </c>
      <c r="C236" t="s">
        <v>794</v>
      </c>
      <c r="D236" t="s">
        <v>2341</v>
      </c>
      <c r="E236" t="s">
        <v>93</v>
      </c>
      <c r="F236">
        <v>40700</v>
      </c>
      <c r="G236" t="s">
        <v>911</v>
      </c>
      <c r="I236" t="s">
        <v>253</v>
      </c>
      <c r="J236">
        <v>2026</v>
      </c>
      <c r="K236">
        <v>7</v>
      </c>
      <c r="L236" t="s">
        <v>94</v>
      </c>
      <c r="M236" s="108">
        <v>1402.5632792399997</v>
      </c>
      <c r="N236" s="108">
        <v>1</v>
      </c>
      <c r="O236" s="108">
        <v>1402.5632792399997</v>
      </c>
      <c r="P236" t="s">
        <v>2342</v>
      </c>
    </row>
    <row r="237" spans="1:16" x14ac:dyDescent="0.25">
      <c r="A237" t="s">
        <v>2382</v>
      </c>
      <c r="B237" t="s">
        <v>2086</v>
      </c>
      <c r="C237" t="s">
        <v>794</v>
      </c>
      <c r="D237" t="s">
        <v>2341</v>
      </c>
      <c r="E237" t="s">
        <v>102</v>
      </c>
      <c r="F237">
        <v>40700</v>
      </c>
      <c r="G237" t="s">
        <v>911</v>
      </c>
      <c r="I237" t="s">
        <v>125</v>
      </c>
      <c r="J237">
        <v>2026</v>
      </c>
      <c r="K237">
        <v>7</v>
      </c>
      <c r="L237" t="s">
        <v>94</v>
      </c>
      <c r="M237" s="108">
        <v>316.16163399999999</v>
      </c>
      <c r="N237" s="108">
        <v>1</v>
      </c>
      <c r="O237" s="108">
        <v>316.16163399999999</v>
      </c>
      <c r="P237" t="s">
        <v>2342</v>
      </c>
    </row>
    <row r="238" spans="1:16" x14ac:dyDescent="0.25">
      <c r="A238" t="s">
        <v>2382</v>
      </c>
      <c r="B238" t="s">
        <v>2086</v>
      </c>
      <c r="C238" t="s">
        <v>794</v>
      </c>
      <c r="D238" t="s">
        <v>2341</v>
      </c>
      <c r="E238" t="s">
        <v>102</v>
      </c>
      <c r="F238">
        <v>40700</v>
      </c>
      <c r="G238" t="s">
        <v>911</v>
      </c>
      <c r="I238" t="s">
        <v>186</v>
      </c>
      <c r="J238">
        <v>2026</v>
      </c>
      <c r="K238">
        <v>7</v>
      </c>
      <c r="L238" t="s">
        <v>94</v>
      </c>
      <c r="M238" s="108">
        <v>81.963605999999999</v>
      </c>
      <c r="N238" s="108">
        <v>1</v>
      </c>
      <c r="O238" s="108">
        <v>81.963605999999999</v>
      </c>
      <c r="P238" t="s">
        <v>2342</v>
      </c>
    </row>
    <row r="239" spans="1:16" x14ac:dyDescent="0.25">
      <c r="A239" t="s">
        <v>2382</v>
      </c>
      <c r="B239" t="s">
        <v>2086</v>
      </c>
      <c r="C239" t="s">
        <v>794</v>
      </c>
      <c r="D239" t="s">
        <v>2341</v>
      </c>
      <c r="E239" t="s">
        <v>93</v>
      </c>
      <c r="F239">
        <v>40700</v>
      </c>
      <c r="G239" t="s">
        <v>911</v>
      </c>
      <c r="I239" t="s">
        <v>166</v>
      </c>
      <c r="J239">
        <v>2026</v>
      </c>
      <c r="K239">
        <v>7</v>
      </c>
      <c r="L239" t="s">
        <v>94</v>
      </c>
      <c r="M239" s="108">
        <v>529.97428079999997</v>
      </c>
      <c r="N239" s="108">
        <v>1</v>
      </c>
      <c r="O239" s="108">
        <v>529.97428079999997</v>
      </c>
      <c r="P239" t="s">
        <v>2342</v>
      </c>
    </row>
    <row r="240" spans="1:16" x14ac:dyDescent="0.25">
      <c r="A240" t="s">
        <v>2382</v>
      </c>
      <c r="B240" t="s">
        <v>2086</v>
      </c>
      <c r="C240" t="s">
        <v>794</v>
      </c>
      <c r="D240" t="s">
        <v>2341</v>
      </c>
      <c r="E240" t="s">
        <v>93</v>
      </c>
      <c r="F240">
        <v>40700</v>
      </c>
      <c r="G240" t="s">
        <v>911</v>
      </c>
      <c r="I240" t="s">
        <v>169</v>
      </c>
      <c r="J240">
        <v>2026</v>
      </c>
      <c r="K240">
        <v>7</v>
      </c>
      <c r="L240" t="s">
        <v>94</v>
      </c>
      <c r="M240" s="108">
        <v>561.88361951999991</v>
      </c>
      <c r="N240" s="108">
        <v>1</v>
      </c>
      <c r="O240" s="108">
        <v>561.88361951999991</v>
      </c>
      <c r="P240" t="s">
        <v>2342</v>
      </c>
    </row>
    <row r="241" spans="1:16" x14ac:dyDescent="0.25">
      <c r="A241" t="s">
        <v>2382</v>
      </c>
      <c r="B241" t="s">
        <v>2086</v>
      </c>
      <c r="C241" t="s">
        <v>794</v>
      </c>
      <c r="D241" t="s">
        <v>2341</v>
      </c>
      <c r="E241" t="s">
        <v>93</v>
      </c>
      <c r="F241">
        <v>40700</v>
      </c>
      <c r="G241" t="s">
        <v>911</v>
      </c>
      <c r="I241" t="s">
        <v>253</v>
      </c>
      <c r="J241">
        <v>2026</v>
      </c>
      <c r="K241">
        <v>7</v>
      </c>
      <c r="L241" t="s">
        <v>94</v>
      </c>
      <c r="M241" s="108">
        <v>1402.5632792399997</v>
      </c>
      <c r="N241" s="108">
        <v>1</v>
      </c>
      <c r="O241" s="108">
        <v>1402.5632792399997</v>
      </c>
      <c r="P241" t="s">
        <v>2342</v>
      </c>
    </row>
    <row r="242" spans="1:16" x14ac:dyDescent="0.25">
      <c r="A242" t="s">
        <v>2382</v>
      </c>
      <c r="B242" t="s">
        <v>2086</v>
      </c>
      <c r="C242" t="s">
        <v>794</v>
      </c>
      <c r="D242" t="s">
        <v>2341</v>
      </c>
      <c r="E242" t="s">
        <v>104</v>
      </c>
      <c r="F242">
        <v>40700</v>
      </c>
      <c r="G242" t="s">
        <v>911</v>
      </c>
      <c r="I242" t="s">
        <v>118</v>
      </c>
      <c r="J242">
        <v>2026</v>
      </c>
      <c r="K242">
        <v>7</v>
      </c>
      <c r="L242" t="s">
        <v>94</v>
      </c>
      <c r="M242" s="108">
        <v>282.04036163999996</v>
      </c>
      <c r="N242" s="108">
        <v>1</v>
      </c>
      <c r="O242" s="108">
        <v>282.04036163999996</v>
      </c>
      <c r="P242" t="s">
        <v>2342</v>
      </c>
    </row>
    <row r="243" spans="1:16" x14ac:dyDescent="0.25">
      <c r="A243" t="s">
        <v>2382</v>
      </c>
      <c r="B243" t="s">
        <v>2086</v>
      </c>
      <c r="C243" t="s">
        <v>794</v>
      </c>
      <c r="D243" t="s">
        <v>2341</v>
      </c>
      <c r="E243" t="s">
        <v>104</v>
      </c>
      <c r="F243">
        <v>40700</v>
      </c>
      <c r="G243" t="s">
        <v>911</v>
      </c>
      <c r="I243" t="s">
        <v>120</v>
      </c>
      <c r="J243">
        <v>2026</v>
      </c>
      <c r="K243">
        <v>7</v>
      </c>
      <c r="L243" t="s">
        <v>94</v>
      </c>
      <c r="M243" s="108">
        <v>703.45307628</v>
      </c>
      <c r="N243" s="108">
        <v>1</v>
      </c>
      <c r="O243" s="108">
        <v>703.45307628</v>
      </c>
      <c r="P243" t="s">
        <v>2342</v>
      </c>
    </row>
    <row r="244" spans="1:16" x14ac:dyDescent="0.25">
      <c r="A244" t="s">
        <v>2382</v>
      </c>
      <c r="B244" t="s">
        <v>2086</v>
      </c>
      <c r="C244" t="s">
        <v>794</v>
      </c>
      <c r="D244" t="s">
        <v>2341</v>
      </c>
      <c r="E244" t="s">
        <v>105</v>
      </c>
      <c r="F244">
        <v>40700</v>
      </c>
      <c r="G244" t="s">
        <v>911</v>
      </c>
      <c r="I244" t="s">
        <v>111</v>
      </c>
      <c r="J244">
        <v>2026</v>
      </c>
      <c r="K244">
        <v>7</v>
      </c>
      <c r="L244" t="s">
        <v>94</v>
      </c>
      <c r="M244" s="108">
        <v>704.55162815999995</v>
      </c>
      <c r="N244" s="108">
        <v>1</v>
      </c>
      <c r="O244" s="108">
        <v>704.55162815999995</v>
      </c>
      <c r="P244" t="s">
        <v>2342</v>
      </c>
    </row>
    <row r="245" spans="1:16" x14ac:dyDescent="0.25">
      <c r="A245" t="s">
        <v>2382</v>
      </c>
      <c r="B245" t="s">
        <v>2086</v>
      </c>
      <c r="C245" t="s">
        <v>794</v>
      </c>
      <c r="D245" t="s">
        <v>2341</v>
      </c>
      <c r="E245" t="s">
        <v>105</v>
      </c>
      <c r="F245">
        <v>40700</v>
      </c>
      <c r="G245" t="s">
        <v>911</v>
      </c>
      <c r="I245" t="s">
        <v>158</v>
      </c>
      <c r="J245">
        <v>2026</v>
      </c>
      <c r="K245">
        <v>7</v>
      </c>
      <c r="L245" t="s">
        <v>94</v>
      </c>
      <c r="M245" s="108">
        <v>1404.7090488000001</v>
      </c>
      <c r="N245" s="108">
        <v>1</v>
      </c>
      <c r="O245" s="108">
        <v>1404.7090488000001</v>
      </c>
      <c r="P245" t="s">
        <v>2342</v>
      </c>
    </row>
    <row r="246" spans="1:16" x14ac:dyDescent="0.25">
      <c r="A246" t="s">
        <v>2382</v>
      </c>
      <c r="B246" t="s">
        <v>2086</v>
      </c>
      <c r="C246" t="s">
        <v>794</v>
      </c>
      <c r="D246" t="s">
        <v>2341</v>
      </c>
      <c r="E246" t="s">
        <v>93</v>
      </c>
      <c r="F246">
        <v>40700</v>
      </c>
      <c r="G246" t="s">
        <v>911</v>
      </c>
      <c r="I246" t="s">
        <v>706</v>
      </c>
      <c r="J246">
        <v>2026</v>
      </c>
      <c r="K246">
        <v>7</v>
      </c>
      <c r="L246" t="s">
        <v>94</v>
      </c>
      <c r="M246" s="108">
        <v>243.59789039999998</v>
      </c>
      <c r="N246" s="108">
        <v>1</v>
      </c>
      <c r="O246" s="108">
        <v>243.59789039999998</v>
      </c>
      <c r="P246" t="s">
        <v>2342</v>
      </c>
    </row>
    <row r="247" spans="1:16" x14ac:dyDescent="0.25">
      <c r="A247" t="s">
        <v>2382</v>
      </c>
      <c r="B247" t="s">
        <v>2093</v>
      </c>
      <c r="C247" t="s">
        <v>2196</v>
      </c>
      <c r="D247" t="s">
        <v>2341</v>
      </c>
      <c r="E247" t="s">
        <v>93</v>
      </c>
      <c r="F247">
        <v>40700</v>
      </c>
      <c r="G247" t="s">
        <v>911</v>
      </c>
      <c r="I247" t="s">
        <v>253</v>
      </c>
      <c r="J247">
        <v>2026</v>
      </c>
      <c r="K247">
        <v>7</v>
      </c>
      <c r="L247" t="s">
        <v>94</v>
      </c>
      <c r="M247" s="108">
        <v>621.57000000000005</v>
      </c>
      <c r="N247" s="108">
        <v>1</v>
      </c>
      <c r="O247" s="108">
        <v>621.57000000000005</v>
      </c>
      <c r="P247" t="s">
        <v>2342</v>
      </c>
    </row>
    <row r="248" spans="1:16" x14ac:dyDescent="0.25">
      <c r="A248" t="s">
        <v>2382</v>
      </c>
      <c r="B248" t="s">
        <v>2093</v>
      </c>
      <c r="C248" t="s">
        <v>2196</v>
      </c>
      <c r="D248" t="s">
        <v>2341</v>
      </c>
      <c r="E248" t="s">
        <v>105</v>
      </c>
      <c r="F248">
        <v>40700</v>
      </c>
      <c r="G248" t="s">
        <v>911</v>
      </c>
      <c r="I248" t="s">
        <v>144</v>
      </c>
      <c r="J248">
        <v>2026</v>
      </c>
      <c r="K248">
        <v>7</v>
      </c>
      <c r="L248" t="s">
        <v>94</v>
      </c>
      <c r="M248" s="108">
        <v>371.12</v>
      </c>
      <c r="N248" s="108">
        <v>1</v>
      </c>
      <c r="O248" s="108">
        <v>371.12</v>
      </c>
      <c r="P248" t="s">
        <v>2342</v>
      </c>
    </row>
    <row r="249" spans="1:16" x14ac:dyDescent="0.25">
      <c r="A249" t="s">
        <v>2382</v>
      </c>
      <c r="B249" t="s">
        <v>2097</v>
      </c>
      <c r="C249" t="s">
        <v>788</v>
      </c>
      <c r="D249" t="s">
        <v>2341</v>
      </c>
      <c r="E249" t="s">
        <v>102</v>
      </c>
      <c r="F249">
        <v>40700</v>
      </c>
      <c r="G249" t="s">
        <v>911</v>
      </c>
      <c r="I249" t="s">
        <v>186</v>
      </c>
      <c r="J249">
        <v>2026</v>
      </c>
      <c r="K249">
        <v>7</v>
      </c>
      <c r="L249" t="s">
        <v>94</v>
      </c>
      <c r="M249" s="108">
        <v>245.24631359999998</v>
      </c>
      <c r="N249" s="108">
        <v>1</v>
      </c>
      <c r="O249" s="108">
        <v>245.24631359999998</v>
      </c>
      <c r="P249" t="s">
        <v>2342</v>
      </c>
    </row>
    <row r="250" spans="1:16" x14ac:dyDescent="0.25">
      <c r="A250" t="s">
        <v>2382</v>
      </c>
      <c r="B250" t="s">
        <v>2097</v>
      </c>
      <c r="C250" t="s">
        <v>788</v>
      </c>
      <c r="D250" t="s">
        <v>2341</v>
      </c>
      <c r="E250" t="s">
        <v>93</v>
      </c>
      <c r="F250">
        <v>40700</v>
      </c>
      <c r="G250" t="s">
        <v>911</v>
      </c>
      <c r="I250" t="s">
        <v>191</v>
      </c>
      <c r="J250">
        <v>2026</v>
      </c>
      <c r="K250">
        <v>7</v>
      </c>
      <c r="L250" t="s">
        <v>94</v>
      </c>
      <c r="M250" s="108">
        <v>342.7919488</v>
      </c>
      <c r="N250" s="108">
        <v>1</v>
      </c>
      <c r="O250" s="108">
        <v>342.7919488</v>
      </c>
      <c r="P250" t="s">
        <v>2342</v>
      </c>
    </row>
    <row r="251" spans="1:16" x14ac:dyDescent="0.25">
      <c r="A251" t="s">
        <v>2382</v>
      </c>
      <c r="B251" t="s">
        <v>2097</v>
      </c>
      <c r="C251" t="s">
        <v>788</v>
      </c>
      <c r="D251" t="s">
        <v>2341</v>
      </c>
      <c r="E251" t="s">
        <v>93</v>
      </c>
      <c r="F251">
        <v>40700</v>
      </c>
      <c r="G251" t="s">
        <v>911</v>
      </c>
      <c r="I251" t="s">
        <v>168</v>
      </c>
      <c r="J251">
        <v>2026</v>
      </c>
      <c r="K251">
        <v>7</v>
      </c>
      <c r="L251" t="s">
        <v>94</v>
      </c>
      <c r="M251" s="108">
        <v>382.4815696</v>
      </c>
      <c r="N251" s="108">
        <v>1</v>
      </c>
      <c r="O251" s="108">
        <v>382.4815696</v>
      </c>
      <c r="P251" t="s">
        <v>2342</v>
      </c>
    </row>
    <row r="252" spans="1:16" x14ac:dyDescent="0.25">
      <c r="A252" t="s">
        <v>2382</v>
      </c>
      <c r="B252" t="s">
        <v>2097</v>
      </c>
      <c r="C252" t="s">
        <v>788</v>
      </c>
      <c r="D252" t="s">
        <v>2341</v>
      </c>
      <c r="E252" t="s">
        <v>93</v>
      </c>
      <c r="F252">
        <v>40700</v>
      </c>
      <c r="G252" t="s">
        <v>911</v>
      </c>
      <c r="I252" t="s">
        <v>253</v>
      </c>
      <c r="J252">
        <v>2026</v>
      </c>
      <c r="K252">
        <v>7</v>
      </c>
      <c r="L252" t="s">
        <v>94</v>
      </c>
      <c r="M252" s="108">
        <v>1909.4829599</v>
      </c>
      <c r="N252" s="108">
        <v>1</v>
      </c>
      <c r="O252" s="108">
        <v>1909.4829599</v>
      </c>
      <c r="P252" t="s">
        <v>2342</v>
      </c>
    </row>
    <row r="253" spans="1:16" x14ac:dyDescent="0.25">
      <c r="A253" t="s">
        <v>2382</v>
      </c>
      <c r="B253" t="s">
        <v>2097</v>
      </c>
      <c r="C253" t="s">
        <v>788</v>
      </c>
      <c r="D253" t="s">
        <v>2341</v>
      </c>
      <c r="E253" t="s">
        <v>105</v>
      </c>
      <c r="F253">
        <v>40700</v>
      </c>
      <c r="G253" t="s">
        <v>911</v>
      </c>
      <c r="I253" t="s">
        <v>144</v>
      </c>
      <c r="J253">
        <v>2026</v>
      </c>
      <c r="K253">
        <v>7</v>
      </c>
      <c r="L253" t="s">
        <v>94</v>
      </c>
      <c r="M253" s="108">
        <v>2864.2429517999999</v>
      </c>
      <c r="N253" s="108">
        <v>1</v>
      </c>
      <c r="O253" s="108">
        <v>2864.2429517999999</v>
      </c>
      <c r="P253" t="s">
        <v>2342</v>
      </c>
    </row>
    <row r="254" spans="1:16" x14ac:dyDescent="0.25">
      <c r="A254" t="s">
        <v>2382</v>
      </c>
      <c r="B254" t="s">
        <v>2097</v>
      </c>
      <c r="C254" t="s">
        <v>788</v>
      </c>
      <c r="D254" t="s">
        <v>2341</v>
      </c>
      <c r="E254" t="s">
        <v>93</v>
      </c>
      <c r="F254">
        <v>40700</v>
      </c>
      <c r="G254" t="s">
        <v>911</v>
      </c>
      <c r="I254" t="s">
        <v>619</v>
      </c>
      <c r="J254">
        <v>2026</v>
      </c>
      <c r="K254">
        <v>7</v>
      </c>
      <c r="L254" t="s">
        <v>94</v>
      </c>
      <c r="M254" s="108">
        <v>149.23099959999999</v>
      </c>
      <c r="N254" s="108">
        <v>1</v>
      </c>
      <c r="O254" s="108">
        <v>149.23099959999999</v>
      </c>
      <c r="P254" t="s">
        <v>2342</v>
      </c>
    </row>
    <row r="255" spans="1:16" x14ac:dyDescent="0.25">
      <c r="A255" t="s">
        <v>2382</v>
      </c>
      <c r="B255" t="s">
        <v>2102</v>
      </c>
      <c r="C255" t="s">
        <v>623</v>
      </c>
      <c r="D255" t="s">
        <v>2341</v>
      </c>
      <c r="E255" t="s">
        <v>104</v>
      </c>
      <c r="F255">
        <v>40900</v>
      </c>
      <c r="G255" t="s">
        <v>2520</v>
      </c>
      <c r="I255" t="s">
        <v>245</v>
      </c>
      <c r="J255">
        <v>2026</v>
      </c>
      <c r="K255">
        <v>7</v>
      </c>
      <c r="L255" t="s">
        <v>94</v>
      </c>
      <c r="M255" s="108">
        <v>2217.1799999999998</v>
      </c>
      <c r="N255" s="108">
        <v>1</v>
      </c>
      <c r="O255" s="108">
        <v>2217.1799999999998</v>
      </c>
      <c r="P255" t="s">
        <v>2342</v>
      </c>
    </row>
    <row r="256" spans="1:16" x14ac:dyDescent="0.25">
      <c r="A256" t="s">
        <v>2382</v>
      </c>
      <c r="B256" t="s">
        <v>2102</v>
      </c>
      <c r="C256" t="s">
        <v>623</v>
      </c>
      <c r="D256" t="s">
        <v>2341</v>
      </c>
      <c r="E256" t="s">
        <v>104</v>
      </c>
      <c r="F256">
        <v>40900</v>
      </c>
      <c r="G256" t="s">
        <v>2520</v>
      </c>
      <c r="I256" t="s">
        <v>246</v>
      </c>
      <c r="J256">
        <v>2026</v>
      </c>
      <c r="K256">
        <v>7</v>
      </c>
      <c r="L256" t="s">
        <v>94</v>
      </c>
      <c r="M256" s="108">
        <v>1360.1</v>
      </c>
      <c r="N256" s="108">
        <v>1</v>
      </c>
      <c r="O256" s="108">
        <v>1360.1</v>
      </c>
      <c r="P256" t="s">
        <v>2342</v>
      </c>
    </row>
    <row r="257" spans="1:16" x14ac:dyDescent="0.25">
      <c r="A257" t="s">
        <v>2382</v>
      </c>
      <c r="B257" t="s">
        <v>2102</v>
      </c>
      <c r="C257" t="s">
        <v>623</v>
      </c>
      <c r="D257" t="s">
        <v>2341</v>
      </c>
      <c r="E257" t="s">
        <v>93</v>
      </c>
      <c r="F257">
        <v>40900</v>
      </c>
      <c r="G257" t="s">
        <v>2520</v>
      </c>
      <c r="I257" t="s">
        <v>2860</v>
      </c>
      <c r="J257">
        <v>2026</v>
      </c>
      <c r="K257">
        <v>7</v>
      </c>
      <c r="L257" t="s">
        <v>94</v>
      </c>
      <c r="M257" s="108">
        <v>749.2</v>
      </c>
      <c r="N257" s="108">
        <v>1</v>
      </c>
      <c r="O257" s="108">
        <v>749.2</v>
      </c>
      <c r="P257" t="s">
        <v>2342</v>
      </c>
    </row>
    <row r="258" spans="1:16" x14ac:dyDescent="0.25">
      <c r="A258" t="s">
        <v>2382</v>
      </c>
      <c r="B258" t="s">
        <v>2102</v>
      </c>
      <c r="C258" t="s">
        <v>623</v>
      </c>
      <c r="D258" t="s">
        <v>2341</v>
      </c>
      <c r="E258" t="s">
        <v>105</v>
      </c>
      <c r="F258">
        <v>40900</v>
      </c>
      <c r="G258" t="s">
        <v>2520</v>
      </c>
      <c r="I258" t="s">
        <v>2355</v>
      </c>
      <c r="J258">
        <v>2026</v>
      </c>
      <c r="K258">
        <v>7</v>
      </c>
      <c r="L258" t="s">
        <v>94</v>
      </c>
      <c r="M258" s="108">
        <v>163.92</v>
      </c>
      <c r="N258" s="108">
        <v>1</v>
      </c>
      <c r="O258" s="108">
        <v>163.92</v>
      </c>
      <c r="P258" t="s">
        <v>2342</v>
      </c>
    </row>
    <row r="259" spans="1:16" x14ac:dyDescent="0.25">
      <c r="A259" t="s">
        <v>2382</v>
      </c>
      <c r="B259" t="s">
        <v>2102</v>
      </c>
      <c r="C259" t="s">
        <v>623</v>
      </c>
      <c r="D259" t="s">
        <v>2341</v>
      </c>
      <c r="E259" t="s">
        <v>93</v>
      </c>
      <c r="F259">
        <v>40900</v>
      </c>
      <c r="G259" t="s">
        <v>2520</v>
      </c>
      <c r="I259" t="s">
        <v>253</v>
      </c>
      <c r="J259">
        <v>2026</v>
      </c>
      <c r="K259">
        <v>7</v>
      </c>
      <c r="L259" t="s">
        <v>94</v>
      </c>
      <c r="M259" s="108">
        <v>1386.88</v>
      </c>
      <c r="N259" s="108">
        <v>1</v>
      </c>
      <c r="O259" s="108">
        <v>1386.88</v>
      </c>
      <c r="P259" t="s">
        <v>2342</v>
      </c>
    </row>
    <row r="260" spans="1:16" x14ac:dyDescent="0.25">
      <c r="A260" t="s">
        <v>2382</v>
      </c>
      <c r="B260" t="s">
        <v>2102</v>
      </c>
      <c r="C260" t="s">
        <v>623</v>
      </c>
      <c r="D260" t="s">
        <v>2341</v>
      </c>
      <c r="E260" t="s">
        <v>105</v>
      </c>
      <c r="F260">
        <v>40900</v>
      </c>
      <c r="G260" t="s">
        <v>2520</v>
      </c>
      <c r="I260" t="s">
        <v>144</v>
      </c>
      <c r="J260">
        <v>2026</v>
      </c>
      <c r="K260">
        <v>7</v>
      </c>
      <c r="L260" t="s">
        <v>94</v>
      </c>
      <c r="M260" s="108">
        <v>311.74</v>
      </c>
      <c r="N260" s="108">
        <v>1</v>
      </c>
      <c r="O260" s="108">
        <v>311.74</v>
      </c>
      <c r="P260" t="s">
        <v>2342</v>
      </c>
    </row>
    <row r="261" spans="1:16" x14ac:dyDescent="0.25">
      <c r="A261" t="s">
        <v>2382</v>
      </c>
      <c r="B261" t="s">
        <v>2102</v>
      </c>
      <c r="C261" t="s">
        <v>623</v>
      </c>
      <c r="D261" t="s">
        <v>2341</v>
      </c>
      <c r="E261" t="s">
        <v>105</v>
      </c>
      <c r="F261">
        <v>40900</v>
      </c>
      <c r="G261" t="s">
        <v>2520</v>
      </c>
      <c r="I261" t="s">
        <v>158</v>
      </c>
      <c r="J261">
        <v>2026</v>
      </c>
      <c r="K261">
        <v>7</v>
      </c>
      <c r="L261" t="s">
        <v>94</v>
      </c>
      <c r="M261" s="108">
        <v>326.82</v>
      </c>
      <c r="N261" s="108">
        <v>1</v>
      </c>
      <c r="O261" s="108">
        <v>326.82</v>
      </c>
      <c r="P261" t="s">
        <v>2342</v>
      </c>
    </row>
    <row r="262" spans="1:16" x14ac:dyDescent="0.25">
      <c r="A262" t="s">
        <v>2382</v>
      </c>
      <c r="B262" t="s">
        <v>550</v>
      </c>
      <c r="C262" t="s">
        <v>551</v>
      </c>
      <c r="D262" t="s">
        <v>2341</v>
      </c>
      <c r="E262" t="s">
        <v>93</v>
      </c>
      <c r="F262">
        <v>40700</v>
      </c>
      <c r="G262" t="s">
        <v>911</v>
      </c>
      <c r="I262" t="s">
        <v>166</v>
      </c>
      <c r="J262">
        <v>2026</v>
      </c>
      <c r="K262">
        <v>7</v>
      </c>
      <c r="L262" t="s">
        <v>94</v>
      </c>
      <c r="M262" s="108">
        <v>295.3769868</v>
      </c>
      <c r="N262" s="108">
        <v>1</v>
      </c>
      <c r="O262" s="108">
        <v>295.3769868</v>
      </c>
      <c r="P262" t="s">
        <v>2342</v>
      </c>
    </row>
    <row r="263" spans="1:16" x14ac:dyDescent="0.25">
      <c r="A263" t="s">
        <v>2382</v>
      </c>
      <c r="B263" t="s">
        <v>550</v>
      </c>
      <c r="C263" t="s">
        <v>551</v>
      </c>
      <c r="D263" t="s">
        <v>2341</v>
      </c>
      <c r="E263" t="s">
        <v>93</v>
      </c>
      <c r="F263">
        <v>40700</v>
      </c>
      <c r="G263" t="s">
        <v>911</v>
      </c>
      <c r="I263" t="s">
        <v>169</v>
      </c>
      <c r="J263">
        <v>2026</v>
      </c>
      <c r="K263">
        <v>7</v>
      </c>
      <c r="L263" t="s">
        <v>94</v>
      </c>
      <c r="M263" s="108">
        <v>329.64541720000005</v>
      </c>
      <c r="N263" s="108">
        <v>1</v>
      </c>
      <c r="O263" s="108">
        <v>329.64541720000005</v>
      </c>
      <c r="P263" t="s">
        <v>2342</v>
      </c>
    </row>
    <row r="264" spans="1:16" x14ac:dyDescent="0.25">
      <c r="A264" t="s">
        <v>2382</v>
      </c>
      <c r="B264" t="s">
        <v>550</v>
      </c>
      <c r="C264" t="s">
        <v>551</v>
      </c>
      <c r="D264" t="s">
        <v>2341</v>
      </c>
      <c r="E264" t="s">
        <v>93</v>
      </c>
      <c r="F264">
        <v>40700</v>
      </c>
      <c r="G264" t="s">
        <v>911</v>
      </c>
      <c r="I264" t="s">
        <v>253</v>
      </c>
      <c r="J264">
        <v>2026</v>
      </c>
      <c r="K264">
        <v>7</v>
      </c>
      <c r="L264" t="s">
        <v>94</v>
      </c>
      <c r="M264" s="108">
        <v>1462.8878088000001</v>
      </c>
      <c r="N264" s="108">
        <v>1</v>
      </c>
      <c r="O264" s="108">
        <v>1462.8878088000001</v>
      </c>
      <c r="P264" t="s">
        <v>2342</v>
      </c>
    </row>
    <row r="265" spans="1:16" x14ac:dyDescent="0.25">
      <c r="A265" t="s">
        <v>2382</v>
      </c>
      <c r="B265" t="s">
        <v>550</v>
      </c>
      <c r="C265" t="s">
        <v>551</v>
      </c>
      <c r="D265" t="s">
        <v>2341</v>
      </c>
      <c r="E265" t="s">
        <v>93</v>
      </c>
      <c r="F265">
        <v>40700</v>
      </c>
      <c r="G265" t="s">
        <v>911</v>
      </c>
      <c r="I265" t="s">
        <v>241</v>
      </c>
      <c r="J265">
        <v>2026</v>
      </c>
      <c r="K265">
        <v>7</v>
      </c>
      <c r="L265" t="s">
        <v>94</v>
      </c>
      <c r="M265" s="108">
        <v>3224.7117755999998</v>
      </c>
      <c r="N265" s="108">
        <v>1</v>
      </c>
      <c r="O265" s="108">
        <v>3224.7117755999998</v>
      </c>
      <c r="P265" t="s">
        <v>2342</v>
      </c>
    </row>
    <row r="266" spans="1:16" x14ac:dyDescent="0.25">
      <c r="A266" t="s">
        <v>2382</v>
      </c>
      <c r="B266" t="s">
        <v>550</v>
      </c>
      <c r="C266" t="s">
        <v>551</v>
      </c>
      <c r="D266" t="s">
        <v>2341</v>
      </c>
      <c r="E266" t="s">
        <v>105</v>
      </c>
      <c r="F266">
        <v>40700</v>
      </c>
      <c r="G266" t="s">
        <v>911</v>
      </c>
      <c r="I266" t="s">
        <v>158</v>
      </c>
      <c r="J266">
        <v>2026</v>
      </c>
      <c r="K266">
        <v>7</v>
      </c>
      <c r="L266" t="s">
        <v>94</v>
      </c>
      <c r="M266" s="108">
        <v>805.83286399999997</v>
      </c>
      <c r="N266" s="108">
        <v>1</v>
      </c>
      <c r="O266" s="108">
        <v>805.83286399999997</v>
      </c>
      <c r="P266" t="s">
        <v>2342</v>
      </c>
    </row>
    <row r="267" spans="1:16" x14ac:dyDescent="0.25">
      <c r="A267" t="s">
        <v>2382</v>
      </c>
      <c r="B267" t="s">
        <v>550</v>
      </c>
      <c r="C267" t="s">
        <v>551</v>
      </c>
      <c r="D267" t="s">
        <v>2341</v>
      </c>
      <c r="E267" t="s">
        <v>93</v>
      </c>
      <c r="F267">
        <v>40700</v>
      </c>
      <c r="G267" t="s">
        <v>911</v>
      </c>
      <c r="I267" t="s">
        <v>706</v>
      </c>
      <c r="J267">
        <v>2026</v>
      </c>
      <c r="K267">
        <v>7</v>
      </c>
      <c r="L267" t="s">
        <v>94</v>
      </c>
      <c r="M267" s="108">
        <v>135.77325519999999</v>
      </c>
      <c r="N267" s="108">
        <v>1</v>
      </c>
      <c r="O267" s="108">
        <v>135.77325519999999</v>
      </c>
      <c r="P267" t="s">
        <v>2342</v>
      </c>
    </row>
    <row r="268" spans="1:16" x14ac:dyDescent="0.25">
      <c r="A268" t="s">
        <v>2632</v>
      </c>
      <c r="B268" t="s">
        <v>388</v>
      </c>
      <c r="C268" t="s">
        <v>389</v>
      </c>
      <c r="D268" t="s">
        <v>2341</v>
      </c>
      <c r="E268" t="s">
        <v>102</v>
      </c>
      <c r="F268">
        <v>40700</v>
      </c>
      <c r="G268" t="s">
        <v>911</v>
      </c>
      <c r="I268" t="s">
        <v>125</v>
      </c>
      <c r="J268">
        <v>2026</v>
      </c>
      <c r="K268">
        <v>7</v>
      </c>
      <c r="L268" t="s">
        <v>94</v>
      </c>
      <c r="M268" s="108">
        <v>76.08</v>
      </c>
      <c r="N268" s="108">
        <v>1</v>
      </c>
      <c r="O268" s="108">
        <v>76.08</v>
      </c>
      <c r="P268" t="s">
        <v>2342</v>
      </c>
    </row>
    <row r="269" spans="1:16" x14ac:dyDescent="0.25">
      <c r="A269" t="s">
        <v>2632</v>
      </c>
      <c r="B269" t="s">
        <v>388</v>
      </c>
      <c r="C269" t="s">
        <v>389</v>
      </c>
      <c r="D269" t="s">
        <v>2341</v>
      </c>
      <c r="E269" t="s">
        <v>102</v>
      </c>
      <c r="F269">
        <v>40700</v>
      </c>
      <c r="G269" t="s">
        <v>911</v>
      </c>
      <c r="I269" t="s">
        <v>186</v>
      </c>
      <c r="J269">
        <v>2026</v>
      </c>
      <c r="K269">
        <v>7</v>
      </c>
      <c r="L269" t="s">
        <v>94</v>
      </c>
      <c r="M269" s="108">
        <v>925.15</v>
      </c>
      <c r="N269" s="108">
        <v>1</v>
      </c>
      <c r="O269" s="108">
        <v>925.15</v>
      </c>
      <c r="P269" t="s">
        <v>2342</v>
      </c>
    </row>
    <row r="270" spans="1:16" x14ac:dyDescent="0.25">
      <c r="A270" t="s">
        <v>2632</v>
      </c>
      <c r="B270" t="s">
        <v>388</v>
      </c>
      <c r="C270" t="s">
        <v>389</v>
      </c>
      <c r="D270" t="s">
        <v>2341</v>
      </c>
      <c r="E270" t="s">
        <v>93</v>
      </c>
      <c r="F270">
        <v>40700</v>
      </c>
      <c r="G270" t="s">
        <v>911</v>
      </c>
      <c r="I270" t="s">
        <v>167</v>
      </c>
      <c r="J270">
        <v>2026</v>
      </c>
      <c r="K270">
        <v>7</v>
      </c>
      <c r="L270" t="s">
        <v>94</v>
      </c>
      <c r="M270" s="108">
        <v>3167.2</v>
      </c>
      <c r="N270" s="108">
        <v>1</v>
      </c>
      <c r="O270" s="108">
        <v>3167.2</v>
      </c>
      <c r="P270" t="s">
        <v>2342</v>
      </c>
    </row>
    <row r="271" spans="1:16" x14ac:dyDescent="0.25">
      <c r="A271" t="s">
        <v>2632</v>
      </c>
      <c r="B271" t="s">
        <v>388</v>
      </c>
      <c r="C271" t="s">
        <v>389</v>
      </c>
      <c r="D271" t="s">
        <v>2341</v>
      </c>
      <c r="E271" t="s">
        <v>93</v>
      </c>
      <c r="F271">
        <v>40700</v>
      </c>
      <c r="G271" t="s">
        <v>911</v>
      </c>
      <c r="I271" t="s">
        <v>253</v>
      </c>
      <c r="J271">
        <v>2026</v>
      </c>
      <c r="K271">
        <v>7</v>
      </c>
      <c r="L271" t="s">
        <v>94</v>
      </c>
      <c r="M271" s="108">
        <v>1187.72</v>
      </c>
      <c r="N271" s="108">
        <v>1</v>
      </c>
      <c r="O271" s="108">
        <v>1187.72</v>
      </c>
      <c r="P271" t="s">
        <v>2342</v>
      </c>
    </row>
    <row r="272" spans="1:16" x14ac:dyDescent="0.25">
      <c r="A272" t="s">
        <v>2632</v>
      </c>
      <c r="B272" t="s">
        <v>388</v>
      </c>
      <c r="C272" t="s">
        <v>389</v>
      </c>
      <c r="D272" t="s">
        <v>2341</v>
      </c>
      <c r="E272" t="s">
        <v>104</v>
      </c>
      <c r="F272">
        <v>40700</v>
      </c>
      <c r="G272" t="s">
        <v>911</v>
      </c>
      <c r="I272" t="s">
        <v>118</v>
      </c>
      <c r="J272">
        <v>2026</v>
      </c>
      <c r="K272">
        <v>7</v>
      </c>
      <c r="L272" t="s">
        <v>94</v>
      </c>
      <c r="M272" s="108">
        <v>1266.8800000000001</v>
      </c>
      <c r="N272" s="108">
        <v>1</v>
      </c>
      <c r="O272" s="108">
        <v>1266.8800000000001</v>
      </c>
      <c r="P272" t="s">
        <v>2342</v>
      </c>
    </row>
    <row r="273" spans="1:16" x14ac:dyDescent="0.25">
      <c r="A273" t="s">
        <v>2632</v>
      </c>
      <c r="B273" t="s">
        <v>388</v>
      </c>
      <c r="C273" t="s">
        <v>389</v>
      </c>
      <c r="D273" t="s">
        <v>2341</v>
      </c>
      <c r="E273" t="s">
        <v>104</v>
      </c>
      <c r="F273">
        <v>40700</v>
      </c>
      <c r="G273" t="s">
        <v>911</v>
      </c>
      <c r="I273" t="s">
        <v>120</v>
      </c>
      <c r="J273">
        <v>2026</v>
      </c>
      <c r="K273">
        <v>7</v>
      </c>
      <c r="L273" t="s">
        <v>94</v>
      </c>
      <c r="M273" s="108">
        <v>1519</v>
      </c>
      <c r="N273" s="108">
        <v>1</v>
      </c>
      <c r="O273" s="108">
        <v>1519</v>
      </c>
      <c r="P273" t="s">
        <v>2342</v>
      </c>
    </row>
    <row r="274" spans="1:16" x14ac:dyDescent="0.25">
      <c r="A274" t="s">
        <v>2632</v>
      </c>
      <c r="B274" t="s">
        <v>388</v>
      </c>
      <c r="C274" t="s">
        <v>389</v>
      </c>
      <c r="D274" t="s">
        <v>2341</v>
      </c>
      <c r="E274" t="s">
        <v>105</v>
      </c>
      <c r="F274">
        <v>40700</v>
      </c>
      <c r="G274" t="s">
        <v>911</v>
      </c>
      <c r="I274" t="s">
        <v>144</v>
      </c>
      <c r="J274">
        <v>2026</v>
      </c>
      <c r="K274">
        <v>7</v>
      </c>
      <c r="L274" t="s">
        <v>94</v>
      </c>
      <c r="M274" s="108">
        <v>7274.82</v>
      </c>
      <c r="N274" s="108">
        <v>1</v>
      </c>
      <c r="O274" s="108">
        <v>7274.82</v>
      </c>
      <c r="P274" t="s">
        <v>2342</v>
      </c>
    </row>
    <row r="275" spans="1:16" x14ac:dyDescent="0.25">
      <c r="A275" t="s">
        <v>2632</v>
      </c>
      <c r="B275" t="s">
        <v>388</v>
      </c>
      <c r="C275" t="s">
        <v>389</v>
      </c>
      <c r="D275" t="s">
        <v>2341</v>
      </c>
      <c r="E275" t="s">
        <v>105</v>
      </c>
      <c r="F275">
        <v>40700</v>
      </c>
      <c r="G275" t="s">
        <v>911</v>
      </c>
      <c r="I275" t="s">
        <v>111</v>
      </c>
      <c r="J275">
        <v>2026</v>
      </c>
      <c r="K275">
        <v>7</v>
      </c>
      <c r="L275" t="s">
        <v>94</v>
      </c>
      <c r="M275" s="108">
        <v>2177.4499999999998</v>
      </c>
      <c r="N275" s="108">
        <v>1</v>
      </c>
      <c r="O275" s="108">
        <v>2177.4499999999998</v>
      </c>
      <c r="P275" t="s">
        <v>2342</v>
      </c>
    </row>
    <row r="276" spans="1:16" x14ac:dyDescent="0.25">
      <c r="A276" t="s">
        <v>2699</v>
      </c>
      <c r="B276" t="s">
        <v>600</v>
      </c>
      <c r="C276" t="s">
        <v>576</v>
      </c>
      <c r="D276" t="s">
        <v>2341</v>
      </c>
      <c r="E276" t="s">
        <v>93</v>
      </c>
      <c r="F276">
        <v>40700</v>
      </c>
      <c r="G276" t="s">
        <v>911</v>
      </c>
      <c r="I276" t="s">
        <v>253</v>
      </c>
      <c r="J276">
        <v>2026</v>
      </c>
      <c r="K276">
        <v>7</v>
      </c>
      <c r="L276" t="s">
        <v>94</v>
      </c>
      <c r="M276" s="108">
        <v>402.36</v>
      </c>
      <c r="N276" s="108">
        <v>1</v>
      </c>
      <c r="O276" s="108">
        <v>402.36</v>
      </c>
      <c r="P276" t="s">
        <v>2342</v>
      </c>
    </row>
    <row r="277" spans="1:16" x14ac:dyDescent="0.25">
      <c r="A277" t="s">
        <v>2699</v>
      </c>
      <c r="B277" t="s">
        <v>600</v>
      </c>
      <c r="C277" t="s">
        <v>576</v>
      </c>
      <c r="D277" t="s">
        <v>2341</v>
      </c>
      <c r="E277" t="s">
        <v>105</v>
      </c>
      <c r="F277">
        <v>40700</v>
      </c>
      <c r="G277" t="s">
        <v>911</v>
      </c>
      <c r="I277" t="s">
        <v>2295</v>
      </c>
      <c r="J277">
        <v>2026</v>
      </c>
      <c r="K277">
        <v>7</v>
      </c>
      <c r="L277" t="s">
        <v>94</v>
      </c>
      <c r="M277" s="108">
        <v>925.44</v>
      </c>
      <c r="N277" s="108">
        <v>1</v>
      </c>
      <c r="O277" s="108">
        <v>925.44</v>
      </c>
      <c r="P277" t="s">
        <v>2342</v>
      </c>
    </row>
    <row r="278" spans="1:16" x14ac:dyDescent="0.25">
      <c r="A278" t="s">
        <v>2382</v>
      </c>
      <c r="B278" t="s">
        <v>2195</v>
      </c>
      <c r="C278" t="s">
        <v>2196</v>
      </c>
      <c r="D278" t="s">
        <v>2341</v>
      </c>
      <c r="E278" t="s">
        <v>93</v>
      </c>
      <c r="F278">
        <v>40700</v>
      </c>
      <c r="G278" t="s">
        <v>911</v>
      </c>
      <c r="I278" t="s">
        <v>253</v>
      </c>
      <c r="J278">
        <v>2026</v>
      </c>
      <c r="K278">
        <v>7</v>
      </c>
      <c r="L278" t="s">
        <v>94</v>
      </c>
      <c r="M278" s="108">
        <v>1087.74</v>
      </c>
      <c r="N278" s="108">
        <v>1</v>
      </c>
      <c r="O278" s="108">
        <v>1087.74</v>
      </c>
      <c r="P278" t="s">
        <v>2342</v>
      </c>
    </row>
    <row r="279" spans="1:16" x14ac:dyDescent="0.25">
      <c r="A279" t="s">
        <v>2382</v>
      </c>
      <c r="B279" t="s">
        <v>2195</v>
      </c>
      <c r="C279" t="s">
        <v>2196</v>
      </c>
      <c r="D279" t="s">
        <v>2341</v>
      </c>
      <c r="E279" t="s">
        <v>105</v>
      </c>
      <c r="F279">
        <v>40700</v>
      </c>
      <c r="G279" t="s">
        <v>911</v>
      </c>
      <c r="I279" t="s">
        <v>144</v>
      </c>
      <c r="J279">
        <v>2026</v>
      </c>
      <c r="K279">
        <v>7</v>
      </c>
      <c r="L279" t="s">
        <v>94</v>
      </c>
      <c r="M279" s="108">
        <v>345.15</v>
      </c>
      <c r="N279" s="108">
        <v>1</v>
      </c>
      <c r="O279" s="108">
        <v>345.15</v>
      </c>
      <c r="P279" t="s">
        <v>2342</v>
      </c>
    </row>
    <row r="280" spans="1:16" x14ac:dyDescent="0.25">
      <c r="A280" t="s">
        <v>2382</v>
      </c>
      <c r="B280" t="s">
        <v>2356</v>
      </c>
      <c r="C280" t="s">
        <v>2345</v>
      </c>
      <c r="D280" t="s">
        <v>2341</v>
      </c>
      <c r="E280" t="s">
        <v>93</v>
      </c>
      <c r="F280">
        <v>40700</v>
      </c>
      <c r="G280" t="s">
        <v>911</v>
      </c>
      <c r="I280" t="s">
        <v>253</v>
      </c>
      <c r="J280">
        <v>2026</v>
      </c>
      <c r="K280">
        <v>7</v>
      </c>
      <c r="L280" t="s">
        <v>94</v>
      </c>
      <c r="M280" s="108">
        <v>1696.88</v>
      </c>
      <c r="N280" s="108">
        <v>1</v>
      </c>
      <c r="O280" s="108">
        <v>1696.88</v>
      </c>
      <c r="P280" t="s">
        <v>2342</v>
      </c>
    </row>
    <row r="281" spans="1:16" x14ac:dyDescent="0.25">
      <c r="A281" t="s">
        <v>2382</v>
      </c>
      <c r="B281" t="s">
        <v>2356</v>
      </c>
      <c r="C281" t="s">
        <v>2345</v>
      </c>
      <c r="D281" t="s">
        <v>2341</v>
      </c>
      <c r="E281" t="s">
        <v>105</v>
      </c>
      <c r="F281">
        <v>40700</v>
      </c>
      <c r="G281" t="s">
        <v>911</v>
      </c>
      <c r="I281" t="s">
        <v>121</v>
      </c>
      <c r="J281">
        <v>2026</v>
      </c>
      <c r="K281">
        <v>7</v>
      </c>
      <c r="L281" t="s">
        <v>94</v>
      </c>
      <c r="M281" s="108">
        <v>3622.7</v>
      </c>
      <c r="N281" s="108">
        <v>1</v>
      </c>
      <c r="O281" s="108">
        <v>3622.7</v>
      </c>
      <c r="P281" t="s">
        <v>2342</v>
      </c>
    </row>
    <row r="282" spans="1:16" x14ac:dyDescent="0.25">
      <c r="A282" t="s">
        <v>2595</v>
      </c>
      <c r="B282" t="s">
        <v>258</v>
      </c>
      <c r="C282" t="s">
        <v>323</v>
      </c>
      <c r="D282" t="s">
        <v>2341</v>
      </c>
      <c r="E282" t="s">
        <v>102</v>
      </c>
      <c r="F282">
        <v>40700</v>
      </c>
      <c r="G282" t="s">
        <v>911</v>
      </c>
      <c r="I282" t="s">
        <v>892</v>
      </c>
      <c r="J282">
        <v>2026</v>
      </c>
      <c r="K282">
        <v>7</v>
      </c>
      <c r="L282" t="s">
        <v>94</v>
      </c>
      <c r="M282" s="108">
        <v>0</v>
      </c>
      <c r="N282" s="108">
        <v>1</v>
      </c>
      <c r="O282" s="108">
        <v>0</v>
      </c>
      <c r="P282" t="s">
        <v>2342</v>
      </c>
    </row>
    <row r="283" spans="1:16" x14ac:dyDescent="0.25">
      <c r="A283" t="s">
        <v>2595</v>
      </c>
      <c r="B283" t="s">
        <v>258</v>
      </c>
      <c r="C283" t="s">
        <v>323</v>
      </c>
      <c r="D283" t="s">
        <v>2341</v>
      </c>
      <c r="E283" t="s">
        <v>102</v>
      </c>
      <c r="F283">
        <v>40700</v>
      </c>
      <c r="G283" t="s">
        <v>911</v>
      </c>
      <c r="I283" t="s">
        <v>328</v>
      </c>
      <c r="J283">
        <v>2026</v>
      </c>
      <c r="K283">
        <v>7</v>
      </c>
      <c r="L283" t="s">
        <v>94</v>
      </c>
      <c r="M283" s="108">
        <v>-13014.308645262116</v>
      </c>
      <c r="N283" s="108">
        <v>1</v>
      </c>
      <c r="O283" s="108">
        <v>-13014.308645262116</v>
      </c>
      <c r="P283" t="s">
        <v>2342</v>
      </c>
    </row>
    <row r="284" spans="1:16" x14ac:dyDescent="0.25">
      <c r="A284" t="s">
        <v>2595</v>
      </c>
      <c r="B284" t="s">
        <v>258</v>
      </c>
      <c r="C284" t="s">
        <v>323</v>
      </c>
      <c r="D284" t="s">
        <v>2341</v>
      </c>
      <c r="E284" t="s">
        <v>93</v>
      </c>
      <c r="F284">
        <v>40700</v>
      </c>
      <c r="G284" t="s">
        <v>911</v>
      </c>
      <c r="I284" t="s">
        <v>328</v>
      </c>
      <c r="J284">
        <v>2026</v>
      </c>
      <c r="K284">
        <v>7</v>
      </c>
      <c r="L284" t="s">
        <v>94</v>
      </c>
      <c r="M284" s="108">
        <v>-31440.231125857146</v>
      </c>
      <c r="N284" s="108">
        <v>1</v>
      </c>
      <c r="O284" s="108">
        <v>-31440.231125857146</v>
      </c>
      <c r="P284" t="s">
        <v>2342</v>
      </c>
    </row>
    <row r="285" spans="1:16" x14ac:dyDescent="0.25">
      <c r="A285" t="s">
        <v>2595</v>
      </c>
      <c r="B285" t="s">
        <v>258</v>
      </c>
      <c r="C285" t="s">
        <v>323</v>
      </c>
      <c r="D285" t="s">
        <v>2341</v>
      </c>
      <c r="E285" t="s">
        <v>102</v>
      </c>
      <c r="F285">
        <v>40700</v>
      </c>
      <c r="G285" t="s">
        <v>911</v>
      </c>
      <c r="I285" t="s">
        <v>325</v>
      </c>
      <c r="J285">
        <v>2026</v>
      </c>
      <c r="K285">
        <v>7</v>
      </c>
      <c r="L285" t="s">
        <v>94</v>
      </c>
      <c r="M285" s="108">
        <v>17693.057863766364</v>
      </c>
      <c r="N285" s="108">
        <v>1</v>
      </c>
      <c r="O285" s="108">
        <v>17693.057863766364</v>
      </c>
      <c r="P285" t="s">
        <v>2342</v>
      </c>
    </row>
    <row r="286" spans="1:16" x14ac:dyDescent="0.25">
      <c r="A286" t="s">
        <v>2595</v>
      </c>
      <c r="B286" t="s">
        <v>258</v>
      </c>
      <c r="C286" t="s">
        <v>323</v>
      </c>
      <c r="D286" t="s">
        <v>2341</v>
      </c>
      <c r="E286" t="s">
        <v>93</v>
      </c>
      <c r="F286">
        <v>40700</v>
      </c>
      <c r="G286" t="s">
        <v>911</v>
      </c>
      <c r="I286" t="s">
        <v>325</v>
      </c>
      <c r="J286">
        <v>2026</v>
      </c>
      <c r="K286">
        <v>7</v>
      </c>
      <c r="L286" t="s">
        <v>94</v>
      </c>
      <c r="M286" s="108">
        <v>30882.70703099429</v>
      </c>
      <c r="N286" s="108">
        <v>1</v>
      </c>
      <c r="O286" s="108">
        <v>30882.70703099429</v>
      </c>
      <c r="P286" t="s">
        <v>2342</v>
      </c>
    </row>
    <row r="287" spans="1:16" x14ac:dyDescent="0.25">
      <c r="A287" t="s">
        <v>2382</v>
      </c>
      <c r="B287" t="s">
        <v>258</v>
      </c>
      <c r="C287" t="s">
        <v>258</v>
      </c>
      <c r="D287" t="s">
        <v>2341</v>
      </c>
      <c r="E287" t="s">
        <v>93</v>
      </c>
      <c r="F287">
        <v>40700</v>
      </c>
      <c r="G287" t="s">
        <v>911</v>
      </c>
      <c r="I287" t="s">
        <v>331</v>
      </c>
      <c r="J287">
        <v>2026</v>
      </c>
      <c r="K287">
        <v>7</v>
      </c>
      <c r="L287" t="s">
        <v>94</v>
      </c>
      <c r="M287" s="108">
        <v>1677.9835537828349</v>
      </c>
      <c r="N287" s="108">
        <v>1</v>
      </c>
      <c r="O287" s="108">
        <v>1677.9835537828349</v>
      </c>
      <c r="P287" t="s">
        <v>2342</v>
      </c>
    </row>
    <row r="288" spans="1:16" x14ac:dyDescent="0.25">
      <c r="A288" t="s">
        <v>2382</v>
      </c>
      <c r="B288" t="s">
        <v>258</v>
      </c>
      <c r="C288" t="s">
        <v>258</v>
      </c>
      <c r="D288" t="s">
        <v>2341</v>
      </c>
      <c r="E288" t="s">
        <v>103</v>
      </c>
      <c r="F288">
        <v>40700</v>
      </c>
      <c r="G288" t="s">
        <v>911</v>
      </c>
      <c r="I288" t="s">
        <v>331</v>
      </c>
      <c r="J288">
        <v>2026</v>
      </c>
      <c r="K288">
        <v>7</v>
      </c>
      <c r="L288" t="s">
        <v>94</v>
      </c>
      <c r="M288" s="108">
        <v>0</v>
      </c>
      <c r="N288" s="108">
        <v>1</v>
      </c>
      <c r="O288" s="108">
        <v>0</v>
      </c>
      <c r="P288" t="s">
        <v>2342</v>
      </c>
    </row>
    <row r="289" spans="1:16" x14ac:dyDescent="0.25">
      <c r="A289" t="s">
        <v>2382</v>
      </c>
      <c r="B289" t="s">
        <v>258</v>
      </c>
      <c r="C289" t="s">
        <v>258</v>
      </c>
      <c r="D289" t="s">
        <v>2341</v>
      </c>
      <c r="E289" t="s">
        <v>104</v>
      </c>
      <c r="F289">
        <v>40700</v>
      </c>
      <c r="G289" t="s">
        <v>911</v>
      </c>
      <c r="I289" t="s">
        <v>331</v>
      </c>
      <c r="J289">
        <v>2026</v>
      </c>
      <c r="K289">
        <v>7</v>
      </c>
      <c r="L289" t="s">
        <v>94</v>
      </c>
      <c r="M289" s="108">
        <v>74.124179359998379</v>
      </c>
      <c r="N289" s="108">
        <v>1</v>
      </c>
      <c r="O289" s="108">
        <v>74.124179359998379</v>
      </c>
      <c r="P289" t="s">
        <v>2342</v>
      </c>
    </row>
    <row r="290" spans="1:16" x14ac:dyDescent="0.25">
      <c r="A290" t="s">
        <v>2382</v>
      </c>
      <c r="B290" t="s">
        <v>258</v>
      </c>
      <c r="C290" t="s">
        <v>258</v>
      </c>
      <c r="D290" t="s">
        <v>2341</v>
      </c>
      <c r="E290" t="s">
        <v>102</v>
      </c>
      <c r="F290">
        <v>40700</v>
      </c>
      <c r="G290" t="s">
        <v>911</v>
      </c>
      <c r="I290" t="s">
        <v>331</v>
      </c>
      <c r="J290">
        <v>2026</v>
      </c>
      <c r="K290">
        <v>7</v>
      </c>
      <c r="L290" t="s">
        <v>94</v>
      </c>
      <c r="M290" s="108">
        <v>124.54988869575202</v>
      </c>
      <c r="N290" s="108">
        <v>1</v>
      </c>
      <c r="O290" s="108">
        <v>124.54988869575202</v>
      </c>
      <c r="P290" t="s">
        <v>2342</v>
      </c>
    </row>
    <row r="291" spans="1:16" x14ac:dyDescent="0.25">
      <c r="A291" t="s">
        <v>2382</v>
      </c>
      <c r="B291" t="s">
        <v>258</v>
      </c>
      <c r="C291" t="s">
        <v>258</v>
      </c>
      <c r="D291" t="s">
        <v>2341</v>
      </c>
      <c r="E291" t="s">
        <v>114</v>
      </c>
      <c r="F291">
        <v>40700</v>
      </c>
      <c r="G291" t="s">
        <v>911</v>
      </c>
      <c r="I291" t="s">
        <v>331</v>
      </c>
      <c r="J291">
        <v>2026</v>
      </c>
      <c r="K291">
        <v>7</v>
      </c>
      <c r="L291" t="s">
        <v>94</v>
      </c>
      <c r="M291" s="108">
        <v>0</v>
      </c>
      <c r="N291" s="108">
        <v>1</v>
      </c>
      <c r="O291" s="108">
        <v>0</v>
      </c>
      <c r="P291" t="s">
        <v>2342</v>
      </c>
    </row>
    <row r="292" spans="1:16" x14ac:dyDescent="0.25">
      <c r="A292" t="s">
        <v>2382</v>
      </c>
      <c r="B292" t="s">
        <v>258</v>
      </c>
      <c r="C292" t="s">
        <v>258</v>
      </c>
      <c r="D292" t="s">
        <v>2341</v>
      </c>
      <c r="E292" t="s">
        <v>105</v>
      </c>
      <c r="F292">
        <v>40700</v>
      </c>
      <c r="G292" t="s">
        <v>911</v>
      </c>
      <c r="I292" t="s">
        <v>331</v>
      </c>
      <c r="J292">
        <v>2026</v>
      </c>
      <c r="K292">
        <v>7</v>
      </c>
      <c r="L292" t="s">
        <v>94</v>
      </c>
      <c r="M292" s="108">
        <v>1073.7517238400178</v>
      </c>
      <c r="N292" s="108">
        <v>1</v>
      </c>
      <c r="O292" s="108">
        <v>1073.7517238400178</v>
      </c>
      <c r="P292" t="s">
        <v>2342</v>
      </c>
    </row>
    <row r="293" spans="1:16" x14ac:dyDescent="0.25">
      <c r="A293" t="s">
        <v>2382</v>
      </c>
      <c r="B293" t="s">
        <v>258</v>
      </c>
      <c r="C293" t="s">
        <v>258</v>
      </c>
      <c r="D293" t="s">
        <v>2341</v>
      </c>
      <c r="E293" t="s">
        <v>112</v>
      </c>
      <c r="F293">
        <v>40700</v>
      </c>
      <c r="G293" t="s">
        <v>911</v>
      </c>
      <c r="I293" t="s">
        <v>331</v>
      </c>
      <c r="J293">
        <v>2026</v>
      </c>
      <c r="K293">
        <v>7</v>
      </c>
      <c r="L293" t="s">
        <v>94</v>
      </c>
      <c r="M293" s="108">
        <v>0</v>
      </c>
      <c r="N293" s="108">
        <v>1</v>
      </c>
      <c r="O293" s="108">
        <v>0</v>
      </c>
      <c r="P293" t="s">
        <v>2342</v>
      </c>
    </row>
    <row r="294" spans="1:16" x14ac:dyDescent="0.25">
      <c r="M294" s="108">
        <f>SUM(M3:M293)</f>
        <v>251929.91999999993</v>
      </c>
      <c r="N294" s="108">
        <f t="shared" ref="N294:O294" si="0">SUM(N3:N293)</f>
        <v>291</v>
      </c>
      <c r="O294" s="108">
        <f t="shared" si="0"/>
        <v>251929.91999999993</v>
      </c>
    </row>
  </sheetData>
  <phoneticPr fontId="1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BA3B-6A3D-4DDE-9879-1DB638F5EC39}">
  <dimension ref="A1:K34"/>
  <sheetViews>
    <sheetView workbookViewId="0">
      <selection activeCell="B6" sqref="B6"/>
    </sheetView>
  </sheetViews>
  <sheetFormatPr defaultColWidth="9.28515625" defaultRowHeight="12.75" outlineLevelCol="1" x14ac:dyDescent="0.2"/>
  <cols>
    <col min="1" max="1" width="20.28515625" style="61" customWidth="1" outlineLevel="1"/>
    <col min="2" max="7" width="17.7109375" style="62" customWidth="1"/>
    <col min="8" max="8" width="13.7109375" style="61" bestFit="1" customWidth="1"/>
    <col min="9" max="9" width="15.28515625" style="61" customWidth="1"/>
    <col min="10" max="10" width="12" style="61" bestFit="1" customWidth="1"/>
    <col min="11" max="11" width="15.28515625" style="61" bestFit="1" customWidth="1"/>
    <col min="12" max="16384" width="9.28515625" style="61"/>
  </cols>
  <sheetData>
    <row r="1" spans="1:11" x14ac:dyDescent="0.2">
      <c r="B1" s="65" t="s">
        <v>95</v>
      </c>
      <c r="C1" s="61" t="s">
        <v>615</v>
      </c>
      <c r="D1" s="65" t="s">
        <v>831</v>
      </c>
      <c r="E1" s="65" t="s">
        <v>2205</v>
      </c>
      <c r="F1" s="65" t="s">
        <v>2288</v>
      </c>
      <c r="G1" s="65" t="s">
        <v>2342</v>
      </c>
      <c r="H1" s="61" t="s">
        <v>2365</v>
      </c>
      <c r="I1" s="92"/>
      <c r="J1" s="92"/>
      <c r="K1" s="92"/>
    </row>
    <row r="2" spans="1:11" x14ac:dyDescent="0.2">
      <c r="A2" s="66" t="s">
        <v>616</v>
      </c>
      <c r="B2" s="67">
        <v>55</v>
      </c>
      <c r="C2" s="67">
        <v>11922</v>
      </c>
      <c r="D2" s="67">
        <v>689</v>
      </c>
      <c r="E2" s="67">
        <v>-3.8400000000000001E-3</v>
      </c>
      <c r="F2" s="106">
        <v>0</v>
      </c>
      <c r="G2" s="67">
        <v>0</v>
      </c>
    </row>
    <row r="3" spans="1:11" x14ac:dyDescent="0.2">
      <c r="A3" s="66" t="s">
        <v>260</v>
      </c>
      <c r="B3" s="67">
        <v>588290</v>
      </c>
      <c r="C3" s="67">
        <v>646062</v>
      </c>
      <c r="D3" s="67">
        <v>279544</v>
      </c>
      <c r="E3" s="67">
        <v>163576.40000000002</v>
      </c>
      <c r="F3" s="67">
        <v>112443.33309462651</v>
      </c>
      <c r="G3" s="67">
        <v>114327</v>
      </c>
    </row>
    <row r="4" spans="1:11" x14ac:dyDescent="0.2">
      <c r="A4" s="66" t="s">
        <v>822</v>
      </c>
      <c r="B4" s="67">
        <v>647652</v>
      </c>
      <c r="C4" s="67">
        <v>1480210</v>
      </c>
      <c r="D4" s="67">
        <v>278646</v>
      </c>
      <c r="E4" s="67">
        <v>234723.33</v>
      </c>
      <c r="F4" s="67">
        <v>180506.91119528268</v>
      </c>
      <c r="G4" s="67">
        <v>104682.00000000015</v>
      </c>
    </row>
    <row r="5" spans="1:11" x14ac:dyDescent="0.2">
      <c r="A5" s="66" t="s">
        <v>262</v>
      </c>
      <c r="B5" s="67">
        <v>506789</v>
      </c>
      <c r="C5" s="67">
        <v>1215588</v>
      </c>
      <c r="D5" s="67">
        <v>640572</v>
      </c>
      <c r="E5" s="67">
        <v>48215.31</v>
      </c>
      <c r="F5" s="67">
        <v>60374.496575806101</v>
      </c>
      <c r="G5" s="67">
        <v>18707.920000000249</v>
      </c>
      <c r="H5" s="61">
        <v>-561452</v>
      </c>
    </row>
    <row r="6" spans="1:11" x14ac:dyDescent="0.2">
      <c r="A6" s="66" t="s">
        <v>824</v>
      </c>
      <c r="B6" s="67">
        <v>43435</v>
      </c>
      <c r="C6" s="67">
        <v>87174</v>
      </c>
      <c r="D6" s="67">
        <v>78822</v>
      </c>
      <c r="E6" s="67">
        <v>37312.942329999998</v>
      </c>
      <c r="F6" s="67">
        <v>6278.2267203718466</v>
      </c>
      <c r="G6" s="67">
        <v>14213</v>
      </c>
    </row>
    <row r="7" spans="1:11" x14ac:dyDescent="0.2">
      <c r="A7" s="66" t="s">
        <v>825</v>
      </c>
      <c r="B7" s="67">
        <v>-591470</v>
      </c>
      <c r="C7" s="67">
        <v>523403</v>
      </c>
      <c r="D7" s="67">
        <v>96409</v>
      </c>
      <c r="E7" s="67">
        <v>57207.15</v>
      </c>
      <c r="F7" s="106">
        <v>0.40129399999977999</v>
      </c>
      <c r="G7" s="67">
        <v>0</v>
      </c>
      <c r="H7" s="61">
        <v>-1042450</v>
      </c>
    </row>
    <row r="8" spans="1:11" x14ac:dyDescent="0.2">
      <c r="A8" s="66" t="s">
        <v>820</v>
      </c>
      <c r="B8" s="67">
        <v>0</v>
      </c>
      <c r="C8" s="67">
        <v>0</v>
      </c>
      <c r="D8" s="67">
        <v>0</v>
      </c>
      <c r="E8" s="67">
        <v>0</v>
      </c>
      <c r="F8" s="106">
        <v>0</v>
      </c>
      <c r="G8" s="67">
        <v>0</v>
      </c>
    </row>
    <row r="9" spans="1:11" ht="11.65" customHeight="1" x14ac:dyDescent="0.2">
      <c r="A9" s="69" t="s">
        <v>266</v>
      </c>
      <c r="B9" s="70">
        <v>5321</v>
      </c>
      <c r="C9" s="70">
        <v>9743</v>
      </c>
      <c r="D9" s="70">
        <v>25226</v>
      </c>
      <c r="E9" s="70">
        <v>0</v>
      </c>
      <c r="F9" s="107">
        <v>0</v>
      </c>
      <c r="G9" s="70">
        <v>0</v>
      </c>
      <c r="H9" s="71"/>
    </row>
    <row r="10" spans="1:11" ht="11.65" customHeight="1" x14ac:dyDescent="0.2">
      <c r="A10" s="66" t="s">
        <v>647</v>
      </c>
      <c r="B10" s="67"/>
      <c r="C10" s="67"/>
      <c r="D10" s="67"/>
      <c r="E10" s="67"/>
      <c r="F10" s="67"/>
      <c r="G10" s="67"/>
    </row>
    <row r="11" spans="1:11" ht="13.5" thickBot="1" x14ac:dyDescent="0.25">
      <c r="A11" s="66" t="s">
        <v>2366</v>
      </c>
      <c r="B11" s="72">
        <v>1200072</v>
      </c>
      <c r="C11" s="68">
        <v>3977561</v>
      </c>
      <c r="D11" s="72">
        <v>1399908</v>
      </c>
      <c r="E11" s="68">
        <v>541035.12849000003</v>
      </c>
      <c r="F11" s="68">
        <v>359603.3688800871</v>
      </c>
      <c r="G11" s="68">
        <v>251929.92000000039</v>
      </c>
      <c r="H11" s="68">
        <f>SUM(H2:H9)</f>
        <v>-1603902</v>
      </c>
      <c r="I11" s="62"/>
    </row>
    <row r="12" spans="1:11" ht="13.5" thickTop="1" x14ac:dyDescent="0.2">
      <c r="B12" s="62">
        <f>+Arg!O433</f>
        <v>1200071.9999999923</v>
      </c>
      <c r="C12" s="62">
        <f>Bra!$M$979</f>
        <v>3977561.0000000037</v>
      </c>
      <c r="D12" s="62">
        <f>+'Mex '!O510</f>
        <v>1399908</v>
      </c>
      <c r="E12" s="62">
        <f>Chi!$M$468</f>
        <v>541035.13233000052</v>
      </c>
      <c r="F12" s="105">
        <f>Col!$M$481</f>
        <v>359603.37130000041</v>
      </c>
      <c r="G12" s="62">
        <f>Per!$O$294</f>
        <v>251929.91999999993</v>
      </c>
      <c r="H12" s="62">
        <f>'Bra TP'!$M$387</f>
        <v>-1603902.0046649508</v>
      </c>
      <c r="I12" s="61" t="s">
        <v>2367</v>
      </c>
    </row>
    <row r="13" spans="1:11" x14ac:dyDescent="0.2">
      <c r="B13" s="62">
        <f>+B11-B12</f>
        <v>7.6834112405776978E-9</v>
      </c>
      <c r="C13" s="62">
        <f t="shared" ref="C13:H13" si="0">+C11-C12</f>
        <v>-3.7252902984619141E-9</v>
      </c>
      <c r="D13" s="62">
        <f t="shared" si="0"/>
        <v>0</v>
      </c>
      <c r="E13" s="62">
        <f t="shared" si="0"/>
        <v>-3.8400004850700498E-3</v>
      </c>
      <c r="F13" s="62">
        <f>+F11-F12</f>
        <v>-2.4199133040383458E-3</v>
      </c>
      <c r="G13" s="62">
        <f t="shared" si="0"/>
        <v>4.6566128730773926E-10</v>
      </c>
      <c r="H13" s="62">
        <f t="shared" si="0"/>
        <v>4.6649507712572813E-3</v>
      </c>
    </row>
    <row r="26" spans="8:8" s="62" customFormat="1" x14ac:dyDescent="0.2">
      <c r="H26" s="61"/>
    </row>
    <row r="27" spans="8:8" s="62" customFormat="1" x14ac:dyDescent="0.2">
      <c r="H27" s="61"/>
    </row>
    <row r="28" spans="8:8" s="62" customFormat="1" x14ac:dyDescent="0.2">
      <c r="H28" s="61"/>
    </row>
    <row r="29" spans="8:8" s="62" customFormat="1" x14ac:dyDescent="0.2">
      <c r="H29" s="61"/>
    </row>
    <row r="30" spans="8:8" s="62" customFormat="1" x14ac:dyDescent="0.2">
      <c r="H30" s="61"/>
    </row>
    <row r="31" spans="8:8" s="62" customFormat="1" x14ac:dyDescent="0.2">
      <c r="H31" s="61"/>
    </row>
    <row r="32" spans="8:8" s="62" customFormat="1" x14ac:dyDescent="0.2">
      <c r="H32" s="61"/>
    </row>
    <row r="33" spans="8:8" s="62" customFormat="1" x14ac:dyDescent="0.2">
      <c r="H33" s="61"/>
    </row>
    <row r="34" spans="8:8" s="62" customFormat="1" x14ac:dyDescent="0.2">
      <c r="H34" s="6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0EFD9-236D-4D5E-A366-1CED226953E2}">
  <sheetPr>
    <tabColor theme="5" tint="0.79998168889431442"/>
  </sheetPr>
  <dimension ref="A1:AH668"/>
  <sheetViews>
    <sheetView topLeftCell="H288" workbookViewId="0">
      <selection activeCell="Q293" sqref="Q293"/>
    </sheetView>
  </sheetViews>
  <sheetFormatPr defaultColWidth="9.42578125" defaultRowHeight="15" x14ac:dyDescent="0.25"/>
  <cols>
    <col min="1" max="1" width="21.5703125" customWidth="1"/>
    <col min="2" max="2" width="24.42578125" bestFit="1" customWidth="1"/>
    <col min="3" max="3" width="21.7109375" bestFit="1" customWidth="1"/>
    <col min="4" max="4" width="34.42578125" bestFit="1" customWidth="1"/>
    <col min="5" max="5" width="11.42578125" customWidth="1"/>
    <col min="6" max="6" width="6.7109375" customWidth="1"/>
    <col min="8" max="8" width="28.5703125" bestFit="1" customWidth="1"/>
    <col min="15" max="15" width="41.28515625" bestFit="1" customWidth="1"/>
    <col min="16" max="16" width="9.42578125" bestFit="1" customWidth="1"/>
    <col min="17" max="17" width="20.7109375" bestFit="1" customWidth="1"/>
    <col min="19" max="19" width="13.7109375" bestFit="1" customWidth="1"/>
    <col min="28" max="28" width="51" bestFit="1" customWidth="1"/>
    <col min="29" max="29" width="15" bestFit="1" customWidth="1"/>
    <col min="33" max="33" width="49.7109375" bestFit="1" customWidth="1"/>
    <col min="34" max="34" width="18.7109375" bestFit="1" customWidth="1"/>
  </cols>
  <sheetData>
    <row r="1" spans="1:34" x14ac:dyDescent="0.25">
      <c r="A1" t="s">
        <v>2284</v>
      </c>
      <c r="B1" s="1" t="s">
        <v>2368</v>
      </c>
      <c r="C1" t="s">
        <v>3238</v>
      </c>
      <c r="D1" t="s">
        <v>5</v>
      </c>
      <c r="E1" s="1" t="s">
        <v>33</v>
      </c>
      <c r="H1" t="s">
        <v>2369</v>
      </c>
      <c r="O1" s="11" t="s">
        <v>3239</v>
      </c>
      <c r="P1" s="11" t="s">
        <v>2370</v>
      </c>
      <c r="Q1" s="11" t="s">
        <v>3240</v>
      </c>
      <c r="S1" t="s">
        <v>2371</v>
      </c>
      <c r="T1" s="27" t="s">
        <v>2372</v>
      </c>
      <c r="U1" s="27" t="s">
        <v>94</v>
      </c>
      <c r="V1" s="27" t="s">
        <v>912</v>
      </c>
      <c r="W1" s="27" t="s">
        <v>916</v>
      </c>
      <c r="X1" s="27" t="s">
        <v>914</v>
      </c>
      <c r="Y1" s="27" t="s">
        <v>917</v>
      </c>
      <c r="AB1" t="s">
        <v>23</v>
      </c>
      <c r="AC1" t="s">
        <v>31</v>
      </c>
      <c r="AG1" s="55" t="s">
        <v>2373</v>
      </c>
      <c r="AH1" s="55" t="s">
        <v>2374</v>
      </c>
    </row>
    <row r="2" spans="1:34" x14ac:dyDescent="0.25">
      <c r="B2" t="s">
        <v>2375</v>
      </c>
      <c r="D2" t="s">
        <v>2376</v>
      </c>
      <c r="E2" t="s">
        <v>2377</v>
      </c>
      <c r="H2" t="s">
        <v>2378</v>
      </c>
      <c r="O2" t="s">
        <v>751</v>
      </c>
      <c r="P2">
        <v>40700</v>
      </c>
      <c r="Q2" t="s">
        <v>911</v>
      </c>
      <c r="T2" s="27">
        <v>1</v>
      </c>
      <c r="U2" s="27">
        <v>1</v>
      </c>
      <c r="V2" s="27">
        <v>1.0845</v>
      </c>
      <c r="W2" s="27">
        <v>1.27</v>
      </c>
      <c r="X2" s="27">
        <v>1.1604000000000001</v>
      </c>
      <c r="Y2" s="27">
        <v>0.20200000000000001</v>
      </c>
      <c r="AB2" t="s">
        <v>2379</v>
      </c>
      <c r="AC2" t="s">
        <v>96</v>
      </c>
      <c r="AG2" t="s">
        <v>2380</v>
      </c>
      <c r="AH2" t="s">
        <v>105</v>
      </c>
    </row>
    <row r="3" spans="1:34" x14ac:dyDescent="0.25">
      <c r="A3" t="s">
        <v>616</v>
      </c>
      <c r="B3" t="s">
        <v>103</v>
      </c>
      <c r="C3" t="s">
        <v>616</v>
      </c>
      <c r="D3" t="s">
        <v>2381</v>
      </c>
      <c r="E3" t="s">
        <v>2382</v>
      </c>
      <c r="H3" t="s">
        <v>2383</v>
      </c>
      <c r="O3" t="s">
        <v>2384</v>
      </c>
      <c r="P3">
        <v>40700</v>
      </c>
      <c r="Q3" t="s">
        <v>911</v>
      </c>
      <c r="T3" s="27">
        <v>2</v>
      </c>
      <c r="U3" s="27">
        <v>1</v>
      </c>
      <c r="V3" s="27"/>
      <c r="W3" s="27"/>
      <c r="X3" s="27"/>
      <c r="Y3" s="27"/>
      <c r="AB3" t="s">
        <v>2385</v>
      </c>
      <c r="AC3" t="s">
        <v>96</v>
      </c>
      <c r="AG3" t="s">
        <v>2386</v>
      </c>
      <c r="AH3" t="s">
        <v>105</v>
      </c>
    </row>
    <row r="4" spans="1:34" x14ac:dyDescent="0.25">
      <c r="A4" t="s">
        <v>261</v>
      </c>
      <c r="B4" t="s">
        <v>93</v>
      </c>
      <c r="C4" t="s">
        <v>261</v>
      </c>
      <c r="D4" t="s">
        <v>2387</v>
      </c>
      <c r="E4" t="s">
        <v>500</v>
      </c>
      <c r="H4" t="s">
        <v>2388</v>
      </c>
      <c r="O4" t="s">
        <v>2157</v>
      </c>
      <c r="P4">
        <v>40700</v>
      </c>
      <c r="Q4" t="s">
        <v>911</v>
      </c>
      <c r="T4" s="27">
        <v>3</v>
      </c>
      <c r="U4" s="27">
        <v>1</v>
      </c>
      <c r="V4" s="27"/>
      <c r="W4" s="27"/>
      <c r="X4" s="27"/>
      <c r="Y4" s="27"/>
      <c r="AB4" t="s">
        <v>2389</v>
      </c>
      <c r="AG4" t="s">
        <v>2390</v>
      </c>
      <c r="AH4" t="s">
        <v>105</v>
      </c>
    </row>
    <row r="5" spans="1:34" x14ac:dyDescent="0.25">
      <c r="A5" t="s">
        <v>260</v>
      </c>
      <c r="B5" t="s">
        <v>105</v>
      </c>
      <c r="C5" t="s">
        <v>260</v>
      </c>
      <c r="D5" t="s">
        <v>2391</v>
      </c>
      <c r="E5" t="s">
        <v>2392</v>
      </c>
      <c r="H5" t="s">
        <v>2282</v>
      </c>
      <c r="O5" t="s">
        <v>2393</v>
      </c>
      <c r="P5">
        <v>40700</v>
      </c>
      <c r="Q5" t="s">
        <v>911</v>
      </c>
      <c r="T5" s="27">
        <v>4</v>
      </c>
      <c r="U5" s="27">
        <v>1</v>
      </c>
      <c r="V5" s="27"/>
      <c r="W5" s="27"/>
      <c r="X5" s="27"/>
      <c r="Y5" s="27"/>
      <c r="AB5" t="s">
        <v>2349</v>
      </c>
      <c r="AG5" t="s">
        <v>2394</v>
      </c>
      <c r="AH5" t="s">
        <v>102</v>
      </c>
    </row>
    <row r="6" spans="1:34" x14ac:dyDescent="0.25">
      <c r="B6" t="s">
        <v>2395</v>
      </c>
      <c r="D6" t="s">
        <v>2396</v>
      </c>
      <c r="E6" t="s">
        <v>1005</v>
      </c>
      <c r="H6" t="s">
        <v>2397</v>
      </c>
      <c r="O6" t="s">
        <v>320</v>
      </c>
      <c r="P6">
        <v>40700</v>
      </c>
      <c r="Q6" t="s">
        <v>911</v>
      </c>
      <c r="T6" s="27">
        <v>5</v>
      </c>
      <c r="U6" s="27">
        <v>1</v>
      </c>
      <c r="V6" s="27"/>
      <c r="W6" s="27"/>
      <c r="X6" s="27"/>
      <c r="Y6" s="27"/>
      <c r="AB6" t="s">
        <v>266</v>
      </c>
      <c r="AC6">
        <v>1</v>
      </c>
      <c r="AG6" t="s">
        <v>118</v>
      </c>
      <c r="AH6" t="s">
        <v>104</v>
      </c>
    </row>
    <row r="7" spans="1:34" x14ac:dyDescent="0.25">
      <c r="B7" t="s">
        <v>2398</v>
      </c>
      <c r="D7" t="s">
        <v>2399</v>
      </c>
      <c r="E7" t="s">
        <v>2382</v>
      </c>
      <c r="H7" t="s">
        <v>2400</v>
      </c>
      <c r="O7" t="s">
        <v>264</v>
      </c>
      <c r="P7">
        <v>40700</v>
      </c>
      <c r="Q7" t="s">
        <v>911</v>
      </c>
      <c r="T7" s="27">
        <v>6</v>
      </c>
      <c r="U7" s="27">
        <v>1</v>
      </c>
      <c r="V7" s="27"/>
      <c r="W7" s="27"/>
      <c r="X7" s="27"/>
      <c r="Y7" s="27"/>
      <c r="AB7" t="s">
        <v>2401</v>
      </c>
      <c r="AC7" t="s">
        <v>96</v>
      </c>
      <c r="AG7" t="s">
        <v>120</v>
      </c>
      <c r="AH7" t="s">
        <v>104</v>
      </c>
    </row>
    <row r="8" spans="1:34" x14ac:dyDescent="0.25">
      <c r="D8" t="s">
        <v>2402</v>
      </c>
      <c r="E8" t="s">
        <v>2403</v>
      </c>
      <c r="H8" t="s">
        <v>2404</v>
      </c>
      <c r="O8" t="s">
        <v>318</v>
      </c>
      <c r="P8">
        <v>40700</v>
      </c>
      <c r="Q8" t="s">
        <v>911</v>
      </c>
      <c r="T8" s="27">
        <v>7</v>
      </c>
      <c r="U8" s="27">
        <v>1</v>
      </c>
      <c r="V8" s="27"/>
      <c r="W8" s="27"/>
      <c r="X8" s="27"/>
      <c r="Y8" s="27"/>
      <c r="AB8" t="s">
        <v>2405</v>
      </c>
      <c r="AC8" t="s">
        <v>96</v>
      </c>
      <c r="AG8" t="s">
        <v>2406</v>
      </c>
      <c r="AH8" t="s">
        <v>102</v>
      </c>
    </row>
    <row r="9" spans="1:34" x14ac:dyDescent="0.25">
      <c r="A9" t="s">
        <v>266</v>
      </c>
      <c r="B9" t="s">
        <v>112</v>
      </c>
      <c r="C9" t="s">
        <v>266</v>
      </c>
      <c r="D9" t="s">
        <v>2402</v>
      </c>
      <c r="E9" t="s">
        <v>2403</v>
      </c>
      <c r="H9" t="s">
        <v>2407</v>
      </c>
      <c r="O9" t="s">
        <v>769</v>
      </c>
      <c r="P9">
        <v>40700</v>
      </c>
      <c r="Q9" t="s">
        <v>911</v>
      </c>
      <c r="T9" s="27">
        <v>8</v>
      </c>
      <c r="U9" s="27">
        <v>1</v>
      </c>
      <c r="V9" s="27"/>
      <c r="W9" s="27"/>
      <c r="X9" s="27"/>
      <c r="Y9" s="27"/>
      <c r="AB9" t="s">
        <v>2340</v>
      </c>
      <c r="AC9" t="s">
        <v>96</v>
      </c>
      <c r="AG9" t="s">
        <v>245</v>
      </c>
      <c r="AH9" t="s">
        <v>104</v>
      </c>
    </row>
    <row r="10" spans="1:34" x14ac:dyDescent="0.25">
      <c r="B10" t="s">
        <v>2408</v>
      </c>
      <c r="D10" t="s">
        <v>2409</v>
      </c>
      <c r="E10" s="7" t="s">
        <v>2382</v>
      </c>
      <c r="H10" t="s">
        <v>331</v>
      </c>
      <c r="O10" t="s">
        <v>606</v>
      </c>
      <c r="P10">
        <v>40700</v>
      </c>
      <c r="Q10" t="s">
        <v>911</v>
      </c>
      <c r="T10" s="27">
        <v>9</v>
      </c>
      <c r="U10" s="27">
        <v>1</v>
      </c>
      <c r="V10" s="27"/>
      <c r="W10" s="27"/>
      <c r="X10" s="27"/>
      <c r="Y10" s="27"/>
      <c r="AB10" t="s">
        <v>2410</v>
      </c>
      <c r="AC10" t="s">
        <v>96</v>
      </c>
      <c r="AG10" t="s">
        <v>246</v>
      </c>
      <c r="AH10" t="s">
        <v>104</v>
      </c>
    </row>
    <row r="11" spans="1:34" x14ac:dyDescent="0.25">
      <c r="B11" t="s">
        <v>2411</v>
      </c>
      <c r="D11" t="s">
        <v>751</v>
      </c>
      <c r="E11" t="s">
        <v>2382</v>
      </c>
      <c r="H11" t="s">
        <v>2412</v>
      </c>
      <c r="O11" t="s">
        <v>2154</v>
      </c>
      <c r="P11">
        <v>40700</v>
      </c>
      <c r="Q11" t="s">
        <v>911</v>
      </c>
      <c r="T11" s="27">
        <v>10</v>
      </c>
      <c r="U11" s="27">
        <v>1</v>
      </c>
      <c r="V11" s="27"/>
      <c r="W11" s="27"/>
      <c r="X11" s="27"/>
      <c r="Y11" s="27"/>
      <c r="AB11" t="s">
        <v>2413</v>
      </c>
      <c r="AC11" t="s">
        <v>96</v>
      </c>
      <c r="AG11" t="s">
        <v>2414</v>
      </c>
      <c r="AH11" t="s">
        <v>105</v>
      </c>
    </row>
    <row r="12" spans="1:34" x14ac:dyDescent="0.25">
      <c r="A12" t="s">
        <v>824</v>
      </c>
      <c r="B12" t="s">
        <v>104</v>
      </c>
      <c r="C12" t="s">
        <v>824</v>
      </c>
      <c r="D12" t="s">
        <v>2415</v>
      </c>
      <c r="E12" t="s">
        <v>2382</v>
      </c>
      <c r="H12" t="s">
        <v>2416</v>
      </c>
      <c r="O12" t="s">
        <v>316</v>
      </c>
      <c r="P12">
        <v>40700</v>
      </c>
      <c r="Q12" t="s">
        <v>911</v>
      </c>
      <c r="T12" s="27">
        <v>11</v>
      </c>
      <c r="U12" s="27">
        <v>1</v>
      </c>
      <c r="V12" s="27"/>
      <c r="W12" s="27"/>
      <c r="X12" s="27"/>
      <c r="Y12" s="27"/>
      <c r="AB12" t="s">
        <v>2417</v>
      </c>
      <c r="AC12" t="s">
        <v>96</v>
      </c>
      <c r="AG12" t="s">
        <v>240</v>
      </c>
      <c r="AH12" t="s">
        <v>93</v>
      </c>
    </row>
    <row r="13" spans="1:34" x14ac:dyDescent="0.25">
      <c r="B13" t="s">
        <v>2418</v>
      </c>
      <c r="D13" t="s">
        <v>1241</v>
      </c>
      <c r="E13" t="s">
        <v>2382</v>
      </c>
      <c r="H13" t="s">
        <v>2419</v>
      </c>
      <c r="O13" t="s">
        <v>790</v>
      </c>
      <c r="P13">
        <v>40700</v>
      </c>
      <c r="Q13" t="s">
        <v>911</v>
      </c>
      <c r="T13" s="27">
        <v>12</v>
      </c>
      <c r="U13" s="27">
        <v>1</v>
      </c>
      <c r="V13" s="27"/>
      <c r="W13" s="27"/>
      <c r="X13" s="27"/>
      <c r="Y13" s="27"/>
      <c r="AB13" t="s">
        <v>892</v>
      </c>
      <c r="AC13" t="s">
        <v>96</v>
      </c>
      <c r="AG13" t="s">
        <v>168</v>
      </c>
      <c r="AH13" t="s">
        <v>93</v>
      </c>
    </row>
    <row r="14" spans="1:34" x14ac:dyDescent="0.25">
      <c r="A14" t="s">
        <v>262</v>
      </c>
      <c r="B14" t="s">
        <v>102</v>
      </c>
      <c r="C14" t="s">
        <v>262</v>
      </c>
      <c r="D14" t="s">
        <v>1241</v>
      </c>
      <c r="E14" s="7" t="s">
        <v>2382</v>
      </c>
      <c r="H14" t="s">
        <v>333</v>
      </c>
      <c r="O14" t="s">
        <v>794</v>
      </c>
      <c r="P14">
        <v>40700</v>
      </c>
      <c r="Q14" t="s">
        <v>911</v>
      </c>
      <c r="AB14" t="s">
        <v>839</v>
      </c>
      <c r="AG14" t="s">
        <v>169</v>
      </c>
      <c r="AH14" t="s">
        <v>93</v>
      </c>
    </row>
    <row r="15" spans="1:34" x14ac:dyDescent="0.25">
      <c r="A15" t="s">
        <v>337</v>
      </c>
      <c r="B15" t="s">
        <v>101</v>
      </c>
      <c r="C15" t="s">
        <v>337</v>
      </c>
      <c r="D15" t="s">
        <v>2420</v>
      </c>
      <c r="E15" t="s">
        <v>2382</v>
      </c>
      <c r="H15" t="s">
        <v>819</v>
      </c>
      <c r="O15" t="s">
        <v>2421</v>
      </c>
      <c r="P15">
        <v>40700</v>
      </c>
      <c r="Q15" t="s">
        <v>911</v>
      </c>
      <c r="AB15" t="s">
        <v>851</v>
      </c>
      <c r="AG15" t="s">
        <v>2422</v>
      </c>
      <c r="AH15" t="s">
        <v>105</v>
      </c>
    </row>
    <row r="16" spans="1:34" x14ac:dyDescent="0.25">
      <c r="A16" t="s">
        <v>2423</v>
      </c>
      <c r="B16" t="s">
        <v>104</v>
      </c>
      <c r="C16" t="s">
        <v>2423</v>
      </c>
      <c r="D16" t="s">
        <v>2384</v>
      </c>
      <c r="E16" s="7" t="s">
        <v>2382</v>
      </c>
      <c r="O16" t="s">
        <v>2424</v>
      </c>
      <c r="P16">
        <v>40700</v>
      </c>
      <c r="Q16" t="s">
        <v>911</v>
      </c>
      <c r="AB16" t="s">
        <v>852</v>
      </c>
      <c r="AG16" t="s">
        <v>167</v>
      </c>
      <c r="AH16" t="s">
        <v>93</v>
      </c>
    </row>
    <row r="17" spans="1:34" x14ac:dyDescent="0.25">
      <c r="A17" t="s">
        <v>2425</v>
      </c>
      <c r="B17" t="s">
        <v>104</v>
      </c>
      <c r="C17" t="s">
        <v>2425</v>
      </c>
      <c r="D17" t="s">
        <v>2426</v>
      </c>
      <c r="E17" s="7" t="s">
        <v>2427</v>
      </c>
      <c r="O17" t="s">
        <v>296</v>
      </c>
      <c r="P17">
        <v>40700</v>
      </c>
      <c r="Q17" t="s">
        <v>911</v>
      </c>
      <c r="AB17" t="s">
        <v>849</v>
      </c>
      <c r="AG17" t="s">
        <v>2428</v>
      </c>
      <c r="AH17" t="s">
        <v>105</v>
      </c>
    </row>
    <row r="18" spans="1:34" x14ac:dyDescent="0.25">
      <c r="D18" t="s">
        <v>2429</v>
      </c>
      <c r="E18" s="7" t="s">
        <v>2382</v>
      </c>
      <c r="O18" t="s">
        <v>2430</v>
      </c>
      <c r="P18">
        <v>40700</v>
      </c>
      <c r="Q18" t="s">
        <v>911</v>
      </c>
      <c r="AB18" t="s">
        <v>2431</v>
      </c>
      <c r="AG18" t="s">
        <v>192</v>
      </c>
      <c r="AH18" t="s">
        <v>103</v>
      </c>
    </row>
    <row r="19" spans="1:34" x14ac:dyDescent="0.25">
      <c r="A19" t="s">
        <v>617</v>
      </c>
      <c r="B19" t="s">
        <v>104</v>
      </c>
      <c r="C19" t="s">
        <v>617</v>
      </c>
      <c r="D19" t="s">
        <v>2432</v>
      </c>
      <c r="E19" s="7" t="s">
        <v>2382</v>
      </c>
      <c r="O19" t="s">
        <v>536</v>
      </c>
      <c r="P19">
        <v>40700</v>
      </c>
      <c r="Q19" t="s">
        <v>911</v>
      </c>
      <c r="AB19" t="s">
        <v>2433</v>
      </c>
      <c r="AC19" t="s">
        <v>96</v>
      </c>
      <c r="AG19" t="s">
        <v>193</v>
      </c>
      <c r="AH19" t="s">
        <v>103</v>
      </c>
    </row>
    <row r="20" spans="1:34" x14ac:dyDescent="0.25">
      <c r="A20" t="s">
        <v>2434</v>
      </c>
      <c r="B20" t="s">
        <v>114</v>
      </c>
      <c r="C20" t="s">
        <v>2434</v>
      </c>
      <c r="D20" t="s">
        <v>2435</v>
      </c>
      <c r="E20" t="s">
        <v>2382</v>
      </c>
      <c r="O20" t="s">
        <v>657</v>
      </c>
      <c r="P20">
        <v>40700</v>
      </c>
      <c r="Q20" t="s">
        <v>911</v>
      </c>
      <c r="AB20" t="s">
        <v>846</v>
      </c>
      <c r="AC20">
        <v>1</v>
      </c>
      <c r="AG20" t="s">
        <v>680</v>
      </c>
      <c r="AH20" t="s">
        <v>93</v>
      </c>
    </row>
    <row r="21" spans="1:34" x14ac:dyDescent="0.25">
      <c r="A21" t="s">
        <v>820</v>
      </c>
      <c r="B21" t="s">
        <v>114</v>
      </c>
      <c r="C21" t="s">
        <v>820</v>
      </c>
      <c r="D21" t="s">
        <v>2436</v>
      </c>
      <c r="E21" t="s">
        <v>2382</v>
      </c>
      <c r="O21" t="s">
        <v>2437</v>
      </c>
      <c r="P21">
        <v>40700</v>
      </c>
      <c r="Q21" t="s">
        <v>911</v>
      </c>
      <c r="AB21" t="s">
        <v>837</v>
      </c>
      <c r="AG21" t="s">
        <v>242</v>
      </c>
      <c r="AH21" t="s">
        <v>93</v>
      </c>
    </row>
    <row r="22" spans="1:34" x14ac:dyDescent="0.25">
      <c r="A22" t="s">
        <v>647</v>
      </c>
      <c r="B22" t="s">
        <v>114</v>
      </c>
      <c r="C22" t="s">
        <v>647</v>
      </c>
      <c r="D22" s="8" t="s">
        <v>2438</v>
      </c>
      <c r="E22" s="7" t="s">
        <v>2382</v>
      </c>
      <c r="O22" t="s">
        <v>803</v>
      </c>
      <c r="P22">
        <v>40700</v>
      </c>
      <c r="Q22" t="s">
        <v>911</v>
      </c>
      <c r="AB22" t="s">
        <v>2302</v>
      </c>
      <c r="AG22" t="s">
        <v>2439</v>
      </c>
      <c r="AH22" t="s">
        <v>103</v>
      </c>
    </row>
    <row r="23" spans="1:34" x14ac:dyDescent="0.25">
      <c r="A23" t="s">
        <v>616</v>
      </c>
      <c r="B23" t="s">
        <v>103</v>
      </c>
      <c r="C23" t="s">
        <v>616</v>
      </c>
      <c r="D23" t="s">
        <v>2157</v>
      </c>
      <c r="E23" s="7" t="s">
        <v>2382</v>
      </c>
      <c r="O23" t="s">
        <v>556</v>
      </c>
      <c r="P23">
        <v>40700</v>
      </c>
      <c r="Q23" t="s">
        <v>911</v>
      </c>
      <c r="AB23" t="s">
        <v>876</v>
      </c>
      <c r="AG23" t="s">
        <v>142</v>
      </c>
      <c r="AH23" t="s">
        <v>93</v>
      </c>
    </row>
    <row r="24" spans="1:34" x14ac:dyDescent="0.25">
      <c r="A24" t="s">
        <v>822</v>
      </c>
      <c r="B24" t="s">
        <v>93</v>
      </c>
      <c r="C24" t="s">
        <v>822</v>
      </c>
      <c r="D24" t="s">
        <v>2440</v>
      </c>
      <c r="E24" s="7" t="s">
        <v>2382</v>
      </c>
      <c r="O24" t="s">
        <v>444</v>
      </c>
      <c r="P24">
        <v>40700</v>
      </c>
      <c r="Q24" t="s">
        <v>911</v>
      </c>
      <c r="AB24" t="s">
        <v>2441</v>
      </c>
      <c r="AC24" t="s">
        <v>96</v>
      </c>
      <c r="AG24" t="s">
        <v>253</v>
      </c>
      <c r="AH24" t="s">
        <v>93</v>
      </c>
    </row>
    <row r="25" spans="1:34" x14ac:dyDescent="0.25">
      <c r="A25" t="s">
        <v>260</v>
      </c>
      <c r="B25" t="s">
        <v>105</v>
      </c>
      <c r="C25" t="s">
        <v>260</v>
      </c>
      <c r="D25" t="s">
        <v>2442</v>
      </c>
      <c r="E25" t="s">
        <v>2382</v>
      </c>
      <c r="O25" t="s">
        <v>604</v>
      </c>
      <c r="P25">
        <v>40700</v>
      </c>
      <c r="Q25" t="s">
        <v>911</v>
      </c>
      <c r="AB25" t="s">
        <v>2443</v>
      </c>
      <c r="AC25" t="s">
        <v>96</v>
      </c>
      <c r="AG25" t="s">
        <v>644</v>
      </c>
      <c r="AH25" t="s">
        <v>93</v>
      </c>
    </row>
    <row r="26" spans="1:34" x14ac:dyDescent="0.25">
      <c r="A26" t="s">
        <v>262</v>
      </c>
      <c r="B26" t="s">
        <v>102</v>
      </c>
      <c r="C26" t="s">
        <v>262</v>
      </c>
      <c r="D26" t="s">
        <v>2444</v>
      </c>
      <c r="E26" s="7" t="s">
        <v>2382</v>
      </c>
      <c r="O26" t="s">
        <v>455</v>
      </c>
      <c r="P26">
        <v>40700</v>
      </c>
      <c r="Q26" t="s">
        <v>911</v>
      </c>
      <c r="AB26" t="s">
        <v>2445</v>
      </c>
      <c r="AC26" t="s">
        <v>96</v>
      </c>
      <c r="AG26" t="s">
        <v>269</v>
      </c>
      <c r="AH26" t="s">
        <v>968</v>
      </c>
    </row>
    <row r="27" spans="1:34" x14ac:dyDescent="0.25">
      <c r="A27" t="s">
        <v>824</v>
      </c>
      <c r="B27" t="s">
        <v>104</v>
      </c>
      <c r="C27" t="s">
        <v>824</v>
      </c>
      <c r="D27" t="s">
        <v>2393</v>
      </c>
      <c r="E27" s="7" t="s">
        <v>2382</v>
      </c>
      <c r="O27" t="s">
        <v>809</v>
      </c>
      <c r="P27">
        <v>40700</v>
      </c>
      <c r="Q27" t="s">
        <v>911</v>
      </c>
      <c r="AB27" t="s">
        <v>840</v>
      </c>
      <c r="AG27" t="s">
        <v>668</v>
      </c>
      <c r="AH27" t="s">
        <v>93</v>
      </c>
    </row>
    <row r="28" spans="1:34" x14ac:dyDescent="0.25">
      <c r="A28" t="s">
        <v>337</v>
      </c>
      <c r="B28" t="s">
        <v>101</v>
      </c>
      <c r="C28" t="s">
        <v>337</v>
      </c>
      <c r="D28" t="s">
        <v>2393</v>
      </c>
      <c r="E28" s="7" t="s">
        <v>2382</v>
      </c>
      <c r="O28" t="s">
        <v>437</v>
      </c>
      <c r="P28">
        <v>40700</v>
      </c>
      <c r="Q28" t="s">
        <v>911</v>
      </c>
      <c r="AB28" t="s">
        <v>245</v>
      </c>
      <c r="AC28">
        <v>1</v>
      </c>
      <c r="AG28" t="s">
        <v>627</v>
      </c>
      <c r="AH28" t="s">
        <v>93</v>
      </c>
    </row>
    <row r="29" spans="1:34" x14ac:dyDescent="0.25">
      <c r="A29" t="s">
        <v>2446</v>
      </c>
      <c r="B29" t="s">
        <v>114</v>
      </c>
      <c r="C29" t="s">
        <v>2446</v>
      </c>
      <c r="D29" t="s">
        <v>2447</v>
      </c>
      <c r="E29" t="s">
        <v>2382</v>
      </c>
      <c r="O29" t="s">
        <v>323</v>
      </c>
      <c r="P29">
        <v>40700</v>
      </c>
      <c r="Q29" t="s">
        <v>911</v>
      </c>
      <c r="AB29" t="s">
        <v>2448</v>
      </c>
      <c r="AC29">
        <v>1</v>
      </c>
      <c r="AG29" t="s">
        <v>839</v>
      </c>
      <c r="AH29" t="s">
        <v>93</v>
      </c>
    </row>
    <row r="30" spans="1:34" x14ac:dyDescent="0.25">
      <c r="A30" t="s">
        <v>2282</v>
      </c>
      <c r="B30" t="s">
        <v>114</v>
      </c>
      <c r="C30" t="s">
        <v>2282</v>
      </c>
      <c r="D30" t="s">
        <v>320</v>
      </c>
      <c r="E30" s="7" t="s">
        <v>2382</v>
      </c>
      <c r="O30" t="s">
        <v>733</v>
      </c>
      <c r="P30">
        <v>40700</v>
      </c>
      <c r="Q30" t="s">
        <v>911</v>
      </c>
      <c r="AB30" t="s">
        <v>246</v>
      </c>
      <c r="AG30" t="s">
        <v>846</v>
      </c>
      <c r="AH30" t="s">
        <v>93</v>
      </c>
    </row>
    <row r="31" spans="1:34" x14ac:dyDescent="0.25">
      <c r="A31" t="s">
        <v>2449</v>
      </c>
      <c r="B31" t="s">
        <v>101</v>
      </c>
      <c r="D31" t="s">
        <v>2450</v>
      </c>
      <c r="E31" t="s">
        <v>2382</v>
      </c>
      <c r="O31" t="s">
        <v>805</v>
      </c>
      <c r="P31">
        <v>40700</v>
      </c>
      <c r="Q31" t="s">
        <v>911</v>
      </c>
      <c r="AB31" t="s">
        <v>2451</v>
      </c>
      <c r="AG31" t="s">
        <v>847</v>
      </c>
      <c r="AH31" t="s">
        <v>93</v>
      </c>
    </row>
    <row r="32" spans="1:34" x14ac:dyDescent="0.25">
      <c r="A32" t="s">
        <v>2452</v>
      </c>
      <c r="B32" t="s">
        <v>104</v>
      </c>
      <c r="D32" t="s">
        <v>264</v>
      </c>
      <c r="E32" t="s">
        <v>2382</v>
      </c>
      <c r="O32" t="s">
        <v>771</v>
      </c>
      <c r="P32">
        <v>40700</v>
      </c>
      <c r="Q32" t="s">
        <v>911</v>
      </c>
      <c r="AB32" t="s">
        <v>2453</v>
      </c>
      <c r="AG32" t="s">
        <v>2454</v>
      </c>
      <c r="AH32" t="s">
        <v>105</v>
      </c>
    </row>
    <row r="33" spans="1:34" x14ac:dyDescent="0.25">
      <c r="A33" t="s">
        <v>258</v>
      </c>
      <c r="B33" t="s">
        <v>114</v>
      </c>
      <c r="D33" t="s">
        <v>264</v>
      </c>
      <c r="E33" s="7" t="s">
        <v>2382</v>
      </c>
      <c r="O33" t="s">
        <v>265</v>
      </c>
      <c r="P33">
        <v>40700</v>
      </c>
      <c r="Q33" t="s">
        <v>911</v>
      </c>
      <c r="AB33" t="s">
        <v>2455</v>
      </c>
      <c r="AG33" t="s">
        <v>2456</v>
      </c>
      <c r="AH33" t="s">
        <v>105</v>
      </c>
    </row>
    <row r="34" spans="1:34" x14ac:dyDescent="0.25">
      <c r="A34" t="s">
        <v>2457</v>
      </c>
      <c r="B34" t="s">
        <v>114</v>
      </c>
      <c r="D34" t="s">
        <v>2458</v>
      </c>
      <c r="E34" t="s">
        <v>2382</v>
      </c>
      <c r="O34" t="s">
        <v>425</v>
      </c>
      <c r="P34">
        <v>40700</v>
      </c>
      <c r="Q34" t="s">
        <v>911</v>
      </c>
      <c r="AB34" t="s">
        <v>680</v>
      </c>
      <c r="AG34" t="s">
        <v>2459</v>
      </c>
      <c r="AH34" t="s">
        <v>105</v>
      </c>
    </row>
    <row r="35" spans="1:34" x14ac:dyDescent="0.25">
      <c r="A35" t="s">
        <v>647</v>
      </c>
      <c r="B35" t="s">
        <v>114</v>
      </c>
      <c r="D35" t="s">
        <v>318</v>
      </c>
      <c r="E35" t="s">
        <v>2382</v>
      </c>
      <c r="O35" t="s">
        <v>2460</v>
      </c>
      <c r="P35">
        <v>40700</v>
      </c>
      <c r="Q35" t="s">
        <v>911</v>
      </c>
      <c r="AB35" t="s">
        <v>2461</v>
      </c>
      <c r="AC35" t="s">
        <v>96</v>
      </c>
      <c r="AG35" t="s">
        <v>2462</v>
      </c>
      <c r="AH35" t="s">
        <v>105</v>
      </c>
    </row>
    <row r="36" spans="1:34" x14ac:dyDescent="0.25">
      <c r="D36" s="39" t="s">
        <v>2463</v>
      </c>
      <c r="E36" t="s">
        <v>2464</v>
      </c>
      <c r="O36" t="s">
        <v>2196</v>
      </c>
      <c r="P36">
        <v>40700</v>
      </c>
      <c r="Q36" t="s">
        <v>911</v>
      </c>
      <c r="AB36" t="s">
        <v>2465</v>
      </c>
      <c r="AC36" t="s">
        <v>96</v>
      </c>
      <c r="AG36" t="s">
        <v>851</v>
      </c>
      <c r="AH36" t="s">
        <v>93</v>
      </c>
    </row>
    <row r="37" spans="1:34" x14ac:dyDescent="0.25">
      <c r="D37" t="s">
        <v>2466</v>
      </c>
      <c r="E37" t="s">
        <v>2382</v>
      </c>
      <c r="O37" t="s">
        <v>2336</v>
      </c>
      <c r="P37">
        <v>40700</v>
      </c>
      <c r="Q37" t="s">
        <v>911</v>
      </c>
      <c r="AB37" t="s">
        <v>2467</v>
      </c>
      <c r="AC37" t="s">
        <v>96</v>
      </c>
      <c r="AG37" t="s">
        <v>852</v>
      </c>
      <c r="AH37" t="s">
        <v>93</v>
      </c>
    </row>
    <row r="38" spans="1:34" x14ac:dyDescent="0.25">
      <c r="D38" t="s">
        <v>2468</v>
      </c>
      <c r="E38" t="s">
        <v>2382</v>
      </c>
      <c r="O38" t="s">
        <v>597</v>
      </c>
      <c r="P38">
        <v>40700</v>
      </c>
      <c r="Q38" t="s">
        <v>911</v>
      </c>
      <c r="AB38" t="s">
        <v>2469</v>
      </c>
      <c r="AC38" t="s">
        <v>96</v>
      </c>
      <c r="AG38" t="s">
        <v>849</v>
      </c>
      <c r="AH38" t="s">
        <v>93</v>
      </c>
    </row>
    <row r="39" spans="1:34" x14ac:dyDescent="0.25">
      <c r="D39" t="s">
        <v>2470</v>
      </c>
      <c r="E39" t="s">
        <v>2382</v>
      </c>
      <c r="O39" t="s">
        <v>389</v>
      </c>
      <c r="P39">
        <v>40700</v>
      </c>
      <c r="Q39" t="s">
        <v>911</v>
      </c>
      <c r="AB39" t="s">
        <v>2471</v>
      </c>
      <c r="AC39" t="s">
        <v>96</v>
      </c>
      <c r="AG39" t="s">
        <v>194</v>
      </c>
      <c r="AH39" t="s">
        <v>93</v>
      </c>
    </row>
    <row r="40" spans="1:34" x14ac:dyDescent="0.25">
      <c r="D40" t="s">
        <v>1742</v>
      </c>
      <c r="E40" t="s">
        <v>2382</v>
      </c>
      <c r="O40" t="s">
        <v>754</v>
      </c>
      <c r="P40">
        <v>40700</v>
      </c>
      <c r="Q40" t="s">
        <v>911</v>
      </c>
      <c r="AB40" t="s">
        <v>2472</v>
      </c>
      <c r="AC40" t="s">
        <v>96</v>
      </c>
      <c r="AG40" t="s">
        <v>850</v>
      </c>
      <c r="AH40" t="s">
        <v>93</v>
      </c>
    </row>
    <row r="41" spans="1:34" x14ac:dyDescent="0.25">
      <c r="D41" t="s">
        <v>2473</v>
      </c>
      <c r="E41" t="s">
        <v>1742</v>
      </c>
      <c r="O41" t="s">
        <v>2172</v>
      </c>
      <c r="P41">
        <v>40700</v>
      </c>
      <c r="Q41" t="s">
        <v>911</v>
      </c>
      <c r="AB41" t="s">
        <v>2338</v>
      </c>
      <c r="AC41" t="s">
        <v>96</v>
      </c>
      <c r="AG41" t="s">
        <v>861</v>
      </c>
      <c r="AH41" t="s">
        <v>93</v>
      </c>
    </row>
    <row r="42" spans="1:34" x14ac:dyDescent="0.25">
      <c r="D42" t="s">
        <v>2474</v>
      </c>
      <c r="E42" t="s">
        <v>2382</v>
      </c>
      <c r="O42" t="s">
        <v>2475</v>
      </c>
      <c r="P42">
        <v>40700</v>
      </c>
      <c r="Q42" t="s">
        <v>911</v>
      </c>
      <c r="AB42" t="s">
        <v>2476</v>
      </c>
      <c r="AC42" t="s">
        <v>96</v>
      </c>
      <c r="AG42" t="s">
        <v>2477</v>
      </c>
      <c r="AH42" t="s">
        <v>103</v>
      </c>
    </row>
    <row r="43" spans="1:34" x14ac:dyDescent="0.25">
      <c r="D43" t="s">
        <v>2478</v>
      </c>
      <c r="E43" t="s">
        <v>2382</v>
      </c>
      <c r="O43" t="s">
        <v>1032</v>
      </c>
      <c r="P43">
        <v>40700</v>
      </c>
      <c r="Q43" t="s">
        <v>911</v>
      </c>
      <c r="AB43" t="s">
        <v>2479</v>
      </c>
      <c r="AC43" t="s">
        <v>96</v>
      </c>
      <c r="AG43" t="s">
        <v>869</v>
      </c>
      <c r="AH43" t="s">
        <v>103</v>
      </c>
    </row>
    <row r="44" spans="1:34" x14ac:dyDescent="0.25">
      <c r="D44" t="s">
        <v>769</v>
      </c>
      <c r="E44" t="s">
        <v>2480</v>
      </c>
      <c r="O44" t="s">
        <v>2481</v>
      </c>
      <c r="P44">
        <v>40700</v>
      </c>
      <c r="Q44" t="s">
        <v>911</v>
      </c>
      <c r="AB44" t="s">
        <v>860</v>
      </c>
      <c r="AG44" t="s">
        <v>862</v>
      </c>
      <c r="AH44" t="s">
        <v>93</v>
      </c>
    </row>
    <row r="45" spans="1:34" x14ac:dyDescent="0.25">
      <c r="D45" t="s">
        <v>606</v>
      </c>
      <c r="E45" t="s">
        <v>2382</v>
      </c>
      <c r="O45" t="s">
        <v>2329</v>
      </c>
      <c r="P45">
        <v>40700</v>
      </c>
      <c r="Q45" t="s">
        <v>911</v>
      </c>
      <c r="AB45" t="s">
        <v>2482</v>
      </c>
      <c r="AG45" t="s">
        <v>860</v>
      </c>
      <c r="AH45" t="s">
        <v>93</v>
      </c>
    </row>
    <row r="46" spans="1:34" x14ac:dyDescent="0.25">
      <c r="D46" t="s">
        <v>2483</v>
      </c>
      <c r="E46" t="s">
        <v>2382</v>
      </c>
      <c r="O46" t="s">
        <v>2484</v>
      </c>
      <c r="P46">
        <v>40700</v>
      </c>
      <c r="Q46" t="s">
        <v>911</v>
      </c>
      <c r="AB46" t="s">
        <v>624</v>
      </c>
      <c r="AC46">
        <v>1</v>
      </c>
      <c r="AG46" t="s">
        <v>2485</v>
      </c>
      <c r="AH46" t="s">
        <v>105</v>
      </c>
    </row>
    <row r="47" spans="1:34" x14ac:dyDescent="0.25">
      <c r="D47" t="s">
        <v>2483</v>
      </c>
      <c r="E47" t="s">
        <v>2382</v>
      </c>
      <c r="O47" t="s">
        <v>2352</v>
      </c>
      <c r="P47">
        <v>40700</v>
      </c>
      <c r="Q47" t="s">
        <v>911</v>
      </c>
      <c r="AB47" t="s">
        <v>2486</v>
      </c>
      <c r="AG47" t="s">
        <v>2487</v>
      </c>
      <c r="AH47" t="s">
        <v>105</v>
      </c>
    </row>
    <row r="48" spans="1:34" x14ac:dyDescent="0.25">
      <c r="D48" t="s">
        <v>2488</v>
      </c>
      <c r="E48" s="7" t="s">
        <v>2489</v>
      </c>
      <c r="O48" t="s">
        <v>569</v>
      </c>
      <c r="P48">
        <v>40700</v>
      </c>
      <c r="Q48" t="s">
        <v>911</v>
      </c>
      <c r="AB48" t="s">
        <v>125</v>
      </c>
      <c r="AC48">
        <v>1</v>
      </c>
      <c r="AG48" t="s">
        <v>2490</v>
      </c>
      <c r="AH48" t="s">
        <v>105</v>
      </c>
    </row>
    <row r="49" spans="4:34" x14ac:dyDescent="0.25">
      <c r="D49" t="s">
        <v>2491</v>
      </c>
      <c r="E49" t="s">
        <v>2377</v>
      </c>
      <c r="O49" t="s">
        <v>2492</v>
      </c>
      <c r="P49">
        <v>40700</v>
      </c>
      <c r="Q49" t="s">
        <v>911</v>
      </c>
      <c r="AB49" t="s">
        <v>186</v>
      </c>
      <c r="AC49">
        <v>1</v>
      </c>
      <c r="AG49" t="s">
        <v>2493</v>
      </c>
      <c r="AH49" t="s">
        <v>105</v>
      </c>
    </row>
    <row r="50" spans="4:34" x14ac:dyDescent="0.25">
      <c r="D50" t="s">
        <v>2154</v>
      </c>
      <c r="E50" s="7" t="s">
        <v>2377</v>
      </c>
      <c r="O50" t="s">
        <v>500</v>
      </c>
      <c r="P50">
        <v>40700</v>
      </c>
      <c r="Q50" t="s">
        <v>911</v>
      </c>
      <c r="AB50" t="s">
        <v>2494</v>
      </c>
      <c r="AC50">
        <v>1</v>
      </c>
      <c r="AG50" t="s">
        <v>618</v>
      </c>
      <c r="AH50" t="s">
        <v>93</v>
      </c>
    </row>
    <row r="51" spans="4:34" x14ac:dyDescent="0.25">
      <c r="D51" t="s">
        <v>2495</v>
      </c>
      <c r="E51" s="7" t="s">
        <v>2377</v>
      </c>
      <c r="O51" t="s">
        <v>301</v>
      </c>
      <c r="P51">
        <v>40700</v>
      </c>
      <c r="Q51" t="s">
        <v>911</v>
      </c>
      <c r="AB51" t="s">
        <v>331</v>
      </c>
      <c r="AC51" t="s">
        <v>96</v>
      </c>
      <c r="AG51" t="s">
        <v>166</v>
      </c>
      <c r="AH51" t="s">
        <v>93</v>
      </c>
    </row>
    <row r="52" spans="4:34" x14ac:dyDescent="0.25">
      <c r="D52" t="s">
        <v>316</v>
      </c>
      <c r="E52" t="s">
        <v>2377</v>
      </c>
      <c r="O52" t="s">
        <v>107</v>
      </c>
      <c r="P52">
        <v>40700</v>
      </c>
      <c r="Q52" t="s">
        <v>911</v>
      </c>
      <c r="AB52" t="s">
        <v>668</v>
      </c>
      <c r="AG52" t="s">
        <v>241</v>
      </c>
      <c r="AH52" t="s">
        <v>93</v>
      </c>
    </row>
    <row r="53" spans="4:34" x14ac:dyDescent="0.25">
      <c r="D53" t="s">
        <v>316</v>
      </c>
      <c r="E53" t="s">
        <v>2377</v>
      </c>
      <c r="O53" t="s">
        <v>599</v>
      </c>
      <c r="P53">
        <v>40700</v>
      </c>
      <c r="Q53" t="s">
        <v>911</v>
      </c>
      <c r="AB53" t="s">
        <v>658</v>
      </c>
      <c r="AG53" t="s">
        <v>213</v>
      </c>
      <c r="AH53" t="s">
        <v>93</v>
      </c>
    </row>
    <row r="54" spans="4:34" x14ac:dyDescent="0.25">
      <c r="D54" t="s">
        <v>2496</v>
      </c>
      <c r="E54" t="s">
        <v>2382</v>
      </c>
      <c r="O54" t="s">
        <v>576</v>
      </c>
      <c r="P54">
        <v>40700</v>
      </c>
      <c r="Q54" t="s">
        <v>911</v>
      </c>
      <c r="AB54" t="s">
        <v>2497</v>
      </c>
      <c r="AC54">
        <v>1</v>
      </c>
      <c r="AG54" t="s">
        <v>191</v>
      </c>
      <c r="AH54" t="s">
        <v>93</v>
      </c>
    </row>
    <row r="55" spans="4:34" x14ac:dyDescent="0.25">
      <c r="D55" t="s">
        <v>2498</v>
      </c>
      <c r="E55" t="s">
        <v>2382</v>
      </c>
      <c r="O55" t="s">
        <v>2499</v>
      </c>
      <c r="P55">
        <v>40700</v>
      </c>
      <c r="Q55" t="s">
        <v>911</v>
      </c>
      <c r="AB55" t="s">
        <v>2500</v>
      </c>
      <c r="AC55">
        <v>1</v>
      </c>
      <c r="AG55" t="s">
        <v>2501</v>
      </c>
      <c r="AH55" t="s">
        <v>105</v>
      </c>
    </row>
    <row r="56" spans="4:34" x14ac:dyDescent="0.25">
      <c r="D56" t="s">
        <v>790</v>
      </c>
      <c r="E56" t="s">
        <v>2382</v>
      </c>
      <c r="O56" t="s">
        <v>2333</v>
      </c>
      <c r="P56">
        <v>40700</v>
      </c>
      <c r="Q56" t="s">
        <v>911</v>
      </c>
      <c r="AB56" t="s">
        <v>2502</v>
      </c>
      <c r="AC56">
        <v>1</v>
      </c>
      <c r="AG56" t="s">
        <v>2486</v>
      </c>
      <c r="AH56" t="s">
        <v>93</v>
      </c>
    </row>
    <row r="57" spans="4:34" x14ac:dyDescent="0.25">
      <c r="D57" t="s">
        <v>2503</v>
      </c>
      <c r="E57" t="s">
        <v>2382</v>
      </c>
      <c r="O57" t="s">
        <v>133</v>
      </c>
      <c r="P57">
        <v>40700</v>
      </c>
      <c r="Q57" t="s">
        <v>911</v>
      </c>
      <c r="AB57" t="s">
        <v>2504</v>
      </c>
      <c r="AC57">
        <v>1</v>
      </c>
      <c r="AG57" t="s">
        <v>706</v>
      </c>
      <c r="AH57" t="s">
        <v>93</v>
      </c>
    </row>
    <row r="58" spans="4:34" x14ac:dyDescent="0.25">
      <c r="D58" t="s">
        <v>794</v>
      </c>
      <c r="E58" t="s">
        <v>2382</v>
      </c>
      <c r="O58" t="s">
        <v>2505</v>
      </c>
      <c r="P58">
        <v>40700</v>
      </c>
      <c r="Q58" t="s">
        <v>911</v>
      </c>
      <c r="AB58" t="s">
        <v>2506</v>
      </c>
      <c r="AC58">
        <v>1</v>
      </c>
      <c r="AG58" t="s">
        <v>2303</v>
      </c>
      <c r="AH58" t="s">
        <v>93</v>
      </c>
    </row>
    <row r="59" spans="4:34" x14ac:dyDescent="0.25">
      <c r="D59" t="s">
        <v>2507</v>
      </c>
      <c r="E59" t="s">
        <v>2508</v>
      </c>
      <c r="O59" t="s">
        <v>779</v>
      </c>
      <c r="P59">
        <v>40700</v>
      </c>
      <c r="Q59" t="s">
        <v>911</v>
      </c>
      <c r="AB59" t="s">
        <v>191</v>
      </c>
      <c r="AC59">
        <v>1</v>
      </c>
      <c r="AG59" t="s">
        <v>625</v>
      </c>
      <c r="AH59" t="s">
        <v>93</v>
      </c>
    </row>
    <row r="60" spans="4:34" x14ac:dyDescent="0.25">
      <c r="D60" s="8" t="s">
        <v>2421</v>
      </c>
      <c r="E60" s="7" t="s">
        <v>2508</v>
      </c>
      <c r="O60" t="s">
        <v>2509</v>
      </c>
      <c r="P60">
        <v>40700</v>
      </c>
      <c r="Q60" t="s">
        <v>911</v>
      </c>
      <c r="AB60" t="s">
        <v>2510</v>
      </c>
      <c r="AC60">
        <v>1</v>
      </c>
      <c r="AG60" t="s">
        <v>2348</v>
      </c>
      <c r="AH60" t="s">
        <v>93</v>
      </c>
    </row>
    <row r="61" spans="4:34" x14ac:dyDescent="0.25">
      <c r="D61" t="s">
        <v>2511</v>
      </c>
      <c r="E61" s="7" t="s">
        <v>2382</v>
      </c>
      <c r="O61" t="s">
        <v>373</v>
      </c>
      <c r="P61">
        <v>40700</v>
      </c>
      <c r="Q61" t="s">
        <v>911</v>
      </c>
      <c r="AB61" t="s">
        <v>618</v>
      </c>
      <c r="AC61">
        <v>1</v>
      </c>
      <c r="AG61" t="s">
        <v>707</v>
      </c>
      <c r="AH61" t="s">
        <v>93</v>
      </c>
    </row>
    <row r="62" spans="4:34" x14ac:dyDescent="0.25">
      <c r="D62" t="s">
        <v>2512</v>
      </c>
      <c r="E62" s="7" t="s">
        <v>2513</v>
      </c>
      <c r="O62" t="s">
        <v>2514</v>
      </c>
      <c r="P62">
        <v>40700</v>
      </c>
      <c r="Q62" t="s">
        <v>911</v>
      </c>
      <c r="AB62" t="s">
        <v>166</v>
      </c>
      <c r="AC62">
        <v>1</v>
      </c>
      <c r="AG62" t="s">
        <v>619</v>
      </c>
      <c r="AH62" t="s">
        <v>93</v>
      </c>
    </row>
    <row r="63" spans="4:34" x14ac:dyDescent="0.25">
      <c r="D63" t="s">
        <v>2424</v>
      </c>
      <c r="E63" s="7" t="s">
        <v>2513</v>
      </c>
      <c r="O63" t="s">
        <v>258</v>
      </c>
      <c r="P63">
        <v>40700</v>
      </c>
      <c r="Q63" t="s">
        <v>911</v>
      </c>
      <c r="AB63" t="s">
        <v>2515</v>
      </c>
      <c r="AC63">
        <v>1</v>
      </c>
      <c r="AG63" t="s">
        <v>2302</v>
      </c>
      <c r="AH63" t="s">
        <v>93</v>
      </c>
    </row>
    <row r="64" spans="4:34" x14ac:dyDescent="0.25">
      <c r="D64" t="s">
        <v>296</v>
      </c>
      <c r="E64" t="s">
        <v>2516</v>
      </c>
      <c r="O64" t="s">
        <v>252</v>
      </c>
      <c r="P64">
        <v>40700</v>
      </c>
      <c r="Q64" t="s">
        <v>911</v>
      </c>
      <c r="AB64" t="s">
        <v>2303</v>
      </c>
      <c r="AC64">
        <v>1</v>
      </c>
      <c r="AG64" t="s">
        <v>2517</v>
      </c>
      <c r="AH64" t="s">
        <v>93</v>
      </c>
    </row>
    <row r="65" spans="4:34" x14ac:dyDescent="0.25">
      <c r="D65" t="s">
        <v>1325</v>
      </c>
      <c r="E65" t="s">
        <v>2516</v>
      </c>
      <c r="O65" t="s">
        <v>543</v>
      </c>
      <c r="P65">
        <v>40700</v>
      </c>
      <c r="Q65" t="s">
        <v>911</v>
      </c>
      <c r="AB65" t="s">
        <v>625</v>
      </c>
      <c r="AC65">
        <v>1</v>
      </c>
      <c r="AG65" t="s">
        <v>2518</v>
      </c>
      <c r="AH65" t="s">
        <v>93</v>
      </c>
    </row>
    <row r="66" spans="4:34" x14ac:dyDescent="0.25">
      <c r="D66" t="s">
        <v>2519</v>
      </c>
      <c r="E66" t="s">
        <v>2516</v>
      </c>
      <c r="O66" t="s">
        <v>623</v>
      </c>
      <c r="P66">
        <v>40900</v>
      </c>
      <c r="Q66" t="s">
        <v>2520</v>
      </c>
      <c r="AB66" t="s">
        <v>213</v>
      </c>
      <c r="AC66">
        <v>1</v>
      </c>
      <c r="AG66" t="s">
        <v>2521</v>
      </c>
      <c r="AH66" t="s">
        <v>102</v>
      </c>
    </row>
    <row r="67" spans="4:34" x14ac:dyDescent="0.25">
      <c r="D67" t="s">
        <v>2522</v>
      </c>
      <c r="E67" s="7" t="s">
        <v>2516</v>
      </c>
      <c r="O67" t="s">
        <v>2523</v>
      </c>
      <c r="P67">
        <v>40700</v>
      </c>
      <c r="Q67" t="s">
        <v>911</v>
      </c>
      <c r="AB67" t="s">
        <v>2524</v>
      </c>
      <c r="AC67">
        <v>1</v>
      </c>
      <c r="AG67" t="s">
        <v>2349</v>
      </c>
      <c r="AH67" t="s">
        <v>93</v>
      </c>
    </row>
    <row r="68" spans="4:34" x14ac:dyDescent="0.25">
      <c r="D68" t="s">
        <v>2525</v>
      </c>
      <c r="E68" t="s">
        <v>2516</v>
      </c>
      <c r="O68" t="s">
        <v>2343</v>
      </c>
      <c r="P68">
        <v>40700</v>
      </c>
      <c r="Q68" t="s">
        <v>911</v>
      </c>
      <c r="AB68" t="s">
        <v>2439</v>
      </c>
      <c r="AG68" t="s">
        <v>2526</v>
      </c>
      <c r="AH68" t="s">
        <v>93</v>
      </c>
    </row>
    <row r="69" spans="4:34" x14ac:dyDescent="0.25">
      <c r="D69" t="s">
        <v>2527</v>
      </c>
      <c r="E69" t="s">
        <v>2516</v>
      </c>
      <c r="O69" t="s">
        <v>714</v>
      </c>
      <c r="P69">
        <v>40700</v>
      </c>
      <c r="Q69" t="s">
        <v>911</v>
      </c>
      <c r="AB69" t="s">
        <v>192</v>
      </c>
      <c r="AG69" t="s">
        <v>2528</v>
      </c>
      <c r="AH69" t="s">
        <v>104</v>
      </c>
    </row>
    <row r="70" spans="4:34" x14ac:dyDescent="0.25">
      <c r="D70" t="s">
        <v>1465</v>
      </c>
      <c r="E70" t="s">
        <v>2516</v>
      </c>
      <c r="O70" t="s">
        <v>2529</v>
      </c>
      <c r="P70">
        <v>40700</v>
      </c>
      <c r="Q70" t="s">
        <v>911</v>
      </c>
      <c r="AB70" t="s">
        <v>193</v>
      </c>
      <c r="AG70" t="s">
        <v>143</v>
      </c>
      <c r="AH70" t="s">
        <v>104</v>
      </c>
    </row>
    <row r="71" spans="4:34" x14ac:dyDescent="0.25">
      <c r="D71" t="s">
        <v>1275</v>
      </c>
      <c r="E71" t="s">
        <v>2516</v>
      </c>
      <c r="O71" t="s">
        <v>602</v>
      </c>
      <c r="P71">
        <v>40700</v>
      </c>
      <c r="Q71" t="s">
        <v>911</v>
      </c>
      <c r="AB71" t="s">
        <v>2530</v>
      </c>
      <c r="AG71" t="s">
        <v>125</v>
      </c>
      <c r="AH71" t="s">
        <v>102</v>
      </c>
    </row>
    <row r="72" spans="4:34" x14ac:dyDescent="0.25">
      <c r="D72" t="s">
        <v>1079</v>
      </c>
      <c r="E72" t="s">
        <v>2516</v>
      </c>
      <c r="O72" t="s">
        <v>462</v>
      </c>
      <c r="P72">
        <v>40700</v>
      </c>
      <c r="Q72" t="s">
        <v>911</v>
      </c>
      <c r="AB72" t="s">
        <v>649</v>
      </c>
      <c r="AC72">
        <v>1</v>
      </c>
      <c r="AG72" t="s">
        <v>109</v>
      </c>
      <c r="AH72" t="s">
        <v>105</v>
      </c>
    </row>
    <row r="73" spans="4:34" x14ac:dyDescent="0.25">
      <c r="D73" t="s">
        <v>2531</v>
      </c>
      <c r="E73" t="s">
        <v>2516</v>
      </c>
      <c r="O73" t="s">
        <v>801</v>
      </c>
      <c r="P73">
        <v>40700</v>
      </c>
      <c r="Q73" t="s">
        <v>911</v>
      </c>
      <c r="AB73" t="s">
        <v>2355</v>
      </c>
      <c r="AG73" t="s">
        <v>121</v>
      </c>
      <c r="AH73" t="s">
        <v>105</v>
      </c>
    </row>
    <row r="74" spans="4:34" x14ac:dyDescent="0.25">
      <c r="D74" t="s">
        <v>2532</v>
      </c>
      <c r="E74" t="s">
        <v>2382</v>
      </c>
      <c r="O74" t="s">
        <v>2148</v>
      </c>
      <c r="P74">
        <v>40700</v>
      </c>
      <c r="Q74" t="s">
        <v>911</v>
      </c>
      <c r="AB74" t="s">
        <v>109</v>
      </c>
      <c r="AG74" t="s">
        <v>111</v>
      </c>
      <c r="AH74" t="s">
        <v>105</v>
      </c>
    </row>
    <row r="75" spans="4:34" x14ac:dyDescent="0.25">
      <c r="D75" t="s">
        <v>2430</v>
      </c>
      <c r="E75" s="7" t="s">
        <v>2382</v>
      </c>
      <c r="O75" t="s">
        <v>746</v>
      </c>
      <c r="P75">
        <v>40700</v>
      </c>
      <c r="Q75" t="s">
        <v>911</v>
      </c>
      <c r="AB75" t="s">
        <v>670</v>
      </c>
      <c r="AG75" t="s">
        <v>186</v>
      </c>
      <c r="AH75" t="s">
        <v>102</v>
      </c>
    </row>
    <row r="76" spans="4:34" x14ac:dyDescent="0.25">
      <c r="D76" t="s">
        <v>1055</v>
      </c>
      <c r="E76" t="s">
        <v>2382</v>
      </c>
      <c r="O76" t="s">
        <v>255</v>
      </c>
      <c r="P76">
        <v>40700</v>
      </c>
      <c r="Q76" t="s">
        <v>911</v>
      </c>
      <c r="AB76" t="s">
        <v>2533</v>
      </c>
      <c r="AG76" t="s">
        <v>139</v>
      </c>
      <c r="AH76" t="s">
        <v>105</v>
      </c>
    </row>
    <row r="77" spans="4:34" x14ac:dyDescent="0.25">
      <c r="D77" t="s">
        <v>1134</v>
      </c>
      <c r="E77" t="s">
        <v>2382</v>
      </c>
      <c r="O77" t="s">
        <v>2534</v>
      </c>
      <c r="P77">
        <v>40700</v>
      </c>
      <c r="Q77" t="s">
        <v>911</v>
      </c>
      <c r="AB77" t="s">
        <v>2535</v>
      </c>
      <c r="AG77" t="s">
        <v>144</v>
      </c>
      <c r="AH77" t="s">
        <v>105</v>
      </c>
    </row>
    <row r="78" spans="4:34" x14ac:dyDescent="0.25">
      <c r="D78" t="s">
        <v>2536</v>
      </c>
      <c r="E78" s="7" t="s">
        <v>2382</v>
      </c>
      <c r="O78" t="s">
        <v>2537</v>
      </c>
      <c r="P78">
        <v>40700</v>
      </c>
      <c r="Q78" t="s">
        <v>911</v>
      </c>
      <c r="AB78" t="s">
        <v>708</v>
      </c>
      <c r="AG78" t="s">
        <v>158</v>
      </c>
      <c r="AH78" t="s">
        <v>105</v>
      </c>
    </row>
    <row r="79" spans="4:34" x14ac:dyDescent="0.25">
      <c r="D79" t="s">
        <v>2538</v>
      </c>
      <c r="E79" s="7" t="s">
        <v>2382</v>
      </c>
      <c r="O79" t="s">
        <v>2282</v>
      </c>
      <c r="P79">
        <v>40700</v>
      </c>
      <c r="Q79" t="s">
        <v>911</v>
      </c>
      <c r="AB79" t="s">
        <v>2434</v>
      </c>
      <c r="AC79" t="s">
        <v>96</v>
      </c>
      <c r="AG79" t="s">
        <v>670</v>
      </c>
      <c r="AH79" t="s">
        <v>105</v>
      </c>
    </row>
    <row r="80" spans="4:34" x14ac:dyDescent="0.25">
      <c r="D80" t="s">
        <v>536</v>
      </c>
      <c r="E80" s="7" t="s">
        <v>2539</v>
      </c>
      <c r="O80" t="s">
        <v>2540</v>
      </c>
      <c r="P80">
        <v>40700</v>
      </c>
      <c r="Q80" t="s">
        <v>911</v>
      </c>
      <c r="AB80" t="s">
        <v>537</v>
      </c>
      <c r="AC80">
        <v>1</v>
      </c>
    </row>
    <row r="81" spans="4:29" x14ac:dyDescent="0.25">
      <c r="D81" s="8" t="s">
        <v>657</v>
      </c>
      <c r="E81" s="8" t="s">
        <v>2539</v>
      </c>
      <c r="O81" t="s">
        <v>451</v>
      </c>
      <c r="P81">
        <v>40700</v>
      </c>
      <c r="Q81" t="s">
        <v>911</v>
      </c>
      <c r="AB81" t="s">
        <v>167</v>
      </c>
    </row>
    <row r="82" spans="4:29" x14ac:dyDescent="0.25">
      <c r="D82" t="s">
        <v>2437</v>
      </c>
      <c r="E82" t="s">
        <v>2541</v>
      </c>
      <c r="O82" t="s">
        <v>762</v>
      </c>
      <c r="P82">
        <v>40700</v>
      </c>
      <c r="Q82" t="s">
        <v>911</v>
      </c>
      <c r="AB82" t="s">
        <v>168</v>
      </c>
    </row>
    <row r="83" spans="4:29" x14ac:dyDescent="0.25">
      <c r="D83" t="s">
        <v>2542</v>
      </c>
      <c r="E83" t="s">
        <v>2382</v>
      </c>
      <c r="O83" t="s">
        <v>310</v>
      </c>
      <c r="P83">
        <v>40700</v>
      </c>
      <c r="Q83" t="s">
        <v>911</v>
      </c>
      <c r="AB83" t="s">
        <v>2517</v>
      </c>
    </row>
    <row r="84" spans="4:29" x14ac:dyDescent="0.25">
      <c r="D84" t="s">
        <v>2543</v>
      </c>
      <c r="E84" t="s">
        <v>2382</v>
      </c>
      <c r="O84" t="s">
        <v>2544</v>
      </c>
      <c r="P84">
        <v>40700</v>
      </c>
      <c r="Q84" t="s">
        <v>911</v>
      </c>
      <c r="AB84" t="s">
        <v>169</v>
      </c>
    </row>
    <row r="85" spans="4:29" x14ac:dyDescent="0.25">
      <c r="D85" t="s">
        <v>2545</v>
      </c>
      <c r="E85" t="s">
        <v>2546</v>
      </c>
      <c r="O85" t="s">
        <v>2547</v>
      </c>
      <c r="P85">
        <v>40700</v>
      </c>
      <c r="Q85" t="s">
        <v>911</v>
      </c>
      <c r="AB85" t="s">
        <v>707</v>
      </c>
    </row>
    <row r="86" spans="4:29" x14ac:dyDescent="0.25">
      <c r="D86" t="s">
        <v>2548</v>
      </c>
      <c r="E86" t="s">
        <v>2549</v>
      </c>
      <c r="O86" t="s">
        <v>2550</v>
      </c>
      <c r="P86">
        <v>40700</v>
      </c>
      <c r="Q86" t="s">
        <v>911</v>
      </c>
      <c r="AB86" t="s">
        <v>2348</v>
      </c>
    </row>
    <row r="87" spans="4:29" x14ac:dyDescent="0.25">
      <c r="D87" t="s">
        <v>2551</v>
      </c>
      <c r="E87" t="s">
        <v>2552</v>
      </c>
      <c r="O87" t="s">
        <v>2553</v>
      </c>
      <c r="P87">
        <v>40700</v>
      </c>
      <c r="Q87" t="s">
        <v>911</v>
      </c>
      <c r="AB87" t="s">
        <v>194</v>
      </c>
    </row>
    <row r="88" spans="4:29" x14ac:dyDescent="0.25">
      <c r="D88" t="s">
        <v>803</v>
      </c>
      <c r="E88" s="7" t="s">
        <v>2554</v>
      </c>
      <c r="O88" t="s">
        <v>2310</v>
      </c>
      <c r="P88">
        <v>40700</v>
      </c>
      <c r="Q88" t="s">
        <v>911</v>
      </c>
      <c r="AB88" t="s">
        <v>142</v>
      </c>
    </row>
    <row r="89" spans="4:29" x14ac:dyDescent="0.25">
      <c r="D89" t="s">
        <v>2555</v>
      </c>
      <c r="E89" s="7" t="s">
        <v>2392</v>
      </c>
      <c r="O89" t="s">
        <v>2199</v>
      </c>
      <c r="P89">
        <v>40700</v>
      </c>
      <c r="Q89" t="s">
        <v>911</v>
      </c>
      <c r="AB89" t="s">
        <v>654</v>
      </c>
    </row>
    <row r="90" spans="4:29" x14ac:dyDescent="0.25">
      <c r="D90" t="s">
        <v>2555</v>
      </c>
      <c r="E90" s="7" t="s">
        <v>2382</v>
      </c>
      <c r="O90" t="s">
        <v>812</v>
      </c>
      <c r="P90">
        <v>40700</v>
      </c>
      <c r="Q90" t="s">
        <v>911</v>
      </c>
      <c r="AB90" t="s">
        <v>838</v>
      </c>
    </row>
    <row r="91" spans="4:29" x14ac:dyDescent="0.25">
      <c r="D91" t="s">
        <v>2556</v>
      </c>
      <c r="E91" s="7" t="s">
        <v>2382</v>
      </c>
      <c r="O91" t="s">
        <v>2557</v>
      </c>
      <c r="P91">
        <v>40700</v>
      </c>
      <c r="Q91" t="s">
        <v>911</v>
      </c>
      <c r="AB91" t="s">
        <v>2558</v>
      </c>
    </row>
    <row r="92" spans="4:29" x14ac:dyDescent="0.25">
      <c r="D92" s="8" t="s">
        <v>2559</v>
      </c>
      <c r="E92" s="7" t="s">
        <v>2382</v>
      </c>
      <c r="O92" t="s">
        <v>2560</v>
      </c>
      <c r="P92">
        <v>40700</v>
      </c>
      <c r="Q92" t="s">
        <v>911</v>
      </c>
      <c r="AB92" t="s">
        <v>253</v>
      </c>
    </row>
    <row r="93" spans="4:29" x14ac:dyDescent="0.25">
      <c r="D93" t="s">
        <v>2561</v>
      </c>
      <c r="E93" s="7" t="s">
        <v>2562</v>
      </c>
      <c r="O93" t="s">
        <v>623</v>
      </c>
      <c r="P93">
        <v>40900</v>
      </c>
      <c r="Q93" t="s">
        <v>2520</v>
      </c>
      <c r="AB93" t="s">
        <v>269</v>
      </c>
      <c r="AC93">
        <v>1</v>
      </c>
    </row>
    <row r="94" spans="4:29" x14ac:dyDescent="0.25">
      <c r="D94" t="s">
        <v>2563</v>
      </c>
      <c r="E94" t="s">
        <v>2562</v>
      </c>
      <c r="O94" t="s">
        <v>2564</v>
      </c>
      <c r="P94">
        <v>40700</v>
      </c>
      <c r="Q94" t="s">
        <v>911</v>
      </c>
      <c r="AB94" t="s">
        <v>2565</v>
      </c>
      <c r="AC94" t="s">
        <v>96</v>
      </c>
    </row>
    <row r="95" spans="4:29" x14ac:dyDescent="0.25">
      <c r="D95" t="s">
        <v>556</v>
      </c>
      <c r="E95" t="s">
        <v>2382</v>
      </c>
      <c r="O95" t="s">
        <v>2478</v>
      </c>
      <c r="P95">
        <v>40700</v>
      </c>
      <c r="Q95" t="s">
        <v>911</v>
      </c>
      <c r="AB95" t="s">
        <v>2566</v>
      </c>
      <c r="AC95" t="s">
        <v>96</v>
      </c>
    </row>
    <row r="96" spans="4:29" x14ac:dyDescent="0.25">
      <c r="D96" t="s">
        <v>2567</v>
      </c>
      <c r="E96" t="s">
        <v>2382</v>
      </c>
      <c r="O96" t="s">
        <v>2568</v>
      </c>
      <c r="P96">
        <v>40700</v>
      </c>
      <c r="Q96" t="s">
        <v>911</v>
      </c>
      <c r="AB96" t="s">
        <v>2569</v>
      </c>
      <c r="AC96">
        <v>1</v>
      </c>
    </row>
    <row r="97" spans="4:29" x14ac:dyDescent="0.25">
      <c r="D97" t="s">
        <v>2570</v>
      </c>
      <c r="E97" s="7" t="s">
        <v>2382</v>
      </c>
      <c r="O97" t="s">
        <v>2571</v>
      </c>
      <c r="P97">
        <v>40700</v>
      </c>
      <c r="Q97" t="s">
        <v>911</v>
      </c>
      <c r="AB97" t="s">
        <v>2572</v>
      </c>
      <c r="AC97">
        <v>1</v>
      </c>
    </row>
    <row r="98" spans="4:29" x14ac:dyDescent="0.25">
      <c r="D98" s="9" t="s">
        <v>444</v>
      </c>
      <c r="E98" s="7" t="s">
        <v>2573</v>
      </c>
      <c r="O98" t="s">
        <v>2574</v>
      </c>
      <c r="P98">
        <v>40700</v>
      </c>
      <c r="Q98" t="s">
        <v>911</v>
      </c>
      <c r="AB98" t="s">
        <v>2575</v>
      </c>
      <c r="AC98" t="s">
        <v>96</v>
      </c>
    </row>
    <row r="99" spans="4:29" x14ac:dyDescent="0.25">
      <c r="D99" t="s">
        <v>2576</v>
      </c>
      <c r="E99" t="s">
        <v>2573</v>
      </c>
      <c r="O99" t="s">
        <v>2577</v>
      </c>
      <c r="P99">
        <v>40700</v>
      </c>
      <c r="Q99" t="s">
        <v>911</v>
      </c>
      <c r="AB99" t="s">
        <v>2578</v>
      </c>
      <c r="AC99" t="s">
        <v>96</v>
      </c>
    </row>
    <row r="100" spans="4:29" x14ac:dyDescent="0.25">
      <c r="D100" t="s">
        <v>1059</v>
      </c>
      <c r="E100" t="s">
        <v>2573</v>
      </c>
      <c r="O100" t="s">
        <v>2519</v>
      </c>
      <c r="P100">
        <v>40700</v>
      </c>
      <c r="Q100" t="s">
        <v>911</v>
      </c>
      <c r="AB100" t="s">
        <v>850</v>
      </c>
    </row>
    <row r="101" spans="4:29" x14ac:dyDescent="0.25">
      <c r="D101" t="s">
        <v>1059</v>
      </c>
      <c r="E101" s="7" t="s">
        <v>2573</v>
      </c>
      <c r="O101" t="s">
        <v>2579</v>
      </c>
      <c r="P101">
        <v>40700</v>
      </c>
      <c r="Q101" t="s">
        <v>911</v>
      </c>
      <c r="AB101" t="s">
        <v>2580</v>
      </c>
    </row>
    <row r="102" spans="4:29" x14ac:dyDescent="0.25">
      <c r="D102" t="s">
        <v>604</v>
      </c>
      <c r="E102" s="7" t="s">
        <v>2382</v>
      </c>
      <c r="O102" t="s">
        <v>2581</v>
      </c>
      <c r="P102">
        <v>40700</v>
      </c>
      <c r="Q102" t="s">
        <v>911</v>
      </c>
      <c r="AB102" t="s">
        <v>240</v>
      </c>
    </row>
    <row r="103" spans="4:29" x14ac:dyDescent="0.25">
      <c r="D103" t="s">
        <v>2582</v>
      </c>
      <c r="E103" s="7" t="s">
        <v>2382</v>
      </c>
      <c r="O103" t="s">
        <v>2438</v>
      </c>
      <c r="P103">
        <v>40700</v>
      </c>
      <c r="Q103" t="s">
        <v>911</v>
      </c>
      <c r="AB103" t="s">
        <v>2583</v>
      </c>
    </row>
    <row r="104" spans="4:29" x14ac:dyDescent="0.25">
      <c r="D104" t="s">
        <v>1676</v>
      </c>
      <c r="E104" s="7" t="s">
        <v>2584</v>
      </c>
      <c r="O104" t="s">
        <v>264</v>
      </c>
      <c r="P104">
        <v>40700</v>
      </c>
      <c r="Q104" t="s">
        <v>911</v>
      </c>
      <c r="AB104" t="s">
        <v>2585</v>
      </c>
    </row>
    <row r="105" spans="4:29" x14ac:dyDescent="0.25">
      <c r="D105" t="s">
        <v>455</v>
      </c>
      <c r="E105" s="7" t="s">
        <v>2584</v>
      </c>
      <c r="O105" t="s">
        <v>569</v>
      </c>
      <c r="P105">
        <v>40700</v>
      </c>
      <c r="Q105" t="s">
        <v>911</v>
      </c>
      <c r="AB105" t="s">
        <v>2586</v>
      </c>
    </row>
    <row r="106" spans="4:29" x14ac:dyDescent="0.25">
      <c r="D106" t="s">
        <v>2587</v>
      </c>
      <c r="E106" s="7" t="s">
        <v>2584</v>
      </c>
      <c r="O106" t="s">
        <v>2588</v>
      </c>
      <c r="P106">
        <v>40700</v>
      </c>
      <c r="Q106" t="s">
        <v>911</v>
      </c>
      <c r="AB106" t="s">
        <v>2589</v>
      </c>
    </row>
    <row r="107" spans="4:29" x14ac:dyDescent="0.25">
      <c r="D107" t="s">
        <v>809</v>
      </c>
      <c r="E107" s="7" t="s">
        <v>2382</v>
      </c>
      <c r="O107" t="s">
        <v>373</v>
      </c>
      <c r="P107">
        <v>40700</v>
      </c>
      <c r="Q107" t="s">
        <v>911</v>
      </c>
      <c r="AB107" t="s">
        <v>861</v>
      </c>
    </row>
    <row r="108" spans="4:29" x14ac:dyDescent="0.25">
      <c r="D108" t="s">
        <v>437</v>
      </c>
      <c r="E108" t="s">
        <v>2590</v>
      </c>
      <c r="O108" t="s">
        <v>2591</v>
      </c>
      <c r="P108">
        <v>40700</v>
      </c>
      <c r="Q108" t="s">
        <v>911</v>
      </c>
      <c r="AB108" t="s">
        <v>2592</v>
      </c>
    </row>
    <row r="109" spans="4:29" x14ac:dyDescent="0.25">
      <c r="D109" t="s">
        <v>990</v>
      </c>
      <c r="E109" t="s">
        <v>2590</v>
      </c>
      <c r="O109" t="s">
        <v>2593</v>
      </c>
      <c r="P109">
        <v>40700</v>
      </c>
      <c r="Q109" t="s">
        <v>911</v>
      </c>
      <c r="AB109" t="s">
        <v>241</v>
      </c>
    </row>
    <row r="110" spans="4:29" x14ac:dyDescent="0.25">
      <c r="D110" t="s">
        <v>2568</v>
      </c>
      <c r="E110" t="s">
        <v>2590</v>
      </c>
      <c r="O110" t="s">
        <v>2594</v>
      </c>
      <c r="P110">
        <v>40700</v>
      </c>
      <c r="Q110" t="s">
        <v>911</v>
      </c>
      <c r="AB110" t="s">
        <v>862</v>
      </c>
    </row>
    <row r="111" spans="4:29" x14ac:dyDescent="0.25">
      <c r="D111" t="s">
        <v>323</v>
      </c>
      <c r="E111" s="7" t="s">
        <v>2595</v>
      </c>
      <c r="O111" t="s">
        <v>2596</v>
      </c>
      <c r="P111">
        <v>40700</v>
      </c>
      <c r="Q111" t="s">
        <v>911</v>
      </c>
      <c r="AB111" t="s">
        <v>2597</v>
      </c>
    </row>
    <row r="112" spans="4:29" x14ac:dyDescent="0.25">
      <c r="D112" t="s">
        <v>733</v>
      </c>
      <c r="E112" s="7" t="s">
        <v>2382</v>
      </c>
      <c r="O112" t="s">
        <v>2598</v>
      </c>
      <c r="P112">
        <v>40700</v>
      </c>
      <c r="Q112" t="s">
        <v>911</v>
      </c>
      <c r="AB112" t="s">
        <v>242</v>
      </c>
    </row>
    <row r="113" spans="4:28" x14ac:dyDescent="0.25">
      <c r="D113" t="s">
        <v>1146</v>
      </c>
      <c r="E113" t="s">
        <v>2382</v>
      </c>
      <c r="O113" t="s">
        <v>1146</v>
      </c>
      <c r="P113">
        <v>40700</v>
      </c>
      <c r="Q113" t="s">
        <v>911</v>
      </c>
      <c r="AB113" t="s">
        <v>663</v>
      </c>
    </row>
    <row r="114" spans="4:28" x14ac:dyDescent="0.25">
      <c r="D114" t="s">
        <v>1146</v>
      </c>
      <c r="E114" t="s">
        <v>2382</v>
      </c>
      <c r="O114" t="s">
        <v>2458</v>
      </c>
      <c r="P114">
        <v>40700</v>
      </c>
      <c r="Q114" t="s">
        <v>911</v>
      </c>
      <c r="AB114" t="s">
        <v>118</v>
      </c>
    </row>
    <row r="115" spans="4:28" x14ac:dyDescent="0.25">
      <c r="D115" t="s">
        <v>805</v>
      </c>
      <c r="E115" t="s">
        <v>2382</v>
      </c>
      <c r="O115" t="s">
        <v>2599</v>
      </c>
      <c r="P115">
        <v>40700</v>
      </c>
      <c r="Q115" t="s">
        <v>911</v>
      </c>
      <c r="AB115" t="s">
        <v>699</v>
      </c>
    </row>
    <row r="116" spans="4:28" x14ac:dyDescent="0.25">
      <c r="D116" t="s">
        <v>2600</v>
      </c>
      <c r="E116" s="7" t="s">
        <v>2382</v>
      </c>
      <c r="O116" t="s">
        <v>2601</v>
      </c>
      <c r="P116">
        <v>40700</v>
      </c>
      <c r="Q116" t="s">
        <v>911</v>
      </c>
      <c r="AB116" t="s">
        <v>2602</v>
      </c>
    </row>
    <row r="117" spans="4:28" x14ac:dyDescent="0.25">
      <c r="D117" t="s">
        <v>2603</v>
      </c>
      <c r="E117" s="7" t="s">
        <v>2382</v>
      </c>
      <c r="O117" t="s">
        <v>2604</v>
      </c>
      <c r="P117">
        <v>40700</v>
      </c>
      <c r="Q117" t="s">
        <v>911</v>
      </c>
      <c r="AB117" t="s">
        <v>847</v>
      </c>
    </row>
    <row r="118" spans="4:28" x14ac:dyDescent="0.25">
      <c r="D118" t="s">
        <v>2605</v>
      </c>
      <c r="E118" s="7" t="s">
        <v>2382</v>
      </c>
      <c r="O118" t="s">
        <v>2606</v>
      </c>
      <c r="P118">
        <v>40700</v>
      </c>
      <c r="Q118" t="s">
        <v>911</v>
      </c>
      <c r="AB118" t="s">
        <v>664</v>
      </c>
    </row>
    <row r="119" spans="4:28" x14ac:dyDescent="0.25">
      <c r="D119" t="s">
        <v>2607</v>
      </c>
      <c r="E119" s="7" t="s">
        <v>2382</v>
      </c>
      <c r="O119" t="s">
        <v>2582</v>
      </c>
      <c r="P119">
        <v>40700</v>
      </c>
      <c r="Q119" t="s">
        <v>911</v>
      </c>
      <c r="AB119" t="s">
        <v>120</v>
      </c>
    </row>
    <row r="120" spans="4:28" x14ac:dyDescent="0.25">
      <c r="D120" t="s">
        <v>17</v>
      </c>
      <c r="E120" t="s">
        <v>15</v>
      </c>
      <c r="O120" t="s">
        <v>2608</v>
      </c>
      <c r="P120">
        <v>40700</v>
      </c>
      <c r="Q120" t="s">
        <v>911</v>
      </c>
      <c r="AB120" t="s">
        <v>2609</v>
      </c>
    </row>
    <row r="121" spans="4:28" x14ac:dyDescent="0.25">
      <c r="D121" t="s">
        <v>771</v>
      </c>
      <c r="E121" s="7" t="s">
        <v>2382</v>
      </c>
      <c r="O121" t="s">
        <v>1241</v>
      </c>
      <c r="P121">
        <v>40700</v>
      </c>
      <c r="Q121" t="s">
        <v>911</v>
      </c>
      <c r="AB121" t="s">
        <v>627</v>
      </c>
    </row>
    <row r="122" spans="4:28" x14ac:dyDescent="0.25">
      <c r="D122" t="s">
        <v>2557</v>
      </c>
      <c r="E122" t="s">
        <v>2610</v>
      </c>
      <c r="O122" t="s">
        <v>543</v>
      </c>
      <c r="P122">
        <v>40700</v>
      </c>
      <c r="Q122" t="s">
        <v>911</v>
      </c>
      <c r="AB122" t="s">
        <v>2611</v>
      </c>
    </row>
    <row r="123" spans="4:28" x14ac:dyDescent="0.25">
      <c r="D123" s="7" t="s">
        <v>2612</v>
      </c>
      <c r="E123" s="7" t="s">
        <v>2610</v>
      </c>
      <c r="O123" t="s">
        <v>1262</v>
      </c>
      <c r="P123">
        <v>40700</v>
      </c>
      <c r="Q123" t="s">
        <v>911</v>
      </c>
      <c r="AB123" t="s">
        <v>121</v>
      </c>
    </row>
    <row r="124" spans="4:28" x14ac:dyDescent="0.25">
      <c r="D124" t="s">
        <v>265</v>
      </c>
      <c r="E124" s="7" t="s">
        <v>2610</v>
      </c>
      <c r="O124" t="s">
        <v>2613</v>
      </c>
      <c r="P124">
        <v>40700</v>
      </c>
      <c r="Q124" t="s">
        <v>911</v>
      </c>
      <c r="AB124" t="s">
        <v>144</v>
      </c>
    </row>
    <row r="125" spans="4:28" x14ac:dyDescent="0.25">
      <c r="D125" s="9" t="s">
        <v>979</v>
      </c>
      <c r="E125" s="7" t="s">
        <v>2610</v>
      </c>
      <c r="O125" t="s">
        <v>2614</v>
      </c>
      <c r="P125">
        <v>40900</v>
      </c>
      <c r="Q125" t="s">
        <v>2520</v>
      </c>
      <c r="AB125" t="s">
        <v>2615</v>
      </c>
    </row>
    <row r="126" spans="4:28" x14ac:dyDescent="0.25">
      <c r="D126" t="s">
        <v>2616</v>
      </c>
      <c r="E126" t="s">
        <v>2610</v>
      </c>
      <c r="O126" t="s">
        <v>2617</v>
      </c>
      <c r="P126">
        <v>40700</v>
      </c>
      <c r="Q126" t="s">
        <v>911</v>
      </c>
      <c r="AB126" t="s">
        <v>655</v>
      </c>
    </row>
    <row r="127" spans="4:28" x14ac:dyDescent="0.25">
      <c r="D127" t="s">
        <v>2618</v>
      </c>
      <c r="E127" s="7" t="s">
        <v>2382</v>
      </c>
      <c r="O127" t="s">
        <v>1059</v>
      </c>
      <c r="P127">
        <v>40700</v>
      </c>
      <c r="Q127" t="s">
        <v>911</v>
      </c>
      <c r="AB127" t="s">
        <v>841</v>
      </c>
    </row>
    <row r="128" spans="4:28" x14ac:dyDescent="0.25">
      <c r="D128" t="s">
        <v>2601</v>
      </c>
      <c r="E128" s="7" t="s">
        <v>2382</v>
      </c>
      <c r="O128" t="s">
        <v>320</v>
      </c>
      <c r="P128">
        <v>40700</v>
      </c>
      <c r="Q128" t="s">
        <v>911</v>
      </c>
      <c r="AB128" t="s">
        <v>842</v>
      </c>
    </row>
    <row r="129" spans="4:29" x14ac:dyDescent="0.25">
      <c r="D129" t="s">
        <v>425</v>
      </c>
      <c r="E129" s="7" t="s">
        <v>2382</v>
      </c>
      <c r="O129" t="s">
        <v>1032</v>
      </c>
      <c r="P129">
        <v>40700</v>
      </c>
      <c r="Q129" t="s">
        <v>911</v>
      </c>
      <c r="AB129" t="s">
        <v>139</v>
      </c>
    </row>
    <row r="130" spans="4:29" x14ac:dyDescent="0.25">
      <c r="D130" t="s">
        <v>1177</v>
      </c>
      <c r="E130" s="7" t="s">
        <v>2382</v>
      </c>
      <c r="O130" t="s">
        <v>2550</v>
      </c>
      <c r="P130">
        <v>40700</v>
      </c>
      <c r="Q130" t="s">
        <v>911</v>
      </c>
      <c r="AB130" t="s">
        <v>682</v>
      </c>
    </row>
    <row r="131" spans="4:29" x14ac:dyDescent="0.25">
      <c r="D131" t="s">
        <v>2619</v>
      </c>
      <c r="E131" s="7" t="s">
        <v>2620</v>
      </c>
      <c r="O131" t="s">
        <v>2621</v>
      </c>
      <c r="P131">
        <v>40700</v>
      </c>
      <c r="Q131" t="s">
        <v>911</v>
      </c>
      <c r="AB131" t="s">
        <v>2622</v>
      </c>
    </row>
    <row r="132" spans="4:29" x14ac:dyDescent="0.25">
      <c r="D132" t="s">
        <v>2460</v>
      </c>
      <c r="E132" s="7" t="s">
        <v>2620</v>
      </c>
      <c r="O132" t="s">
        <v>803</v>
      </c>
      <c r="P132">
        <v>40700</v>
      </c>
      <c r="Q132" t="s">
        <v>911</v>
      </c>
      <c r="AB132" t="s">
        <v>665</v>
      </c>
    </row>
    <row r="133" spans="4:29" x14ac:dyDescent="0.25">
      <c r="D133" t="s">
        <v>1816</v>
      </c>
      <c r="E133" t="s">
        <v>2620</v>
      </c>
      <c r="O133" t="s">
        <v>2527</v>
      </c>
      <c r="P133">
        <v>40700</v>
      </c>
      <c r="Q133" t="s">
        <v>911</v>
      </c>
      <c r="AB133" t="s">
        <v>111</v>
      </c>
    </row>
    <row r="134" spans="4:29" x14ac:dyDescent="0.25">
      <c r="D134" t="s">
        <v>1045</v>
      </c>
      <c r="E134" t="s">
        <v>2382</v>
      </c>
      <c r="O134" t="s">
        <v>2525</v>
      </c>
      <c r="P134">
        <v>40700</v>
      </c>
      <c r="Q134" t="s">
        <v>911</v>
      </c>
      <c r="AB134" t="s">
        <v>843</v>
      </c>
    </row>
    <row r="135" spans="4:29" x14ac:dyDescent="0.25">
      <c r="D135" t="s">
        <v>1069</v>
      </c>
      <c r="E135" s="7" t="s">
        <v>2382</v>
      </c>
      <c r="O135" t="s">
        <v>107</v>
      </c>
      <c r="P135">
        <v>40700</v>
      </c>
      <c r="Q135" t="s">
        <v>911</v>
      </c>
      <c r="AB135" t="s">
        <v>2295</v>
      </c>
    </row>
    <row r="136" spans="4:29" x14ac:dyDescent="0.25">
      <c r="D136" t="s">
        <v>1770</v>
      </c>
      <c r="E136" t="s">
        <v>2382</v>
      </c>
      <c r="O136" t="s">
        <v>2415</v>
      </c>
      <c r="P136">
        <v>40700</v>
      </c>
      <c r="Q136" t="s">
        <v>911</v>
      </c>
      <c r="AB136" t="s">
        <v>158</v>
      </c>
    </row>
    <row r="137" spans="4:29" x14ac:dyDescent="0.25">
      <c r="D137" t="s">
        <v>1472</v>
      </c>
      <c r="E137" t="s">
        <v>2382</v>
      </c>
      <c r="O137" t="s">
        <v>2199</v>
      </c>
      <c r="P137">
        <v>40700</v>
      </c>
      <c r="Q137" t="s">
        <v>911</v>
      </c>
      <c r="AB137" t="s">
        <v>2623</v>
      </c>
    </row>
    <row r="138" spans="4:29" x14ac:dyDescent="0.25">
      <c r="D138" t="s">
        <v>2624</v>
      </c>
      <c r="E138" s="7" t="s">
        <v>2382</v>
      </c>
      <c r="O138" t="s">
        <v>2625</v>
      </c>
      <c r="P138">
        <v>40900</v>
      </c>
      <c r="Q138" t="s">
        <v>2520</v>
      </c>
      <c r="AB138" t="s">
        <v>619</v>
      </c>
      <c r="AC138">
        <v>1</v>
      </c>
    </row>
    <row r="139" spans="4:29" x14ac:dyDescent="0.25">
      <c r="D139" t="s">
        <v>986</v>
      </c>
      <c r="E139" s="7" t="s">
        <v>2382</v>
      </c>
      <c r="O139" t="s">
        <v>2616</v>
      </c>
      <c r="P139">
        <v>40700</v>
      </c>
      <c r="Q139" t="s">
        <v>911</v>
      </c>
      <c r="AB139" t="s">
        <v>706</v>
      </c>
      <c r="AC139">
        <v>1</v>
      </c>
    </row>
    <row r="140" spans="4:29" x14ac:dyDescent="0.25">
      <c r="D140" t="s">
        <v>2196</v>
      </c>
      <c r="E140" s="7" t="s">
        <v>2382</v>
      </c>
      <c r="O140" t="s">
        <v>1537</v>
      </c>
      <c r="P140">
        <v>40700</v>
      </c>
      <c r="Q140" t="s">
        <v>911</v>
      </c>
      <c r="AB140" t="s">
        <v>2626</v>
      </c>
    </row>
    <row r="141" spans="4:29" x14ac:dyDescent="0.25">
      <c r="D141" t="s">
        <v>2627</v>
      </c>
      <c r="E141" s="7" t="s">
        <v>2382</v>
      </c>
      <c r="O141" t="s">
        <v>1525</v>
      </c>
      <c r="P141">
        <v>40700</v>
      </c>
      <c r="Q141" t="s">
        <v>911</v>
      </c>
      <c r="AB141" t="s">
        <v>2628</v>
      </c>
      <c r="AC141" t="s">
        <v>96</v>
      </c>
    </row>
    <row r="142" spans="4:29" x14ac:dyDescent="0.25">
      <c r="D142" t="s">
        <v>2336</v>
      </c>
      <c r="E142" s="7" t="s">
        <v>2382</v>
      </c>
      <c r="O142" t="s">
        <v>2440</v>
      </c>
      <c r="P142">
        <v>40700</v>
      </c>
      <c r="Q142" t="s">
        <v>911</v>
      </c>
      <c r="AB142" t="s">
        <v>675</v>
      </c>
    </row>
    <row r="143" spans="4:29" x14ac:dyDescent="0.25">
      <c r="D143" s="8" t="s">
        <v>2629</v>
      </c>
      <c r="E143" s="7" t="s">
        <v>2382</v>
      </c>
      <c r="O143" t="s">
        <v>2630</v>
      </c>
      <c r="P143">
        <v>40900</v>
      </c>
      <c r="Q143" t="s">
        <v>2520</v>
      </c>
      <c r="AB143" t="s">
        <v>868</v>
      </c>
    </row>
    <row r="144" spans="4:29" x14ac:dyDescent="0.25">
      <c r="D144" t="s">
        <v>597</v>
      </c>
      <c r="E144" t="s">
        <v>2382</v>
      </c>
      <c r="O144" t="s">
        <v>2148</v>
      </c>
      <c r="P144">
        <v>40700</v>
      </c>
      <c r="Q144" t="s">
        <v>911</v>
      </c>
      <c r="AB144" t="s">
        <v>2631</v>
      </c>
      <c r="AC144">
        <v>1</v>
      </c>
    </row>
    <row r="145" spans="4:29" x14ac:dyDescent="0.25">
      <c r="D145" t="s">
        <v>1194</v>
      </c>
      <c r="E145" t="s">
        <v>2632</v>
      </c>
      <c r="O145" t="s">
        <v>2491</v>
      </c>
      <c r="P145">
        <v>40700</v>
      </c>
      <c r="Q145" t="s">
        <v>911</v>
      </c>
      <c r="AB145" t="s">
        <v>2633</v>
      </c>
      <c r="AC145" t="s">
        <v>96</v>
      </c>
    </row>
    <row r="146" spans="4:29" x14ac:dyDescent="0.25">
      <c r="D146" t="s">
        <v>2588</v>
      </c>
      <c r="E146" t="s">
        <v>2632</v>
      </c>
      <c r="O146" t="s">
        <v>536</v>
      </c>
      <c r="P146">
        <v>40700</v>
      </c>
      <c r="Q146" t="s">
        <v>911</v>
      </c>
      <c r="AB146" t="s">
        <v>2633</v>
      </c>
      <c r="AC146" t="s">
        <v>96</v>
      </c>
    </row>
    <row r="147" spans="4:29" x14ac:dyDescent="0.25">
      <c r="D147" t="s">
        <v>2634</v>
      </c>
      <c r="E147" t="s">
        <v>2632</v>
      </c>
      <c r="O147" t="s">
        <v>2635</v>
      </c>
      <c r="P147">
        <v>40700</v>
      </c>
      <c r="Q147" t="s">
        <v>911</v>
      </c>
      <c r="AB147" t="s">
        <v>2636</v>
      </c>
    </row>
    <row r="148" spans="4:29" x14ac:dyDescent="0.25">
      <c r="D148" t="s">
        <v>389</v>
      </c>
      <c r="E148" t="s">
        <v>2632</v>
      </c>
      <c r="O148" t="s">
        <v>2637</v>
      </c>
      <c r="P148">
        <v>40700</v>
      </c>
      <c r="Q148" t="s">
        <v>911</v>
      </c>
      <c r="AB148" t="s">
        <v>2636</v>
      </c>
    </row>
    <row r="149" spans="4:29" x14ac:dyDescent="0.25">
      <c r="D149" t="s">
        <v>2635</v>
      </c>
      <c r="E149" t="s">
        <v>2382</v>
      </c>
      <c r="O149" t="s">
        <v>2638</v>
      </c>
      <c r="P149">
        <v>40700</v>
      </c>
      <c r="Q149" t="s">
        <v>911</v>
      </c>
      <c r="AB149" t="s">
        <v>2639</v>
      </c>
      <c r="AC149" t="s">
        <v>96</v>
      </c>
    </row>
    <row r="150" spans="4:29" x14ac:dyDescent="0.25">
      <c r="D150" t="s">
        <v>754</v>
      </c>
      <c r="E150" t="s">
        <v>2382</v>
      </c>
      <c r="O150" t="s">
        <v>2587</v>
      </c>
      <c r="P150">
        <v>40700</v>
      </c>
      <c r="Q150" t="s">
        <v>911</v>
      </c>
      <c r="AB150" t="s">
        <v>2639</v>
      </c>
      <c r="AC150" t="s">
        <v>96</v>
      </c>
    </row>
    <row r="151" spans="4:29" x14ac:dyDescent="0.25">
      <c r="D151" t="s">
        <v>1262</v>
      </c>
      <c r="E151" t="s">
        <v>2382</v>
      </c>
      <c r="O151" t="s">
        <v>779</v>
      </c>
      <c r="P151">
        <v>40700</v>
      </c>
      <c r="Q151" t="s">
        <v>911</v>
      </c>
      <c r="AB151" t="s">
        <v>2640</v>
      </c>
      <c r="AC151" t="s">
        <v>96</v>
      </c>
    </row>
    <row r="152" spans="4:29" x14ac:dyDescent="0.25">
      <c r="D152" t="s">
        <v>1262</v>
      </c>
      <c r="E152" t="s">
        <v>2382</v>
      </c>
      <c r="O152" t="s">
        <v>597</v>
      </c>
      <c r="P152">
        <v>40700</v>
      </c>
      <c r="Q152" t="s">
        <v>911</v>
      </c>
      <c r="AB152" t="s">
        <v>2641</v>
      </c>
      <c r="AC152" t="s">
        <v>96</v>
      </c>
    </row>
    <row r="153" spans="4:29" x14ac:dyDescent="0.25">
      <c r="D153" t="s">
        <v>2642</v>
      </c>
      <c r="E153" t="s">
        <v>2382</v>
      </c>
      <c r="O153" t="s">
        <v>2643</v>
      </c>
      <c r="P153">
        <v>40700</v>
      </c>
      <c r="Q153" t="s">
        <v>911</v>
      </c>
      <c r="AB153" t="s">
        <v>2641</v>
      </c>
      <c r="AC153" t="s">
        <v>96</v>
      </c>
    </row>
    <row r="154" spans="4:29" x14ac:dyDescent="0.25">
      <c r="D154" t="s">
        <v>2172</v>
      </c>
      <c r="E154" t="s">
        <v>2644</v>
      </c>
      <c r="O154" t="s">
        <v>2645</v>
      </c>
      <c r="P154">
        <v>40700</v>
      </c>
      <c r="Q154" t="s">
        <v>911</v>
      </c>
      <c r="AB154" t="s">
        <v>2646</v>
      </c>
      <c r="AC154" t="s">
        <v>96</v>
      </c>
    </row>
    <row r="155" spans="4:29" x14ac:dyDescent="0.25">
      <c r="D155" t="s">
        <v>2172</v>
      </c>
      <c r="E155" s="7" t="s">
        <v>2644</v>
      </c>
      <c r="O155" t="s">
        <v>2647</v>
      </c>
      <c r="P155">
        <v>40700</v>
      </c>
      <c r="Q155" t="s">
        <v>911</v>
      </c>
      <c r="AB155" t="s">
        <v>2648</v>
      </c>
      <c r="AC155">
        <v>1</v>
      </c>
    </row>
    <row r="156" spans="4:29" x14ac:dyDescent="0.25">
      <c r="D156" t="s">
        <v>2649</v>
      </c>
      <c r="E156" t="s">
        <v>2382</v>
      </c>
      <c r="O156" t="s">
        <v>2420</v>
      </c>
      <c r="P156">
        <v>40700</v>
      </c>
      <c r="Q156" t="s">
        <v>911</v>
      </c>
      <c r="AB156" t="s">
        <v>2528</v>
      </c>
    </row>
    <row r="157" spans="4:29" x14ac:dyDescent="0.25">
      <c r="D157" t="s">
        <v>2475</v>
      </c>
      <c r="E157" t="s">
        <v>2382</v>
      </c>
      <c r="O157" t="s">
        <v>2650</v>
      </c>
      <c r="P157">
        <v>40700</v>
      </c>
      <c r="Q157" t="s">
        <v>911</v>
      </c>
      <c r="AB157" t="s">
        <v>2651</v>
      </c>
    </row>
    <row r="158" spans="4:29" x14ac:dyDescent="0.25">
      <c r="D158" t="s">
        <v>2475</v>
      </c>
      <c r="E158" s="7" t="s">
        <v>2382</v>
      </c>
      <c r="O158" t="s">
        <v>2652</v>
      </c>
      <c r="P158">
        <v>40700</v>
      </c>
      <c r="Q158" t="s">
        <v>911</v>
      </c>
      <c r="AB158" t="s">
        <v>2518</v>
      </c>
      <c r="AC158">
        <v>1</v>
      </c>
    </row>
    <row r="159" spans="4:29" x14ac:dyDescent="0.25">
      <c r="D159" t="s">
        <v>2653</v>
      </c>
      <c r="E159" s="7" t="s">
        <v>2382</v>
      </c>
      <c r="O159" t="s">
        <v>2503</v>
      </c>
      <c r="P159">
        <v>40700</v>
      </c>
      <c r="Q159" t="s">
        <v>911</v>
      </c>
      <c r="AB159" t="s">
        <v>2651</v>
      </c>
    </row>
    <row r="160" spans="4:29" x14ac:dyDescent="0.25">
      <c r="D160" t="s">
        <v>2654</v>
      </c>
      <c r="E160" t="s">
        <v>2382</v>
      </c>
      <c r="O160" t="s">
        <v>2534</v>
      </c>
      <c r="P160">
        <v>40700</v>
      </c>
      <c r="Q160" t="s">
        <v>911</v>
      </c>
      <c r="AB160" t="s">
        <v>2651</v>
      </c>
    </row>
    <row r="161" spans="4:29" x14ac:dyDescent="0.25">
      <c r="D161" t="s">
        <v>1032</v>
      </c>
      <c r="E161" s="7" t="s">
        <v>2382</v>
      </c>
      <c r="O161" t="s">
        <v>2654</v>
      </c>
      <c r="P161">
        <v>40700</v>
      </c>
      <c r="Q161" t="s">
        <v>911</v>
      </c>
      <c r="AB161" t="s">
        <v>2651</v>
      </c>
    </row>
    <row r="162" spans="4:29" x14ac:dyDescent="0.25">
      <c r="D162" t="s">
        <v>1032</v>
      </c>
      <c r="E162" s="7" t="s">
        <v>2382</v>
      </c>
      <c r="O162" t="s">
        <v>556</v>
      </c>
      <c r="P162">
        <v>40700</v>
      </c>
      <c r="Q162" t="s">
        <v>911</v>
      </c>
      <c r="AB162" t="s">
        <v>2334</v>
      </c>
    </row>
    <row r="163" spans="4:29" x14ac:dyDescent="0.25">
      <c r="D163" t="s">
        <v>2655</v>
      </c>
      <c r="E163" s="7" t="s">
        <v>2382</v>
      </c>
      <c r="O163" t="s">
        <v>1356</v>
      </c>
      <c r="P163">
        <v>40700</v>
      </c>
      <c r="Q163" t="s">
        <v>911</v>
      </c>
      <c r="AB163" t="s">
        <v>2651</v>
      </c>
    </row>
    <row r="164" spans="4:29" x14ac:dyDescent="0.25">
      <c r="D164" t="s">
        <v>1063</v>
      </c>
      <c r="E164" t="s">
        <v>2382</v>
      </c>
      <c r="O164" t="s">
        <v>2475</v>
      </c>
      <c r="P164">
        <v>40700</v>
      </c>
      <c r="Q164" t="s">
        <v>911</v>
      </c>
      <c r="AB164" t="s">
        <v>2651</v>
      </c>
    </row>
    <row r="165" spans="4:29" x14ac:dyDescent="0.25">
      <c r="D165" t="s">
        <v>1001</v>
      </c>
      <c r="E165" t="s">
        <v>2382</v>
      </c>
      <c r="O165" t="s">
        <v>2627</v>
      </c>
      <c r="P165">
        <v>40700</v>
      </c>
      <c r="Q165" t="s">
        <v>911</v>
      </c>
      <c r="AB165" t="s">
        <v>2651</v>
      </c>
    </row>
    <row r="166" spans="4:29" x14ac:dyDescent="0.25">
      <c r="D166" t="s">
        <v>2481</v>
      </c>
      <c r="E166" s="7" t="s">
        <v>2656</v>
      </c>
      <c r="O166" t="s">
        <v>2444</v>
      </c>
      <c r="P166">
        <v>40700</v>
      </c>
      <c r="Q166" t="s">
        <v>911</v>
      </c>
      <c r="AB166" t="s">
        <v>2651</v>
      </c>
    </row>
    <row r="167" spans="4:29" x14ac:dyDescent="0.25">
      <c r="D167" t="s">
        <v>2657</v>
      </c>
      <c r="E167" t="s">
        <v>2382</v>
      </c>
      <c r="O167" t="s">
        <v>1446</v>
      </c>
      <c r="P167">
        <v>40700</v>
      </c>
      <c r="Q167" t="s">
        <v>911</v>
      </c>
      <c r="AB167" t="s">
        <v>2651</v>
      </c>
    </row>
    <row r="168" spans="4:29" x14ac:dyDescent="0.25">
      <c r="D168" t="s">
        <v>2329</v>
      </c>
      <c r="E168" t="s">
        <v>2382</v>
      </c>
      <c r="O168" t="s">
        <v>2658</v>
      </c>
      <c r="P168">
        <v>40700</v>
      </c>
      <c r="Q168" t="s">
        <v>911</v>
      </c>
      <c r="AB168" t="s">
        <v>2651</v>
      </c>
    </row>
    <row r="169" spans="4:29" x14ac:dyDescent="0.25">
      <c r="D169" t="s">
        <v>2604</v>
      </c>
      <c r="E169" t="s">
        <v>2382</v>
      </c>
      <c r="O169" t="s">
        <v>1953</v>
      </c>
      <c r="P169">
        <v>40700</v>
      </c>
      <c r="Q169" t="s">
        <v>911</v>
      </c>
      <c r="AB169" t="s">
        <v>2518</v>
      </c>
      <c r="AC169">
        <v>1</v>
      </c>
    </row>
    <row r="170" spans="4:29" x14ac:dyDescent="0.25">
      <c r="D170" t="s">
        <v>2484</v>
      </c>
      <c r="E170" t="s">
        <v>2382</v>
      </c>
      <c r="O170" t="s">
        <v>2483</v>
      </c>
      <c r="P170">
        <v>40700</v>
      </c>
      <c r="Q170" t="s">
        <v>911</v>
      </c>
      <c r="AB170" t="s">
        <v>2659</v>
      </c>
      <c r="AC170" t="s">
        <v>96</v>
      </c>
    </row>
    <row r="171" spans="4:29" x14ac:dyDescent="0.25">
      <c r="D171" t="s">
        <v>2660</v>
      </c>
      <c r="E171" t="s">
        <v>2382</v>
      </c>
      <c r="O171" t="s">
        <v>2531</v>
      </c>
      <c r="P171">
        <v>40700</v>
      </c>
      <c r="Q171" t="s">
        <v>911</v>
      </c>
      <c r="AB171" t="s">
        <v>2661</v>
      </c>
      <c r="AC171" t="s">
        <v>96</v>
      </c>
    </row>
    <row r="172" spans="4:29" x14ac:dyDescent="0.25">
      <c r="D172" t="s">
        <v>2352</v>
      </c>
      <c r="E172" t="s">
        <v>2382</v>
      </c>
      <c r="O172" t="s">
        <v>2662</v>
      </c>
      <c r="P172">
        <v>40700</v>
      </c>
      <c r="Q172" t="s">
        <v>911</v>
      </c>
      <c r="AB172" t="s">
        <v>2663</v>
      </c>
    </row>
    <row r="173" spans="4:29" x14ac:dyDescent="0.25">
      <c r="D173" t="s">
        <v>547</v>
      </c>
      <c r="E173" t="s">
        <v>2382</v>
      </c>
      <c r="O173" t="s">
        <v>265</v>
      </c>
      <c r="P173">
        <v>40700</v>
      </c>
      <c r="Q173" t="s">
        <v>911</v>
      </c>
      <c r="AB173" t="s">
        <v>2664</v>
      </c>
    </row>
    <row r="174" spans="4:29" x14ac:dyDescent="0.25">
      <c r="D174" t="s">
        <v>2665</v>
      </c>
      <c r="E174" s="7" t="s">
        <v>2382</v>
      </c>
      <c r="O174" t="s">
        <v>2576</v>
      </c>
      <c r="P174">
        <v>40700</v>
      </c>
      <c r="Q174" t="s">
        <v>911</v>
      </c>
      <c r="AB174" t="s">
        <v>2666</v>
      </c>
    </row>
    <row r="175" spans="4:29" x14ac:dyDescent="0.25">
      <c r="D175" t="s">
        <v>2665</v>
      </c>
      <c r="E175" s="7" t="s">
        <v>2382</v>
      </c>
      <c r="O175" t="s">
        <v>2196</v>
      </c>
      <c r="P175">
        <v>40700</v>
      </c>
      <c r="Q175" t="s">
        <v>911</v>
      </c>
      <c r="AB175" t="s">
        <v>2667</v>
      </c>
    </row>
    <row r="176" spans="4:29" x14ac:dyDescent="0.25">
      <c r="D176" t="s">
        <v>2668</v>
      </c>
      <c r="E176" s="7" t="s">
        <v>2382</v>
      </c>
      <c r="O176" t="s">
        <v>133</v>
      </c>
      <c r="P176">
        <v>40700</v>
      </c>
      <c r="Q176" t="s">
        <v>911</v>
      </c>
      <c r="AB176" t="s">
        <v>2669</v>
      </c>
    </row>
    <row r="177" spans="4:29" x14ac:dyDescent="0.25">
      <c r="D177" t="s">
        <v>569</v>
      </c>
      <c r="E177" t="s">
        <v>2382</v>
      </c>
      <c r="O177" t="s">
        <v>769</v>
      </c>
      <c r="P177">
        <v>40700</v>
      </c>
      <c r="Q177" t="s">
        <v>911</v>
      </c>
      <c r="AB177" t="s">
        <v>2670</v>
      </c>
      <c r="AC177">
        <v>1</v>
      </c>
    </row>
    <row r="178" spans="4:29" x14ac:dyDescent="0.25">
      <c r="D178" t="s">
        <v>2671</v>
      </c>
      <c r="E178" t="s">
        <v>2382</v>
      </c>
      <c r="O178" t="s">
        <v>2172</v>
      </c>
      <c r="P178">
        <v>40700</v>
      </c>
      <c r="Q178" t="s">
        <v>911</v>
      </c>
      <c r="AB178" t="s">
        <v>2672</v>
      </c>
    </row>
    <row r="179" spans="4:29" x14ac:dyDescent="0.25">
      <c r="D179" t="s">
        <v>2492</v>
      </c>
      <c r="E179" t="s">
        <v>2562</v>
      </c>
      <c r="O179" t="s">
        <v>258</v>
      </c>
      <c r="P179">
        <v>40700</v>
      </c>
      <c r="Q179" t="s">
        <v>911</v>
      </c>
      <c r="AB179" t="s">
        <v>2673</v>
      </c>
      <c r="AC179" t="s">
        <v>96</v>
      </c>
    </row>
    <row r="180" spans="4:29" x14ac:dyDescent="0.25">
      <c r="D180" s="9" t="s">
        <v>500</v>
      </c>
      <c r="E180" s="7" t="s">
        <v>500</v>
      </c>
      <c r="O180" t="s">
        <v>389</v>
      </c>
      <c r="P180">
        <v>40700</v>
      </c>
      <c r="Q180" t="s">
        <v>911</v>
      </c>
      <c r="AB180" t="s">
        <v>2674</v>
      </c>
      <c r="AC180" t="s">
        <v>96</v>
      </c>
    </row>
    <row r="181" spans="4:29" x14ac:dyDescent="0.25">
      <c r="D181" t="s">
        <v>1184</v>
      </c>
      <c r="E181" t="s">
        <v>500</v>
      </c>
      <c r="O181" t="s">
        <v>296</v>
      </c>
      <c r="P181">
        <v>40700</v>
      </c>
      <c r="Q181" t="s">
        <v>911</v>
      </c>
      <c r="AB181" t="s">
        <v>326</v>
      </c>
      <c r="AC181" t="s">
        <v>96</v>
      </c>
    </row>
    <row r="182" spans="4:29" x14ac:dyDescent="0.25">
      <c r="D182" s="8" t="s">
        <v>301</v>
      </c>
      <c r="E182" s="7" t="s">
        <v>500</v>
      </c>
      <c r="O182" t="s">
        <v>301</v>
      </c>
      <c r="P182">
        <v>40700</v>
      </c>
      <c r="Q182" t="s">
        <v>911</v>
      </c>
      <c r="AB182" t="s">
        <v>2675</v>
      </c>
      <c r="AC182" t="s">
        <v>96</v>
      </c>
    </row>
    <row r="183" spans="4:29" x14ac:dyDescent="0.25">
      <c r="D183" t="s">
        <v>1537</v>
      </c>
      <c r="E183" s="7" t="s">
        <v>500</v>
      </c>
      <c r="O183" t="s">
        <v>318</v>
      </c>
      <c r="P183">
        <v>40700</v>
      </c>
      <c r="Q183" t="s">
        <v>911</v>
      </c>
      <c r="AB183" t="s">
        <v>329</v>
      </c>
      <c r="AC183" t="s">
        <v>96</v>
      </c>
    </row>
    <row r="184" spans="4:29" x14ac:dyDescent="0.25">
      <c r="D184" t="s">
        <v>1537</v>
      </c>
      <c r="E184" t="s">
        <v>500</v>
      </c>
      <c r="O184" t="s">
        <v>323</v>
      </c>
      <c r="P184">
        <v>40700</v>
      </c>
      <c r="Q184" t="s">
        <v>911</v>
      </c>
      <c r="AB184" t="s">
        <v>2676</v>
      </c>
    </row>
    <row r="185" spans="4:29" x14ac:dyDescent="0.25">
      <c r="D185" t="s">
        <v>1631</v>
      </c>
      <c r="E185" t="s">
        <v>2392</v>
      </c>
      <c r="O185" t="s">
        <v>2347</v>
      </c>
      <c r="P185">
        <v>40700</v>
      </c>
      <c r="Q185" t="s">
        <v>911</v>
      </c>
      <c r="AB185" t="s">
        <v>2677</v>
      </c>
    </row>
    <row r="186" spans="4:29" x14ac:dyDescent="0.25">
      <c r="D186" t="s">
        <v>2571</v>
      </c>
      <c r="E186" t="s">
        <v>2392</v>
      </c>
      <c r="O186" t="s">
        <v>782</v>
      </c>
      <c r="P186">
        <v>40700</v>
      </c>
      <c r="Q186" t="s">
        <v>911</v>
      </c>
      <c r="AB186" t="s">
        <v>2678</v>
      </c>
      <c r="AC186">
        <v>1</v>
      </c>
    </row>
    <row r="187" spans="4:29" x14ac:dyDescent="0.25">
      <c r="D187" t="s">
        <v>1100</v>
      </c>
      <c r="E187" t="s">
        <v>2392</v>
      </c>
      <c r="O187" t="s">
        <v>547</v>
      </c>
      <c r="P187">
        <v>40700</v>
      </c>
      <c r="Q187" t="s">
        <v>911</v>
      </c>
      <c r="AB187" t="s">
        <v>2672</v>
      </c>
    </row>
    <row r="188" spans="4:29" x14ac:dyDescent="0.25">
      <c r="D188" t="s">
        <v>107</v>
      </c>
      <c r="E188" s="7" t="s">
        <v>2392</v>
      </c>
      <c r="O188" t="s">
        <v>801</v>
      </c>
      <c r="P188">
        <v>40700</v>
      </c>
      <c r="Q188" t="s">
        <v>911</v>
      </c>
      <c r="AB188" s="27" t="s">
        <v>2679</v>
      </c>
    </row>
    <row r="189" spans="4:29" x14ac:dyDescent="0.25">
      <c r="D189" t="s">
        <v>2637</v>
      </c>
      <c r="E189" s="7" t="s">
        <v>2392</v>
      </c>
      <c r="O189" t="s">
        <v>2680</v>
      </c>
      <c r="P189">
        <v>40700</v>
      </c>
      <c r="Q189" t="s">
        <v>911</v>
      </c>
      <c r="AB189" t="s">
        <v>2681</v>
      </c>
    </row>
    <row r="190" spans="4:29" x14ac:dyDescent="0.25">
      <c r="D190" t="s">
        <v>1016</v>
      </c>
      <c r="E190" t="s">
        <v>2392</v>
      </c>
      <c r="O190" t="s">
        <v>801</v>
      </c>
      <c r="P190">
        <v>40700</v>
      </c>
      <c r="Q190" t="s">
        <v>911</v>
      </c>
      <c r="AB190" t="s">
        <v>2682</v>
      </c>
      <c r="AC190" t="s">
        <v>96</v>
      </c>
    </row>
    <row r="191" spans="4:29" x14ac:dyDescent="0.25">
      <c r="D191" t="s">
        <v>2683</v>
      </c>
      <c r="E191" t="s">
        <v>2382</v>
      </c>
      <c r="O191" t="s">
        <v>2473</v>
      </c>
      <c r="P191">
        <v>40700</v>
      </c>
      <c r="Q191" t="s">
        <v>911</v>
      </c>
      <c r="AB191" t="s">
        <v>258</v>
      </c>
      <c r="AC191" t="s">
        <v>96</v>
      </c>
    </row>
    <row r="192" spans="4:29" x14ac:dyDescent="0.25">
      <c r="D192" t="s">
        <v>599</v>
      </c>
      <c r="E192" s="7" t="s">
        <v>2382</v>
      </c>
      <c r="O192" t="s">
        <v>2684</v>
      </c>
      <c r="P192">
        <v>40700</v>
      </c>
      <c r="Q192" t="s">
        <v>911</v>
      </c>
      <c r="AB192" t="s">
        <v>2685</v>
      </c>
    </row>
    <row r="193" spans="4:29" x14ac:dyDescent="0.25">
      <c r="D193" t="s">
        <v>2645</v>
      </c>
      <c r="E193" t="s">
        <v>2382</v>
      </c>
      <c r="O193" t="s">
        <v>2686</v>
      </c>
      <c r="P193">
        <v>40700</v>
      </c>
      <c r="Q193" t="s">
        <v>911</v>
      </c>
      <c r="AB193" t="s">
        <v>2687</v>
      </c>
      <c r="AC193" t="s">
        <v>96</v>
      </c>
    </row>
    <row r="194" spans="4:29" x14ac:dyDescent="0.25">
      <c r="D194" t="s">
        <v>2688</v>
      </c>
      <c r="E194" s="7" t="s">
        <v>2382</v>
      </c>
      <c r="O194" t="s">
        <v>2689</v>
      </c>
      <c r="P194">
        <v>40700</v>
      </c>
      <c r="Q194" t="s">
        <v>911</v>
      </c>
      <c r="AB194" t="s">
        <v>2477</v>
      </c>
    </row>
    <row r="195" spans="4:29" x14ac:dyDescent="0.25">
      <c r="D195" t="s">
        <v>2599</v>
      </c>
      <c r="E195" s="7" t="s">
        <v>2382</v>
      </c>
      <c r="O195" t="s">
        <v>92</v>
      </c>
      <c r="P195">
        <v>40700</v>
      </c>
      <c r="Q195" t="s">
        <v>911</v>
      </c>
      <c r="AB195" t="s">
        <v>2690</v>
      </c>
      <c r="AC195" t="s">
        <v>96</v>
      </c>
    </row>
    <row r="196" spans="4:29" x14ac:dyDescent="0.25">
      <c r="D196" t="s">
        <v>2691</v>
      </c>
      <c r="E196" t="s">
        <v>2382</v>
      </c>
      <c r="O196" t="s">
        <v>2692</v>
      </c>
      <c r="P196">
        <v>40700</v>
      </c>
      <c r="Q196" t="s">
        <v>911</v>
      </c>
      <c r="AB196" t="s">
        <v>2693</v>
      </c>
      <c r="AC196" t="s">
        <v>96</v>
      </c>
    </row>
    <row r="197" spans="4:29" x14ac:dyDescent="0.25">
      <c r="D197" t="s">
        <v>2694</v>
      </c>
      <c r="E197" t="s">
        <v>2382</v>
      </c>
      <c r="O197" t="s">
        <v>2695</v>
      </c>
      <c r="P197">
        <v>40700</v>
      </c>
      <c r="Q197" t="s">
        <v>911</v>
      </c>
      <c r="AB197" t="s">
        <v>2696</v>
      </c>
      <c r="AC197" t="s">
        <v>96</v>
      </c>
    </row>
    <row r="198" spans="4:29" x14ac:dyDescent="0.25">
      <c r="D198" t="s">
        <v>2697</v>
      </c>
      <c r="E198" s="7" t="s">
        <v>2382</v>
      </c>
      <c r="O198" t="s">
        <v>477</v>
      </c>
      <c r="P198">
        <v>40700</v>
      </c>
      <c r="Q198" t="s">
        <v>911</v>
      </c>
      <c r="AB198" t="s">
        <v>2698</v>
      </c>
      <c r="AC198" t="s">
        <v>96</v>
      </c>
    </row>
    <row r="199" spans="4:29" x14ac:dyDescent="0.25">
      <c r="D199" t="s">
        <v>576</v>
      </c>
      <c r="E199" s="7" t="s">
        <v>2699</v>
      </c>
      <c r="O199" t="s">
        <v>2700</v>
      </c>
      <c r="P199">
        <v>40700</v>
      </c>
      <c r="Q199" t="s">
        <v>911</v>
      </c>
      <c r="AB199" t="s">
        <v>2701</v>
      </c>
    </row>
    <row r="200" spans="4:29" x14ac:dyDescent="0.25">
      <c r="D200" t="s">
        <v>2593</v>
      </c>
      <c r="E200" t="s">
        <v>2699</v>
      </c>
      <c r="O200" t="s">
        <v>322</v>
      </c>
      <c r="P200">
        <v>40700</v>
      </c>
      <c r="Q200" t="s">
        <v>911</v>
      </c>
      <c r="AB200" t="s">
        <v>2339</v>
      </c>
    </row>
    <row r="201" spans="4:29" x14ac:dyDescent="0.25">
      <c r="D201" t="s">
        <v>1293</v>
      </c>
      <c r="E201" s="7" t="s">
        <v>2699</v>
      </c>
      <c r="O201" t="s">
        <v>2702</v>
      </c>
      <c r="P201">
        <v>40700</v>
      </c>
      <c r="Q201" t="s">
        <v>911</v>
      </c>
      <c r="AB201" t="s">
        <v>2703</v>
      </c>
    </row>
    <row r="202" spans="4:29" x14ac:dyDescent="0.25">
      <c r="D202" t="s">
        <v>2704</v>
      </c>
      <c r="E202" s="7" t="s">
        <v>2705</v>
      </c>
      <c r="O202" t="s">
        <v>2706</v>
      </c>
      <c r="P202">
        <v>40700</v>
      </c>
      <c r="Q202" t="s">
        <v>911</v>
      </c>
      <c r="AB202" t="s">
        <v>2707</v>
      </c>
    </row>
    <row r="203" spans="4:29" x14ac:dyDescent="0.25">
      <c r="D203" t="s">
        <v>2499</v>
      </c>
      <c r="E203" t="s">
        <v>2705</v>
      </c>
      <c r="O203" t="s">
        <v>2708</v>
      </c>
      <c r="P203">
        <v>40700</v>
      </c>
      <c r="Q203" t="s">
        <v>911</v>
      </c>
      <c r="AB203" t="s">
        <v>2709</v>
      </c>
    </row>
    <row r="204" spans="4:29" x14ac:dyDescent="0.25">
      <c r="D204" t="s">
        <v>2638</v>
      </c>
      <c r="E204" s="7" t="s">
        <v>2705</v>
      </c>
      <c r="O204" t="s">
        <v>2710</v>
      </c>
      <c r="P204">
        <v>40700</v>
      </c>
      <c r="Q204" t="s">
        <v>911</v>
      </c>
      <c r="AB204" t="s">
        <v>2711</v>
      </c>
    </row>
    <row r="205" spans="4:29" x14ac:dyDescent="0.25">
      <c r="D205" t="s">
        <v>1628</v>
      </c>
      <c r="E205" t="s">
        <v>2705</v>
      </c>
      <c r="O205" t="s">
        <v>553</v>
      </c>
      <c r="P205">
        <v>40700</v>
      </c>
      <c r="Q205" t="s">
        <v>911</v>
      </c>
      <c r="AB205" t="s">
        <v>2712</v>
      </c>
    </row>
    <row r="206" spans="4:29" x14ac:dyDescent="0.25">
      <c r="D206" t="s">
        <v>1005</v>
      </c>
      <c r="E206" t="s">
        <v>1005</v>
      </c>
      <c r="O206" t="s">
        <v>2713</v>
      </c>
      <c r="P206">
        <v>40700</v>
      </c>
      <c r="Q206" t="s">
        <v>911</v>
      </c>
      <c r="AB206" t="s">
        <v>2714</v>
      </c>
      <c r="AC206" t="s">
        <v>96</v>
      </c>
    </row>
    <row r="207" spans="4:29" x14ac:dyDescent="0.25">
      <c r="D207" t="s">
        <v>2710</v>
      </c>
      <c r="E207" t="s">
        <v>2715</v>
      </c>
      <c r="O207" t="s">
        <v>2671</v>
      </c>
      <c r="P207">
        <v>40700</v>
      </c>
      <c r="Q207" t="s">
        <v>911</v>
      </c>
      <c r="AB207" t="s">
        <v>2714</v>
      </c>
      <c r="AC207" t="s">
        <v>96</v>
      </c>
    </row>
    <row r="208" spans="4:29" x14ac:dyDescent="0.25">
      <c r="D208" t="s">
        <v>2333</v>
      </c>
      <c r="E208" t="s">
        <v>2715</v>
      </c>
      <c r="O208" t="s">
        <v>2559</v>
      </c>
      <c r="P208">
        <v>40700</v>
      </c>
      <c r="Q208" t="s">
        <v>911</v>
      </c>
      <c r="AB208" t="s">
        <v>2716</v>
      </c>
      <c r="AC208" t="s">
        <v>96</v>
      </c>
    </row>
    <row r="209" spans="4:29" x14ac:dyDescent="0.25">
      <c r="D209" t="s">
        <v>2333</v>
      </c>
      <c r="E209" t="s">
        <v>2715</v>
      </c>
      <c r="O209" t="s">
        <v>2717</v>
      </c>
      <c r="P209">
        <v>40700</v>
      </c>
      <c r="Q209" t="s">
        <v>911</v>
      </c>
      <c r="AB209" t="s">
        <v>2718</v>
      </c>
      <c r="AC209" t="s">
        <v>96</v>
      </c>
    </row>
    <row r="210" spans="4:29" x14ac:dyDescent="0.25">
      <c r="D210" t="s">
        <v>2719</v>
      </c>
      <c r="E210" s="7" t="s">
        <v>2715</v>
      </c>
      <c r="O210" t="s">
        <v>2720</v>
      </c>
      <c r="P210">
        <v>40700</v>
      </c>
      <c r="Q210" t="s">
        <v>911</v>
      </c>
      <c r="AB210" t="s">
        <v>2718</v>
      </c>
      <c r="AC210" t="s">
        <v>96</v>
      </c>
    </row>
    <row r="211" spans="4:29" x14ac:dyDescent="0.25">
      <c r="D211" t="s">
        <v>2560</v>
      </c>
      <c r="E211" s="7" t="s">
        <v>1005</v>
      </c>
      <c r="O211" t="s">
        <v>2556</v>
      </c>
      <c r="P211">
        <v>40700</v>
      </c>
      <c r="Q211" t="s">
        <v>911</v>
      </c>
      <c r="AB211" t="s">
        <v>2721</v>
      </c>
      <c r="AC211" t="s">
        <v>96</v>
      </c>
    </row>
    <row r="212" spans="4:29" x14ac:dyDescent="0.25">
      <c r="D212" t="s">
        <v>2722</v>
      </c>
      <c r="E212" t="s">
        <v>1005</v>
      </c>
      <c r="O212" t="s">
        <v>2723</v>
      </c>
      <c r="P212">
        <v>40700</v>
      </c>
      <c r="Q212" t="s">
        <v>911</v>
      </c>
      <c r="AB212" s="3" t="s">
        <v>2724</v>
      </c>
      <c r="AC212" s="3"/>
    </row>
    <row r="213" spans="4:29" x14ac:dyDescent="0.25">
      <c r="D213" t="s">
        <v>133</v>
      </c>
      <c r="E213" s="7" t="s">
        <v>1005</v>
      </c>
      <c r="O213" t="s">
        <v>2725</v>
      </c>
      <c r="P213">
        <v>40700</v>
      </c>
      <c r="Q213" t="s">
        <v>911</v>
      </c>
      <c r="AB213" t="s">
        <v>2726</v>
      </c>
    </row>
    <row r="214" spans="4:29" x14ac:dyDescent="0.25">
      <c r="D214" s="8" t="s">
        <v>2594</v>
      </c>
      <c r="E214" s="7" t="s">
        <v>2715</v>
      </c>
      <c r="O214" t="s">
        <v>2727</v>
      </c>
      <c r="P214">
        <v>40900</v>
      </c>
      <c r="Q214" t="s">
        <v>2520</v>
      </c>
      <c r="AB214" t="s">
        <v>2728</v>
      </c>
      <c r="AC214" t="s">
        <v>96</v>
      </c>
    </row>
    <row r="215" spans="4:29" x14ac:dyDescent="0.25">
      <c r="D215" s="21" t="s">
        <v>2606</v>
      </c>
      <c r="E215" s="22" t="s">
        <v>2382</v>
      </c>
      <c r="O215" t="s">
        <v>356</v>
      </c>
      <c r="P215">
        <v>40700</v>
      </c>
      <c r="Q215" t="s">
        <v>911</v>
      </c>
      <c r="AB215" t="s">
        <v>2728</v>
      </c>
      <c r="AC215" t="s">
        <v>96</v>
      </c>
    </row>
    <row r="216" spans="4:29" x14ac:dyDescent="0.25">
      <c r="D216" t="s">
        <v>1224</v>
      </c>
      <c r="E216" s="7" t="s">
        <v>2382</v>
      </c>
      <c r="O216" t="s">
        <v>257</v>
      </c>
      <c r="P216">
        <v>40700</v>
      </c>
      <c r="Q216" t="s">
        <v>911</v>
      </c>
      <c r="AB216" t="s">
        <v>2728</v>
      </c>
      <c r="AC216" t="s">
        <v>96</v>
      </c>
    </row>
    <row r="217" spans="4:29" x14ac:dyDescent="0.25">
      <c r="D217" t="s">
        <v>2505</v>
      </c>
      <c r="E217" t="s">
        <v>2382</v>
      </c>
      <c r="O217" t="s">
        <v>551</v>
      </c>
      <c r="P217">
        <v>40700</v>
      </c>
      <c r="Q217" t="s">
        <v>911</v>
      </c>
      <c r="AB217" t="s">
        <v>2729</v>
      </c>
      <c r="AC217" t="s">
        <v>96</v>
      </c>
    </row>
    <row r="218" spans="4:29" x14ac:dyDescent="0.25">
      <c r="D218" t="s">
        <v>779</v>
      </c>
      <c r="E218" s="7" t="s">
        <v>2730</v>
      </c>
      <c r="O218" t="s">
        <v>257</v>
      </c>
      <c r="P218">
        <v>40700</v>
      </c>
      <c r="Q218" t="s">
        <v>911</v>
      </c>
      <c r="AB218" t="s">
        <v>2729</v>
      </c>
      <c r="AC218" t="s">
        <v>96</v>
      </c>
    </row>
    <row r="219" spans="4:29" x14ac:dyDescent="0.25">
      <c r="D219" t="s">
        <v>2509</v>
      </c>
      <c r="E219" s="7" t="s">
        <v>2382</v>
      </c>
      <c r="O219" t="s">
        <v>2559</v>
      </c>
      <c r="P219">
        <v>40700</v>
      </c>
      <c r="Q219" t="s">
        <v>911</v>
      </c>
      <c r="AB219" t="s">
        <v>2731</v>
      </c>
      <c r="AC219" t="s">
        <v>96</v>
      </c>
    </row>
    <row r="220" spans="4:29" x14ac:dyDescent="0.25">
      <c r="D220" t="s">
        <v>2732</v>
      </c>
      <c r="E220" s="7" t="s">
        <v>2382</v>
      </c>
      <c r="O220" t="s">
        <v>1241</v>
      </c>
      <c r="P220">
        <v>40700</v>
      </c>
      <c r="Q220" t="s">
        <v>911</v>
      </c>
      <c r="AB220" t="s">
        <v>2733</v>
      </c>
      <c r="AC220" t="s">
        <v>96</v>
      </c>
    </row>
    <row r="221" spans="4:29" x14ac:dyDescent="0.25">
      <c r="D221" t="s">
        <v>2652</v>
      </c>
      <c r="E221" s="7" t="s">
        <v>2734</v>
      </c>
      <c r="O221" t="s">
        <v>2157</v>
      </c>
      <c r="P221">
        <v>40700</v>
      </c>
      <c r="Q221" t="s">
        <v>911</v>
      </c>
      <c r="AB221" t="s">
        <v>2733</v>
      </c>
      <c r="AC221" t="s">
        <v>96</v>
      </c>
    </row>
    <row r="222" spans="4:29" x14ac:dyDescent="0.25">
      <c r="D222" t="s">
        <v>373</v>
      </c>
      <c r="E222" s="7" t="s">
        <v>2734</v>
      </c>
      <c r="O222" t="s">
        <v>320</v>
      </c>
      <c r="P222">
        <v>40700</v>
      </c>
      <c r="Q222" t="s">
        <v>911</v>
      </c>
      <c r="AB222" t="s">
        <v>2735</v>
      </c>
      <c r="AC222" t="s">
        <v>96</v>
      </c>
    </row>
    <row r="223" spans="4:29" x14ac:dyDescent="0.25">
      <c r="D223" t="s">
        <v>2736</v>
      </c>
      <c r="E223" s="7" t="s">
        <v>2382</v>
      </c>
      <c r="O223" t="s">
        <v>316</v>
      </c>
      <c r="P223">
        <v>40700</v>
      </c>
      <c r="Q223" t="s">
        <v>911</v>
      </c>
      <c r="AB223" t="s">
        <v>2737</v>
      </c>
      <c r="AC223" t="s">
        <v>96</v>
      </c>
    </row>
    <row r="224" spans="4:29" x14ac:dyDescent="0.25">
      <c r="D224" t="s">
        <v>2514</v>
      </c>
      <c r="E224" s="7" t="s">
        <v>2382</v>
      </c>
      <c r="O224" t="s">
        <v>2503</v>
      </c>
      <c r="P224">
        <v>40700</v>
      </c>
      <c r="Q224" t="s">
        <v>911</v>
      </c>
      <c r="AB224" t="s">
        <v>2737</v>
      </c>
      <c r="AC224" t="s">
        <v>96</v>
      </c>
    </row>
    <row r="225" spans="4:29" x14ac:dyDescent="0.25">
      <c r="D225" t="s">
        <v>2738</v>
      </c>
      <c r="E225" s="7" t="s">
        <v>2382</v>
      </c>
      <c r="O225" t="s">
        <v>794</v>
      </c>
      <c r="P225">
        <v>40700</v>
      </c>
      <c r="Q225" t="s">
        <v>911</v>
      </c>
      <c r="AB225" t="s">
        <v>2739</v>
      </c>
      <c r="AC225" t="s">
        <v>96</v>
      </c>
    </row>
    <row r="226" spans="4:29" x14ac:dyDescent="0.25">
      <c r="D226" t="s">
        <v>2434</v>
      </c>
      <c r="E226" t="s">
        <v>2382</v>
      </c>
      <c r="O226" t="s">
        <v>296</v>
      </c>
      <c r="P226">
        <v>40700</v>
      </c>
      <c r="Q226" t="s">
        <v>911</v>
      </c>
      <c r="AB226" t="s">
        <v>2739</v>
      </c>
      <c r="AC226" t="s">
        <v>96</v>
      </c>
    </row>
    <row r="227" spans="4:29" x14ac:dyDescent="0.25">
      <c r="D227" t="s">
        <v>258</v>
      </c>
      <c r="E227" t="s">
        <v>2382</v>
      </c>
      <c r="O227" t="s">
        <v>2525</v>
      </c>
      <c r="P227">
        <v>40700</v>
      </c>
      <c r="Q227" t="s">
        <v>911</v>
      </c>
      <c r="AB227" t="s">
        <v>2739</v>
      </c>
      <c r="AC227" t="s">
        <v>96</v>
      </c>
    </row>
    <row r="228" spans="4:29" x14ac:dyDescent="0.25">
      <c r="D228" t="s">
        <v>2740</v>
      </c>
      <c r="E228" t="s">
        <v>2382</v>
      </c>
      <c r="O228" t="s">
        <v>536</v>
      </c>
      <c r="P228">
        <v>40700</v>
      </c>
      <c r="Q228" t="s">
        <v>911</v>
      </c>
      <c r="AB228" t="s">
        <v>2739</v>
      </c>
      <c r="AC228" t="s">
        <v>96</v>
      </c>
    </row>
    <row r="229" spans="4:29" x14ac:dyDescent="0.25">
      <c r="D229" t="s">
        <v>1083</v>
      </c>
      <c r="E229" t="s">
        <v>2382</v>
      </c>
      <c r="O229" t="s">
        <v>803</v>
      </c>
      <c r="P229">
        <v>40700</v>
      </c>
      <c r="Q229" t="s">
        <v>911</v>
      </c>
      <c r="AB229" t="s">
        <v>2741</v>
      </c>
      <c r="AC229" t="s">
        <v>96</v>
      </c>
    </row>
    <row r="230" spans="4:29" x14ac:dyDescent="0.25">
      <c r="D230" t="s">
        <v>252</v>
      </c>
      <c r="E230" t="s">
        <v>1121</v>
      </c>
      <c r="O230" t="s">
        <v>2742</v>
      </c>
      <c r="P230">
        <v>40700</v>
      </c>
      <c r="Q230" t="s">
        <v>911</v>
      </c>
      <c r="AB230" t="s">
        <v>2741</v>
      </c>
      <c r="AC230" t="s">
        <v>96</v>
      </c>
    </row>
    <row r="231" spans="4:29" x14ac:dyDescent="0.25">
      <c r="D231" t="s">
        <v>252</v>
      </c>
      <c r="E231" t="s">
        <v>1121</v>
      </c>
      <c r="O231" t="s">
        <v>437</v>
      </c>
      <c r="P231">
        <v>40700</v>
      </c>
      <c r="Q231" t="s">
        <v>911</v>
      </c>
      <c r="AB231" t="s">
        <v>2743</v>
      </c>
      <c r="AC231" t="s">
        <v>96</v>
      </c>
    </row>
    <row r="232" spans="4:29" x14ac:dyDescent="0.25">
      <c r="D232" t="s">
        <v>1121</v>
      </c>
      <c r="E232" t="s">
        <v>1121</v>
      </c>
      <c r="O232" t="s">
        <v>265</v>
      </c>
      <c r="P232">
        <v>40700</v>
      </c>
      <c r="Q232" t="s">
        <v>911</v>
      </c>
      <c r="AB232" t="s">
        <v>2743</v>
      </c>
      <c r="AC232" t="s">
        <v>96</v>
      </c>
    </row>
    <row r="233" spans="4:29" x14ac:dyDescent="0.25">
      <c r="D233" t="s">
        <v>2574</v>
      </c>
      <c r="E233" t="s">
        <v>1121</v>
      </c>
      <c r="O233" t="s">
        <v>2601</v>
      </c>
      <c r="P233">
        <v>40700</v>
      </c>
      <c r="Q233" t="s">
        <v>911</v>
      </c>
      <c r="AB233" t="s">
        <v>2743</v>
      </c>
      <c r="AC233" t="s">
        <v>96</v>
      </c>
    </row>
    <row r="234" spans="4:29" x14ac:dyDescent="0.25">
      <c r="D234" t="s">
        <v>2662</v>
      </c>
      <c r="E234" t="s">
        <v>1121</v>
      </c>
      <c r="O234" t="s">
        <v>2627</v>
      </c>
      <c r="P234">
        <v>40700</v>
      </c>
      <c r="Q234" t="s">
        <v>911</v>
      </c>
      <c r="AB234" t="s">
        <v>2744</v>
      </c>
      <c r="AC234" t="s">
        <v>96</v>
      </c>
    </row>
    <row r="235" spans="4:29" x14ac:dyDescent="0.25">
      <c r="D235" t="s">
        <v>2598</v>
      </c>
      <c r="E235" t="s">
        <v>1121</v>
      </c>
      <c r="O235" t="s">
        <v>2336</v>
      </c>
      <c r="P235">
        <v>40700</v>
      </c>
      <c r="Q235" t="s">
        <v>911</v>
      </c>
      <c r="AB235" t="s">
        <v>2744</v>
      </c>
      <c r="AC235" t="s">
        <v>96</v>
      </c>
    </row>
    <row r="236" spans="4:29" x14ac:dyDescent="0.25">
      <c r="D236" t="s">
        <v>543</v>
      </c>
      <c r="E236" t="s">
        <v>2382</v>
      </c>
      <c r="O236" t="s">
        <v>2588</v>
      </c>
      <c r="P236">
        <v>40700</v>
      </c>
      <c r="Q236" t="s">
        <v>911</v>
      </c>
      <c r="AB236" t="s">
        <v>2745</v>
      </c>
      <c r="AC236" t="s">
        <v>96</v>
      </c>
    </row>
    <row r="237" spans="4:29" x14ac:dyDescent="0.25">
      <c r="D237" t="s">
        <v>2746</v>
      </c>
      <c r="E237" t="s">
        <v>2382</v>
      </c>
      <c r="O237" t="s">
        <v>754</v>
      </c>
      <c r="P237">
        <v>40700</v>
      </c>
      <c r="Q237" t="s">
        <v>911</v>
      </c>
      <c r="AB237" t="s">
        <v>2747</v>
      </c>
    </row>
    <row r="238" spans="4:29" x14ac:dyDescent="0.25">
      <c r="D238" t="s">
        <v>2746</v>
      </c>
      <c r="E238" t="s">
        <v>2382</v>
      </c>
      <c r="O238" t="s">
        <v>2748</v>
      </c>
      <c r="P238">
        <v>40700</v>
      </c>
      <c r="Q238" t="s">
        <v>911</v>
      </c>
      <c r="AB238" t="s">
        <v>2749</v>
      </c>
      <c r="AC238" t="s">
        <v>96</v>
      </c>
    </row>
    <row r="239" spans="4:29" x14ac:dyDescent="0.25">
      <c r="D239" t="s">
        <v>2680</v>
      </c>
      <c r="E239" t="s">
        <v>2382</v>
      </c>
      <c r="O239" t="s">
        <v>1032</v>
      </c>
      <c r="P239">
        <v>40700</v>
      </c>
      <c r="Q239" t="s">
        <v>911</v>
      </c>
      <c r="AB239" t="s">
        <v>2750</v>
      </c>
      <c r="AC239" t="s">
        <v>96</v>
      </c>
    </row>
    <row r="240" spans="4:29" x14ac:dyDescent="0.25">
      <c r="D240" t="s">
        <v>2614</v>
      </c>
      <c r="E240" t="s">
        <v>2382</v>
      </c>
      <c r="O240" t="s">
        <v>2604</v>
      </c>
      <c r="P240">
        <v>40700</v>
      </c>
      <c r="Q240" t="s">
        <v>911</v>
      </c>
      <c r="AB240" t="s">
        <v>844</v>
      </c>
    </row>
    <row r="241" spans="4:29" x14ac:dyDescent="0.25">
      <c r="D241" t="s">
        <v>2630</v>
      </c>
      <c r="E241" t="s">
        <v>2382</v>
      </c>
      <c r="O241" t="s">
        <v>547</v>
      </c>
      <c r="P241">
        <v>40700</v>
      </c>
      <c r="Q241" t="s">
        <v>911</v>
      </c>
      <c r="AB241" t="s">
        <v>267</v>
      </c>
      <c r="AC241" t="s">
        <v>96</v>
      </c>
    </row>
    <row r="242" spans="4:29" x14ac:dyDescent="0.25">
      <c r="D242" t="s">
        <v>623</v>
      </c>
      <c r="E242" t="s">
        <v>2382</v>
      </c>
      <c r="O242" t="s">
        <v>569</v>
      </c>
      <c r="P242">
        <v>40700</v>
      </c>
      <c r="Q242" t="s">
        <v>911</v>
      </c>
      <c r="AB242" t="s">
        <v>258</v>
      </c>
      <c r="AC242" t="s">
        <v>96</v>
      </c>
    </row>
    <row r="243" spans="4:29" x14ac:dyDescent="0.25">
      <c r="D243" t="s">
        <v>623</v>
      </c>
      <c r="E243" t="s">
        <v>2382</v>
      </c>
      <c r="O243" t="s">
        <v>500</v>
      </c>
      <c r="P243">
        <v>40700</v>
      </c>
      <c r="Q243" t="s">
        <v>911</v>
      </c>
      <c r="AB243" t="s">
        <v>2751</v>
      </c>
      <c r="AC243" t="s">
        <v>96</v>
      </c>
    </row>
    <row r="244" spans="4:29" x14ac:dyDescent="0.25">
      <c r="D244" t="s">
        <v>2625</v>
      </c>
      <c r="E244" t="s">
        <v>2382</v>
      </c>
      <c r="O244" t="s">
        <v>1537</v>
      </c>
      <c r="P244">
        <v>40700</v>
      </c>
      <c r="Q244" t="s">
        <v>911</v>
      </c>
      <c r="AB244" t="s">
        <v>2752</v>
      </c>
      <c r="AC244" t="s">
        <v>96</v>
      </c>
    </row>
    <row r="245" spans="4:29" x14ac:dyDescent="0.25">
      <c r="D245" t="s">
        <v>1978</v>
      </c>
      <c r="E245" t="s">
        <v>2382</v>
      </c>
      <c r="O245" t="s">
        <v>107</v>
      </c>
      <c r="P245">
        <v>40700</v>
      </c>
      <c r="Q245" t="s">
        <v>911</v>
      </c>
      <c r="AB245" t="s">
        <v>2753</v>
      </c>
      <c r="AC245" t="s">
        <v>96</v>
      </c>
    </row>
    <row r="246" spans="4:29" x14ac:dyDescent="0.25">
      <c r="D246" t="s">
        <v>1525</v>
      </c>
      <c r="E246" t="s">
        <v>2382</v>
      </c>
      <c r="O246" t="s">
        <v>2754</v>
      </c>
      <c r="P246">
        <v>40700</v>
      </c>
      <c r="Q246" t="s">
        <v>911</v>
      </c>
      <c r="AB246" t="s">
        <v>2223</v>
      </c>
      <c r="AC246">
        <v>1</v>
      </c>
    </row>
    <row r="247" spans="4:29" x14ac:dyDescent="0.25">
      <c r="D247" t="s">
        <v>1525</v>
      </c>
      <c r="E247" t="s">
        <v>2382</v>
      </c>
      <c r="O247" t="s">
        <v>576</v>
      </c>
      <c r="P247">
        <v>40700</v>
      </c>
      <c r="Q247" t="s">
        <v>911</v>
      </c>
      <c r="AB247" t="s">
        <v>260</v>
      </c>
    </row>
    <row r="248" spans="4:29" x14ac:dyDescent="0.25">
      <c r="D248" t="s">
        <v>2523</v>
      </c>
      <c r="E248" t="s">
        <v>2382</v>
      </c>
      <c r="O248" t="s">
        <v>2593</v>
      </c>
      <c r="P248">
        <v>40700</v>
      </c>
      <c r="Q248" t="s">
        <v>911</v>
      </c>
      <c r="AB248" t="s">
        <v>2755</v>
      </c>
    </row>
    <row r="249" spans="4:29" x14ac:dyDescent="0.25">
      <c r="D249" t="s">
        <v>1446</v>
      </c>
      <c r="E249" t="s">
        <v>2382</v>
      </c>
      <c r="O249" t="s">
        <v>2560</v>
      </c>
      <c r="P249">
        <v>40700</v>
      </c>
      <c r="Q249" t="s">
        <v>911</v>
      </c>
      <c r="AB249" t="s">
        <v>2756</v>
      </c>
    </row>
    <row r="250" spans="4:29" x14ac:dyDescent="0.25">
      <c r="D250" t="s">
        <v>1446</v>
      </c>
      <c r="E250" t="s">
        <v>2382</v>
      </c>
      <c r="O250" t="s">
        <v>2594</v>
      </c>
      <c r="P250">
        <v>40700</v>
      </c>
      <c r="Q250" t="s">
        <v>911</v>
      </c>
      <c r="AB250" t="s">
        <v>2757</v>
      </c>
      <c r="AC250" t="s">
        <v>96</v>
      </c>
    </row>
    <row r="251" spans="4:29" x14ac:dyDescent="0.25">
      <c r="D251" t="s">
        <v>2343</v>
      </c>
      <c r="E251" t="s">
        <v>2382</v>
      </c>
      <c r="O251" t="s">
        <v>2758</v>
      </c>
      <c r="P251">
        <v>40700</v>
      </c>
      <c r="Q251" t="s">
        <v>911</v>
      </c>
      <c r="AB251" t="s">
        <v>2759</v>
      </c>
      <c r="AC251" t="s">
        <v>96</v>
      </c>
    </row>
    <row r="252" spans="4:29" x14ac:dyDescent="0.25">
      <c r="D252" t="s">
        <v>1486</v>
      </c>
      <c r="E252" t="s">
        <v>2382</v>
      </c>
      <c r="O252" t="s">
        <v>2509</v>
      </c>
      <c r="P252">
        <v>40700</v>
      </c>
      <c r="Q252" t="s">
        <v>911</v>
      </c>
      <c r="AB252" t="s">
        <v>2759</v>
      </c>
      <c r="AC252" t="s">
        <v>96</v>
      </c>
    </row>
    <row r="253" spans="4:29" x14ac:dyDescent="0.25">
      <c r="D253" t="s">
        <v>714</v>
      </c>
      <c r="E253" t="s">
        <v>2382</v>
      </c>
      <c r="O253" t="s">
        <v>373</v>
      </c>
      <c r="P253">
        <v>40700</v>
      </c>
      <c r="Q253" t="s">
        <v>911</v>
      </c>
      <c r="AB253" t="s">
        <v>2760</v>
      </c>
      <c r="AC253">
        <v>1</v>
      </c>
    </row>
    <row r="254" spans="4:29" x14ac:dyDescent="0.25">
      <c r="D254" t="s">
        <v>2529</v>
      </c>
      <c r="E254" t="s">
        <v>2382</v>
      </c>
      <c r="O254" t="s">
        <v>252</v>
      </c>
      <c r="P254">
        <v>40700</v>
      </c>
      <c r="Q254" t="s">
        <v>911</v>
      </c>
      <c r="AB254" t="s">
        <v>2761</v>
      </c>
      <c r="AC254">
        <v>1</v>
      </c>
    </row>
    <row r="255" spans="4:29" x14ac:dyDescent="0.25">
      <c r="D255" t="s">
        <v>1356</v>
      </c>
      <c r="E255" t="s">
        <v>2382</v>
      </c>
      <c r="O255" t="s">
        <v>2725</v>
      </c>
      <c r="P255">
        <v>40700</v>
      </c>
      <c r="Q255" t="s">
        <v>911</v>
      </c>
      <c r="AB255" t="s">
        <v>262</v>
      </c>
      <c r="AC255">
        <v>1</v>
      </c>
    </row>
    <row r="256" spans="4:29" x14ac:dyDescent="0.25">
      <c r="D256" t="s">
        <v>1356</v>
      </c>
      <c r="E256" t="s">
        <v>2382</v>
      </c>
      <c r="O256" t="s">
        <v>2598</v>
      </c>
      <c r="P256">
        <v>40700</v>
      </c>
      <c r="Q256" t="s">
        <v>911</v>
      </c>
      <c r="AB256" t="s">
        <v>261</v>
      </c>
    </row>
    <row r="257" spans="4:29" x14ac:dyDescent="0.25">
      <c r="D257" t="s">
        <v>2762</v>
      </c>
      <c r="E257" t="s">
        <v>2763</v>
      </c>
      <c r="O257" t="s">
        <v>623</v>
      </c>
      <c r="P257">
        <v>40900</v>
      </c>
      <c r="Q257" t="s">
        <v>2520</v>
      </c>
      <c r="AB257" t="s">
        <v>262</v>
      </c>
      <c r="AC257">
        <v>1</v>
      </c>
    </row>
    <row r="258" spans="4:29" x14ac:dyDescent="0.25">
      <c r="D258" t="s">
        <v>2650</v>
      </c>
      <c r="E258" t="s">
        <v>2763</v>
      </c>
      <c r="O258" t="s">
        <v>1446</v>
      </c>
      <c r="P258">
        <v>40700</v>
      </c>
      <c r="Q258" t="s">
        <v>911</v>
      </c>
      <c r="AB258" t="s">
        <v>261</v>
      </c>
    </row>
    <row r="259" spans="4:29" x14ac:dyDescent="0.25">
      <c r="D259" t="s">
        <v>602</v>
      </c>
      <c r="E259" t="s">
        <v>2382</v>
      </c>
      <c r="O259" t="s">
        <v>2764</v>
      </c>
      <c r="P259">
        <v>40700</v>
      </c>
      <c r="Q259" t="s">
        <v>911</v>
      </c>
      <c r="AB259" t="s">
        <v>262</v>
      </c>
      <c r="AC259">
        <v>1</v>
      </c>
    </row>
    <row r="260" spans="4:29" x14ac:dyDescent="0.25">
      <c r="D260" t="s">
        <v>2765</v>
      </c>
      <c r="E260" t="s">
        <v>2382</v>
      </c>
      <c r="O260" t="s">
        <v>746</v>
      </c>
      <c r="P260">
        <v>40700</v>
      </c>
      <c r="Q260" t="s">
        <v>911</v>
      </c>
      <c r="AB260" t="s">
        <v>261</v>
      </c>
    </row>
    <row r="261" spans="4:29" x14ac:dyDescent="0.25">
      <c r="D261" t="s">
        <v>2766</v>
      </c>
      <c r="E261" t="s">
        <v>2382</v>
      </c>
      <c r="O261" t="s">
        <v>2692</v>
      </c>
      <c r="P261">
        <v>40700</v>
      </c>
      <c r="Q261" t="s">
        <v>911</v>
      </c>
      <c r="AB261" t="s">
        <v>262</v>
      </c>
      <c r="AC261">
        <v>1</v>
      </c>
    </row>
    <row r="262" spans="4:29" x14ac:dyDescent="0.25">
      <c r="D262" t="s">
        <v>2767</v>
      </c>
      <c r="E262" t="s">
        <v>2403</v>
      </c>
      <c r="O262" t="s">
        <v>451</v>
      </c>
      <c r="P262">
        <v>40700</v>
      </c>
      <c r="Q262" t="s">
        <v>911</v>
      </c>
      <c r="AB262" t="s">
        <v>261</v>
      </c>
    </row>
    <row r="263" spans="4:29" x14ac:dyDescent="0.25">
      <c r="D263" t="s">
        <v>462</v>
      </c>
      <c r="E263" t="s">
        <v>2403</v>
      </c>
      <c r="O263" t="s">
        <v>762</v>
      </c>
      <c r="P263">
        <v>40700</v>
      </c>
      <c r="Q263" t="s">
        <v>911</v>
      </c>
      <c r="AB263" t="s">
        <v>2768</v>
      </c>
      <c r="AC263" t="s">
        <v>96</v>
      </c>
    </row>
    <row r="264" spans="4:29" x14ac:dyDescent="0.25">
      <c r="D264" t="s">
        <v>801</v>
      </c>
      <c r="E264" t="s">
        <v>2382</v>
      </c>
      <c r="O264" t="s">
        <v>2550</v>
      </c>
      <c r="P264">
        <v>40700</v>
      </c>
      <c r="Q264" t="s">
        <v>911</v>
      </c>
      <c r="AB264" t="s">
        <v>2769</v>
      </c>
      <c r="AC264" t="s">
        <v>96</v>
      </c>
    </row>
    <row r="265" spans="4:29" x14ac:dyDescent="0.25">
      <c r="D265" t="s">
        <v>801</v>
      </c>
      <c r="E265" t="s">
        <v>2382</v>
      </c>
      <c r="O265" t="s">
        <v>322</v>
      </c>
      <c r="P265">
        <v>40700</v>
      </c>
      <c r="Q265" t="s">
        <v>911</v>
      </c>
      <c r="AB265" t="s">
        <v>2770</v>
      </c>
      <c r="AC265" t="s">
        <v>96</v>
      </c>
    </row>
    <row r="266" spans="4:29" x14ac:dyDescent="0.25">
      <c r="D266" t="s">
        <v>2771</v>
      </c>
      <c r="E266" t="s">
        <v>2620</v>
      </c>
      <c r="O266" t="s">
        <v>2591</v>
      </c>
      <c r="P266">
        <v>40700</v>
      </c>
      <c r="Q266" t="s">
        <v>911</v>
      </c>
      <c r="AB266" t="s">
        <v>2772</v>
      </c>
      <c r="AC266" t="s">
        <v>96</v>
      </c>
    </row>
    <row r="267" spans="4:29" x14ac:dyDescent="0.25">
      <c r="D267" t="s">
        <v>2148</v>
      </c>
      <c r="E267" t="s">
        <v>2773</v>
      </c>
      <c r="O267" t="s">
        <v>2363</v>
      </c>
      <c r="P267">
        <v>40700</v>
      </c>
      <c r="Q267" t="s">
        <v>911</v>
      </c>
      <c r="AB267" t="s">
        <v>2774</v>
      </c>
      <c r="AC267" t="s">
        <v>96</v>
      </c>
    </row>
    <row r="268" spans="4:29" x14ac:dyDescent="0.25">
      <c r="D268" t="s">
        <v>2564</v>
      </c>
      <c r="E268" t="s">
        <v>2773</v>
      </c>
      <c r="O268" t="s">
        <v>92</v>
      </c>
      <c r="P268">
        <v>40700</v>
      </c>
      <c r="Q268" t="s">
        <v>911</v>
      </c>
      <c r="AB268" t="s">
        <v>2775</v>
      </c>
      <c r="AC268" t="s">
        <v>96</v>
      </c>
    </row>
    <row r="269" spans="4:29" x14ac:dyDescent="0.25">
      <c r="D269" t="s">
        <v>1028</v>
      </c>
      <c r="E269" t="s">
        <v>2382</v>
      </c>
      <c r="O269" t="s">
        <v>2776</v>
      </c>
      <c r="P269">
        <v>40700</v>
      </c>
      <c r="Q269" t="s">
        <v>911</v>
      </c>
      <c r="AB269" t="s">
        <v>2777</v>
      </c>
      <c r="AC269">
        <v>1</v>
      </c>
    </row>
    <row r="270" spans="4:29" x14ac:dyDescent="0.25">
      <c r="D270" t="s">
        <v>2579</v>
      </c>
      <c r="E270" t="s">
        <v>2382</v>
      </c>
      <c r="O270" t="s">
        <v>653</v>
      </c>
      <c r="P270">
        <v>40700</v>
      </c>
      <c r="Q270" t="s">
        <v>911</v>
      </c>
      <c r="AB270" t="s">
        <v>2778</v>
      </c>
    </row>
    <row r="271" spans="4:29" x14ac:dyDescent="0.25">
      <c r="D271" t="s">
        <v>746</v>
      </c>
      <c r="E271" t="s">
        <v>2382</v>
      </c>
      <c r="O271" t="s">
        <v>395</v>
      </c>
      <c r="P271">
        <v>40700</v>
      </c>
      <c r="Q271" t="s">
        <v>911</v>
      </c>
      <c r="AB271" t="s">
        <v>2779</v>
      </c>
      <c r="AC271" t="s">
        <v>96</v>
      </c>
    </row>
    <row r="272" spans="4:29" x14ac:dyDescent="0.25">
      <c r="D272" t="s">
        <v>2780</v>
      </c>
      <c r="E272" t="s">
        <v>2382</v>
      </c>
      <c r="O272" t="s">
        <v>788</v>
      </c>
      <c r="P272">
        <v>40700</v>
      </c>
      <c r="Q272" t="s">
        <v>911</v>
      </c>
      <c r="AB272" t="s">
        <v>2779</v>
      </c>
      <c r="AC272" t="s">
        <v>96</v>
      </c>
    </row>
    <row r="273" spans="4:29" x14ac:dyDescent="0.25">
      <c r="D273" t="s">
        <v>2781</v>
      </c>
      <c r="E273" t="s">
        <v>2382</v>
      </c>
      <c r="O273" t="s">
        <v>2782</v>
      </c>
      <c r="P273">
        <v>40700</v>
      </c>
      <c r="Q273" t="s">
        <v>911</v>
      </c>
      <c r="AB273" t="s">
        <v>2783</v>
      </c>
      <c r="AC273" t="s">
        <v>96</v>
      </c>
    </row>
    <row r="274" spans="4:29" x14ac:dyDescent="0.25">
      <c r="D274" t="s">
        <v>255</v>
      </c>
      <c r="E274" t="s">
        <v>2784</v>
      </c>
      <c r="O274" t="s">
        <v>2785</v>
      </c>
      <c r="P274">
        <v>40700</v>
      </c>
      <c r="Q274" t="s">
        <v>911</v>
      </c>
      <c r="AB274" t="s">
        <v>2786</v>
      </c>
      <c r="AC274" t="s">
        <v>96</v>
      </c>
    </row>
    <row r="275" spans="4:29" x14ac:dyDescent="0.25">
      <c r="D275" t="s">
        <v>2347</v>
      </c>
      <c r="E275" t="s">
        <v>2382</v>
      </c>
      <c r="O275" t="s">
        <v>2787</v>
      </c>
      <c r="P275">
        <v>40700</v>
      </c>
      <c r="Q275" t="s">
        <v>911</v>
      </c>
      <c r="AB275" t="s">
        <v>2786</v>
      </c>
      <c r="AC275" t="s">
        <v>96</v>
      </c>
    </row>
    <row r="276" spans="4:29" x14ac:dyDescent="0.25">
      <c r="D276" t="s">
        <v>2534</v>
      </c>
      <c r="E276" t="s">
        <v>2382</v>
      </c>
      <c r="O276" t="s">
        <v>2788</v>
      </c>
      <c r="P276">
        <v>40700</v>
      </c>
      <c r="Q276" t="s">
        <v>911</v>
      </c>
      <c r="AB276" t="s">
        <v>2789</v>
      </c>
      <c r="AC276" t="s">
        <v>96</v>
      </c>
    </row>
    <row r="277" spans="4:29" x14ac:dyDescent="0.25">
      <c r="D277" t="s">
        <v>2537</v>
      </c>
      <c r="E277" t="s">
        <v>2790</v>
      </c>
      <c r="O277" t="s">
        <v>2791</v>
      </c>
      <c r="P277">
        <v>40700</v>
      </c>
      <c r="Q277" t="s">
        <v>911</v>
      </c>
      <c r="AB277" t="s">
        <v>648</v>
      </c>
    </row>
    <row r="278" spans="4:29" x14ac:dyDescent="0.25">
      <c r="D278" t="s">
        <v>2577</v>
      </c>
      <c r="E278" t="s">
        <v>2790</v>
      </c>
      <c r="O278" t="s">
        <v>2792</v>
      </c>
      <c r="P278">
        <v>40700</v>
      </c>
      <c r="Q278" t="s">
        <v>911</v>
      </c>
      <c r="AB278" t="s">
        <v>2793</v>
      </c>
      <c r="AC278">
        <v>1</v>
      </c>
    </row>
    <row r="279" spans="4:29" x14ac:dyDescent="0.25">
      <c r="D279" t="s">
        <v>2794</v>
      </c>
      <c r="E279" t="s">
        <v>2382</v>
      </c>
      <c r="O279" t="s">
        <v>610</v>
      </c>
      <c r="P279">
        <v>40700</v>
      </c>
      <c r="Q279" t="s">
        <v>911</v>
      </c>
      <c r="AB279" t="s">
        <v>2786</v>
      </c>
      <c r="AC279" t="s">
        <v>96</v>
      </c>
    </row>
    <row r="280" spans="4:29" x14ac:dyDescent="0.25">
      <c r="D280" t="s">
        <v>2795</v>
      </c>
      <c r="E280" t="s">
        <v>2382</v>
      </c>
      <c r="O280" t="s">
        <v>2796</v>
      </c>
      <c r="P280">
        <v>40700</v>
      </c>
      <c r="Q280" t="s">
        <v>911</v>
      </c>
      <c r="AB280" t="s">
        <v>2786</v>
      </c>
      <c r="AC280" t="s">
        <v>96</v>
      </c>
    </row>
    <row r="281" spans="4:29" x14ac:dyDescent="0.25">
      <c r="D281" t="s">
        <v>2797</v>
      </c>
      <c r="E281" t="s">
        <v>2798</v>
      </c>
      <c r="O281" t="s">
        <v>816</v>
      </c>
      <c r="P281">
        <v>40700</v>
      </c>
      <c r="Q281" t="s">
        <v>911</v>
      </c>
      <c r="AB281" t="s">
        <v>2799</v>
      </c>
      <c r="AC281" t="s">
        <v>96</v>
      </c>
    </row>
    <row r="282" spans="4:29" x14ac:dyDescent="0.25">
      <c r="D282" t="s">
        <v>2800</v>
      </c>
      <c r="E282" t="s">
        <v>2798</v>
      </c>
      <c r="O282" t="s">
        <v>2762</v>
      </c>
      <c r="P282">
        <v>40700</v>
      </c>
      <c r="Q282" t="s">
        <v>911</v>
      </c>
      <c r="AB282" t="s">
        <v>2801</v>
      </c>
    </row>
    <row r="283" spans="4:29" x14ac:dyDescent="0.25">
      <c r="D283" t="s">
        <v>2282</v>
      </c>
      <c r="E283" t="s">
        <v>2382</v>
      </c>
      <c r="O283" t="s">
        <v>2800</v>
      </c>
      <c r="P283">
        <v>40700</v>
      </c>
      <c r="Q283" t="s">
        <v>911</v>
      </c>
      <c r="AB283" t="s">
        <v>2801</v>
      </c>
    </row>
    <row r="284" spans="4:29" x14ac:dyDescent="0.25">
      <c r="D284" t="s">
        <v>2282</v>
      </c>
      <c r="E284" t="s">
        <v>2382</v>
      </c>
      <c r="O284" t="s">
        <v>796</v>
      </c>
      <c r="P284">
        <v>40700</v>
      </c>
      <c r="Q284" t="s">
        <v>911</v>
      </c>
      <c r="AB284" t="s">
        <v>2802</v>
      </c>
    </row>
    <row r="285" spans="4:29" x14ac:dyDescent="0.25">
      <c r="D285" t="s">
        <v>2282</v>
      </c>
      <c r="E285" t="s">
        <v>2382</v>
      </c>
      <c r="O285" t="s">
        <v>2345</v>
      </c>
      <c r="P285">
        <v>40700</v>
      </c>
      <c r="Q285" t="s">
        <v>911</v>
      </c>
      <c r="AB285" t="s">
        <v>2803</v>
      </c>
      <c r="AC285" t="s">
        <v>96</v>
      </c>
    </row>
    <row r="286" spans="4:29" x14ac:dyDescent="0.25">
      <c r="D286" t="s">
        <v>2804</v>
      </c>
      <c r="E286" t="s">
        <v>2382</v>
      </c>
      <c r="O286" t="s">
        <v>353</v>
      </c>
      <c r="P286">
        <v>40700</v>
      </c>
      <c r="Q286" t="s">
        <v>911</v>
      </c>
      <c r="AB286" t="s">
        <v>2805</v>
      </c>
      <c r="AC286" t="s">
        <v>96</v>
      </c>
    </row>
    <row r="287" spans="4:29" x14ac:dyDescent="0.25">
      <c r="D287" t="s">
        <v>1919</v>
      </c>
      <c r="E287" t="s">
        <v>2382</v>
      </c>
      <c r="O287" t="s">
        <v>360</v>
      </c>
      <c r="P287">
        <v>40700</v>
      </c>
      <c r="Q287" t="s">
        <v>911</v>
      </c>
      <c r="AB287" t="s">
        <v>2806</v>
      </c>
    </row>
    <row r="288" spans="4:29" x14ac:dyDescent="0.25">
      <c r="D288" t="s">
        <v>2658</v>
      </c>
      <c r="E288" t="s">
        <v>2382</v>
      </c>
      <c r="O288" t="s">
        <v>3191</v>
      </c>
      <c r="P288">
        <v>40700</v>
      </c>
      <c r="Q288" t="s">
        <v>911</v>
      </c>
      <c r="AB288" t="s">
        <v>2807</v>
      </c>
    </row>
    <row r="289" spans="4:29" x14ac:dyDescent="0.25">
      <c r="D289" t="s">
        <v>2540</v>
      </c>
      <c r="E289" t="s">
        <v>2382</v>
      </c>
      <c r="O289" t="s">
        <v>3192</v>
      </c>
      <c r="P289">
        <v>40700</v>
      </c>
      <c r="Q289" t="s">
        <v>911</v>
      </c>
      <c r="AB289" t="s">
        <v>674</v>
      </c>
    </row>
    <row r="290" spans="4:29" x14ac:dyDescent="0.25">
      <c r="D290" t="s">
        <v>2808</v>
      </c>
      <c r="E290" t="s">
        <v>2382</v>
      </c>
      <c r="O290" t="s">
        <v>3227</v>
      </c>
      <c r="P290">
        <v>40900</v>
      </c>
      <c r="Q290" t="s">
        <v>2520</v>
      </c>
      <c r="AB290" t="s">
        <v>2809</v>
      </c>
      <c r="AC290" t="s">
        <v>96</v>
      </c>
    </row>
    <row r="291" spans="4:29" x14ac:dyDescent="0.25">
      <c r="D291" t="s">
        <v>2608</v>
      </c>
      <c r="E291" t="s">
        <v>2382</v>
      </c>
      <c r="O291" t="s">
        <v>3228</v>
      </c>
      <c r="P291">
        <v>40700</v>
      </c>
      <c r="Q291" t="s">
        <v>911</v>
      </c>
      <c r="AB291" t="s">
        <v>2809</v>
      </c>
      <c r="AC291" t="s">
        <v>96</v>
      </c>
    </row>
    <row r="292" spans="4:29" x14ac:dyDescent="0.25">
      <c r="D292" t="s">
        <v>451</v>
      </c>
      <c r="E292" t="s">
        <v>2382</v>
      </c>
      <c r="O292" t="s">
        <v>3229</v>
      </c>
      <c r="P292">
        <v>40700</v>
      </c>
      <c r="Q292" t="s">
        <v>911</v>
      </c>
      <c r="AB292" s="8" t="s">
        <v>869</v>
      </c>
    </row>
    <row r="293" spans="4:29" x14ac:dyDescent="0.25">
      <c r="D293" t="s">
        <v>762</v>
      </c>
      <c r="E293" t="s">
        <v>1298</v>
      </c>
      <c r="O293" t="s">
        <v>2767</v>
      </c>
      <c r="P293">
        <v>40700</v>
      </c>
      <c r="Q293" t="s">
        <v>911</v>
      </c>
      <c r="AB293" s="8" t="s">
        <v>2810</v>
      </c>
    </row>
    <row r="294" spans="4:29" x14ac:dyDescent="0.25">
      <c r="D294" t="s">
        <v>1298</v>
      </c>
      <c r="E294" t="s">
        <v>1298</v>
      </c>
      <c r="O294" t="s">
        <v>3230</v>
      </c>
      <c r="P294">
        <v>40700</v>
      </c>
      <c r="Q294" t="s">
        <v>911</v>
      </c>
      <c r="AB294" s="8" t="s">
        <v>2811</v>
      </c>
      <c r="AC294" t="s">
        <v>96</v>
      </c>
    </row>
    <row r="295" spans="4:29" x14ac:dyDescent="0.25">
      <c r="D295" t="s">
        <v>2617</v>
      </c>
      <c r="E295" t="s">
        <v>1298</v>
      </c>
      <c r="O295" t="s">
        <v>2834</v>
      </c>
      <c r="P295">
        <v>40700</v>
      </c>
      <c r="Q295" t="s">
        <v>911</v>
      </c>
      <c r="AB295" s="8" t="s">
        <v>2811</v>
      </c>
      <c r="AC295" t="s">
        <v>96</v>
      </c>
    </row>
    <row r="296" spans="4:29" x14ac:dyDescent="0.25">
      <c r="D296" t="s">
        <v>2812</v>
      </c>
      <c r="E296" t="s">
        <v>2382</v>
      </c>
      <c r="O296" t="s">
        <v>3231</v>
      </c>
      <c r="P296">
        <v>40700</v>
      </c>
      <c r="Q296" t="s">
        <v>911</v>
      </c>
      <c r="AB296" s="8" t="s">
        <v>2813</v>
      </c>
      <c r="AC296" t="s">
        <v>96</v>
      </c>
    </row>
    <row r="297" spans="4:29" x14ac:dyDescent="0.25">
      <c r="D297" t="s">
        <v>2621</v>
      </c>
      <c r="E297" t="s">
        <v>2382</v>
      </c>
      <c r="O297" t="s">
        <v>3232</v>
      </c>
      <c r="P297">
        <v>40700</v>
      </c>
      <c r="Q297" t="s">
        <v>911</v>
      </c>
      <c r="AB297" s="8" t="s">
        <v>2814</v>
      </c>
      <c r="AC297" t="s">
        <v>96</v>
      </c>
    </row>
    <row r="298" spans="4:29" x14ac:dyDescent="0.25">
      <c r="D298" t="s">
        <v>310</v>
      </c>
      <c r="E298" t="s">
        <v>2382</v>
      </c>
      <c r="O298" t="s">
        <v>3233</v>
      </c>
      <c r="P298">
        <v>40700</v>
      </c>
      <c r="Q298" t="s">
        <v>911</v>
      </c>
      <c r="AB298" s="8" t="s">
        <v>2815</v>
      </c>
      <c r="AC298" t="s">
        <v>96</v>
      </c>
    </row>
    <row r="299" spans="4:29" x14ac:dyDescent="0.25">
      <c r="D299" t="s">
        <v>310</v>
      </c>
      <c r="E299" t="s">
        <v>2382</v>
      </c>
      <c r="O299" t="s">
        <v>3234</v>
      </c>
      <c r="P299">
        <v>40700</v>
      </c>
      <c r="Q299" t="s">
        <v>911</v>
      </c>
      <c r="AB299" s="8" t="s">
        <v>2815</v>
      </c>
      <c r="AC299" t="s">
        <v>96</v>
      </c>
    </row>
    <row r="300" spans="4:29" x14ac:dyDescent="0.25">
      <c r="D300" t="s">
        <v>2816</v>
      </c>
      <c r="E300" t="s">
        <v>2817</v>
      </c>
      <c r="O300" t="s">
        <v>3235</v>
      </c>
      <c r="P300">
        <v>40700</v>
      </c>
      <c r="Q300" t="s">
        <v>911</v>
      </c>
      <c r="AB300" s="8" t="s">
        <v>2818</v>
      </c>
      <c r="AC300" t="s">
        <v>96</v>
      </c>
    </row>
    <row r="301" spans="4:29" x14ac:dyDescent="0.25">
      <c r="D301" t="s">
        <v>2819</v>
      </c>
      <c r="E301" t="s">
        <v>2392</v>
      </c>
      <c r="O301" t="s">
        <v>3236</v>
      </c>
      <c r="P301">
        <v>40700</v>
      </c>
      <c r="Q301" t="s">
        <v>911</v>
      </c>
      <c r="AB301" s="8" t="s">
        <v>2818</v>
      </c>
      <c r="AC301" t="s">
        <v>96</v>
      </c>
    </row>
    <row r="302" spans="4:29" x14ac:dyDescent="0.25">
      <c r="D302" t="s">
        <v>2544</v>
      </c>
      <c r="E302" t="s">
        <v>2820</v>
      </c>
      <c r="O302" t="s">
        <v>3237</v>
      </c>
      <c r="P302">
        <v>40700</v>
      </c>
      <c r="Q302" t="s">
        <v>911</v>
      </c>
      <c r="AB302" s="8" t="s">
        <v>2821</v>
      </c>
      <c r="AC302" t="s">
        <v>96</v>
      </c>
    </row>
    <row r="303" spans="4:29" x14ac:dyDescent="0.25">
      <c r="D303" t="s">
        <v>2643</v>
      </c>
      <c r="E303" t="s">
        <v>2382</v>
      </c>
      <c r="AB303" s="8" t="s">
        <v>2821</v>
      </c>
      <c r="AC303" t="s">
        <v>96</v>
      </c>
    </row>
    <row r="304" spans="4:29" x14ac:dyDescent="0.25">
      <c r="D304" t="s">
        <v>2547</v>
      </c>
      <c r="E304" t="s">
        <v>2382</v>
      </c>
      <c r="AB304" s="8" t="s">
        <v>2822</v>
      </c>
      <c r="AC304" t="s">
        <v>96</v>
      </c>
    </row>
    <row r="305" spans="4:29" x14ac:dyDescent="0.25">
      <c r="D305" t="s">
        <v>2823</v>
      </c>
      <c r="E305" t="s">
        <v>2382</v>
      </c>
      <c r="AB305" s="8" t="s">
        <v>2822</v>
      </c>
      <c r="AC305" t="s">
        <v>96</v>
      </c>
    </row>
    <row r="306" spans="4:29" x14ac:dyDescent="0.25">
      <c r="D306" t="s">
        <v>2550</v>
      </c>
      <c r="E306" t="s">
        <v>2382</v>
      </c>
      <c r="AB306" s="8" t="s">
        <v>2822</v>
      </c>
      <c r="AC306" t="s">
        <v>96</v>
      </c>
    </row>
    <row r="307" spans="4:29" x14ac:dyDescent="0.25">
      <c r="D307" t="s">
        <v>2553</v>
      </c>
      <c r="E307" t="s">
        <v>2382</v>
      </c>
      <c r="AB307" t="s">
        <v>2824</v>
      </c>
    </row>
    <row r="308" spans="4:29" x14ac:dyDescent="0.25">
      <c r="D308" t="s">
        <v>2581</v>
      </c>
      <c r="E308" t="s">
        <v>2382</v>
      </c>
      <c r="AB308" t="s">
        <v>2825</v>
      </c>
      <c r="AC308" t="s">
        <v>96</v>
      </c>
    </row>
    <row r="309" spans="4:29" x14ac:dyDescent="0.25">
      <c r="D309" t="s">
        <v>2826</v>
      </c>
      <c r="E309" t="s">
        <v>2382</v>
      </c>
      <c r="AB309" t="s">
        <v>2827</v>
      </c>
      <c r="AC309" t="s">
        <v>96</v>
      </c>
    </row>
    <row r="310" spans="4:29" x14ac:dyDescent="0.25">
      <c r="D310" t="s">
        <v>2828</v>
      </c>
      <c r="E310" t="s">
        <v>2382</v>
      </c>
      <c r="AB310" t="s">
        <v>2829</v>
      </c>
      <c r="AC310" t="s">
        <v>96</v>
      </c>
    </row>
    <row r="311" spans="4:29" x14ac:dyDescent="0.25">
      <c r="D311" t="s">
        <v>782</v>
      </c>
      <c r="E311" t="s">
        <v>2382</v>
      </c>
      <c r="AB311" t="s">
        <v>2830</v>
      </c>
    </row>
    <row r="312" spans="4:29" x14ac:dyDescent="0.25">
      <c r="D312" t="s">
        <v>1953</v>
      </c>
      <c r="E312" t="s">
        <v>2831</v>
      </c>
      <c r="AB312" t="s">
        <v>2832</v>
      </c>
      <c r="AC312" t="s">
        <v>96</v>
      </c>
    </row>
    <row r="313" spans="4:29" x14ac:dyDescent="0.25">
      <c r="D313" t="s">
        <v>1953</v>
      </c>
      <c r="E313" t="s">
        <v>2831</v>
      </c>
      <c r="AB313" t="s">
        <v>2833</v>
      </c>
    </row>
    <row r="314" spans="4:29" x14ac:dyDescent="0.25">
      <c r="D314" t="s">
        <v>2834</v>
      </c>
      <c r="E314" t="s">
        <v>2831</v>
      </c>
      <c r="AB314" t="s">
        <v>2835</v>
      </c>
    </row>
    <row r="315" spans="4:29" x14ac:dyDescent="0.25">
      <c r="D315" t="s">
        <v>2310</v>
      </c>
      <c r="E315" t="s">
        <v>2831</v>
      </c>
      <c r="AB315" t="s">
        <v>325</v>
      </c>
      <c r="AC315" t="s">
        <v>96</v>
      </c>
    </row>
    <row r="316" spans="4:29" x14ac:dyDescent="0.25">
      <c r="D316" t="s">
        <v>2199</v>
      </c>
      <c r="E316" t="s">
        <v>2382</v>
      </c>
      <c r="AB316" t="s">
        <v>325</v>
      </c>
      <c r="AC316" t="s">
        <v>96</v>
      </c>
    </row>
    <row r="317" spans="4:29" x14ac:dyDescent="0.25">
      <c r="D317" t="s">
        <v>2647</v>
      </c>
      <c r="E317" t="s">
        <v>2382</v>
      </c>
      <c r="AB317" t="s">
        <v>328</v>
      </c>
      <c r="AC317" t="s">
        <v>96</v>
      </c>
    </row>
    <row r="318" spans="4:29" x14ac:dyDescent="0.25">
      <c r="D318" t="s">
        <v>812</v>
      </c>
      <c r="E318" t="s">
        <v>2382</v>
      </c>
      <c r="AB318" t="s">
        <v>328</v>
      </c>
      <c r="AC318" t="s">
        <v>96</v>
      </c>
    </row>
    <row r="319" spans="4:29" x14ac:dyDescent="0.25">
      <c r="D319" t="s">
        <v>2591</v>
      </c>
      <c r="E319" t="s">
        <v>2382</v>
      </c>
      <c r="AB319" t="s">
        <v>2836</v>
      </c>
    </row>
    <row r="320" spans="4:29" x14ac:dyDescent="0.25">
      <c r="D320" t="s">
        <v>2684</v>
      </c>
      <c r="E320" t="s">
        <v>2382</v>
      </c>
      <c r="AB320" t="s">
        <v>2837</v>
      </c>
    </row>
    <row r="321" spans="4:29" x14ac:dyDescent="0.25">
      <c r="D321" t="s">
        <v>2686</v>
      </c>
      <c r="E321" t="s">
        <v>2382</v>
      </c>
      <c r="AB321" t="s">
        <v>2838</v>
      </c>
      <c r="AC321" t="s">
        <v>96</v>
      </c>
    </row>
    <row r="322" spans="4:29" x14ac:dyDescent="0.25">
      <c r="D322" t="s">
        <v>2689</v>
      </c>
      <c r="E322" t="s">
        <v>2382</v>
      </c>
      <c r="AB322" t="s">
        <v>2838</v>
      </c>
      <c r="AC322" t="s">
        <v>96</v>
      </c>
    </row>
    <row r="323" spans="4:29" x14ac:dyDescent="0.25">
      <c r="D323" t="s">
        <v>2692</v>
      </c>
      <c r="E323" t="s">
        <v>2382</v>
      </c>
      <c r="AB323" t="s">
        <v>2838</v>
      </c>
      <c r="AC323" t="s">
        <v>96</v>
      </c>
    </row>
    <row r="324" spans="4:29" x14ac:dyDescent="0.25">
      <c r="D324" t="s">
        <v>2695</v>
      </c>
      <c r="E324" t="s">
        <v>2734</v>
      </c>
      <c r="AB324" t="s">
        <v>2838</v>
      </c>
      <c r="AC324" t="s">
        <v>96</v>
      </c>
    </row>
    <row r="325" spans="4:29" x14ac:dyDescent="0.25">
      <c r="D325" t="s">
        <v>477</v>
      </c>
      <c r="E325" t="s">
        <v>2382</v>
      </c>
      <c r="AB325" t="s">
        <v>2839</v>
      </c>
      <c r="AC325" t="s">
        <v>96</v>
      </c>
    </row>
    <row r="326" spans="4:29" x14ac:dyDescent="0.25">
      <c r="D326" t="s">
        <v>2700</v>
      </c>
      <c r="E326" t="s">
        <v>2382</v>
      </c>
      <c r="AB326" t="s">
        <v>2839</v>
      </c>
      <c r="AC326" t="s">
        <v>96</v>
      </c>
    </row>
    <row r="327" spans="4:29" x14ac:dyDescent="0.25">
      <c r="D327" t="s">
        <v>322</v>
      </c>
      <c r="E327" t="s">
        <v>2382</v>
      </c>
      <c r="AB327" t="s">
        <v>2839</v>
      </c>
      <c r="AC327" t="s">
        <v>96</v>
      </c>
    </row>
    <row r="328" spans="4:29" x14ac:dyDescent="0.25">
      <c r="D328" t="s">
        <v>2702</v>
      </c>
      <c r="E328" t="s">
        <v>2610</v>
      </c>
      <c r="AB328" t="s">
        <v>2839</v>
      </c>
      <c r="AC328" t="s">
        <v>96</v>
      </c>
    </row>
    <row r="329" spans="4:29" x14ac:dyDescent="0.25">
      <c r="D329" t="s">
        <v>2706</v>
      </c>
      <c r="E329" t="s">
        <v>2382</v>
      </c>
      <c r="AB329" t="s">
        <v>2840</v>
      </c>
      <c r="AC329">
        <v>1</v>
      </c>
    </row>
    <row r="330" spans="4:29" x14ac:dyDescent="0.25">
      <c r="D330" t="s">
        <v>2708</v>
      </c>
      <c r="E330" t="s">
        <v>2382</v>
      </c>
      <c r="AB330" t="s">
        <v>2841</v>
      </c>
      <c r="AC330" t="s">
        <v>96</v>
      </c>
    </row>
    <row r="331" spans="4:29" x14ac:dyDescent="0.25">
      <c r="D331" t="s">
        <v>2702</v>
      </c>
      <c r="E331" t="s">
        <v>2610</v>
      </c>
      <c r="AB331" t="s">
        <v>2841</v>
      </c>
      <c r="AC331" t="s">
        <v>96</v>
      </c>
    </row>
    <row r="332" spans="4:29" x14ac:dyDescent="0.25">
      <c r="D332" t="s">
        <v>2706</v>
      </c>
      <c r="E332" t="s">
        <v>2382</v>
      </c>
      <c r="AB332" t="s">
        <v>2841</v>
      </c>
      <c r="AC332" t="s">
        <v>96</v>
      </c>
    </row>
    <row r="333" spans="4:29" x14ac:dyDescent="0.25">
      <c r="D333" t="s">
        <v>2708</v>
      </c>
      <c r="E333" t="s">
        <v>2382</v>
      </c>
      <c r="AB333" t="s">
        <v>2842</v>
      </c>
      <c r="AC333" t="s">
        <v>96</v>
      </c>
    </row>
    <row r="334" spans="4:29" x14ac:dyDescent="0.25">
      <c r="D334" t="s">
        <v>553</v>
      </c>
      <c r="E334" t="s">
        <v>2382</v>
      </c>
      <c r="AB334" t="s">
        <v>2843</v>
      </c>
      <c r="AC334" t="s">
        <v>96</v>
      </c>
    </row>
    <row r="335" spans="4:29" x14ac:dyDescent="0.25">
      <c r="D335" t="s">
        <v>2713</v>
      </c>
      <c r="E335" t="s">
        <v>2382</v>
      </c>
      <c r="AB335" t="s">
        <v>2844</v>
      </c>
      <c r="AC335">
        <v>1</v>
      </c>
    </row>
    <row r="336" spans="4:29" x14ac:dyDescent="0.25">
      <c r="D336" t="s">
        <v>2717</v>
      </c>
      <c r="E336" t="s">
        <v>2734</v>
      </c>
      <c r="AB336" t="s">
        <v>2845</v>
      </c>
      <c r="AC336" t="s">
        <v>96</v>
      </c>
    </row>
    <row r="337" spans="4:29" x14ac:dyDescent="0.25">
      <c r="D337" t="s">
        <v>2720</v>
      </c>
      <c r="E337" t="s">
        <v>1121</v>
      </c>
      <c r="AB337" t="s">
        <v>2845</v>
      </c>
      <c r="AC337" t="s">
        <v>96</v>
      </c>
    </row>
    <row r="338" spans="4:29" x14ac:dyDescent="0.25">
      <c r="D338" t="s">
        <v>2723</v>
      </c>
      <c r="E338" t="s">
        <v>1298</v>
      </c>
      <c r="AB338" t="s">
        <v>2846</v>
      </c>
      <c r="AC338" t="s">
        <v>96</v>
      </c>
    </row>
    <row r="339" spans="4:29" x14ac:dyDescent="0.25">
      <c r="D339" t="s">
        <v>2725</v>
      </c>
      <c r="E339" t="s">
        <v>1121</v>
      </c>
      <c r="AB339" t="s">
        <v>2846</v>
      </c>
      <c r="AC339" t="s">
        <v>96</v>
      </c>
    </row>
    <row r="340" spans="4:29" x14ac:dyDescent="0.25">
      <c r="D340" t="s">
        <v>2727</v>
      </c>
      <c r="E340" t="s">
        <v>2382</v>
      </c>
      <c r="AB340" t="s">
        <v>2847</v>
      </c>
      <c r="AC340" t="s">
        <v>96</v>
      </c>
    </row>
    <row r="341" spans="4:29" x14ac:dyDescent="0.25">
      <c r="D341" t="s">
        <v>356</v>
      </c>
      <c r="E341" t="s">
        <v>2382</v>
      </c>
      <c r="AB341" t="s">
        <v>2848</v>
      </c>
      <c r="AC341" t="s">
        <v>96</v>
      </c>
    </row>
    <row r="342" spans="4:29" x14ac:dyDescent="0.25">
      <c r="D342" t="s">
        <v>257</v>
      </c>
      <c r="E342" t="s">
        <v>2382</v>
      </c>
      <c r="AB342" t="s">
        <v>2849</v>
      </c>
      <c r="AC342" t="s">
        <v>96</v>
      </c>
    </row>
    <row r="343" spans="4:29" x14ac:dyDescent="0.25">
      <c r="D343" t="s">
        <v>551</v>
      </c>
      <c r="E343" t="s">
        <v>2382</v>
      </c>
      <c r="AB343" t="s">
        <v>2849</v>
      </c>
      <c r="AC343" t="s">
        <v>96</v>
      </c>
    </row>
    <row r="344" spans="4:29" x14ac:dyDescent="0.25">
      <c r="D344" t="s">
        <v>2850</v>
      </c>
      <c r="E344" t="s">
        <v>1121</v>
      </c>
      <c r="AB344" t="s">
        <v>2851</v>
      </c>
      <c r="AC344">
        <v>1</v>
      </c>
    </row>
    <row r="345" spans="4:29" x14ac:dyDescent="0.25">
      <c r="D345" t="s">
        <v>2852</v>
      </c>
      <c r="E345" t="s">
        <v>2392</v>
      </c>
      <c r="AB345" t="s">
        <v>2853</v>
      </c>
      <c r="AC345" t="s">
        <v>96</v>
      </c>
    </row>
    <row r="346" spans="4:29" x14ac:dyDescent="0.25">
      <c r="D346" t="s">
        <v>2852</v>
      </c>
      <c r="E346" t="s">
        <v>2392</v>
      </c>
      <c r="AB346" t="s">
        <v>2853</v>
      </c>
      <c r="AC346" t="s">
        <v>96</v>
      </c>
    </row>
    <row r="347" spans="4:29" x14ac:dyDescent="0.25">
      <c r="D347" t="s">
        <v>2850</v>
      </c>
      <c r="E347" t="s">
        <v>1121</v>
      </c>
      <c r="AB347" t="s">
        <v>2854</v>
      </c>
      <c r="AC347" t="s">
        <v>96</v>
      </c>
    </row>
    <row r="348" spans="4:29" x14ac:dyDescent="0.25">
      <c r="D348" t="s">
        <v>2855</v>
      </c>
      <c r="E348" t="s">
        <v>2382</v>
      </c>
      <c r="AB348" t="s">
        <v>2854</v>
      </c>
      <c r="AC348" t="s">
        <v>96</v>
      </c>
    </row>
    <row r="349" spans="4:29" x14ac:dyDescent="0.25">
      <c r="D349" t="s">
        <v>2856</v>
      </c>
      <c r="E349" t="s">
        <v>2584</v>
      </c>
      <c r="AB349" t="s">
        <v>2857</v>
      </c>
    </row>
    <row r="350" spans="4:29" x14ac:dyDescent="0.25">
      <c r="D350" t="s">
        <v>2363</v>
      </c>
      <c r="E350" t="s">
        <v>2382</v>
      </c>
      <c r="AB350" t="s">
        <v>2858</v>
      </c>
      <c r="AC350" t="s">
        <v>96</v>
      </c>
    </row>
    <row r="351" spans="4:29" x14ac:dyDescent="0.25">
      <c r="D351" t="s">
        <v>92</v>
      </c>
      <c r="E351" t="s">
        <v>2382</v>
      </c>
      <c r="AB351" t="s">
        <v>2858</v>
      </c>
      <c r="AC351" t="s">
        <v>96</v>
      </c>
    </row>
    <row r="352" spans="4:29" x14ac:dyDescent="0.25">
      <c r="D352" t="s">
        <v>2776</v>
      </c>
      <c r="E352" t="s">
        <v>2382</v>
      </c>
      <c r="AB352" t="s">
        <v>2859</v>
      </c>
    </row>
    <row r="353" spans="4:29" x14ac:dyDescent="0.25">
      <c r="D353" t="s">
        <v>653</v>
      </c>
      <c r="E353" t="s">
        <v>2382</v>
      </c>
      <c r="AB353" t="s">
        <v>2859</v>
      </c>
    </row>
    <row r="354" spans="4:29" x14ac:dyDescent="0.25">
      <c r="D354" t="s">
        <v>395</v>
      </c>
      <c r="E354" t="s">
        <v>2382</v>
      </c>
      <c r="AB354" t="s">
        <v>2860</v>
      </c>
    </row>
    <row r="355" spans="4:29" x14ac:dyDescent="0.25">
      <c r="D355" t="s">
        <v>788</v>
      </c>
      <c r="E355" t="s">
        <v>2382</v>
      </c>
      <c r="AB355" t="s">
        <v>2861</v>
      </c>
      <c r="AC355">
        <v>1</v>
      </c>
    </row>
    <row r="356" spans="4:29" x14ac:dyDescent="0.25">
      <c r="D356" t="s">
        <v>2782</v>
      </c>
      <c r="E356" t="s">
        <v>2392</v>
      </c>
      <c r="AB356" t="s">
        <v>2862</v>
      </c>
    </row>
    <row r="357" spans="4:29" x14ac:dyDescent="0.25">
      <c r="D357" t="s">
        <v>2785</v>
      </c>
      <c r="E357" t="s">
        <v>1005</v>
      </c>
      <c r="AB357" t="s">
        <v>2863</v>
      </c>
      <c r="AC357" t="s">
        <v>96</v>
      </c>
    </row>
    <row r="358" spans="4:29" x14ac:dyDescent="0.25">
      <c r="D358" t="s">
        <v>2787</v>
      </c>
      <c r="E358" t="s">
        <v>2382</v>
      </c>
      <c r="AB358" t="s">
        <v>2864</v>
      </c>
      <c r="AC358" t="s">
        <v>96</v>
      </c>
    </row>
    <row r="359" spans="4:29" x14ac:dyDescent="0.25">
      <c r="D359" t="s">
        <v>2788</v>
      </c>
      <c r="E359" t="s">
        <v>2382</v>
      </c>
      <c r="AB359" t="s">
        <v>2865</v>
      </c>
      <c r="AC359" t="s">
        <v>96</v>
      </c>
    </row>
    <row r="360" spans="4:29" x14ac:dyDescent="0.25">
      <c r="D360" t="s">
        <v>2791</v>
      </c>
      <c r="E360" t="s">
        <v>2382</v>
      </c>
      <c r="AB360" t="s">
        <v>2225</v>
      </c>
    </row>
    <row r="361" spans="4:29" x14ac:dyDescent="0.25">
      <c r="D361" t="s">
        <v>2792</v>
      </c>
      <c r="E361" t="s">
        <v>2382</v>
      </c>
      <c r="AB361" t="s">
        <v>2866</v>
      </c>
      <c r="AC361">
        <v>1</v>
      </c>
    </row>
    <row r="362" spans="4:29" x14ac:dyDescent="0.25">
      <c r="D362" t="s">
        <v>610</v>
      </c>
      <c r="E362" t="s">
        <v>2382</v>
      </c>
      <c r="AB362" t="s">
        <v>2867</v>
      </c>
      <c r="AC362">
        <v>1</v>
      </c>
    </row>
    <row r="363" spans="4:29" x14ac:dyDescent="0.25">
      <c r="D363" t="s">
        <v>2796</v>
      </c>
      <c r="E363" t="s">
        <v>2382</v>
      </c>
      <c r="AB363" t="s">
        <v>2867</v>
      </c>
      <c r="AC363">
        <v>1</v>
      </c>
    </row>
    <row r="364" spans="4:29" x14ac:dyDescent="0.25">
      <c r="D364" t="s">
        <v>816</v>
      </c>
      <c r="E364" t="s">
        <v>2382</v>
      </c>
      <c r="AB364" t="s">
        <v>2868</v>
      </c>
      <c r="AC364" t="s">
        <v>96</v>
      </c>
    </row>
    <row r="365" spans="4:29" x14ac:dyDescent="0.25">
      <c r="D365" t="s">
        <v>92</v>
      </c>
      <c r="E365" t="s">
        <v>92</v>
      </c>
      <c r="AB365" t="s">
        <v>2869</v>
      </c>
      <c r="AC365" t="s">
        <v>96</v>
      </c>
    </row>
    <row r="366" spans="4:29" x14ac:dyDescent="0.25">
      <c r="D366" t="s">
        <v>796</v>
      </c>
      <c r="E366" t="s">
        <v>2382</v>
      </c>
      <c r="AB366" t="s">
        <v>2870</v>
      </c>
      <c r="AC366" t="s">
        <v>96</v>
      </c>
    </row>
    <row r="367" spans="4:29" x14ac:dyDescent="0.25">
      <c r="D367" t="s">
        <v>107</v>
      </c>
      <c r="E367" t="s">
        <v>2382</v>
      </c>
      <c r="AB367" t="s">
        <v>2871</v>
      </c>
      <c r="AC367">
        <v>1</v>
      </c>
    </row>
    <row r="368" spans="4:29" x14ac:dyDescent="0.25">
      <c r="D368" t="s">
        <v>133</v>
      </c>
      <c r="E368" t="s">
        <v>2382</v>
      </c>
      <c r="AB368" t="s">
        <v>2872</v>
      </c>
      <c r="AC368" t="s">
        <v>96</v>
      </c>
    </row>
    <row r="369" spans="4:29" x14ac:dyDescent="0.25">
      <c r="D369" t="s">
        <v>809</v>
      </c>
      <c r="E369" t="s">
        <v>2382</v>
      </c>
      <c r="AB369" t="s">
        <v>2873</v>
      </c>
    </row>
    <row r="370" spans="4:29" x14ac:dyDescent="0.25">
      <c r="D370" t="s">
        <v>2660</v>
      </c>
      <c r="E370" t="s">
        <v>2382</v>
      </c>
      <c r="AB370" t="s">
        <v>2874</v>
      </c>
    </row>
    <row r="371" spans="4:29" x14ac:dyDescent="0.25">
      <c r="D371" t="s">
        <v>2345</v>
      </c>
      <c r="E371" t="s">
        <v>2382</v>
      </c>
      <c r="AB371" t="s">
        <v>2875</v>
      </c>
      <c r="AC371" t="s">
        <v>96</v>
      </c>
    </row>
    <row r="372" spans="4:29" x14ac:dyDescent="0.25">
      <c r="D372" t="s">
        <v>353</v>
      </c>
      <c r="E372" t="s">
        <v>2382</v>
      </c>
      <c r="AB372" t="s">
        <v>2876</v>
      </c>
      <c r="AC372">
        <v>1</v>
      </c>
    </row>
    <row r="373" spans="4:29" x14ac:dyDescent="0.25">
      <c r="D373" t="s">
        <v>360</v>
      </c>
      <c r="E373" t="s">
        <v>2382</v>
      </c>
      <c r="AB373" t="s">
        <v>2877</v>
      </c>
    </row>
    <row r="374" spans="4:29" x14ac:dyDescent="0.25">
      <c r="D374" t="s">
        <v>3191</v>
      </c>
      <c r="E374" t="s">
        <v>2382</v>
      </c>
      <c r="AB374" t="s">
        <v>2878</v>
      </c>
    </row>
    <row r="375" spans="4:29" x14ac:dyDescent="0.25">
      <c r="D375" t="s">
        <v>3192</v>
      </c>
      <c r="E375" t="s">
        <v>2382</v>
      </c>
      <c r="AB375" t="s">
        <v>2879</v>
      </c>
    </row>
    <row r="376" spans="4:29" x14ac:dyDescent="0.25">
      <c r="AB376" t="s">
        <v>2880</v>
      </c>
    </row>
    <row r="377" spans="4:29" x14ac:dyDescent="0.25">
      <c r="AB377" t="s">
        <v>2881</v>
      </c>
    </row>
    <row r="378" spans="4:29" x14ac:dyDescent="0.25">
      <c r="AB378" t="s">
        <v>2882</v>
      </c>
    </row>
    <row r="379" spans="4:29" x14ac:dyDescent="0.25">
      <c r="AB379" t="s">
        <v>2883</v>
      </c>
    </row>
    <row r="380" spans="4:29" x14ac:dyDescent="0.25">
      <c r="AB380" t="s">
        <v>2884</v>
      </c>
    </row>
    <row r="381" spans="4:29" x14ac:dyDescent="0.25">
      <c r="AB381" t="s">
        <v>2280</v>
      </c>
      <c r="AC381" t="s">
        <v>96</v>
      </c>
    </row>
    <row r="382" spans="4:29" x14ac:dyDescent="0.25">
      <c r="AB382" t="s">
        <v>2885</v>
      </c>
      <c r="AC382" t="s">
        <v>96</v>
      </c>
    </row>
    <row r="383" spans="4:29" x14ac:dyDescent="0.25">
      <c r="AB383" t="s">
        <v>2886</v>
      </c>
      <c r="AC383" t="s">
        <v>96</v>
      </c>
    </row>
    <row r="384" spans="4:29" x14ac:dyDescent="0.25">
      <c r="AB384" t="s">
        <v>2887</v>
      </c>
      <c r="AC384" t="s">
        <v>96</v>
      </c>
    </row>
    <row r="385" spans="28:29" x14ac:dyDescent="0.25">
      <c r="AB385" t="s">
        <v>2888</v>
      </c>
      <c r="AC385" t="s">
        <v>96</v>
      </c>
    </row>
    <row r="386" spans="28:29" x14ac:dyDescent="0.25">
      <c r="AB386" t="s">
        <v>2889</v>
      </c>
      <c r="AC386" t="s">
        <v>96</v>
      </c>
    </row>
    <row r="387" spans="28:29" x14ac:dyDescent="0.25">
      <c r="AB387" t="s">
        <v>2890</v>
      </c>
      <c r="AC387" t="s">
        <v>96</v>
      </c>
    </row>
    <row r="388" spans="28:29" x14ac:dyDescent="0.25">
      <c r="AB388" t="s">
        <v>2891</v>
      </c>
      <c r="AC388" t="s">
        <v>96</v>
      </c>
    </row>
    <row r="389" spans="28:29" x14ac:dyDescent="0.25">
      <c r="AB389" t="s">
        <v>2892</v>
      </c>
      <c r="AC389" t="s">
        <v>96</v>
      </c>
    </row>
    <row r="390" spans="28:29" x14ac:dyDescent="0.25">
      <c r="AB390" t="s">
        <v>2893</v>
      </c>
      <c r="AC390" t="s">
        <v>96</v>
      </c>
    </row>
    <row r="391" spans="28:29" x14ac:dyDescent="0.25">
      <c r="AB391" t="s">
        <v>2894</v>
      </c>
      <c r="AC391" t="s">
        <v>96</v>
      </c>
    </row>
    <row r="392" spans="28:29" x14ac:dyDescent="0.25">
      <c r="AB392" t="s">
        <v>2895</v>
      </c>
      <c r="AC392" t="s">
        <v>96</v>
      </c>
    </row>
    <row r="393" spans="28:29" x14ac:dyDescent="0.25">
      <c r="AB393" t="s">
        <v>2896</v>
      </c>
      <c r="AC393" t="s">
        <v>96</v>
      </c>
    </row>
    <row r="394" spans="28:29" x14ac:dyDescent="0.25">
      <c r="AB394" t="s">
        <v>2897</v>
      </c>
      <c r="AC394" t="s">
        <v>96</v>
      </c>
    </row>
    <row r="395" spans="28:29" x14ac:dyDescent="0.25">
      <c r="AB395" t="s">
        <v>2898</v>
      </c>
      <c r="AC395" t="s">
        <v>96</v>
      </c>
    </row>
    <row r="396" spans="28:29" x14ac:dyDescent="0.25">
      <c r="AB396" t="s">
        <v>2899</v>
      </c>
      <c r="AC396" t="s">
        <v>96</v>
      </c>
    </row>
    <row r="397" spans="28:29" x14ac:dyDescent="0.25">
      <c r="AB397" t="s">
        <v>2900</v>
      </c>
      <c r="AC397" t="s">
        <v>96</v>
      </c>
    </row>
    <row r="398" spans="28:29" x14ac:dyDescent="0.25">
      <c r="AB398" t="s">
        <v>2901</v>
      </c>
    </row>
    <row r="399" spans="28:29" x14ac:dyDescent="0.25">
      <c r="AB399" t="s">
        <v>2902</v>
      </c>
    </row>
    <row r="400" spans="28:29" x14ac:dyDescent="0.25">
      <c r="AB400" t="s">
        <v>2903</v>
      </c>
      <c r="AC400" t="s">
        <v>96</v>
      </c>
    </row>
    <row r="401" spans="28:29" x14ac:dyDescent="0.25">
      <c r="AB401" t="s">
        <v>2904</v>
      </c>
      <c r="AC401" t="s">
        <v>96</v>
      </c>
    </row>
    <row r="402" spans="28:29" x14ac:dyDescent="0.25">
      <c r="AB402" t="s">
        <v>2905</v>
      </c>
      <c r="AC402" t="s">
        <v>96</v>
      </c>
    </row>
    <row r="403" spans="28:29" x14ac:dyDescent="0.25">
      <c r="AB403" t="s">
        <v>2906</v>
      </c>
      <c r="AC403" t="s">
        <v>96</v>
      </c>
    </row>
    <row r="404" spans="28:29" x14ac:dyDescent="0.25">
      <c r="AB404" t="s">
        <v>2907</v>
      </c>
      <c r="AC404" t="s">
        <v>96</v>
      </c>
    </row>
    <row r="405" spans="28:29" x14ac:dyDescent="0.25">
      <c r="AB405" t="s">
        <v>2908</v>
      </c>
      <c r="AC405" t="s">
        <v>96</v>
      </c>
    </row>
    <row r="406" spans="28:29" x14ac:dyDescent="0.25">
      <c r="AB406" t="s">
        <v>2909</v>
      </c>
      <c r="AC406" t="s">
        <v>96</v>
      </c>
    </row>
    <row r="407" spans="28:29" x14ac:dyDescent="0.25">
      <c r="AB407" t="s">
        <v>2910</v>
      </c>
      <c r="AC407" t="s">
        <v>96</v>
      </c>
    </row>
    <row r="408" spans="28:29" x14ac:dyDescent="0.25">
      <c r="AB408" t="s">
        <v>2911</v>
      </c>
      <c r="AC408" t="s">
        <v>96</v>
      </c>
    </row>
    <row r="409" spans="28:29" x14ac:dyDescent="0.25">
      <c r="AB409" t="s">
        <v>2912</v>
      </c>
      <c r="AC409" t="s">
        <v>96</v>
      </c>
    </row>
    <row r="410" spans="28:29" x14ac:dyDescent="0.25">
      <c r="AB410" t="s">
        <v>2913</v>
      </c>
      <c r="AC410" t="s">
        <v>96</v>
      </c>
    </row>
    <row r="411" spans="28:29" x14ac:dyDescent="0.25">
      <c r="AB411" t="s">
        <v>2914</v>
      </c>
      <c r="AC411" t="s">
        <v>96</v>
      </c>
    </row>
    <row r="412" spans="28:29" x14ac:dyDescent="0.25">
      <c r="AB412" t="s">
        <v>2915</v>
      </c>
    </row>
    <row r="413" spans="28:29" x14ac:dyDescent="0.25">
      <c r="AB413" t="s">
        <v>2916</v>
      </c>
      <c r="AC413" t="s">
        <v>96</v>
      </c>
    </row>
    <row r="414" spans="28:29" x14ac:dyDescent="0.25">
      <c r="AB414" t="s">
        <v>2917</v>
      </c>
      <c r="AC414" t="s">
        <v>96</v>
      </c>
    </row>
    <row r="415" spans="28:29" x14ac:dyDescent="0.25">
      <c r="AB415" t="s">
        <v>2918</v>
      </c>
      <c r="AC415" t="s">
        <v>96</v>
      </c>
    </row>
    <row r="416" spans="28:29" x14ac:dyDescent="0.25">
      <c r="AB416" t="s">
        <v>2919</v>
      </c>
      <c r="AC416" t="s">
        <v>96</v>
      </c>
    </row>
    <row r="417" spans="28:29" x14ac:dyDescent="0.25">
      <c r="AB417" t="s">
        <v>2920</v>
      </c>
    </row>
    <row r="418" spans="28:29" x14ac:dyDescent="0.25">
      <c r="AB418" t="s">
        <v>2921</v>
      </c>
      <c r="AC418" t="s">
        <v>96</v>
      </c>
    </row>
    <row r="419" spans="28:29" x14ac:dyDescent="0.25">
      <c r="AB419" t="s">
        <v>2922</v>
      </c>
      <c r="AC419" t="s">
        <v>96</v>
      </c>
    </row>
    <row r="420" spans="28:29" x14ac:dyDescent="0.25">
      <c r="AB420" t="s">
        <v>2923</v>
      </c>
      <c r="AC420" t="s">
        <v>96</v>
      </c>
    </row>
    <row r="421" spans="28:29" x14ac:dyDescent="0.25">
      <c r="AB421" t="s">
        <v>2924</v>
      </c>
      <c r="AC421">
        <v>1</v>
      </c>
    </row>
    <row r="422" spans="28:29" x14ac:dyDescent="0.25">
      <c r="AB422" t="s">
        <v>2925</v>
      </c>
      <c r="AC422" t="s">
        <v>96</v>
      </c>
    </row>
    <row r="423" spans="28:29" x14ac:dyDescent="0.25">
      <c r="AB423" t="s">
        <v>2926</v>
      </c>
      <c r="AC423" t="s">
        <v>96</v>
      </c>
    </row>
    <row r="424" spans="28:29" x14ac:dyDescent="0.25">
      <c r="AB424" t="s">
        <v>2927</v>
      </c>
      <c r="AC424" t="s">
        <v>96</v>
      </c>
    </row>
    <row r="425" spans="28:29" x14ac:dyDescent="0.25">
      <c r="AB425" t="s">
        <v>2928</v>
      </c>
    </row>
    <row r="426" spans="28:29" x14ac:dyDescent="0.25">
      <c r="AB426" t="s">
        <v>2929</v>
      </c>
      <c r="AC426" t="s">
        <v>96</v>
      </c>
    </row>
    <row r="427" spans="28:29" x14ac:dyDescent="0.25">
      <c r="AB427" t="s">
        <v>2930</v>
      </c>
    </row>
    <row r="428" spans="28:29" x14ac:dyDescent="0.25">
      <c r="AB428" t="s">
        <v>2931</v>
      </c>
      <c r="AC428" t="s">
        <v>96</v>
      </c>
    </row>
    <row r="429" spans="28:29" x14ac:dyDescent="0.25">
      <c r="AB429" t="s">
        <v>2932</v>
      </c>
      <c r="AC429" t="s">
        <v>96</v>
      </c>
    </row>
    <row r="430" spans="28:29" x14ac:dyDescent="0.25">
      <c r="AB430" t="s">
        <v>2933</v>
      </c>
      <c r="AC430" t="s">
        <v>96</v>
      </c>
    </row>
    <row r="431" spans="28:29" x14ac:dyDescent="0.25">
      <c r="AB431" t="s">
        <v>2934</v>
      </c>
      <c r="AC431" t="s">
        <v>96</v>
      </c>
    </row>
    <row r="432" spans="28:29" x14ac:dyDescent="0.25">
      <c r="AB432" t="s">
        <v>2935</v>
      </c>
      <c r="AC432" t="s">
        <v>96</v>
      </c>
    </row>
    <row r="433" spans="28:29" x14ac:dyDescent="0.25">
      <c r="AB433" t="s">
        <v>2936</v>
      </c>
      <c r="AC433" t="s">
        <v>96</v>
      </c>
    </row>
    <row r="434" spans="28:29" x14ac:dyDescent="0.25">
      <c r="AB434" t="s">
        <v>2937</v>
      </c>
      <c r="AC434" t="s">
        <v>96</v>
      </c>
    </row>
    <row r="435" spans="28:29" x14ac:dyDescent="0.25">
      <c r="AB435" t="s">
        <v>2938</v>
      </c>
      <c r="AC435" t="s">
        <v>96</v>
      </c>
    </row>
    <row r="436" spans="28:29" x14ac:dyDescent="0.25">
      <c r="AB436" t="s">
        <v>2939</v>
      </c>
      <c r="AC436" t="s">
        <v>96</v>
      </c>
    </row>
    <row r="437" spans="28:29" x14ac:dyDescent="0.25">
      <c r="AB437" t="s">
        <v>2940</v>
      </c>
      <c r="AC437" t="s">
        <v>96</v>
      </c>
    </row>
    <row r="438" spans="28:29" x14ac:dyDescent="0.25">
      <c r="AB438" t="s">
        <v>2276</v>
      </c>
      <c r="AC438">
        <v>1</v>
      </c>
    </row>
    <row r="439" spans="28:29" x14ac:dyDescent="0.25">
      <c r="AB439" t="s">
        <v>2941</v>
      </c>
      <c r="AC439">
        <v>1</v>
      </c>
    </row>
    <row r="440" spans="28:29" x14ac:dyDescent="0.25">
      <c r="AB440" t="s">
        <v>2942</v>
      </c>
    </row>
    <row r="441" spans="28:29" x14ac:dyDescent="0.25">
      <c r="AB441" t="s">
        <v>2943</v>
      </c>
    </row>
    <row r="442" spans="28:29" x14ac:dyDescent="0.25">
      <c r="AB442" t="s">
        <v>2944</v>
      </c>
    </row>
    <row r="443" spans="28:29" x14ac:dyDescent="0.25">
      <c r="AB443" t="s">
        <v>2945</v>
      </c>
    </row>
    <row r="444" spans="28:29" x14ac:dyDescent="0.25">
      <c r="AB444" t="s">
        <v>617</v>
      </c>
    </row>
    <row r="445" spans="28:29" x14ac:dyDescent="0.25">
      <c r="AB445" t="s">
        <v>2946</v>
      </c>
    </row>
    <row r="446" spans="28:29" x14ac:dyDescent="0.25">
      <c r="AB446" t="s">
        <v>2947</v>
      </c>
    </row>
    <row r="447" spans="28:29" x14ac:dyDescent="0.25">
      <c r="AB447" t="s">
        <v>2948</v>
      </c>
      <c r="AC447" t="s">
        <v>96</v>
      </c>
    </row>
    <row r="448" spans="28:29" x14ac:dyDescent="0.25">
      <c r="AB448" t="s">
        <v>2949</v>
      </c>
      <c r="AC448" t="s">
        <v>96</v>
      </c>
    </row>
    <row r="449" spans="28:29" x14ac:dyDescent="0.25">
      <c r="AB449" t="s">
        <v>2949</v>
      </c>
      <c r="AC449" t="s">
        <v>96</v>
      </c>
    </row>
    <row r="450" spans="28:29" x14ac:dyDescent="0.25">
      <c r="AB450" t="s">
        <v>2950</v>
      </c>
    </row>
    <row r="451" spans="28:29" x14ac:dyDescent="0.25">
      <c r="AB451" t="s">
        <v>2282</v>
      </c>
      <c r="AC451" t="s">
        <v>96</v>
      </c>
    </row>
    <row r="452" spans="28:29" x14ac:dyDescent="0.25">
      <c r="AB452" t="s">
        <v>2951</v>
      </c>
      <c r="AC452" t="s">
        <v>96</v>
      </c>
    </row>
    <row r="453" spans="28:29" x14ac:dyDescent="0.25">
      <c r="AB453" t="s">
        <v>2952</v>
      </c>
      <c r="AC453" t="s">
        <v>96</v>
      </c>
    </row>
    <row r="454" spans="28:29" x14ac:dyDescent="0.25">
      <c r="AB454" t="s">
        <v>2952</v>
      </c>
      <c r="AC454" t="s">
        <v>96</v>
      </c>
    </row>
    <row r="455" spans="28:29" x14ac:dyDescent="0.25">
      <c r="AB455" t="s">
        <v>2953</v>
      </c>
      <c r="AC455">
        <v>1</v>
      </c>
    </row>
    <row r="456" spans="28:29" x14ac:dyDescent="0.25">
      <c r="AB456" t="s">
        <v>2953</v>
      </c>
      <c r="AC456">
        <v>1</v>
      </c>
    </row>
    <row r="457" spans="28:29" x14ac:dyDescent="0.25">
      <c r="AB457" t="s">
        <v>2953</v>
      </c>
      <c r="AC457">
        <v>1</v>
      </c>
    </row>
    <row r="458" spans="28:29" x14ac:dyDescent="0.25">
      <c r="AB458" t="s">
        <v>2954</v>
      </c>
    </row>
    <row r="459" spans="28:29" x14ac:dyDescent="0.25">
      <c r="AB459" t="s">
        <v>2955</v>
      </c>
    </row>
    <row r="460" spans="28:29" x14ac:dyDescent="0.25">
      <c r="AB460" t="s">
        <v>2956</v>
      </c>
    </row>
    <row r="461" spans="28:29" x14ac:dyDescent="0.25">
      <c r="AB461" t="s">
        <v>2957</v>
      </c>
    </row>
    <row r="462" spans="28:29" x14ac:dyDescent="0.25">
      <c r="AB462" t="s">
        <v>2958</v>
      </c>
      <c r="AC462">
        <v>1</v>
      </c>
    </row>
    <row r="463" spans="28:29" x14ac:dyDescent="0.25">
      <c r="AB463" t="s">
        <v>2278</v>
      </c>
      <c r="AC463" t="s">
        <v>96</v>
      </c>
    </row>
    <row r="464" spans="28:29" x14ac:dyDescent="0.25">
      <c r="AB464" t="s">
        <v>2959</v>
      </c>
      <c r="AC464" t="s">
        <v>96</v>
      </c>
    </row>
    <row r="465" spans="28:29" x14ac:dyDescent="0.25">
      <c r="AB465" t="s">
        <v>2960</v>
      </c>
      <c r="AC465" t="s">
        <v>96</v>
      </c>
    </row>
    <row r="466" spans="28:29" x14ac:dyDescent="0.25">
      <c r="AB466" t="s">
        <v>2961</v>
      </c>
      <c r="AC466" t="s">
        <v>96</v>
      </c>
    </row>
    <row r="467" spans="28:29" x14ac:dyDescent="0.25">
      <c r="AB467" t="s">
        <v>2961</v>
      </c>
      <c r="AC467" t="s">
        <v>96</v>
      </c>
    </row>
    <row r="468" spans="28:29" x14ac:dyDescent="0.25">
      <c r="AB468" t="s">
        <v>2962</v>
      </c>
    </row>
    <row r="469" spans="28:29" x14ac:dyDescent="0.25">
      <c r="AB469" t="s">
        <v>857</v>
      </c>
    </row>
    <row r="470" spans="28:29" x14ac:dyDescent="0.25">
      <c r="AB470" t="s">
        <v>857</v>
      </c>
    </row>
    <row r="471" spans="28:29" x14ac:dyDescent="0.25">
      <c r="AB471" s="27" t="s">
        <v>2963</v>
      </c>
    </row>
    <row r="472" spans="28:29" x14ac:dyDescent="0.25">
      <c r="AB472" t="s">
        <v>2964</v>
      </c>
      <c r="AC472">
        <v>1</v>
      </c>
    </row>
    <row r="473" spans="28:29" x14ac:dyDescent="0.25">
      <c r="AB473" t="s">
        <v>2965</v>
      </c>
      <c r="AC473" t="s">
        <v>96</v>
      </c>
    </row>
    <row r="474" spans="28:29" x14ac:dyDescent="0.25">
      <c r="AB474" t="s">
        <v>2965</v>
      </c>
      <c r="AC474" t="s">
        <v>96</v>
      </c>
    </row>
    <row r="475" spans="28:29" x14ac:dyDescent="0.25">
      <c r="AB475" t="s">
        <v>2966</v>
      </c>
      <c r="AC475" t="s">
        <v>96</v>
      </c>
    </row>
    <row r="476" spans="28:29" x14ac:dyDescent="0.25">
      <c r="AB476" t="s">
        <v>2967</v>
      </c>
      <c r="AC476" t="s">
        <v>96</v>
      </c>
    </row>
    <row r="477" spans="28:29" x14ac:dyDescent="0.25">
      <c r="AB477" t="s">
        <v>2967</v>
      </c>
      <c r="AC477" t="s">
        <v>96</v>
      </c>
    </row>
    <row r="478" spans="28:29" x14ac:dyDescent="0.25">
      <c r="AB478" t="s">
        <v>253</v>
      </c>
    </row>
    <row r="479" spans="28:29" x14ac:dyDescent="0.25">
      <c r="AB479" t="s">
        <v>2968</v>
      </c>
    </row>
    <row r="480" spans="28:29" x14ac:dyDescent="0.25">
      <c r="AB480" t="s">
        <v>2969</v>
      </c>
      <c r="AC480">
        <v>1</v>
      </c>
    </row>
    <row r="481" spans="28:29" x14ac:dyDescent="0.25">
      <c r="AB481" t="s">
        <v>2970</v>
      </c>
      <c r="AC481" t="s">
        <v>96</v>
      </c>
    </row>
    <row r="482" spans="28:29" x14ac:dyDescent="0.25">
      <c r="AB482" t="s">
        <v>2970</v>
      </c>
      <c r="AC482" t="s">
        <v>96</v>
      </c>
    </row>
    <row r="483" spans="28:29" x14ac:dyDescent="0.25">
      <c r="AB483" t="s">
        <v>2971</v>
      </c>
      <c r="AC483" t="s">
        <v>96</v>
      </c>
    </row>
    <row r="484" spans="28:29" x14ac:dyDescent="0.25">
      <c r="AB484" t="s">
        <v>2972</v>
      </c>
      <c r="AC484" t="s">
        <v>96</v>
      </c>
    </row>
    <row r="485" spans="28:29" x14ac:dyDescent="0.25">
      <c r="AB485" t="s">
        <v>2972</v>
      </c>
      <c r="AC485" t="s">
        <v>96</v>
      </c>
    </row>
    <row r="486" spans="28:29" x14ac:dyDescent="0.25">
      <c r="AB486" t="s">
        <v>2972</v>
      </c>
      <c r="AC486" t="s">
        <v>96</v>
      </c>
    </row>
    <row r="487" spans="28:29" x14ac:dyDescent="0.25">
      <c r="AB487" t="s">
        <v>2972</v>
      </c>
      <c r="AC487" t="s">
        <v>96</v>
      </c>
    </row>
    <row r="488" spans="28:29" x14ac:dyDescent="0.25">
      <c r="AB488" t="s">
        <v>2972</v>
      </c>
      <c r="AC488" t="s">
        <v>96</v>
      </c>
    </row>
    <row r="489" spans="28:29" x14ac:dyDescent="0.25">
      <c r="AB489" t="s">
        <v>2972</v>
      </c>
      <c r="AC489" t="s">
        <v>96</v>
      </c>
    </row>
    <row r="490" spans="28:29" x14ac:dyDescent="0.25">
      <c r="AB490" t="s">
        <v>2972</v>
      </c>
      <c r="AC490" t="s">
        <v>96</v>
      </c>
    </row>
    <row r="491" spans="28:29" x14ac:dyDescent="0.25">
      <c r="AB491" t="s">
        <v>2972</v>
      </c>
      <c r="AC491" t="s">
        <v>96</v>
      </c>
    </row>
    <row r="492" spans="28:29" x14ac:dyDescent="0.25">
      <c r="AB492" t="s">
        <v>2972</v>
      </c>
      <c r="AC492" t="s">
        <v>96</v>
      </c>
    </row>
    <row r="493" spans="28:29" x14ac:dyDescent="0.25">
      <c r="AB493" t="s">
        <v>2972</v>
      </c>
      <c r="AC493" t="s">
        <v>96</v>
      </c>
    </row>
    <row r="494" spans="28:29" x14ac:dyDescent="0.25">
      <c r="AB494" t="s">
        <v>2972</v>
      </c>
      <c r="AC494" t="s">
        <v>96</v>
      </c>
    </row>
    <row r="495" spans="28:29" x14ac:dyDescent="0.25">
      <c r="AB495" t="s">
        <v>2972</v>
      </c>
      <c r="AC495" t="s">
        <v>96</v>
      </c>
    </row>
    <row r="496" spans="28:29" x14ac:dyDescent="0.25">
      <c r="AB496" t="s">
        <v>2972</v>
      </c>
      <c r="AC496" t="s">
        <v>96</v>
      </c>
    </row>
    <row r="497" spans="28:29" x14ac:dyDescent="0.25">
      <c r="AB497" t="s">
        <v>2972</v>
      </c>
      <c r="AC497" t="s">
        <v>96</v>
      </c>
    </row>
    <row r="498" spans="28:29" x14ac:dyDescent="0.25">
      <c r="AB498" t="s">
        <v>2972</v>
      </c>
      <c r="AC498" t="s">
        <v>96</v>
      </c>
    </row>
    <row r="499" spans="28:29" x14ac:dyDescent="0.25">
      <c r="AB499" t="s">
        <v>2972</v>
      </c>
      <c r="AC499" t="s">
        <v>96</v>
      </c>
    </row>
    <row r="500" spans="28:29" x14ac:dyDescent="0.25">
      <c r="AB500" t="s">
        <v>2972</v>
      </c>
      <c r="AC500" t="s">
        <v>96</v>
      </c>
    </row>
    <row r="501" spans="28:29" x14ac:dyDescent="0.25">
      <c r="AB501" t="s">
        <v>2972</v>
      </c>
      <c r="AC501" t="s">
        <v>96</v>
      </c>
    </row>
    <row r="502" spans="28:29" x14ac:dyDescent="0.25">
      <c r="AB502" t="s">
        <v>2973</v>
      </c>
    </row>
    <row r="503" spans="28:29" x14ac:dyDescent="0.25">
      <c r="AB503" s="113" t="s">
        <v>2526</v>
      </c>
    </row>
    <row r="504" spans="28:29" x14ac:dyDescent="0.25">
      <c r="AB504" t="s">
        <v>2974</v>
      </c>
      <c r="AC504">
        <v>1</v>
      </c>
    </row>
    <row r="505" spans="28:29" x14ac:dyDescent="0.25">
      <c r="AB505" t="s">
        <v>2975</v>
      </c>
      <c r="AC505" t="s">
        <v>96</v>
      </c>
    </row>
    <row r="506" spans="28:29" x14ac:dyDescent="0.25">
      <c r="AB506" t="s">
        <v>337</v>
      </c>
    </row>
    <row r="507" spans="28:29" x14ac:dyDescent="0.25">
      <c r="AB507" t="s">
        <v>337</v>
      </c>
    </row>
    <row r="508" spans="28:29" x14ac:dyDescent="0.25">
      <c r="AB508" t="s">
        <v>2976</v>
      </c>
      <c r="AC508" t="s">
        <v>96</v>
      </c>
    </row>
    <row r="509" spans="28:29" x14ac:dyDescent="0.25">
      <c r="AB509" t="s">
        <v>2977</v>
      </c>
      <c r="AC509" t="s">
        <v>96</v>
      </c>
    </row>
    <row r="510" spans="28:29" x14ac:dyDescent="0.25">
      <c r="AB510" t="s">
        <v>2978</v>
      </c>
      <c r="AC510" t="s">
        <v>96</v>
      </c>
    </row>
    <row r="511" spans="28:29" x14ac:dyDescent="0.25">
      <c r="AB511" t="s">
        <v>2978</v>
      </c>
      <c r="AC511" t="s">
        <v>96</v>
      </c>
    </row>
    <row r="512" spans="28:29" x14ac:dyDescent="0.25">
      <c r="AB512" t="s">
        <v>2979</v>
      </c>
      <c r="AC512" t="s">
        <v>96</v>
      </c>
    </row>
    <row r="513" spans="28:29" x14ac:dyDescent="0.25">
      <c r="AB513" t="s">
        <v>2350</v>
      </c>
    </row>
    <row r="514" spans="28:29" x14ac:dyDescent="0.25">
      <c r="AB514" t="s">
        <v>2980</v>
      </c>
    </row>
    <row r="515" spans="28:29" x14ac:dyDescent="0.25">
      <c r="AB515" t="s">
        <v>2981</v>
      </c>
      <c r="AC515" t="s">
        <v>96</v>
      </c>
    </row>
    <row r="516" spans="28:29" x14ac:dyDescent="0.25">
      <c r="AB516" t="s">
        <v>2982</v>
      </c>
    </row>
    <row r="517" spans="28:29" x14ac:dyDescent="0.25">
      <c r="AB517" t="s">
        <v>2983</v>
      </c>
    </row>
    <row r="518" spans="28:29" x14ac:dyDescent="0.25">
      <c r="AB518" t="s">
        <v>2984</v>
      </c>
    </row>
    <row r="519" spans="28:29" x14ac:dyDescent="0.25">
      <c r="AB519" t="s">
        <v>2985</v>
      </c>
      <c r="AC519" t="s">
        <v>96</v>
      </c>
    </row>
    <row r="520" spans="28:29" x14ac:dyDescent="0.25">
      <c r="AB520" t="s">
        <v>2985</v>
      </c>
      <c r="AC520" t="s">
        <v>96</v>
      </c>
    </row>
    <row r="521" spans="28:29" x14ac:dyDescent="0.25">
      <c r="AB521" t="s">
        <v>2986</v>
      </c>
      <c r="AC521">
        <v>1</v>
      </c>
    </row>
    <row r="522" spans="28:29" x14ac:dyDescent="0.25">
      <c r="AB522" t="s">
        <v>2987</v>
      </c>
    </row>
    <row r="523" spans="28:29" x14ac:dyDescent="0.25">
      <c r="AB523" t="s">
        <v>616</v>
      </c>
    </row>
    <row r="524" spans="28:29" x14ac:dyDescent="0.25">
      <c r="AB524" t="s">
        <v>2423</v>
      </c>
    </row>
    <row r="525" spans="28:29" x14ac:dyDescent="0.25">
      <c r="AB525" t="s">
        <v>2279</v>
      </c>
      <c r="AC525" t="s">
        <v>96</v>
      </c>
    </row>
    <row r="526" spans="28:29" x14ac:dyDescent="0.25">
      <c r="AB526" t="s">
        <v>2988</v>
      </c>
    </row>
    <row r="527" spans="28:29" x14ac:dyDescent="0.25">
      <c r="AB527" t="s">
        <v>2989</v>
      </c>
      <c r="AC527">
        <v>1</v>
      </c>
    </row>
    <row r="528" spans="28:29" x14ac:dyDescent="0.25">
      <c r="AB528" t="s">
        <v>2990</v>
      </c>
      <c r="AC528" t="s">
        <v>96</v>
      </c>
    </row>
    <row r="529" spans="28:29" x14ac:dyDescent="0.25">
      <c r="AB529" t="s">
        <v>2991</v>
      </c>
      <c r="AC529" t="s">
        <v>96</v>
      </c>
    </row>
    <row r="530" spans="28:29" x14ac:dyDescent="0.25">
      <c r="AB530" t="s">
        <v>2992</v>
      </c>
      <c r="AC530" t="s">
        <v>96</v>
      </c>
    </row>
    <row r="531" spans="28:29" x14ac:dyDescent="0.25">
      <c r="AB531" t="s">
        <v>2993</v>
      </c>
    </row>
    <row r="532" spans="28:29" x14ac:dyDescent="0.25">
      <c r="AB532" t="s">
        <v>2994</v>
      </c>
    </row>
    <row r="533" spans="28:29" x14ac:dyDescent="0.25">
      <c r="AB533" t="s">
        <v>2995</v>
      </c>
      <c r="AC533" t="s">
        <v>96</v>
      </c>
    </row>
    <row r="534" spans="28:29" x14ac:dyDescent="0.25">
      <c r="AB534" t="s">
        <v>2995</v>
      </c>
      <c r="AC534" t="s">
        <v>96</v>
      </c>
    </row>
    <row r="535" spans="28:29" x14ac:dyDescent="0.25">
      <c r="AB535" t="s">
        <v>2995</v>
      </c>
      <c r="AC535" t="s">
        <v>96</v>
      </c>
    </row>
    <row r="536" spans="28:29" x14ac:dyDescent="0.25">
      <c r="AB536" t="s">
        <v>2995</v>
      </c>
      <c r="AC536" t="s">
        <v>96</v>
      </c>
    </row>
    <row r="537" spans="28:29" x14ac:dyDescent="0.25">
      <c r="AB537" t="s">
        <v>818</v>
      </c>
      <c r="AC537" t="s">
        <v>96</v>
      </c>
    </row>
    <row r="538" spans="28:29" x14ac:dyDescent="0.25">
      <c r="AB538" t="s">
        <v>818</v>
      </c>
      <c r="AC538" t="s">
        <v>96</v>
      </c>
    </row>
    <row r="539" spans="28:29" x14ac:dyDescent="0.25">
      <c r="AB539" t="s">
        <v>818</v>
      </c>
      <c r="AC539" t="s">
        <v>96</v>
      </c>
    </row>
    <row r="540" spans="28:29" x14ac:dyDescent="0.25">
      <c r="AB540" t="s">
        <v>818</v>
      </c>
      <c r="AC540" t="s">
        <v>96</v>
      </c>
    </row>
    <row r="541" spans="28:29" x14ac:dyDescent="0.25">
      <c r="AB541" t="s">
        <v>819</v>
      </c>
      <c r="AC541" t="s">
        <v>96</v>
      </c>
    </row>
    <row r="542" spans="28:29" x14ac:dyDescent="0.25">
      <c r="AB542" t="s">
        <v>819</v>
      </c>
      <c r="AC542" t="s">
        <v>96</v>
      </c>
    </row>
    <row r="543" spans="28:29" x14ac:dyDescent="0.25">
      <c r="AB543" t="s">
        <v>819</v>
      </c>
      <c r="AC543" t="s">
        <v>96</v>
      </c>
    </row>
    <row r="544" spans="28:29" x14ac:dyDescent="0.25">
      <c r="AB544" t="s">
        <v>819</v>
      </c>
      <c r="AC544" t="s">
        <v>96</v>
      </c>
    </row>
    <row r="545" spans="28:29" x14ac:dyDescent="0.25">
      <c r="AB545" t="s">
        <v>819</v>
      </c>
      <c r="AC545" t="s">
        <v>96</v>
      </c>
    </row>
    <row r="546" spans="28:29" x14ac:dyDescent="0.25">
      <c r="AB546" t="s">
        <v>819</v>
      </c>
      <c r="AC546" t="s">
        <v>96</v>
      </c>
    </row>
    <row r="547" spans="28:29" x14ac:dyDescent="0.25">
      <c r="AB547" t="s">
        <v>819</v>
      </c>
      <c r="AC547" t="s">
        <v>96</v>
      </c>
    </row>
    <row r="548" spans="28:29" x14ac:dyDescent="0.25">
      <c r="AB548" t="s">
        <v>819</v>
      </c>
      <c r="AC548" t="s">
        <v>96</v>
      </c>
    </row>
    <row r="549" spans="28:29" x14ac:dyDescent="0.25">
      <c r="AB549" t="s">
        <v>819</v>
      </c>
      <c r="AC549" t="s">
        <v>96</v>
      </c>
    </row>
    <row r="550" spans="28:29" x14ac:dyDescent="0.25">
      <c r="AB550" t="s">
        <v>821</v>
      </c>
      <c r="AC550" t="s">
        <v>96</v>
      </c>
    </row>
    <row r="551" spans="28:29" x14ac:dyDescent="0.25">
      <c r="AB551" t="s">
        <v>821</v>
      </c>
      <c r="AC551" t="s">
        <v>96</v>
      </c>
    </row>
    <row r="552" spans="28:29" x14ac:dyDescent="0.25">
      <c r="AB552" t="s">
        <v>821</v>
      </c>
      <c r="AC552" t="s">
        <v>96</v>
      </c>
    </row>
    <row r="553" spans="28:29" x14ac:dyDescent="0.25">
      <c r="AB553" t="s">
        <v>821</v>
      </c>
      <c r="AC553" t="s">
        <v>96</v>
      </c>
    </row>
    <row r="554" spans="28:29" x14ac:dyDescent="0.25">
      <c r="AB554" t="s">
        <v>821</v>
      </c>
      <c r="AC554" t="s">
        <v>96</v>
      </c>
    </row>
    <row r="555" spans="28:29" x14ac:dyDescent="0.25">
      <c r="AB555" t="s">
        <v>833</v>
      </c>
    </row>
    <row r="556" spans="28:29" x14ac:dyDescent="0.25">
      <c r="AB556" t="s">
        <v>2996</v>
      </c>
      <c r="AC556" t="s">
        <v>96</v>
      </c>
    </row>
    <row r="557" spans="28:29" x14ac:dyDescent="0.25">
      <c r="AB557" t="s">
        <v>2997</v>
      </c>
      <c r="AC557" t="s">
        <v>96</v>
      </c>
    </row>
    <row r="558" spans="28:29" x14ac:dyDescent="0.25">
      <c r="AB558" t="s">
        <v>143</v>
      </c>
    </row>
    <row r="559" spans="28:29" x14ac:dyDescent="0.25">
      <c r="AB559" t="s">
        <v>2224</v>
      </c>
      <c r="AC559">
        <v>1</v>
      </c>
    </row>
    <row r="560" spans="28:29" x14ac:dyDescent="0.25">
      <c r="AB560" t="s">
        <v>324</v>
      </c>
    </row>
    <row r="561" spans="28:29" x14ac:dyDescent="0.25">
      <c r="AB561" t="s">
        <v>2998</v>
      </c>
      <c r="AC561">
        <v>1</v>
      </c>
    </row>
    <row r="562" spans="28:29" x14ac:dyDescent="0.25">
      <c r="AB562" t="s">
        <v>2999</v>
      </c>
      <c r="AC562" t="s">
        <v>96</v>
      </c>
    </row>
    <row r="563" spans="28:29" x14ac:dyDescent="0.25">
      <c r="AB563" t="s">
        <v>258</v>
      </c>
      <c r="AC563" t="s">
        <v>96</v>
      </c>
    </row>
    <row r="564" spans="28:29" x14ac:dyDescent="0.25">
      <c r="AB564" t="s">
        <v>3000</v>
      </c>
      <c r="AC564" t="s">
        <v>96</v>
      </c>
    </row>
    <row r="565" spans="28:29" x14ac:dyDescent="0.25">
      <c r="AB565" t="s">
        <v>3001</v>
      </c>
      <c r="AC565" t="s">
        <v>96</v>
      </c>
    </row>
    <row r="566" spans="28:29" x14ac:dyDescent="0.25">
      <c r="AB566" t="s">
        <v>3002</v>
      </c>
      <c r="AC566" t="s">
        <v>96</v>
      </c>
    </row>
    <row r="567" spans="28:29" x14ac:dyDescent="0.25">
      <c r="AB567" t="s">
        <v>3003</v>
      </c>
    </row>
    <row r="568" spans="28:29" x14ac:dyDescent="0.25">
      <c r="AB568" t="s">
        <v>3004</v>
      </c>
    </row>
    <row r="569" spans="28:29" x14ac:dyDescent="0.25">
      <c r="AB569" t="s">
        <v>3005</v>
      </c>
      <c r="AC569" t="s">
        <v>96</v>
      </c>
    </row>
    <row r="570" spans="28:29" x14ac:dyDescent="0.25">
      <c r="AB570" t="s">
        <v>3006</v>
      </c>
      <c r="AC570" t="s">
        <v>96</v>
      </c>
    </row>
    <row r="571" spans="28:29" x14ac:dyDescent="0.25">
      <c r="AB571" t="s">
        <v>3007</v>
      </c>
    </row>
    <row r="572" spans="28:29" x14ac:dyDescent="0.25">
      <c r="AB572" t="s">
        <v>3007</v>
      </c>
    </row>
    <row r="573" spans="28:29" x14ac:dyDescent="0.25">
      <c r="AB573" t="s">
        <v>3008</v>
      </c>
    </row>
    <row r="574" spans="28:29" x14ac:dyDescent="0.25">
      <c r="AB574" t="s">
        <v>3009</v>
      </c>
      <c r="AC574">
        <v>1</v>
      </c>
    </row>
    <row r="575" spans="28:29" x14ac:dyDescent="0.25">
      <c r="AB575" t="s">
        <v>3010</v>
      </c>
      <c r="AC575" t="s">
        <v>96</v>
      </c>
    </row>
    <row r="576" spans="28:29" x14ac:dyDescent="0.25">
      <c r="AB576" t="s">
        <v>3010</v>
      </c>
      <c r="AC576" t="s">
        <v>96</v>
      </c>
    </row>
    <row r="577" spans="28:29" x14ac:dyDescent="0.25">
      <c r="AB577" t="s">
        <v>3011</v>
      </c>
      <c r="AC577" t="s">
        <v>96</v>
      </c>
    </row>
    <row r="578" spans="28:29" x14ac:dyDescent="0.25">
      <c r="AB578" t="s">
        <v>644</v>
      </c>
    </row>
    <row r="579" spans="28:29" x14ac:dyDescent="0.25">
      <c r="AB579" t="s">
        <v>3012</v>
      </c>
      <c r="AC579">
        <v>1</v>
      </c>
    </row>
    <row r="580" spans="28:29" x14ac:dyDescent="0.25">
      <c r="AB580" t="s">
        <v>3013</v>
      </c>
    </row>
    <row r="581" spans="28:29" x14ac:dyDescent="0.25">
      <c r="AB581" t="s">
        <v>891</v>
      </c>
      <c r="AC581">
        <v>1</v>
      </c>
    </row>
    <row r="582" spans="28:29" x14ac:dyDescent="0.25">
      <c r="AB582" t="s">
        <v>3014</v>
      </c>
      <c r="AC582">
        <v>1</v>
      </c>
    </row>
    <row r="583" spans="28:29" x14ac:dyDescent="0.25">
      <c r="AB583" t="s">
        <v>2359</v>
      </c>
      <c r="AC583">
        <v>1</v>
      </c>
    </row>
    <row r="584" spans="28:29" x14ac:dyDescent="0.25">
      <c r="AB584" t="s">
        <v>2359</v>
      </c>
      <c r="AC584">
        <v>1</v>
      </c>
    </row>
    <row r="585" spans="28:29" x14ac:dyDescent="0.25">
      <c r="AB585" t="s">
        <v>2360</v>
      </c>
      <c r="AC585">
        <v>1</v>
      </c>
    </row>
    <row r="586" spans="28:29" x14ac:dyDescent="0.25">
      <c r="AB586" t="s">
        <v>3015</v>
      </c>
    </row>
    <row r="587" spans="28:29" x14ac:dyDescent="0.25">
      <c r="AB587" t="s">
        <v>3016</v>
      </c>
      <c r="AC587">
        <v>1</v>
      </c>
    </row>
    <row r="588" spans="28:29" x14ac:dyDescent="0.25">
      <c r="AB588" t="s">
        <v>3017</v>
      </c>
    </row>
    <row r="589" spans="28:29" x14ac:dyDescent="0.25">
      <c r="AB589" t="s">
        <v>2412</v>
      </c>
      <c r="AC589" t="s">
        <v>96</v>
      </c>
    </row>
    <row r="590" spans="28:29" x14ac:dyDescent="0.25">
      <c r="AB590" t="s">
        <v>2416</v>
      </c>
      <c r="AC590" t="s">
        <v>96</v>
      </c>
    </row>
    <row r="591" spans="28:29" x14ac:dyDescent="0.25">
      <c r="AB591" t="s">
        <v>816</v>
      </c>
      <c r="AC591" t="s">
        <v>96</v>
      </c>
    </row>
    <row r="592" spans="28:29" x14ac:dyDescent="0.25">
      <c r="AB592" t="s">
        <v>3018</v>
      </c>
    </row>
    <row r="593" spans="28:29" x14ac:dyDescent="0.25">
      <c r="AB593" t="s">
        <v>814</v>
      </c>
      <c r="AC593" t="s">
        <v>96</v>
      </c>
    </row>
    <row r="594" spans="28:29" x14ac:dyDescent="0.25">
      <c r="AB594" t="s">
        <v>3019</v>
      </c>
      <c r="AC594" t="s">
        <v>96</v>
      </c>
    </row>
    <row r="595" spans="28:29" x14ac:dyDescent="0.25">
      <c r="AB595" t="s">
        <v>3019</v>
      </c>
      <c r="AC595" t="s">
        <v>96</v>
      </c>
    </row>
    <row r="596" spans="28:29" x14ac:dyDescent="0.25">
      <c r="AB596" t="s">
        <v>3019</v>
      </c>
      <c r="AC596" t="s">
        <v>96</v>
      </c>
    </row>
    <row r="597" spans="28:29" x14ac:dyDescent="0.25">
      <c r="AB597" t="s">
        <v>3019</v>
      </c>
      <c r="AC597" t="s">
        <v>96</v>
      </c>
    </row>
    <row r="598" spans="28:29" x14ac:dyDescent="0.25">
      <c r="AB598" t="s">
        <v>3020</v>
      </c>
      <c r="AC598">
        <v>1</v>
      </c>
    </row>
    <row r="599" spans="28:29" x14ac:dyDescent="0.25">
      <c r="AB599" t="s">
        <v>3021</v>
      </c>
    </row>
    <row r="600" spans="28:29" x14ac:dyDescent="0.25">
      <c r="AB600" t="s">
        <v>2357</v>
      </c>
      <c r="AC600">
        <v>1</v>
      </c>
    </row>
    <row r="601" spans="28:29" x14ac:dyDescent="0.25">
      <c r="AB601" t="s">
        <v>2357</v>
      </c>
      <c r="AC601">
        <v>1</v>
      </c>
    </row>
    <row r="602" spans="28:29" x14ac:dyDescent="0.25">
      <c r="AB602" t="s">
        <v>3022</v>
      </c>
      <c r="AC602">
        <v>1</v>
      </c>
    </row>
    <row r="603" spans="28:29" x14ac:dyDescent="0.25">
      <c r="AB603" t="s">
        <v>3023</v>
      </c>
    </row>
    <row r="604" spans="28:29" x14ac:dyDescent="0.25">
      <c r="AB604" t="s">
        <v>3024</v>
      </c>
      <c r="AC604">
        <v>1</v>
      </c>
    </row>
    <row r="605" spans="28:29" x14ac:dyDescent="0.25">
      <c r="AB605" t="s">
        <v>3025</v>
      </c>
      <c r="AC605">
        <v>1</v>
      </c>
    </row>
    <row r="606" spans="28:29" x14ac:dyDescent="0.25">
      <c r="AB606" t="s">
        <v>2357</v>
      </c>
      <c r="AC606">
        <v>1</v>
      </c>
    </row>
    <row r="607" spans="28:29" x14ac:dyDescent="0.25">
      <c r="AB607" t="s">
        <v>3026</v>
      </c>
      <c r="AC607" t="s">
        <v>96</v>
      </c>
    </row>
    <row r="608" spans="28:29" x14ac:dyDescent="0.25">
      <c r="AB608" t="s">
        <v>3027</v>
      </c>
      <c r="AC608" t="s">
        <v>96</v>
      </c>
    </row>
    <row r="609" spans="28:29" x14ac:dyDescent="0.25">
      <c r="AB609" t="s">
        <v>3027</v>
      </c>
      <c r="AC609" t="s">
        <v>96</v>
      </c>
    </row>
    <row r="610" spans="28:29" x14ac:dyDescent="0.25">
      <c r="AB610" t="s">
        <v>3027</v>
      </c>
      <c r="AC610" t="s">
        <v>96</v>
      </c>
    </row>
    <row r="611" spans="28:29" x14ac:dyDescent="0.25">
      <c r="AB611" t="s">
        <v>3027</v>
      </c>
      <c r="AC611" t="s">
        <v>96</v>
      </c>
    </row>
    <row r="612" spans="28:29" x14ac:dyDescent="0.25">
      <c r="AB612" t="s">
        <v>323</v>
      </c>
      <c r="AC612" t="s">
        <v>96</v>
      </c>
    </row>
    <row r="613" spans="28:29" x14ac:dyDescent="0.25">
      <c r="AB613" t="s">
        <v>3028</v>
      </c>
      <c r="AC613" t="s">
        <v>96</v>
      </c>
    </row>
    <row r="614" spans="28:29" x14ac:dyDescent="0.25">
      <c r="AB614" t="s">
        <v>3029</v>
      </c>
      <c r="AC614" t="s">
        <v>96</v>
      </c>
    </row>
    <row r="615" spans="28:29" x14ac:dyDescent="0.25">
      <c r="AB615" t="s">
        <v>3029</v>
      </c>
      <c r="AC615" t="s">
        <v>96</v>
      </c>
    </row>
    <row r="616" spans="28:29" x14ac:dyDescent="0.25">
      <c r="AB616" t="s">
        <v>3029</v>
      </c>
      <c r="AC616" t="s">
        <v>96</v>
      </c>
    </row>
    <row r="617" spans="28:29" x14ac:dyDescent="0.25">
      <c r="AB617" t="s">
        <v>3029</v>
      </c>
      <c r="AC617" t="s">
        <v>96</v>
      </c>
    </row>
    <row r="618" spans="28:29" x14ac:dyDescent="0.25">
      <c r="AB618" t="s">
        <v>3030</v>
      </c>
      <c r="AC618" t="s">
        <v>96</v>
      </c>
    </row>
    <row r="621" spans="28:29" x14ac:dyDescent="0.25">
      <c r="AB621" t="s">
        <v>2446</v>
      </c>
      <c r="AC621" t="s">
        <v>96</v>
      </c>
    </row>
    <row r="622" spans="28:29" x14ac:dyDescent="0.25">
      <c r="AB622" t="s">
        <v>3031</v>
      </c>
      <c r="AC622" t="s">
        <v>96</v>
      </c>
    </row>
    <row r="623" spans="28:29" x14ac:dyDescent="0.25">
      <c r="AB623" t="s">
        <v>333</v>
      </c>
      <c r="AC623" t="s">
        <v>96</v>
      </c>
    </row>
    <row r="624" spans="28:29" x14ac:dyDescent="0.25">
      <c r="AB624" t="s">
        <v>2419</v>
      </c>
      <c r="AC624" t="s">
        <v>96</v>
      </c>
    </row>
    <row r="625" spans="28:29" x14ac:dyDescent="0.25">
      <c r="AB625" t="s">
        <v>3032</v>
      </c>
      <c r="AC625" t="s">
        <v>96</v>
      </c>
    </row>
    <row r="626" spans="28:29" x14ac:dyDescent="0.25">
      <c r="AB626" t="s">
        <v>3033</v>
      </c>
      <c r="AC626" t="s">
        <v>96</v>
      </c>
    </row>
    <row r="627" spans="28:29" x14ac:dyDescent="0.25">
      <c r="AB627" t="s">
        <v>3034</v>
      </c>
      <c r="AC627" t="s">
        <v>96</v>
      </c>
    </row>
    <row r="628" spans="28:29" x14ac:dyDescent="0.25">
      <c r="AB628" t="s">
        <v>3035</v>
      </c>
      <c r="AC628" t="s">
        <v>96</v>
      </c>
    </row>
    <row r="629" spans="28:29" x14ac:dyDescent="0.25">
      <c r="AB629" t="s">
        <v>3036</v>
      </c>
      <c r="AC629" t="s">
        <v>96</v>
      </c>
    </row>
    <row r="630" spans="28:29" x14ac:dyDescent="0.25">
      <c r="AB630" t="s">
        <v>3036</v>
      </c>
      <c r="AC630" t="s">
        <v>96</v>
      </c>
    </row>
    <row r="631" spans="28:29" x14ac:dyDescent="0.25">
      <c r="AB631" t="s">
        <v>3036</v>
      </c>
      <c r="AC631" t="s">
        <v>96</v>
      </c>
    </row>
    <row r="632" spans="28:29" x14ac:dyDescent="0.25">
      <c r="AB632" t="s">
        <v>3036</v>
      </c>
      <c r="AC632" t="s">
        <v>96</v>
      </c>
    </row>
    <row r="633" spans="28:29" x14ac:dyDescent="0.25">
      <c r="AB633" t="s">
        <v>3037</v>
      </c>
      <c r="AC633" t="s">
        <v>96</v>
      </c>
    </row>
    <row r="634" spans="28:29" x14ac:dyDescent="0.25">
      <c r="AB634" t="s">
        <v>3038</v>
      </c>
      <c r="AC634" t="s">
        <v>96</v>
      </c>
    </row>
    <row r="635" spans="28:29" x14ac:dyDescent="0.25">
      <c r="AB635" t="s">
        <v>2364</v>
      </c>
      <c r="AC635" t="s">
        <v>96</v>
      </c>
    </row>
    <row r="636" spans="28:29" x14ac:dyDescent="0.25">
      <c r="AB636" t="s">
        <v>2281</v>
      </c>
      <c r="AC636" t="s">
        <v>96</v>
      </c>
    </row>
    <row r="637" spans="28:29" x14ac:dyDescent="0.25">
      <c r="AB637" t="s">
        <v>3039</v>
      </c>
      <c r="AC637" t="s">
        <v>96</v>
      </c>
    </row>
    <row r="638" spans="28:29" x14ac:dyDescent="0.25">
      <c r="AB638" t="s">
        <v>2364</v>
      </c>
      <c r="AC638" t="s">
        <v>96</v>
      </c>
    </row>
    <row r="639" spans="28:29" x14ac:dyDescent="0.25">
      <c r="AB639" t="s">
        <v>3040</v>
      </c>
      <c r="AC639" t="s">
        <v>96</v>
      </c>
    </row>
    <row r="640" spans="28:29" x14ac:dyDescent="0.25">
      <c r="AB640" t="s">
        <v>3041</v>
      </c>
      <c r="AC640" t="s">
        <v>96</v>
      </c>
    </row>
    <row r="641" spans="28:29" x14ac:dyDescent="0.25">
      <c r="AB641" t="s">
        <v>103</v>
      </c>
      <c r="AC641" t="s">
        <v>96</v>
      </c>
    </row>
    <row r="642" spans="28:29" x14ac:dyDescent="0.25">
      <c r="AB642" t="s">
        <v>93</v>
      </c>
      <c r="AC642" t="s">
        <v>96</v>
      </c>
    </row>
    <row r="643" spans="28:29" x14ac:dyDescent="0.25">
      <c r="AB643" t="s">
        <v>105</v>
      </c>
      <c r="AC643" t="s">
        <v>96</v>
      </c>
    </row>
    <row r="644" spans="28:29" x14ac:dyDescent="0.25">
      <c r="AB644" t="s">
        <v>102</v>
      </c>
      <c r="AC644" t="s">
        <v>96</v>
      </c>
    </row>
    <row r="645" spans="28:29" x14ac:dyDescent="0.25">
      <c r="AB645" t="s">
        <v>104</v>
      </c>
      <c r="AC645" t="s">
        <v>96</v>
      </c>
    </row>
    <row r="646" spans="28:29" x14ac:dyDescent="0.25">
      <c r="AB646" t="s">
        <v>101</v>
      </c>
      <c r="AC646" t="s">
        <v>96</v>
      </c>
    </row>
    <row r="647" spans="28:29" x14ac:dyDescent="0.25">
      <c r="AB647" t="s">
        <v>112</v>
      </c>
      <c r="AC647" t="s">
        <v>96</v>
      </c>
    </row>
    <row r="648" spans="28:29" x14ac:dyDescent="0.25">
      <c r="AB648" t="s">
        <v>114</v>
      </c>
      <c r="AC648" t="s">
        <v>96</v>
      </c>
    </row>
    <row r="649" spans="28:29" x14ac:dyDescent="0.25">
      <c r="AB649" t="s">
        <v>3042</v>
      </c>
      <c r="AC649">
        <v>1</v>
      </c>
    </row>
    <row r="650" spans="28:29" x14ac:dyDescent="0.25">
      <c r="AB650" t="s">
        <v>3043</v>
      </c>
      <c r="AC650" t="s">
        <v>96</v>
      </c>
    </row>
    <row r="651" spans="28:29" x14ac:dyDescent="0.25">
      <c r="AB651" t="s">
        <v>3044</v>
      </c>
      <c r="AC651">
        <v>0</v>
      </c>
    </row>
    <row r="652" spans="28:29" x14ac:dyDescent="0.25">
      <c r="AB652" t="s">
        <v>3042</v>
      </c>
      <c r="AC652">
        <v>1</v>
      </c>
    </row>
    <row r="653" spans="28:29" x14ac:dyDescent="0.25">
      <c r="AB653" t="s">
        <v>3043</v>
      </c>
      <c r="AC653" t="s">
        <v>96</v>
      </c>
    </row>
    <row r="654" spans="28:29" x14ac:dyDescent="0.25">
      <c r="AB654" t="s">
        <v>3044</v>
      </c>
      <c r="AC654">
        <v>0</v>
      </c>
    </row>
    <row r="655" spans="28:29" x14ac:dyDescent="0.25">
      <c r="AB655" t="s">
        <v>3045</v>
      </c>
      <c r="AC655">
        <v>1</v>
      </c>
    </row>
    <row r="656" spans="28:29" x14ac:dyDescent="0.25">
      <c r="AB656" t="s">
        <v>3045</v>
      </c>
      <c r="AC656">
        <v>1</v>
      </c>
    </row>
    <row r="657" spans="28:29" x14ac:dyDescent="0.25">
      <c r="AB657" t="s">
        <v>614</v>
      </c>
      <c r="AC657" t="s">
        <v>96</v>
      </c>
    </row>
    <row r="658" spans="28:29" x14ac:dyDescent="0.25">
      <c r="AB658" t="s">
        <v>327</v>
      </c>
      <c r="AC658">
        <v>1</v>
      </c>
    </row>
    <row r="659" spans="28:29" x14ac:dyDescent="0.25">
      <c r="AB659" t="s">
        <v>330</v>
      </c>
      <c r="AC659">
        <v>1</v>
      </c>
    </row>
    <row r="660" spans="28:29" x14ac:dyDescent="0.25">
      <c r="AB660" t="s">
        <v>2335</v>
      </c>
      <c r="AC660">
        <v>0</v>
      </c>
    </row>
    <row r="661" spans="28:29" x14ac:dyDescent="0.25">
      <c r="AB661" t="s">
        <v>3142</v>
      </c>
      <c r="AC661">
        <v>1</v>
      </c>
    </row>
    <row r="662" spans="28:29" x14ac:dyDescent="0.25">
      <c r="AB662" t="s">
        <v>3193</v>
      </c>
      <c r="AC662" t="s">
        <v>96</v>
      </c>
    </row>
    <row r="663" spans="28:29" x14ac:dyDescent="0.25">
      <c r="AB663" t="s">
        <v>650</v>
      </c>
      <c r="AC663">
        <v>1</v>
      </c>
    </row>
    <row r="664" spans="28:29" x14ac:dyDescent="0.25">
      <c r="AB664" t="s">
        <v>3200</v>
      </c>
      <c r="AC664">
        <v>1</v>
      </c>
    </row>
    <row r="665" spans="28:29" x14ac:dyDescent="0.25">
      <c r="AB665" t="s">
        <v>626</v>
      </c>
      <c r="AC665">
        <v>0</v>
      </c>
    </row>
    <row r="666" spans="28:29" x14ac:dyDescent="0.25">
      <c r="AB666" t="s">
        <v>628</v>
      </c>
      <c r="AC666">
        <v>0</v>
      </c>
    </row>
    <row r="667" spans="28:29" x14ac:dyDescent="0.25">
      <c r="AB667" t="s">
        <v>813</v>
      </c>
      <c r="AC667" t="s">
        <v>96</v>
      </c>
    </row>
    <row r="668" spans="28:29" x14ac:dyDescent="0.25">
      <c r="AB668" t="s">
        <v>817</v>
      </c>
      <c r="AC668" t="s">
        <v>96</v>
      </c>
    </row>
  </sheetData>
  <autoFilter ref="A1:Y370" xr:uid="{2140EFD9-236D-4D5E-A366-1CED226953E2}"/>
  <sortState xmlns:xlrd2="http://schemas.microsoft.com/office/spreadsheetml/2017/richdata2" ref="D2:E221">
    <sortCondition ref="D2:D221"/>
  </sortState>
  <conditionalFormatting sqref="D168">
    <cfRule type="duplicateValues" dxfId="1" priority="2"/>
  </conditionalFormatting>
  <conditionalFormatting sqref="D218:D221 D1:D199 D359:D1048576">
    <cfRule type="duplicateValues" dxfId="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B139A-D66E-4A4A-B4C2-30021DB3755F}">
  <sheetPr>
    <tabColor rgb="FFFF0000"/>
  </sheetPr>
  <dimension ref="A1:AG69"/>
  <sheetViews>
    <sheetView topLeftCell="R24" workbookViewId="0">
      <selection activeCell="K49" sqref="K49:L56"/>
    </sheetView>
  </sheetViews>
  <sheetFormatPr defaultColWidth="9.28515625" defaultRowHeight="12.75" outlineLevelRow="1" outlineLevelCol="1" x14ac:dyDescent="0.2"/>
  <cols>
    <col min="1" max="1" width="15.28515625" style="61" bestFit="1" customWidth="1" outlineLevel="1"/>
    <col min="2" max="8" width="17.7109375" style="62" bestFit="1" customWidth="1"/>
    <col min="9" max="9" width="19.5703125" style="61" bestFit="1" customWidth="1"/>
    <col min="10" max="10" width="13.140625" style="62" bestFit="1" customWidth="1"/>
    <col min="11" max="14" width="17.7109375" style="62" bestFit="1" customWidth="1"/>
    <col min="15" max="15" width="17.7109375" style="62" hidden="1" customWidth="1"/>
    <col min="16" max="16" width="3.7109375" style="61" hidden="1" customWidth="1"/>
    <col min="17" max="17" width="21.42578125" style="61" bestFit="1" customWidth="1"/>
    <col min="18" max="18" width="13.7109375" style="61" bestFit="1" customWidth="1"/>
    <col min="19" max="20" width="13.140625" style="61" bestFit="1" customWidth="1"/>
    <col min="21" max="22" width="11.42578125" style="61" bestFit="1" customWidth="1"/>
    <col min="23" max="23" width="14.140625" style="61" bestFit="1" customWidth="1"/>
    <col min="24" max="24" width="9.5703125" style="61" bestFit="1" customWidth="1"/>
    <col min="25" max="25" width="9.28515625" style="61"/>
    <col min="26" max="26" width="15.28515625" style="61" bestFit="1" customWidth="1"/>
    <col min="27" max="27" width="15.7109375" style="61" bestFit="1" customWidth="1"/>
    <col min="28" max="28" width="15.5703125" style="61" bestFit="1" customWidth="1"/>
    <col min="29" max="29" width="13.85546875" style="61" customWidth="1"/>
    <col min="30" max="30" width="12" style="61" customWidth="1"/>
    <col min="31" max="31" width="3.5703125" style="61" bestFit="1" customWidth="1"/>
    <col min="32" max="32" width="15.28515625" style="61" bestFit="1" customWidth="1"/>
    <col min="33" max="33" width="13.85546875" style="61" customWidth="1"/>
    <col min="34" max="16384" width="9.28515625" style="61"/>
  </cols>
  <sheetData>
    <row r="1" spans="1:15" outlineLevel="1" x14ac:dyDescent="0.2">
      <c r="A1" s="61" t="s">
        <v>3046</v>
      </c>
      <c r="B1" s="62" t="s">
        <v>3047</v>
      </c>
      <c r="C1" s="62" t="s">
        <v>3047</v>
      </c>
      <c r="D1" s="62" t="s">
        <v>3047</v>
      </c>
      <c r="E1" s="62" t="s">
        <v>3047</v>
      </c>
      <c r="F1" s="62" t="s">
        <v>3047</v>
      </c>
      <c r="G1" s="62" t="s">
        <v>3047</v>
      </c>
      <c r="H1" s="62" t="s">
        <v>3047</v>
      </c>
      <c r="K1" s="62" t="s">
        <v>3047</v>
      </c>
      <c r="L1" s="62" t="s">
        <v>3047</v>
      </c>
      <c r="M1" s="62" t="s">
        <v>3047</v>
      </c>
      <c r="N1" s="62" t="s">
        <v>3047</v>
      </c>
    </row>
    <row r="2" spans="1:15" outlineLevel="1" x14ac:dyDescent="0.2">
      <c r="A2" s="61" t="s">
        <v>3048</v>
      </c>
      <c r="B2" s="61" t="s">
        <v>3049</v>
      </c>
      <c r="C2" s="61" t="s">
        <v>3049</v>
      </c>
      <c r="D2" s="61" t="s">
        <v>3049</v>
      </c>
      <c r="E2" s="61" t="s">
        <v>3049</v>
      </c>
      <c r="F2" s="61" t="s">
        <v>3049</v>
      </c>
      <c r="G2" s="61" t="s">
        <v>3049</v>
      </c>
      <c r="H2" s="61" t="s">
        <v>3049</v>
      </c>
      <c r="J2" s="61"/>
      <c r="K2" s="61" t="s">
        <v>3049</v>
      </c>
      <c r="L2" s="61" t="s">
        <v>3049</v>
      </c>
      <c r="M2" s="61" t="s">
        <v>3049</v>
      </c>
      <c r="N2" s="61" t="s">
        <v>3049</v>
      </c>
      <c r="O2" s="61"/>
    </row>
    <row r="3" spans="1:15" outlineLevel="1" x14ac:dyDescent="0.2">
      <c r="A3" s="61" t="s">
        <v>3050</v>
      </c>
      <c r="B3" s="63">
        <v>2026</v>
      </c>
      <c r="C3" s="63">
        <v>2026</v>
      </c>
      <c r="D3" s="63">
        <v>2026</v>
      </c>
      <c r="E3" s="63">
        <v>2026</v>
      </c>
      <c r="F3" s="63">
        <v>2026</v>
      </c>
      <c r="G3" s="63">
        <v>2026</v>
      </c>
      <c r="H3" s="63">
        <v>2026</v>
      </c>
      <c r="J3" s="63"/>
      <c r="K3" s="63">
        <v>2026</v>
      </c>
      <c r="L3" s="63">
        <v>2026</v>
      </c>
      <c r="M3" s="63">
        <v>2026</v>
      </c>
      <c r="N3" s="63">
        <v>2026</v>
      </c>
      <c r="O3" s="63"/>
    </row>
    <row r="4" spans="1:15" outlineLevel="1" x14ac:dyDescent="0.2">
      <c r="A4" s="61" t="s">
        <v>3051</v>
      </c>
      <c r="B4" s="61" t="s">
        <v>3116</v>
      </c>
      <c r="C4" s="61" t="s">
        <v>3116</v>
      </c>
      <c r="D4" s="61" t="s">
        <v>3116</v>
      </c>
      <c r="E4" s="61" t="s">
        <v>3116</v>
      </c>
      <c r="F4" s="61" t="s">
        <v>3116</v>
      </c>
      <c r="G4" s="61" t="s">
        <v>3116</v>
      </c>
      <c r="H4" s="61" t="s">
        <v>3116</v>
      </c>
      <c r="J4" s="61"/>
      <c r="K4" s="61" t="s">
        <v>3116</v>
      </c>
      <c r="L4" s="61" t="s">
        <v>3116</v>
      </c>
      <c r="M4" s="61" t="s">
        <v>3116</v>
      </c>
      <c r="N4" s="61" t="s">
        <v>3116</v>
      </c>
      <c r="O4" s="61"/>
    </row>
    <row r="5" spans="1:15" outlineLevel="1" x14ac:dyDescent="0.2">
      <c r="B5" s="61"/>
      <c r="C5" s="61"/>
      <c r="D5" s="61"/>
      <c r="E5" s="61"/>
      <c r="F5" s="61"/>
      <c r="G5" s="61"/>
      <c r="H5" s="61"/>
      <c r="J5" s="61"/>
      <c r="K5" s="61"/>
      <c r="L5" s="61"/>
      <c r="M5" s="61"/>
      <c r="N5" s="61"/>
      <c r="O5" s="61"/>
    </row>
    <row r="6" spans="1:15" ht="15" outlineLevel="1" x14ac:dyDescent="0.25">
      <c r="A6" s="61" t="s">
        <v>3052</v>
      </c>
      <c r="B6" t="s">
        <v>3053</v>
      </c>
      <c r="C6" t="s">
        <v>95</v>
      </c>
      <c r="D6" t="s">
        <v>615</v>
      </c>
      <c r="E6" t="s">
        <v>831</v>
      </c>
      <c r="F6" t="s">
        <v>2205</v>
      </c>
      <c r="G6" t="s">
        <v>2288</v>
      </c>
      <c r="H6" t="s">
        <v>2342</v>
      </c>
      <c r="J6"/>
      <c r="K6" t="s">
        <v>3054</v>
      </c>
      <c r="L6" t="s">
        <v>3055</v>
      </c>
      <c r="M6" t="s">
        <v>3056</v>
      </c>
      <c r="N6" t="s">
        <v>3057</v>
      </c>
      <c r="O6"/>
    </row>
    <row r="7" spans="1:15" outlineLevel="1" x14ac:dyDescent="0.2">
      <c r="A7" s="61" t="s">
        <v>3058</v>
      </c>
      <c r="B7" s="61" t="s">
        <v>94</v>
      </c>
      <c r="C7" s="61" t="s">
        <v>94</v>
      </c>
      <c r="D7" s="61" t="s">
        <v>94</v>
      </c>
      <c r="E7" s="61" t="s">
        <v>94</v>
      </c>
      <c r="F7" s="61" t="s">
        <v>94</v>
      </c>
      <c r="G7" s="61" t="s">
        <v>94</v>
      </c>
      <c r="H7" s="61" t="s">
        <v>94</v>
      </c>
      <c r="J7" s="61"/>
      <c r="K7" s="61" t="s">
        <v>94</v>
      </c>
      <c r="L7" s="61" t="s">
        <v>94</v>
      </c>
      <c r="M7" s="61" t="s">
        <v>94</v>
      </c>
      <c r="N7" s="61" t="s">
        <v>94</v>
      </c>
      <c r="O7" s="61"/>
    </row>
    <row r="8" spans="1:15" outlineLevel="1" x14ac:dyDescent="0.2">
      <c r="A8" s="61" t="s">
        <v>3059</v>
      </c>
      <c r="B8" s="61" t="s">
        <v>3060</v>
      </c>
      <c r="C8" s="61" t="s">
        <v>3060</v>
      </c>
      <c r="D8" s="61" t="s">
        <v>3060</v>
      </c>
      <c r="E8" s="61" t="s">
        <v>3060</v>
      </c>
      <c r="F8" s="61" t="s">
        <v>3060</v>
      </c>
      <c r="G8" s="61" t="s">
        <v>3060</v>
      </c>
      <c r="H8" s="61" t="s">
        <v>3060</v>
      </c>
      <c r="J8" s="61"/>
      <c r="K8" s="61" t="s">
        <v>3060</v>
      </c>
      <c r="L8" s="61" t="s">
        <v>3060</v>
      </c>
      <c r="M8" s="61" t="s">
        <v>3060</v>
      </c>
      <c r="N8" s="61" t="s">
        <v>3060</v>
      </c>
      <c r="O8" s="61"/>
    </row>
    <row r="9" spans="1:15" outlineLevel="1" x14ac:dyDescent="0.2">
      <c r="A9" s="61" t="s">
        <v>3061</v>
      </c>
      <c r="B9" s="61" t="s">
        <v>3062</v>
      </c>
      <c r="C9" s="61" t="s">
        <v>3062</v>
      </c>
      <c r="D9" s="61" t="s">
        <v>3062</v>
      </c>
      <c r="E9" s="61" t="s">
        <v>3062</v>
      </c>
      <c r="F9" s="61" t="s">
        <v>3062</v>
      </c>
      <c r="G9" s="61" t="s">
        <v>3062</v>
      </c>
      <c r="H9" s="61" t="s">
        <v>3062</v>
      </c>
      <c r="J9" s="61"/>
      <c r="K9" s="61" t="s">
        <v>3062</v>
      </c>
      <c r="L9" s="61" t="s">
        <v>3062</v>
      </c>
      <c r="M9" s="61" t="s">
        <v>3062</v>
      </c>
      <c r="N9" s="61" t="s">
        <v>3062</v>
      </c>
      <c r="O9" s="61"/>
    </row>
    <row r="10" spans="1:15" outlineLevel="1" x14ac:dyDescent="0.2">
      <c r="A10" s="61" t="s">
        <v>3063</v>
      </c>
      <c r="B10" s="61" t="s">
        <v>3064</v>
      </c>
      <c r="C10" s="61" t="s">
        <v>3064</v>
      </c>
      <c r="D10" s="61" t="s">
        <v>3064</v>
      </c>
      <c r="E10" s="61" t="s">
        <v>3064</v>
      </c>
      <c r="F10" s="61" t="s">
        <v>3064</v>
      </c>
      <c r="G10" s="61" t="s">
        <v>3064</v>
      </c>
      <c r="H10" s="61" t="s">
        <v>3064</v>
      </c>
      <c r="J10" s="61"/>
      <c r="K10" s="61" t="s">
        <v>3064</v>
      </c>
      <c r="L10" s="61" t="s">
        <v>3064</v>
      </c>
      <c r="M10" s="61" t="s">
        <v>3064</v>
      </c>
      <c r="N10" s="61" t="s">
        <v>3064</v>
      </c>
      <c r="O10" s="61"/>
    </row>
    <row r="11" spans="1:15" outlineLevel="1" x14ac:dyDescent="0.2">
      <c r="B11" s="61"/>
      <c r="C11" s="61"/>
      <c r="D11" s="61"/>
      <c r="E11" s="61"/>
      <c r="F11" s="61"/>
      <c r="G11" s="61"/>
      <c r="H11" s="61"/>
      <c r="J11" s="61"/>
      <c r="K11" s="61"/>
      <c r="L11" s="61"/>
      <c r="M11" s="61"/>
      <c r="N11" s="61"/>
      <c r="O11" s="61"/>
    </row>
    <row r="12" spans="1:15" outlineLevel="1" x14ac:dyDescent="0.2">
      <c r="A12" s="61" t="s">
        <v>3065</v>
      </c>
      <c r="B12" s="61" t="s">
        <v>3066</v>
      </c>
      <c r="C12" s="61" t="s">
        <v>3066</v>
      </c>
      <c r="D12" s="61" t="s">
        <v>3066</v>
      </c>
      <c r="E12" s="61" t="s">
        <v>3066</v>
      </c>
      <c r="F12" s="61" t="s">
        <v>3066</v>
      </c>
      <c r="G12" s="61" t="s">
        <v>3066</v>
      </c>
      <c r="H12" s="61" t="s">
        <v>3066</v>
      </c>
      <c r="J12" s="61"/>
      <c r="K12" s="61" t="s">
        <v>3066</v>
      </c>
      <c r="L12" s="61" t="s">
        <v>3066</v>
      </c>
      <c r="M12" s="61" t="s">
        <v>3066</v>
      </c>
      <c r="N12" s="61" t="s">
        <v>3066</v>
      </c>
      <c r="O12" s="61"/>
    </row>
    <row r="13" spans="1:15" outlineLevel="1" x14ac:dyDescent="0.2">
      <c r="B13" s="61"/>
      <c r="C13" s="61"/>
      <c r="D13" s="61"/>
      <c r="E13" s="61"/>
      <c r="F13" s="61"/>
      <c r="G13" s="61"/>
      <c r="H13" s="61"/>
      <c r="J13" s="61"/>
      <c r="K13" s="61"/>
      <c r="L13" s="61"/>
      <c r="M13" s="61"/>
      <c r="N13" s="61"/>
      <c r="O13" s="61"/>
    </row>
    <row r="14" spans="1:15" outlineLevel="1" x14ac:dyDescent="0.2">
      <c r="B14" s="61"/>
      <c r="C14" s="61"/>
      <c r="D14" s="61"/>
      <c r="E14" s="61"/>
      <c r="F14" s="61"/>
      <c r="G14" s="61"/>
      <c r="H14" s="61"/>
      <c r="J14" s="61"/>
      <c r="K14" s="61"/>
      <c r="L14" s="61"/>
      <c r="M14" s="61"/>
      <c r="N14" s="61"/>
      <c r="O14" s="61"/>
    </row>
    <row r="15" spans="1:15" outlineLevel="1" x14ac:dyDescent="0.2">
      <c r="A15" s="61" t="s">
        <v>3067</v>
      </c>
      <c r="B15" s="61" t="s">
        <v>3068</v>
      </c>
      <c r="C15" s="61" t="s">
        <v>3068</v>
      </c>
      <c r="D15" s="61" t="s">
        <v>3068</v>
      </c>
      <c r="E15" s="61" t="s">
        <v>3068</v>
      </c>
      <c r="F15" s="61" t="s">
        <v>3068</v>
      </c>
      <c r="G15" s="61" t="s">
        <v>3068</v>
      </c>
      <c r="H15" s="61" t="s">
        <v>3068</v>
      </c>
      <c r="J15" s="61"/>
      <c r="K15" s="61" t="s">
        <v>3068</v>
      </c>
      <c r="L15" s="61" t="s">
        <v>3068</v>
      </c>
      <c r="M15" s="61" t="s">
        <v>3068</v>
      </c>
      <c r="N15" s="61" t="s">
        <v>3068</v>
      </c>
      <c r="O15" s="61"/>
    </row>
    <row r="16" spans="1:15" outlineLevel="1" x14ac:dyDescent="0.2">
      <c r="A16" s="61" t="s">
        <v>3069</v>
      </c>
      <c r="B16" s="61" t="s">
        <v>3070</v>
      </c>
      <c r="C16" s="61" t="s">
        <v>3070</v>
      </c>
      <c r="D16" s="61" t="s">
        <v>3070</v>
      </c>
      <c r="E16" s="61" t="s">
        <v>3070</v>
      </c>
      <c r="F16" s="61" t="s">
        <v>3070</v>
      </c>
      <c r="G16" s="61" t="s">
        <v>3070</v>
      </c>
      <c r="H16" s="61" t="s">
        <v>3070</v>
      </c>
      <c r="J16" s="61"/>
      <c r="K16" s="61" t="s">
        <v>3070</v>
      </c>
      <c r="L16" s="61" t="s">
        <v>3070</v>
      </c>
      <c r="M16" s="61" t="s">
        <v>3070</v>
      </c>
      <c r="N16" s="61" t="s">
        <v>3070</v>
      </c>
      <c r="O16" s="61"/>
    </row>
    <row r="17" spans="1:30" outlineLevel="1" x14ac:dyDescent="0.2">
      <c r="B17" s="64" t="s">
        <v>3071</v>
      </c>
      <c r="C17" s="64" t="s">
        <v>3071</v>
      </c>
      <c r="D17" s="64" t="s">
        <v>3071</v>
      </c>
      <c r="E17" s="64" t="s">
        <v>3071</v>
      </c>
      <c r="F17" s="64" t="s">
        <v>3071</v>
      </c>
      <c r="G17" s="64" t="s">
        <v>3071</v>
      </c>
      <c r="H17" s="64" t="s">
        <v>3071</v>
      </c>
      <c r="J17" s="64"/>
      <c r="K17" s="64" t="s">
        <v>3071</v>
      </c>
      <c r="L17" s="64" t="s">
        <v>3071</v>
      </c>
      <c r="M17" s="64" t="s">
        <v>3071</v>
      </c>
      <c r="N17" s="64" t="s">
        <v>3071</v>
      </c>
      <c r="O17" s="64"/>
    </row>
    <row r="18" spans="1:30" outlineLevel="1" x14ac:dyDescent="0.2">
      <c r="B18" s="64" t="s">
        <v>3072</v>
      </c>
      <c r="C18" s="64" t="s">
        <v>3072</v>
      </c>
      <c r="D18" s="64" t="s">
        <v>3072</v>
      </c>
      <c r="E18" s="64" t="s">
        <v>3072</v>
      </c>
      <c r="F18" s="64" t="s">
        <v>3072</v>
      </c>
      <c r="G18" s="64" t="s">
        <v>3072</v>
      </c>
      <c r="H18" s="64" t="s">
        <v>3072</v>
      </c>
      <c r="J18" s="64"/>
      <c r="K18" s="64" t="s">
        <v>3072</v>
      </c>
      <c r="L18" s="64" t="s">
        <v>3072</v>
      </c>
      <c r="M18" s="64" t="s">
        <v>3072</v>
      </c>
      <c r="N18" s="64" t="s">
        <v>3072</v>
      </c>
      <c r="O18" s="64"/>
    </row>
    <row r="19" spans="1:30" outlineLevel="1" x14ac:dyDescent="0.2">
      <c r="A19" s="61" t="s">
        <v>3073</v>
      </c>
      <c r="B19" s="65" t="s">
        <v>3074</v>
      </c>
      <c r="C19" s="65" t="s">
        <v>3074</v>
      </c>
      <c r="D19" s="65" t="s">
        <v>3074</v>
      </c>
      <c r="E19" s="65" t="s">
        <v>3074</v>
      </c>
      <c r="F19" s="65" t="s">
        <v>3074</v>
      </c>
      <c r="G19" s="65" t="s">
        <v>3074</v>
      </c>
      <c r="H19" s="65" t="s">
        <v>3074</v>
      </c>
      <c r="J19" s="65"/>
      <c r="K19" s="65" t="s">
        <v>3074</v>
      </c>
      <c r="L19" s="65" t="s">
        <v>3074</v>
      </c>
      <c r="M19" s="65" t="s">
        <v>3074</v>
      </c>
      <c r="N19" s="65" t="s">
        <v>3074</v>
      </c>
      <c r="O19" s="65"/>
    </row>
    <row r="20" spans="1:30" outlineLevel="1" x14ac:dyDescent="0.2">
      <c r="B20" s="65"/>
      <c r="C20" s="65"/>
      <c r="D20" s="61"/>
      <c r="E20" s="65"/>
      <c r="F20" s="65"/>
      <c r="G20" s="65"/>
      <c r="H20" s="65"/>
      <c r="J20" s="65"/>
      <c r="K20" s="65"/>
      <c r="L20" s="61"/>
      <c r="M20" s="65"/>
      <c r="N20" s="65"/>
      <c r="O20" s="65"/>
    </row>
    <row r="21" spans="1:30" outlineLevel="1" x14ac:dyDescent="0.2">
      <c r="B21" s="63"/>
      <c r="C21" s="63"/>
      <c r="D21" s="63"/>
      <c r="E21" s="63"/>
      <c r="F21" s="63"/>
      <c r="G21" s="63"/>
      <c r="H21" s="63"/>
      <c r="J21" s="63"/>
      <c r="K21" s="63"/>
      <c r="L21" s="63"/>
      <c r="M21" s="63"/>
      <c r="N21" s="63"/>
      <c r="O21" s="63"/>
    </row>
    <row r="22" spans="1:30" outlineLevel="1" x14ac:dyDescent="0.2">
      <c r="B22" s="65"/>
      <c r="C22" s="65"/>
      <c r="D22" s="61"/>
      <c r="E22" s="65"/>
      <c r="F22" s="65"/>
      <c r="G22" s="65"/>
      <c r="H22" s="65"/>
      <c r="J22" s="65"/>
      <c r="K22" s="65"/>
      <c r="L22" s="61"/>
      <c r="M22" s="65"/>
      <c r="N22" s="65"/>
      <c r="O22" s="65"/>
    </row>
    <row r="23" spans="1:30" outlineLevel="1" x14ac:dyDescent="0.2">
      <c r="B23" s="65"/>
      <c r="C23" s="65"/>
      <c r="D23" s="61"/>
      <c r="E23" s="65"/>
      <c r="F23" s="65"/>
      <c r="G23" s="65"/>
      <c r="H23" s="65"/>
      <c r="J23" s="65"/>
      <c r="K23" s="65"/>
      <c r="L23" s="61"/>
      <c r="M23" s="65"/>
      <c r="N23" s="65"/>
      <c r="O23" s="65"/>
      <c r="Q23" s="62" t="s">
        <v>3075</v>
      </c>
      <c r="R23" s="62"/>
      <c r="AA23" s="92" t="s">
        <v>3076</v>
      </c>
      <c r="AB23" s="92"/>
      <c r="AC23" s="92"/>
      <c r="AD23" s="92"/>
    </row>
    <row r="24" spans="1:30" x14ac:dyDescent="0.2">
      <c r="B24" s="85" t="s">
        <v>3053</v>
      </c>
      <c r="C24" s="65" t="s">
        <v>95</v>
      </c>
      <c r="D24" s="61" t="s">
        <v>615</v>
      </c>
      <c r="E24" s="65" t="s">
        <v>831</v>
      </c>
      <c r="F24" s="65" t="s">
        <v>2205</v>
      </c>
      <c r="G24" s="65" t="s">
        <v>2288</v>
      </c>
      <c r="H24" s="65" t="s">
        <v>2342</v>
      </c>
      <c r="J24" s="88" t="s">
        <v>3077</v>
      </c>
      <c r="K24" s="65" t="s">
        <v>3054</v>
      </c>
      <c r="L24" s="61" t="s">
        <v>3055</v>
      </c>
      <c r="M24" s="65" t="s">
        <v>3056</v>
      </c>
      <c r="N24" s="65" t="s">
        <v>3057</v>
      </c>
      <c r="O24" s="65"/>
      <c r="Q24" s="92" t="s">
        <v>108</v>
      </c>
      <c r="R24" s="92" t="s">
        <v>336</v>
      </c>
      <c r="S24" s="92" t="s">
        <v>832</v>
      </c>
      <c r="T24" s="92" t="s">
        <v>2207</v>
      </c>
      <c r="U24" s="92" t="s">
        <v>2341</v>
      </c>
      <c r="V24" s="92" t="s">
        <v>2287</v>
      </c>
      <c r="AA24" s="92" t="s">
        <v>3078</v>
      </c>
      <c r="AB24" s="92" t="s">
        <v>3079</v>
      </c>
      <c r="AC24" s="92" t="s">
        <v>3080</v>
      </c>
      <c r="AD24" s="92" t="s">
        <v>3081</v>
      </c>
    </row>
    <row r="25" spans="1:30" x14ac:dyDescent="0.2">
      <c r="A25" s="66" t="s">
        <v>616</v>
      </c>
      <c r="B25" s="86">
        <f>[1]!HsGetValue(B$1,$A$2&amp;B$2&amp;$A$3&amp;B$3&amp;$A$4&amp;B$4&amp;$A$6&amp;B$6&amp;$A$7&amp;B$7&amp;$A$9&amp;B$9&amp;$A$10&amp;B$10&amp;$A$12&amp;$A25&amp;$A$15&amp;B$15&amp;$A$16&amp;B$16&amp;$A$8&amp;$A$34&amp;$A$19&amp;B$19&amp;";")</f>
        <v>12665.996160000001</v>
      </c>
      <c r="C25" s="67">
        <f>[1]!HsGetValue(C$1,$A$2&amp;C$2&amp;$A$3&amp;C$3&amp;$A$4&amp;C$4&amp;$A$6&amp;C$6&amp;$A$7&amp;C$7&amp;$A$9&amp;C$9&amp;$A$10&amp;C$10&amp;$A$12&amp;$A25&amp;$A$15&amp;C$15&amp;$A$16&amp;C$16&amp;$A$8&amp;$A$34&amp;$A$19&amp;C$19&amp;";")</f>
        <v>55</v>
      </c>
      <c r="D25" s="67">
        <f>[1]!HsGetValue(D$1,$A$2&amp;D$2&amp;$A$3&amp;D$3&amp;$A$4&amp;D$4&amp;$A$6&amp;D$6&amp;$A$7&amp;D$7&amp;$A$9&amp;D$9&amp;$A$10&amp;D$10&amp;$A$12&amp;$A25&amp;$A$15&amp;D$15&amp;$A$16&amp;D$16&amp;$A$8&amp;$A$34&amp;$A$19&amp;D$19&amp;";")</f>
        <v>11922</v>
      </c>
      <c r="E25" s="67">
        <f>[1]!HsGetValue(E$1,$A$2&amp;E$2&amp;$A$3&amp;E$3&amp;$A$4&amp;E$4&amp;$A$6&amp;E$6&amp;$A$7&amp;E$7&amp;$A$9&amp;E$9&amp;$A$10&amp;E$10&amp;$A$12&amp;$A25&amp;$A$15&amp;E$15&amp;$A$16&amp;E$16&amp;$A$8&amp;$A$34&amp;$A$19&amp;E$19&amp;";")</f>
        <v>689</v>
      </c>
      <c r="F25" s="67">
        <f>[1]!HsGetValue(F$1,$A$2&amp;F$2&amp;$A$3&amp;F$3&amp;$A$4&amp;F$4&amp;$A$6&amp;F$6&amp;$A$7&amp;F$7&amp;$A$9&amp;F$9&amp;$A$10&amp;F$10&amp;$A$12&amp;$A25&amp;$A$15&amp;F$15&amp;$A$16&amp;F$16&amp;$A$8&amp;$A$34&amp;$A$19&amp;F$19&amp;";")</f>
        <v>-3.8400000000000001E-3</v>
      </c>
      <c r="G25" s="67">
        <f>[1]!HsGetValue(G$1,$A$2&amp;G$2&amp;$A$3&amp;G$3&amp;$A$4&amp;G$4&amp;$A$6&amp;G$6&amp;$A$7&amp;G$7&amp;$A$9&amp;G$9&amp;$A$10&amp;G$10&amp;$A$12&amp;$A25&amp;$A$15&amp;G$15&amp;$A$16&amp;G$16&amp;$A$8&amp;$A$34&amp;$A$19&amp;G$19&amp;";")</f>
        <v>0</v>
      </c>
      <c r="H25" s="67">
        <f>[1]!HsGetValue(H$1,$A$2&amp;H$2&amp;$A$3&amp;H$3&amp;$A$4&amp;H$4&amp;$A$6&amp;H$6&amp;$A$7&amp;H$7&amp;$A$9&amp;H$9&amp;$A$10&amp;H$10&amp;$A$12&amp;$A25&amp;$A$15&amp;H$15&amp;$A$16&amp;H$16&amp;$A$8&amp;$A$34&amp;$A$19&amp;H$19&amp;";")</f>
        <v>0</v>
      </c>
      <c r="J25" s="89">
        <f>SUM(K25:N25)</f>
        <v>4876.3</v>
      </c>
      <c r="K25" s="67">
        <f>[1]!HsGetValue(K$1,$A$2&amp;K$2&amp;$A$3&amp;K$3&amp;$A$4&amp;K$4&amp;$A$6&amp;K$6&amp;$A$7&amp;K$7&amp;$A$9&amp;K$9&amp;$A$10&amp;K$10&amp;$A$12&amp;$A25&amp;$A$15&amp;K$15&amp;$A$16&amp;K$16&amp;$A$8&amp;$A$34&amp;$A$19&amp;K$19&amp;";")</f>
        <v>0</v>
      </c>
      <c r="L25" s="67">
        <f>[1]!HsGetValue(L$1,$A$2&amp;L$2&amp;$A$3&amp;L$3&amp;$A$4&amp;L$4&amp;$A$6&amp;L$6&amp;$A$7&amp;L$7&amp;$A$9&amp;L$9&amp;$A$10&amp;L$10&amp;$A$12&amp;$A25&amp;$A$15&amp;L$15&amp;$A$16&amp;L$16&amp;$A$8&amp;$A$34&amp;$A$19&amp;L$19&amp;";")</f>
        <v>4479.22</v>
      </c>
      <c r="M25" s="67">
        <f>[1]!HsGetValue(M$1,$A$2&amp;M$2&amp;$A$3&amp;M$3&amp;$A$4&amp;M$4&amp;$A$6&amp;M$6&amp;$A$7&amp;M$7&amp;$A$9&amp;M$9&amp;$A$10&amp;M$10&amp;$A$12&amp;$A25&amp;$A$15&amp;M$15&amp;$A$16&amp;M$16&amp;$A$8&amp;$A$34&amp;$A$19&amp;M$19&amp;";")</f>
        <v>397.08</v>
      </c>
      <c r="N25" s="67">
        <f>[1]!HsGetValue(N$1,$A$2&amp;N$2&amp;$A$3&amp;N$3&amp;$A$4&amp;N$4&amp;$A$6&amp;N$6&amp;$A$7&amp;N$7&amp;$A$9&amp;N$9&amp;$A$10&amp;N$10&amp;$A$12&amp;$A25&amp;$A$15&amp;N$15&amp;$A$16&amp;N$16&amp;$A$8&amp;$A$34&amp;$A$19&amp;N$19&amp;";")</f>
        <v>0</v>
      </c>
      <c r="O25" s="67"/>
      <c r="Q25" s="93">
        <f>+K25+C25</f>
        <v>55</v>
      </c>
      <c r="R25" s="93">
        <f>+L25+D25</f>
        <v>16401.22</v>
      </c>
      <c r="S25" s="93">
        <f>+M25+E25</f>
        <v>1086.08</v>
      </c>
      <c r="T25" s="93">
        <f>+F25+N25</f>
        <v>-3.8400000000000001E-3</v>
      </c>
      <c r="U25" s="93">
        <f>+H25</f>
        <v>0</v>
      </c>
      <c r="V25" s="93">
        <f>+G25</f>
        <v>0</v>
      </c>
      <c r="W25" s="93"/>
      <c r="Z25" s="61" t="s">
        <v>616</v>
      </c>
      <c r="AA25" s="61">
        <f>+J25+B25</f>
        <v>17542.296160000002</v>
      </c>
      <c r="AB25" s="61">
        <f>+AB42</f>
        <v>2044.3361600000026</v>
      </c>
      <c r="AC25" s="61">
        <f>+AG41</f>
        <v>15497.96</v>
      </c>
      <c r="AD25" s="61">
        <f>+AA25-AB25-AC25</f>
        <v>0</v>
      </c>
    </row>
    <row r="26" spans="1:30" x14ac:dyDescent="0.2">
      <c r="A26" s="66" t="s">
        <v>260</v>
      </c>
      <c r="B26" s="86">
        <f>[1]!HsGetValue(B$1,$A$2&amp;B$2&amp;$A$3&amp;B$3&amp;$A$4&amp;B$4&amp;$A$6&amp;B$6&amp;$A$7&amp;B$7&amp;$A$9&amp;B$9&amp;$A$10&amp;B$10&amp;$A$12&amp;$A26&amp;$A$15&amp;B$15&amp;$A$16&amp;B$16&amp;$A$8&amp;$A$34&amp;$A$19&amp;B$19&amp;";")</f>
        <v>1904242.7330946263</v>
      </c>
      <c r="C26" s="67">
        <f>[1]!HsGetValue(C$1,$A$2&amp;C$2&amp;$A$3&amp;C$3&amp;$A$4&amp;C$4&amp;$A$6&amp;C$6&amp;$A$7&amp;C$7&amp;$A$9&amp;C$9&amp;$A$10&amp;C$10&amp;$A$12&amp;$A26&amp;$A$15&amp;C$15&amp;$A$16&amp;C$16&amp;$A$8&amp;$A$34&amp;$A$19&amp;C$19&amp;";")</f>
        <v>588290</v>
      </c>
      <c r="D26" s="67">
        <f>[1]!HsGetValue(D$1,$A$2&amp;D$2&amp;$A$3&amp;D$3&amp;$A$4&amp;D$4&amp;$A$6&amp;D$6&amp;$A$7&amp;D$7&amp;$A$9&amp;D$9&amp;$A$10&amp;D$10&amp;$A$12&amp;$A26&amp;$A$15&amp;D$15&amp;$A$16&amp;D$16&amp;$A$8&amp;$A$34&amp;$A$19&amp;D$19&amp;";")</f>
        <v>646062</v>
      </c>
      <c r="E26" s="67">
        <f>[1]!HsGetValue(E$1,$A$2&amp;E$2&amp;$A$3&amp;E$3&amp;$A$4&amp;E$4&amp;$A$6&amp;E$6&amp;$A$7&amp;E$7&amp;$A$9&amp;E$9&amp;$A$10&amp;E$10&amp;$A$12&amp;$A26&amp;$A$15&amp;E$15&amp;$A$16&amp;E$16&amp;$A$8&amp;$A$34&amp;$A$19&amp;E$19&amp;";")</f>
        <v>279544</v>
      </c>
      <c r="F26" s="67">
        <f>[1]!HsGetValue(F$1,$A$2&amp;F$2&amp;$A$3&amp;F$3&amp;$A$4&amp;F$4&amp;$A$6&amp;F$6&amp;$A$7&amp;F$7&amp;$A$9&amp;F$9&amp;$A$10&amp;F$10&amp;$A$12&amp;$A26&amp;$A$15&amp;F$15&amp;$A$16&amp;F$16&amp;$A$8&amp;$A$34&amp;$A$19&amp;F$19&amp;";")</f>
        <v>163576.40000000002</v>
      </c>
      <c r="G26" s="67">
        <f>[1]!HsGetValue(G$1,$A$2&amp;G$2&amp;$A$3&amp;G$3&amp;$A$4&amp;G$4&amp;$A$6&amp;G$6&amp;$A$7&amp;G$7&amp;$A$9&amp;G$9&amp;$A$10&amp;G$10&amp;$A$12&amp;$A26&amp;$A$15&amp;G$15&amp;$A$16&amp;G$16&amp;$A$8&amp;$A$34&amp;$A$19&amp;G$19&amp;";")</f>
        <v>112443.33309462651</v>
      </c>
      <c r="H26" s="67">
        <f>[1]!HsGetValue(H$1,$A$2&amp;H$2&amp;$A$3&amp;H$3&amp;$A$4&amp;H$4&amp;$A$6&amp;H$6&amp;$A$7&amp;H$7&amp;$A$9&amp;H$9&amp;$A$10&amp;H$10&amp;$A$12&amp;$A26&amp;$A$15&amp;H$15&amp;$A$16&amp;H$16&amp;$A$8&amp;$A$34&amp;$A$19&amp;H$19&amp;";")</f>
        <v>114327</v>
      </c>
      <c r="J26" s="89">
        <f t="shared" ref="J26:J34" si="0">SUM(K26:N26)</f>
        <v>1342782.55</v>
      </c>
      <c r="K26" s="67">
        <f>[1]!HsGetValue(K$1,$A$2&amp;K$2&amp;$A$3&amp;K$3&amp;$A$4&amp;K$4&amp;$A$6&amp;K$6&amp;$A$7&amp;K$7&amp;$A$9&amp;K$9&amp;$A$10&amp;K$10&amp;$A$12&amp;$A26&amp;$A$15&amp;K$15&amp;$A$16&amp;K$16&amp;$A$8&amp;$A$34&amp;$A$19&amp;K$19&amp;";")</f>
        <v>590272.81999999995</v>
      </c>
      <c r="L26" s="67">
        <f>[1]!HsGetValue(L$1,$A$2&amp;L$2&amp;$A$3&amp;L$3&amp;$A$4&amp;L$4&amp;$A$6&amp;L$6&amp;$A$7&amp;L$7&amp;$A$9&amp;L$9&amp;$A$10&amp;L$10&amp;$A$12&amp;$A26&amp;$A$15&amp;L$15&amp;$A$16&amp;L$16&amp;$A$8&amp;$A$34&amp;$A$19&amp;L$19&amp;";")</f>
        <v>277871.63</v>
      </c>
      <c r="M26" s="67">
        <f>[1]!HsGetValue(M$1,$A$2&amp;M$2&amp;$A$3&amp;M$3&amp;$A$4&amp;M$4&amp;$A$6&amp;M$6&amp;$A$7&amp;M$7&amp;$A$9&amp;M$9&amp;$A$10&amp;M$10&amp;$A$12&amp;$A26&amp;$A$15&amp;M$15&amp;$A$16&amp;M$16&amp;$A$8&amp;$A$34&amp;$A$19&amp;M$19&amp;";")</f>
        <v>278866.63</v>
      </c>
      <c r="N26" s="67">
        <f>[1]!HsGetValue(N$1,$A$2&amp;N$2&amp;$A$3&amp;N$3&amp;$A$4&amp;N$4&amp;$A$6&amp;N$6&amp;$A$7&amp;N$7&amp;$A$9&amp;N$9&amp;$A$10&amp;N$10&amp;$A$12&amp;$A26&amp;$A$15&amp;N$15&amp;$A$16&amp;N$16&amp;$A$8&amp;$A$34&amp;$A$19&amp;N$19&amp;";")</f>
        <v>195771.47</v>
      </c>
      <c r="O26" s="67"/>
      <c r="Q26" s="93">
        <f t="shared" ref="Q26:S34" si="1">+K26+C26</f>
        <v>1178562.8199999998</v>
      </c>
      <c r="R26" s="93">
        <f t="shared" si="1"/>
        <v>923933.63</v>
      </c>
      <c r="S26" s="93">
        <f t="shared" si="1"/>
        <v>558410.63</v>
      </c>
      <c r="T26" s="93">
        <f t="shared" ref="T26:T34" si="2">+F26+N26</f>
        <v>359347.87</v>
      </c>
      <c r="U26" s="93">
        <f t="shared" ref="U26:U34" si="3">+H26</f>
        <v>114327</v>
      </c>
      <c r="V26" s="93">
        <f t="shared" ref="V26:V34" si="4">+G26</f>
        <v>112443.33309462651</v>
      </c>
      <c r="W26" s="93"/>
      <c r="Z26" s="61" t="s">
        <v>260</v>
      </c>
      <c r="AA26" s="61">
        <f t="shared" ref="AA26:AA32" si="5">+J26+B26</f>
        <v>3247025.2830946264</v>
      </c>
      <c r="AB26" s="61">
        <f>+AB44</f>
        <v>612331.81309462618</v>
      </c>
      <c r="AC26" s="61">
        <f>+AG43</f>
        <v>2634693.4700000002</v>
      </c>
      <c r="AD26" s="61">
        <f t="shared" ref="AD26:AD32" si="6">+AA26-AB26-AC26</f>
        <v>0</v>
      </c>
    </row>
    <row r="27" spans="1:30" x14ac:dyDescent="0.2">
      <c r="A27" s="66" t="s">
        <v>822</v>
      </c>
      <c r="B27" s="86">
        <f>[1]!HsGetValue(B$1,$A$2&amp;B$2&amp;$A$3&amp;B$3&amp;$A$4&amp;B$4&amp;$A$6&amp;B$6&amp;$A$7&amp;B$7&amp;$A$9&amp;B$9&amp;$A$10&amp;B$10&amp;$A$12&amp;$A27&amp;$A$15&amp;B$15&amp;$A$16&amp;B$16&amp;$A$8&amp;$A$34&amp;$A$19&amp;B$19&amp;";")</f>
        <v>2926420.2411952829</v>
      </c>
      <c r="C27" s="67">
        <f>[1]!HsGetValue(C$1,$A$2&amp;C$2&amp;$A$3&amp;C$3&amp;$A$4&amp;C$4&amp;$A$6&amp;C$6&amp;$A$7&amp;C$7&amp;$A$9&amp;C$9&amp;$A$10&amp;C$10&amp;$A$12&amp;$A27&amp;$A$15&amp;C$15&amp;$A$16&amp;C$16&amp;$A$8&amp;$A$34&amp;$A$19&amp;C$19&amp;";")</f>
        <v>647652</v>
      </c>
      <c r="D27" s="67">
        <f>[1]!HsGetValue(D$1,$A$2&amp;D$2&amp;$A$3&amp;D$3&amp;$A$4&amp;D$4&amp;$A$6&amp;D$6&amp;$A$7&amp;D$7&amp;$A$9&amp;D$9&amp;$A$10&amp;D$10&amp;$A$12&amp;$A27&amp;$A$15&amp;D$15&amp;$A$16&amp;D$16&amp;$A$8&amp;$A$34&amp;$A$19&amp;D$19&amp;";")</f>
        <v>1480210</v>
      </c>
      <c r="E27" s="67">
        <f>[1]!HsGetValue(E$1,$A$2&amp;E$2&amp;$A$3&amp;E$3&amp;$A$4&amp;E$4&amp;$A$6&amp;E$6&amp;$A$7&amp;E$7&amp;$A$9&amp;E$9&amp;$A$10&amp;E$10&amp;$A$12&amp;$A27&amp;$A$15&amp;E$15&amp;$A$16&amp;E$16&amp;$A$8&amp;$A$34&amp;$A$19&amp;E$19&amp;";")</f>
        <v>278646</v>
      </c>
      <c r="F27" s="67">
        <f>[1]!HsGetValue(F$1,$A$2&amp;F$2&amp;$A$3&amp;F$3&amp;$A$4&amp;F$4&amp;$A$6&amp;F$6&amp;$A$7&amp;F$7&amp;$A$9&amp;F$9&amp;$A$10&amp;F$10&amp;$A$12&amp;$A27&amp;$A$15&amp;F$15&amp;$A$16&amp;F$16&amp;$A$8&amp;$A$34&amp;$A$19&amp;F$19&amp;";")</f>
        <v>234723.33</v>
      </c>
      <c r="G27" s="67">
        <f>[1]!HsGetValue(G$1,$A$2&amp;G$2&amp;$A$3&amp;G$3&amp;$A$4&amp;G$4&amp;$A$6&amp;G$6&amp;$A$7&amp;G$7&amp;$A$9&amp;G$9&amp;$A$10&amp;G$10&amp;$A$12&amp;$A27&amp;$A$15&amp;G$15&amp;$A$16&amp;G$16&amp;$A$8&amp;$A$34&amp;$A$19&amp;G$19&amp;";")</f>
        <v>180506.91119528268</v>
      </c>
      <c r="H27" s="67">
        <f>[1]!HsGetValue(H$1,$A$2&amp;H$2&amp;$A$3&amp;H$3&amp;$A$4&amp;H$4&amp;$A$6&amp;H$6&amp;$A$7&amp;H$7&amp;$A$9&amp;H$9&amp;$A$10&amp;H$10&amp;$A$12&amp;$A27&amp;$A$15&amp;H$15&amp;$A$16&amp;H$16&amp;$A$8&amp;$A$34&amp;$A$19&amp;H$19&amp;";")</f>
        <v>104682.00000000015</v>
      </c>
      <c r="J27" s="89">
        <f t="shared" si="0"/>
        <v>2207272.64</v>
      </c>
      <c r="K27" s="67">
        <f>[1]!HsGetValue(K$1,$A$2&amp;K$2&amp;$A$3&amp;K$3&amp;$A$4&amp;K$4&amp;$A$6&amp;K$6&amp;$A$7&amp;K$7&amp;$A$9&amp;K$9&amp;$A$10&amp;K$10&amp;$A$12&amp;$A27&amp;$A$15&amp;K$15&amp;$A$16&amp;K$16&amp;$A$8&amp;$A$34&amp;$A$19&amp;K$19&amp;";")</f>
        <v>869778.91</v>
      </c>
      <c r="L27" s="67">
        <f>[1]!HsGetValue(L$1,$A$2&amp;L$2&amp;$A$3&amp;L$3&amp;$A$4&amp;L$4&amp;$A$6&amp;L$6&amp;$A$7&amp;L$7&amp;$A$9&amp;L$9&amp;$A$10&amp;L$10&amp;$A$12&amp;$A27&amp;$A$15&amp;L$15&amp;$A$16&amp;L$16&amp;$A$8&amp;$A$34&amp;$A$19&amp;L$19&amp;";")</f>
        <v>616872.44000000006</v>
      </c>
      <c r="M27" s="67">
        <f>[1]!HsGetValue(M$1,$A$2&amp;M$2&amp;$A$3&amp;M$3&amp;$A$4&amp;M$4&amp;$A$6&amp;M$6&amp;$A$7&amp;M$7&amp;$A$9&amp;M$9&amp;$A$10&amp;M$10&amp;$A$12&amp;$A27&amp;$A$15&amp;M$15&amp;$A$16&amp;M$16&amp;$A$8&amp;$A$34&amp;$A$19&amp;M$19&amp;";")</f>
        <v>444694.87</v>
      </c>
      <c r="N27" s="67">
        <f>[1]!HsGetValue(N$1,$A$2&amp;N$2&amp;$A$3&amp;N$3&amp;$A$4&amp;N$4&amp;$A$6&amp;N$6&amp;$A$7&amp;N$7&amp;$A$9&amp;N$9&amp;$A$10&amp;N$10&amp;$A$12&amp;$A27&amp;$A$15&amp;N$15&amp;$A$16&amp;N$16&amp;$A$8&amp;$A$34&amp;$A$19&amp;N$19&amp;";")</f>
        <v>275926.42</v>
      </c>
      <c r="O27" s="67"/>
      <c r="Q27" s="93">
        <f t="shared" si="1"/>
        <v>1517430.9100000001</v>
      </c>
      <c r="R27" s="93">
        <f t="shared" si="1"/>
        <v>2097082.44</v>
      </c>
      <c r="S27" s="93">
        <f t="shared" si="1"/>
        <v>723340.87</v>
      </c>
      <c r="T27" s="93">
        <f t="shared" si="2"/>
        <v>510649.75</v>
      </c>
      <c r="U27" s="93">
        <f t="shared" si="3"/>
        <v>104682.00000000015</v>
      </c>
      <c r="V27" s="93">
        <f t="shared" si="4"/>
        <v>180506.91119528268</v>
      </c>
      <c r="W27" s="93"/>
      <c r="Z27" s="61" t="s">
        <v>822</v>
      </c>
      <c r="AA27" s="61">
        <f t="shared" si="5"/>
        <v>5133692.8811952826</v>
      </c>
      <c r="AB27" s="61">
        <f>+AB38</f>
        <v>532664.07119526877</v>
      </c>
      <c r="AC27" s="61">
        <f>+AG37</f>
        <v>4601028.8100000136</v>
      </c>
      <c r="AD27" s="61">
        <f t="shared" si="6"/>
        <v>0</v>
      </c>
    </row>
    <row r="28" spans="1:30" x14ac:dyDescent="0.2">
      <c r="A28" s="66" t="s">
        <v>262</v>
      </c>
      <c r="B28" s="86">
        <f>[1]!HsGetValue(B$1,$A$2&amp;B$2&amp;$A$3&amp;B$3&amp;$A$4&amp;B$4&amp;$A$6&amp;B$6&amp;$A$7&amp;B$7&amp;$A$9&amp;B$9&amp;$A$10&amp;B$10&amp;$A$12&amp;$A28&amp;$A$15&amp;B$15&amp;$A$16&amp;B$16&amp;$A$8&amp;$A$34&amp;$A$19&amp;B$19&amp;";")</f>
        <v>2490246.7265758063</v>
      </c>
      <c r="C28" s="67">
        <f>[1]!HsGetValue(C$1,$A$2&amp;C$2&amp;$A$3&amp;C$3&amp;$A$4&amp;C$4&amp;$A$6&amp;C$6&amp;$A$7&amp;C$7&amp;$A$9&amp;C$9&amp;$A$10&amp;C$10&amp;$A$12&amp;$A28&amp;$A$15&amp;C$15&amp;$A$16&amp;C$16&amp;$A$8&amp;$A$34&amp;$A$19&amp;C$19&amp;";")</f>
        <v>506789</v>
      </c>
      <c r="D28" s="67">
        <f>[1]!HsGetValue(D$1,$A$2&amp;D$2&amp;$A$3&amp;D$3&amp;$A$4&amp;D$4&amp;$A$6&amp;D$6&amp;$A$7&amp;D$7&amp;$A$9&amp;D$9&amp;$A$10&amp;D$10&amp;$A$12&amp;$A28&amp;$A$15&amp;D$15&amp;$A$16&amp;D$16&amp;$A$8&amp;$A$34&amp;$A$19&amp;D$19&amp;";")</f>
        <v>1215588</v>
      </c>
      <c r="E28" s="67">
        <f>[1]!HsGetValue(E$1,$A$2&amp;E$2&amp;$A$3&amp;E$3&amp;$A$4&amp;E$4&amp;$A$6&amp;E$6&amp;$A$7&amp;E$7&amp;$A$9&amp;E$9&amp;$A$10&amp;E$10&amp;$A$12&amp;$A28&amp;$A$15&amp;E$15&amp;$A$16&amp;E$16&amp;$A$8&amp;$A$34&amp;$A$19&amp;E$19&amp;";")</f>
        <v>640572</v>
      </c>
      <c r="F28" s="67">
        <f>[1]!HsGetValue(F$1,$A$2&amp;F$2&amp;$A$3&amp;F$3&amp;$A$4&amp;F$4&amp;$A$6&amp;F$6&amp;$A$7&amp;F$7&amp;$A$9&amp;F$9&amp;$A$10&amp;F$10&amp;$A$12&amp;$A28&amp;$A$15&amp;F$15&amp;$A$16&amp;F$16&amp;$A$8&amp;$A$34&amp;$A$19&amp;F$19&amp;";")</f>
        <v>48215.31</v>
      </c>
      <c r="G28" s="67">
        <f>[1]!HsGetValue(G$1,$A$2&amp;G$2&amp;$A$3&amp;G$3&amp;$A$4&amp;G$4&amp;$A$6&amp;G$6&amp;$A$7&amp;G$7&amp;$A$9&amp;G$9&amp;$A$10&amp;G$10&amp;$A$12&amp;$A28&amp;$A$15&amp;G$15&amp;$A$16&amp;G$16&amp;$A$8&amp;$A$34&amp;$A$19&amp;G$19&amp;";")</f>
        <v>60374.496575806101</v>
      </c>
      <c r="H28" s="67">
        <f>[1]!HsGetValue(H$1,$A$2&amp;H$2&amp;$A$3&amp;H$3&amp;$A$4&amp;H$4&amp;$A$6&amp;H$6&amp;$A$7&amp;H$7&amp;$A$9&amp;H$9&amp;$A$10&amp;H$10&amp;$A$12&amp;$A28&amp;$A$15&amp;H$15&amp;$A$16&amp;H$16&amp;$A$8&amp;$A$34&amp;$A$19&amp;H$19&amp;";")</f>
        <v>18707.920000000249</v>
      </c>
      <c r="J28" s="89">
        <f t="shared" si="0"/>
        <v>1549449.49</v>
      </c>
      <c r="K28" s="67">
        <f>[1]!HsGetValue(K$1,$A$2&amp;K$2&amp;$A$3&amp;K$3&amp;$A$4&amp;K$4&amp;$A$6&amp;K$6&amp;$A$7&amp;K$7&amp;$A$9&amp;K$9&amp;$A$10&amp;K$10&amp;$A$12&amp;$A28&amp;$A$15&amp;K$15&amp;$A$16&amp;K$16&amp;$A$8&amp;$A$34&amp;$A$19&amp;K$19&amp;";")</f>
        <v>705246.47</v>
      </c>
      <c r="L28" s="67">
        <f>[1]!HsGetValue(L$1,$A$2&amp;L$2&amp;$A$3&amp;L$3&amp;$A$4&amp;L$4&amp;$A$6&amp;L$6&amp;$A$7&amp;L$7&amp;$A$9&amp;L$9&amp;$A$10&amp;L$10&amp;$A$12&amp;$A28&amp;$A$15&amp;L$15&amp;$A$16&amp;L$16&amp;$A$8&amp;$A$34&amp;$A$19&amp;L$19&amp;";")</f>
        <v>557106.54</v>
      </c>
      <c r="M28" s="67">
        <f>[1]!HsGetValue(M$1,$A$2&amp;M$2&amp;$A$3&amp;M$3&amp;$A$4&amp;M$4&amp;$A$6&amp;M$6&amp;$A$7&amp;M$7&amp;$A$9&amp;M$9&amp;$A$10&amp;M$10&amp;$A$12&amp;$A28&amp;$A$15&amp;M$15&amp;$A$16&amp;M$16&amp;$A$8&amp;$A$34&amp;$A$19&amp;M$19&amp;";")</f>
        <v>241900.93</v>
      </c>
      <c r="N28" s="67">
        <f>[1]!HsGetValue(N$1,$A$2&amp;N$2&amp;$A$3&amp;N$3&amp;$A$4&amp;N$4&amp;$A$6&amp;N$6&amp;$A$7&amp;N$7&amp;$A$9&amp;N$9&amp;$A$10&amp;N$10&amp;$A$12&amp;$A28&amp;$A$15&amp;N$15&amp;$A$16&amp;N$16&amp;$A$8&amp;$A$34&amp;$A$19&amp;N$19&amp;";")</f>
        <v>45195.549999999996</v>
      </c>
      <c r="O28" s="67"/>
      <c r="Q28" s="93">
        <f t="shared" si="1"/>
        <v>1212035.47</v>
      </c>
      <c r="R28" s="93">
        <f t="shared" si="1"/>
        <v>1772694.54</v>
      </c>
      <c r="S28" s="93">
        <f t="shared" si="1"/>
        <v>882472.92999999993</v>
      </c>
      <c r="T28" s="93">
        <f t="shared" si="2"/>
        <v>93410.859999999986</v>
      </c>
      <c r="U28" s="93">
        <f t="shared" si="3"/>
        <v>18707.920000000249</v>
      </c>
      <c r="V28" s="93">
        <f t="shared" si="4"/>
        <v>60374.496575806101</v>
      </c>
      <c r="W28" s="93"/>
      <c r="Z28" s="61" t="s">
        <v>262</v>
      </c>
      <c r="AA28" s="61">
        <f t="shared" si="5"/>
        <v>4039696.216575806</v>
      </c>
      <c r="AB28" s="61">
        <f>+AB40</f>
        <v>-1291799.7534241842</v>
      </c>
      <c r="AC28" s="61">
        <f>+AG39</f>
        <v>5331495.9699999904</v>
      </c>
      <c r="AD28" s="61">
        <f t="shared" si="6"/>
        <v>0</v>
      </c>
    </row>
    <row r="29" spans="1:30" x14ac:dyDescent="0.2">
      <c r="A29" s="66" t="s">
        <v>824</v>
      </c>
      <c r="B29" s="86">
        <f>[1]!HsGetValue(B$1,$A$2&amp;B$2&amp;$A$3&amp;B$3&amp;$A$4&amp;B$4&amp;$A$6&amp;B$6&amp;$A$7&amp;B$7&amp;$A$9&amp;B$9&amp;$A$10&amp;B$10&amp;$A$12&amp;$A29&amp;$A$15&amp;B$15&amp;$A$16&amp;B$16&amp;$A$8&amp;$A$34&amp;$A$19&amp;B$19&amp;";")</f>
        <v>267235.16905037186</v>
      </c>
      <c r="C29" s="67">
        <f>[1]!HsGetValue(C$1,$A$2&amp;C$2&amp;$A$3&amp;C$3&amp;$A$4&amp;C$4&amp;$A$6&amp;C$6&amp;$A$7&amp;C$7&amp;$A$9&amp;C$9&amp;$A$10&amp;C$10&amp;$A$12&amp;$A29&amp;$A$15&amp;C$15&amp;$A$16&amp;C$16&amp;$A$8&amp;$A$34&amp;$A$19&amp;C$19&amp;";")</f>
        <v>43435</v>
      </c>
      <c r="D29" s="67">
        <f>[1]!HsGetValue(D$1,$A$2&amp;D$2&amp;$A$3&amp;D$3&amp;$A$4&amp;D$4&amp;$A$6&amp;D$6&amp;$A$7&amp;D$7&amp;$A$9&amp;D$9&amp;$A$10&amp;D$10&amp;$A$12&amp;$A29&amp;$A$15&amp;D$15&amp;$A$16&amp;D$16&amp;$A$8&amp;$A$34&amp;$A$19&amp;D$19&amp;";")</f>
        <v>87174</v>
      </c>
      <c r="E29" s="67">
        <f>[1]!HsGetValue(E$1,$A$2&amp;E$2&amp;$A$3&amp;E$3&amp;$A$4&amp;E$4&amp;$A$6&amp;E$6&amp;$A$7&amp;E$7&amp;$A$9&amp;E$9&amp;$A$10&amp;E$10&amp;$A$12&amp;$A29&amp;$A$15&amp;E$15&amp;$A$16&amp;E$16&amp;$A$8&amp;$A$34&amp;$A$19&amp;E$19&amp;";")</f>
        <v>78822</v>
      </c>
      <c r="F29" s="67">
        <f>[1]!HsGetValue(F$1,$A$2&amp;F$2&amp;$A$3&amp;F$3&amp;$A$4&amp;F$4&amp;$A$6&amp;F$6&amp;$A$7&amp;F$7&amp;$A$9&amp;F$9&amp;$A$10&amp;F$10&amp;$A$12&amp;$A29&amp;$A$15&amp;F$15&amp;$A$16&amp;F$16&amp;$A$8&amp;$A$34&amp;$A$19&amp;F$19&amp;";")</f>
        <v>37312.942329999998</v>
      </c>
      <c r="G29" s="67">
        <f>[1]!HsGetValue(G$1,$A$2&amp;G$2&amp;$A$3&amp;G$3&amp;$A$4&amp;G$4&amp;$A$6&amp;G$6&amp;$A$7&amp;G$7&amp;$A$9&amp;G$9&amp;$A$10&amp;G$10&amp;$A$12&amp;$A29&amp;$A$15&amp;G$15&amp;$A$16&amp;G$16&amp;$A$8&amp;$A$34&amp;$A$19&amp;G$19&amp;";")</f>
        <v>6278.2267203718466</v>
      </c>
      <c r="H29" s="67">
        <f>[1]!HsGetValue(H$1,$A$2&amp;H$2&amp;$A$3&amp;H$3&amp;$A$4&amp;H$4&amp;$A$6&amp;H$6&amp;$A$7&amp;H$7&amp;$A$9&amp;H$9&amp;$A$10&amp;H$10&amp;$A$12&amp;$A29&amp;$A$15&amp;H$15&amp;$A$16&amp;H$16&amp;$A$8&amp;$A$34&amp;$A$19&amp;H$19&amp;";")</f>
        <v>14213</v>
      </c>
      <c r="J29" s="89">
        <f t="shared" si="0"/>
        <v>121980.47</v>
      </c>
      <c r="K29" s="67">
        <f>[1]!HsGetValue(K$1,$A$2&amp;K$2&amp;$A$3&amp;K$3&amp;$A$4&amp;K$4&amp;$A$6&amp;K$6&amp;$A$7&amp;K$7&amp;$A$9&amp;K$9&amp;$A$10&amp;K$10&amp;$A$12&amp;$A29&amp;$A$15&amp;K$15&amp;$A$16&amp;K$16&amp;$A$8&amp;$A$34&amp;$A$19&amp;K$19&amp;";")</f>
        <v>52388.29</v>
      </c>
      <c r="L29" s="67">
        <f>[1]!HsGetValue(L$1,$A$2&amp;L$2&amp;$A$3&amp;L$3&amp;$A$4&amp;L$4&amp;$A$6&amp;L$6&amp;$A$7&amp;L$7&amp;$A$9&amp;L$9&amp;$A$10&amp;L$10&amp;$A$12&amp;$A29&amp;$A$15&amp;L$15&amp;$A$16&amp;L$16&amp;$A$8&amp;$A$34&amp;$A$19&amp;L$19&amp;";")</f>
        <v>40330.26</v>
      </c>
      <c r="M29" s="67">
        <f>[1]!HsGetValue(M$1,$A$2&amp;M$2&amp;$A$3&amp;M$3&amp;$A$4&amp;M$4&amp;$A$6&amp;M$6&amp;$A$7&amp;M$7&amp;$A$9&amp;M$9&amp;$A$10&amp;M$10&amp;$A$12&amp;$A29&amp;$A$15&amp;M$15&amp;$A$16&amp;M$16&amp;$A$8&amp;$A$34&amp;$A$19&amp;M$19&amp;";")</f>
        <v>19150.890000000003</v>
      </c>
      <c r="N29" s="67">
        <f>[1]!HsGetValue(N$1,$A$2&amp;N$2&amp;$A$3&amp;N$3&amp;$A$4&amp;N$4&amp;$A$6&amp;N$6&amp;$A$7&amp;N$7&amp;$A$9&amp;N$9&amp;$A$10&amp;N$10&amp;$A$12&amp;$A29&amp;$A$15&amp;N$15&amp;$A$16&amp;N$16&amp;$A$8&amp;$A$34&amp;$A$19&amp;N$19&amp;";")</f>
        <v>10111.030000000001</v>
      </c>
      <c r="O29" s="67"/>
      <c r="Q29" s="93">
        <f t="shared" si="1"/>
        <v>95823.290000000008</v>
      </c>
      <c r="R29" s="93">
        <f t="shared" si="1"/>
        <v>127504.26000000001</v>
      </c>
      <c r="S29" s="93">
        <f t="shared" si="1"/>
        <v>97972.89</v>
      </c>
      <c r="T29" s="93">
        <f t="shared" si="2"/>
        <v>47423.972329999997</v>
      </c>
      <c r="U29" s="93">
        <f t="shared" si="3"/>
        <v>14213</v>
      </c>
      <c r="V29" s="93">
        <f t="shared" si="4"/>
        <v>6278.2267203718466</v>
      </c>
      <c r="W29" s="93"/>
      <c r="Z29" s="61" t="s">
        <v>824</v>
      </c>
      <c r="AA29" s="61">
        <f t="shared" si="5"/>
        <v>389215.63905037183</v>
      </c>
      <c r="AB29" s="61">
        <f>+AB43</f>
        <v>129915.5790503718</v>
      </c>
      <c r="AC29" s="61">
        <f>+AG42</f>
        <v>259300.06000000003</v>
      </c>
      <c r="AD29" s="61">
        <f t="shared" si="6"/>
        <v>0</v>
      </c>
    </row>
    <row r="30" spans="1:30" x14ac:dyDescent="0.2">
      <c r="A30" s="66" t="s">
        <v>825</v>
      </c>
      <c r="B30" s="86">
        <f>[1]!HsGetValue(B$1,$A$2&amp;B$2&amp;$A$3&amp;B$3&amp;$A$4&amp;B$4&amp;$A$6&amp;B$6&amp;$A$7&amp;B$7&amp;$A$9&amp;B$9&amp;$A$10&amp;B$10&amp;$A$12&amp;$A30&amp;$A$15&amp;B$15&amp;$A$16&amp;B$16&amp;$A$8&amp;$A$34&amp;$A$19&amp;B$19&amp;";")</f>
        <v>85549.551294000004</v>
      </c>
      <c r="C30" s="67">
        <f>[1]!HsGetValue(C$1,$A$2&amp;C$2&amp;$A$3&amp;C$3&amp;$A$4&amp;C$4&amp;$A$6&amp;C$6&amp;$A$7&amp;C$7&amp;$A$9&amp;C$9&amp;$A$10&amp;C$10&amp;$A$12&amp;$A30&amp;$A$15&amp;C$15&amp;$A$16&amp;C$16&amp;$A$8&amp;$A$34&amp;$A$19&amp;C$19&amp;";")</f>
        <v>-591470</v>
      </c>
      <c r="D30" s="67">
        <f>[1]!HsGetValue(D$1,$A$2&amp;D$2&amp;$A$3&amp;D$3&amp;$A$4&amp;D$4&amp;$A$6&amp;D$6&amp;$A$7&amp;D$7&amp;$A$9&amp;D$9&amp;$A$10&amp;D$10&amp;$A$12&amp;$A30&amp;$A$15&amp;D$15&amp;$A$16&amp;D$16&amp;$A$8&amp;$A$34&amp;$A$19&amp;D$19&amp;";")</f>
        <v>523403</v>
      </c>
      <c r="E30" s="67">
        <f>[1]!HsGetValue(E$1,$A$2&amp;E$2&amp;$A$3&amp;E$3&amp;$A$4&amp;E$4&amp;$A$6&amp;E$6&amp;$A$7&amp;E$7&amp;$A$9&amp;E$9&amp;$A$10&amp;E$10&amp;$A$12&amp;$A30&amp;$A$15&amp;E$15&amp;$A$16&amp;E$16&amp;$A$8&amp;$A$34&amp;$A$19&amp;E$19&amp;";")</f>
        <v>96409</v>
      </c>
      <c r="F30" s="67">
        <f>[1]!HsGetValue(F$1,$A$2&amp;F$2&amp;$A$3&amp;F$3&amp;$A$4&amp;F$4&amp;$A$6&amp;F$6&amp;$A$7&amp;F$7&amp;$A$9&amp;F$9&amp;$A$10&amp;F$10&amp;$A$12&amp;$A30&amp;$A$15&amp;F$15&amp;$A$16&amp;F$16&amp;$A$8&amp;$A$34&amp;$A$19&amp;F$19&amp;";")</f>
        <v>57207.15</v>
      </c>
      <c r="G30" s="67">
        <f>[1]!HsGetValue(G$1,$A$2&amp;G$2&amp;$A$3&amp;G$3&amp;$A$4&amp;G$4&amp;$A$6&amp;G$6&amp;$A$7&amp;G$7&amp;$A$9&amp;G$9&amp;$A$10&amp;G$10&amp;$A$12&amp;$A30&amp;$A$15&amp;G$15&amp;$A$16&amp;G$16&amp;$A$8&amp;$A$34&amp;$A$19&amp;G$19&amp;";")</f>
        <v>0.40129399999977999</v>
      </c>
      <c r="H30" s="67">
        <f>[1]!HsGetValue(H$1,$A$2&amp;H$2&amp;$A$3&amp;H$3&amp;$A$4&amp;H$4&amp;$A$6&amp;H$6&amp;$A$7&amp;H$7&amp;$A$9&amp;H$9&amp;$A$10&amp;H$10&amp;$A$12&amp;$A30&amp;$A$15&amp;H$15&amp;$A$16&amp;H$16&amp;$A$8&amp;$A$34&amp;$A$19&amp;H$19&amp;";")</f>
        <v>0</v>
      </c>
      <c r="J30" s="89">
        <f t="shared" si="0"/>
        <v>1659358.47</v>
      </c>
      <c r="K30" s="67">
        <f>[1]!HsGetValue(K$1,$A$2&amp;K$2&amp;$A$3&amp;K$3&amp;$A$4&amp;K$4&amp;$A$6&amp;K$6&amp;$A$7&amp;K$7&amp;$A$9&amp;K$9&amp;$A$10&amp;K$10&amp;$A$12&amp;$A30&amp;$A$15&amp;K$15&amp;$A$16&amp;K$16&amp;$A$8&amp;$A$34&amp;$A$19&amp;K$19&amp;";")</f>
        <v>1290574.53</v>
      </c>
      <c r="L30" s="67">
        <f>[1]!HsGetValue(L$1,$A$2&amp;L$2&amp;$A$3&amp;L$3&amp;$A$4&amp;L$4&amp;$A$6&amp;L$6&amp;$A$7&amp;L$7&amp;$A$9&amp;L$9&amp;$A$10&amp;L$10&amp;$A$12&amp;$A30&amp;$A$15&amp;L$15&amp;$A$16&amp;L$16&amp;$A$8&amp;$A$34&amp;$A$19&amp;L$19&amp;";")</f>
        <v>293055.49</v>
      </c>
      <c r="M30" s="67">
        <f>[1]!HsGetValue(M$1,$A$2&amp;M$2&amp;$A$3&amp;M$3&amp;$A$4&amp;M$4&amp;$A$6&amp;M$6&amp;$A$7&amp;M$7&amp;$A$9&amp;M$9&amp;$A$10&amp;M$10&amp;$A$12&amp;$A30&amp;$A$15&amp;M$15&amp;$A$16&amp;M$16&amp;$A$8&amp;$A$34&amp;$A$19&amp;M$19&amp;";")</f>
        <v>48949.64</v>
      </c>
      <c r="N30" s="67">
        <f>[1]!HsGetValue(N$1,$A$2&amp;N$2&amp;$A$3&amp;N$3&amp;$A$4&amp;N$4&amp;$A$6&amp;N$6&amp;$A$7&amp;N$7&amp;$A$9&amp;N$9&amp;$A$10&amp;N$10&amp;$A$12&amp;$A30&amp;$A$15&amp;N$15&amp;$A$16&amp;N$16&amp;$A$8&amp;$A$34&amp;$A$19&amp;N$19&amp;";")</f>
        <v>26778.81</v>
      </c>
      <c r="O30" s="67"/>
      <c r="Q30" s="93">
        <f t="shared" si="1"/>
        <v>699104.53</v>
      </c>
      <c r="R30" s="93">
        <f t="shared" si="1"/>
        <v>816458.49</v>
      </c>
      <c r="S30" s="93">
        <f t="shared" si="1"/>
        <v>145358.64000000001</v>
      </c>
      <c r="T30" s="93">
        <f t="shared" si="2"/>
        <v>83985.96</v>
      </c>
      <c r="U30" s="93">
        <f t="shared" si="3"/>
        <v>0</v>
      </c>
      <c r="V30" s="93">
        <f t="shared" si="4"/>
        <v>0.40129399999977999</v>
      </c>
      <c r="W30" s="93"/>
      <c r="Z30" s="61" t="s">
        <v>825</v>
      </c>
      <c r="AA30" s="61">
        <f t="shared" si="5"/>
        <v>1744908.0212940001</v>
      </c>
      <c r="AB30" s="61">
        <f>+AB39</f>
        <v>-4972293.8887059968</v>
      </c>
      <c r="AC30" s="61">
        <f>+AG38</f>
        <v>6717201.9099999974</v>
      </c>
      <c r="AD30" s="61">
        <f t="shared" si="6"/>
        <v>0</v>
      </c>
    </row>
    <row r="31" spans="1:30" x14ac:dyDescent="0.2">
      <c r="A31" s="66" t="s">
        <v>820</v>
      </c>
      <c r="B31" s="86">
        <f>[1]!HsGetValue(B$1,$A$2&amp;B$2&amp;$A$3&amp;B$3&amp;$A$4&amp;B$4&amp;$A$6&amp;B$6&amp;$A$7&amp;B$7&amp;$A$9&amp;B$9&amp;$A$10&amp;B$10&amp;$A$12&amp;$A31&amp;$A$15&amp;B$15&amp;$A$16&amp;B$16&amp;$A$8&amp;$A$34&amp;$A$19&amp;B$19&amp;";")</f>
        <v>0</v>
      </c>
      <c r="C31" s="67">
        <f>[1]!HsGetValue(C$1,$A$2&amp;C$2&amp;$A$3&amp;C$3&amp;$A$4&amp;C$4&amp;$A$6&amp;C$6&amp;$A$7&amp;C$7&amp;$A$9&amp;C$9&amp;$A$10&amp;C$10&amp;$A$12&amp;$A31&amp;$A$15&amp;C$15&amp;$A$16&amp;C$16&amp;$A$8&amp;$A$34&amp;$A$19&amp;C$19&amp;";")</f>
        <v>0</v>
      </c>
      <c r="D31" s="67">
        <f>[1]!HsGetValue(D$1,$A$2&amp;D$2&amp;$A$3&amp;D$3&amp;$A$4&amp;D$4&amp;$A$6&amp;D$6&amp;$A$7&amp;D$7&amp;$A$9&amp;D$9&amp;$A$10&amp;D$10&amp;$A$12&amp;$A31&amp;$A$15&amp;D$15&amp;$A$16&amp;D$16&amp;$A$8&amp;$A$34&amp;$A$19&amp;D$19&amp;";")</f>
        <v>0</v>
      </c>
      <c r="E31" s="67">
        <f>[1]!HsGetValue(E$1,$A$2&amp;E$2&amp;$A$3&amp;E$3&amp;$A$4&amp;E$4&amp;$A$6&amp;E$6&amp;$A$7&amp;E$7&amp;$A$9&amp;E$9&amp;$A$10&amp;E$10&amp;$A$12&amp;$A31&amp;$A$15&amp;E$15&amp;$A$16&amp;E$16&amp;$A$8&amp;$A$34&amp;$A$19&amp;E$19&amp;";")</f>
        <v>0</v>
      </c>
      <c r="F31" s="67">
        <f>[1]!HsGetValue(F$1,$A$2&amp;F$2&amp;$A$3&amp;F$3&amp;$A$4&amp;F$4&amp;$A$6&amp;F$6&amp;$A$7&amp;F$7&amp;$A$9&amp;F$9&amp;$A$10&amp;F$10&amp;$A$12&amp;$A31&amp;$A$15&amp;F$15&amp;$A$16&amp;F$16&amp;$A$8&amp;$A$34&amp;$A$19&amp;F$19&amp;";")</f>
        <v>0</v>
      </c>
      <c r="G31" s="67">
        <f>[1]!HsGetValue(G$1,$A$2&amp;G$2&amp;$A$3&amp;G$3&amp;$A$4&amp;G$4&amp;$A$6&amp;G$6&amp;$A$7&amp;G$7&amp;$A$9&amp;G$9&amp;$A$10&amp;G$10&amp;$A$12&amp;$A31&amp;$A$15&amp;G$15&amp;$A$16&amp;G$16&amp;$A$8&amp;$A$34&amp;$A$19&amp;G$19&amp;";")</f>
        <v>0</v>
      </c>
      <c r="H31" s="67">
        <f>[1]!HsGetValue(H$1,$A$2&amp;H$2&amp;$A$3&amp;H$3&amp;$A$4&amp;H$4&amp;$A$6&amp;H$6&amp;$A$7&amp;H$7&amp;$A$9&amp;H$9&amp;$A$10&amp;H$10&amp;$A$12&amp;$A31&amp;$A$15&amp;H$15&amp;$A$16&amp;H$16&amp;$A$8&amp;$A$34&amp;$A$19&amp;H$19&amp;";")</f>
        <v>0</v>
      </c>
      <c r="J31" s="89">
        <f t="shared" si="0"/>
        <v>2234604.2599999998</v>
      </c>
      <c r="K31" s="67">
        <f>[1]!HsGetValue(K$1,$A$2&amp;K$2&amp;$A$3&amp;K$3&amp;$A$4&amp;K$4&amp;$A$6&amp;K$6&amp;$A$7&amp;K$7&amp;$A$9&amp;K$9&amp;$A$10&amp;K$10&amp;$A$12&amp;$A31&amp;$A$15&amp;K$15&amp;$A$16&amp;K$16&amp;$A$8&amp;$A$34&amp;$A$19&amp;K$19&amp;";")</f>
        <v>1227891.17</v>
      </c>
      <c r="L31" s="67">
        <f>[1]!HsGetValue(L$1,$A$2&amp;L$2&amp;$A$3&amp;L$3&amp;$A$4&amp;L$4&amp;$A$6&amp;L$6&amp;$A$7&amp;L$7&amp;$A$9&amp;L$9&amp;$A$10&amp;L$10&amp;$A$12&amp;$A31&amp;$A$15&amp;L$15&amp;$A$16&amp;L$16&amp;$A$8&amp;$A$34&amp;$A$19&amp;L$19&amp;";")</f>
        <v>595014.49</v>
      </c>
      <c r="M31" s="67">
        <f>[1]!HsGetValue(M$1,$A$2&amp;M$2&amp;$A$3&amp;M$3&amp;$A$4&amp;M$4&amp;$A$6&amp;M$6&amp;$A$7&amp;M$7&amp;$A$9&amp;M$9&amp;$A$10&amp;M$10&amp;$A$12&amp;$A31&amp;$A$15&amp;M$15&amp;$A$16&amp;M$16&amp;$A$8&amp;$A$34&amp;$A$19&amp;M$19&amp;";")</f>
        <v>236333.72</v>
      </c>
      <c r="N31" s="67">
        <f>[1]!HsGetValue(N$1,$A$2&amp;N$2&amp;$A$3&amp;N$3&amp;$A$4&amp;N$4&amp;$A$6&amp;N$6&amp;$A$7&amp;N$7&amp;$A$9&amp;N$9&amp;$A$10&amp;N$10&amp;$A$12&amp;$A31&amp;$A$15&amp;N$15&amp;$A$16&amp;N$16&amp;$A$8&amp;$A$34&amp;$A$19&amp;N$19&amp;";")</f>
        <v>175364.88</v>
      </c>
      <c r="O31" s="67"/>
      <c r="Q31" s="93">
        <f t="shared" si="1"/>
        <v>1227891.17</v>
      </c>
      <c r="R31" s="93">
        <f t="shared" si="1"/>
        <v>595014.49</v>
      </c>
      <c r="S31" s="93">
        <f t="shared" si="1"/>
        <v>236333.72</v>
      </c>
      <c r="T31" s="93">
        <f t="shared" si="2"/>
        <v>175364.88</v>
      </c>
      <c r="U31" s="93">
        <f t="shared" si="3"/>
        <v>0</v>
      </c>
      <c r="V31" s="93">
        <f t="shared" si="4"/>
        <v>0</v>
      </c>
      <c r="W31" s="93"/>
      <c r="Z31" s="61" t="s">
        <v>820</v>
      </c>
      <c r="AA31" s="61">
        <f t="shared" si="5"/>
        <v>2234604.2599999998</v>
      </c>
      <c r="AB31" s="61">
        <f>+AB41</f>
        <v>3459</v>
      </c>
      <c r="AC31" s="61">
        <f>+AG40</f>
        <v>2234604.2500000028</v>
      </c>
      <c r="AD31" s="61">
        <f t="shared" si="6"/>
        <v>-3458.9900000030175</v>
      </c>
    </row>
    <row r="32" spans="1:30" ht="11.65" customHeight="1" x14ac:dyDescent="0.2">
      <c r="A32" s="66" t="s">
        <v>266</v>
      </c>
      <c r="B32" s="86">
        <f>[1]!HsGetValue(B$1,$A$2&amp;B$2&amp;$A$3&amp;B$3&amp;$A$4&amp;B$4&amp;$A$6&amp;B$6&amp;$A$7&amp;B$7&amp;$A$9&amp;B$9&amp;$A$10&amp;B$10&amp;$A$12&amp;$A32&amp;$A$15&amp;B$15&amp;$A$16&amp;B$16&amp;$A$8&amp;$A$34&amp;$A$19&amp;B$19&amp;";")</f>
        <v>40290</v>
      </c>
      <c r="C32" s="67">
        <f>[1]!HsGetValue(C$1,$A$2&amp;C$2&amp;$A$3&amp;C$3&amp;$A$4&amp;C$4&amp;$A$6&amp;C$6&amp;$A$7&amp;C$7&amp;$A$9&amp;C$9&amp;$A$10&amp;C$10&amp;$A$12&amp;$A32&amp;$A$15&amp;C$15&amp;$A$16&amp;C$16&amp;$A$8&amp;$A$34&amp;$A$19&amp;C$19&amp;";")</f>
        <v>5321</v>
      </c>
      <c r="D32" s="67">
        <f>[1]!HsGetValue(D$1,$A$2&amp;D$2&amp;$A$3&amp;D$3&amp;$A$4&amp;D$4&amp;$A$6&amp;D$6&amp;$A$7&amp;D$7&amp;$A$9&amp;D$9&amp;$A$10&amp;D$10&amp;$A$12&amp;$A32&amp;$A$15&amp;D$15&amp;$A$16&amp;D$16&amp;$A$8&amp;$A$34&amp;$A$19&amp;D$19&amp;";")</f>
        <v>9743</v>
      </c>
      <c r="E32" s="67">
        <f>[1]!HsGetValue(E$1,$A$2&amp;E$2&amp;$A$3&amp;E$3&amp;$A$4&amp;E$4&amp;$A$6&amp;E$6&amp;$A$7&amp;E$7&amp;$A$9&amp;E$9&amp;$A$10&amp;E$10&amp;$A$12&amp;$A32&amp;$A$15&amp;E$15&amp;$A$16&amp;E$16&amp;$A$8&amp;$A$34&amp;$A$19&amp;E$19&amp;";")</f>
        <v>25226</v>
      </c>
      <c r="F32" s="67">
        <f>[1]!HsGetValue(F$1,$A$2&amp;F$2&amp;$A$3&amp;F$3&amp;$A$4&amp;F$4&amp;$A$6&amp;F$6&amp;$A$7&amp;F$7&amp;$A$9&amp;F$9&amp;$A$10&amp;F$10&amp;$A$12&amp;$A32&amp;$A$15&amp;F$15&amp;$A$16&amp;F$16&amp;$A$8&amp;$A$34&amp;$A$19&amp;F$19&amp;";")</f>
        <v>0</v>
      </c>
      <c r="G32" s="67">
        <f>[1]!HsGetValue(G$1,$A$2&amp;G$2&amp;$A$3&amp;G$3&amp;$A$4&amp;G$4&amp;$A$6&amp;G$6&amp;$A$7&amp;G$7&amp;$A$9&amp;G$9&amp;$A$10&amp;G$10&amp;$A$12&amp;$A32&amp;$A$15&amp;G$15&amp;$A$16&amp;G$16&amp;$A$8&amp;$A$34&amp;$A$19&amp;G$19&amp;";")</f>
        <v>0</v>
      </c>
      <c r="H32" s="67">
        <f>[1]!HsGetValue(H$1,$A$2&amp;H$2&amp;$A$3&amp;H$3&amp;$A$4&amp;H$4&amp;$A$6&amp;H$6&amp;$A$7&amp;H$7&amp;$A$9&amp;H$9&amp;$A$10&amp;H$10&amp;$A$12&amp;$A32&amp;$A$15&amp;H$15&amp;$A$16&amp;H$16&amp;$A$8&amp;$A$34&amp;$A$19&amp;H$19&amp;";")</f>
        <v>0</v>
      </c>
      <c r="I32" s="71"/>
      <c r="J32" s="90">
        <f t="shared" si="0"/>
        <v>0</v>
      </c>
      <c r="K32" s="70">
        <f>[1]!HsGetValue(K$1,$A$2&amp;K$2&amp;$A$3&amp;K$3&amp;$A$4&amp;K$4&amp;$A$6&amp;K$6&amp;$A$7&amp;K$7&amp;$A$9&amp;K$9&amp;$A$10&amp;K$10&amp;$A$12&amp;$A32&amp;$A$15&amp;K$15&amp;$A$16&amp;K$16&amp;$A$8&amp;$A$34&amp;$A$19&amp;K$19&amp;";")</f>
        <v>0</v>
      </c>
      <c r="L32" s="70">
        <f>[1]!HsGetValue(L$1,$A$2&amp;L$2&amp;$A$3&amp;L$3&amp;$A$4&amp;L$4&amp;$A$6&amp;L$6&amp;$A$7&amp;L$7&amp;$A$9&amp;L$9&amp;$A$10&amp;L$10&amp;$A$12&amp;$A32&amp;$A$15&amp;L$15&amp;$A$16&amp;L$16&amp;$A$8&amp;$A$34&amp;$A$19&amp;L$19&amp;";")</f>
        <v>0</v>
      </c>
      <c r="M32" s="70">
        <f>[1]!HsGetValue(M$1,$A$2&amp;M$2&amp;$A$3&amp;M$3&amp;$A$4&amp;M$4&amp;$A$6&amp;M$6&amp;$A$7&amp;M$7&amp;$A$9&amp;M$9&amp;$A$10&amp;M$10&amp;$A$12&amp;$A32&amp;$A$15&amp;M$15&amp;$A$16&amp;M$16&amp;$A$8&amp;$A$34&amp;$A$19&amp;M$19&amp;";")</f>
        <v>0</v>
      </c>
      <c r="N32" s="70">
        <f>[1]!HsGetValue(N$1,$A$2&amp;N$2&amp;$A$3&amp;N$3&amp;$A$4&amp;N$4&amp;$A$6&amp;N$6&amp;$A$7&amp;N$7&amp;$A$9&amp;N$9&amp;$A$10&amp;N$10&amp;$A$12&amp;$A32&amp;$A$15&amp;N$15&amp;$A$16&amp;N$16&amp;$A$8&amp;$A$34&amp;$A$19&amp;N$19&amp;";")</f>
        <v>0</v>
      </c>
      <c r="O32" s="67"/>
      <c r="Q32" s="93">
        <f t="shared" si="1"/>
        <v>5321</v>
      </c>
      <c r="R32" s="93">
        <f t="shared" si="1"/>
        <v>9743</v>
      </c>
      <c r="S32" s="93">
        <f t="shared" si="1"/>
        <v>25226</v>
      </c>
      <c r="T32" s="93">
        <f t="shared" si="2"/>
        <v>0</v>
      </c>
      <c r="U32" s="93">
        <f t="shared" si="3"/>
        <v>0</v>
      </c>
      <c r="V32" s="93">
        <f t="shared" si="4"/>
        <v>0</v>
      </c>
      <c r="W32" s="93"/>
      <c r="Z32" s="61" t="s">
        <v>266</v>
      </c>
      <c r="AA32" s="61">
        <f t="shared" si="5"/>
        <v>40290</v>
      </c>
      <c r="AB32" s="61">
        <f>+AB37</f>
        <v>40290</v>
      </c>
      <c r="AC32" s="61">
        <v>0</v>
      </c>
      <c r="AD32" s="61">
        <f t="shared" si="6"/>
        <v>0</v>
      </c>
    </row>
    <row r="33" spans="1:33" ht="11.65" customHeight="1" x14ac:dyDescent="0.2">
      <c r="A33" s="69" t="s">
        <v>647</v>
      </c>
      <c r="B33" s="87">
        <f>[1]!HsGetValue(B$1,$A$2&amp;B$2&amp;$A$3&amp;B$3&amp;$A$4&amp;B$4&amp;$A$6&amp;B$6&amp;$A$7&amp;B$7&amp;$A$9&amp;B$9&amp;$A$10&amp;B$10&amp;$A$12&amp;$A33&amp;$A$15&amp;B$15&amp;$A$16&amp;B$16&amp;$A$8&amp;$A$34&amp;$A$19&amp;B$19&amp;";")</f>
        <v>3458.9999999999968</v>
      </c>
      <c r="C33" s="70">
        <f>[1]!HsGetValue(C$1,$A$2&amp;C$2&amp;$A$3&amp;C$3&amp;$A$4&amp;C$4&amp;$A$6&amp;C$6&amp;$A$7&amp;C$7&amp;$A$9&amp;C$9&amp;$A$10&amp;C$10&amp;$A$12&amp;$A33&amp;$A$15&amp;C$15&amp;$A$16&amp;C$16&amp;$A$8&amp;$A$34&amp;$A$19&amp;C$19&amp;";")</f>
        <v>0</v>
      </c>
      <c r="D33" s="70">
        <f>[1]!HsGetValue(D$1,$A$2&amp;D$2&amp;$A$3&amp;D$3&amp;$A$4&amp;D$4&amp;$A$6&amp;D$6&amp;$A$7&amp;D$7&amp;$A$9&amp;D$9&amp;$A$10&amp;D$10&amp;$A$12&amp;$A33&amp;$A$15&amp;D$15&amp;$A$16&amp;D$16&amp;$A$8&amp;$A$34&amp;$A$19&amp;D$19&amp;";")</f>
        <v>3459</v>
      </c>
      <c r="E33" s="70">
        <f>[1]!HsGetValue(E$1,$A$2&amp;E$2&amp;$A$3&amp;E$3&amp;$A$4&amp;E$4&amp;$A$6&amp;E$6&amp;$A$7&amp;E$7&amp;$A$9&amp;E$9&amp;$A$10&amp;E$10&amp;$A$12&amp;$A33&amp;$A$15&amp;E$15&amp;$A$16&amp;E$16&amp;$A$8&amp;$A$34&amp;$A$19&amp;E$19&amp;";")</f>
        <v>0</v>
      </c>
      <c r="F33" s="70">
        <f>[1]!HsGetValue(F$1,$A$2&amp;F$2&amp;$A$3&amp;F$3&amp;$A$4&amp;F$4&amp;$A$6&amp;F$6&amp;$A$7&amp;F$7&amp;$A$9&amp;F$9&amp;$A$10&amp;F$10&amp;$A$12&amp;$A33&amp;$A$15&amp;F$15&amp;$A$16&amp;F$16&amp;$A$8&amp;$A$34&amp;$A$19&amp;F$19&amp;";")</f>
        <v>0</v>
      </c>
      <c r="G33" s="70">
        <f>[1]!HsGetValue(G$1,$A$2&amp;G$2&amp;$A$3&amp;G$3&amp;$A$4&amp;G$4&amp;$A$6&amp;G$6&amp;$A$7&amp;G$7&amp;$A$9&amp;G$9&amp;$A$10&amp;G$10&amp;$A$12&amp;$A33&amp;$A$15&amp;G$15&amp;$A$16&amp;G$16&amp;$A$8&amp;$A$34&amp;$A$19&amp;G$19&amp;";")</f>
        <v>-3.0000000000000001E-12</v>
      </c>
      <c r="H33" s="70">
        <f>[1]!HsGetValue(H$1,$A$2&amp;H$2&amp;$A$3&amp;H$3&amp;$A$4&amp;H$4&amp;$A$6&amp;H$6&amp;$A$7&amp;H$7&amp;$A$9&amp;H$9&amp;$A$10&amp;H$10&amp;$A$12&amp;$A33&amp;$A$15&amp;H$15&amp;$A$16&amp;H$16&amp;$A$8&amp;$A$34&amp;$A$19&amp;H$19&amp;";")</f>
        <v>0</v>
      </c>
      <c r="J33" s="89">
        <f t="shared" si="0"/>
        <v>0</v>
      </c>
      <c r="K33" s="67"/>
      <c r="L33" s="67"/>
      <c r="M33" s="67"/>
      <c r="N33" s="67"/>
      <c r="O33" s="67"/>
      <c r="Q33" s="93">
        <f t="shared" si="1"/>
        <v>0</v>
      </c>
      <c r="R33" s="93">
        <f t="shared" si="1"/>
        <v>3459</v>
      </c>
      <c r="S33" s="93">
        <f t="shared" si="1"/>
        <v>0</v>
      </c>
      <c r="T33" s="93">
        <f t="shared" si="2"/>
        <v>0</v>
      </c>
      <c r="U33" s="93">
        <f t="shared" si="3"/>
        <v>0</v>
      </c>
      <c r="V33" s="93">
        <f t="shared" si="4"/>
        <v>-3.0000000000000001E-12</v>
      </c>
      <c r="W33" s="93"/>
      <c r="AD33" s="61">
        <f>+AA33-AB33-AC33</f>
        <v>0</v>
      </c>
    </row>
    <row r="34" spans="1:33" ht="13.5" thickBot="1" x14ac:dyDescent="0.25">
      <c r="A34" s="66" t="s">
        <v>2366</v>
      </c>
      <c r="B34" s="72">
        <f>[1]!HsGetValue(B$1,$A$2&amp;B$2&amp;$A$3&amp;B$3&amp;$A$4&amp;B$4&amp;$A$6&amp;B$6&amp;$A$7&amp;B$7&amp;$A$9&amp;B$9&amp;$A$10&amp;B$10&amp;$A$12&amp;B$12&amp;$A$15&amp;B$15&amp;$A$16&amp;B$16&amp;$A$8&amp;$A34&amp;$A$19&amp;B$19&amp;";")</f>
        <v>7730109.4173700875</v>
      </c>
      <c r="C34" s="72">
        <f>[1]!HsGetValue(C$1,$A$2&amp;C$2&amp;$A$3&amp;C$3&amp;$A$4&amp;C$4&amp;$A$6&amp;C$6&amp;$A$7&amp;C$7&amp;$A$9&amp;C$9&amp;$A$10&amp;C$10&amp;$A$12&amp;C$12&amp;$A$15&amp;C$15&amp;$A$16&amp;C$16&amp;$A$8&amp;$A34&amp;$A$19&amp;C$19&amp;";")</f>
        <v>1200072</v>
      </c>
      <c r="D34" s="68">
        <f>[1]!HsGetValue(D$1,$A$2&amp;D$2&amp;$A$3&amp;D$3&amp;$A$4&amp;D$4&amp;$A$6&amp;D$6&amp;$A$7&amp;D$7&amp;$A$9&amp;D$9&amp;$A$10&amp;D$10&amp;$A$12&amp;D$12&amp;$A$15&amp;D$15&amp;$A$16&amp;D$16&amp;$A$8&amp;$A34&amp;$A$19&amp;D$19&amp;";")</f>
        <v>3977561</v>
      </c>
      <c r="E34" s="72">
        <f>[1]!HsGetValue(E$1,$A$2&amp;E$2&amp;$A$3&amp;E$3&amp;$A$4&amp;E$4&amp;$A$6&amp;E$6&amp;$A$7&amp;E$7&amp;$A$9&amp;E$9&amp;$A$10&amp;E$10&amp;$A$12&amp;E$12&amp;$A$15&amp;E$15&amp;$A$16&amp;E$16&amp;$A$8&amp;$A34&amp;$A$19&amp;E$19&amp;";")</f>
        <v>1399908</v>
      </c>
      <c r="F34" s="68">
        <f>[1]!HsGetValue(F$1,$A$2&amp;F$2&amp;$A$3&amp;F$3&amp;$A$4&amp;F$4&amp;$A$6&amp;F$6&amp;$A$7&amp;F$7&amp;$A$9&amp;F$9&amp;$A$10&amp;F$10&amp;$A$12&amp;F$12&amp;$A$15&amp;F$15&amp;$A$16&amp;F$16&amp;$A$8&amp;$A34&amp;$A$19&amp;F$19&amp;";")</f>
        <v>541035.12849000003</v>
      </c>
      <c r="G34" s="68">
        <f>[1]!HsGetValue(G$1,$A$2&amp;G$2&amp;$A$3&amp;G$3&amp;$A$4&amp;G$4&amp;$A$6&amp;G$6&amp;$A$7&amp;G$7&amp;$A$9&amp;G$9&amp;$A$10&amp;G$10&amp;$A$12&amp;G$12&amp;$A$15&amp;G$15&amp;$A$16&amp;G$16&amp;$A$8&amp;$A34&amp;$A$19&amp;G$19&amp;";")</f>
        <v>359603.3688800871</v>
      </c>
      <c r="H34" s="68">
        <f>[1]!HsGetValue(H$1,$A$2&amp;H$2&amp;$A$3&amp;H$3&amp;$A$4&amp;H$4&amp;$A$6&amp;H$6&amp;$A$7&amp;H$7&amp;$A$9&amp;H$9&amp;$A$10&amp;H$10&amp;$A$12&amp;H$12&amp;$A$15&amp;H$15&amp;$A$16&amp;H$16&amp;$A$8&amp;$A34&amp;$A$19&amp;H$19&amp;";")</f>
        <v>251929.92000000039</v>
      </c>
      <c r="J34" s="91">
        <f t="shared" si="0"/>
        <v>9120324.1799999997</v>
      </c>
      <c r="K34" s="68">
        <f>[1]!HsGetValue(K$1,$A$2&amp;K$2&amp;$A$3&amp;K$3&amp;$A$4&amp;K$4&amp;$A$6&amp;K$6&amp;$A$7&amp;K$7&amp;$A$9&amp;K$9&amp;$A$10&amp;K$10&amp;$A$12&amp;K$12&amp;$A$15&amp;K$15&amp;$A$16&amp;K$16&amp;$A$8&amp;$A34&amp;$A$19&amp;K$19&amp;";")</f>
        <v>4736152.1899999995</v>
      </c>
      <c r="L34" s="68">
        <f>[1]!HsGetValue(L$1,$A$2&amp;L$2&amp;$A$3&amp;L$3&amp;$A$4&amp;L$4&amp;$A$6&amp;L$6&amp;$A$7&amp;L$7&amp;$A$9&amp;L$9&amp;$A$10&amp;L$10&amp;$A$12&amp;L$12&amp;$A$15&amp;L$15&amp;$A$16&amp;L$16&amp;$A$8&amp;$A34&amp;$A$19&amp;L$19&amp;";")</f>
        <v>2384730.0699999998</v>
      </c>
      <c r="M34" s="68">
        <f>[1]!HsGetValue(M$1,$A$2&amp;M$2&amp;$A$3&amp;M$3&amp;$A$4&amp;M$4&amp;$A$6&amp;M$6&amp;$A$7&amp;M$7&amp;$A$9&amp;M$9&amp;$A$10&amp;M$10&amp;$A$12&amp;M$12&amp;$A$15&amp;M$15&amp;$A$16&amp;M$16&amp;$A$8&amp;$A34&amp;$A$19&amp;M$19&amp;";")</f>
        <v>1270293.76</v>
      </c>
      <c r="N34" s="68">
        <f>[1]!HsGetValue(N$1,$A$2&amp;N$2&amp;$A$3&amp;N$3&amp;$A$4&amp;N$4&amp;$A$6&amp;N$6&amp;$A$7&amp;N$7&amp;$A$9&amp;N$9&amp;$A$10&amp;N$10&amp;$A$12&amp;N$12&amp;$A$15&amp;N$15&amp;$A$16&amp;N$16&amp;$A$8&amp;$A34&amp;$A$19&amp;N$19&amp;";")</f>
        <v>729148.16</v>
      </c>
      <c r="O34" s="84"/>
      <c r="Q34" s="94">
        <f>+K34+C34</f>
        <v>5936224.1899999995</v>
      </c>
      <c r="R34" s="94">
        <f t="shared" si="1"/>
        <v>6362291.0700000003</v>
      </c>
      <c r="S34" s="94">
        <f t="shared" si="1"/>
        <v>2670201.7599999998</v>
      </c>
      <c r="T34" s="94">
        <f t="shared" si="2"/>
        <v>1270183.2884900002</v>
      </c>
      <c r="U34" s="94">
        <f t="shared" si="3"/>
        <v>251929.92000000039</v>
      </c>
      <c r="V34" s="94">
        <f t="shared" si="4"/>
        <v>359603.3688800871</v>
      </c>
      <c r="W34" s="94">
        <f>SUM(Q34:V34)</f>
        <v>16850433.597370088</v>
      </c>
      <c r="X34" s="61" t="s">
        <v>3082</v>
      </c>
      <c r="Z34" s="61" t="s">
        <v>3083</v>
      </c>
      <c r="AA34" s="62">
        <f>+J34+B34</f>
        <v>16850433.597370088</v>
      </c>
      <c r="AB34" s="61">
        <f>SUM(AB25:AB33)</f>
        <v>-4943388.8426299142</v>
      </c>
      <c r="AC34" s="61">
        <f>SUM(AC25:AC33)</f>
        <v>21793822.430000007</v>
      </c>
      <c r="AD34" s="114">
        <f t="shared" ref="AD34" si="7">+AA34-AB34-AC34</f>
        <v>9.9999941885471344E-3</v>
      </c>
      <c r="AE34" s="115" t="s">
        <v>3084</v>
      </c>
    </row>
    <row r="35" spans="1:33" ht="13.5" thickTop="1" x14ac:dyDescent="0.2">
      <c r="C35" s="62">
        <f>+E38</f>
        <v>1200071.9999999923</v>
      </c>
      <c r="D35" s="62">
        <f>+E40</f>
        <v>3977561.0000000037</v>
      </c>
      <c r="E35" s="62">
        <f>+E43</f>
        <v>1399908</v>
      </c>
      <c r="F35" s="62">
        <f>+E41</f>
        <v>541035.13233000052</v>
      </c>
      <c r="G35" s="62">
        <f>+E42</f>
        <v>359603.37130000041</v>
      </c>
      <c r="H35" s="62">
        <f>+E44</f>
        <v>251929.91999999993</v>
      </c>
      <c r="I35" s="62" t="s">
        <v>3203</v>
      </c>
      <c r="K35" s="62">
        <f>+L40</f>
        <v>7074992.8499999959</v>
      </c>
      <c r="L35" s="62">
        <f>+L41</f>
        <v>11907073.080000022</v>
      </c>
      <c r="M35" s="62">
        <f>+L43</f>
        <v>1713419.4800000018</v>
      </c>
      <c r="N35" s="62">
        <f>+L42</f>
        <v>1098337.0200000005</v>
      </c>
      <c r="Q35" s="93">
        <f>+L40</f>
        <v>7074992.8499999959</v>
      </c>
      <c r="R35" s="93">
        <f>+L35</f>
        <v>11907073.080000022</v>
      </c>
      <c r="S35" s="93">
        <f>+M35</f>
        <v>1713419.4800000018</v>
      </c>
      <c r="T35" s="93">
        <f t="shared" ref="T35" si="8">+N35</f>
        <v>1098337.0200000005</v>
      </c>
      <c r="U35" s="93">
        <v>0</v>
      </c>
      <c r="V35" s="93">
        <v>0</v>
      </c>
      <c r="W35" s="93">
        <f>SUM(Q35:V35)</f>
        <v>21793822.430000018</v>
      </c>
      <c r="X35" s="61" t="s">
        <v>3204</v>
      </c>
    </row>
    <row r="36" spans="1:33" x14ac:dyDescent="0.2">
      <c r="C36" s="62">
        <f>+C35-C34</f>
        <v>-7.6834112405776978E-9</v>
      </c>
      <c r="D36" s="62">
        <f t="shared" ref="D36:H36" si="9">+D35-D34</f>
        <v>3.7252902984619141E-9</v>
      </c>
      <c r="E36" s="62">
        <f t="shared" si="9"/>
        <v>0</v>
      </c>
      <c r="F36" s="62">
        <f t="shared" si="9"/>
        <v>3.8400004850700498E-3</v>
      </c>
      <c r="G36" s="62">
        <f t="shared" si="9"/>
        <v>2.4199133040383458E-3</v>
      </c>
      <c r="H36" s="62">
        <f t="shared" si="9"/>
        <v>-4.6566128730773926E-10</v>
      </c>
      <c r="I36" s="62" t="s">
        <v>3202</v>
      </c>
      <c r="Q36" s="93">
        <f>+L49</f>
        <v>-1138768.6800000023</v>
      </c>
      <c r="R36" s="93">
        <f>+L50+L51</f>
        <v>-5544782.0046649547</v>
      </c>
      <c r="S36" s="93">
        <f>+L54</f>
        <v>956782.26840504329</v>
      </c>
      <c r="T36" s="93">
        <f>+L52</f>
        <v>171846.28233000045</v>
      </c>
      <c r="U36" s="93">
        <f>+L55</f>
        <v>251929.91999999993</v>
      </c>
      <c r="V36" s="93">
        <f>+L53</f>
        <v>359603.37130000041</v>
      </c>
      <c r="W36" s="93">
        <f>SUM(Q36:V36)</f>
        <v>-4943388.8426299123</v>
      </c>
      <c r="X36" s="61" t="s">
        <v>3088</v>
      </c>
      <c r="AA36" s="61" t="s">
        <v>97</v>
      </c>
      <c r="AB36" s="61" t="s">
        <v>823</v>
      </c>
    </row>
    <row r="37" spans="1:33" x14ac:dyDescent="0.2">
      <c r="D37" s="62" t="s">
        <v>97</v>
      </c>
      <c r="E37" s="62" t="s">
        <v>823</v>
      </c>
      <c r="Q37" s="93">
        <f>+Q34-Q35-Q36</f>
        <v>2.0000005839392543E-2</v>
      </c>
      <c r="R37" s="93">
        <f t="shared" ref="R37:V37" si="10">+R34-R35-R36</f>
        <v>-5.3350673988461494E-3</v>
      </c>
      <c r="S37" s="93">
        <f t="shared" si="10"/>
        <v>1.1594954645261168E-2</v>
      </c>
      <c r="T37" s="93">
        <f t="shared" si="10"/>
        <v>-1.384000075631775E-2</v>
      </c>
      <c r="U37" s="93">
        <f t="shared" si="10"/>
        <v>4.6566128730773926E-10</v>
      </c>
      <c r="V37" s="93">
        <f t="shared" si="10"/>
        <v>-2.4199133040383458E-3</v>
      </c>
      <c r="W37" s="116">
        <f>SUM(Q37:V37)</f>
        <v>9.9999794911127537E-3</v>
      </c>
      <c r="X37" s="117" t="s">
        <v>3089</v>
      </c>
      <c r="AA37" s="61" t="s">
        <v>112</v>
      </c>
      <c r="AB37" s="61">
        <v>40290</v>
      </c>
      <c r="AF37" s="61" t="s">
        <v>93</v>
      </c>
      <c r="AG37" s="61">
        <v>4601028.8100000136</v>
      </c>
    </row>
    <row r="38" spans="1:33" x14ac:dyDescent="0.2">
      <c r="A38" s="61" t="s">
        <v>93</v>
      </c>
      <c r="B38" s="62">
        <v>2926420.2399999602</v>
      </c>
      <c r="C38" s="62">
        <f>+B27-B38</f>
        <v>1.195322722196579E-3</v>
      </c>
      <c r="D38" s="62" t="s">
        <v>95</v>
      </c>
      <c r="E38" s="62">
        <v>1200071.9999999923</v>
      </c>
      <c r="AA38" s="61" t="s">
        <v>93</v>
      </c>
      <c r="AB38" s="61">
        <v>532664.07119526877</v>
      </c>
      <c r="AF38" s="61" t="s">
        <v>968</v>
      </c>
      <c r="AG38" s="61">
        <v>6717201.9099999974</v>
      </c>
    </row>
    <row r="39" spans="1:33" x14ac:dyDescent="0.2">
      <c r="A39" s="61" t="s">
        <v>101</v>
      </c>
      <c r="B39" s="62">
        <v>85549.551300000749</v>
      </c>
      <c r="C39" s="62">
        <f>+B39-B30</f>
        <v>6.0007441788911819E-6</v>
      </c>
      <c r="D39" s="62" t="s">
        <v>3055</v>
      </c>
      <c r="E39" s="62">
        <v>-1603902.0046649508</v>
      </c>
      <c r="K39" s="62" t="s">
        <v>97</v>
      </c>
      <c r="L39" s="62" t="s">
        <v>98</v>
      </c>
      <c r="AA39" s="61" t="s">
        <v>101</v>
      </c>
      <c r="AB39" s="61">
        <v>-4972293.8887059968</v>
      </c>
      <c r="AF39" s="61" t="s">
        <v>102</v>
      </c>
      <c r="AG39" s="61">
        <v>5331495.9699999904</v>
      </c>
    </row>
    <row r="40" spans="1:33" x14ac:dyDescent="0.2">
      <c r="A40" s="61" t="s">
        <v>102</v>
      </c>
      <c r="B40" s="62">
        <v>2490246.7299999972</v>
      </c>
      <c r="C40" s="62">
        <f>+B28-B40</f>
        <v>-3.424190916121006E-3</v>
      </c>
      <c r="D40" s="62" t="s">
        <v>615</v>
      </c>
      <c r="E40" s="62">
        <v>3977561.0000000037</v>
      </c>
      <c r="K40" s="62" t="s">
        <v>3090</v>
      </c>
      <c r="L40" s="62">
        <v>7074992.8499999959</v>
      </c>
      <c r="AA40" s="61" t="s">
        <v>102</v>
      </c>
      <c r="AB40" s="61">
        <v>-1291799.7534241842</v>
      </c>
      <c r="AF40" s="61" t="s">
        <v>114</v>
      </c>
      <c r="AG40" s="61">
        <v>2234604.2500000028</v>
      </c>
    </row>
    <row r="41" spans="1:33" x14ac:dyDescent="0.2">
      <c r="A41" s="61" t="s">
        <v>103</v>
      </c>
      <c r="B41" s="62">
        <v>12666</v>
      </c>
      <c r="C41" s="62">
        <f>+B25-B41</f>
        <v>-3.839999999399879E-3</v>
      </c>
      <c r="D41" s="62" t="s">
        <v>2205</v>
      </c>
      <c r="E41" s="62">
        <v>541035.13233000052</v>
      </c>
      <c r="K41" s="62" t="s">
        <v>3091</v>
      </c>
      <c r="L41" s="62">
        <v>11907073.080000022</v>
      </c>
      <c r="AA41" s="61" t="s">
        <v>114</v>
      </c>
      <c r="AB41" s="61">
        <v>3459</v>
      </c>
      <c r="AF41" s="61" t="s">
        <v>103</v>
      </c>
      <c r="AG41" s="61">
        <v>15497.96</v>
      </c>
    </row>
    <row r="42" spans="1:33" x14ac:dyDescent="0.2">
      <c r="A42" s="61" t="s">
        <v>104</v>
      </c>
      <c r="B42" s="62">
        <v>267235.1723299998</v>
      </c>
      <c r="C42" s="62">
        <f>+B29-B42</f>
        <v>-3.279627941083163E-3</v>
      </c>
      <c r="D42" s="62" t="s">
        <v>2288</v>
      </c>
      <c r="E42" s="62">
        <v>359603.37130000041</v>
      </c>
      <c r="K42" s="62" t="s">
        <v>3092</v>
      </c>
      <c r="L42" s="62">
        <v>1098337.0200000005</v>
      </c>
      <c r="AA42" s="61" t="s">
        <v>103</v>
      </c>
      <c r="AB42" s="61">
        <v>2044.3361600000026</v>
      </c>
      <c r="AF42" s="61" t="s">
        <v>104</v>
      </c>
      <c r="AG42" s="61">
        <v>259300.06000000003</v>
      </c>
    </row>
    <row r="43" spans="1:33" x14ac:dyDescent="0.2">
      <c r="A43" s="61" t="s">
        <v>105</v>
      </c>
      <c r="B43" s="62">
        <v>1904242.7299999963</v>
      </c>
      <c r="C43" s="62">
        <f>+B26-B43</f>
        <v>3.0946300830692053E-3</v>
      </c>
      <c r="D43" s="62" t="s">
        <v>831</v>
      </c>
      <c r="E43" s="62">
        <v>1399908</v>
      </c>
      <c r="K43" s="62" t="s">
        <v>3093</v>
      </c>
      <c r="L43" s="62">
        <v>1713419.4800000018</v>
      </c>
      <c r="AA43" s="61" t="s">
        <v>104</v>
      </c>
      <c r="AB43" s="61">
        <v>129915.5790503718</v>
      </c>
      <c r="AF43" s="61" t="s">
        <v>105</v>
      </c>
      <c r="AG43" s="61">
        <v>2634693.4700000002</v>
      </c>
    </row>
    <row r="44" spans="1:33" x14ac:dyDescent="0.2">
      <c r="A44" s="61" t="s">
        <v>112</v>
      </c>
      <c r="B44" s="62">
        <v>40290</v>
      </c>
      <c r="C44" s="62">
        <f>+B32-B44</f>
        <v>0</v>
      </c>
      <c r="D44" s="62" t="s">
        <v>2342</v>
      </c>
      <c r="E44" s="62">
        <v>251929.91999999993</v>
      </c>
      <c r="K44" s="62" t="s">
        <v>115</v>
      </c>
      <c r="L44" s="62">
        <v>21793822.430000018</v>
      </c>
      <c r="AA44" s="61" t="s">
        <v>105</v>
      </c>
      <c r="AB44" s="61">
        <v>612331.81309462618</v>
      </c>
      <c r="AF44" s="61" t="s">
        <v>115</v>
      </c>
      <c r="AG44" s="61">
        <v>21793822.430000003</v>
      </c>
    </row>
    <row r="45" spans="1:33" x14ac:dyDescent="0.2">
      <c r="A45" s="61" t="s">
        <v>114</v>
      </c>
      <c r="B45" s="62">
        <v>3459</v>
      </c>
      <c r="C45" s="62">
        <f>+B33-B45</f>
        <v>0</v>
      </c>
      <c r="D45" s="62" t="s">
        <v>826</v>
      </c>
      <c r="AA45" s="61" t="s">
        <v>826</v>
      </c>
    </row>
    <row r="46" spans="1:33" x14ac:dyDescent="0.2">
      <c r="A46" s="61" t="s">
        <v>260</v>
      </c>
      <c r="B46" s="62">
        <v>1904242.7299999963</v>
      </c>
      <c r="C46" s="62">
        <f>+B26-B46</f>
        <v>3.0946300830692053E-3</v>
      </c>
      <c r="D46" s="62" t="s">
        <v>115</v>
      </c>
      <c r="E46" s="62">
        <v>6126207.4189650463</v>
      </c>
      <c r="AA46" s="61" t="s">
        <v>115</v>
      </c>
      <c r="AB46" s="61">
        <v>-4943389.1110349577</v>
      </c>
    </row>
    <row r="48" spans="1:33" x14ac:dyDescent="0.2">
      <c r="K48" s="62" t="s">
        <v>97</v>
      </c>
      <c r="L48" s="62" t="s">
        <v>823</v>
      </c>
    </row>
    <row r="49" spans="11:28" x14ac:dyDescent="0.2">
      <c r="K49" s="62" t="s">
        <v>95</v>
      </c>
      <c r="L49" s="62">
        <v>-1138768.6800000023</v>
      </c>
    </row>
    <row r="50" spans="11:28" ht="15" x14ac:dyDescent="0.25">
      <c r="K50" s="62" t="s">
        <v>3055</v>
      </c>
      <c r="L50" s="62">
        <v>-1603902.0046649508</v>
      </c>
      <c r="AA50" s="56" t="s">
        <v>95</v>
      </c>
      <c r="AB50">
        <v>-317193.72000000137</v>
      </c>
    </row>
    <row r="51" spans="11:28" ht="15" x14ac:dyDescent="0.25">
      <c r="K51" s="62" t="s">
        <v>615</v>
      </c>
      <c r="L51" s="62">
        <v>-3940880.0000000037</v>
      </c>
      <c r="AA51" s="56" t="s">
        <v>338</v>
      </c>
      <c r="AB51">
        <v>-1556762.04392704</v>
      </c>
    </row>
    <row r="52" spans="11:28" ht="15" x14ac:dyDescent="0.25">
      <c r="K52" s="62" t="s">
        <v>2205</v>
      </c>
      <c r="L52" s="62">
        <v>171846.28233000045</v>
      </c>
      <c r="AA52" s="56" t="s">
        <v>615</v>
      </c>
      <c r="AB52">
        <v>-1527993.7421599913</v>
      </c>
    </row>
    <row r="53" spans="11:28" ht="15" x14ac:dyDescent="0.25">
      <c r="K53" s="62" t="s">
        <v>2288</v>
      </c>
      <c r="L53" s="62">
        <v>359603.37130000041</v>
      </c>
      <c r="AA53" s="56" t="s">
        <v>2205</v>
      </c>
      <c r="AB53">
        <v>130494.78817000236</v>
      </c>
    </row>
    <row r="54" spans="11:28" ht="15" x14ac:dyDescent="0.25">
      <c r="K54" s="62" t="s">
        <v>831</v>
      </c>
      <c r="L54" s="62">
        <v>956782.26840504329</v>
      </c>
      <c r="AA54" s="56" t="s">
        <v>2288</v>
      </c>
      <c r="AB54">
        <v>368886.19200399989</v>
      </c>
    </row>
    <row r="55" spans="11:28" ht="15" x14ac:dyDescent="0.25">
      <c r="K55" s="62" t="s">
        <v>2342</v>
      </c>
      <c r="L55" s="62">
        <v>251929.91999999993</v>
      </c>
      <c r="AA55" s="56" t="s">
        <v>831</v>
      </c>
      <c r="AB55">
        <v>1024219.87</v>
      </c>
    </row>
    <row r="56" spans="11:28" ht="15" x14ac:dyDescent="0.25">
      <c r="K56" s="62" t="s">
        <v>115</v>
      </c>
      <c r="L56" s="62">
        <v>-4943388.8426299123</v>
      </c>
      <c r="AA56" s="56" t="s">
        <v>2342</v>
      </c>
      <c r="AB56">
        <v>198868.88000000003</v>
      </c>
    </row>
    <row r="57" spans="11:28" ht="15" x14ac:dyDescent="0.25">
      <c r="K57" s="62" t="s">
        <v>115</v>
      </c>
      <c r="L57" s="62">
        <v>-4943389.1110349558</v>
      </c>
      <c r="AA57" s="56" t="s">
        <v>826</v>
      </c>
      <c r="AB57">
        <v>14439.062421688461</v>
      </c>
    </row>
    <row r="58" spans="11:28" ht="15" x14ac:dyDescent="0.25">
      <c r="AA58" s="56" t="s">
        <v>115</v>
      </c>
      <c r="AB58">
        <v>-1665040.7134913416</v>
      </c>
    </row>
    <row r="59" spans="11:28" ht="15" x14ac:dyDescent="0.25">
      <c r="AA59"/>
      <c r="AB59"/>
    </row>
    <row r="60" spans="11:28" ht="15" x14ac:dyDescent="0.25">
      <c r="AA60" s="73" t="s">
        <v>97</v>
      </c>
      <c r="AB60" t="s">
        <v>823</v>
      </c>
    </row>
    <row r="61" spans="11:28" ht="15" x14ac:dyDescent="0.25">
      <c r="AA61" s="56" t="s">
        <v>112</v>
      </c>
      <c r="AB61">
        <v>309467</v>
      </c>
    </row>
    <row r="62" spans="11:28" ht="15" x14ac:dyDescent="0.25">
      <c r="AA62" s="56" t="s">
        <v>93</v>
      </c>
      <c r="AB62">
        <v>592327.43631501519</v>
      </c>
    </row>
    <row r="63" spans="11:28" ht="15" x14ac:dyDescent="0.25">
      <c r="AA63" s="56" t="s">
        <v>101</v>
      </c>
      <c r="AB63">
        <v>-2753933.3235999984</v>
      </c>
    </row>
    <row r="64" spans="11:28" ht="15" x14ac:dyDescent="0.25">
      <c r="AA64" s="56" t="s">
        <v>102</v>
      </c>
      <c r="AB64">
        <v>-590377.03589999431</v>
      </c>
    </row>
    <row r="65" spans="27:28" ht="15" x14ac:dyDescent="0.25">
      <c r="AA65" s="56" t="s">
        <v>114</v>
      </c>
      <c r="AB65">
        <v>0</v>
      </c>
    </row>
    <row r="66" spans="27:28" ht="15" x14ac:dyDescent="0.25">
      <c r="AA66" s="56" t="s">
        <v>103</v>
      </c>
      <c r="AB66">
        <v>9691.0938399999941</v>
      </c>
    </row>
    <row r="67" spans="27:28" ht="15" x14ac:dyDescent="0.25">
      <c r="AA67" s="56" t="s">
        <v>104</v>
      </c>
      <c r="AB67">
        <v>162298.33325899992</v>
      </c>
    </row>
    <row r="68" spans="27:28" ht="15" x14ac:dyDescent="0.25">
      <c r="AA68" s="56" t="s">
        <v>105</v>
      </c>
      <c r="AB68">
        <v>606439.82749999361</v>
      </c>
    </row>
    <row r="69" spans="27:28" ht="15" x14ac:dyDescent="0.25">
      <c r="AA69" s="56" t="s">
        <v>115</v>
      </c>
      <c r="AB69">
        <v>-1664086.6685859836</v>
      </c>
    </row>
  </sheetData>
  <pageMargins left="0.7" right="0.7" top="0.75" bottom="0.75" header="0.3" footer="0.3"/>
  <customProperties>
    <customPr name="SheetOptions" r:id="rId2"/>
  </customProperties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506CF-8E56-441B-A84D-AE2D27F797E2}">
  <sheetPr>
    <tabColor rgb="FFFF0000"/>
  </sheetPr>
  <dimension ref="A1:AF56"/>
  <sheetViews>
    <sheetView topLeftCell="A20" zoomScale="85" zoomScaleNormal="85" workbookViewId="0">
      <pane xSplit="1" ySplit="5" topLeftCell="B28" activePane="bottomRight" state="frozen"/>
      <selection pane="topRight" activeCell="B23" sqref="B23"/>
      <selection pane="bottomLeft" activeCell="A25" sqref="A25"/>
      <selection pane="bottomRight" activeCell="A38" sqref="A38:E46"/>
    </sheetView>
  </sheetViews>
  <sheetFormatPr defaultColWidth="9.28515625" defaultRowHeight="12.75" outlineLevelCol="1" x14ac:dyDescent="0.2"/>
  <cols>
    <col min="1" max="1" width="15.7109375" style="61" bestFit="1" customWidth="1" outlineLevel="1"/>
    <col min="2" max="3" width="17.7109375" style="62" bestFit="1" customWidth="1"/>
    <col min="4" max="8" width="17.7109375" style="62" customWidth="1"/>
    <col min="9" max="10" width="19.5703125" style="61" customWidth="1"/>
    <col min="11" max="11" width="13.28515625" style="62" bestFit="1" customWidth="1"/>
    <col min="12" max="12" width="23.7109375" style="62" bestFit="1" customWidth="1"/>
    <col min="13" max="16" width="17.7109375" style="62" customWidth="1"/>
    <col min="17" max="17" width="3.7109375" style="61" customWidth="1"/>
    <col min="18" max="18" width="32.7109375" style="61" bestFit="1" customWidth="1"/>
    <col min="19" max="19" width="14" style="61" bestFit="1" customWidth="1"/>
    <col min="20" max="21" width="13.28515625" style="61" bestFit="1" customWidth="1"/>
    <col min="22" max="23" width="11.7109375" style="61" bestFit="1" customWidth="1"/>
    <col min="24" max="24" width="14.28515625" style="61" bestFit="1" customWidth="1"/>
    <col min="25" max="25" width="10" style="61" bestFit="1" customWidth="1"/>
    <col min="26" max="26" width="9.28515625" style="61"/>
    <col min="27" max="27" width="15.5703125" style="61" bestFit="1" customWidth="1"/>
    <col min="28" max="28" width="15.7109375" style="61" bestFit="1" customWidth="1"/>
    <col min="29" max="29" width="12.28515625" style="61" bestFit="1" customWidth="1"/>
    <col min="30" max="30" width="15.7109375" style="61" bestFit="1" customWidth="1"/>
    <col min="31" max="31" width="12.5703125" style="61" bestFit="1" customWidth="1"/>
    <col min="32" max="32" width="3.5703125" style="61" bestFit="1" customWidth="1"/>
    <col min="33" max="16384" width="9.28515625" style="61"/>
  </cols>
  <sheetData>
    <row r="1" spans="1:16" x14ac:dyDescent="0.2">
      <c r="A1" s="61" t="s">
        <v>3046</v>
      </c>
      <c r="B1" s="62" t="s">
        <v>3047</v>
      </c>
      <c r="C1" s="62" t="s">
        <v>3047</v>
      </c>
      <c r="D1" s="62" t="s">
        <v>3047</v>
      </c>
      <c r="E1" s="62" t="s">
        <v>3047</v>
      </c>
      <c r="F1" s="62" t="s">
        <v>3047</v>
      </c>
      <c r="G1" s="62" t="s">
        <v>3047</v>
      </c>
      <c r="H1" s="62" t="s">
        <v>3047</v>
      </c>
      <c r="L1" s="62" t="s">
        <v>3047</v>
      </c>
      <c r="M1" s="62" t="s">
        <v>3047</v>
      </c>
      <c r="N1" s="62" t="s">
        <v>3047</v>
      </c>
      <c r="O1" s="62" t="s">
        <v>3047</v>
      </c>
    </row>
    <row r="2" spans="1:16" x14ac:dyDescent="0.2">
      <c r="A2" s="61" t="s">
        <v>3048</v>
      </c>
      <c r="B2" s="61" t="s">
        <v>3049</v>
      </c>
      <c r="C2" s="61" t="s">
        <v>3049</v>
      </c>
      <c r="D2" s="61" t="s">
        <v>3049</v>
      </c>
      <c r="E2" s="61" t="s">
        <v>3049</v>
      </c>
      <c r="F2" s="61" t="s">
        <v>3049</v>
      </c>
      <c r="G2" s="61" t="s">
        <v>3049</v>
      </c>
      <c r="H2" s="61" t="s">
        <v>3049</v>
      </c>
      <c r="K2" s="61"/>
      <c r="L2" s="61" t="s">
        <v>3049</v>
      </c>
      <c r="M2" s="61" t="s">
        <v>3049</v>
      </c>
      <c r="N2" s="61" t="s">
        <v>3049</v>
      </c>
      <c r="O2" s="61" t="s">
        <v>3049</v>
      </c>
      <c r="P2" s="61"/>
    </row>
    <row r="3" spans="1:16" x14ac:dyDescent="0.2">
      <c r="A3" s="61" t="s">
        <v>3050</v>
      </c>
      <c r="B3" s="63">
        <v>2026</v>
      </c>
      <c r="C3" s="63">
        <v>2026</v>
      </c>
      <c r="D3" s="63">
        <v>2026</v>
      </c>
      <c r="E3" s="63">
        <v>2026</v>
      </c>
      <c r="F3" s="63">
        <v>2026</v>
      </c>
      <c r="G3" s="63">
        <v>2026</v>
      </c>
      <c r="H3" s="63">
        <v>2026</v>
      </c>
      <c r="K3" s="63"/>
      <c r="L3" s="63">
        <v>2026</v>
      </c>
      <c r="M3" s="63">
        <v>2026</v>
      </c>
      <c r="N3" s="63">
        <v>2026</v>
      </c>
      <c r="O3" s="63">
        <v>2026</v>
      </c>
      <c r="P3" s="63"/>
    </row>
    <row r="4" spans="1:16" x14ac:dyDescent="0.2">
      <c r="A4" s="61" t="s">
        <v>3051</v>
      </c>
      <c r="B4" s="61" t="s">
        <v>3094</v>
      </c>
      <c r="C4" s="61" t="s">
        <v>3094</v>
      </c>
      <c r="D4" s="61" t="s">
        <v>3094</v>
      </c>
      <c r="E4" s="61" t="s">
        <v>3094</v>
      </c>
      <c r="F4" s="61" t="s">
        <v>3094</v>
      </c>
      <c r="G4" s="61" t="s">
        <v>3094</v>
      </c>
      <c r="H4" s="61" t="s">
        <v>3094</v>
      </c>
      <c r="K4" s="61"/>
      <c r="L4" s="61" t="s">
        <v>3095</v>
      </c>
      <c r="M4" s="61" t="s">
        <v>3095</v>
      </c>
      <c r="N4" s="61" t="s">
        <v>3095</v>
      </c>
      <c r="O4" s="61" t="s">
        <v>3095</v>
      </c>
      <c r="P4" s="61"/>
    </row>
    <row r="5" spans="1:16" x14ac:dyDescent="0.2">
      <c r="B5" s="61"/>
      <c r="C5" s="61"/>
      <c r="D5" s="61"/>
      <c r="E5" s="61"/>
      <c r="F5" s="61"/>
      <c r="G5" s="61"/>
      <c r="H5" s="61"/>
      <c r="K5" s="61"/>
      <c r="L5" s="61"/>
      <c r="M5" s="61"/>
      <c r="N5" s="61"/>
      <c r="O5" s="61"/>
      <c r="P5" s="61"/>
    </row>
    <row r="6" spans="1:16" ht="15" x14ac:dyDescent="0.25">
      <c r="A6" s="61" t="s">
        <v>3052</v>
      </c>
      <c r="B6" t="s">
        <v>3053</v>
      </c>
      <c r="C6" t="s">
        <v>95</v>
      </c>
      <c r="D6" t="s">
        <v>615</v>
      </c>
      <c r="E6" t="s">
        <v>831</v>
      </c>
      <c r="F6" t="s">
        <v>2205</v>
      </c>
      <c r="G6" t="s">
        <v>2288</v>
      </c>
      <c r="H6" t="s">
        <v>2342</v>
      </c>
      <c r="K6"/>
      <c r="L6" t="s">
        <v>3054</v>
      </c>
      <c r="M6" t="s">
        <v>3055</v>
      </c>
      <c r="N6" t="s">
        <v>3056</v>
      </c>
      <c r="O6" t="s">
        <v>3057</v>
      </c>
      <c r="P6"/>
    </row>
    <row r="7" spans="1:16" x14ac:dyDescent="0.2">
      <c r="A7" s="61" t="s">
        <v>3058</v>
      </c>
      <c r="B7" s="61" t="s">
        <v>94</v>
      </c>
      <c r="C7" s="61" t="s">
        <v>94</v>
      </c>
      <c r="D7" s="61" t="s">
        <v>94</v>
      </c>
      <c r="E7" s="61" t="s">
        <v>94</v>
      </c>
      <c r="F7" s="61" t="s">
        <v>94</v>
      </c>
      <c r="G7" s="61" t="s">
        <v>94</v>
      </c>
      <c r="H7" s="61" t="s">
        <v>94</v>
      </c>
      <c r="K7" s="61"/>
      <c r="L7" s="61" t="s">
        <v>94</v>
      </c>
      <c r="M7" s="61" t="s">
        <v>94</v>
      </c>
      <c r="N7" s="61" t="s">
        <v>94</v>
      </c>
      <c r="O7" s="61" t="s">
        <v>94</v>
      </c>
      <c r="P7" s="61"/>
    </row>
    <row r="8" spans="1:16" x14ac:dyDescent="0.2">
      <c r="A8" s="61" t="s">
        <v>3059</v>
      </c>
      <c r="B8" s="61" t="s">
        <v>3060</v>
      </c>
      <c r="C8" s="61" t="s">
        <v>3060</v>
      </c>
      <c r="D8" s="61" t="s">
        <v>3060</v>
      </c>
      <c r="E8" s="61" t="s">
        <v>3060</v>
      </c>
      <c r="F8" s="61" t="s">
        <v>3060</v>
      </c>
      <c r="G8" s="61" t="s">
        <v>3060</v>
      </c>
      <c r="H8" s="61" t="s">
        <v>3060</v>
      </c>
      <c r="K8" s="61"/>
      <c r="L8" s="61" t="s">
        <v>3060</v>
      </c>
      <c r="M8" s="61" t="s">
        <v>3060</v>
      </c>
      <c r="N8" s="61" t="s">
        <v>3060</v>
      </c>
      <c r="O8" s="61" t="s">
        <v>3060</v>
      </c>
      <c r="P8" s="61"/>
    </row>
    <row r="9" spans="1:16" x14ac:dyDescent="0.2">
      <c r="A9" s="61" t="s">
        <v>3061</v>
      </c>
      <c r="B9" s="61" t="s">
        <v>3062</v>
      </c>
      <c r="C9" s="61" t="s">
        <v>3062</v>
      </c>
      <c r="D9" s="61" t="s">
        <v>3062</v>
      </c>
      <c r="E9" s="61" t="s">
        <v>3062</v>
      </c>
      <c r="F9" s="61" t="s">
        <v>3062</v>
      </c>
      <c r="G9" s="61" t="s">
        <v>3062</v>
      </c>
      <c r="H9" s="61" t="s">
        <v>3062</v>
      </c>
      <c r="K9" s="61"/>
      <c r="L9" s="61" t="s">
        <v>3062</v>
      </c>
      <c r="M9" s="61" t="s">
        <v>3062</v>
      </c>
      <c r="N9" s="61" t="s">
        <v>3062</v>
      </c>
      <c r="O9" s="61" t="s">
        <v>3062</v>
      </c>
      <c r="P9" s="61"/>
    </row>
    <row r="10" spans="1:16" x14ac:dyDescent="0.2">
      <c r="A10" s="61" t="s">
        <v>3063</v>
      </c>
      <c r="B10" s="61" t="s">
        <v>3064</v>
      </c>
      <c r="C10" s="61" t="s">
        <v>3064</v>
      </c>
      <c r="D10" s="61" t="s">
        <v>3064</v>
      </c>
      <c r="E10" s="61" t="s">
        <v>3064</v>
      </c>
      <c r="F10" s="61" t="s">
        <v>3064</v>
      </c>
      <c r="G10" s="61" t="s">
        <v>3064</v>
      </c>
      <c r="H10" s="61" t="s">
        <v>3064</v>
      </c>
      <c r="K10" s="61"/>
      <c r="L10" s="61" t="s">
        <v>3064</v>
      </c>
      <c r="M10" s="61" t="s">
        <v>3064</v>
      </c>
      <c r="N10" s="61" t="s">
        <v>3064</v>
      </c>
      <c r="O10" s="61" t="s">
        <v>3064</v>
      </c>
      <c r="P10" s="61"/>
    </row>
    <row r="11" spans="1:16" x14ac:dyDescent="0.2">
      <c r="B11" s="61"/>
      <c r="C11" s="61"/>
      <c r="D11" s="61"/>
      <c r="E11" s="61"/>
      <c r="F11" s="61"/>
      <c r="G11" s="61"/>
      <c r="H11" s="61"/>
      <c r="K11" s="61"/>
      <c r="L11" s="61"/>
      <c r="M11" s="61"/>
      <c r="N11" s="61"/>
      <c r="O11" s="61"/>
      <c r="P11" s="61"/>
    </row>
    <row r="12" spans="1:16" x14ac:dyDescent="0.2">
      <c r="A12" s="61" t="s">
        <v>3065</v>
      </c>
      <c r="B12" s="61" t="s">
        <v>3066</v>
      </c>
      <c r="C12" s="61" t="s">
        <v>3066</v>
      </c>
      <c r="D12" s="61" t="s">
        <v>3066</v>
      </c>
      <c r="E12" s="61" t="s">
        <v>3066</v>
      </c>
      <c r="F12" s="61" t="s">
        <v>3066</v>
      </c>
      <c r="G12" s="61" t="s">
        <v>3066</v>
      </c>
      <c r="H12" s="61" t="s">
        <v>3066</v>
      </c>
      <c r="K12" s="61"/>
      <c r="L12" s="61" t="s">
        <v>3066</v>
      </c>
      <c r="M12" s="61" t="s">
        <v>3066</v>
      </c>
      <c r="N12" s="61" t="s">
        <v>3066</v>
      </c>
      <c r="O12" s="61" t="s">
        <v>3066</v>
      </c>
      <c r="P12" s="61"/>
    </row>
    <row r="13" spans="1:16" x14ac:dyDescent="0.2">
      <c r="B13" s="61"/>
      <c r="C13" s="61"/>
      <c r="D13" s="61"/>
      <c r="E13" s="61"/>
      <c r="F13" s="61"/>
      <c r="G13" s="61"/>
      <c r="H13" s="61"/>
      <c r="K13" s="61"/>
      <c r="L13" s="61"/>
      <c r="M13" s="61"/>
      <c r="N13" s="61"/>
      <c r="O13" s="61"/>
      <c r="P13" s="61"/>
    </row>
    <row r="14" spans="1:16" x14ac:dyDescent="0.2">
      <c r="B14" s="61"/>
      <c r="C14" s="61"/>
      <c r="D14" s="61"/>
      <c r="E14" s="61"/>
      <c r="F14" s="61"/>
      <c r="G14" s="61"/>
      <c r="H14" s="61"/>
      <c r="K14" s="61"/>
      <c r="L14" s="61"/>
      <c r="M14" s="61"/>
      <c r="N14" s="61"/>
      <c r="O14" s="61"/>
      <c r="P14" s="61"/>
    </row>
    <row r="15" spans="1:16" x14ac:dyDescent="0.2">
      <c r="A15" s="61" t="s">
        <v>3067</v>
      </c>
      <c r="B15" s="61" t="s">
        <v>3068</v>
      </c>
      <c r="C15" s="61" t="s">
        <v>3068</v>
      </c>
      <c r="D15" s="61" t="s">
        <v>3068</v>
      </c>
      <c r="E15" s="61" t="s">
        <v>3068</v>
      </c>
      <c r="F15" s="61" t="s">
        <v>3068</v>
      </c>
      <c r="G15" s="61" t="s">
        <v>3068</v>
      </c>
      <c r="H15" s="61" t="s">
        <v>3068</v>
      </c>
      <c r="K15" s="61"/>
      <c r="L15" s="61" t="s">
        <v>3068</v>
      </c>
      <c r="M15" s="61" t="s">
        <v>3068</v>
      </c>
      <c r="N15" s="61" t="s">
        <v>3068</v>
      </c>
      <c r="O15" s="61" t="s">
        <v>3068</v>
      </c>
      <c r="P15" s="61"/>
    </row>
    <row r="16" spans="1:16" x14ac:dyDescent="0.2">
      <c r="A16" s="61" t="s">
        <v>3069</v>
      </c>
      <c r="B16" s="61" t="s">
        <v>3070</v>
      </c>
      <c r="C16" s="61" t="s">
        <v>3070</v>
      </c>
      <c r="D16" s="61" t="s">
        <v>3070</v>
      </c>
      <c r="E16" s="61" t="s">
        <v>3070</v>
      </c>
      <c r="F16" s="61" t="s">
        <v>3070</v>
      </c>
      <c r="G16" s="61" t="s">
        <v>3070</v>
      </c>
      <c r="H16" s="61" t="s">
        <v>3070</v>
      </c>
      <c r="K16" s="61"/>
      <c r="L16" s="61" t="s">
        <v>3070</v>
      </c>
      <c r="M16" s="61" t="s">
        <v>3070</v>
      </c>
      <c r="N16" s="61" t="s">
        <v>3070</v>
      </c>
      <c r="O16" s="61" t="s">
        <v>3070</v>
      </c>
      <c r="P16" s="61"/>
    </row>
    <row r="17" spans="1:31" x14ac:dyDescent="0.2">
      <c r="B17" s="64" t="s">
        <v>3071</v>
      </c>
      <c r="C17" s="64" t="s">
        <v>3071</v>
      </c>
      <c r="D17" s="64" t="s">
        <v>3071</v>
      </c>
      <c r="E17" s="64" t="s">
        <v>3071</v>
      </c>
      <c r="F17" s="64" t="s">
        <v>3071</v>
      </c>
      <c r="G17" s="64" t="s">
        <v>3071</v>
      </c>
      <c r="H17" s="64" t="s">
        <v>3071</v>
      </c>
      <c r="K17" s="64"/>
      <c r="L17" s="64" t="s">
        <v>3071</v>
      </c>
      <c r="M17" s="64" t="s">
        <v>3071</v>
      </c>
      <c r="N17" s="64" t="s">
        <v>3071</v>
      </c>
      <c r="O17" s="64" t="s">
        <v>3071</v>
      </c>
      <c r="P17" s="64"/>
    </row>
    <row r="18" spans="1:31" x14ac:dyDescent="0.2">
      <c r="B18" s="64" t="s">
        <v>3072</v>
      </c>
      <c r="C18" s="64" t="s">
        <v>3072</v>
      </c>
      <c r="D18" s="64" t="s">
        <v>3072</v>
      </c>
      <c r="E18" s="64" t="s">
        <v>3072</v>
      </c>
      <c r="F18" s="64" t="s">
        <v>3072</v>
      </c>
      <c r="G18" s="64" t="s">
        <v>3072</v>
      </c>
      <c r="H18" s="64" t="s">
        <v>3072</v>
      </c>
      <c r="K18" s="64"/>
      <c r="L18" s="64" t="s">
        <v>3072</v>
      </c>
      <c r="M18" s="64" t="s">
        <v>3072</v>
      </c>
      <c r="N18" s="64" t="s">
        <v>3072</v>
      </c>
      <c r="O18" s="64" t="s">
        <v>3072</v>
      </c>
      <c r="P18" s="64"/>
    </row>
    <row r="19" spans="1:31" x14ac:dyDescent="0.2">
      <c r="A19" s="61" t="s">
        <v>3073</v>
      </c>
      <c r="B19" s="65" t="s">
        <v>3074</v>
      </c>
      <c r="C19" s="65" t="s">
        <v>3074</v>
      </c>
      <c r="D19" s="65" t="s">
        <v>3074</v>
      </c>
      <c r="E19" s="65" t="s">
        <v>3074</v>
      </c>
      <c r="F19" s="65" t="s">
        <v>3074</v>
      </c>
      <c r="G19" s="65" t="s">
        <v>3074</v>
      </c>
      <c r="H19" s="65" t="s">
        <v>3074</v>
      </c>
      <c r="K19" s="65"/>
      <c r="L19" s="65" t="s">
        <v>3074</v>
      </c>
      <c r="M19" s="65" t="s">
        <v>3074</v>
      </c>
      <c r="N19" s="65" t="s">
        <v>3074</v>
      </c>
      <c r="O19" s="65" t="s">
        <v>3074</v>
      </c>
      <c r="P19" s="65"/>
    </row>
    <row r="20" spans="1:31" x14ac:dyDescent="0.2">
      <c r="B20" s="65"/>
      <c r="C20" s="65"/>
      <c r="D20" s="61"/>
      <c r="E20" s="65"/>
      <c r="F20" s="65"/>
      <c r="G20" s="65"/>
      <c r="H20" s="65"/>
      <c r="K20" s="65"/>
      <c r="L20" s="65"/>
      <c r="M20" s="61"/>
      <c r="N20" s="65"/>
      <c r="O20" s="65"/>
      <c r="P20" s="65"/>
    </row>
    <row r="21" spans="1:31" x14ac:dyDescent="0.2">
      <c r="B21" s="63"/>
      <c r="C21" s="63"/>
      <c r="D21" s="63"/>
      <c r="E21" s="63"/>
      <c r="F21" s="63"/>
      <c r="G21" s="63"/>
      <c r="H21" s="63"/>
      <c r="K21" s="63"/>
      <c r="L21" s="63"/>
      <c r="M21" s="63"/>
      <c r="N21" s="63"/>
      <c r="O21" s="63"/>
      <c r="P21" s="63"/>
    </row>
    <row r="22" spans="1:31" x14ac:dyDescent="0.2">
      <c r="B22" s="65"/>
      <c r="C22" s="65"/>
      <c r="D22" s="61"/>
      <c r="E22" s="65"/>
      <c r="F22" s="65"/>
      <c r="G22" s="65"/>
      <c r="H22" s="65"/>
      <c r="K22" s="65"/>
      <c r="L22" s="65"/>
      <c r="M22" s="61"/>
      <c r="N22" s="65"/>
      <c r="O22" s="65"/>
      <c r="P22" s="65"/>
    </row>
    <row r="23" spans="1:31" x14ac:dyDescent="0.2">
      <c r="B23" s="65"/>
      <c r="C23" s="65"/>
      <c r="D23" s="61"/>
      <c r="E23" s="65"/>
      <c r="F23" s="65"/>
      <c r="G23" s="65"/>
      <c r="H23" s="65"/>
      <c r="K23" s="65"/>
      <c r="L23" s="65"/>
      <c r="M23" s="61"/>
      <c r="N23" s="65"/>
      <c r="O23" s="65"/>
      <c r="P23" s="65"/>
      <c r="R23" s="102" t="s">
        <v>3096</v>
      </c>
      <c r="S23" s="102"/>
      <c r="T23" s="103"/>
      <c r="U23" s="103"/>
      <c r="V23" s="103"/>
      <c r="W23" s="103"/>
      <c r="X23" s="103"/>
      <c r="Y23" s="103"/>
      <c r="AA23" s="100" t="s">
        <v>3097</v>
      </c>
      <c r="AB23" s="101" t="s">
        <v>3076</v>
      </c>
      <c r="AC23" s="101"/>
      <c r="AD23" s="101"/>
      <c r="AE23" s="101"/>
    </row>
    <row r="24" spans="1:31" x14ac:dyDescent="0.2">
      <c r="B24" s="85" t="s">
        <v>3053</v>
      </c>
      <c r="C24" s="65" t="s">
        <v>95</v>
      </c>
      <c r="D24" s="61" t="s">
        <v>615</v>
      </c>
      <c r="E24" s="65" t="s">
        <v>831</v>
      </c>
      <c r="F24" s="65" t="s">
        <v>2205</v>
      </c>
      <c r="G24" s="65" t="s">
        <v>2288</v>
      </c>
      <c r="H24" s="65" t="s">
        <v>2342</v>
      </c>
      <c r="K24" s="88" t="s">
        <v>3077</v>
      </c>
      <c r="L24" s="65" t="s">
        <v>3054</v>
      </c>
      <c r="M24" s="61" t="s">
        <v>3055</v>
      </c>
      <c r="N24" s="65" t="s">
        <v>3056</v>
      </c>
      <c r="O24" s="65" t="s">
        <v>3057</v>
      </c>
      <c r="P24" s="65"/>
      <c r="R24" s="92" t="s">
        <v>108</v>
      </c>
      <c r="S24" s="92" t="s">
        <v>3098</v>
      </c>
      <c r="T24" s="92" t="s">
        <v>832</v>
      </c>
      <c r="U24" s="92" t="s">
        <v>2207</v>
      </c>
      <c r="V24" s="92" t="s">
        <v>2341</v>
      </c>
      <c r="W24" s="92" t="s">
        <v>2287</v>
      </c>
      <c r="AB24" s="92" t="s">
        <v>3078</v>
      </c>
      <c r="AC24" s="92" t="s">
        <v>3079</v>
      </c>
      <c r="AD24" s="92" t="s">
        <v>3080</v>
      </c>
      <c r="AE24" s="92" t="s">
        <v>3081</v>
      </c>
    </row>
    <row r="25" spans="1:31" x14ac:dyDescent="0.2">
      <c r="A25" s="66" t="s">
        <v>616</v>
      </c>
      <c r="B25" s="86">
        <f>[1]!HsGetValue(B$1,$A$2&amp;B$2&amp;$A$3&amp;B$3&amp;$A$4&amp;B$4&amp;$A$6&amp;B$6&amp;$A$7&amp;B$7&amp;$A$9&amp;B$9&amp;$A$10&amp;B$10&amp;$A$12&amp;$A25&amp;$A$15&amp;B$15&amp;$A$16&amp;B$16&amp;$A$8&amp;$A$34&amp;$A$19&amp;B$19&amp;";")</f>
        <v>52311</v>
      </c>
      <c r="C25" s="67">
        <f>[1]!HsGetValue(C$1,$A$2&amp;C$2&amp;$A$3&amp;C$3&amp;$A$4&amp;C$4&amp;$A$6&amp;C$6&amp;$A$7&amp;C$7&amp;$A$9&amp;C$9&amp;$A$10&amp;C$10&amp;$A$12&amp;$A25&amp;$A$15&amp;C$15&amp;$A$16&amp;C$16&amp;$A$8&amp;$A$34&amp;$A$19&amp;C$19&amp;";")</f>
        <v>36028</v>
      </c>
      <c r="D25" s="67">
        <f>[1]!HsGetValue(D$1,$A$2&amp;D$2&amp;$A$3&amp;D$3&amp;$A$4&amp;D$4&amp;$A$6&amp;D$6&amp;$A$7&amp;D$7&amp;$A$9&amp;D$9&amp;$A$10&amp;D$10&amp;$A$12&amp;$A25&amp;$A$15&amp;D$15&amp;$A$16&amp;D$16&amp;$A$8&amp;$A$34&amp;$A$19&amp;D$19&amp;";")</f>
        <v>16213</v>
      </c>
      <c r="E25" s="67">
        <f>[1]!HsGetValue(E$1,$A$2&amp;E$2&amp;$A$3&amp;E$3&amp;$A$4&amp;E$4&amp;$A$6&amp;E$6&amp;$A$7&amp;E$7&amp;$A$9&amp;E$9&amp;$A$10&amp;E$10&amp;$A$12&amp;$A25&amp;$A$15&amp;E$15&amp;$A$16&amp;E$16&amp;$A$8&amp;$A$34&amp;$A$19&amp;E$19&amp;";")</f>
        <v>70</v>
      </c>
      <c r="F25" s="67">
        <f>[1]!HsGetValue(F$1,$A$2&amp;F$2&amp;$A$3&amp;F$3&amp;$A$4&amp;F$4&amp;$A$6&amp;F$6&amp;$A$7&amp;F$7&amp;$A$9&amp;F$9&amp;$A$10&amp;F$10&amp;$A$12&amp;$A25&amp;$A$15&amp;F$15&amp;$A$16&amp;F$16&amp;$A$8&amp;$A$34&amp;$A$19&amp;F$19&amp;";")</f>
        <v>0</v>
      </c>
      <c r="G25" s="67">
        <f>[1]!HsGetValue(G$1,$A$2&amp;G$2&amp;$A$3&amp;G$3&amp;$A$4&amp;G$4&amp;$A$6&amp;G$6&amp;$A$7&amp;G$7&amp;$A$9&amp;G$9&amp;$A$10&amp;G$10&amp;$A$12&amp;$A25&amp;$A$15&amp;G$15&amp;$A$16&amp;G$16&amp;$A$8&amp;$A$34&amp;$A$19&amp;G$19&amp;";")</f>
        <v>0</v>
      </c>
      <c r="H25" s="67">
        <f>[1]!HsGetValue(H$1,$A$2&amp;H$2&amp;$A$3&amp;H$3&amp;$A$4&amp;H$4&amp;$A$6&amp;H$6&amp;$A$7&amp;H$7&amp;$A$9&amp;H$9&amp;$A$10&amp;H$10&amp;$A$12&amp;$A25&amp;$A$15&amp;H$15&amp;$A$16&amp;H$16&amp;$A$8&amp;$A$34&amp;$A$19&amp;H$19&amp;";")</f>
        <v>0</v>
      </c>
      <c r="K25" s="89">
        <f>SUM(L25:O25)</f>
        <v>26669.759999999998</v>
      </c>
      <c r="L25" s="67">
        <f>[1]!HsGetValue(L$1,$A$2&amp;L$2&amp;$A$3&amp;L$3&amp;$A$4&amp;L$4&amp;$A$6&amp;L$6&amp;$A$7&amp;L$7&amp;$A$9&amp;L$9&amp;$A$10&amp;L$10&amp;$A$12&amp;$A25&amp;$A$15&amp;L$15&amp;$A$16&amp;L$16&amp;$A$8&amp;$A$34&amp;$A$19&amp;L$19&amp;";")</f>
        <v>17285.29</v>
      </c>
      <c r="M25" s="67">
        <f>[1]!HsGetValue(M$1,$A$2&amp;M$2&amp;$A$3&amp;M$3&amp;$A$4&amp;M$4&amp;$A$6&amp;M$6&amp;$A$7&amp;M$7&amp;$A$9&amp;M$9&amp;$A$10&amp;M$10&amp;$A$12&amp;$A25&amp;$A$15&amp;M$15&amp;$A$16&amp;M$16&amp;$A$8&amp;$A$34&amp;$A$19&amp;M$19&amp;";")</f>
        <v>10194.210000000001</v>
      </c>
      <c r="N25" s="67">
        <f>[1]!HsGetValue(N$1,$A$2&amp;N$2&amp;$A$3&amp;N$3&amp;$A$4&amp;N$4&amp;$A$6&amp;N$6&amp;$A$7&amp;N$7&amp;$A$9&amp;N$9&amp;$A$10&amp;N$10&amp;$A$12&amp;$A25&amp;$A$15&amp;N$15&amp;$A$16&amp;N$16&amp;$A$8&amp;$A$34&amp;$A$19&amp;N$19&amp;";")</f>
        <v>-809.74</v>
      </c>
      <c r="O25" s="67">
        <f>[1]!HsGetValue(O$1,$A$2&amp;O$2&amp;$A$3&amp;O$3&amp;$A$4&amp;O$4&amp;$A$6&amp;O$6&amp;$A$7&amp;O$7&amp;$A$9&amp;O$9&amp;$A$10&amp;O$10&amp;$A$12&amp;$A25&amp;$A$15&amp;O$15&amp;$A$16&amp;O$16&amp;$A$8&amp;$A$34&amp;$A$19&amp;O$19&amp;";")</f>
        <v>0</v>
      </c>
      <c r="P25" s="67"/>
      <c r="R25" s="93">
        <f>+L25+C25</f>
        <v>53313.29</v>
      </c>
      <c r="S25" s="93">
        <f>+M25+D25</f>
        <v>26407.21</v>
      </c>
      <c r="T25" s="93">
        <f>+N25+E25</f>
        <v>-739.74</v>
      </c>
      <c r="U25" s="93">
        <f>+F25+O25</f>
        <v>0</v>
      </c>
      <c r="V25" s="93">
        <f>+H25</f>
        <v>0</v>
      </c>
      <c r="W25" s="93">
        <f>+G25</f>
        <v>0</v>
      </c>
      <c r="X25" s="93"/>
      <c r="AA25" s="61" t="s">
        <v>616</v>
      </c>
      <c r="AB25" s="61">
        <f>+K25+B25</f>
        <v>78980.759999999995</v>
      </c>
      <c r="AC25" s="61">
        <f>+AC42</f>
        <v>25426.368000000006</v>
      </c>
      <c r="AD25" s="61">
        <f>+AE41</f>
        <v>54526.94000000001</v>
      </c>
      <c r="AE25" s="104">
        <f>+AB25-AC25-AD25</f>
        <v>-972.54800000001705</v>
      </c>
    </row>
    <row r="26" spans="1:31" x14ac:dyDescent="0.2">
      <c r="A26" s="66" t="s">
        <v>260</v>
      </c>
      <c r="B26" s="86">
        <f>[1]!HsGetValue(B$1,$A$2&amp;B$2&amp;$A$3&amp;B$3&amp;$A$4&amp;B$4&amp;$A$6&amp;B$6&amp;$A$7&amp;B$7&amp;$A$9&amp;B$9&amp;$A$10&amp;B$10&amp;$A$12&amp;$A26&amp;$A$15&amp;B$15&amp;$A$16&amp;B$16&amp;$A$8&amp;$A$34&amp;$A$19&amp;B$19&amp;";")</f>
        <v>1703300.8137999999</v>
      </c>
      <c r="C26" s="67">
        <f>[1]!HsGetValue(C$1,$A$2&amp;C$2&amp;$A$3&amp;C$3&amp;$A$4&amp;C$4&amp;$A$6&amp;C$6&amp;$A$7&amp;C$7&amp;$A$9&amp;C$9&amp;$A$10&amp;C$10&amp;$A$12&amp;$A26&amp;$A$15&amp;C$15&amp;$A$16&amp;C$16&amp;$A$8&amp;$A$34&amp;$A$19&amp;C$19&amp;";")</f>
        <v>508279</v>
      </c>
      <c r="D26" s="67">
        <f>[1]!HsGetValue(D$1,$A$2&amp;D$2&amp;$A$3&amp;D$3&amp;$A$4&amp;D$4&amp;$A$6&amp;D$6&amp;$A$7&amp;D$7&amp;$A$9&amp;D$9&amp;$A$10&amp;D$10&amp;$A$12&amp;$A26&amp;$A$15&amp;D$15&amp;$A$16&amp;D$16&amp;$A$8&amp;$A$34&amp;$A$19&amp;D$19&amp;";")</f>
        <v>537603</v>
      </c>
      <c r="E26" s="67">
        <f>[1]!HsGetValue(E$1,$A$2&amp;E$2&amp;$A$3&amp;E$3&amp;$A$4&amp;E$4&amp;$A$6&amp;E$6&amp;$A$7&amp;E$7&amp;$A$9&amp;E$9&amp;$A$10&amp;E$10&amp;$A$12&amp;$A26&amp;$A$15&amp;E$15&amp;$A$16&amp;E$16&amp;$A$8&amp;$A$34&amp;$A$19&amp;E$19&amp;";")</f>
        <v>264052</v>
      </c>
      <c r="F26" s="67">
        <f>[1]!HsGetValue(F$1,$A$2&amp;F$2&amp;$A$3&amp;F$3&amp;$A$4&amp;F$4&amp;$A$6&amp;F$6&amp;$A$7&amp;F$7&amp;$A$9&amp;F$9&amp;$A$10&amp;F$10&amp;$A$12&amp;$A26&amp;$A$15&amp;F$15&amp;$A$16&amp;F$16&amp;$A$8&amp;$A$34&amp;$A$19&amp;F$19&amp;";")</f>
        <v>168297.8138</v>
      </c>
      <c r="G26" s="67">
        <f>[1]!HsGetValue(G$1,$A$2&amp;G$2&amp;$A$3&amp;G$3&amp;$A$4&amp;G$4&amp;$A$6&amp;G$6&amp;$A$7&amp;G$7&amp;$A$9&amp;G$9&amp;$A$10&amp;G$10&amp;$A$12&amp;$A26&amp;$A$15&amp;G$15&amp;$A$16&amp;G$16&amp;$A$8&amp;$A$34&amp;$A$19&amp;G$19&amp;";")</f>
        <v>119624</v>
      </c>
      <c r="H26" s="67">
        <f>[1]!HsGetValue(H$1,$A$2&amp;H$2&amp;$A$3&amp;H$3&amp;$A$4&amp;H$4&amp;$A$6&amp;H$6&amp;$A$7&amp;H$7&amp;$A$9&amp;H$9&amp;$A$10&amp;H$10&amp;$A$12&amp;$A26&amp;$A$15&amp;H$15&amp;$A$16&amp;H$16&amp;$A$8&amp;$A$34&amp;$A$19&amp;H$19&amp;";")</f>
        <v>105445</v>
      </c>
      <c r="K26" s="89">
        <f t="shared" ref="K26:K34" si="0">SUM(L26:O26)</f>
        <v>1412812.7300000002</v>
      </c>
      <c r="L26" s="67">
        <f>[1]!HsGetValue(L$1,$A$2&amp;L$2&amp;$A$3&amp;L$3&amp;$A$4&amp;L$4&amp;$A$6&amp;L$6&amp;$A$7&amp;L$7&amp;$A$9&amp;L$9&amp;$A$10&amp;L$10&amp;$A$12&amp;$A26&amp;$A$15&amp;L$15&amp;$A$16&amp;L$16&amp;$A$8&amp;$A$34&amp;$A$19&amp;L$19&amp;";")</f>
        <v>598624.57000000007</v>
      </c>
      <c r="M26" s="67">
        <f>[1]!HsGetValue(M$1,$A$2&amp;M$2&amp;$A$3&amp;M$3&amp;$A$4&amp;M$4&amp;$A$6&amp;M$6&amp;$A$7&amp;M$7&amp;$A$9&amp;M$9&amp;$A$10&amp;M$10&amp;$A$12&amp;$A26&amp;$A$15&amp;M$15&amp;$A$16&amp;M$16&amp;$A$8&amp;$A$34&amp;$A$19&amp;M$19&amp;";")</f>
        <v>355723.64</v>
      </c>
      <c r="N26" s="67">
        <f>[1]!HsGetValue(N$1,$A$2&amp;N$2&amp;$A$3&amp;N$3&amp;$A$4&amp;N$4&amp;$A$6&amp;N$6&amp;$A$7&amp;N$7&amp;$A$9&amp;N$9&amp;$A$10&amp;N$10&amp;$A$12&amp;$A26&amp;$A$15&amp;N$15&amp;$A$16&amp;N$16&amp;$A$8&amp;$A$34&amp;$A$19&amp;N$19&amp;";")</f>
        <v>269350.47000000003</v>
      </c>
      <c r="O26" s="67">
        <f>[1]!HsGetValue(O$1,$A$2&amp;O$2&amp;$A$3&amp;O$3&amp;$A$4&amp;O$4&amp;$A$6&amp;O$6&amp;$A$7&amp;O$7&amp;$A$9&amp;O$9&amp;$A$10&amp;O$10&amp;$A$12&amp;$A26&amp;$A$15&amp;O$15&amp;$A$16&amp;O$16&amp;$A$8&amp;$A$34&amp;$A$19&amp;O$19&amp;";")</f>
        <v>189114.05</v>
      </c>
      <c r="P26" s="67"/>
      <c r="R26" s="93">
        <f t="shared" ref="R26:R34" si="1">+L26+C26</f>
        <v>1106903.57</v>
      </c>
      <c r="S26" s="93">
        <f t="shared" ref="S26:S34" si="2">+M26+D26</f>
        <v>893326.64</v>
      </c>
      <c r="T26" s="93">
        <f t="shared" ref="T26:T34" si="3">+N26+E26</f>
        <v>533402.47</v>
      </c>
      <c r="U26" s="93">
        <f t="shared" ref="U26:U34" si="4">+F26+O26</f>
        <v>357411.86379999999</v>
      </c>
      <c r="V26" s="93">
        <f t="shared" ref="V26:V34" si="5">+H26</f>
        <v>105445</v>
      </c>
      <c r="W26" s="93">
        <f t="shared" ref="W26:W34" si="6">+G26</f>
        <v>119624</v>
      </c>
      <c r="X26" s="93"/>
      <c r="AA26" s="61" t="s">
        <v>260</v>
      </c>
      <c r="AB26" s="61">
        <f t="shared" ref="AB26:AB32" si="7">+K26+B26</f>
        <v>3116113.5438000001</v>
      </c>
      <c r="AC26" s="61">
        <f>+AC44</f>
        <v>529120.3698000029</v>
      </c>
      <c r="AD26" s="61">
        <f>+AE43</f>
        <v>2586993.1600000067</v>
      </c>
      <c r="AE26" s="104">
        <f t="shared" ref="AE26:AE34" si="8">+AB26-AC26-AD26</f>
        <v>1.3999990653246641E-2</v>
      </c>
    </row>
    <row r="27" spans="1:31" x14ac:dyDescent="0.2">
      <c r="A27" s="66" t="s">
        <v>822</v>
      </c>
      <c r="B27" s="86">
        <f>[1]!HsGetValue(B$1,$A$2&amp;B$2&amp;$A$3&amp;B$3&amp;$A$4&amp;B$4&amp;$A$6&amp;B$6&amp;$A$7&amp;B$7&amp;$A$9&amp;B$9&amp;$A$10&amp;B$10&amp;$A$12&amp;$A27&amp;$A$15&amp;B$15&amp;$A$16&amp;B$16&amp;$A$8&amp;$A$34&amp;$A$19&amp;B$19&amp;";")</f>
        <v>2876884.8065999998</v>
      </c>
      <c r="C27" s="67">
        <f>[1]!HsGetValue(C$1,$A$2&amp;C$2&amp;$A$3&amp;C$3&amp;$A$4&amp;C$4&amp;$A$6&amp;C$6&amp;$A$7&amp;C$7&amp;$A$9&amp;C$9&amp;$A$10&amp;C$10&amp;$A$12&amp;$A27&amp;$A$15&amp;C$15&amp;$A$16&amp;C$16&amp;$A$8&amp;$A$34&amp;$A$19&amp;C$19&amp;";")</f>
        <v>691858</v>
      </c>
      <c r="D27" s="67">
        <f>[1]!HsGetValue(D$1,$A$2&amp;D$2&amp;$A$3&amp;D$3&amp;$A$4&amp;D$4&amp;$A$6&amp;D$6&amp;$A$7&amp;D$7&amp;$A$9&amp;D$9&amp;$A$10&amp;D$10&amp;$A$12&amp;$A27&amp;$A$15&amp;D$15&amp;$A$16&amp;D$16&amp;$A$8&amp;$A$34&amp;$A$19&amp;D$19&amp;";")</f>
        <v>1312661</v>
      </c>
      <c r="E27" s="67">
        <f>[1]!HsGetValue(E$1,$A$2&amp;E$2&amp;$A$3&amp;E$3&amp;$A$4&amp;E$4&amp;$A$6&amp;E$6&amp;$A$7&amp;E$7&amp;$A$9&amp;E$9&amp;$A$10&amp;E$10&amp;$A$12&amp;$A27&amp;$A$15&amp;E$15&amp;$A$16&amp;E$16&amp;$A$8&amp;$A$34&amp;$A$19&amp;E$19&amp;";")</f>
        <v>306865</v>
      </c>
      <c r="F27" s="67">
        <f>[1]!HsGetValue(F$1,$A$2&amp;F$2&amp;$A$3&amp;F$3&amp;$A$4&amp;F$4&amp;$A$6&amp;F$6&amp;$A$7&amp;F$7&amp;$A$9&amp;F$9&amp;$A$10&amp;F$10&amp;$A$12&amp;$A27&amp;$A$15&amp;F$15&amp;$A$16&amp;F$16&amp;$A$8&amp;$A$34&amp;$A$19&amp;F$19&amp;";")</f>
        <v>265504.68660000002</v>
      </c>
      <c r="G27" s="67">
        <f>[1]!HsGetValue(G$1,$A$2&amp;G$2&amp;$A$3&amp;G$3&amp;$A$4&amp;G$4&amp;$A$6&amp;G$6&amp;$A$7&amp;G$7&amp;$A$9&amp;G$9&amp;$A$10&amp;G$10&amp;$A$12&amp;$A27&amp;$A$15&amp;G$15&amp;$A$16&amp;G$16&amp;$A$8&amp;$A$34&amp;$A$19&amp;G$19&amp;";")</f>
        <v>187327</v>
      </c>
      <c r="H27" s="67">
        <f>[1]!HsGetValue(H$1,$A$2&amp;H$2&amp;$A$3&amp;H$3&amp;$A$4&amp;H$4&amp;$A$6&amp;H$6&amp;$A$7&amp;H$7&amp;$A$9&amp;H$9&amp;$A$10&amp;H$10&amp;$A$12&amp;$A27&amp;$A$15&amp;H$15&amp;$A$16&amp;H$16&amp;$A$8&amp;$A$34&amp;$A$19&amp;H$19&amp;";")</f>
        <v>112669.12</v>
      </c>
      <c r="K27" s="89">
        <f t="shared" si="0"/>
        <v>2389168.2900000005</v>
      </c>
      <c r="L27" s="67">
        <f>[1]!HsGetValue(L$1,$A$2&amp;L$2&amp;$A$3&amp;L$3&amp;$A$4&amp;L$4&amp;$A$6&amp;L$6&amp;$A$7&amp;L$7&amp;$A$9&amp;L$9&amp;$A$10&amp;L$10&amp;$A$12&amp;$A27&amp;$A$15&amp;L$15&amp;$A$16&amp;L$16&amp;$A$8&amp;$A$34&amp;$A$19&amp;L$19&amp;";")</f>
        <v>949192.84</v>
      </c>
      <c r="M27" s="67">
        <f>[1]!HsGetValue(M$1,$A$2&amp;M$2&amp;$A$3&amp;M$3&amp;$A$4&amp;M$4&amp;$A$6&amp;M$6&amp;$A$7&amp;M$7&amp;$A$9&amp;M$9&amp;$A$10&amp;M$10&amp;$A$12&amp;$A27&amp;$A$15&amp;M$15&amp;$A$16&amp;M$16&amp;$A$8&amp;$A$34&amp;$A$19&amp;M$19&amp;";")</f>
        <v>743870.82000000007</v>
      </c>
      <c r="N27" s="67">
        <f>[1]!HsGetValue(N$1,$A$2&amp;N$2&amp;$A$3&amp;N$3&amp;$A$4&amp;N$4&amp;$A$6&amp;N$6&amp;$A$7&amp;N$7&amp;$A$9&amp;N$9&amp;$A$10&amp;N$10&amp;$A$12&amp;$A27&amp;$A$15&amp;N$15&amp;$A$16&amp;N$16&amp;$A$8&amp;$A$34&amp;$A$19&amp;N$19&amp;";")</f>
        <v>405916.49</v>
      </c>
      <c r="O27" s="67">
        <f>[1]!HsGetValue(O$1,$A$2&amp;O$2&amp;$A$3&amp;O$3&amp;$A$4&amp;O$4&amp;$A$6&amp;O$6&amp;$A$7&amp;O$7&amp;$A$9&amp;O$9&amp;$A$10&amp;O$10&amp;$A$12&amp;$A27&amp;$A$15&amp;O$15&amp;$A$16&amp;O$16&amp;$A$8&amp;$A$34&amp;$A$19&amp;O$19&amp;";")</f>
        <v>290188.13999999996</v>
      </c>
      <c r="P27" s="67"/>
      <c r="R27" s="93">
        <f t="shared" si="1"/>
        <v>1641050.8399999999</v>
      </c>
      <c r="S27" s="93">
        <f t="shared" si="2"/>
        <v>2056531.82</v>
      </c>
      <c r="T27" s="93">
        <f t="shared" si="3"/>
        <v>712781.49</v>
      </c>
      <c r="U27" s="93">
        <f t="shared" si="4"/>
        <v>555692.82660000003</v>
      </c>
      <c r="V27" s="93">
        <f t="shared" si="5"/>
        <v>112669.12</v>
      </c>
      <c r="W27" s="93">
        <f t="shared" si="6"/>
        <v>187327</v>
      </c>
      <c r="X27" s="93"/>
      <c r="AA27" s="61" t="s">
        <v>822</v>
      </c>
      <c r="AB27" s="61">
        <f t="shared" si="7"/>
        <v>5266053.0965999998</v>
      </c>
      <c r="AC27" s="61">
        <f>+AC38</f>
        <v>760860.37859999225</v>
      </c>
      <c r="AD27" s="61">
        <f>+AE37</f>
        <v>4505192.7199999373</v>
      </c>
      <c r="AE27" s="104">
        <f t="shared" si="8"/>
        <v>-1.9999295473098755E-3</v>
      </c>
    </row>
    <row r="28" spans="1:31" x14ac:dyDescent="0.2">
      <c r="A28" s="66" t="s">
        <v>262</v>
      </c>
      <c r="B28" s="86">
        <f>[1]!HsGetValue(B$1,$A$2&amp;B$2&amp;$A$3&amp;B$3&amp;$A$4&amp;B$4&amp;$A$6&amp;B$6&amp;$A$7&amp;B$7&amp;$A$9&amp;B$9&amp;$A$10&amp;B$10&amp;$A$12&amp;$A28&amp;$A$15&amp;B$15&amp;$A$16&amp;B$16&amp;$A$8&amp;$A$34&amp;$A$19&amp;B$19&amp;";")</f>
        <v>2565936.2626999998</v>
      </c>
      <c r="C28" s="67">
        <f>[1]!HsGetValue(C$1,$A$2&amp;C$2&amp;$A$3&amp;C$3&amp;$A$4&amp;C$4&amp;$A$6&amp;C$6&amp;$A$7&amp;C$7&amp;$A$9&amp;C$9&amp;$A$10&amp;C$10&amp;$A$12&amp;$A28&amp;$A$15&amp;C$15&amp;$A$16&amp;C$16&amp;$A$8&amp;$A$34&amp;$A$19&amp;C$19&amp;";")</f>
        <v>529642</v>
      </c>
      <c r="D28" s="67">
        <f>[1]!HsGetValue(D$1,$A$2&amp;D$2&amp;$A$3&amp;D$3&amp;$A$4&amp;D$4&amp;$A$6&amp;D$6&amp;$A$7&amp;D$7&amp;$A$9&amp;D$9&amp;$A$10&amp;D$10&amp;$A$12&amp;$A28&amp;$A$15&amp;D$15&amp;$A$16&amp;D$16&amp;$A$8&amp;$A$34&amp;$A$19&amp;D$19&amp;";")</f>
        <v>1156238</v>
      </c>
      <c r="E28" s="67">
        <f>[1]!HsGetValue(E$1,$A$2&amp;E$2&amp;$A$3&amp;E$3&amp;$A$4&amp;E$4&amp;$A$6&amp;E$6&amp;$A$7&amp;E$7&amp;$A$9&amp;E$9&amp;$A$10&amp;E$10&amp;$A$12&amp;$A28&amp;$A$15&amp;E$15&amp;$A$16&amp;E$16&amp;$A$8&amp;$A$34&amp;$A$19&amp;E$19&amp;";")</f>
        <v>733893</v>
      </c>
      <c r="F28" s="67">
        <f>[1]!HsGetValue(F$1,$A$2&amp;F$2&amp;$A$3&amp;F$3&amp;$A$4&amp;F$4&amp;$A$6&amp;F$6&amp;$A$7&amp;F$7&amp;$A$9&amp;F$9&amp;$A$10&amp;F$10&amp;$A$12&amp;$A28&amp;$A$15&amp;F$15&amp;$A$16&amp;F$16&amp;$A$8&amp;$A$34&amp;$A$19&amp;F$19&amp;";")</f>
        <v>29574.182700000001</v>
      </c>
      <c r="G28" s="67">
        <f>[1]!HsGetValue(G$1,$A$2&amp;G$2&amp;$A$3&amp;G$3&amp;$A$4&amp;G$4&amp;$A$6&amp;G$6&amp;$A$7&amp;G$7&amp;$A$9&amp;G$9&amp;$A$10&amp;G$10&amp;$A$12&amp;$A28&amp;$A$15&amp;G$15&amp;$A$16&amp;G$16&amp;$A$8&amp;$A$34&amp;$A$19&amp;G$19&amp;";")</f>
        <v>95331</v>
      </c>
      <c r="H28" s="67">
        <f>[1]!HsGetValue(H$1,$A$2&amp;H$2&amp;$A$3&amp;H$3&amp;$A$4&amp;H$4&amp;$A$6&amp;H$6&amp;$A$7&amp;H$7&amp;$A$9&amp;H$9&amp;$A$10&amp;H$10&amp;$A$12&amp;$A28&amp;$A$15&amp;H$15&amp;$A$16&amp;H$16&amp;$A$8&amp;$A$34&amp;$A$19&amp;H$19&amp;";")</f>
        <v>21258.080000000002</v>
      </c>
      <c r="K28" s="89">
        <f t="shared" si="0"/>
        <v>1730054.5599999998</v>
      </c>
      <c r="L28" s="67">
        <f>[1]!HsGetValue(L$1,$A$2&amp;L$2&amp;$A$3&amp;L$3&amp;$A$4&amp;L$4&amp;$A$6&amp;L$6&amp;$A$7&amp;L$7&amp;$A$9&amp;L$9&amp;$A$10&amp;L$10&amp;$A$12&amp;$A28&amp;$A$15&amp;L$15&amp;$A$16&amp;L$16&amp;$A$8&amp;$A$34&amp;$A$19&amp;L$19&amp;";")</f>
        <v>828283.1</v>
      </c>
      <c r="M28" s="67">
        <f>[1]!HsGetValue(M$1,$A$2&amp;M$2&amp;$A$3&amp;M$3&amp;$A$4&amp;M$4&amp;$A$6&amp;M$6&amp;$A$7&amp;M$7&amp;$A$9&amp;M$9&amp;$A$10&amp;M$10&amp;$A$12&amp;$A28&amp;$A$15&amp;M$15&amp;$A$16&amp;M$16&amp;$A$8&amp;$A$34&amp;$A$19&amp;M$19&amp;";")</f>
        <v>647247.80000000005</v>
      </c>
      <c r="N28" s="67">
        <f>[1]!HsGetValue(N$1,$A$2&amp;N$2&amp;$A$3&amp;N$3&amp;$A$4&amp;N$4&amp;$A$6&amp;N$6&amp;$A$7&amp;N$7&amp;$A$9&amp;N$9&amp;$A$10&amp;N$10&amp;$A$12&amp;$A28&amp;$A$15&amp;N$15&amp;$A$16&amp;N$16&amp;$A$8&amp;$A$34&amp;$A$19&amp;N$19&amp;";")</f>
        <v>207014.66999999998</v>
      </c>
      <c r="O28" s="67">
        <f>[1]!HsGetValue(O$1,$A$2&amp;O$2&amp;$A$3&amp;O$3&amp;$A$4&amp;O$4&amp;$A$6&amp;O$6&amp;$A$7&amp;O$7&amp;$A$9&amp;O$9&amp;$A$10&amp;O$10&amp;$A$12&amp;$A28&amp;$A$15&amp;O$15&amp;$A$16&amp;O$16&amp;$A$8&amp;$A$34&amp;$A$19&amp;O$19&amp;";")</f>
        <v>47508.99</v>
      </c>
      <c r="P28" s="67"/>
      <c r="R28" s="93">
        <f t="shared" si="1"/>
        <v>1357925.1</v>
      </c>
      <c r="S28" s="93">
        <f t="shared" si="2"/>
        <v>1803485.8</v>
      </c>
      <c r="T28" s="93">
        <f t="shared" si="3"/>
        <v>940907.66999999993</v>
      </c>
      <c r="U28" s="93">
        <f t="shared" si="4"/>
        <v>77083.172699999996</v>
      </c>
      <c r="V28" s="93">
        <f t="shared" si="5"/>
        <v>21258.080000000002</v>
      </c>
      <c r="W28" s="93">
        <f t="shared" si="6"/>
        <v>95331</v>
      </c>
      <c r="X28" s="93"/>
      <c r="AA28" s="61" t="s">
        <v>262</v>
      </c>
      <c r="AB28" s="61">
        <f t="shared" si="7"/>
        <v>4295990.8226999994</v>
      </c>
      <c r="AC28" s="61">
        <f>+AC40</f>
        <v>-338954.36722800136</v>
      </c>
      <c r="AD28" s="61">
        <f>+AE39</f>
        <v>4638202.2899999898</v>
      </c>
      <c r="AE28" s="104">
        <f t="shared" si="8"/>
        <v>-3257.1000719889998</v>
      </c>
    </row>
    <row r="29" spans="1:31" x14ac:dyDescent="0.2">
      <c r="A29" s="66" t="s">
        <v>824</v>
      </c>
      <c r="B29" s="86">
        <f>[1]!HsGetValue(B$1,$A$2&amp;B$2&amp;$A$3&amp;B$3&amp;$A$4&amp;B$4&amp;$A$6&amp;B$6&amp;$A$7&amp;B$7&amp;$A$9&amp;B$9&amp;$A$10&amp;B$10&amp;$A$12&amp;$A29&amp;$A$15&amp;B$15&amp;$A$16&amp;B$16&amp;$A$8&amp;$A$34&amp;$A$19&amp;B$19&amp;";")</f>
        <v>265196.06242999999</v>
      </c>
      <c r="C29" s="67">
        <f>[1]!HsGetValue(C$1,$A$2&amp;C$2&amp;$A$3&amp;C$3&amp;$A$4&amp;C$4&amp;$A$6&amp;C$6&amp;$A$7&amp;C$7&amp;$A$9&amp;C$9&amp;$A$10&amp;C$10&amp;$A$12&amp;$A29&amp;$A$15&amp;C$15&amp;$A$16&amp;C$16&amp;$A$8&amp;$A$34&amp;$A$19&amp;C$19&amp;";")</f>
        <v>75325</v>
      </c>
      <c r="D29" s="67">
        <f>[1]!HsGetValue(D$1,$A$2&amp;D$2&amp;$A$3&amp;D$3&amp;$A$4&amp;D$4&amp;$A$6&amp;D$6&amp;$A$7&amp;D$7&amp;$A$9&amp;D$9&amp;$A$10&amp;D$10&amp;$A$12&amp;$A29&amp;$A$15&amp;D$15&amp;$A$16&amp;D$16&amp;$A$8&amp;$A$34&amp;$A$19&amp;D$19&amp;";")</f>
        <v>117230</v>
      </c>
      <c r="E29" s="67">
        <f>[1]!HsGetValue(E$1,$A$2&amp;E$2&amp;$A$3&amp;E$3&amp;$A$4&amp;E$4&amp;$A$6&amp;E$6&amp;$A$7&amp;E$7&amp;$A$9&amp;E$9&amp;$A$10&amp;E$10&amp;$A$12&amp;$A29&amp;$A$15&amp;E$15&amp;$A$16&amp;E$16&amp;$A$8&amp;$A$34&amp;$A$19&amp;E$19&amp;";")</f>
        <v>55003</v>
      </c>
      <c r="F29" s="67">
        <f>[1]!HsGetValue(F$1,$A$2&amp;F$2&amp;$A$3&amp;F$3&amp;$A$4&amp;F$4&amp;$A$6&amp;F$6&amp;$A$7&amp;F$7&amp;$A$9&amp;F$9&amp;$A$10&amp;F$10&amp;$A$12&amp;$A29&amp;$A$15&amp;F$15&amp;$A$16&amp;F$16&amp;$A$8&amp;$A$34&amp;$A$19&amp;F$19&amp;";")</f>
        <v>15946.06243</v>
      </c>
      <c r="G29" s="67">
        <f>[1]!HsGetValue(G$1,$A$2&amp;G$2&amp;$A$3&amp;G$3&amp;$A$4&amp;G$4&amp;$A$6&amp;G$6&amp;$A$7&amp;G$7&amp;$A$9&amp;G$9&amp;$A$10&amp;G$10&amp;$A$12&amp;$A29&amp;$A$15&amp;G$15&amp;$A$16&amp;G$16&amp;$A$8&amp;$A$34&amp;$A$19&amp;G$19&amp;";")</f>
        <v>771</v>
      </c>
      <c r="H29" s="67">
        <f>[1]!HsGetValue(H$1,$A$2&amp;H$2&amp;$A$3&amp;H$3&amp;$A$4&amp;H$4&amp;$A$6&amp;H$6&amp;$A$7&amp;H$7&amp;$A$9&amp;H$9&amp;$A$10&amp;H$10&amp;$A$12&amp;$A29&amp;$A$15&amp;H$15&amp;$A$16&amp;H$16&amp;$A$8&amp;$A$34&amp;$A$19&amp;H$19&amp;";")</f>
        <v>920.99999999999704</v>
      </c>
      <c r="K29" s="89">
        <f t="shared" si="0"/>
        <v>188261.30000000005</v>
      </c>
      <c r="L29" s="67">
        <f>[1]!HsGetValue(L$1,$A$2&amp;L$2&amp;$A$3&amp;L$3&amp;$A$4&amp;L$4&amp;$A$6&amp;L$6&amp;$A$7&amp;L$7&amp;$A$9&amp;L$9&amp;$A$10&amp;L$10&amp;$A$12&amp;$A29&amp;$A$15&amp;L$15&amp;$A$16&amp;L$16&amp;$A$8&amp;$A$34&amp;$A$19&amp;L$19&amp;";")</f>
        <v>81488.700000000012</v>
      </c>
      <c r="M29" s="67">
        <f>[1]!HsGetValue(M$1,$A$2&amp;M$2&amp;$A$3&amp;M$3&amp;$A$4&amp;M$4&amp;$A$6&amp;M$6&amp;$A$7&amp;M$7&amp;$A$9&amp;M$9&amp;$A$10&amp;M$10&amp;$A$12&amp;$A29&amp;$A$15&amp;M$15&amp;$A$16&amp;M$16&amp;$A$8&amp;$A$34&amp;$A$19&amp;M$19&amp;";")</f>
        <v>66292.150000000009</v>
      </c>
      <c r="N29" s="67">
        <f>[1]!HsGetValue(N$1,$A$2&amp;N$2&amp;$A$3&amp;N$3&amp;$A$4&amp;N$4&amp;$A$6&amp;N$6&amp;$A$7&amp;N$7&amp;$A$9&amp;N$9&amp;$A$10&amp;N$10&amp;$A$12&amp;$A29&amp;$A$15&amp;N$15&amp;$A$16&amp;N$16&amp;$A$8&amp;$A$34&amp;$A$19&amp;N$19&amp;";")</f>
        <v>35791.01</v>
      </c>
      <c r="O29" s="67">
        <f>[1]!HsGetValue(O$1,$A$2&amp;O$2&amp;$A$3&amp;O$3&amp;$A$4&amp;O$4&amp;$A$6&amp;O$6&amp;$A$7&amp;O$7&amp;$A$9&amp;O$9&amp;$A$10&amp;O$10&amp;$A$12&amp;$A29&amp;$A$15&amp;O$15&amp;$A$16&amp;O$16&amp;$A$8&amp;$A$34&amp;$A$19&amp;O$19&amp;";")</f>
        <v>4689.4399999999996</v>
      </c>
      <c r="P29" s="67"/>
      <c r="R29" s="93">
        <f t="shared" si="1"/>
        <v>156813.70000000001</v>
      </c>
      <c r="S29" s="93">
        <f t="shared" si="2"/>
        <v>183522.15000000002</v>
      </c>
      <c r="T29" s="93">
        <f t="shared" si="3"/>
        <v>90794.010000000009</v>
      </c>
      <c r="U29" s="93">
        <f t="shared" si="4"/>
        <v>20635.50243</v>
      </c>
      <c r="V29" s="93">
        <f t="shared" si="5"/>
        <v>920.99999999999704</v>
      </c>
      <c r="W29" s="93">
        <f t="shared" si="6"/>
        <v>771</v>
      </c>
      <c r="X29" s="93"/>
      <c r="AA29" s="61" t="s">
        <v>824</v>
      </c>
      <c r="AB29" s="61">
        <f t="shared" si="7"/>
        <v>453457.36243000004</v>
      </c>
      <c r="AC29" s="61">
        <f>+AC43</f>
        <v>96477.620430000185</v>
      </c>
      <c r="AD29" s="61">
        <f>+AE42</f>
        <v>352749.7</v>
      </c>
      <c r="AE29" s="104">
        <f t="shared" si="8"/>
        <v>4230.0419999998412</v>
      </c>
    </row>
    <row r="30" spans="1:31" x14ac:dyDescent="0.2">
      <c r="A30" s="66" t="s">
        <v>825</v>
      </c>
      <c r="B30" s="86">
        <f>[1]!HsGetValue(B$1,$A$2&amp;B$2&amp;$A$3&amp;B$3&amp;$A$4&amp;B$4&amp;$A$6&amp;B$6&amp;$A$7&amp;B$7&amp;$A$9&amp;B$9&amp;$A$10&amp;B$10&amp;$A$12&amp;$A30&amp;$A$15&amp;B$15&amp;$A$16&amp;B$16&amp;$A$8&amp;$A$34&amp;$A$19&amp;B$19&amp;";")</f>
        <v>247717.35369999998</v>
      </c>
      <c r="C30" s="67">
        <f>[1]!HsGetValue(C$1,$A$2&amp;C$2&amp;$A$3&amp;C$3&amp;$A$4&amp;C$4&amp;$A$6&amp;C$6&amp;$A$7&amp;C$7&amp;$A$9&amp;C$9&amp;$A$10&amp;C$10&amp;$A$12&amp;$A30&amp;$A$15&amp;C$15&amp;$A$16&amp;C$16&amp;$A$8&amp;$A$34&amp;$A$19&amp;C$19&amp;";")</f>
        <v>-498649</v>
      </c>
      <c r="D30" s="67">
        <f>[1]!HsGetValue(D$1,$A$2&amp;D$2&amp;$A$3&amp;D$3&amp;$A$4&amp;D$4&amp;$A$6&amp;D$6&amp;$A$7&amp;D$7&amp;$A$9&amp;D$9&amp;$A$10&amp;D$10&amp;$A$12&amp;$A30&amp;$A$15&amp;D$15&amp;$A$16&amp;D$16&amp;$A$8&amp;$A$34&amp;$A$19&amp;D$19&amp;";")</f>
        <v>642180</v>
      </c>
      <c r="E30" s="67">
        <f>[1]!HsGetValue(E$1,$A$2&amp;E$2&amp;$A$3&amp;E$3&amp;$A$4&amp;E$4&amp;$A$6&amp;E$6&amp;$A$7&amp;E$7&amp;$A$9&amp;E$9&amp;$A$10&amp;E$10&amp;$A$12&amp;$A30&amp;$A$15&amp;E$15&amp;$A$16&amp;E$16&amp;$A$8&amp;$A$34&amp;$A$19&amp;E$19&amp;";")</f>
        <v>74462</v>
      </c>
      <c r="F30" s="67">
        <f>[1]!HsGetValue(F$1,$A$2&amp;F$2&amp;$A$3&amp;F$3&amp;$A$4&amp;F$4&amp;$A$6&amp;F$6&amp;$A$7&amp;F$7&amp;$A$9&amp;F$9&amp;$A$10&amp;F$10&amp;$A$12&amp;$A30&amp;$A$15&amp;F$15&amp;$A$16&amp;F$16&amp;$A$8&amp;$A$34&amp;$A$19&amp;F$19&amp;";")</f>
        <v>29724.3537</v>
      </c>
      <c r="G30" s="67">
        <f>[1]!HsGetValue(G$1,$A$2&amp;G$2&amp;$A$3&amp;G$3&amp;$A$4&amp;G$4&amp;$A$6&amp;G$6&amp;$A$7&amp;G$7&amp;$A$9&amp;G$9&amp;$A$10&amp;G$10&amp;$A$12&amp;$A30&amp;$A$15&amp;G$15&amp;$A$16&amp;G$16&amp;$A$8&amp;$A$34&amp;$A$19&amp;G$19&amp;";")</f>
        <v>0</v>
      </c>
      <c r="H30" s="67">
        <f>[1]!HsGetValue(H$1,$A$2&amp;H$2&amp;$A$3&amp;H$3&amp;$A$4&amp;H$4&amp;$A$6&amp;H$6&amp;$A$7&amp;H$7&amp;$A$9&amp;H$9&amp;$A$10&amp;H$10&amp;$A$12&amp;$A30&amp;$A$15&amp;H$15&amp;$A$16&amp;H$16&amp;$A$8&amp;$A$34&amp;$A$19&amp;H$19&amp;";")</f>
        <v>0</v>
      </c>
      <c r="K30" s="89">
        <f t="shared" si="0"/>
        <v>1631811.42</v>
      </c>
      <c r="L30" s="67">
        <f>[1]!HsGetValue(L$1,$A$2&amp;L$2&amp;$A$3&amp;L$3&amp;$A$4&amp;L$4&amp;$A$6&amp;L$6&amp;$A$7&amp;L$7&amp;$A$9&amp;L$9&amp;$A$10&amp;L$10&amp;$A$12&amp;$A30&amp;$A$15&amp;L$15&amp;$A$16&amp;L$16&amp;$A$8&amp;$A$34&amp;$A$19&amp;L$19&amp;";")</f>
        <v>1409207.41</v>
      </c>
      <c r="M30" s="67">
        <f>[1]!HsGetValue(M$1,$A$2&amp;M$2&amp;$A$3&amp;M$3&amp;$A$4&amp;M$4&amp;$A$6&amp;M$6&amp;$A$7&amp;M$7&amp;$A$9&amp;M$9&amp;$A$10&amp;M$10&amp;$A$12&amp;$A30&amp;$A$15&amp;M$15&amp;$A$16&amp;M$16&amp;$A$8&amp;$A$34&amp;$A$19&amp;M$19&amp;";")</f>
        <v>175250.48</v>
      </c>
      <c r="N30" s="67">
        <f>[1]!HsGetValue(N$1,$A$2&amp;N$2&amp;$A$3&amp;N$3&amp;$A$4&amp;N$4&amp;$A$6&amp;N$6&amp;$A$7&amp;N$7&amp;$A$9&amp;N$9&amp;$A$10&amp;N$10&amp;$A$12&amp;$A30&amp;$A$15&amp;N$15&amp;$A$16&amp;N$16&amp;$A$8&amp;$A$34&amp;$A$19&amp;N$19&amp;";")</f>
        <v>29343.46</v>
      </c>
      <c r="O30" s="67">
        <f>[1]!HsGetValue(O$1,$A$2&amp;O$2&amp;$A$3&amp;O$3&amp;$A$4&amp;O$4&amp;$A$6&amp;O$6&amp;$A$7&amp;O$7&amp;$A$9&amp;O$9&amp;$A$10&amp;O$10&amp;$A$12&amp;$A30&amp;$A$15&amp;O$15&amp;$A$16&amp;O$16&amp;$A$8&amp;$A$34&amp;$A$19&amp;O$19&amp;";")</f>
        <v>18010.07</v>
      </c>
      <c r="P30" s="67"/>
      <c r="R30" s="93">
        <f t="shared" si="1"/>
        <v>910558.40999999992</v>
      </c>
      <c r="S30" s="93">
        <f t="shared" si="2"/>
        <v>817430.48</v>
      </c>
      <c r="T30" s="93">
        <f t="shared" si="3"/>
        <v>103805.45999999999</v>
      </c>
      <c r="U30" s="93">
        <f t="shared" si="4"/>
        <v>47734.423699999999</v>
      </c>
      <c r="V30" s="93">
        <f t="shared" si="5"/>
        <v>0</v>
      </c>
      <c r="W30" s="93">
        <f t="shared" si="6"/>
        <v>0</v>
      </c>
      <c r="X30" s="93"/>
      <c r="AA30" s="61" t="s">
        <v>825</v>
      </c>
      <c r="AB30" s="61">
        <f t="shared" si="7"/>
        <v>1879528.7736999998</v>
      </c>
      <c r="AC30" s="61">
        <f>+AC39</f>
        <v>-3090235.2860450414</v>
      </c>
      <c r="AD30" s="61">
        <f>+AE38</f>
        <v>4969763.7500000019</v>
      </c>
      <c r="AE30" s="104">
        <f t="shared" si="8"/>
        <v>0.30974503979086876</v>
      </c>
    </row>
    <row r="31" spans="1:31" x14ac:dyDescent="0.2">
      <c r="A31" s="66" t="s">
        <v>820</v>
      </c>
      <c r="B31" s="86">
        <f>[1]!HsGetValue(B$1,$A$2&amp;B$2&amp;$A$3&amp;B$3&amp;$A$4&amp;B$4&amp;$A$6&amp;B$6&amp;$A$7&amp;B$7&amp;$A$9&amp;B$9&amp;$A$10&amp;B$10&amp;$A$12&amp;$A31&amp;$A$15&amp;B$15&amp;$A$16&amp;B$16&amp;$A$8&amp;$A$34&amp;$A$19&amp;B$19&amp;";")</f>
        <v>0</v>
      </c>
      <c r="C31" s="67">
        <f>[1]!HsGetValue(C$1,$A$2&amp;C$2&amp;$A$3&amp;C$3&amp;$A$4&amp;C$4&amp;$A$6&amp;C$6&amp;$A$7&amp;C$7&amp;$A$9&amp;C$9&amp;$A$10&amp;C$10&amp;$A$12&amp;$A31&amp;$A$15&amp;C$15&amp;$A$16&amp;C$16&amp;$A$8&amp;$A$34&amp;$A$19&amp;C$19&amp;";")</f>
        <v>0</v>
      </c>
      <c r="D31" s="67">
        <f>[1]!HsGetValue(D$1,$A$2&amp;D$2&amp;$A$3&amp;D$3&amp;$A$4&amp;D$4&amp;$A$6&amp;D$6&amp;$A$7&amp;D$7&amp;$A$9&amp;D$9&amp;$A$10&amp;D$10&amp;$A$12&amp;$A31&amp;$A$15&amp;D$15&amp;$A$16&amp;D$16&amp;$A$8&amp;$A$34&amp;$A$19&amp;D$19&amp;";")</f>
        <v>0</v>
      </c>
      <c r="E31" s="67">
        <f>[1]!HsGetValue(E$1,$A$2&amp;E$2&amp;$A$3&amp;E$3&amp;$A$4&amp;E$4&amp;$A$6&amp;E$6&amp;$A$7&amp;E$7&amp;$A$9&amp;E$9&amp;$A$10&amp;E$10&amp;$A$12&amp;$A31&amp;$A$15&amp;E$15&amp;$A$16&amp;E$16&amp;$A$8&amp;$A$34&amp;$A$19&amp;E$19&amp;";")</f>
        <v>0</v>
      </c>
      <c r="F31" s="67">
        <f>[1]!HsGetValue(F$1,$A$2&amp;F$2&amp;$A$3&amp;F$3&amp;$A$4&amp;F$4&amp;$A$6&amp;F$6&amp;$A$7&amp;F$7&amp;$A$9&amp;F$9&amp;$A$10&amp;F$10&amp;$A$12&amp;$A31&amp;$A$15&amp;F$15&amp;$A$16&amp;F$16&amp;$A$8&amp;$A$34&amp;$A$19&amp;F$19&amp;";")</f>
        <v>0</v>
      </c>
      <c r="G31" s="67">
        <f>[1]!HsGetValue(G$1,$A$2&amp;G$2&amp;$A$3&amp;G$3&amp;$A$4&amp;G$4&amp;$A$6&amp;G$6&amp;$A$7&amp;G$7&amp;$A$9&amp;G$9&amp;$A$10&amp;G$10&amp;$A$12&amp;$A31&amp;$A$15&amp;G$15&amp;$A$16&amp;G$16&amp;$A$8&amp;$A$34&amp;$A$19&amp;G$19&amp;";")</f>
        <v>0</v>
      </c>
      <c r="H31" s="67">
        <f>[1]!HsGetValue(H$1,$A$2&amp;H$2&amp;$A$3&amp;H$3&amp;$A$4&amp;H$4&amp;$A$6&amp;H$6&amp;$A$7&amp;H$7&amp;$A$9&amp;H$9&amp;$A$10&amp;H$10&amp;$A$12&amp;$A31&amp;$A$15&amp;H$15&amp;$A$16&amp;H$16&amp;$A$8&amp;$A$34&amp;$A$19&amp;H$19&amp;";")</f>
        <v>0</v>
      </c>
      <c r="K31" s="89">
        <f t="shared" si="0"/>
        <v>2189849.3099999996</v>
      </c>
      <c r="L31" s="67">
        <f>[1]!HsGetValue(L$1,$A$2&amp;L$2&amp;$A$3&amp;L$3&amp;$A$4&amp;L$4&amp;$A$6&amp;L$6&amp;$A$7&amp;L$7&amp;$A$9&amp;L$9&amp;$A$10&amp;L$10&amp;$A$12&amp;$A31&amp;$A$15&amp;L$15&amp;$A$16&amp;L$16&amp;$A$8&amp;$A$34&amp;$A$19&amp;L$19&amp;";")</f>
        <v>1359428.66</v>
      </c>
      <c r="M31" s="67">
        <f>[1]!HsGetValue(M$1,$A$2&amp;M$2&amp;$A$3&amp;M$3&amp;$A$4&amp;M$4&amp;$A$6&amp;M$6&amp;$A$7&amp;M$7&amp;$A$9&amp;M$9&amp;$A$10&amp;M$10&amp;$A$12&amp;$A31&amp;$A$15&amp;M$15&amp;$A$16&amp;M$16&amp;$A$8&amp;$A$34&amp;$A$19&amp;M$19&amp;";")</f>
        <v>440041.95</v>
      </c>
      <c r="N31" s="67">
        <f>[1]!HsGetValue(N$1,$A$2&amp;N$2&amp;$A$3&amp;N$3&amp;$A$4&amp;N$4&amp;$A$6&amp;N$6&amp;$A$7&amp;N$7&amp;$A$9&amp;N$9&amp;$A$10&amp;N$10&amp;$A$12&amp;$A31&amp;$A$15&amp;N$15&amp;$A$16&amp;N$16&amp;$A$8&amp;$A$34&amp;$A$19&amp;N$19&amp;";")</f>
        <v>216367.19</v>
      </c>
      <c r="O31" s="67">
        <f>[1]!HsGetValue(O$1,$A$2&amp;O$2&amp;$A$3&amp;O$3&amp;$A$4&amp;O$4&amp;$A$6&amp;O$6&amp;$A$7&amp;O$7&amp;$A$9&amp;O$9&amp;$A$10&amp;O$10&amp;$A$12&amp;$A31&amp;$A$15&amp;O$15&amp;$A$16&amp;O$16&amp;$A$8&amp;$A$34&amp;$A$19&amp;O$19&amp;";")</f>
        <v>174011.51</v>
      </c>
      <c r="P31" s="67"/>
      <c r="R31" s="93">
        <f t="shared" si="1"/>
        <v>1359428.66</v>
      </c>
      <c r="S31" s="93">
        <f t="shared" si="2"/>
        <v>440041.95</v>
      </c>
      <c r="T31" s="93">
        <f t="shared" si="3"/>
        <v>216367.19</v>
      </c>
      <c r="U31" s="93">
        <f t="shared" si="4"/>
        <v>174011.51</v>
      </c>
      <c r="V31" s="93">
        <f t="shared" si="5"/>
        <v>0</v>
      </c>
      <c r="W31" s="93">
        <f t="shared" si="6"/>
        <v>0</v>
      </c>
      <c r="X31" s="93"/>
      <c r="AA31" s="61" t="s">
        <v>820</v>
      </c>
      <c r="AB31" s="61">
        <f t="shared" si="7"/>
        <v>2189849.3099999996</v>
      </c>
      <c r="AC31" s="61">
        <f>+AC41</f>
        <v>0</v>
      </c>
      <c r="AD31" s="61">
        <f>+AE40</f>
        <v>2189849.3099999996</v>
      </c>
      <c r="AE31" s="104">
        <f t="shared" si="8"/>
        <v>0</v>
      </c>
    </row>
    <row r="32" spans="1:31" ht="11.65" customHeight="1" x14ac:dyDescent="0.2">
      <c r="A32" s="69" t="s">
        <v>266</v>
      </c>
      <c r="B32" s="87">
        <f>[1]!HsGetValue(B$1,$A$2&amp;B$2&amp;$A$3&amp;B$3&amp;$A$4&amp;B$4&amp;$A$6&amp;B$6&amp;$A$7&amp;B$7&amp;$A$9&amp;B$9&amp;$A$10&amp;B$10&amp;$A$12&amp;$A32&amp;$A$15&amp;B$15&amp;$A$16&amp;B$16&amp;$A$8&amp;$A$34&amp;$A$19&amp;B$19&amp;";")</f>
        <v>1067704.3245999999</v>
      </c>
      <c r="C32" s="70">
        <f>[1]!HsGetValue(C$1,$A$2&amp;C$2&amp;$A$3&amp;C$3&amp;$A$4&amp;C$4&amp;$A$6&amp;C$6&amp;$A$7&amp;C$7&amp;$A$9&amp;C$9&amp;$A$10&amp;C$10&amp;$A$12&amp;$A32&amp;$A$15&amp;C$15&amp;$A$16&amp;C$16&amp;$A$8&amp;$A$34&amp;$A$19&amp;C$19&amp;";")</f>
        <v>0</v>
      </c>
      <c r="D32" s="70">
        <f>[1]!HsGetValue(D$1,$A$2&amp;D$2&amp;$A$3&amp;D$3&amp;$A$4&amp;D$4&amp;$A$6&amp;D$6&amp;$A$7&amp;D$7&amp;$A$9&amp;D$9&amp;$A$10&amp;D$10&amp;$A$12&amp;$A32&amp;$A$15&amp;D$15&amp;$A$16&amp;D$16&amp;$A$8&amp;$A$34&amp;$A$19&amp;D$19&amp;";")</f>
        <v>833119</v>
      </c>
      <c r="E32" s="70">
        <f>[1]!HsGetValue(E$1,$A$2&amp;E$2&amp;$A$3&amp;E$3&amp;$A$4&amp;E$4&amp;$A$6&amp;E$6&amp;$A$7&amp;E$7&amp;$A$9&amp;E$9&amp;$A$10&amp;E$10&amp;$A$12&amp;$A32&amp;$A$15&amp;E$15&amp;$A$16&amp;E$16&amp;$A$8&amp;$A$34&amp;$A$19&amp;E$19&amp;";")</f>
        <v>64909</v>
      </c>
      <c r="F32" s="70">
        <f>[1]!HsGetValue(F$1,$A$2&amp;F$2&amp;$A$3&amp;F$3&amp;$A$4&amp;F$4&amp;$A$6&amp;F$6&amp;$A$7&amp;F$7&amp;$A$9&amp;F$9&amp;$A$10&amp;F$10&amp;$A$12&amp;$A32&amp;$A$15&amp;F$15&amp;$A$16&amp;F$16&amp;$A$8&amp;$A$34&amp;$A$19&amp;F$19&amp;";")</f>
        <v>169676.32459999999</v>
      </c>
      <c r="G32" s="70">
        <f>[1]!HsGetValue(G$1,$A$2&amp;G$2&amp;$A$3&amp;G$3&amp;$A$4&amp;G$4&amp;$A$6&amp;G$6&amp;$A$7&amp;G$7&amp;$A$9&amp;G$9&amp;$A$10&amp;G$10&amp;$A$12&amp;$A32&amp;$A$15&amp;G$15&amp;$A$16&amp;G$16&amp;$A$8&amp;$A$34&amp;$A$19&amp;G$19&amp;";")</f>
        <v>0</v>
      </c>
      <c r="H32" s="70">
        <f>[1]!HsGetValue(H$1,$A$2&amp;H$2&amp;$A$3&amp;H$3&amp;$A$4&amp;H$4&amp;$A$6&amp;H$6&amp;$A$7&amp;H$7&amp;$A$9&amp;H$9&amp;$A$10&amp;H$10&amp;$A$12&amp;$A32&amp;$A$15&amp;H$15&amp;$A$16&amp;H$16&amp;$A$8&amp;$A$34&amp;$A$19&amp;H$19&amp;";")</f>
        <v>0</v>
      </c>
      <c r="I32" s="71"/>
      <c r="J32" s="71"/>
      <c r="K32" s="90">
        <f t="shared" si="0"/>
        <v>0</v>
      </c>
      <c r="L32" s="70">
        <f>[1]!HsGetValue(L$1,$A$2&amp;L$2&amp;$A$3&amp;L$3&amp;$A$4&amp;L$4&amp;$A$6&amp;L$6&amp;$A$7&amp;L$7&amp;$A$9&amp;L$9&amp;$A$10&amp;L$10&amp;$A$12&amp;$A32&amp;$A$15&amp;L$15&amp;$A$16&amp;L$16&amp;$A$8&amp;$A$34&amp;$A$19&amp;L$19&amp;";")</f>
        <v>0</v>
      </c>
      <c r="M32" s="70">
        <f>[1]!HsGetValue(M$1,$A$2&amp;M$2&amp;$A$3&amp;M$3&amp;$A$4&amp;M$4&amp;$A$6&amp;M$6&amp;$A$7&amp;M$7&amp;$A$9&amp;M$9&amp;$A$10&amp;M$10&amp;$A$12&amp;$A32&amp;$A$15&amp;M$15&amp;$A$16&amp;M$16&amp;$A$8&amp;$A$34&amp;$A$19&amp;M$19&amp;";")</f>
        <v>0</v>
      </c>
      <c r="N32" s="70">
        <f>[1]!HsGetValue(N$1,$A$2&amp;N$2&amp;$A$3&amp;N$3&amp;$A$4&amp;N$4&amp;$A$6&amp;N$6&amp;$A$7&amp;N$7&amp;$A$9&amp;N$9&amp;$A$10&amp;N$10&amp;$A$12&amp;$A32&amp;$A$15&amp;N$15&amp;$A$16&amp;N$16&amp;$A$8&amp;$A$34&amp;$A$19&amp;N$19&amp;";")</f>
        <v>0</v>
      </c>
      <c r="O32" s="70">
        <f>[1]!HsGetValue(O$1,$A$2&amp;O$2&amp;$A$3&amp;O$3&amp;$A$4&amp;O$4&amp;$A$6&amp;O$6&amp;$A$7&amp;O$7&amp;$A$9&amp;O$9&amp;$A$10&amp;O$10&amp;$A$12&amp;$A32&amp;$A$15&amp;O$15&amp;$A$16&amp;O$16&amp;$A$8&amp;$A$34&amp;$A$19&amp;O$19&amp;";")</f>
        <v>0</v>
      </c>
      <c r="P32" s="67"/>
      <c r="R32" s="93">
        <f t="shared" si="1"/>
        <v>0</v>
      </c>
      <c r="S32" s="93">
        <f t="shared" si="2"/>
        <v>833119</v>
      </c>
      <c r="T32" s="93">
        <f t="shared" si="3"/>
        <v>64909</v>
      </c>
      <c r="U32" s="93">
        <f t="shared" si="4"/>
        <v>169676.32459999999</v>
      </c>
      <c r="V32" s="93">
        <f t="shared" si="5"/>
        <v>0</v>
      </c>
      <c r="W32" s="93">
        <f t="shared" si="6"/>
        <v>0</v>
      </c>
      <c r="X32" s="93"/>
      <c r="AA32" s="61" t="s">
        <v>266</v>
      </c>
      <c r="AB32" s="61">
        <f t="shared" si="7"/>
        <v>1067704.3245999999</v>
      </c>
      <c r="AC32" s="61">
        <f>+AC37</f>
        <v>1067704.3245999999</v>
      </c>
      <c r="AD32" s="61">
        <v>0</v>
      </c>
      <c r="AE32" s="104">
        <f t="shared" si="8"/>
        <v>0</v>
      </c>
    </row>
    <row r="33" spans="1:32" ht="11.65" customHeight="1" x14ac:dyDescent="0.2">
      <c r="A33" s="66"/>
      <c r="B33" s="86"/>
      <c r="C33" s="67"/>
      <c r="D33" s="67"/>
      <c r="E33" s="67"/>
      <c r="F33" s="67"/>
      <c r="G33" s="67"/>
      <c r="H33" s="67"/>
      <c r="K33" s="89">
        <f t="shared" si="0"/>
        <v>0</v>
      </c>
      <c r="L33" s="67"/>
      <c r="M33" s="67"/>
      <c r="N33" s="67"/>
      <c r="O33" s="67"/>
      <c r="P33" s="67"/>
      <c r="R33" s="93">
        <f t="shared" si="1"/>
        <v>0</v>
      </c>
      <c r="S33" s="93">
        <f t="shared" si="2"/>
        <v>0</v>
      </c>
      <c r="T33" s="93">
        <f t="shared" si="3"/>
        <v>0</v>
      </c>
      <c r="U33" s="93">
        <f t="shared" si="4"/>
        <v>0</v>
      </c>
      <c r="V33" s="93">
        <f t="shared" si="5"/>
        <v>0</v>
      </c>
      <c r="W33" s="93">
        <f t="shared" si="6"/>
        <v>0</v>
      </c>
      <c r="X33" s="93"/>
      <c r="AE33" s="104">
        <f>+AB33-AC33-AD33</f>
        <v>0</v>
      </c>
    </row>
    <row r="34" spans="1:32" ht="13.5" thickBot="1" x14ac:dyDescent="0.25">
      <c r="A34" s="66" t="s">
        <v>2366</v>
      </c>
      <c r="B34" s="72">
        <f>[1]!HsGetValue(B$1,$A$2&amp;B$2&amp;$A$3&amp;B$3&amp;$A$4&amp;B$4&amp;$A$6&amp;B$6&amp;$A$7&amp;B$7&amp;$A$9&amp;B$9&amp;$A$10&amp;B$10&amp;$A$12&amp;B$12&amp;$A$15&amp;B$15&amp;$A$16&amp;B$16&amp;$A$8&amp;$A34&amp;$A$19&amp;B$19&amp;";")</f>
        <v>8779050.6238299999</v>
      </c>
      <c r="C34" s="72">
        <f>[1]!HsGetValue(C$1,$A$2&amp;C$2&amp;$A$3&amp;C$3&amp;$A$4&amp;C$4&amp;$A$6&amp;C$6&amp;$A$7&amp;C$7&amp;$A$9&amp;C$9&amp;$A$10&amp;C$10&amp;$A$12&amp;C$12&amp;$A$15&amp;C$15&amp;$A$16&amp;C$16&amp;$A$8&amp;$A34&amp;$A$19&amp;C$19&amp;";")</f>
        <v>1342483</v>
      </c>
      <c r="D34" s="68">
        <f>[1]!HsGetValue(D$1,$A$2&amp;D$2&amp;$A$3&amp;D$3&amp;$A$4&amp;D$4&amp;$A$6&amp;D$6&amp;$A$7&amp;D$7&amp;$A$9&amp;D$9&amp;$A$10&amp;D$10&amp;$A$12&amp;D$12&amp;$A$15&amp;D$15&amp;$A$16&amp;D$16&amp;$A$8&amp;$A34&amp;$A$19&amp;D$19&amp;";")</f>
        <v>4615244</v>
      </c>
      <c r="E34" s="72">
        <f>[1]!HsGetValue(E$1,$A$2&amp;E$2&amp;$A$3&amp;E$3&amp;$A$4&amp;E$4&amp;$A$6&amp;E$6&amp;$A$7&amp;E$7&amp;$A$9&amp;E$9&amp;$A$10&amp;E$10&amp;$A$12&amp;E$12&amp;$A$15&amp;E$15&amp;$A$16&amp;E$16&amp;$A$8&amp;$A34&amp;$A$19&amp;E$19&amp;";")</f>
        <v>1499254</v>
      </c>
      <c r="F34" s="68">
        <f>[1]!HsGetValue(F$1,$A$2&amp;F$2&amp;$A$3&amp;F$3&amp;$A$4&amp;F$4&amp;$A$6&amp;F$6&amp;$A$7&amp;F$7&amp;$A$9&amp;F$9&amp;$A$10&amp;F$10&amp;$A$12&amp;F$12&amp;$A$15&amp;F$15&amp;$A$16&amp;F$16&amp;$A$8&amp;$A34&amp;$A$19&amp;F$19&amp;";")</f>
        <v>678722.42382999999</v>
      </c>
      <c r="G34" s="68">
        <f>[1]!HsGetValue(G$1,$A$2&amp;G$2&amp;$A$3&amp;G$3&amp;$A$4&amp;G$4&amp;$A$6&amp;G$6&amp;$A$7&amp;G$7&amp;$A$9&amp;G$9&amp;$A$10&amp;G$10&amp;$A$12&amp;G$12&amp;$A$15&amp;G$15&amp;$A$16&amp;G$16&amp;$A$8&amp;$A34&amp;$A$19&amp;G$19&amp;";")</f>
        <v>403054</v>
      </c>
      <c r="H34" s="68">
        <f>[1]!HsGetValue(H$1,$A$2&amp;H$2&amp;$A$3&amp;H$3&amp;$A$4&amp;H$4&amp;$A$6&amp;H$6&amp;$A$7&amp;H$7&amp;$A$9&amp;H$9&amp;$A$10&amp;H$10&amp;$A$12&amp;H$12&amp;$A$15&amp;H$15&amp;$A$16&amp;H$16&amp;$A$8&amp;$A34&amp;$A$19&amp;H$19&amp;";")</f>
        <v>240293.2</v>
      </c>
      <c r="K34" s="91">
        <f t="shared" si="0"/>
        <v>9568627.3699999992</v>
      </c>
      <c r="L34" s="68">
        <f>[1]!HsGetValue(L$1,$A$2&amp;L$2&amp;$A$3&amp;L$3&amp;$A$4&amp;L$4&amp;$A$6&amp;L$6&amp;$A$7&amp;L$7&amp;$A$9&amp;L$9&amp;$A$10&amp;L$10&amp;$A$12&amp;L$12&amp;$A$15&amp;L$15&amp;$A$16&amp;L$16&amp;$A$8&amp;$A34&amp;$A$19&amp;L$19&amp;";")</f>
        <v>5243510.5699999994</v>
      </c>
      <c r="M34" s="68">
        <f>[1]!HsGetValue(M$1,$A$2&amp;M$2&amp;$A$3&amp;M$3&amp;$A$4&amp;M$4&amp;$A$6&amp;M$6&amp;$A$7&amp;M$7&amp;$A$9&amp;M$9&amp;$A$10&amp;M$10&amp;$A$12&amp;M$12&amp;$A$15&amp;M$15&amp;$A$16&amp;M$16&amp;$A$8&amp;$A34&amp;$A$19&amp;M$19&amp;";")</f>
        <v>2438621.0500000003</v>
      </c>
      <c r="N34" s="68">
        <f>[1]!HsGetValue(N$1,$A$2&amp;N$2&amp;$A$3&amp;N$3&amp;$A$4&amp;N$4&amp;$A$6&amp;N$6&amp;$A$7&amp;N$7&amp;$A$9&amp;N$9&amp;$A$10&amp;N$10&amp;$A$12&amp;N$12&amp;$A$15&amp;N$15&amp;$A$16&amp;N$16&amp;$A$8&amp;$A34&amp;$A$19&amp;N$19&amp;";")</f>
        <v>1162973.55</v>
      </c>
      <c r="O34" s="68">
        <f>[1]!HsGetValue(O$1,$A$2&amp;O$2&amp;$A$3&amp;O$3&amp;$A$4&amp;O$4&amp;$A$6&amp;O$6&amp;$A$7&amp;O$7&amp;$A$9&amp;O$9&amp;$A$10&amp;O$10&amp;$A$12&amp;O$12&amp;$A$15&amp;O$15&amp;$A$16&amp;O$16&amp;$A$8&amp;$A34&amp;$A$19&amp;O$19&amp;";")</f>
        <v>723522.20000000007</v>
      </c>
      <c r="P34" s="84"/>
      <c r="R34" s="94">
        <f t="shared" si="1"/>
        <v>6585993.5699999994</v>
      </c>
      <c r="S34" s="94">
        <f t="shared" si="2"/>
        <v>7053865.0500000007</v>
      </c>
      <c r="T34" s="94">
        <f t="shared" si="3"/>
        <v>2662227.5499999998</v>
      </c>
      <c r="U34" s="94">
        <f t="shared" si="4"/>
        <v>1402244.6238299999</v>
      </c>
      <c r="V34" s="94">
        <f t="shared" si="5"/>
        <v>240293.2</v>
      </c>
      <c r="W34" s="94">
        <f t="shared" si="6"/>
        <v>403054</v>
      </c>
      <c r="X34" s="94">
        <f>SUM(R34:W34)</f>
        <v>18347677.993829999</v>
      </c>
      <c r="Y34" s="61" t="s">
        <v>3082</v>
      </c>
      <c r="AA34" s="61" t="s">
        <v>3083</v>
      </c>
      <c r="AB34" s="62">
        <f>+K34+B34</f>
        <v>18347677.993829999</v>
      </c>
      <c r="AC34" s="61">
        <f>SUM(AC25:AC33)</f>
        <v>-949600.59184304764</v>
      </c>
      <c r="AD34" s="61">
        <f>SUM(AD25:AD33)</f>
        <v>19297277.869999934</v>
      </c>
      <c r="AE34" s="105">
        <f t="shared" si="8"/>
        <v>0.71567311137914658</v>
      </c>
      <c r="AF34" s="61" t="s">
        <v>3084</v>
      </c>
    </row>
    <row r="35" spans="1:32" ht="13.5" thickTop="1" x14ac:dyDescent="0.2">
      <c r="C35" s="62">
        <f>+E38</f>
        <v>1342482.9999999916</v>
      </c>
      <c r="D35" s="62">
        <f>+E40</f>
        <v>4615244.0000000102</v>
      </c>
      <c r="E35" s="62">
        <f>+E42</f>
        <v>1499253.999999996</v>
      </c>
      <c r="F35" s="62">
        <f>+E41</f>
        <v>678722.42382999812</v>
      </c>
      <c r="G35" s="62">
        <f>+E44</f>
        <v>403054.00000000012</v>
      </c>
      <c r="H35" s="62">
        <f>+E43</f>
        <v>240293.20000000013</v>
      </c>
      <c r="I35" s="62" t="s">
        <v>3085</v>
      </c>
      <c r="J35" s="62"/>
      <c r="L35" s="62">
        <f>+M40</f>
        <v>7832898.5099999849</v>
      </c>
      <c r="M35" s="62">
        <f>+M41</f>
        <v>8805854.709999973</v>
      </c>
      <c r="N35" s="62">
        <f>+M43</f>
        <v>1568662.0000000019</v>
      </c>
      <c r="O35" s="62">
        <f>+M42</f>
        <v>1089862.6500000004</v>
      </c>
      <c r="R35" s="93">
        <f>+M40</f>
        <v>7832898.5099999849</v>
      </c>
      <c r="S35" s="93">
        <f>+M35</f>
        <v>8805854.709999973</v>
      </c>
      <c r="T35" s="93">
        <f>+N35</f>
        <v>1568662.0000000019</v>
      </c>
      <c r="U35" s="93">
        <f>+O35</f>
        <v>1089862.6500000004</v>
      </c>
      <c r="V35" s="93">
        <v>0</v>
      </c>
      <c r="W35" s="93">
        <v>0</v>
      </c>
      <c r="X35" s="93">
        <f>SUM(R35:W35)</f>
        <v>19297277.86999996</v>
      </c>
      <c r="Y35" s="61" t="s">
        <v>3086</v>
      </c>
    </row>
    <row r="36" spans="1:32" x14ac:dyDescent="0.2">
      <c r="C36" s="62">
        <f>+C35-C34</f>
        <v>-8.3819031715393066E-9</v>
      </c>
      <c r="D36" s="62">
        <f t="shared" ref="D36:H36" si="9">+D35-D34</f>
        <v>1.0244548320770264E-8</v>
      </c>
      <c r="E36" s="62">
        <f t="shared" si="9"/>
        <v>-3.9581209421157837E-9</v>
      </c>
      <c r="F36" s="62">
        <f t="shared" si="9"/>
        <v>-1.862645149230957E-9</v>
      </c>
      <c r="G36" s="62">
        <f t="shared" si="9"/>
        <v>0</v>
      </c>
      <c r="H36" s="62">
        <f t="shared" si="9"/>
        <v>0</v>
      </c>
      <c r="I36" s="62" t="s">
        <v>3087</v>
      </c>
      <c r="J36" s="62"/>
      <c r="L36" s="62">
        <v>-5356630.05</v>
      </c>
      <c r="M36" s="62">
        <v>-9050673.8639968392</v>
      </c>
      <c r="N36" s="62" t="e">
        <f>+GETPIVOTDATA("Amount",[2]Pivot!$A$3)+[2]Pivot!$E$11</f>
        <v>#REF!</v>
      </c>
      <c r="O36" s="62" t="e">
        <f>+GETPIVOTDATA("Amount",[3]Pivot!$A$3)+[3]Pivot!$D$10</f>
        <v>#REF!</v>
      </c>
      <c r="R36" s="93">
        <f>+M49</f>
        <v>-1246904.9400000013</v>
      </c>
      <c r="S36" s="93">
        <f>+M51+M50</f>
        <v>-1751990.3656730489</v>
      </c>
      <c r="T36" s="93">
        <f>+M54</f>
        <v>1093565.5499999996</v>
      </c>
      <c r="U36" s="93">
        <f>+M52</f>
        <v>312381.96383000037</v>
      </c>
      <c r="V36" s="93">
        <f>+M55</f>
        <v>240293.20000000013</v>
      </c>
      <c r="W36" s="93">
        <f>+M53</f>
        <v>403054.00000000012</v>
      </c>
      <c r="X36" s="93">
        <f>SUM(R36:W36)</f>
        <v>-949600.59184304986</v>
      </c>
      <c r="Y36" s="61" t="s">
        <v>3088</v>
      </c>
      <c r="AC36" s="61" t="s">
        <v>3099</v>
      </c>
      <c r="AE36" s="61" t="s">
        <v>3080</v>
      </c>
    </row>
    <row r="37" spans="1:32" x14ac:dyDescent="0.2">
      <c r="L37" s="62">
        <f>++L36+L35</f>
        <v>2476268.4599999851</v>
      </c>
      <c r="M37" s="62">
        <f t="shared" ref="M37:O37" si="10">++M36+M35</f>
        <v>-244819.1539968662</v>
      </c>
      <c r="N37" s="62" t="e">
        <f t="shared" si="10"/>
        <v>#REF!</v>
      </c>
      <c r="O37" s="62" t="e">
        <f t="shared" si="10"/>
        <v>#REF!</v>
      </c>
      <c r="R37" s="93">
        <f>+R34-R35-R36</f>
        <v>1.5832483768463135E-8</v>
      </c>
      <c r="S37" s="95">
        <f t="shared" ref="S37:U37" si="11">+S34-S35-S36</f>
        <v>0.70567307667806745</v>
      </c>
      <c r="T37" s="93">
        <f t="shared" si="11"/>
        <v>0</v>
      </c>
      <c r="U37" s="93">
        <f t="shared" si="11"/>
        <v>9.999999194405973E-3</v>
      </c>
      <c r="V37" s="93">
        <f t="shared" ref="V37" si="12">+V34-V35-V36</f>
        <v>0</v>
      </c>
      <c r="W37" s="93">
        <f t="shared" ref="W37" si="13">+W34-W35-W36</f>
        <v>0</v>
      </c>
      <c r="X37" s="96">
        <f>SUM(R37:W37)</f>
        <v>0.71567309170495719</v>
      </c>
      <c r="Y37" s="97" t="s">
        <v>3089</v>
      </c>
      <c r="AB37" s="61" t="s">
        <v>112</v>
      </c>
      <c r="AC37" s="61">
        <v>1067704.3245999999</v>
      </c>
      <c r="AD37" s="61" t="s">
        <v>93</v>
      </c>
      <c r="AE37" s="61">
        <v>4505192.7199999373</v>
      </c>
    </row>
    <row r="38" spans="1:32" x14ac:dyDescent="0.2">
      <c r="A38" s="61" t="s">
        <v>112</v>
      </c>
      <c r="B38" s="62">
        <v>1067704.3245999999</v>
      </c>
      <c r="C38" s="62">
        <f>+B32-B38</f>
        <v>0</v>
      </c>
      <c r="D38" s="62" t="s">
        <v>95</v>
      </c>
      <c r="E38" s="62">
        <v>1342482.9999999916</v>
      </c>
      <c r="AB38" s="61" t="s">
        <v>93</v>
      </c>
      <c r="AC38" s="61">
        <v>760860.37859999225</v>
      </c>
      <c r="AD38" s="61" t="s">
        <v>968</v>
      </c>
      <c r="AE38" s="61">
        <v>4969763.7500000019</v>
      </c>
    </row>
    <row r="39" spans="1:32" x14ac:dyDescent="0.2">
      <c r="A39" s="61" t="s">
        <v>93</v>
      </c>
      <c r="B39" s="62">
        <v>2876884.806599997</v>
      </c>
      <c r="C39" s="62">
        <f>+B39-B27</f>
        <v>0</v>
      </c>
      <c r="L39" s="62" t="s">
        <v>97</v>
      </c>
      <c r="M39" s="62" t="s">
        <v>823</v>
      </c>
      <c r="AB39" s="61" t="s">
        <v>101</v>
      </c>
      <c r="AC39" s="61">
        <v>-3090235.2860450414</v>
      </c>
      <c r="AD39" s="61" t="s">
        <v>102</v>
      </c>
      <c r="AE39" s="61">
        <v>4638202.2899999898</v>
      </c>
    </row>
    <row r="40" spans="1:32" x14ac:dyDescent="0.2">
      <c r="A40" s="61" t="s">
        <v>101</v>
      </c>
      <c r="B40" s="62">
        <v>247717.35370000021</v>
      </c>
      <c r="C40" s="62">
        <f>+B41-B28</f>
        <v>-4.1909515857696533E-9</v>
      </c>
      <c r="D40" s="62" t="s">
        <v>615</v>
      </c>
      <c r="E40" s="62">
        <v>4615244.0000000102</v>
      </c>
      <c r="L40" s="62" t="s">
        <v>3090</v>
      </c>
      <c r="M40" s="62">
        <v>7832898.5099999849</v>
      </c>
      <c r="AB40" s="61" t="s">
        <v>102</v>
      </c>
      <c r="AC40" s="61">
        <v>-338954.36722800136</v>
      </c>
      <c r="AD40" s="61" t="s">
        <v>114</v>
      </c>
      <c r="AE40" s="61">
        <v>2189849.3099999996</v>
      </c>
    </row>
    <row r="41" spans="1:32" x14ac:dyDescent="0.2">
      <c r="A41" s="61" t="s">
        <v>102</v>
      </c>
      <c r="B41" s="62">
        <v>2565936.2626999957</v>
      </c>
      <c r="C41" s="62">
        <f>+B28-B41</f>
        <v>4.1909515857696533E-9</v>
      </c>
      <c r="D41" s="62" t="s">
        <v>2205</v>
      </c>
      <c r="E41" s="62">
        <v>678722.42382999812</v>
      </c>
      <c r="L41" s="62" t="s">
        <v>3091</v>
      </c>
      <c r="M41" s="62">
        <v>8805854.709999973</v>
      </c>
      <c r="AB41" s="61" t="s">
        <v>114</v>
      </c>
      <c r="AC41" s="61">
        <v>0</v>
      </c>
      <c r="AD41" s="61" t="s">
        <v>103</v>
      </c>
      <c r="AE41" s="61">
        <v>54526.94000000001</v>
      </c>
    </row>
    <row r="42" spans="1:32" x14ac:dyDescent="0.2">
      <c r="A42" s="61" t="s">
        <v>114</v>
      </c>
      <c r="B42" s="62">
        <v>0</v>
      </c>
      <c r="C42" s="62">
        <f>+B31-B42</f>
        <v>0</v>
      </c>
      <c r="D42" s="62" t="s">
        <v>831</v>
      </c>
      <c r="E42" s="62">
        <v>1499253.999999996</v>
      </c>
      <c r="L42" s="62" t="s">
        <v>3092</v>
      </c>
      <c r="M42" s="62">
        <v>1089862.6500000004</v>
      </c>
      <c r="AB42" s="61" t="s">
        <v>103</v>
      </c>
      <c r="AC42" s="61">
        <v>25426.368000000006</v>
      </c>
      <c r="AD42" s="61" t="s">
        <v>104</v>
      </c>
      <c r="AE42" s="61">
        <v>352749.7</v>
      </c>
    </row>
    <row r="43" spans="1:32" x14ac:dyDescent="0.2">
      <c r="A43" s="61" t="s">
        <v>103</v>
      </c>
      <c r="B43" s="62">
        <v>52310.999999999985</v>
      </c>
      <c r="C43" s="62">
        <f>+B25-B43</f>
        <v>0</v>
      </c>
      <c r="D43" s="62" t="s">
        <v>2342</v>
      </c>
      <c r="E43" s="62">
        <v>240293.20000000013</v>
      </c>
      <c r="L43" s="62" t="s">
        <v>3093</v>
      </c>
      <c r="M43" s="62">
        <v>1568662.0000000019</v>
      </c>
      <c r="AB43" s="61" t="s">
        <v>104</v>
      </c>
      <c r="AC43" s="61">
        <v>96477.620430000185</v>
      </c>
      <c r="AD43" s="61" t="s">
        <v>105</v>
      </c>
      <c r="AE43" s="61">
        <v>2586993.1600000067</v>
      </c>
    </row>
    <row r="44" spans="1:32" x14ac:dyDescent="0.2">
      <c r="A44" s="61" t="s">
        <v>104</v>
      </c>
      <c r="B44" s="62">
        <v>265196.06242999982</v>
      </c>
      <c r="C44" s="62">
        <f>+B29-B44</f>
        <v>0</v>
      </c>
      <c r="D44" s="62" t="s">
        <v>2288</v>
      </c>
      <c r="E44" s="62">
        <v>403054.00000000012</v>
      </c>
      <c r="L44" s="62" t="s">
        <v>115</v>
      </c>
      <c r="M44" s="62">
        <v>19297277.86999996</v>
      </c>
      <c r="AB44" s="61" t="s">
        <v>105</v>
      </c>
      <c r="AC44" s="61">
        <v>529120.3698000029</v>
      </c>
      <c r="AD44" s="61" t="s">
        <v>115</v>
      </c>
      <c r="AE44" s="61">
        <v>19297277.869999934</v>
      </c>
    </row>
    <row r="45" spans="1:32" x14ac:dyDescent="0.2">
      <c r="A45" s="61" t="s">
        <v>105</v>
      </c>
      <c r="B45" s="62">
        <v>1703300.8137999941</v>
      </c>
      <c r="C45" s="62">
        <f>+B45-B26</f>
        <v>-5.8207660913467407E-9</v>
      </c>
      <c r="D45" s="62" t="s">
        <v>115</v>
      </c>
      <c r="E45" s="62">
        <f>SUM(E38:E44)</f>
        <v>8779050.6238299962</v>
      </c>
      <c r="AB45" s="61" t="s">
        <v>115</v>
      </c>
      <c r="AC45" s="61">
        <v>-949600.59184304753</v>
      </c>
    </row>
    <row r="46" spans="1:32" x14ac:dyDescent="0.2">
      <c r="A46" s="61" t="s">
        <v>115</v>
      </c>
      <c r="B46" s="62">
        <v>8779050.6238299869</v>
      </c>
      <c r="C46" s="62">
        <f>+B46-B27</f>
        <v>5902165.8172299871</v>
      </c>
      <c r="D46" s="62" t="s">
        <v>338</v>
      </c>
      <c r="E46" s="62">
        <v>-1347746.6956730401</v>
      </c>
    </row>
    <row r="47" spans="1:32" x14ac:dyDescent="0.2">
      <c r="L47" s="100" t="s">
        <v>3100</v>
      </c>
      <c r="M47" s="100"/>
    </row>
    <row r="48" spans="1:32" x14ac:dyDescent="0.2">
      <c r="L48" s="62" t="s">
        <v>97</v>
      </c>
      <c r="M48" s="62" t="s">
        <v>823</v>
      </c>
      <c r="AB48" s="61" t="s">
        <v>112</v>
      </c>
      <c r="AC48" s="61">
        <v>1067704.3245999999</v>
      </c>
    </row>
    <row r="49" spans="12:29" x14ac:dyDescent="0.2">
      <c r="L49" s="62" t="s">
        <v>95</v>
      </c>
      <c r="M49" s="62">
        <v>-1246904.9400000013</v>
      </c>
      <c r="AB49" s="61" t="s">
        <v>93</v>
      </c>
      <c r="AC49" s="61">
        <v>760860.37859999225</v>
      </c>
    </row>
    <row r="50" spans="12:29" x14ac:dyDescent="0.2">
      <c r="L50" s="62" t="s">
        <v>338</v>
      </c>
      <c r="M50" s="62">
        <v>-1347746.6956730401</v>
      </c>
      <c r="AB50" s="61" t="s">
        <v>101</v>
      </c>
      <c r="AC50" s="61">
        <v>-3090235.2860450414</v>
      </c>
    </row>
    <row r="51" spans="12:29" x14ac:dyDescent="0.2">
      <c r="L51" s="62" t="s">
        <v>615</v>
      </c>
      <c r="M51" s="62">
        <v>-404243.67000000877</v>
      </c>
      <c r="AB51" s="61" t="s">
        <v>102</v>
      </c>
      <c r="AC51" s="61">
        <v>-338954.36722800136</v>
      </c>
    </row>
    <row r="52" spans="12:29" x14ac:dyDescent="0.2">
      <c r="L52" s="62" t="s">
        <v>2205</v>
      </c>
      <c r="M52" s="62">
        <v>312381.96383000037</v>
      </c>
      <c r="AB52" s="61" t="s">
        <v>114</v>
      </c>
      <c r="AC52" s="61">
        <v>0</v>
      </c>
    </row>
    <row r="53" spans="12:29" x14ac:dyDescent="0.2">
      <c r="L53" s="62" t="s">
        <v>2288</v>
      </c>
      <c r="M53" s="62">
        <v>403054.00000000012</v>
      </c>
      <c r="AB53" s="61" t="s">
        <v>103</v>
      </c>
      <c r="AC53" s="61">
        <v>25426.368000000006</v>
      </c>
    </row>
    <row r="54" spans="12:29" x14ac:dyDescent="0.2">
      <c r="L54" s="62" t="s">
        <v>831</v>
      </c>
      <c r="M54" s="62">
        <v>1093565.5499999996</v>
      </c>
      <c r="AB54" s="61" t="s">
        <v>104</v>
      </c>
      <c r="AC54" s="61">
        <v>96477.620430000185</v>
      </c>
    </row>
    <row r="55" spans="12:29" x14ac:dyDescent="0.2">
      <c r="L55" s="62" t="s">
        <v>2342</v>
      </c>
      <c r="M55" s="62">
        <v>240293.20000000013</v>
      </c>
      <c r="AB55" s="61" t="s">
        <v>105</v>
      </c>
      <c r="AC55" s="61">
        <v>529120.3698000029</v>
      </c>
    </row>
    <row r="56" spans="12:29" x14ac:dyDescent="0.2">
      <c r="L56" s="62" t="s">
        <v>115</v>
      </c>
      <c r="M56" s="62">
        <v>-949600.59184305021</v>
      </c>
      <c r="AB56" s="61" t="s">
        <v>115</v>
      </c>
      <c r="AC56" s="61">
        <v>-949600.59184304753</v>
      </c>
    </row>
  </sheetData>
  <phoneticPr fontId="16" type="noConversion"/>
  <pageMargins left="0.7" right="0.7" top="0.75" bottom="0.75" header="0.3" footer="0.3"/>
  <customProperties>
    <customPr name="SheetOptions" r:id="rId1"/>
  </customPropertie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53552-7407-481C-AB81-D0BE65EE3099}">
  <dimension ref="A3:B1119"/>
  <sheetViews>
    <sheetView topLeftCell="A15" workbookViewId="0">
      <selection activeCell="A34" sqref="A34"/>
    </sheetView>
  </sheetViews>
  <sheetFormatPr defaultColWidth="8.7109375" defaultRowHeight="15" x14ac:dyDescent="0.25"/>
  <cols>
    <col min="1" max="1" width="47.140625" bestFit="1" customWidth="1"/>
    <col min="2" max="2" width="15.5703125" bestFit="1" customWidth="1"/>
  </cols>
  <sheetData>
    <row r="3" spans="1:2" x14ac:dyDescent="0.25">
      <c r="A3" s="73" t="s">
        <v>97</v>
      </c>
      <c r="B3" t="s">
        <v>823</v>
      </c>
    </row>
    <row r="4" spans="1:2" x14ac:dyDescent="0.25">
      <c r="A4" s="56" t="s">
        <v>95</v>
      </c>
      <c r="B4">
        <v>2078006.9999999863</v>
      </c>
    </row>
    <row r="5" spans="1:2" x14ac:dyDescent="0.25">
      <c r="A5" s="56" t="s">
        <v>338</v>
      </c>
      <c r="B5">
        <v>-1556762.04392704</v>
      </c>
    </row>
    <row r="6" spans="1:2" x14ac:dyDescent="0.25">
      <c r="A6" s="56" t="s">
        <v>2205</v>
      </c>
      <c r="B6">
        <v>507970.80816999881</v>
      </c>
    </row>
    <row r="7" spans="1:2" x14ac:dyDescent="0.25">
      <c r="A7" s="56" t="s">
        <v>831</v>
      </c>
      <c r="B7">
        <v>1408804.87</v>
      </c>
    </row>
    <row r="8" spans="1:2" x14ac:dyDescent="0.25">
      <c r="A8" s="56" t="s">
        <v>2342</v>
      </c>
      <c r="B8">
        <v>198868.88000000003</v>
      </c>
    </row>
    <row r="9" spans="1:2" x14ac:dyDescent="0.25">
      <c r="A9" s="56" t="s">
        <v>2288</v>
      </c>
      <c r="B9">
        <v>368886.19200399989</v>
      </c>
    </row>
    <row r="10" spans="1:2" x14ac:dyDescent="0.25">
      <c r="A10" s="56" t="s">
        <v>615</v>
      </c>
      <c r="B10">
        <v>3866086.0000000042</v>
      </c>
    </row>
    <row r="11" spans="1:2" x14ac:dyDescent="0.25">
      <c r="A11" s="56" t="s">
        <v>115</v>
      </c>
      <c r="B11">
        <v>6871861.7062469497</v>
      </c>
    </row>
    <row r="17" spans="1:2" x14ac:dyDescent="0.25">
      <c r="A17" s="73" t="s">
        <v>30</v>
      </c>
      <c r="B17" t="s">
        <v>3101</v>
      </c>
    </row>
    <row r="19" spans="1:2" x14ac:dyDescent="0.25">
      <c r="A19" s="73" t="s">
        <v>97</v>
      </c>
      <c r="B19" t="s">
        <v>823</v>
      </c>
    </row>
    <row r="20" spans="1:2" x14ac:dyDescent="0.25">
      <c r="A20" s="56" t="s">
        <v>112</v>
      </c>
      <c r="B20">
        <v>309467</v>
      </c>
    </row>
    <row r="21" spans="1:2" x14ac:dyDescent="0.25">
      <c r="A21" s="56" t="s">
        <v>93</v>
      </c>
      <c r="B21">
        <v>2651902.0563149834</v>
      </c>
    </row>
    <row r="22" spans="1:2" x14ac:dyDescent="0.25">
      <c r="A22" s="56" t="s">
        <v>101</v>
      </c>
      <c r="B22">
        <v>874113.19640000002</v>
      </c>
    </row>
    <row r="23" spans="1:2" x14ac:dyDescent="0.25">
      <c r="A23" s="56" t="s">
        <v>102</v>
      </c>
      <c r="B23">
        <v>2546698.7467000056</v>
      </c>
    </row>
    <row r="24" spans="1:2" x14ac:dyDescent="0.25">
      <c r="A24" s="56" t="s">
        <v>114</v>
      </c>
      <c r="B24">
        <v>0</v>
      </c>
    </row>
    <row r="25" spans="1:2" x14ac:dyDescent="0.25">
      <c r="A25" s="56" t="s">
        <v>103</v>
      </c>
      <c r="B25">
        <v>32571</v>
      </c>
    </row>
    <row r="26" spans="1:2" x14ac:dyDescent="0.25">
      <c r="A26" s="56" t="s">
        <v>104</v>
      </c>
      <c r="B26">
        <v>243769.56325899984</v>
      </c>
    </row>
    <row r="27" spans="1:2" x14ac:dyDescent="0.25">
      <c r="A27" s="56" t="s">
        <v>105</v>
      </c>
      <c r="B27">
        <v>1770102.1875000086</v>
      </c>
    </row>
    <row r="28" spans="1:2" x14ac:dyDescent="0.25">
      <c r="A28" s="56" t="s">
        <v>115</v>
      </c>
      <c r="B28">
        <v>8428623.7501739971</v>
      </c>
    </row>
    <row r="33" spans="1:1" x14ac:dyDescent="0.25">
      <c r="A33" s="73" t="s">
        <v>97</v>
      </c>
    </row>
    <row r="34" spans="1:1" x14ac:dyDescent="0.25">
      <c r="A34" s="56" t="s">
        <v>751</v>
      </c>
    </row>
    <row r="35" spans="1:1" x14ac:dyDescent="0.25">
      <c r="A35" s="56" t="s">
        <v>320</v>
      </c>
    </row>
    <row r="36" spans="1:1" x14ac:dyDescent="0.25">
      <c r="A36" s="56" t="s">
        <v>264</v>
      </c>
    </row>
    <row r="37" spans="1:1" x14ac:dyDescent="0.25">
      <c r="A37" s="56" t="s">
        <v>318</v>
      </c>
    </row>
    <row r="38" spans="1:1" x14ac:dyDescent="0.25">
      <c r="A38" s="56" t="s">
        <v>92</v>
      </c>
    </row>
    <row r="39" spans="1:1" x14ac:dyDescent="0.25">
      <c r="A39" s="56" t="s">
        <v>769</v>
      </c>
    </row>
    <row r="40" spans="1:1" x14ac:dyDescent="0.25">
      <c r="A40" s="56" t="s">
        <v>606</v>
      </c>
    </row>
    <row r="41" spans="1:1" x14ac:dyDescent="0.25">
      <c r="A41" s="56" t="s">
        <v>316</v>
      </c>
    </row>
    <row r="42" spans="1:1" x14ac:dyDescent="0.25">
      <c r="A42" s="56" t="s">
        <v>790</v>
      </c>
    </row>
    <row r="43" spans="1:1" x14ac:dyDescent="0.25">
      <c r="A43" s="56" t="s">
        <v>794</v>
      </c>
    </row>
    <row r="44" spans="1:1" x14ac:dyDescent="0.25">
      <c r="A44" s="56" t="s">
        <v>296</v>
      </c>
    </row>
    <row r="45" spans="1:1" x14ac:dyDescent="0.25">
      <c r="A45" s="56" t="s">
        <v>356</v>
      </c>
    </row>
    <row r="46" spans="1:1" x14ac:dyDescent="0.25">
      <c r="A46" s="56" t="s">
        <v>553</v>
      </c>
    </row>
    <row r="47" spans="1:1" x14ac:dyDescent="0.25">
      <c r="A47" s="56" t="s">
        <v>653</v>
      </c>
    </row>
    <row r="48" spans="1:1" x14ac:dyDescent="0.25">
      <c r="A48" s="56" t="s">
        <v>536</v>
      </c>
    </row>
    <row r="49" spans="1:1" x14ac:dyDescent="0.25">
      <c r="A49" s="56" t="s">
        <v>657</v>
      </c>
    </row>
    <row r="50" spans="1:1" x14ac:dyDescent="0.25">
      <c r="A50" s="56" t="s">
        <v>395</v>
      </c>
    </row>
    <row r="51" spans="1:1" x14ac:dyDescent="0.25">
      <c r="A51" s="56" t="s">
        <v>803</v>
      </c>
    </row>
    <row r="52" spans="1:1" x14ac:dyDescent="0.25">
      <c r="A52" s="56" t="s">
        <v>556</v>
      </c>
    </row>
    <row r="53" spans="1:1" x14ac:dyDescent="0.25">
      <c r="A53" s="56" t="s">
        <v>444</v>
      </c>
    </row>
    <row r="54" spans="1:1" x14ac:dyDescent="0.25">
      <c r="A54" s="56" t="s">
        <v>604</v>
      </c>
    </row>
    <row r="55" spans="1:1" x14ac:dyDescent="0.25">
      <c r="A55" s="56" t="s">
        <v>455</v>
      </c>
    </row>
    <row r="56" spans="1:1" x14ac:dyDescent="0.25">
      <c r="A56" s="56" t="s">
        <v>809</v>
      </c>
    </row>
    <row r="57" spans="1:1" x14ac:dyDescent="0.25">
      <c r="A57" s="56" t="s">
        <v>437</v>
      </c>
    </row>
    <row r="58" spans="1:1" x14ac:dyDescent="0.25">
      <c r="A58" s="56" t="s">
        <v>323</v>
      </c>
    </row>
    <row r="59" spans="1:1" x14ac:dyDescent="0.25">
      <c r="A59" s="56" t="s">
        <v>733</v>
      </c>
    </row>
    <row r="60" spans="1:1" x14ac:dyDescent="0.25">
      <c r="A60" s="56" t="s">
        <v>805</v>
      </c>
    </row>
    <row r="61" spans="1:1" x14ac:dyDescent="0.25">
      <c r="A61" s="56" t="s">
        <v>771</v>
      </c>
    </row>
    <row r="62" spans="1:1" x14ac:dyDescent="0.25">
      <c r="A62" s="56" t="s">
        <v>265</v>
      </c>
    </row>
    <row r="63" spans="1:1" x14ac:dyDescent="0.25">
      <c r="A63" s="56" t="s">
        <v>425</v>
      </c>
    </row>
    <row r="64" spans="1:1" x14ac:dyDescent="0.25">
      <c r="A64" s="56" t="s">
        <v>2196</v>
      </c>
    </row>
    <row r="65" spans="1:1" x14ac:dyDescent="0.25">
      <c r="A65" s="56" t="s">
        <v>2336</v>
      </c>
    </row>
    <row r="66" spans="1:1" x14ac:dyDescent="0.25">
      <c r="A66" s="56" t="s">
        <v>597</v>
      </c>
    </row>
    <row r="67" spans="1:1" x14ac:dyDescent="0.25">
      <c r="A67" s="56" t="s">
        <v>389</v>
      </c>
    </row>
    <row r="68" spans="1:1" x14ac:dyDescent="0.25">
      <c r="A68" s="56" t="s">
        <v>754</v>
      </c>
    </row>
    <row r="69" spans="1:1" x14ac:dyDescent="0.25">
      <c r="A69" s="56" t="s">
        <v>2172</v>
      </c>
    </row>
    <row r="70" spans="1:1" x14ac:dyDescent="0.25">
      <c r="A70" s="56" t="s">
        <v>1032</v>
      </c>
    </row>
    <row r="71" spans="1:1" x14ac:dyDescent="0.25">
      <c r="A71" s="56" t="s">
        <v>2329</v>
      </c>
    </row>
    <row r="72" spans="1:1" x14ac:dyDescent="0.25">
      <c r="A72" s="56" t="s">
        <v>2363</v>
      </c>
    </row>
    <row r="73" spans="1:1" x14ac:dyDescent="0.25">
      <c r="A73" s="56" t="s">
        <v>2352</v>
      </c>
    </row>
    <row r="74" spans="1:1" x14ac:dyDescent="0.25">
      <c r="A74" s="56" t="s">
        <v>547</v>
      </c>
    </row>
    <row r="75" spans="1:1" x14ac:dyDescent="0.25">
      <c r="A75" s="56" t="s">
        <v>2345</v>
      </c>
    </row>
    <row r="76" spans="1:1" x14ac:dyDescent="0.25">
      <c r="A76" s="56" t="s">
        <v>569</v>
      </c>
    </row>
    <row r="77" spans="1:1" x14ac:dyDescent="0.25">
      <c r="A77" s="56" t="s">
        <v>500</v>
      </c>
    </row>
    <row r="78" spans="1:1" x14ac:dyDescent="0.25">
      <c r="A78" s="56" t="s">
        <v>301</v>
      </c>
    </row>
    <row r="79" spans="1:1" x14ac:dyDescent="0.25">
      <c r="A79" s="56" t="s">
        <v>107</v>
      </c>
    </row>
    <row r="80" spans="1:1" x14ac:dyDescent="0.25">
      <c r="A80" s="56" t="s">
        <v>796</v>
      </c>
    </row>
    <row r="81" spans="1:1" x14ac:dyDescent="0.25">
      <c r="A81" s="56" t="s">
        <v>599</v>
      </c>
    </row>
    <row r="82" spans="1:1" x14ac:dyDescent="0.25">
      <c r="A82" s="56" t="s">
        <v>477</v>
      </c>
    </row>
    <row r="83" spans="1:1" x14ac:dyDescent="0.25">
      <c r="A83" s="56" t="s">
        <v>551</v>
      </c>
    </row>
    <row r="84" spans="1:1" x14ac:dyDescent="0.25">
      <c r="A84" s="56" t="s">
        <v>576</v>
      </c>
    </row>
    <row r="85" spans="1:1" x14ac:dyDescent="0.25">
      <c r="A85" s="56" t="s">
        <v>2333</v>
      </c>
    </row>
    <row r="86" spans="1:1" x14ac:dyDescent="0.25">
      <c r="A86" s="56" t="s">
        <v>133</v>
      </c>
    </row>
    <row r="87" spans="1:1" x14ac:dyDescent="0.25">
      <c r="A87" s="56" t="s">
        <v>779</v>
      </c>
    </row>
    <row r="88" spans="1:1" x14ac:dyDescent="0.25">
      <c r="A88" s="56" t="s">
        <v>373</v>
      </c>
    </row>
    <row r="89" spans="1:1" x14ac:dyDescent="0.25">
      <c r="A89" s="56" t="s">
        <v>258</v>
      </c>
    </row>
    <row r="90" spans="1:1" x14ac:dyDescent="0.25">
      <c r="A90" s="56" t="s">
        <v>252</v>
      </c>
    </row>
    <row r="91" spans="1:1" x14ac:dyDescent="0.25">
      <c r="A91" s="56" t="s">
        <v>543</v>
      </c>
    </row>
    <row r="92" spans="1:1" x14ac:dyDescent="0.25">
      <c r="A92" s="56" t="s">
        <v>623</v>
      </c>
    </row>
    <row r="93" spans="1:1" x14ac:dyDescent="0.25">
      <c r="A93" s="56" t="s">
        <v>2343</v>
      </c>
    </row>
    <row r="94" spans="1:1" x14ac:dyDescent="0.25">
      <c r="A94" s="56" t="s">
        <v>714</v>
      </c>
    </row>
    <row r="95" spans="1:1" x14ac:dyDescent="0.25">
      <c r="A95" s="56" t="s">
        <v>602</v>
      </c>
    </row>
    <row r="96" spans="1:1" x14ac:dyDescent="0.25">
      <c r="A96" s="56" t="s">
        <v>462</v>
      </c>
    </row>
    <row r="97" spans="1:1" x14ac:dyDescent="0.25">
      <c r="A97" s="56" t="s">
        <v>801</v>
      </c>
    </row>
    <row r="98" spans="1:1" x14ac:dyDescent="0.25">
      <c r="A98" s="56" t="s">
        <v>746</v>
      </c>
    </row>
    <row r="99" spans="1:1" x14ac:dyDescent="0.25">
      <c r="A99" s="56" t="s">
        <v>255</v>
      </c>
    </row>
    <row r="100" spans="1:1" x14ac:dyDescent="0.25">
      <c r="A100" s="56" t="s">
        <v>2347</v>
      </c>
    </row>
    <row r="101" spans="1:1" x14ac:dyDescent="0.25">
      <c r="A101" s="56" t="s">
        <v>257</v>
      </c>
    </row>
    <row r="102" spans="1:1" x14ac:dyDescent="0.25">
      <c r="A102" s="56" t="s">
        <v>353</v>
      </c>
    </row>
    <row r="103" spans="1:1" x14ac:dyDescent="0.25">
      <c r="A103" s="56" t="s">
        <v>2282</v>
      </c>
    </row>
    <row r="104" spans="1:1" x14ac:dyDescent="0.25">
      <c r="A104" s="56" t="s">
        <v>360</v>
      </c>
    </row>
    <row r="105" spans="1:1" x14ac:dyDescent="0.25">
      <c r="A105" s="56" t="s">
        <v>451</v>
      </c>
    </row>
    <row r="106" spans="1:1" x14ac:dyDescent="0.25">
      <c r="A106" s="56" t="s">
        <v>762</v>
      </c>
    </row>
    <row r="107" spans="1:1" x14ac:dyDescent="0.25">
      <c r="A107" s="56" t="s">
        <v>310</v>
      </c>
    </row>
    <row r="108" spans="1:1" x14ac:dyDescent="0.25">
      <c r="A108" s="56" t="s">
        <v>610</v>
      </c>
    </row>
    <row r="109" spans="1:1" x14ac:dyDescent="0.25">
      <c r="A109" s="56" t="s">
        <v>788</v>
      </c>
    </row>
    <row r="110" spans="1:1" x14ac:dyDescent="0.25">
      <c r="A110" s="56" t="s">
        <v>782</v>
      </c>
    </row>
    <row r="111" spans="1:1" x14ac:dyDescent="0.25">
      <c r="A111" s="56" t="s">
        <v>2310</v>
      </c>
    </row>
    <row r="112" spans="1:1" x14ac:dyDescent="0.25">
      <c r="A112" s="56" t="s">
        <v>816</v>
      </c>
    </row>
    <row r="113" spans="1:1" x14ac:dyDescent="0.25">
      <c r="A113" s="56" t="s">
        <v>322</v>
      </c>
    </row>
    <row r="114" spans="1:1" x14ac:dyDescent="0.25">
      <c r="A114" s="56" t="s">
        <v>812</v>
      </c>
    </row>
    <row r="115" spans="1:1" x14ac:dyDescent="0.25">
      <c r="A115" s="56" t="s">
        <v>115</v>
      </c>
    </row>
    <row r="204" spans="1:1" x14ac:dyDescent="0.25">
      <c r="A204" t="e" vm="1">
        <v>#VALUE!</v>
      </c>
    </row>
    <row r="293" spans="1:1" x14ac:dyDescent="0.25">
      <c r="A293" s="73" t="s">
        <v>97</v>
      </c>
    </row>
    <row r="294" spans="1:1" x14ac:dyDescent="0.25">
      <c r="A294" s="56" t="s">
        <v>320</v>
      </c>
    </row>
    <row r="295" spans="1:1" x14ac:dyDescent="0.25">
      <c r="A295" s="83" t="s">
        <v>319</v>
      </c>
    </row>
    <row r="296" spans="1:1" x14ac:dyDescent="0.25">
      <c r="A296" s="56" t="s">
        <v>318</v>
      </c>
    </row>
    <row r="297" spans="1:1" x14ac:dyDescent="0.25">
      <c r="A297" s="83" t="s">
        <v>317</v>
      </c>
    </row>
    <row r="298" spans="1:1" x14ac:dyDescent="0.25">
      <c r="A298" s="56" t="s">
        <v>92</v>
      </c>
    </row>
    <row r="299" spans="1:1" x14ac:dyDescent="0.25">
      <c r="A299" s="83" t="s">
        <v>614</v>
      </c>
    </row>
    <row r="300" spans="1:1" x14ac:dyDescent="0.25">
      <c r="A300" s="83" t="s">
        <v>91</v>
      </c>
    </row>
    <row r="301" spans="1:1" x14ac:dyDescent="0.25">
      <c r="A301" s="56" t="s">
        <v>769</v>
      </c>
    </row>
    <row r="302" spans="1:1" x14ac:dyDescent="0.25">
      <c r="A302" s="83" t="s">
        <v>2036</v>
      </c>
    </row>
    <row r="303" spans="1:1" x14ac:dyDescent="0.25">
      <c r="A303" s="83" t="s">
        <v>768</v>
      </c>
    </row>
    <row r="304" spans="1:1" x14ac:dyDescent="0.25">
      <c r="A304" s="56" t="s">
        <v>316</v>
      </c>
    </row>
    <row r="305" spans="1:1" x14ac:dyDescent="0.25">
      <c r="A305" s="83">
        <v>20170770</v>
      </c>
    </row>
    <row r="306" spans="1:1" x14ac:dyDescent="0.25">
      <c r="A306" s="83">
        <v>20180244</v>
      </c>
    </row>
    <row r="307" spans="1:1" x14ac:dyDescent="0.25">
      <c r="A307" s="83">
        <v>20190341</v>
      </c>
    </row>
    <row r="308" spans="1:1" x14ac:dyDescent="0.25">
      <c r="A308" s="83">
        <v>20190360</v>
      </c>
    </row>
    <row r="309" spans="1:1" x14ac:dyDescent="0.25">
      <c r="A309" s="83">
        <v>20200041</v>
      </c>
    </row>
    <row r="310" spans="1:1" x14ac:dyDescent="0.25">
      <c r="A310" s="83">
        <v>20210004</v>
      </c>
    </row>
    <row r="311" spans="1:1" x14ac:dyDescent="0.25">
      <c r="A311" s="83">
        <v>20210081</v>
      </c>
    </row>
    <row r="312" spans="1:1" x14ac:dyDescent="0.25">
      <c r="A312" s="83">
        <v>20210096</v>
      </c>
    </row>
    <row r="313" spans="1:1" x14ac:dyDescent="0.25">
      <c r="A313" s="83">
        <v>20210181</v>
      </c>
    </row>
    <row r="314" spans="1:1" x14ac:dyDescent="0.25">
      <c r="A314" s="83">
        <v>20210184</v>
      </c>
    </row>
    <row r="315" spans="1:1" x14ac:dyDescent="0.25">
      <c r="A315" s="83">
        <v>20220093</v>
      </c>
    </row>
    <row r="316" spans="1:1" x14ac:dyDescent="0.25">
      <c r="A316" s="83">
        <v>20220196</v>
      </c>
    </row>
    <row r="317" spans="1:1" x14ac:dyDescent="0.25">
      <c r="A317" s="83">
        <v>20230016</v>
      </c>
    </row>
    <row r="318" spans="1:1" x14ac:dyDescent="0.25">
      <c r="A318" s="83">
        <v>20230050</v>
      </c>
    </row>
    <row r="319" spans="1:1" x14ac:dyDescent="0.25">
      <c r="A319" s="83">
        <v>20230225</v>
      </c>
    </row>
    <row r="320" spans="1:1" x14ac:dyDescent="0.25">
      <c r="A320" s="83">
        <v>20230227</v>
      </c>
    </row>
    <row r="321" spans="1:1" x14ac:dyDescent="0.25">
      <c r="A321" s="83">
        <v>20240178</v>
      </c>
    </row>
    <row r="322" spans="1:1" x14ac:dyDescent="0.25">
      <c r="A322" s="83" t="s">
        <v>2109</v>
      </c>
    </row>
    <row r="323" spans="1:1" x14ac:dyDescent="0.25">
      <c r="A323" s="83">
        <v>20230153</v>
      </c>
    </row>
    <row r="324" spans="1:1" x14ac:dyDescent="0.25">
      <c r="A324" s="83">
        <v>20250002</v>
      </c>
    </row>
    <row r="325" spans="1:1" x14ac:dyDescent="0.25">
      <c r="A325" s="56" t="s">
        <v>790</v>
      </c>
    </row>
    <row r="326" spans="1:1" x14ac:dyDescent="0.25">
      <c r="A326" s="83" t="s">
        <v>789</v>
      </c>
    </row>
    <row r="327" spans="1:1" x14ac:dyDescent="0.25">
      <c r="A327" s="56" t="s">
        <v>794</v>
      </c>
    </row>
    <row r="328" spans="1:1" x14ac:dyDescent="0.25">
      <c r="A328" s="83" t="s">
        <v>2053</v>
      </c>
    </row>
    <row r="329" spans="1:1" x14ac:dyDescent="0.25">
      <c r="A329" s="83" t="s">
        <v>2086</v>
      </c>
    </row>
    <row r="330" spans="1:1" x14ac:dyDescent="0.25">
      <c r="A330" s="83" t="s">
        <v>2079</v>
      </c>
    </row>
    <row r="331" spans="1:1" x14ac:dyDescent="0.25">
      <c r="A331" s="56" t="s">
        <v>296</v>
      </c>
    </row>
    <row r="332" spans="1:1" x14ac:dyDescent="0.25">
      <c r="A332" s="83" t="s">
        <v>640</v>
      </c>
    </row>
    <row r="333" spans="1:1" x14ac:dyDescent="0.25">
      <c r="A333" s="83" t="s">
        <v>2211</v>
      </c>
    </row>
    <row r="334" spans="1:1" x14ac:dyDescent="0.25">
      <c r="A334" s="83" t="s">
        <v>629</v>
      </c>
    </row>
    <row r="335" spans="1:1" x14ac:dyDescent="0.25">
      <c r="A335" s="83" t="s">
        <v>2206</v>
      </c>
    </row>
    <row r="336" spans="1:1" x14ac:dyDescent="0.25">
      <c r="A336" s="83" t="s">
        <v>307</v>
      </c>
    </row>
    <row r="337" spans="1:1" x14ac:dyDescent="0.25">
      <c r="A337" s="83" t="s">
        <v>439</v>
      </c>
    </row>
    <row r="338" spans="1:1" x14ac:dyDescent="0.25">
      <c r="A338" s="83" t="s">
        <v>2234</v>
      </c>
    </row>
    <row r="339" spans="1:1" x14ac:dyDescent="0.25">
      <c r="A339" s="83" t="s">
        <v>1613</v>
      </c>
    </row>
    <row r="340" spans="1:1" x14ac:dyDescent="0.25">
      <c r="A340" s="83" t="s">
        <v>378</v>
      </c>
    </row>
    <row r="341" spans="1:1" x14ac:dyDescent="0.25">
      <c r="A341" s="83" t="s">
        <v>641</v>
      </c>
    </row>
    <row r="342" spans="1:1" x14ac:dyDescent="0.25">
      <c r="A342" s="83" t="s">
        <v>441</v>
      </c>
    </row>
    <row r="343" spans="1:1" x14ac:dyDescent="0.25">
      <c r="A343" s="83" t="s">
        <v>302</v>
      </c>
    </row>
    <row r="344" spans="1:1" x14ac:dyDescent="0.25">
      <c r="A344" s="83" t="s">
        <v>2208</v>
      </c>
    </row>
    <row r="345" spans="1:1" x14ac:dyDescent="0.25">
      <c r="A345" s="83" t="s">
        <v>580</v>
      </c>
    </row>
    <row r="346" spans="1:1" x14ac:dyDescent="0.25">
      <c r="A346" s="83" t="s">
        <v>748</v>
      </c>
    </row>
    <row r="347" spans="1:1" x14ac:dyDescent="0.25">
      <c r="A347" s="83" t="s">
        <v>571</v>
      </c>
    </row>
    <row r="348" spans="1:1" x14ac:dyDescent="0.25">
      <c r="A348" s="83" t="s">
        <v>2112</v>
      </c>
    </row>
    <row r="349" spans="1:1" x14ac:dyDescent="0.25">
      <c r="A349" s="83" t="s">
        <v>797</v>
      </c>
    </row>
    <row r="350" spans="1:1" x14ac:dyDescent="0.25">
      <c r="A350" s="83" t="s">
        <v>2209</v>
      </c>
    </row>
    <row r="351" spans="1:1" x14ac:dyDescent="0.25">
      <c r="A351" s="83" t="s">
        <v>2210</v>
      </c>
    </row>
    <row r="352" spans="1:1" x14ac:dyDescent="0.25">
      <c r="A352" s="83" t="s">
        <v>586</v>
      </c>
    </row>
    <row r="353" spans="1:1" x14ac:dyDescent="0.25">
      <c r="A353" s="83" t="s">
        <v>578</v>
      </c>
    </row>
    <row r="354" spans="1:1" x14ac:dyDescent="0.25">
      <c r="A354" s="83" t="s">
        <v>637</v>
      </c>
    </row>
    <row r="355" spans="1:1" x14ac:dyDescent="0.25">
      <c r="A355" s="83" t="s">
        <v>2219</v>
      </c>
    </row>
    <row r="356" spans="1:1" x14ac:dyDescent="0.25">
      <c r="A356" s="83" t="s">
        <v>473</v>
      </c>
    </row>
    <row r="357" spans="1:1" x14ac:dyDescent="0.25">
      <c r="A357" s="83" t="s">
        <v>2235</v>
      </c>
    </row>
    <row r="358" spans="1:1" x14ac:dyDescent="0.25">
      <c r="A358" s="83" t="s">
        <v>2034</v>
      </c>
    </row>
    <row r="359" spans="1:1" x14ac:dyDescent="0.25">
      <c r="A359" s="83" t="s">
        <v>415</v>
      </c>
    </row>
    <row r="360" spans="1:1" x14ac:dyDescent="0.25">
      <c r="A360" s="83" t="s">
        <v>631</v>
      </c>
    </row>
    <row r="361" spans="1:1" x14ac:dyDescent="0.25">
      <c r="A361" s="83" t="s">
        <v>2217</v>
      </c>
    </row>
    <row r="362" spans="1:1" x14ac:dyDescent="0.25">
      <c r="A362" s="83" t="s">
        <v>347</v>
      </c>
    </row>
    <row r="363" spans="1:1" x14ac:dyDescent="0.25">
      <c r="A363" s="83" t="s">
        <v>2226</v>
      </c>
    </row>
    <row r="364" spans="1:1" x14ac:dyDescent="0.25">
      <c r="A364" s="83" t="s">
        <v>639</v>
      </c>
    </row>
    <row r="365" spans="1:1" x14ac:dyDescent="0.25">
      <c r="A365" s="83" t="s">
        <v>582</v>
      </c>
    </row>
    <row r="366" spans="1:1" x14ac:dyDescent="0.25">
      <c r="A366" s="83" t="s">
        <v>2229</v>
      </c>
    </row>
    <row r="367" spans="1:1" x14ac:dyDescent="0.25">
      <c r="A367" s="83" t="s">
        <v>634</v>
      </c>
    </row>
    <row r="368" spans="1:1" x14ac:dyDescent="0.25">
      <c r="A368" s="83" t="s">
        <v>2232</v>
      </c>
    </row>
    <row r="369" spans="1:1" x14ac:dyDescent="0.25">
      <c r="A369" s="83" t="s">
        <v>297</v>
      </c>
    </row>
    <row r="370" spans="1:1" x14ac:dyDescent="0.25">
      <c r="A370" s="83" t="s">
        <v>2237</v>
      </c>
    </row>
    <row r="371" spans="1:1" x14ac:dyDescent="0.25">
      <c r="A371" s="83" t="s">
        <v>298</v>
      </c>
    </row>
    <row r="372" spans="1:1" x14ac:dyDescent="0.25">
      <c r="A372" s="83" t="s">
        <v>2231</v>
      </c>
    </row>
    <row r="373" spans="1:1" x14ac:dyDescent="0.25">
      <c r="A373" s="83" t="s">
        <v>633</v>
      </c>
    </row>
    <row r="374" spans="1:1" x14ac:dyDescent="0.25">
      <c r="A374" s="83" t="s">
        <v>351</v>
      </c>
    </row>
    <row r="375" spans="1:1" x14ac:dyDescent="0.25">
      <c r="A375" s="83" t="s">
        <v>643</v>
      </c>
    </row>
    <row r="376" spans="1:1" x14ac:dyDescent="0.25">
      <c r="A376" s="83" t="s">
        <v>383</v>
      </c>
    </row>
    <row r="377" spans="1:1" x14ac:dyDescent="0.25">
      <c r="A377" s="83" t="s">
        <v>382</v>
      </c>
    </row>
    <row r="378" spans="1:1" x14ac:dyDescent="0.25">
      <c r="A378" s="83" t="s">
        <v>585</v>
      </c>
    </row>
    <row r="379" spans="1:1" x14ac:dyDescent="0.25">
      <c r="A379" s="83" t="s">
        <v>311</v>
      </c>
    </row>
    <row r="380" spans="1:1" x14ac:dyDescent="0.25">
      <c r="A380" s="83" t="s">
        <v>385</v>
      </c>
    </row>
    <row r="381" spans="1:1" x14ac:dyDescent="0.25">
      <c r="A381" s="83" t="s">
        <v>594</v>
      </c>
    </row>
    <row r="382" spans="1:1" x14ac:dyDescent="0.25">
      <c r="A382" s="83" t="s">
        <v>306</v>
      </c>
    </row>
    <row r="383" spans="1:1" x14ac:dyDescent="0.25">
      <c r="A383" s="83" t="s">
        <v>381</v>
      </c>
    </row>
    <row r="384" spans="1:1" x14ac:dyDescent="0.25">
      <c r="A384" s="83" t="s">
        <v>2241</v>
      </c>
    </row>
    <row r="385" spans="1:1" x14ac:dyDescent="0.25">
      <c r="A385" s="83" t="s">
        <v>2221</v>
      </c>
    </row>
    <row r="386" spans="1:1" x14ac:dyDescent="0.25">
      <c r="A386" s="83" t="s">
        <v>313</v>
      </c>
    </row>
    <row r="387" spans="1:1" x14ac:dyDescent="0.25">
      <c r="A387" s="83" t="s">
        <v>2236</v>
      </c>
    </row>
    <row r="388" spans="1:1" x14ac:dyDescent="0.25">
      <c r="A388" s="83" t="s">
        <v>590</v>
      </c>
    </row>
    <row r="389" spans="1:1" x14ac:dyDescent="0.25">
      <c r="A389" s="83" t="s">
        <v>2238</v>
      </c>
    </row>
    <row r="390" spans="1:1" x14ac:dyDescent="0.25">
      <c r="A390" s="83" t="s">
        <v>387</v>
      </c>
    </row>
    <row r="391" spans="1:1" x14ac:dyDescent="0.25">
      <c r="A391" s="83" t="s">
        <v>2239</v>
      </c>
    </row>
    <row r="392" spans="1:1" x14ac:dyDescent="0.25">
      <c r="A392" s="83" t="s">
        <v>380</v>
      </c>
    </row>
    <row r="393" spans="1:1" x14ac:dyDescent="0.25">
      <c r="A393" s="83" t="s">
        <v>2215</v>
      </c>
    </row>
    <row r="394" spans="1:1" x14ac:dyDescent="0.25">
      <c r="A394" s="83" t="s">
        <v>308</v>
      </c>
    </row>
    <row r="395" spans="1:1" x14ac:dyDescent="0.25">
      <c r="A395" s="83" t="s">
        <v>2212</v>
      </c>
    </row>
    <row r="396" spans="1:1" x14ac:dyDescent="0.25">
      <c r="A396" s="83" t="s">
        <v>2331</v>
      </c>
    </row>
    <row r="397" spans="1:1" x14ac:dyDescent="0.25">
      <c r="A397" s="83" t="s">
        <v>2218</v>
      </c>
    </row>
    <row r="398" spans="1:1" x14ac:dyDescent="0.25">
      <c r="A398" s="83" t="s">
        <v>636</v>
      </c>
    </row>
    <row r="399" spans="1:1" x14ac:dyDescent="0.25">
      <c r="A399" s="83" t="s">
        <v>1749</v>
      </c>
    </row>
    <row r="400" spans="1:1" x14ac:dyDescent="0.25">
      <c r="A400" s="83" t="s">
        <v>2220</v>
      </c>
    </row>
    <row r="401" spans="1:1" x14ac:dyDescent="0.25">
      <c r="A401" s="83" t="s">
        <v>635</v>
      </c>
    </row>
    <row r="402" spans="1:1" x14ac:dyDescent="0.25">
      <c r="A402" s="83" t="s">
        <v>2227</v>
      </c>
    </row>
    <row r="403" spans="1:1" x14ac:dyDescent="0.25">
      <c r="A403" s="83" t="s">
        <v>632</v>
      </c>
    </row>
    <row r="404" spans="1:1" x14ac:dyDescent="0.25">
      <c r="A404" s="83" t="s">
        <v>479</v>
      </c>
    </row>
    <row r="405" spans="1:1" x14ac:dyDescent="0.25">
      <c r="A405" s="83" t="s">
        <v>2233</v>
      </c>
    </row>
    <row r="406" spans="1:1" x14ac:dyDescent="0.25">
      <c r="A406" s="83" t="s">
        <v>630</v>
      </c>
    </row>
    <row r="407" spans="1:1" x14ac:dyDescent="0.25">
      <c r="A407" s="83" t="s">
        <v>376</v>
      </c>
    </row>
    <row r="408" spans="1:1" x14ac:dyDescent="0.25">
      <c r="A408" s="83" t="s">
        <v>2228</v>
      </c>
    </row>
    <row r="409" spans="1:1" x14ac:dyDescent="0.25">
      <c r="A409" s="83" t="s">
        <v>565</v>
      </c>
    </row>
    <row r="410" spans="1:1" x14ac:dyDescent="0.25">
      <c r="A410" s="83" t="s">
        <v>2214</v>
      </c>
    </row>
    <row r="411" spans="1:1" x14ac:dyDescent="0.25">
      <c r="A411" s="83" t="s">
        <v>2213</v>
      </c>
    </row>
    <row r="412" spans="1:1" x14ac:dyDescent="0.25">
      <c r="A412" s="83" t="s">
        <v>2242</v>
      </c>
    </row>
    <row r="413" spans="1:1" x14ac:dyDescent="0.25">
      <c r="A413" s="83" t="s">
        <v>393</v>
      </c>
    </row>
    <row r="414" spans="1:1" x14ac:dyDescent="0.25">
      <c r="A414" s="83" t="s">
        <v>567</v>
      </c>
    </row>
    <row r="415" spans="1:1" x14ac:dyDescent="0.25">
      <c r="A415" s="83" t="s">
        <v>566</v>
      </c>
    </row>
    <row r="416" spans="1:1" x14ac:dyDescent="0.25">
      <c r="A416" s="83" t="s">
        <v>572</v>
      </c>
    </row>
    <row r="417" spans="1:1" x14ac:dyDescent="0.25">
      <c r="A417" s="83" t="s">
        <v>303</v>
      </c>
    </row>
    <row r="418" spans="1:1" x14ac:dyDescent="0.25">
      <c r="A418" s="83" t="s">
        <v>2230</v>
      </c>
    </row>
    <row r="419" spans="1:1" x14ac:dyDescent="0.25">
      <c r="A419" s="83" t="s">
        <v>638</v>
      </c>
    </row>
    <row r="420" spans="1:1" x14ac:dyDescent="0.25">
      <c r="A420" s="83" t="s">
        <v>2222</v>
      </c>
    </row>
    <row r="421" spans="1:1" x14ac:dyDescent="0.25">
      <c r="A421" s="83" t="s">
        <v>379</v>
      </c>
    </row>
    <row r="422" spans="1:1" x14ac:dyDescent="0.25">
      <c r="A422" s="83" t="s">
        <v>295</v>
      </c>
    </row>
    <row r="423" spans="1:1" x14ac:dyDescent="0.25">
      <c r="A423" s="83" t="s">
        <v>299</v>
      </c>
    </row>
    <row r="424" spans="1:1" x14ac:dyDescent="0.25">
      <c r="A424" s="83" t="s">
        <v>304</v>
      </c>
    </row>
    <row r="425" spans="1:1" x14ac:dyDescent="0.25">
      <c r="A425" s="83" t="s">
        <v>305</v>
      </c>
    </row>
    <row r="426" spans="1:1" x14ac:dyDescent="0.25">
      <c r="A426" s="83" t="s">
        <v>312</v>
      </c>
    </row>
    <row r="427" spans="1:1" x14ac:dyDescent="0.25">
      <c r="A427" s="83" t="s">
        <v>314</v>
      </c>
    </row>
    <row r="428" spans="1:1" x14ac:dyDescent="0.25">
      <c r="A428" s="83" t="s">
        <v>315</v>
      </c>
    </row>
    <row r="429" spans="1:1" x14ac:dyDescent="0.25">
      <c r="A429" s="83" t="s">
        <v>2216</v>
      </c>
    </row>
    <row r="430" spans="1:1" x14ac:dyDescent="0.25">
      <c r="A430" s="83" t="s">
        <v>2240</v>
      </c>
    </row>
    <row r="431" spans="1:1" x14ac:dyDescent="0.25">
      <c r="A431" s="83" t="s">
        <v>377</v>
      </c>
    </row>
    <row r="432" spans="1:1" x14ac:dyDescent="0.25">
      <c r="A432" s="83" t="s">
        <v>384</v>
      </c>
    </row>
    <row r="433" spans="1:1" x14ac:dyDescent="0.25">
      <c r="A433" s="83" t="s">
        <v>386</v>
      </c>
    </row>
    <row r="434" spans="1:1" x14ac:dyDescent="0.25">
      <c r="A434" s="83" t="s">
        <v>507</v>
      </c>
    </row>
    <row r="435" spans="1:1" x14ac:dyDescent="0.25">
      <c r="A435" s="83" t="s">
        <v>581</v>
      </c>
    </row>
    <row r="436" spans="1:1" x14ac:dyDescent="0.25">
      <c r="A436" s="83" t="s">
        <v>584</v>
      </c>
    </row>
    <row r="437" spans="1:1" x14ac:dyDescent="0.25">
      <c r="A437" s="83" t="s">
        <v>642</v>
      </c>
    </row>
    <row r="438" spans="1:1" x14ac:dyDescent="0.25">
      <c r="A438" s="83" t="s">
        <v>645</v>
      </c>
    </row>
    <row r="439" spans="1:1" x14ac:dyDescent="0.25">
      <c r="A439" s="83" t="s">
        <v>646</v>
      </c>
    </row>
    <row r="440" spans="1:1" x14ac:dyDescent="0.25">
      <c r="A440" s="83" t="s">
        <v>651</v>
      </c>
    </row>
    <row r="441" spans="1:1" x14ac:dyDescent="0.25">
      <c r="A441" s="56" t="s">
        <v>653</v>
      </c>
    </row>
    <row r="442" spans="1:1" x14ac:dyDescent="0.25">
      <c r="A442" s="83" t="s">
        <v>652</v>
      </c>
    </row>
    <row r="443" spans="1:1" x14ac:dyDescent="0.25">
      <c r="A443" s="56" t="s">
        <v>536</v>
      </c>
    </row>
    <row r="444" spans="1:1" x14ac:dyDescent="0.25">
      <c r="A444" s="83" t="s">
        <v>2353</v>
      </c>
    </row>
    <row r="445" spans="1:1" x14ac:dyDescent="0.25">
      <c r="A445" s="83" t="s">
        <v>2332</v>
      </c>
    </row>
    <row r="446" spans="1:1" x14ac:dyDescent="0.25">
      <c r="A446" s="83" t="s">
        <v>535</v>
      </c>
    </row>
    <row r="447" spans="1:1" x14ac:dyDescent="0.25">
      <c r="A447" s="83" t="s">
        <v>548</v>
      </c>
    </row>
    <row r="448" spans="1:1" x14ac:dyDescent="0.25">
      <c r="A448" s="83" t="s">
        <v>560</v>
      </c>
    </row>
    <row r="449" spans="1:1" x14ac:dyDescent="0.25">
      <c r="A449" s="83" t="s">
        <v>563</v>
      </c>
    </row>
    <row r="450" spans="1:1" x14ac:dyDescent="0.25">
      <c r="A450" s="83" t="s">
        <v>538</v>
      </c>
    </row>
    <row r="451" spans="1:1" x14ac:dyDescent="0.25">
      <c r="A451" s="56" t="s">
        <v>657</v>
      </c>
    </row>
    <row r="452" spans="1:1" x14ac:dyDescent="0.25">
      <c r="A452" s="83">
        <v>20307</v>
      </c>
    </row>
    <row r="453" spans="1:1" x14ac:dyDescent="0.25">
      <c r="A453" s="83" t="s">
        <v>659</v>
      </c>
    </row>
    <row r="454" spans="1:1" x14ac:dyDescent="0.25">
      <c r="A454" s="83" t="s">
        <v>660</v>
      </c>
    </row>
    <row r="455" spans="1:1" x14ac:dyDescent="0.25">
      <c r="A455" s="83" t="s">
        <v>661</v>
      </c>
    </row>
    <row r="456" spans="1:1" x14ac:dyDescent="0.25">
      <c r="A456" s="83" t="s">
        <v>656</v>
      </c>
    </row>
    <row r="457" spans="1:1" x14ac:dyDescent="0.25">
      <c r="A457" s="83" t="s">
        <v>834</v>
      </c>
    </row>
    <row r="458" spans="1:1" x14ac:dyDescent="0.25">
      <c r="A458" s="83" t="s">
        <v>835</v>
      </c>
    </row>
    <row r="459" spans="1:1" x14ac:dyDescent="0.25">
      <c r="A459" s="56" t="s">
        <v>395</v>
      </c>
    </row>
    <row r="460" spans="1:1" x14ac:dyDescent="0.25">
      <c r="A460" s="83" t="s">
        <v>562</v>
      </c>
    </row>
    <row r="461" spans="1:1" x14ac:dyDescent="0.25">
      <c r="A461" s="83" t="s">
        <v>394</v>
      </c>
    </row>
    <row r="462" spans="1:1" x14ac:dyDescent="0.25">
      <c r="A462" s="83" t="s">
        <v>621</v>
      </c>
    </row>
    <row r="463" spans="1:1" x14ac:dyDescent="0.25">
      <c r="A463" s="83" t="s">
        <v>620</v>
      </c>
    </row>
    <row r="464" spans="1:1" x14ac:dyDescent="0.25">
      <c r="A464" s="56" t="s">
        <v>556</v>
      </c>
    </row>
    <row r="465" spans="1:1" x14ac:dyDescent="0.25">
      <c r="A465" s="83" t="s">
        <v>555</v>
      </c>
    </row>
    <row r="466" spans="1:1" x14ac:dyDescent="0.25">
      <c r="A466" s="56" t="s">
        <v>444</v>
      </c>
    </row>
    <row r="467" spans="1:1" x14ac:dyDescent="0.25">
      <c r="A467" s="83" t="s">
        <v>443</v>
      </c>
    </row>
    <row r="468" spans="1:1" x14ac:dyDescent="0.25">
      <c r="A468" s="56" t="s">
        <v>604</v>
      </c>
    </row>
    <row r="469" spans="1:1" x14ac:dyDescent="0.25">
      <c r="A469" s="83" t="s">
        <v>603</v>
      </c>
    </row>
    <row r="470" spans="1:1" x14ac:dyDescent="0.25">
      <c r="A470" s="56" t="s">
        <v>455</v>
      </c>
    </row>
    <row r="471" spans="1:1" x14ac:dyDescent="0.25">
      <c r="A471" s="83" t="s">
        <v>454</v>
      </c>
    </row>
    <row r="472" spans="1:1" x14ac:dyDescent="0.25">
      <c r="A472" s="83" t="s">
        <v>474</v>
      </c>
    </row>
    <row r="473" spans="1:1" x14ac:dyDescent="0.25">
      <c r="A473" s="83" t="s">
        <v>492</v>
      </c>
    </row>
    <row r="474" spans="1:1" x14ac:dyDescent="0.25">
      <c r="A474" s="83" t="s">
        <v>1595</v>
      </c>
    </row>
    <row r="475" spans="1:1" x14ac:dyDescent="0.25">
      <c r="A475" s="83" t="s">
        <v>718</v>
      </c>
    </row>
    <row r="476" spans="1:1" x14ac:dyDescent="0.25">
      <c r="A476" s="56" t="s">
        <v>437</v>
      </c>
    </row>
    <row r="477" spans="1:1" x14ac:dyDescent="0.25">
      <c r="A477" s="83" t="s">
        <v>436</v>
      </c>
    </row>
    <row r="478" spans="1:1" x14ac:dyDescent="0.25">
      <c r="A478" s="56" t="s">
        <v>323</v>
      </c>
    </row>
    <row r="479" spans="1:1" x14ac:dyDescent="0.25">
      <c r="A479" s="83" t="s">
        <v>600</v>
      </c>
    </row>
    <row r="480" spans="1:1" x14ac:dyDescent="0.25">
      <c r="A480" s="83" t="s">
        <v>258</v>
      </c>
    </row>
    <row r="481" spans="1:1" x14ac:dyDescent="0.25">
      <c r="A481" s="56" t="s">
        <v>733</v>
      </c>
    </row>
    <row r="482" spans="1:1" x14ac:dyDescent="0.25">
      <c r="A482" s="83" t="s">
        <v>2299</v>
      </c>
    </row>
    <row r="483" spans="1:1" x14ac:dyDescent="0.25">
      <c r="A483" s="83" t="s">
        <v>732</v>
      </c>
    </row>
    <row r="484" spans="1:1" x14ac:dyDescent="0.25">
      <c r="A484" s="56" t="s">
        <v>265</v>
      </c>
    </row>
    <row r="485" spans="1:1" x14ac:dyDescent="0.25">
      <c r="A485" s="83" t="s">
        <v>399</v>
      </c>
    </row>
    <row r="486" spans="1:1" x14ac:dyDescent="0.25">
      <c r="A486" s="83" t="s">
        <v>275</v>
      </c>
    </row>
    <row r="487" spans="1:1" x14ac:dyDescent="0.25">
      <c r="A487" s="83" t="s">
        <v>845</v>
      </c>
    </row>
    <row r="488" spans="1:1" x14ac:dyDescent="0.25">
      <c r="A488" s="83" t="s">
        <v>848</v>
      </c>
    </row>
    <row r="489" spans="1:1" x14ac:dyDescent="0.25">
      <c r="A489" s="83" t="s">
        <v>416</v>
      </c>
    </row>
    <row r="490" spans="1:1" x14ac:dyDescent="0.25">
      <c r="A490" s="83" t="s">
        <v>722</v>
      </c>
    </row>
    <row r="491" spans="1:1" x14ac:dyDescent="0.25">
      <c r="A491" s="83" t="s">
        <v>720</v>
      </c>
    </row>
    <row r="492" spans="1:1" x14ac:dyDescent="0.25">
      <c r="A492" s="83" t="s">
        <v>723</v>
      </c>
    </row>
    <row r="493" spans="1:1" x14ac:dyDescent="0.25">
      <c r="A493" s="83" t="s">
        <v>522</v>
      </c>
    </row>
    <row r="494" spans="1:1" x14ac:dyDescent="0.25">
      <c r="A494" s="83" t="s">
        <v>858</v>
      </c>
    </row>
    <row r="495" spans="1:1" x14ac:dyDescent="0.25">
      <c r="A495" s="83" t="s">
        <v>859</v>
      </c>
    </row>
    <row r="496" spans="1:1" x14ac:dyDescent="0.25">
      <c r="A496" s="83" t="s">
        <v>853</v>
      </c>
    </row>
    <row r="497" spans="1:1" x14ac:dyDescent="0.25">
      <c r="A497" s="83" t="s">
        <v>340</v>
      </c>
    </row>
    <row r="498" spans="1:1" x14ac:dyDescent="0.25">
      <c r="A498" s="83" t="s">
        <v>366</v>
      </c>
    </row>
    <row r="499" spans="1:1" x14ac:dyDescent="0.25">
      <c r="A499" s="83" t="s">
        <v>367</v>
      </c>
    </row>
    <row r="500" spans="1:1" x14ac:dyDescent="0.25">
      <c r="A500" s="83" t="s">
        <v>406</v>
      </c>
    </row>
    <row r="501" spans="1:1" x14ac:dyDescent="0.25">
      <c r="A501" s="83" t="s">
        <v>278</v>
      </c>
    </row>
    <row r="502" spans="1:1" x14ac:dyDescent="0.25">
      <c r="A502" s="83" t="s">
        <v>735</v>
      </c>
    </row>
    <row r="503" spans="1:1" x14ac:dyDescent="0.25">
      <c r="A503" s="83" t="s">
        <v>277</v>
      </c>
    </row>
    <row r="504" spans="1:1" x14ac:dyDescent="0.25">
      <c r="A504" s="83" t="s">
        <v>268</v>
      </c>
    </row>
    <row r="505" spans="1:1" x14ac:dyDescent="0.25">
      <c r="A505" s="83" t="s">
        <v>867</v>
      </c>
    </row>
    <row r="506" spans="1:1" x14ac:dyDescent="0.25">
      <c r="A506" s="83" t="s">
        <v>283</v>
      </c>
    </row>
    <row r="507" spans="1:1" x14ac:dyDescent="0.25">
      <c r="A507" s="83" t="s">
        <v>496</v>
      </c>
    </row>
    <row r="508" spans="1:1" x14ac:dyDescent="0.25">
      <c r="A508" s="83" t="s">
        <v>358</v>
      </c>
    </row>
    <row r="509" spans="1:1" x14ac:dyDescent="0.25">
      <c r="A509" s="83" t="s">
        <v>742</v>
      </c>
    </row>
    <row r="510" spans="1:1" x14ac:dyDescent="0.25">
      <c r="A510" s="83" t="s">
        <v>749</v>
      </c>
    </row>
    <row r="511" spans="1:1" x14ac:dyDescent="0.25">
      <c r="A511" s="83" t="s">
        <v>865</v>
      </c>
    </row>
    <row r="512" spans="1:1" x14ac:dyDescent="0.25">
      <c r="A512" s="83" t="s">
        <v>281</v>
      </c>
    </row>
    <row r="513" spans="1:1" x14ac:dyDescent="0.25">
      <c r="A513" s="83" t="s">
        <v>398</v>
      </c>
    </row>
    <row r="514" spans="1:1" x14ac:dyDescent="0.25">
      <c r="A514" s="83" t="s">
        <v>871</v>
      </c>
    </row>
    <row r="515" spans="1:1" x14ac:dyDescent="0.25">
      <c r="A515" s="83" t="s">
        <v>870</v>
      </c>
    </row>
    <row r="516" spans="1:1" x14ac:dyDescent="0.25">
      <c r="A516" s="83" t="s">
        <v>280</v>
      </c>
    </row>
    <row r="517" spans="1:1" x14ac:dyDescent="0.25">
      <c r="A517" s="83" t="s">
        <v>442</v>
      </c>
    </row>
    <row r="518" spans="1:1" x14ac:dyDescent="0.25">
      <c r="A518" s="83" t="s">
        <v>396</v>
      </c>
    </row>
    <row r="519" spans="1:1" x14ac:dyDescent="0.25">
      <c r="A519" s="83" t="s">
        <v>744</v>
      </c>
    </row>
    <row r="520" spans="1:1" x14ac:dyDescent="0.25">
      <c r="A520" s="83" t="s">
        <v>284</v>
      </c>
    </row>
    <row r="521" spans="1:1" x14ac:dyDescent="0.25">
      <c r="A521" s="83" t="s">
        <v>365</v>
      </c>
    </row>
    <row r="522" spans="1:1" x14ac:dyDescent="0.25">
      <c r="A522" s="83" t="s">
        <v>401</v>
      </c>
    </row>
    <row r="523" spans="1:1" x14ac:dyDescent="0.25">
      <c r="A523" s="83" t="s">
        <v>873</v>
      </c>
    </row>
    <row r="524" spans="1:1" x14ac:dyDescent="0.25">
      <c r="A524" s="83" t="s">
        <v>874</v>
      </c>
    </row>
    <row r="525" spans="1:1" x14ac:dyDescent="0.25">
      <c r="A525" s="83" t="s">
        <v>288</v>
      </c>
    </row>
    <row r="526" spans="1:1" x14ac:dyDescent="0.25">
      <c r="A526" s="83" t="s">
        <v>405</v>
      </c>
    </row>
    <row r="527" spans="1:1" x14ac:dyDescent="0.25">
      <c r="A527" s="83" t="s">
        <v>854</v>
      </c>
    </row>
    <row r="528" spans="1:1" x14ac:dyDescent="0.25">
      <c r="A528" s="83" t="s">
        <v>341</v>
      </c>
    </row>
    <row r="529" spans="1:1" x14ac:dyDescent="0.25">
      <c r="A529" s="83" t="s">
        <v>274</v>
      </c>
    </row>
    <row r="530" spans="1:1" x14ac:dyDescent="0.25">
      <c r="A530" s="83" t="s">
        <v>279</v>
      </c>
    </row>
    <row r="531" spans="1:1" x14ac:dyDescent="0.25">
      <c r="A531" s="83" t="s">
        <v>342</v>
      </c>
    </row>
    <row r="532" spans="1:1" x14ac:dyDescent="0.25">
      <c r="A532" s="83" t="s">
        <v>741</v>
      </c>
    </row>
    <row r="533" spans="1:1" x14ac:dyDescent="0.25">
      <c r="A533" s="83" t="s">
        <v>433</v>
      </c>
    </row>
    <row r="534" spans="1:1" x14ac:dyDescent="0.25">
      <c r="A534" s="83" t="s">
        <v>421</v>
      </c>
    </row>
    <row r="535" spans="1:1" x14ac:dyDescent="0.25">
      <c r="A535" s="83" t="s">
        <v>286</v>
      </c>
    </row>
    <row r="536" spans="1:1" x14ac:dyDescent="0.25">
      <c r="A536" s="83" t="s">
        <v>271</v>
      </c>
    </row>
    <row r="537" spans="1:1" x14ac:dyDescent="0.25">
      <c r="A537" s="83" t="s">
        <v>287</v>
      </c>
    </row>
    <row r="538" spans="1:1" x14ac:dyDescent="0.25">
      <c r="A538" s="83" t="s">
        <v>509</v>
      </c>
    </row>
    <row r="539" spans="1:1" x14ac:dyDescent="0.25">
      <c r="A539" s="83" t="s">
        <v>272</v>
      </c>
    </row>
    <row r="540" spans="1:1" x14ac:dyDescent="0.25">
      <c r="A540" s="83" t="s">
        <v>863</v>
      </c>
    </row>
    <row r="541" spans="1:1" x14ac:dyDescent="0.25">
      <c r="A541" s="83" t="s">
        <v>740</v>
      </c>
    </row>
    <row r="542" spans="1:1" x14ac:dyDescent="0.25">
      <c r="A542" s="83" t="s">
        <v>282</v>
      </c>
    </row>
    <row r="543" spans="1:1" x14ac:dyDescent="0.25">
      <c r="A543" s="83" t="s">
        <v>397</v>
      </c>
    </row>
    <row r="544" spans="1:1" x14ac:dyDescent="0.25">
      <c r="A544" s="83" t="s">
        <v>452</v>
      </c>
    </row>
    <row r="545" spans="1:1" x14ac:dyDescent="0.25">
      <c r="A545" s="83" t="s">
        <v>357</v>
      </c>
    </row>
    <row r="546" spans="1:1" x14ac:dyDescent="0.25">
      <c r="A546" s="83" t="s">
        <v>866</v>
      </c>
    </row>
    <row r="547" spans="1:1" x14ac:dyDescent="0.25">
      <c r="A547" s="83" t="s">
        <v>400</v>
      </c>
    </row>
    <row r="548" spans="1:1" x14ac:dyDescent="0.25">
      <c r="A548" s="83" t="s">
        <v>273</v>
      </c>
    </row>
    <row r="549" spans="1:1" x14ac:dyDescent="0.25">
      <c r="A549" s="83" t="s">
        <v>354</v>
      </c>
    </row>
    <row r="550" spans="1:1" x14ac:dyDescent="0.25">
      <c r="A550" s="83" t="s">
        <v>872</v>
      </c>
    </row>
    <row r="551" spans="1:1" x14ac:dyDescent="0.25">
      <c r="A551" s="83" t="s">
        <v>517</v>
      </c>
    </row>
    <row r="552" spans="1:1" x14ac:dyDescent="0.25">
      <c r="A552" s="83" t="s">
        <v>335</v>
      </c>
    </row>
    <row r="553" spans="1:1" x14ac:dyDescent="0.25">
      <c r="A553" s="83" t="s">
        <v>290</v>
      </c>
    </row>
    <row r="554" spans="1:1" x14ac:dyDescent="0.25">
      <c r="A554" s="83" t="s">
        <v>520</v>
      </c>
    </row>
    <row r="555" spans="1:1" x14ac:dyDescent="0.25">
      <c r="A555" s="83" t="s">
        <v>258</v>
      </c>
    </row>
    <row r="556" spans="1:1" x14ac:dyDescent="0.25">
      <c r="A556" s="83" t="s">
        <v>270</v>
      </c>
    </row>
    <row r="557" spans="1:1" x14ac:dyDescent="0.25">
      <c r="A557" s="83" t="s">
        <v>276</v>
      </c>
    </row>
    <row r="558" spans="1:1" x14ac:dyDescent="0.25">
      <c r="A558" s="83" t="s">
        <v>285</v>
      </c>
    </row>
    <row r="559" spans="1:1" x14ac:dyDescent="0.25">
      <c r="A559" s="83" t="s">
        <v>289</v>
      </c>
    </row>
    <row r="560" spans="1:1" x14ac:dyDescent="0.25">
      <c r="A560" s="83" t="s">
        <v>291</v>
      </c>
    </row>
    <row r="561" spans="1:1" x14ac:dyDescent="0.25">
      <c r="A561" s="83" t="s">
        <v>292</v>
      </c>
    </row>
    <row r="562" spans="1:1" x14ac:dyDescent="0.25">
      <c r="A562" s="83" t="s">
        <v>836</v>
      </c>
    </row>
    <row r="563" spans="1:1" x14ac:dyDescent="0.25">
      <c r="A563" s="83" t="s">
        <v>855</v>
      </c>
    </row>
    <row r="564" spans="1:1" x14ac:dyDescent="0.25">
      <c r="A564" s="83" t="s">
        <v>856</v>
      </c>
    </row>
    <row r="565" spans="1:1" x14ac:dyDescent="0.25">
      <c r="A565" s="83" t="s">
        <v>864</v>
      </c>
    </row>
    <row r="566" spans="1:1" x14ac:dyDescent="0.25">
      <c r="A566" s="83" t="s">
        <v>339</v>
      </c>
    </row>
    <row r="567" spans="1:1" x14ac:dyDescent="0.25">
      <c r="A567" s="83" t="s">
        <v>363</v>
      </c>
    </row>
    <row r="568" spans="1:1" x14ac:dyDescent="0.25">
      <c r="A568" s="83" t="s">
        <v>368</v>
      </c>
    </row>
    <row r="569" spans="1:1" x14ac:dyDescent="0.25">
      <c r="A569" s="83" t="s">
        <v>518</v>
      </c>
    </row>
    <row r="570" spans="1:1" x14ac:dyDescent="0.25">
      <c r="A570" s="83" t="s">
        <v>523</v>
      </c>
    </row>
    <row r="571" spans="1:1" x14ac:dyDescent="0.25">
      <c r="A571" s="83" t="s">
        <v>715</v>
      </c>
    </row>
    <row r="572" spans="1:1" x14ac:dyDescent="0.25">
      <c r="A572" s="83" t="s">
        <v>716</v>
      </c>
    </row>
    <row r="573" spans="1:1" x14ac:dyDescent="0.25">
      <c r="A573" s="83" t="s">
        <v>721</v>
      </c>
    </row>
    <row r="574" spans="1:1" x14ac:dyDescent="0.25">
      <c r="A574" s="83" t="s">
        <v>725</v>
      </c>
    </row>
    <row r="575" spans="1:1" x14ac:dyDescent="0.25">
      <c r="A575" s="83" t="s">
        <v>726</v>
      </c>
    </row>
    <row r="576" spans="1:1" x14ac:dyDescent="0.25">
      <c r="A576" s="83" t="s">
        <v>727</v>
      </c>
    </row>
    <row r="577" spans="1:1" x14ac:dyDescent="0.25">
      <c r="A577" s="83" t="s">
        <v>729</v>
      </c>
    </row>
    <row r="578" spans="1:1" x14ac:dyDescent="0.25">
      <c r="A578" s="83" t="s">
        <v>734</v>
      </c>
    </row>
    <row r="579" spans="1:1" x14ac:dyDescent="0.25">
      <c r="A579" s="83" t="s">
        <v>766</v>
      </c>
    </row>
    <row r="580" spans="1:1" x14ac:dyDescent="0.25">
      <c r="A580" s="83" t="s">
        <v>775</v>
      </c>
    </row>
    <row r="581" spans="1:1" x14ac:dyDescent="0.25">
      <c r="A581" s="56" t="s">
        <v>425</v>
      </c>
    </row>
    <row r="582" spans="1:1" x14ac:dyDescent="0.25">
      <c r="A582" s="83" t="s">
        <v>424</v>
      </c>
    </row>
    <row r="583" spans="1:1" x14ac:dyDescent="0.25">
      <c r="A583" s="83" t="s">
        <v>445</v>
      </c>
    </row>
    <row r="584" spans="1:1" x14ac:dyDescent="0.25">
      <c r="A584" s="56" t="s">
        <v>2196</v>
      </c>
    </row>
    <row r="585" spans="1:1" x14ac:dyDescent="0.25">
      <c r="A585" s="83" t="s">
        <v>2275</v>
      </c>
    </row>
    <row r="586" spans="1:1" x14ac:dyDescent="0.25">
      <c r="A586" s="83" t="s">
        <v>2195</v>
      </c>
    </row>
    <row r="587" spans="1:1" x14ac:dyDescent="0.25">
      <c r="A587" s="83" t="s">
        <v>2093</v>
      </c>
    </row>
    <row r="588" spans="1:1" x14ac:dyDescent="0.25">
      <c r="A588" s="56" t="s">
        <v>2336</v>
      </c>
    </row>
    <row r="589" spans="1:1" x14ac:dyDescent="0.25">
      <c r="A589" s="83" t="s">
        <v>2076</v>
      </c>
    </row>
    <row r="590" spans="1:1" x14ac:dyDescent="0.25">
      <c r="A590" s="83" t="s">
        <v>2077</v>
      </c>
    </row>
    <row r="591" spans="1:1" x14ac:dyDescent="0.25">
      <c r="A591" s="56" t="s">
        <v>597</v>
      </c>
    </row>
    <row r="592" spans="1:1" x14ac:dyDescent="0.25">
      <c r="A592" s="83" t="s">
        <v>596</v>
      </c>
    </row>
    <row r="593" spans="1:1" x14ac:dyDescent="0.25">
      <c r="A593" s="56" t="s">
        <v>389</v>
      </c>
    </row>
    <row r="594" spans="1:1" x14ac:dyDescent="0.25">
      <c r="A594" s="83" t="s">
        <v>388</v>
      </c>
    </row>
    <row r="595" spans="1:1" x14ac:dyDescent="0.25">
      <c r="A595" s="83" t="s">
        <v>564</v>
      </c>
    </row>
    <row r="596" spans="1:1" x14ac:dyDescent="0.25">
      <c r="A596" s="83" t="s">
        <v>431</v>
      </c>
    </row>
    <row r="597" spans="1:1" x14ac:dyDescent="0.25">
      <c r="A597" s="56" t="s">
        <v>754</v>
      </c>
    </row>
    <row r="598" spans="1:1" x14ac:dyDescent="0.25">
      <c r="A598" s="83" t="s">
        <v>1849</v>
      </c>
    </row>
    <row r="599" spans="1:1" x14ac:dyDescent="0.25">
      <c r="A599" s="83" t="s">
        <v>753</v>
      </c>
    </row>
    <row r="600" spans="1:1" x14ac:dyDescent="0.25">
      <c r="A600" s="56" t="s">
        <v>2172</v>
      </c>
    </row>
    <row r="601" spans="1:1" x14ac:dyDescent="0.25">
      <c r="A601" s="83" t="s">
        <v>2119</v>
      </c>
    </row>
    <row r="602" spans="1:1" x14ac:dyDescent="0.25">
      <c r="A602" s="83" t="s">
        <v>2305</v>
      </c>
    </row>
    <row r="603" spans="1:1" x14ac:dyDescent="0.25">
      <c r="A603" s="56" t="s">
        <v>1032</v>
      </c>
    </row>
    <row r="604" spans="1:1" x14ac:dyDescent="0.25">
      <c r="A604" s="83" t="s">
        <v>1987</v>
      </c>
    </row>
    <row r="605" spans="1:1" x14ac:dyDescent="0.25">
      <c r="A605" s="56" t="s">
        <v>2329</v>
      </c>
    </row>
    <row r="606" spans="1:1" x14ac:dyDescent="0.25">
      <c r="A606" s="83" t="s">
        <v>2328</v>
      </c>
    </row>
    <row r="607" spans="1:1" x14ac:dyDescent="0.25">
      <c r="A607" s="56" t="s">
        <v>2363</v>
      </c>
    </row>
    <row r="608" spans="1:1" x14ac:dyDescent="0.25">
      <c r="A608" s="83" t="s">
        <v>2362</v>
      </c>
    </row>
    <row r="609" spans="1:1" x14ac:dyDescent="0.25">
      <c r="A609" s="56" t="s">
        <v>2352</v>
      </c>
    </row>
    <row r="610" spans="1:1" x14ac:dyDescent="0.25">
      <c r="A610" s="83" t="s">
        <v>2351</v>
      </c>
    </row>
    <row r="611" spans="1:1" x14ac:dyDescent="0.25">
      <c r="A611" s="56" t="s">
        <v>2345</v>
      </c>
    </row>
    <row r="612" spans="1:1" x14ac:dyDescent="0.25">
      <c r="A612" s="83" t="s">
        <v>2344</v>
      </c>
    </row>
    <row r="613" spans="1:1" x14ac:dyDescent="0.25">
      <c r="A613" s="83" t="s">
        <v>2356</v>
      </c>
    </row>
    <row r="614" spans="1:1" x14ac:dyDescent="0.25">
      <c r="A614" s="56" t="s">
        <v>569</v>
      </c>
    </row>
    <row r="615" spans="1:1" x14ac:dyDescent="0.25">
      <c r="A615" s="83" t="s">
        <v>568</v>
      </c>
    </row>
    <row r="616" spans="1:1" x14ac:dyDescent="0.25">
      <c r="A616" s="56" t="s">
        <v>500</v>
      </c>
    </row>
    <row r="617" spans="1:1" x14ac:dyDescent="0.25">
      <c r="A617" s="83" t="s">
        <v>499</v>
      </c>
    </row>
    <row r="618" spans="1:1" x14ac:dyDescent="0.25">
      <c r="A618" s="83" t="s">
        <v>875</v>
      </c>
    </row>
    <row r="619" spans="1:1" x14ac:dyDescent="0.25">
      <c r="A619" s="83" t="s">
        <v>2091</v>
      </c>
    </row>
    <row r="620" spans="1:1" x14ac:dyDescent="0.25">
      <c r="A620" s="83" t="s">
        <v>501</v>
      </c>
    </row>
    <row r="621" spans="1:1" x14ac:dyDescent="0.25">
      <c r="A621" s="56" t="s">
        <v>301</v>
      </c>
    </row>
    <row r="622" spans="1:1" x14ac:dyDescent="0.25">
      <c r="A622" s="83" t="s">
        <v>2324</v>
      </c>
    </row>
    <row r="623" spans="1:1" x14ac:dyDescent="0.25">
      <c r="A623" s="83" t="s">
        <v>2322</v>
      </c>
    </row>
    <row r="624" spans="1:1" x14ac:dyDescent="0.25">
      <c r="A624" s="83" t="s">
        <v>2323</v>
      </c>
    </row>
    <row r="625" spans="1:1" x14ac:dyDescent="0.25">
      <c r="A625" s="83" t="s">
        <v>300</v>
      </c>
    </row>
    <row r="626" spans="1:1" x14ac:dyDescent="0.25">
      <c r="A626" s="56" t="s">
        <v>107</v>
      </c>
    </row>
    <row r="627" spans="1:1" x14ac:dyDescent="0.25">
      <c r="A627" s="83" t="s">
        <v>131</v>
      </c>
    </row>
    <row r="628" spans="1:1" x14ac:dyDescent="0.25">
      <c r="A628" s="83" t="s">
        <v>717</v>
      </c>
    </row>
    <row r="629" spans="1:1" x14ac:dyDescent="0.25">
      <c r="A629" s="83" t="s">
        <v>755</v>
      </c>
    </row>
    <row r="630" spans="1:1" x14ac:dyDescent="0.25">
      <c r="A630" s="83" t="s">
        <v>362</v>
      </c>
    </row>
    <row r="631" spans="1:1" x14ac:dyDescent="0.25">
      <c r="A631" s="83" t="s">
        <v>2293</v>
      </c>
    </row>
    <row r="632" spans="1:1" x14ac:dyDescent="0.25">
      <c r="A632" s="83" t="s">
        <v>350</v>
      </c>
    </row>
    <row r="633" spans="1:1" x14ac:dyDescent="0.25">
      <c r="A633" s="83" t="s">
        <v>611</v>
      </c>
    </row>
    <row r="634" spans="1:1" x14ac:dyDescent="0.25">
      <c r="A634" s="83" t="s">
        <v>495</v>
      </c>
    </row>
    <row r="635" spans="1:1" x14ac:dyDescent="0.25">
      <c r="A635" s="83" t="s">
        <v>113</v>
      </c>
    </row>
    <row r="636" spans="1:1" x14ac:dyDescent="0.25">
      <c r="A636" s="83" t="s">
        <v>478</v>
      </c>
    </row>
    <row r="637" spans="1:1" x14ac:dyDescent="0.25">
      <c r="A637" s="83" t="s">
        <v>481</v>
      </c>
    </row>
    <row r="638" spans="1:1" x14ac:dyDescent="0.25">
      <c r="A638" s="83" t="s">
        <v>364</v>
      </c>
    </row>
    <row r="639" spans="1:1" x14ac:dyDescent="0.25">
      <c r="A639" s="83" t="s">
        <v>430</v>
      </c>
    </row>
    <row r="640" spans="1:1" x14ac:dyDescent="0.25">
      <c r="A640" s="83" t="s">
        <v>348</v>
      </c>
    </row>
    <row r="641" spans="1:1" x14ac:dyDescent="0.25">
      <c r="A641" s="83" t="s">
        <v>879</v>
      </c>
    </row>
    <row r="642" spans="1:1" x14ac:dyDescent="0.25">
      <c r="A642" s="83" t="s">
        <v>343</v>
      </c>
    </row>
    <row r="643" spans="1:1" x14ac:dyDescent="0.25">
      <c r="A643" s="83" t="s">
        <v>127</v>
      </c>
    </row>
    <row r="644" spans="1:1" x14ac:dyDescent="0.25">
      <c r="A644" s="83" t="s">
        <v>129</v>
      </c>
    </row>
    <row r="645" spans="1:1" x14ac:dyDescent="0.25">
      <c r="A645" s="83" t="s">
        <v>427</v>
      </c>
    </row>
    <row r="646" spans="1:1" x14ac:dyDescent="0.25">
      <c r="A646" s="83" t="s">
        <v>411</v>
      </c>
    </row>
    <row r="647" spans="1:1" x14ac:dyDescent="0.25">
      <c r="A647" s="83" t="s">
        <v>126</v>
      </c>
    </row>
    <row r="648" spans="1:1" x14ac:dyDescent="0.25">
      <c r="A648" s="83" t="s">
        <v>426</v>
      </c>
    </row>
    <row r="649" spans="1:1" x14ac:dyDescent="0.25">
      <c r="A649" s="83" t="s">
        <v>432</v>
      </c>
    </row>
    <row r="650" spans="1:1" x14ac:dyDescent="0.25">
      <c r="A650" s="83" t="s">
        <v>719</v>
      </c>
    </row>
    <row r="651" spans="1:1" x14ac:dyDescent="0.25">
      <c r="A651" s="83" t="s">
        <v>110</v>
      </c>
    </row>
    <row r="652" spans="1:1" x14ac:dyDescent="0.25">
      <c r="A652" s="83" t="s">
        <v>349</v>
      </c>
    </row>
    <row r="653" spans="1:1" x14ac:dyDescent="0.25">
      <c r="A653" s="83" t="s">
        <v>422</v>
      </c>
    </row>
    <row r="654" spans="1:1" x14ac:dyDescent="0.25">
      <c r="A654" s="83" t="s">
        <v>346</v>
      </c>
    </row>
    <row r="655" spans="1:1" x14ac:dyDescent="0.25">
      <c r="A655" s="83" t="s">
        <v>390</v>
      </c>
    </row>
    <row r="656" spans="1:1" x14ac:dyDescent="0.25">
      <c r="A656" s="83" t="s">
        <v>407</v>
      </c>
    </row>
    <row r="657" spans="1:1" x14ac:dyDescent="0.25">
      <c r="A657" s="83" t="s">
        <v>122</v>
      </c>
    </row>
    <row r="658" spans="1:1" x14ac:dyDescent="0.25">
      <c r="A658" s="83" t="s">
        <v>1593</v>
      </c>
    </row>
    <row r="659" spans="1:1" x14ac:dyDescent="0.25">
      <c r="A659" s="83" t="s">
        <v>666</v>
      </c>
    </row>
    <row r="660" spans="1:1" x14ac:dyDescent="0.25">
      <c r="A660" s="83" t="s">
        <v>667</v>
      </c>
    </row>
    <row r="661" spans="1:1" x14ac:dyDescent="0.25">
      <c r="A661" s="83" t="s">
        <v>412</v>
      </c>
    </row>
    <row r="662" spans="1:1" x14ac:dyDescent="0.25">
      <c r="A662" s="83" t="s">
        <v>128</v>
      </c>
    </row>
    <row r="663" spans="1:1" x14ac:dyDescent="0.25">
      <c r="A663" s="83" t="s">
        <v>435</v>
      </c>
    </row>
    <row r="664" spans="1:1" x14ac:dyDescent="0.25">
      <c r="A664" s="83" t="s">
        <v>428</v>
      </c>
    </row>
    <row r="665" spans="1:1" x14ac:dyDescent="0.25">
      <c r="A665" s="83" t="s">
        <v>408</v>
      </c>
    </row>
    <row r="666" spans="1:1" x14ac:dyDescent="0.25">
      <c r="A666" s="83" t="s">
        <v>123</v>
      </c>
    </row>
    <row r="667" spans="1:1" x14ac:dyDescent="0.25">
      <c r="A667" s="83" t="s">
        <v>493</v>
      </c>
    </row>
    <row r="668" spans="1:1" x14ac:dyDescent="0.25">
      <c r="A668" s="83" t="s">
        <v>512</v>
      </c>
    </row>
    <row r="669" spans="1:1" x14ac:dyDescent="0.25">
      <c r="A669" s="83" t="s">
        <v>483</v>
      </c>
    </row>
    <row r="670" spans="1:1" x14ac:dyDescent="0.25">
      <c r="A670" s="83" t="s">
        <v>511</v>
      </c>
    </row>
    <row r="671" spans="1:1" x14ac:dyDescent="0.25">
      <c r="A671" s="83" t="s">
        <v>391</v>
      </c>
    </row>
    <row r="672" spans="1:1" x14ac:dyDescent="0.25">
      <c r="A672" s="83" t="s">
        <v>361</v>
      </c>
    </row>
    <row r="673" spans="1:1" x14ac:dyDescent="0.25">
      <c r="A673" s="83" t="s">
        <v>420</v>
      </c>
    </row>
    <row r="674" spans="1:1" x14ac:dyDescent="0.25">
      <c r="A674" s="83" t="s">
        <v>419</v>
      </c>
    </row>
    <row r="675" spans="1:1" x14ac:dyDescent="0.25">
      <c r="A675" s="83" t="s">
        <v>370</v>
      </c>
    </row>
    <row r="676" spans="1:1" x14ac:dyDescent="0.25">
      <c r="A676" s="83" t="s">
        <v>2298</v>
      </c>
    </row>
    <row r="677" spans="1:1" x14ac:dyDescent="0.25">
      <c r="A677" s="83" t="s">
        <v>423</v>
      </c>
    </row>
    <row r="678" spans="1:1" x14ac:dyDescent="0.25">
      <c r="A678" s="83" t="s">
        <v>880</v>
      </c>
    </row>
    <row r="679" spans="1:1" x14ac:dyDescent="0.25">
      <c r="A679" s="83" t="s">
        <v>480</v>
      </c>
    </row>
    <row r="680" spans="1:1" x14ac:dyDescent="0.25">
      <c r="A680" s="83" t="s">
        <v>519</v>
      </c>
    </row>
    <row r="681" spans="1:1" x14ac:dyDescent="0.25">
      <c r="A681" s="83" t="s">
        <v>521</v>
      </c>
    </row>
    <row r="682" spans="1:1" x14ac:dyDescent="0.25">
      <c r="A682" s="83" t="s">
        <v>2292</v>
      </c>
    </row>
    <row r="683" spans="1:1" x14ac:dyDescent="0.25">
      <c r="A683" s="83" t="s">
        <v>404</v>
      </c>
    </row>
    <row r="684" spans="1:1" x14ac:dyDescent="0.25">
      <c r="A684" s="83" t="s">
        <v>878</v>
      </c>
    </row>
    <row r="685" spans="1:1" x14ac:dyDescent="0.25">
      <c r="A685" s="83" t="s">
        <v>117</v>
      </c>
    </row>
    <row r="686" spans="1:1" x14ac:dyDescent="0.25">
      <c r="A686" s="83" t="s">
        <v>2291</v>
      </c>
    </row>
    <row r="687" spans="1:1" x14ac:dyDescent="0.25">
      <c r="A687" s="83" t="s">
        <v>877</v>
      </c>
    </row>
    <row r="688" spans="1:1" x14ac:dyDescent="0.25">
      <c r="A688" s="83" t="s">
        <v>402</v>
      </c>
    </row>
    <row r="689" spans="1:1" x14ac:dyDescent="0.25">
      <c r="A689" s="83" t="s">
        <v>413</v>
      </c>
    </row>
    <row r="690" spans="1:1" x14ac:dyDescent="0.25">
      <c r="A690" s="83" t="s">
        <v>612</v>
      </c>
    </row>
    <row r="691" spans="1:1" x14ac:dyDescent="0.25">
      <c r="A691" s="83" t="s">
        <v>469</v>
      </c>
    </row>
    <row r="692" spans="1:1" x14ac:dyDescent="0.25">
      <c r="A692" s="83" t="s">
        <v>124</v>
      </c>
    </row>
    <row r="693" spans="1:1" x14ac:dyDescent="0.25">
      <c r="A693" s="83" t="s">
        <v>116</v>
      </c>
    </row>
    <row r="694" spans="1:1" x14ac:dyDescent="0.25">
      <c r="A694" s="83" t="s">
        <v>434</v>
      </c>
    </row>
    <row r="695" spans="1:1" x14ac:dyDescent="0.25">
      <c r="A695" s="83" t="s">
        <v>130</v>
      </c>
    </row>
    <row r="696" spans="1:1" x14ac:dyDescent="0.25">
      <c r="A696" s="83" t="s">
        <v>662</v>
      </c>
    </row>
    <row r="697" spans="1:1" x14ac:dyDescent="0.25">
      <c r="A697" s="83" t="s">
        <v>293</v>
      </c>
    </row>
    <row r="698" spans="1:1" x14ac:dyDescent="0.25">
      <c r="A698" s="83" t="s">
        <v>106</v>
      </c>
    </row>
    <row r="699" spans="1:1" x14ac:dyDescent="0.25">
      <c r="A699" s="83" t="s">
        <v>471</v>
      </c>
    </row>
    <row r="700" spans="1:1" x14ac:dyDescent="0.25">
      <c r="A700" s="83" t="s">
        <v>344</v>
      </c>
    </row>
    <row r="701" spans="1:1" x14ac:dyDescent="0.25">
      <c r="A701" s="83" t="s">
        <v>345</v>
      </c>
    </row>
    <row r="702" spans="1:1" x14ac:dyDescent="0.25">
      <c r="A702" s="83" t="s">
        <v>369</v>
      </c>
    </row>
    <row r="703" spans="1:1" x14ac:dyDescent="0.25">
      <c r="A703" s="83" t="s">
        <v>371</v>
      </c>
    </row>
    <row r="704" spans="1:1" x14ac:dyDescent="0.25">
      <c r="A704" s="83" t="s">
        <v>409</v>
      </c>
    </row>
    <row r="705" spans="1:1" x14ac:dyDescent="0.25">
      <c r="A705" s="83" t="s">
        <v>504</v>
      </c>
    </row>
    <row r="706" spans="1:1" x14ac:dyDescent="0.25">
      <c r="A706" s="83" t="s">
        <v>516</v>
      </c>
    </row>
    <row r="707" spans="1:1" x14ac:dyDescent="0.25">
      <c r="A707" s="83" t="s">
        <v>752</v>
      </c>
    </row>
    <row r="708" spans="1:1" x14ac:dyDescent="0.25">
      <c r="A708" s="83" t="s">
        <v>757</v>
      </c>
    </row>
    <row r="709" spans="1:1" x14ac:dyDescent="0.25">
      <c r="A709" s="83" t="s">
        <v>758</v>
      </c>
    </row>
    <row r="710" spans="1:1" x14ac:dyDescent="0.25">
      <c r="A710" s="83" t="s">
        <v>759</v>
      </c>
    </row>
    <row r="711" spans="1:1" x14ac:dyDescent="0.25">
      <c r="A711" s="83" t="s">
        <v>760</v>
      </c>
    </row>
    <row r="712" spans="1:1" x14ac:dyDescent="0.25">
      <c r="A712" s="83" t="s">
        <v>763</v>
      </c>
    </row>
    <row r="713" spans="1:1" x14ac:dyDescent="0.25">
      <c r="A713" s="56" t="s">
        <v>599</v>
      </c>
    </row>
    <row r="714" spans="1:1" x14ac:dyDescent="0.25">
      <c r="A714" s="83" t="s">
        <v>598</v>
      </c>
    </row>
    <row r="715" spans="1:1" x14ac:dyDescent="0.25">
      <c r="A715" s="56" t="s">
        <v>477</v>
      </c>
    </row>
    <row r="716" spans="1:1" x14ac:dyDescent="0.25">
      <c r="A716" s="83" t="s">
        <v>607</v>
      </c>
    </row>
    <row r="717" spans="1:1" x14ac:dyDescent="0.25">
      <c r="A717" s="83" t="s">
        <v>484</v>
      </c>
    </row>
    <row r="718" spans="1:1" x14ac:dyDescent="0.25">
      <c r="A718" s="83" t="s">
        <v>476</v>
      </c>
    </row>
    <row r="719" spans="1:1" x14ac:dyDescent="0.25">
      <c r="A719" s="83" t="s">
        <v>608</v>
      </c>
    </row>
    <row r="720" spans="1:1" x14ac:dyDescent="0.25">
      <c r="A720" s="83" t="s">
        <v>486</v>
      </c>
    </row>
    <row r="721" spans="1:1" x14ac:dyDescent="0.25">
      <c r="A721" s="56" t="s">
        <v>576</v>
      </c>
    </row>
    <row r="722" spans="1:1" x14ac:dyDescent="0.25">
      <c r="A722" s="83" t="s">
        <v>575</v>
      </c>
    </row>
    <row r="723" spans="1:1" x14ac:dyDescent="0.25">
      <c r="A723" s="83" t="s">
        <v>595</v>
      </c>
    </row>
    <row r="724" spans="1:1" x14ac:dyDescent="0.25">
      <c r="A724" s="83" t="s">
        <v>2330</v>
      </c>
    </row>
    <row r="725" spans="1:1" x14ac:dyDescent="0.25">
      <c r="A725" s="83" t="s">
        <v>1894</v>
      </c>
    </row>
    <row r="726" spans="1:1" x14ac:dyDescent="0.25">
      <c r="A726" s="83" t="s">
        <v>600</v>
      </c>
    </row>
    <row r="727" spans="1:1" x14ac:dyDescent="0.25">
      <c r="A727" s="56" t="s">
        <v>2333</v>
      </c>
    </row>
    <row r="728" spans="1:1" x14ac:dyDescent="0.25">
      <c r="A728" s="83" t="s">
        <v>2052</v>
      </c>
    </row>
    <row r="729" spans="1:1" x14ac:dyDescent="0.25">
      <c r="A729" s="56" t="s">
        <v>133</v>
      </c>
    </row>
    <row r="730" spans="1:1" x14ac:dyDescent="0.25">
      <c r="A730" s="83" t="s">
        <v>497</v>
      </c>
    </row>
    <row r="731" spans="1:1" x14ac:dyDescent="0.25">
      <c r="A731" s="83" t="s">
        <v>698</v>
      </c>
    </row>
    <row r="732" spans="1:1" x14ac:dyDescent="0.25">
      <c r="A732" s="83" t="s">
        <v>712</v>
      </c>
    </row>
    <row r="733" spans="1:1" x14ac:dyDescent="0.25">
      <c r="A733" s="83" t="s">
        <v>1341</v>
      </c>
    </row>
    <row r="734" spans="1:1" x14ac:dyDescent="0.25">
      <c r="A734" s="83" t="s">
        <v>671</v>
      </c>
    </row>
    <row r="735" spans="1:1" x14ac:dyDescent="0.25">
      <c r="A735" s="83" t="s">
        <v>2271</v>
      </c>
    </row>
    <row r="736" spans="1:1" x14ac:dyDescent="0.25">
      <c r="A736" s="83" t="s">
        <v>440</v>
      </c>
    </row>
    <row r="737" spans="1:1" x14ac:dyDescent="0.25">
      <c r="A737" s="83" t="s">
        <v>181</v>
      </c>
    </row>
    <row r="738" spans="1:1" x14ac:dyDescent="0.25">
      <c r="A738" s="83" t="s">
        <v>2264</v>
      </c>
    </row>
    <row r="739" spans="1:1" x14ac:dyDescent="0.25">
      <c r="A739" s="83" t="s">
        <v>1989</v>
      </c>
    </row>
    <row r="740" spans="1:1" x14ac:dyDescent="0.25">
      <c r="A740" s="83" t="s">
        <v>204</v>
      </c>
    </row>
    <row r="741" spans="1:1" x14ac:dyDescent="0.25">
      <c r="A741" s="83" t="s">
        <v>2308</v>
      </c>
    </row>
    <row r="742" spans="1:1" x14ac:dyDescent="0.25">
      <c r="A742" s="83" t="s">
        <v>709</v>
      </c>
    </row>
    <row r="743" spans="1:1" x14ac:dyDescent="0.25">
      <c r="A743" s="83" t="s">
        <v>514</v>
      </c>
    </row>
    <row r="744" spans="1:1" x14ac:dyDescent="0.25">
      <c r="A744" s="83" t="s">
        <v>710</v>
      </c>
    </row>
    <row r="745" spans="1:1" x14ac:dyDescent="0.25">
      <c r="A745" s="83" t="s">
        <v>772</v>
      </c>
    </row>
    <row r="746" spans="1:1" x14ac:dyDescent="0.25">
      <c r="A746" s="83" t="s">
        <v>227</v>
      </c>
    </row>
    <row r="747" spans="1:1" x14ac:dyDescent="0.25">
      <c r="A747" s="83" t="s">
        <v>730</v>
      </c>
    </row>
    <row r="748" spans="1:1" x14ac:dyDescent="0.25">
      <c r="A748" s="83" t="s">
        <v>163</v>
      </c>
    </row>
    <row r="749" spans="1:1" x14ac:dyDescent="0.25">
      <c r="A749" s="83" t="s">
        <v>417</v>
      </c>
    </row>
    <row r="750" spans="1:1" x14ac:dyDescent="0.25">
      <c r="A750" s="83" t="s">
        <v>689</v>
      </c>
    </row>
    <row r="751" spans="1:1" x14ac:dyDescent="0.25">
      <c r="A751" s="83" t="s">
        <v>179</v>
      </c>
    </row>
    <row r="752" spans="1:1" x14ac:dyDescent="0.25">
      <c r="A752" s="83" t="s">
        <v>438</v>
      </c>
    </row>
    <row r="753" spans="1:1" x14ac:dyDescent="0.25">
      <c r="A753" s="83" t="s">
        <v>692</v>
      </c>
    </row>
    <row r="754" spans="1:1" x14ac:dyDescent="0.25">
      <c r="A754" s="83" t="s">
        <v>165</v>
      </c>
    </row>
    <row r="755" spans="1:1" x14ac:dyDescent="0.25">
      <c r="A755" s="83" t="s">
        <v>465</v>
      </c>
    </row>
    <row r="756" spans="1:1" x14ac:dyDescent="0.25">
      <c r="A756" s="83" t="s">
        <v>199</v>
      </c>
    </row>
    <row r="757" spans="1:1" x14ac:dyDescent="0.25">
      <c r="A757" s="83" t="s">
        <v>472</v>
      </c>
    </row>
    <row r="758" spans="1:1" x14ac:dyDescent="0.25">
      <c r="A758" s="83" t="s">
        <v>229</v>
      </c>
    </row>
    <row r="759" spans="1:1" x14ac:dyDescent="0.25">
      <c r="A759" s="83" t="s">
        <v>767</v>
      </c>
    </row>
    <row r="760" spans="1:1" x14ac:dyDescent="0.25">
      <c r="A760" s="83" t="s">
        <v>209</v>
      </c>
    </row>
    <row r="761" spans="1:1" x14ac:dyDescent="0.25">
      <c r="A761" s="83" t="s">
        <v>236</v>
      </c>
    </row>
    <row r="762" spans="1:1" x14ac:dyDescent="0.25">
      <c r="A762" s="83" t="s">
        <v>208</v>
      </c>
    </row>
    <row r="763" spans="1:1" x14ac:dyDescent="0.25">
      <c r="A763" s="83" t="s">
        <v>2266</v>
      </c>
    </row>
    <row r="764" spans="1:1" x14ac:dyDescent="0.25">
      <c r="A764" s="83" t="s">
        <v>1615</v>
      </c>
    </row>
    <row r="765" spans="1:1" x14ac:dyDescent="0.25">
      <c r="A765" s="83" t="s">
        <v>694</v>
      </c>
    </row>
    <row r="766" spans="1:1" x14ac:dyDescent="0.25">
      <c r="A766" s="83" t="s">
        <v>884</v>
      </c>
    </row>
    <row r="767" spans="1:1" x14ac:dyDescent="0.25">
      <c r="A767" s="83" t="s">
        <v>176</v>
      </c>
    </row>
    <row r="768" spans="1:1" x14ac:dyDescent="0.25">
      <c r="A768" s="83" t="s">
        <v>414</v>
      </c>
    </row>
    <row r="769" spans="1:1" x14ac:dyDescent="0.25">
      <c r="A769" s="83" t="s">
        <v>164</v>
      </c>
    </row>
    <row r="770" spans="1:1" x14ac:dyDescent="0.25">
      <c r="A770" s="83" t="s">
        <v>688</v>
      </c>
    </row>
    <row r="771" spans="1:1" x14ac:dyDescent="0.25">
      <c r="A771" s="83" t="s">
        <v>2007</v>
      </c>
    </row>
    <row r="772" spans="1:1" x14ac:dyDescent="0.25">
      <c r="A772" s="83" t="s">
        <v>211</v>
      </c>
    </row>
    <row r="773" spans="1:1" x14ac:dyDescent="0.25">
      <c r="A773" s="83" t="s">
        <v>231</v>
      </c>
    </row>
    <row r="774" spans="1:1" x14ac:dyDescent="0.25">
      <c r="A774" s="83" t="s">
        <v>489</v>
      </c>
    </row>
    <row r="775" spans="1:1" x14ac:dyDescent="0.25">
      <c r="A775" s="83" t="s">
        <v>216</v>
      </c>
    </row>
    <row r="776" spans="1:1" x14ac:dyDescent="0.25">
      <c r="A776" s="83" t="s">
        <v>482</v>
      </c>
    </row>
    <row r="777" spans="1:1" x14ac:dyDescent="0.25">
      <c r="A777" s="83" t="s">
        <v>221</v>
      </c>
    </row>
    <row r="778" spans="1:1" x14ac:dyDescent="0.25">
      <c r="A778" s="83" t="s">
        <v>697</v>
      </c>
    </row>
    <row r="779" spans="1:1" x14ac:dyDescent="0.25">
      <c r="A779" s="83" t="s">
        <v>189</v>
      </c>
    </row>
    <row r="780" spans="1:1" x14ac:dyDescent="0.25">
      <c r="A780" s="83" t="s">
        <v>448</v>
      </c>
    </row>
    <row r="781" spans="1:1" x14ac:dyDescent="0.25">
      <c r="A781" s="83" t="s">
        <v>195</v>
      </c>
    </row>
    <row r="782" spans="1:1" x14ac:dyDescent="0.25">
      <c r="A782" s="83" t="s">
        <v>1988</v>
      </c>
    </row>
    <row r="783" spans="1:1" x14ac:dyDescent="0.25">
      <c r="A783" s="83" t="s">
        <v>201</v>
      </c>
    </row>
    <row r="784" spans="1:1" x14ac:dyDescent="0.25">
      <c r="A784" s="83" t="s">
        <v>466</v>
      </c>
    </row>
    <row r="785" spans="1:1" x14ac:dyDescent="0.25">
      <c r="A785" s="83" t="s">
        <v>190</v>
      </c>
    </row>
    <row r="786" spans="1:1" x14ac:dyDescent="0.25">
      <c r="A786" s="83" t="s">
        <v>485</v>
      </c>
    </row>
    <row r="787" spans="1:1" x14ac:dyDescent="0.25">
      <c r="A787" s="83" t="s">
        <v>212</v>
      </c>
    </row>
    <row r="788" spans="1:1" x14ac:dyDescent="0.25">
      <c r="A788" s="83" t="s">
        <v>460</v>
      </c>
    </row>
    <row r="789" spans="1:1" x14ac:dyDescent="0.25">
      <c r="A789" s="83" t="s">
        <v>197</v>
      </c>
    </row>
    <row r="790" spans="1:1" x14ac:dyDescent="0.25">
      <c r="A790" s="83" t="s">
        <v>458</v>
      </c>
    </row>
    <row r="791" spans="1:1" x14ac:dyDescent="0.25">
      <c r="A791" s="83" t="s">
        <v>703</v>
      </c>
    </row>
    <row r="792" spans="1:1" x14ac:dyDescent="0.25">
      <c r="A792" s="83" t="s">
        <v>457</v>
      </c>
    </row>
    <row r="793" spans="1:1" x14ac:dyDescent="0.25">
      <c r="A793" s="83" t="s">
        <v>196</v>
      </c>
    </row>
    <row r="794" spans="1:1" x14ac:dyDescent="0.25">
      <c r="A794" s="83" t="s">
        <v>468</v>
      </c>
    </row>
    <row r="795" spans="1:1" x14ac:dyDescent="0.25">
      <c r="A795" s="83" t="s">
        <v>200</v>
      </c>
    </row>
    <row r="796" spans="1:1" x14ac:dyDescent="0.25">
      <c r="A796" s="83" t="s">
        <v>234</v>
      </c>
    </row>
    <row r="797" spans="1:1" x14ac:dyDescent="0.25">
      <c r="A797" s="83" t="s">
        <v>487</v>
      </c>
    </row>
    <row r="798" spans="1:1" x14ac:dyDescent="0.25">
      <c r="A798" s="83" t="s">
        <v>225</v>
      </c>
    </row>
    <row r="799" spans="1:1" x14ac:dyDescent="0.25">
      <c r="A799" s="83" t="s">
        <v>463</v>
      </c>
    </row>
    <row r="800" spans="1:1" x14ac:dyDescent="0.25">
      <c r="A800" s="83" t="s">
        <v>203</v>
      </c>
    </row>
    <row r="801" spans="1:1" x14ac:dyDescent="0.25">
      <c r="A801" s="83" t="s">
        <v>491</v>
      </c>
    </row>
    <row r="802" spans="1:1" x14ac:dyDescent="0.25">
      <c r="A802" s="83" t="s">
        <v>219</v>
      </c>
    </row>
    <row r="803" spans="1:1" x14ac:dyDescent="0.25">
      <c r="A803" s="83" t="s">
        <v>494</v>
      </c>
    </row>
    <row r="804" spans="1:1" x14ac:dyDescent="0.25">
      <c r="A804" s="83" t="s">
        <v>223</v>
      </c>
    </row>
    <row r="805" spans="1:1" x14ac:dyDescent="0.25">
      <c r="A805" s="83" t="s">
        <v>490</v>
      </c>
    </row>
    <row r="806" spans="1:1" x14ac:dyDescent="0.25">
      <c r="A806" s="83" t="s">
        <v>217</v>
      </c>
    </row>
    <row r="807" spans="1:1" x14ac:dyDescent="0.25">
      <c r="A807" s="83" t="s">
        <v>515</v>
      </c>
    </row>
    <row r="808" spans="1:1" x14ac:dyDescent="0.25">
      <c r="A808" s="83" t="s">
        <v>233</v>
      </c>
    </row>
    <row r="809" spans="1:1" x14ac:dyDescent="0.25">
      <c r="A809" s="83" t="s">
        <v>2270</v>
      </c>
    </row>
    <row r="810" spans="1:1" x14ac:dyDescent="0.25">
      <c r="A810" s="83" t="s">
        <v>2273</v>
      </c>
    </row>
    <row r="811" spans="1:1" x14ac:dyDescent="0.25">
      <c r="A811" s="83" t="s">
        <v>711</v>
      </c>
    </row>
    <row r="812" spans="1:1" x14ac:dyDescent="0.25">
      <c r="A812" s="83" t="s">
        <v>2274</v>
      </c>
    </row>
    <row r="813" spans="1:1" x14ac:dyDescent="0.25">
      <c r="A813" s="83" t="s">
        <v>2272</v>
      </c>
    </row>
    <row r="814" spans="1:1" x14ac:dyDescent="0.25">
      <c r="A814" s="83" t="s">
        <v>177</v>
      </c>
    </row>
    <row r="815" spans="1:1" x14ac:dyDescent="0.25">
      <c r="A815" s="83" t="s">
        <v>2300</v>
      </c>
    </row>
    <row r="816" spans="1:1" x14ac:dyDescent="0.25">
      <c r="A816" s="83" t="s">
        <v>2261</v>
      </c>
    </row>
    <row r="817" spans="1:1" x14ac:dyDescent="0.25">
      <c r="A817" s="83" t="s">
        <v>2260</v>
      </c>
    </row>
    <row r="818" spans="1:1" x14ac:dyDescent="0.25">
      <c r="A818" s="83" t="s">
        <v>2257</v>
      </c>
    </row>
    <row r="819" spans="1:1" x14ac:dyDescent="0.25">
      <c r="A819" s="83" t="s">
        <v>2258</v>
      </c>
    </row>
    <row r="820" spans="1:1" x14ac:dyDescent="0.25">
      <c r="A820" s="83" t="s">
        <v>690</v>
      </c>
    </row>
    <row r="821" spans="1:1" x14ac:dyDescent="0.25">
      <c r="A821" s="83" t="s">
        <v>693</v>
      </c>
    </row>
    <row r="822" spans="1:1" x14ac:dyDescent="0.25">
      <c r="A822" s="83" t="s">
        <v>464</v>
      </c>
    </row>
    <row r="823" spans="1:1" x14ac:dyDescent="0.25">
      <c r="A823" s="83" t="s">
        <v>702</v>
      </c>
    </row>
    <row r="824" spans="1:1" x14ac:dyDescent="0.25">
      <c r="A824" s="83" t="s">
        <v>459</v>
      </c>
    </row>
    <row r="825" spans="1:1" x14ac:dyDescent="0.25">
      <c r="A825" s="83" t="s">
        <v>704</v>
      </c>
    </row>
    <row r="826" spans="1:1" x14ac:dyDescent="0.25">
      <c r="A826" s="83" t="s">
        <v>613</v>
      </c>
    </row>
    <row r="827" spans="1:1" x14ac:dyDescent="0.25">
      <c r="A827" s="83" t="s">
        <v>684</v>
      </c>
    </row>
    <row r="828" spans="1:1" x14ac:dyDescent="0.25">
      <c r="A828" s="83" t="s">
        <v>2244</v>
      </c>
    </row>
    <row r="829" spans="1:1" x14ac:dyDescent="0.25">
      <c r="A829" s="83" t="s">
        <v>886</v>
      </c>
    </row>
    <row r="830" spans="1:1" x14ac:dyDescent="0.25">
      <c r="A830" s="83" t="s">
        <v>669</v>
      </c>
    </row>
    <row r="831" spans="1:1" x14ac:dyDescent="0.25">
      <c r="A831" s="83" t="s">
        <v>132</v>
      </c>
    </row>
    <row r="832" spans="1:1" x14ac:dyDescent="0.25">
      <c r="A832" s="83" t="s">
        <v>403</v>
      </c>
    </row>
    <row r="833" spans="1:1" x14ac:dyDescent="0.25">
      <c r="A833" s="83" t="s">
        <v>152</v>
      </c>
    </row>
    <row r="834" spans="1:1" x14ac:dyDescent="0.25">
      <c r="A834" s="83" t="s">
        <v>2243</v>
      </c>
    </row>
    <row r="835" spans="1:1" x14ac:dyDescent="0.25">
      <c r="A835" s="83" t="s">
        <v>145</v>
      </c>
    </row>
    <row r="836" spans="1:1" x14ac:dyDescent="0.25">
      <c r="A836" s="83" t="s">
        <v>147</v>
      </c>
    </row>
    <row r="837" spans="1:1" x14ac:dyDescent="0.25">
      <c r="A837" s="83" t="s">
        <v>134</v>
      </c>
    </row>
    <row r="838" spans="1:1" x14ac:dyDescent="0.25">
      <c r="A838" s="83" t="s">
        <v>2297</v>
      </c>
    </row>
    <row r="839" spans="1:1" x14ac:dyDescent="0.25">
      <c r="A839" s="83" t="s">
        <v>686</v>
      </c>
    </row>
    <row r="840" spans="1:1" x14ac:dyDescent="0.25">
      <c r="A840" s="83" t="s">
        <v>136</v>
      </c>
    </row>
    <row r="841" spans="1:1" x14ac:dyDescent="0.25">
      <c r="A841" s="83" t="s">
        <v>672</v>
      </c>
    </row>
    <row r="842" spans="1:1" x14ac:dyDescent="0.25">
      <c r="A842" s="83" t="s">
        <v>673</v>
      </c>
    </row>
    <row r="843" spans="1:1" x14ac:dyDescent="0.25">
      <c r="A843" s="83" t="s">
        <v>138</v>
      </c>
    </row>
    <row r="844" spans="1:1" x14ac:dyDescent="0.25">
      <c r="A844" s="83" t="s">
        <v>2246</v>
      </c>
    </row>
    <row r="845" spans="1:1" x14ac:dyDescent="0.25">
      <c r="A845" s="83" t="s">
        <v>2245</v>
      </c>
    </row>
    <row r="846" spans="1:1" x14ac:dyDescent="0.25">
      <c r="A846" s="83" t="s">
        <v>140</v>
      </c>
    </row>
    <row r="847" spans="1:1" x14ac:dyDescent="0.25">
      <c r="A847" s="83" t="s">
        <v>148</v>
      </c>
    </row>
    <row r="848" spans="1:1" x14ac:dyDescent="0.25">
      <c r="A848" s="83" t="s">
        <v>160</v>
      </c>
    </row>
    <row r="849" spans="1:1" x14ac:dyDescent="0.25">
      <c r="A849" s="83" t="s">
        <v>150</v>
      </c>
    </row>
    <row r="850" spans="1:1" x14ac:dyDescent="0.25">
      <c r="A850" s="83" t="s">
        <v>677</v>
      </c>
    </row>
    <row r="851" spans="1:1" x14ac:dyDescent="0.25">
      <c r="A851" s="83" t="s">
        <v>2259</v>
      </c>
    </row>
    <row r="852" spans="1:1" x14ac:dyDescent="0.25">
      <c r="A852" s="83" t="s">
        <v>2249</v>
      </c>
    </row>
    <row r="853" spans="1:1" x14ac:dyDescent="0.25">
      <c r="A853" s="83" t="s">
        <v>685</v>
      </c>
    </row>
    <row r="854" spans="1:1" x14ac:dyDescent="0.25">
      <c r="A854" s="83" t="s">
        <v>2255</v>
      </c>
    </row>
    <row r="855" spans="1:1" x14ac:dyDescent="0.25">
      <c r="A855" s="83" t="s">
        <v>173</v>
      </c>
    </row>
    <row r="856" spans="1:1" x14ac:dyDescent="0.25">
      <c r="A856" s="83" t="s">
        <v>184</v>
      </c>
    </row>
    <row r="857" spans="1:1" x14ac:dyDescent="0.25">
      <c r="A857" s="83" t="s">
        <v>2269</v>
      </c>
    </row>
    <row r="858" spans="1:1" x14ac:dyDescent="0.25">
      <c r="A858" s="83" t="s">
        <v>172</v>
      </c>
    </row>
    <row r="859" spans="1:1" x14ac:dyDescent="0.25">
      <c r="A859" s="83" t="s">
        <v>154</v>
      </c>
    </row>
    <row r="860" spans="1:1" x14ac:dyDescent="0.25">
      <c r="A860" s="83" t="s">
        <v>161</v>
      </c>
    </row>
    <row r="861" spans="1:1" x14ac:dyDescent="0.25">
      <c r="A861" s="83" t="s">
        <v>681</v>
      </c>
    </row>
    <row r="862" spans="1:1" x14ac:dyDescent="0.25">
      <c r="A862" s="83" t="s">
        <v>2262</v>
      </c>
    </row>
    <row r="863" spans="1:1" x14ac:dyDescent="0.25">
      <c r="A863" s="83" t="s">
        <v>429</v>
      </c>
    </row>
    <row r="864" spans="1:1" x14ac:dyDescent="0.25">
      <c r="A864" s="83" t="s">
        <v>691</v>
      </c>
    </row>
    <row r="865" spans="1:1" x14ac:dyDescent="0.25">
      <c r="A865" s="83" t="s">
        <v>202</v>
      </c>
    </row>
    <row r="866" spans="1:1" x14ac:dyDescent="0.25">
      <c r="A866" s="83" t="s">
        <v>205</v>
      </c>
    </row>
    <row r="867" spans="1:1" x14ac:dyDescent="0.25">
      <c r="A867" s="83" t="s">
        <v>162</v>
      </c>
    </row>
    <row r="868" spans="1:1" x14ac:dyDescent="0.25">
      <c r="A868" s="83" t="s">
        <v>687</v>
      </c>
    </row>
    <row r="869" spans="1:1" x14ac:dyDescent="0.25">
      <c r="A869" s="83" t="s">
        <v>1991</v>
      </c>
    </row>
    <row r="870" spans="1:1" x14ac:dyDescent="0.25">
      <c r="A870" s="83" t="s">
        <v>210</v>
      </c>
    </row>
    <row r="871" spans="1:1" x14ac:dyDescent="0.25">
      <c r="A871" s="83" t="s">
        <v>159</v>
      </c>
    </row>
    <row r="872" spans="1:1" x14ac:dyDescent="0.25">
      <c r="A872" s="83" t="s">
        <v>178</v>
      </c>
    </row>
    <row r="873" spans="1:1" x14ac:dyDescent="0.25">
      <c r="A873" s="83" t="s">
        <v>889</v>
      </c>
    </row>
    <row r="874" spans="1:1" x14ac:dyDescent="0.25">
      <c r="A874" s="83" t="s">
        <v>456</v>
      </c>
    </row>
    <row r="875" spans="1:1" x14ac:dyDescent="0.25">
      <c r="A875" s="83" t="s">
        <v>188</v>
      </c>
    </row>
    <row r="876" spans="1:1" x14ac:dyDescent="0.25">
      <c r="A876" s="83" t="s">
        <v>449</v>
      </c>
    </row>
    <row r="877" spans="1:1" x14ac:dyDescent="0.25">
      <c r="A877" s="83" t="s">
        <v>700</v>
      </c>
    </row>
    <row r="878" spans="1:1" x14ac:dyDescent="0.25">
      <c r="A878" s="83" t="s">
        <v>488</v>
      </c>
    </row>
    <row r="879" spans="1:1" x14ac:dyDescent="0.25">
      <c r="A879" s="83" t="s">
        <v>222</v>
      </c>
    </row>
    <row r="880" spans="1:1" x14ac:dyDescent="0.25">
      <c r="A880" s="83" t="s">
        <v>2267</v>
      </c>
    </row>
    <row r="881" spans="1:1" x14ac:dyDescent="0.25">
      <c r="A881" s="83" t="s">
        <v>220</v>
      </c>
    </row>
    <row r="882" spans="1:1" x14ac:dyDescent="0.25">
      <c r="A882" s="83" t="s">
        <v>218</v>
      </c>
    </row>
    <row r="883" spans="1:1" x14ac:dyDescent="0.25">
      <c r="A883" s="83" t="s">
        <v>887</v>
      </c>
    </row>
    <row r="884" spans="1:1" x14ac:dyDescent="0.25">
      <c r="A884" s="83" t="s">
        <v>2304</v>
      </c>
    </row>
    <row r="885" spans="1:1" x14ac:dyDescent="0.25">
      <c r="A885" s="83" t="s">
        <v>214</v>
      </c>
    </row>
    <row r="886" spans="1:1" x14ac:dyDescent="0.25">
      <c r="A886" s="83" t="s">
        <v>239</v>
      </c>
    </row>
    <row r="887" spans="1:1" x14ac:dyDescent="0.25">
      <c r="A887" s="83" t="s">
        <v>250</v>
      </c>
    </row>
    <row r="888" spans="1:1" x14ac:dyDescent="0.25">
      <c r="A888" s="83" t="s">
        <v>249</v>
      </c>
    </row>
    <row r="889" spans="1:1" x14ac:dyDescent="0.25">
      <c r="A889" s="83" t="s">
        <v>2250</v>
      </c>
    </row>
    <row r="890" spans="1:1" x14ac:dyDescent="0.25">
      <c r="A890" s="83" t="s">
        <v>153</v>
      </c>
    </row>
    <row r="891" spans="1:1" x14ac:dyDescent="0.25">
      <c r="A891" s="83" t="s">
        <v>410</v>
      </c>
    </row>
    <row r="892" spans="1:1" x14ac:dyDescent="0.25">
      <c r="A892" s="83" t="s">
        <v>678</v>
      </c>
    </row>
    <row r="893" spans="1:1" x14ac:dyDescent="0.25">
      <c r="A893" s="83" t="s">
        <v>2256</v>
      </c>
    </row>
    <row r="894" spans="1:1" x14ac:dyDescent="0.25">
      <c r="A894" s="83" t="s">
        <v>683</v>
      </c>
    </row>
    <row r="895" spans="1:1" x14ac:dyDescent="0.25">
      <c r="A895" s="83" t="s">
        <v>1998</v>
      </c>
    </row>
    <row r="896" spans="1:1" x14ac:dyDescent="0.25">
      <c r="A896" s="83" t="s">
        <v>206</v>
      </c>
    </row>
    <row r="897" spans="1:1" x14ac:dyDescent="0.25">
      <c r="A897" s="83" t="s">
        <v>230</v>
      </c>
    </row>
    <row r="898" spans="1:1" x14ac:dyDescent="0.25">
      <c r="A898" s="83" t="s">
        <v>238</v>
      </c>
    </row>
    <row r="899" spans="1:1" x14ac:dyDescent="0.25">
      <c r="A899" s="83" t="s">
        <v>679</v>
      </c>
    </row>
    <row r="900" spans="1:1" x14ac:dyDescent="0.25">
      <c r="A900" s="83" t="s">
        <v>447</v>
      </c>
    </row>
    <row r="901" spans="1:1" x14ac:dyDescent="0.25">
      <c r="A901" s="83" t="s">
        <v>185</v>
      </c>
    </row>
    <row r="902" spans="1:1" x14ac:dyDescent="0.25">
      <c r="A902" s="83" t="s">
        <v>467</v>
      </c>
    </row>
    <row r="903" spans="1:1" x14ac:dyDescent="0.25">
      <c r="A903" s="83" t="s">
        <v>705</v>
      </c>
    </row>
    <row r="904" spans="1:1" x14ac:dyDescent="0.25">
      <c r="A904" s="83" t="s">
        <v>2311</v>
      </c>
    </row>
    <row r="905" spans="1:1" x14ac:dyDescent="0.25">
      <c r="A905" s="83" t="s">
        <v>224</v>
      </c>
    </row>
    <row r="906" spans="1:1" x14ac:dyDescent="0.25">
      <c r="A906" s="83" t="s">
        <v>508</v>
      </c>
    </row>
    <row r="907" spans="1:1" x14ac:dyDescent="0.25">
      <c r="A907" s="83" t="s">
        <v>392</v>
      </c>
    </row>
    <row r="908" spans="1:1" x14ac:dyDescent="0.25">
      <c r="A908" s="83" t="s">
        <v>2326</v>
      </c>
    </row>
    <row r="909" spans="1:1" x14ac:dyDescent="0.25">
      <c r="A909" s="83" t="s">
        <v>2325</v>
      </c>
    </row>
    <row r="910" spans="1:1" x14ac:dyDescent="0.25">
      <c r="A910" s="83" t="s">
        <v>676</v>
      </c>
    </row>
    <row r="911" spans="1:1" x14ac:dyDescent="0.25">
      <c r="A911" s="83" t="s">
        <v>141</v>
      </c>
    </row>
    <row r="912" spans="1:1" x14ac:dyDescent="0.25">
      <c r="A912" s="83" t="s">
        <v>149</v>
      </c>
    </row>
    <row r="913" spans="1:1" x14ac:dyDescent="0.25">
      <c r="A913" s="83" t="s">
        <v>151</v>
      </c>
    </row>
    <row r="914" spans="1:1" x14ac:dyDescent="0.25">
      <c r="A914" s="83" t="s">
        <v>881</v>
      </c>
    </row>
    <row r="915" spans="1:1" x14ac:dyDescent="0.25">
      <c r="A915" s="83" t="s">
        <v>2247</v>
      </c>
    </row>
    <row r="916" spans="1:1" x14ac:dyDescent="0.25">
      <c r="A916" s="83" t="s">
        <v>936</v>
      </c>
    </row>
    <row r="917" spans="1:1" x14ac:dyDescent="0.25">
      <c r="A917" s="83" t="s">
        <v>156</v>
      </c>
    </row>
    <row r="918" spans="1:1" x14ac:dyDescent="0.25">
      <c r="A918" s="83" t="s">
        <v>882</v>
      </c>
    </row>
    <row r="919" spans="1:1" x14ac:dyDescent="0.25">
      <c r="A919" s="83" t="s">
        <v>2296</v>
      </c>
    </row>
    <row r="920" spans="1:1" x14ac:dyDescent="0.25">
      <c r="A920" s="83" t="s">
        <v>2252</v>
      </c>
    </row>
    <row r="921" spans="1:1" x14ac:dyDescent="0.25">
      <c r="A921" s="83" t="s">
        <v>170</v>
      </c>
    </row>
    <row r="922" spans="1:1" x14ac:dyDescent="0.25">
      <c r="A922" s="83" t="s">
        <v>883</v>
      </c>
    </row>
    <row r="923" spans="1:1" x14ac:dyDescent="0.25">
      <c r="A923" s="83" t="s">
        <v>171</v>
      </c>
    </row>
    <row r="924" spans="1:1" x14ac:dyDescent="0.25">
      <c r="A924" s="83" t="s">
        <v>174</v>
      </c>
    </row>
    <row r="925" spans="1:1" x14ac:dyDescent="0.25">
      <c r="A925" s="83" t="s">
        <v>146</v>
      </c>
    </row>
    <row r="926" spans="1:1" x14ac:dyDescent="0.25">
      <c r="A926" s="83" t="s">
        <v>938</v>
      </c>
    </row>
    <row r="927" spans="1:1" x14ac:dyDescent="0.25">
      <c r="A927" s="83" t="s">
        <v>696</v>
      </c>
    </row>
    <row r="928" spans="1:1" x14ac:dyDescent="0.25">
      <c r="A928" s="83" t="s">
        <v>2248</v>
      </c>
    </row>
    <row r="929" spans="1:1" x14ac:dyDescent="0.25">
      <c r="A929" s="83" t="s">
        <v>157</v>
      </c>
    </row>
    <row r="930" spans="1:1" x14ac:dyDescent="0.25">
      <c r="A930" s="83" t="s">
        <v>155</v>
      </c>
    </row>
    <row r="931" spans="1:1" x14ac:dyDescent="0.25">
      <c r="A931" s="83" t="s">
        <v>2010</v>
      </c>
    </row>
    <row r="932" spans="1:1" x14ac:dyDescent="0.25">
      <c r="A932" s="83" t="s">
        <v>228</v>
      </c>
    </row>
    <row r="933" spans="1:1" x14ac:dyDescent="0.25">
      <c r="A933" s="83" t="s">
        <v>2307</v>
      </c>
    </row>
    <row r="934" spans="1:1" x14ac:dyDescent="0.25">
      <c r="A934" s="83" t="s">
        <v>510</v>
      </c>
    </row>
    <row r="935" spans="1:1" x14ac:dyDescent="0.25">
      <c r="A935" s="83" t="s">
        <v>232</v>
      </c>
    </row>
    <row r="936" spans="1:1" x14ac:dyDescent="0.25">
      <c r="A936" s="83" t="s">
        <v>135</v>
      </c>
    </row>
    <row r="937" spans="1:1" x14ac:dyDescent="0.25">
      <c r="A937" s="83" t="s">
        <v>503</v>
      </c>
    </row>
    <row r="938" spans="1:1" x14ac:dyDescent="0.25">
      <c r="A938" s="83" t="s">
        <v>226</v>
      </c>
    </row>
    <row r="939" spans="1:1" x14ac:dyDescent="0.25">
      <c r="A939" s="83" t="s">
        <v>2251</v>
      </c>
    </row>
    <row r="940" spans="1:1" x14ac:dyDescent="0.25">
      <c r="A940" s="83" t="s">
        <v>2294</v>
      </c>
    </row>
    <row r="941" spans="1:1" x14ac:dyDescent="0.25">
      <c r="A941" s="83" t="s">
        <v>2253</v>
      </c>
    </row>
    <row r="942" spans="1:1" x14ac:dyDescent="0.25">
      <c r="A942" s="83" t="s">
        <v>2301</v>
      </c>
    </row>
    <row r="943" spans="1:1" x14ac:dyDescent="0.25">
      <c r="A943" s="83" t="s">
        <v>2263</v>
      </c>
    </row>
    <row r="944" spans="1:1" x14ac:dyDescent="0.25">
      <c r="A944" s="83" t="s">
        <v>1799</v>
      </c>
    </row>
    <row r="945" spans="1:1" x14ac:dyDescent="0.25">
      <c r="A945" s="83" t="s">
        <v>175</v>
      </c>
    </row>
    <row r="946" spans="1:1" x14ac:dyDescent="0.25">
      <c r="A946" s="83" t="s">
        <v>1841</v>
      </c>
    </row>
    <row r="947" spans="1:1" x14ac:dyDescent="0.25">
      <c r="A947" s="83" t="s">
        <v>198</v>
      </c>
    </row>
    <row r="948" spans="1:1" x14ac:dyDescent="0.25">
      <c r="A948" s="83" t="s">
        <v>235</v>
      </c>
    </row>
    <row r="949" spans="1:1" x14ac:dyDescent="0.25">
      <c r="A949" s="83" t="s">
        <v>453</v>
      </c>
    </row>
    <row r="950" spans="1:1" x14ac:dyDescent="0.25">
      <c r="A950" s="83" t="s">
        <v>701</v>
      </c>
    </row>
    <row r="951" spans="1:1" x14ac:dyDescent="0.25">
      <c r="A951" s="83" t="s">
        <v>2306</v>
      </c>
    </row>
    <row r="952" spans="1:1" x14ac:dyDescent="0.25">
      <c r="A952" s="83" t="s">
        <v>2268</v>
      </c>
    </row>
    <row r="953" spans="1:1" x14ac:dyDescent="0.25">
      <c r="A953" s="83" t="s">
        <v>885</v>
      </c>
    </row>
    <row r="954" spans="1:1" x14ac:dyDescent="0.25">
      <c r="A954" s="83" t="s">
        <v>137</v>
      </c>
    </row>
    <row r="955" spans="1:1" x14ac:dyDescent="0.25">
      <c r="A955" s="83" t="s">
        <v>2315</v>
      </c>
    </row>
    <row r="956" spans="1:1" x14ac:dyDescent="0.25">
      <c r="A956" s="83" t="s">
        <v>2316</v>
      </c>
    </row>
    <row r="957" spans="1:1" x14ac:dyDescent="0.25">
      <c r="A957" s="83" t="s">
        <v>2321</v>
      </c>
    </row>
    <row r="958" spans="1:1" x14ac:dyDescent="0.25">
      <c r="A958" s="83" t="s">
        <v>2319</v>
      </c>
    </row>
    <row r="959" spans="1:1" x14ac:dyDescent="0.25">
      <c r="A959" s="83" t="s">
        <v>2312</v>
      </c>
    </row>
    <row r="960" spans="1:1" x14ac:dyDescent="0.25">
      <c r="A960" s="83" t="s">
        <v>2320</v>
      </c>
    </row>
    <row r="961" spans="1:1" x14ac:dyDescent="0.25">
      <c r="A961" s="83" t="s">
        <v>2314</v>
      </c>
    </row>
    <row r="962" spans="1:1" x14ac:dyDescent="0.25">
      <c r="A962" s="83" t="s">
        <v>2318</v>
      </c>
    </row>
    <row r="963" spans="1:1" x14ac:dyDescent="0.25">
      <c r="A963" s="83" t="s">
        <v>2317</v>
      </c>
    </row>
    <row r="964" spans="1:1" x14ac:dyDescent="0.25">
      <c r="A964" s="83" t="s">
        <v>180</v>
      </c>
    </row>
    <row r="965" spans="1:1" x14ac:dyDescent="0.25">
      <c r="A965" s="83" t="s">
        <v>446</v>
      </c>
    </row>
    <row r="966" spans="1:1" x14ac:dyDescent="0.25">
      <c r="A966" s="83" t="s">
        <v>183</v>
      </c>
    </row>
    <row r="967" spans="1:1" x14ac:dyDescent="0.25">
      <c r="A967" s="83" t="s">
        <v>182</v>
      </c>
    </row>
    <row r="968" spans="1:1" x14ac:dyDescent="0.25">
      <c r="A968" s="83" t="s">
        <v>2265</v>
      </c>
    </row>
    <row r="969" spans="1:1" x14ac:dyDescent="0.25">
      <c r="A969" s="83" t="s">
        <v>187</v>
      </c>
    </row>
    <row r="970" spans="1:1" x14ac:dyDescent="0.25">
      <c r="A970" s="83" t="s">
        <v>470</v>
      </c>
    </row>
    <row r="971" spans="1:1" x14ac:dyDescent="0.25">
      <c r="A971" s="83" t="s">
        <v>207</v>
      </c>
    </row>
    <row r="972" spans="1:1" x14ac:dyDescent="0.25">
      <c r="A972" s="83" t="s">
        <v>764</v>
      </c>
    </row>
    <row r="973" spans="1:1" x14ac:dyDescent="0.25">
      <c r="A973" s="83" t="s">
        <v>215</v>
      </c>
    </row>
    <row r="974" spans="1:1" x14ac:dyDescent="0.25">
      <c r="A974" s="83" t="s">
        <v>237</v>
      </c>
    </row>
    <row r="975" spans="1:1" x14ac:dyDescent="0.25">
      <c r="A975" s="83" t="s">
        <v>243</v>
      </c>
    </row>
    <row r="976" spans="1:1" x14ac:dyDescent="0.25">
      <c r="A976" s="83" t="s">
        <v>244</v>
      </c>
    </row>
    <row r="977" spans="1:1" x14ac:dyDescent="0.25">
      <c r="A977" s="83" t="s">
        <v>247</v>
      </c>
    </row>
    <row r="978" spans="1:1" x14ac:dyDescent="0.25">
      <c r="A978" s="83" t="s">
        <v>248</v>
      </c>
    </row>
    <row r="979" spans="1:1" x14ac:dyDescent="0.25">
      <c r="A979" s="83" t="s">
        <v>2254</v>
      </c>
    </row>
    <row r="980" spans="1:1" x14ac:dyDescent="0.25">
      <c r="A980" s="83" t="s">
        <v>2313</v>
      </c>
    </row>
    <row r="981" spans="1:1" x14ac:dyDescent="0.25">
      <c r="A981" s="83" t="s">
        <v>513</v>
      </c>
    </row>
    <row r="982" spans="1:1" x14ac:dyDescent="0.25">
      <c r="A982" s="83" t="s">
        <v>2327</v>
      </c>
    </row>
    <row r="983" spans="1:1" x14ac:dyDescent="0.25">
      <c r="A983" s="83" t="s">
        <v>502</v>
      </c>
    </row>
    <row r="984" spans="1:1" x14ac:dyDescent="0.25">
      <c r="A984" s="83" t="s">
        <v>695</v>
      </c>
    </row>
    <row r="985" spans="1:1" x14ac:dyDescent="0.25">
      <c r="A985" s="83" t="s">
        <v>724</v>
      </c>
    </row>
    <row r="986" spans="1:1" x14ac:dyDescent="0.25">
      <c r="A986" s="83" t="s">
        <v>728</v>
      </c>
    </row>
    <row r="987" spans="1:1" x14ac:dyDescent="0.25">
      <c r="A987" s="83" t="s">
        <v>731</v>
      </c>
    </row>
    <row r="988" spans="1:1" x14ac:dyDescent="0.25">
      <c r="A988" s="83" t="s">
        <v>736</v>
      </c>
    </row>
    <row r="989" spans="1:1" x14ac:dyDescent="0.25">
      <c r="A989" s="83" t="s">
        <v>737</v>
      </c>
    </row>
    <row r="990" spans="1:1" x14ac:dyDescent="0.25">
      <c r="A990" s="83" t="s">
        <v>738</v>
      </c>
    </row>
    <row r="991" spans="1:1" x14ac:dyDescent="0.25">
      <c r="A991" s="83" t="s">
        <v>739</v>
      </c>
    </row>
    <row r="992" spans="1:1" x14ac:dyDescent="0.25">
      <c r="A992" s="83" t="s">
        <v>743</v>
      </c>
    </row>
    <row r="993" spans="1:1" x14ac:dyDescent="0.25">
      <c r="A993" s="83" t="s">
        <v>747</v>
      </c>
    </row>
    <row r="994" spans="1:1" x14ac:dyDescent="0.25">
      <c r="A994" s="83" t="s">
        <v>776</v>
      </c>
    </row>
    <row r="995" spans="1:1" x14ac:dyDescent="0.25">
      <c r="A995" s="56" t="s">
        <v>373</v>
      </c>
    </row>
    <row r="996" spans="1:1" x14ac:dyDescent="0.25">
      <c r="A996" s="83" t="s">
        <v>530</v>
      </c>
    </row>
    <row r="997" spans="1:1" x14ac:dyDescent="0.25">
      <c r="A997" s="83" t="s">
        <v>2106</v>
      </c>
    </row>
    <row r="998" spans="1:1" x14ac:dyDescent="0.25">
      <c r="A998" s="83" t="s">
        <v>528</v>
      </c>
    </row>
    <row r="999" spans="1:1" x14ac:dyDescent="0.25">
      <c r="A999" s="83" t="s">
        <v>532</v>
      </c>
    </row>
    <row r="1000" spans="1:1" x14ac:dyDescent="0.25">
      <c r="A1000" s="83" t="s">
        <v>524</v>
      </c>
    </row>
    <row r="1001" spans="1:1" x14ac:dyDescent="0.25">
      <c r="A1001" s="83" t="s">
        <v>533</v>
      </c>
    </row>
    <row r="1002" spans="1:1" x14ac:dyDescent="0.25">
      <c r="A1002" s="83" t="s">
        <v>540</v>
      </c>
    </row>
    <row r="1003" spans="1:1" x14ac:dyDescent="0.25">
      <c r="A1003" s="83" t="s">
        <v>527</v>
      </c>
    </row>
    <row r="1004" spans="1:1" x14ac:dyDescent="0.25">
      <c r="A1004" s="83" t="s">
        <v>561</v>
      </c>
    </row>
    <row r="1005" spans="1:1" x14ac:dyDescent="0.25">
      <c r="A1005" s="83" t="s">
        <v>558</v>
      </c>
    </row>
    <row r="1006" spans="1:1" x14ac:dyDescent="0.25">
      <c r="A1006" s="83" t="s">
        <v>549</v>
      </c>
    </row>
    <row r="1007" spans="1:1" x14ac:dyDescent="0.25">
      <c r="A1007" s="83" t="s">
        <v>557</v>
      </c>
    </row>
    <row r="1008" spans="1:1" x14ac:dyDescent="0.25">
      <c r="A1008" s="83" t="s">
        <v>534</v>
      </c>
    </row>
    <row r="1009" spans="1:1" x14ac:dyDescent="0.25">
      <c r="A1009" s="83" t="s">
        <v>541</v>
      </c>
    </row>
    <row r="1010" spans="1:1" x14ac:dyDescent="0.25">
      <c r="A1010" s="83" t="s">
        <v>529</v>
      </c>
    </row>
    <row r="1011" spans="1:1" x14ac:dyDescent="0.25">
      <c r="A1011" s="83" t="s">
        <v>545</v>
      </c>
    </row>
    <row r="1012" spans="1:1" x14ac:dyDescent="0.25">
      <c r="A1012" s="83" t="s">
        <v>372</v>
      </c>
    </row>
    <row r="1013" spans="1:1" x14ac:dyDescent="0.25">
      <c r="A1013" s="83" t="s">
        <v>374</v>
      </c>
    </row>
    <row r="1014" spans="1:1" x14ac:dyDescent="0.25">
      <c r="A1014" s="83" t="s">
        <v>375</v>
      </c>
    </row>
    <row r="1015" spans="1:1" x14ac:dyDescent="0.25">
      <c r="A1015" s="83" t="s">
        <v>525</v>
      </c>
    </row>
    <row r="1016" spans="1:1" x14ac:dyDescent="0.25">
      <c r="A1016" s="83" t="s">
        <v>526</v>
      </c>
    </row>
    <row r="1017" spans="1:1" x14ac:dyDescent="0.25">
      <c r="A1017" s="83" t="s">
        <v>531</v>
      </c>
    </row>
    <row r="1018" spans="1:1" x14ac:dyDescent="0.25">
      <c r="A1018" s="83" t="s">
        <v>539</v>
      </c>
    </row>
    <row r="1019" spans="1:1" x14ac:dyDescent="0.25">
      <c r="A1019" s="83" t="s">
        <v>544</v>
      </c>
    </row>
    <row r="1020" spans="1:1" x14ac:dyDescent="0.25">
      <c r="A1020" s="83" t="s">
        <v>554</v>
      </c>
    </row>
    <row r="1021" spans="1:1" x14ac:dyDescent="0.25">
      <c r="A1021" s="83" t="s">
        <v>559</v>
      </c>
    </row>
    <row r="1022" spans="1:1" x14ac:dyDescent="0.25">
      <c r="A1022" s="56" t="s">
        <v>258</v>
      </c>
    </row>
    <row r="1023" spans="1:1" x14ac:dyDescent="0.25">
      <c r="A1023" s="83" t="s">
        <v>258</v>
      </c>
    </row>
    <row r="1024" spans="1:1" x14ac:dyDescent="0.25">
      <c r="A1024" s="56" t="s">
        <v>252</v>
      </c>
    </row>
    <row r="1025" spans="1:1" x14ac:dyDescent="0.25">
      <c r="A1025" s="83" t="s">
        <v>574</v>
      </c>
    </row>
    <row r="1026" spans="1:1" x14ac:dyDescent="0.25">
      <c r="A1026" s="83" t="s">
        <v>583</v>
      </c>
    </row>
    <row r="1027" spans="1:1" x14ac:dyDescent="0.25">
      <c r="A1027" s="83" t="s">
        <v>294</v>
      </c>
    </row>
    <row r="1028" spans="1:1" x14ac:dyDescent="0.25">
      <c r="A1028" s="83" t="s">
        <v>588</v>
      </c>
    </row>
    <row r="1029" spans="1:1" x14ac:dyDescent="0.25">
      <c r="A1029" s="83" t="s">
        <v>498</v>
      </c>
    </row>
    <row r="1030" spans="1:1" x14ac:dyDescent="0.25">
      <c r="A1030" s="83" t="s">
        <v>587</v>
      </c>
    </row>
    <row r="1031" spans="1:1" x14ac:dyDescent="0.25">
      <c r="A1031" s="83" t="s">
        <v>577</v>
      </c>
    </row>
    <row r="1032" spans="1:1" x14ac:dyDescent="0.25">
      <c r="A1032" s="83" t="s">
        <v>591</v>
      </c>
    </row>
    <row r="1033" spans="1:1" x14ac:dyDescent="0.25">
      <c r="A1033" s="83" t="s">
        <v>418</v>
      </c>
    </row>
    <row r="1034" spans="1:1" x14ac:dyDescent="0.25">
      <c r="A1034" s="83" t="s">
        <v>579</v>
      </c>
    </row>
    <row r="1035" spans="1:1" x14ac:dyDescent="0.25">
      <c r="A1035" s="83" t="s">
        <v>505</v>
      </c>
    </row>
    <row r="1036" spans="1:1" x14ac:dyDescent="0.25">
      <c r="A1036" s="83" t="s">
        <v>506</v>
      </c>
    </row>
    <row r="1037" spans="1:1" x14ac:dyDescent="0.25">
      <c r="A1037" s="83" t="s">
        <v>589</v>
      </c>
    </row>
    <row r="1038" spans="1:1" x14ac:dyDescent="0.25">
      <c r="A1038" s="83" t="s">
        <v>251</v>
      </c>
    </row>
    <row r="1039" spans="1:1" x14ac:dyDescent="0.25">
      <c r="A1039" s="83" t="s">
        <v>890</v>
      </c>
    </row>
    <row r="1040" spans="1:1" x14ac:dyDescent="0.25">
      <c r="A1040" s="83" t="s">
        <v>570</v>
      </c>
    </row>
    <row r="1041" spans="1:1" x14ac:dyDescent="0.25">
      <c r="A1041" s="83" t="s">
        <v>573</v>
      </c>
    </row>
    <row r="1042" spans="1:1" x14ac:dyDescent="0.25">
      <c r="A1042" s="83" t="s">
        <v>592</v>
      </c>
    </row>
    <row r="1043" spans="1:1" x14ac:dyDescent="0.25">
      <c r="A1043" s="83" t="s">
        <v>593</v>
      </c>
    </row>
    <row r="1044" spans="1:1" x14ac:dyDescent="0.25">
      <c r="A1044" s="83" t="s">
        <v>778</v>
      </c>
    </row>
    <row r="1045" spans="1:1" x14ac:dyDescent="0.25">
      <c r="A1045" s="56" t="s">
        <v>543</v>
      </c>
    </row>
    <row r="1046" spans="1:1" x14ac:dyDescent="0.25">
      <c r="A1046" s="83" t="s">
        <v>542</v>
      </c>
    </row>
    <row r="1047" spans="1:1" x14ac:dyDescent="0.25">
      <c r="A1047" s="56" t="s">
        <v>623</v>
      </c>
    </row>
    <row r="1048" spans="1:1" x14ac:dyDescent="0.25">
      <c r="A1048" s="83" t="s">
        <v>2102</v>
      </c>
    </row>
    <row r="1049" spans="1:1" x14ac:dyDescent="0.25">
      <c r="A1049" s="83" t="s">
        <v>622</v>
      </c>
    </row>
    <row r="1050" spans="1:1" x14ac:dyDescent="0.25">
      <c r="A1050" s="83" t="s">
        <v>756</v>
      </c>
    </row>
    <row r="1051" spans="1:1" x14ac:dyDescent="0.25">
      <c r="A1051" s="83" t="s">
        <v>765</v>
      </c>
    </row>
    <row r="1052" spans="1:1" x14ac:dyDescent="0.25">
      <c r="A1052" s="83" t="s">
        <v>777</v>
      </c>
    </row>
    <row r="1053" spans="1:1" x14ac:dyDescent="0.25">
      <c r="A1053" s="56" t="s">
        <v>2343</v>
      </c>
    </row>
    <row r="1054" spans="1:1" x14ac:dyDescent="0.25">
      <c r="A1054" s="83" t="s">
        <v>1993</v>
      </c>
    </row>
    <row r="1055" spans="1:1" x14ac:dyDescent="0.25">
      <c r="A1055" s="56" t="s">
        <v>714</v>
      </c>
    </row>
    <row r="1056" spans="1:1" x14ac:dyDescent="0.25">
      <c r="A1056" s="83" t="s">
        <v>713</v>
      </c>
    </row>
    <row r="1057" spans="1:1" x14ac:dyDescent="0.25">
      <c r="A1057" s="83" t="s">
        <v>2361</v>
      </c>
    </row>
    <row r="1058" spans="1:1" x14ac:dyDescent="0.25">
      <c r="A1058" s="83" t="s">
        <v>2358</v>
      </c>
    </row>
    <row r="1059" spans="1:1" x14ac:dyDescent="0.25">
      <c r="A1059" s="56" t="s">
        <v>602</v>
      </c>
    </row>
    <row r="1060" spans="1:1" x14ac:dyDescent="0.25">
      <c r="A1060" s="83" t="s">
        <v>601</v>
      </c>
    </row>
    <row r="1061" spans="1:1" x14ac:dyDescent="0.25">
      <c r="A1061" s="56" t="s">
        <v>462</v>
      </c>
    </row>
    <row r="1062" spans="1:1" x14ac:dyDescent="0.25">
      <c r="A1062" s="83" t="s">
        <v>475</v>
      </c>
    </row>
    <row r="1063" spans="1:1" x14ac:dyDescent="0.25">
      <c r="A1063" s="83" t="s">
        <v>461</v>
      </c>
    </row>
    <row r="1064" spans="1:1" x14ac:dyDescent="0.25">
      <c r="A1064" s="83" t="s">
        <v>774</v>
      </c>
    </row>
    <row r="1065" spans="1:1" x14ac:dyDescent="0.25">
      <c r="A1065" s="56" t="s">
        <v>746</v>
      </c>
    </row>
    <row r="1066" spans="1:1" x14ac:dyDescent="0.25">
      <c r="A1066" s="83" t="s">
        <v>745</v>
      </c>
    </row>
    <row r="1067" spans="1:1" x14ac:dyDescent="0.25">
      <c r="A1067" s="83" t="s">
        <v>1611</v>
      </c>
    </row>
    <row r="1068" spans="1:1" x14ac:dyDescent="0.25">
      <c r="A1068" s="56" t="s">
        <v>255</v>
      </c>
    </row>
    <row r="1069" spans="1:1" x14ac:dyDescent="0.25">
      <c r="A1069" s="83" t="s">
        <v>254</v>
      </c>
    </row>
    <row r="1070" spans="1:1" x14ac:dyDescent="0.25">
      <c r="A1070" s="56" t="s">
        <v>2347</v>
      </c>
    </row>
    <row r="1071" spans="1:1" x14ac:dyDescent="0.25">
      <c r="A1071" s="83" t="s">
        <v>2346</v>
      </c>
    </row>
    <row r="1072" spans="1:1" x14ac:dyDescent="0.25">
      <c r="A1072" s="56" t="s">
        <v>257</v>
      </c>
    </row>
    <row r="1073" spans="1:1" x14ac:dyDescent="0.25">
      <c r="A1073" s="83" t="s">
        <v>256</v>
      </c>
    </row>
    <row r="1074" spans="1:1" x14ac:dyDescent="0.25">
      <c r="A1074" s="56" t="s">
        <v>2282</v>
      </c>
    </row>
    <row r="1075" spans="1:1" x14ac:dyDescent="0.25">
      <c r="A1075" s="83" t="s">
        <v>596</v>
      </c>
    </row>
    <row r="1076" spans="1:1" x14ac:dyDescent="0.25">
      <c r="A1076" s="83" t="s">
        <v>2282</v>
      </c>
    </row>
    <row r="1077" spans="1:1" x14ac:dyDescent="0.25">
      <c r="A1077" s="56" t="s">
        <v>451</v>
      </c>
    </row>
    <row r="1078" spans="1:1" x14ac:dyDescent="0.25">
      <c r="A1078" s="83" t="s">
        <v>450</v>
      </c>
    </row>
    <row r="1079" spans="1:1" x14ac:dyDescent="0.25">
      <c r="A1079" s="56" t="s">
        <v>762</v>
      </c>
    </row>
    <row r="1080" spans="1:1" x14ac:dyDescent="0.25">
      <c r="A1080" s="83" t="s">
        <v>2337</v>
      </c>
    </row>
    <row r="1081" spans="1:1" x14ac:dyDescent="0.25">
      <c r="A1081" s="83" t="s">
        <v>2290</v>
      </c>
    </row>
    <row r="1082" spans="1:1" x14ac:dyDescent="0.25">
      <c r="A1082" s="83" t="s">
        <v>2289</v>
      </c>
    </row>
    <row r="1083" spans="1:1" x14ac:dyDescent="0.25">
      <c r="A1083" s="83" t="s">
        <v>761</v>
      </c>
    </row>
    <row r="1084" spans="1:1" x14ac:dyDescent="0.25">
      <c r="A1084" s="56" t="s">
        <v>610</v>
      </c>
    </row>
    <row r="1085" spans="1:1" x14ac:dyDescent="0.25">
      <c r="A1085" s="83" t="s">
        <v>609</v>
      </c>
    </row>
    <row r="1086" spans="1:1" x14ac:dyDescent="0.25">
      <c r="A1086" s="56" t="s">
        <v>788</v>
      </c>
    </row>
    <row r="1087" spans="1:1" x14ac:dyDescent="0.25">
      <c r="A1087" s="83" t="s">
        <v>787</v>
      </c>
    </row>
    <row r="1088" spans="1:1" x14ac:dyDescent="0.25">
      <c r="A1088" s="83" t="s">
        <v>2354</v>
      </c>
    </row>
    <row r="1089" spans="1:1" x14ac:dyDescent="0.25">
      <c r="A1089" s="83" t="s">
        <v>2097</v>
      </c>
    </row>
    <row r="1090" spans="1:1" x14ac:dyDescent="0.25">
      <c r="A1090" s="56" t="s">
        <v>782</v>
      </c>
    </row>
    <row r="1091" spans="1:1" x14ac:dyDescent="0.25">
      <c r="A1091" s="83" t="s">
        <v>781</v>
      </c>
    </row>
    <row r="1092" spans="1:1" x14ac:dyDescent="0.25">
      <c r="A1092" s="56" t="s">
        <v>2310</v>
      </c>
    </row>
    <row r="1093" spans="1:1" x14ac:dyDescent="0.25">
      <c r="A1093" s="83" t="s">
        <v>2309</v>
      </c>
    </row>
    <row r="1094" spans="1:1" x14ac:dyDescent="0.25">
      <c r="A1094" s="56" t="s">
        <v>264</v>
      </c>
    </row>
    <row r="1095" spans="1:1" x14ac:dyDescent="0.25">
      <c r="A1095" s="83" t="s">
        <v>263</v>
      </c>
    </row>
    <row r="1096" spans="1:1" x14ac:dyDescent="0.25">
      <c r="A1096" s="56" t="s">
        <v>310</v>
      </c>
    </row>
    <row r="1097" spans="1:1" x14ac:dyDescent="0.25">
      <c r="A1097" s="83" t="s">
        <v>309</v>
      </c>
    </row>
    <row r="1098" spans="1:1" x14ac:dyDescent="0.25">
      <c r="A1098" s="56" t="s">
        <v>322</v>
      </c>
    </row>
    <row r="1099" spans="1:1" x14ac:dyDescent="0.25">
      <c r="A1099" s="83" t="s">
        <v>321</v>
      </c>
    </row>
    <row r="1100" spans="1:1" x14ac:dyDescent="0.25">
      <c r="A1100" s="56" t="s">
        <v>551</v>
      </c>
    </row>
    <row r="1101" spans="1:1" x14ac:dyDescent="0.25">
      <c r="A1101" s="83" t="s">
        <v>550</v>
      </c>
    </row>
    <row r="1102" spans="1:1" x14ac:dyDescent="0.25">
      <c r="A1102" s="56" t="s">
        <v>353</v>
      </c>
    </row>
    <row r="1103" spans="1:1" x14ac:dyDescent="0.25">
      <c r="A1103" s="83" t="s">
        <v>352</v>
      </c>
    </row>
    <row r="1104" spans="1:1" x14ac:dyDescent="0.25">
      <c r="A1104" s="56" t="s">
        <v>356</v>
      </c>
    </row>
    <row r="1105" spans="1:1" x14ac:dyDescent="0.25">
      <c r="A1105" s="83" t="s">
        <v>355</v>
      </c>
    </row>
    <row r="1106" spans="1:1" x14ac:dyDescent="0.25">
      <c r="A1106" s="83" t="s">
        <v>773</v>
      </c>
    </row>
    <row r="1107" spans="1:1" x14ac:dyDescent="0.25">
      <c r="A1107" s="56" t="s">
        <v>360</v>
      </c>
    </row>
    <row r="1108" spans="1:1" x14ac:dyDescent="0.25">
      <c r="A1108" s="83" t="s">
        <v>359</v>
      </c>
    </row>
    <row r="1109" spans="1:1" x14ac:dyDescent="0.25">
      <c r="A1109" s="56" t="s">
        <v>547</v>
      </c>
    </row>
    <row r="1110" spans="1:1" x14ac:dyDescent="0.25">
      <c r="A1110" s="83" t="s">
        <v>546</v>
      </c>
    </row>
    <row r="1111" spans="1:1" x14ac:dyDescent="0.25">
      <c r="A1111" s="56" t="s">
        <v>553</v>
      </c>
    </row>
    <row r="1112" spans="1:1" x14ac:dyDescent="0.25">
      <c r="A1112" s="83" t="s">
        <v>552</v>
      </c>
    </row>
    <row r="1113" spans="1:1" x14ac:dyDescent="0.25">
      <c r="A1113" s="56" t="s">
        <v>606</v>
      </c>
    </row>
    <row r="1114" spans="1:1" x14ac:dyDescent="0.25">
      <c r="A1114" s="83" t="s">
        <v>605</v>
      </c>
    </row>
    <row r="1115" spans="1:1" x14ac:dyDescent="0.25">
      <c r="A1115" s="56" t="s">
        <v>751</v>
      </c>
    </row>
    <row r="1116" spans="1:1" x14ac:dyDescent="0.25">
      <c r="A1116" s="83" t="s">
        <v>750</v>
      </c>
    </row>
    <row r="1117" spans="1:1" x14ac:dyDescent="0.25">
      <c r="A1117" s="56" t="s">
        <v>771</v>
      </c>
    </row>
    <row r="1118" spans="1:1" x14ac:dyDescent="0.25">
      <c r="A1118" s="83" t="s">
        <v>770</v>
      </c>
    </row>
    <row r="1119" spans="1:1" x14ac:dyDescent="0.25">
      <c r="A1119" s="56" t="s">
        <v>115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91CE1-F96F-41A5-A6BB-5C661C9CE8A6}">
  <sheetPr>
    <tabColor theme="9" tint="0.59999389629810485"/>
  </sheetPr>
  <dimension ref="A1:Z3757"/>
  <sheetViews>
    <sheetView topLeftCell="A3505" workbookViewId="0">
      <selection activeCell="Q2" sqref="A2:Q3528"/>
    </sheetView>
  </sheetViews>
  <sheetFormatPr defaultColWidth="8.7109375" defaultRowHeight="15" x14ac:dyDescent="0.25"/>
  <cols>
    <col min="1" max="1" width="16.28515625" style="111" bestFit="1" customWidth="1"/>
    <col min="2" max="2" width="43.5703125" bestFit="1" customWidth="1"/>
    <col min="3" max="3" width="34" customWidth="1"/>
    <col min="4" max="4" width="13.5703125" customWidth="1"/>
    <col min="5" max="5" width="15.7109375" bestFit="1" customWidth="1"/>
    <col min="6" max="6" width="15.5703125" style="111" bestFit="1" customWidth="1"/>
    <col min="7" max="7" width="21.28515625" style="111" bestFit="1" customWidth="1"/>
    <col min="9" max="9" width="51.42578125" bestFit="1" customWidth="1"/>
    <col min="10" max="11" width="8.7109375" style="111"/>
    <col min="12" max="12" width="10.28515625" style="111" bestFit="1" customWidth="1"/>
    <col min="16" max="16" width="11" bestFit="1" customWidth="1"/>
    <col min="17" max="17" width="8.7109375" style="111"/>
  </cols>
  <sheetData>
    <row r="1" spans="1:26" x14ac:dyDescent="0.25">
      <c r="A1" s="112" t="s">
        <v>15</v>
      </c>
      <c r="B1" s="77" t="s">
        <v>16</v>
      </c>
      <c r="C1" s="77" t="s">
        <v>17</v>
      </c>
      <c r="D1" s="77" t="s">
        <v>18</v>
      </c>
      <c r="E1" s="77" t="s">
        <v>19</v>
      </c>
      <c r="F1" s="112" t="s">
        <v>20</v>
      </c>
      <c r="G1" s="112" t="s">
        <v>21</v>
      </c>
      <c r="H1" s="78" t="s">
        <v>22</v>
      </c>
      <c r="I1" s="77" t="s">
        <v>23</v>
      </c>
      <c r="J1" s="109" t="s">
        <v>24</v>
      </c>
      <c r="K1" s="110" t="s">
        <v>25</v>
      </c>
      <c r="L1" s="110" t="s">
        <v>26</v>
      </c>
      <c r="M1" s="77" t="s">
        <v>27</v>
      </c>
      <c r="N1" s="11" t="s">
        <v>28</v>
      </c>
      <c r="O1" s="77" t="s">
        <v>29</v>
      </c>
      <c r="P1" s="77" t="s">
        <v>30</v>
      </c>
      <c r="Q1" s="112" t="s">
        <v>31</v>
      </c>
      <c r="R1" s="81" t="s">
        <v>3104</v>
      </c>
      <c r="S1" s="81" t="s">
        <v>3105</v>
      </c>
      <c r="T1" s="82" t="s">
        <v>3106</v>
      </c>
      <c r="U1" s="82" t="s">
        <v>3107</v>
      </c>
      <c r="V1" s="75" t="s">
        <v>3108</v>
      </c>
      <c r="W1" t="s">
        <v>3109</v>
      </c>
      <c r="X1" t="s">
        <v>3110</v>
      </c>
      <c r="Y1" t="s">
        <v>3111</v>
      </c>
      <c r="Z1" t="s">
        <v>3112</v>
      </c>
    </row>
    <row r="2" spans="1:26" x14ac:dyDescent="0.25">
      <c r="A2" s="111" t="str">
        <f>+VLOOKUP(C2,'Selectable Table'!D:EB,2,0)</f>
        <v>OTH CUST</v>
      </c>
      <c r="B2" t="s">
        <v>3115</v>
      </c>
      <c r="C2" t="s">
        <v>92</v>
      </c>
      <c r="D2" t="s">
        <v>92</v>
      </c>
      <c r="E2" t="s">
        <v>93</v>
      </c>
      <c r="F2" s="111">
        <f>+VLOOKUP(C2,'Selectable Table'!O:P,2,0)</f>
        <v>40700</v>
      </c>
      <c r="G2" s="111" t="str">
        <f>+VLOOKUP(F2,'Selectable Table'!P:Q,2,0)</f>
        <v>Revenues - Third Parties</v>
      </c>
      <c r="I2" t="s">
        <v>614</v>
      </c>
      <c r="J2" s="111">
        <v>2026</v>
      </c>
      <c r="K2" s="111">
        <v>7</v>
      </c>
      <c r="L2" s="111" t="s">
        <v>94</v>
      </c>
      <c r="M2">
        <v>579852.61599999887</v>
      </c>
      <c r="N2">
        <v>1</v>
      </c>
      <c r="O2">
        <v>579852.61599999887</v>
      </c>
      <c r="P2" t="s">
        <v>95</v>
      </c>
      <c r="Q2" s="111" t="str">
        <f>+VLOOKUP(I2,'Selectable Table'!AB:AC,2,0)</f>
        <v>Not Applicable</v>
      </c>
    </row>
    <row r="3" spans="1:26" x14ac:dyDescent="0.25">
      <c r="A3" s="111" t="str">
        <f>+VLOOKUP(C3,'Selectable Table'!D:EB,2,0)</f>
        <v>OTH CUST</v>
      </c>
      <c r="B3" t="s">
        <v>3115</v>
      </c>
      <c r="C3" t="s">
        <v>92</v>
      </c>
      <c r="D3" t="s">
        <v>92</v>
      </c>
      <c r="E3" t="s">
        <v>101</v>
      </c>
      <c r="F3" s="111">
        <f>+VLOOKUP(C3,'Selectable Table'!O:P,2,0)</f>
        <v>40700</v>
      </c>
      <c r="G3" s="111" t="str">
        <f>+VLOOKUP(F3,'Selectable Table'!P:Q,2,0)</f>
        <v>Revenues - Third Parties</v>
      </c>
      <c r="I3" t="s">
        <v>614</v>
      </c>
      <c r="J3" s="111">
        <v>2026</v>
      </c>
      <c r="K3" s="111">
        <v>7</v>
      </c>
      <c r="L3" s="111" t="s">
        <v>94</v>
      </c>
      <c r="M3">
        <v>860383.02000000037</v>
      </c>
      <c r="N3">
        <v>1</v>
      </c>
      <c r="O3">
        <v>860383.02000000037</v>
      </c>
      <c r="P3" t="s">
        <v>95</v>
      </c>
      <c r="Q3" s="111" t="str">
        <f>+VLOOKUP(I3,'Selectable Table'!AB:AC,2,0)</f>
        <v>Not Applicable</v>
      </c>
    </row>
    <row r="4" spans="1:26" x14ac:dyDescent="0.25">
      <c r="A4" s="111" t="str">
        <f>+VLOOKUP(C4,'Selectable Table'!D:EB,2,0)</f>
        <v>OTH CUST</v>
      </c>
      <c r="B4" t="s">
        <v>3115</v>
      </c>
      <c r="C4" t="s">
        <v>92</v>
      </c>
      <c r="D4" t="s">
        <v>92</v>
      </c>
      <c r="E4" t="s">
        <v>102</v>
      </c>
      <c r="F4" s="111">
        <f>+VLOOKUP(C4,'Selectable Table'!O:P,2,0)</f>
        <v>40700</v>
      </c>
      <c r="G4" s="111" t="str">
        <f>+VLOOKUP(F4,'Selectable Table'!P:Q,2,0)</f>
        <v>Revenues - Third Parties</v>
      </c>
      <c r="I4" t="s">
        <v>614</v>
      </c>
      <c r="J4" s="111">
        <v>2026</v>
      </c>
      <c r="K4" s="111">
        <v>7</v>
      </c>
      <c r="L4" s="111" t="s">
        <v>94</v>
      </c>
      <c r="M4">
        <v>471156.30800000019</v>
      </c>
      <c r="N4">
        <v>1</v>
      </c>
      <c r="O4">
        <v>471156.30800000019</v>
      </c>
      <c r="P4" t="s">
        <v>95</v>
      </c>
      <c r="Q4" s="111" t="str">
        <f>+VLOOKUP(I4,'Selectable Table'!AB:AC,2,0)</f>
        <v>Not Applicable</v>
      </c>
    </row>
    <row r="5" spans="1:26" x14ac:dyDescent="0.25">
      <c r="A5" s="111" t="str">
        <f>+VLOOKUP(C5,'Selectable Table'!D:EB,2,0)</f>
        <v>OTH CUST</v>
      </c>
      <c r="B5" t="s">
        <v>3115</v>
      </c>
      <c r="C5" t="s">
        <v>92</v>
      </c>
      <c r="D5" t="s">
        <v>92</v>
      </c>
      <c r="E5" t="s">
        <v>103</v>
      </c>
      <c r="F5" s="111">
        <f>+VLOOKUP(C5,'Selectable Table'!O:P,2,0)</f>
        <v>40700</v>
      </c>
      <c r="G5" s="111" t="str">
        <f>+VLOOKUP(F5,'Selectable Table'!P:Q,2,0)</f>
        <v>Revenues - Third Parties</v>
      </c>
      <c r="I5" t="s">
        <v>614</v>
      </c>
      <c r="J5" s="111">
        <v>2026</v>
      </c>
      <c r="K5" s="111">
        <v>7</v>
      </c>
      <c r="L5" s="111" t="s">
        <v>94</v>
      </c>
      <c r="M5">
        <v>0</v>
      </c>
      <c r="N5">
        <v>1</v>
      </c>
      <c r="O5">
        <v>0</v>
      </c>
      <c r="P5" t="s">
        <v>95</v>
      </c>
      <c r="Q5" s="111" t="str">
        <f>+VLOOKUP(I5,'Selectable Table'!AB:AC,2,0)</f>
        <v>Not Applicable</v>
      </c>
    </row>
    <row r="6" spans="1:26" x14ac:dyDescent="0.25">
      <c r="A6" s="111" t="str">
        <f>+VLOOKUP(C6,'Selectable Table'!D:EB,2,0)</f>
        <v>OTH CUST</v>
      </c>
      <c r="B6" t="s">
        <v>3115</v>
      </c>
      <c r="C6" t="s">
        <v>92</v>
      </c>
      <c r="D6" t="s">
        <v>92</v>
      </c>
      <c r="E6" t="s">
        <v>104</v>
      </c>
      <c r="F6" s="111">
        <f>+VLOOKUP(C6,'Selectable Table'!O:P,2,0)</f>
        <v>40700</v>
      </c>
      <c r="G6" s="111" t="str">
        <f>+VLOOKUP(F6,'Selectable Table'!P:Q,2,0)</f>
        <v>Revenues - Third Parties</v>
      </c>
      <c r="I6" t="s">
        <v>614</v>
      </c>
      <c r="J6" s="111">
        <v>2026</v>
      </c>
      <c r="K6" s="111">
        <v>7</v>
      </c>
      <c r="L6" s="111" t="s">
        <v>94</v>
      </c>
      <c r="M6">
        <v>33933.524000000005</v>
      </c>
      <c r="N6">
        <v>1</v>
      </c>
      <c r="O6">
        <v>33933.524000000005</v>
      </c>
      <c r="P6" t="s">
        <v>95</v>
      </c>
      <c r="Q6" s="111" t="str">
        <f>+VLOOKUP(I6,'Selectable Table'!AB:AC,2,0)</f>
        <v>Not Applicable</v>
      </c>
    </row>
    <row r="7" spans="1:26" x14ac:dyDescent="0.25">
      <c r="A7" s="111" t="str">
        <f>+VLOOKUP(C7,'Selectable Table'!D:EB,2,0)</f>
        <v>OTH CUST</v>
      </c>
      <c r="B7" t="s">
        <v>3115</v>
      </c>
      <c r="C7" t="s">
        <v>92</v>
      </c>
      <c r="D7" t="s">
        <v>92</v>
      </c>
      <c r="E7" t="s">
        <v>105</v>
      </c>
      <c r="F7" s="111">
        <f>+VLOOKUP(C7,'Selectable Table'!O:P,2,0)</f>
        <v>40700</v>
      </c>
      <c r="G7" s="111" t="str">
        <f>+VLOOKUP(F7,'Selectable Table'!P:Q,2,0)</f>
        <v>Revenues - Third Parties</v>
      </c>
      <c r="I7" t="s">
        <v>614</v>
      </c>
      <c r="J7" s="111">
        <v>2026</v>
      </c>
      <c r="K7" s="111">
        <v>7</v>
      </c>
      <c r="L7" s="111" t="s">
        <v>94</v>
      </c>
      <c r="M7">
        <v>393515.21200000093</v>
      </c>
      <c r="N7">
        <v>1</v>
      </c>
      <c r="O7">
        <v>393515.21200000093</v>
      </c>
      <c r="P7" t="s">
        <v>95</v>
      </c>
      <c r="Q7" s="111" t="str">
        <f>+VLOOKUP(I7,'Selectable Table'!AB:AC,2,0)</f>
        <v>Not Applicable</v>
      </c>
    </row>
    <row r="8" spans="1:26" x14ac:dyDescent="0.25">
      <c r="A8" s="111" t="str">
        <f>+VLOOKUP(C8,'Selectable Table'!D:EB,2,0)</f>
        <v>J &amp; J</v>
      </c>
      <c r="B8" t="s">
        <v>106</v>
      </c>
      <c r="C8" t="s">
        <v>107</v>
      </c>
      <c r="D8" t="s">
        <v>108</v>
      </c>
      <c r="E8" t="s">
        <v>105</v>
      </c>
      <c r="F8" s="111">
        <f>+VLOOKUP(C8,'Selectable Table'!O:P,2,0)</f>
        <v>40700</v>
      </c>
      <c r="G8" s="111" t="str">
        <f>+VLOOKUP(F8,'Selectable Table'!P:Q,2,0)</f>
        <v>Revenues - Third Parties</v>
      </c>
      <c r="I8" t="s">
        <v>109</v>
      </c>
      <c r="J8" s="111">
        <v>2026</v>
      </c>
      <c r="K8" s="111">
        <v>7</v>
      </c>
      <c r="L8" s="111" t="s">
        <v>94</v>
      </c>
      <c r="M8">
        <v>727.77740000000006</v>
      </c>
      <c r="N8">
        <v>1</v>
      </c>
      <c r="O8">
        <v>727.77740000000006</v>
      </c>
      <c r="P8" t="s">
        <v>95</v>
      </c>
      <c r="Q8" s="111">
        <f>+VLOOKUP(I8,'Selectable Table'!AB:AC,2,0)</f>
        <v>0</v>
      </c>
    </row>
    <row r="9" spans="1:26" ht="13.9" customHeight="1" x14ac:dyDescent="0.25">
      <c r="A9" s="111" t="str">
        <f>+VLOOKUP(C9,'Selectable Table'!D:EB,2,0)</f>
        <v>J &amp; J</v>
      </c>
      <c r="B9" t="s">
        <v>110</v>
      </c>
      <c r="C9" t="s">
        <v>107</v>
      </c>
      <c r="D9" t="s">
        <v>108</v>
      </c>
      <c r="E9" t="s">
        <v>105</v>
      </c>
      <c r="F9" s="111">
        <f>+VLOOKUP(C9,'Selectable Table'!O:P,2,0)</f>
        <v>40700</v>
      </c>
      <c r="G9" s="111" t="str">
        <f>+VLOOKUP(F9,'Selectable Table'!P:Q,2,0)</f>
        <v>Revenues - Third Parties</v>
      </c>
      <c r="I9" t="s">
        <v>111</v>
      </c>
      <c r="J9" s="111">
        <v>2026</v>
      </c>
      <c r="K9" s="111">
        <v>7</v>
      </c>
      <c r="L9" s="111" t="s">
        <v>94</v>
      </c>
      <c r="M9">
        <v>262.00912500000004</v>
      </c>
      <c r="N9">
        <v>1</v>
      </c>
      <c r="O9">
        <v>262.00912500000004</v>
      </c>
      <c r="P9" t="s">
        <v>95</v>
      </c>
      <c r="Q9" s="111">
        <f>+VLOOKUP(I9,'Selectable Table'!AB:AC,2,0)</f>
        <v>0</v>
      </c>
    </row>
    <row r="10" spans="1:26" x14ac:dyDescent="0.25">
      <c r="A10" s="111" t="str">
        <f>+VLOOKUP(C10,'Selectable Table'!D:EB,2,0)</f>
        <v>J &amp; J</v>
      </c>
      <c r="B10" t="s">
        <v>113</v>
      </c>
      <c r="C10" t="s">
        <v>107</v>
      </c>
      <c r="D10" t="s">
        <v>108</v>
      </c>
      <c r="E10" t="s">
        <v>105</v>
      </c>
      <c r="F10" s="111">
        <f>+VLOOKUP(C10,'Selectable Table'!O:P,2,0)</f>
        <v>40700</v>
      </c>
      <c r="G10" s="111" t="str">
        <f>+VLOOKUP(F10,'Selectable Table'!P:Q,2,0)</f>
        <v>Revenues - Third Parties</v>
      </c>
      <c r="I10" t="s">
        <v>109</v>
      </c>
      <c r="J10" s="111">
        <v>2026</v>
      </c>
      <c r="K10" s="111">
        <v>7</v>
      </c>
      <c r="L10" s="111" t="s">
        <v>94</v>
      </c>
      <c r="M10">
        <v>181.94435000000001</v>
      </c>
      <c r="N10">
        <v>1</v>
      </c>
      <c r="O10">
        <v>181.94435000000001</v>
      </c>
      <c r="P10" t="s">
        <v>95</v>
      </c>
      <c r="Q10" s="111">
        <f>+VLOOKUP(I10,'Selectable Table'!AB:AC,2,0)</f>
        <v>0</v>
      </c>
    </row>
    <row r="11" spans="1:26" x14ac:dyDescent="0.25">
      <c r="A11" s="111" t="str">
        <f>+VLOOKUP(C11,'Selectable Table'!D:EB,2,0)</f>
        <v>J &amp; J</v>
      </c>
      <c r="B11" t="s">
        <v>113</v>
      </c>
      <c r="C11" t="s">
        <v>107</v>
      </c>
      <c r="D11" t="s">
        <v>108</v>
      </c>
      <c r="E11" t="s">
        <v>105</v>
      </c>
      <c r="F11" s="111">
        <f>+VLOOKUP(C11,'Selectable Table'!O:P,2,0)</f>
        <v>40700</v>
      </c>
      <c r="G11" s="111" t="str">
        <f>+VLOOKUP(F11,'Selectable Table'!P:Q,2,0)</f>
        <v>Revenues - Third Parties</v>
      </c>
      <c r="I11" t="s">
        <v>111</v>
      </c>
      <c r="J11" s="111">
        <v>2026</v>
      </c>
      <c r="K11" s="111">
        <v>7</v>
      </c>
      <c r="L11" s="111" t="s">
        <v>94</v>
      </c>
      <c r="M11">
        <v>87.33637499999999</v>
      </c>
      <c r="N11">
        <v>1</v>
      </c>
      <c r="O11">
        <v>87.33637499999999</v>
      </c>
      <c r="P11" t="s">
        <v>95</v>
      </c>
      <c r="Q11" s="111">
        <f>+VLOOKUP(I11,'Selectable Table'!AB:AC,2,0)</f>
        <v>0</v>
      </c>
    </row>
    <row r="12" spans="1:26" x14ac:dyDescent="0.25">
      <c r="A12" s="111" t="str">
        <f>+VLOOKUP(C12,'Selectable Table'!D:EB,2,0)</f>
        <v>J &amp; J</v>
      </c>
      <c r="B12" t="s">
        <v>116</v>
      </c>
      <c r="C12" t="s">
        <v>107</v>
      </c>
      <c r="D12" t="s">
        <v>108</v>
      </c>
      <c r="E12" t="s">
        <v>105</v>
      </c>
      <c r="F12" s="111">
        <f>+VLOOKUP(C12,'Selectable Table'!O:P,2,0)</f>
        <v>40700</v>
      </c>
      <c r="G12" s="111" t="str">
        <f>+VLOOKUP(F12,'Selectable Table'!P:Q,2,0)</f>
        <v>Revenues - Third Parties</v>
      </c>
      <c r="I12" t="s">
        <v>109</v>
      </c>
      <c r="J12" s="111">
        <v>2026</v>
      </c>
      <c r="K12" s="111">
        <v>7</v>
      </c>
      <c r="L12" s="111" t="s">
        <v>94</v>
      </c>
      <c r="M12">
        <v>1091.6660999999999</v>
      </c>
      <c r="N12">
        <v>1</v>
      </c>
      <c r="O12">
        <v>1091.6660999999999</v>
      </c>
      <c r="P12" t="s">
        <v>95</v>
      </c>
      <c r="Q12" s="111">
        <f>+VLOOKUP(I12,'Selectable Table'!AB:AC,2,0)</f>
        <v>0</v>
      </c>
    </row>
    <row r="13" spans="1:26" x14ac:dyDescent="0.25">
      <c r="A13" s="111" t="str">
        <f>+VLOOKUP(C13,'Selectable Table'!D:EB,2,0)</f>
        <v>J &amp; J</v>
      </c>
      <c r="B13" t="s">
        <v>116</v>
      </c>
      <c r="C13" t="s">
        <v>107</v>
      </c>
      <c r="D13" t="s">
        <v>108</v>
      </c>
      <c r="E13" t="s">
        <v>105</v>
      </c>
      <c r="F13" s="111">
        <f>+VLOOKUP(C13,'Selectable Table'!O:P,2,0)</f>
        <v>40700</v>
      </c>
      <c r="G13" s="111" t="str">
        <f>+VLOOKUP(F13,'Selectable Table'!P:Q,2,0)</f>
        <v>Revenues - Third Parties</v>
      </c>
      <c r="I13" t="s">
        <v>111</v>
      </c>
      <c r="J13" s="111">
        <v>2026</v>
      </c>
      <c r="K13" s="111">
        <v>7</v>
      </c>
      <c r="L13" s="111" t="s">
        <v>94</v>
      </c>
      <c r="M13">
        <v>436.68187499999999</v>
      </c>
      <c r="N13">
        <v>1</v>
      </c>
      <c r="O13">
        <v>436.68187499999999</v>
      </c>
      <c r="P13" t="s">
        <v>95</v>
      </c>
      <c r="Q13" s="111">
        <f>+VLOOKUP(I13,'Selectable Table'!AB:AC,2,0)</f>
        <v>0</v>
      </c>
    </row>
    <row r="14" spans="1:26" x14ac:dyDescent="0.25">
      <c r="A14" s="111" t="str">
        <f>+VLOOKUP(C14,'Selectable Table'!D:EB,2,0)</f>
        <v>J &amp; J</v>
      </c>
      <c r="B14" t="s">
        <v>117</v>
      </c>
      <c r="C14" t="s">
        <v>107</v>
      </c>
      <c r="D14" t="s">
        <v>108</v>
      </c>
      <c r="E14" t="s">
        <v>102</v>
      </c>
      <c r="F14" s="111">
        <f>+VLOOKUP(C14,'Selectable Table'!O:P,2,0)</f>
        <v>40700</v>
      </c>
      <c r="G14" s="111" t="str">
        <f>+VLOOKUP(F14,'Selectable Table'!P:Q,2,0)</f>
        <v>Revenues - Third Parties</v>
      </c>
      <c r="I14" t="s">
        <v>125</v>
      </c>
      <c r="J14" s="111">
        <v>2026</v>
      </c>
      <c r="K14" s="111">
        <v>7</v>
      </c>
      <c r="L14" s="111" t="s">
        <v>94</v>
      </c>
      <c r="M14">
        <v>163.9</v>
      </c>
      <c r="N14">
        <v>1</v>
      </c>
      <c r="O14">
        <v>163.9</v>
      </c>
      <c r="P14" t="s">
        <v>95</v>
      </c>
      <c r="Q14" s="111">
        <f>+VLOOKUP(I14,'Selectable Table'!AB:AC,2,0)</f>
        <v>1</v>
      </c>
    </row>
    <row r="15" spans="1:26" x14ac:dyDescent="0.25">
      <c r="A15" s="111" t="str">
        <f>+VLOOKUP(C15,'Selectable Table'!D:EB,2,0)</f>
        <v>J &amp; J</v>
      </c>
      <c r="B15" t="s">
        <v>117</v>
      </c>
      <c r="C15" t="s">
        <v>107</v>
      </c>
      <c r="D15" t="s">
        <v>108</v>
      </c>
      <c r="E15" t="s">
        <v>105</v>
      </c>
      <c r="F15" s="111">
        <f>+VLOOKUP(C15,'Selectable Table'!O:P,2,0)</f>
        <v>40700</v>
      </c>
      <c r="G15" s="111" t="str">
        <f>+VLOOKUP(F15,'Selectable Table'!P:Q,2,0)</f>
        <v>Revenues - Third Parties</v>
      </c>
      <c r="I15" t="s">
        <v>109</v>
      </c>
      <c r="J15" s="111">
        <v>2026</v>
      </c>
      <c r="K15" s="111">
        <v>7</v>
      </c>
      <c r="L15" s="111" t="s">
        <v>94</v>
      </c>
      <c r="M15">
        <v>181.94435000000001</v>
      </c>
      <c r="N15">
        <v>1</v>
      </c>
      <c r="O15">
        <v>181.94435000000001</v>
      </c>
      <c r="P15" t="s">
        <v>95</v>
      </c>
      <c r="Q15" s="111">
        <f>+VLOOKUP(I15,'Selectable Table'!AB:AC,2,0)</f>
        <v>0</v>
      </c>
    </row>
    <row r="16" spans="1:26" x14ac:dyDescent="0.25">
      <c r="A16" s="111" t="str">
        <f>+VLOOKUP(C16,'Selectable Table'!D:EB,2,0)</f>
        <v>J &amp; J</v>
      </c>
      <c r="B16" t="s">
        <v>117</v>
      </c>
      <c r="C16" t="s">
        <v>107</v>
      </c>
      <c r="D16" t="s">
        <v>108</v>
      </c>
      <c r="E16" t="s">
        <v>104</v>
      </c>
      <c r="F16" s="111">
        <f>+VLOOKUP(C16,'Selectable Table'!O:P,2,0)</f>
        <v>40700</v>
      </c>
      <c r="G16" s="111" t="str">
        <f>+VLOOKUP(F16,'Selectable Table'!P:Q,2,0)</f>
        <v>Revenues - Third Parties</v>
      </c>
      <c r="I16" t="s">
        <v>118</v>
      </c>
      <c r="J16" s="111">
        <v>2026</v>
      </c>
      <c r="K16" s="111">
        <v>7</v>
      </c>
      <c r="L16" s="111" t="s">
        <v>94</v>
      </c>
      <c r="M16">
        <v>50.944074999999998</v>
      </c>
      <c r="N16">
        <v>1</v>
      </c>
      <c r="O16">
        <v>50.944074999999998</v>
      </c>
      <c r="P16" t="s">
        <v>95</v>
      </c>
      <c r="Q16" s="111">
        <f>+VLOOKUP(I16,'Selectable Table'!AB:AC,2,0)</f>
        <v>0</v>
      </c>
    </row>
    <row r="17" spans="1:17" x14ac:dyDescent="0.25">
      <c r="A17" s="111" t="str">
        <f>+VLOOKUP(C17,'Selectable Table'!D:EB,2,0)</f>
        <v>J &amp; J</v>
      </c>
      <c r="B17" t="s">
        <v>117</v>
      </c>
      <c r="C17" t="s">
        <v>107</v>
      </c>
      <c r="D17" t="s">
        <v>108</v>
      </c>
      <c r="E17" t="s">
        <v>104</v>
      </c>
      <c r="F17" s="111">
        <f>+VLOOKUP(C17,'Selectable Table'!O:P,2,0)</f>
        <v>40700</v>
      </c>
      <c r="G17" s="111" t="str">
        <f>+VLOOKUP(F17,'Selectable Table'!P:Q,2,0)</f>
        <v>Revenues - Third Parties</v>
      </c>
      <c r="I17" t="s">
        <v>120</v>
      </c>
      <c r="J17" s="111">
        <v>2026</v>
      </c>
      <c r="K17" s="111">
        <v>7</v>
      </c>
      <c r="L17" s="111" t="s">
        <v>94</v>
      </c>
      <c r="M17">
        <v>133.727125</v>
      </c>
      <c r="N17">
        <v>1</v>
      </c>
      <c r="O17">
        <v>133.727125</v>
      </c>
      <c r="P17" t="s">
        <v>95</v>
      </c>
      <c r="Q17" s="111">
        <f>+VLOOKUP(I17,'Selectable Table'!AB:AC,2,0)</f>
        <v>0</v>
      </c>
    </row>
    <row r="18" spans="1:17" x14ac:dyDescent="0.25">
      <c r="A18" s="111" t="str">
        <f>+VLOOKUP(C18,'Selectable Table'!D:EB,2,0)</f>
        <v>J &amp; J</v>
      </c>
      <c r="B18" t="s">
        <v>117</v>
      </c>
      <c r="C18" t="s">
        <v>107</v>
      </c>
      <c r="D18" t="s">
        <v>108</v>
      </c>
      <c r="E18" t="s">
        <v>105</v>
      </c>
      <c r="F18" s="111">
        <f>+VLOOKUP(C18,'Selectable Table'!O:P,2,0)</f>
        <v>40700</v>
      </c>
      <c r="G18" s="111" t="str">
        <f>+VLOOKUP(F18,'Selectable Table'!P:Q,2,0)</f>
        <v>Revenues - Third Parties</v>
      </c>
      <c r="I18" t="s">
        <v>121</v>
      </c>
      <c r="J18" s="111">
        <v>2026</v>
      </c>
      <c r="K18" s="111">
        <v>7</v>
      </c>
      <c r="L18" s="111" t="s">
        <v>94</v>
      </c>
      <c r="M18">
        <v>363.88870000000003</v>
      </c>
      <c r="N18">
        <v>1</v>
      </c>
      <c r="O18">
        <v>363.88870000000003</v>
      </c>
      <c r="P18" t="s">
        <v>95</v>
      </c>
      <c r="Q18" s="111">
        <f>+VLOOKUP(I18,'Selectable Table'!AB:AC,2,0)</f>
        <v>0</v>
      </c>
    </row>
    <row r="19" spans="1:17" x14ac:dyDescent="0.25">
      <c r="A19" s="111" t="str">
        <f>+VLOOKUP(C19,'Selectable Table'!D:EB,2,0)</f>
        <v>J &amp; J</v>
      </c>
      <c r="B19" t="s">
        <v>117</v>
      </c>
      <c r="C19" t="s">
        <v>107</v>
      </c>
      <c r="D19" t="s">
        <v>108</v>
      </c>
      <c r="E19" t="s">
        <v>105</v>
      </c>
      <c r="F19" s="111">
        <f>+VLOOKUP(C19,'Selectable Table'!O:P,2,0)</f>
        <v>40700</v>
      </c>
      <c r="G19" s="111" t="str">
        <f>+VLOOKUP(F19,'Selectable Table'!P:Q,2,0)</f>
        <v>Revenues - Third Parties</v>
      </c>
      <c r="I19" t="s">
        <v>111</v>
      </c>
      <c r="J19" s="111">
        <v>2026</v>
      </c>
      <c r="K19" s="111">
        <v>7</v>
      </c>
      <c r="L19" s="111" t="s">
        <v>94</v>
      </c>
      <c r="M19">
        <v>786.02737500000001</v>
      </c>
      <c r="N19">
        <v>1</v>
      </c>
      <c r="O19">
        <v>786.02737500000001</v>
      </c>
      <c r="P19" t="s">
        <v>95</v>
      </c>
      <c r="Q19" s="111">
        <f>+VLOOKUP(I19,'Selectable Table'!AB:AC,2,0)</f>
        <v>0</v>
      </c>
    </row>
    <row r="20" spans="1:17" x14ac:dyDescent="0.25">
      <c r="A20" s="111" t="str">
        <f>+VLOOKUP(C20,'Selectable Table'!D:EB,2,0)</f>
        <v>J &amp; J</v>
      </c>
      <c r="B20" t="s">
        <v>122</v>
      </c>
      <c r="C20" t="s">
        <v>107</v>
      </c>
      <c r="D20" t="s">
        <v>108</v>
      </c>
      <c r="E20" t="s">
        <v>104</v>
      </c>
      <c r="F20" s="111">
        <f>+VLOOKUP(C20,'Selectable Table'!O:P,2,0)</f>
        <v>40700</v>
      </c>
      <c r="G20" s="111" t="str">
        <f>+VLOOKUP(F20,'Selectable Table'!P:Q,2,0)</f>
        <v>Revenues - Third Parties</v>
      </c>
      <c r="I20" t="s">
        <v>118</v>
      </c>
      <c r="J20" s="111">
        <v>2026</v>
      </c>
      <c r="K20" s="111">
        <v>7</v>
      </c>
      <c r="L20" s="111" t="s">
        <v>94</v>
      </c>
      <c r="M20">
        <v>152.83222499999999</v>
      </c>
      <c r="N20">
        <v>1</v>
      </c>
      <c r="O20">
        <v>152.83222499999999</v>
      </c>
      <c r="P20" t="s">
        <v>95</v>
      </c>
      <c r="Q20" s="111">
        <f>+VLOOKUP(I20,'Selectable Table'!AB:AC,2,0)</f>
        <v>0</v>
      </c>
    </row>
    <row r="21" spans="1:17" x14ac:dyDescent="0.25">
      <c r="A21" s="111" t="str">
        <f>+VLOOKUP(C21,'Selectable Table'!D:EB,2,0)</f>
        <v>J &amp; J</v>
      </c>
      <c r="B21" t="s">
        <v>122</v>
      </c>
      <c r="C21" t="s">
        <v>107</v>
      </c>
      <c r="D21" t="s">
        <v>108</v>
      </c>
      <c r="E21" t="s">
        <v>104</v>
      </c>
      <c r="F21" s="111">
        <f>+VLOOKUP(C21,'Selectable Table'!O:P,2,0)</f>
        <v>40700</v>
      </c>
      <c r="G21" s="111" t="str">
        <f>+VLOOKUP(F21,'Selectable Table'!P:Q,2,0)</f>
        <v>Revenues - Third Parties</v>
      </c>
      <c r="I21" t="s">
        <v>120</v>
      </c>
      <c r="J21" s="111">
        <v>2026</v>
      </c>
      <c r="K21" s="111">
        <v>7</v>
      </c>
      <c r="L21" s="111" t="s">
        <v>94</v>
      </c>
      <c r="M21">
        <v>401.181375</v>
      </c>
      <c r="N21">
        <v>1</v>
      </c>
      <c r="O21">
        <v>401.181375</v>
      </c>
      <c r="P21" t="s">
        <v>95</v>
      </c>
      <c r="Q21" s="111">
        <f>+VLOOKUP(I21,'Selectable Table'!AB:AC,2,0)</f>
        <v>0</v>
      </c>
    </row>
    <row r="22" spans="1:17" x14ac:dyDescent="0.25">
      <c r="A22" s="111" t="str">
        <f>+VLOOKUP(C22,'Selectable Table'!D:EB,2,0)</f>
        <v>J &amp; J</v>
      </c>
      <c r="B22" t="s">
        <v>122</v>
      </c>
      <c r="C22" t="s">
        <v>107</v>
      </c>
      <c r="D22" t="s">
        <v>108</v>
      </c>
      <c r="E22" t="s">
        <v>105</v>
      </c>
      <c r="F22" s="111">
        <f>+VLOOKUP(C22,'Selectable Table'!O:P,2,0)</f>
        <v>40700</v>
      </c>
      <c r="G22" s="111" t="str">
        <f>+VLOOKUP(F22,'Selectable Table'!P:Q,2,0)</f>
        <v>Revenues - Third Parties</v>
      </c>
      <c r="I22" t="s">
        <v>111</v>
      </c>
      <c r="J22" s="111">
        <v>2026</v>
      </c>
      <c r="K22" s="111">
        <v>7</v>
      </c>
      <c r="L22" s="111" t="s">
        <v>94</v>
      </c>
      <c r="M22">
        <v>873.36374999999998</v>
      </c>
      <c r="N22">
        <v>1</v>
      </c>
      <c r="O22">
        <v>873.36374999999998</v>
      </c>
      <c r="P22" t="s">
        <v>95</v>
      </c>
      <c r="Q22" s="111">
        <f>+VLOOKUP(I22,'Selectable Table'!AB:AC,2,0)</f>
        <v>0</v>
      </c>
    </row>
    <row r="23" spans="1:17" x14ac:dyDescent="0.25">
      <c r="A23" s="111" t="str">
        <f>+VLOOKUP(C23,'Selectable Table'!D:EB,2,0)</f>
        <v>J &amp; J</v>
      </c>
      <c r="B23" t="s">
        <v>123</v>
      </c>
      <c r="C23" t="s">
        <v>107</v>
      </c>
      <c r="D23" t="s">
        <v>108</v>
      </c>
      <c r="E23" t="s">
        <v>105</v>
      </c>
      <c r="F23" s="111">
        <f>+VLOOKUP(C23,'Selectable Table'!O:P,2,0)</f>
        <v>40700</v>
      </c>
      <c r="G23" s="111" t="str">
        <f>+VLOOKUP(F23,'Selectable Table'!P:Q,2,0)</f>
        <v>Revenues - Third Parties</v>
      </c>
      <c r="I23" t="s">
        <v>109</v>
      </c>
      <c r="J23" s="111">
        <v>2026</v>
      </c>
      <c r="K23" s="111">
        <v>7</v>
      </c>
      <c r="L23" s="111" t="s">
        <v>94</v>
      </c>
      <c r="M23">
        <v>181.94435000000001</v>
      </c>
      <c r="N23">
        <v>1</v>
      </c>
      <c r="O23">
        <v>181.94435000000001</v>
      </c>
      <c r="P23" t="s">
        <v>95</v>
      </c>
      <c r="Q23" s="111">
        <f>+VLOOKUP(I23,'Selectable Table'!AB:AC,2,0)</f>
        <v>0</v>
      </c>
    </row>
    <row r="24" spans="1:17" x14ac:dyDescent="0.25">
      <c r="A24" s="111" t="str">
        <f>+VLOOKUP(C24,'Selectable Table'!D:EB,2,0)</f>
        <v>J &amp; J</v>
      </c>
      <c r="B24" t="s">
        <v>123</v>
      </c>
      <c r="C24" t="s">
        <v>107</v>
      </c>
      <c r="D24" t="s">
        <v>108</v>
      </c>
      <c r="E24" t="s">
        <v>105</v>
      </c>
      <c r="F24" s="111">
        <f>+VLOOKUP(C24,'Selectable Table'!O:P,2,0)</f>
        <v>40700</v>
      </c>
      <c r="G24" s="111" t="str">
        <f>+VLOOKUP(F24,'Selectable Table'!P:Q,2,0)</f>
        <v>Revenues - Third Parties</v>
      </c>
      <c r="I24" t="s">
        <v>111</v>
      </c>
      <c r="J24" s="111">
        <v>2026</v>
      </c>
      <c r="K24" s="111">
        <v>7</v>
      </c>
      <c r="L24" s="111" t="s">
        <v>94</v>
      </c>
      <c r="M24">
        <v>611.35462500000006</v>
      </c>
      <c r="N24">
        <v>1</v>
      </c>
      <c r="O24">
        <v>611.35462500000006</v>
      </c>
      <c r="P24" t="s">
        <v>95</v>
      </c>
      <c r="Q24" s="111">
        <f>+VLOOKUP(I24,'Selectable Table'!AB:AC,2,0)</f>
        <v>0</v>
      </c>
    </row>
    <row r="25" spans="1:17" x14ac:dyDescent="0.25">
      <c r="A25" s="111" t="str">
        <f>+VLOOKUP(C25,'Selectable Table'!D:EB,2,0)</f>
        <v>J &amp; J</v>
      </c>
      <c r="B25" t="s">
        <v>124</v>
      </c>
      <c r="C25" t="s">
        <v>107</v>
      </c>
      <c r="D25" t="s">
        <v>108</v>
      </c>
      <c r="E25" t="s">
        <v>102</v>
      </c>
      <c r="F25" s="111">
        <f>+VLOOKUP(C25,'Selectable Table'!O:P,2,0)</f>
        <v>40700</v>
      </c>
      <c r="G25" s="111" t="str">
        <f>+VLOOKUP(F25,'Selectable Table'!P:Q,2,0)</f>
        <v>Revenues - Third Parties</v>
      </c>
      <c r="I25" t="s">
        <v>125</v>
      </c>
      <c r="J25" s="111">
        <v>2026</v>
      </c>
      <c r="K25" s="111">
        <v>7</v>
      </c>
      <c r="L25" s="111" t="s">
        <v>94</v>
      </c>
      <c r="M25">
        <v>288.99</v>
      </c>
      <c r="N25">
        <v>1</v>
      </c>
      <c r="O25">
        <v>288.99</v>
      </c>
      <c r="P25" t="s">
        <v>95</v>
      </c>
      <c r="Q25" s="111">
        <f>+VLOOKUP(I25,'Selectable Table'!AB:AC,2,0)</f>
        <v>1</v>
      </c>
    </row>
    <row r="26" spans="1:17" x14ac:dyDescent="0.25">
      <c r="A26" s="111" t="str">
        <f>+VLOOKUP(C26,'Selectable Table'!D:EB,2,0)</f>
        <v>J &amp; J</v>
      </c>
      <c r="B26" t="s">
        <v>124</v>
      </c>
      <c r="C26" t="s">
        <v>107</v>
      </c>
      <c r="D26" t="s">
        <v>108</v>
      </c>
      <c r="E26" t="s">
        <v>102</v>
      </c>
      <c r="F26" s="111">
        <f>+VLOOKUP(C26,'Selectable Table'!O:P,2,0)</f>
        <v>40700</v>
      </c>
      <c r="G26" s="111" t="str">
        <f>+VLOOKUP(F26,'Selectable Table'!P:Q,2,0)</f>
        <v>Revenues - Third Parties</v>
      </c>
      <c r="I26" t="s">
        <v>186</v>
      </c>
      <c r="J26" s="111">
        <v>2026</v>
      </c>
      <c r="K26" s="111">
        <v>7</v>
      </c>
      <c r="L26" s="111" t="s">
        <v>94</v>
      </c>
      <c r="M26">
        <v>147.11000000000001</v>
      </c>
      <c r="N26">
        <v>1</v>
      </c>
      <c r="O26">
        <v>147.11000000000001</v>
      </c>
      <c r="P26" t="s">
        <v>95</v>
      </c>
      <c r="Q26" s="111">
        <f>+VLOOKUP(I26,'Selectable Table'!AB:AC,2,0)</f>
        <v>1</v>
      </c>
    </row>
    <row r="27" spans="1:17" x14ac:dyDescent="0.25">
      <c r="A27" s="111" t="str">
        <f>+VLOOKUP(C27,'Selectable Table'!D:EB,2,0)</f>
        <v>J &amp; J</v>
      </c>
      <c r="B27" t="s">
        <v>124</v>
      </c>
      <c r="C27" t="s">
        <v>107</v>
      </c>
      <c r="D27" t="s">
        <v>108</v>
      </c>
      <c r="E27" t="s">
        <v>105</v>
      </c>
      <c r="F27" s="111">
        <f>+VLOOKUP(C27,'Selectable Table'!O:P,2,0)</f>
        <v>40700</v>
      </c>
      <c r="G27" s="111" t="str">
        <f>+VLOOKUP(F27,'Selectable Table'!P:Q,2,0)</f>
        <v>Revenues - Third Parties</v>
      </c>
      <c r="I27" t="s">
        <v>111</v>
      </c>
      <c r="J27" s="111">
        <v>2026</v>
      </c>
      <c r="K27" s="111">
        <v>7</v>
      </c>
      <c r="L27" s="111" t="s">
        <v>94</v>
      </c>
      <c r="M27">
        <v>262.00912500000004</v>
      </c>
      <c r="N27">
        <v>1</v>
      </c>
      <c r="O27">
        <v>262.00912500000004</v>
      </c>
      <c r="P27" t="s">
        <v>95</v>
      </c>
      <c r="Q27" s="111">
        <f>+VLOOKUP(I27,'Selectable Table'!AB:AC,2,0)</f>
        <v>0</v>
      </c>
    </row>
    <row r="28" spans="1:17" x14ac:dyDescent="0.25">
      <c r="A28" s="111" t="str">
        <f>+VLOOKUP(C28,'Selectable Table'!D:EB,2,0)</f>
        <v>J &amp; J</v>
      </c>
      <c r="B28" t="s">
        <v>126</v>
      </c>
      <c r="C28" t="s">
        <v>107</v>
      </c>
      <c r="D28" t="s">
        <v>108</v>
      </c>
      <c r="E28" t="s">
        <v>102</v>
      </c>
      <c r="F28" s="111">
        <f>+VLOOKUP(C28,'Selectable Table'!O:P,2,0)</f>
        <v>40700</v>
      </c>
      <c r="G28" s="111" t="str">
        <f>+VLOOKUP(F28,'Selectable Table'!P:Q,2,0)</f>
        <v>Revenues - Third Parties</v>
      </c>
      <c r="I28" t="s">
        <v>125</v>
      </c>
      <c r="J28" s="111">
        <v>2026</v>
      </c>
      <c r="K28" s="111">
        <v>7</v>
      </c>
      <c r="L28" s="111" t="s">
        <v>94</v>
      </c>
      <c r="M28">
        <v>125.09</v>
      </c>
      <c r="N28">
        <v>1</v>
      </c>
      <c r="O28">
        <v>125.09</v>
      </c>
      <c r="P28" t="s">
        <v>95</v>
      </c>
      <c r="Q28" s="111">
        <f>+VLOOKUP(I28,'Selectable Table'!AB:AC,2,0)</f>
        <v>1</v>
      </c>
    </row>
    <row r="29" spans="1:17" x14ac:dyDescent="0.25">
      <c r="A29" s="111" t="str">
        <f>+VLOOKUP(C29,'Selectable Table'!D:EB,2,0)</f>
        <v>J &amp; J</v>
      </c>
      <c r="B29" t="s">
        <v>126</v>
      </c>
      <c r="C29" t="s">
        <v>107</v>
      </c>
      <c r="D29" t="s">
        <v>108</v>
      </c>
      <c r="E29" t="s">
        <v>105</v>
      </c>
      <c r="F29" s="111">
        <f>+VLOOKUP(C29,'Selectable Table'!O:P,2,0)</f>
        <v>40700</v>
      </c>
      <c r="G29" s="111" t="str">
        <f>+VLOOKUP(F29,'Selectable Table'!P:Q,2,0)</f>
        <v>Revenues - Third Parties</v>
      </c>
      <c r="I29" t="s">
        <v>109</v>
      </c>
      <c r="J29" s="111">
        <v>2026</v>
      </c>
      <c r="K29" s="111">
        <v>7</v>
      </c>
      <c r="L29" s="111" t="s">
        <v>94</v>
      </c>
      <c r="M29">
        <v>181.94435000000001</v>
      </c>
      <c r="N29">
        <v>1</v>
      </c>
      <c r="O29">
        <v>181.94435000000001</v>
      </c>
      <c r="P29" t="s">
        <v>95</v>
      </c>
      <c r="Q29" s="111">
        <f>+VLOOKUP(I29,'Selectable Table'!AB:AC,2,0)</f>
        <v>0</v>
      </c>
    </row>
    <row r="30" spans="1:17" x14ac:dyDescent="0.25">
      <c r="A30" s="111" t="str">
        <f>+VLOOKUP(C30,'Selectable Table'!D:EB,2,0)</f>
        <v>J &amp; J</v>
      </c>
      <c r="B30" t="s">
        <v>126</v>
      </c>
      <c r="C30" t="s">
        <v>107</v>
      </c>
      <c r="D30" t="s">
        <v>108</v>
      </c>
      <c r="E30" t="s">
        <v>104</v>
      </c>
      <c r="F30" s="111">
        <f>+VLOOKUP(C30,'Selectable Table'!O:P,2,0)</f>
        <v>40700</v>
      </c>
      <c r="G30" s="111" t="str">
        <f>+VLOOKUP(F30,'Selectable Table'!P:Q,2,0)</f>
        <v>Revenues - Third Parties</v>
      </c>
      <c r="I30" t="s">
        <v>118</v>
      </c>
      <c r="J30" s="111">
        <v>2026</v>
      </c>
      <c r="K30" s="111">
        <v>7</v>
      </c>
      <c r="L30" s="111" t="s">
        <v>94</v>
      </c>
      <c r="M30">
        <v>50.944074999999998</v>
      </c>
      <c r="N30">
        <v>1</v>
      </c>
      <c r="O30">
        <v>50.944074999999998</v>
      </c>
      <c r="P30" t="s">
        <v>95</v>
      </c>
      <c r="Q30" s="111">
        <f>+VLOOKUP(I30,'Selectable Table'!AB:AC,2,0)</f>
        <v>0</v>
      </c>
    </row>
    <row r="31" spans="1:17" x14ac:dyDescent="0.25">
      <c r="A31" s="111" t="str">
        <f>+VLOOKUP(C31,'Selectable Table'!D:EB,2,0)</f>
        <v>J &amp; J</v>
      </c>
      <c r="B31" t="s">
        <v>126</v>
      </c>
      <c r="C31" t="s">
        <v>107</v>
      </c>
      <c r="D31" t="s">
        <v>108</v>
      </c>
      <c r="E31" t="s">
        <v>104</v>
      </c>
      <c r="F31" s="111">
        <f>+VLOOKUP(C31,'Selectable Table'!O:P,2,0)</f>
        <v>40700</v>
      </c>
      <c r="G31" s="111" t="str">
        <f>+VLOOKUP(F31,'Selectable Table'!P:Q,2,0)</f>
        <v>Revenues - Third Parties</v>
      </c>
      <c r="I31" t="s">
        <v>120</v>
      </c>
      <c r="J31" s="111">
        <v>2026</v>
      </c>
      <c r="K31" s="111">
        <v>7</v>
      </c>
      <c r="L31" s="111" t="s">
        <v>94</v>
      </c>
      <c r="M31">
        <v>267.45425</v>
      </c>
      <c r="N31">
        <v>1</v>
      </c>
      <c r="O31">
        <v>267.45425</v>
      </c>
      <c r="P31" t="s">
        <v>95</v>
      </c>
      <c r="Q31" s="111">
        <f>+VLOOKUP(I31,'Selectable Table'!AB:AC,2,0)</f>
        <v>0</v>
      </c>
    </row>
    <row r="32" spans="1:17" x14ac:dyDescent="0.25">
      <c r="A32" s="111" t="str">
        <f>+VLOOKUP(C32,'Selectable Table'!D:EB,2,0)</f>
        <v>J &amp; J</v>
      </c>
      <c r="B32" t="s">
        <v>126</v>
      </c>
      <c r="C32" t="s">
        <v>107</v>
      </c>
      <c r="D32" t="s">
        <v>108</v>
      </c>
      <c r="E32" t="s">
        <v>105</v>
      </c>
      <c r="F32" s="111">
        <f>+VLOOKUP(C32,'Selectable Table'!O:P,2,0)</f>
        <v>40700</v>
      </c>
      <c r="G32" s="111" t="str">
        <f>+VLOOKUP(F32,'Selectable Table'!P:Q,2,0)</f>
        <v>Revenues - Third Parties</v>
      </c>
      <c r="I32" t="s">
        <v>111</v>
      </c>
      <c r="J32" s="111">
        <v>2026</v>
      </c>
      <c r="K32" s="111">
        <v>7</v>
      </c>
      <c r="L32" s="111" t="s">
        <v>94</v>
      </c>
      <c r="M32">
        <v>436.68187499999999</v>
      </c>
      <c r="N32">
        <v>1</v>
      </c>
      <c r="O32">
        <v>436.68187499999999</v>
      </c>
      <c r="P32" t="s">
        <v>95</v>
      </c>
      <c r="Q32" s="111">
        <f>+VLOOKUP(I32,'Selectable Table'!AB:AC,2,0)</f>
        <v>0</v>
      </c>
    </row>
    <row r="33" spans="1:17" x14ac:dyDescent="0.25">
      <c r="A33" s="111" t="str">
        <f>+VLOOKUP(C33,'Selectable Table'!D:EB,2,0)</f>
        <v>J &amp; J</v>
      </c>
      <c r="B33" t="s">
        <v>127</v>
      </c>
      <c r="C33" t="s">
        <v>107</v>
      </c>
      <c r="D33" t="s">
        <v>108</v>
      </c>
      <c r="E33" t="s">
        <v>105</v>
      </c>
      <c r="F33" s="111">
        <f>+VLOOKUP(C33,'Selectable Table'!O:P,2,0)</f>
        <v>40700</v>
      </c>
      <c r="G33" s="111" t="str">
        <f>+VLOOKUP(F33,'Selectable Table'!P:Q,2,0)</f>
        <v>Revenues - Third Parties</v>
      </c>
      <c r="I33" t="s">
        <v>121</v>
      </c>
      <c r="J33" s="111">
        <v>2026</v>
      </c>
      <c r="K33" s="111">
        <v>7</v>
      </c>
      <c r="L33" s="111" t="s">
        <v>94</v>
      </c>
      <c r="M33">
        <v>181.94435000000001</v>
      </c>
      <c r="N33">
        <v>1</v>
      </c>
      <c r="O33">
        <v>181.94435000000001</v>
      </c>
      <c r="P33" t="s">
        <v>95</v>
      </c>
      <c r="Q33" s="111">
        <f>+VLOOKUP(I33,'Selectable Table'!AB:AC,2,0)</f>
        <v>0</v>
      </c>
    </row>
    <row r="34" spans="1:17" x14ac:dyDescent="0.25">
      <c r="A34" s="111" t="str">
        <f>+VLOOKUP(C34,'Selectable Table'!D:EB,2,0)</f>
        <v>J &amp; J</v>
      </c>
      <c r="B34" t="s">
        <v>127</v>
      </c>
      <c r="C34" t="s">
        <v>107</v>
      </c>
      <c r="D34" t="s">
        <v>108</v>
      </c>
      <c r="E34" t="s">
        <v>105</v>
      </c>
      <c r="F34" s="111">
        <f>+VLOOKUP(C34,'Selectable Table'!O:P,2,0)</f>
        <v>40700</v>
      </c>
      <c r="G34" s="111" t="str">
        <f>+VLOOKUP(F34,'Selectable Table'!P:Q,2,0)</f>
        <v>Revenues - Third Parties</v>
      </c>
      <c r="I34" t="s">
        <v>111</v>
      </c>
      <c r="J34" s="111">
        <v>2026</v>
      </c>
      <c r="K34" s="111">
        <v>7</v>
      </c>
      <c r="L34" s="111" t="s">
        <v>94</v>
      </c>
      <c r="M34">
        <v>349.34549999999996</v>
      </c>
      <c r="N34">
        <v>1</v>
      </c>
      <c r="O34">
        <v>349.34549999999996</v>
      </c>
      <c r="P34" t="s">
        <v>95</v>
      </c>
      <c r="Q34" s="111">
        <f>+VLOOKUP(I34,'Selectable Table'!AB:AC,2,0)</f>
        <v>0</v>
      </c>
    </row>
    <row r="35" spans="1:17" x14ac:dyDescent="0.25">
      <c r="A35" s="111" t="str">
        <f>+VLOOKUP(C35,'Selectable Table'!D:EB,2,0)</f>
        <v>J &amp; J</v>
      </c>
      <c r="B35" t="s">
        <v>128</v>
      </c>
      <c r="C35" t="s">
        <v>107</v>
      </c>
      <c r="D35" t="s">
        <v>108</v>
      </c>
      <c r="E35" t="s">
        <v>105</v>
      </c>
      <c r="F35" s="111">
        <f>+VLOOKUP(C35,'Selectable Table'!O:P,2,0)</f>
        <v>40700</v>
      </c>
      <c r="G35" s="111" t="str">
        <f>+VLOOKUP(F35,'Selectable Table'!P:Q,2,0)</f>
        <v>Revenues - Third Parties</v>
      </c>
      <c r="I35" t="s">
        <v>109</v>
      </c>
      <c r="J35" s="111">
        <v>2026</v>
      </c>
      <c r="K35" s="111">
        <v>7</v>
      </c>
      <c r="L35" s="111" t="s">
        <v>94</v>
      </c>
      <c r="M35">
        <v>181.94435000000001</v>
      </c>
      <c r="N35">
        <v>1</v>
      </c>
      <c r="O35">
        <v>181.94435000000001</v>
      </c>
      <c r="P35" t="s">
        <v>95</v>
      </c>
      <c r="Q35" s="111">
        <f>+VLOOKUP(I35,'Selectable Table'!AB:AC,2,0)</f>
        <v>0</v>
      </c>
    </row>
    <row r="36" spans="1:17" x14ac:dyDescent="0.25">
      <c r="A36" s="111" t="str">
        <f>+VLOOKUP(C36,'Selectable Table'!D:EB,2,0)</f>
        <v>J &amp; J</v>
      </c>
      <c r="B36" t="s">
        <v>128</v>
      </c>
      <c r="C36" t="s">
        <v>107</v>
      </c>
      <c r="D36" t="s">
        <v>108</v>
      </c>
      <c r="E36" t="s">
        <v>105</v>
      </c>
      <c r="F36" s="111">
        <f>+VLOOKUP(C36,'Selectable Table'!O:P,2,0)</f>
        <v>40700</v>
      </c>
      <c r="G36" s="111" t="str">
        <f>+VLOOKUP(F36,'Selectable Table'!P:Q,2,0)</f>
        <v>Revenues - Third Parties</v>
      </c>
      <c r="I36" t="s">
        <v>111</v>
      </c>
      <c r="J36" s="111">
        <v>2026</v>
      </c>
      <c r="K36" s="111">
        <v>7</v>
      </c>
      <c r="L36" s="111" t="s">
        <v>94</v>
      </c>
      <c r="M36">
        <v>524.01825000000008</v>
      </c>
      <c r="N36">
        <v>1</v>
      </c>
      <c r="O36">
        <v>524.01825000000008</v>
      </c>
      <c r="P36" t="s">
        <v>95</v>
      </c>
      <c r="Q36" s="111">
        <f>+VLOOKUP(I36,'Selectable Table'!AB:AC,2,0)</f>
        <v>0</v>
      </c>
    </row>
    <row r="37" spans="1:17" x14ac:dyDescent="0.25">
      <c r="A37" s="111" t="str">
        <f>+VLOOKUP(C37,'Selectable Table'!D:EB,2,0)</f>
        <v>J &amp; J</v>
      </c>
      <c r="B37" t="s">
        <v>129</v>
      </c>
      <c r="C37" t="s">
        <v>107</v>
      </c>
      <c r="D37" t="s">
        <v>108</v>
      </c>
      <c r="E37" t="s">
        <v>105</v>
      </c>
      <c r="F37" s="111">
        <f>+VLOOKUP(C37,'Selectable Table'!O:P,2,0)</f>
        <v>40700</v>
      </c>
      <c r="G37" s="111" t="str">
        <f>+VLOOKUP(F37,'Selectable Table'!P:Q,2,0)</f>
        <v>Revenues - Third Parties</v>
      </c>
      <c r="I37" t="s">
        <v>111</v>
      </c>
      <c r="J37" s="111">
        <v>2026</v>
      </c>
      <c r="K37" s="111">
        <v>7</v>
      </c>
      <c r="L37" s="111" t="s">
        <v>94</v>
      </c>
      <c r="M37">
        <v>349.34549999999996</v>
      </c>
      <c r="N37">
        <v>1</v>
      </c>
      <c r="O37">
        <v>349.34549999999996</v>
      </c>
      <c r="P37" t="s">
        <v>95</v>
      </c>
      <c r="Q37" s="111">
        <f>+VLOOKUP(I37,'Selectable Table'!AB:AC,2,0)</f>
        <v>0</v>
      </c>
    </row>
    <row r="38" spans="1:17" x14ac:dyDescent="0.25">
      <c r="A38" s="111" t="str">
        <f>+VLOOKUP(C38,'Selectable Table'!D:EB,2,0)</f>
        <v>J &amp; J</v>
      </c>
      <c r="B38" t="s">
        <v>130</v>
      </c>
      <c r="C38" t="s">
        <v>107</v>
      </c>
      <c r="D38" t="s">
        <v>108</v>
      </c>
      <c r="E38" t="s">
        <v>105</v>
      </c>
      <c r="F38" s="111">
        <f>+VLOOKUP(C38,'Selectable Table'!O:P,2,0)</f>
        <v>40700</v>
      </c>
      <c r="G38" s="111" t="str">
        <f>+VLOOKUP(F38,'Selectable Table'!P:Q,2,0)</f>
        <v>Revenues - Third Parties</v>
      </c>
      <c r="I38" t="s">
        <v>109</v>
      </c>
      <c r="J38" s="111">
        <v>2026</v>
      </c>
      <c r="K38" s="111">
        <v>7</v>
      </c>
      <c r="L38" s="111" t="s">
        <v>94</v>
      </c>
      <c r="M38">
        <v>1273.6104499999999</v>
      </c>
      <c r="N38">
        <v>1</v>
      </c>
      <c r="O38">
        <v>1273.6104499999999</v>
      </c>
      <c r="P38" t="s">
        <v>95</v>
      </c>
      <c r="Q38" s="111">
        <f>+VLOOKUP(I38,'Selectable Table'!AB:AC,2,0)</f>
        <v>0</v>
      </c>
    </row>
    <row r="39" spans="1:17" x14ac:dyDescent="0.25">
      <c r="A39" s="111" t="str">
        <f>+VLOOKUP(C39,'Selectable Table'!D:EB,2,0)</f>
        <v>J &amp; J</v>
      </c>
      <c r="B39" t="s">
        <v>130</v>
      </c>
      <c r="C39" t="s">
        <v>107</v>
      </c>
      <c r="D39" t="s">
        <v>108</v>
      </c>
      <c r="E39" t="s">
        <v>105</v>
      </c>
      <c r="F39" s="111">
        <f>+VLOOKUP(C39,'Selectable Table'!O:P,2,0)</f>
        <v>40700</v>
      </c>
      <c r="G39" s="111" t="str">
        <f>+VLOOKUP(F39,'Selectable Table'!P:Q,2,0)</f>
        <v>Revenues - Third Parties</v>
      </c>
      <c r="I39" t="s">
        <v>111</v>
      </c>
      <c r="J39" s="111">
        <v>2026</v>
      </c>
      <c r="K39" s="111">
        <v>7</v>
      </c>
      <c r="L39" s="111" t="s">
        <v>94</v>
      </c>
      <c r="M39">
        <v>262.00912500000004</v>
      </c>
      <c r="N39">
        <v>1</v>
      </c>
      <c r="O39">
        <v>262.00912500000004</v>
      </c>
      <c r="P39" t="s">
        <v>95</v>
      </c>
      <c r="Q39" s="111">
        <f>+VLOOKUP(I39,'Selectable Table'!AB:AC,2,0)</f>
        <v>0</v>
      </c>
    </row>
    <row r="40" spans="1:17" x14ac:dyDescent="0.25">
      <c r="A40" s="111" t="str">
        <f>+VLOOKUP(C40,'Selectable Table'!D:EB,2,0)</f>
        <v>J &amp; J</v>
      </c>
      <c r="B40" t="s">
        <v>131</v>
      </c>
      <c r="C40" t="s">
        <v>107</v>
      </c>
      <c r="D40" t="s">
        <v>108</v>
      </c>
      <c r="E40" t="s">
        <v>105</v>
      </c>
      <c r="F40" s="111">
        <f>+VLOOKUP(C40,'Selectable Table'!O:P,2,0)</f>
        <v>40700</v>
      </c>
      <c r="G40" s="111" t="str">
        <f>+VLOOKUP(F40,'Selectable Table'!P:Q,2,0)</f>
        <v>Revenues - Third Parties</v>
      </c>
      <c r="I40" t="s">
        <v>109</v>
      </c>
      <c r="J40" s="111">
        <v>2026</v>
      </c>
      <c r="K40" s="111">
        <v>7</v>
      </c>
      <c r="L40" s="111" t="s">
        <v>94</v>
      </c>
      <c r="M40">
        <v>1273.6104499999999</v>
      </c>
      <c r="N40">
        <v>1</v>
      </c>
      <c r="O40">
        <v>1273.6104499999999</v>
      </c>
      <c r="P40" t="s">
        <v>95</v>
      </c>
      <c r="Q40" s="111">
        <f>+VLOOKUP(I40,'Selectable Table'!AB:AC,2,0)</f>
        <v>0</v>
      </c>
    </row>
    <row r="41" spans="1:17" x14ac:dyDescent="0.25">
      <c r="A41" s="111" t="str">
        <f>+VLOOKUP(C41,'Selectable Table'!D:EB,2,0)</f>
        <v>J &amp; J</v>
      </c>
      <c r="B41" t="s">
        <v>131</v>
      </c>
      <c r="C41" t="s">
        <v>107</v>
      </c>
      <c r="D41" t="s">
        <v>108</v>
      </c>
      <c r="E41" t="s">
        <v>105</v>
      </c>
      <c r="F41" s="111">
        <f>+VLOOKUP(C41,'Selectable Table'!O:P,2,0)</f>
        <v>40700</v>
      </c>
      <c r="G41" s="111" t="str">
        <f>+VLOOKUP(F41,'Selectable Table'!P:Q,2,0)</f>
        <v>Revenues - Third Parties</v>
      </c>
      <c r="I41" t="s">
        <v>121</v>
      </c>
      <c r="J41" s="111">
        <v>2026</v>
      </c>
      <c r="K41" s="111">
        <v>7</v>
      </c>
      <c r="L41" s="111" t="s">
        <v>94</v>
      </c>
      <c r="M41">
        <v>181.94435000000001</v>
      </c>
      <c r="N41">
        <v>1</v>
      </c>
      <c r="O41">
        <v>181.94435000000001</v>
      </c>
      <c r="P41" t="s">
        <v>95</v>
      </c>
      <c r="Q41" s="111">
        <f>+VLOOKUP(I41,'Selectable Table'!AB:AC,2,0)</f>
        <v>0</v>
      </c>
    </row>
    <row r="42" spans="1:17" x14ac:dyDescent="0.25">
      <c r="A42" s="111" t="str">
        <f>+VLOOKUP(C42,'Selectable Table'!D:EB,2,0)</f>
        <v>J &amp; J</v>
      </c>
      <c r="B42" t="s">
        <v>131</v>
      </c>
      <c r="C42" t="s">
        <v>107</v>
      </c>
      <c r="D42" t="s">
        <v>108</v>
      </c>
      <c r="E42" t="s">
        <v>105</v>
      </c>
      <c r="F42" s="111">
        <f>+VLOOKUP(C42,'Selectable Table'!O:P,2,0)</f>
        <v>40700</v>
      </c>
      <c r="G42" s="111" t="str">
        <f>+VLOOKUP(F42,'Selectable Table'!P:Q,2,0)</f>
        <v>Revenues - Third Parties</v>
      </c>
      <c r="I42" t="s">
        <v>111</v>
      </c>
      <c r="J42" s="111">
        <v>2026</v>
      </c>
      <c r="K42" s="111">
        <v>7</v>
      </c>
      <c r="L42" s="111" t="s">
        <v>94</v>
      </c>
      <c r="M42">
        <v>611.35462500000006</v>
      </c>
      <c r="N42">
        <v>1</v>
      </c>
      <c r="O42">
        <v>611.35462500000006</v>
      </c>
      <c r="P42" t="s">
        <v>95</v>
      </c>
      <c r="Q42" s="111">
        <f>+VLOOKUP(I42,'Selectable Table'!AB:AC,2,0)</f>
        <v>0</v>
      </c>
    </row>
    <row r="43" spans="1:17" x14ac:dyDescent="0.25">
      <c r="A43" s="111" t="str">
        <f>+VLOOKUP(C43,'Selectable Table'!D:EB,2,0)</f>
        <v>MERCK</v>
      </c>
      <c r="B43" t="s">
        <v>134</v>
      </c>
      <c r="C43" t="s">
        <v>133</v>
      </c>
      <c r="D43" t="s">
        <v>108</v>
      </c>
      <c r="E43" t="s">
        <v>105</v>
      </c>
      <c r="F43" s="111">
        <f>+VLOOKUP(C43,'Selectable Table'!O:P,2,0)</f>
        <v>40700</v>
      </c>
      <c r="G43" s="111" t="str">
        <f>+VLOOKUP(F43,'Selectable Table'!P:Q,2,0)</f>
        <v>Revenues - Third Parties</v>
      </c>
      <c r="I43" t="s">
        <v>109</v>
      </c>
      <c r="J43" s="111">
        <v>2026</v>
      </c>
      <c r="K43" s="111">
        <v>7</v>
      </c>
      <c r="L43" s="111" t="s">
        <v>94</v>
      </c>
      <c r="M43">
        <v>95.63</v>
      </c>
      <c r="N43">
        <v>1</v>
      </c>
      <c r="O43">
        <v>95.63</v>
      </c>
      <c r="P43" t="s">
        <v>95</v>
      </c>
      <c r="Q43" s="111">
        <f>+VLOOKUP(I43,'Selectable Table'!AB:AC,2,0)</f>
        <v>0</v>
      </c>
    </row>
    <row r="44" spans="1:17" x14ac:dyDescent="0.25">
      <c r="A44" s="111" t="str">
        <f>+VLOOKUP(C44,'Selectable Table'!D:EB,2,0)</f>
        <v>MERCK</v>
      </c>
      <c r="B44" t="s">
        <v>134</v>
      </c>
      <c r="C44" t="s">
        <v>133</v>
      </c>
      <c r="D44" t="s">
        <v>108</v>
      </c>
      <c r="E44" t="s">
        <v>105</v>
      </c>
      <c r="F44" s="111">
        <f>+VLOOKUP(C44,'Selectable Table'!O:P,2,0)</f>
        <v>40700</v>
      </c>
      <c r="G44" s="111" t="str">
        <f>+VLOOKUP(F44,'Selectable Table'!P:Q,2,0)</f>
        <v>Revenues - Third Parties</v>
      </c>
      <c r="I44" t="s">
        <v>111</v>
      </c>
      <c r="J44" s="111">
        <v>2026</v>
      </c>
      <c r="K44" s="111">
        <v>7</v>
      </c>
      <c r="L44" s="111" t="s">
        <v>94</v>
      </c>
      <c r="M44">
        <v>191.26</v>
      </c>
      <c r="N44">
        <v>1</v>
      </c>
      <c r="O44">
        <v>191.26</v>
      </c>
      <c r="P44" t="s">
        <v>95</v>
      </c>
      <c r="Q44" s="111">
        <f>+VLOOKUP(I44,'Selectable Table'!AB:AC,2,0)</f>
        <v>0</v>
      </c>
    </row>
    <row r="45" spans="1:17" x14ac:dyDescent="0.25">
      <c r="A45" s="111" t="str">
        <f>+VLOOKUP(C45,'Selectable Table'!D:EB,2,0)</f>
        <v>MERCK</v>
      </c>
      <c r="B45" t="s">
        <v>135</v>
      </c>
      <c r="C45" t="s">
        <v>133</v>
      </c>
      <c r="D45" t="s">
        <v>108</v>
      </c>
      <c r="E45" t="s">
        <v>105</v>
      </c>
      <c r="F45" s="111">
        <f>+VLOOKUP(C45,'Selectable Table'!O:P,2,0)</f>
        <v>40700</v>
      </c>
      <c r="G45" s="111" t="str">
        <f>+VLOOKUP(F45,'Selectable Table'!P:Q,2,0)</f>
        <v>Revenues - Third Parties</v>
      </c>
      <c r="I45" t="s">
        <v>111</v>
      </c>
      <c r="J45" s="111">
        <v>2026</v>
      </c>
      <c r="K45" s="111">
        <v>7</v>
      </c>
      <c r="L45" s="111" t="s">
        <v>94</v>
      </c>
      <c r="M45">
        <v>95.63</v>
      </c>
      <c r="N45">
        <v>1</v>
      </c>
      <c r="O45">
        <v>95.63</v>
      </c>
      <c r="P45" t="s">
        <v>95</v>
      </c>
      <c r="Q45" s="111">
        <f>+VLOOKUP(I45,'Selectable Table'!AB:AC,2,0)</f>
        <v>0</v>
      </c>
    </row>
    <row r="46" spans="1:17" x14ac:dyDescent="0.25">
      <c r="A46" s="111" t="str">
        <f>+VLOOKUP(C46,'Selectable Table'!D:EB,2,0)</f>
        <v>MERCK</v>
      </c>
      <c r="B46" t="s">
        <v>136</v>
      </c>
      <c r="C46" t="s">
        <v>133</v>
      </c>
      <c r="D46" t="s">
        <v>108</v>
      </c>
      <c r="E46" t="s">
        <v>105</v>
      </c>
      <c r="F46" s="111">
        <f>+VLOOKUP(C46,'Selectable Table'!O:P,2,0)</f>
        <v>40700</v>
      </c>
      <c r="G46" s="111" t="str">
        <f>+VLOOKUP(F46,'Selectable Table'!P:Q,2,0)</f>
        <v>Revenues - Third Parties</v>
      </c>
      <c r="I46" t="s">
        <v>109</v>
      </c>
      <c r="J46" s="111">
        <v>2026</v>
      </c>
      <c r="K46" s="111">
        <v>7</v>
      </c>
      <c r="L46" s="111" t="s">
        <v>94</v>
      </c>
      <c r="M46">
        <v>286.89</v>
      </c>
      <c r="N46">
        <v>1</v>
      </c>
      <c r="O46">
        <v>286.89</v>
      </c>
      <c r="P46" t="s">
        <v>95</v>
      </c>
      <c r="Q46" s="111">
        <f>+VLOOKUP(I46,'Selectable Table'!AB:AC,2,0)</f>
        <v>0</v>
      </c>
    </row>
    <row r="47" spans="1:17" x14ac:dyDescent="0.25">
      <c r="A47" s="111" t="str">
        <f>+VLOOKUP(C47,'Selectable Table'!D:EB,2,0)</f>
        <v>MERCK</v>
      </c>
      <c r="B47" t="s">
        <v>136</v>
      </c>
      <c r="C47" t="s">
        <v>133</v>
      </c>
      <c r="D47" t="s">
        <v>108</v>
      </c>
      <c r="E47" t="s">
        <v>105</v>
      </c>
      <c r="F47" s="111">
        <f>+VLOOKUP(C47,'Selectable Table'!O:P,2,0)</f>
        <v>40700</v>
      </c>
      <c r="G47" s="111" t="str">
        <f>+VLOOKUP(F47,'Selectable Table'!P:Q,2,0)</f>
        <v>Revenues - Third Parties</v>
      </c>
      <c r="I47" t="s">
        <v>111</v>
      </c>
      <c r="J47" s="111">
        <v>2026</v>
      </c>
      <c r="K47" s="111">
        <v>7</v>
      </c>
      <c r="L47" s="111" t="s">
        <v>94</v>
      </c>
      <c r="M47">
        <v>191.26</v>
      </c>
      <c r="N47">
        <v>1</v>
      </c>
      <c r="O47">
        <v>191.26</v>
      </c>
      <c r="P47" t="s">
        <v>95</v>
      </c>
      <c r="Q47" s="111">
        <f>+VLOOKUP(I47,'Selectable Table'!AB:AC,2,0)</f>
        <v>0</v>
      </c>
    </row>
    <row r="48" spans="1:17" x14ac:dyDescent="0.25">
      <c r="A48" s="111" t="str">
        <f>+VLOOKUP(C48,'Selectable Table'!D:EB,2,0)</f>
        <v>MERCK</v>
      </c>
      <c r="B48" t="s">
        <v>137</v>
      </c>
      <c r="C48" t="s">
        <v>133</v>
      </c>
      <c r="D48" t="s">
        <v>108</v>
      </c>
      <c r="E48" t="s">
        <v>105</v>
      </c>
      <c r="F48" s="111">
        <f>+VLOOKUP(C48,'Selectable Table'!O:P,2,0)</f>
        <v>40700</v>
      </c>
      <c r="G48" s="111" t="str">
        <f>+VLOOKUP(F48,'Selectable Table'!P:Q,2,0)</f>
        <v>Revenues - Third Parties</v>
      </c>
      <c r="I48" t="s">
        <v>109</v>
      </c>
      <c r="J48" s="111">
        <v>2026</v>
      </c>
      <c r="K48" s="111">
        <v>7</v>
      </c>
      <c r="L48" s="111" t="s">
        <v>94</v>
      </c>
      <c r="M48">
        <v>11953.75</v>
      </c>
      <c r="N48">
        <v>1</v>
      </c>
      <c r="O48">
        <v>11953.75</v>
      </c>
      <c r="P48" t="s">
        <v>95</v>
      </c>
      <c r="Q48" s="111">
        <f>+VLOOKUP(I48,'Selectable Table'!AB:AC,2,0)</f>
        <v>0</v>
      </c>
    </row>
    <row r="49" spans="1:17" x14ac:dyDescent="0.25">
      <c r="A49" s="111" t="str">
        <f>+VLOOKUP(C49,'Selectable Table'!D:EB,2,0)</f>
        <v>MERCK</v>
      </c>
      <c r="B49" t="s">
        <v>137</v>
      </c>
      <c r="C49" t="s">
        <v>133</v>
      </c>
      <c r="D49" t="s">
        <v>108</v>
      </c>
      <c r="E49" t="s">
        <v>105</v>
      </c>
      <c r="F49" s="111">
        <f>+VLOOKUP(C49,'Selectable Table'!O:P,2,0)</f>
        <v>40700</v>
      </c>
      <c r="G49" s="111" t="str">
        <f>+VLOOKUP(F49,'Selectable Table'!P:Q,2,0)</f>
        <v>Revenues - Third Parties</v>
      </c>
      <c r="I49" t="s">
        <v>121</v>
      </c>
      <c r="J49" s="111">
        <v>2026</v>
      </c>
      <c r="K49" s="111">
        <v>7</v>
      </c>
      <c r="L49" s="111" t="s">
        <v>94</v>
      </c>
      <c r="M49">
        <v>115.89</v>
      </c>
      <c r="N49">
        <v>1</v>
      </c>
      <c r="O49">
        <v>115.89</v>
      </c>
      <c r="P49" t="s">
        <v>95</v>
      </c>
      <c r="Q49" s="111">
        <f>+VLOOKUP(I49,'Selectable Table'!AB:AC,2,0)</f>
        <v>0</v>
      </c>
    </row>
    <row r="50" spans="1:17" x14ac:dyDescent="0.25">
      <c r="A50" s="111" t="str">
        <f>+VLOOKUP(C50,'Selectable Table'!D:EB,2,0)</f>
        <v>MERCK</v>
      </c>
      <c r="B50" t="s">
        <v>138</v>
      </c>
      <c r="C50" t="s">
        <v>133</v>
      </c>
      <c r="D50" t="s">
        <v>108</v>
      </c>
      <c r="E50" t="s">
        <v>105</v>
      </c>
      <c r="F50" s="111">
        <f>+VLOOKUP(C50,'Selectable Table'!O:P,2,0)</f>
        <v>40700</v>
      </c>
      <c r="G50" s="111" t="str">
        <f>+VLOOKUP(F50,'Selectable Table'!P:Q,2,0)</f>
        <v>Revenues - Third Parties</v>
      </c>
      <c r="I50" t="s">
        <v>109</v>
      </c>
      <c r="J50" s="111">
        <v>2026</v>
      </c>
      <c r="K50" s="111">
        <v>7</v>
      </c>
      <c r="L50" s="111" t="s">
        <v>94</v>
      </c>
      <c r="M50">
        <v>286.89</v>
      </c>
      <c r="N50">
        <v>1</v>
      </c>
      <c r="O50">
        <v>286.89</v>
      </c>
      <c r="P50" t="s">
        <v>95</v>
      </c>
      <c r="Q50" s="111">
        <f>+VLOOKUP(I50,'Selectable Table'!AB:AC,2,0)</f>
        <v>0</v>
      </c>
    </row>
    <row r="51" spans="1:17" x14ac:dyDescent="0.25">
      <c r="A51" s="111" t="str">
        <f>+VLOOKUP(C51,'Selectable Table'!D:EB,2,0)</f>
        <v>MERCK</v>
      </c>
      <c r="B51" t="s">
        <v>138</v>
      </c>
      <c r="C51" t="s">
        <v>133</v>
      </c>
      <c r="D51" t="s">
        <v>108</v>
      </c>
      <c r="E51" t="s">
        <v>105</v>
      </c>
      <c r="F51" s="111">
        <f>+VLOOKUP(C51,'Selectable Table'!O:P,2,0)</f>
        <v>40700</v>
      </c>
      <c r="G51" s="111" t="str">
        <f>+VLOOKUP(F51,'Selectable Table'!P:Q,2,0)</f>
        <v>Revenues - Third Parties</v>
      </c>
      <c r="I51" t="s">
        <v>121</v>
      </c>
      <c r="J51" s="111">
        <v>2026</v>
      </c>
      <c r="K51" s="111">
        <v>7</v>
      </c>
      <c r="L51" s="111" t="s">
        <v>94</v>
      </c>
      <c r="M51">
        <v>115.89</v>
      </c>
      <c r="N51">
        <v>1</v>
      </c>
      <c r="O51">
        <v>115.89</v>
      </c>
      <c r="P51" t="s">
        <v>95</v>
      </c>
      <c r="Q51" s="111">
        <f>+VLOOKUP(I51,'Selectable Table'!AB:AC,2,0)</f>
        <v>0</v>
      </c>
    </row>
    <row r="52" spans="1:17" x14ac:dyDescent="0.25">
      <c r="A52" s="111" t="str">
        <f>+VLOOKUP(C52,'Selectable Table'!D:EB,2,0)</f>
        <v>MERCK</v>
      </c>
      <c r="B52" t="s">
        <v>138</v>
      </c>
      <c r="C52" t="s">
        <v>133</v>
      </c>
      <c r="D52" t="s">
        <v>108</v>
      </c>
      <c r="E52" t="s">
        <v>105</v>
      </c>
      <c r="F52" s="111">
        <f>+VLOOKUP(C52,'Selectable Table'!O:P,2,0)</f>
        <v>40700</v>
      </c>
      <c r="G52" s="111" t="str">
        <f>+VLOOKUP(F52,'Selectable Table'!P:Q,2,0)</f>
        <v>Revenues - Third Parties</v>
      </c>
      <c r="I52" t="s">
        <v>139</v>
      </c>
      <c r="J52" s="111">
        <v>2026</v>
      </c>
      <c r="K52" s="111">
        <v>7</v>
      </c>
      <c r="L52" s="111" t="s">
        <v>94</v>
      </c>
      <c r="M52">
        <v>95.63</v>
      </c>
      <c r="N52">
        <v>1</v>
      </c>
      <c r="O52">
        <v>95.63</v>
      </c>
      <c r="P52" t="s">
        <v>95</v>
      </c>
      <c r="Q52" s="111">
        <f>+VLOOKUP(I52,'Selectable Table'!AB:AC,2,0)</f>
        <v>0</v>
      </c>
    </row>
    <row r="53" spans="1:17" x14ac:dyDescent="0.25">
      <c r="A53" s="111" t="str">
        <f>+VLOOKUP(C53,'Selectable Table'!D:EB,2,0)</f>
        <v>MERCK</v>
      </c>
      <c r="B53" t="s">
        <v>138</v>
      </c>
      <c r="C53" t="s">
        <v>133</v>
      </c>
      <c r="D53" t="s">
        <v>108</v>
      </c>
      <c r="E53" t="s">
        <v>105</v>
      </c>
      <c r="F53" s="111">
        <f>+VLOOKUP(C53,'Selectable Table'!O:P,2,0)</f>
        <v>40700</v>
      </c>
      <c r="G53" s="111" t="str">
        <f>+VLOOKUP(F53,'Selectable Table'!P:Q,2,0)</f>
        <v>Revenues - Third Parties</v>
      </c>
      <c r="I53" t="s">
        <v>111</v>
      </c>
      <c r="J53" s="111">
        <v>2026</v>
      </c>
      <c r="K53" s="111">
        <v>7</v>
      </c>
      <c r="L53" s="111" t="s">
        <v>94</v>
      </c>
      <c r="M53">
        <v>95.63</v>
      </c>
      <c r="N53">
        <v>1</v>
      </c>
      <c r="O53">
        <v>95.63</v>
      </c>
      <c r="P53" t="s">
        <v>95</v>
      </c>
      <c r="Q53" s="111">
        <f>+VLOOKUP(I53,'Selectable Table'!AB:AC,2,0)</f>
        <v>0</v>
      </c>
    </row>
    <row r="54" spans="1:17" x14ac:dyDescent="0.25">
      <c r="A54" s="111" t="str">
        <f>+VLOOKUP(C54,'Selectable Table'!D:EB,2,0)</f>
        <v>MERCK</v>
      </c>
      <c r="B54" t="s">
        <v>140</v>
      </c>
      <c r="C54" t="s">
        <v>133</v>
      </c>
      <c r="D54" t="s">
        <v>108</v>
      </c>
      <c r="E54" t="s">
        <v>105</v>
      </c>
      <c r="F54" s="111">
        <f>+VLOOKUP(C54,'Selectable Table'!O:P,2,0)</f>
        <v>40700</v>
      </c>
      <c r="G54" s="111" t="str">
        <f>+VLOOKUP(F54,'Selectable Table'!P:Q,2,0)</f>
        <v>Revenues - Third Parties</v>
      </c>
      <c r="I54" t="s">
        <v>139</v>
      </c>
      <c r="J54" s="111">
        <v>2026</v>
      </c>
      <c r="K54" s="111">
        <v>7</v>
      </c>
      <c r="L54" s="111" t="s">
        <v>94</v>
      </c>
      <c r="M54">
        <v>95.63</v>
      </c>
      <c r="N54">
        <v>1</v>
      </c>
      <c r="O54">
        <v>95.63</v>
      </c>
      <c r="P54" t="s">
        <v>95</v>
      </c>
      <c r="Q54" s="111">
        <f>+VLOOKUP(I54,'Selectable Table'!AB:AC,2,0)</f>
        <v>0</v>
      </c>
    </row>
    <row r="55" spans="1:17" x14ac:dyDescent="0.25">
      <c r="A55" s="111" t="str">
        <f>+VLOOKUP(C55,'Selectable Table'!D:EB,2,0)</f>
        <v>MERCK</v>
      </c>
      <c r="B55" t="s">
        <v>140</v>
      </c>
      <c r="C55" t="s">
        <v>133</v>
      </c>
      <c r="D55" t="s">
        <v>108</v>
      </c>
      <c r="E55" t="s">
        <v>105</v>
      </c>
      <c r="F55" s="111">
        <f>+VLOOKUP(C55,'Selectable Table'!O:P,2,0)</f>
        <v>40700</v>
      </c>
      <c r="G55" s="111" t="str">
        <f>+VLOOKUP(F55,'Selectable Table'!P:Q,2,0)</f>
        <v>Revenues - Third Parties</v>
      </c>
      <c r="I55" t="s">
        <v>111</v>
      </c>
      <c r="J55" s="111">
        <v>2026</v>
      </c>
      <c r="K55" s="111">
        <v>7</v>
      </c>
      <c r="L55" s="111" t="s">
        <v>94</v>
      </c>
      <c r="M55">
        <v>478.15</v>
      </c>
      <c r="N55">
        <v>1</v>
      </c>
      <c r="O55">
        <v>478.15</v>
      </c>
      <c r="P55" t="s">
        <v>95</v>
      </c>
      <c r="Q55" s="111">
        <f>+VLOOKUP(I55,'Selectable Table'!AB:AC,2,0)</f>
        <v>0</v>
      </c>
    </row>
    <row r="56" spans="1:17" x14ac:dyDescent="0.25">
      <c r="A56" s="111" t="str">
        <f>+VLOOKUP(C56,'Selectable Table'!D:EB,2,0)</f>
        <v>MERCK</v>
      </c>
      <c r="B56" t="s">
        <v>145</v>
      </c>
      <c r="C56" t="s">
        <v>133</v>
      </c>
      <c r="D56" t="s">
        <v>108</v>
      </c>
      <c r="E56" t="s">
        <v>102</v>
      </c>
      <c r="F56" s="111">
        <f>+VLOOKUP(C56,'Selectable Table'!O:P,2,0)</f>
        <v>40700</v>
      </c>
      <c r="G56" s="111" t="str">
        <f>+VLOOKUP(F56,'Selectable Table'!P:Q,2,0)</f>
        <v>Revenues - Third Parties</v>
      </c>
      <c r="I56" t="s">
        <v>125</v>
      </c>
      <c r="J56" s="111">
        <v>2026</v>
      </c>
      <c r="K56" s="111">
        <v>7</v>
      </c>
      <c r="L56" s="111" t="s">
        <v>94</v>
      </c>
      <c r="M56">
        <v>109.27</v>
      </c>
      <c r="N56">
        <v>1</v>
      </c>
      <c r="O56">
        <v>109.27</v>
      </c>
      <c r="P56" t="s">
        <v>95</v>
      </c>
      <c r="Q56" s="111">
        <f>+VLOOKUP(I56,'Selectable Table'!AB:AC,2,0)</f>
        <v>1</v>
      </c>
    </row>
    <row r="57" spans="1:17" x14ac:dyDescent="0.25">
      <c r="A57" s="111" t="str">
        <f>+VLOOKUP(C57,'Selectable Table'!D:EB,2,0)</f>
        <v>MERCK</v>
      </c>
      <c r="B57" t="s">
        <v>145</v>
      </c>
      <c r="C57" t="s">
        <v>133</v>
      </c>
      <c r="D57" t="s">
        <v>108</v>
      </c>
      <c r="E57" t="s">
        <v>105</v>
      </c>
      <c r="F57" s="111">
        <f>+VLOOKUP(C57,'Selectable Table'!O:P,2,0)</f>
        <v>40700</v>
      </c>
      <c r="G57" s="111" t="str">
        <f>+VLOOKUP(F57,'Selectable Table'!P:Q,2,0)</f>
        <v>Revenues - Third Parties</v>
      </c>
      <c r="I57" t="s">
        <v>109</v>
      </c>
      <c r="J57" s="111">
        <v>2026</v>
      </c>
      <c r="K57" s="111">
        <v>7</v>
      </c>
      <c r="L57" s="111" t="s">
        <v>94</v>
      </c>
      <c r="M57">
        <v>286.89</v>
      </c>
      <c r="N57">
        <v>1</v>
      </c>
      <c r="O57">
        <v>286.89</v>
      </c>
      <c r="P57" t="s">
        <v>95</v>
      </c>
      <c r="Q57" s="111">
        <f>+VLOOKUP(I57,'Selectable Table'!AB:AC,2,0)</f>
        <v>0</v>
      </c>
    </row>
    <row r="58" spans="1:17" x14ac:dyDescent="0.25">
      <c r="A58" s="111" t="str">
        <f>+VLOOKUP(C58,'Selectable Table'!D:EB,2,0)</f>
        <v>MERCK</v>
      </c>
      <c r="B58" t="s">
        <v>145</v>
      </c>
      <c r="C58" t="s">
        <v>133</v>
      </c>
      <c r="D58" t="s">
        <v>108</v>
      </c>
      <c r="E58" t="s">
        <v>105</v>
      </c>
      <c r="F58" s="111">
        <f>+VLOOKUP(C58,'Selectable Table'!O:P,2,0)</f>
        <v>40700</v>
      </c>
      <c r="G58" s="111" t="str">
        <f>+VLOOKUP(F58,'Selectable Table'!P:Q,2,0)</f>
        <v>Revenues - Third Parties</v>
      </c>
      <c r="I58" t="s">
        <v>121</v>
      </c>
      <c r="J58" s="111">
        <v>2026</v>
      </c>
      <c r="K58" s="111">
        <v>7</v>
      </c>
      <c r="L58" s="111" t="s">
        <v>94</v>
      </c>
      <c r="M58">
        <v>231.78</v>
      </c>
      <c r="N58">
        <v>1</v>
      </c>
      <c r="O58">
        <v>231.78</v>
      </c>
      <c r="P58" t="s">
        <v>95</v>
      </c>
      <c r="Q58" s="111">
        <f>+VLOOKUP(I58,'Selectable Table'!AB:AC,2,0)</f>
        <v>0</v>
      </c>
    </row>
    <row r="59" spans="1:17" x14ac:dyDescent="0.25">
      <c r="A59" s="111" t="str">
        <f>+VLOOKUP(C59,'Selectable Table'!D:EB,2,0)</f>
        <v>MERCK</v>
      </c>
      <c r="B59" t="s">
        <v>145</v>
      </c>
      <c r="C59" t="s">
        <v>133</v>
      </c>
      <c r="D59" t="s">
        <v>108</v>
      </c>
      <c r="E59" t="s">
        <v>105</v>
      </c>
      <c r="F59" s="111">
        <f>+VLOOKUP(C59,'Selectable Table'!O:P,2,0)</f>
        <v>40700</v>
      </c>
      <c r="G59" s="111" t="str">
        <f>+VLOOKUP(F59,'Selectable Table'!P:Q,2,0)</f>
        <v>Revenues - Third Parties</v>
      </c>
      <c r="I59" t="s">
        <v>111</v>
      </c>
      <c r="J59" s="111">
        <v>2026</v>
      </c>
      <c r="K59" s="111">
        <v>7</v>
      </c>
      <c r="L59" s="111" t="s">
        <v>94</v>
      </c>
      <c r="M59">
        <v>1338.82</v>
      </c>
      <c r="N59">
        <v>1</v>
      </c>
      <c r="O59">
        <v>1338.82</v>
      </c>
      <c r="P59" t="s">
        <v>95</v>
      </c>
      <c r="Q59" s="111">
        <f>+VLOOKUP(I59,'Selectable Table'!AB:AC,2,0)</f>
        <v>0</v>
      </c>
    </row>
    <row r="60" spans="1:17" x14ac:dyDescent="0.25">
      <c r="A60" s="111" t="str">
        <f>+VLOOKUP(C60,'Selectable Table'!D:EB,2,0)</f>
        <v>MERCK</v>
      </c>
      <c r="B60" t="s">
        <v>146</v>
      </c>
      <c r="C60" t="s">
        <v>133</v>
      </c>
      <c r="D60" t="s">
        <v>108</v>
      </c>
      <c r="E60" t="s">
        <v>105</v>
      </c>
      <c r="F60" s="111">
        <f>+VLOOKUP(C60,'Selectable Table'!O:P,2,0)</f>
        <v>40700</v>
      </c>
      <c r="G60" s="111" t="str">
        <f>+VLOOKUP(F60,'Selectable Table'!P:Q,2,0)</f>
        <v>Revenues - Third Parties</v>
      </c>
      <c r="I60" t="s">
        <v>109</v>
      </c>
      <c r="J60" s="111">
        <v>2026</v>
      </c>
      <c r="K60" s="111">
        <v>7</v>
      </c>
      <c r="L60" s="111" t="s">
        <v>94</v>
      </c>
      <c r="M60">
        <v>573.78</v>
      </c>
      <c r="N60">
        <v>1</v>
      </c>
      <c r="O60">
        <v>573.78</v>
      </c>
      <c r="P60" t="s">
        <v>95</v>
      </c>
      <c r="Q60" s="111">
        <f>+VLOOKUP(I60,'Selectable Table'!AB:AC,2,0)</f>
        <v>0</v>
      </c>
    </row>
    <row r="61" spans="1:17" x14ac:dyDescent="0.25">
      <c r="A61" s="111" t="str">
        <f>+VLOOKUP(C61,'Selectable Table'!D:EB,2,0)</f>
        <v>MERCK</v>
      </c>
      <c r="B61" t="s">
        <v>146</v>
      </c>
      <c r="C61" t="s">
        <v>133</v>
      </c>
      <c r="D61" t="s">
        <v>108</v>
      </c>
      <c r="E61" t="s">
        <v>105</v>
      </c>
      <c r="F61" s="111">
        <f>+VLOOKUP(C61,'Selectable Table'!O:P,2,0)</f>
        <v>40700</v>
      </c>
      <c r="G61" s="111" t="str">
        <f>+VLOOKUP(F61,'Selectable Table'!P:Q,2,0)</f>
        <v>Revenues - Third Parties</v>
      </c>
      <c r="I61" t="s">
        <v>144</v>
      </c>
      <c r="J61" s="111">
        <v>2026</v>
      </c>
      <c r="K61" s="111">
        <v>7</v>
      </c>
      <c r="L61" s="111" t="s">
        <v>94</v>
      </c>
      <c r="M61">
        <v>101.41</v>
      </c>
      <c r="N61">
        <v>1</v>
      </c>
      <c r="O61">
        <v>101.41</v>
      </c>
      <c r="P61" t="s">
        <v>95</v>
      </c>
      <c r="Q61" s="111">
        <f>+VLOOKUP(I61,'Selectable Table'!AB:AC,2,0)</f>
        <v>0</v>
      </c>
    </row>
    <row r="62" spans="1:17" x14ac:dyDescent="0.25">
      <c r="A62" s="111" t="str">
        <f>+VLOOKUP(C62,'Selectable Table'!D:EB,2,0)</f>
        <v>MERCK</v>
      </c>
      <c r="B62" t="s">
        <v>146</v>
      </c>
      <c r="C62" t="s">
        <v>133</v>
      </c>
      <c r="D62" t="s">
        <v>108</v>
      </c>
      <c r="E62" t="s">
        <v>105</v>
      </c>
      <c r="F62" s="111">
        <f>+VLOOKUP(C62,'Selectable Table'!O:P,2,0)</f>
        <v>40700</v>
      </c>
      <c r="G62" s="111" t="str">
        <f>+VLOOKUP(F62,'Selectable Table'!P:Q,2,0)</f>
        <v>Revenues - Third Parties</v>
      </c>
      <c r="I62" t="s">
        <v>139</v>
      </c>
      <c r="J62" s="111">
        <v>2026</v>
      </c>
      <c r="K62" s="111">
        <v>7</v>
      </c>
      <c r="L62" s="111" t="s">
        <v>94</v>
      </c>
      <c r="M62">
        <v>95.63</v>
      </c>
      <c r="N62">
        <v>1</v>
      </c>
      <c r="O62">
        <v>95.63</v>
      </c>
      <c r="P62" t="s">
        <v>95</v>
      </c>
      <c r="Q62" s="111">
        <f>+VLOOKUP(I62,'Selectable Table'!AB:AC,2,0)</f>
        <v>0</v>
      </c>
    </row>
    <row r="63" spans="1:17" x14ac:dyDescent="0.25">
      <c r="A63" s="111" t="str">
        <f>+VLOOKUP(C63,'Selectable Table'!D:EB,2,0)</f>
        <v>MERCK</v>
      </c>
      <c r="B63" t="s">
        <v>146</v>
      </c>
      <c r="C63" t="s">
        <v>133</v>
      </c>
      <c r="D63" t="s">
        <v>108</v>
      </c>
      <c r="E63" t="s">
        <v>105</v>
      </c>
      <c r="F63" s="111">
        <f>+VLOOKUP(C63,'Selectable Table'!O:P,2,0)</f>
        <v>40700</v>
      </c>
      <c r="G63" s="111" t="str">
        <f>+VLOOKUP(F63,'Selectable Table'!P:Q,2,0)</f>
        <v>Revenues - Third Parties</v>
      </c>
      <c r="I63" t="s">
        <v>111</v>
      </c>
      <c r="J63" s="111">
        <v>2026</v>
      </c>
      <c r="K63" s="111">
        <v>7</v>
      </c>
      <c r="L63" s="111" t="s">
        <v>94</v>
      </c>
      <c r="M63">
        <v>1051.93</v>
      </c>
      <c r="N63">
        <v>1</v>
      </c>
      <c r="O63">
        <v>1051.93</v>
      </c>
      <c r="P63" t="s">
        <v>95</v>
      </c>
      <c r="Q63" s="111">
        <f>+VLOOKUP(I63,'Selectable Table'!AB:AC,2,0)</f>
        <v>0</v>
      </c>
    </row>
    <row r="64" spans="1:17" x14ac:dyDescent="0.25">
      <c r="A64" s="111" t="str">
        <f>+VLOOKUP(C64,'Selectable Table'!D:EB,2,0)</f>
        <v>MERCK</v>
      </c>
      <c r="B64" t="s">
        <v>147</v>
      </c>
      <c r="C64" t="s">
        <v>133</v>
      </c>
      <c r="D64" t="s">
        <v>108</v>
      </c>
      <c r="E64" t="s">
        <v>105</v>
      </c>
      <c r="F64" s="111">
        <f>+VLOOKUP(C64,'Selectable Table'!O:P,2,0)</f>
        <v>40700</v>
      </c>
      <c r="G64" s="111" t="str">
        <f>+VLOOKUP(F64,'Selectable Table'!P:Q,2,0)</f>
        <v>Revenues - Third Parties</v>
      </c>
      <c r="I64" t="s">
        <v>109</v>
      </c>
      <c r="J64" s="111">
        <v>2026</v>
      </c>
      <c r="K64" s="111">
        <v>7</v>
      </c>
      <c r="L64" s="111" t="s">
        <v>94</v>
      </c>
      <c r="M64">
        <v>573.78</v>
      </c>
      <c r="N64">
        <v>1</v>
      </c>
      <c r="O64">
        <v>573.78</v>
      </c>
      <c r="P64" t="s">
        <v>95</v>
      </c>
      <c r="Q64" s="111">
        <f>+VLOOKUP(I64,'Selectable Table'!AB:AC,2,0)</f>
        <v>0</v>
      </c>
    </row>
    <row r="65" spans="1:17" x14ac:dyDescent="0.25">
      <c r="A65" s="111" t="str">
        <f>+VLOOKUP(C65,'Selectable Table'!D:EB,2,0)</f>
        <v>MERCK</v>
      </c>
      <c r="B65" t="s">
        <v>147</v>
      </c>
      <c r="C65" t="s">
        <v>133</v>
      </c>
      <c r="D65" t="s">
        <v>108</v>
      </c>
      <c r="E65" t="s">
        <v>105</v>
      </c>
      <c r="F65" s="111">
        <f>+VLOOKUP(C65,'Selectable Table'!O:P,2,0)</f>
        <v>40700</v>
      </c>
      <c r="G65" s="111" t="str">
        <f>+VLOOKUP(F65,'Selectable Table'!P:Q,2,0)</f>
        <v>Revenues - Third Parties</v>
      </c>
      <c r="I65" t="s">
        <v>139</v>
      </c>
      <c r="J65" s="111">
        <v>2026</v>
      </c>
      <c r="K65" s="111">
        <v>7</v>
      </c>
      <c r="L65" s="111" t="s">
        <v>94</v>
      </c>
      <c r="M65">
        <v>95.63</v>
      </c>
      <c r="N65">
        <v>1</v>
      </c>
      <c r="O65">
        <v>95.63</v>
      </c>
      <c r="P65" t="s">
        <v>95</v>
      </c>
      <c r="Q65" s="111">
        <f>+VLOOKUP(I65,'Selectable Table'!AB:AC,2,0)</f>
        <v>0</v>
      </c>
    </row>
    <row r="66" spans="1:17" x14ac:dyDescent="0.25">
      <c r="A66" s="111" t="str">
        <f>+VLOOKUP(C66,'Selectable Table'!D:EB,2,0)</f>
        <v>MERCK</v>
      </c>
      <c r="B66" t="s">
        <v>147</v>
      </c>
      <c r="C66" t="s">
        <v>133</v>
      </c>
      <c r="D66" t="s">
        <v>108</v>
      </c>
      <c r="E66" t="s">
        <v>105</v>
      </c>
      <c r="F66" s="111">
        <f>+VLOOKUP(C66,'Selectable Table'!O:P,2,0)</f>
        <v>40700</v>
      </c>
      <c r="G66" s="111" t="str">
        <f>+VLOOKUP(F66,'Selectable Table'!P:Q,2,0)</f>
        <v>Revenues - Third Parties</v>
      </c>
      <c r="I66" t="s">
        <v>111</v>
      </c>
      <c r="J66" s="111">
        <v>2026</v>
      </c>
      <c r="K66" s="111">
        <v>7</v>
      </c>
      <c r="L66" s="111" t="s">
        <v>94</v>
      </c>
      <c r="M66">
        <v>286.89</v>
      </c>
      <c r="N66">
        <v>1</v>
      </c>
      <c r="O66">
        <v>286.89</v>
      </c>
      <c r="P66" t="s">
        <v>95</v>
      </c>
      <c r="Q66" s="111">
        <f>+VLOOKUP(I66,'Selectable Table'!AB:AC,2,0)</f>
        <v>0</v>
      </c>
    </row>
    <row r="67" spans="1:17" x14ac:dyDescent="0.25">
      <c r="A67" s="111" t="str">
        <f>+VLOOKUP(C67,'Selectable Table'!D:EB,2,0)</f>
        <v>MERCK</v>
      </c>
      <c r="B67" t="s">
        <v>148</v>
      </c>
      <c r="C67" t="s">
        <v>133</v>
      </c>
      <c r="D67" t="s">
        <v>108</v>
      </c>
      <c r="E67" t="s">
        <v>105</v>
      </c>
      <c r="F67" s="111">
        <f>+VLOOKUP(C67,'Selectable Table'!O:P,2,0)</f>
        <v>40700</v>
      </c>
      <c r="G67" s="111" t="str">
        <f>+VLOOKUP(F67,'Selectable Table'!P:Q,2,0)</f>
        <v>Revenues - Third Parties</v>
      </c>
      <c r="I67" t="s">
        <v>109</v>
      </c>
      <c r="J67" s="111">
        <v>2026</v>
      </c>
      <c r="K67" s="111">
        <v>7</v>
      </c>
      <c r="L67" s="111" t="s">
        <v>94</v>
      </c>
      <c r="M67">
        <v>191.26</v>
      </c>
      <c r="N67">
        <v>1</v>
      </c>
      <c r="O67">
        <v>191.26</v>
      </c>
      <c r="P67" t="s">
        <v>95</v>
      </c>
      <c r="Q67" s="111">
        <f>+VLOOKUP(I67,'Selectable Table'!AB:AC,2,0)</f>
        <v>0</v>
      </c>
    </row>
    <row r="68" spans="1:17" x14ac:dyDescent="0.25">
      <c r="A68" s="111" t="str">
        <f>+VLOOKUP(C68,'Selectable Table'!D:EB,2,0)</f>
        <v>MERCK</v>
      </c>
      <c r="B68" t="s">
        <v>148</v>
      </c>
      <c r="C68" t="s">
        <v>133</v>
      </c>
      <c r="D68" t="s">
        <v>108</v>
      </c>
      <c r="E68" t="s">
        <v>105</v>
      </c>
      <c r="F68" s="111">
        <f>+VLOOKUP(C68,'Selectable Table'!O:P,2,0)</f>
        <v>40700</v>
      </c>
      <c r="G68" s="111" t="str">
        <f>+VLOOKUP(F68,'Selectable Table'!P:Q,2,0)</f>
        <v>Revenues - Third Parties</v>
      </c>
      <c r="I68" t="s">
        <v>111</v>
      </c>
      <c r="J68" s="111">
        <v>2026</v>
      </c>
      <c r="K68" s="111">
        <v>7</v>
      </c>
      <c r="L68" s="111" t="s">
        <v>94</v>
      </c>
      <c r="M68">
        <v>191.26</v>
      </c>
      <c r="N68">
        <v>1</v>
      </c>
      <c r="O68">
        <v>191.26</v>
      </c>
      <c r="P68" t="s">
        <v>95</v>
      </c>
      <c r="Q68" s="111">
        <f>+VLOOKUP(I68,'Selectable Table'!AB:AC,2,0)</f>
        <v>0</v>
      </c>
    </row>
    <row r="69" spans="1:17" x14ac:dyDescent="0.25">
      <c r="A69" s="111" t="str">
        <f>+VLOOKUP(C69,'Selectable Table'!D:EB,2,0)</f>
        <v>MERCK</v>
      </c>
      <c r="B69" t="s">
        <v>150</v>
      </c>
      <c r="C69" t="s">
        <v>133</v>
      </c>
      <c r="D69" t="s">
        <v>108</v>
      </c>
      <c r="E69" t="s">
        <v>105</v>
      </c>
      <c r="F69" s="111">
        <f>+VLOOKUP(C69,'Selectable Table'!O:P,2,0)</f>
        <v>40700</v>
      </c>
      <c r="G69" s="111" t="str">
        <f>+VLOOKUP(F69,'Selectable Table'!P:Q,2,0)</f>
        <v>Revenues - Third Parties</v>
      </c>
      <c r="I69" t="s">
        <v>109</v>
      </c>
      <c r="J69" s="111">
        <v>2026</v>
      </c>
      <c r="K69" s="111">
        <v>7</v>
      </c>
      <c r="L69" s="111" t="s">
        <v>94</v>
      </c>
      <c r="M69">
        <v>191.26</v>
      </c>
      <c r="N69">
        <v>1</v>
      </c>
      <c r="O69">
        <v>191.26</v>
      </c>
      <c r="P69" t="s">
        <v>95</v>
      </c>
      <c r="Q69" s="111">
        <f>+VLOOKUP(I69,'Selectable Table'!AB:AC,2,0)</f>
        <v>0</v>
      </c>
    </row>
    <row r="70" spans="1:17" x14ac:dyDescent="0.25">
      <c r="A70" s="111" t="str">
        <f>+VLOOKUP(C70,'Selectable Table'!D:EB,2,0)</f>
        <v>MERCK</v>
      </c>
      <c r="B70" t="s">
        <v>150</v>
      </c>
      <c r="C70" t="s">
        <v>133</v>
      </c>
      <c r="D70" t="s">
        <v>108</v>
      </c>
      <c r="E70" t="s">
        <v>105</v>
      </c>
      <c r="F70" s="111">
        <f>+VLOOKUP(C70,'Selectable Table'!O:P,2,0)</f>
        <v>40700</v>
      </c>
      <c r="G70" s="111" t="str">
        <f>+VLOOKUP(F70,'Selectable Table'!P:Q,2,0)</f>
        <v>Revenues - Third Parties</v>
      </c>
      <c r="I70" t="s">
        <v>121</v>
      </c>
      <c r="J70" s="111">
        <v>2026</v>
      </c>
      <c r="K70" s="111">
        <v>7</v>
      </c>
      <c r="L70" s="111" t="s">
        <v>94</v>
      </c>
      <c r="M70">
        <v>347.67</v>
      </c>
      <c r="N70">
        <v>1</v>
      </c>
      <c r="O70">
        <v>347.67</v>
      </c>
      <c r="P70" t="s">
        <v>95</v>
      </c>
      <c r="Q70" s="111">
        <f>+VLOOKUP(I70,'Selectable Table'!AB:AC,2,0)</f>
        <v>0</v>
      </c>
    </row>
    <row r="71" spans="1:17" x14ac:dyDescent="0.25">
      <c r="A71" s="111" t="str">
        <f>+VLOOKUP(C71,'Selectable Table'!D:EB,2,0)</f>
        <v>MERCK</v>
      </c>
      <c r="B71" t="s">
        <v>150</v>
      </c>
      <c r="C71" t="s">
        <v>133</v>
      </c>
      <c r="D71" t="s">
        <v>108</v>
      </c>
      <c r="E71" t="s">
        <v>105</v>
      </c>
      <c r="F71" s="111">
        <f>+VLOOKUP(C71,'Selectable Table'!O:P,2,0)</f>
        <v>40700</v>
      </c>
      <c r="G71" s="111" t="str">
        <f>+VLOOKUP(F71,'Selectable Table'!P:Q,2,0)</f>
        <v>Revenues - Third Parties</v>
      </c>
      <c r="I71" t="s">
        <v>139</v>
      </c>
      <c r="J71" s="111">
        <v>2026</v>
      </c>
      <c r="K71" s="111">
        <v>7</v>
      </c>
      <c r="L71" s="111" t="s">
        <v>94</v>
      </c>
      <c r="M71">
        <v>191.26</v>
      </c>
      <c r="N71">
        <v>1</v>
      </c>
      <c r="O71">
        <v>191.26</v>
      </c>
      <c r="P71" t="s">
        <v>95</v>
      </c>
      <c r="Q71" s="111">
        <f>+VLOOKUP(I71,'Selectable Table'!AB:AC,2,0)</f>
        <v>0</v>
      </c>
    </row>
    <row r="72" spans="1:17" x14ac:dyDescent="0.25">
      <c r="A72" s="111" t="str">
        <f>+VLOOKUP(C72,'Selectable Table'!D:EB,2,0)</f>
        <v>MERCK</v>
      </c>
      <c r="B72" t="s">
        <v>150</v>
      </c>
      <c r="C72" t="s">
        <v>133</v>
      </c>
      <c r="D72" t="s">
        <v>108</v>
      </c>
      <c r="E72" t="s">
        <v>105</v>
      </c>
      <c r="F72" s="111">
        <f>+VLOOKUP(C72,'Selectable Table'!O:P,2,0)</f>
        <v>40700</v>
      </c>
      <c r="G72" s="111" t="str">
        <f>+VLOOKUP(F72,'Selectable Table'!P:Q,2,0)</f>
        <v>Revenues - Third Parties</v>
      </c>
      <c r="I72" t="s">
        <v>111</v>
      </c>
      <c r="J72" s="111">
        <v>2026</v>
      </c>
      <c r="K72" s="111">
        <v>7</v>
      </c>
      <c r="L72" s="111" t="s">
        <v>94</v>
      </c>
      <c r="M72">
        <v>478.15</v>
      </c>
      <c r="N72">
        <v>1</v>
      </c>
      <c r="O72">
        <v>478.15</v>
      </c>
      <c r="P72" t="s">
        <v>95</v>
      </c>
      <c r="Q72" s="111">
        <f>+VLOOKUP(I72,'Selectable Table'!AB:AC,2,0)</f>
        <v>0</v>
      </c>
    </row>
    <row r="73" spans="1:17" x14ac:dyDescent="0.25">
      <c r="A73" s="111" t="str">
        <f>+VLOOKUP(C73,'Selectable Table'!D:EB,2,0)</f>
        <v>MERCK</v>
      </c>
      <c r="B73" t="s">
        <v>151</v>
      </c>
      <c r="C73" t="s">
        <v>133</v>
      </c>
      <c r="D73" t="s">
        <v>108</v>
      </c>
      <c r="E73" t="s">
        <v>102</v>
      </c>
      <c r="F73" s="111">
        <f>+VLOOKUP(C73,'Selectable Table'!O:P,2,0)</f>
        <v>40700</v>
      </c>
      <c r="G73" s="111" t="str">
        <f>+VLOOKUP(F73,'Selectable Table'!P:Q,2,0)</f>
        <v>Revenues - Third Parties</v>
      </c>
      <c r="I73" t="s">
        <v>125</v>
      </c>
      <c r="J73" s="111">
        <v>2026</v>
      </c>
      <c r="K73" s="111">
        <v>7</v>
      </c>
      <c r="L73" s="111" t="s">
        <v>94</v>
      </c>
      <c r="M73">
        <v>83.39</v>
      </c>
      <c r="N73">
        <v>1</v>
      </c>
      <c r="O73">
        <v>83.39</v>
      </c>
      <c r="P73" t="s">
        <v>95</v>
      </c>
      <c r="Q73" s="111">
        <f>+VLOOKUP(I73,'Selectable Table'!AB:AC,2,0)</f>
        <v>1</v>
      </c>
    </row>
    <row r="74" spans="1:17" x14ac:dyDescent="0.25">
      <c r="A74" s="111" t="str">
        <f>+VLOOKUP(C74,'Selectable Table'!D:EB,2,0)</f>
        <v>MERCK</v>
      </c>
      <c r="B74" t="s">
        <v>151</v>
      </c>
      <c r="C74" t="s">
        <v>133</v>
      </c>
      <c r="D74" t="s">
        <v>108</v>
      </c>
      <c r="E74" t="s">
        <v>105</v>
      </c>
      <c r="F74" s="111">
        <f>+VLOOKUP(C74,'Selectable Table'!O:P,2,0)</f>
        <v>40700</v>
      </c>
      <c r="G74" s="111" t="str">
        <f>+VLOOKUP(F74,'Selectable Table'!P:Q,2,0)</f>
        <v>Revenues - Third Parties</v>
      </c>
      <c r="I74" t="s">
        <v>109</v>
      </c>
      <c r="J74" s="111">
        <v>2026</v>
      </c>
      <c r="K74" s="111">
        <v>7</v>
      </c>
      <c r="L74" s="111" t="s">
        <v>94</v>
      </c>
      <c r="M74">
        <v>95.63</v>
      </c>
      <c r="N74">
        <v>1</v>
      </c>
      <c r="O74">
        <v>95.63</v>
      </c>
      <c r="P74" t="s">
        <v>95</v>
      </c>
      <c r="Q74" s="111">
        <f>+VLOOKUP(I74,'Selectable Table'!AB:AC,2,0)</f>
        <v>0</v>
      </c>
    </row>
    <row r="75" spans="1:17" x14ac:dyDescent="0.25">
      <c r="A75" s="111" t="str">
        <f>+VLOOKUP(C75,'Selectable Table'!D:EB,2,0)</f>
        <v>MERCK</v>
      </c>
      <c r="B75" t="s">
        <v>151</v>
      </c>
      <c r="C75" t="s">
        <v>133</v>
      </c>
      <c r="D75" t="s">
        <v>108</v>
      </c>
      <c r="E75" t="s">
        <v>105</v>
      </c>
      <c r="F75" s="111">
        <f>+VLOOKUP(C75,'Selectable Table'!O:P,2,0)</f>
        <v>40700</v>
      </c>
      <c r="G75" s="111" t="str">
        <f>+VLOOKUP(F75,'Selectable Table'!P:Q,2,0)</f>
        <v>Revenues - Third Parties</v>
      </c>
      <c r="I75" t="s">
        <v>121</v>
      </c>
      <c r="J75" s="111">
        <v>2026</v>
      </c>
      <c r="K75" s="111">
        <v>7</v>
      </c>
      <c r="L75" s="111" t="s">
        <v>94</v>
      </c>
      <c r="M75">
        <v>115.89</v>
      </c>
      <c r="N75">
        <v>1</v>
      </c>
      <c r="O75">
        <v>115.89</v>
      </c>
      <c r="P75" t="s">
        <v>95</v>
      </c>
      <c r="Q75" s="111">
        <f>+VLOOKUP(I75,'Selectable Table'!AB:AC,2,0)</f>
        <v>0</v>
      </c>
    </row>
    <row r="76" spans="1:17" x14ac:dyDescent="0.25">
      <c r="A76" s="111" t="str">
        <f>+VLOOKUP(C76,'Selectable Table'!D:EB,2,0)</f>
        <v>MERCK</v>
      </c>
      <c r="B76" t="s">
        <v>151</v>
      </c>
      <c r="C76" t="s">
        <v>133</v>
      </c>
      <c r="D76" t="s">
        <v>108</v>
      </c>
      <c r="E76" t="s">
        <v>105</v>
      </c>
      <c r="F76" s="111">
        <f>+VLOOKUP(C76,'Selectable Table'!O:P,2,0)</f>
        <v>40700</v>
      </c>
      <c r="G76" s="111" t="str">
        <f>+VLOOKUP(F76,'Selectable Table'!P:Q,2,0)</f>
        <v>Revenues - Third Parties</v>
      </c>
      <c r="I76" t="s">
        <v>111</v>
      </c>
      <c r="J76" s="111">
        <v>2026</v>
      </c>
      <c r="K76" s="111">
        <v>7</v>
      </c>
      <c r="L76" s="111" t="s">
        <v>94</v>
      </c>
      <c r="M76">
        <v>191.26</v>
      </c>
      <c r="N76">
        <v>1</v>
      </c>
      <c r="O76">
        <v>191.26</v>
      </c>
      <c r="P76" t="s">
        <v>95</v>
      </c>
      <c r="Q76" s="111">
        <f>+VLOOKUP(I76,'Selectable Table'!AB:AC,2,0)</f>
        <v>0</v>
      </c>
    </row>
    <row r="77" spans="1:17" x14ac:dyDescent="0.25">
      <c r="A77" s="111" t="str">
        <f>+VLOOKUP(C77,'Selectable Table'!D:EB,2,0)</f>
        <v>MERCK</v>
      </c>
      <c r="B77" t="s">
        <v>153</v>
      </c>
      <c r="C77" t="s">
        <v>133</v>
      </c>
      <c r="D77" t="s">
        <v>108</v>
      </c>
      <c r="E77" t="s">
        <v>105</v>
      </c>
      <c r="F77" s="111">
        <f>+VLOOKUP(C77,'Selectable Table'!O:P,2,0)</f>
        <v>40700</v>
      </c>
      <c r="G77" s="111" t="str">
        <f>+VLOOKUP(F77,'Selectable Table'!P:Q,2,0)</f>
        <v>Revenues - Third Parties</v>
      </c>
      <c r="I77" t="s">
        <v>111</v>
      </c>
      <c r="J77" s="111">
        <v>2026</v>
      </c>
      <c r="K77" s="111">
        <v>7</v>
      </c>
      <c r="L77" s="111" t="s">
        <v>94</v>
      </c>
      <c r="M77">
        <v>95.63</v>
      </c>
      <c r="N77">
        <v>1</v>
      </c>
      <c r="O77">
        <v>95.63</v>
      </c>
      <c r="P77" t="s">
        <v>95</v>
      </c>
      <c r="Q77" s="111">
        <f>+VLOOKUP(I77,'Selectable Table'!AB:AC,2,0)</f>
        <v>0</v>
      </c>
    </row>
    <row r="78" spans="1:17" x14ac:dyDescent="0.25">
      <c r="A78" s="111" t="str">
        <f>+VLOOKUP(C78,'Selectable Table'!D:EB,2,0)</f>
        <v>MERCK</v>
      </c>
      <c r="B78" t="s">
        <v>154</v>
      </c>
      <c r="C78" t="s">
        <v>133</v>
      </c>
      <c r="D78" t="s">
        <v>108</v>
      </c>
      <c r="E78" t="s">
        <v>105</v>
      </c>
      <c r="F78" s="111">
        <f>+VLOOKUP(C78,'Selectable Table'!O:P,2,0)</f>
        <v>40700</v>
      </c>
      <c r="G78" s="111" t="str">
        <f>+VLOOKUP(F78,'Selectable Table'!P:Q,2,0)</f>
        <v>Revenues - Third Parties</v>
      </c>
      <c r="I78" t="s">
        <v>121</v>
      </c>
      <c r="J78" s="111">
        <v>2026</v>
      </c>
      <c r="K78" s="111">
        <v>7</v>
      </c>
      <c r="L78" s="111" t="s">
        <v>94</v>
      </c>
      <c r="M78">
        <v>115.89</v>
      </c>
      <c r="N78">
        <v>1</v>
      </c>
      <c r="O78">
        <v>115.89</v>
      </c>
      <c r="P78" t="s">
        <v>95</v>
      </c>
      <c r="Q78" s="111">
        <f>+VLOOKUP(I78,'Selectable Table'!AB:AC,2,0)</f>
        <v>0</v>
      </c>
    </row>
    <row r="79" spans="1:17" x14ac:dyDescent="0.25">
      <c r="A79" s="111" t="str">
        <f>+VLOOKUP(C79,'Selectable Table'!D:EB,2,0)</f>
        <v>MERCK</v>
      </c>
      <c r="B79" t="s">
        <v>154</v>
      </c>
      <c r="C79" t="s">
        <v>133</v>
      </c>
      <c r="D79" t="s">
        <v>108</v>
      </c>
      <c r="E79" t="s">
        <v>105</v>
      </c>
      <c r="F79" s="111">
        <f>+VLOOKUP(C79,'Selectable Table'!O:P,2,0)</f>
        <v>40700</v>
      </c>
      <c r="G79" s="111" t="str">
        <f>+VLOOKUP(F79,'Selectable Table'!P:Q,2,0)</f>
        <v>Revenues - Third Parties</v>
      </c>
      <c r="I79" t="s">
        <v>139</v>
      </c>
      <c r="J79" s="111">
        <v>2026</v>
      </c>
      <c r="K79" s="111">
        <v>7</v>
      </c>
      <c r="L79" s="111" t="s">
        <v>94</v>
      </c>
      <c r="M79">
        <v>95.63</v>
      </c>
      <c r="N79">
        <v>1</v>
      </c>
      <c r="O79">
        <v>95.63</v>
      </c>
      <c r="P79" t="s">
        <v>95</v>
      </c>
      <c r="Q79" s="111">
        <f>+VLOOKUP(I79,'Selectable Table'!AB:AC,2,0)</f>
        <v>0</v>
      </c>
    </row>
    <row r="80" spans="1:17" x14ac:dyDescent="0.25">
      <c r="A80" s="111" t="str">
        <f>+VLOOKUP(C80,'Selectable Table'!D:EB,2,0)</f>
        <v>MERCK</v>
      </c>
      <c r="B80" t="s">
        <v>154</v>
      </c>
      <c r="C80" t="s">
        <v>133</v>
      </c>
      <c r="D80" t="s">
        <v>108</v>
      </c>
      <c r="E80" t="s">
        <v>105</v>
      </c>
      <c r="F80" s="111">
        <f>+VLOOKUP(C80,'Selectable Table'!O:P,2,0)</f>
        <v>40700</v>
      </c>
      <c r="G80" s="111" t="str">
        <f>+VLOOKUP(F80,'Selectable Table'!P:Q,2,0)</f>
        <v>Revenues - Third Parties</v>
      </c>
      <c r="I80" t="s">
        <v>111</v>
      </c>
      <c r="J80" s="111">
        <v>2026</v>
      </c>
      <c r="K80" s="111">
        <v>7</v>
      </c>
      <c r="L80" s="111" t="s">
        <v>94</v>
      </c>
      <c r="M80">
        <v>478.15</v>
      </c>
      <c r="N80">
        <v>1</v>
      </c>
      <c r="O80">
        <v>478.15</v>
      </c>
      <c r="P80" t="s">
        <v>95</v>
      </c>
      <c r="Q80" s="111">
        <f>+VLOOKUP(I80,'Selectable Table'!AB:AC,2,0)</f>
        <v>0</v>
      </c>
    </row>
    <row r="81" spans="1:17" x14ac:dyDescent="0.25">
      <c r="A81" s="111" t="str">
        <f>+VLOOKUP(C81,'Selectable Table'!D:EB,2,0)</f>
        <v>MERCK</v>
      </c>
      <c r="B81" t="s">
        <v>155</v>
      </c>
      <c r="C81" t="s">
        <v>133</v>
      </c>
      <c r="D81" t="s">
        <v>108</v>
      </c>
      <c r="E81" t="s">
        <v>105</v>
      </c>
      <c r="F81" s="111">
        <f>+VLOOKUP(C81,'Selectable Table'!O:P,2,0)</f>
        <v>40700</v>
      </c>
      <c r="G81" s="111" t="str">
        <f>+VLOOKUP(F81,'Selectable Table'!P:Q,2,0)</f>
        <v>Revenues - Third Parties</v>
      </c>
      <c r="I81" t="s">
        <v>121</v>
      </c>
      <c r="J81" s="111">
        <v>2026</v>
      </c>
      <c r="K81" s="111">
        <v>7</v>
      </c>
      <c r="L81" s="111" t="s">
        <v>94</v>
      </c>
      <c r="M81">
        <v>231.78</v>
      </c>
      <c r="N81">
        <v>1</v>
      </c>
      <c r="O81">
        <v>231.78</v>
      </c>
      <c r="P81" t="s">
        <v>95</v>
      </c>
      <c r="Q81" s="111">
        <f>+VLOOKUP(I81,'Selectable Table'!AB:AC,2,0)</f>
        <v>0</v>
      </c>
    </row>
    <row r="82" spans="1:17" x14ac:dyDescent="0.25">
      <c r="A82" s="111" t="str">
        <f>+VLOOKUP(C82,'Selectable Table'!D:EB,2,0)</f>
        <v>MERCK</v>
      </c>
      <c r="B82" t="s">
        <v>155</v>
      </c>
      <c r="C82" t="s">
        <v>133</v>
      </c>
      <c r="D82" t="s">
        <v>108</v>
      </c>
      <c r="E82" t="s">
        <v>105</v>
      </c>
      <c r="F82" s="111">
        <f>+VLOOKUP(C82,'Selectable Table'!O:P,2,0)</f>
        <v>40700</v>
      </c>
      <c r="G82" s="111" t="str">
        <f>+VLOOKUP(F82,'Selectable Table'!P:Q,2,0)</f>
        <v>Revenues - Third Parties</v>
      </c>
      <c r="I82" t="s">
        <v>139</v>
      </c>
      <c r="J82" s="111">
        <v>2026</v>
      </c>
      <c r="K82" s="111">
        <v>7</v>
      </c>
      <c r="L82" s="111" t="s">
        <v>94</v>
      </c>
      <c r="M82">
        <v>95.63</v>
      </c>
      <c r="N82">
        <v>1</v>
      </c>
      <c r="O82">
        <v>95.63</v>
      </c>
      <c r="P82" t="s">
        <v>95</v>
      </c>
      <c r="Q82" s="111">
        <f>+VLOOKUP(I82,'Selectable Table'!AB:AC,2,0)</f>
        <v>0</v>
      </c>
    </row>
    <row r="83" spans="1:17" x14ac:dyDescent="0.25">
      <c r="A83" s="111" t="str">
        <f>+VLOOKUP(C83,'Selectable Table'!D:EB,2,0)</f>
        <v>MERCK</v>
      </c>
      <c r="B83" t="s">
        <v>155</v>
      </c>
      <c r="C83" t="s">
        <v>133</v>
      </c>
      <c r="D83" t="s">
        <v>108</v>
      </c>
      <c r="E83" t="s">
        <v>105</v>
      </c>
      <c r="F83" s="111">
        <f>+VLOOKUP(C83,'Selectable Table'!O:P,2,0)</f>
        <v>40700</v>
      </c>
      <c r="G83" s="111" t="str">
        <f>+VLOOKUP(F83,'Selectable Table'!P:Q,2,0)</f>
        <v>Revenues - Third Parties</v>
      </c>
      <c r="I83" t="s">
        <v>111</v>
      </c>
      <c r="J83" s="111">
        <v>2026</v>
      </c>
      <c r="K83" s="111">
        <v>7</v>
      </c>
      <c r="L83" s="111" t="s">
        <v>94</v>
      </c>
      <c r="M83">
        <v>478.15</v>
      </c>
      <c r="N83">
        <v>1</v>
      </c>
      <c r="O83">
        <v>478.15</v>
      </c>
      <c r="P83" t="s">
        <v>95</v>
      </c>
      <c r="Q83" s="111">
        <f>+VLOOKUP(I83,'Selectable Table'!AB:AC,2,0)</f>
        <v>0</v>
      </c>
    </row>
    <row r="84" spans="1:17" x14ac:dyDescent="0.25">
      <c r="A84" s="111" t="str">
        <f>+VLOOKUP(C84,'Selectable Table'!D:EB,2,0)</f>
        <v>MERCK</v>
      </c>
      <c r="B84" t="s">
        <v>156</v>
      </c>
      <c r="C84" t="s">
        <v>133</v>
      </c>
      <c r="D84" t="s">
        <v>108</v>
      </c>
      <c r="E84" t="s">
        <v>104</v>
      </c>
      <c r="F84" s="111">
        <f>+VLOOKUP(C84,'Selectable Table'!O:P,2,0)</f>
        <v>40700</v>
      </c>
      <c r="G84" s="111" t="str">
        <f>+VLOOKUP(F84,'Selectable Table'!P:Q,2,0)</f>
        <v>Revenues - Third Parties</v>
      </c>
      <c r="I84" t="s">
        <v>118</v>
      </c>
      <c r="J84" s="111">
        <v>2026</v>
      </c>
      <c r="K84" s="111">
        <v>7</v>
      </c>
      <c r="L84" s="111" t="s">
        <v>94</v>
      </c>
      <c r="M84">
        <v>54.08</v>
      </c>
      <c r="N84">
        <v>1</v>
      </c>
      <c r="O84">
        <v>54.08</v>
      </c>
      <c r="P84" t="s">
        <v>95</v>
      </c>
      <c r="Q84" s="111">
        <f>+VLOOKUP(I84,'Selectable Table'!AB:AC,2,0)</f>
        <v>0</v>
      </c>
    </row>
    <row r="85" spans="1:17" x14ac:dyDescent="0.25">
      <c r="A85" s="111" t="str">
        <f>+VLOOKUP(C85,'Selectable Table'!D:EB,2,0)</f>
        <v>MERCK</v>
      </c>
      <c r="B85" t="s">
        <v>156</v>
      </c>
      <c r="C85" t="s">
        <v>133</v>
      </c>
      <c r="D85" t="s">
        <v>108</v>
      </c>
      <c r="E85" t="s">
        <v>104</v>
      </c>
      <c r="F85" s="111">
        <f>+VLOOKUP(C85,'Selectable Table'!O:P,2,0)</f>
        <v>40700</v>
      </c>
      <c r="G85" s="111" t="str">
        <f>+VLOOKUP(F85,'Selectable Table'!P:Q,2,0)</f>
        <v>Revenues - Third Parties</v>
      </c>
      <c r="I85" t="s">
        <v>120</v>
      </c>
      <c r="J85" s="111">
        <v>2026</v>
      </c>
      <c r="K85" s="111">
        <v>7</v>
      </c>
      <c r="L85" s="111" t="s">
        <v>94</v>
      </c>
      <c r="M85">
        <v>135.19999999999999</v>
      </c>
      <c r="N85">
        <v>1</v>
      </c>
      <c r="O85">
        <v>135.19999999999999</v>
      </c>
      <c r="P85" t="s">
        <v>95</v>
      </c>
      <c r="Q85" s="111">
        <f>+VLOOKUP(I85,'Selectable Table'!AB:AC,2,0)</f>
        <v>0</v>
      </c>
    </row>
    <row r="86" spans="1:17" x14ac:dyDescent="0.25">
      <c r="A86" s="111" t="str">
        <f>+VLOOKUP(C86,'Selectable Table'!D:EB,2,0)</f>
        <v>MERCK</v>
      </c>
      <c r="B86" t="s">
        <v>156</v>
      </c>
      <c r="C86" t="s">
        <v>133</v>
      </c>
      <c r="D86" t="s">
        <v>108</v>
      </c>
      <c r="E86" t="s">
        <v>105</v>
      </c>
      <c r="F86" s="111">
        <f>+VLOOKUP(C86,'Selectable Table'!O:P,2,0)</f>
        <v>40700</v>
      </c>
      <c r="G86" s="111" t="str">
        <f>+VLOOKUP(F86,'Selectable Table'!P:Q,2,0)</f>
        <v>Revenues - Third Parties</v>
      </c>
      <c r="I86" t="s">
        <v>121</v>
      </c>
      <c r="J86" s="111">
        <v>2026</v>
      </c>
      <c r="K86" s="111">
        <v>7</v>
      </c>
      <c r="L86" s="111" t="s">
        <v>94</v>
      </c>
      <c r="M86">
        <v>115.89</v>
      </c>
      <c r="N86">
        <v>1</v>
      </c>
      <c r="O86">
        <v>115.89</v>
      </c>
      <c r="P86" t="s">
        <v>95</v>
      </c>
      <c r="Q86" s="111">
        <f>+VLOOKUP(I86,'Selectable Table'!AB:AC,2,0)</f>
        <v>0</v>
      </c>
    </row>
    <row r="87" spans="1:17" x14ac:dyDescent="0.25">
      <c r="A87" s="111" t="str">
        <f>+VLOOKUP(C87,'Selectable Table'!D:EB,2,0)</f>
        <v>MERCK</v>
      </c>
      <c r="B87" t="s">
        <v>156</v>
      </c>
      <c r="C87" t="s">
        <v>133</v>
      </c>
      <c r="D87" t="s">
        <v>108</v>
      </c>
      <c r="E87" t="s">
        <v>105</v>
      </c>
      <c r="F87" s="111">
        <f>+VLOOKUP(C87,'Selectable Table'!O:P,2,0)</f>
        <v>40700</v>
      </c>
      <c r="G87" s="111" t="str">
        <f>+VLOOKUP(F87,'Selectable Table'!P:Q,2,0)</f>
        <v>Revenues - Third Parties</v>
      </c>
      <c r="I87" t="s">
        <v>111</v>
      </c>
      <c r="J87" s="111">
        <v>2026</v>
      </c>
      <c r="K87" s="111">
        <v>7</v>
      </c>
      <c r="L87" s="111" t="s">
        <v>94</v>
      </c>
      <c r="M87">
        <v>191.26</v>
      </c>
      <c r="N87">
        <v>1</v>
      </c>
      <c r="O87">
        <v>191.26</v>
      </c>
      <c r="P87" t="s">
        <v>95</v>
      </c>
      <c r="Q87" s="111">
        <f>+VLOOKUP(I87,'Selectable Table'!AB:AC,2,0)</f>
        <v>0</v>
      </c>
    </row>
    <row r="88" spans="1:17" x14ac:dyDescent="0.25">
      <c r="A88" s="111" t="str">
        <f>+VLOOKUP(C88,'Selectable Table'!D:EB,2,0)</f>
        <v>MERCK</v>
      </c>
      <c r="B88" t="s">
        <v>157</v>
      </c>
      <c r="C88" t="s">
        <v>133</v>
      </c>
      <c r="D88" t="s">
        <v>108</v>
      </c>
      <c r="E88" t="s">
        <v>102</v>
      </c>
      <c r="F88" s="111">
        <f>+VLOOKUP(C88,'Selectable Table'!O:P,2,0)</f>
        <v>40700</v>
      </c>
      <c r="G88" s="111" t="str">
        <f>+VLOOKUP(F88,'Selectable Table'!P:Q,2,0)</f>
        <v>Revenues - Third Parties</v>
      </c>
      <c r="I88" t="s">
        <v>125</v>
      </c>
      <c r="J88" s="111">
        <v>2026</v>
      </c>
      <c r="K88" s="111">
        <v>7</v>
      </c>
      <c r="L88" s="111" t="s">
        <v>94</v>
      </c>
      <c r="M88">
        <v>396.57</v>
      </c>
      <c r="N88">
        <v>1</v>
      </c>
      <c r="O88">
        <v>396.57</v>
      </c>
      <c r="P88" t="s">
        <v>95</v>
      </c>
      <c r="Q88" s="111">
        <f>+VLOOKUP(I88,'Selectable Table'!AB:AC,2,0)</f>
        <v>1</v>
      </c>
    </row>
    <row r="89" spans="1:17" x14ac:dyDescent="0.25">
      <c r="A89" s="111" t="str">
        <f>+VLOOKUP(C89,'Selectable Table'!D:EB,2,0)</f>
        <v>MERCK</v>
      </c>
      <c r="B89" t="s">
        <v>157</v>
      </c>
      <c r="C89" t="s">
        <v>133</v>
      </c>
      <c r="D89" t="s">
        <v>108</v>
      </c>
      <c r="E89" t="s">
        <v>104</v>
      </c>
      <c r="F89" s="111">
        <f>+VLOOKUP(C89,'Selectable Table'!O:P,2,0)</f>
        <v>40700</v>
      </c>
      <c r="G89" s="111" t="str">
        <f>+VLOOKUP(F89,'Selectable Table'!P:Q,2,0)</f>
        <v>Revenues - Third Parties</v>
      </c>
      <c r="I89" t="s">
        <v>118</v>
      </c>
      <c r="J89" s="111">
        <v>2026</v>
      </c>
      <c r="K89" s="111">
        <v>7</v>
      </c>
      <c r="L89" s="111" t="s">
        <v>94</v>
      </c>
      <c r="M89">
        <v>108.16</v>
      </c>
      <c r="N89">
        <v>1</v>
      </c>
      <c r="O89">
        <v>108.16</v>
      </c>
      <c r="P89" t="s">
        <v>95</v>
      </c>
      <c r="Q89" s="111">
        <f>+VLOOKUP(I89,'Selectable Table'!AB:AC,2,0)</f>
        <v>0</v>
      </c>
    </row>
    <row r="90" spans="1:17" x14ac:dyDescent="0.25">
      <c r="A90" s="111" t="str">
        <f>+VLOOKUP(C90,'Selectable Table'!D:EB,2,0)</f>
        <v>MERCK</v>
      </c>
      <c r="B90" t="s">
        <v>157</v>
      </c>
      <c r="C90" t="s">
        <v>133</v>
      </c>
      <c r="D90" t="s">
        <v>108</v>
      </c>
      <c r="E90" t="s">
        <v>104</v>
      </c>
      <c r="F90" s="111">
        <f>+VLOOKUP(C90,'Selectable Table'!O:P,2,0)</f>
        <v>40700</v>
      </c>
      <c r="G90" s="111" t="str">
        <f>+VLOOKUP(F90,'Selectable Table'!P:Q,2,0)</f>
        <v>Revenues - Third Parties</v>
      </c>
      <c r="I90" t="s">
        <v>120</v>
      </c>
      <c r="J90" s="111">
        <v>2026</v>
      </c>
      <c r="K90" s="111">
        <v>7</v>
      </c>
      <c r="L90" s="111" t="s">
        <v>94</v>
      </c>
      <c r="M90">
        <v>270.39999999999998</v>
      </c>
      <c r="N90">
        <v>1</v>
      </c>
      <c r="O90">
        <v>270.39999999999998</v>
      </c>
      <c r="P90" t="s">
        <v>95</v>
      </c>
      <c r="Q90" s="111">
        <f>+VLOOKUP(I90,'Selectable Table'!AB:AC,2,0)</f>
        <v>0</v>
      </c>
    </row>
    <row r="91" spans="1:17" x14ac:dyDescent="0.25">
      <c r="A91" s="111" t="str">
        <f>+VLOOKUP(C91,'Selectable Table'!D:EB,2,0)</f>
        <v>MERCK</v>
      </c>
      <c r="B91" t="s">
        <v>157</v>
      </c>
      <c r="C91" t="s">
        <v>133</v>
      </c>
      <c r="D91" t="s">
        <v>108</v>
      </c>
      <c r="E91" t="s">
        <v>105</v>
      </c>
      <c r="F91" s="111">
        <f>+VLOOKUP(C91,'Selectable Table'!O:P,2,0)</f>
        <v>40700</v>
      </c>
      <c r="G91" s="111" t="str">
        <f>+VLOOKUP(F91,'Selectable Table'!P:Q,2,0)</f>
        <v>Revenues - Third Parties</v>
      </c>
      <c r="I91" t="s">
        <v>144</v>
      </c>
      <c r="J91" s="111">
        <v>2026</v>
      </c>
      <c r="K91" s="111">
        <v>7</v>
      </c>
      <c r="L91" s="111" t="s">
        <v>94</v>
      </c>
      <c r="M91">
        <v>1115.51</v>
      </c>
      <c r="N91">
        <v>1</v>
      </c>
      <c r="O91">
        <v>1115.51</v>
      </c>
      <c r="P91" t="s">
        <v>95</v>
      </c>
      <c r="Q91" s="111">
        <f>+VLOOKUP(I91,'Selectable Table'!AB:AC,2,0)</f>
        <v>0</v>
      </c>
    </row>
    <row r="92" spans="1:17" x14ac:dyDescent="0.25">
      <c r="A92" s="111" t="str">
        <f>+VLOOKUP(C92,'Selectable Table'!D:EB,2,0)</f>
        <v>MERCK</v>
      </c>
      <c r="B92" t="s">
        <v>157</v>
      </c>
      <c r="C92" t="s">
        <v>133</v>
      </c>
      <c r="D92" t="s">
        <v>108</v>
      </c>
      <c r="E92" t="s">
        <v>105</v>
      </c>
      <c r="F92" s="111">
        <f>+VLOOKUP(C92,'Selectable Table'!O:P,2,0)</f>
        <v>40700</v>
      </c>
      <c r="G92" s="111" t="str">
        <f>+VLOOKUP(F92,'Selectable Table'!P:Q,2,0)</f>
        <v>Revenues - Third Parties</v>
      </c>
      <c r="I92" t="s">
        <v>139</v>
      </c>
      <c r="J92" s="111">
        <v>2026</v>
      </c>
      <c r="K92" s="111">
        <v>7</v>
      </c>
      <c r="L92" s="111" t="s">
        <v>94</v>
      </c>
      <c r="M92">
        <v>191.26</v>
      </c>
      <c r="N92">
        <v>1</v>
      </c>
      <c r="O92">
        <v>191.26</v>
      </c>
      <c r="P92" t="s">
        <v>95</v>
      </c>
      <c r="Q92" s="111">
        <f>+VLOOKUP(I92,'Selectable Table'!AB:AC,2,0)</f>
        <v>0</v>
      </c>
    </row>
    <row r="93" spans="1:17" x14ac:dyDescent="0.25">
      <c r="A93" s="111" t="str">
        <f>+VLOOKUP(C93,'Selectable Table'!D:EB,2,0)</f>
        <v>MERCK</v>
      </c>
      <c r="B93" t="s">
        <v>157</v>
      </c>
      <c r="C93" t="s">
        <v>133</v>
      </c>
      <c r="D93" t="s">
        <v>108</v>
      </c>
      <c r="E93" t="s">
        <v>105</v>
      </c>
      <c r="F93" s="111">
        <f>+VLOOKUP(C93,'Selectable Table'!O:P,2,0)</f>
        <v>40700</v>
      </c>
      <c r="G93" s="111" t="str">
        <f>+VLOOKUP(F93,'Selectable Table'!P:Q,2,0)</f>
        <v>Revenues - Third Parties</v>
      </c>
      <c r="I93" t="s">
        <v>111</v>
      </c>
      <c r="J93" s="111">
        <v>2026</v>
      </c>
      <c r="K93" s="111">
        <v>7</v>
      </c>
      <c r="L93" s="111" t="s">
        <v>94</v>
      </c>
      <c r="M93">
        <v>1243.19</v>
      </c>
      <c r="N93">
        <v>1</v>
      </c>
      <c r="O93">
        <v>1243.19</v>
      </c>
      <c r="P93" t="s">
        <v>95</v>
      </c>
      <c r="Q93" s="111">
        <f>+VLOOKUP(I93,'Selectable Table'!AB:AC,2,0)</f>
        <v>0</v>
      </c>
    </row>
    <row r="94" spans="1:17" x14ac:dyDescent="0.25">
      <c r="A94" s="111" t="str">
        <f>+VLOOKUP(C94,'Selectable Table'!D:EB,2,0)</f>
        <v>MERCK</v>
      </c>
      <c r="B94" t="s">
        <v>157</v>
      </c>
      <c r="C94" t="s">
        <v>133</v>
      </c>
      <c r="D94" t="s">
        <v>108</v>
      </c>
      <c r="E94" t="s">
        <v>105</v>
      </c>
      <c r="F94" s="111">
        <f>+VLOOKUP(C94,'Selectable Table'!O:P,2,0)</f>
        <v>40700</v>
      </c>
      <c r="G94" s="111" t="str">
        <f>+VLOOKUP(F94,'Selectable Table'!P:Q,2,0)</f>
        <v>Revenues - Third Parties</v>
      </c>
      <c r="I94" t="s">
        <v>158</v>
      </c>
      <c r="J94" s="111">
        <v>2026</v>
      </c>
      <c r="K94" s="111">
        <v>7</v>
      </c>
      <c r="L94" s="111" t="s">
        <v>94</v>
      </c>
      <c r="M94">
        <v>347.64</v>
      </c>
      <c r="N94">
        <v>1</v>
      </c>
      <c r="O94">
        <v>347.64</v>
      </c>
      <c r="P94" t="s">
        <v>95</v>
      </c>
      <c r="Q94" s="111">
        <f>+VLOOKUP(I94,'Selectable Table'!AB:AC,2,0)</f>
        <v>0</v>
      </c>
    </row>
    <row r="95" spans="1:17" x14ac:dyDescent="0.25">
      <c r="A95" s="111" t="str">
        <f>+VLOOKUP(C95,'Selectable Table'!D:EB,2,0)</f>
        <v>MERCK</v>
      </c>
      <c r="B95" t="s">
        <v>161</v>
      </c>
      <c r="C95" t="s">
        <v>133</v>
      </c>
      <c r="D95" t="s">
        <v>108</v>
      </c>
      <c r="E95" t="s">
        <v>102</v>
      </c>
      <c r="F95" s="111">
        <f>+VLOOKUP(C95,'Selectable Table'!O:P,2,0)</f>
        <v>40700</v>
      </c>
      <c r="G95" s="111" t="str">
        <f>+VLOOKUP(F95,'Selectable Table'!P:Q,2,0)</f>
        <v>Revenues - Third Parties</v>
      </c>
      <c r="I95" t="s">
        <v>125</v>
      </c>
      <c r="J95" s="111">
        <v>2026</v>
      </c>
      <c r="K95" s="111">
        <v>7</v>
      </c>
      <c r="L95" s="111" t="s">
        <v>94</v>
      </c>
      <c r="M95">
        <v>616.09</v>
      </c>
      <c r="N95">
        <v>1</v>
      </c>
      <c r="O95">
        <v>616.09</v>
      </c>
      <c r="P95" t="s">
        <v>95</v>
      </c>
      <c r="Q95" s="111">
        <f>+VLOOKUP(I95,'Selectable Table'!AB:AC,2,0)</f>
        <v>1</v>
      </c>
    </row>
    <row r="96" spans="1:17" x14ac:dyDescent="0.25">
      <c r="A96" s="111" t="str">
        <f>+VLOOKUP(C96,'Selectable Table'!D:EB,2,0)</f>
        <v>MERCK</v>
      </c>
      <c r="B96" t="s">
        <v>161</v>
      </c>
      <c r="C96" t="s">
        <v>133</v>
      </c>
      <c r="D96" t="s">
        <v>108</v>
      </c>
      <c r="E96" t="s">
        <v>105</v>
      </c>
      <c r="F96" s="111">
        <f>+VLOOKUP(C96,'Selectable Table'!O:P,2,0)</f>
        <v>40700</v>
      </c>
      <c r="G96" s="111" t="str">
        <f>+VLOOKUP(F96,'Selectable Table'!P:Q,2,0)</f>
        <v>Revenues - Third Parties</v>
      </c>
      <c r="I96" t="s">
        <v>109</v>
      </c>
      <c r="J96" s="111">
        <v>2026</v>
      </c>
      <c r="K96" s="111">
        <v>7</v>
      </c>
      <c r="L96" s="111" t="s">
        <v>94</v>
      </c>
      <c r="M96">
        <v>95.63</v>
      </c>
      <c r="N96">
        <v>1</v>
      </c>
      <c r="O96">
        <v>95.63</v>
      </c>
      <c r="P96" t="s">
        <v>95</v>
      </c>
      <c r="Q96" s="111">
        <f>+VLOOKUP(I96,'Selectable Table'!AB:AC,2,0)</f>
        <v>0</v>
      </c>
    </row>
    <row r="97" spans="1:17" x14ac:dyDescent="0.25">
      <c r="A97" s="111" t="str">
        <f>+VLOOKUP(C97,'Selectable Table'!D:EB,2,0)</f>
        <v>MERCK</v>
      </c>
      <c r="B97" t="s">
        <v>161</v>
      </c>
      <c r="C97" t="s">
        <v>133</v>
      </c>
      <c r="D97" t="s">
        <v>108</v>
      </c>
      <c r="E97" t="s">
        <v>104</v>
      </c>
      <c r="F97" s="111">
        <f>+VLOOKUP(C97,'Selectable Table'!O:P,2,0)</f>
        <v>40700</v>
      </c>
      <c r="G97" s="111" t="str">
        <f>+VLOOKUP(F97,'Selectable Table'!P:Q,2,0)</f>
        <v>Revenues - Third Parties</v>
      </c>
      <c r="I97" t="s">
        <v>118</v>
      </c>
      <c r="J97" s="111">
        <v>2026</v>
      </c>
      <c r="K97" s="111">
        <v>7</v>
      </c>
      <c r="L97" s="111" t="s">
        <v>94</v>
      </c>
      <c r="M97">
        <v>108.16</v>
      </c>
      <c r="N97">
        <v>1</v>
      </c>
      <c r="O97">
        <v>108.16</v>
      </c>
      <c r="P97" t="s">
        <v>95</v>
      </c>
      <c r="Q97" s="111">
        <f>+VLOOKUP(I97,'Selectable Table'!AB:AC,2,0)</f>
        <v>0</v>
      </c>
    </row>
    <row r="98" spans="1:17" x14ac:dyDescent="0.25">
      <c r="A98" s="111" t="str">
        <f>+VLOOKUP(C98,'Selectable Table'!D:EB,2,0)</f>
        <v>MERCK</v>
      </c>
      <c r="B98" t="s">
        <v>161</v>
      </c>
      <c r="C98" t="s">
        <v>133</v>
      </c>
      <c r="D98" t="s">
        <v>108</v>
      </c>
      <c r="E98" t="s">
        <v>104</v>
      </c>
      <c r="F98" s="111">
        <f>+VLOOKUP(C98,'Selectable Table'!O:P,2,0)</f>
        <v>40700</v>
      </c>
      <c r="G98" s="111" t="str">
        <f>+VLOOKUP(F98,'Selectable Table'!P:Q,2,0)</f>
        <v>Revenues - Third Parties</v>
      </c>
      <c r="I98" t="s">
        <v>120</v>
      </c>
      <c r="J98" s="111">
        <v>2026</v>
      </c>
      <c r="K98" s="111">
        <v>7</v>
      </c>
      <c r="L98" s="111" t="s">
        <v>94</v>
      </c>
      <c r="M98">
        <v>135.19999999999999</v>
      </c>
      <c r="N98">
        <v>1</v>
      </c>
      <c r="O98">
        <v>135.19999999999999</v>
      </c>
      <c r="P98" t="s">
        <v>95</v>
      </c>
      <c r="Q98" s="111">
        <f>+VLOOKUP(I98,'Selectable Table'!AB:AC,2,0)</f>
        <v>0</v>
      </c>
    </row>
    <row r="99" spans="1:17" x14ac:dyDescent="0.25">
      <c r="A99" s="111" t="str">
        <f>+VLOOKUP(C99,'Selectable Table'!D:EB,2,0)</f>
        <v>MERCK</v>
      </c>
      <c r="B99" t="s">
        <v>161</v>
      </c>
      <c r="C99" t="s">
        <v>133</v>
      </c>
      <c r="D99" t="s">
        <v>108</v>
      </c>
      <c r="E99" t="s">
        <v>105</v>
      </c>
      <c r="F99" s="111">
        <f>+VLOOKUP(C99,'Selectable Table'!O:P,2,0)</f>
        <v>40700</v>
      </c>
      <c r="G99" s="111" t="str">
        <f>+VLOOKUP(F99,'Selectable Table'!P:Q,2,0)</f>
        <v>Revenues - Third Parties</v>
      </c>
      <c r="I99" t="s">
        <v>121</v>
      </c>
      <c r="J99" s="111">
        <v>2026</v>
      </c>
      <c r="K99" s="111">
        <v>7</v>
      </c>
      <c r="L99" s="111" t="s">
        <v>94</v>
      </c>
      <c r="M99">
        <v>231.78</v>
      </c>
      <c r="N99">
        <v>1</v>
      </c>
      <c r="O99">
        <v>231.78</v>
      </c>
      <c r="P99" t="s">
        <v>95</v>
      </c>
      <c r="Q99" s="111">
        <f>+VLOOKUP(I99,'Selectable Table'!AB:AC,2,0)</f>
        <v>0</v>
      </c>
    </row>
    <row r="100" spans="1:17" x14ac:dyDescent="0.25">
      <c r="A100" s="111" t="str">
        <f>+VLOOKUP(C100,'Selectable Table'!D:EB,2,0)</f>
        <v>MERCK</v>
      </c>
      <c r="B100" t="s">
        <v>161</v>
      </c>
      <c r="C100" t="s">
        <v>133</v>
      </c>
      <c r="D100" t="s">
        <v>108</v>
      </c>
      <c r="E100" t="s">
        <v>105</v>
      </c>
      <c r="F100" s="111">
        <f>+VLOOKUP(C100,'Selectable Table'!O:P,2,0)</f>
        <v>40700</v>
      </c>
      <c r="G100" s="111" t="str">
        <f>+VLOOKUP(F100,'Selectable Table'!P:Q,2,0)</f>
        <v>Revenues - Third Parties</v>
      </c>
      <c r="I100" t="s">
        <v>139</v>
      </c>
      <c r="J100" s="111">
        <v>2026</v>
      </c>
      <c r="K100" s="111">
        <v>7</v>
      </c>
      <c r="L100" s="111" t="s">
        <v>94</v>
      </c>
      <c r="M100">
        <v>95.63</v>
      </c>
      <c r="N100">
        <v>1</v>
      </c>
      <c r="O100">
        <v>95.63</v>
      </c>
      <c r="P100" t="s">
        <v>95</v>
      </c>
      <c r="Q100" s="111">
        <f>+VLOOKUP(I100,'Selectable Table'!AB:AC,2,0)</f>
        <v>0</v>
      </c>
    </row>
    <row r="101" spans="1:17" x14ac:dyDescent="0.25">
      <c r="A101" s="111" t="str">
        <f>+VLOOKUP(C101,'Selectable Table'!D:EB,2,0)</f>
        <v>MERCK</v>
      </c>
      <c r="B101" t="s">
        <v>161</v>
      </c>
      <c r="C101" t="s">
        <v>133</v>
      </c>
      <c r="D101" t="s">
        <v>108</v>
      </c>
      <c r="E101" t="s">
        <v>105</v>
      </c>
      <c r="F101" s="111">
        <f>+VLOOKUP(C101,'Selectable Table'!O:P,2,0)</f>
        <v>40700</v>
      </c>
      <c r="G101" s="111" t="str">
        <f>+VLOOKUP(F101,'Selectable Table'!P:Q,2,0)</f>
        <v>Revenues - Third Parties</v>
      </c>
      <c r="I101" t="s">
        <v>111</v>
      </c>
      <c r="J101" s="111">
        <v>2026</v>
      </c>
      <c r="K101" s="111">
        <v>7</v>
      </c>
      <c r="L101" s="111" t="s">
        <v>94</v>
      </c>
      <c r="M101">
        <v>956.3</v>
      </c>
      <c r="N101">
        <v>1</v>
      </c>
      <c r="O101">
        <v>956.3</v>
      </c>
      <c r="P101" t="s">
        <v>95</v>
      </c>
      <c r="Q101" s="111">
        <f>+VLOOKUP(I101,'Selectable Table'!AB:AC,2,0)</f>
        <v>0</v>
      </c>
    </row>
    <row r="102" spans="1:17" x14ac:dyDescent="0.25">
      <c r="A102" s="111" t="str">
        <f>+VLOOKUP(C102,'Selectable Table'!D:EB,2,0)</f>
        <v>MERCK</v>
      </c>
      <c r="B102" t="s">
        <v>161</v>
      </c>
      <c r="C102" t="s">
        <v>133</v>
      </c>
      <c r="D102" t="s">
        <v>108</v>
      </c>
      <c r="E102" t="s">
        <v>105</v>
      </c>
      <c r="F102" s="111">
        <f>+VLOOKUP(C102,'Selectable Table'!O:P,2,0)</f>
        <v>40700</v>
      </c>
      <c r="G102" s="111" t="str">
        <f>+VLOOKUP(F102,'Selectable Table'!P:Q,2,0)</f>
        <v>Revenues - Third Parties</v>
      </c>
      <c r="I102" t="s">
        <v>158</v>
      </c>
      <c r="J102" s="111">
        <v>2026</v>
      </c>
      <c r="K102" s="111">
        <v>7</v>
      </c>
      <c r="L102" s="111" t="s">
        <v>94</v>
      </c>
      <c r="M102">
        <v>521.46</v>
      </c>
      <c r="N102">
        <v>1</v>
      </c>
      <c r="O102">
        <v>521.46</v>
      </c>
      <c r="P102" t="s">
        <v>95</v>
      </c>
      <c r="Q102" s="111">
        <f>+VLOOKUP(I102,'Selectable Table'!AB:AC,2,0)</f>
        <v>0</v>
      </c>
    </row>
    <row r="103" spans="1:17" x14ac:dyDescent="0.25">
      <c r="A103" s="111" t="str">
        <f>+VLOOKUP(C103,'Selectable Table'!D:EB,2,0)</f>
        <v>MERCK</v>
      </c>
      <c r="B103" t="s">
        <v>162</v>
      </c>
      <c r="C103" t="s">
        <v>133</v>
      </c>
      <c r="D103" t="s">
        <v>108</v>
      </c>
      <c r="E103" t="s">
        <v>105</v>
      </c>
      <c r="F103" s="111">
        <f>+VLOOKUP(C103,'Selectable Table'!O:P,2,0)</f>
        <v>40700</v>
      </c>
      <c r="G103" s="111" t="str">
        <f>+VLOOKUP(F103,'Selectable Table'!P:Q,2,0)</f>
        <v>Revenues - Third Parties</v>
      </c>
      <c r="I103" t="s">
        <v>111</v>
      </c>
      <c r="J103" s="111">
        <v>2026</v>
      </c>
      <c r="K103" s="111">
        <v>7</v>
      </c>
      <c r="L103" s="111" t="s">
        <v>94</v>
      </c>
      <c r="M103">
        <v>382.52</v>
      </c>
      <c r="N103">
        <v>1</v>
      </c>
      <c r="O103">
        <v>382.52</v>
      </c>
      <c r="P103" t="s">
        <v>95</v>
      </c>
      <c r="Q103" s="111">
        <f>+VLOOKUP(I103,'Selectable Table'!AB:AC,2,0)</f>
        <v>0</v>
      </c>
    </row>
    <row r="104" spans="1:17" x14ac:dyDescent="0.25">
      <c r="A104" s="111" t="str">
        <f>+VLOOKUP(C104,'Selectable Table'!D:EB,2,0)</f>
        <v>MERCK</v>
      </c>
      <c r="B104" t="s">
        <v>163</v>
      </c>
      <c r="C104" t="s">
        <v>133</v>
      </c>
      <c r="D104" t="s">
        <v>108</v>
      </c>
      <c r="E104" t="s">
        <v>105</v>
      </c>
      <c r="F104" s="111">
        <f>+VLOOKUP(C104,'Selectable Table'!O:P,2,0)</f>
        <v>40700</v>
      </c>
      <c r="G104" s="111" t="str">
        <f>+VLOOKUP(F104,'Selectable Table'!P:Q,2,0)</f>
        <v>Revenues - Third Parties</v>
      </c>
      <c r="I104" t="s">
        <v>109</v>
      </c>
      <c r="J104" s="111">
        <v>2026</v>
      </c>
      <c r="K104" s="111">
        <v>7</v>
      </c>
      <c r="L104" s="111" t="s">
        <v>94</v>
      </c>
      <c r="M104">
        <v>95.63</v>
      </c>
      <c r="N104">
        <v>1</v>
      </c>
      <c r="O104">
        <v>95.63</v>
      </c>
      <c r="P104" t="s">
        <v>95</v>
      </c>
      <c r="Q104" s="111">
        <f>+VLOOKUP(I104,'Selectable Table'!AB:AC,2,0)</f>
        <v>0</v>
      </c>
    </row>
    <row r="105" spans="1:17" x14ac:dyDescent="0.25">
      <c r="A105" s="111" t="str">
        <f>+VLOOKUP(C105,'Selectable Table'!D:EB,2,0)</f>
        <v>MERCK</v>
      </c>
      <c r="B105" t="s">
        <v>163</v>
      </c>
      <c r="C105" t="s">
        <v>133</v>
      </c>
      <c r="D105" t="s">
        <v>108</v>
      </c>
      <c r="E105" t="s">
        <v>105</v>
      </c>
      <c r="F105" s="111">
        <f>+VLOOKUP(C105,'Selectable Table'!O:P,2,0)</f>
        <v>40700</v>
      </c>
      <c r="G105" s="111" t="str">
        <f>+VLOOKUP(F105,'Selectable Table'!P:Q,2,0)</f>
        <v>Revenues - Third Parties</v>
      </c>
      <c r="I105" t="s">
        <v>121</v>
      </c>
      <c r="J105" s="111">
        <v>2026</v>
      </c>
      <c r="K105" s="111">
        <v>7</v>
      </c>
      <c r="L105" s="111" t="s">
        <v>94</v>
      </c>
      <c r="M105">
        <v>115.89</v>
      </c>
      <c r="N105">
        <v>1</v>
      </c>
      <c r="O105">
        <v>115.89</v>
      </c>
      <c r="P105" t="s">
        <v>95</v>
      </c>
      <c r="Q105" s="111">
        <f>+VLOOKUP(I105,'Selectable Table'!AB:AC,2,0)</f>
        <v>0</v>
      </c>
    </row>
    <row r="106" spans="1:17" x14ac:dyDescent="0.25">
      <c r="A106" s="111" t="str">
        <f>+VLOOKUP(C106,'Selectable Table'!D:EB,2,0)</f>
        <v>MERCK</v>
      </c>
      <c r="B106" t="s">
        <v>163</v>
      </c>
      <c r="C106" t="s">
        <v>133</v>
      </c>
      <c r="D106" t="s">
        <v>108</v>
      </c>
      <c r="E106" t="s">
        <v>105</v>
      </c>
      <c r="F106" s="111">
        <f>+VLOOKUP(C106,'Selectable Table'!O:P,2,0)</f>
        <v>40700</v>
      </c>
      <c r="G106" s="111" t="str">
        <f>+VLOOKUP(F106,'Selectable Table'!P:Q,2,0)</f>
        <v>Revenues - Third Parties</v>
      </c>
      <c r="I106" t="s">
        <v>111</v>
      </c>
      <c r="J106" s="111">
        <v>2026</v>
      </c>
      <c r="K106" s="111">
        <v>7</v>
      </c>
      <c r="L106" s="111" t="s">
        <v>94</v>
      </c>
      <c r="M106">
        <v>478.15</v>
      </c>
      <c r="N106">
        <v>1</v>
      </c>
      <c r="O106">
        <v>478.15</v>
      </c>
      <c r="P106" t="s">
        <v>95</v>
      </c>
      <c r="Q106" s="111">
        <f>+VLOOKUP(I106,'Selectable Table'!AB:AC,2,0)</f>
        <v>0</v>
      </c>
    </row>
    <row r="107" spans="1:17" x14ac:dyDescent="0.25">
      <c r="A107" s="111" t="str">
        <f>+VLOOKUP(C107,'Selectable Table'!D:EB,2,0)</f>
        <v>MERCK</v>
      </c>
      <c r="B107" t="s">
        <v>164</v>
      </c>
      <c r="C107" t="s">
        <v>133</v>
      </c>
      <c r="D107" t="s">
        <v>108</v>
      </c>
      <c r="E107" t="s">
        <v>104</v>
      </c>
      <c r="F107" s="111">
        <f>+VLOOKUP(C107,'Selectable Table'!O:P,2,0)</f>
        <v>40700</v>
      </c>
      <c r="G107" s="111" t="str">
        <f>+VLOOKUP(F107,'Selectable Table'!P:Q,2,0)</f>
        <v>Revenues - Third Parties</v>
      </c>
      <c r="I107" t="s">
        <v>118</v>
      </c>
      <c r="J107" s="111">
        <v>2026</v>
      </c>
      <c r="K107" s="111">
        <v>7</v>
      </c>
      <c r="L107" s="111" t="s">
        <v>94</v>
      </c>
      <c r="M107">
        <v>54.08</v>
      </c>
      <c r="N107">
        <v>1</v>
      </c>
      <c r="O107">
        <v>54.08</v>
      </c>
      <c r="P107" t="s">
        <v>95</v>
      </c>
      <c r="Q107" s="111">
        <f>+VLOOKUP(I107,'Selectable Table'!AB:AC,2,0)</f>
        <v>0</v>
      </c>
    </row>
    <row r="108" spans="1:17" x14ac:dyDescent="0.25">
      <c r="A108" s="111" t="str">
        <f>+VLOOKUP(C108,'Selectable Table'!D:EB,2,0)</f>
        <v>MERCK</v>
      </c>
      <c r="B108" t="s">
        <v>164</v>
      </c>
      <c r="C108" t="s">
        <v>133</v>
      </c>
      <c r="D108" t="s">
        <v>108</v>
      </c>
      <c r="E108" t="s">
        <v>104</v>
      </c>
      <c r="F108" s="111">
        <f>+VLOOKUP(C108,'Selectable Table'!O:P,2,0)</f>
        <v>40700</v>
      </c>
      <c r="G108" s="111" t="str">
        <f>+VLOOKUP(F108,'Selectable Table'!P:Q,2,0)</f>
        <v>Revenues - Third Parties</v>
      </c>
      <c r="I108" t="s">
        <v>120</v>
      </c>
      <c r="J108" s="111">
        <v>2026</v>
      </c>
      <c r="K108" s="111">
        <v>7</v>
      </c>
      <c r="L108" s="111" t="s">
        <v>94</v>
      </c>
      <c r="M108">
        <v>135.19999999999999</v>
      </c>
      <c r="N108">
        <v>1</v>
      </c>
      <c r="O108">
        <v>135.19999999999999</v>
      </c>
      <c r="P108" t="s">
        <v>95</v>
      </c>
      <c r="Q108" s="111">
        <f>+VLOOKUP(I108,'Selectable Table'!AB:AC,2,0)</f>
        <v>0</v>
      </c>
    </row>
    <row r="109" spans="1:17" x14ac:dyDescent="0.25">
      <c r="A109" s="111" t="str">
        <f>+VLOOKUP(C109,'Selectable Table'!D:EB,2,0)</f>
        <v>MERCK</v>
      </c>
      <c r="B109" t="s">
        <v>164</v>
      </c>
      <c r="C109" t="s">
        <v>133</v>
      </c>
      <c r="D109" t="s">
        <v>108</v>
      </c>
      <c r="E109" t="s">
        <v>105</v>
      </c>
      <c r="F109" s="111">
        <f>+VLOOKUP(C109,'Selectable Table'!O:P,2,0)</f>
        <v>40700</v>
      </c>
      <c r="G109" s="111" t="str">
        <f>+VLOOKUP(F109,'Selectable Table'!P:Q,2,0)</f>
        <v>Revenues - Third Parties</v>
      </c>
      <c r="I109" t="s">
        <v>121</v>
      </c>
      <c r="J109" s="111">
        <v>2026</v>
      </c>
      <c r="K109" s="111">
        <v>7</v>
      </c>
      <c r="L109" s="111" t="s">
        <v>94</v>
      </c>
      <c r="M109">
        <v>115.89</v>
      </c>
      <c r="N109">
        <v>1</v>
      </c>
      <c r="O109">
        <v>115.89</v>
      </c>
      <c r="P109" t="s">
        <v>95</v>
      </c>
      <c r="Q109" s="111">
        <f>+VLOOKUP(I109,'Selectable Table'!AB:AC,2,0)</f>
        <v>0</v>
      </c>
    </row>
    <row r="110" spans="1:17" x14ac:dyDescent="0.25">
      <c r="A110" s="111" t="str">
        <f>+VLOOKUP(C110,'Selectable Table'!D:EB,2,0)</f>
        <v>MERCK</v>
      </c>
      <c r="B110" t="s">
        <v>164</v>
      </c>
      <c r="C110" t="s">
        <v>133</v>
      </c>
      <c r="D110" t="s">
        <v>108</v>
      </c>
      <c r="E110" t="s">
        <v>105</v>
      </c>
      <c r="F110" s="111">
        <f>+VLOOKUP(C110,'Selectable Table'!O:P,2,0)</f>
        <v>40700</v>
      </c>
      <c r="G110" s="111" t="str">
        <f>+VLOOKUP(F110,'Selectable Table'!P:Q,2,0)</f>
        <v>Revenues - Third Parties</v>
      </c>
      <c r="I110" t="s">
        <v>111</v>
      </c>
      <c r="J110" s="111">
        <v>2026</v>
      </c>
      <c r="K110" s="111">
        <v>7</v>
      </c>
      <c r="L110" s="111" t="s">
        <v>94</v>
      </c>
      <c r="M110">
        <v>573.78</v>
      </c>
      <c r="N110">
        <v>1</v>
      </c>
      <c r="O110">
        <v>573.78</v>
      </c>
      <c r="P110" t="s">
        <v>95</v>
      </c>
      <c r="Q110" s="111">
        <f>+VLOOKUP(I110,'Selectable Table'!AB:AC,2,0)</f>
        <v>0</v>
      </c>
    </row>
    <row r="111" spans="1:17" x14ac:dyDescent="0.25">
      <c r="A111" s="111" t="str">
        <f>+VLOOKUP(C111,'Selectable Table'!D:EB,2,0)</f>
        <v>MERCK</v>
      </c>
      <c r="B111" t="s">
        <v>165</v>
      </c>
      <c r="C111" t="s">
        <v>133</v>
      </c>
      <c r="D111" t="s">
        <v>108</v>
      </c>
      <c r="E111" t="s">
        <v>102</v>
      </c>
      <c r="F111" s="111">
        <f>+VLOOKUP(C111,'Selectable Table'!O:P,2,0)</f>
        <v>40700</v>
      </c>
      <c r="G111" s="111" t="str">
        <f>+VLOOKUP(F111,'Selectable Table'!P:Q,2,0)</f>
        <v>Revenues - Third Parties</v>
      </c>
      <c r="I111" t="s">
        <v>186</v>
      </c>
      <c r="J111" s="111">
        <v>2026</v>
      </c>
      <c r="K111" s="111">
        <v>7</v>
      </c>
      <c r="L111" s="111" t="s">
        <v>94</v>
      </c>
      <c r="M111">
        <v>659.35</v>
      </c>
      <c r="N111">
        <v>1</v>
      </c>
      <c r="O111">
        <v>659.35</v>
      </c>
      <c r="P111" t="s">
        <v>95</v>
      </c>
      <c r="Q111" s="111">
        <f>+VLOOKUP(I111,'Selectable Table'!AB:AC,2,0)</f>
        <v>1</v>
      </c>
    </row>
    <row r="112" spans="1:17" x14ac:dyDescent="0.25">
      <c r="A112" s="111" t="str">
        <f>+VLOOKUP(C112,'Selectable Table'!D:EB,2,0)</f>
        <v>MERCK</v>
      </c>
      <c r="B112" t="s">
        <v>165</v>
      </c>
      <c r="C112" t="s">
        <v>133</v>
      </c>
      <c r="D112" t="s">
        <v>108</v>
      </c>
      <c r="E112" t="s">
        <v>105</v>
      </c>
      <c r="F112" s="111">
        <f>+VLOOKUP(C112,'Selectable Table'!O:P,2,0)</f>
        <v>40700</v>
      </c>
      <c r="G112" s="111" t="str">
        <f>+VLOOKUP(F112,'Selectable Table'!P:Q,2,0)</f>
        <v>Revenues - Third Parties</v>
      </c>
      <c r="I112" t="s">
        <v>121</v>
      </c>
      <c r="J112" s="111">
        <v>2026</v>
      </c>
      <c r="K112" s="111">
        <v>7</v>
      </c>
      <c r="L112" s="111" t="s">
        <v>94</v>
      </c>
      <c r="M112">
        <v>115.89</v>
      </c>
      <c r="N112">
        <v>1</v>
      </c>
      <c r="O112">
        <v>115.89</v>
      </c>
      <c r="P112" t="s">
        <v>95</v>
      </c>
      <c r="Q112" s="111">
        <f>+VLOOKUP(I112,'Selectable Table'!AB:AC,2,0)</f>
        <v>0</v>
      </c>
    </row>
    <row r="113" spans="1:17" x14ac:dyDescent="0.25">
      <c r="A113" s="111" t="str">
        <f>+VLOOKUP(C113,'Selectable Table'!D:EB,2,0)</f>
        <v>MERCK</v>
      </c>
      <c r="B113" t="s">
        <v>165</v>
      </c>
      <c r="C113" t="s">
        <v>133</v>
      </c>
      <c r="D113" t="s">
        <v>108</v>
      </c>
      <c r="E113" t="s">
        <v>105</v>
      </c>
      <c r="F113" s="111">
        <f>+VLOOKUP(C113,'Selectable Table'!O:P,2,0)</f>
        <v>40700</v>
      </c>
      <c r="G113" s="111" t="str">
        <f>+VLOOKUP(F113,'Selectable Table'!P:Q,2,0)</f>
        <v>Revenues - Third Parties</v>
      </c>
      <c r="I113" t="s">
        <v>139</v>
      </c>
      <c r="J113" s="111">
        <v>2026</v>
      </c>
      <c r="K113" s="111">
        <v>7</v>
      </c>
      <c r="L113" s="111" t="s">
        <v>94</v>
      </c>
      <c r="M113">
        <v>95.63</v>
      </c>
      <c r="N113">
        <v>1</v>
      </c>
      <c r="O113">
        <v>95.63</v>
      </c>
      <c r="P113" t="s">
        <v>95</v>
      </c>
      <c r="Q113" s="111">
        <f>+VLOOKUP(I113,'Selectable Table'!AB:AC,2,0)</f>
        <v>0</v>
      </c>
    </row>
    <row r="114" spans="1:17" x14ac:dyDescent="0.25">
      <c r="A114" s="111" t="str">
        <f>+VLOOKUP(C114,'Selectable Table'!D:EB,2,0)</f>
        <v>MERCK</v>
      </c>
      <c r="B114" t="s">
        <v>165</v>
      </c>
      <c r="C114" t="s">
        <v>133</v>
      </c>
      <c r="D114" t="s">
        <v>108</v>
      </c>
      <c r="E114" t="s">
        <v>105</v>
      </c>
      <c r="F114" s="111">
        <f>+VLOOKUP(C114,'Selectable Table'!O:P,2,0)</f>
        <v>40700</v>
      </c>
      <c r="G114" s="111" t="str">
        <f>+VLOOKUP(F114,'Selectable Table'!P:Q,2,0)</f>
        <v>Revenues - Third Parties</v>
      </c>
      <c r="I114" t="s">
        <v>158</v>
      </c>
      <c r="J114" s="111">
        <v>2026</v>
      </c>
      <c r="K114" s="111">
        <v>7</v>
      </c>
      <c r="L114" s="111" t="s">
        <v>94</v>
      </c>
      <c r="M114">
        <v>173.82</v>
      </c>
      <c r="N114">
        <v>1</v>
      </c>
      <c r="O114">
        <v>173.82</v>
      </c>
      <c r="P114" t="s">
        <v>95</v>
      </c>
      <c r="Q114" s="111">
        <f>+VLOOKUP(I114,'Selectable Table'!AB:AC,2,0)</f>
        <v>0</v>
      </c>
    </row>
    <row r="115" spans="1:17" x14ac:dyDescent="0.25">
      <c r="A115" s="111" t="str">
        <f>+VLOOKUP(C115,'Selectable Table'!D:EB,2,0)</f>
        <v>MERCK</v>
      </c>
      <c r="B115" t="s">
        <v>170</v>
      </c>
      <c r="C115" t="s">
        <v>133</v>
      </c>
      <c r="D115" t="s">
        <v>108</v>
      </c>
      <c r="E115" t="s">
        <v>105</v>
      </c>
      <c r="F115" s="111">
        <f>+VLOOKUP(C115,'Selectable Table'!O:P,2,0)</f>
        <v>40700</v>
      </c>
      <c r="G115" s="111" t="str">
        <f>+VLOOKUP(F115,'Selectable Table'!P:Q,2,0)</f>
        <v>Revenues - Third Parties</v>
      </c>
      <c r="I115" t="s">
        <v>121</v>
      </c>
      <c r="J115" s="111">
        <v>2026</v>
      </c>
      <c r="K115" s="111">
        <v>7</v>
      </c>
      <c r="L115" s="111" t="s">
        <v>94</v>
      </c>
      <c r="M115">
        <v>347.67</v>
      </c>
      <c r="N115">
        <v>1</v>
      </c>
      <c r="O115">
        <v>347.67</v>
      </c>
      <c r="P115" t="s">
        <v>95</v>
      </c>
      <c r="Q115" s="111">
        <f>+VLOOKUP(I115,'Selectable Table'!AB:AC,2,0)</f>
        <v>0</v>
      </c>
    </row>
    <row r="116" spans="1:17" x14ac:dyDescent="0.25">
      <c r="A116" s="111" t="str">
        <f>+VLOOKUP(C116,'Selectable Table'!D:EB,2,0)</f>
        <v>MERCK</v>
      </c>
      <c r="B116" t="s">
        <v>170</v>
      </c>
      <c r="C116" t="s">
        <v>133</v>
      </c>
      <c r="D116" t="s">
        <v>108</v>
      </c>
      <c r="E116" t="s">
        <v>105</v>
      </c>
      <c r="F116" s="111">
        <f>+VLOOKUP(C116,'Selectable Table'!O:P,2,0)</f>
        <v>40700</v>
      </c>
      <c r="G116" s="111" t="str">
        <f>+VLOOKUP(F116,'Selectable Table'!P:Q,2,0)</f>
        <v>Revenues - Third Parties</v>
      </c>
      <c r="I116" t="s">
        <v>139</v>
      </c>
      <c r="J116" s="111">
        <v>2026</v>
      </c>
      <c r="K116" s="111">
        <v>7</v>
      </c>
      <c r="L116" s="111" t="s">
        <v>94</v>
      </c>
      <c r="M116">
        <v>95.63</v>
      </c>
      <c r="N116">
        <v>1</v>
      </c>
      <c r="O116">
        <v>95.63</v>
      </c>
      <c r="P116" t="s">
        <v>95</v>
      </c>
      <c r="Q116" s="111">
        <f>+VLOOKUP(I116,'Selectable Table'!AB:AC,2,0)</f>
        <v>0</v>
      </c>
    </row>
    <row r="117" spans="1:17" x14ac:dyDescent="0.25">
      <c r="A117" s="111" t="str">
        <f>+VLOOKUP(C117,'Selectable Table'!D:EB,2,0)</f>
        <v>MERCK</v>
      </c>
      <c r="B117" t="s">
        <v>170</v>
      </c>
      <c r="C117" t="s">
        <v>133</v>
      </c>
      <c r="D117" t="s">
        <v>108</v>
      </c>
      <c r="E117" t="s">
        <v>105</v>
      </c>
      <c r="F117" s="111">
        <f>+VLOOKUP(C117,'Selectable Table'!O:P,2,0)</f>
        <v>40700</v>
      </c>
      <c r="G117" s="111" t="str">
        <f>+VLOOKUP(F117,'Selectable Table'!P:Q,2,0)</f>
        <v>Revenues - Third Parties</v>
      </c>
      <c r="I117" t="s">
        <v>111</v>
      </c>
      <c r="J117" s="111">
        <v>2026</v>
      </c>
      <c r="K117" s="111">
        <v>7</v>
      </c>
      <c r="L117" s="111" t="s">
        <v>94</v>
      </c>
      <c r="M117">
        <v>191.26</v>
      </c>
      <c r="N117">
        <v>1</v>
      </c>
      <c r="O117">
        <v>191.26</v>
      </c>
      <c r="P117" t="s">
        <v>95</v>
      </c>
      <c r="Q117" s="111">
        <f>+VLOOKUP(I117,'Selectable Table'!AB:AC,2,0)</f>
        <v>0</v>
      </c>
    </row>
    <row r="118" spans="1:17" x14ac:dyDescent="0.25">
      <c r="A118" s="111" t="str">
        <f>+VLOOKUP(C118,'Selectable Table'!D:EB,2,0)</f>
        <v>MERCK</v>
      </c>
      <c r="B118" t="s">
        <v>170</v>
      </c>
      <c r="C118" t="s">
        <v>133</v>
      </c>
      <c r="D118" t="s">
        <v>108</v>
      </c>
      <c r="E118" t="s">
        <v>105</v>
      </c>
      <c r="F118" s="111">
        <f>+VLOOKUP(C118,'Selectable Table'!O:P,2,0)</f>
        <v>40700</v>
      </c>
      <c r="G118" s="111" t="str">
        <f>+VLOOKUP(F118,'Selectable Table'!P:Q,2,0)</f>
        <v>Revenues - Third Parties</v>
      </c>
      <c r="I118" t="s">
        <v>158</v>
      </c>
      <c r="J118" s="111">
        <v>2026</v>
      </c>
      <c r="K118" s="111">
        <v>7</v>
      </c>
      <c r="L118" s="111" t="s">
        <v>94</v>
      </c>
      <c r="M118">
        <v>347.64</v>
      </c>
      <c r="N118">
        <v>1</v>
      </c>
      <c r="O118">
        <v>347.64</v>
      </c>
      <c r="P118" t="s">
        <v>95</v>
      </c>
      <c r="Q118" s="111">
        <f>+VLOOKUP(I118,'Selectable Table'!AB:AC,2,0)</f>
        <v>0</v>
      </c>
    </row>
    <row r="119" spans="1:17" x14ac:dyDescent="0.25">
      <c r="A119" s="111" t="str">
        <f>+VLOOKUP(C119,'Selectable Table'!D:EB,2,0)</f>
        <v>MERCK</v>
      </c>
      <c r="B119" t="s">
        <v>171</v>
      </c>
      <c r="C119" t="s">
        <v>133</v>
      </c>
      <c r="D119" t="s">
        <v>108</v>
      </c>
      <c r="E119" t="s">
        <v>105</v>
      </c>
      <c r="F119" s="111">
        <f>+VLOOKUP(C119,'Selectable Table'!O:P,2,0)</f>
        <v>40700</v>
      </c>
      <c r="G119" s="111" t="str">
        <f>+VLOOKUP(F119,'Selectable Table'!P:Q,2,0)</f>
        <v>Revenues - Third Parties</v>
      </c>
      <c r="I119" t="s">
        <v>121</v>
      </c>
      <c r="J119" s="111">
        <v>2026</v>
      </c>
      <c r="K119" s="111">
        <v>7</v>
      </c>
      <c r="L119" s="111" t="s">
        <v>94</v>
      </c>
      <c r="M119">
        <v>115.89</v>
      </c>
      <c r="N119">
        <v>1</v>
      </c>
      <c r="O119">
        <v>115.89</v>
      </c>
      <c r="P119" t="s">
        <v>95</v>
      </c>
      <c r="Q119" s="111">
        <f>+VLOOKUP(I119,'Selectable Table'!AB:AC,2,0)</f>
        <v>0</v>
      </c>
    </row>
    <row r="120" spans="1:17" x14ac:dyDescent="0.25">
      <c r="A120" s="111" t="str">
        <f>+VLOOKUP(C120,'Selectable Table'!D:EB,2,0)</f>
        <v>MERCK</v>
      </c>
      <c r="B120" t="s">
        <v>171</v>
      </c>
      <c r="C120" t="s">
        <v>133</v>
      </c>
      <c r="D120" t="s">
        <v>108</v>
      </c>
      <c r="E120" t="s">
        <v>105</v>
      </c>
      <c r="F120" s="111">
        <f>+VLOOKUP(C120,'Selectable Table'!O:P,2,0)</f>
        <v>40700</v>
      </c>
      <c r="G120" s="111" t="str">
        <f>+VLOOKUP(F120,'Selectable Table'!P:Q,2,0)</f>
        <v>Revenues - Third Parties</v>
      </c>
      <c r="I120" t="s">
        <v>139</v>
      </c>
      <c r="J120" s="111">
        <v>2026</v>
      </c>
      <c r="K120" s="111">
        <v>7</v>
      </c>
      <c r="L120" s="111" t="s">
        <v>94</v>
      </c>
      <c r="M120">
        <v>95.63</v>
      </c>
      <c r="N120">
        <v>1</v>
      </c>
      <c r="O120">
        <v>95.63</v>
      </c>
      <c r="P120" t="s">
        <v>95</v>
      </c>
      <c r="Q120" s="111">
        <f>+VLOOKUP(I120,'Selectable Table'!AB:AC,2,0)</f>
        <v>0</v>
      </c>
    </row>
    <row r="121" spans="1:17" x14ac:dyDescent="0.25">
      <c r="A121" s="111" t="str">
        <f>+VLOOKUP(C121,'Selectable Table'!D:EB,2,0)</f>
        <v>MERCK</v>
      </c>
      <c r="B121" t="s">
        <v>171</v>
      </c>
      <c r="C121" t="s">
        <v>133</v>
      </c>
      <c r="D121" t="s">
        <v>108</v>
      </c>
      <c r="E121" t="s">
        <v>105</v>
      </c>
      <c r="F121" s="111">
        <f>+VLOOKUP(C121,'Selectable Table'!O:P,2,0)</f>
        <v>40700</v>
      </c>
      <c r="G121" s="111" t="str">
        <f>+VLOOKUP(F121,'Selectable Table'!P:Q,2,0)</f>
        <v>Revenues - Third Parties</v>
      </c>
      <c r="I121" t="s">
        <v>111</v>
      </c>
      <c r="J121" s="111">
        <v>2026</v>
      </c>
      <c r="K121" s="111">
        <v>7</v>
      </c>
      <c r="L121" s="111" t="s">
        <v>94</v>
      </c>
      <c r="M121">
        <v>669.41</v>
      </c>
      <c r="N121">
        <v>1</v>
      </c>
      <c r="O121">
        <v>669.41</v>
      </c>
      <c r="P121" t="s">
        <v>95</v>
      </c>
      <c r="Q121" s="111">
        <f>+VLOOKUP(I121,'Selectable Table'!AB:AC,2,0)</f>
        <v>0</v>
      </c>
    </row>
    <row r="122" spans="1:17" x14ac:dyDescent="0.25">
      <c r="A122" s="111" t="str">
        <f>+VLOOKUP(C122,'Selectable Table'!D:EB,2,0)</f>
        <v>MERCK</v>
      </c>
      <c r="B122" t="s">
        <v>172</v>
      </c>
      <c r="C122" t="s">
        <v>133</v>
      </c>
      <c r="D122" t="s">
        <v>108</v>
      </c>
      <c r="E122" t="s">
        <v>105</v>
      </c>
      <c r="F122" s="111">
        <f>+VLOOKUP(C122,'Selectable Table'!O:P,2,0)</f>
        <v>40700</v>
      </c>
      <c r="G122" s="111" t="str">
        <f>+VLOOKUP(F122,'Selectable Table'!P:Q,2,0)</f>
        <v>Revenues - Third Parties</v>
      </c>
      <c r="I122" t="s">
        <v>109</v>
      </c>
      <c r="J122" s="111">
        <v>2026</v>
      </c>
      <c r="K122" s="111">
        <v>7</v>
      </c>
      <c r="L122" s="111" t="s">
        <v>94</v>
      </c>
      <c r="M122">
        <v>191.26</v>
      </c>
      <c r="N122">
        <v>1</v>
      </c>
      <c r="O122">
        <v>191.26</v>
      </c>
      <c r="P122" t="s">
        <v>95</v>
      </c>
      <c r="Q122" s="111">
        <f>+VLOOKUP(I122,'Selectable Table'!AB:AC,2,0)</f>
        <v>0</v>
      </c>
    </row>
    <row r="123" spans="1:17" x14ac:dyDescent="0.25">
      <c r="A123" s="111" t="str">
        <f>+VLOOKUP(C123,'Selectable Table'!D:EB,2,0)</f>
        <v>MERCK</v>
      </c>
      <c r="B123" t="s">
        <v>172</v>
      </c>
      <c r="C123" t="s">
        <v>133</v>
      </c>
      <c r="D123" t="s">
        <v>108</v>
      </c>
      <c r="E123" t="s">
        <v>105</v>
      </c>
      <c r="F123" s="111">
        <f>+VLOOKUP(C123,'Selectable Table'!O:P,2,0)</f>
        <v>40700</v>
      </c>
      <c r="G123" s="111" t="str">
        <f>+VLOOKUP(F123,'Selectable Table'!P:Q,2,0)</f>
        <v>Revenues - Third Parties</v>
      </c>
      <c r="I123" t="s">
        <v>121</v>
      </c>
      <c r="J123" s="111">
        <v>2026</v>
      </c>
      <c r="K123" s="111">
        <v>7</v>
      </c>
      <c r="L123" s="111" t="s">
        <v>94</v>
      </c>
      <c r="M123">
        <v>115.89</v>
      </c>
      <c r="N123">
        <v>1</v>
      </c>
      <c r="O123">
        <v>115.89</v>
      </c>
      <c r="P123" t="s">
        <v>95</v>
      </c>
      <c r="Q123" s="111">
        <f>+VLOOKUP(I123,'Selectable Table'!AB:AC,2,0)</f>
        <v>0</v>
      </c>
    </row>
    <row r="124" spans="1:17" x14ac:dyDescent="0.25">
      <c r="A124" s="111" t="str">
        <f>+VLOOKUP(C124,'Selectable Table'!D:EB,2,0)</f>
        <v>MERCK</v>
      </c>
      <c r="B124" t="s">
        <v>172</v>
      </c>
      <c r="C124" t="s">
        <v>133</v>
      </c>
      <c r="D124" t="s">
        <v>108</v>
      </c>
      <c r="E124" t="s">
        <v>105</v>
      </c>
      <c r="F124" s="111">
        <f>+VLOOKUP(C124,'Selectable Table'!O:P,2,0)</f>
        <v>40700</v>
      </c>
      <c r="G124" s="111" t="str">
        <f>+VLOOKUP(F124,'Selectable Table'!P:Q,2,0)</f>
        <v>Revenues - Third Parties</v>
      </c>
      <c r="I124" t="s">
        <v>139</v>
      </c>
      <c r="J124" s="111">
        <v>2026</v>
      </c>
      <c r="K124" s="111">
        <v>7</v>
      </c>
      <c r="L124" s="111" t="s">
        <v>94</v>
      </c>
      <c r="M124">
        <v>95.63</v>
      </c>
      <c r="N124">
        <v>1</v>
      </c>
      <c r="O124">
        <v>95.63</v>
      </c>
      <c r="P124" t="s">
        <v>95</v>
      </c>
      <c r="Q124" s="111">
        <f>+VLOOKUP(I124,'Selectable Table'!AB:AC,2,0)</f>
        <v>0</v>
      </c>
    </row>
    <row r="125" spans="1:17" x14ac:dyDescent="0.25">
      <c r="A125" s="111" t="str">
        <f>+VLOOKUP(C125,'Selectable Table'!D:EB,2,0)</f>
        <v>MERCK</v>
      </c>
      <c r="B125" t="s">
        <v>172</v>
      </c>
      <c r="C125" t="s">
        <v>133</v>
      </c>
      <c r="D125" t="s">
        <v>108</v>
      </c>
      <c r="E125" t="s">
        <v>105</v>
      </c>
      <c r="F125" s="111">
        <f>+VLOOKUP(C125,'Selectable Table'!O:P,2,0)</f>
        <v>40700</v>
      </c>
      <c r="G125" s="111" t="str">
        <f>+VLOOKUP(F125,'Selectable Table'!P:Q,2,0)</f>
        <v>Revenues - Third Parties</v>
      </c>
      <c r="I125" t="s">
        <v>111</v>
      </c>
      <c r="J125" s="111">
        <v>2026</v>
      </c>
      <c r="K125" s="111">
        <v>7</v>
      </c>
      <c r="L125" s="111" t="s">
        <v>94</v>
      </c>
      <c r="M125">
        <v>573.78</v>
      </c>
      <c r="N125">
        <v>1</v>
      </c>
      <c r="O125">
        <v>573.78</v>
      </c>
      <c r="P125" t="s">
        <v>95</v>
      </c>
      <c r="Q125" s="111">
        <f>+VLOOKUP(I125,'Selectable Table'!AB:AC,2,0)</f>
        <v>0</v>
      </c>
    </row>
    <row r="126" spans="1:17" x14ac:dyDescent="0.25">
      <c r="A126" s="111" t="str">
        <f>+VLOOKUP(C126,'Selectable Table'!D:EB,2,0)</f>
        <v>MERCK</v>
      </c>
      <c r="B126" t="s">
        <v>173</v>
      </c>
      <c r="C126" t="s">
        <v>133</v>
      </c>
      <c r="D126" t="s">
        <v>108</v>
      </c>
      <c r="E126" t="s">
        <v>105</v>
      </c>
      <c r="F126" s="111">
        <f>+VLOOKUP(C126,'Selectable Table'!O:P,2,0)</f>
        <v>40700</v>
      </c>
      <c r="G126" s="111" t="str">
        <f>+VLOOKUP(F126,'Selectable Table'!P:Q,2,0)</f>
        <v>Revenues - Third Parties</v>
      </c>
      <c r="I126" t="s">
        <v>121</v>
      </c>
      <c r="J126" s="111">
        <v>2026</v>
      </c>
      <c r="K126" s="111">
        <v>7</v>
      </c>
      <c r="L126" s="111" t="s">
        <v>94</v>
      </c>
      <c r="M126">
        <v>115.89</v>
      </c>
      <c r="N126">
        <v>1</v>
      </c>
      <c r="O126">
        <v>115.89</v>
      </c>
      <c r="P126" t="s">
        <v>95</v>
      </c>
      <c r="Q126" s="111">
        <f>+VLOOKUP(I126,'Selectable Table'!AB:AC,2,0)</f>
        <v>0</v>
      </c>
    </row>
    <row r="127" spans="1:17" x14ac:dyDescent="0.25">
      <c r="A127" s="111" t="str">
        <f>+VLOOKUP(C127,'Selectable Table'!D:EB,2,0)</f>
        <v>MERCK</v>
      </c>
      <c r="B127" t="s">
        <v>173</v>
      </c>
      <c r="C127" t="s">
        <v>133</v>
      </c>
      <c r="D127" t="s">
        <v>108</v>
      </c>
      <c r="E127" t="s">
        <v>105</v>
      </c>
      <c r="F127" s="111">
        <f>+VLOOKUP(C127,'Selectable Table'!O:P,2,0)</f>
        <v>40700</v>
      </c>
      <c r="G127" s="111" t="str">
        <f>+VLOOKUP(F127,'Selectable Table'!P:Q,2,0)</f>
        <v>Revenues - Third Parties</v>
      </c>
      <c r="I127" t="s">
        <v>139</v>
      </c>
      <c r="J127" s="111">
        <v>2026</v>
      </c>
      <c r="K127" s="111">
        <v>7</v>
      </c>
      <c r="L127" s="111" t="s">
        <v>94</v>
      </c>
      <c r="M127">
        <v>95.63</v>
      </c>
      <c r="N127">
        <v>1</v>
      </c>
      <c r="O127">
        <v>95.63</v>
      </c>
      <c r="P127" t="s">
        <v>95</v>
      </c>
      <c r="Q127" s="111">
        <f>+VLOOKUP(I127,'Selectable Table'!AB:AC,2,0)</f>
        <v>0</v>
      </c>
    </row>
    <row r="128" spans="1:17" x14ac:dyDescent="0.25">
      <c r="A128" s="111" t="str">
        <f>+VLOOKUP(C128,'Selectable Table'!D:EB,2,0)</f>
        <v>MERCK</v>
      </c>
      <c r="B128" t="s">
        <v>173</v>
      </c>
      <c r="C128" t="s">
        <v>133</v>
      </c>
      <c r="D128" t="s">
        <v>108</v>
      </c>
      <c r="E128" t="s">
        <v>105</v>
      </c>
      <c r="F128" s="111">
        <f>+VLOOKUP(C128,'Selectable Table'!O:P,2,0)</f>
        <v>40700</v>
      </c>
      <c r="G128" s="111" t="str">
        <f>+VLOOKUP(F128,'Selectable Table'!P:Q,2,0)</f>
        <v>Revenues - Third Parties</v>
      </c>
      <c r="I128" t="s">
        <v>111</v>
      </c>
      <c r="J128" s="111">
        <v>2026</v>
      </c>
      <c r="K128" s="111">
        <v>7</v>
      </c>
      <c r="L128" s="111" t="s">
        <v>94</v>
      </c>
      <c r="M128">
        <v>956.3</v>
      </c>
      <c r="N128">
        <v>1</v>
      </c>
      <c r="O128">
        <v>956.3</v>
      </c>
      <c r="P128" t="s">
        <v>95</v>
      </c>
      <c r="Q128" s="111">
        <f>+VLOOKUP(I128,'Selectable Table'!AB:AC,2,0)</f>
        <v>0</v>
      </c>
    </row>
    <row r="129" spans="1:17" x14ac:dyDescent="0.25">
      <c r="A129" s="111" t="str">
        <f>+VLOOKUP(C129,'Selectable Table'!D:EB,2,0)</f>
        <v>MERCK</v>
      </c>
      <c r="B129" t="s">
        <v>174</v>
      </c>
      <c r="C129" t="s">
        <v>133</v>
      </c>
      <c r="D129" t="s">
        <v>108</v>
      </c>
      <c r="E129" t="s">
        <v>105</v>
      </c>
      <c r="F129" s="111">
        <f>+VLOOKUP(C129,'Selectable Table'!O:P,2,0)</f>
        <v>40700</v>
      </c>
      <c r="G129" s="111" t="str">
        <f>+VLOOKUP(F129,'Selectable Table'!P:Q,2,0)</f>
        <v>Revenues - Third Parties</v>
      </c>
      <c r="I129" t="s">
        <v>111</v>
      </c>
      <c r="J129" s="111">
        <v>2026</v>
      </c>
      <c r="K129" s="111">
        <v>7</v>
      </c>
      <c r="L129" s="111" t="s">
        <v>94</v>
      </c>
      <c r="M129">
        <v>95.63</v>
      </c>
      <c r="N129">
        <v>1</v>
      </c>
      <c r="O129">
        <v>95.63</v>
      </c>
      <c r="P129" t="s">
        <v>95</v>
      </c>
      <c r="Q129" s="111">
        <f>+VLOOKUP(I129,'Selectable Table'!AB:AC,2,0)</f>
        <v>0</v>
      </c>
    </row>
    <row r="130" spans="1:17" x14ac:dyDescent="0.25">
      <c r="A130" s="111" t="str">
        <f>+VLOOKUP(C130,'Selectable Table'!D:EB,2,0)</f>
        <v>MERCK</v>
      </c>
      <c r="B130" t="s">
        <v>175</v>
      </c>
      <c r="C130" t="s">
        <v>133</v>
      </c>
      <c r="D130" t="s">
        <v>108</v>
      </c>
      <c r="E130" t="s">
        <v>102</v>
      </c>
      <c r="F130" s="111">
        <f>+VLOOKUP(C130,'Selectable Table'!O:P,2,0)</f>
        <v>40700</v>
      </c>
      <c r="G130" s="111" t="str">
        <f>+VLOOKUP(F130,'Selectable Table'!P:Q,2,0)</f>
        <v>Revenues - Third Parties</v>
      </c>
      <c r="I130" t="s">
        <v>125</v>
      </c>
      <c r="J130" s="111">
        <v>2026</v>
      </c>
      <c r="K130" s="111">
        <v>7</v>
      </c>
      <c r="L130" s="111" t="s">
        <v>94</v>
      </c>
      <c r="M130">
        <v>109.27</v>
      </c>
      <c r="N130">
        <v>1</v>
      </c>
      <c r="O130">
        <v>109.27</v>
      </c>
      <c r="P130" t="s">
        <v>95</v>
      </c>
      <c r="Q130" s="111">
        <f>+VLOOKUP(I130,'Selectable Table'!AB:AC,2,0)</f>
        <v>1</v>
      </c>
    </row>
    <row r="131" spans="1:17" x14ac:dyDescent="0.25">
      <c r="A131" s="111" t="str">
        <f>+VLOOKUP(C131,'Selectable Table'!D:EB,2,0)</f>
        <v>MERCK</v>
      </c>
      <c r="B131" t="s">
        <v>175</v>
      </c>
      <c r="C131" t="s">
        <v>133</v>
      </c>
      <c r="D131" t="s">
        <v>108</v>
      </c>
      <c r="E131" t="s">
        <v>104</v>
      </c>
      <c r="F131" s="111">
        <f>+VLOOKUP(C131,'Selectable Table'!O:P,2,0)</f>
        <v>40700</v>
      </c>
      <c r="G131" s="111" t="str">
        <f>+VLOOKUP(F131,'Selectable Table'!P:Q,2,0)</f>
        <v>Revenues - Third Parties</v>
      </c>
      <c r="I131" t="s">
        <v>118</v>
      </c>
      <c r="J131" s="111">
        <v>2026</v>
      </c>
      <c r="K131" s="111">
        <v>7</v>
      </c>
      <c r="L131" s="111" t="s">
        <v>94</v>
      </c>
      <c r="M131">
        <v>54.08</v>
      </c>
      <c r="N131">
        <v>1</v>
      </c>
      <c r="O131">
        <v>54.08</v>
      </c>
      <c r="P131" t="s">
        <v>95</v>
      </c>
      <c r="Q131" s="111">
        <f>+VLOOKUP(I131,'Selectable Table'!AB:AC,2,0)</f>
        <v>0</v>
      </c>
    </row>
    <row r="132" spans="1:17" x14ac:dyDescent="0.25">
      <c r="A132" s="111" t="str">
        <f>+VLOOKUP(C132,'Selectable Table'!D:EB,2,0)</f>
        <v>MERCK</v>
      </c>
      <c r="B132" t="s">
        <v>175</v>
      </c>
      <c r="C132" t="s">
        <v>133</v>
      </c>
      <c r="D132" t="s">
        <v>108</v>
      </c>
      <c r="E132" t="s">
        <v>104</v>
      </c>
      <c r="F132" s="111">
        <f>+VLOOKUP(C132,'Selectable Table'!O:P,2,0)</f>
        <v>40700</v>
      </c>
      <c r="G132" s="111" t="str">
        <f>+VLOOKUP(F132,'Selectable Table'!P:Q,2,0)</f>
        <v>Revenues - Third Parties</v>
      </c>
      <c r="I132" t="s">
        <v>120</v>
      </c>
      <c r="J132" s="111">
        <v>2026</v>
      </c>
      <c r="K132" s="111">
        <v>7</v>
      </c>
      <c r="L132" s="111" t="s">
        <v>94</v>
      </c>
      <c r="M132">
        <v>135.19999999999999</v>
      </c>
      <c r="N132">
        <v>1</v>
      </c>
      <c r="O132">
        <v>135.19999999999999</v>
      </c>
      <c r="P132" t="s">
        <v>95</v>
      </c>
      <c r="Q132" s="111">
        <f>+VLOOKUP(I132,'Selectable Table'!AB:AC,2,0)</f>
        <v>0</v>
      </c>
    </row>
    <row r="133" spans="1:17" x14ac:dyDescent="0.25">
      <c r="A133" s="111" t="str">
        <f>+VLOOKUP(C133,'Selectable Table'!D:EB,2,0)</f>
        <v>MERCK</v>
      </c>
      <c r="B133" t="s">
        <v>175</v>
      </c>
      <c r="C133" t="s">
        <v>133</v>
      </c>
      <c r="D133" t="s">
        <v>108</v>
      </c>
      <c r="E133" t="s">
        <v>105</v>
      </c>
      <c r="F133" s="111">
        <f>+VLOOKUP(C133,'Selectable Table'!O:P,2,0)</f>
        <v>40700</v>
      </c>
      <c r="G133" s="111" t="str">
        <f>+VLOOKUP(F133,'Selectable Table'!P:Q,2,0)</f>
        <v>Revenues - Third Parties</v>
      </c>
      <c r="I133" t="s">
        <v>111</v>
      </c>
      <c r="J133" s="111">
        <v>2026</v>
      </c>
      <c r="K133" s="111">
        <v>7</v>
      </c>
      <c r="L133" s="111" t="s">
        <v>94</v>
      </c>
      <c r="M133">
        <v>382.52</v>
      </c>
      <c r="N133">
        <v>1</v>
      </c>
      <c r="O133">
        <v>382.52</v>
      </c>
      <c r="P133" t="s">
        <v>95</v>
      </c>
      <c r="Q133" s="111">
        <f>+VLOOKUP(I133,'Selectable Table'!AB:AC,2,0)</f>
        <v>0</v>
      </c>
    </row>
    <row r="134" spans="1:17" x14ac:dyDescent="0.25">
      <c r="A134" s="111" t="str">
        <f>+VLOOKUP(C134,'Selectable Table'!D:EB,2,0)</f>
        <v>MERCK</v>
      </c>
      <c r="B134" t="s">
        <v>176</v>
      </c>
      <c r="C134" t="s">
        <v>133</v>
      </c>
      <c r="D134" t="s">
        <v>108</v>
      </c>
      <c r="E134" t="s">
        <v>105</v>
      </c>
      <c r="F134" s="111">
        <f>+VLOOKUP(C134,'Selectable Table'!O:P,2,0)</f>
        <v>40700</v>
      </c>
      <c r="G134" s="111" t="str">
        <f>+VLOOKUP(F134,'Selectable Table'!P:Q,2,0)</f>
        <v>Revenues - Third Parties</v>
      </c>
      <c r="I134" t="s">
        <v>109</v>
      </c>
      <c r="J134" s="111">
        <v>2026</v>
      </c>
      <c r="K134" s="111">
        <v>7</v>
      </c>
      <c r="L134" s="111" t="s">
        <v>94</v>
      </c>
      <c r="M134">
        <v>95.63</v>
      </c>
      <c r="N134">
        <v>1</v>
      </c>
      <c r="O134">
        <v>95.63</v>
      </c>
      <c r="P134" t="s">
        <v>95</v>
      </c>
      <c r="Q134" s="111">
        <f>+VLOOKUP(I134,'Selectable Table'!AB:AC,2,0)</f>
        <v>0</v>
      </c>
    </row>
    <row r="135" spans="1:17" x14ac:dyDescent="0.25">
      <c r="A135" s="111" t="str">
        <f>+VLOOKUP(C135,'Selectable Table'!D:EB,2,0)</f>
        <v>MERCK</v>
      </c>
      <c r="B135" t="s">
        <v>177</v>
      </c>
      <c r="C135" t="s">
        <v>133</v>
      </c>
      <c r="D135" t="s">
        <v>108</v>
      </c>
      <c r="E135" t="s">
        <v>105</v>
      </c>
      <c r="F135" s="111">
        <f>+VLOOKUP(C135,'Selectable Table'!O:P,2,0)</f>
        <v>40700</v>
      </c>
      <c r="G135" s="111" t="str">
        <f>+VLOOKUP(F135,'Selectable Table'!P:Q,2,0)</f>
        <v>Revenues - Third Parties</v>
      </c>
      <c r="I135" t="s">
        <v>111</v>
      </c>
      <c r="J135" s="111">
        <v>2026</v>
      </c>
      <c r="K135" s="111">
        <v>7</v>
      </c>
      <c r="L135" s="111" t="s">
        <v>94</v>
      </c>
      <c r="M135">
        <v>95.63</v>
      </c>
      <c r="N135">
        <v>1</v>
      </c>
      <c r="O135">
        <v>95.63</v>
      </c>
      <c r="P135" t="s">
        <v>95</v>
      </c>
      <c r="Q135" s="111">
        <f>+VLOOKUP(I135,'Selectable Table'!AB:AC,2,0)</f>
        <v>0</v>
      </c>
    </row>
    <row r="136" spans="1:17" x14ac:dyDescent="0.25">
      <c r="A136" s="111" t="str">
        <f>+VLOOKUP(C136,'Selectable Table'!D:EB,2,0)</f>
        <v>MERCK</v>
      </c>
      <c r="B136" t="s">
        <v>178</v>
      </c>
      <c r="C136" t="s">
        <v>133</v>
      </c>
      <c r="D136" t="s">
        <v>108</v>
      </c>
      <c r="E136" t="s">
        <v>102</v>
      </c>
      <c r="F136" s="111">
        <f>+VLOOKUP(C136,'Selectable Table'!O:P,2,0)</f>
        <v>40700</v>
      </c>
      <c r="G136" s="111" t="str">
        <f>+VLOOKUP(F136,'Selectable Table'!P:Q,2,0)</f>
        <v>Revenues - Third Parties</v>
      </c>
      <c r="I136" t="s">
        <v>125</v>
      </c>
      <c r="J136" s="111">
        <v>2026</v>
      </c>
      <c r="K136" s="111">
        <v>7</v>
      </c>
      <c r="L136" s="111" t="s">
        <v>94</v>
      </c>
      <c r="M136">
        <v>385.32</v>
      </c>
      <c r="N136">
        <v>1</v>
      </c>
      <c r="O136">
        <v>385.32</v>
      </c>
      <c r="P136" t="s">
        <v>95</v>
      </c>
      <c r="Q136" s="111">
        <f>+VLOOKUP(I136,'Selectable Table'!AB:AC,2,0)</f>
        <v>1</v>
      </c>
    </row>
    <row r="137" spans="1:17" x14ac:dyDescent="0.25">
      <c r="A137" s="111" t="str">
        <f>+VLOOKUP(C137,'Selectable Table'!D:EB,2,0)</f>
        <v>MERCK</v>
      </c>
      <c r="B137" t="s">
        <v>178</v>
      </c>
      <c r="C137" t="s">
        <v>133</v>
      </c>
      <c r="D137" t="s">
        <v>108</v>
      </c>
      <c r="E137" t="s">
        <v>93</v>
      </c>
      <c r="F137" s="111">
        <f>+VLOOKUP(C137,'Selectable Table'!O:P,2,0)</f>
        <v>40700</v>
      </c>
      <c r="G137" s="111" t="str">
        <f>+VLOOKUP(F137,'Selectable Table'!P:Q,2,0)</f>
        <v>Revenues - Third Parties</v>
      </c>
      <c r="I137" t="s">
        <v>142</v>
      </c>
      <c r="J137" s="111">
        <v>2026</v>
      </c>
      <c r="K137" s="111">
        <v>7</v>
      </c>
      <c r="L137" s="111" t="s">
        <v>94</v>
      </c>
      <c r="M137">
        <v>125.55</v>
      </c>
      <c r="N137">
        <v>1</v>
      </c>
      <c r="O137">
        <v>125.55</v>
      </c>
      <c r="P137" t="s">
        <v>95</v>
      </c>
      <c r="Q137" s="111">
        <f>+VLOOKUP(I137,'Selectable Table'!AB:AC,2,0)</f>
        <v>0</v>
      </c>
    </row>
    <row r="138" spans="1:17" x14ac:dyDescent="0.25">
      <c r="A138" s="111" t="str">
        <f>+VLOOKUP(C138,'Selectable Table'!D:EB,2,0)</f>
        <v>MERCK</v>
      </c>
      <c r="B138" t="s">
        <v>178</v>
      </c>
      <c r="C138" t="s">
        <v>133</v>
      </c>
      <c r="D138" t="s">
        <v>108</v>
      </c>
      <c r="E138" t="s">
        <v>104</v>
      </c>
      <c r="F138" s="111">
        <f>+VLOOKUP(C138,'Selectable Table'!O:P,2,0)</f>
        <v>40700</v>
      </c>
      <c r="G138" s="111" t="str">
        <f>+VLOOKUP(F138,'Selectable Table'!P:Q,2,0)</f>
        <v>Revenues - Third Parties</v>
      </c>
      <c r="I138" t="s">
        <v>2528</v>
      </c>
      <c r="J138" s="111">
        <v>2026</v>
      </c>
      <c r="K138" s="111">
        <v>7</v>
      </c>
      <c r="L138" s="111" t="s">
        <v>94</v>
      </c>
      <c r="M138">
        <v>114.36</v>
      </c>
      <c r="N138">
        <v>1</v>
      </c>
      <c r="O138">
        <v>114.36</v>
      </c>
      <c r="P138" t="s">
        <v>95</v>
      </c>
      <c r="Q138" s="111">
        <f>+VLOOKUP(I138,'Selectable Table'!AB:AC,2,0)</f>
        <v>0</v>
      </c>
    </row>
    <row r="139" spans="1:17" x14ac:dyDescent="0.25">
      <c r="A139" s="111" t="str">
        <f>+VLOOKUP(C139,'Selectable Table'!D:EB,2,0)</f>
        <v>MERCK</v>
      </c>
      <c r="B139" t="s">
        <v>178</v>
      </c>
      <c r="C139" t="s">
        <v>133</v>
      </c>
      <c r="D139" t="s">
        <v>108</v>
      </c>
      <c r="E139" t="s">
        <v>105</v>
      </c>
      <c r="F139" s="111">
        <f>+VLOOKUP(C139,'Selectable Table'!O:P,2,0)</f>
        <v>40700</v>
      </c>
      <c r="G139" s="111" t="str">
        <f>+VLOOKUP(F139,'Selectable Table'!P:Q,2,0)</f>
        <v>Revenues - Third Parties</v>
      </c>
      <c r="I139" t="s">
        <v>121</v>
      </c>
      <c r="J139" s="111">
        <v>2026</v>
      </c>
      <c r="K139" s="111">
        <v>7</v>
      </c>
      <c r="L139" s="111" t="s">
        <v>94</v>
      </c>
      <c r="M139">
        <v>115.89</v>
      </c>
      <c r="N139">
        <v>1</v>
      </c>
      <c r="O139">
        <v>115.89</v>
      </c>
      <c r="P139" t="s">
        <v>95</v>
      </c>
      <c r="Q139" s="111">
        <f>+VLOOKUP(I139,'Selectable Table'!AB:AC,2,0)</f>
        <v>0</v>
      </c>
    </row>
    <row r="140" spans="1:17" x14ac:dyDescent="0.25">
      <c r="A140" s="111" t="str">
        <f>+VLOOKUP(C140,'Selectable Table'!D:EB,2,0)</f>
        <v>MERCK</v>
      </c>
      <c r="B140" t="s">
        <v>178</v>
      </c>
      <c r="C140" t="s">
        <v>133</v>
      </c>
      <c r="D140" t="s">
        <v>108</v>
      </c>
      <c r="E140" t="s">
        <v>105</v>
      </c>
      <c r="F140" s="111">
        <f>+VLOOKUP(C140,'Selectable Table'!O:P,2,0)</f>
        <v>40700</v>
      </c>
      <c r="G140" s="111" t="str">
        <f>+VLOOKUP(F140,'Selectable Table'!P:Q,2,0)</f>
        <v>Revenues - Third Parties</v>
      </c>
      <c r="I140" t="s">
        <v>111</v>
      </c>
      <c r="J140" s="111">
        <v>2026</v>
      </c>
      <c r="K140" s="111">
        <v>7</v>
      </c>
      <c r="L140" s="111" t="s">
        <v>94</v>
      </c>
      <c r="M140">
        <v>573.78</v>
      </c>
      <c r="N140">
        <v>1</v>
      </c>
      <c r="O140">
        <v>573.78</v>
      </c>
      <c r="P140" t="s">
        <v>95</v>
      </c>
      <c r="Q140" s="111">
        <f>+VLOOKUP(I140,'Selectable Table'!AB:AC,2,0)</f>
        <v>0</v>
      </c>
    </row>
    <row r="141" spans="1:17" x14ac:dyDescent="0.25">
      <c r="A141" s="111" t="str">
        <f>+VLOOKUP(C141,'Selectable Table'!D:EB,2,0)</f>
        <v>MERCK</v>
      </c>
      <c r="B141" t="s">
        <v>179</v>
      </c>
      <c r="C141" t="s">
        <v>133</v>
      </c>
      <c r="D141" t="s">
        <v>108</v>
      </c>
      <c r="E141" t="s">
        <v>105</v>
      </c>
      <c r="F141" s="111">
        <f>+VLOOKUP(C141,'Selectable Table'!O:P,2,0)</f>
        <v>40700</v>
      </c>
      <c r="G141" s="111" t="str">
        <f>+VLOOKUP(F141,'Selectable Table'!P:Q,2,0)</f>
        <v>Revenues - Third Parties</v>
      </c>
      <c r="I141" t="s">
        <v>121</v>
      </c>
      <c r="J141" s="111">
        <v>2026</v>
      </c>
      <c r="K141" s="111">
        <v>7</v>
      </c>
      <c r="L141" s="111" t="s">
        <v>94</v>
      </c>
      <c r="M141">
        <v>347.67</v>
      </c>
      <c r="N141">
        <v>1</v>
      </c>
      <c r="O141">
        <v>347.67</v>
      </c>
      <c r="P141" t="s">
        <v>95</v>
      </c>
      <c r="Q141" s="111">
        <f>+VLOOKUP(I141,'Selectable Table'!AB:AC,2,0)</f>
        <v>0</v>
      </c>
    </row>
    <row r="142" spans="1:17" x14ac:dyDescent="0.25">
      <c r="A142" s="111" t="str">
        <f>+VLOOKUP(C142,'Selectable Table'!D:EB,2,0)</f>
        <v>MERCK</v>
      </c>
      <c r="B142" t="s">
        <v>179</v>
      </c>
      <c r="C142" t="s">
        <v>133</v>
      </c>
      <c r="D142" t="s">
        <v>108</v>
      </c>
      <c r="E142" t="s">
        <v>105</v>
      </c>
      <c r="F142" s="111">
        <f>+VLOOKUP(C142,'Selectable Table'!O:P,2,0)</f>
        <v>40700</v>
      </c>
      <c r="G142" s="111" t="str">
        <f>+VLOOKUP(F142,'Selectable Table'!P:Q,2,0)</f>
        <v>Revenues - Third Parties</v>
      </c>
      <c r="I142" t="s">
        <v>139</v>
      </c>
      <c r="J142" s="111">
        <v>2026</v>
      </c>
      <c r="K142" s="111">
        <v>7</v>
      </c>
      <c r="L142" s="111" t="s">
        <v>94</v>
      </c>
      <c r="M142">
        <v>95.63</v>
      </c>
      <c r="N142">
        <v>1</v>
      </c>
      <c r="O142">
        <v>95.63</v>
      </c>
      <c r="P142" t="s">
        <v>95</v>
      </c>
      <c r="Q142" s="111">
        <f>+VLOOKUP(I142,'Selectable Table'!AB:AC,2,0)</f>
        <v>0</v>
      </c>
    </row>
    <row r="143" spans="1:17" x14ac:dyDescent="0.25">
      <c r="A143" s="111" t="str">
        <f>+VLOOKUP(C143,'Selectable Table'!D:EB,2,0)</f>
        <v>MERCK</v>
      </c>
      <c r="B143" t="s">
        <v>179</v>
      </c>
      <c r="C143" t="s">
        <v>133</v>
      </c>
      <c r="D143" t="s">
        <v>108</v>
      </c>
      <c r="E143" t="s">
        <v>105</v>
      </c>
      <c r="F143" s="111">
        <f>+VLOOKUP(C143,'Selectable Table'!O:P,2,0)</f>
        <v>40700</v>
      </c>
      <c r="G143" s="111" t="str">
        <f>+VLOOKUP(F143,'Selectable Table'!P:Q,2,0)</f>
        <v>Revenues - Third Parties</v>
      </c>
      <c r="I143" t="s">
        <v>111</v>
      </c>
      <c r="J143" s="111">
        <v>2026</v>
      </c>
      <c r="K143" s="111">
        <v>7</v>
      </c>
      <c r="L143" s="111" t="s">
        <v>94</v>
      </c>
      <c r="M143">
        <v>478.15</v>
      </c>
      <c r="N143">
        <v>1</v>
      </c>
      <c r="O143">
        <v>478.15</v>
      </c>
      <c r="P143" t="s">
        <v>95</v>
      </c>
      <c r="Q143" s="111">
        <f>+VLOOKUP(I143,'Selectable Table'!AB:AC,2,0)</f>
        <v>0</v>
      </c>
    </row>
    <row r="144" spans="1:17" x14ac:dyDescent="0.25">
      <c r="A144" s="111" t="str">
        <f>+VLOOKUP(C144,'Selectable Table'!D:EB,2,0)</f>
        <v>MERCK</v>
      </c>
      <c r="B144" t="s">
        <v>180</v>
      </c>
      <c r="C144" t="s">
        <v>133</v>
      </c>
      <c r="D144" t="s">
        <v>108</v>
      </c>
      <c r="E144" t="s">
        <v>102</v>
      </c>
      <c r="F144" s="111">
        <f>+VLOOKUP(C144,'Selectable Table'!O:P,2,0)</f>
        <v>40700</v>
      </c>
      <c r="G144" s="111" t="str">
        <f>+VLOOKUP(F144,'Selectable Table'!P:Q,2,0)</f>
        <v>Revenues - Third Parties</v>
      </c>
      <c r="I144" t="s">
        <v>125</v>
      </c>
      <c r="J144" s="111">
        <v>2026</v>
      </c>
      <c r="K144" s="111">
        <v>7</v>
      </c>
      <c r="L144" s="111" t="s">
        <v>94</v>
      </c>
      <c r="M144">
        <v>83.39</v>
      </c>
      <c r="N144">
        <v>1</v>
      </c>
      <c r="O144">
        <v>83.39</v>
      </c>
      <c r="P144" t="s">
        <v>95</v>
      </c>
      <c r="Q144" s="111">
        <f>+VLOOKUP(I144,'Selectable Table'!AB:AC,2,0)</f>
        <v>1</v>
      </c>
    </row>
    <row r="145" spans="1:17" x14ac:dyDescent="0.25">
      <c r="A145" s="111" t="str">
        <f>+VLOOKUP(C145,'Selectable Table'!D:EB,2,0)</f>
        <v>MERCK</v>
      </c>
      <c r="B145" t="s">
        <v>180</v>
      </c>
      <c r="C145" t="s">
        <v>133</v>
      </c>
      <c r="D145" t="s">
        <v>108</v>
      </c>
      <c r="E145" t="s">
        <v>105</v>
      </c>
      <c r="F145" s="111">
        <f>+VLOOKUP(C145,'Selectable Table'!O:P,2,0)</f>
        <v>40700</v>
      </c>
      <c r="G145" s="111" t="str">
        <f>+VLOOKUP(F145,'Selectable Table'!P:Q,2,0)</f>
        <v>Revenues - Third Parties</v>
      </c>
      <c r="I145" t="s">
        <v>121</v>
      </c>
      <c r="J145" s="111">
        <v>2026</v>
      </c>
      <c r="K145" s="111">
        <v>7</v>
      </c>
      <c r="L145" s="111" t="s">
        <v>94</v>
      </c>
      <c r="M145">
        <v>115.89</v>
      </c>
      <c r="N145">
        <v>1</v>
      </c>
      <c r="O145">
        <v>115.89</v>
      </c>
      <c r="P145" t="s">
        <v>95</v>
      </c>
      <c r="Q145" s="111">
        <f>+VLOOKUP(I145,'Selectable Table'!AB:AC,2,0)</f>
        <v>0</v>
      </c>
    </row>
    <row r="146" spans="1:17" x14ac:dyDescent="0.25">
      <c r="A146" s="111" t="str">
        <f>+VLOOKUP(C146,'Selectable Table'!D:EB,2,0)</f>
        <v>MERCK</v>
      </c>
      <c r="B146" t="s">
        <v>180</v>
      </c>
      <c r="C146" t="s">
        <v>133</v>
      </c>
      <c r="D146" t="s">
        <v>108</v>
      </c>
      <c r="E146" t="s">
        <v>105</v>
      </c>
      <c r="F146" s="111">
        <f>+VLOOKUP(C146,'Selectable Table'!O:P,2,0)</f>
        <v>40700</v>
      </c>
      <c r="G146" s="111" t="str">
        <f>+VLOOKUP(F146,'Selectable Table'!P:Q,2,0)</f>
        <v>Revenues - Third Parties</v>
      </c>
      <c r="I146" t="s">
        <v>111</v>
      </c>
      <c r="J146" s="111">
        <v>2026</v>
      </c>
      <c r="K146" s="111">
        <v>7</v>
      </c>
      <c r="L146" s="111" t="s">
        <v>94</v>
      </c>
      <c r="M146">
        <v>765.04</v>
      </c>
      <c r="N146">
        <v>1</v>
      </c>
      <c r="O146">
        <v>765.04</v>
      </c>
      <c r="P146" t="s">
        <v>95</v>
      </c>
      <c r="Q146" s="111">
        <f>+VLOOKUP(I146,'Selectable Table'!AB:AC,2,0)</f>
        <v>0</v>
      </c>
    </row>
    <row r="147" spans="1:17" x14ac:dyDescent="0.25">
      <c r="A147" s="111" t="str">
        <f>+VLOOKUP(C147,'Selectable Table'!D:EB,2,0)</f>
        <v>MERCK</v>
      </c>
      <c r="B147" t="s">
        <v>181</v>
      </c>
      <c r="C147" t="s">
        <v>133</v>
      </c>
      <c r="D147" t="s">
        <v>108</v>
      </c>
      <c r="E147" t="s">
        <v>105</v>
      </c>
      <c r="F147" s="111">
        <f>+VLOOKUP(C147,'Selectable Table'!O:P,2,0)</f>
        <v>40700</v>
      </c>
      <c r="G147" s="111" t="str">
        <f>+VLOOKUP(F147,'Selectable Table'!P:Q,2,0)</f>
        <v>Revenues - Third Parties</v>
      </c>
      <c r="I147" t="s">
        <v>109</v>
      </c>
      <c r="J147" s="111">
        <v>2026</v>
      </c>
      <c r="K147" s="111">
        <v>7</v>
      </c>
      <c r="L147" s="111" t="s">
        <v>94</v>
      </c>
      <c r="M147">
        <v>286.89</v>
      </c>
      <c r="N147">
        <v>1</v>
      </c>
      <c r="O147">
        <v>286.89</v>
      </c>
      <c r="P147" t="s">
        <v>95</v>
      </c>
      <c r="Q147" s="111">
        <f>+VLOOKUP(I147,'Selectable Table'!AB:AC,2,0)</f>
        <v>0</v>
      </c>
    </row>
    <row r="148" spans="1:17" x14ac:dyDescent="0.25">
      <c r="A148" s="111" t="str">
        <f>+VLOOKUP(C148,'Selectable Table'!D:EB,2,0)</f>
        <v>MERCK</v>
      </c>
      <c r="B148" t="s">
        <v>181</v>
      </c>
      <c r="C148" t="s">
        <v>133</v>
      </c>
      <c r="D148" t="s">
        <v>108</v>
      </c>
      <c r="E148" t="s">
        <v>104</v>
      </c>
      <c r="F148" s="111">
        <f>+VLOOKUP(C148,'Selectable Table'!O:P,2,0)</f>
        <v>40700</v>
      </c>
      <c r="G148" s="111" t="str">
        <f>+VLOOKUP(F148,'Selectable Table'!P:Q,2,0)</f>
        <v>Revenues - Third Parties</v>
      </c>
      <c r="I148" t="s">
        <v>118</v>
      </c>
      <c r="J148" s="111">
        <v>2026</v>
      </c>
      <c r="K148" s="111">
        <v>7</v>
      </c>
      <c r="L148" s="111" t="s">
        <v>94</v>
      </c>
      <c r="M148">
        <v>108.16</v>
      </c>
      <c r="N148">
        <v>1</v>
      </c>
      <c r="O148">
        <v>108.16</v>
      </c>
      <c r="P148" t="s">
        <v>95</v>
      </c>
      <c r="Q148" s="111">
        <f>+VLOOKUP(I148,'Selectable Table'!AB:AC,2,0)</f>
        <v>0</v>
      </c>
    </row>
    <row r="149" spans="1:17" x14ac:dyDescent="0.25">
      <c r="A149" s="111" t="str">
        <f>+VLOOKUP(C149,'Selectable Table'!D:EB,2,0)</f>
        <v>MERCK</v>
      </c>
      <c r="B149" t="s">
        <v>181</v>
      </c>
      <c r="C149" t="s">
        <v>133</v>
      </c>
      <c r="D149" t="s">
        <v>108</v>
      </c>
      <c r="E149" t="s">
        <v>104</v>
      </c>
      <c r="F149" s="111">
        <f>+VLOOKUP(C149,'Selectable Table'!O:P,2,0)</f>
        <v>40700</v>
      </c>
      <c r="G149" s="111" t="str">
        <f>+VLOOKUP(F149,'Selectable Table'!P:Q,2,0)</f>
        <v>Revenues - Third Parties</v>
      </c>
      <c r="I149" t="s">
        <v>120</v>
      </c>
      <c r="J149" s="111">
        <v>2026</v>
      </c>
      <c r="K149" s="111">
        <v>7</v>
      </c>
      <c r="L149" s="111" t="s">
        <v>94</v>
      </c>
      <c r="M149">
        <v>270.39999999999998</v>
      </c>
      <c r="N149">
        <v>1</v>
      </c>
      <c r="O149">
        <v>270.39999999999998</v>
      </c>
      <c r="P149" t="s">
        <v>95</v>
      </c>
      <c r="Q149" s="111">
        <f>+VLOOKUP(I149,'Selectable Table'!AB:AC,2,0)</f>
        <v>0</v>
      </c>
    </row>
    <row r="150" spans="1:17" x14ac:dyDescent="0.25">
      <c r="A150" s="111" t="str">
        <f>+VLOOKUP(C150,'Selectable Table'!D:EB,2,0)</f>
        <v>MERCK</v>
      </c>
      <c r="B150" t="s">
        <v>181</v>
      </c>
      <c r="C150" t="s">
        <v>133</v>
      </c>
      <c r="D150" t="s">
        <v>108</v>
      </c>
      <c r="E150" t="s">
        <v>105</v>
      </c>
      <c r="F150" s="111">
        <f>+VLOOKUP(C150,'Selectable Table'!O:P,2,0)</f>
        <v>40700</v>
      </c>
      <c r="G150" s="111" t="str">
        <f>+VLOOKUP(F150,'Selectable Table'!P:Q,2,0)</f>
        <v>Revenues - Third Parties</v>
      </c>
      <c r="I150" t="s">
        <v>121</v>
      </c>
      <c r="J150" s="111">
        <v>2026</v>
      </c>
      <c r="K150" s="111">
        <v>7</v>
      </c>
      <c r="L150" s="111" t="s">
        <v>94</v>
      </c>
      <c r="M150">
        <v>115.89</v>
      </c>
      <c r="N150">
        <v>1</v>
      </c>
      <c r="O150">
        <v>115.89</v>
      </c>
      <c r="P150" t="s">
        <v>95</v>
      </c>
      <c r="Q150" s="111">
        <f>+VLOOKUP(I150,'Selectable Table'!AB:AC,2,0)</f>
        <v>0</v>
      </c>
    </row>
    <row r="151" spans="1:17" x14ac:dyDescent="0.25">
      <c r="A151" s="111" t="str">
        <f>+VLOOKUP(C151,'Selectable Table'!D:EB,2,0)</f>
        <v>MERCK</v>
      </c>
      <c r="B151" t="s">
        <v>181</v>
      </c>
      <c r="C151" t="s">
        <v>133</v>
      </c>
      <c r="D151" t="s">
        <v>108</v>
      </c>
      <c r="E151" t="s">
        <v>105</v>
      </c>
      <c r="F151" s="111">
        <f>+VLOOKUP(C151,'Selectable Table'!O:P,2,0)</f>
        <v>40700</v>
      </c>
      <c r="G151" s="111" t="str">
        <f>+VLOOKUP(F151,'Selectable Table'!P:Q,2,0)</f>
        <v>Revenues - Third Parties</v>
      </c>
      <c r="I151" t="s">
        <v>111</v>
      </c>
      <c r="J151" s="111">
        <v>2026</v>
      </c>
      <c r="K151" s="111">
        <v>7</v>
      </c>
      <c r="L151" s="111" t="s">
        <v>94</v>
      </c>
      <c r="M151">
        <v>860.67</v>
      </c>
      <c r="N151">
        <v>1</v>
      </c>
      <c r="O151">
        <v>860.67</v>
      </c>
      <c r="P151" t="s">
        <v>95</v>
      </c>
      <c r="Q151" s="111">
        <f>+VLOOKUP(I151,'Selectable Table'!AB:AC,2,0)</f>
        <v>0</v>
      </c>
    </row>
    <row r="152" spans="1:17" x14ac:dyDescent="0.25">
      <c r="A152" s="111" t="str">
        <f>+VLOOKUP(C152,'Selectable Table'!D:EB,2,0)</f>
        <v>MERCK</v>
      </c>
      <c r="B152" t="s">
        <v>182</v>
      </c>
      <c r="C152" t="s">
        <v>133</v>
      </c>
      <c r="D152" t="s">
        <v>108</v>
      </c>
      <c r="E152" t="s">
        <v>104</v>
      </c>
      <c r="F152" s="111">
        <f>+VLOOKUP(C152,'Selectable Table'!O:P,2,0)</f>
        <v>40700</v>
      </c>
      <c r="G152" s="111" t="str">
        <f>+VLOOKUP(F152,'Selectable Table'!P:Q,2,0)</f>
        <v>Revenues - Third Parties</v>
      </c>
      <c r="I152" t="s">
        <v>118</v>
      </c>
      <c r="J152" s="111">
        <v>2026</v>
      </c>
      <c r="K152" s="111">
        <v>7</v>
      </c>
      <c r="L152" s="111" t="s">
        <v>94</v>
      </c>
      <c r="M152">
        <v>54.08</v>
      </c>
      <c r="N152">
        <v>1</v>
      </c>
      <c r="O152">
        <v>54.08</v>
      </c>
      <c r="P152" t="s">
        <v>95</v>
      </c>
      <c r="Q152" s="111">
        <f>+VLOOKUP(I152,'Selectable Table'!AB:AC,2,0)</f>
        <v>0</v>
      </c>
    </row>
    <row r="153" spans="1:17" x14ac:dyDescent="0.25">
      <c r="A153" s="111" t="str">
        <f>+VLOOKUP(C153,'Selectable Table'!D:EB,2,0)</f>
        <v>MERCK</v>
      </c>
      <c r="B153" t="s">
        <v>182</v>
      </c>
      <c r="C153" t="s">
        <v>133</v>
      </c>
      <c r="D153" t="s">
        <v>108</v>
      </c>
      <c r="E153" t="s">
        <v>104</v>
      </c>
      <c r="F153" s="111">
        <f>+VLOOKUP(C153,'Selectable Table'!O:P,2,0)</f>
        <v>40700</v>
      </c>
      <c r="G153" s="111" t="str">
        <f>+VLOOKUP(F153,'Selectable Table'!P:Q,2,0)</f>
        <v>Revenues - Third Parties</v>
      </c>
      <c r="I153" t="s">
        <v>120</v>
      </c>
      <c r="J153" s="111">
        <v>2026</v>
      </c>
      <c r="K153" s="111">
        <v>7</v>
      </c>
      <c r="L153" s="111" t="s">
        <v>94</v>
      </c>
      <c r="M153">
        <v>135.19999999999999</v>
      </c>
      <c r="N153">
        <v>1</v>
      </c>
      <c r="O153">
        <v>135.19999999999999</v>
      </c>
      <c r="P153" t="s">
        <v>95</v>
      </c>
      <c r="Q153" s="111">
        <f>+VLOOKUP(I153,'Selectable Table'!AB:AC,2,0)</f>
        <v>0</v>
      </c>
    </row>
    <row r="154" spans="1:17" x14ac:dyDescent="0.25">
      <c r="A154" s="111" t="str">
        <f>+VLOOKUP(C154,'Selectable Table'!D:EB,2,0)</f>
        <v>MERCK</v>
      </c>
      <c r="B154" t="s">
        <v>182</v>
      </c>
      <c r="C154" t="s">
        <v>133</v>
      </c>
      <c r="D154" t="s">
        <v>108</v>
      </c>
      <c r="E154" t="s">
        <v>105</v>
      </c>
      <c r="F154" s="111">
        <f>+VLOOKUP(C154,'Selectable Table'!O:P,2,0)</f>
        <v>40700</v>
      </c>
      <c r="G154" s="111" t="str">
        <f>+VLOOKUP(F154,'Selectable Table'!P:Q,2,0)</f>
        <v>Revenues - Third Parties</v>
      </c>
      <c r="I154" t="s">
        <v>121</v>
      </c>
      <c r="J154" s="111">
        <v>2026</v>
      </c>
      <c r="K154" s="111">
        <v>7</v>
      </c>
      <c r="L154" s="111" t="s">
        <v>94</v>
      </c>
      <c r="M154">
        <v>115.89</v>
      </c>
      <c r="N154">
        <v>1</v>
      </c>
      <c r="O154">
        <v>115.89</v>
      </c>
      <c r="P154" t="s">
        <v>95</v>
      </c>
      <c r="Q154" s="111">
        <f>+VLOOKUP(I154,'Selectable Table'!AB:AC,2,0)</f>
        <v>0</v>
      </c>
    </row>
    <row r="155" spans="1:17" x14ac:dyDescent="0.25">
      <c r="A155" s="111" t="str">
        <f>+VLOOKUP(C155,'Selectable Table'!D:EB,2,0)</f>
        <v>MERCK</v>
      </c>
      <c r="B155" t="s">
        <v>182</v>
      </c>
      <c r="C155" t="s">
        <v>133</v>
      </c>
      <c r="D155" t="s">
        <v>108</v>
      </c>
      <c r="E155" t="s">
        <v>105</v>
      </c>
      <c r="F155" s="111">
        <f>+VLOOKUP(C155,'Selectable Table'!O:P,2,0)</f>
        <v>40700</v>
      </c>
      <c r="G155" s="111" t="str">
        <f>+VLOOKUP(F155,'Selectable Table'!P:Q,2,0)</f>
        <v>Revenues - Third Parties</v>
      </c>
      <c r="I155" t="s">
        <v>111</v>
      </c>
      <c r="J155" s="111">
        <v>2026</v>
      </c>
      <c r="K155" s="111">
        <v>7</v>
      </c>
      <c r="L155" s="111" t="s">
        <v>94</v>
      </c>
      <c r="M155">
        <v>382.52</v>
      </c>
      <c r="N155">
        <v>1</v>
      </c>
      <c r="O155">
        <v>382.52</v>
      </c>
      <c r="P155" t="s">
        <v>95</v>
      </c>
      <c r="Q155" s="111">
        <f>+VLOOKUP(I155,'Selectable Table'!AB:AC,2,0)</f>
        <v>0</v>
      </c>
    </row>
    <row r="156" spans="1:17" x14ac:dyDescent="0.25">
      <c r="A156" s="111" t="str">
        <f>+VLOOKUP(C156,'Selectable Table'!D:EB,2,0)</f>
        <v>MERCK</v>
      </c>
      <c r="B156" t="s">
        <v>183</v>
      </c>
      <c r="C156" t="s">
        <v>133</v>
      </c>
      <c r="D156" t="s">
        <v>108</v>
      </c>
      <c r="E156" t="s">
        <v>105</v>
      </c>
      <c r="F156" s="111">
        <f>+VLOOKUP(C156,'Selectable Table'!O:P,2,0)</f>
        <v>40700</v>
      </c>
      <c r="G156" s="111" t="str">
        <f>+VLOOKUP(F156,'Selectable Table'!P:Q,2,0)</f>
        <v>Revenues - Third Parties</v>
      </c>
      <c r="I156" t="s">
        <v>121</v>
      </c>
      <c r="J156" s="111">
        <v>2026</v>
      </c>
      <c r="K156" s="111">
        <v>7</v>
      </c>
      <c r="L156" s="111" t="s">
        <v>94</v>
      </c>
      <c r="M156">
        <v>115.89</v>
      </c>
      <c r="N156">
        <v>1</v>
      </c>
      <c r="O156">
        <v>115.89</v>
      </c>
      <c r="P156" t="s">
        <v>95</v>
      </c>
      <c r="Q156" s="111">
        <f>+VLOOKUP(I156,'Selectable Table'!AB:AC,2,0)</f>
        <v>0</v>
      </c>
    </row>
    <row r="157" spans="1:17" x14ac:dyDescent="0.25">
      <c r="A157" s="111" t="str">
        <f>+VLOOKUP(C157,'Selectable Table'!D:EB,2,0)</f>
        <v>MERCK</v>
      </c>
      <c r="B157" t="s">
        <v>183</v>
      </c>
      <c r="C157" t="s">
        <v>133</v>
      </c>
      <c r="D157" t="s">
        <v>108</v>
      </c>
      <c r="E157" t="s">
        <v>105</v>
      </c>
      <c r="F157" s="111">
        <f>+VLOOKUP(C157,'Selectable Table'!O:P,2,0)</f>
        <v>40700</v>
      </c>
      <c r="G157" s="111" t="str">
        <f>+VLOOKUP(F157,'Selectable Table'!P:Q,2,0)</f>
        <v>Revenues - Third Parties</v>
      </c>
      <c r="I157" t="s">
        <v>111</v>
      </c>
      <c r="J157" s="111">
        <v>2026</v>
      </c>
      <c r="K157" s="111">
        <v>7</v>
      </c>
      <c r="L157" s="111" t="s">
        <v>94</v>
      </c>
      <c r="M157">
        <v>478.15</v>
      </c>
      <c r="N157">
        <v>1</v>
      </c>
      <c r="O157">
        <v>478.15</v>
      </c>
      <c r="P157" t="s">
        <v>95</v>
      </c>
      <c r="Q157" s="111">
        <f>+VLOOKUP(I157,'Selectable Table'!AB:AC,2,0)</f>
        <v>0</v>
      </c>
    </row>
    <row r="158" spans="1:17" x14ac:dyDescent="0.25">
      <c r="A158" s="111" t="str">
        <f>+VLOOKUP(C158,'Selectable Table'!D:EB,2,0)</f>
        <v>MERCK</v>
      </c>
      <c r="B158" t="s">
        <v>184</v>
      </c>
      <c r="C158" t="s">
        <v>133</v>
      </c>
      <c r="D158" t="s">
        <v>108</v>
      </c>
      <c r="E158" t="s">
        <v>105</v>
      </c>
      <c r="F158" s="111">
        <f>+VLOOKUP(C158,'Selectable Table'!O:P,2,0)</f>
        <v>40700</v>
      </c>
      <c r="G158" s="111" t="str">
        <f>+VLOOKUP(F158,'Selectable Table'!P:Q,2,0)</f>
        <v>Revenues - Third Parties</v>
      </c>
      <c r="I158" t="s">
        <v>111</v>
      </c>
      <c r="J158" s="111">
        <v>2026</v>
      </c>
      <c r="K158" s="111">
        <v>7</v>
      </c>
      <c r="L158" s="111" t="s">
        <v>94</v>
      </c>
      <c r="M158">
        <v>191.26</v>
      </c>
      <c r="N158">
        <v>1</v>
      </c>
      <c r="O158">
        <v>191.26</v>
      </c>
      <c r="P158" t="s">
        <v>95</v>
      </c>
      <c r="Q158" s="111">
        <f>+VLOOKUP(I158,'Selectable Table'!AB:AC,2,0)</f>
        <v>0</v>
      </c>
    </row>
    <row r="159" spans="1:17" x14ac:dyDescent="0.25">
      <c r="A159" s="111" t="str">
        <f>+VLOOKUP(C159,'Selectable Table'!D:EB,2,0)</f>
        <v>MERCK</v>
      </c>
      <c r="B159" t="s">
        <v>185</v>
      </c>
      <c r="C159" t="s">
        <v>133</v>
      </c>
      <c r="D159" t="s">
        <v>108</v>
      </c>
      <c r="E159" t="s">
        <v>104</v>
      </c>
      <c r="F159" s="111">
        <f>+VLOOKUP(C159,'Selectable Table'!O:P,2,0)</f>
        <v>40700</v>
      </c>
      <c r="G159" s="111" t="str">
        <f>+VLOOKUP(F159,'Selectable Table'!P:Q,2,0)</f>
        <v>Revenues - Third Parties</v>
      </c>
      <c r="I159" t="s">
        <v>118</v>
      </c>
      <c r="J159" s="111">
        <v>2026</v>
      </c>
      <c r="K159" s="111">
        <v>7</v>
      </c>
      <c r="L159" s="111" t="s">
        <v>94</v>
      </c>
      <c r="M159">
        <v>54.08</v>
      </c>
      <c r="N159">
        <v>1</v>
      </c>
      <c r="O159">
        <v>54.08</v>
      </c>
      <c r="P159" t="s">
        <v>95</v>
      </c>
      <c r="Q159" s="111">
        <f>+VLOOKUP(I159,'Selectable Table'!AB:AC,2,0)</f>
        <v>0</v>
      </c>
    </row>
    <row r="160" spans="1:17" x14ac:dyDescent="0.25">
      <c r="A160" s="111" t="str">
        <f>+VLOOKUP(C160,'Selectable Table'!D:EB,2,0)</f>
        <v>MERCK</v>
      </c>
      <c r="B160" t="s">
        <v>185</v>
      </c>
      <c r="C160" t="s">
        <v>133</v>
      </c>
      <c r="D160" t="s">
        <v>108</v>
      </c>
      <c r="E160" t="s">
        <v>104</v>
      </c>
      <c r="F160" s="111">
        <f>+VLOOKUP(C160,'Selectable Table'!O:P,2,0)</f>
        <v>40700</v>
      </c>
      <c r="G160" s="111" t="str">
        <f>+VLOOKUP(F160,'Selectable Table'!P:Q,2,0)</f>
        <v>Revenues - Third Parties</v>
      </c>
      <c r="I160" t="s">
        <v>120</v>
      </c>
      <c r="J160" s="111">
        <v>2026</v>
      </c>
      <c r="K160" s="111">
        <v>7</v>
      </c>
      <c r="L160" s="111" t="s">
        <v>94</v>
      </c>
      <c r="M160">
        <v>135.19999999999999</v>
      </c>
      <c r="N160">
        <v>1</v>
      </c>
      <c r="O160">
        <v>135.19999999999999</v>
      </c>
      <c r="P160" t="s">
        <v>95</v>
      </c>
      <c r="Q160" s="111">
        <f>+VLOOKUP(I160,'Selectable Table'!AB:AC,2,0)</f>
        <v>0</v>
      </c>
    </row>
    <row r="161" spans="1:17" x14ac:dyDescent="0.25">
      <c r="A161" s="111" t="str">
        <f>+VLOOKUP(C161,'Selectable Table'!D:EB,2,0)</f>
        <v>MERCK</v>
      </c>
      <c r="B161" t="s">
        <v>185</v>
      </c>
      <c r="C161" t="s">
        <v>133</v>
      </c>
      <c r="D161" t="s">
        <v>108</v>
      </c>
      <c r="E161" t="s">
        <v>105</v>
      </c>
      <c r="F161" s="111">
        <f>+VLOOKUP(C161,'Selectable Table'!O:P,2,0)</f>
        <v>40700</v>
      </c>
      <c r="G161" s="111" t="str">
        <f>+VLOOKUP(F161,'Selectable Table'!P:Q,2,0)</f>
        <v>Revenues - Third Parties</v>
      </c>
      <c r="I161" t="s">
        <v>121</v>
      </c>
      <c r="J161" s="111">
        <v>2026</v>
      </c>
      <c r="K161" s="111">
        <v>7</v>
      </c>
      <c r="L161" s="111" t="s">
        <v>94</v>
      </c>
      <c r="M161">
        <v>231.78</v>
      </c>
      <c r="N161">
        <v>1</v>
      </c>
      <c r="O161">
        <v>231.78</v>
      </c>
      <c r="P161" t="s">
        <v>95</v>
      </c>
      <c r="Q161" s="111">
        <f>+VLOOKUP(I161,'Selectable Table'!AB:AC,2,0)</f>
        <v>0</v>
      </c>
    </row>
    <row r="162" spans="1:17" x14ac:dyDescent="0.25">
      <c r="A162" s="111" t="str">
        <f>+VLOOKUP(C162,'Selectable Table'!D:EB,2,0)</f>
        <v>MERCK</v>
      </c>
      <c r="B162" t="s">
        <v>185</v>
      </c>
      <c r="C162" t="s">
        <v>133</v>
      </c>
      <c r="D162" t="s">
        <v>108</v>
      </c>
      <c r="E162" t="s">
        <v>105</v>
      </c>
      <c r="F162" s="111">
        <f>+VLOOKUP(C162,'Selectable Table'!O:P,2,0)</f>
        <v>40700</v>
      </c>
      <c r="G162" s="111" t="str">
        <f>+VLOOKUP(F162,'Selectable Table'!P:Q,2,0)</f>
        <v>Revenues - Third Parties</v>
      </c>
      <c r="I162" t="s">
        <v>111</v>
      </c>
      <c r="J162" s="111">
        <v>2026</v>
      </c>
      <c r="K162" s="111">
        <v>7</v>
      </c>
      <c r="L162" s="111" t="s">
        <v>94</v>
      </c>
      <c r="M162">
        <v>382.52</v>
      </c>
      <c r="N162">
        <v>1</v>
      </c>
      <c r="O162">
        <v>382.52</v>
      </c>
      <c r="P162" t="s">
        <v>95</v>
      </c>
      <c r="Q162" s="111">
        <f>+VLOOKUP(I162,'Selectable Table'!AB:AC,2,0)</f>
        <v>0</v>
      </c>
    </row>
    <row r="163" spans="1:17" x14ac:dyDescent="0.25">
      <c r="A163" s="111" t="str">
        <f>+VLOOKUP(C163,'Selectable Table'!D:EB,2,0)</f>
        <v>MERCK</v>
      </c>
      <c r="B163" t="s">
        <v>187</v>
      </c>
      <c r="C163" t="s">
        <v>133</v>
      </c>
      <c r="D163" t="s">
        <v>108</v>
      </c>
      <c r="E163" t="s">
        <v>105</v>
      </c>
      <c r="F163" s="111">
        <f>+VLOOKUP(C163,'Selectable Table'!O:P,2,0)</f>
        <v>40700</v>
      </c>
      <c r="G163" s="111" t="str">
        <f>+VLOOKUP(F163,'Selectable Table'!P:Q,2,0)</f>
        <v>Revenues - Third Parties</v>
      </c>
      <c r="I163" t="s">
        <v>111</v>
      </c>
      <c r="J163" s="111">
        <v>2026</v>
      </c>
      <c r="K163" s="111">
        <v>7</v>
      </c>
      <c r="L163" s="111" t="s">
        <v>94</v>
      </c>
      <c r="M163">
        <v>191.26</v>
      </c>
      <c r="N163">
        <v>1</v>
      </c>
      <c r="O163">
        <v>191.26</v>
      </c>
      <c r="P163" t="s">
        <v>95</v>
      </c>
      <c r="Q163" s="111">
        <f>+VLOOKUP(I163,'Selectable Table'!AB:AC,2,0)</f>
        <v>0</v>
      </c>
    </row>
    <row r="164" spans="1:17" x14ac:dyDescent="0.25">
      <c r="A164" s="111" t="str">
        <f>+VLOOKUP(C164,'Selectable Table'!D:EB,2,0)</f>
        <v>MERCK</v>
      </c>
      <c r="B164" t="s">
        <v>188</v>
      </c>
      <c r="C164" t="s">
        <v>133</v>
      </c>
      <c r="D164" t="s">
        <v>108</v>
      </c>
      <c r="E164" t="s">
        <v>102</v>
      </c>
      <c r="F164" s="111">
        <f>+VLOOKUP(C164,'Selectable Table'!O:P,2,0)</f>
        <v>40700</v>
      </c>
      <c r="G164" s="111" t="str">
        <f>+VLOOKUP(F164,'Selectable Table'!P:Q,2,0)</f>
        <v>Revenues - Third Parties</v>
      </c>
      <c r="I164" t="s">
        <v>186</v>
      </c>
      <c r="J164" s="111">
        <v>2026</v>
      </c>
      <c r="K164" s="111">
        <v>7</v>
      </c>
      <c r="L164" s="111" t="s">
        <v>94</v>
      </c>
      <c r="M164">
        <v>83.39</v>
      </c>
      <c r="N164">
        <v>1</v>
      </c>
      <c r="O164">
        <v>83.39</v>
      </c>
      <c r="P164" t="s">
        <v>95</v>
      </c>
      <c r="Q164" s="111">
        <f>+VLOOKUP(I164,'Selectable Table'!AB:AC,2,0)</f>
        <v>1</v>
      </c>
    </row>
    <row r="165" spans="1:17" x14ac:dyDescent="0.25">
      <c r="A165" s="111" t="str">
        <f>+VLOOKUP(C165,'Selectable Table'!D:EB,2,0)</f>
        <v>MERCK</v>
      </c>
      <c r="B165" t="s">
        <v>188</v>
      </c>
      <c r="C165" t="s">
        <v>133</v>
      </c>
      <c r="D165" t="s">
        <v>108</v>
      </c>
      <c r="E165" t="s">
        <v>93</v>
      </c>
      <c r="F165" s="111">
        <f>+VLOOKUP(C165,'Selectable Table'!O:P,2,0)</f>
        <v>40700</v>
      </c>
      <c r="G165" s="111" t="str">
        <f>+VLOOKUP(F165,'Selectable Table'!P:Q,2,0)</f>
        <v>Revenues - Third Parties</v>
      </c>
      <c r="I165" t="s">
        <v>240</v>
      </c>
      <c r="J165" s="111">
        <v>2026</v>
      </c>
      <c r="K165" s="111">
        <v>7</v>
      </c>
      <c r="L165" s="111" t="s">
        <v>94</v>
      </c>
      <c r="M165">
        <v>125.55</v>
      </c>
      <c r="N165">
        <v>1</v>
      </c>
      <c r="O165">
        <v>125.55</v>
      </c>
      <c r="P165" t="s">
        <v>95</v>
      </c>
      <c r="Q165" s="111">
        <f>+VLOOKUP(I165,'Selectable Table'!AB:AC,2,0)</f>
        <v>0</v>
      </c>
    </row>
    <row r="166" spans="1:17" x14ac:dyDescent="0.25">
      <c r="A166" s="111" t="str">
        <f>+VLOOKUP(C166,'Selectable Table'!D:EB,2,0)</f>
        <v>MERCK</v>
      </c>
      <c r="B166" t="s">
        <v>188</v>
      </c>
      <c r="C166" t="s">
        <v>133</v>
      </c>
      <c r="D166" t="s">
        <v>108</v>
      </c>
      <c r="E166" t="s">
        <v>104</v>
      </c>
      <c r="F166" s="111">
        <f>+VLOOKUP(C166,'Selectable Table'!O:P,2,0)</f>
        <v>40700</v>
      </c>
      <c r="G166" s="111" t="str">
        <f>+VLOOKUP(F166,'Selectable Table'!P:Q,2,0)</f>
        <v>Revenues - Third Parties</v>
      </c>
      <c r="I166" t="s">
        <v>118</v>
      </c>
      <c r="J166" s="111">
        <v>2026</v>
      </c>
      <c r="K166" s="111">
        <v>7</v>
      </c>
      <c r="L166" s="111" t="s">
        <v>94</v>
      </c>
      <c r="M166">
        <v>108.16</v>
      </c>
      <c r="N166">
        <v>1</v>
      </c>
      <c r="O166">
        <v>108.16</v>
      </c>
      <c r="P166" t="s">
        <v>95</v>
      </c>
      <c r="Q166" s="111">
        <f>+VLOOKUP(I166,'Selectable Table'!AB:AC,2,0)</f>
        <v>0</v>
      </c>
    </row>
    <row r="167" spans="1:17" x14ac:dyDescent="0.25">
      <c r="A167" s="111" t="str">
        <f>+VLOOKUP(C167,'Selectable Table'!D:EB,2,0)</f>
        <v>MERCK</v>
      </c>
      <c r="B167" t="s">
        <v>188</v>
      </c>
      <c r="C167" t="s">
        <v>133</v>
      </c>
      <c r="D167" t="s">
        <v>108</v>
      </c>
      <c r="E167" t="s">
        <v>104</v>
      </c>
      <c r="F167" s="111">
        <f>+VLOOKUP(C167,'Selectable Table'!O:P,2,0)</f>
        <v>40700</v>
      </c>
      <c r="G167" s="111" t="str">
        <f>+VLOOKUP(F167,'Selectable Table'!P:Q,2,0)</f>
        <v>Revenues - Third Parties</v>
      </c>
      <c r="I167" t="s">
        <v>120</v>
      </c>
      <c r="J167" s="111">
        <v>2026</v>
      </c>
      <c r="K167" s="111">
        <v>7</v>
      </c>
      <c r="L167" s="111" t="s">
        <v>94</v>
      </c>
      <c r="M167">
        <v>270.39999999999998</v>
      </c>
      <c r="N167">
        <v>1</v>
      </c>
      <c r="O167">
        <v>270.39999999999998</v>
      </c>
      <c r="P167" t="s">
        <v>95</v>
      </c>
      <c r="Q167" s="111">
        <f>+VLOOKUP(I167,'Selectable Table'!AB:AC,2,0)</f>
        <v>0</v>
      </c>
    </row>
    <row r="168" spans="1:17" x14ac:dyDescent="0.25">
      <c r="A168" s="111" t="str">
        <f>+VLOOKUP(C168,'Selectable Table'!D:EB,2,0)</f>
        <v>MERCK</v>
      </c>
      <c r="B168" t="s">
        <v>188</v>
      </c>
      <c r="C168" t="s">
        <v>133</v>
      </c>
      <c r="D168" t="s">
        <v>108</v>
      </c>
      <c r="E168" t="s">
        <v>105</v>
      </c>
      <c r="F168" s="111">
        <f>+VLOOKUP(C168,'Selectable Table'!O:P,2,0)</f>
        <v>40700</v>
      </c>
      <c r="G168" s="111" t="str">
        <f>+VLOOKUP(F168,'Selectable Table'!P:Q,2,0)</f>
        <v>Revenues - Third Parties</v>
      </c>
      <c r="I168" t="s">
        <v>121</v>
      </c>
      <c r="J168" s="111">
        <v>2026</v>
      </c>
      <c r="K168" s="111">
        <v>7</v>
      </c>
      <c r="L168" s="111" t="s">
        <v>94</v>
      </c>
      <c r="M168">
        <v>115.89</v>
      </c>
      <c r="N168">
        <v>1</v>
      </c>
      <c r="O168">
        <v>115.89</v>
      </c>
      <c r="P168" t="s">
        <v>95</v>
      </c>
      <c r="Q168" s="111">
        <f>+VLOOKUP(I168,'Selectable Table'!AB:AC,2,0)</f>
        <v>0</v>
      </c>
    </row>
    <row r="169" spans="1:17" x14ac:dyDescent="0.25">
      <c r="A169" s="111" t="str">
        <f>+VLOOKUP(C169,'Selectable Table'!D:EB,2,0)</f>
        <v>MERCK</v>
      </c>
      <c r="B169" t="s">
        <v>188</v>
      </c>
      <c r="C169" t="s">
        <v>133</v>
      </c>
      <c r="D169" t="s">
        <v>108</v>
      </c>
      <c r="E169" t="s">
        <v>105</v>
      </c>
      <c r="F169" s="111">
        <f>+VLOOKUP(C169,'Selectable Table'!O:P,2,0)</f>
        <v>40700</v>
      </c>
      <c r="G169" s="111" t="str">
        <f>+VLOOKUP(F169,'Selectable Table'!P:Q,2,0)</f>
        <v>Revenues - Third Parties</v>
      </c>
      <c r="I169" t="s">
        <v>111</v>
      </c>
      <c r="J169" s="111">
        <v>2026</v>
      </c>
      <c r="K169" s="111">
        <v>7</v>
      </c>
      <c r="L169" s="111" t="s">
        <v>94</v>
      </c>
      <c r="M169">
        <v>286.89</v>
      </c>
      <c r="N169">
        <v>1</v>
      </c>
      <c r="O169">
        <v>286.89</v>
      </c>
      <c r="P169" t="s">
        <v>95</v>
      </c>
      <c r="Q169" s="111">
        <f>+VLOOKUP(I169,'Selectable Table'!AB:AC,2,0)</f>
        <v>0</v>
      </c>
    </row>
    <row r="170" spans="1:17" x14ac:dyDescent="0.25">
      <c r="A170" s="111" t="str">
        <f>+VLOOKUP(C170,'Selectable Table'!D:EB,2,0)</f>
        <v>MERCK</v>
      </c>
      <c r="B170" t="s">
        <v>189</v>
      </c>
      <c r="C170" t="s">
        <v>133</v>
      </c>
      <c r="D170" t="s">
        <v>108</v>
      </c>
      <c r="E170" t="s">
        <v>102</v>
      </c>
      <c r="F170" s="111">
        <f>+VLOOKUP(C170,'Selectable Table'!O:P,2,0)</f>
        <v>40700</v>
      </c>
      <c r="G170" s="111" t="str">
        <f>+VLOOKUP(F170,'Selectable Table'!P:Q,2,0)</f>
        <v>Revenues - Third Parties</v>
      </c>
      <c r="I170" t="s">
        <v>125</v>
      </c>
      <c r="J170" s="111">
        <v>2026</v>
      </c>
      <c r="K170" s="111">
        <v>7</v>
      </c>
      <c r="L170" s="111" t="s">
        <v>94</v>
      </c>
      <c r="M170">
        <v>204.08</v>
      </c>
      <c r="N170">
        <v>1</v>
      </c>
      <c r="O170">
        <v>204.08</v>
      </c>
      <c r="P170" t="s">
        <v>95</v>
      </c>
      <c r="Q170" s="111">
        <f>+VLOOKUP(I170,'Selectable Table'!AB:AC,2,0)</f>
        <v>1</v>
      </c>
    </row>
    <row r="171" spans="1:17" x14ac:dyDescent="0.25">
      <c r="A171" s="111" t="str">
        <f>+VLOOKUP(C171,'Selectable Table'!D:EB,2,0)</f>
        <v>MERCK</v>
      </c>
      <c r="B171" t="s">
        <v>189</v>
      </c>
      <c r="C171" t="s">
        <v>133</v>
      </c>
      <c r="D171" t="s">
        <v>108</v>
      </c>
      <c r="E171" t="s">
        <v>104</v>
      </c>
      <c r="F171" s="111">
        <f>+VLOOKUP(C171,'Selectable Table'!O:P,2,0)</f>
        <v>40700</v>
      </c>
      <c r="G171" s="111" t="str">
        <f>+VLOOKUP(F171,'Selectable Table'!P:Q,2,0)</f>
        <v>Revenues - Third Parties</v>
      </c>
      <c r="I171" t="s">
        <v>118</v>
      </c>
      <c r="J171" s="111">
        <v>2026</v>
      </c>
      <c r="K171" s="111">
        <v>7</v>
      </c>
      <c r="L171" s="111" t="s">
        <v>94</v>
      </c>
      <c r="M171">
        <v>54.08</v>
      </c>
      <c r="N171">
        <v>1</v>
      </c>
      <c r="O171">
        <v>54.08</v>
      </c>
      <c r="P171" t="s">
        <v>95</v>
      </c>
      <c r="Q171" s="111">
        <f>+VLOOKUP(I171,'Selectable Table'!AB:AC,2,0)</f>
        <v>0</v>
      </c>
    </row>
    <row r="172" spans="1:17" x14ac:dyDescent="0.25">
      <c r="A172" s="111" t="str">
        <f>+VLOOKUP(C172,'Selectable Table'!D:EB,2,0)</f>
        <v>MERCK</v>
      </c>
      <c r="B172" t="s">
        <v>189</v>
      </c>
      <c r="C172" t="s">
        <v>133</v>
      </c>
      <c r="D172" t="s">
        <v>108</v>
      </c>
      <c r="E172" t="s">
        <v>104</v>
      </c>
      <c r="F172" s="111">
        <f>+VLOOKUP(C172,'Selectable Table'!O:P,2,0)</f>
        <v>40700</v>
      </c>
      <c r="G172" s="111" t="str">
        <f>+VLOOKUP(F172,'Selectable Table'!P:Q,2,0)</f>
        <v>Revenues - Third Parties</v>
      </c>
      <c r="I172" t="s">
        <v>120</v>
      </c>
      <c r="J172" s="111">
        <v>2026</v>
      </c>
      <c r="K172" s="111">
        <v>7</v>
      </c>
      <c r="L172" s="111" t="s">
        <v>94</v>
      </c>
      <c r="M172">
        <v>135.19999999999999</v>
      </c>
      <c r="N172">
        <v>1</v>
      </c>
      <c r="O172">
        <v>135.19999999999999</v>
      </c>
      <c r="P172" t="s">
        <v>95</v>
      </c>
      <c r="Q172" s="111">
        <f>+VLOOKUP(I172,'Selectable Table'!AB:AC,2,0)</f>
        <v>0</v>
      </c>
    </row>
    <row r="173" spans="1:17" x14ac:dyDescent="0.25">
      <c r="A173" s="111" t="str">
        <f>+VLOOKUP(C173,'Selectable Table'!D:EB,2,0)</f>
        <v>MERCK</v>
      </c>
      <c r="B173" t="s">
        <v>189</v>
      </c>
      <c r="C173" t="s">
        <v>133</v>
      </c>
      <c r="D173" t="s">
        <v>108</v>
      </c>
      <c r="E173" t="s">
        <v>105</v>
      </c>
      <c r="F173" s="111">
        <f>+VLOOKUP(C173,'Selectable Table'!O:P,2,0)</f>
        <v>40700</v>
      </c>
      <c r="G173" s="111" t="str">
        <f>+VLOOKUP(F173,'Selectable Table'!P:Q,2,0)</f>
        <v>Revenues - Third Parties</v>
      </c>
      <c r="I173" t="s">
        <v>144</v>
      </c>
      <c r="J173" s="111">
        <v>2026</v>
      </c>
      <c r="K173" s="111">
        <v>7</v>
      </c>
      <c r="L173" s="111" t="s">
        <v>94</v>
      </c>
      <c r="M173">
        <v>101.41</v>
      </c>
      <c r="N173">
        <v>1</v>
      </c>
      <c r="O173">
        <v>101.41</v>
      </c>
      <c r="P173" t="s">
        <v>95</v>
      </c>
      <c r="Q173" s="111">
        <f>+VLOOKUP(I173,'Selectable Table'!AB:AC,2,0)</f>
        <v>0</v>
      </c>
    </row>
    <row r="174" spans="1:17" x14ac:dyDescent="0.25">
      <c r="A174" s="111" t="str">
        <f>+VLOOKUP(C174,'Selectable Table'!D:EB,2,0)</f>
        <v>MERCK</v>
      </c>
      <c r="B174" t="s">
        <v>189</v>
      </c>
      <c r="C174" t="s">
        <v>133</v>
      </c>
      <c r="D174" t="s">
        <v>108</v>
      </c>
      <c r="E174" t="s">
        <v>105</v>
      </c>
      <c r="F174" s="111">
        <f>+VLOOKUP(C174,'Selectable Table'!O:P,2,0)</f>
        <v>40700</v>
      </c>
      <c r="G174" s="111" t="str">
        <f>+VLOOKUP(F174,'Selectable Table'!P:Q,2,0)</f>
        <v>Revenues - Third Parties</v>
      </c>
      <c r="I174" t="s">
        <v>111</v>
      </c>
      <c r="J174" s="111">
        <v>2026</v>
      </c>
      <c r="K174" s="111">
        <v>7</v>
      </c>
      <c r="L174" s="111" t="s">
        <v>94</v>
      </c>
      <c r="M174">
        <v>765.04</v>
      </c>
      <c r="N174">
        <v>1</v>
      </c>
      <c r="O174">
        <v>765.04</v>
      </c>
      <c r="P174" t="s">
        <v>95</v>
      </c>
      <c r="Q174" s="111">
        <f>+VLOOKUP(I174,'Selectable Table'!AB:AC,2,0)</f>
        <v>0</v>
      </c>
    </row>
    <row r="175" spans="1:17" x14ac:dyDescent="0.25">
      <c r="A175" s="111" t="str">
        <f>+VLOOKUP(C175,'Selectable Table'!D:EB,2,0)</f>
        <v>MERCK</v>
      </c>
      <c r="B175" t="s">
        <v>190</v>
      </c>
      <c r="C175" t="s">
        <v>133</v>
      </c>
      <c r="D175" t="s">
        <v>108</v>
      </c>
      <c r="E175" t="s">
        <v>102</v>
      </c>
      <c r="F175" s="111">
        <f>+VLOOKUP(C175,'Selectable Table'!O:P,2,0)</f>
        <v>40700</v>
      </c>
      <c r="G175" s="111" t="str">
        <f>+VLOOKUP(F175,'Selectable Table'!P:Q,2,0)</f>
        <v>Revenues - Third Parties</v>
      </c>
      <c r="I175" t="s">
        <v>186</v>
      </c>
      <c r="J175" s="111">
        <v>2026</v>
      </c>
      <c r="K175" s="111">
        <v>7</v>
      </c>
      <c r="L175" s="111" t="s">
        <v>94</v>
      </c>
      <c r="M175">
        <v>929.24</v>
      </c>
      <c r="N175">
        <v>1</v>
      </c>
      <c r="O175">
        <v>929.24</v>
      </c>
      <c r="P175" t="s">
        <v>95</v>
      </c>
      <c r="Q175" s="111">
        <f>+VLOOKUP(I175,'Selectable Table'!AB:AC,2,0)</f>
        <v>1</v>
      </c>
    </row>
    <row r="176" spans="1:17" x14ac:dyDescent="0.25">
      <c r="A176" s="111" t="str">
        <f>+VLOOKUP(C176,'Selectable Table'!D:EB,2,0)</f>
        <v>MERCK</v>
      </c>
      <c r="B176" t="s">
        <v>190</v>
      </c>
      <c r="C176" t="s">
        <v>133</v>
      </c>
      <c r="D176" t="s">
        <v>108</v>
      </c>
      <c r="E176" t="s">
        <v>93</v>
      </c>
      <c r="F176" s="111">
        <f>+VLOOKUP(C176,'Selectable Table'!O:P,2,0)</f>
        <v>40700</v>
      </c>
      <c r="G176" s="111" t="str">
        <f>+VLOOKUP(F176,'Selectable Table'!P:Q,2,0)</f>
        <v>Revenues - Third Parties</v>
      </c>
      <c r="I176" t="s">
        <v>240</v>
      </c>
      <c r="J176" s="111">
        <v>2026</v>
      </c>
      <c r="K176" s="111">
        <v>7</v>
      </c>
      <c r="L176" s="111" t="s">
        <v>94</v>
      </c>
      <c r="M176">
        <v>125.55</v>
      </c>
      <c r="N176">
        <v>1</v>
      </c>
      <c r="O176">
        <v>125.55</v>
      </c>
      <c r="P176" t="s">
        <v>95</v>
      </c>
      <c r="Q176" s="111">
        <f>+VLOOKUP(I176,'Selectable Table'!AB:AC,2,0)</f>
        <v>0</v>
      </c>
    </row>
    <row r="177" spans="1:17" x14ac:dyDescent="0.25">
      <c r="A177" s="111" t="str">
        <f>+VLOOKUP(C177,'Selectable Table'!D:EB,2,0)</f>
        <v>MERCK</v>
      </c>
      <c r="B177" t="s">
        <v>190</v>
      </c>
      <c r="C177" t="s">
        <v>133</v>
      </c>
      <c r="D177" t="s">
        <v>108</v>
      </c>
      <c r="E177" t="s">
        <v>105</v>
      </c>
      <c r="F177" s="111">
        <f>+VLOOKUP(C177,'Selectable Table'!O:P,2,0)</f>
        <v>40700</v>
      </c>
      <c r="G177" s="111" t="str">
        <f>+VLOOKUP(F177,'Selectable Table'!P:Q,2,0)</f>
        <v>Revenues - Third Parties</v>
      </c>
      <c r="I177" t="s">
        <v>121</v>
      </c>
      <c r="J177" s="111">
        <v>2026</v>
      </c>
      <c r="K177" s="111">
        <v>7</v>
      </c>
      <c r="L177" s="111" t="s">
        <v>94</v>
      </c>
      <c r="M177">
        <v>347.67</v>
      </c>
      <c r="N177">
        <v>1</v>
      </c>
      <c r="O177">
        <v>347.67</v>
      </c>
      <c r="P177" t="s">
        <v>95</v>
      </c>
      <c r="Q177" s="111">
        <f>+VLOOKUP(I177,'Selectable Table'!AB:AC,2,0)</f>
        <v>0</v>
      </c>
    </row>
    <row r="178" spans="1:17" x14ac:dyDescent="0.25">
      <c r="A178" s="111" t="str">
        <f>+VLOOKUP(C178,'Selectable Table'!D:EB,2,0)</f>
        <v>MERCK</v>
      </c>
      <c r="B178" t="s">
        <v>190</v>
      </c>
      <c r="C178" t="s">
        <v>133</v>
      </c>
      <c r="D178" t="s">
        <v>108</v>
      </c>
      <c r="E178" t="s">
        <v>105</v>
      </c>
      <c r="F178" s="111">
        <f>+VLOOKUP(C178,'Selectable Table'!O:P,2,0)</f>
        <v>40700</v>
      </c>
      <c r="G178" s="111" t="str">
        <f>+VLOOKUP(F178,'Selectable Table'!P:Q,2,0)</f>
        <v>Revenues - Third Parties</v>
      </c>
      <c r="I178" t="s">
        <v>139</v>
      </c>
      <c r="J178" s="111">
        <v>2026</v>
      </c>
      <c r="K178" s="111">
        <v>7</v>
      </c>
      <c r="L178" s="111" t="s">
        <v>94</v>
      </c>
      <c r="M178">
        <v>95.63</v>
      </c>
      <c r="N178">
        <v>1</v>
      </c>
      <c r="O178">
        <v>95.63</v>
      </c>
      <c r="P178" t="s">
        <v>95</v>
      </c>
      <c r="Q178" s="111">
        <f>+VLOOKUP(I178,'Selectable Table'!AB:AC,2,0)</f>
        <v>0</v>
      </c>
    </row>
    <row r="179" spans="1:17" x14ac:dyDescent="0.25">
      <c r="A179" s="111" t="str">
        <f>+VLOOKUP(C179,'Selectable Table'!D:EB,2,0)</f>
        <v>MERCK</v>
      </c>
      <c r="B179" t="s">
        <v>190</v>
      </c>
      <c r="C179" t="s">
        <v>133</v>
      </c>
      <c r="D179" t="s">
        <v>108</v>
      </c>
      <c r="E179" t="s">
        <v>105</v>
      </c>
      <c r="F179" s="111">
        <f>+VLOOKUP(C179,'Selectable Table'!O:P,2,0)</f>
        <v>40700</v>
      </c>
      <c r="G179" s="111" t="str">
        <f>+VLOOKUP(F179,'Selectable Table'!P:Q,2,0)</f>
        <v>Revenues - Third Parties</v>
      </c>
      <c r="I179" t="s">
        <v>111</v>
      </c>
      <c r="J179" s="111">
        <v>2026</v>
      </c>
      <c r="K179" s="111">
        <v>7</v>
      </c>
      <c r="L179" s="111" t="s">
        <v>94</v>
      </c>
      <c r="M179">
        <v>191.26</v>
      </c>
      <c r="N179">
        <v>1</v>
      </c>
      <c r="O179">
        <v>191.26</v>
      </c>
      <c r="P179" t="s">
        <v>95</v>
      </c>
      <c r="Q179" s="111">
        <f>+VLOOKUP(I179,'Selectable Table'!AB:AC,2,0)</f>
        <v>0</v>
      </c>
    </row>
    <row r="180" spans="1:17" x14ac:dyDescent="0.25">
      <c r="A180" s="111" t="str">
        <f>+VLOOKUP(C180,'Selectable Table'!D:EB,2,0)</f>
        <v>MERCK</v>
      </c>
      <c r="B180" t="s">
        <v>190</v>
      </c>
      <c r="C180" t="s">
        <v>133</v>
      </c>
      <c r="D180" t="s">
        <v>108</v>
      </c>
      <c r="E180" t="s">
        <v>105</v>
      </c>
      <c r="F180" s="111">
        <f>+VLOOKUP(C180,'Selectable Table'!O:P,2,0)</f>
        <v>40700</v>
      </c>
      <c r="G180" s="111" t="str">
        <f>+VLOOKUP(F180,'Selectable Table'!P:Q,2,0)</f>
        <v>Revenues - Third Parties</v>
      </c>
      <c r="I180" t="s">
        <v>158</v>
      </c>
      <c r="J180" s="111">
        <v>2026</v>
      </c>
      <c r="K180" s="111">
        <v>7</v>
      </c>
      <c r="L180" s="111" t="s">
        <v>94</v>
      </c>
      <c r="M180">
        <v>173.82</v>
      </c>
      <c r="N180">
        <v>1</v>
      </c>
      <c r="O180">
        <v>173.82</v>
      </c>
      <c r="P180" t="s">
        <v>95</v>
      </c>
      <c r="Q180" s="111">
        <f>+VLOOKUP(I180,'Selectable Table'!AB:AC,2,0)</f>
        <v>0</v>
      </c>
    </row>
    <row r="181" spans="1:17" x14ac:dyDescent="0.25">
      <c r="A181" s="111" t="str">
        <f>+VLOOKUP(C181,'Selectable Table'!D:EB,2,0)</f>
        <v>MERCK</v>
      </c>
      <c r="B181" t="s">
        <v>195</v>
      </c>
      <c r="C181" t="s">
        <v>133</v>
      </c>
      <c r="D181" t="s">
        <v>108</v>
      </c>
      <c r="E181" t="s">
        <v>105</v>
      </c>
      <c r="F181" s="111">
        <f>+VLOOKUP(C181,'Selectable Table'!O:P,2,0)</f>
        <v>40700</v>
      </c>
      <c r="G181" s="111" t="str">
        <f>+VLOOKUP(F181,'Selectable Table'!P:Q,2,0)</f>
        <v>Revenues - Third Parties</v>
      </c>
      <c r="I181" t="s">
        <v>121</v>
      </c>
      <c r="J181" s="111">
        <v>2026</v>
      </c>
      <c r="K181" s="111">
        <v>7</v>
      </c>
      <c r="L181" s="111" t="s">
        <v>94</v>
      </c>
      <c r="M181">
        <v>115.89</v>
      </c>
      <c r="N181">
        <v>1</v>
      </c>
      <c r="O181">
        <v>115.89</v>
      </c>
      <c r="P181" t="s">
        <v>95</v>
      </c>
      <c r="Q181" s="111">
        <f>+VLOOKUP(I181,'Selectable Table'!AB:AC,2,0)</f>
        <v>0</v>
      </c>
    </row>
    <row r="182" spans="1:17" x14ac:dyDescent="0.25">
      <c r="A182" s="111" t="str">
        <f>+VLOOKUP(C182,'Selectable Table'!D:EB,2,0)</f>
        <v>MERCK</v>
      </c>
      <c r="B182" t="s">
        <v>195</v>
      </c>
      <c r="C182" t="s">
        <v>133</v>
      </c>
      <c r="D182" t="s">
        <v>108</v>
      </c>
      <c r="E182" t="s">
        <v>105</v>
      </c>
      <c r="F182" s="111">
        <f>+VLOOKUP(C182,'Selectable Table'!O:P,2,0)</f>
        <v>40700</v>
      </c>
      <c r="G182" s="111" t="str">
        <f>+VLOOKUP(F182,'Selectable Table'!P:Q,2,0)</f>
        <v>Revenues - Third Parties</v>
      </c>
      <c r="I182" t="s">
        <v>111</v>
      </c>
      <c r="J182" s="111">
        <v>2026</v>
      </c>
      <c r="K182" s="111">
        <v>7</v>
      </c>
      <c r="L182" s="111" t="s">
        <v>94</v>
      </c>
      <c r="M182">
        <v>191.26</v>
      </c>
      <c r="N182">
        <v>1</v>
      </c>
      <c r="O182">
        <v>191.26</v>
      </c>
      <c r="P182" t="s">
        <v>95</v>
      </c>
      <c r="Q182" s="111">
        <f>+VLOOKUP(I182,'Selectable Table'!AB:AC,2,0)</f>
        <v>0</v>
      </c>
    </row>
    <row r="183" spans="1:17" x14ac:dyDescent="0.25">
      <c r="A183" s="111" t="str">
        <f>+VLOOKUP(C183,'Selectable Table'!D:EB,2,0)</f>
        <v>MERCK</v>
      </c>
      <c r="B183" t="s">
        <v>196</v>
      </c>
      <c r="C183" t="s">
        <v>133</v>
      </c>
      <c r="D183" t="s">
        <v>108</v>
      </c>
      <c r="E183" t="s">
        <v>102</v>
      </c>
      <c r="F183" s="111">
        <f>+VLOOKUP(C183,'Selectable Table'!O:P,2,0)</f>
        <v>40700</v>
      </c>
      <c r="G183" s="111" t="str">
        <f>+VLOOKUP(F183,'Selectable Table'!P:Q,2,0)</f>
        <v>Revenues - Third Parties</v>
      </c>
      <c r="I183" t="s">
        <v>125</v>
      </c>
      <c r="J183" s="111">
        <v>2026</v>
      </c>
      <c r="K183" s="111">
        <v>7</v>
      </c>
      <c r="L183" s="111" t="s">
        <v>94</v>
      </c>
      <c r="M183">
        <v>215.58</v>
      </c>
      <c r="N183">
        <v>1</v>
      </c>
      <c r="O183">
        <v>215.58</v>
      </c>
      <c r="P183" t="s">
        <v>95</v>
      </c>
      <c r="Q183" s="111">
        <f>+VLOOKUP(I183,'Selectable Table'!AB:AC,2,0)</f>
        <v>1</v>
      </c>
    </row>
    <row r="184" spans="1:17" x14ac:dyDescent="0.25">
      <c r="A184" s="111" t="str">
        <f>+VLOOKUP(C184,'Selectable Table'!D:EB,2,0)</f>
        <v>MERCK</v>
      </c>
      <c r="B184" t="s">
        <v>196</v>
      </c>
      <c r="C184" t="s">
        <v>133</v>
      </c>
      <c r="D184" t="s">
        <v>108</v>
      </c>
      <c r="E184" t="s">
        <v>93</v>
      </c>
      <c r="F184" s="111">
        <f>+VLOOKUP(C184,'Selectable Table'!O:P,2,0)</f>
        <v>40700</v>
      </c>
      <c r="G184" s="111" t="str">
        <f>+VLOOKUP(F184,'Selectable Table'!P:Q,2,0)</f>
        <v>Revenues - Third Parties</v>
      </c>
      <c r="I184" t="s">
        <v>191</v>
      </c>
      <c r="J184" s="111">
        <v>2026</v>
      </c>
      <c r="K184" s="111">
        <v>7</v>
      </c>
      <c r="L184" s="111" t="s">
        <v>94</v>
      </c>
      <c r="M184">
        <v>177.58</v>
      </c>
      <c r="N184">
        <v>1</v>
      </c>
      <c r="O184">
        <v>177.58</v>
      </c>
      <c r="P184" t="s">
        <v>95</v>
      </c>
      <c r="Q184" s="111">
        <f>+VLOOKUP(I184,'Selectable Table'!AB:AC,2,0)</f>
        <v>1</v>
      </c>
    </row>
    <row r="185" spans="1:17" x14ac:dyDescent="0.25">
      <c r="A185" s="111" t="str">
        <f>+VLOOKUP(C185,'Selectable Table'!D:EB,2,0)</f>
        <v>MERCK</v>
      </c>
      <c r="B185" t="s">
        <v>196</v>
      </c>
      <c r="C185" t="s">
        <v>133</v>
      </c>
      <c r="D185" t="s">
        <v>108</v>
      </c>
      <c r="E185" t="s">
        <v>93</v>
      </c>
      <c r="F185" s="111">
        <f>+VLOOKUP(C185,'Selectable Table'!O:P,2,0)</f>
        <v>40700</v>
      </c>
      <c r="G185" s="111" t="str">
        <f>+VLOOKUP(F185,'Selectable Table'!P:Q,2,0)</f>
        <v>Revenues - Third Parties</v>
      </c>
      <c r="I185" t="s">
        <v>166</v>
      </c>
      <c r="J185" s="111">
        <v>2026</v>
      </c>
      <c r="K185" s="111">
        <v>7</v>
      </c>
      <c r="L185" s="111" t="s">
        <v>94</v>
      </c>
      <c r="M185">
        <v>170.24</v>
      </c>
      <c r="N185">
        <v>1</v>
      </c>
      <c r="O185">
        <v>170.24</v>
      </c>
      <c r="P185" t="s">
        <v>95</v>
      </c>
      <c r="Q185" s="111">
        <f>+VLOOKUP(I185,'Selectable Table'!AB:AC,2,0)</f>
        <v>1</v>
      </c>
    </row>
    <row r="186" spans="1:17" x14ac:dyDescent="0.25">
      <c r="A186" s="111" t="str">
        <f>+VLOOKUP(C186,'Selectable Table'!D:EB,2,0)</f>
        <v>MERCK</v>
      </c>
      <c r="B186" t="s">
        <v>196</v>
      </c>
      <c r="C186" t="s">
        <v>133</v>
      </c>
      <c r="D186" t="s">
        <v>108</v>
      </c>
      <c r="E186" t="s">
        <v>93</v>
      </c>
      <c r="F186" s="111">
        <f>+VLOOKUP(C186,'Selectable Table'!O:P,2,0)</f>
        <v>40700</v>
      </c>
      <c r="G186" s="111" t="str">
        <f>+VLOOKUP(F186,'Selectable Table'!P:Q,2,0)</f>
        <v>Revenues - Third Parties</v>
      </c>
      <c r="I186" t="s">
        <v>167</v>
      </c>
      <c r="J186" s="111">
        <v>2026</v>
      </c>
      <c r="K186" s="111">
        <v>7</v>
      </c>
      <c r="L186" s="111" t="s">
        <v>94</v>
      </c>
      <c r="M186">
        <v>125.55</v>
      </c>
      <c r="N186">
        <v>1</v>
      </c>
      <c r="O186">
        <v>125.55</v>
      </c>
      <c r="P186" t="s">
        <v>95</v>
      </c>
      <c r="Q186" s="111">
        <f>+VLOOKUP(I186,'Selectable Table'!AB:AC,2,0)</f>
        <v>0</v>
      </c>
    </row>
    <row r="187" spans="1:17" x14ac:dyDescent="0.25">
      <c r="A187" s="111" t="str">
        <f>+VLOOKUP(C187,'Selectable Table'!D:EB,2,0)</f>
        <v>MERCK</v>
      </c>
      <c r="B187" t="s">
        <v>196</v>
      </c>
      <c r="C187" t="s">
        <v>133</v>
      </c>
      <c r="D187" t="s">
        <v>108</v>
      </c>
      <c r="E187" t="s">
        <v>93</v>
      </c>
      <c r="F187" s="111">
        <f>+VLOOKUP(C187,'Selectable Table'!O:P,2,0)</f>
        <v>40700</v>
      </c>
      <c r="G187" s="111" t="str">
        <f>+VLOOKUP(F187,'Selectable Table'!P:Q,2,0)</f>
        <v>Revenues - Third Parties</v>
      </c>
      <c r="I187" t="s">
        <v>168</v>
      </c>
      <c r="J187" s="111">
        <v>2026</v>
      </c>
      <c r="K187" s="111">
        <v>7</v>
      </c>
      <c r="L187" s="111" t="s">
        <v>94</v>
      </c>
      <c r="M187">
        <v>125.55</v>
      </c>
      <c r="N187">
        <v>1</v>
      </c>
      <c r="O187">
        <v>125.55</v>
      </c>
      <c r="P187" t="s">
        <v>95</v>
      </c>
      <c r="Q187" s="111">
        <f>+VLOOKUP(I187,'Selectable Table'!AB:AC,2,0)</f>
        <v>0</v>
      </c>
    </row>
    <row r="188" spans="1:17" x14ac:dyDescent="0.25">
      <c r="A188" s="111" t="str">
        <f>+VLOOKUP(C188,'Selectable Table'!D:EB,2,0)</f>
        <v>MERCK</v>
      </c>
      <c r="B188" t="s">
        <v>196</v>
      </c>
      <c r="C188" t="s">
        <v>133</v>
      </c>
      <c r="D188" t="s">
        <v>108</v>
      </c>
      <c r="E188" t="s">
        <v>93</v>
      </c>
      <c r="F188" s="111">
        <f>+VLOOKUP(C188,'Selectable Table'!O:P,2,0)</f>
        <v>40700</v>
      </c>
      <c r="G188" s="111" t="str">
        <f>+VLOOKUP(F188,'Selectable Table'!P:Q,2,0)</f>
        <v>Revenues - Third Parties</v>
      </c>
      <c r="I188" t="s">
        <v>169</v>
      </c>
      <c r="J188" s="111">
        <v>2026</v>
      </c>
      <c r="K188" s="111">
        <v>7</v>
      </c>
      <c r="L188" s="111" t="s">
        <v>94</v>
      </c>
      <c r="M188">
        <v>150.65</v>
      </c>
      <c r="N188">
        <v>1</v>
      </c>
      <c r="O188">
        <v>150.65</v>
      </c>
      <c r="P188" t="s">
        <v>95</v>
      </c>
      <c r="Q188" s="111">
        <f>+VLOOKUP(I188,'Selectable Table'!AB:AC,2,0)</f>
        <v>0</v>
      </c>
    </row>
    <row r="189" spans="1:17" x14ac:dyDescent="0.25">
      <c r="A189" s="111" t="str">
        <f>+VLOOKUP(C189,'Selectable Table'!D:EB,2,0)</f>
        <v>MERCK</v>
      </c>
      <c r="B189" t="s">
        <v>196</v>
      </c>
      <c r="C189" t="s">
        <v>133</v>
      </c>
      <c r="D189" t="s">
        <v>108</v>
      </c>
      <c r="E189" t="s">
        <v>105</v>
      </c>
      <c r="F189" s="111">
        <f>+VLOOKUP(C189,'Selectable Table'!O:P,2,0)</f>
        <v>40700</v>
      </c>
      <c r="G189" s="111" t="str">
        <f>+VLOOKUP(F189,'Selectable Table'!P:Q,2,0)</f>
        <v>Revenues - Third Parties</v>
      </c>
      <c r="I189" t="s">
        <v>121</v>
      </c>
      <c r="J189" s="111">
        <v>2026</v>
      </c>
      <c r="K189" s="111">
        <v>7</v>
      </c>
      <c r="L189" s="111" t="s">
        <v>94</v>
      </c>
      <c r="M189">
        <v>579.45000000000005</v>
      </c>
      <c r="N189">
        <v>1</v>
      </c>
      <c r="O189">
        <v>579.45000000000005</v>
      </c>
      <c r="P189" t="s">
        <v>95</v>
      </c>
      <c r="Q189" s="111">
        <f>+VLOOKUP(I189,'Selectable Table'!AB:AC,2,0)</f>
        <v>0</v>
      </c>
    </row>
    <row r="190" spans="1:17" x14ac:dyDescent="0.25">
      <c r="A190" s="111" t="str">
        <f>+VLOOKUP(C190,'Selectable Table'!D:EB,2,0)</f>
        <v>MERCK</v>
      </c>
      <c r="B190" t="s">
        <v>196</v>
      </c>
      <c r="C190" t="s">
        <v>133</v>
      </c>
      <c r="D190" t="s">
        <v>108</v>
      </c>
      <c r="E190" t="s">
        <v>105</v>
      </c>
      <c r="F190" s="111">
        <f>+VLOOKUP(C190,'Selectable Table'!O:P,2,0)</f>
        <v>40700</v>
      </c>
      <c r="G190" s="111" t="str">
        <f>+VLOOKUP(F190,'Selectable Table'!P:Q,2,0)</f>
        <v>Revenues - Third Parties</v>
      </c>
      <c r="I190" t="s">
        <v>139</v>
      </c>
      <c r="J190" s="111">
        <v>2026</v>
      </c>
      <c r="K190" s="111">
        <v>7</v>
      </c>
      <c r="L190" s="111" t="s">
        <v>94</v>
      </c>
      <c r="M190">
        <v>95.63</v>
      </c>
      <c r="N190">
        <v>1</v>
      </c>
      <c r="O190">
        <v>95.63</v>
      </c>
      <c r="P190" t="s">
        <v>95</v>
      </c>
      <c r="Q190" s="111">
        <f>+VLOOKUP(I190,'Selectable Table'!AB:AC,2,0)</f>
        <v>0</v>
      </c>
    </row>
    <row r="191" spans="1:17" x14ac:dyDescent="0.25">
      <c r="A191" s="111" t="str">
        <f>+VLOOKUP(C191,'Selectable Table'!D:EB,2,0)</f>
        <v>MERCK</v>
      </c>
      <c r="B191" t="s">
        <v>196</v>
      </c>
      <c r="C191" t="s">
        <v>133</v>
      </c>
      <c r="D191" t="s">
        <v>108</v>
      </c>
      <c r="E191" t="s">
        <v>105</v>
      </c>
      <c r="F191" s="111">
        <f>+VLOOKUP(C191,'Selectable Table'!O:P,2,0)</f>
        <v>40700</v>
      </c>
      <c r="G191" s="111" t="str">
        <f>+VLOOKUP(F191,'Selectable Table'!P:Q,2,0)</f>
        <v>Revenues - Third Parties</v>
      </c>
      <c r="I191" t="s">
        <v>111</v>
      </c>
      <c r="J191" s="111">
        <v>2026</v>
      </c>
      <c r="K191" s="111">
        <v>7</v>
      </c>
      <c r="L191" s="111" t="s">
        <v>94</v>
      </c>
      <c r="M191">
        <v>478.15</v>
      </c>
      <c r="N191">
        <v>1</v>
      </c>
      <c r="O191">
        <v>478.15</v>
      </c>
      <c r="P191" t="s">
        <v>95</v>
      </c>
      <c r="Q191" s="111">
        <f>+VLOOKUP(I191,'Selectable Table'!AB:AC,2,0)</f>
        <v>0</v>
      </c>
    </row>
    <row r="192" spans="1:17" x14ac:dyDescent="0.25">
      <c r="A192" s="111" t="str">
        <f>+VLOOKUP(C192,'Selectable Table'!D:EB,2,0)</f>
        <v>MERCK</v>
      </c>
      <c r="B192" t="s">
        <v>196</v>
      </c>
      <c r="C192" t="s">
        <v>133</v>
      </c>
      <c r="D192" t="s">
        <v>108</v>
      </c>
      <c r="E192" t="s">
        <v>105</v>
      </c>
      <c r="F192" s="111">
        <f>+VLOOKUP(C192,'Selectable Table'!O:P,2,0)</f>
        <v>40700</v>
      </c>
      <c r="G192" s="111" t="str">
        <f>+VLOOKUP(F192,'Selectable Table'!P:Q,2,0)</f>
        <v>Revenues - Third Parties</v>
      </c>
      <c r="I192" t="s">
        <v>158</v>
      </c>
      <c r="J192" s="111">
        <v>2026</v>
      </c>
      <c r="K192" s="111">
        <v>7</v>
      </c>
      <c r="L192" s="111" t="s">
        <v>94</v>
      </c>
      <c r="M192">
        <v>521.46</v>
      </c>
      <c r="N192">
        <v>1</v>
      </c>
      <c r="O192">
        <v>521.46</v>
      </c>
      <c r="P192" t="s">
        <v>95</v>
      </c>
      <c r="Q192" s="111">
        <f>+VLOOKUP(I192,'Selectable Table'!AB:AC,2,0)</f>
        <v>0</v>
      </c>
    </row>
    <row r="193" spans="1:17" x14ac:dyDescent="0.25">
      <c r="A193" s="111" t="str">
        <f>+VLOOKUP(C193,'Selectable Table'!D:EB,2,0)</f>
        <v>MERCK</v>
      </c>
      <c r="B193" t="s">
        <v>197</v>
      </c>
      <c r="C193" t="s">
        <v>133</v>
      </c>
      <c r="D193" t="s">
        <v>108</v>
      </c>
      <c r="E193" t="s">
        <v>102</v>
      </c>
      <c r="F193" s="111">
        <f>+VLOOKUP(C193,'Selectable Table'!O:P,2,0)</f>
        <v>40700</v>
      </c>
      <c r="G193" s="111" t="str">
        <f>+VLOOKUP(F193,'Selectable Table'!P:Q,2,0)</f>
        <v>Revenues - Third Parties</v>
      </c>
      <c r="I193" t="s">
        <v>125</v>
      </c>
      <c r="J193" s="111">
        <v>2026</v>
      </c>
      <c r="K193" s="111">
        <v>7</v>
      </c>
      <c r="L193" s="111" t="s">
        <v>94</v>
      </c>
      <c r="M193">
        <v>102.04</v>
      </c>
      <c r="N193">
        <v>1</v>
      </c>
      <c r="O193">
        <v>102.04</v>
      </c>
      <c r="P193" t="s">
        <v>95</v>
      </c>
      <c r="Q193" s="111">
        <f>+VLOOKUP(I193,'Selectable Table'!AB:AC,2,0)</f>
        <v>1</v>
      </c>
    </row>
    <row r="194" spans="1:17" x14ac:dyDescent="0.25">
      <c r="A194" s="111" t="str">
        <f>+VLOOKUP(C194,'Selectable Table'!D:EB,2,0)</f>
        <v>MERCK</v>
      </c>
      <c r="B194" t="s">
        <v>197</v>
      </c>
      <c r="C194" t="s">
        <v>133</v>
      </c>
      <c r="D194" t="s">
        <v>108</v>
      </c>
      <c r="E194" t="s">
        <v>93</v>
      </c>
      <c r="F194" s="111">
        <f>+VLOOKUP(C194,'Selectable Table'!O:P,2,0)</f>
        <v>40700</v>
      </c>
      <c r="G194" s="111" t="str">
        <f>+VLOOKUP(F194,'Selectable Table'!P:Q,2,0)</f>
        <v>Revenues - Third Parties</v>
      </c>
      <c r="I194" t="s">
        <v>240</v>
      </c>
      <c r="J194" s="111">
        <v>2026</v>
      </c>
      <c r="K194" s="111">
        <v>7</v>
      </c>
      <c r="L194" s="111" t="s">
        <v>94</v>
      </c>
      <c r="M194">
        <v>125.55</v>
      </c>
      <c r="N194">
        <v>1</v>
      </c>
      <c r="O194">
        <v>125.55</v>
      </c>
      <c r="P194" t="s">
        <v>95</v>
      </c>
      <c r="Q194" s="111">
        <f>+VLOOKUP(I194,'Selectable Table'!AB:AC,2,0)</f>
        <v>0</v>
      </c>
    </row>
    <row r="195" spans="1:17" x14ac:dyDescent="0.25">
      <c r="A195" s="111" t="str">
        <f>+VLOOKUP(C195,'Selectable Table'!D:EB,2,0)</f>
        <v>MERCK</v>
      </c>
      <c r="B195" t="s">
        <v>197</v>
      </c>
      <c r="C195" t="s">
        <v>133</v>
      </c>
      <c r="D195" t="s">
        <v>108</v>
      </c>
      <c r="E195" t="s">
        <v>104</v>
      </c>
      <c r="F195" s="111">
        <f>+VLOOKUP(C195,'Selectable Table'!O:P,2,0)</f>
        <v>40700</v>
      </c>
      <c r="G195" s="111" t="str">
        <f>+VLOOKUP(F195,'Selectable Table'!P:Q,2,0)</f>
        <v>Revenues - Third Parties</v>
      </c>
      <c r="I195" t="s">
        <v>118</v>
      </c>
      <c r="J195" s="111">
        <v>2026</v>
      </c>
      <c r="K195" s="111">
        <v>7</v>
      </c>
      <c r="L195" s="111" t="s">
        <v>94</v>
      </c>
      <c r="M195">
        <v>54.08</v>
      </c>
      <c r="N195">
        <v>1</v>
      </c>
      <c r="O195">
        <v>54.08</v>
      </c>
      <c r="P195" t="s">
        <v>95</v>
      </c>
      <c r="Q195" s="111">
        <f>+VLOOKUP(I195,'Selectable Table'!AB:AC,2,0)</f>
        <v>0</v>
      </c>
    </row>
    <row r="196" spans="1:17" x14ac:dyDescent="0.25">
      <c r="A196" s="111" t="str">
        <f>+VLOOKUP(C196,'Selectable Table'!D:EB,2,0)</f>
        <v>MERCK</v>
      </c>
      <c r="B196" t="s">
        <v>197</v>
      </c>
      <c r="C196" t="s">
        <v>133</v>
      </c>
      <c r="D196" t="s">
        <v>108</v>
      </c>
      <c r="E196" t="s">
        <v>104</v>
      </c>
      <c r="F196" s="111">
        <f>+VLOOKUP(C196,'Selectable Table'!O:P,2,0)</f>
        <v>40700</v>
      </c>
      <c r="G196" s="111" t="str">
        <f>+VLOOKUP(F196,'Selectable Table'!P:Q,2,0)</f>
        <v>Revenues - Third Parties</v>
      </c>
      <c r="I196" t="s">
        <v>120</v>
      </c>
      <c r="J196" s="111">
        <v>2026</v>
      </c>
      <c r="K196" s="111">
        <v>7</v>
      </c>
      <c r="L196" s="111" t="s">
        <v>94</v>
      </c>
      <c r="M196">
        <v>135.19999999999999</v>
      </c>
      <c r="N196">
        <v>1</v>
      </c>
      <c r="O196">
        <v>135.19999999999999</v>
      </c>
      <c r="P196" t="s">
        <v>95</v>
      </c>
      <c r="Q196" s="111">
        <f>+VLOOKUP(I196,'Selectable Table'!AB:AC,2,0)</f>
        <v>0</v>
      </c>
    </row>
    <row r="197" spans="1:17" x14ac:dyDescent="0.25">
      <c r="A197" s="111" t="str">
        <f>+VLOOKUP(C197,'Selectable Table'!D:EB,2,0)</f>
        <v>MERCK</v>
      </c>
      <c r="B197" t="s">
        <v>197</v>
      </c>
      <c r="C197" t="s">
        <v>133</v>
      </c>
      <c r="D197" t="s">
        <v>108</v>
      </c>
      <c r="E197" t="s">
        <v>105</v>
      </c>
      <c r="F197" s="111">
        <f>+VLOOKUP(C197,'Selectable Table'!O:P,2,0)</f>
        <v>40700</v>
      </c>
      <c r="G197" s="111" t="str">
        <f>+VLOOKUP(F197,'Selectable Table'!P:Q,2,0)</f>
        <v>Revenues - Third Parties</v>
      </c>
      <c r="I197" t="s">
        <v>121</v>
      </c>
      <c r="J197" s="111">
        <v>2026</v>
      </c>
      <c r="K197" s="111">
        <v>7</v>
      </c>
      <c r="L197" s="111" t="s">
        <v>94</v>
      </c>
      <c r="M197">
        <v>115.89</v>
      </c>
      <c r="N197">
        <v>1</v>
      </c>
      <c r="O197">
        <v>115.89</v>
      </c>
      <c r="P197" t="s">
        <v>95</v>
      </c>
      <c r="Q197" s="111">
        <f>+VLOOKUP(I197,'Selectable Table'!AB:AC,2,0)</f>
        <v>0</v>
      </c>
    </row>
    <row r="198" spans="1:17" x14ac:dyDescent="0.25">
      <c r="A198" s="111" t="str">
        <f>+VLOOKUP(C198,'Selectable Table'!D:EB,2,0)</f>
        <v>MERCK</v>
      </c>
      <c r="B198" t="s">
        <v>197</v>
      </c>
      <c r="C198" t="s">
        <v>133</v>
      </c>
      <c r="D198" t="s">
        <v>108</v>
      </c>
      <c r="E198" t="s">
        <v>105</v>
      </c>
      <c r="F198" s="111">
        <f>+VLOOKUP(C198,'Selectable Table'!O:P,2,0)</f>
        <v>40700</v>
      </c>
      <c r="G198" s="111" t="str">
        <f>+VLOOKUP(F198,'Selectable Table'!P:Q,2,0)</f>
        <v>Revenues - Third Parties</v>
      </c>
      <c r="I198" t="s">
        <v>111</v>
      </c>
      <c r="J198" s="111">
        <v>2026</v>
      </c>
      <c r="K198" s="111">
        <v>7</v>
      </c>
      <c r="L198" s="111" t="s">
        <v>94</v>
      </c>
      <c r="M198">
        <v>765.04</v>
      </c>
      <c r="N198">
        <v>1</v>
      </c>
      <c r="O198">
        <v>765.04</v>
      </c>
      <c r="P198" t="s">
        <v>95</v>
      </c>
      <c r="Q198" s="111">
        <f>+VLOOKUP(I198,'Selectable Table'!AB:AC,2,0)</f>
        <v>0</v>
      </c>
    </row>
    <row r="199" spans="1:17" x14ac:dyDescent="0.25">
      <c r="A199" s="111" t="str">
        <f>+VLOOKUP(C199,'Selectable Table'!D:EB,2,0)</f>
        <v>MERCK</v>
      </c>
      <c r="B199" t="s">
        <v>198</v>
      </c>
      <c r="C199" t="s">
        <v>133</v>
      </c>
      <c r="D199" t="s">
        <v>108</v>
      </c>
      <c r="E199" t="s">
        <v>105</v>
      </c>
      <c r="F199" s="111">
        <f>+VLOOKUP(C199,'Selectable Table'!O:P,2,0)</f>
        <v>40700</v>
      </c>
      <c r="G199" s="111" t="str">
        <f>+VLOOKUP(F199,'Selectable Table'!P:Q,2,0)</f>
        <v>Revenues - Third Parties</v>
      </c>
      <c r="I199" t="s">
        <v>111</v>
      </c>
      <c r="J199" s="111">
        <v>2026</v>
      </c>
      <c r="K199" s="111">
        <v>7</v>
      </c>
      <c r="L199" s="111" t="s">
        <v>94</v>
      </c>
      <c r="M199">
        <v>573.78</v>
      </c>
      <c r="N199">
        <v>1</v>
      </c>
      <c r="O199">
        <v>573.78</v>
      </c>
      <c r="P199" t="s">
        <v>95</v>
      </c>
      <c r="Q199" s="111">
        <f>+VLOOKUP(I199,'Selectable Table'!AB:AC,2,0)</f>
        <v>0</v>
      </c>
    </row>
    <row r="200" spans="1:17" x14ac:dyDescent="0.25">
      <c r="A200" s="111" t="str">
        <f>+VLOOKUP(C200,'Selectable Table'!D:EB,2,0)</f>
        <v>MERCK</v>
      </c>
      <c r="B200" t="s">
        <v>199</v>
      </c>
      <c r="C200" t="s">
        <v>133</v>
      </c>
      <c r="D200" t="s">
        <v>108</v>
      </c>
      <c r="E200" t="s">
        <v>105</v>
      </c>
      <c r="F200" s="111">
        <f>+VLOOKUP(C200,'Selectable Table'!O:P,2,0)</f>
        <v>40700</v>
      </c>
      <c r="G200" s="111" t="str">
        <f>+VLOOKUP(F200,'Selectable Table'!P:Q,2,0)</f>
        <v>Revenues - Third Parties</v>
      </c>
      <c r="I200" t="s">
        <v>121</v>
      </c>
      <c r="J200" s="111">
        <v>2026</v>
      </c>
      <c r="K200" s="111">
        <v>7</v>
      </c>
      <c r="L200" s="111" t="s">
        <v>94</v>
      </c>
      <c r="M200">
        <v>115.89</v>
      </c>
      <c r="N200">
        <v>1</v>
      </c>
      <c r="O200">
        <v>115.89</v>
      </c>
      <c r="P200" t="s">
        <v>95</v>
      </c>
      <c r="Q200" s="111">
        <f>+VLOOKUP(I200,'Selectable Table'!AB:AC,2,0)</f>
        <v>0</v>
      </c>
    </row>
    <row r="201" spans="1:17" x14ac:dyDescent="0.25">
      <c r="A201" s="111" t="str">
        <f>+VLOOKUP(C201,'Selectable Table'!D:EB,2,0)</f>
        <v>MERCK</v>
      </c>
      <c r="B201" t="s">
        <v>199</v>
      </c>
      <c r="C201" t="s">
        <v>133</v>
      </c>
      <c r="D201" t="s">
        <v>108</v>
      </c>
      <c r="E201" t="s">
        <v>105</v>
      </c>
      <c r="F201" s="111">
        <f>+VLOOKUP(C201,'Selectable Table'!O:P,2,0)</f>
        <v>40700</v>
      </c>
      <c r="G201" s="111" t="str">
        <f>+VLOOKUP(F201,'Selectable Table'!P:Q,2,0)</f>
        <v>Revenues - Third Parties</v>
      </c>
      <c r="I201" t="s">
        <v>111</v>
      </c>
      <c r="J201" s="111">
        <v>2026</v>
      </c>
      <c r="K201" s="111">
        <v>7</v>
      </c>
      <c r="L201" s="111" t="s">
        <v>94</v>
      </c>
      <c r="M201">
        <v>382.52</v>
      </c>
      <c r="N201">
        <v>1</v>
      </c>
      <c r="O201">
        <v>382.52</v>
      </c>
      <c r="P201" t="s">
        <v>95</v>
      </c>
      <c r="Q201" s="111">
        <f>+VLOOKUP(I201,'Selectable Table'!AB:AC,2,0)</f>
        <v>0</v>
      </c>
    </row>
    <row r="202" spans="1:17" x14ac:dyDescent="0.25">
      <c r="A202" s="111" t="str">
        <f>+VLOOKUP(C202,'Selectable Table'!D:EB,2,0)</f>
        <v>MERCK</v>
      </c>
      <c r="B202" t="s">
        <v>200</v>
      </c>
      <c r="C202" t="s">
        <v>133</v>
      </c>
      <c r="D202" t="s">
        <v>108</v>
      </c>
      <c r="E202" t="s">
        <v>93</v>
      </c>
      <c r="F202" s="111">
        <f>+VLOOKUP(C202,'Selectable Table'!O:P,2,0)</f>
        <v>40700</v>
      </c>
      <c r="G202" s="111" t="str">
        <f>+VLOOKUP(F202,'Selectable Table'!P:Q,2,0)</f>
        <v>Revenues - Third Parties</v>
      </c>
      <c r="I202" t="s">
        <v>191</v>
      </c>
      <c r="J202" s="111">
        <v>2026</v>
      </c>
      <c r="K202" s="111">
        <v>7</v>
      </c>
      <c r="L202" s="111" t="s">
        <v>94</v>
      </c>
      <c r="M202">
        <v>177.58</v>
      </c>
      <c r="N202">
        <v>1</v>
      </c>
      <c r="O202">
        <v>177.58</v>
      </c>
      <c r="P202" t="s">
        <v>95</v>
      </c>
      <c r="Q202" s="111">
        <f>+VLOOKUP(I202,'Selectable Table'!AB:AC,2,0)</f>
        <v>1</v>
      </c>
    </row>
    <row r="203" spans="1:17" x14ac:dyDescent="0.25">
      <c r="A203" s="111" t="str">
        <f>+VLOOKUP(C203,'Selectable Table'!D:EB,2,0)</f>
        <v>MERCK</v>
      </c>
      <c r="B203" t="s">
        <v>200</v>
      </c>
      <c r="C203" t="s">
        <v>133</v>
      </c>
      <c r="D203" t="s">
        <v>108</v>
      </c>
      <c r="E203" t="s">
        <v>93</v>
      </c>
      <c r="F203" s="111">
        <f>+VLOOKUP(C203,'Selectable Table'!O:P,2,0)</f>
        <v>40700</v>
      </c>
      <c r="G203" s="111" t="str">
        <f>+VLOOKUP(F203,'Selectable Table'!P:Q,2,0)</f>
        <v>Revenues - Third Parties</v>
      </c>
      <c r="I203" t="s">
        <v>168</v>
      </c>
      <c r="J203" s="111">
        <v>2026</v>
      </c>
      <c r="K203" s="111">
        <v>7</v>
      </c>
      <c r="L203" s="111" t="s">
        <v>94</v>
      </c>
      <c r="M203">
        <v>125.55</v>
      </c>
      <c r="N203">
        <v>1</v>
      </c>
      <c r="O203">
        <v>125.55</v>
      </c>
      <c r="P203" t="s">
        <v>95</v>
      </c>
      <c r="Q203" s="111">
        <f>+VLOOKUP(I203,'Selectable Table'!AB:AC,2,0)</f>
        <v>0</v>
      </c>
    </row>
    <row r="204" spans="1:17" x14ac:dyDescent="0.25">
      <c r="A204" s="111" t="str">
        <f>+VLOOKUP(C204,'Selectable Table'!D:EB,2,0)</f>
        <v>MERCK</v>
      </c>
      <c r="B204" t="s">
        <v>200</v>
      </c>
      <c r="C204" t="s">
        <v>133</v>
      </c>
      <c r="D204" t="s">
        <v>108</v>
      </c>
      <c r="E204" t="s">
        <v>104</v>
      </c>
      <c r="F204" s="111">
        <f>+VLOOKUP(C204,'Selectable Table'!O:P,2,0)</f>
        <v>40700</v>
      </c>
      <c r="G204" s="111" t="str">
        <f>+VLOOKUP(F204,'Selectable Table'!P:Q,2,0)</f>
        <v>Revenues - Third Parties</v>
      </c>
      <c r="I204" t="s">
        <v>118</v>
      </c>
      <c r="J204" s="111">
        <v>2026</v>
      </c>
      <c r="K204" s="111">
        <v>7</v>
      </c>
      <c r="L204" s="111" t="s">
        <v>94</v>
      </c>
      <c r="M204">
        <v>54.08</v>
      </c>
      <c r="N204">
        <v>1</v>
      </c>
      <c r="O204">
        <v>54.08</v>
      </c>
      <c r="P204" t="s">
        <v>95</v>
      </c>
      <c r="Q204" s="111">
        <f>+VLOOKUP(I204,'Selectable Table'!AB:AC,2,0)</f>
        <v>0</v>
      </c>
    </row>
    <row r="205" spans="1:17" x14ac:dyDescent="0.25">
      <c r="A205" s="111" t="str">
        <f>+VLOOKUP(C205,'Selectable Table'!D:EB,2,0)</f>
        <v>MERCK</v>
      </c>
      <c r="B205" t="s">
        <v>200</v>
      </c>
      <c r="C205" t="s">
        <v>133</v>
      </c>
      <c r="D205" t="s">
        <v>108</v>
      </c>
      <c r="E205" t="s">
        <v>104</v>
      </c>
      <c r="F205" s="111">
        <f>+VLOOKUP(C205,'Selectable Table'!O:P,2,0)</f>
        <v>40700</v>
      </c>
      <c r="G205" s="111" t="str">
        <f>+VLOOKUP(F205,'Selectable Table'!P:Q,2,0)</f>
        <v>Revenues - Third Parties</v>
      </c>
      <c r="I205" t="s">
        <v>120</v>
      </c>
      <c r="J205" s="111">
        <v>2026</v>
      </c>
      <c r="K205" s="111">
        <v>7</v>
      </c>
      <c r="L205" s="111" t="s">
        <v>94</v>
      </c>
      <c r="M205">
        <v>135.19999999999999</v>
      </c>
      <c r="N205">
        <v>1</v>
      </c>
      <c r="O205">
        <v>135.19999999999999</v>
      </c>
      <c r="P205" t="s">
        <v>95</v>
      </c>
      <c r="Q205" s="111">
        <f>+VLOOKUP(I205,'Selectable Table'!AB:AC,2,0)</f>
        <v>0</v>
      </c>
    </row>
    <row r="206" spans="1:17" x14ac:dyDescent="0.25">
      <c r="A206" s="111" t="str">
        <f>+VLOOKUP(C206,'Selectable Table'!D:EB,2,0)</f>
        <v>MERCK</v>
      </c>
      <c r="B206" t="s">
        <v>200</v>
      </c>
      <c r="C206" t="s">
        <v>133</v>
      </c>
      <c r="D206" t="s">
        <v>108</v>
      </c>
      <c r="E206" t="s">
        <v>105</v>
      </c>
      <c r="F206" s="111">
        <f>+VLOOKUP(C206,'Selectable Table'!O:P,2,0)</f>
        <v>40700</v>
      </c>
      <c r="G206" s="111" t="str">
        <f>+VLOOKUP(F206,'Selectable Table'!P:Q,2,0)</f>
        <v>Revenues - Third Parties</v>
      </c>
      <c r="I206" t="s">
        <v>121</v>
      </c>
      <c r="J206" s="111">
        <v>2026</v>
      </c>
      <c r="K206" s="111">
        <v>7</v>
      </c>
      <c r="L206" s="111" t="s">
        <v>94</v>
      </c>
      <c r="M206">
        <v>347.67</v>
      </c>
      <c r="N206">
        <v>1</v>
      </c>
      <c r="O206">
        <v>347.67</v>
      </c>
      <c r="P206" t="s">
        <v>95</v>
      </c>
      <c r="Q206" s="111">
        <f>+VLOOKUP(I206,'Selectable Table'!AB:AC,2,0)</f>
        <v>0</v>
      </c>
    </row>
    <row r="207" spans="1:17" x14ac:dyDescent="0.25">
      <c r="A207" s="111" t="str">
        <f>+VLOOKUP(C207,'Selectable Table'!D:EB,2,0)</f>
        <v>MERCK</v>
      </c>
      <c r="B207" t="s">
        <v>200</v>
      </c>
      <c r="C207" t="s">
        <v>133</v>
      </c>
      <c r="D207" t="s">
        <v>108</v>
      </c>
      <c r="E207" t="s">
        <v>105</v>
      </c>
      <c r="F207" s="111">
        <f>+VLOOKUP(C207,'Selectable Table'!O:P,2,0)</f>
        <v>40700</v>
      </c>
      <c r="G207" s="111" t="str">
        <f>+VLOOKUP(F207,'Selectable Table'!P:Q,2,0)</f>
        <v>Revenues - Third Parties</v>
      </c>
      <c r="I207" t="s">
        <v>139</v>
      </c>
      <c r="J207" s="111">
        <v>2026</v>
      </c>
      <c r="K207" s="111">
        <v>7</v>
      </c>
      <c r="L207" s="111" t="s">
        <v>94</v>
      </c>
      <c r="M207">
        <v>95.63</v>
      </c>
      <c r="N207">
        <v>1</v>
      </c>
      <c r="O207">
        <v>95.63</v>
      </c>
      <c r="P207" t="s">
        <v>95</v>
      </c>
      <c r="Q207" s="111">
        <f>+VLOOKUP(I207,'Selectable Table'!AB:AC,2,0)</f>
        <v>0</v>
      </c>
    </row>
    <row r="208" spans="1:17" x14ac:dyDescent="0.25">
      <c r="A208" s="111" t="str">
        <f>+VLOOKUP(C208,'Selectable Table'!D:EB,2,0)</f>
        <v>MERCK</v>
      </c>
      <c r="B208" t="s">
        <v>200</v>
      </c>
      <c r="C208" t="s">
        <v>133</v>
      </c>
      <c r="D208" t="s">
        <v>108</v>
      </c>
      <c r="E208" t="s">
        <v>105</v>
      </c>
      <c r="F208" s="111">
        <f>+VLOOKUP(C208,'Selectable Table'!O:P,2,0)</f>
        <v>40700</v>
      </c>
      <c r="G208" s="111" t="str">
        <f>+VLOOKUP(F208,'Selectable Table'!P:Q,2,0)</f>
        <v>Revenues - Third Parties</v>
      </c>
      <c r="I208" t="s">
        <v>111</v>
      </c>
      <c r="J208" s="111">
        <v>2026</v>
      </c>
      <c r="K208" s="111">
        <v>7</v>
      </c>
      <c r="L208" s="111" t="s">
        <v>94</v>
      </c>
      <c r="M208">
        <v>286.89</v>
      </c>
      <c r="N208">
        <v>1</v>
      </c>
      <c r="O208">
        <v>286.89</v>
      </c>
      <c r="P208" t="s">
        <v>95</v>
      </c>
      <c r="Q208" s="111">
        <f>+VLOOKUP(I208,'Selectable Table'!AB:AC,2,0)</f>
        <v>0</v>
      </c>
    </row>
    <row r="209" spans="1:17" x14ac:dyDescent="0.25">
      <c r="A209" s="111" t="str">
        <f>+VLOOKUP(C209,'Selectable Table'!D:EB,2,0)</f>
        <v>MERCK</v>
      </c>
      <c r="B209" t="s">
        <v>200</v>
      </c>
      <c r="C209" t="s">
        <v>133</v>
      </c>
      <c r="D209" t="s">
        <v>108</v>
      </c>
      <c r="E209" t="s">
        <v>105</v>
      </c>
      <c r="F209" s="111">
        <f>+VLOOKUP(C209,'Selectable Table'!O:P,2,0)</f>
        <v>40700</v>
      </c>
      <c r="G209" s="111" t="str">
        <f>+VLOOKUP(F209,'Selectable Table'!P:Q,2,0)</f>
        <v>Revenues - Third Parties</v>
      </c>
      <c r="I209" t="s">
        <v>158</v>
      </c>
      <c r="J209" s="111">
        <v>2026</v>
      </c>
      <c r="K209" s="111">
        <v>7</v>
      </c>
      <c r="L209" s="111" t="s">
        <v>94</v>
      </c>
      <c r="M209">
        <v>173.82</v>
      </c>
      <c r="N209">
        <v>1</v>
      </c>
      <c r="O209">
        <v>173.82</v>
      </c>
      <c r="P209" t="s">
        <v>95</v>
      </c>
      <c r="Q209" s="111">
        <f>+VLOOKUP(I209,'Selectable Table'!AB:AC,2,0)</f>
        <v>0</v>
      </c>
    </row>
    <row r="210" spans="1:17" x14ac:dyDescent="0.25">
      <c r="A210" s="111" t="str">
        <f>+VLOOKUP(C210,'Selectable Table'!D:EB,2,0)</f>
        <v>MERCK</v>
      </c>
      <c r="B210" t="s">
        <v>201</v>
      </c>
      <c r="C210" t="s">
        <v>133</v>
      </c>
      <c r="D210" t="s">
        <v>108</v>
      </c>
      <c r="E210" t="s">
        <v>105</v>
      </c>
      <c r="F210" s="111">
        <f>+VLOOKUP(C210,'Selectable Table'!O:P,2,0)</f>
        <v>40700</v>
      </c>
      <c r="G210" s="111" t="str">
        <f>+VLOOKUP(F210,'Selectable Table'!P:Q,2,0)</f>
        <v>Revenues - Third Parties</v>
      </c>
      <c r="I210" t="s">
        <v>144</v>
      </c>
      <c r="J210" s="111">
        <v>2026</v>
      </c>
      <c r="K210" s="111">
        <v>7</v>
      </c>
      <c r="L210" s="111" t="s">
        <v>94</v>
      </c>
      <c r="M210">
        <v>202.82</v>
      </c>
      <c r="N210">
        <v>1</v>
      </c>
      <c r="O210">
        <v>202.82</v>
      </c>
      <c r="P210" t="s">
        <v>95</v>
      </c>
      <c r="Q210" s="111">
        <f>+VLOOKUP(I210,'Selectable Table'!AB:AC,2,0)</f>
        <v>0</v>
      </c>
    </row>
    <row r="211" spans="1:17" x14ac:dyDescent="0.25">
      <c r="A211" s="111" t="str">
        <f>+VLOOKUP(C211,'Selectable Table'!D:EB,2,0)</f>
        <v>MERCK</v>
      </c>
      <c r="B211" t="s">
        <v>201</v>
      </c>
      <c r="C211" t="s">
        <v>133</v>
      </c>
      <c r="D211" t="s">
        <v>108</v>
      </c>
      <c r="E211" t="s">
        <v>105</v>
      </c>
      <c r="F211" s="111">
        <f>+VLOOKUP(C211,'Selectable Table'!O:P,2,0)</f>
        <v>40700</v>
      </c>
      <c r="G211" s="111" t="str">
        <f>+VLOOKUP(F211,'Selectable Table'!P:Q,2,0)</f>
        <v>Revenues - Third Parties</v>
      </c>
      <c r="I211" t="s">
        <v>111</v>
      </c>
      <c r="J211" s="111">
        <v>2026</v>
      </c>
      <c r="K211" s="111">
        <v>7</v>
      </c>
      <c r="L211" s="111" t="s">
        <v>94</v>
      </c>
      <c r="M211">
        <v>382.52</v>
      </c>
      <c r="N211">
        <v>1</v>
      </c>
      <c r="O211">
        <v>382.52</v>
      </c>
      <c r="P211" t="s">
        <v>95</v>
      </c>
      <c r="Q211" s="111">
        <f>+VLOOKUP(I211,'Selectable Table'!AB:AC,2,0)</f>
        <v>0</v>
      </c>
    </row>
    <row r="212" spans="1:17" x14ac:dyDescent="0.25">
      <c r="A212" s="111" t="str">
        <f>+VLOOKUP(C212,'Selectable Table'!D:EB,2,0)</f>
        <v>MERCK</v>
      </c>
      <c r="B212" t="s">
        <v>202</v>
      </c>
      <c r="C212" t="s">
        <v>133</v>
      </c>
      <c r="D212" t="s">
        <v>108</v>
      </c>
      <c r="E212" t="s">
        <v>102</v>
      </c>
      <c r="F212" s="111">
        <f>+VLOOKUP(C212,'Selectable Table'!O:P,2,0)</f>
        <v>40700</v>
      </c>
      <c r="G212" s="111" t="str">
        <f>+VLOOKUP(F212,'Selectable Table'!P:Q,2,0)</f>
        <v>Revenues - Third Parties</v>
      </c>
      <c r="I212" t="s">
        <v>125</v>
      </c>
      <c r="J212" s="111">
        <v>2026</v>
      </c>
      <c r="K212" s="111">
        <v>7</v>
      </c>
      <c r="L212" s="111" t="s">
        <v>94</v>
      </c>
      <c r="M212">
        <v>109.27</v>
      </c>
      <c r="N212">
        <v>1</v>
      </c>
      <c r="O212">
        <v>109.27</v>
      </c>
      <c r="P212" t="s">
        <v>95</v>
      </c>
      <c r="Q212" s="111">
        <f>+VLOOKUP(I212,'Selectable Table'!AB:AC,2,0)</f>
        <v>1</v>
      </c>
    </row>
    <row r="213" spans="1:17" x14ac:dyDescent="0.25">
      <c r="A213" s="111" t="str">
        <f>+VLOOKUP(C213,'Selectable Table'!D:EB,2,0)</f>
        <v>MERCK</v>
      </c>
      <c r="B213" t="s">
        <v>202</v>
      </c>
      <c r="C213" t="s">
        <v>133</v>
      </c>
      <c r="D213" t="s">
        <v>108</v>
      </c>
      <c r="E213" t="s">
        <v>104</v>
      </c>
      <c r="F213" s="111">
        <f>+VLOOKUP(C213,'Selectable Table'!O:P,2,0)</f>
        <v>40700</v>
      </c>
      <c r="G213" s="111" t="str">
        <f>+VLOOKUP(F213,'Selectable Table'!P:Q,2,0)</f>
        <v>Revenues - Third Parties</v>
      </c>
      <c r="I213" t="s">
        <v>118</v>
      </c>
      <c r="J213" s="111">
        <v>2026</v>
      </c>
      <c r="K213" s="111">
        <v>7</v>
      </c>
      <c r="L213" s="111" t="s">
        <v>94</v>
      </c>
      <c r="M213">
        <v>54.08</v>
      </c>
      <c r="N213">
        <v>1</v>
      </c>
      <c r="O213">
        <v>54.08</v>
      </c>
      <c r="P213" t="s">
        <v>95</v>
      </c>
      <c r="Q213" s="111">
        <f>+VLOOKUP(I213,'Selectable Table'!AB:AC,2,0)</f>
        <v>0</v>
      </c>
    </row>
    <row r="214" spans="1:17" x14ac:dyDescent="0.25">
      <c r="A214" s="111" t="str">
        <f>+VLOOKUP(C214,'Selectable Table'!D:EB,2,0)</f>
        <v>MERCK</v>
      </c>
      <c r="B214" t="s">
        <v>202</v>
      </c>
      <c r="C214" t="s">
        <v>133</v>
      </c>
      <c r="D214" t="s">
        <v>108</v>
      </c>
      <c r="E214" t="s">
        <v>104</v>
      </c>
      <c r="F214" s="111">
        <f>+VLOOKUP(C214,'Selectable Table'!O:P,2,0)</f>
        <v>40700</v>
      </c>
      <c r="G214" s="111" t="str">
        <f>+VLOOKUP(F214,'Selectable Table'!P:Q,2,0)</f>
        <v>Revenues - Third Parties</v>
      </c>
      <c r="I214" t="s">
        <v>120</v>
      </c>
      <c r="J214" s="111">
        <v>2026</v>
      </c>
      <c r="K214" s="111">
        <v>7</v>
      </c>
      <c r="L214" s="111" t="s">
        <v>94</v>
      </c>
      <c r="M214">
        <v>270.39999999999998</v>
      </c>
      <c r="N214">
        <v>1</v>
      </c>
      <c r="O214">
        <v>270.39999999999998</v>
      </c>
      <c r="P214" t="s">
        <v>95</v>
      </c>
      <c r="Q214" s="111">
        <f>+VLOOKUP(I214,'Selectable Table'!AB:AC,2,0)</f>
        <v>0</v>
      </c>
    </row>
    <row r="215" spans="1:17" x14ac:dyDescent="0.25">
      <c r="A215" s="111" t="str">
        <f>+VLOOKUP(C215,'Selectable Table'!D:EB,2,0)</f>
        <v>MERCK</v>
      </c>
      <c r="B215" t="s">
        <v>202</v>
      </c>
      <c r="C215" t="s">
        <v>133</v>
      </c>
      <c r="D215" t="s">
        <v>108</v>
      </c>
      <c r="E215" t="s">
        <v>105</v>
      </c>
      <c r="F215" s="111">
        <f>+VLOOKUP(C215,'Selectable Table'!O:P,2,0)</f>
        <v>40700</v>
      </c>
      <c r="G215" s="111" t="str">
        <f>+VLOOKUP(F215,'Selectable Table'!P:Q,2,0)</f>
        <v>Revenues - Third Parties</v>
      </c>
      <c r="I215" t="s">
        <v>121</v>
      </c>
      <c r="J215" s="111">
        <v>2026</v>
      </c>
      <c r="K215" s="111">
        <v>7</v>
      </c>
      <c r="L215" s="111" t="s">
        <v>94</v>
      </c>
      <c r="M215">
        <v>115.89</v>
      </c>
      <c r="N215">
        <v>1</v>
      </c>
      <c r="O215">
        <v>115.89</v>
      </c>
      <c r="P215" t="s">
        <v>95</v>
      </c>
      <c r="Q215" s="111">
        <f>+VLOOKUP(I215,'Selectable Table'!AB:AC,2,0)</f>
        <v>0</v>
      </c>
    </row>
    <row r="216" spans="1:17" x14ac:dyDescent="0.25">
      <c r="A216" s="111" t="str">
        <f>+VLOOKUP(C216,'Selectable Table'!D:EB,2,0)</f>
        <v>MERCK</v>
      </c>
      <c r="B216" t="s">
        <v>202</v>
      </c>
      <c r="C216" t="s">
        <v>133</v>
      </c>
      <c r="D216" t="s">
        <v>108</v>
      </c>
      <c r="E216" t="s">
        <v>105</v>
      </c>
      <c r="F216" s="111">
        <f>+VLOOKUP(C216,'Selectable Table'!O:P,2,0)</f>
        <v>40700</v>
      </c>
      <c r="G216" s="111" t="str">
        <f>+VLOOKUP(F216,'Selectable Table'!P:Q,2,0)</f>
        <v>Revenues - Third Parties</v>
      </c>
      <c r="I216" t="s">
        <v>111</v>
      </c>
      <c r="J216" s="111">
        <v>2026</v>
      </c>
      <c r="K216" s="111">
        <v>7</v>
      </c>
      <c r="L216" s="111" t="s">
        <v>94</v>
      </c>
      <c r="M216">
        <v>191.26</v>
      </c>
      <c r="N216">
        <v>1</v>
      </c>
      <c r="O216">
        <v>191.26</v>
      </c>
      <c r="P216" t="s">
        <v>95</v>
      </c>
      <c r="Q216" s="111">
        <f>+VLOOKUP(I216,'Selectable Table'!AB:AC,2,0)</f>
        <v>0</v>
      </c>
    </row>
    <row r="217" spans="1:17" x14ac:dyDescent="0.25">
      <c r="A217" s="111" t="str">
        <f>+VLOOKUP(C217,'Selectable Table'!D:EB,2,0)</f>
        <v>MERCK</v>
      </c>
      <c r="B217" t="s">
        <v>203</v>
      </c>
      <c r="C217" t="s">
        <v>133</v>
      </c>
      <c r="D217" t="s">
        <v>108</v>
      </c>
      <c r="E217" t="s">
        <v>102</v>
      </c>
      <c r="F217" s="111">
        <f>+VLOOKUP(C217,'Selectable Table'!O:P,2,0)</f>
        <v>40700</v>
      </c>
      <c r="G217" s="111" t="str">
        <f>+VLOOKUP(F217,'Selectable Table'!P:Q,2,0)</f>
        <v>Revenues - Third Parties</v>
      </c>
      <c r="I217" t="s">
        <v>186</v>
      </c>
      <c r="J217" s="111">
        <v>2026</v>
      </c>
      <c r="K217" s="111">
        <v>7</v>
      </c>
      <c r="L217" s="111" t="s">
        <v>94</v>
      </c>
      <c r="M217">
        <v>1153.29</v>
      </c>
      <c r="N217">
        <v>1</v>
      </c>
      <c r="O217">
        <v>1153.29</v>
      </c>
      <c r="P217" t="s">
        <v>95</v>
      </c>
      <c r="Q217" s="111">
        <f>+VLOOKUP(I217,'Selectable Table'!AB:AC,2,0)</f>
        <v>1</v>
      </c>
    </row>
    <row r="218" spans="1:17" x14ac:dyDescent="0.25">
      <c r="A218" s="111" t="str">
        <f>+VLOOKUP(C218,'Selectable Table'!D:EB,2,0)</f>
        <v>MERCK</v>
      </c>
      <c r="B218" t="s">
        <v>203</v>
      </c>
      <c r="C218" t="s">
        <v>133</v>
      </c>
      <c r="D218" t="s">
        <v>108</v>
      </c>
      <c r="E218" t="s">
        <v>93</v>
      </c>
      <c r="F218" s="111">
        <f>+VLOOKUP(C218,'Selectable Table'!O:P,2,0)</f>
        <v>40700</v>
      </c>
      <c r="G218" s="111" t="str">
        <f>+VLOOKUP(F218,'Selectable Table'!P:Q,2,0)</f>
        <v>Revenues - Third Parties</v>
      </c>
      <c r="I218" t="s">
        <v>191</v>
      </c>
      <c r="J218" s="111">
        <v>2026</v>
      </c>
      <c r="K218" s="111">
        <v>7</v>
      </c>
      <c r="L218" s="111" t="s">
        <v>94</v>
      </c>
      <c r="M218">
        <v>177.58</v>
      </c>
      <c r="N218">
        <v>1</v>
      </c>
      <c r="O218">
        <v>177.58</v>
      </c>
      <c r="P218" t="s">
        <v>95</v>
      </c>
      <c r="Q218" s="111">
        <f>+VLOOKUP(I218,'Selectable Table'!AB:AC,2,0)</f>
        <v>1</v>
      </c>
    </row>
    <row r="219" spans="1:17" x14ac:dyDescent="0.25">
      <c r="A219" s="111" t="str">
        <f>+VLOOKUP(C219,'Selectable Table'!D:EB,2,0)</f>
        <v>MERCK</v>
      </c>
      <c r="B219" t="s">
        <v>203</v>
      </c>
      <c r="C219" t="s">
        <v>133</v>
      </c>
      <c r="D219" t="s">
        <v>108</v>
      </c>
      <c r="E219" t="s">
        <v>93</v>
      </c>
      <c r="F219" s="111">
        <f>+VLOOKUP(C219,'Selectable Table'!O:P,2,0)</f>
        <v>40700</v>
      </c>
      <c r="G219" s="111" t="str">
        <f>+VLOOKUP(F219,'Selectable Table'!P:Q,2,0)</f>
        <v>Revenues - Third Parties</v>
      </c>
      <c r="I219" t="s">
        <v>618</v>
      </c>
      <c r="J219" s="111">
        <v>2026</v>
      </c>
      <c r="K219" s="111">
        <v>7</v>
      </c>
      <c r="L219" s="111" t="s">
        <v>94</v>
      </c>
      <c r="M219">
        <v>233.81</v>
      </c>
      <c r="N219">
        <v>1</v>
      </c>
      <c r="O219">
        <v>233.81</v>
      </c>
      <c r="P219" t="s">
        <v>95</v>
      </c>
      <c r="Q219" s="111">
        <f>+VLOOKUP(I219,'Selectable Table'!AB:AC,2,0)</f>
        <v>1</v>
      </c>
    </row>
    <row r="220" spans="1:17" x14ac:dyDescent="0.25">
      <c r="A220" s="111" t="str">
        <f>+VLOOKUP(C220,'Selectable Table'!D:EB,2,0)</f>
        <v>MERCK</v>
      </c>
      <c r="B220" t="s">
        <v>203</v>
      </c>
      <c r="C220" t="s">
        <v>133</v>
      </c>
      <c r="D220" t="s">
        <v>108</v>
      </c>
      <c r="E220" t="s">
        <v>93</v>
      </c>
      <c r="F220" s="111">
        <f>+VLOOKUP(C220,'Selectable Table'!O:P,2,0)</f>
        <v>40700</v>
      </c>
      <c r="G220" s="111" t="str">
        <f>+VLOOKUP(F220,'Selectable Table'!P:Q,2,0)</f>
        <v>Revenues - Third Parties</v>
      </c>
      <c r="I220" t="s">
        <v>166</v>
      </c>
      <c r="J220" s="111">
        <v>2026</v>
      </c>
      <c r="K220" s="111">
        <v>7</v>
      </c>
      <c r="L220" s="111" t="s">
        <v>94</v>
      </c>
      <c r="M220">
        <v>340.48</v>
      </c>
      <c r="N220">
        <v>1</v>
      </c>
      <c r="O220">
        <v>340.48</v>
      </c>
      <c r="P220" t="s">
        <v>95</v>
      </c>
      <c r="Q220" s="111">
        <f>+VLOOKUP(I220,'Selectable Table'!AB:AC,2,0)</f>
        <v>1</v>
      </c>
    </row>
    <row r="221" spans="1:17" x14ac:dyDescent="0.25">
      <c r="A221" s="111" t="str">
        <f>+VLOOKUP(C221,'Selectable Table'!D:EB,2,0)</f>
        <v>MERCK</v>
      </c>
      <c r="B221" t="s">
        <v>203</v>
      </c>
      <c r="C221" t="s">
        <v>133</v>
      </c>
      <c r="D221" t="s">
        <v>108</v>
      </c>
      <c r="E221" t="s">
        <v>93</v>
      </c>
      <c r="F221" s="111">
        <f>+VLOOKUP(C221,'Selectable Table'!O:P,2,0)</f>
        <v>40700</v>
      </c>
      <c r="G221" s="111" t="str">
        <f>+VLOOKUP(F221,'Selectable Table'!P:Q,2,0)</f>
        <v>Revenues - Third Parties</v>
      </c>
      <c r="I221" t="s">
        <v>168</v>
      </c>
      <c r="J221" s="111">
        <v>2026</v>
      </c>
      <c r="K221" s="111">
        <v>7</v>
      </c>
      <c r="L221" s="111" t="s">
        <v>94</v>
      </c>
      <c r="M221">
        <v>376.65</v>
      </c>
      <c r="N221">
        <v>1</v>
      </c>
      <c r="O221">
        <v>376.65</v>
      </c>
      <c r="P221" t="s">
        <v>95</v>
      </c>
      <c r="Q221" s="111">
        <f>+VLOOKUP(I221,'Selectable Table'!AB:AC,2,0)</f>
        <v>0</v>
      </c>
    </row>
    <row r="222" spans="1:17" x14ac:dyDescent="0.25">
      <c r="A222" s="111" t="str">
        <f>+VLOOKUP(C222,'Selectable Table'!D:EB,2,0)</f>
        <v>MERCK</v>
      </c>
      <c r="B222" t="s">
        <v>203</v>
      </c>
      <c r="C222" t="s">
        <v>133</v>
      </c>
      <c r="D222" t="s">
        <v>108</v>
      </c>
      <c r="E222" t="s">
        <v>93</v>
      </c>
      <c r="F222" s="111">
        <f>+VLOOKUP(C222,'Selectable Table'!O:P,2,0)</f>
        <v>40700</v>
      </c>
      <c r="G222" s="111" t="str">
        <f>+VLOOKUP(F222,'Selectable Table'!P:Q,2,0)</f>
        <v>Revenues - Third Parties</v>
      </c>
      <c r="I222" t="s">
        <v>169</v>
      </c>
      <c r="J222" s="111">
        <v>2026</v>
      </c>
      <c r="K222" s="111">
        <v>7</v>
      </c>
      <c r="L222" s="111" t="s">
        <v>94</v>
      </c>
      <c r="M222">
        <v>150.65</v>
      </c>
      <c r="N222">
        <v>1</v>
      </c>
      <c r="O222">
        <v>150.65</v>
      </c>
      <c r="P222" t="s">
        <v>95</v>
      </c>
      <c r="Q222" s="111">
        <f>+VLOOKUP(I222,'Selectable Table'!AB:AC,2,0)</f>
        <v>0</v>
      </c>
    </row>
    <row r="223" spans="1:17" x14ac:dyDescent="0.25">
      <c r="A223" s="111" t="str">
        <f>+VLOOKUP(C223,'Selectable Table'!D:EB,2,0)</f>
        <v>MERCK</v>
      </c>
      <c r="B223" t="s">
        <v>203</v>
      </c>
      <c r="C223" t="s">
        <v>133</v>
      </c>
      <c r="D223" t="s">
        <v>108</v>
      </c>
      <c r="E223" t="s">
        <v>104</v>
      </c>
      <c r="F223" s="111">
        <f>+VLOOKUP(C223,'Selectable Table'!O:P,2,0)</f>
        <v>40700</v>
      </c>
      <c r="G223" s="111" t="str">
        <f>+VLOOKUP(F223,'Selectable Table'!P:Q,2,0)</f>
        <v>Revenues - Third Parties</v>
      </c>
      <c r="I223" t="s">
        <v>118</v>
      </c>
      <c r="J223" s="111">
        <v>2026</v>
      </c>
      <c r="K223" s="111">
        <v>7</v>
      </c>
      <c r="L223" s="111" t="s">
        <v>94</v>
      </c>
      <c r="M223">
        <v>270.39999999999998</v>
      </c>
      <c r="N223">
        <v>1</v>
      </c>
      <c r="O223">
        <v>270.39999999999998</v>
      </c>
      <c r="P223" t="s">
        <v>95</v>
      </c>
      <c r="Q223" s="111">
        <f>+VLOOKUP(I223,'Selectable Table'!AB:AC,2,0)</f>
        <v>0</v>
      </c>
    </row>
    <row r="224" spans="1:17" x14ac:dyDescent="0.25">
      <c r="A224" s="111" t="str">
        <f>+VLOOKUP(C224,'Selectable Table'!D:EB,2,0)</f>
        <v>MERCK</v>
      </c>
      <c r="B224" t="s">
        <v>203</v>
      </c>
      <c r="C224" t="s">
        <v>133</v>
      </c>
      <c r="D224" t="s">
        <v>108</v>
      </c>
      <c r="E224" t="s">
        <v>104</v>
      </c>
      <c r="F224" s="111">
        <f>+VLOOKUP(C224,'Selectable Table'!O:P,2,0)</f>
        <v>40700</v>
      </c>
      <c r="G224" s="111" t="str">
        <f>+VLOOKUP(F224,'Selectable Table'!P:Q,2,0)</f>
        <v>Revenues - Third Parties</v>
      </c>
      <c r="I224" t="s">
        <v>120</v>
      </c>
      <c r="J224" s="111">
        <v>2026</v>
      </c>
      <c r="K224" s="111">
        <v>7</v>
      </c>
      <c r="L224" s="111" t="s">
        <v>94</v>
      </c>
      <c r="M224">
        <v>676</v>
      </c>
      <c r="N224">
        <v>1</v>
      </c>
      <c r="O224">
        <v>676</v>
      </c>
      <c r="P224" t="s">
        <v>95</v>
      </c>
      <c r="Q224" s="111">
        <f>+VLOOKUP(I224,'Selectable Table'!AB:AC,2,0)</f>
        <v>0</v>
      </c>
    </row>
    <row r="225" spans="1:17" x14ac:dyDescent="0.25">
      <c r="A225" s="111" t="str">
        <f>+VLOOKUP(C225,'Selectable Table'!D:EB,2,0)</f>
        <v>MERCK</v>
      </c>
      <c r="B225" t="s">
        <v>203</v>
      </c>
      <c r="C225" t="s">
        <v>133</v>
      </c>
      <c r="D225" t="s">
        <v>108</v>
      </c>
      <c r="E225" t="s">
        <v>105</v>
      </c>
      <c r="F225" s="111">
        <f>+VLOOKUP(C225,'Selectable Table'!O:P,2,0)</f>
        <v>40700</v>
      </c>
      <c r="G225" s="111" t="str">
        <f>+VLOOKUP(F225,'Selectable Table'!P:Q,2,0)</f>
        <v>Revenues - Third Parties</v>
      </c>
      <c r="I225" t="s">
        <v>121</v>
      </c>
      <c r="J225" s="111">
        <v>2026</v>
      </c>
      <c r="K225" s="111">
        <v>7</v>
      </c>
      <c r="L225" s="111" t="s">
        <v>94</v>
      </c>
      <c r="M225">
        <v>231.78</v>
      </c>
      <c r="N225">
        <v>1</v>
      </c>
      <c r="O225">
        <v>231.78</v>
      </c>
      <c r="P225" t="s">
        <v>95</v>
      </c>
      <c r="Q225" s="111">
        <f>+VLOOKUP(I225,'Selectable Table'!AB:AC,2,0)</f>
        <v>0</v>
      </c>
    </row>
    <row r="226" spans="1:17" x14ac:dyDescent="0.25">
      <c r="A226" s="111" t="str">
        <f>+VLOOKUP(C226,'Selectable Table'!D:EB,2,0)</f>
        <v>MERCK</v>
      </c>
      <c r="B226" t="s">
        <v>203</v>
      </c>
      <c r="C226" t="s">
        <v>133</v>
      </c>
      <c r="D226" t="s">
        <v>108</v>
      </c>
      <c r="E226" t="s">
        <v>105</v>
      </c>
      <c r="F226" s="111">
        <f>+VLOOKUP(C226,'Selectable Table'!O:P,2,0)</f>
        <v>40700</v>
      </c>
      <c r="G226" s="111" t="str">
        <f>+VLOOKUP(F226,'Selectable Table'!P:Q,2,0)</f>
        <v>Revenues - Third Parties</v>
      </c>
      <c r="I226" t="s">
        <v>139</v>
      </c>
      <c r="J226" s="111">
        <v>2026</v>
      </c>
      <c r="K226" s="111">
        <v>7</v>
      </c>
      <c r="L226" s="111" t="s">
        <v>94</v>
      </c>
      <c r="M226">
        <v>95.63</v>
      </c>
      <c r="N226">
        <v>1</v>
      </c>
      <c r="O226">
        <v>95.63</v>
      </c>
      <c r="P226" t="s">
        <v>95</v>
      </c>
      <c r="Q226" s="111">
        <f>+VLOOKUP(I226,'Selectable Table'!AB:AC,2,0)</f>
        <v>0</v>
      </c>
    </row>
    <row r="227" spans="1:17" x14ac:dyDescent="0.25">
      <c r="A227" s="111" t="str">
        <f>+VLOOKUP(C227,'Selectable Table'!D:EB,2,0)</f>
        <v>MERCK</v>
      </c>
      <c r="B227" t="s">
        <v>203</v>
      </c>
      <c r="C227" t="s">
        <v>133</v>
      </c>
      <c r="D227" t="s">
        <v>108</v>
      </c>
      <c r="E227" t="s">
        <v>105</v>
      </c>
      <c r="F227" s="111">
        <f>+VLOOKUP(C227,'Selectable Table'!O:P,2,0)</f>
        <v>40700</v>
      </c>
      <c r="G227" s="111" t="str">
        <f>+VLOOKUP(F227,'Selectable Table'!P:Q,2,0)</f>
        <v>Revenues - Third Parties</v>
      </c>
      <c r="I227" t="s">
        <v>111</v>
      </c>
      <c r="J227" s="111">
        <v>2026</v>
      </c>
      <c r="K227" s="111">
        <v>7</v>
      </c>
      <c r="L227" s="111" t="s">
        <v>94</v>
      </c>
      <c r="M227">
        <v>191.26</v>
      </c>
      <c r="N227">
        <v>1</v>
      </c>
      <c r="O227">
        <v>191.26</v>
      </c>
      <c r="P227" t="s">
        <v>95</v>
      </c>
      <c r="Q227" s="111">
        <f>+VLOOKUP(I227,'Selectable Table'!AB:AC,2,0)</f>
        <v>0</v>
      </c>
    </row>
    <row r="228" spans="1:17" x14ac:dyDescent="0.25">
      <c r="A228" s="111" t="str">
        <f>+VLOOKUP(C228,'Selectable Table'!D:EB,2,0)</f>
        <v>MERCK</v>
      </c>
      <c r="B228" t="s">
        <v>203</v>
      </c>
      <c r="C228" t="s">
        <v>133</v>
      </c>
      <c r="D228" t="s">
        <v>108</v>
      </c>
      <c r="E228" t="s">
        <v>105</v>
      </c>
      <c r="F228" s="111">
        <f>+VLOOKUP(C228,'Selectable Table'!O:P,2,0)</f>
        <v>40700</v>
      </c>
      <c r="G228" s="111" t="str">
        <f>+VLOOKUP(F228,'Selectable Table'!P:Q,2,0)</f>
        <v>Revenues - Third Parties</v>
      </c>
      <c r="I228" t="s">
        <v>158</v>
      </c>
      <c r="J228" s="111">
        <v>2026</v>
      </c>
      <c r="K228" s="111">
        <v>7</v>
      </c>
      <c r="L228" s="111" t="s">
        <v>94</v>
      </c>
      <c r="M228">
        <v>173.82</v>
      </c>
      <c r="N228">
        <v>1</v>
      </c>
      <c r="O228">
        <v>173.82</v>
      </c>
      <c r="P228" t="s">
        <v>95</v>
      </c>
      <c r="Q228" s="111">
        <f>+VLOOKUP(I228,'Selectable Table'!AB:AC,2,0)</f>
        <v>0</v>
      </c>
    </row>
    <row r="229" spans="1:17" x14ac:dyDescent="0.25">
      <c r="A229" s="111" t="str">
        <f>+VLOOKUP(C229,'Selectable Table'!D:EB,2,0)</f>
        <v>MERCK</v>
      </c>
      <c r="B229" t="s">
        <v>204</v>
      </c>
      <c r="C229" t="s">
        <v>133</v>
      </c>
      <c r="D229" t="s">
        <v>108</v>
      </c>
      <c r="E229" t="s">
        <v>102</v>
      </c>
      <c r="F229" s="111">
        <f>+VLOOKUP(C229,'Selectable Table'!O:P,2,0)</f>
        <v>40700</v>
      </c>
      <c r="G229" s="111" t="str">
        <f>+VLOOKUP(F229,'Selectable Table'!P:Q,2,0)</f>
        <v>Revenues - Third Parties</v>
      </c>
      <c r="I229" t="s">
        <v>125</v>
      </c>
      <c r="J229" s="111">
        <v>2026</v>
      </c>
      <c r="K229" s="111">
        <v>7</v>
      </c>
      <c r="L229" s="111" t="s">
        <v>94</v>
      </c>
      <c r="M229">
        <v>109.27</v>
      </c>
      <c r="N229">
        <v>1</v>
      </c>
      <c r="O229">
        <v>109.27</v>
      </c>
      <c r="P229" t="s">
        <v>95</v>
      </c>
      <c r="Q229" s="111">
        <f>+VLOOKUP(I229,'Selectable Table'!AB:AC,2,0)</f>
        <v>1</v>
      </c>
    </row>
    <row r="230" spans="1:17" x14ac:dyDescent="0.25">
      <c r="A230" s="111" t="str">
        <f>+VLOOKUP(C230,'Selectable Table'!D:EB,2,0)</f>
        <v>MERCK</v>
      </c>
      <c r="B230" t="s">
        <v>204</v>
      </c>
      <c r="C230" t="s">
        <v>133</v>
      </c>
      <c r="D230" t="s">
        <v>108</v>
      </c>
      <c r="E230" t="s">
        <v>104</v>
      </c>
      <c r="F230" s="111">
        <f>+VLOOKUP(C230,'Selectable Table'!O:P,2,0)</f>
        <v>40700</v>
      </c>
      <c r="G230" s="111" t="str">
        <f>+VLOOKUP(F230,'Selectable Table'!P:Q,2,0)</f>
        <v>Revenues - Third Parties</v>
      </c>
      <c r="I230" t="s">
        <v>118</v>
      </c>
      <c r="J230" s="111">
        <v>2026</v>
      </c>
      <c r="K230" s="111">
        <v>7</v>
      </c>
      <c r="L230" s="111" t="s">
        <v>94</v>
      </c>
      <c r="M230">
        <v>54.08</v>
      </c>
      <c r="N230">
        <v>1</v>
      </c>
      <c r="O230">
        <v>54.08</v>
      </c>
      <c r="P230" t="s">
        <v>95</v>
      </c>
      <c r="Q230" s="111">
        <f>+VLOOKUP(I230,'Selectable Table'!AB:AC,2,0)</f>
        <v>0</v>
      </c>
    </row>
    <row r="231" spans="1:17" x14ac:dyDescent="0.25">
      <c r="A231" s="111" t="str">
        <f>+VLOOKUP(C231,'Selectable Table'!D:EB,2,0)</f>
        <v>MERCK</v>
      </c>
      <c r="B231" t="s">
        <v>204</v>
      </c>
      <c r="C231" t="s">
        <v>133</v>
      </c>
      <c r="D231" t="s">
        <v>108</v>
      </c>
      <c r="E231" t="s">
        <v>104</v>
      </c>
      <c r="F231" s="111">
        <f>+VLOOKUP(C231,'Selectable Table'!O:P,2,0)</f>
        <v>40700</v>
      </c>
      <c r="G231" s="111" t="str">
        <f>+VLOOKUP(F231,'Selectable Table'!P:Q,2,0)</f>
        <v>Revenues - Third Parties</v>
      </c>
      <c r="I231" t="s">
        <v>120</v>
      </c>
      <c r="J231" s="111">
        <v>2026</v>
      </c>
      <c r="K231" s="111">
        <v>7</v>
      </c>
      <c r="L231" s="111" t="s">
        <v>94</v>
      </c>
      <c r="M231">
        <v>135.19999999999999</v>
      </c>
      <c r="N231">
        <v>1</v>
      </c>
      <c r="O231">
        <v>135.19999999999999</v>
      </c>
      <c r="P231" t="s">
        <v>95</v>
      </c>
      <c r="Q231" s="111">
        <f>+VLOOKUP(I231,'Selectable Table'!AB:AC,2,0)</f>
        <v>0</v>
      </c>
    </row>
    <row r="232" spans="1:17" x14ac:dyDescent="0.25">
      <c r="A232" s="111" t="str">
        <f>+VLOOKUP(C232,'Selectable Table'!D:EB,2,0)</f>
        <v>MERCK</v>
      </c>
      <c r="B232" t="s">
        <v>204</v>
      </c>
      <c r="C232" t="s">
        <v>133</v>
      </c>
      <c r="D232" t="s">
        <v>108</v>
      </c>
      <c r="E232" t="s">
        <v>105</v>
      </c>
      <c r="F232" s="111">
        <f>+VLOOKUP(C232,'Selectable Table'!O:P,2,0)</f>
        <v>40700</v>
      </c>
      <c r="G232" s="111" t="str">
        <f>+VLOOKUP(F232,'Selectable Table'!P:Q,2,0)</f>
        <v>Revenues - Third Parties</v>
      </c>
      <c r="I232" t="s">
        <v>111</v>
      </c>
      <c r="J232" s="111">
        <v>2026</v>
      </c>
      <c r="K232" s="111">
        <v>7</v>
      </c>
      <c r="L232" s="111" t="s">
        <v>94</v>
      </c>
      <c r="M232">
        <v>191.26</v>
      </c>
      <c r="N232">
        <v>1</v>
      </c>
      <c r="O232">
        <v>191.26</v>
      </c>
      <c r="P232" t="s">
        <v>95</v>
      </c>
      <c r="Q232" s="111">
        <f>+VLOOKUP(I232,'Selectable Table'!AB:AC,2,0)</f>
        <v>0</v>
      </c>
    </row>
    <row r="233" spans="1:17" x14ac:dyDescent="0.25">
      <c r="A233" s="111" t="str">
        <f>+VLOOKUP(C233,'Selectable Table'!D:EB,2,0)</f>
        <v>MERCK</v>
      </c>
      <c r="B233" t="s">
        <v>205</v>
      </c>
      <c r="C233" t="s">
        <v>133</v>
      </c>
      <c r="D233" t="s">
        <v>108</v>
      </c>
      <c r="E233" t="s">
        <v>105</v>
      </c>
      <c r="F233" s="111">
        <f>+VLOOKUP(C233,'Selectable Table'!O:P,2,0)</f>
        <v>40700</v>
      </c>
      <c r="G233" s="111" t="str">
        <f>+VLOOKUP(F233,'Selectable Table'!P:Q,2,0)</f>
        <v>Revenues - Third Parties</v>
      </c>
      <c r="I233" t="s">
        <v>121</v>
      </c>
      <c r="J233" s="111">
        <v>2026</v>
      </c>
      <c r="K233" s="111">
        <v>7</v>
      </c>
      <c r="L233" s="111" t="s">
        <v>94</v>
      </c>
      <c r="M233">
        <v>231.78</v>
      </c>
      <c r="N233">
        <v>1</v>
      </c>
      <c r="O233">
        <v>231.78</v>
      </c>
      <c r="P233" t="s">
        <v>95</v>
      </c>
      <c r="Q233" s="111">
        <f>+VLOOKUP(I233,'Selectable Table'!AB:AC,2,0)</f>
        <v>0</v>
      </c>
    </row>
    <row r="234" spans="1:17" x14ac:dyDescent="0.25">
      <c r="A234" s="111" t="str">
        <f>+VLOOKUP(C234,'Selectable Table'!D:EB,2,0)</f>
        <v>MERCK</v>
      </c>
      <c r="B234" t="s">
        <v>205</v>
      </c>
      <c r="C234" t="s">
        <v>133</v>
      </c>
      <c r="D234" t="s">
        <v>108</v>
      </c>
      <c r="E234" t="s">
        <v>105</v>
      </c>
      <c r="F234" s="111">
        <f>+VLOOKUP(C234,'Selectable Table'!O:P,2,0)</f>
        <v>40700</v>
      </c>
      <c r="G234" s="111" t="str">
        <f>+VLOOKUP(F234,'Selectable Table'!P:Q,2,0)</f>
        <v>Revenues - Third Parties</v>
      </c>
      <c r="I234" t="s">
        <v>111</v>
      </c>
      <c r="J234" s="111">
        <v>2026</v>
      </c>
      <c r="K234" s="111">
        <v>7</v>
      </c>
      <c r="L234" s="111" t="s">
        <v>94</v>
      </c>
      <c r="M234">
        <v>478.15</v>
      </c>
      <c r="N234">
        <v>1</v>
      </c>
      <c r="O234">
        <v>478.15</v>
      </c>
      <c r="P234" t="s">
        <v>95</v>
      </c>
      <c r="Q234" s="111">
        <f>+VLOOKUP(I234,'Selectable Table'!AB:AC,2,0)</f>
        <v>0</v>
      </c>
    </row>
    <row r="235" spans="1:17" x14ac:dyDescent="0.25">
      <c r="A235" s="111" t="str">
        <f>+VLOOKUP(C235,'Selectable Table'!D:EB,2,0)</f>
        <v>MERCK</v>
      </c>
      <c r="B235" t="s">
        <v>206</v>
      </c>
      <c r="C235" t="s">
        <v>133</v>
      </c>
      <c r="D235" t="s">
        <v>108</v>
      </c>
      <c r="E235" t="s">
        <v>102</v>
      </c>
      <c r="F235" s="111">
        <f>+VLOOKUP(C235,'Selectable Table'!O:P,2,0)</f>
        <v>40700</v>
      </c>
      <c r="G235" s="111" t="str">
        <f>+VLOOKUP(F235,'Selectable Table'!P:Q,2,0)</f>
        <v>Revenues - Third Parties</v>
      </c>
      <c r="I235" t="s">
        <v>125</v>
      </c>
      <c r="J235" s="111">
        <v>2026</v>
      </c>
      <c r="K235" s="111">
        <v>7</v>
      </c>
      <c r="L235" s="111" t="s">
        <v>94</v>
      </c>
      <c r="M235">
        <v>885.24</v>
      </c>
      <c r="N235">
        <v>1</v>
      </c>
      <c r="O235">
        <v>885.24</v>
      </c>
      <c r="P235" t="s">
        <v>95</v>
      </c>
      <c r="Q235" s="111">
        <f>+VLOOKUP(I235,'Selectable Table'!AB:AC,2,0)</f>
        <v>1</v>
      </c>
    </row>
    <row r="236" spans="1:17" x14ac:dyDescent="0.25">
      <c r="A236" s="111" t="str">
        <f>+VLOOKUP(C236,'Selectable Table'!D:EB,2,0)</f>
        <v>MERCK</v>
      </c>
      <c r="B236" t="s">
        <v>206</v>
      </c>
      <c r="C236" t="s">
        <v>133</v>
      </c>
      <c r="D236" t="s">
        <v>108</v>
      </c>
      <c r="E236" t="s">
        <v>105</v>
      </c>
      <c r="F236" s="111">
        <f>+VLOOKUP(C236,'Selectable Table'!O:P,2,0)</f>
        <v>40700</v>
      </c>
      <c r="G236" s="111" t="str">
        <f>+VLOOKUP(F236,'Selectable Table'!P:Q,2,0)</f>
        <v>Revenues - Third Parties</v>
      </c>
      <c r="I236" t="s">
        <v>121</v>
      </c>
      <c r="J236" s="111">
        <v>2026</v>
      </c>
      <c r="K236" s="111">
        <v>7</v>
      </c>
      <c r="L236" s="111" t="s">
        <v>94</v>
      </c>
      <c r="M236">
        <v>347.67</v>
      </c>
      <c r="N236">
        <v>1</v>
      </c>
      <c r="O236">
        <v>347.67</v>
      </c>
      <c r="P236" t="s">
        <v>95</v>
      </c>
      <c r="Q236" s="111">
        <f>+VLOOKUP(I236,'Selectable Table'!AB:AC,2,0)</f>
        <v>0</v>
      </c>
    </row>
    <row r="237" spans="1:17" x14ac:dyDescent="0.25">
      <c r="A237" s="111" t="str">
        <f>+VLOOKUP(C237,'Selectable Table'!D:EB,2,0)</f>
        <v>MERCK</v>
      </c>
      <c r="B237" t="s">
        <v>206</v>
      </c>
      <c r="C237" t="s">
        <v>133</v>
      </c>
      <c r="D237" t="s">
        <v>108</v>
      </c>
      <c r="E237" t="s">
        <v>105</v>
      </c>
      <c r="F237" s="111">
        <f>+VLOOKUP(C237,'Selectable Table'!O:P,2,0)</f>
        <v>40700</v>
      </c>
      <c r="G237" s="111" t="str">
        <f>+VLOOKUP(F237,'Selectable Table'!P:Q,2,0)</f>
        <v>Revenues - Third Parties</v>
      </c>
      <c r="I237" t="s">
        <v>139</v>
      </c>
      <c r="J237" s="111">
        <v>2026</v>
      </c>
      <c r="K237" s="111">
        <v>7</v>
      </c>
      <c r="L237" s="111" t="s">
        <v>94</v>
      </c>
      <c r="M237">
        <v>95.63</v>
      </c>
      <c r="N237">
        <v>1</v>
      </c>
      <c r="O237">
        <v>95.63</v>
      </c>
      <c r="P237" t="s">
        <v>95</v>
      </c>
      <c r="Q237" s="111">
        <f>+VLOOKUP(I237,'Selectable Table'!AB:AC,2,0)</f>
        <v>0</v>
      </c>
    </row>
    <row r="238" spans="1:17" x14ac:dyDescent="0.25">
      <c r="A238" s="111" t="str">
        <f>+VLOOKUP(C238,'Selectable Table'!D:EB,2,0)</f>
        <v>MERCK</v>
      </c>
      <c r="B238" t="s">
        <v>206</v>
      </c>
      <c r="C238" t="s">
        <v>133</v>
      </c>
      <c r="D238" t="s">
        <v>108</v>
      </c>
      <c r="E238" t="s">
        <v>105</v>
      </c>
      <c r="F238" s="111">
        <f>+VLOOKUP(C238,'Selectable Table'!O:P,2,0)</f>
        <v>40700</v>
      </c>
      <c r="G238" s="111" t="str">
        <f>+VLOOKUP(F238,'Selectable Table'!P:Q,2,0)</f>
        <v>Revenues - Third Parties</v>
      </c>
      <c r="I238" t="s">
        <v>111</v>
      </c>
      <c r="J238" s="111">
        <v>2026</v>
      </c>
      <c r="K238" s="111">
        <v>7</v>
      </c>
      <c r="L238" s="111" t="s">
        <v>94</v>
      </c>
      <c r="M238">
        <v>382.52</v>
      </c>
      <c r="N238">
        <v>1</v>
      </c>
      <c r="O238">
        <v>382.52</v>
      </c>
      <c r="P238" t="s">
        <v>95</v>
      </c>
      <c r="Q238" s="111">
        <f>+VLOOKUP(I238,'Selectable Table'!AB:AC,2,0)</f>
        <v>0</v>
      </c>
    </row>
    <row r="239" spans="1:17" x14ac:dyDescent="0.25">
      <c r="A239" s="111" t="str">
        <f>+VLOOKUP(C239,'Selectable Table'!D:EB,2,0)</f>
        <v>MERCK</v>
      </c>
      <c r="B239" t="s">
        <v>207</v>
      </c>
      <c r="C239" t="s">
        <v>133</v>
      </c>
      <c r="D239" t="s">
        <v>108</v>
      </c>
      <c r="E239" t="s">
        <v>102</v>
      </c>
      <c r="F239" s="111">
        <f>+VLOOKUP(C239,'Selectable Table'!O:P,2,0)</f>
        <v>40700</v>
      </c>
      <c r="G239" s="111" t="str">
        <f>+VLOOKUP(F239,'Selectable Table'!P:Q,2,0)</f>
        <v>Revenues - Third Parties</v>
      </c>
      <c r="I239" t="s">
        <v>125</v>
      </c>
      <c r="J239" s="111">
        <v>2026</v>
      </c>
      <c r="K239" s="111">
        <v>7</v>
      </c>
      <c r="L239" s="111" t="s">
        <v>94</v>
      </c>
      <c r="M239">
        <v>109.27</v>
      </c>
      <c r="N239">
        <v>1</v>
      </c>
      <c r="O239">
        <v>109.27</v>
      </c>
      <c r="P239" t="s">
        <v>95</v>
      </c>
      <c r="Q239" s="111">
        <f>+VLOOKUP(I239,'Selectable Table'!AB:AC,2,0)</f>
        <v>1</v>
      </c>
    </row>
    <row r="240" spans="1:17" x14ac:dyDescent="0.25">
      <c r="A240" s="111" t="str">
        <f>+VLOOKUP(C240,'Selectable Table'!D:EB,2,0)</f>
        <v>MERCK</v>
      </c>
      <c r="B240" t="s">
        <v>207</v>
      </c>
      <c r="C240" t="s">
        <v>133</v>
      </c>
      <c r="D240" t="s">
        <v>108</v>
      </c>
      <c r="E240" t="s">
        <v>104</v>
      </c>
      <c r="F240" s="111">
        <f>+VLOOKUP(C240,'Selectable Table'!O:P,2,0)</f>
        <v>40700</v>
      </c>
      <c r="G240" s="111" t="str">
        <f>+VLOOKUP(F240,'Selectable Table'!P:Q,2,0)</f>
        <v>Revenues - Third Parties</v>
      </c>
      <c r="I240" t="s">
        <v>118</v>
      </c>
      <c r="J240" s="111">
        <v>2026</v>
      </c>
      <c r="K240" s="111">
        <v>7</v>
      </c>
      <c r="L240" s="111" t="s">
        <v>94</v>
      </c>
      <c r="M240">
        <v>54.08</v>
      </c>
      <c r="N240">
        <v>1</v>
      </c>
      <c r="O240">
        <v>54.08</v>
      </c>
      <c r="P240" t="s">
        <v>95</v>
      </c>
      <c r="Q240" s="111">
        <f>+VLOOKUP(I240,'Selectable Table'!AB:AC,2,0)</f>
        <v>0</v>
      </c>
    </row>
    <row r="241" spans="1:17" x14ac:dyDescent="0.25">
      <c r="A241" s="111" t="str">
        <f>+VLOOKUP(C241,'Selectable Table'!D:EB,2,0)</f>
        <v>MERCK</v>
      </c>
      <c r="B241" t="s">
        <v>207</v>
      </c>
      <c r="C241" t="s">
        <v>133</v>
      </c>
      <c r="D241" t="s">
        <v>108</v>
      </c>
      <c r="E241" t="s">
        <v>104</v>
      </c>
      <c r="F241" s="111">
        <f>+VLOOKUP(C241,'Selectable Table'!O:P,2,0)</f>
        <v>40700</v>
      </c>
      <c r="G241" s="111" t="str">
        <f>+VLOOKUP(F241,'Selectable Table'!P:Q,2,0)</f>
        <v>Revenues - Third Parties</v>
      </c>
      <c r="I241" t="s">
        <v>120</v>
      </c>
      <c r="J241" s="111">
        <v>2026</v>
      </c>
      <c r="K241" s="111">
        <v>7</v>
      </c>
      <c r="L241" s="111" t="s">
        <v>94</v>
      </c>
      <c r="M241">
        <v>135.19999999999999</v>
      </c>
      <c r="N241">
        <v>1</v>
      </c>
      <c r="O241">
        <v>135.19999999999999</v>
      </c>
      <c r="P241" t="s">
        <v>95</v>
      </c>
      <c r="Q241" s="111">
        <f>+VLOOKUP(I241,'Selectable Table'!AB:AC,2,0)</f>
        <v>0</v>
      </c>
    </row>
    <row r="242" spans="1:17" x14ac:dyDescent="0.25">
      <c r="A242" s="111" t="str">
        <f>+VLOOKUP(C242,'Selectable Table'!D:EB,2,0)</f>
        <v>MERCK</v>
      </c>
      <c r="B242" t="s">
        <v>207</v>
      </c>
      <c r="C242" t="s">
        <v>133</v>
      </c>
      <c r="D242" t="s">
        <v>108</v>
      </c>
      <c r="E242" t="s">
        <v>105</v>
      </c>
      <c r="F242" s="111">
        <f>+VLOOKUP(C242,'Selectable Table'!O:P,2,0)</f>
        <v>40700</v>
      </c>
      <c r="G242" s="111" t="str">
        <f>+VLOOKUP(F242,'Selectable Table'!P:Q,2,0)</f>
        <v>Revenues - Third Parties</v>
      </c>
      <c r="I242" t="s">
        <v>121</v>
      </c>
      <c r="J242" s="111">
        <v>2026</v>
      </c>
      <c r="K242" s="111">
        <v>7</v>
      </c>
      <c r="L242" s="111" t="s">
        <v>94</v>
      </c>
      <c r="M242">
        <v>347.67</v>
      </c>
      <c r="N242">
        <v>1</v>
      </c>
      <c r="O242">
        <v>347.67</v>
      </c>
      <c r="P242" t="s">
        <v>95</v>
      </c>
      <c r="Q242" s="111">
        <f>+VLOOKUP(I242,'Selectable Table'!AB:AC,2,0)</f>
        <v>0</v>
      </c>
    </row>
    <row r="243" spans="1:17" x14ac:dyDescent="0.25">
      <c r="A243" s="111" t="str">
        <f>+VLOOKUP(C243,'Selectable Table'!D:EB,2,0)</f>
        <v>MERCK</v>
      </c>
      <c r="B243" t="s">
        <v>207</v>
      </c>
      <c r="C243" t="s">
        <v>133</v>
      </c>
      <c r="D243" t="s">
        <v>108</v>
      </c>
      <c r="E243" t="s">
        <v>105</v>
      </c>
      <c r="F243" s="111">
        <f>+VLOOKUP(C243,'Selectable Table'!O:P,2,0)</f>
        <v>40700</v>
      </c>
      <c r="G243" s="111" t="str">
        <f>+VLOOKUP(F243,'Selectable Table'!P:Q,2,0)</f>
        <v>Revenues - Third Parties</v>
      </c>
      <c r="I243" t="s">
        <v>139</v>
      </c>
      <c r="J243" s="111">
        <v>2026</v>
      </c>
      <c r="K243" s="111">
        <v>7</v>
      </c>
      <c r="L243" s="111" t="s">
        <v>94</v>
      </c>
      <c r="M243">
        <v>95.63</v>
      </c>
      <c r="N243">
        <v>1</v>
      </c>
      <c r="O243">
        <v>95.63</v>
      </c>
      <c r="P243" t="s">
        <v>95</v>
      </c>
      <c r="Q243" s="111">
        <f>+VLOOKUP(I243,'Selectable Table'!AB:AC,2,0)</f>
        <v>0</v>
      </c>
    </row>
    <row r="244" spans="1:17" x14ac:dyDescent="0.25">
      <c r="A244" s="111" t="str">
        <f>+VLOOKUP(C244,'Selectable Table'!D:EB,2,0)</f>
        <v>MERCK</v>
      </c>
      <c r="B244" t="s">
        <v>207</v>
      </c>
      <c r="C244" t="s">
        <v>133</v>
      </c>
      <c r="D244" t="s">
        <v>108</v>
      </c>
      <c r="E244" t="s">
        <v>105</v>
      </c>
      <c r="F244" s="111">
        <f>+VLOOKUP(C244,'Selectable Table'!O:P,2,0)</f>
        <v>40700</v>
      </c>
      <c r="G244" s="111" t="str">
        <f>+VLOOKUP(F244,'Selectable Table'!P:Q,2,0)</f>
        <v>Revenues - Third Parties</v>
      </c>
      <c r="I244" t="s">
        <v>111</v>
      </c>
      <c r="J244" s="111">
        <v>2026</v>
      </c>
      <c r="K244" s="111">
        <v>7</v>
      </c>
      <c r="L244" s="111" t="s">
        <v>94</v>
      </c>
      <c r="M244">
        <v>382.52</v>
      </c>
      <c r="N244">
        <v>1</v>
      </c>
      <c r="O244">
        <v>382.52</v>
      </c>
      <c r="P244" t="s">
        <v>95</v>
      </c>
      <c r="Q244" s="111">
        <f>+VLOOKUP(I244,'Selectable Table'!AB:AC,2,0)</f>
        <v>0</v>
      </c>
    </row>
    <row r="245" spans="1:17" x14ac:dyDescent="0.25">
      <c r="A245" s="111" t="str">
        <f>+VLOOKUP(C245,'Selectable Table'!D:EB,2,0)</f>
        <v>MERCK</v>
      </c>
      <c r="B245" t="s">
        <v>208</v>
      </c>
      <c r="C245" t="s">
        <v>133</v>
      </c>
      <c r="D245" t="s">
        <v>108</v>
      </c>
      <c r="E245" t="s">
        <v>102</v>
      </c>
      <c r="F245" s="111">
        <f>+VLOOKUP(C245,'Selectable Table'!O:P,2,0)</f>
        <v>40700</v>
      </c>
      <c r="G245" s="111" t="str">
        <f>+VLOOKUP(F245,'Selectable Table'!P:Q,2,0)</f>
        <v>Revenues - Third Parties</v>
      </c>
      <c r="I245" t="s">
        <v>125</v>
      </c>
      <c r="J245" s="111">
        <v>2026</v>
      </c>
      <c r="K245" s="111">
        <v>7</v>
      </c>
      <c r="L245" s="111" t="s">
        <v>94</v>
      </c>
      <c r="M245">
        <v>310.22000000000003</v>
      </c>
      <c r="N245">
        <v>1</v>
      </c>
      <c r="O245">
        <v>310.22000000000003</v>
      </c>
      <c r="P245" t="s">
        <v>95</v>
      </c>
      <c r="Q245" s="111">
        <f>+VLOOKUP(I245,'Selectable Table'!AB:AC,2,0)</f>
        <v>1</v>
      </c>
    </row>
    <row r="246" spans="1:17" x14ac:dyDescent="0.25">
      <c r="A246" s="111" t="str">
        <f>+VLOOKUP(C246,'Selectable Table'!D:EB,2,0)</f>
        <v>MERCK</v>
      </c>
      <c r="B246" t="s">
        <v>208</v>
      </c>
      <c r="C246" t="s">
        <v>133</v>
      </c>
      <c r="D246" t="s">
        <v>108</v>
      </c>
      <c r="E246" t="s">
        <v>105</v>
      </c>
      <c r="F246" s="111">
        <f>+VLOOKUP(C246,'Selectable Table'!O:P,2,0)</f>
        <v>40700</v>
      </c>
      <c r="G246" s="111" t="str">
        <f>+VLOOKUP(F246,'Selectable Table'!P:Q,2,0)</f>
        <v>Revenues - Third Parties</v>
      </c>
      <c r="I246" t="s">
        <v>109</v>
      </c>
      <c r="J246" s="111">
        <v>2026</v>
      </c>
      <c r="K246" s="111">
        <v>7</v>
      </c>
      <c r="L246" s="111" t="s">
        <v>94</v>
      </c>
      <c r="M246">
        <v>95.63</v>
      </c>
      <c r="N246">
        <v>1</v>
      </c>
      <c r="O246">
        <v>95.63</v>
      </c>
      <c r="P246" t="s">
        <v>95</v>
      </c>
      <c r="Q246" s="111">
        <f>+VLOOKUP(I246,'Selectable Table'!AB:AC,2,0)</f>
        <v>0</v>
      </c>
    </row>
    <row r="247" spans="1:17" x14ac:dyDescent="0.25">
      <c r="A247" s="111" t="str">
        <f>+VLOOKUP(C247,'Selectable Table'!D:EB,2,0)</f>
        <v>MERCK</v>
      </c>
      <c r="B247" t="s">
        <v>208</v>
      </c>
      <c r="C247" t="s">
        <v>133</v>
      </c>
      <c r="D247" t="s">
        <v>108</v>
      </c>
      <c r="E247" t="s">
        <v>104</v>
      </c>
      <c r="F247" s="111">
        <f>+VLOOKUP(C247,'Selectable Table'!O:P,2,0)</f>
        <v>40700</v>
      </c>
      <c r="G247" s="111" t="str">
        <f>+VLOOKUP(F247,'Selectable Table'!P:Q,2,0)</f>
        <v>Revenues - Third Parties</v>
      </c>
      <c r="I247" t="s">
        <v>118</v>
      </c>
      <c r="J247" s="111">
        <v>2026</v>
      </c>
      <c r="K247" s="111">
        <v>7</v>
      </c>
      <c r="L247" s="111" t="s">
        <v>94</v>
      </c>
      <c r="M247">
        <v>162.24</v>
      </c>
      <c r="N247">
        <v>1</v>
      </c>
      <c r="O247">
        <v>162.24</v>
      </c>
      <c r="P247" t="s">
        <v>95</v>
      </c>
      <c r="Q247" s="111">
        <f>+VLOOKUP(I247,'Selectable Table'!AB:AC,2,0)</f>
        <v>0</v>
      </c>
    </row>
    <row r="248" spans="1:17" x14ac:dyDescent="0.25">
      <c r="A248" s="111" t="str">
        <f>+VLOOKUP(C248,'Selectable Table'!D:EB,2,0)</f>
        <v>MERCK</v>
      </c>
      <c r="B248" t="s">
        <v>208</v>
      </c>
      <c r="C248" t="s">
        <v>133</v>
      </c>
      <c r="D248" t="s">
        <v>108</v>
      </c>
      <c r="E248" t="s">
        <v>104</v>
      </c>
      <c r="F248" s="111">
        <f>+VLOOKUP(C248,'Selectable Table'!O:P,2,0)</f>
        <v>40700</v>
      </c>
      <c r="G248" s="111" t="str">
        <f>+VLOOKUP(F248,'Selectable Table'!P:Q,2,0)</f>
        <v>Revenues - Third Parties</v>
      </c>
      <c r="I248" t="s">
        <v>120</v>
      </c>
      <c r="J248" s="111">
        <v>2026</v>
      </c>
      <c r="K248" s="111">
        <v>7</v>
      </c>
      <c r="L248" s="111" t="s">
        <v>94</v>
      </c>
      <c r="M248">
        <v>405.6</v>
      </c>
      <c r="N248">
        <v>1</v>
      </c>
      <c r="O248">
        <v>405.6</v>
      </c>
      <c r="P248" t="s">
        <v>95</v>
      </c>
      <c r="Q248" s="111">
        <f>+VLOOKUP(I248,'Selectable Table'!AB:AC,2,0)</f>
        <v>0</v>
      </c>
    </row>
    <row r="249" spans="1:17" x14ac:dyDescent="0.25">
      <c r="A249" s="111" t="str">
        <f>+VLOOKUP(C249,'Selectable Table'!D:EB,2,0)</f>
        <v>MERCK</v>
      </c>
      <c r="B249" t="s">
        <v>208</v>
      </c>
      <c r="C249" t="s">
        <v>133</v>
      </c>
      <c r="D249" t="s">
        <v>108</v>
      </c>
      <c r="E249" t="s">
        <v>105</v>
      </c>
      <c r="F249" s="111">
        <f>+VLOOKUP(C249,'Selectable Table'!O:P,2,0)</f>
        <v>40700</v>
      </c>
      <c r="G249" s="111" t="str">
        <f>+VLOOKUP(F249,'Selectable Table'!P:Q,2,0)</f>
        <v>Revenues - Third Parties</v>
      </c>
      <c r="I249" t="s">
        <v>121</v>
      </c>
      <c r="J249" s="111">
        <v>2026</v>
      </c>
      <c r="K249" s="111">
        <v>7</v>
      </c>
      <c r="L249" s="111" t="s">
        <v>94</v>
      </c>
      <c r="M249">
        <v>231.78</v>
      </c>
      <c r="N249">
        <v>1</v>
      </c>
      <c r="O249">
        <v>231.78</v>
      </c>
      <c r="P249" t="s">
        <v>95</v>
      </c>
      <c r="Q249" s="111">
        <f>+VLOOKUP(I249,'Selectable Table'!AB:AC,2,0)</f>
        <v>0</v>
      </c>
    </row>
    <row r="250" spans="1:17" x14ac:dyDescent="0.25">
      <c r="A250" s="111" t="str">
        <f>+VLOOKUP(C250,'Selectable Table'!D:EB,2,0)</f>
        <v>MERCK</v>
      </c>
      <c r="B250" t="s">
        <v>208</v>
      </c>
      <c r="C250" t="s">
        <v>133</v>
      </c>
      <c r="D250" t="s">
        <v>108</v>
      </c>
      <c r="E250" t="s">
        <v>105</v>
      </c>
      <c r="F250" s="111">
        <f>+VLOOKUP(C250,'Selectable Table'!O:P,2,0)</f>
        <v>40700</v>
      </c>
      <c r="G250" s="111" t="str">
        <f>+VLOOKUP(F250,'Selectable Table'!P:Q,2,0)</f>
        <v>Revenues - Third Parties</v>
      </c>
      <c r="I250" t="s">
        <v>111</v>
      </c>
      <c r="J250" s="111">
        <v>2026</v>
      </c>
      <c r="K250" s="111">
        <v>7</v>
      </c>
      <c r="L250" s="111" t="s">
        <v>94</v>
      </c>
      <c r="M250">
        <v>286.89</v>
      </c>
      <c r="N250">
        <v>1</v>
      </c>
      <c r="O250">
        <v>286.89</v>
      </c>
      <c r="P250" t="s">
        <v>95</v>
      </c>
      <c r="Q250" s="111">
        <f>+VLOOKUP(I250,'Selectable Table'!AB:AC,2,0)</f>
        <v>0</v>
      </c>
    </row>
    <row r="251" spans="1:17" x14ac:dyDescent="0.25">
      <c r="A251" s="111" t="str">
        <f>+VLOOKUP(C251,'Selectable Table'!D:EB,2,0)</f>
        <v>MERCK</v>
      </c>
      <c r="B251" t="s">
        <v>209</v>
      </c>
      <c r="C251" t="s">
        <v>133</v>
      </c>
      <c r="D251" t="s">
        <v>108</v>
      </c>
      <c r="E251" t="s">
        <v>105</v>
      </c>
      <c r="F251" s="111">
        <f>+VLOOKUP(C251,'Selectable Table'!O:P,2,0)</f>
        <v>40700</v>
      </c>
      <c r="G251" s="111" t="str">
        <f>+VLOOKUP(F251,'Selectable Table'!P:Q,2,0)</f>
        <v>Revenues - Third Parties</v>
      </c>
      <c r="I251" t="s">
        <v>109</v>
      </c>
      <c r="J251" s="111">
        <v>2026</v>
      </c>
      <c r="K251" s="111">
        <v>7</v>
      </c>
      <c r="L251" s="111" t="s">
        <v>94</v>
      </c>
      <c r="M251">
        <v>191.26</v>
      </c>
      <c r="N251">
        <v>1</v>
      </c>
      <c r="O251">
        <v>191.26</v>
      </c>
      <c r="P251" t="s">
        <v>95</v>
      </c>
      <c r="Q251" s="111">
        <f>+VLOOKUP(I251,'Selectable Table'!AB:AC,2,0)</f>
        <v>0</v>
      </c>
    </row>
    <row r="252" spans="1:17" x14ac:dyDescent="0.25">
      <c r="A252" s="111" t="str">
        <f>+VLOOKUP(C252,'Selectable Table'!D:EB,2,0)</f>
        <v>MERCK</v>
      </c>
      <c r="B252" t="s">
        <v>209</v>
      </c>
      <c r="C252" t="s">
        <v>133</v>
      </c>
      <c r="D252" t="s">
        <v>108</v>
      </c>
      <c r="E252" t="s">
        <v>105</v>
      </c>
      <c r="F252" s="111">
        <f>+VLOOKUP(C252,'Selectable Table'!O:P,2,0)</f>
        <v>40700</v>
      </c>
      <c r="G252" s="111" t="str">
        <f>+VLOOKUP(F252,'Selectable Table'!P:Q,2,0)</f>
        <v>Revenues - Third Parties</v>
      </c>
      <c r="I252" t="s">
        <v>121</v>
      </c>
      <c r="J252" s="111">
        <v>2026</v>
      </c>
      <c r="K252" s="111">
        <v>7</v>
      </c>
      <c r="L252" s="111" t="s">
        <v>94</v>
      </c>
      <c r="M252">
        <v>231.78</v>
      </c>
      <c r="N252">
        <v>1</v>
      </c>
      <c r="O252">
        <v>231.78</v>
      </c>
      <c r="P252" t="s">
        <v>95</v>
      </c>
      <c r="Q252" s="111">
        <f>+VLOOKUP(I252,'Selectable Table'!AB:AC,2,0)</f>
        <v>0</v>
      </c>
    </row>
    <row r="253" spans="1:17" x14ac:dyDescent="0.25">
      <c r="A253" s="111" t="str">
        <f>+VLOOKUP(C253,'Selectable Table'!D:EB,2,0)</f>
        <v>MERCK</v>
      </c>
      <c r="B253" t="s">
        <v>209</v>
      </c>
      <c r="C253" t="s">
        <v>133</v>
      </c>
      <c r="D253" t="s">
        <v>108</v>
      </c>
      <c r="E253" t="s">
        <v>105</v>
      </c>
      <c r="F253" s="111">
        <f>+VLOOKUP(C253,'Selectable Table'!O:P,2,0)</f>
        <v>40700</v>
      </c>
      <c r="G253" s="111" t="str">
        <f>+VLOOKUP(F253,'Selectable Table'!P:Q,2,0)</f>
        <v>Revenues - Third Parties</v>
      </c>
      <c r="I253" t="s">
        <v>139</v>
      </c>
      <c r="J253" s="111">
        <v>2026</v>
      </c>
      <c r="K253" s="111">
        <v>7</v>
      </c>
      <c r="L253" s="111" t="s">
        <v>94</v>
      </c>
      <c r="M253">
        <v>95.63</v>
      </c>
      <c r="N253">
        <v>1</v>
      </c>
      <c r="O253">
        <v>95.63</v>
      </c>
      <c r="P253" t="s">
        <v>95</v>
      </c>
      <c r="Q253" s="111">
        <f>+VLOOKUP(I253,'Selectable Table'!AB:AC,2,0)</f>
        <v>0</v>
      </c>
    </row>
    <row r="254" spans="1:17" x14ac:dyDescent="0.25">
      <c r="A254" s="111" t="str">
        <f>+VLOOKUP(C254,'Selectable Table'!D:EB,2,0)</f>
        <v>MERCK</v>
      </c>
      <c r="B254" t="s">
        <v>209</v>
      </c>
      <c r="C254" t="s">
        <v>133</v>
      </c>
      <c r="D254" t="s">
        <v>108</v>
      </c>
      <c r="E254" t="s">
        <v>105</v>
      </c>
      <c r="F254" s="111">
        <f>+VLOOKUP(C254,'Selectable Table'!O:P,2,0)</f>
        <v>40700</v>
      </c>
      <c r="G254" s="111" t="str">
        <f>+VLOOKUP(F254,'Selectable Table'!P:Q,2,0)</f>
        <v>Revenues - Third Parties</v>
      </c>
      <c r="I254" t="s">
        <v>111</v>
      </c>
      <c r="J254" s="111">
        <v>2026</v>
      </c>
      <c r="K254" s="111">
        <v>7</v>
      </c>
      <c r="L254" s="111" t="s">
        <v>94</v>
      </c>
      <c r="M254">
        <v>95.63</v>
      </c>
      <c r="N254">
        <v>1</v>
      </c>
      <c r="O254">
        <v>95.63</v>
      </c>
      <c r="P254" t="s">
        <v>95</v>
      </c>
      <c r="Q254" s="111">
        <f>+VLOOKUP(I254,'Selectable Table'!AB:AC,2,0)</f>
        <v>0</v>
      </c>
    </row>
    <row r="255" spans="1:17" x14ac:dyDescent="0.25">
      <c r="A255" s="111" t="str">
        <f>+VLOOKUP(C255,'Selectable Table'!D:EB,2,0)</f>
        <v>MERCK</v>
      </c>
      <c r="B255" t="s">
        <v>209</v>
      </c>
      <c r="C255" t="s">
        <v>133</v>
      </c>
      <c r="D255" t="s">
        <v>108</v>
      </c>
      <c r="E255" t="s">
        <v>105</v>
      </c>
      <c r="F255" s="111">
        <f>+VLOOKUP(C255,'Selectable Table'!O:P,2,0)</f>
        <v>40700</v>
      </c>
      <c r="G255" s="111" t="str">
        <f>+VLOOKUP(F255,'Selectable Table'!P:Q,2,0)</f>
        <v>Revenues - Third Parties</v>
      </c>
      <c r="I255" t="s">
        <v>158</v>
      </c>
      <c r="J255" s="111">
        <v>2026</v>
      </c>
      <c r="K255" s="111">
        <v>7</v>
      </c>
      <c r="L255" s="111" t="s">
        <v>94</v>
      </c>
      <c r="M255">
        <v>695.28</v>
      </c>
      <c r="N255">
        <v>1</v>
      </c>
      <c r="O255">
        <v>695.28</v>
      </c>
      <c r="P255" t="s">
        <v>95</v>
      </c>
      <c r="Q255" s="111">
        <f>+VLOOKUP(I255,'Selectable Table'!AB:AC,2,0)</f>
        <v>0</v>
      </c>
    </row>
    <row r="256" spans="1:17" x14ac:dyDescent="0.25">
      <c r="A256" s="111" t="str">
        <f>+VLOOKUP(C256,'Selectable Table'!D:EB,2,0)</f>
        <v>MERCK</v>
      </c>
      <c r="B256" t="s">
        <v>210</v>
      </c>
      <c r="C256" t="s">
        <v>133</v>
      </c>
      <c r="D256" t="s">
        <v>108</v>
      </c>
      <c r="E256" t="s">
        <v>105</v>
      </c>
      <c r="F256" s="111">
        <f>+VLOOKUP(C256,'Selectable Table'!O:P,2,0)</f>
        <v>40700</v>
      </c>
      <c r="G256" s="111" t="str">
        <f>+VLOOKUP(F256,'Selectable Table'!P:Q,2,0)</f>
        <v>Revenues - Third Parties</v>
      </c>
      <c r="I256" t="s">
        <v>111</v>
      </c>
      <c r="J256" s="111">
        <v>2026</v>
      </c>
      <c r="K256" s="111">
        <v>7</v>
      </c>
      <c r="L256" s="111" t="s">
        <v>94</v>
      </c>
      <c r="M256">
        <v>95.63</v>
      </c>
      <c r="N256">
        <v>1</v>
      </c>
      <c r="O256">
        <v>95.63</v>
      </c>
      <c r="P256" t="s">
        <v>95</v>
      </c>
      <c r="Q256" s="111">
        <f>+VLOOKUP(I256,'Selectable Table'!AB:AC,2,0)</f>
        <v>0</v>
      </c>
    </row>
    <row r="257" spans="1:17" x14ac:dyDescent="0.25">
      <c r="A257" s="111" t="str">
        <f>+VLOOKUP(C257,'Selectable Table'!D:EB,2,0)</f>
        <v>MERCK</v>
      </c>
      <c r="B257" t="s">
        <v>211</v>
      </c>
      <c r="C257" t="s">
        <v>133</v>
      </c>
      <c r="D257" t="s">
        <v>108</v>
      </c>
      <c r="E257" t="s">
        <v>105</v>
      </c>
      <c r="F257" s="111">
        <f>+VLOOKUP(C257,'Selectable Table'!O:P,2,0)</f>
        <v>40700</v>
      </c>
      <c r="G257" s="111" t="str">
        <f>+VLOOKUP(F257,'Selectable Table'!P:Q,2,0)</f>
        <v>Revenues - Third Parties</v>
      </c>
      <c r="I257" t="s">
        <v>109</v>
      </c>
      <c r="J257" s="111">
        <v>2026</v>
      </c>
      <c r="K257" s="111">
        <v>7</v>
      </c>
      <c r="L257" s="111" t="s">
        <v>94</v>
      </c>
      <c r="M257">
        <v>95.63</v>
      </c>
      <c r="N257">
        <v>1</v>
      </c>
      <c r="O257">
        <v>95.63</v>
      </c>
      <c r="P257" t="s">
        <v>95</v>
      </c>
      <c r="Q257" s="111">
        <f>+VLOOKUP(I257,'Selectable Table'!AB:AC,2,0)</f>
        <v>0</v>
      </c>
    </row>
    <row r="258" spans="1:17" x14ac:dyDescent="0.25">
      <c r="A258" s="111" t="str">
        <f>+VLOOKUP(C258,'Selectable Table'!D:EB,2,0)</f>
        <v>MERCK</v>
      </c>
      <c r="B258" t="s">
        <v>211</v>
      </c>
      <c r="C258" t="s">
        <v>133</v>
      </c>
      <c r="D258" t="s">
        <v>108</v>
      </c>
      <c r="E258" t="s">
        <v>105</v>
      </c>
      <c r="F258" s="111">
        <f>+VLOOKUP(C258,'Selectable Table'!O:P,2,0)</f>
        <v>40700</v>
      </c>
      <c r="G258" s="111" t="str">
        <f>+VLOOKUP(F258,'Selectable Table'!P:Q,2,0)</f>
        <v>Revenues - Third Parties</v>
      </c>
      <c r="I258" t="s">
        <v>121</v>
      </c>
      <c r="J258" s="111">
        <v>2026</v>
      </c>
      <c r="K258" s="111">
        <v>7</v>
      </c>
      <c r="L258" s="111" t="s">
        <v>94</v>
      </c>
      <c r="M258">
        <v>286.89</v>
      </c>
      <c r="N258">
        <v>1</v>
      </c>
      <c r="O258">
        <v>286.89</v>
      </c>
      <c r="P258" t="s">
        <v>95</v>
      </c>
      <c r="Q258" s="111">
        <f>+VLOOKUP(I258,'Selectable Table'!AB:AC,2,0)</f>
        <v>0</v>
      </c>
    </row>
    <row r="259" spans="1:17" x14ac:dyDescent="0.25">
      <c r="A259" s="111" t="str">
        <f>+VLOOKUP(C259,'Selectable Table'!D:EB,2,0)</f>
        <v>MERCK</v>
      </c>
      <c r="B259" t="s">
        <v>211</v>
      </c>
      <c r="C259" t="s">
        <v>133</v>
      </c>
      <c r="D259" t="s">
        <v>108</v>
      </c>
      <c r="E259" t="s">
        <v>105</v>
      </c>
      <c r="F259" s="111">
        <f>+VLOOKUP(C259,'Selectable Table'!O:P,2,0)</f>
        <v>40700</v>
      </c>
      <c r="G259" s="111" t="str">
        <f>+VLOOKUP(F259,'Selectable Table'!P:Q,2,0)</f>
        <v>Revenues - Third Parties</v>
      </c>
      <c r="I259" t="s">
        <v>139</v>
      </c>
      <c r="J259" s="111">
        <v>2026</v>
      </c>
      <c r="K259" s="111">
        <v>7</v>
      </c>
      <c r="L259" s="111" t="s">
        <v>94</v>
      </c>
      <c r="M259">
        <v>95.63</v>
      </c>
      <c r="N259">
        <v>1</v>
      </c>
      <c r="O259">
        <v>95.63</v>
      </c>
      <c r="P259" t="s">
        <v>95</v>
      </c>
      <c r="Q259" s="111">
        <f>+VLOOKUP(I259,'Selectable Table'!AB:AC,2,0)</f>
        <v>0</v>
      </c>
    </row>
    <row r="260" spans="1:17" x14ac:dyDescent="0.25">
      <c r="A260" s="111" t="str">
        <f>+VLOOKUP(C260,'Selectable Table'!D:EB,2,0)</f>
        <v>MERCK</v>
      </c>
      <c r="B260" t="s">
        <v>211</v>
      </c>
      <c r="C260" t="s">
        <v>133</v>
      </c>
      <c r="D260" t="s">
        <v>108</v>
      </c>
      <c r="E260" t="s">
        <v>105</v>
      </c>
      <c r="F260" s="111">
        <f>+VLOOKUP(C260,'Selectable Table'!O:P,2,0)</f>
        <v>40700</v>
      </c>
      <c r="G260" s="111" t="str">
        <f>+VLOOKUP(F260,'Selectable Table'!P:Q,2,0)</f>
        <v>Revenues - Third Parties</v>
      </c>
      <c r="I260" t="s">
        <v>111</v>
      </c>
      <c r="J260" s="111">
        <v>2026</v>
      </c>
      <c r="K260" s="111">
        <v>7</v>
      </c>
      <c r="L260" s="111" t="s">
        <v>94</v>
      </c>
      <c r="M260">
        <v>573.78</v>
      </c>
      <c r="N260">
        <v>1</v>
      </c>
      <c r="O260">
        <v>573.78</v>
      </c>
      <c r="P260" t="s">
        <v>95</v>
      </c>
      <c r="Q260" s="111">
        <f>+VLOOKUP(I260,'Selectable Table'!AB:AC,2,0)</f>
        <v>0</v>
      </c>
    </row>
    <row r="261" spans="1:17" x14ac:dyDescent="0.25">
      <c r="A261" s="111" t="str">
        <f>+VLOOKUP(C261,'Selectable Table'!D:EB,2,0)</f>
        <v>MERCK</v>
      </c>
      <c r="B261" t="s">
        <v>211</v>
      </c>
      <c r="C261" t="s">
        <v>133</v>
      </c>
      <c r="D261" t="s">
        <v>108</v>
      </c>
      <c r="E261" t="s">
        <v>105</v>
      </c>
      <c r="F261" s="111">
        <f>+VLOOKUP(C261,'Selectable Table'!O:P,2,0)</f>
        <v>40700</v>
      </c>
      <c r="G261" s="111" t="str">
        <f>+VLOOKUP(F261,'Selectable Table'!P:Q,2,0)</f>
        <v>Revenues - Third Parties</v>
      </c>
      <c r="I261" t="s">
        <v>158</v>
      </c>
      <c r="J261" s="111">
        <v>2026</v>
      </c>
      <c r="K261" s="111">
        <v>7</v>
      </c>
      <c r="L261" s="111" t="s">
        <v>94</v>
      </c>
      <c r="M261">
        <v>347.64</v>
      </c>
      <c r="N261">
        <v>1</v>
      </c>
      <c r="O261">
        <v>347.64</v>
      </c>
      <c r="P261" t="s">
        <v>95</v>
      </c>
      <c r="Q261" s="111">
        <f>+VLOOKUP(I261,'Selectable Table'!AB:AC,2,0)</f>
        <v>0</v>
      </c>
    </row>
    <row r="262" spans="1:17" x14ac:dyDescent="0.25">
      <c r="A262" s="111" t="str">
        <f>+VLOOKUP(C262,'Selectable Table'!D:EB,2,0)</f>
        <v>MERCK</v>
      </c>
      <c r="B262" t="s">
        <v>212</v>
      </c>
      <c r="C262" t="s">
        <v>133</v>
      </c>
      <c r="D262" t="s">
        <v>108</v>
      </c>
      <c r="E262" t="s">
        <v>102</v>
      </c>
      <c r="F262" s="111">
        <f>+VLOOKUP(C262,'Selectable Table'!O:P,2,0)</f>
        <v>40700</v>
      </c>
      <c r="G262" s="111" t="str">
        <f>+VLOOKUP(F262,'Selectable Table'!P:Q,2,0)</f>
        <v>Revenues - Third Parties</v>
      </c>
      <c r="I262" t="s">
        <v>125</v>
      </c>
      <c r="J262" s="111">
        <v>2026</v>
      </c>
      <c r="K262" s="111">
        <v>7</v>
      </c>
      <c r="L262" s="111" t="s">
        <v>94</v>
      </c>
      <c r="M262">
        <v>178.03</v>
      </c>
      <c r="N262">
        <v>1</v>
      </c>
      <c r="O262">
        <v>178.03</v>
      </c>
      <c r="P262" t="s">
        <v>95</v>
      </c>
      <c r="Q262" s="111">
        <f>+VLOOKUP(I262,'Selectable Table'!AB:AC,2,0)</f>
        <v>1</v>
      </c>
    </row>
    <row r="263" spans="1:17" x14ac:dyDescent="0.25">
      <c r="A263" s="111" t="str">
        <f>+VLOOKUP(C263,'Selectable Table'!D:EB,2,0)</f>
        <v>MERCK</v>
      </c>
      <c r="B263" t="s">
        <v>212</v>
      </c>
      <c r="C263" t="s">
        <v>133</v>
      </c>
      <c r="D263" t="s">
        <v>108</v>
      </c>
      <c r="E263" t="s">
        <v>102</v>
      </c>
      <c r="F263" s="111">
        <f>+VLOOKUP(C263,'Selectable Table'!O:P,2,0)</f>
        <v>40700</v>
      </c>
      <c r="G263" s="111" t="str">
        <f>+VLOOKUP(F263,'Selectable Table'!P:Q,2,0)</f>
        <v>Revenues - Third Parties</v>
      </c>
      <c r="I263" t="s">
        <v>186</v>
      </c>
      <c r="J263" s="111">
        <v>2026</v>
      </c>
      <c r="K263" s="111">
        <v>7</v>
      </c>
      <c r="L263" s="111" t="s">
        <v>94</v>
      </c>
      <c r="M263">
        <v>470.66</v>
      </c>
      <c r="N263">
        <v>1</v>
      </c>
      <c r="O263">
        <v>470.66</v>
      </c>
      <c r="P263" t="s">
        <v>95</v>
      </c>
      <c r="Q263" s="111">
        <f>+VLOOKUP(I263,'Selectable Table'!AB:AC,2,0)</f>
        <v>1</v>
      </c>
    </row>
    <row r="264" spans="1:17" x14ac:dyDescent="0.25">
      <c r="A264" s="111" t="str">
        <f>+VLOOKUP(C264,'Selectable Table'!D:EB,2,0)</f>
        <v>MERCK</v>
      </c>
      <c r="B264" t="s">
        <v>212</v>
      </c>
      <c r="C264" t="s">
        <v>133</v>
      </c>
      <c r="D264" t="s">
        <v>108</v>
      </c>
      <c r="E264" t="s">
        <v>93</v>
      </c>
      <c r="F264" s="111">
        <f>+VLOOKUP(C264,'Selectable Table'!O:P,2,0)</f>
        <v>40700</v>
      </c>
      <c r="G264" s="111" t="str">
        <f>+VLOOKUP(F264,'Selectable Table'!P:Q,2,0)</f>
        <v>Revenues - Third Parties</v>
      </c>
      <c r="I264" t="s">
        <v>213</v>
      </c>
      <c r="J264" s="111">
        <v>2026</v>
      </c>
      <c r="K264" s="111">
        <v>7</v>
      </c>
      <c r="L264" s="111" t="s">
        <v>94</v>
      </c>
      <c r="M264">
        <v>355.16</v>
      </c>
      <c r="N264">
        <v>1</v>
      </c>
      <c r="O264">
        <v>355.16</v>
      </c>
      <c r="P264" t="s">
        <v>95</v>
      </c>
      <c r="Q264" s="111">
        <f>+VLOOKUP(I264,'Selectable Table'!AB:AC,2,0)</f>
        <v>1</v>
      </c>
    </row>
    <row r="265" spans="1:17" x14ac:dyDescent="0.25">
      <c r="A265" s="111" t="str">
        <f>+VLOOKUP(C265,'Selectable Table'!D:EB,2,0)</f>
        <v>MERCK</v>
      </c>
      <c r="B265" t="s">
        <v>212</v>
      </c>
      <c r="C265" t="s">
        <v>133</v>
      </c>
      <c r="D265" t="s">
        <v>108</v>
      </c>
      <c r="E265" t="s">
        <v>93</v>
      </c>
      <c r="F265" s="111">
        <f>+VLOOKUP(C265,'Selectable Table'!O:P,2,0)</f>
        <v>40700</v>
      </c>
      <c r="G265" s="111" t="str">
        <f>+VLOOKUP(F265,'Selectable Table'!P:Q,2,0)</f>
        <v>Revenues - Third Parties</v>
      </c>
      <c r="I265" t="s">
        <v>167</v>
      </c>
      <c r="J265" s="111">
        <v>2026</v>
      </c>
      <c r="K265" s="111">
        <v>7</v>
      </c>
      <c r="L265" s="111" t="s">
        <v>94</v>
      </c>
      <c r="M265">
        <v>125.55</v>
      </c>
      <c r="N265">
        <v>1</v>
      </c>
      <c r="O265">
        <v>125.55</v>
      </c>
      <c r="P265" t="s">
        <v>95</v>
      </c>
      <c r="Q265" s="111">
        <f>+VLOOKUP(I265,'Selectable Table'!AB:AC,2,0)</f>
        <v>0</v>
      </c>
    </row>
    <row r="266" spans="1:17" x14ac:dyDescent="0.25">
      <c r="A266" s="111" t="str">
        <f>+VLOOKUP(C266,'Selectable Table'!D:EB,2,0)</f>
        <v>MERCK</v>
      </c>
      <c r="B266" t="s">
        <v>212</v>
      </c>
      <c r="C266" t="s">
        <v>133</v>
      </c>
      <c r="D266" t="s">
        <v>108</v>
      </c>
      <c r="E266" t="s">
        <v>93</v>
      </c>
      <c r="F266" s="111">
        <f>+VLOOKUP(C266,'Selectable Table'!O:P,2,0)</f>
        <v>40700</v>
      </c>
      <c r="G266" s="111" t="str">
        <f>+VLOOKUP(F266,'Selectable Table'!P:Q,2,0)</f>
        <v>Revenues - Third Parties</v>
      </c>
      <c r="I266" t="s">
        <v>168</v>
      </c>
      <c r="J266" s="111">
        <v>2026</v>
      </c>
      <c r="K266" s="111">
        <v>7</v>
      </c>
      <c r="L266" s="111" t="s">
        <v>94</v>
      </c>
      <c r="M266">
        <v>251.1</v>
      </c>
      <c r="N266">
        <v>1</v>
      </c>
      <c r="O266">
        <v>251.1</v>
      </c>
      <c r="P266" t="s">
        <v>95</v>
      </c>
      <c r="Q266" s="111">
        <f>+VLOOKUP(I266,'Selectable Table'!AB:AC,2,0)</f>
        <v>0</v>
      </c>
    </row>
    <row r="267" spans="1:17" x14ac:dyDescent="0.25">
      <c r="A267" s="111" t="str">
        <f>+VLOOKUP(C267,'Selectable Table'!D:EB,2,0)</f>
        <v>MERCK</v>
      </c>
      <c r="B267" t="s">
        <v>212</v>
      </c>
      <c r="C267" t="s">
        <v>133</v>
      </c>
      <c r="D267" t="s">
        <v>108</v>
      </c>
      <c r="E267" t="s">
        <v>105</v>
      </c>
      <c r="F267" s="111">
        <f>+VLOOKUP(C267,'Selectable Table'!O:P,2,0)</f>
        <v>40700</v>
      </c>
      <c r="G267" s="111" t="str">
        <f>+VLOOKUP(F267,'Selectable Table'!P:Q,2,0)</f>
        <v>Revenues - Third Parties</v>
      </c>
      <c r="I267" t="s">
        <v>121</v>
      </c>
      <c r="J267" s="111">
        <v>2026</v>
      </c>
      <c r="K267" s="111">
        <v>7</v>
      </c>
      <c r="L267" s="111" t="s">
        <v>94</v>
      </c>
      <c r="M267">
        <v>286.89</v>
      </c>
      <c r="N267">
        <v>1</v>
      </c>
      <c r="O267">
        <v>286.89</v>
      </c>
      <c r="P267" t="s">
        <v>95</v>
      </c>
      <c r="Q267" s="111">
        <f>+VLOOKUP(I267,'Selectable Table'!AB:AC,2,0)</f>
        <v>0</v>
      </c>
    </row>
    <row r="268" spans="1:17" x14ac:dyDescent="0.25">
      <c r="A268" s="111" t="str">
        <f>+VLOOKUP(C268,'Selectable Table'!D:EB,2,0)</f>
        <v>MERCK</v>
      </c>
      <c r="B268" t="s">
        <v>212</v>
      </c>
      <c r="C268" t="s">
        <v>133</v>
      </c>
      <c r="D268" t="s">
        <v>108</v>
      </c>
      <c r="E268" t="s">
        <v>105</v>
      </c>
      <c r="F268" s="111">
        <f>+VLOOKUP(C268,'Selectable Table'!O:P,2,0)</f>
        <v>40700</v>
      </c>
      <c r="G268" s="111" t="str">
        <f>+VLOOKUP(F268,'Selectable Table'!P:Q,2,0)</f>
        <v>Revenues - Third Parties</v>
      </c>
      <c r="I268" t="s">
        <v>139</v>
      </c>
      <c r="J268" s="111">
        <v>2026</v>
      </c>
      <c r="K268" s="111">
        <v>7</v>
      </c>
      <c r="L268" s="111" t="s">
        <v>94</v>
      </c>
      <c r="M268">
        <v>95.63</v>
      </c>
      <c r="N268">
        <v>1</v>
      </c>
      <c r="O268">
        <v>95.63</v>
      </c>
      <c r="P268" t="s">
        <v>95</v>
      </c>
      <c r="Q268" s="111">
        <f>+VLOOKUP(I268,'Selectable Table'!AB:AC,2,0)</f>
        <v>0</v>
      </c>
    </row>
    <row r="269" spans="1:17" x14ac:dyDescent="0.25">
      <c r="A269" s="111" t="str">
        <f>+VLOOKUP(C269,'Selectable Table'!D:EB,2,0)</f>
        <v>MERCK</v>
      </c>
      <c r="B269" t="s">
        <v>212</v>
      </c>
      <c r="C269" t="s">
        <v>133</v>
      </c>
      <c r="D269" t="s">
        <v>108</v>
      </c>
      <c r="E269" t="s">
        <v>105</v>
      </c>
      <c r="F269" s="111">
        <f>+VLOOKUP(C269,'Selectable Table'!O:P,2,0)</f>
        <v>40700</v>
      </c>
      <c r="G269" s="111" t="str">
        <f>+VLOOKUP(F269,'Selectable Table'!P:Q,2,0)</f>
        <v>Revenues - Third Parties</v>
      </c>
      <c r="I269" t="s">
        <v>111</v>
      </c>
      <c r="J269" s="111">
        <v>2026</v>
      </c>
      <c r="K269" s="111">
        <v>7</v>
      </c>
      <c r="L269" s="111" t="s">
        <v>94</v>
      </c>
      <c r="M269">
        <v>191.26</v>
      </c>
      <c r="N269">
        <v>1</v>
      </c>
      <c r="O269">
        <v>191.26</v>
      </c>
      <c r="P269" t="s">
        <v>95</v>
      </c>
      <c r="Q269" s="111">
        <f>+VLOOKUP(I269,'Selectable Table'!AB:AC,2,0)</f>
        <v>0</v>
      </c>
    </row>
    <row r="270" spans="1:17" x14ac:dyDescent="0.25">
      <c r="A270" s="111" t="str">
        <f>+VLOOKUP(C270,'Selectable Table'!D:EB,2,0)</f>
        <v>MERCK</v>
      </c>
      <c r="B270" t="s">
        <v>214</v>
      </c>
      <c r="C270" t="s">
        <v>133</v>
      </c>
      <c r="D270" t="s">
        <v>108</v>
      </c>
      <c r="E270" t="s">
        <v>105</v>
      </c>
      <c r="F270" s="111">
        <f>+VLOOKUP(C270,'Selectable Table'!O:P,2,0)</f>
        <v>40700</v>
      </c>
      <c r="G270" s="111" t="str">
        <f>+VLOOKUP(F270,'Selectable Table'!P:Q,2,0)</f>
        <v>Revenues - Third Parties</v>
      </c>
      <c r="I270" t="s">
        <v>139</v>
      </c>
      <c r="J270" s="111">
        <v>2026</v>
      </c>
      <c r="K270" s="111">
        <v>7</v>
      </c>
      <c r="L270" s="111" t="s">
        <v>94</v>
      </c>
      <c r="M270">
        <v>95.63</v>
      </c>
      <c r="N270">
        <v>1</v>
      </c>
      <c r="O270">
        <v>95.63</v>
      </c>
      <c r="P270" t="s">
        <v>95</v>
      </c>
      <c r="Q270" s="111">
        <f>+VLOOKUP(I270,'Selectable Table'!AB:AC,2,0)</f>
        <v>0</v>
      </c>
    </row>
    <row r="271" spans="1:17" x14ac:dyDescent="0.25">
      <c r="A271" s="111" t="str">
        <f>+VLOOKUP(C271,'Selectable Table'!D:EB,2,0)</f>
        <v>MERCK</v>
      </c>
      <c r="B271" t="s">
        <v>214</v>
      </c>
      <c r="C271" t="s">
        <v>133</v>
      </c>
      <c r="D271" t="s">
        <v>108</v>
      </c>
      <c r="E271" t="s">
        <v>105</v>
      </c>
      <c r="F271" s="111">
        <f>+VLOOKUP(C271,'Selectable Table'!O:P,2,0)</f>
        <v>40700</v>
      </c>
      <c r="G271" s="111" t="str">
        <f>+VLOOKUP(F271,'Selectable Table'!P:Q,2,0)</f>
        <v>Revenues - Third Parties</v>
      </c>
      <c r="I271" t="s">
        <v>158</v>
      </c>
      <c r="J271" s="111">
        <v>2026</v>
      </c>
      <c r="K271" s="111">
        <v>7</v>
      </c>
      <c r="L271" s="111" t="s">
        <v>94</v>
      </c>
      <c r="M271">
        <v>173.82</v>
      </c>
      <c r="N271">
        <v>1</v>
      </c>
      <c r="O271">
        <v>173.82</v>
      </c>
      <c r="P271" t="s">
        <v>95</v>
      </c>
      <c r="Q271" s="111">
        <f>+VLOOKUP(I271,'Selectable Table'!AB:AC,2,0)</f>
        <v>0</v>
      </c>
    </row>
    <row r="272" spans="1:17" x14ac:dyDescent="0.25">
      <c r="A272" s="111" t="str">
        <f>+VLOOKUP(C272,'Selectable Table'!D:EB,2,0)</f>
        <v>MERCK</v>
      </c>
      <c r="B272" t="s">
        <v>215</v>
      </c>
      <c r="C272" t="s">
        <v>133</v>
      </c>
      <c r="D272" t="s">
        <v>108</v>
      </c>
      <c r="E272" t="s">
        <v>102</v>
      </c>
      <c r="F272" s="111">
        <f>+VLOOKUP(C272,'Selectable Table'!O:P,2,0)</f>
        <v>40700</v>
      </c>
      <c r="G272" s="111" t="str">
        <f>+VLOOKUP(F272,'Selectable Table'!P:Q,2,0)</f>
        <v>Revenues - Third Parties</v>
      </c>
      <c r="I272" t="s">
        <v>125</v>
      </c>
      <c r="J272" s="111">
        <v>2026</v>
      </c>
      <c r="K272" s="111">
        <v>7</v>
      </c>
      <c r="L272" s="111" t="s">
        <v>94</v>
      </c>
      <c r="M272">
        <v>218.54</v>
      </c>
      <c r="N272">
        <v>1</v>
      </c>
      <c r="O272">
        <v>218.54</v>
      </c>
      <c r="P272" t="s">
        <v>95</v>
      </c>
      <c r="Q272" s="111">
        <f>+VLOOKUP(I272,'Selectable Table'!AB:AC,2,0)</f>
        <v>1</v>
      </c>
    </row>
    <row r="273" spans="1:17" x14ac:dyDescent="0.25">
      <c r="A273" s="111" t="str">
        <f>+VLOOKUP(C273,'Selectable Table'!D:EB,2,0)</f>
        <v>MERCK</v>
      </c>
      <c r="B273" t="s">
        <v>215</v>
      </c>
      <c r="C273" t="s">
        <v>133</v>
      </c>
      <c r="D273" t="s">
        <v>108</v>
      </c>
      <c r="E273" t="s">
        <v>104</v>
      </c>
      <c r="F273" s="111">
        <f>+VLOOKUP(C273,'Selectable Table'!O:P,2,0)</f>
        <v>40700</v>
      </c>
      <c r="G273" s="111" t="str">
        <f>+VLOOKUP(F273,'Selectable Table'!P:Q,2,0)</f>
        <v>Revenues - Third Parties</v>
      </c>
      <c r="I273" t="s">
        <v>118</v>
      </c>
      <c r="J273" s="111">
        <v>2026</v>
      </c>
      <c r="K273" s="111">
        <v>7</v>
      </c>
      <c r="L273" s="111" t="s">
        <v>94</v>
      </c>
      <c r="M273">
        <v>162.24</v>
      </c>
      <c r="N273">
        <v>1</v>
      </c>
      <c r="O273">
        <v>162.24</v>
      </c>
      <c r="P273" t="s">
        <v>95</v>
      </c>
      <c r="Q273" s="111">
        <f>+VLOOKUP(I273,'Selectable Table'!AB:AC,2,0)</f>
        <v>0</v>
      </c>
    </row>
    <row r="274" spans="1:17" x14ac:dyDescent="0.25">
      <c r="A274" s="111" t="str">
        <f>+VLOOKUP(C274,'Selectable Table'!D:EB,2,0)</f>
        <v>MERCK</v>
      </c>
      <c r="B274" t="s">
        <v>215</v>
      </c>
      <c r="C274" t="s">
        <v>133</v>
      </c>
      <c r="D274" t="s">
        <v>108</v>
      </c>
      <c r="E274" t="s">
        <v>104</v>
      </c>
      <c r="F274" s="111">
        <f>+VLOOKUP(C274,'Selectable Table'!O:P,2,0)</f>
        <v>40700</v>
      </c>
      <c r="G274" s="111" t="str">
        <f>+VLOOKUP(F274,'Selectable Table'!P:Q,2,0)</f>
        <v>Revenues - Third Parties</v>
      </c>
      <c r="I274" t="s">
        <v>120</v>
      </c>
      <c r="J274" s="111">
        <v>2026</v>
      </c>
      <c r="K274" s="111">
        <v>7</v>
      </c>
      <c r="L274" s="111" t="s">
        <v>94</v>
      </c>
      <c r="M274">
        <v>405.6</v>
      </c>
      <c r="N274">
        <v>1</v>
      </c>
      <c r="O274">
        <v>405.6</v>
      </c>
      <c r="P274" t="s">
        <v>95</v>
      </c>
      <c r="Q274" s="111">
        <f>+VLOOKUP(I274,'Selectable Table'!AB:AC,2,0)</f>
        <v>0</v>
      </c>
    </row>
    <row r="275" spans="1:17" x14ac:dyDescent="0.25">
      <c r="A275" s="111" t="str">
        <f>+VLOOKUP(C275,'Selectable Table'!D:EB,2,0)</f>
        <v>MERCK</v>
      </c>
      <c r="B275" t="s">
        <v>215</v>
      </c>
      <c r="C275" t="s">
        <v>133</v>
      </c>
      <c r="D275" t="s">
        <v>108</v>
      </c>
      <c r="E275" t="s">
        <v>105</v>
      </c>
      <c r="F275" s="111">
        <f>+VLOOKUP(C275,'Selectable Table'!O:P,2,0)</f>
        <v>40700</v>
      </c>
      <c r="G275" s="111" t="str">
        <f>+VLOOKUP(F275,'Selectable Table'!P:Q,2,0)</f>
        <v>Revenues - Third Parties</v>
      </c>
      <c r="I275" t="s">
        <v>121</v>
      </c>
      <c r="J275" s="111">
        <v>2026</v>
      </c>
      <c r="K275" s="111">
        <v>7</v>
      </c>
      <c r="L275" s="111" t="s">
        <v>94</v>
      </c>
      <c r="M275">
        <v>95.63</v>
      </c>
      <c r="N275">
        <v>1</v>
      </c>
      <c r="O275">
        <v>95.63</v>
      </c>
      <c r="P275" t="s">
        <v>95</v>
      </c>
      <c r="Q275" s="111">
        <f>+VLOOKUP(I275,'Selectable Table'!AB:AC,2,0)</f>
        <v>0</v>
      </c>
    </row>
    <row r="276" spans="1:17" x14ac:dyDescent="0.25">
      <c r="A276" s="111" t="str">
        <f>+VLOOKUP(C276,'Selectable Table'!D:EB,2,0)</f>
        <v>MERCK</v>
      </c>
      <c r="B276" t="s">
        <v>215</v>
      </c>
      <c r="C276" t="s">
        <v>133</v>
      </c>
      <c r="D276" t="s">
        <v>108</v>
      </c>
      <c r="E276" t="s">
        <v>105</v>
      </c>
      <c r="F276" s="111">
        <f>+VLOOKUP(C276,'Selectable Table'!O:P,2,0)</f>
        <v>40700</v>
      </c>
      <c r="G276" s="111" t="str">
        <f>+VLOOKUP(F276,'Selectable Table'!P:Q,2,0)</f>
        <v>Revenues - Third Parties</v>
      </c>
      <c r="I276" t="s">
        <v>111</v>
      </c>
      <c r="J276" s="111">
        <v>2026</v>
      </c>
      <c r="K276" s="111">
        <v>7</v>
      </c>
      <c r="L276" s="111" t="s">
        <v>94</v>
      </c>
      <c r="M276">
        <v>191.26</v>
      </c>
      <c r="N276">
        <v>1</v>
      </c>
      <c r="O276">
        <v>191.26</v>
      </c>
      <c r="P276" t="s">
        <v>95</v>
      </c>
      <c r="Q276" s="111">
        <f>+VLOOKUP(I276,'Selectable Table'!AB:AC,2,0)</f>
        <v>0</v>
      </c>
    </row>
    <row r="277" spans="1:17" x14ac:dyDescent="0.25">
      <c r="A277" s="111" t="str">
        <f>+VLOOKUP(C277,'Selectable Table'!D:EB,2,0)</f>
        <v>MERCK</v>
      </c>
      <c r="B277" t="s">
        <v>216</v>
      </c>
      <c r="C277" t="s">
        <v>133</v>
      </c>
      <c r="D277" t="s">
        <v>108</v>
      </c>
      <c r="E277" t="s">
        <v>93</v>
      </c>
      <c r="F277" s="111">
        <f>+VLOOKUP(C277,'Selectable Table'!O:P,2,0)</f>
        <v>40700</v>
      </c>
      <c r="G277" s="111" t="str">
        <f>+VLOOKUP(F277,'Selectable Table'!P:Q,2,0)</f>
        <v>Revenues - Third Parties</v>
      </c>
      <c r="I277" t="s">
        <v>167</v>
      </c>
      <c r="J277" s="111">
        <v>2026</v>
      </c>
      <c r="K277" s="111">
        <v>7</v>
      </c>
      <c r="L277" s="111" t="s">
        <v>94</v>
      </c>
      <c r="M277">
        <v>251.1</v>
      </c>
      <c r="N277">
        <v>1</v>
      </c>
      <c r="O277">
        <v>251.1</v>
      </c>
      <c r="P277" t="s">
        <v>95</v>
      </c>
      <c r="Q277" s="111">
        <f>+VLOOKUP(I277,'Selectable Table'!AB:AC,2,0)</f>
        <v>0</v>
      </c>
    </row>
    <row r="278" spans="1:17" x14ac:dyDescent="0.25">
      <c r="A278" s="111" t="str">
        <f>+VLOOKUP(C278,'Selectable Table'!D:EB,2,0)</f>
        <v>MERCK</v>
      </c>
      <c r="B278" t="s">
        <v>216</v>
      </c>
      <c r="C278" t="s">
        <v>133</v>
      </c>
      <c r="D278" t="s">
        <v>108</v>
      </c>
      <c r="E278" t="s">
        <v>93</v>
      </c>
      <c r="F278" s="111">
        <f>+VLOOKUP(C278,'Selectable Table'!O:P,2,0)</f>
        <v>40700</v>
      </c>
      <c r="G278" s="111" t="str">
        <f>+VLOOKUP(F278,'Selectable Table'!P:Q,2,0)</f>
        <v>Revenues - Third Parties</v>
      </c>
      <c r="I278" t="s">
        <v>240</v>
      </c>
      <c r="J278" s="111">
        <v>2026</v>
      </c>
      <c r="K278" s="111">
        <v>7</v>
      </c>
      <c r="L278" s="111" t="s">
        <v>94</v>
      </c>
      <c r="M278">
        <v>125.55</v>
      </c>
      <c r="N278">
        <v>1</v>
      </c>
      <c r="O278">
        <v>125.55</v>
      </c>
      <c r="P278" t="s">
        <v>95</v>
      </c>
      <c r="Q278" s="111">
        <f>+VLOOKUP(I278,'Selectable Table'!AB:AC,2,0)</f>
        <v>0</v>
      </c>
    </row>
    <row r="279" spans="1:17" x14ac:dyDescent="0.25">
      <c r="A279" s="111" t="str">
        <f>+VLOOKUP(C279,'Selectable Table'!D:EB,2,0)</f>
        <v>MERCK</v>
      </c>
      <c r="B279" t="s">
        <v>216</v>
      </c>
      <c r="C279" t="s">
        <v>133</v>
      </c>
      <c r="D279" t="s">
        <v>108</v>
      </c>
      <c r="E279" t="s">
        <v>105</v>
      </c>
      <c r="F279" s="111">
        <f>+VLOOKUP(C279,'Selectable Table'!O:P,2,0)</f>
        <v>40700</v>
      </c>
      <c r="G279" s="111" t="str">
        <f>+VLOOKUP(F279,'Selectable Table'!P:Q,2,0)</f>
        <v>Revenues - Third Parties</v>
      </c>
      <c r="I279" t="s">
        <v>121</v>
      </c>
      <c r="J279" s="111">
        <v>2026</v>
      </c>
      <c r="K279" s="111">
        <v>7</v>
      </c>
      <c r="L279" s="111" t="s">
        <v>94</v>
      </c>
      <c r="M279">
        <v>191.26</v>
      </c>
      <c r="N279">
        <v>1</v>
      </c>
      <c r="O279">
        <v>191.26</v>
      </c>
      <c r="P279" t="s">
        <v>95</v>
      </c>
      <c r="Q279" s="111">
        <f>+VLOOKUP(I279,'Selectable Table'!AB:AC,2,0)</f>
        <v>0</v>
      </c>
    </row>
    <row r="280" spans="1:17" x14ac:dyDescent="0.25">
      <c r="A280" s="111" t="str">
        <f>+VLOOKUP(C280,'Selectable Table'!D:EB,2,0)</f>
        <v>MERCK</v>
      </c>
      <c r="B280" t="s">
        <v>217</v>
      </c>
      <c r="C280" t="s">
        <v>133</v>
      </c>
      <c r="D280" t="s">
        <v>108</v>
      </c>
      <c r="E280" t="s">
        <v>93</v>
      </c>
      <c r="F280" s="111">
        <f>+VLOOKUP(C280,'Selectable Table'!O:P,2,0)</f>
        <v>40700</v>
      </c>
      <c r="G280" s="111" t="str">
        <f>+VLOOKUP(F280,'Selectable Table'!P:Q,2,0)</f>
        <v>Revenues - Third Parties</v>
      </c>
      <c r="I280" t="s">
        <v>167</v>
      </c>
      <c r="J280" s="111">
        <v>2026</v>
      </c>
      <c r="K280" s="111">
        <v>7</v>
      </c>
      <c r="L280" s="111" t="s">
        <v>94</v>
      </c>
      <c r="M280">
        <v>251.1</v>
      </c>
      <c r="N280">
        <v>1</v>
      </c>
      <c r="O280">
        <v>251.1</v>
      </c>
      <c r="P280" t="s">
        <v>95</v>
      </c>
      <c r="Q280" s="111">
        <f>+VLOOKUP(I280,'Selectable Table'!AB:AC,2,0)</f>
        <v>0</v>
      </c>
    </row>
    <row r="281" spans="1:17" x14ac:dyDescent="0.25">
      <c r="A281" s="111" t="str">
        <f>+VLOOKUP(C281,'Selectable Table'!D:EB,2,0)</f>
        <v>MERCK</v>
      </c>
      <c r="B281" t="s">
        <v>217</v>
      </c>
      <c r="C281" t="s">
        <v>133</v>
      </c>
      <c r="D281" t="s">
        <v>108</v>
      </c>
      <c r="E281" t="s">
        <v>104</v>
      </c>
      <c r="F281" s="111">
        <f>+VLOOKUP(C281,'Selectable Table'!O:P,2,0)</f>
        <v>40700</v>
      </c>
      <c r="G281" s="111" t="str">
        <f>+VLOOKUP(F281,'Selectable Table'!P:Q,2,0)</f>
        <v>Revenues - Third Parties</v>
      </c>
      <c r="I281" t="s">
        <v>118</v>
      </c>
      <c r="J281" s="111">
        <v>2026</v>
      </c>
      <c r="K281" s="111">
        <v>7</v>
      </c>
      <c r="L281" s="111" t="s">
        <v>94</v>
      </c>
      <c r="M281">
        <v>216.32</v>
      </c>
      <c r="N281">
        <v>1</v>
      </c>
      <c r="O281">
        <v>216.32</v>
      </c>
      <c r="P281" t="s">
        <v>95</v>
      </c>
      <c r="Q281" s="111">
        <f>+VLOOKUP(I281,'Selectable Table'!AB:AC,2,0)</f>
        <v>0</v>
      </c>
    </row>
    <row r="282" spans="1:17" x14ac:dyDescent="0.25">
      <c r="A282" s="111" t="str">
        <f>+VLOOKUP(C282,'Selectable Table'!D:EB,2,0)</f>
        <v>MERCK</v>
      </c>
      <c r="B282" t="s">
        <v>217</v>
      </c>
      <c r="C282" t="s">
        <v>133</v>
      </c>
      <c r="D282" t="s">
        <v>108</v>
      </c>
      <c r="E282" t="s">
        <v>104</v>
      </c>
      <c r="F282" s="111">
        <f>+VLOOKUP(C282,'Selectable Table'!O:P,2,0)</f>
        <v>40700</v>
      </c>
      <c r="G282" s="111" t="str">
        <f>+VLOOKUP(F282,'Selectable Table'!P:Q,2,0)</f>
        <v>Revenues - Third Parties</v>
      </c>
      <c r="I282" t="s">
        <v>120</v>
      </c>
      <c r="J282" s="111">
        <v>2026</v>
      </c>
      <c r="K282" s="111">
        <v>7</v>
      </c>
      <c r="L282" s="111" t="s">
        <v>94</v>
      </c>
      <c r="M282">
        <v>135.19999999999999</v>
      </c>
      <c r="N282">
        <v>1</v>
      </c>
      <c r="O282">
        <v>135.19999999999999</v>
      </c>
      <c r="P282" t="s">
        <v>95</v>
      </c>
      <c r="Q282" s="111">
        <f>+VLOOKUP(I282,'Selectable Table'!AB:AC,2,0)</f>
        <v>0</v>
      </c>
    </row>
    <row r="283" spans="1:17" x14ac:dyDescent="0.25">
      <c r="A283" s="111" t="str">
        <f>+VLOOKUP(C283,'Selectable Table'!D:EB,2,0)</f>
        <v>MERCK</v>
      </c>
      <c r="B283" t="s">
        <v>217</v>
      </c>
      <c r="C283" t="s">
        <v>133</v>
      </c>
      <c r="D283" t="s">
        <v>108</v>
      </c>
      <c r="E283" t="s">
        <v>105</v>
      </c>
      <c r="F283" s="111">
        <f>+VLOOKUP(C283,'Selectable Table'!O:P,2,0)</f>
        <v>40700</v>
      </c>
      <c r="G283" s="111" t="str">
        <f>+VLOOKUP(F283,'Selectable Table'!P:Q,2,0)</f>
        <v>Revenues - Third Parties</v>
      </c>
      <c r="I283" t="s">
        <v>121</v>
      </c>
      <c r="J283" s="111">
        <v>2026</v>
      </c>
      <c r="K283" s="111">
        <v>7</v>
      </c>
      <c r="L283" s="111" t="s">
        <v>94</v>
      </c>
      <c r="M283">
        <v>115.89</v>
      </c>
      <c r="N283">
        <v>1</v>
      </c>
      <c r="O283">
        <v>115.89</v>
      </c>
      <c r="P283" t="s">
        <v>95</v>
      </c>
      <c r="Q283" s="111">
        <f>+VLOOKUP(I283,'Selectable Table'!AB:AC,2,0)</f>
        <v>0</v>
      </c>
    </row>
    <row r="284" spans="1:17" x14ac:dyDescent="0.25">
      <c r="A284" s="111" t="str">
        <f>+VLOOKUP(C284,'Selectable Table'!D:EB,2,0)</f>
        <v>MERCK</v>
      </c>
      <c r="B284" t="s">
        <v>217</v>
      </c>
      <c r="C284" t="s">
        <v>133</v>
      </c>
      <c r="D284" t="s">
        <v>108</v>
      </c>
      <c r="E284" t="s">
        <v>105</v>
      </c>
      <c r="F284" s="111">
        <f>+VLOOKUP(C284,'Selectable Table'!O:P,2,0)</f>
        <v>40700</v>
      </c>
      <c r="G284" s="111" t="str">
        <f>+VLOOKUP(F284,'Selectable Table'!P:Q,2,0)</f>
        <v>Revenues - Third Parties</v>
      </c>
      <c r="I284" t="s">
        <v>111</v>
      </c>
      <c r="J284" s="111">
        <v>2026</v>
      </c>
      <c r="K284" s="111">
        <v>7</v>
      </c>
      <c r="L284" s="111" t="s">
        <v>94</v>
      </c>
      <c r="M284">
        <v>95.63</v>
      </c>
      <c r="N284">
        <v>1</v>
      </c>
      <c r="O284">
        <v>95.63</v>
      </c>
      <c r="P284" t="s">
        <v>95</v>
      </c>
      <c r="Q284" s="111">
        <f>+VLOOKUP(I284,'Selectable Table'!AB:AC,2,0)</f>
        <v>0</v>
      </c>
    </row>
    <row r="285" spans="1:17" x14ac:dyDescent="0.25">
      <c r="A285" s="111" t="str">
        <f>+VLOOKUP(C285,'Selectable Table'!D:EB,2,0)</f>
        <v>MERCK</v>
      </c>
      <c r="B285" t="s">
        <v>218</v>
      </c>
      <c r="C285" t="s">
        <v>133</v>
      </c>
      <c r="D285" t="s">
        <v>108</v>
      </c>
      <c r="E285" t="s">
        <v>104</v>
      </c>
      <c r="F285" s="111">
        <f>+VLOOKUP(C285,'Selectable Table'!O:P,2,0)</f>
        <v>40700</v>
      </c>
      <c r="G285" s="111" t="str">
        <f>+VLOOKUP(F285,'Selectable Table'!P:Q,2,0)</f>
        <v>Revenues - Third Parties</v>
      </c>
      <c r="I285" t="s">
        <v>118</v>
      </c>
      <c r="J285" s="111">
        <v>2026</v>
      </c>
      <c r="K285" s="111">
        <v>7</v>
      </c>
      <c r="L285" s="111" t="s">
        <v>94</v>
      </c>
      <c r="M285">
        <v>54.08</v>
      </c>
      <c r="N285">
        <v>1</v>
      </c>
      <c r="O285">
        <v>54.08</v>
      </c>
      <c r="P285" t="s">
        <v>95</v>
      </c>
      <c r="Q285" s="111">
        <f>+VLOOKUP(I285,'Selectable Table'!AB:AC,2,0)</f>
        <v>0</v>
      </c>
    </row>
    <row r="286" spans="1:17" x14ac:dyDescent="0.25">
      <c r="A286" s="111" t="str">
        <f>+VLOOKUP(C286,'Selectable Table'!D:EB,2,0)</f>
        <v>MERCK</v>
      </c>
      <c r="B286" t="s">
        <v>218</v>
      </c>
      <c r="C286" t="s">
        <v>133</v>
      </c>
      <c r="D286" t="s">
        <v>108</v>
      </c>
      <c r="E286" t="s">
        <v>104</v>
      </c>
      <c r="F286" s="111">
        <f>+VLOOKUP(C286,'Selectable Table'!O:P,2,0)</f>
        <v>40700</v>
      </c>
      <c r="G286" s="111" t="str">
        <f>+VLOOKUP(F286,'Selectable Table'!P:Q,2,0)</f>
        <v>Revenues - Third Parties</v>
      </c>
      <c r="I286" t="s">
        <v>120</v>
      </c>
      <c r="J286" s="111">
        <v>2026</v>
      </c>
      <c r="K286" s="111">
        <v>7</v>
      </c>
      <c r="L286" s="111" t="s">
        <v>94</v>
      </c>
      <c r="M286">
        <v>135.19999999999999</v>
      </c>
      <c r="N286">
        <v>1</v>
      </c>
      <c r="O286">
        <v>135.19999999999999</v>
      </c>
      <c r="P286" t="s">
        <v>95</v>
      </c>
      <c r="Q286" s="111">
        <f>+VLOOKUP(I286,'Selectable Table'!AB:AC,2,0)</f>
        <v>0</v>
      </c>
    </row>
    <row r="287" spans="1:17" x14ac:dyDescent="0.25">
      <c r="A287" s="111" t="str">
        <f>+VLOOKUP(C287,'Selectable Table'!D:EB,2,0)</f>
        <v>MERCK</v>
      </c>
      <c r="B287" t="s">
        <v>218</v>
      </c>
      <c r="C287" t="s">
        <v>133</v>
      </c>
      <c r="D287" t="s">
        <v>108</v>
      </c>
      <c r="E287" t="s">
        <v>105</v>
      </c>
      <c r="F287" s="111">
        <f>+VLOOKUP(C287,'Selectable Table'!O:P,2,0)</f>
        <v>40700</v>
      </c>
      <c r="G287" s="111" t="str">
        <f>+VLOOKUP(F287,'Selectable Table'!P:Q,2,0)</f>
        <v>Revenues - Third Parties</v>
      </c>
      <c r="I287" t="s">
        <v>111</v>
      </c>
      <c r="J287" s="111">
        <v>2026</v>
      </c>
      <c r="K287" s="111">
        <v>7</v>
      </c>
      <c r="L287" s="111" t="s">
        <v>94</v>
      </c>
      <c r="M287">
        <v>95.63</v>
      </c>
      <c r="N287">
        <v>1</v>
      </c>
      <c r="O287">
        <v>95.63</v>
      </c>
      <c r="P287" t="s">
        <v>95</v>
      </c>
      <c r="Q287" s="111">
        <f>+VLOOKUP(I287,'Selectable Table'!AB:AC,2,0)</f>
        <v>0</v>
      </c>
    </row>
    <row r="288" spans="1:17" x14ac:dyDescent="0.25">
      <c r="A288" s="111" t="str">
        <f>+VLOOKUP(C288,'Selectable Table'!D:EB,2,0)</f>
        <v>MERCK</v>
      </c>
      <c r="B288" t="s">
        <v>219</v>
      </c>
      <c r="C288" t="s">
        <v>133</v>
      </c>
      <c r="D288" t="s">
        <v>108</v>
      </c>
      <c r="E288" t="s">
        <v>102</v>
      </c>
      <c r="F288" s="111">
        <f>+VLOOKUP(C288,'Selectable Table'!O:P,2,0)</f>
        <v>40700</v>
      </c>
      <c r="G288" s="111" t="str">
        <f>+VLOOKUP(F288,'Selectable Table'!P:Q,2,0)</f>
        <v>Revenues - Third Parties</v>
      </c>
      <c r="I288" t="s">
        <v>186</v>
      </c>
      <c r="J288" s="111">
        <v>2026</v>
      </c>
      <c r="K288" s="111">
        <v>7</v>
      </c>
      <c r="L288" s="111" t="s">
        <v>94</v>
      </c>
      <c r="M288">
        <v>83.39</v>
      </c>
      <c r="N288">
        <v>1</v>
      </c>
      <c r="O288">
        <v>83.39</v>
      </c>
      <c r="P288" t="s">
        <v>95</v>
      </c>
      <c r="Q288" s="111">
        <f>+VLOOKUP(I288,'Selectable Table'!AB:AC,2,0)</f>
        <v>1</v>
      </c>
    </row>
    <row r="289" spans="1:17" x14ac:dyDescent="0.25">
      <c r="A289" s="111" t="str">
        <f>+VLOOKUP(C289,'Selectable Table'!D:EB,2,0)</f>
        <v>MERCK</v>
      </c>
      <c r="B289" t="s">
        <v>219</v>
      </c>
      <c r="C289" t="s">
        <v>133</v>
      </c>
      <c r="D289" t="s">
        <v>108</v>
      </c>
      <c r="E289" t="s">
        <v>105</v>
      </c>
      <c r="F289" s="111">
        <f>+VLOOKUP(C289,'Selectable Table'!O:P,2,0)</f>
        <v>40700</v>
      </c>
      <c r="G289" s="111" t="str">
        <f>+VLOOKUP(F289,'Selectable Table'!P:Q,2,0)</f>
        <v>Revenues - Third Parties</v>
      </c>
      <c r="I289" t="s">
        <v>121</v>
      </c>
      <c r="J289" s="111">
        <v>2026</v>
      </c>
      <c r="K289" s="111">
        <v>7</v>
      </c>
      <c r="L289" s="111" t="s">
        <v>94</v>
      </c>
      <c r="M289">
        <v>95.63</v>
      </c>
      <c r="N289">
        <v>1</v>
      </c>
      <c r="O289">
        <v>95.63</v>
      </c>
      <c r="P289" t="s">
        <v>95</v>
      </c>
      <c r="Q289" s="111">
        <f>+VLOOKUP(I289,'Selectable Table'!AB:AC,2,0)</f>
        <v>0</v>
      </c>
    </row>
    <row r="290" spans="1:17" x14ac:dyDescent="0.25">
      <c r="A290" s="111" t="str">
        <f>+VLOOKUP(C290,'Selectable Table'!D:EB,2,0)</f>
        <v>MERCK</v>
      </c>
      <c r="B290" t="s">
        <v>220</v>
      </c>
      <c r="C290" t="s">
        <v>133</v>
      </c>
      <c r="D290" t="s">
        <v>108</v>
      </c>
      <c r="E290" t="s">
        <v>105</v>
      </c>
      <c r="F290" s="111">
        <f>+VLOOKUP(C290,'Selectable Table'!O:P,2,0)</f>
        <v>40700</v>
      </c>
      <c r="G290" s="111" t="str">
        <f>+VLOOKUP(F290,'Selectable Table'!P:Q,2,0)</f>
        <v>Revenues - Third Parties</v>
      </c>
      <c r="I290" t="s">
        <v>121</v>
      </c>
      <c r="J290" s="111">
        <v>2026</v>
      </c>
      <c r="K290" s="111">
        <v>7</v>
      </c>
      <c r="L290" s="111" t="s">
        <v>94</v>
      </c>
      <c r="M290">
        <v>231.78</v>
      </c>
      <c r="N290">
        <v>1</v>
      </c>
      <c r="O290">
        <v>231.78</v>
      </c>
      <c r="P290" t="s">
        <v>95</v>
      </c>
      <c r="Q290" s="111">
        <f>+VLOOKUP(I290,'Selectable Table'!AB:AC,2,0)</f>
        <v>0</v>
      </c>
    </row>
    <row r="291" spans="1:17" x14ac:dyDescent="0.25">
      <c r="A291" s="111" t="str">
        <f>+VLOOKUP(C291,'Selectable Table'!D:EB,2,0)</f>
        <v>MERCK</v>
      </c>
      <c r="B291" t="s">
        <v>220</v>
      </c>
      <c r="C291" t="s">
        <v>133</v>
      </c>
      <c r="D291" t="s">
        <v>108</v>
      </c>
      <c r="E291" t="s">
        <v>105</v>
      </c>
      <c r="F291" s="111">
        <f>+VLOOKUP(C291,'Selectable Table'!O:P,2,0)</f>
        <v>40700</v>
      </c>
      <c r="G291" s="111" t="str">
        <f>+VLOOKUP(F291,'Selectable Table'!P:Q,2,0)</f>
        <v>Revenues - Third Parties</v>
      </c>
      <c r="I291" t="s">
        <v>158</v>
      </c>
      <c r="J291" s="111">
        <v>2026</v>
      </c>
      <c r="K291" s="111">
        <v>7</v>
      </c>
      <c r="L291" s="111" t="s">
        <v>94</v>
      </c>
      <c r="M291">
        <v>173.82</v>
      </c>
      <c r="N291">
        <v>1</v>
      </c>
      <c r="O291">
        <v>173.82</v>
      </c>
      <c r="P291" t="s">
        <v>95</v>
      </c>
      <c r="Q291" s="111">
        <f>+VLOOKUP(I291,'Selectable Table'!AB:AC,2,0)</f>
        <v>0</v>
      </c>
    </row>
    <row r="292" spans="1:17" x14ac:dyDescent="0.25">
      <c r="A292" s="111" t="str">
        <f>+VLOOKUP(C292,'Selectable Table'!D:EB,2,0)</f>
        <v>MERCK</v>
      </c>
      <c r="B292" t="s">
        <v>221</v>
      </c>
      <c r="C292" t="s">
        <v>133</v>
      </c>
      <c r="D292" t="s">
        <v>108</v>
      </c>
      <c r="E292" t="s">
        <v>105</v>
      </c>
      <c r="F292" s="111">
        <f>+VLOOKUP(C292,'Selectable Table'!O:P,2,0)</f>
        <v>40700</v>
      </c>
      <c r="G292" s="111" t="str">
        <f>+VLOOKUP(F292,'Selectable Table'!P:Q,2,0)</f>
        <v>Revenues - Third Parties</v>
      </c>
      <c r="I292" t="s">
        <v>109</v>
      </c>
      <c r="J292" s="111">
        <v>2026</v>
      </c>
      <c r="K292" s="111">
        <v>7</v>
      </c>
      <c r="L292" s="111" t="s">
        <v>94</v>
      </c>
      <c r="M292">
        <v>95.63</v>
      </c>
      <c r="N292">
        <v>1</v>
      </c>
      <c r="O292">
        <v>95.63</v>
      </c>
      <c r="P292" t="s">
        <v>95</v>
      </c>
      <c r="Q292" s="111">
        <f>+VLOOKUP(I292,'Selectable Table'!AB:AC,2,0)</f>
        <v>0</v>
      </c>
    </row>
    <row r="293" spans="1:17" x14ac:dyDescent="0.25">
      <c r="A293" s="111" t="str">
        <f>+VLOOKUP(C293,'Selectable Table'!D:EB,2,0)</f>
        <v>MERCK</v>
      </c>
      <c r="B293" t="s">
        <v>221</v>
      </c>
      <c r="C293" t="s">
        <v>133</v>
      </c>
      <c r="D293" t="s">
        <v>108</v>
      </c>
      <c r="E293" t="s">
        <v>104</v>
      </c>
      <c r="F293" s="111">
        <f>+VLOOKUP(C293,'Selectable Table'!O:P,2,0)</f>
        <v>40700</v>
      </c>
      <c r="G293" s="111" t="str">
        <f>+VLOOKUP(F293,'Selectable Table'!P:Q,2,0)</f>
        <v>Revenues - Third Parties</v>
      </c>
      <c r="I293" t="s">
        <v>118</v>
      </c>
      <c r="J293" s="111">
        <v>2026</v>
      </c>
      <c r="K293" s="111">
        <v>7</v>
      </c>
      <c r="L293" s="111" t="s">
        <v>94</v>
      </c>
      <c r="M293">
        <v>54.08</v>
      </c>
      <c r="N293">
        <v>1</v>
      </c>
      <c r="O293">
        <v>54.08</v>
      </c>
      <c r="P293" t="s">
        <v>95</v>
      </c>
      <c r="Q293" s="111">
        <f>+VLOOKUP(I293,'Selectable Table'!AB:AC,2,0)</f>
        <v>0</v>
      </c>
    </row>
    <row r="294" spans="1:17" x14ac:dyDescent="0.25">
      <c r="A294" s="111" t="str">
        <f>+VLOOKUP(C294,'Selectable Table'!D:EB,2,0)</f>
        <v>MERCK</v>
      </c>
      <c r="B294" t="s">
        <v>221</v>
      </c>
      <c r="C294" t="s">
        <v>133</v>
      </c>
      <c r="D294" t="s">
        <v>108</v>
      </c>
      <c r="E294" t="s">
        <v>104</v>
      </c>
      <c r="F294" s="111">
        <f>+VLOOKUP(C294,'Selectable Table'!O:P,2,0)</f>
        <v>40700</v>
      </c>
      <c r="G294" s="111" t="str">
        <f>+VLOOKUP(F294,'Selectable Table'!P:Q,2,0)</f>
        <v>Revenues - Third Parties</v>
      </c>
      <c r="I294" t="s">
        <v>120</v>
      </c>
      <c r="J294" s="111">
        <v>2026</v>
      </c>
      <c r="K294" s="111">
        <v>7</v>
      </c>
      <c r="L294" s="111" t="s">
        <v>94</v>
      </c>
      <c r="M294">
        <v>135.19999999999999</v>
      </c>
      <c r="N294">
        <v>1</v>
      </c>
      <c r="O294">
        <v>135.19999999999999</v>
      </c>
      <c r="P294" t="s">
        <v>95</v>
      </c>
      <c r="Q294" s="111">
        <f>+VLOOKUP(I294,'Selectable Table'!AB:AC,2,0)</f>
        <v>0</v>
      </c>
    </row>
    <row r="295" spans="1:17" x14ac:dyDescent="0.25">
      <c r="A295" s="111" t="str">
        <f>+VLOOKUP(C295,'Selectable Table'!D:EB,2,0)</f>
        <v>MERCK</v>
      </c>
      <c r="B295" t="s">
        <v>221</v>
      </c>
      <c r="C295" t="s">
        <v>133</v>
      </c>
      <c r="D295" t="s">
        <v>108</v>
      </c>
      <c r="E295" t="s">
        <v>105</v>
      </c>
      <c r="F295" s="111">
        <f>+VLOOKUP(C295,'Selectable Table'!O:P,2,0)</f>
        <v>40700</v>
      </c>
      <c r="G295" s="111" t="str">
        <f>+VLOOKUP(F295,'Selectable Table'!P:Q,2,0)</f>
        <v>Revenues - Third Parties</v>
      </c>
      <c r="I295" t="s">
        <v>121</v>
      </c>
      <c r="J295" s="111">
        <v>2026</v>
      </c>
      <c r="K295" s="111">
        <v>7</v>
      </c>
      <c r="L295" s="111" t="s">
        <v>94</v>
      </c>
      <c r="M295">
        <v>115.89</v>
      </c>
      <c r="N295">
        <v>1</v>
      </c>
      <c r="O295">
        <v>115.89</v>
      </c>
      <c r="P295" t="s">
        <v>95</v>
      </c>
      <c r="Q295" s="111">
        <f>+VLOOKUP(I295,'Selectable Table'!AB:AC,2,0)</f>
        <v>0</v>
      </c>
    </row>
    <row r="296" spans="1:17" x14ac:dyDescent="0.25">
      <c r="A296" s="111" t="str">
        <f>+VLOOKUP(C296,'Selectable Table'!D:EB,2,0)</f>
        <v>MERCK</v>
      </c>
      <c r="B296" t="s">
        <v>221</v>
      </c>
      <c r="C296" t="s">
        <v>133</v>
      </c>
      <c r="D296" t="s">
        <v>108</v>
      </c>
      <c r="E296" t="s">
        <v>105</v>
      </c>
      <c r="F296" s="111">
        <f>+VLOOKUP(C296,'Selectable Table'!O:P,2,0)</f>
        <v>40700</v>
      </c>
      <c r="G296" s="111" t="str">
        <f>+VLOOKUP(F296,'Selectable Table'!P:Q,2,0)</f>
        <v>Revenues - Third Parties</v>
      </c>
      <c r="I296" t="s">
        <v>139</v>
      </c>
      <c r="J296" s="111">
        <v>2026</v>
      </c>
      <c r="K296" s="111">
        <v>7</v>
      </c>
      <c r="L296" s="111" t="s">
        <v>94</v>
      </c>
      <c r="M296">
        <v>95.63</v>
      </c>
      <c r="N296">
        <v>1</v>
      </c>
      <c r="O296">
        <v>95.63</v>
      </c>
      <c r="P296" t="s">
        <v>95</v>
      </c>
      <c r="Q296" s="111">
        <f>+VLOOKUP(I296,'Selectable Table'!AB:AC,2,0)</f>
        <v>0</v>
      </c>
    </row>
    <row r="297" spans="1:17" x14ac:dyDescent="0.25">
      <c r="A297" s="111" t="str">
        <f>+VLOOKUP(C297,'Selectable Table'!D:EB,2,0)</f>
        <v>MERCK</v>
      </c>
      <c r="B297" t="s">
        <v>221</v>
      </c>
      <c r="C297" t="s">
        <v>133</v>
      </c>
      <c r="D297" t="s">
        <v>108</v>
      </c>
      <c r="E297" t="s">
        <v>105</v>
      </c>
      <c r="F297" s="111">
        <f>+VLOOKUP(C297,'Selectable Table'!O:P,2,0)</f>
        <v>40700</v>
      </c>
      <c r="G297" s="111" t="str">
        <f>+VLOOKUP(F297,'Selectable Table'!P:Q,2,0)</f>
        <v>Revenues - Third Parties</v>
      </c>
      <c r="I297" t="s">
        <v>111</v>
      </c>
      <c r="J297" s="111">
        <v>2026</v>
      </c>
      <c r="K297" s="111">
        <v>7</v>
      </c>
      <c r="L297" s="111" t="s">
        <v>94</v>
      </c>
      <c r="M297">
        <v>191.26</v>
      </c>
      <c r="N297">
        <v>1</v>
      </c>
      <c r="O297">
        <v>191.26</v>
      </c>
      <c r="P297" t="s">
        <v>95</v>
      </c>
      <c r="Q297" s="111">
        <f>+VLOOKUP(I297,'Selectable Table'!AB:AC,2,0)</f>
        <v>0</v>
      </c>
    </row>
    <row r="298" spans="1:17" x14ac:dyDescent="0.25">
      <c r="A298" s="111" t="str">
        <f>+VLOOKUP(C298,'Selectable Table'!D:EB,2,0)</f>
        <v>MERCK</v>
      </c>
      <c r="B298" t="s">
        <v>222</v>
      </c>
      <c r="C298" t="s">
        <v>133</v>
      </c>
      <c r="D298" t="s">
        <v>108</v>
      </c>
      <c r="E298" t="s">
        <v>105</v>
      </c>
      <c r="F298" s="111">
        <f>+VLOOKUP(C298,'Selectable Table'!O:P,2,0)</f>
        <v>40700</v>
      </c>
      <c r="G298" s="111" t="str">
        <f>+VLOOKUP(F298,'Selectable Table'!P:Q,2,0)</f>
        <v>Revenues - Third Parties</v>
      </c>
      <c r="I298" t="s">
        <v>121</v>
      </c>
      <c r="J298" s="111">
        <v>2026</v>
      </c>
      <c r="K298" s="111">
        <v>7</v>
      </c>
      <c r="L298" s="111" t="s">
        <v>94</v>
      </c>
      <c r="M298">
        <v>115.89</v>
      </c>
      <c r="N298">
        <v>1</v>
      </c>
      <c r="O298">
        <v>115.89</v>
      </c>
      <c r="P298" t="s">
        <v>95</v>
      </c>
      <c r="Q298" s="111">
        <f>+VLOOKUP(I298,'Selectable Table'!AB:AC,2,0)</f>
        <v>0</v>
      </c>
    </row>
    <row r="299" spans="1:17" x14ac:dyDescent="0.25">
      <c r="A299" s="111" t="str">
        <f>+VLOOKUP(C299,'Selectable Table'!D:EB,2,0)</f>
        <v>MERCK</v>
      </c>
      <c r="B299" t="s">
        <v>222</v>
      </c>
      <c r="C299" t="s">
        <v>133</v>
      </c>
      <c r="D299" t="s">
        <v>108</v>
      </c>
      <c r="E299" t="s">
        <v>105</v>
      </c>
      <c r="F299" s="111">
        <f>+VLOOKUP(C299,'Selectable Table'!O:P,2,0)</f>
        <v>40700</v>
      </c>
      <c r="G299" s="111" t="str">
        <f>+VLOOKUP(F299,'Selectable Table'!P:Q,2,0)</f>
        <v>Revenues - Third Parties</v>
      </c>
      <c r="I299" t="s">
        <v>139</v>
      </c>
      <c r="J299" s="111">
        <v>2026</v>
      </c>
      <c r="K299" s="111">
        <v>7</v>
      </c>
      <c r="L299" s="111" t="s">
        <v>94</v>
      </c>
      <c r="M299">
        <v>95.63</v>
      </c>
      <c r="N299">
        <v>1</v>
      </c>
      <c r="O299">
        <v>95.63</v>
      </c>
      <c r="P299" t="s">
        <v>95</v>
      </c>
      <c r="Q299" s="111">
        <f>+VLOOKUP(I299,'Selectable Table'!AB:AC,2,0)</f>
        <v>0</v>
      </c>
    </row>
    <row r="300" spans="1:17" x14ac:dyDescent="0.25">
      <c r="A300" s="111" t="str">
        <f>+VLOOKUP(C300,'Selectable Table'!D:EB,2,0)</f>
        <v>MERCK</v>
      </c>
      <c r="B300" t="s">
        <v>223</v>
      </c>
      <c r="C300" t="s">
        <v>133</v>
      </c>
      <c r="D300" t="s">
        <v>108</v>
      </c>
      <c r="E300" t="s">
        <v>102</v>
      </c>
      <c r="F300" s="111">
        <f>+VLOOKUP(C300,'Selectable Table'!O:P,2,0)</f>
        <v>40700</v>
      </c>
      <c r="G300" s="111" t="str">
        <f>+VLOOKUP(F300,'Selectable Table'!P:Q,2,0)</f>
        <v>Revenues - Third Parties</v>
      </c>
      <c r="I300" t="s">
        <v>125</v>
      </c>
      <c r="J300" s="111">
        <v>2026</v>
      </c>
      <c r="K300" s="111">
        <v>7</v>
      </c>
      <c r="L300" s="111" t="s">
        <v>94</v>
      </c>
      <c r="M300">
        <v>102.04</v>
      </c>
      <c r="N300">
        <v>1</v>
      </c>
      <c r="O300">
        <v>102.04</v>
      </c>
      <c r="P300" t="s">
        <v>95</v>
      </c>
      <c r="Q300" s="111">
        <f>+VLOOKUP(I300,'Selectable Table'!AB:AC,2,0)</f>
        <v>1</v>
      </c>
    </row>
    <row r="301" spans="1:17" x14ac:dyDescent="0.25">
      <c r="A301" s="111" t="str">
        <f>+VLOOKUP(C301,'Selectable Table'!D:EB,2,0)</f>
        <v>MERCK</v>
      </c>
      <c r="B301" t="s">
        <v>223</v>
      </c>
      <c r="C301" t="s">
        <v>133</v>
      </c>
      <c r="D301" t="s">
        <v>108</v>
      </c>
      <c r="E301" t="s">
        <v>102</v>
      </c>
      <c r="F301" s="111">
        <f>+VLOOKUP(C301,'Selectable Table'!O:P,2,0)</f>
        <v>40700</v>
      </c>
      <c r="G301" s="111" t="str">
        <f>+VLOOKUP(F301,'Selectable Table'!P:Q,2,0)</f>
        <v>Revenues - Third Parties</v>
      </c>
      <c r="I301" t="s">
        <v>186</v>
      </c>
      <c r="J301" s="111">
        <v>2026</v>
      </c>
      <c r="K301" s="111">
        <v>7</v>
      </c>
      <c r="L301" s="111" t="s">
        <v>94</v>
      </c>
      <c r="M301">
        <v>109.27</v>
      </c>
      <c r="N301">
        <v>1</v>
      </c>
      <c r="O301">
        <v>109.27</v>
      </c>
      <c r="P301" t="s">
        <v>95</v>
      </c>
      <c r="Q301" s="111">
        <f>+VLOOKUP(I301,'Selectable Table'!AB:AC,2,0)</f>
        <v>1</v>
      </c>
    </row>
    <row r="302" spans="1:17" x14ac:dyDescent="0.25">
      <c r="A302" s="111" t="str">
        <f>+VLOOKUP(C302,'Selectable Table'!D:EB,2,0)</f>
        <v>MERCK</v>
      </c>
      <c r="B302" t="s">
        <v>223</v>
      </c>
      <c r="C302" t="s">
        <v>133</v>
      </c>
      <c r="D302" t="s">
        <v>108</v>
      </c>
      <c r="E302" t="s">
        <v>104</v>
      </c>
      <c r="F302" s="111">
        <f>+VLOOKUP(C302,'Selectable Table'!O:P,2,0)</f>
        <v>40700</v>
      </c>
      <c r="G302" s="111" t="str">
        <f>+VLOOKUP(F302,'Selectable Table'!P:Q,2,0)</f>
        <v>Revenues - Third Parties</v>
      </c>
      <c r="I302" t="s">
        <v>118</v>
      </c>
      <c r="J302" s="111">
        <v>2026</v>
      </c>
      <c r="K302" s="111">
        <v>7</v>
      </c>
      <c r="L302" s="111" t="s">
        <v>94</v>
      </c>
      <c r="M302">
        <v>54.08</v>
      </c>
      <c r="N302">
        <v>1</v>
      </c>
      <c r="O302">
        <v>54.08</v>
      </c>
      <c r="P302" t="s">
        <v>95</v>
      </c>
      <c r="Q302" s="111">
        <f>+VLOOKUP(I302,'Selectable Table'!AB:AC,2,0)</f>
        <v>0</v>
      </c>
    </row>
    <row r="303" spans="1:17" x14ac:dyDescent="0.25">
      <c r="A303" s="111" t="str">
        <f>+VLOOKUP(C303,'Selectable Table'!D:EB,2,0)</f>
        <v>MERCK</v>
      </c>
      <c r="B303" t="s">
        <v>223</v>
      </c>
      <c r="C303" t="s">
        <v>133</v>
      </c>
      <c r="D303" t="s">
        <v>108</v>
      </c>
      <c r="E303" t="s">
        <v>104</v>
      </c>
      <c r="F303" s="111">
        <f>+VLOOKUP(C303,'Selectable Table'!O:P,2,0)</f>
        <v>40700</v>
      </c>
      <c r="G303" s="111" t="str">
        <f>+VLOOKUP(F303,'Selectable Table'!P:Q,2,0)</f>
        <v>Revenues - Third Parties</v>
      </c>
      <c r="I303" t="s">
        <v>120</v>
      </c>
      <c r="J303" s="111">
        <v>2026</v>
      </c>
      <c r="K303" s="111">
        <v>7</v>
      </c>
      <c r="L303" s="111" t="s">
        <v>94</v>
      </c>
      <c r="M303">
        <v>135.19999999999999</v>
      </c>
      <c r="N303">
        <v>1</v>
      </c>
      <c r="O303">
        <v>135.19999999999999</v>
      </c>
      <c r="P303" t="s">
        <v>95</v>
      </c>
      <c r="Q303" s="111">
        <f>+VLOOKUP(I303,'Selectable Table'!AB:AC,2,0)</f>
        <v>0</v>
      </c>
    </row>
    <row r="304" spans="1:17" x14ac:dyDescent="0.25">
      <c r="A304" s="111" t="str">
        <f>+VLOOKUP(C304,'Selectable Table'!D:EB,2,0)</f>
        <v>MERCK</v>
      </c>
      <c r="B304" t="s">
        <v>223</v>
      </c>
      <c r="C304" t="s">
        <v>133</v>
      </c>
      <c r="D304" t="s">
        <v>108</v>
      </c>
      <c r="E304" t="s">
        <v>105</v>
      </c>
      <c r="F304" s="111">
        <f>+VLOOKUP(C304,'Selectable Table'!O:P,2,0)</f>
        <v>40700</v>
      </c>
      <c r="G304" s="111" t="str">
        <f>+VLOOKUP(F304,'Selectable Table'!P:Q,2,0)</f>
        <v>Revenues - Third Parties</v>
      </c>
      <c r="I304" t="s">
        <v>121</v>
      </c>
      <c r="J304" s="111">
        <v>2026</v>
      </c>
      <c r="K304" s="111">
        <v>7</v>
      </c>
      <c r="L304" s="111" t="s">
        <v>94</v>
      </c>
      <c r="M304">
        <v>115.89</v>
      </c>
      <c r="N304">
        <v>1</v>
      </c>
      <c r="O304">
        <v>115.89</v>
      </c>
      <c r="P304" t="s">
        <v>95</v>
      </c>
      <c r="Q304" s="111">
        <f>+VLOOKUP(I304,'Selectable Table'!AB:AC,2,0)</f>
        <v>0</v>
      </c>
    </row>
    <row r="305" spans="1:17" x14ac:dyDescent="0.25">
      <c r="A305" s="111" t="str">
        <f>+VLOOKUP(C305,'Selectable Table'!D:EB,2,0)</f>
        <v>MERCK</v>
      </c>
      <c r="B305" t="s">
        <v>223</v>
      </c>
      <c r="C305" t="s">
        <v>133</v>
      </c>
      <c r="D305" t="s">
        <v>108</v>
      </c>
      <c r="E305" t="s">
        <v>105</v>
      </c>
      <c r="F305" s="111">
        <f>+VLOOKUP(C305,'Selectable Table'!O:P,2,0)</f>
        <v>40700</v>
      </c>
      <c r="G305" s="111" t="str">
        <f>+VLOOKUP(F305,'Selectable Table'!P:Q,2,0)</f>
        <v>Revenues - Third Parties</v>
      </c>
      <c r="I305" t="s">
        <v>111</v>
      </c>
      <c r="J305" s="111">
        <v>2026</v>
      </c>
      <c r="K305" s="111">
        <v>7</v>
      </c>
      <c r="L305" s="111" t="s">
        <v>94</v>
      </c>
      <c r="M305">
        <v>95.63</v>
      </c>
      <c r="N305">
        <v>1</v>
      </c>
      <c r="O305">
        <v>95.63</v>
      </c>
      <c r="P305" t="s">
        <v>95</v>
      </c>
      <c r="Q305" s="111">
        <f>+VLOOKUP(I305,'Selectable Table'!AB:AC,2,0)</f>
        <v>0</v>
      </c>
    </row>
    <row r="306" spans="1:17" x14ac:dyDescent="0.25">
      <c r="A306" s="111" t="str">
        <f>+VLOOKUP(C306,'Selectable Table'!D:EB,2,0)</f>
        <v>MERCK</v>
      </c>
      <c r="B306" t="s">
        <v>224</v>
      </c>
      <c r="C306" t="s">
        <v>133</v>
      </c>
      <c r="D306" t="s">
        <v>108</v>
      </c>
      <c r="E306" t="s">
        <v>105</v>
      </c>
      <c r="F306" s="111">
        <f>+VLOOKUP(C306,'Selectable Table'!O:P,2,0)</f>
        <v>40700</v>
      </c>
      <c r="G306" s="111" t="str">
        <f>+VLOOKUP(F306,'Selectable Table'!P:Q,2,0)</f>
        <v>Revenues - Third Parties</v>
      </c>
      <c r="I306" t="s">
        <v>121</v>
      </c>
      <c r="J306" s="111">
        <v>2026</v>
      </c>
      <c r="K306" s="111">
        <v>7</v>
      </c>
      <c r="L306" s="111" t="s">
        <v>94</v>
      </c>
      <c r="M306">
        <v>115.89</v>
      </c>
      <c r="N306">
        <v>1</v>
      </c>
      <c r="O306">
        <v>115.89</v>
      </c>
      <c r="P306" t="s">
        <v>95</v>
      </c>
      <c r="Q306" s="111">
        <f>+VLOOKUP(I306,'Selectable Table'!AB:AC,2,0)</f>
        <v>0</v>
      </c>
    </row>
    <row r="307" spans="1:17" x14ac:dyDescent="0.25">
      <c r="A307" s="111" t="str">
        <f>+VLOOKUP(C307,'Selectable Table'!D:EB,2,0)</f>
        <v>MERCK</v>
      </c>
      <c r="B307" t="s">
        <v>225</v>
      </c>
      <c r="C307" t="s">
        <v>133</v>
      </c>
      <c r="D307" t="s">
        <v>108</v>
      </c>
      <c r="E307" t="s">
        <v>105</v>
      </c>
      <c r="F307" s="111">
        <f>+VLOOKUP(C307,'Selectable Table'!O:P,2,0)</f>
        <v>40700</v>
      </c>
      <c r="G307" s="111" t="str">
        <f>+VLOOKUP(F307,'Selectable Table'!P:Q,2,0)</f>
        <v>Revenues - Third Parties</v>
      </c>
      <c r="I307" t="s">
        <v>144</v>
      </c>
      <c r="J307" s="111">
        <v>2026</v>
      </c>
      <c r="K307" s="111">
        <v>7</v>
      </c>
      <c r="L307" s="111" t="s">
        <v>94</v>
      </c>
      <c r="M307">
        <v>202.82</v>
      </c>
      <c r="N307">
        <v>1</v>
      </c>
      <c r="O307">
        <v>202.82</v>
      </c>
      <c r="P307" t="s">
        <v>95</v>
      </c>
      <c r="Q307" s="111">
        <f>+VLOOKUP(I307,'Selectable Table'!AB:AC,2,0)</f>
        <v>0</v>
      </c>
    </row>
    <row r="308" spans="1:17" x14ac:dyDescent="0.25">
      <c r="A308" s="111" t="str">
        <f>+VLOOKUP(C308,'Selectable Table'!D:EB,2,0)</f>
        <v>MERCK</v>
      </c>
      <c r="B308" t="s">
        <v>226</v>
      </c>
      <c r="C308" t="s">
        <v>133</v>
      </c>
      <c r="D308" t="s">
        <v>108</v>
      </c>
      <c r="E308" t="s">
        <v>105</v>
      </c>
      <c r="F308" s="111">
        <f>+VLOOKUP(C308,'Selectable Table'!O:P,2,0)</f>
        <v>40700</v>
      </c>
      <c r="G308" s="111" t="str">
        <f>+VLOOKUP(F308,'Selectable Table'!P:Q,2,0)</f>
        <v>Revenues - Third Parties</v>
      </c>
      <c r="I308" t="s">
        <v>111</v>
      </c>
      <c r="J308" s="111">
        <v>2026</v>
      </c>
      <c r="K308" s="111">
        <v>7</v>
      </c>
      <c r="L308" s="111" t="s">
        <v>94</v>
      </c>
      <c r="M308">
        <v>95.63</v>
      </c>
      <c r="N308">
        <v>1</v>
      </c>
      <c r="O308">
        <v>95.63</v>
      </c>
      <c r="P308" t="s">
        <v>95</v>
      </c>
      <c r="Q308" s="111">
        <f>+VLOOKUP(I308,'Selectable Table'!AB:AC,2,0)</f>
        <v>0</v>
      </c>
    </row>
    <row r="309" spans="1:17" x14ac:dyDescent="0.25">
      <c r="A309" s="111" t="str">
        <f>+VLOOKUP(C309,'Selectable Table'!D:EB,2,0)</f>
        <v>MERCK</v>
      </c>
      <c r="B309" t="s">
        <v>227</v>
      </c>
      <c r="C309" t="s">
        <v>133</v>
      </c>
      <c r="D309" t="s">
        <v>108</v>
      </c>
      <c r="E309" t="s">
        <v>93</v>
      </c>
      <c r="F309" s="111">
        <f>+VLOOKUP(C309,'Selectable Table'!O:P,2,0)</f>
        <v>40700</v>
      </c>
      <c r="G309" s="111" t="str">
        <f>+VLOOKUP(F309,'Selectable Table'!P:Q,2,0)</f>
        <v>Revenues - Third Parties</v>
      </c>
      <c r="I309" t="s">
        <v>167</v>
      </c>
      <c r="J309" s="111">
        <v>2026</v>
      </c>
      <c r="K309" s="111">
        <v>7</v>
      </c>
      <c r="L309" s="111" t="s">
        <v>94</v>
      </c>
      <c r="M309">
        <v>125.55</v>
      </c>
      <c r="N309">
        <v>1</v>
      </c>
      <c r="O309">
        <v>125.55</v>
      </c>
      <c r="P309" t="s">
        <v>95</v>
      </c>
      <c r="Q309" s="111">
        <f>+VLOOKUP(I309,'Selectable Table'!AB:AC,2,0)</f>
        <v>0</v>
      </c>
    </row>
    <row r="310" spans="1:17" x14ac:dyDescent="0.25">
      <c r="A310" s="111" t="str">
        <f>+VLOOKUP(C310,'Selectable Table'!D:EB,2,0)</f>
        <v>MERCK</v>
      </c>
      <c r="B310" t="s">
        <v>227</v>
      </c>
      <c r="C310" t="s">
        <v>133</v>
      </c>
      <c r="D310" t="s">
        <v>108</v>
      </c>
      <c r="E310" t="s">
        <v>104</v>
      </c>
      <c r="F310" s="111">
        <f>+VLOOKUP(C310,'Selectable Table'!O:P,2,0)</f>
        <v>40700</v>
      </c>
      <c r="G310" s="111" t="str">
        <f>+VLOOKUP(F310,'Selectable Table'!P:Q,2,0)</f>
        <v>Revenues - Third Parties</v>
      </c>
      <c r="I310" t="s">
        <v>118</v>
      </c>
      <c r="J310" s="111">
        <v>2026</v>
      </c>
      <c r="K310" s="111">
        <v>7</v>
      </c>
      <c r="L310" s="111" t="s">
        <v>94</v>
      </c>
      <c r="M310">
        <v>54.08</v>
      </c>
      <c r="N310">
        <v>1</v>
      </c>
      <c r="O310">
        <v>54.08</v>
      </c>
      <c r="P310" t="s">
        <v>95</v>
      </c>
      <c r="Q310" s="111">
        <f>+VLOOKUP(I310,'Selectable Table'!AB:AC,2,0)</f>
        <v>0</v>
      </c>
    </row>
    <row r="311" spans="1:17" x14ac:dyDescent="0.25">
      <c r="A311" s="111" t="str">
        <f>+VLOOKUP(C311,'Selectable Table'!D:EB,2,0)</f>
        <v>MERCK</v>
      </c>
      <c r="B311" t="s">
        <v>227</v>
      </c>
      <c r="C311" t="s">
        <v>133</v>
      </c>
      <c r="D311" t="s">
        <v>108</v>
      </c>
      <c r="E311" t="s">
        <v>104</v>
      </c>
      <c r="F311" s="111">
        <f>+VLOOKUP(C311,'Selectable Table'!O:P,2,0)</f>
        <v>40700</v>
      </c>
      <c r="G311" s="111" t="str">
        <f>+VLOOKUP(F311,'Selectable Table'!P:Q,2,0)</f>
        <v>Revenues - Third Parties</v>
      </c>
      <c r="I311" t="s">
        <v>120</v>
      </c>
      <c r="J311" s="111">
        <v>2026</v>
      </c>
      <c r="K311" s="111">
        <v>7</v>
      </c>
      <c r="L311" s="111" t="s">
        <v>94</v>
      </c>
      <c r="M311">
        <v>135.19999999999999</v>
      </c>
      <c r="N311">
        <v>1</v>
      </c>
      <c r="O311">
        <v>135.19999999999999</v>
      </c>
      <c r="P311" t="s">
        <v>95</v>
      </c>
      <c r="Q311" s="111">
        <f>+VLOOKUP(I311,'Selectable Table'!AB:AC,2,0)</f>
        <v>0</v>
      </c>
    </row>
    <row r="312" spans="1:17" x14ac:dyDescent="0.25">
      <c r="A312" s="111" t="str">
        <f>+VLOOKUP(C312,'Selectable Table'!D:EB,2,0)</f>
        <v>MERCK</v>
      </c>
      <c r="B312" t="s">
        <v>227</v>
      </c>
      <c r="C312" t="s">
        <v>133</v>
      </c>
      <c r="D312" t="s">
        <v>108</v>
      </c>
      <c r="E312" t="s">
        <v>105</v>
      </c>
      <c r="F312" s="111">
        <f>+VLOOKUP(C312,'Selectable Table'!O:P,2,0)</f>
        <v>40700</v>
      </c>
      <c r="G312" s="111" t="str">
        <f>+VLOOKUP(F312,'Selectable Table'!P:Q,2,0)</f>
        <v>Revenues - Third Parties</v>
      </c>
      <c r="I312" t="s">
        <v>121</v>
      </c>
      <c r="J312" s="111">
        <v>2026</v>
      </c>
      <c r="K312" s="111">
        <v>7</v>
      </c>
      <c r="L312" s="111" t="s">
        <v>94</v>
      </c>
      <c r="M312">
        <v>115.89</v>
      </c>
      <c r="N312">
        <v>1</v>
      </c>
      <c r="O312">
        <v>115.89</v>
      </c>
      <c r="P312" t="s">
        <v>95</v>
      </c>
      <c r="Q312" s="111">
        <f>+VLOOKUP(I312,'Selectable Table'!AB:AC,2,0)</f>
        <v>0</v>
      </c>
    </row>
    <row r="313" spans="1:17" x14ac:dyDescent="0.25">
      <c r="A313" s="111" t="str">
        <f>+VLOOKUP(C313,'Selectable Table'!D:EB,2,0)</f>
        <v>MERCK</v>
      </c>
      <c r="B313" t="s">
        <v>227</v>
      </c>
      <c r="C313" t="s">
        <v>133</v>
      </c>
      <c r="D313" t="s">
        <v>108</v>
      </c>
      <c r="E313" t="s">
        <v>105</v>
      </c>
      <c r="F313" s="111">
        <f>+VLOOKUP(C313,'Selectable Table'!O:P,2,0)</f>
        <v>40700</v>
      </c>
      <c r="G313" s="111" t="str">
        <f>+VLOOKUP(F313,'Selectable Table'!P:Q,2,0)</f>
        <v>Revenues - Third Parties</v>
      </c>
      <c r="I313" t="s">
        <v>111</v>
      </c>
      <c r="J313" s="111">
        <v>2026</v>
      </c>
      <c r="K313" s="111">
        <v>7</v>
      </c>
      <c r="L313" s="111" t="s">
        <v>94</v>
      </c>
      <c r="M313">
        <v>95.63</v>
      </c>
      <c r="N313">
        <v>1</v>
      </c>
      <c r="O313">
        <v>95.63</v>
      </c>
      <c r="P313" t="s">
        <v>95</v>
      </c>
      <c r="Q313" s="111">
        <f>+VLOOKUP(I313,'Selectable Table'!AB:AC,2,0)</f>
        <v>0</v>
      </c>
    </row>
    <row r="314" spans="1:17" x14ac:dyDescent="0.25">
      <c r="A314" s="111" t="str">
        <f>+VLOOKUP(C314,'Selectable Table'!D:EB,2,0)</f>
        <v>MERCK</v>
      </c>
      <c r="B314" t="s">
        <v>229</v>
      </c>
      <c r="C314" t="s">
        <v>133</v>
      </c>
      <c r="D314" t="s">
        <v>108</v>
      </c>
      <c r="E314" t="s">
        <v>105</v>
      </c>
      <c r="F314" s="111">
        <f>+VLOOKUP(C314,'Selectable Table'!O:P,2,0)</f>
        <v>40700</v>
      </c>
      <c r="G314" s="111" t="str">
        <f>+VLOOKUP(F314,'Selectable Table'!P:Q,2,0)</f>
        <v>Revenues - Third Parties</v>
      </c>
      <c r="I314" t="s">
        <v>144</v>
      </c>
      <c r="J314" s="111">
        <v>2026</v>
      </c>
      <c r="K314" s="111">
        <v>7</v>
      </c>
      <c r="L314" s="111" t="s">
        <v>94</v>
      </c>
      <c r="M314">
        <v>202.82</v>
      </c>
      <c r="N314">
        <v>1</v>
      </c>
      <c r="O314">
        <v>202.82</v>
      </c>
      <c r="P314" t="s">
        <v>95</v>
      </c>
      <c r="Q314" s="111">
        <f>+VLOOKUP(I314,'Selectable Table'!AB:AC,2,0)</f>
        <v>0</v>
      </c>
    </row>
    <row r="315" spans="1:17" x14ac:dyDescent="0.25">
      <c r="A315" s="111" t="str">
        <f>+VLOOKUP(C315,'Selectable Table'!D:EB,2,0)</f>
        <v>MERCK</v>
      </c>
      <c r="B315" t="s">
        <v>230</v>
      </c>
      <c r="C315" t="s">
        <v>133</v>
      </c>
      <c r="D315" t="s">
        <v>108</v>
      </c>
      <c r="E315" t="s">
        <v>105</v>
      </c>
      <c r="F315" s="111">
        <f>+VLOOKUP(C315,'Selectable Table'!O:P,2,0)</f>
        <v>40700</v>
      </c>
      <c r="G315" s="111" t="str">
        <f>+VLOOKUP(F315,'Selectable Table'!P:Q,2,0)</f>
        <v>Revenues - Third Parties</v>
      </c>
      <c r="I315" t="s">
        <v>121</v>
      </c>
      <c r="J315" s="111">
        <v>2026</v>
      </c>
      <c r="K315" s="111">
        <v>7</v>
      </c>
      <c r="L315" s="111" t="s">
        <v>94</v>
      </c>
      <c r="M315">
        <v>115.89</v>
      </c>
      <c r="N315">
        <v>1</v>
      </c>
      <c r="O315">
        <v>115.89</v>
      </c>
      <c r="P315" t="s">
        <v>95</v>
      </c>
      <c r="Q315" s="111">
        <f>+VLOOKUP(I315,'Selectable Table'!AB:AC,2,0)</f>
        <v>0</v>
      </c>
    </row>
    <row r="316" spans="1:17" x14ac:dyDescent="0.25">
      <c r="A316" s="111" t="str">
        <f>+VLOOKUP(C316,'Selectable Table'!D:EB,2,0)</f>
        <v>MERCK</v>
      </c>
      <c r="B316" t="s">
        <v>231</v>
      </c>
      <c r="C316" t="s">
        <v>133</v>
      </c>
      <c r="D316" t="s">
        <v>108</v>
      </c>
      <c r="E316" t="s">
        <v>102</v>
      </c>
      <c r="F316" s="111">
        <f>+VLOOKUP(C316,'Selectable Table'!O:P,2,0)</f>
        <v>40700</v>
      </c>
      <c r="G316" s="111" t="str">
        <f>+VLOOKUP(F316,'Selectable Table'!P:Q,2,0)</f>
        <v>Revenues - Third Parties</v>
      </c>
      <c r="I316" t="s">
        <v>186</v>
      </c>
      <c r="J316" s="111">
        <v>2026</v>
      </c>
      <c r="K316" s="111">
        <v>7</v>
      </c>
      <c r="L316" s="111" t="s">
        <v>94</v>
      </c>
      <c r="M316">
        <v>102.04</v>
      </c>
      <c r="N316">
        <v>1</v>
      </c>
      <c r="O316">
        <v>102.04</v>
      </c>
      <c r="P316" t="s">
        <v>95</v>
      </c>
      <c r="Q316" s="111">
        <f>+VLOOKUP(I316,'Selectable Table'!AB:AC,2,0)</f>
        <v>1</v>
      </c>
    </row>
    <row r="317" spans="1:17" x14ac:dyDescent="0.25">
      <c r="A317" s="111" t="str">
        <f>+VLOOKUP(C317,'Selectable Table'!D:EB,2,0)</f>
        <v>MERCK</v>
      </c>
      <c r="B317" t="s">
        <v>231</v>
      </c>
      <c r="C317" t="s">
        <v>133</v>
      </c>
      <c r="D317" t="s">
        <v>108</v>
      </c>
      <c r="E317" t="s">
        <v>105</v>
      </c>
      <c r="F317" s="111">
        <f>+VLOOKUP(C317,'Selectable Table'!O:P,2,0)</f>
        <v>40700</v>
      </c>
      <c r="G317" s="111" t="str">
        <f>+VLOOKUP(F317,'Selectable Table'!P:Q,2,0)</f>
        <v>Revenues - Third Parties</v>
      </c>
      <c r="I317" t="s">
        <v>144</v>
      </c>
      <c r="J317" s="111">
        <v>2026</v>
      </c>
      <c r="K317" s="111">
        <v>7</v>
      </c>
      <c r="L317" s="111" t="s">
        <v>94</v>
      </c>
      <c r="M317">
        <v>286.89</v>
      </c>
      <c r="N317">
        <v>1</v>
      </c>
      <c r="O317">
        <v>286.89</v>
      </c>
      <c r="P317" t="s">
        <v>95</v>
      </c>
      <c r="Q317" s="111">
        <f>+VLOOKUP(I317,'Selectable Table'!AB:AC,2,0)</f>
        <v>0</v>
      </c>
    </row>
    <row r="318" spans="1:17" x14ac:dyDescent="0.25">
      <c r="A318" s="111" t="str">
        <f>+VLOOKUP(C318,'Selectable Table'!D:EB,2,0)</f>
        <v>MERCK</v>
      </c>
      <c r="B318" t="s">
        <v>232</v>
      </c>
      <c r="C318" t="s">
        <v>133</v>
      </c>
      <c r="D318" t="s">
        <v>108</v>
      </c>
      <c r="E318" t="s">
        <v>105</v>
      </c>
      <c r="F318" s="111">
        <f>+VLOOKUP(C318,'Selectable Table'!O:P,2,0)</f>
        <v>40700</v>
      </c>
      <c r="G318" s="111" t="str">
        <f>+VLOOKUP(F318,'Selectable Table'!P:Q,2,0)</f>
        <v>Revenues - Third Parties</v>
      </c>
      <c r="I318" t="s">
        <v>109</v>
      </c>
      <c r="J318" s="111">
        <v>2026</v>
      </c>
      <c r="K318" s="111">
        <v>7</v>
      </c>
      <c r="L318" s="111" t="s">
        <v>94</v>
      </c>
      <c r="M318">
        <v>191.26</v>
      </c>
      <c r="N318">
        <v>1</v>
      </c>
      <c r="O318">
        <v>191.26</v>
      </c>
      <c r="P318" t="s">
        <v>95</v>
      </c>
      <c r="Q318" s="111">
        <f>+VLOOKUP(I318,'Selectable Table'!AB:AC,2,0)</f>
        <v>0</v>
      </c>
    </row>
    <row r="319" spans="1:17" x14ac:dyDescent="0.25">
      <c r="A319" s="111" t="str">
        <f>+VLOOKUP(C319,'Selectable Table'!D:EB,2,0)</f>
        <v>MERCK</v>
      </c>
      <c r="B319" t="s">
        <v>233</v>
      </c>
      <c r="C319" t="s">
        <v>133</v>
      </c>
      <c r="D319" t="s">
        <v>108</v>
      </c>
      <c r="E319" t="s">
        <v>105</v>
      </c>
      <c r="F319" s="111">
        <f>+VLOOKUP(C319,'Selectable Table'!O:P,2,0)</f>
        <v>40700</v>
      </c>
      <c r="G319" s="111" t="str">
        <f>+VLOOKUP(F319,'Selectable Table'!P:Q,2,0)</f>
        <v>Revenues - Third Parties</v>
      </c>
      <c r="I319" t="s">
        <v>121</v>
      </c>
      <c r="J319" s="111">
        <v>2026</v>
      </c>
      <c r="K319" s="111">
        <v>7</v>
      </c>
      <c r="L319" s="111" t="s">
        <v>94</v>
      </c>
      <c r="M319">
        <v>115.89</v>
      </c>
      <c r="N319">
        <v>1</v>
      </c>
      <c r="O319">
        <v>115.89</v>
      </c>
      <c r="P319" t="s">
        <v>95</v>
      </c>
      <c r="Q319" s="111">
        <f>+VLOOKUP(I319,'Selectable Table'!AB:AC,2,0)</f>
        <v>0</v>
      </c>
    </row>
    <row r="320" spans="1:17" x14ac:dyDescent="0.25">
      <c r="A320" s="111" t="str">
        <f>+VLOOKUP(C320,'Selectable Table'!D:EB,2,0)</f>
        <v>MERCK</v>
      </c>
      <c r="B320" t="s">
        <v>234</v>
      </c>
      <c r="C320" t="s">
        <v>133</v>
      </c>
      <c r="D320" t="s">
        <v>108</v>
      </c>
      <c r="E320" t="s">
        <v>102</v>
      </c>
      <c r="F320" s="111">
        <f>+VLOOKUP(C320,'Selectable Table'!O:P,2,0)</f>
        <v>40700</v>
      </c>
      <c r="G320" s="111" t="str">
        <f>+VLOOKUP(F320,'Selectable Table'!P:Q,2,0)</f>
        <v>Revenues - Third Parties</v>
      </c>
      <c r="I320" t="s">
        <v>186</v>
      </c>
      <c r="J320" s="111">
        <v>2026</v>
      </c>
      <c r="K320" s="111">
        <v>7</v>
      </c>
      <c r="L320" s="111" t="s">
        <v>94</v>
      </c>
      <c r="M320">
        <v>83.39</v>
      </c>
      <c r="N320">
        <v>1</v>
      </c>
      <c r="O320">
        <v>83.39</v>
      </c>
      <c r="P320" t="s">
        <v>95</v>
      </c>
      <c r="Q320" s="111">
        <f>+VLOOKUP(I320,'Selectable Table'!AB:AC,2,0)</f>
        <v>1</v>
      </c>
    </row>
    <row r="321" spans="1:17" x14ac:dyDescent="0.25">
      <c r="A321" s="111" t="str">
        <f>+VLOOKUP(C321,'Selectable Table'!D:EB,2,0)</f>
        <v>MERCK</v>
      </c>
      <c r="B321" t="s">
        <v>235</v>
      </c>
      <c r="C321" t="s">
        <v>133</v>
      </c>
      <c r="D321" t="s">
        <v>108</v>
      </c>
      <c r="E321" t="s">
        <v>105</v>
      </c>
      <c r="F321" s="111">
        <f>+VLOOKUP(C321,'Selectable Table'!O:P,2,0)</f>
        <v>40700</v>
      </c>
      <c r="G321" s="111" t="str">
        <f>+VLOOKUP(F321,'Selectable Table'!P:Q,2,0)</f>
        <v>Revenues - Third Parties</v>
      </c>
      <c r="I321" t="s">
        <v>121</v>
      </c>
      <c r="J321" s="111">
        <v>2026</v>
      </c>
      <c r="K321" s="111">
        <v>7</v>
      </c>
      <c r="L321" s="111" t="s">
        <v>94</v>
      </c>
      <c r="M321">
        <v>95.63</v>
      </c>
      <c r="N321">
        <v>1</v>
      </c>
      <c r="O321">
        <v>95.63</v>
      </c>
      <c r="P321" t="s">
        <v>95</v>
      </c>
      <c r="Q321" s="111">
        <f>+VLOOKUP(I321,'Selectable Table'!AB:AC,2,0)</f>
        <v>0</v>
      </c>
    </row>
    <row r="322" spans="1:17" x14ac:dyDescent="0.25">
      <c r="A322" s="111" t="str">
        <f>+VLOOKUP(C322,'Selectable Table'!D:EB,2,0)</f>
        <v>MERCK</v>
      </c>
      <c r="B322" t="s">
        <v>236</v>
      </c>
      <c r="C322" t="s">
        <v>133</v>
      </c>
      <c r="D322" t="s">
        <v>108</v>
      </c>
      <c r="E322" t="s">
        <v>93</v>
      </c>
      <c r="F322" s="111">
        <f>+VLOOKUP(C322,'Selectable Table'!O:P,2,0)</f>
        <v>40700</v>
      </c>
      <c r="G322" s="111" t="str">
        <f>+VLOOKUP(F322,'Selectable Table'!P:Q,2,0)</f>
        <v>Revenues - Third Parties</v>
      </c>
      <c r="I322" t="s">
        <v>167</v>
      </c>
      <c r="J322" s="111">
        <v>2026</v>
      </c>
      <c r="K322" s="111">
        <v>7</v>
      </c>
      <c r="L322" s="111" t="s">
        <v>94</v>
      </c>
      <c r="M322">
        <v>125.55</v>
      </c>
      <c r="N322">
        <v>1</v>
      </c>
      <c r="O322">
        <v>125.55</v>
      </c>
      <c r="P322" t="s">
        <v>95</v>
      </c>
      <c r="Q322" s="111">
        <f>+VLOOKUP(I322,'Selectable Table'!AB:AC,2,0)</f>
        <v>0</v>
      </c>
    </row>
    <row r="323" spans="1:17" x14ac:dyDescent="0.25">
      <c r="A323" s="111" t="str">
        <f>+VLOOKUP(C323,'Selectable Table'!D:EB,2,0)</f>
        <v>MERCK</v>
      </c>
      <c r="B323" t="s">
        <v>236</v>
      </c>
      <c r="C323" t="s">
        <v>133</v>
      </c>
      <c r="D323" t="s">
        <v>108</v>
      </c>
      <c r="E323" t="s">
        <v>93</v>
      </c>
      <c r="F323" s="111">
        <f>+VLOOKUP(C323,'Selectable Table'!O:P,2,0)</f>
        <v>40700</v>
      </c>
      <c r="G323" s="111" t="str">
        <f>+VLOOKUP(F323,'Selectable Table'!P:Q,2,0)</f>
        <v>Revenues - Third Parties</v>
      </c>
      <c r="I323" t="s">
        <v>142</v>
      </c>
      <c r="J323" s="111">
        <v>2026</v>
      </c>
      <c r="K323" s="111">
        <v>7</v>
      </c>
      <c r="L323" s="111" t="s">
        <v>94</v>
      </c>
      <c r="M323">
        <v>125.55</v>
      </c>
      <c r="N323">
        <v>1</v>
      </c>
      <c r="O323">
        <v>125.55</v>
      </c>
      <c r="P323" t="s">
        <v>95</v>
      </c>
      <c r="Q323" s="111">
        <f>+VLOOKUP(I323,'Selectable Table'!AB:AC,2,0)</f>
        <v>0</v>
      </c>
    </row>
    <row r="324" spans="1:17" x14ac:dyDescent="0.25">
      <c r="A324" s="111" t="str">
        <f>+VLOOKUP(C324,'Selectable Table'!D:EB,2,0)</f>
        <v>MERCK</v>
      </c>
      <c r="B324" t="s">
        <v>236</v>
      </c>
      <c r="C324" t="s">
        <v>133</v>
      </c>
      <c r="D324" t="s">
        <v>108</v>
      </c>
      <c r="E324" t="s">
        <v>105</v>
      </c>
      <c r="F324" s="111">
        <f>+VLOOKUP(C324,'Selectable Table'!O:P,2,0)</f>
        <v>40700</v>
      </c>
      <c r="G324" s="111" t="str">
        <f>+VLOOKUP(F324,'Selectable Table'!P:Q,2,0)</f>
        <v>Revenues - Third Parties</v>
      </c>
      <c r="I324" t="s">
        <v>121</v>
      </c>
      <c r="J324" s="111">
        <v>2026</v>
      </c>
      <c r="K324" s="111">
        <v>7</v>
      </c>
      <c r="L324" s="111" t="s">
        <v>94</v>
      </c>
      <c r="M324">
        <v>231.78</v>
      </c>
      <c r="N324">
        <v>1</v>
      </c>
      <c r="O324">
        <v>231.78</v>
      </c>
      <c r="P324" t="s">
        <v>95</v>
      </c>
      <c r="Q324" s="111">
        <f>+VLOOKUP(I324,'Selectable Table'!AB:AC,2,0)</f>
        <v>0</v>
      </c>
    </row>
    <row r="325" spans="1:17" x14ac:dyDescent="0.25">
      <c r="A325" s="111" t="str">
        <f>+VLOOKUP(C325,'Selectable Table'!D:EB,2,0)</f>
        <v>MERCK</v>
      </c>
      <c r="B325" t="s">
        <v>236</v>
      </c>
      <c r="C325" t="s">
        <v>133</v>
      </c>
      <c r="D325" t="s">
        <v>108</v>
      </c>
      <c r="E325" t="s">
        <v>105</v>
      </c>
      <c r="F325" s="111">
        <f>+VLOOKUP(C325,'Selectable Table'!O:P,2,0)</f>
        <v>40700</v>
      </c>
      <c r="G325" s="111" t="str">
        <f>+VLOOKUP(F325,'Selectable Table'!P:Q,2,0)</f>
        <v>Revenues - Third Parties</v>
      </c>
      <c r="I325" t="s">
        <v>139</v>
      </c>
      <c r="J325" s="111">
        <v>2026</v>
      </c>
      <c r="K325" s="111">
        <v>7</v>
      </c>
      <c r="L325" s="111" t="s">
        <v>94</v>
      </c>
      <c r="M325">
        <v>95.63</v>
      </c>
      <c r="N325">
        <v>1</v>
      </c>
      <c r="O325">
        <v>95.63</v>
      </c>
      <c r="P325" t="s">
        <v>95</v>
      </c>
      <c r="Q325" s="111">
        <f>+VLOOKUP(I325,'Selectable Table'!AB:AC,2,0)</f>
        <v>0</v>
      </c>
    </row>
    <row r="326" spans="1:17" x14ac:dyDescent="0.25">
      <c r="A326" s="111" t="str">
        <f>+VLOOKUP(C326,'Selectable Table'!D:EB,2,0)</f>
        <v>MERCK</v>
      </c>
      <c r="B326" t="s">
        <v>237</v>
      </c>
      <c r="C326" t="s">
        <v>133</v>
      </c>
      <c r="D326" t="s">
        <v>108</v>
      </c>
      <c r="E326" t="s">
        <v>105</v>
      </c>
      <c r="F326" s="111">
        <f>+VLOOKUP(C326,'Selectable Table'!O:P,2,0)</f>
        <v>40700</v>
      </c>
      <c r="G326" s="111" t="str">
        <f>+VLOOKUP(F326,'Selectable Table'!P:Q,2,0)</f>
        <v>Revenues - Third Parties</v>
      </c>
      <c r="I326" t="s">
        <v>121</v>
      </c>
      <c r="J326" s="111">
        <v>2026</v>
      </c>
      <c r="K326" s="111">
        <v>7</v>
      </c>
      <c r="L326" s="111" t="s">
        <v>94</v>
      </c>
      <c r="M326">
        <v>95.63</v>
      </c>
      <c r="N326">
        <v>1</v>
      </c>
      <c r="O326">
        <v>95.63</v>
      </c>
      <c r="P326" t="s">
        <v>95</v>
      </c>
      <c r="Q326" s="111">
        <f>+VLOOKUP(I326,'Selectable Table'!AB:AC,2,0)</f>
        <v>0</v>
      </c>
    </row>
    <row r="327" spans="1:17" x14ac:dyDescent="0.25">
      <c r="A327" s="111" t="str">
        <f>+VLOOKUP(C327,'Selectable Table'!D:EB,2,0)</f>
        <v>MERCK</v>
      </c>
      <c r="B327" t="s">
        <v>238</v>
      </c>
      <c r="C327" t="s">
        <v>133</v>
      </c>
      <c r="D327" t="s">
        <v>108</v>
      </c>
      <c r="E327" t="s">
        <v>93</v>
      </c>
      <c r="F327" s="111">
        <f>+VLOOKUP(C327,'Selectable Table'!O:P,2,0)</f>
        <v>40700</v>
      </c>
      <c r="G327" s="111" t="str">
        <f>+VLOOKUP(F327,'Selectable Table'!P:Q,2,0)</f>
        <v>Revenues - Third Parties</v>
      </c>
      <c r="I327" t="s">
        <v>167</v>
      </c>
      <c r="J327" s="111">
        <v>2026</v>
      </c>
      <c r="K327" s="111">
        <v>7</v>
      </c>
      <c r="L327" s="111" t="s">
        <v>94</v>
      </c>
      <c r="M327">
        <v>125.55</v>
      </c>
      <c r="N327">
        <v>1</v>
      </c>
      <c r="O327">
        <v>125.55</v>
      </c>
      <c r="P327" t="s">
        <v>95</v>
      </c>
      <c r="Q327" s="111">
        <f>+VLOOKUP(I327,'Selectable Table'!AB:AC,2,0)</f>
        <v>0</v>
      </c>
    </row>
    <row r="328" spans="1:17" x14ac:dyDescent="0.25">
      <c r="A328" s="111" t="str">
        <f>+VLOOKUP(C328,'Selectable Table'!D:EB,2,0)</f>
        <v>MERCK</v>
      </c>
      <c r="B328" t="s">
        <v>238</v>
      </c>
      <c r="C328" t="s">
        <v>133</v>
      </c>
      <c r="D328" t="s">
        <v>108</v>
      </c>
      <c r="E328" t="s">
        <v>105</v>
      </c>
      <c r="F328" s="111">
        <f>+VLOOKUP(C328,'Selectable Table'!O:P,2,0)</f>
        <v>40700</v>
      </c>
      <c r="G328" s="111" t="str">
        <f>+VLOOKUP(F328,'Selectable Table'!P:Q,2,0)</f>
        <v>Revenues - Third Parties</v>
      </c>
      <c r="I328" t="s">
        <v>121</v>
      </c>
      <c r="J328" s="111">
        <v>2026</v>
      </c>
      <c r="K328" s="111">
        <v>7</v>
      </c>
      <c r="L328" s="111" t="s">
        <v>94</v>
      </c>
      <c r="M328">
        <v>115.89</v>
      </c>
      <c r="N328">
        <v>1</v>
      </c>
      <c r="O328">
        <v>115.89</v>
      </c>
      <c r="P328" t="s">
        <v>95</v>
      </c>
      <c r="Q328" s="111">
        <f>+VLOOKUP(I328,'Selectable Table'!AB:AC,2,0)</f>
        <v>0</v>
      </c>
    </row>
    <row r="329" spans="1:17" x14ac:dyDescent="0.25">
      <c r="A329" s="111" t="str">
        <f>+VLOOKUP(C329,'Selectable Table'!D:EB,2,0)</f>
        <v>MERCK</v>
      </c>
      <c r="B329" t="s">
        <v>239</v>
      </c>
      <c r="C329" t="s">
        <v>133</v>
      </c>
      <c r="D329" t="s">
        <v>108</v>
      </c>
      <c r="E329" t="s">
        <v>93</v>
      </c>
      <c r="F329" s="111">
        <f>+VLOOKUP(C329,'Selectable Table'!O:P,2,0)</f>
        <v>40700</v>
      </c>
      <c r="G329" s="111" t="str">
        <f>+VLOOKUP(F329,'Selectable Table'!P:Q,2,0)</f>
        <v>Revenues - Third Parties</v>
      </c>
      <c r="I329" t="s">
        <v>191</v>
      </c>
      <c r="J329" s="111">
        <v>2026</v>
      </c>
      <c r="K329" s="111">
        <v>7</v>
      </c>
      <c r="L329" s="111" t="s">
        <v>94</v>
      </c>
      <c r="M329">
        <v>355.16</v>
      </c>
      <c r="N329">
        <v>1</v>
      </c>
      <c r="O329">
        <v>355.16</v>
      </c>
      <c r="P329" t="s">
        <v>95</v>
      </c>
      <c r="Q329" s="111">
        <f>+VLOOKUP(I329,'Selectable Table'!AB:AC,2,0)</f>
        <v>1</v>
      </c>
    </row>
    <row r="330" spans="1:17" x14ac:dyDescent="0.25">
      <c r="A330" s="111" t="str">
        <f>+VLOOKUP(C330,'Selectable Table'!D:EB,2,0)</f>
        <v>MERCK</v>
      </c>
      <c r="B330" t="s">
        <v>239</v>
      </c>
      <c r="C330" t="s">
        <v>133</v>
      </c>
      <c r="D330" t="s">
        <v>108</v>
      </c>
      <c r="E330" t="s">
        <v>93</v>
      </c>
      <c r="F330" s="111">
        <f>+VLOOKUP(C330,'Selectable Table'!O:P,2,0)</f>
        <v>40700</v>
      </c>
      <c r="G330" s="111" t="str">
        <f>+VLOOKUP(F330,'Selectable Table'!P:Q,2,0)</f>
        <v>Revenues - Third Parties</v>
      </c>
      <c r="I330" t="s">
        <v>168</v>
      </c>
      <c r="J330" s="111">
        <v>2026</v>
      </c>
      <c r="K330" s="111">
        <v>7</v>
      </c>
      <c r="L330" s="111" t="s">
        <v>94</v>
      </c>
      <c r="M330">
        <v>251.1</v>
      </c>
      <c r="N330">
        <v>1</v>
      </c>
      <c r="O330">
        <v>251.1</v>
      </c>
      <c r="P330" t="s">
        <v>95</v>
      </c>
      <c r="Q330" s="111">
        <f>+VLOOKUP(I330,'Selectable Table'!AB:AC,2,0)</f>
        <v>0</v>
      </c>
    </row>
    <row r="331" spans="1:17" x14ac:dyDescent="0.25">
      <c r="A331" s="111" t="str">
        <f>+VLOOKUP(C331,'Selectable Table'!D:EB,2,0)</f>
        <v>MERCK</v>
      </c>
      <c r="B331" t="s">
        <v>239</v>
      </c>
      <c r="C331" t="s">
        <v>133</v>
      </c>
      <c r="D331" t="s">
        <v>108</v>
      </c>
      <c r="E331" t="s">
        <v>105</v>
      </c>
      <c r="F331" s="111">
        <f>+VLOOKUP(C331,'Selectable Table'!O:P,2,0)</f>
        <v>40700</v>
      </c>
      <c r="G331" s="111" t="str">
        <f>+VLOOKUP(F331,'Selectable Table'!P:Q,2,0)</f>
        <v>Revenues - Third Parties</v>
      </c>
      <c r="I331" t="s">
        <v>121</v>
      </c>
      <c r="J331" s="111">
        <v>2026</v>
      </c>
      <c r="K331" s="111">
        <v>7</v>
      </c>
      <c r="L331" s="111" t="s">
        <v>94</v>
      </c>
      <c r="M331">
        <v>115.89</v>
      </c>
      <c r="N331">
        <v>1</v>
      </c>
      <c r="O331">
        <v>115.89</v>
      </c>
      <c r="P331" t="s">
        <v>95</v>
      </c>
      <c r="Q331" s="111">
        <f>+VLOOKUP(I331,'Selectable Table'!AB:AC,2,0)</f>
        <v>0</v>
      </c>
    </row>
    <row r="332" spans="1:17" x14ac:dyDescent="0.25">
      <c r="A332" s="111" t="str">
        <f>+VLOOKUP(C332,'Selectable Table'!D:EB,2,0)</f>
        <v>MERCK</v>
      </c>
      <c r="B332" t="s">
        <v>239</v>
      </c>
      <c r="C332" t="s">
        <v>133</v>
      </c>
      <c r="D332" t="s">
        <v>108</v>
      </c>
      <c r="E332" t="s">
        <v>105</v>
      </c>
      <c r="F332" s="111">
        <f>+VLOOKUP(C332,'Selectable Table'!O:P,2,0)</f>
        <v>40700</v>
      </c>
      <c r="G332" s="111" t="str">
        <f>+VLOOKUP(F332,'Selectable Table'!P:Q,2,0)</f>
        <v>Revenues - Third Parties</v>
      </c>
      <c r="I332" t="s">
        <v>139</v>
      </c>
      <c r="J332" s="111">
        <v>2026</v>
      </c>
      <c r="K332" s="111">
        <v>7</v>
      </c>
      <c r="L332" s="111" t="s">
        <v>94</v>
      </c>
      <c r="M332">
        <v>95.63</v>
      </c>
      <c r="N332">
        <v>1</v>
      </c>
      <c r="O332">
        <v>95.63</v>
      </c>
      <c r="P332" t="s">
        <v>95</v>
      </c>
      <c r="Q332" s="111">
        <f>+VLOOKUP(I332,'Selectable Table'!AB:AC,2,0)</f>
        <v>0</v>
      </c>
    </row>
    <row r="333" spans="1:17" x14ac:dyDescent="0.25">
      <c r="A333" s="111" t="str">
        <f>+VLOOKUP(C333,'Selectable Table'!D:EB,2,0)</f>
        <v>MERCK</v>
      </c>
      <c r="B333" t="s">
        <v>239</v>
      </c>
      <c r="C333" t="s">
        <v>133</v>
      </c>
      <c r="D333" t="s">
        <v>108</v>
      </c>
      <c r="E333" t="s">
        <v>105</v>
      </c>
      <c r="F333" s="111">
        <f>+VLOOKUP(C333,'Selectable Table'!O:P,2,0)</f>
        <v>40700</v>
      </c>
      <c r="G333" s="111" t="str">
        <f>+VLOOKUP(F333,'Selectable Table'!P:Q,2,0)</f>
        <v>Revenues - Third Parties</v>
      </c>
      <c r="I333" t="s">
        <v>158</v>
      </c>
      <c r="J333" s="111">
        <v>2026</v>
      </c>
      <c r="K333" s="111">
        <v>7</v>
      </c>
      <c r="L333" s="111" t="s">
        <v>94</v>
      </c>
      <c r="M333">
        <v>173.82</v>
      </c>
      <c r="N333">
        <v>1</v>
      </c>
      <c r="O333">
        <v>173.82</v>
      </c>
      <c r="P333" t="s">
        <v>95</v>
      </c>
      <c r="Q333" s="111">
        <f>+VLOOKUP(I333,'Selectable Table'!AB:AC,2,0)</f>
        <v>0</v>
      </c>
    </row>
    <row r="334" spans="1:17" x14ac:dyDescent="0.25">
      <c r="A334" s="111" t="str">
        <f>+VLOOKUP(C334,'Selectable Table'!D:EB,2,0)</f>
        <v>MERCK</v>
      </c>
      <c r="B334" t="s">
        <v>243</v>
      </c>
      <c r="C334" t="s">
        <v>133</v>
      </c>
      <c r="D334" t="s">
        <v>108</v>
      </c>
      <c r="E334" t="s">
        <v>102</v>
      </c>
      <c r="F334" s="111">
        <f>+VLOOKUP(C334,'Selectable Table'!O:P,2,0)</f>
        <v>40700</v>
      </c>
      <c r="G334" s="111" t="str">
        <f>+VLOOKUP(F334,'Selectable Table'!P:Q,2,0)</f>
        <v>Revenues - Third Parties</v>
      </c>
      <c r="I334" t="s">
        <v>186</v>
      </c>
      <c r="J334" s="111">
        <v>2026</v>
      </c>
      <c r="K334" s="111">
        <v>7</v>
      </c>
      <c r="L334" s="111" t="s">
        <v>94</v>
      </c>
      <c r="M334">
        <v>276.05</v>
      </c>
      <c r="N334">
        <v>1</v>
      </c>
      <c r="O334">
        <v>276.05</v>
      </c>
      <c r="P334" t="s">
        <v>95</v>
      </c>
      <c r="Q334" s="111">
        <f>+VLOOKUP(I334,'Selectable Table'!AB:AC,2,0)</f>
        <v>1</v>
      </c>
    </row>
    <row r="335" spans="1:17" x14ac:dyDescent="0.25">
      <c r="A335" s="111" t="str">
        <f>+VLOOKUP(C335,'Selectable Table'!D:EB,2,0)</f>
        <v>MERCK</v>
      </c>
      <c r="B335" t="s">
        <v>243</v>
      </c>
      <c r="C335" t="s">
        <v>133</v>
      </c>
      <c r="D335" t="s">
        <v>108</v>
      </c>
      <c r="E335" t="s">
        <v>93</v>
      </c>
      <c r="F335" s="111">
        <f>+VLOOKUP(C335,'Selectable Table'!O:P,2,0)</f>
        <v>40700</v>
      </c>
      <c r="G335" s="111" t="str">
        <f>+VLOOKUP(F335,'Selectable Table'!P:Q,2,0)</f>
        <v>Revenues - Third Parties</v>
      </c>
      <c r="I335" t="s">
        <v>167</v>
      </c>
      <c r="J335" s="111">
        <v>2026</v>
      </c>
      <c r="K335" s="111">
        <v>7</v>
      </c>
      <c r="L335" s="111" t="s">
        <v>94</v>
      </c>
      <c r="M335">
        <v>376.65</v>
      </c>
      <c r="N335">
        <v>1</v>
      </c>
      <c r="O335">
        <v>376.65</v>
      </c>
      <c r="P335" t="s">
        <v>95</v>
      </c>
      <c r="Q335" s="111">
        <f>+VLOOKUP(I335,'Selectable Table'!AB:AC,2,0)</f>
        <v>0</v>
      </c>
    </row>
    <row r="336" spans="1:17" x14ac:dyDescent="0.25">
      <c r="A336" s="111" t="str">
        <f>+VLOOKUP(C336,'Selectable Table'!D:EB,2,0)</f>
        <v>MERCK</v>
      </c>
      <c r="B336" t="s">
        <v>243</v>
      </c>
      <c r="C336" t="s">
        <v>133</v>
      </c>
      <c r="D336" t="s">
        <v>108</v>
      </c>
      <c r="E336" t="s">
        <v>93</v>
      </c>
      <c r="F336" s="111">
        <f>+VLOOKUP(C336,'Selectable Table'!O:P,2,0)</f>
        <v>40700</v>
      </c>
      <c r="G336" s="111" t="str">
        <f>+VLOOKUP(F336,'Selectable Table'!P:Q,2,0)</f>
        <v>Revenues - Third Parties</v>
      </c>
      <c r="I336" t="s">
        <v>142</v>
      </c>
      <c r="J336" s="111">
        <v>2026</v>
      </c>
      <c r="K336" s="111">
        <v>7</v>
      </c>
      <c r="L336" s="111" t="s">
        <v>94</v>
      </c>
      <c r="M336">
        <v>125.55</v>
      </c>
      <c r="N336">
        <v>1</v>
      </c>
      <c r="O336">
        <v>125.55</v>
      </c>
      <c r="P336" t="s">
        <v>95</v>
      </c>
      <c r="Q336" s="111">
        <f>+VLOOKUP(I336,'Selectable Table'!AB:AC,2,0)</f>
        <v>0</v>
      </c>
    </row>
    <row r="337" spans="1:17" x14ac:dyDescent="0.25">
      <c r="A337" s="111" t="str">
        <f>+VLOOKUP(C337,'Selectable Table'!D:EB,2,0)</f>
        <v>MERCK</v>
      </c>
      <c r="B337" t="s">
        <v>243</v>
      </c>
      <c r="C337" t="s">
        <v>133</v>
      </c>
      <c r="D337" t="s">
        <v>108</v>
      </c>
      <c r="E337" t="s">
        <v>105</v>
      </c>
      <c r="F337" s="111">
        <f>+VLOOKUP(C337,'Selectable Table'!O:P,2,0)</f>
        <v>40700</v>
      </c>
      <c r="G337" s="111" t="str">
        <f>+VLOOKUP(F337,'Selectable Table'!P:Q,2,0)</f>
        <v>Revenues - Third Parties</v>
      </c>
      <c r="I337" t="s">
        <v>121</v>
      </c>
      <c r="J337" s="111">
        <v>2026</v>
      </c>
      <c r="K337" s="111">
        <v>7</v>
      </c>
      <c r="L337" s="111" t="s">
        <v>94</v>
      </c>
      <c r="M337">
        <v>115.89</v>
      </c>
      <c r="N337">
        <v>1</v>
      </c>
      <c r="O337">
        <v>115.89</v>
      </c>
      <c r="P337" t="s">
        <v>95</v>
      </c>
      <c r="Q337" s="111">
        <f>+VLOOKUP(I337,'Selectable Table'!AB:AC,2,0)</f>
        <v>0</v>
      </c>
    </row>
    <row r="338" spans="1:17" x14ac:dyDescent="0.25">
      <c r="A338" s="111" t="str">
        <f>+VLOOKUP(C338,'Selectable Table'!D:EB,2,0)</f>
        <v>PFIZER</v>
      </c>
      <c r="B338" t="s">
        <v>251</v>
      </c>
      <c r="C338" t="s">
        <v>252</v>
      </c>
      <c r="D338" t="s">
        <v>108</v>
      </c>
      <c r="E338" t="s">
        <v>102</v>
      </c>
      <c r="F338" s="111">
        <f>+VLOOKUP(C338,'Selectable Table'!O:P,2,0)</f>
        <v>40700</v>
      </c>
      <c r="G338" s="111" t="str">
        <f>+VLOOKUP(F338,'Selectable Table'!P:Q,2,0)</f>
        <v>Revenues - Third Parties</v>
      </c>
      <c r="I338" t="s">
        <v>186</v>
      </c>
      <c r="J338" s="111">
        <v>2026</v>
      </c>
      <c r="K338" s="111">
        <v>7</v>
      </c>
      <c r="L338" s="111" t="s">
        <v>94</v>
      </c>
      <c r="M338">
        <v>763.67</v>
      </c>
      <c r="N338">
        <v>1</v>
      </c>
      <c r="O338">
        <v>763.67</v>
      </c>
      <c r="P338" t="s">
        <v>95</v>
      </c>
      <c r="Q338" s="111">
        <f>+VLOOKUP(I338,'Selectable Table'!AB:AC,2,0)</f>
        <v>1</v>
      </c>
    </row>
    <row r="339" spans="1:17" x14ac:dyDescent="0.25">
      <c r="A339" s="111" t="str">
        <f>+VLOOKUP(C339,'Selectable Table'!D:EB,2,0)</f>
        <v>PFIZER</v>
      </c>
      <c r="B339" t="s">
        <v>251</v>
      </c>
      <c r="C339" t="s">
        <v>252</v>
      </c>
      <c r="D339" t="s">
        <v>108</v>
      </c>
      <c r="E339" t="s">
        <v>93</v>
      </c>
      <c r="F339" s="111">
        <f>+VLOOKUP(C339,'Selectable Table'!O:P,2,0)</f>
        <v>40700</v>
      </c>
      <c r="G339" s="111" t="str">
        <f>+VLOOKUP(F339,'Selectable Table'!P:Q,2,0)</f>
        <v>Revenues - Third Parties</v>
      </c>
      <c r="I339" t="s">
        <v>253</v>
      </c>
      <c r="J339" s="111">
        <v>2026</v>
      </c>
      <c r="K339" s="111">
        <v>7</v>
      </c>
      <c r="L339" s="111" t="s">
        <v>94</v>
      </c>
      <c r="M339">
        <v>1235.0754000000002</v>
      </c>
      <c r="N339">
        <v>1</v>
      </c>
      <c r="O339">
        <v>1235.0754000000002</v>
      </c>
      <c r="P339" t="s">
        <v>95</v>
      </c>
      <c r="Q339" s="111">
        <f>+VLOOKUP(I339,'Selectable Table'!AB:AC,2,0)</f>
        <v>0</v>
      </c>
    </row>
    <row r="340" spans="1:17" x14ac:dyDescent="0.25">
      <c r="A340" s="111" t="str">
        <f>+VLOOKUP(C340,'Selectable Table'!D:EB,2,0)</f>
        <v>PFIZER</v>
      </c>
      <c r="B340" t="s">
        <v>251</v>
      </c>
      <c r="C340" t="s">
        <v>252</v>
      </c>
      <c r="D340" t="s">
        <v>108</v>
      </c>
      <c r="E340" t="s">
        <v>105</v>
      </c>
      <c r="F340" s="111">
        <f>+VLOOKUP(C340,'Selectable Table'!O:P,2,0)</f>
        <v>40700</v>
      </c>
      <c r="G340" s="111" t="str">
        <f>+VLOOKUP(F340,'Selectable Table'!P:Q,2,0)</f>
        <v>Revenues - Third Parties</v>
      </c>
      <c r="I340" t="s">
        <v>121</v>
      </c>
      <c r="J340" s="111">
        <v>2026</v>
      </c>
      <c r="K340" s="111">
        <v>7</v>
      </c>
      <c r="L340" s="111" t="s">
        <v>94</v>
      </c>
      <c r="M340">
        <v>154.38560000000001</v>
      </c>
      <c r="N340">
        <v>1</v>
      </c>
      <c r="O340">
        <v>154.38560000000001</v>
      </c>
      <c r="P340" t="s">
        <v>95</v>
      </c>
      <c r="Q340" s="111">
        <f>+VLOOKUP(I340,'Selectable Table'!AB:AC,2,0)</f>
        <v>0</v>
      </c>
    </row>
    <row r="341" spans="1:17" x14ac:dyDescent="0.25">
      <c r="A341" s="111" t="str">
        <f>+VLOOKUP(C341,'Selectable Table'!D:EB,2,0)</f>
        <v>OTH CUST</v>
      </c>
      <c r="B341" t="s">
        <v>3124</v>
      </c>
      <c r="C341" t="s">
        <v>623</v>
      </c>
      <c r="D341" t="s">
        <v>108</v>
      </c>
      <c r="E341" t="s">
        <v>105</v>
      </c>
      <c r="F341" s="111">
        <f>+VLOOKUP(C341,'Selectable Table'!O:P,2,0)</f>
        <v>40900</v>
      </c>
      <c r="G341" s="111" t="str">
        <f>+VLOOKUP(F341,'Selectable Table'!P:Q,2,0)</f>
        <v>Revenues- IC</v>
      </c>
      <c r="I341" t="s">
        <v>121</v>
      </c>
      <c r="J341" s="111">
        <v>2026</v>
      </c>
      <c r="K341" s="111">
        <v>7</v>
      </c>
      <c r="L341" s="111" t="s">
        <v>94</v>
      </c>
      <c r="M341">
        <v>219.49</v>
      </c>
      <c r="N341">
        <v>1</v>
      </c>
      <c r="O341">
        <v>219.49</v>
      </c>
      <c r="P341" t="s">
        <v>95</v>
      </c>
      <c r="Q341" s="111">
        <f>+VLOOKUP(I341,'Selectable Table'!AB:AC,2,0)</f>
        <v>0</v>
      </c>
    </row>
    <row r="342" spans="1:17" x14ac:dyDescent="0.25">
      <c r="A342" s="111" t="str">
        <f>+VLOOKUP(C342,'Selectable Table'!D:EB,2,0)</f>
        <v>SERVIER</v>
      </c>
      <c r="B342" t="s">
        <v>254</v>
      </c>
      <c r="C342" t="s">
        <v>255</v>
      </c>
      <c r="D342" t="s">
        <v>108</v>
      </c>
      <c r="E342" t="s">
        <v>93</v>
      </c>
      <c r="F342" s="111">
        <f>+VLOOKUP(C342,'Selectable Table'!O:P,2,0)</f>
        <v>40700</v>
      </c>
      <c r="G342" s="111" t="str">
        <f>+VLOOKUP(F342,'Selectable Table'!P:Q,2,0)</f>
        <v>Revenues - Third Parties</v>
      </c>
      <c r="I342" t="s">
        <v>253</v>
      </c>
      <c r="J342" s="111">
        <v>2026</v>
      </c>
      <c r="K342" s="111">
        <v>7</v>
      </c>
      <c r="L342" s="111" t="s">
        <v>94</v>
      </c>
      <c r="M342">
        <v>1696.88</v>
      </c>
      <c r="N342">
        <v>1</v>
      </c>
      <c r="O342">
        <v>1696.88</v>
      </c>
      <c r="P342" t="s">
        <v>95</v>
      </c>
      <c r="Q342" s="111">
        <f>+VLOOKUP(I342,'Selectable Table'!AB:AC,2,0)</f>
        <v>0</v>
      </c>
    </row>
    <row r="343" spans="1:17" x14ac:dyDescent="0.25">
      <c r="A343" s="111" t="str">
        <f>+VLOOKUP(C343,'Selectable Table'!D:EB,2,0)</f>
        <v>SERVIER</v>
      </c>
      <c r="B343" t="s">
        <v>254</v>
      </c>
      <c r="C343" t="s">
        <v>255</v>
      </c>
      <c r="D343" t="s">
        <v>108</v>
      </c>
      <c r="E343" t="s">
        <v>105</v>
      </c>
      <c r="F343" s="111">
        <f>+VLOOKUP(C343,'Selectable Table'!O:P,2,0)</f>
        <v>40700</v>
      </c>
      <c r="G343" s="111" t="str">
        <f>+VLOOKUP(F343,'Selectable Table'!P:Q,2,0)</f>
        <v>Revenues - Third Parties</v>
      </c>
      <c r="I343" t="s">
        <v>158</v>
      </c>
      <c r="J343" s="111">
        <v>2026</v>
      </c>
      <c r="K343" s="111">
        <v>7</v>
      </c>
      <c r="L343" s="111" t="s">
        <v>94</v>
      </c>
      <c r="M343">
        <v>2124.35</v>
      </c>
      <c r="N343">
        <v>1</v>
      </c>
      <c r="O343">
        <v>2124.35</v>
      </c>
      <c r="P343" t="s">
        <v>95</v>
      </c>
      <c r="Q343" s="111">
        <f>+VLOOKUP(I343,'Selectable Table'!AB:AC,2,0)</f>
        <v>0</v>
      </c>
    </row>
    <row r="344" spans="1:17" x14ac:dyDescent="0.25">
      <c r="A344" s="111" t="str">
        <f>+VLOOKUP(C344,'Selectable Table'!D:EB,2,0)</f>
        <v>OTH CUST</v>
      </c>
      <c r="B344" t="s">
        <v>256</v>
      </c>
      <c r="C344" t="s">
        <v>257</v>
      </c>
      <c r="D344" t="s">
        <v>108</v>
      </c>
      <c r="E344" t="s">
        <v>104</v>
      </c>
      <c r="F344" s="111">
        <f>+VLOOKUP(C344,'Selectable Table'!O:P,2,0)</f>
        <v>40700</v>
      </c>
      <c r="G344" s="111" t="str">
        <f>+VLOOKUP(F344,'Selectable Table'!P:Q,2,0)</f>
        <v>Revenues - Third Parties</v>
      </c>
      <c r="I344" t="s">
        <v>245</v>
      </c>
      <c r="J344" s="111">
        <v>2026</v>
      </c>
      <c r="K344" s="111">
        <v>7</v>
      </c>
      <c r="L344" s="111" t="s">
        <v>94</v>
      </c>
      <c r="M344">
        <v>3.95</v>
      </c>
      <c r="N344">
        <v>1</v>
      </c>
      <c r="O344">
        <v>3.95</v>
      </c>
      <c r="P344" t="s">
        <v>95</v>
      </c>
      <c r="Q344" s="111">
        <f>+VLOOKUP(I344,'Selectable Table'!AB:AC,2,0)</f>
        <v>1</v>
      </c>
    </row>
    <row r="345" spans="1:17" x14ac:dyDescent="0.25">
      <c r="A345" s="111" t="str">
        <f>+VLOOKUP(C345,'Selectable Table'!D:EB,2,0)</f>
        <v>OTH CUST</v>
      </c>
      <c r="B345" t="s">
        <v>256</v>
      </c>
      <c r="C345" t="s">
        <v>257</v>
      </c>
      <c r="D345" t="s">
        <v>108</v>
      </c>
      <c r="E345" t="s">
        <v>104</v>
      </c>
      <c r="F345" s="111">
        <f>+VLOOKUP(C345,'Selectable Table'!O:P,2,0)</f>
        <v>40700</v>
      </c>
      <c r="G345" s="111" t="str">
        <f>+VLOOKUP(F345,'Selectable Table'!P:Q,2,0)</f>
        <v>Revenues - Third Parties</v>
      </c>
      <c r="I345" t="s">
        <v>246</v>
      </c>
      <c r="J345" s="111">
        <v>2026</v>
      </c>
      <c r="K345" s="111">
        <v>7</v>
      </c>
      <c r="L345" s="111" t="s">
        <v>94</v>
      </c>
      <c r="M345">
        <v>1360.1</v>
      </c>
      <c r="N345">
        <v>1</v>
      </c>
      <c r="O345">
        <v>1360.1</v>
      </c>
      <c r="P345" t="s">
        <v>95</v>
      </c>
      <c r="Q345" s="111">
        <f>+VLOOKUP(I345,'Selectable Table'!AB:AC,2,0)</f>
        <v>0</v>
      </c>
    </row>
    <row r="346" spans="1:17" x14ac:dyDescent="0.25">
      <c r="A346" s="111" t="str">
        <f>+VLOOKUP(C346,'Selectable Table'!D:EB,2,0)</f>
        <v>OTH CUST</v>
      </c>
      <c r="B346" t="s">
        <v>256</v>
      </c>
      <c r="C346" t="s">
        <v>257</v>
      </c>
      <c r="D346" t="s">
        <v>108</v>
      </c>
      <c r="E346" t="s">
        <v>93</v>
      </c>
      <c r="F346" s="111">
        <f>+VLOOKUP(C346,'Selectable Table'!O:P,2,0)</f>
        <v>40700</v>
      </c>
      <c r="G346" s="111" t="str">
        <f>+VLOOKUP(F346,'Selectable Table'!P:Q,2,0)</f>
        <v>Revenues - Third Parties</v>
      </c>
      <c r="I346" t="s">
        <v>253</v>
      </c>
      <c r="J346" s="111">
        <v>2026</v>
      </c>
      <c r="K346" s="111">
        <v>7</v>
      </c>
      <c r="L346" s="111" t="s">
        <v>94</v>
      </c>
      <c r="M346">
        <v>450</v>
      </c>
      <c r="N346">
        <v>1</v>
      </c>
      <c r="O346">
        <v>450</v>
      </c>
      <c r="P346" t="s">
        <v>95</v>
      </c>
      <c r="Q346" s="111">
        <f>+VLOOKUP(I346,'Selectable Table'!AB:AC,2,0)</f>
        <v>0</v>
      </c>
    </row>
    <row r="347" spans="1:17" x14ac:dyDescent="0.25">
      <c r="A347" s="111" t="str">
        <f>+VLOOKUP(C347,'Selectable Table'!D:EB,2,0)</f>
        <v>OTH CUST</v>
      </c>
      <c r="B347" t="s">
        <v>256</v>
      </c>
      <c r="C347" t="s">
        <v>257</v>
      </c>
      <c r="D347" t="s">
        <v>108</v>
      </c>
      <c r="E347" t="s">
        <v>105</v>
      </c>
      <c r="F347" s="111">
        <f>+VLOOKUP(C347,'Selectable Table'!O:P,2,0)</f>
        <v>40700</v>
      </c>
      <c r="G347" s="111" t="str">
        <f>+VLOOKUP(F347,'Selectable Table'!P:Q,2,0)</f>
        <v>Revenues - Third Parties</v>
      </c>
      <c r="I347" t="s">
        <v>121</v>
      </c>
      <c r="J347" s="111">
        <v>2026</v>
      </c>
      <c r="K347" s="111">
        <v>7</v>
      </c>
      <c r="L347" s="111" t="s">
        <v>94</v>
      </c>
      <c r="M347">
        <v>2594.48</v>
      </c>
      <c r="N347">
        <v>1</v>
      </c>
      <c r="O347">
        <v>2594.48</v>
      </c>
      <c r="P347" t="s">
        <v>95</v>
      </c>
      <c r="Q347" s="111">
        <f>+VLOOKUP(I347,'Selectable Table'!AB:AC,2,0)</f>
        <v>0</v>
      </c>
    </row>
    <row r="348" spans="1:17" x14ac:dyDescent="0.25">
      <c r="A348" s="111" t="str">
        <f>+VLOOKUP(C348,'Selectable Table'!D:EB,2,0)</f>
        <v>OTH CUST</v>
      </c>
      <c r="B348" t="s">
        <v>256</v>
      </c>
      <c r="C348" t="s">
        <v>257</v>
      </c>
      <c r="D348" t="s">
        <v>108</v>
      </c>
      <c r="E348" t="s">
        <v>105</v>
      </c>
      <c r="F348" s="111">
        <f>+VLOOKUP(C348,'Selectable Table'!O:P,2,0)</f>
        <v>40700</v>
      </c>
      <c r="G348" s="111" t="str">
        <f>+VLOOKUP(F348,'Selectable Table'!P:Q,2,0)</f>
        <v>Revenues - Third Parties</v>
      </c>
      <c r="I348" t="s">
        <v>139</v>
      </c>
      <c r="J348" s="111">
        <v>2026</v>
      </c>
      <c r="K348" s="111">
        <v>7</v>
      </c>
      <c r="L348" s="111" t="s">
        <v>94</v>
      </c>
      <c r="M348">
        <v>1011.84</v>
      </c>
      <c r="N348">
        <v>1</v>
      </c>
      <c r="O348">
        <v>1011.84</v>
      </c>
      <c r="P348" t="s">
        <v>95</v>
      </c>
      <c r="Q348" s="111">
        <f>+VLOOKUP(I348,'Selectable Table'!AB:AC,2,0)</f>
        <v>0</v>
      </c>
    </row>
    <row r="349" spans="1:17" x14ac:dyDescent="0.25">
      <c r="A349" s="111" t="str">
        <f>+VLOOKUP(C349,'Selectable Table'!D:EB,2,0)</f>
        <v>CSL</v>
      </c>
      <c r="B349" t="s">
        <v>3125</v>
      </c>
      <c r="C349" t="s">
        <v>444</v>
      </c>
      <c r="D349" t="s">
        <v>108</v>
      </c>
      <c r="E349" t="s">
        <v>93</v>
      </c>
      <c r="F349" s="111">
        <f>+VLOOKUP(C349,'Selectable Table'!O:P,2,0)</f>
        <v>40700</v>
      </c>
      <c r="G349" s="111" t="str">
        <f>+VLOOKUP(F349,'Selectable Table'!P:Q,2,0)</f>
        <v>Revenues - Third Parties</v>
      </c>
      <c r="I349" t="s">
        <v>253</v>
      </c>
      <c r="J349" s="111">
        <v>2026</v>
      </c>
      <c r="K349" s="111">
        <v>7</v>
      </c>
      <c r="L349" s="111" t="s">
        <v>94</v>
      </c>
      <c r="M349">
        <v>-1103.3</v>
      </c>
      <c r="N349">
        <v>1</v>
      </c>
      <c r="O349">
        <v>-1103.3</v>
      </c>
      <c r="P349" t="s">
        <v>95</v>
      </c>
      <c r="Q349" s="111">
        <f>+VLOOKUP(I349,'Selectable Table'!AB:AC,2,0)</f>
        <v>0</v>
      </c>
    </row>
    <row r="350" spans="1:17" x14ac:dyDescent="0.25">
      <c r="A350" s="111" t="str">
        <f>+VLOOKUP(C350,'Selectable Table'!D:EB,2,0)</f>
        <v>CSL</v>
      </c>
      <c r="B350" t="s">
        <v>3125</v>
      </c>
      <c r="C350" t="s">
        <v>444</v>
      </c>
      <c r="D350" t="s">
        <v>108</v>
      </c>
      <c r="E350" t="s">
        <v>105</v>
      </c>
      <c r="F350" s="111">
        <f>+VLOOKUP(C350,'Selectable Table'!O:P,2,0)</f>
        <v>40700</v>
      </c>
      <c r="G350" s="111" t="str">
        <f>+VLOOKUP(F350,'Selectable Table'!P:Q,2,0)</f>
        <v>Revenues - Third Parties</v>
      </c>
      <c r="I350" t="s">
        <v>842</v>
      </c>
      <c r="J350" s="111">
        <v>2026</v>
      </c>
      <c r="K350" s="111">
        <v>7</v>
      </c>
      <c r="L350" s="111" t="s">
        <v>94</v>
      </c>
      <c r="M350">
        <v>-552.5</v>
      </c>
      <c r="N350">
        <v>1</v>
      </c>
      <c r="O350">
        <v>-552.5</v>
      </c>
      <c r="P350" t="s">
        <v>95</v>
      </c>
      <c r="Q350" s="111">
        <f>+VLOOKUP(I350,'Selectable Table'!AB:AC,2,0)</f>
        <v>0</v>
      </c>
    </row>
    <row r="351" spans="1:17" x14ac:dyDescent="0.25">
      <c r="A351" s="111" t="str">
        <f>+VLOOKUP(C351,'Selectable Table'!D:EB,2,0)</f>
        <v>J &amp; J</v>
      </c>
      <c r="B351" t="s">
        <v>106</v>
      </c>
      <c r="C351" t="s">
        <v>107</v>
      </c>
      <c r="D351" t="s">
        <v>108</v>
      </c>
      <c r="E351" t="s">
        <v>105</v>
      </c>
      <c r="F351" s="111">
        <f>+VLOOKUP(C351,'Selectable Table'!O:P,2,0)</f>
        <v>40700</v>
      </c>
      <c r="G351" s="111" t="str">
        <f>+VLOOKUP(F351,'Selectable Table'!P:Q,2,0)</f>
        <v>Revenues - Third Parties</v>
      </c>
      <c r="I351" t="s">
        <v>109</v>
      </c>
      <c r="J351" s="111">
        <v>2026</v>
      </c>
      <c r="K351" s="111">
        <v>7</v>
      </c>
      <c r="L351" s="111" t="s">
        <v>94</v>
      </c>
      <c r="M351">
        <v>-1273.6104500000001</v>
      </c>
      <c r="N351">
        <v>1</v>
      </c>
      <c r="O351">
        <v>-1273.6104500000001</v>
      </c>
      <c r="P351" t="s">
        <v>95</v>
      </c>
      <c r="Q351" s="111">
        <f>+VLOOKUP(I351,'Selectable Table'!AB:AC,2,0)</f>
        <v>0</v>
      </c>
    </row>
    <row r="352" spans="1:17" x14ac:dyDescent="0.25">
      <c r="A352" s="111" t="str">
        <f>+VLOOKUP(C352,'Selectable Table'!D:EB,2,0)</f>
        <v>J &amp; J</v>
      </c>
      <c r="B352" t="s">
        <v>106</v>
      </c>
      <c r="C352" t="s">
        <v>107</v>
      </c>
      <c r="D352" t="s">
        <v>108</v>
      </c>
      <c r="E352" t="s">
        <v>93</v>
      </c>
      <c r="F352" s="111">
        <f>+VLOOKUP(C352,'Selectable Table'!O:P,2,0)</f>
        <v>40700</v>
      </c>
      <c r="G352" s="111" t="str">
        <f>+VLOOKUP(F352,'Selectable Table'!P:Q,2,0)</f>
        <v>Revenues - Third Parties</v>
      </c>
      <c r="I352" t="s">
        <v>644</v>
      </c>
      <c r="J352" s="111">
        <v>2026</v>
      </c>
      <c r="K352" s="111">
        <v>7</v>
      </c>
      <c r="L352" s="111" t="s">
        <v>94</v>
      </c>
      <c r="M352">
        <v>-200.1405</v>
      </c>
      <c r="N352">
        <v>1</v>
      </c>
      <c r="O352">
        <v>-200.1405</v>
      </c>
      <c r="P352" t="s">
        <v>95</v>
      </c>
      <c r="Q352" s="111">
        <f>+VLOOKUP(I352,'Selectable Table'!AB:AC,2,0)</f>
        <v>0</v>
      </c>
    </row>
    <row r="353" spans="1:17" x14ac:dyDescent="0.25">
      <c r="A353" s="111" t="str">
        <f>+VLOOKUP(C353,'Selectable Table'!D:EB,2,0)</f>
        <v>J &amp; J</v>
      </c>
      <c r="B353" t="s">
        <v>106</v>
      </c>
      <c r="C353" t="s">
        <v>107</v>
      </c>
      <c r="D353" t="s">
        <v>108</v>
      </c>
      <c r="E353" t="s">
        <v>105</v>
      </c>
      <c r="F353" s="111">
        <f>+VLOOKUP(C353,'Selectable Table'!O:P,2,0)</f>
        <v>40700</v>
      </c>
      <c r="G353" s="111" t="str">
        <f>+VLOOKUP(F353,'Selectable Table'!P:Q,2,0)</f>
        <v>Revenues - Third Parties</v>
      </c>
      <c r="I353" t="s">
        <v>109</v>
      </c>
      <c r="J353" s="111">
        <v>2026</v>
      </c>
      <c r="K353" s="111">
        <v>7</v>
      </c>
      <c r="L353" s="111" t="s">
        <v>94</v>
      </c>
      <c r="M353">
        <v>727.77740000000006</v>
      </c>
      <c r="N353">
        <v>1</v>
      </c>
      <c r="O353">
        <v>727.77740000000006</v>
      </c>
      <c r="P353" t="s">
        <v>95</v>
      </c>
      <c r="Q353" s="111">
        <f>+VLOOKUP(I353,'Selectable Table'!AB:AC,2,0)</f>
        <v>0</v>
      </c>
    </row>
    <row r="354" spans="1:17" x14ac:dyDescent="0.25">
      <c r="A354" s="111" t="str">
        <f>+VLOOKUP(C354,'Selectable Table'!D:EB,2,0)</f>
        <v>J &amp; J</v>
      </c>
      <c r="B354" t="s">
        <v>106</v>
      </c>
      <c r="C354" t="s">
        <v>107</v>
      </c>
      <c r="D354" t="s">
        <v>108</v>
      </c>
      <c r="E354" t="s">
        <v>105</v>
      </c>
      <c r="F354" s="111">
        <f>+VLOOKUP(C354,'Selectable Table'!O:P,2,0)</f>
        <v>40700</v>
      </c>
      <c r="G354" s="111" t="str">
        <f>+VLOOKUP(F354,'Selectable Table'!P:Q,2,0)</f>
        <v>Revenues - Third Parties</v>
      </c>
      <c r="I354" t="s">
        <v>109</v>
      </c>
      <c r="J354" s="111">
        <v>2026</v>
      </c>
      <c r="K354" s="111">
        <v>7</v>
      </c>
      <c r="L354" s="111" t="s">
        <v>94</v>
      </c>
      <c r="M354">
        <v>-1273.6104500000001</v>
      </c>
      <c r="N354">
        <v>1</v>
      </c>
      <c r="O354">
        <v>-1273.6104500000001</v>
      </c>
      <c r="P354" t="s">
        <v>95</v>
      </c>
      <c r="Q354" s="111">
        <f>+VLOOKUP(I354,'Selectable Table'!AB:AC,2,0)</f>
        <v>0</v>
      </c>
    </row>
    <row r="355" spans="1:17" x14ac:dyDescent="0.25">
      <c r="A355" s="111" t="str">
        <f>+VLOOKUP(C355,'Selectable Table'!D:EB,2,0)</f>
        <v>J &amp; J</v>
      </c>
      <c r="B355" t="s">
        <v>106</v>
      </c>
      <c r="C355" t="s">
        <v>107</v>
      </c>
      <c r="D355" t="s">
        <v>108</v>
      </c>
      <c r="E355" t="s">
        <v>105</v>
      </c>
      <c r="F355" s="111">
        <f>+VLOOKUP(C355,'Selectable Table'!O:P,2,0)</f>
        <v>40700</v>
      </c>
      <c r="G355" s="111" t="str">
        <f>+VLOOKUP(F355,'Selectable Table'!P:Q,2,0)</f>
        <v>Revenues - Third Parties</v>
      </c>
      <c r="I355" t="s">
        <v>109</v>
      </c>
      <c r="J355" s="111">
        <v>2026</v>
      </c>
      <c r="K355" s="111">
        <v>7</v>
      </c>
      <c r="L355" s="111" t="s">
        <v>94</v>
      </c>
      <c r="M355">
        <v>727.77740000000006</v>
      </c>
      <c r="N355">
        <v>1</v>
      </c>
      <c r="O355">
        <v>727.77740000000006</v>
      </c>
      <c r="P355" t="s">
        <v>95</v>
      </c>
      <c r="Q355" s="111">
        <f>+VLOOKUP(I355,'Selectable Table'!AB:AC,2,0)</f>
        <v>0</v>
      </c>
    </row>
    <row r="356" spans="1:17" x14ac:dyDescent="0.25">
      <c r="A356" s="111" t="str">
        <f>+VLOOKUP(C356,'Selectable Table'!D:EB,2,0)</f>
        <v>MERCK</v>
      </c>
      <c r="B356" t="s">
        <v>236</v>
      </c>
      <c r="C356" t="s">
        <v>133</v>
      </c>
      <c r="D356" t="s">
        <v>108</v>
      </c>
      <c r="E356" t="s">
        <v>93</v>
      </c>
      <c r="F356" s="111">
        <f>+VLOOKUP(C356,'Selectable Table'!O:P,2,0)</f>
        <v>40700</v>
      </c>
      <c r="G356" s="111" t="str">
        <f>+VLOOKUP(F356,'Selectable Table'!P:Q,2,0)</f>
        <v>Revenues - Third Parties</v>
      </c>
      <c r="I356" t="s">
        <v>142</v>
      </c>
      <c r="J356" s="111">
        <v>2026</v>
      </c>
      <c r="K356" s="111">
        <v>7</v>
      </c>
      <c r="L356" s="111" t="s">
        <v>94</v>
      </c>
      <c r="M356">
        <v>-125.55</v>
      </c>
      <c r="N356">
        <v>1</v>
      </c>
      <c r="O356">
        <v>-125.55</v>
      </c>
      <c r="P356" t="s">
        <v>95</v>
      </c>
      <c r="Q356" s="111">
        <f>+VLOOKUP(I356,'Selectable Table'!AB:AC,2,0)</f>
        <v>0</v>
      </c>
    </row>
    <row r="357" spans="1:17" x14ac:dyDescent="0.25">
      <c r="A357" s="111" t="str">
        <f>+VLOOKUP(C357,'Selectable Table'!D:EB,2,0)</f>
        <v>MERCK</v>
      </c>
      <c r="B357" t="s">
        <v>243</v>
      </c>
      <c r="C357" t="s">
        <v>133</v>
      </c>
      <c r="D357" t="s">
        <v>108</v>
      </c>
      <c r="E357" t="s">
        <v>93</v>
      </c>
      <c r="F357" s="111">
        <f>+VLOOKUP(C357,'Selectable Table'!O:P,2,0)</f>
        <v>40700</v>
      </c>
      <c r="G357" s="111" t="str">
        <f>+VLOOKUP(F357,'Selectable Table'!P:Q,2,0)</f>
        <v>Revenues - Third Parties</v>
      </c>
      <c r="I357" t="s">
        <v>142</v>
      </c>
      <c r="J357" s="111">
        <v>2026</v>
      </c>
      <c r="K357" s="111">
        <v>7</v>
      </c>
      <c r="L357" s="111" t="s">
        <v>94</v>
      </c>
      <c r="M357">
        <v>-125.55</v>
      </c>
      <c r="N357">
        <v>1</v>
      </c>
      <c r="O357">
        <v>-125.55</v>
      </c>
      <c r="P357" t="s">
        <v>95</v>
      </c>
      <c r="Q357" s="111">
        <f>+VLOOKUP(I357,'Selectable Table'!AB:AC,2,0)</f>
        <v>0</v>
      </c>
    </row>
    <row r="358" spans="1:17" x14ac:dyDescent="0.25">
      <c r="A358" s="111" t="str">
        <f>+VLOOKUP(C358,'Selectable Table'!D:EB,2,0)</f>
        <v>OTH CUST</v>
      </c>
      <c r="B358" t="s">
        <v>258</v>
      </c>
      <c r="C358" t="s">
        <v>258</v>
      </c>
      <c r="D358" t="s">
        <v>108</v>
      </c>
      <c r="E358" t="s">
        <v>105</v>
      </c>
      <c r="F358" s="111">
        <f>+VLOOKUP(C358,'Selectable Table'!O:P,2,0)</f>
        <v>40700</v>
      </c>
      <c r="G358" s="111" t="str">
        <f>+VLOOKUP(F358,'Selectable Table'!P:Q,2,0)</f>
        <v>Revenues - Third Parties</v>
      </c>
      <c r="I358" t="s">
        <v>121</v>
      </c>
      <c r="J358" s="111">
        <v>2026</v>
      </c>
      <c r="K358" s="111">
        <v>7</v>
      </c>
      <c r="L358" s="111" t="s">
        <v>94</v>
      </c>
      <c r="M358">
        <v>-7235.8884297520699</v>
      </c>
      <c r="N358">
        <v>1</v>
      </c>
      <c r="O358">
        <v>-7235.8884297520699</v>
      </c>
      <c r="P358" t="s">
        <v>95</v>
      </c>
      <c r="Q358" s="111">
        <f>+VLOOKUP(I358,'Selectable Table'!AB:AC,2,0)</f>
        <v>0</v>
      </c>
    </row>
    <row r="359" spans="1:17" x14ac:dyDescent="0.25">
      <c r="A359" s="111" t="str">
        <f>+VLOOKUP(C359,'Selectable Table'!D:EB,2,0)</f>
        <v>OTH CUST</v>
      </c>
      <c r="B359" t="s">
        <v>258</v>
      </c>
      <c r="C359" t="s">
        <v>258</v>
      </c>
      <c r="D359" t="s">
        <v>108</v>
      </c>
      <c r="E359" t="s">
        <v>93</v>
      </c>
      <c r="F359" s="111">
        <f>+VLOOKUP(C359,'Selectable Table'!O:P,2,0)</f>
        <v>40700</v>
      </c>
      <c r="G359" s="111" t="str">
        <f>+VLOOKUP(F359,'Selectable Table'!P:Q,2,0)</f>
        <v>Revenues - Third Parties</v>
      </c>
      <c r="I359" t="s">
        <v>261</v>
      </c>
      <c r="J359" s="111">
        <v>2026</v>
      </c>
      <c r="K359" s="111">
        <v>7</v>
      </c>
      <c r="L359" s="111" t="s">
        <v>94</v>
      </c>
      <c r="M359">
        <v>-10130.243801652899</v>
      </c>
      <c r="N359">
        <v>1</v>
      </c>
      <c r="O359">
        <v>-10130.243801652899</v>
      </c>
      <c r="P359" t="s">
        <v>95</v>
      </c>
      <c r="Q359" s="111">
        <f>+VLOOKUP(I359,'Selectable Table'!AB:AC,2,0)</f>
        <v>0</v>
      </c>
    </row>
    <row r="360" spans="1:17" x14ac:dyDescent="0.25">
      <c r="A360" s="111" t="str">
        <f>+VLOOKUP(C360,'Selectable Table'!D:EB,2,0)</f>
        <v>OTH CUST</v>
      </c>
      <c r="B360" t="s">
        <v>258</v>
      </c>
      <c r="C360" t="s">
        <v>258</v>
      </c>
      <c r="D360" t="s">
        <v>108</v>
      </c>
      <c r="E360" t="s">
        <v>102</v>
      </c>
      <c r="F360" s="111">
        <f>+VLOOKUP(C360,'Selectable Table'!O:P,2,0)</f>
        <v>40700</v>
      </c>
      <c r="G360" s="111" t="str">
        <f>+VLOOKUP(F360,'Selectable Table'!P:Q,2,0)</f>
        <v>Revenues - Third Parties</v>
      </c>
      <c r="I360" t="s">
        <v>262</v>
      </c>
      <c r="J360" s="111">
        <v>2026</v>
      </c>
      <c r="K360" s="111">
        <v>7</v>
      </c>
      <c r="L360" s="111" t="s">
        <v>94</v>
      </c>
      <c r="M360">
        <v>-11577.4214876033</v>
      </c>
      <c r="N360">
        <v>1</v>
      </c>
      <c r="O360">
        <v>-11577.4214876033</v>
      </c>
      <c r="P360" t="s">
        <v>95</v>
      </c>
      <c r="Q360" s="111">
        <f>+VLOOKUP(I360,'Selectable Table'!AB:AC,2,0)</f>
        <v>1</v>
      </c>
    </row>
    <row r="361" spans="1:17" x14ac:dyDescent="0.25">
      <c r="A361" s="111" t="str">
        <f>+VLOOKUP(C361,'Selectable Table'!D:EB,2,0)</f>
        <v>ELI LILLY</v>
      </c>
      <c r="B361" t="s">
        <v>3129</v>
      </c>
      <c r="C361" t="s">
        <v>265</v>
      </c>
      <c r="D361" t="s">
        <v>108</v>
      </c>
      <c r="E361" t="s">
        <v>112</v>
      </c>
      <c r="F361" s="111">
        <f>+VLOOKUP(C361,'Selectable Table'!O:P,2,0)</f>
        <v>40700</v>
      </c>
      <c r="G361" s="111" t="str">
        <f>+VLOOKUP(F361,'Selectable Table'!P:Q,2,0)</f>
        <v>Revenues - Third Parties</v>
      </c>
      <c r="I361" t="s">
        <v>266</v>
      </c>
      <c r="J361" s="111">
        <v>2026</v>
      </c>
      <c r="K361" s="111">
        <v>7</v>
      </c>
      <c r="L361" s="111" t="s">
        <v>94</v>
      </c>
      <c r="M361">
        <v>5305</v>
      </c>
      <c r="N361">
        <v>1</v>
      </c>
      <c r="O361">
        <v>5305</v>
      </c>
      <c r="P361" t="s">
        <v>95</v>
      </c>
      <c r="Q361" s="111">
        <f>+VLOOKUP(I361,'Selectable Table'!AB:AC,2,0)</f>
        <v>1</v>
      </c>
    </row>
    <row r="362" spans="1:17" x14ac:dyDescent="0.25">
      <c r="A362" s="111" t="str">
        <f>+VLOOKUP(C362,'Selectable Table'!D:EB,2,0)</f>
        <v>OTH CUST</v>
      </c>
      <c r="B362" t="s">
        <v>258</v>
      </c>
      <c r="C362" t="s">
        <v>258</v>
      </c>
      <c r="D362" t="s">
        <v>108</v>
      </c>
      <c r="E362" t="s">
        <v>102</v>
      </c>
      <c r="F362" s="111">
        <f>+VLOOKUP(C362,'Selectable Table'!O:P,2,0)</f>
        <v>40700</v>
      </c>
      <c r="G362" s="111" t="str">
        <f>+VLOOKUP(F362,'Selectable Table'!P:Q,2,0)</f>
        <v>Revenues - Third Parties</v>
      </c>
      <c r="I362" t="s">
        <v>267</v>
      </c>
      <c r="J362" s="111">
        <v>2026</v>
      </c>
      <c r="K362" s="111">
        <v>7</v>
      </c>
      <c r="L362" s="111" t="s">
        <v>94</v>
      </c>
      <c r="M362">
        <v>0</v>
      </c>
      <c r="N362">
        <v>1</v>
      </c>
      <c r="O362">
        <v>0</v>
      </c>
      <c r="P362" t="s">
        <v>95</v>
      </c>
      <c r="Q362" s="111" t="str">
        <f>+VLOOKUP(I362,'Selectable Table'!AB:AC,2,0)</f>
        <v>Not Applicable</v>
      </c>
    </row>
    <row r="363" spans="1:17" x14ac:dyDescent="0.25">
      <c r="A363" s="111" t="str">
        <f>+VLOOKUP(C363,'Selectable Table'!D:EB,2,0)</f>
        <v>ELI LILLY</v>
      </c>
      <c r="B363" t="s">
        <v>270</v>
      </c>
      <c r="C363" t="s">
        <v>265</v>
      </c>
      <c r="D363" t="s">
        <v>108</v>
      </c>
      <c r="E363" t="s">
        <v>101</v>
      </c>
      <c r="F363" s="111">
        <f>+VLOOKUP(C363,'Selectable Table'!O:P,2,0)</f>
        <v>40700</v>
      </c>
      <c r="G363" s="111" t="str">
        <f>+VLOOKUP(F363,'Selectable Table'!P:Q,2,0)</f>
        <v>Revenues - Third Parties</v>
      </c>
      <c r="I363" t="s">
        <v>269</v>
      </c>
      <c r="J363" s="111">
        <v>2026</v>
      </c>
      <c r="K363" s="111">
        <v>7</v>
      </c>
      <c r="L363" s="111" t="s">
        <v>94</v>
      </c>
      <c r="M363">
        <v>-609.45050381115288</v>
      </c>
      <c r="N363">
        <v>1</v>
      </c>
      <c r="O363">
        <v>-609.45050381115288</v>
      </c>
      <c r="P363" t="s">
        <v>95</v>
      </c>
      <c r="Q363" s="111">
        <f>+VLOOKUP(I363,'Selectable Table'!AB:AC,2,0)</f>
        <v>1</v>
      </c>
    </row>
    <row r="364" spans="1:17" x14ac:dyDescent="0.25">
      <c r="A364" s="111" t="str">
        <f>+VLOOKUP(C364,'Selectable Table'!D:EB,2,0)</f>
        <v>ELI LILLY</v>
      </c>
      <c r="B364" t="s">
        <v>272</v>
      </c>
      <c r="C364" t="s">
        <v>265</v>
      </c>
      <c r="D364" t="s">
        <v>108</v>
      </c>
      <c r="E364" t="s">
        <v>101</v>
      </c>
      <c r="F364" s="111">
        <f>+VLOOKUP(C364,'Selectable Table'!O:P,2,0)</f>
        <v>40700</v>
      </c>
      <c r="G364" s="111" t="str">
        <f>+VLOOKUP(F364,'Selectable Table'!P:Q,2,0)</f>
        <v>Revenues - Third Parties</v>
      </c>
      <c r="I364" t="s">
        <v>269</v>
      </c>
      <c r="J364" s="111">
        <v>2026</v>
      </c>
      <c r="K364" s="111">
        <v>7</v>
      </c>
      <c r="L364" s="111" t="s">
        <v>94</v>
      </c>
      <c r="M364">
        <v>-1444.4241626612902</v>
      </c>
      <c r="N364">
        <v>1</v>
      </c>
      <c r="O364">
        <v>-1444.4241626612902</v>
      </c>
      <c r="P364" t="s">
        <v>95</v>
      </c>
      <c r="Q364" s="111">
        <f>+VLOOKUP(I364,'Selectable Table'!AB:AC,2,0)</f>
        <v>1</v>
      </c>
    </row>
    <row r="365" spans="1:17" x14ac:dyDescent="0.25">
      <c r="A365" s="111" t="str">
        <f>+VLOOKUP(C365,'Selectable Table'!D:EB,2,0)</f>
        <v>PFIZER</v>
      </c>
      <c r="B365" t="s">
        <v>3130</v>
      </c>
      <c r="C365" t="s">
        <v>252</v>
      </c>
      <c r="D365" t="s">
        <v>108</v>
      </c>
      <c r="E365" t="s">
        <v>101</v>
      </c>
      <c r="F365" s="111">
        <f>+VLOOKUP(C365,'Selectable Table'!O:P,2,0)</f>
        <v>40700</v>
      </c>
      <c r="G365" s="111" t="str">
        <f>+VLOOKUP(F365,'Selectable Table'!P:Q,2,0)</f>
        <v>Revenues - Third Parties</v>
      </c>
      <c r="I365" t="s">
        <v>269</v>
      </c>
      <c r="J365" s="111">
        <v>2026</v>
      </c>
      <c r="K365" s="111">
        <v>7</v>
      </c>
      <c r="L365" s="111" t="s">
        <v>94</v>
      </c>
      <c r="M365">
        <v>-4044.758359607843</v>
      </c>
      <c r="N365">
        <v>1</v>
      </c>
      <c r="O365">
        <v>-4044.758359607843</v>
      </c>
      <c r="P365" t="s">
        <v>95</v>
      </c>
      <c r="Q365" s="111">
        <f>+VLOOKUP(I365,'Selectable Table'!AB:AC,2,0)</f>
        <v>1</v>
      </c>
    </row>
    <row r="366" spans="1:17" x14ac:dyDescent="0.25">
      <c r="A366" s="111" t="str">
        <f>+VLOOKUP(C366,'Selectable Table'!D:EB,2,0)</f>
        <v>ELI LILLY</v>
      </c>
      <c r="B366" t="s">
        <v>3131</v>
      </c>
      <c r="C366" t="s">
        <v>265</v>
      </c>
      <c r="D366" t="s">
        <v>108</v>
      </c>
      <c r="E366" t="s">
        <v>101</v>
      </c>
      <c r="F366" s="111">
        <f>+VLOOKUP(C366,'Selectable Table'!O:P,2,0)</f>
        <v>40700</v>
      </c>
      <c r="G366" s="111" t="str">
        <f>+VLOOKUP(F366,'Selectable Table'!P:Q,2,0)</f>
        <v>Revenues - Third Parties</v>
      </c>
      <c r="I366" t="s">
        <v>269</v>
      </c>
      <c r="J366" s="111">
        <v>2026</v>
      </c>
      <c r="K366" s="111">
        <v>7</v>
      </c>
      <c r="L366" s="111" t="s">
        <v>94</v>
      </c>
      <c r="M366">
        <v>-597.8452752909518</v>
      </c>
      <c r="N366">
        <v>1</v>
      </c>
      <c r="O366">
        <v>-597.8452752909518</v>
      </c>
      <c r="P366" t="s">
        <v>95</v>
      </c>
      <c r="Q366" s="111">
        <f>+VLOOKUP(I366,'Selectable Table'!AB:AC,2,0)</f>
        <v>1</v>
      </c>
    </row>
    <row r="367" spans="1:17" x14ac:dyDescent="0.25">
      <c r="A367" s="111" t="str">
        <f>+VLOOKUP(C367,'Selectable Table'!D:EB,2,0)</f>
        <v>ELI LILLY</v>
      </c>
      <c r="B367" t="s">
        <v>3132</v>
      </c>
      <c r="C367" t="s">
        <v>265</v>
      </c>
      <c r="D367" t="s">
        <v>108</v>
      </c>
      <c r="E367" t="s">
        <v>101</v>
      </c>
      <c r="F367" s="111">
        <f>+VLOOKUP(C367,'Selectable Table'!O:P,2,0)</f>
        <v>40700</v>
      </c>
      <c r="G367" s="111" t="str">
        <f>+VLOOKUP(F367,'Selectable Table'!P:Q,2,0)</f>
        <v>Revenues - Third Parties</v>
      </c>
      <c r="I367" t="s">
        <v>269</v>
      </c>
      <c r="J367" s="111">
        <v>2026</v>
      </c>
      <c r="K367" s="111">
        <v>7</v>
      </c>
      <c r="L367" s="111" t="s">
        <v>94</v>
      </c>
      <c r="M367">
        <v>-5718.3510250820236</v>
      </c>
      <c r="N367">
        <v>1</v>
      </c>
      <c r="O367">
        <v>-5718.3510250820236</v>
      </c>
      <c r="P367" t="s">
        <v>95</v>
      </c>
      <c r="Q367" s="111">
        <f>+VLOOKUP(I367,'Selectable Table'!AB:AC,2,0)</f>
        <v>1</v>
      </c>
    </row>
    <row r="368" spans="1:17" x14ac:dyDescent="0.25">
      <c r="A368" s="111" t="str">
        <f>+VLOOKUP(C368,'Selectable Table'!D:EB,2,0)</f>
        <v>ELI LILLY</v>
      </c>
      <c r="B368" t="s">
        <v>3133</v>
      </c>
      <c r="C368" t="s">
        <v>265</v>
      </c>
      <c r="D368" t="s">
        <v>108</v>
      </c>
      <c r="E368" t="s">
        <v>101</v>
      </c>
      <c r="F368" s="111">
        <f>+VLOOKUP(C368,'Selectable Table'!O:P,2,0)</f>
        <v>40700</v>
      </c>
      <c r="G368" s="111" t="str">
        <f>+VLOOKUP(F368,'Selectable Table'!P:Q,2,0)</f>
        <v>Revenues - Third Parties</v>
      </c>
      <c r="I368" t="s">
        <v>269</v>
      </c>
      <c r="J368" s="111">
        <v>2026</v>
      </c>
      <c r="K368" s="111">
        <v>7</v>
      </c>
      <c r="L368" s="111" t="s">
        <v>94</v>
      </c>
      <c r="M368">
        <v>-1786.1885401478003</v>
      </c>
      <c r="N368">
        <v>1</v>
      </c>
      <c r="O368">
        <v>-1786.1885401478003</v>
      </c>
      <c r="P368" t="s">
        <v>95</v>
      </c>
      <c r="Q368" s="111">
        <f>+VLOOKUP(I368,'Selectable Table'!AB:AC,2,0)</f>
        <v>1</v>
      </c>
    </row>
    <row r="369" spans="1:17" x14ac:dyDescent="0.25">
      <c r="A369" s="111" t="str">
        <f>+VLOOKUP(C369,'Selectable Table'!D:EB,2,0)</f>
        <v>ELI LILLY</v>
      </c>
      <c r="B369" t="s">
        <v>277</v>
      </c>
      <c r="C369" t="s">
        <v>265</v>
      </c>
      <c r="D369" t="s">
        <v>108</v>
      </c>
      <c r="E369" t="s">
        <v>101</v>
      </c>
      <c r="F369" s="111">
        <f>+VLOOKUP(C369,'Selectable Table'!O:P,2,0)</f>
        <v>40700</v>
      </c>
      <c r="G369" s="111" t="str">
        <f>+VLOOKUP(F369,'Selectable Table'!P:Q,2,0)</f>
        <v>Revenues - Third Parties</v>
      </c>
      <c r="I369" t="s">
        <v>269</v>
      </c>
      <c r="J369" s="111">
        <v>2026</v>
      </c>
      <c r="K369" s="111">
        <v>7</v>
      </c>
      <c r="L369" s="111" t="s">
        <v>94</v>
      </c>
      <c r="M369">
        <v>-25835.616418497382</v>
      </c>
      <c r="N369">
        <v>1</v>
      </c>
      <c r="O369">
        <v>-25835.616418497382</v>
      </c>
      <c r="P369" t="s">
        <v>95</v>
      </c>
      <c r="Q369" s="111">
        <f>+VLOOKUP(I369,'Selectable Table'!AB:AC,2,0)</f>
        <v>1</v>
      </c>
    </row>
    <row r="370" spans="1:17" x14ac:dyDescent="0.25">
      <c r="A370" s="111" t="str">
        <f>+VLOOKUP(C370,'Selectable Table'!D:EB,2,0)</f>
        <v>ELI LILLY</v>
      </c>
      <c r="B370" t="s">
        <v>280</v>
      </c>
      <c r="C370" t="s">
        <v>265</v>
      </c>
      <c r="D370" t="s">
        <v>108</v>
      </c>
      <c r="E370" t="s">
        <v>101</v>
      </c>
      <c r="F370" s="111">
        <f>+VLOOKUP(C370,'Selectable Table'!O:P,2,0)</f>
        <v>40700</v>
      </c>
      <c r="G370" s="111" t="str">
        <f>+VLOOKUP(F370,'Selectable Table'!P:Q,2,0)</f>
        <v>Revenues - Third Parties</v>
      </c>
      <c r="I370" t="s">
        <v>269</v>
      </c>
      <c r="J370" s="111">
        <v>2026</v>
      </c>
      <c r="K370" s="111">
        <v>7</v>
      </c>
      <c r="L370" s="111" t="s">
        <v>94</v>
      </c>
      <c r="M370">
        <v>-4584.5199014213931</v>
      </c>
      <c r="N370">
        <v>1</v>
      </c>
      <c r="O370">
        <v>-4584.5199014213931</v>
      </c>
      <c r="P370" t="s">
        <v>95</v>
      </c>
      <c r="Q370" s="111">
        <f>+VLOOKUP(I370,'Selectable Table'!AB:AC,2,0)</f>
        <v>1</v>
      </c>
    </row>
    <row r="371" spans="1:17" x14ac:dyDescent="0.25">
      <c r="A371" s="111" t="str">
        <f>+VLOOKUP(C371,'Selectable Table'!D:EB,2,0)</f>
        <v>ELI LILLY</v>
      </c>
      <c r="B371" t="s">
        <v>1260</v>
      </c>
      <c r="C371" t="s">
        <v>265</v>
      </c>
      <c r="D371" t="s">
        <v>108</v>
      </c>
      <c r="E371" t="s">
        <v>101</v>
      </c>
      <c r="F371" s="111">
        <f>+VLOOKUP(C371,'Selectable Table'!O:P,2,0)</f>
        <v>40700</v>
      </c>
      <c r="G371" s="111" t="str">
        <f>+VLOOKUP(F371,'Selectable Table'!P:Q,2,0)</f>
        <v>Revenues - Third Parties</v>
      </c>
      <c r="I371" t="s">
        <v>269</v>
      </c>
      <c r="J371" s="111">
        <v>2026</v>
      </c>
      <c r="K371" s="111">
        <v>7</v>
      </c>
      <c r="L371" s="111" t="s">
        <v>94</v>
      </c>
      <c r="M371">
        <v>-3236.0284445995894</v>
      </c>
      <c r="N371">
        <v>1</v>
      </c>
      <c r="O371">
        <v>-3236.0284445995894</v>
      </c>
      <c r="P371" t="s">
        <v>95</v>
      </c>
      <c r="Q371" s="111">
        <f>+VLOOKUP(I371,'Selectable Table'!AB:AC,2,0)</f>
        <v>1</v>
      </c>
    </row>
    <row r="372" spans="1:17" x14ac:dyDescent="0.25">
      <c r="A372" s="111" t="str">
        <f>+VLOOKUP(C372,'Selectable Table'!D:EB,2,0)</f>
        <v>ELI LILLY</v>
      </c>
      <c r="B372" t="s">
        <v>1301</v>
      </c>
      <c r="C372" t="s">
        <v>265</v>
      </c>
      <c r="D372" t="s">
        <v>108</v>
      </c>
      <c r="E372" t="s">
        <v>101</v>
      </c>
      <c r="F372" s="111">
        <f>+VLOOKUP(C372,'Selectable Table'!O:P,2,0)</f>
        <v>40700</v>
      </c>
      <c r="G372" s="111" t="str">
        <f>+VLOOKUP(F372,'Selectable Table'!P:Q,2,0)</f>
        <v>Revenues - Third Parties</v>
      </c>
      <c r="I372" t="s">
        <v>269</v>
      </c>
      <c r="J372" s="111">
        <v>2026</v>
      </c>
      <c r="K372" s="111">
        <v>7</v>
      </c>
      <c r="L372" s="111" t="s">
        <v>94</v>
      </c>
      <c r="M372">
        <v>-2103.6333114464101</v>
      </c>
      <c r="N372">
        <v>1</v>
      </c>
      <c r="O372">
        <v>-2103.6333114464101</v>
      </c>
      <c r="P372" t="s">
        <v>95</v>
      </c>
      <c r="Q372" s="111">
        <f>+VLOOKUP(I372,'Selectable Table'!AB:AC,2,0)</f>
        <v>1</v>
      </c>
    </row>
    <row r="373" spans="1:17" x14ac:dyDescent="0.25">
      <c r="A373" s="111" t="str">
        <f>+VLOOKUP(C373,'Selectable Table'!D:EB,2,0)</f>
        <v>ELI LILLY</v>
      </c>
      <c r="B373" t="s">
        <v>285</v>
      </c>
      <c r="C373" t="s">
        <v>265</v>
      </c>
      <c r="D373" t="s">
        <v>108</v>
      </c>
      <c r="E373" t="s">
        <v>101</v>
      </c>
      <c r="F373" s="111">
        <f>+VLOOKUP(C373,'Selectable Table'!O:P,2,0)</f>
        <v>40700</v>
      </c>
      <c r="G373" s="111" t="str">
        <f>+VLOOKUP(F373,'Selectable Table'!P:Q,2,0)</f>
        <v>Revenues - Third Parties</v>
      </c>
      <c r="I373" t="s">
        <v>269</v>
      </c>
      <c r="J373" s="111">
        <v>2026</v>
      </c>
      <c r="K373" s="111">
        <v>7</v>
      </c>
      <c r="L373" s="111" t="s">
        <v>94</v>
      </c>
      <c r="M373">
        <v>-936.13913900069394</v>
      </c>
      <c r="N373">
        <v>1</v>
      </c>
      <c r="O373">
        <v>-936.13913900069394</v>
      </c>
      <c r="P373" t="s">
        <v>95</v>
      </c>
      <c r="Q373" s="111">
        <f>+VLOOKUP(I373,'Selectable Table'!AB:AC,2,0)</f>
        <v>1</v>
      </c>
    </row>
    <row r="374" spans="1:17" x14ac:dyDescent="0.25">
      <c r="A374" s="111" t="str">
        <f>+VLOOKUP(C374,'Selectable Table'!D:EB,2,0)</f>
        <v>ELI LILLY</v>
      </c>
      <c r="B374" t="s">
        <v>287</v>
      </c>
      <c r="C374" t="s">
        <v>265</v>
      </c>
      <c r="D374" t="s">
        <v>108</v>
      </c>
      <c r="E374" t="s">
        <v>101</v>
      </c>
      <c r="F374" s="111">
        <f>+VLOOKUP(C374,'Selectable Table'!O:P,2,0)</f>
        <v>40700</v>
      </c>
      <c r="G374" s="111" t="str">
        <f>+VLOOKUP(F374,'Selectable Table'!P:Q,2,0)</f>
        <v>Revenues - Third Parties</v>
      </c>
      <c r="I374" t="s">
        <v>269</v>
      </c>
      <c r="J374" s="111">
        <v>2026</v>
      </c>
      <c r="K374" s="111">
        <v>7</v>
      </c>
      <c r="L374" s="111" t="s">
        <v>94</v>
      </c>
      <c r="M374">
        <v>-3846.2867213232248</v>
      </c>
      <c r="N374">
        <v>1</v>
      </c>
      <c r="O374">
        <v>-3846.2867213232248</v>
      </c>
      <c r="P374" t="s">
        <v>95</v>
      </c>
      <c r="Q374" s="111">
        <f>+VLOOKUP(I374,'Selectable Table'!AB:AC,2,0)</f>
        <v>1</v>
      </c>
    </row>
    <row r="375" spans="1:17" x14ac:dyDescent="0.25">
      <c r="A375" s="111" t="str">
        <f>+VLOOKUP(C375,'Selectable Table'!D:EB,2,0)</f>
        <v>ELI LILLY</v>
      </c>
      <c r="B375" t="s">
        <v>288</v>
      </c>
      <c r="C375" t="s">
        <v>265</v>
      </c>
      <c r="D375" t="s">
        <v>108</v>
      </c>
      <c r="E375" t="s">
        <v>101</v>
      </c>
      <c r="F375" s="111">
        <f>+VLOOKUP(C375,'Selectable Table'!O:P,2,0)</f>
        <v>40700</v>
      </c>
      <c r="G375" s="111" t="str">
        <f>+VLOOKUP(F375,'Selectable Table'!P:Q,2,0)</f>
        <v>Revenues - Third Parties</v>
      </c>
      <c r="I375" t="s">
        <v>269</v>
      </c>
      <c r="J375" s="111">
        <v>2026</v>
      </c>
      <c r="K375" s="111">
        <v>7</v>
      </c>
      <c r="L375" s="111" t="s">
        <v>94</v>
      </c>
      <c r="M375">
        <v>-16734.465117619049</v>
      </c>
      <c r="N375">
        <v>1</v>
      </c>
      <c r="O375">
        <v>-16734.465117619049</v>
      </c>
      <c r="P375" t="s">
        <v>95</v>
      </c>
      <c r="Q375" s="111">
        <f>+VLOOKUP(I375,'Selectable Table'!AB:AC,2,0)</f>
        <v>1</v>
      </c>
    </row>
    <row r="376" spans="1:17" x14ac:dyDescent="0.25">
      <c r="A376" s="111" t="str">
        <f>+VLOOKUP(C376,'Selectable Table'!D:EB,2,0)</f>
        <v>ELI LILLY</v>
      </c>
      <c r="B376" t="s">
        <v>520</v>
      </c>
      <c r="C376" t="s">
        <v>265</v>
      </c>
      <c r="D376" t="s">
        <v>108</v>
      </c>
      <c r="E376" t="s">
        <v>101</v>
      </c>
      <c r="F376" s="111">
        <f>+VLOOKUP(C376,'Selectable Table'!O:P,2,0)</f>
        <v>40700</v>
      </c>
      <c r="G376" s="111" t="str">
        <f>+VLOOKUP(F376,'Selectable Table'!P:Q,2,0)</f>
        <v>Revenues - Third Parties</v>
      </c>
      <c r="I376" t="s">
        <v>269</v>
      </c>
      <c r="J376" s="111">
        <v>2026</v>
      </c>
      <c r="K376" s="111">
        <v>7</v>
      </c>
      <c r="L376" s="111" t="s">
        <v>94</v>
      </c>
      <c r="M376">
        <v>-5350.2071503425113</v>
      </c>
      <c r="N376">
        <v>1</v>
      </c>
      <c r="O376">
        <v>-5350.2071503425113</v>
      </c>
      <c r="P376" t="s">
        <v>95</v>
      </c>
      <c r="Q376" s="111">
        <f>+VLOOKUP(I376,'Selectable Table'!AB:AC,2,0)</f>
        <v>1</v>
      </c>
    </row>
    <row r="377" spans="1:17" x14ac:dyDescent="0.25">
      <c r="A377" s="111" t="str">
        <f>+VLOOKUP(C377,'Selectable Table'!D:EB,2,0)</f>
        <v>ELI LILLY</v>
      </c>
      <c r="B377" t="s">
        <v>290</v>
      </c>
      <c r="C377" t="s">
        <v>265</v>
      </c>
      <c r="D377" t="s">
        <v>108</v>
      </c>
      <c r="E377" t="s">
        <v>101</v>
      </c>
      <c r="F377" s="111">
        <f>+VLOOKUP(C377,'Selectable Table'!O:P,2,0)</f>
        <v>40700</v>
      </c>
      <c r="G377" s="111" t="str">
        <f>+VLOOKUP(F377,'Selectable Table'!P:Q,2,0)</f>
        <v>Revenues - Third Parties</v>
      </c>
      <c r="I377" t="s">
        <v>269</v>
      </c>
      <c r="J377" s="111">
        <v>2026</v>
      </c>
      <c r="K377" s="111">
        <v>7</v>
      </c>
      <c r="L377" s="111" t="s">
        <v>94</v>
      </c>
      <c r="M377">
        <v>-2703.9582828336752</v>
      </c>
      <c r="N377">
        <v>1</v>
      </c>
      <c r="O377">
        <v>-2703.9582828336752</v>
      </c>
      <c r="P377" t="s">
        <v>95</v>
      </c>
      <c r="Q377" s="111">
        <f>+VLOOKUP(I377,'Selectable Table'!AB:AC,2,0)</f>
        <v>1</v>
      </c>
    </row>
    <row r="378" spans="1:17" x14ac:dyDescent="0.25">
      <c r="A378" s="111" t="str">
        <f>+VLOOKUP(C378,'Selectable Table'!D:EB,2,0)</f>
        <v>ELI LILLY</v>
      </c>
      <c r="B378" t="s">
        <v>292</v>
      </c>
      <c r="C378" t="s">
        <v>265</v>
      </c>
      <c r="D378" t="s">
        <v>108</v>
      </c>
      <c r="E378" t="s">
        <v>101</v>
      </c>
      <c r="F378" s="111">
        <f>+VLOOKUP(C378,'Selectable Table'!O:P,2,0)</f>
        <v>40700</v>
      </c>
      <c r="G378" s="111" t="str">
        <f>+VLOOKUP(F378,'Selectable Table'!P:Q,2,0)</f>
        <v>Revenues - Third Parties</v>
      </c>
      <c r="I378" t="s">
        <v>269</v>
      </c>
      <c r="J378" s="111">
        <v>2026</v>
      </c>
      <c r="K378" s="111">
        <v>7</v>
      </c>
      <c r="L378" s="111" t="s">
        <v>94</v>
      </c>
      <c r="M378">
        <v>-11626.296362233856</v>
      </c>
      <c r="N378">
        <v>1</v>
      </c>
      <c r="O378">
        <v>-11626.296362233856</v>
      </c>
      <c r="P378" t="s">
        <v>95</v>
      </c>
      <c r="Q378" s="111">
        <f>+VLOOKUP(I378,'Selectable Table'!AB:AC,2,0)</f>
        <v>1</v>
      </c>
    </row>
    <row r="379" spans="1:17" x14ac:dyDescent="0.25">
      <c r="A379" s="111" t="str">
        <f>+VLOOKUP(C379,'Selectable Table'!D:EB,2,0)</f>
        <v>PFIZER</v>
      </c>
      <c r="B379" t="s">
        <v>294</v>
      </c>
      <c r="C379" t="s">
        <v>252</v>
      </c>
      <c r="D379" t="s">
        <v>108</v>
      </c>
      <c r="E379" t="s">
        <v>101</v>
      </c>
      <c r="F379" s="111">
        <f>+VLOOKUP(C379,'Selectable Table'!O:P,2,0)</f>
        <v>40700</v>
      </c>
      <c r="G379" s="111" t="str">
        <f>+VLOOKUP(F379,'Selectable Table'!P:Q,2,0)</f>
        <v>Revenues - Third Parties</v>
      </c>
      <c r="I379" t="s">
        <v>269</v>
      </c>
      <c r="J379" s="111">
        <v>2026</v>
      </c>
      <c r="K379" s="111">
        <v>7</v>
      </c>
      <c r="L379" s="111" t="s">
        <v>94</v>
      </c>
      <c r="M379">
        <v>-622.92107150526681</v>
      </c>
      <c r="N379">
        <v>1</v>
      </c>
      <c r="O379">
        <v>-622.92107150526681</v>
      </c>
      <c r="P379" t="s">
        <v>95</v>
      </c>
      <c r="Q379" s="111">
        <f>+VLOOKUP(I379,'Selectable Table'!AB:AC,2,0)</f>
        <v>1</v>
      </c>
    </row>
    <row r="380" spans="1:17" x14ac:dyDescent="0.25">
      <c r="A380" s="111" t="str">
        <f>+VLOOKUP(C380,'Selectable Table'!D:EB,2,0)</f>
        <v>ASTRAZENECA</v>
      </c>
      <c r="B380" t="s">
        <v>748</v>
      </c>
      <c r="C380" t="s">
        <v>296</v>
      </c>
      <c r="D380" t="s">
        <v>108</v>
      </c>
      <c r="E380" t="s">
        <v>101</v>
      </c>
      <c r="F380" s="111">
        <f>+VLOOKUP(C380,'Selectable Table'!O:P,2,0)</f>
        <v>40700</v>
      </c>
      <c r="G380" s="111" t="str">
        <f>+VLOOKUP(F380,'Selectable Table'!P:Q,2,0)</f>
        <v>Revenues - Third Parties</v>
      </c>
      <c r="I380" t="s">
        <v>269</v>
      </c>
      <c r="J380" s="111">
        <v>2026</v>
      </c>
      <c r="K380" s="111">
        <v>7</v>
      </c>
      <c r="L380" s="111" t="s">
        <v>94</v>
      </c>
      <c r="M380">
        <v>-2342.9799352087612</v>
      </c>
      <c r="N380">
        <v>1</v>
      </c>
      <c r="O380">
        <v>-2342.9799352087612</v>
      </c>
      <c r="P380" t="s">
        <v>95</v>
      </c>
      <c r="Q380" s="111">
        <f>+VLOOKUP(I380,'Selectable Table'!AB:AC,2,0)</f>
        <v>1</v>
      </c>
    </row>
    <row r="381" spans="1:17" x14ac:dyDescent="0.25">
      <c r="A381" s="111" t="str">
        <f>+VLOOKUP(C381,'Selectable Table'!D:EB,2,0)</f>
        <v>ASTRAZENECA</v>
      </c>
      <c r="B381" t="s">
        <v>351</v>
      </c>
      <c r="C381" t="s">
        <v>296</v>
      </c>
      <c r="D381" t="s">
        <v>108</v>
      </c>
      <c r="E381" t="s">
        <v>101</v>
      </c>
      <c r="F381" s="111">
        <f>+VLOOKUP(C381,'Selectable Table'!O:P,2,0)</f>
        <v>40700</v>
      </c>
      <c r="G381" s="111" t="str">
        <f>+VLOOKUP(F381,'Selectable Table'!P:Q,2,0)</f>
        <v>Revenues - Third Parties</v>
      </c>
      <c r="I381" t="s">
        <v>269</v>
      </c>
      <c r="J381" s="111">
        <v>2026</v>
      </c>
      <c r="K381" s="111">
        <v>7</v>
      </c>
      <c r="L381" s="111" t="s">
        <v>94</v>
      </c>
      <c r="M381">
        <v>-21720.443064481795</v>
      </c>
      <c r="N381">
        <v>1</v>
      </c>
      <c r="O381">
        <v>-21720.443064481795</v>
      </c>
      <c r="P381" t="s">
        <v>95</v>
      </c>
      <c r="Q381" s="111">
        <f>+VLOOKUP(I381,'Selectable Table'!AB:AC,2,0)</f>
        <v>1</v>
      </c>
    </row>
    <row r="382" spans="1:17" x14ac:dyDescent="0.25">
      <c r="A382" s="111" t="str">
        <f>+VLOOKUP(C382,'Selectable Table'!D:EB,2,0)</f>
        <v>OTH CUST</v>
      </c>
      <c r="B382" t="s">
        <v>3134</v>
      </c>
      <c r="C382" t="s">
        <v>790</v>
      </c>
      <c r="D382" t="s">
        <v>108</v>
      </c>
      <c r="E382" t="s">
        <v>101</v>
      </c>
      <c r="F382" s="111">
        <f>+VLOOKUP(C382,'Selectable Table'!O:P,2,0)</f>
        <v>40700</v>
      </c>
      <c r="G382" s="111" t="str">
        <f>+VLOOKUP(F382,'Selectable Table'!P:Q,2,0)</f>
        <v>Revenues - Third Parties</v>
      </c>
      <c r="I382" t="s">
        <v>269</v>
      </c>
      <c r="J382" s="111">
        <v>2026</v>
      </c>
      <c r="K382" s="111">
        <v>7</v>
      </c>
      <c r="L382" s="111" t="s">
        <v>94</v>
      </c>
      <c r="M382">
        <v>-14652.693187656141</v>
      </c>
      <c r="N382">
        <v>1</v>
      </c>
      <c r="O382">
        <v>-14652.693187656141</v>
      </c>
      <c r="P382" t="s">
        <v>95</v>
      </c>
      <c r="Q382" s="111">
        <f>+VLOOKUP(I382,'Selectable Table'!AB:AC,2,0)</f>
        <v>1</v>
      </c>
    </row>
    <row r="383" spans="1:17" x14ac:dyDescent="0.25">
      <c r="A383" s="111" t="str">
        <f>+VLOOKUP(C383,'Selectable Table'!D:EB,2,0)</f>
        <v>IQVIA</v>
      </c>
      <c r="B383" t="s">
        <v>3135</v>
      </c>
      <c r="C383" t="s">
        <v>301</v>
      </c>
      <c r="D383" t="s">
        <v>108</v>
      </c>
      <c r="E383" t="s">
        <v>101</v>
      </c>
      <c r="F383" s="111">
        <f>+VLOOKUP(C383,'Selectable Table'!O:P,2,0)</f>
        <v>40700</v>
      </c>
      <c r="G383" s="111" t="str">
        <f>+VLOOKUP(F383,'Selectable Table'!P:Q,2,0)</f>
        <v>Revenues - Third Parties</v>
      </c>
      <c r="I383" t="s">
        <v>269</v>
      </c>
      <c r="J383" s="111">
        <v>2026</v>
      </c>
      <c r="K383" s="111">
        <v>7</v>
      </c>
      <c r="L383" s="111" t="s">
        <v>94</v>
      </c>
      <c r="M383">
        <v>-738.80884850372377</v>
      </c>
      <c r="N383">
        <v>1</v>
      </c>
      <c r="O383">
        <v>-738.80884850372377</v>
      </c>
      <c r="P383" t="s">
        <v>95</v>
      </c>
      <c r="Q383" s="111">
        <f>+VLOOKUP(I383,'Selectable Table'!AB:AC,2,0)</f>
        <v>1</v>
      </c>
    </row>
    <row r="384" spans="1:17" x14ac:dyDescent="0.25">
      <c r="A384" s="111" t="str">
        <f>+VLOOKUP(C384,'Selectable Table'!D:EB,2,0)</f>
        <v>OTH CUST</v>
      </c>
      <c r="B384" t="s">
        <v>3136</v>
      </c>
      <c r="C384" t="s">
        <v>2792</v>
      </c>
      <c r="D384" t="s">
        <v>108</v>
      </c>
      <c r="E384" t="s">
        <v>101</v>
      </c>
      <c r="F384" s="111">
        <f>+VLOOKUP(C384,'Selectable Table'!O:P,2,0)</f>
        <v>40700</v>
      </c>
      <c r="G384" s="111" t="str">
        <f>+VLOOKUP(F384,'Selectable Table'!P:Q,2,0)</f>
        <v>Revenues - Third Parties</v>
      </c>
      <c r="I384" t="s">
        <v>269</v>
      </c>
      <c r="J384" s="111">
        <v>2026</v>
      </c>
      <c r="K384" s="111">
        <v>7</v>
      </c>
      <c r="L384" s="111" t="s">
        <v>94</v>
      </c>
      <c r="M384">
        <v>-6744.4057369168895</v>
      </c>
      <c r="N384">
        <v>1</v>
      </c>
      <c r="O384">
        <v>-6744.4057369168895</v>
      </c>
      <c r="P384" t="s">
        <v>95</v>
      </c>
      <c r="Q384" s="111">
        <f>+VLOOKUP(I384,'Selectable Table'!AB:AC,2,0)</f>
        <v>1</v>
      </c>
    </row>
    <row r="385" spans="1:17" x14ac:dyDescent="0.25">
      <c r="A385" s="111" t="str">
        <f>+VLOOKUP(C385,'Selectable Table'!D:EB,2,0)</f>
        <v>ASTRAZENECA</v>
      </c>
      <c r="B385" t="s">
        <v>582</v>
      </c>
      <c r="C385" t="s">
        <v>296</v>
      </c>
      <c r="D385" t="s">
        <v>108</v>
      </c>
      <c r="E385" t="s">
        <v>101</v>
      </c>
      <c r="F385" s="111">
        <f>+VLOOKUP(C385,'Selectable Table'!O:P,2,0)</f>
        <v>40700</v>
      </c>
      <c r="G385" s="111" t="str">
        <f>+VLOOKUP(F385,'Selectable Table'!P:Q,2,0)</f>
        <v>Revenues - Third Parties</v>
      </c>
      <c r="I385" t="s">
        <v>269</v>
      </c>
      <c r="J385" s="111">
        <v>2026</v>
      </c>
      <c r="K385" s="111">
        <v>7</v>
      </c>
      <c r="L385" s="111" t="s">
        <v>94</v>
      </c>
      <c r="M385">
        <v>-2099.8203526065986</v>
      </c>
      <c r="N385">
        <v>1</v>
      </c>
      <c r="O385">
        <v>-2099.8203526065986</v>
      </c>
      <c r="P385" t="s">
        <v>95</v>
      </c>
      <c r="Q385" s="111">
        <f>+VLOOKUP(I385,'Selectable Table'!AB:AC,2,0)</f>
        <v>1</v>
      </c>
    </row>
    <row r="386" spans="1:17" x14ac:dyDescent="0.25">
      <c r="A386" s="111" t="str">
        <f>+VLOOKUP(C386,'Selectable Table'!D:EB,2,0)</f>
        <v>ASTRAZENECA</v>
      </c>
      <c r="B386" t="s">
        <v>3137</v>
      </c>
      <c r="C386" t="s">
        <v>296</v>
      </c>
      <c r="D386" t="s">
        <v>108</v>
      </c>
      <c r="E386" t="s">
        <v>101</v>
      </c>
      <c r="F386" s="111">
        <f>+VLOOKUP(C386,'Selectable Table'!O:P,2,0)</f>
        <v>40700</v>
      </c>
      <c r="G386" s="111" t="str">
        <f>+VLOOKUP(F386,'Selectable Table'!P:Q,2,0)</f>
        <v>Revenues - Third Parties</v>
      </c>
      <c r="I386" t="s">
        <v>269</v>
      </c>
      <c r="J386" s="111">
        <v>2026</v>
      </c>
      <c r="K386" s="111">
        <v>7</v>
      </c>
      <c r="L386" s="111" t="s">
        <v>94</v>
      </c>
      <c r="M386">
        <v>-585.30485295276924</v>
      </c>
      <c r="N386">
        <v>1</v>
      </c>
      <c r="O386">
        <v>-585.30485295276924</v>
      </c>
      <c r="P386" t="s">
        <v>95</v>
      </c>
      <c r="Q386" s="111">
        <f>+VLOOKUP(I386,'Selectable Table'!AB:AC,2,0)</f>
        <v>1</v>
      </c>
    </row>
    <row r="387" spans="1:17" x14ac:dyDescent="0.25">
      <c r="A387" s="111" t="str">
        <f>+VLOOKUP(C387,'Selectable Table'!D:EB,2,0)</f>
        <v>ASTRAZENECA</v>
      </c>
      <c r="B387" t="s">
        <v>3138</v>
      </c>
      <c r="C387" t="s">
        <v>296</v>
      </c>
      <c r="D387" t="s">
        <v>108</v>
      </c>
      <c r="E387" t="s">
        <v>101</v>
      </c>
      <c r="F387" s="111">
        <f>+VLOOKUP(C387,'Selectable Table'!O:P,2,0)</f>
        <v>40700</v>
      </c>
      <c r="G387" s="111" t="str">
        <f>+VLOOKUP(F387,'Selectable Table'!P:Q,2,0)</f>
        <v>Revenues - Third Parties</v>
      </c>
      <c r="I387" t="s">
        <v>269</v>
      </c>
      <c r="J387" s="111">
        <v>2026</v>
      </c>
      <c r="K387" s="111">
        <v>7</v>
      </c>
      <c r="L387" s="111" t="s">
        <v>94</v>
      </c>
      <c r="M387">
        <v>-6427.8857872646722</v>
      </c>
      <c r="N387">
        <v>1</v>
      </c>
      <c r="O387">
        <v>-6427.8857872646722</v>
      </c>
      <c r="P387" t="s">
        <v>95</v>
      </c>
      <c r="Q387" s="111">
        <f>+VLOOKUP(I387,'Selectable Table'!AB:AC,2,0)</f>
        <v>1</v>
      </c>
    </row>
    <row r="388" spans="1:17" x14ac:dyDescent="0.25">
      <c r="A388" s="111" t="str">
        <f>+VLOOKUP(C388,'Selectable Table'!D:EB,2,0)</f>
        <v>ASTRAZENECA</v>
      </c>
      <c r="B388" t="s">
        <v>3139</v>
      </c>
      <c r="C388" t="s">
        <v>296</v>
      </c>
      <c r="D388" t="s">
        <v>108</v>
      </c>
      <c r="E388" t="s">
        <v>101</v>
      </c>
      <c r="F388" s="111">
        <f>+VLOOKUP(C388,'Selectable Table'!O:P,2,0)</f>
        <v>40700</v>
      </c>
      <c r="G388" s="111" t="str">
        <f>+VLOOKUP(F388,'Selectable Table'!P:Q,2,0)</f>
        <v>Revenues - Third Parties</v>
      </c>
      <c r="I388" t="s">
        <v>269</v>
      </c>
      <c r="J388" s="111">
        <v>2026</v>
      </c>
      <c r="K388" s="111">
        <v>7</v>
      </c>
      <c r="L388" s="111" t="s">
        <v>94</v>
      </c>
      <c r="M388">
        <v>-762.01650324543596</v>
      </c>
      <c r="N388">
        <v>1</v>
      </c>
      <c r="O388">
        <v>-762.01650324543596</v>
      </c>
      <c r="P388" t="s">
        <v>95</v>
      </c>
      <c r="Q388" s="111">
        <f>+VLOOKUP(I388,'Selectable Table'!AB:AC,2,0)</f>
        <v>1</v>
      </c>
    </row>
    <row r="389" spans="1:17" x14ac:dyDescent="0.25">
      <c r="A389" s="111" t="str">
        <f>+VLOOKUP(C389,'Selectable Table'!D:EB,2,0)</f>
        <v>ASTRAZENECA</v>
      </c>
      <c r="B389" t="s">
        <v>315</v>
      </c>
      <c r="C389" t="s">
        <v>296</v>
      </c>
      <c r="D389" t="s">
        <v>108</v>
      </c>
      <c r="E389" t="s">
        <v>101</v>
      </c>
      <c r="F389" s="111">
        <f>+VLOOKUP(C389,'Selectable Table'!O:P,2,0)</f>
        <v>40700</v>
      </c>
      <c r="G389" s="111" t="str">
        <f>+VLOOKUP(F389,'Selectable Table'!P:Q,2,0)</f>
        <v>Revenues - Third Parties</v>
      </c>
      <c r="I389" t="s">
        <v>269</v>
      </c>
      <c r="J389" s="111">
        <v>2026</v>
      </c>
      <c r="K389" s="111">
        <v>7</v>
      </c>
      <c r="L389" s="111" t="s">
        <v>94</v>
      </c>
      <c r="M389">
        <v>-191.41432877481984</v>
      </c>
      <c r="N389">
        <v>1</v>
      </c>
      <c r="O389">
        <v>-191.41432877481984</v>
      </c>
      <c r="P389" t="s">
        <v>95</v>
      </c>
      <c r="Q389" s="111">
        <f>+VLOOKUP(I389,'Selectable Table'!AB:AC,2,0)</f>
        <v>1</v>
      </c>
    </row>
    <row r="390" spans="1:17" x14ac:dyDescent="0.25">
      <c r="A390" s="111" t="str">
        <f>+VLOOKUP(C390,'Selectable Table'!D:EB,2,0)</f>
        <v>ASTRAZENECA</v>
      </c>
      <c r="B390" t="s">
        <v>3140</v>
      </c>
      <c r="C390" t="s">
        <v>296</v>
      </c>
      <c r="D390" t="s">
        <v>108</v>
      </c>
      <c r="E390" t="s">
        <v>101</v>
      </c>
      <c r="F390" s="111">
        <f>+VLOOKUP(C390,'Selectable Table'!O:P,2,0)</f>
        <v>40700</v>
      </c>
      <c r="G390" s="111" t="str">
        <f>+VLOOKUP(F390,'Selectable Table'!P:Q,2,0)</f>
        <v>Revenues - Third Parties</v>
      </c>
      <c r="I390" t="s">
        <v>269</v>
      </c>
      <c r="J390" s="111">
        <v>2026</v>
      </c>
      <c r="K390" s="111">
        <v>7</v>
      </c>
      <c r="L390" s="111" t="s">
        <v>94</v>
      </c>
      <c r="M390">
        <v>-7854.8263558015342</v>
      </c>
      <c r="N390">
        <v>1</v>
      </c>
      <c r="O390">
        <v>-7854.8263558015342</v>
      </c>
      <c r="P390" t="s">
        <v>95</v>
      </c>
      <c r="Q390" s="111">
        <f>+VLOOKUP(I390,'Selectable Table'!AB:AC,2,0)</f>
        <v>1</v>
      </c>
    </row>
    <row r="391" spans="1:17" x14ac:dyDescent="0.25">
      <c r="A391" s="111" t="str">
        <f>+VLOOKUP(C391,'Selectable Table'!D:EB,2,0)</f>
        <v>AMGEN</v>
      </c>
      <c r="B391">
        <v>20180244</v>
      </c>
      <c r="C391" t="s">
        <v>316</v>
      </c>
      <c r="D391" t="s">
        <v>108</v>
      </c>
      <c r="E391" t="s">
        <v>101</v>
      </c>
      <c r="F391" s="111">
        <f>+VLOOKUP(C391,'Selectable Table'!O:P,2,0)</f>
        <v>40700</v>
      </c>
      <c r="G391" s="111" t="str">
        <f>+VLOOKUP(F391,'Selectable Table'!P:Q,2,0)</f>
        <v>Revenues - Third Parties</v>
      </c>
      <c r="I391" t="s">
        <v>269</v>
      </c>
      <c r="J391" s="111">
        <v>2026</v>
      </c>
      <c r="K391" s="111">
        <v>7</v>
      </c>
      <c r="L391" s="111" t="s">
        <v>94</v>
      </c>
      <c r="M391">
        <v>-6762.6327200136893</v>
      </c>
      <c r="N391">
        <v>1</v>
      </c>
      <c r="O391">
        <v>-6762.6327200136893</v>
      </c>
      <c r="P391" t="s">
        <v>95</v>
      </c>
      <c r="Q391" s="111">
        <f>+VLOOKUP(I391,'Selectable Table'!AB:AC,2,0)</f>
        <v>1</v>
      </c>
    </row>
    <row r="392" spans="1:17" x14ac:dyDescent="0.25">
      <c r="A392" s="111" t="str">
        <f>+VLOOKUP(C392,'Selectable Table'!D:EB,2,0)</f>
        <v>AMGEN</v>
      </c>
      <c r="B392">
        <v>20190341</v>
      </c>
      <c r="C392" t="s">
        <v>316</v>
      </c>
      <c r="D392" t="s">
        <v>108</v>
      </c>
      <c r="E392" t="s">
        <v>101</v>
      </c>
      <c r="F392" s="111">
        <f>+VLOOKUP(C392,'Selectable Table'!O:P,2,0)</f>
        <v>40700</v>
      </c>
      <c r="G392" s="111" t="str">
        <f>+VLOOKUP(F392,'Selectable Table'!P:Q,2,0)</f>
        <v>Revenues - Third Parties</v>
      </c>
      <c r="I392" t="s">
        <v>269</v>
      </c>
      <c r="J392" s="111">
        <v>2026</v>
      </c>
      <c r="K392" s="111">
        <v>7</v>
      </c>
      <c r="L392" s="111" t="s">
        <v>94</v>
      </c>
      <c r="M392">
        <v>-94108.426456765839</v>
      </c>
      <c r="N392">
        <v>1</v>
      </c>
      <c r="O392">
        <v>-94108.426456765839</v>
      </c>
      <c r="P392" t="s">
        <v>95</v>
      </c>
      <c r="Q392" s="111">
        <f>+VLOOKUP(I392,'Selectable Table'!AB:AC,2,0)</f>
        <v>1</v>
      </c>
    </row>
    <row r="393" spans="1:17" x14ac:dyDescent="0.25">
      <c r="A393" s="111" t="str">
        <f>+VLOOKUP(C393,'Selectable Table'!D:EB,2,0)</f>
        <v>AMGEN</v>
      </c>
      <c r="B393">
        <v>20200041</v>
      </c>
      <c r="C393" t="s">
        <v>316</v>
      </c>
      <c r="D393" t="s">
        <v>108</v>
      </c>
      <c r="E393" t="s">
        <v>101</v>
      </c>
      <c r="F393" s="111">
        <f>+VLOOKUP(C393,'Selectable Table'!O:P,2,0)</f>
        <v>40700</v>
      </c>
      <c r="G393" s="111" t="str">
        <f>+VLOOKUP(F393,'Selectable Table'!P:Q,2,0)</f>
        <v>Revenues - Third Parties</v>
      </c>
      <c r="I393" t="s">
        <v>269</v>
      </c>
      <c r="J393" s="111">
        <v>2026</v>
      </c>
      <c r="K393" s="111">
        <v>7</v>
      </c>
      <c r="L393" s="111" t="s">
        <v>94</v>
      </c>
      <c r="M393">
        <v>-2685.3181397745816</v>
      </c>
      <c r="N393">
        <v>1</v>
      </c>
      <c r="O393">
        <v>-2685.3181397745816</v>
      </c>
      <c r="P393" t="s">
        <v>95</v>
      </c>
      <c r="Q393" s="111">
        <f>+VLOOKUP(I393,'Selectable Table'!AB:AC,2,0)</f>
        <v>1</v>
      </c>
    </row>
    <row r="394" spans="1:17" x14ac:dyDescent="0.25">
      <c r="A394" s="111" t="str">
        <f>+VLOOKUP(C394,'Selectable Table'!D:EB,2,0)</f>
        <v>AMGEN</v>
      </c>
      <c r="B394">
        <v>20210081</v>
      </c>
      <c r="C394" t="s">
        <v>316</v>
      </c>
      <c r="D394" t="s">
        <v>108</v>
      </c>
      <c r="E394" t="s">
        <v>101</v>
      </c>
      <c r="F394" s="111">
        <f>+VLOOKUP(C394,'Selectable Table'!O:P,2,0)</f>
        <v>40700</v>
      </c>
      <c r="G394" s="111" t="str">
        <f>+VLOOKUP(F394,'Selectable Table'!P:Q,2,0)</f>
        <v>Revenues - Third Parties</v>
      </c>
      <c r="I394" t="s">
        <v>269</v>
      </c>
      <c r="J394" s="111">
        <v>2026</v>
      </c>
      <c r="K394" s="111">
        <v>7</v>
      </c>
      <c r="L394" s="111" t="s">
        <v>94</v>
      </c>
      <c r="M394">
        <v>-391533.22631323093</v>
      </c>
      <c r="N394">
        <v>1</v>
      </c>
      <c r="O394">
        <v>-391533.22631323093</v>
      </c>
      <c r="P394" t="s">
        <v>95</v>
      </c>
      <c r="Q394" s="111">
        <f>+VLOOKUP(I394,'Selectable Table'!AB:AC,2,0)</f>
        <v>1</v>
      </c>
    </row>
    <row r="395" spans="1:17" x14ac:dyDescent="0.25">
      <c r="A395" s="111" t="str">
        <f>+VLOOKUP(C395,'Selectable Table'!D:EB,2,0)</f>
        <v>AMGEN</v>
      </c>
      <c r="B395">
        <v>20210181</v>
      </c>
      <c r="C395" t="s">
        <v>316</v>
      </c>
      <c r="D395" t="s">
        <v>108</v>
      </c>
      <c r="E395" t="s">
        <v>101</v>
      </c>
      <c r="F395" s="111">
        <f>+VLOOKUP(C395,'Selectable Table'!O:P,2,0)</f>
        <v>40700</v>
      </c>
      <c r="G395" s="111" t="str">
        <f>+VLOOKUP(F395,'Selectable Table'!P:Q,2,0)</f>
        <v>Revenues - Third Parties</v>
      </c>
      <c r="I395" t="s">
        <v>269</v>
      </c>
      <c r="J395" s="111">
        <v>2026</v>
      </c>
      <c r="K395" s="111">
        <v>7</v>
      </c>
      <c r="L395" s="111" t="s">
        <v>94</v>
      </c>
      <c r="M395">
        <v>-16115.807148870637</v>
      </c>
      <c r="N395">
        <v>1</v>
      </c>
      <c r="O395">
        <v>-16115.807148870637</v>
      </c>
      <c r="P395" t="s">
        <v>95</v>
      </c>
      <c r="Q395" s="111">
        <f>+VLOOKUP(I395,'Selectable Table'!AB:AC,2,0)</f>
        <v>1</v>
      </c>
    </row>
    <row r="396" spans="1:17" x14ac:dyDescent="0.25">
      <c r="A396" s="111" t="str">
        <f>+VLOOKUP(C396,'Selectable Table'!D:EB,2,0)</f>
        <v>OTH CUST</v>
      </c>
      <c r="B396" t="s">
        <v>3141</v>
      </c>
      <c r="C396" t="s">
        <v>318</v>
      </c>
      <c r="D396" t="s">
        <v>108</v>
      </c>
      <c r="E396" t="s">
        <v>101</v>
      </c>
      <c r="F396" s="111">
        <f>+VLOOKUP(C396,'Selectable Table'!O:P,2,0)</f>
        <v>40700</v>
      </c>
      <c r="G396" s="111" t="str">
        <f>+VLOOKUP(F396,'Selectable Table'!P:Q,2,0)</f>
        <v>Revenues - Third Parties</v>
      </c>
      <c r="I396" t="s">
        <v>269</v>
      </c>
      <c r="J396" s="111">
        <v>2026</v>
      </c>
      <c r="K396" s="111">
        <v>7</v>
      </c>
      <c r="L396" s="111" t="s">
        <v>94</v>
      </c>
      <c r="M396">
        <v>-53.441690020818882</v>
      </c>
      <c r="N396">
        <v>1</v>
      </c>
      <c r="O396">
        <v>-53.441690020818882</v>
      </c>
      <c r="P396" t="s">
        <v>95</v>
      </c>
      <c r="Q396" s="111">
        <f>+VLOOKUP(I396,'Selectable Table'!AB:AC,2,0)</f>
        <v>1</v>
      </c>
    </row>
    <row r="397" spans="1:17" x14ac:dyDescent="0.25">
      <c r="A397" s="111" t="str">
        <f>+VLOOKUP(C397,'Selectable Table'!D:EB,2,0)</f>
        <v>MEDIMMUNE</v>
      </c>
      <c r="B397" t="s">
        <v>3103</v>
      </c>
      <c r="C397" t="s">
        <v>576</v>
      </c>
      <c r="D397" t="s">
        <v>108</v>
      </c>
      <c r="E397" t="s">
        <v>101</v>
      </c>
      <c r="F397" s="111">
        <f>+VLOOKUP(C397,'Selectable Table'!O:P,2,0)</f>
        <v>40700</v>
      </c>
      <c r="G397" s="111" t="str">
        <f>+VLOOKUP(F397,'Selectable Table'!P:Q,2,0)</f>
        <v>Revenues - Third Parties</v>
      </c>
      <c r="I397" t="s">
        <v>269</v>
      </c>
      <c r="J397" s="111">
        <v>2026</v>
      </c>
      <c r="K397" s="111">
        <v>7</v>
      </c>
      <c r="L397" s="111" t="s">
        <v>94</v>
      </c>
      <c r="M397">
        <v>-9230.9971602521</v>
      </c>
      <c r="N397">
        <v>1</v>
      </c>
      <c r="O397">
        <v>-9230.9971602521</v>
      </c>
      <c r="P397" t="s">
        <v>95</v>
      </c>
      <c r="Q397" s="111">
        <f>+VLOOKUP(I397,'Selectable Table'!AB:AC,2,0)</f>
        <v>1</v>
      </c>
    </row>
    <row r="398" spans="1:17" x14ac:dyDescent="0.25">
      <c r="A398" s="111" t="str">
        <f>+VLOOKUP(C398,'Selectable Table'!D:EB,2,0)</f>
        <v>OTH CUST</v>
      </c>
      <c r="B398" t="s">
        <v>2203</v>
      </c>
      <c r="C398" t="s">
        <v>2199</v>
      </c>
      <c r="D398" t="s">
        <v>108</v>
      </c>
      <c r="E398" t="s">
        <v>101</v>
      </c>
      <c r="F398" s="111">
        <f>+VLOOKUP(C398,'Selectable Table'!O:P,2,0)</f>
        <v>40700</v>
      </c>
      <c r="G398" s="111" t="str">
        <f>+VLOOKUP(F398,'Selectable Table'!P:Q,2,0)</f>
        <v>Revenues - Third Parties</v>
      </c>
      <c r="I398" t="s">
        <v>269</v>
      </c>
      <c r="J398" s="111">
        <v>2026</v>
      </c>
      <c r="K398" s="111">
        <v>7</v>
      </c>
      <c r="L398" s="111" t="s">
        <v>94</v>
      </c>
      <c r="M398">
        <v>-1052.1850988471849</v>
      </c>
      <c r="N398">
        <v>1</v>
      </c>
      <c r="O398">
        <v>-1052.1850988471849</v>
      </c>
      <c r="P398" t="s">
        <v>95</v>
      </c>
      <c r="Q398" s="111">
        <f>+VLOOKUP(I398,'Selectable Table'!AB:AC,2,0)</f>
        <v>1</v>
      </c>
    </row>
    <row r="399" spans="1:17" x14ac:dyDescent="0.25">
      <c r="A399" s="111" t="str">
        <f>+VLOOKUP(C399,'Selectable Table'!D:EB,2,0)</f>
        <v>DEFERRED</v>
      </c>
      <c r="B399" t="s">
        <v>258</v>
      </c>
      <c r="C399" t="s">
        <v>323</v>
      </c>
      <c r="D399" t="s">
        <v>108</v>
      </c>
      <c r="E399" t="s">
        <v>101</v>
      </c>
      <c r="F399" s="111">
        <f>+VLOOKUP(C399,'Selectable Table'!O:P,2,0)</f>
        <v>40700</v>
      </c>
      <c r="G399" s="111" t="str">
        <f>+VLOOKUP(F399,'Selectable Table'!P:Q,2,0)</f>
        <v>Revenues - Third Parties</v>
      </c>
      <c r="I399" t="s">
        <v>324</v>
      </c>
      <c r="J399" s="111">
        <v>2026</v>
      </c>
      <c r="K399" s="111">
        <v>7</v>
      </c>
      <c r="L399" s="111" t="s">
        <v>94</v>
      </c>
      <c r="M399">
        <v>0</v>
      </c>
      <c r="N399">
        <v>1</v>
      </c>
      <c r="O399">
        <v>0</v>
      </c>
      <c r="P399" t="s">
        <v>95</v>
      </c>
      <c r="Q399" s="111">
        <f>+VLOOKUP(I399,'Selectable Table'!AB:AC,2,0)</f>
        <v>0</v>
      </c>
    </row>
    <row r="400" spans="1:17" x14ac:dyDescent="0.25">
      <c r="A400" s="111" t="str">
        <f>+VLOOKUP(C400,'Selectable Table'!D:EB,2,0)</f>
        <v>DEFERRED</v>
      </c>
      <c r="B400" t="s">
        <v>258</v>
      </c>
      <c r="C400" t="s">
        <v>323</v>
      </c>
      <c r="D400" t="s">
        <v>108</v>
      </c>
      <c r="E400" t="s">
        <v>102</v>
      </c>
      <c r="F400" s="111">
        <f>+VLOOKUP(C400,'Selectable Table'!O:P,2,0)</f>
        <v>40700</v>
      </c>
      <c r="G400" s="111" t="str">
        <f>+VLOOKUP(F400,'Selectable Table'!P:Q,2,0)</f>
        <v>Revenues - Third Parties</v>
      </c>
      <c r="I400" t="s">
        <v>325</v>
      </c>
      <c r="J400" s="111">
        <v>2026</v>
      </c>
      <c r="K400" s="111">
        <v>7</v>
      </c>
      <c r="L400" s="111" t="s">
        <v>94</v>
      </c>
      <c r="M400">
        <v>-549597.30656818894</v>
      </c>
      <c r="N400">
        <v>1</v>
      </c>
      <c r="O400">
        <v>-549597.30656818894</v>
      </c>
      <c r="P400" t="s">
        <v>95</v>
      </c>
      <c r="Q400" s="111" t="str">
        <f>+VLOOKUP(I400,'Selectable Table'!AB:AC,2,0)</f>
        <v>Not Applicable</v>
      </c>
    </row>
    <row r="401" spans="1:17" x14ac:dyDescent="0.25">
      <c r="A401" s="111" t="str">
        <f>+VLOOKUP(C401,'Selectable Table'!D:EB,2,0)</f>
        <v>DEFERRED</v>
      </c>
      <c r="B401" t="s">
        <v>258</v>
      </c>
      <c r="C401" t="s">
        <v>323</v>
      </c>
      <c r="D401" t="s">
        <v>108</v>
      </c>
      <c r="E401" t="s">
        <v>93</v>
      </c>
      <c r="F401" s="111">
        <f>+VLOOKUP(C401,'Selectable Table'!O:P,2,0)</f>
        <v>40700</v>
      </c>
      <c r="G401" s="111" t="str">
        <f>+VLOOKUP(F401,'Selectable Table'!P:Q,2,0)</f>
        <v>Revenues - Third Parties</v>
      </c>
      <c r="I401" t="s">
        <v>325</v>
      </c>
      <c r="J401" s="111">
        <v>2026</v>
      </c>
      <c r="K401" s="111">
        <v>7</v>
      </c>
      <c r="L401" s="111" t="s">
        <v>94</v>
      </c>
      <c r="M401">
        <v>-166662.73562640001</v>
      </c>
      <c r="N401">
        <v>1</v>
      </c>
      <c r="O401">
        <v>-166662.73562640001</v>
      </c>
      <c r="P401" t="s">
        <v>95</v>
      </c>
      <c r="Q401" s="111" t="str">
        <f>+VLOOKUP(I401,'Selectable Table'!AB:AC,2,0)</f>
        <v>Not Applicable</v>
      </c>
    </row>
    <row r="402" spans="1:17" x14ac:dyDescent="0.25">
      <c r="A402" s="111" t="str">
        <f>+VLOOKUP(C402,'Selectable Table'!D:EB,2,0)</f>
        <v>DEFERRED</v>
      </c>
      <c r="B402" t="s">
        <v>258</v>
      </c>
      <c r="C402" t="s">
        <v>323</v>
      </c>
      <c r="D402" t="s">
        <v>108</v>
      </c>
      <c r="E402" t="s">
        <v>102</v>
      </c>
      <c r="F402" s="111">
        <f>+VLOOKUP(C402,'Selectable Table'!O:P,2,0)</f>
        <v>40700</v>
      </c>
      <c r="G402" s="111" t="str">
        <f>+VLOOKUP(F402,'Selectable Table'!P:Q,2,0)</f>
        <v>Revenues - Third Parties</v>
      </c>
      <c r="I402" t="s">
        <v>326</v>
      </c>
      <c r="J402" s="111">
        <v>2026</v>
      </c>
      <c r="K402" s="111">
        <v>7</v>
      </c>
      <c r="L402" s="111" t="s">
        <v>94</v>
      </c>
      <c r="M402">
        <v>-1194328.65282464</v>
      </c>
      <c r="N402">
        <v>1</v>
      </c>
      <c r="O402">
        <v>-1194328.65282464</v>
      </c>
      <c r="P402" t="s">
        <v>95</v>
      </c>
      <c r="Q402" s="111" t="str">
        <f>+VLOOKUP(I402,'Selectable Table'!AB:AC,2,0)</f>
        <v>Not Applicable</v>
      </c>
    </row>
    <row r="403" spans="1:17" x14ac:dyDescent="0.25">
      <c r="A403" s="111" t="str">
        <f>+VLOOKUP(C403,'Selectable Table'!D:EB,2,0)</f>
        <v>DEFERRED</v>
      </c>
      <c r="B403" t="s">
        <v>258</v>
      </c>
      <c r="C403" t="s">
        <v>323</v>
      </c>
      <c r="D403" t="s">
        <v>108</v>
      </c>
      <c r="E403" t="s">
        <v>101</v>
      </c>
      <c r="F403" s="111">
        <f>+VLOOKUP(C403,'Selectable Table'!O:P,2,0)</f>
        <v>40700</v>
      </c>
      <c r="G403" s="111" t="str">
        <f>+VLOOKUP(F403,'Selectable Table'!P:Q,2,0)</f>
        <v>Revenues - Third Parties</v>
      </c>
      <c r="I403" t="s">
        <v>3142</v>
      </c>
      <c r="J403" s="111">
        <v>2026</v>
      </c>
      <c r="K403" s="111">
        <v>7</v>
      </c>
      <c r="L403" s="111" t="s">
        <v>94</v>
      </c>
      <c r="M403">
        <v>-31892.3</v>
      </c>
      <c r="N403">
        <v>1</v>
      </c>
      <c r="O403">
        <v>-31892.3</v>
      </c>
      <c r="P403" t="s">
        <v>95</v>
      </c>
      <c r="Q403" s="111">
        <f>+VLOOKUP(I403,'Selectable Table'!AB:AC,2,0)</f>
        <v>1</v>
      </c>
    </row>
    <row r="404" spans="1:17" x14ac:dyDescent="0.25">
      <c r="A404" s="111" t="str">
        <f>+VLOOKUP(C404,'Selectable Table'!D:EB,2,0)</f>
        <v>DEFERRED</v>
      </c>
      <c r="B404" t="s">
        <v>258</v>
      </c>
      <c r="C404" t="s">
        <v>323</v>
      </c>
      <c r="D404" t="s">
        <v>108</v>
      </c>
      <c r="E404" t="s">
        <v>102</v>
      </c>
      <c r="F404" s="111">
        <f>+VLOOKUP(C404,'Selectable Table'!O:P,2,0)</f>
        <v>40700</v>
      </c>
      <c r="G404" s="111" t="str">
        <f>+VLOOKUP(F404,'Selectable Table'!P:Q,2,0)</f>
        <v>Revenues - Third Parties</v>
      </c>
      <c r="I404" t="s">
        <v>328</v>
      </c>
      <c r="J404" s="111">
        <v>2026</v>
      </c>
      <c r="K404" s="111">
        <v>7</v>
      </c>
      <c r="L404" s="111" t="s">
        <v>94</v>
      </c>
      <c r="M404">
        <v>431657.27662461734</v>
      </c>
      <c r="N404">
        <v>1</v>
      </c>
      <c r="O404">
        <v>431657.27662461734</v>
      </c>
      <c r="P404" t="s">
        <v>95</v>
      </c>
      <c r="Q404" s="111" t="str">
        <f>+VLOOKUP(I404,'Selectable Table'!AB:AC,2,0)</f>
        <v>Not Applicable</v>
      </c>
    </row>
    <row r="405" spans="1:17" x14ac:dyDescent="0.25">
      <c r="A405" s="111" t="str">
        <f>+VLOOKUP(C405,'Selectable Table'!D:EB,2,0)</f>
        <v>DEFERRED</v>
      </c>
      <c r="B405" t="s">
        <v>258</v>
      </c>
      <c r="C405" t="s">
        <v>323</v>
      </c>
      <c r="D405" t="s">
        <v>108</v>
      </c>
      <c r="E405" t="s">
        <v>93</v>
      </c>
      <c r="F405" s="111">
        <f>+VLOOKUP(C405,'Selectable Table'!O:P,2,0)</f>
        <v>40700</v>
      </c>
      <c r="G405" s="111" t="str">
        <f>+VLOOKUP(F405,'Selectable Table'!P:Q,2,0)</f>
        <v>Revenues - Third Parties</v>
      </c>
      <c r="I405" t="s">
        <v>328</v>
      </c>
      <c r="J405" s="111">
        <v>2026</v>
      </c>
      <c r="K405" s="111">
        <v>7</v>
      </c>
      <c r="L405" s="111" t="s">
        <v>94</v>
      </c>
      <c r="M405">
        <v>230227.6243449999</v>
      </c>
      <c r="N405">
        <v>1</v>
      </c>
      <c r="O405">
        <v>230227.6243449999</v>
      </c>
      <c r="P405" t="s">
        <v>95</v>
      </c>
      <c r="Q405" s="111" t="str">
        <f>+VLOOKUP(I405,'Selectable Table'!AB:AC,2,0)</f>
        <v>Not Applicable</v>
      </c>
    </row>
    <row r="406" spans="1:17" x14ac:dyDescent="0.25">
      <c r="A406" s="111" t="str">
        <f>+VLOOKUP(C406,'Selectable Table'!D:EB,2,0)</f>
        <v>DEFERRED</v>
      </c>
      <c r="B406" t="s">
        <v>258</v>
      </c>
      <c r="C406" t="s">
        <v>323</v>
      </c>
      <c r="D406" t="s">
        <v>108</v>
      </c>
      <c r="E406" t="s">
        <v>102</v>
      </c>
      <c r="F406" s="111">
        <f>+VLOOKUP(C406,'Selectable Table'!O:P,2,0)</f>
        <v>40700</v>
      </c>
      <c r="G406" s="111" t="str">
        <f>+VLOOKUP(F406,'Selectable Table'!P:Q,2,0)</f>
        <v>Revenues - Third Parties</v>
      </c>
      <c r="I406" t="s">
        <v>329</v>
      </c>
      <c r="J406" s="111">
        <v>2026</v>
      </c>
      <c r="K406" s="111">
        <v>7</v>
      </c>
      <c r="L406" s="111" t="s">
        <v>94</v>
      </c>
      <c r="M406">
        <v>1342253.3077111638</v>
      </c>
      <c r="N406">
        <v>1</v>
      </c>
      <c r="O406">
        <v>1342253.3077111638</v>
      </c>
      <c r="P406" t="s">
        <v>95</v>
      </c>
      <c r="Q406" s="111" t="str">
        <f>+VLOOKUP(I406,'Selectable Table'!AB:AC,2,0)</f>
        <v>Not Applicable</v>
      </c>
    </row>
    <row r="407" spans="1:17" x14ac:dyDescent="0.25">
      <c r="A407" s="111" t="str">
        <f>+VLOOKUP(C407,'Selectable Table'!D:EB,2,0)</f>
        <v>DEFERRED</v>
      </c>
      <c r="B407" t="s">
        <v>258</v>
      </c>
      <c r="C407" t="s">
        <v>323</v>
      </c>
      <c r="D407" t="s">
        <v>108</v>
      </c>
      <c r="E407" t="s">
        <v>105</v>
      </c>
      <c r="F407" s="111">
        <f>+VLOOKUP(C407,'Selectable Table'!O:P,2,0)</f>
        <v>40700</v>
      </c>
      <c r="G407" s="111" t="str">
        <f>+VLOOKUP(F407,'Selectable Table'!P:Q,2,0)</f>
        <v>Revenues - Third Parties</v>
      </c>
      <c r="I407" t="s">
        <v>330</v>
      </c>
      <c r="J407" s="111">
        <v>2026</v>
      </c>
      <c r="K407" s="111">
        <v>7</v>
      </c>
      <c r="L407" s="111" t="s">
        <v>94</v>
      </c>
      <c r="M407">
        <v>0</v>
      </c>
      <c r="N407">
        <v>1</v>
      </c>
      <c r="O407">
        <v>0</v>
      </c>
      <c r="P407" t="s">
        <v>95</v>
      </c>
      <c r="Q407" s="111">
        <f>+VLOOKUP(I407,'Selectable Table'!AB:AC,2,0)</f>
        <v>1</v>
      </c>
    </row>
    <row r="408" spans="1:17" x14ac:dyDescent="0.25">
      <c r="A408" s="111" t="str">
        <f>+VLOOKUP(C408,'Selectable Table'!D:EB,2,0)</f>
        <v>OTH CUST</v>
      </c>
      <c r="B408" t="s">
        <v>258</v>
      </c>
      <c r="C408" t="s">
        <v>258</v>
      </c>
      <c r="D408" t="s">
        <v>108</v>
      </c>
      <c r="E408" t="s">
        <v>105</v>
      </c>
      <c r="F408" s="111">
        <f>+VLOOKUP(C408,'Selectable Table'!O:P,2,0)</f>
        <v>40700</v>
      </c>
      <c r="G408" s="111" t="str">
        <f>+VLOOKUP(F408,'Selectable Table'!P:Q,2,0)</f>
        <v>Revenues - Third Parties</v>
      </c>
      <c r="I408" t="s">
        <v>260</v>
      </c>
      <c r="J408" s="111">
        <v>2026</v>
      </c>
      <c r="K408" s="111">
        <v>7</v>
      </c>
      <c r="L408" s="111" t="s">
        <v>94</v>
      </c>
      <c r="M408">
        <v>0</v>
      </c>
      <c r="N408">
        <v>1</v>
      </c>
      <c r="O408">
        <v>0</v>
      </c>
      <c r="P408" t="s">
        <v>95</v>
      </c>
      <c r="Q408" s="111">
        <f>+VLOOKUP(I408,'Selectable Table'!AB:AC,2,0)</f>
        <v>0</v>
      </c>
    </row>
    <row r="409" spans="1:17" x14ac:dyDescent="0.25">
      <c r="A409" s="111" t="str">
        <f>+VLOOKUP(C409,'Selectable Table'!D:EB,2,0)</f>
        <v>OTH CUST</v>
      </c>
      <c r="B409" t="s">
        <v>258</v>
      </c>
      <c r="C409" t="s">
        <v>258</v>
      </c>
      <c r="D409" t="s">
        <v>108</v>
      </c>
      <c r="E409" t="s">
        <v>93</v>
      </c>
      <c r="F409" s="111">
        <f>+VLOOKUP(C409,'Selectable Table'!O:P,2,0)</f>
        <v>40700</v>
      </c>
      <c r="G409" s="111" t="str">
        <f>+VLOOKUP(F409,'Selectable Table'!P:Q,2,0)</f>
        <v>Revenues - Third Parties</v>
      </c>
      <c r="I409" t="s">
        <v>261</v>
      </c>
      <c r="J409" s="111">
        <v>2026</v>
      </c>
      <c r="K409" s="111">
        <v>7</v>
      </c>
      <c r="L409" s="111" t="s">
        <v>94</v>
      </c>
      <c r="M409">
        <v>0</v>
      </c>
      <c r="N409">
        <v>1</v>
      </c>
      <c r="O409">
        <v>0</v>
      </c>
      <c r="P409" t="s">
        <v>95</v>
      </c>
      <c r="Q409" s="111">
        <f>+VLOOKUP(I409,'Selectable Table'!AB:AC,2,0)</f>
        <v>0</v>
      </c>
    </row>
    <row r="410" spans="1:17" x14ac:dyDescent="0.25">
      <c r="A410" s="111" t="str">
        <f>+VLOOKUP(C410,'Selectable Table'!D:EB,2,0)</f>
        <v>OTH CUST</v>
      </c>
      <c r="B410" t="s">
        <v>258</v>
      </c>
      <c r="C410" t="s">
        <v>258</v>
      </c>
      <c r="D410" t="s">
        <v>108</v>
      </c>
      <c r="E410" t="s">
        <v>102</v>
      </c>
      <c r="F410" s="111">
        <f>+VLOOKUP(C410,'Selectable Table'!O:P,2,0)</f>
        <v>40700</v>
      </c>
      <c r="G410" s="111" t="str">
        <f>+VLOOKUP(F410,'Selectable Table'!P:Q,2,0)</f>
        <v>Revenues - Third Parties</v>
      </c>
      <c r="I410" t="s">
        <v>262</v>
      </c>
      <c r="J410" s="111">
        <v>2026</v>
      </c>
      <c r="K410" s="111">
        <v>7</v>
      </c>
      <c r="L410" s="111" t="s">
        <v>94</v>
      </c>
      <c r="M410">
        <v>0</v>
      </c>
      <c r="N410">
        <v>1</v>
      </c>
      <c r="O410">
        <v>0</v>
      </c>
      <c r="P410" t="s">
        <v>95</v>
      </c>
      <c r="Q410" s="111">
        <f>+VLOOKUP(I410,'Selectable Table'!AB:AC,2,0)</f>
        <v>1</v>
      </c>
    </row>
    <row r="411" spans="1:17" x14ac:dyDescent="0.25">
      <c r="A411" s="111" t="str">
        <f>+VLOOKUP(C411,'Selectable Table'!D:EB,2,0)</f>
        <v>OTH CUST</v>
      </c>
      <c r="B411" t="s">
        <v>258</v>
      </c>
      <c r="C411" t="s">
        <v>258</v>
      </c>
      <c r="D411" t="s">
        <v>108</v>
      </c>
      <c r="E411" t="s">
        <v>105</v>
      </c>
      <c r="F411" s="111">
        <f>+VLOOKUP(C411,'Selectable Table'!O:P,2,0)</f>
        <v>40700</v>
      </c>
      <c r="G411" s="111" t="str">
        <f>+VLOOKUP(F411,'Selectable Table'!P:Q,2,0)</f>
        <v>Revenues - Third Parties</v>
      </c>
      <c r="I411" t="s">
        <v>260</v>
      </c>
      <c r="J411" s="111">
        <v>2026</v>
      </c>
      <c r="K411" s="111">
        <v>7</v>
      </c>
      <c r="L411" s="111" t="s">
        <v>94</v>
      </c>
      <c r="M411">
        <v>0</v>
      </c>
      <c r="N411">
        <v>1</v>
      </c>
      <c r="O411">
        <v>0</v>
      </c>
      <c r="P411" t="s">
        <v>95</v>
      </c>
      <c r="Q411" s="111">
        <f>+VLOOKUP(I411,'Selectable Table'!AB:AC,2,0)</f>
        <v>0</v>
      </c>
    </row>
    <row r="412" spans="1:17" x14ac:dyDescent="0.25">
      <c r="A412" s="111" t="str">
        <f>+VLOOKUP(C412,'Selectable Table'!D:EB,2,0)</f>
        <v>OTH CUST</v>
      </c>
      <c r="B412" t="s">
        <v>258</v>
      </c>
      <c r="C412" t="s">
        <v>258</v>
      </c>
      <c r="D412" t="s">
        <v>108</v>
      </c>
      <c r="E412" t="s">
        <v>93</v>
      </c>
      <c r="F412" s="111">
        <f>+VLOOKUP(C412,'Selectable Table'!O:P,2,0)</f>
        <v>40700</v>
      </c>
      <c r="G412" s="111" t="str">
        <f>+VLOOKUP(F412,'Selectable Table'!P:Q,2,0)</f>
        <v>Revenues - Third Parties</v>
      </c>
      <c r="I412" t="s">
        <v>261</v>
      </c>
      <c r="J412" s="111">
        <v>2026</v>
      </c>
      <c r="K412" s="111">
        <v>7</v>
      </c>
      <c r="L412" s="111" t="s">
        <v>94</v>
      </c>
      <c r="M412">
        <v>0</v>
      </c>
      <c r="N412">
        <v>1</v>
      </c>
      <c r="O412">
        <v>0</v>
      </c>
      <c r="P412" t="s">
        <v>95</v>
      </c>
      <c r="Q412" s="111">
        <f>+VLOOKUP(I412,'Selectable Table'!AB:AC,2,0)</f>
        <v>0</v>
      </c>
    </row>
    <row r="413" spans="1:17" x14ac:dyDescent="0.25">
      <c r="A413" s="111" t="str">
        <f>+VLOOKUP(C413,'Selectable Table'!D:EB,2,0)</f>
        <v>OTH CUST</v>
      </c>
      <c r="B413" t="s">
        <v>258</v>
      </c>
      <c r="C413" t="s">
        <v>258</v>
      </c>
      <c r="D413" t="s">
        <v>108</v>
      </c>
      <c r="E413" t="s">
        <v>102</v>
      </c>
      <c r="F413" s="111">
        <f>+VLOOKUP(C413,'Selectable Table'!O:P,2,0)</f>
        <v>40700</v>
      </c>
      <c r="G413" s="111" t="str">
        <f>+VLOOKUP(F413,'Selectable Table'!P:Q,2,0)</f>
        <v>Revenues - Third Parties</v>
      </c>
      <c r="I413" t="s">
        <v>262</v>
      </c>
      <c r="J413" s="111">
        <v>2026</v>
      </c>
      <c r="K413" s="111">
        <v>7</v>
      </c>
      <c r="L413" s="111" t="s">
        <v>94</v>
      </c>
      <c r="M413">
        <v>0</v>
      </c>
      <c r="N413">
        <v>1</v>
      </c>
      <c r="O413">
        <v>0</v>
      </c>
      <c r="P413" t="s">
        <v>95</v>
      </c>
      <c r="Q413" s="111">
        <f>+VLOOKUP(I413,'Selectable Table'!AB:AC,2,0)</f>
        <v>1</v>
      </c>
    </row>
    <row r="414" spans="1:17" x14ac:dyDescent="0.25">
      <c r="A414" s="111" t="str">
        <f>+VLOOKUP(C414,'Selectable Table'!D:EB,2,0)</f>
        <v>OTH CUST</v>
      </c>
      <c r="B414" t="s">
        <v>258</v>
      </c>
      <c r="C414" t="s">
        <v>258</v>
      </c>
      <c r="D414" t="s">
        <v>108</v>
      </c>
      <c r="E414" t="s">
        <v>93</v>
      </c>
      <c r="F414" s="111">
        <f>+VLOOKUP(C414,'Selectable Table'!O:P,2,0)</f>
        <v>40700</v>
      </c>
      <c r="G414" s="111" t="str">
        <f>+VLOOKUP(F414,'Selectable Table'!P:Q,2,0)</f>
        <v>Revenues - Third Parties</v>
      </c>
      <c r="I414" t="s">
        <v>261</v>
      </c>
      <c r="J414" s="111">
        <v>2026</v>
      </c>
      <c r="K414" s="111">
        <v>7</v>
      </c>
      <c r="L414" s="111" t="s">
        <v>94</v>
      </c>
      <c r="M414">
        <v>0</v>
      </c>
      <c r="N414">
        <v>1</v>
      </c>
      <c r="O414">
        <v>0</v>
      </c>
      <c r="P414" t="s">
        <v>95</v>
      </c>
      <c r="Q414" s="111">
        <f>+VLOOKUP(I414,'Selectable Table'!AB:AC,2,0)</f>
        <v>0</v>
      </c>
    </row>
    <row r="415" spans="1:17" x14ac:dyDescent="0.25">
      <c r="A415" s="111" t="str">
        <f>+VLOOKUP(C415,'Selectable Table'!D:EB,2,0)</f>
        <v>OTH CUST</v>
      </c>
      <c r="B415" t="s">
        <v>258</v>
      </c>
      <c r="C415" t="s">
        <v>258</v>
      </c>
      <c r="D415" t="s">
        <v>108</v>
      </c>
      <c r="E415" t="s">
        <v>114</v>
      </c>
      <c r="F415" s="111">
        <f>+VLOOKUP(C415,'Selectable Table'!O:P,2,0)</f>
        <v>40700</v>
      </c>
      <c r="G415" s="111" t="str">
        <f>+VLOOKUP(F415,'Selectable Table'!P:Q,2,0)</f>
        <v>Revenues - Third Parties</v>
      </c>
      <c r="I415" t="s">
        <v>331</v>
      </c>
      <c r="J415" s="111">
        <v>2026</v>
      </c>
      <c r="K415" s="111">
        <v>7</v>
      </c>
      <c r="L415" s="111" t="s">
        <v>94</v>
      </c>
      <c r="M415">
        <v>0</v>
      </c>
      <c r="N415">
        <v>1</v>
      </c>
      <c r="O415">
        <v>0</v>
      </c>
      <c r="P415" t="s">
        <v>95</v>
      </c>
      <c r="Q415" s="111" t="str">
        <f>+VLOOKUP(I415,'Selectable Table'!AB:AC,2,0)</f>
        <v>Not Applicable</v>
      </c>
    </row>
    <row r="416" spans="1:17" x14ac:dyDescent="0.25">
      <c r="A416" s="111" t="str">
        <f>+VLOOKUP(C416,'Selectable Table'!D:EB,2,0)</f>
        <v>OTH CUST</v>
      </c>
      <c r="B416" t="s">
        <v>258</v>
      </c>
      <c r="C416" t="s">
        <v>258</v>
      </c>
      <c r="D416" t="s">
        <v>108</v>
      </c>
      <c r="E416" t="s">
        <v>103</v>
      </c>
      <c r="F416" s="111">
        <f>+VLOOKUP(C416,'Selectable Table'!O:P,2,0)</f>
        <v>40700</v>
      </c>
      <c r="G416" s="111" t="str">
        <f>+VLOOKUP(F416,'Selectable Table'!P:Q,2,0)</f>
        <v>Revenues - Third Parties</v>
      </c>
      <c r="I416" t="s">
        <v>331</v>
      </c>
      <c r="J416" s="111">
        <v>2026</v>
      </c>
      <c r="K416" s="111">
        <v>7</v>
      </c>
      <c r="L416" s="111" t="s">
        <v>94</v>
      </c>
      <c r="M416">
        <v>55.301689199993611</v>
      </c>
      <c r="N416">
        <v>1</v>
      </c>
      <c r="O416">
        <v>55.301689199993611</v>
      </c>
      <c r="P416" t="s">
        <v>95</v>
      </c>
      <c r="Q416" s="111" t="str">
        <f>+VLOOKUP(I416,'Selectable Table'!AB:AC,2,0)</f>
        <v>Not Applicable</v>
      </c>
    </row>
    <row r="417" spans="1:17" x14ac:dyDescent="0.25">
      <c r="A417" s="111" t="str">
        <f>+VLOOKUP(C417,'Selectable Table'!D:EB,2,0)</f>
        <v>OTH CUST</v>
      </c>
      <c r="B417" t="s">
        <v>258</v>
      </c>
      <c r="C417" t="s">
        <v>258</v>
      </c>
      <c r="D417" t="s">
        <v>108</v>
      </c>
      <c r="E417" t="s">
        <v>105</v>
      </c>
      <c r="F417" s="111">
        <f>+VLOOKUP(C417,'Selectable Table'!O:P,2,0)</f>
        <v>40700</v>
      </c>
      <c r="G417" s="111" t="str">
        <f>+VLOOKUP(F417,'Selectable Table'!P:Q,2,0)</f>
        <v>Revenues - Third Parties</v>
      </c>
      <c r="I417" t="s">
        <v>331</v>
      </c>
      <c r="J417" s="111">
        <v>2026</v>
      </c>
      <c r="K417" s="111">
        <v>7</v>
      </c>
      <c r="L417" s="111" t="s">
        <v>94</v>
      </c>
      <c r="M417">
        <v>124726.02376293764</v>
      </c>
      <c r="N417">
        <v>1</v>
      </c>
      <c r="O417">
        <v>124726.02376293764</v>
      </c>
      <c r="P417" t="s">
        <v>95</v>
      </c>
      <c r="Q417" s="111" t="str">
        <f>+VLOOKUP(I417,'Selectable Table'!AB:AC,2,0)</f>
        <v>Not Applicable</v>
      </c>
    </row>
    <row r="418" spans="1:17" x14ac:dyDescent="0.25">
      <c r="A418" s="111" t="str">
        <f>+VLOOKUP(C418,'Selectable Table'!D:EB,2,0)</f>
        <v>OTH CUST</v>
      </c>
      <c r="B418" t="s">
        <v>258</v>
      </c>
      <c r="C418" t="s">
        <v>258</v>
      </c>
      <c r="D418" t="s">
        <v>108</v>
      </c>
      <c r="E418" t="s">
        <v>93</v>
      </c>
      <c r="F418" s="111">
        <f>+VLOOKUP(C418,'Selectable Table'!O:P,2,0)</f>
        <v>40700</v>
      </c>
      <c r="G418" s="111" t="str">
        <f>+VLOOKUP(F418,'Selectable Table'!P:Q,2,0)</f>
        <v>Revenues - Third Parties</v>
      </c>
      <c r="I418" t="s">
        <v>331</v>
      </c>
      <c r="J418" s="111">
        <v>2026</v>
      </c>
      <c r="K418" s="111">
        <v>7</v>
      </c>
      <c r="L418" s="111" t="s">
        <v>94</v>
      </c>
      <c r="M418">
        <v>5486.6799860997126</v>
      </c>
      <c r="N418">
        <v>1</v>
      </c>
      <c r="O418">
        <v>5486.6799860997126</v>
      </c>
      <c r="P418" t="s">
        <v>95</v>
      </c>
      <c r="Q418" s="111" t="str">
        <f>+VLOOKUP(I418,'Selectable Table'!AB:AC,2,0)</f>
        <v>Not Applicable</v>
      </c>
    </row>
    <row r="419" spans="1:17" x14ac:dyDescent="0.25">
      <c r="A419" s="111" t="str">
        <f>+VLOOKUP(C419,'Selectable Table'!D:EB,2,0)</f>
        <v>OTH CUST</v>
      </c>
      <c r="B419" t="s">
        <v>258</v>
      </c>
      <c r="C419" t="s">
        <v>258</v>
      </c>
      <c r="D419" t="s">
        <v>108</v>
      </c>
      <c r="E419" t="s">
        <v>101</v>
      </c>
      <c r="F419" s="111">
        <f>+VLOOKUP(C419,'Selectable Table'!O:P,2,0)</f>
        <v>40700</v>
      </c>
      <c r="G419" s="111" t="str">
        <f>+VLOOKUP(F419,'Selectable Table'!P:Q,2,0)</f>
        <v>Revenues - Third Parties</v>
      </c>
      <c r="I419" t="s">
        <v>331</v>
      </c>
      <c r="J419" s="111">
        <v>2026</v>
      </c>
      <c r="K419" s="111">
        <v>7</v>
      </c>
      <c r="L419" s="111" t="s">
        <v>94</v>
      </c>
      <c r="M419">
        <v>-742786.63404008851</v>
      </c>
      <c r="N419">
        <v>1</v>
      </c>
      <c r="O419">
        <v>-742786.63404008851</v>
      </c>
      <c r="P419" t="s">
        <v>95</v>
      </c>
      <c r="Q419" s="111" t="str">
        <f>+VLOOKUP(I419,'Selectable Table'!AB:AC,2,0)</f>
        <v>Not Applicable</v>
      </c>
    </row>
    <row r="420" spans="1:17" x14ac:dyDescent="0.25">
      <c r="A420" s="111" t="str">
        <f>+VLOOKUP(C420,'Selectable Table'!D:EB,2,0)</f>
        <v>OTH CUST</v>
      </c>
      <c r="B420" t="s">
        <v>258</v>
      </c>
      <c r="C420" t="s">
        <v>258</v>
      </c>
      <c r="D420" t="s">
        <v>108</v>
      </c>
      <c r="E420" t="s">
        <v>102</v>
      </c>
      <c r="F420" s="111">
        <f>+VLOOKUP(C420,'Selectable Table'!O:P,2,0)</f>
        <v>40700</v>
      </c>
      <c r="G420" s="111" t="str">
        <f>+VLOOKUP(F420,'Selectable Table'!P:Q,2,0)</f>
        <v>Revenues - Third Parties</v>
      </c>
      <c r="I420" t="s">
        <v>331</v>
      </c>
      <c r="J420" s="111">
        <v>2026</v>
      </c>
      <c r="K420" s="111">
        <v>7</v>
      </c>
      <c r="L420" s="111" t="s">
        <v>94</v>
      </c>
      <c r="M420">
        <v>5468.7035515985917</v>
      </c>
      <c r="N420">
        <v>1</v>
      </c>
      <c r="O420">
        <v>5468.7035515985917</v>
      </c>
      <c r="P420" t="s">
        <v>95</v>
      </c>
      <c r="Q420" s="111" t="str">
        <f>+VLOOKUP(I420,'Selectable Table'!AB:AC,2,0)</f>
        <v>Not Applicable</v>
      </c>
    </row>
    <row r="421" spans="1:17" x14ac:dyDescent="0.25">
      <c r="A421" s="111" t="str">
        <f>+VLOOKUP(C421,'Selectable Table'!D:EB,2,0)</f>
        <v>OTH CUST</v>
      </c>
      <c r="B421" t="s">
        <v>258</v>
      </c>
      <c r="C421" t="s">
        <v>258</v>
      </c>
      <c r="D421" t="s">
        <v>108</v>
      </c>
      <c r="E421" t="s">
        <v>104</v>
      </c>
      <c r="F421" s="111">
        <f>+VLOOKUP(C421,'Selectable Table'!O:P,2,0)</f>
        <v>40700</v>
      </c>
      <c r="G421" s="111" t="str">
        <f>+VLOOKUP(F421,'Selectable Table'!P:Q,2,0)</f>
        <v>Revenues - Third Parties</v>
      </c>
      <c r="I421" t="s">
        <v>331</v>
      </c>
      <c r="J421" s="111">
        <v>2026</v>
      </c>
      <c r="K421" s="111">
        <v>7</v>
      </c>
      <c r="L421" s="111" t="s">
        <v>94</v>
      </c>
      <c r="M421">
        <v>1558.0898005634517</v>
      </c>
      <c r="N421">
        <v>1</v>
      </c>
      <c r="O421">
        <v>1558.0898005634517</v>
      </c>
      <c r="P421" t="s">
        <v>95</v>
      </c>
      <c r="Q421" s="111" t="str">
        <f>+VLOOKUP(I421,'Selectable Table'!AB:AC,2,0)</f>
        <v>Not Applicable</v>
      </c>
    </row>
    <row r="422" spans="1:17" x14ac:dyDescent="0.25">
      <c r="A422" s="111" t="str">
        <f>+VLOOKUP(C422,'Selectable Table'!D:EB,2,0)</f>
        <v>OTH CUST</v>
      </c>
      <c r="B422" t="s">
        <v>258</v>
      </c>
      <c r="C422" t="s">
        <v>258</v>
      </c>
      <c r="D422" t="s">
        <v>108</v>
      </c>
      <c r="E422" t="s">
        <v>114</v>
      </c>
      <c r="F422" s="111">
        <f>+VLOOKUP(C422,'Selectable Table'!O:P,2,0)</f>
        <v>40700</v>
      </c>
      <c r="G422" s="111" t="str">
        <f>+VLOOKUP(F422,'Selectable Table'!P:Q,2,0)</f>
        <v>Revenues - Third Parties</v>
      </c>
      <c r="I422" t="s">
        <v>331</v>
      </c>
      <c r="J422" s="111">
        <v>2026</v>
      </c>
      <c r="K422" s="111">
        <v>7</v>
      </c>
      <c r="L422" s="111" t="s">
        <v>94</v>
      </c>
      <c r="M422">
        <v>-0.01</v>
      </c>
      <c r="N422">
        <v>1</v>
      </c>
      <c r="O422">
        <v>-0.01</v>
      </c>
      <c r="P422" t="s">
        <v>95</v>
      </c>
      <c r="Q422" s="111" t="str">
        <f>+VLOOKUP(I422,'Selectable Table'!AB:AC,2,0)</f>
        <v>Not Applicable</v>
      </c>
    </row>
    <row r="423" spans="1:17" x14ac:dyDescent="0.25">
      <c r="A423" s="111" t="str">
        <f>+VLOOKUP(C423,'Selectable Table'!D:EB,2,0)</f>
        <v>OTH CUST</v>
      </c>
      <c r="B423" t="s">
        <v>258</v>
      </c>
      <c r="C423" t="s">
        <v>258</v>
      </c>
      <c r="D423" t="s">
        <v>108</v>
      </c>
      <c r="E423" t="s">
        <v>112</v>
      </c>
      <c r="F423" s="111">
        <f>+VLOOKUP(C423,'Selectable Table'!O:P,2,0)</f>
        <v>40700</v>
      </c>
      <c r="G423" s="111" t="str">
        <f>+VLOOKUP(F423,'Selectable Table'!P:Q,2,0)</f>
        <v>Revenues - Third Parties</v>
      </c>
      <c r="I423" t="s">
        <v>331</v>
      </c>
      <c r="J423" s="111">
        <v>2026</v>
      </c>
      <c r="K423" s="111">
        <v>7</v>
      </c>
      <c r="L423" s="111" t="s">
        <v>94</v>
      </c>
      <c r="M423">
        <v>15.861949999999524</v>
      </c>
      <c r="N423">
        <v>1</v>
      </c>
      <c r="O423">
        <v>15.861949999999524</v>
      </c>
      <c r="P423" t="s">
        <v>95</v>
      </c>
      <c r="Q423" s="111" t="str">
        <f>+VLOOKUP(I423,'Selectable Table'!AB:AC,2,0)</f>
        <v>Not Applicable</v>
      </c>
    </row>
    <row r="424" spans="1:17" x14ac:dyDescent="0.25">
      <c r="A424" s="111" t="str">
        <f>+VLOOKUP(C424,'Selectable Table'!D:EB,2,0)</f>
        <v>OTH CUST</v>
      </c>
      <c r="B424" t="s">
        <v>258</v>
      </c>
      <c r="C424" t="s">
        <v>258</v>
      </c>
      <c r="D424" t="s">
        <v>108</v>
      </c>
      <c r="E424" t="s">
        <v>93</v>
      </c>
      <c r="F424" s="111">
        <f>+VLOOKUP(C424,'Selectable Table'!O:P,2,0)</f>
        <v>40700</v>
      </c>
      <c r="G424" s="111" t="str">
        <f>+VLOOKUP(F424,'Selectable Table'!P:Q,2,0)</f>
        <v>Revenues - Third Parties</v>
      </c>
      <c r="I424" t="s">
        <v>331</v>
      </c>
      <c r="J424" s="111">
        <v>2026</v>
      </c>
      <c r="K424" s="111">
        <v>7</v>
      </c>
      <c r="L424" s="111" t="s">
        <v>94</v>
      </c>
      <c r="M424">
        <v>1246.3541969539365</v>
      </c>
      <c r="N424">
        <v>1</v>
      </c>
      <c r="O424">
        <v>1246.3541969539365</v>
      </c>
      <c r="P424" t="s">
        <v>95</v>
      </c>
      <c r="Q424" s="111" t="str">
        <f>+VLOOKUP(I424,'Selectable Table'!AB:AC,2,0)</f>
        <v>Not Applicable</v>
      </c>
    </row>
    <row r="425" spans="1:17" x14ac:dyDescent="0.25">
      <c r="A425" s="111" t="str">
        <f>+VLOOKUP(C425,'Selectable Table'!D:EB,2,0)</f>
        <v>OTH CUST</v>
      </c>
      <c r="B425" t="s">
        <v>258</v>
      </c>
      <c r="C425" t="s">
        <v>258</v>
      </c>
      <c r="D425" t="s">
        <v>108</v>
      </c>
      <c r="E425" t="s">
        <v>101</v>
      </c>
      <c r="F425" s="111">
        <f>+VLOOKUP(C425,'Selectable Table'!O:P,2,0)</f>
        <v>40700</v>
      </c>
      <c r="G425" s="111" t="str">
        <f>+VLOOKUP(F425,'Selectable Table'!P:Q,2,0)</f>
        <v>Revenues - Third Parties</v>
      </c>
      <c r="I425" t="s">
        <v>331</v>
      </c>
      <c r="J425" s="111">
        <v>2026</v>
      </c>
      <c r="K425" s="111">
        <v>7</v>
      </c>
      <c r="L425" s="111" t="s">
        <v>94</v>
      </c>
      <c r="M425">
        <v>269.63750870153308</v>
      </c>
      <c r="N425">
        <v>1</v>
      </c>
      <c r="O425">
        <v>269.63750870153308</v>
      </c>
      <c r="P425" t="s">
        <v>95</v>
      </c>
      <c r="Q425" s="111" t="str">
        <f>+VLOOKUP(I425,'Selectable Table'!AB:AC,2,0)</f>
        <v>Not Applicable</v>
      </c>
    </row>
    <row r="426" spans="1:17" x14ac:dyDescent="0.25">
      <c r="A426" s="111" t="str">
        <f>+VLOOKUP(C426,'Selectable Table'!D:EB,2,0)</f>
        <v>OTH CUST</v>
      </c>
      <c r="B426" t="s">
        <v>258</v>
      </c>
      <c r="C426" t="s">
        <v>258</v>
      </c>
      <c r="D426" t="s">
        <v>108</v>
      </c>
      <c r="E426" t="s">
        <v>102</v>
      </c>
      <c r="F426" s="111">
        <f>+VLOOKUP(C426,'Selectable Table'!O:P,2,0)</f>
        <v>40700</v>
      </c>
      <c r="G426" s="111" t="str">
        <f>+VLOOKUP(F426,'Selectable Table'!P:Q,2,0)</f>
        <v>Revenues - Third Parties</v>
      </c>
      <c r="I426" t="s">
        <v>331</v>
      </c>
      <c r="J426" s="111">
        <v>2026</v>
      </c>
      <c r="K426" s="111">
        <v>7</v>
      </c>
      <c r="L426" s="111" t="s">
        <v>94</v>
      </c>
      <c r="M426">
        <v>1991.074993052287</v>
      </c>
      <c r="N426">
        <v>1</v>
      </c>
      <c r="O426">
        <v>1991.074993052287</v>
      </c>
      <c r="P426" t="s">
        <v>95</v>
      </c>
      <c r="Q426" s="111" t="str">
        <f>+VLOOKUP(I426,'Selectable Table'!AB:AC,2,0)</f>
        <v>Not Applicable</v>
      </c>
    </row>
    <row r="427" spans="1:17" x14ac:dyDescent="0.25">
      <c r="A427" s="111" t="str">
        <f>+VLOOKUP(C427,'Selectable Table'!D:EB,2,0)</f>
        <v>OTH CUST</v>
      </c>
      <c r="B427" t="s">
        <v>258</v>
      </c>
      <c r="C427" t="s">
        <v>258</v>
      </c>
      <c r="D427" t="s">
        <v>108</v>
      </c>
      <c r="E427" t="s">
        <v>103</v>
      </c>
      <c r="F427" s="111">
        <f>+VLOOKUP(C427,'Selectable Table'!O:P,2,0)</f>
        <v>40700</v>
      </c>
      <c r="G427" s="111" t="str">
        <f>+VLOOKUP(F427,'Selectable Table'!P:Q,2,0)</f>
        <v>Revenues - Third Parties</v>
      </c>
      <c r="I427" t="s">
        <v>331</v>
      </c>
      <c r="J427" s="111">
        <v>2026</v>
      </c>
      <c r="K427" s="111">
        <v>7</v>
      </c>
      <c r="L427" s="111" t="s">
        <v>94</v>
      </c>
      <c r="M427">
        <v>-0.30168919999361066</v>
      </c>
      <c r="N427">
        <v>1</v>
      </c>
      <c r="O427">
        <v>-0.30168919999361066</v>
      </c>
      <c r="P427" t="s">
        <v>95</v>
      </c>
      <c r="Q427" s="111" t="str">
        <f>+VLOOKUP(I427,'Selectable Table'!AB:AC,2,0)</f>
        <v>Not Applicable</v>
      </c>
    </row>
    <row r="428" spans="1:17" x14ac:dyDescent="0.25">
      <c r="A428" s="111" t="str">
        <f>+VLOOKUP(C428,'Selectable Table'!D:EB,2,0)</f>
        <v>OTH CUST</v>
      </c>
      <c r="B428" t="s">
        <v>258</v>
      </c>
      <c r="C428" t="s">
        <v>258</v>
      </c>
      <c r="D428" t="s">
        <v>108</v>
      </c>
      <c r="E428" t="s">
        <v>104</v>
      </c>
      <c r="F428" s="111">
        <f>+VLOOKUP(C428,'Selectable Table'!O:P,2,0)</f>
        <v>40700</v>
      </c>
      <c r="G428" s="111" t="str">
        <f>+VLOOKUP(F428,'Selectable Table'!P:Q,2,0)</f>
        <v>Revenues - Third Parties</v>
      </c>
      <c r="I428" t="s">
        <v>331</v>
      </c>
      <c r="J428" s="111">
        <v>2026</v>
      </c>
      <c r="K428" s="111">
        <v>7</v>
      </c>
      <c r="L428" s="111" t="s">
        <v>94</v>
      </c>
      <c r="M428">
        <v>-1379.1469255634438</v>
      </c>
      <c r="N428">
        <v>1</v>
      </c>
      <c r="O428">
        <v>-1379.1469255634438</v>
      </c>
      <c r="P428" t="s">
        <v>95</v>
      </c>
      <c r="Q428" s="111" t="str">
        <f>+VLOOKUP(I428,'Selectable Table'!AB:AC,2,0)</f>
        <v>Not Applicable</v>
      </c>
    </row>
    <row r="429" spans="1:17" x14ac:dyDescent="0.25">
      <c r="A429" s="111" t="str">
        <f>+VLOOKUP(C429,'Selectable Table'!D:EB,2,0)</f>
        <v>OTH CUST</v>
      </c>
      <c r="B429" t="s">
        <v>258</v>
      </c>
      <c r="C429" t="s">
        <v>258</v>
      </c>
      <c r="D429" t="s">
        <v>108</v>
      </c>
      <c r="E429" t="s">
        <v>105</v>
      </c>
      <c r="F429" s="111">
        <f>+VLOOKUP(C429,'Selectable Table'!O:P,2,0)</f>
        <v>40700</v>
      </c>
      <c r="G429" s="111" t="str">
        <f>+VLOOKUP(F429,'Selectable Table'!P:Q,2,0)</f>
        <v>Revenues - Third Parties</v>
      </c>
      <c r="I429" t="s">
        <v>331</v>
      </c>
      <c r="J429" s="111">
        <v>2026</v>
      </c>
      <c r="K429" s="111">
        <v>7</v>
      </c>
      <c r="L429" s="111" t="s">
        <v>94</v>
      </c>
      <c r="M429">
        <v>675.88249181164429</v>
      </c>
      <c r="N429">
        <v>1</v>
      </c>
      <c r="O429">
        <v>675.88249181164429</v>
      </c>
      <c r="P429" t="s">
        <v>95</v>
      </c>
      <c r="Q429" s="111" t="str">
        <f>+VLOOKUP(I429,'Selectable Table'!AB:AC,2,0)</f>
        <v>Not Applicable</v>
      </c>
    </row>
    <row r="430" spans="1:17" x14ac:dyDescent="0.25">
      <c r="A430" s="111" t="str">
        <f>+VLOOKUP(C430,'Selectable Table'!D:EB,2,0)</f>
        <v>OTH CUST</v>
      </c>
      <c r="B430" t="s">
        <v>258</v>
      </c>
      <c r="C430" t="s">
        <v>258</v>
      </c>
      <c r="D430" t="s">
        <v>108</v>
      </c>
      <c r="E430" t="s">
        <v>112</v>
      </c>
      <c r="F430" s="111">
        <f>+VLOOKUP(C430,'Selectable Table'!O:P,2,0)</f>
        <v>40700</v>
      </c>
      <c r="G430" s="111" t="str">
        <f>+VLOOKUP(F430,'Selectable Table'!P:Q,2,0)</f>
        <v>Revenues - Third Parties</v>
      </c>
      <c r="I430" t="s">
        <v>331</v>
      </c>
      <c r="J430" s="111">
        <v>2026</v>
      </c>
      <c r="K430" s="111">
        <v>7</v>
      </c>
      <c r="L430" s="111" t="s">
        <v>94</v>
      </c>
      <c r="M430">
        <v>0.13805000000047585</v>
      </c>
      <c r="N430">
        <v>1</v>
      </c>
      <c r="O430">
        <v>0.13805000000047585</v>
      </c>
      <c r="P430" t="s">
        <v>95</v>
      </c>
      <c r="Q430" s="111" t="str">
        <f>+VLOOKUP(I430,'Selectable Table'!AB:AC,2,0)</f>
        <v>Not Applicable</v>
      </c>
    </row>
    <row r="431" spans="1:17" x14ac:dyDescent="0.25">
      <c r="A431" s="111" t="str">
        <f>+VLOOKUP(C431,'Selectable Table'!D:EB,2,0)</f>
        <v>OTH CUST</v>
      </c>
      <c r="B431" t="s">
        <v>258</v>
      </c>
      <c r="C431" t="s">
        <v>258</v>
      </c>
      <c r="D431" t="s">
        <v>108</v>
      </c>
      <c r="E431" t="s">
        <v>114</v>
      </c>
      <c r="F431" s="111">
        <f>+VLOOKUP(C431,'Selectable Table'!O:P,2,0)</f>
        <v>40700</v>
      </c>
      <c r="G431" s="111" t="str">
        <f>+VLOOKUP(F431,'Selectable Table'!P:Q,2,0)</f>
        <v>Revenues - Third Parties</v>
      </c>
      <c r="I431" t="s">
        <v>331</v>
      </c>
      <c r="J431" s="111">
        <v>2026</v>
      </c>
      <c r="K431" s="111">
        <v>7</v>
      </c>
      <c r="L431" s="111" t="s">
        <v>94</v>
      </c>
      <c r="M431">
        <v>0.01</v>
      </c>
      <c r="N431">
        <v>1</v>
      </c>
      <c r="O431">
        <v>0.01</v>
      </c>
      <c r="P431" t="s">
        <v>95</v>
      </c>
      <c r="Q431" s="111" t="str">
        <f>+VLOOKUP(I431,'Selectable Table'!AB:AC,2,0)</f>
        <v>Not Applicable</v>
      </c>
    </row>
    <row r="432" spans="1:17" x14ac:dyDescent="0.25">
      <c r="A432" s="111" t="str">
        <f>+VLOOKUP(C432,'Selectable Table'!D:EB,2,0)</f>
        <v>OTH CUST</v>
      </c>
      <c r="B432" t="s">
        <v>614</v>
      </c>
      <c r="C432" t="s">
        <v>92</v>
      </c>
      <c r="D432" t="s">
        <v>92</v>
      </c>
      <c r="E432" t="s">
        <v>93</v>
      </c>
      <c r="F432" s="111">
        <f>+VLOOKUP(C432,'Selectable Table'!O:P,2,0)</f>
        <v>40700</v>
      </c>
      <c r="G432" s="111" t="str">
        <f>+VLOOKUP(F432,'Selectable Table'!P:Q,2,0)</f>
        <v>Revenues - Third Parties</v>
      </c>
      <c r="I432" t="s">
        <v>614</v>
      </c>
      <c r="J432" s="111">
        <v>2026</v>
      </c>
      <c r="K432" s="111">
        <v>7</v>
      </c>
      <c r="L432" s="111" t="s">
        <v>94</v>
      </c>
      <c r="M432">
        <v>1439369.06</v>
      </c>
      <c r="N432">
        <v>1</v>
      </c>
      <c r="O432">
        <v>1439369.06</v>
      </c>
      <c r="P432" t="s">
        <v>615</v>
      </c>
      <c r="Q432" s="111" t="str">
        <f>+VLOOKUP(I432,'Selectable Table'!AB:AC,2,0)</f>
        <v>Not Applicable</v>
      </c>
    </row>
    <row r="433" spans="1:17" x14ac:dyDescent="0.25">
      <c r="A433" s="111" t="str">
        <f>+VLOOKUP(C433,'Selectable Table'!D:EB,2,0)</f>
        <v>OTH CUST</v>
      </c>
      <c r="B433" t="s">
        <v>614</v>
      </c>
      <c r="C433" t="s">
        <v>92</v>
      </c>
      <c r="D433" t="s">
        <v>92</v>
      </c>
      <c r="E433" t="s">
        <v>101</v>
      </c>
      <c r="F433" s="111">
        <f>+VLOOKUP(C433,'Selectable Table'!O:P,2,0)</f>
        <v>40700</v>
      </c>
      <c r="G433" s="111" t="str">
        <f>+VLOOKUP(F433,'Selectable Table'!P:Q,2,0)</f>
        <v>Revenues - Third Parties</v>
      </c>
      <c r="I433" t="s">
        <v>614</v>
      </c>
      <c r="J433" s="111">
        <v>2026</v>
      </c>
      <c r="K433" s="111">
        <v>7</v>
      </c>
      <c r="L433" s="111" t="s">
        <v>94</v>
      </c>
      <c r="M433">
        <v>3116179.47</v>
      </c>
      <c r="N433">
        <v>1</v>
      </c>
      <c r="O433">
        <v>3116179.47</v>
      </c>
      <c r="P433" t="s">
        <v>615</v>
      </c>
      <c r="Q433" s="111" t="str">
        <f>+VLOOKUP(I433,'Selectable Table'!AB:AC,2,0)</f>
        <v>Not Applicable</v>
      </c>
    </row>
    <row r="434" spans="1:17" x14ac:dyDescent="0.25">
      <c r="A434" s="111" t="str">
        <f>+VLOOKUP(C434,'Selectable Table'!D:EB,2,0)</f>
        <v>OTH CUST</v>
      </c>
      <c r="B434" t="s">
        <v>614</v>
      </c>
      <c r="C434" t="s">
        <v>92</v>
      </c>
      <c r="D434" t="s">
        <v>92</v>
      </c>
      <c r="E434" t="s">
        <v>102</v>
      </c>
      <c r="F434" s="111">
        <f>+VLOOKUP(C434,'Selectable Table'!O:P,2,0)</f>
        <v>40700</v>
      </c>
      <c r="G434" s="111" t="str">
        <f>+VLOOKUP(F434,'Selectable Table'!P:Q,2,0)</f>
        <v>Revenues - Third Parties</v>
      </c>
      <c r="I434" t="s">
        <v>614</v>
      </c>
      <c r="J434" s="111">
        <v>2026</v>
      </c>
      <c r="K434" s="111">
        <v>7</v>
      </c>
      <c r="L434" s="111" t="s">
        <v>94</v>
      </c>
      <c r="M434">
        <v>2612316.06</v>
      </c>
      <c r="N434">
        <v>1</v>
      </c>
      <c r="O434">
        <v>2612316.06</v>
      </c>
      <c r="P434" t="s">
        <v>615</v>
      </c>
      <c r="Q434" s="111" t="str">
        <f>+VLOOKUP(I434,'Selectable Table'!AB:AC,2,0)</f>
        <v>Not Applicable</v>
      </c>
    </row>
    <row r="435" spans="1:17" x14ac:dyDescent="0.25">
      <c r="A435" s="111" t="str">
        <f>+VLOOKUP(C435,'Selectable Table'!D:EB,2,0)</f>
        <v>OTH CUST</v>
      </c>
      <c r="B435" t="s">
        <v>614</v>
      </c>
      <c r="C435" t="s">
        <v>92</v>
      </c>
      <c r="D435" t="s">
        <v>92</v>
      </c>
      <c r="E435" t="s">
        <v>103</v>
      </c>
      <c r="F435" s="111">
        <f>+VLOOKUP(C435,'Selectable Table'!O:P,2,0)</f>
        <v>40700</v>
      </c>
      <c r="G435" s="111" t="str">
        <f>+VLOOKUP(F435,'Selectable Table'!P:Q,2,0)</f>
        <v>Revenues - Third Parties</v>
      </c>
      <c r="I435" t="s">
        <v>614</v>
      </c>
      <c r="J435" s="111">
        <v>2026</v>
      </c>
      <c r="K435" s="111">
        <v>7</v>
      </c>
      <c r="L435" s="111" t="s">
        <v>94</v>
      </c>
      <c r="M435">
        <v>10451.5</v>
      </c>
      <c r="N435">
        <v>1</v>
      </c>
      <c r="O435">
        <v>10451.5</v>
      </c>
      <c r="P435" t="s">
        <v>615</v>
      </c>
      <c r="Q435" s="111" t="str">
        <f>+VLOOKUP(I435,'Selectable Table'!AB:AC,2,0)</f>
        <v>Not Applicable</v>
      </c>
    </row>
    <row r="436" spans="1:17" x14ac:dyDescent="0.25">
      <c r="A436" s="111" t="str">
        <f>+VLOOKUP(C436,'Selectable Table'!D:EB,2,0)</f>
        <v>OTH CUST</v>
      </c>
      <c r="B436" t="s">
        <v>614</v>
      </c>
      <c r="C436" t="s">
        <v>92</v>
      </c>
      <c r="D436" t="s">
        <v>92</v>
      </c>
      <c r="E436" t="s">
        <v>104</v>
      </c>
      <c r="F436" s="111">
        <f>+VLOOKUP(C436,'Selectable Table'!O:P,2,0)</f>
        <v>40700</v>
      </c>
      <c r="G436" s="111" t="str">
        <f>+VLOOKUP(F436,'Selectable Table'!P:Q,2,0)</f>
        <v>Revenues - Third Parties</v>
      </c>
      <c r="I436" t="s">
        <v>614</v>
      </c>
      <c r="J436" s="111">
        <v>2026</v>
      </c>
      <c r="K436" s="111">
        <v>7</v>
      </c>
      <c r="L436" s="111" t="s">
        <v>94</v>
      </c>
      <c r="M436">
        <v>91757.78</v>
      </c>
      <c r="N436">
        <v>1</v>
      </c>
      <c r="O436">
        <v>91757.78</v>
      </c>
      <c r="P436" t="s">
        <v>615</v>
      </c>
      <c r="Q436" s="111" t="str">
        <f>+VLOOKUP(I436,'Selectable Table'!AB:AC,2,0)</f>
        <v>Not Applicable</v>
      </c>
    </row>
    <row r="437" spans="1:17" x14ac:dyDescent="0.25">
      <c r="A437" s="111" t="str">
        <f>+VLOOKUP(C437,'Selectable Table'!D:EB,2,0)</f>
        <v>OTH CUST</v>
      </c>
      <c r="B437" t="s">
        <v>614</v>
      </c>
      <c r="C437" t="s">
        <v>92</v>
      </c>
      <c r="D437" t="s">
        <v>92</v>
      </c>
      <c r="E437" t="s">
        <v>105</v>
      </c>
      <c r="F437" s="111">
        <f>+VLOOKUP(C437,'Selectable Table'!O:P,2,0)</f>
        <v>40700</v>
      </c>
      <c r="G437" s="111" t="str">
        <f>+VLOOKUP(F437,'Selectable Table'!P:Q,2,0)</f>
        <v>Revenues - Third Parties</v>
      </c>
      <c r="I437" t="s">
        <v>614</v>
      </c>
      <c r="J437" s="111">
        <v>2026</v>
      </c>
      <c r="K437" s="111">
        <v>7</v>
      </c>
      <c r="L437" s="111" t="s">
        <v>94</v>
      </c>
      <c r="M437">
        <v>648367.13</v>
      </c>
      <c r="N437">
        <v>1</v>
      </c>
      <c r="O437">
        <v>648367.13</v>
      </c>
      <c r="P437" t="s">
        <v>615</v>
      </c>
      <c r="Q437" s="111" t="str">
        <f>+VLOOKUP(I437,'Selectable Table'!AB:AC,2,0)</f>
        <v>Not Applicable</v>
      </c>
    </row>
    <row r="438" spans="1:17" x14ac:dyDescent="0.25">
      <c r="A438" s="111" t="str">
        <f>+VLOOKUP(C438,'Selectable Table'!D:EB,2,0)</f>
        <v>ELI LILLY</v>
      </c>
      <c r="B438" t="s">
        <v>268</v>
      </c>
      <c r="C438" t="s">
        <v>265</v>
      </c>
      <c r="D438" t="s">
        <v>336</v>
      </c>
      <c r="E438" t="s">
        <v>101</v>
      </c>
      <c r="F438" s="111">
        <f>+VLOOKUP(C438,'Selectable Table'!O:P,2,0)</f>
        <v>40700</v>
      </c>
      <c r="G438" s="111" t="str">
        <f>+VLOOKUP(F438,'Selectable Table'!P:Q,2,0)</f>
        <v>Revenues - Third Parties</v>
      </c>
      <c r="I438" t="s">
        <v>269</v>
      </c>
      <c r="J438" s="111">
        <v>2026</v>
      </c>
      <c r="K438" s="111">
        <v>7</v>
      </c>
      <c r="L438" s="111" t="s">
        <v>94</v>
      </c>
      <c r="M438">
        <v>-2068.0329141499992</v>
      </c>
      <c r="N438">
        <v>1</v>
      </c>
      <c r="O438">
        <v>-2068.0329141499992</v>
      </c>
      <c r="P438" t="s">
        <v>615</v>
      </c>
      <c r="Q438" s="111">
        <f>+VLOOKUP(I438,'Selectable Table'!AB:AC,2,0)</f>
        <v>1</v>
      </c>
    </row>
    <row r="439" spans="1:17" x14ac:dyDescent="0.25">
      <c r="A439" s="111" t="str">
        <f>+VLOOKUP(C439,'Selectable Table'!D:EB,2,0)</f>
        <v>ELI LILLY</v>
      </c>
      <c r="B439" t="s">
        <v>398</v>
      </c>
      <c r="C439" t="s">
        <v>265</v>
      </c>
      <c r="D439" t="s">
        <v>336</v>
      </c>
      <c r="E439" t="s">
        <v>101</v>
      </c>
      <c r="F439" s="111">
        <f>+VLOOKUP(C439,'Selectable Table'!O:P,2,0)</f>
        <v>40700</v>
      </c>
      <c r="G439" s="111" t="str">
        <f>+VLOOKUP(F439,'Selectable Table'!P:Q,2,0)</f>
        <v>Revenues - Third Parties</v>
      </c>
      <c r="I439" t="s">
        <v>269</v>
      </c>
      <c r="J439" s="111">
        <v>2026</v>
      </c>
      <c r="K439" s="111">
        <v>7</v>
      </c>
      <c r="L439" s="111" t="s">
        <v>94</v>
      </c>
      <c r="M439">
        <v>-8097.2162781999996</v>
      </c>
      <c r="N439">
        <v>1</v>
      </c>
      <c r="O439">
        <v>-8097.2162781999996</v>
      </c>
      <c r="P439" t="s">
        <v>615</v>
      </c>
      <c r="Q439" s="111">
        <f>+VLOOKUP(I439,'Selectable Table'!AB:AC,2,0)</f>
        <v>1</v>
      </c>
    </row>
    <row r="440" spans="1:17" x14ac:dyDescent="0.25">
      <c r="A440" s="111" t="str">
        <f>+VLOOKUP(C440,'Selectable Table'!D:EB,2,0)</f>
        <v>ELI LILLY</v>
      </c>
      <c r="B440" t="s">
        <v>399</v>
      </c>
      <c r="C440" t="s">
        <v>265</v>
      </c>
      <c r="D440" t="s">
        <v>336</v>
      </c>
      <c r="E440" t="s">
        <v>101</v>
      </c>
      <c r="F440" s="111">
        <f>+VLOOKUP(C440,'Selectable Table'!O:P,2,0)</f>
        <v>40700</v>
      </c>
      <c r="G440" s="111" t="str">
        <f>+VLOOKUP(F440,'Selectable Table'!P:Q,2,0)</f>
        <v>Revenues - Third Parties</v>
      </c>
      <c r="I440" t="s">
        <v>269</v>
      </c>
      <c r="J440" s="111">
        <v>2026</v>
      </c>
      <c r="K440" s="111">
        <v>7</v>
      </c>
      <c r="L440" s="111" t="s">
        <v>94</v>
      </c>
      <c r="M440">
        <v>-8153.6158980499995</v>
      </c>
      <c r="N440">
        <v>1</v>
      </c>
      <c r="O440">
        <v>-8153.6158980499995</v>
      </c>
      <c r="P440" t="s">
        <v>615</v>
      </c>
      <c r="Q440" s="111">
        <f>+VLOOKUP(I440,'Selectable Table'!AB:AC,2,0)</f>
        <v>1</v>
      </c>
    </row>
    <row r="441" spans="1:17" x14ac:dyDescent="0.25">
      <c r="A441" s="111" t="str">
        <f>+VLOOKUP(C441,'Selectable Table'!D:EB,2,0)</f>
        <v>ELI LILLY</v>
      </c>
      <c r="B441" t="s">
        <v>272</v>
      </c>
      <c r="C441" t="s">
        <v>265</v>
      </c>
      <c r="D441" t="s">
        <v>336</v>
      </c>
      <c r="E441" t="s">
        <v>101</v>
      </c>
      <c r="F441" s="111">
        <f>+VLOOKUP(C441,'Selectable Table'!O:P,2,0)</f>
        <v>40700</v>
      </c>
      <c r="G441" s="111" t="str">
        <f>+VLOOKUP(F441,'Selectable Table'!P:Q,2,0)</f>
        <v>Revenues - Third Parties</v>
      </c>
      <c r="I441" t="s">
        <v>269</v>
      </c>
      <c r="J441" s="111">
        <v>2026</v>
      </c>
      <c r="K441" s="111">
        <v>7</v>
      </c>
      <c r="L441" s="111" t="s">
        <v>94</v>
      </c>
      <c r="M441">
        <v>-3328.3677035000001</v>
      </c>
      <c r="N441">
        <v>1</v>
      </c>
      <c r="O441">
        <v>-3328.3677035000001</v>
      </c>
      <c r="P441" t="s">
        <v>615</v>
      </c>
      <c r="Q441" s="111">
        <f>+VLOOKUP(I441,'Selectable Table'!AB:AC,2,0)</f>
        <v>1</v>
      </c>
    </row>
    <row r="442" spans="1:17" x14ac:dyDescent="0.25">
      <c r="A442" s="111" t="str">
        <f>+VLOOKUP(C442,'Selectable Table'!D:EB,2,0)</f>
        <v>ELI LILLY</v>
      </c>
      <c r="B442" t="s">
        <v>3155</v>
      </c>
      <c r="C442" t="s">
        <v>265</v>
      </c>
      <c r="D442" t="s">
        <v>336</v>
      </c>
      <c r="E442" t="s">
        <v>101</v>
      </c>
      <c r="F442" s="111">
        <f>+VLOOKUP(C442,'Selectable Table'!O:P,2,0)</f>
        <v>40700</v>
      </c>
      <c r="G442" s="111" t="str">
        <f>+VLOOKUP(F442,'Selectable Table'!P:Q,2,0)</f>
        <v>Revenues - Third Parties</v>
      </c>
      <c r="I442" t="s">
        <v>269</v>
      </c>
      <c r="J442" s="111">
        <v>2026</v>
      </c>
      <c r="K442" s="111">
        <v>7</v>
      </c>
      <c r="L442" s="111" t="s">
        <v>94</v>
      </c>
      <c r="M442">
        <v>-1152.2845316500002</v>
      </c>
      <c r="N442">
        <v>1</v>
      </c>
      <c r="O442">
        <v>-1152.2845316500002</v>
      </c>
      <c r="P442" t="s">
        <v>615</v>
      </c>
      <c r="Q442" s="111">
        <f>+VLOOKUP(I442,'Selectable Table'!AB:AC,2,0)</f>
        <v>1</v>
      </c>
    </row>
    <row r="443" spans="1:17" x14ac:dyDescent="0.25">
      <c r="A443" s="111" t="str">
        <f>+VLOOKUP(C443,'Selectable Table'!D:EB,2,0)</f>
        <v>ELI LILLY</v>
      </c>
      <c r="B443" t="s">
        <v>3156</v>
      </c>
      <c r="C443" t="s">
        <v>265</v>
      </c>
      <c r="D443" t="s">
        <v>336</v>
      </c>
      <c r="E443" t="s">
        <v>101</v>
      </c>
      <c r="F443" s="111">
        <f>+VLOOKUP(C443,'Selectable Table'!O:P,2,0)</f>
        <v>40700</v>
      </c>
      <c r="G443" s="111" t="str">
        <f>+VLOOKUP(F443,'Selectable Table'!P:Q,2,0)</f>
        <v>Revenues - Third Parties</v>
      </c>
      <c r="I443" t="s">
        <v>269</v>
      </c>
      <c r="J443" s="111">
        <v>2026</v>
      </c>
      <c r="K443" s="111">
        <v>7</v>
      </c>
      <c r="L443" s="111" t="s">
        <v>94</v>
      </c>
      <c r="M443">
        <v>-23287.359230799997</v>
      </c>
      <c r="N443">
        <v>1</v>
      </c>
      <c r="O443">
        <v>-23287.359230799997</v>
      </c>
      <c r="P443" t="s">
        <v>615</v>
      </c>
      <c r="Q443" s="111">
        <f>+VLOOKUP(I443,'Selectable Table'!AB:AC,2,0)</f>
        <v>1</v>
      </c>
    </row>
    <row r="444" spans="1:17" x14ac:dyDescent="0.25">
      <c r="A444" s="111" t="str">
        <f>+VLOOKUP(C444,'Selectable Table'!D:EB,2,0)</f>
        <v>ELI LILLY</v>
      </c>
      <c r="B444" t="s">
        <v>3157</v>
      </c>
      <c r="C444" t="s">
        <v>265</v>
      </c>
      <c r="D444" t="s">
        <v>336</v>
      </c>
      <c r="E444" t="s">
        <v>101</v>
      </c>
      <c r="F444" s="111">
        <f>+VLOOKUP(C444,'Selectable Table'!O:P,2,0)</f>
        <v>40700</v>
      </c>
      <c r="G444" s="111" t="str">
        <f>+VLOOKUP(F444,'Selectable Table'!P:Q,2,0)</f>
        <v>Revenues - Third Parties</v>
      </c>
      <c r="I444" t="s">
        <v>269</v>
      </c>
      <c r="J444" s="111">
        <v>2026</v>
      </c>
      <c r="K444" s="111">
        <v>7</v>
      </c>
      <c r="L444" s="111" t="s">
        <v>94</v>
      </c>
      <c r="M444">
        <v>-3323.7456339499995</v>
      </c>
      <c r="N444">
        <v>1</v>
      </c>
      <c r="O444">
        <v>-3323.7456339499995</v>
      </c>
      <c r="P444" t="s">
        <v>615</v>
      </c>
      <c r="Q444" s="111">
        <f>+VLOOKUP(I444,'Selectable Table'!AB:AC,2,0)</f>
        <v>1</v>
      </c>
    </row>
    <row r="445" spans="1:17" x14ac:dyDescent="0.25">
      <c r="A445" s="111" t="str">
        <f>+VLOOKUP(C445,'Selectable Table'!D:EB,2,0)</f>
        <v>ELI LILLY</v>
      </c>
      <c r="B445" t="s">
        <v>3158</v>
      </c>
      <c r="C445" t="s">
        <v>265</v>
      </c>
      <c r="D445" t="s">
        <v>336</v>
      </c>
      <c r="E445" t="s">
        <v>101</v>
      </c>
      <c r="F445" s="111">
        <f>+VLOOKUP(C445,'Selectable Table'!O:P,2,0)</f>
        <v>40700</v>
      </c>
      <c r="G445" s="111" t="str">
        <f>+VLOOKUP(F445,'Selectable Table'!P:Q,2,0)</f>
        <v>Revenues - Third Parties</v>
      </c>
      <c r="I445" t="s">
        <v>269</v>
      </c>
      <c r="J445" s="111">
        <v>2026</v>
      </c>
      <c r="K445" s="111">
        <v>7</v>
      </c>
      <c r="L445" s="111" t="s">
        <v>94</v>
      </c>
      <c r="M445">
        <v>-14864.863613949998</v>
      </c>
      <c r="N445">
        <v>1</v>
      </c>
      <c r="O445">
        <v>-14864.863613949998</v>
      </c>
      <c r="P445" t="s">
        <v>615</v>
      </c>
      <c r="Q445" s="111">
        <f>+VLOOKUP(I445,'Selectable Table'!AB:AC,2,0)</f>
        <v>1</v>
      </c>
    </row>
    <row r="446" spans="1:17" x14ac:dyDescent="0.25">
      <c r="A446" s="111" t="str">
        <f>+VLOOKUP(C446,'Selectable Table'!D:EB,2,0)</f>
        <v>ELI LILLY</v>
      </c>
      <c r="B446" t="s">
        <v>3159</v>
      </c>
      <c r="C446" t="s">
        <v>265</v>
      </c>
      <c r="D446" t="s">
        <v>336</v>
      </c>
      <c r="E446" t="s">
        <v>101</v>
      </c>
      <c r="F446" s="111">
        <f>+VLOOKUP(C446,'Selectable Table'!O:P,2,0)</f>
        <v>40700</v>
      </c>
      <c r="G446" s="111" t="str">
        <f>+VLOOKUP(F446,'Selectable Table'!P:Q,2,0)</f>
        <v>Revenues - Third Parties</v>
      </c>
      <c r="I446" t="s">
        <v>269</v>
      </c>
      <c r="J446" s="111">
        <v>2026</v>
      </c>
      <c r="K446" s="111">
        <v>7</v>
      </c>
      <c r="L446" s="111" t="s">
        <v>94</v>
      </c>
      <c r="M446">
        <v>-4348.7424368499996</v>
      </c>
      <c r="N446">
        <v>1</v>
      </c>
      <c r="O446">
        <v>-4348.7424368499996</v>
      </c>
      <c r="P446" t="s">
        <v>615</v>
      </c>
      <c r="Q446" s="111">
        <f>+VLOOKUP(I446,'Selectable Table'!AB:AC,2,0)</f>
        <v>1</v>
      </c>
    </row>
    <row r="447" spans="1:17" x14ac:dyDescent="0.25">
      <c r="A447" s="111" t="str">
        <f>+VLOOKUP(C447,'Selectable Table'!D:EB,2,0)</f>
        <v>ELI LILLY</v>
      </c>
      <c r="B447" t="s">
        <v>3160</v>
      </c>
      <c r="C447" t="s">
        <v>265</v>
      </c>
      <c r="D447" t="s">
        <v>336</v>
      </c>
      <c r="E447" t="s">
        <v>101</v>
      </c>
      <c r="F447" s="111">
        <f>+VLOOKUP(C447,'Selectable Table'!O:P,2,0)</f>
        <v>40700</v>
      </c>
      <c r="G447" s="111" t="str">
        <f>+VLOOKUP(F447,'Selectable Table'!P:Q,2,0)</f>
        <v>Revenues - Third Parties</v>
      </c>
      <c r="I447" t="s">
        <v>269</v>
      </c>
      <c r="J447" s="111">
        <v>2026</v>
      </c>
      <c r="K447" s="111">
        <v>7</v>
      </c>
      <c r="L447" s="111" t="s">
        <v>94</v>
      </c>
      <c r="M447">
        <v>-1498.3706888499999</v>
      </c>
      <c r="N447">
        <v>1</v>
      </c>
      <c r="O447">
        <v>-1498.3706888499999</v>
      </c>
      <c r="P447" t="s">
        <v>615</v>
      </c>
      <c r="Q447" s="111">
        <f>+VLOOKUP(I447,'Selectable Table'!AB:AC,2,0)</f>
        <v>1</v>
      </c>
    </row>
    <row r="448" spans="1:17" x14ac:dyDescent="0.25">
      <c r="A448" s="111" t="str">
        <f>+VLOOKUP(C448,'Selectable Table'!D:EB,2,0)</f>
        <v>J &amp; J</v>
      </c>
      <c r="B448" t="s">
        <v>293</v>
      </c>
      <c r="C448" t="s">
        <v>107</v>
      </c>
      <c r="D448" t="s">
        <v>336</v>
      </c>
      <c r="E448" t="s">
        <v>101</v>
      </c>
      <c r="F448" s="111">
        <f>+VLOOKUP(C448,'Selectable Table'!O:P,2,0)</f>
        <v>40700</v>
      </c>
      <c r="G448" s="111" t="str">
        <f>+VLOOKUP(F448,'Selectable Table'!P:Q,2,0)</f>
        <v>Revenues - Third Parties</v>
      </c>
      <c r="I448" t="s">
        <v>269</v>
      </c>
      <c r="J448" s="111">
        <v>2026</v>
      </c>
      <c r="K448" s="111">
        <v>7</v>
      </c>
      <c r="L448" s="111" t="s">
        <v>94</v>
      </c>
      <c r="M448">
        <v>-4931.392036199999</v>
      </c>
      <c r="N448">
        <v>1</v>
      </c>
      <c r="O448">
        <v>-4931.392036199999</v>
      </c>
      <c r="P448" t="s">
        <v>615</v>
      </c>
      <c r="Q448" s="111">
        <f>+VLOOKUP(I448,'Selectable Table'!AB:AC,2,0)</f>
        <v>1</v>
      </c>
    </row>
    <row r="449" spans="1:17" x14ac:dyDescent="0.25">
      <c r="A449" s="111" t="str">
        <f>+VLOOKUP(C449,'Selectable Table'!D:EB,2,0)</f>
        <v>ELI LILLY</v>
      </c>
      <c r="B449" t="s">
        <v>716</v>
      </c>
      <c r="C449" t="s">
        <v>265</v>
      </c>
      <c r="D449" t="s">
        <v>336</v>
      </c>
      <c r="E449" t="s">
        <v>101</v>
      </c>
      <c r="F449" s="111">
        <f>+VLOOKUP(C449,'Selectable Table'!O:P,2,0)</f>
        <v>40700</v>
      </c>
      <c r="G449" s="111" t="str">
        <f>+VLOOKUP(F449,'Selectable Table'!P:Q,2,0)</f>
        <v>Revenues - Third Parties</v>
      </c>
      <c r="I449" t="s">
        <v>269</v>
      </c>
      <c r="J449" s="111">
        <v>2026</v>
      </c>
      <c r="K449" s="111">
        <v>7</v>
      </c>
      <c r="L449" s="111" t="s">
        <v>94</v>
      </c>
      <c r="M449">
        <v>-4568.1358526999993</v>
      </c>
      <c r="N449">
        <v>1</v>
      </c>
      <c r="O449">
        <v>-4568.1358526999993</v>
      </c>
      <c r="P449" t="s">
        <v>615</v>
      </c>
      <c r="Q449" s="111">
        <f>+VLOOKUP(I449,'Selectable Table'!AB:AC,2,0)</f>
        <v>1</v>
      </c>
    </row>
    <row r="450" spans="1:17" x14ac:dyDescent="0.25">
      <c r="A450" s="111" t="str">
        <f>+VLOOKUP(C450,'Selectable Table'!D:EB,2,0)</f>
        <v>ELI LILLY</v>
      </c>
      <c r="B450" t="s">
        <v>3161</v>
      </c>
      <c r="C450" t="s">
        <v>265</v>
      </c>
      <c r="D450" t="s">
        <v>336</v>
      </c>
      <c r="E450" t="s">
        <v>101</v>
      </c>
      <c r="F450" s="111">
        <f>+VLOOKUP(C450,'Selectable Table'!O:P,2,0)</f>
        <v>40700</v>
      </c>
      <c r="G450" s="111" t="str">
        <f>+VLOOKUP(F450,'Selectable Table'!P:Q,2,0)</f>
        <v>Revenues - Third Parties</v>
      </c>
      <c r="I450" t="s">
        <v>269</v>
      </c>
      <c r="J450" s="111">
        <v>2026</v>
      </c>
      <c r="K450" s="111">
        <v>7</v>
      </c>
      <c r="L450" s="111" t="s">
        <v>94</v>
      </c>
      <c r="M450">
        <v>-772.0753011999999</v>
      </c>
      <c r="N450">
        <v>1</v>
      </c>
      <c r="O450">
        <v>-772.0753011999999</v>
      </c>
      <c r="P450" t="s">
        <v>615</v>
      </c>
      <c r="Q450" s="111">
        <f>+VLOOKUP(I450,'Selectable Table'!AB:AC,2,0)</f>
        <v>1</v>
      </c>
    </row>
    <row r="451" spans="1:17" x14ac:dyDescent="0.25">
      <c r="A451" s="111" t="str">
        <f>+VLOOKUP(C451,'Selectable Table'!D:EB,2,0)</f>
        <v>J &amp; J</v>
      </c>
      <c r="B451" t="s">
        <v>3162</v>
      </c>
      <c r="C451" t="s">
        <v>107</v>
      </c>
      <c r="D451" t="s">
        <v>336</v>
      </c>
      <c r="E451" t="s">
        <v>101</v>
      </c>
      <c r="F451" s="111">
        <f>+VLOOKUP(C451,'Selectable Table'!O:P,2,0)</f>
        <v>40700</v>
      </c>
      <c r="G451" s="111" t="str">
        <f>+VLOOKUP(F451,'Selectable Table'!P:Q,2,0)</f>
        <v>Revenues - Third Parties</v>
      </c>
      <c r="I451" t="s">
        <v>269</v>
      </c>
      <c r="J451" s="111">
        <v>2026</v>
      </c>
      <c r="K451" s="111">
        <v>7</v>
      </c>
      <c r="L451" s="111" t="s">
        <v>94</v>
      </c>
      <c r="M451">
        <v>-324.72665539999991</v>
      </c>
      <c r="N451">
        <v>1</v>
      </c>
      <c r="O451">
        <v>-324.72665539999991</v>
      </c>
      <c r="P451" t="s">
        <v>615</v>
      </c>
      <c r="Q451" s="111">
        <f>+VLOOKUP(I451,'Selectable Table'!AB:AC,2,0)</f>
        <v>1</v>
      </c>
    </row>
    <row r="452" spans="1:17" x14ac:dyDescent="0.25">
      <c r="A452" s="111" t="str">
        <f>+VLOOKUP(C452,'Selectable Table'!D:EB,2,0)</f>
        <v>ELI LILLY</v>
      </c>
      <c r="B452" t="s">
        <v>721</v>
      </c>
      <c r="C452" t="s">
        <v>265</v>
      </c>
      <c r="D452" t="s">
        <v>336</v>
      </c>
      <c r="E452" t="s">
        <v>101</v>
      </c>
      <c r="F452" s="111">
        <f>+VLOOKUP(C452,'Selectable Table'!O:P,2,0)</f>
        <v>40700</v>
      </c>
      <c r="G452" s="111" t="str">
        <f>+VLOOKUP(F452,'Selectable Table'!P:Q,2,0)</f>
        <v>Revenues - Third Parties</v>
      </c>
      <c r="I452" t="s">
        <v>269</v>
      </c>
      <c r="J452" s="111">
        <v>2026</v>
      </c>
      <c r="K452" s="111">
        <v>7</v>
      </c>
      <c r="L452" s="111" t="s">
        <v>94</v>
      </c>
      <c r="M452">
        <v>-2327.7462789000001</v>
      </c>
      <c r="N452">
        <v>1</v>
      </c>
      <c r="O452">
        <v>-2327.7462789000001</v>
      </c>
      <c r="P452" t="s">
        <v>615</v>
      </c>
      <c r="Q452" s="111">
        <f>+VLOOKUP(I452,'Selectable Table'!AB:AC,2,0)</f>
        <v>1</v>
      </c>
    </row>
    <row r="453" spans="1:17" x14ac:dyDescent="0.25">
      <c r="A453" s="111" t="str">
        <f>+VLOOKUP(C453,'Selectable Table'!D:EB,2,0)</f>
        <v>ELI LILLY</v>
      </c>
      <c r="B453" t="s">
        <v>725</v>
      </c>
      <c r="C453" t="s">
        <v>265</v>
      </c>
      <c r="D453" t="s">
        <v>336</v>
      </c>
      <c r="E453" t="s">
        <v>101</v>
      </c>
      <c r="F453" s="111">
        <f>+VLOOKUP(C453,'Selectable Table'!O:P,2,0)</f>
        <v>40700</v>
      </c>
      <c r="G453" s="111" t="str">
        <f>+VLOOKUP(F453,'Selectable Table'!P:Q,2,0)</f>
        <v>Revenues - Third Parties</v>
      </c>
      <c r="I453" t="s">
        <v>269</v>
      </c>
      <c r="J453" s="111">
        <v>2026</v>
      </c>
      <c r="K453" s="111">
        <v>7</v>
      </c>
      <c r="L453" s="111" t="s">
        <v>94</v>
      </c>
      <c r="M453">
        <v>-1898.8313252999997</v>
      </c>
      <c r="N453">
        <v>1</v>
      </c>
      <c r="O453">
        <v>-1898.8313252999997</v>
      </c>
      <c r="P453" t="s">
        <v>615</v>
      </c>
      <c r="Q453" s="111">
        <f>+VLOOKUP(I453,'Selectable Table'!AB:AC,2,0)</f>
        <v>1</v>
      </c>
    </row>
    <row r="454" spans="1:17" x14ac:dyDescent="0.25">
      <c r="A454" s="111" t="str">
        <f>+VLOOKUP(C454,'Selectable Table'!D:EB,2,0)</f>
        <v>J &amp; J</v>
      </c>
      <c r="B454" t="s">
        <v>408</v>
      </c>
      <c r="C454" t="s">
        <v>107</v>
      </c>
      <c r="D454" t="s">
        <v>336</v>
      </c>
      <c r="E454" t="s">
        <v>101</v>
      </c>
      <c r="F454" s="111">
        <f>+VLOOKUP(C454,'Selectable Table'!O:P,2,0)</f>
        <v>40700</v>
      </c>
      <c r="G454" s="111" t="str">
        <f>+VLOOKUP(F454,'Selectable Table'!P:Q,2,0)</f>
        <v>Revenues - Third Parties</v>
      </c>
      <c r="I454" t="s">
        <v>269</v>
      </c>
      <c r="J454" s="111">
        <v>2026</v>
      </c>
      <c r="K454" s="111">
        <v>7</v>
      </c>
      <c r="L454" s="111" t="s">
        <v>94</v>
      </c>
      <c r="M454">
        <v>-5186.7235097999992</v>
      </c>
      <c r="N454">
        <v>1</v>
      </c>
      <c r="O454">
        <v>-5186.7235097999992</v>
      </c>
      <c r="P454" t="s">
        <v>615</v>
      </c>
      <c r="Q454" s="111">
        <f>+VLOOKUP(I454,'Selectable Table'!AB:AC,2,0)</f>
        <v>1</v>
      </c>
    </row>
    <row r="455" spans="1:17" x14ac:dyDescent="0.25">
      <c r="A455" s="111" t="str">
        <f>+VLOOKUP(C455,'Selectable Table'!D:EB,2,0)</f>
        <v>ELI LILLY</v>
      </c>
      <c r="B455" t="s">
        <v>726</v>
      </c>
      <c r="C455" t="s">
        <v>265</v>
      </c>
      <c r="D455" t="s">
        <v>336</v>
      </c>
      <c r="E455" t="s">
        <v>101</v>
      </c>
      <c r="F455" s="111">
        <f>+VLOOKUP(C455,'Selectable Table'!O:P,2,0)</f>
        <v>40700</v>
      </c>
      <c r="G455" s="111" t="str">
        <f>+VLOOKUP(F455,'Selectable Table'!P:Q,2,0)</f>
        <v>Revenues - Third Parties</v>
      </c>
      <c r="I455" t="s">
        <v>269</v>
      </c>
      <c r="J455" s="111">
        <v>2026</v>
      </c>
      <c r="K455" s="111">
        <v>7</v>
      </c>
      <c r="L455" s="111" t="s">
        <v>94</v>
      </c>
      <c r="M455">
        <v>-1641.2945773000001</v>
      </c>
      <c r="N455">
        <v>1</v>
      </c>
      <c r="O455">
        <v>-1641.2945773000001</v>
      </c>
      <c r="P455" t="s">
        <v>615</v>
      </c>
      <c r="Q455" s="111">
        <f>+VLOOKUP(I455,'Selectable Table'!AB:AC,2,0)</f>
        <v>1</v>
      </c>
    </row>
    <row r="456" spans="1:17" x14ac:dyDescent="0.25">
      <c r="A456" s="111" t="str">
        <f>+VLOOKUP(C456,'Selectable Table'!D:EB,2,0)</f>
        <v>ELI LILLY</v>
      </c>
      <c r="B456" t="s">
        <v>727</v>
      </c>
      <c r="C456" t="s">
        <v>265</v>
      </c>
      <c r="D456" t="s">
        <v>336</v>
      </c>
      <c r="E456" t="s">
        <v>101</v>
      </c>
      <c r="F456" s="111">
        <f>+VLOOKUP(C456,'Selectable Table'!O:P,2,0)</f>
        <v>40700</v>
      </c>
      <c r="G456" s="111" t="str">
        <f>+VLOOKUP(F456,'Selectable Table'!P:Q,2,0)</f>
        <v>Revenues - Third Parties</v>
      </c>
      <c r="I456" t="s">
        <v>269</v>
      </c>
      <c r="J456" s="111">
        <v>2026</v>
      </c>
      <c r="K456" s="111">
        <v>7</v>
      </c>
      <c r="L456" s="111" t="s">
        <v>94</v>
      </c>
      <c r="M456">
        <v>-11757.971782199998</v>
      </c>
      <c r="N456">
        <v>1</v>
      </c>
      <c r="O456">
        <v>-11757.971782199998</v>
      </c>
      <c r="P456" t="s">
        <v>615</v>
      </c>
      <c r="Q456" s="111">
        <f>+VLOOKUP(I456,'Selectable Table'!AB:AC,2,0)</f>
        <v>1</v>
      </c>
    </row>
    <row r="457" spans="1:17" x14ac:dyDescent="0.25">
      <c r="A457" s="111" t="str">
        <f>+VLOOKUP(C457,'Selectable Table'!D:EB,2,0)</f>
        <v>J &amp; J</v>
      </c>
      <c r="B457" t="s">
        <v>412</v>
      </c>
      <c r="C457" t="s">
        <v>107</v>
      </c>
      <c r="D457" t="s">
        <v>336</v>
      </c>
      <c r="E457" t="s">
        <v>101</v>
      </c>
      <c r="F457" s="111">
        <f>+VLOOKUP(C457,'Selectable Table'!O:P,2,0)</f>
        <v>40700</v>
      </c>
      <c r="G457" s="111" t="str">
        <f>+VLOOKUP(F457,'Selectable Table'!P:Q,2,0)</f>
        <v>Revenues - Third Parties</v>
      </c>
      <c r="I457" t="s">
        <v>269</v>
      </c>
      <c r="J457" s="111">
        <v>2026</v>
      </c>
      <c r="K457" s="111">
        <v>7</v>
      </c>
      <c r="L457" s="111" t="s">
        <v>94</v>
      </c>
      <c r="M457">
        <v>-39126.001603849989</v>
      </c>
      <c r="N457">
        <v>1</v>
      </c>
      <c r="O457">
        <v>-39126.001603849989</v>
      </c>
      <c r="P457" t="s">
        <v>615</v>
      </c>
      <c r="Q457" s="111">
        <f>+VLOOKUP(I457,'Selectable Table'!AB:AC,2,0)</f>
        <v>1</v>
      </c>
    </row>
    <row r="458" spans="1:17" x14ac:dyDescent="0.25">
      <c r="A458" s="111" t="str">
        <f>+VLOOKUP(C458,'Selectable Table'!D:EB,2,0)</f>
        <v>ELI LILLY</v>
      </c>
      <c r="B458" t="s">
        <v>416</v>
      </c>
      <c r="C458" t="s">
        <v>265</v>
      </c>
      <c r="D458" t="s">
        <v>336</v>
      </c>
      <c r="E458" t="s">
        <v>101</v>
      </c>
      <c r="F458" s="111">
        <f>+VLOOKUP(C458,'Selectable Table'!O:P,2,0)</f>
        <v>40700</v>
      </c>
      <c r="G458" s="111" t="str">
        <f>+VLOOKUP(F458,'Selectable Table'!P:Q,2,0)</f>
        <v>Revenues - Third Parties</v>
      </c>
      <c r="I458" t="s">
        <v>269</v>
      </c>
      <c r="J458" s="111">
        <v>2026</v>
      </c>
      <c r="K458" s="111">
        <v>7</v>
      </c>
      <c r="L458" s="111" t="s">
        <v>94</v>
      </c>
      <c r="M458">
        <v>-721.36217790000001</v>
      </c>
      <c r="N458">
        <v>1</v>
      </c>
      <c r="O458">
        <v>-721.36217790000001</v>
      </c>
      <c r="P458" t="s">
        <v>615</v>
      </c>
      <c r="Q458" s="111">
        <f>+VLOOKUP(I458,'Selectable Table'!AB:AC,2,0)</f>
        <v>1</v>
      </c>
    </row>
    <row r="459" spans="1:17" x14ac:dyDescent="0.25">
      <c r="A459" s="111" t="str">
        <f>+VLOOKUP(C459,'Selectable Table'!D:EB,2,0)</f>
        <v>ELI LILLY</v>
      </c>
      <c r="B459" t="s">
        <v>3163</v>
      </c>
      <c r="C459" t="s">
        <v>265</v>
      </c>
      <c r="D459" t="s">
        <v>336</v>
      </c>
      <c r="E459" t="s">
        <v>101</v>
      </c>
      <c r="F459" s="111">
        <f>+VLOOKUP(C459,'Selectable Table'!O:P,2,0)</f>
        <v>40700</v>
      </c>
      <c r="G459" s="111" t="str">
        <f>+VLOOKUP(F459,'Selectable Table'!P:Q,2,0)</f>
        <v>Revenues - Third Parties</v>
      </c>
      <c r="I459" t="s">
        <v>269</v>
      </c>
      <c r="J459" s="111">
        <v>2026</v>
      </c>
      <c r="K459" s="111">
        <v>7</v>
      </c>
      <c r="L459" s="111" t="s">
        <v>94</v>
      </c>
      <c r="M459">
        <v>-1941.5284945000001</v>
      </c>
      <c r="N459">
        <v>1</v>
      </c>
      <c r="O459">
        <v>-1941.5284945000001</v>
      </c>
      <c r="P459" t="s">
        <v>615</v>
      </c>
      <c r="Q459" s="111">
        <f>+VLOOKUP(I459,'Selectable Table'!AB:AC,2,0)</f>
        <v>1</v>
      </c>
    </row>
    <row r="460" spans="1:17" x14ac:dyDescent="0.25">
      <c r="A460" s="111" t="str">
        <f>+VLOOKUP(C460,'Selectable Table'!D:EB,2,0)</f>
        <v>ELI LILLY</v>
      </c>
      <c r="B460" t="s">
        <v>277</v>
      </c>
      <c r="C460" t="s">
        <v>265</v>
      </c>
      <c r="D460" t="s">
        <v>336</v>
      </c>
      <c r="E460" t="s">
        <v>101</v>
      </c>
      <c r="F460" s="111">
        <f>+VLOOKUP(C460,'Selectable Table'!O:P,2,0)</f>
        <v>40700</v>
      </c>
      <c r="G460" s="111" t="str">
        <f>+VLOOKUP(F460,'Selectable Table'!P:Q,2,0)</f>
        <v>Revenues - Third Parties</v>
      </c>
      <c r="I460" t="s">
        <v>269</v>
      </c>
      <c r="J460" s="111">
        <v>2026</v>
      </c>
      <c r="K460" s="111">
        <v>7</v>
      </c>
      <c r="L460" s="111" t="s">
        <v>94</v>
      </c>
      <c r="M460">
        <v>-68310.152678950006</v>
      </c>
      <c r="N460">
        <v>1</v>
      </c>
      <c r="O460">
        <v>-68310.152678950006</v>
      </c>
      <c r="P460" t="s">
        <v>615</v>
      </c>
      <c r="Q460" s="111">
        <f>+VLOOKUP(I460,'Selectable Table'!AB:AC,2,0)</f>
        <v>1</v>
      </c>
    </row>
    <row r="461" spans="1:17" x14ac:dyDescent="0.25">
      <c r="A461" s="111" t="str">
        <f>+VLOOKUP(C461,'Selectable Table'!D:EB,2,0)</f>
        <v>ELI LILLY</v>
      </c>
      <c r="B461" t="s">
        <v>279</v>
      </c>
      <c r="C461" t="s">
        <v>265</v>
      </c>
      <c r="D461" t="s">
        <v>336</v>
      </c>
      <c r="E461" t="s">
        <v>101</v>
      </c>
      <c r="F461" s="111">
        <f>+VLOOKUP(C461,'Selectable Table'!O:P,2,0)</f>
        <v>40700</v>
      </c>
      <c r="G461" s="111" t="str">
        <f>+VLOOKUP(F461,'Selectable Table'!P:Q,2,0)</f>
        <v>Revenues - Third Parties</v>
      </c>
      <c r="I461" t="s">
        <v>269</v>
      </c>
      <c r="J461" s="111">
        <v>2026</v>
      </c>
      <c r="K461" s="111">
        <v>7</v>
      </c>
      <c r="L461" s="111" t="s">
        <v>94</v>
      </c>
      <c r="M461">
        <v>-3284.3263540499997</v>
      </c>
      <c r="N461">
        <v>1</v>
      </c>
      <c r="O461">
        <v>-3284.3263540499997</v>
      </c>
      <c r="P461" t="s">
        <v>615</v>
      </c>
      <c r="Q461" s="111">
        <f>+VLOOKUP(I461,'Selectable Table'!AB:AC,2,0)</f>
        <v>1</v>
      </c>
    </row>
    <row r="462" spans="1:17" x14ac:dyDescent="0.25">
      <c r="A462" s="111" t="str">
        <f>+VLOOKUP(C462,'Selectable Table'!D:EB,2,0)</f>
        <v>J &amp; J</v>
      </c>
      <c r="B462" t="s">
        <v>430</v>
      </c>
      <c r="C462" t="s">
        <v>107</v>
      </c>
      <c r="D462" t="s">
        <v>336</v>
      </c>
      <c r="E462" t="s">
        <v>101</v>
      </c>
      <c r="F462" s="111">
        <f>+VLOOKUP(C462,'Selectable Table'!O:P,2,0)</f>
        <v>40700</v>
      </c>
      <c r="G462" s="111" t="str">
        <f>+VLOOKUP(F462,'Selectable Table'!P:Q,2,0)</f>
        <v>Revenues - Third Parties</v>
      </c>
      <c r="I462" t="s">
        <v>269</v>
      </c>
      <c r="J462" s="111">
        <v>2026</v>
      </c>
      <c r="K462" s="111">
        <v>7</v>
      </c>
      <c r="L462" s="111" t="s">
        <v>94</v>
      </c>
      <c r="M462">
        <v>-55791.567290899999</v>
      </c>
      <c r="N462">
        <v>1</v>
      </c>
      <c r="O462">
        <v>-55791.567290899999</v>
      </c>
      <c r="P462" t="s">
        <v>615</v>
      </c>
      <c r="Q462" s="111">
        <f>+VLOOKUP(I462,'Selectable Table'!AB:AC,2,0)</f>
        <v>1</v>
      </c>
    </row>
    <row r="463" spans="1:17" x14ac:dyDescent="0.25">
      <c r="A463" s="111" t="str">
        <f>+VLOOKUP(C463,'Selectable Table'!D:EB,2,0)</f>
        <v>J &amp; J</v>
      </c>
      <c r="B463" t="s">
        <v>434</v>
      </c>
      <c r="C463" t="s">
        <v>107</v>
      </c>
      <c r="D463" t="s">
        <v>336</v>
      </c>
      <c r="E463" t="s">
        <v>101</v>
      </c>
      <c r="F463" s="111">
        <f>+VLOOKUP(C463,'Selectable Table'!O:P,2,0)</f>
        <v>40700</v>
      </c>
      <c r="G463" s="111" t="str">
        <f>+VLOOKUP(F463,'Selectable Table'!P:Q,2,0)</f>
        <v>Revenues - Third Parties</v>
      </c>
      <c r="I463" t="s">
        <v>269</v>
      </c>
      <c r="J463" s="111">
        <v>2026</v>
      </c>
      <c r="K463" s="111">
        <v>7</v>
      </c>
      <c r="L463" s="111" t="s">
        <v>94</v>
      </c>
      <c r="M463">
        <v>-29038.571577749997</v>
      </c>
      <c r="N463">
        <v>1</v>
      </c>
      <c r="O463">
        <v>-29038.571577749997</v>
      </c>
      <c r="P463" t="s">
        <v>615</v>
      </c>
      <c r="Q463" s="111">
        <f>+VLOOKUP(I463,'Selectable Table'!AB:AC,2,0)</f>
        <v>1</v>
      </c>
    </row>
    <row r="464" spans="1:17" x14ac:dyDescent="0.25">
      <c r="A464" s="111" t="str">
        <f>+VLOOKUP(C464,'Selectable Table'!D:EB,2,0)</f>
        <v>J &amp; J</v>
      </c>
      <c r="B464" t="s">
        <v>3164</v>
      </c>
      <c r="C464" t="s">
        <v>107</v>
      </c>
      <c r="D464" t="s">
        <v>336</v>
      </c>
      <c r="E464" t="s">
        <v>101</v>
      </c>
      <c r="F464" s="111">
        <f>+VLOOKUP(C464,'Selectable Table'!O:P,2,0)</f>
        <v>40700</v>
      </c>
      <c r="G464" s="111" t="str">
        <f>+VLOOKUP(F464,'Selectable Table'!P:Q,2,0)</f>
        <v>Revenues - Third Parties</v>
      </c>
      <c r="I464" t="s">
        <v>269</v>
      </c>
      <c r="J464" s="111">
        <v>2026</v>
      </c>
      <c r="K464" s="111">
        <v>7</v>
      </c>
      <c r="L464" s="111" t="s">
        <v>94</v>
      </c>
      <c r="M464">
        <v>-1546.7734596999999</v>
      </c>
      <c r="N464">
        <v>1</v>
      </c>
      <c r="O464">
        <v>-1546.7734596999999</v>
      </c>
      <c r="P464" t="s">
        <v>615</v>
      </c>
      <c r="Q464" s="111">
        <f>+VLOOKUP(I464,'Selectable Table'!AB:AC,2,0)</f>
        <v>1</v>
      </c>
    </row>
    <row r="465" spans="1:17" x14ac:dyDescent="0.25">
      <c r="A465" s="111" t="str">
        <f>+VLOOKUP(C465,'Selectable Table'!D:EB,2,0)</f>
        <v>ASTRAZENECA</v>
      </c>
      <c r="B465" t="s">
        <v>748</v>
      </c>
      <c r="C465" t="s">
        <v>296</v>
      </c>
      <c r="D465" t="s">
        <v>336</v>
      </c>
      <c r="E465" t="s">
        <v>101</v>
      </c>
      <c r="F465" s="111">
        <f>+VLOOKUP(C465,'Selectable Table'!O:P,2,0)</f>
        <v>40700</v>
      </c>
      <c r="G465" s="111" t="str">
        <f>+VLOOKUP(F465,'Selectable Table'!P:Q,2,0)</f>
        <v>Revenues - Third Parties</v>
      </c>
      <c r="I465" t="s">
        <v>269</v>
      </c>
      <c r="J465" s="111">
        <v>2026</v>
      </c>
      <c r="K465" s="111">
        <v>7</v>
      </c>
      <c r="L465" s="111" t="s">
        <v>94</v>
      </c>
      <c r="M465">
        <v>-1873.3000884499995</v>
      </c>
      <c r="N465">
        <v>1</v>
      </c>
      <c r="O465">
        <v>-1873.3000884499995</v>
      </c>
      <c r="P465" t="s">
        <v>615</v>
      </c>
      <c r="Q465" s="111">
        <f>+VLOOKUP(I465,'Selectable Table'!AB:AC,2,0)</f>
        <v>1</v>
      </c>
    </row>
    <row r="466" spans="1:17" x14ac:dyDescent="0.25">
      <c r="A466" s="111" t="str">
        <f>+VLOOKUP(C466,'Selectable Table'!D:EB,2,0)</f>
        <v>ELI LILLY</v>
      </c>
      <c r="B466" t="s">
        <v>452</v>
      </c>
      <c r="C466" t="s">
        <v>265</v>
      </c>
      <c r="D466" t="s">
        <v>336</v>
      </c>
      <c r="E466" t="s">
        <v>101</v>
      </c>
      <c r="F466" s="111">
        <f>+VLOOKUP(C466,'Selectable Table'!O:P,2,0)</f>
        <v>40700</v>
      </c>
      <c r="G466" s="111" t="str">
        <f>+VLOOKUP(F466,'Selectable Table'!P:Q,2,0)</f>
        <v>Revenues - Third Parties</v>
      </c>
      <c r="I466" t="s">
        <v>269</v>
      </c>
      <c r="J466" s="111">
        <v>2026</v>
      </c>
      <c r="K466" s="111">
        <v>7</v>
      </c>
      <c r="L466" s="111" t="s">
        <v>94</v>
      </c>
      <c r="M466">
        <v>-2998.5945723999998</v>
      </c>
      <c r="N466">
        <v>1</v>
      </c>
      <c r="O466">
        <v>-2998.5945723999998</v>
      </c>
      <c r="P466" t="s">
        <v>615</v>
      </c>
      <c r="Q466" s="111">
        <f>+VLOOKUP(I466,'Selectable Table'!AB:AC,2,0)</f>
        <v>1</v>
      </c>
    </row>
    <row r="467" spans="1:17" x14ac:dyDescent="0.25">
      <c r="A467" s="111" t="str">
        <f>+VLOOKUP(C467,'Selectable Table'!D:EB,2,0)</f>
        <v>J &amp; J</v>
      </c>
      <c r="B467" t="s">
        <v>348</v>
      </c>
      <c r="C467" t="s">
        <v>107</v>
      </c>
      <c r="D467" t="s">
        <v>336</v>
      </c>
      <c r="E467" t="s">
        <v>101</v>
      </c>
      <c r="F467" s="111">
        <f>+VLOOKUP(C467,'Selectable Table'!O:P,2,0)</f>
        <v>40700</v>
      </c>
      <c r="G467" s="111" t="str">
        <f>+VLOOKUP(F467,'Selectable Table'!P:Q,2,0)</f>
        <v>Revenues - Third Parties</v>
      </c>
      <c r="I467" t="s">
        <v>269</v>
      </c>
      <c r="J467" s="111">
        <v>2026</v>
      </c>
      <c r="K467" s="111">
        <v>7</v>
      </c>
      <c r="L467" s="111" t="s">
        <v>94</v>
      </c>
      <c r="M467">
        <v>-30922.051955199993</v>
      </c>
      <c r="N467">
        <v>1</v>
      </c>
      <c r="O467">
        <v>-30922.051955199993</v>
      </c>
      <c r="P467" t="s">
        <v>615</v>
      </c>
      <c r="Q467" s="111">
        <f>+VLOOKUP(I467,'Selectable Table'!AB:AC,2,0)</f>
        <v>1</v>
      </c>
    </row>
    <row r="468" spans="1:17" x14ac:dyDescent="0.25">
      <c r="A468" s="111" t="str">
        <f>+VLOOKUP(C468,'Selectable Table'!D:EB,2,0)</f>
        <v>ASTRAZENECA</v>
      </c>
      <c r="B468" t="s">
        <v>297</v>
      </c>
      <c r="C468" t="s">
        <v>296</v>
      </c>
      <c r="D468" t="s">
        <v>336</v>
      </c>
      <c r="E468" t="s">
        <v>101</v>
      </c>
      <c r="F468" s="111">
        <f>+VLOOKUP(C468,'Selectable Table'!O:P,2,0)</f>
        <v>40700</v>
      </c>
      <c r="G468" s="111" t="str">
        <f>+VLOOKUP(F468,'Selectable Table'!P:Q,2,0)</f>
        <v>Revenues - Third Parties</v>
      </c>
      <c r="I468" t="s">
        <v>269</v>
      </c>
      <c r="J468" s="111">
        <v>2026</v>
      </c>
      <c r="K468" s="111">
        <v>7</v>
      </c>
      <c r="L468" s="111" t="s">
        <v>94</v>
      </c>
      <c r="M468">
        <v>-10660.203653399998</v>
      </c>
      <c r="N468">
        <v>1</v>
      </c>
      <c r="O468">
        <v>-10660.203653399998</v>
      </c>
      <c r="P468" t="s">
        <v>615</v>
      </c>
      <c r="Q468" s="111">
        <f>+VLOOKUP(I468,'Selectable Table'!AB:AC,2,0)</f>
        <v>1</v>
      </c>
    </row>
    <row r="469" spans="1:17" x14ac:dyDescent="0.25">
      <c r="A469" s="111" t="str">
        <f>+VLOOKUP(C469,'Selectable Table'!D:EB,2,0)</f>
        <v>ASTRAZENECA</v>
      </c>
      <c r="B469" t="s">
        <v>298</v>
      </c>
      <c r="C469" t="s">
        <v>296</v>
      </c>
      <c r="D469" t="s">
        <v>336</v>
      </c>
      <c r="E469" t="s">
        <v>101</v>
      </c>
      <c r="F469" s="111">
        <f>+VLOOKUP(C469,'Selectable Table'!O:P,2,0)</f>
        <v>40700</v>
      </c>
      <c r="G469" s="111" t="str">
        <f>+VLOOKUP(F469,'Selectable Table'!P:Q,2,0)</f>
        <v>Revenues - Third Parties</v>
      </c>
      <c r="I469" t="s">
        <v>269</v>
      </c>
      <c r="J469" s="111">
        <v>2026</v>
      </c>
      <c r="K469" s="111">
        <v>7</v>
      </c>
      <c r="L469" s="111" t="s">
        <v>94</v>
      </c>
      <c r="M469">
        <v>-5724.0544473</v>
      </c>
      <c r="N469">
        <v>1</v>
      </c>
      <c r="O469">
        <v>-5724.0544473</v>
      </c>
      <c r="P469" t="s">
        <v>615</v>
      </c>
      <c r="Q469" s="111">
        <f>+VLOOKUP(I469,'Selectable Table'!AB:AC,2,0)</f>
        <v>1</v>
      </c>
    </row>
    <row r="470" spans="1:17" x14ac:dyDescent="0.25">
      <c r="A470" s="111" t="str">
        <f>+VLOOKUP(C470,'Selectable Table'!D:EB,2,0)</f>
        <v>J &amp; J</v>
      </c>
      <c r="B470" t="s">
        <v>349</v>
      </c>
      <c r="C470" t="s">
        <v>107</v>
      </c>
      <c r="D470" t="s">
        <v>336</v>
      </c>
      <c r="E470" t="s">
        <v>101</v>
      </c>
      <c r="F470" s="111">
        <f>+VLOOKUP(C470,'Selectable Table'!O:P,2,0)</f>
        <v>40700</v>
      </c>
      <c r="G470" s="111" t="str">
        <f>+VLOOKUP(F470,'Selectable Table'!P:Q,2,0)</f>
        <v>Revenues - Third Parties</v>
      </c>
      <c r="I470" t="s">
        <v>269</v>
      </c>
      <c r="J470" s="111">
        <v>2026</v>
      </c>
      <c r="K470" s="111">
        <v>7</v>
      </c>
      <c r="L470" s="111" t="s">
        <v>94</v>
      </c>
      <c r="M470">
        <v>-1199.9476622</v>
      </c>
      <c r="N470">
        <v>1</v>
      </c>
      <c r="O470">
        <v>-1199.9476622</v>
      </c>
      <c r="P470" t="s">
        <v>615</v>
      </c>
      <c r="Q470" s="111">
        <f>+VLOOKUP(I470,'Selectable Table'!AB:AC,2,0)</f>
        <v>1</v>
      </c>
    </row>
    <row r="471" spans="1:17" x14ac:dyDescent="0.25">
      <c r="A471" s="111" t="str">
        <f>+VLOOKUP(C471,'Selectable Table'!D:EB,2,0)</f>
        <v>J &amp; J</v>
      </c>
      <c r="B471" t="s">
        <v>755</v>
      </c>
      <c r="C471" t="s">
        <v>107</v>
      </c>
      <c r="D471" t="s">
        <v>336</v>
      </c>
      <c r="E471" t="s">
        <v>101</v>
      </c>
      <c r="F471" s="111">
        <f>+VLOOKUP(C471,'Selectable Table'!O:P,2,0)</f>
        <v>40700</v>
      </c>
      <c r="G471" s="111" t="str">
        <f>+VLOOKUP(F471,'Selectable Table'!P:Q,2,0)</f>
        <v>Revenues - Third Parties</v>
      </c>
      <c r="I471" t="s">
        <v>269</v>
      </c>
      <c r="J471" s="111">
        <v>2026</v>
      </c>
      <c r="K471" s="111">
        <v>7</v>
      </c>
      <c r="L471" s="111" t="s">
        <v>94</v>
      </c>
      <c r="M471">
        <v>-355.13242204999989</v>
      </c>
      <c r="N471">
        <v>1</v>
      </c>
      <c r="O471">
        <v>-355.13242204999989</v>
      </c>
      <c r="P471" t="s">
        <v>615</v>
      </c>
      <c r="Q471" s="111">
        <f>+VLOOKUP(I471,'Selectable Table'!AB:AC,2,0)</f>
        <v>1</v>
      </c>
    </row>
    <row r="472" spans="1:17" x14ac:dyDescent="0.25">
      <c r="A472" s="111" t="str">
        <f>+VLOOKUP(C472,'Selectable Table'!D:EB,2,0)</f>
        <v>ELI LILLY</v>
      </c>
      <c r="B472" t="s">
        <v>280</v>
      </c>
      <c r="C472" t="s">
        <v>265</v>
      </c>
      <c r="D472" t="s">
        <v>336</v>
      </c>
      <c r="E472" t="s">
        <v>101</v>
      </c>
      <c r="F472" s="111">
        <f>+VLOOKUP(C472,'Selectable Table'!O:P,2,0)</f>
        <v>40700</v>
      </c>
      <c r="G472" s="111" t="str">
        <f>+VLOOKUP(F472,'Selectable Table'!P:Q,2,0)</f>
        <v>Revenues - Third Parties</v>
      </c>
      <c r="I472" t="s">
        <v>269</v>
      </c>
      <c r="J472" s="111">
        <v>2026</v>
      </c>
      <c r="K472" s="111">
        <v>7</v>
      </c>
      <c r="L472" s="111" t="s">
        <v>94</v>
      </c>
      <c r="M472">
        <v>-4142.10167525</v>
      </c>
      <c r="N472">
        <v>1</v>
      </c>
      <c r="O472">
        <v>-4142.10167525</v>
      </c>
      <c r="P472" t="s">
        <v>615</v>
      </c>
      <c r="Q472" s="111">
        <f>+VLOOKUP(I472,'Selectable Table'!AB:AC,2,0)</f>
        <v>1</v>
      </c>
    </row>
    <row r="473" spans="1:17" x14ac:dyDescent="0.25">
      <c r="A473" s="111" t="str">
        <f>+VLOOKUP(C473,'Selectable Table'!D:EB,2,0)</f>
        <v>ELI LILLY</v>
      </c>
      <c r="B473" t="s">
        <v>281</v>
      </c>
      <c r="C473" t="s">
        <v>265</v>
      </c>
      <c r="D473" t="s">
        <v>336</v>
      </c>
      <c r="E473" t="s">
        <v>101</v>
      </c>
      <c r="F473" s="111">
        <f>+VLOOKUP(C473,'Selectable Table'!O:P,2,0)</f>
        <v>40700</v>
      </c>
      <c r="G473" s="111" t="str">
        <f>+VLOOKUP(F473,'Selectable Table'!P:Q,2,0)</f>
        <v>Revenues - Third Parties</v>
      </c>
      <c r="I473" t="s">
        <v>269</v>
      </c>
      <c r="J473" s="111">
        <v>2026</v>
      </c>
      <c r="K473" s="111">
        <v>7</v>
      </c>
      <c r="L473" s="111" t="s">
        <v>94</v>
      </c>
      <c r="M473">
        <v>-86122.308213199984</v>
      </c>
      <c r="N473">
        <v>1</v>
      </c>
      <c r="O473">
        <v>-86122.308213199984</v>
      </c>
      <c r="P473" t="s">
        <v>615</v>
      </c>
      <c r="Q473" s="111">
        <f>+VLOOKUP(I473,'Selectable Table'!AB:AC,2,0)</f>
        <v>1</v>
      </c>
    </row>
    <row r="474" spans="1:17" x14ac:dyDescent="0.25">
      <c r="A474" s="111" t="str">
        <f>+VLOOKUP(C474,'Selectable Table'!D:EB,2,0)</f>
        <v>J &amp; J</v>
      </c>
      <c r="B474" t="s">
        <v>469</v>
      </c>
      <c r="C474" t="s">
        <v>107</v>
      </c>
      <c r="D474" t="s">
        <v>336</v>
      </c>
      <c r="E474" t="s">
        <v>101</v>
      </c>
      <c r="F474" s="111">
        <f>+VLOOKUP(C474,'Selectable Table'!O:P,2,0)</f>
        <v>40700</v>
      </c>
      <c r="G474" s="111" t="str">
        <f>+VLOOKUP(F474,'Selectable Table'!P:Q,2,0)</f>
        <v>Revenues - Third Parties</v>
      </c>
      <c r="I474" t="s">
        <v>269</v>
      </c>
      <c r="J474" s="111">
        <v>2026</v>
      </c>
      <c r="K474" s="111">
        <v>7</v>
      </c>
      <c r="L474" s="111" t="s">
        <v>94</v>
      </c>
      <c r="M474">
        <v>-5100.6359291999997</v>
      </c>
      <c r="N474">
        <v>1</v>
      </c>
      <c r="O474">
        <v>-5100.6359291999997</v>
      </c>
      <c r="P474" t="s">
        <v>615</v>
      </c>
      <c r="Q474" s="111">
        <f>+VLOOKUP(I474,'Selectable Table'!AB:AC,2,0)</f>
        <v>1</v>
      </c>
    </row>
    <row r="475" spans="1:17" x14ac:dyDescent="0.25">
      <c r="A475" s="111" t="str">
        <f>+VLOOKUP(C475,'Selectable Table'!D:EB,2,0)</f>
        <v>J &amp; J</v>
      </c>
      <c r="B475" t="s">
        <v>350</v>
      </c>
      <c r="C475" t="s">
        <v>107</v>
      </c>
      <c r="D475" t="s">
        <v>336</v>
      </c>
      <c r="E475" t="s">
        <v>101</v>
      </c>
      <c r="F475" s="111">
        <f>+VLOOKUP(C475,'Selectable Table'!O:P,2,0)</f>
        <v>40700</v>
      </c>
      <c r="G475" s="111" t="str">
        <f>+VLOOKUP(F475,'Selectable Table'!P:Q,2,0)</f>
        <v>Revenues - Third Parties</v>
      </c>
      <c r="I475" t="s">
        <v>269</v>
      </c>
      <c r="J475" s="111">
        <v>2026</v>
      </c>
      <c r="K475" s="111">
        <v>7</v>
      </c>
      <c r="L475" s="111" t="s">
        <v>94</v>
      </c>
      <c r="M475">
        <v>-10446.641387</v>
      </c>
      <c r="N475">
        <v>1</v>
      </c>
      <c r="O475">
        <v>-10446.641387</v>
      </c>
      <c r="P475" t="s">
        <v>615</v>
      </c>
      <c r="Q475" s="111">
        <f>+VLOOKUP(I475,'Selectable Table'!AB:AC,2,0)</f>
        <v>1</v>
      </c>
    </row>
    <row r="476" spans="1:17" x14ac:dyDescent="0.25">
      <c r="A476" s="111" t="str">
        <f>+VLOOKUP(C476,'Selectable Table'!D:EB,2,0)</f>
        <v>J &amp; J</v>
      </c>
      <c r="B476" t="s">
        <v>471</v>
      </c>
      <c r="C476" t="s">
        <v>107</v>
      </c>
      <c r="D476" t="s">
        <v>336</v>
      </c>
      <c r="E476" t="s">
        <v>101</v>
      </c>
      <c r="F476" s="111">
        <f>+VLOOKUP(C476,'Selectable Table'!O:P,2,0)</f>
        <v>40700</v>
      </c>
      <c r="G476" s="111" t="str">
        <f>+VLOOKUP(F476,'Selectable Table'!P:Q,2,0)</f>
        <v>Revenues - Third Parties</v>
      </c>
      <c r="I476" t="s">
        <v>269</v>
      </c>
      <c r="J476" s="111">
        <v>2026</v>
      </c>
      <c r="K476" s="111">
        <v>7</v>
      </c>
      <c r="L476" s="111" t="s">
        <v>94</v>
      </c>
      <c r="M476">
        <v>-15020.79671085</v>
      </c>
      <c r="N476">
        <v>1</v>
      </c>
      <c r="O476">
        <v>-15020.79671085</v>
      </c>
      <c r="P476" t="s">
        <v>615</v>
      </c>
      <c r="Q476" s="111">
        <f>+VLOOKUP(I476,'Selectable Table'!AB:AC,2,0)</f>
        <v>1</v>
      </c>
    </row>
    <row r="477" spans="1:17" x14ac:dyDescent="0.25">
      <c r="A477" s="111" t="str">
        <f>+VLOOKUP(C477,'Selectable Table'!D:EB,2,0)</f>
        <v>ASTRAZENECA</v>
      </c>
      <c r="B477" t="s">
        <v>473</v>
      </c>
      <c r="C477" t="s">
        <v>296</v>
      </c>
      <c r="D477" t="s">
        <v>336</v>
      </c>
      <c r="E477" t="s">
        <v>101</v>
      </c>
      <c r="F477" s="111">
        <f>+VLOOKUP(C477,'Selectable Table'!O:P,2,0)</f>
        <v>40700</v>
      </c>
      <c r="G477" s="111" t="str">
        <f>+VLOOKUP(F477,'Selectable Table'!P:Q,2,0)</f>
        <v>Revenues - Third Parties</v>
      </c>
      <c r="I477" t="s">
        <v>269</v>
      </c>
      <c r="J477" s="111">
        <v>2026</v>
      </c>
      <c r="K477" s="111">
        <v>7</v>
      </c>
      <c r="L477" s="111" t="s">
        <v>94</v>
      </c>
      <c r="M477">
        <v>-12937.138554199999</v>
      </c>
      <c r="N477">
        <v>1</v>
      </c>
      <c r="O477">
        <v>-12937.138554199999</v>
      </c>
      <c r="P477" t="s">
        <v>615</v>
      </c>
      <c r="Q477" s="111">
        <f>+VLOOKUP(I477,'Selectable Table'!AB:AC,2,0)</f>
        <v>1</v>
      </c>
    </row>
    <row r="478" spans="1:17" x14ac:dyDescent="0.25">
      <c r="A478" s="111" t="str">
        <f>+VLOOKUP(C478,'Selectable Table'!D:EB,2,0)</f>
        <v>J &amp; J</v>
      </c>
      <c r="B478" t="s">
        <v>480</v>
      </c>
      <c r="C478" t="s">
        <v>107</v>
      </c>
      <c r="D478" t="s">
        <v>336</v>
      </c>
      <c r="E478" t="s">
        <v>101</v>
      </c>
      <c r="F478" s="111">
        <f>+VLOOKUP(C478,'Selectable Table'!O:P,2,0)</f>
        <v>40700</v>
      </c>
      <c r="G478" s="111" t="str">
        <f>+VLOOKUP(F478,'Selectable Table'!P:Q,2,0)</f>
        <v>Revenues - Third Parties</v>
      </c>
      <c r="I478" t="s">
        <v>269</v>
      </c>
      <c r="J478" s="111">
        <v>2026</v>
      </c>
      <c r="K478" s="111">
        <v>7</v>
      </c>
      <c r="L478" s="111" t="s">
        <v>94</v>
      </c>
      <c r="M478">
        <v>-44958.704025549996</v>
      </c>
      <c r="N478">
        <v>1</v>
      </c>
      <c r="O478">
        <v>-44958.704025549996</v>
      </c>
      <c r="P478" t="s">
        <v>615</v>
      </c>
      <c r="Q478" s="111">
        <f>+VLOOKUP(I478,'Selectable Table'!AB:AC,2,0)</f>
        <v>1</v>
      </c>
    </row>
    <row r="479" spans="1:17" x14ac:dyDescent="0.25">
      <c r="A479" s="111" t="str">
        <f>+VLOOKUP(C479,'Selectable Table'!D:EB,2,0)</f>
        <v>J &amp; J</v>
      </c>
      <c r="B479" t="s">
        <v>481</v>
      </c>
      <c r="C479" t="s">
        <v>107</v>
      </c>
      <c r="D479" t="s">
        <v>336</v>
      </c>
      <c r="E479" t="s">
        <v>101</v>
      </c>
      <c r="F479" s="111">
        <f>+VLOOKUP(C479,'Selectable Table'!O:P,2,0)</f>
        <v>40700</v>
      </c>
      <c r="G479" s="111" t="str">
        <f>+VLOOKUP(F479,'Selectable Table'!P:Q,2,0)</f>
        <v>Revenues - Third Parties</v>
      </c>
      <c r="I479" t="s">
        <v>269</v>
      </c>
      <c r="J479" s="111">
        <v>2026</v>
      </c>
      <c r="K479" s="111">
        <v>7</v>
      </c>
      <c r="L479" s="111" t="s">
        <v>94</v>
      </c>
      <c r="M479">
        <v>-12271.370852649998</v>
      </c>
      <c r="N479">
        <v>1</v>
      </c>
      <c r="O479">
        <v>-12271.370852649998</v>
      </c>
      <c r="P479" t="s">
        <v>615</v>
      </c>
      <c r="Q479" s="111">
        <f>+VLOOKUP(I479,'Selectable Table'!AB:AC,2,0)</f>
        <v>1</v>
      </c>
    </row>
    <row r="480" spans="1:17" x14ac:dyDescent="0.25">
      <c r="A480" s="111" t="str">
        <f>+VLOOKUP(C480,'Selectable Table'!D:EB,2,0)</f>
        <v>J &amp; J</v>
      </c>
      <c r="B480" t="s">
        <v>483</v>
      </c>
      <c r="C480" t="s">
        <v>107</v>
      </c>
      <c r="D480" t="s">
        <v>336</v>
      </c>
      <c r="E480" t="s">
        <v>101</v>
      </c>
      <c r="F480" s="111">
        <f>+VLOOKUP(C480,'Selectable Table'!O:P,2,0)</f>
        <v>40700</v>
      </c>
      <c r="G480" s="111" t="str">
        <f>+VLOOKUP(F480,'Selectable Table'!P:Q,2,0)</f>
        <v>Revenues - Third Parties</v>
      </c>
      <c r="I480" t="s">
        <v>269</v>
      </c>
      <c r="J480" s="111">
        <v>2026</v>
      </c>
      <c r="K480" s="111">
        <v>7</v>
      </c>
      <c r="L480" s="111" t="s">
        <v>94</v>
      </c>
      <c r="M480">
        <v>-15215.384883649998</v>
      </c>
      <c r="N480">
        <v>1</v>
      </c>
      <c r="O480">
        <v>-15215.384883649998</v>
      </c>
      <c r="P480" t="s">
        <v>615</v>
      </c>
      <c r="Q480" s="111">
        <f>+VLOOKUP(I480,'Selectable Table'!AB:AC,2,0)</f>
        <v>1</v>
      </c>
    </row>
    <row r="481" spans="1:17" x14ac:dyDescent="0.25">
      <c r="A481" s="111" t="str">
        <f>+VLOOKUP(C481,'Selectable Table'!D:EB,2,0)</f>
        <v>ELI LILLY</v>
      </c>
      <c r="B481" t="s">
        <v>357</v>
      </c>
      <c r="C481" t="s">
        <v>265</v>
      </c>
      <c r="D481" t="s">
        <v>336</v>
      </c>
      <c r="E481" t="s">
        <v>101</v>
      </c>
      <c r="F481" s="111">
        <f>+VLOOKUP(C481,'Selectable Table'!O:P,2,0)</f>
        <v>40700</v>
      </c>
      <c r="G481" s="111" t="str">
        <f>+VLOOKUP(F481,'Selectable Table'!P:Q,2,0)</f>
        <v>Revenues - Third Parties</v>
      </c>
      <c r="I481" t="s">
        <v>269</v>
      </c>
      <c r="J481" s="111">
        <v>2026</v>
      </c>
      <c r="K481" s="111">
        <v>7</v>
      </c>
      <c r="L481" s="111" t="s">
        <v>94</v>
      </c>
      <c r="M481">
        <v>-47584.435278450001</v>
      </c>
      <c r="N481">
        <v>1</v>
      </c>
      <c r="O481">
        <v>-47584.435278450001</v>
      </c>
      <c r="P481" t="s">
        <v>615</v>
      </c>
      <c r="Q481" s="111">
        <f>+VLOOKUP(I481,'Selectable Table'!AB:AC,2,0)</f>
        <v>1</v>
      </c>
    </row>
    <row r="482" spans="1:17" x14ac:dyDescent="0.25">
      <c r="A482" s="111" t="str">
        <f>+VLOOKUP(C482,'Selectable Table'!D:EB,2,0)</f>
        <v>J &amp; J</v>
      </c>
      <c r="B482" t="s">
        <v>493</v>
      </c>
      <c r="C482" t="s">
        <v>107</v>
      </c>
      <c r="D482" t="s">
        <v>336</v>
      </c>
      <c r="E482" t="s">
        <v>101</v>
      </c>
      <c r="F482" s="111">
        <f>+VLOOKUP(C482,'Selectable Table'!O:P,2,0)</f>
        <v>40700</v>
      </c>
      <c r="G482" s="111" t="str">
        <f>+VLOOKUP(F482,'Selectable Table'!P:Q,2,0)</f>
        <v>Revenues - Third Parties</v>
      </c>
      <c r="I482" t="s">
        <v>269</v>
      </c>
      <c r="J482" s="111">
        <v>2026</v>
      </c>
      <c r="K482" s="111">
        <v>7</v>
      </c>
      <c r="L482" s="111" t="s">
        <v>94</v>
      </c>
      <c r="M482">
        <v>-72040.015423599994</v>
      </c>
      <c r="N482">
        <v>1</v>
      </c>
      <c r="O482">
        <v>-72040.015423599994</v>
      </c>
      <c r="P482" t="s">
        <v>615</v>
      </c>
      <c r="Q482" s="111">
        <f>+VLOOKUP(I482,'Selectable Table'!AB:AC,2,0)</f>
        <v>1</v>
      </c>
    </row>
    <row r="483" spans="1:17" x14ac:dyDescent="0.25">
      <c r="A483" s="111" t="str">
        <f>+VLOOKUP(C483,'Selectable Table'!D:EB,2,0)</f>
        <v>J &amp; J</v>
      </c>
      <c r="B483" t="s">
        <v>495</v>
      </c>
      <c r="C483" t="s">
        <v>107</v>
      </c>
      <c r="D483" t="s">
        <v>336</v>
      </c>
      <c r="E483" t="s">
        <v>101</v>
      </c>
      <c r="F483" s="111">
        <f>+VLOOKUP(C483,'Selectable Table'!O:P,2,0)</f>
        <v>40700</v>
      </c>
      <c r="G483" s="111" t="str">
        <f>+VLOOKUP(F483,'Selectable Table'!P:Q,2,0)</f>
        <v>Revenues - Third Parties</v>
      </c>
      <c r="I483" t="s">
        <v>269</v>
      </c>
      <c r="J483" s="111">
        <v>2026</v>
      </c>
      <c r="K483" s="111">
        <v>7</v>
      </c>
      <c r="L483" s="111" t="s">
        <v>94</v>
      </c>
      <c r="M483">
        <v>-13438.643335249999</v>
      </c>
      <c r="N483">
        <v>1</v>
      </c>
      <c r="O483">
        <v>-13438.643335249999</v>
      </c>
      <c r="P483" t="s">
        <v>615</v>
      </c>
      <c r="Q483" s="111">
        <f>+VLOOKUP(I483,'Selectable Table'!AB:AC,2,0)</f>
        <v>1</v>
      </c>
    </row>
    <row r="484" spans="1:17" x14ac:dyDescent="0.25">
      <c r="A484" s="111" t="str">
        <f>+VLOOKUP(C484,'Selectable Table'!D:EB,2,0)</f>
        <v>ELI LILLY</v>
      </c>
      <c r="B484" t="s">
        <v>496</v>
      </c>
      <c r="C484" t="s">
        <v>265</v>
      </c>
      <c r="D484" t="s">
        <v>336</v>
      </c>
      <c r="E484" t="s">
        <v>101</v>
      </c>
      <c r="F484" s="111">
        <f>+VLOOKUP(C484,'Selectable Table'!O:P,2,0)</f>
        <v>40700</v>
      </c>
      <c r="G484" s="111" t="str">
        <f>+VLOOKUP(F484,'Selectable Table'!P:Q,2,0)</f>
        <v>Revenues - Third Parties</v>
      </c>
      <c r="I484" t="s">
        <v>269</v>
      </c>
      <c r="J484" s="111">
        <v>2026</v>
      </c>
      <c r="K484" s="111">
        <v>7</v>
      </c>
      <c r="L484" s="111" t="s">
        <v>94</v>
      </c>
      <c r="M484">
        <v>-3339.0092442</v>
      </c>
      <c r="N484">
        <v>1</v>
      </c>
      <c r="O484">
        <v>-3339.0092442</v>
      </c>
      <c r="P484" t="s">
        <v>615</v>
      </c>
      <c r="Q484" s="111">
        <f>+VLOOKUP(I484,'Selectable Table'!AB:AC,2,0)</f>
        <v>1</v>
      </c>
    </row>
    <row r="485" spans="1:17" x14ac:dyDescent="0.25">
      <c r="A485" s="111" t="str">
        <f>+VLOOKUP(C485,'Selectable Table'!D:EB,2,0)</f>
        <v>OTH CUST</v>
      </c>
      <c r="B485" t="s">
        <v>359</v>
      </c>
      <c r="C485" t="s">
        <v>360</v>
      </c>
      <c r="D485" t="s">
        <v>336</v>
      </c>
      <c r="E485" t="s">
        <v>101</v>
      </c>
      <c r="F485" s="111">
        <f>+VLOOKUP(C485,'Selectable Table'!O:P,2,0)</f>
        <v>40700</v>
      </c>
      <c r="G485" s="111" t="str">
        <f>+VLOOKUP(F485,'Selectable Table'!P:Q,2,0)</f>
        <v>Revenues - Third Parties</v>
      </c>
      <c r="I485" t="s">
        <v>269</v>
      </c>
      <c r="J485" s="111">
        <v>2026</v>
      </c>
      <c r="K485" s="111">
        <v>7</v>
      </c>
      <c r="L485" s="111" t="s">
        <v>94</v>
      </c>
      <c r="M485">
        <v>-11096.641922449999</v>
      </c>
      <c r="N485">
        <v>1</v>
      </c>
      <c r="O485">
        <v>-11096.641922449999</v>
      </c>
      <c r="P485" t="s">
        <v>615</v>
      </c>
      <c r="Q485" s="111">
        <f>+VLOOKUP(I485,'Selectable Table'!AB:AC,2,0)</f>
        <v>1</v>
      </c>
    </row>
    <row r="486" spans="1:17" x14ac:dyDescent="0.25">
      <c r="A486" s="111" t="str">
        <f>+VLOOKUP(C486,'Selectable Table'!D:EB,2,0)</f>
        <v>J &amp; J</v>
      </c>
      <c r="B486" t="s">
        <v>361</v>
      </c>
      <c r="C486" t="s">
        <v>107</v>
      </c>
      <c r="D486" t="s">
        <v>336</v>
      </c>
      <c r="E486" t="s">
        <v>101</v>
      </c>
      <c r="F486" s="111">
        <f>+VLOOKUP(C486,'Selectable Table'!O:P,2,0)</f>
        <v>40700</v>
      </c>
      <c r="G486" s="111" t="str">
        <f>+VLOOKUP(F486,'Selectable Table'!P:Q,2,0)</f>
        <v>Revenues - Third Parties</v>
      </c>
      <c r="I486" t="s">
        <v>269</v>
      </c>
      <c r="J486" s="111">
        <v>2026</v>
      </c>
      <c r="K486" s="111">
        <v>7</v>
      </c>
      <c r="L486" s="111" t="s">
        <v>94</v>
      </c>
      <c r="M486">
        <v>-2963.0454398999996</v>
      </c>
      <c r="N486">
        <v>1</v>
      </c>
      <c r="O486">
        <v>-2963.0454398999996</v>
      </c>
      <c r="P486" t="s">
        <v>615</v>
      </c>
      <c r="Q486" s="111">
        <f>+VLOOKUP(I486,'Selectable Table'!AB:AC,2,0)</f>
        <v>1</v>
      </c>
    </row>
    <row r="487" spans="1:17" x14ac:dyDescent="0.25">
      <c r="A487" s="111" t="str">
        <f>+VLOOKUP(C487,'Selectable Table'!D:EB,2,0)</f>
        <v>J &amp; J</v>
      </c>
      <c r="B487" t="s">
        <v>364</v>
      </c>
      <c r="C487" t="s">
        <v>107</v>
      </c>
      <c r="D487" t="s">
        <v>336</v>
      </c>
      <c r="E487" t="s">
        <v>101</v>
      </c>
      <c r="F487" s="111">
        <f>+VLOOKUP(C487,'Selectable Table'!O:P,2,0)</f>
        <v>40700</v>
      </c>
      <c r="G487" s="111" t="str">
        <f>+VLOOKUP(F487,'Selectable Table'!P:Q,2,0)</f>
        <v>Revenues - Third Parties</v>
      </c>
      <c r="I487" t="s">
        <v>269</v>
      </c>
      <c r="J487" s="111">
        <v>2026</v>
      </c>
      <c r="K487" s="111">
        <v>7</v>
      </c>
      <c r="L487" s="111" t="s">
        <v>94</v>
      </c>
      <c r="M487">
        <v>-561.22186504999991</v>
      </c>
      <c r="N487">
        <v>1</v>
      </c>
      <c r="O487">
        <v>-561.22186504999991</v>
      </c>
      <c r="P487" t="s">
        <v>615</v>
      </c>
      <c r="Q487" s="111">
        <f>+VLOOKUP(I487,'Selectable Table'!AB:AC,2,0)</f>
        <v>1</v>
      </c>
    </row>
    <row r="488" spans="1:17" x14ac:dyDescent="0.25">
      <c r="A488" s="111" t="str">
        <f>+VLOOKUP(C488,'Selectable Table'!D:EB,2,0)</f>
        <v>ELI LILLY</v>
      </c>
      <c r="B488" t="s">
        <v>509</v>
      </c>
      <c r="C488" t="s">
        <v>265</v>
      </c>
      <c r="D488" t="s">
        <v>336</v>
      </c>
      <c r="E488" t="s">
        <v>101</v>
      </c>
      <c r="F488" s="111">
        <f>+VLOOKUP(C488,'Selectable Table'!O:P,2,0)</f>
        <v>40700</v>
      </c>
      <c r="G488" s="111" t="str">
        <f>+VLOOKUP(F488,'Selectable Table'!P:Q,2,0)</f>
        <v>Revenues - Third Parties</v>
      </c>
      <c r="I488" t="s">
        <v>269</v>
      </c>
      <c r="J488" s="111">
        <v>2026</v>
      </c>
      <c r="K488" s="111">
        <v>7</v>
      </c>
      <c r="L488" s="111" t="s">
        <v>94</v>
      </c>
      <c r="M488">
        <v>-6759.4430599500001</v>
      </c>
      <c r="N488">
        <v>1</v>
      </c>
      <c r="O488">
        <v>-6759.4430599500001</v>
      </c>
      <c r="P488" t="s">
        <v>615</v>
      </c>
      <c r="Q488" s="111">
        <f>+VLOOKUP(I488,'Selectable Table'!AB:AC,2,0)</f>
        <v>1</v>
      </c>
    </row>
    <row r="489" spans="1:17" x14ac:dyDescent="0.25">
      <c r="A489" s="111" t="str">
        <f>+VLOOKUP(C489,'Selectable Table'!D:EB,2,0)</f>
        <v>J &amp; J</v>
      </c>
      <c r="B489" t="s">
        <v>511</v>
      </c>
      <c r="C489" t="s">
        <v>107</v>
      </c>
      <c r="D489" t="s">
        <v>336</v>
      </c>
      <c r="E489" t="s">
        <v>101</v>
      </c>
      <c r="F489" s="111">
        <f>+VLOOKUP(C489,'Selectable Table'!O:P,2,0)</f>
        <v>40700</v>
      </c>
      <c r="G489" s="111" t="str">
        <f>+VLOOKUP(F489,'Selectable Table'!P:Q,2,0)</f>
        <v>Revenues - Third Parties</v>
      </c>
      <c r="I489" t="s">
        <v>269</v>
      </c>
      <c r="J489" s="111">
        <v>2026</v>
      </c>
      <c r="K489" s="111">
        <v>7</v>
      </c>
      <c r="L489" s="111" t="s">
        <v>94</v>
      </c>
      <c r="M489">
        <v>-4278.8832740499993</v>
      </c>
      <c r="N489">
        <v>1</v>
      </c>
      <c r="O489">
        <v>-4278.8832740499993</v>
      </c>
      <c r="P489" t="s">
        <v>615</v>
      </c>
      <c r="Q489" s="111">
        <f>+VLOOKUP(I489,'Selectable Table'!AB:AC,2,0)</f>
        <v>1</v>
      </c>
    </row>
    <row r="490" spans="1:17" x14ac:dyDescent="0.25">
      <c r="A490" s="111" t="str">
        <f>+VLOOKUP(C490,'Selectable Table'!D:EB,2,0)</f>
        <v>J &amp; J</v>
      </c>
      <c r="B490" t="s">
        <v>516</v>
      </c>
      <c r="C490" t="s">
        <v>107</v>
      </c>
      <c r="D490" t="s">
        <v>336</v>
      </c>
      <c r="E490" t="s">
        <v>101</v>
      </c>
      <c r="F490" s="111">
        <f>+VLOOKUP(C490,'Selectable Table'!O:P,2,0)</f>
        <v>40700</v>
      </c>
      <c r="G490" s="111" t="str">
        <f>+VLOOKUP(F490,'Selectable Table'!P:Q,2,0)</f>
        <v>Revenues - Third Parties</v>
      </c>
      <c r="I490" t="s">
        <v>269</v>
      </c>
      <c r="J490" s="111">
        <v>2026</v>
      </c>
      <c r="K490" s="111">
        <v>7</v>
      </c>
      <c r="L490" s="111" t="s">
        <v>94</v>
      </c>
      <c r="M490">
        <v>-7237.1538035999993</v>
      </c>
      <c r="N490">
        <v>1</v>
      </c>
      <c r="O490">
        <v>-7237.1538035999993</v>
      </c>
      <c r="P490" t="s">
        <v>615</v>
      </c>
      <c r="Q490" s="111">
        <f>+VLOOKUP(I490,'Selectable Table'!AB:AC,2,0)</f>
        <v>1</v>
      </c>
    </row>
    <row r="491" spans="1:17" x14ac:dyDescent="0.25">
      <c r="A491" s="111" t="str">
        <f>+VLOOKUP(C491,'Selectable Table'!D:EB,2,0)</f>
        <v>ELI LILLY</v>
      </c>
      <c r="B491" t="s">
        <v>286</v>
      </c>
      <c r="C491" t="s">
        <v>265</v>
      </c>
      <c r="D491" t="s">
        <v>336</v>
      </c>
      <c r="E491" t="s">
        <v>101</v>
      </c>
      <c r="F491" s="111">
        <f>+VLOOKUP(C491,'Selectable Table'!O:P,2,0)</f>
        <v>40700</v>
      </c>
      <c r="G491" s="111" t="str">
        <f>+VLOOKUP(F491,'Selectable Table'!P:Q,2,0)</f>
        <v>Revenues - Third Parties</v>
      </c>
      <c r="I491" t="s">
        <v>269</v>
      </c>
      <c r="J491" s="111">
        <v>2026</v>
      </c>
      <c r="K491" s="111">
        <v>7</v>
      </c>
      <c r="L491" s="111" t="s">
        <v>94</v>
      </c>
      <c r="M491">
        <v>-181249.07385899997</v>
      </c>
      <c r="N491">
        <v>1</v>
      </c>
      <c r="O491">
        <v>-181249.07385899997</v>
      </c>
      <c r="P491" t="s">
        <v>615</v>
      </c>
      <c r="Q491" s="111">
        <f>+VLOOKUP(I491,'Selectable Table'!AB:AC,2,0)</f>
        <v>1</v>
      </c>
    </row>
    <row r="492" spans="1:17" x14ac:dyDescent="0.25">
      <c r="A492" s="111" t="str">
        <f>+VLOOKUP(C492,'Selectable Table'!D:EB,2,0)</f>
        <v>ELI LILLY</v>
      </c>
      <c r="B492" t="s">
        <v>366</v>
      </c>
      <c r="C492" t="s">
        <v>265</v>
      </c>
      <c r="D492" t="s">
        <v>336</v>
      </c>
      <c r="E492" t="s">
        <v>101</v>
      </c>
      <c r="F492" s="111">
        <f>+VLOOKUP(C492,'Selectable Table'!O:P,2,0)</f>
        <v>40700</v>
      </c>
      <c r="G492" s="111" t="str">
        <f>+VLOOKUP(F492,'Selectable Table'!P:Q,2,0)</f>
        <v>Revenues - Third Parties</v>
      </c>
      <c r="I492" t="s">
        <v>269</v>
      </c>
      <c r="J492" s="111">
        <v>2026</v>
      </c>
      <c r="K492" s="111">
        <v>7</v>
      </c>
      <c r="L492" s="111" t="s">
        <v>94</v>
      </c>
      <c r="M492">
        <v>-14806.161829549997</v>
      </c>
      <c r="N492">
        <v>1</v>
      </c>
      <c r="O492">
        <v>-14806.161829549997</v>
      </c>
      <c r="P492" t="s">
        <v>615</v>
      </c>
      <c r="Q492" s="111">
        <f>+VLOOKUP(I492,'Selectable Table'!AB:AC,2,0)</f>
        <v>1</v>
      </c>
    </row>
    <row r="493" spans="1:17" x14ac:dyDescent="0.25">
      <c r="A493" s="111" t="str">
        <f>+VLOOKUP(C493,'Selectable Table'!D:EB,2,0)</f>
        <v>ELI LILLY</v>
      </c>
      <c r="B493" t="s">
        <v>367</v>
      </c>
      <c r="C493" t="s">
        <v>265</v>
      </c>
      <c r="D493" t="s">
        <v>336</v>
      </c>
      <c r="E493" t="s">
        <v>101</v>
      </c>
      <c r="F493" s="111">
        <f>+VLOOKUP(C493,'Selectable Table'!O:P,2,0)</f>
        <v>40700</v>
      </c>
      <c r="G493" s="111" t="str">
        <f>+VLOOKUP(F493,'Selectable Table'!P:Q,2,0)</f>
        <v>Revenues - Third Parties</v>
      </c>
      <c r="I493" t="s">
        <v>269</v>
      </c>
      <c r="J493" s="111">
        <v>2026</v>
      </c>
      <c r="K493" s="111">
        <v>7</v>
      </c>
      <c r="L493" s="111" t="s">
        <v>94</v>
      </c>
      <c r="M493">
        <v>-1598.0611006499998</v>
      </c>
      <c r="N493">
        <v>1</v>
      </c>
      <c r="O493">
        <v>-1598.0611006499998</v>
      </c>
      <c r="P493" t="s">
        <v>615</v>
      </c>
      <c r="Q493" s="111">
        <f>+VLOOKUP(I493,'Selectable Table'!AB:AC,2,0)</f>
        <v>1</v>
      </c>
    </row>
    <row r="494" spans="1:17" x14ac:dyDescent="0.25">
      <c r="A494" s="111" t="str">
        <f>+VLOOKUP(C494,'Selectable Table'!D:EB,2,0)</f>
        <v>ELI LILLY</v>
      </c>
      <c r="B494" t="s">
        <v>288</v>
      </c>
      <c r="C494" t="s">
        <v>265</v>
      </c>
      <c r="D494" t="s">
        <v>336</v>
      </c>
      <c r="E494" t="s">
        <v>101</v>
      </c>
      <c r="F494" s="111">
        <f>+VLOOKUP(C494,'Selectable Table'!O:P,2,0)</f>
        <v>40700</v>
      </c>
      <c r="G494" s="111" t="str">
        <f>+VLOOKUP(F494,'Selectable Table'!P:Q,2,0)</f>
        <v>Revenues - Third Parties</v>
      </c>
      <c r="I494" t="s">
        <v>269</v>
      </c>
      <c r="J494" s="111">
        <v>2026</v>
      </c>
      <c r="K494" s="111">
        <v>7</v>
      </c>
      <c r="L494" s="111" t="s">
        <v>94</v>
      </c>
      <c r="M494">
        <v>-29658.751781399995</v>
      </c>
      <c r="N494">
        <v>1</v>
      </c>
      <c r="O494">
        <v>-29658.751781399995</v>
      </c>
      <c r="P494" t="s">
        <v>615</v>
      </c>
      <c r="Q494" s="111">
        <f>+VLOOKUP(I494,'Selectable Table'!AB:AC,2,0)</f>
        <v>1</v>
      </c>
    </row>
    <row r="495" spans="1:17" x14ac:dyDescent="0.25">
      <c r="A495" s="111" t="str">
        <f>+VLOOKUP(C495,'Selectable Table'!D:EB,2,0)</f>
        <v>J &amp; J</v>
      </c>
      <c r="B495" t="s">
        <v>519</v>
      </c>
      <c r="C495" t="s">
        <v>107</v>
      </c>
      <c r="D495" t="s">
        <v>336</v>
      </c>
      <c r="E495" t="s">
        <v>101</v>
      </c>
      <c r="F495" s="111">
        <f>+VLOOKUP(C495,'Selectable Table'!O:P,2,0)</f>
        <v>40700</v>
      </c>
      <c r="G495" s="111" t="str">
        <f>+VLOOKUP(F495,'Selectable Table'!P:Q,2,0)</f>
        <v>Revenues - Third Parties</v>
      </c>
      <c r="I495" t="s">
        <v>269</v>
      </c>
      <c r="J495" s="111">
        <v>2026</v>
      </c>
      <c r="K495" s="111">
        <v>7</v>
      </c>
      <c r="L495" s="111" t="s">
        <v>94</v>
      </c>
      <c r="M495">
        <v>-66652.506865350006</v>
      </c>
      <c r="N495">
        <v>1</v>
      </c>
      <c r="O495">
        <v>-66652.506865350006</v>
      </c>
      <c r="P495" t="s">
        <v>615</v>
      </c>
      <c r="Q495" s="111">
        <f>+VLOOKUP(I495,'Selectable Table'!AB:AC,2,0)</f>
        <v>1</v>
      </c>
    </row>
    <row r="496" spans="1:17" x14ac:dyDescent="0.25">
      <c r="A496" s="111" t="str">
        <f>+VLOOKUP(C496,'Selectable Table'!D:EB,2,0)</f>
        <v>J &amp; J</v>
      </c>
      <c r="B496" t="s">
        <v>370</v>
      </c>
      <c r="C496" t="s">
        <v>107</v>
      </c>
      <c r="D496" t="s">
        <v>336</v>
      </c>
      <c r="E496" t="s">
        <v>101</v>
      </c>
      <c r="F496" s="111">
        <f>+VLOOKUP(C496,'Selectable Table'!O:P,2,0)</f>
        <v>40700</v>
      </c>
      <c r="G496" s="111" t="str">
        <f>+VLOOKUP(F496,'Selectable Table'!P:Q,2,0)</f>
        <v>Revenues - Third Parties</v>
      </c>
      <c r="I496" t="s">
        <v>269</v>
      </c>
      <c r="J496" s="111">
        <v>2026</v>
      </c>
      <c r="K496" s="111">
        <v>7</v>
      </c>
      <c r="L496" s="111" t="s">
        <v>94</v>
      </c>
      <c r="M496">
        <v>-3481.2016802500002</v>
      </c>
      <c r="N496">
        <v>1</v>
      </c>
      <c r="O496">
        <v>-3481.2016802500002</v>
      </c>
      <c r="P496" t="s">
        <v>615</v>
      </c>
      <c r="Q496" s="111">
        <f>+VLOOKUP(I496,'Selectable Table'!AB:AC,2,0)</f>
        <v>1</v>
      </c>
    </row>
    <row r="497" spans="1:17" x14ac:dyDescent="0.25">
      <c r="A497" s="111" t="str">
        <f>+VLOOKUP(C497,'Selectable Table'!D:EB,2,0)</f>
        <v>ELI LILLY</v>
      </c>
      <c r="B497" t="s">
        <v>520</v>
      </c>
      <c r="C497" t="s">
        <v>265</v>
      </c>
      <c r="D497" t="s">
        <v>336</v>
      </c>
      <c r="E497" t="s">
        <v>101</v>
      </c>
      <c r="F497" s="111">
        <f>+VLOOKUP(C497,'Selectable Table'!O:P,2,0)</f>
        <v>40700</v>
      </c>
      <c r="G497" s="111" t="str">
        <f>+VLOOKUP(F497,'Selectable Table'!P:Q,2,0)</f>
        <v>Revenues - Third Parties</v>
      </c>
      <c r="I497" t="s">
        <v>269</v>
      </c>
      <c r="J497" s="111">
        <v>2026</v>
      </c>
      <c r="K497" s="111">
        <v>7</v>
      </c>
      <c r="L497" s="111" t="s">
        <v>94</v>
      </c>
      <c r="M497">
        <v>-44379.29001135</v>
      </c>
      <c r="N497">
        <v>1</v>
      </c>
      <c r="O497">
        <v>-44379.29001135</v>
      </c>
      <c r="P497" t="s">
        <v>615</v>
      </c>
      <c r="Q497" s="111">
        <f>+VLOOKUP(I497,'Selectable Table'!AB:AC,2,0)</f>
        <v>1</v>
      </c>
    </row>
    <row r="498" spans="1:17" x14ac:dyDescent="0.25">
      <c r="A498" s="111" t="str">
        <f>+VLOOKUP(C498,'Selectable Table'!D:EB,2,0)</f>
        <v>J &amp; J</v>
      </c>
      <c r="B498" t="s">
        <v>3165</v>
      </c>
      <c r="C498" t="s">
        <v>107</v>
      </c>
      <c r="D498" t="s">
        <v>336</v>
      </c>
      <c r="E498" t="s">
        <v>101</v>
      </c>
      <c r="F498" s="111">
        <f>+VLOOKUP(C498,'Selectable Table'!O:P,2,0)</f>
        <v>40700</v>
      </c>
      <c r="G498" s="111" t="str">
        <f>+VLOOKUP(F498,'Selectable Table'!P:Q,2,0)</f>
        <v>Revenues - Third Parties</v>
      </c>
      <c r="I498" t="s">
        <v>269</v>
      </c>
      <c r="J498" s="111">
        <v>2026</v>
      </c>
      <c r="K498" s="111">
        <v>7</v>
      </c>
      <c r="L498" s="111" t="s">
        <v>94</v>
      </c>
      <c r="M498">
        <v>-111555.9862347</v>
      </c>
      <c r="N498">
        <v>1</v>
      </c>
      <c r="O498">
        <v>-111555.9862347</v>
      </c>
      <c r="P498" t="s">
        <v>615</v>
      </c>
      <c r="Q498" s="111">
        <f>+VLOOKUP(I498,'Selectable Table'!AB:AC,2,0)</f>
        <v>1</v>
      </c>
    </row>
    <row r="499" spans="1:17" x14ac:dyDescent="0.25">
      <c r="A499" s="111" t="str">
        <f>+VLOOKUP(C499,'Selectable Table'!D:EB,2,0)</f>
        <v>J &amp; J</v>
      </c>
      <c r="B499" t="s">
        <v>3166</v>
      </c>
      <c r="C499" t="s">
        <v>107</v>
      </c>
      <c r="D499" t="s">
        <v>336</v>
      </c>
      <c r="E499" t="s">
        <v>101</v>
      </c>
      <c r="F499" s="111">
        <f>+VLOOKUP(C499,'Selectable Table'!O:P,2,0)</f>
        <v>40700</v>
      </c>
      <c r="G499" s="111" t="str">
        <f>+VLOOKUP(F499,'Selectable Table'!P:Q,2,0)</f>
        <v>Revenues - Third Parties</v>
      </c>
      <c r="I499" t="s">
        <v>269</v>
      </c>
      <c r="J499" s="111">
        <v>2026</v>
      </c>
      <c r="K499" s="111">
        <v>7</v>
      </c>
      <c r="L499" s="111" t="s">
        <v>94</v>
      </c>
      <c r="M499">
        <v>-54950.480274549998</v>
      </c>
      <c r="N499">
        <v>1</v>
      </c>
      <c r="O499">
        <v>-54950.480274549998</v>
      </c>
      <c r="P499" t="s">
        <v>615</v>
      </c>
      <c r="Q499" s="111">
        <f>+VLOOKUP(I499,'Selectable Table'!AB:AC,2,0)</f>
        <v>1</v>
      </c>
    </row>
    <row r="500" spans="1:17" x14ac:dyDescent="0.25">
      <c r="A500" s="111" t="str">
        <f>+VLOOKUP(C500,'Selectable Table'!D:EB,2,0)</f>
        <v>ELI LILLY</v>
      </c>
      <c r="B500" t="s">
        <v>3167</v>
      </c>
      <c r="C500" t="s">
        <v>265</v>
      </c>
      <c r="D500" t="s">
        <v>336</v>
      </c>
      <c r="E500" t="s">
        <v>101</v>
      </c>
      <c r="F500" s="111">
        <f>+VLOOKUP(C500,'Selectable Table'!O:P,2,0)</f>
        <v>40700</v>
      </c>
      <c r="G500" s="111" t="str">
        <f>+VLOOKUP(F500,'Selectable Table'!P:Q,2,0)</f>
        <v>Revenues - Third Parties</v>
      </c>
      <c r="I500" t="s">
        <v>269</v>
      </c>
      <c r="J500" s="111">
        <v>2026</v>
      </c>
      <c r="K500" s="111">
        <v>7</v>
      </c>
      <c r="L500" s="111" t="s">
        <v>94</v>
      </c>
      <c r="M500">
        <v>-46984.722095499987</v>
      </c>
      <c r="N500">
        <v>1</v>
      </c>
      <c r="O500">
        <v>-46984.722095499987</v>
      </c>
      <c r="P500" t="s">
        <v>615</v>
      </c>
      <c r="Q500" s="111">
        <f>+VLOOKUP(I500,'Selectable Table'!AB:AC,2,0)</f>
        <v>1</v>
      </c>
    </row>
    <row r="501" spans="1:17" x14ac:dyDescent="0.25">
      <c r="A501" s="111" t="str">
        <f>+VLOOKUP(C501,'Selectable Table'!D:EB,2,0)</f>
        <v>NOVARTIS</v>
      </c>
      <c r="B501" t="s">
        <v>3168</v>
      </c>
      <c r="C501" t="s">
        <v>373</v>
      </c>
      <c r="D501" t="s">
        <v>336</v>
      </c>
      <c r="E501" t="s">
        <v>101</v>
      </c>
      <c r="F501" s="111">
        <f>+VLOOKUP(C501,'Selectable Table'!O:P,2,0)</f>
        <v>40700</v>
      </c>
      <c r="G501" s="111" t="str">
        <f>+VLOOKUP(F501,'Selectable Table'!P:Q,2,0)</f>
        <v>Revenues - Third Parties</v>
      </c>
      <c r="I501" t="s">
        <v>269</v>
      </c>
      <c r="J501" s="111">
        <v>2026</v>
      </c>
      <c r="K501" s="111">
        <v>7</v>
      </c>
      <c r="L501" s="111" t="s">
        <v>94</v>
      </c>
      <c r="M501">
        <v>-1715.7826329</v>
      </c>
      <c r="N501">
        <v>1</v>
      </c>
      <c r="O501">
        <v>-1715.7826329</v>
      </c>
      <c r="P501" t="s">
        <v>615</v>
      </c>
      <c r="Q501" s="111">
        <f>+VLOOKUP(I501,'Selectable Table'!AB:AC,2,0)</f>
        <v>1</v>
      </c>
    </row>
    <row r="502" spans="1:17" x14ac:dyDescent="0.25">
      <c r="A502" s="111" t="str">
        <f>+VLOOKUP(C502,'Selectable Table'!D:EB,2,0)</f>
        <v>GILEAD SCI</v>
      </c>
      <c r="B502" t="s">
        <v>564</v>
      </c>
      <c r="C502" t="s">
        <v>389</v>
      </c>
      <c r="D502" t="s">
        <v>336</v>
      </c>
      <c r="E502" t="s">
        <v>101</v>
      </c>
      <c r="F502" s="111">
        <f>+VLOOKUP(C502,'Selectable Table'!O:P,2,0)</f>
        <v>40700</v>
      </c>
      <c r="G502" s="111" t="str">
        <f>+VLOOKUP(F502,'Selectable Table'!P:Q,2,0)</f>
        <v>Revenues - Third Parties</v>
      </c>
      <c r="I502" t="s">
        <v>269</v>
      </c>
      <c r="J502" s="111">
        <v>2026</v>
      </c>
      <c r="K502" s="111">
        <v>7</v>
      </c>
      <c r="L502" s="111" t="s">
        <v>94</v>
      </c>
      <c r="M502">
        <v>-21673.348100949999</v>
      </c>
      <c r="N502">
        <v>1</v>
      </c>
      <c r="O502">
        <v>-21673.348100949999</v>
      </c>
      <c r="P502" t="s">
        <v>615</v>
      </c>
      <c r="Q502" s="111">
        <f>+VLOOKUP(I502,'Selectable Table'!AB:AC,2,0)</f>
        <v>1</v>
      </c>
    </row>
    <row r="503" spans="1:17" x14ac:dyDescent="0.25">
      <c r="A503" s="111" t="str">
        <f>+VLOOKUP(C503,'Selectable Table'!D:EB,2,0)</f>
        <v>ASTRAZENECA</v>
      </c>
      <c r="B503" t="s">
        <v>565</v>
      </c>
      <c r="C503" t="s">
        <v>296</v>
      </c>
      <c r="D503" t="s">
        <v>336</v>
      </c>
      <c r="E503" t="s">
        <v>101</v>
      </c>
      <c r="F503" s="111">
        <f>+VLOOKUP(C503,'Selectable Table'!O:P,2,0)</f>
        <v>40700</v>
      </c>
      <c r="G503" s="111" t="str">
        <f>+VLOOKUP(F503,'Selectable Table'!P:Q,2,0)</f>
        <v>Revenues - Third Parties</v>
      </c>
      <c r="I503" t="s">
        <v>269</v>
      </c>
      <c r="J503" s="111">
        <v>2026</v>
      </c>
      <c r="K503" s="111">
        <v>7</v>
      </c>
      <c r="L503" s="111" t="s">
        <v>94</v>
      </c>
      <c r="M503">
        <v>-4350.3731936000004</v>
      </c>
      <c r="N503">
        <v>1</v>
      </c>
      <c r="O503">
        <v>-4350.3731936000004</v>
      </c>
      <c r="P503" t="s">
        <v>615</v>
      </c>
      <c r="Q503" s="111">
        <f>+VLOOKUP(I503,'Selectable Table'!AB:AC,2,0)</f>
        <v>1</v>
      </c>
    </row>
    <row r="504" spans="1:17" x14ac:dyDescent="0.25">
      <c r="A504" s="111" t="str">
        <f>+VLOOKUP(C504,'Selectable Table'!D:EB,2,0)</f>
        <v>ASTRAZENECA</v>
      </c>
      <c r="B504" t="s">
        <v>3169</v>
      </c>
      <c r="C504" t="s">
        <v>296</v>
      </c>
      <c r="D504" t="s">
        <v>336</v>
      </c>
      <c r="E504" t="s">
        <v>101</v>
      </c>
      <c r="F504" s="111">
        <f>+VLOOKUP(C504,'Selectable Table'!O:P,2,0)</f>
        <v>40700</v>
      </c>
      <c r="G504" s="111" t="str">
        <f>+VLOOKUP(F504,'Selectable Table'!P:Q,2,0)</f>
        <v>Revenues - Third Parties</v>
      </c>
      <c r="I504" t="s">
        <v>269</v>
      </c>
      <c r="J504" s="111">
        <v>2026</v>
      </c>
      <c r="K504" s="111">
        <v>7</v>
      </c>
      <c r="L504" s="111" t="s">
        <v>94</v>
      </c>
      <c r="M504">
        <v>-27725.600873250001</v>
      </c>
      <c r="N504">
        <v>1</v>
      </c>
      <c r="O504">
        <v>-27725.600873250001</v>
      </c>
      <c r="P504" t="s">
        <v>615</v>
      </c>
      <c r="Q504" s="111">
        <f>+VLOOKUP(I504,'Selectable Table'!AB:AC,2,0)</f>
        <v>1</v>
      </c>
    </row>
    <row r="505" spans="1:17" x14ac:dyDescent="0.25">
      <c r="A505" s="111" t="str">
        <f>+VLOOKUP(C505,'Selectable Table'!D:EB,2,0)</f>
        <v>AMGEN</v>
      </c>
      <c r="B505">
        <v>20190360</v>
      </c>
      <c r="C505" t="s">
        <v>316</v>
      </c>
      <c r="D505" t="s">
        <v>336</v>
      </c>
      <c r="E505" t="s">
        <v>101</v>
      </c>
      <c r="F505" s="111">
        <f>+VLOOKUP(C505,'Selectable Table'!O:P,2,0)</f>
        <v>40700</v>
      </c>
      <c r="G505" s="111" t="str">
        <f>+VLOOKUP(F505,'Selectable Table'!P:Q,2,0)</f>
        <v>Revenues - Third Parties</v>
      </c>
      <c r="I505" t="s">
        <v>269</v>
      </c>
      <c r="J505" s="111">
        <v>2026</v>
      </c>
      <c r="K505" s="111">
        <v>7</v>
      </c>
      <c r="L505" s="111" t="s">
        <v>94</v>
      </c>
      <c r="M505">
        <v>-4106.9769488999991</v>
      </c>
      <c r="N505">
        <v>1</v>
      </c>
      <c r="O505">
        <v>-4106.9769488999991</v>
      </c>
      <c r="P505" t="s">
        <v>615</v>
      </c>
      <c r="Q505" s="111">
        <f>+VLOOKUP(I505,'Selectable Table'!AB:AC,2,0)</f>
        <v>1</v>
      </c>
    </row>
    <row r="506" spans="1:17" x14ac:dyDescent="0.25">
      <c r="A506" s="111" t="str">
        <f>+VLOOKUP(C506,'Selectable Table'!D:EB,2,0)</f>
        <v>AMGEN</v>
      </c>
      <c r="B506">
        <v>20180244</v>
      </c>
      <c r="C506" t="s">
        <v>316</v>
      </c>
      <c r="D506" t="s">
        <v>336</v>
      </c>
      <c r="E506" t="s">
        <v>101</v>
      </c>
      <c r="F506" s="111">
        <f>+VLOOKUP(C506,'Selectable Table'!O:P,2,0)</f>
        <v>40700</v>
      </c>
      <c r="G506" s="111" t="str">
        <f>+VLOOKUP(F506,'Selectable Table'!P:Q,2,0)</f>
        <v>Revenues - Third Parties</v>
      </c>
      <c r="I506" t="s">
        <v>269</v>
      </c>
      <c r="J506" s="111">
        <v>2026</v>
      </c>
      <c r="K506" s="111">
        <v>7</v>
      </c>
      <c r="L506" s="111" t="s">
        <v>94</v>
      </c>
      <c r="M506">
        <v>-142318.55700299997</v>
      </c>
      <c r="N506">
        <v>1</v>
      </c>
      <c r="O506">
        <v>-142318.55700299997</v>
      </c>
      <c r="P506" t="s">
        <v>615</v>
      </c>
      <c r="Q506" s="111">
        <f>+VLOOKUP(I506,'Selectable Table'!AB:AC,2,0)</f>
        <v>1</v>
      </c>
    </row>
    <row r="507" spans="1:17" x14ac:dyDescent="0.25">
      <c r="A507" s="111" t="str">
        <f>+VLOOKUP(C507,'Selectable Table'!D:EB,2,0)</f>
        <v>ASTRAZENECA</v>
      </c>
      <c r="B507" t="s">
        <v>306</v>
      </c>
      <c r="C507" t="s">
        <v>296</v>
      </c>
      <c r="D507" t="s">
        <v>336</v>
      </c>
      <c r="E507" t="s">
        <v>101</v>
      </c>
      <c r="F507" s="111">
        <f>+VLOOKUP(C507,'Selectable Table'!O:P,2,0)</f>
        <v>40700</v>
      </c>
      <c r="G507" s="111" t="str">
        <f>+VLOOKUP(F507,'Selectable Table'!P:Q,2,0)</f>
        <v>Revenues - Third Parties</v>
      </c>
      <c r="I507" t="s">
        <v>269</v>
      </c>
      <c r="J507" s="111">
        <v>2026</v>
      </c>
      <c r="K507" s="111">
        <v>7</v>
      </c>
      <c r="L507" s="111" t="s">
        <v>94</v>
      </c>
      <c r="M507">
        <v>-17935.697298749998</v>
      </c>
      <c r="N507">
        <v>1</v>
      </c>
      <c r="O507">
        <v>-17935.697298749998</v>
      </c>
      <c r="P507" t="s">
        <v>615</v>
      </c>
      <c r="Q507" s="111">
        <f>+VLOOKUP(I507,'Selectable Table'!AB:AC,2,0)</f>
        <v>1</v>
      </c>
    </row>
    <row r="508" spans="1:17" x14ac:dyDescent="0.25">
      <c r="A508" s="111" t="str">
        <f>+VLOOKUP(C508,'Selectable Table'!D:EB,2,0)</f>
        <v>OTH CUST</v>
      </c>
      <c r="B508" t="s">
        <v>2131</v>
      </c>
      <c r="C508" t="s">
        <v>451</v>
      </c>
      <c r="D508" t="s">
        <v>336</v>
      </c>
      <c r="E508" t="s">
        <v>101</v>
      </c>
      <c r="F508" s="111">
        <f>+VLOOKUP(C508,'Selectable Table'!O:P,2,0)</f>
        <v>40700</v>
      </c>
      <c r="G508" s="111" t="str">
        <f>+VLOOKUP(F508,'Selectable Table'!P:Q,2,0)</f>
        <v>Revenues - Third Parties</v>
      </c>
      <c r="I508" t="s">
        <v>269</v>
      </c>
      <c r="J508" s="111">
        <v>2026</v>
      </c>
      <c r="K508" s="111">
        <v>7</v>
      </c>
      <c r="L508" s="111" t="s">
        <v>94</v>
      </c>
      <c r="M508">
        <v>-5481.1576645000005</v>
      </c>
      <c r="N508">
        <v>1</v>
      </c>
      <c r="O508">
        <v>-5481.1576645000005</v>
      </c>
      <c r="P508" t="s">
        <v>615</v>
      </c>
      <c r="Q508" s="111">
        <f>+VLOOKUP(I508,'Selectable Table'!AB:AC,2,0)</f>
        <v>1</v>
      </c>
    </row>
    <row r="509" spans="1:17" x14ac:dyDescent="0.25">
      <c r="A509" s="111" t="str">
        <f>+VLOOKUP(C509,'Selectable Table'!D:EB,2,0)</f>
        <v>ASTRAZENECA</v>
      </c>
      <c r="B509" t="s">
        <v>308</v>
      </c>
      <c r="C509" t="s">
        <v>296</v>
      </c>
      <c r="D509" t="s">
        <v>336</v>
      </c>
      <c r="E509" t="s">
        <v>101</v>
      </c>
      <c r="F509" s="111">
        <f>+VLOOKUP(C509,'Selectable Table'!O:P,2,0)</f>
        <v>40700</v>
      </c>
      <c r="G509" s="111" t="str">
        <f>+VLOOKUP(F509,'Selectable Table'!P:Q,2,0)</f>
        <v>Revenues - Third Parties</v>
      </c>
      <c r="I509" t="s">
        <v>269</v>
      </c>
      <c r="J509" s="111">
        <v>2026</v>
      </c>
      <c r="K509" s="111">
        <v>7</v>
      </c>
      <c r="L509" s="111" t="s">
        <v>94</v>
      </c>
      <c r="M509">
        <v>-25711.3269812</v>
      </c>
      <c r="N509">
        <v>1</v>
      </c>
      <c r="O509">
        <v>-25711.3269812</v>
      </c>
      <c r="P509" t="s">
        <v>615</v>
      </c>
      <c r="Q509" s="111">
        <f>+VLOOKUP(I509,'Selectable Table'!AB:AC,2,0)</f>
        <v>1</v>
      </c>
    </row>
    <row r="510" spans="1:17" x14ac:dyDescent="0.25">
      <c r="A510" s="111" t="str">
        <f>+VLOOKUP(C510,'Selectable Table'!D:EB,2,0)</f>
        <v>AMGEN</v>
      </c>
      <c r="B510">
        <v>20190341</v>
      </c>
      <c r="C510" t="s">
        <v>316</v>
      </c>
      <c r="D510" t="s">
        <v>336</v>
      </c>
      <c r="E510" t="s">
        <v>101</v>
      </c>
      <c r="F510" s="111">
        <f>+VLOOKUP(C510,'Selectable Table'!O:P,2,0)</f>
        <v>40700</v>
      </c>
      <c r="G510" s="111" t="str">
        <f>+VLOOKUP(F510,'Selectable Table'!P:Q,2,0)</f>
        <v>Revenues - Third Parties</v>
      </c>
      <c r="I510" t="s">
        <v>269</v>
      </c>
      <c r="J510" s="111">
        <v>2026</v>
      </c>
      <c r="K510" s="111">
        <v>7</v>
      </c>
      <c r="L510" s="111" t="s">
        <v>94</v>
      </c>
      <c r="M510">
        <v>-8925.0716481499985</v>
      </c>
      <c r="N510">
        <v>1</v>
      </c>
      <c r="O510">
        <v>-8925.0716481499985</v>
      </c>
      <c r="P510" t="s">
        <v>615</v>
      </c>
      <c r="Q510" s="111">
        <f>+VLOOKUP(I510,'Selectable Table'!AB:AC,2,0)</f>
        <v>1</v>
      </c>
    </row>
    <row r="511" spans="1:17" x14ac:dyDescent="0.25">
      <c r="A511" s="111" t="str">
        <f>+VLOOKUP(C511,'Selectable Table'!D:EB,2,0)</f>
        <v>AMGEN</v>
      </c>
      <c r="B511">
        <v>20230016</v>
      </c>
      <c r="C511" t="s">
        <v>316</v>
      </c>
      <c r="D511" t="s">
        <v>336</v>
      </c>
      <c r="E511" t="s">
        <v>101</v>
      </c>
      <c r="F511" s="111">
        <f>+VLOOKUP(C511,'Selectable Table'!O:P,2,0)</f>
        <v>40700</v>
      </c>
      <c r="G511" s="111" t="str">
        <f>+VLOOKUP(F511,'Selectable Table'!P:Q,2,0)</f>
        <v>Revenues - Third Parties</v>
      </c>
      <c r="I511" t="s">
        <v>269</v>
      </c>
      <c r="J511" s="111">
        <v>2026</v>
      </c>
      <c r="K511" s="111">
        <v>7</v>
      </c>
      <c r="L511" s="111" t="s">
        <v>94</v>
      </c>
      <c r="M511">
        <v>-6257.8659524499999</v>
      </c>
      <c r="N511">
        <v>1</v>
      </c>
      <c r="O511">
        <v>-6257.8659524499999</v>
      </c>
      <c r="P511" t="s">
        <v>615</v>
      </c>
      <c r="Q511" s="111">
        <f>+VLOOKUP(I511,'Selectable Table'!AB:AC,2,0)</f>
        <v>1</v>
      </c>
    </row>
    <row r="512" spans="1:17" x14ac:dyDescent="0.25">
      <c r="A512" s="111" t="str">
        <f>+VLOOKUP(C512,'Selectable Table'!D:EB,2,0)</f>
        <v>AMGEN</v>
      </c>
      <c r="B512">
        <v>20200041</v>
      </c>
      <c r="C512" t="s">
        <v>316</v>
      </c>
      <c r="D512" t="s">
        <v>336</v>
      </c>
      <c r="E512" t="s">
        <v>101</v>
      </c>
      <c r="F512" s="111">
        <f>+VLOOKUP(C512,'Selectable Table'!O:P,2,0)</f>
        <v>40700</v>
      </c>
      <c r="G512" s="111" t="str">
        <f>+VLOOKUP(F512,'Selectable Table'!P:Q,2,0)</f>
        <v>Revenues - Third Parties</v>
      </c>
      <c r="I512" t="s">
        <v>269</v>
      </c>
      <c r="J512" s="111">
        <v>2026</v>
      </c>
      <c r="K512" s="111">
        <v>7</v>
      </c>
      <c r="L512" s="111" t="s">
        <v>94</v>
      </c>
      <c r="M512">
        <v>-232910.64119084997</v>
      </c>
      <c r="N512">
        <v>1</v>
      </c>
      <c r="O512">
        <v>-232910.64119084997</v>
      </c>
      <c r="P512" t="s">
        <v>615</v>
      </c>
      <c r="Q512" s="111">
        <f>+VLOOKUP(I512,'Selectable Table'!AB:AC,2,0)</f>
        <v>1</v>
      </c>
    </row>
    <row r="513" spans="1:17" x14ac:dyDescent="0.25">
      <c r="A513" s="111" t="str">
        <f>+VLOOKUP(C513,'Selectable Table'!D:EB,2,0)</f>
        <v>ASTRAZENECA</v>
      </c>
      <c r="B513" t="s">
        <v>580</v>
      </c>
      <c r="C513" t="s">
        <v>296</v>
      </c>
      <c r="D513" t="s">
        <v>336</v>
      </c>
      <c r="E513" t="s">
        <v>101</v>
      </c>
      <c r="F513" s="111">
        <f>+VLOOKUP(C513,'Selectable Table'!O:P,2,0)</f>
        <v>40700</v>
      </c>
      <c r="G513" s="111" t="str">
        <f>+VLOOKUP(F513,'Selectable Table'!P:Q,2,0)</f>
        <v>Revenues - Third Parties</v>
      </c>
      <c r="I513" t="s">
        <v>269</v>
      </c>
      <c r="J513" s="111">
        <v>2026</v>
      </c>
      <c r="K513" s="111">
        <v>7</v>
      </c>
      <c r="L513" s="111" t="s">
        <v>94</v>
      </c>
      <c r="M513">
        <v>-22262.3678865</v>
      </c>
      <c r="N513">
        <v>1</v>
      </c>
      <c r="O513">
        <v>-22262.3678865</v>
      </c>
      <c r="P513" t="s">
        <v>615</v>
      </c>
      <c r="Q513" s="111">
        <f>+VLOOKUP(I513,'Selectable Table'!AB:AC,2,0)</f>
        <v>1</v>
      </c>
    </row>
    <row r="514" spans="1:17" x14ac:dyDescent="0.25">
      <c r="A514" s="111" t="str">
        <f>+VLOOKUP(C514,'Selectable Table'!D:EB,2,0)</f>
        <v>ASTRAZENECA</v>
      </c>
      <c r="B514" t="s">
        <v>581</v>
      </c>
      <c r="C514" t="s">
        <v>296</v>
      </c>
      <c r="D514" t="s">
        <v>336</v>
      </c>
      <c r="E514" t="s">
        <v>101</v>
      </c>
      <c r="F514" s="111">
        <f>+VLOOKUP(C514,'Selectable Table'!O:P,2,0)</f>
        <v>40700</v>
      </c>
      <c r="G514" s="111" t="str">
        <f>+VLOOKUP(F514,'Selectable Table'!P:Q,2,0)</f>
        <v>Revenues - Third Parties</v>
      </c>
      <c r="I514" t="s">
        <v>269</v>
      </c>
      <c r="J514" s="111">
        <v>2026</v>
      </c>
      <c r="K514" s="111">
        <v>7</v>
      </c>
      <c r="L514" s="111" t="s">
        <v>94</v>
      </c>
      <c r="M514">
        <v>-3286.6926571499998</v>
      </c>
      <c r="N514">
        <v>1</v>
      </c>
      <c r="O514">
        <v>-3286.6926571499998</v>
      </c>
      <c r="P514" t="s">
        <v>615</v>
      </c>
      <c r="Q514" s="111">
        <f>+VLOOKUP(I514,'Selectable Table'!AB:AC,2,0)</f>
        <v>1</v>
      </c>
    </row>
    <row r="515" spans="1:17" x14ac:dyDescent="0.25">
      <c r="A515" s="111" t="str">
        <f>+VLOOKUP(C515,'Selectable Table'!D:EB,2,0)</f>
        <v>AMGEN</v>
      </c>
      <c r="B515">
        <v>20210081</v>
      </c>
      <c r="C515" t="s">
        <v>316</v>
      </c>
      <c r="D515" t="s">
        <v>336</v>
      </c>
      <c r="E515" t="s">
        <v>101</v>
      </c>
      <c r="F515" s="111">
        <f>+VLOOKUP(C515,'Selectable Table'!O:P,2,0)</f>
        <v>40700</v>
      </c>
      <c r="G515" s="111" t="str">
        <f>+VLOOKUP(F515,'Selectable Table'!P:Q,2,0)</f>
        <v>Revenues - Third Parties</v>
      </c>
      <c r="I515" t="s">
        <v>269</v>
      </c>
      <c r="J515" s="111">
        <v>2026</v>
      </c>
      <c r="K515" s="111">
        <v>7</v>
      </c>
      <c r="L515" s="111" t="s">
        <v>94</v>
      </c>
      <c r="M515">
        <v>-55594.140646100008</v>
      </c>
      <c r="N515">
        <v>1</v>
      </c>
      <c r="O515">
        <v>-55594.140646100008</v>
      </c>
      <c r="P515" t="s">
        <v>615</v>
      </c>
      <c r="Q515" s="111">
        <f>+VLOOKUP(I515,'Selectable Table'!AB:AC,2,0)</f>
        <v>1</v>
      </c>
    </row>
    <row r="516" spans="1:17" x14ac:dyDescent="0.25">
      <c r="A516" s="111" t="str">
        <f>+VLOOKUP(C516,'Selectable Table'!D:EB,2,0)</f>
        <v>ASTRAZENECA</v>
      </c>
      <c r="B516" t="s">
        <v>585</v>
      </c>
      <c r="C516" t="s">
        <v>296</v>
      </c>
      <c r="D516" t="s">
        <v>336</v>
      </c>
      <c r="E516" t="s">
        <v>101</v>
      </c>
      <c r="F516" s="111">
        <f>+VLOOKUP(C516,'Selectable Table'!O:P,2,0)</f>
        <v>40700</v>
      </c>
      <c r="G516" s="111" t="str">
        <f>+VLOOKUP(F516,'Selectable Table'!P:Q,2,0)</f>
        <v>Revenues - Third Parties</v>
      </c>
      <c r="I516" t="s">
        <v>269</v>
      </c>
      <c r="J516" s="111">
        <v>2026</v>
      </c>
      <c r="K516" s="111">
        <v>7</v>
      </c>
      <c r="L516" s="111" t="s">
        <v>94</v>
      </c>
      <c r="M516">
        <v>-6844.8797024999994</v>
      </c>
      <c r="N516">
        <v>1</v>
      </c>
      <c r="O516">
        <v>-6844.8797024999994</v>
      </c>
      <c r="P516" t="s">
        <v>615</v>
      </c>
      <c r="Q516" s="111">
        <f>+VLOOKUP(I516,'Selectable Table'!AB:AC,2,0)</f>
        <v>1</v>
      </c>
    </row>
    <row r="517" spans="1:17" x14ac:dyDescent="0.25">
      <c r="A517" s="111" t="str">
        <f>+VLOOKUP(C517,'Selectable Table'!D:EB,2,0)</f>
        <v>ASTRAZENECA</v>
      </c>
      <c r="B517" t="s">
        <v>586</v>
      </c>
      <c r="C517" t="s">
        <v>296</v>
      </c>
      <c r="D517" t="s">
        <v>336</v>
      </c>
      <c r="E517" t="s">
        <v>101</v>
      </c>
      <c r="F517" s="111">
        <f>+VLOOKUP(C517,'Selectable Table'!O:P,2,0)</f>
        <v>40700</v>
      </c>
      <c r="G517" s="111" t="str">
        <f>+VLOOKUP(F517,'Selectable Table'!P:Q,2,0)</f>
        <v>Revenues - Third Parties</v>
      </c>
      <c r="I517" t="s">
        <v>269</v>
      </c>
      <c r="J517" s="111">
        <v>2026</v>
      </c>
      <c r="K517" s="111">
        <v>7</v>
      </c>
      <c r="L517" s="111" t="s">
        <v>94</v>
      </c>
      <c r="M517">
        <v>-9676.4779604499963</v>
      </c>
      <c r="N517">
        <v>1</v>
      </c>
      <c r="O517">
        <v>-9676.4779604499963</v>
      </c>
      <c r="P517" t="s">
        <v>615</v>
      </c>
      <c r="Q517" s="111">
        <f>+VLOOKUP(I517,'Selectable Table'!AB:AC,2,0)</f>
        <v>1</v>
      </c>
    </row>
    <row r="518" spans="1:17" x14ac:dyDescent="0.25">
      <c r="A518" s="111" t="str">
        <f>+VLOOKUP(C518,'Selectable Table'!D:EB,2,0)</f>
        <v>ASTRAZENECA</v>
      </c>
      <c r="B518" t="s">
        <v>311</v>
      </c>
      <c r="C518" t="s">
        <v>296</v>
      </c>
      <c r="D518" t="s">
        <v>336</v>
      </c>
      <c r="E518" t="s">
        <v>101</v>
      </c>
      <c r="F518" s="111">
        <f>+VLOOKUP(C518,'Selectable Table'!O:P,2,0)</f>
        <v>40700</v>
      </c>
      <c r="G518" s="111" t="str">
        <f>+VLOOKUP(F518,'Selectable Table'!P:Q,2,0)</f>
        <v>Revenues - Third Parties</v>
      </c>
      <c r="I518" t="s">
        <v>269</v>
      </c>
      <c r="J518" s="111">
        <v>2026</v>
      </c>
      <c r="K518" s="111">
        <v>7</v>
      </c>
      <c r="L518" s="111" t="s">
        <v>94</v>
      </c>
      <c r="M518">
        <v>-3935.3053435499996</v>
      </c>
      <c r="N518">
        <v>1</v>
      </c>
      <c r="O518">
        <v>-3935.3053435499996</v>
      </c>
      <c r="P518" t="s">
        <v>615</v>
      </c>
      <c r="Q518" s="111">
        <f>+VLOOKUP(I518,'Selectable Table'!AB:AC,2,0)</f>
        <v>1</v>
      </c>
    </row>
    <row r="519" spans="1:17" x14ac:dyDescent="0.25">
      <c r="A519" s="111" t="str">
        <f>+VLOOKUP(C519,'Selectable Table'!D:EB,2,0)</f>
        <v>ASTRAZENECA</v>
      </c>
      <c r="B519" t="s">
        <v>383</v>
      </c>
      <c r="C519" t="s">
        <v>296</v>
      </c>
      <c r="D519" t="s">
        <v>336</v>
      </c>
      <c r="E519" t="s">
        <v>101</v>
      </c>
      <c r="F519" s="111">
        <f>+VLOOKUP(C519,'Selectable Table'!O:P,2,0)</f>
        <v>40700</v>
      </c>
      <c r="G519" s="111" t="str">
        <f>+VLOOKUP(F519,'Selectable Table'!P:Q,2,0)</f>
        <v>Revenues - Third Parties</v>
      </c>
      <c r="I519" t="s">
        <v>269</v>
      </c>
      <c r="J519" s="111">
        <v>2026</v>
      </c>
      <c r="K519" s="111">
        <v>7</v>
      </c>
      <c r="L519" s="111" t="s">
        <v>94</v>
      </c>
      <c r="M519">
        <v>-11177.670745499998</v>
      </c>
      <c r="N519">
        <v>1</v>
      </c>
      <c r="O519">
        <v>-11177.670745499998</v>
      </c>
      <c r="P519" t="s">
        <v>615</v>
      </c>
      <c r="Q519" s="111">
        <f>+VLOOKUP(I519,'Selectable Table'!AB:AC,2,0)</f>
        <v>1</v>
      </c>
    </row>
    <row r="520" spans="1:17" x14ac:dyDescent="0.25">
      <c r="A520" s="111" t="str">
        <f>+VLOOKUP(C520,'Selectable Table'!D:EB,2,0)</f>
        <v>AMGEN</v>
      </c>
      <c r="B520">
        <v>20240178</v>
      </c>
      <c r="C520" t="s">
        <v>316</v>
      </c>
      <c r="D520" t="s">
        <v>336</v>
      </c>
      <c r="E520" t="s">
        <v>101</v>
      </c>
      <c r="F520" s="111">
        <f>+VLOOKUP(C520,'Selectable Table'!O:P,2,0)</f>
        <v>40700</v>
      </c>
      <c r="G520" s="111" t="str">
        <f>+VLOOKUP(F520,'Selectable Table'!P:Q,2,0)</f>
        <v>Revenues - Third Parties</v>
      </c>
      <c r="I520" t="s">
        <v>269</v>
      </c>
      <c r="J520" s="111">
        <v>2026</v>
      </c>
      <c r="K520" s="111">
        <v>7</v>
      </c>
      <c r="L520" s="111" t="s">
        <v>94</v>
      </c>
      <c r="M520">
        <v>-173377.86272589999</v>
      </c>
      <c r="N520">
        <v>1</v>
      </c>
      <c r="O520">
        <v>-173377.86272589999</v>
      </c>
      <c r="P520" t="s">
        <v>615</v>
      </c>
      <c r="Q520" s="111">
        <f>+VLOOKUP(I520,'Selectable Table'!AB:AC,2,0)</f>
        <v>1</v>
      </c>
    </row>
    <row r="521" spans="1:17" x14ac:dyDescent="0.25">
      <c r="A521" s="111" t="str">
        <f>+VLOOKUP(C521,'Selectable Table'!D:EB,2,0)</f>
        <v>AMGEN</v>
      </c>
      <c r="B521">
        <v>20220196</v>
      </c>
      <c r="C521" t="s">
        <v>316</v>
      </c>
      <c r="D521" t="s">
        <v>336</v>
      </c>
      <c r="E521" t="s">
        <v>101</v>
      </c>
      <c r="F521" s="111">
        <f>+VLOOKUP(C521,'Selectable Table'!O:P,2,0)</f>
        <v>40700</v>
      </c>
      <c r="G521" s="111" t="str">
        <f>+VLOOKUP(F521,'Selectable Table'!P:Q,2,0)</f>
        <v>Revenues - Third Parties</v>
      </c>
      <c r="I521" t="s">
        <v>269</v>
      </c>
      <c r="J521" s="111">
        <v>2026</v>
      </c>
      <c r="K521" s="111">
        <v>7</v>
      </c>
      <c r="L521" s="111" t="s">
        <v>94</v>
      </c>
      <c r="M521">
        <v>-101441.3887564</v>
      </c>
      <c r="N521">
        <v>1</v>
      </c>
      <c r="O521">
        <v>-101441.3887564</v>
      </c>
      <c r="P521" t="s">
        <v>615</v>
      </c>
      <c r="Q521" s="111">
        <f>+VLOOKUP(I521,'Selectable Table'!AB:AC,2,0)</f>
        <v>1</v>
      </c>
    </row>
    <row r="522" spans="1:17" x14ac:dyDescent="0.25">
      <c r="A522" s="111" t="str">
        <f>+VLOOKUP(C522,'Selectable Table'!D:EB,2,0)</f>
        <v>AMGEN</v>
      </c>
      <c r="B522">
        <v>20250002</v>
      </c>
      <c r="C522" t="s">
        <v>316</v>
      </c>
      <c r="D522" t="s">
        <v>336</v>
      </c>
      <c r="E522" t="s">
        <v>101</v>
      </c>
      <c r="F522" s="111">
        <f>+VLOOKUP(C522,'Selectable Table'!O:P,2,0)</f>
        <v>40700</v>
      </c>
      <c r="G522" s="111" t="str">
        <f>+VLOOKUP(F522,'Selectable Table'!P:Q,2,0)</f>
        <v>Revenues - Third Parties</v>
      </c>
      <c r="I522" t="s">
        <v>269</v>
      </c>
      <c r="J522" s="111">
        <v>2026</v>
      </c>
      <c r="K522" s="111">
        <v>7</v>
      </c>
      <c r="L522" s="111" t="s">
        <v>94</v>
      </c>
      <c r="M522">
        <v>-4431.4142984999999</v>
      </c>
      <c r="N522">
        <v>1</v>
      </c>
      <c r="O522">
        <v>-4431.4142984999999</v>
      </c>
      <c r="P522" t="s">
        <v>615</v>
      </c>
      <c r="Q522" s="111">
        <f>+VLOOKUP(I522,'Selectable Table'!AB:AC,2,0)</f>
        <v>1</v>
      </c>
    </row>
    <row r="523" spans="1:17" x14ac:dyDescent="0.25">
      <c r="A523" s="111" t="str">
        <f>+VLOOKUP(C523,'Selectable Table'!D:EB,2,0)</f>
        <v>ASTRAZENECA</v>
      </c>
      <c r="B523" t="s">
        <v>3139</v>
      </c>
      <c r="C523" t="s">
        <v>296</v>
      </c>
      <c r="D523" t="s">
        <v>336</v>
      </c>
      <c r="E523" t="s">
        <v>101</v>
      </c>
      <c r="F523" s="111">
        <f>+VLOOKUP(C523,'Selectable Table'!O:P,2,0)</f>
        <v>40700</v>
      </c>
      <c r="G523" s="111" t="str">
        <f>+VLOOKUP(F523,'Selectable Table'!P:Q,2,0)</f>
        <v>Revenues - Third Parties</v>
      </c>
      <c r="I523" t="s">
        <v>269</v>
      </c>
      <c r="J523" s="111">
        <v>2026</v>
      </c>
      <c r="K523" s="111">
        <v>7</v>
      </c>
      <c r="L523" s="111" t="s">
        <v>94</v>
      </c>
      <c r="M523">
        <v>-730.7250415499999</v>
      </c>
      <c r="N523">
        <v>1</v>
      </c>
      <c r="O523">
        <v>-730.7250415499999</v>
      </c>
      <c r="P523" t="s">
        <v>615</v>
      </c>
      <c r="Q523" s="111">
        <f>+VLOOKUP(I523,'Selectable Table'!AB:AC,2,0)</f>
        <v>1</v>
      </c>
    </row>
    <row r="524" spans="1:17" x14ac:dyDescent="0.25">
      <c r="A524" s="111" t="str">
        <f>+VLOOKUP(C524,'Selectable Table'!D:EB,2,0)</f>
        <v>MEDIMMUNE</v>
      </c>
      <c r="B524" t="s">
        <v>3170</v>
      </c>
      <c r="C524" t="s">
        <v>576</v>
      </c>
      <c r="D524" t="s">
        <v>336</v>
      </c>
      <c r="E524" t="s">
        <v>101</v>
      </c>
      <c r="F524" s="111">
        <f>+VLOOKUP(C524,'Selectable Table'!O:P,2,0)</f>
        <v>40700</v>
      </c>
      <c r="G524" s="111" t="str">
        <f>+VLOOKUP(F524,'Selectable Table'!P:Q,2,0)</f>
        <v>Revenues - Third Parties</v>
      </c>
      <c r="I524" t="s">
        <v>269</v>
      </c>
      <c r="J524" s="111">
        <v>2026</v>
      </c>
      <c r="K524" s="111">
        <v>7</v>
      </c>
      <c r="L524" s="111" t="s">
        <v>94</v>
      </c>
      <c r="M524">
        <v>-27077.306150299992</v>
      </c>
      <c r="N524">
        <v>1</v>
      </c>
      <c r="O524">
        <v>-27077.306150299992</v>
      </c>
      <c r="P524" t="s">
        <v>615</v>
      </c>
      <c r="Q524" s="111">
        <f>+VLOOKUP(I524,'Selectable Table'!AB:AC,2,0)</f>
        <v>1</v>
      </c>
    </row>
    <row r="525" spans="1:17" x14ac:dyDescent="0.25">
      <c r="A525" s="111" t="str">
        <f>+VLOOKUP(C525,'Selectable Table'!D:EB,2,0)</f>
        <v>OTH CUST</v>
      </c>
      <c r="B525" t="s">
        <v>2169</v>
      </c>
      <c r="C525" t="s">
        <v>318</v>
      </c>
      <c r="D525" t="s">
        <v>336</v>
      </c>
      <c r="E525" t="s">
        <v>101</v>
      </c>
      <c r="F525" s="111">
        <f>+VLOOKUP(C525,'Selectable Table'!O:P,2,0)</f>
        <v>40700</v>
      </c>
      <c r="G525" s="111" t="str">
        <f>+VLOOKUP(F525,'Selectable Table'!P:Q,2,0)</f>
        <v>Revenues - Third Parties</v>
      </c>
      <c r="I525" t="s">
        <v>269</v>
      </c>
      <c r="J525" s="111">
        <v>2026</v>
      </c>
      <c r="K525" s="111">
        <v>7</v>
      </c>
      <c r="L525" s="111" t="s">
        <v>94</v>
      </c>
      <c r="M525">
        <v>-90.245669149999955</v>
      </c>
      <c r="N525">
        <v>1</v>
      </c>
      <c r="O525">
        <v>-90.245669149999955</v>
      </c>
      <c r="P525" t="s">
        <v>615</v>
      </c>
      <c r="Q525" s="111">
        <f>+VLOOKUP(I525,'Selectable Table'!AB:AC,2,0)</f>
        <v>1</v>
      </c>
    </row>
    <row r="526" spans="1:17" x14ac:dyDescent="0.25">
      <c r="A526" s="111" t="str">
        <f>+VLOOKUP(C526,'Selectable Table'!D:EB,2,0)</f>
        <v>OTH CUST</v>
      </c>
      <c r="B526" t="s">
        <v>609</v>
      </c>
      <c r="C526" t="s">
        <v>610</v>
      </c>
      <c r="D526" t="s">
        <v>336</v>
      </c>
      <c r="E526" t="s">
        <v>101</v>
      </c>
      <c r="F526" s="111">
        <f>+VLOOKUP(C526,'Selectable Table'!O:P,2,0)</f>
        <v>40700</v>
      </c>
      <c r="G526" s="111" t="str">
        <f>+VLOOKUP(F526,'Selectable Table'!P:Q,2,0)</f>
        <v>Revenues - Third Parties</v>
      </c>
      <c r="I526" t="s">
        <v>269</v>
      </c>
      <c r="J526" s="111">
        <v>2026</v>
      </c>
      <c r="K526" s="111">
        <v>7</v>
      </c>
      <c r="L526" s="111" t="s">
        <v>94</v>
      </c>
      <c r="M526">
        <v>-205302.76594380001</v>
      </c>
      <c r="N526">
        <v>1</v>
      </c>
      <c r="O526">
        <v>-205302.76594380001</v>
      </c>
      <c r="P526" t="s">
        <v>615</v>
      </c>
      <c r="Q526" s="111">
        <f>+VLOOKUP(I526,'Selectable Table'!AB:AC,2,0)</f>
        <v>1</v>
      </c>
    </row>
    <row r="527" spans="1:17" x14ac:dyDescent="0.25">
      <c r="A527" s="111" t="str">
        <f>+VLOOKUP(C527,'Selectable Table'!D:EB,2,0)</f>
        <v>MEDIMMUNE</v>
      </c>
      <c r="B527" t="s">
        <v>3171</v>
      </c>
      <c r="C527" t="s">
        <v>576</v>
      </c>
      <c r="D527" t="s">
        <v>336</v>
      </c>
      <c r="E527" t="s">
        <v>101</v>
      </c>
      <c r="F527" s="111">
        <f>+VLOOKUP(C527,'Selectable Table'!O:P,2,0)</f>
        <v>40700</v>
      </c>
      <c r="G527" s="111" t="str">
        <f>+VLOOKUP(F527,'Selectable Table'!P:Q,2,0)</f>
        <v>Revenues - Third Parties</v>
      </c>
      <c r="I527" t="s">
        <v>269</v>
      </c>
      <c r="J527" s="111">
        <v>2026</v>
      </c>
      <c r="K527" s="111">
        <v>7</v>
      </c>
      <c r="L527" s="111" t="s">
        <v>94</v>
      </c>
      <c r="M527">
        <v>-381.2777514</v>
      </c>
      <c r="N527">
        <v>1</v>
      </c>
      <c r="O527">
        <v>-381.2777514</v>
      </c>
      <c r="P527" t="s">
        <v>615</v>
      </c>
      <c r="Q527" s="111">
        <f>+VLOOKUP(I527,'Selectable Table'!AB:AC,2,0)</f>
        <v>1</v>
      </c>
    </row>
    <row r="528" spans="1:17" x14ac:dyDescent="0.25">
      <c r="A528" s="111" t="str">
        <f>+VLOOKUP(C528,'Selectable Table'!D:EB,2,0)</f>
        <v>ELI LILLY</v>
      </c>
      <c r="B528" t="s">
        <v>268</v>
      </c>
      <c r="C528" t="s">
        <v>265</v>
      </c>
      <c r="D528" t="s">
        <v>336</v>
      </c>
      <c r="E528" t="s">
        <v>102</v>
      </c>
      <c r="F528" s="111">
        <f>+VLOOKUP(C528,'Selectable Table'!O:P,2,0)</f>
        <v>40700</v>
      </c>
      <c r="G528" s="111" t="str">
        <f>+VLOOKUP(F528,'Selectable Table'!P:Q,2,0)</f>
        <v>Revenues - Third Parties</v>
      </c>
      <c r="I528" t="s">
        <v>186</v>
      </c>
      <c r="J528" s="111">
        <v>2026</v>
      </c>
      <c r="K528" s="111">
        <v>7</v>
      </c>
      <c r="L528" s="111" t="s">
        <v>94</v>
      </c>
      <c r="M528">
        <v>-398.53375064999994</v>
      </c>
      <c r="N528">
        <v>1</v>
      </c>
      <c r="O528">
        <v>-398.53375064999994</v>
      </c>
      <c r="P528" t="s">
        <v>615</v>
      </c>
      <c r="Q528" s="111">
        <f>+VLOOKUP(I528,'Selectable Table'!AB:AC,2,0)</f>
        <v>1</v>
      </c>
    </row>
    <row r="529" spans="1:17" x14ac:dyDescent="0.25">
      <c r="A529" s="111" t="str">
        <f>+VLOOKUP(C529,'Selectable Table'!D:EB,2,0)</f>
        <v>ELI LILLY</v>
      </c>
      <c r="B529" t="s">
        <v>397</v>
      </c>
      <c r="C529" t="s">
        <v>265</v>
      </c>
      <c r="D529" t="s">
        <v>336</v>
      </c>
      <c r="E529" t="s">
        <v>102</v>
      </c>
      <c r="F529" s="111">
        <f>+VLOOKUP(C529,'Selectable Table'!O:P,2,0)</f>
        <v>40700</v>
      </c>
      <c r="G529" s="111" t="str">
        <f>+VLOOKUP(F529,'Selectable Table'!P:Q,2,0)</f>
        <v>Revenues - Third Parties</v>
      </c>
      <c r="I529" t="s">
        <v>186</v>
      </c>
      <c r="J529" s="111">
        <v>2026</v>
      </c>
      <c r="K529" s="111">
        <v>7</v>
      </c>
      <c r="L529" s="111" t="s">
        <v>94</v>
      </c>
      <c r="M529">
        <v>-34.734436450000004</v>
      </c>
      <c r="N529">
        <v>1</v>
      </c>
      <c r="O529">
        <v>-34.734436450000004</v>
      </c>
      <c r="P529" t="s">
        <v>615</v>
      </c>
      <c r="Q529" s="111">
        <f>+VLOOKUP(I529,'Selectable Table'!AB:AC,2,0)</f>
        <v>1</v>
      </c>
    </row>
    <row r="530" spans="1:17" x14ac:dyDescent="0.25">
      <c r="A530" s="111" t="str">
        <f>+VLOOKUP(C530,'Selectable Table'!D:EB,2,0)</f>
        <v>ELI LILLY</v>
      </c>
      <c r="B530" t="s">
        <v>398</v>
      </c>
      <c r="C530" t="s">
        <v>265</v>
      </c>
      <c r="D530" t="s">
        <v>336</v>
      </c>
      <c r="E530" t="s">
        <v>102</v>
      </c>
      <c r="F530" s="111">
        <f>+VLOOKUP(C530,'Selectable Table'!O:P,2,0)</f>
        <v>40700</v>
      </c>
      <c r="G530" s="111" t="str">
        <f>+VLOOKUP(F530,'Selectable Table'!P:Q,2,0)</f>
        <v>Revenues - Third Parties</v>
      </c>
      <c r="I530" t="s">
        <v>186</v>
      </c>
      <c r="J530" s="111">
        <v>2026</v>
      </c>
      <c r="K530" s="111">
        <v>7</v>
      </c>
      <c r="L530" s="111" t="s">
        <v>94</v>
      </c>
      <c r="M530">
        <v>-199.99901004999998</v>
      </c>
      <c r="N530">
        <v>1</v>
      </c>
      <c r="O530">
        <v>-199.99901004999998</v>
      </c>
      <c r="P530" t="s">
        <v>615</v>
      </c>
      <c r="Q530" s="111">
        <f>+VLOOKUP(I530,'Selectable Table'!AB:AC,2,0)</f>
        <v>1</v>
      </c>
    </row>
    <row r="531" spans="1:17" x14ac:dyDescent="0.25">
      <c r="A531" s="111" t="str">
        <f>+VLOOKUP(C531,'Selectable Table'!D:EB,2,0)</f>
        <v>ELI LILLY</v>
      </c>
      <c r="B531" t="s">
        <v>715</v>
      </c>
      <c r="C531" t="s">
        <v>265</v>
      </c>
      <c r="D531" t="s">
        <v>336</v>
      </c>
      <c r="E531" t="s">
        <v>102</v>
      </c>
      <c r="F531" s="111">
        <f>+VLOOKUP(C531,'Selectable Table'!O:P,2,0)</f>
        <v>40700</v>
      </c>
      <c r="G531" s="111" t="str">
        <f>+VLOOKUP(F531,'Selectable Table'!P:Q,2,0)</f>
        <v>Revenues - Third Parties</v>
      </c>
      <c r="I531" t="s">
        <v>186</v>
      </c>
      <c r="J531" s="111">
        <v>2026</v>
      </c>
      <c r="K531" s="111">
        <v>7</v>
      </c>
      <c r="L531" s="111" t="s">
        <v>94</v>
      </c>
      <c r="M531">
        <v>-62.071105249999995</v>
      </c>
      <c r="N531">
        <v>1</v>
      </c>
      <c r="O531">
        <v>-62.071105249999995</v>
      </c>
      <c r="P531" t="s">
        <v>615</v>
      </c>
      <c r="Q531" s="111">
        <f>+VLOOKUP(I531,'Selectable Table'!AB:AC,2,0)</f>
        <v>1</v>
      </c>
    </row>
    <row r="532" spans="1:17" x14ac:dyDescent="0.25">
      <c r="A532" s="111" t="str">
        <f>+VLOOKUP(C532,'Selectable Table'!D:EB,2,0)</f>
        <v>ELI LILLY</v>
      </c>
      <c r="B532" t="s">
        <v>399</v>
      </c>
      <c r="C532" t="s">
        <v>265</v>
      </c>
      <c r="D532" t="s">
        <v>336</v>
      </c>
      <c r="E532" t="s">
        <v>102</v>
      </c>
      <c r="F532" s="111">
        <f>+VLOOKUP(C532,'Selectable Table'!O:P,2,0)</f>
        <v>40700</v>
      </c>
      <c r="G532" s="111" t="str">
        <f>+VLOOKUP(F532,'Selectable Table'!P:Q,2,0)</f>
        <v>Revenues - Third Parties</v>
      </c>
      <c r="I532" t="s">
        <v>186</v>
      </c>
      <c r="J532" s="111">
        <v>2026</v>
      </c>
      <c r="K532" s="111">
        <v>7</v>
      </c>
      <c r="L532" s="111" t="s">
        <v>94</v>
      </c>
      <c r="M532">
        <v>-194.21698799999999</v>
      </c>
      <c r="N532">
        <v>1</v>
      </c>
      <c r="O532">
        <v>-194.21698799999999</v>
      </c>
      <c r="P532" t="s">
        <v>615</v>
      </c>
      <c r="Q532" s="111">
        <f>+VLOOKUP(I532,'Selectable Table'!AB:AC,2,0)</f>
        <v>1</v>
      </c>
    </row>
    <row r="533" spans="1:17" x14ac:dyDescent="0.25">
      <c r="A533" s="111" t="str">
        <f>+VLOOKUP(C533,'Selectable Table'!D:EB,2,0)</f>
        <v>ELI LILLY</v>
      </c>
      <c r="B533" t="s">
        <v>271</v>
      </c>
      <c r="C533" t="s">
        <v>265</v>
      </c>
      <c r="D533" t="s">
        <v>336</v>
      </c>
      <c r="E533" t="s">
        <v>102</v>
      </c>
      <c r="F533" s="111">
        <f>+VLOOKUP(C533,'Selectable Table'!O:P,2,0)</f>
        <v>40700</v>
      </c>
      <c r="G533" s="111" t="str">
        <f>+VLOOKUP(F533,'Selectable Table'!P:Q,2,0)</f>
        <v>Revenues - Third Parties</v>
      </c>
      <c r="I533" t="s">
        <v>186</v>
      </c>
      <c r="J533" s="111">
        <v>2026</v>
      </c>
      <c r="K533" s="111">
        <v>7</v>
      </c>
      <c r="L533" s="111" t="s">
        <v>94</v>
      </c>
      <c r="M533">
        <v>-20.349660799999999</v>
      </c>
      <c r="N533">
        <v>1</v>
      </c>
      <c r="O533">
        <v>-20.349660799999999</v>
      </c>
      <c r="P533" t="s">
        <v>615</v>
      </c>
      <c r="Q533" s="111">
        <f>+VLOOKUP(I533,'Selectable Table'!AB:AC,2,0)</f>
        <v>1</v>
      </c>
    </row>
    <row r="534" spans="1:17" x14ac:dyDescent="0.25">
      <c r="A534" s="111" t="str">
        <f>+VLOOKUP(C534,'Selectable Table'!D:EB,2,0)</f>
        <v>ELI LILLY</v>
      </c>
      <c r="B534" t="s">
        <v>3155</v>
      </c>
      <c r="C534" t="s">
        <v>265</v>
      </c>
      <c r="D534" t="s">
        <v>336</v>
      </c>
      <c r="E534" t="s">
        <v>102</v>
      </c>
      <c r="F534" s="111">
        <f>+VLOOKUP(C534,'Selectable Table'!O:P,2,0)</f>
        <v>40700</v>
      </c>
      <c r="G534" s="111" t="str">
        <f>+VLOOKUP(F534,'Selectable Table'!P:Q,2,0)</f>
        <v>Revenues - Third Parties</v>
      </c>
      <c r="I534" t="s">
        <v>186</v>
      </c>
      <c r="J534" s="111">
        <v>2026</v>
      </c>
      <c r="K534" s="111">
        <v>7</v>
      </c>
      <c r="L534" s="111" t="s">
        <v>94</v>
      </c>
      <c r="M534">
        <v>-44.352489649999995</v>
      </c>
      <c r="N534">
        <v>1</v>
      </c>
      <c r="O534">
        <v>-44.352489649999995</v>
      </c>
      <c r="P534" t="s">
        <v>615</v>
      </c>
      <c r="Q534" s="111">
        <f>+VLOOKUP(I534,'Selectable Table'!AB:AC,2,0)</f>
        <v>1</v>
      </c>
    </row>
    <row r="535" spans="1:17" x14ac:dyDescent="0.25">
      <c r="A535" s="111" t="str">
        <f>+VLOOKUP(C535,'Selectable Table'!D:EB,2,0)</f>
        <v>ELI LILLY</v>
      </c>
      <c r="B535" t="s">
        <v>3173</v>
      </c>
      <c r="C535" t="s">
        <v>265</v>
      </c>
      <c r="D535" t="s">
        <v>336</v>
      </c>
      <c r="E535" t="s">
        <v>102</v>
      </c>
      <c r="F535" s="111">
        <f>+VLOOKUP(C535,'Selectable Table'!O:P,2,0)</f>
        <v>40700</v>
      </c>
      <c r="G535" s="111" t="str">
        <f>+VLOOKUP(F535,'Selectable Table'!P:Q,2,0)</f>
        <v>Revenues - Third Parties</v>
      </c>
      <c r="I535" t="s">
        <v>186</v>
      </c>
      <c r="J535" s="111">
        <v>2026</v>
      </c>
      <c r="K535" s="111">
        <v>7</v>
      </c>
      <c r="L535" s="111" t="s">
        <v>94</v>
      </c>
      <c r="M535">
        <v>-66.23874635</v>
      </c>
      <c r="N535">
        <v>1</v>
      </c>
      <c r="O535">
        <v>-66.23874635</v>
      </c>
      <c r="P535" t="s">
        <v>615</v>
      </c>
      <c r="Q535" s="111">
        <f>+VLOOKUP(I535,'Selectable Table'!AB:AC,2,0)</f>
        <v>1</v>
      </c>
    </row>
    <row r="536" spans="1:17" x14ac:dyDescent="0.25">
      <c r="A536" s="111" t="str">
        <f>+VLOOKUP(C536,'Selectable Table'!D:EB,2,0)</f>
        <v>ELI LILLY</v>
      </c>
      <c r="B536" t="s">
        <v>3156</v>
      </c>
      <c r="C536" t="s">
        <v>265</v>
      </c>
      <c r="D536" t="s">
        <v>336</v>
      </c>
      <c r="E536" t="s">
        <v>102</v>
      </c>
      <c r="F536" s="111">
        <f>+VLOOKUP(C536,'Selectable Table'!O:P,2,0)</f>
        <v>40700</v>
      </c>
      <c r="G536" s="111" t="str">
        <f>+VLOOKUP(F536,'Selectable Table'!P:Q,2,0)</f>
        <v>Revenues - Third Parties</v>
      </c>
      <c r="I536" t="s">
        <v>186</v>
      </c>
      <c r="J536" s="111">
        <v>2026</v>
      </c>
      <c r="K536" s="111">
        <v>7</v>
      </c>
      <c r="L536" s="111" t="s">
        <v>94</v>
      </c>
      <c r="M536">
        <v>-231.62204449999996</v>
      </c>
      <c r="N536">
        <v>1</v>
      </c>
      <c r="O536">
        <v>-231.62204449999996</v>
      </c>
      <c r="P536" t="s">
        <v>615</v>
      </c>
      <c r="Q536" s="111">
        <f>+VLOOKUP(I536,'Selectable Table'!AB:AC,2,0)</f>
        <v>1</v>
      </c>
    </row>
    <row r="537" spans="1:17" x14ac:dyDescent="0.25">
      <c r="A537" s="111" t="str">
        <f>+VLOOKUP(C537,'Selectable Table'!D:EB,2,0)</f>
        <v>ELI LILLY</v>
      </c>
      <c r="B537" t="s">
        <v>3158</v>
      </c>
      <c r="C537" t="s">
        <v>265</v>
      </c>
      <c r="D537" t="s">
        <v>336</v>
      </c>
      <c r="E537" t="s">
        <v>102</v>
      </c>
      <c r="F537" s="111">
        <f>+VLOOKUP(C537,'Selectable Table'!O:P,2,0)</f>
        <v>40700</v>
      </c>
      <c r="G537" s="111" t="str">
        <f>+VLOOKUP(F537,'Selectable Table'!P:Q,2,0)</f>
        <v>Revenues - Third Parties</v>
      </c>
      <c r="I537" t="s">
        <v>186</v>
      </c>
      <c r="J537" s="111">
        <v>2026</v>
      </c>
      <c r="K537" s="111">
        <v>7</v>
      </c>
      <c r="L537" s="111" t="s">
        <v>94</v>
      </c>
      <c r="M537">
        <v>-2009.3788924999999</v>
      </c>
      <c r="N537">
        <v>1</v>
      </c>
      <c r="O537">
        <v>-2009.3788924999999</v>
      </c>
      <c r="P537" t="s">
        <v>615</v>
      </c>
      <c r="Q537" s="111">
        <f>+VLOOKUP(I537,'Selectable Table'!AB:AC,2,0)</f>
        <v>1</v>
      </c>
    </row>
    <row r="538" spans="1:17" x14ac:dyDescent="0.25">
      <c r="A538" s="111" t="str">
        <f>+VLOOKUP(C538,'Selectable Table'!D:EB,2,0)</f>
        <v>MERCK</v>
      </c>
      <c r="B538" t="s">
        <v>403</v>
      </c>
      <c r="C538" t="s">
        <v>133</v>
      </c>
      <c r="D538" t="s">
        <v>336</v>
      </c>
      <c r="E538" t="s">
        <v>102</v>
      </c>
      <c r="F538" s="111">
        <f>+VLOOKUP(C538,'Selectable Table'!O:P,2,0)</f>
        <v>40700</v>
      </c>
      <c r="G538" s="111" t="str">
        <f>+VLOOKUP(F538,'Selectable Table'!P:Q,2,0)</f>
        <v>Revenues - Third Parties</v>
      </c>
      <c r="I538" t="s">
        <v>186</v>
      </c>
      <c r="J538" s="111">
        <v>2026</v>
      </c>
      <c r="K538" s="111">
        <v>7</v>
      </c>
      <c r="L538" s="111" t="s">
        <v>94</v>
      </c>
      <c r="M538">
        <v>-1899.5245674999999</v>
      </c>
      <c r="N538">
        <v>1</v>
      </c>
      <c r="O538">
        <v>-1899.5245674999999</v>
      </c>
      <c r="P538" t="s">
        <v>615</v>
      </c>
      <c r="Q538" s="111">
        <f>+VLOOKUP(I538,'Selectable Table'!AB:AC,2,0)</f>
        <v>1</v>
      </c>
    </row>
    <row r="539" spans="1:17" x14ac:dyDescent="0.25">
      <c r="A539" s="111" t="str">
        <f>+VLOOKUP(C539,'Selectable Table'!D:EB,2,0)</f>
        <v>J &amp; J</v>
      </c>
      <c r="B539" t="s">
        <v>1535</v>
      </c>
      <c r="C539" t="s">
        <v>107</v>
      </c>
      <c r="D539" t="s">
        <v>336</v>
      </c>
      <c r="E539" t="s">
        <v>102</v>
      </c>
      <c r="F539" s="111">
        <f>+VLOOKUP(C539,'Selectable Table'!O:P,2,0)</f>
        <v>40700</v>
      </c>
      <c r="G539" s="111" t="str">
        <f>+VLOOKUP(F539,'Selectable Table'!P:Q,2,0)</f>
        <v>Revenues - Third Parties</v>
      </c>
      <c r="I539" t="s">
        <v>186</v>
      </c>
      <c r="J539" s="111">
        <v>2026</v>
      </c>
      <c r="K539" s="111">
        <v>7</v>
      </c>
      <c r="L539" s="111" t="s">
        <v>94</v>
      </c>
      <c r="M539">
        <v>-369.97026149999999</v>
      </c>
      <c r="N539">
        <v>1</v>
      </c>
      <c r="O539">
        <v>-369.97026149999999</v>
      </c>
      <c r="P539" t="s">
        <v>615</v>
      </c>
      <c r="Q539" s="111">
        <f>+VLOOKUP(I539,'Selectable Table'!AB:AC,2,0)</f>
        <v>1</v>
      </c>
    </row>
    <row r="540" spans="1:17" x14ac:dyDescent="0.25">
      <c r="A540" s="111" t="str">
        <f>+VLOOKUP(C540,'Selectable Table'!D:EB,2,0)</f>
        <v>J &amp; J</v>
      </c>
      <c r="B540" t="s">
        <v>404</v>
      </c>
      <c r="C540" t="s">
        <v>107</v>
      </c>
      <c r="D540" t="s">
        <v>336</v>
      </c>
      <c r="E540" t="s">
        <v>102</v>
      </c>
      <c r="F540" s="111">
        <f>+VLOOKUP(C540,'Selectable Table'!O:P,2,0)</f>
        <v>40700</v>
      </c>
      <c r="G540" s="111" t="str">
        <f>+VLOOKUP(F540,'Selectable Table'!P:Q,2,0)</f>
        <v>Revenues - Third Parties</v>
      </c>
      <c r="I540" t="s">
        <v>186</v>
      </c>
      <c r="J540" s="111">
        <v>2026</v>
      </c>
      <c r="K540" s="111">
        <v>7</v>
      </c>
      <c r="L540" s="111" t="s">
        <v>94</v>
      </c>
      <c r="M540">
        <v>-6604.3819743999993</v>
      </c>
      <c r="N540">
        <v>1</v>
      </c>
      <c r="O540">
        <v>-6604.3819743999993</v>
      </c>
      <c r="P540" t="s">
        <v>615</v>
      </c>
      <c r="Q540" s="111">
        <f>+VLOOKUP(I540,'Selectable Table'!AB:AC,2,0)</f>
        <v>1</v>
      </c>
    </row>
    <row r="541" spans="1:17" x14ac:dyDescent="0.25">
      <c r="A541" s="111" t="str">
        <f>+VLOOKUP(C541,'Selectable Table'!D:EB,2,0)</f>
        <v>ELI LILLY</v>
      </c>
      <c r="B541" t="s">
        <v>405</v>
      </c>
      <c r="C541" t="s">
        <v>265</v>
      </c>
      <c r="D541" t="s">
        <v>336</v>
      </c>
      <c r="E541" t="s">
        <v>102</v>
      </c>
      <c r="F541" s="111">
        <f>+VLOOKUP(C541,'Selectable Table'!O:P,2,0)</f>
        <v>40700</v>
      </c>
      <c r="G541" s="111" t="str">
        <f>+VLOOKUP(F541,'Selectable Table'!P:Q,2,0)</f>
        <v>Revenues - Third Parties</v>
      </c>
      <c r="I541" t="s">
        <v>186</v>
      </c>
      <c r="J541" s="111">
        <v>2026</v>
      </c>
      <c r="K541" s="111">
        <v>7</v>
      </c>
      <c r="L541" s="111" t="s">
        <v>94</v>
      </c>
      <c r="M541">
        <v>-7073.5950425000001</v>
      </c>
      <c r="N541">
        <v>1</v>
      </c>
      <c r="O541">
        <v>-7073.5950425000001</v>
      </c>
      <c r="P541" t="s">
        <v>615</v>
      </c>
      <c r="Q541" s="111">
        <f>+VLOOKUP(I541,'Selectable Table'!AB:AC,2,0)</f>
        <v>1</v>
      </c>
    </row>
    <row r="542" spans="1:17" x14ac:dyDescent="0.25">
      <c r="A542" s="111" t="str">
        <f>+VLOOKUP(C542,'Selectable Table'!D:EB,2,0)</f>
        <v>J &amp; J</v>
      </c>
      <c r="B542" t="s">
        <v>407</v>
      </c>
      <c r="C542" t="s">
        <v>107</v>
      </c>
      <c r="D542" t="s">
        <v>336</v>
      </c>
      <c r="E542" t="s">
        <v>102</v>
      </c>
      <c r="F542" s="111">
        <f>+VLOOKUP(C542,'Selectable Table'!O:P,2,0)</f>
        <v>40700</v>
      </c>
      <c r="G542" s="111" t="str">
        <f>+VLOOKUP(F542,'Selectable Table'!P:Q,2,0)</f>
        <v>Revenues - Third Parties</v>
      </c>
      <c r="I542" t="s">
        <v>186</v>
      </c>
      <c r="J542" s="111">
        <v>2026</v>
      </c>
      <c r="K542" s="111">
        <v>7</v>
      </c>
      <c r="L542" s="111" t="s">
        <v>94</v>
      </c>
      <c r="M542">
        <v>-2387.9860238499996</v>
      </c>
      <c r="N542">
        <v>1</v>
      </c>
      <c r="O542">
        <v>-2387.9860238499996</v>
      </c>
      <c r="P542" t="s">
        <v>615</v>
      </c>
      <c r="Q542" s="111">
        <f>+VLOOKUP(I542,'Selectable Table'!AB:AC,2,0)</f>
        <v>1</v>
      </c>
    </row>
    <row r="543" spans="1:17" x14ac:dyDescent="0.25">
      <c r="A543" s="111" t="str">
        <f>+VLOOKUP(C543,'Selectable Table'!D:EB,2,0)</f>
        <v>J &amp; J</v>
      </c>
      <c r="B543" t="s">
        <v>408</v>
      </c>
      <c r="C543" t="s">
        <v>107</v>
      </c>
      <c r="D543" t="s">
        <v>336</v>
      </c>
      <c r="E543" t="s">
        <v>102</v>
      </c>
      <c r="F543" s="111">
        <f>+VLOOKUP(C543,'Selectable Table'!O:P,2,0)</f>
        <v>40700</v>
      </c>
      <c r="G543" s="111" t="str">
        <f>+VLOOKUP(F543,'Selectable Table'!P:Q,2,0)</f>
        <v>Revenues - Third Parties</v>
      </c>
      <c r="I543" t="s">
        <v>186</v>
      </c>
      <c r="J543" s="111">
        <v>2026</v>
      </c>
      <c r="K543" s="111">
        <v>7</v>
      </c>
      <c r="L543" s="111" t="s">
        <v>94</v>
      </c>
      <c r="M543">
        <v>-1243.2616531999997</v>
      </c>
      <c r="N543">
        <v>1</v>
      </c>
      <c r="O543">
        <v>-1243.2616531999997</v>
      </c>
      <c r="P543" t="s">
        <v>615</v>
      </c>
      <c r="Q543" s="111">
        <f>+VLOOKUP(I543,'Selectable Table'!AB:AC,2,0)</f>
        <v>1</v>
      </c>
    </row>
    <row r="544" spans="1:17" x14ac:dyDescent="0.25">
      <c r="A544" s="111" t="str">
        <f>+VLOOKUP(C544,'Selectable Table'!D:EB,2,0)</f>
        <v>MERCK</v>
      </c>
      <c r="B544" t="s">
        <v>410</v>
      </c>
      <c r="C544" t="s">
        <v>133</v>
      </c>
      <c r="D544" t="s">
        <v>336</v>
      </c>
      <c r="E544" t="s">
        <v>102</v>
      </c>
      <c r="F544" s="111">
        <f>+VLOOKUP(C544,'Selectable Table'!O:P,2,0)</f>
        <v>40700</v>
      </c>
      <c r="G544" s="111" t="str">
        <f>+VLOOKUP(F544,'Selectable Table'!P:Q,2,0)</f>
        <v>Revenues - Third Parties</v>
      </c>
      <c r="I544" t="s">
        <v>186</v>
      </c>
      <c r="J544" s="111">
        <v>2026</v>
      </c>
      <c r="K544" s="111">
        <v>7</v>
      </c>
      <c r="L544" s="111" t="s">
        <v>94</v>
      </c>
      <c r="M544">
        <v>-1609.8189250499997</v>
      </c>
      <c r="N544">
        <v>1</v>
      </c>
      <c r="O544">
        <v>-1609.8189250499997</v>
      </c>
      <c r="P544" t="s">
        <v>615</v>
      </c>
      <c r="Q544" s="111">
        <f>+VLOOKUP(I544,'Selectable Table'!AB:AC,2,0)</f>
        <v>1</v>
      </c>
    </row>
    <row r="545" spans="1:17" x14ac:dyDescent="0.25">
      <c r="A545" s="111" t="str">
        <f>+VLOOKUP(C545,'Selectable Table'!D:EB,2,0)</f>
        <v>ELI LILLY</v>
      </c>
      <c r="B545" t="s">
        <v>340</v>
      </c>
      <c r="C545" t="s">
        <v>265</v>
      </c>
      <c r="D545" t="s">
        <v>336</v>
      </c>
      <c r="E545" t="s">
        <v>102</v>
      </c>
      <c r="F545" s="111">
        <f>+VLOOKUP(C545,'Selectable Table'!O:P,2,0)</f>
        <v>40700</v>
      </c>
      <c r="G545" s="111" t="str">
        <f>+VLOOKUP(F545,'Selectable Table'!P:Q,2,0)</f>
        <v>Revenues - Third Parties</v>
      </c>
      <c r="I545" t="s">
        <v>125</v>
      </c>
      <c r="J545" s="111">
        <v>2026</v>
      </c>
      <c r="K545" s="111">
        <v>7</v>
      </c>
      <c r="L545" s="111" t="s">
        <v>94</v>
      </c>
      <c r="M545">
        <v>-548.69983664999995</v>
      </c>
      <c r="N545">
        <v>1</v>
      </c>
      <c r="O545">
        <v>-548.69983664999995</v>
      </c>
      <c r="P545" t="s">
        <v>615</v>
      </c>
      <c r="Q545" s="111">
        <f>+VLOOKUP(I545,'Selectable Table'!AB:AC,2,0)</f>
        <v>1</v>
      </c>
    </row>
    <row r="546" spans="1:17" x14ac:dyDescent="0.25">
      <c r="A546" s="111" t="str">
        <f>+VLOOKUP(C546,'Selectable Table'!D:EB,2,0)</f>
        <v>ELI LILLY</v>
      </c>
      <c r="B546" t="s">
        <v>274</v>
      </c>
      <c r="C546" t="s">
        <v>265</v>
      </c>
      <c r="D546" t="s">
        <v>336</v>
      </c>
      <c r="E546" t="s">
        <v>102</v>
      </c>
      <c r="F546" s="111">
        <f>+VLOOKUP(C546,'Selectable Table'!O:P,2,0)</f>
        <v>40700</v>
      </c>
      <c r="G546" s="111" t="str">
        <f>+VLOOKUP(F546,'Selectable Table'!P:Q,2,0)</f>
        <v>Revenues - Third Parties</v>
      </c>
      <c r="I546" t="s">
        <v>186</v>
      </c>
      <c r="J546" s="111">
        <v>2026</v>
      </c>
      <c r="K546" s="111">
        <v>7</v>
      </c>
      <c r="L546" s="111" t="s">
        <v>94</v>
      </c>
      <c r="M546">
        <v>-2241.3966854999999</v>
      </c>
      <c r="N546">
        <v>1</v>
      </c>
      <c r="O546">
        <v>-2241.3966854999999</v>
      </c>
      <c r="P546" t="s">
        <v>615</v>
      </c>
      <c r="Q546" s="111">
        <f>+VLOOKUP(I546,'Selectable Table'!AB:AC,2,0)</f>
        <v>1</v>
      </c>
    </row>
    <row r="547" spans="1:17" x14ac:dyDescent="0.25">
      <c r="A547" s="111" t="str">
        <f>+VLOOKUP(C547,'Selectable Table'!D:EB,2,0)</f>
        <v>ELI LILLY</v>
      </c>
      <c r="B547" t="s">
        <v>341</v>
      </c>
      <c r="C547" t="s">
        <v>265</v>
      </c>
      <c r="D547" t="s">
        <v>336</v>
      </c>
      <c r="E547" t="s">
        <v>102</v>
      </c>
      <c r="F547" s="111">
        <f>+VLOOKUP(C547,'Selectable Table'!O:P,2,0)</f>
        <v>40700</v>
      </c>
      <c r="G547" s="111" t="str">
        <f>+VLOOKUP(F547,'Selectable Table'!P:Q,2,0)</f>
        <v>Revenues - Third Parties</v>
      </c>
      <c r="I547" t="s">
        <v>186</v>
      </c>
      <c r="J547" s="111">
        <v>2026</v>
      </c>
      <c r="K547" s="111">
        <v>7</v>
      </c>
      <c r="L547" s="111" t="s">
        <v>94</v>
      </c>
      <c r="M547">
        <v>-2127.34606175</v>
      </c>
      <c r="N547">
        <v>1</v>
      </c>
      <c r="O547">
        <v>-2127.34606175</v>
      </c>
      <c r="P547" t="s">
        <v>615</v>
      </c>
      <c r="Q547" s="111">
        <f>+VLOOKUP(I547,'Selectable Table'!AB:AC,2,0)</f>
        <v>1</v>
      </c>
    </row>
    <row r="548" spans="1:17" x14ac:dyDescent="0.25">
      <c r="A548" s="111" t="str">
        <f>+VLOOKUP(C548,'Selectable Table'!D:EB,2,0)</f>
        <v>MERCK</v>
      </c>
      <c r="B548" t="s">
        <v>731</v>
      </c>
      <c r="C548" t="s">
        <v>133</v>
      </c>
      <c r="D548" t="s">
        <v>336</v>
      </c>
      <c r="E548" t="s">
        <v>102</v>
      </c>
      <c r="F548" s="111">
        <f>+VLOOKUP(C548,'Selectable Table'!O:P,2,0)</f>
        <v>40700</v>
      </c>
      <c r="G548" s="111" t="str">
        <f>+VLOOKUP(F548,'Selectable Table'!P:Q,2,0)</f>
        <v>Revenues - Third Parties</v>
      </c>
      <c r="I548" t="s">
        <v>186</v>
      </c>
      <c r="J548" s="111">
        <v>2026</v>
      </c>
      <c r="K548" s="111">
        <v>7</v>
      </c>
      <c r="L548" s="111" t="s">
        <v>94</v>
      </c>
      <c r="M548">
        <v>-1712.06123235</v>
      </c>
      <c r="N548">
        <v>1</v>
      </c>
      <c r="O548">
        <v>-1712.06123235</v>
      </c>
      <c r="P548" t="s">
        <v>615</v>
      </c>
      <c r="Q548" s="111">
        <f>+VLOOKUP(I548,'Selectable Table'!AB:AC,2,0)</f>
        <v>1</v>
      </c>
    </row>
    <row r="549" spans="1:17" x14ac:dyDescent="0.25">
      <c r="A549" s="111" t="str">
        <f>+VLOOKUP(C549,'Selectable Table'!D:EB,2,0)</f>
        <v>J &amp; J</v>
      </c>
      <c r="B549" t="s">
        <v>343</v>
      </c>
      <c r="C549" t="s">
        <v>107</v>
      </c>
      <c r="D549" t="s">
        <v>336</v>
      </c>
      <c r="E549" t="s">
        <v>102</v>
      </c>
      <c r="F549" s="111">
        <f>+VLOOKUP(C549,'Selectable Table'!O:P,2,0)</f>
        <v>40700</v>
      </c>
      <c r="G549" s="111" t="str">
        <f>+VLOOKUP(F549,'Selectable Table'!P:Q,2,0)</f>
        <v>Revenues - Third Parties</v>
      </c>
      <c r="I549" t="s">
        <v>186</v>
      </c>
      <c r="J549" s="111">
        <v>2026</v>
      </c>
      <c r="K549" s="111">
        <v>7</v>
      </c>
      <c r="L549" s="111" t="s">
        <v>94</v>
      </c>
      <c r="M549">
        <v>-436.42598719999995</v>
      </c>
      <c r="N549">
        <v>1</v>
      </c>
      <c r="O549">
        <v>-436.42598719999995</v>
      </c>
      <c r="P549" t="s">
        <v>615</v>
      </c>
      <c r="Q549" s="111">
        <f>+VLOOKUP(I549,'Selectable Table'!AB:AC,2,0)</f>
        <v>1</v>
      </c>
    </row>
    <row r="550" spans="1:17" x14ac:dyDescent="0.25">
      <c r="A550" s="111" t="str">
        <f>+VLOOKUP(C550,'Selectable Table'!D:EB,2,0)</f>
        <v>J &amp; J</v>
      </c>
      <c r="B550" t="s">
        <v>411</v>
      </c>
      <c r="C550" t="s">
        <v>107</v>
      </c>
      <c r="D550" t="s">
        <v>336</v>
      </c>
      <c r="E550" t="s">
        <v>102</v>
      </c>
      <c r="F550" s="111">
        <f>+VLOOKUP(C550,'Selectable Table'!O:P,2,0)</f>
        <v>40700</v>
      </c>
      <c r="G550" s="111" t="str">
        <f>+VLOOKUP(F550,'Selectable Table'!P:Q,2,0)</f>
        <v>Revenues - Third Parties</v>
      </c>
      <c r="I550" t="s">
        <v>186</v>
      </c>
      <c r="J550" s="111">
        <v>2026</v>
      </c>
      <c r="K550" s="111">
        <v>7</v>
      </c>
      <c r="L550" s="111" t="s">
        <v>94</v>
      </c>
      <c r="M550">
        <v>-7491.2188820000001</v>
      </c>
      <c r="N550">
        <v>1</v>
      </c>
      <c r="O550">
        <v>-7491.2188820000001</v>
      </c>
      <c r="P550" t="s">
        <v>615</v>
      </c>
      <c r="Q550" s="111">
        <f>+VLOOKUP(I550,'Selectable Table'!AB:AC,2,0)</f>
        <v>1</v>
      </c>
    </row>
    <row r="551" spans="1:17" x14ac:dyDescent="0.25">
      <c r="A551" s="111" t="str">
        <f>+VLOOKUP(C551,'Selectable Table'!D:EB,2,0)</f>
        <v>J &amp; J</v>
      </c>
      <c r="B551" t="s">
        <v>412</v>
      </c>
      <c r="C551" t="s">
        <v>107</v>
      </c>
      <c r="D551" t="s">
        <v>336</v>
      </c>
      <c r="E551" t="s">
        <v>102</v>
      </c>
      <c r="F551" s="111">
        <f>+VLOOKUP(C551,'Selectable Table'!O:P,2,0)</f>
        <v>40700</v>
      </c>
      <c r="G551" s="111" t="str">
        <f>+VLOOKUP(F551,'Selectable Table'!P:Q,2,0)</f>
        <v>Revenues - Third Parties</v>
      </c>
      <c r="I551" t="s">
        <v>186</v>
      </c>
      <c r="J551" s="111">
        <v>2026</v>
      </c>
      <c r="K551" s="111">
        <v>7</v>
      </c>
      <c r="L551" s="111" t="s">
        <v>94</v>
      </c>
      <c r="M551">
        <v>-7506.2846179999988</v>
      </c>
      <c r="N551">
        <v>1</v>
      </c>
      <c r="O551">
        <v>-7506.2846179999988</v>
      </c>
      <c r="P551" t="s">
        <v>615</v>
      </c>
      <c r="Q551" s="111">
        <f>+VLOOKUP(I551,'Selectable Table'!AB:AC,2,0)</f>
        <v>1</v>
      </c>
    </row>
    <row r="552" spans="1:17" x14ac:dyDescent="0.25">
      <c r="A552" s="111" t="str">
        <f>+VLOOKUP(C552,'Selectable Table'!D:EB,2,0)</f>
        <v>MERCK</v>
      </c>
      <c r="B552" t="s">
        <v>414</v>
      </c>
      <c r="C552" t="s">
        <v>133</v>
      </c>
      <c r="D552" t="s">
        <v>336</v>
      </c>
      <c r="E552" t="s">
        <v>102</v>
      </c>
      <c r="F552" s="111">
        <f>+VLOOKUP(C552,'Selectable Table'!O:P,2,0)</f>
        <v>40700</v>
      </c>
      <c r="G552" s="111" t="str">
        <f>+VLOOKUP(F552,'Selectable Table'!P:Q,2,0)</f>
        <v>Revenues - Third Parties</v>
      </c>
      <c r="I552" t="s">
        <v>186</v>
      </c>
      <c r="J552" s="111">
        <v>2026</v>
      </c>
      <c r="K552" s="111">
        <v>7</v>
      </c>
      <c r="L552" s="111" t="s">
        <v>94</v>
      </c>
      <c r="M552">
        <v>-610.20597680000003</v>
      </c>
      <c r="N552">
        <v>1</v>
      </c>
      <c r="O552">
        <v>-610.20597680000003</v>
      </c>
      <c r="P552" t="s">
        <v>615</v>
      </c>
      <c r="Q552" s="111">
        <f>+VLOOKUP(I552,'Selectable Table'!AB:AC,2,0)</f>
        <v>1</v>
      </c>
    </row>
    <row r="553" spans="1:17" x14ac:dyDescent="0.25">
      <c r="A553" s="111" t="str">
        <f>+VLOOKUP(C553,'Selectable Table'!D:EB,2,0)</f>
        <v>ASTRAZENECA</v>
      </c>
      <c r="B553" t="s">
        <v>415</v>
      </c>
      <c r="C553" t="s">
        <v>296</v>
      </c>
      <c r="D553" t="s">
        <v>336</v>
      </c>
      <c r="E553" t="s">
        <v>102</v>
      </c>
      <c r="F553" s="111">
        <f>+VLOOKUP(C553,'Selectable Table'!O:P,2,0)</f>
        <v>40700</v>
      </c>
      <c r="G553" s="111" t="str">
        <f>+VLOOKUP(F553,'Selectable Table'!P:Q,2,0)</f>
        <v>Revenues - Third Parties</v>
      </c>
      <c r="I553" t="s">
        <v>186</v>
      </c>
      <c r="J553" s="111">
        <v>2026</v>
      </c>
      <c r="K553" s="111">
        <v>7</v>
      </c>
      <c r="L553" s="111" t="s">
        <v>94</v>
      </c>
      <c r="M553">
        <v>-282.79232554999999</v>
      </c>
      <c r="N553">
        <v>1</v>
      </c>
      <c r="O553">
        <v>-282.79232554999999</v>
      </c>
      <c r="P553" t="s">
        <v>615</v>
      </c>
      <c r="Q553" s="111">
        <f>+VLOOKUP(I553,'Selectable Table'!AB:AC,2,0)</f>
        <v>1</v>
      </c>
    </row>
    <row r="554" spans="1:17" x14ac:dyDescent="0.25">
      <c r="A554" s="111" t="str">
        <f>+VLOOKUP(C554,'Selectable Table'!D:EB,2,0)</f>
        <v>ELI LILLY</v>
      </c>
      <c r="B554" t="s">
        <v>416</v>
      </c>
      <c r="C554" t="s">
        <v>265</v>
      </c>
      <c r="D554" t="s">
        <v>336</v>
      </c>
      <c r="E554" t="s">
        <v>102</v>
      </c>
      <c r="F554" s="111">
        <f>+VLOOKUP(C554,'Selectable Table'!O:P,2,0)</f>
        <v>40700</v>
      </c>
      <c r="G554" s="111" t="str">
        <f>+VLOOKUP(F554,'Selectable Table'!P:Q,2,0)</f>
        <v>Revenues - Third Parties</v>
      </c>
      <c r="I554" t="s">
        <v>125</v>
      </c>
      <c r="J554" s="111">
        <v>2026</v>
      </c>
      <c r="K554" s="111">
        <v>7</v>
      </c>
      <c r="L554" s="111" t="s">
        <v>94</v>
      </c>
      <c r="M554">
        <v>-35.467253499999991</v>
      </c>
      <c r="N554">
        <v>1</v>
      </c>
      <c r="O554">
        <v>-35.467253499999991</v>
      </c>
      <c r="P554" t="s">
        <v>615</v>
      </c>
      <c r="Q554" s="111">
        <f>+VLOOKUP(I554,'Selectable Table'!AB:AC,2,0)</f>
        <v>1</v>
      </c>
    </row>
    <row r="555" spans="1:17" x14ac:dyDescent="0.25">
      <c r="A555" s="111" t="str">
        <f>+VLOOKUP(C555,'Selectable Table'!D:EB,2,0)</f>
        <v>MERCK</v>
      </c>
      <c r="B555" t="s">
        <v>417</v>
      </c>
      <c r="C555" t="s">
        <v>133</v>
      </c>
      <c r="D555" t="s">
        <v>336</v>
      </c>
      <c r="E555" t="s">
        <v>102</v>
      </c>
      <c r="F555" s="111">
        <f>+VLOOKUP(C555,'Selectable Table'!O:P,2,0)</f>
        <v>40700</v>
      </c>
      <c r="G555" s="111" t="str">
        <f>+VLOOKUP(F555,'Selectable Table'!P:Q,2,0)</f>
        <v>Revenues - Third Parties</v>
      </c>
      <c r="I555" t="s">
        <v>186</v>
      </c>
      <c r="J555" s="111">
        <v>2026</v>
      </c>
      <c r="K555" s="111">
        <v>7</v>
      </c>
      <c r="L555" s="111" t="s">
        <v>94</v>
      </c>
      <c r="M555">
        <v>-369.0873329499999</v>
      </c>
      <c r="N555">
        <v>1</v>
      </c>
      <c r="O555">
        <v>-369.0873329499999</v>
      </c>
      <c r="P555" t="s">
        <v>615</v>
      </c>
      <c r="Q555" s="111">
        <f>+VLOOKUP(I555,'Selectable Table'!AB:AC,2,0)</f>
        <v>1</v>
      </c>
    </row>
    <row r="556" spans="1:17" x14ac:dyDescent="0.25">
      <c r="A556" s="111" t="str">
        <f>+VLOOKUP(C556,'Selectable Table'!D:EB,2,0)</f>
        <v>ELI LILLY</v>
      </c>
      <c r="B556" t="s">
        <v>277</v>
      </c>
      <c r="C556" t="s">
        <v>265</v>
      </c>
      <c r="D556" t="s">
        <v>336</v>
      </c>
      <c r="E556" t="s">
        <v>102</v>
      </c>
      <c r="F556" s="111">
        <f>+VLOOKUP(C556,'Selectable Table'!O:P,2,0)</f>
        <v>40700</v>
      </c>
      <c r="G556" s="111" t="str">
        <f>+VLOOKUP(F556,'Selectable Table'!P:Q,2,0)</f>
        <v>Revenues - Third Parties</v>
      </c>
      <c r="I556" t="s">
        <v>125</v>
      </c>
      <c r="J556" s="111">
        <v>2026</v>
      </c>
      <c r="K556" s="111">
        <v>7</v>
      </c>
      <c r="L556" s="111" t="s">
        <v>94</v>
      </c>
      <c r="M556">
        <v>-5244.2994579500009</v>
      </c>
      <c r="N556">
        <v>1</v>
      </c>
      <c r="O556">
        <v>-5244.2994579500009</v>
      </c>
      <c r="P556" t="s">
        <v>615</v>
      </c>
      <c r="Q556" s="111">
        <f>+VLOOKUP(I556,'Selectable Table'!AB:AC,2,0)</f>
        <v>1</v>
      </c>
    </row>
    <row r="557" spans="1:17" x14ac:dyDescent="0.25">
      <c r="A557" s="111" t="str">
        <f>+VLOOKUP(C557,'Selectable Table'!D:EB,2,0)</f>
        <v>PFIZER</v>
      </c>
      <c r="B557" t="s">
        <v>418</v>
      </c>
      <c r="C557" t="s">
        <v>252</v>
      </c>
      <c r="D557" t="s">
        <v>336</v>
      </c>
      <c r="E557" t="s">
        <v>102</v>
      </c>
      <c r="F557" s="111">
        <f>+VLOOKUP(C557,'Selectable Table'!O:P,2,0)</f>
        <v>40700</v>
      </c>
      <c r="G557" s="111" t="str">
        <f>+VLOOKUP(F557,'Selectable Table'!P:Q,2,0)</f>
        <v>Revenues - Third Parties</v>
      </c>
      <c r="I557" t="s">
        <v>186</v>
      </c>
      <c r="J557" s="111">
        <v>2026</v>
      </c>
      <c r="K557" s="111">
        <v>7</v>
      </c>
      <c r="L557" s="111" t="s">
        <v>94</v>
      </c>
      <c r="M557">
        <v>-1241.1546335999999</v>
      </c>
      <c r="N557">
        <v>1</v>
      </c>
      <c r="O557">
        <v>-1241.1546335999999</v>
      </c>
      <c r="P557" t="s">
        <v>615</v>
      </c>
      <c r="Q557" s="111">
        <f>+VLOOKUP(I557,'Selectable Table'!AB:AC,2,0)</f>
        <v>1</v>
      </c>
    </row>
    <row r="558" spans="1:17" x14ac:dyDescent="0.25">
      <c r="A558" s="111" t="str">
        <f>+VLOOKUP(C558,'Selectable Table'!D:EB,2,0)</f>
        <v>J &amp; J</v>
      </c>
      <c r="B558" t="s">
        <v>419</v>
      </c>
      <c r="C558" t="s">
        <v>107</v>
      </c>
      <c r="D558" t="s">
        <v>336</v>
      </c>
      <c r="E558" t="s">
        <v>102</v>
      </c>
      <c r="F558" s="111">
        <f>+VLOOKUP(C558,'Selectable Table'!O:P,2,0)</f>
        <v>40700</v>
      </c>
      <c r="G558" s="111" t="str">
        <f>+VLOOKUP(F558,'Selectable Table'!P:Q,2,0)</f>
        <v>Revenues - Third Parties</v>
      </c>
      <c r="I558" t="s">
        <v>186</v>
      </c>
      <c r="J558" s="111">
        <v>2026</v>
      </c>
      <c r="K558" s="111">
        <v>7</v>
      </c>
      <c r="L558" s="111" t="s">
        <v>94</v>
      </c>
      <c r="M558">
        <v>-762.45997729999988</v>
      </c>
      <c r="N558">
        <v>1</v>
      </c>
      <c r="O558">
        <v>-762.45997729999988</v>
      </c>
      <c r="P558" t="s">
        <v>615</v>
      </c>
      <c r="Q558" s="111">
        <f>+VLOOKUP(I558,'Selectable Table'!AB:AC,2,0)</f>
        <v>1</v>
      </c>
    </row>
    <row r="559" spans="1:17" x14ac:dyDescent="0.25">
      <c r="A559" s="111" t="str">
        <f>+VLOOKUP(C559,'Selectable Table'!D:EB,2,0)</f>
        <v>J &amp; J</v>
      </c>
      <c r="B559" t="s">
        <v>420</v>
      </c>
      <c r="C559" t="s">
        <v>107</v>
      </c>
      <c r="D559" t="s">
        <v>336</v>
      </c>
      <c r="E559" t="s">
        <v>102</v>
      </c>
      <c r="F559" s="111">
        <f>+VLOOKUP(C559,'Selectable Table'!O:P,2,0)</f>
        <v>40700</v>
      </c>
      <c r="G559" s="111" t="str">
        <f>+VLOOKUP(F559,'Selectable Table'!P:Q,2,0)</f>
        <v>Revenues - Third Parties</v>
      </c>
      <c r="I559" t="s">
        <v>186</v>
      </c>
      <c r="J559" s="111">
        <v>2026</v>
      </c>
      <c r="K559" s="111">
        <v>7</v>
      </c>
      <c r="L559" s="111" t="s">
        <v>94</v>
      </c>
      <c r="M559">
        <v>-6.6990668500000004</v>
      </c>
      <c r="N559">
        <v>1</v>
      </c>
      <c r="O559">
        <v>-6.6990668500000004</v>
      </c>
      <c r="P559" t="s">
        <v>615</v>
      </c>
      <c r="Q559" s="111">
        <f>+VLOOKUP(I559,'Selectable Table'!AB:AC,2,0)</f>
        <v>1</v>
      </c>
    </row>
    <row r="560" spans="1:17" x14ac:dyDescent="0.25">
      <c r="A560" s="111" t="str">
        <f>+VLOOKUP(C560,'Selectable Table'!D:EB,2,0)</f>
        <v>ELI LILLY</v>
      </c>
      <c r="B560" t="s">
        <v>421</v>
      </c>
      <c r="C560" t="s">
        <v>265</v>
      </c>
      <c r="D560" t="s">
        <v>336</v>
      </c>
      <c r="E560" t="s">
        <v>102</v>
      </c>
      <c r="F560" s="111">
        <f>+VLOOKUP(C560,'Selectable Table'!O:P,2,0)</f>
        <v>40700</v>
      </c>
      <c r="G560" s="111" t="str">
        <f>+VLOOKUP(F560,'Selectable Table'!P:Q,2,0)</f>
        <v>Revenues - Third Parties</v>
      </c>
      <c r="I560" t="s">
        <v>125</v>
      </c>
      <c r="J560" s="111">
        <v>2026</v>
      </c>
      <c r="K560" s="111">
        <v>7</v>
      </c>
      <c r="L560" s="111" t="s">
        <v>94</v>
      </c>
      <c r="M560">
        <v>-29553.346215400001</v>
      </c>
      <c r="N560">
        <v>1</v>
      </c>
      <c r="O560">
        <v>-29553.346215400001</v>
      </c>
      <c r="P560" t="s">
        <v>615</v>
      </c>
      <c r="Q560" s="111">
        <f>+VLOOKUP(I560,'Selectable Table'!AB:AC,2,0)</f>
        <v>1</v>
      </c>
    </row>
    <row r="561" spans="1:17" x14ac:dyDescent="0.25">
      <c r="A561" s="111" t="str">
        <f>+VLOOKUP(C561,'Selectable Table'!D:EB,2,0)</f>
        <v>J &amp; J</v>
      </c>
      <c r="B561" t="s">
        <v>422</v>
      </c>
      <c r="C561" t="s">
        <v>107</v>
      </c>
      <c r="D561" t="s">
        <v>336</v>
      </c>
      <c r="E561" t="s">
        <v>102</v>
      </c>
      <c r="F561" s="111">
        <f>+VLOOKUP(C561,'Selectable Table'!O:P,2,0)</f>
        <v>40700</v>
      </c>
      <c r="G561" s="111" t="str">
        <f>+VLOOKUP(F561,'Selectable Table'!P:Q,2,0)</f>
        <v>Revenues - Third Parties</v>
      </c>
      <c r="I561" t="s">
        <v>186</v>
      </c>
      <c r="J561" s="111">
        <v>2026</v>
      </c>
      <c r="K561" s="111">
        <v>7</v>
      </c>
      <c r="L561" s="111" t="s">
        <v>94</v>
      </c>
      <c r="M561">
        <v>-346.52148054999998</v>
      </c>
      <c r="N561">
        <v>1</v>
      </c>
      <c r="O561">
        <v>-346.52148054999998</v>
      </c>
      <c r="P561" t="s">
        <v>615</v>
      </c>
      <c r="Q561" s="111">
        <f>+VLOOKUP(I561,'Selectable Table'!AB:AC,2,0)</f>
        <v>1</v>
      </c>
    </row>
    <row r="562" spans="1:17" x14ac:dyDescent="0.25">
      <c r="A562" s="111" t="str">
        <f>+VLOOKUP(C562,'Selectable Table'!D:EB,2,0)</f>
        <v>J &amp; J</v>
      </c>
      <c r="B562" t="s">
        <v>423</v>
      </c>
      <c r="C562" t="s">
        <v>107</v>
      </c>
      <c r="D562" t="s">
        <v>336</v>
      </c>
      <c r="E562" t="s">
        <v>102</v>
      </c>
      <c r="F562" s="111">
        <f>+VLOOKUP(C562,'Selectable Table'!O:P,2,0)</f>
        <v>40700</v>
      </c>
      <c r="G562" s="111" t="str">
        <f>+VLOOKUP(F562,'Selectable Table'!P:Q,2,0)</f>
        <v>Revenues - Third Parties</v>
      </c>
      <c r="I562" t="s">
        <v>186</v>
      </c>
      <c r="J562" s="111">
        <v>2026</v>
      </c>
      <c r="K562" s="111">
        <v>7</v>
      </c>
      <c r="L562" s="111" t="s">
        <v>94</v>
      </c>
      <c r="M562">
        <v>-374.88300150000003</v>
      </c>
      <c r="N562">
        <v>1</v>
      </c>
      <c r="O562">
        <v>-374.88300150000003</v>
      </c>
      <c r="P562" t="s">
        <v>615</v>
      </c>
      <c r="Q562" s="111">
        <f>+VLOOKUP(I562,'Selectable Table'!AB:AC,2,0)</f>
        <v>1</v>
      </c>
    </row>
    <row r="563" spans="1:17" x14ac:dyDescent="0.25">
      <c r="A563" s="111" t="str">
        <f>+VLOOKUP(C563,'Selectable Table'!D:EB,2,0)</f>
        <v>OTH CUST</v>
      </c>
      <c r="B563" t="s">
        <v>424</v>
      </c>
      <c r="C563" t="s">
        <v>425</v>
      </c>
      <c r="D563" t="s">
        <v>336</v>
      </c>
      <c r="E563" t="s">
        <v>102</v>
      </c>
      <c r="F563" s="111">
        <f>+VLOOKUP(C563,'Selectable Table'!O:P,2,0)</f>
        <v>40700</v>
      </c>
      <c r="G563" s="111" t="str">
        <f>+VLOOKUP(F563,'Selectable Table'!P:Q,2,0)</f>
        <v>Revenues - Third Parties</v>
      </c>
      <c r="I563" t="s">
        <v>125</v>
      </c>
      <c r="J563" s="111">
        <v>2026</v>
      </c>
      <c r="K563" s="111">
        <v>7</v>
      </c>
      <c r="L563" s="111" t="s">
        <v>94</v>
      </c>
      <c r="M563">
        <v>-107.63131015</v>
      </c>
      <c r="N563">
        <v>1</v>
      </c>
      <c r="O563">
        <v>-107.63131015</v>
      </c>
      <c r="P563" t="s">
        <v>615</v>
      </c>
      <c r="Q563" s="111">
        <f>+VLOOKUP(I563,'Selectable Table'!AB:AC,2,0)</f>
        <v>1</v>
      </c>
    </row>
    <row r="564" spans="1:17" x14ac:dyDescent="0.25">
      <c r="A564" s="111" t="str">
        <f>+VLOOKUP(C564,'Selectable Table'!D:EB,2,0)</f>
        <v>IQVIA</v>
      </c>
      <c r="B564">
        <v>996</v>
      </c>
      <c r="C564" t="s">
        <v>500</v>
      </c>
      <c r="D564" t="s">
        <v>336</v>
      </c>
      <c r="E564" t="s">
        <v>102</v>
      </c>
      <c r="F564" s="111">
        <f>+VLOOKUP(C564,'Selectable Table'!O:P,2,0)</f>
        <v>40700</v>
      </c>
      <c r="G564" s="111" t="str">
        <f>+VLOOKUP(F564,'Selectable Table'!P:Q,2,0)</f>
        <v>Revenues - Third Parties</v>
      </c>
      <c r="I564" t="s">
        <v>186</v>
      </c>
      <c r="J564" s="111">
        <v>2026</v>
      </c>
      <c r="K564" s="111">
        <v>7</v>
      </c>
      <c r="L564" s="111" t="s">
        <v>94</v>
      </c>
      <c r="M564">
        <v>-2273.0429189999995</v>
      </c>
      <c r="N564">
        <v>1</v>
      </c>
      <c r="O564">
        <v>-2273.0429189999995</v>
      </c>
      <c r="P564" t="s">
        <v>615</v>
      </c>
      <c r="Q564" s="111">
        <f>+VLOOKUP(I564,'Selectable Table'!AB:AC,2,0)</f>
        <v>1</v>
      </c>
    </row>
    <row r="565" spans="1:17" x14ac:dyDescent="0.25">
      <c r="A565" s="111" t="str">
        <f>+VLOOKUP(C565,'Selectable Table'!D:EB,2,0)</f>
        <v>J &amp; J</v>
      </c>
      <c r="B565" t="s">
        <v>345</v>
      </c>
      <c r="C565" t="s">
        <v>107</v>
      </c>
      <c r="D565" t="s">
        <v>336</v>
      </c>
      <c r="E565" t="s">
        <v>102</v>
      </c>
      <c r="F565" s="111">
        <f>+VLOOKUP(C565,'Selectable Table'!O:P,2,0)</f>
        <v>40700</v>
      </c>
      <c r="G565" s="111" t="str">
        <f>+VLOOKUP(F565,'Selectable Table'!P:Q,2,0)</f>
        <v>Revenues - Third Parties</v>
      </c>
      <c r="I565" t="s">
        <v>186</v>
      </c>
      <c r="J565" s="111">
        <v>2026</v>
      </c>
      <c r="K565" s="111">
        <v>7</v>
      </c>
      <c r="L565" s="111" t="s">
        <v>94</v>
      </c>
      <c r="M565">
        <v>-401.00649644999987</v>
      </c>
      <c r="N565">
        <v>1</v>
      </c>
      <c r="O565">
        <v>-401.00649644999987</v>
      </c>
      <c r="P565" t="s">
        <v>615</v>
      </c>
      <c r="Q565" s="111">
        <f>+VLOOKUP(I565,'Selectable Table'!AB:AC,2,0)</f>
        <v>1</v>
      </c>
    </row>
    <row r="566" spans="1:17" x14ac:dyDescent="0.25">
      <c r="A566" s="111" t="str">
        <f>+VLOOKUP(C566,'Selectable Table'!D:EB,2,0)</f>
        <v>J &amp; J</v>
      </c>
      <c r="B566" t="s">
        <v>426</v>
      </c>
      <c r="C566" t="s">
        <v>107</v>
      </c>
      <c r="D566" t="s">
        <v>336</v>
      </c>
      <c r="E566" t="s">
        <v>102</v>
      </c>
      <c r="F566" s="111">
        <f>+VLOOKUP(C566,'Selectable Table'!O:P,2,0)</f>
        <v>40700</v>
      </c>
      <c r="G566" s="111" t="str">
        <f>+VLOOKUP(F566,'Selectable Table'!P:Q,2,0)</f>
        <v>Revenues - Third Parties</v>
      </c>
      <c r="I566" t="s">
        <v>186</v>
      </c>
      <c r="J566" s="111">
        <v>2026</v>
      </c>
      <c r="K566" s="111">
        <v>7</v>
      </c>
      <c r="L566" s="111" t="s">
        <v>94</v>
      </c>
      <c r="M566">
        <v>-44510.735828649995</v>
      </c>
      <c r="N566">
        <v>1</v>
      </c>
      <c r="O566">
        <v>-44510.735828649995</v>
      </c>
      <c r="P566" t="s">
        <v>615</v>
      </c>
      <c r="Q566" s="111">
        <f>+VLOOKUP(I566,'Selectable Table'!AB:AC,2,0)</f>
        <v>1</v>
      </c>
    </row>
    <row r="567" spans="1:17" x14ac:dyDescent="0.25">
      <c r="A567" s="111" t="str">
        <f>+VLOOKUP(C567,'Selectable Table'!D:EB,2,0)</f>
        <v>J &amp; J</v>
      </c>
      <c r="B567" t="s">
        <v>427</v>
      </c>
      <c r="C567" t="s">
        <v>107</v>
      </c>
      <c r="D567" t="s">
        <v>336</v>
      </c>
      <c r="E567" t="s">
        <v>102</v>
      </c>
      <c r="F567" s="111">
        <f>+VLOOKUP(C567,'Selectable Table'!O:P,2,0)</f>
        <v>40700</v>
      </c>
      <c r="G567" s="111" t="str">
        <f>+VLOOKUP(F567,'Selectable Table'!P:Q,2,0)</f>
        <v>Revenues - Third Parties</v>
      </c>
      <c r="I567" t="s">
        <v>186</v>
      </c>
      <c r="J567" s="111">
        <v>2026</v>
      </c>
      <c r="K567" s="111">
        <v>7</v>
      </c>
      <c r="L567" s="111" t="s">
        <v>94</v>
      </c>
      <c r="M567">
        <v>-197.17554920000001</v>
      </c>
      <c r="N567">
        <v>1</v>
      </c>
      <c r="O567">
        <v>-197.17554920000001</v>
      </c>
      <c r="P567" t="s">
        <v>615</v>
      </c>
      <c r="Q567" s="111">
        <f>+VLOOKUP(I567,'Selectable Table'!AB:AC,2,0)</f>
        <v>1</v>
      </c>
    </row>
    <row r="568" spans="1:17" x14ac:dyDescent="0.25">
      <c r="A568" s="111" t="str">
        <f>+VLOOKUP(C568,'Selectable Table'!D:EB,2,0)</f>
        <v>J &amp; J</v>
      </c>
      <c r="B568" t="s">
        <v>428</v>
      </c>
      <c r="C568" t="s">
        <v>107</v>
      </c>
      <c r="D568" t="s">
        <v>336</v>
      </c>
      <c r="E568" t="s">
        <v>102</v>
      </c>
      <c r="F568" s="111">
        <f>+VLOOKUP(C568,'Selectable Table'!O:P,2,0)</f>
        <v>40700</v>
      </c>
      <c r="G568" s="111" t="str">
        <f>+VLOOKUP(F568,'Selectable Table'!P:Q,2,0)</f>
        <v>Revenues - Third Parties</v>
      </c>
      <c r="I568" t="s">
        <v>186</v>
      </c>
      <c r="J568" s="111">
        <v>2026</v>
      </c>
      <c r="K568" s="111">
        <v>7</v>
      </c>
      <c r="L568" s="111" t="s">
        <v>94</v>
      </c>
      <c r="M568">
        <v>-5499.4630795999992</v>
      </c>
      <c r="N568">
        <v>1</v>
      </c>
      <c r="O568">
        <v>-5499.4630795999992</v>
      </c>
      <c r="P568" t="s">
        <v>615</v>
      </c>
      <c r="Q568" s="111">
        <f>+VLOOKUP(I568,'Selectable Table'!AB:AC,2,0)</f>
        <v>1</v>
      </c>
    </row>
    <row r="569" spans="1:17" x14ac:dyDescent="0.25">
      <c r="A569" s="111" t="str">
        <f>+VLOOKUP(C569,'Selectable Table'!D:EB,2,0)</f>
        <v>ELI LILLY</v>
      </c>
      <c r="B569" t="s">
        <v>279</v>
      </c>
      <c r="C569" t="s">
        <v>265</v>
      </c>
      <c r="D569" t="s">
        <v>336</v>
      </c>
      <c r="E569" t="s">
        <v>102</v>
      </c>
      <c r="F569" s="111">
        <f>+VLOOKUP(C569,'Selectable Table'!O:P,2,0)</f>
        <v>40700</v>
      </c>
      <c r="G569" s="111" t="str">
        <f>+VLOOKUP(F569,'Selectable Table'!P:Q,2,0)</f>
        <v>Revenues - Third Parties</v>
      </c>
      <c r="I569" t="s">
        <v>125</v>
      </c>
      <c r="J569" s="111">
        <v>2026</v>
      </c>
      <c r="K569" s="111">
        <v>7</v>
      </c>
      <c r="L569" s="111" t="s">
        <v>94</v>
      </c>
      <c r="M569">
        <v>-56124.657886149995</v>
      </c>
      <c r="N569">
        <v>1</v>
      </c>
      <c r="O569">
        <v>-56124.657886149995</v>
      </c>
      <c r="P569" t="s">
        <v>615</v>
      </c>
      <c r="Q569" s="111">
        <f>+VLOOKUP(I569,'Selectable Table'!AB:AC,2,0)</f>
        <v>1</v>
      </c>
    </row>
    <row r="570" spans="1:17" x14ac:dyDescent="0.25">
      <c r="A570" s="111" t="str">
        <f>+VLOOKUP(C570,'Selectable Table'!D:EB,2,0)</f>
        <v>MERCK</v>
      </c>
      <c r="B570" t="s">
        <v>429</v>
      </c>
      <c r="C570" t="s">
        <v>133</v>
      </c>
      <c r="D570" t="s">
        <v>336</v>
      </c>
      <c r="E570" t="s">
        <v>102</v>
      </c>
      <c r="F570" s="111">
        <f>+VLOOKUP(C570,'Selectable Table'!O:P,2,0)</f>
        <v>40700</v>
      </c>
      <c r="G570" s="111" t="str">
        <f>+VLOOKUP(F570,'Selectable Table'!P:Q,2,0)</f>
        <v>Revenues - Third Parties</v>
      </c>
      <c r="I570" t="s">
        <v>186</v>
      </c>
      <c r="J570" s="111">
        <v>2026</v>
      </c>
      <c r="K570" s="111">
        <v>7</v>
      </c>
      <c r="L570" s="111" t="s">
        <v>94</v>
      </c>
      <c r="M570">
        <v>-4218.4906882999994</v>
      </c>
      <c r="N570">
        <v>1</v>
      </c>
      <c r="O570">
        <v>-4218.4906882999994</v>
      </c>
      <c r="P570" t="s">
        <v>615</v>
      </c>
      <c r="Q570" s="111">
        <f>+VLOOKUP(I570,'Selectable Table'!AB:AC,2,0)</f>
        <v>1</v>
      </c>
    </row>
    <row r="571" spans="1:17" x14ac:dyDescent="0.25">
      <c r="A571" s="111" t="str">
        <f>+VLOOKUP(C571,'Selectable Table'!D:EB,2,0)</f>
        <v>J &amp; J</v>
      </c>
      <c r="B571" t="s">
        <v>430</v>
      </c>
      <c r="C571" t="s">
        <v>107</v>
      </c>
      <c r="D571" t="s">
        <v>336</v>
      </c>
      <c r="E571" t="s">
        <v>102</v>
      </c>
      <c r="F571" s="111">
        <f>+VLOOKUP(C571,'Selectable Table'!O:P,2,0)</f>
        <v>40700</v>
      </c>
      <c r="G571" s="111" t="str">
        <f>+VLOOKUP(F571,'Selectable Table'!P:Q,2,0)</f>
        <v>Revenues - Third Parties</v>
      </c>
      <c r="I571" t="s">
        <v>186</v>
      </c>
      <c r="J571" s="111">
        <v>2026</v>
      </c>
      <c r="K571" s="111">
        <v>7</v>
      </c>
      <c r="L571" s="111" t="s">
        <v>94</v>
      </c>
      <c r="M571">
        <v>-1213.5818803499999</v>
      </c>
      <c r="N571">
        <v>1</v>
      </c>
      <c r="O571">
        <v>-1213.5818803499999</v>
      </c>
      <c r="P571" t="s">
        <v>615</v>
      </c>
      <c r="Q571" s="111">
        <f>+VLOOKUP(I571,'Selectable Table'!AB:AC,2,0)</f>
        <v>1</v>
      </c>
    </row>
    <row r="572" spans="1:17" x14ac:dyDescent="0.25">
      <c r="A572" s="111" t="str">
        <f>+VLOOKUP(C572,'Selectable Table'!D:EB,2,0)</f>
        <v>GILEAD SCI</v>
      </c>
      <c r="B572" t="s">
        <v>431</v>
      </c>
      <c r="C572" t="s">
        <v>389</v>
      </c>
      <c r="D572" t="s">
        <v>336</v>
      </c>
      <c r="E572" t="s">
        <v>102</v>
      </c>
      <c r="F572" s="111">
        <f>+VLOOKUP(C572,'Selectable Table'!O:P,2,0)</f>
        <v>40700</v>
      </c>
      <c r="G572" s="111" t="str">
        <f>+VLOOKUP(F572,'Selectable Table'!P:Q,2,0)</f>
        <v>Revenues - Third Parties</v>
      </c>
      <c r="I572" t="s">
        <v>125</v>
      </c>
      <c r="J572" s="111">
        <v>2026</v>
      </c>
      <c r="K572" s="111">
        <v>7</v>
      </c>
      <c r="L572" s="111" t="s">
        <v>94</v>
      </c>
      <c r="M572">
        <v>-2222.2970440999993</v>
      </c>
      <c r="N572">
        <v>1</v>
      </c>
      <c r="O572">
        <v>-2222.2970440999993</v>
      </c>
      <c r="P572" t="s">
        <v>615</v>
      </c>
      <c r="Q572" s="111">
        <f>+VLOOKUP(I572,'Selectable Table'!AB:AC,2,0)</f>
        <v>1</v>
      </c>
    </row>
    <row r="573" spans="1:17" x14ac:dyDescent="0.25">
      <c r="A573" s="111" t="str">
        <f>+VLOOKUP(C573,'Selectable Table'!D:EB,2,0)</f>
        <v>J &amp; J</v>
      </c>
      <c r="B573" t="s">
        <v>432</v>
      </c>
      <c r="C573" t="s">
        <v>107</v>
      </c>
      <c r="D573" t="s">
        <v>336</v>
      </c>
      <c r="E573" t="s">
        <v>102</v>
      </c>
      <c r="F573" s="111">
        <f>+VLOOKUP(C573,'Selectable Table'!O:P,2,0)</f>
        <v>40700</v>
      </c>
      <c r="G573" s="111" t="str">
        <f>+VLOOKUP(F573,'Selectable Table'!P:Q,2,0)</f>
        <v>Revenues - Third Parties</v>
      </c>
      <c r="I573" t="s">
        <v>186</v>
      </c>
      <c r="J573" s="111">
        <v>2026</v>
      </c>
      <c r="K573" s="111">
        <v>7</v>
      </c>
      <c r="L573" s="111" t="s">
        <v>94</v>
      </c>
      <c r="M573">
        <v>-3308.54889155</v>
      </c>
      <c r="N573">
        <v>1</v>
      </c>
      <c r="O573">
        <v>-3308.54889155</v>
      </c>
      <c r="P573" t="s">
        <v>615</v>
      </c>
      <c r="Q573" s="111">
        <f>+VLOOKUP(I573,'Selectable Table'!AB:AC,2,0)</f>
        <v>1</v>
      </c>
    </row>
    <row r="574" spans="1:17" x14ac:dyDescent="0.25">
      <c r="A574" s="111" t="str">
        <f>+VLOOKUP(C574,'Selectable Table'!D:EB,2,0)</f>
        <v>ELI LILLY</v>
      </c>
      <c r="B574" t="s">
        <v>433</v>
      </c>
      <c r="C574" t="s">
        <v>265</v>
      </c>
      <c r="D574" t="s">
        <v>336</v>
      </c>
      <c r="E574" t="s">
        <v>102</v>
      </c>
      <c r="F574" s="111">
        <f>+VLOOKUP(C574,'Selectable Table'!O:P,2,0)</f>
        <v>40700</v>
      </c>
      <c r="G574" s="111" t="str">
        <f>+VLOOKUP(F574,'Selectable Table'!P:Q,2,0)</f>
        <v>Revenues - Third Parties</v>
      </c>
      <c r="I574" t="s">
        <v>125</v>
      </c>
      <c r="J574" s="111">
        <v>2026</v>
      </c>
      <c r="K574" s="111">
        <v>7</v>
      </c>
      <c r="L574" s="111" t="s">
        <v>94</v>
      </c>
      <c r="M574">
        <v>-9184.4547676000002</v>
      </c>
      <c r="N574">
        <v>1</v>
      </c>
      <c r="O574">
        <v>-9184.4547676000002</v>
      </c>
      <c r="P574" t="s">
        <v>615</v>
      </c>
      <c r="Q574" s="111">
        <f>+VLOOKUP(I574,'Selectable Table'!AB:AC,2,0)</f>
        <v>1</v>
      </c>
    </row>
    <row r="575" spans="1:17" x14ac:dyDescent="0.25">
      <c r="A575" s="111" t="str">
        <f>+VLOOKUP(C575,'Selectable Table'!D:EB,2,0)</f>
        <v>MERCK</v>
      </c>
      <c r="B575" t="s">
        <v>737</v>
      </c>
      <c r="C575" t="s">
        <v>133</v>
      </c>
      <c r="D575" t="s">
        <v>336</v>
      </c>
      <c r="E575" t="s">
        <v>102</v>
      </c>
      <c r="F575" s="111">
        <f>+VLOOKUP(C575,'Selectable Table'!O:P,2,0)</f>
        <v>40700</v>
      </c>
      <c r="G575" s="111" t="str">
        <f>+VLOOKUP(F575,'Selectable Table'!P:Q,2,0)</f>
        <v>Revenues - Third Parties</v>
      </c>
      <c r="I575" t="s">
        <v>186</v>
      </c>
      <c r="J575" s="111">
        <v>2026</v>
      </c>
      <c r="K575" s="111">
        <v>7</v>
      </c>
      <c r="L575" s="111" t="s">
        <v>94</v>
      </c>
      <c r="M575">
        <v>-2068.1775670500001</v>
      </c>
      <c r="N575">
        <v>1</v>
      </c>
      <c r="O575">
        <v>-2068.1775670500001</v>
      </c>
      <c r="P575" t="s">
        <v>615</v>
      </c>
      <c r="Q575" s="111">
        <f>+VLOOKUP(I575,'Selectable Table'!AB:AC,2,0)</f>
        <v>1</v>
      </c>
    </row>
    <row r="576" spans="1:17" x14ac:dyDescent="0.25">
      <c r="A576" s="111" t="str">
        <f>+VLOOKUP(C576,'Selectable Table'!D:EB,2,0)</f>
        <v>J &amp; J</v>
      </c>
      <c r="B576" t="s">
        <v>434</v>
      </c>
      <c r="C576" t="s">
        <v>107</v>
      </c>
      <c r="D576" t="s">
        <v>336</v>
      </c>
      <c r="E576" t="s">
        <v>102</v>
      </c>
      <c r="F576" s="111">
        <f>+VLOOKUP(C576,'Selectable Table'!O:P,2,0)</f>
        <v>40700</v>
      </c>
      <c r="G576" s="111" t="str">
        <f>+VLOOKUP(F576,'Selectable Table'!P:Q,2,0)</f>
        <v>Revenues - Third Parties</v>
      </c>
      <c r="I576" t="s">
        <v>186</v>
      </c>
      <c r="J576" s="111">
        <v>2026</v>
      </c>
      <c r="K576" s="111">
        <v>7</v>
      </c>
      <c r="L576" s="111" t="s">
        <v>94</v>
      </c>
      <c r="M576">
        <v>-1600.4819897499997</v>
      </c>
      <c r="N576">
        <v>1</v>
      </c>
      <c r="O576">
        <v>-1600.4819897499997</v>
      </c>
      <c r="P576" t="s">
        <v>615</v>
      </c>
      <c r="Q576" s="111">
        <f>+VLOOKUP(I576,'Selectable Table'!AB:AC,2,0)</f>
        <v>1</v>
      </c>
    </row>
    <row r="577" spans="1:17" x14ac:dyDescent="0.25">
      <c r="A577" s="111" t="str">
        <f>+VLOOKUP(C577,'Selectable Table'!D:EB,2,0)</f>
        <v>J &amp; J</v>
      </c>
      <c r="B577" t="s">
        <v>435</v>
      </c>
      <c r="C577" t="s">
        <v>107</v>
      </c>
      <c r="D577" t="s">
        <v>336</v>
      </c>
      <c r="E577" t="s">
        <v>102</v>
      </c>
      <c r="F577" s="111">
        <f>+VLOOKUP(C577,'Selectable Table'!O:P,2,0)</f>
        <v>40700</v>
      </c>
      <c r="G577" s="111" t="str">
        <f>+VLOOKUP(F577,'Selectable Table'!P:Q,2,0)</f>
        <v>Revenues - Third Parties</v>
      </c>
      <c r="I577" t="s">
        <v>186</v>
      </c>
      <c r="J577" s="111">
        <v>2026</v>
      </c>
      <c r="K577" s="111">
        <v>7</v>
      </c>
      <c r="L577" s="111" t="s">
        <v>94</v>
      </c>
      <c r="M577">
        <v>-53144.610271900012</v>
      </c>
      <c r="N577">
        <v>1</v>
      </c>
      <c r="O577">
        <v>-53144.610271900012</v>
      </c>
      <c r="P577" t="s">
        <v>615</v>
      </c>
      <c r="Q577" s="111">
        <f>+VLOOKUP(I577,'Selectable Table'!AB:AC,2,0)</f>
        <v>1</v>
      </c>
    </row>
    <row r="578" spans="1:17" x14ac:dyDescent="0.25">
      <c r="A578" s="111" t="str">
        <f>+VLOOKUP(C578,'Selectable Table'!D:EB,2,0)</f>
        <v>DEBIOPHARM</v>
      </c>
      <c r="B578" t="s">
        <v>436</v>
      </c>
      <c r="C578" t="s">
        <v>437</v>
      </c>
      <c r="D578" t="s">
        <v>336</v>
      </c>
      <c r="E578" t="s">
        <v>102</v>
      </c>
      <c r="F578" s="111">
        <f>+VLOOKUP(C578,'Selectable Table'!O:P,2,0)</f>
        <v>40700</v>
      </c>
      <c r="G578" s="111" t="str">
        <f>+VLOOKUP(F578,'Selectable Table'!P:Q,2,0)</f>
        <v>Revenues - Third Parties</v>
      </c>
      <c r="I578" t="s">
        <v>186</v>
      </c>
      <c r="J578" s="111">
        <v>2026</v>
      </c>
      <c r="K578" s="111">
        <v>7</v>
      </c>
      <c r="L578" s="111" t="s">
        <v>94</v>
      </c>
      <c r="M578">
        <v>-225.76906065</v>
      </c>
      <c r="N578">
        <v>1</v>
      </c>
      <c r="O578">
        <v>-225.76906065</v>
      </c>
      <c r="P578" t="s">
        <v>615</v>
      </c>
      <c r="Q578" s="111">
        <f>+VLOOKUP(I578,'Selectable Table'!AB:AC,2,0)</f>
        <v>1</v>
      </c>
    </row>
    <row r="579" spans="1:17" x14ac:dyDescent="0.25">
      <c r="A579" s="111" t="str">
        <f>+VLOOKUP(C579,'Selectable Table'!D:EB,2,0)</f>
        <v>MERCK</v>
      </c>
      <c r="B579" t="s">
        <v>739</v>
      </c>
      <c r="C579" t="s">
        <v>133</v>
      </c>
      <c r="D579" t="s">
        <v>336</v>
      </c>
      <c r="E579" t="s">
        <v>102</v>
      </c>
      <c r="F579" s="111">
        <f>+VLOOKUP(C579,'Selectable Table'!O:P,2,0)</f>
        <v>40700</v>
      </c>
      <c r="G579" s="111" t="str">
        <f>+VLOOKUP(F579,'Selectable Table'!P:Q,2,0)</f>
        <v>Revenues - Third Parties</v>
      </c>
      <c r="I579" t="s">
        <v>186</v>
      </c>
      <c r="J579" s="111">
        <v>2026</v>
      </c>
      <c r="K579" s="111">
        <v>7</v>
      </c>
      <c r="L579" s="111" t="s">
        <v>94</v>
      </c>
      <c r="M579">
        <v>-299.45333739999995</v>
      </c>
      <c r="N579">
        <v>1</v>
      </c>
      <c r="O579">
        <v>-299.45333739999995</v>
      </c>
      <c r="P579" t="s">
        <v>615</v>
      </c>
      <c r="Q579" s="111">
        <f>+VLOOKUP(I579,'Selectable Table'!AB:AC,2,0)</f>
        <v>1</v>
      </c>
    </row>
    <row r="580" spans="1:17" x14ac:dyDescent="0.25">
      <c r="A580" s="111" t="str">
        <f>+VLOOKUP(C580,'Selectable Table'!D:EB,2,0)</f>
        <v>ASTRAZENECA</v>
      </c>
      <c r="B580" t="s">
        <v>439</v>
      </c>
      <c r="C580" t="s">
        <v>296</v>
      </c>
      <c r="D580" t="s">
        <v>336</v>
      </c>
      <c r="E580" t="s">
        <v>102</v>
      </c>
      <c r="F580" s="111">
        <f>+VLOOKUP(C580,'Selectable Table'!O:P,2,0)</f>
        <v>40700</v>
      </c>
      <c r="G580" s="111" t="str">
        <f>+VLOOKUP(F580,'Selectable Table'!P:Q,2,0)</f>
        <v>Revenues - Third Parties</v>
      </c>
      <c r="I580" t="s">
        <v>125</v>
      </c>
      <c r="J580" s="111">
        <v>2026</v>
      </c>
      <c r="K580" s="111">
        <v>7</v>
      </c>
      <c r="L580" s="111" t="s">
        <v>94</v>
      </c>
      <c r="M580">
        <v>-136.38175634999999</v>
      </c>
      <c r="N580">
        <v>1</v>
      </c>
      <c r="O580">
        <v>-136.38175634999999</v>
      </c>
      <c r="P580" t="s">
        <v>615</v>
      </c>
      <c r="Q580" s="111">
        <f>+VLOOKUP(I580,'Selectable Table'!AB:AC,2,0)</f>
        <v>1</v>
      </c>
    </row>
    <row r="581" spans="1:17" x14ac:dyDescent="0.25">
      <c r="A581" s="111" t="str">
        <f>+VLOOKUP(C581,'Selectable Table'!D:EB,2,0)</f>
        <v>ELI LILLY</v>
      </c>
      <c r="B581" t="s">
        <v>741</v>
      </c>
      <c r="C581" t="s">
        <v>265</v>
      </c>
      <c r="D581" t="s">
        <v>336</v>
      </c>
      <c r="E581" t="s">
        <v>102</v>
      </c>
      <c r="F581" s="111">
        <f>+VLOOKUP(C581,'Selectable Table'!O:P,2,0)</f>
        <v>40700</v>
      </c>
      <c r="G581" s="111" t="str">
        <f>+VLOOKUP(F581,'Selectable Table'!P:Q,2,0)</f>
        <v>Revenues - Third Parties</v>
      </c>
      <c r="I581" t="s">
        <v>125</v>
      </c>
      <c r="J581" s="111">
        <v>2026</v>
      </c>
      <c r="K581" s="111">
        <v>7</v>
      </c>
      <c r="L581" s="111" t="s">
        <v>94</v>
      </c>
      <c r="M581">
        <v>-1297.3263568999998</v>
      </c>
      <c r="N581">
        <v>1</v>
      </c>
      <c r="O581">
        <v>-1297.3263568999998</v>
      </c>
      <c r="P581" t="s">
        <v>615</v>
      </c>
      <c r="Q581" s="111">
        <f>+VLOOKUP(I581,'Selectable Table'!AB:AC,2,0)</f>
        <v>1</v>
      </c>
    </row>
    <row r="582" spans="1:17" x14ac:dyDescent="0.25">
      <c r="A582" s="111" t="str">
        <f>+VLOOKUP(C582,'Selectable Table'!D:EB,2,0)</f>
        <v>J &amp; J</v>
      </c>
      <c r="B582" t="s">
        <v>3174</v>
      </c>
      <c r="C582" t="s">
        <v>107</v>
      </c>
      <c r="D582" t="s">
        <v>336</v>
      </c>
      <c r="E582" t="s">
        <v>102</v>
      </c>
      <c r="F582" s="111">
        <f>+VLOOKUP(C582,'Selectable Table'!O:P,2,0)</f>
        <v>40700</v>
      </c>
      <c r="G582" s="111" t="str">
        <f>+VLOOKUP(F582,'Selectable Table'!P:Q,2,0)</f>
        <v>Revenues - Third Parties</v>
      </c>
      <c r="I582" t="s">
        <v>186</v>
      </c>
      <c r="J582" s="111">
        <v>2026</v>
      </c>
      <c r="K582" s="111">
        <v>7</v>
      </c>
      <c r="L582" s="111" t="s">
        <v>94</v>
      </c>
      <c r="M582">
        <v>-3228.3306705999998</v>
      </c>
      <c r="N582">
        <v>1</v>
      </c>
      <c r="O582">
        <v>-3228.3306705999998</v>
      </c>
      <c r="P582" t="s">
        <v>615</v>
      </c>
      <c r="Q582" s="111">
        <f>+VLOOKUP(I582,'Selectable Table'!AB:AC,2,0)</f>
        <v>1</v>
      </c>
    </row>
    <row r="583" spans="1:17" x14ac:dyDescent="0.25">
      <c r="A583" s="111" t="str">
        <f>+VLOOKUP(C583,'Selectable Table'!D:EB,2,0)</f>
        <v>MERCK</v>
      </c>
      <c r="B583" t="s">
        <v>440</v>
      </c>
      <c r="C583" t="s">
        <v>133</v>
      </c>
      <c r="D583" t="s">
        <v>336</v>
      </c>
      <c r="E583" t="s">
        <v>102</v>
      </c>
      <c r="F583" s="111">
        <f>+VLOOKUP(C583,'Selectable Table'!O:P,2,0)</f>
        <v>40700</v>
      </c>
      <c r="G583" s="111" t="str">
        <f>+VLOOKUP(F583,'Selectable Table'!P:Q,2,0)</f>
        <v>Revenues - Third Parties</v>
      </c>
      <c r="I583" t="s">
        <v>186</v>
      </c>
      <c r="J583" s="111">
        <v>2026</v>
      </c>
      <c r="K583" s="111">
        <v>7</v>
      </c>
      <c r="L583" s="111" t="s">
        <v>94</v>
      </c>
      <c r="M583">
        <v>-4486.4260692999987</v>
      </c>
      <c r="N583">
        <v>1</v>
      </c>
      <c r="O583">
        <v>-4486.4260692999987</v>
      </c>
      <c r="P583" t="s">
        <v>615</v>
      </c>
      <c r="Q583" s="111">
        <f>+VLOOKUP(I583,'Selectable Table'!AB:AC,2,0)</f>
        <v>1</v>
      </c>
    </row>
    <row r="584" spans="1:17" x14ac:dyDescent="0.25">
      <c r="A584" s="111" t="str">
        <f>+VLOOKUP(C584,'Selectable Table'!D:EB,2,0)</f>
        <v>ASTRAZENECA</v>
      </c>
      <c r="B584" t="s">
        <v>441</v>
      </c>
      <c r="C584" t="s">
        <v>296</v>
      </c>
      <c r="D584" t="s">
        <v>336</v>
      </c>
      <c r="E584" t="s">
        <v>102</v>
      </c>
      <c r="F584" s="111">
        <f>+VLOOKUP(C584,'Selectable Table'!O:P,2,0)</f>
        <v>40700</v>
      </c>
      <c r="G584" s="111" t="str">
        <f>+VLOOKUP(F584,'Selectable Table'!P:Q,2,0)</f>
        <v>Revenues - Third Parties</v>
      </c>
      <c r="I584" t="s">
        <v>186</v>
      </c>
      <c r="J584" s="111">
        <v>2026</v>
      </c>
      <c r="K584" s="111">
        <v>7</v>
      </c>
      <c r="L584" s="111" t="s">
        <v>94</v>
      </c>
      <c r="M584">
        <v>-10798.007375050001</v>
      </c>
      <c r="N584">
        <v>1</v>
      </c>
      <c r="O584">
        <v>-10798.007375050001</v>
      </c>
      <c r="P584" t="s">
        <v>615</v>
      </c>
      <c r="Q584" s="111">
        <f>+VLOOKUP(I584,'Selectable Table'!AB:AC,2,0)</f>
        <v>1</v>
      </c>
    </row>
    <row r="585" spans="1:17" x14ac:dyDescent="0.25">
      <c r="A585" s="111" t="str">
        <f>+VLOOKUP(C585,'Selectable Table'!D:EB,2,0)</f>
        <v>ELI LILLY</v>
      </c>
      <c r="B585" t="s">
        <v>442</v>
      </c>
      <c r="C585" t="s">
        <v>265</v>
      </c>
      <c r="D585" t="s">
        <v>336</v>
      </c>
      <c r="E585" t="s">
        <v>102</v>
      </c>
      <c r="F585" s="111">
        <f>+VLOOKUP(C585,'Selectable Table'!O:P,2,0)</f>
        <v>40700</v>
      </c>
      <c r="G585" s="111" t="str">
        <f>+VLOOKUP(F585,'Selectable Table'!P:Q,2,0)</f>
        <v>Revenues - Third Parties</v>
      </c>
      <c r="I585" t="s">
        <v>125</v>
      </c>
      <c r="J585" s="111">
        <v>2026</v>
      </c>
      <c r="K585" s="111">
        <v>7</v>
      </c>
      <c r="L585" s="111" t="s">
        <v>94</v>
      </c>
      <c r="M585">
        <v>-1600.2186122999999</v>
      </c>
      <c r="N585">
        <v>1</v>
      </c>
      <c r="O585">
        <v>-1600.2186122999999</v>
      </c>
      <c r="P585" t="s">
        <v>615</v>
      </c>
      <c r="Q585" s="111">
        <f>+VLOOKUP(I585,'Selectable Table'!AB:AC,2,0)</f>
        <v>1</v>
      </c>
    </row>
    <row r="586" spans="1:17" x14ac:dyDescent="0.25">
      <c r="A586" s="111" t="str">
        <f>+VLOOKUP(C586,'Selectable Table'!D:EB,2,0)</f>
        <v>J &amp; J</v>
      </c>
      <c r="B586" t="s">
        <v>346</v>
      </c>
      <c r="C586" t="s">
        <v>107</v>
      </c>
      <c r="D586" t="s">
        <v>336</v>
      </c>
      <c r="E586" t="s">
        <v>102</v>
      </c>
      <c r="F586" s="111">
        <f>+VLOOKUP(C586,'Selectable Table'!O:P,2,0)</f>
        <v>40700</v>
      </c>
      <c r="G586" s="111" t="str">
        <f>+VLOOKUP(F586,'Selectable Table'!P:Q,2,0)</f>
        <v>Revenues - Third Parties</v>
      </c>
      <c r="I586" t="s">
        <v>186</v>
      </c>
      <c r="J586" s="111">
        <v>2026</v>
      </c>
      <c r="K586" s="111">
        <v>7</v>
      </c>
      <c r="L586" s="111" t="s">
        <v>94</v>
      </c>
      <c r="M586">
        <v>-18835.367374949998</v>
      </c>
      <c r="N586">
        <v>1</v>
      </c>
      <c r="O586">
        <v>-18835.367374949998</v>
      </c>
      <c r="P586" t="s">
        <v>615</v>
      </c>
      <c r="Q586" s="111">
        <f>+VLOOKUP(I586,'Selectable Table'!AB:AC,2,0)</f>
        <v>1</v>
      </c>
    </row>
    <row r="587" spans="1:17" x14ac:dyDescent="0.25">
      <c r="A587" s="111" t="str">
        <f>+VLOOKUP(C587,'Selectable Table'!D:EB,2,0)</f>
        <v>CSL</v>
      </c>
      <c r="B587" t="s">
        <v>443</v>
      </c>
      <c r="C587" t="s">
        <v>444</v>
      </c>
      <c r="D587" t="s">
        <v>336</v>
      </c>
      <c r="E587" t="s">
        <v>102</v>
      </c>
      <c r="F587" s="111">
        <f>+VLOOKUP(C587,'Selectable Table'!O:P,2,0)</f>
        <v>40700</v>
      </c>
      <c r="G587" s="111" t="str">
        <f>+VLOOKUP(F587,'Selectable Table'!P:Q,2,0)</f>
        <v>Revenues - Third Parties</v>
      </c>
      <c r="I587" t="s">
        <v>186</v>
      </c>
      <c r="J587" s="111">
        <v>2026</v>
      </c>
      <c r="K587" s="111">
        <v>7</v>
      </c>
      <c r="L587" s="111" t="s">
        <v>94</v>
      </c>
      <c r="M587">
        <v>-689.10594585000001</v>
      </c>
      <c r="N587">
        <v>1</v>
      </c>
      <c r="O587">
        <v>-689.10594585000001</v>
      </c>
      <c r="P587" t="s">
        <v>615</v>
      </c>
      <c r="Q587" s="111">
        <f>+VLOOKUP(I587,'Selectable Table'!AB:AC,2,0)</f>
        <v>1</v>
      </c>
    </row>
    <row r="588" spans="1:17" x14ac:dyDescent="0.25">
      <c r="A588" s="111" t="str">
        <f>+VLOOKUP(C588,'Selectable Table'!D:EB,2,0)</f>
        <v>ASTRAZENECA</v>
      </c>
      <c r="B588" t="s">
        <v>347</v>
      </c>
      <c r="C588" t="s">
        <v>296</v>
      </c>
      <c r="D588" t="s">
        <v>336</v>
      </c>
      <c r="E588" t="s">
        <v>102</v>
      </c>
      <c r="F588" s="111">
        <f>+VLOOKUP(C588,'Selectable Table'!O:P,2,0)</f>
        <v>40700</v>
      </c>
      <c r="G588" s="111" t="str">
        <f>+VLOOKUP(F588,'Selectable Table'!P:Q,2,0)</f>
        <v>Revenues - Third Parties</v>
      </c>
      <c r="I588" t="s">
        <v>186</v>
      </c>
      <c r="J588" s="111">
        <v>2026</v>
      </c>
      <c r="K588" s="111">
        <v>7</v>
      </c>
      <c r="L588" s="111" t="s">
        <v>94</v>
      </c>
      <c r="M588">
        <v>-2696.6016213499997</v>
      </c>
      <c r="N588">
        <v>1</v>
      </c>
      <c r="O588">
        <v>-2696.6016213499997</v>
      </c>
      <c r="P588" t="s">
        <v>615</v>
      </c>
      <c r="Q588" s="111">
        <f>+VLOOKUP(I588,'Selectable Table'!AB:AC,2,0)</f>
        <v>1</v>
      </c>
    </row>
    <row r="589" spans="1:17" x14ac:dyDescent="0.25">
      <c r="A589" s="111" t="str">
        <f>+VLOOKUP(C589,'Selectable Table'!D:EB,2,0)</f>
        <v>MERCK</v>
      </c>
      <c r="B589" t="s">
        <v>446</v>
      </c>
      <c r="C589" t="s">
        <v>133</v>
      </c>
      <c r="D589" t="s">
        <v>336</v>
      </c>
      <c r="E589" t="s">
        <v>102</v>
      </c>
      <c r="F589" s="111">
        <f>+VLOOKUP(C589,'Selectable Table'!O:P,2,0)</f>
        <v>40700</v>
      </c>
      <c r="G589" s="111" t="str">
        <f>+VLOOKUP(F589,'Selectable Table'!P:Q,2,0)</f>
        <v>Revenues - Third Parties</v>
      </c>
      <c r="I589" t="s">
        <v>186</v>
      </c>
      <c r="J589" s="111">
        <v>2026</v>
      </c>
      <c r="K589" s="111">
        <v>7</v>
      </c>
      <c r="L589" s="111" t="s">
        <v>94</v>
      </c>
      <c r="M589">
        <v>-3451.9190205499999</v>
      </c>
      <c r="N589">
        <v>1</v>
      </c>
      <c r="O589">
        <v>-3451.9190205499999</v>
      </c>
      <c r="P589" t="s">
        <v>615</v>
      </c>
      <c r="Q589" s="111">
        <f>+VLOOKUP(I589,'Selectable Table'!AB:AC,2,0)</f>
        <v>1</v>
      </c>
    </row>
    <row r="590" spans="1:17" x14ac:dyDescent="0.25">
      <c r="A590" s="111" t="str">
        <f>+VLOOKUP(C590,'Selectable Table'!D:EB,2,0)</f>
        <v>MERCK</v>
      </c>
      <c r="B590" t="s">
        <v>447</v>
      </c>
      <c r="C590" t="s">
        <v>133</v>
      </c>
      <c r="D590" t="s">
        <v>336</v>
      </c>
      <c r="E590" t="s">
        <v>102</v>
      </c>
      <c r="F590" s="111">
        <f>+VLOOKUP(C590,'Selectable Table'!O:P,2,0)</f>
        <v>40700</v>
      </c>
      <c r="G590" s="111" t="str">
        <f>+VLOOKUP(F590,'Selectable Table'!P:Q,2,0)</f>
        <v>Revenues - Third Parties</v>
      </c>
      <c r="I590" t="s">
        <v>186</v>
      </c>
      <c r="J590" s="111">
        <v>2026</v>
      </c>
      <c r="K590" s="111">
        <v>7</v>
      </c>
      <c r="L590" s="111" t="s">
        <v>94</v>
      </c>
      <c r="M590">
        <v>-9.506151899999999</v>
      </c>
      <c r="N590">
        <v>1</v>
      </c>
      <c r="O590">
        <v>-9.506151899999999</v>
      </c>
      <c r="P590" t="s">
        <v>615</v>
      </c>
      <c r="Q590" s="111">
        <f>+VLOOKUP(I590,'Selectable Table'!AB:AC,2,0)</f>
        <v>1</v>
      </c>
    </row>
    <row r="591" spans="1:17" x14ac:dyDescent="0.25">
      <c r="A591" s="111" t="str">
        <f>+VLOOKUP(C591,'Selectable Table'!D:EB,2,0)</f>
        <v>ASTRAZENECA</v>
      </c>
      <c r="B591" t="s">
        <v>748</v>
      </c>
      <c r="C591" t="s">
        <v>296</v>
      </c>
      <c r="D591" t="s">
        <v>336</v>
      </c>
      <c r="E591" t="s">
        <v>102</v>
      </c>
      <c r="F591" s="111">
        <f>+VLOOKUP(C591,'Selectable Table'!O:P,2,0)</f>
        <v>40700</v>
      </c>
      <c r="G591" s="111" t="str">
        <f>+VLOOKUP(F591,'Selectable Table'!P:Q,2,0)</f>
        <v>Revenues - Third Parties</v>
      </c>
      <c r="I591" t="s">
        <v>186</v>
      </c>
      <c r="J591" s="111">
        <v>2026</v>
      </c>
      <c r="K591" s="111">
        <v>7</v>
      </c>
      <c r="L591" s="111" t="s">
        <v>94</v>
      </c>
      <c r="M591">
        <v>-543.95767790000002</v>
      </c>
      <c r="N591">
        <v>1</v>
      </c>
      <c r="O591">
        <v>-543.95767790000002</v>
      </c>
      <c r="P591" t="s">
        <v>615</v>
      </c>
      <c r="Q591" s="111">
        <f>+VLOOKUP(I591,'Selectable Table'!AB:AC,2,0)</f>
        <v>1</v>
      </c>
    </row>
    <row r="592" spans="1:17" x14ac:dyDescent="0.25">
      <c r="A592" s="111" t="str">
        <f>+VLOOKUP(C592,'Selectable Table'!D:EB,2,0)</f>
        <v>MERCK</v>
      </c>
      <c r="B592" t="s">
        <v>448</v>
      </c>
      <c r="C592" t="s">
        <v>133</v>
      </c>
      <c r="D592" t="s">
        <v>336</v>
      </c>
      <c r="E592" t="s">
        <v>102</v>
      </c>
      <c r="F592" s="111">
        <f>+VLOOKUP(C592,'Selectable Table'!O:P,2,0)</f>
        <v>40700</v>
      </c>
      <c r="G592" s="111" t="str">
        <f>+VLOOKUP(F592,'Selectable Table'!P:Q,2,0)</f>
        <v>Revenues - Third Parties</v>
      </c>
      <c r="I592" t="s">
        <v>186</v>
      </c>
      <c r="J592" s="111">
        <v>2026</v>
      </c>
      <c r="K592" s="111">
        <v>7</v>
      </c>
      <c r="L592" s="111" t="s">
        <v>94</v>
      </c>
      <c r="M592">
        <v>-6570.2698183499997</v>
      </c>
      <c r="N592">
        <v>1</v>
      </c>
      <c r="O592">
        <v>-6570.2698183499997</v>
      </c>
      <c r="P592" t="s">
        <v>615</v>
      </c>
      <c r="Q592" s="111">
        <f>+VLOOKUP(I592,'Selectable Table'!AB:AC,2,0)</f>
        <v>1</v>
      </c>
    </row>
    <row r="593" spans="1:17" x14ac:dyDescent="0.25">
      <c r="A593" s="111" t="str">
        <f>+VLOOKUP(C593,'Selectable Table'!D:EB,2,0)</f>
        <v>MERCK</v>
      </c>
      <c r="B593" t="s">
        <v>449</v>
      </c>
      <c r="C593" t="s">
        <v>133</v>
      </c>
      <c r="D593" t="s">
        <v>336</v>
      </c>
      <c r="E593" t="s">
        <v>102</v>
      </c>
      <c r="F593" s="111">
        <f>+VLOOKUP(C593,'Selectable Table'!O:P,2,0)</f>
        <v>40700</v>
      </c>
      <c r="G593" s="111" t="str">
        <f>+VLOOKUP(F593,'Selectable Table'!P:Q,2,0)</f>
        <v>Revenues - Third Parties</v>
      </c>
      <c r="I593" t="s">
        <v>186</v>
      </c>
      <c r="J593" s="111">
        <v>2026</v>
      </c>
      <c r="K593" s="111">
        <v>7</v>
      </c>
      <c r="L593" s="111" t="s">
        <v>94</v>
      </c>
      <c r="M593">
        <v>-216.02136569999999</v>
      </c>
      <c r="N593">
        <v>1</v>
      </c>
      <c r="O593">
        <v>-216.02136569999999</v>
      </c>
      <c r="P593" t="s">
        <v>615</v>
      </c>
      <c r="Q593" s="111">
        <f>+VLOOKUP(I593,'Selectable Table'!AB:AC,2,0)</f>
        <v>1</v>
      </c>
    </row>
    <row r="594" spans="1:17" x14ac:dyDescent="0.25">
      <c r="A594" s="111" t="str">
        <f>+VLOOKUP(C594,'Selectable Table'!D:EB,2,0)</f>
        <v>OTH CUST</v>
      </c>
      <c r="B594" t="s">
        <v>450</v>
      </c>
      <c r="C594" t="s">
        <v>451</v>
      </c>
      <c r="D594" t="s">
        <v>336</v>
      </c>
      <c r="E594" t="s">
        <v>102</v>
      </c>
      <c r="F594" s="111">
        <f>+VLOOKUP(C594,'Selectable Table'!O:P,2,0)</f>
        <v>40700</v>
      </c>
      <c r="G594" s="111" t="str">
        <f>+VLOOKUP(F594,'Selectable Table'!P:Q,2,0)</f>
        <v>Revenues - Third Parties</v>
      </c>
      <c r="I594" t="s">
        <v>125</v>
      </c>
      <c r="J594" s="111">
        <v>2026</v>
      </c>
      <c r="K594" s="111">
        <v>7</v>
      </c>
      <c r="L594" s="111" t="s">
        <v>94</v>
      </c>
      <c r="M594">
        <v>-18.190784499999999</v>
      </c>
      <c r="N594">
        <v>1</v>
      </c>
      <c r="O594">
        <v>-18.190784499999999</v>
      </c>
      <c r="P594" t="s">
        <v>615</v>
      </c>
      <c r="Q594" s="111">
        <f>+VLOOKUP(I594,'Selectable Table'!AB:AC,2,0)</f>
        <v>1</v>
      </c>
    </row>
    <row r="595" spans="1:17" x14ac:dyDescent="0.25">
      <c r="A595" s="111" t="str">
        <f>+VLOOKUP(C595,'Selectable Table'!D:EB,2,0)</f>
        <v>ELI LILLY</v>
      </c>
      <c r="B595" t="s">
        <v>452</v>
      </c>
      <c r="C595" t="s">
        <v>265</v>
      </c>
      <c r="D595" t="s">
        <v>336</v>
      </c>
      <c r="E595" t="s">
        <v>102</v>
      </c>
      <c r="F595" s="111">
        <f>+VLOOKUP(C595,'Selectable Table'!O:P,2,0)</f>
        <v>40700</v>
      </c>
      <c r="G595" s="111" t="str">
        <f>+VLOOKUP(F595,'Selectable Table'!P:Q,2,0)</f>
        <v>Revenues - Third Parties</v>
      </c>
      <c r="I595" t="s">
        <v>186</v>
      </c>
      <c r="J595" s="111">
        <v>2026</v>
      </c>
      <c r="K595" s="111">
        <v>7</v>
      </c>
      <c r="L595" s="111" t="s">
        <v>94</v>
      </c>
      <c r="M595">
        <v>-3412.0398535999998</v>
      </c>
      <c r="N595">
        <v>1</v>
      </c>
      <c r="O595">
        <v>-3412.0398535999998</v>
      </c>
      <c r="P595" t="s">
        <v>615</v>
      </c>
      <c r="Q595" s="111">
        <f>+VLOOKUP(I595,'Selectable Table'!AB:AC,2,0)</f>
        <v>1</v>
      </c>
    </row>
    <row r="596" spans="1:17" x14ac:dyDescent="0.25">
      <c r="A596" s="111" t="str">
        <f>+VLOOKUP(C596,'Selectable Table'!D:EB,2,0)</f>
        <v>MERCK</v>
      </c>
      <c r="B596" t="s">
        <v>453</v>
      </c>
      <c r="C596" t="s">
        <v>133</v>
      </c>
      <c r="D596" t="s">
        <v>336</v>
      </c>
      <c r="E596" t="s">
        <v>102</v>
      </c>
      <c r="F596" s="111">
        <f>+VLOOKUP(C596,'Selectable Table'!O:P,2,0)</f>
        <v>40700</v>
      </c>
      <c r="G596" s="111" t="str">
        <f>+VLOOKUP(F596,'Selectable Table'!P:Q,2,0)</f>
        <v>Revenues - Third Parties</v>
      </c>
      <c r="I596" t="s">
        <v>186</v>
      </c>
      <c r="J596" s="111">
        <v>2026</v>
      </c>
      <c r="K596" s="111">
        <v>7</v>
      </c>
      <c r="L596" s="111" t="s">
        <v>94</v>
      </c>
      <c r="M596">
        <v>-20.537982499999998</v>
      </c>
      <c r="N596">
        <v>1</v>
      </c>
      <c r="O596">
        <v>-20.537982499999998</v>
      </c>
      <c r="P596" t="s">
        <v>615</v>
      </c>
      <c r="Q596" s="111">
        <f>+VLOOKUP(I596,'Selectable Table'!AB:AC,2,0)</f>
        <v>1</v>
      </c>
    </row>
    <row r="597" spans="1:17" x14ac:dyDescent="0.25">
      <c r="A597" s="111" t="str">
        <f>+VLOOKUP(C597,'Selectable Table'!D:EB,2,0)</f>
        <v>J &amp; J</v>
      </c>
      <c r="B597" t="s">
        <v>348</v>
      </c>
      <c r="C597" t="s">
        <v>107</v>
      </c>
      <c r="D597" t="s">
        <v>336</v>
      </c>
      <c r="E597" t="s">
        <v>102</v>
      </c>
      <c r="F597" s="111">
        <f>+VLOOKUP(C597,'Selectable Table'!O:P,2,0)</f>
        <v>40700</v>
      </c>
      <c r="G597" s="111" t="str">
        <f>+VLOOKUP(F597,'Selectable Table'!P:Q,2,0)</f>
        <v>Revenues - Third Parties</v>
      </c>
      <c r="I597" t="s">
        <v>186</v>
      </c>
      <c r="J597" s="111">
        <v>2026</v>
      </c>
      <c r="K597" s="111">
        <v>7</v>
      </c>
      <c r="L597" s="111" t="s">
        <v>94</v>
      </c>
      <c r="M597">
        <v>-4147.3228261500008</v>
      </c>
      <c r="N597">
        <v>1</v>
      </c>
      <c r="O597">
        <v>-4147.3228261500008</v>
      </c>
      <c r="P597" t="s">
        <v>615</v>
      </c>
      <c r="Q597" s="111">
        <f>+VLOOKUP(I597,'Selectable Table'!AB:AC,2,0)</f>
        <v>1</v>
      </c>
    </row>
    <row r="598" spans="1:17" x14ac:dyDescent="0.25">
      <c r="A598" s="111" t="str">
        <f>+VLOOKUP(C598,'Selectable Table'!D:EB,2,0)</f>
        <v>ASTRAZENECA</v>
      </c>
      <c r="B598" t="s">
        <v>297</v>
      </c>
      <c r="C598" t="s">
        <v>296</v>
      </c>
      <c r="D598" t="s">
        <v>336</v>
      </c>
      <c r="E598" t="s">
        <v>102</v>
      </c>
      <c r="F598" s="111">
        <f>+VLOOKUP(C598,'Selectable Table'!O:P,2,0)</f>
        <v>40700</v>
      </c>
      <c r="G598" s="111" t="str">
        <f>+VLOOKUP(F598,'Selectable Table'!P:Q,2,0)</f>
        <v>Revenues - Third Parties</v>
      </c>
      <c r="I598" t="s">
        <v>186</v>
      </c>
      <c r="J598" s="111">
        <v>2026</v>
      </c>
      <c r="K598" s="111">
        <v>7</v>
      </c>
      <c r="L598" s="111" t="s">
        <v>94</v>
      </c>
      <c r="M598">
        <v>-951.01366779999989</v>
      </c>
      <c r="N598">
        <v>1</v>
      </c>
      <c r="O598">
        <v>-951.01366779999989</v>
      </c>
      <c r="P598" t="s">
        <v>615</v>
      </c>
      <c r="Q598" s="111">
        <f>+VLOOKUP(I598,'Selectable Table'!AB:AC,2,0)</f>
        <v>1</v>
      </c>
    </row>
    <row r="599" spans="1:17" x14ac:dyDescent="0.25">
      <c r="A599" s="111" t="str">
        <f>+VLOOKUP(C599,'Selectable Table'!D:EB,2,0)</f>
        <v>DAIICHI</v>
      </c>
      <c r="B599" t="s">
        <v>454</v>
      </c>
      <c r="C599" t="s">
        <v>455</v>
      </c>
      <c r="D599" t="s">
        <v>336</v>
      </c>
      <c r="E599" t="s">
        <v>102</v>
      </c>
      <c r="F599" s="111">
        <f>+VLOOKUP(C599,'Selectable Table'!O:P,2,0)</f>
        <v>40700</v>
      </c>
      <c r="G599" s="111" t="str">
        <f>+VLOOKUP(F599,'Selectable Table'!P:Q,2,0)</f>
        <v>Revenues - Third Parties</v>
      </c>
      <c r="I599" t="s">
        <v>186</v>
      </c>
      <c r="J599" s="111">
        <v>2026</v>
      </c>
      <c r="K599" s="111">
        <v>7</v>
      </c>
      <c r="L599" s="111" t="s">
        <v>94</v>
      </c>
      <c r="M599">
        <v>-3483.0903558499999</v>
      </c>
      <c r="N599">
        <v>1</v>
      </c>
      <c r="O599">
        <v>-3483.0903558499999</v>
      </c>
      <c r="P599" t="s">
        <v>615</v>
      </c>
      <c r="Q599" s="111">
        <f>+VLOOKUP(I599,'Selectable Table'!AB:AC,2,0)</f>
        <v>1</v>
      </c>
    </row>
    <row r="600" spans="1:17" x14ac:dyDescent="0.25">
      <c r="A600" s="111" t="str">
        <f>+VLOOKUP(C600,'Selectable Table'!D:EB,2,0)</f>
        <v>MERCK</v>
      </c>
      <c r="B600" t="s">
        <v>456</v>
      </c>
      <c r="C600" t="s">
        <v>133</v>
      </c>
      <c r="D600" t="s">
        <v>336</v>
      </c>
      <c r="E600" t="s">
        <v>102</v>
      </c>
      <c r="F600" s="111">
        <f>+VLOOKUP(C600,'Selectable Table'!O:P,2,0)</f>
        <v>40700</v>
      </c>
      <c r="G600" s="111" t="str">
        <f>+VLOOKUP(F600,'Selectable Table'!P:Q,2,0)</f>
        <v>Revenues - Third Parties</v>
      </c>
      <c r="I600" t="s">
        <v>186</v>
      </c>
      <c r="J600" s="111">
        <v>2026</v>
      </c>
      <c r="K600" s="111">
        <v>7</v>
      </c>
      <c r="L600" s="111" t="s">
        <v>94</v>
      </c>
      <c r="M600">
        <v>-371.76750554999995</v>
      </c>
      <c r="N600">
        <v>1</v>
      </c>
      <c r="O600">
        <v>-371.76750554999995</v>
      </c>
      <c r="P600" t="s">
        <v>615</v>
      </c>
      <c r="Q600" s="111">
        <f>+VLOOKUP(I600,'Selectable Table'!AB:AC,2,0)</f>
        <v>1</v>
      </c>
    </row>
    <row r="601" spans="1:17" x14ac:dyDescent="0.25">
      <c r="A601" s="111" t="str">
        <f>+VLOOKUP(C601,'Selectable Table'!D:EB,2,0)</f>
        <v>J &amp; J</v>
      </c>
      <c r="B601" t="s">
        <v>3175</v>
      </c>
      <c r="C601" t="s">
        <v>107</v>
      </c>
      <c r="D601" t="s">
        <v>336</v>
      </c>
      <c r="E601" t="s">
        <v>102</v>
      </c>
      <c r="F601" s="111">
        <f>+VLOOKUP(C601,'Selectable Table'!O:P,2,0)</f>
        <v>40700</v>
      </c>
      <c r="G601" s="111" t="str">
        <f>+VLOOKUP(F601,'Selectable Table'!P:Q,2,0)</f>
        <v>Revenues - Third Parties</v>
      </c>
      <c r="I601" t="s">
        <v>186</v>
      </c>
      <c r="J601" s="111">
        <v>2026</v>
      </c>
      <c r="K601" s="111">
        <v>7</v>
      </c>
      <c r="L601" s="111" t="s">
        <v>94</v>
      </c>
      <c r="M601">
        <v>-1242.6052565499999</v>
      </c>
      <c r="N601">
        <v>1</v>
      </c>
      <c r="O601">
        <v>-1242.6052565499999</v>
      </c>
      <c r="P601" t="s">
        <v>615</v>
      </c>
      <c r="Q601" s="111">
        <f>+VLOOKUP(I601,'Selectable Table'!AB:AC,2,0)</f>
        <v>1</v>
      </c>
    </row>
    <row r="602" spans="1:17" x14ac:dyDescent="0.25">
      <c r="A602" s="111" t="str">
        <f>+VLOOKUP(C602,'Selectable Table'!D:EB,2,0)</f>
        <v>ASTRAZENECA</v>
      </c>
      <c r="B602" t="s">
        <v>298</v>
      </c>
      <c r="C602" t="s">
        <v>296</v>
      </c>
      <c r="D602" t="s">
        <v>336</v>
      </c>
      <c r="E602" t="s">
        <v>102</v>
      </c>
      <c r="F602" s="111">
        <f>+VLOOKUP(C602,'Selectable Table'!O:P,2,0)</f>
        <v>40700</v>
      </c>
      <c r="G602" s="111" t="str">
        <f>+VLOOKUP(F602,'Selectable Table'!P:Q,2,0)</f>
        <v>Revenues - Third Parties</v>
      </c>
      <c r="I602" t="s">
        <v>186</v>
      </c>
      <c r="J602" s="111">
        <v>2026</v>
      </c>
      <c r="K602" s="111">
        <v>7</v>
      </c>
      <c r="L602" s="111" t="s">
        <v>94</v>
      </c>
      <c r="M602">
        <v>-817.17971299999977</v>
      </c>
      <c r="N602">
        <v>1</v>
      </c>
      <c r="O602">
        <v>-817.17971299999977</v>
      </c>
      <c r="P602" t="s">
        <v>615</v>
      </c>
      <c r="Q602" s="111">
        <f>+VLOOKUP(I602,'Selectable Table'!AB:AC,2,0)</f>
        <v>1</v>
      </c>
    </row>
    <row r="603" spans="1:17" x14ac:dyDescent="0.25">
      <c r="A603" s="111" t="str">
        <f>+VLOOKUP(C603,'Selectable Table'!D:EB,2,0)</f>
        <v>MERCK</v>
      </c>
      <c r="B603" t="s">
        <v>457</v>
      </c>
      <c r="C603" t="s">
        <v>133</v>
      </c>
      <c r="D603" t="s">
        <v>336</v>
      </c>
      <c r="E603" t="s">
        <v>102</v>
      </c>
      <c r="F603" s="111">
        <f>+VLOOKUP(C603,'Selectable Table'!O:P,2,0)</f>
        <v>40700</v>
      </c>
      <c r="G603" s="111" t="str">
        <f>+VLOOKUP(F603,'Selectable Table'!P:Q,2,0)</f>
        <v>Revenues - Third Parties</v>
      </c>
      <c r="I603" t="s">
        <v>186</v>
      </c>
      <c r="J603" s="111">
        <v>2026</v>
      </c>
      <c r="K603" s="111">
        <v>7</v>
      </c>
      <c r="L603" s="111" t="s">
        <v>94</v>
      </c>
      <c r="M603">
        <v>-7465.8295687499995</v>
      </c>
      <c r="N603">
        <v>1</v>
      </c>
      <c r="O603">
        <v>-7465.8295687499995</v>
      </c>
      <c r="P603" t="s">
        <v>615</v>
      </c>
      <c r="Q603" s="111">
        <f>+VLOOKUP(I603,'Selectable Table'!AB:AC,2,0)</f>
        <v>1</v>
      </c>
    </row>
    <row r="604" spans="1:17" x14ac:dyDescent="0.25">
      <c r="A604" s="111" t="str">
        <f>+VLOOKUP(C604,'Selectable Table'!D:EB,2,0)</f>
        <v>J &amp; J</v>
      </c>
      <c r="B604" t="s">
        <v>3176</v>
      </c>
      <c r="C604" t="s">
        <v>107</v>
      </c>
      <c r="D604" t="s">
        <v>336</v>
      </c>
      <c r="E604" t="s">
        <v>102</v>
      </c>
      <c r="F604" s="111">
        <f>+VLOOKUP(C604,'Selectable Table'!O:P,2,0)</f>
        <v>40700</v>
      </c>
      <c r="G604" s="111" t="str">
        <f>+VLOOKUP(F604,'Selectable Table'!P:Q,2,0)</f>
        <v>Revenues - Third Parties</v>
      </c>
      <c r="I604" t="s">
        <v>186</v>
      </c>
      <c r="J604" s="111">
        <v>2026</v>
      </c>
      <c r="K604" s="111">
        <v>7</v>
      </c>
      <c r="L604" s="111" t="s">
        <v>94</v>
      </c>
      <c r="M604">
        <v>-784.63144584999986</v>
      </c>
      <c r="N604">
        <v>1</v>
      </c>
      <c r="O604">
        <v>-784.63144584999986</v>
      </c>
      <c r="P604" t="s">
        <v>615</v>
      </c>
      <c r="Q604" s="111">
        <f>+VLOOKUP(I604,'Selectable Table'!AB:AC,2,0)</f>
        <v>1</v>
      </c>
    </row>
    <row r="605" spans="1:17" x14ac:dyDescent="0.25">
      <c r="A605" s="111" t="str">
        <f>+VLOOKUP(C605,'Selectable Table'!D:EB,2,0)</f>
        <v>MERCK</v>
      </c>
      <c r="B605" t="s">
        <v>458</v>
      </c>
      <c r="C605" t="s">
        <v>133</v>
      </c>
      <c r="D605" t="s">
        <v>336</v>
      </c>
      <c r="E605" t="s">
        <v>102</v>
      </c>
      <c r="F605" s="111">
        <f>+VLOOKUP(C605,'Selectable Table'!O:P,2,0)</f>
        <v>40700</v>
      </c>
      <c r="G605" s="111" t="str">
        <f>+VLOOKUP(F605,'Selectable Table'!P:Q,2,0)</f>
        <v>Revenues - Third Parties</v>
      </c>
      <c r="I605" t="s">
        <v>186</v>
      </c>
      <c r="J605" s="111">
        <v>2026</v>
      </c>
      <c r="K605" s="111">
        <v>7</v>
      </c>
      <c r="L605" s="111" t="s">
        <v>94</v>
      </c>
      <c r="M605">
        <v>-885.57460634999995</v>
      </c>
      <c r="N605">
        <v>1</v>
      </c>
      <c r="O605">
        <v>-885.57460634999995</v>
      </c>
      <c r="P605" t="s">
        <v>615</v>
      </c>
      <c r="Q605" s="111">
        <f>+VLOOKUP(I605,'Selectable Table'!AB:AC,2,0)</f>
        <v>1</v>
      </c>
    </row>
    <row r="606" spans="1:17" x14ac:dyDescent="0.25">
      <c r="A606" s="111" t="str">
        <f>+VLOOKUP(C606,'Selectable Table'!D:EB,2,0)</f>
        <v>J &amp; J</v>
      </c>
      <c r="B606" t="s">
        <v>349</v>
      </c>
      <c r="C606" t="s">
        <v>107</v>
      </c>
      <c r="D606" t="s">
        <v>336</v>
      </c>
      <c r="E606" t="s">
        <v>102</v>
      </c>
      <c r="F606" s="111">
        <f>+VLOOKUP(C606,'Selectable Table'!O:P,2,0)</f>
        <v>40700</v>
      </c>
      <c r="G606" s="111" t="str">
        <f>+VLOOKUP(F606,'Selectable Table'!P:Q,2,0)</f>
        <v>Revenues - Third Parties</v>
      </c>
      <c r="I606" t="s">
        <v>186</v>
      </c>
      <c r="J606" s="111">
        <v>2026</v>
      </c>
      <c r="K606" s="111">
        <v>7</v>
      </c>
      <c r="L606" s="111" t="s">
        <v>94</v>
      </c>
      <c r="M606">
        <v>-4942.6749623999995</v>
      </c>
      <c r="N606">
        <v>1</v>
      </c>
      <c r="O606">
        <v>-4942.6749623999995</v>
      </c>
      <c r="P606" t="s">
        <v>615</v>
      </c>
      <c r="Q606" s="111">
        <f>+VLOOKUP(I606,'Selectable Table'!AB:AC,2,0)</f>
        <v>1</v>
      </c>
    </row>
    <row r="607" spans="1:17" x14ac:dyDescent="0.25">
      <c r="A607" s="111" t="str">
        <f>+VLOOKUP(C607,'Selectable Table'!D:EB,2,0)</f>
        <v>MERCK</v>
      </c>
      <c r="B607" t="s">
        <v>1989</v>
      </c>
      <c r="C607" t="s">
        <v>133</v>
      </c>
      <c r="D607" t="s">
        <v>336</v>
      </c>
      <c r="E607" t="s">
        <v>102</v>
      </c>
      <c r="F607" s="111">
        <f>+VLOOKUP(C607,'Selectable Table'!O:P,2,0)</f>
        <v>40700</v>
      </c>
      <c r="G607" s="111" t="str">
        <f>+VLOOKUP(F607,'Selectable Table'!P:Q,2,0)</f>
        <v>Revenues - Third Parties</v>
      </c>
      <c r="I607" t="s">
        <v>186</v>
      </c>
      <c r="J607" s="111">
        <v>2026</v>
      </c>
      <c r="K607" s="111">
        <v>7</v>
      </c>
      <c r="L607" s="111" t="s">
        <v>94</v>
      </c>
      <c r="M607">
        <v>-249.05271894999998</v>
      </c>
      <c r="N607">
        <v>1</v>
      </c>
      <c r="O607">
        <v>-249.05271894999998</v>
      </c>
      <c r="P607" t="s">
        <v>615</v>
      </c>
      <c r="Q607" s="111">
        <f>+VLOOKUP(I607,'Selectable Table'!AB:AC,2,0)</f>
        <v>1</v>
      </c>
    </row>
    <row r="608" spans="1:17" x14ac:dyDescent="0.25">
      <c r="A608" s="111" t="str">
        <f>+VLOOKUP(C608,'Selectable Table'!D:EB,2,0)</f>
        <v>MERCK</v>
      </c>
      <c r="B608" t="s">
        <v>459</v>
      </c>
      <c r="C608" t="s">
        <v>133</v>
      </c>
      <c r="D608" t="s">
        <v>336</v>
      </c>
      <c r="E608" t="s">
        <v>102</v>
      </c>
      <c r="F608" s="111">
        <f>+VLOOKUP(C608,'Selectable Table'!O:P,2,0)</f>
        <v>40700</v>
      </c>
      <c r="G608" s="111" t="str">
        <f>+VLOOKUP(F608,'Selectable Table'!P:Q,2,0)</f>
        <v>Revenues - Third Parties</v>
      </c>
      <c r="I608" t="s">
        <v>186</v>
      </c>
      <c r="J608" s="111">
        <v>2026</v>
      </c>
      <c r="K608" s="111">
        <v>7</v>
      </c>
      <c r="L608" s="111" t="s">
        <v>94</v>
      </c>
      <c r="M608">
        <v>-413.41252959999997</v>
      </c>
      <c r="N608">
        <v>1</v>
      </c>
      <c r="O608">
        <v>-413.41252959999997</v>
      </c>
      <c r="P608" t="s">
        <v>615</v>
      </c>
      <c r="Q608" s="111">
        <f>+VLOOKUP(I608,'Selectable Table'!AB:AC,2,0)</f>
        <v>1</v>
      </c>
    </row>
    <row r="609" spans="1:17" x14ac:dyDescent="0.25">
      <c r="A609" s="111" t="str">
        <f>+VLOOKUP(C609,'Selectable Table'!D:EB,2,0)</f>
        <v>MERCK</v>
      </c>
      <c r="B609" t="s">
        <v>460</v>
      </c>
      <c r="C609" t="s">
        <v>133</v>
      </c>
      <c r="D609" t="s">
        <v>336</v>
      </c>
      <c r="E609" t="s">
        <v>102</v>
      </c>
      <c r="F609" s="111">
        <f>+VLOOKUP(C609,'Selectable Table'!O:P,2,0)</f>
        <v>40700</v>
      </c>
      <c r="G609" s="111" t="str">
        <f>+VLOOKUP(F609,'Selectable Table'!P:Q,2,0)</f>
        <v>Revenues - Third Parties</v>
      </c>
      <c r="I609" t="s">
        <v>186</v>
      </c>
      <c r="J609" s="111">
        <v>2026</v>
      </c>
      <c r="K609" s="111">
        <v>7</v>
      </c>
      <c r="L609" s="111" t="s">
        <v>94</v>
      </c>
      <c r="M609">
        <v>-6911.5687833500006</v>
      </c>
      <c r="N609">
        <v>1</v>
      </c>
      <c r="O609">
        <v>-6911.5687833500006</v>
      </c>
      <c r="P609" t="s">
        <v>615</v>
      </c>
      <c r="Q609" s="111">
        <f>+VLOOKUP(I609,'Selectable Table'!AB:AC,2,0)</f>
        <v>1</v>
      </c>
    </row>
    <row r="610" spans="1:17" x14ac:dyDescent="0.25">
      <c r="A610" s="111" t="str">
        <f>+VLOOKUP(C610,'Selectable Table'!D:EB,2,0)</f>
        <v>REGENERON</v>
      </c>
      <c r="B610" t="s">
        <v>461</v>
      </c>
      <c r="C610" t="s">
        <v>462</v>
      </c>
      <c r="D610" t="s">
        <v>336</v>
      </c>
      <c r="E610" t="s">
        <v>102</v>
      </c>
      <c r="F610" s="111">
        <f>+VLOOKUP(C610,'Selectable Table'!O:P,2,0)</f>
        <v>40700</v>
      </c>
      <c r="G610" s="111" t="str">
        <f>+VLOOKUP(F610,'Selectable Table'!P:Q,2,0)</f>
        <v>Revenues - Third Parties</v>
      </c>
      <c r="I610" t="s">
        <v>186</v>
      </c>
      <c r="J610" s="111">
        <v>2026</v>
      </c>
      <c r="K610" s="111">
        <v>7</v>
      </c>
      <c r="L610" s="111" t="s">
        <v>94</v>
      </c>
      <c r="M610">
        <v>-4575.2852540499998</v>
      </c>
      <c r="N610">
        <v>1</v>
      </c>
      <c r="O610">
        <v>-4575.2852540499998</v>
      </c>
      <c r="P610" t="s">
        <v>615</v>
      </c>
      <c r="Q610" s="111">
        <f>+VLOOKUP(I610,'Selectable Table'!AB:AC,2,0)</f>
        <v>1</v>
      </c>
    </row>
    <row r="611" spans="1:17" x14ac:dyDescent="0.25">
      <c r="A611" s="111" t="str">
        <f>+VLOOKUP(C611,'Selectable Table'!D:EB,2,0)</f>
        <v>ELI LILLY</v>
      </c>
      <c r="B611" t="s">
        <v>280</v>
      </c>
      <c r="C611" t="s">
        <v>265</v>
      </c>
      <c r="D611" t="s">
        <v>336</v>
      </c>
      <c r="E611" t="s">
        <v>102</v>
      </c>
      <c r="F611" s="111">
        <f>+VLOOKUP(C611,'Selectable Table'!O:P,2,0)</f>
        <v>40700</v>
      </c>
      <c r="G611" s="111" t="str">
        <f>+VLOOKUP(F611,'Selectable Table'!P:Q,2,0)</f>
        <v>Revenues - Third Parties</v>
      </c>
      <c r="I611" t="s">
        <v>186</v>
      </c>
      <c r="J611" s="111">
        <v>2026</v>
      </c>
      <c r="K611" s="111">
        <v>7</v>
      </c>
      <c r="L611" s="111" t="s">
        <v>94</v>
      </c>
      <c r="M611">
        <v>-268.21104029999998</v>
      </c>
      <c r="N611">
        <v>1</v>
      </c>
      <c r="O611">
        <v>-268.21104029999998</v>
      </c>
      <c r="P611" t="s">
        <v>615</v>
      </c>
      <c r="Q611" s="111">
        <f>+VLOOKUP(I611,'Selectable Table'!AB:AC,2,0)</f>
        <v>1</v>
      </c>
    </row>
    <row r="612" spans="1:17" x14ac:dyDescent="0.25">
      <c r="A612" s="111" t="str">
        <f>+VLOOKUP(C612,'Selectable Table'!D:EB,2,0)</f>
        <v>ELI LILLY</v>
      </c>
      <c r="B612" t="s">
        <v>281</v>
      </c>
      <c r="C612" t="s">
        <v>265</v>
      </c>
      <c r="D612" t="s">
        <v>336</v>
      </c>
      <c r="E612" t="s">
        <v>102</v>
      </c>
      <c r="F612" s="111">
        <f>+VLOOKUP(C612,'Selectable Table'!O:P,2,0)</f>
        <v>40700</v>
      </c>
      <c r="G612" s="111" t="str">
        <f>+VLOOKUP(F612,'Selectable Table'!P:Q,2,0)</f>
        <v>Revenues - Third Parties</v>
      </c>
      <c r="I612" t="s">
        <v>125</v>
      </c>
      <c r="J612" s="111">
        <v>2026</v>
      </c>
      <c r="K612" s="111">
        <v>7</v>
      </c>
      <c r="L612" s="111" t="s">
        <v>94</v>
      </c>
      <c r="M612">
        <v>-21483.738171350004</v>
      </c>
      <c r="N612">
        <v>1</v>
      </c>
      <c r="O612">
        <v>-21483.738171350004</v>
      </c>
      <c r="P612" t="s">
        <v>615</v>
      </c>
      <c r="Q612" s="111">
        <f>+VLOOKUP(I612,'Selectable Table'!AB:AC,2,0)</f>
        <v>1</v>
      </c>
    </row>
    <row r="613" spans="1:17" x14ac:dyDescent="0.25">
      <c r="A613" s="111" t="str">
        <f>+VLOOKUP(C613,'Selectable Table'!D:EB,2,0)</f>
        <v>ELI LILLY</v>
      </c>
      <c r="B613" t="s">
        <v>282</v>
      </c>
      <c r="C613" t="s">
        <v>265</v>
      </c>
      <c r="D613" t="s">
        <v>336</v>
      </c>
      <c r="E613" t="s">
        <v>102</v>
      </c>
      <c r="F613" s="111">
        <f>+VLOOKUP(C613,'Selectable Table'!O:P,2,0)</f>
        <v>40700</v>
      </c>
      <c r="G613" s="111" t="str">
        <f>+VLOOKUP(F613,'Selectable Table'!P:Q,2,0)</f>
        <v>Revenues - Third Parties</v>
      </c>
      <c r="I613" t="s">
        <v>125</v>
      </c>
      <c r="J613" s="111">
        <v>2026</v>
      </c>
      <c r="K613" s="111">
        <v>7</v>
      </c>
      <c r="L613" s="111" t="s">
        <v>94</v>
      </c>
      <c r="M613">
        <v>-8206.4947208999984</v>
      </c>
      <c r="N613">
        <v>1</v>
      </c>
      <c r="O613">
        <v>-8206.4947208999984</v>
      </c>
      <c r="P613" t="s">
        <v>615</v>
      </c>
      <c r="Q613" s="111">
        <f>+VLOOKUP(I613,'Selectable Table'!AB:AC,2,0)</f>
        <v>1</v>
      </c>
    </row>
    <row r="614" spans="1:17" x14ac:dyDescent="0.25">
      <c r="A614" s="111" t="str">
        <f>+VLOOKUP(C614,'Selectable Table'!D:EB,2,0)</f>
        <v>MERCK</v>
      </c>
      <c r="B614" t="s">
        <v>1991</v>
      </c>
      <c r="C614" t="s">
        <v>133</v>
      </c>
      <c r="D614" t="s">
        <v>336</v>
      </c>
      <c r="E614" t="s">
        <v>102</v>
      </c>
      <c r="F614" s="111">
        <f>+VLOOKUP(C614,'Selectable Table'!O:P,2,0)</f>
        <v>40700</v>
      </c>
      <c r="G614" s="111" t="str">
        <f>+VLOOKUP(F614,'Selectable Table'!P:Q,2,0)</f>
        <v>Revenues - Third Parties</v>
      </c>
      <c r="I614" t="s">
        <v>186</v>
      </c>
      <c r="J614" s="111">
        <v>2026</v>
      </c>
      <c r="K614" s="111">
        <v>7</v>
      </c>
      <c r="L614" s="111" t="s">
        <v>94</v>
      </c>
      <c r="M614">
        <v>-40.867173550000004</v>
      </c>
      <c r="N614">
        <v>1</v>
      </c>
      <c r="O614">
        <v>-40.867173550000004</v>
      </c>
      <c r="P614" t="s">
        <v>615</v>
      </c>
      <c r="Q614" s="111">
        <f>+VLOOKUP(I614,'Selectable Table'!AB:AC,2,0)</f>
        <v>1</v>
      </c>
    </row>
    <row r="615" spans="1:17" x14ac:dyDescent="0.25">
      <c r="A615" s="111" t="str">
        <f>+VLOOKUP(C615,'Selectable Table'!D:EB,2,0)</f>
        <v>MERCK</v>
      </c>
      <c r="B615" t="s">
        <v>463</v>
      </c>
      <c r="C615" t="s">
        <v>133</v>
      </c>
      <c r="D615" t="s">
        <v>336</v>
      </c>
      <c r="E615" t="s">
        <v>102</v>
      </c>
      <c r="F615" s="111">
        <f>+VLOOKUP(C615,'Selectable Table'!O:P,2,0)</f>
        <v>40700</v>
      </c>
      <c r="G615" s="111" t="str">
        <f>+VLOOKUP(F615,'Selectable Table'!P:Q,2,0)</f>
        <v>Revenues - Third Parties</v>
      </c>
      <c r="I615" t="s">
        <v>186</v>
      </c>
      <c r="J615" s="111">
        <v>2026</v>
      </c>
      <c r="K615" s="111">
        <v>7</v>
      </c>
      <c r="L615" s="111" t="s">
        <v>94</v>
      </c>
      <c r="M615">
        <v>-15486.705961299998</v>
      </c>
      <c r="N615">
        <v>1</v>
      </c>
      <c r="O615">
        <v>-15486.705961299998</v>
      </c>
      <c r="P615" t="s">
        <v>615</v>
      </c>
      <c r="Q615" s="111">
        <f>+VLOOKUP(I615,'Selectable Table'!AB:AC,2,0)</f>
        <v>1</v>
      </c>
    </row>
    <row r="616" spans="1:17" x14ac:dyDescent="0.25">
      <c r="A616" s="111" t="str">
        <f>+VLOOKUP(C616,'Selectable Table'!D:EB,2,0)</f>
        <v>MERCK</v>
      </c>
      <c r="B616" t="s">
        <v>464</v>
      </c>
      <c r="C616" t="s">
        <v>133</v>
      </c>
      <c r="D616" t="s">
        <v>336</v>
      </c>
      <c r="E616" t="s">
        <v>102</v>
      </c>
      <c r="F616" s="111">
        <f>+VLOOKUP(C616,'Selectable Table'!O:P,2,0)</f>
        <v>40700</v>
      </c>
      <c r="G616" s="111" t="str">
        <f>+VLOOKUP(F616,'Selectable Table'!P:Q,2,0)</f>
        <v>Revenues - Third Parties</v>
      </c>
      <c r="I616" t="s">
        <v>186</v>
      </c>
      <c r="J616" s="111">
        <v>2026</v>
      </c>
      <c r="K616" s="111">
        <v>7</v>
      </c>
      <c r="L616" s="111" t="s">
        <v>94</v>
      </c>
      <c r="M616">
        <v>-14906.399466000003</v>
      </c>
      <c r="N616">
        <v>1</v>
      </c>
      <c r="O616">
        <v>-14906.399466000003</v>
      </c>
      <c r="P616" t="s">
        <v>615</v>
      </c>
      <c r="Q616" s="111">
        <f>+VLOOKUP(I616,'Selectable Table'!AB:AC,2,0)</f>
        <v>1</v>
      </c>
    </row>
    <row r="617" spans="1:17" x14ac:dyDescent="0.25">
      <c r="A617" s="111" t="str">
        <f>+VLOOKUP(C617,'Selectable Table'!D:EB,2,0)</f>
        <v>MERCK</v>
      </c>
      <c r="B617" t="s">
        <v>465</v>
      </c>
      <c r="C617" t="s">
        <v>133</v>
      </c>
      <c r="D617" t="s">
        <v>336</v>
      </c>
      <c r="E617" t="s">
        <v>102</v>
      </c>
      <c r="F617" s="111">
        <f>+VLOOKUP(C617,'Selectable Table'!O:P,2,0)</f>
        <v>40700</v>
      </c>
      <c r="G617" s="111" t="str">
        <f>+VLOOKUP(F617,'Selectable Table'!P:Q,2,0)</f>
        <v>Revenues - Third Parties</v>
      </c>
      <c r="I617" t="s">
        <v>186</v>
      </c>
      <c r="J617" s="111">
        <v>2026</v>
      </c>
      <c r="K617" s="111">
        <v>7</v>
      </c>
      <c r="L617" s="111" t="s">
        <v>94</v>
      </c>
      <c r="M617">
        <v>-5782.9077078499995</v>
      </c>
      <c r="N617">
        <v>1</v>
      </c>
      <c r="O617">
        <v>-5782.9077078499995</v>
      </c>
      <c r="P617" t="s">
        <v>615</v>
      </c>
      <c r="Q617" s="111">
        <f>+VLOOKUP(I617,'Selectable Table'!AB:AC,2,0)</f>
        <v>1</v>
      </c>
    </row>
    <row r="618" spans="1:17" x14ac:dyDescent="0.25">
      <c r="A618" s="111" t="str">
        <f>+VLOOKUP(C618,'Selectable Table'!D:EB,2,0)</f>
        <v>MERCK</v>
      </c>
      <c r="B618" t="s">
        <v>466</v>
      </c>
      <c r="C618" t="s">
        <v>133</v>
      </c>
      <c r="D618" t="s">
        <v>336</v>
      </c>
      <c r="E618" t="s">
        <v>102</v>
      </c>
      <c r="F618" s="111">
        <f>+VLOOKUP(C618,'Selectable Table'!O:P,2,0)</f>
        <v>40700</v>
      </c>
      <c r="G618" s="111" t="str">
        <f>+VLOOKUP(F618,'Selectable Table'!P:Q,2,0)</f>
        <v>Revenues - Third Parties</v>
      </c>
      <c r="I618" t="s">
        <v>186</v>
      </c>
      <c r="J618" s="111">
        <v>2026</v>
      </c>
      <c r="K618" s="111">
        <v>7</v>
      </c>
      <c r="L618" s="111" t="s">
        <v>94</v>
      </c>
      <c r="M618">
        <v>-4789.2268931500003</v>
      </c>
      <c r="N618">
        <v>1</v>
      </c>
      <c r="O618">
        <v>-4789.2268931500003</v>
      </c>
      <c r="P618" t="s">
        <v>615</v>
      </c>
      <c r="Q618" s="111">
        <f>+VLOOKUP(I618,'Selectable Table'!AB:AC,2,0)</f>
        <v>1</v>
      </c>
    </row>
    <row r="619" spans="1:17" x14ac:dyDescent="0.25">
      <c r="A619" s="111" t="str">
        <f>+VLOOKUP(C619,'Selectable Table'!D:EB,2,0)</f>
        <v>MERCK</v>
      </c>
      <c r="B619" t="s">
        <v>467</v>
      </c>
      <c r="C619" t="s">
        <v>133</v>
      </c>
      <c r="D619" t="s">
        <v>336</v>
      </c>
      <c r="E619" t="s">
        <v>102</v>
      </c>
      <c r="F619" s="111">
        <f>+VLOOKUP(C619,'Selectable Table'!O:P,2,0)</f>
        <v>40700</v>
      </c>
      <c r="G619" s="111" t="str">
        <f>+VLOOKUP(F619,'Selectable Table'!P:Q,2,0)</f>
        <v>Revenues - Third Parties</v>
      </c>
      <c r="I619" t="s">
        <v>186</v>
      </c>
      <c r="J619" s="111">
        <v>2026</v>
      </c>
      <c r="K619" s="111">
        <v>7</v>
      </c>
      <c r="L619" s="111" t="s">
        <v>94</v>
      </c>
      <c r="M619">
        <v>-165.56070265</v>
      </c>
      <c r="N619">
        <v>1</v>
      </c>
      <c r="O619">
        <v>-165.56070265</v>
      </c>
      <c r="P619" t="s">
        <v>615</v>
      </c>
      <c r="Q619" s="111">
        <f>+VLOOKUP(I619,'Selectable Table'!AB:AC,2,0)</f>
        <v>1</v>
      </c>
    </row>
    <row r="620" spans="1:17" x14ac:dyDescent="0.25">
      <c r="A620" s="111" t="str">
        <f>+VLOOKUP(C620,'Selectable Table'!D:EB,2,0)</f>
        <v>J &amp; J</v>
      </c>
      <c r="B620" t="s">
        <v>469</v>
      </c>
      <c r="C620" t="s">
        <v>107</v>
      </c>
      <c r="D620" t="s">
        <v>336</v>
      </c>
      <c r="E620" t="s">
        <v>102</v>
      </c>
      <c r="F620" s="111">
        <f>+VLOOKUP(C620,'Selectable Table'!O:P,2,0)</f>
        <v>40700</v>
      </c>
      <c r="G620" s="111" t="str">
        <f>+VLOOKUP(F620,'Selectable Table'!P:Q,2,0)</f>
        <v>Revenues - Third Parties</v>
      </c>
      <c r="I620" t="s">
        <v>186</v>
      </c>
      <c r="J620" s="111">
        <v>2026</v>
      </c>
      <c r="K620" s="111">
        <v>7</v>
      </c>
      <c r="L620" s="111" t="s">
        <v>94</v>
      </c>
      <c r="M620">
        <v>-953.07974790000003</v>
      </c>
      <c r="N620">
        <v>1</v>
      </c>
      <c r="O620">
        <v>-953.07974790000003</v>
      </c>
      <c r="P620" t="s">
        <v>615</v>
      </c>
      <c r="Q620" s="111">
        <f>+VLOOKUP(I620,'Selectable Table'!AB:AC,2,0)</f>
        <v>1</v>
      </c>
    </row>
    <row r="621" spans="1:17" x14ac:dyDescent="0.25">
      <c r="A621" s="111" t="str">
        <f>+VLOOKUP(C621,'Selectable Table'!D:EB,2,0)</f>
        <v>MERCK</v>
      </c>
      <c r="B621" t="s">
        <v>470</v>
      </c>
      <c r="C621" t="s">
        <v>133</v>
      </c>
      <c r="D621" t="s">
        <v>336</v>
      </c>
      <c r="E621" t="s">
        <v>102</v>
      </c>
      <c r="F621" s="111">
        <f>+VLOOKUP(C621,'Selectable Table'!O:P,2,0)</f>
        <v>40700</v>
      </c>
      <c r="G621" s="111" t="str">
        <f>+VLOOKUP(F621,'Selectable Table'!P:Q,2,0)</f>
        <v>Revenues - Third Parties</v>
      </c>
      <c r="I621" t="s">
        <v>186</v>
      </c>
      <c r="J621" s="111">
        <v>2026</v>
      </c>
      <c r="K621" s="111">
        <v>7</v>
      </c>
      <c r="L621" s="111" t="s">
        <v>94</v>
      </c>
      <c r="M621">
        <v>-19897.782880849998</v>
      </c>
      <c r="N621">
        <v>1</v>
      </c>
      <c r="O621">
        <v>-19897.782880849998</v>
      </c>
      <c r="P621" t="s">
        <v>615</v>
      </c>
      <c r="Q621" s="111">
        <f>+VLOOKUP(I621,'Selectable Table'!AB:AC,2,0)</f>
        <v>1</v>
      </c>
    </row>
    <row r="622" spans="1:17" x14ac:dyDescent="0.25">
      <c r="A622" s="111" t="str">
        <f>+VLOOKUP(C622,'Selectable Table'!D:EB,2,0)</f>
        <v>J &amp; J</v>
      </c>
      <c r="B622" t="s">
        <v>350</v>
      </c>
      <c r="C622" t="s">
        <v>107</v>
      </c>
      <c r="D622" t="s">
        <v>336</v>
      </c>
      <c r="E622" t="s">
        <v>102</v>
      </c>
      <c r="F622" s="111">
        <f>+VLOOKUP(C622,'Selectable Table'!O:P,2,0)</f>
        <v>40700</v>
      </c>
      <c r="G622" s="111" t="str">
        <f>+VLOOKUP(F622,'Selectable Table'!P:Q,2,0)</f>
        <v>Revenues - Third Parties</v>
      </c>
      <c r="I622" t="s">
        <v>186</v>
      </c>
      <c r="J622" s="111">
        <v>2026</v>
      </c>
      <c r="K622" s="111">
        <v>7</v>
      </c>
      <c r="L622" s="111" t="s">
        <v>94</v>
      </c>
      <c r="M622">
        <v>-417.09708459999996</v>
      </c>
      <c r="N622">
        <v>1</v>
      </c>
      <c r="O622">
        <v>-417.09708459999996</v>
      </c>
      <c r="P622" t="s">
        <v>615</v>
      </c>
      <c r="Q622" s="111">
        <f>+VLOOKUP(I622,'Selectable Table'!AB:AC,2,0)</f>
        <v>1</v>
      </c>
    </row>
    <row r="623" spans="1:17" x14ac:dyDescent="0.25">
      <c r="A623" s="111" t="str">
        <f>+VLOOKUP(C623,'Selectable Table'!D:EB,2,0)</f>
        <v>J &amp; J</v>
      </c>
      <c r="B623" t="s">
        <v>471</v>
      </c>
      <c r="C623" t="s">
        <v>107</v>
      </c>
      <c r="D623" t="s">
        <v>336</v>
      </c>
      <c r="E623" t="s">
        <v>102</v>
      </c>
      <c r="F623" s="111">
        <f>+VLOOKUP(C623,'Selectable Table'!O:P,2,0)</f>
        <v>40700</v>
      </c>
      <c r="G623" s="111" t="str">
        <f>+VLOOKUP(F623,'Selectable Table'!P:Q,2,0)</f>
        <v>Revenues - Third Parties</v>
      </c>
      <c r="I623" t="s">
        <v>186</v>
      </c>
      <c r="J623" s="111">
        <v>2026</v>
      </c>
      <c r="K623" s="111">
        <v>7</v>
      </c>
      <c r="L623" s="111" t="s">
        <v>94</v>
      </c>
      <c r="M623">
        <v>-976.94611175</v>
      </c>
      <c r="N623">
        <v>1</v>
      </c>
      <c r="O623">
        <v>-976.94611175</v>
      </c>
      <c r="P623" t="s">
        <v>615</v>
      </c>
      <c r="Q623" s="111">
        <f>+VLOOKUP(I623,'Selectable Table'!AB:AC,2,0)</f>
        <v>1</v>
      </c>
    </row>
    <row r="624" spans="1:17" x14ac:dyDescent="0.25">
      <c r="A624" s="111" t="str">
        <f>+VLOOKUP(C624,'Selectable Table'!D:EB,2,0)</f>
        <v>MERCK</v>
      </c>
      <c r="B624" t="s">
        <v>472</v>
      </c>
      <c r="C624" t="s">
        <v>133</v>
      </c>
      <c r="D624" t="s">
        <v>336</v>
      </c>
      <c r="E624" t="s">
        <v>102</v>
      </c>
      <c r="F624" s="111">
        <f>+VLOOKUP(C624,'Selectable Table'!O:P,2,0)</f>
        <v>40700</v>
      </c>
      <c r="G624" s="111" t="str">
        <f>+VLOOKUP(F624,'Selectable Table'!P:Q,2,0)</f>
        <v>Revenues - Third Parties</v>
      </c>
      <c r="I624" t="s">
        <v>186</v>
      </c>
      <c r="J624" s="111">
        <v>2026</v>
      </c>
      <c r="K624" s="111">
        <v>7</v>
      </c>
      <c r="L624" s="111" t="s">
        <v>94</v>
      </c>
      <c r="M624">
        <v>-534.02166125000008</v>
      </c>
      <c r="N624">
        <v>1</v>
      </c>
      <c r="O624">
        <v>-534.02166125000008</v>
      </c>
      <c r="P624" t="s">
        <v>615</v>
      </c>
      <c r="Q624" s="111">
        <f>+VLOOKUP(I624,'Selectable Table'!AB:AC,2,0)</f>
        <v>1</v>
      </c>
    </row>
    <row r="625" spans="1:17" x14ac:dyDescent="0.25">
      <c r="A625" s="111" t="str">
        <f>+VLOOKUP(C625,'Selectable Table'!D:EB,2,0)</f>
        <v>ASTRAZENECA</v>
      </c>
      <c r="B625" t="s">
        <v>473</v>
      </c>
      <c r="C625" t="s">
        <v>296</v>
      </c>
      <c r="D625" t="s">
        <v>336</v>
      </c>
      <c r="E625" t="s">
        <v>102</v>
      </c>
      <c r="F625" s="111">
        <f>+VLOOKUP(C625,'Selectable Table'!O:P,2,0)</f>
        <v>40700</v>
      </c>
      <c r="G625" s="111" t="str">
        <f>+VLOOKUP(F625,'Selectable Table'!P:Q,2,0)</f>
        <v>Revenues - Third Parties</v>
      </c>
      <c r="I625" t="s">
        <v>186</v>
      </c>
      <c r="J625" s="111">
        <v>2026</v>
      </c>
      <c r="K625" s="111">
        <v>7</v>
      </c>
      <c r="L625" s="111" t="s">
        <v>94</v>
      </c>
      <c r="M625">
        <v>-1595.39184525</v>
      </c>
      <c r="N625">
        <v>1</v>
      </c>
      <c r="O625">
        <v>-1595.39184525</v>
      </c>
      <c r="P625" t="s">
        <v>615</v>
      </c>
      <c r="Q625" s="111">
        <f>+VLOOKUP(I625,'Selectable Table'!AB:AC,2,0)</f>
        <v>1</v>
      </c>
    </row>
    <row r="626" spans="1:17" x14ac:dyDescent="0.25">
      <c r="A626" s="111" t="str">
        <f>+VLOOKUP(C626,'Selectable Table'!D:EB,2,0)</f>
        <v>DAIICHI</v>
      </c>
      <c r="B626" t="s">
        <v>474</v>
      </c>
      <c r="C626" t="s">
        <v>455</v>
      </c>
      <c r="D626" t="s">
        <v>336</v>
      </c>
      <c r="E626" t="s">
        <v>102</v>
      </c>
      <c r="F626" s="111">
        <f>+VLOOKUP(C626,'Selectable Table'!O:P,2,0)</f>
        <v>40700</v>
      </c>
      <c r="G626" s="111" t="str">
        <f>+VLOOKUP(F626,'Selectable Table'!P:Q,2,0)</f>
        <v>Revenues - Third Parties</v>
      </c>
      <c r="I626" t="s">
        <v>186</v>
      </c>
      <c r="J626" s="111">
        <v>2026</v>
      </c>
      <c r="K626" s="111">
        <v>7</v>
      </c>
      <c r="L626" s="111" t="s">
        <v>94</v>
      </c>
      <c r="M626">
        <v>-2097.2923747999998</v>
      </c>
      <c r="N626">
        <v>1</v>
      </c>
      <c r="O626">
        <v>-2097.2923747999998</v>
      </c>
      <c r="P626" t="s">
        <v>615</v>
      </c>
      <c r="Q626" s="111">
        <f>+VLOOKUP(I626,'Selectable Table'!AB:AC,2,0)</f>
        <v>1</v>
      </c>
    </row>
    <row r="627" spans="1:17" x14ac:dyDescent="0.25">
      <c r="A627" s="111" t="str">
        <f>+VLOOKUP(C627,'Selectable Table'!D:EB,2,0)</f>
        <v>REGENERON</v>
      </c>
      <c r="B627" t="s">
        <v>475</v>
      </c>
      <c r="C627" t="s">
        <v>462</v>
      </c>
      <c r="D627" t="s">
        <v>336</v>
      </c>
      <c r="E627" t="s">
        <v>102</v>
      </c>
      <c r="F627" s="111">
        <f>+VLOOKUP(C627,'Selectable Table'!O:P,2,0)</f>
        <v>40700</v>
      </c>
      <c r="G627" s="111" t="str">
        <f>+VLOOKUP(F627,'Selectable Table'!P:Q,2,0)</f>
        <v>Revenues - Third Parties</v>
      </c>
      <c r="I627" t="s">
        <v>186</v>
      </c>
      <c r="J627" s="111">
        <v>2026</v>
      </c>
      <c r="K627" s="111">
        <v>7</v>
      </c>
      <c r="L627" s="111" t="s">
        <v>94</v>
      </c>
      <c r="M627">
        <v>-450.93903994999999</v>
      </c>
      <c r="N627">
        <v>1</v>
      </c>
      <c r="O627">
        <v>-450.93903994999999</v>
      </c>
      <c r="P627" t="s">
        <v>615</v>
      </c>
      <c r="Q627" s="111">
        <f>+VLOOKUP(I627,'Selectable Table'!AB:AC,2,0)</f>
        <v>1</v>
      </c>
    </row>
    <row r="628" spans="1:17" x14ac:dyDescent="0.25">
      <c r="A628" s="111" t="str">
        <f>+VLOOKUP(C628,'Selectable Table'!D:EB,2,0)</f>
        <v>OTH CUST</v>
      </c>
      <c r="B628" t="s">
        <v>476</v>
      </c>
      <c r="C628" t="s">
        <v>477</v>
      </c>
      <c r="D628" t="s">
        <v>336</v>
      </c>
      <c r="E628" t="s">
        <v>102</v>
      </c>
      <c r="F628" s="111">
        <f>+VLOOKUP(C628,'Selectable Table'!O:P,2,0)</f>
        <v>40700</v>
      </c>
      <c r="G628" s="111" t="str">
        <f>+VLOOKUP(F628,'Selectable Table'!P:Q,2,0)</f>
        <v>Revenues - Third Parties</v>
      </c>
      <c r="I628" t="s">
        <v>186</v>
      </c>
      <c r="J628" s="111">
        <v>2026</v>
      </c>
      <c r="K628" s="111">
        <v>7</v>
      </c>
      <c r="L628" s="111" t="s">
        <v>94</v>
      </c>
      <c r="M628">
        <v>-44.695016799999998</v>
      </c>
      <c r="N628">
        <v>1</v>
      </c>
      <c r="O628">
        <v>-44.695016799999998</v>
      </c>
      <c r="P628" t="s">
        <v>615</v>
      </c>
      <c r="Q628" s="111">
        <f>+VLOOKUP(I628,'Selectable Table'!AB:AC,2,0)</f>
        <v>1</v>
      </c>
    </row>
    <row r="629" spans="1:17" x14ac:dyDescent="0.25">
      <c r="A629" s="111" t="str">
        <f>+VLOOKUP(C629,'Selectable Table'!D:EB,2,0)</f>
        <v>J &amp; J</v>
      </c>
      <c r="B629" t="s">
        <v>478</v>
      </c>
      <c r="C629" t="s">
        <v>107</v>
      </c>
      <c r="D629" t="s">
        <v>336</v>
      </c>
      <c r="E629" t="s">
        <v>102</v>
      </c>
      <c r="F629" s="111">
        <f>+VLOOKUP(C629,'Selectable Table'!O:P,2,0)</f>
        <v>40700</v>
      </c>
      <c r="G629" s="111" t="str">
        <f>+VLOOKUP(F629,'Selectable Table'!P:Q,2,0)</f>
        <v>Revenues - Third Parties</v>
      </c>
      <c r="I629" t="s">
        <v>186</v>
      </c>
      <c r="J629" s="111">
        <v>2026</v>
      </c>
      <c r="K629" s="111">
        <v>7</v>
      </c>
      <c r="L629" s="111" t="s">
        <v>94</v>
      </c>
      <c r="M629">
        <v>-946.91562385000009</v>
      </c>
      <c r="N629">
        <v>1</v>
      </c>
      <c r="O629">
        <v>-946.91562385000009</v>
      </c>
      <c r="P629" t="s">
        <v>615</v>
      </c>
      <c r="Q629" s="111">
        <f>+VLOOKUP(I629,'Selectable Table'!AB:AC,2,0)</f>
        <v>1</v>
      </c>
    </row>
    <row r="630" spans="1:17" x14ac:dyDescent="0.25">
      <c r="A630" s="111" t="str">
        <f>+VLOOKUP(C630,'Selectable Table'!D:EB,2,0)</f>
        <v>OTH CUST</v>
      </c>
      <c r="B630" t="s">
        <v>3177</v>
      </c>
      <c r="C630" t="s">
        <v>3191</v>
      </c>
      <c r="D630" t="s">
        <v>336</v>
      </c>
      <c r="E630" t="s">
        <v>102</v>
      </c>
      <c r="F630" s="111">
        <f>+VLOOKUP(C630,'Selectable Table'!O:P,2,0)</f>
        <v>40700</v>
      </c>
      <c r="G630" s="111" t="str">
        <f>+VLOOKUP(F630,'Selectable Table'!P:Q,2,0)</f>
        <v>Revenues - Third Parties</v>
      </c>
      <c r="I630" t="s">
        <v>186</v>
      </c>
      <c r="J630" s="111">
        <v>2026</v>
      </c>
      <c r="K630" s="111">
        <v>7</v>
      </c>
      <c r="L630" s="111" t="s">
        <v>94</v>
      </c>
      <c r="M630">
        <v>-795.78063635000001</v>
      </c>
      <c r="N630">
        <v>1</v>
      </c>
      <c r="O630">
        <v>-795.78063635000001</v>
      </c>
      <c r="P630" t="s">
        <v>615</v>
      </c>
      <c r="Q630" s="111">
        <f>+VLOOKUP(I630,'Selectable Table'!AB:AC,2,0)</f>
        <v>1</v>
      </c>
    </row>
    <row r="631" spans="1:17" x14ac:dyDescent="0.25">
      <c r="A631" s="111" t="str">
        <f>+VLOOKUP(C631,'Selectable Table'!D:EB,2,0)</f>
        <v>ASTRAZENECA</v>
      </c>
      <c r="B631" t="s">
        <v>479</v>
      </c>
      <c r="C631" t="s">
        <v>296</v>
      </c>
      <c r="D631" t="s">
        <v>336</v>
      </c>
      <c r="E631" t="s">
        <v>102</v>
      </c>
      <c r="F631" s="111">
        <f>+VLOOKUP(C631,'Selectable Table'!O:P,2,0)</f>
        <v>40700</v>
      </c>
      <c r="G631" s="111" t="str">
        <f>+VLOOKUP(F631,'Selectable Table'!P:Q,2,0)</f>
        <v>Revenues - Third Parties</v>
      </c>
      <c r="I631" t="s">
        <v>186</v>
      </c>
      <c r="J631" s="111">
        <v>2026</v>
      </c>
      <c r="K631" s="111">
        <v>7</v>
      </c>
      <c r="L631" s="111" t="s">
        <v>94</v>
      </c>
      <c r="M631">
        <v>-833.20206864999989</v>
      </c>
      <c r="N631">
        <v>1</v>
      </c>
      <c r="O631">
        <v>-833.20206864999989</v>
      </c>
      <c r="P631" t="s">
        <v>615</v>
      </c>
      <c r="Q631" s="111">
        <f>+VLOOKUP(I631,'Selectable Table'!AB:AC,2,0)</f>
        <v>1</v>
      </c>
    </row>
    <row r="632" spans="1:17" x14ac:dyDescent="0.25">
      <c r="A632" s="111" t="str">
        <f>+VLOOKUP(C632,'Selectable Table'!D:EB,2,0)</f>
        <v>J &amp; J</v>
      </c>
      <c r="B632" t="s">
        <v>480</v>
      </c>
      <c r="C632" t="s">
        <v>107</v>
      </c>
      <c r="D632" t="s">
        <v>336</v>
      </c>
      <c r="E632" t="s">
        <v>102</v>
      </c>
      <c r="F632" s="111">
        <f>+VLOOKUP(C632,'Selectable Table'!O:P,2,0)</f>
        <v>40700</v>
      </c>
      <c r="G632" s="111" t="str">
        <f>+VLOOKUP(F632,'Selectable Table'!P:Q,2,0)</f>
        <v>Revenues - Third Parties</v>
      </c>
      <c r="I632" t="s">
        <v>186</v>
      </c>
      <c r="J632" s="111">
        <v>2026</v>
      </c>
      <c r="K632" s="111">
        <v>7</v>
      </c>
      <c r="L632" s="111" t="s">
        <v>94</v>
      </c>
      <c r="M632">
        <v>-3982.7187431499997</v>
      </c>
      <c r="N632">
        <v>1</v>
      </c>
      <c r="O632">
        <v>-3982.7187431499997</v>
      </c>
      <c r="P632" t="s">
        <v>615</v>
      </c>
      <c r="Q632" s="111">
        <f>+VLOOKUP(I632,'Selectable Table'!AB:AC,2,0)</f>
        <v>1</v>
      </c>
    </row>
    <row r="633" spans="1:17" x14ac:dyDescent="0.25">
      <c r="A633" s="111" t="str">
        <f>+VLOOKUP(C633,'Selectable Table'!D:EB,2,0)</f>
        <v>J &amp; J</v>
      </c>
      <c r="B633" t="s">
        <v>481</v>
      </c>
      <c r="C633" t="s">
        <v>107</v>
      </c>
      <c r="D633" t="s">
        <v>336</v>
      </c>
      <c r="E633" t="s">
        <v>102</v>
      </c>
      <c r="F633" s="111">
        <f>+VLOOKUP(C633,'Selectable Table'!O:P,2,0)</f>
        <v>40700</v>
      </c>
      <c r="G633" s="111" t="str">
        <f>+VLOOKUP(F633,'Selectable Table'!P:Q,2,0)</f>
        <v>Revenues - Third Parties</v>
      </c>
      <c r="I633" t="s">
        <v>186</v>
      </c>
      <c r="J633" s="111">
        <v>2026</v>
      </c>
      <c r="K633" s="111">
        <v>7</v>
      </c>
      <c r="L633" s="111" t="s">
        <v>94</v>
      </c>
      <c r="M633">
        <v>-695.11995839999997</v>
      </c>
      <c r="N633">
        <v>1</v>
      </c>
      <c r="O633">
        <v>-695.11995839999997</v>
      </c>
      <c r="P633" t="s">
        <v>615</v>
      </c>
      <c r="Q633" s="111">
        <f>+VLOOKUP(I633,'Selectable Table'!AB:AC,2,0)</f>
        <v>1</v>
      </c>
    </row>
    <row r="634" spans="1:17" x14ac:dyDescent="0.25">
      <c r="A634" s="111" t="str">
        <f>+VLOOKUP(C634,'Selectable Table'!D:EB,2,0)</f>
        <v>MERCK</v>
      </c>
      <c r="B634" t="s">
        <v>3178</v>
      </c>
      <c r="C634" t="s">
        <v>133</v>
      </c>
      <c r="D634" t="s">
        <v>336</v>
      </c>
      <c r="E634" t="s">
        <v>102</v>
      </c>
      <c r="F634" s="111">
        <f>+VLOOKUP(C634,'Selectable Table'!O:P,2,0)</f>
        <v>40700</v>
      </c>
      <c r="G634" s="111" t="str">
        <f>+VLOOKUP(F634,'Selectable Table'!P:Q,2,0)</f>
        <v>Revenues - Third Parties</v>
      </c>
      <c r="I634" t="s">
        <v>186</v>
      </c>
      <c r="J634" s="111">
        <v>2026</v>
      </c>
      <c r="K634" s="111">
        <v>7</v>
      </c>
      <c r="L634" s="111" t="s">
        <v>94</v>
      </c>
      <c r="M634">
        <v>-976.31700809999995</v>
      </c>
      <c r="N634">
        <v>1</v>
      </c>
      <c r="O634">
        <v>-976.31700809999995</v>
      </c>
      <c r="P634" t="s">
        <v>615</v>
      </c>
      <c r="Q634" s="111">
        <f>+VLOOKUP(I634,'Selectable Table'!AB:AC,2,0)</f>
        <v>1</v>
      </c>
    </row>
    <row r="635" spans="1:17" x14ac:dyDescent="0.25">
      <c r="A635" s="111" t="str">
        <f>+VLOOKUP(C635,'Selectable Table'!D:EB,2,0)</f>
        <v>MERCK</v>
      </c>
      <c r="B635" t="s">
        <v>482</v>
      </c>
      <c r="C635" t="s">
        <v>133</v>
      </c>
      <c r="D635" t="s">
        <v>336</v>
      </c>
      <c r="E635" t="s">
        <v>102</v>
      </c>
      <c r="F635" s="111">
        <f>+VLOOKUP(C635,'Selectable Table'!O:P,2,0)</f>
        <v>40700</v>
      </c>
      <c r="G635" s="111" t="str">
        <f>+VLOOKUP(F635,'Selectable Table'!P:Q,2,0)</f>
        <v>Revenues - Third Parties</v>
      </c>
      <c r="I635" t="s">
        <v>186</v>
      </c>
      <c r="J635" s="111">
        <v>2026</v>
      </c>
      <c r="K635" s="111">
        <v>7</v>
      </c>
      <c r="L635" s="111" t="s">
        <v>94</v>
      </c>
      <c r="M635">
        <v>-6.5530492999999996</v>
      </c>
      <c r="N635">
        <v>1</v>
      </c>
      <c r="O635">
        <v>-6.5530492999999996</v>
      </c>
      <c r="P635" t="s">
        <v>615</v>
      </c>
      <c r="Q635" s="111">
        <f>+VLOOKUP(I635,'Selectable Table'!AB:AC,2,0)</f>
        <v>1</v>
      </c>
    </row>
    <row r="636" spans="1:17" x14ac:dyDescent="0.25">
      <c r="A636" s="111" t="str">
        <f>+VLOOKUP(C636,'Selectable Table'!D:EB,2,0)</f>
        <v>J &amp; J</v>
      </c>
      <c r="B636" t="s">
        <v>483</v>
      </c>
      <c r="C636" t="s">
        <v>107</v>
      </c>
      <c r="D636" t="s">
        <v>336</v>
      </c>
      <c r="E636" t="s">
        <v>102</v>
      </c>
      <c r="F636" s="111">
        <f>+VLOOKUP(C636,'Selectable Table'!O:P,2,0)</f>
        <v>40700</v>
      </c>
      <c r="G636" s="111" t="str">
        <f>+VLOOKUP(F636,'Selectable Table'!P:Q,2,0)</f>
        <v>Revenues - Third Parties</v>
      </c>
      <c r="I636" t="s">
        <v>186</v>
      </c>
      <c r="J636" s="111">
        <v>2026</v>
      </c>
      <c r="K636" s="111">
        <v>7</v>
      </c>
      <c r="L636" s="111" t="s">
        <v>94</v>
      </c>
      <c r="M636">
        <v>-292.31758255</v>
      </c>
      <c r="N636">
        <v>1</v>
      </c>
      <c r="O636">
        <v>-292.31758255</v>
      </c>
      <c r="P636" t="s">
        <v>615</v>
      </c>
      <c r="Q636" s="111">
        <f>+VLOOKUP(I636,'Selectable Table'!AB:AC,2,0)</f>
        <v>1</v>
      </c>
    </row>
    <row r="637" spans="1:17" x14ac:dyDescent="0.25">
      <c r="A637" s="111" t="str">
        <f>+VLOOKUP(C637,'Selectable Table'!D:EB,2,0)</f>
        <v>ASTRAZENECA</v>
      </c>
      <c r="B637" t="s">
        <v>351</v>
      </c>
      <c r="C637" t="s">
        <v>296</v>
      </c>
      <c r="D637" t="s">
        <v>336</v>
      </c>
      <c r="E637" t="s">
        <v>102</v>
      </c>
      <c r="F637" s="111">
        <f>+VLOOKUP(C637,'Selectable Table'!O:P,2,0)</f>
        <v>40700</v>
      </c>
      <c r="G637" s="111" t="str">
        <f>+VLOOKUP(F637,'Selectable Table'!P:Q,2,0)</f>
        <v>Revenues - Third Parties</v>
      </c>
      <c r="I637" t="s">
        <v>186</v>
      </c>
      <c r="J637" s="111">
        <v>2026</v>
      </c>
      <c r="K637" s="111">
        <v>7</v>
      </c>
      <c r="L637" s="111" t="s">
        <v>94</v>
      </c>
      <c r="M637">
        <v>-6697.1331409499999</v>
      </c>
      <c r="N637">
        <v>1</v>
      </c>
      <c r="O637">
        <v>-6697.1331409499999</v>
      </c>
      <c r="P637" t="s">
        <v>615</v>
      </c>
      <c r="Q637" s="111">
        <f>+VLOOKUP(I637,'Selectable Table'!AB:AC,2,0)</f>
        <v>1</v>
      </c>
    </row>
    <row r="638" spans="1:17" x14ac:dyDescent="0.25">
      <c r="A638" s="111" t="str">
        <f>+VLOOKUP(C638,'Selectable Table'!D:EB,2,0)</f>
        <v>OTH CUST</v>
      </c>
      <c r="B638" t="s">
        <v>484</v>
      </c>
      <c r="C638" t="s">
        <v>477</v>
      </c>
      <c r="D638" t="s">
        <v>336</v>
      </c>
      <c r="E638" t="s">
        <v>102</v>
      </c>
      <c r="F638" s="111">
        <f>+VLOOKUP(C638,'Selectable Table'!O:P,2,0)</f>
        <v>40700</v>
      </c>
      <c r="G638" s="111" t="str">
        <f>+VLOOKUP(F638,'Selectable Table'!P:Q,2,0)</f>
        <v>Revenues - Third Parties</v>
      </c>
      <c r="I638" t="s">
        <v>186</v>
      </c>
      <c r="J638" s="111">
        <v>2026</v>
      </c>
      <c r="K638" s="111">
        <v>7</v>
      </c>
      <c r="L638" s="111" t="s">
        <v>94</v>
      </c>
      <c r="M638">
        <v>-165.77631734999997</v>
      </c>
      <c r="N638">
        <v>1</v>
      </c>
      <c r="O638">
        <v>-165.77631734999997</v>
      </c>
      <c r="P638" t="s">
        <v>615</v>
      </c>
      <c r="Q638" s="111">
        <f>+VLOOKUP(I638,'Selectable Table'!AB:AC,2,0)</f>
        <v>1</v>
      </c>
    </row>
    <row r="639" spans="1:17" x14ac:dyDescent="0.25">
      <c r="A639" s="111" t="str">
        <f>+VLOOKUP(C639,'Selectable Table'!D:EB,2,0)</f>
        <v>MERCK</v>
      </c>
      <c r="B639" t="s">
        <v>2007</v>
      </c>
      <c r="C639" t="s">
        <v>133</v>
      </c>
      <c r="D639" t="s">
        <v>336</v>
      </c>
      <c r="E639" t="s">
        <v>102</v>
      </c>
      <c r="F639" s="111">
        <f>+VLOOKUP(C639,'Selectable Table'!O:P,2,0)</f>
        <v>40700</v>
      </c>
      <c r="G639" s="111" t="str">
        <f>+VLOOKUP(F639,'Selectable Table'!P:Q,2,0)</f>
        <v>Revenues - Third Parties</v>
      </c>
      <c r="I639" t="s">
        <v>186</v>
      </c>
      <c r="J639" s="111">
        <v>2026</v>
      </c>
      <c r="K639" s="111">
        <v>7</v>
      </c>
      <c r="L639" s="111" t="s">
        <v>94</v>
      </c>
      <c r="M639">
        <v>-51.04473325</v>
      </c>
      <c r="N639">
        <v>1</v>
      </c>
      <c r="O639">
        <v>-51.04473325</v>
      </c>
      <c r="P639" t="s">
        <v>615</v>
      </c>
      <c r="Q639" s="111">
        <f>+VLOOKUP(I639,'Selectable Table'!AB:AC,2,0)</f>
        <v>1</v>
      </c>
    </row>
    <row r="640" spans="1:17" x14ac:dyDescent="0.25">
      <c r="A640" s="111" t="str">
        <f>+VLOOKUP(C640,'Selectable Table'!D:EB,2,0)</f>
        <v>MERCK</v>
      </c>
      <c r="B640" t="s">
        <v>485</v>
      </c>
      <c r="C640" t="s">
        <v>133</v>
      </c>
      <c r="D640" t="s">
        <v>336</v>
      </c>
      <c r="E640" t="s">
        <v>102</v>
      </c>
      <c r="F640" s="111">
        <f>+VLOOKUP(C640,'Selectable Table'!O:P,2,0)</f>
        <v>40700</v>
      </c>
      <c r="G640" s="111" t="str">
        <f>+VLOOKUP(F640,'Selectable Table'!P:Q,2,0)</f>
        <v>Revenues - Third Parties</v>
      </c>
      <c r="I640" t="s">
        <v>186</v>
      </c>
      <c r="J640" s="111">
        <v>2026</v>
      </c>
      <c r="K640" s="111">
        <v>7</v>
      </c>
      <c r="L640" s="111" t="s">
        <v>94</v>
      </c>
      <c r="M640">
        <v>-7368.6719473500007</v>
      </c>
      <c r="N640">
        <v>1</v>
      </c>
      <c r="O640">
        <v>-7368.6719473500007</v>
      </c>
      <c r="P640" t="s">
        <v>615</v>
      </c>
      <c r="Q640" s="111">
        <f>+VLOOKUP(I640,'Selectable Table'!AB:AC,2,0)</f>
        <v>1</v>
      </c>
    </row>
    <row r="641" spans="1:17" x14ac:dyDescent="0.25">
      <c r="A641" s="111" t="str">
        <f>+VLOOKUP(C641,'Selectable Table'!D:EB,2,0)</f>
        <v>OTH CUST</v>
      </c>
      <c r="B641" t="s">
        <v>352</v>
      </c>
      <c r="C641" t="s">
        <v>353</v>
      </c>
      <c r="D641" t="s">
        <v>336</v>
      </c>
      <c r="E641" t="s">
        <v>102</v>
      </c>
      <c r="F641" s="111">
        <f>+VLOOKUP(C641,'Selectable Table'!O:P,2,0)</f>
        <v>40700</v>
      </c>
      <c r="G641" s="111" t="str">
        <f>+VLOOKUP(F641,'Selectable Table'!P:Q,2,0)</f>
        <v>Revenues - Third Parties</v>
      </c>
      <c r="I641" t="s">
        <v>186</v>
      </c>
      <c r="J641" s="111">
        <v>2026</v>
      </c>
      <c r="K641" s="111">
        <v>7</v>
      </c>
      <c r="L641" s="111" t="s">
        <v>94</v>
      </c>
      <c r="M641">
        <v>-3863.5998092999998</v>
      </c>
      <c r="N641">
        <v>1</v>
      </c>
      <c r="O641">
        <v>-3863.5998092999998</v>
      </c>
      <c r="P641" t="s">
        <v>615</v>
      </c>
      <c r="Q641" s="111">
        <f>+VLOOKUP(I641,'Selectable Table'!AB:AC,2,0)</f>
        <v>1</v>
      </c>
    </row>
    <row r="642" spans="1:17" x14ac:dyDescent="0.25">
      <c r="A642" s="111" t="str">
        <f>+VLOOKUP(C642,'Selectable Table'!D:EB,2,0)</f>
        <v>MERCK</v>
      </c>
      <c r="B642" t="s">
        <v>764</v>
      </c>
      <c r="C642" t="s">
        <v>133</v>
      </c>
      <c r="D642" t="s">
        <v>336</v>
      </c>
      <c r="E642" t="s">
        <v>102</v>
      </c>
      <c r="F642" s="111">
        <f>+VLOOKUP(C642,'Selectable Table'!O:P,2,0)</f>
        <v>40700</v>
      </c>
      <c r="G642" s="111" t="str">
        <f>+VLOOKUP(F642,'Selectable Table'!P:Q,2,0)</f>
        <v>Revenues - Third Parties</v>
      </c>
      <c r="I642" t="s">
        <v>186</v>
      </c>
      <c r="J642" s="111">
        <v>2026</v>
      </c>
      <c r="K642" s="111">
        <v>7</v>
      </c>
      <c r="L642" s="111" t="s">
        <v>94</v>
      </c>
      <c r="M642">
        <v>-29.245814149999994</v>
      </c>
      <c r="N642">
        <v>1</v>
      </c>
      <c r="O642">
        <v>-29.245814149999994</v>
      </c>
      <c r="P642" t="s">
        <v>615</v>
      </c>
      <c r="Q642" s="111">
        <f>+VLOOKUP(I642,'Selectable Table'!AB:AC,2,0)</f>
        <v>1</v>
      </c>
    </row>
    <row r="643" spans="1:17" x14ac:dyDescent="0.25">
      <c r="A643" s="111" t="str">
        <f>+VLOOKUP(C643,'Selectable Table'!D:EB,2,0)</f>
        <v>OTH CUST</v>
      </c>
      <c r="B643" t="s">
        <v>486</v>
      </c>
      <c r="C643" t="s">
        <v>477</v>
      </c>
      <c r="D643" t="s">
        <v>336</v>
      </c>
      <c r="E643" t="s">
        <v>102</v>
      </c>
      <c r="F643" s="111">
        <f>+VLOOKUP(C643,'Selectable Table'!O:P,2,0)</f>
        <v>40700</v>
      </c>
      <c r="G643" s="111" t="str">
        <f>+VLOOKUP(F643,'Selectable Table'!P:Q,2,0)</f>
        <v>Revenues - Third Parties</v>
      </c>
      <c r="I643" t="s">
        <v>186</v>
      </c>
      <c r="J643" s="111">
        <v>2026</v>
      </c>
      <c r="K643" s="111">
        <v>7</v>
      </c>
      <c r="L643" s="111" t="s">
        <v>94</v>
      </c>
      <c r="M643">
        <v>-120.41808064999998</v>
      </c>
      <c r="N643">
        <v>1</v>
      </c>
      <c r="O643">
        <v>-120.41808064999998</v>
      </c>
      <c r="P643" t="s">
        <v>615</v>
      </c>
      <c r="Q643" s="111">
        <f>+VLOOKUP(I643,'Selectable Table'!AB:AC,2,0)</f>
        <v>1</v>
      </c>
    </row>
    <row r="644" spans="1:17" x14ac:dyDescent="0.25">
      <c r="A644" s="111" t="str">
        <f>+VLOOKUP(C644,'Selectable Table'!D:EB,2,0)</f>
        <v>ELI LILLY</v>
      </c>
      <c r="B644" t="s">
        <v>766</v>
      </c>
      <c r="C644" t="s">
        <v>265</v>
      </c>
      <c r="D644" t="s">
        <v>336</v>
      </c>
      <c r="E644" t="s">
        <v>102</v>
      </c>
      <c r="F644" s="111">
        <f>+VLOOKUP(C644,'Selectable Table'!O:P,2,0)</f>
        <v>40700</v>
      </c>
      <c r="G644" s="111" t="str">
        <f>+VLOOKUP(F644,'Selectable Table'!P:Q,2,0)</f>
        <v>Revenues - Third Parties</v>
      </c>
      <c r="I644" t="s">
        <v>186</v>
      </c>
      <c r="J644" s="111">
        <v>2026</v>
      </c>
      <c r="K644" s="111">
        <v>7</v>
      </c>
      <c r="L644" s="111" t="s">
        <v>94</v>
      </c>
      <c r="M644">
        <v>-225.19181369999998</v>
      </c>
      <c r="N644">
        <v>1</v>
      </c>
      <c r="O644">
        <v>-225.19181369999998</v>
      </c>
      <c r="P644" t="s">
        <v>615</v>
      </c>
      <c r="Q644" s="111">
        <f>+VLOOKUP(I644,'Selectable Table'!AB:AC,2,0)</f>
        <v>1</v>
      </c>
    </row>
    <row r="645" spans="1:17" x14ac:dyDescent="0.25">
      <c r="A645" s="111" t="str">
        <f>+VLOOKUP(C645,'Selectable Table'!D:EB,2,0)</f>
        <v>MERCK</v>
      </c>
      <c r="B645" t="s">
        <v>487</v>
      </c>
      <c r="C645" t="s">
        <v>133</v>
      </c>
      <c r="D645" t="s">
        <v>336</v>
      </c>
      <c r="E645" t="s">
        <v>102</v>
      </c>
      <c r="F645" s="111">
        <f>+VLOOKUP(C645,'Selectable Table'!O:P,2,0)</f>
        <v>40700</v>
      </c>
      <c r="G645" s="111" t="str">
        <f>+VLOOKUP(F645,'Selectable Table'!P:Q,2,0)</f>
        <v>Revenues - Third Parties</v>
      </c>
      <c r="I645" t="s">
        <v>186</v>
      </c>
      <c r="J645" s="111">
        <v>2026</v>
      </c>
      <c r="K645" s="111">
        <v>7</v>
      </c>
      <c r="L645" s="111" t="s">
        <v>94</v>
      </c>
      <c r="M645">
        <v>-351.08896409999994</v>
      </c>
      <c r="N645">
        <v>1</v>
      </c>
      <c r="O645">
        <v>-351.08896409999994</v>
      </c>
      <c r="P645" t="s">
        <v>615</v>
      </c>
      <c r="Q645" s="111">
        <f>+VLOOKUP(I645,'Selectable Table'!AB:AC,2,0)</f>
        <v>1</v>
      </c>
    </row>
    <row r="646" spans="1:17" x14ac:dyDescent="0.25">
      <c r="A646" s="111" t="str">
        <f>+VLOOKUP(C646,'Selectable Table'!D:EB,2,0)</f>
        <v>MERCK</v>
      </c>
      <c r="B646" t="s">
        <v>488</v>
      </c>
      <c r="C646" t="s">
        <v>133</v>
      </c>
      <c r="D646" t="s">
        <v>336</v>
      </c>
      <c r="E646" t="s">
        <v>102</v>
      </c>
      <c r="F646" s="111">
        <f>+VLOOKUP(C646,'Selectable Table'!O:P,2,0)</f>
        <v>40700</v>
      </c>
      <c r="G646" s="111" t="str">
        <f>+VLOOKUP(F646,'Selectable Table'!P:Q,2,0)</f>
        <v>Revenues - Third Parties</v>
      </c>
      <c r="I646" t="s">
        <v>186</v>
      </c>
      <c r="J646" s="111">
        <v>2026</v>
      </c>
      <c r="K646" s="111">
        <v>7</v>
      </c>
      <c r="L646" s="111" t="s">
        <v>94</v>
      </c>
      <c r="M646">
        <v>-83.060786899999997</v>
      </c>
      <c r="N646">
        <v>1</v>
      </c>
      <c r="O646">
        <v>-83.060786899999997</v>
      </c>
      <c r="P646" t="s">
        <v>615</v>
      </c>
      <c r="Q646" s="111">
        <f>+VLOOKUP(I646,'Selectable Table'!AB:AC,2,0)</f>
        <v>1</v>
      </c>
    </row>
    <row r="647" spans="1:17" x14ac:dyDescent="0.25">
      <c r="A647" s="111" t="str">
        <f>+VLOOKUP(C647,'Selectable Table'!D:EB,2,0)</f>
        <v>MERCK</v>
      </c>
      <c r="B647" t="s">
        <v>489</v>
      </c>
      <c r="C647" t="s">
        <v>133</v>
      </c>
      <c r="D647" t="s">
        <v>336</v>
      </c>
      <c r="E647" t="s">
        <v>102</v>
      </c>
      <c r="F647" s="111">
        <f>+VLOOKUP(C647,'Selectable Table'!O:P,2,0)</f>
        <v>40700</v>
      </c>
      <c r="G647" s="111" t="str">
        <f>+VLOOKUP(F647,'Selectable Table'!P:Q,2,0)</f>
        <v>Revenues - Third Parties</v>
      </c>
      <c r="I647" t="s">
        <v>186</v>
      </c>
      <c r="J647" s="111">
        <v>2026</v>
      </c>
      <c r="K647" s="111">
        <v>7</v>
      </c>
      <c r="L647" s="111" t="s">
        <v>94</v>
      </c>
      <c r="M647">
        <v>-6.5257562999999994</v>
      </c>
      <c r="N647">
        <v>1</v>
      </c>
      <c r="O647">
        <v>-6.5257562999999994</v>
      </c>
      <c r="P647" t="s">
        <v>615</v>
      </c>
      <c r="Q647" s="111">
        <f>+VLOOKUP(I647,'Selectable Table'!AB:AC,2,0)</f>
        <v>1</v>
      </c>
    </row>
    <row r="648" spans="1:17" x14ac:dyDescent="0.25">
      <c r="A648" s="111" t="str">
        <f>+VLOOKUP(C648,'Selectable Table'!D:EB,2,0)</f>
        <v>MERCK</v>
      </c>
      <c r="B648" t="s">
        <v>490</v>
      </c>
      <c r="C648" t="s">
        <v>133</v>
      </c>
      <c r="D648" t="s">
        <v>336</v>
      </c>
      <c r="E648" t="s">
        <v>102</v>
      </c>
      <c r="F648" s="111">
        <f>+VLOOKUP(C648,'Selectable Table'!O:P,2,0)</f>
        <v>40700</v>
      </c>
      <c r="G648" s="111" t="str">
        <f>+VLOOKUP(F648,'Selectable Table'!P:Q,2,0)</f>
        <v>Revenues - Third Parties</v>
      </c>
      <c r="I648" t="s">
        <v>186</v>
      </c>
      <c r="J648" s="111">
        <v>2026</v>
      </c>
      <c r="K648" s="111">
        <v>7</v>
      </c>
      <c r="L648" s="111" t="s">
        <v>94</v>
      </c>
      <c r="M648">
        <v>-1845.4039131499999</v>
      </c>
      <c r="N648">
        <v>1</v>
      </c>
      <c r="O648">
        <v>-1845.4039131499999</v>
      </c>
      <c r="P648" t="s">
        <v>615</v>
      </c>
      <c r="Q648" s="111">
        <f>+VLOOKUP(I648,'Selectable Table'!AB:AC,2,0)</f>
        <v>1</v>
      </c>
    </row>
    <row r="649" spans="1:17" x14ac:dyDescent="0.25">
      <c r="A649" s="111" t="str">
        <f>+VLOOKUP(C649,'Selectable Table'!D:EB,2,0)</f>
        <v>MERCK</v>
      </c>
      <c r="B649" t="s">
        <v>491</v>
      </c>
      <c r="C649" t="s">
        <v>133</v>
      </c>
      <c r="D649" t="s">
        <v>336</v>
      </c>
      <c r="E649" t="s">
        <v>102</v>
      </c>
      <c r="F649" s="111">
        <f>+VLOOKUP(C649,'Selectable Table'!O:P,2,0)</f>
        <v>40700</v>
      </c>
      <c r="G649" s="111" t="str">
        <f>+VLOOKUP(F649,'Selectable Table'!P:Q,2,0)</f>
        <v>Revenues - Third Parties</v>
      </c>
      <c r="I649" t="s">
        <v>186</v>
      </c>
      <c r="J649" s="111">
        <v>2026</v>
      </c>
      <c r="K649" s="111">
        <v>7</v>
      </c>
      <c r="L649" s="111" t="s">
        <v>94</v>
      </c>
      <c r="M649">
        <v>-373.55792634999995</v>
      </c>
      <c r="N649">
        <v>1</v>
      </c>
      <c r="O649">
        <v>-373.55792634999995</v>
      </c>
      <c r="P649" t="s">
        <v>615</v>
      </c>
      <c r="Q649" s="111">
        <f>+VLOOKUP(I649,'Selectable Table'!AB:AC,2,0)</f>
        <v>1</v>
      </c>
    </row>
    <row r="650" spans="1:17" x14ac:dyDescent="0.25">
      <c r="A650" s="111" t="str">
        <f>+VLOOKUP(C650,'Selectable Table'!D:EB,2,0)</f>
        <v>DAIICHI</v>
      </c>
      <c r="B650" t="s">
        <v>492</v>
      </c>
      <c r="C650" t="s">
        <v>455</v>
      </c>
      <c r="D650" t="s">
        <v>336</v>
      </c>
      <c r="E650" t="s">
        <v>102</v>
      </c>
      <c r="F650" s="111">
        <f>+VLOOKUP(C650,'Selectable Table'!O:P,2,0)</f>
        <v>40700</v>
      </c>
      <c r="G650" s="111" t="str">
        <f>+VLOOKUP(F650,'Selectable Table'!P:Q,2,0)</f>
        <v>Revenues - Third Parties</v>
      </c>
      <c r="I650" t="s">
        <v>186</v>
      </c>
      <c r="J650" s="111">
        <v>2026</v>
      </c>
      <c r="K650" s="111">
        <v>7</v>
      </c>
      <c r="L650" s="111" t="s">
        <v>94</v>
      </c>
      <c r="M650">
        <v>-3123.3426875</v>
      </c>
      <c r="N650">
        <v>1</v>
      </c>
      <c r="O650">
        <v>-3123.3426875</v>
      </c>
      <c r="P650" t="s">
        <v>615</v>
      </c>
      <c r="Q650" s="111">
        <f>+VLOOKUP(I650,'Selectable Table'!AB:AC,2,0)</f>
        <v>1</v>
      </c>
    </row>
    <row r="651" spans="1:17" x14ac:dyDescent="0.25">
      <c r="A651" s="111" t="str">
        <f>+VLOOKUP(C651,'Selectable Table'!D:EB,2,0)</f>
        <v>ELI LILLY</v>
      </c>
      <c r="B651" t="s">
        <v>357</v>
      </c>
      <c r="C651" t="s">
        <v>265</v>
      </c>
      <c r="D651" t="s">
        <v>336</v>
      </c>
      <c r="E651" t="s">
        <v>102</v>
      </c>
      <c r="F651" s="111">
        <f>+VLOOKUP(C651,'Selectable Table'!O:P,2,0)</f>
        <v>40700</v>
      </c>
      <c r="G651" s="111" t="str">
        <f>+VLOOKUP(F651,'Selectable Table'!P:Q,2,0)</f>
        <v>Revenues - Third Parties</v>
      </c>
      <c r="I651" t="s">
        <v>186</v>
      </c>
      <c r="J651" s="111">
        <v>2026</v>
      </c>
      <c r="K651" s="111">
        <v>7</v>
      </c>
      <c r="L651" s="111" t="s">
        <v>94</v>
      </c>
      <c r="M651">
        <v>-257.6240856</v>
      </c>
      <c r="N651">
        <v>1</v>
      </c>
      <c r="O651">
        <v>-257.6240856</v>
      </c>
      <c r="P651" t="s">
        <v>615</v>
      </c>
      <c r="Q651" s="111">
        <f>+VLOOKUP(I651,'Selectable Table'!AB:AC,2,0)</f>
        <v>1</v>
      </c>
    </row>
    <row r="652" spans="1:17" x14ac:dyDescent="0.25">
      <c r="A652" s="111" t="str">
        <f>+VLOOKUP(C652,'Selectable Table'!D:EB,2,0)</f>
        <v>J &amp; J</v>
      </c>
      <c r="B652" t="s">
        <v>493</v>
      </c>
      <c r="C652" t="s">
        <v>107</v>
      </c>
      <c r="D652" t="s">
        <v>336</v>
      </c>
      <c r="E652" t="s">
        <v>102</v>
      </c>
      <c r="F652" s="111">
        <f>+VLOOKUP(C652,'Selectable Table'!O:P,2,0)</f>
        <v>40700</v>
      </c>
      <c r="G652" s="111" t="str">
        <f>+VLOOKUP(F652,'Selectable Table'!P:Q,2,0)</f>
        <v>Revenues - Third Parties</v>
      </c>
      <c r="I652" t="s">
        <v>186</v>
      </c>
      <c r="J652" s="111">
        <v>2026</v>
      </c>
      <c r="K652" s="111">
        <v>7</v>
      </c>
      <c r="L652" s="111" t="s">
        <v>94</v>
      </c>
      <c r="M652">
        <v>-291.33094060000002</v>
      </c>
      <c r="N652">
        <v>1</v>
      </c>
      <c r="O652">
        <v>-291.33094060000002</v>
      </c>
      <c r="P652" t="s">
        <v>615</v>
      </c>
      <c r="Q652" s="111">
        <f>+VLOOKUP(I652,'Selectable Table'!AB:AC,2,0)</f>
        <v>1</v>
      </c>
    </row>
    <row r="653" spans="1:17" x14ac:dyDescent="0.25">
      <c r="A653" s="111" t="str">
        <f>+VLOOKUP(C653,'Selectable Table'!D:EB,2,0)</f>
        <v>MERCK</v>
      </c>
      <c r="B653" t="s">
        <v>2308</v>
      </c>
      <c r="C653" t="s">
        <v>133</v>
      </c>
      <c r="D653" t="s">
        <v>336</v>
      </c>
      <c r="E653" t="s">
        <v>102</v>
      </c>
      <c r="F653" s="111">
        <f>+VLOOKUP(C653,'Selectable Table'!O:P,2,0)</f>
        <v>40700</v>
      </c>
      <c r="G653" s="111" t="str">
        <f>+VLOOKUP(F653,'Selectable Table'!P:Q,2,0)</f>
        <v>Revenues - Third Parties</v>
      </c>
      <c r="I653" t="s">
        <v>186</v>
      </c>
      <c r="J653" s="111">
        <v>2026</v>
      </c>
      <c r="K653" s="111">
        <v>7</v>
      </c>
      <c r="L653" s="111" t="s">
        <v>94</v>
      </c>
      <c r="M653">
        <v>-60.818356550000004</v>
      </c>
      <c r="N653">
        <v>1</v>
      </c>
      <c r="O653">
        <v>-60.818356550000004</v>
      </c>
      <c r="P653" t="s">
        <v>615</v>
      </c>
      <c r="Q653" s="111">
        <f>+VLOOKUP(I653,'Selectable Table'!AB:AC,2,0)</f>
        <v>1</v>
      </c>
    </row>
    <row r="654" spans="1:17" x14ac:dyDescent="0.25">
      <c r="A654" s="111" t="str">
        <f>+VLOOKUP(C654,'Selectable Table'!D:EB,2,0)</f>
        <v>MERCK</v>
      </c>
      <c r="B654" t="s">
        <v>494</v>
      </c>
      <c r="C654" t="s">
        <v>133</v>
      </c>
      <c r="D654" t="s">
        <v>336</v>
      </c>
      <c r="E654" t="s">
        <v>102</v>
      </c>
      <c r="F654" s="111">
        <f>+VLOOKUP(C654,'Selectable Table'!O:P,2,0)</f>
        <v>40700</v>
      </c>
      <c r="G654" s="111" t="str">
        <f>+VLOOKUP(F654,'Selectable Table'!P:Q,2,0)</f>
        <v>Revenues - Third Parties</v>
      </c>
      <c r="I654" t="s">
        <v>186</v>
      </c>
      <c r="J654" s="111">
        <v>2026</v>
      </c>
      <c r="K654" s="111">
        <v>7</v>
      </c>
      <c r="L654" s="111" t="s">
        <v>94</v>
      </c>
      <c r="M654">
        <v>-22034.555944800002</v>
      </c>
      <c r="N654">
        <v>1</v>
      </c>
      <c r="O654">
        <v>-22034.555944800002</v>
      </c>
      <c r="P654" t="s">
        <v>615</v>
      </c>
      <c r="Q654" s="111">
        <f>+VLOOKUP(I654,'Selectable Table'!AB:AC,2,0)</f>
        <v>1</v>
      </c>
    </row>
    <row r="655" spans="1:17" x14ac:dyDescent="0.25">
      <c r="A655" s="111" t="str">
        <f>+VLOOKUP(C655,'Selectable Table'!D:EB,2,0)</f>
        <v>MERCK</v>
      </c>
      <c r="B655" t="s">
        <v>3179</v>
      </c>
      <c r="C655" t="s">
        <v>133</v>
      </c>
      <c r="D655" t="s">
        <v>336</v>
      </c>
      <c r="E655" t="s">
        <v>102</v>
      </c>
      <c r="F655" s="111">
        <f>+VLOOKUP(C655,'Selectable Table'!O:P,2,0)</f>
        <v>40700</v>
      </c>
      <c r="G655" s="111" t="str">
        <f>+VLOOKUP(F655,'Selectable Table'!P:Q,2,0)</f>
        <v>Revenues - Third Parties</v>
      </c>
      <c r="I655" t="s">
        <v>186</v>
      </c>
      <c r="J655" s="111">
        <v>2026</v>
      </c>
      <c r="K655" s="111">
        <v>7</v>
      </c>
      <c r="L655" s="111" t="s">
        <v>94</v>
      </c>
      <c r="M655">
        <v>-12638.963893849999</v>
      </c>
      <c r="N655">
        <v>1</v>
      </c>
      <c r="O655">
        <v>-12638.963893849999</v>
      </c>
      <c r="P655" t="s">
        <v>615</v>
      </c>
      <c r="Q655" s="111">
        <f>+VLOOKUP(I655,'Selectable Table'!AB:AC,2,0)</f>
        <v>1</v>
      </c>
    </row>
    <row r="656" spans="1:17" x14ac:dyDescent="0.25">
      <c r="A656" s="111" t="str">
        <f>+VLOOKUP(C656,'Selectable Table'!D:EB,2,0)</f>
        <v>J &amp; J</v>
      </c>
      <c r="B656" t="s">
        <v>495</v>
      </c>
      <c r="C656" t="s">
        <v>107</v>
      </c>
      <c r="D656" t="s">
        <v>336</v>
      </c>
      <c r="E656" t="s">
        <v>102</v>
      </c>
      <c r="F656" s="111">
        <f>+VLOOKUP(C656,'Selectable Table'!O:P,2,0)</f>
        <v>40700</v>
      </c>
      <c r="G656" s="111" t="str">
        <f>+VLOOKUP(F656,'Selectable Table'!P:Q,2,0)</f>
        <v>Revenues - Third Parties</v>
      </c>
      <c r="I656" t="s">
        <v>186</v>
      </c>
      <c r="J656" s="111">
        <v>2026</v>
      </c>
      <c r="K656" s="111">
        <v>7</v>
      </c>
      <c r="L656" s="111" t="s">
        <v>94</v>
      </c>
      <c r="M656">
        <v>-1058.58220405</v>
      </c>
      <c r="N656">
        <v>1</v>
      </c>
      <c r="O656">
        <v>-1058.58220405</v>
      </c>
      <c r="P656" t="s">
        <v>615</v>
      </c>
      <c r="Q656" s="111">
        <f>+VLOOKUP(I656,'Selectable Table'!AB:AC,2,0)</f>
        <v>1</v>
      </c>
    </row>
    <row r="657" spans="1:17" x14ac:dyDescent="0.25">
      <c r="A657" s="111" t="str">
        <f>+VLOOKUP(C657,'Selectable Table'!D:EB,2,0)</f>
        <v>OTH CUST</v>
      </c>
      <c r="B657" t="s">
        <v>2346</v>
      </c>
      <c r="C657" t="s">
        <v>2347</v>
      </c>
      <c r="D657" t="s">
        <v>336</v>
      </c>
      <c r="E657" t="s">
        <v>102</v>
      </c>
      <c r="F657" s="111">
        <f>+VLOOKUP(C657,'Selectable Table'!O:P,2,0)</f>
        <v>40700</v>
      </c>
      <c r="G657" s="111" t="str">
        <f>+VLOOKUP(F657,'Selectable Table'!P:Q,2,0)</f>
        <v>Revenues - Third Parties</v>
      </c>
      <c r="I657" t="s">
        <v>186</v>
      </c>
      <c r="J657" s="111">
        <v>2026</v>
      </c>
      <c r="K657" s="111">
        <v>7</v>
      </c>
      <c r="L657" s="111" t="s">
        <v>94</v>
      </c>
      <c r="M657">
        <v>-2101.6142213499998</v>
      </c>
      <c r="N657">
        <v>1</v>
      </c>
      <c r="O657">
        <v>-2101.6142213499998</v>
      </c>
      <c r="P657" t="s">
        <v>615</v>
      </c>
      <c r="Q657" s="111">
        <f>+VLOOKUP(I657,'Selectable Table'!AB:AC,2,0)</f>
        <v>1</v>
      </c>
    </row>
    <row r="658" spans="1:17" x14ac:dyDescent="0.25">
      <c r="A658" s="111" t="str">
        <f>+VLOOKUP(C658,'Selectable Table'!D:EB,2,0)</f>
        <v>MERCK</v>
      </c>
      <c r="B658" t="s">
        <v>772</v>
      </c>
      <c r="C658" t="s">
        <v>133</v>
      </c>
      <c r="D658" t="s">
        <v>336</v>
      </c>
      <c r="E658" t="s">
        <v>102</v>
      </c>
      <c r="F658" s="111">
        <f>+VLOOKUP(C658,'Selectable Table'!O:P,2,0)</f>
        <v>40700</v>
      </c>
      <c r="G658" s="111" t="str">
        <f>+VLOOKUP(F658,'Selectable Table'!P:Q,2,0)</f>
        <v>Revenues - Third Parties</v>
      </c>
      <c r="I658" t="s">
        <v>186</v>
      </c>
      <c r="J658" s="111">
        <v>2026</v>
      </c>
      <c r="K658" s="111">
        <v>7</v>
      </c>
      <c r="L658" s="111" t="s">
        <v>94</v>
      </c>
      <c r="M658">
        <v>-363.26437140000002</v>
      </c>
      <c r="N658">
        <v>1</v>
      </c>
      <c r="O658">
        <v>-363.26437140000002</v>
      </c>
      <c r="P658" t="s">
        <v>615</v>
      </c>
      <c r="Q658" s="111">
        <f>+VLOOKUP(I658,'Selectable Table'!AB:AC,2,0)</f>
        <v>1</v>
      </c>
    </row>
    <row r="659" spans="1:17" x14ac:dyDescent="0.25">
      <c r="A659" s="111" t="str">
        <f>+VLOOKUP(C659,'Selectable Table'!D:EB,2,0)</f>
        <v>ELI LILLY</v>
      </c>
      <c r="B659" t="s">
        <v>496</v>
      </c>
      <c r="C659" t="s">
        <v>265</v>
      </c>
      <c r="D659" t="s">
        <v>336</v>
      </c>
      <c r="E659" t="s">
        <v>102</v>
      </c>
      <c r="F659" s="111">
        <f>+VLOOKUP(C659,'Selectable Table'!O:P,2,0)</f>
        <v>40700</v>
      </c>
      <c r="G659" s="111" t="str">
        <f>+VLOOKUP(F659,'Selectable Table'!P:Q,2,0)</f>
        <v>Revenues - Third Parties</v>
      </c>
      <c r="I659" t="s">
        <v>125</v>
      </c>
      <c r="J659" s="111">
        <v>2026</v>
      </c>
      <c r="K659" s="111">
        <v>7</v>
      </c>
      <c r="L659" s="111" t="s">
        <v>94</v>
      </c>
      <c r="M659">
        <v>-1449.0194862499998</v>
      </c>
      <c r="N659">
        <v>1</v>
      </c>
      <c r="O659">
        <v>-1449.0194862499998</v>
      </c>
      <c r="P659" t="s">
        <v>615</v>
      </c>
      <c r="Q659" s="111">
        <f>+VLOOKUP(I659,'Selectable Table'!AB:AC,2,0)</f>
        <v>1</v>
      </c>
    </row>
    <row r="660" spans="1:17" x14ac:dyDescent="0.25">
      <c r="A660" s="111" t="str">
        <f>+VLOOKUP(C660,'Selectable Table'!D:EB,2,0)</f>
        <v>ELI LILLY</v>
      </c>
      <c r="B660" t="s">
        <v>358</v>
      </c>
      <c r="C660" t="s">
        <v>265</v>
      </c>
      <c r="D660" t="s">
        <v>336</v>
      </c>
      <c r="E660" t="s">
        <v>102</v>
      </c>
      <c r="F660" s="111">
        <f>+VLOOKUP(C660,'Selectable Table'!O:P,2,0)</f>
        <v>40700</v>
      </c>
      <c r="G660" s="111" t="str">
        <f>+VLOOKUP(F660,'Selectable Table'!P:Q,2,0)</f>
        <v>Revenues - Third Parties</v>
      </c>
      <c r="I660" t="s">
        <v>125</v>
      </c>
      <c r="J660" s="111">
        <v>2026</v>
      </c>
      <c r="K660" s="111">
        <v>7</v>
      </c>
      <c r="L660" s="111" t="s">
        <v>94</v>
      </c>
      <c r="M660">
        <v>-1188.7056754999999</v>
      </c>
      <c r="N660">
        <v>1</v>
      </c>
      <c r="O660">
        <v>-1188.7056754999999</v>
      </c>
      <c r="P660" t="s">
        <v>615</v>
      </c>
      <c r="Q660" s="111">
        <f>+VLOOKUP(I660,'Selectable Table'!AB:AC,2,0)</f>
        <v>1</v>
      </c>
    </row>
    <row r="661" spans="1:17" x14ac:dyDescent="0.25">
      <c r="A661" s="111" t="str">
        <f>+VLOOKUP(C661,'Selectable Table'!D:EB,2,0)</f>
        <v>MERCK</v>
      </c>
      <c r="B661" t="s">
        <v>497</v>
      </c>
      <c r="C661" t="s">
        <v>133</v>
      </c>
      <c r="D661" t="s">
        <v>336</v>
      </c>
      <c r="E661" t="s">
        <v>102</v>
      </c>
      <c r="F661" s="111">
        <f>+VLOOKUP(C661,'Selectable Table'!O:P,2,0)</f>
        <v>40700</v>
      </c>
      <c r="G661" s="111" t="str">
        <f>+VLOOKUP(F661,'Selectable Table'!P:Q,2,0)</f>
        <v>Revenues - Third Parties</v>
      </c>
      <c r="I661" t="s">
        <v>186</v>
      </c>
      <c r="J661" s="111">
        <v>2026</v>
      </c>
      <c r="K661" s="111">
        <v>7</v>
      </c>
      <c r="L661" s="111" t="s">
        <v>94</v>
      </c>
      <c r="M661">
        <v>-14568.74821045</v>
      </c>
      <c r="N661">
        <v>1</v>
      </c>
      <c r="O661">
        <v>-14568.74821045</v>
      </c>
      <c r="P661" t="s">
        <v>615</v>
      </c>
      <c r="Q661" s="111">
        <f>+VLOOKUP(I661,'Selectable Table'!AB:AC,2,0)</f>
        <v>1</v>
      </c>
    </row>
    <row r="662" spans="1:17" x14ac:dyDescent="0.25">
      <c r="A662" s="111" t="str">
        <f>+VLOOKUP(C662,'Selectable Table'!D:EB,2,0)</f>
        <v>PFIZER</v>
      </c>
      <c r="B662" t="s">
        <v>498</v>
      </c>
      <c r="C662" t="s">
        <v>252</v>
      </c>
      <c r="D662" t="s">
        <v>336</v>
      </c>
      <c r="E662" t="s">
        <v>102</v>
      </c>
      <c r="F662" s="111">
        <f>+VLOOKUP(C662,'Selectable Table'!O:P,2,0)</f>
        <v>40700</v>
      </c>
      <c r="G662" s="111" t="str">
        <f>+VLOOKUP(F662,'Selectable Table'!P:Q,2,0)</f>
        <v>Revenues - Third Parties</v>
      </c>
      <c r="I662" t="s">
        <v>186</v>
      </c>
      <c r="J662" s="111">
        <v>2026</v>
      </c>
      <c r="K662" s="111">
        <v>7</v>
      </c>
      <c r="L662" s="111" t="s">
        <v>94</v>
      </c>
      <c r="M662">
        <v>-40287.159089799992</v>
      </c>
      <c r="N662">
        <v>1</v>
      </c>
      <c r="O662">
        <v>-40287.159089799992</v>
      </c>
      <c r="P662" t="s">
        <v>615</v>
      </c>
      <c r="Q662" s="111">
        <f>+VLOOKUP(I662,'Selectable Table'!AB:AC,2,0)</f>
        <v>1</v>
      </c>
    </row>
    <row r="663" spans="1:17" x14ac:dyDescent="0.25">
      <c r="A663" s="111" t="str">
        <f>+VLOOKUP(C663,'Selectable Table'!D:EB,2,0)</f>
        <v>OTH CUST</v>
      </c>
      <c r="B663" t="s">
        <v>359</v>
      </c>
      <c r="C663" t="s">
        <v>360</v>
      </c>
      <c r="D663" t="s">
        <v>336</v>
      </c>
      <c r="E663" t="s">
        <v>102</v>
      </c>
      <c r="F663" s="111">
        <f>+VLOOKUP(C663,'Selectable Table'!O:P,2,0)</f>
        <v>40700</v>
      </c>
      <c r="G663" s="111" t="str">
        <f>+VLOOKUP(F663,'Selectable Table'!P:Q,2,0)</f>
        <v>Revenues - Third Parties</v>
      </c>
      <c r="I663" t="s">
        <v>186</v>
      </c>
      <c r="J663" s="111">
        <v>2026</v>
      </c>
      <c r="K663" s="111">
        <v>7</v>
      </c>
      <c r="L663" s="111" t="s">
        <v>94</v>
      </c>
      <c r="M663">
        <v>-1102.4816298999999</v>
      </c>
      <c r="N663">
        <v>1</v>
      </c>
      <c r="O663">
        <v>-1102.4816298999999</v>
      </c>
      <c r="P663" t="s">
        <v>615</v>
      </c>
      <c r="Q663" s="111">
        <f>+VLOOKUP(I663,'Selectable Table'!AB:AC,2,0)</f>
        <v>1</v>
      </c>
    </row>
    <row r="664" spans="1:17" x14ac:dyDescent="0.25">
      <c r="A664" s="111" t="str">
        <f>+VLOOKUP(C664,'Selectable Table'!D:EB,2,0)</f>
        <v>MERCK</v>
      </c>
      <c r="B664" t="s">
        <v>502</v>
      </c>
      <c r="C664" t="s">
        <v>133</v>
      </c>
      <c r="D664" t="s">
        <v>336</v>
      </c>
      <c r="E664" t="s">
        <v>102</v>
      </c>
      <c r="F664" s="111">
        <f>+VLOOKUP(C664,'Selectable Table'!O:P,2,0)</f>
        <v>40700</v>
      </c>
      <c r="G664" s="111" t="str">
        <f>+VLOOKUP(F664,'Selectable Table'!P:Q,2,0)</f>
        <v>Revenues - Third Parties</v>
      </c>
      <c r="I664" t="s">
        <v>186</v>
      </c>
      <c r="J664" s="111">
        <v>2026</v>
      </c>
      <c r="K664" s="111">
        <v>7</v>
      </c>
      <c r="L664" s="111" t="s">
        <v>94</v>
      </c>
      <c r="M664">
        <v>-4607.3477057999999</v>
      </c>
      <c r="N664">
        <v>1</v>
      </c>
      <c r="O664">
        <v>-4607.3477057999999</v>
      </c>
      <c r="P664" t="s">
        <v>615</v>
      </c>
      <c r="Q664" s="111">
        <f>+VLOOKUP(I664,'Selectable Table'!AB:AC,2,0)</f>
        <v>1</v>
      </c>
    </row>
    <row r="665" spans="1:17" x14ac:dyDescent="0.25">
      <c r="A665" s="111" t="str">
        <f>+VLOOKUP(C665,'Selectable Table'!D:EB,2,0)</f>
        <v>J &amp; J</v>
      </c>
      <c r="B665" t="s">
        <v>361</v>
      </c>
      <c r="C665" t="s">
        <v>107</v>
      </c>
      <c r="D665" t="s">
        <v>336</v>
      </c>
      <c r="E665" t="s">
        <v>102</v>
      </c>
      <c r="F665" s="111">
        <f>+VLOOKUP(C665,'Selectable Table'!O:P,2,0)</f>
        <v>40700</v>
      </c>
      <c r="G665" s="111" t="str">
        <f>+VLOOKUP(F665,'Selectable Table'!P:Q,2,0)</f>
        <v>Revenues - Third Parties</v>
      </c>
      <c r="I665" t="s">
        <v>186</v>
      </c>
      <c r="J665" s="111">
        <v>2026</v>
      </c>
      <c r="K665" s="111">
        <v>7</v>
      </c>
      <c r="L665" s="111" t="s">
        <v>94</v>
      </c>
      <c r="M665">
        <v>-118.25374574999999</v>
      </c>
      <c r="N665">
        <v>1</v>
      </c>
      <c r="O665">
        <v>-118.25374574999999</v>
      </c>
      <c r="P665" t="s">
        <v>615</v>
      </c>
      <c r="Q665" s="111">
        <f>+VLOOKUP(I665,'Selectable Table'!AB:AC,2,0)</f>
        <v>1</v>
      </c>
    </row>
    <row r="666" spans="1:17" x14ac:dyDescent="0.25">
      <c r="A666" s="111" t="str">
        <f>+VLOOKUP(C666,'Selectable Table'!D:EB,2,0)</f>
        <v>MERCK</v>
      </c>
      <c r="B666" t="s">
        <v>503</v>
      </c>
      <c r="C666" t="s">
        <v>133</v>
      </c>
      <c r="D666" t="s">
        <v>336</v>
      </c>
      <c r="E666" t="s">
        <v>102</v>
      </c>
      <c r="F666" s="111">
        <f>+VLOOKUP(C666,'Selectable Table'!O:P,2,0)</f>
        <v>40700</v>
      </c>
      <c r="G666" s="111" t="str">
        <f>+VLOOKUP(F666,'Selectable Table'!P:Q,2,0)</f>
        <v>Revenues - Third Parties</v>
      </c>
      <c r="I666" t="s">
        <v>186</v>
      </c>
      <c r="J666" s="111">
        <v>2026</v>
      </c>
      <c r="K666" s="111">
        <v>7</v>
      </c>
      <c r="L666" s="111" t="s">
        <v>94</v>
      </c>
      <c r="M666">
        <v>-618.51805994999995</v>
      </c>
      <c r="N666">
        <v>1</v>
      </c>
      <c r="O666">
        <v>-618.51805994999995</v>
      </c>
      <c r="P666" t="s">
        <v>615</v>
      </c>
      <c r="Q666" s="111">
        <f>+VLOOKUP(I666,'Selectable Table'!AB:AC,2,0)</f>
        <v>1</v>
      </c>
    </row>
    <row r="667" spans="1:17" x14ac:dyDescent="0.25">
      <c r="A667" s="111" t="str">
        <f>+VLOOKUP(C667,'Selectable Table'!D:EB,2,0)</f>
        <v>PFIZER</v>
      </c>
      <c r="B667" t="s">
        <v>505</v>
      </c>
      <c r="C667" t="s">
        <v>252</v>
      </c>
      <c r="D667" t="s">
        <v>336</v>
      </c>
      <c r="E667" t="s">
        <v>102</v>
      </c>
      <c r="F667" s="111">
        <f>+VLOOKUP(C667,'Selectable Table'!O:P,2,0)</f>
        <v>40700</v>
      </c>
      <c r="G667" s="111" t="str">
        <f>+VLOOKUP(F667,'Selectable Table'!P:Q,2,0)</f>
        <v>Revenues - Third Parties</v>
      </c>
      <c r="I667" t="s">
        <v>186</v>
      </c>
      <c r="J667" s="111">
        <v>2026</v>
      </c>
      <c r="K667" s="111">
        <v>7</v>
      </c>
      <c r="L667" s="111" t="s">
        <v>94</v>
      </c>
      <c r="M667">
        <v>-141.32315399999996</v>
      </c>
      <c r="N667">
        <v>1</v>
      </c>
      <c r="O667">
        <v>-141.32315399999996</v>
      </c>
      <c r="P667" t="s">
        <v>615</v>
      </c>
      <c r="Q667" s="111">
        <f>+VLOOKUP(I667,'Selectable Table'!AB:AC,2,0)</f>
        <v>1</v>
      </c>
    </row>
    <row r="668" spans="1:17" x14ac:dyDescent="0.25">
      <c r="A668" s="111" t="str">
        <f>+VLOOKUP(C668,'Selectable Table'!D:EB,2,0)</f>
        <v>PFIZER</v>
      </c>
      <c r="B668" t="s">
        <v>506</v>
      </c>
      <c r="C668" t="s">
        <v>252</v>
      </c>
      <c r="D668" t="s">
        <v>336</v>
      </c>
      <c r="E668" t="s">
        <v>102</v>
      </c>
      <c r="F668" s="111">
        <f>+VLOOKUP(C668,'Selectable Table'!O:P,2,0)</f>
        <v>40700</v>
      </c>
      <c r="G668" s="111" t="str">
        <f>+VLOOKUP(F668,'Selectable Table'!P:Q,2,0)</f>
        <v>Revenues - Third Parties</v>
      </c>
      <c r="I668" t="s">
        <v>186</v>
      </c>
      <c r="J668" s="111">
        <v>2026</v>
      </c>
      <c r="K668" s="111">
        <v>7</v>
      </c>
      <c r="L668" s="111" t="s">
        <v>94</v>
      </c>
      <c r="M668">
        <v>-910.90114569999992</v>
      </c>
      <c r="N668">
        <v>1</v>
      </c>
      <c r="O668">
        <v>-910.90114569999992</v>
      </c>
      <c r="P668" t="s">
        <v>615</v>
      </c>
      <c r="Q668" s="111">
        <f>+VLOOKUP(I668,'Selectable Table'!AB:AC,2,0)</f>
        <v>1</v>
      </c>
    </row>
    <row r="669" spans="1:17" x14ac:dyDescent="0.25">
      <c r="A669" s="111" t="str">
        <f>+VLOOKUP(C669,'Selectable Table'!D:EB,2,0)</f>
        <v>J &amp; J</v>
      </c>
      <c r="B669" t="s">
        <v>364</v>
      </c>
      <c r="C669" t="s">
        <v>107</v>
      </c>
      <c r="D669" t="s">
        <v>336</v>
      </c>
      <c r="E669" t="s">
        <v>102</v>
      </c>
      <c r="F669" s="111">
        <f>+VLOOKUP(C669,'Selectable Table'!O:P,2,0)</f>
        <v>40700</v>
      </c>
      <c r="G669" s="111" t="str">
        <f>+VLOOKUP(F669,'Selectable Table'!P:Q,2,0)</f>
        <v>Revenues - Third Parties</v>
      </c>
      <c r="I669" t="s">
        <v>186</v>
      </c>
      <c r="J669" s="111">
        <v>2026</v>
      </c>
      <c r="K669" s="111">
        <v>7</v>
      </c>
      <c r="L669" s="111" t="s">
        <v>94</v>
      </c>
      <c r="M669">
        <v>-8067.0547839000001</v>
      </c>
      <c r="N669">
        <v>1</v>
      </c>
      <c r="O669">
        <v>-8067.0547839000001</v>
      </c>
      <c r="P669" t="s">
        <v>615</v>
      </c>
      <c r="Q669" s="111">
        <f>+VLOOKUP(I669,'Selectable Table'!AB:AC,2,0)</f>
        <v>1</v>
      </c>
    </row>
    <row r="670" spans="1:17" x14ac:dyDescent="0.25">
      <c r="A670" s="111" t="str">
        <f>+VLOOKUP(C670,'Selectable Table'!D:EB,2,0)</f>
        <v>MERCK</v>
      </c>
      <c r="B670" t="s">
        <v>508</v>
      </c>
      <c r="C670" t="s">
        <v>133</v>
      </c>
      <c r="D670" t="s">
        <v>336</v>
      </c>
      <c r="E670" t="s">
        <v>102</v>
      </c>
      <c r="F670" s="111">
        <f>+VLOOKUP(C670,'Selectable Table'!O:P,2,0)</f>
        <v>40700</v>
      </c>
      <c r="G670" s="111" t="str">
        <f>+VLOOKUP(F670,'Selectable Table'!P:Q,2,0)</f>
        <v>Revenues - Third Parties</v>
      </c>
      <c r="I670" t="s">
        <v>186</v>
      </c>
      <c r="J670" s="111">
        <v>2026</v>
      </c>
      <c r="K670" s="111">
        <v>7</v>
      </c>
      <c r="L670" s="111" t="s">
        <v>94</v>
      </c>
      <c r="M670">
        <v>-238.92565129999994</v>
      </c>
      <c r="N670">
        <v>1</v>
      </c>
      <c r="O670">
        <v>-238.92565129999994</v>
      </c>
      <c r="P670" t="s">
        <v>615</v>
      </c>
      <c r="Q670" s="111">
        <f>+VLOOKUP(I670,'Selectable Table'!AB:AC,2,0)</f>
        <v>1</v>
      </c>
    </row>
    <row r="671" spans="1:17" x14ac:dyDescent="0.25">
      <c r="A671" s="111" t="str">
        <f>+VLOOKUP(C671,'Selectable Table'!D:EB,2,0)</f>
        <v>ELI LILLY</v>
      </c>
      <c r="B671" t="s">
        <v>509</v>
      </c>
      <c r="C671" t="s">
        <v>265</v>
      </c>
      <c r="D671" t="s">
        <v>336</v>
      </c>
      <c r="E671" t="s">
        <v>102</v>
      </c>
      <c r="F671" s="111">
        <f>+VLOOKUP(C671,'Selectable Table'!O:P,2,0)</f>
        <v>40700</v>
      </c>
      <c r="G671" s="111" t="str">
        <f>+VLOOKUP(F671,'Selectable Table'!P:Q,2,0)</f>
        <v>Revenues - Third Parties</v>
      </c>
      <c r="I671" t="s">
        <v>186</v>
      </c>
      <c r="J671" s="111">
        <v>2026</v>
      </c>
      <c r="K671" s="111">
        <v>7</v>
      </c>
      <c r="L671" s="111" t="s">
        <v>94</v>
      </c>
      <c r="M671">
        <v>-181.06994989999998</v>
      </c>
      <c r="N671">
        <v>1</v>
      </c>
      <c r="O671">
        <v>-181.06994989999998</v>
      </c>
      <c r="P671" t="s">
        <v>615</v>
      </c>
      <c r="Q671" s="111">
        <f>+VLOOKUP(I671,'Selectable Table'!AB:AC,2,0)</f>
        <v>1</v>
      </c>
    </row>
    <row r="672" spans="1:17" x14ac:dyDescent="0.25">
      <c r="A672" s="111" t="str">
        <f>+VLOOKUP(C672,'Selectable Table'!D:EB,2,0)</f>
        <v>MERCK</v>
      </c>
      <c r="B672" t="s">
        <v>510</v>
      </c>
      <c r="C672" t="s">
        <v>133</v>
      </c>
      <c r="D672" t="s">
        <v>336</v>
      </c>
      <c r="E672" t="s">
        <v>102</v>
      </c>
      <c r="F672" s="111">
        <f>+VLOOKUP(C672,'Selectable Table'!O:P,2,0)</f>
        <v>40700</v>
      </c>
      <c r="G672" s="111" t="str">
        <f>+VLOOKUP(F672,'Selectable Table'!P:Q,2,0)</f>
        <v>Revenues - Third Parties</v>
      </c>
      <c r="I672" t="s">
        <v>186</v>
      </c>
      <c r="J672" s="111">
        <v>2026</v>
      </c>
      <c r="K672" s="111">
        <v>7</v>
      </c>
      <c r="L672" s="111" t="s">
        <v>94</v>
      </c>
      <c r="M672">
        <v>-2981.4586623499999</v>
      </c>
      <c r="N672">
        <v>1</v>
      </c>
      <c r="O672">
        <v>-2981.4586623499999</v>
      </c>
      <c r="P672" t="s">
        <v>615</v>
      </c>
      <c r="Q672" s="111">
        <f>+VLOOKUP(I672,'Selectable Table'!AB:AC,2,0)</f>
        <v>1</v>
      </c>
    </row>
    <row r="673" spans="1:17" x14ac:dyDescent="0.25">
      <c r="A673" s="111" t="str">
        <f>+VLOOKUP(C673,'Selectable Table'!D:EB,2,0)</f>
        <v>J &amp; J</v>
      </c>
      <c r="B673" t="s">
        <v>511</v>
      </c>
      <c r="C673" t="s">
        <v>107</v>
      </c>
      <c r="D673" t="s">
        <v>336</v>
      </c>
      <c r="E673" t="s">
        <v>102</v>
      </c>
      <c r="F673" s="111">
        <f>+VLOOKUP(C673,'Selectable Table'!O:P,2,0)</f>
        <v>40700</v>
      </c>
      <c r="G673" s="111" t="str">
        <f>+VLOOKUP(F673,'Selectable Table'!P:Q,2,0)</f>
        <v>Revenues - Third Parties</v>
      </c>
      <c r="I673" t="s">
        <v>186</v>
      </c>
      <c r="J673" s="111">
        <v>2026</v>
      </c>
      <c r="K673" s="111">
        <v>7</v>
      </c>
      <c r="L673" s="111" t="s">
        <v>94</v>
      </c>
      <c r="M673">
        <v>-4895.2301758499998</v>
      </c>
      <c r="N673">
        <v>1</v>
      </c>
      <c r="O673">
        <v>-4895.2301758499998</v>
      </c>
      <c r="P673" t="s">
        <v>615</v>
      </c>
      <c r="Q673" s="111">
        <f>+VLOOKUP(I673,'Selectable Table'!AB:AC,2,0)</f>
        <v>1</v>
      </c>
    </row>
    <row r="674" spans="1:17" x14ac:dyDescent="0.25">
      <c r="A674" s="111" t="str">
        <f>+VLOOKUP(C674,'Selectable Table'!D:EB,2,0)</f>
        <v>J &amp; J</v>
      </c>
      <c r="B674" t="s">
        <v>512</v>
      </c>
      <c r="C674" t="s">
        <v>107</v>
      </c>
      <c r="D674" t="s">
        <v>336</v>
      </c>
      <c r="E674" t="s">
        <v>102</v>
      </c>
      <c r="F674" s="111">
        <f>+VLOOKUP(C674,'Selectable Table'!O:P,2,0)</f>
        <v>40700</v>
      </c>
      <c r="G674" s="111" t="str">
        <f>+VLOOKUP(F674,'Selectable Table'!P:Q,2,0)</f>
        <v>Revenues - Third Parties</v>
      </c>
      <c r="I674" t="s">
        <v>186</v>
      </c>
      <c r="J674" s="111">
        <v>2026</v>
      </c>
      <c r="K674" s="111">
        <v>7</v>
      </c>
      <c r="L674" s="111" t="s">
        <v>94</v>
      </c>
      <c r="M674">
        <v>-3483.7631282999996</v>
      </c>
      <c r="N674">
        <v>1</v>
      </c>
      <c r="O674">
        <v>-3483.7631282999996</v>
      </c>
      <c r="P674" t="s">
        <v>615</v>
      </c>
      <c r="Q674" s="111">
        <f>+VLOOKUP(I674,'Selectable Table'!AB:AC,2,0)</f>
        <v>1</v>
      </c>
    </row>
    <row r="675" spans="1:17" x14ac:dyDescent="0.25">
      <c r="A675" s="111" t="str">
        <f>+VLOOKUP(C675,'Selectable Table'!D:EB,2,0)</f>
        <v>ELI LILLY</v>
      </c>
      <c r="B675" t="s">
        <v>3180</v>
      </c>
      <c r="C675" t="s">
        <v>265</v>
      </c>
      <c r="D675" t="s">
        <v>336</v>
      </c>
      <c r="E675" t="s">
        <v>102</v>
      </c>
      <c r="F675" s="111">
        <f>+VLOOKUP(C675,'Selectable Table'!O:P,2,0)</f>
        <v>40700</v>
      </c>
      <c r="G675" s="111" t="str">
        <f>+VLOOKUP(F675,'Selectable Table'!P:Q,2,0)</f>
        <v>Revenues - Third Parties</v>
      </c>
      <c r="I675" t="s">
        <v>125</v>
      </c>
      <c r="J675" s="111">
        <v>2026</v>
      </c>
      <c r="K675" s="111">
        <v>7</v>
      </c>
      <c r="L675" s="111" t="s">
        <v>94</v>
      </c>
      <c r="M675">
        <v>-118.90604844999999</v>
      </c>
      <c r="N675">
        <v>1</v>
      </c>
      <c r="O675">
        <v>-118.90604844999999</v>
      </c>
      <c r="P675" t="s">
        <v>615</v>
      </c>
      <c r="Q675" s="111">
        <f>+VLOOKUP(I675,'Selectable Table'!AB:AC,2,0)</f>
        <v>1</v>
      </c>
    </row>
    <row r="676" spans="1:17" x14ac:dyDescent="0.25">
      <c r="A676" s="111" t="str">
        <f>+VLOOKUP(C676,'Selectable Table'!D:EB,2,0)</f>
        <v>MERCK</v>
      </c>
      <c r="B676" t="s">
        <v>513</v>
      </c>
      <c r="C676" t="s">
        <v>133</v>
      </c>
      <c r="D676" t="s">
        <v>336</v>
      </c>
      <c r="E676" t="s">
        <v>102</v>
      </c>
      <c r="F676" s="111">
        <f>+VLOOKUP(C676,'Selectable Table'!O:P,2,0)</f>
        <v>40700</v>
      </c>
      <c r="G676" s="111" t="str">
        <f>+VLOOKUP(F676,'Selectable Table'!P:Q,2,0)</f>
        <v>Revenues - Third Parties</v>
      </c>
      <c r="I676" t="s">
        <v>186</v>
      </c>
      <c r="J676" s="111">
        <v>2026</v>
      </c>
      <c r="K676" s="111">
        <v>7</v>
      </c>
      <c r="L676" s="111" t="s">
        <v>94</v>
      </c>
      <c r="M676">
        <v>-882.78116779999971</v>
      </c>
      <c r="N676">
        <v>1</v>
      </c>
      <c r="O676">
        <v>-882.78116779999971</v>
      </c>
      <c r="P676" t="s">
        <v>615</v>
      </c>
      <c r="Q676" s="111">
        <f>+VLOOKUP(I676,'Selectable Table'!AB:AC,2,0)</f>
        <v>1</v>
      </c>
    </row>
    <row r="677" spans="1:17" x14ac:dyDescent="0.25">
      <c r="A677" s="111" t="str">
        <f>+VLOOKUP(C677,'Selectable Table'!D:EB,2,0)</f>
        <v>MERCK</v>
      </c>
      <c r="B677" t="s">
        <v>514</v>
      </c>
      <c r="C677" t="s">
        <v>133</v>
      </c>
      <c r="D677" t="s">
        <v>336</v>
      </c>
      <c r="E677" t="s">
        <v>102</v>
      </c>
      <c r="F677" s="111">
        <f>+VLOOKUP(C677,'Selectable Table'!O:P,2,0)</f>
        <v>40700</v>
      </c>
      <c r="G677" s="111" t="str">
        <f>+VLOOKUP(F677,'Selectable Table'!P:Q,2,0)</f>
        <v>Revenues - Third Parties</v>
      </c>
      <c r="I677" t="s">
        <v>186</v>
      </c>
      <c r="J677" s="111">
        <v>2026</v>
      </c>
      <c r="K677" s="111">
        <v>7</v>
      </c>
      <c r="L677" s="111" t="s">
        <v>94</v>
      </c>
      <c r="M677">
        <v>-11.977533049999998</v>
      </c>
      <c r="N677">
        <v>1</v>
      </c>
      <c r="O677">
        <v>-11.977533049999998</v>
      </c>
      <c r="P677" t="s">
        <v>615</v>
      </c>
      <c r="Q677" s="111">
        <f>+VLOOKUP(I677,'Selectable Table'!AB:AC,2,0)</f>
        <v>1</v>
      </c>
    </row>
    <row r="678" spans="1:17" x14ac:dyDescent="0.25">
      <c r="A678" s="111" t="str">
        <f>+VLOOKUP(C678,'Selectable Table'!D:EB,2,0)</f>
        <v>MERCK</v>
      </c>
      <c r="B678" t="s">
        <v>515</v>
      </c>
      <c r="C678" t="s">
        <v>133</v>
      </c>
      <c r="D678" t="s">
        <v>336</v>
      </c>
      <c r="E678" t="s">
        <v>102</v>
      </c>
      <c r="F678" s="111">
        <f>+VLOOKUP(C678,'Selectable Table'!O:P,2,0)</f>
        <v>40700</v>
      </c>
      <c r="G678" s="111" t="str">
        <f>+VLOOKUP(F678,'Selectable Table'!P:Q,2,0)</f>
        <v>Revenues - Third Parties</v>
      </c>
      <c r="I678" t="s">
        <v>186</v>
      </c>
      <c r="J678" s="111">
        <v>2026</v>
      </c>
      <c r="K678" s="111">
        <v>7</v>
      </c>
      <c r="L678" s="111" t="s">
        <v>94</v>
      </c>
      <c r="M678">
        <v>-848.59804995000002</v>
      </c>
      <c r="N678">
        <v>1</v>
      </c>
      <c r="O678">
        <v>-848.59804995000002</v>
      </c>
      <c r="P678" t="s">
        <v>615</v>
      </c>
      <c r="Q678" s="111">
        <f>+VLOOKUP(I678,'Selectable Table'!AB:AC,2,0)</f>
        <v>1</v>
      </c>
    </row>
    <row r="679" spans="1:17" x14ac:dyDescent="0.25">
      <c r="A679" s="111" t="str">
        <f>+VLOOKUP(C679,'Selectable Table'!D:EB,2,0)</f>
        <v>J &amp; J</v>
      </c>
      <c r="B679" t="s">
        <v>516</v>
      </c>
      <c r="C679" t="s">
        <v>107</v>
      </c>
      <c r="D679" t="s">
        <v>336</v>
      </c>
      <c r="E679" t="s">
        <v>102</v>
      </c>
      <c r="F679" s="111">
        <f>+VLOOKUP(C679,'Selectable Table'!O:P,2,0)</f>
        <v>40700</v>
      </c>
      <c r="G679" s="111" t="str">
        <f>+VLOOKUP(F679,'Selectable Table'!P:Q,2,0)</f>
        <v>Revenues - Third Parties</v>
      </c>
      <c r="I679" t="s">
        <v>186</v>
      </c>
      <c r="J679" s="111">
        <v>2026</v>
      </c>
      <c r="K679" s="111">
        <v>7</v>
      </c>
      <c r="L679" s="111" t="s">
        <v>94</v>
      </c>
      <c r="M679">
        <v>-64.711703</v>
      </c>
      <c r="N679">
        <v>1</v>
      </c>
      <c r="O679">
        <v>-64.711703</v>
      </c>
      <c r="P679" t="s">
        <v>615</v>
      </c>
      <c r="Q679" s="111">
        <f>+VLOOKUP(I679,'Selectable Table'!AB:AC,2,0)</f>
        <v>1</v>
      </c>
    </row>
    <row r="680" spans="1:17" x14ac:dyDescent="0.25">
      <c r="A680" s="111" t="str">
        <f>+VLOOKUP(C680,'Selectable Table'!D:EB,2,0)</f>
        <v>ELI LILLY</v>
      </c>
      <c r="B680" t="s">
        <v>286</v>
      </c>
      <c r="C680" t="s">
        <v>265</v>
      </c>
      <c r="D680" t="s">
        <v>336</v>
      </c>
      <c r="E680" t="s">
        <v>102</v>
      </c>
      <c r="F680" s="111">
        <f>+VLOOKUP(C680,'Selectable Table'!O:P,2,0)</f>
        <v>40700</v>
      </c>
      <c r="G680" s="111" t="str">
        <f>+VLOOKUP(F680,'Selectable Table'!P:Q,2,0)</f>
        <v>Revenues - Third Parties</v>
      </c>
      <c r="I680" t="s">
        <v>186</v>
      </c>
      <c r="J680" s="111">
        <v>2026</v>
      </c>
      <c r="K680" s="111">
        <v>7</v>
      </c>
      <c r="L680" s="111" t="s">
        <v>94</v>
      </c>
      <c r="M680">
        <v>-71356.028279899969</v>
      </c>
      <c r="N680">
        <v>1</v>
      </c>
      <c r="O680">
        <v>-71356.028279899969</v>
      </c>
      <c r="P680" t="s">
        <v>615</v>
      </c>
      <c r="Q680" s="111">
        <f>+VLOOKUP(I680,'Selectable Table'!AB:AC,2,0)</f>
        <v>1</v>
      </c>
    </row>
    <row r="681" spans="1:17" x14ac:dyDescent="0.25">
      <c r="A681" s="111" t="str">
        <f>+VLOOKUP(C681,'Selectable Table'!D:EB,2,0)</f>
        <v>ELI LILLY</v>
      </c>
      <c r="B681" t="s">
        <v>517</v>
      </c>
      <c r="C681" t="s">
        <v>265</v>
      </c>
      <c r="D681" t="s">
        <v>336</v>
      </c>
      <c r="E681" t="s">
        <v>102</v>
      </c>
      <c r="F681" s="111">
        <f>+VLOOKUP(C681,'Selectable Table'!O:P,2,0)</f>
        <v>40700</v>
      </c>
      <c r="G681" s="111" t="str">
        <f>+VLOOKUP(F681,'Selectable Table'!P:Q,2,0)</f>
        <v>Revenues - Third Parties</v>
      </c>
      <c r="I681" t="s">
        <v>186</v>
      </c>
      <c r="J681" s="111">
        <v>2026</v>
      </c>
      <c r="K681" s="111">
        <v>7</v>
      </c>
      <c r="L681" s="111" t="s">
        <v>94</v>
      </c>
      <c r="M681">
        <v>-1137.6991524499999</v>
      </c>
      <c r="N681">
        <v>1</v>
      </c>
      <c r="O681">
        <v>-1137.6991524499999</v>
      </c>
      <c r="P681" t="s">
        <v>615</v>
      </c>
      <c r="Q681" s="111">
        <f>+VLOOKUP(I681,'Selectable Table'!AB:AC,2,0)</f>
        <v>1</v>
      </c>
    </row>
    <row r="682" spans="1:17" x14ac:dyDescent="0.25">
      <c r="A682" s="111" t="str">
        <f>+VLOOKUP(C682,'Selectable Table'!D:EB,2,0)</f>
        <v>ELI LILLY</v>
      </c>
      <c r="B682" t="s">
        <v>366</v>
      </c>
      <c r="C682" t="s">
        <v>265</v>
      </c>
      <c r="D682" t="s">
        <v>336</v>
      </c>
      <c r="E682" t="s">
        <v>102</v>
      </c>
      <c r="F682" s="111">
        <f>+VLOOKUP(C682,'Selectable Table'!O:P,2,0)</f>
        <v>40700</v>
      </c>
      <c r="G682" s="111" t="str">
        <f>+VLOOKUP(F682,'Selectable Table'!P:Q,2,0)</f>
        <v>Revenues - Third Parties</v>
      </c>
      <c r="I682" t="s">
        <v>186</v>
      </c>
      <c r="J682" s="111">
        <v>2026</v>
      </c>
      <c r="K682" s="111">
        <v>7</v>
      </c>
      <c r="L682" s="111" t="s">
        <v>94</v>
      </c>
      <c r="M682">
        <v>-996.51382809999996</v>
      </c>
      <c r="N682">
        <v>1</v>
      </c>
      <c r="O682">
        <v>-996.51382809999996</v>
      </c>
      <c r="P682" t="s">
        <v>615</v>
      </c>
      <c r="Q682" s="111">
        <f>+VLOOKUP(I682,'Selectable Table'!AB:AC,2,0)</f>
        <v>1</v>
      </c>
    </row>
    <row r="683" spans="1:17" x14ac:dyDescent="0.25">
      <c r="A683" s="111" t="str">
        <f>+VLOOKUP(C683,'Selectable Table'!D:EB,2,0)</f>
        <v>ELI LILLY</v>
      </c>
      <c r="B683" t="s">
        <v>367</v>
      </c>
      <c r="C683" t="s">
        <v>265</v>
      </c>
      <c r="D683" t="s">
        <v>336</v>
      </c>
      <c r="E683" t="s">
        <v>102</v>
      </c>
      <c r="F683" s="111">
        <f>+VLOOKUP(C683,'Selectable Table'!O:P,2,0)</f>
        <v>40700</v>
      </c>
      <c r="G683" s="111" t="str">
        <f>+VLOOKUP(F683,'Selectable Table'!P:Q,2,0)</f>
        <v>Revenues - Third Parties</v>
      </c>
      <c r="I683" t="s">
        <v>186</v>
      </c>
      <c r="J683" s="111">
        <v>2026</v>
      </c>
      <c r="K683" s="111">
        <v>7</v>
      </c>
      <c r="L683" s="111" t="s">
        <v>94</v>
      </c>
      <c r="M683">
        <v>-334.21370219999994</v>
      </c>
      <c r="N683">
        <v>1</v>
      </c>
      <c r="O683">
        <v>-334.21370219999994</v>
      </c>
      <c r="P683" t="s">
        <v>615</v>
      </c>
      <c r="Q683" s="111">
        <f>+VLOOKUP(I683,'Selectable Table'!AB:AC,2,0)</f>
        <v>1</v>
      </c>
    </row>
    <row r="684" spans="1:17" x14ac:dyDescent="0.25">
      <c r="A684" s="111" t="str">
        <f>+VLOOKUP(C684,'Selectable Table'!D:EB,2,0)</f>
        <v>ELI LILLY</v>
      </c>
      <c r="B684" t="s">
        <v>368</v>
      </c>
      <c r="C684" t="s">
        <v>265</v>
      </c>
      <c r="D684" t="s">
        <v>336</v>
      </c>
      <c r="E684" t="s">
        <v>102</v>
      </c>
      <c r="F684" s="111">
        <f>+VLOOKUP(C684,'Selectable Table'!O:P,2,0)</f>
        <v>40700</v>
      </c>
      <c r="G684" s="111" t="str">
        <f>+VLOOKUP(F684,'Selectable Table'!P:Q,2,0)</f>
        <v>Revenues - Third Parties</v>
      </c>
      <c r="I684" t="s">
        <v>186</v>
      </c>
      <c r="J684" s="111">
        <v>2026</v>
      </c>
      <c r="K684" s="111">
        <v>7</v>
      </c>
      <c r="L684" s="111" t="s">
        <v>94</v>
      </c>
      <c r="M684">
        <v>-439.28083499999997</v>
      </c>
      <c r="N684">
        <v>1</v>
      </c>
      <c r="O684">
        <v>-439.28083499999997</v>
      </c>
      <c r="P684" t="s">
        <v>615</v>
      </c>
      <c r="Q684" s="111">
        <f>+VLOOKUP(I684,'Selectable Table'!AB:AC,2,0)</f>
        <v>1</v>
      </c>
    </row>
    <row r="685" spans="1:17" x14ac:dyDescent="0.25">
      <c r="A685" s="111" t="str">
        <f>+VLOOKUP(C685,'Selectable Table'!D:EB,2,0)</f>
        <v>MERCK</v>
      </c>
      <c r="B685" t="s">
        <v>776</v>
      </c>
      <c r="C685" t="s">
        <v>133</v>
      </c>
      <c r="D685" t="s">
        <v>336</v>
      </c>
      <c r="E685" t="s">
        <v>102</v>
      </c>
      <c r="F685" s="111">
        <f>+VLOOKUP(C685,'Selectable Table'!O:P,2,0)</f>
        <v>40700</v>
      </c>
      <c r="G685" s="111" t="str">
        <f>+VLOOKUP(F685,'Selectable Table'!P:Q,2,0)</f>
        <v>Revenues - Third Parties</v>
      </c>
      <c r="I685" t="s">
        <v>186</v>
      </c>
      <c r="J685" s="111">
        <v>2026</v>
      </c>
      <c r="K685" s="111">
        <v>7</v>
      </c>
      <c r="L685" s="111" t="s">
        <v>94</v>
      </c>
      <c r="M685">
        <v>-740.8875900999999</v>
      </c>
      <c r="N685">
        <v>1</v>
      </c>
      <c r="O685">
        <v>-740.8875900999999</v>
      </c>
      <c r="P685" t="s">
        <v>615</v>
      </c>
      <c r="Q685" s="111">
        <f>+VLOOKUP(I685,'Selectable Table'!AB:AC,2,0)</f>
        <v>1</v>
      </c>
    </row>
    <row r="686" spans="1:17" x14ac:dyDescent="0.25">
      <c r="A686" s="111" t="str">
        <f>+VLOOKUP(C686,'Selectable Table'!D:EB,2,0)</f>
        <v>ELI LILLY</v>
      </c>
      <c r="B686" t="s">
        <v>288</v>
      </c>
      <c r="C686" t="s">
        <v>265</v>
      </c>
      <c r="D686" t="s">
        <v>336</v>
      </c>
      <c r="E686" t="s">
        <v>102</v>
      </c>
      <c r="F686" s="111">
        <f>+VLOOKUP(C686,'Selectable Table'!O:P,2,0)</f>
        <v>40700</v>
      </c>
      <c r="G686" s="111" t="str">
        <f>+VLOOKUP(F686,'Selectable Table'!P:Q,2,0)</f>
        <v>Revenues - Third Parties</v>
      </c>
      <c r="I686" t="s">
        <v>186</v>
      </c>
      <c r="J686" s="111">
        <v>2026</v>
      </c>
      <c r="K686" s="111">
        <v>7</v>
      </c>
      <c r="L686" s="111" t="s">
        <v>94</v>
      </c>
      <c r="M686">
        <v>-9527.6260323999995</v>
      </c>
      <c r="N686">
        <v>1</v>
      </c>
      <c r="O686">
        <v>-9527.6260323999995</v>
      </c>
      <c r="P686" t="s">
        <v>615</v>
      </c>
      <c r="Q686" s="111">
        <f>+VLOOKUP(I686,'Selectable Table'!AB:AC,2,0)</f>
        <v>1</v>
      </c>
    </row>
    <row r="687" spans="1:17" x14ac:dyDescent="0.25">
      <c r="A687" s="111" t="str">
        <f>+VLOOKUP(C687,'Selectable Table'!D:EB,2,0)</f>
        <v>J &amp; J</v>
      </c>
      <c r="B687" t="s">
        <v>519</v>
      </c>
      <c r="C687" t="s">
        <v>107</v>
      </c>
      <c r="D687" t="s">
        <v>336</v>
      </c>
      <c r="E687" t="s">
        <v>102</v>
      </c>
      <c r="F687" s="111">
        <f>+VLOOKUP(C687,'Selectable Table'!O:P,2,0)</f>
        <v>40700</v>
      </c>
      <c r="G687" s="111" t="str">
        <f>+VLOOKUP(F687,'Selectable Table'!P:Q,2,0)</f>
        <v>Revenues - Third Parties</v>
      </c>
      <c r="I687" t="s">
        <v>186</v>
      </c>
      <c r="J687" s="111">
        <v>2026</v>
      </c>
      <c r="K687" s="111">
        <v>7</v>
      </c>
      <c r="L687" s="111" t="s">
        <v>94</v>
      </c>
      <c r="M687">
        <v>-1900.4825517999998</v>
      </c>
      <c r="N687">
        <v>1</v>
      </c>
      <c r="O687">
        <v>-1900.4825517999998</v>
      </c>
      <c r="P687" t="s">
        <v>615</v>
      </c>
      <c r="Q687" s="111">
        <f>+VLOOKUP(I687,'Selectable Table'!AB:AC,2,0)</f>
        <v>1</v>
      </c>
    </row>
    <row r="688" spans="1:17" x14ac:dyDescent="0.25">
      <c r="A688" s="111" t="str">
        <f>+VLOOKUP(C688,'Selectable Table'!D:EB,2,0)</f>
        <v>PFIZER</v>
      </c>
      <c r="B688" t="s">
        <v>778</v>
      </c>
      <c r="C688" t="s">
        <v>252</v>
      </c>
      <c r="D688" t="s">
        <v>336</v>
      </c>
      <c r="E688" t="s">
        <v>102</v>
      </c>
      <c r="F688" s="111">
        <f>+VLOOKUP(C688,'Selectable Table'!O:P,2,0)</f>
        <v>40700</v>
      </c>
      <c r="G688" s="111" t="str">
        <f>+VLOOKUP(F688,'Selectable Table'!P:Q,2,0)</f>
        <v>Revenues - Third Parties</v>
      </c>
      <c r="I688" t="s">
        <v>186</v>
      </c>
      <c r="J688" s="111">
        <v>2026</v>
      </c>
      <c r="K688" s="111">
        <v>7</v>
      </c>
      <c r="L688" s="111" t="s">
        <v>94</v>
      </c>
      <c r="M688">
        <v>-7292.0645902999986</v>
      </c>
      <c r="N688">
        <v>1</v>
      </c>
      <c r="O688">
        <v>-7292.0645902999986</v>
      </c>
      <c r="P688" t="s">
        <v>615</v>
      </c>
      <c r="Q688" s="111">
        <f>+VLOOKUP(I688,'Selectable Table'!AB:AC,2,0)</f>
        <v>1</v>
      </c>
    </row>
    <row r="689" spans="1:17" x14ac:dyDescent="0.25">
      <c r="A689" s="111" t="str">
        <f>+VLOOKUP(C689,'Selectable Table'!D:EB,2,0)</f>
        <v>ELI LILLY</v>
      </c>
      <c r="B689" t="s">
        <v>520</v>
      </c>
      <c r="C689" t="s">
        <v>265</v>
      </c>
      <c r="D689" t="s">
        <v>336</v>
      </c>
      <c r="E689" t="s">
        <v>102</v>
      </c>
      <c r="F689" s="111">
        <f>+VLOOKUP(C689,'Selectable Table'!O:P,2,0)</f>
        <v>40700</v>
      </c>
      <c r="G689" s="111" t="str">
        <f>+VLOOKUP(F689,'Selectable Table'!P:Q,2,0)</f>
        <v>Revenues - Third Parties</v>
      </c>
      <c r="I689" t="s">
        <v>186</v>
      </c>
      <c r="J689" s="111">
        <v>2026</v>
      </c>
      <c r="K689" s="111">
        <v>7</v>
      </c>
      <c r="L689" s="111" t="s">
        <v>94</v>
      </c>
      <c r="M689">
        <v>-56.11440799999999</v>
      </c>
      <c r="N689">
        <v>1</v>
      </c>
      <c r="O689">
        <v>-56.11440799999999</v>
      </c>
      <c r="P689" t="s">
        <v>615</v>
      </c>
      <c r="Q689" s="111">
        <f>+VLOOKUP(I689,'Selectable Table'!AB:AC,2,0)</f>
        <v>1</v>
      </c>
    </row>
    <row r="690" spans="1:17" x14ac:dyDescent="0.25">
      <c r="A690" s="111" t="str">
        <f>+VLOOKUP(C690,'Selectable Table'!D:EB,2,0)</f>
        <v>ELI LILLY</v>
      </c>
      <c r="B690" t="s">
        <v>290</v>
      </c>
      <c r="C690" t="s">
        <v>265</v>
      </c>
      <c r="D690" t="s">
        <v>336</v>
      </c>
      <c r="E690" t="s">
        <v>102</v>
      </c>
      <c r="F690" s="111">
        <f>+VLOOKUP(C690,'Selectable Table'!O:P,2,0)</f>
        <v>40700</v>
      </c>
      <c r="G690" s="111" t="str">
        <f>+VLOOKUP(F690,'Selectable Table'!P:Q,2,0)</f>
        <v>Revenues - Third Parties</v>
      </c>
      <c r="I690" t="s">
        <v>186</v>
      </c>
      <c r="J690" s="111">
        <v>2026</v>
      </c>
      <c r="K690" s="111">
        <v>7</v>
      </c>
      <c r="L690" s="111" t="s">
        <v>94</v>
      </c>
      <c r="M690">
        <v>-273.47176604999993</v>
      </c>
      <c r="N690">
        <v>1</v>
      </c>
      <c r="O690">
        <v>-273.47176604999993</v>
      </c>
      <c r="P690" t="s">
        <v>615</v>
      </c>
      <c r="Q690" s="111">
        <f>+VLOOKUP(I690,'Selectable Table'!AB:AC,2,0)</f>
        <v>1</v>
      </c>
    </row>
    <row r="691" spans="1:17" x14ac:dyDescent="0.25">
      <c r="A691" s="111" t="str">
        <f>+VLOOKUP(C691,'Selectable Table'!D:EB,2,0)</f>
        <v>J &amp; J</v>
      </c>
      <c r="B691" t="s">
        <v>521</v>
      </c>
      <c r="C691" t="s">
        <v>107</v>
      </c>
      <c r="D691" t="s">
        <v>336</v>
      </c>
      <c r="E691" t="s">
        <v>102</v>
      </c>
      <c r="F691" s="111">
        <f>+VLOOKUP(C691,'Selectable Table'!O:P,2,0)</f>
        <v>40700</v>
      </c>
      <c r="G691" s="111" t="str">
        <f>+VLOOKUP(F691,'Selectable Table'!P:Q,2,0)</f>
        <v>Revenues - Third Parties</v>
      </c>
      <c r="I691" t="s">
        <v>186</v>
      </c>
      <c r="J691" s="111">
        <v>2026</v>
      </c>
      <c r="K691" s="111">
        <v>7</v>
      </c>
      <c r="L691" s="111" t="s">
        <v>94</v>
      </c>
      <c r="M691">
        <v>-427.09178120000001</v>
      </c>
      <c r="N691">
        <v>1</v>
      </c>
      <c r="O691">
        <v>-427.09178120000001</v>
      </c>
      <c r="P691" t="s">
        <v>615</v>
      </c>
      <c r="Q691" s="111">
        <f>+VLOOKUP(I691,'Selectable Table'!AB:AC,2,0)</f>
        <v>1</v>
      </c>
    </row>
    <row r="692" spans="1:17" x14ac:dyDescent="0.25">
      <c r="A692" s="111" t="str">
        <f>+VLOOKUP(C692,'Selectable Table'!D:EB,2,0)</f>
        <v>ELI LILLY</v>
      </c>
      <c r="B692" t="s">
        <v>522</v>
      </c>
      <c r="C692" t="s">
        <v>265</v>
      </c>
      <c r="D692" t="s">
        <v>336</v>
      </c>
      <c r="E692" t="s">
        <v>102</v>
      </c>
      <c r="F692" s="111">
        <f>+VLOOKUP(C692,'Selectable Table'!O:P,2,0)</f>
        <v>40700</v>
      </c>
      <c r="G692" s="111" t="str">
        <f>+VLOOKUP(F692,'Selectable Table'!P:Q,2,0)</f>
        <v>Revenues - Third Parties</v>
      </c>
      <c r="I692" t="s">
        <v>186</v>
      </c>
      <c r="J692" s="111">
        <v>2026</v>
      </c>
      <c r="K692" s="111">
        <v>7</v>
      </c>
      <c r="L692" s="111" t="s">
        <v>94</v>
      </c>
      <c r="M692">
        <v>-475.6473928499999</v>
      </c>
      <c r="N692">
        <v>1</v>
      </c>
      <c r="O692">
        <v>-475.6473928499999</v>
      </c>
      <c r="P692" t="s">
        <v>615</v>
      </c>
      <c r="Q692" s="111">
        <f>+VLOOKUP(I692,'Selectable Table'!AB:AC,2,0)</f>
        <v>1</v>
      </c>
    </row>
    <row r="693" spans="1:17" x14ac:dyDescent="0.25">
      <c r="A693" s="111" t="str">
        <f>+VLOOKUP(C693,'Selectable Table'!D:EB,2,0)</f>
        <v>ELI LILLY</v>
      </c>
      <c r="B693" t="s">
        <v>523</v>
      </c>
      <c r="C693" t="s">
        <v>265</v>
      </c>
      <c r="D693" t="s">
        <v>336</v>
      </c>
      <c r="E693" t="s">
        <v>102</v>
      </c>
      <c r="F693" s="111">
        <f>+VLOOKUP(C693,'Selectable Table'!O:P,2,0)</f>
        <v>40700</v>
      </c>
      <c r="G693" s="111" t="str">
        <f>+VLOOKUP(F693,'Selectable Table'!P:Q,2,0)</f>
        <v>Revenues - Third Parties</v>
      </c>
      <c r="I693" t="s">
        <v>186</v>
      </c>
      <c r="J693" s="111">
        <v>2026</v>
      </c>
      <c r="K693" s="111">
        <v>7</v>
      </c>
      <c r="L693" s="111" t="s">
        <v>94</v>
      </c>
      <c r="M693">
        <v>-3451.6433612499995</v>
      </c>
      <c r="N693">
        <v>1</v>
      </c>
      <c r="O693">
        <v>-3451.6433612499995</v>
      </c>
      <c r="P693" t="s">
        <v>615</v>
      </c>
      <c r="Q693" s="111">
        <f>+VLOOKUP(I693,'Selectable Table'!AB:AC,2,0)</f>
        <v>1</v>
      </c>
    </row>
    <row r="694" spans="1:17" x14ac:dyDescent="0.25">
      <c r="A694" s="111" t="str">
        <f>+VLOOKUP(C694,'Selectable Table'!D:EB,2,0)</f>
        <v>MERCK</v>
      </c>
      <c r="B694" t="s">
        <v>3181</v>
      </c>
      <c r="C694" t="s">
        <v>133</v>
      </c>
      <c r="D694" t="s">
        <v>336</v>
      </c>
      <c r="E694" t="s">
        <v>102</v>
      </c>
      <c r="F694" s="111">
        <f>+VLOOKUP(C694,'Selectable Table'!O:P,2,0)</f>
        <v>40700</v>
      </c>
      <c r="G694" s="111" t="str">
        <f>+VLOOKUP(F694,'Selectable Table'!P:Q,2,0)</f>
        <v>Revenues - Third Parties</v>
      </c>
      <c r="I694" t="s">
        <v>186</v>
      </c>
      <c r="J694" s="111">
        <v>2026</v>
      </c>
      <c r="K694" s="111">
        <v>7</v>
      </c>
      <c r="L694" s="111" t="s">
        <v>94</v>
      </c>
      <c r="M694">
        <v>-665.76360759999989</v>
      </c>
      <c r="N694">
        <v>1</v>
      </c>
      <c r="O694">
        <v>-665.76360759999989</v>
      </c>
      <c r="P694" t="s">
        <v>615</v>
      </c>
      <c r="Q694" s="111">
        <f>+VLOOKUP(I694,'Selectable Table'!AB:AC,2,0)</f>
        <v>1</v>
      </c>
    </row>
    <row r="695" spans="1:17" x14ac:dyDescent="0.25">
      <c r="A695" s="111" t="str">
        <f>+VLOOKUP(C695,'Selectable Table'!D:EB,2,0)</f>
        <v>ELI LILLY</v>
      </c>
      <c r="B695" t="s">
        <v>3182</v>
      </c>
      <c r="C695" t="s">
        <v>265</v>
      </c>
      <c r="D695" t="s">
        <v>336</v>
      </c>
      <c r="E695" t="s">
        <v>102</v>
      </c>
      <c r="F695" s="111">
        <f>+VLOOKUP(C695,'Selectable Table'!O:P,2,0)</f>
        <v>40700</v>
      </c>
      <c r="G695" s="111" t="str">
        <f>+VLOOKUP(F695,'Selectable Table'!P:Q,2,0)</f>
        <v>Revenues - Third Parties</v>
      </c>
      <c r="I695" t="s">
        <v>186</v>
      </c>
      <c r="J695" s="111">
        <v>2026</v>
      </c>
      <c r="K695" s="111">
        <v>7</v>
      </c>
      <c r="L695" s="111" t="s">
        <v>94</v>
      </c>
      <c r="M695">
        <v>-527.77292890000001</v>
      </c>
      <c r="N695">
        <v>1</v>
      </c>
      <c r="O695">
        <v>-527.77292890000001</v>
      </c>
      <c r="P695" t="s">
        <v>615</v>
      </c>
      <c r="Q695" s="111">
        <f>+VLOOKUP(I695,'Selectable Table'!AB:AC,2,0)</f>
        <v>1</v>
      </c>
    </row>
    <row r="696" spans="1:17" x14ac:dyDescent="0.25">
      <c r="A696" s="111" t="str">
        <f>+VLOOKUP(C696,'Selectable Table'!D:EB,2,0)</f>
        <v>NOVARTIS</v>
      </c>
      <c r="B696" t="s">
        <v>780</v>
      </c>
      <c r="C696" t="s">
        <v>373</v>
      </c>
      <c r="D696" t="s">
        <v>336</v>
      </c>
      <c r="E696" t="s">
        <v>102</v>
      </c>
      <c r="F696" s="111">
        <f>+VLOOKUP(C696,'Selectable Table'!O:P,2,0)</f>
        <v>40700</v>
      </c>
      <c r="G696" s="111" t="str">
        <f>+VLOOKUP(F696,'Selectable Table'!P:Q,2,0)</f>
        <v>Revenues - Third Parties</v>
      </c>
      <c r="I696" t="s">
        <v>186</v>
      </c>
      <c r="J696" s="111">
        <v>2026</v>
      </c>
      <c r="K696" s="111">
        <v>7</v>
      </c>
      <c r="L696" s="111" t="s">
        <v>94</v>
      </c>
      <c r="M696">
        <v>-2075.7773029</v>
      </c>
      <c r="N696">
        <v>1</v>
      </c>
      <c r="O696">
        <v>-2075.7773029</v>
      </c>
      <c r="P696" t="s">
        <v>615</v>
      </c>
      <c r="Q696" s="111">
        <f>+VLOOKUP(I696,'Selectable Table'!AB:AC,2,0)</f>
        <v>1</v>
      </c>
    </row>
    <row r="697" spans="1:17" x14ac:dyDescent="0.25">
      <c r="A697" s="111" t="str">
        <f>+VLOOKUP(C697,'Selectable Table'!D:EB,2,0)</f>
        <v>NOVARTIS</v>
      </c>
      <c r="B697" t="s">
        <v>524</v>
      </c>
      <c r="C697" t="s">
        <v>373</v>
      </c>
      <c r="D697" t="s">
        <v>336</v>
      </c>
      <c r="E697" t="s">
        <v>102</v>
      </c>
      <c r="F697" s="111">
        <f>+VLOOKUP(C697,'Selectable Table'!O:P,2,0)</f>
        <v>40700</v>
      </c>
      <c r="G697" s="111" t="str">
        <f>+VLOOKUP(F697,'Selectable Table'!P:Q,2,0)</f>
        <v>Revenues - Third Parties</v>
      </c>
      <c r="I697" t="s">
        <v>186</v>
      </c>
      <c r="J697" s="111">
        <v>2026</v>
      </c>
      <c r="K697" s="111">
        <v>7</v>
      </c>
      <c r="L697" s="111" t="s">
        <v>94</v>
      </c>
      <c r="M697">
        <v>-3352.5861470499995</v>
      </c>
      <c r="N697">
        <v>1</v>
      </c>
      <c r="O697">
        <v>-3352.5861470499995</v>
      </c>
      <c r="P697" t="s">
        <v>615</v>
      </c>
      <c r="Q697" s="111">
        <f>+VLOOKUP(I697,'Selectable Table'!AB:AC,2,0)</f>
        <v>1</v>
      </c>
    </row>
    <row r="698" spans="1:17" x14ac:dyDescent="0.25">
      <c r="A698" s="111" t="str">
        <f>+VLOOKUP(C698,'Selectable Table'!D:EB,2,0)</f>
        <v>NOVARTIS</v>
      </c>
      <c r="B698" t="s">
        <v>525</v>
      </c>
      <c r="C698" t="s">
        <v>373</v>
      </c>
      <c r="D698" t="s">
        <v>336</v>
      </c>
      <c r="E698" t="s">
        <v>102</v>
      </c>
      <c r="F698" s="111">
        <f>+VLOOKUP(C698,'Selectable Table'!O:P,2,0)</f>
        <v>40700</v>
      </c>
      <c r="G698" s="111" t="str">
        <f>+VLOOKUP(F698,'Selectable Table'!P:Q,2,0)</f>
        <v>Revenues - Third Parties</v>
      </c>
      <c r="I698" t="s">
        <v>186</v>
      </c>
      <c r="J698" s="111">
        <v>2026</v>
      </c>
      <c r="K698" s="111">
        <v>7</v>
      </c>
      <c r="L698" s="111" t="s">
        <v>94</v>
      </c>
      <c r="M698">
        <v>-377.90024265</v>
      </c>
      <c r="N698">
        <v>1</v>
      </c>
      <c r="O698">
        <v>-377.90024265</v>
      </c>
      <c r="P698" t="s">
        <v>615</v>
      </c>
      <c r="Q698" s="111">
        <f>+VLOOKUP(I698,'Selectable Table'!AB:AC,2,0)</f>
        <v>1</v>
      </c>
    </row>
    <row r="699" spans="1:17" x14ac:dyDescent="0.25">
      <c r="A699" s="111" t="str">
        <f>+VLOOKUP(C699,'Selectable Table'!D:EB,2,0)</f>
        <v>NOVARTIS</v>
      </c>
      <c r="B699" t="s">
        <v>527</v>
      </c>
      <c r="C699" t="s">
        <v>373</v>
      </c>
      <c r="D699" t="s">
        <v>336</v>
      </c>
      <c r="E699" t="s">
        <v>102</v>
      </c>
      <c r="F699" s="111">
        <f>+VLOOKUP(C699,'Selectable Table'!O:P,2,0)</f>
        <v>40700</v>
      </c>
      <c r="G699" s="111" t="str">
        <f>+VLOOKUP(F699,'Selectable Table'!P:Q,2,0)</f>
        <v>Revenues - Third Parties</v>
      </c>
      <c r="I699" t="s">
        <v>186</v>
      </c>
      <c r="J699" s="111">
        <v>2026</v>
      </c>
      <c r="K699" s="111">
        <v>7</v>
      </c>
      <c r="L699" s="111" t="s">
        <v>94</v>
      </c>
      <c r="M699">
        <v>-3687.2351725999993</v>
      </c>
      <c r="N699">
        <v>1</v>
      </c>
      <c r="O699">
        <v>-3687.2351725999993</v>
      </c>
      <c r="P699" t="s">
        <v>615</v>
      </c>
      <c r="Q699" s="111">
        <f>+VLOOKUP(I699,'Selectable Table'!AB:AC,2,0)</f>
        <v>1</v>
      </c>
    </row>
    <row r="700" spans="1:17" x14ac:dyDescent="0.25">
      <c r="A700" s="111" t="str">
        <f>+VLOOKUP(C700,'Selectable Table'!D:EB,2,0)</f>
        <v>NOVARTIS</v>
      </c>
      <c r="B700" t="s">
        <v>528</v>
      </c>
      <c r="C700" t="s">
        <v>373</v>
      </c>
      <c r="D700" t="s">
        <v>336</v>
      </c>
      <c r="E700" t="s">
        <v>102</v>
      </c>
      <c r="F700" s="111">
        <f>+VLOOKUP(C700,'Selectable Table'!O:P,2,0)</f>
        <v>40700</v>
      </c>
      <c r="G700" s="111" t="str">
        <f>+VLOOKUP(F700,'Selectable Table'!P:Q,2,0)</f>
        <v>Revenues - Third Parties</v>
      </c>
      <c r="I700" t="s">
        <v>186</v>
      </c>
      <c r="J700" s="111">
        <v>2026</v>
      </c>
      <c r="K700" s="111">
        <v>7</v>
      </c>
      <c r="L700" s="111" t="s">
        <v>94</v>
      </c>
      <c r="M700">
        <v>-4666.8751034500001</v>
      </c>
      <c r="N700">
        <v>1</v>
      </c>
      <c r="O700">
        <v>-4666.8751034500001</v>
      </c>
      <c r="P700" t="s">
        <v>615</v>
      </c>
      <c r="Q700" s="111">
        <f>+VLOOKUP(I700,'Selectable Table'!AB:AC,2,0)</f>
        <v>1</v>
      </c>
    </row>
    <row r="701" spans="1:17" x14ac:dyDescent="0.25">
      <c r="A701" s="111" t="str">
        <f>+VLOOKUP(C701,'Selectable Table'!D:EB,2,0)</f>
        <v>NOVARTIS</v>
      </c>
      <c r="B701" t="s">
        <v>529</v>
      </c>
      <c r="C701" t="s">
        <v>373</v>
      </c>
      <c r="D701" t="s">
        <v>336</v>
      </c>
      <c r="E701" t="s">
        <v>102</v>
      </c>
      <c r="F701" s="111">
        <f>+VLOOKUP(C701,'Selectable Table'!O:P,2,0)</f>
        <v>40700</v>
      </c>
      <c r="G701" s="111" t="str">
        <f>+VLOOKUP(F701,'Selectable Table'!P:Q,2,0)</f>
        <v>Revenues - Third Parties</v>
      </c>
      <c r="I701" t="s">
        <v>186</v>
      </c>
      <c r="J701" s="111">
        <v>2026</v>
      </c>
      <c r="K701" s="111">
        <v>7</v>
      </c>
      <c r="L701" s="111" t="s">
        <v>94</v>
      </c>
      <c r="M701">
        <v>-1784.2375708499999</v>
      </c>
      <c r="N701">
        <v>1</v>
      </c>
      <c r="O701">
        <v>-1784.2375708499999</v>
      </c>
      <c r="P701" t="s">
        <v>615</v>
      </c>
      <c r="Q701" s="111">
        <f>+VLOOKUP(I701,'Selectable Table'!AB:AC,2,0)</f>
        <v>1</v>
      </c>
    </row>
    <row r="702" spans="1:17" x14ac:dyDescent="0.25">
      <c r="A702" s="111" t="str">
        <f>+VLOOKUP(C702,'Selectable Table'!D:EB,2,0)</f>
        <v>NOVARTIS</v>
      </c>
      <c r="B702" t="s">
        <v>783</v>
      </c>
      <c r="C702" t="s">
        <v>373</v>
      </c>
      <c r="D702" t="s">
        <v>336</v>
      </c>
      <c r="E702" t="s">
        <v>102</v>
      </c>
      <c r="F702" s="111">
        <f>+VLOOKUP(C702,'Selectable Table'!O:P,2,0)</f>
        <v>40700</v>
      </c>
      <c r="G702" s="111" t="str">
        <f>+VLOOKUP(F702,'Selectable Table'!P:Q,2,0)</f>
        <v>Revenues - Third Parties</v>
      </c>
      <c r="I702" t="s">
        <v>186</v>
      </c>
      <c r="J702" s="111">
        <v>2026</v>
      </c>
      <c r="K702" s="111">
        <v>7</v>
      </c>
      <c r="L702" s="111" t="s">
        <v>94</v>
      </c>
      <c r="M702">
        <v>-3270.2267902499998</v>
      </c>
      <c r="N702">
        <v>1</v>
      </c>
      <c r="O702">
        <v>-3270.2267902499998</v>
      </c>
      <c r="P702" t="s">
        <v>615</v>
      </c>
      <c r="Q702" s="111">
        <f>+VLOOKUP(I702,'Selectable Table'!AB:AC,2,0)</f>
        <v>1</v>
      </c>
    </row>
    <row r="703" spans="1:17" x14ac:dyDescent="0.25">
      <c r="A703" s="111" t="str">
        <f>+VLOOKUP(C703,'Selectable Table'!D:EB,2,0)</f>
        <v>NOVARTIS</v>
      </c>
      <c r="B703" t="s">
        <v>532</v>
      </c>
      <c r="C703" t="s">
        <v>373</v>
      </c>
      <c r="D703" t="s">
        <v>336</v>
      </c>
      <c r="E703" t="s">
        <v>102</v>
      </c>
      <c r="F703" s="111">
        <f>+VLOOKUP(C703,'Selectable Table'!O:P,2,0)</f>
        <v>40700</v>
      </c>
      <c r="G703" s="111" t="str">
        <f>+VLOOKUP(F703,'Selectable Table'!P:Q,2,0)</f>
        <v>Revenues - Third Parties</v>
      </c>
      <c r="I703" t="s">
        <v>186</v>
      </c>
      <c r="J703" s="111">
        <v>2026</v>
      </c>
      <c r="K703" s="111">
        <v>7</v>
      </c>
      <c r="L703" s="111" t="s">
        <v>94</v>
      </c>
      <c r="M703">
        <v>-1412.1138916499999</v>
      </c>
      <c r="N703">
        <v>1</v>
      </c>
      <c r="O703">
        <v>-1412.1138916499999</v>
      </c>
      <c r="P703" t="s">
        <v>615</v>
      </c>
      <c r="Q703" s="111">
        <f>+VLOOKUP(I703,'Selectable Table'!AB:AC,2,0)</f>
        <v>1</v>
      </c>
    </row>
    <row r="704" spans="1:17" x14ac:dyDescent="0.25">
      <c r="A704" s="111" t="str">
        <f>+VLOOKUP(C704,'Selectable Table'!D:EB,2,0)</f>
        <v>NOVARTIS</v>
      </c>
      <c r="B704" t="s">
        <v>533</v>
      </c>
      <c r="C704" t="s">
        <v>373</v>
      </c>
      <c r="D704" t="s">
        <v>336</v>
      </c>
      <c r="E704" t="s">
        <v>102</v>
      </c>
      <c r="F704" s="111">
        <f>+VLOOKUP(C704,'Selectable Table'!O:P,2,0)</f>
        <v>40700</v>
      </c>
      <c r="G704" s="111" t="str">
        <f>+VLOOKUP(F704,'Selectable Table'!P:Q,2,0)</f>
        <v>Revenues - Third Parties</v>
      </c>
      <c r="I704" t="s">
        <v>186</v>
      </c>
      <c r="J704" s="111">
        <v>2026</v>
      </c>
      <c r="K704" s="111">
        <v>7</v>
      </c>
      <c r="L704" s="111" t="s">
        <v>94</v>
      </c>
      <c r="M704">
        <v>-128.7110587</v>
      </c>
      <c r="N704">
        <v>1</v>
      </c>
      <c r="O704">
        <v>-128.7110587</v>
      </c>
      <c r="P704" t="s">
        <v>615</v>
      </c>
      <c r="Q704" s="111">
        <f>+VLOOKUP(I704,'Selectable Table'!AB:AC,2,0)</f>
        <v>1</v>
      </c>
    </row>
    <row r="705" spans="1:17" x14ac:dyDescent="0.25">
      <c r="A705" s="111" t="str">
        <f>+VLOOKUP(C705,'Selectable Table'!D:EB,2,0)</f>
        <v>NOVARTIS</v>
      </c>
      <c r="B705" t="s">
        <v>534</v>
      </c>
      <c r="C705" t="s">
        <v>373</v>
      </c>
      <c r="D705" t="s">
        <v>336</v>
      </c>
      <c r="E705" t="s">
        <v>102</v>
      </c>
      <c r="F705" s="111">
        <f>+VLOOKUP(C705,'Selectable Table'!O:P,2,0)</f>
        <v>40700</v>
      </c>
      <c r="G705" s="111" t="str">
        <f>+VLOOKUP(F705,'Selectable Table'!P:Q,2,0)</f>
        <v>Revenues - Third Parties</v>
      </c>
      <c r="I705" t="s">
        <v>186</v>
      </c>
      <c r="J705" s="111">
        <v>2026</v>
      </c>
      <c r="K705" s="111">
        <v>7</v>
      </c>
      <c r="L705" s="111" t="s">
        <v>94</v>
      </c>
      <c r="M705">
        <v>-791.16129610000007</v>
      </c>
      <c r="N705">
        <v>1</v>
      </c>
      <c r="O705">
        <v>-791.16129610000007</v>
      </c>
      <c r="P705" t="s">
        <v>615</v>
      </c>
      <c r="Q705" s="111">
        <f>+VLOOKUP(I705,'Selectable Table'!AB:AC,2,0)</f>
        <v>1</v>
      </c>
    </row>
    <row r="706" spans="1:17" x14ac:dyDescent="0.25">
      <c r="A706" s="111" t="str">
        <f>+VLOOKUP(C706,'Selectable Table'!D:EB,2,0)</f>
        <v>BAYER</v>
      </c>
      <c r="B706" t="s">
        <v>535</v>
      </c>
      <c r="C706" t="s">
        <v>536</v>
      </c>
      <c r="D706" t="s">
        <v>336</v>
      </c>
      <c r="E706" t="s">
        <v>102</v>
      </c>
      <c r="F706" s="111">
        <f>+VLOOKUP(C706,'Selectable Table'!O:P,2,0)</f>
        <v>40700</v>
      </c>
      <c r="G706" s="111" t="str">
        <f>+VLOOKUP(F706,'Selectable Table'!P:Q,2,0)</f>
        <v>Revenues - Third Parties</v>
      </c>
      <c r="I706" t="s">
        <v>537</v>
      </c>
      <c r="J706" s="111">
        <v>2026</v>
      </c>
      <c r="K706" s="111">
        <v>7</v>
      </c>
      <c r="L706" s="111" t="s">
        <v>94</v>
      </c>
      <c r="M706">
        <v>-8500.438966249998</v>
      </c>
      <c r="N706">
        <v>1</v>
      </c>
      <c r="O706">
        <v>-8500.438966249998</v>
      </c>
      <c r="P706" t="s">
        <v>615</v>
      </c>
      <c r="Q706" s="111">
        <f>+VLOOKUP(I706,'Selectable Table'!AB:AC,2,0)</f>
        <v>1</v>
      </c>
    </row>
    <row r="707" spans="1:17" x14ac:dyDescent="0.25">
      <c r="A707" s="111" t="str">
        <f>+VLOOKUP(C707,'Selectable Table'!D:EB,2,0)</f>
        <v>BAYER</v>
      </c>
      <c r="B707" t="s">
        <v>538</v>
      </c>
      <c r="C707" t="s">
        <v>536</v>
      </c>
      <c r="D707" t="s">
        <v>336</v>
      </c>
      <c r="E707" t="s">
        <v>102</v>
      </c>
      <c r="F707" s="111">
        <f>+VLOOKUP(C707,'Selectable Table'!O:P,2,0)</f>
        <v>40700</v>
      </c>
      <c r="G707" s="111" t="str">
        <f>+VLOOKUP(F707,'Selectable Table'!P:Q,2,0)</f>
        <v>Revenues - Third Parties</v>
      </c>
      <c r="I707" t="s">
        <v>537</v>
      </c>
      <c r="J707" s="111">
        <v>2026</v>
      </c>
      <c r="K707" s="111">
        <v>7</v>
      </c>
      <c r="L707" s="111" t="s">
        <v>94</v>
      </c>
      <c r="M707">
        <v>-35.427678649999997</v>
      </c>
      <c r="N707">
        <v>1</v>
      </c>
      <c r="O707">
        <v>-35.427678649999997</v>
      </c>
      <c r="P707" t="s">
        <v>615</v>
      </c>
      <c r="Q707" s="111">
        <f>+VLOOKUP(I707,'Selectable Table'!AB:AC,2,0)</f>
        <v>1</v>
      </c>
    </row>
    <row r="708" spans="1:17" x14ac:dyDescent="0.25">
      <c r="A708" s="111" t="str">
        <f>+VLOOKUP(C708,'Selectable Table'!D:EB,2,0)</f>
        <v>NOVARTIS</v>
      </c>
      <c r="B708" t="s">
        <v>792</v>
      </c>
      <c r="C708" t="s">
        <v>373</v>
      </c>
      <c r="D708" t="s">
        <v>336</v>
      </c>
      <c r="E708" t="s">
        <v>102</v>
      </c>
      <c r="F708" s="111">
        <f>+VLOOKUP(C708,'Selectable Table'!O:P,2,0)</f>
        <v>40700</v>
      </c>
      <c r="G708" s="111" t="str">
        <f>+VLOOKUP(F708,'Selectable Table'!P:Q,2,0)</f>
        <v>Revenues - Third Parties</v>
      </c>
      <c r="I708" t="s">
        <v>186</v>
      </c>
      <c r="J708" s="111">
        <v>2026</v>
      </c>
      <c r="K708" s="111">
        <v>7</v>
      </c>
      <c r="L708" s="111" t="s">
        <v>94</v>
      </c>
      <c r="M708">
        <v>-258.19177999999999</v>
      </c>
      <c r="N708">
        <v>1</v>
      </c>
      <c r="O708">
        <v>-258.19177999999999</v>
      </c>
      <c r="P708" t="s">
        <v>615</v>
      </c>
      <c r="Q708" s="111">
        <f>+VLOOKUP(I708,'Selectable Table'!AB:AC,2,0)</f>
        <v>1</v>
      </c>
    </row>
    <row r="709" spans="1:17" x14ac:dyDescent="0.25">
      <c r="A709" s="111" t="str">
        <f>+VLOOKUP(C709,'Selectable Table'!D:EB,2,0)</f>
        <v>NOVARTIS</v>
      </c>
      <c r="B709" t="s">
        <v>539</v>
      </c>
      <c r="C709" t="s">
        <v>373</v>
      </c>
      <c r="D709" t="s">
        <v>336</v>
      </c>
      <c r="E709" t="s">
        <v>102</v>
      </c>
      <c r="F709" s="111">
        <f>+VLOOKUP(C709,'Selectable Table'!O:P,2,0)</f>
        <v>40700</v>
      </c>
      <c r="G709" s="111" t="str">
        <f>+VLOOKUP(F709,'Selectable Table'!P:Q,2,0)</f>
        <v>Revenues - Third Parties</v>
      </c>
      <c r="I709" t="s">
        <v>186</v>
      </c>
      <c r="J709" s="111">
        <v>2026</v>
      </c>
      <c r="K709" s="111">
        <v>7</v>
      </c>
      <c r="L709" s="111" t="s">
        <v>94</v>
      </c>
      <c r="M709">
        <v>-48.578810699999998</v>
      </c>
      <c r="N709">
        <v>1</v>
      </c>
      <c r="O709">
        <v>-48.578810699999998</v>
      </c>
      <c r="P709" t="s">
        <v>615</v>
      </c>
      <c r="Q709" s="111">
        <f>+VLOOKUP(I709,'Selectable Table'!AB:AC,2,0)</f>
        <v>1</v>
      </c>
    </row>
    <row r="710" spans="1:17" x14ac:dyDescent="0.25">
      <c r="A710" s="111" t="str">
        <f>+VLOOKUP(C710,'Selectable Table'!D:EB,2,0)</f>
        <v>NOVARTIS</v>
      </c>
      <c r="B710" t="s">
        <v>540</v>
      </c>
      <c r="C710" t="s">
        <v>373</v>
      </c>
      <c r="D710" t="s">
        <v>336</v>
      </c>
      <c r="E710" t="s">
        <v>102</v>
      </c>
      <c r="F710" s="111">
        <f>+VLOOKUP(C710,'Selectable Table'!O:P,2,0)</f>
        <v>40700</v>
      </c>
      <c r="G710" s="111" t="str">
        <f>+VLOOKUP(F710,'Selectable Table'!P:Q,2,0)</f>
        <v>Revenues - Third Parties</v>
      </c>
      <c r="I710" t="s">
        <v>186</v>
      </c>
      <c r="J710" s="111">
        <v>2026</v>
      </c>
      <c r="K710" s="111">
        <v>7</v>
      </c>
      <c r="L710" s="111" t="s">
        <v>94</v>
      </c>
      <c r="M710">
        <v>-215.97360295000001</v>
      </c>
      <c r="N710">
        <v>1</v>
      </c>
      <c r="O710">
        <v>-215.97360295000001</v>
      </c>
      <c r="P710" t="s">
        <v>615</v>
      </c>
      <c r="Q710" s="111">
        <f>+VLOOKUP(I710,'Selectable Table'!AB:AC,2,0)</f>
        <v>1</v>
      </c>
    </row>
    <row r="711" spans="1:17" x14ac:dyDescent="0.25">
      <c r="A711" s="111" t="str">
        <f>+VLOOKUP(C711,'Selectable Table'!D:EB,2,0)</f>
        <v>NOVARTIS</v>
      </c>
      <c r="B711" t="s">
        <v>541</v>
      </c>
      <c r="C711" t="s">
        <v>373</v>
      </c>
      <c r="D711" t="s">
        <v>336</v>
      </c>
      <c r="E711" t="s">
        <v>102</v>
      </c>
      <c r="F711" s="111">
        <f>+VLOOKUP(C711,'Selectable Table'!O:P,2,0)</f>
        <v>40700</v>
      </c>
      <c r="G711" s="111" t="str">
        <f>+VLOOKUP(F711,'Selectable Table'!P:Q,2,0)</f>
        <v>Revenues - Third Parties</v>
      </c>
      <c r="I711" t="s">
        <v>186</v>
      </c>
      <c r="J711" s="111">
        <v>2026</v>
      </c>
      <c r="K711" s="111">
        <v>7</v>
      </c>
      <c r="L711" s="111" t="s">
        <v>94</v>
      </c>
      <c r="M711">
        <v>-1522.46221995</v>
      </c>
      <c r="N711">
        <v>1</v>
      </c>
      <c r="O711">
        <v>-1522.46221995</v>
      </c>
      <c r="P711" t="s">
        <v>615</v>
      </c>
      <c r="Q711" s="111">
        <f>+VLOOKUP(I711,'Selectable Table'!AB:AC,2,0)</f>
        <v>1</v>
      </c>
    </row>
    <row r="712" spans="1:17" x14ac:dyDescent="0.25">
      <c r="A712" s="111" t="str">
        <f>+VLOOKUP(C712,'Selectable Table'!D:EB,2,0)</f>
        <v>OTH CUST</v>
      </c>
      <c r="B712" t="s">
        <v>542</v>
      </c>
      <c r="C712" t="s">
        <v>543</v>
      </c>
      <c r="D712" t="s">
        <v>336</v>
      </c>
      <c r="E712" t="s">
        <v>102</v>
      </c>
      <c r="F712" s="111">
        <f>+VLOOKUP(C712,'Selectable Table'!O:P,2,0)</f>
        <v>40700</v>
      </c>
      <c r="G712" s="111" t="str">
        <f>+VLOOKUP(F712,'Selectable Table'!P:Q,2,0)</f>
        <v>Revenues - Third Parties</v>
      </c>
      <c r="I712" t="s">
        <v>186</v>
      </c>
      <c r="J712" s="111">
        <v>2026</v>
      </c>
      <c r="K712" s="111">
        <v>7</v>
      </c>
      <c r="L712" s="111" t="s">
        <v>94</v>
      </c>
      <c r="M712">
        <v>-194.13374435</v>
      </c>
      <c r="N712">
        <v>1</v>
      </c>
      <c r="O712">
        <v>-194.13374435</v>
      </c>
      <c r="P712" t="s">
        <v>615</v>
      </c>
      <c r="Q712" s="111">
        <f>+VLOOKUP(I712,'Selectable Table'!AB:AC,2,0)</f>
        <v>1</v>
      </c>
    </row>
    <row r="713" spans="1:17" x14ac:dyDescent="0.25">
      <c r="A713" s="111" t="str">
        <f>+VLOOKUP(C713,'Selectable Table'!D:EB,2,0)</f>
        <v>NOVARTIS</v>
      </c>
      <c r="B713" t="s">
        <v>793</v>
      </c>
      <c r="C713" t="s">
        <v>373</v>
      </c>
      <c r="D713" t="s">
        <v>336</v>
      </c>
      <c r="E713" t="s">
        <v>102</v>
      </c>
      <c r="F713" s="111">
        <f>+VLOOKUP(C713,'Selectable Table'!O:P,2,0)</f>
        <v>40700</v>
      </c>
      <c r="G713" s="111" t="str">
        <f>+VLOOKUP(F713,'Selectable Table'!P:Q,2,0)</f>
        <v>Revenues - Third Parties</v>
      </c>
      <c r="I713" t="s">
        <v>186</v>
      </c>
      <c r="J713" s="111">
        <v>2026</v>
      </c>
      <c r="K713" s="111">
        <v>7</v>
      </c>
      <c r="L713" s="111" t="s">
        <v>94</v>
      </c>
      <c r="M713">
        <v>-1966.70219305</v>
      </c>
      <c r="N713">
        <v>1</v>
      </c>
      <c r="O713">
        <v>-1966.70219305</v>
      </c>
      <c r="P713" t="s">
        <v>615</v>
      </c>
      <c r="Q713" s="111">
        <f>+VLOOKUP(I713,'Selectable Table'!AB:AC,2,0)</f>
        <v>1</v>
      </c>
    </row>
    <row r="714" spans="1:17" x14ac:dyDescent="0.25">
      <c r="A714" s="111" t="str">
        <f>+VLOOKUP(C714,'Selectable Table'!D:EB,2,0)</f>
        <v>NOVARTIS</v>
      </c>
      <c r="B714" t="s">
        <v>545</v>
      </c>
      <c r="C714" t="s">
        <v>373</v>
      </c>
      <c r="D714" t="s">
        <v>336</v>
      </c>
      <c r="E714" t="s">
        <v>102</v>
      </c>
      <c r="F714" s="111">
        <f>+VLOOKUP(C714,'Selectable Table'!O:P,2,0)</f>
        <v>40700</v>
      </c>
      <c r="G714" s="111" t="str">
        <f>+VLOOKUP(F714,'Selectable Table'!P:Q,2,0)</f>
        <v>Revenues - Third Parties</v>
      </c>
      <c r="I714" t="s">
        <v>186</v>
      </c>
      <c r="J714" s="111">
        <v>2026</v>
      </c>
      <c r="K714" s="111">
        <v>7</v>
      </c>
      <c r="L714" s="111" t="s">
        <v>94</v>
      </c>
      <c r="M714">
        <v>-374.95123399999994</v>
      </c>
      <c r="N714">
        <v>1</v>
      </c>
      <c r="O714">
        <v>-374.95123399999994</v>
      </c>
      <c r="P714" t="s">
        <v>615</v>
      </c>
      <c r="Q714" s="111">
        <f>+VLOOKUP(I714,'Selectable Table'!AB:AC,2,0)</f>
        <v>1</v>
      </c>
    </row>
    <row r="715" spans="1:17" x14ac:dyDescent="0.25">
      <c r="A715" s="111" t="str">
        <f>+VLOOKUP(C715,'Selectable Table'!D:EB,2,0)</f>
        <v>BAYER</v>
      </c>
      <c r="B715" t="s">
        <v>548</v>
      </c>
      <c r="C715" t="s">
        <v>536</v>
      </c>
      <c r="D715" t="s">
        <v>336</v>
      </c>
      <c r="E715" t="s">
        <v>102</v>
      </c>
      <c r="F715" s="111">
        <f>+VLOOKUP(C715,'Selectable Table'!O:P,2,0)</f>
        <v>40700</v>
      </c>
      <c r="G715" s="111" t="str">
        <f>+VLOOKUP(F715,'Selectable Table'!P:Q,2,0)</f>
        <v>Revenues - Third Parties</v>
      </c>
      <c r="I715" t="s">
        <v>537</v>
      </c>
      <c r="J715" s="111">
        <v>2026</v>
      </c>
      <c r="K715" s="111">
        <v>7</v>
      </c>
      <c r="L715" s="111" t="s">
        <v>94</v>
      </c>
      <c r="M715">
        <v>-404.49454185000002</v>
      </c>
      <c r="N715">
        <v>1</v>
      </c>
      <c r="O715">
        <v>-404.49454185000002</v>
      </c>
      <c r="P715" t="s">
        <v>615</v>
      </c>
      <c r="Q715" s="111">
        <f>+VLOOKUP(I715,'Selectable Table'!AB:AC,2,0)</f>
        <v>1</v>
      </c>
    </row>
    <row r="716" spans="1:17" x14ac:dyDescent="0.25">
      <c r="A716" s="111" t="str">
        <f>+VLOOKUP(C716,'Selectable Table'!D:EB,2,0)</f>
        <v>OTH CUST</v>
      </c>
      <c r="B716" t="s">
        <v>3183</v>
      </c>
      <c r="C716" t="s">
        <v>3192</v>
      </c>
      <c r="D716" t="s">
        <v>336</v>
      </c>
      <c r="E716" t="s">
        <v>102</v>
      </c>
      <c r="F716" s="111">
        <f>+VLOOKUP(C716,'Selectable Table'!O:P,2,0)</f>
        <v>40700</v>
      </c>
      <c r="G716" s="111" t="str">
        <f>+VLOOKUP(F716,'Selectable Table'!P:Q,2,0)</f>
        <v>Revenues - Third Parties</v>
      </c>
      <c r="I716" t="s">
        <v>186</v>
      </c>
      <c r="J716" s="111">
        <v>2026</v>
      </c>
      <c r="K716" s="111">
        <v>7</v>
      </c>
      <c r="L716" s="111" t="s">
        <v>94</v>
      </c>
      <c r="M716">
        <v>-2051.2900232999996</v>
      </c>
      <c r="N716">
        <v>1</v>
      </c>
      <c r="O716">
        <v>-2051.2900232999996</v>
      </c>
      <c r="P716" t="s">
        <v>615</v>
      </c>
      <c r="Q716" s="111">
        <f>+VLOOKUP(I716,'Selectable Table'!AB:AC,2,0)</f>
        <v>1</v>
      </c>
    </row>
    <row r="717" spans="1:17" x14ac:dyDescent="0.25">
      <c r="A717" s="111" t="str">
        <f>+VLOOKUP(C717,'Selectable Table'!D:EB,2,0)</f>
        <v>OTH CUST</v>
      </c>
      <c r="B717" t="s">
        <v>550</v>
      </c>
      <c r="C717" t="s">
        <v>551</v>
      </c>
      <c r="D717" t="s">
        <v>336</v>
      </c>
      <c r="E717" t="s">
        <v>102</v>
      </c>
      <c r="F717" s="111">
        <f>+VLOOKUP(C717,'Selectable Table'!O:P,2,0)</f>
        <v>40700</v>
      </c>
      <c r="G717" s="111" t="str">
        <f>+VLOOKUP(F717,'Selectable Table'!P:Q,2,0)</f>
        <v>Revenues - Third Parties</v>
      </c>
      <c r="I717" t="s">
        <v>186</v>
      </c>
      <c r="J717" s="111">
        <v>2026</v>
      </c>
      <c r="K717" s="111">
        <v>7</v>
      </c>
      <c r="L717" s="111" t="s">
        <v>94</v>
      </c>
      <c r="M717">
        <v>-8636.4004103999978</v>
      </c>
      <c r="N717">
        <v>1</v>
      </c>
      <c r="O717">
        <v>-8636.4004103999978</v>
      </c>
      <c r="P717" t="s">
        <v>615</v>
      </c>
      <c r="Q717" s="111">
        <f>+VLOOKUP(I717,'Selectable Table'!AB:AC,2,0)</f>
        <v>1</v>
      </c>
    </row>
    <row r="718" spans="1:17" x14ac:dyDescent="0.25">
      <c r="A718" s="111" t="str">
        <f>+VLOOKUP(C718,'Selectable Table'!D:EB,2,0)</f>
        <v>NOVARTIS</v>
      </c>
      <c r="B718" t="s">
        <v>2106</v>
      </c>
      <c r="C718" t="s">
        <v>373</v>
      </c>
      <c r="D718" t="s">
        <v>336</v>
      </c>
      <c r="E718" t="s">
        <v>102</v>
      </c>
      <c r="F718" s="111">
        <f>+VLOOKUP(C718,'Selectable Table'!O:P,2,0)</f>
        <v>40700</v>
      </c>
      <c r="G718" s="111" t="str">
        <f>+VLOOKUP(F718,'Selectable Table'!P:Q,2,0)</f>
        <v>Revenues - Third Parties</v>
      </c>
      <c r="I718" t="s">
        <v>125</v>
      </c>
      <c r="J718" s="111">
        <v>2026</v>
      </c>
      <c r="K718" s="111">
        <v>7</v>
      </c>
      <c r="L718" s="111" t="s">
        <v>94</v>
      </c>
      <c r="M718">
        <v>-31.917798849999997</v>
      </c>
      <c r="N718">
        <v>1</v>
      </c>
      <c r="O718">
        <v>-31.917798849999997</v>
      </c>
      <c r="P718" t="s">
        <v>615</v>
      </c>
      <c r="Q718" s="111">
        <f>+VLOOKUP(I718,'Selectable Table'!AB:AC,2,0)</f>
        <v>1</v>
      </c>
    </row>
    <row r="719" spans="1:17" x14ac:dyDescent="0.25">
      <c r="A719" s="111" t="str">
        <f>+VLOOKUP(C719,'Selectable Table'!D:EB,2,0)</f>
        <v>OTH CUST</v>
      </c>
      <c r="B719" t="s">
        <v>555</v>
      </c>
      <c r="C719" t="s">
        <v>556</v>
      </c>
      <c r="D719" t="s">
        <v>336</v>
      </c>
      <c r="E719" t="s">
        <v>102</v>
      </c>
      <c r="F719" s="111">
        <f>+VLOOKUP(C719,'Selectable Table'!O:P,2,0)</f>
        <v>40700</v>
      </c>
      <c r="G719" s="111" t="str">
        <f>+VLOOKUP(F719,'Selectable Table'!P:Q,2,0)</f>
        <v>Revenues - Third Parties</v>
      </c>
      <c r="I719" t="s">
        <v>186</v>
      </c>
      <c r="J719" s="111">
        <v>2026</v>
      </c>
      <c r="K719" s="111">
        <v>7</v>
      </c>
      <c r="L719" s="111" t="s">
        <v>94</v>
      </c>
      <c r="M719">
        <v>-432.27472189999997</v>
      </c>
      <c r="N719">
        <v>1</v>
      </c>
      <c r="O719">
        <v>-432.27472189999997</v>
      </c>
      <c r="P719" t="s">
        <v>615</v>
      </c>
      <c r="Q719" s="111">
        <f>+VLOOKUP(I719,'Selectable Table'!AB:AC,2,0)</f>
        <v>1</v>
      </c>
    </row>
    <row r="720" spans="1:17" x14ac:dyDescent="0.25">
      <c r="A720" s="111" t="str">
        <f>+VLOOKUP(C720,'Selectable Table'!D:EB,2,0)</f>
        <v>NOVARTIS</v>
      </c>
      <c r="B720" t="s">
        <v>557</v>
      </c>
      <c r="C720" t="s">
        <v>373</v>
      </c>
      <c r="D720" t="s">
        <v>336</v>
      </c>
      <c r="E720" t="s">
        <v>102</v>
      </c>
      <c r="F720" s="111">
        <f>+VLOOKUP(C720,'Selectable Table'!O:P,2,0)</f>
        <v>40700</v>
      </c>
      <c r="G720" s="111" t="str">
        <f>+VLOOKUP(F720,'Selectable Table'!P:Q,2,0)</f>
        <v>Revenues - Third Parties</v>
      </c>
      <c r="I720" t="s">
        <v>186</v>
      </c>
      <c r="J720" s="111">
        <v>2026</v>
      </c>
      <c r="K720" s="111">
        <v>7</v>
      </c>
      <c r="L720" s="111" t="s">
        <v>94</v>
      </c>
      <c r="M720">
        <v>-28567.014040950002</v>
      </c>
      <c r="N720">
        <v>1</v>
      </c>
      <c r="O720">
        <v>-28567.014040950002</v>
      </c>
      <c r="P720" t="s">
        <v>615</v>
      </c>
      <c r="Q720" s="111">
        <f>+VLOOKUP(I720,'Selectable Table'!AB:AC,2,0)</f>
        <v>1</v>
      </c>
    </row>
    <row r="721" spans="1:17" x14ac:dyDescent="0.25">
      <c r="A721" s="111" t="str">
        <f>+VLOOKUP(C721,'Selectable Table'!D:EB,2,0)</f>
        <v>NOVARTIS</v>
      </c>
      <c r="B721" t="s">
        <v>558</v>
      </c>
      <c r="C721" t="s">
        <v>373</v>
      </c>
      <c r="D721" t="s">
        <v>336</v>
      </c>
      <c r="E721" t="s">
        <v>102</v>
      </c>
      <c r="F721" s="111">
        <f>+VLOOKUP(C721,'Selectable Table'!O:P,2,0)</f>
        <v>40700</v>
      </c>
      <c r="G721" s="111" t="str">
        <f>+VLOOKUP(F721,'Selectable Table'!P:Q,2,0)</f>
        <v>Revenues - Third Parties</v>
      </c>
      <c r="I721" t="s">
        <v>186</v>
      </c>
      <c r="J721" s="111">
        <v>2026</v>
      </c>
      <c r="K721" s="111">
        <v>7</v>
      </c>
      <c r="L721" s="111" t="s">
        <v>94</v>
      </c>
      <c r="M721">
        <v>-395.64478659999992</v>
      </c>
      <c r="N721">
        <v>1</v>
      </c>
      <c r="O721">
        <v>-395.64478659999992</v>
      </c>
      <c r="P721" t="s">
        <v>615</v>
      </c>
      <c r="Q721" s="111">
        <f>+VLOOKUP(I721,'Selectable Table'!AB:AC,2,0)</f>
        <v>1</v>
      </c>
    </row>
    <row r="722" spans="1:17" x14ac:dyDescent="0.25">
      <c r="A722" s="111" t="str">
        <f>+VLOOKUP(C722,'Selectable Table'!D:EB,2,0)</f>
        <v>NOVARTIS</v>
      </c>
      <c r="B722" t="s">
        <v>559</v>
      </c>
      <c r="C722" t="s">
        <v>373</v>
      </c>
      <c r="D722" t="s">
        <v>336</v>
      </c>
      <c r="E722" t="s">
        <v>102</v>
      </c>
      <c r="F722" s="111">
        <f>+VLOOKUP(C722,'Selectable Table'!O:P,2,0)</f>
        <v>40700</v>
      </c>
      <c r="G722" s="111" t="str">
        <f>+VLOOKUP(F722,'Selectable Table'!P:Q,2,0)</f>
        <v>Revenues - Third Parties</v>
      </c>
      <c r="I722" t="s">
        <v>186</v>
      </c>
      <c r="J722" s="111">
        <v>2026</v>
      </c>
      <c r="K722" s="111">
        <v>7</v>
      </c>
      <c r="L722" s="111" t="s">
        <v>94</v>
      </c>
      <c r="M722">
        <v>-6951.6103436499989</v>
      </c>
      <c r="N722">
        <v>1</v>
      </c>
      <c r="O722">
        <v>-6951.6103436499989</v>
      </c>
      <c r="P722" t="s">
        <v>615</v>
      </c>
      <c r="Q722" s="111">
        <f>+VLOOKUP(I722,'Selectable Table'!AB:AC,2,0)</f>
        <v>1</v>
      </c>
    </row>
    <row r="723" spans="1:17" x14ac:dyDescent="0.25">
      <c r="A723" s="111" t="str">
        <f>+VLOOKUP(C723,'Selectable Table'!D:EB,2,0)</f>
        <v>OTH CUST</v>
      </c>
      <c r="B723" t="s">
        <v>3184</v>
      </c>
      <c r="C723" t="s">
        <v>623</v>
      </c>
      <c r="D723" t="s">
        <v>336</v>
      </c>
      <c r="E723" t="s">
        <v>102</v>
      </c>
      <c r="F723" s="111">
        <f>+VLOOKUP(C723,'Selectable Table'!O:P,2,0)</f>
        <v>40900</v>
      </c>
      <c r="G723" s="111" t="str">
        <f>+VLOOKUP(F723,'Selectable Table'!P:Q,2,0)</f>
        <v>Revenues- IC</v>
      </c>
      <c r="I723" t="s">
        <v>186</v>
      </c>
      <c r="J723" s="111">
        <v>2026</v>
      </c>
      <c r="K723" s="111">
        <v>7</v>
      </c>
      <c r="L723" s="111" t="s">
        <v>94</v>
      </c>
      <c r="M723">
        <v>-4654.2739253499994</v>
      </c>
      <c r="N723">
        <v>1</v>
      </c>
      <c r="O723">
        <v>-4654.2739253499994</v>
      </c>
      <c r="P723" t="s">
        <v>615</v>
      </c>
      <c r="Q723" s="111">
        <f>+VLOOKUP(I723,'Selectable Table'!AB:AC,2,0)</f>
        <v>1</v>
      </c>
    </row>
    <row r="724" spans="1:17" x14ac:dyDescent="0.25">
      <c r="A724" s="111" t="str">
        <f>+VLOOKUP(C724,'Selectable Table'!D:EB,2,0)</f>
        <v>NOVARTIS</v>
      </c>
      <c r="B724" t="s">
        <v>561</v>
      </c>
      <c r="C724" t="s">
        <v>373</v>
      </c>
      <c r="D724" t="s">
        <v>336</v>
      </c>
      <c r="E724" t="s">
        <v>102</v>
      </c>
      <c r="F724" s="111">
        <f>+VLOOKUP(C724,'Selectable Table'!O:P,2,0)</f>
        <v>40700</v>
      </c>
      <c r="G724" s="111" t="str">
        <f>+VLOOKUP(F724,'Selectable Table'!P:Q,2,0)</f>
        <v>Revenues - Third Parties</v>
      </c>
      <c r="I724" t="s">
        <v>186</v>
      </c>
      <c r="J724" s="111">
        <v>2026</v>
      </c>
      <c r="K724" s="111">
        <v>7</v>
      </c>
      <c r="L724" s="111" t="s">
        <v>94</v>
      </c>
      <c r="M724">
        <v>-194.10781599999999</v>
      </c>
      <c r="N724">
        <v>1</v>
      </c>
      <c r="O724">
        <v>-194.10781599999999</v>
      </c>
      <c r="P724" t="s">
        <v>615</v>
      </c>
      <c r="Q724" s="111">
        <f>+VLOOKUP(I724,'Selectable Table'!AB:AC,2,0)</f>
        <v>1</v>
      </c>
    </row>
    <row r="725" spans="1:17" x14ac:dyDescent="0.25">
      <c r="A725" s="111" t="str">
        <f>+VLOOKUP(C725,'Selectable Table'!D:EB,2,0)</f>
        <v>OTH CUST</v>
      </c>
      <c r="B725" t="s">
        <v>562</v>
      </c>
      <c r="C725" t="s">
        <v>395</v>
      </c>
      <c r="D725" t="s">
        <v>336</v>
      </c>
      <c r="E725" t="s">
        <v>102</v>
      </c>
      <c r="F725" s="111">
        <f>+VLOOKUP(C725,'Selectable Table'!O:P,2,0)</f>
        <v>40700</v>
      </c>
      <c r="G725" s="111" t="str">
        <f>+VLOOKUP(F725,'Selectable Table'!P:Q,2,0)</f>
        <v>Revenues - Third Parties</v>
      </c>
      <c r="I725" t="s">
        <v>186</v>
      </c>
      <c r="J725" s="111">
        <v>2026</v>
      </c>
      <c r="K725" s="111">
        <v>7</v>
      </c>
      <c r="L725" s="111" t="s">
        <v>94</v>
      </c>
      <c r="M725">
        <v>-5293.8785570999999</v>
      </c>
      <c r="N725">
        <v>1</v>
      </c>
      <c r="O725">
        <v>-5293.8785570999999</v>
      </c>
      <c r="P725" t="s">
        <v>615</v>
      </c>
      <c r="Q725" s="111">
        <f>+VLOOKUP(I725,'Selectable Table'!AB:AC,2,0)</f>
        <v>1</v>
      </c>
    </row>
    <row r="726" spans="1:17" x14ac:dyDescent="0.25">
      <c r="A726" s="111" t="str">
        <f>+VLOOKUP(C726,'Selectable Table'!D:EB,2,0)</f>
        <v>BAYER</v>
      </c>
      <c r="B726" t="s">
        <v>563</v>
      </c>
      <c r="C726" t="s">
        <v>536</v>
      </c>
      <c r="D726" t="s">
        <v>336</v>
      </c>
      <c r="E726" t="s">
        <v>102</v>
      </c>
      <c r="F726" s="111">
        <f>+VLOOKUP(C726,'Selectable Table'!O:P,2,0)</f>
        <v>40700</v>
      </c>
      <c r="G726" s="111" t="str">
        <f>+VLOOKUP(F726,'Selectable Table'!P:Q,2,0)</f>
        <v>Revenues - Third Parties</v>
      </c>
      <c r="I726" t="s">
        <v>537</v>
      </c>
      <c r="J726" s="111">
        <v>2026</v>
      </c>
      <c r="K726" s="111">
        <v>7</v>
      </c>
      <c r="L726" s="111" t="s">
        <v>94</v>
      </c>
      <c r="M726">
        <v>-318.53114439999996</v>
      </c>
      <c r="N726">
        <v>1</v>
      </c>
      <c r="O726">
        <v>-318.53114439999996</v>
      </c>
      <c r="P726" t="s">
        <v>615</v>
      </c>
      <c r="Q726" s="111">
        <f>+VLOOKUP(I726,'Selectable Table'!AB:AC,2,0)</f>
        <v>1</v>
      </c>
    </row>
    <row r="727" spans="1:17" x14ac:dyDescent="0.25">
      <c r="A727" s="111" t="str">
        <f>+VLOOKUP(C727,'Selectable Table'!D:EB,2,0)</f>
        <v>OTH CUST</v>
      </c>
      <c r="B727" t="s">
        <v>3185</v>
      </c>
      <c r="C727" t="s">
        <v>623</v>
      </c>
      <c r="D727" t="s">
        <v>336</v>
      </c>
      <c r="E727" t="s">
        <v>102</v>
      </c>
      <c r="F727" s="111">
        <f>+VLOOKUP(C727,'Selectable Table'!O:P,2,0)</f>
        <v>40900</v>
      </c>
      <c r="G727" s="111" t="str">
        <f>+VLOOKUP(F727,'Selectable Table'!P:Q,2,0)</f>
        <v>Revenues- IC</v>
      </c>
      <c r="I727" t="s">
        <v>186</v>
      </c>
      <c r="J727" s="111">
        <v>2026</v>
      </c>
      <c r="K727" s="111">
        <v>7</v>
      </c>
      <c r="L727" s="111" t="s">
        <v>94</v>
      </c>
      <c r="M727">
        <v>-22.205584799999997</v>
      </c>
      <c r="N727">
        <v>1</v>
      </c>
      <c r="O727">
        <v>-22.205584799999997</v>
      </c>
      <c r="P727" t="s">
        <v>615</v>
      </c>
      <c r="Q727" s="111">
        <f>+VLOOKUP(I727,'Selectable Table'!AB:AC,2,0)</f>
        <v>1</v>
      </c>
    </row>
    <row r="728" spans="1:17" x14ac:dyDescent="0.25">
      <c r="A728" s="111" t="str">
        <f>+VLOOKUP(C728,'Selectable Table'!D:EB,2,0)</f>
        <v>NOVARTIS</v>
      </c>
      <c r="B728" t="s">
        <v>795</v>
      </c>
      <c r="C728" t="s">
        <v>373</v>
      </c>
      <c r="D728" t="s">
        <v>336</v>
      </c>
      <c r="E728" t="s">
        <v>102</v>
      </c>
      <c r="F728" s="111">
        <f>+VLOOKUP(C728,'Selectable Table'!O:P,2,0)</f>
        <v>40700</v>
      </c>
      <c r="G728" s="111" t="str">
        <f>+VLOOKUP(F728,'Selectable Table'!P:Q,2,0)</f>
        <v>Revenues - Third Parties</v>
      </c>
      <c r="I728" t="s">
        <v>186</v>
      </c>
      <c r="J728" s="111">
        <v>2026</v>
      </c>
      <c r="K728" s="111">
        <v>7</v>
      </c>
      <c r="L728" s="111" t="s">
        <v>94</v>
      </c>
      <c r="M728">
        <v>-5.6168993999999994</v>
      </c>
      <c r="N728">
        <v>1</v>
      </c>
      <c r="O728">
        <v>-5.6168993999999994</v>
      </c>
      <c r="P728" t="s">
        <v>615</v>
      </c>
      <c r="Q728" s="111">
        <f>+VLOOKUP(I728,'Selectable Table'!AB:AC,2,0)</f>
        <v>1</v>
      </c>
    </row>
    <row r="729" spans="1:17" x14ac:dyDescent="0.25">
      <c r="A729" s="111" t="str">
        <f>+VLOOKUP(C729,'Selectable Table'!D:EB,2,0)</f>
        <v>GILEAD SCI</v>
      </c>
      <c r="B729" t="s">
        <v>564</v>
      </c>
      <c r="C729" t="s">
        <v>389</v>
      </c>
      <c r="D729" t="s">
        <v>336</v>
      </c>
      <c r="E729" t="s">
        <v>102</v>
      </c>
      <c r="F729" s="111">
        <f>+VLOOKUP(C729,'Selectable Table'!O:P,2,0)</f>
        <v>40700</v>
      </c>
      <c r="G729" s="111" t="str">
        <f>+VLOOKUP(F729,'Selectable Table'!P:Q,2,0)</f>
        <v>Revenues - Third Parties</v>
      </c>
      <c r="I729" t="s">
        <v>186</v>
      </c>
      <c r="J729" s="111">
        <v>2026</v>
      </c>
      <c r="K729" s="111">
        <v>7</v>
      </c>
      <c r="L729" s="111" t="s">
        <v>94</v>
      </c>
      <c r="M729">
        <v>-2338.8395187499996</v>
      </c>
      <c r="N729">
        <v>1</v>
      </c>
      <c r="O729">
        <v>-2338.8395187499996</v>
      </c>
      <c r="P729" t="s">
        <v>615</v>
      </c>
      <c r="Q729" s="111">
        <f>+VLOOKUP(I729,'Selectable Table'!AB:AC,2,0)</f>
        <v>1</v>
      </c>
    </row>
    <row r="730" spans="1:17" x14ac:dyDescent="0.25">
      <c r="A730" s="111" t="str">
        <f>+VLOOKUP(C730,'Selectable Table'!D:EB,2,0)</f>
        <v>NOVARTIS</v>
      </c>
      <c r="B730" t="s">
        <v>3186</v>
      </c>
      <c r="C730" t="s">
        <v>373</v>
      </c>
      <c r="D730" t="s">
        <v>336</v>
      </c>
      <c r="E730" t="s">
        <v>102</v>
      </c>
      <c r="F730" s="111">
        <f>+VLOOKUP(C730,'Selectable Table'!O:P,2,0)</f>
        <v>40700</v>
      </c>
      <c r="G730" s="111" t="str">
        <f>+VLOOKUP(F730,'Selectable Table'!P:Q,2,0)</f>
        <v>Revenues - Third Parties</v>
      </c>
      <c r="I730" t="s">
        <v>186</v>
      </c>
      <c r="J730" s="111">
        <v>2026</v>
      </c>
      <c r="K730" s="111">
        <v>7</v>
      </c>
      <c r="L730" s="111" t="s">
        <v>94</v>
      </c>
      <c r="M730">
        <v>-29275.664504099994</v>
      </c>
      <c r="N730">
        <v>1</v>
      </c>
      <c r="O730">
        <v>-29275.664504099994</v>
      </c>
      <c r="P730" t="s">
        <v>615</v>
      </c>
      <c r="Q730" s="111">
        <f>+VLOOKUP(I730,'Selectable Table'!AB:AC,2,0)</f>
        <v>1</v>
      </c>
    </row>
    <row r="731" spans="1:17" x14ac:dyDescent="0.25">
      <c r="A731" s="111" t="str">
        <f>+VLOOKUP(C731,'Selectable Table'!D:EB,2,0)</f>
        <v>BAYER</v>
      </c>
      <c r="B731" t="s">
        <v>3187</v>
      </c>
      <c r="C731" t="s">
        <v>536</v>
      </c>
      <c r="D731" t="s">
        <v>336</v>
      </c>
      <c r="E731" t="s">
        <v>102</v>
      </c>
      <c r="F731" s="111">
        <f>+VLOOKUP(C731,'Selectable Table'!O:P,2,0)</f>
        <v>40700</v>
      </c>
      <c r="G731" s="111" t="str">
        <f>+VLOOKUP(F731,'Selectable Table'!P:Q,2,0)</f>
        <v>Revenues - Third Parties</v>
      </c>
      <c r="I731" t="s">
        <v>537</v>
      </c>
      <c r="J731" s="111">
        <v>2026</v>
      </c>
      <c r="K731" s="111">
        <v>7</v>
      </c>
      <c r="L731" s="111" t="s">
        <v>94</v>
      </c>
      <c r="M731">
        <v>-577.48166979999996</v>
      </c>
      <c r="N731">
        <v>1</v>
      </c>
      <c r="O731">
        <v>-577.48166979999996</v>
      </c>
      <c r="P731" t="s">
        <v>615</v>
      </c>
      <c r="Q731" s="111">
        <f>+VLOOKUP(I731,'Selectable Table'!AB:AC,2,0)</f>
        <v>1</v>
      </c>
    </row>
    <row r="732" spans="1:17" x14ac:dyDescent="0.25">
      <c r="A732" s="111" t="str">
        <f>+VLOOKUP(C732,'Selectable Table'!D:EB,2,0)</f>
        <v>ASTRAZENECA</v>
      </c>
      <c r="B732" t="s">
        <v>302</v>
      </c>
      <c r="C732" t="s">
        <v>296</v>
      </c>
      <c r="D732" t="s">
        <v>336</v>
      </c>
      <c r="E732" t="s">
        <v>102</v>
      </c>
      <c r="F732" s="111">
        <f>+VLOOKUP(C732,'Selectable Table'!O:P,2,0)</f>
        <v>40700</v>
      </c>
      <c r="G732" s="111" t="str">
        <f>+VLOOKUP(F732,'Selectable Table'!P:Q,2,0)</f>
        <v>Revenues - Third Parties</v>
      </c>
      <c r="I732" t="s">
        <v>186</v>
      </c>
      <c r="J732" s="111">
        <v>2026</v>
      </c>
      <c r="K732" s="111">
        <v>7</v>
      </c>
      <c r="L732" s="111" t="s">
        <v>94</v>
      </c>
      <c r="M732">
        <v>-117.34488885</v>
      </c>
      <c r="N732">
        <v>1</v>
      </c>
      <c r="O732">
        <v>-117.34488885</v>
      </c>
      <c r="P732" t="s">
        <v>615</v>
      </c>
      <c r="Q732" s="111">
        <f>+VLOOKUP(I732,'Selectable Table'!AB:AC,2,0)</f>
        <v>1</v>
      </c>
    </row>
    <row r="733" spans="1:17" x14ac:dyDescent="0.25">
      <c r="A733" s="111" t="str">
        <f>+VLOOKUP(C733,'Selectable Table'!D:EB,2,0)</f>
        <v>ASTRAZENECA</v>
      </c>
      <c r="B733" t="s">
        <v>567</v>
      </c>
      <c r="C733" t="s">
        <v>296</v>
      </c>
      <c r="D733" t="s">
        <v>336</v>
      </c>
      <c r="E733" t="s">
        <v>102</v>
      </c>
      <c r="F733" s="111">
        <f>+VLOOKUP(C733,'Selectable Table'!O:P,2,0)</f>
        <v>40700</v>
      </c>
      <c r="G733" s="111" t="str">
        <f>+VLOOKUP(F733,'Selectable Table'!P:Q,2,0)</f>
        <v>Revenues - Third Parties</v>
      </c>
      <c r="I733" t="s">
        <v>186</v>
      </c>
      <c r="J733" s="111">
        <v>2026</v>
      </c>
      <c r="K733" s="111">
        <v>7</v>
      </c>
      <c r="L733" s="111" t="s">
        <v>94</v>
      </c>
      <c r="M733">
        <v>-1758.9465124000001</v>
      </c>
      <c r="N733">
        <v>1</v>
      </c>
      <c r="O733">
        <v>-1758.9465124000001</v>
      </c>
      <c r="P733" t="s">
        <v>615</v>
      </c>
      <c r="Q733" s="111">
        <f>+VLOOKUP(I733,'Selectable Table'!AB:AC,2,0)</f>
        <v>1</v>
      </c>
    </row>
    <row r="734" spans="1:17" x14ac:dyDescent="0.25">
      <c r="A734" s="111" t="str">
        <f>+VLOOKUP(C734,'Selectable Table'!D:EB,2,0)</f>
        <v>PFIZER</v>
      </c>
      <c r="B734" t="s">
        <v>570</v>
      </c>
      <c r="C734" t="s">
        <v>252</v>
      </c>
      <c r="D734" t="s">
        <v>336</v>
      </c>
      <c r="E734" t="s">
        <v>102</v>
      </c>
      <c r="F734" s="111">
        <f>+VLOOKUP(C734,'Selectable Table'!O:P,2,0)</f>
        <v>40700</v>
      </c>
      <c r="G734" s="111" t="str">
        <f>+VLOOKUP(F734,'Selectable Table'!P:Q,2,0)</f>
        <v>Revenues - Third Parties</v>
      </c>
      <c r="I734" t="s">
        <v>186</v>
      </c>
      <c r="J734" s="111">
        <v>2026</v>
      </c>
      <c r="K734" s="111">
        <v>7</v>
      </c>
      <c r="L734" s="111" t="s">
        <v>94</v>
      </c>
      <c r="M734">
        <v>-200.69361689999999</v>
      </c>
      <c r="N734">
        <v>1</v>
      </c>
      <c r="O734">
        <v>-200.69361689999999</v>
      </c>
      <c r="P734" t="s">
        <v>615</v>
      </c>
      <c r="Q734" s="111">
        <f>+VLOOKUP(I734,'Selectable Table'!AB:AC,2,0)</f>
        <v>1</v>
      </c>
    </row>
    <row r="735" spans="1:17" x14ac:dyDescent="0.25">
      <c r="A735" s="111" t="str">
        <f>+VLOOKUP(C735,'Selectable Table'!D:EB,2,0)</f>
        <v>ASTRAZENECA</v>
      </c>
      <c r="B735" t="s">
        <v>303</v>
      </c>
      <c r="C735" t="s">
        <v>296</v>
      </c>
      <c r="D735" t="s">
        <v>336</v>
      </c>
      <c r="E735" t="s">
        <v>102</v>
      </c>
      <c r="F735" s="111">
        <f>+VLOOKUP(C735,'Selectable Table'!O:P,2,0)</f>
        <v>40700</v>
      </c>
      <c r="G735" s="111" t="str">
        <f>+VLOOKUP(F735,'Selectable Table'!P:Q,2,0)</f>
        <v>Revenues - Third Parties</v>
      </c>
      <c r="I735" t="s">
        <v>186</v>
      </c>
      <c r="J735" s="111">
        <v>2026</v>
      </c>
      <c r="K735" s="111">
        <v>7</v>
      </c>
      <c r="L735" s="111" t="s">
        <v>94</v>
      </c>
      <c r="M735">
        <v>-1059.9877935499999</v>
      </c>
      <c r="N735">
        <v>1</v>
      </c>
      <c r="O735">
        <v>-1059.9877935499999</v>
      </c>
      <c r="P735" t="s">
        <v>615</v>
      </c>
      <c r="Q735" s="111">
        <f>+VLOOKUP(I735,'Selectable Table'!AB:AC,2,0)</f>
        <v>1</v>
      </c>
    </row>
    <row r="736" spans="1:17" x14ac:dyDescent="0.25">
      <c r="A736" s="111" t="str">
        <f>+VLOOKUP(C736,'Selectable Table'!D:EB,2,0)</f>
        <v>ASTRAZENECA</v>
      </c>
      <c r="B736" t="s">
        <v>571</v>
      </c>
      <c r="C736" t="s">
        <v>296</v>
      </c>
      <c r="D736" t="s">
        <v>336</v>
      </c>
      <c r="E736" t="s">
        <v>102</v>
      </c>
      <c r="F736" s="111">
        <f>+VLOOKUP(C736,'Selectable Table'!O:P,2,0)</f>
        <v>40700</v>
      </c>
      <c r="G736" s="111" t="str">
        <f>+VLOOKUP(F736,'Selectable Table'!P:Q,2,0)</f>
        <v>Revenues - Third Parties</v>
      </c>
      <c r="I736" t="s">
        <v>186</v>
      </c>
      <c r="J736" s="111">
        <v>2026</v>
      </c>
      <c r="K736" s="111">
        <v>7</v>
      </c>
      <c r="L736" s="111" t="s">
        <v>94</v>
      </c>
      <c r="M736">
        <v>-318.27459019999992</v>
      </c>
      <c r="N736">
        <v>1</v>
      </c>
      <c r="O736">
        <v>-318.27459019999992</v>
      </c>
      <c r="P736" t="s">
        <v>615</v>
      </c>
      <c r="Q736" s="111">
        <f>+VLOOKUP(I736,'Selectable Table'!AB:AC,2,0)</f>
        <v>1</v>
      </c>
    </row>
    <row r="737" spans="1:17" x14ac:dyDescent="0.25">
      <c r="A737" s="111" t="str">
        <f>+VLOOKUP(C737,'Selectable Table'!D:EB,2,0)</f>
        <v>ASTRAZENECA</v>
      </c>
      <c r="B737" t="s">
        <v>798</v>
      </c>
      <c r="C737" t="s">
        <v>296</v>
      </c>
      <c r="D737" t="s">
        <v>336</v>
      </c>
      <c r="E737" t="s">
        <v>102</v>
      </c>
      <c r="F737" s="111">
        <f>+VLOOKUP(C737,'Selectable Table'!O:P,2,0)</f>
        <v>40700</v>
      </c>
      <c r="G737" s="111" t="str">
        <f>+VLOOKUP(F737,'Selectable Table'!P:Q,2,0)</f>
        <v>Revenues - Third Parties</v>
      </c>
      <c r="I737" t="s">
        <v>186</v>
      </c>
      <c r="J737" s="111">
        <v>2026</v>
      </c>
      <c r="K737" s="111">
        <v>7</v>
      </c>
      <c r="L737" s="111" t="s">
        <v>94</v>
      </c>
      <c r="M737">
        <v>-1571.8338922999997</v>
      </c>
      <c r="N737">
        <v>1</v>
      </c>
      <c r="O737">
        <v>-1571.8338922999997</v>
      </c>
      <c r="P737" t="s">
        <v>615</v>
      </c>
      <c r="Q737" s="111">
        <f>+VLOOKUP(I737,'Selectable Table'!AB:AC,2,0)</f>
        <v>1</v>
      </c>
    </row>
    <row r="738" spans="1:17" x14ac:dyDescent="0.25">
      <c r="A738" s="111" t="str">
        <f>+VLOOKUP(C738,'Selectable Table'!D:EB,2,0)</f>
        <v>ASTRAZENECA</v>
      </c>
      <c r="B738" t="s">
        <v>376</v>
      </c>
      <c r="C738" t="s">
        <v>296</v>
      </c>
      <c r="D738" t="s">
        <v>336</v>
      </c>
      <c r="E738" t="s">
        <v>102</v>
      </c>
      <c r="F738" s="111">
        <f>+VLOOKUP(C738,'Selectable Table'!O:P,2,0)</f>
        <v>40700</v>
      </c>
      <c r="G738" s="111" t="str">
        <f>+VLOOKUP(F738,'Selectable Table'!P:Q,2,0)</f>
        <v>Revenues - Third Parties</v>
      </c>
      <c r="I738" t="s">
        <v>186</v>
      </c>
      <c r="J738" s="111">
        <v>2026</v>
      </c>
      <c r="K738" s="111">
        <v>7</v>
      </c>
      <c r="L738" s="111" t="s">
        <v>94</v>
      </c>
      <c r="M738">
        <v>-246.12008609999998</v>
      </c>
      <c r="N738">
        <v>1</v>
      </c>
      <c r="O738">
        <v>-246.12008609999998</v>
      </c>
      <c r="P738" t="s">
        <v>615</v>
      </c>
      <c r="Q738" s="111">
        <f>+VLOOKUP(I738,'Selectable Table'!AB:AC,2,0)</f>
        <v>1</v>
      </c>
    </row>
    <row r="739" spans="1:17" x14ac:dyDescent="0.25">
      <c r="A739" s="111" t="str">
        <f>+VLOOKUP(C739,'Selectable Table'!D:EB,2,0)</f>
        <v>ASTRAZENECA</v>
      </c>
      <c r="B739" t="s">
        <v>304</v>
      </c>
      <c r="C739" t="s">
        <v>296</v>
      </c>
      <c r="D739" t="s">
        <v>336</v>
      </c>
      <c r="E739" t="s">
        <v>102</v>
      </c>
      <c r="F739" s="111">
        <f>+VLOOKUP(C739,'Selectable Table'!O:P,2,0)</f>
        <v>40700</v>
      </c>
      <c r="G739" s="111" t="str">
        <f>+VLOOKUP(F739,'Selectable Table'!P:Q,2,0)</f>
        <v>Revenues - Third Parties</v>
      </c>
      <c r="I739" t="s">
        <v>186</v>
      </c>
      <c r="J739" s="111">
        <v>2026</v>
      </c>
      <c r="K739" s="111">
        <v>7</v>
      </c>
      <c r="L739" s="111" t="s">
        <v>94</v>
      </c>
      <c r="M739">
        <v>-75.065302549999998</v>
      </c>
      <c r="N739">
        <v>1</v>
      </c>
      <c r="O739">
        <v>-75.065302549999998</v>
      </c>
      <c r="P739" t="s">
        <v>615</v>
      </c>
      <c r="Q739" s="111">
        <f>+VLOOKUP(I739,'Selectable Table'!AB:AC,2,0)</f>
        <v>1</v>
      </c>
    </row>
    <row r="740" spans="1:17" x14ac:dyDescent="0.25">
      <c r="A740" s="111" t="str">
        <f>+VLOOKUP(C740,'Selectable Table'!D:EB,2,0)</f>
        <v>MEDIMMUNE</v>
      </c>
      <c r="B740" t="s">
        <v>575</v>
      </c>
      <c r="C740" t="s">
        <v>576</v>
      </c>
      <c r="D740" t="s">
        <v>336</v>
      </c>
      <c r="E740" t="s">
        <v>102</v>
      </c>
      <c r="F740" s="111">
        <f>+VLOOKUP(C740,'Selectable Table'!O:P,2,0)</f>
        <v>40700</v>
      </c>
      <c r="G740" s="111" t="str">
        <f>+VLOOKUP(F740,'Selectable Table'!P:Q,2,0)</f>
        <v>Revenues - Third Parties</v>
      </c>
      <c r="I740" t="s">
        <v>186</v>
      </c>
      <c r="J740" s="111">
        <v>2026</v>
      </c>
      <c r="K740" s="111">
        <v>7</v>
      </c>
      <c r="L740" s="111" t="s">
        <v>94</v>
      </c>
      <c r="M740">
        <v>-80.811843699999983</v>
      </c>
      <c r="N740">
        <v>1</v>
      </c>
      <c r="O740">
        <v>-80.811843699999983</v>
      </c>
      <c r="P740" t="s">
        <v>615</v>
      </c>
      <c r="Q740" s="111">
        <f>+VLOOKUP(I740,'Selectable Table'!AB:AC,2,0)</f>
        <v>1</v>
      </c>
    </row>
    <row r="741" spans="1:17" x14ac:dyDescent="0.25">
      <c r="A741" s="111" t="str">
        <f>+VLOOKUP(C741,'Selectable Table'!D:EB,2,0)</f>
        <v>ASTRAZENECA</v>
      </c>
      <c r="B741" t="s">
        <v>378</v>
      </c>
      <c r="C741" t="s">
        <v>296</v>
      </c>
      <c r="D741" t="s">
        <v>336</v>
      </c>
      <c r="E741" t="s">
        <v>102</v>
      </c>
      <c r="F741" s="111">
        <f>+VLOOKUP(C741,'Selectable Table'!O:P,2,0)</f>
        <v>40700</v>
      </c>
      <c r="G741" s="111" t="str">
        <f>+VLOOKUP(F741,'Selectable Table'!P:Q,2,0)</f>
        <v>Revenues - Third Parties</v>
      </c>
      <c r="I741" t="s">
        <v>186</v>
      </c>
      <c r="J741" s="111">
        <v>2026</v>
      </c>
      <c r="K741" s="111">
        <v>7</v>
      </c>
      <c r="L741" s="111" t="s">
        <v>94</v>
      </c>
      <c r="M741">
        <v>-521.00426490000007</v>
      </c>
      <c r="N741">
        <v>1</v>
      </c>
      <c r="O741">
        <v>-521.00426490000007</v>
      </c>
      <c r="P741" t="s">
        <v>615</v>
      </c>
      <c r="Q741" s="111">
        <f>+VLOOKUP(I741,'Selectable Table'!AB:AC,2,0)</f>
        <v>1</v>
      </c>
    </row>
    <row r="742" spans="1:17" x14ac:dyDescent="0.25">
      <c r="A742" s="111" t="str">
        <f>+VLOOKUP(C742,'Selectable Table'!D:EB,2,0)</f>
        <v>PFIZER</v>
      </c>
      <c r="B742" t="s">
        <v>3188</v>
      </c>
      <c r="C742" t="s">
        <v>252</v>
      </c>
      <c r="D742" t="s">
        <v>336</v>
      </c>
      <c r="E742" t="s">
        <v>102</v>
      </c>
      <c r="F742" s="111">
        <f>+VLOOKUP(C742,'Selectable Table'!O:P,2,0)</f>
        <v>40700</v>
      </c>
      <c r="G742" s="111" t="str">
        <f>+VLOOKUP(F742,'Selectable Table'!P:Q,2,0)</f>
        <v>Revenues - Third Parties</v>
      </c>
      <c r="I742" t="s">
        <v>186</v>
      </c>
      <c r="J742" s="111">
        <v>2026</v>
      </c>
      <c r="K742" s="111">
        <v>7</v>
      </c>
      <c r="L742" s="111" t="s">
        <v>94</v>
      </c>
      <c r="M742">
        <v>-1244.16368685</v>
      </c>
      <c r="N742">
        <v>1</v>
      </c>
      <c r="O742">
        <v>-1244.16368685</v>
      </c>
      <c r="P742" t="s">
        <v>615</v>
      </c>
      <c r="Q742" s="111">
        <f>+VLOOKUP(I742,'Selectable Table'!AB:AC,2,0)</f>
        <v>1</v>
      </c>
    </row>
    <row r="743" spans="1:17" x14ac:dyDescent="0.25">
      <c r="A743" s="111" t="str">
        <f>+VLOOKUP(C743,'Selectable Table'!D:EB,2,0)</f>
        <v>AMGEN</v>
      </c>
      <c r="B743">
        <v>20180244</v>
      </c>
      <c r="C743" t="s">
        <v>316</v>
      </c>
      <c r="D743" t="s">
        <v>336</v>
      </c>
      <c r="E743" t="s">
        <v>102</v>
      </c>
      <c r="F743" s="111">
        <f>+VLOOKUP(C743,'Selectable Table'!O:P,2,0)</f>
        <v>40700</v>
      </c>
      <c r="G743" s="111" t="str">
        <f>+VLOOKUP(F743,'Selectable Table'!P:Q,2,0)</f>
        <v>Revenues - Third Parties</v>
      </c>
      <c r="I743" t="s">
        <v>186</v>
      </c>
      <c r="J743" s="111">
        <v>2026</v>
      </c>
      <c r="K743" s="111">
        <v>7</v>
      </c>
      <c r="L743" s="111" t="s">
        <v>94</v>
      </c>
      <c r="M743">
        <v>-10577.07599865</v>
      </c>
      <c r="N743">
        <v>1</v>
      </c>
      <c r="O743">
        <v>-10577.07599865</v>
      </c>
      <c r="P743" t="s">
        <v>615</v>
      </c>
      <c r="Q743" s="111">
        <f>+VLOOKUP(I743,'Selectable Table'!AB:AC,2,0)</f>
        <v>1</v>
      </c>
    </row>
    <row r="744" spans="1:17" x14ac:dyDescent="0.25">
      <c r="A744" s="111" t="str">
        <f>+VLOOKUP(C744,'Selectable Table'!D:EB,2,0)</f>
        <v>ASTRAZENECA</v>
      </c>
      <c r="B744" t="s">
        <v>306</v>
      </c>
      <c r="C744" t="s">
        <v>296</v>
      </c>
      <c r="D744" t="s">
        <v>336</v>
      </c>
      <c r="E744" t="s">
        <v>102</v>
      </c>
      <c r="F744" s="111">
        <f>+VLOOKUP(C744,'Selectable Table'!O:P,2,0)</f>
        <v>40700</v>
      </c>
      <c r="G744" s="111" t="str">
        <f>+VLOOKUP(F744,'Selectable Table'!P:Q,2,0)</f>
        <v>Revenues - Third Parties</v>
      </c>
      <c r="I744" t="s">
        <v>186</v>
      </c>
      <c r="J744" s="111">
        <v>2026</v>
      </c>
      <c r="K744" s="111">
        <v>7</v>
      </c>
      <c r="L744" s="111" t="s">
        <v>94</v>
      </c>
      <c r="M744">
        <v>-5396.4224520500002</v>
      </c>
      <c r="N744">
        <v>1</v>
      </c>
      <c r="O744">
        <v>-5396.4224520500002</v>
      </c>
      <c r="P744" t="s">
        <v>615</v>
      </c>
      <c r="Q744" s="111">
        <f>+VLOOKUP(I744,'Selectable Table'!AB:AC,2,0)</f>
        <v>1</v>
      </c>
    </row>
    <row r="745" spans="1:17" x14ac:dyDescent="0.25">
      <c r="A745" s="111" t="str">
        <f>+VLOOKUP(C745,'Selectable Table'!D:EB,2,0)</f>
        <v>PFIZER</v>
      </c>
      <c r="B745" t="s">
        <v>577</v>
      </c>
      <c r="C745" t="s">
        <v>252</v>
      </c>
      <c r="D745" t="s">
        <v>336</v>
      </c>
      <c r="E745" t="s">
        <v>102</v>
      </c>
      <c r="F745" s="111">
        <f>+VLOOKUP(C745,'Selectable Table'!O:P,2,0)</f>
        <v>40700</v>
      </c>
      <c r="G745" s="111" t="str">
        <f>+VLOOKUP(F745,'Selectable Table'!P:Q,2,0)</f>
        <v>Revenues - Third Parties</v>
      </c>
      <c r="I745" t="s">
        <v>186</v>
      </c>
      <c r="J745" s="111">
        <v>2026</v>
      </c>
      <c r="K745" s="111">
        <v>7</v>
      </c>
      <c r="L745" s="111" t="s">
        <v>94</v>
      </c>
      <c r="M745">
        <v>-9778.8335337000008</v>
      </c>
      <c r="N745">
        <v>1</v>
      </c>
      <c r="O745">
        <v>-9778.8335337000008</v>
      </c>
      <c r="P745" t="s">
        <v>615</v>
      </c>
      <c r="Q745" s="111">
        <f>+VLOOKUP(I745,'Selectable Table'!AB:AC,2,0)</f>
        <v>1</v>
      </c>
    </row>
    <row r="746" spans="1:17" x14ac:dyDescent="0.25">
      <c r="A746" s="111" t="str">
        <f>+VLOOKUP(C746,'Selectable Table'!D:EB,2,0)</f>
        <v>ASTRAZENECA</v>
      </c>
      <c r="B746" t="s">
        <v>3189</v>
      </c>
      <c r="C746" t="s">
        <v>296</v>
      </c>
      <c r="D746" t="s">
        <v>336</v>
      </c>
      <c r="E746" t="s">
        <v>102</v>
      </c>
      <c r="F746" s="111">
        <f>+VLOOKUP(C746,'Selectable Table'!O:P,2,0)</f>
        <v>40700</v>
      </c>
      <c r="G746" s="111" t="str">
        <f>+VLOOKUP(F746,'Selectable Table'!P:Q,2,0)</f>
        <v>Revenues - Third Parties</v>
      </c>
      <c r="I746" t="s">
        <v>186</v>
      </c>
      <c r="J746" s="111">
        <v>2026</v>
      </c>
      <c r="K746" s="111">
        <v>7</v>
      </c>
      <c r="L746" s="111" t="s">
        <v>94</v>
      </c>
      <c r="M746">
        <v>-1319.5019193999999</v>
      </c>
      <c r="N746">
        <v>1</v>
      </c>
      <c r="O746">
        <v>-1319.5019193999999</v>
      </c>
      <c r="P746" t="s">
        <v>615</v>
      </c>
      <c r="Q746" s="111">
        <f>+VLOOKUP(I746,'Selectable Table'!AB:AC,2,0)</f>
        <v>1</v>
      </c>
    </row>
    <row r="747" spans="1:17" x14ac:dyDescent="0.25">
      <c r="A747" s="111" t="str">
        <f>+VLOOKUP(C747,'Selectable Table'!D:EB,2,0)</f>
        <v>AMGEN</v>
      </c>
      <c r="B747">
        <v>20210004</v>
      </c>
      <c r="C747" t="s">
        <v>316</v>
      </c>
      <c r="D747" t="s">
        <v>336</v>
      </c>
      <c r="E747" t="s">
        <v>102</v>
      </c>
      <c r="F747" s="111">
        <f>+VLOOKUP(C747,'Selectable Table'!O:P,2,0)</f>
        <v>40700</v>
      </c>
      <c r="G747" s="111" t="str">
        <f>+VLOOKUP(F747,'Selectable Table'!P:Q,2,0)</f>
        <v>Revenues - Third Parties</v>
      </c>
      <c r="I747" t="s">
        <v>186</v>
      </c>
      <c r="J747" s="111">
        <v>2026</v>
      </c>
      <c r="K747" s="111">
        <v>7</v>
      </c>
      <c r="L747" s="111" t="s">
        <v>94</v>
      </c>
      <c r="M747">
        <v>-172.84656899999999</v>
      </c>
      <c r="N747">
        <v>1</v>
      </c>
      <c r="O747">
        <v>-172.84656899999999</v>
      </c>
      <c r="P747" t="s">
        <v>615</v>
      </c>
      <c r="Q747" s="111">
        <f>+VLOOKUP(I747,'Selectable Table'!AB:AC,2,0)</f>
        <v>1</v>
      </c>
    </row>
    <row r="748" spans="1:17" x14ac:dyDescent="0.25">
      <c r="A748" s="111" t="str">
        <f>+VLOOKUP(C748,'Selectable Table'!D:EB,2,0)</f>
        <v>OTH CUST</v>
      </c>
      <c r="B748" t="s">
        <v>2131</v>
      </c>
      <c r="C748" t="s">
        <v>451</v>
      </c>
      <c r="D748" t="s">
        <v>336</v>
      </c>
      <c r="E748" t="s">
        <v>102</v>
      </c>
      <c r="F748" s="111">
        <f>+VLOOKUP(C748,'Selectable Table'!O:P,2,0)</f>
        <v>40700</v>
      </c>
      <c r="G748" s="111" t="str">
        <f>+VLOOKUP(F748,'Selectable Table'!P:Q,2,0)</f>
        <v>Revenues - Third Parties</v>
      </c>
      <c r="I748" t="s">
        <v>186</v>
      </c>
      <c r="J748" s="111">
        <v>2026</v>
      </c>
      <c r="K748" s="111">
        <v>7</v>
      </c>
      <c r="L748" s="111" t="s">
        <v>94</v>
      </c>
      <c r="M748">
        <v>-518.20400309999991</v>
      </c>
      <c r="N748">
        <v>1</v>
      </c>
      <c r="O748">
        <v>-518.20400309999991</v>
      </c>
      <c r="P748" t="s">
        <v>615</v>
      </c>
      <c r="Q748" s="111">
        <f>+VLOOKUP(I748,'Selectable Table'!AB:AC,2,0)</f>
        <v>1</v>
      </c>
    </row>
    <row r="749" spans="1:17" x14ac:dyDescent="0.25">
      <c r="A749" s="111" t="str">
        <f>+VLOOKUP(C749,'Selectable Table'!D:EB,2,0)</f>
        <v>ASTRAZENECA</v>
      </c>
      <c r="B749" t="s">
        <v>380</v>
      </c>
      <c r="C749" t="s">
        <v>296</v>
      </c>
      <c r="D749" t="s">
        <v>336</v>
      </c>
      <c r="E749" t="s">
        <v>102</v>
      </c>
      <c r="F749" s="111">
        <f>+VLOOKUP(C749,'Selectable Table'!O:P,2,0)</f>
        <v>40700</v>
      </c>
      <c r="G749" s="111" t="str">
        <f>+VLOOKUP(F749,'Selectable Table'!P:Q,2,0)</f>
        <v>Revenues - Third Parties</v>
      </c>
      <c r="I749" t="s">
        <v>186</v>
      </c>
      <c r="J749" s="111">
        <v>2026</v>
      </c>
      <c r="K749" s="111">
        <v>7</v>
      </c>
      <c r="L749" s="111" t="s">
        <v>94</v>
      </c>
      <c r="M749">
        <v>-2468.44851715</v>
      </c>
      <c r="N749">
        <v>1</v>
      </c>
      <c r="O749">
        <v>-2468.44851715</v>
      </c>
      <c r="P749" t="s">
        <v>615</v>
      </c>
      <c r="Q749" s="111">
        <f>+VLOOKUP(I749,'Selectable Table'!AB:AC,2,0)</f>
        <v>1</v>
      </c>
    </row>
    <row r="750" spans="1:17" x14ac:dyDescent="0.25">
      <c r="A750" s="111" t="str">
        <f>+VLOOKUP(C750,'Selectable Table'!D:EB,2,0)</f>
        <v>PFIZER</v>
      </c>
      <c r="B750" t="s">
        <v>579</v>
      </c>
      <c r="C750" t="s">
        <v>252</v>
      </c>
      <c r="D750" t="s">
        <v>336</v>
      </c>
      <c r="E750" t="s">
        <v>102</v>
      </c>
      <c r="F750" s="111">
        <f>+VLOOKUP(C750,'Selectable Table'!O:P,2,0)</f>
        <v>40700</v>
      </c>
      <c r="G750" s="111" t="str">
        <f>+VLOOKUP(F750,'Selectable Table'!P:Q,2,0)</f>
        <v>Revenues - Third Parties</v>
      </c>
      <c r="I750" t="s">
        <v>186</v>
      </c>
      <c r="J750" s="111">
        <v>2026</v>
      </c>
      <c r="K750" s="111">
        <v>7</v>
      </c>
      <c r="L750" s="111" t="s">
        <v>94</v>
      </c>
      <c r="M750">
        <v>-4788.0205425499989</v>
      </c>
      <c r="N750">
        <v>1</v>
      </c>
      <c r="O750">
        <v>-4788.0205425499989</v>
      </c>
      <c r="P750" t="s">
        <v>615</v>
      </c>
      <c r="Q750" s="111">
        <f>+VLOOKUP(I750,'Selectable Table'!AB:AC,2,0)</f>
        <v>1</v>
      </c>
    </row>
    <row r="751" spans="1:17" x14ac:dyDescent="0.25">
      <c r="A751" s="111" t="str">
        <f>+VLOOKUP(C751,'Selectable Table'!D:EB,2,0)</f>
        <v>ASTRAZENECA</v>
      </c>
      <c r="B751" t="s">
        <v>308</v>
      </c>
      <c r="C751" t="s">
        <v>296</v>
      </c>
      <c r="D751" t="s">
        <v>336</v>
      </c>
      <c r="E751" t="s">
        <v>102</v>
      </c>
      <c r="F751" s="111">
        <f>+VLOOKUP(C751,'Selectable Table'!O:P,2,0)</f>
        <v>40700</v>
      </c>
      <c r="G751" s="111" t="str">
        <f>+VLOOKUP(F751,'Selectable Table'!P:Q,2,0)</f>
        <v>Revenues - Third Parties</v>
      </c>
      <c r="I751" t="s">
        <v>186</v>
      </c>
      <c r="J751" s="111">
        <v>2026</v>
      </c>
      <c r="K751" s="111">
        <v>7</v>
      </c>
      <c r="L751" s="111" t="s">
        <v>94</v>
      </c>
      <c r="M751">
        <v>-4431.8823734499992</v>
      </c>
      <c r="N751">
        <v>1</v>
      </c>
      <c r="O751">
        <v>-4431.8823734499992</v>
      </c>
      <c r="P751" t="s">
        <v>615</v>
      </c>
      <c r="Q751" s="111">
        <f>+VLOOKUP(I751,'Selectable Table'!AB:AC,2,0)</f>
        <v>1</v>
      </c>
    </row>
    <row r="752" spans="1:17" x14ac:dyDescent="0.25">
      <c r="A752" s="111" t="str">
        <f>+VLOOKUP(C752,'Selectable Table'!D:EB,2,0)</f>
        <v>AMGEN</v>
      </c>
      <c r="B752">
        <v>20190341</v>
      </c>
      <c r="C752" t="s">
        <v>316</v>
      </c>
      <c r="D752" t="s">
        <v>336</v>
      </c>
      <c r="E752" t="s">
        <v>102</v>
      </c>
      <c r="F752" s="111">
        <f>+VLOOKUP(C752,'Selectable Table'!O:P,2,0)</f>
        <v>40700</v>
      </c>
      <c r="G752" s="111" t="str">
        <f>+VLOOKUP(F752,'Selectable Table'!P:Q,2,0)</f>
        <v>Revenues - Third Parties</v>
      </c>
      <c r="I752" t="s">
        <v>186</v>
      </c>
      <c r="J752" s="111">
        <v>2026</v>
      </c>
      <c r="K752" s="111">
        <v>7</v>
      </c>
      <c r="L752" s="111" t="s">
        <v>94</v>
      </c>
      <c r="M752">
        <v>-2354.4852309999997</v>
      </c>
      <c r="N752">
        <v>1</v>
      </c>
      <c r="O752">
        <v>-2354.4852309999997</v>
      </c>
      <c r="P752" t="s">
        <v>615</v>
      </c>
      <c r="Q752" s="111">
        <f>+VLOOKUP(I752,'Selectable Table'!AB:AC,2,0)</f>
        <v>1</v>
      </c>
    </row>
    <row r="753" spans="1:17" x14ac:dyDescent="0.25">
      <c r="A753" s="111" t="str">
        <f>+VLOOKUP(C753,'Selectable Table'!D:EB,2,0)</f>
        <v>ASTRAZENECA</v>
      </c>
      <c r="B753" t="s">
        <v>381</v>
      </c>
      <c r="C753" t="s">
        <v>296</v>
      </c>
      <c r="D753" t="s">
        <v>336</v>
      </c>
      <c r="E753" t="s">
        <v>102</v>
      </c>
      <c r="F753" s="111">
        <f>+VLOOKUP(C753,'Selectable Table'!O:P,2,0)</f>
        <v>40700</v>
      </c>
      <c r="G753" s="111" t="str">
        <f>+VLOOKUP(F753,'Selectable Table'!P:Q,2,0)</f>
        <v>Revenues - Third Parties</v>
      </c>
      <c r="I753" t="s">
        <v>186</v>
      </c>
      <c r="J753" s="111">
        <v>2026</v>
      </c>
      <c r="K753" s="111">
        <v>7</v>
      </c>
      <c r="L753" s="111" t="s">
        <v>94</v>
      </c>
      <c r="M753">
        <v>-579.37443934999999</v>
      </c>
      <c r="N753">
        <v>1</v>
      </c>
      <c r="O753">
        <v>-579.37443934999999</v>
      </c>
      <c r="P753" t="s">
        <v>615</v>
      </c>
      <c r="Q753" s="111">
        <f>+VLOOKUP(I753,'Selectable Table'!AB:AC,2,0)</f>
        <v>1</v>
      </c>
    </row>
    <row r="754" spans="1:17" x14ac:dyDescent="0.25">
      <c r="A754" s="111" t="str">
        <f>+VLOOKUP(C754,'Selectable Table'!D:EB,2,0)</f>
        <v>AMGEN</v>
      </c>
      <c r="B754">
        <v>20200041</v>
      </c>
      <c r="C754" t="s">
        <v>316</v>
      </c>
      <c r="D754" t="s">
        <v>336</v>
      </c>
      <c r="E754" t="s">
        <v>102</v>
      </c>
      <c r="F754" s="111">
        <f>+VLOOKUP(C754,'Selectable Table'!O:P,2,0)</f>
        <v>40700</v>
      </c>
      <c r="G754" s="111" t="str">
        <f>+VLOOKUP(F754,'Selectable Table'!P:Q,2,0)</f>
        <v>Revenues - Third Parties</v>
      </c>
      <c r="I754" t="s">
        <v>186</v>
      </c>
      <c r="J754" s="111">
        <v>2026</v>
      </c>
      <c r="K754" s="111">
        <v>7</v>
      </c>
      <c r="L754" s="111" t="s">
        <v>94</v>
      </c>
      <c r="M754">
        <v>-665.55208685000002</v>
      </c>
      <c r="N754">
        <v>1</v>
      </c>
      <c r="O754">
        <v>-665.55208685000002</v>
      </c>
      <c r="P754" t="s">
        <v>615</v>
      </c>
      <c r="Q754" s="111">
        <f>+VLOOKUP(I754,'Selectable Table'!AB:AC,2,0)</f>
        <v>1</v>
      </c>
    </row>
    <row r="755" spans="1:17" x14ac:dyDescent="0.25">
      <c r="A755" s="111" t="str">
        <f>+VLOOKUP(C755,'Selectable Table'!D:EB,2,0)</f>
        <v>ASTRAZENECA</v>
      </c>
      <c r="B755" t="s">
        <v>580</v>
      </c>
      <c r="C755" t="s">
        <v>296</v>
      </c>
      <c r="D755" t="s">
        <v>336</v>
      </c>
      <c r="E755" t="s">
        <v>102</v>
      </c>
      <c r="F755" s="111">
        <f>+VLOOKUP(C755,'Selectable Table'!O:P,2,0)</f>
        <v>40700</v>
      </c>
      <c r="G755" s="111" t="str">
        <f>+VLOOKUP(F755,'Selectable Table'!P:Q,2,0)</f>
        <v>Revenues - Third Parties</v>
      </c>
      <c r="I755" t="s">
        <v>186</v>
      </c>
      <c r="J755" s="111">
        <v>2026</v>
      </c>
      <c r="K755" s="111">
        <v>7</v>
      </c>
      <c r="L755" s="111" t="s">
        <v>94</v>
      </c>
      <c r="M755">
        <v>-508.9025486999999</v>
      </c>
      <c r="N755">
        <v>1</v>
      </c>
      <c r="O755">
        <v>-508.9025486999999</v>
      </c>
      <c r="P755" t="s">
        <v>615</v>
      </c>
      <c r="Q755" s="111">
        <f>+VLOOKUP(I755,'Selectable Table'!AB:AC,2,0)</f>
        <v>1</v>
      </c>
    </row>
    <row r="756" spans="1:17" x14ac:dyDescent="0.25">
      <c r="A756" s="111" t="str">
        <f>+VLOOKUP(C756,'Selectable Table'!D:EB,2,0)</f>
        <v>ASTRAZENECA</v>
      </c>
      <c r="B756" t="s">
        <v>581</v>
      </c>
      <c r="C756" t="s">
        <v>296</v>
      </c>
      <c r="D756" t="s">
        <v>336</v>
      </c>
      <c r="E756" t="s">
        <v>102</v>
      </c>
      <c r="F756" s="111">
        <f>+VLOOKUP(C756,'Selectable Table'!O:P,2,0)</f>
        <v>40700</v>
      </c>
      <c r="G756" s="111" t="str">
        <f>+VLOOKUP(F756,'Selectable Table'!P:Q,2,0)</f>
        <v>Revenues - Third Parties</v>
      </c>
      <c r="I756" t="s">
        <v>186</v>
      </c>
      <c r="J756" s="111">
        <v>2026</v>
      </c>
      <c r="K756" s="111">
        <v>7</v>
      </c>
      <c r="L756" s="111" t="s">
        <v>94</v>
      </c>
      <c r="M756">
        <v>-79.619139599999983</v>
      </c>
      <c r="N756">
        <v>1</v>
      </c>
      <c r="O756">
        <v>-79.619139599999983</v>
      </c>
      <c r="P756" t="s">
        <v>615</v>
      </c>
      <c r="Q756" s="111">
        <f>+VLOOKUP(I756,'Selectable Table'!AB:AC,2,0)</f>
        <v>1</v>
      </c>
    </row>
    <row r="757" spans="1:17" x14ac:dyDescent="0.25">
      <c r="A757" s="111" t="str">
        <f>+VLOOKUP(C757,'Selectable Table'!D:EB,2,0)</f>
        <v>AMGEN</v>
      </c>
      <c r="B757">
        <v>20210081</v>
      </c>
      <c r="C757" t="s">
        <v>316</v>
      </c>
      <c r="D757" t="s">
        <v>336</v>
      </c>
      <c r="E757" t="s">
        <v>102</v>
      </c>
      <c r="F757" s="111">
        <f>+VLOOKUP(C757,'Selectable Table'!O:P,2,0)</f>
        <v>40700</v>
      </c>
      <c r="G757" s="111" t="str">
        <f>+VLOOKUP(F757,'Selectable Table'!P:Q,2,0)</f>
        <v>Revenues - Third Parties</v>
      </c>
      <c r="I757" t="s">
        <v>186</v>
      </c>
      <c r="J757" s="111">
        <v>2026</v>
      </c>
      <c r="K757" s="111">
        <v>7</v>
      </c>
      <c r="L757" s="111" t="s">
        <v>94</v>
      </c>
      <c r="M757">
        <v>-3227.9021704999996</v>
      </c>
      <c r="N757">
        <v>1</v>
      </c>
      <c r="O757">
        <v>-3227.9021704999996</v>
      </c>
      <c r="P757" t="s">
        <v>615</v>
      </c>
      <c r="Q757" s="111">
        <f>+VLOOKUP(I757,'Selectable Table'!AB:AC,2,0)</f>
        <v>1</v>
      </c>
    </row>
    <row r="758" spans="1:17" x14ac:dyDescent="0.25">
      <c r="A758" s="111" t="str">
        <f>+VLOOKUP(C758,'Selectable Table'!D:EB,2,0)</f>
        <v>ASTRAZENECA</v>
      </c>
      <c r="B758" t="s">
        <v>582</v>
      </c>
      <c r="C758" t="s">
        <v>296</v>
      </c>
      <c r="D758" t="s">
        <v>336</v>
      </c>
      <c r="E758" t="s">
        <v>102</v>
      </c>
      <c r="F758" s="111">
        <f>+VLOOKUP(C758,'Selectable Table'!O:P,2,0)</f>
        <v>40700</v>
      </c>
      <c r="G758" s="111" t="str">
        <f>+VLOOKUP(F758,'Selectable Table'!P:Q,2,0)</f>
        <v>Revenues - Third Parties</v>
      </c>
      <c r="I758" t="s">
        <v>186</v>
      </c>
      <c r="J758" s="111">
        <v>2026</v>
      </c>
      <c r="K758" s="111">
        <v>7</v>
      </c>
      <c r="L758" s="111" t="s">
        <v>94</v>
      </c>
      <c r="M758">
        <v>-577.99068425000007</v>
      </c>
      <c r="N758">
        <v>1</v>
      </c>
      <c r="O758">
        <v>-577.99068425000007</v>
      </c>
      <c r="P758" t="s">
        <v>615</v>
      </c>
      <c r="Q758" s="111">
        <f>+VLOOKUP(I758,'Selectable Table'!AB:AC,2,0)</f>
        <v>1</v>
      </c>
    </row>
    <row r="759" spans="1:17" x14ac:dyDescent="0.25">
      <c r="A759" s="111" t="str">
        <f>+VLOOKUP(C759,'Selectable Table'!D:EB,2,0)</f>
        <v>PFIZER</v>
      </c>
      <c r="B759" t="s">
        <v>583</v>
      </c>
      <c r="C759" t="s">
        <v>252</v>
      </c>
      <c r="D759" t="s">
        <v>336</v>
      </c>
      <c r="E759" t="s">
        <v>102</v>
      </c>
      <c r="F759" s="111">
        <f>+VLOOKUP(C759,'Selectable Table'!O:P,2,0)</f>
        <v>40700</v>
      </c>
      <c r="G759" s="111" t="str">
        <f>+VLOOKUP(F759,'Selectable Table'!P:Q,2,0)</f>
        <v>Revenues - Third Parties</v>
      </c>
      <c r="I759" t="s">
        <v>186</v>
      </c>
      <c r="J759" s="111">
        <v>2026</v>
      </c>
      <c r="K759" s="111">
        <v>7</v>
      </c>
      <c r="L759" s="111" t="s">
        <v>94</v>
      </c>
      <c r="M759">
        <v>-23513.8638378</v>
      </c>
      <c r="N759">
        <v>1</v>
      </c>
      <c r="O759">
        <v>-23513.8638378</v>
      </c>
      <c r="P759" t="s">
        <v>615</v>
      </c>
      <c r="Q759" s="111">
        <f>+VLOOKUP(I759,'Selectable Table'!AB:AC,2,0)</f>
        <v>1</v>
      </c>
    </row>
    <row r="760" spans="1:17" x14ac:dyDescent="0.25">
      <c r="A760" s="111" t="str">
        <f>+VLOOKUP(C760,'Selectable Table'!D:EB,2,0)</f>
        <v>ASTRAZENECA</v>
      </c>
      <c r="B760" t="s">
        <v>382</v>
      </c>
      <c r="C760" t="s">
        <v>296</v>
      </c>
      <c r="D760" t="s">
        <v>336</v>
      </c>
      <c r="E760" t="s">
        <v>102</v>
      </c>
      <c r="F760" s="111">
        <f>+VLOOKUP(C760,'Selectable Table'!O:P,2,0)</f>
        <v>40700</v>
      </c>
      <c r="G760" s="111" t="str">
        <f>+VLOOKUP(F760,'Selectable Table'!P:Q,2,0)</f>
        <v>Revenues - Third Parties</v>
      </c>
      <c r="I760" t="s">
        <v>186</v>
      </c>
      <c r="J760" s="111">
        <v>2026</v>
      </c>
      <c r="K760" s="111">
        <v>7</v>
      </c>
      <c r="L760" s="111" t="s">
        <v>94</v>
      </c>
      <c r="M760">
        <v>-48.412323399999991</v>
      </c>
      <c r="N760">
        <v>1</v>
      </c>
      <c r="O760">
        <v>-48.412323399999991</v>
      </c>
      <c r="P760" t="s">
        <v>615</v>
      </c>
      <c r="Q760" s="111">
        <f>+VLOOKUP(I760,'Selectable Table'!AB:AC,2,0)</f>
        <v>1</v>
      </c>
    </row>
    <row r="761" spans="1:17" x14ac:dyDescent="0.25">
      <c r="A761" s="111" t="str">
        <f>+VLOOKUP(C761,'Selectable Table'!D:EB,2,0)</f>
        <v>ASTRAZENECA</v>
      </c>
      <c r="B761" t="s">
        <v>585</v>
      </c>
      <c r="C761" t="s">
        <v>296</v>
      </c>
      <c r="D761" t="s">
        <v>336</v>
      </c>
      <c r="E761" t="s">
        <v>102</v>
      </c>
      <c r="F761" s="111">
        <f>+VLOOKUP(C761,'Selectable Table'!O:P,2,0)</f>
        <v>40700</v>
      </c>
      <c r="G761" s="111" t="str">
        <f>+VLOOKUP(F761,'Selectable Table'!P:Q,2,0)</f>
        <v>Revenues - Third Parties</v>
      </c>
      <c r="I761" t="s">
        <v>186</v>
      </c>
      <c r="J761" s="111">
        <v>2026</v>
      </c>
      <c r="K761" s="111">
        <v>7</v>
      </c>
      <c r="L761" s="111" t="s">
        <v>94</v>
      </c>
      <c r="M761">
        <v>-214.15998310000001</v>
      </c>
      <c r="N761">
        <v>1</v>
      </c>
      <c r="O761">
        <v>-214.15998310000001</v>
      </c>
      <c r="P761" t="s">
        <v>615</v>
      </c>
      <c r="Q761" s="111">
        <f>+VLOOKUP(I761,'Selectable Table'!AB:AC,2,0)</f>
        <v>1</v>
      </c>
    </row>
    <row r="762" spans="1:17" x14ac:dyDescent="0.25">
      <c r="A762" s="111" t="str">
        <f>+VLOOKUP(C762,'Selectable Table'!D:EB,2,0)</f>
        <v>ASTRAZENECA</v>
      </c>
      <c r="B762" t="s">
        <v>586</v>
      </c>
      <c r="C762" t="s">
        <v>296</v>
      </c>
      <c r="D762" t="s">
        <v>336</v>
      </c>
      <c r="E762" t="s">
        <v>102</v>
      </c>
      <c r="F762" s="111">
        <f>+VLOOKUP(C762,'Selectable Table'!O:P,2,0)</f>
        <v>40700</v>
      </c>
      <c r="G762" s="111" t="str">
        <f>+VLOOKUP(F762,'Selectable Table'!P:Q,2,0)</f>
        <v>Revenues - Third Parties</v>
      </c>
      <c r="I762" t="s">
        <v>186</v>
      </c>
      <c r="J762" s="111">
        <v>2026</v>
      </c>
      <c r="K762" s="111">
        <v>7</v>
      </c>
      <c r="L762" s="111" t="s">
        <v>94</v>
      </c>
      <c r="M762">
        <v>-64.560226849999992</v>
      </c>
      <c r="N762">
        <v>1</v>
      </c>
      <c r="O762">
        <v>-64.560226849999992</v>
      </c>
      <c r="P762" t="s">
        <v>615</v>
      </c>
      <c r="Q762" s="111">
        <f>+VLOOKUP(I762,'Selectable Table'!AB:AC,2,0)</f>
        <v>1</v>
      </c>
    </row>
    <row r="763" spans="1:17" x14ac:dyDescent="0.25">
      <c r="A763" s="111" t="str">
        <f>+VLOOKUP(C763,'Selectable Table'!D:EB,2,0)</f>
        <v>ASTRAZENECA</v>
      </c>
      <c r="B763" t="s">
        <v>311</v>
      </c>
      <c r="C763" t="s">
        <v>296</v>
      </c>
      <c r="D763" t="s">
        <v>336</v>
      </c>
      <c r="E763" t="s">
        <v>102</v>
      </c>
      <c r="F763" s="111">
        <f>+VLOOKUP(C763,'Selectable Table'!O:P,2,0)</f>
        <v>40700</v>
      </c>
      <c r="G763" s="111" t="str">
        <f>+VLOOKUP(F763,'Selectable Table'!P:Q,2,0)</f>
        <v>Revenues - Third Parties</v>
      </c>
      <c r="I763" t="s">
        <v>186</v>
      </c>
      <c r="J763" s="111">
        <v>2026</v>
      </c>
      <c r="K763" s="111">
        <v>7</v>
      </c>
      <c r="L763" s="111" t="s">
        <v>94</v>
      </c>
      <c r="M763">
        <v>-656.94387465</v>
      </c>
      <c r="N763">
        <v>1</v>
      </c>
      <c r="O763">
        <v>-656.94387465</v>
      </c>
      <c r="P763" t="s">
        <v>615</v>
      </c>
      <c r="Q763" s="111">
        <f>+VLOOKUP(I763,'Selectable Table'!AB:AC,2,0)</f>
        <v>1</v>
      </c>
    </row>
    <row r="764" spans="1:17" x14ac:dyDescent="0.25">
      <c r="A764" s="111" t="str">
        <f>+VLOOKUP(C764,'Selectable Table'!D:EB,2,0)</f>
        <v>AMGEN</v>
      </c>
      <c r="B764">
        <v>20230153</v>
      </c>
      <c r="C764" t="s">
        <v>316</v>
      </c>
      <c r="D764" t="s">
        <v>336</v>
      </c>
      <c r="E764" t="s">
        <v>102</v>
      </c>
      <c r="F764" s="111">
        <f>+VLOOKUP(C764,'Selectable Table'!O:P,2,0)</f>
        <v>40700</v>
      </c>
      <c r="G764" s="111" t="str">
        <f>+VLOOKUP(F764,'Selectable Table'!P:Q,2,0)</f>
        <v>Revenues - Third Parties</v>
      </c>
      <c r="I764" t="s">
        <v>186</v>
      </c>
      <c r="J764" s="111">
        <v>2026</v>
      </c>
      <c r="K764" s="111">
        <v>7</v>
      </c>
      <c r="L764" s="111" t="s">
        <v>94</v>
      </c>
      <c r="M764">
        <v>-157.59251130000001</v>
      </c>
      <c r="N764">
        <v>1</v>
      </c>
      <c r="O764">
        <v>-157.59251130000001</v>
      </c>
      <c r="P764" t="s">
        <v>615</v>
      </c>
      <c r="Q764" s="111">
        <f>+VLOOKUP(I764,'Selectable Table'!AB:AC,2,0)</f>
        <v>1</v>
      </c>
    </row>
    <row r="765" spans="1:17" x14ac:dyDescent="0.25">
      <c r="A765" s="111" t="str">
        <f>+VLOOKUP(C765,'Selectable Table'!D:EB,2,0)</f>
        <v>PFIZER</v>
      </c>
      <c r="B765" t="s">
        <v>587</v>
      </c>
      <c r="C765" t="s">
        <v>252</v>
      </c>
      <c r="D765" t="s">
        <v>336</v>
      </c>
      <c r="E765" t="s">
        <v>102</v>
      </c>
      <c r="F765" s="111">
        <f>+VLOOKUP(C765,'Selectable Table'!O:P,2,0)</f>
        <v>40700</v>
      </c>
      <c r="G765" s="111" t="str">
        <f>+VLOOKUP(F765,'Selectable Table'!P:Q,2,0)</f>
        <v>Revenues - Third Parties</v>
      </c>
      <c r="I765" t="s">
        <v>186</v>
      </c>
      <c r="J765" s="111">
        <v>2026</v>
      </c>
      <c r="K765" s="111">
        <v>7</v>
      </c>
      <c r="L765" s="111" t="s">
        <v>94</v>
      </c>
      <c r="M765">
        <v>-5414.895719099999</v>
      </c>
      <c r="N765">
        <v>1</v>
      </c>
      <c r="O765">
        <v>-5414.895719099999</v>
      </c>
      <c r="P765" t="s">
        <v>615</v>
      </c>
      <c r="Q765" s="111">
        <f>+VLOOKUP(I765,'Selectable Table'!AB:AC,2,0)</f>
        <v>1</v>
      </c>
    </row>
    <row r="766" spans="1:17" x14ac:dyDescent="0.25">
      <c r="A766" s="111" t="str">
        <f>+VLOOKUP(C766,'Selectable Table'!D:EB,2,0)</f>
        <v>PFIZER</v>
      </c>
      <c r="B766" t="s">
        <v>588</v>
      </c>
      <c r="C766" t="s">
        <v>252</v>
      </c>
      <c r="D766" t="s">
        <v>336</v>
      </c>
      <c r="E766" t="s">
        <v>102</v>
      </c>
      <c r="F766" s="111">
        <f>+VLOOKUP(C766,'Selectable Table'!O:P,2,0)</f>
        <v>40700</v>
      </c>
      <c r="G766" s="111" t="str">
        <f>+VLOOKUP(F766,'Selectable Table'!P:Q,2,0)</f>
        <v>Revenues - Third Parties</v>
      </c>
      <c r="I766" t="s">
        <v>186</v>
      </c>
      <c r="J766" s="111">
        <v>2026</v>
      </c>
      <c r="K766" s="111">
        <v>7</v>
      </c>
      <c r="L766" s="111" t="s">
        <v>94</v>
      </c>
      <c r="M766">
        <v>-193862.58703035</v>
      </c>
      <c r="N766">
        <v>1</v>
      </c>
      <c r="O766">
        <v>-193862.58703035</v>
      </c>
      <c r="P766" t="s">
        <v>615</v>
      </c>
      <c r="Q766" s="111">
        <f>+VLOOKUP(I766,'Selectable Table'!AB:AC,2,0)</f>
        <v>1</v>
      </c>
    </row>
    <row r="767" spans="1:17" x14ac:dyDescent="0.25">
      <c r="A767" s="111" t="str">
        <f>+VLOOKUP(C767,'Selectable Table'!D:EB,2,0)</f>
        <v>AMGEN</v>
      </c>
      <c r="B767">
        <v>20240092</v>
      </c>
      <c r="C767" t="s">
        <v>316</v>
      </c>
      <c r="D767" t="s">
        <v>336</v>
      </c>
      <c r="E767" t="s">
        <v>102</v>
      </c>
      <c r="F767" s="111">
        <f>+VLOOKUP(C767,'Selectable Table'!O:P,2,0)</f>
        <v>40700</v>
      </c>
      <c r="G767" s="111" t="str">
        <f>+VLOOKUP(F767,'Selectable Table'!P:Q,2,0)</f>
        <v>Revenues - Third Parties</v>
      </c>
      <c r="I767" t="s">
        <v>186</v>
      </c>
      <c r="J767" s="111">
        <v>2026</v>
      </c>
      <c r="K767" s="111">
        <v>7</v>
      </c>
      <c r="L767" s="111" t="s">
        <v>94</v>
      </c>
      <c r="M767">
        <v>-74.423917049999986</v>
      </c>
      <c r="N767">
        <v>1</v>
      </c>
      <c r="O767">
        <v>-74.423917049999986</v>
      </c>
      <c r="P767" t="s">
        <v>615</v>
      </c>
      <c r="Q767" s="111">
        <f>+VLOOKUP(I767,'Selectable Table'!AB:AC,2,0)</f>
        <v>1</v>
      </c>
    </row>
    <row r="768" spans="1:17" x14ac:dyDescent="0.25">
      <c r="A768" s="111" t="str">
        <f>+VLOOKUP(C768,'Selectable Table'!D:EB,2,0)</f>
        <v>ASTRAZENECA</v>
      </c>
      <c r="B768" t="s">
        <v>383</v>
      </c>
      <c r="C768" t="s">
        <v>296</v>
      </c>
      <c r="D768" t="s">
        <v>336</v>
      </c>
      <c r="E768" t="s">
        <v>102</v>
      </c>
      <c r="F768" s="111">
        <f>+VLOOKUP(C768,'Selectable Table'!O:P,2,0)</f>
        <v>40700</v>
      </c>
      <c r="G768" s="111" t="str">
        <f>+VLOOKUP(F768,'Selectable Table'!P:Q,2,0)</f>
        <v>Revenues - Third Parties</v>
      </c>
      <c r="I768" t="s">
        <v>186</v>
      </c>
      <c r="J768" s="111">
        <v>2026</v>
      </c>
      <c r="K768" s="111">
        <v>7</v>
      </c>
      <c r="L768" s="111" t="s">
        <v>94</v>
      </c>
      <c r="M768">
        <v>-573.86125334999986</v>
      </c>
      <c r="N768">
        <v>1</v>
      </c>
      <c r="O768">
        <v>-573.86125334999986</v>
      </c>
      <c r="P768" t="s">
        <v>615</v>
      </c>
      <c r="Q768" s="111">
        <f>+VLOOKUP(I768,'Selectable Table'!AB:AC,2,0)</f>
        <v>1</v>
      </c>
    </row>
    <row r="769" spans="1:17" x14ac:dyDescent="0.25">
      <c r="A769" s="111" t="str">
        <f>+VLOOKUP(C769,'Selectable Table'!D:EB,2,0)</f>
        <v>PFIZER</v>
      </c>
      <c r="B769" t="s">
        <v>589</v>
      </c>
      <c r="C769" t="s">
        <v>252</v>
      </c>
      <c r="D769" t="s">
        <v>336</v>
      </c>
      <c r="E769" t="s">
        <v>102</v>
      </c>
      <c r="F769" s="111">
        <f>+VLOOKUP(C769,'Selectable Table'!O:P,2,0)</f>
        <v>40700</v>
      </c>
      <c r="G769" s="111" t="str">
        <f>+VLOOKUP(F769,'Selectable Table'!P:Q,2,0)</f>
        <v>Revenues - Third Parties</v>
      </c>
      <c r="I769" t="s">
        <v>186</v>
      </c>
      <c r="J769" s="111">
        <v>2026</v>
      </c>
      <c r="K769" s="111">
        <v>7</v>
      </c>
      <c r="L769" s="111" t="s">
        <v>94</v>
      </c>
      <c r="M769">
        <v>-6335.6714721999997</v>
      </c>
      <c r="N769">
        <v>1</v>
      </c>
      <c r="O769">
        <v>-6335.6714721999997</v>
      </c>
      <c r="P769" t="s">
        <v>615</v>
      </c>
      <c r="Q769" s="111">
        <f>+VLOOKUP(I769,'Selectable Table'!AB:AC,2,0)</f>
        <v>1</v>
      </c>
    </row>
    <row r="770" spans="1:17" x14ac:dyDescent="0.25">
      <c r="A770" s="111" t="str">
        <f>+VLOOKUP(C770,'Selectable Table'!D:EB,2,0)</f>
        <v>ASTRAZENECA</v>
      </c>
      <c r="B770" t="s">
        <v>804</v>
      </c>
      <c r="C770" t="s">
        <v>296</v>
      </c>
      <c r="D770" t="s">
        <v>336</v>
      </c>
      <c r="E770" t="s">
        <v>102</v>
      </c>
      <c r="F770" s="111">
        <f>+VLOOKUP(C770,'Selectable Table'!O:P,2,0)</f>
        <v>40700</v>
      </c>
      <c r="G770" s="111" t="str">
        <f>+VLOOKUP(F770,'Selectable Table'!P:Q,2,0)</f>
        <v>Revenues - Third Parties</v>
      </c>
      <c r="I770" t="s">
        <v>186</v>
      </c>
      <c r="J770" s="111">
        <v>2026</v>
      </c>
      <c r="K770" s="111">
        <v>7</v>
      </c>
      <c r="L770" s="111" t="s">
        <v>94</v>
      </c>
      <c r="M770">
        <v>-42.952358749999995</v>
      </c>
      <c r="N770">
        <v>1</v>
      </c>
      <c r="O770">
        <v>-42.952358749999995</v>
      </c>
      <c r="P770" t="s">
        <v>615</v>
      </c>
      <c r="Q770" s="111">
        <f>+VLOOKUP(I770,'Selectable Table'!AB:AC,2,0)</f>
        <v>1</v>
      </c>
    </row>
    <row r="771" spans="1:17" x14ac:dyDescent="0.25">
      <c r="A771" s="111" t="str">
        <f>+VLOOKUP(C771,'Selectable Table'!D:EB,2,0)</f>
        <v>ASTRAZENECA</v>
      </c>
      <c r="B771" t="s">
        <v>385</v>
      </c>
      <c r="C771" t="s">
        <v>296</v>
      </c>
      <c r="D771" t="s">
        <v>336</v>
      </c>
      <c r="E771" t="s">
        <v>102</v>
      </c>
      <c r="F771" s="111">
        <f>+VLOOKUP(C771,'Selectable Table'!O:P,2,0)</f>
        <v>40700</v>
      </c>
      <c r="G771" s="111" t="str">
        <f>+VLOOKUP(F771,'Selectable Table'!P:Q,2,0)</f>
        <v>Revenues - Third Parties</v>
      </c>
      <c r="I771" t="s">
        <v>186</v>
      </c>
      <c r="J771" s="111">
        <v>2026</v>
      </c>
      <c r="K771" s="111">
        <v>7</v>
      </c>
      <c r="L771" s="111" t="s">
        <v>94</v>
      </c>
      <c r="M771">
        <v>-2366.7820921500002</v>
      </c>
      <c r="N771">
        <v>1</v>
      </c>
      <c r="O771">
        <v>-2366.7820921500002</v>
      </c>
      <c r="P771" t="s">
        <v>615</v>
      </c>
      <c r="Q771" s="111">
        <f>+VLOOKUP(I771,'Selectable Table'!AB:AC,2,0)</f>
        <v>1</v>
      </c>
    </row>
    <row r="772" spans="1:17" x14ac:dyDescent="0.25">
      <c r="A772" s="111" t="str">
        <f>+VLOOKUP(C772,'Selectable Table'!D:EB,2,0)</f>
        <v>PFIZER</v>
      </c>
      <c r="B772" t="s">
        <v>591</v>
      </c>
      <c r="C772" t="s">
        <v>252</v>
      </c>
      <c r="D772" t="s">
        <v>336</v>
      </c>
      <c r="E772" t="s">
        <v>102</v>
      </c>
      <c r="F772" s="111">
        <f>+VLOOKUP(C772,'Selectable Table'!O:P,2,0)</f>
        <v>40700</v>
      </c>
      <c r="G772" s="111" t="str">
        <f>+VLOOKUP(F772,'Selectable Table'!P:Q,2,0)</f>
        <v>Revenues - Third Parties</v>
      </c>
      <c r="I772" t="s">
        <v>186</v>
      </c>
      <c r="J772" s="111">
        <v>2026</v>
      </c>
      <c r="K772" s="111">
        <v>7</v>
      </c>
      <c r="L772" s="111" t="s">
        <v>94</v>
      </c>
      <c r="M772">
        <v>-66038.513984799996</v>
      </c>
      <c r="N772">
        <v>1</v>
      </c>
      <c r="O772">
        <v>-66038.513984799996</v>
      </c>
      <c r="P772" t="s">
        <v>615</v>
      </c>
      <c r="Q772" s="111">
        <f>+VLOOKUP(I772,'Selectable Table'!AB:AC,2,0)</f>
        <v>1</v>
      </c>
    </row>
    <row r="773" spans="1:17" x14ac:dyDescent="0.25">
      <c r="A773" s="111" t="str">
        <f>+VLOOKUP(C773,'Selectable Table'!D:EB,2,0)</f>
        <v>ASTRAZENECA</v>
      </c>
      <c r="B773" t="s">
        <v>387</v>
      </c>
      <c r="C773" t="s">
        <v>296</v>
      </c>
      <c r="D773" t="s">
        <v>336</v>
      </c>
      <c r="E773" t="s">
        <v>102</v>
      </c>
      <c r="F773" s="111">
        <f>+VLOOKUP(C773,'Selectable Table'!O:P,2,0)</f>
        <v>40700</v>
      </c>
      <c r="G773" s="111" t="str">
        <f>+VLOOKUP(F773,'Selectable Table'!P:Q,2,0)</f>
        <v>Revenues - Third Parties</v>
      </c>
      <c r="I773" t="s">
        <v>186</v>
      </c>
      <c r="J773" s="111">
        <v>2026</v>
      </c>
      <c r="K773" s="111">
        <v>7</v>
      </c>
      <c r="L773" s="111" t="s">
        <v>94</v>
      </c>
      <c r="M773">
        <v>-3121.0514401500009</v>
      </c>
      <c r="N773">
        <v>1</v>
      </c>
      <c r="O773">
        <v>-3121.0514401500009</v>
      </c>
      <c r="P773" t="s">
        <v>615</v>
      </c>
      <c r="Q773" s="111">
        <f>+VLOOKUP(I773,'Selectable Table'!AB:AC,2,0)</f>
        <v>1</v>
      </c>
    </row>
    <row r="774" spans="1:17" x14ac:dyDescent="0.25">
      <c r="A774" s="111" t="str">
        <f>+VLOOKUP(C774,'Selectable Table'!D:EB,2,0)</f>
        <v>PFIZER</v>
      </c>
      <c r="B774" t="s">
        <v>592</v>
      </c>
      <c r="C774" t="s">
        <v>252</v>
      </c>
      <c r="D774" t="s">
        <v>336</v>
      </c>
      <c r="E774" t="s">
        <v>102</v>
      </c>
      <c r="F774" s="111">
        <f>+VLOOKUP(C774,'Selectable Table'!O:P,2,0)</f>
        <v>40700</v>
      </c>
      <c r="G774" s="111" t="str">
        <f>+VLOOKUP(F774,'Selectable Table'!P:Q,2,0)</f>
        <v>Revenues - Third Parties</v>
      </c>
      <c r="I774" t="s">
        <v>186</v>
      </c>
      <c r="J774" s="111">
        <v>2026</v>
      </c>
      <c r="K774" s="111">
        <v>7</v>
      </c>
      <c r="L774" s="111" t="s">
        <v>94</v>
      </c>
      <c r="M774">
        <v>-10.700220649999999</v>
      </c>
      <c r="N774">
        <v>1</v>
      </c>
      <c r="O774">
        <v>-10.700220649999999</v>
      </c>
      <c r="P774" t="s">
        <v>615</v>
      </c>
      <c r="Q774" s="111">
        <f>+VLOOKUP(I774,'Selectable Table'!AB:AC,2,0)</f>
        <v>1</v>
      </c>
    </row>
    <row r="775" spans="1:17" x14ac:dyDescent="0.25">
      <c r="A775" s="111" t="str">
        <f>+VLOOKUP(C775,'Selectable Table'!D:EB,2,0)</f>
        <v>AMGEN</v>
      </c>
      <c r="B775">
        <v>20220196</v>
      </c>
      <c r="C775" t="s">
        <v>316</v>
      </c>
      <c r="D775" t="s">
        <v>336</v>
      </c>
      <c r="E775" t="s">
        <v>102</v>
      </c>
      <c r="F775" s="111">
        <f>+VLOOKUP(C775,'Selectable Table'!O:P,2,0)</f>
        <v>40700</v>
      </c>
      <c r="G775" s="111" t="str">
        <f>+VLOOKUP(F775,'Selectable Table'!P:Q,2,0)</f>
        <v>Revenues - Third Parties</v>
      </c>
      <c r="I775" t="s">
        <v>186</v>
      </c>
      <c r="J775" s="111">
        <v>2026</v>
      </c>
      <c r="K775" s="111">
        <v>7</v>
      </c>
      <c r="L775" s="111" t="s">
        <v>94</v>
      </c>
      <c r="M775">
        <v>-49290.063550699982</v>
      </c>
      <c r="N775">
        <v>1</v>
      </c>
      <c r="O775">
        <v>-49290.063550699982</v>
      </c>
      <c r="P775" t="s">
        <v>615</v>
      </c>
      <c r="Q775" s="111">
        <f>+VLOOKUP(I775,'Selectable Table'!AB:AC,2,0)</f>
        <v>1</v>
      </c>
    </row>
    <row r="776" spans="1:17" x14ac:dyDescent="0.25">
      <c r="A776" s="111" t="str">
        <f>+VLOOKUP(C776,'Selectable Table'!D:EB,2,0)</f>
        <v>AMGEN</v>
      </c>
      <c r="B776">
        <v>20230227</v>
      </c>
      <c r="C776" t="s">
        <v>316</v>
      </c>
      <c r="D776" t="s">
        <v>336</v>
      </c>
      <c r="E776" t="s">
        <v>102</v>
      </c>
      <c r="F776" s="111">
        <f>+VLOOKUP(C776,'Selectable Table'!O:P,2,0)</f>
        <v>40700</v>
      </c>
      <c r="G776" s="111" t="str">
        <f>+VLOOKUP(F776,'Selectable Table'!P:Q,2,0)</f>
        <v>Revenues - Third Parties</v>
      </c>
      <c r="I776" t="s">
        <v>186</v>
      </c>
      <c r="J776" s="111">
        <v>2026</v>
      </c>
      <c r="K776" s="111">
        <v>7</v>
      </c>
      <c r="L776" s="111" t="s">
        <v>94</v>
      </c>
      <c r="M776">
        <v>-2750.3715606499995</v>
      </c>
      <c r="N776">
        <v>1</v>
      </c>
      <c r="O776">
        <v>-2750.3715606499995</v>
      </c>
      <c r="P776" t="s">
        <v>615</v>
      </c>
      <c r="Q776" s="111">
        <f>+VLOOKUP(I776,'Selectable Table'!AB:AC,2,0)</f>
        <v>1</v>
      </c>
    </row>
    <row r="777" spans="1:17" x14ac:dyDescent="0.25">
      <c r="A777" s="111" t="str">
        <f>+VLOOKUP(C777,'Selectable Table'!D:EB,2,0)</f>
        <v>PFIZER</v>
      </c>
      <c r="B777" t="s">
        <v>593</v>
      </c>
      <c r="C777" t="s">
        <v>252</v>
      </c>
      <c r="D777" t="s">
        <v>336</v>
      </c>
      <c r="E777" t="s">
        <v>102</v>
      </c>
      <c r="F777" s="111">
        <f>+VLOOKUP(C777,'Selectable Table'!O:P,2,0)</f>
        <v>40700</v>
      </c>
      <c r="G777" s="111" t="str">
        <f>+VLOOKUP(F777,'Selectable Table'!P:Q,2,0)</f>
        <v>Revenues - Third Parties</v>
      </c>
      <c r="I777" t="s">
        <v>186</v>
      </c>
      <c r="J777" s="111">
        <v>2026</v>
      </c>
      <c r="K777" s="111">
        <v>7</v>
      </c>
      <c r="L777" s="111" t="s">
        <v>94</v>
      </c>
      <c r="M777">
        <v>-492.11462439999997</v>
      </c>
      <c r="N777">
        <v>1</v>
      </c>
      <c r="O777">
        <v>-492.11462439999997</v>
      </c>
      <c r="P777" t="s">
        <v>615</v>
      </c>
      <c r="Q777" s="111">
        <f>+VLOOKUP(I777,'Selectable Table'!AB:AC,2,0)</f>
        <v>1</v>
      </c>
    </row>
    <row r="778" spans="1:17" x14ac:dyDescent="0.25">
      <c r="A778" s="111" t="str">
        <f>+VLOOKUP(C778,'Selectable Table'!D:EB,2,0)</f>
        <v>AMGEN</v>
      </c>
      <c r="B778">
        <v>20250002</v>
      </c>
      <c r="C778" t="s">
        <v>316</v>
      </c>
      <c r="D778" t="s">
        <v>336</v>
      </c>
      <c r="E778" t="s">
        <v>102</v>
      </c>
      <c r="F778" s="111">
        <f>+VLOOKUP(C778,'Selectable Table'!O:P,2,0)</f>
        <v>40700</v>
      </c>
      <c r="G778" s="111" t="str">
        <f>+VLOOKUP(F778,'Selectable Table'!P:Q,2,0)</f>
        <v>Revenues - Third Parties</v>
      </c>
      <c r="I778" t="s">
        <v>186</v>
      </c>
      <c r="J778" s="111">
        <v>2026</v>
      </c>
      <c r="K778" s="111">
        <v>7</v>
      </c>
      <c r="L778" s="111" t="s">
        <v>94</v>
      </c>
      <c r="M778">
        <v>-65.187965849999998</v>
      </c>
      <c r="N778">
        <v>1</v>
      </c>
      <c r="O778">
        <v>-65.187965849999998</v>
      </c>
      <c r="P778" t="s">
        <v>615</v>
      </c>
      <c r="Q778" s="111">
        <f>+VLOOKUP(I778,'Selectable Table'!AB:AC,2,0)</f>
        <v>1</v>
      </c>
    </row>
    <row r="779" spans="1:17" x14ac:dyDescent="0.25">
      <c r="A779" s="111" t="str">
        <f>+VLOOKUP(C779,'Selectable Table'!D:EB,2,0)</f>
        <v>AMGEN</v>
      </c>
      <c r="B779">
        <v>20230225</v>
      </c>
      <c r="C779" t="s">
        <v>316</v>
      </c>
      <c r="D779" t="s">
        <v>336</v>
      </c>
      <c r="E779" t="s">
        <v>102</v>
      </c>
      <c r="F779" s="111">
        <f>+VLOOKUP(C779,'Selectable Table'!O:P,2,0)</f>
        <v>40700</v>
      </c>
      <c r="G779" s="111" t="str">
        <f>+VLOOKUP(F779,'Selectable Table'!P:Q,2,0)</f>
        <v>Revenues - Third Parties</v>
      </c>
      <c r="I779" t="s">
        <v>186</v>
      </c>
      <c r="J779" s="111">
        <v>2026</v>
      </c>
      <c r="K779" s="111">
        <v>7</v>
      </c>
      <c r="L779" s="111" t="s">
        <v>94</v>
      </c>
      <c r="M779">
        <v>-64.328236349999997</v>
      </c>
      <c r="N779">
        <v>1</v>
      </c>
      <c r="O779">
        <v>-64.328236349999997</v>
      </c>
      <c r="P779" t="s">
        <v>615</v>
      </c>
      <c r="Q779" s="111">
        <f>+VLOOKUP(I779,'Selectable Table'!AB:AC,2,0)</f>
        <v>1</v>
      </c>
    </row>
    <row r="780" spans="1:17" x14ac:dyDescent="0.25">
      <c r="A780" s="111" t="str">
        <f>+VLOOKUP(C780,'Selectable Table'!D:EB,2,0)</f>
        <v>ASTRAZENECA</v>
      </c>
      <c r="B780" t="s">
        <v>594</v>
      </c>
      <c r="C780" t="s">
        <v>296</v>
      </c>
      <c r="D780" t="s">
        <v>336</v>
      </c>
      <c r="E780" t="s">
        <v>102</v>
      </c>
      <c r="F780" s="111">
        <f>+VLOOKUP(C780,'Selectable Table'!O:P,2,0)</f>
        <v>40700</v>
      </c>
      <c r="G780" s="111" t="str">
        <f>+VLOOKUP(F780,'Selectable Table'!P:Q,2,0)</f>
        <v>Revenues - Third Parties</v>
      </c>
      <c r="I780" t="s">
        <v>186</v>
      </c>
      <c r="J780" s="111">
        <v>2026</v>
      </c>
      <c r="K780" s="111">
        <v>7</v>
      </c>
      <c r="L780" s="111" t="s">
        <v>94</v>
      </c>
      <c r="M780">
        <v>-256.09158365000002</v>
      </c>
      <c r="N780">
        <v>1</v>
      </c>
      <c r="O780">
        <v>-256.09158365000002</v>
      </c>
      <c r="P780" t="s">
        <v>615</v>
      </c>
      <c r="Q780" s="111">
        <f>+VLOOKUP(I780,'Selectable Table'!AB:AC,2,0)</f>
        <v>1</v>
      </c>
    </row>
    <row r="781" spans="1:17" x14ac:dyDescent="0.25">
      <c r="A781" s="111" t="str">
        <f>+VLOOKUP(C781,'Selectable Table'!D:EB,2,0)</f>
        <v>MEDIMMUNE</v>
      </c>
      <c r="B781" t="s">
        <v>595</v>
      </c>
      <c r="C781" t="s">
        <v>576</v>
      </c>
      <c r="D781" t="s">
        <v>336</v>
      </c>
      <c r="E781" t="s">
        <v>102</v>
      </c>
      <c r="F781" s="111">
        <f>+VLOOKUP(C781,'Selectable Table'!O:P,2,0)</f>
        <v>40700</v>
      </c>
      <c r="G781" s="111" t="str">
        <f>+VLOOKUP(F781,'Selectable Table'!P:Q,2,0)</f>
        <v>Revenues - Third Parties</v>
      </c>
      <c r="I781" t="s">
        <v>186</v>
      </c>
      <c r="J781" s="111">
        <v>2026</v>
      </c>
      <c r="K781" s="111">
        <v>7</v>
      </c>
      <c r="L781" s="111" t="s">
        <v>94</v>
      </c>
      <c r="M781">
        <v>-57.728788950000002</v>
      </c>
      <c r="N781">
        <v>1</v>
      </c>
      <c r="O781">
        <v>-57.728788950000002</v>
      </c>
      <c r="P781" t="s">
        <v>615</v>
      </c>
      <c r="Q781" s="111">
        <f>+VLOOKUP(I781,'Selectable Table'!AB:AC,2,0)</f>
        <v>1</v>
      </c>
    </row>
    <row r="782" spans="1:17" x14ac:dyDescent="0.25">
      <c r="A782" s="111" t="str">
        <f>+VLOOKUP(C782,'Selectable Table'!D:EB,2,0)</f>
        <v>OTH CUST</v>
      </c>
      <c r="B782" t="s">
        <v>596</v>
      </c>
      <c r="C782" t="s">
        <v>597</v>
      </c>
      <c r="D782" t="s">
        <v>336</v>
      </c>
      <c r="E782" t="s">
        <v>102</v>
      </c>
      <c r="F782" s="111">
        <f>+VLOOKUP(C782,'Selectable Table'!O:P,2,0)</f>
        <v>40700</v>
      </c>
      <c r="G782" s="111" t="str">
        <f>+VLOOKUP(F782,'Selectable Table'!P:Q,2,0)</f>
        <v>Revenues - Third Parties</v>
      </c>
      <c r="I782" t="s">
        <v>186</v>
      </c>
      <c r="J782" s="111">
        <v>2026</v>
      </c>
      <c r="K782" s="111">
        <v>7</v>
      </c>
      <c r="L782" s="111" t="s">
        <v>94</v>
      </c>
      <c r="M782">
        <v>-2767.6221012999995</v>
      </c>
      <c r="N782">
        <v>1</v>
      </c>
      <c r="O782">
        <v>-2767.6221012999995</v>
      </c>
      <c r="P782" t="s">
        <v>615</v>
      </c>
      <c r="Q782" s="111">
        <f>+VLOOKUP(I782,'Selectable Table'!AB:AC,2,0)</f>
        <v>1</v>
      </c>
    </row>
    <row r="783" spans="1:17" x14ac:dyDescent="0.25">
      <c r="A783" s="111" t="str">
        <f>+VLOOKUP(C783,'Selectable Table'!D:EB,2,0)</f>
        <v>GILEAD SCI</v>
      </c>
      <c r="B783" t="s">
        <v>388</v>
      </c>
      <c r="C783" t="s">
        <v>389</v>
      </c>
      <c r="D783" t="s">
        <v>336</v>
      </c>
      <c r="E783" t="s">
        <v>102</v>
      </c>
      <c r="F783" s="111">
        <f>+VLOOKUP(C783,'Selectable Table'!O:P,2,0)</f>
        <v>40700</v>
      </c>
      <c r="G783" s="111" t="str">
        <f>+VLOOKUP(F783,'Selectable Table'!P:Q,2,0)</f>
        <v>Revenues - Third Parties</v>
      </c>
      <c r="I783" t="s">
        <v>125</v>
      </c>
      <c r="J783" s="111">
        <v>2026</v>
      </c>
      <c r="K783" s="111">
        <v>7</v>
      </c>
      <c r="L783" s="111" t="s">
        <v>94</v>
      </c>
      <c r="M783">
        <v>-207.9508256</v>
      </c>
      <c r="N783">
        <v>1</v>
      </c>
      <c r="O783">
        <v>-207.9508256</v>
      </c>
      <c r="P783" t="s">
        <v>615</v>
      </c>
      <c r="Q783" s="111">
        <f>+VLOOKUP(I783,'Selectable Table'!AB:AC,2,0)</f>
        <v>1</v>
      </c>
    </row>
    <row r="784" spans="1:17" x14ac:dyDescent="0.25">
      <c r="A784" s="111" t="str">
        <f>+VLOOKUP(C784,'Selectable Table'!D:EB,2,0)</f>
        <v>OTH CUST</v>
      </c>
      <c r="B784" t="s">
        <v>317</v>
      </c>
      <c r="C784" t="s">
        <v>318</v>
      </c>
      <c r="D784" t="s">
        <v>336</v>
      </c>
      <c r="E784" t="s">
        <v>102</v>
      </c>
      <c r="F784" s="111">
        <f>+VLOOKUP(C784,'Selectable Table'!O:P,2,0)</f>
        <v>40700</v>
      </c>
      <c r="G784" s="111" t="str">
        <f>+VLOOKUP(F784,'Selectable Table'!P:Q,2,0)</f>
        <v>Revenues - Third Parties</v>
      </c>
      <c r="I784" t="s">
        <v>186</v>
      </c>
      <c r="J784" s="111">
        <v>2026</v>
      </c>
      <c r="K784" s="111">
        <v>7</v>
      </c>
      <c r="L784" s="111" t="s">
        <v>94</v>
      </c>
      <c r="M784">
        <v>-172.53133484999998</v>
      </c>
      <c r="N784">
        <v>1</v>
      </c>
      <c r="O784">
        <v>-172.53133484999998</v>
      </c>
      <c r="P784" t="s">
        <v>615</v>
      </c>
      <c r="Q784" s="111">
        <f>+VLOOKUP(I784,'Selectable Table'!AB:AC,2,0)</f>
        <v>1</v>
      </c>
    </row>
    <row r="785" spans="1:17" x14ac:dyDescent="0.25">
      <c r="A785" s="111" t="str">
        <f>+VLOOKUP(C785,'Selectable Table'!D:EB,2,0)</f>
        <v>MEDIMMUNE</v>
      </c>
      <c r="B785" t="s">
        <v>600</v>
      </c>
      <c r="C785" t="s">
        <v>576</v>
      </c>
      <c r="D785" t="s">
        <v>336</v>
      </c>
      <c r="E785" t="s">
        <v>102</v>
      </c>
      <c r="F785" s="111">
        <f>+VLOOKUP(C785,'Selectable Table'!O:P,2,0)</f>
        <v>40700</v>
      </c>
      <c r="G785" s="111" t="str">
        <f>+VLOOKUP(F785,'Selectable Table'!P:Q,2,0)</f>
        <v>Revenues - Third Parties</v>
      </c>
      <c r="I785" t="s">
        <v>186</v>
      </c>
      <c r="J785" s="111">
        <v>2026</v>
      </c>
      <c r="K785" s="111">
        <v>7</v>
      </c>
      <c r="L785" s="111" t="s">
        <v>94</v>
      </c>
      <c r="M785">
        <v>-64.438772999999998</v>
      </c>
      <c r="N785">
        <v>1</v>
      </c>
      <c r="O785">
        <v>-64.438772999999998</v>
      </c>
      <c r="P785" t="s">
        <v>615</v>
      </c>
      <c r="Q785" s="111">
        <f>+VLOOKUP(I785,'Selectable Table'!AB:AC,2,0)</f>
        <v>1</v>
      </c>
    </row>
    <row r="786" spans="1:17" x14ac:dyDescent="0.25">
      <c r="A786" s="111" t="str">
        <f>+VLOOKUP(C786,'Selectable Table'!D:EB,2,0)</f>
        <v>OTH CUST</v>
      </c>
      <c r="B786" t="s">
        <v>601</v>
      </c>
      <c r="C786" t="s">
        <v>602</v>
      </c>
      <c r="D786" t="s">
        <v>336</v>
      </c>
      <c r="E786" t="s">
        <v>102</v>
      </c>
      <c r="F786" s="111">
        <f>+VLOOKUP(C786,'Selectable Table'!O:P,2,0)</f>
        <v>40700</v>
      </c>
      <c r="G786" s="111" t="str">
        <f>+VLOOKUP(F786,'Selectable Table'!P:Q,2,0)</f>
        <v>Revenues - Third Parties</v>
      </c>
      <c r="I786" t="s">
        <v>186</v>
      </c>
      <c r="J786" s="111">
        <v>2026</v>
      </c>
      <c r="K786" s="111">
        <v>7</v>
      </c>
      <c r="L786" s="111" t="s">
        <v>94</v>
      </c>
      <c r="M786">
        <v>-754.89572234999991</v>
      </c>
      <c r="N786">
        <v>1</v>
      </c>
      <c r="O786">
        <v>-754.89572234999991</v>
      </c>
      <c r="P786" t="s">
        <v>615</v>
      </c>
      <c r="Q786" s="111">
        <f>+VLOOKUP(I786,'Selectable Table'!AB:AC,2,0)</f>
        <v>1</v>
      </c>
    </row>
    <row r="787" spans="1:17" x14ac:dyDescent="0.25">
      <c r="A787" s="111" t="str">
        <f>+VLOOKUP(C787,'Selectable Table'!D:EB,2,0)</f>
        <v>OTH CUST</v>
      </c>
      <c r="B787" t="s">
        <v>603</v>
      </c>
      <c r="C787" t="s">
        <v>604</v>
      </c>
      <c r="D787" t="s">
        <v>336</v>
      </c>
      <c r="E787" t="s">
        <v>102</v>
      </c>
      <c r="F787" s="111">
        <f>+VLOOKUP(C787,'Selectable Table'!O:P,2,0)</f>
        <v>40700</v>
      </c>
      <c r="G787" s="111" t="str">
        <f>+VLOOKUP(F787,'Selectable Table'!P:Q,2,0)</f>
        <v>Revenues - Third Parties</v>
      </c>
      <c r="I787" t="s">
        <v>186</v>
      </c>
      <c r="J787" s="111">
        <v>2026</v>
      </c>
      <c r="K787" s="111">
        <v>7</v>
      </c>
      <c r="L787" s="111" t="s">
        <v>94</v>
      </c>
      <c r="M787">
        <v>-71.492648849999981</v>
      </c>
      <c r="N787">
        <v>1</v>
      </c>
      <c r="O787">
        <v>-71.492648849999981</v>
      </c>
      <c r="P787" t="s">
        <v>615</v>
      </c>
      <c r="Q787" s="111">
        <f>+VLOOKUP(I787,'Selectable Table'!AB:AC,2,0)</f>
        <v>1</v>
      </c>
    </row>
    <row r="788" spans="1:17" x14ac:dyDescent="0.25">
      <c r="A788" s="111" t="str">
        <f>+VLOOKUP(C788,'Selectable Table'!D:EB,2,0)</f>
        <v>OTH CUST</v>
      </c>
      <c r="B788" t="s">
        <v>319</v>
      </c>
      <c r="C788" t="s">
        <v>320</v>
      </c>
      <c r="D788" t="s">
        <v>336</v>
      </c>
      <c r="E788" t="s">
        <v>102</v>
      </c>
      <c r="F788" s="111">
        <f>+VLOOKUP(C788,'Selectable Table'!O:P,2,0)</f>
        <v>40700</v>
      </c>
      <c r="G788" s="111" t="str">
        <f>+VLOOKUP(F788,'Selectable Table'!P:Q,2,0)</f>
        <v>Revenues - Third Parties</v>
      </c>
      <c r="I788" t="s">
        <v>186</v>
      </c>
      <c r="J788" s="111">
        <v>2026</v>
      </c>
      <c r="K788" s="111">
        <v>7</v>
      </c>
      <c r="L788" s="111" t="s">
        <v>94</v>
      </c>
      <c r="M788">
        <v>-516.58552820000011</v>
      </c>
      <c r="N788">
        <v>1</v>
      </c>
      <c r="O788">
        <v>-516.58552820000011</v>
      </c>
      <c r="P788" t="s">
        <v>615</v>
      </c>
      <c r="Q788" s="111">
        <f>+VLOOKUP(I788,'Selectable Table'!AB:AC,2,0)</f>
        <v>1</v>
      </c>
    </row>
    <row r="789" spans="1:17" x14ac:dyDescent="0.25">
      <c r="A789" s="111" t="str">
        <f>+VLOOKUP(C789,'Selectable Table'!D:EB,2,0)</f>
        <v>OTH CUST</v>
      </c>
      <c r="B789" t="s">
        <v>605</v>
      </c>
      <c r="C789" t="s">
        <v>606</v>
      </c>
      <c r="D789" t="s">
        <v>336</v>
      </c>
      <c r="E789" t="s">
        <v>102</v>
      </c>
      <c r="F789" s="111">
        <f>+VLOOKUP(C789,'Selectable Table'!O:P,2,0)</f>
        <v>40700</v>
      </c>
      <c r="G789" s="111" t="str">
        <f>+VLOOKUP(F789,'Selectable Table'!P:Q,2,0)</f>
        <v>Revenues - Third Parties</v>
      </c>
      <c r="I789" t="s">
        <v>186</v>
      </c>
      <c r="J789" s="111">
        <v>2026</v>
      </c>
      <c r="K789" s="111">
        <v>7</v>
      </c>
      <c r="L789" s="111" t="s">
        <v>94</v>
      </c>
      <c r="M789">
        <v>-1257.4594717999998</v>
      </c>
      <c r="N789">
        <v>1</v>
      </c>
      <c r="O789">
        <v>-1257.4594717999998</v>
      </c>
      <c r="P789" t="s">
        <v>615</v>
      </c>
      <c r="Q789" s="111">
        <f>+VLOOKUP(I789,'Selectable Table'!AB:AC,2,0)</f>
        <v>1</v>
      </c>
    </row>
    <row r="790" spans="1:17" x14ac:dyDescent="0.25">
      <c r="A790" s="111" t="str">
        <f>+VLOOKUP(C790,'Selectable Table'!D:EB,2,0)</f>
        <v>OTH CUST</v>
      </c>
      <c r="B790" t="s">
        <v>607</v>
      </c>
      <c r="C790" t="s">
        <v>477</v>
      </c>
      <c r="D790" t="s">
        <v>336</v>
      </c>
      <c r="E790" t="s">
        <v>102</v>
      </c>
      <c r="F790" s="111">
        <f>+VLOOKUP(C790,'Selectable Table'!O:P,2,0)</f>
        <v>40700</v>
      </c>
      <c r="G790" s="111" t="str">
        <f>+VLOOKUP(F790,'Selectable Table'!P:Q,2,0)</f>
        <v>Revenues - Third Parties</v>
      </c>
      <c r="I790" t="s">
        <v>186</v>
      </c>
      <c r="J790" s="111">
        <v>2026</v>
      </c>
      <c r="K790" s="111">
        <v>7</v>
      </c>
      <c r="L790" s="111" t="s">
        <v>94</v>
      </c>
      <c r="M790">
        <v>-320.28199035</v>
      </c>
      <c r="N790">
        <v>1</v>
      </c>
      <c r="O790">
        <v>-320.28199035</v>
      </c>
      <c r="P790" t="s">
        <v>615</v>
      </c>
      <c r="Q790" s="111">
        <f>+VLOOKUP(I790,'Selectable Table'!AB:AC,2,0)</f>
        <v>1</v>
      </c>
    </row>
    <row r="791" spans="1:17" x14ac:dyDescent="0.25">
      <c r="A791" s="111" t="str">
        <f>+VLOOKUP(C791,'Selectable Table'!D:EB,2,0)</f>
        <v>OTH CUST</v>
      </c>
      <c r="B791" t="s">
        <v>608</v>
      </c>
      <c r="C791" t="s">
        <v>477</v>
      </c>
      <c r="D791" t="s">
        <v>336</v>
      </c>
      <c r="E791" t="s">
        <v>102</v>
      </c>
      <c r="F791" s="111">
        <f>+VLOOKUP(C791,'Selectable Table'!O:P,2,0)</f>
        <v>40700</v>
      </c>
      <c r="G791" s="111" t="str">
        <f>+VLOOKUP(F791,'Selectable Table'!P:Q,2,0)</f>
        <v>Revenues - Third Parties</v>
      </c>
      <c r="I791" t="s">
        <v>186</v>
      </c>
      <c r="J791" s="111">
        <v>2026</v>
      </c>
      <c r="K791" s="111">
        <v>7</v>
      </c>
      <c r="L791" s="111" t="s">
        <v>94</v>
      </c>
      <c r="M791">
        <v>-266.42061949999999</v>
      </c>
      <c r="N791">
        <v>1</v>
      </c>
      <c r="O791">
        <v>-266.42061949999999</v>
      </c>
      <c r="P791" t="s">
        <v>615</v>
      </c>
      <c r="Q791" s="111">
        <f>+VLOOKUP(I791,'Selectable Table'!AB:AC,2,0)</f>
        <v>1</v>
      </c>
    </row>
    <row r="792" spans="1:17" x14ac:dyDescent="0.25">
      <c r="A792" s="111" t="str">
        <f>+VLOOKUP(C792,'Selectable Table'!D:EB,2,0)</f>
        <v>OTH CUST</v>
      </c>
      <c r="B792" t="s">
        <v>810</v>
      </c>
      <c r="C792" t="s">
        <v>477</v>
      </c>
      <c r="D792" t="s">
        <v>336</v>
      </c>
      <c r="E792" t="s">
        <v>102</v>
      </c>
      <c r="F792" s="111">
        <f>+VLOOKUP(C792,'Selectable Table'!O:P,2,0)</f>
        <v>40700</v>
      </c>
      <c r="G792" s="111" t="str">
        <f>+VLOOKUP(F792,'Selectable Table'!P:Q,2,0)</f>
        <v>Revenues - Third Parties</v>
      </c>
      <c r="I792" t="s">
        <v>186</v>
      </c>
      <c r="J792" s="111">
        <v>2026</v>
      </c>
      <c r="K792" s="111">
        <v>7</v>
      </c>
      <c r="L792" s="111" t="s">
        <v>94</v>
      </c>
      <c r="M792">
        <v>-134.5353849</v>
      </c>
      <c r="N792">
        <v>1</v>
      </c>
      <c r="O792">
        <v>-134.5353849</v>
      </c>
      <c r="P792" t="s">
        <v>615</v>
      </c>
      <c r="Q792" s="111">
        <f>+VLOOKUP(I792,'Selectable Table'!AB:AC,2,0)</f>
        <v>1</v>
      </c>
    </row>
    <row r="793" spans="1:17" x14ac:dyDescent="0.25">
      <c r="A793" s="111" t="str">
        <f>+VLOOKUP(C793,'Selectable Table'!D:EB,2,0)</f>
        <v>OTH CUST</v>
      </c>
      <c r="B793" t="s">
        <v>609</v>
      </c>
      <c r="C793" t="s">
        <v>610</v>
      </c>
      <c r="D793" t="s">
        <v>336</v>
      </c>
      <c r="E793" t="s">
        <v>102</v>
      </c>
      <c r="F793" s="111">
        <f>+VLOOKUP(C793,'Selectable Table'!O:P,2,0)</f>
        <v>40700</v>
      </c>
      <c r="G793" s="111" t="str">
        <f>+VLOOKUP(F793,'Selectable Table'!P:Q,2,0)</f>
        <v>Revenues - Third Parties</v>
      </c>
      <c r="I793" t="s">
        <v>186</v>
      </c>
      <c r="J793" s="111">
        <v>2026</v>
      </c>
      <c r="K793" s="111">
        <v>7</v>
      </c>
      <c r="L793" s="111" t="s">
        <v>94</v>
      </c>
      <c r="M793">
        <v>-19472.724428149999</v>
      </c>
      <c r="N793">
        <v>1</v>
      </c>
      <c r="O793">
        <v>-19472.724428149999</v>
      </c>
      <c r="P793" t="s">
        <v>615</v>
      </c>
      <c r="Q793" s="111">
        <f>+VLOOKUP(I793,'Selectable Table'!AB:AC,2,0)</f>
        <v>1</v>
      </c>
    </row>
    <row r="794" spans="1:17" x14ac:dyDescent="0.25">
      <c r="A794" s="111" t="str">
        <f>+VLOOKUP(C794,'Selectable Table'!D:EB,2,0)</f>
        <v>MEDIMMUNE</v>
      </c>
      <c r="B794" t="s">
        <v>3103</v>
      </c>
      <c r="C794" t="s">
        <v>576</v>
      </c>
      <c r="D794" t="s">
        <v>336</v>
      </c>
      <c r="E794" t="s">
        <v>102</v>
      </c>
      <c r="F794" s="111">
        <f>+VLOOKUP(C794,'Selectable Table'!O:P,2,0)</f>
        <v>40700</v>
      </c>
      <c r="G794" s="111" t="str">
        <f>+VLOOKUP(F794,'Selectable Table'!P:Q,2,0)</f>
        <v>Revenues - Third Parties</v>
      </c>
      <c r="I794" t="s">
        <v>186</v>
      </c>
      <c r="J794" s="111">
        <v>2026</v>
      </c>
      <c r="K794" s="111">
        <v>7</v>
      </c>
      <c r="L794" s="111" t="s">
        <v>94</v>
      </c>
      <c r="M794">
        <v>-134.79466839999998</v>
      </c>
      <c r="N794">
        <v>1</v>
      </c>
      <c r="O794">
        <v>-134.79466839999998</v>
      </c>
      <c r="P794" t="s">
        <v>615</v>
      </c>
      <c r="Q794" s="111">
        <f>+VLOOKUP(I794,'Selectable Table'!AB:AC,2,0)</f>
        <v>1</v>
      </c>
    </row>
    <row r="795" spans="1:17" x14ac:dyDescent="0.25">
      <c r="A795" s="111" t="str">
        <f>+VLOOKUP(C795,'Selectable Table'!D:EB,2,0)</f>
        <v>ASTRAZENECA</v>
      </c>
      <c r="B795" t="s">
        <v>586</v>
      </c>
      <c r="C795" t="s">
        <v>296</v>
      </c>
      <c r="D795" t="s">
        <v>336</v>
      </c>
      <c r="E795" t="s">
        <v>101</v>
      </c>
      <c r="F795" s="111">
        <f>+VLOOKUP(C795,'Selectable Table'!O:P,2,0)</f>
        <v>40700</v>
      </c>
      <c r="G795" s="111" t="str">
        <f>+VLOOKUP(F795,'Selectable Table'!P:Q,2,0)</f>
        <v>Revenues - Third Parties</v>
      </c>
      <c r="I795" t="s">
        <v>3193</v>
      </c>
      <c r="J795" s="111">
        <v>2026</v>
      </c>
      <c r="K795" s="111">
        <v>7</v>
      </c>
      <c r="L795" s="111" t="s">
        <v>94</v>
      </c>
      <c r="M795">
        <v>-9606.7403152000006</v>
      </c>
      <c r="N795">
        <v>1</v>
      </c>
      <c r="O795">
        <v>-9606.7403152000006</v>
      </c>
      <c r="P795" t="s">
        <v>615</v>
      </c>
      <c r="Q795" s="111" t="str">
        <f>+VLOOKUP(I795,'Selectable Table'!AB:AC,2,0)</f>
        <v>Not Applicable</v>
      </c>
    </row>
    <row r="796" spans="1:17" x14ac:dyDescent="0.25">
      <c r="A796" s="111" t="str">
        <f>+VLOOKUP(C796,'Selectable Table'!D:EB,2,0)</f>
        <v>ASTRAZENECA</v>
      </c>
      <c r="B796" t="s">
        <v>629</v>
      </c>
      <c r="C796" t="s">
        <v>296</v>
      </c>
      <c r="D796" t="s">
        <v>336</v>
      </c>
      <c r="E796" t="s">
        <v>105</v>
      </c>
      <c r="F796" s="111">
        <f>+VLOOKUP(C796,'Selectable Table'!O:P,2,0)</f>
        <v>40700</v>
      </c>
      <c r="G796" s="111" t="str">
        <f>+VLOOKUP(F796,'Selectable Table'!P:Q,2,0)</f>
        <v>Revenues - Third Parties</v>
      </c>
      <c r="I796" t="s">
        <v>111</v>
      </c>
      <c r="J796" s="111">
        <v>2026</v>
      </c>
      <c r="K796" s="111">
        <v>7</v>
      </c>
      <c r="L796" s="111" t="s">
        <v>94</v>
      </c>
      <c r="M796">
        <v>457.76574901023395</v>
      </c>
      <c r="N796">
        <v>1</v>
      </c>
      <c r="O796">
        <v>457.76574901023395</v>
      </c>
      <c r="P796" t="s">
        <v>615</v>
      </c>
      <c r="Q796" s="111">
        <f>+VLOOKUP(I796,'Selectable Table'!AB:AC,2,0)</f>
        <v>0</v>
      </c>
    </row>
    <row r="797" spans="1:17" x14ac:dyDescent="0.25">
      <c r="A797" s="111" t="str">
        <f>+VLOOKUP(C797,'Selectable Table'!D:EB,2,0)</f>
        <v>ASTRAZENECA</v>
      </c>
      <c r="B797" t="s">
        <v>630</v>
      </c>
      <c r="C797" t="s">
        <v>296</v>
      </c>
      <c r="D797" t="s">
        <v>336</v>
      </c>
      <c r="E797" t="s">
        <v>105</v>
      </c>
      <c r="F797" s="111">
        <f>+VLOOKUP(C797,'Selectable Table'!O:P,2,0)</f>
        <v>40700</v>
      </c>
      <c r="G797" s="111" t="str">
        <f>+VLOOKUP(F797,'Selectable Table'!P:Q,2,0)</f>
        <v>Revenues - Third Parties</v>
      </c>
      <c r="I797" t="s">
        <v>111</v>
      </c>
      <c r="J797" s="111">
        <v>2026</v>
      </c>
      <c r="K797" s="111">
        <v>7</v>
      </c>
      <c r="L797" s="111" t="s">
        <v>94</v>
      </c>
      <c r="M797">
        <v>332.58628858321651</v>
      </c>
      <c r="N797">
        <v>1</v>
      </c>
      <c r="O797">
        <v>332.58628858321651</v>
      </c>
      <c r="P797" t="s">
        <v>615</v>
      </c>
      <c r="Q797" s="111">
        <f>+VLOOKUP(I797,'Selectable Table'!AB:AC,2,0)</f>
        <v>0</v>
      </c>
    </row>
    <row r="798" spans="1:17" x14ac:dyDescent="0.25">
      <c r="A798" s="111" t="str">
        <f>+VLOOKUP(C798,'Selectable Table'!D:EB,2,0)</f>
        <v>ASTRAZENECA</v>
      </c>
      <c r="B798" t="s">
        <v>631</v>
      </c>
      <c r="C798" t="s">
        <v>296</v>
      </c>
      <c r="D798" t="s">
        <v>336</v>
      </c>
      <c r="E798" t="s">
        <v>102</v>
      </c>
      <c r="F798" s="111">
        <f>+VLOOKUP(C798,'Selectable Table'!O:P,2,0)</f>
        <v>40700</v>
      </c>
      <c r="G798" s="111" t="str">
        <f>+VLOOKUP(F798,'Selectable Table'!P:Q,2,0)</f>
        <v>Revenues - Third Parties</v>
      </c>
      <c r="I798" t="s">
        <v>125</v>
      </c>
      <c r="J798" s="111">
        <v>2026</v>
      </c>
      <c r="K798" s="111">
        <v>7</v>
      </c>
      <c r="L798" s="111" t="s">
        <v>94</v>
      </c>
      <c r="M798">
        <v>699.7982179800797</v>
      </c>
      <c r="N798">
        <v>1</v>
      </c>
      <c r="O798">
        <v>699.7982179800797</v>
      </c>
      <c r="P798" t="s">
        <v>615</v>
      </c>
      <c r="Q798" s="111">
        <f>+VLOOKUP(I798,'Selectable Table'!AB:AC,2,0)</f>
        <v>1</v>
      </c>
    </row>
    <row r="799" spans="1:17" x14ac:dyDescent="0.25">
      <c r="A799" s="111" t="str">
        <f>+VLOOKUP(C799,'Selectable Table'!D:EB,2,0)</f>
        <v>ASTRAZENECA</v>
      </c>
      <c r="B799" t="s">
        <v>631</v>
      </c>
      <c r="C799" t="s">
        <v>296</v>
      </c>
      <c r="D799" t="s">
        <v>336</v>
      </c>
      <c r="E799" t="s">
        <v>104</v>
      </c>
      <c r="F799" s="111">
        <f>+VLOOKUP(C799,'Selectable Table'!O:P,2,0)</f>
        <v>40700</v>
      </c>
      <c r="G799" s="111" t="str">
        <f>+VLOOKUP(F799,'Selectable Table'!P:Q,2,0)</f>
        <v>Revenues - Third Parties</v>
      </c>
      <c r="I799" t="s">
        <v>120</v>
      </c>
      <c r="J799" s="111">
        <v>2026</v>
      </c>
      <c r="K799" s="111">
        <v>7</v>
      </c>
      <c r="L799" s="111" t="s">
        <v>94</v>
      </c>
      <c r="M799">
        <v>176.33323495037072</v>
      </c>
      <c r="N799">
        <v>1</v>
      </c>
      <c r="O799">
        <v>176.33323495037072</v>
      </c>
      <c r="P799" t="s">
        <v>615</v>
      </c>
      <c r="Q799" s="111">
        <f>+VLOOKUP(I799,'Selectable Table'!AB:AC,2,0)</f>
        <v>0</v>
      </c>
    </row>
    <row r="800" spans="1:17" x14ac:dyDescent="0.25">
      <c r="A800" s="111" t="str">
        <f>+VLOOKUP(C800,'Selectable Table'!D:EB,2,0)</f>
        <v>ASTRAZENECA</v>
      </c>
      <c r="B800" t="s">
        <v>631</v>
      </c>
      <c r="C800" t="s">
        <v>296</v>
      </c>
      <c r="D800" t="s">
        <v>336</v>
      </c>
      <c r="E800" t="s">
        <v>105</v>
      </c>
      <c r="F800" s="111">
        <f>+VLOOKUP(C800,'Selectable Table'!O:P,2,0)</f>
        <v>40700</v>
      </c>
      <c r="G800" s="111" t="str">
        <f>+VLOOKUP(F800,'Selectable Table'!P:Q,2,0)</f>
        <v>Revenues - Third Parties</v>
      </c>
      <c r="I800" t="s">
        <v>111</v>
      </c>
      <c r="J800" s="111">
        <v>2026</v>
      </c>
      <c r="K800" s="111">
        <v>7</v>
      </c>
      <c r="L800" s="111" t="s">
        <v>94</v>
      </c>
      <c r="M800">
        <v>355.67264850187001</v>
      </c>
      <c r="N800">
        <v>1</v>
      </c>
      <c r="O800">
        <v>355.67264850187001</v>
      </c>
      <c r="P800" t="s">
        <v>615</v>
      </c>
      <c r="Q800" s="111">
        <f>+VLOOKUP(I800,'Selectable Table'!AB:AC,2,0)</f>
        <v>0</v>
      </c>
    </row>
    <row r="801" spans="1:17" x14ac:dyDescent="0.25">
      <c r="A801" s="111" t="str">
        <f>+VLOOKUP(C801,'Selectable Table'!D:EB,2,0)</f>
        <v>ASTRAZENECA</v>
      </c>
      <c r="B801" t="s">
        <v>632</v>
      </c>
      <c r="C801" t="s">
        <v>296</v>
      </c>
      <c r="D801" t="s">
        <v>336</v>
      </c>
      <c r="E801" t="s">
        <v>105</v>
      </c>
      <c r="F801" s="111">
        <f>+VLOOKUP(C801,'Selectable Table'!O:P,2,0)</f>
        <v>40700</v>
      </c>
      <c r="G801" s="111" t="str">
        <f>+VLOOKUP(F801,'Selectable Table'!P:Q,2,0)</f>
        <v>Revenues - Third Parties</v>
      </c>
      <c r="I801" t="s">
        <v>111</v>
      </c>
      <c r="J801" s="111">
        <v>2026</v>
      </c>
      <c r="K801" s="111">
        <v>7</v>
      </c>
      <c r="L801" s="111" t="s">
        <v>94</v>
      </c>
      <c r="M801">
        <v>350.07944071546422</v>
      </c>
      <c r="N801">
        <v>1</v>
      </c>
      <c r="O801">
        <v>350.07944071546422</v>
      </c>
      <c r="P801" t="s">
        <v>615</v>
      </c>
      <c r="Q801" s="111">
        <f>+VLOOKUP(I801,'Selectable Table'!AB:AC,2,0)</f>
        <v>0</v>
      </c>
    </row>
    <row r="802" spans="1:17" x14ac:dyDescent="0.25">
      <c r="A802" s="111" t="str">
        <f>+VLOOKUP(C802,'Selectable Table'!D:EB,2,0)</f>
        <v>ASTRAZENECA</v>
      </c>
      <c r="B802" t="s">
        <v>633</v>
      </c>
      <c r="C802" t="s">
        <v>296</v>
      </c>
      <c r="D802" t="s">
        <v>336</v>
      </c>
      <c r="E802" t="s">
        <v>102</v>
      </c>
      <c r="F802" s="111">
        <f>+VLOOKUP(C802,'Selectable Table'!O:P,2,0)</f>
        <v>40700</v>
      </c>
      <c r="G802" s="111" t="str">
        <f>+VLOOKUP(F802,'Selectable Table'!P:Q,2,0)</f>
        <v>Revenues - Third Parties</v>
      </c>
      <c r="I802" t="s">
        <v>125</v>
      </c>
      <c r="J802" s="111">
        <v>2026</v>
      </c>
      <c r="K802" s="111">
        <v>7</v>
      </c>
      <c r="L802" s="111" t="s">
        <v>94</v>
      </c>
      <c r="M802">
        <v>119.287974219099</v>
      </c>
      <c r="N802">
        <v>1</v>
      </c>
      <c r="O802">
        <v>119.287974219099</v>
      </c>
      <c r="P802" t="s">
        <v>615</v>
      </c>
      <c r="Q802" s="111">
        <f>+VLOOKUP(I802,'Selectable Table'!AB:AC,2,0)</f>
        <v>1</v>
      </c>
    </row>
    <row r="803" spans="1:17" x14ac:dyDescent="0.25">
      <c r="A803" s="111" t="str">
        <f>+VLOOKUP(C803,'Selectable Table'!D:EB,2,0)</f>
        <v>ASTRAZENECA</v>
      </c>
      <c r="B803" t="s">
        <v>633</v>
      </c>
      <c r="C803" t="s">
        <v>296</v>
      </c>
      <c r="D803" t="s">
        <v>336</v>
      </c>
      <c r="E803" t="s">
        <v>104</v>
      </c>
      <c r="F803" s="111">
        <f>+VLOOKUP(C803,'Selectable Table'!O:P,2,0)</f>
        <v>40700</v>
      </c>
      <c r="G803" s="111" t="str">
        <f>+VLOOKUP(F803,'Selectable Table'!P:Q,2,0)</f>
        <v>Revenues - Third Parties</v>
      </c>
      <c r="I803" t="s">
        <v>120</v>
      </c>
      <c r="J803" s="111">
        <v>2026</v>
      </c>
      <c r="K803" s="111">
        <v>7</v>
      </c>
      <c r="L803" s="111" t="s">
        <v>94</v>
      </c>
      <c r="M803">
        <v>189.9585152637865</v>
      </c>
      <c r="N803">
        <v>1</v>
      </c>
      <c r="O803">
        <v>189.9585152637865</v>
      </c>
      <c r="P803" t="s">
        <v>615</v>
      </c>
      <c r="Q803" s="111">
        <f>+VLOOKUP(I803,'Selectable Table'!AB:AC,2,0)</f>
        <v>0</v>
      </c>
    </row>
    <row r="804" spans="1:17" x14ac:dyDescent="0.25">
      <c r="A804" s="111" t="str">
        <f>+VLOOKUP(C804,'Selectable Table'!D:EB,2,0)</f>
        <v>ASTRAZENECA</v>
      </c>
      <c r="B804" t="s">
        <v>633</v>
      </c>
      <c r="C804" t="s">
        <v>296</v>
      </c>
      <c r="D804" t="s">
        <v>336</v>
      </c>
      <c r="E804" t="s">
        <v>105</v>
      </c>
      <c r="F804" s="111">
        <f>+VLOOKUP(C804,'Selectable Table'!O:P,2,0)</f>
        <v>40700</v>
      </c>
      <c r="G804" s="111" t="str">
        <f>+VLOOKUP(F804,'Selectable Table'!P:Q,2,0)</f>
        <v>Revenues - Third Parties</v>
      </c>
      <c r="I804" t="s">
        <v>111</v>
      </c>
      <c r="J804" s="111">
        <v>2026</v>
      </c>
      <c r="K804" s="111">
        <v>7</v>
      </c>
      <c r="L804" s="111" t="s">
        <v>94</v>
      </c>
      <c r="M804">
        <v>233.38629381030952</v>
      </c>
      <c r="N804">
        <v>1</v>
      </c>
      <c r="O804">
        <v>233.38629381030952</v>
      </c>
      <c r="P804" t="s">
        <v>615</v>
      </c>
      <c r="Q804" s="111">
        <f>+VLOOKUP(I804,'Selectable Table'!AB:AC,2,0)</f>
        <v>0</v>
      </c>
    </row>
    <row r="805" spans="1:17" x14ac:dyDescent="0.25">
      <c r="A805" s="111" t="str">
        <f>+VLOOKUP(C805,'Selectable Table'!D:EB,2,0)</f>
        <v>ASTRAZENECA</v>
      </c>
      <c r="B805" t="s">
        <v>3194</v>
      </c>
      <c r="C805" t="s">
        <v>296</v>
      </c>
      <c r="D805" t="s">
        <v>336</v>
      </c>
      <c r="E805" t="s">
        <v>104</v>
      </c>
      <c r="F805" s="111">
        <f>+VLOOKUP(C805,'Selectable Table'!O:P,2,0)</f>
        <v>40700</v>
      </c>
      <c r="G805" s="111" t="str">
        <f>+VLOOKUP(F805,'Selectable Table'!P:Q,2,0)</f>
        <v>Revenues - Third Parties</v>
      </c>
      <c r="I805" t="s">
        <v>120</v>
      </c>
      <c r="J805" s="111">
        <v>2026</v>
      </c>
      <c r="K805" s="111">
        <v>7</v>
      </c>
      <c r="L805" s="111" t="s">
        <v>94</v>
      </c>
      <c r="M805">
        <v>189.9585152637865</v>
      </c>
      <c r="N805">
        <v>1</v>
      </c>
      <c r="O805">
        <v>189.9585152637865</v>
      </c>
      <c r="P805" t="s">
        <v>615</v>
      </c>
      <c r="Q805" s="111">
        <f>+VLOOKUP(I805,'Selectable Table'!AB:AC,2,0)</f>
        <v>0</v>
      </c>
    </row>
    <row r="806" spans="1:17" x14ac:dyDescent="0.25">
      <c r="A806" s="111" t="str">
        <f>+VLOOKUP(C806,'Selectable Table'!D:EB,2,0)</f>
        <v>ASTRAZENECA</v>
      </c>
      <c r="B806" t="s">
        <v>3194</v>
      </c>
      <c r="C806" t="s">
        <v>296</v>
      </c>
      <c r="D806" t="s">
        <v>336</v>
      </c>
      <c r="E806" t="s">
        <v>105</v>
      </c>
      <c r="F806" s="111">
        <f>+VLOOKUP(C806,'Selectable Table'!O:P,2,0)</f>
        <v>40700</v>
      </c>
      <c r="G806" s="111" t="str">
        <f>+VLOOKUP(F806,'Selectable Table'!P:Q,2,0)</f>
        <v>Revenues - Third Parties</v>
      </c>
      <c r="I806" t="s">
        <v>111</v>
      </c>
      <c r="J806" s="111">
        <v>2026</v>
      </c>
      <c r="K806" s="111">
        <v>7</v>
      </c>
      <c r="L806" s="111" t="s">
        <v>94</v>
      </c>
      <c r="M806">
        <v>116.69314690515476</v>
      </c>
      <c r="N806">
        <v>1</v>
      </c>
      <c r="O806">
        <v>116.69314690515476</v>
      </c>
      <c r="P806" t="s">
        <v>615</v>
      </c>
      <c r="Q806" s="111">
        <f>+VLOOKUP(I806,'Selectable Table'!AB:AC,2,0)</f>
        <v>0</v>
      </c>
    </row>
    <row r="807" spans="1:17" x14ac:dyDescent="0.25">
      <c r="A807" s="111" t="str">
        <f>+VLOOKUP(C807,'Selectable Table'!D:EB,2,0)</f>
        <v>ASTRAZENECA</v>
      </c>
      <c r="B807" t="s">
        <v>634</v>
      </c>
      <c r="C807" t="s">
        <v>296</v>
      </c>
      <c r="D807" t="s">
        <v>336</v>
      </c>
      <c r="E807" t="s">
        <v>105</v>
      </c>
      <c r="F807" s="111">
        <f>+VLOOKUP(C807,'Selectable Table'!O:P,2,0)</f>
        <v>40700</v>
      </c>
      <c r="G807" s="111" t="str">
        <f>+VLOOKUP(F807,'Selectable Table'!P:Q,2,0)</f>
        <v>Revenues - Third Parties</v>
      </c>
      <c r="I807" t="s">
        <v>111</v>
      </c>
      <c r="J807" s="111">
        <v>2026</v>
      </c>
      <c r="K807" s="111">
        <v>7</v>
      </c>
      <c r="L807" s="111" t="s">
        <v>94</v>
      </c>
      <c r="M807">
        <v>177.83632425093501</v>
      </c>
      <c r="N807">
        <v>1</v>
      </c>
      <c r="O807">
        <v>177.83632425093501</v>
      </c>
      <c r="P807" t="s">
        <v>615</v>
      </c>
      <c r="Q807" s="111">
        <f>+VLOOKUP(I807,'Selectable Table'!AB:AC,2,0)</f>
        <v>0</v>
      </c>
    </row>
    <row r="808" spans="1:17" x14ac:dyDescent="0.25">
      <c r="A808" s="111" t="str">
        <f>+VLOOKUP(C808,'Selectable Table'!D:EB,2,0)</f>
        <v>ASTRAZENECA</v>
      </c>
      <c r="B808" t="s">
        <v>635</v>
      </c>
      <c r="C808" t="s">
        <v>296</v>
      </c>
      <c r="D808" t="s">
        <v>336</v>
      </c>
      <c r="E808" t="s">
        <v>105</v>
      </c>
      <c r="F808" s="111">
        <f>+VLOOKUP(C808,'Selectable Table'!O:P,2,0)</f>
        <v>40700</v>
      </c>
      <c r="G808" s="111" t="str">
        <f>+VLOOKUP(F808,'Selectable Table'!P:Q,2,0)</f>
        <v>Revenues - Third Parties</v>
      </c>
      <c r="I808" t="s">
        <v>111</v>
      </c>
      <c r="J808" s="111">
        <v>2026</v>
      </c>
      <c r="K808" s="111">
        <v>7</v>
      </c>
      <c r="L808" s="111" t="s">
        <v>94</v>
      </c>
      <c r="M808">
        <v>440.17706980181549</v>
      </c>
      <c r="N808">
        <v>1</v>
      </c>
      <c r="O808">
        <v>440.17706980181549</v>
      </c>
      <c r="P808" t="s">
        <v>615</v>
      </c>
      <c r="Q808" s="111">
        <f>+VLOOKUP(I808,'Selectable Table'!AB:AC,2,0)</f>
        <v>0</v>
      </c>
    </row>
    <row r="809" spans="1:17" x14ac:dyDescent="0.25">
      <c r="A809" s="111" t="str">
        <f>+VLOOKUP(C809,'Selectable Table'!D:EB,2,0)</f>
        <v>ASTRAZENECA</v>
      </c>
      <c r="B809" t="s">
        <v>636</v>
      </c>
      <c r="C809" t="s">
        <v>296</v>
      </c>
      <c r="D809" t="s">
        <v>336</v>
      </c>
      <c r="E809" t="s">
        <v>102</v>
      </c>
      <c r="F809" s="111">
        <f>+VLOOKUP(C809,'Selectable Table'!O:P,2,0)</f>
        <v>40700</v>
      </c>
      <c r="G809" s="111" t="str">
        <f>+VLOOKUP(F809,'Selectable Table'!P:Q,2,0)</f>
        <v>Revenues - Third Parties</v>
      </c>
      <c r="I809" t="s">
        <v>125</v>
      </c>
      <c r="J809" s="111">
        <v>2026</v>
      </c>
      <c r="K809" s="111">
        <v>7</v>
      </c>
      <c r="L809" s="111" t="s">
        <v>94</v>
      </c>
      <c r="M809">
        <v>119.287974219099</v>
      </c>
      <c r="N809">
        <v>1</v>
      </c>
      <c r="O809">
        <v>119.287974219099</v>
      </c>
      <c r="P809" t="s">
        <v>615</v>
      </c>
      <c r="Q809" s="111">
        <f>+VLOOKUP(I809,'Selectable Table'!AB:AC,2,0)</f>
        <v>1</v>
      </c>
    </row>
    <row r="810" spans="1:17" x14ac:dyDescent="0.25">
      <c r="A810" s="111" t="str">
        <f>+VLOOKUP(C810,'Selectable Table'!D:EB,2,0)</f>
        <v>ASTRAZENECA</v>
      </c>
      <c r="B810" t="s">
        <v>636</v>
      </c>
      <c r="C810" t="s">
        <v>296</v>
      </c>
      <c r="D810" t="s">
        <v>336</v>
      </c>
      <c r="E810" t="s">
        <v>104</v>
      </c>
      <c r="F810" s="111">
        <f>+VLOOKUP(C810,'Selectable Table'!O:P,2,0)</f>
        <v>40700</v>
      </c>
      <c r="G810" s="111" t="str">
        <f>+VLOOKUP(F810,'Selectable Table'!P:Q,2,0)</f>
        <v>Revenues - Third Parties</v>
      </c>
      <c r="I810" t="s">
        <v>120</v>
      </c>
      <c r="J810" s="111">
        <v>2026</v>
      </c>
      <c r="K810" s="111">
        <v>7</v>
      </c>
      <c r="L810" s="111" t="s">
        <v>94</v>
      </c>
      <c r="M810">
        <v>176.33323495037072</v>
      </c>
      <c r="N810">
        <v>1</v>
      </c>
      <c r="O810">
        <v>176.33323495037072</v>
      </c>
      <c r="P810" t="s">
        <v>615</v>
      </c>
      <c r="Q810" s="111">
        <f>+VLOOKUP(I810,'Selectable Table'!AB:AC,2,0)</f>
        <v>0</v>
      </c>
    </row>
    <row r="811" spans="1:17" x14ac:dyDescent="0.25">
      <c r="A811" s="111" t="str">
        <f>+VLOOKUP(C811,'Selectable Table'!D:EB,2,0)</f>
        <v>ASTRAZENECA</v>
      </c>
      <c r="B811" t="s">
        <v>636</v>
      </c>
      <c r="C811" t="s">
        <v>296</v>
      </c>
      <c r="D811" t="s">
        <v>336</v>
      </c>
      <c r="E811" t="s">
        <v>105</v>
      </c>
      <c r="F811" s="111">
        <f>+VLOOKUP(C811,'Selectable Table'!O:P,2,0)</f>
        <v>40700</v>
      </c>
      <c r="G811" s="111" t="str">
        <f>+VLOOKUP(F811,'Selectable Table'!P:Q,2,0)</f>
        <v>Revenues - Third Parties</v>
      </c>
      <c r="I811" t="s">
        <v>111</v>
      </c>
      <c r="J811" s="111">
        <v>2026</v>
      </c>
      <c r="K811" s="111">
        <v>7</v>
      </c>
      <c r="L811" s="111" t="s">
        <v>94</v>
      </c>
      <c r="M811">
        <v>355.67264850187001</v>
      </c>
      <c r="N811">
        <v>1</v>
      </c>
      <c r="O811">
        <v>355.67264850187001</v>
      </c>
      <c r="P811" t="s">
        <v>615</v>
      </c>
      <c r="Q811" s="111">
        <f>+VLOOKUP(I811,'Selectable Table'!AB:AC,2,0)</f>
        <v>0</v>
      </c>
    </row>
    <row r="812" spans="1:17" x14ac:dyDescent="0.25">
      <c r="A812" s="111" t="str">
        <f>+VLOOKUP(C812,'Selectable Table'!D:EB,2,0)</f>
        <v>ASTRAZENECA</v>
      </c>
      <c r="B812" t="s">
        <v>638</v>
      </c>
      <c r="C812" t="s">
        <v>296</v>
      </c>
      <c r="D812" t="s">
        <v>336</v>
      </c>
      <c r="E812" t="s">
        <v>105</v>
      </c>
      <c r="F812" s="111">
        <f>+VLOOKUP(C812,'Selectable Table'!O:P,2,0)</f>
        <v>40700</v>
      </c>
      <c r="G812" s="111" t="str">
        <f>+VLOOKUP(F812,'Selectable Table'!P:Q,2,0)</f>
        <v>Revenues - Third Parties</v>
      </c>
      <c r="I812" t="s">
        <v>111</v>
      </c>
      <c r="J812" s="111">
        <v>2026</v>
      </c>
      <c r="K812" s="111">
        <v>7</v>
      </c>
      <c r="L812" s="111" t="s">
        <v>94</v>
      </c>
      <c r="M812">
        <v>126.25365265089675</v>
      </c>
      <c r="N812">
        <v>1</v>
      </c>
      <c r="O812">
        <v>126.25365265089675</v>
      </c>
      <c r="P812" t="s">
        <v>615</v>
      </c>
      <c r="Q812" s="111">
        <f>+VLOOKUP(I812,'Selectable Table'!AB:AC,2,0)</f>
        <v>0</v>
      </c>
    </row>
    <row r="813" spans="1:17" x14ac:dyDescent="0.25">
      <c r="A813" s="111" t="str">
        <f>+VLOOKUP(C813,'Selectable Table'!D:EB,2,0)</f>
        <v>ASTRAZENECA</v>
      </c>
      <c r="B813" t="s">
        <v>639</v>
      </c>
      <c r="C813" t="s">
        <v>296</v>
      </c>
      <c r="D813" t="s">
        <v>336</v>
      </c>
      <c r="E813" t="s">
        <v>102</v>
      </c>
      <c r="F813" s="111">
        <f>+VLOOKUP(C813,'Selectable Table'!O:P,2,0)</f>
        <v>40700</v>
      </c>
      <c r="G813" s="111" t="str">
        <f>+VLOOKUP(F813,'Selectable Table'!P:Q,2,0)</f>
        <v>Revenues - Third Parties</v>
      </c>
      <c r="I813" t="s">
        <v>125</v>
      </c>
      <c r="J813" s="111">
        <v>2026</v>
      </c>
      <c r="K813" s="111">
        <v>7</v>
      </c>
      <c r="L813" s="111" t="s">
        <v>94</v>
      </c>
      <c r="M813">
        <v>1040.309354821135</v>
      </c>
      <c r="N813">
        <v>1</v>
      </c>
      <c r="O813">
        <v>1040.309354821135</v>
      </c>
      <c r="P813" t="s">
        <v>615</v>
      </c>
      <c r="Q813" s="111">
        <f>+VLOOKUP(I813,'Selectable Table'!AB:AC,2,0)</f>
        <v>1</v>
      </c>
    </row>
    <row r="814" spans="1:17" x14ac:dyDescent="0.25">
      <c r="A814" s="111" t="str">
        <f>+VLOOKUP(C814,'Selectable Table'!D:EB,2,0)</f>
        <v>ASTRAZENECA</v>
      </c>
      <c r="B814" t="s">
        <v>639</v>
      </c>
      <c r="C814" t="s">
        <v>296</v>
      </c>
      <c r="D814" t="s">
        <v>336</v>
      </c>
      <c r="E814" t="s">
        <v>104</v>
      </c>
      <c r="F814" s="111">
        <f>+VLOOKUP(C814,'Selectable Table'!O:P,2,0)</f>
        <v>40700</v>
      </c>
      <c r="G814" s="111" t="str">
        <f>+VLOOKUP(F814,'Selectable Table'!P:Q,2,0)</f>
        <v>Revenues - Third Parties</v>
      </c>
      <c r="I814" t="s">
        <v>120</v>
      </c>
      <c r="J814" s="111">
        <v>2026</v>
      </c>
      <c r="K814" s="111">
        <v>7</v>
      </c>
      <c r="L814" s="111" t="s">
        <v>94</v>
      </c>
      <c r="M814">
        <v>800.01001994753005</v>
      </c>
      <c r="N814">
        <v>1</v>
      </c>
      <c r="O814">
        <v>800.01001994753005</v>
      </c>
      <c r="P814" t="s">
        <v>615</v>
      </c>
      <c r="Q814" s="111">
        <f>+VLOOKUP(I814,'Selectable Table'!AB:AC,2,0)</f>
        <v>0</v>
      </c>
    </row>
    <row r="815" spans="1:17" x14ac:dyDescent="0.25">
      <c r="A815" s="111" t="str">
        <f>+VLOOKUP(C815,'Selectable Table'!D:EB,2,0)</f>
        <v>ASTRAZENECA</v>
      </c>
      <c r="B815" t="s">
        <v>639</v>
      </c>
      <c r="C815" t="s">
        <v>296</v>
      </c>
      <c r="D815" t="s">
        <v>336</v>
      </c>
      <c r="E815" t="s">
        <v>105</v>
      </c>
      <c r="F815" s="111">
        <f>+VLOOKUP(C815,'Selectable Table'!O:P,2,0)</f>
        <v>40700</v>
      </c>
      <c r="G815" s="111" t="str">
        <f>+VLOOKUP(F815,'Selectable Table'!P:Q,2,0)</f>
        <v>Revenues - Third Parties</v>
      </c>
      <c r="I815" t="s">
        <v>111</v>
      </c>
      <c r="J815" s="111">
        <v>2026</v>
      </c>
      <c r="K815" s="111">
        <v>7</v>
      </c>
      <c r="L815" s="111" t="s">
        <v>94</v>
      </c>
      <c r="M815">
        <v>757.52191590538041</v>
      </c>
      <c r="N815">
        <v>1</v>
      </c>
      <c r="O815">
        <v>757.52191590538041</v>
      </c>
      <c r="P815" t="s">
        <v>615</v>
      </c>
      <c r="Q815" s="111">
        <f>+VLOOKUP(I815,'Selectable Table'!AB:AC,2,0)</f>
        <v>0</v>
      </c>
    </row>
    <row r="816" spans="1:17" x14ac:dyDescent="0.25">
      <c r="A816" s="111" t="str">
        <f>+VLOOKUP(C816,'Selectable Table'!D:EB,2,0)</f>
        <v>ASTRAZENECA</v>
      </c>
      <c r="B816" t="s">
        <v>640</v>
      </c>
      <c r="C816" t="s">
        <v>296</v>
      </c>
      <c r="D816" t="s">
        <v>336</v>
      </c>
      <c r="E816" t="s">
        <v>102</v>
      </c>
      <c r="F816" s="111">
        <f>+VLOOKUP(C816,'Selectable Table'!O:P,2,0)</f>
        <v>40700</v>
      </c>
      <c r="G816" s="111" t="str">
        <f>+VLOOKUP(F816,'Selectable Table'!P:Q,2,0)</f>
        <v>Revenues - Third Parties</v>
      </c>
      <c r="I816" t="s">
        <v>125</v>
      </c>
      <c r="J816" s="111">
        <v>2026</v>
      </c>
      <c r="K816" s="111">
        <v>7</v>
      </c>
      <c r="L816" s="111" t="s">
        <v>94</v>
      </c>
      <c r="M816">
        <v>2374.5891800750001</v>
      </c>
      <c r="N816">
        <v>1</v>
      </c>
      <c r="O816">
        <v>2374.5891800750001</v>
      </c>
      <c r="P816" t="s">
        <v>615</v>
      </c>
      <c r="Q816" s="111">
        <f>+VLOOKUP(I816,'Selectable Table'!AB:AC,2,0)</f>
        <v>1</v>
      </c>
    </row>
    <row r="817" spans="1:17" x14ac:dyDescent="0.25">
      <c r="A817" s="111" t="str">
        <f>+VLOOKUP(C817,'Selectable Table'!D:EB,2,0)</f>
        <v>ASTRAZENECA</v>
      </c>
      <c r="B817" t="s">
        <v>640</v>
      </c>
      <c r="C817" t="s">
        <v>296</v>
      </c>
      <c r="D817" t="s">
        <v>336</v>
      </c>
      <c r="E817" t="s">
        <v>104</v>
      </c>
      <c r="F817" s="111">
        <f>+VLOOKUP(C817,'Selectable Table'!O:P,2,0)</f>
        <v>40700</v>
      </c>
      <c r="G817" s="111" t="str">
        <f>+VLOOKUP(F817,'Selectable Table'!P:Q,2,0)</f>
        <v>Revenues - Third Parties</v>
      </c>
      <c r="I817" t="s">
        <v>120</v>
      </c>
      <c r="J817" s="111">
        <v>2026</v>
      </c>
      <c r="K817" s="111">
        <v>7</v>
      </c>
      <c r="L817" s="111" t="s">
        <v>94</v>
      </c>
      <c r="M817">
        <v>2125.9550776799997</v>
      </c>
      <c r="N817">
        <v>1</v>
      </c>
      <c r="O817">
        <v>2125.9550776799997</v>
      </c>
      <c r="P817" t="s">
        <v>615</v>
      </c>
      <c r="Q817" s="111">
        <f>+VLOOKUP(I817,'Selectable Table'!AB:AC,2,0)</f>
        <v>0</v>
      </c>
    </row>
    <row r="818" spans="1:17" x14ac:dyDescent="0.25">
      <c r="A818" s="111" t="str">
        <f>+VLOOKUP(C818,'Selectable Table'!D:EB,2,0)</f>
        <v>ASTRAZENECA</v>
      </c>
      <c r="B818" t="s">
        <v>640</v>
      </c>
      <c r="C818" t="s">
        <v>296</v>
      </c>
      <c r="D818" t="s">
        <v>336</v>
      </c>
      <c r="E818" t="s">
        <v>105</v>
      </c>
      <c r="F818" s="111">
        <f>+VLOOKUP(C818,'Selectable Table'!O:P,2,0)</f>
        <v>40700</v>
      </c>
      <c r="G818" s="111" t="str">
        <f>+VLOOKUP(F818,'Selectable Table'!P:Q,2,0)</f>
        <v>Revenues - Third Parties</v>
      </c>
      <c r="I818" t="s">
        <v>111</v>
      </c>
      <c r="J818" s="111">
        <v>2026</v>
      </c>
      <c r="K818" s="111">
        <v>7</v>
      </c>
      <c r="L818" s="111" t="s">
        <v>94</v>
      </c>
      <c r="M818">
        <v>3829.1431798199997</v>
      </c>
      <c r="N818">
        <v>1</v>
      </c>
      <c r="O818">
        <v>3829.1431798199997</v>
      </c>
      <c r="P818" t="s">
        <v>615</v>
      </c>
      <c r="Q818" s="111">
        <f>+VLOOKUP(I818,'Selectable Table'!AB:AC,2,0)</f>
        <v>0</v>
      </c>
    </row>
    <row r="819" spans="1:17" x14ac:dyDescent="0.25">
      <c r="A819" s="111" t="str">
        <f>+VLOOKUP(C819,'Selectable Table'!D:EB,2,0)</f>
        <v>ASTRAZENECA</v>
      </c>
      <c r="B819" t="s">
        <v>641</v>
      </c>
      <c r="C819" t="s">
        <v>296</v>
      </c>
      <c r="D819" t="s">
        <v>336</v>
      </c>
      <c r="E819" t="s">
        <v>102</v>
      </c>
      <c r="F819" s="111">
        <f>+VLOOKUP(C819,'Selectable Table'!O:P,2,0)</f>
        <v>40700</v>
      </c>
      <c r="G819" s="111" t="str">
        <f>+VLOOKUP(F819,'Selectable Table'!P:Q,2,0)</f>
        <v>Revenues - Third Parties</v>
      </c>
      <c r="I819" t="s">
        <v>125</v>
      </c>
      <c r="J819" s="111">
        <v>2026</v>
      </c>
      <c r="K819" s="111">
        <v>7</v>
      </c>
      <c r="L819" s="111" t="s">
        <v>94</v>
      </c>
      <c r="M819">
        <v>237.28730767597628</v>
      </c>
      <c r="N819">
        <v>1</v>
      </c>
      <c r="O819">
        <v>237.28730767597628</v>
      </c>
      <c r="P819" t="s">
        <v>615</v>
      </c>
      <c r="Q819" s="111">
        <f>+VLOOKUP(I819,'Selectable Table'!AB:AC,2,0)</f>
        <v>1</v>
      </c>
    </row>
    <row r="820" spans="1:17" x14ac:dyDescent="0.25">
      <c r="A820" s="111" t="str">
        <f>+VLOOKUP(C820,'Selectable Table'!D:EB,2,0)</f>
        <v>ASTRAZENECA</v>
      </c>
      <c r="B820" t="s">
        <v>641</v>
      </c>
      <c r="C820" t="s">
        <v>296</v>
      </c>
      <c r="D820" t="s">
        <v>336</v>
      </c>
      <c r="E820" t="s">
        <v>105</v>
      </c>
      <c r="F820" s="111">
        <f>+VLOOKUP(C820,'Selectable Table'!O:P,2,0)</f>
        <v>40700</v>
      </c>
      <c r="G820" s="111" t="str">
        <f>+VLOOKUP(F820,'Selectable Table'!P:Q,2,0)</f>
        <v>Revenues - Third Parties</v>
      </c>
      <c r="I820" t="s">
        <v>111</v>
      </c>
      <c r="J820" s="111">
        <v>2026</v>
      </c>
      <c r="K820" s="111">
        <v>7</v>
      </c>
      <c r="L820" s="111" t="s">
        <v>94</v>
      </c>
      <c r="M820">
        <v>121.03865410484049</v>
      </c>
      <c r="N820">
        <v>1</v>
      </c>
      <c r="O820">
        <v>121.03865410484049</v>
      </c>
      <c r="P820" t="s">
        <v>615</v>
      </c>
      <c r="Q820" s="111">
        <f>+VLOOKUP(I820,'Selectable Table'!AB:AC,2,0)</f>
        <v>0</v>
      </c>
    </row>
    <row r="821" spans="1:17" x14ac:dyDescent="0.25">
      <c r="A821" s="111" t="str">
        <f>+VLOOKUP(C821,'Selectable Table'!D:EB,2,0)</f>
        <v>ASTRAZENECA</v>
      </c>
      <c r="B821" t="s">
        <v>642</v>
      </c>
      <c r="C821" t="s">
        <v>296</v>
      </c>
      <c r="D821" t="s">
        <v>336</v>
      </c>
      <c r="E821" t="s">
        <v>102</v>
      </c>
      <c r="F821" s="111">
        <f>+VLOOKUP(C821,'Selectable Table'!O:P,2,0)</f>
        <v>40700</v>
      </c>
      <c r="G821" s="111" t="str">
        <f>+VLOOKUP(F821,'Selectable Table'!P:Q,2,0)</f>
        <v>Revenues - Third Parties</v>
      </c>
      <c r="I821" t="s">
        <v>125</v>
      </c>
      <c r="J821" s="111">
        <v>2026</v>
      </c>
      <c r="K821" s="111">
        <v>7</v>
      </c>
      <c r="L821" s="111" t="s">
        <v>94</v>
      </c>
      <c r="M821">
        <v>119.287974219099</v>
      </c>
      <c r="N821">
        <v>1</v>
      </c>
      <c r="O821">
        <v>119.287974219099</v>
      </c>
      <c r="P821" t="s">
        <v>615</v>
      </c>
      <c r="Q821" s="111">
        <f>+VLOOKUP(I821,'Selectable Table'!AB:AC,2,0)</f>
        <v>1</v>
      </c>
    </row>
    <row r="822" spans="1:17" x14ac:dyDescent="0.25">
      <c r="A822" s="111" t="str">
        <f>+VLOOKUP(C822,'Selectable Table'!D:EB,2,0)</f>
        <v>ASTRAZENECA</v>
      </c>
      <c r="B822" t="s">
        <v>642</v>
      </c>
      <c r="C822" t="s">
        <v>296</v>
      </c>
      <c r="D822" t="s">
        <v>336</v>
      </c>
      <c r="E822" t="s">
        <v>104</v>
      </c>
      <c r="F822" s="111">
        <f>+VLOOKUP(C822,'Selectable Table'!O:P,2,0)</f>
        <v>40700</v>
      </c>
      <c r="G822" s="111" t="str">
        <f>+VLOOKUP(F822,'Selectable Table'!P:Q,2,0)</f>
        <v>Revenues - Third Parties</v>
      </c>
      <c r="I822" t="s">
        <v>120</v>
      </c>
      <c r="J822" s="111">
        <v>2026</v>
      </c>
      <c r="K822" s="111">
        <v>7</v>
      </c>
      <c r="L822" s="111" t="s">
        <v>94</v>
      </c>
      <c r="M822">
        <v>199.83484522054201</v>
      </c>
      <c r="N822">
        <v>1</v>
      </c>
      <c r="O822">
        <v>199.83484522054201</v>
      </c>
      <c r="P822" t="s">
        <v>615</v>
      </c>
      <c r="Q822" s="111">
        <f>+VLOOKUP(I822,'Selectable Table'!AB:AC,2,0)</f>
        <v>0</v>
      </c>
    </row>
    <row r="823" spans="1:17" x14ac:dyDescent="0.25">
      <c r="A823" s="111" t="str">
        <f>+VLOOKUP(C823,'Selectable Table'!D:EB,2,0)</f>
        <v>ASTRAZENECA</v>
      </c>
      <c r="B823" t="s">
        <v>642</v>
      </c>
      <c r="C823" t="s">
        <v>296</v>
      </c>
      <c r="D823" t="s">
        <v>336</v>
      </c>
      <c r="E823" t="s">
        <v>105</v>
      </c>
      <c r="F823" s="111">
        <f>+VLOOKUP(C823,'Selectable Table'!O:P,2,0)</f>
        <v>40700</v>
      </c>
      <c r="G823" s="111" t="str">
        <f>+VLOOKUP(F823,'Selectable Table'!P:Q,2,0)</f>
        <v>Revenues - Third Parties</v>
      </c>
      <c r="I823" t="s">
        <v>111</v>
      </c>
      <c r="J823" s="111">
        <v>2026</v>
      </c>
      <c r="K823" s="111">
        <v>7</v>
      </c>
      <c r="L823" s="111" t="s">
        <v>94</v>
      </c>
      <c r="M823">
        <v>127.03931411409698</v>
      </c>
      <c r="N823">
        <v>1</v>
      </c>
      <c r="O823">
        <v>127.03931411409698</v>
      </c>
      <c r="P823" t="s">
        <v>615</v>
      </c>
      <c r="Q823" s="111">
        <f>+VLOOKUP(I823,'Selectable Table'!AB:AC,2,0)</f>
        <v>0</v>
      </c>
    </row>
    <row r="824" spans="1:17" x14ac:dyDescent="0.25">
      <c r="A824" s="111" t="str">
        <f>+VLOOKUP(C824,'Selectable Table'!D:EB,2,0)</f>
        <v>ASTRAZENECA</v>
      </c>
      <c r="B824" t="s">
        <v>643</v>
      </c>
      <c r="C824" t="s">
        <v>296</v>
      </c>
      <c r="D824" t="s">
        <v>336</v>
      </c>
      <c r="E824" t="s">
        <v>105</v>
      </c>
      <c r="F824" s="111">
        <f>+VLOOKUP(C824,'Selectable Table'!O:P,2,0)</f>
        <v>40700</v>
      </c>
      <c r="G824" s="111" t="str">
        <f>+VLOOKUP(F824,'Selectable Table'!P:Q,2,0)</f>
        <v>Revenues - Third Parties</v>
      </c>
      <c r="I824" t="s">
        <v>111</v>
      </c>
      <c r="J824" s="111">
        <v>2026</v>
      </c>
      <c r="K824" s="111">
        <v>7</v>
      </c>
      <c r="L824" s="111" t="s">
        <v>94</v>
      </c>
      <c r="M824">
        <v>121.70539410586898</v>
      </c>
      <c r="N824">
        <v>1</v>
      </c>
      <c r="O824">
        <v>121.70539410586898</v>
      </c>
      <c r="P824" t="s">
        <v>615</v>
      </c>
      <c r="Q824" s="111">
        <f>+VLOOKUP(I824,'Selectable Table'!AB:AC,2,0)</f>
        <v>0</v>
      </c>
    </row>
    <row r="825" spans="1:17" x14ac:dyDescent="0.25">
      <c r="A825" s="111" t="str">
        <f>+VLOOKUP(C825,'Selectable Table'!D:EB,2,0)</f>
        <v>ASTRAZENECA</v>
      </c>
      <c r="B825" t="s">
        <v>393</v>
      </c>
      <c r="C825" t="s">
        <v>296</v>
      </c>
      <c r="D825" t="s">
        <v>336</v>
      </c>
      <c r="E825" t="s">
        <v>102</v>
      </c>
      <c r="F825" s="111">
        <f>+VLOOKUP(C825,'Selectable Table'!O:P,2,0)</f>
        <v>40700</v>
      </c>
      <c r="G825" s="111" t="str">
        <f>+VLOOKUP(F825,'Selectable Table'!P:Q,2,0)</f>
        <v>Revenues - Third Parties</v>
      </c>
      <c r="I825" t="s">
        <v>186</v>
      </c>
      <c r="J825" s="111">
        <v>2026</v>
      </c>
      <c r="K825" s="111">
        <v>7</v>
      </c>
      <c r="L825" s="111" t="s">
        <v>94</v>
      </c>
      <c r="M825">
        <v>1121.6555340109455</v>
      </c>
      <c r="N825">
        <v>1</v>
      </c>
      <c r="O825">
        <v>1121.6555340109455</v>
      </c>
      <c r="P825" t="s">
        <v>615</v>
      </c>
      <c r="Q825" s="111">
        <f>+VLOOKUP(I825,'Selectable Table'!AB:AC,2,0)</f>
        <v>1</v>
      </c>
    </row>
    <row r="826" spans="1:17" x14ac:dyDescent="0.25">
      <c r="A826" s="111" t="str">
        <f>+VLOOKUP(C826,'Selectable Table'!D:EB,2,0)</f>
        <v>ASTRAZENECA</v>
      </c>
      <c r="B826" t="s">
        <v>393</v>
      </c>
      <c r="C826" t="s">
        <v>296</v>
      </c>
      <c r="D826" t="s">
        <v>336</v>
      </c>
      <c r="E826" t="s">
        <v>105</v>
      </c>
      <c r="F826" s="111">
        <f>+VLOOKUP(C826,'Selectable Table'!O:P,2,0)</f>
        <v>40700</v>
      </c>
      <c r="G826" s="111" t="str">
        <f>+VLOOKUP(F826,'Selectable Table'!P:Q,2,0)</f>
        <v>Revenues - Third Parties</v>
      </c>
      <c r="I826" t="s">
        <v>109</v>
      </c>
      <c r="J826" s="111">
        <v>2026</v>
      </c>
      <c r="K826" s="111">
        <v>7</v>
      </c>
      <c r="L826" s="111" t="s">
        <v>94</v>
      </c>
      <c r="M826">
        <v>366.89415565368296</v>
      </c>
      <c r="N826">
        <v>1</v>
      </c>
      <c r="O826">
        <v>366.89415565368296</v>
      </c>
      <c r="P826" t="s">
        <v>615</v>
      </c>
      <c r="Q826" s="111">
        <f>+VLOOKUP(I826,'Selectable Table'!AB:AC,2,0)</f>
        <v>0</v>
      </c>
    </row>
    <row r="827" spans="1:17" x14ac:dyDescent="0.25">
      <c r="A827" s="111" t="str">
        <f>+VLOOKUP(C827,'Selectable Table'!D:EB,2,0)</f>
        <v>ASTRAZENECA</v>
      </c>
      <c r="B827" t="s">
        <v>393</v>
      </c>
      <c r="C827" t="s">
        <v>296</v>
      </c>
      <c r="D827" t="s">
        <v>336</v>
      </c>
      <c r="E827" t="s">
        <v>93</v>
      </c>
      <c r="F827" s="111">
        <f>+VLOOKUP(C827,'Selectable Table'!O:P,2,0)</f>
        <v>40700</v>
      </c>
      <c r="G827" s="111" t="str">
        <f>+VLOOKUP(F827,'Selectable Table'!P:Q,2,0)</f>
        <v>Revenues - Third Parties</v>
      </c>
      <c r="I827" t="s">
        <v>142</v>
      </c>
      <c r="J827" s="111">
        <v>2026</v>
      </c>
      <c r="K827" s="111">
        <v>7</v>
      </c>
      <c r="L827" s="111" t="s">
        <v>94</v>
      </c>
      <c r="M827">
        <v>89.317816219651249</v>
      </c>
      <c r="N827">
        <v>1</v>
      </c>
      <c r="O827">
        <v>89.317816219651249</v>
      </c>
      <c r="P827" t="s">
        <v>615</v>
      </c>
      <c r="Q827" s="111">
        <f>+VLOOKUP(I827,'Selectable Table'!AB:AC,2,0)</f>
        <v>0</v>
      </c>
    </row>
    <row r="828" spans="1:17" x14ac:dyDescent="0.25">
      <c r="A828" s="111" t="str">
        <f>+VLOOKUP(C828,'Selectable Table'!D:EB,2,0)</f>
        <v>ASTRAZENECA</v>
      </c>
      <c r="B828" t="s">
        <v>393</v>
      </c>
      <c r="C828" t="s">
        <v>296</v>
      </c>
      <c r="D828" t="s">
        <v>336</v>
      </c>
      <c r="E828" t="s">
        <v>93</v>
      </c>
      <c r="F828" s="111">
        <f>+VLOOKUP(C828,'Selectable Table'!O:P,2,0)</f>
        <v>40700</v>
      </c>
      <c r="G828" s="111" t="str">
        <f>+VLOOKUP(F828,'Selectable Table'!P:Q,2,0)</f>
        <v>Revenues - Third Parties</v>
      </c>
      <c r="I828" t="s">
        <v>253</v>
      </c>
      <c r="J828" s="111">
        <v>2026</v>
      </c>
      <c r="K828" s="111">
        <v>7</v>
      </c>
      <c r="L828" s="111" t="s">
        <v>94</v>
      </c>
      <c r="M828">
        <v>412.240273852288</v>
      </c>
      <c r="N828">
        <v>1</v>
      </c>
      <c r="O828">
        <v>412.240273852288</v>
      </c>
      <c r="P828" t="s">
        <v>615</v>
      </c>
      <c r="Q828" s="111">
        <f>+VLOOKUP(I828,'Selectable Table'!AB:AC,2,0)</f>
        <v>0</v>
      </c>
    </row>
    <row r="829" spans="1:17" x14ac:dyDescent="0.25">
      <c r="A829" s="111" t="str">
        <f>+VLOOKUP(C829,'Selectable Table'!D:EB,2,0)</f>
        <v>ASTRAZENECA</v>
      </c>
      <c r="B829" t="s">
        <v>645</v>
      </c>
      <c r="C829" t="s">
        <v>296</v>
      </c>
      <c r="D829" t="s">
        <v>336</v>
      </c>
      <c r="E829" t="s">
        <v>105</v>
      </c>
      <c r="F829" s="111">
        <f>+VLOOKUP(C829,'Selectable Table'!O:P,2,0)</f>
        <v>40700</v>
      </c>
      <c r="G829" s="111" t="str">
        <f>+VLOOKUP(F829,'Selectable Table'!P:Q,2,0)</f>
        <v>Revenues - Third Parties</v>
      </c>
      <c r="I829" t="s">
        <v>111</v>
      </c>
      <c r="J829" s="111">
        <v>2026</v>
      </c>
      <c r="K829" s="111">
        <v>7</v>
      </c>
      <c r="L829" s="111" t="s">
        <v>94</v>
      </c>
      <c r="M829">
        <v>58.162342662819491</v>
      </c>
      <c r="N829">
        <v>1</v>
      </c>
      <c r="O829">
        <v>58.162342662819491</v>
      </c>
      <c r="P829" t="s">
        <v>615</v>
      </c>
      <c r="Q829" s="111">
        <f>+VLOOKUP(I829,'Selectable Table'!AB:AC,2,0)</f>
        <v>0</v>
      </c>
    </row>
    <row r="830" spans="1:17" x14ac:dyDescent="0.25">
      <c r="A830" s="111" t="str">
        <f>+VLOOKUP(C830,'Selectable Table'!D:EB,2,0)</f>
        <v>ASTRAZENECA</v>
      </c>
      <c r="B830" t="s">
        <v>646</v>
      </c>
      <c r="C830" t="s">
        <v>296</v>
      </c>
      <c r="D830" t="s">
        <v>336</v>
      </c>
      <c r="E830" t="s">
        <v>93</v>
      </c>
      <c r="F830" s="111">
        <f>+VLOOKUP(C830,'Selectable Table'!O:P,2,0)</f>
        <v>40700</v>
      </c>
      <c r="G830" s="111" t="str">
        <f>+VLOOKUP(F830,'Selectable Table'!P:Q,2,0)</f>
        <v>Revenues - Third Parties</v>
      </c>
      <c r="I830" t="s">
        <v>650</v>
      </c>
      <c r="J830" s="111">
        <v>2026</v>
      </c>
      <c r="K830" s="111">
        <v>7</v>
      </c>
      <c r="L830" s="111" t="s">
        <v>94</v>
      </c>
      <c r="M830">
        <v>1409.7885901279287</v>
      </c>
      <c r="N830">
        <v>1</v>
      </c>
      <c r="O830">
        <v>1409.7885901279287</v>
      </c>
      <c r="P830" t="s">
        <v>615</v>
      </c>
      <c r="Q830" s="111">
        <f>+VLOOKUP(I830,'Selectable Table'!AB:AC,2,0)</f>
        <v>1</v>
      </c>
    </row>
    <row r="831" spans="1:17" x14ac:dyDescent="0.25">
      <c r="A831" s="111" t="str">
        <f>+VLOOKUP(C831,'Selectable Table'!D:EB,2,0)</f>
        <v>ASTRAZENECA</v>
      </c>
      <c r="B831" t="s">
        <v>651</v>
      </c>
      <c r="C831" t="s">
        <v>296</v>
      </c>
      <c r="D831" t="s">
        <v>336</v>
      </c>
      <c r="E831" t="s">
        <v>93</v>
      </c>
      <c r="F831" s="111">
        <f>+VLOOKUP(C831,'Selectable Table'!O:P,2,0)</f>
        <v>40700</v>
      </c>
      <c r="G831" s="111" t="str">
        <f>+VLOOKUP(F831,'Selectable Table'!P:Q,2,0)</f>
        <v>Revenues - Third Parties</v>
      </c>
      <c r="I831" t="s">
        <v>650</v>
      </c>
      <c r="J831" s="111">
        <v>2026</v>
      </c>
      <c r="K831" s="111">
        <v>7</v>
      </c>
      <c r="L831" s="111" t="s">
        <v>94</v>
      </c>
      <c r="M831">
        <v>510.78327628500028</v>
      </c>
      <c r="N831">
        <v>1</v>
      </c>
      <c r="O831">
        <v>510.78327628500028</v>
      </c>
      <c r="P831" t="s">
        <v>615</v>
      </c>
      <c r="Q831" s="111">
        <f>+VLOOKUP(I831,'Selectable Table'!AB:AC,2,0)</f>
        <v>1</v>
      </c>
    </row>
    <row r="832" spans="1:17" x14ac:dyDescent="0.25">
      <c r="A832" s="111" t="str">
        <f>+VLOOKUP(C832,'Selectable Table'!D:EB,2,0)</f>
        <v>BAYER</v>
      </c>
      <c r="B832" t="s">
        <v>656</v>
      </c>
      <c r="C832" t="s">
        <v>657</v>
      </c>
      <c r="D832" t="s">
        <v>336</v>
      </c>
      <c r="E832" t="s">
        <v>93</v>
      </c>
      <c r="F832" s="111">
        <f>+VLOOKUP(C832,'Selectable Table'!O:P,2,0)</f>
        <v>40700</v>
      </c>
      <c r="G832" s="111" t="str">
        <f>+VLOOKUP(F832,'Selectable Table'!P:Q,2,0)</f>
        <v>Revenues - Third Parties</v>
      </c>
      <c r="I832" t="s">
        <v>658</v>
      </c>
      <c r="J832" s="111">
        <v>2026</v>
      </c>
      <c r="K832" s="111">
        <v>7</v>
      </c>
      <c r="L832" s="111" t="s">
        <v>94</v>
      </c>
      <c r="M832">
        <v>1009.4866562550002</v>
      </c>
      <c r="N832">
        <v>1</v>
      </c>
      <c r="O832">
        <v>1009.4866562550002</v>
      </c>
      <c r="P832" t="s">
        <v>615</v>
      </c>
      <c r="Q832" s="111">
        <f>+VLOOKUP(I832,'Selectable Table'!AB:AC,2,0)</f>
        <v>0</v>
      </c>
    </row>
    <row r="833" spans="1:17" x14ac:dyDescent="0.25">
      <c r="A833" s="111" t="str">
        <f>+VLOOKUP(C833,'Selectable Table'!D:EB,2,0)</f>
        <v>BAYER</v>
      </c>
      <c r="B833" t="s">
        <v>659</v>
      </c>
      <c r="C833" t="s">
        <v>657</v>
      </c>
      <c r="D833" t="s">
        <v>336</v>
      </c>
      <c r="E833" t="s">
        <v>105</v>
      </c>
      <c r="F833" s="111">
        <f>+VLOOKUP(C833,'Selectable Table'!O:P,2,0)</f>
        <v>40700</v>
      </c>
      <c r="G833" s="111" t="str">
        <f>+VLOOKUP(F833,'Selectable Table'!P:Q,2,0)</f>
        <v>Revenues - Third Parties</v>
      </c>
      <c r="I833" t="s">
        <v>109</v>
      </c>
      <c r="J833" s="111">
        <v>2026</v>
      </c>
      <c r="K833" s="111">
        <v>7</v>
      </c>
      <c r="L833" s="111" t="s">
        <v>94</v>
      </c>
      <c r="M833">
        <v>409.84676236000001</v>
      </c>
      <c r="N833">
        <v>1</v>
      </c>
      <c r="O833">
        <v>409.84676236000001</v>
      </c>
      <c r="P833" t="s">
        <v>615</v>
      </c>
      <c r="Q833" s="111">
        <f>+VLOOKUP(I833,'Selectable Table'!AB:AC,2,0)</f>
        <v>0</v>
      </c>
    </row>
    <row r="834" spans="1:17" x14ac:dyDescent="0.25">
      <c r="A834" s="111" t="str">
        <f>+VLOOKUP(C834,'Selectable Table'!D:EB,2,0)</f>
        <v>BAYER</v>
      </c>
      <c r="B834" t="s">
        <v>659</v>
      </c>
      <c r="C834" t="s">
        <v>657</v>
      </c>
      <c r="D834" t="s">
        <v>336</v>
      </c>
      <c r="E834" t="s">
        <v>93</v>
      </c>
      <c r="F834" s="111">
        <f>+VLOOKUP(C834,'Selectable Table'!O:P,2,0)</f>
        <v>40700</v>
      </c>
      <c r="G834" s="111" t="str">
        <f>+VLOOKUP(F834,'Selectable Table'!P:Q,2,0)</f>
        <v>Revenues - Third Parties</v>
      </c>
      <c r="I834" t="s">
        <v>253</v>
      </c>
      <c r="J834" s="111">
        <v>2026</v>
      </c>
      <c r="K834" s="111">
        <v>7</v>
      </c>
      <c r="L834" s="111" t="s">
        <v>94</v>
      </c>
      <c r="M834">
        <v>407.95673117500002</v>
      </c>
      <c r="N834">
        <v>1</v>
      </c>
      <c r="O834">
        <v>407.95673117500002</v>
      </c>
      <c r="P834" t="s">
        <v>615</v>
      </c>
      <c r="Q834" s="111">
        <f>+VLOOKUP(I834,'Selectable Table'!AB:AC,2,0)</f>
        <v>0</v>
      </c>
    </row>
    <row r="835" spans="1:17" x14ac:dyDescent="0.25">
      <c r="A835" s="111" t="str">
        <f>+VLOOKUP(C835,'Selectable Table'!D:EB,2,0)</f>
        <v>BAYER</v>
      </c>
      <c r="B835" t="s">
        <v>660</v>
      </c>
      <c r="C835" t="s">
        <v>657</v>
      </c>
      <c r="D835" t="s">
        <v>336</v>
      </c>
      <c r="E835" t="s">
        <v>105</v>
      </c>
      <c r="F835" s="111">
        <f>+VLOOKUP(C835,'Selectable Table'!O:P,2,0)</f>
        <v>40700</v>
      </c>
      <c r="G835" s="111" t="str">
        <f>+VLOOKUP(F835,'Selectable Table'!P:Q,2,0)</f>
        <v>Revenues - Third Parties</v>
      </c>
      <c r="I835" t="s">
        <v>109</v>
      </c>
      <c r="J835" s="111">
        <v>2026</v>
      </c>
      <c r="K835" s="111">
        <v>7</v>
      </c>
      <c r="L835" s="111" t="s">
        <v>94</v>
      </c>
      <c r="M835">
        <v>409.84676236000001</v>
      </c>
      <c r="N835">
        <v>1</v>
      </c>
      <c r="O835">
        <v>409.84676236000001</v>
      </c>
      <c r="P835" t="s">
        <v>615</v>
      </c>
      <c r="Q835" s="111">
        <f>+VLOOKUP(I835,'Selectable Table'!AB:AC,2,0)</f>
        <v>0</v>
      </c>
    </row>
    <row r="836" spans="1:17" x14ac:dyDescent="0.25">
      <c r="A836" s="111" t="str">
        <f>+VLOOKUP(C836,'Selectable Table'!D:EB,2,0)</f>
        <v>BAYER</v>
      </c>
      <c r="B836" t="s">
        <v>660</v>
      </c>
      <c r="C836" t="s">
        <v>657</v>
      </c>
      <c r="D836" t="s">
        <v>336</v>
      </c>
      <c r="E836" t="s">
        <v>93</v>
      </c>
      <c r="F836" s="111">
        <f>+VLOOKUP(C836,'Selectable Table'!O:P,2,0)</f>
        <v>40700</v>
      </c>
      <c r="G836" s="111" t="str">
        <f>+VLOOKUP(F836,'Selectable Table'!P:Q,2,0)</f>
        <v>Revenues - Third Parties</v>
      </c>
      <c r="I836" t="s">
        <v>253</v>
      </c>
      <c r="J836" s="111">
        <v>2026</v>
      </c>
      <c r="K836" s="111">
        <v>7</v>
      </c>
      <c r="L836" s="111" t="s">
        <v>94</v>
      </c>
      <c r="M836">
        <v>407.95673117500002</v>
      </c>
      <c r="N836">
        <v>1</v>
      </c>
      <c r="O836">
        <v>407.95673117500002</v>
      </c>
      <c r="P836" t="s">
        <v>615</v>
      </c>
      <c r="Q836" s="111">
        <f>+VLOOKUP(I836,'Selectable Table'!AB:AC,2,0)</f>
        <v>0</v>
      </c>
    </row>
    <row r="837" spans="1:17" x14ac:dyDescent="0.25">
      <c r="A837" s="111" t="str">
        <f>+VLOOKUP(C837,'Selectable Table'!D:EB,2,0)</f>
        <v>BAYER</v>
      </c>
      <c r="B837" t="s">
        <v>661</v>
      </c>
      <c r="C837" t="s">
        <v>657</v>
      </c>
      <c r="D837" t="s">
        <v>336</v>
      </c>
      <c r="E837" t="s">
        <v>105</v>
      </c>
      <c r="F837" s="111">
        <f>+VLOOKUP(C837,'Selectable Table'!O:P,2,0)</f>
        <v>40700</v>
      </c>
      <c r="G837" s="111" t="str">
        <f>+VLOOKUP(F837,'Selectable Table'!P:Q,2,0)</f>
        <v>Revenues - Third Parties</v>
      </c>
      <c r="I837" t="s">
        <v>109</v>
      </c>
      <c r="J837" s="111">
        <v>2026</v>
      </c>
      <c r="K837" s="111">
        <v>7</v>
      </c>
      <c r="L837" s="111" t="s">
        <v>94</v>
      </c>
      <c r="M837">
        <v>409.84676236000001</v>
      </c>
      <c r="N837">
        <v>1</v>
      </c>
      <c r="O837">
        <v>409.84676236000001</v>
      </c>
      <c r="P837" t="s">
        <v>615</v>
      </c>
      <c r="Q837" s="111">
        <f>+VLOOKUP(I837,'Selectable Table'!AB:AC,2,0)</f>
        <v>0</v>
      </c>
    </row>
    <row r="838" spans="1:17" x14ac:dyDescent="0.25">
      <c r="A838" s="111" t="str">
        <f>+VLOOKUP(C838,'Selectable Table'!D:EB,2,0)</f>
        <v>BAYER</v>
      </c>
      <c r="B838" t="s">
        <v>661</v>
      </c>
      <c r="C838" t="s">
        <v>657</v>
      </c>
      <c r="D838" t="s">
        <v>336</v>
      </c>
      <c r="E838" t="s">
        <v>93</v>
      </c>
      <c r="F838" s="111">
        <f>+VLOOKUP(C838,'Selectable Table'!O:P,2,0)</f>
        <v>40700</v>
      </c>
      <c r="G838" s="111" t="str">
        <f>+VLOOKUP(F838,'Selectable Table'!P:Q,2,0)</f>
        <v>Revenues - Third Parties</v>
      </c>
      <c r="I838" t="s">
        <v>253</v>
      </c>
      <c r="J838" s="111">
        <v>2026</v>
      </c>
      <c r="K838" s="111">
        <v>7</v>
      </c>
      <c r="L838" s="111" t="s">
        <v>94</v>
      </c>
      <c r="M838">
        <v>407.95673117500002</v>
      </c>
      <c r="N838">
        <v>1</v>
      </c>
      <c r="O838">
        <v>407.95673117500002</v>
      </c>
      <c r="P838" t="s">
        <v>615</v>
      </c>
      <c r="Q838" s="111">
        <f>+VLOOKUP(I838,'Selectable Table'!AB:AC,2,0)</f>
        <v>0</v>
      </c>
    </row>
    <row r="839" spans="1:17" x14ac:dyDescent="0.25">
      <c r="A839" s="111" t="str">
        <f>+VLOOKUP(C839,'Selectable Table'!D:EB,2,0)</f>
        <v>OTH CUST</v>
      </c>
      <c r="B839" t="s">
        <v>394</v>
      </c>
      <c r="C839" t="s">
        <v>395</v>
      </c>
      <c r="D839" t="s">
        <v>336</v>
      </c>
      <c r="E839" t="s">
        <v>104</v>
      </c>
      <c r="F839" s="111">
        <f>+VLOOKUP(C839,'Selectable Table'!O:P,2,0)</f>
        <v>40700</v>
      </c>
      <c r="G839" s="111" t="str">
        <f>+VLOOKUP(F839,'Selectable Table'!P:Q,2,0)</f>
        <v>Revenues - Third Parties</v>
      </c>
      <c r="I839" t="s">
        <v>245</v>
      </c>
      <c r="J839" s="111">
        <v>2026</v>
      </c>
      <c r="K839" s="111">
        <v>7</v>
      </c>
      <c r="L839" s="111" t="s">
        <v>94</v>
      </c>
      <c r="M839">
        <v>4755.5173302000003</v>
      </c>
      <c r="N839">
        <v>1</v>
      </c>
      <c r="O839">
        <v>4755.5173302000003</v>
      </c>
      <c r="P839" t="s">
        <v>615</v>
      </c>
      <c r="Q839" s="111">
        <f>+VLOOKUP(I839,'Selectable Table'!AB:AC,2,0)</f>
        <v>1</v>
      </c>
    </row>
    <row r="840" spans="1:17" x14ac:dyDescent="0.25">
      <c r="A840" s="111" t="str">
        <f>+VLOOKUP(C840,'Selectable Table'!D:EB,2,0)</f>
        <v>OTH CUST</v>
      </c>
      <c r="B840" t="s">
        <v>394</v>
      </c>
      <c r="C840" t="s">
        <v>395</v>
      </c>
      <c r="D840" t="s">
        <v>336</v>
      </c>
      <c r="E840" t="s">
        <v>104</v>
      </c>
      <c r="F840" s="111">
        <f>+VLOOKUP(C840,'Selectable Table'!O:P,2,0)</f>
        <v>40700</v>
      </c>
      <c r="G840" s="111" t="str">
        <f>+VLOOKUP(F840,'Selectable Table'!P:Q,2,0)</f>
        <v>Revenues - Third Parties</v>
      </c>
      <c r="I840" t="s">
        <v>246</v>
      </c>
      <c r="J840" s="111">
        <v>2026</v>
      </c>
      <c r="K840" s="111">
        <v>7</v>
      </c>
      <c r="L840" s="111" t="s">
        <v>94</v>
      </c>
      <c r="M840">
        <v>865.70402810000007</v>
      </c>
      <c r="N840">
        <v>1</v>
      </c>
      <c r="O840">
        <v>865.70402810000007</v>
      </c>
      <c r="P840" t="s">
        <v>615</v>
      </c>
      <c r="Q840" s="111">
        <f>+VLOOKUP(I840,'Selectable Table'!AB:AC,2,0)</f>
        <v>0</v>
      </c>
    </row>
    <row r="841" spans="1:17" x14ac:dyDescent="0.25">
      <c r="A841" s="111" t="str">
        <f>+VLOOKUP(C841,'Selectable Table'!D:EB,2,0)</f>
        <v>OTH CUST</v>
      </c>
      <c r="B841" t="s">
        <v>394</v>
      </c>
      <c r="C841" t="s">
        <v>395</v>
      </c>
      <c r="D841" t="s">
        <v>336</v>
      </c>
      <c r="E841" t="s">
        <v>102</v>
      </c>
      <c r="F841" s="111">
        <f>+VLOOKUP(C841,'Selectable Table'!O:P,2,0)</f>
        <v>40700</v>
      </c>
      <c r="G841" s="111" t="str">
        <f>+VLOOKUP(F841,'Selectable Table'!P:Q,2,0)</f>
        <v>Revenues - Third Parties</v>
      </c>
      <c r="I841" t="s">
        <v>125</v>
      </c>
      <c r="J841" s="111">
        <v>2026</v>
      </c>
      <c r="K841" s="111">
        <v>7</v>
      </c>
      <c r="L841" s="111" t="s">
        <v>94</v>
      </c>
      <c r="M841">
        <v>1552.4134262</v>
      </c>
      <c r="N841">
        <v>1</v>
      </c>
      <c r="O841">
        <v>1552.4134262</v>
      </c>
      <c r="P841" t="s">
        <v>615</v>
      </c>
      <c r="Q841" s="111">
        <f>+VLOOKUP(I841,'Selectable Table'!AB:AC,2,0)</f>
        <v>1</v>
      </c>
    </row>
    <row r="842" spans="1:17" x14ac:dyDescent="0.25">
      <c r="A842" s="111" t="str">
        <f>+VLOOKUP(C842,'Selectable Table'!D:EB,2,0)</f>
        <v>OTH CUST</v>
      </c>
      <c r="B842" t="s">
        <v>394</v>
      </c>
      <c r="C842" t="s">
        <v>395</v>
      </c>
      <c r="D842" t="s">
        <v>336</v>
      </c>
      <c r="E842" t="s">
        <v>102</v>
      </c>
      <c r="F842" s="111">
        <f>+VLOOKUP(C842,'Selectable Table'!O:P,2,0)</f>
        <v>40700</v>
      </c>
      <c r="G842" s="111" t="str">
        <f>+VLOOKUP(F842,'Selectable Table'!P:Q,2,0)</f>
        <v>Revenues - Third Parties</v>
      </c>
      <c r="I842" t="s">
        <v>186</v>
      </c>
      <c r="J842" s="111">
        <v>2026</v>
      </c>
      <c r="K842" s="111">
        <v>7</v>
      </c>
      <c r="L842" s="111" t="s">
        <v>94</v>
      </c>
      <c r="M842">
        <v>11144.375658700001</v>
      </c>
      <c r="N842">
        <v>1</v>
      </c>
      <c r="O842">
        <v>11144.375658700001</v>
      </c>
      <c r="P842" t="s">
        <v>615</v>
      </c>
      <c r="Q842" s="111">
        <f>+VLOOKUP(I842,'Selectable Table'!AB:AC,2,0)</f>
        <v>1</v>
      </c>
    </row>
    <row r="843" spans="1:17" x14ac:dyDescent="0.25">
      <c r="A843" s="111" t="str">
        <f>+VLOOKUP(C843,'Selectable Table'!D:EB,2,0)</f>
        <v>OTH CUST</v>
      </c>
      <c r="B843" t="s">
        <v>394</v>
      </c>
      <c r="C843" t="s">
        <v>395</v>
      </c>
      <c r="D843" t="s">
        <v>336</v>
      </c>
      <c r="E843" t="s">
        <v>93</v>
      </c>
      <c r="F843" s="111">
        <f>+VLOOKUP(C843,'Selectable Table'!O:P,2,0)</f>
        <v>40700</v>
      </c>
      <c r="G843" s="111" t="str">
        <f>+VLOOKUP(F843,'Selectable Table'!P:Q,2,0)</f>
        <v>Revenues - Third Parties</v>
      </c>
      <c r="I843" t="s">
        <v>191</v>
      </c>
      <c r="J843" s="111">
        <v>2026</v>
      </c>
      <c r="K843" s="111">
        <v>7</v>
      </c>
      <c r="L843" s="111" t="s">
        <v>94</v>
      </c>
      <c r="M843">
        <v>174.594762</v>
      </c>
      <c r="N843">
        <v>1</v>
      </c>
      <c r="O843">
        <v>174.594762</v>
      </c>
      <c r="P843" t="s">
        <v>615</v>
      </c>
      <c r="Q843" s="111">
        <f>+VLOOKUP(I843,'Selectable Table'!AB:AC,2,0)</f>
        <v>1</v>
      </c>
    </row>
    <row r="844" spans="1:17" x14ac:dyDescent="0.25">
      <c r="A844" s="111" t="str">
        <f>+VLOOKUP(C844,'Selectable Table'!D:EB,2,0)</f>
        <v>OTH CUST</v>
      </c>
      <c r="B844" t="s">
        <v>394</v>
      </c>
      <c r="C844" t="s">
        <v>395</v>
      </c>
      <c r="D844" t="s">
        <v>336</v>
      </c>
      <c r="E844" t="s">
        <v>93</v>
      </c>
      <c r="F844" s="111">
        <f>+VLOOKUP(C844,'Selectable Table'!O:P,2,0)</f>
        <v>40700</v>
      </c>
      <c r="G844" s="111" t="str">
        <f>+VLOOKUP(F844,'Selectable Table'!P:Q,2,0)</f>
        <v>Revenues - Third Parties</v>
      </c>
      <c r="I844" t="s">
        <v>618</v>
      </c>
      <c r="J844" s="111">
        <v>2026</v>
      </c>
      <c r="K844" s="111">
        <v>7</v>
      </c>
      <c r="L844" s="111" t="s">
        <v>94</v>
      </c>
      <c r="M844">
        <v>232.79301599999999</v>
      </c>
      <c r="N844">
        <v>1</v>
      </c>
      <c r="O844">
        <v>232.79301599999999</v>
      </c>
      <c r="P844" t="s">
        <v>615</v>
      </c>
      <c r="Q844" s="111">
        <f>+VLOOKUP(I844,'Selectable Table'!AB:AC,2,0)</f>
        <v>1</v>
      </c>
    </row>
    <row r="845" spans="1:17" x14ac:dyDescent="0.25">
      <c r="A845" s="111" t="str">
        <f>+VLOOKUP(C845,'Selectable Table'!D:EB,2,0)</f>
        <v>OTH CUST</v>
      </c>
      <c r="B845" t="s">
        <v>394</v>
      </c>
      <c r="C845" t="s">
        <v>395</v>
      </c>
      <c r="D845" t="s">
        <v>336</v>
      </c>
      <c r="E845" t="s">
        <v>93</v>
      </c>
      <c r="F845" s="111">
        <f>+VLOOKUP(C845,'Selectable Table'!O:P,2,0)</f>
        <v>40700</v>
      </c>
      <c r="G845" s="111" t="str">
        <f>+VLOOKUP(F845,'Selectable Table'!P:Q,2,0)</f>
        <v>Revenues - Third Parties</v>
      </c>
      <c r="I845" t="s">
        <v>168</v>
      </c>
      <c r="J845" s="111">
        <v>2026</v>
      </c>
      <c r="K845" s="111">
        <v>7</v>
      </c>
      <c r="L845" s="111" t="s">
        <v>94</v>
      </c>
      <c r="M845">
        <v>831.05506760000014</v>
      </c>
      <c r="N845">
        <v>1</v>
      </c>
      <c r="O845">
        <v>831.05506760000014</v>
      </c>
      <c r="P845" t="s">
        <v>615</v>
      </c>
      <c r="Q845" s="111">
        <f>+VLOOKUP(I845,'Selectable Table'!AB:AC,2,0)</f>
        <v>0</v>
      </c>
    </row>
    <row r="846" spans="1:17" x14ac:dyDescent="0.25">
      <c r="A846" s="111" t="str">
        <f>+VLOOKUP(C846,'Selectable Table'!D:EB,2,0)</f>
        <v>OTH CUST</v>
      </c>
      <c r="B846" t="s">
        <v>394</v>
      </c>
      <c r="C846" t="s">
        <v>395</v>
      </c>
      <c r="D846" t="s">
        <v>336</v>
      </c>
      <c r="E846" t="s">
        <v>93</v>
      </c>
      <c r="F846" s="111">
        <f>+VLOOKUP(C846,'Selectable Table'!O:P,2,0)</f>
        <v>40700</v>
      </c>
      <c r="G846" s="111" t="str">
        <f>+VLOOKUP(F846,'Selectable Table'!P:Q,2,0)</f>
        <v>Revenues - Third Parties</v>
      </c>
      <c r="I846" t="s">
        <v>194</v>
      </c>
      <c r="J846" s="111">
        <v>2026</v>
      </c>
      <c r="K846" s="111">
        <v>7</v>
      </c>
      <c r="L846" s="111" t="s">
        <v>94</v>
      </c>
      <c r="M846">
        <v>103.8768836</v>
      </c>
      <c r="N846">
        <v>1</v>
      </c>
      <c r="O846">
        <v>103.8768836</v>
      </c>
      <c r="P846" t="s">
        <v>615</v>
      </c>
      <c r="Q846" s="111">
        <f>+VLOOKUP(I846,'Selectable Table'!AB:AC,2,0)</f>
        <v>0</v>
      </c>
    </row>
    <row r="847" spans="1:17" x14ac:dyDescent="0.25">
      <c r="A847" s="111" t="str">
        <f>+VLOOKUP(C847,'Selectable Table'!D:EB,2,0)</f>
        <v>OTH CUST</v>
      </c>
      <c r="B847" t="s">
        <v>394</v>
      </c>
      <c r="C847" t="s">
        <v>395</v>
      </c>
      <c r="D847" t="s">
        <v>336</v>
      </c>
      <c r="E847" t="s">
        <v>93</v>
      </c>
      <c r="F847" s="111">
        <f>+VLOOKUP(C847,'Selectable Table'!O:P,2,0)</f>
        <v>40700</v>
      </c>
      <c r="G847" s="111" t="str">
        <f>+VLOOKUP(F847,'Selectable Table'!P:Q,2,0)</f>
        <v>Revenues - Third Parties</v>
      </c>
      <c r="I847" t="s">
        <v>253</v>
      </c>
      <c r="J847" s="111">
        <v>2026</v>
      </c>
      <c r="K847" s="111">
        <v>7</v>
      </c>
      <c r="L847" s="111" t="s">
        <v>94</v>
      </c>
      <c r="M847">
        <v>986.90039210000009</v>
      </c>
      <c r="N847">
        <v>1</v>
      </c>
      <c r="O847">
        <v>986.90039210000009</v>
      </c>
      <c r="P847" t="s">
        <v>615</v>
      </c>
      <c r="Q847" s="111">
        <f>+VLOOKUP(I847,'Selectable Table'!AB:AC,2,0)</f>
        <v>0</v>
      </c>
    </row>
    <row r="848" spans="1:17" x14ac:dyDescent="0.25">
      <c r="A848" s="111" t="str">
        <f>+VLOOKUP(C848,'Selectable Table'!D:EB,2,0)</f>
        <v>OTH CUST</v>
      </c>
      <c r="B848" t="s">
        <v>394</v>
      </c>
      <c r="C848" t="s">
        <v>395</v>
      </c>
      <c r="D848" t="s">
        <v>336</v>
      </c>
      <c r="E848" t="s">
        <v>104</v>
      </c>
      <c r="F848" s="111">
        <f>+VLOOKUP(C848,'Selectable Table'!O:P,2,0)</f>
        <v>40700</v>
      </c>
      <c r="G848" s="111" t="str">
        <f>+VLOOKUP(F848,'Selectable Table'!P:Q,2,0)</f>
        <v>Revenues - Third Parties</v>
      </c>
      <c r="I848" t="s">
        <v>118</v>
      </c>
      <c r="J848" s="111">
        <v>2026</v>
      </c>
      <c r="K848" s="111">
        <v>7</v>
      </c>
      <c r="L848" s="111" t="s">
        <v>94</v>
      </c>
      <c r="M848">
        <v>415.54753320000003</v>
      </c>
      <c r="N848">
        <v>1</v>
      </c>
      <c r="O848">
        <v>415.54753320000003</v>
      </c>
      <c r="P848" t="s">
        <v>615</v>
      </c>
      <c r="Q848" s="111">
        <f>+VLOOKUP(I848,'Selectable Table'!AB:AC,2,0)</f>
        <v>0</v>
      </c>
    </row>
    <row r="849" spans="1:17" x14ac:dyDescent="0.25">
      <c r="A849" s="111" t="str">
        <f>+VLOOKUP(C849,'Selectable Table'!D:EB,2,0)</f>
        <v>OTH CUST</v>
      </c>
      <c r="B849" t="s">
        <v>394</v>
      </c>
      <c r="C849" t="s">
        <v>395</v>
      </c>
      <c r="D849" t="s">
        <v>336</v>
      </c>
      <c r="E849" t="s">
        <v>104</v>
      </c>
      <c r="F849" s="111">
        <f>+VLOOKUP(C849,'Selectable Table'!O:P,2,0)</f>
        <v>40700</v>
      </c>
      <c r="G849" s="111" t="str">
        <f>+VLOOKUP(F849,'Selectable Table'!P:Q,2,0)</f>
        <v>Revenues - Third Parties</v>
      </c>
      <c r="I849" t="s">
        <v>120</v>
      </c>
      <c r="J849" s="111">
        <v>2026</v>
      </c>
      <c r="K849" s="111">
        <v>7</v>
      </c>
      <c r="L849" s="111" t="s">
        <v>94</v>
      </c>
      <c r="M849">
        <v>865.72402750000015</v>
      </c>
      <c r="N849">
        <v>1</v>
      </c>
      <c r="O849">
        <v>865.72402750000015</v>
      </c>
      <c r="P849" t="s">
        <v>615</v>
      </c>
      <c r="Q849" s="111">
        <f>+VLOOKUP(I849,'Selectable Table'!AB:AC,2,0)</f>
        <v>0</v>
      </c>
    </row>
    <row r="850" spans="1:17" x14ac:dyDescent="0.25">
      <c r="A850" s="111" t="str">
        <f>+VLOOKUP(C850,'Selectable Table'!D:EB,2,0)</f>
        <v>OTH CUST</v>
      </c>
      <c r="B850" t="s">
        <v>394</v>
      </c>
      <c r="C850" t="s">
        <v>395</v>
      </c>
      <c r="D850" t="s">
        <v>336</v>
      </c>
      <c r="E850" t="s">
        <v>105</v>
      </c>
      <c r="F850" s="111">
        <f>+VLOOKUP(C850,'Selectable Table'!O:P,2,0)</f>
        <v>40700</v>
      </c>
      <c r="G850" s="111" t="str">
        <f>+VLOOKUP(F850,'Selectable Table'!P:Q,2,0)</f>
        <v>Revenues - Third Parties</v>
      </c>
      <c r="I850" t="s">
        <v>144</v>
      </c>
      <c r="J850" s="111">
        <v>2026</v>
      </c>
      <c r="K850" s="111">
        <v>7</v>
      </c>
      <c r="L850" s="111" t="s">
        <v>94</v>
      </c>
      <c r="M850">
        <v>3383.8984800000003</v>
      </c>
      <c r="N850">
        <v>1</v>
      </c>
      <c r="O850">
        <v>3383.8984800000003</v>
      </c>
      <c r="P850" t="s">
        <v>615</v>
      </c>
      <c r="Q850" s="111">
        <f>+VLOOKUP(I850,'Selectable Table'!AB:AC,2,0)</f>
        <v>0</v>
      </c>
    </row>
    <row r="851" spans="1:17" x14ac:dyDescent="0.25">
      <c r="A851" s="111" t="str">
        <f>+VLOOKUP(C851,'Selectable Table'!D:EB,2,0)</f>
        <v>OTH CUST</v>
      </c>
      <c r="B851" t="s">
        <v>394</v>
      </c>
      <c r="C851" t="s">
        <v>395</v>
      </c>
      <c r="D851" t="s">
        <v>336</v>
      </c>
      <c r="E851" t="s">
        <v>105</v>
      </c>
      <c r="F851" s="111">
        <f>+VLOOKUP(C851,'Selectable Table'!O:P,2,0)</f>
        <v>40700</v>
      </c>
      <c r="G851" s="111" t="str">
        <f>+VLOOKUP(F851,'Selectable Table'!P:Q,2,0)</f>
        <v>Revenues - Third Parties</v>
      </c>
      <c r="I851" t="s">
        <v>111</v>
      </c>
      <c r="J851" s="111">
        <v>2026</v>
      </c>
      <c r="K851" s="111">
        <v>7</v>
      </c>
      <c r="L851" s="111" t="s">
        <v>94</v>
      </c>
      <c r="M851">
        <v>247.51257440000001</v>
      </c>
      <c r="N851">
        <v>1</v>
      </c>
      <c r="O851">
        <v>247.51257440000001</v>
      </c>
      <c r="P851" t="s">
        <v>615</v>
      </c>
      <c r="Q851" s="111">
        <f>+VLOOKUP(I851,'Selectable Table'!AB:AC,2,0)</f>
        <v>0</v>
      </c>
    </row>
    <row r="852" spans="1:17" x14ac:dyDescent="0.25">
      <c r="A852" s="111" t="str">
        <f>+VLOOKUP(C852,'Selectable Table'!D:EB,2,0)</f>
        <v>OTH CUST</v>
      </c>
      <c r="B852" t="s">
        <v>394</v>
      </c>
      <c r="C852" t="s">
        <v>395</v>
      </c>
      <c r="D852" t="s">
        <v>336</v>
      </c>
      <c r="E852" t="s">
        <v>93</v>
      </c>
      <c r="F852" s="111">
        <f>+VLOOKUP(C852,'Selectable Table'!O:P,2,0)</f>
        <v>40700</v>
      </c>
      <c r="G852" s="111" t="str">
        <f>+VLOOKUP(F852,'Selectable Table'!P:Q,2,0)</f>
        <v>Revenues - Third Parties</v>
      </c>
      <c r="I852" t="s">
        <v>619</v>
      </c>
      <c r="J852" s="111">
        <v>2026</v>
      </c>
      <c r="K852" s="111">
        <v>7</v>
      </c>
      <c r="L852" s="111" t="s">
        <v>94</v>
      </c>
      <c r="M852">
        <v>155.19534400000001</v>
      </c>
      <c r="N852">
        <v>1</v>
      </c>
      <c r="O852">
        <v>155.19534400000001</v>
      </c>
      <c r="P852" t="s">
        <v>615</v>
      </c>
      <c r="Q852" s="111">
        <f>+VLOOKUP(I852,'Selectable Table'!AB:AC,2,0)</f>
        <v>1</v>
      </c>
    </row>
    <row r="853" spans="1:17" x14ac:dyDescent="0.25">
      <c r="A853" s="111" t="str">
        <f>+VLOOKUP(C853,'Selectable Table'!D:EB,2,0)</f>
        <v>OTH CUST</v>
      </c>
      <c r="B853" t="s">
        <v>620</v>
      </c>
      <c r="C853" t="s">
        <v>395</v>
      </c>
      <c r="D853" t="s">
        <v>336</v>
      </c>
      <c r="E853" t="s">
        <v>105</v>
      </c>
      <c r="F853" s="111">
        <f>+VLOOKUP(C853,'Selectable Table'!O:P,2,0)</f>
        <v>40700</v>
      </c>
      <c r="G853" s="111" t="str">
        <f>+VLOOKUP(F853,'Selectable Table'!P:Q,2,0)</f>
        <v>Revenues - Third Parties</v>
      </c>
      <c r="I853" t="s">
        <v>144</v>
      </c>
      <c r="J853" s="111">
        <v>2026</v>
      </c>
      <c r="K853" s="111">
        <v>7</v>
      </c>
      <c r="L853" s="111" t="s">
        <v>94</v>
      </c>
      <c r="M853">
        <v>528.73413749999997</v>
      </c>
      <c r="N853">
        <v>1</v>
      </c>
      <c r="O853">
        <v>528.73413749999997</v>
      </c>
      <c r="P853" t="s">
        <v>615</v>
      </c>
      <c r="Q853" s="111">
        <f>+VLOOKUP(I853,'Selectable Table'!AB:AC,2,0)</f>
        <v>0</v>
      </c>
    </row>
    <row r="854" spans="1:17" x14ac:dyDescent="0.25">
      <c r="A854" s="111" t="str">
        <f>+VLOOKUP(C854,'Selectable Table'!D:EB,2,0)</f>
        <v>OTH CUST</v>
      </c>
      <c r="B854" t="s">
        <v>621</v>
      </c>
      <c r="C854" t="s">
        <v>395</v>
      </c>
      <c r="D854" t="s">
        <v>336</v>
      </c>
      <c r="E854" t="s">
        <v>93</v>
      </c>
      <c r="F854" s="111">
        <f>+VLOOKUP(C854,'Selectable Table'!O:P,2,0)</f>
        <v>40700</v>
      </c>
      <c r="G854" s="111" t="str">
        <f>+VLOOKUP(F854,'Selectable Table'!P:Q,2,0)</f>
        <v>Revenues - Third Parties</v>
      </c>
      <c r="I854" t="s">
        <v>253</v>
      </c>
      <c r="J854" s="111">
        <v>2026</v>
      </c>
      <c r="K854" s="111">
        <v>7</v>
      </c>
      <c r="L854" s="111" t="s">
        <v>94</v>
      </c>
      <c r="M854">
        <v>888.21335279999994</v>
      </c>
      <c r="N854">
        <v>1</v>
      </c>
      <c r="O854">
        <v>888.21335279999994</v>
      </c>
      <c r="P854" t="s">
        <v>615</v>
      </c>
      <c r="Q854" s="111">
        <f>+VLOOKUP(I854,'Selectable Table'!AB:AC,2,0)</f>
        <v>0</v>
      </c>
    </row>
    <row r="855" spans="1:17" x14ac:dyDescent="0.25">
      <c r="A855" s="111" t="str">
        <f>+VLOOKUP(C855,'Selectable Table'!D:EB,2,0)</f>
        <v>OTH CUST</v>
      </c>
      <c r="B855" t="s">
        <v>621</v>
      </c>
      <c r="C855" t="s">
        <v>395</v>
      </c>
      <c r="D855" t="s">
        <v>336</v>
      </c>
      <c r="E855" t="s">
        <v>105</v>
      </c>
      <c r="F855" s="111">
        <f>+VLOOKUP(C855,'Selectable Table'!O:P,2,0)</f>
        <v>40700</v>
      </c>
      <c r="G855" s="111" t="str">
        <f>+VLOOKUP(F855,'Selectable Table'!P:Q,2,0)</f>
        <v>Revenues - Third Parties</v>
      </c>
      <c r="I855" t="s">
        <v>144</v>
      </c>
      <c r="J855" s="111">
        <v>2026</v>
      </c>
      <c r="K855" s="111">
        <v>7</v>
      </c>
      <c r="L855" s="111" t="s">
        <v>94</v>
      </c>
      <c r="M855">
        <v>317.24048249999998</v>
      </c>
      <c r="N855">
        <v>1</v>
      </c>
      <c r="O855">
        <v>317.24048249999998</v>
      </c>
      <c r="P855" t="s">
        <v>615</v>
      </c>
      <c r="Q855" s="111">
        <f>+VLOOKUP(I855,'Selectable Table'!AB:AC,2,0)</f>
        <v>0</v>
      </c>
    </row>
    <row r="856" spans="1:17" x14ac:dyDescent="0.25">
      <c r="A856" s="111" t="str">
        <f>+VLOOKUP(C856,'Selectable Table'!D:EB,2,0)</f>
        <v>OTH CUST</v>
      </c>
      <c r="B856" t="s">
        <v>621</v>
      </c>
      <c r="C856" t="s">
        <v>395</v>
      </c>
      <c r="D856" t="s">
        <v>336</v>
      </c>
      <c r="E856" t="s">
        <v>105</v>
      </c>
      <c r="F856" s="111">
        <f>+VLOOKUP(C856,'Selectable Table'!O:P,2,0)</f>
        <v>40700</v>
      </c>
      <c r="G856" s="111" t="str">
        <f>+VLOOKUP(F856,'Selectable Table'!P:Q,2,0)</f>
        <v>Revenues - Third Parties</v>
      </c>
      <c r="I856" t="s">
        <v>158</v>
      </c>
      <c r="J856" s="111">
        <v>2026</v>
      </c>
      <c r="K856" s="111">
        <v>7</v>
      </c>
      <c r="L856" s="111" t="s">
        <v>94</v>
      </c>
      <c r="M856">
        <v>444.10667639999997</v>
      </c>
      <c r="N856">
        <v>1</v>
      </c>
      <c r="O856">
        <v>444.10667639999997</v>
      </c>
      <c r="P856" t="s">
        <v>615</v>
      </c>
      <c r="Q856" s="111">
        <f>+VLOOKUP(I856,'Selectable Table'!AB:AC,2,0)</f>
        <v>0</v>
      </c>
    </row>
    <row r="857" spans="1:17" x14ac:dyDescent="0.25">
      <c r="A857" s="111" t="str">
        <f>+VLOOKUP(C857,'Selectable Table'!D:EB,2,0)</f>
        <v>GSK</v>
      </c>
      <c r="B857" t="s">
        <v>3195</v>
      </c>
      <c r="C857" t="s">
        <v>2172</v>
      </c>
      <c r="D857" t="s">
        <v>336</v>
      </c>
      <c r="E857" t="s">
        <v>114</v>
      </c>
      <c r="F857" s="111">
        <f>+VLOOKUP(C857,'Selectable Table'!O:P,2,0)</f>
        <v>40700</v>
      </c>
      <c r="G857" s="111" t="str">
        <f>+VLOOKUP(F857,'Selectable Table'!P:Q,2,0)</f>
        <v>Revenues - Third Parties</v>
      </c>
      <c r="I857" t="s">
        <v>3200</v>
      </c>
      <c r="J857" s="111">
        <v>2026</v>
      </c>
      <c r="K857" s="111">
        <v>7</v>
      </c>
      <c r="L857" s="111" t="s">
        <v>94</v>
      </c>
      <c r="M857">
        <v>2999.9100000000003</v>
      </c>
      <c r="N857">
        <v>1</v>
      </c>
      <c r="O857">
        <v>2999.9100000000003</v>
      </c>
      <c r="P857" t="s">
        <v>615</v>
      </c>
      <c r="Q857" s="111">
        <f>+VLOOKUP(I857,'Selectable Table'!AB:AC,2,0)</f>
        <v>1</v>
      </c>
    </row>
    <row r="858" spans="1:17" x14ac:dyDescent="0.25">
      <c r="A858" s="111" t="str">
        <f>+VLOOKUP(C858,'Selectable Table'!D:EB,2,0)</f>
        <v>GSK</v>
      </c>
      <c r="B858" t="s">
        <v>3195</v>
      </c>
      <c r="C858" t="s">
        <v>2172</v>
      </c>
      <c r="D858" t="s">
        <v>336</v>
      </c>
      <c r="E858" t="s">
        <v>114</v>
      </c>
      <c r="F858" s="111">
        <f>+VLOOKUP(C858,'Selectable Table'!O:P,2,0)</f>
        <v>40700</v>
      </c>
      <c r="G858" s="111" t="str">
        <f>+VLOOKUP(F858,'Selectable Table'!P:Q,2,0)</f>
        <v>Revenues - Third Parties</v>
      </c>
      <c r="I858" t="s">
        <v>2569</v>
      </c>
      <c r="J858" s="111">
        <v>2026</v>
      </c>
      <c r="K858" s="111">
        <v>7</v>
      </c>
      <c r="L858" s="111" t="s">
        <v>94</v>
      </c>
      <c r="M858">
        <v>566.42300680000005</v>
      </c>
      <c r="N858">
        <v>1</v>
      </c>
      <c r="O858">
        <v>566.42300680000005</v>
      </c>
      <c r="P858" t="s">
        <v>615</v>
      </c>
      <c r="Q858" s="111">
        <f>+VLOOKUP(I858,'Selectable Table'!AB:AC,2,0)</f>
        <v>1</v>
      </c>
    </row>
    <row r="859" spans="1:17" x14ac:dyDescent="0.25">
      <c r="A859" s="111" t="str">
        <f>+VLOOKUP(C859,'Selectable Table'!D:EB,2,0)</f>
        <v>J &amp; J</v>
      </c>
      <c r="B859" t="s">
        <v>662</v>
      </c>
      <c r="C859" t="s">
        <v>107</v>
      </c>
      <c r="D859" t="s">
        <v>336</v>
      </c>
      <c r="E859" t="s">
        <v>102</v>
      </c>
      <c r="F859" s="111">
        <f>+VLOOKUP(C859,'Selectable Table'!O:P,2,0)</f>
        <v>40700</v>
      </c>
      <c r="G859" s="111" t="str">
        <f>+VLOOKUP(F859,'Selectable Table'!P:Q,2,0)</f>
        <v>Revenues - Third Parties</v>
      </c>
      <c r="I859" t="s">
        <v>125</v>
      </c>
      <c r="J859" s="111">
        <v>2026</v>
      </c>
      <c r="K859" s="111">
        <v>7</v>
      </c>
      <c r="L859" s="111" t="s">
        <v>94</v>
      </c>
      <c r="M859">
        <v>10131.16110440006</v>
      </c>
      <c r="N859">
        <v>1</v>
      </c>
      <c r="O859">
        <v>10131.16110440006</v>
      </c>
      <c r="P859" t="s">
        <v>615</v>
      </c>
      <c r="Q859" s="111">
        <f>+VLOOKUP(I859,'Selectable Table'!AB:AC,2,0)</f>
        <v>1</v>
      </c>
    </row>
    <row r="860" spans="1:17" x14ac:dyDescent="0.25">
      <c r="A860" s="111" t="str">
        <f>+VLOOKUP(C860,'Selectable Table'!D:EB,2,0)</f>
        <v>J &amp; J</v>
      </c>
      <c r="B860" t="s">
        <v>662</v>
      </c>
      <c r="C860" t="s">
        <v>107</v>
      </c>
      <c r="D860" t="s">
        <v>336</v>
      </c>
      <c r="E860" t="s">
        <v>104</v>
      </c>
      <c r="F860" s="111">
        <f>+VLOOKUP(C860,'Selectable Table'!O:P,2,0)</f>
        <v>40700</v>
      </c>
      <c r="G860" s="111" t="str">
        <f>+VLOOKUP(F860,'Selectable Table'!P:Q,2,0)</f>
        <v>Revenues - Third Parties</v>
      </c>
      <c r="I860" t="s">
        <v>663</v>
      </c>
      <c r="J860" s="111">
        <v>2026</v>
      </c>
      <c r="K860" s="111">
        <v>7</v>
      </c>
      <c r="L860" s="111" t="s">
        <v>94</v>
      </c>
      <c r="M860">
        <v>1035.9070772447535</v>
      </c>
      <c r="N860">
        <v>1</v>
      </c>
      <c r="O860">
        <v>1035.9070772447535</v>
      </c>
      <c r="P860" t="s">
        <v>615</v>
      </c>
      <c r="Q860" s="111">
        <f>+VLOOKUP(I860,'Selectable Table'!AB:AC,2,0)</f>
        <v>0</v>
      </c>
    </row>
    <row r="861" spans="1:17" x14ac:dyDescent="0.25">
      <c r="A861" s="111" t="str">
        <f>+VLOOKUP(C861,'Selectable Table'!D:EB,2,0)</f>
        <v>J &amp; J</v>
      </c>
      <c r="B861" t="s">
        <v>662</v>
      </c>
      <c r="C861" t="s">
        <v>107</v>
      </c>
      <c r="D861" t="s">
        <v>336</v>
      </c>
      <c r="E861" t="s">
        <v>104</v>
      </c>
      <c r="F861" s="111">
        <f>+VLOOKUP(C861,'Selectable Table'!O:P,2,0)</f>
        <v>40700</v>
      </c>
      <c r="G861" s="111" t="str">
        <f>+VLOOKUP(F861,'Selectable Table'!P:Q,2,0)</f>
        <v>Revenues - Third Parties</v>
      </c>
      <c r="I861" t="s">
        <v>664</v>
      </c>
      <c r="J861" s="111">
        <v>2026</v>
      </c>
      <c r="K861" s="111">
        <v>7</v>
      </c>
      <c r="L861" s="111" t="s">
        <v>94</v>
      </c>
      <c r="M861">
        <v>2427.6439157886953</v>
      </c>
      <c r="N861">
        <v>1</v>
      </c>
      <c r="O861">
        <v>2427.6439157886953</v>
      </c>
      <c r="P861" t="s">
        <v>615</v>
      </c>
      <c r="Q861" s="111">
        <f>+VLOOKUP(I861,'Selectable Table'!AB:AC,2,0)</f>
        <v>0</v>
      </c>
    </row>
    <row r="862" spans="1:17" x14ac:dyDescent="0.25">
      <c r="A862" s="111" t="str">
        <f>+VLOOKUP(C862,'Selectable Table'!D:EB,2,0)</f>
        <v>J &amp; J</v>
      </c>
      <c r="B862" t="s">
        <v>662</v>
      </c>
      <c r="C862" t="s">
        <v>107</v>
      </c>
      <c r="D862" t="s">
        <v>336</v>
      </c>
      <c r="E862" t="s">
        <v>104</v>
      </c>
      <c r="F862" s="111">
        <f>+VLOOKUP(C862,'Selectable Table'!O:P,2,0)</f>
        <v>40700</v>
      </c>
      <c r="G862" s="111" t="str">
        <f>+VLOOKUP(F862,'Selectable Table'!P:Q,2,0)</f>
        <v>Revenues - Third Parties</v>
      </c>
      <c r="I862" t="s">
        <v>120</v>
      </c>
      <c r="J862" s="111">
        <v>2026</v>
      </c>
      <c r="K862" s="111">
        <v>7</v>
      </c>
      <c r="L862" s="111" t="s">
        <v>94</v>
      </c>
      <c r="M862">
        <v>5522.7921125750527</v>
      </c>
      <c r="N862">
        <v>1</v>
      </c>
      <c r="O862">
        <v>5522.7921125750527</v>
      </c>
      <c r="P862" t="s">
        <v>615</v>
      </c>
      <c r="Q862" s="111">
        <f>+VLOOKUP(I862,'Selectable Table'!AB:AC,2,0)</f>
        <v>0</v>
      </c>
    </row>
    <row r="863" spans="1:17" x14ac:dyDescent="0.25">
      <c r="A863" s="111" t="str">
        <f>+VLOOKUP(C863,'Selectable Table'!D:EB,2,0)</f>
        <v>J &amp; J</v>
      </c>
      <c r="B863" t="s">
        <v>662</v>
      </c>
      <c r="C863" t="s">
        <v>107</v>
      </c>
      <c r="D863" t="s">
        <v>336</v>
      </c>
      <c r="E863" t="s">
        <v>105</v>
      </c>
      <c r="F863" s="111">
        <f>+VLOOKUP(C863,'Selectable Table'!O:P,2,0)</f>
        <v>40700</v>
      </c>
      <c r="G863" s="111" t="str">
        <f>+VLOOKUP(F863,'Selectable Table'!P:Q,2,0)</f>
        <v>Revenues - Third Parties</v>
      </c>
      <c r="I863" t="s">
        <v>665</v>
      </c>
      <c r="J863" s="111">
        <v>2026</v>
      </c>
      <c r="K863" s="111">
        <v>7</v>
      </c>
      <c r="L863" s="111" t="s">
        <v>94</v>
      </c>
      <c r="M863">
        <v>2435.4007143737608</v>
      </c>
      <c r="N863">
        <v>1</v>
      </c>
      <c r="O863">
        <v>2435.4007143737608</v>
      </c>
      <c r="P863" t="s">
        <v>615</v>
      </c>
      <c r="Q863" s="111">
        <f>+VLOOKUP(I863,'Selectable Table'!AB:AC,2,0)</f>
        <v>0</v>
      </c>
    </row>
    <row r="864" spans="1:17" x14ac:dyDescent="0.25">
      <c r="A864" s="111" t="str">
        <f>+VLOOKUP(C864,'Selectable Table'!D:EB,2,0)</f>
        <v>J &amp; J</v>
      </c>
      <c r="B864" t="s">
        <v>662</v>
      </c>
      <c r="C864" t="s">
        <v>107</v>
      </c>
      <c r="D864" t="s">
        <v>336</v>
      </c>
      <c r="E864" t="s">
        <v>105</v>
      </c>
      <c r="F864" s="111">
        <f>+VLOOKUP(C864,'Selectable Table'!O:P,2,0)</f>
        <v>40700</v>
      </c>
      <c r="G864" s="111" t="str">
        <f>+VLOOKUP(F864,'Selectable Table'!P:Q,2,0)</f>
        <v>Revenues - Third Parties</v>
      </c>
      <c r="I864" t="s">
        <v>111</v>
      </c>
      <c r="J864" s="111">
        <v>2026</v>
      </c>
      <c r="K864" s="111">
        <v>7</v>
      </c>
      <c r="L864" s="111" t="s">
        <v>94</v>
      </c>
      <c r="M864">
        <v>1294.7868865736284</v>
      </c>
      <c r="N864">
        <v>1</v>
      </c>
      <c r="O864">
        <v>1294.7868865736284</v>
      </c>
      <c r="P864" t="s">
        <v>615</v>
      </c>
      <c r="Q864" s="111">
        <f>+VLOOKUP(I864,'Selectable Table'!AB:AC,2,0)</f>
        <v>0</v>
      </c>
    </row>
    <row r="865" spans="1:17" x14ac:dyDescent="0.25">
      <c r="A865" s="111" t="str">
        <f>+VLOOKUP(C865,'Selectable Table'!D:EB,2,0)</f>
        <v>J &amp; J</v>
      </c>
      <c r="B865" t="s">
        <v>666</v>
      </c>
      <c r="C865" t="s">
        <v>107</v>
      </c>
      <c r="D865" t="s">
        <v>336</v>
      </c>
      <c r="E865" t="s">
        <v>93</v>
      </c>
      <c r="F865" s="111">
        <f>+VLOOKUP(C865,'Selectable Table'!O:P,2,0)</f>
        <v>40700</v>
      </c>
      <c r="G865" s="111" t="str">
        <f>+VLOOKUP(F865,'Selectable Table'!P:Q,2,0)</f>
        <v>Revenues - Third Parties</v>
      </c>
      <c r="I865" t="s">
        <v>253</v>
      </c>
      <c r="J865" s="111">
        <v>2026</v>
      </c>
      <c r="K865" s="111">
        <v>7</v>
      </c>
      <c r="L865" s="111" t="s">
        <v>94</v>
      </c>
      <c r="M865">
        <v>498.89087175481313</v>
      </c>
      <c r="N865">
        <v>1</v>
      </c>
      <c r="O865">
        <v>498.89087175481313</v>
      </c>
      <c r="P865" t="s">
        <v>615</v>
      </c>
      <c r="Q865" s="111">
        <f>+VLOOKUP(I865,'Selectable Table'!AB:AC,2,0)</f>
        <v>0</v>
      </c>
    </row>
    <row r="866" spans="1:17" x14ac:dyDescent="0.25">
      <c r="A866" s="111" t="str">
        <f>+VLOOKUP(C866,'Selectable Table'!D:EB,2,0)</f>
        <v>J &amp; J</v>
      </c>
      <c r="B866" t="s">
        <v>666</v>
      </c>
      <c r="C866" t="s">
        <v>107</v>
      </c>
      <c r="D866" t="s">
        <v>336</v>
      </c>
      <c r="E866" t="s">
        <v>105</v>
      </c>
      <c r="F866" s="111">
        <f>+VLOOKUP(C866,'Selectable Table'!O:P,2,0)</f>
        <v>40700</v>
      </c>
      <c r="G866" s="111" t="str">
        <f>+VLOOKUP(F866,'Selectable Table'!P:Q,2,0)</f>
        <v>Revenues - Third Parties</v>
      </c>
      <c r="I866" t="s">
        <v>144</v>
      </c>
      <c r="J866" s="111">
        <v>2026</v>
      </c>
      <c r="K866" s="111">
        <v>7</v>
      </c>
      <c r="L866" s="111" t="s">
        <v>94</v>
      </c>
      <c r="M866">
        <v>226.76265104950718</v>
      </c>
      <c r="N866">
        <v>1</v>
      </c>
      <c r="O866">
        <v>226.76265104950718</v>
      </c>
      <c r="P866" t="s">
        <v>615</v>
      </c>
      <c r="Q866" s="111">
        <f>+VLOOKUP(I866,'Selectable Table'!AB:AC,2,0)</f>
        <v>0</v>
      </c>
    </row>
    <row r="867" spans="1:17" x14ac:dyDescent="0.25">
      <c r="A867" s="111" t="str">
        <f>+VLOOKUP(C867,'Selectable Table'!D:EB,2,0)</f>
        <v>J &amp; J</v>
      </c>
      <c r="B867" t="s">
        <v>611</v>
      </c>
      <c r="C867" t="s">
        <v>107</v>
      </c>
      <c r="D867" t="s">
        <v>336</v>
      </c>
      <c r="E867" t="s">
        <v>102</v>
      </c>
      <c r="F867" s="111">
        <f>+VLOOKUP(C867,'Selectable Table'!O:P,2,0)</f>
        <v>40700</v>
      </c>
      <c r="G867" s="111" t="str">
        <f>+VLOOKUP(F867,'Selectable Table'!P:Q,2,0)</f>
        <v>Revenues - Third Parties</v>
      </c>
      <c r="I867" t="s">
        <v>186</v>
      </c>
      <c r="J867" s="111">
        <v>2026</v>
      </c>
      <c r="K867" s="111">
        <v>7</v>
      </c>
      <c r="L867" s="111" t="s">
        <v>94</v>
      </c>
      <c r="M867">
        <v>656.16573855604804</v>
      </c>
      <c r="N867">
        <v>1</v>
      </c>
      <c r="O867">
        <v>656.16573855604804</v>
      </c>
      <c r="P867" t="s">
        <v>615</v>
      </c>
      <c r="Q867" s="111">
        <f>+VLOOKUP(I867,'Selectable Table'!AB:AC,2,0)</f>
        <v>1</v>
      </c>
    </row>
    <row r="868" spans="1:17" x14ac:dyDescent="0.25">
      <c r="A868" s="111" t="str">
        <f>+VLOOKUP(C868,'Selectable Table'!D:EB,2,0)</f>
        <v>J &amp; J</v>
      </c>
      <c r="B868" t="s">
        <v>611</v>
      </c>
      <c r="C868" t="s">
        <v>107</v>
      </c>
      <c r="D868" t="s">
        <v>336</v>
      </c>
      <c r="E868" t="s">
        <v>93</v>
      </c>
      <c r="F868" s="111">
        <f>+VLOOKUP(C868,'Selectable Table'!O:P,2,0)</f>
        <v>40700</v>
      </c>
      <c r="G868" s="111" t="str">
        <f>+VLOOKUP(F868,'Selectable Table'!P:Q,2,0)</f>
        <v>Revenues - Third Parties</v>
      </c>
      <c r="I868" t="s">
        <v>167</v>
      </c>
      <c r="J868" s="111">
        <v>2026</v>
      </c>
      <c r="K868" s="111">
        <v>7</v>
      </c>
      <c r="L868" s="111" t="s">
        <v>94</v>
      </c>
      <c r="M868">
        <v>212.39251298114129</v>
      </c>
      <c r="N868">
        <v>1</v>
      </c>
      <c r="O868">
        <v>212.39251298114129</v>
      </c>
      <c r="P868" t="s">
        <v>615</v>
      </c>
      <c r="Q868" s="111">
        <f>+VLOOKUP(I868,'Selectable Table'!AB:AC,2,0)</f>
        <v>0</v>
      </c>
    </row>
    <row r="869" spans="1:17" x14ac:dyDescent="0.25">
      <c r="A869" s="111" t="str">
        <f>+VLOOKUP(C869,'Selectable Table'!D:EB,2,0)</f>
        <v>J &amp; J</v>
      </c>
      <c r="B869" t="s">
        <v>611</v>
      </c>
      <c r="C869" t="s">
        <v>107</v>
      </c>
      <c r="D869" t="s">
        <v>336</v>
      </c>
      <c r="E869" t="s">
        <v>93</v>
      </c>
      <c r="F869" s="111">
        <f>+VLOOKUP(C869,'Selectable Table'!O:P,2,0)</f>
        <v>40700</v>
      </c>
      <c r="G869" s="111" t="str">
        <f>+VLOOKUP(F869,'Selectable Table'!P:Q,2,0)</f>
        <v>Revenues - Third Parties</v>
      </c>
      <c r="I869" t="s">
        <v>253</v>
      </c>
      <c r="J869" s="111">
        <v>2026</v>
      </c>
      <c r="K869" s="111">
        <v>7</v>
      </c>
      <c r="L869" s="111" t="s">
        <v>94</v>
      </c>
      <c r="M869">
        <v>505.6964594789078</v>
      </c>
      <c r="N869">
        <v>1</v>
      </c>
      <c r="O869">
        <v>505.6964594789078</v>
      </c>
      <c r="P869" t="s">
        <v>615</v>
      </c>
      <c r="Q869" s="111">
        <f>+VLOOKUP(I869,'Selectable Table'!AB:AC,2,0)</f>
        <v>0</v>
      </c>
    </row>
    <row r="870" spans="1:17" x14ac:dyDescent="0.25">
      <c r="A870" s="111" t="str">
        <f>+VLOOKUP(C870,'Selectable Table'!D:EB,2,0)</f>
        <v>J &amp; J</v>
      </c>
      <c r="B870" t="s">
        <v>611</v>
      </c>
      <c r="C870" t="s">
        <v>107</v>
      </c>
      <c r="D870" t="s">
        <v>336</v>
      </c>
      <c r="E870" t="s">
        <v>105</v>
      </c>
      <c r="F870" s="111">
        <f>+VLOOKUP(C870,'Selectable Table'!O:P,2,0)</f>
        <v>40700</v>
      </c>
      <c r="G870" s="111" t="str">
        <f>+VLOOKUP(F870,'Selectable Table'!P:Q,2,0)</f>
        <v>Revenues - Third Parties</v>
      </c>
      <c r="I870" t="s">
        <v>144</v>
      </c>
      <c r="J870" s="111">
        <v>2026</v>
      </c>
      <c r="K870" s="111">
        <v>7</v>
      </c>
      <c r="L870" s="111" t="s">
        <v>94</v>
      </c>
      <c r="M870">
        <v>1609.0341892510703</v>
      </c>
      <c r="N870">
        <v>1</v>
      </c>
      <c r="O870">
        <v>1609.0341892510703</v>
      </c>
      <c r="P870" t="s">
        <v>615</v>
      </c>
      <c r="Q870" s="111">
        <f>+VLOOKUP(I870,'Selectable Table'!AB:AC,2,0)</f>
        <v>0</v>
      </c>
    </row>
    <row r="871" spans="1:17" x14ac:dyDescent="0.25">
      <c r="A871" s="111" t="str">
        <f>+VLOOKUP(C871,'Selectable Table'!D:EB,2,0)</f>
        <v>J &amp; J</v>
      </c>
      <c r="B871" t="s">
        <v>667</v>
      </c>
      <c r="C871" t="s">
        <v>107</v>
      </c>
      <c r="D871" t="s">
        <v>336</v>
      </c>
      <c r="E871" t="s">
        <v>93</v>
      </c>
      <c r="F871" s="111">
        <f>+VLOOKUP(C871,'Selectable Table'!O:P,2,0)</f>
        <v>40700</v>
      </c>
      <c r="G871" s="111" t="str">
        <f>+VLOOKUP(F871,'Selectable Table'!P:Q,2,0)</f>
        <v>Revenues - Third Parties</v>
      </c>
      <c r="I871" t="s">
        <v>253</v>
      </c>
      <c r="J871" s="111">
        <v>2026</v>
      </c>
      <c r="K871" s="111">
        <v>7</v>
      </c>
      <c r="L871" s="111" t="s">
        <v>94</v>
      </c>
      <c r="M871">
        <v>550.15428309339404</v>
      </c>
      <c r="N871">
        <v>1</v>
      </c>
      <c r="O871">
        <v>550.15428309339404</v>
      </c>
      <c r="P871" t="s">
        <v>615</v>
      </c>
      <c r="Q871" s="111">
        <f>+VLOOKUP(I871,'Selectable Table'!AB:AC,2,0)</f>
        <v>0</v>
      </c>
    </row>
    <row r="872" spans="1:17" x14ac:dyDescent="0.25">
      <c r="A872" s="111" t="str">
        <f>+VLOOKUP(C872,'Selectable Table'!D:EB,2,0)</f>
        <v>J &amp; J</v>
      </c>
      <c r="B872" t="s">
        <v>667</v>
      </c>
      <c r="C872" t="s">
        <v>107</v>
      </c>
      <c r="D872" t="s">
        <v>336</v>
      </c>
      <c r="E872" t="s">
        <v>105</v>
      </c>
      <c r="F872" s="111">
        <f>+VLOOKUP(C872,'Selectable Table'!O:P,2,0)</f>
        <v>40700</v>
      </c>
      <c r="G872" s="111" t="str">
        <f>+VLOOKUP(F872,'Selectable Table'!P:Q,2,0)</f>
        <v>Revenues - Third Parties</v>
      </c>
      <c r="I872" t="s">
        <v>144</v>
      </c>
      <c r="J872" s="111">
        <v>2026</v>
      </c>
      <c r="K872" s="111">
        <v>7</v>
      </c>
      <c r="L872" s="111" t="s">
        <v>94</v>
      </c>
      <c r="M872">
        <v>125.03156891684785</v>
      </c>
      <c r="N872">
        <v>1</v>
      </c>
      <c r="O872">
        <v>125.03156891684785</v>
      </c>
      <c r="P872" t="s">
        <v>615</v>
      </c>
      <c r="Q872" s="111">
        <f>+VLOOKUP(I872,'Selectable Table'!AB:AC,2,0)</f>
        <v>0</v>
      </c>
    </row>
    <row r="873" spans="1:17" x14ac:dyDescent="0.25">
      <c r="A873" s="111" t="str">
        <f>+VLOOKUP(C873,'Selectable Table'!D:EB,2,0)</f>
        <v>J &amp; J</v>
      </c>
      <c r="B873" t="s">
        <v>390</v>
      </c>
      <c r="C873" t="s">
        <v>107</v>
      </c>
      <c r="D873" t="s">
        <v>336</v>
      </c>
      <c r="E873" t="s">
        <v>102</v>
      </c>
      <c r="F873" s="111">
        <f>+VLOOKUP(C873,'Selectable Table'!O:P,2,0)</f>
        <v>40700</v>
      </c>
      <c r="G873" s="111" t="str">
        <f>+VLOOKUP(F873,'Selectable Table'!P:Q,2,0)</f>
        <v>Revenues - Third Parties</v>
      </c>
      <c r="I873" t="s">
        <v>186</v>
      </c>
      <c r="J873" s="111">
        <v>2026</v>
      </c>
      <c r="K873" s="111">
        <v>7</v>
      </c>
      <c r="L873" s="111" t="s">
        <v>94</v>
      </c>
      <c r="M873">
        <v>9088.832034254172</v>
      </c>
      <c r="N873">
        <v>1</v>
      </c>
      <c r="O873">
        <v>9088.832034254172</v>
      </c>
      <c r="P873" t="s">
        <v>615</v>
      </c>
      <c r="Q873" s="111">
        <f>+VLOOKUP(I873,'Selectable Table'!AB:AC,2,0)</f>
        <v>1</v>
      </c>
    </row>
    <row r="874" spans="1:17" x14ac:dyDescent="0.25">
      <c r="A874" s="111" t="str">
        <f>+VLOOKUP(C874,'Selectable Table'!D:EB,2,0)</f>
        <v>J &amp; J</v>
      </c>
      <c r="B874" t="s">
        <v>390</v>
      </c>
      <c r="C874" t="s">
        <v>107</v>
      </c>
      <c r="D874" t="s">
        <v>336</v>
      </c>
      <c r="E874" t="s">
        <v>93</v>
      </c>
      <c r="F874" s="111">
        <f>+VLOOKUP(C874,'Selectable Table'!O:P,2,0)</f>
        <v>40700</v>
      </c>
      <c r="G874" s="111" t="str">
        <f>+VLOOKUP(F874,'Selectable Table'!P:Q,2,0)</f>
        <v>Revenues - Third Parties</v>
      </c>
      <c r="I874" t="s">
        <v>191</v>
      </c>
      <c r="J874" s="111">
        <v>2026</v>
      </c>
      <c r="K874" s="111">
        <v>7</v>
      </c>
      <c r="L874" s="111" t="s">
        <v>94</v>
      </c>
      <c r="M874">
        <v>1741.3689201131019</v>
      </c>
      <c r="N874">
        <v>1</v>
      </c>
      <c r="O874">
        <v>1741.3689201131019</v>
      </c>
      <c r="P874" t="s">
        <v>615</v>
      </c>
      <c r="Q874" s="111">
        <f>+VLOOKUP(I874,'Selectable Table'!AB:AC,2,0)</f>
        <v>1</v>
      </c>
    </row>
    <row r="875" spans="1:17" x14ac:dyDescent="0.25">
      <c r="A875" s="111" t="str">
        <f>+VLOOKUP(C875,'Selectable Table'!D:EB,2,0)</f>
        <v>J &amp; J</v>
      </c>
      <c r="B875" t="s">
        <v>390</v>
      </c>
      <c r="C875" t="s">
        <v>107</v>
      </c>
      <c r="D875" t="s">
        <v>336</v>
      </c>
      <c r="E875" t="s">
        <v>93</v>
      </c>
      <c r="F875" s="111">
        <f>+VLOOKUP(C875,'Selectable Table'!O:P,2,0)</f>
        <v>40700</v>
      </c>
      <c r="G875" s="111" t="str">
        <f>+VLOOKUP(F875,'Selectable Table'!P:Q,2,0)</f>
        <v>Revenues - Third Parties</v>
      </c>
      <c r="I875" t="s">
        <v>169</v>
      </c>
      <c r="J875" s="111">
        <v>2026</v>
      </c>
      <c r="K875" s="111">
        <v>7</v>
      </c>
      <c r="L875" s="111" t="s">
        <v>94</v>
      </c>
      <c r="M875">
        <v>562.67549460247506</v>
      </c>
      <c r="N875">
        <v>1</v>
      </c>
      <c r="O875">
        <v>562.67549460247506</v>
      </c>
      <c r="P875" t="s">
        <v>615</v>
      </c>
      <c r="Q875" s="111">
        <f>+VLOOKUP(I875,'Selectable Table'!AB:AC,2,0)</f>
        <v>0</v>
      </c>
    </row>
    <row r="876" spans="1:17" x14ac:dyDescent="0.25">
      <c r="A876" s="111" t="str">
        <f>+VLOOKUP(C876,'Selectable Table'!D:EB,2,0)</f>
        <v>J &amp; J</v>
      </c>
      <c r="B876" t="s">
        <v>390</v>
      </c>
      <c r="C876" t="s">
        <v>107</v>
      </c>
      <c r="D876" t="s">
        <v>336</v>
      </c>
      <c r="E876" t="s">
        <v>93</v>
      </c>
      <c r="F876" s="111">
        <f>+VLOOKUP(C876,'Selectable Table'!O:P,2,0)</f>
        <v>40700</v>
      </c>
      <c r="G876" s="111" t="str">
        <f>+VLOOKUP(F876,'Selectable Table'!P:Q,2,0)</f>
        <v>Revenues - Third Parties</v>
      </c>
      <c r="I876" t="s">
        <v>253</v>
      </c>
      <c r="J876" s="111">
        <v>2026</v>
      </c>
      <c r="K876" s="111">
        <v>7</v>
      </c>
      <c r="L876" s="111" t="s">
        <v>94</v>
      </c>
      <c r="M876">
        <v>595.13201281993952</v>
      </c>
      <c r="N876">
        <v>1</v>
      </c>
      <c r="O876">
        <v>595.13201281993952</v>
      </c>
      <c r="P876" t="s">
        <v>615</v>
      </c>
      <c r="Q876" s="111">
        <f>+VLOOKUP(I876,'Selectable Table'!AB:AC,2,0)</f>
        <v>0</v>
      </c>
    </row>
    <row r="877" spans="1:17" x14ac:dyDescent="0.25">
      <c r="A877" s="111" t="str">
        <f>+VLOOKUP(C877,'Selectable Table'!D:EB,2,0)</f>
        <v>J &amp; J</v>
      </c>
      <c r="B877" t="s">
        <v>390</v>
      </c>
      <c r="C877" t="s">
        <v>107</v>
      </c>
      <c r="D877" t="s">
        <v>336</v>
      </c>
      <c r="E877" t="s">
        <v>101</v>
      </c>
      <c r="F877" s="111">
        <f>+VLOOKUP(C877,'Selectable Table'!O:P,2,0)</f>
        <v>40700</v>
      </c>
      <c r="G877" s="111" t="str">
        <f>+VLOOKUP(F877,'Selectable Table'!P:Q,2,0)</f>
        <v>Revenues - Third Parties</v>
      </c>
      <c r="I877" t="s">
        <v>269</v>
      </c>
      <c r="J877" s="111">
        <v>2026</v>
      </c>
      <c r="K877" s="111">
        <v>7</v>
      </c>
      <c r="L877" s="111" t="s">
        <v>94</v>
      </c>
      <c r="M877">
        <v>461.66399488125001</v>
      </c>
      <c r="N877">
        <v>1</v>
      </c>
      <c r="O877">
        <v>461.66399488125001</v>
      </c>
      <c r="P877" t="s">
        <v>615</v>
      </c>
      <c r="Q877" s="111">
        <f>+VLOOKUP(I877,'Selectable Table'!AB:AC,2,0)</f>
        <v>1</v>
      </c>
    </row>
    <row r="878" spans="1:17" x14ac:dyDescent="0.25">
      <c r="A878" s="111" t="str">
        <f>+VLOOKUP(C878,'Selectable Table'!D:EB,2,0)</f>
        <v>J &amp; J</v>
      </c>
      <c r="B878" t="s">
        <v>390</v>
      </c>
      <c r="C878" t="s">
        <v>107</v>
      </c>
      <c r="D878" t="s">
        <v>336</v>
      </c>
      <c r="E878" t="s">
        <v>105</v>
      </c>
      <c r="F878" s="111">
        <f>+VLOOKUP(C878,'Selectable Table'!O:P,2,0)</f>
        <v>40700</v>
      </c>
      <c r="G878" s="111" t="str">
        <f>+VLOOKUP(F878,'Selectable Table'!P:Q,2,0)</f>
        <v>Revenues - Third Parties</v>
      </c>
      <c r="I878" t="s">
        <v>158</v>
      </c>
      <c r="J878" s="111">
        <v>2026</v>
      </c>
      <c r="K878" s="111">
        <v>7</v>
      </c>
      <c r="L878" s="111" t="s">
        <v>94</v>
      </c>
      <c r="M878">
        <v>357.08021072626349</v>
      </c>
      <c r="N878">
        <v>1</v>
      </c>
      <c r="O878">
        <v>357.08021072626349</v>
      </c>
      <c r="P878" t="s">
        <v>615</v>
      </c>
      <c r="Q878" s="111">
        <f>+VLOOKUP(I878,'Selectable Table'!AB:AC,2,0)</f>
        <v>0</v>
      </c>
    </row>
    <row r="879" spans="1:17" x14ac:dyDescent="0.25">
      <c r="A879" s="111" t="str">
        <f>+VLOOKUP(C879,'Selectable Table'!D:EB,2,0)</f>
        <v>J &amp; J</v>
      </c>
      <c r="B879" t="s">
        <v>612</v>
      </c>
      <c r="C879" t="s">
        <v>107</v>
      </c>
      <c r="D879" t="s">
        <v>336</v>
      </c>
      <c r="E879" t="s">
        <v>102</v>
      </c>
      <c r="F879" s="111">
        <f>+VLOOKUP(C879,'Selectable Table'!O:P,2,0)</f>
        <v>40700</v>
      </c>
      <c r="G879" s="111" t="str">
        <f>+VLOOKUP(F879,'Selectable Table'!P:Q,2,0)</f>
        <v>Revenues - Third Parties</v>
      </c>
      <c r="I879" t="s">
        <v>186</v>
      </c>
      <c r="J879" s="111">
        <v>2026</v>
      </c>
      <c r="K879" s="111">
        <v>7</v>
      </c>
      <c r="L879" s="111" t="s">
        <v>94</v>
      </c>
      <c r="M879">
        <v>3668.3411006294709</v>
      </c>
      <c r="N879">
        <v>1</v>
      </c>
      <c r="O879">
        <v>3668.3411006294709</v>
      </c>
      <c r="P879" t="s">
        <v>615</v>
      </c>
      <c r="Q879" s="111">
        <f>+VLOOKUP(I879,'Selectable Table'!AB:AC,2,0)</f>
        <v>1</v>
      </c>
    </row>
    <row r="880" spans="1:17" x14ac:dyDescent="0.25">
      <c r="A880" s="111" t="str">
        <f>+VLOOKUP(C880,'Selectable Table'!D:EB,2,0)</f>
        <v>J &amp; J</v>
      </c>
      <c r="B880" t="s">
        <v>612</v>
      </c>
      <c r="C880" t="s">
        <v>107</v>
      </c>
      <c r="D880" t="s">
        <v>336</v>
      </c>
      <c r="E880" t="s">
        <v>93</v>
      </c>
      <c r="F880" s="111">
        <f>+VLOOKUP(C880,'Selectable Table'!O:P,2,0)</f>
        <v>40700</v>
      </c>
      <c r="G880" s="111" t="str">
        <f>+VLOOKUP(F880,'Selectable Table'!P:Q,2,0)</f>
        <v>Revenues - Third Parties</v>
      </c>
      <c r="I880" t="s">
        <v>191</v>
      </c>
      <c r="J880" s="111">
        <v>2026</v>
      </c>
      <c r="K880" s="111">
        <v>7</v>
      </c>
      <c r="L880" s="111" t="s">
        <v>94</v>
      </c>
      <c r="M880">
        <v>729.88534790953258</v>
      </c>
      <c r="N880">
        <v>1</v>
      </c>
      <c r="O880">
        <v>729.88534790953258</v>
      </c>
      <c r="P880" t="s">
        <v>615</v>
      </c>
      <c r="Q880" s="111">
        <f>+VLOOKUP(I880,'Selectable Table'!AB:AC,2,0)</f>
        <v>1</v>
      </c>
    </row>
    <row r="881" spans="1:17" x14ac:dyDescent="0.25">
      <c r="A881" s="111" t="str">
        <f>+VLOOKUP(C881,'Selectable Table'!D:EB,2,0)</f>
        <v>J &amp; J</v>
      </c>
      <c r="B881" t="s">
        <v>612</v>
      </c>
      <c r="C881" t="s">
        <v>107</v>
      </c>
      <c r="D881" t="s">
        <v>336</v>
      </c>
      <c r="E881" t="s">
        <v>93</v>
      </c>
      <c r="F881" s="111">
        <f>+VLOOKUP(C881,'Selectable Table'!O:P,2,0)</f>
        <v>40700</v>
      </c>
      <c r="G881" s="111" t="str">
        <f>+VLOOKUP(F881,'Selectable Table'!P:Q,2,0)</f>
        <v>Revenues - Third Parties</v>
      </c>
      <c r="I881" t="s">
        <v>169</v>
      </c>
      <c r="J881" s="111">
        <v>2026</v>
      </c>
      <c r="K881" s="111">
        <v>7</v>
      </c>
      <c r="L881" s="111" t="s">
        <v>94</v>
      </c>
      <c r="M881">
        <v>235.84345491029873</v>
      </c>
      <c r="N881">
        <v>1</v>
      </c>
      <c r="O881">
        <v>235.84345491029873</v>
      </c>
      <c r="P881" t="s">
        <v>615</v>
      </c>
      <c r="Q881" s="111">
        <f>+VLOOKUP(I881,'Selectable Table'!AB:AC,2,0)</f>
        <v>0</v>
      </c>
    </row>
    <row r="882" spans="1:17" x14ac:dyDescent="0.25">
      <c r="A882" s="111" t="str">
        <f>+VLOOKUP(C882,'Selectable Table'!D:EB,2,0)</f>
        <v>J &amp; J</v>
      </c>
      <c r="B882" t="s">
        <v>612</v>
      </c>
      <c r="C882" t="s">
        <v>107</v>
      </c>
      <c r="D882" t="s">
        <v>336</v>
      </c>
      <c r="E882" t="s">
        <v>93</v>
      </c>
      <c r="F882" s="111">
        <f>+VLOOKUP(C882,'Selectable Table'!O:P,2,0)</f>
        <v>40700</v>
      </c>
      <c r="G882" s="111" t="str">
        <f>+VLOOKUP(F882,'Selectable Table'!P:Q,2,0)</f>
        <v>Revenues - Third Parties</v>
      </c>
      <c r="I882" t="s">
        <v>253</v>
      </c>
      <c r="J882" s="111">
        <v>2026</v>
      </c>
      <c r="K882" s="111">
        <v>7</v>
      </c>
      <c r="L882" s="111" t="s">
        <v>94</v>
      </c>
      <c r="M882">
        <v>498.89087175481313</v>
      </c>
      <c r="N882">
        <v>1</v>
      </c>
      <c r="O882">
        <v>498.89087175481313</v>
      </c>
      <c r="P882" t="s">
        <v>615</v>
      </c>
      <c r="Q882" s="111">
        <f>+VLOOKUP(I882,'Selectable Table'!AB:AC,2,0)</f>
        <v>0</v>
      </c>
    </row>
    <row r="883" spans="1:17" x14ac:dyDescent="0.25">
      <c r="A883" s="111" t="str">
        <f>+VLOOKUP(C883,'Selectable Table'!D:EB,2,0)</f>
        <v>J &amp; J</v>
      </c>
      <c r="B883" t="s">
        <v>612</v>
      </c>
      <c r="C883" t="s">
        <v>107</v>
      </c>
      <c r="D883" t="s">
        <v>336</v>
      </c>
      <c r="E883" t="s">
        <v>105</v>
      </c>
      <c r="F883" s="111">
        <f>+VLOOKUP(C883,'Selectable Table'!O:P,2,0)</f>
        <v>40700</v>
      </c>
      <c r="G883" s="111" t="str">
        <f>+VLOOKUP(F883,'Selectable Table'!P:Q,2,0)</f>
        <v>Revenues - Third Parties</v>
      </c>
      <c r="I883" t="s">
        <v>158</v>
      </c>
      <c r="J883" s="111">
        <v>2026</v>
      </c>
      <c r="K883" s="111">
        <v>7</v>
      </c>
      <c r="L883" s="111" t="s">
        <v>94</v>
      </c>
      <c r="M883">
        <v>535.62031608939526</v>
      </c>
      <c r="N883">
        <v>1</v>
      </c>
      <c r="O883">
        <v>535.62031608939526</v>
      </c>
      <c r="P883" t="s">
        <v>615</v>
      </c>
      <c r="Q883" s="111">
        <f>+VLOOKUP(I883,'Selectable Table'!AB:AC,2,0)</f>
        <v>0</v>
      </c>
    </row>
    <row r="884" spans="1:17" x14ac:dyDescent="0.25">
      <c r="A884" s="111" t="str">
        <f>+VLOOKUP(C884,'Selectable Table'!D:EB,2,0)</f>
        <v>J &amp; J</v>
      </c>
      <c r="B884" t="s">
        <v>391</v>
      </c>
      <c r="C884" t="s">
        <v>107</v>
      </c>
      <c r="D884" t="s">
        <v>336</v>
      </c>
      <c r="E884" t="s">
        <v>93</v>
      </c>
      <c r="F884" s="111">
        <f>+VLOOKUP(C884,'Selectable Table'!O:P,2,0)</f>
        <v>40700</v>
      </c>
      <c r="G884" s="111" t="str">
        <f>+VLOOKUP(F884,'Selectable Table'!P:Q,2,0)</f>
        <v>Revenues - Third Parties</v>
      </c>
      <c r="I884" t="s">
        <v>253</v>
      </c>
      <c r="J884" s="111">
        <v>2026</v>
      </c>
      <c r="K884" s="111">
        <v>7</v>
      </c>
      <c r="L884" s="111" t="s">
        <v>94</v>
      </c>
      <c r="M884">
        <v>556.00698823268544</v>
      </c>
      <c r="N884">
        <v>1</v>
      </c>
      <c r="O884">
        <v>556.00698823268544</v>
      </c>
      <c r="P884" t="s">
        <v>615</v>
      </c>
      <c r="Q884" s="111">
        <f>+VLOOKUP(I884,'Selectable Table'!AB:AC,2,0)</f>
        <v>0</v>
      </c>
    </row>
    <row r="885" spans="1:17" x14ac:dyDescent="0.25">
      <c r="A885" s="111" t="str">
        <f>+VLOOKUP(C885,'Selectable Table'!D:EB,2,0)</f>
        <v>J &amp; J</v>
      </c>
      <c r="B885" t="s">
        <v>391</v>
      </c>
      <c r="C885" t="s">
        <v>107</v>
      </c>
      <c r="D885" t="s">
        <v>336</v>
      </c>
      <c r="E885" t="s">
        <v>93</v>
      </c>
      <c r="F885" s="111">
        <f>+VLOOKUP(C885,'Selectable Table'!O:P,2,0)</f>
        <v>40700</v>
      </c>
      <c r="G885" s="111" t="str">
        <f>+VLOOKUP(F885,'Selectable Table'!P:Q,2,0)</f>
        <v>Revenues - Third Parties</v>
      </c>
      <c r="I885" t="s">
        <v>240</v>
      </c>
      <c r="J885" s="111">
        <v>2026</v>
      </c>
      <c r="K885" s="111">
        <v>7</v>
      </c>
      <c r="L885" s="111" t="s">
        <v>94</v>
      </c>
      <c r="M885">
        <v>222.40279529307421</v>
      </c>
      <c r="N885">
        <v>1</v>
      </c>
      <c r="O885">
        <v>222.40279529307421</v>
      </c>
      <c r="P885" t="s">
        <v>615</v>
      </c>
      <c r="Q885" s="111">
        <f>+VLOOKUP(I885,'Selectable Table'!AB:AC,2,0)</f>
        <v>0</v>
      </c>
    </row>
    <row r="886" spans="1:17" x14ac:dyDescent="0.25">
      <c r="A886" s="111" t="str">
        <f>+VLOOKUP(C886,'Selectable Table'!D:EB,2,0)</f>
        <v>J &amp; J</v>
      </c>
      <c r="B886" t="s">
        <v>391</v>
      </c>
      <c r="C886" t="s">
        <v>107</v>
      </c>
      <c r="D886" t="s">
        <v>336</v>
      </c>
      <c r="E886" t="s">
        <v>105</v>
      </c>
      <c r="F886" s="111">
        <f>+VLOOKUP(C886,'Selectable Table'!O:P,2,0)</f>
        <v>40700</v>
      </c>
      <c r="G886" s="111" t="str">
        <f>+VLOOKUP(F886,'Selectable Table'!P:Q,2,0)</f>
        <v>Revenues - Third Parties</v>
      </c>
      <c r="I886" t="s">
        <v>144</v>
      </c>
      <c r="J886" s="111">
        <v>2026</v>
      </c>
      <c r="K886" s="111">
        <v>7</v>
      </c>
      <c r="L886" s="111" t="s">
        <v>94</v>
      </c>
      <c r="M886">
        <v>379.08678326371916</v>
      </c>
      <c r="N886">
        <v>1</v>
      </c>
      <c r="O886">
        <v>379.08678326371916</v>
      </c>
      <c r="P886" t="s">
        <v>615</v>
      </c>
      <c r="Q886" s="111">
        <f>+VLOOKUP(I886,'Selectable Table'!AB:AC,2,0)</f>
        <v>0</v>
      </c>
    </row>
    <row r="887" spans="1:17" x14ac:dyDescent="0.25">
      <c r="A887" s="111" t="str">
        <f>+VLOOKUP(C887,'Selectable Table'!D:EB,2,0)</f>
        <v>MERCK</v>
      </c>
      <c r="B887" t="s">
        <v>132</v>
      </c>
      <c r="C887" t="s">
        <v>133</v>
      </c>
      <c r="D887" t="s">
        <v>336</v>
      </c>
      <c r="E887" t="s">
        <v>93</v>
      </c>
      <c r="F887" s="111">
        <f>+VLOOKUP(C887,'Selectable Table'!O:P,2,0)</f>
        <v>40700</v>
      </c>
      <c r="G887" s="111" t="str">
        <f>+VLOOKUP(F887,'Selectable Table'!P:Q,2,0)</f>
        <v>Revenues - Third Parties</v>
      </c>
      <c r="I887" t="s">
        <v>253</v>
      </c>
      <c r="J887" s="111">
        <v>2026</v>
      </c>
      <c r="K887" s="111">
        <v>7</v>
      </c>
      <c r="L887" s="111" t="s">
        <v>94</v>
      </c>
      <c r="M887">
        <v>304.50841137499998</v>
      </c>
      <c r="N887">
        <v>1</v>
      </c>
      <c r="O887">
        <v>304.50841137499998</v>
      </c>
      <c r="P887" t="s">
        <v>615</v>
      </c>
      <c r="Q887" s="111">
        <f>+VLOOKUP(I887,'Selectable Table'!AB:AC,2,0)</f>
        <v>0</v>
      </c>
    </row>
    <row r="888" spans="1:17" x14ac:dyDescent="0.25">
      <c r="A888" s="111" t="str">
        <f>+VLOOKUP(C888,'Selectable Table'!D:EB,2,0)</f>
        <v>MERCK</v>
      </c>
      <c r="B888" t="s">
        <v>132</v>
      </c>
      <c r="C888" t="s">
        <v>133</v>
      </c>
      <c r="D888" t="s">
        <v>336</v>
      </c>
      <c r="E888" t="s">
        <v>105</v>
      </c>
      <c r="F888" s="111">
        <f>+VLOOKUP(C888,'Selectable Table'!O:P,2,0)</f>
        <v>40700</v>
      </c>
      <c r="G888" s="111" t="str">
        <f>+VLOOKUP(F888,'Selectable Table'!P:Q,2,0)</f>
        <v>Revenues - Third Parties</v>
      </c>
      <c r="I888" t="s">
        <v>144</v>
      </c>
      <c r="J888" s="111">
        <v>2026</v>
      </c>
      <c r="K888" s="111">
        <v>7</v>
      </c>
      <c r="L888" s="111" t="s">
        <v>94</v>
      </c>
      <c r="M888">
        <v>99.350743187500001</v>
      </c>
      <c r="N888">
        <v>1</v>
      </c>
      <c r="O888">
        <v>99.350743187500001</v>
      </c>
      <c r="P888" t="s">
        <v>615</v>
      </c>
      <c r="Q888" s="111">
        <f>+VLOOKUP(I888,'Selectable Table'!AB:AC,2,0)</f>
        <v>0</v>
      </c>
    </row>
    <row r="889" spans="1:17" x14ac:dyDescent="0.25">
      <c r="A889" s="111" t="str">
        <f>+VLOOKUP(C889,'Selectable Table'!D:EB,2,0)</f>
        <v>MERCK</v>
      </c>
      <c r="B889" t="s">
        <v>136</v>
      </c>
      <c r="C889" t="s">
        <v>133</v>
      </c>
      <c r="D889" t="s">
        <v>336</v>
      </c>
      <c r="E889" t="s">
        <v>93</v>
      </c>
      <c r="F889" s="111">
        <f>+VLOOKUP(C889,'Selectable Table'!O:P,2,0)</f>
        <v>40700</v>
      </c>
      <c r="G889" s="111" t="str">
        <f>+VLOOKUP(F889,'Selectable Table'!P:Q,2,0)</f>
        <v>Revenues - Third Parties</v>
      </c>
      <c r="I889" t="s">
        <v>658</v>
      </c>
      <c r="J889" s="111">
        <v>2026</v>
      </c>
      <c r="K889" s="111">
        <v>7</v>
      </c>
      <c r="L889" s="111" t="s">
        <v>94</v>
      </c>
      <c r="M889">
        <v>121.39385256250002</v>
      </c>
      <c r="N889">
        <v>1</v>
      </c>
      <c r="O889">
        <v>121.39385256250002</v>
      </c>
      <c r="P889" t="s">
        <v>615</v>
      </c>
      <c r="Q889" s="111">
        <f>+VLOOKUP(I889,'Selectable Table'!AB:AC,2,0)</f>
        <v>0</v>
      </c>
    </row>
    <row r="890" spans="1:17" x14ac:dyDescent="0.25">
      <c r="A890" s="111" t="str">
        <f>+VLOOKUP(C890,'Selectable Table'!D:EB,2,0)</f>
        <v>MERCK</v>
      </c>
      <c r="B890" t="s">
        <v>136</v>
      </c>
      <c r="C890" t="s">
        <v>133</v>
      </c>
      <c r="D890" t="s">
        <v>336</v>
      </c>
      <c r="E890" t="s">
        <v>105</v>
      </c>
      <c r="F890" s="111">
        <f>+VLOOKUP(C890,'Selectable Table'!O:P,2,0)</f>
        <v>40700</v>
      </c>
      <c r="G890" s="111" t="str">
        <f>+VLOOKUP(F890,'Selectable Table'!P:Q,2,0)</f>
        <v>Revenues - Third Parties</v>
      </c>
      <c r="I890" t="s">
        <v>670</v>
      </c>
      <c r="J890" s="111">
        <v>2026</v>
      </c>
      <c r="K890" s="111">
        <v>7</v>
      </c>
      <c r="L890" s="111" t="s">
        <v>94</v>
      </c>
      <c r="M890">
        <v>99.350743187500001</v>
      </c>
      <c r="N890">
        <v>1</v>
      </c>
      <c r="O890">
        <v>99.350743187500001</v>
      </c>
      <c r="P890" t="s">
        <v>615</v>
      </c>
      <c r="Q890" s="111">
        <f>+VLOOKUP(I890,'Selectable Table'!AB:AC,2,0)</f>
        <v>0</v>
      </c>
    </row>
    <row r="891" spans="1:17" x14ac:dyDescent="0.25">
      <c r="A891" s="111" t="str">
        <f>+VLOOKUP(C891,'Selectable Table'!D:EB,2,0)</f>
        <v>MERCK</v>
      </c>
      <c r="B891" t="s">
        <v>136</v>
      </c>
      <c r="C891" t="s">
        <v>133</v>
      </c>
      <c r="D891" t="s">
        <v>336</v>
      </c>
      <c r="E891" t="s">
        <v>93</v>
      </c>
      <c r="F891" s="111">
        <f>+VLOOKUP(C891,'Selectable Table'!O:P,2,0)</f>
        <v>40700</v>
      </c>
      <c r="G891" s="111" t="str">
        <f>+VLOOKUP(F891,'Selectable Table'!P:Q,2,0)</f>
        <v>Revenues - Third Parties</v>
      </c>
      <c r="I891" t="s">
        <v>253</v>
      </c>
      <c r="J891" s="111">
        <v>2026</v>
      </c>
      <c r="K891" s="111">
        <v>7</v>
      </c>
      <c r="L891" s="111" t="s">
        <v>94</v>
      </c>
      <c r="M891">
        <v>304.50841137499998</v>
      </c>
      <c r="N891">
        <v>1</v>
      </c>
      <c r="O891">
        <v>304.50841137499998</v>
      </c>
      <c r="P891" t="s">
        <v>615</v>
      </c>
      <c r="Q891" s="111">
        <f>+VLOOKUP(I891,'Selectable Table'!AB:AC,2,0)</f>
        <v>0</v>
      </c>
    </row>
    <row r="892" spans="1:17" x14ac:dyDescent="0.25">
      <c r="A892" s="111" t="str">
        <f>+VLOOKUP(C892,'Selectable Table'!D:EB,2,0)</f>
        <v>MERCK</v>
      </c>
      <c r="B892" t="s">
        <v>136</v>
      </c>
      <c r="C892" t="s">
        <v>133</v>
      </c>
      <c r="D892" t="s">
        <v>336</v>
      </c>
      <c r="E892" t="s">
        <v>104</v>
      </c>
      <c r="F892" s="111">
        <f>+VLOOKUP(C892,'Selectable Table'!O:P,2,0)</f>
        <v>40700</v>
      </c>
      <c r="G892" s="111" t="str">
        <f>+VLOOKUP(F892,'Selectable Table'!P:Q,2,0)</f>
        <v>Revenues - Third Parties</v>
      </c>
      <c r="I892" t="s">
        <v>699</v>
      </c>
      <c r="J892" s="111">
        <v>2026</v>
      </c>
      <c r="K892" s="111">
        <v>7</v>
      </c>
      <c r="L892" s="111" t="s">
        <v>94</v>
      </c>
      <c r="M892">
        <v>52.981838000000003</v>
      </c>
      <c r="N892">
        <v>1</v>
      </c>
      <c r="O892">
        <v>52.981838000000003</v>
      </c>
      <c r="P892" t="s">
        <v>615</v>
      </c>
      <c r="Q892" s="111">
        <f>+VLOOKUP(I892,'Selectable Table'!AB:AC,2,0)</f>
        <v>0</v>
      </c>
    </row>
    <row r="893" spans="1:17" x14ac:dyDescent="0.25">
      <c r="A893" s="111" t="str">
        <f>+VLOOKUP(C893,'Selectable Table'!D:EB,2,0)</f>
        <v>MERCK</v>
      </c>
      <c r="B893" t="s">
        <v>136</v>
      </c>
      <c r="C893" t="s">
        <v>133</v>
      </c>
      <c r="D893" t="s">
        <v>336</v>
      </c>
      <c r="E893" t="s">
        <v>104</v>
      </c>
      <c r="F893" s="111">
        <f>+VLOOKUP(C893,'Selectable Table'!O:P,2,0)</f>
        <v>40700</v>
      </c>
      <c r="G893" s="111" t="str">
        <f>+VLOOKUP(F893,'Selectable Table'!P:Q,2,0)</f>
        <v>Revenues - Third Parties</v>
      </c>
      <c r="I893" t="s">
        <v>120</v>
      </c>
      <c r="J893" s="111">
        <v>2026</v>
      </c>
      <c r="K893" s="111">
        <v>7</v>
      </c>
      <c r="L893" s="111" t="s">
        <v>94</v>
      </c>
      <c r="M893">
        <v>132.45459499999998</v>
      </c>
      <c r="N893">
        <v>1</v>
      </c>
      <c r="O893">
        <v>132.45459499999998</v>
      </c>
      <c r="P893" t="s">
        <v>615</v>
      </c>
      <c r="Q893" s="111">
        <f>+VLOOKUP(I893,'Selectable Table'!AB:AC,2,0)</f>
        <v>0</v>
      </c>
    </row>
    <row r="894" spans="1:17" x14ac:dyDescent="0.25">
      <c r="A894" s="111" t="str">
        <f>+VLOOKUP(C894,'Selectable Table'!D:EB,2,0)</f>
        <v>MERCK</v>
      </c>
      <c r="B894" t="s">
        <v>671</v>
      </c>
      <c r="C894" t="s">
        <v>133</v>
      </c>
      <c r="D894" t="s">
        <v>336</v>
      </c>
      <c r="E894" t="s">
        <v>105</v>
      </c>
      <c r="F894" s="111">
        <f>+VLOOKUP(C894,'Selectable Table'!O:P,2,0)</f>
        <v>40700</v>
      </c>
      <c r="G894" s="111" t="str">
        <f>+VLOOKUP(F894,'Selectable Table'!P:Q,2,0)</f>
        <v>Revenues - Third Parties</v>
      </c>
      <c r="I894" t="s">
        <v>111</v>
      </c>
      <c r="J894" s="111">
        <v>2026</v>
      </c>
      <c r="K894" s="111">
        <v>7</v>
      </c>
      <c r="L894" s="111" t="s">
        <v>94</v>
      </c>
      <c r="M894">
        <v>5808.6630253750009</v>
      </c>
      <c r="N894">
        <v>1</v>
      </c>
      <c r="O894">
        <v>5808.6630253750009</v>
      </c>
      <c r="P894" t="s">
        <v>615</v>
      </c>
      <c r="Q894" s="111">
        <f>+VLOOKUP(I894,'Selectable Table'!AB:AC,2,0)</f>
        <v>0</v>
      </c>
    </row>
    <row r="895" spans="1:17" x14ac:dyDescent="0.25">
      <c r="A895" s="111" t="str">
        <f>+VLOOKUP(C895,'Selectable Table'!D:EB,2,0)</f>
        <v>MERCK</v>
      </c>
      <c r="B895" t="s">
        <v>672</v>
      </c>
      <c r="C895" t="s">
        <v>133</v>
      </c>
      <c r="D895" t="s">
        <v>336</v>
      </c>
      <c r="E895" t="s">
        <v>105</v>
      </c>
      <c r="F895" s="111">
        <f>+VLOOKUP(C895,'Selectable Table'!O:P,2,0)</f>
        <v>40700</v>
      </c>
      <c r="G895" s="111" t="str">
        <f>+VLOOKUP(F895,'Selectable Table'!P:Q,2,0)</f>
        <v>Revenues - Third Parties</v>
      </c>
      <c r="I895" t="s">
        <v>670</v>
      </c>
      <c r="J895" s="111">
        <v>2026</v>
      </c>
      <c r="K895" s="111">
        <v>7</v>
      </c>
      <c r="L895" s="111" t="s">
        <v>94</v>
      </c>
      <c r="M895">
        <v>99.350743187500001</v>
      </c>
      <c r="N895">
        <v>1</v>
      </c>
      <c r="O895">
        <v>99.350743187500001</v>
      </c>
      <c r="P895" t="s">
        <v>615</v>
      </c>
      <c r="Q895" s="111">
        <f>+VLOOKUP(I895,'Selectable Table'!AB:AC,2,0)</f>
        <v>0</v>
      </c>
    </row>
    <row r="896" spans="1:17" x14ac:dyDescent="0.25">
      <c r="A896" s="111" t="str">
        <f>+VLOOKUP(C896,'Selectable Table'!D:EB,2,0)</f>
        <v>MERCK</v>
      </c>
      <c r="B896" t="s">
        <v>672</v>
      </c>
      <c r="C896" t="s">
        <v>133</v>
      </c>
      <c r="D896" t="s">
        <v>336</v>
      </c>
      <c r="E896" t="s">
        <v>93</v>
      </c>
      <c r="F896" s="111">
        <f>+VLOOKUP(C896,'Selectable Table'!O:P,2,0)</f>
        <v>40700</v>
      </c>
      <c r="G896" s="111" t="str">
        <f>+VLOOKUP(F896,'Selectable Table'!P:Q,2,0)</f>
        <v>Revenues - Third Parties</v>
      </c>
      <c r="I896" t="s">
        <v>253</v>
      </c>
      <c r="J896" s="111">
        <v>2026</v>
      </c>
      <c r="K896" s="111">
        <v>7</v>
      </c>
      <c r="L896" s="111" t="s">
        <v>94</v>
      </c>
      <c r="M896">
        <v>304.50841137499998</v>
      </c>
      <c r="N896">
        <v>1</v>
      </c>
      <c r="O896">
        <v>304.50841137499998</v>
      </c>
      <c r="P896" t="s">
        <v>615</v>
      </c>
      <c r="Q896" s="111">
        <f>+VLOOKUP(I896,'Selectable Table'!AB:AC,2,0)</f>
        <v>0</v>
      </c>
    </row>
    <row r="897" spans="1:17" x14ac:dyDescent="0.25">
      <c r="A897" s="111" t="str">
        <f>+VLOOKUP(C897,'Selectable Table'!D:EB,2,0)</f>
        <v>MERCK</v>
      </c>
      <c r="B897" t="s">
        <v>673</v>
      </c>
      <c r="C897" t="s">
        <v>133</v>
      </c>
      <c r="D897" t="s">
        <v>336</v>
      </c>
      <c r="E897" t="s">
        <v>102</v>
      </c>
      <c r="F897" s="111">
        <f>+VLOOKUP(C897,'Selectable Table'!O:P,2,0)</f>
        <v>40700</v>
      </c>
      <c r="G897" s="111" t="str">
        <f>+VLOOKUP(F897,'Selectable Table'!P:Q,2,0)</f>
        <v>Revenues - Third Parties</v>
      </c>
      <c r="I897" t="s">
        <v>125</v>
      </c>
      <c r="J897" s="111">
        <v>2026</v>
      </c>
      <c r="K897" s="111">
        <v>7</v>
      </c>
      <c r="L897" s="111" t="s">
        <v>94</v>
      </c>
      <c r="M897">
        <v>233.95086749999999</v>
      </c>
      <c r="N897">
        <v>1</v>
      </c>
      <c r="O897">
        <v>233.95086749999999</v>
      </c>
      <c r="P897" t="s">
        <v>615</v>
      </c>
      <c r="Q897" s="111">
        <f>+VLOOKUP(I897,'Selectable Table'!AB:AC,2,0)</f>
        <v>1</v>
      </c>
    </row>
    <row r="898" spans="1:17" x14ac:dyDescent="0.25">
      <c r="A898" s="111" t="str">
        <f>+VLOOKUP(C898,'Selectable Table'!D:EB,2,0)</f>
        <v>MERCK</v>
      </c>
      <c r="B898" t="s">
        <v>673</v>
      </c>
      <c r="C898" t="s">
        <v>133</v>
      </c>
      <c r="D898" t="s">
        <v>336</v>
      </c>
      <c r="E898" t="s">
        <v>105</v>
      </c>
      <c r="F898" s="111">
        <f>+VLOOKUP(C898,'Selectable Table'!O:P,2,0)</f>
        <v>40700</v>
      </c>
      <c r="G898" s="111" t="str">
        <f>+VLOOKUP(F898,'Selectable Table'!P:Q,2,0)</f>
        <v>Revenues - Third Parties</v>
      </c>
      <c r="I898" t="s">
        <v>670</v>
      </c>
      <c r="J898" s="111">
        <v>2026</v>
      </c>
      <c r="K898" s="111">
        <v>7</v>
      </c>
      <c r="L898" s="111" t="s">
        <v>94</v>
      </c>
      <c r="M898">
        <v>198.701486375</v>
      </c>
      <c r="N898">
        <v>1</v>
      </c>
      <c r="O898">
        <v>198.701486375</v>
      </c>
      <c r="P898" t="s">
        <v>615</v>
      </c>
      <c r="Q898" s="111">
        <f>+VLOOKUP(I898,'Selectable Table'!AB:AC,2,0)</f>
        <v>0</v>
      </c>
    </row>
    <row r="899" spans="1:17" x14ac:dyDescent="0.25">
      <c r="A899" s="111" t="str">
        <f>+VLOOKUP(C899,'Selectable Table'!D:EB,2,0)</f>
        <v>MERCK</v>
      </c>
      <c r="B899" t="s">
        <v>673</v>
      </c>
      <c r="C899" t="s">
        <v>133</v>
      </c>
      <c r="D899" t="s">
        <v>336</v>
      </c>
      <c r="E899" t="s">
        <v>93</v>
      </c>
      <c r="F899" s="111">
        <f>+VLOOKUP(C899,'Selectable Table'!O:P,2,0)</f>
        <v>40700</v>
      </c>
      <c r="G899" s="111" t="str">
        <f>+VLOOKUP(F899,'Selectable Table'!P:Q,2,0)</f>
        <v>Revenues - Third Parties</v>
      </c>
      <c r="I899" t="s">
        <v>142</v>
      </c>
      <c r="J899" s="111">
        <v>2026</v>
      </c>
      <c r="K899" s="111">
        <v>7</v>
      </c>
      <c r="L899" s="111" t="s">
        <v>94</v>
      </c>
      <c r="M899">
        <v>123.0005503125</v>
      </c>
      <c r="N899">
        <v>1</v>
      </c>
      <c r="O899">
        <v>123.0005503125</v>
      </c>
      <c r="P899" t="s">
        <v>615</v>
      </c>
      <c r="Q899" s="111">
        <f>+VLOOKUP(I899,'Selectable Table'!AB:AC,2,0)</f>
        <v>0</v>
      </c>
    </row>
    <row r="900" spans="1:17" x14ac:dyDescent="0.25">
      <c r="A900" s="111" t="str">
        <f>+VLOOKUP(C900,'Selectable Table'!D:EB,2,0)</f>
        <v>MERCK</v>
      </c>
      <c r="B900" t="s">
        <v>673</v>
      </c>
      <c r="C900" t="s">
        <v>133</v>
      </c>
      <c r="D900" t="s">
        <v>336</v>
      </c>
      <c r="E900" t="s">
        <v>93</v>
      </c>
      <c r="F900" s="111">
        <f>+VLOOKUP(C900,'Selectable Table'!O:P,2,0)</f>
        <v>40700</v>
      </c>
      <c r="G900" s="111" t="str">
        <f>+VLOOKUP(F900,'Selectable Table'!P:Q,2,0)</f>
        <v>Revenues - Third Parties</v>
      </c>
      <c r="I900" t="s">
        <v>253</v>
      </c>
      <c r="J900" s="111">
        <v>2026</v>
      </c>
      <c r="K900" s="111">
        <v>7</v>
      </c>
      <c r="L900" s="111" t="s">
        <v>94</v>
      </c>
      <c r="M900">
        <v>304.50841137499998</v>
      </c>
      <c r="N900">
        <v>1</v>
      </c>
      <c r="O900">
        <v>304.50841137499998</v>
      </c>
      <c r="P900" t="s">
        <v>615</v>
      </c>
      <c r="Q900" s="111">
        <f>+VLOOKUP(I900,'Selectable Table'!AB:AC,2,0)</f>
        <v>0</v>
      </c>
    </row>
    <row r="901" spans="1:17" x14ac:dyDescent="0.25">
      <c r="A901" s="111" t="str">
        <f>+VLOOKUP(C901,'Selectable Table'!D:EB,2,0)</f>
        <v>MERCK</v>
      </c>
      <c r="B901" t="s">
        <v>673</v>
      </c>
      <c r="C901" t="s">
        <v>133</v>
      </c>
      <c r="D901" t="s">
        <v>336</v>
      </c>
      <c r="E901" t="s">
        <v>104</v>
      </c>
      <c r="F901" s="111">
        <f>+VLOOKUP(C901,'Selectable Table'!O:P,2,0)</f>
        <v>40700</v>
      </c>
      <c r="G901" s="111" t="str">
        <f>+VLOOKUP(F901,'Selectable Table'!P:Q,2,0)</f>
        <v>Revenues - Third Parties</v>
      </c>
      <c r="I901" t="s">
        <v>699</v>
      </c>
      <c r="J901" s="111">
        <v>2026</v>
      </c>
      <c r="K901" s="111">
        <v>7</v>
      </c>
      <c r="L901" s="111" t="s">
        <v>94</v>
      </c>
      <c r="M901">
        <v>52.981838000000003</v>
      </c>
      <c r="N901">
        <v>1</v>
      </c>
      <c r="O901">
        <v>52.981838000000003</v>
      </c>
      <c r="P901" t="s">
        <v>615</v>
      </c>
      <c r="Q901" s="111">
        <f>+VLOOKUP(I901,'Selectable Table'!AB:AC,2,0)</f>
        <v>0</v>
      </c>
    </row>
    <row r="902" spans="1:17" x14ac:dyDescent="0.25">
      <c r="A902" s="111" t="str">
        <f>+VLOOKUP(C902,'Selectable Table'!D:EB,2,0)</f>
        <v>MERCK</v>
      </c>
      <c r="B902" t="s">
        <v>673</v>
      </c>
      <c r="C902" t="s">
        <v>133</v>
      </c>
      <c r="D902" t="s">
        <v>336</v>
      </c>
      <c r="E902" t="s">
        <v>104</v>
      </c>
      <c r="F902" s="111">
        <f>+VLOOKUP(C902,'Selectable Table'!O:P,2,0)</f>
        <v>40700</v>
      </c>
      <c r="G902" s="111" t="str">
        <f>+VLOOKUP(F902,'Selectable Table'!P:Q,2,0)</f>
        <v>Revenues - Third Parties</v>
      </c>
      <c r="I902" t="s">
        <v>120</v>
      </c>
      <c r="J902" s="111">
        <v>2026</v>
      </c>
      <c r="K902" s="111">
        <v>7</v>
      </c>
      <c r="L902" s="111" t="s">
        <v>94</v>
      </c>
      <c r="M902">
        <v>132.45459499999998</v>
      </c>
      <c r="N902">
        <v>1</v>
      </c>
      <c r="O902">
        <v>132.45459499999998</v>
      </c>
      <c r="P902" t="s">
        <v>615</v>
      </c>
      <c r="Q902" s="111">
        <f>+VLOOKUP(I902,'Selectable Table'!AB:AC,2,0)</f>
        <v>0</v>
      </c>
    </row>
    <row r="903" spans="1:17" x14ac:dyDescent="0.25">
      <c r="A903" s="111" t="str">
        <f>+VLOOKUP(C903,'Selectable Table'!D:EB,2,0)</f>
        <v>MERCK</v>
      </c>
      <c r="B903" t="s">
        <v>673</v>
      </c>
      <c r="C903" t="s">
        <v>133</v>
      </c>
      <c r="D903" t="s">
        <v>336</v>
      </c>
      <c r="E903" t="s">
        <v>105</v>
      </c>
      <c r="F903" s="111">
        <f>+VLOOKUP(C903,'Selectable Table'!O:P,2,0)</f>
        <v>40700</v>
      </c>
      <c r="G903" s="111" t="str">
        <f>+VLOOKUP(F903,'Selectable Table'!P:Q,2,0)</f>
        <v>Revenues - Third Parties</v>
      </c>
      <c r="I903" t="s">
        <v>144</v>
      </c>
      <c r="J903" s="111">
        <v>2026</v>
      </c>
      <c r="K903" s="111">
        <v>7</v>
      </c>
      <c r="L903" s="111" t="s">
        <v>94</v>
      </c>
      <c r="M903">
        <v>298.05222956249997</v>
      </c>
      <c r="N903">
        <v>1</v>
      </c>
      <c r="O903">
        <v>298.05222956249997</v>
      </c>
      <c r="P903" t="s">
        <v>615</v>
      </c>
      <c r="Q903" s="111">
        <f>+VLOOKUP(I903,'Selectable Table'!AB:AC,2,0)</f>
        <v>0</v>
      </c>
    </row>
    <row r="904" spans="1:17" x14ac:dyDescent="0.25">
      <c r="A904" s="111" t="str">
        <f>+VLOOKUP(C904,'Selectable Table'!D:EB,2,0)</f>
        <v>MERCK</v>
      </c>
      <c r="B904" t="s">
        <v>145</v>
      </c>
      <c r="C904" t="s">
        <v>133</v>
      </c>
      <c r="D904" t="s">
        <v>336</v>
      </c>
      <c r="E904" t="s">
        <v>93</v>
      </c>
      <c r="F904" s="111">
        <f>+VLOOKUP(C904,'Selectable Table'!O:P,2,0)</f>
        <v>40700</v>
      </c>
      <c r="G904" s="111" t="str">
        <f>+VLOOKUP(F904,'Selectable Table'!P:Q,2,0)</f>
        <v>Revenues - Third Parties</v>
      </c>
      <c r="I904" t="s">
        <v>2482</v>
      </c>
      <c r="J904" s="111">
        <v>2026</v>
      </c>
      <c r="K904" s="111">
        <v>7</v>
      </c>
      <c r="L904" s="111" t="s">
        <v>94</v>
      </c>
      <c r="M904">
        <v>27.7547239375</v>
      </c>
      <c r="N904">
        <v>1</v>
      </c>
      <c r="O904">
        <v>27.7547239375</v>
      </c>
      <c r="P904" t="s">
        <v>615</v>
      </c>
      <c r="Q904" s="111">
        <f>+VLOOKUP(I904,'Selectable Table'!AB:AC,2,0)</f>
        <v>0</v>
      </c>
    </row>
    <row r="905" spans="1:17" x14ac:dyDescent="0.25">
      <c r="A905" s="111" t="str">
        <f>+VLOOKUP(C905,'Selectable Table'!D:EB,2,0)</f>
        <v>MERCK</v>
      </c>
      <c r="B905" t="s">
        <v>145</v>
      </c>
      <c r="C905" t="s">
        <v>133</v>
      </c>
      <c r="D905" t="s">
        <v>336</v>
      </c>
      <c r="E905" t="s">
        <v>93</v>
      </c>
      <c r="F905" s="111">
        <f>+VLOOKUP(C905,'Selectable Table'!O:P,2,0)</f>
        <v>40700</v>
      </c>
      <c r="G905" s="111" t="str">
        <f>+VLOOKUP(F905,'Selectable Table'!P:Q,2,0)</f>
        <v>Revenues - Third Parties</v>
      </c>
      <c r="I905" t="s">
        <v>253</v>
      </c>
      <c r="J905" s="111">
        <v>2026</v>
      </c>
      <c r="K905" s="111">
        <v>7</v>
      </c>
      <c r="L905" s="111" t="s">
        <v>94</v>
      </c>
      <c r="M905">
        <v>304.50841137499998</v>
      </c>
      <c r="N905">
        <v>1</v>
      </c>
      <c r="O905">
        <v>304.50841137499998</v>
      </c>
      <c r="P905" t="s">
        <v>615</v>
      </c>
      <c r="Q905" s="111">
        <f>+VLOOKUP(I905,'Selectable Table'!AB:AC,2,0)</f>
        <v>0</v>
      </c>
    </row>
    <row r="906" spans="1:17" x14ac:dyDescent="0.25">
      <c r="A906" s="111" t="str">
        <f>+VLOOKUP(C906,'Selectable Table'!D:EB,2,0)</f>
        <v>MERCK</v>
      </c>
      <c r="B906" t="s">
        <v>145</v>
      </c>
      <c r="C906" t="s">
        <v>133</v>
      </c>
      <c r="D906" t="s">
        <v>336</v>
      </c>
      <c r="E906" t="s">
        <v>101</v>
      </c>
      <c r="F906" s="111">
        <f>+VLOOKUP(C906,'Selectable Table'!O:P,2,0)</f>
        <v>40700</v>
      </c>
      <c r="G906" s="111" t="str">
        <f>+VLOOKUP(F906,'Selectable Table'!P:Q,2,0)</f>
        <v>Revenues - Third Parties</v>
      </c>
      <c r="I906" t="s">
        <v>269</v>
      </c>
      <c r="J906" s="111">
        <v>2026</v>
      </c>
      <c r="K906" s="111">
        <v>7</v>
      </c>
      <c r="L906" s="111" t="s">
        <v>94</v>
      </c>
      <c r="M906">
        <v>486.07387499999999</v>
      </c>
      <c r="N906">
        <v>1</v>
      </c>
      <c r="O906">
        <v>486.07387499999999</v>
      </c>
      <c r="P906" t="s">
        <v>615</v>
      </c>
      <c r="Q906" s="111">
        <f>+VLOOKUP(I906,'Selectable Table'!AB:AC,2,0)</f>
        <v>1</v>
      </c>
    </row>
    <row r="907" spans="1:17" x14ac:dyDescent="0.25">
      <c r="A907" s="111" t="str">
        <f>+VLOOKUP(C907,'Selectable Table'!D:EB,2,0)</f>
        <v>MERCK</v>
      </c>
      <c r="B907" t="s">
        <v>147</v>
      </c>
      <c r="C907" t="s">
        <v>133</v>
      </c>
      <c r="D907" t="s">
        <v>336</v>
      </c>
      <c r="E907" t="s">
        <v>105</v>
      </c>
      <c r="F907" s="111">
        <f>+VLOOKUP(C907,'Selectable Table'!O:P,2,0)</f>
        <v>40700</v>
      </c>
      <c r="G907" s="111" t="str">
        <f>+VLOOKUP(F907,'Selectable Table'!P:Q,2,0)</f>
        <v>Revenues - Third Parties</v>
      </c>
      <c r="I907" t="s">
        <v>670</v>
      </c>
      <c r="J907" s="111">
        <v>2026</v>
      </c>
      <c r="K907" s="111">
        <v>7</v>
      </c>
      <c r="L907" s="111" t="s">
        <v>94</v>
      </c>
      <c r="M907">
        <v>298.05222956249997</v>
      </c>
      <c r="N907">
        <v>1</v>
      </c>
      <c r="O907">
        <v>298.05222956249997</v>
      </c>
      <c r="P907" t="s">
        <v>615</v>
      </c>
      <c r="Q907" s="111">
        <f>+VLOOKUP(I907,'Selectable Table'!AB:AC,2,0)</f>
        <v>0</v>
      </c>
    </row>
    <row r="908" spans="1:17" x14ac:dyDescent="0.25">
      <c r="A908" s="111" t="str">
        <f>+VLOOKUP(C908,'Selectable Table'!D:EB,2,0)</f>
        <v>MERCK</v>
      </c>
      <c r="B908" t="s">
        <v>147</v>
      </c>
      <c r="C908" t="s">
        <v>133</v>
      </c>
      <c r="D908" t="s">
        <v>336</v>
      </c>
      <c r="E908" t="s">
        <v>93</v>
      </c>
      <c r="F908" s="111">
        <f>+VLOOKUP(C908,'Selectable Table'!O:P,2,0)</f>
        <v>40700</v>
      </c>
      <c r="G908" s="111" t="str">
        <f>+VLOOKUP(F908,'Selectable Table'!P:Q,2,0)</f>
        <v>Revenues - Third Parties</v>
      </c>
      <c r="I908" t="s">
        <v>253</v>
      </c>
      <c r="J908" s="111">
        <v>2026</v>
      </c>
      <c r="K908" s="111">
        <v>7</v>
      </c>
      <c r="L908" s="111" t="s">
        <v>94</v>
      </c>
      <c r="M908">
        <v>304.50841137499998</v>
      </c>
      <c r="N908">
        <v>1</v>
      </c>
      <c r="O908">
        <v>304.50841137499998</v>
      </c>
      <c r="P908" t="s">
        <v>615</v>
      </c>
      <c r="Q908" s="111">
        <f>+VLOOKUP(I908,'Selectable Table'!AB:AC,2,0)</f>
        <v>0</v>
      </c>
    </row>
    <row r="909" spans="1:17" x14ac:dyDescent="0.25">
      <c r="A909" s="111" t="str">
        <f>+VLOOKUP(C909,'Selectable Table'!D:EB,2,0)</f>
        <v>MERCK</v>
      </c>
      <c r="B909" t="s">
        <v>244</v>
      </c>
      <c r="C909" t="s">
        <v>133</v>
      </c>
      <c r="D909" t="s">
        <v>336</v>
      </c>
      <c r="E909" t="s">
        <v>93</v>
      </c>
      <c r="F909" s="111">
        <f>+VLOOKUP(C909,'Selectable Table'!O:P,2,0)</f>
        <v>40700</v>
      </c>
      <c r="G909" s="111" t="str">
        <f>+VLOOKUP(F909,'Selectable Table'!P:Q,2,0)</f>
        <v>Revenues - Third Parties</v>
      </c>
      <c r="I909" t="s">
        <v>2482</v>
      </c>
      <c r="J909" s="111">
        <v>2026</v>
      </c>
      <c r="K909" s="111">
        <v>7</v>
      </c>
      <c r="L909" s="111" t="s">
        <v>94</v>
      </c>
      <c r="M909">
        <v>27.7547239375</v>
      </c>
      <c r="N909">
        <v>1</v>
      </c>
      <c r="O909">
        <v>27.7547239375</v>
      </c>
      <c r="P909" t="s">
        <v>615</v>
      </c>
      <c r="Q909" s="111">
        <f>+VLOOKUP(I909,'Selectable Table'!AB:AC,2,0)</f>
        <v>0</v>
      </c>
    </row>
    <row r="910" spans="1:17" x14ac:dyDescent="0.25">
      <c r="A910" s="111" t="str">
        <f>+VLOOKUP(C910,'Selectable Table'!D:EB,2,0)</f>
        <v>MERCK</v>
      </c>
      <c r="B910" t="s">
        <v>244</v>
      </c>
      <c r="C910" t="s">
        <v>133</v>
      </c>
      <c r="D910" t="s">
        <v>336</v>
      </c>
      <c r="E910" t="s">
        <v>93</v>
      </c>
      <c r="F910" s="111">
        <f>+VLOOKUP(C910,'Selectable Table'!O:P,2,0)</f>
        <v>40700</v>
      </c>
      <c r="G910" s="111" t="str">
        <f>+VLOOKUP(F910,'Selectable Table'!P:Q,2,0)</f>
        <v>Revenues - Third Parties</v>
      </c>
      <c r="I910" t="s">
        <v>253</v>
      </c>
      <c r="J910" s="111">
        <v>2026</v>
      </c>
      <c r="K910" s="111">
        <v>7</v>
      </c>
      <c r="L910" s="111" t="s">
        <v>94</v>
      </c>
      <c r="M910">
        <v>304.50841137499998</v>
      </c>
      <c r="N910">
        <v>1</v>
      </c>
      <c r="O910">
        <v>304.50841137499998</v>
      </c>
      <c r="P910" t="s">
        <v>615</v>
      </c>
      <c r="Q910" s="111">
        <f>+VLOOKUP(I910,'Selectable Table'!AB:AC,2,0)</f>
        <v>0</v>
      </c>
    </row>
    <row r="911" spans="1:17" x14ac:dyDescent="0.25">
      <c r="A911" s="111" t="str">
        <f>+VLOOKUP(C911,'Selectable Table'!D:EB,2,0)</f>
        <v>MERCK</v>
      </c>
      <c r="B911" t="s">
        <v>244</v>
      </c>
      <c r="C911" t="s">
        <v>133</v>
      </c>
      <c r="D911" t="s">
        <v>336</v>
      </c>
      <c r="E911" t="s">
        <v>101</v>
      </c>
      <c r="F911" s="111">
        <f>+VLOOKUP(C911,'Selectable Table'!O:P,2,0)</f>
        <v>40700</v>
      </c>
      <c r="G911" s="111" t="str">
        <f>+VLOOKUP(F911,'Selectable Table'!P:Q,2,0)</f>
        <v>Revenues - Third Parties</v>
      </c>
      <c r="I911" t="s">
        <v>269</v>
      </c>
      <c r="J911" s="111">
        <v>2026</v>
      </c>
      <c r="K911" s="111">
        <v>7</v>
      </c>
      <c r="L911" s="111" t="s">
        <v>94</v>
      </c>
      <c r="M911">
        <v>460.50322499999999</v>
      </c>
      <c r="N911">
        <v>1</v>
      </c>
      <c r="O911">
        <v>460.50322499999999</v>
      </c>
      <c r="P911" t="s">
        <v>615</v>
      </c>
      <c r="Q911" s="111">
        <f>+VLOOKUP(I911,'Selectable Table'!AB:AC,2,0)</f>
        <v>1</v>
      </c>
    </row>
    <row r="912" spans="1:17" x14ac:dyDescent="0.25">
      <c r="A912" s="111" t="str">
        <f>+VLOOKUP(C912,'Selectable Table'!D:EB,2,0)</f>
        <v>MERCK</v>
      </c>
      <c r="B912" t="s">
        <v>676</v>
      </c>
      <c r="C912" t="s">
        <v>133</v>
      </c>
      <c r="D912" t="s">
        <v>336</v>
      </c>
      <c r="E912" t="s">
        <v>102</v>
      </c>
      <c r="F912" s="111">
        <f>+VLOOKUP(C912,'Selectable Table'!O:P,2,0)</f>
        <v>40700</v>
      </c>
      <c r="G912" s="111" t="str">
        <f>+VLOOKUP(F912,'Selectable Table'!P:Q,2,0)</f>
        <v>Revenues - Third Parties</v>
      </c>
      <c r="I912" t="s">
        <v>125</v>
      </c>
      <c r="J912" s="111">
        <v>2026</v>
      </c>
      <c r="K912" s="111">
        <v>7</v>
      </c>
      <c r="L912" s="111" t="s">
        <v>94</v>
      </c>
      <c r="M912">
        <v>237.11527831250001</v>
      </c>
      <c r="N912">
        <v>1</v>
      </c>
      <c r="O912">
        <v>237.11527831250001</v>
      </c>
      <c r="P912" t="s">
        <v>615</v>
      </c>
      <c r="Q912" s="111">
        <f>+VLOOKUP(I912,'Selectable Table'!AB:AC,2,0)</f>
        <v>1</v>
      </c>
    </row>
    <row r="913" spans="1:17" x14ac:dyDescent="0.25">
      <c r="A913" s="111" t="str">
        <f>+VLOOKUP(C913,'Selectable Table'!D:EB,2,0)</f>
        <v>MERCK</v>
      </c>
      <c r="B913" t="s">
        <v>676</v>
      </c>
      <c r="C913" t="s">
        <v>133</v>
      </c>
      <c r="D913" t="s">
        <v>336</v>
      </c>
      <c r="E913" t="s">
        <v>105</v>
      </c>
      <c r="F913" s="111">
        <f>+VLOOKUP(C913,'Selectable Table'!O:P,2,0)</f>
        <v>40700</v>
      </c>
      <c r="G913" s="111" t="str">
        <f>+VLOOKUP(F913,'Selectable Table'!P:Q,2,0)</f>
        <v>Revenues - Third Parties</v>
      </c>
      <c r="I913" t="s">
        <v>670</v>
      </c>
      <c r="J913" s="111">
        <v>2026</v>
      </c>
      <c r="K913" s="111">
        <v>7</v>
      </c>
      <c r="L913" s="111" t="s">
        <v>94</v>
      </c>
      <c r="M913">
        <v>198.701486375</v>
      </c>
      <c r="N913">
        <v>1</v>
      </c>
      <c r="O913">
        <v>198.701486375</v>
      </c>
      <c r="P913" t="s">
        <v>615</v>
      </c>
      <c r="Q913" s="111">
        <f>+VLOOKUP(I913,'Selectable Table'!AB:AC,2,0)</f>
        <v>0</v>
      </c>
    </row>
    <row r="914" spans="1:17" x14ac:dyDescent="0.25">
      <c r="A914" s="111" t="str">
        <f>+VLOOKUP(C914,'Selectable Table'!D:EB,2,0)</f>
        <v>MERCK</v>
      </c>
      <c r="B914" t="s">
        <v>676</v>
      </c>
      <c r="C914" t="s">
        <v>133</v>
      </c>
      <c r="D914" t="s">
        <v>336</v>
      </c>
      <c r="E914" t="s">
        <v>93</v>
      </c>
      <c r="F914" s="111">
        <f>+VLOOKUP(C914,'Selectable Table'!O:P,2,0)</f>
        <v>40700</v>
      </c>
      <c r="G914" s="111" t="str">
        <f>+VLOOKUP(F914,'Selectable Table'!P:Q,2,0)</f>
        <v>Revenues - Third Parties</v>
      </c>
      <c r="I914" t="s">
        <v>253</v>
      </c>
      <c r="J914" s="111">
        <v>2026</v>
      </c>
      <c r="K914" s="111">
        <v>7</v>
      </c>
      <c r="L914" s="111" t="s">
        <v>94</v>
      </c>
      <c r="M914">
        <v>304.50841137499998</v>
      </c>
      <c r="N914">
        <v>1</v>
      </c>
      <c r="O914">
        <v>304.50841137499998</v>
      </c>
      <c r="P914" t="s">
        <v>615</v>
      </c>
      <c r="Q914" s="111">
        <f>+VLOOKUP(I914,'Selectable Table'!AB:AC,2,0)</f>
        <v>0</v>
      </c>
    </row>
    <row r="915" spans="1:17" x14ac:dyDescent="0.25">
      <c r="A915" s="111" t="str">
        <f>+VLOOKUP(C915,'Selectable Table'!D:EB,2,0)</f>
        <v>MERCK</v>
      </c>
      <c r="B915" t="s">
        <v>676</v>
      </c>
      <c r="C915" t="s">
        <v>133</v>
      </c>
      <c r="D915" t="s">
        <v>336</v>
      </c>
      <c r="E915" t="s">
        <v>104</v>
      </c>
      <c r="F915" s="111">
        <f>+VLOOKUP(C915,'Selectable Table'!O:P,2,0)</f>
        <v>40700</v>
      </c>
      <c r="G915" s="111" t="str">
        <f>+VLOOKUP(F915,'Selectable Table'!P:Q,2,0)</f>
        <v>Revenues - Third Parties</v>
      </c>
      <c r="I915" t="s">
        <v>699</v>
      </c>
      <c r="J915" s="111">
        <v>2026</v>
      </c>
      <c r="K915" s="111">
        <v>7</v>
      </c>
      <c r="L915" s="111" t="s">
        <v>94</v>
      </c>
      <c r="M915">
        <v>158.945514</v>
      </c>
      <c r="N915">
        <v>1</v>
      </c>
      <c r="O915">
        <v>158.945514</v>
      </c>
      <c r="P915" t="s">
        <v>615</v>
      </c>
      <c r="Q915" s="111">
        <f>+VLOOKUP(I915,'Selectable Table'!AB:AC,2,0)</f>
        <v>0</v>
      </c>
    </row>
    <row r="916" spans="1:17" x14ac:dyDescent="0.25">
      <c r="A916" s="111" t="str">
        <f>+VLOOKUP(C916,'Selectable Table'!D:EB,2,0)</f>
        <v>MERCK</v>
      </c>
      <c r="B916" t="s">
        <v>676</v>
      </c>
      <c r="C916" t="s">
        <v>133</v>
      </c>
      <c r="D916" t="s">
        <v>336</v>
      </c>
      <c r="E916" t="s">
        <v>104</v>
      </c>
      <c r="F916" s="111">
        <f>+VLOOKUP(C916,'Selectable Table'!O:P,2,0)</f>
        <v>40700</v>
      </c>
      <c r="G916" s="111" t="str">
        <f>+VLOOKUP(F916,'Selectable Table'!P:Q,2,0)</f>
        <v>Revenues - Third Parties</v>
      </c>
      <c r="I916" t="s">
        <v>120</v>
      </c>
      <c r="J916" s="111">
        <v>2026</v>
      </c>
      <c r="K916" s="111">
        <v>7</v>
      </c>
      <c r="L916" s="111" t="s">
        <v>94</v>
      </c>
      <c r="M916">
        <v>397.36378500000006</v>
      </c>
      <c r="N916">
        <v>1</v>
      </c>
      <c r="O916">
        <v>397.36378500000006</v>
      </c>
      <c r="P916" t="s">
        <v>615</v>
      </c>
      <c r="Q916" s="111">
        <f>+VLOOKUP(I916,'Selectable Table'!AB:AC,2,0)</f>
        <v>0</v>
      </c>
    </row>
    <row r="917" spans="1:17" x14ac:dyDescent="0.25">
      <c r="A917" s="111" t="str">
        <f>+VLOOKUP(C917,'Selectable Table'!D:EB,2,0)</f>
        <v>MERCK</v>
      </c>
      <c r="B917" t="s">
        <v>881</v>
      </c>
      <c r="C917" t="s">
        <v>133</v>
      </c>
      <c r="D917" t="s">
        <v>336</v>
      </c>
      <c r="E917" t="s">
        <v>93</v>
      </c>
      <c r="F917" s="111">
        <f>+VLOOKUP(C917,'Selectable Table'!O:P,2,0)</f>
        <v>40700</v>
      </c>
      <c r="G917" s="111" t="str">
        <f>+VLOOKUP(F917,'Selectable Table'!P:Q,2,0)</f>
        <v>Revenues - Third Parties</v>
      </c>
      <c r="I917" t="s">
        <v>2482</v>
      </c>
      <c r="J917" s="111">
        <v>2026</v>
      </c>
      <c r="K917" s="111">
        <v>7</v>
      </c>
      <c r="L917" s="111" t="s">
        <v>94</v>
      </c>
      <c r="M917">
        <v>27.7547239375</v>
      </c>
      <c r="N917">
        <v>1</v>
      </c>
      <c r="O917">
        <v>27.7547239375</v>
      </c>
      <c r="P917" t="s">
        <v>615</v>
      </c>
      <c r="Q917" s="111">
        <f>+VLOOKUP(I917,'Selectable Table'!AB:AC,2,0)</f>
        <v>0</v>
      </c>
    </row>
    <row r="918" spans="1:17" x14ac:dyDescent="0.25">
      <c r="A918" s="111" t="str">
        <f>+VLOOKUP(C918,'Selectable Table'!D:EB,2,0)</f>
        <v>MERCK</v>
      </c>
      <c r="B918" t="s">
        <v>881</v>
      </c>
      <c r="C918" t="s">
        <v>133</v>
      </c>
      <c r="D918" t="s">
        <v>336</v>
      </c>
      <c r="E918" t="s">
        <v>102</v>
      </c>
      <c r="F918" s="111">
        <f>+VLOOKUP(C918,'Selectable Table'!O:P,2,0)</f>
        <v>40700</v>
      </c>
      <c r="G918" s="111" t="str">
        <f>+VLOOKUP(F918,'Selectable Table'!P:Q,2,0)</f>
        <v>Revenues - Third Parties</v>
      </c>
      <c r="I918" t="s">
        <v>125</v>
      </c>
      <c r="J918" s="111">
        <v>2026</v>
      </c>
      <c r="K918" s="111">
        <v>7</v>
      </c>
      <c r="L918" s="111" t="s">
        <v>94</v>
      </c>
      <c r="M918">
        <v>121.14892912499998</v>
      </c>
      <c r="N918">
        <v>1</v>
      </c>
      <c r="O918">
        <v>121.14892912499998</v>
      </c>
      <c r="P918" t="s">
        <v>615</v>
      </c>
      <c r="Q918" s="111">
        <f>+VLOOKUP(I918,'Selectable Table'!AB:AC,2,0)</f>
        <v>1</v>
      </c>
    </row>
    <row r="919" spans="1:17" x14ac:dyDescent="0.25">
      <c r="A919" s="111" t="str">
        <f>+VLOOKUP(C919,'Selectable Table'!D:EB,2,0)</f>
        <v>MERCK</v>
      </c>
      <c r="B919" t="s">
        <v>881</v>
      </c>
      <c r="C919" t="s">
        <v>133</v>
      </c>
      <c r="D919" t="s">
        <v>336</v>
      </c>
      <c r="E919" t="s">
        <v>93</v>
      </c>
      <c r="F919" s="111">
        <f>+VLOOKUP(C919,'Selectable Table'!O:P,2,0)</f>
        <v>40700</v>
      </c>
      <c r="G919" s="111" t="str">
        <f>+VLOOKUP(F919,'Selectable Table'!P:Q,2,0)</f>
        <v>Revenues - Third Parties</v>
      </c>
      <c r="I919" t="s">
        <v>253</v>
      </c>
      <c r="J919" s="111">
        <v>2026</v>
      </c>
      <c r="K919" s="111">
        <v>7</v>
      </c>
      <c r="L919" s="111" t="s">
        <v>94</v>
      </c>
      <c r="M919">
        <v>304.50841137499998</v>
      </c>
      <c r="N919">
        <v>1</v>
      </c>
      <c r="O919">
        <v>304.50841137499998</v>
      </c>
      <c r="P919" t="s">
        <v>615</v>
      </c>
      <c r="Q919" s="111">
        <f>+VLOOKUP(I919,'Selectable Table'!AB:AC,2,0)</f>
        <v>0</v>
      </c>
    </row>
    <row r="920" spans="1:17" x14ac:dyDescent="0.25">
      <c r="A920" s="111" t="str">
        <f>+VLOOKUP(C920,'Selectable Table'!D:EB,2,0)</f>
        <v>MERCK</v>
      </c>
      <c r="B920" t="s">
        <v>881</v>
      </c>
      <c r="C920" t="s">
        <v>133</v>
      </c>
      <c r="D920" t="s">
        <v>336</v>
      </c>
      <c r="E920" t="s">
        <v>101</v>
      </c>
      <c r="F920" s="111">
        <f>+VLOOKUP(C920,'Selectable Table'!O:P,2,0)</f>
        <v>40700</v>
      </c>
      <c r="G920" s="111" t="str">
        <f>+VLOOKUP(F920,'Selectable Table'!P:Q,2,0)</f>
        <v>Revenues - Third Parties</v>
      </c>
      <c r="I920" t="s">
        <v>269</v>
      </c>
      <c r="J920" s="111">
        <v>2026</v>
      </c>
      <c r="K920" s="111">
        <v>7</v>
      </c>
      <c r="L920" s="111" t="s">
        <v>94</v>
      </c>
      <c r="M920">
        <v>460.48607499999997</v>
      </c>
      <c r="N920">
        <v>1</v>
      </c>
      <c r="O920">
        <v>460.48607499999997</v>
      </c>
      <c r="P920" t="s">
        <v>615</v>
      </c>
      <c r="Q920" s="111">
        <f>+VLOOKUP(I920,'Selectable Table'!AB:AC,2,0)</f>
        <v>1</v>
      </c>
    </row>
    <row r="921" spans="1:17" x14ac:dyDescent="0.25">
      <c r="A921" s="111" t="str">
        <f>+VLOOKUP(C921,'Selectable Table'!D:EB,2,0)</f>
        <v>MERCK</v>
      </c>
      <c r="B921" t="s">
        <v>881</v>
      </c>
      <c r="C921" t="s">
        <v>133</v>
      </c>
      <c r="D921" t="s">
        <v>336</v>
      </c>
      <c r="E921" t="s">
        <v>104</v>
      </c>
      <c r="F921" s="111">
        <f>+VLOOKUP(C921,'Selectable Table'!O:P,2,0)</f>
        <v>40700</v>
      </c>
      <c r="G921" s="111" t="str">
        <f>+VLOOKUP(F921,'Selectable Table'!P:Q,2,0)</f>
        <v>Revenues - Third Parties</v>
      </c>
      <c r="I921" t="s">
        <v>699</v>
      </c>
      <c r="J921" s="111">
        <v>2026</v>
      </c>
      <c r="K921" s="111">
        <v>7</v>
      </c>
      <c r="L921" s="111" t="s">
        <v>94</v>
      </c>
      <c r="M921">
        <v>52.981838000000003</v>
      </c>
      <c r="N921">
        <v>1</v>
      </c>
      <c r="O921">
        <v>52.981838000000003</v>
      </c>
      <c r="P921" t="s">
        <v>615</v>
      </c>
      <c r="Q921" s="111">
        <f>+VLOOKUP(I921,'Selectable Table'!AB:AC,2,0)</f>
        <v>0</v>
      </c>
    </row>
    <row r="922" spans="1:17" x14ac:dyDescent="0.25">
      <c r="A922" s="111" t="str">
        <f>+VLOOKUP(C922,'Selectable Table'!D:EB,2,0)</f>
        <v>MERCK</v>
      </c>
      <c r="B922" t="s">
        <v>881</v>
      </c>
      <c r="C922" t="s">
        <v>133</v>
      </c>
      <c r="D922" t="s">
        <v>336</v>
      </c>
      <c r="E922" t="s">
        <v>104</v>
      </c>
      <c r="F922" s="111">
        <f>+VLOOKUP(C922,'Selectable Table'!O:P,2,0)</f>
        <v>40700</v>
      </c>
      <c r="G922" s="111" t="str">
        <f>+VLOOKUP(F922,'Selectable Table'!P:Q,2,0)</f>
        <v>Revenues - Third Parties</v>
      </c>
      <c r="I922" t="s">
        <v>120</v>
      </c>
      <c r="J922" s="111">
        <v>2026</v>
      </c>
      <c r="K922" s="111">
        <v>7</v>
      </c>
      <c r="L922" s="111" t="s">
        <v>94</v>
      </c>
      <c r="M922">
        <v>132.45459499999998</v>
      </c>
      <c r="N922">
        <v>1</v>
      </c>
      <c r="O922">
        <v>132.45459499999998</v>
      </c>
      <c r="P922" t="s">
        <v>615</v>
      </c>
      <c r="Q922" s="111">
        <f>+VLOOKUP(I922,'Selectable Table'!AB:AC,2,0)</f>
        <v>0</v>
      </c>
    </row>
    <row r="923" spans="1:17" x14ac:dyDescent="0.25">
      <c r="A923" s="111" t="str">
        <f>+VLOOKUP(C923,'Selectable Table'!D:EB,2,0)</f>
        <v>MERCK</v>
      </c>
      <c r="B923" t="s">
        <v>150</v>
      </c>
      <c r="C923" t="s">
        <v>133</v>
      </c>
      <c r="D923" t="s">
        <v>336</v>
      </c>
      <c r="E923" t="s">
        <v>105</v>
      </c>
      <c r="F923" s="111">
        <f>+VLOOKUP(C923,'Selectable Table'!O:P,2,0)</f>
        <v>40700</v>
      </c>
      <c r="G923" s="111" t="str">
        <f>+VLOOKUP(F923,'Selectable Table'!P:Q,2,0)</f>
        <v>Revenues - Third Parties</v>
      </c>
      <c r="I923" t="s">
        <v>670</v>
      </c>
      <c r="J923" s="111">
        <v>2026</v>
      </c>
      <c r="K923" s="111">
        <v>7</v>
      </c>
      <c r="L923" s="111" t="s">
        <v>94</v>
      </c>
      <c r="M923">
        <v>99.350743187500001</v>
      </c>
      <c r="N923">
        <v>1</v>
      </c>
      <c r="O923">
        <v>99.350743187500001</v>
      </c>
      <c r="P923" t="s">
        <v>615</v>
      </c>
      <c r="Q923" s="111">
        <f>+VLOOKUP(I923,'Selectable Table'!AB:AC,2,0)</f>
        <v>0</v>
      </c>
    </row>
    <row r="924" spans="1:17" x14ac:dyDescent="0.25">
      <c r="A924" s="111" t="str">
        <f>+VLOOKUP(C924,'Selectable Table'!D:EB,2,0)</f>
        <v>MERCK</v>
      </c>
      <c r="B924" t="s">
        <v>150</v>
      </c>
      <c r="C924" t="s">
        <v>133</v>
      </c>
      <c r="D924" t="s">
        <v>336</v>
      </c>
      <c r="E924" t="s">
        <v>93</v>
      </c>
      <c r="F924" s="111">
        <f>+VLOOKUP(C924,'Selectable Table'!O:P,2,0)</f>
        <v>40700</v>
      </c>
      <c r="G924" s="111" t="str">
        <f>+VLOOKUP(F924,'Selectable Table'!P:Q,2,0)</f>
        <v>Revenues - Third Parties</v>
      </c>
      <c r="I924" t="s">
        <v>253</v>
      </c>
      <c r="J924" s="111">
        <v>2026</v>
      </c>
      <c r="K924" s="111">
        <v>7</v>
      </c>
      <c r="L924" s="111" t="s">
        <v>94</v>
      </c>
      <c r="M924">
        <v>304.50841137499998</v>
      </c>
      <c r="N924">
        <v>1</v>
      </c>
      <c r="O924">
        <v>304.50841137499998</v>
      </c>
      <c r="P924" t="s">
        <v>615</v>
      </c>
      <c r="Q924" s="111">
        <f>+VLOOKUP(I924,'Selectable Table'!AB:AC,2,0)</f>
        <v>0</v>
      </c>
    </row>
    <row r="925" spans="1:17" x14ac:dyDescent="0.25">
      <c r="A925" s="111" t="str">
        <f>+VLOOKUP(C925,'Selectable Table'!D:EB,2,0)</f>
        <v>MERCK</v>
      </c>
      <c r="B925" t="s">
        <v>2248</v>
      </c>
      <c r="C925" t="s">
        <v>133</v>
      </c>
      <c r="D925" t="s">
        <v>336</v>
      </c>
      <c r="E925" t="s">
        <v>93</v>
      </c>
      <c r="F925" s="111">
        <f>+VLOOKUP(C925,'Selectable Table'!O:P,2,0)</f>
        <v>40700</v>
      </c>
      <c r="G925" s="111" t="str">
        <f>+VLOOKUP(F925,'Selectable Table'!P:Q,2,0)</f>
        <v>Revenues - Third Parties</v>
      </c>
      <c r="I925" t="s">
        <v>2482</v>
      </c>
      <c r="J925" s="111">
        <v>2026</v>
      </c>
      <c r="K925" s="111">
        <v>7</v>
      </c>
      <c r="L925" s="111" t="s">
        <v>94</v>
      </c>
      <c r="M925">
        <v>27.7547239375</v>
      </c>
      <c r="N925">
        <v>1</v>
      </c>
      <c r="O925">
        <v>27.7547239375</v>
      </c>
      <c r="P925" t="s">
        <v>615</v>
      </c>
      <c r="Q925" s="111">
        <f>+VLOOKUP(I925,'Selectable Table'!AB:AC,2,0)</f>
        <v>0</v>
      </c>
    </row>
    <row r="926" spans="1:17" x14ac:dyDescent="0.25">
      <c r="A926" s="111" t="str">
        <f>+VLOOKUP(C926,'Selectable Table'!D:EB,2,0)</f>
        <v>MERCK</v>
      </c>
      <c r="B926" t="s">
        <v>2248</v>
      </c>
      <c r="C926" t="s">
        <v>133</v>
      </c>
      <c r="D926" t="s">
        <v>336</v>
      </c>
      <c r="E926" t="s">
        <v>93</v>
      </c>
      <c r="F926" s="111">
        <f>+VLOOKUP(C926,'Selectable Table'!O:P,2,0)</f>
        <v>40700</v>
      </c>
      <c r="G926" s="111" t="str">
        <f>+VLOOKUP(F926,'Selectable Table'!P:Q,2,0)</f>
        <v>Revenues - Third Parties</v>
      </c>
      <c r="I926" t="s">
        <v>253</v>
      </c>
      <c r="J926" s="111">
        <v>2026</v>
      </c>
      <c r="K926" s="111">
        <v>7</v>
      </c>
      <c r="L926" s="111" t="s">
        <v>94</v>
      </c>
      <c r="M926">
        <v>304.50841137499998</v>
      </c>
      <c r="N926">
        <v>1</v>
      </c>
      <c r="O926">
        <v>304.50841137499998</v>
      </c>
      <c r="P926" t="s">
        <v>615</v>
      </c>
      <c r="Q926" s="111">
        <f>+VLOOKUP(I926,'Selectable Table'!AB:AC,2,0)</f>
        <v>0</v>
      </c>
    </row>
    <row r="927" spans="1:17" x14ac:dyDescent="0.25">
      <c r="A927" s="111" t="str">
        <f>+VLOOKUP(C927,'Selectable Table'!D:EB,2,0)</f>
        <v>MERCK</v>
      </c>
      <c r="B927" t="s">
        <v>2248</v>
      </c>
      <c r="C927" t="s">
        <v>133</v>
      </c>
      <c r="D927" t="s">
        <v>336</v>
      </c>
      <c r="E927" t="s">
        <v>101</v>
      </c>
      <c r="F927" s="111">
        <f>+VLOOKUP(C927,'Selectable Table'!O:P,2,0)</f>
        <v>40700</v>
      </c>
      <c r="G927" s="111" t="str">
        <f>+VLOOKUP(F927,'Selectable Table'!P:Q,2,0)</f>
        <v>Revenues - Third Parties</v>
      </c>
      <c r="I927" t="s">
        <v>269</v>
      </c>
      <c r="J927" s="111">
        <v>2026</v>
      </c>
      <c r="K927" s="111">
        <v>7</v>
      </c>
      <c r="L927" s="111" t="s">
        <v>94</v>
      </c>
      <c r="M927">
        <v>477.67894999999999</v>
      </c>
      <c r="N927">
        <v>1</v>
      </c>
      <c r="O927">
        <v>477.67894999999999</v>
      </c>
      <c r="P927" t="s">
        <v>615</v>
      </c>
      <c r="Q927" s="111">
        <f>+VLOOKUP(I927,'Selectable Table'!AB:AC,2,0)</f>
        <v>1</v>
      </c>
    </row>
    <row r="928" spans="1:17" x14ac:dyDescent="0.25">
      <c r="A928" s="111" t="str">
        <f>+VLOOKUP(C928,'Selectable Table'!D:EB,2,0)</f>
        <v>MERCK</v>
      </c>
      <c r="B928" t="s">
        <v>677</v>
      </c>
      <c r="C928" t="s">
        <v>133</v>
      </c>
      <c r="D928" t="s">
        <v>336</v>
      </c>
      <c r="E928" t="s">
        <v>105</v>
      </c>
      <c r="F928" s="111">
        <f>+VLOOKUP(C928,'Selectable Table'!O:P,2,0)</f>
        <v>40700</v>
      </c>
      <c r="G928" s="111" t="str">
        <f>+VLOOKUP(F928,'Selectable Table'!P:Q,2,0)</f>
        <v>Revenues - Third Parties</v>
      </c>
      <c r="I928" t="s">
        <v>670</v>
      </c>
      <c r="J928" s="111">
        <v>2026</v>
      </c>
      <c r="K928" s="111">
        <v>7</v>
      </c>
      <c r="L928" s="111" t="s">
        <v>94</v>
      </c>
      <c r="M928">
        <v>99.350743187500001</v>
      </c>
      <c r="N928">
        <v>1</v>
      </c>
      <c r="O928">
        <v>99.350743187500001</v>
      </c>
      <c r="P928" t="s">
        <v>615</v>
      </c>
      <c r="Q928" s="111">
        <f>+VLOOKUP(I928,'Selectable Table'!AB:AC,2,0)</f>
        <v>0</v>
      </c>
    </row>
    <row r="929" spans="1:17" x14ac:dyDescent="0.25">
      <c r="A929" s="111" t="str">
        <f>+VLOOKUP(C929,'Selectable Table'!D:EB,2,0)</f>
        <v>MERCK</v>
      </c>
      <c r="B929" t="s">
        <v>677</v>
      </c>
      <c r="C929" t="s">
        <v>133</v>
      </c>
      <c r="D929" t="s">
        <v>336</v>
      </c>
      <c r="E929" t="s">
        <v>93</v>
      </c>
      <c r="F929" s="111">
        <f>+VLOOKUP(C929,'Selectable Table'!O:P,2,0)</f>
        <v>40700</v>
      </c>
      <c r="G929" s="111" t="str">
        <f>+VLOOKUP(F929,'Selectable Table'!P:Q,2,0)</f>
        <v>Revenues - Third Parties</v>
      </c>
      <c r="I929" t="s">
        <v>253</v>
      </c>
      <c r="J929" s="111">
        <v>2026</v>
      </c>
      <c r="K929" s="111">
        <v>7</v>
      </c>
      <c r="L929" s="111" t="s">
        <v>94</v>
      </c>
      <c r="M929">
        <v>304.50841137499998</v>
      </c>
      <c r="N929">
        <v>1</v>
      </c>
      <c r="O929">
        <v>304.50841137499998</v>
      </c>
      <c r="P929" t="s">
        <v>615</v>
      </c>
      <c r="Q929" s="111">
        <f>+VLOOKUP(I929,'Selectable Table'!AB:AC,2,0)</f>
        <v>0</v>
      </c>
    </row>
    <row r="930" spans="1:17" x14ac:dyDescent="0.25">
      <c r="A930" s="111" t="str">
        <f>+VLOOKUP(C930,'Selectable Table'!D:EB,2,0)</f>
        <v>MERCK</v>
      </c>
      <c r="B930" t="s">
        <v>677</v>
      </c>
      <c r="C930" t="s">
        <v>133</v>
      </c>
      <c r="D930" t="s">
        <v>336</v>
      </c>
      <c r="E930" t="s">
        <v>104</v>
      </c>
      <c r="F930" s="111">
        <f>+VLOOKUP(C930,'Selectable Table'!O:P,2,0)</f>
        <v>40700</v>
      </c>
      <c r="G930" s="111" t="str">
        <f>+VLOOKUP(F930,'Selectable Table'!P:Q,2,0)</f>
        <v>Revenues - Third Parties</v>
      </c>
      <c r="I930" t="s">
        <v>120</v>
      </c>
      <c r="J930" s="111">
        <v>2026</v>
      </c>
      <c r="K930" s="111">
        <v>7</v>
      </c>
      <c r="L930" s="111" t="s">
        <v>94</v>
      </c>
      <c r="M930">
        <v>132.45459499999998</v>
      </c>
      <c r="N930">
        <v>1</v>
      </c>
      <c r="O930">
        <v>132.45459499999998</v>
      </c>
      <c r="P930" t="s">
        <v>615</v>
      </c>
      <c r="Q930" s="111">
        <f>+VLOOKUP(I930,'Selectable Table'!AB:AC,2,0)</f>
        <v>0</v>
      </c>
    </row>
    <row r="931" spans="1:17" x14ac:dyDescent="0.25">
      <c r="A931" s="111" t="str">
        <f>+VLOOKUP(C931,'Selectable Table'!D:EB,2,0)</f>
        <v>MERCK</v>
      </c>
      <c r="B931" t="s">
        <v>677</v>
      </c>
      <c r="C931" t="s">
        <v>133</v>
      </c>
      <c r="D931" t="s">
        <v>336</v>
      </c>
      <c r="E931" t="s">
        <v>105</v>
      </c>
      <c r="F931" s="111">
        <f>+VLOOKUP(C931,'Selectable Table'!O:P,2,0)</f>
        <v>40700</v>
      </c>
      <c r="G931" s="111" t="str">
        <f>+VLOOKUP(F931,'Selectable Table'!P:Q,2,0)</f>
        <v>Revenues - Third Parties</v>
      </c>
      <c r="I931" t="s">
        <v>144</v>
      </c>
      <c r="J931" s="111">
        <v>2026</v>
      </c>
      <c r="K931" s="111">
        <v>7</v>
      </c>
      <c r="L931" s="111" t="s">
        <v>94</v>
      </c>
      <c r="M931">
        <v>99.350743187500001</v>
      </c>
      <c r="N931">
        <v>1</v>
      </c>
      <c r="O931">
        <v>99.350743187500001</v>
      </c>
      <c r="P931" t="s">
        <v>615</v>
      </c>
      <c r="Q931" s="111">
        <f>+VLOOKUP(I931,'Selectable Table'!AB:AC,2,0)</f>
        <v>0</v>
      </c>
    </row>
    <row r="932" spans="1:17" x14ac:dyDescent="0.25">
      <c r="A932" s="111" t="str">
        <f>+VLOOKUP(C932,'Selectable Table'!D:EB,2,0)</f>
        <v>MERCK</v>
      </c>
      <c r="B932" t="s">
        <v>677</v>
      </c>
      <c r="C932" t="s">
        <v>133</v>
      </c>
      <c r="D932" t="s">
        <v>336</v>
      </c>
      <c r="E932" t="s">
        <v>105</v>
      </c>
      <c r="F932" s="111">
        <f>+VLOOKUP(C932,'Selectable Table'!O:P,2,0)</f>
        <v>40700</v>
      </c>
      <c r="G932" s="111" t="str">
        <f>+VLOOKUP(F932,'Selectable Table'!P:Q,2,0)</f>
        <v>Revenues - Third Parties</v>
      </c>
      <c r="I932" t="s">
        <v>158</v>
      </c>
      <c r="J932" s="111">
        <v>2026</v>
      </c>
      <c r="K932" s="111">
        <v>7</v>
      </c>
      <c r="L932" s="111" t="s">
        <v>94</v>
      </c>
      <c r="M932">
        <v>170.29036762499999</v>
      </c>
      <c r="N932">
        <v>1</v>
      </c>
      <c r="O932">
        <v>170.29036762499999</v>
      </c>
      <c r="P932" t="s">
        <v>615</v>
      </c>
      <c r="Q932" s="111">
        <f>+VLOOKUP(I932,'Selectable Table'!AB:AC,2,0)</f>
        <v>0</v>
      </c>
    </row>
    <row r="933" spans="1:17" x14ac:dyDescent="0.25">
      <c r="A933" s="111" t="str">
        <f>+VLOOKUP(C933,'Selectable Table'!D:EB,2,0)</f>
        <v>MERCK</v>
      </c>
      <c r="B933" t="s">
        <v>3196</v>
      </c>
      <c r="C933" t="s">
        <v>133</v>
      </c>
      <c r="D933" t="s">
        <v>336</v>
      </c>
      <c r="E933" t="s">
        <v>93</v>
      </c>
      <c r="F933" s="111">
        <f>+VLOOKUP(C933,'Selectable Table'!O:P,2,0)</f>
        <v>40700</v>
      </c>
      <c r="G933" s="111" t="str">
        <f>+VLOOKUP(F933,'Selectable Table'!P:Q,2,0)</f>
        <v>Revenues - Third Parties</v>
      </c>
      <c r="I933" t="s">
        <v>658</v>
      </c>
      <c r="J933" s="111">
        <v>2026</v>
      </c>
      <c r="K933" s="111">
        <v>7</v>
      </c>
      <c r="L933" s="111" t="s">
        <v>94</v>
      </c>
      <c r="M933">
        <v>242.78770512500003</v>
      </c>
      <c r="N933">
        <v>1</v>
      </c>
      <c r="O933">
        <v>242.78770512500003</v>
      </c>
      <c r="P933" t="s">
        <v>615</v>
      </c>
      <c r="Q933" s="111">
        <f>+VLOOKUP(I933,'Selectable Table'!AB:AC,2,0)</f>
        <v>0</v>
      </c>
    </row>
    <row r="934" spans="1:17" x14ac:dyDescent="0.25">
      <c r="A934" s="111" t="str">
        <f>+VLOOKUP(C934,'Selectable Table'!D:EB,2,0)</f>
        <v>MERCK</v>
      </c>
      <c r="B934" t="s">
        <v>3196</v>
      </c>
      <c r="C934" t="s">
        <v>133</v>
      </c>
      <c r="D934" t="s">
        <v>336</v>
      </c>
      <c r="E934" t="s">
        <v>93</v>
      </c>
      <c r="F934" s="111">
        <f>+VLOOKUP(C934,'Selectable Table'!O:P,2,0)</f>
        <v>40700</v>
      </c>
      <c r="G934" s="111" t="str">
        <f>+VLOOKUP(F934,'Selectable Table'!P:Q,2,0)</f>
        <v>Revenues - Third Parties</v>
      </c>
      <c r="I934" t="s">
        <v>253</v>
      </c>
      <c r="J934" s="111">
        <v>2026</v>
      </c>
      <c r="K934" s="111">
        <v>7</v>
      </c>
      <c r="L934" s="111" t="s">
        <v>94</v>
      </c>
      <c r="M934">
        <v>304.50841137499998</v>
      </c>
      <c r="N934">
        <v>1</v>
      </c>
      <c r="O934">
        <v>304.50841137499998</v>
      </c>
      <c r="P934" t="s">
        <v>615</v>
      </c>
      <c r="Q934" s="111">
        <f>+VLOOKUP(I934,'Selectable Table'!AB:AC,2,0)</f>
        <v>0</v>
      </c>
    </row>
    <row r="935" spans="1:17" x14ac:dyDescent="0.25">
      <c r="A935" s="111" t="str">
        <f>+VLOOKUP(C935,'Selectable Table'!D:EB,2,0)</f>
        <v>MERCK</v>
      </c>
      <c r="B935" t="s">
        <v>152</v>
      </c>
      <c r="C935" t="s">
        <v>133</v>
      </c>
      <c r="D935" t="s">
        <v>336</v>
      </c>
      <c r="E935" t="s">
        <v>93</v>
      </c>
      <c r="F935" s="111">
        <f>+VLOOKUP(C935,'Selectable Table'!O:P,2,0)</f>
        <v>40700</v>
      </c>
      <c r="G935" s="111" t="str">
        <f>+VLOOKUP(F935,'Selectable Table'!P:Q,2,0)</f>
        <v>Revenues - Third Parties</v>
      </c>
      <c r="I935" t="s">
        <v>680</v>
      </c>
      <c r="J935" s="111">
        <v>2026</v>
      </c>
      <c r="K935" s="111">
        <v>7</v>
      </c>
      <c r="L935" s="111" t="s">
        <v>94</v>
      </c>
      <c r="M935">
        <v>61.495376687500006</v>
      </c>
      <c r="N935">
        <v>1</v>
      </c>
      <c r="O935">
        <v>61.495376687500006</v>
      </c>
      <c r="P935" t="s">
        <v>615</v>
      </c>
      <c r="Q935" s="111">
        <f>+VLOOKUP(I935,'Selectable Table'!AB:AC,2,0)</f>
        <v>0</v>
      </c>
    </row>
    <row r="936" spans="1:17" x14ac:dyDescent="0.25">
      <c r="A936" s="111" t="str">
        <f>+VLOOKUP(C936,'Selectable Table'!D:EB,2,0)</f>
        <v>MERCK</v>
      </c>
      <c r="B936" t="s">
        <v>152</v>
      </c>
      <c r="C936" t="s">
        <v>133</v>
      </c>
      <c r="D936" t="s">
        <v>336</v>
      </c>
      <c r="E936" t="s">
        <v>102</v>
      </c>
      <c r="F936" s="111">
        <f>+VLOOKUP(C936,'Selectable Table'!O:P,2,0)</f>
        <v>40700</v>
      </c>
      <c r="G936" s="111" t="str">
        <f>+VLOOKUP(F936,'Selectable Table'!P:Q,2,0)</f>
        <v>Revenues - Third Parties</v>
      </c>
      <c r="I936" t="s">
        <v>125</v>
      </c>
      <c r="J936" s="111">
        <v>2026</v>
      </c>
      <c r="K936" s="111">
        <v>7</v>
      </c>
      <c r="L936" s="111" t="s">
        <v>94</v>
      </c>
      <c r="M936">
        <v>246.05008531250002</v>
      </c>
      <c r="N936">
        <v>1</v>
      </c>
      <c r="O936">
        <v>246.05008531250002</v>
      </c>
      <c r="P936" t="s">
        <v>615</v>
      </c>
      <c r="Q936" s="111">
        <f>+VLOOKUP(I936,'Selectable Table'!AB:AC,2,0)</f>
        <v>1</v>
      </c>
    </row>
    <row r="937" spans="1:17" x14ac:dyDescent="0.25">
      <c r="A937" s="111" t="str">
        <f>+VLOOKUP(C937,'Selectable Table'!D:EB,2,0)</f>
        <v>MERCK</v>
      </c>
      <c r="B937" t="s">
        <v>152</v>
      </c>
      <c r="C937" t="s">
        <v>133</v>
      </c>
      <c r="D937" t="s">
        <v>336</v>
      </c>
      <c r="E937" t="s">
        <v>102</v>
      </c>
      <c r="F937" s="111">
        <f>+VLOOKUP(C937,'Selectable Table'!O:P,2,0)</f>
        <v>40700</v>
      </c>
      <c r="G937" s="111" t="str">
        <f>+VLOOKUP(F937,'Selectable Table'!P:Q,2,0)</f>
        <v>Revenues - Third Parties</v>
      </c>
      <c r="I937" t="s">
        <v>186</v>
      </c>
      <c r="J937" s="111">
        <v>2026</v>
      </c>
      <c r="K937" s="111">
        <v>7</v>
      </c>
      <c r="L937" s="111" t="s">
        <v>94</v>
      </c>
      <c r="M937">
        <v>353.10122137500008</v>
      </c>
      <c r="N937">
        <v>1</v>
      </c>
      <c r="O937">
        <v>353.10122137500008</v>
      </c>
      <c r="P937" t="s">
        <v>615</v>
      </c>
      <c r="Q937" s="111">
        <f>+VLOOKUP(I937,'Selectable Table'!AB:AC,2,0)</f>
        <v>1</v>
      </c>
    </row>
    <row r="938" spans="1:17" x14ac:dyDescent="0.25">
      <c r="A938" s="111" t="str">
        <f>+VLOOKUP(C938,'Selectable Table'!D:EB,2,0)</f>
        <v>MERCK</v>
      </c>
      <c r="B938" t="s">
        <v>152</v>
      </c>
      <c r="C938" t="s">
        <v>133</v>
      </c>
      <c r="D938" t="s">
        <v>336</v>
      </c>
      <c r="E938" t="s">
        <v>93</v>
      </c>
      <c r="F938" s="111">
        <f>+VLOOKUP(C938,'Selectable Table'!O:P,2,0)</f>
        <v>40700</v>
      </c>
      <c r="G938" s="111" t="str">
        <f>+VLOOKUP(F938,'Selectable Table'!P:Q,2,0)</f>
        <v>Revenues - Third Parties</v>
      </c>
      <c r="I938" t="s">
        <v>191</v>
      </c>
      <c r="J938" s="111">
        <v>2026</v>
      </c>
      <c r="K938" s="111">
        <v>7</v>
      </c>
      <c r="L938" s="111" t="s">
        <v>94</v>
      </c>
      <c r="M938">
        <v>173.97401612499999</v>
      </c>
      <c r="N938">
        <v>1</v>
      </c>
      <c r="O938">
        <v>173.97401612499999</v>
      </c>
      <c r="P938" t="s">
        <v>615</v>
      </c>
      <c r="Q938" s="111">
        <f>+VLOOKUP(I938,'Selectable Table'!AB:AC,2,0)</f>
        <v>1</v>
      </c>
    </row>
    <row r="939" spans="1:17" x14ac:dyDescent="0.25">
      <c r="A939" s="111" t="str">
        <f>+VLOOKUP(C939,'Selectable Table'!D:EB,2,0)</f>
        <v>MERCK</v>
      </c>
      <c r="B939" t="s">
        <v>152</v>
      </c>
      <c r="C939" t="s">
        <v>133</v>
      </c>
      <c r="D939" t="s">
        <v>336</v>
      </c>
      <c r="E939" t="s">
        <v>93</v>
      </c>
      <c r="F939" s="111">
        <f>+VLOOKUP(C939,'Selectable Table'!O:P,2,0)</f>
        <v>40700</v>
      </c>
      <c r="G939" s="111" t="str">
        <f>+VLOOKUP(F939,'Selectable Table'!P:Q,2,0)</f>
        <v>Revenues - Third Parties</v>
      </c>
      <c r="I939" t="s">
        <v>168</v>
      </c>
      <c r="J939" s="111">
        <v>2026</v>
      </c>
      <c r="K939" s="111">
        <v>7</v>
      </c>
      <c r="L939" s="111" t="s">
        <v>94</v>
      </c>
      <c r="M939">
        <v>123.0005503125</v>
      </c>
      <c r="N939">
        <v>1</v>
      </c>
      <c r="O939">
        <v>123.0005503125</v>
      </c>
      <c r="P939" t="s">
        <v>615</v>
      </c>
      <c r="Q939" s="111">
        <f>+VLOOKUP(I939,'Selectable Table'!AB:AC,2,0)</f>
        <v>0</v>
      </c>
    </row>
    <row r="940" spans="1:17" x14ac:dyDescent="0.25">
      <c r="A940" s="111" t="str">
        <f>+VLOOKUP(C940,'Selectable Table'!D:EB,2,0)</f>
        <v>MERCK</v>
      </c>
      <c r="B940" t="s">
        <v>152</v>
      </c>
      <c r="C940" t="s">
        <v>133</v>
      </c>
      <c r="D940" t="s">
        <v>336</v>
      </c>
      <c r="E940" t="s">
        <v>93</v>
      </c>
      <c r="F940" s="111">
        <f>+VLOOKUP(C940,'Selectable Table'!O:P,2,0)</f>
        <v>40700</v>
      </c>
      <c r="G940" s="111" t="str">
        <f>+VLOOKUP(F940,'Selectable Table'!P:Q,2,0)</f>
        <v>Revenues - Third Parties</v>
      </c>
      <c r="I940" t="s">
        <v>253</v>
      </c>
      <c r="J940" s="111">
        <v>2026</v>
      </c>
      <c r="K940" s="111">
        <v>7</v>
      </c>
      <c r="L940" s="111" t="s">
        <v>94</v>
      </c>
      <c r="M940">
        <v>304.50841137499998</v>
      </c>
      <c r="N940">
        <v>1</v>
      </c>
      <c r="O940">
        <v>304.50841137499998</v>
      </c>
      <c r="P940" t="s">
        <v>615</v>
      </c>
      <c r="Q940" s="111">
        <f>+VLOOKUP(I940,'Selectable Table'!AB:AC,2,0)</f>
        <v>0</v>
      </c>
    </row>
    <row r="941" spans="1:17" x14ac:dyDescent="0.25">
      <c r="A941" s="111" t="str">
        <f>+VLOOKUP(C941,'Selectable Table'!D:EB,2,0)</f>
        <v>MERCK</v>
      </c>
      <c r="B941" t="s">
        <v>152</v>
      </c>
      <c r="C941" t="s">
        <v>133</v>
      </c>
      <c r="D941" t="s">
        <v>336</v>
      </c>
      <c r="E941" t="s">
        <v>105</v>
      </c>
      <c r="F941" s="111">
        <f>+VLOOKUP(C941,'Selectable Table'!O:P,2,0)</f>
        <v>40700</v>
      </c>
      <c r="G941" s="111" t="str">
        <f>+VLOOKUP(F941,'Selectable Table'!P:Q,2,0)</f>
        <v>Revenues - Third Parties</v>
      </c>
      <c r="I941" t="s">
        <v>144</v>
      </c>
      <c r="J941" s="111">
        <v>2026</v>
      </c>
      <c r="K941" s="111">
        <v>7</v>
      </c>
      <c r="L941" s="111" t="s">
        <v>94</v>
      </c>
      <c r="M941">
        <v>99.350743187500001</v>
      </c>
      <c r="N941">
        <v>1</v>
      </c>
      <c r="O941">
        <v>99.350743187500001</v>
      </c>
      <c r="P941" t="s">
        <v>615</v>
      </c>
      <c r="Q941" s="111">
        <f>+VLOOKUP(I941,'Selectable Table'!AB:AC,2,0)</f>
        <v>0</v>
      </c>
    </row>
    <row r="942" spans="1:17" x14ac:dyDescent="0.25">
      <c r="A942" s="111" t="str">
        <f>+VLOOKUP(C942,'Selectable Table'!D:EB,2,0)</f>
        <v>MERCK</v>
      </c>
      <c r="B942" t="s">
        <v>152</v>
      </c>
      <c r="C942" t="s">
        <v>133</v>
      </c>
      <c r="D942" t="s">
        <v>336</v>
      </c>
      <c r="E942" t="s">
        <v>93</v>
      </c>
      <c r="F942" s="111">
        <f>+VLOOKUP(C942,'Selectable Table'!O:P,2,0)</f>
        <v>40700</v>
      </c>
      <c r="G942" s="111" t="str">
        <f>+VLOOKUP(F942,'Selectable Table'!P:Q,2,0)</f>
        <v>Revenues - Third Parties</v>
      </c>
      <c r="I942" t="s">
        <v>619</v>
      </c>
      <c r="J942" s="111">
        <v>2026</v>
      </c>
      <c r="K942" s="111">
        <v>7</v>
      </c>
      <c r="L942" s="111" t="s">
        <v>94</v>
      </c>
      <c r="M942">
        <v>124.93054699999999</v>
      </c>
      <c r="N942">
        <v>1</v>
      </c>
      <c r="O942">
        <v>124.93054699999999</v>
      </c>
      <c r="P942" t="s">
        <v>615</v>
      </c>
      <c r="Q942" s="111">
        <f>+VLOOKUP(I942,'Selectable Table'!AB:AC,2,0)</f>
        <v>1</v>
      </c>
    </row>
    <row r="943" spans="1:17" x14ac:dyDescent="0.25">
      <c r="A943" s="111" t="str">
        <f>+VLOOKUP(C943,'Selectable Table'!D:EB,2,0)</f>
        <v>MERCK</v>
      </c>
      <c r="B943" t="s">
        <v>678</v>
      </c>
      <c r="C943" t="s">
        <v>133</v>
      </c>
      <c r="D943" t="s">
        <v>336</v>
      </c>
      <c r="E943" t="s">
        <v>102</v>
      </c>
      <c r="F943" s="111">
        <f>+VLOOKUP(C943,'Selectable Table'!O:P,2,0)</f>
        <v>40700</v>
      </c>
      <c r="G943" s="111" t="str">
        <f>+VLOOKUP(F943,'Selectable Table'!P:Q,2,0)</f>
        <v>Revenues - Third Parties</v>
      </c>
      <c r="I943" t="s">
        <v>125</v>
      </c>
      <c r="J943" s="111">
        <v>2026</v>
      </c>
      <c r="K943" s="111">
        <v>7</v>
      </c>
      <c r="L943" s="111" t="s">
        <v>94</v>
      </c>
      <c r="M943">
        <v>493.706868375</v>
      </c>
      <c r="N943">
        <v>1</v>
      </c>
      <c r="O943">
        <v>493.706868375</v>
      </c>
      <c r="P943" t="s">
        <v>615</v>
      </c>
      <c r="Q943" s="111">
        <f>+VLOOKUP(I943,'Selectable Table'!AB:AC,2,0)</f>
        <v>1</v>
      </c>
    </row>
    <row r="944" spans="1:17" x14ac:dyDescent="0.25">
      <c r="A944" s="111" t="str">
        <f>+VLOOKUP(C944,'Selectable Table'!D:EB,2,0)</f>
        <v>MERCK</v>
      </c>
      <c r="B944" t="s">
        <v>678</v>
      </c>
      <c r="C944" t="s">
        <v>133</v>
      </c>
      <c r="D944" t="s">
        <v>336</v>
      </c>
      <c r="E944" t="s">
        <v>93</v>
      </c>
      <c r="F944" s="111">
        <f>+VLOOKUP(C944,'Selectable Table'!O:P,2,0)</f>
        <v>40700</v>
      </c>
      <c r="G944" s="111" t="str">
        <f>+VLOOKUP(F944,'Selectable Table'!P:Q,2,0)</f>
        <v>Revenues - Third Parties</v>
      </c>
      <c r="I944" t="s">
        <v>658</v>
      </c>
      <c r="J944" s="111">
        <v>2026</v>
      </c>
      <c r="K944" s="111">
        <v>7</v>
      </c>
      <c r="L944" s="111" t="s">
        <v>94</v>
      </c>
      <c r="M944">
        <v>242.78770512500003</v>
      </c>
      <c r="N944">
        <v>1</v>
      </c>
      <c r="O944">
        <v>242.78770512500003</v>
      </c>
      <c r="P944" t="s">
        <v>615</v>
      </c>
      <c r="Q944" s="111">
        <f>+VLOOKUP(I944,'Selectable Table'!AB:AC,2,0)</f>
        <v>0</v>
      </c>
    </row>
    <row r="945" spans="1:17" x14ac:dyDescent="0.25">
      <c r="A945" s="111" t="str">
        <f>+VLOOKUP(C945,'Selectable Table'!D:EB,2,0)</f>
        <v>MERCK</v>
      </c>
      <c r="B945" t="s">
        <v>678</v>
      </c>
      <c r="C945" t="s">
        <v>133</v>
      </c>
      <c r="D945" t="s">
        <v>336</v>
      </c>
      <c r="E945" t="s">
        <v>93</v>
      </c>
      <c r="F945" s="111">
        <f>+VLOOKUP(C945,'Selectable Table'!O:P,2,0)</f>
        <v>40700</v>
      </c>
      <c r="G945" s="111" t="str">
        <f>+VLOOKUP(F945,'Selectable Table'!P:Q,2,0)</f>
        <v>Revenues - Third Parties</v>
      </c>
      <c r="I945" t="s">
        <v>253</v>
      </c>
      <c r="J945" s="111">
        <v>2026</v>
      </c>
      <c r="K945" s="111">
        <v>7</v>
      </c>
      <c r="L945" s="111" t="s">
        <v>94</v>
      </c>
      <c r="M945">
        <v>304.50841137499998</v>
      </c>
      <c r="N945">
        <v>1</v>
      </c>
      <c r="O945">
        <v>304.50841137499998</v>
      </c>
      <c r="P945" t="s">
        <v>615</v>
      </c>
      <c r="Q945" s="111">
        <f>+VLOOKUP(I945,'Selectable Table'!AB:AC,2,0)</f>
        <v>0</v>
      </c>
    </row>
    <row r="946" spans="1:17" x14ac:dyDescent="0.25">
      <c r="A946" s="111" t="str">
        <f>+VLOOKUP(C946,'Selectable Table'!D:EB,2,0)</f>
        <v>MERCK</v>
      </c>
      <c r="B946" t="s">
        <v>678</v>
      </c>
      <c r="C946" t="s">
        <v>133</v>
      </c>
      <c r="D946" t="s">
        <v>336</v>
      </c>
      <c r="E946" t="s">
        <v>104</v>
      </c>
      <c r="F946" s="111">
        <f>+VLOOKUP(C946,'Selectable Table'!O:P,2,0)</f>
        <v>40700</v>
      </c>
      <c r="G946" s="111" t="str">
        <f>+VLOOKUP(F946,'Selectable Table'!P:Q,2,0)</f>
        <v>Revenues - Third Parties</v>
      </c>
      <c r="I946" t="s">
        <v>699</v>
      </c>
      <c r="J946" s="111">
        <v>2026</v>
      </c>
      <c r="K946" s="111">
        <v>7</v>
      </c>
      <c r="L946" s="111" t="s">
        <v>94</v>
      </c>
      <c r="M946">
        <v>105.96367600000001</v>
      </c>
      <c r="N946">
        <v>1</v>
      </c>
      <c r="O946">
        <v>105.96367600000001</v>
      </c>
      <c r="P946" t="s">
        <v>615</v>
      </c>
      <c r="Q946" s="111">
        <f>+VLOOKUP(I946,'Selectable Table'!AB:AC,2,0)</f>
        <v>0</v>
      </c>
    </row>
    <row r="947" spans="1:17" x14ac:dyDescent="0.25">
      <c r="A947" s="111" t="str">
        <f>+VLOOKUP(C947,'Selectable Table'!D:EB,2,0)</f>
        <v>MERCK</v>
      </c>
      <c r="B947" t="s">
        <v>678</v>
      </c>
      <c r="C947" t="s">
        <v>133</v>
      </c>
      <c r="D947" t="s">
        <v>336</v>
      </c>
      <c r="E947" t="s">
        <v>104</v>
      </c>
      <c r="F947" s="111">
        <f>+VLOOKUP(C947,'Selectable Table'!O:P,2,0)</f>
        <v>40700</v>
      </c>
      <c r="G947" s="111" t="str">
        <f>+VLOOKUP(F947,'Selectable Table'!P:Q,2,0)</f>
        <v>Revenues - Third Parties</v>
      </c>
      <c r="I947" t="s">
        <v>120</v>
      </c>
      <c r="J947" s="111">
        <v>2026</v>
      </c>
      <c r="K947" s="111">
        <v>7</v>
      </c>
      <c r="L947" s="111" t="s">
        <v>94</v>
      </c>
      <c r="M947">
        <v>264.90918999999997</v>
      </c>
      <c r="N947">
        <v>1</v>
      </c>
      <c r="O947">
        <v>264.90918999999997</v>
      </c>
      <c r="P947" t="s">
        <v>615</v>
      </c>
      <c r="Q947" s="111">
        <f>+VLOOKUP(I947,'Selectable Table'!AB:AC,2,0)</f>
        <v>0</v>
      </c>
    </row>
    <row r="948" spans="1:17" x14ac:dyDescent="0.25">
      <c r="A948" s="111" t="str">
        <f>+VLOOKUP(C948,'Selectable Table'!D:EB,2,0)</f>
        <v>MERCK</v>
      </c>
      <c r="B948" t="s">
        <v>882</v>
      </c>
      <c r="C948" t="s">
        <v>133</v>
      </c>
      <c r="D948" t="s">
        <v>336</v>
      </c>
      <c r="E948" t="s">
        <v>93</v>
      </c>
      <c r="F948" s="111">
        <f>+VLOOKUP(C948,'Selectable Table'!O:P,2,0)</f>
        <v>40700</v>
      </c>
      <c r="G948" s="111" t="str">
        <f>+VLOOKUP(F948,'Selectable Table'!P:Q,2,0)</f>
        <v>Revenues - Third Parties</v>
      </c>
      <c r="I948" t="s">
        <v>2482</v>
      </c>
      <c r="J948" s="111">
        <v>2026</v>
      </c>
      <c r="K948" s="111">
        <v>7</v>
      </c>
      <c r="L948" s="111" t="s">
        <v>94</v>
      </c>
      <c r="M948">
        <v>27.7547239375</v>
      </c>
      <c r="N948">
        <v>1</v>
      </c>
      <c r="O948">
        <v>27.7547239375</v>
      </c>
      <c r="P948" t="s">
        <v>615</v>
      </c>
      <c r="Q948" s="111">
        <f>+VLOOKUP(I948,'Selectable Table'!AB:AC,2,0)</f>
        <v>0</v>
      </c>
    </row>
    <row r="949" spans="1:17" x14ac:dyDescent="0.25">
      <c r="A949" s="111" t="str">
        <f>+VLOOKUP(C949,'Selectable Table'!D:EB,2,0)</f>
        <v>MERCK</v>
      </c>
      <c r="B949" t="s">
        <v>882</v>
      </c>
      <c r="C949" t="s">
        <v>133</v>
      </c>
      <c r="D949" t="s">
        <v>336</v>
      </c>
      <c r="E949" t="s">
        <v>102</v>
      </c>
      <c r="F949" s="111">
        <f>+VLOOKUP(C949,'Selectable Table'!O:P,2,0)</f>
        <v>40700</v>
      </c>
      <c r="G949" s="111" t="str">
        <f>+VLOOKUP(F949,'Selectable Table'!P:Q,2,0)</f>
        <v>Revenues - Third Parties</v>
      </c>
      <c r="I949" t="s">
        <v>125</v>
      </c>
      <c r="J949" s="111">
        <v>2026</v>
      </c>
      <c r="K949" s="111">
        <v>7</v>
      </c>
      <c r="L949" s="111" t="s">
        <v>94</v>
      </c>
      <c r="M949">
        <v>234.85218575000002</v>
      </c>
      <c r="N949">
        <v>1</v>
      </c>
      <c r="O949">
        <v>234.85218575000002</v>
      </c>
      <c r="P949" t="s">
        <v>615</v>
      </c>
      <c r="Q949" s="111">
        <f>+VLOOKUP(I949,'Selectable Table'!AB:AC,2,0)</f>
        <v>1</v>
      </c>
    </row>
    <row r="950" spans="1:17" x14ac:dyDescent="0.25">
      <c r="A950" s="111" t="str">
        <f>+VLOOKUP(C950,'Selectable Table'!D:EB,2,0)</f>
        <v>MERCK</v>
      </c>
      <c r="B950" t="s">
        <v>882</v>
      </c>
      <c r="C950" t="s">
        <v>133</v>
      </c>
      <c r="D950" t="s">
        <v>336</v>
      </c>
      <c r="E950" t="s">
        <v>93</v>
      </c>
      <c r="F950" s="111">
        <f>+VLOOKUP(C950,'Selectable Table'!O:P,2,0)</f>
        <v>40700</v>
      </c>
      <c r="G950" s="111" t="str">
        <f>+VLOOKUP(F950,'Selectable Table'!P:Q,2,0)</f>
        <v>Revenues - Third Parties</v>
      </c>
      <c r="I950" t="s">
        <v>253</v>
      </c>
      <c r="J950" s="111">
        <v>2026</v>
      </c>
      <c r="K950" s="111">
        <v>7</v>
      </c>
      <c r="L950" s="111" t="s">
        <v>94</v>
      </c>
      <c r="M950">
        <v>304.50841137499998</v>
      </c>
      <c r="N950">
        <v>1</v>
      </c>
      <c r="O950">
        <v>304.50841137499998</v>
      </c>
      <c r="P950" t="s">
        <v>615</v>
      </c>
      <c r="Q950" s="111">
        <f>+VLOOKUP(I950,'Selectable Table'!AB:AC,2,0)</f>
        <v>0</v>
      </c>
    </row>
    <row r="951" spans="1:17" x14ac:dyDescent="0.25">
      <c r="A951" s="111" t="str">
        <f>+VLOOKUP(C951,'Selectable Table'!D:EB,2,0)</f>
        <v>MERCK</v>
      </c>
      <c r="B951" t="s">
        <v>882</v>
      </c>
      <c r="C951" t="s">
        <v>133</v>
      </c>
      <c r="D951" t="s">
        <v>336</v>
      </c>
      <c r="E951" t="s">
        <v>101</v>
      </c>
      <c r="F951" s="111">
        <f>+VLOOKUP(C951,'Selectable Table'!O:P,2,0)</f>
        <v>40700</v>
      </c>
      <c r="G951" s="111" t="str">
        <f>+VLOOKUP(F951,'Selectable Table'!P:Q,2,0)</f>
        <v>Revenues - Third Parties</v>
      </c>
      <c r="I951" t="s">
        <v>269</v>
      </c>
      <c r="J951" s="111">
        <v>2026</v>
      </c>
      <c r="K951" s="111">
        <v>7</v>
      </c>
      <c r="L951" s="111" t="s">
        <v>94</v>
      </c>
      <c r="M951">
        <v>460.50322499999999</v>
      </c>
      <c r="N951">
        <v>1</v>
      </c>
      <c r="O951">
        <v>460.50322499999999</v>
      </c>
      <c r="P951" t="s">
        <v>615</v>
      </c>
      <c r="Q951" s="111">
        <f>+VLOOKUP(I951,'Selectable Table'!AB:AC,2,0)</f>
        <v>1</v>
      </c>
    </row>
    <row r="952" spans="1:17" x14ac:dyDescent="0.25">
      <c r="A952" s="111" t="str">
        <f>+VLOOKUP(C952,'Selectable Table'!D:EB,2,0)</f>
        <v>MERCK</v>
      </c>
      <c r="B952" t="s">
        <v>161</v>
      </c>
      <c r="C952" t="s">
        <v>133</v>
      </c>
      <c r="D952" t="s">
        <v>336</v>
      </c>
      <c r="E952" t="s">
        <v>102</v>
      </c>
      <c r="F952" s="111">
        <f>+VLOOKUP(C952,'Selectable Table'!O:P,2,0)</f>
        <v>40700</v>
      </c>
      <c r="G952" s="111" t="str">
        <f>+VLOOKUP(F952,'Selectable Table'!P:Q,2,0)</f>
        <v>Revenues - Third Parties</v>
      </c>
      <c r="I952" t="s">
        <v>125</v>
      </c>
      <c r="J952" s="111">
        <v>2026</v>
      </c>
      <c r="K952" s="111">
        <v>7</v>
      </c>
      <c r="L952" s="111" t="s">
        <v>94</v>
      </c>
      <c r="M952">
        <v>488.30875581250007</v>
      </c>
      <c r="N952">
        <v>1</v>
      </c>
      <c r="O952">
        <v>488.30875581250007</v>
      </c>
      <c r="P952" t="s">
        <v>615</v>
      </c>
      <c r="Q952" s="111">
        <f>+VLOOKUP(I952,'Selectable Table'!AB:AC,2,0)</f>
        <v>1</v>
      </c>
    </row>
    <row r="953" spans="1:17" x14ac:dyDescent="0.25">
      <c r="A953" s="111" t="str">
        <f>+VLOOKUP(C953,'Selectable Table'!D:EB,2,0)</f>
        <v>MERCK</v>
      </c>
      <c r="B953" t="s">
        <v>161</v>
      </c>
      <c r="C953" t="s">
        <v>133</v>
      </c>
      <c r="D953" t="s">
        <v>336</v>
      </c>
      <c r="E953" t="s">
        <v>105</v>
      </c>
      <c r="F953" s="111">
        <f>+VLOOKUP(C953,'Selectable Table'!O:P,2,0)</f>
        <v>40700</v>
      </c>
      <c r="G953" s="111" t="str">
        <f>+VLOOKUP(F953,'Selectable Table'!P:Q,2,0)</f>
        <v>Revenues - Third Parties</v>
      </c>
      <c r="I953" t="s">
        <v>670</v>
      </c>
      <c r="J953" s="111">
        <v>2026</v>
      </c>
      <c r="K953" s="111">
        <v>7</v>
      </c>
      <c r="L953" s="111" t="s">
        <v>94</v>
      </c>
      <c r="M953">
        <v>99.350743187500001</v>
      </c>
      <c r="N953">
        <v>1</v>
      </c>
      <c r="O953">
        <v>99.350743187500001</v>
      </c>
      <c r="P953" t="s">
        <v>615</v>
      </c>
      <c r="Q953" s="111">
        <f>+VLOOKUP(I953,'Selectable Table'!AB:AC,2,0)</f>
        <v>0</v>
      </c>
    </row>
    <row r="954" spans="1:17" x14ac:dyDescent="0.25">
      <c r="A954" s="111" t="str">
        <f>+VLOOKUP(C954,'Selectable Table'!D:EB,2,0)</f>
        <v>MERCK</v>
      </c>
      <c r="B954" t="s">
        <v>161</v>
      </c>
      <c r="C954" t="s">
        <v>133</v>
      </c>
      <c r="D954" t="s">
        <v>336</v>
      </c>
      <c r="E954" t="s">
        <v>93</v>
      </c>
      <c r="F954" s="111">
        <f>+VLOOKUP(C954,'Selectable Table'!O:P,2,0)</f>
        <v>40700</v>
      </c>
      <c r="G954" s="111" t="str">
        <f>+VLOOKUP(F954,'Selectable Table'!P:Q,2,0)</f>
        <v>Revenues - Third Parties</v>
      </c>
      <c r="I954" t="s">
        <v>253</v>
      </c>
      <c r="J954" s="111">
        <v>2026</v>
      </c>
      <c r="K954" s="111">
        <v>7</v>
      </c>
      <c r="L954" s="111" t="s">
        <v>94</v>
      </c>
      <c r="M954">
        <v>304.50841137499998</v>
      </c>
      <c r="N954">
        <v>1</v>
      </c>
      <c r="O954">
        <v>304.50841137499998</v>
      </c>
      <c r="P954" t="s">
        <v>615</v>
      </c>
      <c r="Q954" s="111">
        <f>+VLOOKUP(I954,'Selectable Table'!AB:AC,2,0)</f>
        <v>0</v>
      </c>
    </row>
    <row r="955" spans="1:17" x14ac:dyDescent="0.25">
      <c r="A955" s="111" t="str">
        <f>+VLOOKUP(C955,'Selectable Table'!D:EB,2,0)</f>
        <v>MERCK</v>
      </c>
      <c r="B955" t="s">
        <v>161</v>
      </c>
      <c r="C955" t="s">
        <v>133</v>
      </c>
      <c r="D955" t="s">
        <v>336</v>
      </c>
      <c r="E955" t="s">
        <v>104</v>
      </c>
      <c r="F955" s="111">
        <f>+VLOOKUP(C955,'Selectable Table'!O:P,2,0)</f>
        <v>40700</v>
      </c>
      <c r="G955" s="111" t="str">
        <f>+VLOOKUP(F955,'Selectable Table'!P:Q,2,0)</f>
        <v>Revenues - Third Parties</v>
      </c>
      <c r="I955" t="s">
        <v>699</v>
      </c>
      <c r="J955" s="111">
        <v>2026</v>
      </c>
      <c r="K955" s="111">
        <v>7</v>
      </c>
      <c r="L955" s="111" t="s">
        <v>94</v>
      </c>
      <c r="M955">
        <v>105.96367600000001</v>
      </c>
      <c r="N955">
        <v>1</v>
      </c>
      <c r="O955">
        <v>105.96367600000001</v>
      </c>
      <c r="P955" t="s">
        <v>615</v>
      </c>
      <c r="Q955" s="111">
        <f>+VLOOKUP(I955,'Selectable Table'!AB:AC,2,0)</f>
        <v>0</v>
      </c>
    </row>
    <row r="956" spans="1:17" x14ac:dyDescent="0.25">
      <c r="A956" s="111" t="str">
        <f>+VLOOKUP(C956,'Selectable Table'!D:EB,2,0)</f>
        <v>MERCK</v>
      </c>
      <c r="B956" t="s">
        <v>161</v>
      </c>
      <c r="C956" t="s">
        <v>133</v>
      </c>
      <c r="D956" t="s">
        <v>336</v>
      </c>
      <c r="E956" t="s">
        <v>104</v>
      </c>
      <c r="F956" s="111">
        <f>+VLOOKUP(C956,'Selectable Table'!O:P,2,0)</f>
        <v>40700</v>
      </c>
      <c r="G956" s="111" t="str">
        <f>+VLOOKUP(F956,'Selectable Table'!P:Q,2,0)</f>
        <v>Revenues - Third Parties</v>
      </c>
      <c r="I956" t="s">
        <v>120</v>
      </c>
      <c r="J956" s="111">
        <v>2026</v>
      </c>
      <c r="K956" s="111">
        <v>7</v>
      </c>
      <c r="L956" s="111" t="s">
        <v>94</v>
      </c>
      <c r="M956">
        <v>264.90918999999997</v>
      </c>
      <c r="N956">
        <v>1</v>
      </c>
      <c r="O956">
        <v>264.90918999999997</v>
      </c>
      <c r="P956" t="s">
        <v>615</v>
      </c>
      <c r="Q956" s="111">
        <f>+VLOOKUP(I956,'Selectable Table'!AB:AC,2,0)</f>
        <v>0</v>
      </c>
    </row>
    <row r="957" spans="1:17" x14ac:dyDescent="0.25">
      <c r="A957" s="111" t="str">
        <f>+VLOOKUP(C957,'Selectable Table'!D:EB,2,0)</f>
        <v>MERCK</v>
      </c>
      <c r="B957" t="s">
        <v>163</v>
      </c>
      <c r="C957" t="s">
        <v>133</v>
      </c>
      <c r="D957" t="s">
        <v>336</v>
      </c>
      <c r="E957" t="s">
        <v>93</v>
      </c>
      <c r="F957" s="111">
        <f>+VLOOKUP(C957,'Selectable Table'!O:P,2,0)</f>
        <v>40700</v>
      </c>
      <c r="G957" s="111" t="str">
        <f>+VLOOKUP(F957,'Selectable Table'!P:Q,2,0)</f>
        <v>Revenues - Third Parties</v>
      </c>
      <c r="I957" t="s">
        <v>2482</v>
      </c>
      <c r="J957" s="111">
        <v>2026</v>
      </c>
      <c r="K957" s="111">
        <v>7</v>
      </c>
      <c r="L957" s="111" t="s">
        <v>94</v>
      </c>
      <c r="M957">
        <v>27.7547239375</v>
      </c>
      <c r="N957">
        <v>1</v>
      </c>
      <c r="O957">
        <v>27.7547239375</v>
      </c>
      <c r="P957" t="s">
        <v>615</v>
      </c>
      <c r="Q957" s="111">
        <f>+VLOOKUP(I957,'Selectable Table'!AB:AC,2,0)</f>
        <v>0</v>
      </c>
    </row>
    <row r="958" spans="1:17" x14ac:dyDescent="0.25">
      <c r="A958" s="111" t="str">
        <f>+VLOOKUP(C958,'Selectable Table'!D:EB,2,0)</f>
        <v>MERCK</v>
      </c>
      <c r="B958" t="s">
        <v>163</v>
      </c>
      <c r="C958" t="s">
        <v>133</v>
      </c>
      <c r="D958" t="s">
        <v>336</v>
      </c>
      <c r="E958" t="s">
        <v>102</v>
      </c>
      <c r="F958" s="111">
        <f>+VLOOKUP(C958,'Selectable Table'!O:P,2,0)</f>
        <v>40700</v>
      </c>
      <c r="G958" s="111" t="str">
        <f>+VLOOKUP(F958,'Selectable Table'!P:Q,2,0)</f>
        <v>Revenues - Third Parties</v>
      </c>
      <c r="I958" t="s">
        <v>125</v>
      </c>
      <c r="J958" s="111">
        <v>2026</v>
      </c>
      <c r="K958" s="111">
        <v>7</v>
      </c>
      <c r="L958" s="111" t="s">
        <v>94</v>
      </c>
      <c r="M958">
        <v>118.06289381250001</v>
      </c>
      <c r="N958">
        <v>1</v>
      </c>
      <c r="O958">
        <v>118.06289381250001</v>
      </c>
      <c r="P958" t="s">
        <v>615</v>
      </c>
      <c r="Q958" s="111">
        <f>+VLOOKUP(I958,'Selectable Table'!AB:AC,2,0)</f>
        <v>1</v>
      </c>
    </row>
    <row r="959" spans="1:17" x14ac:dyDescent="0.25">
      <c r="A959" s="111" t="str">
        <f>+VLOOKUP(C959,'Selectable Table'!D:EB,2,0)</f>
        <v>MERCK</v>
      </c>
      <c r="B959" t="s">
        <v>163</v>
      </c>
      <c r="C959" t="s">
        <v>133</v>
      </c>
      <c r="D959" t="s">
        <v>336</v>
      </c>
      <c r="E959" t="s">
        <v>93</v>
      </c>
      <c r="F959" s="111">
        <f>+VLOOKUP(C959,'Selectable Table'!O:P,2,0)</f>
        <v>40700</v>
      </c>
      <c r="G959" s="111" t="str">
        <f>+VLOOKUP(F959,'Selectable Table'!P:Q,2,0)</f>
        <v>Revenues - Third Parties</v>
      </c>
      <c r="I959" t="s">
        <v>658</v>
      </c>
      <c r="J959" s="111">
        <v>2026</v>
      </c>
      <c r="K959" s="111">
        <v>7</v>
      </c>
      <c r="L959" s="111" t="s">
        <v>94</v>
      </c>
      <c r="M959">
        <v>242.78770512500003</v>
      </c>
      <c r="N959">
        <v>1</v>
      </c>
      <c r="O959">
        <v>242.78770512500003</v>
      </c>
      <c r="P959" t="s">
        <v>615</v>
      </c>
      <c r="Q959" s="111">
        <f>+VLOOKUP(I959,'Selectable Table'!AB:AC,2,0)</f>
        <v>0</v>
      </c>
    </row>
    <row r="960" spans="1:17" x14ac:dyDescent="0.25">
      <c r="A960" s="111" t="str">
        <f>+VLOOKUP(C960,'Selectable Table'!D:EB,2,0)</f>
        <v>MERCK</v>
      </c>
      <c r="B960" t="s">
        <v>163</v>
      </c>
      <c r="C960" t="s">
        <v>133</v>
      </c>
      <c r="D960" t="s">
        <v>336</v>
      </c>
      <c r="E960" t="s">
        <v>105</v>
      </c>
      <c r="F960" s="111">
        <f>+VLOOKUP(C960,'Selectable Table'!O:P,2,0)</f>
        <v>40700</v>
      </c>
      <c r="G960" s="111" t="str">
        <f>+VLOOKUP(F960,'Selectable Table'!P:Q,2,0)</f>
        <v>Revenues - Third Parties</v>
      </c>
      <c r="I960" t="s">
        <v>670</v>
      </c>
      <c r="J960" s="111">
        <v>2026</v>
      </c>
      <c r="K960" s="111">
        <v>7</v>
      </c>
      <c r="L960" s="111" t="s">
        <v>94</v>
      </c>
      <c r="M960">
        <v>99.350743187500001</v>
      </c>
      <c r="N960">
        <v>1</v>
      </c>
      <c r="O960">
        <v>99.350743187500001</v>
      </c>
      <c r="P960" t="s">
        <v>615</v>
      </c>
      <c r="Q960" s="111">
        <f>+VLOOKUP(I960,'Selectable Table'!AB:AC,2,0)</f>
        <v>0</v>
      </c>
    </row>
    <row r="961" spans="1:17" x14ac:dyDescent="0.25">
      <c r="A961" s="111" t="str">
        <f>+VLOOKUP(C961,'Selectable Table'!D:EB,2,0)</f>
        <v>MERCK</v>
      </c>
      <c r="B961" t="s">
        <v>163</v>
      </c>
      <c r="C961" t="s">
        <v>133</v>
      </c>
      <c r="D961" t="s">
        <v>336</v>
      </c>
      <c r="E961" t="s">
        <v>93</v>
      </c>
      <c r="F961" s="111">
        <f>+VLOOKUP(C961,'Selectable Table'!O:P,2,0)</f>
        <v>40700</v>
      </c>
      <c r="G961" s="111" t="str">
        <f>+VLOOKUP(F961,'Selectable Table'!P:Q,2,0)</f>
        <v>Revenues - Third Parties</v>
      </c>
      <c r="I961" t="s">
        <v>253</v>
      </c>
      <c r="J961" s="111">
        <v>2026</v>
      </c>
      <c r="K961" s="111">
        <v>7</v>
      </c>
      <c r="L961" s="111" t="s">
        <v>94</v>
      </c>
      <c r="M961">
        <v>304.50841137499998</v>
      </c>
      <c r="N961">
        <v>1</v>
      </c>
      <c r="O961">
        <v>304.50841137499998</v>
      </c>
      <c r="P961" t="s">
        <v>615</v>
      </c>
      <c r="Q961" s="111">
        <f>+VLOOKUP(I961,'Selectable Table'!AB:AC,2,0)</f>
        <v>0</v>
      </c>
    </row>
    <row r="962" spans="1:17" x14ac:dyDescent="0.25">
      <c r="A962" s="111" t="str">
        <f>+VLOOKUP(C962,'Selectable Table'!D:EB,2,0)</f>
        <v>MERCK</v>
      </c>
      <c r="B962" t="s">
        <v>163</v>
      </c>
      <c r="C962" t="s">
        <v>133</v>
      </c>
      <c r="D962" t="s">
        <v>336</v>
      </c>
      <c r="E962" t="s">
        <v>101</v>
      </c>
      <c r="F962" s="111">
        <f>+VLOOKUP(C962,'Selectable Table'!O:P,2,0)</f>
        <v>40700</v>
      </c>
      <c r="G962" s="111" t="str">
        <f>+VLOOKUP(F962,'Selectable Table'!P:Q,2,0)</f>
        <v>Revenues - Third Parties</v>
      </c>
      <c r="I962" t="s">
        <v>269</v>
      </c>
      <c r="J962" s="111">
        <v>2026</v>
      </c>
      <c r="K962" s="111">
        <v>7</v>
      </c>
      <c r="L962" s="111" t="s">
        <v>94</v>
      </c>
      <c r="M962">
        <v>492.73665</v>
      </c>
      <c r="N962">
        <v>1</v>
      </c>
      <c r="O962">
        <v>492.73665</v>
      </c>
      <c r="P962" t="s">
        <v>615</v>
      </c>
      <c r="Q962" s="111">
        <f>+VLOOKUP(I962,'Selectable Table'!AB:AC,2,0)</f>
        <v>1</v>
      </c>
    </row>
    <row r="963" spans="1:17" x14ac:dyDescent="0.25">
      <c r="A963" s="111" t="str">
        <f>+VLOOKUP(C963,'Selectable Table'!D:EB,2,0)</f>
        <v>MERCK</v>
      </c>
      <c r="B963" t="s">
        <v>163</v>
      </c>
      <c r="C963" t="s">
        <v>133</v>
      </c>
      <c r="D963" t="s">
        <v>336</v>
      </c>
      <c r="E963" t="s">
        <v>104</v>
      </c>
      <c r="F963" s="111">
        <f>+VLOOKUP(C963,'Selectable Table'!O:P,2,0)</f>
        <v>40700</v>
      </c>
      <c r="G963" s="111" t="str">
        <f>+VLOOKUP(F963,'Selectable Table'!P:Q,2,0)</f>
        <v>Revenues - Third Parties</v>
      </c>
      <c r="I963" t="s">
        <v>120</v>
      </c>
      <c r="J963" s="111">
        <v>2026</v>
      </c>
      <c r="K963" s="111">
        <v>7</v>
      </c>
      <c r="L963" s="111" t="s">
        <v>94</v>
      </c>
      <c r="M963">
        <v>132.45459499999998</v>
      </c>
      <c r="N963">
        <v>1</v>
      </c>
      <c r="O963">
        <v>132.45459499999998</v>
      </c>
      <c r="P963" t="s">
        <v>615</v>
      </c>
      <c r="Q963" s="111">
        <f>+VLOOKUP(I963,'Selectable Table'!AB:AC,2,0)</f>
        <v>0</v>
      </c>
    </row>
    <row r="964" spans="1:17" x14ac:dyDescent="0.25">
      <c r="A964" s="111" t="str">
        <f>+VLOOKUP(C964,'Selectable Table'!D:EB,2,0)</f>
        <v>MERCK</v>
      </c>
      <c r="B964" t="s">
        <v>679</v>
      </c>
      <c r="C964" t="s">
        <v>133</v>
      </c>
      <c r="D964" t="s">
        <v>336</v>
      </c>
      <c r="E964" t="s">
        <v>105</v>
      </c>
      <c r="F964" s="111">
        <f>+VLOOKUP(C964,'Selectable Table'!O:P,2,0)</f>
        <v>40700</v>
      </c>
      <c r="G964" s="111" t="str">
        <f>+VLOOKUP(F964,'Selectable Table'!P:Q,2,0)</f>
        <v>Revenues - Third Parties</v>
      </c>
      <c r="I964" t="s">
        <v>670</v>
      </c>
      <c r="J964" s="111">
        <v>2026</v>
      </c>
      <c r="K964" s="111">
        <v>7</v>
      </c>
      <c r="L964" s="111" t="s">
        <v>94</v>
      </c>
      <c r="M964">
        <v>99.350743187500001</v>
      </c>
      <c r="N964">
        <v>1</v>
      </c>
      <c r="O964">
        <v>99.350743187500001</v>
      </c>
      <c r="P964" t="s">
        <v>615</v>
      </c>
      <c r="Q964" s="111">
        <f>+VLOOKUP(I964,'Selectable Table'!AB:AC,2,0)</f>
        <v>0</v>
      </c>
    </row>
    <row r="965" spans="1:17" x14ac:dyDescent="0.25">
      <c r="A965" s="111" t="str">
        <f>+VLOOKUP(C965,'Selectable Table'!D:EB,2,0)</f>
        <v>MERCK</v>
      </c>
      <c r="B965" t="s">
        <v>679</v>
      </c>
      <c r="C965" t="s">
        <v>133</v>
      </c>
      <c r="D965" t="s">
        <v>336</v>
      </c>
      <c r="E965" t="s">
        <v>93</v>
      </c>
      <c r="F965" s="111">
        <f>+VLOOKUP(C965,'Selectable Table'!O:P,2,0)</f>
        <v>40700</v>
      </c>
      <c r="G965" s="111" t="str">
        <f>+VLOOKUP(F965,'Selectable Table'!P:Q,2,0)</f>
        <v>Revenues - Third Parties</v>
      </c>
      <c r="I965" t="s">
        <v>253</v>
      </c>
      <c r="J965" s="111">
        <v>2026</v>
      </c>
      <c r="K965" s="111">
        <v>7</v>
      </c>
      <c r="L965" s="111" t="s">
        <v>94</v>
      </c>
      <c r="M965">
        <v>304.50841137499998</v>
      </c>
      <c r="N965">
        <v>1</v>
      </c>
      <c r="O965">
        <v>304.50841137499998</v>
      </c>
      <c r="P965" t="s">
        <v>615</v>
      </c>
      <c r="Q965" s="111">
        <f>+VLOOKUP(I965,'Selectable Table'!AB:AC,2,0)</f>
        <v>0</v>
      </c>
    </row>
    <row r="966" spans="1:17" x14ac:dyDescent="0.25">
      <c r="A966" s="111" t="str">
        <f>+VLOOKUP(C966,'Selectable Table'!D:EB,2,0)</f>
        <v>MERCK</v>
      </c>
      <c r="B966" t="s">
        <v>164</v>
      </c>
      <c r="C966" t="s">
        <v>133</v>
      </c>
      <c r="D966" t="s">
        <v>336</v>
      </c>
      <c r="E966" t="s">
        <v>93</v>
      </c>
      <c r="F966" s="111">
        <f>+VLOOKUP(C966,'Selectable Table'!O:P,2,0)</f>
        <v>40700</v>
      </c>
      <c r="G966" s="111" t="str">
        <f>+VLOOKUP(F966,'Selectable Table'!P:Q,2,0)</f>
        <v>Revenues - Third Parties</v>
      </c>
      <c r="I966" t="s">
        <v>658</v>
      </c>
      <c r="J966" s="111">
        <v>2026</v>
      </c>
      <c r="K966" s="111">
        <v>7</v>
      </c>
      <c r="L966" s="111" t="s">
        <v>94</v>
      </c>
      <c r="M966">
        <v>606.96926281250001</v>
      </c>
      <c r="N966">
        <v>1</v>
      </c>
      <c r="O966">
        <v>606.96926281250001</v>
      </c>
      <c r="P966" t="s">
        <v>615</v>
      </c>
      <c r="Q966" s="111">
        <f>+VLOOKUP(I966,'Selectable Table'!AB:AC,2,0)</f>
        <v>0</v>
      </c>
    </row>
    <row r="967" spans="1:17" x14ac:dyDescent="0.25">
      <c r="A967" s="111" t="str">
        <f>+VLOOKUP(C967,'Selectable Table'!D:EB,2,0)</f>
        <v>MERCK</v>
      </c>
      <c r="B967" t="s">
        <v>164</v>
      </c>
      <c r="C967" t="s">
        <v>133</v>
      </c>
      <c r="D967" t="s">
        <v>336</v>
      </c>
      <c r="E967" t="s">
        <v>93</v>
      </c>
      <c r="F967" s="111">
        <f>+VLOOKUP(C967,'Selectable Table'!O:P,2,0)</f>
        <v>40700</v>
      </c>
      <c r="G967" s="111" t="str">
        <f>+VLOOKUP(F967,'Selectable Table'!P:Q,2,0)</f>
        <v>Revenues - Third Parties</v>
      </c>
      <c r="I967" t="s">
        <v>253</v>
      </c>
      <c r="J967" s="111">
        <v>2026</v>
      </c>
      <c r="K967" s="111">
        <v>7</v>
      </c>
      <c r="L967" s="111" t="s">
        <v>94</v>
      </c>
      <c r="M967">
        <v>304.50841137499998</v>
      </c>
      <c r="N967">
        <v>1</v>
      </c>
      <c r="O967">
        <v>304.50841137499998</v>
      </c>
      <c r="P967" t="s">
        <v>615</v>
      </c>
      <c r="Q967" s="111">
        <f>+VLOOKUP(I967,'Selectable Table'!AB:AC,2,0)</f>
        <v>0</v>
      </c>
    </row>
    <row r="968" spans="1:17" x14ac:dyDescent="0.25">
      <c r="A968" s="111" t="str">
        <f>+VLOOKUP(C968,'Selectable Table'!D:EB,2,0)</f>
        <v>MERCK</v>
      </c>
      <c r="B968" t="s">
        <v>164</v>
      </c>
      <c r="C968" t="s">
        <v>133</v>
      </c>
      <c r="D968" t="s">
        <v>336</v>
      </c>
      <c r="E968" t="s">
        <v>105</v>
      </c>
      <c r="F968" s="111">
        <f>+VLOOKUP(C968,'Selectable Table'!O:P,2,0)</f>
        <v>40700</v>
      </c>
      <c r="G968" s="111" t="str">
        <f>+VLOOKUP(F968,'Selectable Table'!P:Q,2,0)</f>
        <v>Revenues - Third Parties</v>
      </c>
      <c r="I968" t="s">
        <v>158</v>
      </c>
      <c r="J968" s="111">
        <v>2026</v>
      </c>
      <c r="K968" s="111">
        <v>7</v>
      </c>
      <c r="L968" s="111" t="s">
        <v>94</v>
      </c>
      <c r="M968">
        <v>170.29036762499999</v>
      </c>
      <c r="N968">
        <v>1</v>
      </c>
      <c r="O968">
        <v>170.29036762499999</v>
      </c>
      <c r="P968" t="s">
        <v>615</v>
      </c>
      <c r="Q968" s="111">
        <f>+VLOOKUP(I968,'Selectable Table'!AB:AC,2,0)</f>
        <v>0</v>
      </c>
    </row>
    <row r="969" spans="1:17" x14ac:dyDescent="0.25">
      <c r="A969" s="111" t="str">
        <f>+VLOOKUP(C969,'Selectable Table'!D:EB,2,0)</f>
        <v>MERCK</v>
      </c>
      <c r="B969" t="s">
        <v>681</v>
      </c>
      <c r="C969" t="s">
        <v>133</v>
      </c>
      <c r="D969" t="s">
        <v>336</v>
      </c>
      <c r="E969" t="s">
        <v>102</v>
      </c>
      <c r="F969" s="111">
        <f>+VLOOKUP(C969,'Selectable Table'!O:P,2,0)</f>
        <v>40700</v>
      </c>
      <c r="G969" s="111" t="str">
        <f>+VLOOKUP(F969,'Selectable Table'!P:Q,2,0)</f>
        <v>Revenues - Third Parties</v>
      </c>
      <c r="I969" t="s">
        <v>125</v>
      </c>
      <c r="J969" s="111">
        <v>2026</v>
      </c>
      <c r="K969" s="111">
        <v>7</v>
      </c>
      <c r="L969" s="111" t="s">
        <v>94</v>
      </c>
      <c r="M969">
        <v>463.95356918750002</v>
      </c>
      <c r="N969">
        <v>1</v>
      </c>
      <c r="O969">
        <v>463.95356918750002</v>
      </c>
      <c r="P969" t="s">
        <v>615</v>
      </c>
      <c r="Q969" s="111">
        <f>+VLOOKUP(I969,'Selectable Table'!AB:AC,2,0)</f>
        <v>1</v>
      </c>
    </row>
    <row r="970" spans="1:17" x14ac:dyDescent="0.25">
      <c r="A970" s="111" t="str">
        <f>+VLOOKUP(C970,'Selectable Table'!D:EB,2,0)</f>
        <v>MERCK</v>
      </c>
      <c r="B970" t="s">
        <v>681</v>
      </c>
      <c r="C970" t="s">
        <v>133</v>
      </c>
      <c r="D970" t="s">
        <v>336</v>
      </c>
      <c r="E970" t="s">
        <v>105</v>
      </c>
      <c r="F970" s="111">
        <f>+VLOOKUP(C970,'Selectable Table'!O:P,2,0)</f>
        <v>40700</v>
      </c>
      <c r="G970" s="111" t="str">
        <f>+VLOOKUP(F970,'Selectable Table'!P:Q,2,0)</f>
        <v>Revenues - Third Parties</v>
      </c>
      <c r="I970" t="s">
        <v>670</v>
      </c>
      <c r="J970" s="111">
        <v>2026</v>
      </c>
      <c r="K970" s="111">
        <v>7</v>
      </c>
      <c r="L970" s="111" t="s">
        <v>94</v>
      </c>
      <c r="M970">
        <v>99.350743187500001</v>
      </c>
      <c r="N970">
        <v>1</v>
      </c>
      <c r="O970">
        <v>99.350743187500001</v>
      </c>
      <c r="P970" t="s">
        <v>615</v>
      </c>
      <c r="Q970" s="111">
        <f>+VLOOKUP(I970,'Selectable Table'!AB:AC,2,0)</f>
        <v>0</v>
      </c>
    </row>
    <row r="971" spans="1:17" x14ac:dyDescent="0.25">
      <c r="A971" s="111" t="str">
        <f>+VLOOKUP(C971,'Selectable Table'!D:EB,2,0)</f>
        <v>MERCK</v>
      </c>
      <c r="B971" t="s">
        <v>681</v>
      </c>
      <c r="C971" t="s">
        <v>133</v>
      </c>
      <c r="D971" t="s">
        <v>336</v>
      </c>
      <c r="E971" t="s">
        <v>93</v>
      </c>
      <c r="F971" s="111">
        <f>+VLOOKUP(C971,'Selectable Table'!O:P,2,0)</f>
        <v>40700</v>
      </c>
      <c r="G971" s="111" t="str">
        <f>+VLOOKUP(F971,'Selectable Table'!P:Q,2,0)</f>
        <v>Revenues - Third Parties</v>
      </c>
      <c r="I971" t="s">
        <v>253</v>
      </c>
      <c r="J971" s="111">
        <v>2026</v>
      </c>
      <c r="K971" s="111">
        <v>7</v>
      </c>
      <c r="L971" s="111" t="s">
        <v>94</v>
      </c>
      <c r="M971">
        <v>304.50841137499998</v>
      </c>
      <c r="N971">
        <v>1</v>
      </c>
      <c r="O971">
        <v>304.50841137499998</v>
      </c>
      <c r="P971" t="s">
        <v>615</v>
      </c>
      <c r="Q971" s="111">
        <f>+VLOOKUP(I971,'Selectable Table'!AB:AC,2,0)</f>
        <v>0</v>
      </c>
    </row>
    <row r="972" spans="1:17" x14ac:dyDescent="0.25">
      <c r="A972" s="111" t="str">
        <f>+VLOOKUP(C972,'Selectable Table'!D:EB,2,0)</f>
        <v>MERCK</v>
      </c>
      <c r="B972" t="s">
        <v>681</v>
      </c>
      <c r="C972" t="s">
        <v>133</v>
      </c>
      <c r="D972" t="s">
        <v>336</v>
      </c>
      <c r="E972" t="s">
        <v>104</v>
      </c>
      <c r="F972" s="111">
        <f>+VLOOKUP(C972,'Selectable Table'!O:P,2,0)</f>
        <v>40700</v>
      </c>
      <c r="G972" s="111" t="str">
        <f>+VLOOKUP(F972,'Selectable Table'!P:Q,2,0)</f>
        <v>Revenues - Third Parties</v>
      </c>
      <c r="I972" t="s">
        <v>699</v>
      </c>
      <c r="J972" s="111">
        <v>2026</v>
      </c>
      <c r="K972" s="111">
        <v>7</v>
      </c>
      <c r="L972" s="111" t="s">
        <v>94</v>
      </c>
      <c r="M972">
        <v>52.981838000000003</v>
      </c>
      <c r="N972">
        <v>1</v>
      </c>
      <c r="O972">
        <v>52.981838000000003</v>
      </c>
      <c r="P972" t="s">
        <v>615</v>
      </c>
      <c r="Q972" s="111">
        <f>+VLOOKUP(I972,'Selectable Table'!AB:AC,2,0)</f>
        <v>0</v>
      </c>
    </row>
    <row r="973" spans="1:17" x14ac:dyDescent="0.25">
      <c r="A973" s="111" t="str">
        <f>+VLOOKUP(C973,'Selectable Table'!D:EB,2,0)</f>
        <v>MERCK</v>
      </c>
      <c r="B973" t="s">
        <v>681</v>
      </c>
      <c r="C973" t="s">
        <v>133</v>
      </c>
      <c r="D973" t="s">
        <v>336</v>
      </c>
      <c r="E973" t="s">
        <v>104</v>
      </c>
      <c r="F973" s="111">
        <f>+VLOOKUP(C973,'Selectable Table'!O:P,2,0)</f>
        <v>40700</v>
      </c>
      <c r="G973" s="111" t="str">
        <f>+VLOOKUP(F973,'Selectable Table'!P:Q,2,0)</f>
        <v>Revenues - Third Parties</v>
      </c>
      <c r="I973" t="s">
        <v>120</v>
      </c>
      <c r="J973" s="111">
        <v>2026</v>
      </c>
      <c r="K973" s="111">
        <v>7</v>
      </c>
      <c r="L973" s="111" t="s">
        <v>94</v>
      </c>
      <c r="M973">
        <v>132.45459499999998</v>
      </c>
      <c r="N973">
        <v>1</v>
      </c>
      <c r="O973">
        <v>132.45459499999998</v>
      </c>
      <c r="P973" t="s">
        <v>615</v>
      </c>
      <c r="Q973" s="111">
        <f>+VLOOKUP(I973,'Selectable Table'!AB:AC,2,0)</f>
        <v>0</v>
      </c>
    </row>
    <row r="974" spans="1:17" x14ac:dyDescent="0.25">
      <c r="A974" s="111" t="str">
        <f>+VLOOKUP(C974,'Selectable Table'!D:EB,2,0)</f>
        <v>MERCK</v>
      </c>
      <c r="B974" t="s">
        <v>681</v>
      </c>
      <c r="C974" t="s">
        <v>133</v>
      </c>
      <c r="D974" t="s">
        <v>336</v>
      </c>
      <c r="E974" t="s">
        <v>105</v>
      </c>
      <c r="F974" s="111">
        <f>+VLOOKUP(C974,'Selectable Table'!O:P,2,0)</f>
        <v>40700</v>
      </c>
      <c r="G974" s="111" t="str">
        <f>+VLOOKUP(F974,'Selectable Table'!P:Q,2,0)</f>
        <v>Revenues - Third Parties</v>
      </c>
      <c r="I974" t="s">
        <v>144</v>
      </c>
      <c r="J974" s="111">
        <v>2026</v>
      </c>
      <c r="K974" s="111">
        <v>7</v>
      </c>
      <c r="L974" s="111" t="s">
        <v>94</v>
      </c>
      <c r="M974">
        <v>99.350743187500001</v>
      </c>
      <c r="N974">
        <v>1</v>
      </c>
      <c r="O974">
        <v>99.350743187500001</v>
      </c>
      <c r="P974" t="s">
        <v>615</v>
      </c>
      <c r="Q974" s="111">
        <f>+VLOOKUP(I974,'Selectable Table'!AB:AC,2,0)</f>
        <v>0</v>
      </c>
    </row>
    <row r="975" spans="1:17" x14ac:dyDescent="0.25">
      <c r="A975" s="111" t="str">
        <f>+VLOOKUP(C975,'Selectable Table'!D:EB,2,0)</f>
        <v>MERCK</v>
      </c>
      <c r="B975" t="s">
        <v>683</v>
      </c>
      <c r="C975" t="s">
        <v>133</v>
      </c>
      <c r="D975" t="s">
        <v>336</v>
      </c>
      <c r="E975" t="s">
        <v>93</v>
      </c>
      <c r="F975" s="111">
        <f>+VLOOKUP(C975,'Selectable Table'!O:P,2,0)</f>
        <v>40700</v>
      </c>
      <c r="G975" s="111" t="str">
        <f>+VLOOKUP(F975,'Selectable Table'!P:Q,2,0)</f>
        <v>Revenues - Third Parties</v>
      </c>
      <c r="I975" t="s">
        <v>658</v>
      </c>
      <c r="J975" s="111">
        <v>2026</v>
      </c>
      <c r="K975" s="111">
        <v>7</v>
      </c>
      <c r="L975" s="111" t="s">
        <v>94</v>
      </c>
      <c r="M975">
        <v>121.39385256250002</v>
      </c>
      <c r="N975">
        <v>1</v>
      </c>
      <c r="O975">
        <v>121.39385256250002</v>
      </c>
      <c r="P975" t="s">
        <v>615</v>
      </c>
      <c r="Q975" s="111">
        <f>+VLOOKUP(I975,'Selectable Table'!AB:AC,2,0)</f>
        <v>0</v>
      </c>
    </row>
    <row r="976" spans="1:17" x14ac:dyDescent="0.25">
      <c r="A976" s="111" t="str">
        <f>+VLOOKUP(C976,'Selectable Table'!D:EB,2,0)</f>
        <v>MERCK</v>
      </c>
      <c r="B976" t="s">
        <v>683</v>
      </c>
      <c r="C976" t="s">
        <v>133</v>
      </c>
      <c r="D976" t="s">
        <v>336</v>
      </c>
      <c r="E976" t="s">
        <v>93</v>
      </c>
      <c r="F976" s="111">
        <f>+VLOOKUP(C976,'Selectable Table'!O:P,2,0)</f>
        <v>40700</v>
      </c>
      <c r="G976" s="111" t="str">
        <f>+VLOOKUP(F976,'Selectable Table'!P:Q,2,0)</f>
        <v>Revenues - Third Parties</v>
      </c>
      <c r="I976" t="s">
        <v>253</v>
      </c>
      <c r="J976" s="111">
        <v>2026</v>
      </c>
      <c r="K976" s="111">
        <v>7</v>
      </c>
      <c r="L976" s="111" t="s">
        <v>94</v>
      </c>
      <c r="M976">
        <v>304.50841137499998</v>
      </c>
      <c r="N976">
        <v>1</v>
      </c>
      <c r="O976">
        <v>304.50841137499998</v>
      </c>
      <c r="P976" t="s">
        <v>615</v>
      </c>
      <c r="Q976" s="111">
        <f>+VLOOKUP(I976,'Selectable Table'!AB:AC,2,0)</f>
        <v>0</v>
      </c>
    </row>
    <row r="977" spans="1:17" x14ac:dyDescent="0.25">
      <c r="A977" s="111" t="str">
        <f>+VLOOKUP(C977,'Selectable Table'!D:EB,2,0)</f>
        <v>MERCK</v>
      </c>
      <c r="B977" t="s">
        <v>684</v>
      </c>
      <c r="C977" t="s">
        <v>133</v>
      </c>
      <c r="D977" t="s">
        <v>336</v>
      </c>
      <c r="E977" t="s">
        <v>93</v>
      </c>
      <c r="F977" s="111">
        <f>+VLOOKUP(C977,'Selectable Table'!O:P,2,0)</f>
        <v>40700</v>
      </c>
      <c r="G977" s="111" t="str">
        <f>+VLOOKUP(F977,'Selectable Table'!P:Q,2,0)</f>
        <v>Revenues - Third Parties</v>
      </c>
      <c r="I977" t="s">
        <v>658</v>
      </c>
      <c r="J977" s="111">
        <v>2026</v>
      </c>
      <c r="K977" s="111">
        <v>7</v>
      </c>
      <c r="L977" s="111" t="s">
        <v>94</v>
      </c>
      <c r="M977">
        <v>121.39385256250002</v>
      </c>
      <c r="N977">
        <v>1</v>
      </c>
      <c r="O977">
        <v>121.39385256250002</v>
      </c>
      <c r="P977" t="s">
        <v>615</v>
      </c>
      <c r="Q977" s="111">
        <f>+VLOOKUP(I977,'Selectable Table'!AB:AC,2,0)</f>
        <v>0</v>
      </c>
    </row>
    <row r="978" spans="1:17" x14ac:dyDescent="0.25">
      <c r="A978" s="111" t="str">
        <f>+VLOOKUP(C978,'Selectable Table'!D:EB,2,0)</f>
        <v>MERCK</v>
      </c>
      <c r="B978" t="s">
        <v>684</v>
      </c>
      <c r="C978" t="s">
        <v>133</v>
      </c>
      <c r="D978" t="s">
        <v>336</v>
      </c>
      <c r="E978" t="s">
        <v>105</v>
      </c>
      <c r="F978" s="111">
        <f>+VLOOKUP(C978,'Selectable Table'!O:P,2,0)</f>
        <v>40700</v>
      </c>
      <c r="G978" s="111" t="str">
        <f>+VLOOKUP(F978,'Selectable Table'!P:Q,2,0)</f>
        <v>Revenues - Third Parties</v>
      </c>
      <c r="I978" t="s">
        <v>670</v>
      </c>
      <c r="J978" s="111">
        <v>2026</v>
      </c>
      <c r="K978" s="111">
        <v>7</v>
      </c>
      <c r="L978" s="111" t="s">
        <v>94</v>
      </c>
      <c r="M978">
        <v>298.05222956249997</v>
      </c>
      <c r="N978">
        <v>1</v>
      </c>
      <c r="O978">
        <v>298.05222956249997</v>
      </c>
      <c r="P978" t="s">
        <v>615</v>
      </c>
      <c r="Q978" s="111">
        <f>+VLOOKUP(I978,'Selectable Table'!AB:AC,2,0)</f>
        <v>0</v>
      </c>
    </row>
    <row r="979" spans="1:17" x14ac:dyDescent="0.25">
      <c r="A979" s="111" t="str">
        <f>+VLOOKUP(C979,'Selectable Table'!D:EB,2,0)</f>
        <v>MERCK</v>
      </c>
      <c r="B979" t="s">
        <v>684</v>
      </c>
      <c r="C979" t="s">
        <v>133</v>
      </c>
      <c r="D979" t="s">
        <v>336</v>
      </c>
      <c r="E979" t="s">
        <v>93</v>
      </c>
      <c r="F979" s="111">
        <f>+VLOOKUP(C979,'Selectable Table'!O:P,2,0)</f>
        <v>40700</v>
      </c>
      <c r="G979" s="111" t="str">
        <f>+VLOOKUP(F979,'Selectable Table'!P:Q,2,0)</f>
        <v>Revenues - Third Parties</v>
      </c>
      <c r="I979" t="s">
        <v>253</v>
      </c>
      <c r="J979" s="111">
        <v>2026</v>
      </c>
      <c r="K979" s="111">
        <v>7</v>
      </c>
      <c r="L979" s="111" t="s">
        <v>94</v>
      </c>
      <c r="M979">
        <v>304.50841137499998</v>
      </c>
      <c r="N979">
        <v>1</v>
      </c>
      <c r="O979">
        <v>304.50841137499998</v>
      </c>
      <c r="P979" t="s">
        <v>615</v>
      </c>
      <c r="Q979" s="111">
        <f>+VLOOKUP(I979,'Selectable Table'!AB:AC,2,0)</f>
        <v>0</v>
      </c>
    </row>
    <row r="980" spans="1:17" x14ac:dyDescent="0.25">
      <c r="A980" s="111" t="str">
        <f>+VLOOKUP(C980,'Selectable Table'!D:EB,2,0)</f>
        <v>MERCK</v>
      </c>
      <c r="B980" t="s">
        <v>685</v>
      </c>
      <c r="C980" t="s">
        <v>133</v>
      </c>
      <c r="D980" t="s">
        <v>336</v>
      </c>
      <c r="E980" t="s">
        <v>102</v>
      </c>
      <c r="F980" s="111">
        <f>+VLOOKUP(C980,'Selectable Table'!O:P,2,0)</f>
        <v>40700</v>
      </c>
      <c r="G980" s="111" t="str">
        <f>+VLOOKUP(F980,'Selectable Table'!P:Q,2,0)</f>
        <v>Revenues - Third Parties</v>
      </c>
      <c r="I980" t="s">
        <v>125</v>
      </c>
      <c r="J980" s="111">
        <v>2026</v>
      </c>
      <c r="K980" s="111">
        <v>7</v>
      </c>
      <c r="L980" s="111" t="s">
        <v>94</v>
      </c>
      <c r="M980">
        <v>123.71572675</v>
      </c>
      <c r="N980">
        <v>1</v>
      </c>
      <c r="O980">
        <v>123.71572675</v>
      </c>
      <c r="P980" t="s">
        <v>615</v>
      </c>
      <c r="Q980" s="111">
        <f>+VLOOKUP(I980,'Selectable Table'!AB:AC,2,0)</f>
        <v>1</v>
      </c>
    </row>
    <row r="981" spans="1:17" x14ac:dyDescent="0.25">
      <c r="A981" s="111" t="str">
        <f>+VLOOKUP(C981,'Selectable Table'!D:EB,2,0)</f>
        <v>MERCK</v>
      </c>
      <c r="B981" t="s">
        <v>685</v>
      </c>
      <c r="C981" t="s">
        <v>133</v>
      </c>
      <c r="D981" t="s">
        <v>336</v>
      </c>
      <c r="E981" t="s">
        <v>105</v>
      </c>
      <c r="F981" s="111">
        <f>+VLOOKUP(C981,'Selectable Table'!O:P,2,0)</f>
        <v>40700</v>
      </c>
      <c r="G981" s="111" t="str">
        <f>+VLOOKUP(F981,'Selectable Table'!P:Q,2,0)</f>
        <v>Revenues - Third Parties</v>
      </c>
      <c r="I981" t="s">
        <v>670</v>
      </c>
      <c r="J981" s="111">
        <v>2026</v>
      </c>
      <c r="K981" s="111">
        <v>7</v>
      </c>
      <c r="L981" s="111" t="s">
        <v>94</v>
      </c>
      <c r="M981">
        <v>99.350743187500001</v>
      </c>
      <c r="N981">
        <v>1</v>
      </c>
      <c r="O981">
        <v>99.350743187500001</v>
      </c>
      <c r="P981" t="s">
        <v>615</v>
      </c>
      <c r="Q981" s="111">
        <f>+VLOOKUP(I981,'Selectable Table'!AB:AC,2,0)</f>
        <v>0</v>
      </c>
    </row>
    <row r="982" spans="1:17" x14ac:dyDescent="0.25">
      <c r="A982" s="111" t="str">
        <f>+VLOOKUP(C982,'Selectable Table'!D:EB,2,0)</f>
        <v>MERCK</v>
      </c>
      <c r="B982" t="s">
        <v>685</v>
      </c>
      <c r="C982" t="s">
        <v>133</v>
      </c>
      <c r="D982" t="s">
        <v>336</v>
      </c>
      <c r="E982" t="s">
        <v>93</v>
      </c>
      <c r="F982" s="111">
        <f>+VLOOKUP(C982,'Selectable Table'!O:P,2,0)</f>
        <v>40700</v>
      </c>
      <c r="G982" s="111" t="str">
        <f>+VLOOKUP(F982,'Selectable Table'!P:Q,2,0)</f>
        <v>Revenues - Third Parties</v>
      </c>
      <c r="I982" t="s">
        <v>253</v>
      </c>
      <c r="J982" s="111">
        <v>2026</v>
      </c>
      <c r="K982" s="111">
        <v>7</v>
      </c>
      <c r="L982" s="111" t="s">
        <v>94</v>
      </c>
      <c r="M982">
        <v>304.50841137499998</v>
      </c>
      <c r="N982">
        <v>1</v>
      </c>
      <c r="O982">
        <v>304.50841137499998</v>
      </c>
      <c r="P982" t="s">
        <v>615</v>
      </c>
      <c r="Q982" s="111">
        <f>+VLOOKUP(I982,'Selectable Table'!AB:AC,2,0)</f>
        <v>0</v>
      </c>
    </row>
    <row r="983" spans="1:17" x14ac:dyDescent="0.25">
      <c r="A983" s="111" t="str">
        <f>+VLOOKUP(C983,'Selectable Table'!D:EB,2,0)</f>
        <v>MERCK</v>
      </c>
      <c r="B983" t="s">
        <v>685</v>
      </c>
      <c r="C983" t="s">
        <v>133</v>
      </c>
      <c r="D983" t="s">
        <v>336</v>
      </c>
      <c r="E983" t="s">
        <v>104</v>
      </c>
      <c r="F983" s="111">
        <f>+VLOOKUP(C983,'Selectable Table'!O:P,2,0)</f>
        <v>40700</v>
      </c>
      <c r="G983" s="111" t="str">
        <f>+VLOOKUP(F983,'Selectable Table'!P:Q,2,0)</f>
        <v>Revenues - Third Parties</v>
      </c>
      <c r="I983" t="s">
        <v>699</v>
      </c>
      <c r="J983" s="111">
        <v>2026</v>
      </c>
      <c r="K983" s="111">
        <v>7</v>
      </c>
      <c r="L983" s="111" t="s">
        <v>94</v>
      </c>
      <c r="M983">
        <v>105.96367600000001</v>
      </c>
      <c r="N983">
        <v>1</v>
      </c>
      <c r="O983">
        <v>105.96367600000001</v>
      </c>
      <c r="P983" t="s">
        <v>615</v>
      </c>
      <c r="Q983" s="111">
        <f>+VLOOKUP(I983,'Selectable Table'!AB:AC,2,0)</f>
        <v>0</v>
      </c>
    </row>
    <row r="984" spans="1:17" x14ac:dyDescent="0.25">
      <c r="A984" s="111" t="str">
        <f>+VLOOKUP(C984,'Selectable Table'!D:EB,2,0)</f>
        <v>MERCK</v>
      </c>
      <c r="B984" t="s">
        <v>685</v>
      </c>
      <c r="C984" t="s">
        <v>133</v>
      </c>
      <c r="D984" t="s">
        <v>336</v>
      </c>
      <c r="E984" t="s">
        <v>104</v>
      </c>
      <c r="F984" s="111">
        <f>+VLOOKUP(C984,'Selectable Table'!O:P,2,0)</f>
        <v>40700</v>
      </c>
      <c r="G984" s="111" t="str">
        <f>+VLOOKUP(F984,'Selectable Table'!P:Q,2,0)</f>
        <v>Revenues - Third Parties</v>
      </c>
      <c r="I984" t="s">
        <v>120</v>
      </c>
      <c r="J984" s="111">
        <v>2026</v>
      </c>
      <c r="K984" s="111">
        <v>7</v>
      </c>
      <c r="L984" s="111" t="s">
        <v>94</v>
      </c>
      <c r="M984">
        <v>264.90918999999997</v>
      </c>
      <c r="N984">
        <v>1</v>
      </c>
      <c r="O984">
        <v>264.90918999999997</v>
      </c>
      <c r="P984" t="s">
        <v>615</v>
      </c>
      <c r="Q984" s="111">
        <f>+VLOOKUP(I984,'Selectable Table'!AB:AC,2,0)</f>
        <v>0</v>
      </c>
    </row>
    <row r="985" spans="1:17" x14ac:dyDescent="0.25">
      <c r="A985" s="111" t="str">
        <f>+VLOOKUP(C985,'Selectable Table'!D:EB,2,0)</f>
        <v>MERCK</v>
      </c>
      <c r="B985" t="s">
        <v>686</v>
      </c>
      <c r="C985" t="s">
        <v>133</v>
      </c>
      <c r="D985" t="s">
        <v>336</v>
      </c>
      <c r="E985" t="s">
        <v>102</v>
      </c>
      <c r="F985" s="111">
        <f>+VLOOKUP(C985,'Selectable Table'!O:P,2,0)</f>
        <v>40700</v>
      </c>
      <c r="G985" s="111" t="str">
        <f>+VLOOKUP(F985,'Selectable Table'!P:Q,2,0)</f>
        <v>Revenues - Third Parties</v>
      </c>
      <c r="I985" t="s">
        <v>125</v>
      </c>
      <c r="J985" s="111">
        <v>2026</v>
      </c>
      <c r="K985" s="111">
        <v>7</v>
      </c>
      <c r="L985" s="111" t="s">
        <v>94</v>
      </c>
      <c r="M985">
        <v>120.286798625</v>
      </c>
      <c r="N985">
        <v>1</v>
      </c>
      <c r="O985">
        <v>120.286798625</v>
      </c>
      <c r="P985" t="s">
        <v>615</v>
      </c>
      <c r="Q985" s="111">
        <f>+VLOOKUP(I985,'Selectable Table'!AB:AC,2,0)</f>
        <v>1</v>
      </c>
    </row>
    <row r="986" spans="1:17" x14ac:dyDescent="0.25">
      <c r="A986" s="111" t="str">
        <f>+VLOOKUP(C986,'Selectable Table'!D:EB,2,0)</f>
        <v>MERCK</v>
      </c>
      <c r="B986" t="s">
        <v>686</v>
      </c>
      <c r="C986" t="s">
        <v>133</v>
      </c>
      <c r="D986" t="s">
        <v>336</v>
      </c>
      <c r="E986" t="s">
        <v>93</v>
      </c>
      <c r="F986" s="111">
        <f>+VLOOKUP(C986,'Selectable Table'!O:P,2,0)</f>
        <v>40700</v>
      </c>
      <c r="G986" s="111" t="str">
        <f>+VLOOKUP(F986,'Selectable Table'!P:Q,2,0)</f>
        <v>Revenues - Third Parties</v>
      </c>
      <c r="I986" t="s">
        <v>658</v>
      </c>
      <c r="J986" s="111">
        <v>2026</v>
      </c>
      <c r="K986" s="111">
        <v>7</v>
      </c>
      <c r="L986" s="111" t="s">
        <v>94</v>
      </c>
      <c r="M986">
        <v>121.39385256250002</v>
      </c>
      <c r="N986">
        <v>1</v>
      </c>
      <c r="O986">
        <v>121.39385256250002</v>
      </c>
      <c r="P986" t="s">
        <v>615</v>
      </c>
      <c r="Q986" s="111">
        <f>+VLOOKUP(I986,'Selectable Table'!AB:AC,2,0)</f>
        <v>0</v>
      </c>
    </row>
    <row r="987" spans="1:17" x14ac:dyDescent="0.25">
      <c r="A987" s="111" t="str">
        <f>+VLOOKUP(C987,'Selectable Table'!D:EB,2,0)</f>
        <v>MERCK</v>
      </c>
      <c r="B987" t="s">
        <v>686</v>
      </c>
      <c r="C987" t="s">
        <v>133</v>
      </c>
      <c r="D987" t="s">
        <v>336</v>
      </c>
      <c r="E987" t="s">
        <v>105</v>
      </c>
      <c r="F987" s="111">
        <f>+VLOOKUP(C987,'Selectable Table'!O:P,2,0)</f>
        <v>40700</v>
      </c>
      <c r="G987" s="111" t="str">
        <f>+VLOOKUP(F987,'Selectable Table'!P:Q,2,0)</f>
        <v>Revenues - Third Parties</v>
      </c>
      <c r="I987" t="s">
        <v>670</v>
      </c>
      <c r="J987" s="111">
        <v>2026</v>
      </c>
      <c r="K987" s="111">
        <v>7</v>
      </c>
      <c r="L987" s="111" t="s">
        <v>94</v>
      </c>
      <c r="M987">
        <v>198.701486375</v>
      </c>
      <c r="N987">
        <v>1</v>
      </c>
      <c r="O987">
        <v>198.701486375</v>
      </c>
      <c r="P987" t="s">
        <v>615</v>
      </c>
      <c r="Q987" s="111">
        <f>+VLOOKUP(I987,'Selectable Table'!AB:AC,2,0)</f>
        <v>0</v>
      </c>
    </row>
    <row r="988" spans="1:17" x14ac:dyDescent="0.25">
      <c r="A988" s="111" t="str">
        <f>+VLOOKUP(C988,'Selectable Table'!D:EB,2,0)</f>
        <v>MERCK</v>
      </c>
      <c r="B988" t="s">
        <v>686</v>
      </c>
      <c r="C988" t="s">
        <v>133</v>
      </c>
      <c r="D988" t="s">
        <v>336</v>
      </c>
      <c r="E988" t="s">
        <v>93</v>
      </c>
      <c r="F988" s="111">
        <f>+VLOOKUP(C988,'Selectable Table'!O:P,2,0)</f>
        <v>40700</v>
      </c>
      <c r="G988" s="111" t="str">
        <f>+VLOOKUP(F988,'Selectable Table'!P:Q,2,0)</f>
        <v>Revenues - Third Parties</v>
      </c>
      <c r="I988" t="s">
        <v>253</v>
      </c>
      <c r="J988" s="111">
        <v>2026</v>
      </c>
      <c r="K988" s="111">
        <v>7</v>
      </c>
      <c r="L988" s="111" t="s">
        <v>94</v>
      </c>
      <c r="M988">
        <v>304.50841137499998</v>
      </c>
      <c r="N988">
        <v>1</v>
      </c>
      <c r="O988">
        <v>304.50841137499998</v>
      </c>
      <c r="P988" t="s">
        <v>615</v>
      </c>
      <c r="Q988" s="111">
        <f>+VLOOKUP(I988,'Selectable Table'!AB:AC,2,0)</f>
        <v>0</v>
      </c>
    </row>
    <row r="989" spans="1:17" x14ac:dyDescent="0.25">
      <c r="A989" s="111" t="str">
        <f>+VLOOKUP(C989,'Selectable Table'!D:EB,2,0)</f>
        <v>MERCK</v>
      </c>
      <c r="B989" t="s">
        <v>686</v>
      </c>
      <c r="C989" t="s">
        <v>133</v>
      </c>
      <c r="D989" t="s">
        <v>336</v>
      </c>
      <c r="E989" t="s">
        <v>104</v>
      </c>
      <c r="F989" s="111">
        <f>+VLOOKUP(C989,'Selectable Table'!O:P,2,0)</f>
        <v>40700</v>
      </c>
      <c r="G989" s="111" t="str">
        <f>+VLOOKUP(F989,'Selectable Table'!P:Q,2,0)</f>
        <v>Revenues - Third Parties</v>
      </c>
      <c r="I989" t="s">
        <v>699</v>
      </c>
      <c r="J989" s="111">
        <v>2026</v>
      </c>
      <c r="K989" s="111">
        <v>7</v>
      </c>
      <c r="L989" s="111" t="s">
        <v>94</v>
      </c>
      <c r="M989">
        <v>52.981838000000003</v>
      </c>
      <c r="N989">
        <v>1</v>
      </c>
      <c r="O989">
        <v>52.981838000000003</v>
      </c>
      <c r="P989" t="s">
        <v>615</v>
      </c>
      <c r="Q989" s="111">
        <f>+VLOOKUP(I989,'Selectable Table'!AB:AC,2,0)</f>
        <v>0</v>
      </c>
    </row>
    <row r="990" spans="1:17" x14ac:dyDescent="0.25">
      <c r="A990" s="111" t="str">
        <f>+VLOOKUP(C990,'Selectable Table'!D:EB,2,0)</f>
        <v>MERCK</v>
      </c>
      <c r="B990" t="s">
        <v>686</v>
      </c>
      <c r="C990" t="s">
        <v>133</v>
      </c>
      <c r="D990" t="s">
        <v>336</v>
      </c>
      <c r="E990" t="s">
        <v>104</v>
      </c>
      <c r="F990" s="111">
        <f>+VLOOKUP(C990,'Selectable Table'!O:P,2,0)</f>
        <v>40700</v>
      </c>
      <c r="G990" s="111" t="str">
        <f>+VLOOKUP(F990,'Selectable Table'!P:Q,2,0)</f>
        <v>Revenues - Third Parties</v>
      </c>
      <c r="I990" t="s">
        <v>120</v>
      </c>
      <c r="J990" s="111">
        <v>2026</v>
      </c>
      <c r="K990" s="111">
        <v>7</v>
      </c>
      <c r="L990" s="111" t="s">
        <v>94</v>
      </c>
      <c r="M990">
        <v>132.45459499999998</v>
      </c>
      <c r="N990">
        <v>1</v>
      </c>
      <c r="O990">
        <v>132.45459499999998</v>
      </c>
      <c r="P990" t="s">
        <v>615</v>
      </c>
      <c r="Q990" s="111">
        <f>+VLOOKUP(I990,'Selectable Table'!AB:AC,2,0)</f>
        <v>0</v>
      </c>
    </row>
    <row r="991" spans="1:17" x14ac:dyDescent="0.25">
      <c r="A991" s="111" t="str">
        <f>+VLOOKUP(C991,'Selectable Table'!D:EB,2,0)</f>
        <v>MERCK</v>
      </c>
      <c r="B991" t="s">
        <v>687</v>
      </c>
      <c r="C991" t="s">
        <v>133</v>
      </c>
      <c r="D991" t="s">
        <v>336</v>
      </c>
      <c r="E991" t="s">
        <v>93</v>
      </c>
      <c r="F991" s="111">
        <f>+VLOOKUP(C991,'Selectable Table'!O:P,2,0)</f>
        <v>40700</v>
      </c>
      <c r="G991" s="111" t="str">
        <f>+VLOOKUP(F991,'Selectable Table'!P:Q,2,0)</f>
        <v>Revenues - Third Parties</v>
      </c>
      <c r="I991" t="s">
        <v>2482</v>
      </c>
      <c r="J991" s="111">
        <v>2026</v>
      </c>
      <c r="K991" s="111">
        <v>7</v>
      </c>
      <c r="L991" s="111" t="s">
        <v>94</v>
      </c>
      <c r="M991">
        <v>83.264171812499995</v>
      </c>
      <c r="N991">
        <v>1</v>
      </c>
      <c r="O991">
        <v>83.264171812499995</v>
      </c>
      <c r="P991" t="s">
        <v>615</v>
      </c>
      <c r="Q991" s="111">
        <f>+VLOOKUP(I991,'Selectable Table'!AB:AC,2,0)</f>
        <v>0</v>
      </c>
    </row>
    <row r="992" spans="1:17" x14ac:dyDescent="0.25">
      <c r="A992" s="111" t="str">
        <f>+VLOOKUP(C992,'Selectable Table'!D:EB,2,0)</f>
        <v>MERCK</v>
      </c>
      <c r="B992" t="s">
        <v>687</v>
      </c>
      <c r="C992" t="s">
        <v>133</v>
      </c>
      <c r="D992" t="s">
        <v>336</v>
      </c>
      <c r="E992" t="s">
        <v>93</v>
      </c>
      <c r="F992" s="111">
        <f>+VLOOKUP(C992,'Selectable Table'!O:P,2,0)</f>
        <v>40700</v>
      </c>
      <c r="G992" s="111" t="str">
        <f>+VLOOKUP(F992,'Selectable Table'!P:Q,2,0)</f>
        <v>Revenues - Third Parties</v>
      </c>
      <c r="I992" t="s">
        <v>253</v>
      </c>
      <c r="J992" s="111">
        <v>2026</v>
      </c>
      <c r="K992" s="111">
        <v>7</v>
      </c>
      <c r="L992" s="111" t="s">
        <v>94</v>
      </c>
      <c r="M992">
        <v>304.50841137499998</v>
      </c>
      <c r="N992">
        <v>1</v>
      </c>
      <c r="O992">
        <v>304.50841137499998</v>
      </c>
      <c r="P992" t="s">
        <v>615</v>
      </c>
      <c r="Q992" s="111">
        <f>+VLOOKUP(I992,'Selectable Table'!AB:AC,2,0)</f>
        <v>0</v>
      </c>
    </row>
    <row r="993" spans="1:17" x14ac:dyDescent="0.25">
      <c r="A993" s="111" t="str">
        <f>+VLOOKUP(C993,'Selectable Table'!D:EB,2,0)</f>
        <v>MERCK</v>
      </c>
      <c r="B993" t="s">
        <v>687</v>
      </c>
      <c r="C993" t="s">
        <v>133</v>
      </c>
      <c r="D993" t="s">
        <v>336</v>
      </c>
      <c r="E993" t="s">
        <v>101</v>
      </c>
      <c r="F993" s="111">
        <f>+VLOOKUP(C993,'Selectable Table'!O:P,2,0)</f>
        <v>40700</v>
      </c>
      <c r="G993" s="111" t="str">
        <f>+VLOOKUP(F993,'Selectable Table'!P:Q,2,0)</f>
        <v>Revenues - Third Parties</v>
      </c>
      <c r="I993" t="s">
        <v>269</v>
      </c>
      <c r="J993" s="111">
        <v>2026</v>
      </c>
      <c r="K993" s="111">
        <v>7</v>
      </c>
      <c r="L993" s="111" t="s">
        <v>94</v>
      </c>
      <c r="M993">
        <v>963.75282500000014</v>
      </c>
      <c r="N993">
        <v>1</v>
      </c>
      <c r="O993">
        <v>963.75282500000014</v>
      </c>
      <c r="P993" t="s">
        <v>615</v>
      </c>
      <c r="Q993" s="111">
        <f>+VLOOKUP(I993,'Selectable Table'!AB:AC,2,0)</f>
        <v>1</v>
      </c>
    </row>
    <row r="994" spans="1:17" x14ac:dyDescent="0.25">
      <c r="A994" s="111" t="str">
        <f>+VLOOKUP(C994,'Selectable Table'!D:EB,2,0)</f>
        <v>MERCK</v>
      </c>
      <c r="B994" t="s">
        <v>688</v>
      </c>
      <c r="C994" t="s">
        <v>133</v>
      </c>
      <c r="D994" t="s">
        <v>336</v>
      </c>
      <c r="E994" t="s">
        <v>102</v>
      </c>
      <c r="F994" s="111">
        <f>+VLOOKUP(C994,'Selectable Table'!O:P,2,0)</f>
        <v>40700</v>
      </c>
      <c r="G994" s="111" t="str">
        <f>+VLOOKUP(F994,'Selectable Table'!P:Q,2,0)</f>
        <v>Revenues - Third Parties</v>
      </c>
      <c r="I994" t="s">
        <v>186</v>
      </c>
      <c r="J994" s="111">
        <v>2026</v>
      </c>
      <c r="K994" s="111">
        <v>7</v>
      </c>
      <c r="L994" s="111" t="s">
        <v>94</v>
      </c>
      <c r="M994">
        <v>122.63806362499999</v>
      </c>
      <c r="N994">
        <v>1</v>
      </c>
      <c r="O994">
        <v>122.63806362499999</v>
      </c>
      <c r="P994" t="s">
        <v>615</v>
      </c>
      <c r="Q994" s="111">
        <f>+VLOOKUP(I994,'Selectable Table'!AB:AC,2,0)</f>
        <v>1</v>
      </c>
    </row>
    <row r="995" spans="1:17" x14ac:dyDescent="0.25">
      <c r="A995" s="111" t="str">
        <f>+VLOOKUP(C995,'Selectable Table'!D:EB,2,0)</f>
        <v>MERCK</v>
      </c>
      <c r="B995" t="s">
        <v>688</v>
      </c>
      <c r="C995" t="s">
        <v>133</v>
      </c>
      <c r="D995" t="s">
        <v>336</v>
      </c>
      <c r="E995" t="s">
        <v>93</v>
      </c>
      <c r="F995" s="111">
        <f>+VLOOKUP(C995,'Selectable Table'!O:P,2,0)</f>
        <v>40700</v>
      </c>
      <c r="G995" s="111" t="str">
        <f>+VLOOKUP(F995,'Selectable Table'!P:Q,2,0)</f>
        <v>Revenues - Third Parties</v>
      </c>
      <c r="I995" t="s">
        <v>658</v>
      </c>
      <c r="J995" s="111">
        <v>2026</v>
      </c>
      <c r="K995" s="111">
        <v>7</v>
      </c>
      <c r="L995" s="111" t="s">
        <v>94</v>
      </c>
      <c r="M995">
        <v>121.39385256250002</v>
      </c>
      <c r="N995">
        <v>1</v>
      </c>
      <c r="O995">
        <v>121.39385256250002</v>
      </c>
      <c r="P995" t="s">
        <v>615</v>
      </c>
      <c r="Q995" s="111">
        <f>+VLOOKUP(I995,'Selectable Table'!AB:AC,2,0)</f>
        <v>0</v>
      </c>
    </row>
    <row r="996" spans="1:17" x14ac:dyDescent="0.25">
      <c r="A996" s="111" t="str">
        <f>+VLOOKUP(C996,'Selectable Table'!D:EB,2,0)</f>
        <v>MERCK</v>
      </c>
      <c r="B996" t="s">
        <v>688</v>
      </c>
      <c r="C996" t="s">
        <v>133</v>
      </c>
      <c r="D996" t="s">
        <v>336</v>
      </c>
      <c r="E996" t="s">
        <v>105</v>
      </c>
      <c r="F996" s="111">
        <f>+VLOOKUP(C996,'Selectable Table'!O:P,2,0)</f>
        <v>40700</v>
      </c>
      <c r="G996" s="111" t="str">
        <f>+VLOOKUP(F996,'Selectable Table'!P:Q,2,0)</f>
        <v>Revenues - Third Parties</v>
      </c>
      <c r="I996" t="s">
        <v>670</v>
      </c>
      <c r="J996" s="111">
        <v>2026</v>
      </c>
      <c r="K996" s="111">
        <v>7</v>
      </c>
      <c r="L996" s="111" t="s">
        <v>94</v>
      </c>
      <c r="M996">
        <v>198.701486375</v>
      </c>
      <c r="N996">
        <v>1</v>
      </c>
      <c r="O996">
        <v>198.701486375</v>
      </c>
      <c r="P996" t="s">
        <v>615</v>
      </c>
      <c r="Q996" s="111">
        <f>+VLOOKUP(I996,'Selectable Table'!AB:AC,2,0)</f>
        <v>0</v>
      </c>
    </row>
    <row r="997" spans="1:17" x14ac:dyDescent="0.25">
      <c r="A997" s="111" t="str">
        <f>+VLOOKUP(C997,'Selectable Table'!D:EB,2,0)</f>
        <v>MERCK</v>
      </c>
      <c r="B997" t="s">
        <v>688</v>
      </c>
      <c r="C997" t="s">
        <v>133</v>
      </c>
      <c r="D997" t="s">
        <v>336</v>
      </c>
      <c r="E997" t="s">
        <v>93</v>
      </c>
      <c r="F997" s="111">
        <f>+VLOOKUP(C997,'Selectable Table'!O:P,2,0)</f>
        <v>40700</v>
      </c>
      <c r="G997" s="111" t="str">
        <f>+VLOOKUP(F997,'Selectable Table'!P:Q,2,0)</f>
        <v>Revenues - Third Parties</v>
      </c>
      <c r="I997" t="s">
        <v>142</v>
      </c>
      <c r="J997" s="111">
        <v>2026</v>
      </c>
      <c r="K997" s="111">
        <v>7</v>
      </c>
      <c r="L997" s="111" t="s">
        <v>94</v>
      </c>
      <c r="M997">
        <v>123.0005503125</v>
      </c>
      <c r="N997">
        <v>1</v>
      </c>
      <c r="O997">
        <v>123.0005503125</v>
      </c>
      <c r="P997" t="s">
        <v>615</v>
      </c>
      <c r="Q997" s="111">
        <f>+VLOOKUP(I997,'Selectable Table'!AB:AC,2,0)</f>
        <v>0</v>
      </c>
    </row>
    <row r="998" spans="1:17" x14ac:dyDescent="0.25">
      <c r="A998" s="111" t="str">
        <f>+VLOOKUP(C998,'Selectable Table'!D:EB,2,0)</f>
        <v>MERCK</v>
      </c>
      <c r="B998" t="s">
        <v>688</v>
      </c>
      <c r="C998" t="s">
        <v>133</v>
      </c>
      <c r="D998" t="s">
        <v>336</v>
      </c>
      <c r="E998" t="s">
        <v>93</v>
      </c>
      <c r="F998" s="111">
        <f>+VLOOKUP(C998,'Selectable Table'!O:P,2,0)</f>
        <v>40700</v>
      </c>
      <c r="G998" s="111" t="str">
        <f>+VLOOKUP(F998,'Selectable Table'!P:Q,2,0)</f>
        <v>Revenues - Third Parties</v>
      </c>
      <c r="I998" t="s">
        <v>253</v>
      </c>
      <c r="J998" s="111">
        <v>2026</v>
      </c>
      <c r="K998" s="111">
        <v>7</v>
      </c>
      <c r="L998" s="111" t="s">
        <v>94</v>
      </c>
      <c r="M998">
        <v>304.50841137499998</v>
      </c>
      <c r="N998">
        <v>1</v>
      </c>
      <c r="O998">
        <v>304.50841137499998</v>
      </c>
      <c r="P998" t="s">
        <v>615</v>
      </c>
      <c r="Q998" s="111">
        <f>+VLOOKUP(I998,'Selectable Table'!AB:AC,2,0)</f>
        <v>0</v>
      </c>
    </row>
    <row r="999" spans="1:17" x14ac:dyDescent="0.25">
      <c r="A999" s="111" t="str">
        <f>+VLOOKUP(C999,'Selectable Table'!D:EB,2,0)</f>
        <v>MERCK</v>
      </c>
      <c r="B999" t="s">
        <v>688</v>
      </c>
      <c r="C999" t="s">
        <v>133</v>
      </c>
      <c r="D999" t="s">
        <v>336</v>
      </c>
      <c r="E999" t="s">
        <v>105</v>
      </c>
      <c r="F999" s="111">
        <f>+VLOOKUP(C999,'Selectable Table'!O:P,2,0)</f>
        <v>40700</v>
      </c>
      <c r="G999" s="111" t="str">
        <f>+VLOOKUP(F999,'Selectable Table'!P:Q,2,0)</f>
        <v>Revenues - Third Parties</v>
      </c>
      <c r="I999" t="s">
        <v>144</v>
      </c>
      <c r="J999" s="111">
        <v>2026</v>
      </c>
      <c r="K999" s="111">
        <v>7</v>
      </c>
      <c r="L999" s="111" t="s">
        <v>94</v>
      </c>
      <c r="M999">
        <v>99.350743187500001</v>
      </c>
      <c r="N999">
        <v>1</v>
      </c>
      <c r="O999">
        <v>99.350743187500001</v>
      </c>
      <c r="P999" t="s">
        <v>615</v>
      </c>
      <c r="Q999" s="111">
        <f>+VLOOKUP(I999,'Selectable Table'!AB:AC,2,0)</f>
        <v>0</v>
      </c>
    </row>
    <row r="1000" spans="1:17" x14ac:dyDescent="0.25">
      <c r="A1000" s="111" t="str">
        <f>+VLOOKUP(C1000,'Selectable Table'!D:EB,2,0)</f>
        <v>MERCK</v>
      </c>
      <c r="B1000" t="s">
        <v>688</v>
      </c>
      <c r="C1000" t="s">
        <v>133</v>
      </c>
      <c r="D1000" t="s">
        <v>336</v>
      </c>
      <c r="E1000" t="s">
        <v>105</v>
      </c>
      <c r="F1000" s="111">
        <f>+VLOOKUP(C1000,'Selectable Table'!O:P,2,0)</f>
        <v>40700</v>
      </c>
      <c r="G1000" s="111" t="str">
        <f>+VLOOKUP(F1000,'Selectable Table'!P:Q,2,0)</f>
        <v>Revenues - Third Parties</v>
      </c>
      <c r="I1000" t="s">
        <v>158</v>
      </c>
      <c r="J1000" s="111">
        <v>2026</v>
      </c>
      <c r="K1000" s="111">
        <v>7</v>
      </c>
      <c r="L1000" s="111" t="s">
        <v>94</v>
      </c>
      <c r="M1000">
        <v>170.29036762499999</v>
      </c>
      <c r="N1000">
        <v>1</v>
      </c>
      <c r="O1000">
        <v>170.29036762499999</v>
      </c>
      <c r="P1000" t="s">
        <v>615</v>
      </c>
      <c r="Q1000" s="111">
        <f>+VLOOKUP(I1000,'Selectable Table'!AB:AC,2,0)</f>
        <v>0</v>
      </c>
    </row>
    <row r="1001" spans="1:17" x14ac:dyDescent="0.25">
      <c r="A1001" s="111" t="str">
        <f>+VLOOKUP(C1001,'Selectable Table'!D:EB,2,0)</f>
        <v>MERCK</v>
      </c>
      <c r="B1001" t="s">
        <v>689</v>
      </c>
      <c r="C1001" t="s">
        <v>133</v>
      </c>
      <c r="D1001" t="s">
        <v>336</v>
      </c>
      <c r="E1001" t="s">
        <v>93</v>
      </c>
      <c r="F1001" s="111">
        <f>+VLOOKUP(C1001,'Selectable Table'!O:P,2,0)</f>
        <v>40700</v>
      </c>
      <c r="G1001" s="111" t="str">
        <f>+VLOOKUP(F1001,'Selectable Table'!P:Q,2,0)</f>
        <v>Revenues - Third Parties</v>
      </c>
      <c r="I1001" t="s">
        <v>658</v>
      </c>
      <c r="J1001" s="111">
        <v>2026</v>
      </c>
      <c r="K1001" s="111">
        <v>7</v>
      </c>
      <c r="L1001" s="111" t="s">
        <v>94</v>
      </c>
      <c r="M1001">
        <v>242.78770512500003</v>
      </c>
      <c r="N1001">
        <v>1</v>
      </c>
      <c r="O1001">
        <v>242.78770512500003</v>
      </c>
      <c r="P1001" t="s">
        <v>615</v>
      </c>
      <c r="Q1001" s="111">
        <f>+VLOOKUP(I1001,'Selectable Table'!AB:AC,2,0)</f>
        <v>0</v>
      </c>
    </row>
    <row r="1002" spans="1:17" x14ac:dyDescent="0.25">
      <c r="A1002" s="111" t="str">
        <f>+VLOOKUP(C1002,'Selectable Table'!D:EB,2,0)</f>
        <v>MERCK</v>
      </c>
      <c r="B1002" t="s">
        <v>689</v>
      </c>
      <c r="C1002" t="s">
        <v>133</v>
      </c>
      <c r="D1002" t="s">
        <v>336</v>
      </c>
      <c r="E1002" t="s">
        <v>105</v>
      </c>
      <c r="F1002" s="111">
        <f>+VLOOKUP(C1002,'Selectable Table'!O:P,2,0)</f>
        <v>40700</v>
      </c>
      <c r="G1002" s="111" t="str">
        <f>+VLOOKUP(F1002,'Selectable Table'!P:Q,2,0)</f>
        <v>Revenues - Third Parties</v>
      </c>
      <c r="I1002" t="s">
        <v>670</v>
      </c>
      <c r="J1002" s="111">
        <v>2026</v>
      </c>
      <c r="K1002" s="111">
        <v>7</v>
      </c>
      <c r="L1002" s="111" t="s">
        <v>94</v>
      </c>
      <c r="M1002">
        <v>99.350743187500001</v>
      </c>
      <c r="N1002">
        <v>1</v>
      </c>
      <c r="O1002">
        <v>99.350743187500001</v>
      </c>
      <c r="P1002" t="s">
        <v>615</v>
      </c>
      <c r="Q1002" s="111">
        <f>+VLOOKUP(I1002,'Selectable Table'!AB:AC,2,0)</f>
        <v>0</v>
      </c>
    </row>
    <row r="1003" spans="1:17" x14ac:dyDescent="0.25">
      <c r="A1003" s="111" t="str">
        <f>+VLOOKUP(C1003,'Selectable Table'!D:EB,2,0)</f>
        <v>MERCK</v>
      </c>
      <c r="B1003" t="s">
        <v>689</v>
      </c>
      <c r="C1003" t="s">
        <v>133</v>
      </c>
      <c r="D1003" t="s">
        <v>336</v>
      </c>
      <c r="E1003" t="s">
        <v>93</v>
      </c>
      <c r="F1003" s="111">
        <f>+VLOOKUP(C1003,'Selectable Table'!O:P,2,0)</f>
        <v>40700</v>
      </c>
      <c r="G1003" s="111" t="str">
        <f>+VLOOKUP(F1003,'Selectable Table'!P:Q,2,0)</f>
        <v>Revenues - Third Parties</v>
      </c>
      <c r="I1003" t="s">
        <v>253</v>
      </c>
      <c r="J1003" s="111">
        <v>2026</v>
      </c>
      <c r="K1003" s="111">
        <v>7</v>
      </c>
      <c r="L1003" s="111" t="s">
        <v>94</v>
      </c>
      <c r="M1003">
        <v>304.50841137499998</v>
      </c>
      <c r="N1003">
        <v>1</v>
      </c>
      <c r="O1003">
        <v>304.50841137499998</v>
      </c>
      <c r="P1003" t="s">
        <v>615</v>
      </c>
      <c r="Q1003" s="111">
        <f>+VLOOKUP(I1003,'Selectable Table'!AB:AC,2,0)</f>
        <v>0</v>
      </c>
    </row>
    <row r="1004" spans="1:17" x14ac:dyDescent="0.25">
      <c r="A1004" s="111" t="str">
        <f>+VLOOKUP(C1004,'Selectable Table'!D:EB,2,0)</f>
        <v>MERCK</v>
      </c>
      <c r="B1004" t="s">
        <v>689</v>
      </c>
      <c r="C1004" t="s">
        <v>133</v>
      </c>
      <c r="D1004" t="s">
        <v>336</v>
      </c>
      <c r="E1004" t="s">
        <v>105</v>
      </c>
      <c r="F1004" s="111">
        <f>+VLOOKUP(C1004,'Selectable Table'!O:P,2,0)</f>
        <v>40700</v>
      </c>
      <c r="G1004" s="111" t="str">
        <f>+VLOOKUP(F1004,'Selectable Table'!P:Q,2,0)</f>
        <v>Revenues - Third Parties</v>
      </c>
      <c r="I1004" t="s">
        <v>144</v>
      </c>
      <c r="J1004" s="111">
        <v>2026</v>
      </c>
      <c r="K1004" s="111">
        <v>7</v>
      </c>
      <c r="L1004" s="111" t="s">
        <v>94</v>
      </c>
      <c r="M1004">
        <v>99.350743187500001</v>
      </c>
      <c r="N1004">
        <v>1</v>
      </c>
      <c r="O1004">
        <v>99.350743187500001</v>
      </c>
      <c r="P1004" t="s">
        <v>615</v>
      </c>
      <c r="Q1004" s="111">
        <f>+VLOOKUP(I1004,'Selectable Table'!AB:AC,2,0)</f>
        <v>0</v>
      </c>
    </row>
    <row r="1005" spans="1:17" x14ac:dyDescent="0.25">
      <c r="A1005" s="111" t="str">
        <f>+VLOOKUP(C1005,'Selectable Table'!D:EB,2,0)</f>
        <v>MERCK</v>
      </c>
      <c r="B1005" t="s">
        <v>689</v>
      </c>
      <c r="C1005" t="s">
        <v>133</v>
      </c>
      <c r="D1005" t="s">
        <v>336</v>
      </c>
      <c r="E1005" t="s">
        <v>105</v>
      </c>
      <c r="F1005" s="111">
        <f>+VLOOKUP(C1005,'Selectable Table'!O:P,2,0)</f>
        <v>40700</v>
      </c>
      <c r="G1005" s="111" t="str">
        <f>+VLOOKUP(F1005,'Selectable Table'!P:Q,2,0)</f>
        <v>Revenues - Third Parties</v>
      </c>
      <c r="I1005" t="s">
        <v>158</v>
      </c>
      <c r="J1005" s="111">
        <v>2026</v>
      </c>
      <c r="K1005" s="111">
        <v>7</v>
      </c>
      <c r="L1005" s="111" t="s">
        <v>94</v>
      </c>
      <c r="M1005">
        <v>510.87110287499996</v>
      </c>
      <c r="N1005">
        <v>1</v>
      </c>
      <c r="O1005">
        <v>510.87110287499996</v>
      </c>
      <c r="P1005" t="s">
        <v>615</v>
      </c>
      <c r="Q1005" s="111">
        <f>+VLOOKUP(I1005,'Selectable Table'!AB:AC,2,0)</f>
        <v>0</v>
      </c>
    </row>
    <row r="1006" spans="1:17" x14ac:dyDescent="0.25">
      <c r="A1006" s="111" t="str">
        <f>+VLOOKUP(C1006,'Selectable Table'!D:EB,2,0)</f>
        <v>MERCK</v>
      </c>
      <c r="B1006" t="s">
        <v>173</v>
      </c>
      <c r="C1006" t="s">
        <v>133</v>
      </c>
      <c r="D1006" t="s">
        <v>336</v>
      </c>
      <c r="E1006" t="s">
        <v>105</v>
      </c>
      <c r="F1006" s="111">
        <f>+VLOOKUP(C1006,'Selectable Table'!O:P,2,0)</f>
        <v>40700</v>
      </c>
      <c r="G1006" s="111" t="str">
        <f>+VLOOKUP(F1006,'Selectable Table'!P:Q,2,0)</f>
        <v>Revenues - Third Parties</v>
      </c>
      <c r="I1006" t="s">
        <v>670</v>
      </c>
      <c r="J1006" s="111">
        <v>2026</v>
      </c>
      <c r="K1006" s="111">
        <v>7</v>
      </c>
      <c r="L1006" s="111" t="s">
        <v>94</v>
      </c>
      <c r="M1006">
        <v>496.75371593750003</v>
      </c>
      <c r="N1006">
        <v>1</v>
      </c>
      <c r="O1006">
        <v>496.75371593750003</v>
      </c>
      <c r="P1006" t="s">
        <v>615</v>
      </c>
      <c r="Q1006" s="111">
        <f>+VLOOKUP(I1006,'Selectable Table'!AB:AC,2,0)</f>
        <v>0</v>
      </c>
    </row>
    <row r="1007" spans="1:17" x14ac:dyDescent="0.25">
      <c r="A1007" s="111" t="str">
        <f>+VLOOKUP(C1007,'Selectable Table'!D:EB,2,0)</f>
        <v>MERCK</v>
      </c>
      <c r="B1007" t="s">
        <v>173</v>
      </c>
      <c r="C1007" t="s">
        <v>133</v>
      </c>
      <c r="D1007" t="s">
        <v>336</v>
      </c>
      <c r="E1007" t="s">
        <v>93</v>
      </c>
      <c r="F1007" s="111">
        <f>+VLOOKUP(C1007,'Selectable Table'!O:P,2,0)</f>
        <v>40700</v>
      </c>
      <c r="G1007" s="111" t="str">
        <f>+VLOOKUP(F1007,'Selectable Table'!P:Q,2,0)</f>
        <v>Revenues - Third Parties</v>
      </c>
      <c r="I1007" t="s">
        <v>253</v>
      </c>
      <c r="J1007" s="111">
        <v>2026</v>
      </c>
      <c r="K1007" s="111">
        <v>7</v>
      </c>
      <c r="L1007" s="111" t="s">
        <v>94</v>
      </c>
      <c r="M1007">
        <v>304.50841137499998</v>
      </c>
      <c r="N1007">
        <v>1</v>
      </c>
      <c r="O1007">
        <v>304.50841137499998</v>
      </c>
      <c r="P1007" t="s">
        <v>615</v>
      </c>
      <c r="Q1007" s="111">
        <f>+VLOOKUP(I1007,'Selectable Table'!AB:AC,2,0)</f>
        <v>0</v>
      </c>
    </row>
    <row r="1008" spans="1:17" x14ac:dyDescent="0.25">
      <c r="A1008" s="111" t="str">
        <f>+VLOOKUP(C1008,'Selectable Table'!D:EB,2,0)</f>
        <v>MERCK</v>
      </c>
      <c r="B1008" t="s">
        <v>174</v>
      </c>
      <c r="C1008" t="s">
        <v>133</v>
      </c>
      <c r="D1008" t="s">
        <v>336</v>
      </c>
      <c r="E1008" t="s">
        <v>93</v>
      </c>
      <c r="F1008" s="111">
        <f>+VLOOKUP(C1008,'Selectable Table'!O:P,2,0)</f>
        <v>40700</v>
      </c>
      <c r="G1008" s="111" t="str">
        <f>+VLOOKUP(F1008,'Selectable Table'!P:Q,2,0)</f>
        <v>Revenues - Third Parties</v>
      </c>
      <c r="I1008" t="s">
        <v>2482</v>
      </c>
      <c r="J1008" s="111">
        <v>2026</v>
      </c>
      <c r="K1008" s="111">
        <v>7</v>
      </c>
      <c r="L1008" s="111" t="s">
        <v>94</v>
      </c>
      <c r="M1008">
        <v>27.7547239375</v>
      </c>
      <c r="N1008">
        <v>1</v>
      </c>
      <c r="O1008">
        <v>27.7547239375</v>
      </c>
      <c r="P1008" t="s">
        <v>615</v>
      </c>
      <c r="Q1008" s="111">
        <f>+VLOOKUP(I1008,'Selectable Table'!AB:AC,2,0)</f>
        <v>0</v>
      </c>
    </row>
    <row r="1009" spans="1:17" x14ac:dyDescent="0.25">
      <c r="A1009" s="111" t="str">
        <f>+VLOOKUP(C1009,'Selectable Table'!D:EB,2,0)</f>
        <v>MERCK</v>
      </c>
      <c r="B1009" t="s">
        <v>174</v>
      </c>
      <c r="C1009" t="s">
        <v>133</v>
      </c>
      <c r="D1009" t="s">
        <v>336</v>
      </c>
      <c r="E1009" t="s">
        <v>93</v>
      </c>
      <c r="F1009" s="111">
        <f>+VLOOKUP(C1009,'Selectable Table'!O:P,2,0)</f>
        <v>40700</v>
      </c>
      <c r="G1009" s="111" t="str">
        <f>+VLOOKUP(F1009,'Selectable Table'!P:Q,2,0)</f>
        <v>Revenues - Third Parties</v>
      </c>
      <c r="I1009" t="s">
        <v>253</v>
      </c>
      <c r="J1009" s="111">
        <v>2026</v>
      </c>
      <c r="K1009" s="111">
        <v>7</v>
      </c>
      <c r="L1009" s="111" t="s">
        <v>94</v>
      </c>
      <c r="M1009">
        <v>304.50841137499998</v>
      </c>
      <c r="N1009">
        <v>1</v>
      </c>
      <c r="O1009">
        <v>304.50841137499998</v>
      </c>
      <c r="P1009" t="s">
        <v>615</v>
      </c>
      <c r="Q1009" s="111">
        <f>+VLOOKUP(I1009,'Selectable Table'!AB:AC,2,0)</f>
        <v>0</v>
      </c>
    </row>
    <row r="1010" spans="1:17" x14ac:dyDescent="0.25">
      <c r="A1010" s="111" t="str">
        <f>+VLOOKUP(C1010,'Selectable Table'!D:EB,2,0)</f>
        <v>MERCK</v>
      </c>
      <c r="B1010" t="s">
        <v>174</v>
      </c>
      <c r="C1010" t="s">
        <v>133</v>
      </c>
      <c r="D1010" t="s">
        <v>336</v>
      </c>
      <c r="E1010" t="s">
        <v>101</v>
      </c>
      <c r="F1010" s="111">
        <f>+VLOOKUP(C1010,'Selectable Table'!O:P,2,0)</f>
        <v>40700</v>
      </c>
      <c r="G1010" s="111" t="str">
        <f>+VLOOKUP(F1010,'Selectable Table'!P:Q,2,0)</f>
        <v>Revenues - Third Parties</v>
      </c>
      <c r="I1010" t="s">
        <v>269</v>
      </c>
      <c r="J1010" s="111">
        <v>2026</v>
      </c>
      <c r="K1010" s="111">
        <v>7</v>
      </c>
      <c r="L1010" s="111" t="s">
        <v>94</v>
      </c>
      <c r="M1010">
        <v>460.48607499999997</v>
      </c>
      <c r="N1010">
        <v>1</v>
      </c>
      <c r="O1010">
        <v>460.48607499999997</v>
      </c>
      <c r="P1010" t="s">
        <v>615</v>
      </c>
      <c r="Q1010" s="111">
        <f>+VLOOKUP(I1010,'Selectable Table'!AB:AC,2,0)</f>
        <v>1</v>
      </c>
    </row>
    <row r="1011" spans="1:17" x14ac:dyDescent="0.25">
      <c r="A1011" s="111" t="str">
        <f>+VLOOKUP(C1011,'Selectable Table'!D:EB,2,0)</f>
        <v>MERCK</v>
      </c>
      <c r="B1011" t="s">
        <v>691</v>
      </c>
      <c r="C1011" t="s">
        <v>133</v>
      </c>
      <c r="D1011" t="s">
        <v>336</v>
      </c>
      <c r="E1011" t="s">
        <v>102</v>
      </c>
      <c r="F1011" s="111">
        <f>+VLOOKUP(C1011,'Selectable Table'!O:P,2,0)</f>
        <v>40700</v>
      </c>
      <c r="G1011" s="111" t="str">
        <f>+VLOOKUP(F1011,'Selectable Table'!P:Q,2,0)</f>
        <v>Revenues - Third Parties</v>
      </c>
      <c r="I1011" t="s">
        <v>125</v>
      </c>
      <c r="J1011" s="111">
        <v>2026</v>
      </c>
      <c r="K1011" s="111">
        <v>7</v>
      </c>
      <c r="L1011" s="111" t="s">
        <v>94</v>
      </c>
      <c r="M1011">
        <v>246.05008531250002</v>
      </c>
      <c r="N1011">
        <v>1</v>
      </c>
      <c r="O1011">
        <v>246.05008531250002</v>
      </c>
      <c r="P1011" t="s">
        <v>615</v>
      </c>
      <c r="Q1011" s="111">
        <f>+VLOOKUP(I1011,'Selectable Table'!AB:AC,2,0)</f>
        <v>1</v>
      </c>
    </row>
    <row r="1012" spans="1:17" x14ac:dyDescent="0.25">
      <c r="A1012" s="111" t="str">
        <f>+VLOOKUP(C1012,'Selectable Table'!D:EB,2,0)</f>
        <v>MERCK</v>
      </c>
      <c r="B1012" t="s">
        <v>691</v>
      </c>
      <c r="C1012" t="s">
        <v>133</v>
      </c>
      <c r="D1012" t="s">
        <v>336</v>
      </c>
      <c r="E1012" t="s">
        <v>93</v>
      </c>
      <c r="F1012" s="111">
        <f>+VLOOKUP(C1012,'Selectable Table'!O:P,2,0)</f>
        <v>40700</v>
      </c>
      <c r="G1012" s="111" t="str">
        <f>+VLOOKUP(F1012,'Selectable Table'!P:Q,2,0)</f>
        <v>Revenues - Third Parties</v>
      </c>
      <c r="I1012" t="s">
        <v>658</v>
      </c>
      <c r="J1012" s="111">
        <v>2026</v>
      </c>
      <c r="K1012" s="111">
        <v>7</v>
      </c>
      <c r="L1012" s="111" t="s">
        <v>94</v>
      </c>
      <c r="M1012">
        <v>242.78770512500003</v>
      </c>
      <c r="N1012">
        <v>1</v>
      </c>
      <c r="O1012">
        <v>242.78770512500003</v>
      </c>
      <c r="P1012" t="s">
        <v>615</v>
      </c>
      <c r="Q1012" s="111">
        <f>+VLOOKUP(I1012,'Selectable Table'!AB:AC,2,0)</f>
        <v>0</v>
      </c>
    </row>
    <row r="1013" spans="1:17" x14ac:dyDescent="0.25">
      <c r="A1013" s="111" t="str">
        <f>+VLOOKUP(C1013,'Selectable Table'!D:EB,2,0)</f>
        <v>MERCK</v>
      </c>
      <c r="B1013" t="s">
        <v>691</v>
      </c>
      <c r="C1013" t="s">
        <v>133</v>
      </c>
      <c r="D1013" t="s">
        <v>336</v>
      </c>
      <c r="E1013" t="s">
        <v>105</v>
      </c>
      <c r="F1013" s="111">
        <f>+VLOOKUP(C1013,'Selectable Table'!O:P,2,0)</f>
        <v>40700</v>
      </c>
      <c r="G1013" s="111" t="str">
        <f>+VLOOKUP(F1013,'Selectable Table'!P:Q,2,0)</f>
        <v>Revenues - Third Parties</v>
      </c>
      <c r="I1013" t="s">
        <v>670</v>
      </c>
      <c r="J1013" s="111">
        <v>2026</v>
      </c>
      <c r="K1013" s="111">
        <v>7</v>
      </c>
      <c r="L1013" s="111" t="s">
        <v>94</v>
      </c>
      <c r="M1013">
        <v>99.350743187500001</v>
      </c>
      <c r="N1013">
        <v>1</v>
      </c>
      <c r="O1013">
        <v>99.350743187500001</v>
      </c>
      <c r="P1013" t="s">
        <v>615</v>
      </c>
      <c r="Q1013" s="111">
        <f>+VLOOKUP(I1013,'Selectable Table'!AB:AC,2,0)</f>
        <v>0</v>
      </c>
    </row>
    <row r="1014" spans="1:17" x14ac:dyDescent="0.25">
      <c r="A1014" s="111" t="str">
        <f>+VLOOKUP(C1014,'Selectable Table'!D:EB,2,0)</f>
        <v>MERCK</v>
      </c>
      <c r="B1014" t="s">
        <v>691</v>
      </c>
      <c r="C1014" t="s">
        <v>133</v>
      </c>
      <c r="D1014" t="s">
        <v>336</v>
      </c>
      <c r="E1014" t="s">
        <v>93</v>
      </c>
      <c r="F1014" s="111">
        <f>+VLOOKUP(C1014,'Selectable Table'!O:P,2,0)</f>
        <v>40700</v>
      </c>
      <c r="G1014" s="111" t="str">
        <f>+VLOOKUP(F1014,'Selectable Table'!P:Q,2,0)</f>
        <v>Revenues - Third Parties</v>
      </c>
      <c r="I1014" t="s">
        <v>253</v>
      </c>
      <c r="J1014" s="111">
        <v>2026</v>
      </c>
      <c r="K1014" s="111">
        <v>7</v>
      </c>
      <c r="L1014" s="111" t="s">
        <v>94</v>
      </c>
      <c r="M1014">
        <v>304.50841137499998</v>
      </c>
      <c r="N1014">
        <v>1</v>
      </c>
      <c r="O1014">
        <v>304.50841137499998</v>
      </c>
      <c r="P1014" t="s">
        <v>615</v>
      </c>
      <c r="Q1014" s="111">
        <f>+VLOOKUP(I1014,'Selectable Table'!AB:AC,2,0)</f>
        <v>0</v>
      </c>
    </row>
    <row r="1015" spans="1:17" x14ac:dyDescent="0.25">
      <c r="A1015" s="111" t="str">
        <f>+VLOOKUP(C1015,'Selectable Table'!D:EB,2,0)</f>
        <v>MERCK</v>
      </c>
      <c r="B1015" t="s">
        <v>692</v>
      </c>
      <c r="C1015" t="s">
        <v>133</v>
      </c>
      <c r="D1015" t="s">
        <v>336</v>
      </c>
      <c r="E1015" t="s">
        <v>102</v>
      </c>
      <c r="F1015" s="111">
        <f>+VLOOKUP(C1015,'Selectable Table'!O:P,2,0)</f>
        <v>40700</v>
      </c>
      <c r="G1015" s="111" t="str">
        <f>+VLOOKUP(F1015,'Selectable Table'!P:Q,2,0)</f>
        <v>Revenues - Third Parties</v>
      </c>
      <c r="I1015" t="s">
        <v>125</v>
      </c>
      <c r="J1015" s="111">
        <v>2026</v>
      </c>
      <c r="K1015" s="111">
        <v>7</v>
      </c>
      <c r="L1015" s="111" t="s">
        <v>94</v>
      </c>
      <c r="M1015">
        <v>217.90348387499998</v>
      </c>
      <c r="N1015">
        <v>1</v>
      </c>
      <c r="O1015">
        <v>217.90348387499998</v>
      </c>
      <c r="P1015" t="s">
        <v>615</v>
      </c>
      <c r="Q1015" s="111">
        <f>+VLOOKUP(I1015,'Selectable Table'!AB:AC,2,0)</f>
        <v>1</v>
      </c>
    </row>
    <row r="1016" spans="1:17" x14ac:dyDescent="0.25">
      <c r="A1016" s="111" t="str">
        <f>+VLOOKUP(C1016,'Selectable Table'!D:EB,2,0)</f>
        <v>MERCK</v>
      </c>
      <c r="B1016" t="s">
        <v>692</v>
      </c>
      <c r="C1016" t="s">
        <v>133</v>
      </c>
      <c r="D1016" t="s">
        <v>336</v>
      </c>
      <c r="E1016" t="s">
        <v>102</v>
      </c>
      <c r="F1016" s="111">
        <f>+VLOOKUP(C1016,'Selectable Table'!O:P,2,0)</f>
        <v>40700</v>
      </c>
      <c r="G1016" s="111" t="str">
        <f>+VLOOKUP(F1016,'Selectable Table'!P:Q,2,0)</f>
        <v>Revenues - Third Parties</v>
      </c>
      <c r="I1016" t="s">
        <v>186</v>
      </c>
      <c r="J1016" s="111">
        <v>2026</v>
      </c>
      <c r="K1016" s="111">
        <v>7</v>
      </c>
      <c r="L1016" s="111" t="s">
        <v>94</v>
      </c>
      <c r="M1016">
        <v>364.8085616875</v>
      </c>
      <c r="N1016">
        <v>1</v>
      </c>
      <c r="O1016">
        <v>364.8085616875</v>
      </c>
      <c r="P1016" t="s">
        <v>615</v>
      </c>
      <c r="Q1016" s="111">
        <f>+VLOOKUP(I1016,'Selectable Table'!AB:AC,2,0)</f>
        <v>1</v>
      </c>
    </row>
    <row r="1017" spans="1:17" x14ac:dyDescent="0.25">
      <c r="A1017" s="111" t="str">
        <f>+VLOOKUP(C1017,'Selectable Table'!D:EB,2,0)</f>
        <v>MERCK</v>
      </c>
      <c r="B1017" t="s">
        <v>692</v>
      </c>
      <c r="C1017" t="s">
        <v>133</v>
      </c>
      <c r="D1017" t="s">
        <v>336</v>
      </c>
      <c r="E1017" t="s">
        <v>93</v>
      </c>
      <c r="F1017" s="111">
        <f>+VLOOKUP(C1017,'Selectable Table'!O:P,2,0)</f>
        <v>40700</v>
      </c>
      <c r="G1017" s="111" t="str">
        <f>+VLOOKUP(F1017,'Selectable Table'!P:Q,2,0)</f>
        <v>Revenues - Third Parties</v>
      </c>
      <c r="I1017" t="s">
        <v>658</v>
      </c>
      <c r="J1017" s="111">
        <v>2026</v>
      </c>
      <c r="K1017" s="111">
        <v>7</v>
      </c>
      <c r="L1017" s="111" t="s">
        <v>94</v>
      </c>
      <c r="M1017">
        <v>121.39385256250002</v>
      </c>
      <c r="N1017">
        <v>1</v>
      </c>
      <c r="O1017">
        <v>121.39385256250002</v>
      </c>
      <c r="P1017" t="s">
        <v>615</v>
      </c>
      <c r="Q1017" s="111">
        <f>+VLOOKUP(I1017,'Selectable Table'!AB:AC,2,0)</f>
        <v>0</v>
      </c>
    </row>
    <row r="1018" spans="1:17" x14ac:dyDescent="0.25">
      <c r="A1018" s="111" t="str">
        <f>+VLOOKUP(C1018,'Selectable Table'!D:EB,2,0)</f>
        <v>MERCK</v>
      </c>
      <c r="B1018" t="s">
        <v>692</v>
      </c>
      <c r="C1018" t="s">
        <v>133</v>
      </c>
      <c r="D1018" t="s">
        <v>336</v>
      </c>
      <c r="E1018" t="s">
        <v>93</v>
      </c>
      <c r="F1018" s="111">
        <f>+VLOOKUP(C1018,'Selectable Table'!O:P,2,0)</f>
        <v>40700</v>
      </c>
      <c r="G1018" s="111" t="str">
        <f>+VLOOKUP(F1018,'Selectable Table'!P:Q,2,0)</f>
        <v>Revenues - Third Parties</v>
      </c>
      <c r="I1018" t="s">
        <v>191</v>
      </c>
      <c r="J1018" s="111">
        <v>2026</v>
      </c>
      <c r="K1018" s="111">
        <v>7</v>
      </c>
      <c r="L1018" s="111" t="s">
        <v>94</v>
      </c>
      <c r="M1018">
        <v>173.97401612499999</v>
      </c>
      <c r="N1018">
        <v>1</v>
      </c>
      <c r="O1018">
        <v>173.97401612499999</v>
      </c>
      <c r="P1018" t="s">
        <v>615</v>
      </c>
      <c r="Q1018" s="111">
        <f>+VLOOKUP(I1018,'Selectable Table'!AB:AC,2,0)</f>
        <v>1</v>
      </c>
    </row>
    <row r="1019" spans="1:17" x14ac:dyDescent="0.25">
      <c r="A1019" s="111" t="str">
        <f>+VLOOKUP(C1019,'Selectable Table'!D:EB,2,0)</f>
        <v>MERCK</v>
      </c>
      <c r="B1019" t="s">
        <v>692</v>
      </c>
      <c r="C1019" t="s">
        <v>133</v>
      </c>
      <c r="D1019" t="s">
        <v>336</v>
      </c>
      <c r="E1019" t="s">
        <v>105</v>
      </c>
      <c r="F1019" s="111">
        <f>+VLOOKUP(C1019,'Selectable Table'!O:P,2,0)</f>
        <v>40700</v>
      </c>
      <c r="G1019" s="111" t="str">
        <f>+VLOOKUP(F1019,'Selectable Table'!P:Q,2,0)</f>
        <v>Revenues - Third Parties</v>
      </c>
      <c r="I1019" t="s">
        <v>670</v>
      </c>
      <c r="J1019" s="111">
        <v>2026</v>
      </c>
      <c r="K1019" s="111">
        <v>7</v>
      </c>
      <c r="L1019" s="111" t="s">
        <v>94</v>
      </c>
      <c r="M1019">
        <v>99.350743187500001</v>
      </c>
      <c r="N1019">
        <v>1</v>
      </c>
      <c r="O1019">
        <v>99.350743187500001</v>
      </c>
      <c r="P1019" t="s">
        <v>615</v>
      </c>
      <c r="Q1019" s="111">
        <f>+VLOOKUP(I1019,'Selectable Table'!AB:AC,2,0)</f>
        <v>0</v>
      </c>
    </row>
    <row r="1020" spans="1:17" x14ac:dyDescent="0.25">
      <c r="A1020" s="111" t="str">
        <f>+VLOOKUP(C1020,'Selectable Table'!D:EB,2,0)</f>
        <v>MERCK</v>
      </c>
      <c r="B1020" t="s">
        <v>692</v>
      </c>
      <c r="C1020" t="s">
        <v>133</v>
      </c>
      <c r="D1020" t="s">
        <v>336</v>
      </c>
      <c r="E1020" t="s">
        <v>93</v>
      </c>
      <c r="F1020" s="111">
        <f>+VLOOKUP(C1020,'Selectable Table'!O:P,2,0)</f>
        <v>40700</v>
      </c>
      <c r="G1020" s="111" t="str">
        <f>+VLOOKUP(F1020,'Selectable Table'!P:Q,2,0)</f>
        <v>Revenues - Third Parties</v>
      </c>
      <c r="I1020" t="s">
        <v>168</v>
      </c>
      <c r="J1020" s="111">
        <v>2026</v>
      </c>
      <c r="K1020" s="111">
        <v>7</v>
      </c>
      <c r="L1020" s="111" t="s">
        <v>94</v>
      </c>
      <c r="M1020">
        <v>123.0005503125</v>
      </c>
      <c r="N1020">
        <v>1</v>
      </c>
      <c r="O1020">
        <v>123.0005503125</v>
      </c>
      <c r="P1020" t="s">
        <v>615</v>
      </c>
      <c r="Q1020" s="111">
        <f>+VLOOKUP(I1020,'Selectable Table'!AB:AC,2,0)</f>
        <v>0</v>
      </c>
    </row>
    <row r="1021" spans="1:17" x14ac:dyDescent="0.25">
      <c r="A1021" s="111" t="str">
        <f>+VLOOKUP(C1021,'Selectable Table'!D:EB,2,0)</f>
        <v>MERCK</v>
      </c>
      <c r="B1021" t="s">
        <v>692</v>
      </c>
      <c r="C1021" t="s">
        <v>133</v>
      </c>
      <c r="D1021" t="s">
        <v>336</v>
      </c>
      <c r="E1021" t="s">
        <v>93</v>
      </c>
      <c r="F1021" s="111">
        <f>+VLOOKUP(C1021,'Selectable Table'!O:P,2,0)</f>
        <v>40700</v>
      </c>
      <c r="G1021" s="111" t="str">
        <f>+VLOOKUP(F1021,'Selectable Table'!P:Q,2,0)</f>
        <v>Revenues - Third Parties</v>
      </c>
      <c r="I1021" t="s">
        <v>253</v>
      </c>
      <c r="J1021" s="111">
        <v>2026</v>
      </c>
      <c r="K1021" s="111">
        <v>7</v>
      </c>
      <c r="L1021" s="111" t="s">
        <v>94</v>
      </c>
      <c r="M1021">
        <v>304.50841137499998</v>
      </c>
      <c r="N1021">
        <v>1</v>
      </c>
      <c r="O1021">
        <v>304.50841137499998</v>
      </c>
      <c r="P1021" t="s">
        <v>615</v>
      </c>
      <c r="Q1021" s="111">
        <f>+VLOOKUP(I1021,'Selectable Table'!AB:AC,2,0)</f>
        <v>0</v>
      </c>
    </row>
    <row r="1022" spans="1:17" x14ac:dyDescent="0.25">
      <c r="A1022" s="111" t="str">
        <f>+VLOOKUP(C1022,'Selectable Table'!D:EB,2,0)</f>
        <v>MERCK</v>
      </c>
      <c r="B1022" t="s">
        <v>692</v>
      </c>
      <c r="C1022" t="s">
        <v>133</v>
      </c>
      <c r="D1022" t="s">
        <v>336</v>
      </c>
      <c r="E1022" t="s">
        <v>105</v>
      </c>
      <c r="F1022" s="111">
        <f>+VLOOKUP(C1022,'Selectable Table'!O:P,2,0)</f>
        <v>40700</v>
      </c>
      <c r="G1022" s="111" t="str">
        <f>+VLOOKUP(F1022,'Selectable Table'!P:Q,2,0)</f>
        <v>Revenues - Third Parties</v>
      </c>
      <c r="I1022" t="s">
        <v>144</v>
      </c>
      <c r="J1022" s="111">
        <v>2026</v>
      </c>
      <c r="K1022" s="111">
        <v>7</v>
      </c>
      <c r="L1022" s="111" t="s">
        <v>94</v>
      </c>
      <c r="M1022">
        <v>99.350743187500001</v>
      </c>
      <c r="N1022">
        <v>1</v>
      </c>
      <c r="O1022">
        <v>99.350743187500001</v>
      </c>
      <c r="P1022" t="s">
        <v>615</v>
      </c>
      <c r="Q1022" s="111">
        <f>+VLOOKUP(I1022,'Selectable Table'!AB:AC,2,0)</f>
        <v>0</v>
      </c>
    </row>
    <row r="1023" spans="1:17" x14ac:dyDescent="0.25">
      <c r="A1023" s="111" t="str">
        <f>+VLOOKUP(C1023,'Selectable Table'!D:EB,2,0)</f>
        <v>MERCK</v>
      </c>
      <c r="B1023" t="s">
        <v>692</v>
      </c>
      <c r="C1023" t="s">
        <v>133</v>
      </c>
      <c r="D1023" t="s">
        <v>336</v>
      </c>
      <c r="E1023" t="s">
        <v>93</v>
      </c>
      <c r="F1023" s="111">
        <f>+VLOOKUP(C1023,'Selectable Table'!O:P,2,0)</f>
        <v>40700</v>
      </c>
      <c r="G1023" s="111" t="str">
        <f>+VLOOKUP(F1023,'Selectable Table'!P:Q,2,0)</f>
        <v>Revenues - Third Parties</v>
      </c>
      <c r="I1023" t="s">
        <v>619</v>
      </c>
      <c r="J1023" s="111">
        <v>2026</v>
      </c>
      <c r="K1023" s="111">
        <v>7</v>
      </c>
      <c r="L1023" s="111" t="s">
        <v>94</v>
      </c>
      <c r="M1023">
        <v>124.93054699999999</v>
      </c>
      <c r="N1023">
        <v>1</v>
      </c>
      <c r="O1023">
        <v>124.93054699999999</v>
      </c>
      <c r="P1023" t="s">
        <v>615</v>
      </c>
      <c r="Q1023" s="111">
        <f>+VLOOKUP(I1023,'Selectable Table'!AB:AC,2,0)</f>
        <v>1</v>
      </c>
    </row>
    <row r="1024" spans="1:17" x14ac:dyDescent="0.25">
      <c r="A1024" s="111" t="str">
        <f>+VLOOKUP(C1024,'Selectable Table'!D:EB,2,0)</f>
        <v>MERCK</v>
      </c>
      <c r="B1024" t="s">
        <v>693</v>
      </c>
      <c r="C1024" t="s">
        <v>133</v>
      </c>
      <c r="D1024" t="s">
        <v>336</v>
      </c>
      <c r="E1024" t="s">
        <v>102</v>
      </c>
      <c r="F1024" s="111">
        <f>+VLOOKUP(C1024,'Selectable Table'!O:P,2,0)</f>
        <v>40700</v>
      </c>
      <c r="G1024" s="111" t="str">
        <f>+VLOOKUP(F1024,'Selectable Table'!P:Q,2,0)</f>
        <v>Revenues - Third Parties</v>
      </c>
      <c r="I1024" t="s">
        <v>125</v>
      </c>
      <c r="J1024" s="111">
        <v>2026</v>
      </c>
      <c r="K1024" s="111">
        <v>7</v>
      </c>
      <c r="L1024" s="111" t="s">
        <v>94</v>
      </c>
      <c r="M1024">
        <v>352.91507956250001</v>
      </c>
      <c r="N1024">
        <v>1</v>
      </c>
      <c r="O1024">
        <v>352.91507956250001</v>
      </c>
      <c r="P1024" t="s">
        <v>615</v>
      </c>
      <c r="Q1024" s="111">
        <f>+VLOOKUP(I1024,'Selectable Table'!AB:AC,2,0)</f>
        <v>1</v>
      </c>
    </row>
    <row r="1025" spans="1:17" x14ac:dyDescent="0.25">
      <c r="A1025" s="111" t="str">
        <f>+VLOOKUP(C1025,'Selectable Table'!D:EB,2,0)</f>
        <v>MERCK</v>
      </c>
      <c r="B1025" t="s">
        <v>693</v>
      </c>
      <c r="C1025" t="s">
        <v>133</v>
      </c>
      <c r="D1025" t="s">
        <v>336</v>
      </c>
      <c r="E1025" t="s">
        <v>105</v>
      </c>
      <c r="F1025" s="111">
        <f>+VLOOKUP(C1025,'Selectable Table'!O:P,2,0)</f>
        <v>40700</v>
      </c>
      <c r="G1025" s="111" t="str">
        <f>+VLOOKUP(F1025,'Selectable Table'!P:Q,2,0)</f>
        <v>Revenues - Third Parties</v>
      </c>
      <c r="I1025" t="s">
        <v>670</v>
      </c>
      <c r="J1025" s="111">
        <v>2026</v>
      </c>
      <c r="K1025" s="111">
        <v>7</v>
      </c>
      <c r="L1025" s="111" t="s">
        <v>94</v>
      </c>
      <c r="M1025">
        <v>99.350743187500001</v>
      </c>
      <c r="N1025">
        <v>1</v>
      </c>
      <c r="O1025">
        <v>99.350743187500001</v>
      </c>
      <c r="P1025" t="s">
        <v>615</v>
      </c>
      <c r="Q1025" s="111">
        <f>+VLOOKUP(I1025,'Selectable Table'!AB:AC,2,0)</f>
        <v>0</v>
      </c>
    </row>
    <row r="1026" spans="1:17" x14ac:dyDescent="0.25">
      <c r="A1026" s="111" t="str">
        <f>+VLOOKUP(C1026,'Selectable Table'!D:EB,2,0)</f>
        <v>MERCK</v>
      </c>
      <c r="B1026" t="s">
        <v>693</v>
      </c>
      <c r="C1026" t="s">
        <v>133</v>
      </c>
      <c r="D1026" t="s">
        <v>336</v>
      </c>
      <c r="E1026" t="s">
        <v>93</v>
      </c>
      <c r="F1026" s="111">
        <f>+VLOOKUP(C1026,'Selectable Table'!O:P,2,0)</f>
        <v>40700</v>
      </c>
      <c r="G1026" s="111" t="str">
        <f>+VLOOKUP(F1026,'Selectable Table'!P:Q,2,0)</f>
        <v>Revenues - Third Parties</v>
      </c>
      <c r="I1026" t="s">
        <v>253</v>
      </c>
      <c r="J1026" s="111">
        <v>2026</v>
      </c>
      <c r="K1026" s="111">
        <v>7</v>
      </c>
      <c r="L1026" s="111" t="s">
        <v>94</v>
      </c>
      <c r="M1026">
        <v>304.50841137499998</v>
      </c>
      <c r="N1026">
        <v>1</v>
      </c>
      <c r="O1026">
        <v>304.50841137499998</v>
      </c>
      <c r="P1026" t="s">
        <v>615</v>
      </c>
      <c r="Q1026" s="111">
        <f>+VLOOKUP(I1026,'Selectable Table'!AB:AC,2,0)</f>
        <v>0</v>
      </c>
    </row>
    <row r="1027" spans="1:17" x14ac:dyDescent="0.25">
      <c r="A1027" s="111" t="str">
        <f>+VLOOKUP(C1027,'Selectable Table'!D:EB,2,0)</f>
        <v>MERCK</v>
      </c>
      <c r="B1027" t="s">
        <v>693</v>
      </c>
      <c r="C1027" t="s">
        <v>133</v>
      </c>
      <c r="D1027" t="s">
        <v>336</v>
      </c>
      <c r="E1027" t="s">
        <v>104</v>
      </c>
      <c r="F1027" s="111">
        <f>+VLOOKUP(C1027,'Selectable Table'!O:P,2,0)</f>
        <v>40700</v>
      </c>
      <c r="G1027" s="111" t="str">
        <f>+VLOOKUP(F1027,'Selectable Table'!P:Q,2,0)</f>
        <v>Revenues - Third Parties</v>
      </c>
      <c r="I1027" t="s">
        <v>120</v>
      </c>
      <c r="J1027" s="111">
        <v>2026</v>
      </c>
      <c r="K1027" s="111">
        <v>7</v>
      </c>
      <c r="L1027" s="111" t="s">
        <v>94</v>
      </c>
      <c r="M1027">
        <v>264.90918999999997</v>
      </c>
      <c r="N1027">
        <v>1</v>
      </c>
      <c r="O1027">
        <v>264.90918999999997</v>
      </c>
      <c r="P1027" t="s">
        <v>615</v>
      </c>
      <c r="Q1027" s="111">
        <f>+VLOOKUP(I1027,'Selectable Table'!AB:AC,2,0)</f>
        <v>0</v>
      </c>
    </row>
    <row r="1028" spans="1:17" x14ac:dyDescent="0.25">
      <c r="A1028" s="111" t="str">
        <f>+VLOOKUP(C1028,'Selectable Table'!D:EB,2,0)</f>
        <v>MERCK</v>
      </c>
      <c r="B1028" t="s">
        <v>694</v>
      </c>
      <c r="C1028" t="s">
        <v>133</v>
      </c>
      <c r="D1028" t="s">
        <v>336</v>
      </c>
      <c r="E1028" t="s">
        <v>93</v>
      </c>
      <c r="F1028" s="111">
        <f>+VLOOKUP(C1028,'Selectable Table'!O:P,2,0)</f>
        <v>40700</v>
      </c>
      <c r="G1028" s="111" t="str">
        <f>+VLOOKUP(F1028,'Selectable Table'!P:Q,2,0)</f>
        <v>Revenues - Third Parties</v>
      </c>
      <c r="I1028" t="s">
        <v>668</v>
      </c>
      <c r="J1028" s="111">
        <v>2026</v>
      </c>
      <c r="K1028" s="111">
        <v>7</v>
      </c>
      <c r="L1028" s="111" t="s">
        <v>94</v>
      </c>
      <c r="M1028">
        <v>630.72683625000002</v>
      </c>
      <c r="N1028">
        <v>1</v>
      </c>
      <c r="O1028">
        <v>630.72683625000002</v>
      </c>
      <c r="P1028" t="s">
        <v>615</v>
      </c>
      <c r="Q1028" s="111">
        <f>+VLOOKUP(I1028,'Selectable Table'!AB:AC,2,0)</f>
        <v>0</v>
      </c>
    </row>
    <row r="1029" spans="1:17" x14ac:dyDescent="0.25">
      <c r="A1029" s="111" t="str">
        <f>+VLOOKUP(C1029,'Selectable Table'!D:EB,2,0)</f>
        <v>MERCK</v>
      </c>
      <c r="B1029" t="s">
        <v>694</v>
      </c>
      <c r="C1029" t="s">
        <v>133</v>
      </c>
      <c r="D1029" t="s">
        <v>336</v>
      </c>
      <c r="E1029" t="s">
        <v>105</v>
      </c>
      <c r="F1029" s="111">
        <f>+VLOOKUP(C1029,'Selectable Table'!O:P,2,0)</f>
        <v>40700</v>
      </c>
      <c r="G1029" s="111" t="str">
        <f>+VLOOKUP(F1029,'Selectable Table'!P:Q,2,0)</f>
        <v>Revenues - Third Parties</v>
      </c>
      <c r="I1029" t="s">
        <v>670</v>
      </c>
      <c r="J1029" s="111">
        <v>2026</v>
      </c>
      <c r="K1029" s="111">
        <v>7</v>
      </c>
      <c r="L1029" s="111" t="s">
        <v>94</v>
      </c>
      <c r="M1029">
        <v>99.350743187500001</v>
      </c>
      <c r="N1029">
        <v>1</v>
      </c>
      <c r="O1029">
        <v>99.350743187500001</v>
      </c>
      <c r="P1029" t="s">
        <v>615</v>
      </c>
      <c r="Q1029" s="111">
        <f>+VLOOKUP(I1029,'Selectable Table'!AB:AC,2,0)</f>
        <v>0</v>
      </c>
    </row>
    <row r="1030" spans="1:17" x14ac:dyDescent="0.25">
      <c r="A1030" s="111" t="str">
        <f>+VLOOKUP(C1030,'Selectable Table'!D:EB,2,0)</f>
        <v>MERCK</v>
      </c>
      <c r="B1030" t="s">
        <v>694</v>
      </c>
      <c r="C1030" t="s">
        <v>133</v>
      </c>
      <c r="D1030" t="s">
        <v>336</v>
      </c>
      <c r="E1030" t="s">
        <v>93</v>
      </c>
      <c r="F1030" s="111">
        <f>+VLOOKUP(C1030,'Selectable Table'!O:P,2,0)</f>
        <v>40700</v>
      </c>
      <c r="G1030" s="111" t="str">
        <f>+VLOOKUP(F1030,'Selectable Table'!P:Q,2,0)</f>
        <v>Revenues - Third Parties</v>
      </c>
      <c r="I1030" t="s">
        <v>253</v>
      </c>
      <c r="J1030" s="111">
        <v>2026</v>
      </c>
      <c r="K1030" s="111">
        <v>7</v>
      </c>
      <c r="L1030" s="111" t="s">
        <v>94</v>
      </c>
      <c r="M1030">
        <v>304.50841137499998</v>
      </c>
      <c r="N1030">
        <v>1</v>
      </c>
      <c r="O1030">
        <v>304.50841137499998</v>
      </c>
      <c r="P1030" t="s">
        <v>615</v>
      </c>
      <c r="Q1030" s="111">
        <f>+VLOOKUP(I1030,'Selectable Table'!AB:AC,2,0)</f>
        <v>0</v>
      </c>
    </row>
    <row r="1031" spans="1:17" x14ac:dyDescent="0.25">
      <c r="A1031" s="111" t="str">
        <f>+VLOOKUP(C1031,'Selectable Table'!D:EB,2,0)</f>
        <v>MERCK</v>
      </c>
      <c r="B1031" t="s">
        <v>694</v>
      </c>
      <c r="C1031" t="s">
        <v>133</v>
      </c>
      <c r="D1031" t="s">
        <v>336</v>
      </c>
      <c r="E1031" t="s">
        <v>101</v>
      </c>
      <c r="F1031" s="111">
        <f>+VLOOKUP(C1031,'Selectable Table'!O:P,2,0)</f>
        <v>40700</v>
      </c>
      <c r="G1031" s="111" t="str">
        <f>+VLOOKUP(F1031,'Selectable Table'!P:Q,2,0)</f>
        <v>Revenues - Third Parties</v>
      </c>
      <c r="I1031" t="s">
        <v>269</v>
      </c>
      <c r="J1031" s="111">
        <v>2026</v>
      </c>
      <c r="K1031" s="111">
        <v>7</v>
      </c>
      <c r="L1031" s="111" t="s">
        <v>94</v>
      </c>
      <c r="M1031">
        <v>3662.8970000000004</v>
      </c>
      <c r="N1031">
        <v>1</v>
      </c>
      <c r="O1031">
        <v>3662.8970000000004</v>
      </c>
      <c r="P1031" t="s">
        <v>615</v>
      </c>
      <c r="Q1031" s="111">
        <f>+VLOOKUP(I1031,'Selectable Table'!AB:AC,2,0)</f>
        <v>1</v>
      </c>
    </row>
    <row r="1032" spans="1:17" x14ac:dyDescent="0.25">
      <c r="A1032" s="111" t="str">
        <f>+VLOOKUP(C1032,'Selectable Table'!D:EB,2,0)</f>
        <v>MERCK</v>
      </c>
      <c r="B1032" t="s">
        <v>179</v>
      </c>
      <c r="C1032" t="s">
        <v>133</v>
      </c>
      <c r="D1032" t="s">
        <v>336</v>
      </c>
      <c r="E1032" t="s">
        <v>102</v>
      </c>
      <c r="F1032" s="111">
        <f>+VLOOKUP(C1032,'Selectable Table'!O:P,2,0)</f>
        <v>40700</v>
      </c>
      <c r="G1032" s="111" t="str">
        <f>+VLOOKUP(F1032,'Selectable Table'!P:Q,2,0)</f>
        <v>Revenues - Third Parties</v>
      </c>
      <c r="I1032" t="s">
        <v>125</v>
      </c>
      <c r="J1032" s="111">
        <v>2026</v>
      </c>
      <c r="K1032" s="111">
        <v>7</v>
      </c>
      <c r="L1032" s="111" t="s">
        <v>94</v>
      </c>
      <c r="M1032">
        <v>118.06289381250001</v>
      </c>
      <c r="N1032">
        <v>1</v>
      </c>
      <c r="O1032">
        <v>118.06289381250001</v>
      </c>
      <c r="P1032" t="s">
        <v>615</v>
      </c>
      <c r="Q1032" s="111">
        <f>+VLOOKUP(I1032,'Selectable Table'!AB:AC,2,0)</f>
        <v>1</v>
      </c>
    </row>
    <row r="1033" spans="1:17" x14ac:dyDescent="0.25">
      <c r="A1033" s="111" t="str">
        <f>+VLOOKUP(C1033,'Selectable Table'!D:EB,2,0)</f>
        <v>MERCK</v>
      </c>
      <c r="B1033" t="s">
        <v>179</v>
      </c>
      <c r="C1033" t="s">
        <v>133</v>
      </c>
      <c r="D1033" t="s">
        <v>336</v>
      </c>
      <c r="E1033" t="s">
        <v>93</v>
      </c>
      <c r="F1033" s="111">
        <f>+VLOOKUP(C1033,'Selectable Table'!O:P,2,0)</f>
        <v>40700</v>
      </c>
      <c r="G1033" s="111" t="str">
        <f>+VLOOKUP(F1033,'Selectable Table'!P:Q,2,0)</f>
        <v>Revenues - Third Parties</v>
      </c>
      <c r="I1033" t="s">
        <v>658</v>
      </c>
      <c r="J1033" s="111">
        <v>2026</v>
      </c>
      <c r="K1033" s="111">
        <v>7</v>
      </c>
      <c r="L1033" s="111" t="s">
        <v>94</v>
      </c>
      <c r="M1033">
        <v>121.39385256250002</v>
      </c>
      <c r="N1033">
        <v>1</v>
      </c>
      <c r="O1033">
        <v>121.39385256250002</v>
      </c>
      <c r="P1033" t="s">
        <v>615</v>
      </c>
      <c r="Q1033" s="111">
        <f>+VLOOKUP(I1033,'Selectable Table'!AB:AC,2,0)</f>
        <v>0</v>
      </c>
    </row>
    <row r="1034" spans="1:17" x14ac:dyDescent="0.25">
      <c r="A1034" s="111" t="str">
        <f>+VLOOKUP(C1034,'Selectable Table'!D:EB,2,0)</f>
        <v>MERCK</v>
      </c>
      <c r="B1034" t="s">
        <v>179</v>
      </c>
      <c r="C1034" t="s">
        <v>133</v>
      </c>
      <c r="D1034" t="s">
        <v>336</v>
      </c>
      <c r="E1034" t="s">
        <v>93</v>
      </c>
      <c r="F1034" s="111">
        <f>+VLOOKUP(C1034,'Selectable Table'!O:P,2,0)</f>
        <v>40700</v>
      </c>
      <c r="G1034" s="111" t="str">
        <f>+VLOOKUP(F1034,'Selectable Table'!P:Q,2,0)</f>
        <v>Revenues - Third Parties</v>
      </c>
      <c r="I1034" t="s">
        <v>253</v>
      </c>
      <c r="J1034" s="111">
        <v>2026</v>
      </c>
      <c r="K1034" s="111">
        <v>7</v>
      </c>
      <c r="L1034" s="111" t="s">
        <v>94</v>
      </c>
      <c r="M1034">
        <v>304.50841137499998</v>
      </c>
      <c r="N1034">
        <v>1</v>
      </c>
      <c r="O1034">
        <v>304.50841137499998</v>
      </c>
      <c r="P1034" t="s">
        <v>615</v>
      </c>
      <c r="Q1034" s="111">
        <f>+VLOOKUP(I1034,'Selectable Table'!AB:AC,2,0)</f>
        <v>0</v>
      </c>
    </row>
    <row r="1035" spans="1:17" x14ac:dyDescent="0.25">
      <c r="A1035" s="111" t="str">
        <f>+VLOOKUP(C1035,'Selectable Table'!D:EB,2,0)</f>
        <v>MERCK</v>
      </c>
      <c r="B1035" t="s">
        <v>179</v>
      </c>
      <c r="C1035" t="s">
        <v>133</v>
      </c>
      <c r="D1035" t="s">
        <v>336</v>
      </c>
      <c r="E1035" t="s">
        <v>104</v>
      </c>
      <c r="F1035" s="111">
        <f>+VLOOKUP(C1035,'Selectable Table'!O:P,2,0)</f>
        <v>40700</v>
      </c>
      <c r="G1035" s="111" t="str">
        <f>+VLOOKUP(F1035,'Selectable Table'!P:Q,2,0)</f>
        <v>Revenues - Third Parties</v>
      </c>
      <c r="I1035" t="s">
        <v>120</v>
      </c>
      <c r="J1035" s="111">
        <v>2026</v>
      </c>
      <c r="K1035" s="111">
        <v>7</v>
      </c>
      <c r="L1035" s="111" t="s">
        <v>94</v>
      </c>
      <c r="M1035">
        <v>132.45459499999998</v>
      </c>
      <c r="N1035">
        <v>1</v>
      </c>
      <c r="O1035">
        <v>132.45459499999998</v>
      </c>
      <c r="P1035" t="s">
        <v>615</v>
      </c>
      <c r="Q1035" s="111">
        <f>+VLOOKUP(I1035,'Selectable Table'!AB:AC,2,0)</f>
        <v>0</v>
      </c>
    </row>
    <row r="1036" spans="1:17" x14ac:dyDescent="0.25">
      <c r="A1036" s="111" t="str">
        <f>+VLOOKUP(C1036,'Selectable Table'!D:EB,2,0)</f>
        <v>MERCK</v>
      </c>
      <c r="B1036" t="s">
        <v>180</v>
      </c>
      <c r="C1036" t="s">
        <v>133</v>
      </c>
      <c r="D1036" t="s">
        <v>336</v>
      </c>
      <c r="E1036" t="s">
        <v>102</v>
      </c>
      <c r="F1036" s="111">
        <f>+VLOOKUP(C1036,'Selectable Table'!O:P,2,0)</f>
        <v>40700</v>
      </c>
      <c r="G1036" s="111" t="str">
        <f>+VLOOKUP(F1036,'Selectable Table'!P:Q,2,0)</f>
        <v>Revenues - Third Parties</v>
      </c>
      <c r="I1036" t="s">
        <v>125</v>
      </c>
      <c r="J1036" s="111">
        <v>2026</v>
      </c>
      <c r="K1036" s="111">
        <v>7</v>
      </c>
      <c r="L1036" s="111" t="s">
        <v>94</v>
      </c>
      <c r="M1036">
        <v>335.96637768750003</v>
      </c>
      <c r="N1036">
        <v>1</v>
      </c>
      <c r="O1036">
        <v>335.96637768750003</v>
      </c>
      <c r="P1036" t="s">
        <v>615</v>
      </c>
      <c r="Q1036" s="111">
        <f>+VLOOKUP(I1036,'Selectable Table'!AB:AC,2,0)</f>
        <v>1</v>
      </c>
    </row>
    <row r="1037" spans="1:17" x14ac:dyDescent="0.25">
      <c r="A1037" s="111" t="str">
        <f>+VLOOKUP(C1037,'Selectable Table'!D:EB,2,0)</f>
        <v>MERCK</v>
      </c>
      <c r="B1037" t="s">
        <v>180</v>
      </c>
      <c r="C1037" t="s">
        <v>133</v>
      </c>
      <c r="D1037" t="s">
        <v>336</v>
      </c>
      <c r="E1037" t="s">
        <v>93</v>
      </c>
      <c r="F1037" s="111">
        <f>+VLOOKUP(C1037,'Selectable Table'!O:P,2,0)</f>
        <v>40700</v>
      </c>
      <c r="G1037" s="111" t="str">
        <f>+VLOOKUP(F1037,'Selectable Table'!P:Q,2,0)</f>
        <v>Revenues - Third Parties</v>
      </c>
      <c r="I1037" t="s">
        <v>658</v>
      </c>
      <c r="J1037" s="111">
        <v>2026</v>
      </c>
      <c r="K1037" s="111">
        <v>7</v>
      </c>
      <c r="L1037" s="111" t="s">
        <v>94</v>
      </c>
      <c r="M1037">
        <v>121.39385256250002</v>
      </c>
      <c r="N1037">
        <v>1</v>
      </c>
      <c r="O1037">
        <v>121.39385256250002</v>
      </c>
      <c r="P1037" t="s">
        <v>615</v>
      </c>
      <c r="Q1037" s="111">
        <f>+VLOOKUP(I1037,'Selectable Table'!AB:AC,2,0)</f>
        <v>0</v>
      </c>
    </row>
    <row r="1038" spans="1:17" x14ac:dyDescent="0.25">
      <c r="A1038" s="111" t="str">
        <f>+VLOOKUP(C1038,'Selectable Table'!D:EB,2,0)</f>
        <v>MERCK</v>
      </c>
      <c r="B1038" t="s">
        <v>180</v>
      </c>
      <c r="C1038" t="s">
        <v>133</v>
      </c>
      <c r="D1038" t="s">
        <v>336</v>
      </c>
      <c r="E1038" t="s">
        <v>105</v>
      </c>
      <c r="F1038" s="111">
        <f>+VLOOKUP(C1038,'Selectable Table'!O:P,2,0)</f>
        <v>40700</v>
      </c>
      <c r="G1038" s="111" t="str">
        <f>+VLOOKUP(F1038,'Selectable Table'!P:Q,2,0)</f>
        <v>Revenues - Third Parties</v>
      </c>
      <c r="I1038" t="s">
        <v>670</v>
      </c>
      <c r="J1038" s="111">
        <v>2026</v>
      </c>
      <c r="K1038" s="111">
        <v>7</v>
      </c>
      <c r="L1038" s="111" t="s">
        <v>94</v>
      </c>
      <c r="M1038">
        <v>198.701486375</v>
      </c>
      <c r="N1038">
        <v>1</v>
      </c>
      <c r="O1038">
        <v>198.701486375</v>
      </c>
      <c r="P1038" t="s">
        <v>615</v>
      </c>
      <c r="Q1038" s="111">
        <f>+VLOOKUP(I1038,'Selectable Table'!AB:AC,2,0)</f>
        <v>0</v>
      </c>
    </row>
    <row r="1039" spans="1:17" x14ac:dyDescent="0.25">
      <c r="A1039" s="111" t="str">
        <f>+VLOOKUP(C1039,'Selectable Table'!D:EB,2,0)</f>
        <v>MERCK</v>
      </c>
      <c r="B1039" t="s">
        <v>180</v>
      </c>
      <c r="C1039" t="s">
        <v>133</v>
      </c>
      <c r="D1039" t="s">
        <v>336</v>
      </c>
      <c r="E1039" t="s">
        <v>93</v>
      </c>
      <c r="F1039" s="111">
        <f>+VLOOKUP(C1039,'Selectable Table'!O:P,2,0)</f>
        <v>40700</v>
      </c>
      <c r="G1039" s="111" t="str">
        <f>+VLOOKUP(F1039,'Selectable Table'!P:Q,2,0)</f>
        <v>Revenues - Third Parties</v>
      </c>
      <c r="I1039" t="s">
        <v>253</v>
      </c>
      <c r="J1039" s="111">
        <v>2026</v>
      </c>
      <c r="K1039" s="111">
        <v>7</v>
      </c>
      <c r="L1039" s="111" t="s">
        <v>94</v>
      </c>
      <c r="M1039">
        <v>304.50841137499998</v>
      </c>
      <c r="N1039">
        <v>1</v>
      </c>
      <c r="O1039">
        <v>304.50841137499998</v>
      </c>
      <c r="P1039" t="s">
        <v>615</v>
      </c>
      <c r="Q1039" s="111">
        <f>+VLOOKUP(I1039,'Selectable Table'!AB:AC,2,0)</f>
        <v>0</v>
      </c>
    </row>
    <row r="1040" spans="1:17" x14ac:dyDescent="0.25">
      <c r="A1040" s="111" t="str">
        <f>+VLOOKUP(C1040,'Selectable Table'!D:EB,2,0)</f>
        <v>MERCK</v>
      </c>
      <c r="B1040" t="s">
        <v>180</v>
      </c>
      <c r="C1040" t="s">
        <v>133</v>
      </c>
      <c r="D1040" t="s">
        <v>336</v>
      </c>
      <c r="E1040" t="s">
        <v>104</v>
      </c>
      <c r="F1040" s="111">
        <f>+VLOOKUP(C1040,'Selectable Table'!O:P,2,0)</f>
        <v>40700</v>
      </c>
      <c r="G1040" s="111" t="str">
        <f>+VLOOKUP(F1040,'Selectable Table'!P:Q,2,0)</f>
        <v>Revenues - Third Parties</v>
      </c>
      <c r="I1040" t="s">
        <v>120</v>
      </c>
      <c r="J1040" s="111">
        <v>2026</v>
      </c>
      <c r="K1040" s="111">
        <v>7</v>
      </c>
      <c r="L1040" s="111" t="s">
        <v>94</v>
      </c>
      <c r="M1040">
        <v>264.90918999999997</v>
      </c>
      <c r="N1040">
        <v>1</v>
      </c>
      <c r="O1040">
        <v>264.90918999999997</v>
      </c>
      <c r="P1040" t="s">
        <v>615</v>
      </c>
      <c r="Q1040" s="111">
        <f>+VLOOKUP(I1040,'Selectable Table'!AB:AC,2,0)</f>
        <v>0</v>
      </c>
    </row>
    <row r="1041" spans="1:17" x14ac:dyDescent="0.25">
      <c r="A1041" s="111" t="str">
        <f>+VLOOKUP(C1041,'Selectable Table'!D:EB,2,0)</f>
        <v>MERCK</v>
      </c>
      <c r="B1041" t="s">
        <v>181</v>
      </c>
      <c r="C1041" t="s">
        <v>133</v>
      </c>
      <c r="D1041" t="s">
        <v>336</v>
      </c>
      <c r="E1041" t="s">
        <v>102</v>
      </c>
      <c r="F1041" s="111">
        <f>+VLOOKUP(C1041,'Selectable Table'!O:P,2,0)</f>
        <v>40700</v>
      </c>
      <c r="G1041" s="111" t="str">
        <f>+VLOOKUP(F1041,'Selectable Table'!P:Q,2,0)</f>
        <v>Revenues - Third Parties</v>
      </c>
      <c r="I1041" t="s">
        <v>125</v>
      </c>
      <c r="J1041" s="111">
        <v>2026</v>
      </c>
      <c r="K1041" s="111">
        <v>7</v>
      </c>
      <c r="L1041" s="111" t="s">
        <v>94</v>
      </c>
      <c r="M1041">
        <v>1131.0662313124999</v>
      </c>
      <c r="N1041">
        <v>1</v>
      </c>
      <c r="O1041">
        <v>1131.0662313124999</v>
      </c>
      <c r="P1041" t="s">
        <v>615</v>
      </c>
      <c r="Q1041" s="111">
        <f>+VLOOKUP(I1041,'Selectable Table'!AB:AC,2,0)</f>
        <v>1</v>
      </c>
    </row>
    <row r="1042" spans="1:17" x14ac:dyDescent="0.25">
      <c r="A1042" s="111" t="str">
        <f>+VLOOKUP(C1042,'Selectable Table'!D:EB,2,0)</f>
        <v>MERCK</v>
      </c>
      <c r="B1042" t="s">
        <v>181</v>
      </c>
      <c r="C1042" t="s">
        <v>133</v>
      </c>
      <c r="D1042" t="s">
        <v>336</v>
      </c>
      <c r="E1042" t="s">
        <v>93</v>
      </c>
      <c r="F1042" s="111">
        <f>+VLOOKUP(C1042,'Selectable Table'!O:P,2,0)</f>
        <v>40700</v>
      </c>
      <c r="G1042" s="111" t="str">
        <f>+VLOOKUP(F1042,'Selectable Table'!P:Q,2,0)</f>
        <v>Revenues - Third Parties</v>
      </c>
      <c r="I1042" t="s">
        <v>658</v>
      </c>
      <c r="J1042" s="111">
        <v>2026</v>
      </c>
      <c r="K1042" s="111">
        <v>7</v>
      </c>
      <c r="L1042" s="111" t="s">
        <v>94</v>
      </c>
      <c r="M1042">
        <v>1092.5446730625001</v>
      </c>
      <c r="N1042">
        <v>1</v>
      </c>
      <c r="O1042">
        <v>1092.5446730625001</v>
      </c>
      <c r="P1042" t="s">
        <v>615</v>
      </c>
      <c r="Q1042" s="111">
        <f>+VLOOKUP(I1042,'Selectable Table'!AB:AC,2,0)</f>
        <v>0</v>
      </c>
    </row>
    <row r="1043" spans="1:17" x14ac:dyDescent="0.25">
      <c r="A1043" s="111" t="str">
        <f>+VLOOKUP(C1043,'Selectable Table'!D:EB,2,0)</f>
        <v>MERCK</v>
      </c>
      <c r="B1043" t="s">
        <v>181</v>
      </c>
      <c r="C1043" t="s">
        <v>133</v>
      </c>
      <c r="D1043" t="s">
        <v>336</v>
      </c>
      <c r="E1043" t="s">
        <v>93</v>
      </c>
      <c r="F1043" s="111">
        <f>+VLOOKUP(C1043,'Selectable Table'!O:P,2,0)</f>
        <v>40700</v>
      </c>
      <c r="G1043" s="111" t="str">
        <f>+VLOOKUP(F1043,'Selectable Table'!P:Q,2,0)</f>
        <v>Revenues - Third Parties</v>
      </c>
      <c r="I1043" t="s">
        <v>253</v>
      </c>
      <c r="J1043" s="111">
        <v>2026</v>
      </c>
      <c r="K1043" s="111">
        <v>7</v>
      </c>
      <c r="L1043" s="111" t="s">
        <v>94</v>
      </c>
      <c r="M1043">
        <v>304.50841137499998</v>
      </c>
      <c r="N1043">
        <v>1</v>
      </c>
      <c r="O1043">
        <v>304.50841137499998</v>
      </c>
      <c r="P1043" t="s">
        <v>615</v>
      </c>
      <c r="Q1043" s="111">
        <f>+VLOOKUP(I1043,'Selectable Table'!AB:AC,2,0)</f>
        <v>0</v>
      </c>
    </row>
    <row r="1044" spans="1:17" x14ac:dyDescent="0.25">
      <c r="A1044" s="111" t="str">
        <f>+VLOOKUP(C1044,'Selectable Table'!D:EB,2,0)</f>
        <v>MERCK</v>
      </c>
      <c r="B1044" t="s">
        <v>181</v>
      </c>
      <c r="C1044" t="s">
        <v>133</v>
      </c>
      <c r="D1044" t="s">
        <v>336</v>
      </c>
      <c r="E1044" t="s">
        <v>104</v>
      </c>
      <c r="F1044" s="111">
        <f>+VLOOKUP(C1044,'Selectable Table'!O:P,2,0)</f>
        <v>40700</v>
      </c>
      <c r="G1044" s="111" t="str">
        <f>+VLOOKUP(F1044,'Selectable Table'!P:Q,2,0)</f>
        <v>Revenues - Third Parties</v>
      </c>
      <c r="I1044" t="s">
        <v>120</v>
      </c>
      <c r="J1044" s="111">
        <v>2026</v>
      </c>
      <c r="K1044" s="111">
        <v>7</v>
      </c>
      <c r="L1044" s="111" t="s">
        <v>94</v>
      </c>
      <c r="M1044">
        <v>662.27297500000009</v>
      </c>
      <c r="N1044">
        <v>1</v>
      </c>
      <c r="O1044">
        <v>662.27297500000009</v>
      </c>
      <c r="P1044" t="s">
        <v>615</v>
      </c>
      <c r="Q1044" s="111">
        <f>+VLOOKUP(I1044,'Selectable Table'!AB:AC,2,0)</f>
        <v>0</v>
      </c>
    </row>
    <row r="1045" spans="1:17" x14ac:dyDescent="0.25">
      <c r="A1045" s="111" t="str">
        <f>+VLOOKUP(C1045,'Selectable Table'!D:EB,2,0)</f>
        <v>MERCK</v>
      </c>
      <c r="B1045" t="s">
        <v>183</v>
      </c>
      <c r="C1045" t="s">
        <v>133</v>
      </c>
      <c r="D1045" t="s">
        <v>336</v>
      </c>
      <c r="E1045" t="s">
        <v>93</v>
      </c>
      <c r="F1045" s="111">
        <f>+VLOOKUP(C1045,'Selectable Table'!O:P,2,0)</f>
        <v>40700</v>
      </c>
      <c r="G1045" s="111" t="str">
        <f>+VLOOKUP(F1045,'Selectable Table'!P:Q,2,0)</f>
        <v>Revenues - Third Parties</v>
      </c>
      <c r="I1045" t="s">
        <v>2482</v>
      </c>
      <c r="J1045" s="111">
        <v>2026</v>
      </c>
      <c r="K1045" s="111">
        <v>7</v>
      </c>
      <c r="L1045" s="111" t="s">
        <v>94</v>
      </c>
      <c r="M1045">
        <v>27.7547239375</v>
      </c>
      <c r="N1045">
        <v>1</v>
      </c>
      <c r="O1045">
        <v>27.7547239375</v>
      </c>
      <c r="P1045" t="s">
        <v>615</v>
      </c>
      <c r="Q1045" s="111">
        <f>+VLOOKUP(I1045,'Selectable Table'!AB:AC,2,0)</f>
        <v>0</v>
      </c>
    </row>
    <row r="1046" spans="1:17" x14ac:dyDescent="0.25">
      <c r="A1046" s="111" t="str">
        <f>+VLOOKUP(C1046,'Selectable Table'!D:EB,2,0)</f>
        <v>MERCK</v>
      </c>
      <c r="B1046" t="s">
        <v>183</v>
      </c>
      <c r="C1046" t="s">
        <v>133</v>
      </c>
      <c r="D1046" t="s">
        <v>336</v>
      </c>
      <c r="E1046" t="s">
        <v>102</v>
      </c>
      <c r="F1046" s="111">
        <f>+VLOOKUP(C1046,'Selectable Table'!O:P,2,0)</f>
        <v>40700</v>
      </c>
      <c r="G1046" s="111" t="str">
        <f>+VLOOKUP(F1046,'Selectable Table'!P:Q,2,0)</f>
        <v>Revenues - Third Parties</v>
      </c>
      <c r="I1046" t="s">
        <v>125</v>
      </c>
      <c r="J1046" s="111">
        <v>2026</v>
      </c>
      <c r="K1046" s="111">
        <v>7</v>
      </c>
      <c r="L1046" s="111" t="s">
        <v>94</v>
      </c>
      <c r="M1046">
        <v>2011.1447208125003</v>
      </c>
      <c r="N1046">
        <v>1</v>
      </c>
      <c r="O1046">
        <v>2011.1447208125003</v>
      </c>
      <c r="P1046" t="s">
        <v>615</v>
      </c>
      <c r="Q1046" s="111">
        <f>+VLOOKUP(I1046,'Selectable Table'!AB:AC,2,0)</f>
        <v>1</v>
      </c>
    </row>
    <row r="1047" spans="1:17" x14ac:dyDescent="0.25">
      <c r="A1047" s="111" t="str">
        <f>+VLOOKUP(C1047,'Selectable Table'!D:EB,2,0)</f>
        <v>MERCK</v>
      </c>
      <c r="B1047" t="s">
        <v>183</v>
      </c>
      <c r="C1047" t="s">
        <v>133</v>
      </c>
      <c r="D1047" t="s">
        <v>336</v>
      </c>
      <c r="E1047" t="s">
        <v>93</v>
      </c>
      <c r="F1047" s="111">
        <f>+VLOOKUP(C1047,'Selectable Table'!O:P,2,0)</f>
        <v>40700</v>
      </c>
      <c r="G1047" s="111" t="str">
        <f>+VLOOKUP(F1047,'Selectable Table'!P:Q,2,0)</f>
        <v>Revenues - Third Parties</v>
      </c>
      <c r="I1047" t="s">
        <v>658</v>
      </c>
      <c r="J1047" s="111">
        <v>2026</v>
      </c>
      <c r="K1047" s="111">
        <v>7</v>
      </c>
      <c r="L1047" s="111" t="s">
        <v>94</v>
      </c>
      <c r="M1047">
        <v>242.78770512500003</v>
      </c>
      <c r="N1047">
        <v>1</v>
      </c>
      <c r="O1047">
        <v>242.78770512500003</v>
      </c>
      <c r="P1047" t="s">
        <v>615</v>
      </c>
      <c r="Q1047" s="111">
        <f>+VLOOKUP(I1047,'Selectable Table'!AB:AC,2,0)</f>
        <v>0</v>
      </c>
    </row>
    <row r="1048" spans="1:17" x14ac:dyDescent="0.25">
      <c r="A1048" s="111" t="str">
        <f>+VLOOKUP(C1048,'Selectable Table'!D:EB,2,0)</f>
        <v>MERCK</v>
      </c>
      <c r="B1048" t="s">
        <v>183</v>
      </c>
      <c r="C1048" t="s">
        <v>133</v>
      </c>
      <c r="D1048" t="s">
        <v>336</v>
      </c>
      <c r="E1048" t="s">
        <v>93</v>
      </c>
      <c r="F1048" s="111">
        <f>+VLOOKUP(C1048,'Selectable Table'!O:P,2,0)</f>
        <v>40700</v>
      </c>
      <c r="G1048" s="111" t="str">
        <f>+VLOOKUP(F1048,'Selectable Table'!P:Q,2,0)</f>
        <v>Revenues - Third Parties</v>
      </c>
      <c r="I1048" t="s">
        <v>142</v>
      </c>
      <c r="J1048" s="111">
        <v>2026</v>
      </c>
      <c r="K1048" s="111">
        <v>7</v>
      </c>
      <c r="L1048" s="111" t="s">
        <v>94</v>
      </c>
      <c r="M1048">
        <v>123.0005503125</v>
      </c>
      <c r="N1048">
        <v>1</v>
      </c>
      <c r="O1048">
        <v>123.0005503125</v>
      </c>
      <c r="P1048" t="s">
        <v>615</v>
      </c>
      <c r="Q1048" s="111">
        <f>+VLOOKUP(I1048,'Selectable Table'!AB:AC,2,0)</f>
        <v>0</v>
      </c>
    </row>
    <row r="1049" spans="1:17" x14ac:dyDescent="0.25">
      <c r="A1049" s="111" t="str">
        <f>+VLOOKUP(C1049,'Selectable Table'!D:EB,2,0)</f>
        <v>MERCK</v>
      </c>
      <c r="B1049" t="s">
        <v>183</v>
      </c>
      <c r="C1049" t="s">
        <v>133</v>
      </c>
      <c r="D1049" t="s">
        <v>336</v>
      </c>
      <c r="E1049" t="s">
        <v>93</v>
      </c>
      <c r="F1049" s="111">
        <f>+VLOOKUP(C1049,'Selectable Table'!O:P,2,0)</f>
        <v>40700</v>
      </c>
      <c r="G1049" s="111" t="str">
        <f>+VLOOKUP(F1049,'Selectable Table'!P:Q,2,0)</f>
        <v>Revenues - Third Parties</v>
      </c>
      <c r="I1049" t="s">
        <v>253</v>
      </c>
      <c r="J1049" s="111">
        <v>2026</v>
      </c>
      <c r="K1049" s="111">
        <v>7</v>
      </c>
      <c r="L1049" s="111" t="s">
        <v>94</v>
      </c>
      <c r="M1049">
        <v>304.50841137499998</v>
      </c>
      <c r="N1049">
        <v>1</v>
      </c>
      <c r="O1049">
        <v>304.50841137499998</v>
      </c>
      <c r="P1049" t="s">
        <v>615</v>
      </c>
      <c r="Q1049" s="111">
        <f>+VLOOKUP(I1049,'Selectable Table'!AB:AC,2,0)</f>
        <v>0</v>
      </c>
    </row>
    <row r="1050" spans="1:17" x14ac:dyDescent="0.25">
      <c r="A1050" s="111" t="str">
        <f>+VLOOKUP(C1050,'Selectable Table'!D:EB,2,0)</f>
        <v>MERCK</v>
      </c>
      <c r="B1050" t="s">
        <v>183</v>
      </c>
      <c r="C1050" t="s">
        <v>133</v>
      </c>
      <c r="D1050" t="s">
        <v>336</v>
      </c>
      <c r="E1050" t="s">
        <v>101</v>
      </c>
      <c r="F1050" s="111">
        <f>+VLOOKUP(C1050,'Selectable Table'!O:P,2,0)</f>
        <v>40700</v>
      </c>
      <c r="G1050" s="111" t="str">
        <f>+VLOOKUP(F1050,'Selectable Table'!P:Q,2,0)</f>
        <v>Revenues - Third Parties</v>
      </c>
      <c r="I1050" t="s">
        <v>269</v>
      </c>
      <c r="J1050" s="111">
        <v>2026</v>
      </c>
      <c r="K1050" s="111">
        <v>7</v>
      </c>
      <c r="L1050" s="111" t="s">
        <v>94</v>
      </c>
      <c r="M1050">
        <v>460.50322499999999</v>
      </c>
      <c r="N1050">
        <v>1</v>
      </c>
      <c r="O1050">
        <v>460.50322499999999</v>
      </c>
      <c r="P1050" t="s">
        <v>615</v>
      </c>
      <c r="Q1050" s="111">
        <f>+VLOOKUP(I1050,'Selectable Table'!AB:AC,2,0)</f>
        <v>1</v>
      </c>
    </row>
    <row r="1051" spans="1:17" x14ac:dyDescent="0.25">
      <c r="A1051" s="111" t="str">
        <f>+VLOOKUP(C1051,'Selectable Table'!D:EB,2,0)</f>
        <v>MERCK</v>
      </c>
      <c r="B1051" t="s">
        <v>183</v>
      </c>
      <c r="C1051" t="s">
        <v>133</v>
      </c>
      <c r="D1051" t="s">
        <v>336</v>
      </c>
      <c r="E1051" t="s">
        <v>104</v>
      </c>
      <c r="F1051" s="111">
        <f>+VLOOKUP(C1051,'Selectable Table'!O:P,2,0)</f>
        <v>40700</v>
      </c>
      <c r="G1051" s="111" t="str">
        <f>+VLOOKUP(F1051,'Selectable Table'!P:Q,2,0)</f>
        <v>Revenues - Third Parties</v>
      </c>
      <c r="I1051" t="s">
        <v>699</v>
      </c>
      <c r="J1051" s="111">
        <v>2026</v>
      </c>
      <c r="K1051" s="111">
        <v>7</v>
      </c>
      <c r="L1051" s="111" t="s">
        <v>94</v>
      </c>
      <c r="M1051">
        <v>105.96367600000001</v>
      </c>
      <c r="N1051">
        <v>1</v>
      </c>
      <c r="O1051">
        <v>105.96367600000001</v>
      </c>
      <c r="P1051" t="s">
        <v>615</v>
      </c>
      <c r="Q1051" s="111">
        <f>+VLOOKUP(I1051,'Selectable Table'!AB:AC,2,0)</f>
        <v>0</v>
      </c>
    </row>
    <row r="1052" spans="1:17" x14ac:dyDescent="0.25">
      <c r="A1052" s="111" t="str">
        <f>+VLOOKUP(C1052,'Selectable Table'!D:EB,2,0)</f>
        <v>MERCK</v>
      </c>
      <c r="B1052" t="s">
        <v>183</v>
      </c>
      <c r="C1052" t="s">
        <v>133</v>
      </c>
      <c r="D1052" t="s">
        <v>336</v>
      </c>
      <c r="E1052" t="s">
        <v>104</v>
      </c>
      <c r="F1052" s="111">
        <f>+VLOOKUP(C1052,'Selectable Table'!O:P,2,0)</f>
        <v>40700</v>
      </c>
      <c r="G1052" s="111" t="str">
        <f>+VLOOKUP(F1052,'Selectable Table'!P:Q,2,0)</f>
        <v>Revenues - Third Parties</v>
      </c>
      <c r="I1052" t="s">
        <v>120</v>
      </c>
      <c r="J1052" s="111">
        <v>2026</v>
      </c>
      <c r="K1052" s="111">
        <v>7</v>
      </c>
      <c r="L1052" s="111" t="s">
        <v>94</v>
      </c>
      <c r="M1052">
        <v>264.90918999999997</v>
      </c>
      <c r="N1052">
        <v>1</v>
      </c>
      <c r="O1052">
        <v>264.90918999999997</v>
      </c>
      <c r="P1052" t="s">
        <v>615</v>
      </c>
      <c r="Q1052" s="111">
        <f>+VLOOKUP(I1052,'Selectable Table'!AB:AC,2,0)</f>
        <v>0</v>
      </c>
    </row>
    <row r="1053" spans="1:17" x14ac:dyDescent="0.25">
      <c r="A1053" s="111" t="str">
        <f>+VLOOKUP(C1053,'Selectable Table'!D:EB,2,0)</f>
        <v>MERCK</v>
      </c>
      <c r="B1053" t="s">
        <v>697</v>
      </c>
      <c r="C1053" t="s">
        <v>133</v>
      </c>
      <c r="D1053" t="s">
        <v>336</v>
      </c>
      <c r="E1053" t="s">
        <v>102</v>
      </c>
      <c r="F1053" s="111">
        <f>+VLOOKUP(C1053,'Selectable Table'!O:P,2,0)</f>
        <v>40700</v>
      </c>
      <c r="G1053" s="111" t="str">
        <f>+VLOOKUP(F1053,'Selectable Table'!P:Q,2,0)</f>
        <v>Revenues - Third Parties</v>
      </c>
      <c r="I1053" t="s">
        <v>125</v>
      </c>
      <c r="J1053" s="111">
        <v>2026</v>
      </c>
      <c r="K1053" s="111">
        <v>7</v>
      </c>
      <c r="L1053" s="111" t="s">
        <v>94</v>
      </c>
      <c r="M1053">
        <v>496.59696493749999</v>
      </c>
      <c r="N1053">
        <v>1</v>
      </c>
      <c r="O1053">
        <v>496.59696493749999</v>
      </c>
      <c r="P1053" t="s">
        <v>615</v>
      </c>
      <c r="Q1053" s="111">
        <f>+VLOOKUP(I1053,'Selectable Table'!AB:AC,2,0)</f>
        <v>1</v>
      </c>
    </row>
    <row r="1054" spans="1:17" x14ac:dyDescent="0.25">
      <c r="A1054" s="111" t="str">
        <f>+VLOOKUP(C1054,'Selectable Table'!D:EB,2,0)</f>
        <v>MERCK</v>
      </c>
      <c r="B1054" t="s">
        <v>697</v>
      </c>
      <c r="C1054" t="s">
        <v>133</v>
      </c>
      <c r="D1054" t="s">
        <v>336</v>
      </c>
      <c r="E1054" t="s">
        <v>93</v>
      </c>
      <c r="F1054" s="111">
        <f>+VLOOKUP(C1054,'Selectable Table'!O:P,2,0)</f>
        <v>40700</v>
      </c>
      <c r="G1054" s="111" t="str">
        <f>+VLOOKUP(F1054,'Selectable Table'!P:Q,2,0)</f>
        <v>Revenues - Third Parties</v>
      </c>
      <c r="I1054" t="s">
        <v>658</v>
      </c>
      <c r="J1054" s="111">
        <v>2026</v>
      </c>
      <c r="K1054" s="111">
        <v>7</v>
      </c>
      <c r="L1054" s="111" t="s">
        <v>94</v>
      </c>
      <c r="M1054">
        <v>121.39385256250002</v>
      </c>
      <c r="N1054">
        <v>1</v>
      </c>
      <c r="O1054">
        <v>121.39385256250002</v>
      </c>
      <c r="P1054" t="s">
        <v>615</v>
      </c>
      <c r="Q1054" s="111">
        <f>+VLOOKUP(I1054,'Selectable Table'!AB:AC,2,0)</f>
        <v>0</v>
      </c>
    </row>
    <row r="1055" spans="1:17" x14ac:dyDescent="0.25">
      <c r="A1055" s="111" t="str">
        <f>+VLOOKUP(C1055,'Selectable Table'!D:EB,2,0)</f>
        <v>MERCK</v>
      </c>
      <c r="B1055" t="s">
        <v>697</v>
      </c>
      <c r="C1055" t="s">
        <v>133</v>
      </c>
      <c r="D1055" t="s">
        <v>336</v>
      </c>
      <c r="E1055" t="s">
        <v>105</v>
      </c>
      <c r="F1055" s="111">
        <f>+VLOOKUP(C1055,'Selectable Table'!O:P,2,0)</f>
        <v>40700</v>
      </c>
      <c r="G1055" s="111" t="str">
        <f>+VLOOKUP(F1055,'Selectable Table'!P:Q,2,0)</f>
        <v>Revenues - Third Parties</v>
      </c>
      <c r="I1055" t="s">
        <v>670</v>
      </c>
      <c r="J1055" s="111">
        <v>2026</v>
      </c>
      <c r="K1055" s="111">
        <v>7</v>
      </c>
      <c r="L1055" s="111" t="s">
        <v>94</v>
      </c>
      <c r="M1055">
        <v>99.350743187500001</v>
      </c>
      <c r="N1055">
        <v>1</v>
      </c>
      <c r="O1055">
        <v>99.350743187500001</v>
      </c>
      <c r="P1055" t="s">
        <v>615</v>
      </c>
      <c r="Q1055" s="111">
        <f>+VLOOKUP(I1055,'Selectable Table'!AB:AC,2,0)</f>
        <v>0</v>
      </c>
    </row>
    <row r="1056" spans="1:17" x14ac:dyDescent="0.25">
      <c r="A1056" s="111" t="str">
        <f>+VLOOKUP(C1056,'Selectable Table'!D:EB,2,0)</f>
        <v>MERCK</v>
      </c>
      <c r="B1056" t="s">
        <v>697</v>
      </c>
      <c r="C1056" t="s">
        <v>133</v>
      </c>
      <c r="D1056" t="s">
        <v>336</v>
      </c>
      <c r="E1056" t="s">
        <v>93</v>
      </c>
      <c r="F1056" s="111">
        <f>+VLOOKUP(C1056,'Selectable Table'!O:P,2,0)</f>
        <v>40700</v>
      </c>
      <c r="G1056" s="111" t="str">
        <f>+VLOOKUP(F1056,'Selectable Table'!P:Q,2,0)</f>
        <v>Revenues - Third Parties</v>
      </c>
      <c r="I1056" t="s">
        <v>253</v>
      </c>
      <c r="J1056" s="111">
        <v>2026</v>
      </c>
      <c r="K1056" s="111">
        <v>7</v>
      </c>
      <c r="L1056" s="111" t="s">
        <v>94</v>
      </c>
      <c r="M1056">
        <v>304.50841137499998</v>
      </c>
      <c r="N1056">
        <v>1</v>
      </c>
      <c r="O1056">
        <v>304.50841137499998</v>
      </c>
      <c r="P1056" t="s">
        <v>615</v>
      </c>
      <c r="Q1056" s="111">
        <f>+VLOOKUP(I1056,'Selectable Table'!AB:AC,2,0)</f>
        <v>0</v>
      </c>
    </row>
    <row r="1057" spans="1:17" x14ac:dyDescent="0.25">
      <c r="A1057" s="111" t="str">
        <f>+VLOOKUP(C1057,'Selectable Table'!D:EB,2,0)</f>
        <v>MERCK</v>
      </c>
      <c r="B1057" t="s">
        <v>697</v>
      </c>
      <c r="C1057" t="s">
        <v>133</v>
      </c>
      <c r="D1057" t="s">
        <v>336</v>
      </c>
      <c r="E1057" t="s">
        <v>104</v>
      </c>
      <c r="F1057" s="111">
        <f>+VLOOKUP(C1057,'Selectable Table'!O:P,2,0)</f>
        <v>40700</v>
      </c>
      <c r="G1057" s="111" t="str">
        <f>+VLOOKUP(F1057,'Selectable Table'!P:Q,2,0)</f>
        <v>Revenues - Third Parties</v>
      </c>
      <c r="I1057" t="s">
        <v>120</v>
      </c>
      <c r="J1057" s="111">
        <v>2026</v>
      </c>
      <c r="K1057" s="111">
        <v>7</v>
      </c>
      <c r="L1057" s="111" t="s">
        <v>94</v>
      </c>
      <c r="M1057">
        <v>264.90918999999997</v>
      </c>
      <c r="N1057">
        <v>1</v>
      </c>
      <c r="O1057">
        <v>264.90918999999997</v>
      </c>
      <c r="P1057" t="s">
        <v>615</v>
      </c>
      <c r="Q1057" s="111">
        <f>+VLOOKUP(I1057,'Selectable Table'!AB:AC,2,0)</f>
        <v>0</v>
      </c>
    </row>
    <row r="1058" spans="1:17" x14ac:dyDescent="0.25">
      <c r="A1058" s="111" t="str">
        <f>+VLOOKUP(C1058,'Selectable Table'!D:EB,2,0)</f>
        <v>MERCK</v>
      </c>
      <c r="B1058" t="s">
        <v>698</v>
      </c>
      <c r="C1058" t="s">
        <v>133</v>
      </c>
      <c r="D1058" t="s">
        <v>336</v>
      </c>
      <c r="E1058" t="s">
        <v>105</v>
      </c>
      <c r="F1058" s="111">
        <f>+VLOOKUP(C1058,'Selectable Table'!O:P,2,0)</f>
        <v>40700</v>
      </c>
      <c r="G1058" s="111" t="str">
        <f>+VLOOKUP(F1058,'Selectable Table'!P:Q,2,0)</f>
        <v>Revenues - Third Parties</v>
      </c>
      <c r="I1058" t="s">
        <v>670</v>
      </c>
      <c r="J1058" s="111">
        <v>2026</v>
      </c>
      <c r="K1058" s="111">
        <v>7</v>
      </c>
      <c r="L1058" s="111" t="s">
        <v>94</v>
      </c>
      <c r="M1058">
        <v>695.45520231250009</v>
      </c>
      <c r="N1058">
        <v>1</v>
      </c>
      <c r="O1058">
        <v>695.45520231250009</v>
      </c>
      <c r="P1058" t="s">
        <v>615</v>
      </c>
      <c r="Q1058" s="111">
        <f>+VLOOKUP(I1058,'Selectable Table'!AB:AC,2,0)</f>
        <v>0</v>
      </c>
    </row>
    <row r="1059" spans="1:17" x14ac:dyDescent="0.25">
      <c r="A1059" s="111" t="str">
        <f>+VLOOKUP(C1059,'Selectable Table'!D:EB,2,0)</f>
        <v>MERCK</v>
      </c>
      <c r="B1059" t="s">
        <v>698</v>
      </c>
      <c r="C1059" t="s">
        <v>133</v>
      </c>
      <c r="D1059" t="s">
        <v>336</v>
      </c>
      <c r="E1059" t="s">
        <v>93</v>
      </c>
      <c r="F1059" s="111">
        <f>+VLOOKUP(C1059,'Selectable Table'!O:P,2,0)</f>
        <v>40700</v>
      </c>
      <c r="G1059" s="111" t="str">
        <f>+VLOOKUP(F1059,'Selectable Table'!P:Q,2,0)</f>
        <v>Revenues - Third Parties</v>
      </c>
      <c r="I1059" t="s">
        <v>253</v>
      </c>
      <c r="J1059" s="111">
        <v>2026</v>
      </c>
      <c r="K1059" s="111">
        <v>7</v>
      </c>
      <c r="L1059" s="111" t="s">
        <v>94</v>
      </c>
      <c r="M1059">
        <v>304.50841137499998</v>
      </c>
      <c r="N1059">
        <v>1</v>
      </c>
      <c r="O1059">
        <v>304.50841137499998</v>
      </c>
      <c r="P1059" t="s">
        <v>615</v>
      </c>
      <c r="Q1059" s="111">
        <f>+VLOOKUP(I1059,'Selectable Table'!AB:AC,2,0)</f>
        <v>0</v>
      </c>
    </row>
    <row r="1060" spans="1:17" x14ac:dyDescent="0.25">
      <c r="A1060" s="111" t="str">
        <f>+VLOOKUP(C1060,'Selectable Table'!D:EB,2,0)</f>
        <v>MERCK</v>
      </c>
      <c r="B1060" t="s">
        <v>250</v>
      </c>
      <c r="C1060" t="s">
        <v>133</v>
      </c>
      <c r="D1060" t="s">
        <v>336</v>
      </c>
      <c r="E1060" t="s">
        <v>93</v>
      </c>
      <c r="F1060" s="111">
        <f>+VLOOKUP(C1060,'Selectable Table'!O:P,2,0)</f>
        <v>40700</v>
      </c>
      <c r="G1060" s="111" t="str">
        <f>+VLOOKUP(F1060,'Selectable Table'!P:Q,2,0)</f>
        <v>Revenues - Third Parties</v>
      </c>
      <c r="I1060" t="s">
        <v>2482</v>
      </c>
      <c r="J1060" s="111">
        <v>2026</v>
      </c>
      <c r="K1060" s="111">
        <v>7</v>
      </c>
      <c r="L1060" s="111" t="s">
        <v>94</v>
      </c>
      <c r="M1060">
        <v>27.7547239375</v>
      </c>
      <c r="N1060">
        <v>1</v>
      </c>
      <c r="O1060">
        <v>27.7547239375</v>
      </c>
      <c r="P1060" t="s">
        <v>615</v>
      </c>
      <c r="Q1060" s="111">
        <f>+VLOOKUP(I1060,'Selectable Table'!AB:AC,2,0)</f>
        <v>0</v>
      </c>
    </row>
    <row r="1061" spans="1:17" x14ac:dyDescent="0.25">
      <c r="A1061" s="111" t="str">
        <f>+VLOOKUP(C1061,'Selectable Table'!D:EB,2,0)</f>
        <v>MERCK</v>
      </c>
      <c r="B1061" t="s">
        <v>250</v>
      </c>
      <c r="C1061" t="s">
        <v>133</v>
      </c>
      <c r="D1061" t="s">
        <v>336</v>
      </c>
      <c r="E1061" t="s">
        <v>93</v>
      </c>
      <c r="F1061" s="111">
        <f>+VLOOKUP(C1061,'Selectable Table'!O:P,2,0)</f>
        <v>40700</v>
      </c>
      <c r="G1061" s="111" t="str">
        <f>+VLOOKUP(F1061,'Selectable Table'!P:Q,2,0)</f>
        <v>Revenues - Third Parties</v>
      </c>
      <c r="I1061" t="s">
        <v>253</v>
      </c>
      <c r="J1061" s="111">
        <v>2026</v>
      </c>
      <c r="K1061" s="111">
        <v>7</v>
      </c>
      <c r="L1061" s="111" t="s">
        <v>94</v>
      </c>
      <c r="M1061">
        <v>304.50841137499998</v>
      </c>
      <c r="N1061">
        <v>1</v>
      </c>
      <c r="O1061">
        <v>304.50841137499998</v>
      </c>
      <c r="P1061" t="s">
        <v>615</v>
      </c>
      <c r="Q1061" s="111">
        <f>+VLOOKUP(I1061,'Selectable Table'!AB:AC,2,0)</f>
        <v>0</v>
      </c>
    </row>
    <row r="1062" spans="1:17" x14ac:dyDescent="0.25">
      <c r="A1062" s="111" t="str">
        <f>+VLOOKUP(C1062,'Selectable Table'!D:EB,2,0)</f>
        <v>MERCK</v>
      </c>
      <c r="B1062" t="s">
        <v>250</v>
      </c>
      <c r="C1062" t="s">
        <v>133</v>
      </c>
      <c r="D1062" t="s">
        <v>336</v>
      </c>
      <c r="E1062" t="s">
        <v>101</v>
      </c>
      <c r="F1062" s="111">
        <f>+VLOOKUP(C1062,'Selectable Table'!O:P,2,0)</f>
        <v>40700</v>
      </c>
      <c r="G1062" s="111" t="str">
        <f>+VLOOKUP(F1062,'Selectable Table'!P:Q,2,0)</f>
        <v>Revenues - Third Parties</v>
      </c>
      <c r="I1062" t="s">
        <v>269</v>
      </c>
      <c r="J1062" s="111">
        <v>2026</v>
      </c>
      <c r="K1062" s="111">
        <v>7</v>
      </c>
      <c r="L1062" s="111" t="s">
        <v>94</v>
      </c>
      <c r="M1062">
        <v>460.50322499999999</v>
      </c>
      <c r="N1062">
        <v>1</v>
      </c>
      <c r="O1062">
        <v>460.50322499999999</v>
      </c>
      <c r="P1062" t="s">
        <v>615</v>
      </c>
      <c r="Q1062" s="111">
        <f>+VLOOKUP(I1062,'Selectable Table'!AB:AC,2,0)</f>
        <v>1</v>
      </c>
    </row>
    <row r="1063" spans="1:17" x14ac:dyDescent="0.25">
      <c r="A1063" s="111" t="str">
        <f>+VLOOKUP(C1063,'Selectable Table'!D:EB,2,0)</f>
        <v>MERCK</v>
      </c>
      <c r="B1063" t="s">
        <v>185</v>
      </c>
      <c r="C1063" t="s">
        <v>133</v>
      </c>
      <c r="D1063" t="s">
        <v>336</v>
      </c>
      <c r="E1063" t="s">
        <v>102</v>
      </c>
      <c r="F1063" s="111">
        <f>+VLOOKUP(C1063,'Selectable Table'!O:P,2,0)</f>
        <v>40700</v>
      </c>
      <c r="G1063" s="111" t="str">
        <f>+VLOOKUP(F1063,'Selectable Table'!P:Q,2,0)</f>
        <v>Revenues - Third Parties</v>
      </c>
      <c r="I1063" t="s">
        <v>125</v>
      </c>
      <c r="J1063" s="111">
        <v>2026</v>
      </c>
      <c r="K1063" s="111">
        <v>7</v>
      </c>
      <c r="L1063" s="111" t="s">
        <v>94</v>
      </c>
      <c r="M1063">
        <v>234.85218575000002</v>
      </c>
      <c r="N1063">
        <v>1</v>
      </c>
      <c r="O1063">
        <v>234.85218575000002</v>
      </c>
      <c r="P1063" t="s">
        <v>615</v>
      </c>
      <c r="Q1063" s="111">
        <f>+VLOOKUP(I1063,'Selectable Table'!AB:AC,2,0)</f>
        <v>1</v>
      </c>
    </row>
    <row r="1064" spans="1:17" x14ac:dyDescent="0.25">
      <c r="A1064" s="111" t="str">
        <f>+VLOOKUP(C1064,'Selectable Table'!D:EB,2,0)</f>
        <v>MERCK</v>
      </c>
      <c r="B1064" t="s">
        <v>185</v>
      </c>
      <c r="C1064" t="s">
        <v>133</v>
      </c>
      <c r="D1064" t="s">
        <v>336</v>
      </c>
      <c r="E1064" t="s">
        <v>105</v>
      </c>
      <c r="F1064" s="111">
        <f>+VLOOKUP(C1064,'Selectable Table'!O:P,2,0)</f>
        <v>40700</v>
      </c>
      <c r="G1064" s="111" t="str">
        <f>+VLOOKUP(F1064,'Selectable Table'!P:Q,2,0)</f>
        <v>Revenues - Third Parties</v>
      </c>
      <c r="I1064" t="s">
        <v>670</v>
      </c>
      <c r="J1064" s="111">
        <v>2026</v>
      </c>
      <c r="K1064" s="111">
        <v>7</v>
      </c>
      <c r="L1064" s="111" t="s">
        <v>94</v>
      </c>
      <c r="M1064">
        <v>198.701486375</v>
      </c>
      <c r="N1064">
        <v>1</v>
      </c>
      <c r="O1064">
        <v>198.701486375</v>
      </c>
      <c r="P1064" t="s">
        <v>615</v>
      </c>
      <c r="Q1064" s="111">
        <f>+VLOOKUP(I1064,'Selectable Table'!AB:AC,2,0)</f>
        <v>0</v>
      </c>
    </row>
    <row r="1065" spans="1:17" x14ac:dyDescent="0.25">
      <c r="A1065" s="111" t="str">
        <f>+VLOOKUP(C1065,'Selectable Table'!D:EB,2,0)</f>
        <v>MERCK</v>
      </c>
      <c r="B1065" t="s">
        <v>185</v>
      </c>
      <c r="C1065" t="s">
        <v>133</v>
      </c>
      <c r="D1065" t="s">
        <v>336</v>
      </c>
      <c r="E1065" t="s">
        <v>93</v>
      </c>
      <c r="F1065" s="111">
        <f>+VLOOKUP(C1065,'Selectable Table'!O:P,2,0)</f>
        <v>40700</v>
      </c>
      <c r="G1065" s="111" t="str">
        <f>+VLOOKUP(F1065,'Selectable Table'!P:Q,2,0)</f>
        <v>Revenues - Third Parties</v>
      </c>
      <c r="I1065" t="s">
        <v>253</v>
      </c>
      <c r="J1065" s="111">
        <v>2026</v>
      </c>
      <c r="K1065" s="111">
        <v>7</v>
      </c>
      <c r="L1065" s="111" t="s">
        <v>94</v>
      </c>
      <c r="M1065">
        <v>304.50841137499998</v>
      </c>
      <c r="N1065">
        <v>1</v>
      </c>
      <c r="O1065">
        <v>304.50841137499998</v>
      </c>
      <c r="P1065" t="s">
        <v>615</v>
      </c>
      <c r="Q1065" s="111">
        <f>+VLOOKUP(I1065,'Selectable Table'!AB:AC,2,0)</f>
        <v>0</v>
      </c>
    </row>
    <row r="1066" spans="1:17" x14ac:dyDescent="0.25">
      <c r="A1066" s="111" t="str">
        <f>+VLOOKUP(C1066,'Selectable Table'!D:EB,2,0)</f>
        <v>MERCK</v>
      </c>
      <c r="B1066" t="s">
        <v>188</v>
      </c>
      <c r="C1066" t="s">
        <v>133</v>
      </c>
      <c r="D1066" t="s">
        <v>336</v>
      </c>
      <c r="E1066" t="s">
        <v>102</v>
      </c>
      <c r="F1066" s="111">
        <f>+VLOOKUP(C1066,'Selectable Table'!O:P,2,0)</f>
        <v>40700</v>
      </c>
      <c r="G1066" s="111" t="str">
        <f>+VLOOKUP(F1066,'Selectable Table'!P:Q,2,0)</f>
        <v>Revenues - Third Parties</v>
      </c>
      <c r="I1066" t="s">
        <v>125</v>
      </c>
      <c r="J1066" s="111">
        <v>2026</v>
      </c>
      <c r="K1066" s="111">
        <v>7</v>
      </c>
      <c r="L1066" s="111" t="s">
        <v>94</v>
      </c>
      <c r="M1066">
        <v>510.39105293750004</v>
      </c>
      <c r="N1066">
        <v>1</v>
      </c>
      <c r="O1066">
        <v>510.39105293750004</v>
      </c>
      <c r="P1066" t="s">
        <v>615</v>
      </c>
      <c r="Q1066" s="111">
        <f>+VLOOKUP(I1066,'Selectable Table'!AB:AC,2,0)</f>
        <v>1</v>
      </c>
    </row>
    <row r="1067" spans="1:17" x14ac:dyDescent="0.25">
      <c r="A1067" s="111" t="str">
        <f>+VLOOKUP(C1067,'Selectable Table'!D:EB,2,0)</f>
        <v>MERCK</v>
      </c>
      <c r="B1067" t="s">
        <v>188</v>
      </c>
      <c r="C1067" t="s">
        <v>133</v>
      </c>
      <c r="D1067" t="s">
        <v>336</v>
      </c>
      <c r="E1067" t="s">
        <v>102</v>
      </c>
      <c r="F1067" s="111">
        <f>+VLOOKUP(C1067,'Selectable Table'!O:P,2,0)</f>
        <v>40700</v>
      </c>
      <c r="G1067" s="111" t="str">
        <f>+VLOOKUP(F1067,'Selectable Table'!P:Q,2,0)</f>
        <v>Revenues - Third Parties</v>
      </c>
      <c r="I1067" t="s">
        <v>186</v>
      </c>
      <c r="J1067" s="111">
        <v>2026</v>
      </c>
      <c r="K1067" s="111">
        <v>7</v>
      </c>
      <c r="L1067" s="111" t="s">
        <v>94</v>
      </c>
      <c r="M1067">
        <v>273.94196637499994</v>
      </c>
      <c r="N1067">
        <v>1</v>
      </c>
      <c r="O1067">
        <v>273.94196637499994</v>
      </c>
      <c r="P1067" t="s">
        <v>615</v>
      </c>
      <c r="Q1067" s="111">
        <f>+VLOOKUP(I1067,'Selectable Table'!AB:AC,2,0)</f>
        <v>1</v>
      </c>
    </row>
    <row r="1068" spans="1:17" x14ac:dyDescent="0.25">
      <c r="A1068" s="111" t="str">
        <f>+VLOOKUP(C1068,'Selectable Table'!D:EB,2,0)</f>
        <v>MERCK</v>
      </c>
      <c r="B1068" t="s">
        <v>188</v>
      </c>
      <c r="C1068" t="s">
        <v>133</v>
      </c>
      <c r="D1068" t="s">
        <v>336</v>
      </c>
      <c r="E1068" t="s">
        <v>93</v>
      </c>
      <c r="F1068" s="111">
        <f>+VLOOKUP(C1068,'Selectable Table'!O:P,2,0)</f>
        <v>40700</v>
      </c>
      <c r="G1068" s="111" t="str">
        <f>+VLOOKUP(F1068,'Selectable Table'!P:Q,2,0)</f>
        <v>Revenues - Third Parties</v>
      </c>
      <c r="I1068" t="s">
        <v>658</v>
      </c>
      <c r="J1068" s="111">
        <v>2026</v>
      </c>
      <c r="K1068" s="111">
        <v>7</v>
      </c>
      <c r="L1068" s="111" t="s">
        <v>94</v>
      </c>
      <c r="M1068">
        <v>485.57541025000006</v>
      </c>
      <c r="N1068">
        <v>1</v>
      </c>
      <c r="O1068">
        <v>485.57541025000006</v>
      </c>
      <c r="P1068" t="s">
        <v>615</v>
      </c>
      <c r="Q1068" s="111">
        <f>+VLOOKUP(I1068,'Selectable Table'!AB:AC,2,0)</f>
        <v>0</v>
      </c>
    </row>
    <row r="1069" spans="1:17" x14ac:dyDescent="0.25">
      <c r="A1069" s="111" t="str">
        <f>+VLOOKUP(C1069,'Selectable Table'!D:EB,2,0)</f>
        <v>MERCK</v>
      </c>
      <c r="B1069" t="s">
        <v>188</v>
      </c>
      <c r="C1069" t="s">
        <v>133</v>
      </c>
      <c r="D1069" t="s">
        <v>336</v>
      </c>
      <c r="E1069" t="s">
        <v>93</v>
      </c>
      <c r="F1069" s="111">
        <f>+VLOOKUP(C1069,'Selectable Table'!O:P,2,0)</f>
        <v>40700</v>
      </c>
      <c r="G1069" s="111" t="str">
        <f>+VLOOKUP(F1069,'Selectable Table'!P:Q,2,0)</f>
        <v>Revenues - Third Parties</v>
      </c>
      <c r="I1069" t="s">
        <v>191</v>
      </c>
      <c r="J1069" s="111">
        <v>2026</v>
      </c>
      <c r="K1069" s="111">
        <v>7</v>
      </c>
      <c r="L1069" s="111" t="s">
        <v>94</v>
      </c>
      <c r="M1069">
        <v>173.97401612499999</v>
      </c>
      <c r="N1069">
        <v>1</v>
      </c>
      <c r="O1069">
        <v>173.97401612499999</v>
      </c>
      <c r="P1069" t="s">
        <v>615</v>
      </c>
      <c r="Q1069" s="111">
        <f>+VLOOKUP(I1069,'Selectable Table'!AB:AC,2,0)</f>
        <v>1</v>
      </c>
    </row>
    <row r="1070" spans="1:17" x14ac:dyDescent="0.25">
      <c r="A1070" s="111" t="str">
        <f>+VLOOKUP(C1070,'Selectable Table'!D:EB,2,0)</f>
        <v>MERCK</v>
      </c>
      <c r="B1070" t="s">
        <v>188</v>
      </c>
      <c r="C1070" t="s">
        <v>133</v>
      </c>
      <c r="D1070" t="s">
        <v>336</v>
      </c>
      <c r="E1070" t="s">
        <v>103</v>
      </c>
      <c r="F1070" s="111">
        <f>+VLOOKUP(C1070,'Selectable Table'!O:P,2,0)</f>
        <v>40700</v>
      </c>
      <c r="G1070" s="111" t="str">
        <f>+VLOOKUP(F1070,'Selectable Table'!P:Q,2,0)</f>
        <v>Revenues - Third Parties</v>
      </c>
      <c r="I1070" t="s">
        <v>674</v>
      </c>
      <c r="J1070" s="111">
        <v>2026</v>
      </c>
      <c r="K1070" s="111">
        <v>7</v>
      </c>
      <c r="L1070" s="111" t="s">
        <v>94</v>
      </c>
      <c r="M1070">
        <v>6.054507375</v>
      </c>
      <c r="N1070">
        <v>1</v>
      </c>
      <c r="O1070">
        <v>6.054507375</v>
      </c>
      <c r="P1070" t="s">
        <v>615</v>
      </c>
      <c r="Q1070" s="111">
        <f>+VLOOKUP(I1070,'Selectable Table'!AB:AC,2,0)</f>
        <v>0</v>
      </c>
    </row>
    <row r="1071" spans="1:17" x14ac:dyDescent="0.25">
      <c r="A1071" s="111" t="str">
        <f>+VLOOKUP(C1071,'Selectable Table'!D:EB,2,0)</f>
        <v>MERCK</v>
      </c>
      <c r="B1071" t="s">
        <v>188</v>
      </c>
      <c r="C1071" t="s">
        <v>133</v>
      </c>
      <c r="D1071" t="s">
        <v>336</v>
      </c>
      <c r="E1071" t="s">
        <v>105</v>
      </c>
      <c r="F1071" s="111">
        <f>+VLOOKUP(C1071,'Selectable Table'!O:P,2,0)</f>
        <v>40700</v>
      </c>
      <c r="G1071" s="111" t="str">
        <f>+VLOOKUP(F1071,'Selectable Table'!P:Q,2,0)</f>
        <v>Revenues - Third Parties</v>
      </c>
      <c r="I1071" t="s">
        <v>670</v>
      </c>
      <c r="J1071" s="111">
        <v>2026</v>
      </c>
      <c r="K1071" s="111">
        <v>7</v>
      </c>
      <c r="L1071" s="111" t="s">
        <v>94</v>
      </c>
      <c r="M1071">
        <v>99.350743187500001</v>
      </c>
      <c r="N1071">
        <v>1</v>
      </c>
      <c r="O1071">
        <v>99.350743187500001</v>
      </c>
      <c r="P1071" t="s">
        <v>615</v>
      </c>
      <c r="Q1071" s="111">
        <f>+VLOOKUP(I1071,'Selectable Table'!AB:AC,2,0)</f>
        <v>0</v>
      </c>
    </row>
    <row r="1072" spans="1:17" x14ac:dyDescent="0.25">
      <c r="A1072" s="111" t="str">
        <f>+VLOOKUP(C1072,'Selectable Table'!D:EB,2,0)</f>
        <v>MERCK</v>
      </c>
      <c r="B1072" t="s">
        <v>188</v>
      </c>
      <c r="C1072" t="s">
        <v>133</v>
      </c>
      <c r="D1072" t="s">
        <v>336</v>
      </c>
      <c r="E1072" t="s">
        <v>93</v>
      </c>
      <c r="F1072" s="111">
        <f>+VLOOKUP(C1072,'Selectable Table'!O:P,2,0)</f>
        <v>40700</v>
      </c>
      <c r="G1072" s="111" t="str">
        <f>+VLOOKUP(F1072,'Selectable Table'!P:Q,2,0)</f>
        <v>Revenues - Third Parties</v>
      </c>
      <c r="I1072" t="s">
        <v>168</v>
      </c>
      <c r="J1072" s="111">
        <v>2026</v>
      </c>
      <c r="K1072" s="111">
        <v>7</v>
      </c>
      <c r="L1072" s="111" t="s">
        <v>94</v>
      </c>
      <c r="M1072">
        <v>123.0005503125</v>
      </c>
      <c r="N1072">
        <v>1</v>
      </c>
      <c r="O1072">
        <v>123.0005503125</v>
      </c>
      <c r="P1072" t="s">
        <v>615</v>
      </c>
      <c r="Q1072" s="111">
        <f>+VLOOKUP(I1072,'Selectable Table'!AB:AC,2,0)</f>
        <v>0</v>
      </c>
    </row>
    <row r="1073" spans="1:17" x14ac:dyDescent="0.25">
      <c r="A1073" s="111" t="str">
        <f>+VLOOKUP(C1073,'Selectable Table'!D:EB,2,0)</f>
        <v>MERCK</v>
      </c>
      <c r="B1073" t="s">
        <v>188</v>
      </c>
      <c r="C1073" t="s">
        <v>133</v>
      </c>
      <c r="D1073" t="s">
        <v>336</v>
      </c>
      <c r="E1073" t="s">
        <v>93</v>
      </c>
      <c r="F1073" s="111">
        <f>+VLOOKUP(C1073,'Selectable Table'!O:P,2,0)</f>
        <v>40700</v>
      </c>
      <c r="G1073" s="111" t="str">
        <f>+VLOOKUP(F1073,'Selectable Table'!P:Q,2,0)</f>
        <v>Revenues - Third Parties</v>
      </c>
      <c r="I1073" t="s">
        <v>253</v>
      </c>
      <c r="J1073" s="111">
        <v>2026</v>
      </c>
      <c r="K1073" s="111">
        <v>7</v>
      </c>
      <c r="L1073" s="111" t="s">
        <v>94</v>
      </c>
      <c r="M1073">
        <v>304.50841137499998</v>
      </c>
      <c r="N1073">
        <v>1</v>
      </c>
      <c r="O1073">
        <v>304.50841137499998</v>
      </c>
      <c r="P1073" t="s">
        <v>615</v>
      </c>
      <c r="Q1073" s="111">
        <f>+VLOOKUP(I1073,'Selectable Table'!AB:AC,2,0)</f>
        <v>0</v>
      </c>
    </row>
    <row r="1074" spans="1:17" x14ac:dyDescent="0.25">
      <c r="A1074" s="111" t="str">
        <f>+VLOOKUP(C1074,'Selectable Table'!D:EB,2,0)</f>
        <v>MERCK</v>
      </c>
      <c r="B1074" t="s">
        <v>188</v>
      </c>
      <c r="C1074" t="s">
        <v>133</v>
      </c>
      <c r="D1074" t="s">
        <v>336</v>
      </c>
      <c r="E1074" t="s">
        <v>104</v>
      </c>
      <c r="F1074" s="111">
        <f>+VLOOKUP(C1074,'Selectable Table'!O:P,2,0)</f>
        <v>40700</v>
      </c>
      <c r="G1074" s="111" t="str">
        <f>+VLOOKUP(F1074,'Selectable Table'!P:Q,2,0)</f>
        <v>Revenues - Third Parties</v>
      </c>
      <c r="I1074" t="s">
        <v>120</v>
      </c>
      <c r="J1074" s="111">
        <v>2026</v>
      </c>
      <c r="K1074" s="111">
        <v>7</v>
      </c>
      <c r="L1074" s="111" t="s">
        <v>94</v>
      </c>
      <c r="M1074">
        <v>132.45459499999998</v>
      </c>
      <c r="N1074">
        <v>1</v>
      </c>
      <c r="O1074">
        <v>132.45459499999998</v>
      </c>
      <c r="P1074" t="s">
        <v>615</v>
      </c>
      <c r="Q1074" s="111">
        <f>+VLOOKUP(I1074,'Selectable Table'!AB:AC,2,0)</f>
        <v>0</v>
      </c>
    </row>
    <row r="1075" spans="1:17" x14ac:dyDescent="0.25">
      <c r="A1075" s="111" t="str">
        <f>+VLOOKUP(C1075,'Selectable Table'!D:EB,2,0)</f>
        <v>MERCK</v>
      </c>
      <c r="B1075" t="s">
        <v>188</v>
      </c>
      <c r="C1075" t="s">
        <v>133</v>
      </c>
      <c r="D1075" t="s">
        <v>336</v>
      </c>
      <c r="E1075" t="s">
        <v>105</v>
      </c>
      <c r="F1075" s="111">
        <f>+VLOOKUP(C1075,'Selectable Table'!O:P,2,0)</f>
        <v>40700</v>
      </c>
      <c r="G1075" s="111" t="str">
        <f>+VLOOKUP(F1075,'Selectable Table'!P:Q,2,0)</f>
        <v>Revenues - Third Parties</v>
      </c>
      <c r="I1075" t="s">
        <v>144</v>
      </c>
      <c r="J1075" s="111">
        <v>2026</v>
      </c>
      <c r="K1075" s="111">
        <v>7</v>
      </c>
      <c r="L1075" s="111" t="s">
        <v>94</v>
      </c>
      <c r="M1075">
        <v>298.05222956249997</v>
      </c>
      <c r="N1075">
        <v>1</v>
      </c>
      <c r="O1075">
        <v>298.05222956249997</v>
      </c>
      <c r="P1075" t="s">
        <v>615</v>
      </c>
      <c r="Q1075" s="111">
        <f>+VLOOKUP(I1075,'Selectable Table'!AB:AC,2,0)</f>
        <v>0</v>
      </c>
    </row>
    <row r="1076" spans="1:17" x14ac:dyDescent="0.25">
      <c r="A1076" s="111" t="str">
        <f>+VLOOKUP(C1076,'Selectable Table'!D:EB,2,0)</f>
        <v>MERCK</v>
      </c>
      <c r="B1076" t="s">
        <v>188</v>
      </c>
      <c r="C1076" t="s">
        <v>133</v>
      </c>
      <c r="D1076" t="s">
        <v>336</v>
      </c>
      <c r="E1076" t="s">
        <v>93</v>
      </c>
      <c r="F1076" s="111">
        <f>+VLOOKUP(C1076,'Selectable Table'!O:P,2,0)</f>
        <v>40700</v>
      </c>
      <c r="G1076" s="111" t="str">
        <f>+VLOOKUP(F1076,'Selectable Table'!P:Q,2,0)</f>
        <v>Revenues - Third Parties</v>
      </c>
      <c r="I1076" t="s">
        <v>619</v>
      </c>
      <c r="J1076" s="111">
        <v>2026</v>
      </c>
      <c r="K1076" s="111">
        <v>7</v>
      </c>
      <c r="L1076" s="111" t="s">
        <v>94</v>
      </c>
      <c r="M1076">
        <v>124.93054699999999</v>
      </c>
      <c r="N1076">
        <v>1</v>
      </c>
      <c r="O1076">
        <v>124.93054699999999</v>
      </c>
      <c r="P1076" t="s">
        <v>615</v>
      </c>
      <c r="Q1076" s="111">
        <f>+VLOOKUP(I1076,'Selectable Table'!AB:AC,2,0)</f>
        <v>1</v>
      </c>
    </row>
    <row r="1077" spans="1:17" x14ac:dyDescent="0.25">
      <c r="A1077" s="111" t="str">
        <f>+VLOOKUP(C1077,'Selectable Table'!D:EB,2,0)</f>
        <v>MERCK</v>
      </c>
      <c r="B1077" t="s">
        <v>188</v>
      </c>
      <c r="C1077" t="s">
        <v>133</v>
      </c>
      <c r="D1077" t="s">
        <v>336</v>
      </c>
      <c r="E1077" t="s">
        <v>103</v>
      </c>
      <c r="F1077" s="111">
        <f>+VLOOKUP(C1077,'Selectable Table'!O:P,2,0)</f>
        <v>40700</v>
      </c>
      <c r="G1077" s="111" t="str">
        <f>+VLOOKUP(F1077,'Selectable Table'!P:Q,2,0)</f>
        <v>Revenues - Third Parties</v>
      </c>
      <c r="I1077" t="s">
        <v>675</v>
      </c>
      <c r="J1077" s="111">
        <v>2026</v>
      </c>
      <c r="K1077" s="111">
        <v>7</v>
      </c>
      <c r="L1077" s="111" t="s">
        <v>94</v>
      </c>
      <c r="M1077">
        <v>22.728895000000001</v>
      </c>
      <c r="N1077">
        <v>1</v>
      </c>
      <c r="O1077">
        <v>22.728895000000001</v>
      </c>
      <c r="P1077" t="s">
        <v>615</v>
      </c>
      <c r="Q1077" s="111">
        <f>+VLOOKUP(I1077,'Selectable Table'!AB:AC,2,0)</f>
        <v>0</v>
      </c>
    </row>
    <row r="1078" spans="1:17" x14ac:dyDescent="0.25">
      <c r="A1078" s="111" t="str">
        <f>+VLOOKUP(C1078,'Selectable Table'!D:EB,2,0)</f>
        <v>MERCK</v>
      </c>
      <c r="B1078" t="s">
        <v>700</v>
      </c>
      <c r="C1078" t="s">
        <v>133</v>
      </c>
      <c r="D1078" t="s">
        <v>336</v>
      </c>
      <c r="E1078" t="s">
        <v>102</v>
      </c>
      <c r="F1078" s="111">
        <f>+VLOOKUP(C1078,'Selectable Table'!O:P,2,0)</f>
        <v>40700</v>
      </c>
      <c r="G1078" s="111" t="str">
        <f>+VLOOKUP(F1078,'Selectable Table'!P:Q,2,0)</f>
        <v>Revenues - Third Parties</v>
      </c>
      <c r="I1078" t="s">
        <v>186</v>
      </c>
      <c r="J1078" s="111">
        <v>2026</v>
      </c>
      <c r="K1078" s="111">
        <v>7</v>
      </c>
      <c r="L1078" s="111" t="s">
        <v>94</v>
      </c>
      <c r="M1078">
        <v>534.88339668750007</v>
      </c>
      <c r="N1078">
        <v>1</v>
      </c>
      <c r="O1078">
        <v>534.88339668750007</v>
      </c>
      <c r="P1078" t="s">
        <v>615</v>
      </c>
      <c r="Q1078" s="111">
        <f>+VLOOKUP(I1078,'Selectable Table'!AB:AC,2,0)</f>
        <v>1</v>
      </c>
    </row>
    <row r="1079" spans="1:17" x14ac:dyDescent="0.25">
      <c r="A1079" s="111" t="str">
        <f>+VLOOKUP(C1079,'Selectable Table'!D:EB,2,0)</f>
        <v>MERCK</v>
      </c>
      <c r="B1079" t="s">
        <v>700</v>
      </c>
      <c r="C1079" t="s">
        <v>133</v>
      </c>
      <c r="D1079" t="s">
        <v>336</v>
      </c>
      <c r="E1079" t="s">
        <v>93</v>
      </c>
      <c r="F1079" s="111">
        <f>+VLOOKUP(C1079,'Selectable Table'!O:P,2,0)</f>
        <v>40700</v>
      </c>
      <c r="G1079" s="111" t="str">
        <f>+VLOOKUP(F1079,'Selectable Table'!P:Q,2,0)</f>
        <v>Revenues - Third Parties</v>
      </c>
      <c r="I1079" t="s">
        <v>658</v>
      </c>
      <c r="J1079" s="111">
        <v>2026</v>
      </c>
      <c r="K1079" s="111">
        <v>7</v>
      </c>
      <c r="L1079" s="111" t="s">
        <v>94</v>
      </c>
      <c r="M1079">
        <v>971.15082050000012</v>
      </c>
      <c r="N1079">
        <v>1</v>
      </c>
      <c r="O1079">
        <v>971.15082050000012</v>
      </c>
      <c r="P1079" t="s">
        <v>615</v>
      </c>
      <c r="Q1079" s="111">
        <f>+VLOOKUP(I1079,'Selectable Table'!AB:AC,2,0)</f>
        <v>0</v>
      </c>
    </row>
    <row r="1080" spans="1:17" x14ac:dyDescent="0.25">
      <c r="A1080" s="111" t="str">
        <f>+VLOOKUP(C1080,'Selectable Table'!D:EB,2,0)</f>
        <v>MERCK</v>
      </c>
      <c r="B1080" t="s">
        <v>700</v>
      </c>
      <c r="C1080" t="s">
        <v>133</v>
      </c>
      <c r="D1080" t="s">
        <v>336</v>
      </c>
      <c r="E1080" t="s">
        <v>93</v>
      </c>
      <c r="F1080" s="111">
        <f>+VLOOKUP(C1080,'Selectable Table'!O:P,2,0)</f>
        <v>40700</v>
      </c>
      <c r="G1080" s="111" t="str">
        <f>+VLOOKUP(F1080,'Selectable Table'!P:Q,2,0)</f>
        <v>Revenues - Third Parties</v>
      </c>
      <c r="I1080" t="s">
        <v>191</v>
      </c>
      <c r="J1080" s="111">
        <v>2026</v>
      </c>
      <c r="K1080" s="111">
        <v>7</v>
      </c>
      <c r="L1080" s="111" t="s">
        <v>94</v>
      </c>
      <c r="M1080">
        <v>347.94803224999998</v>
      </c>
      <c r="N1080">
        <v>1</v>
      </c>
      <c r="O1080">
        <v>347.94803224999998</v>
      </c>
      <c r="P1080" t="s">
        <v>615</v>
      </c>
      <c r="Q1080" s="111">
        <f>+VLOOKUP(I1080,'Selectable Table'!AB:AC,2,0)</f>
        <v>1</v>
      </c>
    </row>
    <row r="1081" spans="1:17" x14ac:dyDescent="0.25">
      <c r="A1081" s="111" t="str">
        <f>+VLOOKUP(C1081,'Selectable Table'!D:EB,2,0)</f>
        <v>MERCK</v>
      </c>
      <c r="B1081" t="s">
        <v>700</v>
      </c>
      <c r="C1081" t="s">
        <v>133</v>
      </c>
      <c r="D1081" t="s">
        <v>336</v>
      </c>
      <c r="E1081" t="s">
        <v>103</v>
      </c>
      <c r="F1081" s="111">
        <f>+VLOOKUP(C1081,'Selectable Table'!O:P,2,0)</f>
        <v>40700</v>
      </c>
      <c r="G1081" s="111" t="str">
        <f>+VLOOKUP(F1081,'Selectable Table'!P:Q,2,0)</f>
        <v>Revenues - Third Parties</v>
      </c>
      <c r="I1081" t="s">
        <v>674</v>
      </c>
      <c r="J1081" s="111">
        <v>2026</v>
      </c>
      <c r="K1081" s="111">
        <v>7</v>
      </c>
      <c r="L1081" s="111" t="s">
        <v>94</v>
      </c>
      <c r="M1081">
        <v>12.10901475</v>
      </c>
      <c r="N1081">
        <v>1</v>
      </c>
      <c r="O1081">
        <v>12.10901475</v>
      </c>
      <c r="P1081" t="s">
        <v>615</v>
      </c>
      <c r="Q1081" s="111">
        <f>+VLOOKUP(I1081,'Selectable Table'!AB:AC,2,0)</f>
        <v>0</v>
      </c>
    </row>
    <row r="1082" spans="1:17" x14ac:dyDescent="0.25">
      <c r="A1082" s="111" t="str">
        <f>+VLOOKUP(C1082,'Selectable Table'!D:EB,2,0)</f>
        <v>MERCK</v>
      </c>
      <c r="B1082" t="s">
        <v>700</v>
      </c>
      <c r="C1082" t="s">
        <v>133</v>
      </c>
      <c r="D1082" t="s">
        <v>336</v>
      </c>
      <c r="E1082" t="s">
        <v>105</v>
      </c>
      <c r="F1082" s="111">
        <f>+VLOOKUP(C1082,'Selectable Table'!O:P,2,0)</f>
        <v>40700</v>
      </c>
      <c r="G1082" s="111" t="str">
        <f>+VLOOKUP(F1082,'Selectable Table'!P:Q,2,0)</f>
        <v>Revenues - Third Parties</v>
      </c>
      <c r="I1082" t="s">
        <v>670</v>
      </c>
      <c r="J1082" s="111">
        <v>2026</v>
      </c>
      <c r="K1082" s="111">
        <v>7</v>
      </c>
      <c r="L1082" s="111" t="s">
        <v>94</v>
      </c>
      <c r="M1082">
        <v>198.701486375</v>
      </c>
      <c r="N1082">
        <v>1</v>
      </c>
      <c r="O1082">
        <v>198.701486375</v>
      </c>
      <c r="P1082" t="s">
        <v>615</v>
      </c>
      <c r="Q1082" s="111">
        <f>+VLOOKUP(I1082,'Selectable Table'!AB:AC,2,0)</f>
        <v>0</v>
      </c>
    </row>
    <row r="1083" spans="1:17" x14ac:dyDescent="0.25">
      <c r="A1083" s="111" t="str">
        <f>+VLOOKUP(C1083,'Selectable Table'!D:EB,2,0)</f>
        <v>MERCK</v>
      </c>
      <c r="B1083" t="s">
        <v>700</v>
      </c>
      <c r="C1083" t="s">
        <v>133</v>
      </c>
      <c r="D1083" t="s">
        <v>336</v>
      </c>
      <c r="E1083" t="s">
        <v>93</v>
      </c>
      <c r="F1083" s="111">
        <f>+VLOOKUP(C1083,'Selectable Table'!O:P,2,0)</f>
        <v>40700</v>
      </c>
      <c r="G1083" s="111" t="str">
        <f>+VLOOKUP(F1083,'Selectable Table'!P:Q,2,0)</f>
        <v>Revenues - Third Parties</v>
      </c>
      <c r="I1083" t="s">
        <v>168</v>
      </c>
      <c r="J1083" s="111">
        <v>2026</v>
      </c>
      <c r="K1083" s="111">
        <v>7</v>
      </c>
      <c r="L1083" s="111" t="s">
        <v>94</v>
      </c>
      <c r="M1083">
        <v>246.00110062499999</v>
      </c>
      <c r="N1083">
        <v>1</v>
      </c>
      <c r="O1083">
        <v>246.00110062499999</v>
      </c>
      <c r="P1083" t="s">
        <v>615</v>
      </c>
      <c r="Q1083" s="111">
        <f>+VLOOKUP(I1083,'Selectable Table'!AB:AC,2,0)</f>
        <v>0</v>
      </c>
    </row>
    <row r="1084" spans="1:17" x14ac:dyDescent="0.25">
      <c r="A1084" s="111" t="str">
        <f>+VLOOKUP(C1084,'Selectable Table'!D:EB,2,0)</f>
        <v>MERCK</v>
      </c>
      <c r="B1084" t="s">
        <v>700</v>
      </c>
      <c r="C1084" t="s">
        <v>133</v>
      </c>
      <c r="D1084" t="s">
        <v>336</v>
      </c>
      <c r="E1084" t="s">
        <v>93</v>
      </c>
      <c r="F1084" s="111">
        <f>+VLOOKUP(C1084,'Selectable Table'!O:P,2,0)</f>
        <v>40700</v>
      </c>
      <c r="G1084" s="111" t="str">
        <f>+VLOOKUP(F1084,'Selectable Table'!P:Q,2,0)</f>
        <v>Revenues - Third Parties</v>
      </c>
      <c r="I1084" t="s">
        <v>253</v>
      </c>
      <c r="J1084" s="111">
        <v>2026</v>
      </c>
      <c r="K1084" s="111">
        <v>7</v>
      </c>
      <c r="L1084" s="111" t="s">
        <v>94</v>
      </c>
      <c r="M1084">
        <v>304.50841137499998</v>
      </c>
      <c r="N1084">
        <v>1</v>
      </c>
      <c r="O1084">
        <v>304.50841137499998</v>
      </c>
      <c r="P1084" t="s">
        <v>615</v>
      </c>
      <c r="Q1084" s="111">
        <f>+VLOOKUP(I1084,'Selectable Table'!AB:AC,2,0)</f>
        <v>0</v>
      </c>
    </row>
    <row r="1085" spans="1:17" x14ac:dyDescent="0.25">
      <c r="A1085" s="111" t="str">
        <f>+VLOOKUP(C1085,'Selectable Table'!D:EB,2,0)</f>
        <v>MERCK</v>
      </c>
      <c r="B1085" t="s">
        <v>700</v>
      </c>
      <c r="C1085" t="s">
        <v>133</v>
      </c>
      <c r="D1085" t="s">
        <v>336</v>
      </c>
      <c r="E1085" t="s">
        <v>104</v>
      </c>
      <c r="F1085" s="111">
        <f>+VLOOKUP(C1085,'Selectable Table'!O:P,2,0)</f>
        <v>40700</v>
      </c>
      <c r="G1085" s="111" t="str">
        <f>+VLOOKUP(F1085,'Selectable Table'!P:Q,2,0)</f>
        <v>Revenues - Third Parties</v>
      </c>
      <c r="I1085" t="s">
        <v>120</v>
      </c>
      <c r="J1085" s="111">
        <v>2026</v>
      </c>
      <c r="K1085" s="111">
        <v>7</v>
      </c>
      <c r="L1085" s="111" t="s">
        <v>94</v>
      </c>
      <c r="M1085">
        <v>132.45459499999998</v>
      </c>
      <c r="N1085">
        <v>1</v>
      </c>
      <c r="O1085">
        <v>132.45459499999998</v>
      </c>
      <c r="P1085" t="s">
        <v>615</v>
      </c>
      <c r="Q1085" s="111">
        <f>+VLOOKUP(I1085,'Selectable Table'!AB:AC,2,0)</f>
        <v>0</v>
      </c>
    </row>
    <row r="1086" spans="1:17" x14ac:dyDescent="0.25">
      <c r="A1086" s="111" t="str">
        <f>+VLOOKUP(C1086,'Selectable Table'!D:EB,2,0)</f>
        <v>MERCK</v>
      </c>
      <c r="B1086" t="s">
        <v>700</v>
      </c>
      <c r="C1086" t="s">
        <v>133</v>
      </c>
      <c r="D1086" t="s">
        <v>336</v>
      </c>
      <c r="E1086" t="s">
        <v>105</v>
      </c>
      <c r="F1086" s="111">
        <f>+VLOOKUP(C1086,'Selectable Table'!O:P,2,0)</f>
        <v>40700</v>
      </c>
      <c r="G1086" s="111" t="str">
        <f>+VLOOKUP(F1086,'Selectable Table'!P:Q,2,0)</f>
        <v>Revenues - Third Parties</v>
      </c>
      <c r="I1086" t="s">
        <v>144</v>
      </c>
      <c r="J1086" s="111">
        <v>2026</v>
      </c>
      <c r="K1086" s="111">
        <v>7</v>
      </c>
      <c r="L1086" s="111" t="s">
        <v>94</v>
      </c>
      <c r="M1086">
        <v>198.701486375</v>
      </c>
      <c r="N1086">
        <v>1</v>
      </c>
      <c r="O1086">
        <v>198.701486375</v>
      </c>
      <c r="P1086" t="s">
        <v>615</v>
      </c>
      <c r="Q1086" s="111">
        <f>+VLOOKUP(I1086,'Selectable Table'!AB:AC,2,0)</f>
        <v>0</v>
      </c>
    </row>
    <row r="1087" spans="1:17" x14ac:dyDescent="0.25">
      <c r="A1087" s="111" t="str">
        <f>+VLOOKUP(C1087,'Selectable Table'!D:EB,2,0)</f>
        <v>MERCK</v>
      </c>
      <c r="B1087" t="s">
        <v>700</v>
      </c>
      <c r="C1087" t="s">
        <v>133</v>
      </c>
      <c r="D1087" t="s">
        <v>336</v>
      </c>
      <c r="E1087" t="s">
        <v>93</v>
      </c>
      <c r="F1087" s="111">
        <f>+VLOOKUP(C1087,'Selectable Table'!O:P,2,0)</f>
        <v>40700</v>
      </c>
      <c r="G1087" s="111" t="str">
        <f>+VLOOKUP(F1087,'Selectable Table'!P:Q,2,0)</f>
        <v>Revenues - Third Parties</v>
      </c>
      <c r="I1087" t="s">
        <v>619</v>
      </c>
      <c r="J1087" s="111">
        <v>2026</v>
      </c>
      <c r="K1087" s="111">
        <v>7</v>
      </c>
      <c r="L1087" s="111" t="s">
        <v>94</v>
      </c>
      <c r="M1087">
        <v>249.86109399999998</v>
      </c>
      <c r="N1087">
        <v>1</v>
      </c>
      <c r="O1087">
        <v>249.86109399999998</v>
      </c>
      <c r="P1087" t="s">
        <v>615</v>
      </c>
      <c r="Q1087" s="111">
        <f>+VLOOKUP(I1087,'Selectable Table'!AB:AC,2,0)</f>
        <v>1</v>
      </c>
    </row>
    <row r="1088" spans="1:17" x14ac:dyDescent="0.25">
      <c r="A1088" s="111" t="str">
        <f>+VLOOKUP(C1088,'Selectable Table'!D:EB,2,0)</f>
        <v>MERCK</v>
      </c>
      <c r="B1088" t="s">
        <v>700</v>
      </c>
      <c r="C1088" t="s">
        <v>133</v>
      </c>
      <c r="D1088" t="s">
        <v>336</v>
      </c>
      <c r="E1088" t="s">
        <v>103</v>
      </c>
      <c r="F1088" s="111">
        <f>+VLOOKUP(C1088,'Selectable Table'!O:P,2,0)</f>
        <v>40700</v>
      </c>
      <c r="G1088" s="111" t="str">
        <f>+VLOOKUP(F1088,'Selectable Table'!P:Q,2,0)</f>
        <v>Revenues - Third Parties</v>
      </c>
      <c r="I1088" t="s">
        <v>675</v>
      </c>
      <c r="J1088" s="111">
        <v>2026</v>
      </c>
      <c r="K1088" s="111">
        <v>7</v>
      </c>
      <c r="L1088" s="111" t="s">
        <v>94</v>
      </c>
      <c r="M1088">
        <v>34.093342499999991</v>
      </c>
      <c r="N1088">
        <v>1</v>
      </c>
      <c r="O1088">
        <v>34.093342499999991</v>
      </c>
      <c r="P1088" t="s">
        <v>615</v>
      </c>
      <c r="Q1088" s="111">
        <f>+VLOOKUP(I1088,'Selectable Table'!AB:AC,2,0)</f>
        <v>0</v>
      </c>
    </row>
    <row r="1089" spans="1:17" x14ac:dyDescent="0.25">
      <c r="A1089" s="111" t="str">
        <f>+VLOOKUP(C1089,'Selectable Table'!D:EB,2,0)</f>
        <v>MERCK</v>
      </c>
      <c r="B1089" t="s">
        <v>190</v>
      </c>
      <c r="C1089" t="s">
        <v>133</v>
      </c>
      <c r="D1089" t="s">
        <v>336</v>
      </c>
      <c r="E1089" t="s">
        <v>102</v>
      </c>
      <c r="F1089" s="111">
        <f>+VLOOKUP(C1089,'Selectable Table'!O:P,2,0)</f>
        <v>40700</v>
      </c>
      <c r="G1089" s="111" t="str">
        <f>+VLOOKUP(F1089,'Selectable Table'!P:Q,2,0)</f>
        <v>Revenues - Third Parties</v>
      </c>
      <c r="I1089" t="s">
        <v>125</v>
      </c>
      <c r="J1089" s="111">
        <v>2026</v>
      </c>
      <c r="K1089" s="111">
        <v>7</v>
      </c>
      <c r="L1089" s="111" t="s">
        <v>94</v>
      </c>
      <c r="M1089">
        <v>234.85218575000002</v>
      </c>
      <c r="N1089">
        <v>1</v>
      </c>
      <c r="O1089">
        <v>234.85218575000002</v>
      </c>
      <c r="P1089" t="s">
        <v>615</v>
      </c>
      <c r="Q1089" s="111">
        <f>+VLOOKUP(I1089,'Selectable Table'!AB:AC,2,0)</f>
        <v>1</v>
      </c>
    </row>
    <row r="1090" spans="1:17" x14ac:dyDescent="0.25">
      <c r="A1090" s="111" t="str">
        <f>+VLOOKUP(C1090,'Selectable Table'!D:EB,2,0)</f>
        <v>MERCK</v>
      </c>
      <c r="B1090" t="s">
        <v>190</v>
      </c>
      <c r="C1090" t="s">
        <v>133</v>
      </c>
      <c r="D1090" t="s">
        <v>336</v>
      </c>
      <c r="E1090" t="s">
        <v>93</v>
      </c>
      <c r="F1090" s="111">
        <f>+VLOOKUP(C1090,'Selectable Table'!O:P,2,0)</f>
        <v>40700</v>
      </c>
      <c r="G1090" s="111" t="str">
        <f>+VLOOKUP(F1090,'Selectable Table'!P:Q,2,0)</f>
        <v>Revenues - Third Parties</v>
      </c>
      <c r="I1090" t="s">
        <v>658</v>
      </c>
      <c r="J1090" s="111">
        <v>2026</v>
      </c>
      <c r="K1090" s="111">
        <v>7</v>
      </c>
      <c r="L1090" s="111" t="s">
        <v>94</v>
      </c>
      <c r="M1090">
        <v>121.39385256250002</v>
      </c>
      <c r="N1090">
        <v>1</v>
      </c>
      <c r="O1090">
        <v>121.39385256250002</v>
      </c>
      <c r="P1090" t="s">
        <v>615</v>
      </c>
      <c r="Q1090" s="111">
        <f>+VLOOKUP(I1090,'Selectable Table'!AB:AC,2,0)</f>
        <v>0</v>
      </c>
    </row>
    <row r="1091" spans="1:17" x14ac:dyDescent="0.25">
      <c r="A1091" s="111" t="str">
        <f>+VLOOKUP(C1091,'Selectable Table'!D:EB,2,0)</f>
        <v>MERCK</v>
      </c>
      <c r="B1091" t="s">
        <v>190</v>
      </c>
      <c r="C1091" t="s">
        <v>133</v>
      </c>
      <c r="D1091" t="s">
        <v>336</v>
      </c>
      <c r="E1091" t="s">
        <v>105</v>
      </c>
      <c r="F1091" s="111">
        <f>+VLOOKUP(C1091,'Selectable Table'!O:P,2,0)</f>
        <v>40700</v>
      </c>
      <c r="G1091" s="111" t="str">
        <f>+VLOOKUP(F1091,'Selectable Table'!P:Q,2,0)</f>
        <v>Revenues - Third Parties</v>
      </c>
      <c r="I1091" t="s">
        <v>670</v>
      </c>
      <c r="J1091" s="111">
        <v>2026</v>
      </c>
      <c r="K1091" s="111">
        <v>7</v>
      </c>
      <c r="L1091" s="111" t="s">
        <v>94</v>
      </c>
      <c r="M1091">
        <v>99.350743187500001</v>
      </c>
      <c r="N1091">
        <v>1</v>
      </c>
      <c r="O1091">
        <v>99.350743187500001</v>
      </c>
      <c r="P1091" t="s">
        <v>615</v>
      </c>
      <c r="Q1091" s="111">
        <f>+VLOOKUP(I1091,'Selectable Table'!AB:AC,2,0)</f>
        <v>0</v>
      </c>
    </row>
    <row r="1092" spans="1:17" x14ac:dyDescent="0.25">
      <c r="A1092" s="111" t="str">
        <f>+VLOOKUP(C1092,'Selectable Table'!D:EB,2,0)</f>
        <v>MERCK</v>
      </c>
      <c r="B1092" t="s">
        <v>190</v>
      </c>
      <c r="C1092" t="s">
        <v>133</v>
      </c>
      <c r="D1092" t="s">
        <v>336</v>
      </c>
      <c r="E1092" t="s">
        <v>93</v>
      </c>
      <c r="F1092" s="111">
        <f>+VLOOKUP(C1092,'Selectable Table'!O:P,2,0)</f>
        <v>40700</v>
      </c>
      <c r="G1092" s="111" t="str">
        <f>+VLOOKUP(F1092,'Selectable Table'!P:Q,2,0)</f>
        <v>Revenues - Third Parties</v>
      </c>
      <c r="I1092" t="s">
        <v>253</v>
      </c>
      <c r="J1092" s="111">
        <v>2026</v>
      </c>
      <c r="K1092" s="111">
        <v>7</v>
      </c>
      <c r="L1092" s="111" t="s">
        <v>94</v>
      </c>
      <c r="M1092">
        <v>304.50841137499998</v>
      </c>
      <c r="N1092">
        <v>1</v>
      </c>
      <c r="O1092">
        <v>304.50841137499998</v>
      </c>
      <c r="P1092" t="s">
        <v>615</v>
      </c>
      <c r="Q1092" s="111">
        <f>+VLOOKUP(I1092,'Selectable Table'!AB:AC,2,0)</f>
        <v>0</v>
      </c>
    </row>
    <row r="1093" spans="1:17" x14ac:dyDescent="0.25">
      <c r="A1093" s="111" t="str">
        <f>+VLOOKUP(C1093,'Selectable Table'!D:EB,2,0)</f>
        <v>MERCK</v>
      </c>
      <c r="B1093" t="s">
        <v>190</v>
      </c>
      <c r="C1093" t="s">
        <v>133</v>
      </c>
      <c r="D1093" t="s">
        <v>336</v>
      </c>
      <c r="E1093" t="s">
        <v>104</v>
      </c>
      <c r="F1093" s="111">
        <f>+VLOOKUP(C1093,'Selectable Table'!O:P,2,0)</f>
        <v>40700</v>
      </c>
      <c r="G1093" s="111" t="str">
        <f>+VLOOKUP(F1093,'Selectable Table'!P:Q,2,0)</f>
        <v>Revenues - Third Parties</v>
      </c>
      <c r="I1093" t="s">
        <v>120</v>
      </c>
      <c r="J1093" s="111">
        <v>2026</v>
      </c>
      <c r="K1093" s="111">
        <v>7</v>
      </c>
      <c r="L1093" s="111" t="s">
        <v>94</v>
      </c>
      <c r="M1093">
        <v>264.90918999999997</v>
      </c>
      <c r="N1093">
        <v>1</v>
      </c>
      <c r="O1093">
        <v>264.90918999999997</v>
      </c>
      <c r="P1093" t="s">
        <v>615</v>
      </c>
      <c r="Q1093" s="111">
        <f>+VLOOKUP(I1093,'Selectable Table'!AB:AC,2,0)</f>
        <v>0</v>
      </c>
    </row>
    <row r="1094" spans="1:17" x14ac:dyDescent="0.25">
      <c r="A1094" s="111" t="str">
        <f>+VLOOKUP(C1094,'Selectable Table'!D:EB,2,0)</f>
        <v>MERCK</v>
      </c>
      <c r="B1094" t="s">
        <v>190</v>
      </c>
      <c r="C1094" t="s">
        <v>133</v>
      </c>
      <c r="D1094" t="s">
        <v>336</v>
      </c>
      <c r="E1094" t="s">
        <v>105</v>
      </c>
      <c r="F1094" s="111">
        <f>+VLOOKUP(C1094,'Selectable Table'!O:P,2,0)</f>
        <v>40700</v>
      </c>
      <c r="G1094" s="111" t="str">
        <f>+VLOOKUP(F1094,'Selectable Table'!P:Q,2,0)</f>
        <v>Revenues - Third Parties</v>
      </c>
      <c r="I1094" t="s">
        <v>144</v>
      </c>
      <c r="J1094" s="111">
        <v>2026</v>
      </c>
      <c r="K1094" s="111">
        <v>7</v>
      </c>
      <c r="L1094" s="111" t="s">
        <v>94</v>
      </c>
      <c r="M1094">
        <v>198.701486375</v>
      </c>
      <c r="N1094">
        <v>1</v>
      </c>
      <c r="O1094">
        <v>198.701486375</v>
      </c>
      <c r="P1094" t="s">
        <v>615</v>
      </c>
      <c r="Q1094" s="111">
        <f>+VLOOKUP(I1094,'Selectable Table'!AB:AC,2,0)</f>
        <v>0</v>
      </c>
    </row>
    <row r="1095" spans="1:17" x14ac:dyDescent="0.25">
      <c r="A1095" s="111" t="str">
        <f>+VLOOKUP(C1095,'Selectable Table'!D:EB,2,0)</f>
        <v>MERCK</v>
      </c>
      <c r="B1095" t="s">
        <v>190</v>
      </c>
      <c r="C1095" t="s">
        <v>133</v>
      </c>
      <c r="D1095" t="s">
        <v>336</v>
      </c>
      <c r="E1095" t="s">
        <v>105</v>
      </c>
      <c r="F1095" s="111">
        <f>+VLOOKUP(C1095,'Selectable Table'!O:P,2,0)</f>
        <v>40700</v>
      </c>
      <c r="G1095" s="111" t="str">
        <f>+VLOOKUP(F1095,'Selectable Table'!P:Q,2,0)</f>
        <v>Revenues - Third Parties</v>
      </c>
      <c r="I1095" t="s">
        <v>158</v>
      </c>
      <c r="J1095" s="111">
        <v>2026</v>
      </c>
      <c r="K1095" s="111">
        <v>7</v>
      </c>
      <c r="L1095" s="111" t="s">
        <v>94</v>
      </c>
      <c r="M1095">
        <v>170.29036762499999</v>
      </c>
      <c r="N1095">
        <v>1</v>
      </c>
      <c r="O1095">
        <v>170.29036762499999</v>
      </c>
      <c r="P1095" t="s">
        <v>615</v>
      </c>
      <c r="Q1095" s="111">
        <f>+VLOOKUP(I1095,'Selectable Table'!AB:AC,2,0)</f>
        <v>0</v>
      </c>
    </row>
    <row r="1096" spans="1:17" x14ac:dyDescent="0.25">
      <c r="A1096" s="111" t="str">
        <f>+VLOOKUP(C1096,'Selectable Table'!D:EB,2,0)</f>
        <v>MERCK</v>
      </c>
      <c r="B1096" t="s">
        <v>195</v>
      </c>
      <c r="C1096" t="s">
        <v>133</v>
      </c>
      <c r="D1096" t="s">
        <v>336</v>
      </c>
      <c r="E1096" t="s">
        <v>102</v>
      </c>
      <c r="F1096" s="111">
        <f>+VLOOKUP(C1096,'Selectable Table'!O:P,2,0)</f>
        <v>40700</v>
      </c>
      <c r="G1096" s="111" t="str">
        <f>+VLOOKUP(F1096,'Selectable Table'!P:Q,2,0)</f>
        <v>Revenues - Third Parties</v>
      </c>
      <c r="I1096" t="s">
        <v>186</v>
      </c>
      <c r="J1096" s="111">
        <v>2026</v>
      </c>
      <c r="K1096" s="111">
        <v>7</v>
      </c>
      <c r="L1096" s="111" t="s">
        <v>94</v>
      </c>
      <c r="M1096">
        <v>412.70578912499997</v>
      </c>
      <c r="N1096">
        <v>1</v>
      </c>
      <c r="O1096">
        <v>412.70578912499997</v>
      </c>
      <c r="P1096" t="s">
        <v>615</v>
      </c>
      <c r="Q1096" s="111">
        <f>+VLOOKUP(I1096,'Selectable Table'!AB:AC,2,0)</f>
        <v>1</v>
      </c>
    </row>
    <row r="1097" spans="1:17" x14ac:dyDescent="0.25">
      <c r="A1097" s="111" t="str">
        <f>+VLOOKUP(C1097,'Selectable Table'!D:EB,2,0)</f>
        <v>MERCK</v>
      </c>
      <c r="B1097" t="s">
        <v>195</v>
      </c>
      <c r="C1097" t="s">
        <v>133</v>
      </c>
      <c r="D1097" t="s">
        <v>336</v>
      </c>
      <c r="E1097" t="s">
        <v>93</v>
      </c>
      <c r="F1097" s="111">
        <f>+VLOOKUP(C1097,'Selectable Table'!O:P,2,0)</f>
        <v>40700</v>
      </c>
      <c r="G1097" s="111" t="str">
        <f>+VLOOKUP(F1097,'Selectable Table'!P:Q,2,0)</f>
        <v>Revenues - Third Parties</v>
      </c>
      <c r="I1097" t="s">
        <v>658</v>
      </c>
      <c r="J1097" s="111">
        <v>2026</v>
      </c>
      <c r="K1097" s="111">
        <v>7</v>
      </c>
      <c r="L1097" s="111" t="s">
        <v>94</v>
      </c>
      <c r="M1097">
        <v>242.78770512500003</v>
      </c>
      <c r="N1097">
        <v>1</v>
      </c>
      <c r="O1097">
        <v>242.78770512500003</v>
      </c>
      <c r="P1097" t="s">
        <v>615</v>
      </c>
      <c r="Q1097" s="111">
        <f>+VLOOKUP(I1097,'Selectable Table'!AB:AC,2,0)</f>
        <v>0</v>
      </c>
    </row>
    <row r="1098" spans="1:17" x14ac:dyDescent="0.25">
      <c r="A1098" s="111" t="str">
        <f>+VLOOKUP(C1098,'Selectable Table'!D:EB,2,0)</f>
        <v>MERCK</v>
      </c>
      <c r="B1098" t="s">
        <v>195</v>
      </c>
      <c r="C1098" t="s">
        <v>133</v>
      </c>
      <c r="D1098" t="s">
        <v>336</v>
      </c>
      <c r="E1098" t="s">
        <v>105</v>
      </c>
      <c r="F1098" s="111">
        <f>+VLOOKUP(C1098,'Selectable Table'!O:P,2,0)</f>
        <v>40700</v>
      </c>
      <c r="G1098" s="111" t="str">
        <f>+VLOOKUP(F1098,'Selectable Table'!P:Q,2,0)</f>
        <v>Revenues - Third Parties</v>
      </c>
      <c r="I1098" t="s">
        <v>670</v>
      </c>
      <c r="J1098" s="111">
        <v>2026</v>
      </c>
      <c r="K1098" s="111">
        <v>7</v>
      </c>
      <c r="L1098" s="111" t="s">
        <v>94</v>
      </c>
      <c r="M1098">
        <v>99.350743187500001</v>
      </c>
      <c r="N1098">
        <v>1</v>
      </c>
      <c r="O1098">
        <v>99.350743187500001</v>
      </c>
      <c r="P1098" t="s">
        <v>615</v>
      </c>
      <c r="Q1098" s="111">
        <f>+VLOOKUP(I1098,'Selectable Table'!AB:AC,2,0)</f>
        <v>0</v>
      </c>
    </row>
    <row r="1099" spans="1:17" x14ac:dyDescent="0.25">
      <c r="A1099" s="111" t="str">
        <f>+VLOOKUP(C1099,'Selectable Table'!D:EB,2,0)</f>
        <v>MERCK</v>
      </c>
      <c r="B1099" t="s">
        <v>195</v>
      </c>
      <c r="C1099" t="s">
        <v>133</v>
      </c>
      <c r="D1099" t="s">
        <v>336</v>
      </c>
      <c r="E1099" t="s">
        <v>93</v>
      </c>
      <c r="F1099" s="111">
        <f>+VLOOKUP(C1099,'Selectable Table'!O:P,2,0)</f>
        <v>40700</v>
      </c>
      <c r="G1099" s="111" t="str">
        <f>+VLOOKUP(F1099,'Selectable Table'!P:Q,2,0)</f>
        <v>Revenues - Third Parties</v>
      </c>
      <c r="I1099" t="s">
        <v>142</v>
      </c>
      <c r="J1099" s="111">
        <v>2026</v>
      </c>
      <c r="K1099" s="111">
        <v>7</v>
      </c>
      <c r="L1099" s="111" t="s">
        <v>94</v>
      </c>
      <c r="M1099">
        <v>123.0005503125</v>
      </c>
      <c r="N1099">
        <v>1</v>
      </c>
      <c r="O1099">
        <v>123.0005503125</v>
      </c>
      <c r="P1099" t="s">
        <v>615</v>
      </c>
      <c r="Q1099" s="111">
        <f>+VLOOKUP(I1099,'Selectable Table'!AB:AC,2,0)</f>
        <v>0</v>
      </c>
    </row>
    <row r="1100" spans="1:17" x14ac:dyDescent="0.25">
      <c r="A1100" s="111" t="str">
        <f>+VLOOKUP(C1100,'Selectable Table'!D:EB,2,0)</f>
        <v>MERCK</v>
      </c>
      <c r="B1100" t="s">
        <v>195</v>
      </c>
      <c r="C1100" t="s">
        <v>133</v>
      </c>
      <c r="D1100" t="s">
        <v>336</v>
      </c>
      <c r="E1100" t="s">
        <v>93</v>
      </c>
      <c r="F1100" s="111">
        <f>+VLOOKUP(C1100,'Selectable Table'!O:P,2,0)</f>
        <v>40700</v>
      </c>
      <c r="G1100" s="111" t="str">
        <f>+VLOOKUP(F1100,'Selectable Table'!P:Q,2,0)</f>
        <v>Revenues - Third Parties</v>
      </c>
      <c r="I1100" t="s">
        <v>253</v>
      </c>
      <c r="J1100" s="111">
        <v>2026</v>
      </c>
      <c r="K1100" s="111">
        <v>7</v>
      </c>
      <c r="L1100" s="111" t="s">
        <v>94</v>
      </c>
      <c r="M1100">
        <v>304.50841137499998</v>
      </c>
      <c r="N1100">
        <v>1</v>
      </c>
      <c r="O1100">
        <v>304.50841137499998</v>
      </c>
      <c r="P1100" t="s">
        <v>615</v>
      </c>
      <c r="Q1100" s="111">
        <f>+VLOOKUP(I1100,'Selectable Table'!AB:AC,2,0)</f>
        <v>0</v>
      </c>
    </row>
    <row r="1101" spans="1:17" x14ac:dyDescent="0.25">
      <c r="A1101" s="111" t="str">
        <f>+VLOOKUP(C1101,'Selectable Table'!D:EB,2,0)</f>
        <v>MERCK</v>
      </c>
      <c r="B1101" t="s">
        <v>196</v>
      </c>
      <c r="C1101" t="s">
        <v>133</v>
      </c>
      <c r="D1101" t="s">
        <v>336</v>
      </c>
      <c r="E1101" t="s">
        <v>102</v>
      </c>
      <c r="F1101" s="111">
        <f>+VLOOKUP(C1101,'Selectable Table'!O:P,2,0)</f>
        <v>40700</v>
      </c>
      <c r="G1101" s="111" t="str">
        <f>+VLOOKUP(F1101,'Selectable Table'!P:Q,2,0)</f>
        <v>Revenues - Third Parties</v>
      </c>
      <c r="I1101" t="s">
        <v>125</v>
      </c>
      <c r="J1101" s="111">
        <v>2026</v>
      </c>
      <c r="K1101" s="111">
        <v>7</v>
      </c>
      <c r="L1101" s="111" t="s">
        <v>94</v>
      </c>
      <c r="M1101">
        <v>399.264390875</v>
      </c>
      <c r="N1101">
        <v>1</v>
      </c>
      <c r="O1101">
        <v>399.264390875</v>
      </c>
      <c r="P1101" t="s">
        <v>615</v>
      </c>
      <c r="Q1101" s="111">
        <f>+VLOOKUP(I1101,'Selectable Table'!AB:AC,2,0)</f>
        <v>1</v>
      </c>
    </row>
    <row r="1102" spans="1:17" x14ac:dyDescent="0.25">
      <c r="A1102" s="111" t="str">
        <f>+VLOOKUP(C1102,'Selectable Table'!D:EB,2,0)</f>
        <v>MERCK</v>
      </c>
      <c r="B1102" t="s">
        <v>196</v>
      </c>
      <c r="C1102" t="s">
        <v>133</v>
      </c>
      <c r="D1102" t="s">
        <v>336</v>
      </c>
      <c r="E1102" t="s">
        <v>102</v>
      </c>
      <c r="F1102" s="111">
        <f>+VLOOKUP(C1102,'Selectable Table'!O:P,2,0)</f>
        <v>40700</v>
      </c>
      <c r="G1102" s="111" t="str">
        <f>+VLOOKUP(F1102,'Selectable Table'!P:Q,2,0)</f>
        <v>Revenues - Third Parties</v>
      </c>
      <c r="I1102" t="s">
        <v>186</v>
      </c>
      <c r="J1102" s="111">
        <v>2026</v>
      </c>
      <c r="K1102" s="111">
        <v>7</v>
      </c>
      <c r="L1102" s="111" t="s">
        <v>94</v>
      </c>
      <c r="M1102">
        <v>2117.9313395624999</v>
      </c>
      <c r="N1102">
        <v>1</v>
      </c>
      <c r="O1102">
        <v>2117.9313395624999</v>
      </c>
      <c r="P1102" t="s">
        <v>615</v>
      </c>
      <c r="Q1102" s="111">
        <f>+VLOOKUP(I1102,'Selectable Table'!AB:AC,2,0)</f>
        <v>1</v>
      </c>
    </row>
    <row r="1103" spans="1:17" x14ac:dyDescent="0.25">
      <c r="A1103" s="111" t="str">
        <f>+VLOOKUP(C1103,'Selectable Table'!D:EB,2,0)</f>
        <v>MERCK</v>
      </c>
      <c r="B1103" t="s">
        <v>196</v>
      </c>
      <c r="C1103" t="s">
        <v>133</v>
      </c>
      <c r="D1103" t="s">
        <v>336</v>
      </c>
      <c r="E1103" t="s">
        <v>93</v>
      </c>
      <c r="F1103" s="111">
        <f>+VLOOKUP(C1103,'Selectable Table'!O:P,2,0)</f>
        <v>40700</v>
      </c>
      <c r="G1103" s="111" t="str">
        <f>+VLOOKUP(F1103,'Selectable Table'!P:Q,2,0)</f>
        <v>Revenues - Third Parties</v>
      </c>
      <c r="I1103" t="s">
        <v>658</v>
      </c>
      <c r="J1103" s="111">
        <v>2026</v>
      </c>
      <c r="K1103" s="111">
        <v>7</v>
      </c>
      <c r="L1103" s="111" t="s">
        <v>94</v>
      </c>
      <c r="M1103">
        <v>364.1815576875</v>
      </c>
      <c r="N1103">
        <v>1</v>
      </c>
      <c r="O1103">
        <v>364.1815576875</v>
      </c>
      <c r="P1103" t="s">
        <v>615</v>
      </c>
      <c r="Q1103" s="111">
        <f>+VLOOKUP(I1103,'Selectable Table'!AB:AC,2,0)</f>
        <v>0</v>
      </c>
    </row>
    <row r="1104" spans="1:17" x14ac:dyDescent="0.25">
      <c r="A1104" s="111" t="str">
        <f>+VLOOKUP(C1104,'Selectable Table'!D:EB,2,0)</f>
        <v>MERCK</v>
      </c>
      <c r="B1104" t="s">
        <v>196</v>
      </c>
      <c r="C1104" t="s">
        <v>133</v>
      </c>
      <c r="D1104" t="s">
        <v>336</v>
      </c>
      <c r="E1104" t="s">
        <v>93</v>
      </c>
      <c r="F1104" s="111">
        <f>+VLOOKUP(C1104,'Selectable Table'!O:P,2,0)</f>
        <v>40700</v>
      </c>
      <c r="G1104" s="111" t="str">
        <f>+VLOOKUP(F1104,'Selectable Table'!P:Q,2,0)</f>
        <v>Revenues - Third Parties</v>
      </c>
      <c r="I1104" t="s">
        <v>191</v>
      </c>
      <c r="J1104" s="111">
        <v>2026</v>
      </c>
      <c r="K1104" s="111">
        <v>7</v>
      </c>
      <c r="L1104" s="111" t="s">
        <v>94</v>
      </c>
      <c r="M1104">
        <v>869.87008062500001</v>
      </c>
      <c r="N1104">
        <v>1</v>
      </c>
      <c r="O1104">
        <v>869.87008062500001</v>
      </c>
      <c r="P1104" t="s">
        <v>615</v>
      </c>
      <c r="Q1104" s="111">
        <f>+VLOOKUP(I1104,'Selectable Table'!AB:AC,2,0)</f>
        <v>1</v>
      </c>
    </row>
    <row r="1105" spans="1:17" x14ac:dyDescent="0.25">
      <c r="A1105" s="111" t="str">
        <f>+VLOOKUP(C1105,'Selectable Table'!D:EB,2,0)</f>
        <v>MERCK</v>
      </c>
      <c r="B1105" t="s">
        <v>196</v>
      </c>
      <c r="C1105" t="s">
        <v>133</v>
      </c>
      <c r="D1105" t="s">
        <v>336</v>
      </c>
      <c r="E1105" t="s">
        <v>103</v>
      </c>
      <c r="F1105" s="111">
        <f>+VLOOKUP(C1105,'Selectable Table'!O:P,2,0)</f>
        <v>40700</v>
      </c>
      <c r="G1105" s="111" t="str">
        <f>+VLOOKUP(F1105,'Selectable Table'!P:Q,2,0)</f>
        <v>Revenues - Third Parties</v>
      </c>
      <c r="I1105" t="s">
        <v>674</v>
      </c>
      <c r="J1105" s="111">
        <v>2026</v>
      </c>
      <c r="K1105" s="111">
        <v>7</v>
      </c>
      <c r="L1105" s="111" t="s">
        <v>94</v>
      </c>
      <c r="M1105">
        <v>12.10901475</v>
      </c>
      <c r="N1105">
        <v>1</v>
      </c>
      <c r="O1105">
        <v>12.10901475</v>
      </c>
      <c r="P1105" t="s">
        <v>615</v>
      </c>
      <c r="Q1105" s="111">
        <f>+VLOOKUP(I1105,'Selectable Table'!AB:AC,2,0)</f>
        <v>0</v>
      </c>
    </row>
    <row r="1106" spans="1:17" x14ac:dyDescent="0.25">
      <c r="A1106" s="111" t="str">
        <f>+VLOOKUP(C1106,'Selectable Table'!D:EB,2,0)</f>
        <v>MERCK</v>
      </c>
      <c r="B1106" t="s">
        <v>196</v>
      </c>
      <c r="C1106" t="s">
        <v>133</v>
      </c>
      <c r="D1106" t="s">
        <v>336</v>
      </c>
      <c r="E1106" t="s">
        <v>105</v>
      </c>
      <c r="F1106" s="111">
        <f>+VLOOKUP(C1106,'Selectable Table'!O:P,2,0)</f>
        <v>40700</v>
      </c>
      <c r="G1106" s="111" t="str">
        <f>+VLOOKUP(F1106,'Selectable Table'!P:Q,2,0)</f>
        <v>Revenues - Third Parties</v>
      </c>
      <c r="I1106" t="s">
        <v>670</v>
      </c>
      <c r="J1106" s="111">
        <v>2026</v>
      </c>
      <c r="K1106" s="111">
        <v>7</v>
      </c>
      <c r="L1106" s="111" t="s">
        <v>94</v>
      </c>
      <c r="M1106">
        <v>99.350743187500001</v>
      </c>
      <c r="N1106">
        <v>1</v>
      </c>
      <c r="O1106">
        <v>99.350743187500001</v>
      </c>
      <c r="P1106" t="s">
        <v>615</v>
      </c>
      <c r="Q1106" s="111">
        <f>+VLOOKUP(I1106,'Selectable Table'!AB:AC,2,0)</f>
        <v>0</v>
      </c>
    </row>
    <row r="1107" spans="1:17" x14ac:dyDescent="0.25">
      <c r="A1107" s="111" t="str">
        <f>+VLOOKUP(C1107,'Selectable Table'!D:EB,2,0)</f>
        <v>MERCK</v>
      </c>
      <c r="B1107" t="s">
        <v>196</v>
      </c>
      <c r="C1107" t="s">
        <v>133</v>
      </c>
      <c r="D1107" t="s">
        <v>336</v>
      </c>
      <c r="E1107" t="s">
        <v>93</v>
      </c>
      <c r="F1107" s="111">
        <f>+VLOOKUP(C1107,'Selectable Table'!O:P,2,0)</f>
        <v>40700</v>
      </c>
      <c r="G1107" s="111" t="str">
        <f>+VLOOKUP(F1107,'Selectable Table'!P:Q,2,0)</f>
        <v>Revenues - Third Parties</v>
      </c>
      <c r="I1107" t="s">
        <v>168</v>
      </c>
      <c r="J1107" s="111">
        <v>2026</v>
      </c>
      <c r="K1107" s="111">
        <v>7</v>
      </c>
      <c r="L1107" s="111" t="s">
        <v>94</v>
      </c>
      <c r="M1107">
        <v>615.00275156250007</v>
      </c>
      <c r="N1107">
        <v>1</v>
      </c>
      <c r="O1107">
        <v>615.00275156250007</v>
      </c>
      <c r="P1107" t="s">
        <v>615</v>
      </c>
      <c r="Q1107" s="111">
        <f>+VLOOKUP(I1107,'Selectable Table'!AB:AC,2,0)</f>
        <v>0</v>
      </c>
    </row>
    <row r="1108" spans="1:17" x14ac:dyDescent="0.25">
      <c r="A1108" s="111" t="str">
        <f>+VLOOKUP(C1108,'Selectable Table'!D:EB,2,0)</f>
        <v>MERCK</v>
      </c>
      <c r="B1108" t="s">
        <v>196</v>
      </c>
      <c r="C1108" t="s">
        <v>133</v>
      </c>
      <c r="D1108" t="s">
        <v>336</v>
      </c>
      <c r="E1108" t="s">
        <v>93</v>
      </c>
      <c r="F1108" s="111">
        <f>+VLOOKUP(C1108,'Selectable Table'!O:P,2,0)</f>
        <v>40700</v>
      </c>
      <c r="G1108" s="111" t="str">
        <f>+VLOOKUP(F1108,'Selectable Table'!P:Q,2,0)</f>
        <v>Revenues - Third Parties</v>
      </c>
      <c r="I1108" t="s">
        <v>253</v>
      </c>
      <c r="J1108" s="111">
        <v>2026</v>
      </c>
      <c r="K1108" s="111">
        <v>7</v>
      </c>
      <c r="L1108" s="111" t="s">
        <v>94</v>
      </c>
      <c r="M1108">
        <v>304.50841137499998</v>
      </c>
      <c r="N1108">
        <v>1</v>
      </c>
      <c r="O1108">
        <v>304.50841137499998</v>
      </c>
      <c r="P1108" t="s">
        <v>615</v>
      </c>
      <c r="Q1108" s="111">
        <f>+VLOOKUP(I1108,'Selectable Table'!AB:AC,2,0)</f>
        <v>0</v>
      </c>
    </row>
    <row r="1109" spans="1:17" x14ac:dyDescent="0.25">
      <c r="A1109" s="111" t="str">
        <f>+VLOOKUP(C1109,'Selectable Table'!D:EB,2,0)</f>
        <v>MERCK</v>
      </c>
      <c r="B1109" t="s">
        <v>196</v>
      </c>
      <c r="C1109" t="s">
        <v>133</v>
      </c>
      <c r="D1109" t="s">
        <v>336</v>
      </c>
      <c r="E1109" t="s">
        <v>104</v>
      </c>
      <c r="F1109" s="111">
        <f>+VLOOKUP(C1109,'Selectable Table'!O:P,2,0)</f>
        <v>40700</v>
      </c>
      <c r="G1109" s="111" t="str">
        <f>+VLOOKUP(F1109,'Selectable Table'!P:Q,2,0)</f>
        <v>Revenues - Third Parties</v>
      </c>
      <c r="I1109" t="s">
        <v>120</v>
      </c>
      <c r="J1109" s="111">
        <v>2026</v>
      </c>
      <c r="K1109" s="111">
        <v>7</v>
      </c>
      <c r="L1109" s="111" t="s">
        <v>94</v>
      </c>
      <c r="M1109">
        <v>132.45459499999998</v>
      </c>
      <c r="N1109">
        <v>1</v>
      </c>
      <c r="O1109">
        <v>132.45459499999998</v>
      </c>
      <c r="P1109" t="s">
        <v>615</v>
      </c>
      <c r="Q1109" s="111">
        <f>+VLOOKUP(I1109,'Selectable Table'!AB:AC,2,0)</f>
        <v>0</v>
      </c>
    </row>
    <row r="1110" spans="1:17" x14ac:dyDescent="0.25">
      <c r="A1110" s="111" t="str">
        <f>+VLOOKUP(C1110,'Selectable Table'!D:EB,2,0)</f>
        <v>MERCK</v>
      </c>
      <c r="B1110" t="s">
        <v>196</v>
      </c>
      <c r="C1110" t="s">
        <v>133</v>
      </c>
      <c r="D1110" t="s">
        <v>336</v>
      </c>
      <c r="E1110" t="s">
        <v>105</v>
      </c>
      <c r="F1110" s="111">
        <f>+VLOOKUP(C1110,'Selectable Table'!O:P,2,0)</f>
        <v>40700</v>
      </c>
      <c r="G1110" s="111" t="str">
        <f>+VLOOKUP(F1110,'Selectable Table'!P:Q,2,0)</f>
        <v>Revenues - Third Parties</v>
      </c>
      <c r="I1110" t="s">
        <v>144</v>
      </c>
      <c r="J1110" s="111">
        <v>2026</v>
      </c>
      <c r="K1110" s="111">
        <v>7</v>
      </c>
      <c r="L1110" s="111" t="s">
        <v>94</v>
      </c>
      <c r="M1110">
        <v>596.10445912499995</v>
      </c>
      <c r="N1110">
        <v>1</v>
      </c>
      <c r="O1110">
        <v>596.10445912499995</v>
      </c>
      <c r="P1110" t="s">
        <v>615</v>
      </c>
      <c r="Q1110" s="111">
        <f>+VLOOKUP(I1110,'Selectable Table'!AB:AC,2,0)</f>
        <v>0</v>
      </c>
    </row>
    <row r="1111" spans="1:17" x14ac:dyDescent="0.25">
      <c r="A1111" s="111" t="str">
        <f>+VLOOKUP(C1111,'Selectable Table'!D:EB,2,0)</f>
        <v>MERCK</v>
      </c>
      <c r="B1111" t="s">
        <v>196</v>
      </c>
      <c r="C1111" t="s">
        <v>133</v>
      </c>
      <c r="D1111" t="s">
        <v>336</v>
      </c>
      <c r="E1111" t="s">
        <v>93</v>
      </c>
      <c r="F1111" s="111">
        <f>+VLOOKUP(C1111,'Selectable Table'!O:P,2,0)</f>
        <v>40700</v>
      </c>
      <c r="G1111" s="111" t="str">
        <f>+VLOOKUP(F1111,'Selectable Table'!P:Q,2,0)</f>
        <v>Revenues - Third Parties</v>
      </c>
      <c r="I1111" t="s">
        <v>619</v>
      </c>
      <c r="J1111" s="111">
        <v>2026</v>
      </c>
      <c r="K1111" s="111">
        <v>7</v>
      </c>
      <c r="L1111" s="111" t="s">
        <v>94</v>
      </c>
      <c r="M1111">
        <v>624.65273500000001</v>
      </c>
      <c r="N1111">
        <v>1</v>
      </c>
      <c r="O1111">
        <v>624.65273500000001</v>
      </c>
      <c r="P1111" t="s">
        <v>615</v>
      </c>
      <c r="Q1111" s="111">
        <f>+VLOOKUP(I1111,'Selectable Table'!AB:AC,2,0)</f>
        <v>1</v>
      </c>
    </row>
    <row r="1112" spans="1:17" x14ac:dyDescent="0.25">
      <c r="A1112" s="111" t="str">
        <f>+VLOOKUP(C1112,'Selectable Table'!D:EB,2,0)</f>
        <v>MERCK</v>
      </c>
      <c r="B1112" t="s">
        <v>196</v>
      </c>
      <c r="C1112" t="s">
        <v>133</v>
      </c>
      <c r="D1112" t="s">
        <v>336</v>
      </c>
      <c r="E1112" t="s">
        <v>103</v>
      </c>
      <c r="F1112" s="111">
        <f>+VLOOKUP(C1112,'Selectable Table'!O:P,2,0)</f>
        <v>40700</v>
      </c>
      <c r="G1112" s="111" t="str">
        <f>+VLOOKUP(F1112,'Selectable Table'!P:Q,2,0)</f>
        <v>Revenues - Third Parties</v>
      </c>
      <c r="I1112" t="s">
        <v>675</v>
      </c>
      <c r="J1112" s="111">
        <v>2026</v>
      </c>
      <c r="K1112" s="111">
        <v>7</v>
      </c>
      <c r="L1112" s="111" t="s">
        <v>94</v>
      </c>
      <c r="M1112">
        <v>18.183115999999998</v>
      </c>
      <c r="N1112">
        <v>1</v>
      </c>
      <c r="O1112">
        <v>18.183115999999998</v>
      </c>
      <c r="P1112" t="s">
        <v>615</v>
      </c>
      <c r="Q1112" s="111">
        <f>+VLOOKUP(I1112,'Selectable Table'!AB:AC,2,0)</f>
        <v>0</v>
      </c>
    </row>
    <row r="1113" spans="1:17" x14ac:dyDescent="0.25">
      <c r="A1113" s="111" t="str">
        <f>+VLOOKUP(C1113,'Selectable Table'!D:EB,2,0)</f>
        <v>MERCK</v>
      </c>
      <c r="B1113" t="s">
        <v>197</v>
      </c>
      <c r="C1113" t="s">
        <v>133</v>
      </c>
      <c r="D1113" t="s">
        <v>336</v>
      </c>
      <c r="E1113" t="s">
        <v>93</v>
      </c>
      <c r="F1113" s="111">
        <f>+VLOOKUP(C1113,'Selectable Table'!O:P,2,0)</f>
        <v>40700</v>
      </c>
      <c r="G1113" s="111" t="str">
        <f>+VLOOKUP(F1113,'Selectable Table'!P:Q,2,0)</f>
        <v>Revenues - Third Parties</v>
      </c>
      <c r="I1113" t="s">
        <v>658</v>
      </c>
      <c r="J1113" s="111">
        <v>2026</v>
      </c>
      <c r="K1113" s="111">
        <v>7</v>
      </c>
      <c r="L1113" s="111" t="s">
        <v>94</v>
      </c>
      <c r="M1113">
        <v>121.39385256250002</v>
      </c>
      <c r="N1113">
        <v>1</v>
      </c>
      <c r="O1113">
        <v>121.39385256250002</v>
      </c>
      <c r="P1113" t="s">
        <v>615</v>
      </c>
      <c r="Q1113" s="111">
        <f>+VLOOKUP(I1113,'Selectable Table'!AB:AC,2,0)</f>
        <v>0</v>
      </c>
    </row>
    <row r="1114" spans="1:17" x14ac:dyDescent="0.25">
      <c r="A1114" s="111" t="str">
        <f>+VLOOKUP(C1114,'Selectable Table'!D:EB,2,0)</f>
        <v>MERCK</v>
      </c>
      <c r="B1114" t="s">
        <v>197</v>
      </c>
      <c r="C1114" t="s">
        <v>133</v>
      </c>
      <c r="D1114" t="s">
        <v>336</v>
      </c>
      <c r="E1114" t="s">
        <v>105</v>
      </c>
      <c r="F1114" s="111">
        <f>+VLOOKUP(C1114,'Selectable Table'!O:P,2,0)</f>
        <v>40700</v>
      </c>
      <c r="G1114" s="111" t="str">
        <f>+VLOOKUP(F1114,'Selectable Table'!P:Q,2,0)</f>
        <v>Revenues - Third Parties</v>
      </c>
      <c r="I1114" t="s">
        <v>670</v>
      </c>
      <c r="J1114" s="111">
        <v>2026</v>
      </c>
      <c r="K1114" s="111">
        <v>7</v>
      </c>
      <c r="L1114" s="111" t="s">
        <v>94</v>
      </c>
      <c r="M1114">
        <v>99.350743187500001</v>
      </c>
      <c r="N1114">
        <v>1</v>
      </c>
      <c r="O1114">
        <v>99.350743187500001</v>
      </c>
      <c r="P1114" t="s">
        <v>615</v>
      </c>
      <c r="Q1114" s="111">
        <f>+VLOOKUP(I1114,'Selectable Table'!AB:AC,2,0)</f>
        <v>0</v>
      </c>
    </row>
    <row r="1115" spans="1:17" x14ac:dyDescent="0.25">
      <c r="A1115" s="111" t="str">
        <f>+VLOOKUP(C1115,'Selectable Table'!D:EB,2,0)</f>
        <v>MERCK</v>
      </c>
      <c r="B1115" t="s">
        <v>197</v>
      </c>
      <c r="C1115" t="s">
        <v>133</v>
      </c>
      <c r="D1115" t="s">
        <v>336</v>
      </c>
      <c r="E1115" t="s">
        <v>93</v>
      </c>
      <c r="F1115" s="111">
        <f>+VLOOKUP(C1115,'Selectable Table'!O:P,2,0)</f>
        <v>40700</v>
      </c>
      <c r="G1115" s="111" t="str">
        <f>+VLOOKUP(F1115,'Selectable Table'!P:Q,2,0)</f>
        <v>Revenues - Third Parties</v>
      </c>
      <c r="I1115" t="s">
        <v>253</v>
      </c>
      <c r="J1115" s="111">
        <v>2026</v>
      </c>
      <c r="K1115" s="111">
        <v>7</v>
      </c>
      <c r="L1115" s="111" t="s">
        <v>94</v>
      </c>
      <c r="M1115">
        <v>304.50841137499998</v>
      </c>
      <c r="N1115">
        <v>1</v>
      </c>
      <c r="O1115">
        <v>304.50841137499998</v>
      </c>
      <c r="P1115" t="s">
        <v>615</v>
      </c>
      <c r="Q1115" s="111">
        <f>+VLOOKUP(I1115,'Selectable Table'!AB:AC,2,0)</f>
        <v>0</v>
      </c>
    </row>
    <row r="1116" spans="1:17" x14ac:dyDescent="0.25">
      <c r="A1116" s="111" t="str">
        <f>+VLOOKUP(C1116,'Selectable Table'!D:EB,2,0)</f>
        <v>MERCK</v>
      </c>
      <c r="B1116" t="s">
        <v>197</v>
      </c>
      <c r="C1116" t="s">
        <v>133</v>
      </c>
      <c r="D1116" t="s">
        <v>336</v>
      </c>
      <c r="E1116" t="s">
        <v>93</v>
      </c>
      <c r="F1116" s="111">
        <f>+VLOOKUP(C1116,'Selectable Table'!O:P,2,0)</f>
        <v>40700</v>
      </c>
      <c r="G1116" s="111" t="str">
        <f>+VLOOKUP(F1116,'Selectable Table'!P:Q,2,0)</f>
        <v>Revenues - Third Parties</v>
      </c>
      <c r="I1116" t="s">
        <v>644</v>
      </c>
      <c r="J1116" s="111">
        <v>2026</v>
      </c>
      <c r="K1116" s="111">
        <v>7</v>
      </c>
      <c r="L1116" s="111" t="s">
        <v>94</v>
      </c>
      <c r="M1116">
        <v>123.0005503125</v>
      </c>
      <c r="N1116">
        <v>1</v>
      </c>
      <c r="O1116">
        <v>123.0005503125</v>
      </c>
      <c r="P1116" t="s">
        <v>615</v>
      </c>
      <c r="Q1116" s="111">
        <f>+VLOOKUP(I1116,'Selectable Table'!AB:AC,2,0)</f>
        <v>0</v>
      </c>
    </row>
    <row r="1117" spans="1:17" x14ac:dyDescent="0.25">
      <c r="A1117" s="111" t="str">
        <f>+VLOOKUP(C1117,'Selectable Table'!D:EB,2,0)</f>
        <v>MERCK</v>
      </c>
      <c r="B1117" t="s">
        <v>197</v>
      </c>
      <c r="C1117" t="s">
        <v>133</v>
      </c>
      <c r="D1117" t="s">
        <v>336</v>
      </c>
      <c r="E1117" t="s">
        <v>104</v>
      </c>
      <c r="F1117" s="111">
        <f>+VLOOKUP(C1117,'Selectable Table'!O:P,2,0)</f>
        <v>40700</v>
      </c>
      <c r="G1117" s="111" t="str">
        <f>+VLOOKUP(F1117,'Selectable Table'!P:Q,2,0)</f>
        <v>Revenues - Third Parties</v>
      </c>
      <c r="I1117" t="s">
        <v>120</v>
      </c>
      <c r="J1117" s="111">
        <v>2026</v>
      </c>
      <c r="K1117" s="111">
        <v>7</v>
      </c>
      <c r="L1117" s="111" t="s">
        <v>94</v>
      </c>
      <c r="M1117">
        <v>132.45459499999998</v>
      </c>
      <c r="N1117">
        <v>1</v>
      </c>
      <c r="O1117">
        <v>132.45459499999998</v>
      </c>
      <c r="P1117" t="s">
        <v>615</v>
      </c>
      <c r="Q1117" s="111">
        <f>+VLOOKUP(I1117,'Selectable Table'!AB:AC,2,0)</f>
        <v>0</v>
      </c>
    </row>
    <row r="1118" spans="1:17" x14ac:dyDescent="0.25">
      <c r="A1118" s="111" t="str">
        <f>+VLOOKUP(C1118,'Selectable Table'!D:EB,2,0)</f>
        <v>MERCK</v>
      </c>
      <c r="B1118" t="s">
        <v>702</v>
      </c>
      <c r="C1118" t="s">
        <v>133</v>
      </c>
      <c r="D1118" t="s">
        <v>336</v>
      </c>
      <c r="E1118" t="s">
        <v>93</v>
      </c>
      <c r="F1118" s="111">
        <f>+VLOOKUP(C1118,'Selectable Table'!O:P,2,0)</f>
        <v>40700</v>
      </c>
      <c r="G1118" s="111" t="str">
        <f>+VLOOKUP(F1118,'Selectable Table'!P:Q,2,0)</f>
        <v>Revenues - Third Parties</v>
      </c>
      <c r="I1118" t="s">
        <v>658</v>
      </c>
      <c r="J1118" s="111">
        <v>2026</v>
      </c>
      <c r="K1118" s="111">
        <v>7</v>
      </c>
      <c r="L1118" s="111" t="s">
        <v>94</v>
      </c>
      <c r="M1118">
        <v>364.1815576875</v>
      </c>
      <c r="N1118">
        <v>1</v>
      </c>
      <c r="O1118">
        <v>364.1815576875</v>
      </c>
      <c r="P1118" t="s">
        <v>615</v>
      </c>
      <c r="Q1118" s="111">
        <f>+VLOOKUP(I1118,'Selectable Table'!AB:AC,2,0)</f>
        <v>0</v>
      </c>
    </row>
    <row r="1119" spans="1:17" x14ac:dyDescent="0.25">
      <c r="A1119" s="111" t="str">
        <f>+VLOOKUP(C1119,'Selectable Table'!D:EB,2,0)</f>
        <v>MERCK</v>
      </c>
      <c r="B1119" t="s">
        <v>702</v>
      </c>
      <c r="C1119" t="s">
        <v>133</v>
      </c>
      <c r="D1119" t="s">
        <v>336</v>
      </c>
      <c r="E1119" t="s">
        <v>105</v>
      </c>
      <c r="F1119" s="111">
        <f>+VLOOKUP(C1119,'Selectable Table'!O:P,2,0)</f>
        <v>40700</v>
      </c>
      <c r="G1119" s="111" t="str">
        <f>+VLOOKUP(F1119,'Selectable Table'!P:Q,2,0)</f>
        <v>Revenues - Third Parties</v>
      </c>
      <c r="I1119" t="s">
        <v>670</v>
      </c>
      <c r="J1119" s="111">
        <v>2026</v>
      </c>
      <c r="K1119" s="111">
        <v>7</v>
      </c>
      <c r="L1119" s="111" t="s">
        <v>94</v>
      </c>
      <c r="M1119">
        <v>99.350743187500001</v>
      </c>
      <c r="N1119">
        <v>1</v>
      </c>
      <c r="O1119">
        <v>99.350743187500001</v>
      </c>
      <c r="P1119" t="s">
        <v>615</v>
      </c>
      <c r="Q1119" s="111">
        <f>+VLOOKUP(I1119,'Selectable Table'!AB:AC,2,0)</f>
        <v>0</v>
      </c>
    </row>
    <row r="1120" spans="1:17" x14ac:dyDescent="0.25">
      <c r="A1120" s="111" t="str">
        <f>+VLOOKUP(C1120,'Selectable Table'!D:EB,2,0)</f>
        <v>MERCK</v>
      </c>
      <c r="B1120" t="s">
        <v>702</v>
      </c>
      <c r="C1120" t="s">
        <v>133</v>
      </c>
      <c r="D1120" t="s">
        <v>336</v>
      </c>
      <c r="E1120" t="s">
        <v>93</v>
      </c>
      <c r="F1120" s="111">
        <f>+VLOOKUP(C1120,'Selectable Table'!O:P,2,0)</f>
        <v>40700</v>
      </c>
      <c r="G1120" s="111" t="str">
        <f>+VLOOKUP(F1120,'Selectable Table'!P:Q,2,0)</f>
        <v>Revenues - Third Parties</v>
      </c>
      <c r="I1120" t="s">
        <v>253</v>
      </c>
      <c r="J1120" s="111">
        <v>2026</v>
      </c>
      <c r="K1120" s="111">
        <v>7</v>
      </c>
      <c r="L1120" s="111" t="s">
        <v>94</v>
      </c>
      <c r="M1120">
        <v>304.50841137499998</v>
      </c>
      <c r="N1120">
        <v>1</v>
      </c>
      <c r="O1120">
        <v>304.50841137499998</v>
      </c>
      <c r="P1120" t="s">
        <v>615</v>
      </c>
      <c r="Q1120" s="111">
        <f>+VLOOKUP(I1120,'Selectable Table'!AB:AC,2,0)</f>
        <v>0</v>
      </c>
    </row>
    <row r="1121" spans="1:17" x14ac:dyDescent="0.25">
      <c r="A1121" s="111" t="str">
        <f>+VLOOKUP(C1121,'Selectable Table'!D:EB,2,0)</f>
        <v>MERCK</v>
      </c>
      <c r="B1121" t="s">
        <v>703</v>
      </c>
      <c r="C1121" t="s">
        <v>133</v>
      </c>
      <c r="D1121" t="s">
        <v>336</v>
      </c>
      <c r="E1121" t="s">
        <v>102</v>
      </c>
      <c r="F1121" s="111">
        <f>+VLOOKUP(C1121,'Selectable Table'!O:P,2,0)</f>
        <v>40700</v>
      </c>
      <c r="G1121" s="111" t="str">
        <f>+VLOOKUP(F1121,'Selectable Table'!P:Q,2,0)</f>
        <v>Revenues - Third Parties</v>
      </c>
      <c r="I1121" t="s">
        <v>125</v>
      </c>
      <c r="J1121" s="111">
        <v>2026</v>
      </c>
      <c r="K1121" s="111">
        <v>7</v>
      </c>
      <c r="L1121" s="111" t="s">
        <v>94</v>
      </c>
      <c r="M1121">
        <v>435.80696774999996</v>
      </c>
      <c r="N1121">
        <v>1</v>
      </c>
      <c r="O1121">
        <v>435.80696774999996</v>
      </c>
      <c r="P1121" t="s">
        <v>615</v>
      </c>
      <c r="Q1121" s="111">
        <f>+VLOOKUP(I1121,'Selectable Table'!AB:AC,2,0)</f>
        <v>1</v>
      </c>
    </row>
    <row r="1122" spans="1:17" x14ac:dyDescent="0.25">
      <c r="A1122" s="111" t="str">
        <f>+VLOOKUP(C1122,'Selectable Table'!D:EB,2,0)</f>
        <v>MERCK</v>
      </c>
      <c r="B1122" t="s">
        <v>703</v>
      </c>
      <c r="C1122" t="s">
        <v>133</v>
      </c>
      <c r="D1122" t="s">
        <v>336</v>
      </c>
      <c r="E1122" t="s">
        <v>105</v>
      </c>
      <c r="F1122" s="111">
        <f>+VLOOKUP(C1122,'Selectable Table'!O:P,2,0)</f>
        <v>40700</v>
      </c>
      <c r="G1122" s="111" t="str">
        <f>+VLOOKUP(F1122,'Selectable Table'!P:Q,2,0)</f>
        <v>Revenues - Third Parties</v>
      </c>
      <c r="I1122" t="s">
        <v>670</v>
      </c>
      <c r="J1122" s="111">
        <v>2026</v>
      </c>
      <c r="K1122" s="111">
        <v>7</v>
      </c>
      <c r="L1122" s="111" t="s">
        <v>94</v>
      </c>
      <c r="M1122">
        <v>198.701486375</v>
      </c>
      <c r="N1122">
        <v>1</v>
      </c>
      <c r="O1122">
        <v>198.701486375</v>
      </c>
      <c r="P1122" t="s">
        <v>615</v>
      </c>
      <c r="Q1122" s="111">
        <f>+VLOOKUP(I1122,'Selectable Table'!AB:AC,2,0)</f>
        <v>0</v>
      </c>
    </row>
    <row r="1123" spans="1:17" x14ac:dyDescent="0.25">
      <c r="A1123" s="111" t="str">
        <f>+VLOOKUP(C1123,'Selectable Table'!D:EB,2,0)</f>
        <v>MERCK</v>
      </c>
      <c r="B1123" t="s">
        <v>703</v>
      </c>
      <c r="C1123" t="s">
        <v>133</v>
      </c>
      <c r="D1123" t="s">
        <v>336</v>
      </c>
      <c r="E1123" t="s">
        <v>93</v>
      </c>
      <c r="F1123" s="111">
        <f>+VLOOKUP(C1123,'Selectable Table'!O:P,2,0)</f>
        <v>40700</v>
      </c>
      <c r="G1123" s="111" t="str">
        <f>+VLOOKUP(F1123,'Selectable Table'!P:Q,2,0)</f>
        <v>Revenues - Third Parties</v>
      </c>
      <c r="I1123" t="s">
        <v>253</v>
      </c>
      <c r="J1123" s="111">
        <v>2026</v>
      </c>
      <c r="K1123" s="111">
        <v>7</v>
      </c>
      <c r="L1123" s="111" t="s">
        <v>94</v>
      </c>
      <c r="M1123">
        <v>304.50841137499998</v>
      </c>
      <c r="N1123">
        <v>1</v>
      </c>
      <c r="O1123">
        <v>304.50841137499998</v>
      </c>
      <c r="P1123" t="s">
        <v>615</v>
      </c>
      <c r="Q1123" s="111">
        <f>+VLOOKUP(I1123,'Selectable Table'!AB:AC,2,0)</f>
        <v>0</v>
      </c>
    </row>
    <row r="1124" spans="1:17" x14ac:dyDescent="0.25">
      <c r="A1124" s="111" t="str">
        <f>+VLOOKUP(C1124,'Selectable Table'!D:EB,2,0)</f>
        <v>MERCK</v>
      </c>
      <c r="B1124" t="s">
        <v>703</v>
      </c>
      <c r="C1124" t="s">
        <v>133</v>
      </c>
      <c r="D1124" t="s">
        <v>336</v>
      </c>
      <c r="E1124" t="s">
        <v>104</v>
      </c>
      <c r="F1124" s="111">
        <f>+VLOOKUP(C1124,'Selectable Table'!O:P,2,0)</f>
        <v>40700</v>
      </c>
      <c r="G1124" s="111" t="str">
        <f>+VLOOKUP(F1124,'Selectable Table'!P:Q,2,0)</f>
        <v>Revenues - Third Parties</v>
      </c>
      <c r="I1124" t="s">
        <v>120</v>
      </c>
      <c r="J1124" s="111">
        <v>2026</v>
      </c>
      <c r="K1124" s="111">
        <v>7</v>
      </c>
      <c r="L1124" s="111" t="s">
        <v>94</v>
      </c>
      <c r="M1124">
        <v>264.90918999999997</v>
      </c>
      <c r="N1124">
        <v>1</v>
      </c>
      <c r="O1124">
        <v>264.90918999999997</v>
      </c>
      <c r="P1124" t="s">
        <v>615</v>
      </c>
      <c r="Q1124" s="111">
        <f>+VLOOKUP(I1124,'Selectable Table'!AB:AC,2,0)</f>
        <v>0</v>
      </c>
    </row>
    <row r="1125" spans="1:17" x14ac:dyDescent="0.25">
      <c r="A1125" s="111" t="str">
        <f>+VLOOKUP(C1125,'Selectable Table'!D:EB,2,0)</f>
        <v>MERCK</v>
      </c>
      <c r="B1125" t="s">
        <v>199</v>
      </c>
      <c r="C1125" t="s">
        <v>133</v>
      </c>
      <c r="D1125" t="s">
        <v>336</v>
      </c>
      <c r="E1125" t="s">
        <v>93</v>
      </c>
      <c r="F1125" s="111">
        <f>+VLOOKUP(C1125,'Selectable Table'!O:P,2,0)</f>
        <v>40700</v>
      </c>
      <c r="G1125" s="111" t="str">
        <f>+VLOOKUP(F1125,'Selectable Table'!P:Q,2,0)</f>
        <v>Revenues - Third Parties</v>
      </c>
      <c r="I1125" t="s">
        <v>658</v>
      </c>
      <c r="J1125" s="111">
        <v>2026</v>
      </c>
      <c r="K1125" s="111">
        <v>7</v>
      </c>
      <c r="L1125" s="111" t="s">
        <v>94</v>
      </c>
      <c r="M1125">
        <v>364.1815576875</v>
      </c>
      <c r="N1125">
        <v>1</v>
      </c>
      <c r="O1125">
        <v>364.1815576875</v>
      </c>
      <c r="P1125" t="s">
        <v>615</v>
      </c>
      <c r="Q1125" s="111">
        <f>+VLOOKUP(I1125,'Selectable Table'!AB:AC,2,0)</f>
        <v>0</v>
      </c>
    </row>
    <row r="1126" spans="1:17" x14ac:dyDescent="0.25">
      <c r="A1126" s="111" t="str">
        <f>+VLOOKUP(C1126,'Selectable Table'!D:EB,2,0)</f>
        <v>MERCK</v>
      </c>
      <c r="B1126" t="s">
        <v>199</v>
      </c>
      <c r="C1126" t="s">
        <v>133</v>
      </c>
      <c r="D1126" t="s">
        <v>336</v>
      </c>
      <c r="E1126" t="s">
        <v>105</v>
      </c>
      <c r="F1126" s="111">
        <f>+VLOOKUP(C1126,'Selectable Table'!O:P,2,0)</f>
        <v>40700</v>
      </c>
      <c r="G1126" s="111" t="str">
        <f>+VLOOKUP(F1126,'Selectable Table'!P:Q,2,0)</f>
        <v>Revenues - Third Parties</v>
      </c>
      <c r="I1126" t="s">
        <v>670</v>
      </c>
      <c r="J1126" s="111">
        <v>2026</v>
      </c>
      <c r="K1126" s="111">
        <v>7</v>
      </c>
      <c r="L1126" s="111" t="s">
        <v>94</v>
      </c>
      <c r="M1126">
        <v>99.350743187500001</v>
      </c>
      <c r="N1126">
        <v>1</v>
      </c>
      <c r="O1126">
        <v>99.350743187500001</v>
      </c>
      <c r="P1126" t="s">
        <v>615</v>
      </c>
      <c r="Q1126" s="111">
        <f>+VLOOKUP(I1126,'Selectable Table'!AB:AC,2,0)</f>
        <v>0</v>
      </c>
    </row>
    <row r="1127" spans="1:17" x14ac:dyDescent="0.25">
      <c r="A1127" s="111" t="str">
        <f>+VLOOKUP(C1127,'Selectable Table'!D:EB,2,0)</f>
        <v>MERCK</v>
      </c>
      <c r="B1127" t="s">
        <v>199</v>
      </c>
      <c r="C1127" t="s">
        <v>133</v>
      </c>
      <c r="D1127" t="s">
        <v>336</v>
      </c>
      <c r="E1127" t="s">
        <v>93</v>
      </c>
      <c r="F1127" s="111">
        <f>+VLOOKUP(C1127,'Selectable Table'!O:P,2,0)</f>
        <v>40700</v>
      </c>
      <c r="G1127" s="111" t="str">
        <f>+VLOOKUP(F1127,'Selectable Table'!P:Q,2,0)</f>
        <v>Revenues - Third Parties</v>
      </c>
      <c r="I1127" t="s">
        <v>253</v>
      </c>
      <c r="J1127" s="111">
        <v>2026</v>
      </c>
      <c r="K1127" s="111">
        <v>7</v>
      </c>
      <c r="L1127" s="111" t="s">
        <v>94</v>
      </c>
      <c r="M1127">
        <v>304.50841137499998</v>
      </c>
      <c r="N1127">
        <v>1</v>
      </c>
      <c r="O1127">
        <v>304.50841137499998</v>
      </c>
      <c r="P1127" t="s">
        <v>615</v>
      </c>
      <c r="Q1127" s="111">
        <f>+VLOOKUP(I1127,'Selectable Table'!AB:AC,2,0)</f>
        <v>0</v>
      </c>
    </row>
    <row r="1128" spans="1:17" x14ac:dyDescent="0.25">
      <c r="A1128" s="111" t="str">
        <f>+VLOOKUP(C1128,'Selectable Table'!D:EB,2,0)</f>
        <v>MERCK</v>
      </c>
      <c r="B1128" t="s">
        <v>3190</v>
      </c>
      <c r="C1128" t="s">
        <v>133</v>
      </c>
      <c r="D1128" t="s">
        <v>336</v>
      </c>
      <c r="E1128" t="s">
        <v>93</v>
      </c>
      <c r="F1128" s="111">
        <f>+VLOOKUP(C1128,'Selectable Table'!O:P,2,0)</f>
        <v>40700</v>
      </c>
      <c r="G1128" s="111" t="str">
        <f>+VLOOKUP(F1128,'Selectable Table'!P:Q,2,0)</f>
        <v>Revenues - Third Parties</v>
      </c>
      <c r="I1128" t="s">
        <v>680</v>
      </c>
      <c r="J1128" s="111">
        <v>2026</v>
      </c>
      <c r="K1128" s="111">
        <v>7</v>
      </c>
      <c r="L1128" s="111" t="s">
        <v>94</v>
      </c>
      <c r="M1128">
        <v>61.495376687500006</v>
      </c>
      <c r="N1128">
        <v>1</v>
      </c>
      <c r="O1128">
        <v>61.495376687500006</v>
      </c>
      <c r="P1128" t="s">
        <v>615</v>
      </c>
      <c r="Q1128" s="111">
        <f>+VLOOKUP(I1128,'Selectable Table'!AB:AC,2,0)</f>
        <v>0</v>
      </c>
    </row>
    <row r="1129" spans="1:17" x14ac:dyDescent="0.25">
      <c r="A1129" s="111" t="str">
        <f>+VLOOKUP(C1129,'Selectable Table'!D:EB,2,0)</f>
        <v>MERCK</v>
      </c>
      <c r="B1129" t="s">
        <v>3190</v>
      </c>
      <c r="C1129" t="s">
        <v>133</v>
      </c>
      <c r="D1129" t="s">
        <v>336</v>
      </c>
      <c r="E1129" t="s">
        <v>102</v>
      </c>
      <c r="F1129" s="111">
        <f>+VLOOKUP(C1129,'Selectable Table'!O:P,2,0)</f>
        <v>40700</v>
      </c>
      <c r="G1129" s="111" t="str">
        <f>+VLOOKUP(F1129,'Selectable Table'!P:Q,2,0)</f>
        <v>Revenues - Third Parties</v>
      </c>
      <c r="I1129" t="s">
        <v>186</v>
      </c>
      <c r="J1129" s="111">
        <v>2026</v>
      </c>
      <c r="K1129" s="111">
        <v>7</v>
      </c>
      <c r="L1129" s="111" t="s">
        <v>94</v>
      </c>
      <c r="M1129">
        <v>7586.3859133124997</v>
      </c>
      <c r="N1129">
        <v>1</v>
      </c>
      <c r="O1129">
        <v>7586.3859133124997</v>
      </c>
      <c r="P1129" t="s">
        <v>615</v>
      </c>
      <c r="Q1129" s="111">
        <f>+VLOOKUP(I1129,'Selectable Table'!AB:AC,2,0)</f>
        <v>1</v>
      </c>
    </row>
    <row r="1130" spans="1:17" x14ac:dyDescent="0.25">
      <c r="A1130" s="111" t="str">
        <f>+VLOOKUP(C1130,'Selectable Table'!D:EB,2,0)</f>
        <v>MERCK</v>
      </c>
      <c r="B1130" t="s">
        <v>3190</v>
      </c>
      <c r="C1130" t="s">
        <v>133</v>
      </c>
      <c r="D1130" t="s">
        <v>336</v>
      </c>
      <c r="E1130" t="s">
        <v>93</v>
      </c>
      <c r="F1130" s="111">
        <f>+VLOOKUP(C1130,'Selectable Table'!O:P,2,0)</f>
        <v>40700</v>
      </c>
      <c r="G1130" s="111" t="str">
        <f>+VLOOKUP(F1130,'Selectable Table'!P:Q,2,0)</f>
        <v>Revenues - Third Parties</v>
      </c>
      <c r="I1130" t="s">
        <v>191</v>
      </c>
      <c r="J1130" s="111">
        <v>2026</v>
      </c>
      <c r="K1130" s="111">
        <v>7</v>
      </c>
      <c r="L1130" s="111" t="s">
        <v>94</v>
      </c>
      <c r="M1130">
        <v>521.92204837499992</v>
      </c>
      <c r="N1130">
        <v>1</v>
      </c>
      <c r="O1130">
        <v>521.92204837499992</v>
      </c>
      <c r="P1130" t="s">
        <v>615</v>
      </c>
      <c r="Q1130" s="111">
        <f>+VLOOKUP(I1130,'Selectable Table'!AB:AC,2,0)</f>
        <v>1</v>
      </c>
    </row>
    <row r="1131" spans="1:17" x14ac:dyDescent="0.25">
      <c r="A1131" s="111" t="str">
        <f>+VLOOKUP(C1131,'Selectable Table'!D:EB,2,0)</f>
        <v>MERCK</v>
      </c>
      <c r="B1131" t="s">
        <v>3190</v>
      </c>
      <c r="C1131" t="s">
        <v>133</v>
      </c>
      <c r="D1131" t="s">
        <v>336</v>
      </c>
      <c r="E1131" t="s">
        <v>93</v>
      </c>
      <c r="F1131" s="111">
        <f>+VLOOKUP(C1131,'Selectable Table'!O:P,2,0)</f>
        <v>40700</v>
      </c>
      <c r="G1131" s="111" t="str">
        <f>+VLOOKUP(F1131,'Selectable Table'!P:Q,2,0)</f>
        <v>Revenues - Third Parties</v>
      </c>
      <c r="I1131" t="s">
        <v>618</v>
      </c>
      <c r="J1131" s="111">
        <v>2026</v>
      </c>
      <c r="K1131" s="111">
        <v>7</v>
      </c>
      <c r="L1131" s="111" t="s">
        <v>94</v>
      </c>
      <c r="M1131">
        <v>687.18658706249994</v>
      </c>
      <c r="N1131">
        <v>1</v>
      </c>
      <c r="O1131">
        <v>687.18658706249994</v>
      </c>
      <c r="P1131" t="s">
        <v>615</v>
      </c>
      <c r="Q1131" s="111">
        <f>+VLOOKUP(I1131,'Selectable Table'!AB:AC,2,0)</f>
        <v>1</v>
      </c>
    </row>
    <row r="1132" spans="1:17" x14ac:dyDescent="0.25">
      <c r="A1132" s="111" t="str">
        <f>+VLOOKUP(C1132,'Selectable Table'!D:EB,2,0)</f>
        <v>MERCK</v>
      </c>
      <c r="B1132" t="s">
        <v>3190</v>
      </c>
      <c r="C1132" t="s">
        <v>133</v>
      </c>
      <c r="D1132" t="s">
        <v>336</v>
      </c>
      <c r="E1132" t="s">
        <v>93</v>
      </c>
      <c r="F1132" s="111">
        <f>+VLOOKUP(C1132,'Selectable Table'!O:P,2,0)</f>
        <v>40700</v>
      </c>
      <c r="G1132" s="111" t="str">
        <f>+VLOOKUP(F1132,'Selectable Table'!P:Q,2,0)</f>
        <v>Revenues - Third Parties</v>
      </c>
      <c r="I1132" t="s">
        <v>166</v>
      </c>
      <c r="J1132" s="111">
        <v>2026</v>
      </c>
      <c r="K1132" s="111">
        <v>7</v>
      </c>
      <c r="L1132" s="111" t="s">
        <v>94</v>
      </c>
      <c r="M1132">
        <v>166.783064</v>
      </c>
      <c r="N1132">
        <v>1</v>
      </c>
      <c r="O1132">
        <v>166.783064</v>
      </c>
      <c r="P1132" t="s">
        <v>615</v>
      </c>
      <c r="Q1132" s="111">
        <f>+VLOOKUP(I1132,'Selectable Table'!AB:AC,2,0)</f>
        <v>1</v>
      </c>
    </row>
    <row r="1133" spans="1:17" x14ac:dyDescent="0.25">
      <c r="A1133" s="111" t="str">
        <f>+VLOOKUP(C1133,'Selectable Table'!D:EB,2,0)</f>
        <v>MERCK</v>
      </c>
      <c r="B1133" t="s">
        <v>3190</v>
      </c>
      <c r="C1133" t="s">
        <v>133</v>
      </c>
      <c r="D1133" t="s">
        <v>336</v>
      </c>
      <c r="E1133" t="s">
        <v>93</v>
      </c>
      <c r="F1133" s="111">
        <f>+VLOOKUP(C1133,'Selectable Table'!O:P,2,0)</f>
        <v>40700</v>
      </c>
      <c r="G1133" s="111" t="str">
        <f>+VLOOKUP(F1133,'Selectable Table'!P:Q,2,0)</f>
        <v>Revenues - Third Parties</v>
      </c>
      <c r="I1133" t="s">
        <v>168</v>
      </c>
      <c r="J1133" s="111">
        <v>2026</v>
      </c>
      <c r="K1133" s="111">
        <v>7</v>
      </c>
      <c r="L1133" s="111" t="s">
        <v>94</v>
      </c>
      <c r="M1133">
        <v>738.00330187499992</v>
      </c>
      <c r="N1133">
        <v>1</v>
      </c>
      <c r="O1133">
        <v>738.00330187499992</v>
      </c>
      <c r="P1133" t="s">
        <v>615</v>
      </c>
      <c r="Q1133" s="111">
        <f>+VLOOKUP(I1133,'Selectable Table'!AB:AC,2,0)</f>
        <v>0</v>
      </c>
    </row>
    <row r="1134" spans="1:17" x14ac:dyDescent="0.25">
      <c r="A1134" s="111" t="str">
        <f>+VLOOKUP(C1134,'Selectable Table'!D:EB,2,0)</f>
        <v>MERCK</v>
      </c>
      <c r="B1134" t="s">
        <v>3190</v>
      </c>
      <c r="C1134" t="s">
        <v>133</v>
      </c>
      <c r="D1134" t="s">
        <v>336</v>
      </c>
      <c r="E1134" t="s">
        <v>93</v>
      </c>
      <c r="F1134" s="111">
        <f>+VLOOKUP(C1134,'Selectable Table'!O:P,2,0)</f>
        <v>40700</v>
      </c>
      <c r="G1134" s="111" t="str">
        <f>+VLOOKUP(F1134,'Selectable Table'!P:Q,2,0)</f>
        <v>Revenues - Third Parties</v>
      </c>
      <c r="I1134" t="s">
        <v>169</v>
      </c>
      <c r="J1134" s="111">
        <v>2026</v>
      </c>
      <c r="K1134" s="111">
        <v>7</v>
      </c>
      <c r="L1134" s="111" t="s">
        <v>94</v>
      </c>
      <c r="M1134">
        <v>147.59086343749999</v>
      </c>
      <c r="N1134">
        <v>1</v>
      </c>
      <c r="O1134">
        <v>147.59086343749999</v>
      </c>
      <c r="P1134" t="s">
        <v>615</v>
      </c>
      <c r="Q1134" s="111">
        <f>+VLOOKUP(I1134,'Selectable Table'!AB:AC,2,0)</f>
        <v>0</v>
      </c>
    </row>
    <row r="1135" spans="1:17" x14ac:dyDescent="0.25">
      <c r="A1135" s="111" t="str">
        <f>+VLOOKUP(C1135,'Selectable Table'!D:EB,2,0)</f>
        <v>MERCK</v>
      </c>
      <c r="B1135" t="s">
        <v>3190</v>
      </c>
      <c r="C1135" t="s">
        <v>133</v>
      </c>
      <c r="D1135" t="s">
        <v>336</v>
      </c>
      <c r="E1135" t="s">
        <v>93</v>
      </c>
      <c r="F1135" s="111">
        <f>+VLOOKUP(C1135,'Selectable Table'!O:P,2,0)</f>
        <v>40700</v>
      </c>
      <c r="G1135" s="111" t="str">
        <f>+VLOOKUP(F1135,'Selectable Table'!P:Q,2,0)</f>
        <v>Revenues - Third Parties</v>
      </c>
      <c r="I1135" t="s">
        <v>253</v>
      </c>
      <c r="J1135" s="111">
        <v>2026</v>
      </c>
      <c r="K1135" s="111">
        <v>7</v>
      </c>
      <c r="L1135" s="111" t="s">
        <v>94</v>
      </c>
      <c r="M1135">
        <v>304.50841137499998</v>
      </c>
      <c r="N1135">
        <v>1</v>
      </c>
      <c r="O1135">
        <v>304.50841137499998</v>
      </c>
      <c r="P1135" t="s">
        <v>615</v>
      </c>
      <c r="Q1135" s="111">
        <f>+VLOOKUP(I1135,'Selectable Table'!AB:AC,2,0)</f>
        <v>0</v>
      </c>
    </row>
    <row r="1136" spans="1:17" x14ac:dyDescent="0.25">
      <c r="A1136" s="111" t="str">
        <f>+VLOOKUP(C1136,'Selectable Table'!D:EB,2,0)</f>
        <v>MERCK</v>
      </c>
      <c r="B1136" t="s">
        <v>3190</v>
      </c>
      <c r="C1136" t="s">
        <v>133</v>
      </c>
      <c r="D1136" t="s">
        <v>336</v>
      </c>
      <c r="E1136" t="s">
        <v>93</v>
      </c>
      <c r="F1136" s="111">
        <f>+VLOOKUP(C1136,'Selectable Table'!O:P,2,0)</f>
        <v>40700</v>
      </c>
      <c r="G1136" s="111" t="str">
        <f>+VLOOKUP(F1136,'Selectable Table'!P:Q,2,0)</f>
        <v>Revenues - Third Parties</v>
      </c>
      <c r="I1136" t="s">
        <v>240</v>
      </c>
      <c r="J1136" s="111">
        <v>2026</v>
      </c>
      <c r="K1136" s="111">
        <v>7</v>
      </c>
      <c r="L1136" s="111" t="s">
        <v>94</v>
      </c>
      <c r="M1136">
        <v>492.00220124999998</v>
      </c>
      <c r="N1136">
        <v>1</v>
      </c>
      <c r="O1136">
        <v>492.00220124999998</v>
      </c>
      <c r="P1136" t="s">
        <v>615</v>
      </c>
      <c r="Q1136" s="111">
        <f>+VLOOKUP(I1136,'Selectable Table'!AB:AC,2,0)</f>
        <v>0</v>
      </c>
    </row>
    <row r="1137" spans="1:17" x14ac:dyDescent="0.25">
      <c r="A1137" s="111" t="str">
        <f>+VLOOKUP(C1137,'Selectable Table'!D:EB,2,0)</f>
        <v>MERCK</v>
      </c>
      <c r="B1137" t="s">
        <v>3190</v>
      </c>
      <c r="C1137" t="s">
        <v>133</v>
      </c>
      <c r="D1137" t="s">
        <v>336</v>
      </c>
      <c r="E1137" t="s">
        <v>93</v>
      </c>
      <c r="F1137" s="111">
        <f>+VLOOKUP(C1137,'Selectable Table'!O:P,2,0)</f>
        <v>40700</v>
      </c>
      <c r="G1137" s="111" t="str">
        <f>+VLOOKUP(F1137,'Selectable Table'!P:Q,2,0)</f>
        <v>Revenues - Third Parties</v>
      </c>
      <c r="I1137" t="s">
        <v>241</v>
      </c>
      <c r="J1137" s="111">
        <v>2026</v>
      </c>
      <c r="K1137" s="111">
        <v>7</v>
      </c>
      <c r="L1137" s="111" t="s">
        <v>94</v>
      </c>
      <c r="M1137">
        <v>123.0005503125</v>
      </c>
      <c r="N1137">
        <v>1</v>
      </c>
      <c r="O1137">
        <v>123.0005503125</v>
      </c>
      <c r="P1137" t="s">
        <v>615</v>
      </c>
      <c r="Q1137" s="111">
        <f>+VLOOKUP(I1137,'Selectable Table'!AB:AC,2,0)</f>
        <v>0</v>
      </c>
    </row>
    <row r="1138" spans="1:17" x14ac:dyDescent="0.25">
      <c r="A1138" s="111" t="str">
        <f>+VLOOKUP(C1138,'Selectable Table'!D:EB,2,0)</f>
        <v>MERCK</v>
      </c>
      <c r="B1138" t="s">
        <v>3190</v>
      </c>
      <c r="C1138" t="s">
        <v>133</v>
      </c>
      <c r="D1138" t="s">
        <v>336</v>
      </c>
      <c r="E1138" t="s">
        <v>105</v>
      </c>
      <c r="F1138" s="111">
        <f>+VLOOKUP(C1138,'Selectable Table'!O:P,2,0)</f>
        <v>40700</v>
      </c>
      <c r="G1138" s="111" t="str">
        <f>+VLOOKUP(F1138,'Selectable Table'!P:Q,2,0)</f>
        <v>Revenues - Third Parties</v>
      </c>
      <c r="I1138" t="s">
        <v>144</v>
      </c>
      <c r="J1138" s="111">
        <v>2026</v>
      </c>
      <c r="K1138" s="111">
        <v>7</v>
      </c>
      <c r="L1138" s="111" t="s">
        <v>94</v>
      </c>
      <c r="M1138">
        <v>198.701486375</v>
      </c>
      <c r="N1138">
        <v>1</v>
      </c>
      <c r="O1138">
        <v>198.701486375</v>
      </c>
      <c r="P1138" t="s">
        <v>615</v>
      </c>
      <c r="Q1138" s="111">
        <f>+VLOOKUP(I1138,'Selectable Table'!AB:AC,2,0)</f>
        <v>0</v>
      </c>
    </row>
    <row r="1139" spans="1:17" x14ac:dyDescent="0.25">
      <c r="A1139" s="111" t="str">
        <f>+VLOOKUP(C1139,'Selectable Table'!D:EB,2,0)</f>
        <v>MERCK</v>
      </c>
      <c r="B1139" t="s">
        <v>3190</v>
      </c>
      <c r="C1139" t="s">
        <v>133</v>
      </c>
      <c r="D1139" t="s">
        <v>336</v>
      </c>
      <c r="E1139" t="s">
        <v>105</v>
      </c>
      <c r="F1139" s="111">
        <f>+VLOOKUP(C1139,'Selectable Table'!O:P,2,0)</f>
        <v>40700</v>
      </c>
      <c r="G1139" s="111" t="str">
        <f>+VLOOKUP(F1139,'Selectable Table'!P:Q,2,0)</f>
        <v>Revenues - Third Parties</v>
      </c>
      <c r="I1139" t="s">
        <v>158</v>
      </c>
      <c r="J1139" s="111">
        <v>2026</v>
      </c>
      <c r="K1139" s="111">
        <v>7</v>
      </c>
      <c r="L1139" s="111" t="s">
        <v>94</v>
      </c>
      <c r="M1139">
        <v>170.29036762499999</v>
      </c>
      <c r="N1139">
        <v>1</v>
      </c>
      <c r="O1139">
        <v>170.29036762499999</v>
      </c>
      <c r="P1139" t="s">
        <v>615</v>
      </c>
      <c r="Q1139" s="111">
        <f>+VLOOKUP(I1139,'Selectable Table'!AB:AC,2,0)</f>
        <v>0</v>
      </c>
    </row>
    <row r="1140" spans="1:17" x14ac:dyDescent="0.25">
      <c r="A1140" s="111" t="str">
        <f>+VLOOKUP(C1140,'Selectable Table'!D:EB,2,0)</f>
        <v>MERCK</v>
      </c>
      <c r="B1140" t="s">
        <v>3190</v>
      </c>
      <c r="C1140" t="s">
        <v>133</v>
      </c>
      <c r="D1140" t="s">
        <v>336</v>
      </c>
      <c r="E1140" t="s">
        <v>93</v>
      </c>
      <c r="F1140" s="111">
        <f>+VLOOKUP(C1140,'Selectable Table'!O:P,2,0)</f>
        <v>40700</v>
      </c>
      <c r="G1140" s="111" t="str">
        <f>+VLOOKUP(F1140,'Selectable Table'!P:Q,2,0)</f>
        <v>Revenues - Third Parties</v>
      </c>
      <c r="I1140" t="s">
        <v>619</v>
      </c>
      <c r="J1140" s="111">
        <v>2026</v>
      </c>
      <c r="K1140" s="111">
        <v>7</v>
      </c>
      <c r="L1140" s="111" t="s">
        <v>94</v>
      </c>
      <c r="M1140">
        <v>749.58328200000005</v>
      </c>
      <c r="N1140">
        <v>1</v>
      </c>
      <c r="O1140">
        <v>749.58328200000005</v>
      </c>
      <c r="P1140" t="s">
        <v>615</v>
      </c>
      <c r="Q1140" s="111">
        <f>+VLOOKUP(I1140,'Selectable Table'!AB:AC,2,0)</f>
        <v>1</v>
      </c>
    </row>
    <row r="1141" spans="1:17" x14ac:dyDescent="0.25">
      <c r="A1141" s="111" t="str">
        <f>+VLOOKUP(C1141,'Selectable Table'!D:EB,2,0)</f>
        <v>MERCK</v>
      </c>
      <c r="B1141" t="s">
        <v>3190</v>
      </c>
      <c r="C1141" t="s">
        <v>133</v>
      </c>
      <c r="D1141" t="s">
        <v>336</v>
      </c>
      <c r="E1141" t="s">
        <v>93</v>
      </c>
      <c r="F1141" s="111">
        <f>+VLOOKUP(C1141,'Selectable Table'!O:P,2,0)</f>
        <v>40700</v>
      </c>
      <c r="G1141" s="111" t="str">
        <f>+VLOOKUP(F1141,'Selectable Table'!P:Q,2,0)</f>
        <v>Revenues - Third Parties</v>
      </c>
      <c r="I1141" t="s">
        <v>706</v>
      </c>
      <c r="J1141" s="111">
        <v>2026</v>
      </c>
      <c r="K1141" s="111">
        <v>7</v>
      </c>
      <c r="L1141" s="111" t="s">
        <v>94</v>
      </c>
      <c r="M1141">
        <v>124.93054699999999</v>
      </c>
      <c r="N1141">
        <v>1</v>
      </c>
      <c r="O1141">
        <v>124.93054699999999</v>
      </c>
      <c r="P1141" t="s">
        <v>615</v>
      </c>
      <c r="Q1141" s="111">
        <f>+VLOOKUP(I1141,'Selectable Table'!AB:AC,2,0)</f>
        <v>1</v>
      </c>
    </row>
    <row r="1142" spans="1:17" x14ac:dyDescent="0.25">
      <c r="A1142" s="111" t="str">
        <f>+VLOOKUP(C1142,'Selectable Table'!D:EB,2,0)</f>
        <v>MERCK</v>
      </c>
      <c r="B1142" t="s">
        <v>200</v>
      </c>
      <c r="C1142" t="s">
        <v>133</v>
      </c>
      <c r="D1142" t="s">
        <v>336</v>
      </c>
      <c r="E1142" t="s">
        <v>102</v>
      </c>
      <c r="F1142" s="111">
        <f>+VLOOKUP(C1142,'Selectable Table'!O:P,2,0)</f>
        <v>40700</v>
      </c>
      <c r="G1142" s="111" t="str">
        <f>+VLOOKUP(F1142,'Selectable Table'!P:Q,2,0)</f>
        <v>Revenues - Third Parties</v>
      </c>
      <c r="I1142" t="s">
        <v>125</v>
      </c>
      <c r="J1142" s="111">
        <v>2026</v>
      </c>
      <c r="K1142" s="111">
        <v>7</v>
      </c>
      <c r="L1142" s="111" t="s">
        <v>94</v>
      </c>
      <c r="M1142">
        <v>118.06289381250001</v>
      </c>
      <c r="N1142">
        <v>1</v>
      </c>
      <c r="O1142">
        <v>118.06289381250001</v>
      </c>
      <c r="P1142" t="s">
        <v>615</v>
      </c>
      <c r="Q1142" s="111">
        <f>+VLOOKUP(I1142,'Selectable Table'!AB:AC,2,0)</f>
        <v>1</v>
      </c>
    </row>
    <row r="1143" spans="1:17" x14ac:dyDescent="0.25">
      <c r="A1143" s="111" t="str">
        <f>+VLOOKUP(C1143,'Selectable Table'!D:EB,2,0)</f>
        <v>MERCK</v>
      </c>
      <c r="B1143" t="s">
        <v>200</v>
      </c>
      <c r="C1143" t="s">
        <v>133</v>
      </c>
      <c r="D1143" t="s">
        <v>336</v>
      </c>
      <c r="E1143" t="s">
        <v>93</v>
      </c>
      <c r="F1143" s="111">
        <f>+VLOOKUP(C1143,'Selectable Table'!O:P,2,0)</f>
        <v>40700</v>
      </c>
      <c r="G1143" s="111" t="str">
        <f>+VLOOKUP(F1143,'Selectable Table'!P:Q,2,0)</f>
        <v>Revenues - Third Parties</v>
      </c>
      <c r="I1143" t="s">
        <v>658</v>
      </c>
      <c r="J1143" s="111">
        <v>2026</v>
      </c>
      <c r="K1143" s="111">
        <v>7</v>
      </c>
      <c r="L1143" s="111" t="s">
        <v>94</v>
      </c>
      <c r="M1143">
        <v>121.39385256250002</v>
      </c>
      <c r="N1143">
        <v>1</v>
      </c>
      <c r="O1143">
        <v>121.39385256250002</v>
      </c>
      <c r="P1143" t="s">
        <v>615</v>
      </c>
      <c r="Q1143" s="111">
        <f>+VLOOKUP(I1143,'Selectable Table'!AB:AC,2,0)</f>
        <v>0</v>
      </c>
    </row>
    <row r="1144" spans="1:17" x14ac:dyDescent="0.25">
      <c r="A1144" s="111" t="str">
        <f>+VLOOKUP(C1144,'Selectable Table'!D:EB,2,0)</f>
        <v>MERCK</v>
      </c>
      <c r="B1144" t="s">
        <v>200</v>
      </c>
      <c r="C1144" t="s">
        <v>133</v>
      </c>
      <c r="D1144" t="s">
        <v>336</v>
      </c>
      <c r="E1144" t="s">
        <v>105</v>
      </c>
      <c r="F1144" s="111">
        <f>+VLOOKUP(C1144,'Selectable Table'!O:P,2,0)</f>
        <v>40700</v>
      </c>
      <c r="G1144" s="111" t="str">
        <f>+VLOOKUP(F1144,'Selectable Table'!P:Q,2,0)</f>
        <v>Revenues - Third Parties</v>
      </c>
      <c r="I1144" t="s">
        <v>670</v>
      </c>
      <c r="J1144" s="111">
        <v>2026</v>
      </c>
      <c r="K1144" s="111">
        <v>7</v>
      </c>
      <c r="L1144" s="111" t="s">
        <v>94</v>
      </c>
      <c r="M1144">
        <v>99.350743187500001</v>
      </c>
      <c r="N1144">
        <v>1</v>
      </c>
      <c r="O1144">
        <v>99.350743187500001</v>
      </c>
      <c r="P1144" t="s">
        <v>615</v>
      </c>
      <c r="Q1144" s="111">
        <f>+VLOOKUP(I1144,'Selectable Table'!AB:AC,2,0)</f>
        <v>0</v>
      </c>
    </row>
    <row r="1145" spans="1:17" x14ac:dyDescent="0.25">
      <c r="A1145" s="111" t="str">
        <f>+VLOOKUP(C1145,'Selectable Table'!D:EB,2,0)</f>
        <v>MERCK</v>
      </c>
      <c r="B1145" t="s">
        <v>200</v>
      </c>
      <c r="C1145" t="s">
        <v>133</v>
      </c>
      <c r="D1145" t="s">
        <v>336</v>
      </c>
      <c r="E1145" t="s">
        <v>93</v>
      </c>
      <c r="F1145" s="111">
        <f>+VLOOKUP(C1145,'Selectable Table'!O:P,2,0)</f>
        <v>40700</v>
      </c>
      <c r="G1145" s="111" t="str">
        <f>+VLOOKUP(F1145,'Selectable Table'!P:Q,2,0)</f>
        <v>Revenues - Third Parties</v>
      </c>
      <c r="I1145" t="s">
        <v>253</v>
      </c>
      <c r="J1145" s="111">
        <v>2026</v>
      </c>
      <c r="K1145" s="111">
        <v>7</v>
      </c>
      <c r="L1145" s="111" t="s">
        <v>94</v>
      </c>
      <c r="M1145">
        <v>304.50841137499998</v>
      </c>
      <c r="N1145">
        <v>1</v>
      </c>
      <c r="O1145">
        <v>304.50841137499998</v>
      </c>
      <c r="P1145" t="s">
        <v>615</v>
      </c>
      <c r="Q1145" s="111">
        <f>+VLOOKUP(I1145,'Selectable Table'!AB:AC,2,0)</f>
        <v>0</v>
      </c>
    </row>
    <row r="1146" spans="1:17" x14ac:dyDescent="0.25">
      <c r="A1146" s="111" t="str">
        <f>+VLOOKUP(C1146,'Selectable Table'!D:EB,2,0)</f>
        <v>MERCK</v>
      </c>
      <c r="B1146" t="s">
        <v>200</v>
      </c>
      <c r="C1146" t="s">
        <v>133</v>
      </c>
      <c r="D1146" t="s">
        <v>336</v>
      </c>
      <c r="E1146" t="s">
        <v>104</v>
      </c>
      <c r="F1146" s="111">
        <f>+VLOOKUP(C1146,'Selectable Table'!O:P,2,0)</f>
        <v>40700</v>
      </c>
      <c r="G1146" s="111" t="str">
        <f>+VLOOKUP(F1146,'Selectable Table'!P:Q,2,0)</f>
        <v>Revenues - Third Parties</v>
      </c>
      <c r="I1146" t="s">
        <v>120</v>
      </c>
      <c r="J1146" s="111">
        <v>2026</v>
      </c>
      <c r="K1146" s="111">
        <v>7</v>
      </c>
      <c r="L1146" s="111" t="s">
        <v>94</v>
      </c>
      <c r="M1146">
        <v>132.45459499999998</v>
      </c>
      <c r="N1146">
        <v>1</v>
      </c>
      <c r="O1146">
        <v>132.45459499999998</v>
      </c>
      <c r="P1146" t="s">
        <v>615</v>
      </c>
      <c r="Q1146" s="111">
        <f>+VLOOKUP(I1146,'Selectable Table'!AB:AC,2,0)</f>
        <v>0</v>
      </c>
    </row>
    <row r="1147" spans="1:17" x14ac:dyDescent="0.25">
      <c r="A1147" s="111" t="str">
        <f>+VLOOKUP(C1147,'Selectable Table'!D:EB,2,0)</f>
        <v>MERCK</v>
      </c>
      <c r="B1147" t="s">
        <v>200</v>
      </c>
      <c r="C1147" t="s">
        <v>133</v>
      </c>
      <c r="D1147" t="s">
        <v>336</v>
      </c>
      <c r="E1147" t="s">
        <v>105</v>
      </c>
      <c r="F1147" s="111">
        <f>+VLOOKUP(C1147,'Selectable Table'!O:P,2,0)</f>
        <v>40700</v>
      </c>
      <c r="G1147" s="111" t="str">
        <f>+VLOOKUP(F1147,'Selectable Table'!P:Q,2,0)</f>
        <v>Revenues - Third Parties</v>
      </c>
      <c r="I1147" t="s">
        <v>144</v>
      </c>
      <c r="J1147" s="111">
        <v>2026</v>
      </c>
      <c r="K1147" s="111">
        <v>7</v>
      </c>
      <c r="L1147" s="111" t="s">
        <v>94</v>
      </c>
      <c r="M1147">
        <v>298.05222956249997</v>
      </c>
      <c r="N1147">
        <v>1</v>
      </c>
      <c r="O1147">
        <v>298.05222956249997</v>
      </c>
      <c r="P1147" t="s">
        <v>615</v>
      </c>
      <c r="Q1147" s="111">
        <f>+VLOOKUP(I1147,'Selectable Table'!AB:AC,2,0)</f>
        <v>0</v>
      </c>
    </row>
    <row r="1148" spans="1:17" x14ac:dyDescent="0.25">
      <c r="A1148" s="111" t="str">
        <f>+VLOOKUP(C1148,'Selectable Table'!D:EB,2,0)</f>
        <v>MERCK</v>
      </c>
      <c r="B1148" t="s">
        <v>200</v>
      </c>
      <c r="C1148" t="s">
        <v>133</v>
      </c>
      <c r="D1148" t="s">
        <v>336</v>
      </c>
      <c r="E1148" t="s">
        <v>105</v>
      </c>
      <c r="F1148" s="111">
        <f>+VLOOKUP(C1148,'Selectable Table'!O:P,2,0)</f>
        <v>40700</v>
      </c>
      <c r="G1148" s="111" t="str">
        <f>+VLOOKUP(F1148,'Selectable Table'!P:Q,2,0)</f>
        <v>Revenues - Third Parties</v>
      </c>
      <c r="I1148" t="s">
        <v>158</v>
      </c>
      <c r="J1148" s="111">
        <v>2026</v>
      </c>
      <c r="K1148" s="111">
        <v>7</v>
      </c>
      <c r="L1148" s="111" t="s">
        <v>94</v>
      </c>
      <c r="M1148">
        <v>170.29036762499999</v>
      </c>
      <c r="N1148">
        <v>1</v>
      </c>
      <c r="O1148">
        <v>170.29036762499999</v>
      </c>
      <c r="P1148" t="s">
        <v>615</v>
      </c>
      <c r="Q1148" s="111">
        <f>+VLOOKUP(I1148,'Selectable Table'!AB:AC,2,0)</f>
        <v>0</v>
      </c>
    </row>
    <row r="1149" spans="1:17" x14ac:dyDescent="0.25">
      <c r="A1149" s="111" t="str">
        <f>+VLOOKUP(C1149,'Selectable Table'!D:EB,2,0)</f>
        <v>MERCK</v>
      </c>
      <c r="B1149" t="s">
        <v>203</v>
      </c>
      <c r="C1149" t="s">
        <v>133</v>
      </c>
      <c r="D1149" t="s">
        <v>336</v>
      </c>
      <c r="E1149" t="s">
        <v>93</v>
      </c>
      <c r="F1149" s="111">
        <f>+VLOOKUP(C1149,'Selectable Table'!O:P,2,0)</f>
        <v>40700</v>
      </c>
      <c r="G1149" s="111" t="str">
        <f>+VLOOKUP(F1149,'Selectable Table'!P:Q,2,0)</f>
        <v>Revenues - Third Parties</v>
      </c>
      <c r="I1149" t="s">
        <v>658</v>
      </c>
      <c r="J1149" s="111">
        <v>2026</v>
      </c>
      <c r="K1149" s="111">
        <v>7</v>
      </c>
      <c r="L1149" s="111" t="s">
        <v>94</v>
      </c>
      <c r="M1149">
        <v>485.57541025000006</v>
      </c>
      <c r="N1149">
        <v>1</v>
      </c>
      <c r="O1149">
        <v>485.57541025000006</v>
      </c>
      <c r="P1149" t="s">
        <v>615</v>
      </c>
      <c r="Q1149" s="111">
        <f>+VLOOKUP(I1149,'Selectable Table'!AB:AC,2,0)</f>
        <v>0</v>
      </c>
    </row>
    <row r="1150" spans="1:17" x14ac:dyDescent="0.25">
      <c r="A1150" s="111" t="str">
        <f>+VLOOKUP(C1150,'Selectable Table'!D:EB,2,0)</f>
        <v>MERCK</v>
      </c>
      <c r="B1150" t="s">
        <v>203</v>
      </c>
      <c r="C1150" t="s">
        <v>133</v>
      </c>
      <c r="D1150" t="s">
        <v>336</v>
      </c>
      <c r="E1150" t="s">
        <v>105</v>
      </c>
      <c r="F1150" s="111">
        <f>+VLOOKUP(C1150,'Selectable Table'!O:P,2,0)</f>
        <v>40700</v>
      </c>
      <c r="G1150" s="111" t="str">
        <f>+VLOOKUP(F1150,'Selectable Table'!P:Q,2,0)</f>
        <v>Revenues - Third Parties</v>
      </c>
      <c r="I1150" t="s">
        <v>670</v>
      </c>
      <c r="J1150" s="111">
        <v>2026</v>
      </c>
      <c r="K1150" s="111">
        <v>7</v>
      </c>
      <c r="L1150" s="111" t="s">
        <v>94</v>
      </c>
      <c r="M1150">
        <v>99.350743187500001</v>
      </c>
      <c r="N1150">
        <v>1</v>
      </c>
      <c r="O1150">
        <v>99.350743187500001</v>
      </c>
      <c r="P1150" t="s">
        <v>615</v>
      </c>
      <c r="Q1150" s="111">
        <f>+VLOOKUP(I1150,'Selectable Table'!AB:AC,2,0)</f>
        <v>0</v>
      </c>
    </row>
    <row r="1151" spans="1:17" x14ac:dyDescent="0.25">
      <c r="A1151" s="111" t="str">
        <f>+VLOOKUP(C1151,'Selectable Table'!D:EB,2,0)</f>
        <v>MERCK</v>
      </c>
      <c r="B1151" t="s">
        <v>203</v>
      </c>
      <c r="C1151" t="s">
        <v>133</v>
      </c>
      <c r="D1151" t="s">
        <v>336</v>
      </c>
      <c r="E1151" t="s">
        <v>93</v>
      </c>
      <c r="F1151" s="111">
        <f>+VLOOKUP(C1151,'Selectable Table'!O:P,2,0)</f>
        <v>40700</v>
      </c>
      <c r="G1151" s="111" t="str">
        <f>+VLOOKUP(F1151,'Selectable Table'!P:Q,2,0)</f>
        <v>Revenues - Third Parties</v>
      </c>
      <c r="I1151" t="s">
        <v>253</v>
      </c>
      <c r="J1151" s="111">
        <v>2026</v>
      </c>
      <c r="K1151" s="111">
        <v>7</v>
      </c>
      <c r="L1151" s="111" t="s">
        <v>94</v>
      </c>
      <c r="M1151">
        <v>304.50841137499998</v>
      </c>
      <c r="N1151">
        <v>1</v>
      </c>
      <c r="O1151">
        <v>304.50841137499998</v>
      </c>
      <c r="P1151" t="s">
        <v>615</v>
      </c>
      <c r="Q1151" s="111">
        <f>+VLOOKUP(I1151,'Selectable Table'!AB:AC,2,0)</f>
        <v>0</v>
      </c>
    </row>
    <row r="1152" spans="1:17" x14ac:dyDescent="0.25">
      <c r="A1152" s="111" t="str">
        <f>+VLOOKUP(C1152,'Selectable Table'!D:EB,2,0)</f>
        <v>MERCK</v>
      </c>
      <c r="B1152" t="s">
        <v>203</v>
      </c>
      <c r="C1152" t="s">
        <v>133</v>
      </c>
      <c r="D1152" t="s">
        <v>336</v>
      </c>
      <c r="E1152" t="s">
        <v>104</v>
      </c>
      <c r="F1152" s="111">
        <f>+VLOOKUP(C1152,'Selectable Table'!O:P,2,0)</f>
        <v>40700</v>
      </c>
      <c r="G1152" s="111" t="str">
        <f>+VLOOKUP(F1152,'Selectable Table'!P:Q,2,0)</f>
        <v>Revenues - Third Parties</v>
      </c>
      <c r="I1152" t="s">
        <v>120</v>
      </c>
      <c r="J1152" s="111">
        <v>2026</v>
      </c>
      <c r="K1152" s="111">
        <v>7</v>
      </c>
      <c r="L1152" s="111" t="s">
        <v>94</v>
      </c>
      <c r="M1152">
        <v>132.45459499999998</v>
      </c>
      <c r="N1152">
        <v>1</v>
      </c>
      <c r="O1152">
        <v>132.45459499999998</v>
      </c>
      <c r="P1152" t="s">
        <v>615</v>
      </c>
      <c r="Q1152" s="111">
        <f>+VLOOKUP(I1152,'Selectable Table'!AB:AC,2,0)</f>
        <v>0</v>
      </c>
    </row>
    <row r="1153" spans="1:17" x14ac:dyDescent="0.25">
      <c r="A1153" s="111" t="str">
        <f>+VLOOKUP(C1153,'Selectable Table'!D:EB,2,0)</f>
        <v>MERCK</v>
      </c>
      <c r="B1153" t="s">
        <v>203</v>
      </c>
      <c r="C1153" t="s">
        <v>133</v>
      </c>
      <c r="D1153" t="s">
        <v>336</v>
      </c>
      <c r="E1153" t="s">
        <v>105</v>
      </c>
      <c r="F1153" s="111">
        <f>+VLOOKUP(C1153,'Selectable Table'!O:P,2,0)</f>
        <v>40700</v>
      </c>
      <c r="G1153" s="111" t="str">
        <f>+VLOOKUP(F1153,'Selectable Table'!P:Q,2,0)</f>
        <v>Revenues - Third Parties</v>
      </c>
      <c r="I1153" t="s">
        <v>144</v>
      </c>
      <c r="J1153" s="111">
        <v>2026</v>
      </c>
      <c r="K1153" s="111">
        <v>7</v>
      </c>
      <c r="L1153" s="111" t="s">
        <v>94</v>
      </c>
      <c r="M1153">
        <v>99.350743187500001</v>
      </c>
      <c r="N1153">
        <v>1</v>
      </c>
      <c r="O1153">
        <v>99.350743187500001</v>
      </c>
      <c r="P1153" t="s">
        <v>615</v>
      </c>
      <c r="Q1153" s="111">
        <f>+VLOOKUP(I1153,'Selectable Table'!AB:AC,2,0)</f>
        <v>0</v>
      </c>
    </row>
    <row r="1154" spans="1:17" x14ac:dyDescent="0.25">
      <c r="A1154" s="111" t="str">
        <f>+VLOOKUP(C1154,'Selectable Table'!D:EB,2,0)</f>
        <v>MERCK</v>
      </c>
      <c r="B1154" t="s">
        <v>203</v>
      </c>
      <c r="C1154" t="s">
        <v>133</v>
      </c>
      <c r="D1154" t="s">
        <v>336</v>
      </c>
      <c r="E1154" t="s">
        <v>105</v>
      </c>
      <c r="F1154" s="111">
        <f>+VLOOKUP(C1154,'Selectable Table'!O:P,2,0)</f>
        <v>40700</v>
      </c>
      <c r="G1154" s="111" t="str">
        <f>+VLOOKUP(F1154,'Selectable Table'!P:Q,2,0)</f>
        <v>Revenues - Third Parties</v>
      </c>
      <c r="I1154" t="s">
        <v>682</v>
      </c>
      <c r="J1154" s="111">
        <v>2026</v>
      </c>
      <c r="K1154" s="111">
        <v>7</v>
      </c>
      <c r="L1154" s="111" t="s">
        <v>94</v>
      </c>
      <c r="M1154">
        <v>99.350743187500001</v>
      </c>
      <c r="N1154">
        <v>1</v>
      </c>
      <c r="O1154">
        <v>99.350743187500001</v>
      </c>
      <c r="P1154" t="s">
        <v>615</v>
      </c>
      <c r="Q1154" s="111">
        <f>+VLOOKUP(I1154,'Selectable Table'!AB:AC,2,0)</f>
        <v>0</v>
      </c>
    </row>
    <row r="1155" spans="1:17" x14ac:dyDescent="0.25">
      <c r="A1155" s="111" t="str">
        <f>+VLOOKUP(C1155,'Selectable Table'!D:EB,2,0)</f>
        <v>MERCK</v>
      </c>
      <c r="B1155" t="s">
        <v>204</v>
      </c>
      <c r="C1155" t="s">
        <v>133</v>
      </c>
      <c r="D1155" t="s">
        <v>336</v>
      </c>
      <c r="E1155" t="s">
        <v>93</v>
      </c>
      <c r="F1155" s="111">
        <f>+VLOOKUP(C1155,'Selectable Table'!O:P,2,0)</f>
        <v>40700</v>
      </c>
      <c r="G1155" s="111" t="str">
        <f>+VLOOKUP(F1155,'Selectable Table'!P:Q,2,0)</f>
        <v>Revenues - Third Parties</v>
      </c>
      <c r="I1155" t="s">
        <v>658</v>
      </c>
      <c r="J1155" s="111">
        <v>2026</v>
      </c>
      <c r="K1155" s="111">
        <v>7</v>
      </c>
      <c r="L1155" s="111" t="s">
        <v>94</v>
      </c>
      <c r="M1155">
        <v>121.39385256250002</v>
      </c>
      <c r="N1155">
        <v>1</v>
      </c>
      <c r="O1155">
        <v>121.39385256250002</v>
      </c>
      <c r="P1155" t="s">
        <v>615</v>
      </c>
      <c r="Q1155" s="111">
        <f>+VLOOKUP(I1155,'Selectable Table'!AB:AC,2,0)</f>
        <v>0</v>
      </c>
    </row>
    <row r="1156" spans="1:17" x14ac:dyDescent="0.25">
      <c r="A1156" s="111" t="str">
        <f>+VLOOKUP(C1156,'Selectable Table'!D:EB,2,0)</f>
        <v>MERCK</v>
      </c>
      <c r="B1156" t="s">
        <v>204</v>
      </c>
      <c r="C1156" t="s">
        <v>133</v>
      </c>
      <c r="D1156" t="s">
        <v>336</v>
      </c>
      <c r="E1156" t="s">
        <v>93</v>
      </c>
      <c r="F1156" s="111">
        <f>+VLOOKUP(C1156,'Selectable Table'!O:P,2,0)</f>
        <v>40700</v>
      </c>
      <c r="G1156" s="111" t="str">
        <f>+VLOOKUP(F1156,'Selectable Table'!P:Q,2,0)</f>
        <v>Revenues - Third Parties</v>
      </c>
      <c r="I1156" t="s">
        <v>253</v>
      </c>
      <c r="J1156" s="111">
        <v>2026</v>
      </c>
      <c r="K1156" s="111">
        <v>7</v>
      </c>
      <c r="L1156" s="111" t="s">
        <v>94</v>
      </c>
      <c r="M1156">
        <v>304.50841137499998</v>
      </c>
      <c r="N1156">
        <v>1</v>
      </c>
      <c r="O1156">
        <v>304.50841137499998</v>
      </c>
      <c r="P1156" t="s">
        <v>615</v>
      </c>
      <c r="Q1156" s="111">
        <f>+VLOOKUP(I1156,'Selectable Table'!AB:AC,2,0)</f>
        <v>0</v>
      </c>
    </row>
    <row r="1157" spans="1:17" x14ac:dyDescent="0.25">
      <c r="A1157" s="111" t="str">
        <f>+VLOOKUP(C1157,'Selectable Table'!D:EB,2,0)</f>
        <v>MERCK</v>
      </c>
      <c r="B1157" t="s">
        <v>704</v>
      </c>
      <c r="C1157" t="s">
        <v>133</v>
      </c>
      <c r="D1157" t="s">
        <v>336</v>
      </c>
      <c r="E1157" t="s">
        <v>93</v>
      </c>
      <c r="F1157" s="111">
        <f>+VLOOKUP(C1157,'Selectable Table'!O:P,2,0)</f>
        <v>40700</v>
      </c>
      <c r="G1157" s="111" t="str">
        <f>+VLOOKUP(F1157,'Selectable Table'!P:Q,2,0)</f>
        <v>Revenues - Third Parties</v>
      </c>
      <c r="I1157" t="s">
        <v>658</v>
      </c>
      <c r="J1157" s="111">
        <v>2026</v>
      </c>
      <c r="K1157" s="111">
        <v>7</v>
      </c>
      <c r="L1157" s="111" t="s">
        <v>94</v>
      </c>
      <c r="M1157">
        <v>1213.938525625</v>
      </c>
      <c r="N1157">
        <v>1</v>
      </c>
      <c r="O1157">
        <v>1213.938525625</v>
      </c>
      <c r="P1157" t="s">
        <v>615</v>
      </c>
      <c r="Q1157" s="111">
        <f>+VLOOKUP(I1157,'Selectable Table'!AB:AC,2,0)</f>
        <v>0</v>
      </c>
    </row>
    <row r="1158" spans="1:17" x14ac:dyDescent="0.25">
      <c r="A1158" s="111" t="str">
        <f>+VLOOKUP(C1158,'Selectable Table'!D:EB,2,0)</f>
        <v>MERCK</v>
      </c>
      <c r="B1158" t="s">
        <v>704</v>
      </c>
      <c r="C1158" t="s">
        <v>133</v>
      </c>
      <c r="D1158" t="s">
        <v>336</v>
      </c>
      <c r="E1158" t="s">
        <v>105</v>
      </c>
      <c r="F1158" s="111">
        <f>+VLOOKUP(C1158,'Selectable Table'!O:P,2,0)</f>
        <v>40700</v>
      </c>
      <c r="G1158" s="111" t="str">
        <f>+VLOOKUP(F1158,'Selectable Table'!P:Q,2,0)</f>
        <v>Revenues - Third Parties</v>
      </c>
      <c r="I1158" t="s">
        <v>670</v>
      </c>
      <c r="J1158" s="111">
        <v>2026</v>
      </c>
      <c r="K1158" s="111">
        <v>7</v>
      </c>
      <c r="L1158" s="111" t="s">
        <v>94</v>
      </c>
      <c r="M1158">
        <v>99.350743187500001</v>
      </c>
      <c r="N1158">
        <v>1</v>
      </c>
      <c r="O1158">
        <v>99.350743187500001</v>
      </c>
      <c r="P1158" t="s">
        <v>615</v>
      </c>
      <c r="Q1158" s="111">
        <f>+VLOOKUP(I1158,'Selectable Table'!AB:AC,2,0)</f>
        <v>0</v>
      </c>
    </row>
    <row r="1159" spans="1:17" x14ac:dyDescent="0.25">
      <c r="A1159" s="111" t="str">
        <f>+VLOOKUP(C1159,'Selectable Table'!D:EB,2,0)</f>
        <v>MERCK</v>
      </c>
      <c r="B1159" t="s">
        <v>704</v>
      </c>
      <c r="C1159" t="s">
        <v>133</v>
      </c>
      <c r="D1159" t="s">
        <v>336</v>
      </c>
      <c r="E1159" t="s">
        <v>93</v>
      </c>
      <c r="F1159" s="111">
        <f>+VLOOKUP(C1159,'Selectable Table'!O:P,2,0)</f>
        <v>40700</v>
      </c>
      <c r="G1159" s="111" t="str">
        <f>+VLOOKUP(F1159,'Selectable Table'!P:Q,2,0)</f>
        <v>Revenues - Third Parties</v>
      </c>
      <c r="I1159" t="s">
        <v>253</v>
      </c>
      <c r="J1159" s="111">
        <v>2026</v>
      </c>
      <c r="K1159" s="111">
        <v>7</v>
      </c>
      <c r="L1159" s="111" t="s">
        <v>94</v>
      </c>
      <c r="M1159">
        <v>304.50841137499998</v>
      </c>
      <c r="N1159">
        <v>1</v>
      </c>
      <c r="O1159">
        <v>304.50841137499998</v>
      </c>
      <c r="P1159" t="s">
        <v>615</v>
      </c>
      <c r="Q1159" s="111">
        <f>+VLOOKUP(I1159,'Selectable Table'!AB:AC,2,0)</f>
        <v>0</v>
      </c>
    </row>
    <row r="1160" spans="1:17" x14ac:dyDescent="0.25">
      <c r="A1160" s="111" t="str">
        <f>+VLOOKUP(C1160,'Selectable Table'!D:EB,2,0)</f>
        <v>MERCK</v>
      </c>
      <c r="B1160" t="s">
        <v>705</v>
      </c>
      <c r="C1160" t="s">
        <v>133</v>
      </c>
      <c r="D1160" t="s">
        <v>336</v>
      </c>
      <c r="E1160" t="s">
        <v>102</v>
      </c>
      <c r="F1160" s="111">
        <f>+VLOOKUP(C1160,'Selectable Table'!O:P,2,0)</f>
        <v>40700</v>
      </c>
      <c r="G1160" s="111" t="str">
        <f>+VLOOKUP(F1160,'Selectable Table'!P:Q,2,0)</f>
        <v>Revenues - Third Parties</v>
      </c>
      <c r="I1160" t="s">
        <v>125</v>
      </c>
      <c r="J1160" s="111">
        <v>2026</v>
      </c>
      <c r="K1160" s="111">
        <v>7</v>
      </c>
      <c r="L1160" s="111" t="s">
        <v>94</v>
      </c>
      <c r="M1160">
        <v>234.85218575000002</v>
      </c>
      <c r="N1160">
        <v>1</v>
      </c>
      <c r="O1160">
        <v>234.85218575000002</v>
      </c>
      <c r="P1160" t="s">
        <v>615</v>
      </c>
      <c r="Q1160" s="111">
        <f>+VLOOKUP(I1160,'Selectable Table'!AB:AC,2,0)</f>
        <v>1</v>
      </c>
    </row>
    <row r="1161" spans="1:17" x14ac:dyDescent="0.25">
      <c r="A1161" s="111" t="str">
        <f>+VLOOKUP(C1161,'Selectable Table'!D:EB,2,0)</f>
        <v>MERCK</v>
      </c>
      <c r="B1161" t="s">
        <v>705</v>
      </c>
      <c r="C1161" t="s">
        <v>133</v>
      </c>
      <c r="D1161" t="s">
        <v>336</v>
      </c>
      <c r="E1161" t="s">
        <v>93</v>
      </c>
      <c r="F1161" s="111">
        <f>+VLOOKUP(C1161,'Selectable Table'!O:P,2,0)</f>
        <v>40700</v>
      </c>
      <c r="G1161" s="111" t="str">
        <f>+VLOOKUP(F1161,'Selectable Table'!P:Q,2,0)</f>
        <v>Revenues - Third Parties</v>
      </c>
      <c r="I1161" t="s">
        <v>658</v>
      </c>
      <c r="J1161" s="111">
        <v>2026</v>
      </c>
      <c r="K1161" s="111">
        <v>7</v>
      </c>
      <c r="L1161" s="111" t="s">
        <v>94</v>
      </c>
      <c r="M1161">
        <v>1578.1200833124999</v>
      </c>
      <c r="N1161">
        <v>1</v>
      </c>
      <c r="O1161">
        <v>1578.1200833124999</v>
      </c>
      <c r="P1161" t="s">
        <v>615</v>
      </c>
      <c r="Q1161" s="111">
        <f>+VLOOKUP(I1161,'Selectable Table'!AB:AC,2,0)</f>
        <v>0</v>
      </c>
    </row>
    <row r="1162" spans="1:17" x14ac:dyDescent="0.25">
      <c r="A1162" s="111" t="str">
        <f>+VLOOKUP(C1162,'Selectable Table'!D:EB,2,0)</f>
        <v>MERCK</v>
      </c>
      <c r="B1162" t="s">
        <v>705</v>
      </c>
      <c r="C1162" t="s">
        <v>133</v>
      </c>
      <c r="D1162" t="s">
        <v>336</v>
      </c>
      <c r="E1162" t="s">
        <v>105</v>
      </c>
      <c r="F1162" s="111">
        <f>+VLOOKUP(C1162,'Selectable Table'!O:P,2,0)</f>
        <v>40700</v>
      </c>
      <c r="G1162" s="111" t="str">
        <f>+VLOOKUP(F1162,'Selectable Table'!P:Q,2,0)</f>
        <v>Revenues - Third Parties</v>
      </c>
      <c r="I1162" t="s">
        <v>670</v>
      </c>
      <c r="J1162" s="111">
        <v>2026</v>
      </c>
      <c r="K1162" s="111">
        <v>7</v>
      </c>
      <c r="L1162" s="111" t="s">
        <v>94</v>
      </c>
      <c r="M1162">
        <v>99.350743187500001</v>
      </c>
      <c r="N1162">
        <v>1</v>
      </c>
      <c r="O1162">
        <v>99.350743187500001</v>
      </c>
      <c r="P1162" t="s">
        <v>615</v>
      </c>
      <c r="Q1162" s="111">
        <f>+VLOOKUP(I1162,'Selectable Table'!AB:AC,2,0)</f>
        <v>0</v>
      </c>
    </row>
    <row r="1163" spans="1:17" x14ac:dyDescent="0.25">
      <c r="A1163" s="111" t="str">
        <f>+VLOOKUP(C1163,'Selectable Table'!D:EB,2,0)</f>
        <v>MERCK</v>
      </c>
      <c r="B1163" t="s">
        <v>705</v>
      </c>
      <c r="C1163" t="s">
        <v>133</v>
      </c>
      <c r="D1163" t="s">
        <v>336</v>
      </c>
      <c r="E1163" t="s">
        <v>93</v>
      </c>
      <c r="F1163" s="111">
        <f>+VLOOKUP(C1163,'Selectable Table'!O:P,2,0)</f>
        <v>40700</v>
      </c>
      <c r="G1163" s="111" t="str">
        <f>+VLOOKUP(F1163,'Selectable Table'!P:Q,2,0)</f>
        <v>Revenues - Third Parties</v>
      </c>
      <c r="I1163" t="s">
        <v>253</v>
      </c>
      <c r="J1163" s="111">
        <v>2026</v>
      </c>
      <c r="K1163" s="111">
        <v>7</v>
      </c>
      <c r="L1163" s="111" t="s">
        <v>94</v>
      </c>
      <c r="M1163">
        <v>304.50841137499998</v>
      </c>
      <c r="N1163">
        <v>1</v>
      </c>
      <c r="O1163">
        <v>304.50841137499998</v>
      </c>
      <c r="P1163" t="s">
        <v>615</v>
      </c>
      <c r="Q1163" s="111">
        <f>+VLOOKUP(I1163,'Selectable Table'!AB:AC,2,0)</f>
        <v>0</v>
      </c>
    </row>
    <row r="1164" spans="1:17" x14ac:dyDescent="0.25">
      <c r="A1164" s="111" t="str">
        <f>+VLOOKUP(C1164,'Selectable Table'!D:EB,2,0)</f>
        <v>MERCK</v>
      </c>
      <c r="B1164" t="s">
        <v>705</v>
      </c>
      <c r="C1164" t="s">
        <v>133</v>
      </c>
      <c r="D1164" t="s">
        <v>336</v>
      </c>
      <c r="E1164" t="s">
        <v>104</v>
      </c>
      <c r="F1164" s="111">
        <f>+VLOOKUP(C1164,'Selectable Table'!O:P,2,0)</f>
        <v>40700</v>
      </c>
      <c r="G1164" s="111" t="str">
        <f>+VLOOKUP(F1164,'Selectable Table'!P:Q,2,0)</f>
        <v>Revenues - Third Parties</v>
      </c>
      <c r="I1164" t="s">
        <v>120</v>
      </c>
      <c r="J1164" s="111">
        <v>2026</v>
      </c>
      <c r="K1164" s="111">
        <v>7</v>
      </c>
      <c r="L1164" s="111" t="s">
        <v>94</v>
      </c>
      <c r="M1164">
        <v>132.45459499999998</v>
      </c>
      <c r="N1164">
        <v>1</v>
      </c>
      <c r="O1164">
        <v>132.45459499999998</v>
      </c>
      <c r="P1164" t="s">
        <v>615</v>
      </c>
      <c r="Q1164" s="111">
        <f>+VLOOKUP(I1164,'Selectable Table'!AB:AC,2,0)</f>
        <v>0</v>
      </c>
    </row>
    <row r="1165" spans="1:17" x14ac:dyDescent="0.25">
      <c r="A1165" s="111" t="str">
        <f>+VLOOKUP(C1165,'Selectable Table'!D:EB,2,0)</f>
        <v>MERCK</v>
      </c>
      <c r="B1165" t="s">
        <v>207</v>
      </c>
      <c r="C1165" t="s">
        <v>133</v>
      </c>
      <c r="D1165" t="s">
        <v>336</v>
      </c>
      <c r="E1165" t="s">
        <v>93</v>
      </c>
      <c r="F1165" s="111">
        <f>+VLOOKUP(C1165,'Selectable Table'!O:P,2,0)</f>
        <v>40700</v>
      </c>
      <c r="G1165" s="111" t="str">
        <f>+VLOOKUP(F1165,'Selectable Table'!P:Q,2,0)</f>
        <v>Revenues - Third Parties</v>
      </c>
      <c r="I1165" t="s">
        <v>658</v>
      </c>
      <c r="J1165" s="111">
        <v>2026</v>
      </c>
      <c r="K1165" s="111">
        <v>7</v>
      </c>
      <c r="L1165" s="111" t="s">
        <v>94</v>
      </c>
      <c r="M1165">
        <v>606.96926281250001</v>
      </c>
      <c r="N1165">
        <v>1</v>
      </c>
      <c r="O1165">
        <v>606.96926281250001</v>
      </c>
      <c r="P1165" t="s">
        <v>615</v>
      </c>
      <c r="Q1165" s="111">
        <f>+VLOOKUP(I1165,'Selectable Table'!AB:AC,2,0)</f>
        <v>0</v>
      </c>
    </row>
    <row r="1166" spans="1:17" x14ac:dyDescent="0.25">
      <c r="A1166" s="111" t="str">
        <f>+VLOOKUP(C1166,'Selectable Table'!D:EB,2,0)</f>
        <v>MERCK</v>
      </c>
      <c r="B1166" t="s">
        <v>207</v>
      </c>
      <c r="C1166" t="s">
        <v>133</v>
      </c>
      <c r="D1166" t="s">
        <v>336</v>
      </c>
      <c r="E1166" t="s">
        <v>105</v>
      </c>
      <c r="F1166" s="111">
        <f>+VLOOKUP(C1166,'Selectable Table'!O:P,2,0)</f>
        <v>40700</v>
      </c>
      <c r="G1166" s="111" t="str">
        <f>+VLOOKUP(F1166,'Selectable Table'!P:Q,2,0)</f>
        <v>Revenues - Third Parties</v>
      </c>
      <c r="I1166" t="s">
        <v>670</v>
      </c>
      <c r="J1166" s="111">
        <v>2026</v>
      </c>
      <c r="K1166" s="111">
        <v>7</v>
      </c>
      <c r="L1166" s="111" t="s">
        <v>94</v>
      </c>
      <c r="M1166">
        <v>198.701486375</v>
      </c>
      <c r="N1166">
        <v>1</v>
      </c>
      <c r="O1166">
        <v>198.701486375</v>
      </c>
      <c r="P1166" t="s">
        <v>615</v>
      </c>
      <c r="Q1166" s="111">
        <f>+VLOOKUP(I1166,'Selectable Table'!AB:AC,2,0)</f>
        <v>0</v>
      </c>
    </row>
    <row r="1167" spans="1:17" x14ac:dyDescent="0.25">
      <c r="A1167" s="111" t="str">
        <f>+VLOOKUP(C1167,'Selectable Table'!D:EB,2,0)</f>
        <v>MERCK</v>
      </c>
      <c r="B1167" t="s">
        <v>207</v>
      </c>
      <c r="C1167" t="s">
        <v>133</v>
      </c>
      <c r="D1167" t="s">
        <v>336</v>
      </c>
      <c r="E1167" t="s">
        <v>93</v>
      </c>
      <c r="F1167" s="111">
        <f>+VLOOKUP(C1167,'Selectable Table'!O:P,2,0)</f>
        <v>40700</v>
      </c>
      <c r="G1167" s="111" t="str">
        <f>+VLOOKUP(F1167,'Selectable Table'!P:Q,2,0)</f>
        <v>Revenues - Third Parties</v>
      </c>
      <c r="I1167" t="s">
        <v>253</v>
      </c>
      <c r="J1167" s="111">
        <v>2026</v>
      </c>
      <c r="K1167" s="111">
        <v>7</v>
      </c>
      <c r="L1167" s="111" t="s">
        <v>94</v>
      </c>
      <c r="M1167">
        <v>304.50841137499998</v>
      </c>
      <c r="N1167">
        <v>1</v>
      </c>
      <c r="O1167">
        <v>304.50841137499998</v>
      </c>
      <c r="P1167" t="s">
        <v>615</v>
      </c>
      <c r="Q1167" s="111">
        <f>+VLOOKUP(I1167,'Selectable Table'!AB:AC,2,0)</f>
        <v>0</v>
      </c>
    </row>
    <row r="1168" spans="1:17" x14ac:dyDescent="0.25">
      <c r="A1168" s="111" t="str">
        <f>+VLOOKUP(C1168,'Selectable Table'!D:EB,2,0)</f>
        <v>MERCK</v>
      </c>
      <c r="B1168" t="s">
        <v>207</v>
      </c>
      <c r="C1168" t="s">
        <v>133</v>
      </c>
      <c r="D1168" t="s">
        <v>336</v>
      </c>
      <c r="E1168" t="s">
        <v>105</v>
      </c>
      <c r="F1168" s="111">
        <f>+VLOOKUP(C1168,'Selectable Table'!O:P,2,0)</f>
        <v>40700</v>
      </c>
      <c r="G1168" s="111" t="str">
        <f>+VLOOKUP(F1168,'Selectable Table'!P:Q,2,0)</f>
        <v>Revenues - Third Parties</v>
      </c>
      <c r="I1168" t="s">
        <v>144</v>
      </c>
      <c r="J1168" s="111">
        <v>2026</v>
      </c>
      <c r="K1168" s="111">
        <v>7</v>
      </c>
      <c r="L1168" s="111" t="s">
        <v>94</v>
      </c>
      <c r="M1168">
        <v>99.350743187500001</v>
      </c>
      <c r="N1168">
        <v>1</v>
      </c>
      <c r="O1168">
        <v>99.350743187500001</v>
      </c>
      <c r="P1168" t="s">
        <v>615</v>
      </c>
      <c r="Q1168" s="111">
        <f>+VLOOKUP(I1168,'Selectable Table'!AB:AC,2,0)</f>
        <v>0</v>
      </c>
    </row>
    <row r="1169" spans="1:17" x14ac:dyDescent="0.25">
      <c r="A1169" s="111" t="str">
        <f>+VLOOKUP(C1169,'Selectable Table'!D:EB,2,0)</f>
        <v>MERCK</v>
      </c>
      <c r="B1169" t="s">
        <v>207</v>
      </c>
      <c r="C1169" t="s">
        <v>133</v>
      </c>
      <c r="D1169" t="s">
        <v>336</v>
      </c>
      <c r="E1169" t="s">
        <v>105</v>
      </c>
      <c r="F1169" s="111">
        <f>+VLOOKUP(C1169,'Selectable Table'!O:P,2,0)</f>
        <v>40700</v>
      </c>
      <c r="G1169" s="111" t="str">
        <f>+VLOOKUP(F1169,'Selectable Table'!P:Q,2,0)</f>
        <v>Revenues - Third Parties</v>
      </c>
      <c r="I1169" t="s">
        <v>682</v>
      </c>
      <c r="J1169" s="111">
        <v>2026</v>
      </c>
      <c r="K1169" s="111">
        <v>7</v>
      </c>
      <c r="L1169" s="111" t="s">
        <v>94</v>
      </c>
      <c r="M1169">
        <v>99.350743187500001</v>
      </c>
      <c r="N1169">
        <v>1</v>
      </c>
      <c r="O1169">
        <v>99.350743187500001</v>
      </c>
      <c r="P1169" t="s">
        <v>615</v>
      </c>
      <c r="Q1169" s="111">
        <f>+VLOOKUP(I1169,'Selectable Table'!AB:AC,2,0)</f>
        <v>0</v>
      </c>
    </row>
    <row r="1170" spans="1:17" x14ac:dyDescent="0.25">
      <c r="A1170" s="111" t="str">
        <f>+VLOOKUP(C1170,'Selectable Table'!D:EB,2,0)</f>
        <v>MERCK</v>
      </c>
      <c r="B1170" t="s">
        <v>209</v>
      </c>
      <c r="C1170" t="s">
        <v>133</v>
      </c>
      <c r="D1170" t="s">
        <v>336</v>
      </c>
      <c r="E1170" t="s">
        <v>102</v>
      </c>
      <c r="F1170" s="111">
        <f>+VLOOKUP(C1170,'Selectable Table'!O:P,2,0)</f>
        <v>40700</v>
      </c>
      <c r="G1170" s="111" t="str">
        <f>+VLOOKUP(F1170,'Selectable Table'!P:Q,2,0)</f>
        <v>Revenues - Third Parties</v>
      </c>
      <c r="I1170" t="s">
        <v>186</v>
      </c>
      <c r="J1170" s="111">
        <v>2026</v>
      </c>
      <c r="K1170" s="111">
        <v>7</v>
      </c>
      <c r="L1170" s="111" t="s">
        <v>94</v>
      </c>
      <c r="M1170">
        <v>1225.59688125</v>
      </c>
      <c r="N1170">
        <v>1</v>
      </c>
      <c r="O1170">
        <v>1225.59688125</v>
      </c>
      <c r="P1170" t="s">
        <v>615</v>
      </c>
      <c r="Q1170" s="111">
        <f>+VLOOKUP(I1170,'Selectable Table'!AB:AC,2,0)</f>
        <v>1</v>
      </c>
    </row>
    <row r="1171" spans="1:17" x14ac:dyDescent="0.25">
      <c r="A1171" s="111" t="str">
        <f>+VLOOKUP(C1171,'Selectable Table'!D:EB,2,0)</f>
        <v>MERCK</v>
      </c>
      <c r="B1171" t="s">
        <v>209</v>
      </c>
      <c r="C1171" t="s">
        <v>133</v>
      </c>
      <c r="D1171" t="s">
        <v>336</v>
      </c>
      <c r="E1171" t="s">
        <v>93</v>
      </c>
      <c r="F1171" s="111">
        <f>+VLOOKUP(C1171,'Selectable Table'!O:P,2,0)</f>
        <v>40700</v>
      </c>
      <c r="G1171" s="111" t="str">
        <f>+VLOOKUP(F1171,'Selectable Table'!P:Q,2,0)</f>
        <v>Revenues - Third Parties</v>
      </c>
      <c r="I1171" t="s">
        <v>658</v>
      </c>
      <c r="J1171" s="111">
        <v>2026</v>
      </c>
      <c r="K1171" s="111">
        <v>7</v>
      </c>
      <c r="L1171" s="111" t="s">
        <v>94</v>
      </c>
      <c r="M1171">
        <v>485.57541025000006</v>
      </c>
      <c r="N1171">
        <v>1</v>
      </c>
      <c r="O1171">
        <v>485.57541025000006</v>
      </c>
      <c r="P1171" t="s">
        <v>615</v>
      </c>
      <c r="Q1171" s="111">
        <f>+VLOOKUP(I1171,'Selectable Table'!AB:AC,2,0)</f>
        <v>0</v>
      </c>
    </row>
    <row r="1172" spans="1:17" x14ac:dyDescent="0.25">
      <c r="A1172" s="111" t="str">
        <f>+VLOOKUP(C1172,'Selectable Table'!D:EB,2,0)</f>
        <v>MERCK</v>
      </c>
      <c r="B1172" t="s">
        <v>209</v>
      </c>
      <c r="C1172" t="s">
        <v>133</v>
      </c>
      <c r="D1172" t="s">
        <v>336</v>
      </c>
      <c r="E1172" t="s">
        <v>93</v>
      </c>
      <c r="F1172" s="111">
        <f>+VLOOKUP(C1172,'Selectable Table'!O:P,2,0)</f>
        <v>40700</v>
      </c>
      <c r="G1172" s="111" t="str">
        <f>+VLOOKUP(F1172,'Selectable Table'!P:Q,2,0)</f>
        <v>Revenues - Third Parties</v>
      </c>
      <c r="I1172" t="s">
        <v>191</v>
      </c>
      <c r="J1172" s="111">
        <v>2026</v>
      </c>
      <c r="K1172" s="111">
        <v>7</v>
      </c>
      <c r="L1172" s="111" t="s">
        <v>94</v>
      </c>
      <c r="M1172">
        <v>173.97401612499999</v>
      </c>
      <c r="N1172">
        <v>1</v>
      </c>
      <c r="O1172">
        <v>173.97401612499999</v>
      </c>
      <c r="P1172" t="s">
        <v>615</v>
      </c>
      <c r="Q1172" s="111">
        <f>+VLOOKUP(I1172,'Selectable Table'!AB:AC,2,0)</f>
        <v>1</v>
      </c>
    </row>
    <row r="1173" spans="1:17" x14ac:dyDescent="0.25">
      <c r="A1173" s="111" t="str">
        <f>+VLOOKUP(C1173,'Selectable Table'!D:EB,2,0)</f>
        <v>MERCK</v>
      </c>
      <c r="B1173" t="s">
        <v>209</v>
      </c>
      <c r="C1173" t="s">
        <v>133</v>
      </c>
      <c r="D1173" t="s">
        <v>336</v>
      </c>
      <c r="E1173" t="s">
        <v>93</v>
      </c>
      <c r="F1173" s="111">
        <f>+VLOOKUP(C1173,'Selectable Table'!O:P,2,0)</f>
        <v>40700</v>
      </c>
      <c r="G1173" s="111" t="str">
        <f>+VLOOKUP(F1173,'Selectable Table'!P:Q,2,0)</f>
        <v>Revenues - Third Parties</v>
      </c>
      <c r="I1173" t="s">
        <v>166</v>
      </c>
      <c r="J1173" s="111">
        <v>2026</v>
      </c>
      <c r="K1173" s="111">
        <v>7</v>
      </c>
      <c r="L1173" s="111" t="s">
        <v>94</v>
      </c>
      <c r="M1173">
        <v>166.783064</v>
      </c>
      <c r="N1173">
        <v>1</v>
      </c>
      <c r="O1173">
        <v>166.783064</v>
      </c>
      <c r="P1173" t="s">
        <v>615</v>
      </c>
      <c r="Q1173" s="111">
        <f>+VLOOKUP(I1173,'Selectable Table'!AB:AC,2,0)</f>
        <v>1</v>
      </c>
    </row>
    <row r="1174" spans="1:17" x14ac:dyDescent="0.25">
      <c r="A1174" s="111" t="str">
        <f>+VLOOKUP(C1174,'Selectable Table'!D:EB,2,0)</f>
        <v>MERCK</v>
      </c>
      <c r="B1174" t="s">
        <v>209</v>
      </c>
      <c r="C1174" t="s">
        <v>133</v>
      </c>
      <c r="D1174" t="s">
        <v>336</v>
      </c>
      <c r="E1174" t="s">
        <v>105</v>
      </c>
      <c r="F1174" s="111">
        <f>+VLOOKUP(C1174,'Selectable Table'!O:P,2,0)</f>
        <v>40700</v>
      </c>
      <c r="G1174" s="111" t="str">
        <f>+VLOOKUP(F1174,'Selectable Table'!P:Q,2,0)</f>
        <v>Revenues - Third Parties</v>
      </c>
      <c r="I1174" t="s">
        <v>670</v>
      </c>
      <c r="J1174" s="111">
        <v>2026</v>
      </c>
      <c r="K1174" s="111">
        <v>7</v>
      </c>
      <c r="L1174" s="111" t="s">
        <v>94</v>
      </c>
      <c r="M1174">
        <v>99.350743187500001</v>
      </c>
      <c r="N1174">
        <v>1</v>
      </c>
      <c r="O1174">
        <v>99.350743187500001</v>
      </c>
      <c r="P1174" t="s">
        <v>615</v>
      </c>
      <c r="Q1174" s="111">
        <f>+VLOOKUP(I1174,'Selectable Table'!AB:AC,2,0)</f>
        <v>0</v>
      </c>
    </row>
    <row r="1175" spans="1:17" x14ac:dyDescent="0.25">
      <c r="A1175" s="111" t="str">
        <f>+VLOOKUP(C1175,'Selectable Table'!D:EB,2,0)</f>
        <v>MERCK</v>
      </c>
      <c r="B1175" t="s">
        <v>209</v>
      </c>
      <c r="C1175" t="s">
        <v>133</v>
      </c>
      <c r="D1175" t="s">
        <v>336</v>
      </c>
      <c r="E1175" t="s">
        <v>93</v>
      </c>
      <c r="F1175" s="111">
        <f>+VLOOKUP(C1175,'Selectable Table'!O:P,2,0)</f>
        <v>40700</v>
      </c>
      <c r="G1175" s="111" t="str">
        <f>+VLOOKUP(F1175,'Selectable Table'!P:Q,2,0)</f>
        <v>Revenues - Third Parties</v>
      </c>
      <c r="I1175" t="s">
        <v>168</v>
      </c>
      <c r="J1175" s="111">
        <v>2026</v>
      </c>
      <c r="K1175" s="111">
        <v>7</v>
      </c>
      <c r="L1175" s="111" t="s">
        <v>94</v>
      </c>
      <c r="M1175">
        <v>123.0005503125</v>
      </c>
      <c r="N1175">
        <v>1</v>
      </c>
      <c r="O1175">
        <v>123.0005503125</v>
      </c>
      <c r="P1175" t="s">
        <v>615</v>
      </c>
      <c r="Q1175" s="111">
        <f>+VLOOKUP(I1175,'Selectable Table'!AB:AC,2,0)</f>
        <v>0</v>
      </c>
    </row>
    <row r="1176" spans="1:17" x14ac:dyDescent="0.25">
      <c r="A1176" s="111" t="str">
        <f>+VLOOKUP(C1176,'Selectable Table'!D:EB,2,0)</f>
        <v>MERCK</v>
      </c>
      <c r="B1176" t="s">
        <v>209</v>
      </c>
      <c r="C1176" t="s">
        <v>133</v>
      </c>
      <c r="D1176" t="s">
        <v>336</v>
      </c>
      <c r="E1176" t="s">
        <v>93</v>
      </c>
      <c r="F1176" s="111">
        <f>+VLOOKUP(C1176,'Selectable Table'!O:P,2,0)</f>
        <v>40700</v>
      </c>
      <c r="G1176" s="111" t="str">
        <f>+VLOOKUP(F1176,'Selectable Table'!P:Q,2,0)</f>
        <v>Revenues - Third Parties</v>
      </c>
      <c r="I1176" t="s">
        <v>169</v>
      </c>
      <c r="J1176" s="111">
        <v>2026</v>
      </c>
      <c r="K1176" s="111">
        <v>7</v>
      </c>
      <c r="L1176" s="111" t="s">
        <v>94</v>
      </c>
      <c r="M1176">
        <v>147.59086343749999</v>
      </c>
      <c r="N1176">
        <v>1</v>
      </c>
      <c r="O1176">
        <v>147.59086343749999</v>
      </c>
      <c r="P1176" t="s">
        <v>615</v>
      </c>
      <c r="Q1176" s="111">
        <f>+VLOOKUP(I1176,'Selectable Table'!AB:AC,2,0)</f>
        <v>0</v>
      </c>
    </row>
    <row r="1177" spans="1:17" x14ac:dyDescent="0.25">
      <c r="A1177" s="111" t="str">
        <f>+VLOOKUP(C1177,'Selectable Table'!D:EB,2,0)</f>
        <v>MERCK</v>
      </c>
      <c r="B1177" t="s">
        <v>209</v>
      </c>
      <c r="C1177" t="s">
        <v>133</v>
      </c>
      <c r="D1177" t="s">
        <v>336</v>
      </c>
      <c r="E1177" t="s">
        <v>93</v>
      </c>
      <c r="F1177" s="111">
        <f>+VLOOKUP(C1177,'Selectable Table'!O:P,2,0)</f>
        <v>40700</v>
      </c>
      <c r="G1177" s="111" t="str">
        <f>+VLOOKUP(F1177,'Selectable Table'!P:Q,2,0)</f>
        <v>Revenues - Third Parties</v>
      </c>
      <c r="I1177" t="s">
        <v>253</v>
      </c>
      <c r="J1177" s="111">
        <v>2026</v>
      </c>
      <c r="K1177" s="111">
        <v>7</v>
      </c>
      <c r="L1177" s="111" t="s">
        <v>94</v>
      </c>
      <c r="M1177">
        <v>304.50841137499998</v>
      </c>
      <c r="N1177">
        <v>1</v>
      </c>
      <c r="O1177">
        <v>304.50841137499998</v>
      </c>
      <c r="P1177" t="s">
        <v>615</v>
      </c>
      <c r="Q1177" s="111">
        <f>+VLOOKUP(I1177,'Selectable Table'!AB:AC,2,0)</f>
        <v>0</v>
      </c>
    </row>
    <row r="1178" spans="1:17" x14ac:dyDescent="0.25">
      <c r="A1178" s="111" t="str">
        <f>+VLOOKUP(C1178,'Selectable Table'!D:EB,2,0)</f>
        <v>MERCK</v>
      </c>
      <c r="B1178" t="s">
        <v>209</v>
      </c>
      <c r="C1178" t="s">
        <v>133</v>
      </c>
      <c r="D1178" t="s">
        <v>336</v>
      </c>
      <c r="E1178" t="s">
        <v>105</v>
      </c>
      <c r="F1178" s="111">
        <f>+VLOOKUP(C1178,'Selectable Table'!O:P,2,0)</f>
        <v>40700</v>
      </c>
      <c r="G1178" s="111" t="str">
        <f>+VLOOKUP(F1178,'Selectable Table'!P:Q,2,0)</f>
        <v>Revenues - Third Parties</v>
      </c>
      <c r="I1178" t="s">
        <v>144</v>
      </c>
      <c r="J1178" s="111">
        <v>2026</v>
      </c>
      <c r="K1178" s="111">
        <v>7</v>
      </c>
      <c r="L1178" s="111" t="s">
        <v>94</v>
      </c>
      <c r="M1178">
        <v>99.350743187500001</v>
      </c>
      <c r="N1178">
        <v>1</v>
      </c>
      <c r="O1178">
        <v>99.350743187500001</v>
      </c>
      <c r="P1178" t="s">
        <v>615</v>
      </c>
      <c r="Q1178" s="111">
        <f>+VLOOKUP(I1178,'Selectable Table'!AB:AC,2,0)</f>
        <v>0</v>
      </c>
    </row>
    <row r="1179" spans="1:17" x14ac:dyDescent="0.25">
      <c r="A1179" s="111" t="str">
        <f>+VLOOKUP(C1179,'Selectable Table'!D:EB,2,0)</f>
        <v>MERCK</v>
      </c>
      <c r="B1179" t="s">
        <v>209</v>
      </c>
      <c r="C1179" t="s">
        <v>133</v>
      </c>
      <c r="D1179" t="s">
        <v>336</v>
      </c>
      <c r="E1179" t="s">
        <v>105</v>
      </c>
      <c r="F1179" s="111">
        <f>+VLOOKUP(C1179,'Selectable Table'!O:P,2,0)</f>
        <v>40700</v>
      </c>
      <c r="G1179" s="111" t="str">
        <f>+VLOOKUP(F1179,'Selectable Table'!P:Q,2,0)</f>
        <v>Revenues - Third Parties</v>
      </c>
      <c r="I1179" t="s">
        <v>158</v>
      </c>
      <c r="J1179" s="111">
        <v>2026</v>
      </c>
      <c r="K1179" s="111">
        <v>7</v>
      </c>
      <c r="L1179" s="111" t="s">
        <v>94</v>
      </c>
      <c r="M1179">
        <v>170.29036762499999</v>
      </c>
      <c r="N1179">
        <v>1</v>
      </c>
      <c r="O1179">
        <v>170.29036762499999</v>
      </c>
      <c r="P1179" t="s">
        <v>615</v>
      </c>
      <c r="Q1179" s="111">
        <f>+VLOOKUP(I1179,'Selectable Table'!AB:AC,2,0)</f>
        <v>0</v>
      </c>
    </row>
    <row r="1180" spans="1:17" x14ac:dyDescent="0.25">
      <c r="A1180" s="111" t="str">
        <f>+VLOOKUP(C1180,'Selectable Table'!D:EB,2,0)</f>
        <v>MERCK</v>
      </c>
      <c r="B1180" t="s">
        <v>209</v>
      </c>
      <c r="C1180" t="s">
        <v>133</v>
      </c>
      <c r="D1180" t="s">
        <v>336</v>
      </c>
      <c r="E1180" t="s">
        <v>93</v>
      </c>
      <c r="F1180" s="111">
        <f>+VLOOKUP(C1180,'Selectable Table'!O:P,2,0)</f>
        <v>40700</v>
      </c>
      <c r="G1180" s="111" t="str">
        <f>+VLOOKUP(F1180,'Selectable Table'!P:Q,2,0)</f>
        <v>Revenues - Third Parties</v>
      </c>
      <c r="I1180" t="s">
        <v>619</v>
      </c>
      <c r="J1180" s="111">
        <v>2026</v>
      </c>
      <c r="K1180" s="111">
        <v>7</v>
      </c>
      <c r="L1180" s="111" t="s">
        <v>94</v>
      </c>
      <c r="M1180">
        <v>124.93054699999999</v>
      </c>
      <c r="N1180">
        <v>1</v>
      </c>
      <c r="O1180">
        <v>124.93054699999999</v>
      </c>
      <c r="P1180" t="s">
        <v>615</v>
      </c>
      <c r="Q1180" s="111">
        <f>+VLOOKUP(I1180,'Selectable Table'!AB:AC,2,0)</f>
        <v>1</v>
      </c>
    </row>
    <row r="1181" spans="1:17" x14ac:dyDescent="0.25">
      <c r="A1181" s="111" t="str">
        <f>+VLOOKUP(C1181,'Selectable Table'!D:EB,2,0)</f>
        <v>MERCK</v>
      </c>
      <c r="B1181" t="s">
        <v>209</v>
      </c>
      <c r="C1181" t="s">
        <v>133</v>
      </c>
      <c r="D1181" t="s">
        <v>336</v>
      </c>
      <c r="E1181" t="s">
        <v>93</v>
      </c>
      <c r="F1181" s="111">
        <f>+VLOOKUP(C1181,'Selectable Table'!O:P,2,0)</f>
        <v>40700</v>
      </c>
      <c r="G1181" s="111" t="str">
        <f>+VLOOKUP(F1181,'Selectable Table'!P:Q,2,0)</f>
        <v>Revenues - Third Parties</v>
      </c>
      <c r="I1181" t="s">
        <v>706</v>
      </c>
      <c r="J1181" s="111">
        <v>2026</v>
      </c>
      <c r="K1181" s="111">
        <v>7</v>
      </c>
      <c r="L1181" s="111" t="s">
        <v>94</v>
      </c>
      <c r="M1181">
        <v>124.93054699999999</v>
      </c>
      <c r="N1181">
        <v>1</v>
      </c>
      <c r="O1181">
        <v>124.93054699999999</v>
      </c>
      <c r="P1181" t="s">
        <v>615</v>
      </c>
      <c r="Q1181" s="111">
        <f>+VLOOKUP(I1181,'Selectable Table'!AB:AC,2,0)</f>
        <v>1</v>
      </c>
    </row>
    <row r="1182" spans="1:17" x14ac:dyDescent="0.25">
      <c r="A1182" s="111" t="str">
        <f>+VLOOKUP(C1182,'Selectable Table'!D:EB,2,0)</f>
        <v>MERCK</v>
      </c>
      <c r="B1182" t="s">
        <v>210</v>
      </c>
      <c r="C1182" t="s">
        <v>133</v>
      </c>
      <c r="D1182" t="s">
        <v>336</v>
      </c>
      <c r="E1182" t="s">
        <v>102</v>
      </c>
      <c r="F1182" s="111">
        <f>+VLOOKUP(C1182,'Selectable Table'!O:P,2,0)</f>
        <v>40700</v>
      </c>
      <c r="G1182" s="111" t="str">
        <f>+VLOOKUP(F1182,'Selectable Table'!P:Q,2,0)</f>
        <v>Revenues - Third Parties</v>
      </c>
      <c r="I1182" t="s">
        <v>186</v>
      </c>
      <c r="J1182" s="111">
        <v>2026</v>
      </c>
      <c r="K1182" s="111">
        <v>7</v>
      </c>
      <c r="L1182" s="111" t="s">
        <v>94</v>
      </c>
      <c r="M1182">
        <v>462.01377556249997</v>
      </c>
      <c r="N1182">
        <v>1</v>
      </c>
      <c r="O1182">
        <v>462.01377556249997</v>
      </c>
      <c r="P1182" t="s">
        <v>615</v>
      </c>
      <c r="Q1182" s="111">
        <f>+VLOOKUP(I1182,'Selectable Table'!AB:AC,2,0)</f>
        <v>1</v>
      </c>
    </row>
    <row r="1183" spans="1:17" x14ac:dyDescent="0.25">
      <c r="A1183" s="111" t="str">
        <f>+VLOOKUP(C1183,'Selectable Table'!D:EB,2,0)</f>
        <v>MERCK</v>
      </c>
      <c r="B1183" t="s">
        <v>210</v>
      </c>
      <c r="C1183" t="s">
        <v>133</v>
      </c>
      <c r="D1183" t="s">
        <v>336</v>
      </c>
      <c r="E1183" t="s">
        <v>93</v>
      </c>
      <c r="F1183" s="111">
        <f>+VLOOKUP(C1183,'Selectable Table'!O:P,2,0)</f>
        <v>40700</v>
      </c>
      <c r="G1183" s="111" t="str">
        <f>+VLOOKUP(F1183,'Selectable Table'!P:Q,2,0)</f>
        <v>Revenues - Third Parties</v>
      </c>
      <c r="I1183" t="s">
        <v>658</v>
      </c>
      <c r="J1183" s="111">
        <v>2026</v>
      </c>
      <c r="K1183" s="111">
        <v>7</v>
      </c>
      <c r="L1183" s="111" t="s">
        <v>94</v>
      </c>
      <c r="M1183">
        <v>121.39385256250002</v>
      </c>
      <c r="N1183">
        <v>1</v>
      </c>
      <c r="O1183">
        <v>121.39385256250002</v>
      </c>
      <c r="P1183" t="s">
        <v>615</v>
      </c>
      <c r="Q1183" s="111">
        <f>+VLOOKUP(I1183,'Selectable Table'!AB:AC,2,0)</f>
        <v>0</v>
      </c>
    </row>
    <row r="1184" spans="1:17" x14ac:dyDescent="0.25">
      <c r="A1184" s="111" t="str">
        <f>+VLOOKUP(C1184,'Selectable Table'!D:EB,2,0)</f>
        <v>MERCK</v>
      </c>
      <c r="B1184" t="s">
        <v>210</v>
      </c>
      <c r="C1184" t="s">
        <v>133</v>
      </c>
      <c r="D1184" t="s">
        <v>336</v>
      </c>
      <c r="E1184" t="s">
        <v>105</v>
      </c>
      <c r="F1184" s="111">
        <f>+VLOOKUP(C1184,'Selectable Table'!O:P,2,0)</f>
        <v>40700</v>
      </c>
      <c r="G1184" s="111" t="str">
        <f>+VLOOKUP(F1184,'Selectable Table'!P:Q,2,0)</f>
        <v>Revenues - Third Parties</v>
      </c>
      <c r="I1184" t="s">
        <v>670</v>
      </c>
      <c r="J1184" s="111">
        <v>2026</v>
      </c>
      <c r="K1184" s="111">
        <v>7</v>
      </c>
      <c r="L1184" s="111" t="s">
        <v>94</v>
      </c>
      <c r="M1184">
        <v>496.75371593750003</v>
      </c>
      <c r="N1184">
        <v>1</v>
      </c>
      <c r="O1184">
        <v>496.75371593750003</v>
      </c>
      <c r="P1184" t="s">
        <v>615</v>
      </c>
      <c r="Q1184" s="111">
        <f>+VLOOKUP(I1184,'Selectable Table'!AB:AC,2,0)</f>
        <v>0</v>
      </c>
    </row>
    <row r="1185" spans="1:17" x14ac:dyDescent="0.25">
      <c r="A1185" s="111" t="str">
        <f>+VLOOKUP(C1185,'Selectable Table'!D:EB,2,0)</f>
        <v>MERCK</v>
      </c>
      <c r="B1185" t="s">
        <v>210</v>
      </c>
      <c r="C1185" t="s">
        <v>133</v>
      </c>
      <c r="D1185" t="s">
        <v>336</v>
      </c>
      <c r="E1185" t="s">
        <v>102</v>
      </c>
      <c r="F1185" s="111">
        <f>+VLOOKUP(C1185,'Selectable Table'!O:P,2,0)</f>
        <v>40700</v>
      </c>
      <c r="G1185" s="111" t="str">
        <f>+VLOOKUP(F1185,'Selectable Table'!P:Q,2,0)</f>
        <v>Revenues - Third Parties</v>
      </c>
      <c r="I1185" t="s">
        <v>537</v>
      </c>
      <c r="J1185" s="111">
        <v>2026</v>
      </c>
      <c r="K1185" s="111">
        <v>7</v>
      </c>
      <c r="L1185" s="111" t="s">
        <v>94</v>
      </c>
      <c r="M1185">
        <v>442.16518018749991</v>
      </c>
      <c r="N1185">
        <v>1</v>
      </c>
      <c r="O1185">
        <v>442.16518018749991</v>
      </c>
      <c r="P1185" t="s">
        <v>615</v>
      </c>
      <c r="Q1185" s="111">
        <f>+VLOOKUP(I1185,'Selectable Table'!AB:AC,2,0)</f>
        <v>1</v>
      </c>
    </row>
    <row r="1186" spans="1:17" x14ac:dyDescent="0.25">
      <c r="A1186" s="111" t="str">
        <f>+VLOOKUP(C1186,'Selectable Table'!D:EB,2,0)</f>
        <v>MERCK</v>
      </c>
      <c r="B1186" t="s">
        <v>210</v>
      </c>
      <c r="C1186" t="s">
        <v>133</v>
      </c>
      <c r="D1186" t="s">
        <v>336</v>
      </c>
      <c r="E1186" t="s">
        <v>93</v>
      </c>
      <c r="F1186" s="111">
        <f>+VLOOKUP(C1186,'Selectable Table'!O:P,2,0)</f>
        <v>40700</v>
      </c>
      <c r="G1186" s="111" t="str">
        <f>+VLOOKUP(F1186,'Selectable Table'!P:Q,2,0)</f>
        <v>Revenues - Third Parties</v>
      </c>
      <c r="I1186" t="s">
        <v>142</v>
      </c>
      <c r="J1186" s="111">
        <v>2026</v>
      </c>
      <c r="K1186" s="111">
        <v>7</v>
      </c>
      <c r="L1186" s="111" t="s">
        <v>94</v>
      </c>
      <c r="M1186">
        <v>369.00165093749996</v>
      </c>
      <c r="N1186">
        <v>1</v>
      </c>
      <c r="O1186">
        <v>369.00165093749996</v>
      </c>
      <c r="P1186" t="s">
        <v>615</v>
      </c>
      <c r="Q1186" s="111">
        <f>+VLOOKUP(I1186,'Selectable Table'!AB:AC,2,0)</f>
        <v>0</v>
      </c>
    </row>
    <row r="1187" spans="1:17" x14ac:dyDescent="0.25">
      <c r="A1187" s="111" t="str">
        <f>+VLOOKUP(C1187,'Selectable Table'!D:EB,2,0)</f>
        <v>MERCK</v>
      </c>
      <c r="B1187" t="s">
        <v>210</v>
      </c>
      <c r="C1187" t="s">
        <v>133</v>
      </c>
      <c r="D1187" t="s">
        <v>336</v>
      </c>
      <c r="E1187" t="s">
        <v>93</v>
      </c>
      <c r="F1187" s="111">
        <f>+VLOOKUP(C1187,'Selectable Table'!O:P,2,0)</f>
        <v>40700</v>
      </c>
      <c r="G1187" s="111" t="str">
        <f>+VLOOKUP(F1187,'Selectable Table'!P:Q,2,0)</f>
        <v>Revenues - Third Parties</v>
      </c>
      <c r="I1187" t="s">
        <v>253</v>
      </c>
      <c r="J1187" s="111">
        <v>2026</v>
      </c>
      <c r="K1187" s="111">
        <v>7</v>
      </c>
      <c r="L1187" s="111" t="s">
        <v>94</v>
      </c>
      <c r="M1187">
        <v>304.50841137499998</v>
      </c>
      <c r="N1187">
        <v>1</v>
      </c>
      <c r="O1187">
        <v>304.50841137499998</v>
      </c>
      <c r="P1187" t="s">
        <v>615</v>
      </c>
      <c r="Q1187" s="111">
        <f>+VLOOKUP(I1187,'Selectable Table'!AB:AC,2,0)</f>
        <v>0</v>
      </c>
    </row>
    <row r="1188" spans="1:17" x14ac:dyDescent="0.25">
      <c r="A1188" s="111" t="str">
        <f>+VLOOKUP(C1188,'Selectable Table'!D:EB,2,0)</f>
        <v>MERCK</v>
      </c>
      <c r="B1188" t="s">
        <v>211</v>
      </c>
      <c r="C1188" t="s">
        <v>133</v>
      </c>
      <c r="D1188" t="s">
        <v>336</v>
      </c>
      <c r="E1188" t="s">
        <v>93</v>
      </c>
      <c r="F1188" s="111">
        <f>+VLOOKUP(C1188,'Selectable Table'!O:P,2,0)</f>
        <v>40700</v>
      </c>
      <c r="G1188" s="111" t="str">
        <f>+VLOOKUP(F1188,'Selectable Table'!P:Q,2,0)</f>
        <v>Revenues - Third Parties</v>
      </c>
      <c r="I1188" t="s">
        <v>2482</v>
      </c>
      <c r="J1188" s="111">
        <v>2026</v>
      </c>
      <c r="K1188" s="111">
        <v>7</v>
      </c>
      <c r="L1188" s="111" t="s">
        <v>94</v>
      </c>
      <c r="M1188">
        <v>27.7547239375</v>
      </c>
      <c r="N1188">
        <v>1</v>
      </c>
      <c r="O1188">
        <v>27.7547239375</v>
      </c>
      <c r="P1188" t="s">
        <v>615</v>
      </c>
      <c r="Q1188" s="111">
        <f>+VLOOKUP(I1188,'Selectable Table'!AB:AC,2,0)</f>
        <v>0</v>
      </c>
    </row>
    <row r="1189" spans="1:17" x14ac:dyDescent="0.25">
      <c r="A1189" s="111" t="str">
        <f>+VLOOKUP(C1189,'Selectable Table'!D:EB,2,0)</f>
        <v>MERCK</v>
      </c>
      <c r="B1189" t="s">
        <v>211</v>
      </c>
      <c r="C1189" t="s">
        <v>133</v>
      </c>
      <c r="D1189" t="s">
        <v>336</v>
      </c>
      <c r="E1189" t="s">
        <v>102</v>
      </c>
      <c r="F1189" s="111">
        <f>+VLOOKUP(C1189,'Selectable Table'!O:P,2,0)</f>
        <v>40700</v>
      </c>
      <c r="G1189" s="111" t="str">
        <f>+VLOOKUP(F1189,'Selectable Table'!P:Q,2,0)</f>
        <v>Revenues - Third Parties</v>
      </c>
      <c r="I1189" t="s">
        <v>125</v>
      </c>
      <c r="J1189" s="111">
        <v>2026</v>
      </c>
      <c r="K1189" s="111">
        <v>7</v>
      </c>
      <c r="L1189" s="111" t="s">
        <v>94</v>
      </c>
      <c r="M1189">
        <v>118.06289381250001</v>
      </c>
      <c r="N1189">
        <v>1</v>
      </c>
      <c r="O1189">
        <v>118.06289381250001</v>
      </c>
      <c r="P1189" t="s">
        <v>615</v>
      </c>
      <c r="Q1189" s="111">
        <f>+VLOOKUP(I1189,'Selectable Table'!AB:AC,2,0)</f>
        <v>1</v>
      </c>
    </row>
    <row r="1190" spans="1:17" x14ac:dyDescent="0.25">
      <c r="A1190" s="111" t="str">
        <f>+VLOOKUP(C1190,'Selectable Table'!D:EB,2,0)</f>
        <v>MERCK</v>
      </c>
      <c r="B1190" t="s">
        <v>211</v>
      </c>
      <c r="C1190" t="s">
        <v>133</v>
      </c>
      <c r="D1190" t="s">
        <v>336</v>
      </c>
      <c r="E1190" t="s">
        <v>93</v>
      </c>
      <c r="F1190" s="111">
        <f>+VLOOKUP(C1190,'Selectable Table'!O:P,2,0)</f>
        <v>40700</v>
      </c>
      <c r="G1190" s="111" t="str">
        <f>+VLOOKUP(F1190,'Selectable Table'!P:Q,2,0)</f>
        <v>Revenues - Third Parties</v>
      </c>
      <c r="I1190" t="s">
        <v>658</v>
      </c>
      <c r="J1190" s="111">
        <v>2026</v>
      </c>
      <c r="K1190" s="111">
        <v>7</v>
      </c>
      <c r="L1190" s="111" t="s">
        <v>94</v>
      </c>
      <c r="M1190">
        <v>121.39385256250002</v>
      </c>
      <c r="N1190">
        <v>1</v>
      </c>
      <c r="O1190">
        <v>121.39385256250002</v>
      </c>
      <c r="P1190" t="s">
        <v>615</v>
      </c>
      <c r="Q1190" s="111">
        <f>+VLOOKUP(I1190,'Selectable Table'!AB:AC,2,0)</f>
        <v>0</v>
      </c>
    </row>
    <row r="1191" spans="1:17" x14ac:dyDescent="0.25">
      <c r="A1191" s="111" t="str">
        <f>+VLOOKUP(C1191,'Selectable Table'!D:EB,2,0)</f>
        <v>MERCK</v>
      </c>
      <c r="B1191" t="s">
        <v>211</v>
      </c>
      <c r="C1191" t="s">
        <v>133</v>
      </c>
      <c r="D1191" t="s">
        <v>336</v>
      </c>
      <c r="E1191" t="s">
        <v>105</v>
      </c>
      <c r="F1191" s="111">
        <f>+VLOOKUP(C1191,'Selectable Table'!O:P,2,0)</f>
        <v>40700</v>
      </c>
      <c r="G1191" s="111" t="str">
        <f>+VLOOKUP(F1191,'Selectable Table'!P:Q,2,0)</f>
        <v>Revenues - Third Parties</v>
      </c>
      <c r="I1191" t="s">
        <v>670</v>
      </c>
      <c r="J1191" s="111">
        <v>2026</v>
      </c>
      <c r="K1191" s="111">
        <v>7</v>
      </c>
      <c r="L1191" s="111" t="s">
        <v>94</v>
      </c>
      <c r="M1191">
        <v>99.350743187500001</v>
      </c>
      <c r="N1191">
        <v>1</v>
      </c>
      <c r="O1191">
        <v>99.350743187500001</v>
      </c>
      <c r="P1191" t="s">
        <v>615</v>
      </c>
      <c r="Q1191" s="111">
        <f>+VLOOKUP(I1191,'Selectable Table'!AB:AC,2,0)</f>
        <v>0</v>
      </c>
    </row>
    <row r="1192" spans="1:17" x14ac:dyDescent="0.25">
      <c r="A1192" s="111" t="str">
        <f>+VLOOKUP(C1192,'Selectable Table'!D:EB,2,0)</f>
        <v>MERCK</v>
      </c>
      <c r="B1192" t="s">
        <v>211</v>
      </c>
      <c r="C1192" t="s">
        <v>133</v>
      </c>
      <c r="D1192" t="s">
        <v>336</v>
      </c>
      <c r="E1192" t="s">
        <v>93</v>
      </c>
      <c r="F1192" s="111">
        <f>+VLOOKUP(C1192,'Selectable Table'!O:P,2,0)</f>
        <v>40700</v>
      </c>
      <c r="G1192" s="111" t="str">
        <f>+VLOOKUP(F1192,'Selectable Table'!P:Q,2,0)</f>
        <v>Revenues - Third Parties</v>
      </c>
      <c r="I1192" t="s">
        <v>253</v>
      </c>
      <c r="J1192" s="111">
        <v>2026</v>
      </c>
      <c r="K1192" s="111">
        <v>7</v>
      </c>
      <c r="L1192" s="111" t="s">
        <v>94</v>
      </c>
      <c r="M1192">
        <v>304.50841137499998</v>
      </c>
      <c r="N1192">
        <v>1</v>
      </c>
      <c r="O1192">
        <v>304.50841137499998</v>
      </c>
      <c r="P1192" t="s">
        <v>615</v>
      </c>
      <c r="Q1192" s="111">
        <f>+VLOOKUP(I1192,'Selectable Table'!AB:AC,2,0)</f>
        <v>0</v>
      </c>
    </row>
    <row r="1193" spans="1:17" x14ac:dyDescent="0.25">
      <c r="A1193" s="111" t="str">
        <f>+VLOOKUP(C1193,'Selectable Table'!D:EB,2,0)</f>
        <v>MERCK</v>
      </c>
      <c r="B1193" t="s">
        <v>211</v>
      </c>
      <c r="C1193" t="s">
        <v>133</v>
      </c>
      <c r="D1193" t="s">
        <v>336</v>
      </c>
      <c r="E1193" t="s">
        <v>101</v>
      </c>
      <c r="F1193" s="111">
        <f>+VLOOKUP(C1193,'Selectable Table'!O:P,2,0)</f>
        <v>40700</v>
      </c>
      <c r="G1193" s="111" t="str">
        <f>+VLOOKUP(F1193,'Selectable Table'!P:Q,2,0)</f>
        <v>Revenues - Third Parties</v>
      </c>
      <c r="I1193" t="s">
        <v>269</v>
      </c>
      <c r="J1193" s="111">
        <v>2026</v>
      </c>
      <c r="K1193" s="111">
        <v>7</v>
      </c>
      <c r="L1193" s="111" t="s">
        <v>94</v>
      </c>
      <c r="M1193">
        <v>460.48607499999997</v>
      </c>
      <c r="N1193">
        <v>1</v>
      </c>
      <c r="O1193">
        <v>460.48607499999997</v>
      </c>
      <c r="P1193" t="s">
        <v>615</v>
      </c>
      <c r="Q1193" s="111">
        <f>+VLOOKUP(I1193,'Selectable Table'!AB:AC,2,0)</f>
        <v>1</v>
      </c>
    </row>
    <row r="1194" spans="1:17" x14ac:dyDescent="0.25">
      <c r="A1194" s="111" t="str">
        <f>+VLOOKUP(C1194,'Selectable Table'!D:EB,2,0)</f>
        <v>MERCK</v>
      </c>
      <c r="B1194" t="s">
        <v>211</v>
      </c>
      <c r="C1194" t="s">
        <v>133</v>
      </c>
      <c r="D1194" t="s">
        <v>336</v>
      </c>
      <c r="E1194" t="s">
        <v>104</v>
      </c>
      <c r="F1194" s="111">
        <f>+VLOOKUP(C1194,'Selectable Table'!O:P,2,0)</f>
        <v>40700</v>
      </c>
      <c r="G1194" s="111" t="str">
        <f>+VLOOKUP(F1194,'Selectable Table'!P:Q,2,0)</f>
        <v>Revenues - Third Parties</v>
      </c>
      <c r="I1194" t="s">
        <v>120</v>
      </c>
      <c r="J1194" s="111">
        <v>2026</v>
      </c>
      <c r="K1194" s="111">
        <v>7</v>
      </c>
      <c r="L1194" s="111" t="s">
        <v>94</v>
      </c>
      <c r="M1194">
        <v>132.45459499999998</v>
      </c>
      <c r="N1194">
        <v>1</v>
      </c>
      <c r="O1194">
        <v>132.45459499999998</v>
      </c>
      <c r="P1194" t="s">
        <v>615</v>
      </c>
      <c r="Q1194" s="111">
        <f>+VLOOKUP(I1194,'Selectable Table'!AB:AC,2,0)</f>
        <v>0</v>
      </c>
    </row>
    <row r="1195" spans="1:17" x14ac:dyDescent="0.25">
      <c r="A1195" s="111" t="str">
        <f>+VLOOKUP(C1195,'Selectable Table'!D:EB,2,0)</f>
        <v>MERCK</v>
      </c>
      <c r="B1195" t="s">
        <v>211</v>
      </c>
      <c r="C1195" t="s">
        <v>133</v>
      </c>
      <c r="D1195" t="s">
        <v>336</v>
      </c>
      <c r="E1195" t="s">
        <v>105</v>
      </c>
      <c r="F1195" s="111">
        <f>+VLOOKUP(C1195,'Selectable Table'!O:P,2,0)</f>
        <v>40700</v>
      </c>
      <c r="G1195" s="111" t="str">
        <f>+VLOOKUP(F1195,'Selectable Table'!P:Q,2,0)</f>
        <v>Revenues - Third Parties</v>
      </c>
      <c r="I1195" t="s">
        <v>158</v>
      </c>
      <c r="J1195" s="111">
        <v>2026</v>
      </c>
      <c r="K1195" s="111">
        <v>7</v>
      </c>
      <c r="L1195" s="111" t="s">
        <v>94</v>
      </c>
      <c r="M1195">
        <v>170.29036762499999</v>
      </c>
      <c r="N1195">
        <v>1</v>
      </c>
      <c r="O1195">
        <v>170.29036762499999</v>
      </c>
      <c r="P1195" t="s">
        <v>615</v>
      </c>
      <c r="Q1195" s="111">
        <f>+VLOOKUP(I1195,'Selectable Table'!AB:AC,2,0)</f>
        <v>0</v>
      </c>
    </row>
    <row r="1196" spans="1:17" x14ac:dyDescent="0.25">
      <c r="A1196" s="111" t="str">
        <f>+VLOOKUP(C1196,'Selectable Table'!D:EB,2,0)</f>
        <v>MERCK</v>
      </c>
      <c r="B1196" t="s">
        <v>212</v>
      </c>
      <c r="C1196" t="s">
        <v>133</v>
      </c>
      <c r="D1196" t="s">
        <v>336</v>
      </c>
      <c r="E1196" t="s">
        <v>102</v>
      </c>
      <c r="F1196" s="111">
        <f>+VLOOKUP(C1196,'Selectable Table'!O:P,2,0)</f>
        <v>40700</v>
      </c>
      <c r="G1196" s="111" t="str">
        <f>+VLOOKUP(F1196,'Selectable Table'!P:Q,2,0)</f>
        <v>Revenues - Third Parties</v>
      </c>
      <c r="I1196" t="s">
        <v>186</v>
      </c>
      <c r="J1196" s="111">
        <v>2026</v>
      </c>
      <c r="K1196" s="111">
        <v>7</v>
      </c>
      <c r="L1196" s="111" t="s">
        <v>94</v>
      </c>
      <c r="M1196">
        <v>152.1366424375</v>
      </c>
      <c r="N1196">
        <v>1</v>
      </c>
      <c r="O1196">
        <v>152.1366424375</v>
      </c>
      <c r="P1196" t="s">
        <v>615</v>
      </c>
      <c r="Q1196" s="111">
        <f>+VLOOKUP(I1196,'Selectable Table'!AB:AC,2,0)</f>
        <v>1</v>
      </c>
    </row>
    <row r="1197" spans="1:17" x14ac:dyDescent="0.25">
      <c r="A1197" s="111" t="str">
        <f>+VLOOKUP(C1197,'Selectable Table'!D:EB,2,0)</f>
        <v>MERCK</v>
      </c>
      <c r="B1197" t="s">
        <v>212</v>
      </c>
      <c r="C1197" t="s">
        <v>133</v>
      </c>
      <c r="D1197" t="s">
        <v>336</v>
      </c>
      <c r="E1197" t="s">
        <v>93</v>
      </c>
      <c r="F1197" s="111">
        <f>+VLOOKUP(C1197,'Selectable Table'!O:P,2,0)</f>
        <v>40700</v>
      </c>
      <c r="G1197" s="111" t="str">
        <f>+VLOOKUP(F1197,'Selectable Table'!P:Q,2,0)</f>
        <v>Revenues - Third Parties</v>
      </c>
      <c r="I1197" t="s">
        <v>658</v>
      </c>
      <c r="J1197" s="111">
        <v>2026</v>
      </c>
      <c r="K1197" s="111">
        <v>7</v>
      </c>
      <c r="L1197" s="111" t="s">
        <v>94</v>
      </c>
      <c r="M1197">
        <v>242.78770512500003</v>
      </c>
      <c r="N1197">
        <v>1</v>
      </c>
      <c r="O1197">
        <v>242.78770512500003</v>
      </c>
      <c r="P1197" t="s">
        <v>615</v>
      </c>
      <c r="Q1197" s="111">
        <f>+VLOOKUP(I1197,'Selectable Table'!AB:AC,2,0)</f>
        <v>0</v>
      </c>
    </row>
    <row r="1198" spans="1:17" x14ac:dyDescent="0.25">
      <c r="A1198" s="111" t="str">
        <f>+VLOOKUP(C1198,'Selectable Table'!D:EB,2,0)</f>
        <v>MERCK</v>
      </c>
      <c r="B1198" t="s">
        <v>212</v>
      </c>
      <c r="C1198" t="s">
        <v>133</v>
      </c>
      <c r="D1198" t="s">
        <v>336</v>
      </c>
      <c r="E1198" t="s">
        <v>93</v>
      </c>
      <c r="F1198" s="111">
        <f>+VLOOKUP(C1198,'Selectable Table'!O:P,2,0)</f>
        <v>40700</v>
      </c>
      <c r="G1198" s="111" t="str">
        <f>+VLOOKUP(F1198,'Selectable Table'!P:Q,2,0)</f>
        <v>Revenues - Third Parties</v>
      </c>
      <c r="I1198" t="s">
        <v>191</v>
      </c>
      <c r="J1198" s="111">
        <v>2026</v>
      </c>
      <c r="K1198" s="111">
        <v>7</v>
      </c>
      <c r="L1198" s="111" t="s">
        <v>94</v>
      </c>
      <c r="M1198">
        <v>173.97401612499999</v>
      </c>
      <c r="N1198">
        <v>1</v>
      </c>
      <c r="O1198">
        <v>173.97401612499999</v>
      </c>
      <c r="P1198" t="s">
        <v>615</v>
      </c>
      <c r="Q1198" s="111">
        <f>+VLOOKUP(I1198,'Selectable Table'!AB:AC,2,0)</f>
        <v>1</v>
      </c>
    </row>
    <row r="1199" spans="1:17" x14ac:dyDescent="0.25">
      <c r="A1199" s="111" t="str">
        <f>+VLOOKUP(C1199,'Selectable Table'!D:EB,2,0)</f>
        <v>MERCK</v>
      </c>
      <c r="B1199" t="s">
        <v>212</v>
      </c>
      <c r="C1199" t="s">
        <v>133</v>
      </c>
      <c r="D1199" t="s">
        <v>336</v>
      </c>
      <c r="E1199" t="s">
        <v>103</v>
      </c>
      <c r="F1199" s="111">
        <f>+VLOOKUP(C1199,'Selectable Table'!O:P,2,0)</f>
        <v>40700</v>
      </c>
      <c r="G1199" s="111" t="str">
        <f>+VLOOKUP(F1199,'Selectable Table'!P:Q,2,0)</f>
        <v>Revenues - Third Parties</v>
      </c>
      <c r="I1199" t="s">
        <v>674</v>
      </c>
      <c r="J1199" s="111">
        <v>2026</v>
      </c>
      <c r="K1199" s="111">
        <v>7</v>
      </c>
      <c r="L1199" s="111" t="s">
        <v>94</v>
      </c>
      <c r="M1199">
        <v>6.054507375</v>
      </c>
      <c r="N1199">
        <v>1</v>
      </c>
      <c r="O1199">
        <v>6.054507375</v>
      </c>
      <c r="P1199" t="s">
        <v>615</v>
      </c>
      <c r="Q1199" s="111">
        <f>+VLOOKUP(I1199,'Selectable Table'!AB:AC,2,0)</f>
        <v>0</v>
      </c>
    </row>
    <row r="1200" spans="1:17" x14ac:dyDescent="0.25">
      <c r="A1200" s="111" t="str">
        <f>+VLOOKUP(C1200,'Selectable Table'!D:EB,2,0)</f>
        <v>MERCK</v>
      </c>
      <c r="B1200" t="s">
        <v>212</v>
      </c>
      <c r="C1200" t="s">
        <v>133</v>
      </c>
      <c r="D1200" t="s">
        <v>336</v>
      </c>
      <c r="E1200" t="s">
        <v>105</v>
      </c>
      <c r="F1200" s="111">
        <f>+VLOOKUP(C1200,'Selectable Table'!O:P,2,0)</f>
        <v>40700</v>
      </c>
      <c r="G1200" s="111" t="str">
        <f>+VLOOKUP(F1200,'Selectable Table'!P:Q,2,0)</f>
        <v>Revenues - Third Parties</v>
      </c>
      <c r="I1200" t="s">
        <v>670</v>
      </c>
      <c r="J1200" s="111">
        <v>2026</v>
      </c>
      <c r="K1200" s="111">
        <v>7</v>
      </c>
      <c r="L1200" s="111" t="s">
        <v>94</v>
      </c>
      <c r="M1200">
        <v>99.350743187500001</v>
      </c>
      <c r="N1200">
        <v>1</v>
      </c>
      <c r="O1200">
        <v>99.350743187500001</v>
      </c>
      <c r="P1200" t="s">
        <v>615</v>
      </c>
      <c r="Q1200" s="111">
        <f>+VLOOKUP(I1200,'Selectable Table'!AB:AC,2,0)</f>
        <v>0</v>
      </c>
    </row>
    <row r="1201" spans="1:17" x14ac:dyDescent="0.25">
      <c r="A1201" s="111" t="str">
        <f>+VLOOKUP(C1201,'Selectable Table'!D:EB,2,0)</f>
        <v>MERCK</v>
      </c>
      <c r="B1201" t="s">
        <v>212</v>
      </c>
      <c r="C1201" t="s">
        <v>133</v>
      </c>
      <c r="D1201" t="s">
        <v>336</v>
      </c>
      <c r="E1201" t="s">
        <v>93</v>
      </c>
      <c r="F1201" s="111">
        <f>+VLOOKUP(C1201,'Selectable Table'!O:P,2,0)</f>
        <v>40700</v>
      </c>
      <c r="G1201" s="111" t="str">
        <f>+VLOOKUP(F1201,'Selectable Table'!P:Q,2,0)</f>
        <v>Revenues - Third Parties</v>
      </c>
      <c r="I1201" t="s">
        <v>168</v>
      </c>
      <c r="J1201" s="111">
        <v>2026</v>
      </c>
      <c r="K1201" s="111">
        <v>7</v>
      </c>
      <c r="L1201" s="111" t="s">
        <v>94</v>
      </c>
      <c r="M1201">
        <v>123.0005503125</v>
      </c>
      <c r="N1201">
        <v>1</v>
      </c>
      <c r="O1201">
        <v>123.0005503125</v>
      </c>
      <c r="P1201" t="s">
        <v>615</v>
      </c>
      <c r="Q1201" s="111">
        <f>+VLOOKUP(I1201,'Selectable Table'!AB:AC,2,0)</f>
        <v>0</v>
      </c>
    </row>
    <row r="1202" spans="1:17" x14ac:dyDescent="0.25">
      <c r="A1202" s="111" t="str">
        <f>+VLOOKUP(C1202,'Selectable Table'!D:EB,2,0)</f>
        <v>MERCK</v>
      </c>
      <c r="B1202" t="s">
        <v>212</v>
      </c>
      <c r="C1202" t="s">
        <v>133</v>
      </c>
      <c r="D1202" t="s">
        <v>336</v>
      </c>
      <c r="E1202" t="s">
        <v>93</v>
      </c>
      <c r="F1202" s="111">
        <f>+VLOOKUP(C1202,'Selectable Table'!O:P,2,0)</f>
        <v>40700</v>
      </c>
      <c r="G1202" s="111" t="str">
        <f>+VLOOKUP(F1202,'Selectable Table'!P:Q,2,0)</f>
        <v>Revenues - Third Parties</v>
      </c>
      <c r="I1202" t="s">
        <v>253</v>
      </c>
      <c r="J1202" s="111">
        <v>2026</v>
      </c>
      <c r="K1202" s="111">
        <v>7</v>
      </c>
      <c r="L1202" s="111" t="s">
        <v>94</v>
      </c>
      <c r="M1202">
        <v>304.50841137499998</v>
      </c>
      <c r="N1202">
        <v>1</v>
      </c>
      <c r="O1202">
        <v>304.50841137499998</v>
      </c>
      <c r="P1202" t="s">
        <v>615</v>
      </c>
      <c r="Q1202" s="111">
        <f>+VLOOKUP(I1202,'Selectable Table'!AB:AC,2,0)</f>
        <v>0</v>
      </c>
    </row>
    <row r="1203" spans="1:17" x14ac:dyDescent="0.25">
      <c r="A1203" s="111" t="str">
        <f>+VLOOKUP(C1203,'Selectable Table'!D:EB,2,0)</f>
        <v>MERCK</v>
      </c>
      <c r="B1203" t="s">
        <v>212</v>
      </c>
      <c r="C1203" t="s">
        <v>133</v>
      </c>
      <c r="D1203" t="s">
        <v>336</v>
      </c>
      <c r="E1203" t="s">
        <v>104</v>
      </c>
      <c r="F1203" s="111">
        <f>+VLOOKUP(C1203,'Selectable Table'!O:P,2,0)</f>
        <v>40700</v>
      </c>
      <c r="G1203" s="111" t="str">
        <f>+VLOOKUP(F1203,'Selectable Table'!P:Q,2,0)</f>
        <v>Revenues - Third Parties</v>
      </c>
      <c r="I1203" t="s">
        <v>120</v>
      </c>
      <c r="J1203" s="111">
        <v>2026</v>
      </c>
      <c r="K1203" s="111">
        <v>7</v>
      </c>
      <c r="L1203" s="111" t="s">
        <v>94</v>
      </c>
      <c r="M1203">
        <v>132.45459499999998</v>
      </c>
      <c r="N1203">
        <v>1</v>
      </c>
      <c r="O1203">
        <v>132.45459499999998</v>
      </c>
      <c r="P1203" t="s">
        <v>615</v>
      </c>
      <c r="Q1203" s="111">
        <f>+VLOOKUP(I1203,'Selectable Table'!AB:AC,2,0)</f>
        <v>0</v>
      </c>
    </row>
    <row r="1204" spans="1:17" x14ac:dyDescent="0.25">
      <c r="A1204" s="111" t="str">
        <f>+VLOOKUP(C1204,'Selectable Table'!D:EB,2,0)</f>
        <v>MERCK</v>
      </c>
      <c r="B1204" t="s">
        <v>212</v>
      </c>
      <c r="C1204" t="s">
        <v>133</v>
      </c>
      <c r="D1204" t="s">
        <v>336</v>
      </c>
      <c r="E1204" t="s">
        <v>93</v>
      </c>
      <c r="F1204" s="111">
        <f>+VLOOKUP(C1204,'Selectable Table'!O:P,2,0)</f>
        <v>40700</v>
      </c>
      <c r="G1204" s="111" t="str">
        <f>+VLOOKUP(F1204,'Selectable Table'!P:Q,2,0)</f>
        <v>Revenues - Third Parties</v>
      </c>
      <c r="I1204" t="s">
        <v>619</v>
      </c>
      <c r="J1204" s="111">
        <v>2026</v>
      </c>
      <c r="K1204" s="111">
        <v>7</v>
      </c>
      <c r="L1204" s="111" t="s">
        <v>94</v>
      </c>
      <c r="M1204">
        <v>124.93054699999999</v>
      </c>
      <c r="N1204">
        <v>1</v>
      </c>
      <c r="O1204">
        <v>124.93054699999999</v>
      </c>
      <c r="P1204" t="s">
        <v>615</v>
      </c>
      <c r="Q1204" s="111">
        <f>+VLOOKUP(I1204,'Selectable Table'!AB:AC,2,0)</f>
        <v>1</v>
      </c>
    </row>
    <row r="1205" spans="1:17" x14ac:dyDescent="0.25">
      <c r="A1205" s="111" t="str">
        <f>+VLOOKUP(C1205,'Selectable Table'!D:EB,2,0)</f>
        <v>MERCK</v>
      </c>
      <c r="B1205" t="s">
        <v>212</v>
      </c>
      <c r="C1205" t="s">
        <v>133</v>
      </c>
      <c r="D1205" t="s">
        <v>336</v>
      </c>
      <c r="E1205" t="s">
        <v>103</v>
      </c>
      <c r="F1205" s="111">
        <f>+VLOOKUP(C1205,'Selectable Table'!O:P,2,0)</f>
        <v>40700</v>
      </c>
      <c r="G1205" s="111" t="str">
        <f>+VLOOKUP(F1205,'Selectable Table'!P:Q,2,0)</f>
        <v>Revenues - Third Parties</v>
      </c>
      <c r="I1205" t="s">
        <v>675</v>
      </c>
      <c r="J1205" s="111">
        <v>2026</v>
      </c>
      <c r="K1205" s="111">
        <v>7</v>
      </c>
      <c r="L1205" s="111" t="s">
        <v>94</v>
      </c>
      <c r="M1205">
        <v>11.364447500000001</v>
      </c>
      <c r="N1205">
        <v>1</v>
      </c>
      <c r="O1205">
        <v>11.364447500000001</v>
      </c>
      <c r="P1205" t="s">
        <v>615</v>
      </c>
      <c r="Q1205" s="111">
        <f>+VLOOKUP(I1205,'Selectable Table'!AB:AC,2,0)</f>
        <v>0</v>
      </c>
    </row>
    <row r="1206" spans="1:17" x14ac:dyDescent="0.25">
      <c r="A1206" s="111" t="str">
        <f>+VLOOKUP(C1206,'Selectable Table'!D:EB,2,0)</f>
        <v>MERCK</v>
      </c>
      <c r="B1206" t="s">
        <v>613</v>
      </c>
      <c r="C1206" t="s">
        <v>133</v>
      </c>
      <c r="D1206" t="s">
        <v>336</v>
      </c>
      <c r="E1206" t="s">
        <v>93</v>
      </c>
      <c r="F1206" s="111">
        <f>+VLOOKUP(C1206,'Selectable Table'!O:P,2,0)</f>
        <v>40700</v>
      </c>
      <c r="G1206" s="111" t="str">
        <f>+VLOOKUP(F1206,'Selectable Table'!P:Q,2,0)</f>
        <v>Revenues - Third Parties</v>
      </c>
      <c r="I1206" t="s">
        <v>658</v>
      </c>
      <c r="J1206" s="111">
        <v>2026</v>
      </c>
      <c r="K1206" s="111">
        <v>7</v>
      </c>
      <c r="L1206" s="111" t="s">
        <v>94</v>
      </c>
      <c r="M1206">
        <v>728.36311537500001</v>
      </c>
      <c r="N1206">
        <v>1</v>
      </c>
      <c r="O1206">
        <v>728.36311537500001</v>
      </c>
      <c r="P1206" t="s">
        <v>615</v>
      </c>
      <c r="Q1206" s="111">
        <f>+VLOOKUP(I1206,'Selectable Table'!AB:AC,2,0)</f>
        <v>0</v>
      </c>
    </row>
    <row r="1207" spans="1:17" x14ac:dyDescent="0.25">
      <c r="A1207" s="111" t="str">
        <f>+VLOOKUP(C1207,'Selectable Table'!D:EB,2,0)</f>
        <v>MERCK</v>
      </c>
      <c r="B1207" t="s">
        <v>613</v>
      </c>
      <c r="C1207" t="s">
        <v>133</v>
      </c>
      <c r="D1207" t="s">
        <v>336</v>
      </c>
      <c r="E1207" t="s">
        <v>93</v>
      </c>
      <c r="F1207" s="111">
        <f>+VLOOKUP(C1207,'Selectable Table'!O:P,2,0)</f>
        <v>40700</v>
      </c>
      <c r="G1207" s="111" t="str">
        <f>+VLOOKUP(F1207,'Selectable Table'!P:Q,2,0)</f>
        <v>Revenues - Third Parties</v>
      </c>
      <c r="I1207" t="s">
        <v>253</v>
      </c>
      <c r="J1207" s="111">
        <v>2026</v>
      </c>
      <c r="K1207" s="111">
        <v>7</v>
      </c>
      <c r="L1207" s="111" t="s">
        <v>94</v>
      </c>
      <c r="M1207">
        <v>304.50841137499998</v>
      </c>
      <c r="N1207">
        <v>1</v>
      </c>
      <c r="O1207">
        <v>304.50841137499998</v>
      </c>
      <c r="P1207" t="s">
        <v>615</v>
      </c>
      <c r="Q1207" s="111">
        <f>+VLOOKUP(I1207,'Selectable Table'!AB:AC,2,0)</f>
        <v>0</v>
      </c>
    </row>
    <row r="1208" spans="1:17" x14ac:dyDescent="0.25">
      <c r="A1208" s="111" t="str">
        <f>+VLOOKUP(C1208,'Selectable Table'!D:EB,2,0)</f>
        <v>MERCK</v>
      </c>
      <c r="B1208" t="s">
        <v>613</v>
      </c>
      <c r="C1208" t="s">
        <v>133</v>
      </c>
      <c r="D1208" t="s">
        <v>336</v>
      </c>
      <c r="E1208" t="s">
        <v>105</v>
      </c>
      <c r="F1208" s="111">
        <f>+VLOOKUP(C1208,'Selectable Table'!O:P,2,0)</f>
        <v>40700</v>
      </c>
      <c r="G1208" s="111" t="str">
        <f>+VLOOKUP(F1208,'Selectable Table'!P:Q,2,0)</f>
        <v>Revenues - Third Parties</v>
      </c>
      <c r="I1208" t="s">
        <v>144</v>
      </c>
      <c r="J1208" s="111">
        <v>2026</v>
      </c>
      <c r="K1208" s="111">
        <v>7</v>
      </c>
      <c r="L1208" s="111" t="s">
        <v>94</v>
      </c>
      <c r="M1208">
        <v>99.350743187500001</v>
      </c>
      <c r="N1208">
        <v>1</v>
      </c>
      <c r="O1208">
        <v>99.350743187500001</v>
      </c>
      <c r="P1208" t="s">
        <v>615</v>
      </c>
      <c r="Q1208" s="111">
        <f>+VLOOKUP(I1208,'Selectable Table'!AB:AC,2,0)</f>
        <v>0</v>
      </c>
    </row>
    <row r="1209" spans="1:17" x14ac:dyDescent="0.25">
      <c r="A1209" s="111" t="str">
        <f>+VLOOKUP(C1209,'Selectable Table'!D:EB,2,0)</f>
        <v>MERCK</v>
      </c>
      <c r="B1209" t="s">
        <v>613</v>
      </c>
      <c r="C1209" t="s">
        <v>133</v>
      </c>
      <c r="D1209" t="s">
        <v>336</v>
      </c>
      <c r="E1209" t="s">
        <v>105</v>
      </c>
      <c r="F1209" s="111">
        <f>+VLOOKUP(C1209,'Selectable Table'!O:P,2,0)</f>
        <v>40700</v>
      </c>
      <c r="G1209" s="111" t="str">
        <f>+VLOOKUP(F1209,'Selectable Table'!P:Q,2,0)</f>
        <v>Revenues - Third Parties</v>
      </c>
      <c r="I1209" t="s">
        <v>682</v>
      </c>
      <c r="J1209" s="111">
        <v>2026</v>
      </c>
      <c r="K1209" s="111">
        <v>7</v>
      </c>
      <c r="L1209" s="111" t="s">
        <v>94</v>
      </c>
      <c r="M1209">
        <v>99.350743187500001</v>
      </c>
      <c r="N1209">
        <v>1</v>
      </c>
      <c r="O1209">
        <v>99.350743187500001</v>
      </c>
      <c r="P1209" t="s">
        <v>615</v>
      </c>
      <c r="Q1209" s="111">
        <f>+VLOOKUP(I1209,'Selectable Table'!AB:AC,2,0)</f>
        <v>0</v>
      </c>
    </row>
    <row r="1210" spans="1:17" x14ac:dyDescent="0.25">
      <c r="A1210" s="111" t="str">
        <f>+VLOOKUP(C1210,'Selectable Table'!D:EB,2,0)</f>
        <v>MERCK</v>
      </c>
      <c r="B1210" t="s">
        <v>613</v>
      </c>
      <c r="C1210" t="s">
        <v>133</v>
      </c>
      <c r="D1210" t="s">
        <v>336</v>
      </c>
      <c r="E1210" t="s">
        <v>105</v>
      </c>
      <c r="F1210" s="111">
        <f>+VLOOKUP(C1210,'Selectable Table'!O:P,2,0)</f>
        <v>40700</v>
      </c>
      <c r="G1210" s="111" t="str">
        <f>+VLOOKUP(F1210,'Selectable Table'!P:Q,2,0)</f>
        <v>Revenues - Third Parties</v>
      </c>
      <c r="I1210" t="s">
        <v>158</v>
      </c>
      <c r="J1210" s="111">
        <v>2026</v>
      </c>
      <c r="K1210" s="111">
        <v>7</v>
      </c>
      <c r="L1210" s="111" t="s">
        <v>94</v>
      </c>
      <c r="M1210">
        <v>340.58073524999998</v>
      </c>
      <c r="N1210">
        <v>1</v>
      </c>
      <c r="O1210">
        <v>340.58073524999998</v>
      </c>
      <c r="P1210" t="s">
        <v>615</v>
      </c>
      <c r="Q1210" s="111">
        <f>+VLOOKUP(I1210,'Selectable Table'!AB:AC,2,0)</f>
        <v>0</v>
      </c>
    </row>
    <row r="1211" spans="1:17" x14ac:dyDescent="0.25">
      <c r="A1211" s="111" t="str">
        <f>+VLOOKUP(C1211,'Selectable Table'!D:EB,2,0)</f>
        <v>MERCK</v>
      </c>
      <c r="B1211" t="s">
        <v>215</v>
      </c>
      <c r="C1211" t="s">
        <v>133</v>
      </c>
      <c r="D1211" t="s">
        <v>336</v>
      </c>
      <c r="E1211" t="s">
        <v>93</v>
      </c>
      <c r="F1211" s="111">
        <f>+VLOOKUP(C1211,'Selectable Table'!O:P,2,0)</f>
        <v>40700</v>
      </c>
      <c r="G1211" s="111" t="str">
        <f>+VLOOKUP(F1211,'Selectable Table'!P:Q,2,0)</f>
        <v>Revenues - Third Parties</v>
      </c>
      <c r="I1211" t="s">
        <v>658</v>
      </c>
      <c r="J1211" s="111">
        <v>2026</v>
      </c>
      <c r="K1211" s="111">
        <v>7</v>
      </c>
      <c r="L1211" s="111" t="s">
        <v>94</v>
      </c>
      <c r="M1211">
        <v>728.36311537500001</v>
      </c>
      <c r="N1211">
        <v>1</v>
      </c>
      <c r="O1211">
        <v>728.36311537500001</v>
      </c>
      <c r="P1211" t="s">
        <v>615</v>
      </c>
      <c r="Q1211" s="111">
        <f>+VLOOKUP(I1211,'Selectable Table'!AB:AC,2,0)</f>
        <v>0</v>
      </c>
    </row>
    <row r="1212" spans="1:17" x14ac:dyDescent="0.25">
      <c r="A1212" s="111" t="str">
        <f>+VLOOKUP(C1212,'Selectable Table'!D:EB,2,0)</f>
        <v>MERCK</v>
      </c>
      <c r="B1212" t="s">
        <v>215</v>
      </c>
      <c r="C1212" t="s">
        <v>133</v>
      </c>
      <c r="D1212" t="s">
        <v>336</v>
      </c>
      <c r="E1212" t="s">
        <v>105</v>
      </c>
      <c r="F1212" s="111">
        <f>+VLOOKUP(C1212,'Selectable Table'!O:P,2,0)</f>
        <v>40700</v>
      </c>
      <c r="G1212" s="111" t="str">
        <f>+VLOOKUP(F1212,'Selectable Table'!P:Q,2,0)</f>
        <v>Revenues - Third Parties</v>
      </c>
      <c r="I1212" t="s">
        <v>670</v>
      </c>
      <c r="J1212" s="111">
        <v>2026</v>
      </c>
      <c r="K1212" s="111">
        <v>7</v>
      </c>
      <c r="L1212" s="111" t="s">
        <v>94</v>
      </c>
      <c r="M1212">
        <v>198.701486375</v>
      </c>
      <c r="N1212">
        <v>1</v>
      </c>
      <c r="O1212">
        <v>198.701486375</v>
      </c>
      <c r="P1212" t="s">
        <v>615</v>
      </c>
      <c r="Q1212" s="111">
        <f>+VLOOKUP(I1212,'Selectable Table'!AB:AC,2,0)</f>
        <v>0</v>
      </c>
    </row>
    <row r="1213" spans="1:17" x14ac:dyDescent="0.25">
      <c r="A1213" s="111" t="str">
        <f>+VLOOKUP(C1213,'Selectable Table'!D:EB,2,0)</f>
        <v>MERCK</v>
      </c>
      <c r="B1213" t="s">
        <v>215</v>
      </c>
      <c r="C1213" t="s">
        <v>133</v>
      </c>
      <c r="D1213" t="s">
        <v>336</v>
      </c>
      <c r="E1213" t="s">
        <v>93</v>
      </c>
      <c r="F1213" s="111">
        <f>+VLOOKUP(C1213,'Selectable Table'!O:P,2,0)</f>
        <v>40700</v>
      </c>
      <c r="G1213" s="111" t="str">
        <f>+VLOOKUP(F1213,'Selectable Table'!P:Q,2,0)</f>
        <v>Revenues - Third Parties</v>
      </c>
      <c r="I1213" t="s">
        <v>253</v>
      </c>
      <c r="J1213" s="111">
        <v>2026</v>
      </c>
      <c r="K1213" s="111">
        <v>7</v>
      </c>
      <c r="L1213" s="111" t="s">
        <v>94</v>
      </c>
      <c r="M1213">
        <v>304.50841137499998</v>
      </c>
      <c r="N1213">
        <v>1</v>
      </c>
      <c r="O1213">
        <v>304.50841137499998</v>
      </c>
      <c r="P1213" t="s">
        <v>615</v>
      </c>
      <c r="Q1213" s="111">
        <f>+VLOOKUP(I1213,'Selectable Table'!AB:AC,2,0)</f>
        <v>0</v>
      </c>
    </row>
    <row r="1214" spans="1:17" x14ac:dyDescent="0.25">
      <c r="A1214" s="111" t="str">
        <f>+VLOOKUP(C1214,'Selectable Table'!D:EB,2,0)</f>
        <v>MERCK</v>
      </c>
      <c r="B1214" t="s">
        <v>216</v>
      </c>
      <c r="C1214" t="s">
        <v>133</v>
      </c>
      <c r="D1214" t="s">
        <v>336</v>
      </c>
      <c r="E1214" t="s">
        <v>93</v>
      </c>
      <c r="F1214" s="111">
        <f>+VLOOKUP(C1214,'Selectable Table'!O:P,2,0)</f>
        <v>40700</v>
      </c>
      <c r="G1214" s="111" t="str">
        <f>+VLOOKUP(F1214,'Selectable Table'!P:Q,2,0)</f>
        <v>Revenues - Third Parties</v>
      </c>
      <c r="I1214" t="s">
        <v>658</v>
      </c>
      <c r="J1214" s="111">
        <v>2026</v>
      </c>
      <c r="K1214" s="111">
        <v>7</v>
      </c>
      <c r="L1214" s="111" t="s">
        <v>94</v>
      </c>
      <c r="M1214">
        <v>728.36311537500001</v>
      </c>
      <c r="N1214">
        <v>1</v>
      </c>
      <c r="O1214">
        <v>728.36311537500001</v>
      </c>
      <c r="P1214" t="s">
        <v>615</v>
      </c>
      <c r="Q1214" s="111">
        <f>+VLOOKUP(I1214,'Selectable Table'!AB:AC,2,0)</f>
        <v>0</v>
      </c>
    </row>
    <row r="1215" spans="1:17" x14ac:dyDescent="0.25">
      <c r="A1215" s="111" t="str">
        <f>+VLOOKUP(C1215,'Selectable Table'!D:EB,2,0)</f>
        <v>MERCK</v>
      </c>
      <c r="B1215" t="s">
        <v>216</v>
      </c>
      <c r="C1215" t="s">
        <v>133</v>
      </c>
      <c r="D1215" t="s">
        <v>336</v>
      </c>
      <c r="E1215" t="s">
        <v>105</v>
      </c>
      <c r="F1215" s="111">
        <f>+VLOOKUP(C1215,'Selectable Table'!O:P,2,0)</f>
        <v>40700</v>
      </c>
      <c r="G1215" s="111" t="str">
        <f>+VLOOKUP(F1215,'Selectable Table'!P:Q,2,0)</f>
        <v>Revenues - Third Parties</v>
      </c>
      <c r="I1215" t="s">
        <v>670</v>
      </c>
      <c r="J1215" s="111">
        <v>2026</v>
      </c>
      <c r="K1215" s="111">
        <v>7</v>
      </c>
      <c r="L1215" s="111" t="s">
        <v>94</v>
      </c>
      <c r="M1215">
        <v>198.701486375</v>
      </c>
      <c r="N1215">
        <v>1</v>
      </c>
      <c r="O1215">
        <v>198.701486375</v>
      </c>
      <c r="P1215" t="s">
        <v>615</v>
      </c>
      <c r="Q1215" s="111">
        <f>+VLOOKUP(I1215,'Selectable Table'!AB:AC,2,0)</f>
        <v>0</v>
      </c>
    </row>
    <row r="1216" spans="1:17" x14ac:dyDescent="0.25">
      <c r="A1216" s="111" t="str">
        <f>+VLOOKUP(C1216,'Selectable Table'!D:EB,2,0)</f>
        <v>MERCK</v>
      </c>
      <c r="B1216" t="s">
        <v>216</v>
      </c>
      <c r="C1216" t="s">
        <v>133</v>
      </c>
      <c r="D1216" t="s">
        <v>336</v>
      </c>
      <c r="E1216" t="s">
        <v>93</v>
      </c>
      <c r="F1216" s="111">
        <f>+VLOOKUP(C1216,'Selectable Table'!O:P,2,0)</f>
        <v>40700</v>
      </c>
      <c r="G1216" s="111" t="str">
        <f>+VLOOKUP(F1216,'Selectable Table'!P:Q,2,0)</f>
        <v>Revenues - Third Parties</v>
      </c>
      <c r="I1216" t="s">
        <v>253</v>
      </c>
      <c r="J1216" s="111">
        <v>2026</v>
      </c>
      <c r="K1216" s="111">
        <v>7</v>
      </c>
      <c r="L1216" s="111" t="s">
        <v>94</v>
      </c>
      <c r="M1216">
        <v>304.50841137499998</v>
      </c>
      <c r="N1216">
        <v>1</v>
      </c>
      <c r="O1216">
        <v>304.50841137499998</v>
      </c>
      <c r="P1216" t="s">
        <v>615</v>
      </c>
      <c r="Q1216" s="111">
        <f>+VLOOKUP(I1216,'Selectable Table'!AB:AC,2,0)</f>
        <v>0</v>
      </c>
    </row>
    <row r="1217" spans="1:17" x14ac:dyDescent="0.25">
      <c r="A1217" s="111" t="str">
        <f>+VLOOKUP(C1217,'Selectable Table'!D:EB,2,0)</f>
        <v>MERCK</v>
      </c>
      <c r="B1217" t="s">
        <v>216</v>
      </c>
      <c r="C1217" t="s">
        <v>133</v>
      </c>
      <c r="D1217" t="s">
        <v>336</v>
      </c>
      <c r="E1217" t="s">
        <v>105</v>
      </c>
      <c r="F1217" s="111">
        <f>+VLOOKUP(C1217,'Selectable Table'!O:P,2,0)</f>
        <v>40700</v>
      </c>
      <c r="G1217" s="111" t="str">
        <f>+VLOOKUP(F1217,'Selectable Table'!P:Q,2,0)</f>
        <v>Revenues - Third Parties</v>
      </c>
      <c r="I1217" t="s">
        <v>144</v>
      </c>
      <c r="J1217" s="111">
        <v>2026</v>
      </c>
      <c r="K1217" s="111">
        <v>7</v>
      </c>
      <c r="L1217" s="111" t="s">
        <v>94</v>
      </c>
      <c r="M1217">
        <v>99.350743187500001</v>
      </c>
      <c r="N1217">
        <v>1</v>
      </c>
      <c r="O1217">
        <v>99.350743187500001</v>
      </c>
      <c r="P1217" t="s">
        <v>615</v>
      </c>
      <c r="Q1217" s="111">
        <f>+VLOOKUP(I1217,'Selectable Table'!AB:AC,2,0)</f>
        <v>0</v>
      </c>
    </row>
    <row r="1218" spans="1:17" x14ac:dyDescent="0.25">
      <c r="A1218" s="111" t="str">
        <f>+VLOOKUP(C1218,'Selectable Table'!D:EB,2,0)</f>
        <v>MERCK</v>
      </c>
      <c r="B1218" t="s">
        <v>217</v>
      </c>
      <c r="C1218" t="s">
        <v>133</v>
      </c>
      <c r="D1218" t="s">
        <v>336</v>
      </c>
      <c r="E1218" t="s">
        <v>93</v>
      </c>
      <c r="F1218" s="111">
        <f>+VLOOKUP(C1218,'Selectable Table'!O:P,2,0)</f>
        <v>40700</v>
      </c>
      <c r="G1218" s="111" t="str">
        <f>+VLOOKUP(F1218,'Selectable Table'!P:Q,2,0)</f>
        <v>Revenues - Third Parties</v>
      </c>
      <c r="I1218" t="s">
        <v>658</v>
      </c>
      <c r="J1218" s="111">
        <v>2026</v>
      </c>
      <c r="K1218" s="111">
        <v>7</v>
      </c>
      <c r="L1218" s="111" t="s">
        <v>94</v>
      </c>
      <c r="M1218">
        <v>121.39385256250002</v>
      </c>
      <c r="N1218">
        <v>1</v>
      </c>
      <c r="O1218">
        <v>121.39385256250002</v>
      </c>
      <c r="P1218" t="s">
        <v>615</v>
      </c>
      <c r="Q1218" s="111">
        <f>+VLOOKUP(I1218,'Selectable Table'!AB:AC,2,0)</f>
        <v>0</v>
      </c>
    </row>
    <row r="1219" spans="1:17" x14ac:dyDescent="0.25">
      <c r="A1219" s="111" t="str">
        <f>+VLOOKUP(C1219,'Selectable Table'!D:EB,2,0)</f>
        <v>MERCK</v>
      </c>
      <c r="B1219" t="s">
        <v>217</v>
      </c>
      <c r="C1219" t="s">
        <v>133</v>
      </c>
      <c r="D1219" t="s">
        <v>336</v>
      </c>
      <c r="E1219" t="s">
        <v>105</v>
      </c>
      <c r="F1219" s="111">
        <f>+VLOOKUP(C1219,'Selectable Table'!O:P,2,0)</f>
        <v>40700</v>
      </c>
      <c r="G1219" s="111" t="str">
        <f>+VLOOKUP(F1219,'Selectable Table'!P:Q,2,0)</f>
        <v>Revenues - Third Parties</v>
      </c>
      <c r="I1219" t="s">
        <v>670</v>
      </c>
      <c r="J1219" s="111">
        <v>2026</v>
      </c>
      <c r="K1219" s="111">
        <v>7</v>
      </c>
      <c r="L1219" s="111" t="s">
        <v>94</v>
      </c>
      <c r="M1219">
        <v>99.350743187500001</v>
      </c>
      <c r="N1219">
        <v>1</v>
      </c>
      <c r="O1219">
        <v>99.350743187500001</v>
      </c>
      <c r="P1219" t="s">
        <v>615</v>
      </c>
      <c r="Q1219" s="111">
        <f>+VLOOKUP(I1219,'Selectable Table'!AB:AC,2,0)</f>
        <v>0</v>
      </c>
    </row>
    <row r="1220" spans="1:17" x14ac:dyDescent="0.25">
      <c r="A1220" s="111" t="str">
        <f>+VLOOKUP(C1220,'Selectable Table'!D:EB,2,0)</f>
        <v>MERCK</v>
      </c>
      <c r="B1220" t="s">
        <v>217</v>
      </c>
      <c r="C1220" t="s">
        <v>133</v>
      </c>
      <c r="D1220" t="s">
        <v>336</v>
      </c>
      <c r="E1220" t="s">
        <v>93</v>
      </c>
      <c r="F1220" s="111">
        <f>+VLOOKUP(C1220,'Selectable Table'!O:P,2,0)</f>
        <v>40700</v>
      </c>
      <c r="G1220" s="111" t="str">
        <f>+VLOOKUP(F1220,'Selectable Table'!P:Q,2,0)</f>
        <v>Revenues - Third Parties</v>
      </c>
      <c r="I1220" t="s">
        <v>253</v>
      </c>
      <c r="J1220" s="111">
        <v>2026</v>
      </c>
      <c r="K1220" s="111">
        <v>7</v>
      </c>
      <c r="L1220" s="111" t="s">
        <v>94</v>
      </c>
      <c r="M1220">
        <v>304.50841137499998</v>
      </c>
      <c r="N1220">
        <v>1</v>
      </c>
      <c r="O1220">
        <v>304.50841137499998</v>
      </c>
      <c r="P1220" t="s">
        <v>615</v>
      </c>
      <c r="Q1220" s="111">
        <f>+VLOOKUP(I1220,'Selectable Table'!AB:AC,2,0)</f>
        <v>0</v>
      </c>
    </row>
    <row r="1221" spans="1:17" x14ac:dyDescent="0.25">
      <c r="A1221" s="111" t="str">
        <f>+VLOOKUP(C1221,'Selectable Table'!D:EB,2,0)</f>
        <v>MERCK</v>
      </c>
      <c r="B1221" t="s">
        <v>219</v>
      </c>
      <c r="C1221" t="s">
        <v>133</v>
      </c>
      <c r="D1221" t="s">
        <v>336</v>
      </c>
      <c r="E1221" t="s">
        <v>93</v>
      </c>
      <c r="F1221" s="111">
        <f>+VLOOKUP(C1221,'Selectable Table'!O:P,2,0)</f>
        <v>40700</v>
      </c>
      <c r="G1221" s="111" t="str">
        <f>+VLOOKUP(F1221,'Selectable Table'!P:Q,2,0)</f>
        <v>Revenues - Third Parties</v>
      </c>
      <c r="I1221" t="s">
        <v>658</v>
      </c>
      <c r="J1221" s="111">
        <v>2026</v>
      </c>
      <c r="K1221" s="111">
        <v>7</v>
      </c>
      <c r="L1221" s="111" t="s">
        <v>94</v>
      </c>
      <c r="M1221">
        <v>242.78770512500003</v>
      </c>
      <c r="N1221">
        <v>1</v>
      </c>
      <c r="O1221">
        <v>242.78770512500003</v>
      </c>
      <c r="P1221" t="s">
        <v>615</v>
      </c>
      <c r="Q1221" s="111">
        <f>+VLOOKUP(I1221,'Selectable Table'!AB:AC,2,0)</f>
        <v>0</v>
      </c>
    </row>
    <row r="1222" spans="1:17" x14ac:dyDescent="0.25">
      <c r="A1222" s="111" t="str">
        <f>+VLOOKUP(C1222,'Selectable Table'!D:EB,2,0)</f>
        <v>MERCK</v>
      </c>
      <c r="B1222" t="s">
        <v>219</v>
      </c>
      <c r="C1222" t="s">
        <v>133</v>
      </c>
      <c r="D1222" t="s">
        <v>336</v>
      </c>
      <c r="E1222" t="s">
        <v>105</v>
      </c>
      <c r="F1222" s="111">
        <f>+VLOOKUP(C1222,'Selectable Table'!O:P,2,0)</f>
        <v>40700</v>
      </c>
      <c r="G1222" s="111" t="str">
        <f>+VLOOKUP(F1222,'Selectable Table'!P:Q,2,0)</f>
        <v>Revenues - Third Parties</v>
      </c>
      <c r="I1222" t="s">
        <v>670</v>
      </c>
      <c r="J1222" s="111">
        <v>2026</v>
      </c>
      <c r="K1222" s="111">
        <v>7</v>
      </c>
      <c r="L1222" s="111" t="s">
        <v>94</v>
      </c>
      <c r="M1222">
        <v>99.350743187500001</v>
      </c>
      <c r="N1222">
        <v>1</v>
      </c>
      <c r="O1222">
        <v>99.350743187500001</v>
      </c>
      <c r="P1222" t="s">
        <v>615</v>
      </c>
      <c r="Q1222" s="111">
        <f>+VLOOKUP(I1222,'Selectable Table'!AB:AC,2,0)</f>
        <v>0</v>
      </c>
    </row>
    <row r="1223" spans="1:17" x14ac:dyDescent="0.25">
      <c r="A1223" s="111" t="str">
        <f>+VLOOKUP(C1223,'Selectable Table'!D:EB,2,0)</f>
        <v>MERCK</v>
      </c>
      <c r="B1223" t="s">
        <v>219</v>
      </c>
      <c r="C1223" t="s">
        <v>133</v>
      </c>
      <c r="D1223" t="s">
        <v>336</v>
      </c>
      <c r="E1223" t="s">
        <v>93</v>
      </c>
      <c r="F1223" s="111">
        <f>+VLOOKUP(C1223,'Selectable Table'!O:P,2,0)</f>
        <v>40700</v>
      </c>
      <c r="G1223" s="111" t="str">
        <f>+VLOOKUP(F1223,'Selectable Table'!P:Q,2,0)</f>
        <v>Revenues - Third Parties</v>
      </c>
      <c r="I1223" t="s">
        <v>253</v>
      </c>
      <c r="J1223" s="111">
        <v>2026</v>
      </c>
      <c r="K1223" s="111">
        <v>7</v>
      </c>
      <c r="L1223" s="111" t="s">
        <v>94</v>
      </c>
      <c r="M1223">
        <v>304.50841137499998</v>
      </c>
      <c r="N1223">
        <v>1</v>
      </c>
      <c r="O1223">
        <v>304.50841137499998</v>
      </c>
      <c r="P1223" t="s">
        <v>615</v>
      </c>
      <c r="Q1223" s="111">
        <f>+VLOOKUP(I1223,'Selectable Table'!AB:AC,2,0)</f>
        <v>0</v>
      </c>
    </row>
    <row r="1224" spans="1:17" x14ac:dyDescent="0.25">
      <c r="A1224" s="111" t="str">
        <f>+VLOOKUP(C1224,'Selectable Table'!D:EB,2,0)</f>
        <v>MERCK</v>
      </c>
      <c r="B1224" t="s">
        <v>221</v>
      </c>
      <c r="C1224" t="s">
        <v>133</v>
      </c>
      <c r="D1224" t="s">
        <v>336</v>
      </c>
      <c r="E1224" t="s">
        <v>102</v>
      </c>
      <c r="F1224" s="111">
        <f>+VLOOKUP(C1224,'Selectable Table'!O:P,2,0)</f>
        <v>40700</v>
      </c>
      <c r="G1224" s="111" t="str">
        <f>+VLOOKUP(F1224,'Selectable Table'!P:Q,2,0)</f>
        <v>Revenues - Third Parties</v>
      </c>
      <c r="I1224" t="s">
        <v>186</v>
      </c>
      <c r="J1224" s="111">
        <v>2026</v>
      </c>
      <c r="K1224" s="111">
        <v>7</v>
      </c>
      <c r="L1224" s="111" t="s">
        <v>94</v>
      </c>
      <c r="M1224">
        <v>511.40993443750006</v>
      </c>
      <c r="N1224">
        <v>1</v>
      </c>
      <c r="O1224">
        <v>511.40993443750006</v>
      </c>
      <c r="P1224" t="s">
        <v>615</v>
      </c>
      <c r="Q1224" s="111">
        <f>+VLOOKUP(I1224,'Selectable Table'!AB:AC,2,0)</f>
        <v>1</v>
      </c>
    </row>
    <row r="1225" spans="1:17" x14ac:dyDescent="0.25">
      <c r="A1225" s="111" t="str">
        <f>+VLOOKUP(C1225,'Selectable Table'!D:EB,2,0)</f>
        <v>MERCK</v>
      </c>
      <c r="B1225" t="s">
        <v>221</v>
      </c>
      <c r="C1225" t="s">
        <v>133</v>
      </c>
      <c r="D1225" t="s">
        <v>336</v>
      </c>
      <c r="E1225" t="s">
        <v>93</v>
      </c>
      <c r="F1225" s="111">
        <f>+VLOOKUP(C1225,'Selectable Table'!O:P,2,0)</f>
        <v>40700</v>
      </c>
      <c r="G1225" s="111" t="str">
        <f>+VLOOKUP(F1225,'Selectable Table'!P:Q,2,0)</f>
        <v>Revenues - Third Parties</v>
      </c>
      <c r="I1225" t="s">
        <v>658</v>
      </c>
      <c r="J1225" s="111">
        <v>2026</v>
      </c>
      <c r="K1225" s="111">
        <v>7</v>
      </c>
      <c r="L1225" s="111" t="s">
        <v>94</v>
      </c>
      <c r="M1225">
        <v>606.96926281250001</v>
      </c>
      <c r="N1225">
        <v>1</v>
      </c>
      <c r="O1225">
        <v>606.96926281250001</v>
      </c>
      <c r="P1225" t="s">
        <v>615</v>
      </c>
      <c r="Q1225" s="111">
        <f>+VLOOKUP(I1225,'Selectable Table'!AB:AC,2,0)</f>
        <v>0</v>
      </c>
    </row>
    <row r="1226" spans="1:17" x14ac:dyDescent="0.25">
      <c r="A1226" s="111" t="str">
        <f>+VLOOKUP(C1226,'Selectable Table'!D:EB,2,0)</f>
        <v>MERCK</v>
      </c>
      <c r="B1226" t="s">
        <v>221</v>
      </c>
      <c r="C1226" t="s">
        <v>133</v>
      </c>
      <c r="D1226" t="s">
        <v>336</v>
      </c>
      <c r="E1226" t="s">
        <v>93</v>
      </c>
      <c r="F1226" s="111">
        <f>+VLOOKUP(C1226,'Selectable Table'!O:P,2,0)</f>
        <v>40700</v>
      </c>
      <c r="G1226" s="111" t="str">
        <f>+VLOOKUP(F1226,'Selectable Table'!P:Q,2,0)</f>
        <v>Revenues - Third Parties</v>
      </c>
      <c r="I1226" t="s">
        <v>191</v>
      </c>
      <c r="J1226" s="111">
        <v>2026</v>
      </c>
      <c r="K1226" s="111">
        <v>7</v>
      </c>
      <c r="L1226" s="111" t="s">
        <v>94</v>
      </c>
      <c r="M1226">
        <v>521.92204837499992</v>
      </c>
      <c r="N1226">
        <v>1</v>
      </c>
      <c r="O1226">
        <v>521.92204837499992</v>
      </c>
      <c r="P1226" t="s">
        <v>615</v>
      </c>
      <c r="Q1226" s="111">
        <f>+VLOOKUP(I1226,'Selectable Table'!AB:AC,2,0)</f>
        <v>1</v>
      </c>
    </row>
    <row r="1227" spans="1:17" x14ac:dyDescent="0.25">
      <c r="A1227" s="111" t="str">
        <f>+VLOOKUP(C1227,'Selectable Table'!D:EB,2,0)</f>
        <v>MERCK</v>
      </c>
      <c r="B1227" t="s">
        <v>221</v>
      </c>
      <c r="C1227" t="s">
        <v>133</v>
      </c>
      <c r="D1227" t="s">
        <v>336</v>
      </c>
      <c r="E1227" t="s">
        <v>103</v>
      </c>
      <c r="F1227" s="111">
        <f>+VLOOKUP(C1227,'Selectable Table'!O:P,2,0)</f>
        <v>40700</v>
      </c>
      <c r="G1227" s="111" t="str">
        <f>+VLOOKUP(F1227,'Selectable Table'!P:Q,2,0)</f>
        <v>Revenues - Third Parties</v>
      </c>
      <c r="I1227" t="s">
        <v>674</v>
      </c>
      <c r="J1227" s="111">
        <v>2026</v>
      </c>
      <c r="K1227" s="111">
        <v>7</v>
      </c>
      <c r="L1227" s="111" t="s">
        <v>94</v>
      </c>
      <c r="M1227">
        <v>6.054507375</v>
      </c>
      <c r="N1227">
        <v>1</v>
      </c>
      <c r="O1227">
        <v>6.054507375</v>
      </c>
      <c r="P1227" t="s">
        <v>615</v>
      </c>
      <c r="Q1227" s="111">
        <f>+VLOOKUP(I1227,'Selectable Table'!AB:AC,2,0)</f>
        <v>0</v>
      </c>
    </row>
    <row r="1228" spans="1:17" x14ac:dyDescent="0.25">
      <c r="A1228" s="111" t="str">
        <f>+VLOOKUP(C1228,'Selectable Table'!D:EB,2,0)</f>
        <v>MERCK</v>
      </c>
      <c r="B1228" t="s">
        <v>221</v>
      </c>
      <c r="C1228" t="s">
        <v>133</v>
      </c>
      <c r="D1228" t="s">
        <v>336</v>
      </c>
      <c r="E1228" t="s">
        <v>105</v>
      </c>
      <c r="F1228" s="111">
        <f>+VLOOKUP(C1228,'Selectable Table'!O:P,2,0)</f>
        <v>40700</v>
      </c>
      <c r="G1228" s="111" t="str">
        <f>+VLOOKUP(F1228,'Selectable Table'!P:Q,2,0)</f>
        <v>Revenues - Third Parties</v>
      </c>
      <c r="I1228" t="s">
        <v>670</v>
      </c>
      <c r="J1228" s="111">
        <v>2026</v>
      </c>
      <c r="K1228" s="111">
        <v>7</v>
      </c>
      <c r="L1228" s="111" t="s">
        <v>94</v>
      </c>
      <c r="M1228">
        <v>496.75371593750003</v>
      </c>
      <c r="N1228">
        <v>1</v>
      </c>
      <c r="O1228">
        <v>496.75371593750003</v>
      </c>
      <c r="P1228" t="s">
        <v>615</v>
      </c>
      <c r="Q1228" s="111">
        <f>+VLOOKUP(I1228,'Selectable Table'!AB:AC,2,0)</f>
        <v>0</v>
      </c>
    </row>
    <row r="1229" spans="1:17" x14ac:dyDescent="0.25">
      <c r="A1229" s="111" t="str">
        <f>+VLOOKUP(C1229,'Selectable Table'!D:EB,2,0)</f>
        <v>MERCK</v>
      </c>
      <c r="B1229" t="s">
        <v>221</v>
      </c>
      <c r="C1229" t="s">
        <v>133</v>
      </c>
      <c r="D1229" t="s">
        <v>336</v>
      </c>
      <c r="E1229" t="s">
        <v>93</v>
      </c>
      <c r="F1229" s="111">
        <f>+VLOOKUP(C1229,'Selectable Table'!O:P,2,0)</f>
        <v>40700</v>
      </c>
      <c r="G1229" s="111" t="str">
        <f>+VLOOKUP(F1229,'Selectable Table'!P:Q,2,0)</f>
        <v>Revenues - Third Parties</v>
      </c>
      <c r="I1229" t="s">
        <v>168</v>
      </c>
      <c r="J1229" s="111">
        <v>2026</v>
      </c>
      <c r="K1229" s="111">
        <v>7</v>
      </c>
      <c r="L1229" s="111" t="s">
        <v>94</v>
      </c>
      <c r="M1229">
        <v>369.00165093749996</v>
      </c>
      <c r="N1229">
        <v>1</v>
      </c>
      <c r="O1229">
        <v>369.00165093749996</v>
      </c>
      <c r="P1229" t="s">
        <v>615</v>
      </c>
      <c r="Q1229" s="111">
        <f>+VLOOKUP(I1229,'Selectable Table'!AB:AC,2,0)</f>
        <v>0</v>
      </c>
    </row>
    <row r="1230" spans="1:17" x14ac:dyDescent="0.25">
      <c r="A1230" s="111" t="str">
        <f>+VLOOKUP(C1230,'Selectable Table'!D:EB,2,0)</f>
        <v>MERCK</v>
      </c>
      <c r="B1230" t="s">
        <v>221</v>
      </c>
      <c r="C1230" t="s">
        <v>133</v>
      </c>
      <c r="D1230" t="s">
        <v>336</v>
      </c>
      <c r="E1230" t="s">
        <v>93</v>
      </c>
      <c r="F1230" s="111">
        <f>+VLOOKUP(C1230,'Selectable Table'!O:P,2,0)</f>
        <v>40700</v>
      </c>
      <c r="G1230" s="111" t="str">
        <f>+VLOOKUP(F1230,'Selectable Table'!P:Q,2,0)</f>
        <v>Revenues - Third Parties</v>
      </c>
      <c r="I1230" t="s">
        <v>253</v>
      </c>
      <c r="J1230" s="111">
        <v>2026</v>
      </c>
      <c r="K1230" s="111">
        <v>7</v>
      </c>
      <c r="L1230" s="111" t="s">
        <v>94</v>
      </c>
      <c r="M1230">
        <v>304.50841137499998</v>
      </c>
      <c r="N1230">
        <v>1</v>
      </c>
      <c r="O1230">
        <v>304.50841137499998</v>
      </c>
      <c r="P1230" t="s">
        <v>615</v>
      </c>
      <c r="Q1230" s="111">
        <f>+VLOOKUP(I1230,'Selectable Table'!AB:AC,2,0)</f>
        <v>0</v>
      </c>
    </row>
    <row r="1231" spans="1:17" x14ac:dyDescent="0.25">
      <c r="A1231" s="111" t="str">
        <f>+VLOOKUP(C1231,'Selectable Table'!D:EB,2,0)</f>
        <v>MERCK</v>
      </c>
      <c r="B1231" t="s">
        <v>221</v>
      </c>
      <c r="C1231" t="s">
        <v>133</v>
      </c>
      <c r="D1231" t="s">
        <v>336</v>
      </c>
      <c r="E1231" t="s">
        <v>105</v>
      </c>
      <c r="F1231" s="111">
        <f>+VLOOKUP(C1231,'Selectable Table'!O:P,2,0)</f>
        <v>40700</v>
      </c>
      <c r="G1231" s="111" t="str">
        <f>+VLOOKUP(F1231,'Selectable Table'!P:Q,2,0)</f>
        <v>Revenues - Third Parties</v>
      </c>
      <c r="I1231" t="s">
        <v>144</v>
      </c>
      <c r="J1231" s="111">
        <v>2026</v>
      </c>
      <c r="K1231" s="111">
        <v>7</v>
      </c>
      <c r="L1231" s="111" t="s">
        <v>94</v>
      </c>
      <c r="M1231">
        <v>198.701486375</v>
      </c>
      <c r="N1231">
        <v>1</v>
      </c>
      <c r="O1231">
        <v>198.701486375</v>
      </c>
      <c r="P1231" t="s">
        <v>615</v>
      </c>
      <c r="Q1231" s="111">
        <f>+VLOOKUP(I1231,'Selectable Table'!AB:AC,2,0)</f>
        <v>0</v>
      </c>
    </row>
    <row r="1232" spans="1:17" x14ac:dyDescent="0.25">
      <c r="A1232" s="111" t="str">
        <f>+VLOOKUP(C1232,'Selectable Table'!D:EB,2,0)</f>
        <v>MERCK</v>
      </c>
      <c r="B1232" t="s">
        <v>221</v>
      </c>
      <c r="C1232" t="s">
        <v>133</v>
      </c>
      <c r="D1232" t="s">
        <v>336</v>
      </c>
      <c r="E1232" t="s">
        <v>93</v>
      </c>
      <c r="F1232" s="111">
        <f>+VLOOKUP(C1232,'Selectable Table'!O:P,2,0)</f>
        <v>40700</v>
      </c>
      <c r="G1232" s="111" t="str">
        <f>+VLOOKUP(F1232,'Selectable Table'!P:Q,2,0)</f>
        <v>Revenues - Third Parties</v>
      </c>
      <c r="I1232" t="s">
        <v>619</v>
      </c>
      <c r="J1232" s="111">
        <v>2026</v>
      </c>
      <c r="K1232" s="111">
        <v>7</v>
      </c>
      <c r="L1232" s="111" t="s">
        <v>94</v>
      </c>
      <c r="M1232">
        <v>374.79164100000003</v>
      </c>
      <c r="N1232">
        <v>1</v>
      </c>
      <c r="O1232">
        <v>374.79164100000003</v>
      </c>
      <c r="P1232" t="s">
        <v>615</v>
      </c>
      <c r="Q1232" s="111">
        <f>+VLOOKUP(I1232,'Selectable Table'!AB:AC,2,0)</f>
        <v>1</v>
      </c>
    </row>
    <row r="1233" spans="1:17" x14ac:dyDescent="0.25">
      <c r="A1233" s="111" t="str">
        <f>+VLOOKUP(C1233,'Selectable Table'!D:EB,2,0)</f>
        <v>MERCK</v>
      </c>
      <c r="B1233" t="s">
        <v>221</v>
      </c>
      <c r="C1233" t="s">
        <v>133</v>
      </c>
      <c r="D1233" t="s">
        <v>336</v>
      </c>
      <c r="E1233" t="s">
        <v>103</v>
      </c>
      <c r="F1233" s="111">
        <f>+VLOOKUP(C1233,'Selectable Table'!O:P,2,0)</f>
        <v>40700</v>
      </c>
      <c r="G1233" s="111" t="str">
        <f>+VLOOKUP(F1233,'Selectable Table'!P:Q,2,0)</f>
        <v>Revenues - Third Parties</v>
      </c>
      <c r="I1233" t="s">
        <v>675</v>
      </c>
      <c r="J1233" s="111">
        <v>2026</v>
      </c>
      <c r="K1233" s="111">
        <v>7</v>
      </c>
      <c r="L1233" s="111" t="s">
        <v>94</v>
      </c>
      <c r="M1233">
        <v>5.6822237500000004</v>
      </c>
      <c r="N1233">
        <v>1</v>
      </c>
      <c r="O1233">
        <v>5.6822237500000004</v>
      </c>
      <c r="P1233" t="s">
        <v>615</v>
      </c>
      <c r="Q1233" s="111">
        <f>+VLOOKUP(I1233,'Selectable Table'!AB:AC,2,0)</f>
        <v>0</v>
      </c>
    </row>
    <row r="1234" spans="1:17" x14ac:dyDescent="0.25">
      <c r="A1234" s="111" t="str">
        <f>+VLOOKUP(C1234,'Selectable Table'!D:EB,2,0)</f>
        <v>MERCK</v>
      </c>
      <c r="B1234" t="s">
        <v>222</v>
      </c>
      <c r="C1234" t="s">
        <v>133</v>
      </c>
      <c r="D1234" t="s">
        <v>336</v>
      </c>
      <c r="E1234" t="s">
        <v>102</v>
      </c>
      <c r="F1234" s="111">
        <f>+VLOOKUP(C1234,'Selectable Table'!O:P,2,0)</f>
        <v>40700</v>
      </c>
      <c r="G1234" s="111" t="str">
        <f>+VLOOKUP(F1234,'Selectable Table'!P:Q,2,0)</f>
        <v>Revenues - Third Parties</v>
      </c>
      <c r="I1234" t="s">
        <v>125</v>
      </c>
      <c r="J1234" s="111">
        <v>2026</v>
      </c>
      <c r="K1234" s="111">
        <v>7</v>
      </c>
      <c r="L1234" s="111" t="s">
        <v>94</v>
      </c>
      <c r="M1234">
        <v>217.90348387499998</v>
      </c>
      <c r="N1234">
        <v>1</v>
      </c>
      <c r="O1234">
        <v>217.90348387499998</v>
      </c>
      <c r="P1234" t="s">
        <v>615</v>
      </c>
      <c r="Q1234" s="111">
        <f>+VLOOKUP(I1234,'Selectable Table'!AB:AC,2,0)</f>
        <v>1</v>
      </c>
    </row>
    <row r="1235" spans="1:17" x14ac:dyDescent="0.25">
      <c r="A1235" s="111" t="str">
        <f>+VLOOKUP(C1235,'Selectable Table'!D:EB,2,0)</f>
        <v>MERCK</v>
      </c>
      <c r="B1235" t="s">
        <v>222</v>
      </c>
      <c r="C1235" t="s">
        <v>133</v>
      </c>
      <c r="D1235" t="s">
        <v>336</v>
      </c>
      <c r="E1235" t="s">
        <v>102</v>
      </c>
      <c r="F1235" s="111">
        <f>+VLOOKUP(C1235,'Selectable Table'!O:P,2,0)</f>
        <v>40700</v>
      </c>
      <c r="G1235" s="111" t="str">
        <f>+VLOOKUP(F1235,'Selectable Table'!P:Q,2,0)</f>
        <v>Revenues - Third Parties</v>
      </c>
      <c r="I1235" t="s">
        <v>186</v>
      </c>
      <c r="J1235" s="111">
        <v>2026</v>
      </c>
      <c r="K1235" s="111">
        <v>7</v>
      </c>
      <c r="L1235" s="111" t="s">
        <v>94</v>
      </c>
      <c r="M1235">
        <v>507.86344306249998</v>
      </c>
      <c r="N1235">
        <v>1</v>
      </c>
      <c r="O1235">
        <v>507.86344306249998</v>
      </c>
      <c r="P1235" t="s">
        <v>615</v>
      </c>
      <c r="Q1235" s="111">
        <f>+VLOOKUP(I1235,'Selectable Table'!AB:AC,2,0)</f>
        <v>1</v>
      </c>
    </row>
    <row r="1236" spans="1:17" x14ac:dyDescent="0.25">
      <c r="A1236" s="111" t="str">
        <f>+VLOOKUP(C1236,'Selectable Table'!D:EB,2,0)</f>
        <v>MERCK</v>
      </c>
      <c r="B1236" t="s">
        <v>222</v>
      </c>
      <c r="C1236" t="s">
        <v>133</v>
      </c>
      <c r="D1236" t="s">
        <v>336</v>
      </c>
      <c r="E1236" t="s">
        <v>93</v>
      </c>
      <c r="F1236" s="111">
        <f>+VLOOKUP(C1236,'Selectable Table'!O:P,2,0)</f>
        <v>40700</v>
      </c>
      <c r="G1236" s="111" t="str">
        <f>+VLOOKUP(F1236,'Selectable Table'!P:Q,2,0)</f>
        <v>Revenues - Third Parties</v>
      </c>
      <c r="I1236" t="s">
        <v>658</v>
      </c>
      <c r="J1236" s="111">
        <v>2026</v>
      </c>
      <c r="K1236" s="111">
        <v>7</v>
      </c>
      <c r="L1236" s="111" t="s">
        <v>94</v>
      </c>
      <c r="M1236">
        <v>1092.5446730625001</v>
      </c>
      <c r="N1236">
        <v>1</v>
      </c>
      <c r="O1236">
        <v>1092.5446730625001</v>
      </c>
      <c r="P1236" t="s">
        <v>615</v>
      </c>
      <c r="Q1236" s="111">
        <f>+VLOOKUP(I1236,'Selectable Table'!AB:AC,2,0)</f>
        <v>0</v>
      </c>
    </row>
    <row r="1237" spans="1:17" x14ac:dyDescent="0.25">
      <c r="A1237" s="111" t="str">
        <f>+VLOOKUP(C1237,'Selectable Table'!D:EB,2,0)</f>
        <v>MERCK</v>
      </c>
      <c r="B1237" t="s">
        <v>222</v>
      </c>
      <c r="C1237" t="s">
        <v>133</v>
      </c>
      <c r="D1237" t="s">
        <v>336</v>
      </c>
      <c r="E1237" t="s">
        <v>93</v>
      </c>
      <c r="F1237" s="111">
        <f>+VLOOKUP(C1237,'Selectable Table'!O:P,2,0)</f>
        <v>40700</v>
      </c>
      <c r="G1237" s="111" t="str">
        <f>+VLOOKUP(F1237,'Selectable Table'!P:Q,2,0)</f>
        <v>Revenues - Third Parties</v>
      </c>
      <c r="I1237" t="s">
        <v>191</v>
      </c>
      <c r="J1237" s="111">
        <v>2026</v>
      </c>
      <c r="K1237" s="111">
        <v>7</v>
      </c>
      <c r="L1237" s="111" t="s">
        <v>94</v>
      </c>
      <c r="M1237">
        <v>173.97401612499999</v>
      </c>
      <c r="N1237">
        <v>1</v>
      </c>
      <c r="O1237">
        <v>173.97401612499999</v>
      </c>
      <c r="P1237" t="s">
        <v>615</v>
      </c>
      <c r="Q1237" s="111">
        <f>+VLOOKUP(I1237,'Selectable Table'!AB:AC,2,0)</f>
        <v>1</v>
      </c>
    </row>
    <row r="1238" spans="1:17" x14ac:dyDescent="0.25">
      <c r="A1238" s="111" t="str">
        <f>+VLOOKUP(C1238,'Selectable Table'!D:EB,2,0)</f>
        <v>MERCK</v>
      </c>
      <c r="B1238" t="s">
        <v>222</v>
      </c>
      <c r="C1238" t="s">
        <v>133</v>
      </c>
      <c r="D1238" t="s">
        <v>336</v>
      </c>
      <c r="E1238" t="s">
        <v>93</v>
      </c>
      <c r="F1238" s="111">
        <f>+VLOOKUP(C1238,'Selectable Table'!O:P,2,0)</f>
        <v>40700</v>
      </c>
      <c r="G1238" s="111" t="str">
        <f>+VLOOKUP(F1238,'Selectable Table'!P:Q,2,0)</f>
        <v>Revenues - Third Parties</v>
      </c>
      <c r="I1238" t="s">
        <v>168</v>
      </c>
      <c r="J1238" s="111">
        <v>2026</v>
      </c>
      <c r="K1238" s="111">
        <v>7</v>
      </c>
      <c r="L1238" s="111" t="s">
        <v>94</v>
      </c>
      <c r="M1238">
        <v>123.0005503125</v>
      </c>
      <c r="N1238">
        <v>1</v>
      </c>
      <c r="O1238">
        <v>123.0005503125</v>
      </c>
      <c r="P1238" t="s">
        <v>615</v>
      </c>
      <c r="Q1238" s="111">
        <f>+VLOOKUP(I1238,'Selectable Table'!AB:AC,2,0)</f>
        <v>0</v>
      </c>
    </row>
    <row r="1239" spans="1:17" x14ac:dyDescent="0.25">
      <c r="A1239" s="111" t="str">
        <f>+VLOOKUP(C1239,'Selectable Table'!D:EB,2,0)</f>
        <v>MERCK</v>
      </c>
      <c r="B1239" t="s">
        <v>222</v>
      </c>
      <c r="C1239" t="s">
        <v>133</v>
      </c>
      <c r="D1239" t="s">
        <v>336</v>
      </c>
      <c r="E1239" t="s">
        <v>93</v>
      </c>
      <c r="F1239" s="111">
        <f>+VLOOKUP(C1239,'Selectable Table'!O:P,2,0)</f>
        <v>40700</v>
      </c>
      <c r="G1239" s="111" t="str">
        <f>+VLOOKUP(F1239,'Selectable Table'!P:Q,2,0)</f>
        <v>Revenues - Third Parties</v>
      </c>
      <c r="I1239" t="s">
        <v>142</v>
      </c>
      <c r="J1239" s="111">
        <v>2026</v>
      </c>
      <c r="K1239" s="111">
        <v>7</v>
      </c>
      <c r="L1239" s="111" t="s">
        <v>94</v>
      </c>
      <c r="M1239">
        <v>123.0005503125</v>
      </c>
      <c r="N1239">
        <v>1</v>
      </c>
      <c r="O1239">
        <v>123.0005503125</v>
      </c>
      <c r="P1239" t="s">
        <v>615</v>
      </c>
      <c r="Q1239" s="111">
        <f>+VLOOKUP(I1239,'Selectable Table'!AB:AC,2,0)</f>
        <v>0</v>
      </c>
    </row>
    <row r="1240" spans="1:17" x14ac:dyDescent="0.25">
      <c r="A1240" s="111" t="str">
        <f>+VLOOKUP(C1240,'Selectable Table'!D:EB,2,0)</f>
        <v>MERCK</v>
      </c>
      <c r="B1240" t="s">
        <v>222</v>
      </c>
      <c r="C1240" t="s">
        <v>133</v>
      </c>
      <c r="D1240" t="s">
        <v>336</v>
      </c>
      <c r="E1240" t="s">
        <v>93</v>
      </c>
      <c r="F1240" s="111">
        <f>+VLOOKUP(C1240,'Selectable Table'!O:P,2,0)</f>
        <v>40700</v>
      </c>
      <c r="G1240" s="111" t="str">
        <f>+VLOOKUP(F1240,'Selectable Table'!P:Q,2,0)</f>
        <v>Revenues - Third Parties</v>
      </c>
      <c r="I1240" t="s">
        <v>253</v>
      </c>
      <c r="J1240" s="111">
        <v>2026</v>
      </c>
      <c r="K1240" s="111">
        <v>7</v>
      </c>
      <c r="L1240" s="111" t="s">
        <v>94</v>
      </c>
      <c r="M1240">
        <v>304.50841137499998</v>
      </c>
      <c r="N1240">
        <v>1</v>
      </c>
      <c r="O1240">
        <v>304.50841137499998</v>
      </c>
      <c r="P1240" t="s">
        <v>615</v>
      </c>
      <c r="Q1240" s="111">
        <f>+VLOOKUP(I1240,'Selectable Table'!AB:AC,2,0)</f>
        <v>0</v>
      </c>
    </row>
    <row r="1241" spans="1:17" x14ac:dyDescent="0.25">
      <c r="A1241" s="111" t="str">
        <f>+VLOOKUP(C1241,'Selectable Table'!D:EB,2,0)</f>
        <v>MERCK</v>
      </c>
      <c r="B1241" t="s">
        <v>222</v>
      </c>
      <c r="C1241" t="s">
        <v>133</v>
      </c>
      <c r="D1241" t="s">
        <v>336</v>
      </c>
      <c r="E1241" t="s">
        <v>104</v>
      </c>
      <c r="F1241" s="111">
        <f>+VLOOKUP(C1241,'Selectable Table'!O:P,2,0)</f>
        <v>40700</v>
      </c>
      <c r="G1241" s="111" t="str">
        <f>+VLOOKUP(F1241,'Selectable Table'!P:Q,2,0)</f>
        <v>Revenues - Third Parties</v>
      </c>
      <c r="I1241" t="s">
        <v>120</v>
      </c>
      <c r="J1241" s="111">
        <v>2026</v>
      </c>
      <c r="K1241" s="111">
        <v>7</v>
      </c>
      <c r="L1241" s="111" t="s">
        <v>94</v>
      </c>
      <c r="M1241">
        <v>132.45459499999998</v>
      </c>
      <c r="N1241">
        <v>1</v>
      </c>
      <c r="O1241">
        <v>132.45459499999998</v>
      </c>
      <c r="P1241" t="s">
        <v>615</v>
      </c>
      <c r="Q1241" s="111">
        <f>+VLOOKUP(I1241,'Selectable Table'!AB:AC,2,0)</f>
        <v>0</v>
      </c>
    </row>
    <row r="1242" spans="1:17" x14ac:dyDescent="0.25">
      <c r="A1242" s="111" t="str">
        <f>+VLOOKUP(C1242,'Selectable Table'!D:EB,2,0)</f>
        <v>MERCK</v>
      </c>
      <c r="B1242" t="s">
        <v>222</v>
      </c>
      <c r="C1242" t="s">
        <v>133</v>
      </c>
      <c r="D1242" t="s">
        <v>336</v>
      </c>
      <c r="E1242" t="s">
        <v>105</v>
      </c>
      <c r="F1242" s="111">
        <f>+VLOOKUP(C1242,'Selectable Table'!O:P,2,0)</f>
        <v>40700</v>
      </c>
      <c r="G1242" s="111" t="str">
        <f>+VLOOKUP(F1242,'Selectable Table'!P:Q,2,0)</f>
        <v>Revenues - Third Parties</v>
      </c>
      <c r="I1242" t="s">
        <v>144</v>
      </c>
      <c r="J1242" s="111">
        <v>2026</v>
      </c>
      <c r="K1242" s="111">
        <v>7</v>
      </c>
      <c r="L1242" s="111" t="s">
        <v>94</v>
      </c>
      <c r="M1242">
        <v>198.701486375</v>
      </c>
      <c r="N1242">
        <v>1</v>
      </c>
      <c r="O1242">
        <v>198.701486375</v>
      </c>
      <c r="P1242" t="s">
        <v>615</v>
      </c>
      <c r="Q1242" s="111">
        <f>+VLOOKUP(I1242,'Selectable Table'!AB:AC,2,0)</f>
        <v>0</v>
      </c>
    </row>
    <row r="1243" spans="1:17" x14ac:dyDescent="0.25">
      <c r="A1243" s="111" t="str">
        <f>+VLOOKUP(C1243,'Selectable Table'!D:EB,2,0)</f>
        <v>MERCK</v>
      </c>
      <c r="B1243" t="s">
        <v>222</v>
      </c>
      <c r="C1243" t="s">
        <v>133</v>
      </c>
      <c r="D1243" t="s">
        <v>336</v>
      </c>
      <c r="E1243" t="s">
        <v>93</v>
      </c>
      <c r="F1243" s="111">
        <f>+VLOOKUP(C1243,'Selectable Table'!O:P,2,0)</f>
        <v>40700</v>
      </c>
      <c r="G1243" s="111" t="str">
        <f>+VLOOKUP(F1243,'Selectable Table'!P:Q,2,0)</f>
        <v>Revenues - Third Parties</v>
      </c>
      <c r="I1243" t="s">
        <v>619</v>
      </c>
      <c r="J1243" s="111">
        <v>2026</v>
      </c>
      <c r="K1243" s="111">
        <v>7</v>
      </c>
      <c r="L1243" s="111" t="s">
        <v>94</v>
      </c>
      <c r="M1243">
        <v>124.93054699999999</v>
      </c>
      <c r="N1243">
        <v>1</v>
      </c>
      <c r="O1243">
        <v>124.93054699999999</v>
      </c>
      <c r="P1243" t="s">
        <v>615</v>
      </c>
      <c r="Q1243" s="111">
        <f>+VLOOKUP(I1243,'Selectable Table'!AB:AC,2,0)</f>
        <v>1</v>
      </c>
    </row>
    <row r="1244" spans="1:17" x14ac:dyDescent="0.25">
      <c r="A1244" s="111" t="str">
        <f>+VLOOKUP(C1244,'Selectable Table'!D:EB,2,0)</f>
        <v>MERCK</v>
      </c>
      <c r="B1244" t="s">
        <v>223</v>
      </c>
      <c r="C1244" t="s">
        <v>133</v>
      </c>
      <c r="D1244" t="s">
        <v>336</v>
      </c>
      <c r="E1244" t="s">
        <v>93</v>
      </c>
      <c r="F1244" s="111">
        <f>+VLOOKUP(C1244,'Selectable Table'!O:P,2,0)</f>
        <v>40700</v>
      </c>
      <c r="G1244" s="111" t="str">
        <f>+VLOOKUP(F1244,'Selectable Table'!P:Q,2,0)</f>
        <v>Revenues - Third Parties</v>
      </c>
      <c r="I1244" t="s">
        <v>658</v>
      </c>
      <c r="J1244" s="111">
        <v>2026</v>
      </c>
      <c r="K1244" s="111">
        <v>7</v>
      </c>
      <c r="L1244" s="111" t="s">
        <v>94</v>
      </c>
      <c r="M1244">
        <v>485.57541025000006</v>
      </c>
      <c r="N1244">
        <v>1</v>
      </c>
      <c r="O1244">
        <v>485.57541025000006</v>
      </c>
      <c r="P1244" t="s">
        <v>615</v>
      </c>
      <c r="Q1244" s="111">
        <f>+VLOOKUP(I1244,'Selectable Table'!AB:AC,2,0)</f>
        <v>0</v>
      </c>
    </row>
    <row r="1245" spans="1:17" x14ac:dyDescent="0.25">
      <c r="A1245" s="111" t="str">
        <f>+VLOOKUP(C1245,'Selectable Table'!D:EB,2,0)</f>
        <v>MERCK</v>
      </c>
      <c r="B1245" t="s">
        <v>223</v>
      </c>
      <c r="C1245" t="s">
        <v>133</v>
      </c>
      <c r="D1245" t="s">
        <v>336</v>
      </c>
      <c r="E1245" t="s">
        <v>105</v>
      </c>
      <c r="F1245" s="111">
        <f>+VLOOKUP(C1245,'Selectable Table'!O:P,2,0)</f>
        <v>40700</v>
      </c>
      <c r="G1245" s="111" t="str">
        <f>+VLOOKUP(F1245,'Selectable Table'!P:Q,2,0)</f>
        <v>Revenues - Third Parties</v>
      </c>
      <c r="I1245" t="s">
        <v>670</v>
      </c>
      <c r="J1245" s="111">
        <v>2026</v>
      </c>
      <c r="K1245" s="111">
        <v>7</v>
      </c>
      <c r="L1245" s="111" t="s">
        <v>94</v>
      </c>
      <c r="M1245">
        <v>99.350743187500001</v>
      </c>
      <c r="N1245">
        <v>1</v>
      </c>
      <c r="O1245">
        <v>99.350743187500001</v>
      </c>
      <c r="P1245" t="s">
        <v>615</v>
      </c>
      <c r="Q1245" s="111">
        <f>+VLOOKUP(I1245,'Selectable Table'!AB:AC,2,0)</f>
        <v>0</v>
      </c>
    </row>
    <row r="1246" spans="1:17" x14ac:dyDescent="0.25">
      <c r="A1246" s="111" t="str">
        <f>+VLOOKUP(C1246,'Selectable Table'!D:EB,2,0)</f>
        <v>MERCK</v>
      </c>
      <c r="B1246" t="s">
        <v>223</v>
      </c>
      <c r="C1246" t="s">
        <v>133</v>
      </c>
      <c r="D1246" t="s">
        <v>336</v>
      </c>
      <c r="E1246" t="s">
        <v>93</v>
      </c>
      <c r="F1246" s="111">
        <f>+VLOOKUP(C1246,'Selectable Table'!O:P,2,0)</f>
        <v>40700</v>
      </c>
      <c r="G1246" s="111" t="str">
        <f>+VLOOKUP(F1246,'Selectable Table'!P:Q,2,0)</f>
        <v>Revenues - Third Parties</v>
      </c>
      <c r="I1246" t="s">
        <v>253</v>
      </c>
      <c r="J1246" s="111">
        <v>2026</v>
      </c>
      <c r="K1246" s="111">
        <v>7</v>
      </c>
      <c r="L1246" s="111" t="s">
        <v>94</v>
      </c>
      <c r="M1246">
        <v>304.50841137499998</v>
      </c>
      <c r="N1246">
        <v>1</v>
      </c>
      <c r="O1246">
        <v>304.50841137499998</v>
      </c>
      <c r="P1246" t="s">
        <v>615</v>
      </c>
      <c r="Q1246" s="111">
        <f>+VLOOKUP(I1246,'Selectable Table'!AB:AC,2,0)</f>
        <v>0</v>
      </c>
    </row>
    <row r="1247" spans="1:17" x14ac:dyDescent="0.25">
      <c r="A1247" s="111" t="str">
        <f>+VLOOKUP(C1247,'Selectable Table'!D:EB,2,0)</f>
        <v>MERCK</v>
      </c>
      <c r="B1247" t="s">
        <v>223</v>
      </c>
      <c r="C1247" t="s">
        <v>133</v>
      </c>
      <c r="D1247" t="s">
        <v>336</v>
      </c>
      <c r="E1247" t="s">
        <v>105</v>
      </c>
      <c r="F1247" s="111">
        <f>+VLOOKUP(C1247,'Selectable Table'!O:P,2,0)</f>
        <v>40700</v>
      </c>
      <c r="G1247" s="111" t="str">
        <f>+VLOOKUP(F1247,'Selectable Table'!P:Q,2,0)</f>
        <v>Revenues - Third Parties</v>
      </c>
      <c r="I1247" t="s">
        <v>144</v>
      </c>
      <c r="J1247" s="111">
        <v>2026</v>
      </c>
      <c r="K1247" s="111">
        <v>7</v>
      </c>
      <c r="L1247" s="111" t="s">
        <v>94</v>
      </c>
      <c r="M1247">
        <v>99.350743187500001</v>
      </c>
      <c r="N1247">
        <v>1</v>
      </c>
      <c r="O1247">
        <v>99.350743187500001</v>
      </c>
      <c r="P1247" t="s">
        <v>615</v>
      </c>
      <c r="Q1247" s="111">
        <f>+VLOOKUP(I1247,'Selectable Table'!AB:AC,2,0)</f>
        <v>0</v>
      </c>
    </row>
    <row r="1248" spans="1:17" x14ac:dyDescent="0.25">
      <c r="A1248" s="111" t="str">
        <f>+VLOOKUP(C1248,'Selectable Table'!D:EB,2,0)</f>
        <v>MERCK</v>
      </c>
      <c r="B1248" t="s">
        <v>225</v>
      </c>
      <c r="C1248" t="s">
        <v>133</v>
      </c>
      <c r="D1248" t="s">
        <v>336</v>
      </c>
      <c r="E1248" t="s">
        <v>93</v>
      </c>
      <c r="F1248" s="111">
        <f>+VLOOKUP(C1248,'Selectable Table'!O:P,2,0)</f>
        <v>40700</v>
      </c>
      <c r="G1248" s="111" t="str">
        <f>+VLOOKUP(F1248,'Selectable Table'!P:Q,2,0)</f>
        <v>Revenues - Third Parties</v>
      </c>
      <c r="I1248" t="s">
        <v>658</v>
      </c>
      <c r="J1248" s="111">
        <v>2026</v>
      </c>
      <c r="K1248" s="111">
        <v>7</v>
      </c>
      <c r="L1248" s="111" t="s">
        <v>94</v>
      </c>
      <c r="M1248">
        <v>971.15082050000012</v>
      </c>
      <c r="N1248">
        <v>1</v>
      </c>
      <c r="O1248">
        <v>971.15082050000012</v>
      </c>
      <c r="P1248" t="s">
        <v>615</v>
      </c>
      <c r="Q1248" s="111">
        <f>+VLOOKUP(I1248,'Selectable Table'!AB:AC,2,0)</f>
        <v>0</v>
      </c>
    </row>
    <row r="1249" spans="1:17" x14ac:dyDescent="0.25">
      <c r="A1249" s="111" t="str">
        <f>+VLOOKUP(C1249,'Selectable Table'!D:EB,2,0)</f>
        <v>MERCK</v>
      </c>
      <c r="B1249" t="s">
        <v>225</v>
      </c>
      <c r="C1249" t="s">
        <v>133</v>
      </c>
      <c r="D1249" t="s">
        <v>336</v>
      </c>
      <c r="E1249" t="s">
        <v>105</v>
      </c>
      <c r="F1249" s="111">
        <f>+VLOOKUP(C1249,'Selectable Table'!O:P,2,0)</f>
        <v>40700</v>
      </c>
      <c r="G1249" s="111" t="str">
        <f>+VLOOKUP(F1249,'Selectable Table'!P:Q,2,0)</f>
        <v>Revenues - Third Parties</v>
      </c>
      <c r="I1249" t="s">
        <v>670</v>
      </c>
      <c r="J1249" s="111">
        <v>2026</v>
      </c>
      <c r="K1249" s="111">
        <v>7</v>
      </c>
      <c r="L1249" s="111" t="s">
        <v>94</v>
      </c>
      <c r="M1249">
        <v>198.701486375</v>
      </c>
      <c r="N1249">
        <v>1</v>
      </c>
      <c r="O1249">
        <v>198.701486375</v>
      </c>
      <c r="P1249" t="s">
        <v>615</v>
      </c>
      <c r="Q1249" s="111">
        <f>+VLOOKUP(I1249,'Selectable Table'!AB:AC,2,0)</f>
        <v>0</v>
      </c>
    </row>
    <row r="1250" spans="1:17" x14ac:dyDescent="0.25">
      <c r="A1250" s="111" t="str">
        <f>+VLOOKUP(C1250,'Selectable Table'!D:EB,2,0)</f>
        <v>MERCK</v>
      </c>
      <c r="B1250" t="s">
        <v>225</v>
      </c>
      <c r="C1250" t="s">
        <v>133</v>
      </c>
      <c r="D1250" t="s">
        <v>336</v>
      </c>
      <c r="E1250" t="s">
        <v>93</v>
      </c>
      <c r="F1250" s="111">
        <f>+VLOOKUP(C1250,'Selectable Table'!O:P,2,0)</f>
        <v>40700</v>
      </c>
      <c r="G1250" s="111" t="str">
        <f>+VLOOKUP(F1250,'Selectable Table'!P:Q,2,0)</f>
        <v>Revenues - Third Parties</v>
      </c>
      <c r="I1250" t="s">
        <v>253</v>
      </c>
      <c r="J1250" s="111">
        <v>2026</v>
      </c>
      <c r="K1250" s="111">
        <v>7</v>
      </c>
      <c r="L1250" s="111" t="s">
        <v>94</v>
      </c>
      <c r="M1250">
        <v>304.50841137499998</v>
      </c>
      <c r="N1250">
        <v>1</v>
      </c>
      <c r="O1250">
        <v>304.50841137499998</v>
      </c>
      <c r="P1250" t="s">
        <v>615</v>
      </c>
      <c r="Q1250" s="111">
        <f>+VLOOKUP(I1250,'Selectable Table'!AB:AC,2,0)</f>
        <v>0</v>
      </c>
    </row>
    <row r="1251" spans="1:17" x14ac:dyDescent="0.25">
      <c r="A1251" s="111" t="str">
        <f>+VLOOKUP(C1251,'Selectable Table'!D:EB,2,0)</f>
        <v>MERCK</v>
      </c>
      <c r="B1251" t="s">
        <v>226</v>
      </c>
      <c r="C1251" t="s">
        <v>133</v>
      </c>
      <c r="D1251" t="s">
        <v>336</v>
      </c>
      <c r="E1251" t="s">
        <v>102</v>
      </c>
      <c r="F1251" s="111">
        <f>+VLOOKUP(C1251,'Selectable Table'!O:P,2,0)</f>
        <v>40700</v>
      </c>
      <c r="G1251" s="111" t="str">
        <f>+VLOOKUP(F1251,'Selectable Table'!P:Q,2,0)</f>
        <v>Revenues - Third Parties</v>
      </c>
      <c r="I1251" t="s">
        <v>125</v>
      </c>
      <c r="J1251" s="111">
        <v>2026</v>
      </c>
      <c r="K1251" s="111">
        <v>7</v>
      </c>
      <c r="L1251" s="111" t="s">
        <v>94</v>
      </c>
      <c r="M1251">
        <v>217.90348387499998</v>
      </c>
      <c r="N1251">
        <v>1</v>
      </c>
      <c r="O1251">
        <v>217.90348387499998</v>
      </c>
      <c r="P1251" t="s">
        <v>615</v>
      </c>
      <c r="Q1251" s="111">
        <f>+VLOOKUP(I1251,'Selectable Table'!AB:AC,2,0)</f>
        <v>1</v>
      </c>
    </row>
    <row r="1252" spans="1:17" x14ac:dyDescent="0.25">
      <c r="A1252" s="111" t="str">
        <f>+VLOOKUP(C1252,'Selectable Table'!D:EB,2,0)</f>
        <v>MERCK</v>
      </c>
      <c r="B1252" t="s">
        <v>226</v>
      </c>
      <c r="C1252" t="s">
        <v>133</v>
      </c>
      <c r="D1252" t="s">
        <v>336</v>
      </c>
      <c r="E1252" t="s">
        <v>102</v>
      </c>
      <c r="F1252" s="111">
        <f>+VLOOKUP(C1252,'Selectable Table'!O:P,2,0)</f>
        <v>40700</v>
      </c>
      <c r="G1252" s="111" t="str">
        <f>+VLOOKUP(F1252,'Selectable Table'!P:Q,2,0)</f>
        <v>Revenues - Third Parties</v>
      </c>
      <c r="I1252" t="s">
        <v>186</v>
      </c>
      <c r="J1252" s="111">
        <v>2026</v>
      </c>
      <c r="K1252" s="111">
        <v>7</v>
      </c>
      <c r="L1252" s="111" t="s">
        <v>94</v>
      </c>
      <c r="M1252">
        <v>120.18882925</v>
      </c>
      <c r="N1252">
        <v>1</v>
      </c>
      <c r="O1252">
        <v>120.18882925</v>
      </c>
      <c r="P1252" t="s">
        <v>615</v>
      </c>
      <c r="Q1252" s="111">
        <f>+VLOOKUP(I1252,'Selectable Table'!AB:AC,2,0)</f>
        <v>1</v>
      </c>
    </row>
    <row r="1253" spans="1:17" x14ac:dyDescent="0.25">
      <c r="A1253" s="111" t="str">
        <f>+VLOOKUP(C1253,'Selectable Table'!D:EB,2,0)</f>
        <v>MERCK</v>
      </c>
      <c r="B1253" t="s">
        <v>226</v>
      </c>
      <c r="C1253" t="s">
        <v>133</v>
      </c>
      <c r="D1253" t="s">
        <v>336</v>
      </c>
      <c r="E1253" t="s">
        <v>93</v>
      </c>
      <c r="F1253" s="111">
        <f>+VLOOKUP(C1253,'Selectable Table'!O:P,2,0)</f>
        <v>40700</v>
      </c>
      <c r="G1253" s="111" t="str">
        <f>+VLOOKUP(F1253,'Selectable Table'!P:Q,2,0)</f>
        <v>Revenues - Third Parties</v>
      </c>
      <c r="I1253" t="s">
        <v>658</v>
      </c>
      <c r="J1253" s="111">
        <v>2026</v>
      </c>
      <c r="K1253" s="111">
        <v>7</v>
      </c>
      <c r="L1253" s="111" t="s">
        <v>94</v>
      </c>
      <c r="M1253">
        <v>2670.6647563749998</v>
      </c>
      <c r="N1253">
        <v>1</v>
      </c>
      <c r="O1253">
        <v>2670.6647563749998</v>
      </c>
      <c r="P1253" t="s">
        <v>615</v>
      </c>
      <c r="Q1253" s="111">
        <f>+VLOOKUP(I1253,'Selectable Table'!AB:AC,2,0)</f>
        <v>0</v>
      </c>
    </row>
    <row r="1254" spans="1:17" x14ac:dyDescent="0.25">
      <c r="A1254" s="111" t="str">
        <f>+VLOOKUP(C1254,'Selectable Table'!D:EB,2,0)</f>
        <v>MERCK</v>
      </c>
      <c r="B1254" t="s">
        <v>226</v>
      </c>
      <c r="C1254" t="s">
        <v>133</v>
      </c>
      <c r="D1254" t="s">
        <v>336</v>
      </c>
      <c r="E1254" t="s">
        <v>102</v>
      </c>
      <c r="F1254" s="111">
        <f>+VLOOKUP(C1254,'Selectable Table'!O:P,2,0)</f>
        <v>40700</v>
      </c>
      <c r="G1254" s="111" t="str">
        <f>+VLOOKUP(F1254,'Selectable Table'!P:Q,2,0)</f>
        <v>Revenues - Third Parties</v>
      </c>
      <c r="I1254" t="s">
        <v>537</v>
      </c>
      <c r="J1254" s="111">
        <v>2026</v>
      </c>
      <c r="K1254" s="111">
        <v>7</v>
      </c>
      <c r="L1254" s="111" t="s">
        <v>94</v>
      </c>
      <c r="M1254">
        <v>23.297117375000003</v>
      </c>
      <c r="N1254">
        <v>1</v>
      </c>
      <c r="O1254">
        <v>23.297117375000003</v>
      </c>
      <c r="P1254" t="s">
        <v>615</v>
      </c>
      <c r="Q1254" s="111">
        <f>+VLOOKUP(I1254,'Selectable Table'!AB:AC,2,0)</f>
        <v>1</v>
      </c>
    </row>
    <row r="1255" spans="1:17" x14ac:dyDescent="0.25">
      <c r="A1255" s="111" t="str">
        <f>+VLOOKUP(C1255,'Selectable Table'!D:EB,2,0)</f>
        <v>MERCK</v>
      </c>
      <c r="B1255" t="s">
        <v>226</v>
      </c>
      <c r="C1255" t="s">
        <v>133</v>
      </c>
      <c r="D1255" t="s">
        <v>336</v>
      </c>
      <c r="E1255" t="s">
        <v>93</v>
      </c>
      <c r="F1255" s="111">
        <f>+VLOOKUP(C1255,'Selectable Table'!O:P,2,0)</f>
        <v>40700</v>
      </c>
      <c r="G1255" s="111" t="str">
        <f>+VLOOKUP(F1255,'Selectable Table'!P:Q,2,0)</f>
        <v>Revenues - Third Parties</v>
      </c>
      <c r="I1255" t="s">
        <v>142</v>
      </c>
      <c r="J1255" s="111">
        <v>2026</v>
      </c>
      <c r="K1255" s="111">
        <v>7</v>
      </c>
      <c r="L1255" s="111" t="s">
        <v>94</v>
      </c>
      <c r="M1255">
        <v>123.0005503125</v>
      </c>
      <c r="N1255">
        <v>1</v>
      </c>
      <c r="O1255">
        <v>123.0005503125</v>
      </c>
      <c r="P1255" t="s">
        <v>615</v>
      </c>
      <c r="Q1255" s="111">
        <f>+VLOOKUP(I1255,'Selectable Table'!AB:AC,2,0)</f>
        <v>0</v>
      </c>
    </row>
    <row r="1256" spans="1:17" x14ac:dyDescent="0.25">
      <c r="A1256" s="111" t="str">
        <f>+VLOOKUP(C1256,'Selectable Table'!D:EB,2,0)</f>
        <v>MERCK</v>
      </c>
      <c r="B1256" t="s">
        <v>226</v>
      </c>
      <c r="C1256" t="s">
        <v>133</v>
      </c>
      <c r="D1256" t="s">
        <v>336</v>
      </c>
      <c r="E1256" t="s">
        <v>93</v>
      </c>
      <c r="F1256" s="111">
        <f>+VLOOKUP(C1256,'Selectable Table'!O:P,2,0)</f>
        <v>40700</v>
      </c>
      <c r="G1256" s="111" t="str">
        <f>+VLOOKUP(F1256,'Selectable Table'!P:Q,2,0)</f>
        <v>Revenues - Third Parties</v>
      </c>
      <c r="I1256" t="s">
        <v>253</v>
      </c>
      <c r="J1256" s="111">
        <v>2026</v>
      </c>
      <c r="K1256" s="111">
        <v>7</v>
      </c>
      <c r="L1256" s="111" t="s">
        <v>94</v>
      </c>
      <c r="M1256">
        <v>304.50841137499998</v>
      </c>
      <c r="N1256">
        <v>1</v>
      </c>
      <c r="O1256">
        <v>304.50841137499998</v>
      </c>
      <c r="P1256" t="s">
        <v>615</v>
      </c>
      <c r="Q1256" s="111">
        <f>+VLOOKUP(I1256,'Selectable Table'!AB:AC,2,0)</f>
        <v>0</v>
      </c>
    </row>
    <row r="1257" spans="1:17" x14ac:dyDescent="0.25">
      <c r="A1257" s="111" t="str">
        <f>+VLOOKUP(C1257,'Selectable Table'!D:EB,2,0)</f>
        <v>MERCK</v>
      </c>
      <c r="B1257" t="s">
        <v>226</v>
      </c>
      <c r="C1257" t="s">
        <v>133</v>
      </c>
      <c r="D1257" t="s">
        <v>336</v>
      </c>
      <c r="E1257" t="s">
        <v>104</v>
      </c>
      <c r="F1257" s="111">
        <f>+VLOOKUP(C1257,'Selectable Table'!O:P,2,0)</f>
        <v>40700</v>
      </c>
      <c r="G1257" s="111" t="str">
        <f>+VLOOKUP(F1257,'Selectable Table'!P:Q,2,0)</f>
        <v>Revenues - Third Parties</v>
      </c>
      <c r="I1257" t="s">
        <v>120</v>
      </c>
      <c r="J1257" s="111">
        <v>2026</v>
      </c>
      <c r="K1257" s="111">
        <v>7</v>
      </c>
      <c r="L1257" s="111" t="s">
        <v>94</v>
      </c>
      <c r="M1257">
        <v>132.45459499999998</v>
      </c>
      <c r="N1257">
        <v>1</v>
      </c>
      <c r="O1257">
        <v>132.45459499999998</v>
      </c>
      <c r="P1257" t="s">
        <v>615</v>
      </c>
      <c r="Q1257" s="111">
        <f>+VLOOKUP(I1257,'Selectable Table'!AB:AC,2,0)</f>
        <v>0</v>
      </c>
    </row>
    <row r="1258" spans="1:17" x14ac:dyDescent="0.25">
      <c r="A1258" s="111" t="str">
        <f>+VLOOKUP(C1258,'Selectable Table'!D:EB,2,0)</f>
        <v>MERCK</v>
      </c>
      <c r="B1258" t="s">
        <v>227</v>
      </c>
      <c r="C1258" t="s">
        <v>133</v>
      </c>
      <c r="D1258" t="s">
        <v>336</v>
      </c>
      <c r="E1258" t="s">
        <v>93</v>
      </c>
      <c r="F1258" s="111">
        <f>+VLOOKUP(C1258,'Selectable Table'!O:P,2,0)</f>
        <v>40700</v>
      </c>
      <c r="G1258" s="111" t="str">
        <f>+VLOOKUP(F1258,'Selectable Table'!P:Q,2,0)</f>
        <v>Revenues - Third Parties</v>
      </c>
      <c r="I1258" t="s">
        <v>658</v>
      </c>
      <c r="J1258" s="111">
        <v>2026</v>
      </c>
      <c r="K1258" s="111">
        <v>7</v>
      </c>
      <c r="L1258" s="111" t="s">
        <v>94</v>
      </c>
      <c r="M1258">
        <v>242.78770512500003</v>
      </c>
      <c r="N1258">
        <v>1</v>
      </c>
      <c r="O1258">
        <v>242.78770512500003</v>
      </c>
      <c r="P1258" t="s">
        <v>615</v>
      </c>
      <c r="Q1258" s="111">
        <f>+VLOOKUP(I1258,'Selectable Table'!AB:AC,2,0)</f>
        <v>0</v>
      </c>
    </row>
    <row r="1259" spans="1:17" x14ac:dyDescent="0.25">
      <c r="A1259" s="111" t="str">
        <f>+VLOOKUP(C1259,'Selectable Table'!D:EB,2,0)</f>
        <v>MERCK</v>
      </c>
      <c r="B1259" t="s">
        <v>227</v>
      </c>
      <c r="C1259" t="s">
        <v>133</v>
      </c>
      <c r="D1259" t="s">
        <v>336</v>
      </c>
      <c r="E1259" t="s">
        <v>105</v>
      </c>
      <c r="F1259" s="111">
        <f>+VLOOKUP(C1259,'Selectable Table'!O:P,2,0)</f>
        <v>40700</v>
      </c>
      <c r="G1259" s="111" t="str">
        <f>+VLOOKUP(F1259,'Selectable Table'!P:Q,2,0)</f>
        <v>Revenues - Third Parties</v>
      </c>
      <c r="I1259" t="s">
        <v>670</v>
      </c>
      <c r="J1259" s="111">
        <v>2026</v>
      </c>
      <c r="K1259" s="111">
        <v>7</v>
      </c>
      <c r="L1259" s="111" t="s">
        <v>94</v>
      </c>
      <c r="M1259">
        <v>99.350743187500001</v>
      </c>
      <c r="N1259">
        <v>1</v>
      </c>
      <c r="O1259">
        <v>99.350743187500001</v>
      </c>
      <c r="P1259" t="s">
        <v>615</v>
      </c>
      <c r="Q1259" s="111">
        <f>+VLOOKUP(I1259,'Selectable Table'!AB:AC,2,0)</f>
        <v>0</v>
      </c>
    </row>
    <row r="1260" spans="1:17" x14ac:dyDescent="0.25">
      <c r="A1260" s="111" t="str">
        <f>+VLOOKUP(C1260,'Selectable Table'!D:EB,2,0)</f>
        <v>MERCK</v>
      </c>
      <c r="B1260" t="s">
        <v>227</v>
      </c>
      <c r="C1260" t="s">
        <v>133</v>
      </c>
      <c r="D1260" t="s">
        <v>336</v>
      </c>
      <c r="E1260" t="s">
        <v>93</v>
      </c>
      <c r="F1260" s="111">
        <f>+VLOOKUP(C1260,'Selectable Table'!O:P,2,0)</f>
        <v>40700</v>
      </c>
      <c r="G1260" s="111" t="str">
        <f>+VLOOKUP(F1260,'Selectable Table'!P:Q,2,0)</f>
        <v>Revenues - Third Parties</v>
      </c>
      <c r="I1260" t="s">
        <v>253</v>
      </c>
      <c r="J1260" s="111">
        <v>2026</v>
      </c>
      <c r="K1260" s="111">
        <v>7</v>
      </c>
      <c r="L1260" s="111" t="s">
        <v>94</v>
      </c>
      <c r="M1260">
        <v>304.50841137499998</v>
      </c>
      <c r="N1260">
        <v>1</v>
      </c>
      <c r="O1260">
        <v>304.50841137499998</v>
      </c>
      <c r="P1260" t="s">
        <v>615</v>
      </c>
      <c r="Q1260" s="111">
        <f>+VLOOKUP(I1260,'Selectable Table'!AB:AC,2,0)</f>
        <v>0</v>
      </c>
    </row>
    <row r="1261" spans="1:17" x14ac:dyDescent="0.25">
      <c r="A1261" s="111" t="str">
        <f>+VLOOKUP(C1261,'Selectable Table'!D:EB,2,0)</f>
        <v>MERCK</v>
      </c>
      <c r="B1261" t="s">
        <v>227</v>
      </c>
      <c r="C1261" t="s">
        <v>133</v>
      </c>
      <c r="D1261" t="s">
        <v>336</v>
      </c>
      <c r="E1261" t="s">
        <v>105</v>
      </c>
      <c r="F1261" s="111">
        <f>+VLOOKUP(C1261,'Selectable Table'!O:P,2,0)</f>
        <v>40700</v>
      </c>
      <c r="G1261" s="111" t="str">
        <f>+VLOOKUP(F1261,'Selectable Table'!P:Q,2,0)</f>
        <v>Revenues - Third Parties</v>
      </c>
      <c r="I1261" t="s">
        <v>144</v>
      </c>
      <c r="J1261" s="111">
        <v>2026</v>
      </c>
      <c r="K1261" s="111">
        <v>7</v>
      </c>
      <c r="L1261" s="111" t="s">
        <v>94</v>
      </c>
      <c r="M1261">
        <v>99.350743187500001</v>
      </c>
      <c r="N1261">
        <v>1</v>
      </c>
      <c r="O1261">
        <v>99.350743187500001</v>
      </c>
      <c r="P1261" t="s">
        <v>615</v>
      </c>
      <c r="Q1261" s="111">
        <f>+VLOOKUP(I1261,'Selectable Table'!AB:AC,2,0)</f>
        <v>0</v>
      </c>
    </row>
    <row r="1262" spans="1:17" x14ac:dyDescent="0.25">
      <c r="A1262" s="111" t="str">
        <f>+VLOOKUP(C1262,'Selectable Table'!D:EB,2,0)</f>
        <v>MERCK</v>
      </c>
      <c r="B1262" t="s">
        <v>227</v>
      </c>
      <c r="C1262" t="s">
        <v>133</v>
      </c>
      <c r="D1262" t="s">
        <v>336</v>
      </c>
      <c r="E1262" t="s">
        <v>105</v>
      </c>
      <c r="F1262" s="111">
        <f>+VLOOKUP(C1262,'Selectable Table'!O:P,2,0)</f>
        <v>40700</v>
      </c>
      <c r="G1262" s="111" t="str">
        <f>+VLOOKUP(F1262,'Selectable Table'!P:Q,2,0)</f>
        <v>Revenues - Third Parties</v>
      </c>
      <c r="I1262" t="s">
        <v>682</v>
      </c>
      <c r="J1262" s="111">
        <v>2026</v>
      </c>
      <c r="K1262" s="111">
        <v>7</v>
      </c>
      <c r="L1262" s="111" t="s">
        <v>94</v>
      </c>
      <c r="M1262">
        <v>99.350743187500001</v>
      </c>
      <c r="N1262">
        <v>1</v>
      </c>
      <c r="O1262">
        <v>99.350743187500001</v>
      </c>
      <c r="P1262" t="s">
        <v>615</v>
      </c>
      <c r="Q1262" s="111">
        <f>+VLOOKUP(I1262,'Selectable Table'!AB:AC,2,0)</f>
        <v>0</v>
      </c>
    </row>
    <row r="1263" spans="1:17" x14ac:dyDescent="0.25">
      <c r="A1263" s="111" t="str">
        <f>+VLOOKUP(C1263,'Selectable Table'!D:EB,2,0)</f>
        <v>MERCK</v>
      </c>
      <c r="B1263" t="s">
        <v>392</v>
      </c>
      <c r="C1263" t="s">
        <v>133</v>
      </c>
      <c r="D1263" t="s">
        <v>336</v>
      </c>
      <c r="E1263" t="s">
        <v>93</v>
      </c>
      <c r="F1263" s="111">
        <f>+VLOOKUP(C1263,'Selectable Table'!O:P,2,0)</f>
        <v>40700</v>
      </c>
      <c r="G1263" s="111" t="str">
        <f>+VLOOKUP(F1263,'Selectable Table'!P:Q,2,0)</f>
        <v>Revenues - Third Parties</v>
      </c>
      <c r="I1263" t="s">
        <v>658</v>
      </c>
      <c r="J1263" s="111">
        <v>2026</v>
      </c>
      <c r="K1263" s="111">
        <v>7</v>
      </c>
      <c r="L1263" s="111" t="s">
        <v>94</v>
      </c>
      <c r="M1263">
        <v>728.36311537500001</v>
      </c>
      <c r="N1263">
        <v>1</v>
      </c>
      <c r="O1263">
        <v>728.36311537500001</v>
      </c>
      <c r="P1263" t="s">
        <v>615</v>
      </c>
      <c r="Q1263" s="111">
        <f>+VLOOKUP(I1263,'Selectable Table'!AB:AC,2,0)</f>
        <v>0</v>
      </c>
    </row>
    <row r="1264" spans="1:17" x14ac:dyDescent="0.25">
      <c r="A1264" s="111" t="str">
        <f>+VLOOKUP(C1264,'Selectable Table'!D:EB,2,0)</f>
        <v>MERCK</v>
      </c>
      <c r="B1264" t="s">
        <v>392</v>
      </c>
      <c r="C1264" t="s">
        <v>133</v>
      </c>
      <c r="D1264" t="s">
        <v>336</v>
      </c>
      <c r="E1264" t="s">
        <v>105</v>
      </c>
      <c r="F1264" s="111">
        <f>+VLOOKUP(C1264,'Selectable Table'!O:P,2,0)</f>
        <v>40700</v>
      </c>
      <c r="G1264" s="111" t="str">
        <f>+VLOOKUP(F1264,'Selectable Table'!P:Q,2,0)</f>
        <v>Revenues - Third Parties</v>
      </c>
      <c r="I1264" t="s">
        <v>670</v>
      </c>
      <c r="J1264" s="111">
        <v>2026</v>
      </c>
      <c r="K1264" s="111">
        <v>7</v>
      </c>
      <c r="L1264" s="111" t="s">
        <v>94</v>
      </c>
      <c r="M1264">
        <v>99.350743187500001</v>
      </c>
      <c r="N1264">
        <v>1</v>
      </c>
      <c r="O1264">
        <v>99.350743187500001</v>
      </c>
      <c r="P1264" t="s">
        <v>615</v>
      </c>
      <c r="Q1264" s="111">
        <f>+VLOOKUP(I1264,'Selectable Table'!AB:AC,2,0)</f>
        <v>0</v>
      </c>
    </row>
    <row r="1265" spans="1:17" x14ac:dyDescent="0.25">
      <c r="A1265" s="111" t="str">
        <f>+VLOOKUP(C1265,'Selectable Table'!D:EB,2,0)</f>
        <v>MERCK</v>
      </c>
      <c r="B1265" t="s">
        <v>392</v>
      </c>
      <c r="C1265" t="s">
        <v>133</v>
      </c>
      <c r="D1265" t="s">
        <v>336</v>
      </c>
      <c r="E1265" t="s">
        <v>93</v>
      </c>
      <c r="F1265" s="111">
        <f>+VLOOKUP(C1265,'Selectable Table'!O:P,2,0)</f>
        <v>40700</v>
      </c>
      <c r="G1265" s="111" t="str">
        <f>+VLOOKUP(F1265,'Selectable Table'!P:Q,2,0)</f>
        <v>Revenues - Third Parties</v>
      </c>
      <c r="I1265" t="s">
        <v>253</v>
      </c>
      <c r="J1265" s="111">
        <v>2026</v>
      </c>
      <c r="K1265" s="111">
        <v>7</v>
      </c>
      <c r="L1265" s="111" t="s">
        <v>94</v>
      </c>
      <c r="M1265">
        <v>304.50841137499998</v>
      </c>
      <c r="N1265">
        <v>1</v>
      </c>
      <c r="O1265">
        <v>304.50841137499998</v>
      </c>
      <c r="P1265" t="s">
        <v>615</v>
      </c>
      <c r="Q1265" s="111">
        <f>+VLOOKUP(I1265,'Selectable Table'!AB:AC,2,0)</f>
        <v>0</v>
      </c>
    </row>
    <row r="1266" spans="1:17" x14ac:dyDescent="0.25">
      <c r="A1266" s="111" t="str">
        <f>+VLOOKUP(C1266,'Selectable Table'!D:EB,2,0)</f>
        <v>MERCK</v>
      </c>
      <c r="B1266" t="s">
        <v>392</v>
      </c>
      <c r="C1266" t="s">
        <v>133</v>
      </c>
      <c r="D1266" t="s">
        <v>336</v>
      </c>
      <c r="E1266" t="s">
        <v>104</v>
      </c>
      <c r="F1266" s="111">
        <f>+VLOOKUP(C1266,'Selectable Table'!O:P,2,0)</f>
        <v>40700</v>
      </c>
      <c r="G1266" s="111" t="str">
        <f>+VLOOKUP(F1266,'Selectable Table'!P:Q,2,0)</f>
        <v>Revenues - Third Parties</v>
      </c>
      <c r="I1266" t="s">
        <v>699</v>
      </c>
      <c r="J1266" s="111">
        <v>2026</v>
      </c>
      <c r="K1266" s="111">
        <v>7</v>
      </c>
      <c r="L1266" s="111" t="s">
        <v>94</v>
      </c>
      <c r="M1266">
        <v>52.981838000000003</v>
      </c>
      <c r="N1266">
        <v>1</v>
      </c>
      <c r="O1266">
        <v>52.981838000000003</v>
      </c>
      <c r="P1266" t="s">
        <v>615</v>
      </c>
      <c r="Q1266" s="111">
        <f>+VLOOKUP(I1266,'Selectable Table'!AB:AC,2,0)</f>
        <v>0</v>
      </c>
    </row>
    <row r="1267" spans="1:17" x14ac:dyDescent="0.25">
      <c r="A1267" s="111" t="str">
        <f>+VLOOKUP(C1267,'Selectable Table'!D:EB,2,0)</f>
        <v>MERCK</v>
      </c>
      <c r="B1267" t="s">
        <v>392</v>
      </c>
      <c r="C1267" t="s">
        <v>133</v>
      </c>
      <c r="D1267" t="s">
        <v>336</v>
      </c>
      <c r="E1267" t="s">
        <v>104</v>
      </c>
      <c r="F1267" s="111">
        <f>+VLOOKUP(C1267,'Selectable Table'!O:P,2,0)</f>
        <v>40700</v>
      </c>
      <c r="G1267" s="111" t="str">
        <f>+VLOOKUP(F1267,'Selectable Table'!P:Q,2,0)</f>
        <v>Revenues - Third Parties</v>
      </c>
      <c r="I1267" t="s">
        <v>120</v>
      </c>
      <c r="J1267" s="111">
        <v>2026</v>
      </c>
      <c r="K1267" s="111">
        <v>7</v>
      </c>
      <c r="L1267" s="111" t="s">
        <v>94</v>
      </c>
      <c r="M1267">
        <v>132.45459499999998</v>
      </c>
      <c r="N1267">
        <v>1</v>
      </c>
      <c r="O1267">
        <v>132.45459499999998</v>
      </c>
      <c r="P1267" t="s">
        <v>615</v>
      </c>
      <c r="Q1267" s="111">
        <f>+VLOOKUP(I1267,'Selectable Table'!AB:AC,2,0)</f>
        <v>0</v>
      </c>
    </row>
    <row r="1268" spans="1:17" x14ac:dyDescent="0.25">
      <c r="A1268" s="111" t="str">
        <f>+VLOOKUP(C1268,'Selectable Table'!D:EB,2,0)</f>
        <v>MERCK</v>
      </c>
      <c r="B1268" t="s">
        <v>229</v>
      </c>
      <c r="C1268" t="s">
        <v>133</v>
      </c>
      <c r="D1268" t="s">
        <v>336</v>
      </c>
      <c r="E1268" t="s">
        <v>93</v>
      </c>
      <c r="F1268" s="111">
        <f>+VLOOKUP(C1268,'Selectable Table'!O:P,2,0)</f>
        <v>40700</v>
      </c>
      <c r="G1268" s="111" t="str">
        <f>+VLOOKUP(F1268,'Selectable Table'!P:Q,2,0)</f>
        <v>Revenues - Third Parties</v>
      </c>
      <c r="I1268" t="s">
        <v>658</v>
      </c>
      <c r="J1268" s="111">
        <v>2026</v>
      </c>
      <c r="K1268" s="111">
        <v>7</v>
      </c>
      <c r="L1268" s="111" t="s">
        <v>94</v>
      </c>
      <c r="M1268">
        <v>242.78770512500003</v>
      </c>
      <c r="N1268">
        <v>1</v>
      </c>
      <c r="O1268">
        <v>242.78770512500003</v>
      </c>
      <c r="P1268" t="s">
        <v>615</v>
      </c>
      <c r="Q1268" s="111">
        <f>+VLOOKUP(I1268,'Selectable Table'!AB:AC,2,0)</f>
        <v>0</v>
      </c>
    </row>
    <row r="1269" spans="1:17" x14ac:dyDescent="0.25">
      <c r="A1269" s="111" t="str">
        <f>+VLOOKUP(C1269,'Selectable Table'!D:EB,2,0)</f>
        <v>MERCK</v>
      </c>
      <c r="B1269" t="s">
        <v>229</v>
      </c>
      <c r="C1269" t="s">
        <v>133</v>
      </c>
      <c r="D1269" t="s">
        <v>336</v>
      </c>
      <c r="E1269" t="s">
        <v>105</v>
      </c>
      <c r="F1269" s="111">
        <f>+VLOOKUP(C1269,'Selectable Table'!O:P,2,0)</f>
        <v>40700</v>
      </c>
      <c r="G1269" s="111" t="str">
        <f>+VLOOKUP(F1269,'Selectable Table'!P:Q,2,0)</f>
        <v>Revenues - Third Parties</v>
      </c>
      <c r="I1269" t="s">
        <v>670</v>
      </c>
      <c r="J1269" s="111">
        <v>2026</v>
      </c>
      <c r="K1269" s="111">
        <v>7</v>
      </c>
      <c r="L1269" s="111" t="s">
        <v>94</v>
      </c>
      <c r="M1269">
        <v>99.350743187500001</v>
      </c>
      <c r="N1269">
        <v>1</v>
      </c>
      <c r="O1269">
        <v>99.350743187500001</v>
      </c>
      <c r="P1269" t="s">
        <v>615</v>
      </c>
      <c r="Q1269" s="111">
        <f>+VLOOKUP(I1269,'Selectable Table'!AB:AC,2,0)</f>
        <v>0</v>
      </c>
    </row>
    <row r="1270" spans="1:17" x14ac:dyDescent="0.25">
      <c r="A1270" s="111" t="str">
        <f>+VLOOKUP(C1270,'Selectable Table'!D:EB,2,0)</f>
        <v>MERCK</v>
      </c>
      <c r="B1270" t="s">
        <v>229</v>
      </c>
      <c r="C1270" t="s">
        <v>133</v>
      </c>
      <c r="D1270" t="s">
        <v>336</v>
      </c>
      <c r="E1270" t="s">
        <v>93</v>
      </c>
      <c r="F1270" s="111">
        <f>+VLOOKUP(C1270,'Selectable Table'!O:P,2,0)</f>
        <v>40700</v>
      </c>
      <c r="G1270" s="111" t="str">
        <f>+VLOOKUP(F1270,'Selectable Table'!P:Q,2,0)</f>
        <v>Revenues - Third Parties</v>
      </c>
      <c r="I1270" t="s">
        <v>253</v>
      </c>
      <c r="J1270" s="111">
        <v>2026</v>
      </c>
      <c r="K1270" s="111">
        <v>7</v>
      </c>
      <c r="L1270" s="111" t="s">
        <v>94</v>
      </c>
      <c r="M1270">
        <v>304.50841137499998</v>
      </c>
      <c r="N1270">
        <v>1</v>
      </c>
      <c r="O1270">
        <v>304.50841137499998</v>
      </c>
      <c r="P1270" t="s">
        <v>615</v>
      </c>
      <c r="Q1270" s="111">
        <f>+VLOOKUP(I1270,'Selectable Table'!AB:AC,2,0)</f>
        <v>0</v>
      </c>
    </row>
    <row r="1271" spans="1:17" x14ac:dyDescent="0.25">
      <c r="A1271" s="111" t="str">
        <f>+VLOOKUP(C1271,'Selectable Table'!D:EB,2,0)</f>
        <v>MERCK</v>
      </c>
      <c r="B1271" t="s">
        <v>230</v>
      </c>
      <c r="C1271" t="s">
        <v>133</v>
      </c>
      <c r="D1271" t="s">
        <v>336</v>
      </c>
      <c r="E1271" t="s">
        <v>93</v>
      </c>
      <c r="F1271" s="111">
        <f>+VLOOKUP(C1271,'Selectable Table'!O:P,2,0)</f>
        <v>40700</v>
      </c>
      <c r="G1271" s="111" t="str">
        <f>+VLOOKUP(F1271,'Selectable Table'!P:Q,2,0)</f>
        <v>Revenues - Third Parties</v>
      </c>
      <c r="I1271" t="s">
        <v>658</v>
      </c>
      <c r="J1271" s="111">
        <v>2026</v>
      </c>
      <c r="K1271" s="111">
        <v>7</v>
      </c>
      <c r="L1271" s="111" t="s">
        <v>94</v>
      </c>
      <c r="M1271">
        <v>485.57541025000006</v>
      </c>
      <c r="N1271">
        <v>1</v>
      </c>
      <c r="O1271">
        <v>485.57541025000006</v>
      </c>
      <c r="P1271" t="s">
        <v>615</v>
      </c>
      <c r="Q1271" s="111">
        <f>+VLOOKUP(I1271,'Selectable Table'!AB:AC,2,0)</f>
        <v>0</v>
      </c>
    </row>
    <row r="1272" spans="1:17" x14ac:dyDescent="0.25">
      <c r="A1272" s="111" t="str">
        <f>+VLOOKUP(C1272,'Selectable Table'!D:EB,2,0)</f>
        <v>MERCK</v>
      </c>
      <c r="B1272" t="s">
        <v>230</v>
      </c>
      <c r="C1272" t="s">
        <v>133</v>
      </c>
      <c r="D1272" t="s">
        <v>336</v>
      </c>
      <c r="E1272" t="s">
        <v>105</v>
      </c>
      <c r="F1272" s="111">
        <f>+VLOOKUP(C1272,'Selectable Table'!O:P,2,0)</f>
        <v>40700</v>
      </c>
      <c r="G1272" s="111" t="str">
        <f>+VLOOKUP(F1272,'Selectable Table'!P:Q,2,0)</f>
        <v>Revenues - Third Parties</v>
      </c>
      <c r="I1272" t="s">
        <v>670</v>
      </c>
      <c r="J1272" s="111">
        <v>2026</v>
      </c>
      <c r="K1272" s="111">
        <v>7</v>
      </c>
      <c r="L1272" s="111" t="s">
        <v>94</v>
      </c>
      <c r="M1272">
        <v>198.701486375</v>
      </c>
      <c r="N1272">
        <v>1</v>
      </c>
      <c r="O1272">
        <v>198.701486375</v>
      </c>
      <c r="P1272" t="s">
        <v>615</v>
      </c>
      <c r="Q1272" s="111">
        <f>+VLOOKUP(I1272,'Selectable Table'!AB:AC,2,0)</f>
        <v>0</v>
      </c>
    </row>
    <row r="1273" spans="1:17" x14ac:dyDescent="0.25">
      <c r="A1273" s="111" t="str">
        <f>+VLOOKUP(C1273,'Selectable Table'!D:EB,2,0)</f>
        <v>MERCK</v>
      </c>
      <c r="B1273" t="s">
        <v>230</v>
      </c>
      <c r="C1273" t="s">
        <v>133</v>
      </c>
      <c r="D1273" t="s">
        <v>336</v>
      </c>
      <c r="E1273" t="s">
        <v>93</v>
      </c>
      <c r="F1273" s="111">
        <f>+VLOOKUP(C1273,'Selectable Table'!O:P,2,0)</f>
        <v>40700</v>
      </c>
      <c r="G1273" s="111" t="str">
        <f>+VLOOKUP(F1273,'Selectable Table'!P:Q,2,0)</f>
        <v>Revenues - Third Parties</v>
      </c>
      <c r="I1273" t="s">
        <v>253</v>
      </c>
      <c r="J1273" s="111">
        <v>2026</v>
      </c>
      <c r="K1273" s="111">
        <v>7</v>
      </c>
      <c r="L1273" s="111" t="s">
        <v>94</v>
      </c>
      <c r="M1273">
        <v>304.50841137499998</v>
      </c>
      <c r="N1273">
        <v>1</v>
      </c>
      <c r="O1273">
        <v>304.50841137499998</v>
      </c>
      <c r="P1273" t="s">
        <v>615</v>
      </c>
      <c r="Q1273" s="111">
        <f>+VLOOKUP(I1273,'Selectable Table'!AB:AC,2,0)</f>
        <v>0</v>
      </c>
    </row>
    <row r="1274" spans="1:17" x14ac:dyDescent="0.25">
      <c r="A1274" s="111" t="str">
        <f>+VLOOKUP(C1274,'Selectable Table'!D:EB,2,0)</f>
        <v>MERCK</v>
      </c>
      <c r="B1274" t="s">
        <v>710</v>
      </c>
      <c r="C1274" t="s">
        <v>133</v>
      </c>
      <c r="D1274" t="s">
        <v>336</v>
      </c>
      <c r="E1274" t="s">
        <v>93</v>
      </c>
      <c r="F1274" s="111">
        <f>+VLOOKUP(C1274,'Selectable Table'!O:P,2,0)</f>
        <v>40700</v>
      </c>
      <c r="G1274" s="111" t="str">
        <f>+VLOOKUP(F1274,'Selectable Table'!P:Q,2,0)</f>
        <v>Revenues - Third Parties</v>
      </c>
      <c r="I1274" t="s">
        <v>658</v>
      </c>
      <c r="J1274" s="111">
        <v>2026</v>
      </c>
      <c r="K1274" s="111">
        <v>7</v>
      </c>
      <c r="L1274" s="111" t="s">
        <v>94</v>
      </c>
      <c r="M1274">
        <v>364.1815576875</v>
      </c>
      <c r="N1274">
        <v>1</v>
      </c>
      <c r="O1274">
        <v>364.1815576875</v>
      </c>
      <c r="P1274" t="s">
        <v>615</v>
      </c>
      <c r="Q1274" s="111">
        <f>+VLOOKUP(I1274,'Selectable Table'!AB:AC,2,0)</f>
        <v>0</v>
      </c>
    </row>
    <row r="1275" spans="1:17" x14ac:dyDescent="0.25">
      <c r="A1275" s="111" t="str">
        <f>+VLOOKUP(C1275,'Selectable Table'!D:EB,2,0)</f>
        <v>MERCK</v>
      </c>
      <c r="B1275" t="s">
        <v>710</v>
      </c>
      <c r="C1275" t="s">
        <v>133</v>
      </c>
      <c r="D1275" t="s">
        <v>336</v>
      </c>
      <c r="E1275" t="s">
        <v>93</v>
      </c>
      <c r="F1275" s="111">
        <f>+VLOOKUP(C1275,'Selectable Table'!O:P,2,0)</f>
        <v>40700</v>
      </c>
      <c r="G1275" s="111" t="str">
        <f>+VLOOKUP(F1275,'Selectable Table'!P:Q,2,0)</f>
        <v>Revenues - Third Parties</v>
      </c>
      <c r="I1275" t="s">
        <v>253</v>
      </c>
      <c r="J1275" s="111">
        <v>2026</v>
      </c>
      <c r="K1275" s="111">
        <v>7</v>
      </c>
      <c r="L1275" s="111" t="s">
        <v>94</v>
      </c>
      <c r="M1275">
        <v>304.50841137499998</v>
      </c>
      <c r="N1275">
        <v>1</v>
      </c>
      <c r="O1275">
        <v>304.50841137499998</v>
      </c>
      <c r="P1275" t="s">
        <v>615</v>
      </c>
      <c r="Q1275" s="111">
        <f>+VLOOKUP(I1275,'Selectable Table'!AB:AC,2,0)</f>
        <v>0</v>
      </c>
    </row>
    <row r="1276" spans="1:17" x14ac:dyDescent="0.25">
      <c r="A1276" s="111" t="str">
        <f>+VLOOKUP(C1276,'Selectable Table'!D:EB,2,0)</f>
        <v>MERCK</v>
      </c>
      <c r="B1276" t="s">
        <v>232</v>
      </c>
      <c r="C1276" t="s">
        <v>133</v>
      </c>
      <c r="D1276" t="s">
        <v>336</v>
      </c>
      <c r="E1276" t="s">
        <v>102</v>
      </c>
      <c r="F1276" s="111">
        <f>+VLOOKUP(C1276,'Selectable Table'!O:P,2,0)</f>
        <v>40700</v>
      </c>
      <c r="G1276" s="111" t="str">
        <f>+VLOOKUP(F1276,'Selectable Table'!P:Q,2,0)</f>
        <v>Revenues - Third Parties</v>
      </c>
      <c r="I1276" t="s">
        <v>186</v>
      </c>
      <c r="J1276" s="111">
        <v>2026</v>
      </c>
      <c r="K1276" s="111">
        <v>7</v>
      </c>
      <c r="L1276" s="111" t="s">
        <v>94</v>
      </c>
      <c r="M1276">
        <v>1166.73688075</v>
      </c>
      <c r="N1276">
        <v>1</v>
      </c>
      <c r="O1276">
        <v>1166.73688075</v>
      </c>
      <c r="P1276" t="s">
        <v>615</v>
      </c>
      <c r="Q1276" s="111">
        <f>+VLOOKUP(I1276,'Selectable Table'!AB:AC,2,0)</f>
        <v>1</v>
      </c>
    </row>
    <row r="1277" spans="1:17" x14ac:dyDescent="0.25">
      <c r="A1277" s="111" t="str">
        <f>+VLOOKUP(C1277,'Selectable Table'!D:EB,2,0)</f>
        <v>MERCK</v>
      </c>
      <c r="B1277" t="s">
        <v>232</v>
      </c>
      <c r="C1277" t="s">
        <v>133</v>
      </c>
      <c r="D1277" t="s">
        <v>336</v>
      </c>
      <c r="E1277" t="s">
        <v>93</v>
      </c>
      <c r="F1277" s="111">
        <f>+VLOOKUP(C1277,'Selectable Table'!O:P,2,0)</f>
        <v>40700</v>
      </c>
      <c r="G1277" s="111" t="str">
        <f>+VLOOKUP(F1277,'Selectable Table'!P:Q,2,0)</f>
        <v>Revenues - Third Parties</v>
      </c>
      <c r="I1277" t="s">
        <v>668</v>
      </c>
      <c r="J1277" s="111">
        <v>2026</v>
      </c>
      <c r="K1277" s="111">
        <v>7</v>
      </c>
      <c r="L1277" s="111" t="s">
        <v>94</v>
      </c>
      <c r="M1277">
        <v>1261.4536725</v>
      </c>
      <c r="N1277">
        <v>1</v>
      </c>
      <c r="O1277">
        <v>1261.4536725</v>
      </c>
      <c r="P1277" t="s">
        <v>615</v>
      </c>
      <c r="Q1277" s="111">
        <f>+VLOOKUP(I1277,'Selectable Table'!AB:AC,2,0)</f>
        <v>0</v>
      </c>
    </row>
    <row r="1278" spans="1:17" x14ac:dyDescent="0.25">
      <c r="A1278" s="111" t="str">
        <f>+VLOOKUP(C1278,'Selectable Table'!D:EB,2,0)</f>
        <v>MERCK</v>
      </c>
      <c r="B1278" t="s">
        <v>232</v>
      </c>
      <c r="C1278" t="s">
        <v>133</v>
      </c>
      <c r="D1278" t="s">
        <v>336</v>
      </c>
      <c r="E1278" t="s">
        <v>93</v>
      </c>
      <c r="F1278" s="111">
        <f>+VLOOKUP(C1278,'Selectable Table'!O:P,2,0)</f>
        <v>40700</v>
      </c>
      <c r="G1278" s="111" t="str">
        <f>+VLOOKUP(F1278,'Selectable Table'!P:Q,2,0)</f>
        <v>Revenues - Third Parties</v>
      </c>
      <c r="I1278" t="s">
        <v>658</v>
      </c>
      <c r="J1278" s="111">
        <v>2026</v>
      </c>
      <c r="K1278" s="111">
        <v>7</v>
      </c>
      <c r="L1278" s="111" t="s">
        <v>94</v>
      </c>
      <c r="M1278">
        <v>242.78770512500003</v>
      </c>
      <c r="N1278">
        <v>1</v>
      </c>
      <c r="O1278">
        <v>242.78770512500003</v>
      </c>
      <c r="P1278" t="s">
        <v>615</v>
      </c>
      <c r="Q1278" s="111">
        <f>+VLOOKUP(I1278,'Selectable Table'!AB:AC,2,0)</f>
        <v>0</v>
      </c>
    </row>
    <row r="1279" spans="1:17" x14ac:dyDescent="0.25">
      <c r="A1279" s="111" t="str">
        <f>+VLOOKUP(C1279,'Selectable Table'!D:EB,2,0)</f>
        <v>MERCK</v>
      </c>
      <c r="B1279" t="s">
        <v>232</v>
      </c>
      <c r="C1279" t="s">
        <v>133</v>
      </c>
      <c r="D1279" t="s">
        <v>336</v>
      </c>
      <c r="E1279" t="s">
        <v>105</v>
      </c>
      <c r="F1279" s="111">
        <f>+VLOOKUP(C1279,'Selectable Table'!O:P,2,0)</f>
        <v>40700</v>
      </c>
      <c r="G1279" s="111" t="str">
        <f>+VLOOKUP(F1279,'Selectable Table'!P:Q,2,0)</f>
        <v>Revenues - Third Parties</v>
      </c>
      <c r="I1279" t="s">
        <v>670</v>
      </c>
      <c r="J1279" s="111">
        <v>2026</v>
      </c>
      <c r="K1279" s="111">
        <v>7</v>
      </c>
      <c r="L1279" s="111" t="s">
        <v>94</v>
      </c>
      <c r="M1279">
        <v>496.75371593750003</v>
      </c>
      <c r="N1279">
        <v>1</v>
      </c>
      <c r="O1279">
        <v>496.75371593750003</v>
      </c>
      <c r="P1279" t="s">
        <v>615</v>
      </c>
      <c r="Q1279" s="111">
        <f>+VLOOKUP(I1279,'Selectable Table'!AB:AC,2,0)</f>
        <v>0</v>
      </c>
    </row>
    <row r="1280" spans="1:17" x14ac:dyDescent="0.25">
      <c r="A1280" s="111" t="str">
        <f>+VLOOKUP(C1280,'Selectable Table'!D:EB,2,0)</f>
        <v>MERCK</v>
      </c>
      <c r="B1280" t="s">
        <v>232</v>
      </c>
      <c r="C1280" t="s">
        <v>133</v>
      </c>
      <c r="D1280" t="s">
        <v>336</v>
      </c>
      <c r="E1280" t="s">
        <v>93</v>
      </c>
      <c r="F1280" s="111">
        <f>+VLOOKUP(C1280,'Selectable Table'!O:P,2,0)</f>
        <v>40700</v>
      </c>
      <c r="G1280" s="111" t="str">
        <f>+VLOOKUP(F1280,'Selectable Table'!P:Q,2,0)</f>
        <v>Revenues - Third Parties</v>
      </c>
      <c r="I1280" t="s">
        <v>142</v>
      </c>
      <c r="J1280" s="111">
        <v>2026</v>
      </c>
      <c r="K1280" s="111">
        <v>7</v>
      </c>
      <c r="L1280" s="111" t="s">
        <v>94</v>
      </c>
      <c r="M1280">
        <v>246.00110062499999</v>
      </c>
      <c r="N1280">
        <v>1</v>
      </c>
      <c r="O1280">
        <v>246.00110062499999</v>
      </c>
      <c r="P1280" t="s">
        <v>615</v>
      </c>
      <c r="Q1280" s="111">
        <f>+VLOOKUP(I1280,'Selectable Table'!AB:AC,2,0)</f>
        <v>0</v>
      </c>
    </row>
    <row r="1281" spans="1:17" x14ac:dyDescent="0.25">
      <c r="A1281" s="111" t="str">
        <f>+VLOOKUP(C1281,'Selectable Table'!D:EB,2,0)</f>
        <v>MERCK</v>
      </c>
      <c r="B1281" t="s">
        <v>232</v>
      </c>
      <c r="C1281" t="s">
        <v>133</v>
      </c>
      <c r="D1281" t="s">
        <v>336</v>
      </c>
      <c r="E1281" t="s">
        <v>93</v>
      </c>
      <c r="F1281" s="111">
        <f>+VLOOKUP(C1281,'Selectable Table'!O:P,2,0)</f>
        <v>40700</v>
      </c>
      <c r="G1281" s="111" t="str">
        <f>+VLOOKUP(F1281,'Selectable Table'!P:Q,2,0)</f>
        <v>Revenues - Third Parties</v>
      </c>
      <c r="I1281" t="s">
        <v>253</v>
      </c>
      <c r="J1281" s="111">
        <v>2026</v>
      </c>
      <c r="K1281" s="111">
        <v>7</v>
      </c>
      <c r="L1281" s="111" t="s">
        <v>94</v>
      </c>
      <c r="M1281">
        <v>304.50841137499998</v>
      </c>
      <c r="N1281">
        <v>1</v>
      </c>
      <c r="O1281">
        <v>304.50841137499998</v>
      </c>
      <c r="P1281" t="s">
        <v>615</v>
      </c>
      <c r="Q1281" s="111">
        <f>+VLOOKUP(I1281,'Selectable Table'!AB:AC,2,0)</f>
        <v>0</v>
      </c>
    </row>
    <row r="1282" spans="1:17" x14ac:dyDescent="0.25">
      <c r="A1282" s="111" t="str">
        <f>+VLOOKUP(C1282,'Selectable Table'!D:EB,2,0)</f>
        <v>MERCK</v>
      </c>
      <c r="B1282" t="s">
        <v>232</v>
      </c>
      <c r="C1282" t="s">
        <v>133</v>
      </c>
      <c r="D1282" t="s">
        <v>336</v>
      </c>
      <c r="E1282" t="s">
        <v>101</v>
      </c>
      <c r="F1282" s="111">
        <f>+VLOOKUP(C1282,'Selectable Table'!O:P,2,0)</f>
        <v>40700</v>
      </c>
      <c r="G1282" s="111" t="str">
        <f>+VLOOKUP(F1282,'Selectable Table'!P:Q,2,0)</f>
        <v>Revenues - Third Parties</v>
      </c>
      <c r="I1282" t="s">
        <v>269</v>
      </c>
      <c r="J1282" s="111">
        <v>2026</v>
      </c>
      <c r="K1282" s="111">
        <v>7</v>
      </c>
      <c r="L1282" s="111" t="s">
        <v>94</v>
      </c>
      <c r="M1282">
        <v>4651.5601999999999</v>
      </c>
      <c r="N1282">
        <v>1</v>
      </c>
      <c r="O1282">
        <v>4651.5601999999999</v>
      </c>
      <c r="P1282" t="s">
        <v>615</v>
      </c>
      <c r="Q1282" s="111">
        <f>+VLOOKUP(I1282,'Selectable Table'!AB:AC,2,0)</f>
        <v>1</v>
      </c>
    </row>
    <row r="1283" spans="1:17" x14ac:dyDescent="0.25">
      <c r="A1283" s="111" t="str">
        <f>+VLOOKUP(C1283,'Selectable Table'!D:EB,2,0)</f>
        <v>MERCK</v>
      </c>
      <c r="B1283" t="s">
        <v>233</v>
      </c>
      <c r="C1283" t="s">
        <v>133</v>
      </c>
      <c r="D1283" t="s">
        <v>336</v>
      </c>
      <c r="E1283" t="s">
        <v>93</v>
      </c>
      <c r="F1283" s="111">
        <f>+VLOOKUP(C1283,'Selectable Table'!O:P,2,0)</f>
        <v>40700</v>
      </c>
      <c r="G1283" s="111" t="str">
        <f>+VLOOKUP(F1283,'Selectable Table'!P:Q,2,0)</f>
        <v>Revenues - Third Parties</v>
      </c>
      <c r="I1283" t="s">
        <v>658</v>
      </c>
      <c r="J1283" s="111">
        <v>2026</v>
      </c>
      <c r="K1283" s="111">
        <v>7</v>
      </c>
      <c r="L1283" s="111" t="s">
        <v>94</v>
      </c>
      <c r="M1283">
        <v>1699.513935875</v>
      </c>
      <c r="N1283">
        <v>1</v>
      </c>
      <c r="O1283">
        <v>1699.513935875</v>
      </c>
      <c r="P1283" t="s">
        <v>615</v>
      </c>
      <c r="Q1283" s="111">
        <f>+VLOOKUP(I1283,'Selectable Table'!AB:AC,2,0)</f>
        <v>0</v>
      </c>
    </row>
    <row r="1284" spans="1:17" x14ac:dyDescent="0.25">
      <c r="A1284" s="111" t="str">
        <f>+VLOOKUP(C1284,'Selectable Table'!D:EB,2,0)</f>
        <v>MERCK</v>
      </c>
      <c r="B1284" t="s">
        <v>233</v>
      </c>
      <c r="C1284" t="s">
        <v>133</v>
      </c>
      <c r="D1284" t="s">
        <v>336</v>
      </c>
      <c r="E1284" t="s">
        <v>93</v>
      </c>
      <c r="F1284" s="111">
        <f>+VLOOKUP(C1284,'Selectable Table'!O:P,2,0)</f>
        <v>40700</v>
      </c>
      <c r="G1284" s="111" t="str">
        <f>+VLOOKUP(F1284,'Selectable Table'!P:Q,2,0)</f>
        <v>Revenues - Third Parties</v>
      </c>
      <c r="I1284" t="s">
        <v>253</v>
      </c>
      <c r="J1284" s="111">
        <v>2026</v>
      </c>
      <c r="K1284" s="111">
        <v>7</v>
      </c>
      <c r="L1284" s="111" t="s">
        <v>94</v>
      </c>
      <c r="M1284">
        <v>304.50841137499998</v>
      </c>
      <c r="N1284">
        <v>1</v>
      </c>
      <c r="O1284">
        <v>304.50841137499998</v>
      </c>
      <c r="P1284" t="s">
        <v>615</v>
      </c>
      <c r="Q1284" s="111">
        <f>+VLOOKUP(I1284,'Selectable Table'!AB:AC,2,0)</f>
        <v>0</v>
      </c>
    </row>
    <row r="1285" spans="1:17" x14ac:dyDescent="0.25">
      <c r="A1285" s="111" t="str">
        <f>+VLOOKUP(C1285,'Selectable Table'!D:EB,2,0)</f>
        <v>MERCK</v>
      </c>
      <c r="B1285" t="s">
        <v>234</v>
      </c>
      <c r="C1285" t="s">
        <v>133</v>
      </c>
      <c r="D1285" t="s">
        <v>336</v>
      </c>
      <c r="E1285" t="s">
        <v>102</v>
      </c>
      <c r="F1285" s="111">
        <f>+VLOOKUP(C1285,'Selectable Table'!O:P,2,0)</f>
        <v>40700</v>
      </c>
      <c r="G1285" s="111" t="str">
        <f>+VLOOKUP(F1285,'Selectable Table'!P:Q,2,0)</f>
        <v>Revenues - Third Parties</v>
      </c>
      <c r="I1285" t="s">
        <v>186</v>
      </c>
      <c r="J1285" s="111">
        <v>2026</v>
      </c>
      <c r="K1285" s="111">
        <v>7</v>
      </c>
      <c r="L1285" s="111" t="s">
        <v>94</v>
      </c>
      <c r="M1285">
        <v>1887.9874195</v>
      </c>
      <c r="N1285">
        <v>1</v>
      </c>
      <c r="O1285">
        <v>1887.9874195</v>
      </c>
      <c r="P1285" t="s">
        <v>615</v>
      </c>
      <c r="Q1285" s="111">
        <f>+VLOOKUP(I1285,'Selectable Table'!AB:AC,2,0)</f>
        <v>1</v>
      </c>
    </row>
    <row r="1286" spans="1:17" x14ac:dyDescent="0.25">
      <c r="A1286" s="111" t="str">
        <f>+VLOOKUP(C1286,'Selectable Table'!D:EB,2,0)</f>
        <v>MERCK</v>
      </c>
      <c r="B1286" t="s">
        <v>234</v>
      </c>
      <c r="C1286" t="s">
        <v>133</v>
      </c>
      <c r="D1286" t="s">
        <v>336</v>
      </c>
      <c r="E1286" t="s">
        <v>93</v>
      </c>
      <c r="F1286" s="111">
        <f>+VLOOKUP(C1286,'Selectable Table'!O:P,2,0)</f>
        <v>40700</v>
      </c>
      <c r="G1286" s="111" t="str">
        <f>+VLOOKUP(F1286,'Selectable Table'!P:Q,2,0)</f>
        <v>Revenues - Third Parties</v>
      </c>
      <c r="I1286" t="s">
        <v>658</v>
      </c>
      <c r="J1286" s="111">
        <v>2026</v>
      </c>
      <c r="K1286" s="111">
        <v>7</v>
      </c>
      <c r="L1286" s="111" t="s">
        <v>94</v>
      </c>
      <c r="M1286">
        <v>485.57541025000006</v>
      </c>
      <c r="N1286">
        <v>1</v>
      </c>
      <c r="O1286">
        <v>485.57541025000006</v>
      </c>
      <c r="P1286" t="s">
        <v>615</v>
      </c>
      <c r="Q1286" s="111">
        <f>+VLOOKUP(I1286,'Selectable Table'!AB:AC,2,0)</f>
        <v>0</v>
      </c>
    </row>
    <row r="1287" spans="1:17" x14ac:dyDescent="0.25">
      <c r="A1287" s="111" t="str">
        <f>+VLOOKUP(C1287,'Selectable Table'!D:EB,2,0)</f>
        <v>MERCK</v>
      </c>
      <c r="B1287" t="s">
        <v>234</v>
      </c>
      <c r="C1287" t="s">
        <v>133</v>
      </c>
      <c r="D1287" t="s">
        <v>336</v>
      </c>
      <c r="E1287" t="s">
        <v>105</v>
      </c>
      <c r="F1287" s="111">
        <f>+VLOOKUP(C1287,'Selectable Table'!O:P,2,0)</f>
        <v>40700</v>
      </c>
      <c r="G1287" s="111" t="str">
        <f>+VLOOKUP(F1287,'Selectable Table'!P:Q,2,0)</f>
        <v>Revenues - Third Parties</v>
      </c>
      <c r="I1287" t="s">
        <v>670</v>
      </c>
      <c r="J1287" s="111">
        <v>2026</v>
      </c>
      <c r="K1287" s="111">
        <v>7</v>
      </c>
      <c r="L1287" s="111" t="s">
        <v>94</v>
      </c>
      <c r="M1287">
        <v>695.45520231250009</v>
      </c>
      <c r="N1287">
        <v>1</v>
      </c>
      <c r="O1287">
        <v>695.45520231250009</v>
      </c>
      <c r="P1287" t="s">
        <v>615</v>
      </c>
      <c r="Q1287" s="111">
        <f>+VLOOKUP(I1287,'Selectable Table'!AB:AC,2,0)</f>
        <v>0</v>
      </c>
    </row>
    <row r="1288" spans="1:17" x14ac:dyDescent="0.25">
      <c r="A1288" s="111" t="str">
        <f>+VLOOKUP(C1288,'Selectable Table'!D:EB,2,0)</f>
        <v>MERCK</v>
      </c>
      <c r="B1288" t="s">
        <v>234</v>
      </c>
      <c r="C1288" t="s">
        <v>133</v>
      </c>
      <c r="D1288" t="s">
        <v>336</v>
      </c>
      <c r="E1288" t="s">
        <v>93</v>
      </c>
      <c r="F1288" s="111">
        <f>+VLOOKUP(C1288,'Selectable Table'!O:P,2,0)</f>
        <v>40700</v>
      </c>
      <c r="G1288" s="111" t="str">
        <f>+VLOOKUP(F1288,'Selectable Table'!P:Q,2,0)</f>
        <v>Revenues - Third Parties</v>
      </c>
      <c r="I1288" t="s">
        <v>142</v>
      </c>
      <c r="J1288" s="111">
        <v>2026</v>
      </c>
      <c r="K1288" s="111">
        <v>7</v>
      </c>
      <c r="L1288" s="111" t="s">
        <v>94</v>
      </c>
      <c r="M1288">
        <v>369.00165093749996</v>
      </c>
      <c r="N1288">
        <v>1</v>
      </c>
      <c r="O1288">
        <v>369.00165093749996</v>
      </c>
      <c r="P1288" t="s">
        <v>615</v>
      </c>
      <c r="Q1288" s="111">
        <f>+VLOOKUP(I1288,'Selectable Table'!AB:AC,2,0)</f>
        <v>0</v>
      </c>
    </row>
    <row r="1289" spans="1:17" x14ac:dyDescent="0.25">
      <c r="A1289" s="111" t="str">
        <f>+VLOOKUP(C1289,'Selectable Table'!D:EB,2,0)</f>
        <v>MERCK</v>
      </c>
      <c r="B1289" t="s">
        <v>234</v>
      </c>
      <c r="C1289" t="s">
        <v>133</v>
      </c>
      <c r="D1289" t="s">
        <v>336</v>
      </c>
      <c r="E1289" t="s">
        <v>93</v>
      </c>
      <c r="F1289" s="111">
        <f>+VLOOKUP(C1289,'Selectable Table'!O:P,2,0)</f>
        <v>40700</v>
      </c>
      <c r="G1289" s="111" t="str">
        <f>+VLOOKUP(F1289,'Selectable Table'!P:Q,2,0)</f>
        <v>Revenues - Third Parties</v>
      </c>
      <c r="I1289" t="s">
        <v>253</v>
      </c>
      <c r="J1289" s="111">
        <v>2026</v>
      </c>
      <c r="K1289" s="111">
        <v>7</v>
      </c>
      <c r="L1289" s="111" t="s">
        <v>94</v>
      </c>
      <c r="M1289">
        <v>304.50841137499998</v>
      </c>
      <c r="N1289">
        <v>1</v>
      </c>
      <c r="O1289">
        <v>304.50841137499998</v>
      </c>
      <c r="P1289" t="s">
        <v>615</v>
      </c>
      <c r="Q1289" s="111">
        <f>+VLOOKUP(I1289,'Selectable Table'!AB:AC,2,0)</f>
        <v>0</v>
      </c>
    </row>
    <row r="1290" spans="1:17" x14ac:dyDescent="0.25">
      <c r="A1290" s="111" t="str">
        <f>+VLOOKUP(C1290,'Selectable Table'!D:EB,2,0)</f>
        <v>MERCK</v>
      </c>
      <c r="B1290" t="s">
        <v>711</v>
      </c>
      <c r="C1290" t="s">
        <v>133</v>
      </c>
      <c r="D1290" t="s">
        <v>336</v>
      </c>
      <c r="E1290" t="s">
        <v>93</v>
      </c>
      <c r="F1290" s="111">
        <f>+VLOOKUP(C1290,'Selectable Table'!O:P,2,0)</f>
        <v>40700</v>
      </c>
      <c r="G1290" s="111" t="str">
        <f>+VLOOKUP(F1290,'Selectable Table'!P:Q,2,0)</f>
        <v>Revenues - Third Parties</v>
      </c>
      <c r="I1290" t="s">
        <v>658</v>
      </c>
      <c r="J1290" s="111">
        <v>2026</v>
      </c>
      <c r="K1290" s="111">
        <v>7</v>
      </c>
      <c r="L1290" s="111" t="s">
        <v>94</v>
      </c>
      <c r="M1290">
        <v>364.1815576875</v>
      </c>
      <c r="N1290">
        <v>1</v>
      </c>
      <c r="O1290">
        <v>364.1815576875</v>
      </c>
      <c r="P1290" t="s">
        <v>615</v>
      </c>
      <c r="Q1290" s="111">
        <f>+VLOOKUP(I1290,'Selectable Table'!AB:AC,2,0)</f>
        <v>0</v>
      </c>
    </row>
    <row r="1291" spans="1:17" x14ac:dyDescent="0.25">
      <c r="A1291" s="111" t="str">
        <f>+VLOOKUP(C1291,'Selectable Table'!D:EB,2,0)</f>
        <v>MERCK</v>
      </c>
      <c r="B1291" t="s">
        <v>711</v>
      </c>
      <c r="C1291" t="s">
        <v>133</v>
      </c>
      <c r="D1291" t="s">
        <v>336</v>
      </c>
      <c r="E1291" t="s">
        <v>93</v>
      </c>
      <c r="F1291" s="111">
        <f>+VLOOKUP(C1291,'Selectable Table'!O:P,2,0)</f>
        <v>40700</v>
      </c>
      <c r="G1291" s="111" t="str">
        <f>+VLOOKUP(F1291,'Selectable Table'!P:Q,2,0)</f>
        <v>Revenues - Third Parties</v>
      </c>
      <c r="I1291" t="s">
        <v>253</v>
      </c>
      <c r="J1291" s="111">
        <v>2026</v>
      </c>
      <c r="K1291" s="111">
        <v>7</v>
      </c>
      <c r="L1291" s="111" t="s">
        <v>94</v>
      </c>
      <c r="M1291">
        <v>304.50841137499998</v>
      </c>
      <c r="N1291">
        <v>1</v>
      </c>
      <c r="O1291">
        <v>304.50841137499998</v>
      </c>
      <c r="P1291" t="s">
        <v>615</v>
      </c>
      <c r="Q1291" s="111">
        <f>+VLOOKUP(I1291,'Selectable Table'!AB:AC,2,0)</f>
        <v>0</v>
      </c>
    </row>
    <row r="1292" spans="1:17" x14ac:dyDescent="0.25">
      <c r="A1292" s="111" t="str">
        <f>+VLOOKUP(C1292,'Selectable Table'!D:EB,2,0)</f>
        <v>MERCK</v>
      </c>
      <c r="B1292" t="s">
        <v>236</v>
      </c>
      <c r="C1292" t="s">
        <v>133</v>
      </c>
      <c r="D1292" t="s">
        <v>336</v>
      </c>
      <c r="E1292" t="s">
        <v>102</v>
      </c>
      <c r="F1292" s="111">
        <f>+VLOOKUP(C1292,'Selectable Table'!O:P,2,0)</f>
        <v>40700</v>
      </c>
      <c r="G1292" s="111" t="str">
        <f>+VLOOKUP(F1292,'Selectable Table'!P:Q,2,0)</f>
        <v>Revenues - Third Parties</v>
      </c>
      <c r="I1292" t="s">
        <v>186</v>
      </c>
      <c r="J1292" s="111">
        <v>2026</v>
      </c>
      <c r="K1292" s="111">
        <v>7</v>
      </c>
      <c r="L1292" s="111" t="s">
        <v>94</v>
      </c>
      <c r="M1292">
        <v>2235.484792625</v>
      </c>
      <c r="N1292">
        <v>1</v>
      </c>
      <c r="O1292">
        <v>2235.484792625</v>
      </c>
      <c r="P1292" t="s">
        <v>615</v>
      </c>
      <c r="Q1292" s="111">
        <f>+VLOOKUP(I1292,'Selectable Table'!AB:AC,2,0)</f>
        <v>1</v>
      </c>
    </row>
    <row r="1293" spans="1:17" x14ac:dyDescent="0.25">
      <c r="A1293" s="111" t="str">
        <f>+VLOOKUP(C1293,'Selectable Table'!D:EB,2,0)</f>
        <v>MERCK</v>
      </c>
      <c r="B1293" t="s">
        <v>236</v>
      </c>
      <c r="C1293" t="s">
        <v>133</v>
      </c>
      <c r="D1293" t="s">
        <v>336</v>
      </c>
      <c r="E1293" t="s">
        <v>93</v>
      </c>
      <c r="F1293" s="111">
        <f>+VLOOKUP(C1293,'Selectable Table'!O:P,2,0)</f>
        <v>40700</v>
      </c>
      <c r="G1293" s="111" t="str">
        <f>+VLOOKUP(F1293,'Selectable Table'!P:Q,2,0)</f>
        <v>Revenues - Third Parties</v>
      </c>
      <c r="I1293" t="s">
        <v>658</v>
      </c>
      <c r="J1293" s="111">
        <v>2026</v>
      </c>
      <c r="K1293" s="111">
        <v>7</v>
      </c>
      <c r="L1293" s="111" t="s">
        <v>94</v>
      </c>
      <c r="M1293">
        <v>971.15082050000012</v>
      </c>
      <c r="N1293">
        <v>1</v>
      </c>
      <c r="O1293">
        <v>971.15082050000012</v>
      </c>
      <c r="P1293" t="s">
        <v>615</v>
      </c>
      <c r="Q1293" s="111">
        <f>+VLOOKUP(I1293,'Selectable Table'!AB:AC,2,0)</f>
        <v>0</v>
      </c>
    </row>
    <row r="1294" spans="1:17" x14ac:dyDescent="0.25">
      <c r="A1294" s="111" t="str">
        <f>+VLOOKUP(C1294,'Selectable Table'!D:EB,2,0)</f>
        <v>MERCK</v>
      </c>
      <c r="B1294" t="s">
        <v>236</v>
      </c>
      <c r="C1294" t="s">
        <v>133</v>
      </c>
      <c r="D1294" t="s">
        <v>336</v>
      </c>
      <c r="E1294" t="s">
        <v>105</v>
      </c>
      <c r="F1294" s="111">
        <f>+VLOOKUP(C1294,'Selectable Table'!O:P,2,0)</f>
        <v>40700</v>
      </c>
      <c r="G1294" s="111" t="str">
        <f>+VLOOKUP(F1294,'Selectable Table'!P:Q,2,0)</f>
        <v>Revenues - Third Parties</v>
      </c>
      <c r="I1294" t="s">
        <v>670</v>
      </c>
      <c r="J1294" s="111">
        <v>2026</v>
      </c>
      <c r="K1294" s="111">
        <v>7</v>
      </c>
      <c r="L1294" s="111" t="s">
        <v>94</v>
      </c>
      <c r="M1294">
        <v>496.75371593750003</v>
      </c>
      <c r="N1294">
        <v>1</v>
      </c>
      <c r="O1294">
        <v>496.75371593750003</v>
      </c>
      <c r="P1294" t="s">
        <v>615</v>
      </c>
      <c r="Q1294" s="111">
        <f>+VLOOKUP(I1294,'Selectable Table'!AB:AC,2,0)</f>
        <v>0</v>
      </c>
    </row>
    <row r="1295" spans="1:17" x14ac:dyDescent="0.25">
      <c r="A1295" s="111" t="str">
        <f>+VLOOKUP(C1295,'Selectable Table'!D:EB,2,0)</f>
        <v>MERCK</v>
      </c>
      <c r="B1295" t="s">
        <v>236</v>
      </c>
      <c r="C1295" t="s">
        <v>133</v>
      </c>
      <c r="D1295" t="s">
        <v>336</v>
      </c>
      <c r="E1295" t="s">
        <v>93</v>
      </c>
      <c r="F1295" s="111">
        <f>+VLOOKUP(C1295,'Selectable Table'!O:P,2,0)</f>
        <v>40700</v>
      </c>
      <c r="G1295" s="111" t="str">
        <f>+VLOOKUP(F1295,'Selectable Table'!P:Q,2,0)</f>
        <v>Revenues - Third Parties</v>
      </c>
      <c r="I1295" t="s">
        <v>142</v>
      </c>
      <c r="J1295" s="111">
        <v>2026</v>
      </c>
      <c r="K1295" s="111">
        <v>7</v>
      </c>
      <c r="L1295" s="111" t="s">
        <v>94</v>
      </c>
      <c r="M1295">
        <v>1107.0049528125001</v>
      </c>
      <c r="N1295">
        <v>1</v>
      </c>
      <c r="O1295">
        <v>1107.0049528125001</v>
      </c>
      <c r="P1295" t="s">
        <v>615</v>
      </c>
      <c r="Q1295" s="111">
        <f>+VLOOKUP(I1295,'Selectable Table'!AB:AC,2,0)</f>
        <v>0</v>
      </c>
    </row>
    <row r="1296" spans="1:17" x14ac:dyDescent="0.25">
      <c r="A1296" s="111" t="str">
        <f>+VLOOKUP(C1296,'Selectable Table'!D:EB,2,0)</f>
        <v>MERCK</v>
      </c>
      <c r="B1296" t="s">
        <v>236</v>
      </c>
      <c r="C1296" t="s">
        <v>133</v>
      </c>
      <c r="D1296" t="s">
        <v>336</v>
      </c>
      <c r="E1296" t="s">
        <v>93</v>
      </c>
      <c r="F1296" s="111">
        <f>+VLOOKUP(C1296,'Selectable Table'!O:P,2,0)</f>
        <v>40700</v>
      </c>
      <c r="G1296" s="111" t="str">
        <f>+VLOOKUP(F1296,'Selectable Table'!P:Q,2,0)</f>
        <v>Revenues - Third Parties</v>
      </c>
      <c r="I1296" t="s">
        <v>253</v>
      </c>
      <c r="J1296" s="111">
        <v>2026</v>
      </c>
      <c r="K1296" s="111">
        <v>7</v>
      </c>
      <c r="L1296" s="111" t="s">
        <v>94</v>
      </c>
      <c r="M1296">
        <v>304.50841137499998</v>
      </c>
      <c r="N1296">
        <v>1</v>
      </c>
      <c r="O1296">
        <v>304.50841137499998</v>
      </c>
      <c r="P1296" t="s">
        <v>615</v>
      </c>
      <c r="Q1296" s="111">
        <f>+VLOOKUP(I1296,'Selectable Table'!AB:AC,2,0)</f>
        <v>0</v>
      </c>
    </row>
    <row r="1297" spans="1:17" x14ac:dyDescent="0.25">
      <c r="A1297" s="111" t="str">
        <f>+VLOOKUP(C1297,'Selectable Table'!D:EB,2,0)</f>
        <v>MERCK</v>
      </c>
      <c r="B1297" t="s">
        <v>3172</v>
      </c>
      <c r="C1297" t="s">
        <v>133</v>
      </c>
      <c r="D1297" t="s">
        <v>336</v>
      </c>
      <c r="E1297" t="s">
        <v>93</v>
      </c>
      <c r="F1297" s="111">
        <f>+VLOOKUP(C1297,'Selectable Table'!O:P,2,0)</f>
        <v>40700</v>
      </c>
      <c r="G1297" s="111" t="str">
        <f>+VLOOKUP(F1297,'Selectable Table'!P:Q,2,0)</f>
        <v>Revenues - Third Parties</v>
      </c>
      <c r="I1297" t="s">
        <v>668</v>
      </c>
      <c r="J1297" s="111">
        <v>2026</v>
      </c>
      <c r="K1297" s="111">
        <v>7</v>
      </c>
      <c r="L1297" s="111" t="s">
        <v>94</v>
      </c>
      <c r="M1297">
        <v>1261.4536725</v>
      </c>
      <c r="N1297">
        <v>1</v>
      </c>
      <c r="O1297">
        <v>1261.4536725</v>
      </c>
      <c r="P1297" t="s">
        <v>615</v>
      </c>
      <c r="Q1297" s="111">
        <f>+VLOOKUP(I1297,'Selectable Table'!AB:AC,2,0)</f>
        <v>0</v>
      </c>
    </row>
    <row r="1298" spans="1:17" x14ac:dyDescent="0.25">
      <c r="A1298" s="111" t="str">
        <f>+VLOOKUP(C1298,'Selectable Table'!D:EB,2,0)</f>
        <v>MERCK</v>
      </c>
      <c r="B1298" t="s">
        <v>3172</v>
      </c>
      <c r="C1298" t="s">
        <v>133</v>
      </c>
      <c r="D1298" t="s">
        <v>336</v>
      </c>
      <c r="E1298" t="s">
        <v>93</v>
      </c>
      <c r="F1298" s="111">
        <f>+VLOOKUP(C1298,'Selectable Table'!O:P,2,0)</f>
        <v>40700</v>
      </c>
      <c r="G1298" s="111" t="str">
        <f>+VLOOKUP(F1298,'Selectable Table'!P:Q,2,0)</f>
        <v>Revenues - Third Parties</v>
      </c>
      <c r="I1298" t="s">
        <v>658</v>
      </c>
      <c r="J1298" s="111">
        <v>2026</v>
      </c>
      <c r="K1298" s="111">
        <v>7</v>
      </c>
      <c r="L1298" s="111" t="s">
        <v>94</v>
      </c>
      <c r="M1298">
        <v>242.78770512500003</v>
      </c>
      <c r="N1298">
        <v>1</v>
      </c>
      <c r="O1298">
        <v>242.78770512500003</v>
      </c>
      <c r="P1298" t="s">
        <v>615</v>
      </c>
      <c r="Q1298" s="111">
        <f>+VLOOKUP(I1298,'Selectable Table'!AB:AC,2,0)</f>
        <v>0</v>
      </c>
    </row>
    <row r="1299" spans="1:17" x14ac:dyDescent="0.25">
      <c r="A1299" s="111" t="str">
        <f>+VLOOKUP(C1299,'Selectable Table'!D:EB,2,0)</f>
        <v>MERCK</v>
      </c>
      <c r="B1299" t="s">
        <v>3172</v>
      </c>
      <c r="C1299" t="s">
        <v>133</v>
      </c>
      <c r="D1299" t="s">
        <v>336</v>
      </c>
      <c r="E1299" t="s">
        <v>93</v>
      </c>
      <c r="F1299" s="111">
        <f>+VLOOKUP(C1299,'Selectable Table'!O:P,2,0)</f>
        <v>40700</v>
      </c>
      <c r="G1299" s="111" t="str">
        <f>+VLOOKUP(F1299,'Selectable Table'!P:Q,2,0)</f>
        <v>Revenues - Third Parties</v>
      </c>
      <c r="I1299" t="s">
        <v>253</v>
      </c>
      <c r="J1299" s="111">
        <v>2026</v>
      </c>
      <c r="K1299" s="111">
        <v>7</v>
      </c>
      <c r="L1299" s="111" t="s">
        <v>94</v>
      </c>
      <c r="M1299">
        <v>304.50841137499998</v>
      </c>
      <c r="N1299">
        <v>1</v>
      </c>
      <c r="O1299">
        <v>304.50841137499998</v>
      </c>
      <c r="P1299" t="s">
        <v>615</v>
      </c>
      <c r="Q1299" s="111">
        <f>+VLOOKUP(I1299,'Selectable Table'!AB:AC,2,0)</f>
        <v>0</v>
      </c>
    </row>
    <row r="1300" spans="1:17" x14ac:dyDescent="0.25">
      <c r="A1300" s="111" t="str">
        <f>+VLOOKUP(C1300,'Selectable Table'!D:EB,2,0)</f>
        <v>MERCK</v>
      </c>
      <c r="B1300" t="s">
        <v>3172</v>
      </c>
      <c r="C1300" t="s">
        <v>133</v>
      </c>
      <c r="D1300" t="s">
        <v>336</v>
      </c>
      <c r="E1300" t="s">
        <v>101</v>
      </c>
      <c r="F1300" s="111">
        <f>+VLOOKUP(C1300,'Selectable Table'!O:P,2,0)</f>
        <v>40700</v>
      </c>
      <c r="G1300" s="111" t="str">
        <f>+VLOOKUP(F1300,'Selectable Table'!P:Q,2,0)</f>
        <v>Revenues - Third Parties</v>
      </c>
      <c r="I1300" t="s">
        <v>269</v>
      </c>
      <c r="J1300" s="111">
        <v>2026</v>
      </c>
      <c r="K1300" s="111">
        <v>7</v>
      </c>
      <c r="L1300" s="111" t="s">
        <v>94</v>
      </c>
      <c r="M1300">
        <v>21176.305500000002</v>
      </c>
      <c r="N1300">
        <v>1</v>
      </c>
      <c r="O1300">
        <v>21176.305500000002</v>
      </c>
      <c r="P1300" t="s">
        <v>615</v>
      </c>
      <c r="Q1300" s="111">
        <f>+VLOOKUP(I1300,'Selectable Table'!AB:AC,2,0)</f>
        <v>1</v>
      </c>
    </row>
    <row r="1301" spans="1:17" x14ac:dyDescent="0.25">
      <c r="A1301" s="111" t="str">
        <f>+VLOOKUP(C1301,'Selectable Table'!D:EB,2,0)</f>
        <v>MERCK</v>
      </c>
      <c r="B1301" t="s">
        <v>3172</v>
      </c>
      <c r="C1301" t="s">
        <v>133</v>
      </c>
      <c r="D1301" t="s">
        <v>336</v>
      </c>
      <c r="E1301" t="s">
        <v>93</v>
      </c>
      <c r="F1301" s="111">
        <f>+VLOOKUP(C1301,'Selectable Table'!O:P,2,0)</f>
        <v>40700</v>
      </c>
      <c r="G1301" s="111" t="str">
        <f>+VLOOKUP(F1301,'Selectable Table'!P:Q,2,0)</f>
        <v>Revenues - Third Parties</v>
      </c>
      <c r="I1301" t="s">
        <v>627</v>
      </c>
      <c r="J1301" s="111">
        <v>2026</v>
      </c>
      <c r="K1301" s="111">
        <v>7</v>
      </c>
      <c r="L1301" s="111" t="s">
        <v>94</v>
      </c>
      <c r="M1301">
        <v>473.05492412500007</v>
      </c>
      <c r="N1301">
        <v>1</v>
      </c>
      <c r="O1301">
        <v>473.05492412500007</v>
      </c>
      <c r="P1301" t="s">
        <v>615</v>
      </c>
      <c r="Q1301" s="111">
        <f>+VLOOKUP(I1301,'Selectable Table'!AB:AC,2,0)</f>
        <v>0</v>
      </c>
    </row>
    <row r="1302" spans="1:17" x14ac:dyDescent="0.25">
      <c r="A1302" s="111" t="str">
        <f>+VLOOKUP(C1302,'Selectable Table'!D:EB,2,0)</f>
        <v>MERCK</v>
      </c>
      <c r="B1302" t="s">
        <v>712</v>
      </c>
      <c r="C1302" t="s">
        <v>133</v>
      </c>
      <c r="D1302" t="s">
        <v>336</v>
      </c>
      <c r="E1302" t="s">
        <v>93</v>
      </c>
      <c r="F1302" s="111">
        <f>+VLOOKUP(C1302,'Selectable Table'!O:P,2,0)</f>
        <v>40700</v>
      </c>
      <c r="G1302" s="111" t="str">
        <f>+VLOOKUP(F1302,'Selectable Table'!P:Q,2,0)</f>
        <v>Revenues - Third Parties</v>
      </c>
      <c r="I1302" t="s">
        <v>253</v>
      </c>
      <c r="J1302" s="111">
        <v>2026</v>
      </c>
      <c r="K1302" s="111">
        <v>7</v>
      </c>
      <c r="L1302" s="111" t="s">
        <v>94</v>
      </c>
      <c r="M1302">
        <v>304.50841137499998</v>
      </c>
      <c r="N1302">
        <v>1</v>
      </c>
      <c r="O1302">
        <v>304.50841137499998</v>
      </c>
      <c r="P1302" t="s">
        <v>615</v>
      </c>
      <c r="Q1302" s="111">
        <f>+VLOOKUP(I1302,'Selectable Table'!AB:AC,2,0)</f>
        <v>0</v>
      </c>
    </row>
    <row r="1303" spans="1:17" x14ac:dyDescent="0.25">
      <c r="A1303" s="111" t="str">
        <f>+VLOOKUP(C1303,'Selectable Table'!D:EB,2,0)</f>
        <v>MERCK</v>
      </c>
      <c r="B1303" t="s">
        <v>712</v>
      </c>
      <c r="C1303" t="s">
        <v>133</v>
      </c>
      <c r="D1303" t="s">
        <v>336</v>
      </c>
      <c r="E1303" t="s">
        <v>93</v>
      </c>
      <c r="F1303" s="111">
        <f>+VLOOKUP(C1303,'Selectable Table'!O:P,2,0)</f>
        <v>40700</v>
      </c>
      <c r="G1303" s="111" t="str">
        <f>+VLOOKUP(F1303,'Selectable Table'!P:Q,2,0)</f>
        <v>Revenues - Third Parties</v>
      </c>
      <c r="I1303" t="s">
        <v>240</v>
      </c>
      <c r="J1303" s="111">
        <v>2026</v>
      </c>
      <c r="K1303" s="111">
        <v>7</v>
      </c>
      <c r="L1303" s="111" t="s">
        <v>94</v>
      </c>
      <c r="M1303">
        <v>1968.0088049999999</v>
      </c>
      <c r="N1303">
        <v>1</v>
      </c>
      <c r="O1303">
        <v>1968.0088049999999</v>
      </c>
      <c r="P1303" t="s">
        <v>615</v>
      </c>
      <c r="Q1303" s="111">
        <f>+VLOOKUP(I1303,'Selectable Table'!AB:AC,2,0)</f>
        <v>0</v>
      </c>
    </row>
    <row r="1304" spans="1:17" x14ac:dyDescent="0.25">
      <c r="A1304" s="111" t="str">
        <f>+VLOOKUP(C1304,'Selectable Table'!D:EB,2,0)</f>
        <v>MERCK</v>
      </c>
      <c r="B1304" t="s">
        <v>712</v>
      </c>
      <c r="C1304" t="s">
        <v>133</v>
      </c>
      <c r="D1304" t="s">
        <v>336</v>
      </c>
      <c r="E1304" t="s">
        <v>105</v>
      </c>
      <c r="F1304" s="111">
        <f>+VLOOKUP(C1304,'Selectable Table'!O:P,2,0)</f>
        <v>40700</v>
      </c>
      <c r="G1304" s="111" t="str">
        <f>+VLOOKUP(F1304,'Selectable Table'!P:Q,2,0)</f>
        <v>Revenues - Third Parties</v>
      </c>
      <c r="I1304" t="s">
        <v>144</v>
      </c>
      <c r="J1304" s="111">
        <v>2026</v>
      </c>
      <c r="K1304" s="111">
        <v>7</v>
      </c>
      <c r="L1304" s="111" t="s">
        <v>94</v>
      </c>
      <c r="M1304">
        <v>2881.1715524374999</v>
      </c>
      <c r="N1304">
        <v>1</v>
      </c>
      <c r="O1304">
        <v>2881.1715524374999</v>
      </c>
      <c r="P1304" t="s">
        <v>615</v>
      </c>
      <c r="Q1304" s="111">
        <f>+VLOOKUP(I1304,'Selectable Table'!AB:AC,2,0)</f>
        <v>0</v>
      </c>
    </row>
    <row r="1305" spans="1:17" x14ac:dyDescent="0.25">
      <c r="A1305" s="111" t="str">
        <f>+VLOOKUP(C1305,'Selectable Table'!D:EB,2,0)</f>
        <v>MERCK</v>
      </c>
      <c r="B1305" t="s">
        <v>712</v>
      </c>
      <c r="C1305" t="s">
        <v>133</v>
      </c>
      <c r="D1305" t="s">
        <v>336</v>
      </c>
      <c r="E1305" t="s">
        <v>105</v>
      </c>
      <c r="F1305" s="111">
        <f>+VLOOKUP(C1305,'Selectable Table'!O:P,2,0)</f>
        <v>40700</v>
      </c>
      <c r="G1305" s="111" t="str">
        <f>+VLOOKUP(F1305,'Selectable Table'!P:Q,2,0)</f>
        <v>Revenues - Third Parties</v>
      </c>
      <c r="I1305" t="s">
        <v>158</v>
      </c>
      <c r="J1305" s="111">
        <v>2026</v>
      </c>
      <c r="K1305" s="111">
        <v>7</v>
      </c>
      <c r="L1305" s="111" t="s">
        <v>94</v>
      </c>
      <c r="M1305">
        <v>851.45183812500011</v>
      </c>
      <c r="N1305">
        <v>1</v>
      </c>
      <c r="O1305">
        <v>851.45183812500011</v>
      </c>
      <c r="P1305" t="s">
        <v>615</v>
      </c>
      <c r="Q1305" s="111">
        <f>+VLOOKUP(I1305,'Selectable Table'!AB:AC,2,0)</f>
        <v>0</v>
      </c>
    </row>
    <row r="1306" spans="1:17" x14ac:dyDescent="0.25">
      <c r="A1306" s="111" t="str">
        <f>+VLOOKUP(C1306,'Selectable Table'!D:EB,2,0)</f>
        <v>MERCK</v>
      </c>
      <c r="B1306" t="s">
        <v>3197</v>
      </c>
      <c r="C1306" t="s">
        <v>133</v>
      </c>
      <c r="D1306" t="s">
        <v>336</v>
      </c>
      <c r="E1306" t="s">
        <v>93</v>
      </c>
      <c r="F1306" s="111">
        <f>+VLOOKUP(C1306,'Selectable Table'!O:P,2,0)</f>
        <v>40700</v>
      </c>
      <c r="G1306" s="111" t="str">
        <f>+VLOOKUP(F1306,'Selectable Table'!P:Q,2,0)</f>
        <v>Revenues - Third Parties</v>
      </c>
      <c r="I1306" t="s">
        <v>658</v>
      </c>
      <c r="J1306" s="111">
        <v>2026</v>
      </c>
      <c r="K1306" s="111">
        <v>7</v>
      </c>
      <c r="L1306" s="111" t="s">
        <v>94</v>
      </c>
      <c r="M1306">
        <v>606.96926281250001</v>
      </c>
      <c r="N1306">
        <v>1</v>
      </c>
      <c r="O1306">
        <v>606.96926281250001</v>
      </c>
      <c r="P1306" t="s">
        <v>615</v>
      </c>
      <c r="Q1306" s="111">
        <f>+VLOOKUP(I1306,'Selectable Table'!AB:AC,2,0)</f>
        <v>0</v>
      </c>
    </row>
    <row r="1307" spans="1:17" x14ac:dyDescent="0.25">
      <c r="A1307" s="111" t="str">
        <f>+VLOOKUP(C1307,'Selectable Table'!D:EB,2,0)</f>
        <v>MERCK</v>
      </c>
      <c r="B1307" t="s">
        <v>3197</v>
      </c>
      <c r="C1307" t="s">
        <v>133</v>
      </c>
      <c r="D1307" t="s">
        <v>336</v>
      </c>
      <c r="E1307" t="s">
        <v>93</v>
      </c>
      <c r="F1307" s="111">
        <f>+VLOOKUP(C1307,'Selectable Table'!O:P,2,0)</f>
        <v>40700</v>
      </c>
      <c r="G1307" s="111" t="str">
        <f>+VLOOKUP(F1307,'Selectable Table'!P:Q,2,0)</f>
        <v>Revenues - Third Parties</v>
      </c>
      <c r="I1307" t="s">
        <v>253</v>
      </c>
      <c r="J1307" s="111">
        <v>2026</v>
      </c>
      <c r="K1307" s="111">
        <v>7</v>
      </c>
      <c r="L1307" s="111" t="s">
        <v>94</v>
      </c>
      <c r="M1307">
        <v>304.50841137499998</v>
      </c>
      <c r="N1307">
        <v>1</v>
      </c>
      <c r="O1307">
        <v>304.50841137499998</v>
      </c>
      <c r="P1307" t="s">
        <v>615</v>
      </c>
      <c r="Q1307" s="111">
        <f>+VLOOKUP(I1307,'Selectable Table'!AB:AC,2,0)</f>
        <v>0</v>
      </c>
    </row>
    <row r="1308" spans="1:17" x14ac:dyDescent="0.25">
      <c r="A1308" s="111" t="str">
        <f>+VLOOKUP(C1308,'Selectable Table'!D:EB,2,0)</f>
        <v>MERCK</v>
      </c>
      <c r="B1308" t="s">
        <v>3197</v>
      </c>
      <c r="C1308" t="s">
        <v>133</v>
      </c>
      <c r="D1308" t="s">
        <v>336</v>
      </c>
      <c r="E1308" t="s">
        <v>93</v>
      </c>
      <c r="F1308" s="111">
        <f>+VLOOKUP(C1308,'Selectable Table'!O:P,2,0)</f>
        <v>40700</v>
      </c>
      <c r="G1308" s="111" t="str">
        <f>+VLOOKUP(F1308,'Selectable Table'!P:Q,2,0)</f>
        <v>Revenues - Third Parties</v>
      </c>
      <c r="I1308" t="s">
        <v>627</v>
      </c>
      <c r="J1308" s="111">
        <v>2026</v>
      </c>
      <c r="K1308" s="111">
        <v>7</v>
      </c>
      <c r="L1308" s="111" t="s">
        <v>94</v>
      </c>
      <c r="M1308">
        <v>473.05492412500007</v>
      </c>
      <c r="N1308">
        <v>1</v>
      </c>
      <c r="O1308">
        <v>473.05492412500007</v>
      </c>
      <c r="P1308" t="s">
        <v>615</v>
      </c>
      <c r="Q1308" s="111">
        <f>+VLOOKUP(I1308,'Selectable Table'!AB:AC,2,0)</f>
        <v>0</v>
      </c>
    </row>
    <row r="1309" spans="1:17" x14ac:dyDescent="0.25">
      <c r="A1309" s="111" t="str">
        <f>+VLOOKUP(C1309,'Selectable Table'!D:EB,2,0)</f>
        <v>MERCK</v>
      </c>
      <c r="B1309" t="s">
        <v>238</v>
      </c>
      <c r="C1309" t="s">
        <v>133</v>
      </c>
      <c r="D1309" t="s">
        <v>336</v>
      </c>
      <c r="E1309" t="s">
        <v>93</v>
      </c>
      <c r="F1309" s="111">
        <f>+VLOOKUP(C1309,'Selectable Table'!O:P,2,0)</f>
        <v>40700</v>
      </c>
      <c r="G1309" s="111" t="str">
        <f>+VLOOKUP(F1309,'Selectable Table'!P:Q,2,0)</f>
        <v>Revenues - Third Parties</v>
      </c>
      <c r="I1309" t="s">
        <v>658</v>
      </c>
      <c r="J1309" s="111">
        <v>2026</v>
      </c>
      <c r="K1309" s="111">
        <v>7</v>
      </c>
      <c r="L1309" s="111" t="s">
        <v>94</v>
      </c>
      <c r="M1309">
        <v>485.57541025000006</v>
      </c>
      <c r="N1309">
        <v>1</v>
      </c>
      <c r="O1309">
        <v>485.57541025000006</v>
      </c>
      <c r="P1309" t="s">
        <v>615</v>
      </c>
      <c r="Q1309" s="111">
        <f>+VLOOKUP(I1309,'Selectable Table'!AB:AC,2,0)</f>
        <v>0</v>
      </c>
    </row>
    <row r="1310" spans="1:17" x14ac:dyDescent="0.25">
      <c r="A1310" s="111" t="str">
        <f>+VLOOKUP(C1310,'Selectable Table'!D:EB,2,0)</f>
        <v>MERCK</v>
      </c>
      <c r="B1310" t="s">
        <v>238</v>
      </c>
      <c r="C1310" t="s">
        <v>133</v>
      </c>
      <c r="D1310" t="s">
        <v>336</v>
      </c>
      <c r="E1310" t="s">
        <v>93</v>
      </c>
      <c r="F1310" s="111">
        <f>+VLOOKUP(C1310,'Selectable Table'!O:P,2,0)</f>
        <v>40700</v>
      </c>
      <c r="G1310" s="111" t="str">
        <f>+VLOOKUP(F1310,'Selectable Table'!P:Q,2,0)</f>
        <v>Revenues - Third Parties</v>
      </c>
      <c r="I1310" t="s">
        <v>253</v>
      </c>
      <c r="J1310" s="111">
        <v>2026</v>
      </c>
      <c r="K1310" s="111">
        <v>7</v>
      </c>
      <c r="L1310" s="111" t="s">
        <v>94</v>
      </c>
      <c r="M1310">
        <v>304.50841137499998</v>
      </c>
      <c r="N1310">
        <v>1</v>
      </c>
      <c r="O1310">
        <v>304.50841137499998</v>
      </c>
      <c r="P1310" t="s">
        <v>615</v>
      </c>
      <c r="Q1310" s="111">
        <f>+VLOOKUP(I1310,'Selectable Table'!AB:AC,2,0)</f>
        <v>0</v>
      </c>
    </row>
    <row r="1311" spans="1:17" x14ac:dyDescent="0.25">
      <c r="A1311" s="111" t="str">
        <f>+VLOOKUP(C1311,'Selectable Table'!D:EB,2,0)</f>
        <v>MERCK</v>
      </c>
      <c r="B1311" t="s">
        <v>3198</v>
      </c>
      <c r="C1311" t="s">
        <v>133</v>
      </c>
      <c r="D1311" t="s">
        <v>336</v>
      </c>
      <c r="E1311" t="s">
        <v>93</v>
      </c>
      <c r="F1311" s="111">
        <f>+VLOOKUP(C1311,'Selectable Table'!O:P,2,0)</f>
        <v>40700</v>
      </c>
      <c r="G1311" s="111" t="str">
        <f>+VLOOKUP(F1311,'Selectable Table'!P:Q,2,0)</f>
        <v>Revenues - Third Parties</v>
      </c>
      <c r="I1311" t="s">
        <v>658</v>
      </c>
      <c r="J1311" s="111">
        <v>2026</v>
      </c>
      <c r="K1311" s="111">
        <v>7</v>
      </c>
      <c r="L1311" s="111" t="s">
        <v>94</v>
      </c>
      <c r="M1311">
        <v>364.1815576875</v>
      </c>
      <c r="N1311">
        <v>1</v>
      </c>
      <c r="O1311">
        <v>364.1815576875</v>
      </c>
      <c r="P1311" t="s">
        <v>615</v>
      </c>
      <c r="Q1311" s="111">
        <f>+VLOOKUP(I1311,'Selectable Table'!AB:AC,2,0)</f>
        <v>0</v>
      </c>
    </row>
    <row r="1312" spans="1:17" x14ac:dyDescent="0.25">
      <c r="A1312" s="111" t="str">
        <f>+VLOOKUP(C1312,'Selectable Table'!D:EB,2,0)</f>
        <v>MERCK</v>
      </c>
      <c r="B1312" t="s">
        <v>3198</v>
      </c>
      <c r="C1312" t="s">
        <v>133</v>
      </c>
      <c r="D1312" t="s">
        <v>336</v>
      </c>
      <c r="E1312" t="s">
        <v>93</v>
      </c>
      <c r="F1312" s="111">
        <f>+VLOOKUP(C1312,'Selectable Table'!O:P,2,0)</f>
        <v>40700</v>
      </c>
      <c r="G1312" s="111" t="str">
        <f>+VLOOKUP(F1312,'Selectable Table'!P:Q,2,0)</f>
        <v>Revenues - Third Parties</v>
      </c>
      <c r="I1312" t="s">
        <v>253</v>
      </c>
      <c r="J1312" s="111">
        <v>2026</v>
      </c>
      <c r="K1312" s="111">
        <v>7</v>
      </c>
      <c r="L1312" s="111" t="s">
        <v>94</v>
      </c>
      <c r="M1312">
        <v>304.50841137499998</v>
      </c>
      <c r="N1312">
        <v>1</v>
      </c>
      <c r="O1312">
        <v>304.50841137499998</v>
      </c>
      <c r="P1312" t="s">
        <v>615</v>
      </c>
      <c r="Q1312" s="111">
        <f>+VLOOKUP(I1312,'Selectable Table'!AB:AC,2,0)</f>
        <v>0</v>
      </c>
    </row>
    <row r="1313" spans="1:17" x14ac:dyDescent="0.25">
      <c r="A1313" s="111" t="str">
        <f>+VLOOKUP(C1313,'Selectable Table'!D:EB,2,0)</f>
        <v>MERCK</v>
      </c>
      <c r="B1313" t="s">
        <v>3198</v>
      </c>
      <c r="C1313" t="s">
        <v>133</v>
      </c>
      <c r="D1313" t="s">
        <v>336</v>
      </c>
      <c r="E1313" t="s">
        <v>93</v>
      </c>
      <c r="F1313" s="111">
        <f>+VLOOKUP(C1313,'Selectable Table'!O:P,2,0)</f>
        <v>40700</v>
      </c>
      <c r="G1313" s="111" t="str">
        <f>+VLOOKUP(F1313,'Selectable Table'!P:Q,2,0)</f>
        <v>Revenues - Third Parties</v>
      </c>
      <c r="I1313" t="s">
        <v>627</v>
      </c>
      <c r="J1313" s="111">
        <v>2026</v>
      </c>
      <c r="K1313" s="111">
        <v>7</v>
      </c>
      <c r="L1313" s="111" t="s">
        <v>94</v>
      </c>
      <c r="M1313">
        <v>473.05492412500007</v>
      </c>
      <c r="N1313">
        <v>1</v>
      </c>
      <c r="O1313">
        <v>473.05492412500007</v>
      </c>
      <c r="P1313" t="s">
        <v>615</v>
      </c>
      <c r="Q1313" s="111">
        <f>+VLOOKUP(I1313,'Selectable Table'!AB:AC,2,0)</f>
        <v>0</v>
      </c>
    </row>
    <row r="1314" spans="1:17" x14ac:dyDescent="0.25">
      <c r="A1314" s="111" t="str">
        <f>+VLOOKUP(C1314,'Selectable Table'!D:EB,2,0)</f>
        <v>MERCK</v>
      </c>
      <c r="B1314" t="s">
        <v>3199</v>
      </c>
      <c r="C1314" t="s">
        <v>133</v>
      </c>
      <c r="D1314" t="s">
        <v>336</v>
      </c>
      <c r="E1314" t="s">
        <v>93</v>
      </c>
      <c r="F1314" s="111">
        <f>+VLOOKUP(C1314,'Selectable Table'!O:P,2,0)</f>
        <v>40700</v>
      </c>
      <c r="G1314" s="111" t="str">
        <f>+VLOOKUP(F1314,'Selectable Table'!P:Q,2,0)</f>
        <v>Revenues - Third Parties</v>
      </c>
      <c r="I1314" t="s">
        <v>658</v>
      </c>
      <c r="J1314" s="111">
        <v>2026</v>
      </c>
      <c r="K1314" s="111">
        <v>7</v>
      </c>
      <c r="L1314" s="111" t="s">
        <v>94</v>
      </c>
      <c r="M1314">
        <v>849.75696793750001</v>
      </c>
      <c r="N1314">
        <v>1</v>
      </c>
      <c r="O1314">
        <v>849.75696793750001</v>
      </c>
      <c r="P1314" t="s">
        <v>615</v>
      </c>
      <c r="Q1314" s="111">
        <f>+VLOOKUP(I1314,'Selectable Table'!AB:AC,2,0)</f>
        <v>0</v>
      </c>
    </row>
    <row r="1315" spans="1:17" x14ac:dyDescent="0.25">
      <c r="A1315" s="111" t="str">
        <f>+VLOOKUP(C1315,'Selectable Table'!D:EB,2,0)</f>
        <v>MERCK</v>
      </c>
      <c r="B1315" t="s">
        <v>3199</v>
      </c>
      <c r="C1315" t="s">
        <v>133</v>
      </c>
      <c r="D1315" t="s">
        <v>336</v>
      </c>
      <c r="E1315" t="s">
        <v>93</v>
      </c>
      <c r="F1315" s="111">
        <f>+VLOOKUP(C1315,'Selectable Table'!O:P,2,0)</f>
        <v>40700</v>
      </c>
      <c r="G1315" s="111" t="str">
        <f>+VLOOKUP(F1315,'Selectable Table'!P:Q,2,0)</f>
        <v>Revenues - Third Parties</v>
      </c>
      <c r="I1315" t="s">
        <v>253</v>
      </c>
      <c r="J1315" s="111">
        <v>2026</v>
      </c>
      <c r="K1315" s="111">
        <v>7</v>
      </c>
      <c r="L1315" s="111" t="s">
        <v>94</v>
      </c>
      <c r="M1315">
        <v>304.50841137499998</v>
      </c>
      <c r="N1315">
        <v>1</v>
      </c>
      <c r="O1315">
        <v>304.50841137499998</v>
      </c>
      <c r="P1315" t="s">
        <v>615</v>
      </c>
      <c r="Q1315" s="111">
        <f>+VLOOKUP(I1315,'Selectable Table'!AB:AC,2,0)</f>
        <v>0</v>
      </c>
    </row>
    <row r="1316" spans="1:17" x14ac:dyDescent="0.25">
      <c r="A1316" s="111" t="str">
        <f>+VLOOKUP(C1316,'Selectable Table'!D:EB,2,0)</f>
        <v>MERCK</v>
      </c>
      <c r="B1316" t="s">
        <v>3199</v>
      </c>
      <c r="C1316" t="s">
        <v>133</v>
      </c>
      <c r="D1316" t="s">
        <v>336</v>
      </c>
      <c r="E1316" t="s">
        <v>93</v>
      </c>
      <c r="F1316" s="111">
        <f>+VLOOKUP(C1316,'Selectable Table'!O:P,2,0)</f>
        <v>40700</v>
      </c>
      <c r="G1316" s="111" t="str">
        <f>+VLOOKUP(F1316,'Selectable Table'!P:Q,2,0)</f>
        <v>Revenues - Third Parties</v>
      </c>
      <c r="I1316" t="s">
        <v>627</v>
      </c>
      <c r="J1316" s="111">
        <v>2026</v>
      </c>
      <c r="K1316" s="111">
        <v>7</v>
      </c>
      <c r="L1316" s="111" t="s">
        <v>94</v>
      </c>
      <c r="M1316">
        <v>473.05492412500007</v>
      </c>
      <c r="N1316">
        <v>1</v>
      </c>
      <c r="O1316">
        <v>473.05492412500007</v>
      </c>
      <c r="P1316" t="s">
        <v>615</v>
      </c>
      <c r="Q1316" s="111">
        <f>+VLOOKUP(I1316,'Selectable Table'!AB:AC,2,0)</f>
        <v>0</v>
      </c>
    </row>
    <row r="1317" spans="1:17" x14ac:dyDescent="0.25">
      <c r="A1317" s="111" t="str">
        <f>+VLOOKUP(C1317,'Selectable Table'!D:EB,2,0)</f>
        <v>MERCK</v>
      </c>
      <c r="B1317" t="s">
        <v>243</v>
      </c>
      <c r="C1317" t="s">
        <v>133</v>
      </c>
      <c r="D1317" t="s">
        <v>336</v>
      </c>
      <c r="E1317" t="s">
        <v>93</v>
      </c>
      <c r="F1317" s="111">
        <f>+VLOOKUP(C1317,'Selectable Table'!O:P,2,0)</f>
        <v>40700</v>
      </c>
      <c r="G1317" s="111" t="str">
        <f>+VLOOKUP(F1317,'Selectable Table'!P:Q,2,0)</f>
        <v>Revenues - Third Parties</v>
      </c>
      <c r="I1317" t="s">
        <v>658</v>
      </c>
      <c r="J1317" s="111">
        <v>2026</v>
      </c>
      <c r="K1317" s="111">
        <v>7</v>
      </c>
      <c r="L1317" s="111" t="s">
        <v>94</v>
      </c>
      <c r="M1317">
        <v>121.39385256250002</v>
      </c>
      <c r="N1317">
        <v>1</v>
      </c>
      <c r="O1317">
        <v>121.39385256250002</v>
      </c>
      <c r="P1317" t="s">
        <v>615</v>
      </c>
      <c r="Q1317" s="111">
        <f>+VLOOKUP(I1317,'Selectable Table'!AB:AC,2,0)</f>
        <v>0</v>
      </c>
    </row>
    <row r="1318" spans="1:17" x14ac:dyDescent="0.25">
      <c r="A1318" s="111" t="str">
        <f>+VLOOKUP(C1318,'Selectable Table'!D:EB,2,0)</f>
        <v>MERCK</v>
      </c>
      <c r="B1318" t="s">
        <v>243</v>
      </c>
      <c r="C1318" t="s">
        <v>133</v>
      </c>
      <c r="D1318" t="s">
        <v>336</v>
      </c>
      <c r="E1318" t="s">
        <v>105</v>
      </c>
      <c r="F1318" s="111">
        <f>+VLOOKUP(C1318,'Selectable Table'!O:P,2,0)</f>
        <v>40700</v>
      </c>
      <c r="G1318" s="111" t="str">
        <f>+VLOOKUP(F1318,'Selectable Table'!P:Q,2,0)</f>
        <v>Revenues - Third Parties</v>
      </c>
      <c r="I1318" t="s">
        <v>670</v>
      </c>
      <c r="J1318" s="111">
        <v>2026</v>
      </c>
      <c r="K1318" s="111">
        <v>7</v>
      </c>
      <c r="L1318" s="111" t="s">
        <v>94</v>
      </c>
      <c r="M1318">
        <v>99.350743187500001</v>
      </c>
      <c r="N1318">
        <v>1</v>
      </c>
      <c r="O1318">
        <v>99.350743187500001</v>
      </c>
      <c r="P1318" t="s">
        <v>615</v>
      </c>
      <c r="Q1318" s="111">
        <f>+VLOOKUP(I1318,'Selectable Table'!AB:AC,2,0)</f>
        <v>0</v>
      </c>
    </row>
    <row r="1319" spans="1:17" x14ac:dyDescent="0.25">
      <c r="A1319" s="111" t="str">
        <f>+VLOOKUP(C1319,'Selectable Table'!D:EB,2,0)</f>
        <v>MERCK</v>
      </c>
      <c r="B1319" t="s">
        <v>243</v>
      </c>
      <c r="C1319" t="s">
        <v>133</v>
      </c>
      <c r="D1319" t="s">
        <v>336</v>
      </c>
      <c r="E1319" t="s">
        <v>93</v>
      </c>
      <c r="F1319" s="111">
        <f>+VLOOKUP(C1319,'Selectable Table'!O:P,2,0)</f>
        <v>40700</v>
      </c>
      <c r="G1319" s="111" t="str">
        <f>+VLOOKUP(F1319,'Selectable Table'!P:Q,2,0)</f>
        <v>Revenues - Third Parties</v>
      </c>
      <c r="I1319" t="s">
        <v>253</v>
      </c>
      <c r="J1319" s="111">
        <v>2026</v>
      </c>
      <c r="K1319" s="111">
        <v>7</v>
      </c>
      <c r="L1319" s="111" t="s">
        <v>94</v>
      </c>
      <c r="M1319">
        <v>304.50841137499998</v>
      </c>
      <c r="N1319">
        <v>1</v>
      </c>
      <c r="O1319">
        <v>304.50841137499998</v>
      </c>
      <c r="P1319" t="s">
        <v>615</v>
      </c>
      <c r="Q1319" s="111">
        <f>+VLOOKUP(I1319,'Selectable Table'!AB:AC,2,0)</f>
        <v>0</v>
      </c>
    </row>
    <row r="1320" spans="1:17" x14ac:dyDescent="0.25">
      <c r="A1320" s="111" t="str">
        <f>+VLOOKUP(C1320,'Selectable Table'!D:EB,2,0)</f>
        <v>OTH CUST</v>
      </c>
      <c r="B1320" t="s">
        <v>622</v>
      </c>
      <c r="C1320" t="s">
        <v>623</v>
      </c>
      <c r="D1320" t="s">
        <v>336</v>
      </c>
      <c r="E1320" t="s">
        <v>93</v>
      </c>
      <c r="F1320" s="111">
        <f>+VLOOKUP(C1320,'Selectable Table'!O:P,2,0)</f>
        <v>40900</v>
      </c>
      <c r="G1320" s="111" t="str">
        <f>+VLOOKUP(F1320,'Selectable Table'!P:Q,2,0)</f>
        <v>Revenues- IC</v>
      </c>
      <c r="I1320" t="s">
        <v>624</v>
      </c>
      <c r="J1320" s="111">
        <v>2026</v>
      </c>
      <c r="K1320" s="111">
        <v>7</v>
      </c>
      <c r="L1320" s="111" t="s">
        <v>94</v>
      </c>
      <c r="M1320">
        <v>3604.89185</v>
      </c>
      <c r="N1320">
        <v>1</v>
      </c>
      <c r="O1320">
        <v>3604.89185</v>
      </c>
      <c r="P1320" t="s">
        <v>615</v>
      </c>
      <c r="Q1320" s="111">
        <f>+VLOOKUP(I1320,'Selectable Table'!AB:AC,2,0)</f>
        <v>1</v>
      </c>
    </row>
    <row r="1321" spans="1:17" x14ac:dyDescent="0.25">
      <c r="A1321" s="111" t="str">
        <f>+VLOOKUP(C1321,'Selectable Table'!D:EB,2,0)</f>
        <v>OTH CUST</v>
      </c>
      <c r="B1321" t="s">
        <v>622</v>
      </c>
      <c r="C1321" t="s">
        <v>623</v>
      </c>
      <c r="D1321" t="s">
        <v>336</v>
      </c>
      <c r="E1321" t="s">
        <v>102</v>
      </c>
      <c r="F1321" s="111">
        <f>+VLOOKUP(C1321,'Selectable Table'!O:P,2,0)</f>
        <v>40900</v>
      </c>
      <c r="G1321" s="111" t="str">
        <f>+VLOOKUP(F1321,'Selectable Table'!P:Q,2,0)</f>
        <v>Revenues- IC</v>
      </c>
      <c r="I1321" t="s">
        <v>186</v>
      </c>
      <c r="J1321" s="111">
        <v>2026</v>
      </c>
      <c r="K1321" s="111">
        <v>7</v>
      </c>
      <c r="L1321" s="111" t="s">
        <v>94</v>
      </c>
      <c r="M1321">
        <v>4896.0431142999996</v>
      </c>
      <c r="N1321">
        <v>1</v>
      </c>
      <c r="O1321">
        <v>4896.0431142999996</v>
      </c>
      <c r="P1321" t="s">
        <v>615</v>
      </c>
      <c r="Q1321" s="111">
        <f>+VLOOKUP(I1321,'Selectable Table'!AB:AC,2,0)</f>
        <v>1</v>
      </c>
    </row>
    <row r="1322" spans="1:17" x14ac:dyDescent="0.25">
      <c r="A1322" s="111" t="str">
        <f>+VLOOKUP(C1322,'Selectable Table'!D:EB,2,0)</f>
        <v>OTH CUST</v>
      </c>
      <c r="B1322" t="s">
        <v>622</v>
      </c>
      <c r="C1322" t="s">
        <v>623</v>
      </c>
      <c r="D1322" t="s">
        <v>336</v>
      </c>
      <c r="E1322" t="s">
        <v>93</v>
      </c>
      <c r="F1322" s="111">
        <f>+VLOOKUP(C1322,'Selectable Table'!O:P,2,0)</f>
        <v>40900</v>
      </c>
      <c r="G1322" s="111" t="str">
        <f>+VLOOKUP(F1322,'Selectable Table'!P:Q,2,0)</f>
        <v>Revenues- IC</v>
      </c>
      <c r="I1322" t="s">
        <v>625</v>
      </c>
      <c r="J1322" s="111">
        <v>2026</v>
      </c>
      <c r="K1322" s="111">
        <v>7</v>
      </c>
      <c r="L1322" s="111" t="s">
        <v>94</v>
      </c>
      <c r="M1322">
        <v>4502.3349258999997</v>
      </c>
      <c r="N1322">
        <v>1</v>
      </c>
      <c r="O1322">
        <v>4502.3349258999997</v>
      </c>
      <c r="P1322" t="s">
        <v>615</v>
      </c>
      <c r="Q1322" s="111">
        <f>+VLOOKUP(I1322,'Selectable Table'!AB:AC,2,0)</f>
        <v>1</v>
      </c>
    </row>
    <row r="1323" spans="1:17" x14ac:dyDescent="0.25">
      <c r="A1323" s="111" t="str">
        <f>+VLOOKUP(C1323,'Selectable Table'!D:EB,2,0)</f>
        <v>OTH CUST</v>
      </c>
      <c r="B1323" t="s">
        <v>622</v>
      </c>
      <c r="C1323" t="s">
        <v>623</v>
      </c>
      <c r="D1323" t="s">
        <v>336</v>
      </c>
      <c r="E1323" t="s">
        <v>93</v>
      </c>
      <c r="F1323" s="111">
        <f>+VLOOKUP(C1323,'Selectable Table'!O:P,2,0)</f>
        <v>40900</v>
      </c>
      <c r="G1323" s="111" t="str">
        <f>+VLOOKUP(F1323,'Selectable Table'!P:Q,2,0)</f>
        <v>Revenues- IC</v>
      </c>
      <c r="I1323" t="s">
        <v>626</v>
      </c>
      <c r="J1323" s="111">
        <v>2026</v>
      </c>
      <c r="K1323" s="111">
        <v>7</v>
      </c>
      <c r="L1323" s="111" t="s">
        <v>94</v>
      </c>
      <c r="M1323">
        <v>3694.6991557000001</v>
      </c>
      <c r="N1323">
        <v>1</v>
      </c>
      <c r="O1323">
        <v>3694.6991557000001</v>
      </c>
      <c r="P1323" t="s">
        <v>615</v>
      </c>
      <c r="Q1323" s="111">
        <f>+VLOOKUP(I1323,'Selectable Table'!AB:AC,2,0)</f>
        <v>0</v>
      </c>
    </row>
    <row r="1324" spans="1:17" x14ac:dyDescent="0.25">
      <c r="A1324" s="111" t="str">
        <f>+VLOOKUP(C1324,'Selectable Table'!D:EB,2,0)</f>
        <v>OTH CUST</v>
      </c>
      <c r="B1324" t="s">
        <v>622</v>
      </c>
      <c r="C1324" t="s">
        <v>623</v>
      </c>
      <c r="D1324" t="s">
        <v>336</v>
      </c>
      <c r="E1324" t="s">
        <v>93</v>
      </c>
      <c r="F1324" s="111">
        <f>+VLOOKUP(C1324,'Selectable Table'!O:P,2,0)</f>
        <v>40900</v>
      </c>
      <c r="G1324" s="111" t="str">
        <f>+VLOOKUP(F1324,'Selectable Table'!P:Q,2,0)</f>
        <v>Revenues- IC</v>
      </c>
      <c r="I1324" t="s">
        <v>253</v>
      </c>
      <c r="J1324" s="111">
        <v>2026</v>
      </c>
      <c r="K1324" s="111">
        <v>7</v>
      </c>
      <c r="L1324" s="111" t="s">
        <v>94</v>
      </c>
      <c r="M1324">
        <v>1747.7375663</v>
      </c>
      <c r="N1324">
        <v>1</v>
      </c>
      <c r="O1324">
        <v>1747.7375663</v>
      </c>
      <c r="P1324" t="s">
        <v>615</v>
      </c>
      <c r="Q1324" s="111">
        <f>+VLOOKUP(I1324,'Selectable Table'!AB:AC,2,0)</f>
        <v>0</v>
      </c>
    </row>
    <row r="1325" spans="1:17" x14ac:dyDescent="0.25">
      <c r="A1325" s="111" t="str">
        <f>+VLOOKUP(C1325,'Selectable Table'!D:EB,2,0)</f>
        <v>OTH CUST</v>
      </c>
      <c r="B1325" t="s">
        <v>622</v>
      </c>
      <c r="C1325" t="s">
        <v>623</v>
      </c>
      <c r="D1325" t="s">
        <v>336</v>
      </c>
      <c r="E1325" t="s">
        <v>105</v>
      </c>
      <c r="F1325" s="111">
        <f>+VLOOKUP(C1325,'Selectable Table'!O:P,2,0)</f>
        <v>40900</v>
      </c>
      <c r="G1325" s="111" t="str">
        <f>+VLOOKUP(F1325,'Selectable Table'!P:Q,2,0)</f>
        <v>Revenues- IC</v>
      </c>
      <c r="I1325" t="s">
        <v>628</v>
      </c>
      <c r="J1325" s="111">
        <v>2026</v>
      </c>
      <c r="K1325" s="111">
        <v>7</v>
      </c>
      <c r="L1325" s="111" t="s">
        <v>94</v>
      </c>
      <c r="M1325">
        <v>735.7679263</v>
      </c>
      <c r="N1325">
        <v>1</v>
      </c>
      <c r="O1325">
        <v>735.7679263</v>
      </c>
      <c r="P1325" t="s">
        <v>615</v>
      </c>
      <c r="Q1325" s="111">
        <f>+VLOOKUP(I1325,'Selectable Table'!AB:AC,2,0)</f>
        <v>0</v>
      </c>
    </row>
    <row r="1326" spans="1:17" x14ac:dyDescent="0.25">
      <c r="A1326" s="111" t="str">
        <f>+VLOOKUP(C1326,'Selectable Table'!D:EB,2,0)</f>
        <v>OTH CUST</v>
      </c>
      <c r="B1326" t="s">
        <v>713</v>
      </c>
      <c r="C1326" t="s">
        <v>714</v>
      </c>
      <c r="D1326" t="s">
        <v>336</v>
      </c>
      <c r="E1326" t="s">
        <v>102</v>
      </c>
      <c r="F1326" s="111">
        <f>+VLOOKUP(C1326,'Selectable Table'!O:P,2,0)</f>
        <v>40700</v>
      </c>
      <c r="G1326" s="111" t="str">
        <f>+VLOOKUP(F1326,'Selectable Table'!P:Q,2,0)</f>
        <v>Revenues - Third Parties</v>
      </c>
      <c r="I1326" t="s">
        <v>186</v>
      </c>
      <c r="J1326" s="111">
        <v>2026</v>
      </c>
      <c r="K1326" s="111">
        <v>7</v>
      </c>
      <c r="L1326" s="111" t="s">
        <v>94</v>
      </c>
      <c r="M1326">
        <v>28215.555548985001</v>
      </c>
      <c r="N1326">
        <v>1</v>
      </c>
      <c r="O1326">
        <v>28215.555548985001</v>
      </c>
      <c r="P1326" t="s">
        <v>615</v>
      </c>
      <c r="Q1326" s="111">
        <f>+VLOOKUP(I1326,'Selectable Table'!AB:AC,2,0)</f>
        <v>1</v>
      </c>
    </row>
    <row r="1327" spans="1:17" x14ac:dyDescent="0.25">
      <c r="A1327" s="111" t="str">
        <f>+VLOOKUP(C1327,'Selectable Table'!D:EB,2,0)</f>
        <v>OTH CUST</v>
      </c>
      <c r="B1327" t="s">
        <v>713</v>
      </c>
      <c r="C1327" t="s">
        <v>714</v>
      </c>
      <c r="D1327" t="s">
        <v>336</v>
      </c>
      <c r="E1327" t="s">
        <v>93</v>
      </c>
      <c r="F1327" s="111">
        <f>+VLOOKUP(C1327,'Selectable Table'!O:P,2,0)</f>
        <v>40700</v>
      </c>
      <c r="G1327" s="111" t="str">
        <f>+VLOOKUP(F1327,'Selectable Table'!P:Q,2,0)</f>
        <v>Revenues - Third Parties</v>
      </c>
      <c r="I1327" t="s">
        <v>191</v>
      </c>
      <c r="J1327" s="111">
        <v>2026</v>
      </c>
      <c r="K1327" s="111">
        <v>7</v>
      </c>
      <c r="L1327" s="111" t="s">
        <v>94</v>
      </c>
      <c r="M1327">
        <v>951.85570535999989</v>
      </c>
      <c r="N1327">
        <v>1</v>
      </c>
      <c r="O1327">
        <v>951.85570535999989</v>
      </c>
      <c r="P1327" t="s">
        <v>615</v>
      </c>
      <c r="Q1327" s="111">
        <f>+VLOOKUP(I1327,'Selectable Table'!AB:AC,2,0)</f>
        <v>1</v>
      </c>
    </row>
    <row r="1328" spans="1:17" x14ac:dyDescent="0.25">
      <c r="A1328" s="111" t="str">
        <f>+VLOOKUP(C1328,'Selectable Table'!D:EB,2,0)</f>
        <v>OTH CUST</v>
      </c>
      <c r="B1328" t="s">
        <v>713</v>
      </c>
      <c r="C1328" t="s">
        <v>714</v>
      </c>
      <c r="D1328" t="s">
        <v>336</v>
      </c>
      <c r="E1328" t="s">
        <v>93</v>
      </c>
      <c r="F1328" s="111">
        <f>+VLOOKUP(C1328,'Selectable Table'!O:P,2,0)</f>
        <v>40700</v>
      </c>
      <c r="G1328" s="111" t="str">
        <f>+VLOOKUP(F1328,'Selectable Table'!P:Q,2,0)</f>
        <v>Revenues - Third Parties</v>
      </c>
      <c r="I1328" t="s">
        <v>618</v>
      </c>
      <c r="J1328" s="111">
        <v>2026</v>
      </c>
      <c r="K1328" s="111">
        <v>7</v>
      </c>
      <c r="L1328" s="111" t="s">
        <v>94</v>
      </c>
      <c r="M1328">
        <v>566.04933965999987</v>
      </c>
      <c r="N1328">
        <v>1</v>
      </c>
      <c r="O1328">
        <v>566.04933965999987</v>
      </c>
      <c r="P1328" t="s">
        <v>615</v>
      </c>
      <c r="Q1328" s="111">
        <f>+VLOOKUP(I1328,'Selectable Table'!AB:AC,2,0)</f>
        <v>1</v>
      </c>
    </row>
    <row r="1329" spans="1:17" x14ac:dyDescent="0.25">
      <c r="A1329" s="111" t="str">
        <f>+VLOOKUP(C1329,'Selectable Table'!D:EB,2,0)</f>
        <v>OTH CUST</v>
      </c>
      <c r="B1329" t="s">
        <v>713</v>
      </c>
      <c r="C1329" t="s">
        <v>714</v>
      </c>
      <c r="D1329" t="s">
        <v>336</v>
      </c>
      <c r="E1329" t="s">
        <v>93</v>
      </c>
      <c r="F1329" s="111">
        <f>+VLOOKUP(C1329,'Selectable Table'!O:P,2,0)</f>
        <v>40700</v>
      </c>
      <c r="G1329" s="111" t="str">
        <f>+VLOOKUP(F1329,'Selectable Table'!P:Q,2,0)</f>
        <v>Revenues - Third Parties</v>
      </c>
      <c r="I1329" t="s">
        <v>168</v>
      </c>
      <c r="J1329" s="111">
        <v>2026</v>
      </c>
      <c r="K1329" s="111">
        <v>7</v>
      </c>
      <c r="L1329" s="111" t="s">
        <v>94</v>
      </c>
      <c r="M1329">
        <v>1699.5080414199999</v>
      </c>
      <c r="N1329">
        <v>1</v>
      </c>
      <c r="O1329">
        <v>1699.5080414199999</v>
      </c>
      <c r="P1329" t="s">
        <v>615</v>
      </c>
      <c r="Q1329" s="111">
        <f>+VLOOKUP(I1329,'Selectable Table'!AB:AC,2,0)</f>
        <v>0</v>
      </c>
    </row>
    <row r="1330" spans="1:17" x14ac:dyDescent="0.25">
      <c r="A1330" s="111" t="str">
        <f>+VLOOKUP(C1330,'Selectable Table'!D:EB,2,0)</f>
        <v>OTH CUST</v>
      </c>
      <c r="B1330" t="s">
        <v>713</v>
      </c>
      <c r="C1330" t="s">
        <v>714</v>
      </c>
      <c r="D1330" t="s">
        <v>336</v>
      </c>
      <c r="E1330" t="s">
        <v>93</v>
      </c>
      <c r="F1330" s="111">
        <f>+VLOOKUP(C1330,'Selectable Table'!O:P,2,0)</f>
        <v>40700</v>
      </c>
      <c r="G1330" s="111" t="str">
        <f>+VLOOKUP(F1330,'Selectable Table'!P:Q,2,0)</f>
        <v>Revenues - Third Parties</v>
      </c>
      <c r="I1330" t="s">
        <v>169</v>
      </c>
      <c r="J1330" s="111">
        <v>2026</v>
      </c>
      <c r="K1330" s="111">
        <v>7</v>
      </c>
      <c r="L1330" s="111" t="s">
        <v>94</v>
      </c>
      <c r="M1330">
        <v>1699.5080414199999</v>
      </c>
      <c r="N1330">
        <v>1</v>
      </c>
      <c r="O1330">
        <v>1699.5080414199999</v>
      </c>
      <c r="P1330" t="s">
        <v>615</v>
      </c>
      <c r="Q1330" s="111">
        <f>+VLOOKUP(I1330,'Selectable Table'!AB:AC,2,0)</f>
        <v>0</v>
      </c>
    </row>
    <row r="1331" spans="1:17" x14ac:dyDescent="0.25">
      <c r="A1331" s="111" t="str">
        <f>+VLOOKUP(C1331,'Selectable Table'!D:EB,2,0)</f>
        <v>OTH CUST</v>
      </c>
      <c r="B1331" t="s">
        <v>713</v>
      </c>
      <c r="C1331" t="s">
        <v>714</v>
      </c>
      <c r="D1331" t="s">
        <v>336</v>
      </c>
      <c r="E1331" t="s">
        <v>93</v>
      </c>
      <c r="F1331" s="111">
        <f>+VLOOKUP(C1331,'Selectable Table'!O:P,2,0)</f>
        <v>40700</v>
      </c>
      <c r="G1331" s="111" t="str">
        <f>+VLOOKUP(F1331,'Selectable Table'!P:Q,2,0)</f>
        <v>Revenues - Third Parties</v>
      </c>
      <c r="I1331" t="s">
        <v>253</v>
      </c>
      <c r="J1331" s="111">
        <v>2026</v>
      </c>
      <c r="K1331" s="111">
        <v>7</v>
      </c>
      <c r="L1331" s="111" t="s">
        <v>94</v>
      </c>
      <c r="M1331">
        <v>1696.9079985199999</v>
      </c>
      <c r="N1331">
        <v>1</v>
      </c>
      <c r="O1331">
        <v>1696.9079985199999</v>
      </c>
      <c r="P1331" t="s">
        <v>615</v>
      </c>
      <c r="Q1331" s="111">
        <f>+VLOOKUP(I1331,'Selectable Table'!AB:AC,2,0)</f>
        <v>0</v>
      </c>
    </row>
    <row r="1332" spans="1:17" x14ac:dyDescent="0.25">
      <c r="A1332" s="111" t="str">
        <f>+VLOOKUP(C1332,'Selectable Table'!D:EB,2,0)</f>
        <v>OTH CUST</v>
      </c>
      <c r="B1332" t="s">
        <v>713</v>
      </c>
      <c r="C1332" t="s">
        <v>714</v>
      </c>
      <c r="D1332" t="s">
        <v>336</v>
      </c>
      <c r="E1332" t="s">
        <v>105</v>
      </c>
      <c r="F1332" s="111">
        <f>+VLOOKUP(C1332,'Selectable Table'!O:P,2,0)</f>
        <v>40700</v>
      </c>
      <c r="G1332" s="111" t="str">
        <f>+VLOOKUP(F1332,'Selectable Table'!P:Q,2,0)</f>
        <v>Revenues - Third Parties</v>
      </c>
      <c r="I1332" t="s">
        <v>144</v>
      </c>
      <c r="J1332" s="111">
        <v>2026</v>
      </c>
      <c r="K1332" s="111">
        <v>7</v>
      </c>
      <c r="L1332" s="111" t="s">
        <v>94</v>
      </c>
      <c r="M1332">
        <v>1418.4334037649999</v>
      </c>
      <c r="N1332">
        <v>1</v>
      </c>
      <c r="O1332">
        <v>1418.4334037649999</v>
      </c>
      <c r="P1332" t="s">
        <v>615</v>
      </c>
      <c r="Q1332" s="111">
        <f>+VLOOKUP(I1332,'Selectable Table'!AB:AC,2,0)</f>
        <v>0</v>
      </c>
    </row>
    <row r="1333" spans="1:17" x14ac:dyDescent="0.25">
      <c r="A1333" s="111" t="str">
        <f>+VLOOKUP(C1333,'Selectable Table'!D:EB,2,0)</f>
        <v>OTH CUST</v>
      </c>
      <c r="B1333" t="s">
        <v>713</v>
      </c>
      <c r="C1333" t="s">
        <v>714</v>
      </c>
      <c r="D1333" t="s">
        <v>336</v>
      </c>
      <c r="E1333" t="s">
        <v>105</v>
      </c>
      <c r="F1333" s="111">
        <f>+VLOOKUP(C1333,'Selectable Table'!O:P,2,0)</f>
        <v>40700</v>
      </c>
      <c r="G1333" s="111" t="str">
        <f>+VLOOKUP(F1333,'Selectable Table'!P:Q,2,0)</f>
        <v>Revenues - Third Parties</v>
      </c>
      <c r="I1333" t="s">
        <v>158</v>
      </c>
      <c r="J1333" s="111">
        <v>2026</v>
      </c>
      <c r="K1333" s="111">
        <v>7</v>
      </c>
      <c r="L1333" s="111" t="s">
        <v>94</v>
      </c>
      <c r="M1333">
        <v>424.87701035499998</v>
      </c>
      <c r="N1333">
        <v>1</v>
      </c>
      <c r="O1333">
        <v>424.87701035499998</v>
      </c>
      <c r="P1333" t="s">
        <v>615</v>
      </c>
      <c r="Q1333" s="111">
        <f>+VLOOKUP(I1333,'Selectable Table'!AB:AC,2,0)</f>
        <v>0</v>
      </c>
    </row>
    <row r="1334" spans="1:17" x14ac:dyDescent="0.25">
      <c r="A1334" s="111" t="str">
        <f>+VLOOKUP(C1334,'Selectable Table'!D:EB,2,0)</f>
        <v>OTH CUST</v>
      </c>
      <c r="B1334" t="s">
        <v>713</v>
      </c>
      <c r="C1334" t="s">
        <v>714</v>
      </c>
      <c r="D1334" t="s">
        <v>336</v>
      </c>
      <c r="E1334" t="s">
        <v>93</v>
      </c>
      <c r="F1334" s="111">
        <f>+VLOOKUP(C1334,'Selectable Table'!O:P,2,0)</f>
        <v>40700</v>
      </c>
      <c r="G1334" s="111" t="str">
        <f>+VLOOKUP(F1334,'Selectable Table'!P:Q,2,0)</f>
        <v>Revenues - Third Parties</v>
      </c>
      <c r="I1334" t="s">
        <v>619</v>
      </c>
      <c r="J1334" s="111">
        <v>2026</v>
      </c>
      <c r="K1334" s="111">
        <v>7</v>
      </c>
      <c r="L1334" s="111" t="s">
        <v>94</v>
      </c>
      <c r="M1334">
        <v>1060.9775058400003</v>
      </c>
      <c r="N1334">
        <v>1</v>
      </c>
      <c r="O1334">
        <v>1060.9775058400003</v>
      </c>
      <c r="P1334" t="s">
        <v>615</v>
      </c>
      <c r="Q1334" s="111">
        <f>+VLOOKUP(I1334,'Selectable Table'!AB:AC,2,0)</f>
        <v>1</v>
      </c>
    </row>
    <row r="1335" spans="1:17" x14ac:dyDescent="0.25">
      <c r="A1335" s="111" t="str">
        <f>+VLOOKUP(C1335,'Selectable Table'!D:EB,2,0)</f>
        <v>OTH CUST</v>
      </c>
      <c r="B1335" t="s">
        <v>713</v>
      </c>
      <c r="C1335" t="s">
        <v>714</v>
      </c>
      <c r="D1335" t="s">
        <v>336</v>
      </c>
      <c r="E1335" t="s">
        <v>93</v>
      </c>
      <c r="F1335" s="111">
        <f>+VLOOKUP(C1335,'Selectable Table'!O:P,2,0)</f>
        <v>40700</v>
      </c>
      <c r="G1335" s="111" t="str">
        <f>+VLOOKUP(F1335,'Selectable Table'!P:Q,2,0)</f>
        <v>Revenues - Third Parties</v>
      </c>
      <c r="I1335" t="s">
        <v>706</v>
      </c>
      <c r="J1335" s="111">
        <v>2026</v>
      </c>
      <c r="K1335" s="111">
        <v>7</v>
      </c>
      <c r="L1335" s="111" t="s">
        <v>94</v>
      </c>
      <c r="M1335">
        <v>1326.2218823000001</v>
      </c>
      <c r="N1335">
        <v>1</v>
      </c>
      <c r="O1335">
        <v>1326.2218823000001</v>
      </c>
      <c r="P1335" t="s">
        <v>615</v>
      </c>
      <c r="Q1335" s="111">
        <f>+VLOOKUP(I1335,'Selectable Table'!AB:AC,2,0)</f>
        <v>1</v>
      </c>
    </row>
    <row r="1336" spans="1:17" x14ac:dyDescent="0.25">
      <c r="A1336" s="111" t="str">
        <f>+VLOOKUP(C1336,'Selectable Table'!D:EB,2,0)</f>
        <v>SERVIER</v>
      </c>
      <c r="B1336" t="s">
        <v>254</v>
      </c>
      <c r="C1336" t="s">
        <v>255</v>
      </c>
      <c r="D1336" t="s">
        <v>336</v>
      </c>
      <c r="E1336" t="s">
        <v>102</v>
      </c>
      <c r="F1336" s="111">
        <f>+VLOOKUP(C1336,'Selectable Table'!O:P,2,0)</f>
        <v>40700</v>
      </c>
      <c r="G1336" s="111" t="str">
        <f>+VLOOKUP(F1336,'Selectable Table'!P:Q,2,0)</f>
        <v>Revenues - Third Parties</v>
      </c>
      <c r="I1336" t="s">
        <v>125</v>
      </c>
      <c r="J1336" s="111">
        <v>2026</v>
      </c>
      <c r="K1336" s="111">
        <v>7</v>
      </c>
      <c r="L1336" s="111" t="s">
        <v>94</v>
      </c>
      <c r="M1336">
        <v>596.80984719999992</v>
      </c>
      <c r="N1336">
        <v>1</v>
      </c>
      <c r="O1336">
        <v>596.80984719999992</v>
      </c>
      <c r="P1336" t="s">
        <v>615</v>
      </c>
      <c r="Q1336" s="111">
        <f>+VLOOKUP(I1336,'Selectable Table'!AB:AC,2,0)</f>
        <v>1</v>
      </c>
    </row>
    <row r="1337" spans="1:17" x14ac:dyDescent="0.25">
      <c r="A1337" s="111" t="str">
        <f>+VLOOKUP(C1337,'Selectable Table'!D:EB,2,0)</f>
        <v>SERVIER</v>
      </c>
      <c r="B1337" t="s">
        <v>254</v>
      </c>
      <c r="C1337" t="s">
        <v>255</v>
      </c>
      <c r="D1337" t="s">
        <v>336</v>
      </c>
      <c r="E1337" t="s">
        <v>93</v>
      </c>
      <c r="F1337" s="111">
        <f>+VLOOKUP(C1337,'Selectable Table'!O:P,2,0)</f>
        <v>40700</v>
      </c>
      <c r="G1337" s="111" t="str">
        <f>+VLOOKUP(F1337,'Selectable Table'!P:Q,2,0)</f>
        <v>Revenues - Third Parties</v>
      </c>
      <c r="I1337" t="s">
        <v>668</v>
      </c>
      <c r="J1337" s="111">
        <v>2026</v>
      </c>
      <c r="K1337" s="111">
        <v>7</v>
      </c>
      <c r="L1337" s="111" t="s">
        <v>94</v>
      </c>
      <c r="M1337">
        <v>883.06457032499975</v>
      </c>
      <c r="N1337">
        <v>1</v>
      </c>
      <c r="O1337">
        <v>883.06457032499975</v>
      </c>
      <c r="P1337" t="s">
        <v>615</v>
      </c>
      <c r="Q1337" s="111">
        <f>+VLOOKUP(I1337,'Selectable Table'!AB:AC,2,0)</f>
        <v>0</v>
      </c>
    </row>
    <row r="1338" spans="1:17" x14ac:dyDescent="0.25">
      <c r="A1338" s="111" t="str">
        <f>+VLOOKUP(C1338,'Selectable Table'!D:EB,2,0)</f>
        <v>SERVIER</v>
      </c>
      <c r="B1338" t="s">
        <v>254</v>
      </c>
      <c r="C1338" t="s">
        <v>255</v>
      </c>
      <c r="D1338" t="s">
        <v>336</v>
      </c>
      <c r="E1338" t="s">
        <v>93</v>
      </c>
      <c r="F1338" s="111">
        <f>+VLOOKUP(C1338,'Selectable Table'!O:P,2,0)</f>
        <v>40700</v>
      </c>
      <c r="G1338" s="111" t="str">
        <f>+VLOOKUP(F1338,'Selectable Table'!P:Q,2,0)</f>
        <v>Revenues - Third Parties</v>
      </c>
      <c r="I1338" t="s">
        <v>253</v>
      </c>
      <c r="J1338" s="111">
        <v>2026</v>
      </c>
      <c r="K1338" s="111">
        <v>7</v>
      </c>
      <c r="L1338" s="111" t="s">
        <v>94</v>
      </c>
      <c r="M1338">
        <v>1631.64692173</v>
      </c>
      <c r="N1338">
        <v>1</v>
      </c>
      <c r="O1338">
        <v>1631.64692173</v>
      </c>
      <c r="P1338" t="s">
        <v>615</v>
      </c>
      <c r="Q1338" s="111">
        <f>+VLOOKUP(I1338,'Selectable Table'!AB:AC,2,0)</f>
        <v>0</v>
      </c>
    </row>
    <row r="1339" spans="1:17" x14ac:dyDescent="0.25">
      <c r="A1339" s="111" t="str">
        <f>+VLOOKUP(C1339,'Selectable Table'!D:EB,2,0)</f>
        <v>SERVIER</v>
      </c>
      <c r="B1339" t="s">
        <v>254</v>
      </c>
      <c r="C1339" t="s">
        <v>255</v>
      </c>
      <c r="D1339" t="s">
        <v>336</v>
      </c>
      <c r="E1339" t="s">
        <v>101</v>
      </c>
      <c r="F1339" s="111">
        <f>+VLOOKUP(C1339,'Selectable Table'!O:P,2,0)</f>
        <v>40700</v>
      </c>
      <c r="G1339" s="111" t="str">
        <f>+VLOOKUP(F1339,'Selectable Table'!P:Q,2,0)</f>
        <v>Revenues - Third Parties</v>
      </c>
      <c r="I1339" t="s">
        <v>269</v>
      </c>
      <c r="J1339" s="111">
        <v>2026</v>
      </c>
      <c r="K1339" s="111">
        <v>7</v>
      </c>
      <c r="L1339" s="111" t="s">
        <v>94</v>
      </c>
      <c r="M1339">
        <v>5172.6115</v>
      </c>
      <c r="N1339">
        <v>1</v>
      </c>
      <c r="O1339">
        <v>5172.6115</v>
      </c>
      <c r="P1339" t="s">
        <v>615</v>
      </c>
      <c r="Q1339" s="111">
        <f>+VLOOKUP(I1339,'Selectable Table'!AB:AC,2,0)</f>
        <v>1</v>
      </c>
    </row>
    <row r="1340" spans="1:17" x14ac:dyDescent="0.25">
      <c r="A1340" s="111" t="str">
        <f>+VLOOKUP(C1340,'Selectable Table'!D:EB,2,0)</f>
        <v>SERVIER</v>
      </c>
      <c r="B1340" t="s">
        <v>254</v>
      </c>
      <c r="C1340" t="s">
        <v>255</v>
      </c>
      <c r="D1340" t="s">
        <v>336</v>
      </c>
      <c r="E1340" t="s">
        <v>104</v>
      </c>
      <c r="F1340" s="111">
        <f>+VLOOKUP(C1340,'Selectable Table'!O:P,2,0)</f>
        <v>40700</v>
      </c>
      <c r="G1340" s="111" t="str">
        <f>+VLOOKUP(F1340,'Selectable Table'!P:Q,2,0)</f>
        <v>Revenues - Third Parties</v>
      </c>
      <c r="I1340" t="s">
        <v>120</v>
      </c>
      <c r="J1340" s="111">
        <v>2026</v>
      </c>
      <c r="K1340" s="111">
        <v>7</v>
      </c>
      <c r="L1340" s="111" t="s">
        <v>94</v>
      </c>
      <c r="M1340">
        <v>818.35350261000008</v>
      </c>
      <c r="N1340">
        <v>1</v>
      </c>
      <c r="O1340">
        <v>818.35350261000008</v>
      </c>
      <c r="P1340" t="s">
        <v>615</v>
      </c>
      <c r="Q1340" s="111">
        <f>+VLOOKUP(I1340,'Selectable Table'!AB:AC,2,0)</f>
        <v>0</v>
      </c>
    </row>
    <row r="1341" spans="1:17" x14ac:dyDescent="0.25">
      <c r="A1341" s="111" t="str">
        <f>+VLOOKUP(C1341,'Selectable Table'!D:EB,2,0)</f>
        <v>SERVIER</v>
      </c>
      <c r="B1341" t="s">
        <v>254</v>
      </c>
      <c r="C1341" t="s">
        <v>255</v>
      </c>
      <c r="D1341" t="s">
        <v>336</v>
      </c>
      <c r="E1341" t="s">
        <v>105</v>
      </c>
      <c r="F1341" s="111">
        <f>+VLOOKUP(C1341,'Selectable Table'!O:P,2,0)</f>
        <v>40700</v>
      </c>
      <c r="G1341" s="111" t="str">
        <f>+VLOOKUP(F1341,'Selectable Table'!P:Q,2,0)</f>
        <v>Revenues - Third Parties</v>
      </c>
      <c r="I1341" t="s">
        <v>111</v>
      </c>
      <c r="J1341" s="111">
        <v>2026</v>
      </c>
      <c r="K1341" s="111">
        <v>7</v>
      </c>
      <c r="L1341" s="111" t="s">
        <v>94</v>
      </c>
      <c r="M1341">
        <v>204.90338085000005</v>
      </c>
      <c r="N1341">
        <v>1</v>
      </c>
      <c r="O1341">
        <v>204.90338085000005</v>
      </c>
      <c r="P1341" t="s">
        <v>615</v>
      </c>
      <c r="Q1341" s="111">
        <f>+VLOOKUP(I1341,'Selectable Table'!AB:AC,2,0)</f>
        <v>0</v>
      </c>
    </row>
    <row r="1342" spans="1:17" x14ac:dyDescent="0.25">
      <c r="A1342" s="111" t="str">
        <f>+VLOOKUP(C1342,'Selectable Table'!D:EB,2,0)</f>
        <v>SERVIER</v>
      </c>
      <c r="B1342" t="s">
        <v>254</v>
      </c>
      <c r="C1342" t="s">
        <v>255</v>
      </c>
      <c r="D1342" t="s">
        <v>336</v>
      </c>
      <c r="E1342" t="s">
        <v>105</v>
      </c>
      <c r="F1342" s="111">
        <f>+VLOOKUP(C1342,'Selectable Table'!O:P,2,0)</f>
        <v>40700</v>
      </c>
      <c r="G1342" s="111" t="str">
        <f>+VLOOKUP(F1342,'Selectable Table'!P:Q,2,0)</f>
        <v>Revenues - Third Parties</v>
      </c>
      <c r="I1342" t="s">
        <v>158</v>
      </c>
      <c r="J1342" s="111">
        <v>2026</v>
      </c>
      <c r="K1342" s="111">
        <v>7</v>
      </c>
      <c r="L1342" s="111" t="s">
        <v>94</v>
      </c>
      <c r="M1342">
        <v>2859.7571852149999</v>
      </c>
      <c r="N1342">
        <v>1</v>
      </c>
      <c r="O1342">
        <v>2859.7571852149999</v>
      </c>
      <c r="P1342" t="s">
        <v>615</v>
      </c>
      <c r="Q1342" s="111">
        <f>+VLOOKUP(I1342,'Selectable Table'!AB:AC,2,0)</f>
        <v>0</v>
      </c>
    </row>
    <row r="1343" spans="1:17" x14ac:dyDescent="0.25">
      <c r="A1343" s="111" t="str">
        <f>+VLOOKUP(C1343,'Selectable Table'!D:EB,2,0)</f>
        <v>MERCK</v>
      </c>
      <c r="B1343" t="s">
        <v>145</v>
      </c>
      <c r="C1343" t="s">
        <v>133</v>
      </c>
      <c r="D1343" t="s">
        <v>336</v>
      </c>
      <c r="E1343" t="s">
        <v>101</v>
      </c>
      <c r="F1343" s="111">
        <f>+VLOOKUP(C1343,'Selectable Table'!O:P,2,0)</f>
        <v>40700</v>
      </c>
      <c r="G1343" s="111" t="str">
        <f>+VLOOKUP(F1343,'Selectable Table'!P:Q,2,0)</f>
        <v>Revenues - Third Parties</v>
      </c>
      <c r="I1343" t="s">
        <v>269</v>
      </c>
      <c r="J1343" s="111">
        <v>2026</v>
      </c>
      <c r="K1343" s="111">
        <v>7</v>
      </c>
      <c r="L1343" s="111" t="s">
        <v>94</v>
      </c>
      <c r="M1343">
        <v>-90.245669149999955</v>
      </c>
      <c r="N1343">
        <v>1</v>
      </c>
      <c r="O1343">
        <v>-90.245669149999955</v>
      </c>
      <c r="P1343" t="s">
        <v>615</v>
      </c>
      <c r="Q1343" s="111">
        <f>+VLOOKUP(I1343,'Selectable Table'!AB:AC,2,0)</f>
        <v>1</v>
      </c>
    </row>
    <row r="1344" spans="1:17" x14ac:dyDescent="0.25">
      <c r="A1344" s="111" t="str">
        <f>+VLOOKUP(C1344,'Selectable Table'!D:EB,2,0)</f>
        <v>MERCK</v>
      </c>
      <c r="B1344" t="s">
        <v>244</v>
      </c>
      <c r="C1344" t="s">
        <v>133</v>
      </c>
      <c r="D1344" t="s">
        <v>336</v>
      </c>
      <c r="E1344" t="s">
        <v>101</v>
      </c>
      <c r="F1344" s="111">
        <f>+VLOOKUP(C1344,'Selectable Table'!O:P,2,0)</f>
        <v>40700</v>
      </c>
      <c r="G1344" s="111" t="str">
        <f>+VLOOKUP(F1344,'Selectable Table'!P:Q,2,0)</f>
        <v>Revenues - Third Parties</v>
      </c>
      <c r="I1344" t="s">
        <v>269</v>
      </c>
      <c r="J1344" s="111">
        <v>2026</v>
      </c>
      <c r="K1344" s="111">
        <v>7</v>
      </c>
      <c r="L1344" s="111" t="s">
        <v>94</v>
      </c>
      <c r="M1344">
        <v>-84.814362149999994</v>
      </c>
      <c r="N1344">
        <v>1</v>
      </c>
      <c r="O1344">
        <v>-84.814362149999994</v>
      </c>
      <c r="P1344" t="s">
        <v>615</v>
      </c>
      <c r="Q1344" s="111">
        <f>+VLOOKUP(I1344,'Selectable Table'!AB:AC,2,0)</f>
        <v>1</v>
      </c>
    </row>
    <row r="1345" spans="1:17" x14ac:dyDescent="0.25">
      <c r="A1345" s="111" t="str">
        <f>+VLOOKUP(C1345,'Selectable Table'!D:EB,2,0)</f>
        <v>MERCK</v>
      </c>
      <c r="B1345" t="s">
        <v>881</v>
      </c>
      <c r="C1345" t="s">
        <v>133</v>
      </c>
      <c r="D1345" t="s">
        <v>336</v>
      </c>
      <c r="E1345" t="s">
        <v>101</v>
      </c>
      <c r="F1345" s="111">
        <f>+VLOOKUP(C1345,'Selectable Table'!O:P,2,0)</f>
        <v>40700</v>
      </c>
      <c r="G1345" s="111" t="str">
        <f>+VLOOKUP(F1345,'Selectable Table'!P:Q,2,0)</f>
        <v>Revenues - Third Parties</v>
      </c>
      <c r="I1345" t="s">
        <v>269</v>
      </c>
      <c r="J1345" s="111">
        <v>2026</v>
      </c>
      <c r="K1345" s="111">
        <v>7</v>
      </c>
      <c r="L1345" s="111" t="s">
        <v>94</v>
      </c>
      <c r="M1345">
        <v>-84.699731550000038</v>
      </c>
      <c r="N1345">
        <v>1</v>
      </c>
      <c r="O1345">
        <v>-84.699731550000038</v>
      </c>
      <c r="P1345" t="s">
        <v>615</v>
      </c>
      <c r="Q1345" s="111">
        <f>+VLOOKUP(I1345,'Selectable Table'!AB:AC,2,0)</f>
        <v>1</v>
      </c>
    </row>
    <row r="1346" spans="1:17" x14ac:dyDescent="0.25">
      <c r="A1346" s="111" t="str">
        <f>+VLOOKUP(C1346,'Selectable Table'!D:EB,2,0)</f>
        <v>MERCK</v>
      </c>
      <c r="B1346" t="s">
        <v>2248</v>
      </c>
      <c r="C1346" t="s">
        <v>133</v>
      </c>
      <c r="D1346" t="s">
        <v>336</v>
      </c>
      <c r="E1346" t="s">
        <v>101</v>
      </c>
      <c r="F1346" s="111">
        <f>+VLOOKUP(C1346,'Selectable Table'!O:P,2,0)</f>
        <v>40700</v>
      </c>
      <c r="G1346" s="111" t="str">
        <f>+VLOOKUP(F1346,'Selectable Table'!P:Q,2,0)</f>
        <v>Revenues - Third Parties</v>
      </c>
      <c r="I1346" t="s">
        <v>269</v>
      </c>
      <c r="J1346" s="111">
        <v>2026</v>
      </c>
      <c r="K1346" s="111">
        <v>7</v>
      </c>
      <c r="L1346" s="111" t="s">
        <v>94</v>
      </c>
      <c r="M1346">
        <v>-84.706554799999992</v>
      </c>
      <c r="N1346">
        <v>1</v>
      </c>
      <c r="O1346">
        <v>-84.706554799999992</v>
      </c>
      <c r="P1346" t="s">
        <v>615</v>
      </c>
      <c r="Q1346" s="111">
        <f>+VLOOKUP(I1346,'Selectable Table'!AB:AC,2,0)</f>
        <v>1</v>
      </c>
    </row>
    <row r="1347" spans="1:17" x14ac:dyDescent="0.25">
      <c r="A1347" s="111" t="str">
        <f>+VLOOKUP(C1347,'Selectable Table'!D:EB,2,0)</f>
        <v>MERCK</v>
      </c>
      <c r="B1347" t="s">
        <v>882</v>
      </c>
      <c r="C1347" t="s">
        <v>133</v>
      </c>
      <c r="D1347" t="s">
        <v>336</v>
      </c>
      <c r="E1347" t="s">
        <v>101</v>
      </c>
      <c r="F1347" s="111">
        <f>+VLOOKUP(C1347,'Selectable Table'!O:P,2,0)</f>
        <v>40700</v>
      </c>
      <c r="G1347" s="111" t="str">
        <f>+VLOOKUP(F1347,'Selectable Table'!P:Q,2,0)</f>
        <v>Revenues - Third Parties</v>
      </c>
      <c r="I1347" t="s">
        <v>269</v>
      </c>
      <c r="J1347" s="111">
        <v>2026</v>
      </c>
      <c r="K1347" s="111">
        <v>7</v>
      </c>
      <c r="L1347" s="111" t="s">
        <v>94</v>
      </c>
      <c r="M1347">
        <v>-303.75334954999994</v>
      </c>
      <c r="N1347">
        <v>1</v>
      </c>
      <c r="O1347">
        <v>-303.75334954999994</v>
      </c>
      <c r="P1347" t="s">
        <v>615</v>
      </c>
      <c r="Q1347" s="111">
        <f>+VLOOKUP(I1347,'Selectable Table'!AB:AC,2,0)</f>
        <v>1</v>
      </c>
    </row>
    <row r="1348" spans="1:17" x14ac:dyDescent="0.25">
      <c r="A1348" s="111" t="str">
        <f>+VLOOKUP(C1348,'Selectable Table'!D:EB,2,0)</f>
        <v>MERCK</v>
      </c>
      <c r="B1348" t="s">
        <v>163</v>
      </c>
      <c r="C1348" t="s">
        <v>133</v>
      </c>
      <c r="D1348" t="s">
        <v>336</v>
      </c>
      <c r="E1348" t="s">
        <v>101</v>
      </c>
      <c r="F1348" s="111">
        <f>+VLOOKUP(C1348,'Selectable Table'!O:P,2,0)</f>
        <v>40700</v>
      </c>
      <c r="G1348" s="111" t="str">
        <f>+VLOOKUP(F1348,'Selectable Table'!P:Q,2,0)</f>
        <v>Revenues - Third Parties</v>
      </c>
      <c r="I1348" t="s">
        <v>269</v>
      </c>
      <c r="J1348" s="111">
        <v>2026</v>
      </c>
      <c r="K1348" s="111">
        <v>7</v>
      </c>
      <c r="L1348" s="111" t="s">
        <v>94</v>
      </c>
      <c r="M1348">
        <v>-325.01732585000002</v>
      </c>
      <c r="N1348">
        <v>1</v>
      </c>
      <c r="O1348">
        <v>-325.01732585000002</v>
      </c>
      <c r="P1348" t="s">
        <v>615</v>
      </c>
      <c r="Q1348" s="111">
        <f>+VLOOKUP(I1348,'Selectable Table'!AB:AC,2,0)</f>
        <v>1</v>
      </c>
    </row>
    <row r="1349" spans="1:17" x14ac:dyDescent="0.25">
      <c r="A1349" s="111" t="str">
        <f>+VLOOKUP(C1349,'Selectable Table'!D:EB,2,0)</f>
        <v>MERCK</v>
      </c>
      <c r="B1349" t="s">
        <v>687</v>
      </c>
      <c r="C1349" t="s">
        <v>133</v>
      </c>
      <c r="D1349" t="s">
        <v>336</v>
      </c>
      <c r="E1349" t="s">
        <v>101</v>
      </c>
      <c r="F1349" s="111">
        <f>+VLOOKUP(C1349,'Selectable Table'!O:P,2,0)</f>
        <v>40700</v>
      </c>
      <c r="G1349" s="111" t="str">
        <f>+VLOOKUP(F1349,'Selectable Table'!P:Q,2,0)</f>
        <v>Revenues - Third Parties</v>
      </c>
      <c r="I1349" t="s">
        <v>269</v>
      </c>
      <c r="J1349" s="111">
        <v>2026</v>
      </c>
      <c r="K1349" s="111">
        <v>7</v>
      </c>
      <c r="L1349" s="111" t="s">
        <v>94</v>
      </c>
      <c r="M1349">
        <v>-175.06548989999993</v>
      </c>
      <c r="N1349">
        <v>1</v>
      </c>
      <c r="O1349">
        <v>-175.06548989999993</v>
      </c>
      <c r="P1349" t="s">
        <v>615</v>
      </c>
      <c r="Q1349" s="111">
        <f>+VLOOKUP(I1349,'Selectable Table'!AB:AC,2,0)</f>
        <v>1</v>
      </c>
    </row>
    <row r="1350" spans="1:17" x14ac:dyDescent="0.25">
      <c r="A1350" s="111" t="str">
        <f>+VLOOKUP(C1350,'Selectable Table'!D:EB,2,0)</f>
        <v>MERCK</v>
      </c>
      <c r="B1350" t="s">
        <v>174</v>
      </c>
      <c r="C1350" t="s">
        <v>133</v>
      </c>
      <c r="D1350" t="s">
        <v>336</v>
      </c>
      <c r="E1350" t="s">
        <v>101</v>
      </c>
      <c r="F1350" s="111">
        <f>+VLOOKUP(C1350,'Selectable Table'!O:P,2,0)</f>
        <v>40700</v>
      </c>
      <c r="G1350" s="111" t="str">
        <f>+VLOOKUP(F1350,'Selectable Table'!P:Q,2,0)</f>
        <v>Revenues - Third Parties</v>
      </c>
      <c r="I1350" t="s">
        <v>269</v>
      </c>
      <c r="J1350" s="111">
        <v>2026</v>
      </c>
      <c r="K1350" s="111">
        <v>7</v>
      </c>
      <c r="L1350" s="111" t="s">
        <v>94</v>
      </c>
      <c r="M1350">
        <v>-84.699731550000038</v>
      </c>
      <c r="N1350">
        <v>1</v>
      </c>
      <c r="O1350">
        <v>-84.699731550000038</v>
      </c>
      <c r="P1350" t="s">
        <v>615</v>
      </c>
      <c r="Q1350" s="111">
        <f>+VLOOKUP(I1350,'Selectable Table'!AB:AC,2,0)</f>
        <v>1</v>
      </c>
    </row>
    <row r="1351" spans="1:17" x14ac:dyDescent="0.25">
      <c r="A1351" s="111" t="str">
        <f>+VLOOKUP(C1351,'Selectable Table'!D:EB,2,0)</f>
        <v>MERCK</v>
      </c>
      <c r="B1351" t="s">
        <v>694</v>
      </c>
      <c r="C1351" t="s">
        <v>133</v>
      </c>
      <c r="D1351" t="s">
        <v>336</v>
      </c>
      <c r="E1351" t="s">
        <v>101</v>
      </c>
      <c r="F1351" s="111">
        <f>+VLOOKUP(C1351,'Selectable Table'!O:P,2,0)</f>
        <v>40700</v>
      </c>
      <c r="G1351" s="111" t="str">
        <f>+VLOOKUP(F1351,'Selectable Table'!P:Q,2,0)</f>
        <v>Revenues - Third Parties</v>
      </c>
      <c r="I1351" t="s">
        <v>269</v>
      </c>
      <c r="J1351" s="111">
        <v>2026</v>
      </c>
      <c r="K1351" s="111">
        <v>7</v>
      </c>
      <c r="L1351" s="111" t="s">
        <v>94</v>
      </c>
      <c r="M1351">
        <v>-2003.4344770999996</v>
      </c>
      <c r="N1351">
        <v>1</v>
      </c>
      <c r="O1351">
        <v>-2003.4344770999996</v>
      </c>
      <c r="P1351" t="s">
        <v>615</v>
      </c>
      <c r="Q1351" s="111">
        <f>+VLOOKUP(I1351,'Selectable Table'!AB:AC,2,0)</f>
        <v>1</v>
      </c>
    </row>
    <row r="1352" spans="1:17" x14ac:dyDescent="0.25">
      <c r="A1352" s="111" t="str">
        <f>+VLOOKUP(C1352,'Selectable Table'!D:EB,2,0)</f>
        <v>MERCK</v>
      </c>
      <c r="B1352" t="s">
        <v>183</v>
      </c>
      <c r="C1352" t="s">
        <v>133</v>
      </c>
      <c r="D1352" t="s">
        <v>336</v>
      </c>
      <c r="E1352" t="s">
        <v>101</v>
      </c>
      <c r="F1352" s="111">
        <f>+VLOOKUP(C1352,'Selectable Table'!O:P,2,0)</f>
        <v>40700</v>
      </c>
      <c r="G1352" s="111" t="str">
        <f>+VLOOKUP(F1352,'Selectable Table'!P:Q,2,0)</f>
        <v>Revenues - Third Parties</v>
      </c>
      <c r="I1352" t="s">
        <v>269</v>
      </c>
      <c r="J1352" s="111">
        <v>2026</v>
      </c>
      <c r="K1352" s="111">
        <v>7</v>
      </c>
      <c r="L1352" s="111" t="s">
        <v>94</v>
      </c>
      <c r="M1352">
        <v>-84.706554799999992</v>
      </c>
      <c r="N1352">
        <v>1</v>
      </c>
      <c r="O1352">
        <v>-84.706554799999992</v>
      </c>
      <c r="P1352" t="s">
        <v>615</v>
      </c>
      <c r="Q1352" s="111">
        <f>+VLOOKUP(I1352,'Selectable Table'!AB:AC,2,0)</f>
        <v>1</v>
      </c>
    </row>
    <row r="1353" spans="1:17" x14ac:dyDescent="0.25">
      <c r="A1353" s="111" t="str">
        <f>+VLOOKUP(C1353,'Selectable Table'!D:EB,2,0)</f>
        <v>MERCK</v>
      </c>
      <c r="B1353" t="s">
        <v>250</v>
      </c>
      <c r="C1353" t="s">
        <v>133</v>
      </c>
      <c r="D1353" t="s">
        <v>336</v>
      </c>
      <c r="E1353" t="s">
        <v>101</v>
      </c>
      <c r="F1353" s="111">
        <f>+VLOOKUP(C1353,'Selectable Table'!O:P,2,0)</f>
        <v>40700</v>
      </c>
      <c r="G1353" s="111" t="str">
        <f>+VLOOKUP(F1353,'Selectable Table'!P:Q,2,0)</f>
        <v>Revenues - Third Parties</v>
      </c>
      <c r="I1353" t="s">
        <v>269</v>
      </c>
      <c r="J1353" s="111">
        <v>2026</v>
      </c>
      <c r="K1353" s="111">
        <v>7</v>
      </c>
      <c r="L1353" s="111" t="s">
        <v>94</v>
      </c>
      <c r="M1353">
        <v>-84.706554799999992</v>
      </c>
      <c r="N1353">
        <v>1</v>
      </c>
      <c r="O1353">
        <v>-84.706554799999992</v>
      </c>
      <c r="P1353" t="s">
        <v>615</v>
      </c>
      <c r="Q1353" s="111">
        <f>+VLOOKUP(I1353,'Selectable Table'!AB:AC,2,0)</f>
        <v>1</v>
      </c>
    </row>
    <row r="1354" spans="1:17" x14ac:dyDescent="0.25">
      <c r="A1354" s="111" t="str">
        <f>+VLOOKUP(C1354,'Selectable Table'!D:EB,2,0)</f>
        <v>MERCK</v>
      </c>
      <c r="B1354" t="s">
        <v>211</v>
      </c>
      <c r="C1354" t="s">
        <v>133</v>
      </c>
      <c r="D1354" t="s">
        <v>336</v>
      </c>
      <c r="E1354" t="s">
        <v>101</v>
      </c>
      <c r="F1354" s="111">
        <f>+VLOOKUP(C1354,'Selectable Table'!O:P,2,0)</f>
        <v>40700</v>
      </c>
      <c r="G1354" s="111" t="str">
        <f>+VLOOKUP(F1354,'Selectable Table'!P:Q,2,0)</f>
        <v>Revenues - Third Parties</v>
      </c>
      <c r="I1354" t="s">
        <v>269</v>
      </c>
      <c r="J1354" s="111">
        <v>2026</v>
      </c>
      <c r="K1354" s="111">
        <v>7</v>
      </c>
      <c r="L1354" s="111" t="s">
        <v>94</v>
      </c>
      <c r="M1354">
        <v>-84.699731550000038</v>
      </c>
      <c r="N1354">
        <v>1</v>
      </c>
      <c r="O1354">
        <v>-84.699731550000038</v>
      </c>
      <c r="P1354" t="s">
        <v>615</v>
      </c>
      <c r="Q1354" s="111">
        <f>+VLOOKUP(I1354,'Selectable Table'!AB:AC,2,0)</f>
        <v>1</v>
      </c>
    </row>
    <row r="1355" spans="1:17" x14ac:dyDescent="0.25">
      <c r="A1355" s="111" t="str">
        <f>+VLOOKUP(C1355,'Selectable Table'!D:EB,2,0)</f>
        <v>MERCK</v>
      </c>
      <c r="B1355" t="s">
        <v>232</v>
      </c>
      <c r="C1355" t="s">
        <v>133</v>
      </c>
      <c r="D1355" t="s">
        <v>336</v>
      </c>
      <c r="E1355" t="s">
        <v>101</v>
      </c>
      <c r="F1355" s="111">
        <f>+VLOOKUP(C1355,'Selectable Table'!O:P,2,0)</f>
        <v>40700</v>
      </c>
      <c r="G1355" s="111" t="str">
        <f>+VLOOKUP(F1355,'Selectable Table'!P:Q,2,0)</f>
        <v>Revenues - Third Parties</v>
      </c>
      <c r="I1355" t="s">
        <v>269</v>
      </c>
      <c r="J1355" s="111">
        <v>2026</v>
      </c>
      <c r="K1355" s="111">
        <v>7</v>
      </c>
      <c r="L1355" s="111" t="s">
        <v>94</v>
      </c>
      <c r="M1355">
        <v>-2119.19637195</v>
      </c>
      <c r="N1355">
        <v>1</v>
      </c>
      <c r="O1355">
        <v>-2119.19637195</v>
      </c>
      <c r="P1355" t="s">
        <v>615</v>
      </c>
      <c r="Q1355" s="111">
        <f>+VLOOKUP(I1355,'Selectable Table'!AB:AC,2,0)</f>
        <v>1</v>
      </c>
    </row>
    <row r="1356" spans="1:17" x14ac:dyDescent="0.25">
      <c r="A1356" s="111" t="str">
        <f>+VLOOKUP(C1356,'Selectable Table'!D:EB,2,0)</f>
        <v>MERCK</v>
      </c>
      <c r="B1356" t="s">
        <v>3172</v>
      </c>
      <c r="C1356" t="s">
        <v>133</v>
      </c>
      <c r="D1356" t="s">
        <v>336</v>
      </c>
      <c r="E1356" t="s">
        <v>101</v>
      </c>
      <c r="F1356" s="111">
        <f>+VLOOKUP(C1356,'Selectable Table'!O:P,2,0)</f>
        <v>40700</v>
      </c>
      <c r="G1356" s="111" t="str">
        <f>+VLOOKUP(F1356,'Selectable Table'!P:Q,2,0)</f>
        <v>Revenues - Third Parties</v>
      </c>
      <c r="I1356" t="s">
        <v>269</v>
      </c>
      <c r="J1356" s="111">
        <v>2026</v>
      </c>
      <c r="K1356" s="111">
        <v>7</v>
      </c>
      <c r="L1356" s="111" t="s">
        <v>94</v>
      </c>
      <c r="M1356">
        <v>-11626.362206899998</v>
      </c>
      <c r="N1356">
        <v>1</v>
      </c>
      <c r="O1356">
        <v>-11626.362206899998</v>
      </c>
      <c r="P1356" t="s">
        <v>615</v>
      </c>
      <c r="Q1356" s="111">
        <f>+VLOOKUP(I1356,'Selectable Table'!AB:AC,2,0)</f>
        <v>1</v>
      </c>
    </row>
    <row r="1357" spans="1:17" x14ac:dyDescent="0.25">
      <c r="A1357" s="111" t="str">
        <f>+VLOOKUP(C1357,'Selectable Table'!D:EB,2,0)</f>
        <v>SERVIER</v>
      </c>
      <c r="B1357" t="s">
        <v>254</v>
      </c>
      <c r="C1357" t="s">
        <v>255</v>
      </c>
      <c r="D1357" t="s">
        <v>336</v>
      </c>
      <c r="E1357" t="s">
        <v>101</v>
      </c>
      <c r="F1357" s="111">
        <f>+VLOOKUP(C1357,'Selectable Table'!O:P,2,0)</f>
        <v>40700</v>
      </c>
      <c r="G1357" s="111" t="str">
        <f>+VLOOKUP(F1357,'Selectable Table'!P:Q,2,0)</f>
        <v>Revenues - Third Parties</v>
      </c>
      <c r="I1357" t="s">
        <v>269</v>
      </c>
      <c r="J1357" s="111">
        <v>2026</v>
      </c>
      <c r="K1357" s="111">
        <v>7</v>
      </c>
      <c r="L1357" s="111" t="s">
        <v>94</v>
      </c>
      <c r="M1357">
        <v>-2570.1094835499998</v>
      </c>
      <c r="N1357">
        <v>1</v>
      </c>
      <c r="O1357">
        <v>-2570.1094835499998</v>
      </c>
      <c r="P1357" t="s">
        <v>615</v>
      </c>
      <c r="Q1357" s="111">
        <f>+VLOOKUP(I1357,'Selectable Table'!AB:AC,2,0)</f>
        <v>1</v>
      </c>
    </row>
    <row r="1358" spans="1:17" x14ac:dyDescent="0.25">
      <c r="A1358" s="111" t="str">
        <f>+VLOOKUP(C1358,'Selectable Table'!D:EB,2,0)</f>
        <v>ASTRAZENECA</v>
      </c>
      <c r="B1358" t="s">
        <v>393</v>
      </c>
      <c r="C1358" t="s">
        <v>296</v>
      </c>
      <c r="D1358" t="s">
        <v>336</v>
      </c>
      <c r="E1358" t="s">
        <v>102</v>
      </c>
      <c r="F1358" s="111">
        <f>+VLOOKUP(C1358,'Selectable Table'!O:P,2,0)</f>
        <v>40700</v>
      </c>
      <c r="G1358" s="111" t="str">
        <f>+VLOOKUP(F1358,'Selectable Table'!P:Q,2,0)</f>
        <v>Revenues - Third Parties</v>
      </c>
      <c r="I1358" t="s">
        <v>186</v>
      </c>
      <c r="J1358" s="111">
        <v>2026</v>
      </c>
      <c r="K1358" s="111">
        <v>7</v>
      </c>
      <c r="L1358" s="111" t="s">
        <v>94</v>
      </c>
      <c r="M1358">
        <v>-392.00799434999999</v>
      </c>
      <c r="N1358">
        <v>1</v>
      </c>
      <c r="O1358">
        <v>-392.00799434999999</v>
      </c>
      <c r="P1358" t="s">
        <v>615</v>
      </c>
      <c r="Q1358" s="111">
        <f>+VLOOKUP(I1358,'Selectable Table'!AB:AC,2,0)</f>
        <v>1</v>
      </c>
    </row>
    <row r="1359" spans="1:17" x14ac:dyDescent="0.25">
      <c r="A1359" s="111" t="str">
        <f>+VLOOKUP(C1359,'Selectable Table'!D:EB,2,0)</f>
        <v>OTH CUST</v>
      </c>
      <c r="B1359" t="s">
        <v>394</v>
      </c>
      <c r="C1359" t="s">
        <v>395</v>
      </c>
      <c r="D1359" t="s">
        <v>336</v>
      </c>
      <c r="E1359" t="s">
        <v>102</v>
      </c>
      <c r="F1359" s="111">
        <f>+VLOOKUP(C1359,'Selectable Table'!O:P,2,0)</f>
        <v>40700</v>
      </c>
      <c r="G1359" s="111" t="str">
        <f>+VLOOKUP(F1359,'Selectable Table'!P:Q,2,0)</f>
        <v>Revenues - Third Parties</v>
      </c>
      <c r="I1359" t="s">
        <v>125</v>
      </c>
      <c r="J1359" s="111">
        <v>2026</v>
      </c>
      <c r="K1359" s="111">
        <v>7</v>
      </c>
      <c r="L1359" s="111" t="s">
        <v>94</v>
      </c>
      <c r="M1359">
        <v>-5446.8162472499989</v>
      </c>
      <c r="N1359">
        <v>1</v>
      </c>
      <c r="O1359">
        <v>-5446.8162472499989</v>
      </c>
      <c r="P1359" t="s">
        <v>615</v>
      </c>
      <c r="Q1359" s="111">
        <f>+VLOOKUP(I1359,'Selectable Table'!AB:AC,2,0)</f>
        <v>1</v>
      </c>
    </row>
    <row r="1360" spans="1:17" x14ac:dyDescent="0.25">
      <c r="A1360" s="111" t="str">
        <f>+VLOOKUP(C1360,'Selectable Table'!D:EB,2,0)</f>
        <v>J &amp; J</v>
      </c>
      <c r="B1360" t="s">
        <v>611</v>
      </c>
      <c r="C1360" t="s">
        <v>107</v>
      </c>
      <c r="D1360" t="s">
        <v>336</v>
      </c>
      <c r="E1360" t="s">
        <v>102</v>
      </c>
      <c r="F1360" s="111">
        <f>+VLOOKUP(C1360,'Selectable Table'!O:P,2,0)</f>
        <v>40700</v>
      </c>
      <c r="G1360" s="111" t="str">
        <f>+VLOOKUP(F1360,'Selectable Table'!P:Q,2,0)</f>
        <v>Revenues - Third Parties</v>
      </c>
      <c r="I1360" t="s">
        <v>186</v>
      </c>
      <c r="J1360" s="111">
        <v>2026</v>
      </c>
      <c r="K1360" s="111">
        <v>7</v>
      </c>
      <c r="L1360" s="111" t="s">
        <v>94</v>
      </c>
      <c r="M1360">
        <v>-82.389379099999999</v>
      </c>
      <c r="N1360">
        <v>1</v>
      </c>
      <c r="O1360">
        <v>-82.389379099999999</v>
      </c>
      <c r="P1360" t="s">
        <v>615</v>
      </c>
      <c r="Q1360" s="111">
        <f>+VLOOKUP(I1360,'Selectable Table'!AB:AC,2,0)</f>
        <v>1</v>
      </c>
    </row>
    <row r="1361" spans="1:17" x14ac:dyDescent="0.25">
      <c r="A1361" s="111" t="str">
        <f>+VLOOKUP(C1361,'Selectable Table'!D:EB,2,0)</f>
        <v>J &amp; J</v>
      </c>
      <c r="B1361" t="s">
        <v>390</v>
      </c>
      <c r="C1361" t="s">
        <v>107</v>
      </c>
      <c r="D1361" t="s">
        <v>336</v>
      </c>
      <c r="E1361" t="s">
        <v>102</v>
      </c>
      <c r="F1361" s="111">
        <f>+VLOOKUP(C1361,'Selectable Table'!O:P,2,0)</f>
        <v>40700</v>
      </c>
      <c r="G1361" s="111" t="str">
        <f>+VLOOKUP(F1361,'Selectable Table'!P:Q,2,0)</f>
        <v>Revenues - Third Parties</v>
      </c>
      <c r="I1361" t="s">
        <v>186</v>
      </c>
      <c r="J1361" s="111">
        <v>2026</v>
      </c>
      <c r="K1361" s="111">
        <v>7</v>
      </c>
      <c r="L1361" s="111" t="s">
        <v>94</v>
      </c>
      <c r="M1361">
        <v>-3385.7921755000002</v>
      </c>
      <c r="N1361">
        <v>1</v>
      </c>
      <c r="O1361">
        <v>-3385.7921755000002</v>
      </c>
      <c r="P1361" t="s">
        <v>615</v>
      </c>
      <c r="Q1361" s="111">
        <f>+VLOOKUP(I1361,'Selectable Table'!AB:AC,2,0)</f>
        <v>1</v>
      </c>
    </row>
    <row r="1362" spans="1:17" x14ac:dyDescent="0.25">
      <c r="A1362" s="111" t="str">
        <f>+VLOOKUP(C1362,'Selectable Table'!D:EB,2,0)</f>
        <v>J &amp; J</v>
      </c>
      <c r="B1362" t="s">
        <v>612</v>
      </c>
      <c r="C1362" t="s">
        <v>107</v>
      </c>
      <c r="D1362" t="s">
        <v>336</v>
      </c>
      <c r="E1362" t="s">
        <v>102</v>
      </c>
      <c r="F1362" s="111">
        <f>+VLOOKUP(C1362,'Selectable Table'!O:P,2,0)</f>
        <v>40700</v>
      </c>
      <c r="G1362" s="111" t="str">
        <f>+VLOOKUP(F1362,'Selectable Table'!P:Q,2,0)</f>
        <v>Revenues - Third Parties</v>
      </c>
      <c r="I1362" t="s">
        <v>186</v>
      </c>
      <c r="J1362" s="111">
        <v>2026</v>
      </c>
      <c r="K1362" s="111">
        <v>7</v>
      </c>
      <c r="L1362" s="111" t="s">
        <v>94</v>
      </c>
      <c r="M1362">
        <v>-1396.2634818999998</v>
      </c>
      <c r="N1362">
        <v>1</v>
      </c>
      <c r="O1362">
        <v>-1396.2634818999998</v>
      </c>
      <c r="P1362" t="s">
        <v>615</v>
      </c>
      <c r="Q1362" s="111">
        <f>+VLOOKUP(I1362,'Selectable Table'!AB:AC,2,0)</f>
        <v>1</v>
      </c>
    </row>
    <row r="1363" spans="1:17" x14ac:dyDescent="0.25">
      <c r="A1363" s="111" t="str">
        <f>+VLOOKUP(C1363,'Selectable Table'!D:EB,2,0)</f>
        <v>MERCK</v>
      </c>
      <c r="B1363" t="s">
        <v>188</v>
      </c>
      <c r="C1363" t="s">
        <v>133</v>
      </c>
      <c r="D1363" t="s">
        <v>336</v>
      </c>
      <c r="E1363" t="s">
        <v>102</v>
      </c>
      <c r="F1363" s="111">
        <f>+VLOOKUP(C1363,'Selectable Table'!O:P,2,0)</f>
        <v>40700</v>
      </c>
      <c r="G1363" s="111" t="str">
        <f>+VLOOKUP(F1363,'Selectable Table'!P:Q,2,0)</f>
        <v>Revenues - Third Parties</v>
      </c>
      <c r="I1363" t="s">
        <v>125</v>
      </c>
      <c r="J1363" s="111">
        <v>2026</v>
      </c>
      <c r="K1363" s="111">
        <v>7</v>
      </c>
      <c r="L1363" s="111" t="s">
        <v>94</v>
      </c>
      <c r="M1363">
        <v>-3.220574</v>
      </c>
      <c r="N1363">
        <v>1</v>
      </c>
      <c r="O1363">
        <v>-3.220574</v>
      </c>
      <c r="P1363" t="s">
        <v>615</v>
      </c>
      <c r="Q1363" s="111">
        <f>+VLOOKUP(I1363,'Selectable Table'!AB:AC,2,0)</f>
        <v>1</v>
      </c>
    </row>
    <row r="1364" spans="1:17" x14ac:dyDescent="0.25">
      <c r="A1364" s="111" t="str">
        <f>+VLOOKUP(C1364,'Selectable Table'!D:EB,2,0)</f>
        <v>MERCK</v>
      </c>
      <c r="B1364" t="s">
        <v>700</v>
      </c>
      <c r="C1364" t="s">
        <v>133</v>
      </c>
      <c r="D1364" t="s">
        <v>336</v>
      </c>
      <c r="E1364" t="s">
        <v>102</v>
      </c>
      <c r="F1364" s="111">
        <f>+VLOOKUP(C1364,'Selectable Table'!O:P,2,0)</f>
        <v>40700</v>
      </c>
      <c r="G1364" s="111" t="str">
        <f>+VLOOKUP(F1364,'Selectable Table'!P:Q,2,0)</f>
        <v>Revenues - Third Parties</v>
      </c>
      <c r="I1364" t="s">
        <v>186</v>
      </c>
      <c r="J1364" s="111">
        <v>2026</v>
      </c>
      <c r="K1364" s="111">
        <v>7</v>
      </c>
      <c r="L1364" s="111" t="s">
        <v>94</v>
      </c>
      <c r="M1364">
        <v>-5.985354899999999</v>
      </c>
      <c r="N1364">
        <v>1</v>
      </c>
      <c r="O1364">
        <v>-5.985354899999999</v>
      </c>
      <c r="P1364" t="s">
        <v>615</v>
      </c>
      <c r="Q1364" s="111">
        <f>+VLOOKUP(I1364,'Selectable Table'!AB:AC,2,0)</f>
        <v>1</v>
      </c>
    </row>
    <row r="1365" spans="1:17" x14ac:dyDescent="0.25">
      <c r="A1365" s="111" t="str">
        <f>+VLOOKUP(C1365,'Selectable Table'!D:EB,2,0)</f>
        <v>MERCK</v>
      </c>
      <c r="B1365" t="s">
        <v>3190</v>
      </c>
      <c r="C1365" t="s">
        <v>133</v>
      </c>
      <c r="D1365" t="s">
        <v>336</v>
      </c>
      <c r="E1365" t="s">
        <v>102</v>
      </c>
      <c r="F1365" s="111">
        <f>+VLOOKUP(C1365,'Selectable Table'!O:P,2,0)</f>
        <v>40700</v>
      </c>
      <c r="G1365" s="111" t="str">
        <f>+VLOOKUP(F1365,'Selectable Table'!P:Q,2,0)</f>
        <v>Revenues - Third Parties</v>
      </c>
      <c r="I1365" t="s">
        <v>186</v>
      </c>
      <c r="J1365" s="111">
        <v>2026</v>
      </c>
      <c r="K1365" s="111">
        <v>7</v>
      </c>
      <c r="L1365" s="111" t="s">
        <v>94</v>
      </c>
      <c r="M1365">
        <v>-1620.2216519999997</v>
      </c>
      <c r="N1365">
        <v>1</v>
      </c>
      <c r="O1365">
        <v>-1620.2216519999997</v>
      </c>
      <c r="P1365" t="s">
        <v>615</v>
      </c>
      <c r="Q1365" s="111">
        <f>+VLOOKUP(I1365,'Selectable Table'!AB:AC,2,0)</f>
        <v>1</v>
      </c>
    </row>
    <row r="1366" spans="1:17" x14ac:dyDescent="0.25">
      <c r="A1366" s="111" t="str">
        <f>+VLOOKUP(C1366,'Selectable Table'!D:EB,2,0)</f>
        <v>MERCK</v>
      </c>
      <c r="B1366" t="s">
        <v>232</v>
      </c>
      <c r="C1366" t="s">
        <v>133</v>
      </c>
      <c r="D1366" t="s">
        <v>336</v>
      </c>
      <c r="E1366" t="s">
        <v>102</v>
      </c>
      <c r="F1366" s="111">
        <f>+VLOOKUP(C1366,'Selectable Table'!O:P,2,0)</f>
        <v>40700</v>
      </c>
      <c r="G1366" s="111" t="str">
        <f>+VLOOKUP(F1366,'Selectable Table'!P:Q,2,0)</f>
        <v>Revenues - Third Parties</v>
      </c>
      <c r="I1366" t="s">
        <v>186</v>
      </c>
      <c r="J1366" s="111">
        <v>2026</v>
      </c>
      <c r="K1366" s="111">
        <v>7</v>
      </c>
      <c r="L1366" s="111" t="s">
        <v>94</v>
      </c>
      <c r="M1366">
        <v>-342.44390634999996</v>
      </c>
      <c r="N1366">
        <v>1</v>
      </c>
      <c r="O1366">
        <v>-342.44390634999996</v>
      </c>
      <c r="P1366" t="s">
        <v>615</v>
      </c>
      <c r="Q1366" s="111">
        <f>+VLOOKUP(I1366,'Selectable Table'!AB:AC,2,0)</f>
        <v>1</v>
      </c>
    </row>
    <row r="1367" spans="1:17" x14ac:dyDescent="0.25">
      <c r="A1367" s="111" t="str">
        <f>+VLOOKUP(C1367,'Selectable Table'!D:EB,2,0)</f>
        <v>MERCK</v>
      </c>
      <c r="B1367" t="s">
        <v>234</v>
      </c>
      <c r="C1367" t="s">
        <v>133</v>
      </c>
      <c r="D1367" t="s">
        <v>336</v>
      </c>
      <c r="E1367" t="s">
        <v>102</v>
      </c>
      <c r="F1367" s="111">
        <f>+VLOOKUP(C1367,'Selectable Table'!O:P,2,0)</f>
        <v>40700</v>
      </c>
      <c r="G1367" s="111" t="str">
        <f>+VLOOKUP(F1367,'Selectable Table'!P:Q,2,0)</f>
        <v>Revenues - Third Parties</v>
      </c>
      <c r="I1367" t="s">
        <v>186</v>
      </c>
      <c r="J1367" s="111">
        <v>2026</v>
      </c>
      <c r="K1367" s="111">
        <v>7</v>
      </c>
      <c r="L1367" s="111" t="s">
        <v>94</v>
      </c>
      <c r="M1367">
        <v>-635.15041414999985</v>
      </c>
      <c r="N1367">
        <v>1</v>
      </c>
      <c r="O1367">
        <v>-635.15041414999985</v>
      </c>
      <c r="P1367" t="s">
        <v>615</v>
      </c>
      <c r="Q1367" s="111">
        <f>+VLOOKUP(I1367,'Selectable Table'!AB:AC,2,0)</f>
        <v>1</v>
      </c>
    </row>
    <row r="1368" spans="1:17" x14ac:dyDescent="0.25">
      <c r="A1368" s="111" t="str">
        <f>+VLOOKUP(C1368,'Selectable Table'!D:EB,2,0)</f>
        <v>MERCK</v>
      </c>
      <c r="B1368" t="s">
        <v>236</v>
      </c>
      <c r="C1368" t="s">
        <v>133</v>
      </c>
      <c r="D1368" t="s">
        <v>336</v>
      </c>
      <c r="E1368" t="s">
        <v>102</v>
      </c>
      <c r="F1368" s="111">
        <f>+VLOOKUP(C1368,'Selectable Table'!O:P,2,0)</f>
        <v>40700</v>
      </c>
      <c r="G1368" s="111" t="str">
        <f>+VLOOKUP(F1368,'Selectable Table'!P:Q,2,0)</f>
        <v>Revenues - Third Parties</v>
      </c>
      <c r="I1368" t="s">
        <v>186</v>
      </c>
      <c r="J1368" s="111">
        <v>2026</v>
      </c>
      <c r="K1368" s="111">
        <v>7</v>
      </c>
      <c r="L1368" s="111" t="s">
        <v>94</v>
      </c>
      <c r="M1368">
        <v>-258.81951899999996</v>
      </c>
      <c r="N1368">
        <v>1</v>
      </c>
      <c r="O1368">
        <v>-258.81951899999996</v>
      </c>
      <c r="P1368" t="s">
        <v>615</v>
      </c>
      <c r="Q1368" s="111">
        <f>+VLOOKUP(I1368,'Selectable Table'!AB:AC,2,0)</f>
        <v>1</v>
      </c>
    </row>
    <row r="1369" spans="1:17" x14ac:dyDescent="0.25">
      <c r="A1369" s="111" t="str">
        <f>+VLOOKUP(C1369,'Selectable Table'!D:EB,2,0)</f>
        <v>OTH CUST</v>
      </c>
      <c r="B1369" t="s">
        <v>713</v>
      </c>
      <c r="C1369" t="s">
        <v>714</v>
      </c>
      <c r="D1369" t="s">
        <v>336</v>
      </c>
      <c r="E1369" t="s">
        <v>102</v>
      </c>
      <c r="F1369" s="111">
        <f>+VLOOKUP(C1369,'Selectable Table'!O:P,2,0)</f>
        <v>40700</v>
      </c>
      <c r="G1369" s="111" t="str">
        <f>+VLOOKUP(F1369,'Selectable Table'!P:Q,2,0)</f>
        <v>Revenues - Third Parties</v>
      </c>
      <c r="I1369" t="s">
        <v>186</v>
      </c>
      <c r="J1369" s="111">
        <v>2026</v>
      </c>
      <c r="K1369" s="111">
        <v>7</v>
      </c>
      <c r="L1369" s="111" t="s">
        <v>94</v>
      </c>
      <c r="M1369">
        <v>-12119.7050163</v>
      </c>
      <c r="N1369">
        <v>1</v>
      </c>
      <c r="O1369">
        <v>-12119.7050163</v>
      </c>
      <c r="P1369" t="s">
        <v>615</v>
      </c>
      <c r="Q1369" s="111">
        <f>+VLOOKUP(I1369,'Selectable Table'!AB:AC,2,0)</f>
        <v>1</v>
      </c>
    </row>
    <row r="1370" spans="1:17" x14ac:dyDescent="0.25">
      <c r="A1370" s="111" t="str">
        <f>+VLOOKUP(C1370,'Selectable Table'!D:EB,2,0)</f>
        <v>J &amp; J</v>
      </c>
      <c r="B1370" t="s">
        <v>662</v>
      </c>
      <c r="C1370" t="s">
        <v>107</v>
      </c>
      <c r="D1370" t="s">
        <v>336</v>
      </c>
      <c r="E1370" t="s">
        <v>102</v>
      </c>
      <c r="F1370" s="111">
        <f>+VLOOKUP(C1370,'Selectable Table'!O:P,2,0)</f>
        <v>40700</v>
      </c>
      <c r="G1370" s="111" t="str">
        <f>+VLOOKUP(F1370,'Selectable Table'!P:Q,2,0)</f>
        <v>Revenues - Third Parties</v>
      </c>
      <c r="I1370" t="s">
        <v>813</v>
      </c>
      <c r="J1370" s="111">
        <v>2026</v>
      </c>
      <c r="K1370" s="111">
        <v>7</v>
      </c>
      <c r="L1370" s="111" t="s">
        <v>94</v>
      </c>
      <c r="M1370">
        <v>8863.0645740042801</v>
      </c>
      <c r="N1370">
        <v>1</v>
      </c>
      <c r="O1370">
        <v>8863.0645740042801</v>
      </c>
      <c r="P1370" t="s">
        <v>615</v>
      </c>
      <c r="Q1370" s="111" t="str">
        <f>+VLOOKUP(I1370,'Selectable Table'!AB:AC,2,0)</f>
        <v>Not Applicable</v>
      </c>
    </row>
    <row r="1371" spans="1:17" x14ac:dyDescent="0.25">
      <c r="A1371" s="111" t="str">
        <f>+VLOOKUP(C1371,'Selectable Table'!D:EB,2,0)</f>
        <v>J &amp; J</v>
      </c>
      <c r="B1371" t="s">
        <v>662</v>
      </c>
      <c r="C1371" t="s">
        <v>107</v>
      </c>
      <c r="D1371" t="s">
        <v>336</v>
      </c>
      <c r="E1371" t="s">
        <v>104</v>
      </c>
      <c r="F1371" s="111">
        <f>+VLOOKUP(C1371,'Selectable Table'!O:P,2,0)</f>
        <v>40700</v>
      </c>
      <c r="G1371" s="111" t="str">
        <f>+VLOOKUP(F1371,'Selectable Table'!P:Q,2,0)</f>
        <v>Revenues - Third Parties</v>
      </c>
      <c r="I1371" t="s">
        <v>813</v>
      </c>
      <c r="J1371" s="111">
        <v>2026</v>
      </c>
      <c r="K1371" s="111">
        <v>7</v>
      </c>
      <c r="L1371" s="111" t="s">
        <v>94</v>
      </c>
      <c r="M1371">
        <v>4021.7558656257406</v>
      </c>
      <c r="N1371">
        <v>1</v>
      </c>
      <c r="O1371">
        <v>4021.7558656257406</v>
      </c>
      <c r="P1371" t="s">
        <v>615</v>
      </c>
      <c r="Q1371" s="111" t="str">
        <f>+VLOOKUP(I1371,'Selectable Table'!AB:AC,2,0)</f>
        <v>Not Applicable</v>
      </c>
    </row>
    <row r="1372" spans="1:17" x14ac:dyDescent="0.25">
      <c r="A1372" s="111" t="str">
        <f>+VLOOKUP(C1372,'Selectable Table'!D:EB,2,0)</f>
        <v>J &amp; J</v>
      </c>
      <c r="B1372" t="s">
        <v>662</v>
      </c>
      <c r="C1372" t="s">
        <v>107</v>
      </c>
      <c r="D1372" t="s">
        <v>336</v>
      </c>
      <c r="E1372" t="s">
        <v>105</v>
      </c>
      <c r="F1372" s="111">
        <f>+VLOOKUP(C1372,'Selectable Table'!O:P,2,0)</f>
        <v>40700</v>
      </c>
      <c r="G1372" s="111" t="str">
        <f>+VLOOKUP(F1372,'Selectable Table'!P:Q,2,0)</f>
        <v>Revenues - Third Parties</v>
      </c>
      <c r="I1372" t="s">
        <v>813</v>
      </c>
      <c r="J1372" s="111">
        <v>2026</v>
      </c>
      <c r="K1372" s="111">
        <v>7</v>
      </c>
      <c r="L1372" s="111" t="s">
        <v>94</v>
      </c>
      <c r="M1372">
        <v>2873.1190735988889</v>
      </c>
      <c r="N1372">
        <v>1</v>
      </c>
      <c r="O1372">
        <v>2873.1190735988889</v>
      </c>
      <c r="P1372" t="s">
        <v>615</v>
      </c>
      <c r="Q1372" s="111" t="str">
        <f>+VLOOKUP(I1372,'Selectable Table'!AB:AC,2,0)</f>
        <v>Not Applicable</v>
      </c>
    </row>
    <row r="1373" spans="1:17" x14ac:dyDescent="0.25">
      <c r="A1373" s="111" t="str">
        <f>+VLOOKUP(C1373,'Selectable Table'!D:EB,2,0)</f>
        <v>OTH CUST</v>
      </c>
      <c r="B1373" t="s">
        <v>652</v>
      </c>
      <c r="C1373" t="s">
        <v>653</v>
      </c>
      <c r="D1373" t="s">
        <v>336</v>
      </c>
      <c r="E1373" t="s">
        <v>93</v>
      </c>
      <c r="F1373" s="111">
        <f>+VLOOKUP(C1373,'Selectable Table'!O:P,2,0)</f>
        <v>40700</v>
      </c>
      <c r="G1373" s="111" t="str">
        <f>+VLOOKUP(F1373,'Selectable Table'!P:Q,2,0)</f>
        <v>Revenues - Third Parties</v>
      </c>
      <c r="I1373" t="s">
        <v>813</v>
      </c>
      <c r="J1373" s="111">
        <v>2026</v>
      </c>
      <c r="K1373" s="111">
        <v>7</v>
      </c>
      <c r="L1373" s="111" t="s">
        <v>94</v>
      </c>
      <c r="M1373">
        <v>4364.6235144796719</v>
      </c>
      <c r="N1373">
        <v>1</v>
      </c>
      <c r="O1373">
        <v>4364.6235144796719</v>
      </c>
      <c r="P1373" t="s">
        <v>615</v>
      </c>
      <c r="Q1373" s="111" t="str">
        <f>+VLOOKUP(I1373,'Selectable Table'!AB:AC,2,0)</f>
        <v>Not Applicable</v>
      </c>
    </row>
    <row r="1374" spans="1:17" x14ac:dyDescent="0.25">
      <c r="A1374" s="111" t="str">
        <f>+VLOOKUP(C1374,'Selectable Table'!D:EB,2,0)</f>
        <v>OTH CUST</v>
      </c>
      <c r="B1374" t="s">
        <v>652</v>
      </c>
      <c r="C1374" t="s">
        <v>653</v>
      </c>
      <c r="D1374" t="s">
        <v>336</v>
      </c>
      <c r="E1374" t="s">
        <v>102</v>
      </c>
      <c r="F1374" s="111">
        <f>+VLOOKUP(C1374,'Selectable Table'!O:P,2,0)</f>
        <v>40700</v>
      </c>
      <c r="G1374" s="111" t="str">
        <f>+VLOOKUP(F1374,'Selectable Table'!P:Q,2,0)</f>
        <v>Revenues - Third Parties</v>
      </c>
      <c r="I1374" t="s">
        <v>813</v>
      </c>
      <c r="J1374" s="111">
        <v>2026</v>
      </c>
      <c r="K1374" s="111">
        <v>7</v>
      </c>
      <c r="L1374" s="111" t="s">
        <v>94</v>
      </c>
      <c r="M1374">
        <v>3009.1963017301327</v>
      </c>
      <c r="N1374">
        <v>1</v>
      </c>
      <c r="O1374">
        <v>3009.1963017301327</v>
      </c>
      <c r="P1374" t="s">
        <v>615</v>
      </c>
      <c r="Q1374" s="111" t="str">
        <f>+VLOOKUP(I1374,'Selectable Table'!AB:AC,2,0)</f>
        <v>Not Applicable</v>
      </c>
    </row>
    <row r="1375" spans="1:17" x14ac:dyDescent="0.25">
      <c r="A1375" s="111" t="str">
        <f>+VLOOKUP(C1375,'Selectable Table'!D:EB,2,0)</f>
        <v>OTH CUST</v>
      </c>
      <c r="B1375" t="s">
        <v>652</v>
      </c>
      <c r="C1375" t="s">
        <v>653</v>
      </c>
      <c r="D1375" t="s">
        <v>336</v>
      </c>
      <c r="E1375" t="s">
        <v>105</v>
      </c>
      <c r="F1375" s="111">
        <f>+VLOOKUP(C1375,'Selectable Table'!O:P,2,0)</f>
        <v>40700</v>
      </c>
      <c r="G1375" s="111" t="str">
        <f>+VLOOKUP(F1375,'Selectable Table'!P:Q,2,0)</f>
        <v>Revenues - Third Parties</v>
      </c>
      <c r="I1375" t="s">
        <v>813</v>
      </c>
      <c r="J1375" s="111">
        <v>2026</v>
      </c>
      <c r="K1375" s="111">
        <v>7</v>
      </c>
      <c r="L1375" s="111" t="s">
        <v>94</v>
      </c>
      <c r="M1375">
        <v>7140.3489591809612</v>
      </c>
      <c r="N1375">
        <v>1</v>
      </c>
      <c r="O1375">
        <v>7140.3489591809612</v>
      </c>
      <c r="P1375" t="s">
        <v>615</v>
      </c>
      <c r="Q1375" s="111" t="str">
        <f>+VLOOKUP(I1375,'Selectable Table'!AB:AC,2,0)</f>
        <v>Not Applicable</v>
      </c>
    </row>
    <row r="1376" spans="1:17" x14ac:dyDescent="0.25">
      <c r="A1376" s="111" t="str">
        <f>+VLOOKUP(C1376,'Selectable Table'!D:EB,2,0)</f>
        <v>OTH CUST</v>
      </c>
      <c r="B1376" t="s">
        <v>713</v>
      </c>
      <c r="C1376" t="s">
        <v>714</v>
      </c>
      <c r="D1376" t="s">
        <v>336</v>
      </c>
      <c r="E1376" t="s">
        <v>105</v>
      </c>
      <c r="F1376" s="111">
        <f>+VLOOKUP(C1376,'Selectable Table'!O:P,2,0)</f>
        <v>40700</v>
      </c>
      <c r="G1376" s="111" t="str">
        <f>+VLOOKUP(F1376,'Selectable Table'!P:Q,2,0)</f>
        <v>Revenues - Third Parties</v>
      </c>
      <c r="I1376" t="s">
        <v>813</v>
      </c>
      <c r="J1376" s="111">
        <v>2026</v>
      </c>
      <c r="K1376" s="111">
        <v>7</v>
      </c>
      <c r="L1376" s="111" t="s">
        <v>94</v>
      </c>
      <c r="M1376">
        <v>1810.1037280510122</v>
      </c>
      <c r="N1376">
        <v>1</v>
      </c>
      <c r="O1376">
        <v>1810.1037280510122</v>
      </c>
      <c r="P1376" t="s">
        <v>615</v>
      </c>
      <c r="Q1376" s="111" t="str">
        <f>+VLOOKUP(I1376,'Selectable Table'!AB:AC,2,0)</f>
        <v>Not Applicable</v>
      </c>
    </row>
    <row r="1377" spans="1:17" x14ac:dyDescent="0.25">
      <c r="A1377" s="111" t="str">
        <f>+VLOOKUP(C1377,'Selectable Table'!D:EB,2,0)</f>
        <v>OTH CUST</v>
      </c>
      <c r="B1377" t="s">
        <v>713</v>
      </c>
      <c r="C1377" t="s">
        <v>714</v>
      </c>
      <c r="D1377" t="s">
        <v>336</v>
      </c>
      <c r="E1377" t="s">
        <v>93</v>
      </c>
      <c r="F1377" s="111">
        <f>+VLOOKUP(C1377,'Selectable Table'!O:P,2,0)</f>
        <v>40700</v>
      </c>
      <c r="G1377" s="111" t="str">
        <f>+VLOOKUP(F1377,'Selectable Table'!P:Q,2,0)</f>
        <v>Revenues - Third Parties</v>
      </c>
      <c r="I1377" t="s">
        <v>813</v>
      </c>
      <c r="J1377" s="111">
        <v>2026</v>
      </c>
      <c r="K1377" s="111">
        <v>7</v>
      </c>
      <c r="L1377" s="111" t="s">
        <v>94</v>
      </c>
      <c r="M1377">
        <v>1666.3387082023357</v>
      </c>
      <c r="N1377">
        <v>1</v>
      </c>
      <c r="O1377">
        <v>1666.3387082023357</v>
      </c>
      <c r="P1377" t="s">
        <v>615</v>
      </c>
      <c r="Q1377" s="111" t="str">
        <f>+VLOOKUP(I1377,'Selectable Table'!AB:AC,2,0)</f>
        <v>Not Applicable</v>
      </c>
    </row>
    <row r="1378" spans="1:17" x14ac:dyDescent="0.25">
      <c r="A1378" s="111" t="str">
        <f>+VLOOKUP(C1378,'Selectable Table'!D:EB,2,0)</f>
        <v>OTH CUST</v>
      </c>
      <c r="B1378" t="s">
        <v>815</v>
      </c>
      <c r="C1378" t="s">
        <v>816</v>
      </c>
      <c r="D1378" t="s">
        <v>336</v>
      </c>
      <c r="E1378" t="s">
        <v>93</v>
      </c>
      <c r="F1378" s="111">
        <f>+VLOOKUP(C1378,'Selectable Table'!O:P,2,0)</f>
        <v>40700</v>
      </c>
      <c r="G1378" s="111" t="str">
        <f>+VLOOKUP(F1378,'Selectable Table'!P:Q,2,0)</f>
        <v>Revenues - Third Parties</v>
      </c>
      <c r="I1378" t="s">
        <v>817</v>
      </c>
      <c r="J1378" s="111">
        <v>2026</v>
      </c>
      <c r="K1378" s="111">
        <v>7</v>
      </c>
      <c r="L1378" s="111" t="s">
        <v>94</v>
      </c>
      <c r="M1378">
        <v>69610.833874894815</v>
      </c>
      <c r="N1378">
        <v>1</v>
      </c>
      <c r="O1378">
        <v>69610.833874894815</v>
      </c>
      <c r="P1378" t="s">
        <v>615</v>
      </c>
      <c r="Q1378" s="111" t="str">
        <f>+VLOOKUP(I1378,'Selectable Table'!AB:AC,2,0)</f>
        <v>Not Applicable</v>
      </c>
    </row>
    <row r="1379" spans="1:17" x14ac:dyDescent="0.25">
      <c r="A1379" s="111" t="str">
        <f>+VLOOKUP(C1379,'Selectable Table'!D:EB,2,0)</f>
        <v>OTH CUST</v>
      </c>
      <c r="B1379" t="s">
        <v>815</v>
      </c>
      <c r="C1379" t="s">
        <v>816</v>
      </c>
      <c r="D1379" t="s">
        <v>336</v>
      </c>
      <c r="E1379" t="s">
        <v>102</v>
      </c>
      <c r="F1379" s="111">
        <f>+VLOOKUP(C1379,'Selectable Table'!O:P,2,0)</f>
        <v>40700</v>
      </c>
      <c r="G1379" s="111" t="str">
        <f>+VLOOKUP(F1379,'Selectable Table'!P:Q,2,0)</f>
        <v>Revenues - Third Parties</v>
      </c>
      <c r="I1379" t="s">
        <v>817</v>
      </c>
      <c r="J1379" s="111">
        <v>2026</v>
      </c>
      <c r="K1379" s="111">
        <v>7</v>
      </c>
      <c r="L1379" s="111" t="s">
        <v>94</v>
      </c>
      <c r="M1379">
        <v>67181.803873552693</v>
      </c>
      <c r="N1379">
        <v>1</v>
      </c>
      <c r="O1379">
        <v>67181.803873552693</v>
      </c>
      <c r="P1379" t="s">
        <v>615</v>
      </c>
      <c r="Q1379" s="111" t="str">
        <f>+VLOOKUP(I1379,'Selectable Table'!AB:AC,2,0)</f>
        <v>Not Applicable</v>
      </c>
    </row>
    <row r="1380" spans="1:17" x14ac:dyDescent="0.25">
      <c r="A1380" s="111" t="str">
        <f>+VLOOKUP(C1380,'Selectable Table'!D:EB,2,0)</f>
        <v>OTH CUST</v>
      </c>
      <c r="B1380" t="s">
        <v>815</v>
      </c>
      <c r="C1380" t="s">
        <v>816</v>
      </c>
      <c r="D1380" t="s">
        <v>336</v>
      </c>
      <c r="E1380" t="s">
        <v>103</v>
      </c>
      <c r="F1380" s="111">
        <f>+VLOOKUP(C1380,'Selectable Table'!O:P,2,0)</f>
        <v>40700</v>
      </c>
      <c r="G1380" s="111" t="str">
        <f>+VLOOKUP(F1380,'Selectable Table'!P:Q,2,0)</f>
        <v>Revenues - Third Parties</v>
      </c>
      <c r="I1380" t="s">
        <v>817</v>
      </c>
      <c r="J1380" s="111">
        <v>2026</v>
      </c>
      <c r="K1380" s="111">
        <v>7</v>
      </c>
      <c r="L1380" s="111" t="s">
        <v>94</v>
      </c>
      <c r="M1380">
        <v>3720.9877681412058</v>
      </c>
      <c r="N1380">
        <v>1</v>
      </c>
      <c r="O1380">
        <v>3720.9877681412058</v>
      </c>
      <c r="P1380" t="s">
        <v>615</v>
      </c>
      <c r="Q1380" s="111" t="str">
        <f>+VLOOKUP(I1380,'Selectable Table'!AB:AC,2,0)</f>
        <v>Not Applicable</v>
      </c>
    </row>
    <row r="1381" spans="1:17" x14ac:dyDescent="0.25">
      <c r="A1381" s="111" t="str">
        <f>+VLOOKUP(C1381,'Selectable Table'!D:EB,2,0)</f>
        <v>OTH CUST</v>
      </c>
      <c r="B1381" t="s">
        <v>815</v>
      </c>
      <c r="C1381" t="s">
        <v>816</v>
      </c>
      <c r="D1381" t="s">
        <v>336</v>
      </c>
      <c r="E1381" t="s">
        <v>105</v>
      </c>
      <c r="F1381" s="111">
        <f>+VLOOKUP(C1381,'Selectable Table'!O:P,2,0)</f>
        <v>40700</v>
      </c>
      <c r="G1381" s="111" t="str">
        <f>+VLOOKUP(F1381,'Selectable Table'!P:Q,2,0)</f>
        <v>Revenues - Third Parties</v>
      </c>
      <c r="I1381" t="s">
        <v>817</v>
      </c>
      <c r="J1381" s="111">
        <v>2026</v>
      </c>
      <c r="K1381" s="111">
        <v>7</v>
      </c>
      <c r="L1381" s="111" t="s">
        <v>94</v>
      </c>
      <c r="M1381">
        <v>20254.825750848337</v>
      </c>
      <c r="N1381">
        <v>1</v>
      </c>
      <c r="O1381">
        <v>20254.825750848337</v>
      </c>
      <c r="P1381" t="s">
        <v>615</v>
      </c>
      <c r="Q1381" s="111" t="str">
        <f>+VLOOKUP(I1381,'Selectable Table'!AB:AC,2,0)</f>
        <v>Not Applicable</v>
      </c>
    </row>
    <row r="1382" spans="1:17" x14ac:dyDescent="0.25">
      <c r="A1382" s="111" t="str">
        <f>+VLOOKUP(C1382,'Selectable Table'!D:EB,2,0)</f>
        <v>OTH CUST</v>
      </c>
      <c r="B1382" t="s">
        <v>258</v>
      </c>
      <c r="C1382" t="s">
        <v>258</v>
      </c>
      <c r="D1382" t="s">
        <v>336</v>
      </c>
      <c r="E1382" t="s">
        <v>93</v>
      </c>
      <c r="F1382" s="111">
        <f>+VLOOKUP(C1382,'Selectable Table'!O:P,2,0)</f>
        <v>40700</v>
      </c>
      <c r="G1382" s="111" t="str">
        <f>+VLOOKUP(F1382,'Selectable Table'!P:Q,2,0)</f>
        <v>Revenues - Third Parties</v>
      </c>
      <c r="I1382" t="s">
        <v>818</v>
      </c>
      <c r="J1382" s="111">
        <v>2026</v>
      </c>
      <c r="K1382" s="111">
        <v>7</v>
      </c>
      <c r="L1382" s="111" t="s">
        <v>94</v>
      </c>
      <c r="M1382">
        <v>-908114.06145273033</v>
      </c>
      <c r="N1382">
        <v>1</v>
      </c>
      <c r="O1382">
        <v>-908114.06145273033</v>
      </c>
      <c r="P1382" t="s">
        <v>615</v>
      </c>
      <c r="Q1382" s="111" t="str">
        <f>+VLOOKUP(I1382,'Selectable Table'!AB:AC,2,0)</f>
        <v>Not Applicable</v>
      </c>
    </row>
    <row r="1383" spans="1:17" x14ac:dyDescent="0.25">
      <c r="A1383" s="111" t="str">
        <f>+VLOOKUP(C1383,'Selectable Table'!D:EB,2,0)</f>
        <v>OTH CUST</v>
      </c>
      <c r="B1383" t="s">
        <v>258</v>
      </c>
      <c r="C1383" t="s">
        <v>258</v>
      </c>
      <c r="D1383" t="s">
        <v>336</v>
      </c>
      <c r="E1383" t="s">
        <v>101</v>
      </c>
      <c r="F1383" s="111">
        <f>+VLOOKUP(C1383,'Selectable Table'!O:P,2,0)</f>
        <v>40700</v>
      </c>
      <c r="G1383" s="111" t="str">
        <f>+VLOOKUP(F1383,'Selectable Table'!P:Q,2,0)</f>
        <v>Revenues - Third Parties</v>
      </c>
      <c r="I1383" t="s">
        <v>818</v>
      </c>
      <c r="J1383" s="111">
        <v>2026</v>
      </c>
      <c r="K1383" s="111">
        <v>7</v>
      </c>
      <c r="L1383" s="111" t="s">
        <v>94</v>
      </c>
      <c r="M1383">
        <v>-272183.53278566303</v>
      </c>
      <c r="N1383">
        <v>1</v>
      </c>
      <c r="O1383">
        <v>-272183.53278566303</v>
      </c>
      <c r="P1383" t="s">
        <v>615</v>
      </c>
      <c r="Q1383" s="111" t="str">
        <f>+VLOOKUP(I1383,'Selectable Table'!AB:AC,2,0)</f>
        <v>Not Applicable</v>
      </c>
    </row>
    <row r="1384" spans="1:17" x14ac:dyDescent="0.25">
      <c r="A1384" s="111" t="str">
        <f>+VLOOKUP(C1384,'Selectable Table'!D:EB,2,0)</f>
        <v>OTH CUST</v>
      </c>
      <c r="B1384" t="s">
        <v>258</v>
      </c>
      <c r="C1384" t="s">
        <v>258</v>
      </c>
      <c r="D1384" t="s">
        <v>336</v>
      </c>
      <c r="E1384" t="s">
        <v>102</v>
      </c>
      <c r="F1384" s="111">
        <f>+VLOOKUP(C1384,'Selectable Table'!O:P,2,0)</f>
        <v>40700</v>
      </c>
      <c r="G1384" s="111" t="str">
        <f>+VLOOKUP(F1384,'Selectable Table'!P:Q,2,0)</f>
        <v>Revenues - Third Parties</v>
      </c>
      <c r="I1384" t="s">
        <v>818</v>
      </c>
      <c r="J1384" s="111">
        <v>2026</v>
      </c>
      <c r="K1384" s="111">
        <v>7</v>
      </c>
      <c r="L1384" s="111" t="s">
        <v>94</v>
      </c>
      <c r="M1384">
        <v>-789472.68204864638</v>
      </c>
      <c r="N1384">
        <v>1</v>
      </c>
      <c r="O1384">
        <v>-789472.68204864638</v>
      </c>
      <c r="P1384" t="s">
        <v>615</v>
      </c>
      <c r="Q1384" s="111" t="str">
        <f>+VLOOKUP(I1384,'Selectable Table'!AB:AC,2,0)</f>
        <v>Not Applicable</v>
      </c>
    </row>
    <row r="1385" spans="1:17" x14ac:dyDescent="0.25">
      <c r="A1385" s="111" t="str">
        <f>+VLOOKUP(C1385,'Selectable Table'!D:EB,2,0)</f>
        <v>OTH CUST</v>
      </c>
      <c r="B1385" t="s">
        <v>258</v>
      </c>
      <c r="C1385" t="s">
        <v>258</v>
      </c>
      <c r="D1385" t="s">
        <v>336</v>
      </c>
      <c r="E1385" t="s">
        <v>104</v>
      </c>
      <c r="F1385" s="111">
        <f>+VLOOKUP(C1385,'Selectable Table'!O:P,2,0)</f>
        <v>40700</v>
      </c>
      <c r="G1385" s="111" t="str">
        <f>+VLOOKUP(F1385,'Selectable Table'!P:Q,2,0)</f>
        <v>Revenues - Third Parties</v>
      </c>
      <c r="I1385" t="s">
        <v>818</v>
      </c>
      <c r="J1385" s="111">
        <v>2026</v>
      </c>
      <c r="K1385" s="111">
        <v>7</v>
      </c>
      <c r="L1385" s="111" t="s">
        <v>94</v>
      </c>
      <c r="M1385">
        <v>-90246.71853818075</v>
      </c>
      <c r="N1385">
        <v>1</v>
      </c>
      <c r="O1385">
        <v>-90246.71853818075</v>
      </c>
      <c r="P1385" t="s">
        <v>615</v>
      </c>
      <c r="Q1385" s="111" t="str">
        <f>+VLOOKUP(I1385,'Selectable Table'!AB:AC,2,0)</f>
        <v>Not Applicable</v>
      </c>
    </row>
    <row r="1386" spans="1:17" x14ac:dyDescent="0.25">
      <c r="A1386" s="111" t="str">
        <f>+VLOOKUP(C1386,'Selectable Table'!D:EB,2,0)</f>
        <v>OTH CUST</v>
      </c>
      <c r="B1386" t="s">
        <v>258</v>
      </c>
      <c r="C1386" t="s">
        <v>258</v>
      </c>
      <c r="D1386" t="s">
        <v>336</v>
      </c>
      <c r="E1386" t="s">
        <v>114</v>
      </c>
      <c r="F1386" s="111">
        <f>+VLOOKUP(C1386,'Selectable Table'!O:P,2,0)</f>
        <v>40700</v>
      </c>
      <c r="G1386" s="111" t="str">
        <f>+VLOOKUP(F1386,'Selectable Table'!P:Q,2,0)</f>
        <v>Revenues - Third Parties</v>
      </c>
      <c r="I1386" t="s">
        <v>819</v>
      </c>
      <c r="J1386" s="111">
        <v>2026</v>
      </c>
      <c r="K1386" s="111">
        <v>7</v>
      </c>
      <c r="L1386" s="111" t="s">
        <v>94</v>
      </c>
      <c r="M1386">
        <v>-107.33300680000048</v>
      </c>
      <c r="N1386">
        <v>1</v>
      </c>
      <c r="O1386">
        <v>-107.33300680000048</v>
      </c>
      <c r="P1386" t="s">
        <v>615</v>
      </c>
      <c r="Q1386" s="111" t="str">
        <f>+VLOOKUP(I1386,'Selectable Table'!AB:AC,2,0)</f>
        <v>Not Applicable</v>
      </c>
    </row>
    <row r="1387" spans="1:17" x14ac:dyDescent="0.25">
      <c r="A1387" s="111" t="str">
        <f>+VLOOKUP(C1387,'Selectable Table'!D:EB,2,0)</f>
        <v>OTH CUST</v>
      </c>
      <c r="B1387" t="s">
        <v>258</v>
      </c>
      <c r="C1387" t="s">
        <v>258</v>
      </c>
      <c r="D1387" t="s">
        <v>336</v>
      </c>
      <c r="E1387" t="s">
        <v>112</v>
      </c>
      <c r="F1387" s="111">
        <f>+VLOOKUP(C1387,'Selectable Table'!O:P,2,0)</f>
        <v>40700</v>
      </c>
      <c r="G1387" s="111" t="str">
        <f>+VLOOKUP(F1387,'Selectable Table'!P:Q,2,0)</f>
        <v>Revenues - Third Parties</v>
      </c>
      <c r="I1387" t="s">
        <v>819</v>
      </c>
      <c r="J1387" s="111">
        <v>2026</v>
      </c>
      <c r="K1387" s="111">
        <v>7</v>
      </c>
      <c r="L1387" s="111" t="s">
        <v>94</v>
      </c>
      <c r="M1387">
        <v>9743</v>
      </c>
      <c r="N1387">
        <v>1</v>
      </c>
      <c r="O1387">
        <v>9743</v>
      </c>
      <c r="P1387" t="s">
        <v>615</v>
      </c>
      <c r="Q1387" s="111" t="str">
        <f>+VLOOKUP(I1387,'Selectable Table'!AB:AC,2,0)</f>
        <v>Not Applicable</v>
      </c>
    </row>
    <row r="1388" spans="1:17" x14ac:dyDescent="0.25">
      <c r="A1388" s="111" t="str">
        <f>+VLOOKUP(C1388,'Selectable Table'!D:EB,2,0)</f>
        <v>OTH CUST</v>
      </c>
      <c r="B1388" t="s">
        <v>258</v>
      </c>
      <c r="C1388" t="s">
        <v>258</v>
      </c>
      <c r="D1388" t="s">
        <v>336</v>
      </c>
      <c r="E1388" t="s">
        <v>93</v>
      </c>
      <c r="F1388" s="111">
        <f>+VLOOKUP(C1388,'Selectable Table'!O:P,2,0)</f>
        <v>40700</v>
      </c>
      <c r="G1388" s="111" t="str">
        <f>+VLOOKUP(F1388,'Selectable Table'!P:Q,2,0)</f>
        <v>Revenues - Third Parties</v>
      </c>
      <c r="I1388" t="s">
        <v>819</v>
      </c>
      <c r="J1388" s="111">
        <v>2026</v>
      </c>
      <c r="K1388" s="111">
        <v>7</v>
      </c>
      <c r="L1388" s="111" t="s">
        <v>94</v>
      </c>
      <c r="M1388">
        <v>-153540.96933797118</v>
      </c>
      <c r="N1388">
        <v>1</v>
      </c>
      <c r="O1388">
        <v>-153540.96933797118</v>
      </c>
      <c r="P1388" t="s">
        <v>615</v>
      </c>
      <c r="Q1388" s="111" t="str">
        <f>+VLOOKUP(I1388,'Selectable Table'!AB:AC,2,0)</f>
        <v>Not Applicable</v>
      </c>
    </row>
    <row r="1389" spans="1:17" x14ac:dyDescent="0.25">
      <c r="A1389" s="111" t="str">
        <f>+VLOOKUP(C1389,'Selectable Table'!D:EB,2,0)</f>
        <v>OTH CUST</v>
      </c>
      <c r="B1389" t="s">
        <v>258</v>
      </c>
      <c r="C1389" t="s">
        <v>258</v>
      </c>
      <c r="D1389" t="s">
        <v>336</v>
      </c>
      <c r="E1389" t="s">
        <v>101</v>
      </c>
      <c r="F1389" s="111">
        <f>+VLOOKUP(C1389,'Selectable Table'!O:P,2,0)</f>
        <v>40700</v>
      </c>
      <c r="G1389" s="111" t="str">
        <f>+VLOOKUP(F1389,'Selectable Table'!P:Q,2,0)</f>
        <v>Revenues - Third Parties</v>
      </c>
      <c r="I1389" t="s">
        <v>819</v>
      </c>
      <c r="J1389" s="111">
        <v>2026</v>
      </c>
      <c r="K1389" s="111">
        <v>7</v>
      </c>
      <c r="L1389" s="111" t="s">
        <v>94</v>
      </c>
      <c r="M1389">
        <v>-222067.32287939603</v>
      </c>
      <c r="N1389">
        <v>1</v>
      </c>
      <c r="O1389">
        <v>-222067.32287939603</v>
      </c>
      <c r="P1389" t="s">
        <v>615</v>
      </c>
      <c r="Q1389" s="111" t="str">
        <f>+VLOOKUP(I1389,'Selectable Table'!AB:AC,2,0)</f>
        <v>Not Applicable</v>
      </c>
    </row>
    <row r="1390" spans="1:17" x14ac:dyDescent="0.25">
      <c r="A1390" s="111" t="str">
        <f>+VLOOKUP(C1390,'Selectable Table'!D:EB,2,0)</f>
        <v>OTH CUST</v>
      </c>
      <c r="B1390" t="s">
        <v>258</v>
      </c>
      <c r="C1390" t="s">
        <v>258</v>
      </c>
      <c r="D1390" t="s">
        <v>336</v>
      </c>
      <c r="E1390" t="s">
        <v>102</v>
      </c>
      <c r="F1390" s="111">
        <f>+VLOOKUP(C1390,'Selectable Table'!O:P,2,0)</f>
        <v>40700</v>
      </c>
      <c r="G1390" s="111" t="str">
        <f>+VLOOKUP(F1390,'Selectable Table'!P:Q,2,0)</f>
        <v>Revenues - Third Parties</v>
      </c>
      <c r="I1390" t="s">
        <v>819</v>
      </c>
      <c r="J1390" s="111">
        <v>2026</v>
      </c>
      <c r="K1390" s="111">
        <v>7</v>
      </c>
      <c r="L1390" s="111" t="s">
        <v>94</v>
      </c>
      <c r="M1390">
        <v>-312224.71510673873</v>
      </c>
      <c r="N1390">
        <v>1</v>
      </c>
      <c r="O1390">
        <v>-312224.71510673873</v>
      </c>
      <c r="P1390" t="s">
        <v>615</v>
      </c>
      <c r="Q1390" s="111" t="str">
        <f>+VLOOKUP(I1390,'Selectable Table'!AB:AC,2,0)</f>
        <v>Not Applicable</v>
      </c>
    </row>
    <row r="1391" spans="1:17" x14ac:dyDescent="0.25">
      <c r="A1391" s="111" t="str">
        <f>+VLOOKUP(C1391,'Selectable Table'!D:EB,2,0)</f>
        <v>OTH CUST</v>
      </c>
      <c r="B1391" t="s">
        <v>258</v>
      </c>
      <c r="C1391" t="s">
        <v>258</v>
      </c>
      <c r="D1391" t="s">
        <v>336</v>
      </c>
      <c r="E1391" t="s">
        <v>103</v>
      </c>
      <c r="F1391" s="111">
        <f>+VLOOKUP(C1391,'Selectable Table'!O:P,2,0)</f>
        <v>40700</v>
      </c>
      <c r="G1391" s="111" t="str">
        <f>+VLOOKUP(F1391,'Selectable Table'!P:Q,2,0)</f>
        <v>Revenues - Third Parties</v>
      </c>
      <c r="I1391" t="s">
        <v>819</v>
      </c>
      <c r="J1391" s="111">
        <v>2026</v>
      </c>
      <c r="K1391" s="111">
        <v>7</v>
      </c>
      <c r="L1391" s="111" t="s">
        <v>94</v>
      </c>
      <c r="M1391">
        <v>-2384.4734229162023</v>
      </c>
      <c r="N1391">
        <v>1</v>
      </c>
      <c r="O1391">
        <v>-2384.4734229162023</v>
      </c>
      <c r="P1391" t="s">
        <v>615</v>
      </c>
      <c r="Q1391" s="111" t="str">
        <f>+VLOOKUP(I1391,'Selectable Table'!AB:AC,2,0)</f>
        <v>Not Applicable</v>
      </c>
    </row>
    <row r="1392" spans="1:17" x14ac:dyDescent="0.25">
      <c r="A1392" s="111" t="str">
        <f>+VLOOKUP(C1392,'Selectable Table'!D:EB,2,0)</f>
        <v>OTH CUST</v>
      </c>
      <c r="B1392" t="s">
        <v>258</v>
      </c>
      <c r="C1392" t="s">
        <v>258</v>
      </c>
      <c r="D1392" t="s">
        <v>336</v>
      </c>
      <c r="E1392" t="s">
        <v>104</v>
      </c>
      <c r="F1392" s="111">
        <f>+VLOOKUP(C1392,'Selectable Table'!O:P,2,0)</f>
        <v>40700</v>
      </c>
      <c r="G1392" s="111" t="str">
        <f>+VLOOKUP(F1392,'Selectable Table'!P:Q,2,0)</f>
        <v>Revenues - Third Parties</v>
      </c>
      <c r="I1392" t="s">
        <v>819</v>
      </c>
      <c r="J1392" s="111">
        <v>2026</v>
      </c>
      <c r="K1392" s="111">
        <v>7</v>
      </c>
      <c r="L1392" s="111" t="s">
        <v>94</v>
      </c>
      <c r="M1392">
        <v>-19348.245771269518</v>
      </c>
      <c r="N1392">
        <v>1</v>
      </c>
      <c r="O1392">
        <v>-19348.245771269518</v>
      </c>
      <c r="P1392" t="s">
        <v>615</v>
      </c>
      <c r="Q1392" s="111" t="str">
        <f>+VLOOKUP(I1392,'Selectable Table'!AB:AC,2,0)</f>
        <v>Not Applicable</v>
      </c>
    </row>
    <row r="1393" spans="1:17" x14ac:dyDescent="0.25">
      <c r="A1393" s="111" t="str">
        <f>+VLOOKUP(C1393,'Selectable Table'!D:EB,2,0)</f>
        <v>OTH CUST</v>
      </c>
      <c r="B1393" t="s">
        <v>258</v>
      </c>
      <c r="C1393" t="s">
        <v>258</v>
      </c>
      <c r="D1393" t="s">
        <v>336</v>
      </c>
      <c r="E1393" t="s">
        <v>105</v>
      </c>
      <c r="F1393" s="111">
        <f>+VLOOKUP(C1393,'Selectable Table'!O:P,2,0)</f>
        <v>40700</v>
      </c>
      <c r="G1393" s="111" t="str">
        <f>+VLOOKUP(F1393,'Selectable Table'!P:Q,2,0)</f>
        <v>Revenues - Third Parties</v>
      </c>
      <c r="I1393" t="s">
        <v>819</v>
      </c>
      <c r="J1393" s="111">
        <v>2026</v>
      </c>
      <c r="K1393" s="111">
        <v>7</v>
      </c>
      <c r="L1393" s="111" t="s">
        <v>94</v>
      </c>
      <c r="M1393">
        <v>-88912.207489580731</v>
      </c>
      <c r="N1393">
        <v>1</v>
      </c>
      <c r="O1393">
        <v>-88912.207489580731</v>
      </c>
      <c r="P1393" t="s">
        <v>615</v>
      </c>
      <c r="Q1393" s="111" t="str">
        <f>+VLOOKUP(I1393,'Selectable Table'!AB:AC,2,0)</f>
        <v>Not Applicable</v>
      </c>
    </row>
    <row r="1394" spans="1:17" x14ac:dyDescent="0.25">
      <c r="A1394" s="111" t="str">
        <f>+VLOOKUP(C1394,'Selectable Table'!D:EB,2,0)</f>
        <v>OTH CUST</v>
      </c>
      <c r="B1394" t="s">
        <v>258</v>
      </c>
      <c r="C1394" t="s">
        <v>258</v>
      </c>
      <c r="D1394" t="s">
        <v>336</v>
      </c>
      <c r="E1394" t="s">
        <v>93</v>
      </c>
      <c r="F1394" s="111">
        <f>+VLOOKUP(C1394,'Selectable Table'!O:P,2,0)</f>
        <v>40700</v>
      </c>
      <c r="G1394" s="111" t="str">
        <f>+VLOOKUP(F1394,'Selectable Table'!P:Q,2,0)</f>
        <v>Revenues - Third Parties</v>
      </c>
      <c r="I1394" t="s">
        <v>821</v>
      </c>
      <c r="J1394" s="111">
        <v>2026</v>
      </c>
      <c r="K1394" s="111">
        <v>7</v>
      </c>
      <c r="L1394" s="111" t="s">
        <v>94</v>
      </c>
      <c r="M1394">
        <v>906943.93980657123</v>
      </c>
      <c r="N1394">
        <v>1</v>
      </c>
      <c r="O1394">
        <v>906943.93980657123</v>
      </c>
      <c r="P1394" t="s">
        <v>615</v>
      </c>
      <c r="Q1394" s="111" t="str">
        <f>+VLOOKUP(I1394,'Selectable Table'!AB:AC,2,0)</f>
        <v>Not Applicable</v>
      </c>
    </row>
    <row r="1395" spans="1:17" x14ac:dyDescent="0.25">
      <c r="A1395" s="111" t="str">
        <f>+VLOOKUP(C1395,'Selectable Table'!D:EB,2,0)</f>
        <v>OTH CUST</v>
      </c>
      <c r="B1395" t="s">
        <v>258</v>
      </c>
      <c r="C1395" t="s">
        <v>258</v>
      </c>
      <c r="D1395" t="s">
        <v>336</v>
      </c>
      <c r="E1395" t="s">
        <v>101</v>
      </c>
      <c r="F1395" s="111">
        <f>+VLOOKUP(C1395,'Selectable Table'!O:P,2,0)</f>
        <v>40700</v>
      </c>
      <c r="G1395" s="111" t="str">
        <f>+VLOOKUP(F1395,'Selectable Table'!P:Q,2,0)</f>
        <v>Revenues - Third Parties</v>
      </c>
      <c r="I1395" t="s">
        <v>821</v>
      </c>
      <c r="J1395" s="111">
        <v>2026</v>
      </c>
      <c r="K1395" s="111">
        <v>7</v>
      </c>
      <c r="L1395" s="111" t="s">
        <v>94</v>
      </c>
      <c r="M1395">
        <v>294509.14135558996</v>
      </c>
      <c r="N1395">
        <v>1</v>
      </c>
      <c r="O1395">
        <v>294509.14135558996</v>
      </c>
      <c r="P1395" t="s">
        <v>615</v>
      </c>
      <c r="Q1395" s="111" t="str">
        <f>+VLOOKUP(I1395,'Selectable Table'!AB:AC,2,0)</f>
        <v>Not Applicable</v>
      </c>
    </row>
    <row r="1396" spans="1:17" x14ac:dyDescent="0.25">
      <c r="A1396" s="111" t="str">
        <f>+VLOOKUP(C1396,'Selectable Table'!D:EB,2,0)</f>
        <v>OTH CUST</v>
      </c>
      <c r="B1396" t="s">
        <v>258</v>
      </c>
      <c r="C1396" t="s">
        <v>258</v>
      </c>
      <c r="D1396" t="s">
        <v>336</v>
      </c>
      <c r="E1396" t="s">
        <v>102</v>
      </c>
      <c r="F1396" s="111">
        <f>+VLOOKUP(C1396,'Selectable Table'!O:P,2,0)</f>
        <v>40700</v>
      </c>
      <c r="G1396" s="111" t="str">
        <f>+VLOOKUP(F1396,'Selectable Table'!P:Q,2,0)</f>
        <v>Revenues - Third Parties</v>
      </c>
      <c r="I1396" t="s">
        <v>821</v>
      </c>
      <c r="J1396" s="111">
        <v>2026</v>
      </c>
      <c r="K1396" s="111">
        <v>7</v>
      </c>
      <c r="L1396" s="111" t="s">
        <v>94</v>
      </c>
      <c r="M1396">
        <v>790237.14755092049</v>
      </c>
      <c r="N1396">
        <v>1</v>
      </c>
      <c r="O1396">
        <v>790237.14755092049</v>
      </c>
      <c r="P1396" t="s">
        <v>615</v>
      </c>
      <c r="Q1396" s="111" t="str">
        <f>+VLOOKUP(I1396,'Selectable Table'!AB:AC,2,0)</f>
        <v>Not Applicable</v>
      </c>
    </row>
    <row r="1397" spans="1:17" x14ac:dyDescent="0.25">
      <c r="A1397" s="111" t="str">
        <f>+VLOOKUP(C1397,'Selectable Table'!D:EB,2,0)</f>
        <v>OTH CUST</v>
      </c>
      <c r="B1397" t="s">
        <v>258</v>
      </c>
      <c r="C1397" t="s">
        <v>258</v>
      </c>
      <c r="D1397" t="s">
        <v>336</v>
      </c>
      <c r="E1397" t="s">
        <v>104</v>
      </c>
      <c r="F1397" s="111">
        <f>+VLOOKUP(C1397,'Selectable Table'!O:P,2,0)</f>
        <v>40700</v>
      </c>
      <c r="G1397" s="111" t="str">
        <f>+VLOOKUP(F1397,'Selectable Table'!P:Q,2,0)</f>
        <v>Revenues - Third Parties</v>
      </c>
      <c r="I1397" t="s">
        <v>821</v>
      </c>
      <c r="J1397" s="111">
        <v>2026</v>
      </c>
      <c r="K1397" s="111">
        <v>7</v>
      </c>
      <c r="L1397" s="111" t="s">
        <v>94</v>
      </c>
      <c r="M1397">
        <v>72711.756961808802</v>
      </c>
      <c r="N1397">
        <v>1</v>
      </c>
      <c r="O1397">
        <v>72711.756961808802</v>
      </c>
      <c r="P1397" t="s">
        <v>615</v>
      </c>
      <c r="Q1397" s="111" t="str">
        <f>+VLOOKUP(I1397,'Selectable Table'!AB:AC,2,0)</f>
        <v>Not Applicable</v>
      </c>
    </row>
    <row r="1398" spans="1:17" x14ac:dyDescent="0.25">
      <c r="A1398" s="111" t="str">
        <f>+VLOOKUP(C1398,'Selectable Table'!D:EB,2,0)</f>
        <v>OTH CUST</v>
      </c>
      <c r="B1398" t="s">
        <v>258</v>
      </c>
      <c r="C1398" t="s">
        <v>258</v>
      </c>
      <c r="D1398" t="s">
        <v>336</v>
      </c>
      <c r="E1398" t="s">
        <v>93</v>
      </c>
      <c r="F1398" s="111">
        <f>+VLOOKUP(C1398,'Selectable Table'!O:P,2,0)</f>
        <v>40700</v>
      </c>
      <c r="G1398" s="111" t="str">
        <f>+VLOOKUP(F1398,'Selectable Table'!P:Q,2,0)</f>
        <v>Revenues - Third Parties</v>
      </c>
      <c r="I1398" t="s">
        <v>2996</v>
      </c>
      <c r="J1398" s="111">
        <v>2026</v>
      </c>
      <c r="K1398" s="111">
        <v>7</v>
      </c>
      <c r="L1398" s="111" t="s">
        <v>94</v>
      </c>
      <c r="M1398">
        <v>2159.741875261534</v>
      </c>
      <c r="N1398">
        <v>1</v>
      </c>
      <c r="O1398">
        <v>2159.741875261534</v>
      </c>
      <c r="P1398" t="s">
        <v>615</v>
      </c>
      <c r="Q1398" s="111" t="str">
        <f>+VLOOKUP(I1398,'Selectable Table'!AB:AC,2,0)</f>
        <v>Not Applicable</v>
      </c>
    </row>
    <row r="1399" spans="1:17" x14ac:dyDescent="0.25">
      <c r="A1399" s="111" t="str">
        <f>+VLOOKUP(C1399,'Selectable Table'!D:EB,2,0)</f>
        <v>OTH CUST</v>
      </c>
      <c r="B1399" t="s">
        <v>258</v>
      </c>
      <c r="C1399" t="s">
        <v>258</v>
      </c>
      <c r="D1399" t="s">
        <v>336</v>
      </c>
      <c r="E1399" t="s">
        <v>101</v>
      </c>
      <c r="F1399" s="111">
        <f>+VLOOKUP(C1399,'Selectable Table'!O:P,2,0)</f>
        <v>40700</v>
      </c>
      <c r="G1399" s="111" t="str">
        <f>+VLOOKUP(F1399,'Selectable Table'!P:Q,2,0)</f>
        <v>Revenues - Third Parties</v>
      </c>
      <c r="I1399" t="s">
        <v>2996</v>
      </c>
      <c r="J1399" s="111">
        <v>2026</v>
      </c>
      <c r="K1399" s="111">
        <v>7</v>
      </c>
      <c r="L1399" s="111" t="s">
        <v>94</v>
      </c>
      <c r="M1399">
        <v>8187.2466650895076</v>
      </c>
      <c r="N1399">
        <v>1</v>
      </c>
      <c r="O1399">
        <v>8187.2466650895076</v>
      </c>
      <c r="P1399" t="s">
        <v>615</v>
      </c>
      <c r="Q1399" s="111" t="str">
        <f>+VLOOKUP(I1399,'Selectable Table'!AB:AC,2,0)</f>
        <v>Not Applicable</v>
      </c>
    </row>
    <row r="1400" spans="1:17" x14ac:dyDescent="0.25">
      <c r="A1400" s="111" t="str">
        <f>+VLOOKUP(C1400,'Selectable Table'!D:EB,2,0)</f>
        <v>OTH CUST</v>
      </c>
      <c r="B1400" t="s">
        <v>258</v>
      </c>
      <c r="C1400" t="s">
        <v>258</v>
      </c>
      <c r="D1400" t="s">
        <v>336</v>
      </c>
      <c r="E1400" t="s">
        <v>102</v>
      </c>
      <c r="F1400" s="111">
        <f>+VLOOKUP(C1400,'Selectable Table'!O:P,2,0)</f>
        <v>40700</v>
      </c>
      <c r="G1400" s="111" t="str">
        <f>+VLOOKUP(F1400,'Selectable Table'!P:Q,2,0)</f>
        <v>Revenues - Third Parties</v>
      </c>
      <c r="I1400" t="s">
        <v>2996</v>
      </c>
      <c r="J1400" s="111">
        <v>2026</v>
      </c>
      <c r="K1400" s="111">
        <v>7</v>
      </c>
      <c r="L1400" s="111" t="s">
        <v>94</v>
      </c>
      <c r="M1400">
        <v>38938.000987732317</v>
      </c>
      <c r="N1400">
        <v>1</v>
      </c>
      <c r="O1400">
        <v>38938.000987732317</v>
      </c>
      <c r="P1400" t="s">
        <v>615</v>
      </c>
      <c r="Q1400" s="111" t="str">
        <f>+VLOOKUP(I1400,'Selectable Table'!AB:AC,2,0)</f>
        <v>Not Applicable</v>
      </c>
    </row>
    <row r="1401" spans="1:17" x14ac:dyDescent="0.25">
      <c r="A1401" s="111" t="str">
        <f>+VLOOKUP(C1401,'Selectable Table'!D:EB,2,0)</f>
        <v>OTH CUST</v>
      </c>
      <c r="B1401" t="s">
        <v>258</v>
      </c>
      <c r="C1401" t="s">
        <v>258</v>
      </c>
      <c r="D1401" t="s">
        <v>336</v>
      </c>
      <c r="E1401" t="s">
        <v>103</v>
      </c>
      <c r="F1401" s="111">
        <f>+VLOOKUP(C1401,'Selectable Table'!O:P,2,0)</f>
        <v>40700</v>
      </c>
      <c r="G1401" s="111" t="str">
        <f>+VLOOKUP(F1401,'Selectable Table'!P:Q,2,0)</f>
        <v>Revenues - Third Parties</v>
      </c>
      <c r="I1401" t="s">
        <v>2996</v>
      </c>
      <c r="J1401" s="111">
        <v>2026</v>
      </c>
      <c r="K1401" s="111">
        <v>7</v>
      </c>
      <c r="L1401" s="111" t="s">
        <v>94</v>
      </c>
      <c r="M1401">
        <v>-0.44792160000361037</v>
      </c>
      <c r="N1401">
        <v>1</v>
      </c>
      <c r="O1401">
        <v>-0.44792160000361037</v>
      </c>
      <c r="P1401" t="s">
        <v>615</v>
      </c>
      <c r="Q1401" s="111" t="str">
        <f>+VLOOKUP(I1401,'Selectable Table'!AB:AC,2,0)</f>
        <v>Not Applicable</v>
      </c>
    </row>
    <row r="1402" spans="1:17" x14ac:dyDescent="0.25">
      <c r="A1402" s="111" t="str">
        <f>+VLOOKUP(C1402,'Selectable Table'!D:EB,2,0)</f>
        <v>OTH CUST</v>
      </c>
      <c r="B1402" t="s">
        <v>258</v>
      </c>
      <c r="C1402" t="s">
        <v>258</v>
      </c>
      <c r="D1402" t="s">
        <v>336</v>
      </c>
      <c r="E1402" t="s">
        <v>104</v>
      </c>
      <c r="F1402" s="111">
        <f>+VLOOKUP(C1402,'Selectable Table'!O:P,2,0)</f>
        <v>40700</v>
      </c>
      <c r="G1402" s="111" t="str">
        <f>+VLOOKUP(F1402,'Selectable Table'!P:Q,2,0)</f>
        <v>Revenues - Third Parties</v>
      </c>
      <c r="I1402" t="s">
        <v>2996</v>
      </c>
      <c r="J1402" s="111">
        <v>2026</v>
      </c>
      <c r="K1402" s="111">
        <v>7</v>
      </c>
      <c r="L1402" s="111" t="s">
        <v>94</v>
      </c>
      <c r="M1402">
        <v>718.49589552066755</v>
      </c>
      <c r="N1402">
        <v>1</v>
      </c>
      <c r="O1402">
        <v>718.49589552066755</v>
      </c>
      <c r="P1402" t="s">
        <v>615</v>
      </c>
      <c r="Q1402" s="111" t="str">
        <f>+VLOOKUP(I1402,'Selectable Table'!AB:AC,2,0)</f>
        <v>Not Applicable</v>
      </c>
    </row>
    <row r="1403" spans="1:17" x14ac:dyDescent="0.25">
      <c r="A1403" s="111" t="str">
        <f>+VLOOKUP(C1403,'Selectable Table'!D:EB,2,0)</f>
        <v>OTH CUST</v>
      </c>
      <c r="B1403" t="s">
        <v>258</v>
      </c>
      <c r="C1403" t="s">
        <v>258</v>
      </c>
      <c r="D1403" t="s">
        <v>336</v>
      </c>
      <c r="E1403" t="s">
        <v>105</v>
      </c>
      <c r="F1403" s="111">
        <f>+VLOOKUP(C1403,'Selectable Table'!O:P,2,0)</f>
        <v>40700</v>
      </c>
      <c r="G1403" s="111" t="str">
        <f>+VLOOKUP(F1403,'Selectable Table'!P:Q,2,0)</f>
        <v>Revenues - Third Parties</v>
      </c>
      <c r="I1403" t="s">
        <v>2996</v>
      </c>
      <c r="J1403" s="111">
        <v>2026</v>
      </c>
      <c r="K1403" s="111">
        <v>7</v>
      </c>
      <c r="L1403" s="111" t="s">
        <v>94</v>
      </c>
      <c r="M1403">
        <v>785.80422100878786</v>
      </c>
      <c r="N1403">
        <v>1</v>
      </c>
      <c r="O1403">
        <v>785.80422100878786</v>
      </c>
      <c r="P1403" t="s">
        <v>615</v>
      </c>
      <c r="Q1403" s="111" t="str">
        <f>+VLOOKUP(I1403,'Selectable Table'!AB:AC,2,0)</f>
        <v>Not Applicable</v>
      </c>
    </row>
    <row r="1404" spans="1:17" x14ac:dyDescent="0.25">
      <c r="A1404" s="111" t="str">
        <f>+VLOOKUP(C1404,'Selectable Table'!D:EB,2,0)</f>
        <v>OTH CUST</v>
      </c>
      <c r="B1404" t="s">
        <v>3117</v>
      </c>
      <c r="C1404" t="s">
        <v>92</v>
      </c>
      <c r="D1404" t="s">
        <v>92</v>
      </c>
      <c r="E1404" t="s">
        <v>93</v>
      </c>
      <c r="F1404" s="111">
        <f>+VLOOKUP(C1404,'Selectable Table'!O:P,2,0)</f>
        <v>40700</v>
      </c>
      <c r="G1404" s="111" t="str">
        <f>+VLOOKUP(F1404,'Selectable Table'!P:Q,2,0)</f>
        <v>Revenues - Third Parties</v>
      </c>
      <c r="I1404" t="s">
        <v>614</v>
      </c>
      <c r="J1404" s="111">
        <v>2026</v>
      </c>
      <c r="K1404" s="111">
        <v>7</v>
      </c>
      <c r="L1404" s="111" t="s">
        <v>94</v>
      </c>
      <c r="M1404">
        <v>190584</v>
      </c>
      <c r="N1404">
        <v>1</v>
      </c>
      <c r="O1404">
        <v>190584</v>
      </c>
      <c r="P1404" t="s">
        <v>831</v>
      </c>
      <c r="Q1404" s="111" t="str">
        <f>+VLOOKUP(I1404,'Selectable Table'!AB:AC,2,0)</f>
        <v>Not Applicable</v>
      </c>
    </row>
    <row r="1405" spans="1:17" x14ac:dyDescent="0.25">
      <c r="A1405" s="111" t="str">
        <f>+VLOOKUP(C1405,'Selectable Table'!D:EB,2,0)</f>
        <v>OTH CUST</v>
      </c>
      <c r="B1405" t="s">
        <v>3117</v>
      </c>
      <c r="C1405" t="s">
        <v>92</v>
      </c>
      <c r="D1405" t="s">
        <v>92</v>
      </c>
      <c r="E1405" t="s">
        <v>101</v>
      </c>
      <c r="F1405" s="111">
        <f>+VLOOKUP(C1405,'Selectable Table'!O:P,2,0)</f>
        <v>40700</v>
      </c>
      <c r="G1405" s="111" t="str">
        <f>+VLOOKUP(F1405,'Selectable Table'!P:Q,2,0)</f>
        <v>Revenues - Third Parties</v>
      </c>
      <c r="I1405" t="s">
        <v>614</v>
      </c>
      <c r="J1405" s="111">
        <v>2026</v>
      </c>
      <c r="K1405" s="111">
        <v>7</v>
      </c>
      <c r="L1405" s="111" t="s">
        <v>94</v>
      </c>
      <c r="M1405">
        <v>20978</v>
      </c>
      <c r="N1405">
        <v>1</v>
      </c>
      <c r="O1405">
        <v>20978</v>
      </c>
      <c r="P1405" t="s">
        <v>831</v>
      </c>
      <c r="Q1405" s="111" t="str">
        <f>+VLOOKUP(I1405,'Selectable Table'!AB:AC,2,0)</f>
        <v>Not Applicable</v>
      </c>
    </row>
    <row r="1406" spans="1:17" x14ac:dyDescent="0.25">
      <c r="A1406" s="111" t="str">
        <f>+VLOOKUP(C1406,'Selectable Table'!D:EB,2,0)</f>
        <v>OTH CUST</v>
      </c>
      <c r="B1406" t="s">
        <v>3117</v>
      </c>
      <c r="C1406" t="s">
        <v>92</v>
      </c>
      <c r="D1406" t="s">
        <v>92</v>
      </c>
      <c r="E1406" t="s">
        <v>102</v>
      </c>
      <c r="F1406" s="111">
        <f>+VLOOKUP(C1406,'Selectable Table'!O:P,2,0)</f>
        <v>40700</v>
      </c>
      <c r="G1406" s="111" t="str">
        <f>+VLOOKUP(F1406,'Selectable Table'!P:Q,2,0)</f>
        <v>Revenues - Third Parties</v>
      </c>
      <c r="I1406" t="s">
        <v>614</v>
      </c>
      <c r="J1406" s="111">
        <v>2026</v>
      </c>
      <c r="K1406" s="111">
        <v>7</v>
      </c>
      <c r="L1406" s="111" t="s">
        <v>94</v>
      </c>
      <c r="M1406">
        <v>103830</v>
      </c>
      <c r="N1406">
        <v>1</v>
      </c>
      <c r="O1406">
        <v>103830</v>
      </c>
      <c r="P1406" t="s">
        <v>831</v>
      </c>
      <c r="Q1406" s="111" t="str">
        <f>+VLOOKUP(I1406,'Selectable Table'!AB:AC,2,0)</f>
        <v>Not Applicable</v>
      </c>
    </row>
    <row r="1407" spans="1:17" x14ac:dyDescent="0.25">
      <c r="A1407" s="111" t="str">
        <f>+VLOOKUP(C1407,'Selectable Table'!D:EB,2,0)</f>
        <v>OTH CUST</v>
      </c>
      <c r="B1407" t="s">
        <v>3117</v>
      </c>
      <c r="C1407" t="s">
        <v>92</v>
      </c>
      <c r="D1407" t="s">
        <v>92</v>
      </c>
      <c r="E1407" t="s">
        <v>103</v>
      </c>
      <c r="F1407" s="111">
        <f>+VLOOKUP(C1407,'Selectable Table'!O:P,2,0)</f>
        <v>40700</v>
      </c>
      <c r="G1407" s="111" t="str">
        <f>+VLOOKUP(F1407,'Selectable Table'!P:Q,2,0)</f>
        <v>Revenues - Third Parties</v>
      </c>
      <c r="I1407" t="s">
        <v>614</v>
      </c>
      <c r="J1407" s="111">
        <v>2026</v>
      </c>
      <c r="K1407" s="111">
        <v>7</v>
      </c>
      <c r="L1407" s="111" t="s">
        <v>94</v>
      </c>
      <c r="M1407">
        <v>170</v>
      </c>
      <c r="N1407">
        <v>1</v>
      </c>
      <c r="O1407">
        <v>170</v>
      </c>
      <c r="P1407" t="s">
        <v>831</v>
      </c>
      <c r="Q1407" s="111" t="str">
        <f>+VLOOKUP(I1407,'Selectable Table'!AB:AC,2,0)</f>
        <v>Not Applicable</v>
      </c>
    </row>
    <row r="1408" spans="1:17" x14ac:dyDescent="0.25">
      <c r="A1408" s="111" t="str">
        <f>+VLOOKUP(C1408,'Selectable Table'!D:EB,2,0)</f>
        <v>OTH CUST</v>
      </c>
      <c r="B1408" t="s">
        <v>3117</v>
      </c>
      <c r="C1408" t="s">
        <v>92</v>
      </c>
      <c r="D1408" t="s">
        <v>92</v>
      </c>
      <c r="E1408" t="s">
        <v>104</v>
      </c>
      <c r="F1408" s="111">
        <f>+VLOOKUP(C1408,'Selectable Table'!O:P,2,0)</f>
        <v>40700</v>
      </c>
      <c r="G1408" s="111" t="str">
        <f>+VLOOKUP(F1408,'Selectable Table'!P:Q,2,0)</f>
        <v>Revenues - Third Parties</v>
      </c>
      <c r="I1408" t="s">
        <v>614</v>
      </c>
      <c r="J1408" s="111">
        <v>2026</v>
      </c>
      <c r="K1408" s="111">
        <v>7</v>
      </c>
      <c r="L1408" s="111" t="s">
        <v>94</v>
      </c>
      <c r="M1408">
        <v>8050</v>
      </c>
      <c r="N1408">
        <v>1</v>
      </c>
      <c r="O1408">
        <v>8050</v>
      </c>
      <c r="P1408" t="s">
        <v>831</v>
      </c>
      <c r="Q1408" s="111" t="str">
        <f>+VLOOKUP(I1408,'Selectable Table'!AB:AC,2,0)</f>
        <v>Not Applicable</v>
      </c>
    </row>
    <row r="1409" spans="1:17" x14ac:dyDescent="0.25">
      <c r="A1409" s="111" t="str">
        <f>+VLOOKUP(C1409,'Selectable Table'!D:EB,2,0)</f>
        <v>OTH CUST</v>
      </c>
      <c r="B1409" t="s">
        <v>3117</v>
      </c>
      <c r="C1409" t="s">
        <v>92</v>
      </c>
      <c r="D1409" t="s">
        <v>92</v>
      </c>
      <c r="E1409" t="s">
        <v>105</v>
      </c>
      <c r="F1409" s="111">
        <f>+VLOOKUP(C1409,'Selectable Table'!O:P,2,0)</f>
        <v>40700</v>
      </c>
      <c r="G1409" s="111" t="str">
        <f>+VLOOKUP(F1409,'Selectable Table'!P:Q,2,0)</f>
        <v>Revenues - Third Parties</v>
      </c>
      <c r="I1409" t="s">
        <v>614</v>
      </c>
      <c r="J1409" s="111">
        <v>2026</v>
      </c>
      <c r="K1409" s="111">
        <v>7</v>
      </c>
      <c r="L1409" s="111" t="s">
        <v>94</v>
      </c>
      <c r="M1409">
        <v>119514</v>
      </c>
      <c r="N1409">
        <v>1</v>
      </c>
      <c r="O1409">
        <v>119514</v>
      </c>
      <c r="P1409" t="s">
        <v>831</v>
      </c>
      <c r="Q1409" s="111" t="str">
        <f>+VLOOKUP(I1409,'Selectable Table'!AB:AC,2,0)</f>
        <v>Not Applicable</v>
      </c>
    </row>
    <row r="1410" spans="1:17" x14ac:dyDescent="0.25">
      <c r="A1410" s="111" t="str">
        <f>+VLOOKUP(C1410,'Selectable Table'!D:EB,2,0)</f>
        <v>BAYER</v>
      </c>
      <c r="B1410">
        <v>20307</v>
      </c>
      <c r="C1410" t="s">
        <v>657</v>
      </c>
      <c r="D1410" t="s">
        <v>832</v>
      </c>
      <c r="E1410" t="s">
        <v>105</v>
      </c>
      <c r="F1410" s="111">
        <f>+VLOOKUP(C1410,'Selectable Table'!O:P,2,0)</f>
        <v>40700</v>
      </c>
      <c r="G1410" s="111" t="str">
        <f>+VLOOKUP(F1410,'Selectable Table'!P:Q,2,0)</f>
        <v>Revenues - Third Parties</v>
      </c>
      <c r="I1410" t="s">
        <v>833</v>
      </c>
      <c r="J1410" s="111">
        <v>2026</v>
      </c>
      <c r="K1410" s="111">
        <v>7</v>
      </c>
      <c r="L1410" s="111" t="s">
        <v>94</v>
      </c>
      <c r="M1410">
        <v>201</v>
      </c>
      <c r="N1410">
        <v>1</v>
      </c>
      <c r="O1410">
        <v>201</v>
      </c>
      <c r="P1410" t="s">
        <v>831</v>
      </c>
      <c r="Q1410" s="111">
        <f>+VLOOKUP(I1410,'Selectable Table'!AB:AC,2,0)</f>
        <v>0</v>
      </c>
    </row>
    <row r="1411" spans="1:17" x14ac:dyDescent="0.25">
      <c r="A1411" s="111" t="str">
        <f>+VLOOKUP(C1411,'Selectable Table'!D:EB,2,0)</f>
        <v>BAYER</v>
      </c>
      <c r="B1411" t="s">
        <v>834</v>
      </c>
      <c r="C1411" t="s">
        <v>657</v>
      </c>
      <c r="D1411" t="s">
        <v>832</v>
      </c>
      <c r="E1411" t="s">
        <v>93</v>
      </c>
      <c r="F1411" s="111">
        <f>+VLOOKUP(C1411,'Selectable Table'!O:P,2,0)</f>
        <v>40700</v>
      </c>
      <c r="G1411" s="111" t="str">
        <f>+VLOOKUP(F1411,'Selectable Table'!P:Q,2,0)</f>
        <v>Revenues - Third Parties</v>
      </c>
      <c r="I1411" t="s">
        <v>253</v>
      </c>
      <c r="J1411" s="111">
        <v>2026</v>
      </c>
      <c r="K1411" s="111">
        <v>7</v>
      </c>
      <c r="L1411" s="111" t="s">
        <v>94</v>
      </c>
      <c r="M1411">
        <v>385</v>
      </c>
      <c r="N1411">
        <v>1</v>
      </c>
      <c r="O1411">
        <v>385</v>
      </c>
      <c r="P1411" t="s">
        <v>831</v>
      </c>
      <c r="Q1411" s="111">
        <f>+VLOOKUP(I1411,'Selectable Table'!AB:AC,2,0)</f>
        <v>0</v>
      </c>
    </row>
    <row r="1412" spans="1:17" x14ac:dyDescent="0.25">
      <c r="A1412" s="111" t="str">
        <f>+VLOOKUP(C1412,'Selectable Table'!D:EB,2,0)</f>
        <v>BAYER</v>
      </c>
      <c r="B1412" t="s">
        <v>834</v>
      </c>
      <c r="C1412" t="s">
        <v>657</v>
      </c>
      <c r="D1412" t="s">
        <v>832</v>
      </c>
      <c r="E1412" t="s">
        <v>105</v>
      </c>
      <c r="F1412" s="111">
        <f>+VLOOKUP(C1412,'Selectable Table'!O:P,2,0)</f>
        <v>40700</v>
      </c>
      <c r="G1412" s="111" t="str">
        <f>+VLOOKUP(F1412,'Selectable Table'!P:Q,2,0)</f>
        <v>Revenues - Third Parties</v>
      </c>
      <c r="I1412" t="s">
        <v>833</v>
      </c>
      <c r="J1412" s="111">
        <v>2026</v>
      </c>
      <c r="K1412" s="111">
        <v>7</v>
      </c>
      <c r="L1412" s="111" t="s">
        <v>94</v>
      </c>
      <c r="M1412">
        <v>201</v>
      </c>
      <c r="N1412">
        <v>1</v>
      </c>
      <c r="O1412">
        <v>201</v>
      </c>
      <c r="P1412" t="s">
        <v>831</v>
      </c>
      <c r="Q1412" s="111">
        <f>+VLOOKUP(I1412,'Selectable Table'!AB:AC,2,0)</f>
        <v>0</v>
      </c>
    </row>
    <row r="1413" spans="1:17" x14ac:dyDescent="0.25">
      <c r="A1413" s="111" t="str">
        <f>+VLOOKUP(C1413,'Selectable Table'!D:EB,2,0)</f>
        <v>BAYER</v>
      </c>
      <c r="B1413" t="s">
        <v>835</v>
      </c>
      <c r="C1413" t="s">
        <v>657</v>
      </c>
      <c r="D1413" t="s">
        <v>832</v>
      </c>
      <c r="E1413" t="s">
        <v>105</v>
      </c>
      <c r="F1413" s="111">
        <f>+VLOOKUP(C1413,'Selectable Table'!O:P,2,0)</f>
        <v>40700</v>
      </c>
      <c r="G1413" s="111" t="str">
        <f>+VLOOKUP(F1413,'Selectable Table'!P:Q,2,0)</f>
        <v>Revenues - Third Parties</v>
      </c>
      <c r="I1413" t="s">
        <v>833</v>
      </c>
      <c r="J1413" s="111">
        <v>2026</v>
      </c>
      <c r="K1413" s="111">
        <v>7</v>
      </c>
      <c r="L1413" s="111" t="s">
        <v>94</v>
      </c>
      <c r="M1413">
        <v>201</v>
      </c>
      <c r="N1413">
        <v>1</v>
      </c>
      <c r="O1413">
        <v>201</v>
      </c>
      <c r="P1413" t="s">
        <v>831</v>
      </c>
      <c r="Q1413" s="111">
        <f>+VLOOKUP(I1413,'Selectable Table'!AB:AC,2,0)</f>
        <v>0</v>
      </c>
    </row>
    <row r="1414" spans="1:17" x14ac:dyDescent="0.25">
      <c r="A1414" s="111" t="str">
        <f>+VLOOKUP(C1414,'Selectable Table'!D:EB,2,0)</f>
        <v>BAYER</v>
      </c>
      <c r="B1414" t="s">
        <v>835</v>
      </c>
      <c r="C1414" t="s">
        <v>657</v>
      </c>
      <c r="D1414" t="s">
        <v>832</v>
      </c>
      <c r="E1414" t="s">
        <v>93</v>
      </c>
      <c r="F1414" s="111">
        <f>+VLOOKUP(C1414,'Selectable Table'!O:P,2,0)</f>
        <v>40700</v>
      </c>
      <c r="G1414" s="111" t="str">
        <f>+VLOOKUP(F1414,'Selectable Table'!P:Q,2,0)</f>
        <v>Revenues - Third Parties</v>
      </c>
      <c r="I1414" t="s">
        <v>253</v>
      </c>
      <c r="J1414" s="111">
        <v>2026</v>
      </c>
      <c r="K1414" s="111">
        <v>7</v>
      </c>
      <c r="L1414" s="111" t="s">
        <v>94</v>
      </c>
      <c r="M1414">
        <v>469</v>
      </c>
      <c r="N1414">
        <v>1</v>
      </c>
      <c r="O1414">
        <v>469</v>
      </c>
      <c r="P1414" t="s">
        <v>831</v>
      </c>
      <c r="Q1414" s="111">
        <f>+VLOOKUP(I1414,'Selectable Table'!AB:AC,2,0)</f>
        <v>0</v>
      </c>
    </row>
    <row r="1415" spans="1:17" x14ac:dyDescent="0.25">
      <c r="A1415" s="111" t="str">
        <f>+VLOOKUP(C1415,'Selectable Table'!D:EB,2,0)</f>
        <v>BAYER</v>
      </c>
      <c r="B1415" t="s">
        <v>835</v>
      </c>
      <c r="C1415" t="s">
        <v>657</v>
      </c>
      <c r="D1415" t="s">
        <v>832</v>
      </c>
      <c r="E1415" t="s">
        <v>105</v>
      </c>
      <c r="F1415" s="111">
        <f>+VLOOKUP(C1415,'Selectable Table'!O:P,2,0)</f>
        <v>40700</v>
      </c>
      <c r="G1415" s="111" t="str">
        <f>+VLOOKUP(F1415,'Selectable Table'!P:Q,2,0)</f>
        <v>Revenues - Third Parties</v>
      </c>
      <c r="I1415" t="s">
        <v>144</v>
      </c>
      <c r="J1415" s="111">
        <v>2026</v>
      </c>
      <c r="K1415" s="111">
        <v>7</v>
      </c>
      <c r="L1415" s="111" t="s">
        <v>94</v>
      </c>
      <c r="M1415">
        <v>71</v>
      </c>
      <c r="N1415">
        <v>1</v>
      </c>
      <c r="O1415">
        <v>71</v>
      </c>
      <c r="P1415" t="s">
        <v>831</v>
      </c>
      <c r="Q1415" s="111">
        <f>+VLOOKUP(I1415,'Selectable Table'!AB:AC,2,0)</f>
        <v>0</v>
      </c>
    </row>
    <row r="1416" spans="1:17" x14ac:dyDescent="0.25">
      <c r="A1416" s="111" t="str">
        <f>+VLOOKUP(C1416,'Selectable Table'!D:EB,2,0)</f>
        <v>BAYER</v>
      </c>
      <c r="B1416" t="s">
        <v>835</v>
      </c>
      <c r="C1416" t="s">
        <v>657</v>
      </c>
      <c r="D1416" t="s">
        <v>832</v>
      </c>
      <c r="E1416" t="s">
        <v>105</v>
      </c>
      <c r="F1416" s="111">
        <f>+VLOOKUP(C1416,'Selectable Table'!O:P,2,0)</f>
        <v>40700</v>
      </c>
      <c r="G1416" s="111" t="str">
        <f>+VLOOKUP(F1416,'Selectable Table'!P:Q,2,0)</f>
        <v>Revenues - Third Parties</v>
      </c>
      <c r="I1416" t="s">
        <v>682</v>
      </c>
      <c r="J1416" s="111">
        <v>2026</v>
      </c>
      <c r="K1416" s="111">
        <v>7</v>
      </c>
      <c r="L1416" s="111" t="s">
        <v>94</v>
      </c>
      <c r="M1416">
        <v>71</v>
      </c>
      <c r="N1416">
        <v>1</v>
      </c>
      <c r="O1416">
        <v>71</v>
      </c>
      <c r="P1416" t="s">
        <v>831</v>
      </c>
      <c r="Q1416" s="111">
        <f>+VLOOKUP(I1416,'Selectable Table'!AB:AC,2,0)</f>
        <v>0</v>
      </c>
    </row>
    <row r="1417" spans="1:17" x14ac:dyDescent="0.25">
      <c r="A1417" s="111" t="str">
        <f>+VLOOKUP(C1417,'Selectable Table'!D:EB,2,0)</f>
        <v>ELI LILLY</v>
      </c>
      <c r="B1417" t="s">
        <v>3118</v>
      </c>
      <c r="C1417" t="s">
        <v>265</v>
      </c>
      <c r="D1417" t="s">
        <v>832</v>
      </c>
      <c r="E1417" t="s">
        <v>112</v>
      </c>
      <c r="F1417" s="111">
        <f>+VLOOKUP(C1417,'Selectable Table'!O:P,2,0)</f>
        <v>40700</v>
      </c>
      <c r="G1417" s="111" t="str">
        <f>+VLOOKUP(F1417,'Selectable Table'!P:Q,2,0)</f>
        <v>Revenues - Third Parties</v>
      </c>
      <c r="I1417" t="s">
        <v>837</v>
      </c>
      <c r="J1417" s="111">
        <v>2026</v>
      </c>
      <c r="K1417" s="111">
        <v>7</v>
      </c>
      <c r="L1417" s="111" t="s">
        <v>94</v>
      </c>
      <c r="M1417">
        <v>3000</v>
      </c>
      <c r="N1417">
        <v>1</v>
      </c>
      <c r="O1417">
        <v>3000</v>
      </c>
      <c r="P1417" t="s">
        <v>831</v>
      </c>
      <c r="Q1417" s="111">
        <f>+VLOOKUP(I1417,'Selectable Table'!AB:AC,2,0)</f>
        <v>0</v>
      </c>
    </row>
    <row r="1418" spans="1:17" x14ac:dyDescent="0.25">
      <c r="A1418" s="111" t="str">
        <f>+VLOOKUP(C1418,'Selectable Table'!D:EB,2,0)</f>
        <v>ELI LILLY</v>
      </c>
      <c r="B1418" t="s">
        <v>3118</v>
      </c>
      <c r="C1418" t="s">
        <v>265</v>
      </c>
      <c r="D1418" t="s">
        <v>832</v>
      </c>
      <c r="E1418" t="s">
        <v>112</v>
      </c>
      <c r="F1418" s="111">
        <f>+VLOOKUP(C1418,'Selectable Table'!O:P,2,0)</f>
        <v>40700</v>
      </c>
      <c r="G1418" s="111" t="str">
        <f>+VLOOKUP(F1418,'Selectable Table'!P:Q,2,0)</f>
        <v>Revenues - Third Parties</v>
      </c>
      <c r="I1418" t="s">
        <v>649</v>
      </c>
      <c r="J1418" s="111">
        <v>2026</v>
      </c>
      <c r="K1418" s="111">
        <v>7</v>
      </c>
      <c r="L1418" s="111" t="s">
        <v>94</v>
      </c>
      <c r="M1418">
        <v>22048</v>
      </c>
      <c r="N1418">
        <v>1</v>
      </c>
      <c r="O1418">
        <v>22048</v>
      </c>
      <c r="P1418" t="s">
        <v>831</v>
      </c>
      <c r="Q1418" s="111">
        <f>+VLOOKUP(I1418,'Selectable Table'!AB:AC,2,0)</f>
        <v>1</v>
      </c>
    </row>
    <row r="1419" spans="1:17" x14ac:dyDescent="0.25">
      <c r="A1419" s="111" t="str">
        <f>+VLOOKUP(C1419,'Selectable Table'!D:EB,2,0)</f>
        <v>ELI LILLY</v>
      </c>
      <c r="B1419" t="s">
        <v>3118</v>
      </c>
      <c r="C1419" t="s">
        <v>265</v>
      </c>
      <c r="D1419" t="s">
        <v>832</v>
      </c>
      <c r="E1419" t="s">
        <v>112</v>
      </c>
      <c r="F1419" s="111">
        <f>+VLOOKUP(C1419,'Selectable Table'!O:P,2,0)</f>
        <v>40700</v>
      </c>
      <c r="G1419" s="111" t="str">
        <f>+VLOOKUP(F1419,'Selectable Table'!P:Q,2,0)</f>
        <v>Revenues - Third Parties</v>
      </c>
      <c r="I1419" t="s">
        <v>838</v>
      </c>
      <c r="J1419" s="111">
        <v>2026</v>
      </c>
      <c r="K1419" s="111">
        <v>7</v>
      </c>
      <c r="L1419" s="111" t="s">
        <v>94</v>
      </c>
      <c r="M1419">
        <v>3088</v>
      </c>
      <c r="N1419">
        <v>1</v>
      </c>
      <c r="O1419">
        <v>3088</v>
      </c>
      <c r="P1419" t="s">
        <v>831</v>
      </c>
      <c r="Q1419" s="111">
        <f>+VLOOKUP(I1419,'Selectable Table'!AB:AC,2,0)</f>
        <v>0</v>
      </c>
    </row>
    <row r="1420" spans="1:17" x14ac:dyDescent="0.25">
      <c r="A1420" s="111" t="str">
        <f>+VLOOKUP(C1420,'Selectable Table'!D:EB,2,0)</f>
        <v>ELI LILLY</v>
      </c>
      <c r="B1420" t="s">
        <v>335</v>
      </c>
      <c r="C1420" t="s">
        <v>265</v>
      </c>
      <c r="D1420" t="s">
        <v>832</v>
      </c>
      <c r="E1420" t="s">
        <v>93</v>
      </c>
      <c r="F1420" s="111">
        <f>+VLOOKUP(C1420,'Selectable Table'!O:P,2,0)</f>
        <v>40700</v>
      </c>
      <c r="G1420" s="111" t="str">
        <f>+VLOOKUP(F1420,'Selectable Table'!P:Q,2,0)</f>
        <v>Revenues - Third Parties</v>
      </c>
      <c r="I1420" t="s">
        <v>839</v>
      </c>
      <c r="J1420" s="111">
        <v>2026</v>
      </c>
      <c r="K1420" s="111">
        <v>7</v>
      </c>
      <c r="L1420" s="111" t="s">
        <v>94</v>
      </c>
      <c r="M1420">
        <v>11966</v>
      </c>
      <c r="N1420">
        <v>1</v>
      </c>
      <c r="O1420">
        <v>11966</v>
      </c>
      <c r="P1420" t="s">
        <v>831</v>
      </c>
      <c r="Q1420" s="111">
        <f>+VLOOKUP(I1420,'Selectable Table'!AB:AC,2,0)</f>
        <v>0</v>
      </c>
    </row>
    <row r="1421" spans="1:17" x14ac:dyDescent="0.25">
      <c r="A1421" s="111" t="str">
        <f>+VLOOKUP(C1421,'Selectable Table'!D:EB,2,0)</f>
        <v>ELI LILLY</v>
      </c>
      <c r="B1421" t="s">
        <v>335</v>
      </c>
      <c r="C1421" t="s">
        <v>265</v>
      </c>
      <c r="D1421" t="s">
        <v>832</v>
      </c>
      <c r="E1421" t="s">
        <v>93</v>
      </c>
      <c r="F1421" s="111">
        <f>+VLOOKUP(C1421,'Selectable Table'!O:P,2,0)</f>
        <v>40700</v>
      </c>
      <c r="G1421" s="111" t="str">
        <f>+VLOOKUP(F1421,'Selectable Table'!P:Q,2,0)</f>
        <v>Revenues - Third Parties</v>
      </c>
      <c r="I1421" t="s">
        <v>840</v>
      </c>
      <c r="J1421" s="111">
        <v>2026</v>
      </c>
      <c r="K1421" s="111">
        <v>7</v>
      </c>
      <c r="L1421" s="111" t="s">
        <v>94</v>
      </c>
      <c r="M1421">
        <v>305</v>
      </c>
      <c r="N1421">
        <v>1</v>
      </c>
      <c r="O1421">
        <v>305</v>
      </c>
      <c r="P1421" t="s">
        <v>831</v>
      </c>
      <c r="Q1421" s="111">
        <f>+VLOOKUP(I1421,'Selectable Table'!AB:AC,2,0)</f>
        <v>0</v>
      </c>
    </row>
    <row r="1422" spans="1:17" x14ac:dyDescent="0.25">
      <c r="A1422" s="111" t="str">
        <f>+VLOOKUP(C1422,'Selectable Table'!D:EB,2,0)</f>
        <v>ELI LILLY</v>
      </c>
      <c r="B1422" t="s">
        <v>335</v>
      </c>
      <c r="C1422" t="s">
        <v>265</v>
      </c>
      <c r="D1422" t="s">
        <v>832</v>
      </c>
      <c r="E1422" t="s">
        <v>105</v>
      </c>
      <c r="F1422" s="111">
        <f>+VLOOKUP(C1422,'Selectable Table'!O:P,2,0)</f>
        <v>40700</v>
      </c>
      <c r="G1422" s="111" t="str">
        <f>+VLOOKUP(F1422,'Selectable Table'!P:Q,2,0)</f>
        <v>Revenues - Third Parties</v>
      </c>
      <c r="I1422" t="s">
        <v>109</v>
      </c>
      <c r="J1422" s="111">
        <v>2026</v>
      </c>
      <c r="K1422" s="111">
        <v>7</v>
      </c>
      <c r="L1422" s="111" t="s">
        <v>94</v>
      </c>
      <c r="M1422">
        <v>8947</v>
      </c>
      <c r="N1422">
        <v>1</v>
      </c>
      <c r="O1422">
        <v>8947</v>
      </c>
      <c r="P1422" t="s">
        <v>831</v>
      </c>
      <c r="Q1422" s="111">
        <f>+VLOOKUP(I1422,'Selectable Table'!AB:AC,2,0)</f>
        <v>0</v>
      </c>
    </row>
    <row r="1423" spans="1:17" x14ac:dyDescent="0.25">
      <c r="A1423" s="111" t="str">
        <f>+VLOOKUP(C1423,'Selectable Table'!D:EB,2,0)</f>
        <v>ELI LILLY</v>
      </c>
      <c r="B1423" t="s">
        <v>335</v>
      </c>
      <c r="C1423" t="s">
        <v>265</v>
      </c>
      <c r="D1423" t="s">
        <v>832</v>
      </c>
      <c r="E1423" t="s">
        <v>101</v>
      </c>
      <c r="F1423" s="111">
        <f>+VLOOKUP(C1423,'Selectable Table'!O:P,2,0)</f>
        <v>40700</v>
      </c>
      <c r="G1423" s="111" t="str">
        <f>+VLOOKUP(F1423,'Selectable Table'!P:Q,2,0)</f>
        <v>Revenues - Third Parties</v>
      </c>
      <c r="I1423" t="s">
        <v>269</v>
      </c>
      <c r="J1423" s="111">
        <v>2026</v>
      </c>
      <c r="K1423" s="111">
        <v>7</v>
      </c>
      <c r="L1423" s="111" t="s">
        <v>94</v>
      </c>
      <c r="M1423">
        <v>3563</v>
      </c>
      <c r="N1423">
        <v>1</v>
      </c>
      <c r="O1423">
        <v>3563</v>
      </c>
      <c r="P1423" t="s">
        <v>831</v>
      </c>
      <c r="Q1423" s="111">
        <f>+VLOOKUP(I1423,'Selectable Table'!AB:AC,2,0)</f>
        <v>1</v>
      </c>
    </row>
    <row r="1424" spans="1:17" x14ac:dyDescent="0.25">
      <c r="A1424" s="111" t="str">
        <f>+VLOOKUP(C1424,'Selectable Table'!D:EB,2,0)</f>
        <v>ELI LILLY</v>
      </c>
      <c r="B1424" t="s">
        <v>335</v>
      </c>
      <c r="C1424" t="s">
        <v>265</v>
      </c>
      <c r="D1424" t="s">
        <v>832</v>
      </c>
      <c r="E1424" t="s">
        <v>93</v>
      </c>
      <c r="F1424" s="111">
        <f>+VLOOKUP(C1424,'Selectable Table'!O:P,2,0)</f>
        <v>40700</v>
      </c>
      <c r="G1424" s="111" t="str">
        <f>+VLOOKUP(F1424,'Selectable Table'!P:Q,2,0)</f>
        <v>Revenues - Third Parties</v>
      </c>
      <c r="I1424" t="s">
        <v>644</v>
      </c>
      <c r="J1424" s="111">
        <v>2026</v>
      </c>
      <c r="K1424" s="111">
        <v>7</v>
      </c>
      <c r="L1424" s="111" t="s">
        <v>94</v>
      </c>
      <c r="M1424">
        <v>96</v>
      </c>
      <c r="N1424">
        <v>1</v>
      </c>
      <c r="O1424">
        <v>96</v>
      </c>
      <c r="P1424" t="s">
        <v>831</v>
      </c>
      <c r="Q1424" s="111">
        <f>+VLOOKUP(I1424,'Selectable Table'!AB:AC,2,0)</f>
        <v>0</v>
      </c>
    </row>
    <row r="1425" spans="1:17" x14ac:dyDescent="0.25">
      <c r="A1425" s="111" t="str">
        <f>+VLOOKUP(C1425,'Selectable Table'!D:EB,2,0)</f>
        <v>ELI LILLY</v>
      </c>
      <c r="B1425" t="s">
        <v>335</v>
      </c>
      <c r="C1425" t="s">
        <v>265</v>
      </c>
      <c r="D1425" t="s">
        <v>832</v>
      </c>
      <c r="E1425" t="s">
        <v>105</v>
      </c>
      <c r="F1425" s="111">
        <f>+VLOOKUP(C1425,'Selectable Table'!O:P,2,0)</f>
        <v>40700</v>
      </c>
      <c r="G1425" s="111" t="str">
        <f>+VLOOKUP(F1425,'Selectable Table'!P:Q,2,0)</f>
        <v>Revenues - Third Parties</v>
      </c>
      <c r="I1425" t="s">
        <v>144</v>
      </c>
      <c r="J1425" s="111">
        <v>2026</v>
      </c>
      <c r="K1425" s="111">
        <v>7</v>
      </c>
      <c r="L1425" s="111" t="s">
        <v>94</v>
      </c>
      <c r="M1425">
        <v>15790</v>
      </c>
      <c r="N1425">
        <v>1</v>
      </c>
      <c r="O1425">
        <v>15790</v>
      </c>
      <c r="P1425" t="s">
        <v>831</v>
      </c>
      <c r="Q1425" s="111">
        <f>+VLOOKUP(I1425,'Selectable Table'!AB:AC,2,0)</f>
        <v>0</v>
      </c>
    </row>
    <row r="1426" spans="1:17" x14ac:dyDescent="0.25">
      <c r="A1426" s="111" t="str">
        <f>+VLOOKUP(C1426,'Selectable Table'!D:EB,2,0)</f>
        <v>ELI LILLY</v>
      </c>
      <c r="B1426" t="s">
        <v>335</v>
      </c>
      <c r="C1426" t="s">
        <v>265</v>
      </c>
      <c r="D1426" t="s">
        <v>832</v>
      </c>
      <c r="E1426" t="s">
        <v>105</v>
      </c>
      <c r="F1426" s="111">
        <f>+VLOOKUP(C1426,'Selectable Table'!O:P,2,0)</f>
        <v>40700</v>
      </c>
      <c r="G1426" s="111" t="str">
        <f>+VLOOKUP(F1426,'Selectable Table'!P:Q,2,0)</f>
        <v>Revenues - Third Parties</v>
      </c>
      <c r="I1426" t="s">
        <v>841</v>
      </c>
      <c r="J1426" s="111">
        <v>2026</v>
      </c>
      <c r="K1426" s="111">
        <v>7</v>
      </c>
      <c r="L1426" s="111" t="s">
        <v>94</v>
      </c>
      <c r="M1426">
        <v>987</v>
      </c>
      <c r="N1426">
        <v>1</v>
      </c>
      <c r="O1426">
        <v>987</v>
      </c>
      <c r="P1426" t="s">
        <v>831</v>
      </c>
      <c r="Q1426" s="111">
        <f>+VLOOKUP(I1426,'Selectable Table'!AB:AC,2,0)</f>
        <v>0</v>
      </c>
    </row>
    <row r="1427" spans="1:17" x14ac:dyDescent="0.25">
      <c r="A1427" s="111" t="str">
        <f>+VLOOKUP(C1427,'Selectable Table'!D:EB,2,0)</f>
        <v>ELI LILLY</v>
      </c>
      <c r="B1427" t="s">
        <v>335</v>
      </c>
      <c r="C1427" t="s">
        <v>265</v>
      </c>
      <c r="D1427" t="s">
        <v>832</v>
      </c>
      <c r="E1427" t="s">
        <v>105</v>
      </c>
      <c r="F1427" s="111">
        <f>+VLOOKUP(C1427,'Selectable Table'!O:P,2,0)</f>
        <v>40700</v>
      </c>
      <c r="G1427" s="111" t="str">
        <f>+VLOOKUP(F1427,'Selectable Table'!P:Q,2,0)</f>
        <v>Revenues - Third Parties</v>
      </c>
      <c r="I1427" t="s">
        <v>842</v>
      </c>
      <c r="J1427" s="111">
        <v>2026</v>
      </c>
      <c r="K1427" s="111">
        <v>7</v>
      </c>
      <c r="L1427" s="111" t="s">
        <v>94</v>
      </c>
      <c r="M1427">
        <v>35188</v>
      </c>
      <c r="N1427">
        <v>1</v>
      </c>
      <c r="O1427">
        <v>35188</v>
      </c>
      <c r="P1427" t="s">
        <v>831</v>
      </c>
      <c r="Q1427" s="111">
        <f>+VLOOKUP(I1427,'Selectable Table'!AB:AC,2,0)</f>
        <v>0</v>
      </c>
    </row>
    <row r="1428" spans="1:17" x14ac:dyDescent="0.25">
      <c r="A1428" s="111" t="str">
        <f>+VLOOKUP(C1428,'Selectable Table'!D:EB,2,0)</f>
        <v>ELI LILLY</v>
      </c>
      <c r="B1428" t="s">
        <v>335</v>
      </c>
      <c r="C1428" t="s">
        <v>265</v>
      </c>
      <c r="D1428" t="s">
        <v>832</v>
      </c>
      <c r="E1428" t="s">
        <v>105</v>
      </c>
      <c r="F1428" s="111">
        <f>+VLOOKUP(C1428,'Selectable Table'!O:P,2,0)</f>
        <v>40700</v>
      </c>
      <c r="G1428" s="111" t="str">
        <f>+VLOOKUP(F1428,'Selectable Table'!P:Q,2,0)</f>
        <v>Revenues - Third Parties</v>
      </c>
      <c r="I1428" t="s">
        <v>843</v>
      </c>
      <c r="J1428" s="111">
        <v>2026</v>
      </c>
      <c r="K1428" s="111">
        <v>7</v>
      </c>
      <c r="L1428" s="111" t="s">
        <v>94</v>
      </c>
      <c r="M1428">
        <v>6213</v>
      </c>
      <c r="N1428">
        <v>1</v>
      </c>
      <c r="O1428">
        <v>6213</v>
      </c>
      <c r="P1428" t="s">
        <v>831</v>
      </c>
      <c r="Q1428" s="111">
        <f>+VLOOKUP(I1428,'Selectable Table'!AB:AC,2,0)</f>
        <v>0</v>
      </c>
    </row>
    <row r="1429" spans="1:17" x14ac:dyDescent="0.25">
      <c r="A1429" s="111" t="str">
        <f>+VLOOKUP(C1429,'Selectable Table'!D:EB,2,0)</f>
        <v>ELI LILLY</v>
      </c>
      <c r="B1429" t="s">
        <v>335</v>
      </c>
      <c r="C1429" t="s">
        <v>265</v>
      </c>
      <c r="D1429" t="s">
        <v>832</v>
      </c>
      <c r="E1429" t="s">
        <v>105</v>
      </c>
      <c r="F1429" s="111">
        <f>+VLOOKUP(C1429,'Selectable Table'!O:P,2,0)</f>
        <v>40700</v>
      </c>
      <c r="G1429" s="111" t="str">
        <f>+VLOOKUP(F1429,'Selectable Table'!P:Q,2,0)</f>
        <v>Revenues - Third Parties</v>
      </c>
      <c r="I1429" t="s">
        <v>158</v>
      </c>
      <c r="J1429" s="111">
        <v>2026</v>
      </c>
      <c r="K1429" s="111">
        <v>7</v>
      </c>
      <c r="L1429" s="111" t="s">
        <v>94</v>
      </c>
      <c r="M1429">
        <v>76919</v>
      </c>
      <c r="N1429">
        <v>1</v>
      </c>
      <c r="O1429">
        <v>76919</v>
      </c>
      <c r="P1429" t="s">
        <v>831</v>
      </c>
      <c r="Q1429" s="111">
        <f>+VLOOKUP(I1429,'Selectable Table'!AB:AC,2,0)</f>
        <v>0</v>
      </c>
    </row>
    <row r="1430" spans="1:17" x14ac:dyDescent="0.25">
      <c r="A1430" s="111" t="str">
        <f>+VLOOKUP(C1430,'Selectable Table'!D:EB,2,0)</f>
        <v>ELI LILLY</v>
      </c>
      <c r="B1430" t="s">
        <v>335</v>
      </c>
      <c r="C1430" t="s">
        <v>265</v>
      </c>
      <c r="D1430" t="s">
        <v>832</v>
      </c>
      <c r="E1430" t="s">
        <v>105</v>
      </c>
      <c r="F1430" s="111">
        <f>+VLOOKUP(C1430,'Selectable Table'!O:P,2,0)</f>
        <v>40700</v>
      </c>
      <c r="G1430" s="111" t="str">
        <f>+VLOOKUP(F1430,'Selectable Table'!P:Q,2,0)</f>
        <v>Revenues - Third Parties</v>
      </c>
      <c r="I1430" t="s">
        <v>844</v>
      </c>
      <c r="J1430" s="111">
        <v>2026</v>
      </c>
      <c r="K1430" s="111">
        <v>7</v>
      </c>
      <c r="L1430" s="111" t="s">
        <v>94</v>
      </c>
      <c r="M1430">
        <v>4041</v>
      </c>
      <c r="N1430">
        <v>1</v>
      </c>
      <c r="O1430">
        <v>4041</v>
      </c>
      <c r="P1430" t="s">
        <v>831</v>
      </c>
      <c r="Q1430" s="111">
        <f>+VLOOKUP(I1430,'Selectable Table'!AB:AC,2,0)</f>
        <v>0</v>
      </c>
    </row>
    <row r="1431" spans="1:17" x14ac:dyDescent="0.25">
      <c r="A1431" s="111" t="str">
        <f>+VLOOKUP(C1431,'Selectable Table'!D:EB,2,0)</f>
        <v>ELI LILLY</v>
      </c>
      <c r="B1431" t="s">
        <v>845</v>
      </c>
      <c r="C1431" t="s">
        <v>265</v>
      </c>
      <c r="D1431" t="s">
        <v>832</v>
      </c>
      <c r="E1431" t="s">
        <v>93</v>
      </c>
      <c r="F1431" s="111">
        <f>+VLOOKUP(C1431,'Selectable Table'!O:P,2,0)</f>
        <v>40700</v>
      </c>
      <c r="G1431" s="111" t="str">
        <f>+VLOOKUP(F1431,'Selectable Table'!P:Q,2,0)</f>
        <v>Revenues - Third Parties</v>
      </c>
      <c r="I1431" t="s">
        <v>851</v>
      </c>
      <c r="J1431" s="111">
        <v>2026</v>
      </c>
      <c r="K1431" s="111">
        <v>7</v>
      </c>
      <c r="L1431" s="111" t="s">
        <v>94</v>
      </c>
      <c r="M1431">
        <v>183</v>
      </c>
      <c r="N1431">
        <v>1</v>
      </c>
      <c r="O1431">
        <v>183</v>
      </c>
      <c r="P1431" t="s">
        <v>831</v>
      </c>
      <c r="Q1431" s="111">
        <f>+VLOOKUP(I1431,'Selectable Table'!AB:AC,2,0)</f>
        <v>0</v>
      </c>
    </row>
    <row r="1432" spans="1:17" x14ac:dyDescent="0.25">
      <c r="A1432" s="111" t="str">
        <f>+VLOOKUP(C1432,'Selectable Table'!D:EB,2,0)</f>
        <v>ELI LILLY</v>
      </c>
      <c r="B1432" t="s">
        <v>845</v>
      </c>
      <c r="C1432" t="s">
        <v>265</v>
      </c>
      <c r="D1432" t="s">
        <v>832</v>
      </c>
      <c r="E1432" t="s">
        <v>93</v>
      </c>
      <c r="F1432" s="111">
        <f>+VLOOKUP(C1432,'Selectable Table'!O:P,2,0)</f>
        <v>40700</v>
      </c>
      <c r="G1432" s="111" t="str">
        <f>+VLOOKUP(F1432,'Selectable Table'!P:Q,2,0)</f>
        <v>Revenues - Third Parties</v>
      </c>
      <c r="I1432" t="s">
        <v>852</v>
      </c>
      <c r="J1432" s="111">
        <v>2026</v>
      </c>
      <c r="K1432" s="111">
        <v>7</v>
      </c>
      <c r="L1432" s="111" t="s">
        <v>94</v>
      </c>
      <c r="M1432">
        <v>260</v>
      </c>
      <c r="N1432">
        <v>1</v>
      </c>
      <c r="O1432">
        <v>260</v>
      </c>
      <c r="P1432" t="s">
        <v>831</v>
      </c>
      <c r="Q1432" s="111">
        <f>+VLOOKUP(I1432,'Selectable Table'!AB:AC,2,0)</f>
        <v>0</v>
      </c>
    </row>
    <row r="1433" spans="1:17" x14ac:dyDescent="0.25">
      <c r="A1433" s="111" t="str">
        <f>+VLOOKUP(C1433,'Selectable Table'!D:EB,2,0)</f>
        <v>ELI LILLY</v>
      </c>
      <c r="B1433" t="s">
        <v>845</v>
      </c>
      <c r="C1433" t="s">
        <v>265</v>
      </c>
      <c r="D1433" t="s">
        <v>832</v>
      </c>
      <c r="E1433" t="s">
        <v>93</v>
      </c>
      <c r="F1433" s="111">
        <f>+VLOOKUP(C1433,'Selectable Table'!O:P,2,0)</f>
        <v>40700</v>
      </c>
      <c r="G1433" s="111" t="str">
        <f>+VLOOKUP(F1433,'Selectable Table'!P:Q,2,0)</f>
        <v>Revenues - Third Parties</v>
      </c>
      <c r="I1433" t="s">
        <v>846</v>
      </c>
      <c r="J1433" s="111">
        <v>2026</v>
      </c>
      <c r="K1433" s="111">
        <v>7</v>
      </c>
      <c r="L1433" s="111" t="s">
        <v>94</v>
      </c>
      <c r="M1433">
        <v>120</v>
      </c>
      <c r="N1433">
        <v>1</v>
      </c>
      <c r="O1433">
        <v>120</v>
      </c>
      <c r="P1433" t="s">
        <v>831</v>
      </c>
      <c r="Q1433" s="111">
        <f>+VLOOKUP(I1433,'Selectable Table'!AB:AC,2,0)</f>
        <v>1</v>
      </c>
    </row>
    <row r="1434" spans="1:17" x14ac:dyDescent="0.25">
      <c r="A1434" s="111" t="str">
        <f>+VLOOKUP(C1434,'Selectable Table'!D:EB,2,0)</f>
        <v>ELI LILLY</v>
      </c>
      <c r="B1434" t="s">
        <v>845</v>
      </c>
      <c r="C1434" t="s">
        <v>265</v>
      </c>
      <c r="D1434" t="s">
        <v>832</v>
      </c>
      <c r="E1434" t="s">
        <v>104</v>
      </c>
      <c r="F1434" s="111">
        <f>+VLOOKUP(C1434,'Selectable Table'!O:P,2,0)</f>
        <v>40700</v>
      </c>
      <c r="G1434" s="111" t="str">
        <f>+VLOOKUP(F1434,'Selectable Table'!P:Q,2,0)</f>
        <v>Revenues - Third Parties</v>
      </c>
      <c r="I1434" t="s">
        <v>245</v>
      </c>
      <c r="J1434" s="111">
        <v>2026</v>
      </c>
      <c r="K1434" s="111">
        <v>7</v>
      </c>
      <c r="L1434" s="111" t="s">
        <v>94</v>
      </c>
      <c r="M1434">
        <v>152</v>
      </c>
      <c r="N1434">
        <v>1</v>
      </c>
      <c r="O1434">
        <v>152</v>
      </c>
      <c r="P1434" t="s">
        <v>831</v>
      </c>
      <c r="Q1434" s="111">
        <f>+VLOOKUP(I1434,'Selectable Table'!AB:AC,2,0)</f>
        <v>1</v>
      </c>
    </row>
    <row r="1435" spans="1:17" x14ac:dyDescent="0.25">
      <c r="A1435" s="111" t="str">
        <f>+VLOOKUP(C1435,'Selectable Table'!D:EB,2,0)</f>
        <v>ELI LILLY</v>
      </c>
      <c r="B1435" t="s">
        <v>845</v>
      </c>
      <c r="C1435" t="s">
        <v>265</v>
      </c>
      <c r="D1435" t="s">
        <v>832</v>
      </c>
      <c r="E1435" t="s">
        <v>104</v>
      </c>
      <c r="F1435" s="111">
        <f>+VLOOKUP(C1435,'Selectable Table'!O:P,2,0)</f>
        <v>40700</v>
      </c>
      <c r="G1435" s="111" t="str">
        <f>+VLOOKUP(F1435,'Selectable Table'!P:Q,2,0)</f>
        <v>Revenues - Third Parties</v>
      </c>
      <c r="I1435" t="s">
        <v>246</v>
      </c>
      <c r="J1435" s="111">
        <v>2026</v>
      </c>
      <c r="K1435" s="111">
        <v>7</v>
      </c>
      <c r="L1435" s="111" t="s">
        <v>94</v>
      </c>
      <c r="M1435">
        <v>457</v>
      </c>
      <c r="N1435">
        <v>1</v>
      </c>
      <c r="O1435">
        <v>457</v>
      </c>
      <c r="P1435" t="s">
        <v>831</v>
      </c>
      <c r="Q1435" s="111">
        <f>+VLOOKUP(I1435,'Selectable Table'!AB:AC,2,0)</f>
        <v>0</v>
      </c>
    </row>
    <row r="1436" spans="1:17" x14ac:dyDescent="0.25">
      <c r="A1436" s="111" t="str">
        <f>+VLOOKUP(C1436,'Selectable Table'!D:EB,2,0)</f>
        <v>ELI LILLY</v>
      </c>
      <c r="B1436" t="s">
        <v>845</v>
      </c>
      <c r="C1436" t="s">
        <v>265</v>
      </c>
      <c r="D1436" t="s">
        <v>832</v>
      </c>
      <c r="E1436" t="s">
        <v>103</v>
      </c>
      <c r="F1436" s="111">
        <f>+VLOOKUP(C1436,'Selectable Table'!O:P,2,0)</f>
        <v>40700</v>
      </c>
      <c r="G1436" s="111" t="str">
        <f>+VLOOKUP(F1436,'Selectable Table'!P:Q,2,0)</f>
        <v>Revenues - Third Parties</v>
      </c>
      <c r="I1436" t="s">
        <v>2477</v>
      </c>
      <c r="J1436" s="111">
        <v>2026</v>
      </c>
      <c r="K1436" s="111">
        <v>7</v>
      </c>
      <c r="L1436" s="111" t="s">
        <v>94</v>
      </c>
      <c r="M1436">
        <v>50</v>
      </c>
      <c r="N1436">
        <v>1</v>
      </c>
      <c r="O1436">
        <v>50</v>
      </c>
      <c r="P1436" t="s">
        <v>831</v>
      </c>
      <c r="Q1436" s="111">
        <f>+VLOOKUP(I1436,'Selectable Table'!AB:AC,2,0)</f>
        <v>0</v>
      </c>
    </row>
    <row r="1437" spans="1:17" x14ac:dyDescent="0.25">
      <c r="A1437" s="111" t="str">
        <f>+VLOOKUP(C1437,'Selectable Table'!D:EB,2,0)</f>
        <v>ELI LILLY</v>
      </c>
      <c r="B1437" t="s">
        <v>845</v>
      </c>
      <c r="C1437" t="s">
        <v>265</v>
      </c>
      <c r="D1437" t="s">
        <v>832</v>
      </c>
      <c r="E1437" t="s">
        <v>102</v>
      </c>
      <c r="F1437" s="111">
        <f>+VLOOKUP(C1437,'Selectable Table'!O:P,2,0)</f>
        <v>40700</v>
      </c>
      <c r="G1437" s="111" t="str">
        <f>+VLOOKUP(F1437,'Selectable Table'!P:Q,2,0)</f>
        <v>Revenues - Third Parties</v>
      </c>
      <c r="I1437" t="s">
        <v>186</v>
      </c>
      <c r="J1437" s="111">
        <v>2026</v>
      </c>
      <c r="K1437" s="111">
        <v>7</v>
      </c>
      <c r="L1437" s="111" t="s">
        <v>94</v>
      </c>
      <c r="M1437">
        <v>1731</v>
      </c>
      <c r="N1437">
        <v>1</v>
      </c>
      <c r="O1437">
        <v>1731</v>
      </c>
      <c r="P1437" t="s">
        <v>831</v>
      </c>
      <c r="Q1437" s="111">
        <f>+VLOOKUP(I1437,'Selectable Table'!AB:AC,2,0)</f>
        <v>1</v>
      </c>
    </row>
    <row r="1438" spans="1:17" x14ac:dyDescent="0.25">
      <c r="A1438" s="111" t="str">
        <f>+VLOOKUP(C1438,'Selectable Table'!D:EB,2,0)</f>
        <v>ELI LILLY</v>
      </c>
      <c r="B1438" t="s">
        <v>845</v>
      </c>
      <c r="C1438" t="s">
        <v>265</v>
      </c>
      <c r="D1438" t="s">
        <v>832</v>
      </c>
      <c r="E1438" t="s">
        <v>103</v>
      </c>
      <c r="F1438" s="111">
        <f>+VLOOKUP(C1438,'Selectable Table'!O:P,2,0)</f>
        <v>40700</v>
      </c>
      <c r="G1438" s="111" t="str">
        <f>+VLOOKUP(F1438,'Selectable Table'!P:Q,2,0)</f>
        <v>Revenues - Third Parties</v>
      </c>
      <c r="I1438" t="s">
        <v>192</v>
      </c>
      <c r="J1438" s="111">
        <v>2026</v>
      </c>
      <c r="K1438" s="111">
        <v>7</v>
      </c>
      <c r="L1438" s="111" t="s">
        <v>94</v>
      </c>
      <c r="M1438">
        <v>50</v>
      </c>
      <c r="N1438">
        <v>1</v>
      </c>
      <c r="O1438">
        <v>50</v>
      </c>
      <c r="P1438" t="s">
        <v>831</v>
      </c>
      <c r="Q1438" s="111">
        <f>+VLOOKUP(I1438,'Selectable Table'!AB:AC,2,0)</f>
        <v>0</v>
      </c>
    </row>
    <row r="1439" spans="1:17" x14ac:dyDescent="0.25">
      <c r="A1439" s="111" t="str">
        <f>+VLOOKUP(C1439,'Selectable Table'!D:EB,2,0)</f>
        <v>ELI LILLY</v>
      </c>
      <c r="B1439" t="s">
        <v>845</v>
      </c>
      <c r="C1439" t="s">
        <v>265</v>
      </c>
      <c r="D1439" t="s">
        <v>832</v>
      </c>
      <c r="E1439" t="s">
        <v>93</v>
      </c>
      <c r="F1439" s="111">
        <f>+VLOOKUP(C1439,'Selectable Table'!O:P,2,0)</f>
        <v>40700</v>
      </c>
      <c r="G1439" s="111" t="str">
        <f>+VLOOKUP(F1439,'Selectable Table'!P:Q,2,0)</f>
        <v>Revenues - Third Parties</v>
      </c>
      <c r="I1439" t="s">
        <v>169</v>
      </c>
      <c r="J1439" s="111">
        <v>2026</v>
      </c>
      <c r="K1439" s="111">
        <v>7</v>
      </c>
      <c r="L1439" s="111" t="s">
        <v>94</v>
      </c>
      <c r="M1439">
        <v>183</v>
      </c>
      <c r="N1439">
        <v>1</v>
      </c>
      <c r="O1439">
        <v>183</v>
      </c>
      <c r="P1439" t="s">
        <v>831</v>
      </c>
      <c r="Q1439" s="111">
        <f>+VLOOKUP(I1439,'Selectable Table'!AB:AC,2,0)</f>
        <v>0</v>
      </c>
    </row>
    <row r="1440" spans="1:17" x14ac:dyDescent="0.25">
      <c r="A1440" s="111" t="str">
        <f>+VLOOKUP(C1440,'Selectable Table'!D:EB,2,0)</f>
        <v>ELI LILLY</v>
      </c>
      <c r="B1440" t="s">
        <v>845</v>
      </c>
      <c r="C1440" t="s">
        <v>265</v>
      </c>
      <c r="D1440" t="s">
        <v>832</v>
      </c>
      <c r="E1440" t="s">
        <v>103</v>
      </c>
      <c r="F1440" s="111">
        <f>+VLOOKUP(C1440,'Selectable Table'!O:P,2,0)</f>
        <v>40700</v>
      </c>
      <c r="G1440" s="111" t="str">
        <f>+VLOOKUP(F1440,'Selectable Table'!P:Q,2,0)</f>
        <v>Revenues - Third Parties</v>
      </c>
      <c r="I1440" t="s">
        <v>868</v>
      </c>
      <c r="J1440" s="111">
        <v>2026</v>
      </c>
      <c r="K1440" s="111">
        <v>7</v>
      </c>
      <c r="L1440" s="111" t="s">
        <v>94</v>
      </c>
      <c r="M1440">
        <v>91</v>
      </c>
      <c r="N1440">
        <v>1</v>
      </c>
      <c r="O1440">
        <v>91</v>
      </c>
      <c r="P1440" t="s">
        <v>831</v>
      </c>
      <c r="Q1440" s="111">
        <f>+VLOOKUP(I1440,'Selectable Table'!AB:AC,2,0)</f>
        <v>0</v>
      </c>
    </row>
    <row r="1441" spans="1:17" x14ac:dyDescent="0.25">
      <c r="A1441" s="111" t="str">
        <f>+VLOOKUP(C1441,'Selectable Table'!D:EB,2,0)</f>
        <v>ELI LILLY</v>
      </c>
      <c r="B1441" t="s">
        <v>845</v>
      </c>
      <c r="C1441" t="s">
        <v>265</v>
      </c>
      <c r="D1441" t="s">
        <v>832</v>
      </c>
      <c r="E1441" t="s">
        <v>93</v>
      </c>
      <c r="F1441" s="111">
        <f>+VLOOKUP(C1441,'Selectable Table'!O:P,2,0)</f>
        <v>40700</v>
      </c>
      <c r="G1441" s="111" t="str">
        <f>+VLOOKUP(F1441,'Selectable Table'!P:Q,2,0)</f>
        <v>Revenues - Third Parties</v>
      </c>
      <c r="I1441" t="s">
        <v>847</v>
      </c>
      <c r="J1441" s="111">
        <v>2026</v>
      </c>
      <c r="K1441" s="111">
        <v>7</v>
      </c>
      <c r="L1441" s="111" t="s">
        <v>94</v>
      </c>
      <c r="M1441">
        <v>139</v>
      </c>
      <c r="N1441">
        <v>1</v>
      </c>
      <c r="O1441">
        <v>139</v>
      </c>
      <c r="P1441" t="s">
        <v>831</v>
      </c>
      <c r="Q1441" s="111">
        <f>+VLOOKUP(I1441,'Selectable Table'!AB:AC,2,0)</f>
        <v>0</v>
      </c>
    </row>
    <row r="1442" spans="1:17" x14ac:dyDescent="0.25">
      <c r="A1442" s="111" t="str">
        <f>+VLOOKUP(C1442,'Selectable Table'!D:EB,2,0)</f>
        <v>ELI LILLY</v>
      </c>
      <c r="B1442" t="s">
        <v>845</v>
      </c>
      <c r="C1442" t="s">
        <v>265</v>
      </c>
      <c r="D1442" t="s">
        <v>832</v>
      </c>
      <c r="E1442" t="s">
        <v>103</v>
      </c>
      <c r="F1442" s="111">
        <f>+VLOOKUP(C1442,'Selectable Table'!O:P,2,0)</f>
        <v>40700</v>
      </c>
      <c r="G1442" s="111" t="str">
        <f>+VLOOKUP(F1442,'Selectable Table'!P:Q,2,0)</f>
        <v>Revenues - Third Parties</v>
      </c>
      <c r="I1442" t="s">
        <v>2609</v>
      </c>
      <c r="J1442" s="111">
        <v>2026</v>
      </c>
      <c r="K1442" s="111">
        <v>7</v>
      </c>
      <c r="L1442" s="111" t="s">
        <v>94</v>
      </c>
      <c r="M1442">
        <v>1024</v>
      </c>
      <c r="N1442">
        <v>1</v>
      </c>
      <c r="O1442">
        <v>1024</v>
      </c>
      <c r="P1442" t="s">
        <v>831</v>
      </c>
      <c r="Q1442" s="111">
        <f>+VLOOKUP(I1442,'Selectable Table'!AB:AC,2,0)</f>
        <v>0</v>
      </c>
    </row>
    <row r="1443" spans="1:17" x14ac:dyDescent="0.25">
      <c r="A1443" s="111" t="str">
        <f>+VLOOKUP(C1443,'Selectable Table'!D:EB,2,0)</f>
        <v>ELI LILLY</v>
      </c>
      <c r="B1443" t="s">
        <v>848</v>
      </c>
      <c r="C1443" t="s">
        <v>265</v>
      </c>
      <c r="D1443" t="s">
        <v>832</v>
      </c>
      <c r="E1443" t="s">
        <v>93</v>
      </c>
      <c r="F1443" s="111">
        <f>+VLOOKUP(C1443,'Selectable Table'!O:P,2,0)</f>
        <v>40700</v>
      </c>
      <c r="G1443" s="111" t="str">
        <f>+VLOOKUP(F1443,'Selectable Table'!P:Q,2,0)</f>
        <v>Revenues - Third Parties</v>
      </c>
      <c r="I1443" t="s">
        <v>851</v>
      </c>
      <c r="J1443" s="111">
        <v>2026</v>
      </c>
      <c r="K1443" s="111">
        <v>7</v>
      </c>
      <c r="L1443" s="111" t="s">
        <v>94</v>
      </c>
      <c r="M1443">
        <v>91</v>
      </c>
      <c r="N1443">
        <v>1</v>
      </c>
      <c r="O1443">
        <v>91</v>
      </c>
      <c r="P1443" t="s">
        <v>831</v>
      </c>
      <c r="Q1443" s="111">
        <f>+VLOOKUP(I1443,'Selectable Table'!AB:AC,2,0)</f>
        <v>0</v>
      </c>
    </row>
    <row r="1444" spans="1:17" x14ac:dyDescent="0.25">
      <c r="A1444" s="111" t="str">
        <f>+VLOOKUP(C1444,'Selectable Table'!D:EB,2,0)</f>
        <v>ELI LILLY</v>
      </c>
      <c r="B1444" t="s">
        <v>848</v>
      </c>
      <c r="C1444" t="s">
        <v>265</v>
      </c>
      <c r="D1444" t="s">
        <v>832</v>
      </c>
      <c r="E1444" t="s">
        <v>93</v>
      </c>
      <c r="F1444" s="111">
        <f>+VLOOKUP(C1444,'Selectable Table'!O:P,2,0)</f>
        <v>40700</v>
      </c>
      <c r="G1444" s="111" t="str">
        <f>+VLOOKUP(F1444,'Selectable Table'!P:Q,2,0)</f>
        <v>Revenues - Third Parties</v>
      </c>
      <c r="I1444" t="s">
        <v>846</v>
      </c>
      <c r="J1444" s="111">
        <v>2026</v>
      </c>
      <c r="K1444" s="111">
        <v>7</v>
      </c>
      <c r="L1444" s="111" t="s">
        <v>94</v>
      </c>
      <c r="M1444">
        <v>22</v>
      </c>
      <c r="N1444">
        <v>1</v>
      </c>
      <c r="O1444">
        <v>22</v>
      </c>
      <c r="P1444" t="s">
        <v>831</v>
      </c>
      <c r="Q1444" s="111">
        <f>+VLOOKUP(I1444,'Selectable Table'!AB:AC,2,0)</f>
        <v>1</v>
      </c>
    </row>
    <row r="1445" spans="1:17" x14ac:dyDescent="0.25">
      <c r="A1445" s="111" t="str">
        <f>+VLOOKUP(C1445,'Selectable Table'!D:EB,2,0)</f>
        <v>ELI LILLY</v>
      </c>
      <c r="B1445" t="s">
        <v>848</v>
      </c>
      <c r="C1445" t="s">
        <v>265</v>
      </c>
      <c r="D1445" t="s">
        <v>832</v>
      </c>
      <c r="E1445" t="s">
        <v>93</v>
      </c>
      <c r="F1445" s="111">
        <f>+VLOOKUP(C1445,'Selectable Table'!O:P,2,0)</f>
        <v>40700</v>
      </c>
      <c r="G1445" s="111" t="str">
        <f>+VLOOKUP(F1445,'Selectable Table'!P:Q,2,0)</f>
        <v>Revenues - Third Parties</v>
      </c>
      <c r="I1445" t="s">
        <v>847</v>
      </c>
      <c r="J1445" s="111">
        <v>2026</v>
      </c>
      <c r="K1445" s="111">
        <v>7</v>
      </c>
      <c r="L1445" s="111" t="s">
        <v>94</v>
      </c>
      <c r="M1445">
        <v>35</v>
      </c>
      <c r="N1445">
        <v>1</v>
      </c>
      <c r="O1445">
        <v>35</v>
      </c>
      <c r="P1445" t="s">
        <v>831</v>
      </c>
      <c r="Q1445" s="111">
        <f>+VLOOKUP(I1445,'Selectable Table'!AB:AC,2,0)</f>
        <v>0</v>
      </c>
    </row>
    <row r="1446" spans="1:17" x14ac:dyDescent="0.25">
      <c r="A1446" s="111" t="str">
        <f>+VLOOKUP(C1446,'Selectable Table'!D:EB,2,0)</f>
        <v>ELI LILLY</v>
      </c>
      <c r="B1446" t="s">
        <v>720</v>
      </c>
      <c r="C1446" t="s">
        <v>265</v>
      </c>
      <c r="D1446" t="s">
        <v>832</v>
      </c>
      <c r="E1446" t="s">
        <v>93</v>
      </c>
      <c r="F1446" s="111">
        <f>+VLOOKUP(C1446,'Selectable Table'!O:P,2,0)</f>
        <v>40700</v>
      </c>
      <c r="G1446" s="111" t="str">
        <f>+VLOOKUP(F1446,'Selectable Table'!P:Q,2,0)</f>
        <v>Revenues - Third Parties</v>
      </c>
      <c r="I1446" t="s">
        <v>851</v>
      </c>
      <c r="J1446" s="111">
        <v>2026</v>
      </c>
      <c r="K1446" s="111">
        <v>7</v>
      </c>
      <c r="L1446" s="111" t="s">
        <v>94</v>
      </c>
      <c r="M1446">
        <v>91</v>
      </c>
      <c r="N1446">
        <v>1</v>
      </c>
      <c r="O1446">
        <v>91</v>
      </c>
      <c r="P1446" t="s">
        <v>831</v>
      </c>
      <c r="Q1446" s="111">
        <f>+VLOOKUP(I1446,'Selectable Table'!AB:AC,2,0)</f>
        <v>0</v>
      </c>
    </row>
    <row r="1447" spans="1:17" x14ac:dyDescent="0.25">
      <c r="A1447" s="111" t="str">
        <f>+VLOOKUP(C1447,'Selectable Table'!D:EB,2,0)</f>
        <v>ELI LILLY</v>
      </c>
      <c r="B1447" t="s">
        <v>720</v>
      </c>
      <c r="C1447" t="s">
        <v>265</v>
      </c>
      <c r="D1447" t="s">
        <v>832</v>
      </c>
      <c r="E1447" t="s">
        <v>93</v>
      </c>
      <c r="F1447" s="111">
        <f>+VLOOKUP(C1447,'Selectable Table'!O:P,2,0)</f>
        <v>40700</v>
      </c>
      <c r="G1447" s="111" t="str">
        <f>+VLOOKUP(F1447,'Selectable Table'!P:Q,2,0)</f>
        <v>Revenues - Third Parties</v>
      </c>
      <c r="I1447" t="s">
        <v>846</v>
      </c>
      <c r="J1447" s="111">
        <v>2026</v>
      </c>
      <c r="K1447" s="111">
        <v>7</v>
      </c>
      <c r="L1447" s="111" t="s">
        <v>94</v>
      </c>
      <c r="M1447">
        <v>22</v>
      </c>
      <c r="N1447">
        <v>1</v>
      </c>
      <c r="O1447">
        <v>22</v>
      </c>
      <c r="P1447" t="s">
        <v>831</v>
      </c>
      <c r="Q1447" s="111">
        <f>+VLOOKUP(I1447,'Selectable Table'!AB:AC,2,0)</f>
        <v>1</v>
      </c>
    </row>
    <row r="1448" spans="1:17" x14ac:dyDescent="0.25">
      <c r="A1448" s="111" t="str">
        <f>+VLOOKUP(C1448,'Selectable Table'!D:EB,2,0)</f>
        <v>ELI LILLY</v>
      </c>
      <c r="B1448" t="s">
        <v>720</v>
      </c>
      <c r="C1448" t="s">
        <v>265</v>
      </c>
      <c r="D1448" t="s">
        <v>832</v>
      </c>
      <c r="E1448" t="s">
        <v>102</v>
      </c>
      <c r="F1448" s="111">
        <f>+VLOOKUP(C1448,'Selectable Table'!O:P,2,0)</f>
        <v>40700</v>
      </c>
      <c r="G1448" s="111" t="str">
        <f>+VLOOKUP(F1448,'Selectable Table'!P:Q,2,0)</f>
        <v>Revenues - Third Parties</v>
      </c>
      <c r="I1448" t="s">
        <v>186</v>
      </c>
      <c r="J1448" s="111">
        <v>2026</v>
      </c>
      <c r="K1448" s="111">
        <v>7</v>
      </c>
      <c r="L1448" s="111" t="s">
        <v>94</v>
      </c>
      <c r="M1448">
        <v>4607</v>
      </c>
      <c r="N1448">
        <v>1</v>
      </c>
      <c r="O1448">
        <v>4607</v>
      </c>
      <c r="P1448" t="s">
        <v>831</v>
      </c>
      <c r="Q1448" s="111">
        <f>+VLOOKUP(I1448,'Selectable Table'!AB:AC,2,0)</f>
        <v>1</v>
      </c>
    </row>
    <row r="1449" spans="1:17" x14ac:dyDescent="0.25">
      <c r="A1449" s="111" t="str">
        <f>+VLOOKUP(C1449,'Selectable Table'!D:EB,2,0)</f>
        <v>ELI LILLY</v>
      </c>
      <c r="B1449" t="s">
        <v>720</v>
      </c>
      <c r="C1449" t="s">
        <v>265</v>
      </c>
      <c r="D1449" t="s">
        <v>832</v>
      </c>
      <c r="E1449" t="s">
        <v>93</v>
      </c>
      <c r="F1449" s="111">
        <f>+VLOOKUP(C1449,'Selectable Table'!O:P,2,0)</f>
        <v>40700</v>
      </c>
      <c r="G1449" s="111" t="str">
        <f>+VLOOKUP(F1449,'Selectable Table'!P:Q,2,0)</f>
        <v>Revenues - Third Parties</v>
      </c>
      <c r="I1449" t="s">
        <v>847</v>
      </c>
      <c r="J1449" s="111">
        <v>2026</v>
      </c>
      <c r="K1449" s="111">
        <v>7</v>
      </c>
      <c r="L1449" s="111" t="s">
        <v>94</v>
      </c>
      <c r="M1449">
        <v>35</v>
      </c>
      <c r="N1449">
        <v>1</v>
      </c>
      <c r="O1449">
        <v>35</v>
      </c>
      <c r="P1449" t="s">
        <v>831</v>
      </c>
      <c r="Q1449" s="111">
        <f>+VLOOKUP(I1449,'Selectable Table'!AB:AC,2,0)</f>
        <v>0</v>
      </c>
    </row>
    <row r="1450" spans="1:17" x14ac:dyDescent="0.25">
      <c r="A1450" s="111" t="str">
        <f>+VLOOKUP(C1450,'Selectable Table'!D:EB,2,0)</f>
        <v>ELI LILLY</v>
      </c>
      <c r="B1450" t="s">
        <v>720</v>
      </c>
      <c r="C1450" t="s">
        <v>265</v>
      </c>
      <c r="D1450" t="s">
        <v>832</v>
      </c>
      <c r="E1450" t="s">
        <v>104</v>
      </c>
      <c r="F1450" s="111">
        <f>+VLOOKUP(C1450,'Selectable Table'!O:P,2,0)</f>
        <v>40700</v>
      </c>
      <c r="G1450" s="111" t="str">
        <f>+VLOOKUP(F1450,'Selectable Table'!P:Q,2,0)</f>
        <v>Revenues - Third Parties</v>
      </c>
      <c r="I1450" t="s">
        <v>120</v>
      </c>
      <c r="J1450" s="111">
        <v>2026</v>
      </c>
      <c r="K1450" s="111">
        <v>7</v>
      </c>
      <c r="L1450" s="111" t="s">
        <v>94</v>
      </c>
      <c r="M1450">
        <v>348</v>
      </c>
      <c r="N1450">
        <v>1</v>
      </c>
      <c r="O1450">
        <v>348</v>
      </c>
      <c r="P1450" t="s">
        <v>831</v>
      </c>
      <c r="Q1450" s="111">
        <f>+VLOOKUP(I1450,'Selectable Table'!AB:AC,2,0)</f>
        <v>0</v>
      </c>
    </row>
    <row r="1451" spans="1:17" x14ac:dyDescent="0.25">
      <c r="A1451" s="111" t="str">
        <f>+VLOOKUP(C1451,'Selectable Table'!D:EB,2,0)</f>
        <v>ELI LILLY</v>
      </c>
      <c r="B1451" t="s">
        <v>853</v>
      </c>
      <c r="C1451" t="s">
        <v>265</v>
      </c>
      <c r="D1451" t="s">
        <v>832</v>
      </c>
      <c r="E1451" t="s">
        <v>102</v>
      </c>
      <c r="F1451" s="111">
        <f>+VLOOKUP(C1451,'Selectable Table'!O:P,2,0)</f>
        <v>40700</v>
      </c>
      <c r="G1451" s="111" t="str">
        <f>+VLOOKUP(F1451,'Selectable Table'!P:Q,2,0)</f>
        <v>Revenues - Third Parties</v>
      </c>
      <c r="I1451" t="s">
        <v>186</v>
      </c>
      <c r="J1451" s="111">
        <v>2026</v>
      </c>
      <c r="K1451" s="111">
        <v>7</v>
      </c>
      <c r="L1451" s="111" t="s">
        <v>94</v>
      </c>
      <c r="M1451">
        <v>1141</v>
      </c>
      <c r="N1451">
        <v>1</v>
      </c>
      <c r="O1451">
        <v>1141</v>
      </c>
      <c r="P1451" t="s">
        <v>831</v>
      </c>
      <c r="Q1451" s="111">
        <f>+VLOOKUP(I1451,'Selectable Table'!AB:AC,2,0)</f>
        <v>1</v>
      </c>
    </row>
    <row r="1452" spans="1:17" x14ac:dyDescent="0.25">
      <c r="A1452" s="111" t="str">
        <f>+VLOOKUP(C1452,'Selectable Table'!D:EB,2,0)</f>
        <v>ELI LILLY</v>
      </c>
      <c r="B1452" t="s">
        <v>853</v>
      </c>
      <c r="C1452" t="s">
        <v>265</v>
      </c>
      <c r="D1452" t="s">
        <v>832</v>
      </c>
      <c r="E1452" t="s">
        <v>93</v>
      </c>
      <c r="F1452" s="111">
        <f>+VLOOKUP(C1452,'Selectable Table'!O:P,2,0)</f>
        <v>40700</v>
      </c>
      <c r="G1452" s="111" t="str">
        <f>+VLOOKUP(F1452,'Selectable Table'!P:Q,2,0)</f>
        <v>Revenues - Third Parties</v>
      </c>
      <c r="I1452" t="s">
        <v>849</v>
      </c>
      <c r="J1452" s="111">
        <v>2026</v>
      </c>
      <c r="K1452" s="111">
        <v>7</v>
      </c>
      <c r="L1452" s="111" t="s">
        <v>94</v>
      </c>
      <c r="M1452">
        <v>100</v>
      </c>
      <c r="N1452">
        <v>1</v>
      </c>
      <c r="O1452">
        <v>100</v>
      </c>
      <c r="P1452" t="s">
        <v>831</v>
      </c>
      <c r="Q1452" s="111">
        <f>+VLOOKUP(I1452,'Selectable Table'!AB:AC,2,0)</f>
        <v>0</v>
      </c>
    </row>
    <row r="1453" spans="1:17" x14ac:dyDescent="0.25">
      <c r="A1453" s="111" t="str">
        <f>+VLOOKUP(C1453,'Selectable Table'!D:EB,2,0)</f>
        <v>ELI LILLY</v>
      </c>
      <c r="B1453" t="s">
        <v>853</v>
      </c>
      <c r="C1453" t="s">
        <v>265</v>
      </c>
      <c r="D1453" t="s">
        <v>832</v>
      </c>
      <c r="E1453" t="s">
        <v>93</v>
      </c>
      <c r="F1453" s="111">
        <f>+VLOOKUP(C1453,'Selectable Table'!O:P,2,0)</f>
        <v>40700</v>
      </c>
      <c r="G1453" s="111" t="str">
        <f>+VLOOKUP(F1453,'Selectable Table'!P:Q,2,0)</f>
        <v>Revenues - Third Parties</v>
      </c>
      <c r="I1453" t="s">
        <v>846</v>
      </c>
      <c r="J1453" s="111">
        <v>2026</v>
      </c>
      <c r="K1453" s="111">
        <v>7</v>
      </c>
      <c r="L1453" s="111" t="s">
        <v>94</v>
      </c>
      <c r="M1453">
        <v>22</v>
      </c>
      <c r="N1453">
        <v>1</v>
      </c>
      <c r="O1453">
        <v>22</v>
      </c>
      <c r="P1453" t="s">
        <v>831</v>
      </c>
      <c r="Q1453" s="111">
        <f>+VLOOKUP(I1453,'Selectable Table'!AB:AC,2,0)</f>
        <v>1</v>
      </c>
    </row>
    <row r="1454" spans="1:17" x14ac:dyDescent="0.25">
      <c r="A1454" s="111" t="str">
        <f>+VLOOKUP(C1454,'Selectable Table'!D:EB,2,0)</f>
        <v>ELI LILLY</v>
      </c>
      <c r="B1454" t="s">
        <v>853</v>
      </c>
      <c r="C1454" t="s">
        <v>265</v>
      </c>
      <c r="D1454" t="s">
        <v>832</v>
      </c>
      <c r="E1454" t="s">
        <v>93</v>
      </c>
      <c r="F1454" s="111">
        <f>+VLOOKUP(C1454,'Selectable Table'!O:P,2,0)</f>
        <v>40700</v>
      </c>
      <c r="G1454" s="111" t="str">
        <f>+VLOOKUP(F1454,'Selectable Table'!P:Q,2,0)</f>
        <v>Revenues - Third Parties</v>
      </c>
      <c r="I1454" t="s">
        <v>840</v>
      </c>
      <c r="J1454" s="111">
        <v>2026</v>
      </c>
      <c r="K1454" s="111">
        <v>7</v>
      </c>
      <c r="L1454" s="111" t="s">
        <v>94</v>
      </c>
      <c r="M1454">
        <v>305</v>
      </c>
      <c r="N1454">
        <v>1</v>
      </c>
      <c r="O1454">
        <v>305</v>
      </c>
      <c r="P1454" t="s">
        <v>831</v>
      </c>
      <c r="Q1454" s="111">
        <f>+VLOOKUP(I1454,'Selectable Table'!AB:AC,2,0)</f>
        <v>0</v>
      </c>
    </row>
    <row r="1455" spans="1:17" x14ac:dyDescent="0.25">
      <c r="A1455" s="111" t="str">
        <f>+VLOOKUP(C1455,'Selectable Table'!D:EB,2,0)</f>
        <v>ELI LILLY</v>
      </c>
      <c r="B1455" t="s">
        <v>853</v>
      </c>
      <c r="C1455" t="s">
        <v>265</v>
      </c>
      <c r="D1455" t="s">
        <v>832</v>
      </c>
      <c r="E1455" t="s">
        <v>93</v>
      </c>
      <c r="F1455" s="111">
        <f>+VLOOKUP(C1455,'Selectable Table'!O:P,2,0)</f>
        <v>40700</v>
      </c>
      <c r="G1455" s="111" t="str">
        <f>+VLOOKUP(F1455,'Selectable Table'!P:Q,2,0)</f>
        <v>Revenues - Third Parties</v>
      </c>
      <c r="I1455" t="s">
        <v>860</v>
      </c>
      <c r="J1455" s="111">
        <v>2026</v>
      </c>
      <c r="K1455" s="111">
        <v>7</v>
      </c>
      <c r="L1455" s="111" t="s">
        <v>94</v>
      </c>
      <c r="M1455">
        <v>96</v>
      </c>
      <c r="N1455">
        <v>1</v>
      </c>
      <c r="O1455">
        <v>96</v>
      </c>
      <c r="P1455" t="s">
        <v>831</v>
      </c>
      <c r="Q1455" s="111">
        <f>+VLOOKUP(I1455,'Selectable Table'!AB:AC,2,0)</f>
        <v>0</v>
      </c>
    </row>
    <row r="1456" spans="1:17" x14ac:dyDescent="0.25">
      <c r="A1456" s="111" t="str">
        <f>+VLOOKUP(C1456,'Selectable Table'!D:EB,2,0)</f>
        <v>ELI LILLY</v>
      </c>
      <c r="B1456" t="s">
        <v>853</v>
      </c>
      <c r="C1456" t="s">
        <v>265</v>
      </c>
      <c r="D1456" t="s">
        <v>832</v>
      </c>
      <c r="E1456" t="s">
        <v>93</v>
      </c>
      <c r="F1456" s="111">
        <f>+VLOOKUP(C1456,'Selectable Table'!O:P,2,0)</f>
        <v>40700</v>
      </c>
      <c r="G1456" s="111" t="str">
        <f>+VLOOKUP(F1456,'Selectable Table'!P:Q,2,0)</f>
        <v>Revenues - Third Parties</v>
      </c>
      <c r="I1456" t="s">
        <v>169</v>
      </c>
      <c r="J1456" s="111">
        <v>2026</v>
      </c>
      <c r="K1456" s="111">
        <v>7</v>
      </c>
      <c r="L1456" s="111" t="s">
        <v>94</v>
      </c>
      <c r="M1456">
        <v>91</v>
      </c>
      <c r="N1456">
        <v>1</v>
      </c>
      <c r="O1456">
        <v>91</v>
      </c>
      <c r="P1456" t="s">
        <v>831</v>
      </c>
      <c r="Q1456" s="111">
        <f>+VLOOKUP(I1456,'Selectable Table'!AB:AC,2,0)</f>
        <v>0</v>
      </c>
    </row>
    <row r="1457" spans="1:17" x14ac:dyDescent="0.25">
      <c r="A1457" s="111" t="str">
        <f>+VLOOKUP(C1457,'Selectable Table'!D:EB,2,0)</f>
        <v>ELI LILLY</v>
      </c>
      <c r="B1457" t="s">
        <v>853</v>
      </c>
      <c r="C1457" t="s">
        <v>265</v>
      </c>
      <c r="D1457" t="s">
        <v>832</v>
      </c>
      <c r="E1457" t="s">
        <v>101</v>
      </c>
      <c r="F1457" s="111">
        <f>+VLOOKUP(C1457,'Selectable Table'!O:P,2,0)</f>
        <v>40700</v>
      </c>
      <c r="G1457" s="111" t="str">
        <f>+VLOOKUP(F1457,'Selectable Table'!P:Q,2,0)</f>
        <v>Revenues - Third Parties</v>
      </c>
      <c r="I1457" t="s">
        <v>269</v>
      </c>
      <c r="J1457" s="111">
        <v>2026</v>
      </c>
      <c r="K1457" s="111">
        <v>7</v>
      </c>
      <c r="L1457" s="111" t="s">
        <v>94</v>
      </c>
      <c r="M1457">
        <v>1310</v>
      </c>
      <c r="N1457">
        <v>1</v>
      </c>
      <c r="O1457">
        <v>1310</v>
      </c>
      <c r="P1457" t="s">
        <v>831</v>
      </c>
      <c r="Q1457" s="111">
        <f>+VLOOKUP(I1457,'Selectable Table'!AB:AC,2,0)</f>
        <v>1</v>
      </c>
    </row>
    <row r="1458" spans="1:17" x14ac:dyDescent="0.25">
      <c r="A1458" s="111" t="str">
        <f>+VLOOKUP(C1458,'Selectable Table'!D:EB,2,0)</f>
        <v>ELI LILLY</v>
      </c>
      <c r="B1458" t="s">
        <v>853</v>
      </c>
      <c r="C1458" t="s">
        <v>265</v>
      </c>
      <c r="D1458" t="s">
        <v>832</v>
      </c>
      <c r="E1458" t="s">
        <v>93</v>
      </c>
      <c r="F1458" s="111">
        <f>+VLOOKUP(C1458,'Selectable Table'!O:P,2,0)</f>
        <v>40700</v>
      </c>
      <c r="G1458" s="111" t="str">
        <f>+VLOOKUP(F1458,'Selectable Table'!P:Q,2,0)</f>
        <v>Revenues - Third Parties</v>
      </c>
      <c r="I1458" t="s">
        <v>861</v>
      </c>
      <c r="J1458" s="111">
        <v>2026</v>
      </c>
      <c r="K1458" s="111">
        <v>7</v>
      </c>
      <c r="L1458" s="111" t="s">
        <v>94</v>
      </c>
      <c r="M1458">
        <v>191</v>
      </c>
      <c r="N1458">
        <v>1</v>
      </c>
      <c r="O1458">
        <v>191</v>
      </c>
      <c r="P1458" t="s">
        <v>831</v>
      </c>
      <c r="Q1458" s="111">
        <f>+VLOOKUP(I1458,'Selectable Table'!AB:AC,2,0)</f>
        <v>0</v>
      </c>
    </row>
    <row r="1459" spans="1:17" x14ac:dyDescent="0.25">
      <c r="A1459" s="111" t="str">
        <f>+VLOOKUP(C1459,'Selectable Table'!D:EB,2,0)</f>
        <v>ELI LILLY</v>
      </c>
      <c r="B1459" t="s">
        <v>853</v>
      </c>
      <c r="C1459" t="s">
        <v>265</v>
      </c>
      <c r="D1459" t="s">
        <v>832</v>
      </c>
      <c r="E1459" t="s">
        <v>93</v>
      </c>
      <c r="F1459" s="111">
        <f>+VLOOKUP(C1459,'Selectable Table'!O:P,2,0)</f>
        <v>40700</v>
      </c>
      <c r="G1459" s="111" t="str">
        <f>+VLOOKUP(F1459,'Selectable Table'!P:Q,2,0)</f>
        <v>Revenues - Third Parties</v>
      </c>
      <c r="I1459" t="s">
        <v>847</v>
      </c>
      <c r="J1459" s="111">
        <v>2026</v>
      </c>
      <c r="K1459" s="111">
        <v>7</v>
      </c>
      <c r="L1459" s="111" t="s">
        <v>94</v>
      </c>
      <c r="M1459">
        <v>35</v>
      </c>
      <c r="N1459">
        <v>1</v>
      </c>
      <c r="O1459">
        <v>35</v>
      </c>
      <c r="P1459" t="s">
        <v>831</v>
      </c>
      <c r="Q1459" s="111">
        <f>+VLOOKUP(I1459,'Selectable Table'!AB:AC,2,0)</f>
        <v>0</v>
      </c>
    </row>
    <row r="1460" spans="1:17" x14ac:dyDescent="0.25">
      <c r="A1460" s="111" t="str">
        <f>+VLOOKUP(C1460,'Selectable Table'!D:EB,2,0)</f>
        <v>ELI LILLY</v>
      </c>
      <c r="B1460" t="s">
        <v>723</v>
      </c>
      <c r="C1460" t="s">
        <v>265</v>
      </c>
      <c r="D1460" t="s">
        <v>832</v>
      </c>
      <c r="E1460" t="s">
        <v>104</v>
      </c>
      <c r="F1460" s="111">
        <f>+VLOOKUP(C1460,'Selectable Table'!O:P,2,0)</f>
        <v>40700</v>
      </c>
      <c r="G1460" s="111" t="str">
        <f>+VLOOKUP(F1460,'Selectable Table'!P:Q,2,0)</f>
        <v>Revenues - Third Parties</v>
      </c>
      <c r="I1460" t="s">
        <v>245</v>
      </c>
      <c r="J1460" s="111">
        <v>2026</v>
      </c>
      <c r="K1460" s="111">
        <v>7</v>
      </c>
      <c r="L1460" s="111" t="s">
        <v>94</v>
      </c>
      <c r="M1460">
        <v>65</v>
      </c>
      <c r="N1460">
        <v>1</v>
      </c>
      <c r="O1460">
        <v>65</v>
      </c>
      <c r="P1460" t="s">
        <v>831</v>
      </c>
      <c r="Q1460" s="111">
        <f>+VLOOKUP(I1460,'Selectable Table'!AB:AC,2,0)</f>
        <v>1</v>
      </c>
    </row>
    <row r="1461" spans="1:17" x14ac:dyDescent="0.25">
      <c r="A1461" s="111" t="str">
        <f>+VLOOKUP(C1461,'Selectable Table'!D:EB,2,0)</f>
        <v>ELI LILLY</v>
      </c>
      <c r="B1461" t="s">
        <v>723</v>
      </c>
      <c r="C1461" t="s">
        <v>265</v>
      </c>
      <c r="D1461" t="s">
        <v>832</v>
      </c>
      <c r="E1461" t="s">
        <v>104</v>
      </c>
      <c r="F1461" s="111">
        <f>+VLOOKUP(C1461,'Selectable Table'!O:P,2,0)</f>
        <v>40700</v>
      </c>
      <c r="G1461" s="111" t="str">
        <f>+VLOOKUP(F1461,'Selectable Table'!P:Q,2,0)</f>
        <v>Revenues - Third Parties</v>
      </c>
      <c r="I1461" t="s">
        <v>246</v>
      </c>
      <c r="J1461" s="111">
        <v>2026</v>
      </c>
      <c r="K1461" s="111">
        <v>7</v>
      </c>
      <c r="L1461" s="111" t="s">
        <v>94</v>
      </c>
      <c r="M1461">
        <v>914</v>
      </c>
      <c r="N1461">
        <v>1</v>
      </c>
      <c r="O1461">
        <v>914</v>
      </c>
      <c r="P1461" t="s">
        <v>831</v>
      </c>
      <c r="Q1461" s="111">
        <f>+VLOOKUP(I1461,'Selectable Table'!AB:AC,2,0)</f>
        <v>0</v>
      </c>
    </row>
    <row r="1462" spans="1:17" x14ac:dyDescent="0.25">
      <c r="A1462" s="111" t="str">
        <f>+VLOOKUP(C1462,'Selectable Table'!D:EB,2,0)</f>
        <v>ELI LILLY</v>
      </c>
      <c r="B1462" t="s">
        <v>723</v>
      </c>
      <c r="C1462" t="s">
        <v>265</v>
      </c>
      <c r="D1462" t="s">
        <v>832</v>
      </c>
      <c r="E1462" t="s">
        <v>102</v>
      </c>
      <c r="F1462" s="111">
        <f>+VLOOKUP(C1462,'Selectable Table'!O:P,2,0)</f>
        <v>40700</v>
      </c>
      <c r="G1462" s="111" t="str">
        <f>+VLOOKUP(F1462,'Selectable Table'!P:Q,2,0)</f>
        <v>Revenues - Third Parties</v>
      </c>
      <c r="I1462" t="s">
        <v>125</v>
      </c>
      <c r="J1462" s="111">
        <v>2026</v>
      </c>
      <c r="K1462" s="111">
        <v>7</v>
      </c>
      <c r="L1462" s="111" t="s">
        <v>94</v>
      </c>
      <c r="M1462">
        <v>364</v>
      </c>
      <c r="N1462">
        <v>1</v>
      </c>
      <c r="O1462">
        <v>364</v>
      </c>
      <c r="P1462" t="s">
        <v>831</v>
      </c>
      <c r="Q1462" s="111">
        <f>+VLOOKUP(I1462,'Selectable Table'!AB:AC,2,0)</f>
        <v>1</v>
      </c>
    </row>
    <row r="1463" spans="1:17" x14ac:dyDescent="0.25">
      <c r="A1463" s="111" t="str">
        <f>+VLOOKUP(C1463,'Selectable Table'!D:EB,2,0)</f>
        <v>ELI LILLY</v>
      </c>
      <c r="B1463" t="s">
        <v>723</v>
      </c>
      <c r="C1463" t="s">
        <v>265</v>
      </c>
      <c r="D1463" t="s">
        <v>832</v>
      </c>
      <c r="E1463" t="s">
        <v>104</v>
      </c>
      <c r="F1463" s="111">
        <f>+VLOOKUP(C1463,'Selectable Table'!O:P,2,0)</f>
        <v>40700</v>
      </c>
      <c r="G1463" s="111" t="str">
        <f>+VLOOKUP(F1463,'Selectable Table'!P:Q,2,0)</f>
        <v>Revenues - Third Parties</v>
      </c>
      <c r="I1463" t="s">
        <v>120</v>
      </c>
      <c r="J1463" s="111">
        <v>2026</v>
      </c>
      <c r="K1463" s="111">
        <v>7</v>
      </c>
      <c r="L1463" s="111" t="s">
        <v>94</v>
      </c>
      <c r="M1463">
        <v>348</v>
      </c>
      <c r="N1463">
        <v>1</v>
      </c>
      <c r="O1463">
        <v>348</v>
      </c>
      <c r="P1463" t="s">
        <v>831</v>
      </c>
      <c r="Q1463" s="111">
        <f>+VLOOKUP(I1463,'Selectable Table'!AB:AC,2,0)</f>
        <v>0</v>
      </c>
    </row>
    <row r="1464" spans="1:17" x14ac:dyDescent="0.25">
      <c r="A1464" s="111" t="str">
        <f>+VLOOKUP(C1464,'Selectable Table'!D:EB,2,0)</f>
        <v>ELI LILLY</v>
      </c>
      <c r="B1464" t="s">
        <v>340</v>
      </c>
      <c r="C1464" t="s">
        <v>265</v>
      </c>
      <c r="D1464" t="s">
        <v>832</v>
      </c>
      <c r="E1464" t="s">
        <v>93</v>
      </c>
      <c r="F1464" s="111">
        <f>+VLOOKUP(C1464,'Selectable Table'!O:P,2,0)</f>
        <v>40700</v>
      </c>
      <c r="G1464" s="111" t="str">
        <f>+VLOOKUP(F1464,'Selectable Table'!P:Q,2,0)</f>
        <v>Revenues - Third Parties</v>
      </c>
      <c r="I1464" t="s">
        <v>846</v>
      </c>
      <c r="J1464" s="111">
        <v>2026</v>
      </c>
      <c r="K1464" s="111">
        <v>7</v>
      </c>
      <c r="L1464" s="111" t="s">
        <v>94</v>
      </c>
      <c r="M1464">
        <v>22</v>
      </c>
      <c r="N1464">
        <v>1</v>
      </c>
      <c r="O1464">
        <v>22</v>
      </c>
      <c r="P1464" t="s">
        <v>831</v>
      </c>
      <c r="Q1464" s="111">
        <f>+VLOOKUP(I1464,'Selectable Table'!AB:AC,2,0)</f>
        <v>1</v>
      </c>
    </row>
    <row r="1465" spans="1:17" x14ac:dyDescent="0.25">
      <c r="A1465" s="111" t="str">
        <f>+VLOOKUP(C1465,'Selectable Table'!D:EB,2,0)</f>
        <v>ELI LILLY</v>
      </c>
      <c r="B1465" t="s">
        <v>340</v>
      </c>
      <c r="C1465" t="s">
        <v>265</v>
      </c>
      <c r="D1465" t="s">
        <v>832</v>
      </c>
      <c r="E1465" t="s">
        <v>102</v>
      </c>
      <c r="F1465" s="111">
        <f>+VLOOKUP(C1465,'Selectable Table'!O:P,2,0)</f>
        <v>40700</v>
      </c>
      <c r="G1465" s="111" t="str">
        <f>+VLOOKUP(F1465,'Selectable Table'!P:Q,2,0)</f>
        <v>Revenues - Third Parties</v>
      </c>
      <c r="I1465" t="s">
        <v>186</v>
      </c>
      <c r="J1465" s="111">
        <v>2026</v>
      </c>
      <c r="K1465" s="111">
        <v>7</v>
      </c>
      <c r="L1465" s="111" t="s">
        <v>94</v>
      </c>
      <c r="M1465">
        <v>934</v>
      </c>
      <c r="N1465">
        <v>1</v>
      </c>
      <c r="O1465">
        <v>934</v>
      </c>
      <c r="P1465" t="s">
        <v>831</v>
      </c>
      <c r="Q1465" s="111">
        <f>+VLOOKUP(I1465,'Selectable Table'!AB:AC,2,0)</f>
        <v>1</v>
      </c>
    </row>
    <row r="1466" spans="1:17" x14ac:dyDescent="0.25">
      <c r="A1466" s="111" t="str">
        <f>+VLOOKUP(C1466,'Selectable Table'!D:EB,2,0)</f>
        <v>ELI LILLY</v>
      </c>
      <c r="B1466" t="s">
        <v>340</v>
      </c>
      <c r="C1466" t="s">
        <v>265</v>
      </c>
      <c r="D1466" t="s">
        <v>832</v>
      </c>
      <c r="E1466" t="s">
        <v>93</v>
      </c>
      <c r="F1466" s="111">
        <f>+VLOOKUP(C1466,'Selectable Table'!O:P,2,0)</f>
        <v>40700</v>
      </c>
      <c r="G1466" s="111" t="str">
        <f>+VLOOKUP(F1466,'Selectable Table'!P:Q,2,0)</f>
        <v>Revenues - Third Parties</v>
      </c>
      <c r="I1466" t="s">
        <v>169</v>
      </c>
      <c r="J1466" s="111">
        <v>2026</v>
      </c>
      <c r="K1466" s="111">
        <v>7</v>
      </c>
      <c r="L1466" s="111" t="s">
        <v>94</v>
      </c>
      <c r="M1466">
        <v>91</v>
      </c>
      <c r="N1466">
        <v>1</v>
      </c>
      <c r="O1466">
        <v>91</v>
      </c>
      <c r="P1466" t="s">
        <v>831</v>
      </c>
      <c r="Q1466" s="111">
        <f>+VLOOKUP(I1466,'Selectable Table'!AB:AC,2,0)</f>
        <v>0</v>
      </c>
    </row>
    <row r="1467" spans="1:17" x14ac:dyDescent="0.25">
      <c r="A1467" s="111" t="str">
        <f>+VLOOKUP(C1467,'Selectable Table'!D:EB,2,0)</f>
        <v>ELI LILLY</v>
      </c>
      <c r="B1467" t="s">
        <v>340</v>
      </c>
      <c r="C1467" t="s">
        <v>265</v>
      </c>
      <c r="D1467" t="s">
        <v>832</v>
      </c>
      <c r="E1467" t="s">
        <v>93</v>
      </c>
      <c r="F1467" s="111">
        <f>+VLOOKUP(C1467,'Selectable Table'!O:P,2,0)</f>
        <v>40700</v>
      </c>
      <c r="G1467" s="111" t="str">
        <f>+VLOOKUP(F1467,'Selectable Table'!P:Q,2,0)</f>
        <v>Revenues - Third Parties</v>
      </c>
      <c r="I1467" t="s">
        <v>847</v>
      </c>
      <c r="J1467" s="111">
        <v>2026</v>
      </c>
      <c r="K1467" s="111">
        <v>7</v>
      </c>
      <c r="L1467" s="111" t="s">
        <v>94</v>
      </c>
      <c r="M1467">
        <v>35</v>
      </c>
      <c r="N1467">
        <v>1</v>
      </c>
      <c r="O1467">
        <v>35</v>
      </c>
      <c r="P1467" t="s">
        <v>831</v>
      </c>
      <c r="Q1467" s="111">
        <f>+VLOOKUP(I1467,'Selectable Table'!AB:AC,2,0)</f>
        <v>0</v>
      </c>
    </row>
    <row r="1468" spans="1:17" x14ac:dyDescent="0.25">
      <c r="A1468" s="111" t="str">
        <f>+VLOOKUP(C1468,'Selectable Table'!D:EB,2,0)</f>
        <v>ELI LILLY</v>
      </c>
      <c r="B1468" t="s">
        <v>275</v>
      </c>
      <c r="C1468" t="s">
        <v>265</v>
      </c>
      <c r="D1468" t="s">
        <v>832</v>
      </c>
      <c r="E1468" t="s">
        <v>93</v>
      </c>
      <c r="F1468" s="111">
        <f>+VLOOKUP(C1468,'Selectable Table'!O:P,2,0)</f>
        <v>40700</v>
      </c>
      <c r="G1468" s="111" t="str">
        <f>+VLOOKUP(F1468,'Selectable Table'!P:Q,2,0)</f>
        <v>Revenues - Third Parties</v>
      </c>
      <c r="I1468" t="s">
        <v>846</v>
      </c>
      <c r="J1468" s="111">
        <v>2026</v>
      </c>
      <c r="K1468" s="111">
        <v>7</v>
      </c>
      <c r="L1468" s="111" t="s">
        <v>94</v>
      </c>
      <c r="M1468">
        <v>44</v>
      </c>
      <c r="N1468">
        <v>1</v>
      </c>
      <c r="O1468">
        <v>44</v>
      </c>
      <c r="P1468" t="s">
        <v>831</v>
      </c>
      <c r="Q1468" s="111">
        <f>+VLOOKUP(I1468,'Selectable Table'!AB:AC,2,0)</f>
        <v>1</v>
      </c>
    </row>
    <row r="1469" spans="1:17" x14ac:dyDescent="0.25">
      <c r="A1469" s="111" t="str">
        <f>+VLOOKUP(C1469,'Selectable Table'!D:EB,2,0)</f>
        <v>ELI LILLY</v>
      </c>
      <c r="B1469" t="s">
        <v>275</v>
      </c>
      <c r="C1469" t="s">
        <v>265</v>
      </c>
      <c r="D1469" t="s">
        <v>832</v>
      </c>
      <c r="E1469" t="s">
        <v>102</v>
      </c>
      <c r="F1469" s="111">
        <f>+VLOOKUP(C1469,'Selectable Table'!O:P,2,0)</f>
        <v>40700</v>
      </c>
      <c r="G1469" s="111" t="str">
        <f>+VLOOKUP(F1469,'Selectable Table'!P:Q,2,0)</f>
        <v>Revenues - Third Parties</v>
      </c>
      <c r="I1469" t="s">
        <v>186</v>
      </c>
      <c r="J1469" s="111">
        <v>2026</v>
      </c>
      <c r="K1469" s="111">
        <v>7</v>
      </c>
      <c r="L1469" s="111" t="s">
        <v>94</v>
      </c>
      <c r="M1469">
        <v>3178</v>
      </c>
      <c r="N1469">
        <v>1</v>
      </c>
      <c r="O1469">
        <v>3178</v>
      </c>
      <c r="P1469" t="s">
        <v>831</v>
      </c>
      <c r="Q1469" s="111">
        <f>+VLOOKUP(I1469,'Selectable Table'!AB:AC,2,0)</f>
        <v>1</v>
      </c>
    </row>
    <row r="1470" spans="1:17" x14ac:dyDescent="0.25">
      <c r="A1470" s="111" t="str">
        <f>+VLOOKUP(C1470,'Selectable Table'!D:EB,2,0)</f>
        <v>ELI LILLY</v>
      </c>
      <c r="B1470" t="s">
        <v>275</v>
      </c>
      <c r="C1470" t="s">
        <v>265</v>
      </c>
      <c r="D1470" t="s">
        <v>832</v>
      </c>
      <c r="E1470" t="s">
        <v>93</v>
      </c>
      <c r="F1470" s="111">
        <f>+VLOOKUP(C1470,'Selectable Table'!O:P,2,0)</f>
        <v>40700</v>
      </c>
      <c r="G1470" s="111" t="str">
        <f>+VLOOKUP(F1470,'Selectable Table'!P:Q,2,0)</f>
        <v>Revenues - Third Parties</v>
      </c>
      <c r="I1470" t="s">
        <v>169</v>
      </c>
      <c r="J1470" s="111">
        <v>2026</v>
      </c>
      <c r="K1470" s="111">
        <v>7</v>
      </c>
      <c r="L1470" s="111" t="s">
        <v>94</v>
      </c>
      <c r="M1470">
        <v>183</v>
      </c>
      <c r="N1470">
        <v>1</v>
      </c>
      <c r="O1470">
        <v>183</v>
      </c>
      <c r="P1470" t="s">
        <v>831</v>
      </c>
      <c r="Q1470" s="111">
        <f>+VLOOKUP(I1470,'Selectable Table'!AB:AC,2,0)</f>
        <v>0</v>
      </c>
    </row>
    <row r="1471" spans="1:17" x14ac:dyDescent="0.25">
      <c r="A1471" s="111" t="str">
        <f>+VLOOKUP(C1471,'Selectable Table'!D:EB,2,0)</f>
        <v>ELI LILLY</v>
      </c>
      <c r="B1471" t="s">
        <v>275</v>
      </c>
      <c r="C1471" t="s">
        <v>265</v>
      </c>
      <c r="D1471" t="s">
        <v>832</v>
      </c>
      <c r="E1471" t="s">
        <v>93</v>
      </c>
      <c r="F1471" s="111">
        <f>+VLOOKUP(C1471,'Selectable Table'!O:P,2,0)</f>
        <v>40700</v>
      </c>
      <c r="G1471" s="111" t="str">
        <f>+VLOOKUP(F1471,'Selectable Table'!P:Q,2,0)</f>
        <v>Revenues - Third Parties</v>
      </c>
      <c r="I1471" t="s">
        <v>847</v>
      </c>
      <c r="J1471" s="111">
        <v>2026</v>
      </c>
      <c r="K1471" s="111">
        <v>7</v>
      </c>
      <c r="L1471" s="111" t="s">
        <v>94</v>
      </c>
      <c r="M1471">
        <v>70</v>
      </c>
      <c r="N1471">
        <v>1</v>
      </c>
      <c r="O1471">
        <v>70</v>
      </c>
      <c r="P1471" t="s">
        <v>831</v>
      </c>
      <c r="Q1471" s="111">
        <f>+VLOOKUP(I1471,'Selectable Table'!AB:AC,2,0)</f>
        <v>0</v>
      </c>
    </row>
    <row r="1472" spans="1:17" x14ac:dyDescent="0.25">
      <c r="A1472" s="111" t="str">
        <f>+VLOOKUP(C1472,'Selectable Table'!D:EB,2,0)</f>
        <v>ELI LILLY</v>
      </c>
      <c r="B1472" t="s">
        <v>855</v>
      </c>
      <c r="C1472" t="s">
        <v>265</v>
      </c>
      <c r="D1472" t="s">
        <v>832</v>
      </c>
      <c r="E1472" t="s">
        <v>104</v>
      </c>
      <c r="F1472" s="111">
        <f>+VLOOKUP(C1472,'Selectable Table'!O:P,2,0)</f>
        <v>40700</v>
      </c>
      <c r="G1472" s="111" t="str">
        <f>+VLOOKUP(F1472,'Selectable Table'!P:Q,2,0)</f>
        <v>Revenues - Third Parties</v>
      </c>
      <c r="I1472" t="s">
        <v>245</v>
      </c>
      <c r="J1472" s="111">
        <v>2026</v>
      </c>
      <c r="K1472" s="111">
        <v>7</v>
      </c>
      <c r="L1472" s="111" t="s">
        <v>94</v>
      </c>
      <c r="M1472">
        <v>22</v>
      </c>
      <c r="N1472">
        <v>1</v>
      </c>
      <c r="O1472">
        <v>22</v>
      </c>
      <c r="P1472" t="s">
        <v>831</v>
      </c>
      <c r="Q1472" s="111">
        <f>+VLOOKUP(I1472,'Selectable Table'!AB:AC,2,0)</f>
        <v>1</v>
      </c>
    </row>
    <row r="1473" spans="1:17" x14ac:dyDescent="0.25">
      <c r="A1473" s="111" t="str">
        <f>+VLOOKUP(C1473,'Selectable Table'!D:EB,2,0)</f>
        <v>ELI LILLY</v>
      </c>
      <c r="B1473" t="s">
        <v>855</v>
      </c>
      <c r="C1473" t="s">
        <v>265</v>
      </c>
      <c r="D1473" t="s">
        <v>832</v>
      </c>
      <c r="E1473" t="s">
        <v>104</v>
      </c>
      <c r="F1473" s="111">
        <f>+VLOOKUP(C1473,'Selectable Table'!O:P,2,0)</f>
        <v>40700</v>
      </c>
      <c r="G1473" s="111" t="str">
        <f>+VLOOKUP(F1473,'Selectable Table'!P:Q,2,0)</f>
        <v>Revenues - Third Parties</v>
      </c>
      <c r="I1473" t="s">
        <v>246</v>
      </c>
      <c r="J1473" s="111">
        <v>2026</v>
      </c>
      <c r="K1473" s="111">
        <v>7</v>
      </c>
      <c r="L1473" s="111" t="s">
        <v>94</v>
      </c>
      <c r="M1473">
        <v>457</v>
      </c>
      <c r="N1473">
        <v>1</v>
      </c>
      <c r="O1473">
        <v>457</v>
      </c>
      <c r="P1473" t="s">
        <v>831</v>
      </c>
      <c r="Q1473" s="111">
        <f>+VLOOKUP(I1473,'Selectable Table'!AB:AC,2,0)</f>
        <v>0</v>
      </c>
    </row>
    <row r="1474" spans="1:17" x14ac:dyDescent="0.25">
      <c r="A1474" s="111" t="str">
        <f>+VLOOKUP(C1474,'Selectable Table'!D:EB,2,0)</f>
        <v>ELI LILLY</v>
      </c>
      <c r="B1474" t="s">
        <v>855</v>
      </c>
      <c r="C1474" t="s">
        <v>265</v>
      </c>
      <c r="D1474" t="s">
        <v>832</v>
      </c>
      <c r="E1474" t="s">
        <v>104</v>
      </c>
      <c r="F1474" s="111">
        <f>+VLOOKUP(C1474,'Selectable Table'!O:P,2,0)</f>
        <v>40700</v>
      </c>
      <c r="G1474" s="111" t="str">
        <f>+VLOOKUP(F1474,'Selectable Table'!P:Q,2,0)</f>
        <v>Revenues - Third Parties</v>
      </c>
      <c r="I1474" t="s">
        <v>857</v>
      </c>
      <c r="J1474" s="111">
        <v>2026</v>
      </c>
      <c r="K1474" s="111">
        <v>7</v>
      </c>
      <c r="L1474" s="111" t="s">
        <v>94</v>
      </c>
      <c r="M1474">
        <v>13</v>
      </c>
      <c r="N1474">
        <v>1</v>
      </c>
      <c r="O1474">
        <v>13</v>
      </c>
      <c r="P1474" t="s">
        <v>831</v>
      </c>
      <c r="Q1474" s="111">
        <f>+VLOOKUP(I1474,'Selectable Table'!AB:AC,2,0)</f>
        <v>0</v>
      </c>
    </row>
    <row r="1475" spans="1:17" x14ac:dyDescent="0.25">
      <c r="A1475" s="111" t="str">
        <f>+VLOOKUP(C1475,'Selectable Table'!D:EB,2,0)</f>
        <v>ELI LILLY</v>
      </c>
      <c r="B1475" t="s">
        <v>855</v>
      </c>
      <c r="C1475" t="s">
        <v>265</v>
      </c>
      <c r="D1475" t="s">
        <v>832</v>
      </c>
      <c r="E1475" t="s">
        <v>104</v>
      </c>
      <c r="F1475" s="111">
        <f>+VLOOKUP(C1475,'Selectable Table'!O:P,2,0)</f>
        <v>40700</v>
      </c>
      <c r="G1475" s="111" t="str">
        <f>+VLOOKUP(F1475,'Selectable Table'!P:Q,2,0)</f>
        <v>Revenues - Third Parties</v>
      </c>
      <c r="I1475" t="s">
        <v>120</v>
      </c>
      <c r="J1475" s="111">
        <v>2026</v>
      </c>
      <c r="K1475" s="111">
        <v>7</v>
      </c>
      <c r="L1475" s="111" t="s">
        <v>94</v>
      </c>
      <c r="M1475">
        <v>174</v>
      </c>
      <c r="N1475">
        <v>1</v>
      </c>
      <c r="O1475">
        <v>174</v>
      </c>
      <c r="P1475" t="s">
        <v>831</v>
      </c>
      <c r="Q1475" s="111">
        <f>+VLOOKUP(I1475,'Selectable Table'!AB:AC,2,0)</f>
        <v>0</v>
      </c>
    </row>
    <row r="1476" spans="1:17" x14ac:dyDescent="0.25">
      <c r="A1476" s="111" t="str">
        <f>+VLOOKUP(C1476,'Selectable Table'!D:EB,2,0)</f>
        <v>ELI LILLY</v>
      </c>
      <c r="B1476" t="s">
        <v>856</v>
      </c>
      <c r="C1476" t="s">
        <v>265</v>
      </c>
      <c r="D1476" t="s">
        <v>832</v>
      </c>
      <c r="E1476" t="s">
        <v>104</v>
      </c>
      <c r="F1476" s="111">
        <f>+VLOOKUP(C1476,'Selectable Table'!O:P,2,0)</f>
        <v>40700</v>
      </c>
      <c r="G1476" s="111" t="str">
        <f>+VLOOKUP(F1476,'Selectable Table'!P:Q,2,0)</f>
        <v>Revenues - Third Parties</v>
      </c>
      <c r="I1476" t="s">
        <v>245</v>
      </c>
      <c r="J1476" s="111">
        <v>2026</v>
      </c>
      <c r="K1476" s="111">
        <v>7</v>
      </c>
      <c r="L1476" s="111" t="s">
        <v>94</v>
      </c>
      <c r="M1476">
        <v>44</v>
      </c>
      <c r="N1476">
        <v>1</v>
      </c>
      <c r="O1476">
        <v>44</v>
      </c>
      <c r="P1476" t="s">
        <v>831</v>
      </c>
      <c r="Q1476" s="111">
        <f>+VLOOKUP(I1476,'Selectable Table'!AB:AC,2,0)</f>
        <v>1</v>
      </c>
    </row>
    <row r="1477" spans="1:17" x14ac:dyDescent="0.25">
      <c r="A1477" s="111" t="str">
        <f>+VLOOKUP(C1477,'Selectable Table'!D:EB,2,0)</f>
        <v>ELI LILLY</v>
      </c>
      <c r="B1477" t="s">
        <v>856</v>
      </c>
      <c r="C1477" t="s">
        <v>265</v>
      </c>
      <c r="D1477" t="s">
        <v>832</v>
      </c>
      <c r="E1477" t="s">
        <v>104</v>
      </c>
      <c r="F1477" s="111">
        <f>+VLOOKUP(C1477,'Selectable Table'!O:P,2,0)</f>
        <v>40700</v>
      </c>
      <c r="G1477" s="111" t="str">
        <f>+VLOOKUP(F1477,'Selectable Table'!P:Q,2,0)</f>
        <v>Revenues - Third Parties</v>
      </c>
      <c r="I1477" t="s">
        <v>246</v>
      </c>
      <c r="J1477" s="111">
        <v>2026</v>
      </c>
      <c r="K1477" s="111">
        <v>7</v>
      </c>
      <c r="L1477" s="111" t="s">
        <v>94</v>
      </c>
      <c r="M1477">
        <v>457</v>
      </c>
      <c r="N1477">
        <v>1</v>
      </c>
      <c r="O1477">
        <v>457</v>
      </c>
      <c r="P1477" t="s">
        <v>831</v>
      </c>
      <c r="Q1477" s="111">
        <f>+VLOOKUP(I1477,'Selectable Table'!AB:AC,2,0)</f>
        <v>0</v>
      </c>
    </row>
    <row r="1478" spans="1:17" x14ac:dyDescent="0.25">
      <c r="A1478" s="111" t="str">
        <f>+VLOOKUP(C1478,'Selectable Table'!D:EB,2,0)</f>
        <v>ELI LILLY</v>
      </c>
      <c r="B1478" t="s">
        <v>342</v>
      </c>
      <c r="C1478" t="s">
        <v>265</v>
      </c>
      <c r="D1478" t="s">
        <v>832</v>
      </c>
      <c r="E1478" t="s">
        <v>104</v>
      </c>
      <c r="F1478" s="111">
        <f>+VLOOKUP(C1478,'Selectable Table'!O:P,2,0)</f>
        <v>40700</v>
      </c>
      <c r="G1478" s="111" t="str">
        <f>+VLOOKUP(F1478,'Selectable Table'!P:Q,2,0)</f>
        <v>Revenues - Third Parties</v>
      </c>
      <c r="I1478" t="s">
        <v>245</v>
      </c>
      <c r="J1478" s="111">
        <v>2026</v>
      </c>
      <c r="K1478" s="111">
        <v>7</v>
      </c>
      <c r="L1478" s="111" t="s">
        <v>94</v>
      </c>
      <c r="M1478">
        <v>218</v>
      </c>
      <c r="N1478">
        <v>1</v>
      </c>
      <c r="O1478">
        <v>218</v>
      </c>
      <c r="P1478" t="s">
        <v>831</v>
      </c>
      <c r="Q1478" s="111">
        <f>+VLOOKUP(I1478,'Selectable Table'!AB:AC,2,0)</f>
        <v>1</v>
      </c>
    </row>
    <row r="1479" spans="1:17" x14ac:dyDescent="0.25">
      <c r="A1479" s="111" t="str">
        <f>+VLOOKUP(C1479,'Selectable Table'!D:EB,2,0)</f>
        <v>ELI LILLY</v>
      </c>
      <c r="B1479" t="s">
        <v>342</v>
      </c>
      <c r="C1479" t="s">
        <v>265</v>
      </c>
      <c r="D1479" t="s">
        <v>832</v>
      </c>
      <c r="E1479" t="s">
        <v>104</v>
      </c>
      <c r="F1479" s="111">
        <f>+VLOOKUP(C1479,'Selectable Table'!O:P,2,0)</f>
        <v>40700</v>
      </c>
      <c r="G1479" s="111" t="str">
        <f>+VLOOKUP(F1479,'Selectable Table'!P:Q,2,0)</f>
        <v>Revenues - Third Parties</v>
      </c>
      <c r="I1479" t="s">
        <v>246</v>
      </c>
      <c r="J1479" s="111">
        <v>2026</v>
      </c>
      <c r="K1479" s="111">
        <v>7</v>
      </c>
      <c r="L1479" s="111" t="s">
        <v>94</v>
      </c>
      <c r="M1479">
        <v>914</v>
      </c>
      <c r="N1479">
        <v>1</v>
      </c>
      <c r="O1479">
        <v>914</v>
      </c>
      <c r="P1479" t="s">
        <v>831</v>
      </c>
      <c r="Q1479" s="111">
        <f>+VLOOKUP(I1479,'Selectable Table'!AB:AC,2,0)</f>
        <v>0</v>
      </c>
    </row>
    <row r="1480" spans="1:17" x14ac:dyDescent="0.25">
      <c r="A1480" s="111" t="str">
        <f>+VLOOKUP(C1480,'Selectable Table'!D:EB,2,0)</f>
        <v>ELI LILLY</v>
      </c>
      <c r="B1480" t="s">
        <v>342</v>
      </c>
      <c r="C1480" t="s">
        <v>265</v>
      </c>
      <c r="D1480" t="s">
        <v>832</v>
      </c>
      <c r="E1480" t="s">
        <v>102</v>
      </c>
      <c r="F1480" s="111">
        <f>+VLOOKUP(C1480,'Selectable Table'!O:P,2,0)</f>
        <v>40700</v>
      </c>
      <c r="G1480" s="111" t="str">
        <f>+VLOOKUP(F1480,'Selectable Table'!P:Q,2,0)</f>
        <v>Revenues - Third Parties</v>
      </c>
      <c r="I1480" t="s">
        <v>125</v>
      </c>
      <c r="J1480" s="111">
        <v>2026</v>
      </c>
      <c r="K1480" s="111">
        <v>7</v>
      </c>
      <c r="L1480" s="111" t="s">
        <v>94</v>
      </c>
      <c r="M1480">
        <v>554</v>
      </c>
      <c r="N1480">
        <v>1</v>
      </c>
      <c r="O1480">
        <v>554</v>
      </c>
      <c r="P1480" t="s">
        <v>831</v>
      </c>
      <c r="Q1480" s="111">
        <f>+VLOOKUP(I1480,'Selectable Table'!AB:AC,2,0)</f>
        <v>1</v>
      </c>
    </row>
    <row r="1481" spans="1:17" x14ac:dyDescent="0.25">
      <c r="A1481" s="111" t="str">
        <f>+VLOOKUP(C1481,'Selectable Table'!D:EB,2,0)</f>
        <v>ELI LILLY</v>
      </c>
      <c r="B1481" t="s">
        <v>342</v>
      </c>
      <c r="C1481" t="s">
        <v>265</v>
      </c>
      <c r="D1481" t="s">
        <v>832</v>
      </c>
      <c r="E1481" t="s">
        <v>102</v>
      </c>
      <c r="F1481" s="111">
        <f>+VLOOKUP(C1481,'Selectable Table'!O:P,2,0)</f>
        <v>40700</v>
      </c>
      <c r="G1481" s="111" t="str">
        <f>+VLOOKUP(F1481,'Selectable Table'!P:Q,2,0)</f>
        <v>Revenues - Third Parties</v>
      </c>
      <c r="I1481" t="s">
        <v>186</v>
      </c>
      <c r="J1481" s="111">
        <v>2026</v>
      </c>
      <c r="K1481" s="111">
        <v>7</v>
      </c>
      <c r="L1481" s="111" t="s">
        <v>94</v>
      </c>
      <c r="M1481">
        <v>1957</v>
      </c>
      <c r="N1481">
        <v>1</v>
      </c>
      <c r="O1481">
        <v>1957</v>
      </c>
      <c r="P1481" t="s">
        <v>831</v>
      </c>
      <c r="Q1481" s="111">
        <f>+VLOOKUP(I1481,'Selectable Table'!AB:AC,2,0)</f>
        <v>1</v>
      </c>
    </row>
    <row r="1482" spans="1:17" x14ac:dyDescent="0.25">
      <c r="A1482" s="111" t="str">
        <f>+VLOOKUP(C1482,'Selectable Table'!D:EB,2,0)</f>
        <v>ELI LILLY</v>
      </c>
      <c r="B1482" t="s">
        <v>342</v>
      </c>
      <c r="C1482" t="s">
        <v>265</v>
      </c>
      <c r="D1482" t="s">
        <v>832</v>
      </c>
      <c r="E1482" t="s">
        <v>104</v>
      </c>
      <c r="F1482" s="111">
        <f>+VLOOKUP(C1482,'Selectable Table'!O:P,2,0)</f>
        <v>40700</v>
      </c>
      <c r="G1482" s="111" t="str">
        <f>+VLOOKUP(F1482,'Selectable Table'!P:Q,2,0)</f>
        <v>Revenues - Third Parties</v>
      </c>
      <c r="I1482" t="s">
        <v>120</v>
      </c>
      <c r="J1482" s="111">
        <v>2026</v>
      </c>
      <c r="K1482" s="111">
        <v>7</v>
      </c>
      <c r="L1482" s="111" t="s">
        <v>94</v>
      </c>
      <c r="M1482">
        <v>174</v>
      </c>
      <c r="N1482">
        <v>1</v>
      </c>
      <c r="O1482">
        <v>174</v>
      </c>
      <c r="P1482" t="s">
        <v>831</v>
      </c>
      <c r="Q1482" s="111">
        <f>+VLOOKUP(I1482,'Selectable Table'!AB:AC,2,0)</f>
        <v>0</v>
      </c>
    </row>
    <row r="1483" spans="1:17" x14ac:dyDescent="0.25">
      <c r="A1483" s="111" t="str">
        <f>+VLOOKUP(C1483,'Selectable Table'!D:EB,2,0)</f>
        <v>ELI LILLY</v>
      </c>
      <c r="B1483" t="s">
        <v>859</v>
      </c>
      <c r="C1483" t="s">
        <v>265</v>
      </c>
      <c r="D1483" t="s">
        <v>832</v>
      </c>
      <c r="E1483" t="s">
        <v>104</v>
      </c>
      <c r="F1483" s="111">
        <f>+VLOOKUP(C1483,'Selectable Table'!O:P,2,0)</f>
        <v>40700</v>
      </c>
      <c r="G1483" s="111" t="str">
        <f>+VLOOKUP(F1483,'Selectable Table'!P:Q,2,0)</f>
        <v>Revenues - Third Parties</v>
      </c>
      <c r="I1483" t="s">
        <v>245</v>
      </c>
      <c r="J1483" s="111">
        <v>2026</v>
      </c>
      <c r="K1483" s="111">
        <v>7</v>
      </c>
      <c r="L1483" s="111" t="s">
        <v>94</v>
      </c>
      <c r="M1483">
        <v>22</v>
      </c>
      <c r="N1483">
        <v>1</v>
      </c>
      <c r="O1483">
        <v>22</v>
      </c>
      <c r="P1483" t="s">
        <v>831</v>
      </c>
      <c r="Q1483" s="111">
        <f>+VLOOKUP(I1483,'Selectable Table'!AB:AC,2,0)</f>
        <v>1</v>
      </c>
    </row>
    <row r="1484" spans="1:17" x14ac:dyDescent="0.25">
      <c r="A1484" s="111" t="str">
        <f>+VLOOKUP(C1484,'Selectable Table'!D:EB,2,0)</f>
        <v>ELI LILLY</v>
      </c>
      <c r="B1484" t="s">
        <v>859</v>
      </c>
      <c r="C1484" t="s">
        <v>265</v>
      </c>
      <c r="D1484" t="s">
        <v>832</v>
      </c>
      <c r="E1484" t="s">
        <v>104</v>
      </c>
      <c r="F1484" s="111">
        <f>+VLOOKUP(C1484,'Selectable Table'!O:P,2,0)</f>
        <v>40700</v>
      </c>
      <c r="G1484" s="111" t="str">
        <f>+VLOOKUP(F1484,'Selectable Table'!P:Q,2,0)</f>
        <v>Revenues - Third Parties</v>
      </c>
      <c r="I1484" t="s">
        <v>246</v>
      </c>
      <c r="J1484" s="111">
        <v>2026</v>
      </c>
      <c r="K1484" s="111">
        <v>7</v>
      </c>
      <c r="L1484" s="111" t="s">
        <v>94</v>
      </c>
      <c r="M1484">
        <v>457</v>
      </c>
      <c r="N1484">
        <v>1</v>
      </c>
      <c r="O1484">
        <v>457</v>
      </c>
      <c r="P1484" t="s">
        <v>831</v>
      </c>
      <c r="Q1484" s="111">
        <f>+VLOOKUP(I1484,'Selectable Table'!AB:AC,2,0)</f>
        <v>0</v>
      </c>
    </row>
    <row r="1485" spans="1:17" x14ac:dyDescent="0.25">
      <c r="A1485" s="111" t="str">
        <f>+VLOOKUP(C1485,'Selectable Table'!D:EB,2,0)</f>
        <v>ELI LILLY</v>
      </c>
      <c r="B1485" t="s">
        <v>277</v>
      </c>
      <c r="C1485" t="s">
        <v>265</v>
      </c>
      <c r="D1485" t="s">
        <v>832</v>
      </c>
      <c r="E1485" t="s">
        <v>93</v>
      </c>
      <c r="F1485" s="111">
        <f>+VLOOKUP(C1485,'Selectable Table'!O:P,2,0)</f>
        <v>40700</v>
      </c>
      <c r="G1485" s="111" t="str">
        <f>+VLOOKUP(F1485,'Selectable Table'!P:Q,2,0)</f>
        <v>Revenues - Third Parties</v>
      </c>
      <c r="I1485" t="s">
        <v>849</v>
      </c>
      <c r="J1485" s="111">
        <v>2026</v>
      </c>
      <c r="K1485" s="111">
        <v>7</v>
      </c>
      <c r="L1485" s="111" t="s">
        <v>94</v>
      </c>
      <c r="M1485">
        <v>200</v>
      </c>
      <c r="N1485">
        <v>1</v>
      </c>
      <c r="O1485">
        <v>200</v>
      </c>
      <c r="P1485" t="s">
        <v>831</v>
      </c>
      <c r="Q1485" s="111">
        <f>+VLOOKUP(I1485,'Selectable Table'!AB:AC,2,0)</f>
        <v>0</v>
      </c>
    </row>
    <row r="1486" spans="1:17" x14ac:dyDescent="0.25">
      <c r="A1486" s="111" t="str">
        <f>+VLOOKUP(C1486,'Selectable Table'!D:EB,2,0)</f>
        <v>ELI LILLY</v>
      </c>
      <c r="B1486" t="s">
        <v>277</v>
      </c>
      <c r="C1486" t="s">
        <v>265</v>
      </c>
      <c r="D1486" t="s">
        <v>832</v>
      </c>
      <c r="E1486" t="s">
        <v>93</v>
      </c>
      <c r="F1486" s="111">
        <f>+VLOOKUP(C1486,'Selectable Table'!O:P,2,0)</f>
        <v>40700</v>
      </c>
      <c r="G1486" s="111" t="str">
        <f>+VLOOKUP(F1486,'Selectable Table'!P:Q,2,0)</f>
        <v>Revenues - Third Parties</v>
      </c>
      <c r="I1486" t="s">
        <v>846</v>
      </c>
      <c r="J1486" s="111">
        <v>2026</v>
      </c>
      <c r="K1486" s="111">
        <v>7</v>
      </c>
      <c r="L1486" s="111" t="s">
        <v>94</v>
      </c>
      <c r="M1486">
        <v>4613</v>
      </c>
      <c r="N1486">
        <v>1</v>
      </c>
      <c r="O1486">
        <v>4613</v>
      </c>
      <c r="P1486" t="s">
        <v>831</v>
      </c>
      <c r="Q1486" s="111">
        <f>+VLOOKUP(I1486,'Selectable Table'!AB:AC,2,0)</f>
        <v>1</v>
      </c>
    </row>
    <row r="1487" spans="1:17" x14ac:dyDescent="0.25">
      <c r="A1487" s="111" t="str">
        <f>+VLOOKUP(C1487,'Selectable Table'!D:EB,2,0)</f>
        <v>ELI LILLY</v>
      </c>
      <c r="B1487" t="s">
        <v>277</v>
      </c>
      <c r="C1487" t="s">
        <v>265</v>
      </c>
      <c r="D1487" t="s">
        <v>832</v>
      </c>
      <c r="E1487" t="s">
        <v>93</v>
      </c>
      <c r="F1487" s="111">
        <f>+VLOOKUP(C1487,'Selectable Table'!O:P,2,0)</f>
        <v>40700</v>
      </c>
      <c r="G1487" s="111" t="str">
        <f>+VLOOKUP(F1487,'Selectable Table'!P:Q,2,0)</f>
        <v>Revenues - Third Parties</v>
      </c>
      <c r="I1487" t="s">
        <v>840</v>
      </c>
      <c r="J1487" s="111">
        <v>2026</v>
      </c>
      <c r="K1487" s="111">
        <v>7</v>
      </c>
      <c r="L1487" s="111" t="s">
        <v>94</v>
      </c>
      <c r="M1487">
        <v>609</v>
      </c>
      <c r="N1487">
        <v>1</v>
      </c>
      <c r="O1487">
        <v>609</v>
      </c>
      <c r="P1487" t="s">
        <v>831</v>
      </c>
      <c r="Q1487" s="111">
        <f>+VLOOKUP(I1487,'Selectable Table'!AB:AC,2,0)</f>
        <v>0</v>
      </c>
    </row>
    <row r="1488" spans="1:17" x14ac:dyDescent="0.25">
      <c r="A1488" s="111" t="str">
        <f>+VLOOKUP(C1488,'Selectable Table'!D:EB,2,0)</f>
        <v>ELI LILLY</v>
      </c>
      <c r="B1488" t="s">
        <v>277</v>
      </c>
      <c r="C1488" t="s">
        <v>265</v>
      </c>
      <c r="D1488" t="s">
        <v>832</v>
      </c>
      <c r="E1488" t="s">
        <v>104</v>
      </c>
      <c r="F1488" s="111">
        <f>+VLOOKUP(C1488,'Selectable Table'!O:P,2,0)</f>
        <v>40700</v>
      </c>
      <c r="G1488" s="111" t="str">
        <f>+VLOOKUP(F1488,'Selectable Table'!P:Q,2,0)</f>
        <v>Revenues - Third Parties</v>
      </c>
      <c r="I1488" t="s">
        <v>245</v>
      </c>
      <c r="J1488" s="111">
        <v>2026</v>
      </c>
      <c r="K1488" s="111">
        <v>7</v>
      </c>
      <c r="L1488" s="111" t="s">
        <v>94</v>
      </c>
      <c r="M1488">
        <v>305</v>
      </c>
      <c r="N1488">
        <v>1</v>
      </c>
      <c r="O1488">
        <v>305</v>
      </c>
      <c r="P1488" t="s">
        <v>831</v>
      </c>
      <c r="Q1488" s="111">
        <f>+VLOOKUP(I1488,'Selectable Table'!AB:AC,2,0)</f>
        <v>1</v>
      </c>
    </row>
    <row r="1489" spans="1:17" x14ac:dyDescent="0.25">
      <c r="A1489" s="111" t="str">
        <f>+VLOOKUP(C1489,'Selectable Table'!D:EB,2,0)</f>
        <v>ELI LILLY</v>
      </c>
      <c r="B1489" t="s">
        <v>277</v>
      </c>
      <c r="C1489" t="s">
        <v>265</v>
      </c>
      <c r="D1489" t="s">
        <v>832</v>
      </c>
      <c r="E1489" t="s">
        <v>104</v>
      </c>
      <c r="F1489" s="111">
        <f>+VLOOKUP(C1489,'Selectable Table'!O:P,2,0)</f>
        <v>40700</v>
      </c>
      <c r="G1489" s="111" t="str">
        <f>+VLOOKUP(F1489,'Selectable Table'!P:Q,2,0)</f>
        <v>Revenues - Third Parties</v>
      </c>
      <c r="I1489" t="s">
        <v>246</v>
      </c>
      <c r="J1489" s="111">
        <v>2026</v>
      </c>
      <c r="K1489" s="111">
        <v>7</v>
      </c>
      <c r="L1489" s="111" t="s">
        <v>94</v>
      </c>
      <c r="M1489">
        <v>457</v>
      </c>
      <c r="N1489">
        <v>1</v>
      </c>
      <c r="O1489">
        <v>457</v>
      </c>
      <c r="P1489" t="s">
        <v>831</v>
      </c>
      <c r="Q1489" s="111">
        <f>+VLOOKUP(I1489,'Selectable Table'!AB:AC,2,0)</f>
        <v>0</v>
      </c>
    </row>
    <row r="1490" spans="1:17" x14ac:dyDescent="0.25">
      <c r="A1490" s="111" t="str">
        <f>+VLOOKUP(C1490,'Selectable Table'!D:EB,2,0)</f>
        <v>ELI LILLY</v>
      </c>
      <c r="B1490" t="s">
        <v>277</v>
      </c>
      <c r="C1490" t="s">
        <v>265</v>
      </c>
      <c r="D1490" t="s">
        <v>832</v>
      </c>
      <c r="E1490" t="s">
        <v>102</v>
      </c>
      <c r="F1490" s="111">
        <f>+VLOOKUP(C1490,'Selectable Table'!O:P,2,0)</f>
        <v>40700</v>
      </c>
      <c r="G1490" s="111" t="str">
        <f>+VLOOKUP(F1490,'Selectable Table'!P:Q,2,0)</f>
        <v>Revenues - Third Parties</v>
      </c>
      <c r="I1490" t="s">
        <v>125</v>
      </c>
      <c r="J1490" s="111">
        <v>2026</v>
      </c>
      <c r="K1490" s="111">
        <v>7</v>
      </c>
      <c r="L1490" s="111" t="s">
        <v>94</v>
      </c>
      <c r="M1490">
        <v>1395</v>
      </c>
      <c r="N1490">
        <v>1</v>
      </c>
      <c r="O1490">
        <v>1395</v>
      </c>
      <c r="P1490" t="s">
        <v>831</v>
      </c>
      <c r="Q1490" s="111">
        <f>+VLOOKUP(I1490,'Selectable Table'!AB:AC,2,0)</f>
        <v>1</v>
      </c>
    </row>
    <row r="1491" spans="1:17" x14ac:dyDescent="0.25">
      <c r="A1491" s="111" t="str">
        <f>+VLOOKUP(C1491,'Selectable Table'!D:EB,2,0)</f>
        <v>ELI LILLY</v>
      </c>
      <c r="B1491" t="s">
        <v>277</v>
      </c>
      <c r="C1491" t="s">
        <v>265</v>
      </c>
      <c r="D1491" t="s">
        <v>832</v>
      </c>
      <c r="E1491" t="s">
        <v>102</v>
      </c>
      <c r="F1491" s="111">
        <f>+VLOOKUP(C1491,'Selectable Table'!O:P,2,0)</f>
        <v>40700</v>
      </c>
      <c r="G1491" s="111" t="str">
        <f>+VLOOKUP(F1491,'Selectable Table'!P:Q,2,0)</f>
        <v>Revenues - Third Parties</v>
      </c>
      <c r="I1491" t="s">
        <v>186</v>
      </c>
      <c r="J1491" s="111">
        <v>2026</v>
      </c>
      <c r="K1491" s="111">
        <v>7</v>
      </c>
      <c r="L1491" s="111" t="s">
        <v>94</v>
      </c>
      <c r="M1491">
        <v>225779</v>
      </c>
      <c r="N1491">
        <v>1</v>
      </c>
      <c r="O1491">
        <v>225779</v>
      </c>
      <c r="P1491" t="s">
        <v>831</v>
      </c>
      <c r="Q1491" s="111">
        <f>+VLOOKUP(I1491,'Selectable Table'!AB:AC,2,0)</f>
        <v>1</v>
      </c>
    </row>
    <row r="1492" spans="1:17" x14ac:dyDescent="0.25">
      <c r="A1492" s="111" t="str">
        <f>+VLOOKUP(C1492,'Selectable Table'!D:EB,2,0)</f>
        <v>ELI LILLY</v>
      </c>
      <c r="B1492" t="s">
        <v>277</v>
      </c>
      <c r="C1492" t="s">
        <v>265</v>
      </c>
      <c r="D1492" t="s">
        <v>832</v>
      </c>
      <c r="E1492" t="s">
        <v>93</v>
      </c>
      <c r="F1492" s="111">
        <f>+VLOOKUP(C1492,'Selectable Table'!O:P,2,0)</f>
        <v>40700</v>
      </c>
      <c r="G1492" s="111" t="str">
        <f>+VLOOKUP(F1492,'Selectable Table'!P:Q,2,0)</f>
        <v>Revenues - Third Parties</v>
      </c>
      <c r="I1492" t="s">
        <v>169</v>
      </c>
      <c r="J1492" s="111">
        <v>2026</v>
      </c>
      <c r="K1492" s="111">
        <v>7</v>
      </c>
      <c r="L1492" s="111" t="s">
        <v>94</v>
      </c>
      <c r="M1492">
        <v>17636</v>
      </c>
      <c r="N1492">
        <v>1</v>
      </c>
      <c r="O1492">
        <v>17636</v>
      </c>
      <c r="P1492" t="s">
        <v>831</v>
      </c>
      <c r="Q1492" s="111">
        <f>+VLOOKUP(I1492,'Selectable Table'!AB:AC,2,0)</f>
        <v>0</v>
      </c>
    </row>
    <row r="1493" spans="1:17" x14ac:dyDescent="0.25">
      <c r="A1493" s="111" t="str">
        <f>+VLOOKUP(C1493,'Selectable Table'!D:EB,2,0)</f>
        <v>ELI LILLY</v>
      </c>
      <c r="B1493" t="s">
        <v>277</v>
      </c>
      <c r="C1493" t="s">
        <v>265</v>
      </c>
      <c r="D1493" t="s">
        <v>832</v>
      </c>
      <c r="E1493" t="s">
        <v>101</v>
      </c>
      <c r="F1493" s="111">
        <f>+VLOOKUP(C1493,'Selectable Table'!O:P,2,0)</f>
        <v>40700</v>
      </c>
      <c r="G1493" s="111" t="str">
        <f>+VLOOKUP(F1493,'Selectable Table'!P:Q,2,0)</f>
        <v>Revenues - Third Parties</v>
      </c>
      <c r="I1493" t="s">
        <v>269</v>
      </c>
      <c r="J1493" s="111">
        <v>2026</v>
      </c>
      <c r="K1493" s="111">
        <v>7</v>
      </c>
      <c r="L1493" s="111" t="s">
        <v>94</v>
      </c>
      <c r="M1493">
        <v>23460</v>
      </c>
      <c r="N1493">
        <v>1</v>
      </c>
      <c r="O1493">
        <v>23460</v>
      </c>
      <c r="P1493" t="s">
        <v>831</v>
      </c>
      <c r="Q1493" s="111">
        <f>+VLOOKUP(I1493,'Selectable Table'!AB:AC,2,0)</f>
        <v>1</v>
      </c>
    </row>
    <row r="1494" spans="1:17" x14ac:dyDescent="0.25">
      <c r="A1494" s="111" t="str">
        <f>+VLOOKUP(C1494,'Selectable Table'!D:EB,2,0)</f>
        <v>ELI LILLY</v>
      </c>
      <c r="B1494" t="s">
        <v>277</v>
      </c>
      <c r="C1494" t="s">
        <v>265</v>
      </c>
      <c r="D1494" t="s">
        <v>832</v>
      </c>
      <c r="E1494" t="s">
        <v>93</v>
      </c>
      <c r="F1494" s="111">
        <f>+VLOOKUP(C1494,'Selectable Table'!O:P,2,0)</f>
        <v>40700</v>
      </c>
      <c r="G1494" s="111" t="str">
        <f>+VLOOKUP(F1494,'Selectable Table'!P:Q,2,0)</f>
        <v>Revenues - Third Parties</v>
      </c>
      <c r="I1494" t="s">
        <v>861</v>
      </c>
      <c r="J1494" s="111">
        <v>2026</v>
      </c>
      <c r="K1494" s="111">
        <v>7</v>
      </c>
      <c r="L1494" s="111" t="s">
        <v>94</v>
      </c>
      <c r="M1494">
        <v>383</v>
      </c>
      <c r="N1494">
        <v>1</v>
      </c>
      <c r="O1494">
        <v>383</v>
      </c>
      <c r="P1494" t="s">
        <v>831</v>
      </c>
      <c r="Q1494" s="111">
        <f>+VLOOKUP(I1494,'Selectable Table'!AB:AC,2,0)</f>
        <v>0</v>
      </c>
    </row>
    <row r="1495" spans="1:17" x14ac:dyDescent="0.25">
      <c r="A1495" s="111" t="str">
        <f>+VLOOKUP(C1495,'Selectable Table'!D:EB,2,0)</f>
        <v>ELI LILLY</v>
      </c>
      <c r="B1495" t="s">
        <v>277</v>
      </c>
      <c r="C1495" t="s">
        <v>265</v>
      </c>
      <c r="D1495" t="s">
        <v>832</v>
      </c>
      <c r="E1495" t="s">
        <v>93</v>
      </c>
      <c r="F1495" s="111">
        <f>+VLOOKUP(C1495,'Selectable Table'!O:P,2,0)</f>
        <v>40700</v>
      </c>
      <c r="G1495" s="111" t="str">
        <f>+VLOOKUP(F1495,'Selectable Table'!P:Q,2,0)</f>
        <v>Revenues - Third Parties</v>
      </c>
      <c r="I1495" t="s">
        <v>862</v>
      </c>
      <c r="J1495" s="111">
        <v>2026</v>
      </c>
      <c r="K1495" s="111">
        <v>7</v>
      </c>
      <c r="L1495" s="111" t="s">
        <v>94</v>
      </c>
      <c r="M1495">
        <v>1206</v>
      </c>
      <c r="N1495">
        <v>1</v>
      </c>
      <c r="O1495">
        <v>1206</v>
      </c>
      <c r="P1495" t="s">
        <v>831</v>
      </c>
      <c r="Q1495" s="111">
        <f>+VLOOKUP(I1495,'Selectable Table'!AB:AC,2,0)</f>
        <v>0</v>
      </c>
    </row>
    <row r="1496" spans="1:17" x14ac:dyDescent="0.25">
      <c r="A1496" s="111" t="str">
        <f>+VLOOKUP(C1496,'Selectable Table'!D:EB,2,0)</f>
        <v>ELI LILLY</v>
      </c>
      <c r="B1496" t="s">
        <v>277</v>
      </c>
      <c r="C1496" t="s">
        <v>265</v>
      </c>
      <c r="D1496" t="s">
        <v>832</v>
      </c>
      <c r="E1496" t="s">
        <v>93</v>
      </c>
      <c r="F1496" s="111">
        <f>+VLOOKUP(C1496,'Selectable Table'!O:P,2,0)</f>
        <v>40700</v>
      </c>
      <c r="G1496" s="111" t="str">
        <f>+VLOOKUP(F1496,'Selectable Table'!P:Q,2,0)</f>
        <v>Revenues - Third Parties</v>
      </c>
      <c r="I1496" t="s">
        <v>847</v>
      </c>
      <c r="J1496" s="111">
        <v>2026</v>
      </c>
      <c r="K1496" s="111">
        <v>7</v>
      </c>
      <c r="L1496" s="111" t="s">
        <v>94</v>
      </c>
      <c r="M1496">
        <v>7379</v>
      </c>
      <c r="N1496">
        <v>1</v>
      </c>
      <c r="O1496">
        <v>7379</v>
      </c>
      <c r="P1496" t="s">
        <v>831</v>
      </c>
      <c r="Q1496" s="111">
        <f>+VLOOKUP(I1496,'Selectable Table'!AB:AC,2,0)</f>
        <v>0</v>
      </c>
    </row>
    <row r="1497" spans="1:17" x14ac:dyDescent="0.25">
      <c r="A1497" s="111" t="str">
        <f>+VLOOKUP(C1497,'Selectable Table'!D:EB,2,0)</f>
        <v>ELI LILLY</v>
      </c>
      <c r="B1497" t="s">
        <v>277</v>
      </c>
      <c r="C1497" t="s">
        <v>265</v>
      </c>
      <c r="D1497" t="s">
        <v>832</v>
      </c>
      <c r="E1497" t="s">
        <v>104</v>
      </c>
      <c r="F1497" s="111">
        <f>+VLOOKUP(C1497,'Selectable Table'!O:P,2,0)</f>
        <v>40700</v>
      </c>
      <c r="G1497" s="111" t="str">
        <f>+VLOOKUP(F1497,'Selectable Table'!P:Q,2,0)</f>
        <v>Revenues - Third Parties</v>
      </c>
      <c r="I1497" t="s">
        <v>120</v>
      </c>
      <c r="J1497" s="111">
        <v>2026</v>
      </c>
      <c r="K1497" s="111">
        <v>7</v>
      </c>
      <c r="L1497" s="111" t="s">
        <v>94</v>
      </c>
      <c r="M1497">
        <v>1218</v>
      </c>
      <c r="N1497">
        <v>1</v>
      </c>
      <c r="O1497">
        <v>1218</v>
      </c>
      <c r="P1497" t="s">
        <v>831</v>
      </c>
      <c r="Q1497" s="111">
        <f>+VLOOKUP(I1497,'Selectable Table'!AB:AC,2,0)</f>
        <v>0</v>
      </c>
    </row>
    <row r="1498" spans="1:17" x14ac:dyDescent="0.25">
      <c r="A1498" s="111" t="str">
        <f>+VLOOKUP(C1498,'Selectable Table'!D:EB,2,0)</f>
        <v>ELI LILLY</v>
      </c>
      <c r="B1498" t="s">
        <v>278</v>
      </c>
      <c r="C1498" t="s">
        <v>265</v>
      </c>
      <c r="D1498" t="s">
        <v>832</v>
      </c>
      <c r="E1498" t="s">
        <v>93</v>
      </c>
      <c r="F1498" s="111">
        <f>+VLOOKUP(C1498,'Selectable Table'!O:P,2,0)</f>
        <v>40700</v>
      </c>
      <c r="G1498" s="111" t="str">
        <f>+VLOOKUP(F1498,'Selectable Table'!P:Q,2,0)</f>
        <v>Revenues - Third Parties</v>
      </c>
      <c r="I1498" t="s">
        <v>846</v>
      </c>
      <c r="J1498" s="111">
        <v>2026</v>
      </c>
      <c r="K1498" s="111">
        <v>7</v>
      </c>
      <c r="L1498" s="111" t="s">
        <v>94</v>
      </c>
      <c r="M1498">
        <v>109</v>
      </c>
      <c r="N1498">
        <v>1</v>
      </c>
      <c r="O1498">
        <v>109</v>
      </c>
      <c r="P1498" t="s">
        <v>831</v>
      </c>
      <c r="Q1498" s="111">
        <f>+VLOOKUP(I1498,'Selectable Table'!AB:AC,2,0)</f>
        <v>1</v>
      </c>
    </row>
    <row r="1499" spans="1:17" x14ac:dyDescent="0.25">
      <c r="A1499" s="111" t="str">
        <f>+VLOOKUP(C1499,'Selectable Table'!D:EB,2,0)</f>
        <v>ELI LILLY</v>
      </c>
      <c r="B1499" t="s">
        <v>278</v>
      </c>
      <c r="C1499" t="s">
        <v>265</v>
      </c>
      <c r="D1499" t="s">
        <v>832</v>
      </c>
      <c r="E1499" t="s">
        <v>104</v>
      </c>
      <c r="F1499" s="111">
        <f>+VLOOKUP(C1499,'Selectable Table'!O:P,2,0)</f>
        <v>40700</v>
      </c>
      <c r="G1499" s="111" t="str">
        <f>+VLOOKUP(F1499,'Selectable Table'!P:Q,2,0)</f>
        <v>Revenues - Third Parties</v>
      </c>
      <c r="I1499" t="s">
        <v>245</v>
      </c>
      <c r="J1499" s="111">
        <v>2026</v>
      </c>
      <c r="K1499" s="111">
        <v>7</v>
      </c>
      <c r="L1499" s="111" t="s">
        <v>94</v>
      </c>
      <c r="M1499">
        <v>413</v>
      </c>
      <c r="N1499">
        <v>1</v>
      </c>
      <c r="O1499">
        <v>413</v>
      </c>
      <c r="P1499" t="s">
        <v>831</v>
      </c>
      <c r="Q1499" s="111">
        <f>+VLOOKUP(I1499,'Selectable Table'!AB:AC,2,0)</f>
        <v>1</v>
      </c>
    </row>
    <row r="1500" spans="1:17" x14ac:dyDescent="0.25">
      <c r="A1500" s="111" t="str">
        <f>+VLOOKUP(C1500,'Selectable Table'!D:EB,2,0)</f>
        <v>ELI LILLY</v>
      </c>
      <c r="B1500" t="s">
        <v>278</v>
      </c>
      <c r="C1500" t="s">
        <v>265</v>
      </c>
      <c r="D1500" t="s">
        <v>832</v>
      </c>
      <c r="E1500" t="s">
        <v>104</v>
      </c>
      <c r="F1500" s="111">
        <f>+VLOOKUP(C1500,'Selectable Table'!O:P,2,0)</f>
        <v>40700</v>
      </c>
      <c r="G1500" s="111" t="str">
        <f>+VLOOKUP(F1500,'Selectable Table'!P:Q,2,0)</f>
        <v>Revenues - Third Parties</v>
      </c>
      <c r="I1500" t="s">
        <v>246</v>
      </c>
      <c r="J1500" s="111">
        <v>2026</v>
      </c>
      <c r="K1500" s="111">
        <v>7</v>
      </c>
      <c r="L1500" s="111" t="s">
        <v>94</v>
      </c>
      <c r="M1500">
        <v>457</v>
      </c>
      <c r="N1500">
        <v>1</v>
      </c>
      <c r="O1500">
        <v>457</v>
      </c>
      <c r="P1500" t="s">
        <v>831</v>
      </c>
      <c r="Q1500" s="111">
        <f>+VLOOKUP(I1500,'Selectable Table'!AB:AC,2,0)</f>
        <v>0</v>
      </c>
    </row>
    <row r="1501" spans="1:17" x14ac:dyDescent="0.25">
      <c r="A1501" s="111" t="str">
        <f>+VLOOKUP(C1501,'Selectable Table'!D:EB,2,0)</f>
        <v>ELI LILLY</v>
      </c>
      <c r="B1501" t="s">
        <v>278</v>
      </c>
      <c r="C1501" t="s">
        <v>265</v>
      </c>
      <c r="D1501" t="s">
        <v>832</v>
      </c>
      <c r="E1501" t="s">
        <v>102</v>
      </c>
      <c r="F1501" s="111">
        <f>+VLOOKUP(C1501,'Selectable Table'!O:P,2,0)</f>
        <v>40700</v>
      </c>
      <c r="G1501" s="111" t="str">
        <f>+VLOOKUP(F1501,'Selectable Table'!P:Q,2,0)</f>
        <v>Revenues - Third Parties</v>
      </c>
      <c r="I1501" t="s">
        <v>125</v>
      </c>
      <c r="J1501" s="111">
        <v>2026</v>
      </c>
      <c r="K1501" s="111">
        <v>7</v>
      </c>
      <c r="L1501" s="111" t="s">
        <v>94</v>
      </c>
      <c r="M1501">
        <v>852</v>
      </c>
      <c r="N1501">
        <v>1</v>
      </c>
      <c r="O1501">
        <v>852</v>
      </c>
      <c r="P1501" t="s">
        <v>831</v>
      </c>
      <c r="Q1501" s="111">
        <f>+VLOOKUP(I1501,'Selectable Table'!AB:AC,2,0)</f>
        <v>1</v>
      </c>
    </row>
    <row r="1502" spans="1:17" x14ac:dyDescent="0.25">
      <c r="A1502" s="111" t="str">
        <f>+VLOOKUP(C1502,'Selectable Table'!D:EB,2,0)</f>
        <v>ELI LILLY</v>
      </c>
      <c r="B1502" t="s">
        <v>278</v>
      </c>
      <c r="C1502" t="s">
        <v>265</v>
      </c>
      <c r="D1502" t="s">
        <v>832</v>
      </c>
      <c r="E1502" t="s">
        <v>102</v>
      </c>
      <c r="F1502" s="111">
        <f>+VLOOKUP(C1502,'Selectable Table'!O:P,2,0)</f>
        <v>40700</v>
      </c>
      <c r="G1502" s="111" t="str">
        <f>+VLOOKUP(F1502,'Selectable Table'!P:Q,2,0)</f>
        <v>Revenues - Third Parties</v>
      </c>
      <c r="I1502" t="s">
        <v>186</v>
      </c>
      <c r="J1502" s="111">
        <v>2026</v>
      </c>
      <c r="K1502" s="111">
        <v>7</v>
      </c>
      <c r="L1502" s="111" t="s">
        <v>94</v>
      </c>
      <c r="M1502">
        <v>5008</v>
      </c>
      <c r="N1502">
        <v>1</v>
      </c>
      <c r="O1502">
        <v>5008</v>
      </c>
      <c r="P1502" t="s">
        <v>831</v>
      </c>
      <c r="Q1502" s="111">
        <f>+VLOOKUP(I1502,'Selectable Table'!AB:AC,2,0)</f>
        <v>1</v>
      </c>
    </row>
    <row r="1503" spans="1:17" x14ac:dyDescent="0.25">
      <c r="A1503" s="111" t="str">
        <f>+VLOOKUP(C1503,'Selectable Table'!D:EB,2,0)</f>
        <v>ELI LILLY</v>
      </c>
      <c r="B1503" t="s">
        <v>278</v>
      </c>
      <c r="C1503" t="s">
        <v>265</v>
      </c>
      <c r="D1503" t="s">
        <v>832</v>
      </c>
      <c r="E1503" t="s">
        <v>93</v>
      </c>
      <c r="F1503" s="111">
        <f>+VLOOKUP(C1503,'Selectable Table'!O:P,2,0)</f>
        <v>40700</v>
      </c>
      <c r="G1503" s="111" t="str">
        <f>+VLOOKUP(F1503,'Selectable Table'!P:Q,2,0)</f>
        <v>Revenues - Third Parties</v>
      </c>
      <c r="I1503" t="s">
        <v>169</v>
      </c>
      <c r="J1503" s="111">
        <v>2026</v>
      </c>
      <c r="K1503" s="111">
        <v>7</v>
      </c>
      <c r="L1503" s="111" t="s">
        <v>94</v>
      </c>
      <c r="M1503">
        <v>274</v>
      </c>
      <c r="N1503">
        <v>1</v>
      </c>
      <c r="O1503">
        <v>274</v>
      </c>
      <c r="P1503" t="s">
        <v>831</v>
      </c>
      <c r="Q1503" s="111">
        <f>+VLOOKUP(I1503,'Selectable Table'!AB:AC,2,0)</f>
        <v>0</v>
      </c>
    </row>
    <row r="1504" spans="1:17" x14ac:dyDescent="0.25">
      <c r="A1504" s="111" t="str">
        <f>+VLOOKUP(C1504,'Selectable Table'!D:EB,2,0)</f>
        <v>ELI LILLY</v>
      </c>
      <c r="B1504" t="s">
        <v>278</v>
      </c>
      <c r="C1504" t="s">
        <v>265</v>
      </c>
      <c r="D1504" t="s">
        <v>832</v>
      </c>
      <c r="E1504" t="s">
        <v>93</v>
      </c>
      <c r="F1504" s="111">
        <f>+VLOOKUP(C1504,'Selectable Table'!O:P,2,0)</f>
        <v>40700</v>
      </c>
      <c r="G1504" s="111" t="str">
        <f>+VLOOKUP(F1504,'Selectable Table'!P:Q,2,0)</f>
        <v>Revenues - Third Parties</v>
      </c>
      <c r="I1504" t="s">
        <v>847</v>
      </c>
      <c r="J1504" s="111">
        <v>2026</v>
      </c>
      <c r="K1504" s="111">
        <v>7</v>
      </c>
      <c r="L1504" s="111" t="s">
        <v>94</v>
      </c>
      <c r="M1504">
        <v>174</v>
      </c>
      <c r="N1504">
        <v>1</v>
      </c>
      <c r="O1504">
        <v>174</v>
      </c>
      <c r="P1504" t="s">
        <v>831</v>
      </c>
      <c r="Q1504" s="111">
        <f>+VLOOKUP(I1504,'Selectable Table'!AB:AC,2,0)</f>
        <v>0</v>
      </c>
    </row>
    <row r="1505" spans="1:17" x14ac:dyDescent="0.25">
      <c r="A1505" s="111" t="str">
        <f>+VLOOKUP(C1505,'Selectable Table'!D:EB,2,0)</f>
        <v>ELI LILLY</v>
      </c>
      <c r="B1505" t="s">
        <v>278</v>
      </c>
      <c r="C1505" t="s">
        <v>265</v>
      </c>
      <c r="D1505" t="s">
        <v>832</v>
      </c>
      <c r="E1505" t="s">
        <v>104</v>
      </c>
      <c r="F1505" s="111">
        <f>+VLOOKUP(C1505,'Selectable Table'!O:P,2,0)</f>
        <v>40700</v>
      </c>
      <c r="G1505" s="111" t="str">
        <f>+VLOOKUP(F1505,'Selectable Table'!P:Q,2,0)</f>
        <v>Revenues - Third Parties</v>
      </c>
      <c r="I1505" t="s">
        <v>120</v>
      </c>
      <c r="J1505" s="111">
        <v>2026</v>
      </c>
      <c r="K1505" s="111">
        <v>7</v>
      </c>
      <c r="L1505" s="111" t="s">
        <v>94</v>
      </c>
      <c r="M1505">
        <v>174</v>
      </c>
      <c r="N1505">
        <v>1</v>
      </c>
      <c r="O1505">
        <v>174</v>
      </c>
      <c r="P1505" t="s">
        <v>831</v>
      </c>
      <c r="Q1505" s="111">
        <f>+VLOOKUP(I1505,'Selectable Table'!AB:AC,2,0)</f>
        <v>0</v>
      </c>
    </row>
    <row r="1506" spans="1:17" x14ac:dyDescent="0.25">
      <c r="A1506" s="111" t="str">
        <f>+VLOOKUP(C1506,'Selectable Table'!D:EB,2,0)</f>
        <v>ELI LILLY</v>
      </c>
      <c r="B1506" t="s">
        <v>863</v>
      </c>
      <c r="C1506" t="s">
        <v>265</v>
      </c>
      <c r="D1506" t="s">
        <v>832</v>
      </c>
      <c r="E1506" t="s">
        <v>104</v>
      </c>
      <c r="F1506" s="111">
        <f>+VLOOKUP(C1506,'Selectable Table'!O:P,2,0)</f>
        <v>40700</v>
      </c>
      <c r="G1506" s="111" t="str">
        <f>+VLOOKUP(F1506,'Selectable Table'!P:Q,2,0)</f>
        <v>Revenues - Third Parties</v>
      </c>
      <c r="I1506" t="s">
        <v>245</v>
      </c>
      <c r="J1506" s="111">
        <v>2026</v>
      </c>
      <c r="K1506" s="111">
        <v>7</v>
      </c>
      <c r="L1506" s="111" t="s">
        <v>94</v>
      </c>
      <c r="M1506">
        <v>65</v>
      </c>
      <c r="N1506">
        <v>1</v>
      </c>
      <c r="O1506">
        <v>65</v>
      </c>
      <c r="P1506" t="s">
        <v>831</v>
      </c>
      <c r="Q1506" s="111">
        <f>+VLOOKUP(I1506,'Selectable Table'!AB:AC,2,0)</f>
        <v>1</v>
      </c>
    </row>
    <row r="1507" spans="1:17" x14ac:dyDescent="0.25">
      <c r="A1507" s="111" t="str">
        <f>+VLOOKUP(C1507,'Selectable Table'!D:EB,2,0)</f>
        <v>ELI LILLY</v>
      </c>
      <c r="B1507" t="s">
        <v>863</v>
      </c>
      <c r="C1507" t="s">
        <v>265</v>
      </c>
      <c r="D1507" t="s">
        <v>832</v>
      </c>
      <c r="E1507" t="s">
        <v>104</v>
      </c>
      <c r="F1507" s="111">
        <f>+VLOOKUP(C1507,'Selectable Table'!O:P,2,0)</f>
        <v>40700</v>
      </c>
      <c r="G1507" s="111" t="str">
        <f>+VLOOKUP(F1507,'Selectable Table'!P:Q,2,0)</f>
        <v>Revenues - Third Parties</v>
      </c>
      <c r="I1507" t="s">
        <v>246</v>
      </c>
      <c r="J1507" s="111">
        <v>2026</v>
      </c>
      <c r="K1507" s="111">
        <v>7</v>
      </c>
      <c r="L1507" s="111" t="s">
        <v>94</v>
      </c>
      <c r="M1507">
        <v>457</v>
      </c>
      <c r="N1507">
        <v>1</v>
      </c>
      <c r="O1507">
        <v>457</v>
      </c>
      <c r="P1507" t="s">
        <v>831</v>
      </c>
      <c r="Q1507" s="111">
        <f>+VLOOKUP(I1507,'Selectable Table'!AB:AC,2,0)</f>
        <v>0</v>
      </c>
    </row>
    <row r="1508" spans="1:17" x14ac:dyDescent="0.25">
      <c r="A1508" s="111" t="str">
        <f>+VLOOKUP(C1508,'Selectable Table'!D:EB,2,0)</f>
        <v>ELI LILLY</v>
      </c>
      <c r="B1508" t="s">
        <v>863</v>
      </c>
      <c r="C1508" t="s">
        <v>265</v>
      </c>
      <c r="D1508" t="s">
        <v>832</v>
      </c>
      <c r="E1508" t="s">
        <v>102</v>
      </c>
      <c r="F1508" s="111">
        <f>+VLOOKUP(C1508,'Selectable Table'!O:P,2,0)</f>
        <v>40700</v>
      </c>
      <c r="G1508" s="111" t="str">
        <f>+VLOOKUP(F1508,'Selectable Table'!P:Q,2,0)</f>
        <v>Revenues - Third Parties</v>
      </c>
      <c r="I1508" t="s">
        <v>186</v>
      </c>
      <c r="J1508" s="111">
        <v>2026</v>
      </c>
      <c r="K1508" s="111">
        <v>7</v>
      </c>
      <c r="L1508" s="111" t="s">
        <v>94</v>
      </c>
      <c r="M1508">
        <v>2359</v>
      </c>
      <c r="N1508">
        <v>1</v>
      </c>
      <c r="O1508">
        <v>2359</v>
      </c>
      <c r="P1508" t="s">
        <v>831</v>
      </c>
      <c r="Q1508" s="111">
        <f>+VLOOKUP(I1508,'Selectable Table'!AB:AC,2,0)</f>
        <v>1</v>
      </c>
    </row>
    <row r="1509" spans="1:17" x14ac:dyDescent="0.25">
      <c r="A1509" s="111" t="str">
        <f>+VLOOKUP(C1509,'Selectable Table'!D:EB,2,0)</f>
        <v>ELI LILLY</v>
      </c>
      <c r="B1509" t="s">
        <v>863</v>
      </c>
      <c r="C1509" t="s">
        <v>265</v>
      </c>
      <c r="D1509" t="s">
        <v>832</v>
      </c>
      <c r="E1509" t="s">
        <v>104</v>
      </c>
      <c r="F1509" s="111">
        <f>+VLOOKUP(C1509,'Selectable Table'!O:P,2,0)</f>
        <v>40700</v>
      </c>
      <c r="G1509" s="111" t="str">
        <f>+VLOOKUP(F1509,'Selectable Table'!P:Q,2,0)</f>
        <v>Revenues - Third Parties</v>
      </c>
      <c r="I1509" t="s">
        <v>120</v>
      </c>
      <c r="J1509" s="111">
        <v>2026</v>
      </c>
      <c r="K1509" s="111">
        <v>7</v>
      </c>
      <c r="L1509" s="111" t="s">
        <v>94</v>
      </c>
      <c r="M1509">
        <v>348</v>
      </c>
      <c r="N1509">
        <v>1</v>
      </c>
      <c r="O1509">
        <v>348</v>
      </c>
      <c r="P1509" t="s">
        <v>831</v>
      </c>
      <c r="Q1509" s="111">
        <f>+VLOOKUP(I1509,'Selectable Table'!AB:AC,2,0)</f>
        <v>0</v>
      </c>
    </row>
    <row r="1510" spans="1:17" x14ac:dyDescent="0.25">
      <c r="A1510" s="111" t="str">
        <f>+VLOOKUP(C1510,'Selectable Table'!D:EB,2,0)</f>
        <v>ELI LILLY</v>
      </c>
      <c r="B1510" t="s">
        <v>279</v>
      </c>
      <c r="C1510" t="s">
        <v>265</v>
      </c>
      <c r="D1510" t="s">
        <v>832</v>
      </c>
      <c r="E1510" t="s">
        <v>93</v>
      </c>
      <c r="F1510" s="111">
        <f>+VLOOKUP(C1510,'Selectable Table'!O:P,2,0)</f>
        <v>40700</v>
      </c>
      <c r="G1510" s="111" t="str">
        <f>+VLOOKUP(F1510,'Selectable Table'!P:Q,2,0)</f>
        <v>Revenues - Third Parties</v>
      </c>
      <c r="I1510" t="s">
        <v>851</v>
      </c>
      <c r="J1510" s="111">
        <v>2026</v>
      </c>
      <c r="K1510" s="111">
        <v>7</v>
      </c>
      <c r="L1510" s="111" t="s">
        <v>94</v>
      </c>
      <c r="M1510">
        <v>1553</v>
      </c>
      <c r="N1510">
        <v>1</v>
      </c>
      <c r="O1510">
        <v>1553</v>
      </c>
      <c r="P1510" t="s">
        <v>831</v>
      </c>
      <c r="Q1510" s="111">
        <f>+VLOOKUP(I1510,'Selectable Table'!AB:AC,2,0)</f>
        <v>0</v>
      </c>
    </row>
    <row r="1511" spans="1:17" x14ac:dyDescent="0.25">
      <c r="A1511" s="111" t="str">
        <f>+VLOOKUP(C1511,'Selectable Table'!D:EB,2,0)</f>
        <v>ELI LILLY</v>
      </c>
      <c r="B1511" t="s">
        <v>279</v>
      </c>
      <c r="C1511" t="s">
        <v>265</v>
      </c>
      <c r="D1511" t="s">
        <v>832</v>
      </c>
      <c r="E1511" t="s">
        <v>93</v>
      </c>
      <c r="F1511" s="111">
        <f>+VLOOKUP(C1511,'Selectable Table'!O:P,2,0)</f>
        <v>40700</v>
      </c>
      <c r="G1511" s="111" t="str">
        <f>+VLOOKUP(F1511,'Selectable Table'!P:Q,2,0)</f>
        <v>Revenues - Third Parties</v>
      </c>
      <c r="I1511" t="s">
        <v>852</v>
      </c>
      <c r="J1511" s="111">
        <v>2026</v>
      </c>
      <c r="K1511" s="111">
        <v>7</v>
      </c>
      <c r="L1511" s="111" t="s">
        <v>94</v>
      </c>
      <c r="M1511">
        <v>347</v>
      </c>
      <c r="N1511">
        <v>1</v>
      </c>
      <c r="O1511">
        <v>347</v>
      </c>
      <c r="P1511" t="s">
        <v>831</v>
      </c>
      <c r="Q1511" s="111">
        <f>+VLOOKUP(I1511,'Selectable Table'!AB:AC,2,0)</f>
        <v>0</v>
      </c>
    </row>
    <row r="1512" spans="1:17" x14ac:dyDescent="0.25">
      <c r="A1512" s="111" t="str">
        <f>+VLOOKUP(C1512,'Selectable Table'!D:EB,2,0)</f>
        <v>ELI LILLY</v>
      </c>
      <c r="B1512" t="s">
        <v>279</v>
      </c>
      <c r="C1512" t="s">
        <v>265</v>
      </c>
      <c r="D1512" t="s">
        <v>832</v>
      </c>
      <c r="E1512" t="s">
        <v>93</v>
      </c>
      <c r="F1512" s="111">
        <f>+VLOOKUP(C1512,'Selectable Table'!O:P,2,0)</f>
        <v>40700</v>
      </c>
      <c r="G1512" s="111" t="str">
        <f>+VLOOKUP(F1512,'Selectable Table'!P:Q,2,0)</f>
        <v>Revenues - Third Parties</v>
      </c>
      <c r="I1512" t="s">
        <v>849</v>
      </c>
      <c r="J1512" s="111">
        <v>2026</v>
      </c>
      <c r="K1512" s="111">
        <v>7</v>
      </c>
      <c r="L1512" s="111" t="s">
        <v>94</v>
      </c>
      <c r="M1512">
        <v>100</v>
      </c>
      <c r="N1512">
        <v>1</v>
      </c>
      <c r="O1512">
        <v>100</v>
      </c>
      <c r="P1512" t="s">
        <v>831</v>
      </c>
      <c r="Q1512" s="111">
        <f>+VLOOKUP(I1512,'Selectable Table'!AB:AC,2,0)</f>
        <v>0</v>
      </c>
    </row>
    <row r="1513" spans="1:17" x14ac:dyDescent="0.25">
      <c r="A1513" s="111" t="str">
        <f>+VLOOKUP(C1513,'Selectable Table'!D:EB,2,0)</f>
        <v>ELI LILLY</v>
      </c>
      <c r="B1513" t="s">
        <v>279</v>
      </c>
      <c r="C1513" t="s">
        <v>265</v>
      </c>
      <c r="D1513" t="s">
        <v>832</v>
      </c>
      <c r="E1513" t="s">
        <v>93</v>
      </c>
      <c r="F1513" s="111">
        <f>+VLOOKUP(C1513,'Selectable Table'!O:P,2,0)</f>
        <v>40700</v>
      </c>
      <c r="G1513" s="111" t="str">
        <f>+VLOOKUP(F1513,'Selectable Table'!P:Q,2,0)</f>
        <v>Revenues - Third Parties</v>
      </c>
      <c r="I1513" t="s">
        <v>846</v>
      </c>
      <c r="J1513" s="111">
        <v>2026</v>
      </c>
      <c r="K1513" s="111">
        <v>7</v>
      </c>
      <c r="L1513" s="111" t="s">
        <v>94</v>
      </c>
      <c r="M1513">
        <v>413</v>
      </c>
      <c r="N1513">
        <v>1</v>
      </c>
      <c r="O1513">
        <v>413</v>
      </c>
      <c r="P1513" t="s">
        <v>831</v>
      </c>
      <c r="Q1513" s="111">
        <f>+VLOOKUP(I1513,'Selectable Table'!AB:AC,2,0)</f>
        <v>1</v>
      </c>
    </row>
    <row r="1514" spans="1:17" x14ac:dyDescent="0.25">
      <c r="A1514" s="111" t="str">
        <f>+VLOOKUP(C1514,'Selectable Table'!D:EB,2,0)</f>
        <v>ELI LILLY</v>
      </c>
      <c r="B1514" t="s">
        <v>279</v>
      </c>
      <c r="C1514" t="s">
        <v>265</v>
      </c>
      <c r="D1514" t="s">
        <v>832</v>
      </c>
      <c r="E1514" t="s">
        <v>93</v>
      </c>
      <c r="F1514" s="111">
        <f>+VLOOKUP(C1514,'Selectable Table'!O:P,2,0)</f>
        <v>40700</v>
      </c>
      <c r="G1514" s="111" t="str">
        <f>+VLOOKUP(F1514,'Selectable Table'!P:Q,2,0)</f>
        <v>Revenues - Third Parties</v>
      </c>
      <c r="I1514" t="s">
        <v>840</v>
      </c>
      <c r="J1514" s="111">
        <v>2026</v>
      </c>
      <c r="K1514" s="111">
        <v>7</v>
      </c>
      <c r="L1514" s="111" t="s">
        <v>94</v>
      </c>
      <c r="M1514">
        <v>305</v>
      </c>
      <c r="N1514">
        <v>1</v>
      </c>
      <c r="O1514">
        <v>305</v>
      </c>
      <c r="P1514" t="s">
        <v>831</v>
      </c>
      <c r="Q1514" s="111">
        <f>+VLOOKUP(I1514,'Selectable Table'!AB:AC,2,0)</f>
        <v>0</v>
      </c>
    </row>
    <row r="1515" spans="1:17" x14ac:dyDescent="0.25">
      <c r="A1515" s="111" t="str">
        <f>+VLOOKUP(C1515,'Selectable Table'!D:EB,2,0)</f>
        <v>ELI LILLY</v>
      </c>
      <c r="B1515" t="s">
        <v>279</v>
      </c>
      <c r="C1515" t="s">
        <v>265</v>
      </c>
      <c r="D1515" t="s">
        <v>832</v>
      </c>
      <c r="E1515" t="s">
        <v>104</v>
      </c>
      <c r="F1515" s="111">
        <f>+VLOOKUP(C1515,'Selectable Table'!O:P,2,0)</f>
        <v>40700</v>
      </c>
      <c r="G1515" s="111" t="str">
        <f>+VLOOKUP(F1515,'Selectable Table'!P:Q,2,0)</f>
        <v>Revenues - Third Parties</v>
      </c>
      <c r="I1515" t="s">
        <v>245</v>
      </c>
      <c r="J1515" s="111">
        <v>2026</v>
      </c>
      <c r="K1515" s="111">
        <v>7</v>
      </c>
      <c r="L1515" s="111" t="s">
        <v>94</v>
      </c>
      <c r="M1515">
        <v>65</v>
      </c>
      <c r="N1515">
        <v>1</v>
      </c>
      <c r="O1515">
        <v>65</v>
      </c>
      <c r="P1515" t="s">
        <v>831</v>
      </c>
      <c r="Q1515" s="111">
        <f>+VLOOKUP(I1515,'Selectable Table'!AB:AC,2,0)</f>
        <v>1</v>
      </c>
    </row>
    <row r="1516" spans="1:17" x14ac:dyDescent="0.25">
      <c r="A1516" s="111" t="str">
        <f>+VLOOKUP(C1516,'Selectable Table'!D:EB,2,0)</f>
        <v>ELI LILLY</v>
      </c>
      <c r="B1516" t="s">
        <v>279</v>
      </c>
      <c r="C1516" t="s">
        <v>265</v>
      </c>
      <c r="D1516" t="s">
        <v>832</v>
      </c>
      <c r="E1516" t="s">
        <v>104</v>
      </c>
      <c r="F1516" s="111">
        <f>+VLOOKUP(C1516,'Selectable Table'!O:P,2,0)</f>
        <v>40700</v>
      </c>
      <c r="G1516" s="111" t="str">
        <f>+VLOOKUP(F1516,'Selectable Table'!P:Q,2,0)</f>
        <v>Revenues - Third Parties</v>
      </c>
      <c r="I1516" t="s">
        <v>246</v>
      </c>
      <c r="J1516" s="111">
        <v>2026</v>
      </c>
      <c r="K1516" s="111">
        <v>7</v>
      </c>
      <c r="L1516" s="111" t="s">
        <v>94</v>
      </c>
      <c r="M1516">
        <v>457</v>
      </c>
      <c r="N1516">
        <v>1</v>
      </c>
      <c r="O1516">
        <v>457</v>
      </c>
      <c r="P1516" t="s">
        <v>831</v>
      </c>
      <c r="Q1516" s="111">
        <f>+VLOOKUP(I1516,'Selectable Table'!AB:AC,2,0)</f>
        <v>0</v>
      </c>
    </row>
    <row r="1517" spans="1:17" x14ac:dyDescent="0.25">
      <c r="A1517" s="111" t="str">
        <f>+VLOOKUP(C1517,'Selectable Table'!D:EB,2,0)</f>
        <v>ELI LILLY</v>
      </c>
      <c r="B1517" t="s">
        <v>279</v>
      </c>
      <c r="C1517" t="s">
        <v>265</v>
      </c>
      <c r="D1517" t="s">
        <v>832</v>
      </c>
      <c r="E1517" t="s">
        <v>102</v>
      </c>
      <c r="F1517" s="111">
        <f>+VLOOKUP(C1517,'Selectable Table'!O:P,2,0)</f>
        <v>40700</v>
      </c>
      <c r="G1517" s="111" t="str">
        <f>+VLOOKUP(F1517,'Selectable Table'!P:Q,2,0)</f>
        <v>Revenues - Third Parties</v>
      </c>
      <c r="I1517" t="s">
        <v>125</v>
      </c>
      <c r="J1517" s="111">
        <v>2026</v>
      </c>
      <c r="K1517" s="111">
        <v>7</v>
      </c>
      <c r="L1517" s="111" t="s">
        <v>94</v>
      </c>
      <c r="M1517">
        <v>614</v>
      </c>
      <c r="N1517">
        <v>1</v>
      </c>
      <c r="O1517">
        <v>614</v>
      </c>
      <c r="P1517" t="s">
        <v>831</v>
      </c>
      <c r="Q1517" s="111">
        <f>+VLOOKUP(I1517,'Selectable Table'!AB:AC,2,0)</f>
        <v>1</v>
      </c>
    </row>
    <row r="1518" spans="1:17" x14ac:dyDescent="0.25">
      <c r="A1518" s="111" t="str">
        <f>+VLOOKUP(C1518,'Selectable Table'!D:EB,2,0)</f>
        <v>ELI LILLY</v>
      </c>
      <c r="B1518" t="s">
        <v>279</v>
      </c>
      <c r="C1518" t="s">
        <v>265</v>
      </c>
      <c r="D1518" t="s">
        <v>832</v>
      </c>
      <c r="E1518" t="s">
        <v>102</v>
      </c>
      <c r="F1518" s="111">
        <f>+VLOOKUP(C1518,'Selectable Table'!O:P,2,0)</f>
        <v>40700</v>
      </c>
      <c r="G1518" s="111" t="str">
        <f>+VLOOKUP(F1518,'Selectable Table'!P:Q,2,0)</f>
        <v>Revenues - Third Parties</v>
      </c>
      <c r="I1518" t="s">
        <v>186</v>
      </c>
      <c r="J1518" s="111">
        <v>2026</v>
      </c>
      <c r="K1518" s="111">
        <v>7</v>
      </c>
      <c r="L1518" s="111" t="s">
        <v>94</v>
      </c>
      <c r="M1518">
        <v>18807</v>
      </c>
      <c r="N1518">
        <v>1</v>
      </c>
      <c r="O1518">
        <v>18807</v>
      </c>
      <c r="P1518" t="s">
        <v>831</v>
      </c>
      <c r="Q1518" s="111">
        <f>+VLOOKUP(I1518,'Selectable Table'!AB:AC,2,0)</f>
        <v>1</v>
      </c>
    </row>
    <row r="1519" spans="1:17" x14ac:dyDescent="0.25">
      <c r="A1519" s="111" t="str">
        <f>+VLOOKUP(C1519,'Selectable Table'!D:EB,2,0)</f>
        <v>ELI LILLY</v>
      </c>
      <c r="B1519" t="s">
        <v>279</v>
      </c>
      <c r="C1519" t="s">
        <v>265</v>
      </c>
      <c r="D1519" t="s">
        <v>832</v>
      </c>
      <c r="E1519" t="s">
        <v>101</v>
      </c>
      <c r="F1519" s="111">
        <f>+VLOOKUP(C1519,'Selectable Table'!O:P,2,0)</f>
        <v>40700</v>
      </c>
      <c r="G1519" s="111" t="str">
        <f>+VLOOKUP(F1519,'Selectable Table'!P:Q,2,0)</f>
        <v>Revenues - Third Parties</v>
      </c>
      <c r="I1519" t="s">
        <v>269</v>
      </c>
      <c r="J1519" s="111">
        <v>2026</v>
      </c>
      <c r="K1519" s="111">
        <v>7</v>
      </c>
      <c r="L1519" s="111" t="s">
        <v>94</v>
      </c>
      <c r="M1519">
        <v>41268</v>
      </c>
      <c r="N1519">
        <v>1</v>
      </c>
      <c r="O1519">
        <v>41268</v>
      </c>
      <c r="P1519" t="s">
        <v>831</v>
      </c>
      <c r="Q1519" s="111">
        <f>+VLOOKUP(I1519,'Selectable Table'!AB:AC,2,0)</f>
        <v>1</v>
      </c>
    </row>
    <row r="1520" spans="1:17" x14ac:dyDescent="0.25">
      <c r="A1520" s="111" t="str">
        <f>+VLOOKUP(C1520,'Selectable Table'!D:EB,2,0)</f>
        <v>ELI LILLY</v>
      </c>
      <c r="B1520" t="s">
        <v>279</v>
      </c>
      <c r="C1520" t="s">
        <v>265</v>
      </c>
      <c r="D1520" t="s">
        <v>832</v>
      </c>
      <c r="E1520" t="s">
        <v>93</v>
      </c>
      <c r="F1520" s="111">
        <f>+VLOOKUP(C1520,'Selectable Table'!O:P,2,0)</f>
        <v>40700</v>
      </c>
      <c r="G1520" s="111" t="str">
        <f>+VLOOKUP(F1520,'Selectable Table'!P:Q,2,0)</f>
        <v>Revenues - Third Parties</v>
      </c>
      <c r="I1520" t="s">
        <v>850</v>
      </c>
      <c r="J1520" s="111">
        <v>2026</v>
      </c>
      <c r="K1520" s="111">
        <v>7</v>
      </c>
      <c r="L1520" s="111" t="s">
        <v>94</v>
      </c>
      <c r="M1520">
        <v>191</v>
      </c>
      <c r="N1520">
        <v>1</v>
      </c>
      <c r="O1520">
        <v>191</v>
      </c>
      <c r="P1520" t="s">
        <v>831</v>
      </c>
      <c r="Q1520" s="111">
        <f>+VLOOKUP(I1520,'Selectable Table'!AB:AC,2,0)</f>
        <v>0</v>
      </c>
    </row>
    <row r="1521" spans="1:17" x14ac:dyDescent="0.25">
      <c r="A1521" s="111" t="str">
        <f>+VLOOKUP(C1521,'Selectable Table'!D:EB,2,0)</f>
        <v>ELI LILLY</v>
      </c>
      <c r="B1521" t="s">
        <v>279</v>
      </c>
      <c r="C1521" t="s">
        <v>265</v>
      </c>
      <c r="D1521" t="s">
        <v>832</v>
      </c>
      <c r="E1521" t="s">
        <v>93</v>
      </c>
      <c r="F1521" s="111">
        <f>+VLOOKUP(C1521,'Selectable Table'!O:P,2,0)</f>
        <v>40700</v>
      </c>
      <c r="G1521" s="111" t="str">
        <f>+VLOOKUP(F1521,'Selectable Table'!P:Q,2,0)</f>
        <v>Revenues - Third Parties</v>
      </c>
      <c r="I1521" t="s">
        <v>862</v>
      </c>
      <c r="J1521" s="111">
        <v>2026</v>
      </c>
      <c r="K1521" s="111">
        <v>7</v>
      </c>
      <c r="L1521" s="111" t="s">
        <v>94</v>
      </c>
      <c r="M1521">
        <v>517</v>
      </c>
      <c r="N1521">
        <v>1</v>
      </c>
      <c r="O1521">
        <v>517</v>
      </c>
      <c r="P1521" t="s">
        <v>831</v>
      </c>
      <c r="Q1521" s="111">
        <f>+VLOOKUP(I1521,'Selectable Table'!AB:AC,2,0)</f>
        <v>0</v>
      </c>
    </row>
    <row r="1522" spans="1:17" x14ac:dyDescent="0.25">
      <c r="A1522" s="111" t="str">
        <f>+VLOOKUP(C1522,'Selectable Table'!D:EB,2,0)</f>
        <v>ELI LILLY</v>
      </c>
      <c r="B1522" t="s">
        <v>279</v>
      </c>
      <c r="C1522" t="s">
        <v>265</v>
      </c>
      <c r="D1522" t="s">
        <v>832</v>
      </c>
      <c r="E1522" t="s">
        <v>104</v>
      </c>
      <c r="F1522" s="111">
        <f>+VLOOKUP(C1522,'Selectable Table'!O:P,2,0)</f>
        <v>40700</v>
      </c>
      <c r="G1522" s="111" t="str">
        <f>+VLOOKUP(F1522,'Selectable Table'!P:Q,2,0)</f>
        <v>Revenues - Third Parties</v>
      </c>
      <c r="I1522" t="s">
        <v>857</v>
      </c>
      <c r="J1522" s="111">
        <v>2026</v>
      </c>
      <c r="K1522" s="111">
        <v>7</v>
      </c>
      <c r="L1522" s="111" t="s">
        <v>94</v>
      </c>
      <c r="M1522">
        <v>122</v>
      </c>
      <c r="N1522">
        <v>1</v>
      </c>
      <c r="O1522">
        <v>122</v>
      </c>
      <c r="P1522" t="s">
        <v>831</v>
      </c>
      <c r="Q1522" s="111">
        <f>+VLOOKUP(I1522,'Selectable Table'!AB:AC,2,0)</f>
        <v>0</v>
      </c>
    </row>
    <row r="1523" spans="1:17" x14ac:dyDescent="0.25">
      <c r="A1523" s="111" t="str">
        <f>+VLOOKUP(C1523,'Selectable Table'!D:EB,2,0)</f>
        <v>ELI LILLY</v>
      </c>
      <c r="B1523" t="s">
        <v>279</v>
      </c>
      <c r="C1523" t="s">
        <v>265</v>
      </c>
      <c r="D1523" t="s">
        <v>832</v>
      </c>
      <c r="E1523" t="s">
        <v>93</v>
      </c>
      <c r="F1523" s="111">
        <f>+VLOOKUP(C1523,'Selectable Table'!O:P,2,0)</f>
        <v>40700</v>
      </c>
      <c r="G1523" s="111" t="str">
        <f>+VLOOKUP(F1523,'Selectable Table'!P:Q,2,0)</f>
        <v>Revenues - Third Parties</v>
      </c>
      <c r="I1523" t="s">
        <v>847</v>
      </c>
      <c r="J1523" s="111">
        <v>2026</v>
      </c>
      <c r="K1523" s="111">
        <v>7</v>
      </c>
      <c r="L1523" s="111" t="s">
        <v>94</v>
      </c>
      <c r="M1523">
        <v>592</v>
      </c>
      <c r="N1523">
        <v>1</v>
      </c>
      <c r="O1523">
        <v>592</v>
      </c>
      <c r="P1523" t="s">
        <v>831</v>
      </c>
      <c r="Q1523" s="111">
        <f>+VLOOKUP(I1523,'Selectable Table'!AB:AC,2,0)</f>
        <v>0</v>
      </c>
    </row>
    <row r="1524" spans="1:17" x14ac:dyDescent="0.25">
      <c r="A1524" s="111" t="str">
        <f>+VLOOKUP(C1524,'Selectable Table'!D:EB,2,0)</f>
        <v>ELI LILLY</v>
      </c>
      <c r="B1524" t="s">
        <v>279</v>
      </c>
      <c r="C1524" t="s">
        <v>265</v>
      </c>
      <c r="D1524" t="s">
        <v>832</v>
      </c>
      <c r="E1524" t="s">
        <v>104</v>
      </c>
      <c r="F1524" s="111">
        <f>+VLOOKUP(C1524,'Selectable Table'!O:P,2,0)</f>
        <v>40700</v>
      </c>
      <c r="G1524" s="111" t="str">
        <f>+VLOOKUP(F1524,'Selectable Table'!P:Q,2,0)</f>
        <v>Revenues - Third Parties</v>
      </c>
      <c r="I1524" t="s">
        <v>120</v>
      </c>
      <c r="J1524" s="111">
        <v>2026</v>
      </c>
      <c r="K1524" s="111">
        <v>7</v>
      </c>
      <c r="L1524" s="111" t="s">
        <v>94</v>
      </c>
      <c r="M1524">
        <v>1218</v>
      </c>
      <c r="N1524">
        <v>1</v>
      </c>
      <c r="O1524">
        <v>1218</v>
      </c>
      <c r="P1524" t="s">
        <v>831</v>
      </c>
      <c r="Q1524" s="111">
        <f>+VLOOKUP(I1524,'Selectable Table'!AB:AC,2,0)</f>
        <v>0</v>
      </c>
    </row>
    <row r="1525" spans="1:17" x14ac:dyDescent="0.25">
      <c r="A1525" s="111" t="str">
        <f>+VLOOKUP(C1525,'Selectable Table'!D:EB,2,0)</f>
        <v>ELI LILLY</v>
      </c>
      <c r="B1525" t="s">
        <v>740</v>
      </c>
      <c r="C1525" t="s">
        <v>265</v>
      </c>
      <c r="D1525" t="s">
        <v>832</v>
      </c>
      <c r="E1525" t="s">
        <v>93</v>
      </c>
      <c r="F1525" s="111">
        <f>+VLOOKUP(C1525,'Selectable Table'!O:P,2,0)</f>
        <v>40700</v>
      </c>
      <c r="G1525" s="111" t="str">
        <f>+VLOOKUP(F1525,'Selectable Table'!P:Q,2,0)</f>
        <v>Revenues - Third Parties</v>
      </c>
      <c r="I1525" t="s">
        <v>849</v>
      </c>
      <c r="J1525" s="111">
        <v>2026</v>
      </c>
      <c r="K1525" s="111">
        <v>7</v>
      </c>
      <c r="L1525" s="111" t="s">
        <v>94</v>
      </c>
      <c r="M1525">
        <v>100</v>
      </c>
      <c r="N1525">
        <v>1</v>
      </c>
      <c r="O1525">
        <v>100</v>
      </c>
      <c r="P1525" t="s">
        <v>831</v>
      </c>
      <c r="Q1525" s="111">
        <f>+VLOOKUP(I1525,'Selectable Table'!AB:AC,2,0)</f>
        <v>0</v>
      </c>
    </row>
    <row r="1526" spans="1:17" x14ac:dyDescent="0.25">
      <c r="A1526" s="111" t="str">
        <f>+VLOOKUP(C1526,'Selectable Table'!D:EB,2,0)</f>
        <v>ELI LILLY</v>
      </c>
      <c r="B1526" t="s">
        <v>740</v>
      </c>
      <c r="C1526" t="s">
        <v>265</v>
      </c>
      <c r="D1526" t="s">
        <v>832</v>
      </c>
      <c r="E1526" t="s">
        <v>93</v>
      </c>
      <c r="F1526" s="111">
        <f>+VLOOKUP(C1526,'Selectable Table'!O:P,2,0)</f>
        <v>40700</v>
      </c>
      <c r="G1526" s="111" t="str">
        <f>+VLOOKUP(F1526,'Selectable Table'!P:Q,2,0)</f>
        <v>Revenues - Third Parties</v>
      </c>
      <c r="I1526" t="s">
        <v>846</v>
      </c>
      <c r="J1526" s="111">
        <v>2026</v>
      </c>
      <c r="K1526" s="111">
        <v>7</v>
      </c>
      <c r="L1526" s="111" t="s">
        <v>94</v>
      </c>
      <c r="M1526">
        <v>152</v>
      </c>
      <c r="N1526">
        <v>1</v>
      </c>
      <c r="O1526">
        <v>152</v>
      </c>
      <c r="P1526" t="s">
        <v>831</v>
      </c>
      <c r="Q1526" s="111">
        <f>+VLOOKUP(I1526,'Selectable Table'!AB:AC,2,0)</f>
        <v>1</v>
      </c>
    </row>
    <row r="1527" spans="1:17" x14ac:dyDescent="0.25">
      <c r="A1527" s="111" t="str">
        <f>+VLOOKUP(C1527,'Selectable Table'!D:EB,2,0)</f>
        <v>ELI LILLY</v>
      </c>
      <c r="B1527" t="s">
        <v>740</v>
      </c>
      <c r="C1527" t="s">
        <v>265</v>
      </c>
      <c r="D1527" t="s">
        <v>832</v>
      </c>
      <c r="E1527" t="s">
        <v>93</v>
      </c>
      <c r="F1527" s="111">
        <f>+VLOOKUP(C1527,'Selectable Table'!O:P,2,0)</f>
        <v>40700</v>
      </c>
      <c r="G1527" s="111" t="str">
        <f>+VLOOKUP(F1527,'Selectable Table'!P:Q,2,0)</f>
        <v>Revenues - Third Parties</v>
      </c>
      <c r="I1527" t="s">
        <v>840</v>
      </c>
      <c r="J1527" s="111">
        <v>2026</v>
      </c>
      <c r="K1527" s="111">
        <v>7</v>
      </c>
      <c r="L1527" s="111" t="s">
        <v>94</v>
      </c>
      <c r="M1527">
        <v>305</v>
      </c>
      <c r="N1527">
        <v>1</v>
      </c>
      <c r="O1527">
        <v>305</v>
      </c>
      <c r="P1527" t="s">
        <v>831</v>
      </c>
      <c r="Q1527" s="111">
        <f>+VLOOKUP(I1527,'Selectable Table'!AB:AC,2,0)</f>
        <v>0</v>
      </c>
    </row>
    <row r="1528" spans="1:17" x14ac:dyDescent="0.25">
      <c r="A1528" s="111" t="str">
        <f>+VLOOKUP(C1528,'Selectable Table'!D:EB,2,0)</f>
        <v>ELI LILLY</v>
      </c>
      <c r="B1528" t="s">
        <v>740</v>
      </c>
      <c r="C1528" t="s">
        <v>265</v>
      </c>
      <c r="D1528" t="s">
        <v>832</v>
      </c>
      <c r="E1528" t="s">
        <v>104</v>
      </c>
      <c r="F1528" s="111">
        <f>+VLOOKUP(C1528,'Selectable Table'!O:P,2,0)</f>
        <v>40700</v>
      </c>
      <c r="G1528" s="111" t="str">
        <f>+VLOOKUP(F1528,'Selectable Table'!P:Q,2,0)</f>
        <v>Revenues - Third Parties</v>
      </c>
      <c r="I1528" t="s">
        <v>245</v>
      </c>
      <c r="J1528" s="111">
        <v>2026</v>
      </c>
      <c r="K1528" s="111">
        <v>7</v>
      </c>
      <c r="L1528" s="111" t="s">
        <v>94</v>
      </c>
      <c r="M1528">
        <v>65</v>
      </c>
      <c r="N1528">
        <v>1</v>
      </c>
      <c r="O1528">
        <v>65</v>
      </c>
      <c r="P1528" t="s">
        <v>831</v>
      </c>
      <c r="Q1528" s="111">
        <f>+VLOOKUP(I1528,'Selectable Table'!AB:AC,2,0)</f>
        <v>1</v>
      </c>
    </row>
    <row r="1529" spans="1:17" x14ac:dyDescent="0.25">
      <c r="A1529" s="111" t="str">
        <f>+VLOOKUP(C1529,'Selectable Table'!D:EB,2,0)</f>
        <v>ELI LILLY</v>
      </c>
      <c r="B1529" t="s">
        <v>740</v>
      </c>
      <c r="C1529" t="s">
        <v>265</v>
      </c>
      <c r="D1529" t="s">
        <v>832</v>
      </c>
      <c r="E1529" t="s">
        <v>104</v>
      </c>
      <c r="F1529" s="111">
        <f>+VLOOKUP(C1529,'Selectable Table'!O:P,2,0)</f>
        <v>40700</v>
      </c>
      <c r="G1529" s="111" t="str">
        <f>+VLOOKUP(F1529,'Selectable Table'!P:Q,2,0)</f>
        <v>Revenues - Third Parties</v>
      </c>
      <c r="I1529" t="s">
        <v>246</v>
      </c>
      <c r="J1529" s="111">
        <v>2026</v>
      </c>
      <c r="K1529" s="111">
        <v>7</v>
      </c>
      <c r="L1529" s="111" t="s">
        <v>94</v>
      </c>
      <c r="M1529">
        <v>457</v>
      </c>
      <c r="N1529">
        <v>1</v>
      </c>
      <c r="O1529">
        <v>457</v>
      </c>
      <c r="P1529" t="s">
        <v>831</v>
      </c>
      <c r="Q1529" s="111">
        <f>+VLOOKUP(I1529,'Selectable Table'!AB:AC,2,0)</f>
        <v>0</v>
      </c>
    </row>
    <row r="1530" spans="1:17" x14ac:dyDescent="0.25">
      <c r="A1530" s="111" t="str">
        <f>+VLOOKUP(C1530,'Selectable Table'!D:EB,2,0)</f>
        <v>ELI LILLY</v>
      </c>
      <c r="B1530" t="s">
        <v>740</v>
      </c>
      <c r="C1530" t="s">
        <v>265</v>
      </c>
      <c r="D1530" t="s">
        <v>832</v>
      </c>
      <c r="E1530" t="s">
        <v>93</v>
      </c>
      <c r="F1530" s="111">
        <f>+VLOOKUP(C1530,'Selectable Table'!O:P,2,0)</f>
        <v>40700</v>
      </c>
      <c r="G1530" s="111" t="str">
        <f>+VLOOKUP(F1530,'Selectable Table'!P:Q,2,0)</f>
        <v>Revenues - Third Parties</v>
      </c>
      <c r="I1530" t="s">
        <v>860</v>
      </c>
      <c r="J1530" s="111">
        <v>2026</v>
      </c>
      <c r="K1530" s="111">
        <v>7</v>
      </c>
      <c r="L1530" s="111" t="s">
        <v>94</v>
      </c>
      <c r="M1530">
        <v>96</v>
      </c>
      <c r="N1530">
        <v>1</v>
      </c>
      <c r="O1530">
        <v>96</v>
      </c>
      <c r="P1530" t="s">
        <v>831</v>
      </c>
      <c r="Q1530" s="111">
        <f>+VLOOKUP(I1530,'Selectable Table'!AB:AC,2,0)</f>
        <v>0</v>
      </c>
    </row>
    <row r="1531" spans="1:17" x14ac:dyDescent="0.25">
      <c r="A1531" s="111" t="str">
        <f>+VLOOKUP(C1531,'Selectable Table'!D:EB,2,0)</f>
        <v>ELI LILLY</v>
      </c>
      <c r="B1531" t="s">
        <v>740</v>
      </c>
      <c r="C1531" t="s">
        <v>265</v>
      </c>
      <c r="D1531" t="s">
        <v>832</v>
      </c>
      <c r="E1531" t="s">
        <v>102</v>
      </c>
      <c r="F1531" s="111">
        <f>+VLOOKUP(C1531,'Selectable Table'!O:P,2,0)</f>
        <v>40700</v>
      </c>
      <c r="G1531" s="111" t="str">
        <f>+VLOOKUP(F1531,'Selectable Table'!P:Q,2,0)</f>
        <v>Revenues - Third Parties</v>
      </c>
      <c r="I1531" t="s">
        <v>186</v>
      </c>
      <c r="J1531" s="111">
        <v>2026</v>
      </c>
      <c r="K1531" s="111">
        <v>7</v>
      </c>
      <c r="L1531" s="111" t="s">
        <v>94</v>
      </c>
      <c r="M1531">
        <v>2463</v>
      </c>
      <c r="N1531">
        <v>1</v>
      </c>
      <c r="O1531">
        <v>2463</v>
      </c>
      <c r="P1531" t="s">
        <v>831</v>
      </c>
      <c r="Q1531" s="111">
        <f>+VLOOKUP(I1531,'Selectable Table'!AB:AC,2,0)</f>
        <v>1</v>
      </c>
    </row>
    <row r="1532" spans="1:17" x14ac:dyDescent="0.25">
      <c r="A1532" s="111" t="str">
        <f>+VLOOKUP(C1532,'Selectable Table'!D:EB,2,0)</f>
        <v>ELI LILLY</v>
      </c>
      <c r="B1532" t="s">
        <v>740</v>
      </c>
      <c r="C1532" t="s">
        <v>265</v>
      </c>
      <c r="D1532" t="s">
        <v>832</v>
      </c>
      <c r="E1532" t="s">
        <v>93</v>
      </c>
      <c r="F1532" s="111">
        <f>+VLOOKUP(C1532,'Selectable Table'!O:P,2,0)</f>
        <v>40700</v>
      </c>
      <c r="G1532" s="111" t="str">
        <f>+VLOOKUP(F1532,'Selectable Table'!P:Q,2,0)</f>
        <v>Revenues - Third Parties</v>
      </c>
      <c r="I1532" t="s">
        <v>169</v>
      </c>
      <c r="J1532" s="111">
        <v>2026</v>
      </c>
      <c r="K1532" s="111">
        <v>7</v>
      </c>
      <c r="L1532" s="111" t="s">
        <v>94</v>
      </c>
      <c r="M1532">
        <v>640</v>
      </c>
      <c r="N1532">
        <v>1</v>
      </c>
      <c r="O1532">
        <v>640</v>
      </c>
      <c r="P1532" t="s">
        <v>831</v>
      </c>
      <c r="Q1532" s="111">
        <f>+VLOOKUP(I1532,'Selectable Table'!AB:AC,2,0)</f>
        <v>0</v>
      </c>
    </row>
    <row r="1533" spans="1:17" x14ac:dyDescent="0.25">
      <c r="A1533" s="111" t="str">
        <f>+VLOOKUP(C1533,'Selectable Table'!D:EB,2,0)</f>
        <v>ELI LILLY</v>
      </c>
      <c r="B1533" t="s">
        <v>740</v>
      </c>
      <c r="C1533" t="s">
        <v>265</v>
      </c>
      <c r="D1533" t="s">
        <v>832</v>
      </c>
      <c r="E1533" t="s">
        <v>101</v>
      </c>
      <c r="F1533" s="111">
        <f>+VLOOKUP(C1533,'Selectable Table'!O:P,2,0)</f>
        <v>40700</v>
      </c>
      <c r="G1533" s="111" t="str">
        <f>+VLOOKUP(F1533,'Selectable Table'!P:Q,2,0)</f>
        <v>Revenues - Third Parties</v>
      </c>
      <c r="I1533" t="s">
        <v>269</v>
      </c>
      <c r="J1533" s="111">
        <v>2026</v>
      </c>
      <c r="K1533" s="111">
        <v>7</v>
      </c>
      <c r="L1533" s="111" t="s">
        <v>94</v>
      </c>
      <c r="M1533">
        <v>1509</v>
      </c>
      <c r="N1533">
        <v>1</v>
      </c>
      <c r="O1533">
        <v>1509</v>
      </c>
      <c r="P1533" t="s">
        <v>831</v>
      </c>
      <c r="Q1533" s="111">
        <f>+VLOOKUP(I1533,'Selectable Table'!AB:AC,2,0)</f>
        <v>1</v>
      </c>
    </row>
    <row r="1534" spans="1:17" x14ac:dyDescent="0.25">
      <c r="A1534" s="111" t="str">
        <f>+VLOOKUP(C1534,'Selectable Table'!D:EB,2,0)</f>
        <v>ELI LILLY</v>
      </c>
      <c r="B1534" t="s">
        <v>740</v>
      </c>
      <c r="C1534" t="s">
        <v>265</v>
      </c>
      <c r="D1534" t="s">
        <v>832</v>
      </c>
      <c r="E1534" t="s">
        <v>93</v>
      </c>
      <c r="F1534" s="111">
        <f>+VLOOKUP(C1534,'Selectable Table'!O:P,2,0)</f>
        <v>40700</v>
      </c>
      <c r="G1534" s="111" t="str">
        <f>+VLOOKUP(F1534,'Selectable Table'!P:Q,2,0)</f>
        <v>Revenues - Third Parties</v>
      </c>
      <c r="I1534" t="s">
        <v>861</v>
      </c>
      <c r="J1534" s="111">
        <v>2026</v>
      </c>
      <c r="K1534" s="111">
        <v>7</v>
      </c>
      <c r="L1534" s="111" t="s">
        <v>94</v>
      </c>
      <c r="M1534">
        <v>191</v>
      </c>
      <c r="N1534">
        <v>1</v>
      </c>
      <c r="O1534">
        <v>191</v>
      </c>
      <c r="P1534" t="s">
        <v>831</v>
      </c>
      <c r="Q1534" s="111">
        <f>+VLOOKUP(I1534,'Selectable Table'!AB:AC,2,0)</f>
        <v>0</v>
      </c>
    </row>
    <row r="1535" spans="1:17" x14ac:dyDescent="0.25">
      <c r="A1535" s="111" t="str">
        <f>+VLOOKUP(C1535,'Selectable Table'!D:EB,2,0)</f>
        <v>ELI LILLY</v>
      </c>
      <c r="B1535" t="s">
        <v>740</v>
      </c>
      <c r="C1535" t="s">
        <v>265</v>
      </c>
      <c r="D1535" t="s">
        <v>832</v>
      </c>
      <c r="E1535" t="s">
        <v>93</v>
      </c>
      <c r="F1535" s="111">
        <f>+VLOOKUP(C1535,'Selectable Table'!O:P,2,0)</f>
        <v>40700</v>
      </c>
      <c r="G1535" s="111" t="str">
        <f>+VLOOKUP(F1535,'Selectable Table'!P:Q,2,0)</f>
        <v>Revenues - Third Parties</v>
      </c>
      <c r="I1535" t="s">
        <v>847</v>
      </c>
      <c r="J1535" s="111">
        <v>2026</v>
      </c>
      <c r="K1535" s="111">
        <v>7</v>
      </c>
      <c r="L1535" s="111" t="s">
        <v>94</v>
      </c>
      <c r="M1535">
        <v>244</v>
      </c>
      <c r="N1535">
        <v>1</v>
      </c>
      <c r="O1535">
        <v>244</v>
      </c>
      <c r="P1535" t="s">
        <v>831</v>
      </c>
      <c r="Q1535" s="111">
        <f>+VLOOKUP(I1535,'Selectable Table'!AB:AC,2,0)</f>
        <v>0</v>
      </c>
    </row>
    <row r="1536" spans="1:17" x14ac:dyDescent="0.25">
      <c r="A1536" s="111" t="str">
        <f>+VLOOKUP(C1536,'Selectable Table'!D:EB,2,0)</f>
        <v>ELI LILLY</v>
      </c>
      <c r="B1536" t="s">
        <v>742</v>
      </c>
      <c r="C1536" t="s">
        <v>265</v>
      </c>
      <c r="D1536" t="s">
        <v>832</v>
      </c>
      <c r="E1536" t="s">
        <v>104</v>
      </c>
      <c r="F1536" s="111">
        <f>+VLOOKUP(C1536,'Selectable Table'!O:P,2,0)</f>
        <v>40700</v>
      </c>
      <c r="G1536" s="111" t="str">
        <f>+VLOOKUP(F1536,'Selectable Table'!P:Q,2,0)</f>
        <v>Revenues - Third Parties</v>
      </c>
      <c r="I1536" t="s">
        <v>245</v>
      </c>
      <c r="J1536" s="111">
        <v>2026</v>
      </c>
      <c r="K1536" s="111">
        <v>7</v>
      </c>
      <c r="L1536" s="111" t="s">
        <v>94</v>
      </c>
      <c r="M1536">
        <v>218</v>
      </c>
      <c r="N1536">
        <v>1</v>
      </c>
      <c r="O1536">
        <v>218</v>
      </c>
      <c r="P1536" t="s">
        <v>831</v>
      </c>
      <c r="Q1536" s="111">
        <f>+VLOOKUP(I1536,'Selectable Table'!AB:AC,2,0)</f>
        <v>1</v>
      </c>
    </row>
    <row r="1537" spans="1:17" x14ac:dyDescent="0.25">
      <c r="A1537" s="111" t="str">
        <f>+VLOOKUP(C1537,'Selectable Table'!D:EB,2,0)</f>
        <v>ELI LILLY</v>
      </c>
      <c r="B1537" t="s">
        <v>742</v>
      </c>
      <c r="C1537" t="s">
        <v>265</v>
      </c>
      <c r="D1537" t="s">
        <v>832</v>
      </c>
      <c r="E1537" t="s">
        <v>104</v>
      </c>
      <c r="F1537" s="111">
        <f>+VLOOKUP(C1537,'Selectable Table'!O:P,2,0)</f>
        <v>40700</v>
      </c>
      <c r="G1537" s="111" t="str">
        <f>+VLOOKUP(F1537,'Selectable Table'!P:Q,2,0)</f>
        <v>Revenues - Third Parties</v>
      </c>
      <c r="I1537" t="s">
        <v>246</v>
      </c>
      <c r="J1537" s="111">
        <v>2026</v>
      </c>
      <c r="K1537" s="111">
        <v>7</v>
      </c>
      <c r="L1537" s="111" t="s">
        <v>94</v>
      </c>
      <c r="M1537">
        <v>457</v>
      </c>
      <c r="N1537">
        <v>1</v>
      </c>
      <c r="O1537">
        <v>457</v>
      </c>
      <c r="P1537" t="s">
        <v>831</v>
      </c>
      <c r="Q1537" s="111">
        <f>+VLOOKUP(I1537,'Selectable Table'!AB:AC,2,0)</f>
        <v>0</v>
      </c>
    </row>
    <row r="1538" spans="1:17" x14ac:dyDescent="0.25">
      <c r="A1538" s="111" t="str">
        <f>+VLOOKUP(C1538,'Selectable Table'!D:EB,2,0)</f>
        <v>ELI LILLY</v>
      </c>
      <c r="B1538" t="s">
        <v>742</v>
      </c>
      <c r="C1538" t="s">
        <v>265</v>
      </c>
      <c r="D1538" t="s">
        <v>832</v>
      </c>
      <c r="E1538" t="s">
        <v>102</v>
      </c>
      <c r="F1538" s="111">
        <f>+VLOOKUP(C1538,'Selectable Table'!O:P,2,0)</f>
        <v>40700</v>
      </c>
      <c r="G1538" s="111" t="str">
        <f>+VLOOKUP(F1538,'Selectable Table'!P:Q,2,0)</f>
        <v>Revenues - Third Parties</v>
      </c>
      <c r="I1538" t="s">
        <v>125</v>
      </c>
      <c r="J1538" s="111">
        <v>2026</v>
      </c>
      <c r="K1538" s="111">
        <v>7</v>
      </c>
      <c r="L1538" s="111" t="s">
        <v>94</v>
      </c>
      <c r="M1538">
        <v>420</v>
      </c>
      <c r="N1538">
        <v>1</v>
      </c>
      <c r="O1538">
        <v>420</v>
      </c>
      <c r="P1538" t="s">
        <v>831</v>
      </c>
      <c r="Q1538" s="111">
        <f>+VLOOKUP(I1538,'Selectable Table'!AB:AC,2,0)</f>
        <v>1</v>
      </c>
    </row>
    <row r="1539" spans="1:17" x14ac:dyDescent="0.25">
      <c r="A1539" s="111" t="str">
        <f>+VLOOKUP(C1539,'Selectable Table'!D:EB,2,0)</f>
        <v>ELI LILLY</v>
      </c>
      <c r="B1539" t="s">
        <v>744</v>
      </c>
      <c r="C1539" t="s">
        <v>265</v>
      </c>
      <c r="D1539" t="s">
        <v>832</v>
      </c>
      <c r="E1539" t="s">
        <v>104</v>
      </c>
      <c r="F1539" s="111">
        <f>+VLOOKUP(C1539,'Selectable Table'!O:P,2,0)</f>
        <v>40700</v>
      </c>
      <c r="G1539" s="111" t="str">
        <f>+VLOOKUP(F1539,'Selectable Table'!P:Q,2,0)</f>
        <v>Revenues - Third Parties</v>
      </c>
      <c r="I1539" t="s">
        <v>245</v>
      </c>
      <c r="J1539" s="111">
        <v>2026</v>
      </c>
      <c r="K1539" s="111">
        <v>7</v>
      </c>
      <c r="L1539" s="111" t="s">
        <v>94</v>
      </c>
      <c r="M1539">
        <v>1480</v>
      </c>
      <c r="N1539">
        <v>1</v>
      </c>
      <c r="O1539">
        <v>1480</v>
      </c>
      <c r="P1539" t="s">
        <v>831</v>
      </c>
      <c r="Q1539" s="111">
        <f>+VLOOKUP(I1539,'Selectable Table'!AB:AC,2,0)</f>
        <v>1</v>
      </c>
    </row>
    <row r="1540" spans="1:17" x14ac:dyDescent="0.25">
      <c r="A1540" s="111" t="str">
        <f>+VLOOKUP(C1540,'Selectable Table'!D:EB,2,0)</f>
        <v>ELI LILLY</v>
      </c>
      <c r="B1540" t="s">
        <v>744</v>
      </c>
      <c r="C1540" t="s">
        <v>265</v>
      </c>
      <c r="D1540" t="s">
        <v>832</v>
      </c>
      <c r="E1540" t="s">
        <v>104</v>
      </c>
      <c r="F1540" s="111">
        <f>+VLOOKUP(C1540,'Selectable Table'!O:P,2,0)</f>
        <v>40700</v>
      </c>
      <c r="G1540" s="111" t="str">
        <f>+VLOOKUP(F1540,'Selectable Table'!P:Q,2,0)</f>
        <v>Revenues - Third Parties</v>
      </c>
      <c r="I1540" t="s">
        <v>246</v>
      </c>
      <c r="J1540" s="111">
        <v>2026</v>
      </c>
      <c r="K1540" s="111">
        <v>7</v>
      </c>
      <c r="L1540" s="111" t="s">
        <v>94</v>
      </c>
      <c r="M1540">
        <v>914</v>
      </c>
      <c r="N1540">
        <v>1</v>
      </c>
      <c r="O1540">
        <v>914</v>
      </c>
      <c r="P1540" t="s">
        <v>831</v>
      </c>
      <c r="Q1540" s="111">
        <f>+VLOOKUP(I1540,'Selectable Table'!AB:AC,2,0)</f>
        <v>0</v>
      </c>
    </row>
    <row r="1541" spans="1:17" x14ac:dyDescent="0.25">
      <c r="A1541" s="111" t="str">
        <f>+VLOOKUP(C1541,'Selectable Table'!D:EB,2,0)</f>
        <v>ELI LILLY</v>
      </c>
      <c r="B1541" t="s">
        <v>744</v>
      </c>
      <c r="C1541" t="s">
        <v>265</v>
      </c>
      <c r="D1541" t="s">
        <v>832</v>
      </c>
      <c r="E1541" t="s">
        <v>102</v>
      </c>
      <c r="F1541" s="111">
        <f>+VLOOKUP(C1541,'Selectable Table'!O:P,2,0)</f>
        <v>40700</v>
      </c>
      <c r="G1541" s="111" t="str">
        <f>+VLOOKUP(F1541,'Selectable Table'!P:Q,2,0)</f>
        <v>Revenues - Third Parties</v>
      </c>
      <c r="I1541" t="s">
        <v>125</v>
      </c>
      <c r="J1541" s="111">
        <v>2026</v>
      </c>
      <c r="K1541" s="111">
        <v>7</v>
      </c>
      <c r="L1541" s="111" t="s">
        <v>94</v>
      </c>
      <c r="M1541">
        <v>307</v>
      </c>
      <c r="N1541">
        <v>1</v>
      </c>
      <c r="O1541">
        <v>307</v>
      </c>
      <c r="P1541" t="s">
        <v>831</v>
      </c>
      <c r="Q1541" s="111">
        <f>+VLOOKUP(I1541,'Selectable Table'!AB:AC,2,0)</f>
        <v>1</v>
      </c>
    </row>
    <row r="1542" spans="1:17" x14ac:dyDescent="0.25">
      <c r="A1542" s="111" t="str">
        <f>+VLOOKUP(C1542,'Selectable Table'!D:EB,2,0)</f>
        <v>ELI LILLY</v>
      </c>
      <c r="B1542" t="s">
        <v>744</v>
      </c>
      <c r="C1542" t="s">
        <v>265</v>
      </c>
      <c r="D1542" t="s">
        <v>832</v>
      </c>
      <c r="E1542" t="s">
        <v>104</v>
      </c>
      <c r="F1542" s="111">
        <f>+VLOOKUP(C1542,'Selectable Table'!O:P,2,0)</f>
        <v>40700</v>
      </c>
      <c r="G1542" s="111" t="str">
        <f>+VLOOKUP(F1542,'Selectable Table'!P:Q,2,0)</f>
        <v>Revenues - Third Parties</v>
      </c>
      <c r="I1542" t="s">
        <v>120</v>
      </c>
      <c r="J1542" s="111">
        <v>2026</v>
      </c>
      <c r="K1542" s="111">
        <v>7</v>
      </c>
      <c r="L1542" s="111" t="s">
        <v>94</v>
      </c>
      <c r="M1542">
        <v>174</v>
      </c>
      <c r="N1542">
        <v>1</v>
      </c>
      <c r="O1542">
        <v>174</v>
      </c>
      <c r="P1542" t="s">
        <v>831</v>
      </c>
      <c r="Q1542" s="111">
        <f>+VLOOKUP(I1542,'Selectable Table'!AB:AC,2,0)</f>
        <v>0</v>
      </c>
    </row>
    <row r="1543" spans="1:17" x14ac:dyDescent="0.25">
      <c r="A1543" s="111" t="str">
        <f>+VLOOKUP(C1543,'Selectable Table'!D:EB,2,0)</f>
        <v>ELI LILLY</v>
      </c>
      <c r="B1543" t="s">
        <v>865</v>
      </c>
      <c r="C1543" t="s">
        <v>265</v>
      </c>
      <c r="D1543" t="s">
        <v>832</v>
      </c>
      <c r="E1543" t="s">
        <v>104</v>
      </c>
      <c r="F1543" s="111">
        <f>+VLOOKUP(C1543,'Selectable Table'!O:P,2,0)</f>
        <v>40700</v>
      </c>
      <c r="G1543" s="111" t="str">
        <f>+VLOOKUP(F1543,'Selectable Table'!P:Q,2,0)</f>
        <v>Revenues - Third Parties</v>
      </c>
      <c r="I1543" t="s">
        <v>245</v>
      </c>
      <c r="J1543" s="111">
        <v>2026</v>
      </c>
      <c r="K1543" s="111">
        <v>7</v>
      </c>
      <c r="L1543" s="111" t="s">
        <v>94</v>
      </c>
      <c r="M1543">
        <v>1414</v>
      </c>
      <c r="N1543">
        <v>1</v>
      </c>
      <c r="O1543">
        <v>1414</v>
      </c>
      <c r="P1543" t="s">
        <v>831</v>
      </c>
      <c r="Q1543" s="111">
        <f>+VLOOKUP(I1543,'Selectable Table'!AB:AC,2,0)</f>
        <v>1</v>
      </c>
    </row>
    <row r="1544" spans="1:17" x14ac:dyDescent="0.25">
      <c r="A1544" s="111" t="str">
        <f>+VLOOKUP(C1544,'Selectable Table'!D:EB,2,0)</f>
        <v>ELI LILLY</v>
      </c>
      <c r="B1544" t="s">
        <v>865</v>
      </c>
      <c r="C1544" t="s">
        <v>265</v>
      </c>
      <c r="D1544" t="s">
        <v>832</v>
      </c>
      <c r="E1544" t="s">
        <v>104</v>
      </c>
      <c r="F1544" s="111">
        <f>+VLOOKUP(C1544,'Selectable Table'!O:P,2,0)</f>
        <v>40700</v>
      </c>
      <c r="G1544" s="111" t="str">
        <f>+VLOOKUP(F1544,'Selectable Table'!P:Q,2,0)</f>
        <v>Revenues - Third Parties</v>
      </c>
      <c r="I1544" t="s">
        <v>246</v>
      </c>
      <c r="J1544" s="111">
        <v>2026</v>
      </c>
      <c r="K1544" s="111">
        <v>7</v>
      </c>
      <c r="L1544" s="111" t="s">
        <v>94</v>
      </c>
      <c r="M1544">
        <v>457</v>
      </c>
      <c r="N1544">
        <v>1</v>
      </c>
      <c r="O1544">
        <v>457</v>
      </c>
      <c r="P1544" t="s">
        <v>831</v>
      </c>
      <c r="Q1544" s="111">
        <f>+VLOOKUP(I1544,'Selectable Table'!AB:AC,2,0)</f>
        <v>0</v>
      </c>
    </row>
    <row r="1545" spans="1:17" x14ac:dyDescent="0.25">
      <c r="A1545" s="111" t="str">
        <f>+VLOOKUP(C1545,'Selectable Table'!D:EB,2,0)</f>
        <v>ELI LILLY</v>
      </c>
      <c r="B1545" t="s">
        <v>865</v>
      </c>
      <c r="C1545" t="s">
        <v>265</v>
      </c>
      <c r="D1545" t="s">
        <v>832</v>
      </c>
      <c r="E1545" t="s">
        <v>102</v>
      </c>
      <c r="F1545" s="111">
        <f>+VLOOKUP(C1545,'Selectable Table'!O:P,2,0)</f>
        <v>40700</v>
      </c>
      <c r="G1545" s="111" t="str">
        <f>+VLOOKUP(F1545,'Selectable Table'!P:Q,2,0)</f>
        <v>Revenues - Third Parties</v>
      </c>
      <c r="I1545" t="s">
        <v>125</v>
      </c>
      <c r="J1545" s="111">
        <v>2026</v>
      </c>
      <c r="K1545" s="111">
        <v>7</v>
      </c>
      <c r="L1545" s="111" t="s">
        <v>94</v>
      </c>
      <c r="M1545">
        <v>3004</v>
      </c>
      <c r="N1545">
        <v>1</v>
      </c>
      <c r="O1545">
        <v>3004</v>
      </c>
      <c r="P1545" t="s">
        <v>831</v>
      </c>
      <c r="Q1545" s="111">
        <f>+VLOOKUP(I1545,'Selectable Table'!AB:AC,2,0)</f>
        <v>1</v>
      </c>
    </row>
    <row r="1546" spans="1:17" x14ac:dyDescent="0.25">
      <c r="A1546" s="111" t="str">
        <f>+VLOOKUP(C1546,'Selectable Table'!D:EB,2,0)</f>
        <v>ELI LILLY</v>
      </c>
      <c r="B1546" t="s">
        <v>865</v>
      </c>
      <c r="C1546" t="s">
        <v>265</v>
      </c>
      <c r="D1546" t="s">
        <v>832</v>
      </c>
      <c r="E1546" t="s">
        <v>104</v>
      </c>
      <c r="F1546" s="111">
        <f>+VLOOKUP(C1546,'Selectable Table'!O:P,2,0)</f>
        <v>40700</v>
      </c>
      <c r="G1546" s="111" t="str">
        <f>+VLOOKUP(F1546,'Selectable Table'!P:Q,2,0)</f>
        <v>Revenues - Third Parties</v>
      </c>
      <c r="I1546" t="s">
        <v>120</v>
      </c>
      <c r="J1546" s="111">
        <v>2026</v>
      </c>
      <c r="K1546" s="111">
        <v>7</v>
      </c>
      <c r="L1546" s="111" t="s">
        <v>94</v>
      </c>
      <c r="M1546">
        <v>870</v>
      </c>
      <c r="N1546">
        <v>1</v>
      </c>
      <c r="O1546">
        <v>870</v>
      </c>
      <c r="P1546" t="s">
        <v>831</v>
      </c>
      <c r="Q1546" s="111">
        <f>+VLOOKUP(I1546,'Selectable Table'!AB:AC,2,0)</f>
        <v>0</v>
      </c>
    </row>
    <row r="1547" spans="1:17" x14ac:dyDescent="0.25">
      <c r="A1547" s="111" t="str">
        <f>+VLOOKUP(C1547,'Selectable Table'!D:EB,2,0)</f>
        <v>ELI LILLY</v>
      </c>
      <c r="B1547" t="s">
        <v>866</v>
      </c>
      <c r="C1547" t="s">
        <v>265</v>
      </c>
      <c r="D1547" t="s">
        <v>832</v>
      </c>
      <c r="E1547" t="s">
        <v>104</v>
      </c>
      <c r="F1547" s="111">
        <f>+VLOOKUP(C1547,'Selectable Table'!O:P,2,0)</f>
        <v>40700</v>
      </c>
      <c r="G1547" s="111" t="str">
        <f>+VLOOKUP(F1547,'Selectable Table'!P:Q,2,0)</f>
        <v>Revenues - Third Parties</v>
      </c>
      <c r="I1547" t="s">
        <v>245</v>
      </c>
      <c r="J1547" s="111">
        <v>2026</v>
      </c>
      <c r="K1547" s="111">
        <v>7</v>
      </c>
      <c r="L1547" s="111" t="s">
        <v>94</v>
      </c>
      <c r="M1547">
        <v>44</v>
      </c>
      <c r="N1547">
        <v>1</v>
      </c>
      <c r="O1547">
        <v>44</v>
      </c>
      <c r="P1547" t="s">
        <v>831</v>
      </c>
      <c r="Q1547" s="111">
        <f>+VLOOKUP(I1547,'Selectable Table'!AB:AC,2,0)</f>
        <v>1</v>
      </c>
    </row>
    <row r="1548" spans="1:17" x14ac:dyDescent="0.25">
      <c r="A1548" s="111" t="str">
        <f>+VLOOKUP(C1548,'Selectable Table'!D:EB,2,0)</f>
        <v>ELI LILLY</v>
      </c>
      <c r="B1548" t="s">
        <v>866</v>
      </c>
      <c r="C1548" t="s">
        <v>265</v>
      </c>
      <c r="D1548" t="s">
        <v>832</v>
      </c>
      <c r="E1548" t="s">
        <v>104</v>
      </c>
      <c r="F1548" s="111">
        <f>+VLOOKUP(C1548,'Selectable Table'!O:P,2,0)</f>
        <v>40700</v>
      </c>
      <c r="G1548" s="111" t="str">
        <f>+VLOOKUP(F1548,'Selectable Table'!P:Q,2,0)</f>
        <v>Revenues - Third Parties</v>
      </c>
      <c r="I1548" t="s">
        <v>246</v>
      </c>
      <c r="J1548" s="111">
        <v>2026</v>
      </c>
      <c r="K1548" s="111">
        <v>7</v>
      </c>
      <c r="L1548" s="111" t="s">
        <v>94</v>
      </c>
      <c r="M1548">
        <v>457</v>
      </c>
      <c r="N1548">
        <v>1</v>
      </c>
      <c r="O1548">
        <v>457</v>
      </c>
      <c r="P1548" t="s">
        <v>831</v>
      </c>
      <c r="Q1548" s="111">
        <f>+VLOOKUP(I1548,'Selectable Table'!AB:AC,2,0)</f>
        <v>0</v>
      </c>
    </row>
    <row r="1549" spans="1:17" x14ac:dyDescent="0.25">
      <c r="A1549" s="111" t="str">
        <f>+VLOOKUP(C1549,'Selectable Table'!D:EB,2,0)</f>
        <v>ELI LILLY</v>
      </c>
      <c r="B1549" t="s">
        <v>867</v>
      </c>
      <c r="C1549" t="s">
        <v>265</v>
      </c>
      <c r="D1549" t="s">
        <v>832</v>
      </c>
      <c r="E1549" t="s">
        <v>104</v>
      </c>
      <c r="F1549" s="111">
        <f>+VLOOKUP(C1549,'Selectable Table'!O:P,2,0)</f>
        <v>40700</v>
      </c>
      <c r="G1549" s="111" t="str">
        <f>+VLOOKUP(F1549,'Selectable Table'!P:Q,2,0)</f>
        <v>Revenues - Third Parties</v>
      </c>
      <c r="I1549" t="s">
        <v>245</v>
      </c>
      <c r="J1549" s="111">
        <v>2026</v>
      </c>
      <c r="K1549" s="111">
        <v>7</v>
      </c>
      <c r="L1549" s="111" t="s">
        <v>94</v>
      </c>
      <c r="M1549">
        <v>87</v>
      </c>
      <c r="N1549">
        <v>1</v>
      </c>
      <c r="O1549">
        <v>87</v>
      </c>
      <c r="P1549" t="s">
        <v>831</v>
      </c>
      <c r="Q1549" s="111">
        <f>+VLOOKUP(I1549,'Selectable Table'!AB:AC,2,0)</f>
        <v>1</v>
      </c>
    </row>
    <row r="1550" spans="1:17" x14ac:dyDescent="0.25">
      <c r="A1550" s="111" t="str">
        <f>+VLOOKUP(C1550,'Selectable Table'!D:EB,2,0)</f>
        <v>ELI LILLY</v>
      </c>
      <c r="B1550" t="s">
        <v>867</v>
      </c>
      <c r="C1550" t="s">
        <v>265</v>
      </c>
      <c r="D1550" t="s">
        <v>832</v>
      </c>
      <c r="E1550" t="s">
        <v>104</v>
      </c>
      <c r="F1550" s="111">
        <f>+VLOOKUP(C1550,'Selectable Table'!O:P,2,0)</f>
        <v>40700</v>
      </c>
      <c r="G1550" s="111" t="str">
        <f>+VLOOKUP(F1550,'Selectable Table'!P:Q,2,0)</f>
        <v>Revenues - Third Parties</v>
      </c>
      <c r="I1550" t="s">
        <v>246</v>
      </c>
      <c r="J1550" s="111">
        <v>2026</v>
      </c>
      <c r="K1550" s="111">
        <v>7</v>
      </c>
      <c r="L1550" s="111" t="s">
        <v>94</v>
      </c>
      <c r="M1550">
        <v>457</v>
      </c>
      <c r="N1550">
        <v>1</v>
      </c>
      <c r="O1550">
        <v>457</v>
      </c>
      <c r="P1550" t="s">
        <v>831</v>
      </c>
      <c r="Q1550" s="111">
        <f>+VLOOKUP(I1550,'Selectable Table'!AB:AC,2,0)</f>
        <v>0</v>
      </c>
    </row>
    <row r="1551" spans="1:17" x14ac:dyDescent="0.25">
      <c r="A1551" s="111" t="str">
        <f>+VLOOKUP(C1551,'Selectable Table'!D:EB,2,0)</f>
        <v>ELI LILLY</v>
      </c>
      <c r="B1551" t="s">
        <v>867</v>
      </c>
      <c r="C1551" t="s">
        <v>265</v>
      </c>
      <c r="D1551" t="s">
        <v>832</v>
      </c>
      <c r="E1551" t="s">
        <v>102</v>
      </c>
      <c r="F1551" s="111">
        <f>+VLOOKUP(C1551,'Selectable Table'!O:P,2,0)</f>
        <v>40700</v>
      </c>
      <c r="G1551" s="111" t="str">
        <f>+VLOOKUP(F1551,'Selectable Table'!P:Q,2,0)</f>
        <v>Revenues - Third Parties</v>
      </c>
      <c r="I1551" t="s">
        <v>186</v>
      </c>
      <c r="J1551" s="111">
        <v>2026</v>
      </c>
      <c r="K1551" s="111">
        <v>7</v>
      </c>
      <c r="L1551" s="111" t="s">
        <v>94</v>
      </c>
      <c r="M1551">
        <v>2851</v>
      </c>
      <c r="N1551">
        <v>1</v>
      </c>
      <c r="O1551">
        <v>2851</v>
      </c>
      <c r="P1551" t="s">
        <v>831</v>
      </c>
      <c r="Q1551" s="111">
        <f>+VLOOKUP(I1551,'Selectable Table'!AB:AC,2,0)</f>
        <v>1</v>
      </c>
    </row>
    <row r="1552" spans="1:17" x14ac:dyDescent="0.25">
      <c r="A1552" s="111" t="str">
        <f>+VLOOKUP(C1552,'Selectable Table'!D:EB,2,0)</f>
        <v>ELI LILLY</v>
      </c>
      <c r="B1552" t="s">
        <v>452</v>
      </c>
      <c r="C1552" t="s">
        <v>265</v>
      </c>
      <c r="D1552" t="s">
        <v>832</v>
      </c>
      <c r="E1552" t="s">
        <v>93</v>
      </c>
      <c r="F1552" s="111">
        <f>+VLOOKUP(C1552,'Selectable Table'!O:P,2,0)</f>
        <v>40700</v>
      </c>
      <c r="G1552" s="111" t="str">
        <f>+VLOOKUP(F1552,'Selectable Table'!P:Q,2,0)</f>
        <v>Revenues - Third Parties</v>
      </c>
      <c r="I1552" t="s">
        <v>852</v>
      </c>
      <c r="J1552" s="111">
        <v>2026</v>
      </c>
      <c r="K1552" s="111">
        <v>7</v>
      </c>
      <c r="L1552" s="111" t="s">
        <v>94</v>
      </c>
      <c r="M1552">
        <v>87</v>
      </c>
      <c r="N1552">
        <v>1</v>
      </c>
      <c r="O1552">
        <v>87</v>
      </c>
      <c r="P1552" t="s">
        <v>831</v>
      </c>
      <c r="Q1552" s="111">
        <f>+VLOOKUP(I1552,'Selectable Table'!AB:AC,2,0)</f>
        <v>0</v>
      </c>
    </row>
    <row r="1553" spans="1:17" x14ac:dyDescent="0.25">
      <c r="A1553" s="111" t="str">
        <f>+VLOOKUP(C1553,'Selectable Table'!D:EB,2,0)</f>
        <v>ELI LILLY</v>
      </c>
      <c r="B1553" t="s">
        <v>452</v>
      </c>
      <c r="C1553" t="s">
        <v>265</v>
      </c>
      <c r="D1553" t="s">
        <v>832</v>
      </c>
      <c r="E1553" t="s">
        <v>93</v>
      </c>
      <c r="F1553" s="111">
        <f>+VLOOKUP(C1553,'Selectable Table'!O:P,2,0)</f>
        <v>40700</v>
      </c>
      <c r="G1553" s="111" t="str">
        <f>+VLOOKUP(F1553,'Selectable Table'!P:Q,2,0)</f>
        <v>Revenues - Third Parties</v>
      </c>
      <c r="I1553" t="s">
        <v>846</v>
      </c>
      <c r="J1553" s="111">
        <v>2026</v>
      </c>
      <c r="K1553" s="111">
        <v>7</v>
      </c>
      <c r="L1553" s="111" t="s">
        <v>94</v>
      </c>
      <c r="M1553">
        <v>11</v>
      </c>
      <c r="N1553">
        <v>1</v>
      </c>
      <c r="O1553">
        <v>11</v>
      </c>
      <c r="P1553" t="s">
        <v>831</v>
      </c>
      <c r="Q1553" s="111">
        <f>+VLOOKUP(I1553,'Selectable Table'!AB:AC,2,0)</f>
        <v>1</v>
      </c>
    </row>
    <row r="1554" spans="1:17" x14ac:dyDescent="0.25">
      <c r="A1554" s="111" t="str">
        <f>+VLOOKUP(C1554,'Selectable Table'!D:EB,2,0)</f>
        <v>ELI LILLY</v>
      </c>
      <c r="B1554" t="s">
        <v>452</v>
      </c>
      <c r="C1554" t="s">
        <v>265</v>
      </c>
      <c r="D1554" t="s">
        <v>832</v>
      </c>
      <c r="E1554" t="s">
        <v>102</v>
      </c>
      <c r="F1554" s="111">
        <f>+VLOOKUP(C1554,'Selectable Table'!O:P,2,0)</f>
        <v>40700</v>
      </c>
      <c r="G1554" s="111" t="str">
        <f>+VLOOKUP(F1554,'Selectable Table'!P:Q,2,0)</f>
        <v>Revenues - Third Parties</v>
      </c>
      <c r="I1554" t="s">
        <v>125</v>
      </c>
      <c r="J1554" s="111">
        <v>2026</v>
      </c>
      <c r="K1554" s="111">
        <v>7</v>
      </c>
      <c r="L1554" s="111" t="s">
        <v>94</v>
      </c>
      <c r="M1554">
        <v>421</v>
      </c>
      <c r="N1554">
        <v>1</v>
      </c>
      <c r="O1554">
        <v>421</v>
      </c>
      <c r="P1554" t="s">
        <v>831</v>
      </c>
      <c r="Q1554" s="111">
        <f>+VLOOKUP(I1554,'Selectable Table'!AB:AC,2,0)</f>
        <v>1</v>
      </c>
    </row>
    <row r="1555" spans="1:17" x14ac:dyDescent="0.25">
      <c r="A1555" s="111" t="str">
        <f>+VLOOKUP(C1555,'Selectable Table'!D:EB,2,0)</f>
        <v>ELI LILLY</v>
      </c>
      <c r="B1555" t="s">
        <v>452</v>
      </c>
      <c r="C1555" t="s">
        <v>265</v>
      </c>
      <c r="D1555" t="s">
        <v>832</v>
      </c>
      <c r="E1555" t="s">
        <v>102</v>
      </c>
      <c r="F1555" s="111">
        <f>+VLOOKUP(C1555,'Selectable Table'!O:P,2,0)</f>
        <v>40700</v>
      </c>
      <c r="G1555" s="111" t="str">
        <f>+VLOOKUP(F1555,'Selectable Table'!P:Q,2,0)</f>
        <v>Revenues - Third Parties</v>
      </c>
      <c r="I1555" t="s">
        <v>186</v>
      </c>
      <c r="J1555" s="111">
        <v>2026</v>
      </c>
      <c r="K1555" s="111">
        <v>7</v>
      </c>
      <c r="L1555" s="111" t="s">
        <v>94</v>
      </c>
      <c r="M1555">
        <v>5272</v>
      </c>
      <c r="N1555">
        <v>1</v>
      </c>
      <c r="O1555">
        <v>5272</v>
      </c>
      <c r="P1555" t="s">
        <v>831</v>
      </c>
      <c r="Q1555" s="111">
        <f>+VLOOKUP(I1555,'Selectable Table'!AB:AC,2,0)</f>
        <v>1</v>
      </c>
    </row>
    <row r="1556" spans="1:17" x14ac:dyDescent="0.25">
      <c r="A1556" s="111" t="str">
        <f>+VLOOKUP(C1556,'Selectable Table'!D:EB,2,0)</f>
        <v>ELI LILLY</v>
      </c>
      <c r="B1556" t="s">
        <v>452</v>
      </c>
      <c r="C1556" t="s">
        <v>265</v>
      </c>
      <c r="D1556" t="s">
        <v>832</v>
      </c>
      <c r="E1556" t="s">
        <v>104</v>
      </c>
      <c r="F1556" s="111">
        <f>+VLOOKUP(C1556,'Selectable Table'!O:P,2,0)</f>
        <v>40700</v>
      </c>
      <c r="G1556" s="111" t="str">
        <f>+VLOOKUP(F1556,'Selectable Table'!P:Q,2,0)</f>
        <v>Revenues - Third Parties</v>
      </c>
      <c r="I1556" t="s">
        <v>120</v>
      </c>
      <c r="J1556" s="111">
        <v>2026</v>
      </c>
      <c r="K1556" s="111">
        <v>7</v>
      </c>
      <c r="L1556" s="111" t="s">
        <v>94</v>
      </c>
      <c r="M1556">
        <v>174</v>
      </c>
      <c r="N1556">
        <v>1</v>
      </c>
      <c r="O1556">
        <v>174</v>
      </c>
      <c r="P1556" t="s">
        <v>831</v>
      </c>
      <c r="Q1556" s="111">
        <f>+VLOOKUP(I1556,'Selectable Table'!AB:AC,2,0)</f>
        <v>0</v>
      </c>
    </row>
    <row r="1557" spans="1:17" x14ac:dyDescent="0.25">
      <c r="A1557" s="111" t="str">
        <f>+VLOOKUP(C1557,'Selectable Table'!D:EB,2,0)</f>
        <v>ELI LILLY</v>
      </c>
      <c r="B1557" t="s">
        <v>749</v>
      </c>
      <c r="C1557" t="s">
        <v>265</v>
      </c>
      <c r="D1557" t="s">
        <v>832</v>
      </c>
      <c r="E1557" t="s">
        <v>104</v>
      </c>
      <c r="F1557" s="111">
        <f>+VLOOKUP(C1557,'Selectable Table'!O:P,2,0)</f>
        <v>40700</v>
      </c>
      <c r="G1557" s="111" t="str">
        <f>+VLOOKUP(F1557,'Selectable Table'!P:Q,2,0)</f>
        <v>Revenues - Third Parties</v>
      </c>
      <c r="I1557" t="s">
        <v>245</v>
      </c>
      <c r="J1557" s="111">
        <v>2026</v>
      </c>
      <c r="K1557" s="111">
        <v>7</v>
      </c>
      <c r="L1557" s="111" t="s">
        <v>94</v>
      </c>
      <c r="M1557">
        <v>131</v>
      </c>
      <c r="N1557">
        <v>1</v>
      </c>
      <c r="O1557">
        <v>131</v>
      </c>
      <c r="P1557" t="s">
        <v>831</v>
      </c>
      <c r="Q1557" s="111">
        <f>+VLOOKUP(I1557,'Selectable Table'!AB:AC,2,0)</f>
        <v>1</v>
      </c>
    </row>
    <row r="1558" spans="1:17" x14ac:dyDescent="0.25">
      <c r="A1558" s="111" t="str">
        <f>+VLOOKUP(C1558,'Selectable Table'!D:EB,2,0)</f>
        <v>ELI LILLY</v>
      </c>
      <c r="B1558" t="s">
        <v>749</v>
      </c>
      <c r="C1558" t="s">
        <v>265</v>
      </c>
      <c r="D1558" t="s">
        <v>832</v>
      </c>
      <c r="E1558" t="s">
        <v>104</v>
      </c>
      <c r="F1558" s="111">
        <f>+VLOOKUP(C1558,'Selectable Table'!O:P,2,0)</f>
        <v>40700</v>
      </c>
      <c r="G1558" s="111" t="str">
        <f>+VLOOKUP(F1558,'Selectable Table'!P:Q,2,0)</f>
        <v>Revenues - Third Parties</v>
      </c>
      <c r="I1558" t="s">
        <v>246</v>
      </c>
      <c r="J1558" s="111">
        <v>2026</v>
      </c>
      <c r="K1558" s="111">
        <v>7</v>
      </c>
      <c r="L1558" s="111" t="s">
        <v>94</v>
      </c>
      <c r="M1558">
        <v>457</v>
      </c>
      <c r="N1558">
        <v>1</v>
      </c>
      <c r="O1558">
        <v>457</v>
      </c>
      <c r="P1558" t="s">
        <v>831</v>
      </c>
      <c r="Q1558" s="111">
        <f>+VLOOKUP(I1558,'Selectable Table'!AB:AC,2,0)</f>
        <v>0</v>
      </c>
    </row>
    <row r="1559" spans="1:17" x14ac:dyDescent="0.25">
      <c r="A1559" s="111" t="str">
        <f>+VLOOKUP(C1559,'Selectable Table'!D:EB,2,0)</f>
        <v>ELI LILLY</v>
      </c>
      <c r="B1559" t="s">
        <v>749</v>
      </c>
      <c r="C1559" t="s">
        <v>265</v>
      </c>
      <c r="D1559" t="s">
        <v>832</v>
      </c>
      <c r="E1559" t="s">
        <v>102</v>
      </c>
      <c r="F1559" s="111">
        <f>+VLOOKUP(C1559,'Selectable Table'!O:P,2,0)</f>
        <v>40700</v>
      </c>
      <c r="G1559" s="111" t="str">
        <f>+VLOOKUP(F1559,'Selectable Table'!P:Q,2,0)</f>
        <v>Revenues - Third Parties</v>
      </c>
      <c r="I1559" t="s">
        <v>125</v>
      </c>
      <c r="J1559" s="111">
        <v>2026</v>
      </c>
      <c r="K1559" s="111">
        <v>7</v>
      </c>
      <c r="L1559" s="111" t="s">
        <v>94</v>
      </c>
      <c r="M1559">
        <v>2122</v>
      </c>
      <c r="N1559">
        <v>1</v>
      </c>
      <c r="O1559">
        <v>2122</v>
      </c>
      <c r="P1559" t="s">
        <v>831</v>
      </c>
      <c r="Q1559" s="111">
        <f>+VLOOKUP(I1559,'Selectable Table'!AB:AC,2,0)</f>
        <v>1</v>
      </c>
    </row>
    <row r="1560" spans="1:17" x14ac:dyDescent="0.25">
      <c r="A1560" s="111" t="str">
        <f>+VLOOKUP(C1560,'Selectable Table'!D:EB,2,0)</f>
        <v>ELI LILLY</v>
      </c>
      <c r="B1560" t="s">
        <v>749</v>
      </c>
      <c r="C1560" t="s">
        <v>265</v>
      </c>
      <c r="D1560" t="s">
        <v>832</v>
      </c>
      <c r="E1560" t="s">
        <v>102</v>
      </c>
      <c r="F1560" s="111">
        <f>+VLOOKUP(C1560,'Selectable Table'!O:P,2,0)</f>
        <v>40700</v>
      </c>
      <c r="G1560" s="111" t="str">
        <f>+VLOOKUP(F1560,'Selectable Table'!P:Q,2,0)</f>
        <v>Revenues - Third Parties</v>
      </c>
      <c r="I1560" t="s">
        <v>186</v>
      </c>
      <c r="J1560" s="111">
        <v>2026</v>
      </c>
      <c r="K1560" s="111">
        <v>7</v>
      </c>
      <c r="L1560" s="111" t="s">
        <v>94</v>
      </c>
      <c r="M1560">
        <v>614</v>
      </c>
      <c r="N1560">
        <v>1</v>
      </c>
      <c r="O1560">
        <v>614</v>
      </c>
      <c r="P1560" t="s">
        <v>831</v>
      </c>
      <c r="Q1560" s="111">
        <f>+VLOOKUP(I1560,'Selectable Table'!AB:AC,2,0)</f>
        <v>1</v>
      </c>
    </row>
    <row r="1561" spans="1:17" x14ac:dyDescent="0.25">
      <c r="A1561" s="111" t="str">
        <f>+VLOOKUP(C1561,'Selectable Table'!D:EB,2,0)</f>
        <v>ELI LILLY</v>
      </c>
      <c r="B1561" t="s">
        <v>749</v>
      </c>
      <c r="C1561" t="s">
        <v>265</v>
      </c>
      <c r="D1561" t="s">
        <v>832</v>
      </c>
      <c r="E1561" t="s">
        <v>104</v>
      </c>
      <c r="F1561" s="111">
        <f>+VLOOKUP(C1561,'Selectable Table'!O:P,2,0)</f>
        <v>40700</v>
      </c>
      <c r="G1561" s="111" t="str">
        <f>+VLOOKUP(F1561,'Selectable Table'!P:Q,2,0)</f>
        <v>Revenues - Third Parties</v>
      </c>
      <c r="I1561" t="s">
        <v>857</v>
      </c>
      <c r="J1561" s="111">
        <v>2026</v>
      </c>
      <c r="K1561" s="111">
        <v>7</v>
      </c>
      <c r="L1561" s="111" t="s">
        <v>94</v>
      </c>
      <c r="M1561">
        <v>86</v>
      </c>
      <c r="N1561">
        <v>1</v>
      </c>
      <c r="O1561">
        <v>86</v>
      </c>
      <c r="P1561" t="s">
        <v>831</v>
      </c>
      <c r="Q1561" s="111">
        <f>+VLOOKUP(I1561,'Selectable Table'!AB:AC,2,0)</f>
        <v>0</v>
      </c>
    </row>
    <row r="1562" spans="1:17" x14ac:dyDescent="0.25">
      <c r="A1562" s="111" t="str">
        <f>+VLOOKUP(C1562,'Selectable Table'!D:EB,2,0)</f>
        <v>ELI LILLY</v>
      </c>
      <c r="B1562" t="s">
        <v>749</v>
      </c>
      <c r="C1562" t="s">
        <v>265</v>
      </c>
      <c r="D1562" t="s">
        <v>832</v>
      </c>
      <c r="E1562" t="s">
        <v>104</v>
      </c>
      <c r="F1562" s="111">
        <f>+VLOOKUP(C1562,'Selectable Table'!O:P,2,0)</f>
        <v>40700</v>
      </c>
      <c r="G1562" s="111" t="str">
        <f>+VLOOKUP(F1562,'Selectable Table'!P:Q,2,0)</f>
        <v>Revenues - Third Parties</v>
      </c>
      <c r="I1562" t="s">
        <v>120</v>
      </c>
      <c r="J1562" s="111">
        <v>2026</v>
      </c>
      <c r="K1562" s="111">
        <v>7</v>
      </c>
      <c r="L1562" s="111" t="s">
        <v>94</v>
      </c>
      <c r="M1562">
        <v>1218</v>
      </c>
      <c r="N1562">
        <v>1</v>
      </c>
      <c r="O1562">
        <v>1218</v>
      </c>
      <c r="P1562" t="s">
        <v>831</v>
      </c>
      <c r="Q1562" s="111">
        <f>+VLOOKUP(I1562,'Selectable Table'!AB:AC,2,0)</f>
        <v>0</v>
      </c>
    </row>
    <row r="1563" spans="1:17" x14ac:dyDescent="0.25">
      <c r="A1563" s="111" t="str">
        <f>+VLOOKUP(C1563,'Selectable Table'!D:EB,2,0)</f>
        <v>ELI LILLY</v>
      </c>
      <c r="B1563" t="s">
        <v>280</v>
      </c>
      <c r="C1563" t="s">
        <v>265</v>
      </c>
      <c r="D1563" t="s">
        <v>832</v>
      </c>
      <c r="E1563" t="s">
        <v>93</v>
      </c>
      <c r="F1563" s="111">
        <f>+VLOOKUP(C1563,'Selectable Table'!O:P,2,0)</f>
        <v>40700</v>
      </c>
      <c r="G1563" s="111" t="str">
        <f>+VLOOKUP(F1563,'Selectable Table'!P:Q,2,0)</f>
        <v>Revenues - Third Parties</v>
      </c>
      <c r="I1563" t="s">
        <v>849</v>
      </c>
      <c r="J1563" s="111">
        <v>2026</v>
      </c>
      <c r="K1563" s="111">
        <v>7</v>
      </c>
      <c r="L1563" s="111" t="s">
        <v>94</v>
      </c>
      <c r="M1563">
        <v>200</v>
      </c>
      <c r="N1563">
        <v>1</v>
      </c>
      <c r="O1563">
        <v>200</v>
      </c>
      <c r="P1563" t="s">
        <v>831</v>
      </c>
      <c r="Q1563" s="111">
        <f>+VLOOKUP(I1563,'Selectable Table'!AB:AC,2,0)</f>
        <v>0</v>
      </c>
    </row>
    <row r="1564" spans="1:17" x14ac:dyDescent="0.25">
      <c r="A1564" s="111" t="str">
        <f>+VLOOKUP(C1564,'Selectable Table'!D:EB,2,0)</f>
        <v>ELI LILLY</v>
      </c>
      <c r="B1564" t="s">
        <v>280</v>
      </c>
      <c r="C1564" t="s">
        <v>265</v>
      </c>
      <c r="D1564" t="s">
        <v>832</v>
      </c>
      <c r="E1564" t="s">
        <v>93</v>
      </c>
      <c r="F1564" s="111">
        <f>+VLOOKUP(C1564,'Selectable Table'!O:P,2,0)</f>
        <v>40700</v>
      </c>
      <c r="G1564" s="111" t="str">
        <f>+VLOOKUP(F1564,'Selectable Table'!P:Q,2,0)</f>
        <v>Revenues - Third Parties</v>
      </c>
      <c r="I1564" t="s">
        <v>846</v>
      </c>
      <c r="J1564" s="111">
        <v>2026</v>
      </c>
      <c r="K1564" s="111">
        <v>7</v>
      </c>
      <c r="L1564" s="111" t="s">
        <v>94</v>
      </c>
      <c r="M1564">
        <v>283</v>
      </c>
      <c r="N1564">
        <v>1</v>
      </c>
      <c r="O1564">
        <v>283</v>
      </c>
      <c r="P1564" t="s">
        <v>831</v>
      </c>
      <c r="Q1564" s="111">
        <f>+VLOOKUP(I1564,'Selectable Table'!AB:AC,2,0)</f>
        <v>1</v>
      </c>
    </row>
    <row r="1565" spans="1:17" x14ac:dyDescent="0.25">
      <c r="A1565" s="111" t="str">
        <f>+VLOOKUP(C1565,'Selectable Table'!D:EB,2,0)</f>
        <v>ELI LILLY</v>
      </c>
      <c r="B1565" t="s">
        <v>280</v>
      </c>
      <c r="C1565" t="s">
        <v>265</v>
      </c>
      <c r="D1565" t="s">
        <v>832</v>
      </c>
      <c r="E1565" t="s">
        <v>93</v>
      </c>
      <c r="F1565" s="111">
        <f>+VLOOKUP(C1565,'Selectable Table'!O:P,2,0)</f>
        <v>40700</v>
      </c>
      <c r="G1565" s="111" t="str">
        <f>+VLOOKUP(F1565,'Selectable Table'!P:Q,2,0)</f>
        <v>Revenues - Third Parties</v>
      </c>
      <c r="I1565" t="s">
        <v>840</v>
      </c>
      <c r="J1565" s="111">
        <v>2026</v>
      </c>
      <c r="K1565" s="111">
        <v>7</v>
      </c>
      <c r="L1565" s="111" t="s">
        <v>94</v>
      </c>
      <c r="M1565">
        <v>609</v>
      </c>
      <c r="N1565">
        <v>1</v>
      </c>
      <c r="O1565">
        <v>609</v>
      </c>
      <c r="P1565" t="s">
        <v>831</v>
      </c>
      <c r="Q1565" s="111">
        <f>+VLOOKUP(I1565,'Selectable Table'!AB:AC,2,0)</f>
        <v>0</v>
      </c>
    </row>
    <row r="1566" spans="1:17" x14ac:dyDescent="0.25">
      <c r="A1566" s="111" t="str">
        <f>+VLOOKUP(C1566,'Selectable Table'!D:EB,2,0)</f>
        <v>ELI LILLY</v>
      </c>
      <c r="B1566" t="s">
        <v>280</v>
      </c>
      <c r="C1566" t="s">
        <v>265</v>
      </c>
      <c r="D1566" t="s">
        <v>832</v>
      </c>
      <c r="E1566" t="s">
        <v>102</v>
      </c>
      <c r="F1566" s="111">
        <f>+VLOOKUP(C1566,'Selectable Table'!O:P,2,0)</f>
        <v>40700</v>
      </c>
      <c r="G1566" s="111" t="str">
        <f>+VLOOKUP(F1566,'Selectable Table'!P:Q,2,0)</f>
        <v>Revenues - Third Parties</v>
      </c>
      <c r="I1566" t="s">
        <v>186</v>
      </c>
      <c r="J1566" s="111">
        <v>2026</v>
      </c>
      <c r="K1566" s="111">
        <v>7</v>
      </c>
      <c r="L1566" s="111" t="s">
        <v>94</v>
      </c>
      <c r="M1566">
        <v>3982</v>
      </c>
      <c r="N1566">
        <v>1</v>
      </c>
      <c r="O1566">
        <v>3982</v>
      </c>
      <c r="P1566" t="s">
        <v>831</v>
      </c>
      <c r="Q1566" s="111">
        <f>+VLOOKUP(I1566,'Selectable Table'!AB:AC,2,0)</f>
        <v>1</v>
      </c>
    </row>
    <row r="1567" spans="1:17" x14ac:dyDescent="0.25">
      <c r="A1567" s="111" t="str">
        <f>+VLOOKUP(C1567,'Selectable Table'!D:EB,2,0)</f>
        <v>ELI LILLY</v>
      </c>
      <c r="B1567" t="s">
        <v>280</v>
      </c>
      <c r="C1567" t="s">
        <v>265</v>
      </c>
      <c r="D1567" t="s">
        <v>832</v>
      </c>
      <c r="E1567" t="s">
        <v>93</v>
      </c>
      <c r="F1567" s="111">
        <f>+VLOOKUP(C1567,'Selectable Table'!O:P,2,0)</f>
        <v>40700</v>
      </c>
      <c r="G1567" s="111" t="str">
        <f>+VLOOKUP(F1567,'Selectable Table'!P:Q,2,0)</f>
        <v>Revenues - Third Parties</v>
      </c>
      <c r="I1567" t="s">
        <v>169</v>
      </c>
      <c r="J1567" s="111">
        <v>2026</v>
      </c>
      <c r="K1567" s="111">
        <v>7</v>
      </c>
      <c r="L1567" s="111" t="s">
        <v>94</v>
      </c>
      <c r="M1567">
        <v>1097</v>
      </c>
      <c r="N1567">
        <v>1</v>
      </c>
      <c r="O1567">
        <v>1097</v>
      </c>
      <c r="P1567" t="s">
        <v>831</v>
      </c>
      <c r="Q1567" s="111">
        <f>+VLOOKUP(I1567,'Selectable Table'!AB:AC,2,0)</f>
        <v>0</v>
      </c>
    </row>
    <row r="1568" spans="1:17" x14ac:dyDescent="0.25">
      <c r="A1568" s="111" t="str">
        <f>+VLOOKUP(C1568,'Selectable Table'!D:EB,2,0)</f>
        <v>ELI LILLY</v>
      </c>
      <c r="B1568" t="s">
        <v>280</v>
      </c>
      <c r="C1568" t="s">
        <v>265</v>
      </c>
      <c r="D1568" t="s">
        <v>832</v>
      </c>
      <c r="E1568" t="s">
        <v>101</v>
      </c>
      <c r="F1568" s="111">
        <f>+VLOOKUP(C1568,'Selectable Table'!O:P,2,0)</f>
        <v>40700</v>
      </c>
      <c r="G1568" s="111" t="str">
        <f>+VLOOKUP(F1568,'Selectable Table'!P:Q,2,0)</f>
        <v>Revenues - Third Parties</v>
      </c>
      <c r="I1568" t="s">
        <v>269</v>
      </c>
      <c r="J1568" s="111">
        <v>2026</v>
      </c>
      <c r="K1568" s="111">
        <v>7</v>
      </c>
      <c r="L1568" s="111" t="s">
        <v>94</v>
      </c>
      <c r="M1568">
        <v>3521</v>
      </c>
      <c r="N1568">
        <v>1</v>
      </c>
      <c r="O1568">
        <v>3521</v>
      </c>
      <c r="P1568" t="s">
        <v>831</v>
      </c>
      <c r="Q1568" s="111">
        <f>+VLOOKUP(I1568,'Selectable Table'!AB:AC,2,0)</f>
        <v>1</v>
      </c>
    </row>
    <row r="1569" spans="1:17" x14ac:dyDescent="0.25">
      <c r="A1569" s="111" t="str">
        <f>+VLOOKUP(C1569,'Selectable Table'!D:EB,2,0)</f>
        <v>ELI LILLY</v>
      </c>
      <c r="B1569" t="s">
        <v>280</v>
      </c>
      <c r="C1569" t="s">
        <v>265</v>
      </c>
      <c r="D1569" t="s">
        <v>832</v>
      </c>
      <c r="E1569" t="s">
        <v>93</v>
      </c>
      <c r="F1569" s="111">
        <f>+VLOOKUP(C1569,'Selectable Table'!O:P,2,0)</f>
        <v>40700</v>
      </c>
      <c r="G1569" s="111" t="str">
        <f>+VLOOKUP(F1569,'Selectable Table'!P:Q,2,0)</f>
        <v>Revenues - Third Parties</v>
      </c>
      <c r="I1569" t="s">
        <v>861</v>
      </c>
      <c r="J1569" s="111">
        <v>2026</v>
      </c>
      <c r="K1569" s="111">
        <v>7</v>
      </c>
      <c r="L1569" s="111" t="s">
        <v>94</v>
      </c>
      <c r="M1569">
        <v>383</v>
      </c>
      <c r="N1569">
        <v>1</v>
      </c>
      <c r="O1569">
        <v>383</v>
      </c>
      <c r="P1569" t="s">
        <v>831</v>
      </c>
      <c r="Q1569" s="111">
        <f>+VLOOKUP(I1569,'Selectable Table'!AB:AC,2,0)</f>
        <v>0</v>
      </c>
    </row>
    <row r="1570" spans="1:17" x14ac:dyDescent="0.25">
      <c r="A1570" s="111" t="str">
        <f>+VLOOKUP(C1570,'Selectable Table'!D:EB,2,0)</f>
        <v>ELI LILLY</v>
      </c>
      <c r="B1570" t="s">
        <v>280</v>
      </c>
      <c r="C1570" t="s">
        <v>265</v>
      </c>
      <c r="D1570" t="s">
        <v>832</v>
      </c>
      <c r="E1570" t="s">
        <v>93</v>
      </c>
      <c r="F1570" s="111">
        <f>+VLOOKUP(C1570,'Selectable Table'!O:P,2,0)</f>
        <v>40700</v>
      </c>
      <c r="G1570" s="111" t="str">
        <f>+VLOOKUP(F1570,'Selectable Table'!P:Q,2,0)</f>
        <v>Revenues - Third Parties</v>
      </c>
      <c r="I1570" t="s">
        <v>847</v>
      </c>
      <c r="J1570" s="111">
        <v>2026</v>
      </c>
      <c r="K1570" s="111">
        <v>7</v>
      </c>
      <c r="L1570" s="111" t="s">
        <v>94</v>
      </c>
      <c r="M1570">
        <v>453</v>
      </c>
      <c r="N1570">
        <v>1</v>
      </c>
      <c r="O1570">
        <v>453</v>
      </c>
      <c r="P1570" t="s">
        <v>831</v>
      </c>
      <c r="Q1570" s="111">
        <f>+VLOOKUP(I1570,'Selectable Table'!AB:AC,2,0)</f>
        <v>0</v>
      </c>
    </row>
    <row r="1571" spans="1:17" x14ac:dyDescent="0.25">
      <c r="A1571" s="111" t="str">
        <f>+VLOOKUP(C1571,'Selectable Table'!D:EB,2,0)</f>
        <v>ELI LILLY</v>
      </c>
      <c r="B1571" t="s">
        <v>281</v>
      </c>
      <c r="C1571" t="s">
        <v>265</v>
      </c>
      <c r="D1571" t="s">
        <v>832</v>
      </c>
      <c r="E1571" t="s">
        <v>93</v>
      </c>
      <c r="F1571" s="111">
        <f>+VLOOKUP(C1571,'Selectable Table'!O:P,2,0)</f>
        <v>40700</v>
      </c>
      <c r="G1571" s="111" t="str">
        <f>+VLOOKUP(F1571,'Selectable Table'!P:Q,2,0)</f>
        <v>Revenues - Third Parties</v>
      </c>
      <c r="I1571" t="s">
        <v>846</v>
      </c>
      <c r="J1571" s="111">
        <v>2026</v>
      </c>
      <c r="K1571" s="111">
        <v>7</v>
      </c>
      <c r="L1571" s="111" t="s">
        <v>94</v>
      </c>
      <c r="M1571">
        <v>2437</v>
      </c>
      <c r="N1571">
        <v>1</v>
      </c>
      <c r="O1571">
        <v>2437</v>
      </c>
      <c r="P1571" t="s">
        <v>831</v>
      </c>
      <c r="Q1571" s="111">
        <f>+VLOOKUP(I1571,'Selectable Table'!AB:AC,2,0)</f>
        <v>1</v>
      </c>
    </row>
    <row r="1572" spans="1:17" x14ac:dyDescent="0.25">
      <c r="A1572" s="111" t="str">
        <f>+VLOOKUP(C1572,'Selectable Table'!D:EB,2,0)</f>
        <v>ELI LILLY</v>
      </c>
      <c r="B1572" t="s">
        <v>281</v>
      </c>
      <c r="C1572" t="s">
        <v>265</v>
      </c>
      <c r="D1572" t="s">
        <v>832</v>
      </c>
      <c r="E1572" t="s">
        <v>104</v>
      </c>
      <c r="F1572" s="111">
        <f>+VLOOKUP(C1572,'Selectable Table'!O:P,2,0)</f>
        <v>40700</v>
      </c>
      <c r="G1572" s="111" t="str">
        <f>+VLOOKUP(F1572,'Selectable Table'!P:Q,2,0)</f>
        <v>Revenues - Third Parties</v>
      </c>
      <c r="I1572" t="s">
        <v>245</v>
      </c>
      <c r="J1572" s="111">
        <v>2026</v>
      </c>
      <c r="K1572" s="111">
        <v>7</v>
      </c>
      <c r="L1572" s="111" t="s">
        <v>94</v>
      </c>
      <c r="M1572">
        <v>87</v>
      </c>
      <c r="N1572">
        <v>1</v>
      </c>
      <c r="O1572">
        <v>87</v>
      </c>
      <c r="P1572" t="s">
        <v>831</v>
      </c>
      <c r="Q1572" s="111">
        <f>+VLOOKUP(I1572,'Selectable Table'!AB:AC,2,0)</f>
        <v>1</v>
      </c>
    </row>
    <row r="1573" spans="1:17" x14ac:dyDescent="0.25">
      <c r="A1573" s="111" t="str">
        <f>+VLOOKUP(C1573,'Selectable Table'!D:EB,2,0)</f>
        <v>ELI LILLY</v>
      </c>
      <c r="B1573" t="s">
        <v>281</v>
      </c>
      <c r="C1573" t="s">
        <v>265</v>
      </c>
      <c r="D1573" t="s">
        <v>832</v>
      </c>
      <c r="E1573" t="s">
        <v>104</v>
      </c>
      <c r="F1573" s="111">
        <f>+VLOOKUP(C1573,'Selectable Table'!O:P,2,0)</f>
        <v>40700</v>
      </c>
      <c r="G1573" s="111" t="str">
        <f>+VLOOKUP(F1573,'Selectable Table'!P:Q,2,0)</f>
        <v>Revenues - Third Parties</v>
      </c>
      <c r="I1573" t="s">
        <v>246</v>
      </c>
      <c r="J1573" s="111">
        <v>2026</v>
      </c>
      <c r="K1573" s="111">
        <v>7</v>
      </c>
      <c r="L1573" s="111" t="s">
        <v>94</v>
      </c>
      <c r="M1573">
        <v>457</v>
      </c>
      <c r="N1573">
        <v>1</v>
      </c>
      <c r="O1573">
        <v>457</v>
      </c>
      <c r="P1573" t="s">
        <v>831</v>
      </c>
      <c r="Q1573" s="111">
        <f>+VLOOKUP(I1573,'Selectable Table'!AB:AC,2,0)</f>
        <v>0</v>
      </c>
    </row>
    <row r="1574" spans="1:17" x14ac:dyDescent="0.25">
      <c r="A1574" s="111" t="str">
        <f>+VLOOKUP(C1574,'Selectable Table'!D:EB,2,0)</f>
        <v>ELI LILLY</v>
      </c>
      <c r="B1574" t="s">
        <v>281</v>
      </c>
      <c r="C1574" t="s">
        <v>265</v>
      </c>
      <c r="D1574" t="s">
        <v>832</v>
      </c>
      <c r="E1574" t="s">
        <v>93</v>
      </c>
      <c r="F1574" s="111">
        <f>+VLOOKUP(C1574,'Selectable Table'!O:P,2,0)</f>
        <v>40700</v>
      </c>
      <c r="G1574" s="111" t="str">
        <f>+VLOOKUP(F1574,'Selectable Table'!P:Q,2,0)</f>
        <v>Revenues - Third Parties</v>
      </c>
      <c r="I1574" t="s">
        <v>680</v>
      </c>
      <c r="J1574" s="111">
        <v>2026</v>
      </c>
      <c r="K1574" s="111">
        <v>7</v>
      </c>
      <c r="L1574" s="111" t="s">
        <v>94</v>
      </c>
      <c r="M1574">
        <v>297</v>
      </c>
      <c r="N1574">
        <v>1</v>
      </c>
      <c r="O1574">
        <v>297</v>
      </c>
      <c r="P1574" t="s">
        <v>831</v>
      </c>
      <c r="Q1574" s="111">
        <f>+VLOOKUP(I1574,'Selectable Table'!AB:AC,2,0)</f>
        <v>0</v>
      </c>
    </row>
    <row r="1575" spans="1:17" x14ac:dyDescent="0.25">
      <c r="A1575" s="111" t="str">
        <f>+VLOOKUP(C1575,'Selectable Table'!D:EB,2,0)</f>
        <v>ELI LILLY</v>
      </c>
      <c r="B1575" t="s">
        <v>281</v>
      </c>
      <c r="C1575" t="s">
        <v>265</v>
      </c>
      <c r="D1575" t="s">
        <v>832</v>
      </c>
      <c r="E1575" t="s">
        <v>102</v>
      </c>
      <c r="F1575" s="111">
        <f>+VLOOKUP(C1575,'Selectable Table'!O:P,2,0)</f>
        <v>40700</v>
      </c>
      <c r="G1575" s="111" t="str">
        <f>+VLOOKUP(F1575,'Selectable Table'!P:Q,2,0)</f>
        <v>Revenues - Third Parties</v>
      </c>
      <c r="I1575" t="s">
        <v>125</v>
      </c>
      <c r="J1575" s="111">
        <v>2026</v>
      </c>
      <c r="K1575" s="111">
        <v>7</v>
      </c>
      <c r="L1575" s="111" t="s">
        <v>94</v>
      </c>
      <c r="M1575">
        <v>652</v>
      </c>
      <c r="N1575">
        <v>1</v>
      </c>
      <c r="O1575">
        <v>652</v>
      </c>
      <c r="P1575" t="s">
        <v>831</v>
      </c>
      <c r="Q1575" s="111">
        <f>+VLOOKUP(I1575,'Selectable Table'!AB:AC,2,0)</f>
        <v>1</v>
      </c>
    </row>
    <row r="1576" spans="1:17" x14ac:dyDescent="0.25">
      <c r="A1576" s="111" t="str">
        <f>+VLOOKUP(C1576,'Selectable Table'!D:EB,2,0)</f>
        <v>ELI LILLY</v>
      </c>
      <c r="B1576" t="s">
        <v>281</v>
      </c>
      <c r="C1576" t="s">
        <v>265</v>
      </c>
      <c r="D1576" t="s">
        <v>832</v>
      </c>
      <c r="E1576" t="s">
        <v>102</v>
      </c>
      <c r="F1576" s="111">
        <f>+VLOOKUP(C1576,'Selectable Table'!O:P,2,0)</f>
        <v>40700</v>
      </c>
      <c r="G1576" s="111" t="str">
        <f>+VLOOKUP(F1576,'Selectable Table'!P:Q,2,0)</f>
        <v>Revenues - Third Parties</v>
      </c>
      <c r="I1576" t="s">
        <v>186</v>
      </c>
      <c r="J1576" s="111">
        <v>2026</v>
      </c>
      <c r="K1576" s="111">
        <v>7</v>
      </c>
      <c r="L1576" s="111" t="s">
        <v>94</v>
      </c>
      <c r="M1576">
        <v>57336</v>
      </c>
      <c r="N1576">
        <v>1</v>
      </c>
      <c r="O1576">
        <v>57336</v>
      </c>
      <c r="P1576" t="s">
        <v>831</v>
      </c>
      <c r="Q1576" s="111">
        <f>+VLOOKUP(I1576,'Selectable Table'!AB:AC,2,0)</f>
        <v>1</v>
      </c>
    </row>
    <row r="1577" spans="1:17" x14ac:dyDescent="0.25">
      <c r="A1577" s="111" t="str">
        <f>+VLOOKUP(C1577,'Selectable Table'!D:EB,2,0)</f>
        <v>ELI LILLY</v>
      </c>
      <c r="B1577" t="s">
        <v>281</v>
      </c>
      <c r="C1577" t="s">
        <v>265</v>
      </c>
      <c r="D1577" t="s">
        <v>832</v>
      </c>
      <c r="E1577" t="s">
        <v>93</v>
      </c>
      <c r="F1577" s="111">
        <f>+VLOOKUP(C1577,'Selectable Table'!O:P,2,0)</f>
        <v>40700</v>
      </c>
      <c r="G1577" s="111" t="str">
        <f>+VLOOKUP(F1577,'Selectable Table'!P:Q,2,0)</f>
        <v>Revenues - Third Parties</v>
      </c>
      <c r="I1577" t="s">
        <v>169</v>
      </c>
      <c r="J1577" s="111">
        <v>2026</v>
      </c>
      <c r="K1577" s="111">
        <v>7</v>
      </c>
      <c r="L1577" s="111" t="s">
        <v>94</v>
      </c>
      <c r="M1577">
        <v>10143</v>
      </c>
      <c r="N1577">
        <v>1</v>
      </c>
      <c r="O1577">
        <v>10143</v>
      </c>
      <c r="P1577" t="s">
        <v>831</v>
      </c>
      <c r="Q1577" s="111">
        <f>+VLOOKUP(I1577,'Selectable Table'!AB:AC,2,0)</f>
        <v>0</v>
      </c>
    </row>
    <row r="1578" spans="1:17" x14ac:dyDescent="0.25">
      <c r="A1578" s="111" t="str">
        <f>+VLOOKUP(C1578,'Selectable Table'!D:EB,2,0)</f>
        <v>ELI LILLY</v>
      </c>
      <c r="B1578" t="s">
        <v>281</v>
      </c>
      <c r="C1578" t="s">
        <v>265</v>
      </c>
      <c r="D1578" t="s">
        <v>832</v>
      </c>
      <c r="E1578" t="s">
        <v>104</v>
      </c>
      <c r="F1578" s="111">
        <f>+VLOOKUP(C1578,'Selectable Table'!O:P,2,0)</f>
        <v>40700</v>
      </c>
      <c r="G1578" s="111" t="str">
        <f>+VLOOKUP(F1578,'Selectable Table'!P:Q,2,0)</f>
        <v>Revenues - Third Parties</v>
      </c>
      <c r="I1578" t="s">
        <v>857</v>
      </c>
      <c r="J1578" s="111">
        <v>2026</v>
      </c>
      <c r="K1578" s="111">
        <v>7</v>
      </c>
      <c r="L1578" s="111" t="s">
        <v>94</v>
      </c>
      <c r="M1578">
        <v>9</v>
      </c>
      <c r="N1578">
        <v>1</v>
      </c>
      <c r="O1578">
        <v>9</v>
      </c>
      <c r="P1578" t="s">
        <v>831</v>
      </c>
      <c r="Q1578" s="111">
        <f>+VLOOKUP(I1578,'Selectable Table'!AB:AC,2,0)</f>
        <v>0</v>
      </c>
    </row>
    <row r="1579" spans="1:17" x14ac:dyDescent="0.25">
      <c r="A1579" s="111" t="str">
        <f>+VLOOKUP(C1579,'Selectable Table'!D:EB,2,0)</f>
        <v>ELI LILLY</v>
      </c>
      <c r="B1579" t="s">
        <v>281</v>
      </c>
      <c r="C1579" t="s">
        <v>265</v>
      </c>
      <c r="D1579" t="s">
        <v>832</v>
      </c>
      <c r="E1579" t="s">
        <v>93</v>
      </c>
      <c r="F1579" s="111">
        <f>+VLOOKUP(C1579,'Selectable Table'!O:P,2,0)</f>
        <v>40700</v>
      </c>
      <c r="G1579" s="111" t="str">
        <f>+VLOOKUP(F1579,'Selectable Table'!P:Q,2,0)</f>
        <v>Revenues - Third Parties</v>
      </c>
      <c r="I1579" t="s">
        <v>847</v>
      </c>
      <c r="J1579" s="111">
        <v>2026</v>
      </c>
      <c r="K1579" s="111">
        <v>7</v>
      </c>
      <c r="L1579" s="111" t="s">
        <v>94</v>
      </c>
      <c r="M1579">
        <v>3898</v>
      </c>
      <c r="N1579">
        <v>1</v>
      </c>
      <c r="O1579">
        <v>3898</v>
      </c>
      <c r="P1579" t="s">
        <v>831</v>
      </c>
      <c r="Q1579" s="111">
        <f>+VLOOKUP(I1579,'Selectable Table'!AB:AC,2,0)</f>
        <v>0</v>
      </c>
    </row>
    <row r="1580" spans="1:17" x14ac:dyDescent="0.25">
      <c r="A1580" s="111" t="str">
        <f>+VLOOKUP(C1580,'Selectable Table'!D:EB,2,0)</f>
        <v>ELI LILLY</v>
      </c>
      <c r="B1580" t="s">
        <v>281</v>
      </c>
      <c r="C1580" t="s">
        <v>265</v>
      </c>
      <c r="D1580" t="s">
        <v>832</v>
      </c>
      <c r="E1580" t="s">
        <v>104</v>
      </c>
      <c r="F1580" s="111">
        <f>+VLOOKUP(C1580,'Selectable Table'!O:P,2,0)</f>
        <v>40700</v>
      </c>
      <c r="G1580" s="111" t="str">
        <f>+VLOOKUP(F1580,'Selectable Table'!P:Q,2,0)</f>
        <v>Revenues - Third Parties</v>
      </c>
      <c r="I1580" t="s">
        <v>120</v>
      </c>
      <c r="J1580" s="111">
        <v>2026</v>
      </c>
      <c r="K1580" s="111">
        <v>7</v>
      </c>
      <c r="L1580" s="111" t="s">
        <v>94</v>
      </c>
      <c r="M1580">
        <v>522</v>
      </c>
      <c r="N1580">
        <v>1</v>
      </c>
      <c r="O1580">
        <v>522</v>
      </c>
      <c r="P1580" t="s">
        <v>831</v>
      </c>
      <c r="Q1580" s="111">
        <f>+VLOOKUP(I1580,'Selectable Table'!AB:AC,2,0)</f>
        <v>0</v>
      </c>
    </row>
    <row r="1581" spans="1:17" x14ac:dyDescent="0.25">
      <c r="A1581" s="111" t="str">
        <f>+VLOOKUP(C1581,'Selectable Table'!D:EB,2,0)</f>
        <v>ELI LILLY</v>
      </c>
      <c r="B1581" t="s">
        <v>870</v>
      </c>
      <c r="C1581" t="s">
        <v>265</v>
      </c>
      <c r="D1581" t="s">
        <v>832</v>
      </c>
      <c r="E1581" t="s">
        <v>93</v>
      </c>
      <c r="F1581" s="111">
        <f>+VLOOKUP(C1581,'Selectable Table'!O:P,2,0)</f>
        <v>40700</v>
      </c>
      <c r="G1581" s="111" t="str">
        <f>+VLOOKUP(F1581,'Selectable Table'!P:Q,2,0)</f>
        <v>Revenues - Third Parties</v>
      </c>
      <c r="I1581" t="s">
        <v>849</v>
      </c>
      <c r="J1581" s="111">
        <v>2026</v>
      </c>
      <c r="K1581" s="111">
        <v>7</v>
      </c>
      <c r="L1581" s="111" t="s">
        <v>94</v>
      </c>
      <c r="M1581">
        <v>200</v>
      </c>
      <c r="N1581">
        <v>1</v>
      </c>
      <c r="O1581">
        <v>200</v>
      </c>
      <c r="P1581" t="s">
        <v>831</v>
      </c>
      <c r="Q1581" s="111">
        <f>+VLOOKUP(I1581,'Selectable Table'!AB:AC,2,0)</f>
        <v>0</v>
      </c>
    </row>
    <row r="1582" spans="1:17" x14ac:dyDescent="0.25">
      <c r="A1582" s="111" t="str">
        <f>+VLOOKUP(C1582,'Selectable Table'!D:EB,2,0)</f>
        <v>ELI LILLY</v>
      </c>
      <c r="B1582" t="s">
        <v>870</v>
      </c>
      <c r="C1582" t="s">
        <v>265</v>
      </c>
      <c r="D1582" t="s">
        <v>832</v>
      </c>
      <c r="E1582" t="s">
        <v>93</v>
      </c>
      <c r="F1582" s="111">
        <f>+VLOOKUP(C1582,'Selectable Table'!O:P,2,0)</f>
        <v>40700</v>
      </c>
      <c r="G1582" s="111" t="str">
        <f>+VLOOKUP(F1582,'Selectable Table'!P:Q,2,0)</f>
        <v>Revenues - Third Parties</v>
      </c>
      <c r="I1582" t="s">
        <v>846</v>
      </c>
      <c r="J1582" s="111">
        <v>2026</v>
      </c>
      <c r="K1582" s="111">
        <v>7</v>
      </c>
      <c r="L1582" s="111" t="s">
        <v>94</v>
      </c>
      <c r="M1582">
        <v>544</v>
      </c>
      <c r="N1582">
        <v>1</v>
      </c>
      <c r="O1582">
        <v>544</v>
      </c>
      <c r="P1582" t="s">
        <v>831</v>
      </c>
      <c r="Q1582" s="111">
        <f>+VLOOKUP(I1582,'Selectable Table'!AB:AC,2,0)</f>
        <v>1</v>
      </c>
    </row>
    <row r="1583" spans="1:17" x14ac:dyDescent="0.25">
      <c r="A1583" s="111" t="str">
        <f>+VLOOKUP(C1583,'Selectable Table'!D:EB,2,0)</f>
        <v>ELI LILLY</v>
      </c>
      <c r="B1583" t="s">
        <v>870</v>
      </c>
      <c r="C1583" t="s">
        <v>265</v>
      </c>
      <c r="D1583" t="s">
        <v>832</v>
      </c>
      <c r="E1583" t="s">
        <v>93</v>
      </c>
      <c r="F1583" s="111">
        <f>+VLOOKUP(C1583,'Selectable Table'!O:P,2,0)</f>
        <v>40700</v>
      </c>
      <c r="G1583" s="111" t="str">
        <f>+VLOOKUP(F1583,'Selectable Table'!P:Q,2,0)</f>
        <v>Revenues - Third Parties</v>
      </c>
      <c r="I1583" t="s">
        <v>840</v>
      </c>
      <c r="J1583" s="111">
        <v>2026</v>
      </c>
      <c r="K1583" s="111">
        <v>7</v>
      </c>
      <c r="L1583" s="111" t="s">
        <v>94</v>
      </c>
      <c r="M1583">
        <v>305</v>
      </c>
      <c r="N1583">
        <v>1</v>
      </c>
      <c r="O1583">
        <v>305</v>
      </c>
      <c r="P1583" t="s">
        <v>831</v>
      </c>
      <c r="Q1583" s="111">
        <f>+VLOOKUP(I1583,'Selectable Table'!AB:AC,2,0)</f>
        <v>0</v>
      </c>
    </row>
    <row r="1584" spans="1:17" x14ac:dyDescent="0.25">
      <c r="A1584" s="111" t="str">
        <f>+VLOOKUP(C1584,'Selectable Table'!D:EB,2,0)</f>
        <v>ELI LILLY</v>
      </c>
      <c r="B1584" t="s">
        <v>870</v>
      </c>
      <c r="C1584" t="s">
        <v>265</v>
      </c>
      <c r="D1584" t="s">
        <v>832</v>
      </c>
      <c r="E1584" t="s">
        <v>104</v>
      </c>
      <c r="F1584" s="111">
        <f>+VLOOKUP(C1584,'Selectable Table'!O:P,2,0)</f>
        <v>40700</v>
      </c>
      <c r="G1584" s="111" t="str">
        <f>+VLOOKUP(F1584,'Selectable Table'!P:Q,2,0)</f>
        <v>Revenues - Third Parties</v>
      </c>
      <c r="I1584" t="s">
        <v>245</v>
      </c>
      <c r="J1584" s="111">
        <v>2026</v>
      </c>
      <c r="K1584" s="111">
        <v>7</v>
      </c>
      <c r="L1584" s="111" t="s">
        <v>94</v>
      </c>
      <c r="M1584">
        <v>131</v>
      </c>
      <c r="N1584">
        <v>1</v>
      </c>
      <c r="O1584">
        <v>131</v>
      </c>
      <c r="P1584" t="s">
        <v>831</v>
      </c>
      <c r="Q1584" s="111">
        <f>+VLOOKUP(I1584,'Selectable Table'!AB:AC,2,0)</f>
        <v>1</v>
      </c>
    </row>
    <row r="1585" spans="1:17" x14ac:dyDescent="0.25">
      <c r="A1585" s="111" t="str">
        <f>+VLOOKUP(C1585,'Selectable Table'!D:EB,2,0)</f>
        <v>ELI LILLY</v>
      </c>
      <c r="B1585" t="s">
        <v>870</v>
      </c>
      <c r="C1585" t="s">
        <v>265</v>
      </c>
      <c r="D1585" t="s">
        <v>832</v>
      </c>
      <c r="E1585" t="s">
        <v>104</v>
      </c>
      <c r="F1585" s="111">
        <f>+VLOOKUP(C1585,'Selectable Table'!O:P,2,0)</f>
        <v>40700</v>
      </c>
      <c r="G1585" s="111" t="str">
        <f>+VLOOKUP(F1585,'Selectable Table'!P:Q,2,0)</f>
        <v>Revenues - Third Parties</v>
      </c>
      <c r="I1585" t="s">
        <v>246</v>
      </c>
      <c r="J1585" s="111">
        <v>2026</v>
      </c>
      <c r="K1585" s="111">
        <v>7</v>
      </c>
      <c r="L1585" s="111" t="s">
        <v>94</v>
      </c>
      <c r="M1585">
        <v>457</v>
      </c>
      <c r="N1585">
        <v>1</v>
      </c>
      <c r="O1585">
        <v>457</v>
      </c>
      <c r="P1585" t="s">
        <v>831</v>
      </c>
      <c r="Q1585" s="111">
        <f>+VLOOKUP(I1585,'Selectable Table'!AB:AC,2,0)</f>
        <v>0</v>
      </c>
    </row>
    <row r="1586" spans="1:17" x14ac:dyDescent="0.25">
      <c r="A1586" s="111" t="str">
        <f>+VLOOKUP(C1586,'Selectable Table'!D:EB,2,0)</f>
        <v>ELI LILLY</v>
      </c>
      <c r="B1586" t="s">
        <v>870</v>
      </c>
      <c r="C1586" t="s">
        <v>265</v>
      </c>
      <c r="D1586" t="s">
        <v>832</v>
      </c>
      <c r="E1586" t="s">
        <v>93</v>
      </c>
      <c r="F1586" s="111">
        <f>+VLOOKUP(C1586,'Selectable Table'!O:P,2,0)</f>
        <v>40700</v>
      </c>
      <c r="G1586" s="111" t="str">
        <f>+VLOOKUP(F1586,'Selectable Table'!P:Q,2,0)</f>
        <v>Revenues - Third Parties</v>
      </c>
      <c r="I1586" t="s">
        <v>680</v>
      </c>
      <c r="J1586" s="111">
        <v>2026</v>
      </c>
      <c r="K1586" s="111">
        <v>7</v>
      </c>
      <c r="L1586" s="111" t="s">
        <v>94</v>
      </c>
      <c r="M1586">
        <v>119</v>
      </c>
      <c r="N1586">
        <v>1</v>
      </c>
      <c r="O1586">
        <v>119</v>
      </c>
      <c r="P1586" t="s">
        <v>831</v>
      </c>
      <c r="Q1586" s="111">
        <f>+VLOOKUP(I1586,'Selectable Table'!AB:AC,2,0)</f>
        <v>0</v>
      </c>
    </row>
    <row r="1587" spans="1:17" x14ac:dyDescent="0.25">
      <c r="A1587" s="111" t="str">
        <f>+VLOOKUP(C1587,'Selectable Table'!D:EB,2,0)</f>
        <v>ELI LILLY</v>
      </c>
      <c r="B1587" t="s">
        <v>870</v>
      </c>
      <c r="C1587" t="s">
        <v>265</v>
      </c>
      <c r="D1587" t="s">
        <v>832</v>
      </c>
      <c r="E1587" t="s">
        <v>93</v>
      </c>
      <c r="F1587" s="111">
        <f>+VLOOKUP(C1587,'Selectable Table'!O:P,2,0)</f>
        <v>40700</v>
      </c>
      <c r="G1587" s="111" t="str">
        <f>+VLOOKUP(F1587,'Selectable Table'!P:Q,2,0)</f>
        <v>Revenues - Third Parties</v>
      </c>
      <c r="I1587" t="s">
        <v>860</v>
      </c>
      <c r="J1587" s="111">
        <v>2026</v>
      </c>
      <c r="K1587" s="111">
        <v>7</v>
      </c>
      <c r="L1587" s="111" t="s">
        <v>94</v>
      </c>
      <c r="M1587">
        <v>191</v>
      </c>
      <c r="N1587">
        <v>1</v>
      </c>
      <c r="O1587">
        <v>191</v>
      </c>
      <c r="P1587" t="s">
        <v>831</v>
      </c>
      <c r="Q1587" s="111">
        <f>+VLOOKUP(I1587,'Selectable Table'!AB:AC,2,0)</f>
        <v>0</v>
      </c>
    </row>
    <row r="1588" spans="1:17" x14ac:dyDescent="0.25">
      <c r="A1588" s="111" t="str">
        <f>+VLOOKUP(C1588,'Selectable Table'!D:EB,2,0)</f>
        <v>ELI LILLY</v>
      </c>
      <c r="B1588" t="s">
        <v>870</v>
      </c>
      <c r="C1588" t="s">
        <v>265</v>
      </c>
      <c r="D1588" t="s">
        <v>832</v>
      </c>
      <c r="E1588" t="s">
        <v>102</v>
      </c>
      <c r="F1588" s="111">
        <f>+VLOOKUP(C1588,'Selectable Table'!O:P,2,0)</f>
        <v>40700</v>
      </c>
      <c r="G1588" s="111" t="str">
        <f>+VLOOKUP(F1588,'Selectable Table'!P:Q,2,0)</f>
        <v>Revenues - Third Parties</v>
      </c>
      <c r="I1588" t="s">
        <v>125</v>
      </c>
      <c r="J1588" s="111">
        <v>2026</v>
      </c>
      <c r="K1588" s="111">
        <v>7</v>
      </c>
      <c r="L1588" s="111" t="s">
        <v>94</v>
      </c>
      <c r="M1588">
        <v>691</v>
      </c>
      <c r="N1588">
        <v>1</v>
      </c>
      <c r="O1588">
        <v>691</v>
      </c>
      <c r="P1588" t="s">
        <v>831</v>
      </c>
      <c r="Q1588" s="111">
        <f>+VLOOKUP(I1588,'Selectable Table'!AB:AC,2,0)</f>
        <v>1</v>
      </c>
    </row>
    <row r="1589" spans="1:17" x14ac:dyDescent="0.25">
      <c r="A1589" s="111" t="str">
        <f>+VLOOKUP(C1589,'Selectable Table'!D:EB,2,0)</f>
        <v>ELI LILLY</v>
      </c>
      <c r="B1589" t="s">
        <v>870</v>
      </c>
      <c r="C1589" t="s">
        <v>265</v>
      </c>
      <c r="D1589" t="s">
        <v>832</v>
      </c>
      <c r="E1589" t="s">
        <v>102</v>
      </c>
      <c r="F1589" s="111">
        <f>+VLOOKUP(C1589,'Selectable Table'!O:P,2,0)</f>
        <v>40700</v>
      </c>
      <c r="G1589" s="111" t="str">
        <f>+VLOOKUP(F1589,'Selectable Table'!P:Q,2,0)</f>
        <v>Revenues - Third Parties</v>
      </c>
      <c r="I1589" t="s">
        <v>186</v>
      </c>
      <c r="J1589" s="111">
        <v>2026</v>
      </c>
      <c r="K1589" s="111">
        <v>7</v>
      </c>
      <c r="L1589" s="111" t="s">
        <v>94</v>
      </c>
      <c r="M1589">
        <v>38277</v>
      </c>
      <c r="N1589">
        <v>1</v>
      </c>
      <c r="O1589">
        <v>38277</v>
      </c>
      <c r="P1589" t="s">
        <v>831</v>
      </c>
      <c r="Q1589" s="111">
        <f>+VLOOKUP(I1589,'Selectable Table'!AB:AC,2,0)</f>
        <v>1</v>
      </c>
    </row>
    <row r="1590" spans="1:17" x14ac:dyDescent="0.25">
      <c r="A1590" s="111" t="str">
        <f>+VLOOKUP(C1590,'Selectable Table'!D:EB,2,0)</f>
        <v>ELI LILLY</v>
      </c>
      <c r="B1590" t="s">
        <v>870</v>
      </c>
      <c r="C1590" t="s">
        <v>265</v>
      </c>
      <c r="D1590" t="s">
        <v>832</v>
      </c>
      <c r="E1590" t="s">
        <v>93</v>
      </c>
      <c r="F1590" s="111">
        <f>+VLOOKUP(C1590,'Selectable Table'!O:P,2,0)</f>
        <v>40700</v>
      </c>
      <c r="G1590" s="111" t="str">
        <f>+VLOOKUP(F1590,'Selectable Table'!P:Q,2,0)</f>
        <v>Revenues - Third Parties</v>
      </c>
      <c r="I1590" t="s">
        <v>169</v>
      </c>
      <c r="J1590" s="111">
        <v>2026</v>
      </c>
      <c r="K1590" s="111">
        <v>7</v>
      </c>
      <c r="L1590" s="111" t="s">
        <v>94</v>
      </c>
      <c r="M1590">
        <v>2193</v>
      </c>
      <c r="N1590">
        <v>1</v>
      </c>
      <c r="O1590">
        <v>2193</v>
      </c>
      <c r="P1590" t="s">
        <v>831</v>
      </c>
      <c r="Q1590" s="111">
        <f>+VLOOKUP(I1590,'Selectable Table'!AB:AC,2,0)</f>
        <v>0</v>
      </c>
    </row>
    <row r="1591" spans="1:17" x14ac:dyDescent="0.25">
      <c r="A1591" s="111" t="str">
        <f>+VLOOKUP(C1591,'Selectable Table'!D:EB,2,0)</f>
        <v>ELI LILLY</v>
      </c>
      <c r="B1591" t="s">
        <v>870</v>
      </c>
      <c r="C1591" t="s">
        <v>265</v>
      </c>
      <c r="D1591" t="s">
        <v>832</v>
      </c>
      <c r="E1591" t="s">
        <v>93</v>
      </c>
      <c r="F1591" s="111">
        <f>+VLOOKUP(C1591,'Selectable Table'!O:P,2,0)</f>
        <v>40700</v>
      </c>
      <c r="G1591" s="111" t="str">
        <f>+VLOOKUP(F1591,'Selectable Table'!P:Q,2,0)</f>
        <v>Revenues - Third Parties</v>
      </c>
      <c r="I1591" t="s">
        <v>194</v>
      </c>
      <c r="J1591" s="111">
        <v>2026</v>
      </c>
      <c r="K1591" s="111">
        <v>7</v>
      </c>
      <c r="L1591" s="111" t="s">
        <v>94</v>
      </c>
      <c r="M1591">
        <v>46</v>
      </c>
      <c r="N1591">
        <v>1</v>
      </c>
      <c r="O1591">
        <v>46</v>
      </c>
      <c r="P1591" t="s">
        <v>831</v>
      </c>
      <c r="Q1591" s="111">
        <f>+VLOOKUP(I1591,'Selectable Table'!AB:AC,2,0)</f>
        <v>0</v>
      </c>
    </row>
    <row r="1592" spans="1:17" x14ac:dyDescent="0.25">
      <c r="A1592" s="111" t="str">
        <f>+VLOOKUP(C1592,'Selectable Table'!D:EB,2,0)</f>
        <v>ELI LILLY</v>
      </c>
      <c r="B1592" t="s">
        <v>870</v>
      </c>
      <c r="C1592" t="s">
        <v>265</v>
      </c>
      <c r="D1592" t="s">
        <v>832</v>
      </c>
      <c r="E1592" t="s">
        <v>101</v>
      </c>
      <c r="F1592" s="111">
        <f>+VLOOKUP(C1592,'Selectable Table'!O:P,2,0)</f>
        <v>40700</v>
      </c>
      <c r="G1592" s="111" t="str">
        <f>+VLOOKUP(F1592,'Selectable Table'!P:Q,2,0)</f>
        <v>Revenues - Third Parties</v>
      </c>
      <c r="I1592" t="s">
        <v>269</v>
      </c>
      <c r="J1592" s="111">
        <v>2026</v>
      </c>
      <c r="K1592" s="111">
        <v>7</v>
      </c>
      <c r="L1592" s="111" t="s">
        <v>94</v>
      </c>
      <c r="M1592">
        <v>9445</v>
      </c>
      <c r="N1592">
        <v>1</v>
      </c>
      <c r="O1592">
        <v>9445</v>
      </c>
      <c r="P1592" t="s">
        <v>831</v>
      </c>
      <c r="Q1592" s="111">
        <f>+VLOOKUP(I1592,'Selectable Table'!AB:AC,2,0)</f>
        <v>1</v>
      </c>
    </row>
    <row r="1593" spans="1:17" x14ac:dyDescent="0.25">
      <c r="A1593" s="111" t="str">
        <f>+VLOOKUP(C1593,'Selectable Table'!D:EB,2,0)</f>
        <v>ELI LILLY</v>
      </c>
      <c r="B1593" t="s">
        <v>870</v>
      </c>
      <c r="C1593" t="s">
        <v>265</v>
      </c>
      <c r="D1593" t="s">
        <v>832</v>
      </c>
      <c r="E1593" t="s">
        <v>93</v>
      </c>
      <c r="F1593" s="111">
        <f>+VLOOKUP(C1593,'Selectable Table'!O:P,2,0)</f>
        <v>40700</v>
      </c>
      <c r="G1593" s="111" t="str">
        <f>+VLOOKUP(F1593,'Selectable Table'!P:Q,2,0)</f>
        <v>Revenues - Third Parties</v>
      </c>
      <c r="I1593" t="s">
        <v>861</v>
      </c>
      <c r="J1593" s="111">
        <v>2026</v>
      </c>
      <c r="K1593" s="111">
        <v>7</v>
      </c>
      <c r="L1593" s="111" t="s">
        <v>94</v>
      </c>
      <c r="M1593">
        <v>383</v>
      </c>
      <c r="N1593">
        <v>1</v>
      </c>
      <c r="O1593">
        <v>383</v>
      </c>
      <c r="P1593" t="s">
        <v>831</v>
      </c>
      <c r="Q1593" s="111">
        <f>+VLOOKUP(I1593,'Selectable Table'!AB:AC,2,0)</f>
        <v>0</v>
      </c>
    </row>
    <row r="1594" spans="1:17" x14ac:dyDescent="0.25">
      <c r="A1594" s="111" t="str">
        <f>+VLOOKUP(C1594,'Selectable Table'!D:EB,2,0)</f>
        <v>ELI LILLY</v>
      </c>
      <c r="B1594" t="s">
        <v>870</v>
      </c>
      <c r="C1594" t="s">
        <v>265</v>
      </c>
      <c r="D1594" t="s">
        <v>832</v>
      </c>
      <c r="E1594" t="s">
        <v>93</v>
      </c>
      <c r="F1594" s="111">
        <f>+VLOOKUP(C1594,'Selectable Table'!O:P,2,0)</f>
        <v>40700</v>
      </c>
      <c r="G1594" s="111" t="str">
        <f>+VLOOKUP(F1594,'Selectable Table'!P:Q,2,0)</f>
        <v>Revenues - Third Parties</v>
      </c>
      <c r="I1594" t="s">
        <v>847</v>
      </c>
      <c r="J1594" s="111">
        <v>2026</v>
      </c>
      <c r="K1594" s="111">
        <v>7</v>
      </c>
      <c r="L1594" s="111" t="s">
        <v>94</v>
      </c>
      <c r="M1594">
        <v>870</v>
      </c>
      <c r="N1594">
        <v>1</v>
      </c>
      <c r="O1594">
        <v>870</v>
      </c>
      <c r="P1594" t="s">
        <v>831</v>
      </c>
      <c r="Q1594" s="111">
        <f>+VLOOKUP(I1594,'Selectable Table'!AB:AC,2,0)</f>
        <v>0</v>
      </c>
    </row>
    <row r="1595" spans="1:17" x14ac:dyDescent="0.25">
      <c r="A1595" s="111" t="str">
        <f>+VLOOKUP(C1595,'Selectable Table'!D:EB,2,0)</f>
        <v>ELI LILLY</v>
      </c>
      <c r="B1595" t="s">
        <v>870</v>
      </c>
      <c r="C1595" t="s">
        <v>265</v>
      </c>
      <c r="D1595" t="s">
        <v>832</v>
      </c>
      <c r="E1595" t="s">
        <v>104</v>
      </c>
      <c r="F1595" s="111">
        <f>+VLOOKUP(C1595,'Selectable Table'!O:P,2,0)</f>
        <v>40700</v>
      </c>
      <c r="G1595" s="111" t="str">
        <f>+VLOOKUP(F1595,'Selectable Table'!P:Q,2,0)</f>
        <v>Revenues - Third Parties</v>
      </c>
      <c r="I1595" t="s">
        <v>120</v>
      </c>
      <c r="J1595" s="111">
        <v>2026</v>
      </c>
      <c r="K1595" s="111">
        <v>7</v>
      </c>
      <c r="L1595" s="111" t="s">
        <v>94</v>
      </c>
      <c r="M1595">
        <v>174</v>
      </c>
      <c r="N1595">
        <v>1</v>
      </c>
      <c r="O1595">
        <v>174</v>
      </c>
      <c r="P1595" t="s">
        <v>831</v>
      </c>
      <c r="Q1595" s="111">
        <f>+VLOOKUP(I1595,'Selectable Table'!AB:AC,2,0)</f>
        <v>0</v>
      </c>
    </row>
    <row r="1596" spans="1:17" x14ac:dyDescent="0.25">
      <c r="A1596" s="111" t="str">
        <f>+VLOOKUP(C1596,'Selectable Table'!D:EB,2,0)</f>
        <v>ELI LILLY</v>
      </c>
      <c r="B1596" t="s">
        <v>282</v>
      </c>
      <c r="C1596" t="s">
        <v>265</v>
      </c>
      <c r="D1596" t="s">
        <v>832</v>
      </c>
      <c r="E1596" t="s">
        <v>93</v>
      </c>
      <c r="F1596" s="111">
        <f>+VLOOKUP(C1596,'Selectable Table'!O:P,2,0)</f>
        <v>40700</v>
      </c>
      <c r="G1596" s="111" t="str">
        <f>+VLOOKUP(F1596,'Selectable Table'!P:Q,2,0)</f>
        <v>Revenues - Third Parties</v>
      </c>
      <c r="I1596" t="s">
        <v>846</v>
      </c>
      <c r="J1596" s="111">
        <v>2026</v>
      </c>
      <c r="K1596" s="111">
        <v>7</v>
      </c>
      <c r="L1596" s="111" t="s">
        <v>94</v>
      </c>
      <c r="M1596">
        <v>522</v>
      </c>
      <c r="N1596">
        <v>1</v>
      </c>
      <c r="O1596">
        <v>522</v>
      </c>
      <c r="P1596" t="s">
        <v>831</v>
      </c>
      <c r="Q1596" s="111">
        <f>+VLOOKUP(I1596,'Selectable Table'!AB:AC,2,0)</f>
        <v>1</v>
      </c>
    </row>
    <row r="1597" spans="1:17" x14ac:dyDescent="0.25">
      <c r="A1597" s="111" t="str">
        <f>+VLOOKUP(C1597,'Selectable Table'!D:EB,2,0)</f>
        <v>ELI LILLY</v>
      </c>
      <c r="B1597" t="s">
        <v>282</v>
      </c>
      <c r="C1597" t="s">
        <v>265</v>
      </c>
      <c r="D1597" t="s">
        <v>832</v>
      </c>
      <c r="E1597" t="s">
        <v>104</v>
      </c>
      <c r="F1597" s="111">
        <f>+VLOOKUP(C1597,'Selectable Table'!O:P,2,0)</f>
        <v>40700</v>
      </c>
      <c r="G1597" s="111" t="str">
        <f>+VLOOKUP(F1597,'Selectable Table'!P:Q,2,0)</f>
        <v>Revenues - Third Parties</v>
      </c>
      <c r="I1597" t="s">
        <v>245</v>
      </c>
      <c r="J1597" s="111">
        <v>2026</v>
      </c>
      <c r="K1597" s="111">
        <v>7</v>
      </c>
      <c r="L1597" s="111" t="s">
        <v>94</v>
      </c>
      <c r="M1597">
        <v>44</v>
      </c>
      <c r="N1597">
        <v>1</v>
      </c>
      <c r="O1597">
        <v>44</v>
      </c>
      <c r="P1597" t="s">
        <v>831</v>
      </c>
      <c r="Q1597" s="111">
        <f>+VLOOKUP(I1597,'Selectable Table'!AB:AC,2,0)</f>
        <v>1</v>
      </c>
    </row>
    <row r="1598" spans="1:17" x14ac:dyDescent="0.25">
      <c r="A1598" s="111" t="str">
        <f>+VLOOKUP(C1598,'Selectable Table'!D:EB,2,0)</f>
        <v>ELI LILLY</v>
      </c>
      <c r="B1598" t="s">
        <v>282</v>
      </c>
      <c r="C1598" t="s">
        <v>265</v>
      </c>
      <c r="D1598" t="s">
        <v>832</v>
      </c>
      <c r="E1598" t="s">
        <v>104</v>
      </c>
      <c r="F1598" s="111">
        <f>+VLOOKUP(C1598,'Selectable Table'!O:P,2,0)</f>
        <v>40700</v>
      </c>
      <c r="G1598" s="111" t="str">
        <f>+VLOOKUP(F1598,'Selectable Table'!P:Q,2,0)</f>
        <v>Revenues - Third Parties</v>
      </c>
      <c r="I1598" t="s">
        <v>246</v>
      </c>
      <c r="J1598" s="111">
        <v>2026</v>
      </c>
      <c r="K1598" s="111">
        <v>7</v>
      </c>
      <c r="L1598" s="111" t="s">
        <v>94</v>
      </c>
      <c r="M1598">
        <v>457</v>
      </c>
      <c r="N1598">
        <v>1</v>
      </c>
      <c r="O1598">
        <v>457</v>
      </c>
      <c r="P1598" t="s">
        <v>831</v>
      </c>
      <c r="Q1598" s="111">
        <f>+VLOOKUP(I1598,'Selectable Table'!AB:AC,2,0)</f>
        <v>0</v>
      </c>
    </row>
    <row r="1599" spans="1:17" x14ac:dyDescent="0.25">
      <c r="A1599" s="111" t="str">
        <f>+VLOOKUP(C1599,'Selectable Table'!D:EB,2,0)</f>
        <v>ELI LILLY</v>
      </c>
      <c r="B1599" t="s">
        <v>282</v>
      </c>
      <c r="C1599" t="s">
        <v>265</v>
      </c>
      <c r="D1599" t="s">
        <v>832</v>
      </c>
      <c r="E1599" t="s">
        <v>102</v>
      </c>
      <c r="F1599" s="111">
        <f>+VLOOKUP(C1599,'Selectable Table'!O:P,2,0)</f>
        <v>40700</v>
      </c>
      <c r="G1599" s="111" t="str">
        <f>+VLOOKUP(F1599,'Selectable Table'!P:Q,2,0)</f>
        <v>Revenues - Third Parties</v>
      </c>
      <c r="I1599" t="s">
        <v>125</v>
      </c>
      <c r="J1599" s="111">
        <v>2026</v>
      </c>
      <c r="K1599" s="111">
        <v>7</v>
      </c>
      <c r="L1599" s="111" t="s">
        <v>94</v>
      </c>
      <c r="M1599">
        <v>1341</v>
      </c>
      <c r="N1599">
        <v>1</v>
      </c>
      <c r="O1599">
        <v>1341</v>
      </c>
      <c r="P1599" t="s">
        <v>831</v>
      </c>
      <c r="Q1599" s="111">
        <f>+VLOOKUP(I1599,'Selectable Table'!AB:AC,2,0)</f>
        <v>1</v>
      </c>
    </row>
    <row r="1600" spans="1:17" x14ac:dyDescent="0.25">
      <c r="A1600" s="111" t="str">
        <f>+VLOOKUP(C1600,'Selectable Table'!D:EB,2,0)</f>
        <v>ELI LILLY</v>
      </c>
      <c r="B1600" t="s">
        <v>282</v>
      </c>
      <c r="C1600" t="s">
        <v>265</v>
      </c>
      <c r="D1600" t="s">
        <v>832</v>
      </c>
      <c r="E1600" t="s">
        <v>102</v>
      </c>
      <c r="F1600" s="111">
        <f>+VLOOKUP(C1600,'Selectable Table'!O:P,2,0)</f>
        <v>40700</v>
      </c>
      <c r="G1600" s="111" t="str">
        <f>+VLOOKUP(F1600,'Selectable Table'!P:Q,2,0)</f>
        <v>Revenues - Third Parties</v>
      </c>
      <c r="I1600" t="s">
        <v>186</v>
      </c>
      <c r="J1600" s="111">
        <v>2026</v>
      </c>
      <c r="K1600" s="111">
        <v>7</v>
      </c>
      <c r="L1600" s="111" t="s">
        <v>94</v>
      </c>
      <c r="M1600">
        <v>31725</v>
      </c>
      <c r="N1600">
        <v>1</v>
      </c>
      <c r="O1600">
        <v>31725</v>
      </c>
      <c r="P1600" t="s">
        <v>831</v>
      </c>
      <c r="Q1600" s="111">
        <f>+VLOOKUP(I1600,'Selectable Table'!AB:AC,2,0)</f>
        <v>1</v>
      </c>
    </row>
    <row r="1601" spans="1:17" x14ac:dyDescent="0.25">
      <c r="A1601" s="111" t="str">
        <f>+VLOOKUP(C1601,'Selectable Table'!D:EB,2,0)</f>
        <v>ELI LILLY</v>
      </c>
      <c r="B1601" t="s">
        <v>282</v>
      </c>
      <c r="C1601" t="s">
        <v>265</v>
      </c>
      <c r="D1601" t="s">
        <v>832</v>
      </c>
      <c r="E1601" t="s">
        <v>93</v>
      </c>
      <c r="F1601" s="111">
        <f>+VLOOKUP(C1601,'Selectable Table'!O:P,2,0)</f>
        <v>40700</v>
      </c>
      <c r="G1601" s="111" t="str">
        <f>+VLOOKUP(F1601,'Selectable Table'!P:Q,2,0)</f>
        <v>Revenues - Third Parties</v>
      </c>
      <c r="I1601" t="s">
        <v>169</v>
      </c>
      <c r="J1601" s="111">
        <v>2026</v>
      </c>
      <c r="K1601" s="111">
        <v>7</v>
      </c>
      <c r="L1601" s="111" t="s">
        <v>94</v>
      </c>
      <c r="M1601">
        <v>2193</v>
      </c>
      <c r="N1601">
        <v>1</v>
      </c>
      <c r="O1601">
        <v>2193</v>
      </c>
      <c r="P1601" t="s">
        <v>831</v>
      </c>
      <c r="Q1601" s="111">
        <f>+VLOOKUP(I1601,'Selectable Table'!AB:AC,2,0)</f>
        <v>0</v>
      </c>
    </row>
    <row r="1602" spans="1:17" x14ac:dyDescent="0.25">
      <c r="A1602" s="111" t="str">
        <f>+VLOOKUP(C1602,'Selectable Table'!D:EB,2,0)</f>
        <v>ELI LILLY</v>
      </c>
      <c r="B1602" t="s">
        <v>282</v>
      </c>
      <c r="C1602" t="s">
        <v>265</v>
      </c>
      <c r="D1602" t="s">
        <v>832</v>
      </c>
      <c r="E1602" t="s">
        <v>104</v>
      </c>
      <c r="F1602" s="111">
        <f>+VLOOKUP(C1602,'Selectable Table'!O:P,2,0)</f>
        <v>40700</v>
      </c>
      <c r="G1602" s="111" t="str">
        <f>+VLOOKUP(F1602,'Selectable Table'!P:Q,2,0)</f>
        <v>Revenues - Third Parties</v>
      </c>
      <c r="I1602" t="s">
        <v>857</v>
      </c>
      <c r="J1602" s="111">
        <v>2026</v>
      </c>
      <c r="K1602" s="111">
        <v>7</v>
      </c>
      <c r="L1602" s="111" t="s">
        <v>94</v>
      </c>
      <c r="M1602">
        <v>89</v>
      </c>
      <c r="N1602">
        <v>1</v>
      </c>
      <c r="O1602">
        <v>89</v>
      </c>
      <c r="P1602" t="s">
        <v>831</v>
      </c>
      <c r="Q1602" s="111">
        <f>+VLOOKUP(I1602,'Selectable Table'!AB:AC,2,0)</f>
        <v>0</v>
      </c>
    </row>
    <row r="1603" spans="1:17" x14ac:dyDescent="0.25">
      <c r="A1603" s="111" t="str">
        <f>+VLOOKUP(C1603,'Selectable Table'!D:EB,2,0)</f>
        <v>ELI LILLY</v>
      </c>
      <c r="B1603" t="s">
        <v>282</v>
      </c>
      <c r="C1603" t="s">
        <v>265</v>
      </c>
      <c r="D1603" t="s">
        <v>832</v>
      </c>
      <c r="E1603" t="s">
        <v>93</v>
      </c>
      <c r="F1603" s="111">
        <f>+VLOOKUP(C1603,'Selectable Table'!O:P,2,0)</f>
        <v>40700</v>
      </c>
      <c r="G1603" s="111" t="str">
        <f>+VLOOKUP(F1603,'Selectable Table'!P:Q,2,0)</f>
        <v>Revenues - Third Parties</v>
      </c>
      <c r="I1603" t="s">
        <v>847</v>
      </c>
      <c r="J1603" s="111">
        <v>2026</v>
      </c>
      <c r="K1603" s="111">
        <v>7</v>
      </c>
      <c r="L1603" s="111" t="s">
        <v>94</v>
      </c>
      <c r="M1603">
        <v>835</v>
      </c>
      <c r="N1603">
        <v>1</v>
      </c>
      <c r="O1603">
        <v>835</v>
      </c>
      <c r="P1603" t="s">
        <v>831</v>
      </c>
      <c r="Q1603" s="111">
        <f>+VLOOKUP(I1603,'Selectable Table'!AB:AC,2,0)</f>
        <v>0</v>
      </c>
    </row>
    <row r="1604" spans="1:17" x14ac:dyDescent="0.25">
      <c r="A1604" s="111" t="str">
        <f>+VLOOKUP(C1604,'Selectable Table'!D:EB,2,0)</f>
        <v>ELI LILLY</v>
      </c>
      <c r="B1604" t="s">
        <v>282</v>
      </c>
      <c r="C1604" t="s">
        <v>265</v>
      </c>
      <c r="D1604" t="s">
        <v>832</v>
      </c>
      <c r="E1604" t="s">
        <v>104</v>
      </c>
      <c r="F1604" s="111">
        <f>+VLOOKUP(C1604,'Selectable Table'!O:P,2,0)</f>
        <v>40700</v>
      </c>
      <c r="G1604" s="111" t="str">
        <f>+VLOOKUP(F1604,'Selectable Table'!P:Q,2,0)</f>
        <v>Revenues - Third Parties</v>
      </c>
      <c r="I1604" t="s">
        <v>120</v>
      </c>
      <c r="J1604" s="111">
        <v>2026</v>
      </c>
      <c r="K1604" s="111">
        <v>7</v>
      </c>
      <c r="L1604" s="111" t="s">
        <v>94</v>
      </c>
      <c r="M1604">
        <v>522</v>
      </c>
      <c r="N1604">
        <v>1</v>
      </c>
      <c r="O1604">
        <v>522</v>
      </c>
      <c r="P1604" t="s">
        <v>831</v>
      </c>
      <c r="Q1604" s="111">
        <f>+VLOOKUP(I1604,'Selectable Table'!AB:AC,2,0)</f>
        <v>0</v>
      </c>
    </row>
    <row r="1605" spans="1:17" x14ac:dyDescent="0.25">
      <c r="A1605" s="111" t="str">
        <f>+VLOOKUP(C1605,'Selectable Table'!D:EB,2,0)</f>
        <v>ELI LILLY</v>
      </c>
      <c r="B1605" t="s">
        <v>283</v>
      </c>
      <c r="C1605" t="s">
        <v>265</v>
      </c>
      <c r="D1605" t="s">
        <v>832</v>
      </c>
      <c r="E1605" t="s">
        <v>93</v>
      </c>
      <c r="F1605" s="111">
        <f>+VLOOKUP(C1605,'Selectable Table'!O:P,2,0)</f>
        <v>40700</v>
      </c>
      <c r="G1605" s="111" t="str">
        <f>+VLOOKUP(F1605,'Selectable Table'!P:Q,2,0)</f>
        <v>Revenues - Third Parties</v>
      </c>
      <c r="I1605" t="s">
        <v>846</v>
      </c>
      <c r="J1605" s="111">
        <v>2026</v>
      </c>
      <c r="K1605" s="111">
        <v>7</v>
      </c>
      <c r="L1605" s="111" t="s">
        <v>94</v>
      </c>
      <c r="M1605">
        <v>131</v>
      </c>
      <c r="N1605">
        <v>1</v>
      </c>
      <c r="O1605">
        <v>131</v>
      </c>
      <c r="P1605" t="s">
        <v>831</v>
      </c>
      <c r="Q1605" s="111">
        <f>+VLOOKUP(I1605,'Selectable Table'!AB:AC,2,0)</f>
        <v>1</v>
      </c>
    </row>
    <row r="1606" spans="1:17" x14ac:dyDescent="0.25">
      <c r="A1606" s="111" t="str">
        <f>+VLOOKUP(C1606,'Selectable Table'!D:EB,2,0)</f>
        <v>ELI LILLY</v>
      </c>
      <c r="B1606" t="s">
        <v>283</v>
      </c>
      <c r="C1606" t="s">
        <v>265</v>
      </c>
      <c r="D1606" t="s">
        <v>832</v>
      </c>
      <c r="E1606" t="s">
        <v>93</v>
      </c>
      <c r="F1606" s="111">
        <f>+VLOOKUP(C1606,'Selectable Table'!O:P,2,0)</f>
        <v>40700</v>
      </c>
      <c r="G1606" s="111" t="str">
        <f>+VLOOKUP(F1606,'Selectable Table'!P:Q,2,0)</f>
        <v>Revenues - Third Parties</v>
      </c>
      <c r="I1606" t="s">
        <v>680</v>
      </c>
      <c r="J1606" s="111">
        <v>2026</v>
      </c>
      <c r="K1606" s="111">
        <v>7</v>
      </c>
      <c r="L1606" s="111" t="s">
        <v>94</v>
      </c>
      <c r="M1606">
        <v>59</v>
      </c>
      <c r="N1606">
        <v>1</v>
      </c>
      <c r="O1606">
        <v>59</v>
      </c>
      <c r="P1606" t="s">
        <v>831</v>
      </c>
      <c r="Q1606" s="111">
        <f>+VLOOKUP(I1606,'Selectable Table'!AB:AC,2,0)</f>
        <v>0</v>
      </c>
    </row>
    <row r="1607" spans="1:17" x14ac:dyDescent="0.25">
      <c r="A1607" s="111" t="str">
        <f>+VLOOKUP(C1607,'Selectable Table'!D:EB,2,0)</f>
        <v>ELI LILLY</v>
      </c>
      <c r="B1607" t="s">
        <v>283</v>
      </c>
      <c r="C1607" t="s">
        <v>265</v>
      </c>
      <c r="D1607" t="s">
        <v>832</v>
      </c>
      <c r="E1607" t="s">
        <v>102</v>
      </c>
      <c r="F1607" s="111">
        <f>+VLOOKUP(C1607,'Selectable Table'!O:P,2,0)</f>
        <v>40700</v>
      </c>
      <c r="G1607" s="111" t="str">
        <f>+VLOOKUP(F1607,'Selectable Table'!P:Q,2,0)</f>
        <v>Revenues - Third Parties</v>
      </c>
      <c r="I1607" t="s">
        <v>125</v>
      </c>
      <c r="J1607" s="111">
        <v>2026</v>
      </c>
      <c r="K1607" s="111">
        <v>7</v>
      </c>
      <c r="L1607" s="111" t="s">
        <v>94</v>
      </c>
      <c r="M1607">
        <v>1774</v>
      </c>
      <c r="N1607">
        <v>1</v>
      </c>
      <c r="O1607">
        <v>1774</v>
      </c>
      <c r="P1607" t="s">
        <v>831</v>
      </c>
      <c r="Q1607" s="111">
        <f>+VLOOKUP(I1607,'Selectable Table'!AB:AC,2,0)</f>
        <v>1</v>
      </c>
    </row>
    <row r="1608" spans="1:17" x14ac:dyDescent="0.25">
      <c r="A1608" s="111" t="str">
        <f>+VLOOKUP(C1608,'Selectable Table'!D:EB,2,0)</f>
        <v>ELI LILLY</v>
      </c>
      <c r="B1608" t="s">
        <v>283</v>
      </c>
      <c r="C1608" t="s">
        <v>265</v>
      </c>
      <c r="D1608" t="s">
        <v>832</v>
      </c>
      <c r="E1608" t="s">
        <v>102</v>
      </c>
      <c r="F1608" s="111">
        <f>+VLOOKUP(C1608,'Selectable Table'!O:P,2,0)</f>
        <v>40700</v>
      </c>
      <c r="G1608" s="111" t="str">
        <f>+VLOOKUP(F1608,'Selectable Table'!P:Q,2,0)</f>
        <v>Revenues - Third Parties</v>
      </c>
      <c r="I1608" t="s">
        <v>186</v>
      </c>
      <c r="J1608" s="111">
        <v>2026</v>
      </c>
      <c r="K1608" s="111">
        <v>7</v>
      </c>
      <c r="L1608" s="111" t="s">
        <v>94</v>
      </c>
      <c r="M1608">
        <v>16683</v>
      </c>
      <c r="N1608">
        <v>1</v>
      </c>
      <c r="O1608">
        <v>16683</v>
      </c>
      <c r="P1608" t="s">
        <v>831</v>
      </c>
      <c r="Q1608" s="111">
        <f>+VLOOKUP(I1608,'Selectable Table'!AB:AC,2,0)</f>
        <v>1</v>
      </c>
    </row>
    <row r="1609" spans="1:17" x14ac:dyDescent="0.25">
      <c r="A1609" s="111" t="str">
        <f>+VLOOKUP(C1609,'Selectable Table'!D:EB,2,0)</f>
        <v>ELI LILLY</v>
      </c>
      <c r="B1609" t="s">
        <v>283</v>
      </c>
      <c r="C1609" t="s">
        <v>265</v>
      </c>
      <c r="D1609" t="s">
        <v>832</v>
      </c>
      <c r="E1609" t="s">
        <v>93</v>
      </c>
      <c r="F1609" s="111">
        <f>+VLOOKUP(C1609,'Selectable Table'!O:P,2,0)</f>
        <v>40700</v>
      </c>
      <c r="G1609" s="111" t="str">
        <f>+VLOOKUP(F1609,'Selectable Table'!P:Q,2,0)</f>
        <v>Revenues - Third Parties</v>
      </c>
      <c r="I1609" t="s">
        <v>169</v>
      </c>
      <c r="J1609" s="111">
        <v>2026</v>
      </c>
      <c r="K1609" s="111">
        <v>7</v>
      </c>
      <c r="L1609" s="111" t="s">
        <v>94</v>
      </c>
      <c r="M1609">
        <v>457</v>
      </c>
      <c r="N1609">
        <v>1</v>
      </c>
      <c r="O1609">
        <v>457</v>
      </c>
      <c r="P1609" t="s">
        <v>831</v>
      </c>
      <c r="Q1609" s="111">
        <f>+VLOOKUP(I1609,'Selectable Table'!AB:AC,2,0)</f>
        <v>0</v>
      </c>
    </row>
    <row r="1610" spans="1:17" x14ac:dyDescent="0.25">
      <c r="A1610" s="111" t="str">
        <f>+VLOOKUP(C1610,'Selectable Table'!D:EB,2,0)</f>
        <v>ELI LILLY</v>
      </c>
      <c r="B1610" t="s">
        <v>283</v>
      </c>
      <c r="C1610" t="s">
        <v>265</v>
      </c>
      <c r="D1610" t="s">
        <v>832</v>
      </c>
      <c r="E1610" t="s">
        <v>93</v>
      </c>
      <c r="F1610" s="111">
        <f>+VLOOKUP(C1610,'Selectable Table'!O:P,2,0)</f>
        <v>40700</v>
      </c>
      <c r="G1610" s="111" t="str">
        <f>+VLOOKUP(F1610,'Selectable Table'!P:Q,2,0)</f>
        <v>Revenues - Third Parties</v>
      </c>
      <c r="I1610" t="s">
        <v>847</v>
      </c>
      <c r="J1610" s="111">
        <v>2026</v>
      </c>
      <c r="K1610" s="111">
        <v>7</v>
      </c>
      <c r="L1610" s="111" t="s">
        <v>94</v>
      </c>
      <c r="M1610">
        <v>209</v>
      </c>
      <c r="N1610">
        <v>1</v>
      </c>
      <c r="O1610">
        <v>209</v>
      </c>
      <c r="P1610" t="s">
        <v>831</v>
      </c>
      <c r="Q1610" s="111">
        <f>+VLOOKUP(I1610,'Selectable Table'!AB:AC,2,0)</f>
        <v>0</v>
      </c>
    </row>
    <row r="1611" spans="1:17" x14ac:dyDescent="0.25">
      <c r="A1611" s="111" t="str">
        <f>+VLOOKUP(C1611,'Selectable Table'!D:EB,2,0)</f>
        <v>ELI LILLY</v>
      </c>
      <c r="B1611" t="s">
        <v>283</v>
      </c>
      <c r="C1611" t="s">
        <v>265</v>
      </c>
      <c r="D1611" t="s">
        <v>832</v>
      </c>
      <c r="E1611" t="s">
        <v>104</v>
      </c>
      <c r="F1611" s="111">
        <f>+VLOOKUP(C1611,'Selectable Table'!O:P,2,0)</f>
        <v>40700</v>
      </c>
      <c r="G1611" s="111" t="str">
        <f>+VLOOKUP(F1611,'Selectable Table'!P:Q,2,0)</f>
        <v>Revenues - Third Parties</v>
      </c>
      <c r="I1611" t="s">
        <v>120</v>
      </c>
      <c r="J1611" s="111">
        <v>2026</v>
      </c>
      <c r="K1611" s="111">
        <v>7</v>
      </c>
      <c r="L1611" s="111" t="s">
        <v>94</v>
      </c>
      <c r="M1611">
        <v>174</v>
      </c>
      <c r="N1611">
        <v>1</v>
      </c>
      <c r="O1611">
        <v>174</v>
      </c>
      <c r="P1611" t="s">
        <v>831</v>
      </c>
      <c r="Q1611" s="111">
        <f>+VLOOKUP(I1611,'Selectable Table'!AB:AC,2,0)</f>
        <v>0</v>
      </c>
    </row>
    <row r="1612" spans="1:17" x14ac:dyDescent="0.25">
      <c r="A1612" s="111" t="str">
        <f>+VLOOKUP(C1612,'Selectable Table'!D:EB,2,0)</f>
        <v>ELI LILLY</v>
      </c>
      <c r="B1612" t="s">
        <v>872</v>
      </c>
      <c r="C1612" t="s">
        <v>265</v>
      </c>
      <c r="D1612" t="s">
        <v>832</v>
      </c>
      <c r="E1612" t="s">
        <v>102</v>
      </c>
      <c r="F1612" s="111">
        <f>+VLOOKUP(C1612,'Selectable Table'!O:P,2,0)</f>
        <v>40700</v>
      </c>
      <c r="G1612" s="111" t="str">
        <f>+VLOOKUP(F1612,'Selectable Table'!P:Q,2,0)</f>
        <v>Revenues - Third Parties</v>
      </c>
      <c r="I1612" t="s">
        <v>125</v>
      </c>
      <c r="J1612" s="111">
        <v>2026</v>
      </c>
      <c r="K1612" s="111">
        <v>7</v>
      </c>
      <c r="L1612" s="111" t="s">
        <v>94</v>
      </c>
      <c r="M1612">
        <v>307</v>
      </c>
      <c r="N1612">
        <v>1</v>
      </c>
      <c r="O1612">
        <v>307</v>
      </c>
      <c r="P1612" t="s">
        <v>831</v>
      </c>
      <c r="Q1612" s="111">
        <f>+VLOOKUP(I1612,'Selectable Table'!AB:AC,2,0)</f>
        <v>1</v>
      </c>
    </row>
    <row r="1613" spans="1:17" x14ac:dyDescent="0.25">
      <c r="A1613" s="111" t="str">
        <f>+VLOOKUP(C1613,'Selectable Table'!D:EB,2,0)</f>
        <v>ELI LILLY</v>
      </c>
      <c r="B1613" t="s">
        <v>872</v>
      </c>
      <c r="C1613" t="s">
        <v>265</v>
      </c>
      <c r="D1613" t="s">
        <v>832</v>
      </c>
      <c r="E1613" t="s">
        <v>102</v>
      </c>
      <c r="F1613" s="111">
        <f>+VLOOKUP(C1613,'Selectable Table'!O:P,2,0)</f>
        <v>40700</v>
      </c>
      <c r="G1613" s="111" t="str">
        <f>+VLOOKUP(F1613,'Selectable Table'!P:Q,2,0)</f>
        <v>Revenues - Third Parties</v>
      </c>
      <c r="I1613" t="s">
        <v>186</v>
      </c>
      <c r="J1613" s="111">
        <v>2026</v>
      </c>
      <c r="K1613" s="111">
        <v>7</v>
      </c>
      <c r="L1613" s="111" t="s">
        <v>94</v>
      </c>
      <c r="M1613">
        <v>877</v>
      </c>
      <c r="N1613">
        <v>1</v>
      </c>
      <c r="O1613">
        <v>877</v>
      </c>
      <c r="P1613" t="s">
        <v>831</v>
      </c>
      <c r="Q1613" s="111">
        <f>+VLOOKUP(I1613,'Selectable Table'!AB:AC,2,0)</f>
        <v>1</v>
      </c>
    </row>
    <row r="1614" spans="1:17" x14ac:dyDescent="0.25">
      <c r="A1614" s="111" t="str">
        <f>+VLOOKUP(C1614,'Selectable Table'!D:EB,2,0)</f>
        <v>ELI LILLY</v>
      </c>
      <c r="B1614" t="s">
        <v>872</v>
      </c>
      <c r="C1614" t="s">
        <v>265</v>
      </c>
      <c r="D1614" t="s">
        <v>832</v>
      </c>
      <c r="E1614" t="s">
        <v>104</v>
      </c>
      <c r="F1614" s="111">
        <f>+VLOOKUP(C1614,'Selectable Table'!O:P,2,0)</f>
        <v>40700</v>
      </c>
      <c r="G1614" s="111" t="str">
        <f>+VLOOKUP(F1614,'Selectable Table'!P:Q,2,0)</f>
        <v>Revenues - Third Parties</v>
      </c>
      <c r="I1614" t="s">
        <v>120</v>
      </c>
      <c r="J1614" s="111">
        <v>2026</v>
      </c>
      <c r="K1614" s="111">
        <v>7</v>
      </c>
      <c r="L1614" s="111" t="s">
        <v>94</v>
      </c>
      <c r="M1614">
        <v>174</v>
      </c>
      <c r="N1614">
        <v>1</v>
      </c>
      <c r="O1614">
        <v>174</v>
      </c>
      <c r="P1614" t="s">
        <v>831</v>
      </c>
      <c r="Q1614" s="111">
        <f>+VLOOKUP(I1614,'Selectable Table'!AB:AC,2,0)</f>
        <v>0</v>
      </c>
    </row>
    <row r="1615" spans="1:17" x14ac:dyDescent="0.25">
      <c r="A1615" s="111" t="str">
        <f>+VLOOKUP(C1615,'Selectable Table'!D:EB,2,0)</f>
        <v>ELI LILLY</v>
      </c>
      <c r="B1615" t="s">
        <v>354</v>
      </c>
      <c r="C1615" t="s">
        <v>265</v>
      </c>
      <c r="D1615" t="s">
        <v>832</v>
      </c>
      <c r="E1615" t="s">
        <v>102</v>
      </c>
      <c r="F1615" s="111">
        <f>+VLOOKUP(C1615,'Selectable Table'!O:P,2,0)</f>
        <v>40700</v>
      </c>
      <c r="G1615" s="111" t="str">
        <f>+VLOOKUP(F1615,'Selectable Table'!P:Q,2,0)</f>
        <v>Revenues - Third Parties</v>
      </c>
      <c r="I1615" t="s">
        <v>125</v>
      </c>
      <c r="J1615" s="111">
        <v>2026</v>
      </c>
      <c r="K1615" s="111">
        <v>7</v>
      </c>
      <c r="L1615" s="111" t="s">
        <v>94</v>
      </c>
      <c r="M1615">
        <v>421</v>
      </c>
      <c r="N1615">
        <v>1</v>
      </c>
      <c r="O1615">
        <v>421</v>
      </c>
      <c r="P1615" t="s">
        <v>831</v>
      </c>
      <c r="Q1615" s="111">
        <f>+VLOOKUP(I1615,'Selectable Table'!AB:AC,2,0)</f>
        <v>1</v>
      </c>
    </row>
    <row r="1616" spans="1:17" x14ac:dyDescent="0.25">
      <c r="A1616" s="111" t="str">
        <f>+VLOOKUP(C1616,'Selectable Table'!D:EB,2,0)</f>
        <v>ELI LILLY</v>
      </c>
      <c r="B1616" t="s">
        <v>354</v>
      </c>
      <c r="C1616" t="s">
        <v>265</v>
      </c>
      <c r="D1616" t="s">
        <v>832</v>
      </c>
      <c r="E1616" t="s">
        <v>102</v>
      </c>
      <c r="F1616" s="111">
        <f>+VLOOKUP(C1616,'Selectable Table'!O:P,2,0)</f>
        <v>40700</v>
      </c>
      <c r="G1616" s="111" t="str">
        <f>+VLOOKUP(F1616,'Selectable Table'!P:Q,2,0)</f>
        <v>Revenues - Third Parties</v>
      </c>
      <c r="I1616" t="s">
        <v>186</v>
      </c>
      <c r="J1616" s="111">
        <v>2026</v>
      </c>
      <c r="K1616" s="111">
        <v>7</v>
      </c>
      <c r="L1616" s="111" t="s">
        <v>94</v>
      </c>
      <c r="M1616">
        <v>3027</v>
      </c>
      <c r="N1616">
        <v>1</v>
      </c>
      <c r="O1616">
        <v>3027</v>
      </c>
      <c r="P1616" t="s">
        <v>831</v>
      </c>
      <c r="Q1616" s="111">
        <f>+VLOOKUP(I1616,'Selectable Table'!AB:AC,2,0)</f>
        <v>1</v>
      </c>
    </row>
    <row r="1617" spans="1:17" x14ac:dyDescent="0.25">
      <c r="A1617" s="111" t="str">
        <f>+VLOOKUP(C1617,'Selectable Table'!D:EB,2,0)</f>
        <v>ELI LILLY</v>
      </c>
      <c r="B1617" t="s">
        <v>354</v>
      </c>
      <c r="C1617" t="s">
        <v>265</v>
      </c>
      <c r="D1617" t="s">
        <v>832</v>
      </c>
      <c r="E1617" t="s">
        <v>104</v>
      </c>
      <c r="F1617" s="111">
        <f>+VLOOKUP(C1617,'Selectable Table'!O:P,2,0)</f>
        <v>40700</v>
      </c>
      <c r="G1617" s="111" t="str">
        <f>+VLOOKUP(F1617,'Selectable Table'!P:Q,2,0)</f>
        <v>Revenues - Third Parties</v>
      </c>
      <c r="I1617" t="s">
        <v>120</v>
      </c>
      <c r="J1617" s="111">
        <v>2026</v>
      </c>
      <c r="K1617" s="111">
        <v>7</v>
      </c>
      <c r="L1617" s="111" t="s">
        <v>94</v>
      </c>
      <c r="M1617">
        <v>174</v>
      </c>
      <c r="N1617">
        <v>1</v>
      </c>
      <c r="O1617">
        <v>174</v>
      </c>
      <c r="P1617" t="s">
        <v>831</v>
      </c>
      <c r="Q1617" s="111">
        <f>+VLOOKUP(I1617,'Selectable Table'!AB:AC,2,0)</f>
        <v>0</v>
      </c>
    </row>
    <row r="1618" spans="1:17" x14ac:dyDescent="0.25">
      <c r="A1618" s="111" t="str">
        <f>+VLOOKUP(C1618,'Selectable Table'!D:EB,2,0)</f>
        <v>ELI LILLY</v>
      </c>
      <c r="B1618" t="s">
        <v>496</v>
      </c>
      <c r="C1618" t="s">
        <v>265</v>
      </c>
      <c r="D1618" t="s">
        <v>832</v>
      </c>
      <c r="E1618" t="s">
        <v>93</v>
      </c>
      <c r="F1618" s="111">
        <f>+VLOOKUP(C1618,'Selectable Table'!O:P,2,0)</f>
        <v>40700</v>
      </c>
      <c r="G1618" s="111" t="str">
        <f>+VLOOKUP(F1618,'Selectable Table'!P:Q,2,0)</f>
        <v>Revenues - Third Parties</v>
      </c>
      <c r="I1618" t="s">
        <v>849</v>
      </c>
      <c r="J1618" s="111">
        <v>2026</v>
      </c>
      <c r="K1618" s="111">
        <v>7</v>
      </c>
      <c r="L1618" s="111" t="s">
        <v>94</v>
      </c>
      <c r="M1618">
        <v>100</v>
      </c>
      <c r="N1618">
        <v>1</v>
      </c>
      <c r="O1618">
        <v>100</v>
      </c>
      <c r="P1618" t="s">
        <v>831</v>
      </c>
      <c r="Q1618" s="111">
        <f>+VLOOKUP(I1618,'Selectable Table'!AB:AC,2,0)</f>
        <v>0</v>
      </c>
    </row>
    <row r="1619" spans="1:17" x14ac:dyDescent="0.25">
      <c r="A1619" s="111" t="str">
        <f>+VLOOKUP(C1619,'Selectable Table'!D:EB,2,0)</f>
        <v>ELI LILLY</v>
      </c>
      <c r="B1619" t="s">
        <v>496</v>
      </c>
      <c r="C1619" t="s">
        <v>265</v>
      </c>
      <c r="D1619" t="s">
        <v>832</v>
      </c>
      <c r="E1619" t="s">
        <v>93</v>
      </c>
      <c r="F1619" s="111">
        <f>+VLOOKUP(C1619,'Selectable Table'!O:P,2,0)</f>
        <v>40700</v>
      </c>
      <c r="G1619" s="111" t="str">
        <f>+VLOOKUP(F1619,'Selectable Table'!P:Q,2,0)</f>
        <v>Revenues - Third Parties</v>
      </c>
      <c r="I1619" t="s">
        <v>846</v>
      </c>
      <c r="J1619" s="111">
        <v>2026</v>
      </c>
      <c r="K1619" s="111">
        <v>7</v>
      </c>
      <c r="L1619" s="111" t="s">
        <v>94</v>
      </c>
      <c r="M1619">
        <v>218</v>
      </c>
      <c r="N1619">
        <v>1</v>
      </c>
      <c r="O1619">
        <v>218</v>
      </c>
      <c r="P1619" t="s">
        <v>831</v>
      </c>
      <c r="Q1619" s="111">
        <f>+VLOOKUP(I1619,'Selectable Table'!AB:AC,2,0)</f>
        <v>1</v>
      </c>
    </row>
    <row r="1620" spans="1:17" x14ac:dyDescent="0.25">
      <c r="A1620" s="111" t="str">
        <f>+VLOOKUP(C1620,'Selectable Table'!D:EB,2,0)</f>
        <v>ELI LILLY</v>
      </c>
      <c r="B1620" t="s">
        <v>496</v>
      </c>
      <c r="C1620" t="s">
        <v>265</v>
      </c>
      <c r="D1620" t="s">
        <v>832</v>
      </c>
      <c r="E1620" t="s">
        <v>102</v>
      </c>
      <c r="F1620" s="111">
        <f>+VLOOKUP(C1620,'Selectable Table'!O:P,2,0)</f>
        <v>40700</v>
      </c>
      <c r="G1620" s="111" t="str">
        <f>+VLOOKUP(F1620,'Selectable Table'!P:Q,2,0)</f>
        <v>Revenues - Third Parties</v>
      </c>
      <c r="I1620" t="s">
        <v>125</v>
      </c>
      <c r="J1620" s="111">
        <v>2026</v>
      </c>
      <c r="K1620" s="111">
        <v>7</v>
      </c>
      <c r="L1620" s="111" t="s">
        <v>94</v>
      </c>
      <c r="M1620">
        <v>307</v>
      </c>
      <c r="N1620">
        <v>1</v>
      </c>
      <c r="O1620">
        <v>307</v>
      </c>
      <c r="P1620" t="s">
        <v>831</v>
      </c>
      <c r="Q1620" s="111">
        <f>+VLOOKUP(I1620,'Selectable Table'!AB:AC,2,0)</f>
        <v>1</v>
      </c>
    </row>
    <row r="1621" spans="1:17" x14ac:dyDescent="0.25">
      <c r="A1621" s="111" t="str">
        <f>+VLOOKUP(C1621,'Selectable Table'!D:EB,2,0)</f>
        <v>ELI LILLY</v>
      </c>
      <c r="B1621" t="s">
        <v>496</v>
      </c>
      <c r="C1621" t="s">
        <v>265</v>
      </c>
      <c r="D1621" t="s">
        <v>832</v>
      </c>
      <c r="E1621" t="s">
        <v>102</v>
      </c>
      <c r="F1621" s="111">
        <f>+VLOOKUP(C1621,'Selectable Table'!O:P,2,0)</f>
        <v>40700</v>
      </c>
      <c r="G1621" s="111" t="str">
        <f>+VLOOKUP(F1621,'Selectable Table'!P:Q,2,0)</f>
        <v>Revenues - Third Parties</v>
      </c>
      <c r="I1621" t="s">
        <v>186</v>
      </c>
      <c r="J1621" s="111">
        <v>2026</v>
      </c>
      <c r="K1621" s="111">
        <v>7</v>
      </c>
      <c r="L1621" s="111" t="s">
        <v>94</v>
      </c>
      <c r="M1621">
        <v>4625</v>
      </c>
      <c r="N1621">
        <v>1</v>
      </c>
      <c r="O1621">
        <v>4625</v>
      </c>
      <c r="P1621" t="s">
        <v>831</v>
      </c>
      <c r="Q1621" s="111">
        <f>+VLOOKUP(I1621,'Selectable Table'!AB:AC,2,0)</f>
        <v>1</v>
      </c>
    </row>
    <row r="1622" spans="1:17" x14ac:dyDescent="0.25">
      <c r="A1622" s="111" t="str">
        <f>+VLOOKUP(C1622,'Selectable Table'!D:EB,2,0)</f>
        <v>ELI LILLY</v>
      </c>
      <c r="B1622" t="s">
        <v>496</v>
      </c>
      <c r="C1622" t="s">
        <v>265</v>
      </c>
      <c r="D1622" t="s">
        <v>832</v>
      </c>
      <c r="E1622" t="s">
        <v>93</v>
      </c>
      <c r="F1622" s="111">
        <f>+VLOOKUP(C1622,'Selectable Table'!O:P,2,0)</f>
        <v>40700</v>
      </c>
      <c r="G1622" s="111" t="str">
        <f>+VLOOKUP(F1622,'Selectable Table'!P:Q,2,0)</f>
        <v>Revenues - Third Parties</v>
      </c>
      <c r="I1622" t="s">
        <v>169</v>
      </c>
      <c r="J1622" s="111">
        <v>2026</v>
      </c>
      <c r="K1622" s="111">
        <v>7</v>
      </c>
      <c r="L1622" s="111" t="s">
        <v>94</v>
      </c>
      <c r="M1622">
        <v>914</v>
      </c>
      <c r="N1622">
        <v>1</v>
      </c>
      <c r="O1622">
        <v>914</v>
      </c>
      <c r="P1622" t="s">
        <v>831</v>
      </c>
      <c r="Q1622" s="111">
        <f>+VLOOKUP(I1622,'Selectable Table'!AB:AC,2,0)</f>
        <v>0</v>
      </c>
    </row>
    <row r="1623" spans="1:17" x14ac:dyDescent="0.25">
      <c r="A1623" s="111" t="str">
        <f>+VLOOKUP(C1623,'Selectable Table'!D:EB,2,0)</f>
        <v>ELI LILLY</v>
      </c>
      <c r="B1623" t="s">
        <v>496</v>
      </c>
      <c r="C1623" t="s">
        <v>265</v>
      </c>
      <c r="D1623" t="s">
        <v>832</v>
      </c>
      <c r="E1623" t="s">
        <v>93</v>
      </c>
      <c r="F1623" s="111">
        <f>+VLOOKUP(C1623,'Selectable Table'!O:P,2,0)</f>
        <v>40700</v>
      </c>
      <c r="G1623" s="111" t="str">
        <f>+VLOOKUP(F1623,'Selectable Table'!P:Q,2,0)</f>
        <v>Revenues - Third Parties</v>
      </c>
      <c r="I1623" t="s">
        <v>861</v>
      </c>
      <c r="J1623" s="111">
        <v>2026</v>
      </c>
      <c r="K1623" s="111">
        <v>7</v>
      </c>
      <c r="L1623" s="111" t="s">
        <v>94</v>
      </c>
      <c r="M1623">
        <v>191</v>
      </c>
      <c r="N1623">
        <v>1</v>
      </c>
      <c r="O1623">
        <v>191</v>
      </c>
      <c r="P1623" t="s">
        <v>831</v>
      </c>
      <c r="Q1623" s="111">
        <f>+VLOOKUP(I1623,'Selectable Table'!AB:AC,2,0)</f>
        <v>0</v>
      </c>
    </row>
    <row r="1624" spans="1:17" x14ac:dyDescent="0.25">
      <c r="A1624" s="111" t="str">
        <f>+VLOOKUP(C1624,'Selectable Table'!D:EB,2,0)</f>
        <v>ELI LILLY</v>
      </c>
      <c r="B1624" t="s">
        <v>496</v>
      </c>
      <c r="C1624" t="s">
        <v>265</v>
      </c>
      <c r="D1624" t="s">
        <v>832</v>
      </c>
      <c r="E1624" t="s">
        <v>93</v>
      </c>
      <c r="F1624" s="111">
        <f>+VLOOKUP(C1624,'Selectable Table'!O:P,2,0)</f>
        <v>40700</v>
      </c>
      <c r="G1624" s="111" t="str">
        <f>+VLOOKUP(F1624,'Selectable Table'!P:Q,2,0)</f>
        <v>Revenues - Third Parties</v>
      </c>
      <c r="I1624" t="s">
        <v>847</v>
      </c>
      <c r="J1624" s="111">
        <v>2026</v>
      </c>
      <c r="K1624" s="111">
        <v>7</v>
      </c>
      <c r="L1624" s="111" t="s">
        <v>94</v>
      </c>
      <c r="M1624">
        <v>348</v>
      </c>
      <c r="N1624">
        <v>1</v>
      </c>
      <c r="O1624">
        <v>348</v>
      </c>
      <c r="P1624" t="s">
        <v>831</v>
      </c>
      <c r="Q1624" s="111">
        <f>+VLOOKUP(I1624,'Selectable Table'!AB:AC,2,0)</f>
        <v>0</v>
      </c>
    </row>
    <row r="1625" spans="1:17" x14ac:dyDescent="0.25">
      <c r="A1625" s="111" t="str">
        <f>+VLOOKUP(C1625,'Selectable Table'!D:EB,2,0)</f>
        <v>ELI LILLY</v>
      </c>
      <c r="B1625" t="s">
        <v>496</v>
      </c>
      <c r="C1625" t="s">
        <v>265</v>
      </c>
      <c r="D1625" t="s">
        <v>832</v>
      </c>
      <c r="E1625" t="s">
        <v>104</v>
      </c>
      <c r="F1625" s="111">
        <f>+VLOOKUP(C1625,'Selectable Table'!O:P,2,0)</f>
        <v>40700</v>
      </c>
      <c r="G1625" s="111" t="str">
        <f>+VLOOKUP(F1625,'Selectable Table'!P:Q,2,0)</f>
        <v>Revenues - Third Parties</v>
      </c>
      <c r="I1625" t="s">
        <v>120</v>
      </c>
      <c r="J1625" s="111">
        <v>2026</v>
      </c>
      <c r="K1625" s="111">
        <v>7</v>
      </c>
      <c r="L1625" s="111" t="s">
        <v>94</v>
      </c>
      <c r="M1625">
        <v>348</v>
      </c>
      <c r="N1625">
        <v>1</v>
      </c>
      <c r="O1625">
        <v>348</v>
      </c>
      <c r="P1625" t="s">
        <v>831</v>
      </c>
      <c r="Q1625" s="111">
        <f>+VLOOKUP(I1625,'Selectable Table'!AB:AC,2,0)</f>
        <v>0</v>
      </c>
    </row>
    <row r="1626" spans="1:17" x14ac:dyDescent="0.25">
      <c r="A1626" s="111" t="str">
        <f>+VLOOKUP(C1626,'Selectable Table'!D:EB,2,0)</f>
        <v>ELI LILLY</v>
      </c>
      <c r="B1626" t="s">
        <v>358</v>
      </c>
      <c r="C1626" t="s">
        <v>265</v>
      </c>
      <c r="D1626" t="s">
        <v>832</v>
      </c>
      <c r="E1626" t="s">
        <v>93</v>
      </c>
      <c r="F1626" s="111">
        <f>+VLOOKUP(C1626,'Selectable Table'!O:P,2,0)</f>
        <v>40700</v>
      </c>
      <c r="G1626" s="111" t="str">
        <f>+VLOOKUP(F1626,'Selectable Table'!P:Q,2,0)</f>
        <v>Revenues - Third Parties</v>
      </c>
      <c r="I1626" t="s">
        <v>846</v>
      </c>
      <c r="J1626" s="111">
        <v>2026</v>
      </c>
      <c r="K1626" s="111">
        <v>7</v>
      </c>
      <c r="L1626" s="111" t="s">
        <v>94</v>
      </c>
      <c r="M1626">
        <v>261</v>
      </c>
      <c r="N1626">
        <v>1</v>
      </c>
      <c r="O1626">
        <v>261</v>
      </c>
      <c r="P1626" t="s">
        <v>831</v>
      </c>
      <c r="Q1626" s="111">
        <f>+VLOOKUP(I1626,'Selectable Table'!AB:AC,2,0)</f>
        <v>1</v>
      </c>
    </row>
    <row r="1627" spans="1:17" x14ac:dyDescent="0.25">
      <c r="A1627" s="111" t="str">
        <f>+VLOOKUP(C1627,'Selectable Table'!D:EB,2,0)</f>
        <v>ELI LILLY</v>
      </c>
      <c r="B1627" t="s">
        <v>358</v>
      </c>
      <c r="C1627" t="s">
        <v>265</v>
      </c>
      <c r="D1627" t="s">
        <v>832</v>
      </c>
      <c r="E1627" t="s">
        <v>104</v>
      </c>
      <c r="F1627" s="111">
        <f>+VLOOKUP(C1627,'Selectable Table'!O:P,2,0)</f>
        <v>40700</v>
      </c>
      <c r="G1627" s="111" t="str">
        <f>+VLOOKUP(F1627,'Selectable Table'!P:Q,2,0)</f>
        <v>Revenues - Third Parties</v>
      </c>
      <c r="I1627" t="s">
        <v>245</v>
      </c>
      <c r="J1627" s="111">
        <v>2026</v>
      </c>
      <c r="K1627" s="111">
        <v>7</v>
      </c>
      <c r="L1627" s="111" t="s">
        <v>94</v>
      </c>
      <c r="M1627">
        <v>196</v>
      </c>
      <c r="N1627">
        <v>1</v>
      </c>
      <c r="O1627">
        <v>196</v>
      </c>
      <c r="P1627" t="s">
        <v>831</v>
      </c>
      <c r="Q1627" s="111">
        <f>+VLOOKUP(I1627,'Selectable Table'!AB:AC,2,0)</f>
        <v>1</v>
      </c>
    </row>
    <row r="1628" spans="1:17" x14ac:dyDescent="0.25">
      <c r="A1628" s="111" t="str">
        <f>+VLOOKUP(C1628,'Selectable Table'!D:EB,2,0)</f>
        <v>ELI LILLY</v>
      </c>
      <c r="B1628" t="s">
        <v>358</v>
      </c>
      <c r="C1628" t="s">
        <v>265</v>
      </c>
      <c r="D1628" t="s">
        <v>832</v>
      </c>
      <c r="E1628" t="s">
        <v>104</v>
      </c>
      <c r="F1628" s="111">
        <f>+VLOOKUP(C1628,'Selectable Table'!O:P,2,0)</f>
        <v>40700</v>
      </c>
      <c r="G1628" s="111" t="str">
        <f>+VLOOKUP(F1628,'Selectable Table'!P:Q,2,0)</f>
        <v>Revenues - Third Parties</v>
      </c>
      <c r="I1628" t="s">
        <v>246</v>
      </c>
      <c r="J1628" s="111">
        <v>2026</v>
      </c>
      <c r="K1628" s="111">
        <v>7</v>
      </c>
      <c r="L1628" s="111" t="s">
        <v>94</v>
      </c>
      <c r="M1628">
        <v>457</v>
      </c>
      <c r="N1628">
        <v>1</v>
      </c>
      <c r="O1628">
        <v>457</v>
      </c>
      <c r="P1628" t="s">
        <v>831</v>
      </c>
      <c r="Q1628" s="111">
        <f>+VLOOKUP(I1628,'Selectable Table'!AB:AC,2,0)</f>
        <v>0</v>
      </c>
    </row>
    <row r="1629" spans="1:17" x14ac:dyDescent="0.25">
      <c r="A1629" s="111" t="str">
        <f>+VLOOKUP(C1629,'Selectable Table'!D:EB,2,0)</f>
        <v>ELI LILLY</v>
      </c>
      <c r="B1629" t="s">
        <v>358</v>
      </c>
      <c r="C1629" t="s">
        <v>265</v>
      </c>
      <c r="D1629" t="s">
        <v>832</v>
      </c>
      <c r="E1629" t="s">
        <v>102</v>
      </c>
      <c r="F1629" s="111">
        <f>+VLOOKUP(C1629,'Selectable Table'!O:P,2,0)</f>
        <v>40700</v>
      </c>
      <c r="G1629" s="111" t="str">
        <f>+VLOOKUP(F1629,'Selectable Table'!P:Q,2,0)</f>
        <v>Revenues - Third Parties</v>
      </c>
      <c r="I1629" t="s">
        <v>186</v>
      </c>
      <c r="J1629" s="111">
        <v>2026</v>
      </c>
      <c r="K1629" s="111">
        <v>7</v>
      </c>
      <c r="L1629" s="111" t="s">
        <v>94</v>
      </c>
      <c r="M1629">
        <v>13599</v>
      </c>
      <c r="N1629">
        <v>1</v>
      </c>
      <c r="O1629">
        <v>13599</v>
      </c>
      <c r="P1629" t="s">
        <v>831</v>
      </c>
      <c r="Q1629" s="111">
        <f>+VLOOKUP(I1629,'Selectable Table'!AB:AC,2,0)</f>
        <v>1</v>
      </c>
    </row>
    <row r="1630" spans="1:17" x14ac:dyDescent="0.25">
      <c r="A1630" s="111" t="str">
        <f>+VLOOKUP(C1630,'Selectable Table'!D:EB,2,0)</f>
        <v>ELI LILLY</v>
      </c>
      <c r="B1630" t="s">
        <v>358</v>
      </c>
      <c r="C1630" t="s">
        <v>265</v>
      </c>
      <c r="D1630" t="s">
        <v>832</v>
      </c>
      <c r="E1630" t="s">
        <v>93</v>
      </c>
      <c r="F1630" s="111">
        <f>+VLOOKUP(C1630,'Selectable Table'!O:P,2,0)</f>
        <v>40700</v>
      </c>
      <c r="G1630" s="111" t="str">
        <f>+VLOOKUP(F1630,'Selectable Table'!P:Q,2,0)</f>
        <v>Revenues - Third Parties</v>
      </c>
      <c r="I1630" t="s">
        <v>169</v>
      </c>
      <c r="J1630" s="111">
        <v>2026</v>
      </c>
      <c r="K1630" s="111">
        <v>7</v>
      </c>
      <c r="L1630" s="111" t="s">
        <v>94</v>
      </c>
      <c r="M1630">
        <v>1097</v>
      </c>
      <c r="N1630">
        <v>1</v>
      </c>
      <c r="O1630">
        <v>1097</v>
      </c>
      <c r="P1630" t="s">
        <v>831</v>
      </c>
      <c r="Q1630" s="111">
        <f>+VLOOKUP(I1630,'Selectable Table'!AB:AC,2,0)</f>
        <v>0</v>
      </c>
    </row>
    <row r="1631" spans="1:17" x14ac:dyDescent="0.25">
      <c r="A1631" s="111" t="str">
        <f>+VLOOKUP(C1631,'Selectable Table'!D:EB,2,0)</f>
        <v>ELI LILLY</v>
      </c>
      <c r="B1631" t="s">
        <v>358</v>
      </c>
      <c r="C1631" t="s">
        <v>265</v>
      </c>
      <c r="D1631" t="s">
        <v>832</v>
      </c>
      <c r="E1631" t="s">
        <v>93</v>
      </c>
      <c r="F1631" s="111">
        <f>+VLOOKUP(C1631,'Selectable Table'!O:P,2,0)</f>
        <v>40700</v>
      </c>
      <c r="G1631" s="111" t="str">
        <f>+VLOOKUP(F1631,'Selectable Table'!P:Q,2,0)</f>
        <v>Revenues - Third Parties</v>
      </c>
      <c r="I1631" t="s">
        <v>847</v>
      </c>
      <c r="J1631" s="111">
        <v>2026</v>
      </c>
      <c r="K1631" s="111">
        <v>7</v>
      </c>
      <c r="L1631" s="111" t="s">
        <v>94</v>
      </c>
      <c r="M1631">
        <v>418</v>
      </c>
      <c r="N1631">
        <v>1</v>
      </c>
      <c r="O1631">
        <v>418</v>
      </c>
      <c r="P1631" t="s">
        <v>831</v>
      </c>
      <c r="Q1631" s="111">
        <f>+VLOOKUP(I1631,'Selectable Table'!AB:AC,2,0)</f>
        <v>0</v>
      </c>
    </row>
    <row r="1632" spans="1:17" x14ac:dyDescent="0.25">
      <c r="A1632" s="111" t="str">
        <f>+VLOOKUP(C1632,'Selectable Table'!D:EB,2,0)</f>
        <v>ELI LILLY</v>
      </c>
      <c r="B1632" t="s">
        <v>3119</v>
      </c>
      <c r="C1632" t="s">
        <v>265</v>
      </c>
      <c r="D1632" t="s">
        <v>832</v>
      </c>
      <c r="E1632" t="s">
        <v>102</v>
      </c>
      <c r="F1632" s="111">
        <f>+VLOOKUP(C1632,'Selectable Table'!O:P,2,0)</f>
        <v>40700</v>
      </c>
      <c r="G1632" s="111" t="str">
        <f>+VLOOKUP(F1632,'Selectable Table'!P:Q,2,0)</f>
        <v>Revenues - Third Parties</v>
      </c>
      <c r="I1632" t="s">
        <v>125</v>
      </c>
      <c r="J1632" s="111">
        <v>2026</v>
      </c>
      <c r="K1632" s="111">
        <v>7</v>
      </c>
      <c r="L1632" s="111" t="s">
        <v>94</v>
      </c>
      <c r="M1632">
        <v>114</v>
      </c>
      <c r="N1632">
        <v>1</v>
      </c>
      <c r="O1632">
        <v>114</v>
      </c>
      <c r="P1632" t="s">
        <v>831</v>
      </c>
      <c r="Q1632" s="111">
        <f>+VLOOKUP(I1632,'Selectable Table'!AB:AC,2,0)</f>
        <v>1</v>
      </c>
    </row>
    <row r="1633" spans="1:17" x14ac:dyDescent="0.25">
      <c r="A1633" s="111" t="str">
        <f>+VLOOKUP(C1633,'Selectable Table'!D:EB,2,0)</f>
        <v>ELI LILLY</v>
      </c>
      <c r="B1633" t="s">
        <v>3119</v>
      </c>
      <c r="C1633" t="s">
        <v>265</v>
      </c>
      <c r="D1633" t="s">
        <v>832</v>
      </c>
      <c r="E1633" t="s">
        <v>104</v>
      </c>
      <c r="F1633" s="111">
        <f>+VLOOKUP(C1633,'Selectable Table'!O:P,2,0)</f>
        <v>40700</v>
      </c>
      <c r="G1633" s="111" t="str">
        <f>+VLOOKUP(F1633,'Selectable Table'!P:Q,2,0)</f>
        <v>Revenues - Third Parties</v>
      </c>
      <c r="I1633" t="s">
        <v>120</v>
      </c>
      <c r="J1633" s="111">
        <v>2026</v>
      </c>
      <c r="K1633" s="111">
        <v>7</v>
      </c>
      <c r="L1633" s="111" t="s">
        <v>94</v>
      </c>
      <c r="M1633">
        <v>174</v>
      </c>
      <c r="N1633">
        <v>1</v>
      </c>
      <c r="O1633">
        <v>174</v>
      </c>
      <c r="P1633" t="s">
        <v>831</v>
      </c>
      <c r="Q1633" s="111">
        <f>+VLOOKUP(I1633,'Selectable Table'!AB:AC,2,0)</f>
        <v>0</v>
      </c>
    </row>
    <row r="1634" spans="1:17" x14ac:dyDescent="0.25">
      <c r="A1634" s="111" t="str">
        <f>+VLOOKUP(C1634,'Selectable Table'!D:EB,2,0)</f>
        <v>ELI LILLY</v>
      </c>
      <c r="B1634" t="s">
        <v>509</v>
      </c>
      <c r="C1634" t="s">
        <v>265</v>
      </c>
      <c r="D1634" t="s">
        <v>832</v>
      </c>
      <c r="E1634" t="s">
        <v>93</v>
      </c>
      <c r="F1634" s="111">
        <f>+VLOOKUP(C1634,'Selectable Table'!O:P,2,0)</f>
        <v>40700</v>
      </c>
      <c r="G1634" s="111" t="str">
        <f>+VLOOKUP(F1634,'Selectable Table'!P:Q,2,0)</f>
        <v>Revenues - Third Parties</v>
      </c>
      <c r="I1634" t="s">
        <v>851</v>
      </c>
      <c r="J1634" s="111">
        <v>2026</v>
      </c>
      <c r="K1634" s="111">
        <v>7</v>
      </c>
      <c r="L1634" s="111" t="s">
        <v>94</v>
      </c>
      <c r="M1634">
        <v>91</v>
      </c>
      <c r="N1634">
        <v>1</v>
      </c>
      <c r="O1634">
        <v>91</v>
      </c>
      <c r="P1634" t="s">
        <v>831</v>
      </c>
      <c r="Q1634" s="111">
        <f>+VLOOKUP(I1634,'Selectable Table'!AB:AC,2,0)</f>
        <v>0</v>
      </c>
    </row>
    <row r="1635" spans="1:17" x14ac:dyDescent="0.25">
      <c r="A1635" s="111" t="str">
        <f>+VLOOKUP(C1635,'Selectable Table'!D:EB,2,0)</f>
        <v>ELI LILLY</v>
      </c>
      <c r="B1635" t="s">
        <v>509</v>
      </c>
      <c r="C1635" t="s">
        <v>265</v>
      </c>
      <c r="D1635" t="s">
        <v>832</v>
      </c>
      <c r="E1635" t="s">
        <v>93</v>
      </c>
      <c r="F1635" s="111">
        <f>+VLOOKUP(C1635,'Selectable Table'!O:P,2,0)</f>
        <v>40700</v>
      </c>
      <c r="G1635" s="111" t="str">
        <f>+VLOOKUP(F1635,'Selectable Table'!P:Q,2,0)</f>
        <v>Revenues - Third Parties</v>
      </c>
      <c r="I1635" t="s">
        <v>849</v>
      </c>
      <c r="J1635" s="111">
        <v>2026</v>
      </c>
      <c r="K1635" s="111">
        <v>7</v>
      </c>
      <c r="L1635" s="111" t="s">
        <v>94</v>
      </c>
      <c r="M1635">
        <v>100</v>
      </c>
      <c r="N1635">
        <v>1</v>
      </c>
      <c r="O1635">
        <v>100</v>
      </c>
      <c r="P1635" t="s">
        <v>831</v>
      </c>
      <c r="Q1635" s="111">
        <f>+VLOOKUP(I1635,'Selectable Table'!AB:AC,2,0)</f>
        <v>0</v>
      </c>
    </row>
    <row r="1636" spans="1:17" x14ac:dyDescent="0.25">
      <c r="A1636" s="111" t="str">
        <f>+VLOOKUP(C1636,'Selectable Table'!D:EB,2,0)</f>
        <v>ELI LILLY</v>
      </c>
      <c r="B1636" t="s">
        <v>509</v>
      </c>
      <c r="C1636" t="s">
        <v>265</v>
      </c>
      <c r="D1636" t="s">
        <v>832</v>
      </c>
      <c r="E1636" t="s">
        <v>93</v>
      </c>
      <c r="F1636" s="111">
        <f>+VLOOKUP(C1636,'Selectable Table'!O:P,2,0)</f>
        <v>40700</v>
      </c>
      <c r="G1636" s="111" t="str">
        <f>+VLOOKUP(F1636,'Selectable Table'!P:Q,2,0)</f>
        <v>Revenues - Third Parties</v>
      </c>
      <c r="I1636" t="s">
        <v>846</v>
      </c>
      <c r="J1636" s="111">
        <v>2026</v>
      </c>
      <c r="K1636" s="111">
        <v>7</v>
      </c>
      <c r="L1636" s="111" t="s">
        <v>94</v>
      </c>
      <c r="M1636">
        <v>87</v>
      </c>
      <c r="N1636">
        <v>1</v>
      </c>
      <c r="O1636">
        <v>87</v>
      </c>
      <c r="P1636" t="s">
        <v>831</v>
      </c>
      <c r="Q1636" s="111">
        <f>+VLOOKUP(I1636,'Selectable Table'!AB:AC,2,0)</f>
        <v>1</v>
      </c>
    </row>
    <row r="1637" spans="1:17" x14ac:dyDescent="0.25">
      <c r="A1637" s="111" t="str">
        <f>+VLOOKUP(C1637,'Selectable Table'!D:EB,2,0)</f>
        <v>ELI LILLY</v>
      </c>
      <c r="B1637" t="s">
        <v>509</v>
      </c>
      <c r="C1637" t="s">
        <v>265</v>
      </c>
      <c r="D1637" t="s">
        <v>832</v>
      </c>
      <c r="E1637" t="s">
        <v>93</v>
      </c>
      <c r="F1637" s="111">
        <f>+VLOOKUP(C1637,'Selectable Table'!O:P,2,0)</f>
        <v>40700</v>
      </c>
      <c r="G1637" s="111" t="str">
        <f>+VLOOKUP(F1637,'Selectable Table'!P:Q,2,0)</f>
        <v>Revenues - Third Parties</v>
      </c>
      <c r="I1637" t="s">
        <v>840</v>
      </c>
      <c r="J1637" s="111">
        <v>2026</v>
      </c>
      <c r="K1637" s="111">
        <v>7</v>
      </c>
      <c r="L1637" s="111" t="s">
        <v>94</v>
      </c>
      <c r="M1637">
        <v>305</v>
      </c>
      <c r="N1637">
        <v>1</v>
      </c>
      <c r="O1637">
        <v>305</v>
      </c>
      <c r="P1637" t="s">
        <v>831</v>
      </c>
      <c r="Q1637" s="111">
        <f>+VLOOKUP(I1637,'Selectable Table'!AB:AC,2,0)</f>
        <v>0</v>
      </c>
    </row>
    <row r="1638" spans="1:17" x14ac:dyDescent="0.25">
      <c r="A1638" s="111" t="str">
        <f>+VLOOKUP(C1638,'Selectable Table'!D:EB,2,0)</f>
        <v>ELI LILLY</v>
      </c>
      <c r="B1638" t="s">
        <v>509</v>
      </c>
      <c r="C1638" t="s">
        <v>265</v>
      </c>
      <c r="D1638" t="s">
        <v>832</v>
      </c>
      <c r="E1638" t="s">
        <v>104</v>
      </c>
      <c r="F1638" s="111">
        <f>+VLOOKUP(C1638,'Selectable Table'!O:P,2,0)</f>
        <v>40700</v>
      </c>
      <c r="G1638" s="111" t="str">
        <f>+VLOOKUP(F1638,'Selectable Table'!P:Q,2,0)</f>
        <v>Revenues - Third Parties</v>
      </c>
      <c r="I1638" t="s">
        <v>245</v>
      </c>
      <c r="J1638" s="111">
        <v>2026</v>
      </c>
      <c r="K1638" s="111">
        <v>7</v>
      </c>
      <c r="L1638" s="111" t="s">
        <v>94</v>
      </c>
      <c r="M1638">
        <v>174</v>
      </c>
      <c r="N1638">
        <v>1</v>
      </c>
      <c r="O1638">
        <v>174</v>
      </c>
      <c r="P1638" t="s">
        <v>831</v>
      </c>
      <c r="Q1638" s="111">
        <f>+VLOOKUP(I1638,'Selectable Table'!AB:AC,2,0)</f>
        <v>1</v>
      </c>
    </row>
    <row r="1639" spans="1:17" x14ac:dyDescent="0.25">
      <c r="A1639" s="111" t="str">
        <f>+VLOOKUP(C1639,'Selectable Table'!D:EB,2,0)</f>
        <v>ELI LILLY</v>
      </c>
      <c r="B1639" t="s">
        <v>509</v>
      </c>
      <c r="C1639" t="s">
        <v>265</v>
      </c>
      <c r="D1639" t="s">
        <v>832</v>
      </c>
      <c r="E1639" t="s">
        <v>104</v>
      </c>
      <c r="F1639" s="111">
        <f>+VLOOKUP(C1639,'Selectable Table'!O:P,2,0)</f>
        <v>40700</v>
      </c>
      <c r="G1639" s="111" t="str">
        <f>+VLOOKUP(F1639,'Selectable Table'!P:Q,2,0)</f>
        <v>Revenues - Third Parties</v>
      </c>
      <c r="I1639" t="s">
        <v>246</v>
      </c>
      <c r="J1639" s="111">
        <v>2026</v>
      </c>
      <c r="K1639" s="111">
        <v>7</v>
      </c>
      <c r="L1639" s="111" t="s">
        <v>94</v>
      </c>
      <c r="M1639">
        <v>914</v>
      </c>
      <c r="N1639">
        <v>1</v>
      </c>
      <c r="O1639">
        <v>914</v>
      </c>
      <c r="P1639" t="s">
        <v>831</v>
      </c>
      <c r="Q1639" s="111">
        <f>+VLOOKUP(I1639,'Selectable Table'!AB:AC,2,0)</f>
        <v>0</v>
      </c>
    </row>
    <row r="1640" spans="1:17" x14ac:dyDescent="0.25">
      <c r="A1640" s="111" t="str">
        <f>+VLOOKUP(C1640,'Selectable Table'!D:EB,2,0)</f>
        <v>ELI LILLY</v>
      </c>
      <c r="B1640" t="s">
        <v>509</v>
      </c>
      <c r="C1640" t="s">
        <v>265</v>
      </c>
      <c r="D1640" t="s">
        <v>832</v>
      </c>
      <c r="E1640" t="s">
        <v>93</v>
      </c>
      <c r="F1640" s="111">
        <f>+VLOOKUP(C1640,'Selectable Table'!O:P,2,0)</f>
        <v>40700</v>
      </c>
      <c r="G1640" s="111" t="str">
        <f>+VLOOKUP(F1640,'Selectable Table'!P:Q,2,0)</f>
        <v>Revenues - Third Parties</v>
      </c>
      <c r="I1640" t="s">
        <v>680</v>
      </c>
      <c r="J1640" s="111">
        <v>2026</v>
      </c>
      <c r="K1640" s="111">
        <v>7</v>
      </c>
      <c r="L1640" s="111" t="s">
        <v>94</v>
      </c>
      <c r="M1640">
        <v>59</v>
      </c>
      <c r="N1640">
        <v>1</v>
      </c>
      <c r="O1640">
        <v>59</v>
      </c>
      <c r="P1640" t="s">
        <v>831</v>
      </c>
      <c r="Q1640" s="111">
        <f>+VLOOKUP(I1640,'Selectable Table'!AB:AC,2,0)</f>
        <v>0</v>
      </c>
    </row>
    <row r="1641" spans="1:17" x14ac:dyDescent="0.25">
      <c r="A1641" s="111" t="str">
        <f>+VLOOKUP(C1641,'Selectable Table'!D:EB,2,0)</f>
        <v>ELI LILLY</v>
      </c>
      <c r="B1641" t="s">
        <v>509</v>
      </c>
      <c r="C1641" t="s">
        <v>265</v>
      </c>
      <c r="D1641" t="s">
        <v>832</v>
      </c>
      <c r="E1641" t="s">
        <v>102</v>
      </c>
      <c r="F1641" s="111">
        <f>+VLOOKUP(C1641,'Selectable Table'!O:P,2,0)</f>
        <v>40700</v>
      </c>
      <c r="G1641" s="111" t="str">
        <f>+VLOOKUP(F1641,'Selectable Table'!P:Q,2,0)</f>
        <v>Revenues - Third Parties</v>
      </c>
      <c r="I1641" t="s">
        <v>186</v>
      </c>
      <c r="J1641" s="111">
        <v>2026</v>
      </c>
      <c r="K1641" s="111">
        <v>7</v>
      </c>
      <c r="L1641" s="111" t="s">
        <v>94</v>
      </c>
      <c r="M1641">
        <v>1522</v>
      </c>
      <c r="N1641">
        <v>1</v>
      </c>
      <c r="O1641">
        <v>1522</v>
      </c>
      <c r="P1641" t="s">
        <v>831</v>
      </c>
      <c r="Q1641" s="111">
        <f>+VLOOKUP(I1641,'Selectable Table'!AB:AC,2,0)</f>
        <v>1</v>
      </c>
    </row>
    <row r="1642" spans="1:17" x14ac:dyDescent="0.25">
      <c r="A1642" s="111" t="str">
        <f>+VLOOKUP(C1642,'Selectable Table'!D:EB,2,0)</f>
        <v>ELI LILLY</v>
      </c>
      <c r="B1642" t="s">
        <v>509</v>
      </c>
      <c r="C1642" t="s">
        <v>265</v>
      </c>
      <c r="D1642" t="s">
        <v>832</v>
      </c>
      <c r="E1642" t="s">
        <v>93</v>
      </c>
      <c r="F1642" s="111">
        <f>+VLOOKUP(C1642,'Selectable Table'!O:P,2,0)</f>
        <v>40700</v>
      </c>
      <c r="G1642" s="111" t="str">
        <f>+VLOOKUP(F1642,'Selectable Table'!P:Q,2,0)</f>
        <v>Revenues - Third Parties</v>
      </c>
      <c r="I1642" t="s">
        <v>169</v>
      </c>
      <c r="J1642" s="111">
        <v>2026</v>
      </c>
      <c r="K1642" s="111">
        <v>7</v>
      </c>
      <c r="L1642" s="111" t="s">
        <v>94</v>
      </c>
      <c r="M1642">
        <v>274</v>
      </c>
      <c r="N1642">
        <v>1</v>
      </c>
      <c r="O1642">
        <v>274</v>
      </c>
      <c r="P1642" t="s">
        <v>831</v>
      </c>
      <c r="Q1642" s="111">
        <f>+VLOOKUP(I1642,'Selectable Table'!AB:AC,2,0)</f>
        <v>0</v>
      </c>
    </row>
    <row r="1643" spans="1:17" x14ac:dyDescent="0.25">
      <c r="A1643" s="111" t="str">
        <f>+VLOOKUP(C1643,'Selectable Table'!D:EB,2,0)</f>
        <v>ELI LILLY</v>
      </c>
      <c r="B1643" t="s">
        <v>509</v>
      </c>
      <c r="C1643" t="s">
        <v>265</v>
      </c>
      <c r="D1643" t="s">
        <v>832</v>
      </c>
      <c r="E1643" t="s">
        <v>101</v>
      </c>
      <c r="F1643" s="111">
        <f>+VLOOKUP(C1643,'Selectable Table'!O:P,2,0)</f>
        <v>40700</v>
      </c>
      <c r="G1643" s="111" t="str">
        <f>+VLOOKUP(F1643,'Selectable Table'!P:Q,2,0)</f>
        <v>Revenues - Third Parties</v>
      </c>
      <c r="I1643" t="s">
        <v>269</v>
      </c>
      <c r="J1643" s="111">
        <v>2026</v>
      </c>
      <c r="K1643" s="111">
        <v>7</v>
      </c>
      <c r="L1643" s="111" t="s">
        <v>94</v>
      </c>
      <c r="M1643">
        <v>2656</v>
      </c>
      <c r="N1643">
        <v>1</v>
      </c>
      <c r="O1643">
        <v>2656</v>
      </c>
      <c r="P1643" t="s">
        <v>831</v>
      </c>
      <c r="Q1643" s="111">
        <f>+VLOOKUP(I1643,'Selectable Table'!AB:AC,2,0)</f>
        <v>1</v>
      </c>
    </row>
    <row r="1644" spans="1:17" x14ac:dyDescent="0.25">
      <c r="A1644" s="111" t="str">
        <f>+VLOOKUP(C1644,'Selectable Table'!D:EB,2,0)</f>
        <v>ELI LILLY</v>
      </c>
      <c r="B1644" t="s">
        <v>509</v>
      </c>
      <c r="C1644" t="s">
        <v>265</v>
      </c>
      <c r="D1644" t="s">
        <v>832</v>
      </c>
      <c r="E1644" t="s">
        <v>93</v>
      </c>
      <c r="F1644" s="111">
        <f>+VLOOKUP(C1644,'Selectable Table'!O:P,2,0)</f>
        <v>40700</v>
      </c>
      <c r="G1644" s="111" t="str">
        <f>+VLOOKUP(F1644,'Selectable Table'!P:Q,2,0)</f>
        <v>Revenues - Third Parties</v>
      </c>
      <c r="I1644" t="s">
        <v>861</v>
      </c>
      <c r="J1644" s="111">
        <v>2026</v>
      </c>
      <c r="K1644" s="111">
        <v>7</v>
      </c>
      <c r="L1644" s="111" t="s">
        <v>94</v>
      </c>
      <c r="M1644">
        <v>191</v>
      </c>
      <c r="N1644">
        <v>1</v>
      </c>
      <c r="O1644">
        <v>191</v>
      </c>
      <c r="P1644" t="s">
        <v>831</v>
      </c>
      <c r="Q1644" s="111">
        <f>+VLOOKUP(I1644,'Selectable Table'!AB:AC,2,0)</f>
        <v>0</v>
      </c>
    </row>
    <row r="1645" spans="1:17" x14ac:dyDescent="0.25">
      <c r="A1645" s="111" t="str">
        <f>+VLOOKUP(C1645,'Selectable Table'!D:EB,2,0)</f>
        <v>ELI LILLY</v>
      </c>
      <c r="B1645" t="s">
        <v>509</v>
      </c>
      <c r="C1645" t="s">
        <v>265</v>
      </c>
      <c r="D1645" t="s">
        <v>832</v>
      </c>
      <c r="E1645" t="s">
        <v>93</v>
      </c>
      <c r="F1645" s="111">
        <f>+VLOOKUP(C1645,'Selectable Table'!O:P,2,0)</f>
        <v>40700</v>
      </c>
      <c r="G1645" s="111" t="str">
        <f>+VLOOKUP(F1645,'Selectable Table'!P:Q,2,0)</f>
        <v>Revenues - Third Parties</v>
      </c>
      <c r="I1645" t="s">
        <v>862</v>
      </c>
      <c r="J1645" s="111">
        <v>2026</v>
      </c>
      <c r="K1645" s="111">
        <v>7</v>
      </c>
      <c r="L1645" s="111" t="s">
        <v>94</v>
      </c>
      <c r="M1645">
        <v>230</v>
      </c>
      <c r="N1645">
        <v>1</v>
      </c>
      <c r="O1645">
        <v>230</v>
      </c>
      <c r="P1645" t="s">
        <v>831</v>
      </c>
      <c r="Q1645" s="111">
        <f>+VLOOKUP(I1645,'Selectable Table'!AB:AC,2,0)</f>
        <v>0</v>
      </c>
    </row>
    <row r="1646" spans="1:17" x14ac:dyDescent="0.25">
      <c r="A1646" s="111" t="str">
        <f>+VLOOKUP(C1646,'Selectable Table'!D:EB,2,0)</f>
        <v>ELI LILLY</v>
      </c>
      <c r="B1646" t="s">
        <v>509</v>
      </c>
      <c r="C1646" t="s">
        <v>265</v>
      </c>
      <c r="D1646" t="s">
        <v>832</v>
      </c>
      <c r="E1646" t="s">
        <v>93</v>
      </c>
      <c r="F1646" s="111">
        <f>+VLOOKUP(C1646,'Selectable Table'!O:P,2,0)</f>
        <v>40700</v>
      </c>
      <c r="G1646" s="111" t="str">
        <f>+VLOOKUP(F1646,'Selectable Table'!P:Q,2,0)</f>
        <v>Revenues - Third Parties</v>
      </c>
      <c r="I1646" t="s">
        <v>847</v>
      </c>
      <c r="J1646" s="111">
        <v>2026</v>
      </c>
      <c r="K1646" s="111">
        <v>7</v>
      </c>
      <c r="L1646" s="111" t="s">
        <v>94</v>
      </c>
      <c r="M1646">
        <v>139</v>
      </c>
      <c r="N1646">
        <v>1</v>
      </c>
      <c r="O1646">
        <v>139</v>
      </c>
      <c r="P1646" t="s">
        <v>831</v>
      </c>
      <c r="Q1646" s="111">
        <f>+VLOOKUP(I1646,'Selectable Table'!AB:AC,2,0)</f>
        <v>0</v>
      </c>
    </row>
    <row r="1647" spans="1:17" x14ac:dyDescent="0.25">
      <c r="A1647" s="111" t="str">
        <f>+VLOOKUP(C1647,'Selectable Table'!D:EB,2,0)</f>
        <v>ELI LILLY</v>
      </c>
      <c r="B1647" t="s">
        <v>3120</v>
      </c>
      <c r="C1647" t="s">
        <v>265</v>
      </c>
      <c r="D1647" t="s">
        <v>832</v>
      </c>
      <c r="E1647" t="s">
        <v>112</v>
      </c>
      <c r="F1647" s="111">
        <f>+VLOOKUP(C1647,'Selectable Table'!O:P,2,0)</f>
        <v>40700</v>
      </c>
      <c r="G1647" s="111" t="str">
        <f>+VLOOKUP(F1647,'Selectable Table'!P:Q,2,0)</f>
        <v>Revenues - Third Parties</v>
      </c>
      <c r="I1647" t="s">
        <v>837</v>
      </c>
      <c r="J1647" s="111">
        <v>2026</v>
      </c>
      <c r="K1647" s="111">
        <v>7</v>
      </c>
      <c r="L1647" s="111" t="s">
        <v>94</v>
      </c>
      <c r="M1647">
        <v>3000</v>
      </c>
      <c r="N1647">
        <v>1</v>
      </c>
      <c r="O1647">
        <v>3000</v>
      </c>
      <c r="P1647" t="s">
        <v>831</v>
      </c>
      <c r="Q1647" s="111">
        <f>+VLOOKUP(I1647,'Selectable Table'!AB:AC,2,0)</f>
        <v>0</v>
      </c>
    </row>
    <row r="1648" spans="1:17" x14ac:dyDescent="0.25">
      <c r="A1648" s="111" t="str">
        <f>+VLOOKUP(C1648,'Selectable Table'!D:EB,2,0)</f>
        <v>ELI LILLY</v>
      </c>
      <c r="B1648" t="s">
        <v>3120</v>
      </c>
      <c r="C1648" t="s">
        <v>265</v>
      </c>
      <c r="D1648" t="s">
        <v>832</v>
      </c>
      <c r="E1648" t="s">
        <v>112</v>
      </c>
      <c r="F1648" s="111">
        <f>+VLOOKUP(C1648,'Selectable Table'!O:P,2,0)</f>
        <v>40700</v>
      </c>
      <c r="G1648" s="111" t="str">
        <f>+VLOOKUP(F1648,'Selectable Table'!P:Q,2,0)</f>
        <v>Revenues - Third Parties</v>
      </c>
      <c r="I1648" t="s">
        <v>2223</v>
      </c>
      <c r="J1648" s="111">
        <v>2026</v>
      </c>
      <c r="K1648" s="111">
        <v>7</v>
      </c>
      <c r="L1648" s="111" t="s">
        <v>94</v>
      </c>
      <c r="M1648">
        <v>19496</v>
      </c>
      <c r="N1648">
        <v>1</v>
      </c>
      <c r="O1648">
        <v>19496</v>
      </c>
      <c r="P1648" t="s">
        <v>831</v>
      </c>
      <c r="Q1648" s="111">
        <f>+VLOOKUP(I1648,'Selectable Table'!AB:AC,2,0)</f>
        <v>1</v>
      </c>
    </row>
    <row r="1649" spans="1:17" x14ac:dyDescent="0.25">
      <c r="A1649" s="111" t="str">
        <f>+VLOOKUP(C1649,'Selectable Table'!D:EB,2,0)</f>
        <v>ELI LILLY</v>
      </c>
      <c r="B1649" t="s">
        <v>3120</v>
      </c>
      <c r="C1649" t="s">
        <v>265</v>
      </c>
      <c r="D1649" t="s">
        <v>832</v>
      </c>
      <c r="E1649" t="s">
        <v>112</v>
      </c>
      <c r="F1649" s="111">
        <f>+VLOOKUP(C1649,'Selectable Table'!O:P,2,0)</f>
        <v>40700</v>
      </c>
      <c r="G1649" s="111" t="str">
        <f>+VLOOKUP(F1649,'Selectable Table'!P:Q,2,0)</f>
        <v>Revenues - Third Parties</v>
      </c>
      <c r="I1649" t="s">
        <v>2225</v>
      </c>
      <c r="J1649" s="111">
        <v>2026</v>
      </c>
      <c r="K1649" s="111">
        <v>7</v>
      </c>
      <c r="L1649" s="111" t="s">
        <v>94</v>
      </c>
      <c r="M1649">
        <v>2728</v>
      </c>
      <c r="N1649">
        <v>1</v>
      </c>
      <c r="O1649">
        <v>2728</v>
      </c>
      <c r="P1649" t="s">
        <v>831</v>
      </c>
      <c r="Q1649" s="111">
        <f>+VLOOKUP(I1649,'Selectable Table'!AB:AC,2,0)</f>
        <v>0</v>
      </c>
    </row>
    <row r="1650" spans="1:17" x14ac:dyDescent="0.25">
      <c r="A1650" s="111" t="str">
        <f>+VLOOKUP(C1650,'Selectable Table'!D:EB,2,0)</f>
        <v>ELI LILLY</v>
      </c>
      <c r="B1650" t="s">
        <v>286</v>
      </c>
      <c r="C1650" t="s">
        <v>265</v>
      </c>
      <c r="D1650" t="s">
        <v>832</v>
      </c>
      <c r="E1650" t="s">
        <v>93</v>
      </c>
      <c r="F1650" s="111">
        <f>+VLOOKUP(C1650,'Selectable Table'!O:P,2,0)</f>
        <v>40700</v>
      </c>
      <c r="G1650" s="111" t="str">
        <f>+VLOOKUP(F1650,'Selectable Table'!P:Q,2,0)</f>
        <v>Revenues - Third Parties</v>
      </c>
      <c r="I1650" t="s">
        <v>851</v>
      </c>
      <c r="J1650" s="111">
        <v>2026</v>
      </c>
      <c r="K1650" s="111">
        <v>7</v>
      </c>
      <c r="L1650" s="111" t="s">
        <v>94</v>
      </c>
      <c r="M1650">
        <v>914</v>
      </c>
      <c r="N1650">
        <v>1</v>
      </c>
      <c r="O1650">
        <v>914</v>
      </c>
      <c r="P1650" t="s">
        <v>831</v>
      </c>
      <c r="Q1650" s="111">
        <f>+VLOOKUP(I1650,'Selectable Table'!AB:AC,2,0)</f>
        <v>0</v>
      </c>
    </row>
    <row r="1651" spans="1:17" x14ac:dyDescent="0.25">
      <c r="A1651" s="111" t="str">
        <f>+VLOOKUP(C1651,'Selectable Table'!D:EB,2,0)</f>
        <v>ELI LILLY</v>
      </c>
      <c r="B1651" t="s">
        <v>286</v>
      </c>
      <c r="C1651" t="s">
        <v>265</v>
      </c>
      <c r="D1651" t="s">
        <v>832</v>
      </c>
      <c r="E1651" t="s">
        <v>93</v>
      </c>
      <c r="F1651" s="111">
        <f>+VLOOKUP(C1651,'Selectable Table'!O:P,2,0)</f>
        <v>40700</v>
      </c>
      <c r="G1651" s="111" t="str">
        <f>+VLOOKUP(F1651,'Selectable Table'!P:Q,2,0)</f>
        <v>Revenues - Third Parties</v>
      </c>
      <c r="I1651" t="s">
        <v>852</v>
      </c>
      <c r="J1651" s="111">
        <v>2026</v>
      </c>
      <c r="K1651" s="111">
        <v>7</v>
      </c>
      <c r="L1651" s="111" t="s">
        <v>94</v>
      </c>
      <c r="M1651">
        <v>87</v>
      </c>
      <c r="N1651">
        <v>1</v>
      </c>
      <c r="O1651">
        <v>87</v>
      </c>
      <c r="P1651" t="s">
        <v>831</v>
      </c>
      <c r="Q1651" s="111">
        <f>+VLOOKUP(I1651,'Selectable Table'!AB:AC,2,0)</f>
        <v>0</v>
      </c>
    </row>
    <row r="1652" spans="1:17" x14ac:dyDescent="0.25">
      <c r="A1652" s="111" t="str">
        <f>+VLOOKUP(C1652,'Selectable Table'!D:EB,2,0)</f>
        <v>ELI LILLY</v>
      </c>
      <c r="B1652" t="s">
        <v>286</v>
      </c>
      <c r="C1652" t="s">
        <v>265</v>
      </c>
      <c r="D1652" t="s">
        <v>832</v>
      </c>
      <c r="E1652" t="s">
        <v>93</v>
      </c>
      <c r="F1652" s="111">
        <f>+VLOOKUP(C1652,'Selectable Table'!O:P,2,0)</f>
        <v>40700</v>
      </c>
      <c r="G1652" s="111" t="str">
        <f>+VLOOKUP(F1652,'Selectable Table'!P:Q,2,0)</f>
        <v>Revenues - Third Parties</v>
      </c>
      <c r="I1652" t="s">
        <v>846</v>
      </c>
      <c r="J1652" s="111">
        <v>2026</v>
      </c>
      <c r="K1652" s="111">
        <v>7</v>
      </c>
      <c r="L1652" s="111" t="s">
        <v>94</v>
      </c>
      <c r="M1652">
        <v>228</v>
      </c>
      <c r="N1652">
        <v>1</v>
      </c>
      <c r="O1652">
        <v>228</v>
      </c>
      <c r="P1652" t="s">
        <v>831</v>
      </c>
      <c r="Q1652" s="111">
        <f>+VLOOKUP(I1652,'Selectable Table'!AB:AC,2,0)</f>
        <v>1</v>
      </c>
    </row>
    <row r="1653" spans="1:17" x14ac:dyDescent="0.25">
      <c r="A1653" s="111" t="str">
        <f>+VLOOKUP(C1653,'Selectable Table'!D:EB,2,0)</f>
        <v>ELI LILLY</v>
      </c>
      <c r="B1653" t="s">
        <v>286</v>
      </c>
      <c r="C1653" t="s">
        <v>265</v>
      </c>
      <c r="D1653" t="s">
        <v>832</v>
      </c>
      <c r="E1653" t="s">
        <v>102</v>
      </c>
      <c r="F1653" s="111">
        <f>+VLOOKUP(C1653,'Selectable Table'!O:P,2,0)</f>
        <v>40700</v>
      </c>
      <c r="G1653" s="111" t="str">
        <f>+VLOOKUP(F1653,'Selectable Table'!P:Q,2,0)</f>
        <v>Revenues - Third Parties</v>
      </c>
      <c r="I1653" t="s">
        <v>186</v>
      </c>
      <c r="J1653" s="111">
        <v>2026</v>
      </c>
      <c r="K1653" s="111">
        <v>7</v>
      </c>
      <c r="L1653" s="111" t="s">
        <v>94</v>
      </c>
      <c r="M1653">
        <v>13266</v>
      </c>
      <c r="N1653">
        <v>1</v>
      </c>
      <c r="O1653">
        <v>13266</v>
      </c>
      <c r="P1653" t="s">
        <v>831</v>
      </c>
      <c r="Q1653" s="111">
        <f>+VLOOKUP(I1653,'Selectable Table'!AB:AC,2,0)</f>
        <v>1</v>
      </c>
    </row>
    <row r="1654" spans="1:17" x14ac:dyDescent="0.25">
      <c r="A1654" s="111" t="str">
        <f>+VLOOKUP(C1654,'Selectable Table'!D:EB,2,0)</f>
        <v>ELI LILLY</v>
      </c>
      <c r="B1654" t="s">
        <v>286</v>
      </c>
      <c r="C1654" t="s">
        <v>265</v>
      </c>
      <c r="D1654" t="s">
        <v>832</v>
      </c>
      <c r="E1654" t="s">
        <v>93</v>
      </c>
      <c r="F1654" s="111">
        <f>+VLOOKUP(C1654,'Selectable Table'!O:P,2,0)</f>
        <v>40700</v>
      </c>
      <c r="G1654" s="111" t="str">
        <f>+VLOOKUP(F1654,'Selectable Table'!P:Q,2,0)</f>
        <v>Revenues - Third Parties</v>
      </c>
      <c r="I1654" t="s">
        <v>847</v>
      </c>
      <c r="J1654" s="111">
        <v>2026</v>
      </c>
      <c r="K1654" s="111">
        <v>7</v>
      </c>
      <c r="L1654" s="111" t="s">
        <v>94</v>
      </c>
      <c r="M1654">
        <v>348</v>
      </c>
      <c r="N1654">
        <v>1</v>
      </c>
      <c r="O1654">
        <v>348</v>
      </c>
      <c r="P1654" t="s">
        <v>831</v>
      </c>
      <c r="Q1654" s="111">
        <f>+VLOOKUP(I1654,'Selectable Table'!AB:AC,2,0)</f>
        <v>0</v>
      </c>
    </row>
    <row r="1655" spans="1:17" x14ac:dyDescent="0.25">
      <c r="A1655" s="111" t="str">
        <f>+VLOOKUP(C1655,'Selectable Table'!D:EB,2,0)</f>
        <v>ELI LILLY</v>
      </c>
      <c r="B1655" t="s">
        <v>3121</v>
      </c>
      <c r="C1655" t="s">
        <v>265</v>
      </c>
      <c r="D1655" t="s">
        <v>832</v>
      </c>
      <c r="E1655" t="s">
        <v>102</v>
      </c>
      <c r="F1655" s="111">
        <f>+VLOOKUP(C1655,'Selectable Table'!O:P,2,0)</f>
        <v>40700</v>
      </c>
      <c r="G1655" s="111" t="str">
        <f>+VLOOKUP(F1655,'Selectable Table'!P:Q,2,0)</f>
        <v>Revenues - Third Parties</v>
      </c>
      <c r="I1655" t="s">
        <v>125</v>
      </c>
      <c r="J1655" s="111">
        <v>2026</v>
      </c>
      <c r="K1655" s="111">
        <v>7</v>
      </c>
      <c r="L1655" s="111" t="s">
        <v>94</v>
      </c>
      <c r="M1655">
        <v>307</v>
      </c>
      <c r="N1655">
        <v>1</v>
      </c>
      <c r="O1655">
        <v>307</v>
      </c>
      <c r="P1655" t="s">
        <v>831</v>
      </c>
      <c r="Q1655" s="111">
        <f>+VLOOKUP(I1655,'Selectable Table'!AB:AC,2,0)</f>
        <v>1</v>
      </c>
    </row>
    <row r="1656" spans="1:17" x14ac:dyDescent="0.25">
      <c r="A1656" s="111" t="str">
        <f>+VLOOKUP(C1656,'Selectable Table'!D:EB,2,0)</f>
        <v>ELI LILLY</v>
      </c>
      <c r="B1656" t="s">
        <v>3121</v>
      </c>
      <c r="C1656" t="s">
        <v>265</v>
      </c>
      <c r="D1656" t="s">
        <v>832</v>
      </c>
      <c r="E1656" t="s">
        <v>104</v>
      </c>
      <c r="F1656" s="111">
        <f>+VLOOKUP(C1656,'Selectable Table'!O:P,2,0)</f>
        <v>40700</v>
      </c>
      <c r="G1656" s="111" t="str">
        <f>+VLOOKUP(F1656,'Selectable Table'!P:Q,2,0)</f>
        <v>Revenues - Third Parties</v>
      </c>
      <c r="I1656" t="s">
        <v>120</v>
      </c>
      <c r="J1656" s="111">
        <v>2026</v>
      </c>
      <c r="K1656" s="111">
        <v>7</v>
      </c>
      <c r="L1656" s="111" t="s">
        <v>94</v>
      </c>
      <c r="M1656">
        <v>174</v>
      </c>
      <c r="N1656">
        <v>1</v>
      </c>
      <c r="O1656">
        <v>174</v>
      </c>
      <c r="P1656" t="s">
        <v>831</v>
      </c>
      <c r="Q1656" s="111">
        <f>+VLOOKUP(I1656,'Selectable Table'!AB:AC,2,0)</f>
        <v>0</v>
      </c>
    </row>
    <row r="1657" spans="1:17" x14ac:dyDescent="0.25">
      <c r="A1657" s="111" t="str">
        <f>+VLOOKUP(C1657,'Selectable Table'!D:EB,2,0)</f>
        <v>ELI LILLY</v>
      </c>
      <c r="B1657" t="s">
        <v>517</v>
      </c>
      <c r="C1657" t="s">
        <v>265</v>
      </c>
      <c r="D1657" t="s">
        <v>832</v>
      </c>
      <c r="E1657" t="s">
        <v>93</v>
      </c>
      <c r="F1657" s="111">
        <f>+VLOOKUP(C1657,'Selectable Table'!O:P,2,0)</f>
        <v>40700</v>
      </c>
      <c r="G1657" s="111" t="str">
        <f>+VLOOKUP(F1657,'Selectable Table'!P:Q,2,0)</f>
        <v>Revenues - Third Parties</v>
      </c>
      <c r="I1657" t="s">
        <v>851</v>
      </c>
      <c r="J1657" s="111">
        <v>2026</v>
      </c>
      <c r="K1657" s="111">
        <v>7</v>
      </c>
      <c r="L1657" s="111" t="s">
        <v>94</v>
      </c>
      <c r="M1657">
        <v>457</v>
      </c>
      <c r="N1657">
        <v>1</v>
      </c>
      <c r="O1657">
        <v>457</v>
      </c>
      <c r="P1657" t="s">
        <v>831</v>
      </c>
      <c r="Q1657" s="111">
        <f>+VLOOKUP(I1657,'Selectable Table'!AB:AC,2,0)</f>
        <v>0</v>
      </c>
    </row>
    <row r="1658" spans="1:17" x14ac:dyDescent="0.25">
      <c r="A1658" s="111" t="str">
        <f>+VLOOKUP(C1658,'Selectable Table'!D:EB,2,0)</f>
        <v>ELI LILLY</v>
      </c>
      <c r="B1658" t="s">
        <v>517</v>
      </c>
      <c r="C1658" t="s">
        <v>265</v>
      </c>
      <c r="D1658" t="s">
        <v>832</v>
      </c>
      <c r="E1658" t="s">
        <v>93</v>
      </c>
      <c r="F1658" s="111">
        <f>+VLOOKUP(C1658,'Selectable Table'!O:P,2,0)</f>
        <v>40700</v>
      </c>
      <c r="G1658" s="111" t="str">
        <f>+VLOOKUP(F1658,'Selectable Table'!P:Q,2,0)</f>
        <v>Revenues - Third Parties</v>
      </c>
      <c r="I1658" t="s">
        <v>846</v>
      </c>
      <c r="J1658" s="111">
        <v>2026</v>
      </c>
      <c r="K1658" s="111">
        <v>7</v>
      </c>
      <c r="L1658" s="111" t="s">
        <v>94</v>
      </c>
      <c r="M1658">
        <v>174</v>
      </c>
      <c r="N1658">
        <v>1</v>
      </c>
      <c r="O1658">
        <v>174</v>
      </c>
      <c r="P1658" t="s">
        <v>831</v>
      </c>
      <c r="Q1658" s="111">
        <f>+VLOOKUP(I1658,'Selectable Table'!AB:AC,2,0)</f>
        <v>1</v>
      </c>
    </row>
    <row r="1659" spans="1:17" x14ac:dyDescent="0.25">
      <c r="A1659" s="111" t="str">
        <f>+VLOOKUP(C1659,'Selectable Table'!D:EB,2,0)</f>
        <v>ELI LILLY</v>
      </c>
      <c r="B1659" t="s">
        <v>517</v>
      </c>
      <c r="C1659" t="s">
        <v>265</v>
      </c>
      <c r="D1659" t="s">
        <v>832</v>
      </c>
      <c r="E1659" t="s">
        <v>102</v>
      </c>
      <c r="F1659" s="111">
        <f>+VLOOKUP(C1659,'Selectable Table'!O:P,2,0)</f>
        <v>40700</v>
      </c>
      <c r="G1659" s="111" t="str">
        <f>+VLOOKUP(F1659,'Selectable Table'!P:Q,2,0)</f>
        <v>Revenues - Third Parties</v>
      </c>
      <c r="I1659" t="s">
        <v>186</v>
      </c>
      <c r="J1659" s="111">
        <v>2026</v>
      </c>
      <c r="K1659" s="111">
        <v>7</v>
      </c>
      <c r="L1659" s="111" t="s">
        <v>94</v>
      </c>
      <c r="M1659">
        <v>4521</v>
      </c>
      <c r="N1659">
        <v>1</v>
      </c>
      <c r="O1659">
        <v>4521</v>
      </c>
      <c r="P1659" t="s">
        <v>831</v>
      </c>
      <c r="Q1659" s="111">
        <f>+VLOOKUP(I1659,'Selectable Table'!AB:AC,2,0)</f>
        <v>1</v>
      </c>
    </row>
    <row r="1660" spans="1:17" x14ac:dyDescent="0.25">
      <c r="A1660" s="111" t="str">
        <f>+VLOOKUP(C1660,'Selectable Table'!D:EB,2,0)</f>
        <v>ELI LILLY</v>
      </c>
      <c r="B1660" t="s">
        <v>517</v>
      </c>
      <c r="C1660" t="s">
        <v>265</v>
      </c>
      <c r="D1660" t="s">
        <v>832</v>
      </c>
      <c r="E1660" t="s">
        <v>93</v>
      </c>
      <c r="F1660" s="111">
        <f>+VLOOKUP(C1660,'Selectable Table'!O:P,2,0)</f>
        <v>40700</v>
      </c>
      <c r="G1660" s="111" t="str">
        <f>+VLOOKUP(F1660,'Selectable Table'!P:Q,2,0)</f>
        <v>Revenues - Third Parties</v>
      </c>
      <c r="I1660" t="s">
        <v>169</v>
      </c>
      <c r="J1660" s="111">
        <v>2026</v>
      </c>
      <c r="K1660" s="111">
        <v>7</v>
      </c>
      <c r="L1660" s="111" t="s">
        <v>94</v>
      </c>
      <c r="M1660">
        <v>274</v>
      </c>
      <c r="N1660">
        <v>1</v>
      </c>
      <c r="O1660">
        <v>274</v>
      </c>
      <c r="P1660" t="s">
        <v>831</v>
      </c>
      <c r="Q1660" s="111">
        <f>+VLOOKUP(I1660,'Selectable Table'!AB:AC,2,0)</f>
        <v>0</v>
      </c>
    </row>
    <row r="1661" spans="1:17" x14ac:dyDescent="0.25">
      <c r="A1661" s="111" t="str">
        <f>+VLOOKUP(C1661,'Selectable Table'!D:EB,2,0)</f>
        <v>ELI LILLY</v>
      </c>
      <c r="B1661" t="s">
        <v>517</v>
      </c>
      <c r="C1661" t="s">
        <v>265</v>
      </c>
      <c r="D1661" t="s">
        <v>832</v>
      </c>
      <c r="E1661" t="s">
        <v>93</v>
      </c>
      <c r="F1661" s="111">
        <f>+VLOOKUP(C1661,'Selectable Table'!O:P,2,0)</f>
        <v>40700</v>
      </c>
      <c r="G1661" s="111" t="str">
        <f>+VLOOKUP(F1661,'Selectable Table'!P:Q,2,0)</f>
        <v>Revenues - Third Parties</v>
      </c>
      <c r="I1661" t="s">
        <v>847</v>
      </c>
      <c r="J1661" s="111">
        <v>2026</v>
      </c>
      <c r="K1661" s="111">
        <v>7</v>
      </c>
      <c r="L1661" s="111" t="s">
        <v>94</v>
      </c>
      <c r="M1661">
        <v>278</v>
      </c>
      <c r="N1661">
        <v>1</v>
      </c>
      <c r="O1661">
        <v>278</v>
      </c>
      <c r="P1661" t="s">
        <v>831</v>
      </c>
      <c r="Q1661" s="111">
        <f>+VLOOKUP(I1661,'Selectable Table'!AB:AC,2,0)</f>
        <v>0</v>
      </c>
    </row>
    <row r="1662" spans="1:17" x14ac:dyDescent="0.25">
      <c r="A1662" s="111" t="str">
        <f>+VLOOKUP(C1662,'Selectable Table'!D:EB,2,0)</f>
        <v>ELI LILLY</v>
      </c>
      <c r="B1662" t="s">
        <v>366</v>
      </c>
      <c r="C1662" t="s">
        <v>265</v>
      </c>
      <c r="D1662" t="s">
        <v>832</v>
      </c>
      <c r="E1662" t="s">
        <v>93</v>
      </c>
      <c r="F1662" s="111">
        <f>+VLOOKUP(C1662,'Selectable Table'!O:P,2,0)</f>
        <v>40700</v>
      </c>
      <c r="G1662" s="111" t="str">
        <f>+VLOOKUP(F1662,'Selectable Table'!P:Q,2,0)</f>
        <v>Revenues - Third Parties</v>
      </c>
      <c r="I1662" t="s">
        <v>849</v>
      </c>
      <c r="J1662" s="111">
        <v>2026</v>
      </c>
      <c r="K1662" s="111">
        <v>7</v>
      </c>
      <c r="L1662" s="111" t="s">
        <v>94</v>
      </c>
      <c r="M1662">
        <v>100</v>
      </c>
      <c r="N1662">
        <v>1</v>
      </c>
      <c r="O1662">
        <v>100</v>
      </c>
      <c r="P1662" t="s">
        <v>831</v>
      </c>
      <c r="Q1662" s="111">
        <f>+VLOOKUP(I1662,'Selectable Table'!AB:AC,2,0)</f>
        <v>0</v>
      </c>
    </row>
    <row r="1663" spans="1:17" x14ac:dyDescent="0.25">
      <c r="A1663" s="111" t="str">
        <f>+VLOOKUP(C1663,'Selectable Table'!D:EB,2,0)</f>
        <v>ELI LILLY</v>
      </c>
      <c r="B1663" t="s">
        <v>366</v>
      </c>
      <c r="C1663" t="s">
        <v>265</v>
      </c>
      <c r="D1663" t="s">
        <v>832</v>
      </c>
      <c r="E1663" t="s">
        <v>93</v>
      </c>
      <c r="F1663" s="111">
        <f>+VLOOKUP(C1663,'Selectable Table'!O:P,2,0)</f>
        <v>40700</v>
      </c>
      <c r="G1663" s="111" t="str">
        <f>+VLOOKUP(F1663,'Selectable Table'!P:Q,2,0)</f>
        <v>Revenues - Third Parties</v>
      </c>
      <c r="I1663" t="s">
        <v>846</v>
      </c>
      <c r="J1663" s="111">
        <v>2026</v>
      </c>
      <c r="K1663" s="111">
        <v>7</v>
      </c>
      <c r="L1663" s="111" t="s">
        <v>94</v>
      </c>
      <c r="M1663">
        <v>239</v>
      </c>
      <c r="N1663">
        <v>1</v>
      </c>
      <c r="O1663">
        <v>239</v>
      </c>
      <c r="P1663" t="s">
        <v>831</v>
      </c>
      <c r="Q1663" s="111">
        <f>+VLOOKUP(I1663,'Selectable Table'!AB:AC,2,0)</f>
        <v>1</v>
      </c>
    </row>
    <row r="1664" spans="1:17" x14ac:dyDescent="0.25">
      <c r="A1664" s="111" t="str">
        <f>+VLOOKUP(C1664,'Selectable Table'!D:EB,2,0)</f>
        <v>ELI LILLY</v>
      </c>
      <c r="B1664" t="s">
        <v>366</v>
      </c>
      <c r="C1664" t="s">
        <v>265</v>
      </c>
      <c r="D1664" t="s">
        <v>832</v>
      </c>
      <c r="E1664" t="s">
        <v>93</v>
      </c>
      <c r="F1664" s="111">
        <f>+VLOOKUP(C1664,'Selectable Table'!O:P,2,0)</f>
        <v>40700</v>
      </c>
      <c r="G1664" s="111" t="str">
        <f>+VLOOKUP(F1664,'Selectable Table'!P:Q,2,0)</f>
        <v>Revenues - Third Parties</v>
      </c>
      <c r="I1664" t="s">
        <v>840</v>
      </c>
      <c r="J1664" s="111">
        <v>2026</v>
      </c>
      <c r="K1664" s="111">
        <v>7</v>
      </c>
      <c r="L1664" s="111" t="s">
        <v>94</v>
      </c>
      <c r="M1664">
        <v>305</v>
      </c>
      <c r="N1664">
        <v>1</v>
      </c>
      <c r="O1664">
        <v>305</v>
      </c>
      <c r="P1664" t="s">
        <v>831</v>
      </c>
      <c r="Q1664" s="111">
        <f>+VLOOKUP(I1664,'Selectable Table'!AB:AC,2,0)</f>
        <v>0</v>
      </c>
    </row>
    <row r="1665" spans="1:17" x14ac:dyDescent="0.25">
      <c r="A1665" s="111" t="str">
        <f>+VLOOKUP(C1665,'Selectable Table'!D:EB,2,0)</f>
        <v>ELI LILLY</v>
      </c>
      <c r="B1665" t="s">
        <v>366</v>
      </c>
      <c r="C1665" t="s">
        <v>265</v>
      </c>
      <c r="D1665" t="s">
        <v>832</v>
      </c>
      <c r="E1665" t="s">
        <v>104</v>
      </c>
      <c r="F1665" s="111">
        <f>+VLOOKUP(C1665,'Selectable Table'!O:P,2,0)</f>
        <v>40700</v>
      </c>
      <c r="G1665" s="111" t="str">
        <f>+VLOOKUP(F1665,'Selectable Table'!P:Q,2,0)</f>
        <v>Revenues - Third Parties</v>
      </c>
      <c r="I1665" t="s">
        <v>245</v>
      </c>
      <c r="J1665" s="111">
        <v>2026</v>
      </c>
      <c r="K1665" s="111">
        <v>7</v>
      </c>
      <c r="L1665" s="111" t="s">
        <v>94</v>
      </c>
      <c r="M1665">
        <v>22</v>
      </c>
      <c r="N1665">
        <v>1</v>
      </c>
      <c r="O1665">
        <v>22</v>
      </c>
      <c r="P1665" t="s">
        <v>831</v>
      </c>
      <c r="Q1665" s="111">
        <f>+VLOOKUP(I1665,'Selectable Table'!AB:AC,2,0)</f>
        <v>1</v>
      </c>
    </row>
    <row r="1666" spans="1:17" x14ac:dyDescent="0.25">
      <c r="A1666" s="111" t="str">
        <f>+VLOOKUP(C1666,'Selectable Table'!D:EB,2,0)</f>
        <v>ELI LILLY</v>
      </c>
      <c r="B1666" t="s">
        <v>366</v>
      </c>
      <c r="C1666" t="s">
        <v>265</v>
      </c>
      <c r="D1666" t="s">
        <v>832</v>
      </c>
      <c r="E1666" t="s">
        <v>104</v>
      </c>
      <c r="F1666" s="111">
        <f>+VLOOKUP(C1666,'Selectable Table'!O:P,2,0)</f>
        <v>40700</v>
      </c>
      <c r="G1666" s="111" t="str">
        <f>+VLOOKUP(F1666,'Selectable Table'!P:Q,2,0)</f>
        <v>Revenues - Third Parties</v>
      </c>
      <c r="I1666" t="s">
        <v>246</v>
      </c>
      <c r="J1666" s="111">
        <v>2026</v>
      </c>
      <c r="K1666" s="111">
        <v>7</v>
      </c>
      <c r="L1666" s="111" t="s">
        <v>94</v>
      </c>
      <c r="M1666">
        <v>457</v>
      </c>
      <c r="N1666">
        <v>1</v>
      </c>
      <c r="O1666">
        <v>457</v>
      </c>
      <c r="P1666" t="s">
        <v>831</v>
      </c>
      <c r="Q1666" s="111">
        <f>+VLOOKUP(I1666,'Selectable Table'!AB:AC,2,0)</f>
        <v>0</v>
      </c>
    </row>
    <row r="1667" spans="1:17" x14ac:dyDescent="0.25">
      <c r="A1667" s="111" t="str">
        <f>+VLOOKUP(C1667,'Selectable Table'!D:EB,2,0)</f>
        <v>ELI LILLY</v>
      </c>
      <c r="B1667" t="s">
        <v>366</v>
      </c>
      <c r="C1667" t="s">
        <v>265</v>
      </c>
      <c r="D1667" t="s">
        <v>832</v>
      </c>
      <c r="E1667" t="s">
        <v>102</v>
      </c>
      <c r="F1667" s="111">
        <f>+VLOOKUP(C1667,'Selectable Table'!O:P,2,0)</f>
        <v>40700</v>
      </c>
      <c r="G1667" s="111" t="str">
        <f>+VLOOKUP(F1667,'Selectable Table'!P:Q,2,0)</f>
        <v>Revenues - Third Parties</v>
      </c>
      <c r="I1667" t="s">
        <v>186</v>
      </c>
      <c r="J1667" s="111">
        <v>2026</v>
      </c>
      <c r="K1667" s="111">
        <v>7</v>
      </c>
      <c r="L1667" s="111" t="s">
        <v>94</v>
      </c>
      <c r="M1667">
        <v>8829</v>
      </c>
      <c r="N1667">
        <v>1</v>
      </c>
      <c r="O1667">
        <v>8829</v>
      </c>
      <c r="P1667" t="s">
        <v>831</v>
      </c>
      <c r="Q1667" s="111">
        <f>+VLOOKUP(I1667,'Selectable Table'!AB:AC,2,0)</f>
        <v>1</v>
      </c>
    </row>
    <row r="1668" spans="1:17" x14ac:dyDescent="0.25">
      <c r="A1668" s="111" t="str">
        <f>+VLOOKUP(C1668,'Selectable Table'!D:EB,2,0)</f>
        <v>ELI LILLY</v>
      </c>
      <c r="B1668" t="s">
        <v>366</v>
      </c>
      <c r="C1668" t="s">
        <v>265</v>
      </c>
      <c r="D1668" t="s">
        <v>832</v>
      </c>
      <c r="E1668" t="s">
        <v>93</v>
      </c>
      <c r="F1668" s="111">
        <f>+VLOOKUP(C1668,'Selectable Table'!O:P,2,0)</f>
        <v>40700</v>
      </c>
      <c r="G1668" s="111" t="str">
        <f>+VLOOKUP(F1668,'Selectable Table'!P:Q,2,0)</f>
        <v>Revenues - Third Parties</v>
      </c>
      <c r="I1668" t="s">
        <v>169</v>
      </c>
      <c r="J1668" s="111">
        <v>2026</v>
      </c>
      <c r="K1668" s="111">
        <v>7</v>
      </c>
      <c r="L1668" s="111" t="s">
        <v>94</v>
      </c>
      <c r="M1668">
        <v>1005</v>
      </c>
      <c r="N1668">
        <v>1</v>
      </c>
      <c r="O1668">
        <v>1005</v>
      </c>
      <c r="P1668" t="s">
        <v>831</v>
      </c>
      <c r="Q1668" s="111">
        <f>+VLOOKUP(I1668,'Selectable Table'!AB:AC,2,0)</f>
        <v>0</v>
      </c>
    </row>
    <row r="1669" spans="1:17" x14ac:dyDescent="0.25">
      <c r="A1669" s="111" t="str">
        <f>+VLOOKUP(C1669,'Selectable Table'!D:EB,2,0)</f>
        <v>ELI LILLY</v>
      </c>
      <c r="B1669" t="s">
        <v>366</v>
      </c>
      <c r="C1669" t="s">
        <v>265</v>
      </c>
      <c r="D1669" t="s">
        <v>832</v>
      </c>
      <c r="E1669" t="s">
        <v>101</v>
      </c>
      <c r="F1669" s="111">
        <f>+VLOOKUP(C1669,'Selectable Table'!O:P,2,0)</f>
        <v>40700</v>
      </c>
      <c r="G1669" s="111" t="str">
        <f>+VLOOKUP(F1669,'Selectable Table'!P:Q,2,0)</f>
        <v>Revenues - Third Parties</v>
      </c>
      <c r="I1669" t="s">
        <v>269</v>
      </c>
      <c r="J1669" s="111">
        <v>2026</v>
      </c>
      <c r="K1669" s="111">
        <v>7</v>
      </c>
      <c r="L1669" s="111" t="s">
        <v>94</v>
      </c>
      <c r="M1669">
        <v>1778</v>
      </c>
      <c r="N1669">
        <v>1</v>
      </c>
      <c r="O1669">
        <v>1778</v>
      </c>
      <c r="P1669" t="s">
        <v>831</v>
      </c>
      <c r="Q1669" s="111">
        <f>+VLOOKUP(I1669,'Selectable Table'!AB:AC,2,0)</f>
        <v>1</v>
      </c>
    </row>
    <row r="1670" spans="1:17" x14ac:dyDescent="0.25">
      <c r="A1670" s="111" t="str">
        <f>+VLOOKUP(C1670,'Selectable Table'!D:EB,2,0)</f>
        <v>ELI LILLY</v>
      </c>
      <c r="B1670" t="s">
        <v>366</v>
      </c>
      <c r="C1670" t="s">
        <v>265</v>
      </c>
      <c r="D1670" t="s">
        <v>832</v>
      </c>
      <c r="E1670" t="s">
        <v>93</v>
      </c>
      <c r="F1670" s="111">
        <f>+VLOOKUP(C1670,'Selectable Table'!O:P,2,0)</f>
        <v>40700</v>
      </c>
      <c r="G1670" s="111" t="str">
        <f>+VLOOKUP(F1670,'Selectable Table'!P:Q,2,0)</f>
        <v>Revenues - Third Parties</v>
      </c>
      <c r="I1670" t="s">
        <v>861</v>
      </c>
      <c r="J1670" s="111">
        <v>2026</v>
      </c>
      <c r="K1670" s="111">
        <v>7</v>
      </c>
      <c r="L1670" s="111" t="s">
        <v>94</v>
      </c>
      <c r="M1670">
        <v>383</v>
      </c>
      <c r="N1670">
        <v>1</v>
      </c>
      <c r="O1670">
        <v>383</v>
      </c>
      <c r="P1670" t="s">
        <v>831</v>
      </c>
      <c r="Q1670" s="111">
        <f>+VLOOKUP(I1670,'Selectable Table'!AB:AC,2,0)</f>
        <v>0</v>
      </c>
    </row>
    <row r="1671" spans="1:17" x14ac:dyDescent="0.25">
      <c r="A1671" s="111" t="str">
        <f>+VLOOKUP(C1671,'Selectable Table'!D:EB,2,0)</f>
        <v>ELI LILLY</v>
      </c>
      <c r="B1671" t="s">
        <v>366</v>
      </c>
      <c r="C1671" t="s">
        <v>265</v>
      </c>
      <c r="D1671" t="s">
        <v>832</v>
      </c>
      <c r="E1671" t="s">
        <v>93</v>
      </c>
      <c r="F1671" s="111">
        <f>+VLOOKUP(C1671,'Selectable Table'!O:P,2,0)</f>
        <v>40700</v>
      </c>
      <c r="G1671" s="111" t="str">
        <f>+VLOOKUP(F1671,'Selectable Table'!P:Q,2,0)</f>
        <v>Revenues - Third Parties</v>
      </c>
      <c r="I1671" t="s">
        <v>847</v>
      </c>
      <c r="J1671" s="111">
        <v>2026</v>
      </c>
      <c r="K1671" s="111">
        <v>7</v>
      </c>
      <c r="L1671" s="111" t="s">
        <v>94</v>
      </c>
      <c r="M1671">
        <v>383</v>
      </c>
      <c r="N1671">
        <v>1</v>
      </c>
      <c r="O1671">
        <v>383</v>
      </c>
      <c r="P1671" t="s">
        <v>831</v>
      </c>
      <c r="Q1671" s="111">
        <f>+VLOOKUP(I1671,'Selectable Table'!AB:AC,2,0)</f>
        <v>0</v>
      </c>
    </row>
    <row r="1672" spans="1:17" x14ac:dyDescent="0.25">
      <c r="A1672" s="111" t="str">
        <f>+VLOOKUP(C1672,'Selectable Table'!D:EB,2,0)</f>
        <v>ELI LILLY</v>
      </c>
      <c r="B1672" t="s">
        <v>367</v>
      </c>
      <c r="C1672" t="s">
        <v>265</v>
      </c>
      <c r="D1672" t="s">
        <v>832</v>
      </c>
      <c r="E1672" t="s">
        <v>93</v>
      </c>
      <c r="F1672" s="111">
        <f>+VLOOKUP(C1672,'Selectable Table'!O:P,2,0)</f>
        <v>40700</v>
      </c>
      <c r="G1672" s="111" t="str">
        <f>+VLOOKUP(F1672,'Selectable Table'!P:Q,2,0)</f>
        <v>Revenues - Third Parties</v>
      </c>
      <c r="I1672" t="s">
        <v>849</v>
      </c>
      <c r="J1672" s="111">
        <v>2026</v>
      </c>
      <c r="K1672" s="111">
        <v>7</v>
      </c>
      <c r="L1672" s="111" t="s">
        <v>94</v>
      </c>
      <c r="M1672">
        <v>100</v>
      </c>
      <c r="N1672">
        <v>1</v>
      </c>
      <c r="O1672">
        <v>100</v>
      </c>
      <c r="P1672" t="s">
        <v>831</v>
      </c>
      <c r="Q1672" s="111">
        <f>+VLOOKUP(I1672,'Selectable Table'!AB:AC,2,0)</f>
        <v>0</v>
      </c>
    </row>
    <row r="1673" spans="1:17" x14ac:dyDescent="0.25">
      <c r="A1673" s="111" t="str">
        <f>+VLOOKUP(C1673,'Selectable Table'!D:EB,2,0)</f>
        <v>ELI LILLY</v>
      </c>
      <c r="B1673" t="s">
        <v>367</v>
      </c>
      <c r="C1673" t="s">
        <v>265</v>
      </c>
      <c r="D1673" t="s">
        <v>832</v>
      </c>
      <c r="E1673" t="s">
        <v>93</v>
      </c>
      <c r="F1673" s="111">
        <f>+VLOOKUP(C1673,'Selectable Table'!O:P,2,0)</f>
        <v>40700</v>
      </c>
      <c r="G1673" s="111" t="str">
        <f>+VLOOKUP(F1673,'Selectable Table'!P:Q,2,0)</f>
        <v>Revenues - Third Parties</v>
      </c>
      <c r="I1673" t="s">
        <v>846</v>
      </c>
      <c r="J1673" s="111">
        <v>2026</v>
      </c>
      <c r="K1673" s="111">
        <v>7</v>
      </c>
      <c r="L1673" s="111" t="s">
        <v>94</v>
      </c>
      <c r="M1673">
        <v>131</v>
      </c>
      <c r="N1673">
        <v>1</v>
      </c>
      <c r="O1673">
        <v>131</v>
      </c>
      <c r="P1673" t="s">
        <v>831</v>
      </c>
      <c r="Q1673" s="111">
        <f>+VLOOKUP(I1673,'Selectable Table'!AB:AC,2,0)</f>
        <v>1</v>
      </c>
    </row>
    <row r="1674" spans="1:17" x14ac:dyDescent="0.25">
      <c r="A1674" s="111" t="str">
        <f>+VLOOKUP(C1674,'Selectable Table'!D:EB,2,0)</f>
        <v>ELI LILLY</v>
      </c>
      <c r="B1674" t="s">
        <v>367</v>
      </c>
      <c r="C1674" t="s">
        <v>265</v>
      </c>
      <c r="D1674" t="s">
        <v>832</v>
      </c>
      <c r="E1674" t="s">
        <v>93</v>
      </c>
      <c r="F1674" s="111">
        <f>+VLOOKUP(C1674,'Selectable Table'!O:P,2,0)</f>
        <v>40700</v>
      </c>
      <c r="G1674" s="111" t="str">
        <f>+VLOOKUP(F1674,'Selectable Table'!P:Q,2,0)</f>
        <v>Revenues - Third Parties</v>
      </c>
      <c r="I1674" t="s">
        <v>840</v>
      </c>
      <c r="J1674" s="111">
        <v>2026</v>
      </c>
      <c r="K1674" s="111">
        <v>7</v>
      </c>
      <c r="L1674" s="111" t="s">
        <v>94</v>
      </c>
      <c r="M1674">
        <v>305</v>
      </c>
      <c r="N1674">
        <v>1</v>
      </c>
      <c r="O1674">
        <v>305</v>
      </c>
      <c r="P1674" t="s">
        <v>831</v>
      </c>
      <c r="Q1674" s="111">
        <f>+VLOOKUP(I1674,'Selectable Table'!AB:AC,2,0)</f>
        <v>0</v>
      </c>
    </row>
    <row r="1675" spans="1:17" x14ac:dyDescent="0.25">
      <c r="A1675" s="111" t="str">
        <f>+VLOOKUP(C1675,'Selectable Table'!D:EB,2,0)</f>
        <v>ELI LILLY</v>
      </c>
      <c r="B1675" t="s">
        <v>367</v>
      </c>
      <c r="C1675" t="s">
        <v>265</v>
      </c>
      <c r="D1675" t="s">
        <v>832</v>
      </c>
      <c r="E1675" t="s">
        <v>93</v>
      </c>
      <c r="F1675" s="111">
        <f>+VLOOKUP(C1675,'Selectable Table'!O:P,2,0)</f>
        <v>40700</v>
      </c>
      <c r="G1675" s="111" t="str">
        <f>+VLOOKUP(F1675,'Selectable Table'!P:Q,2,0)</f>
        <v>Revenues - Third Parties</v>
      </c>
      <c r="I1675" t="s">
        <v>860</v>
      </c>
      <c r="J1675" s="111">
        <v>2026</v>
      </c>
      <c r="K1675" s="111">
        <v>7</v>
      </c>
      <c r="L1675" s="111" t="s">
        <v>94</v>
      </c>
      <c r="M1675">
        <v>96</v>
      </c>
      <c r="N1675">
        <v>1</v>
      </c>
      <c r="O1675">
        <v>96</v>
      </c>
      <c r="P1675" t="s">
        <v>831</v>
      </c>
      <c r="Q1675" s="111">
        <f>+VLOOKUP(I1675,'Selectable Table'!AB:AC,2,0)</f>
        <v>0</v>
      </c>
    </row>
    <row r="1676" spans="1:17" x14ac:dyDescent="0.25">
      <c r="A1676" s="111" t="str">
        <f>+VLOOKUP(C1676,'Selectable Table'!D:EB,2,0)</f>
        <v>ELI LILLY</v>
      </c>
      <c r="B1676" t="s">
        <v>367</v>
      </c>
      <c r="C1676" t="s">
        <v>265</v>
      </c>
      <c r="D1676" t="s">
        <v>832</v>
      </c>
      <c r="E1676" t="s">
        <v>102</v>
      </c>
      <c r="F1676" s="111">
        <f>+VLOOKUP(C1676,'Selectable Table'!O:P,2,0)</f>
        <v>40700</v>
      </c>
      <c r="G1676" s="111" t="str">
        <f>+VLOOKUP(F1676,'Selectable Table'!P:Q,2,0)</f>
        <v>Revenues - Third Parties</v>
      </c>
      <c r="I1676" t="s">
        <v>186</v>
      </c>
      <c r="J1676" s="111">
        <v>2026</v>
      </c>
      <c r="K1676" s="111">
        <v>7</v>
      </c>
      <c r="L1676" s="111" t="s">
        <v>94</v>
      </c>
      <c r="M1676">
        <v>4443</v>
      </c>
      <c r="N1676">
        <v>1</v>
      </c>
      <c r="O1676">
        <v>4443</v>
      </c>
      <c r="P1676" t="s">
        <v>831</v>
      </c>
      <c r="Q1676" s="111">
        <f>+VLOOKUP(I1676,'Selectable Table'!AB:AC,2,0)</f>
        <v>1</v>
      </c>
    </row>
    <row r="1677" spans="1:17" x14ac:dyDescent="0.25">
      <c r="A1677" s="111" t="str">
        <f>+VLOOKUP(C1677,'Selectable Table'!D:EB,2,0)</f>
        <v>ELI LILLY</v>
      </c>
      <c r="B1677" t="s">
        <v>367</v>
      </c>
      <c r="C1677" t="s">
        <v>265</v>
      </c>
      <c r="D1677" t="s">
        <v>832</v>
      </c>
      <c r="E1677" t="s">
        <v>93</v>
      </c>
      <c r="F1677" s="111">
        <f>+VLOOKUP(C1677,'Selectable Table'!O:P,2,0)</f>
        <v>40700</v>
      </c>
      <c r="G1677" s="111" t="str">
        <f>+VLOOKUP(F1677,'Selectable Table'!P:Q,2,0)</f>
        <v>Revenues - Third Parties</v>
      </c>
      <c r="I1677" t="s">
        <v>169</v>
      </c>
      <c r="J1677" s="111">
        <v>2026</v>
      </c>
      <c r="K1677" s="111">
        <v>7</v>
      </c>
      <c r="L1677" s="111" t="s">
        <v>94</v>
      </c>
      <c r="M1677">
        <v>548</v>
      </c>
      <c r="N1677">
        <v>1</v>
      </c>
      <c r="O1677">
        <v>548</v>
      </c>
      <c r="P1677" t="s">
        <v>831</v>
      </c>
      <c r="Q1677" s="111">
        <f>+VLOOKUP(I1677,'Selectable Table'!AB:AC,2,0)</f>
        <v>0</v>
      </c>
    </row>
    <row r="1678" spans="1:17" x14ac:dyDescent="0.25">
      <c r="A1678" s="111" t="str">
        <f>+VLOOKUP(C1678,'Selectable Table'!D:EB,2,0)</f>
        <v>ELI LILLY</v>
      </c>
      <c r="B1678" t="s">
        <v>367</v>
      </c>
      <c r="C1678" t="s">
        <v>265</v>
      </c>
      <c r="D1678" t="s">
        <v>832</v>
      </c>
      <c r="E1678" t="s">
        <v>101</v>
      </c>
      <c r="F1678" s="111">
        <f>+VLOOKUP(C1678,'Selectable Table'!O:P,2,0)</f>
        <v>40700</v>
      </c>
      <c r="G1678" s="111" t="str">
        <f>+VLOOKUP(F1678,'Selectable Table'!P:Q,2,0)</f>
        <v>Revenues - Third Parties</v>
      </c>
      <c r="I1678" t="s">
        <v>269</v>
      </c>
      <c r="J1678" s="111">
        <v>2026</v>
      </c>
      <c r="K1678" s="111">
        <v>7</v>
      </c>
      <c r="L1678" s="111" t="s">
        <v>94</v>
      </c>
      <c r="M1678">
        <v>2261</v>
      </c>
      <c r="N1678">
        <v>1</v>
      </c>
      <c r="O1678">
        <v>2261</v>
      </c>
      <c r="P1678" t="s">
        <v>831</v>
      </c>
      <c r="Q1678" s="111">
        <f>+VLOOKUP(I1678,'Selectable Table'!AB:AC,2,0)</f>
        <v>1</v>
      </c>
    </row>
    <row r="1679" spans="1:17" x14ac:dyDescent="0.25">
      <c r="A1679" s="111" t="str">
        <f>+VLOOKUP(C1679,'Selectable Table'!D:EB,2,0)</f>
        <v>ELI LILLY</v>
      </c>
      <c r="B1679" t="s">
        <v>367</v>
      </c>
      <c r="C1679" t="s">
        <v>265</v>
      </c>
      <c r="D1679" t="s">
        <v>832</v>
      </c>
      <c r="E1679" t="s">
        <v>93</v>
      </c>
      <c r="F1679" s="111">
        <f>+VLOOKUP(C1679,'Selectable Table'!O:P,2,0)</f>
        <v>40700</v>
      </c>
      <c r="G1679" s="111" t="str">
        <f>+VLOOKUP(F1679,'Selectable Table'!P:Q,2,0)</f>
        <v>Revenues - Third Parties</v>
      </c>
      <c r="I1679" t="s">
        <v>861</v>
      </c>
      <c r="J1679" s="111">
        <v>2026</v>
      </c>
      <c r="K1679" s="111">
        <v>7</v>
      </c>
      <c r="L1679" s="111" t="s">
        <v>94</v>
      </c>
      <c r="M1679">
        <v>574</v>
      </c>
      <c r="N1679">
        <v>1</v>
      </c>
      <c r="O1679">
        <v>574</v>
      </c>
      <c r="P1679" t="s">
        <v>831</v>
      </c>
      <c r="Q1679" s="111">
        <f>+VLOOKUP(I1679,'Selectable Table'!AB:AC,2,0)</f>
        <v>0</v>
      </c>
    </row>
    <row r="1680" spans="1:17" x14ac:dyDescent="0.25">
      <c r="A1680" s="111" t="str">
        <f>+VLOOKUP(C1680,'Selectable Table'!D:EB,2,0)</f>
        <v>ELI LILLY</v>
      </c>
      <c r="B1680" t="s">
        <v>367</v>
      </c>
      <c r="C1680" t="s">
        <v>265</v>
      </c>
      <c r="D1680" t="s">
        <v>832</v>
      </c>
      <c r="E1680" t="s">
        <v>93</v>
      </c>
      <c r="F1680" s="111">
        <f>+VLOOKUP(C1680,'Selectable Table'!O:P,2,0)</f>
        <v>40700</v>
      </c>
      <c r="G1680" s="111" t="str">
        <f>+VLOOKUP(F1680,'Selectable Table'!P:Q,2,0)</f>
        <v>Revenues - Third Parties</v>
      </c>
      <c r="I1680" t="s">
        <v>847</v>
      </c>
      <c r="J1680" s="111">
        <v>2026</v>
      </c>
      <c r="K1680" s="111">
        <v>7</v>
      </c>
      <c r="L1680" s="111" t="s">
        <v>94</v>
      </c>
      <c r="M1680">
        <v>209</v>
      </c>
      <c r="N1680">
        <v>1</v>
      </c>
      <c r="O1680">
        <v>209</v>
      </c>
      <c r="P1680" t="s">
        <v>831</v>
      </c>
      <c r="Q1680" s="111">
        <f>+VLOOKUP(I1680,'Selectable Table'!AB:AC,2,0)</f>
        <v>0</v>
      </c>
    </row>
    <row r="1681" spans="1:17" x14ac:dyDescent="0.25">
      <c r="A1681" s="111" t="str">
        <f>+VLOOKUP(C1681,'Selectable Table'!D:EB,2,0)</f>
        <v>ELI LILLY</v>
      </c>
      <c r="B1681" t="s">
        <v>3102</v>
      </c>
      <c r="C1681" t="s">
        <v>265</v>
      </c>
      <c r="D1681" t="s">
        <v>832</v>
      </c>
      <c r="E1681" t="s">
        <v>93</v>
      </c>
      <c r="F1681" s="111">
        <f>+VLOOKUP(C1681,'Selectable Table'!O:P,2,0)</f>
        <v>40700</v>
      </c>
      <c r="G1681" s="111" t="str">
        <f>+VLOOKUP(F1681,'Selectable Table'!P:Q,2,0)</f>
        <v>Revenues - Third Parties</v>
      </c>
      <c r="I1681" t="s">
        <v>849</v>
      </c>
      <c r="J1681" s="111">
        <v>2026</v>
      </c>
      <c r="K1681" s="111">
        <v>7</v>
      </c>
      <c r="L1681" s="111" t="s">
        <v>94</v>
      </c>
      <c r="M1681">
        <v>100</v>
      </c>
      <c r="N1681">
        <v>1</v>
      </c>
      <c r="O1681">
        <v>100</v>
      </c>
      <c r="P1681" t="s">
        <v>831</v>
      </c>
      <c r="Q1681" s="111">
        <f>+VLOOKUP(I1681,'Selectable Table'!AB:AC,2,0)</f>
        <v>0</v>
      </c>
    </row>
    <row r="1682" spans="1:17" x14ac:dyDescent="0.25">
      <c r="A1682" s="111" t="str">
        <f>+VLOOKUP(C1682,'Selectable Table'!D:EB,2,0)</f>
        <v>ELI LILLY</v>
      </c>
      <c r="B1682" t="s">
        <v>3102</v>
      </c>
      <c r="C1682" t="s">
        <v>265</v>
      </c>
      <c r="D1682" t="s">
        <v>832</v>
      </c>
      <c r="E1682" t="s">
        <v>93</v>
      </c>
      <c r="F1682" s="111">
        <f>+VLOOKUP(C1682,'Selectable Table'!O:P,2,0)</f>
        <v>40700</v>
      </c>
      <c r="G1682" s="111" t="str">
        <f>+VLOOKUP(F1682,'Selectable Table'!P:Q,2,0)</f>
        <v>Revenues - Third Parties</v>
      </c>
      <c r="I1682" t="s">
        <v>840</v>
      </c>
      <c r="J1682" s="111">
        <v>2026</v>
      </c>
      <c r="K1682" s="111">
        <v>7</v>
      </c>
      <c r="L1682" s="111" t="s">
        <v>94</v>
      </c>
      <c r="M1682">
        <v>305</v>
      </c>
      <c r="N1682">
        <v>1</v>
      </c>
      <c r="O1682">
        <v>305</v>
      </c>
      <c r="P1682" t="s">
        <v>831</v>
      </c>
      <c r="Q1682" s="111">
        <f>+VLOOKUP(I1682,'Selectable Table'!AB:AC,2,0)</f>
        <v>0</v>
      </c>
    </row>
    <row r="1683" spans="1:17" x14ac:dyDescent="0.25">
      <c r="A1683" s="111" t="str">
        <f>+VLOOKUP(C1683,'Selectable Table'!D:EB,2,0)</f>
        <v>ELI LILLY</v>
      </c>
      <c r="B1683" t="s">
        <v>3102</v>
      </c>
      <c r="C1683" t="s">
        <v>265</v>
      </c>
      <c r="D1683" t="s">
        <v>832</v>
      </c>
      <c r="E1683" t="s">
        <v>93</v>
      </c>
      <c r="F1683" s="111">
        <f>+VLOOKUP(C1683,'Selectable Table'!O:P,2,0)</f>
        <v>40700</v>
      </c>
      <c r="G1683" s="111" t="str">
        <f>+VLOOKUP(F1683,'Selectable Table'!P:Q,2,0)</f>
        <v>Revenues - Third Parties</v>
      </c>
      <c r="I1683" t="s">
        <v>860</v>
      </c>
      <c r="J1683" s="111">
        <v>2026</v>
      </c>
      <c r="K1683" s="111">
        <v>7</v>
      </c>
      <c r="L1683" s="111" t="s">
        <v>94</v>
      </c>
      <c r="M1683">
        <v>96</v>
      </c>
      <c r="N1683">
        <v>1</v>
      </c>
      <c r="O1683">
        <v>96</v>
      </c>
      <c r="P1683" t="s">
        <v>831</v>
      </c>
      <c r="Q1683" s="111">
        <f>+VLOOKUP(I1683,'Selectable Table'!AB:AC,2,0)</f>
        <v>0</v>
      </c>
    </row>
    <row r="1684" spans="1:17" x14ac:dyDescent="0.25">
      <c r="A1684" s="111" t="str">
        <f>+VLOOKUP(C1684,'Selectable Table'!D:EB,2,0)</f>
        <v>ELI LILLY</v>
      </c>
      <c r="B1684" t="s">
        <v>3102</v>
      </c>
      <c r="C1684" t="s">
        <v>265</v>
      </c>
      <c r="D1684" t="s">
        <v>832</v>
      </c>
      <c r="E1684" t="s">
        <v>101</v>
      </c>
      <c r="F1684" s="111">
        <f>+VLOOKUP(C1684,'Selectable Table'!O:P,2,0)</f>
        <v>40700</v>
      </c>
      <c r="G1684" s="111" t="str">
        <f>+VLOOKUP(F1684,'Selectable Table'!P:Q,2,0)</f>
        <v>Revenues - Third Parties</v>
      </c>
      <c r="I1684" t="s">
        <v>269</v>
      </c>
      <c r="J1684" s="111">
        <v>2026</v>
      </c>
      <c r="K1684" s="111">
        <v>7</v>
      </c>
      <c r="L1684" s="111" t="s">
        <v>94</v>
      </c>
      <c r="M1684">
        <v>3728</v>
      </c>
      <c r="N1684">
        <v>1</v>
      </c>
      <c r="O1684">
        <v>3728</v>
      </c>
      <c r="P1684" t="s">
        <v>831</v>
      </c>
      <c r="Q1684" s="111">
        <f>+VLOOKUP(I1684,'Selectable Table'!AB:AC,2,0)</f>
        <v>1</v>
      </c>
    </row>
    <row r="1685" spans="1:17" x14ac:dyDescent="0.25">
      <c r="A1685" s="111" t="str">
        <f>+VLOOKUP(C1685,'Selectable Table'!D:EB,2,0)</f>
        <v>ELI LILLY</v>
      </c>
      <c r="B1685" t="s">
        <v>3102</v>
      </c>
      <c r="C1685" t="s">
        <v>265</v>
      </c>
      <c r="D1685" t="s">
        <v>832</v>
      </c>
      <c r="E1685" t="s">
        <v>93</v>
      </c>
      <c r="F1685" s="111">
        <f>+VLOOKUP(C1685,'Selectable Table'!O:P,2,0)</f>
        <v>40700</v>
      </c>
      <c r="G1685" s="111" t="str">
        <f>+VLOOKUP(F1685,'Selectable Table'!P:Q,2,0)</f>
        <v>Revenues - Third Parties</v>
      </c>
      <c r="I1685" t="s">
        <v>861</v>
      </c>
      <c r="J1685" s="111">
        <v>2026</v>
      </c>
      <c r="K1685" s="111">
        <v>7</v>
      </c>
      <c r="L1685" s="111" t="s">
        <v>94</v>
      </c>
      <c r="M1685">
        <v>191</v>
      </c>
      <c r="N1685">
        <v>1</v>
      </c>
      <c r="O1685">
        <v>191</v>
      </c>
      <c r="P1685" t="s">
        <v>831</v>
      </c>
      <c r="Q1685" s="111">
        <f>+VLOOKUP(I1685,'Selectable Table'!AB:AC,2,0)</f>
        <v>0</v>
      </c>
    </row>
    <row r="1686" spans="1:17" x14ac:dyDescent="0.25">
      <c r="A1686" s="111" t="str">
        <f>+VLOOKUP(C1686,'Selectable Table'!D:EB,2,0)</f>
        <v>ELI LILLY</v>
      </c>
      <c r="B1686" t="s">
        <v>3102</v>
      </c>
      <c r="C1686" t="s">
        <v>265</v>
      </c>
      <c r="D1686" t="s">
        <v>832</v>
      </c>
      <c r="E1686" t="s">
        <v>93</v>
      </c>
      <c r="F1686" s="111">
        <f>+VLOOKUP(C1686,'Selectable Table'!O:P,2,0)</f>
        <v>40700</v>
      </c>
      <c r="G1686" s="111" t="str">
        <f>+VLOOKUP(F1686,'Selectable Table'!P:Q,2,0)</f>
        <v>Revenues - Third Parties</v>
      </c>
      <c r="I1686" t="s">
        <v>862</v>
      </c>
      <c r="J1686" s="111">
        <v>2026</v>
      </c>
      <c r="K1686" s="111">
        <v>7</v>
      </c>
      <c r="L1686" s="111" t="s">
        <v>94</v>
      </c>
      <c r="M1686">
        <v>574</v>
      </c>
      <c r="N1686">
        <v>1</v>
      </c>
      <c r="O1686">
        <v>574</v>
      </c>
      <c r="P1686" t="s">
        <v>831</v>
      </c>
      <c r="Q1686" s="111">
        <f>+VLOOKUP(I1686,'Selectable Table'!AB:AC,2,0)</f>
        <v>0</v>
      </c>
    </row>
    <row r="1687" spans="1:17" x14ac:dyDescent="0.25">
      <c r="A1687" s="111" t="str">
        <f>+VLOOKUP(C1687,'Selectable Table'!D:EB,2,0)</f>
        <v>ELI LILLY</v>
      </c>
      <c r="B1687" t="s">
        <v>288</v>
      </c>
      <c r="C1687" t="s">
        <v>265</v>
      </c>
      <c r="D1687" t="s">
        <v>832</v>
      </c>
      <c r="E1687" t="s">
        <v>93</v>
      </c>
      <c r="F1687" s="111">
        <f>+VLOOKUP(C1687,'Selectable Table'!O:P,2,0)</f>
        <v>40700</v>
      </c>
      <c r="G1687" s="111" t="str">
        <f>+VLOOKUP(F1687,'Selectable Table'!P:Q,2,0)</f>
        <v>Revenues - Third Parties</v>
      </c>
      <c r="I1687" t="s">
        <v>851</v>
      </c>
      <c r="J1687" s="111">
        <v>2026</v>
      </c>
      <c r="K1687" s="111">
        <v>7</v>
      </c>
      <c r="L1687" s="111" t="s">
        <v>94</v>
      </c>
      <c r="M1687">
        <v>1553</v>
      </c>
      <c r="N1687">
        <v>1</v>
      </c>
      <c r="O1687">
        <v>1553</v>
      </c>
      <c r="P1687" t="s">
        <v>831</v>
      </c>
      <c r="Q1687" s="111">
        <f>+VLOOKUP(I1687,'Selectable Table'!AB:AC,2,0)</f>
        <v>0</v>
      </c>
    </row>
    <row r="1688" spans="1:17" x14ac:dyDescent="0.25">
      <c r="A1688" s="111" t="str">
        <f>+VLOOKUP(C1688,'Selectable Table'!D:EB,2,0)</f>
        <v>ELI LILLY</v>
      </c>
      <c r="B1688" t="s">
        <v>288</v>
      </c>
      <c r="C1688" t="s">
        <v>265</v>
      </c>
      <c r="D1688" t="s">
        <v>832</v>
      </c>
      <c r="E1688" t="s">
        <v>93</v>
      </c>
      <c r="F1688" s="111">
        <f>+VLOOKUP(C1688,'Selectable Table'!O:P,2,0)</f>
        <v>40700</v>
      </c>
      <c r="G1688" s="111" t="str">
        <f>+VLOOKUP(F1688,'Selectable Table'!P:Q,2,0)</f>
        <v>Revenues - Third Parties</v>
      </c>
      <c r="I1688" t="s">
        <v>852</v>
      </c>
      <c r="J1688" s="111">
        <v>2026</v>
      </c>
      <c r="K1688" s="111">
        <v>7</v>
      </c>
      <c r="L1688" s="111" t="s">
        <v>94</v>
      </c>
      <c r="M1688">
        <v>521</v>
      </c>
      <c r="N1688">
        <v>1</v>
      </c>
      <c r="O1688">
        <v>521</v>
      </c>
      <c r="P1688" t="s">
        <v>831</v>
      </c>
      <c r="Q1688" s="111">
        <f>+VLOOKUP(I1688,'Selectable Table'!AB:AC,2,0)</f>
        <v>0</v>
      </c>
    </row>
    <row r="1689" spans="1:17" x14ac:dyDescent="0.25">
      <c r="A1689" s="111" t="str">
        <f>+VLOOKUP(C1689,'Selectable Table'!D:EB,2,0)</f>
        <v>ELI LILLY</v>
      </c>
      <c r="B1689" t="s">
        <v>288</v>
      </c>
      <c r="C1689" t="s">
        <v>265</v>
      </c>
      <c r="D1689" t="s">
        <v>832</v>
      </c>
      <c r="E1689" t="s">
        <v>93</v>
      </c>
      <c r="F1689" s="111">
        <f>+VLOOKUP(C1689,'Selectable Table'!O:P,2,0)</f>
        <v>40700</v>
      </c>
      <c r="G1689" s="111" t="str">
        <f>+VLOOKUP(F1689,'Selectable Table'!P:Q,2,0)</f>
        <v>Revenues - Third Parties</v>
      </c>
      <c r="I1689" t="s">
        <v>849</v>
      </c>
      <c r="J1689" s="111">
        <v>2026</v>
      </c>
      <c r="K1689" s="111">
        <v>7</v>
      </c>
      <c r="L1689" s="111" t="s">
        <v>94</v>
      </c>
      <c r="M1689">
        <v>100</v>
      </c>
      <c r="N1689">
        <v>1</v>
      </c>
      <c r="O1689">
        <v>100</v>
      </c>
      <c r="P1689" t="s">
        <v>831</v>
      </c>
      <c r="Q1689" s="111">
        <f>+VLOOKUP(I1689,'Selectable Table'!AB:AC,2,0)</f>
        <v>0</v>
      </c>
    </row>
    <row r="1690" spans="1:17" x14ac:dyDescent="0.25">
      <c r="A1690" s="111" t="str">
        <f>+VLOOKUP(C1690,'Selectable Table'!D:EB,2,0)</f>
        <v>ELI LILLY</v>
      </c>
      <c r="B1690" t="s">
        <v>288</v>
      </c>
      <c r="C1690" t="s">
        <v>265</v>
      </c>
      <c r="D1690" t="s">
        <v>832</v>
      </c>
      <c r="E1690" t="s">
        <v>93</v>
      </c>
      <c r="F1690" s="111">
        <f>+VLOOKUP(C1690,'Selectable Table'!O:P,2,0)</f>
        <v>40700</v>
      </c>
      <c r="G1690" s="111" t="str">
        <f>+VLOOKUP(F1690,'Selectable Table'!P:Q,2,0)</f>
        <v>Revenues - Third Parties</v>
      </c>
      <c r="I1690" t="s">
        <v>846</v>
      </c>
      <c r="J1690" s="111">
        <v>2026</v>
      </c>
      <c r="K1690" s="111">
        <v>7</v>
      </c>
      <c r="L1690" s="111" t="s">
        <v>94</v>
      </c>
      <c r="M1690">
        <v>435</v>
      </c>
      <c r="N1690">
        <v>1</v>
      </c>
      <c r="O1690">
        <v>435</v>
      </c>
      <c r="P1690" t="s">
        <v>831</v>
      </c>
      <c r="Q1690" s="111">
        <f>+VLOOKUP(I1690,'Selectable Table'!AB:AC,2,0)</f>
        <v>1</v>
      </c>
    </row>
    <row r="1691" spans="1:17" x14ac:dyDescent="0.25">
      <c r="A1691" s="111" t="str">
        <f>+VLOOKUP(C1691,'Selectable Table'!D:EB,2,0)</f>
        <v>ELI LILLY</v>
      </c>
      <c r="B1691" t="s">
        <v>288</v>
      </c>
      <c r="C1691" t="s">
        <v>265</v>
      </c>
      <c r="D1691" t="s">
        <v>832</v>
      </c>
      <c r="E1691" t="s">
        <v>102</v>
      </c>
      <c r="F1691" s="111">
        <f>+VLOOKUP(C1691,'Selectable Table'!O:P,2,0)</f>
        <v>40700</v>
      </c>
      <c r="G1691" s="111" t="str">
        <f>+VLOOKUP(F1691,'Selectable Table'!P:Q,2,0)</f>
        <v>Revenues - Third Parties</v>
      </c>
      <c r="I1691" t="s">
        <v>186</v>
      </c>
      <c r="J1691" s="111">
        <v>2026</v>
      </c>
      <c r="K1691" s="111">
        <v>7</v>
      </c>
      <c r="L1691" s="111" t="s">
        <v>94</v>
      </c>
      <c r="M1691">
        <v>15114</v>
      </c>
      <c r="N1691">
        <v>1</v>
      </c>
      <c r="O1691">
        <v>15114</v>
      </c>
      <c r="P1691" t="s">
        <v>831</v>
      </c>
      <c r="Q1691" s="111">
        <f>+VLOOKUP(I1691,'Selectable Table'!AB:AC,2,0)</f>
        <v>1</v>
      </c>
    </row>
    <row r="1692" spans="1:17" x14ac:dyDescent="0.25">
      <c r="A1692" s="111" t="str">
        <f>+VLOOKUP(C1692,'Selectable Table'!D:EB,2,0)</f>
        <v>ELI LILLY</v>
      </c>
      <c r="B1692" t="s">
        <v>288</v>
      </c>
      <c r="C1692" t="s">
        <v>265</v>
      </c>
      <c r="D1692" t="s">
        <v>832</v>
      </c>
      <c r="E1692" t="s">
        <v>93</v>
      </c>
      <c r="F1692" s="111">
        <f>+VLOOKUP(C1692,'Selectable Table'!O:P,2,0)</f>
        <v>40700</v>
      </c>
      <c r="G1692" s="111" t="str">
        <f>+VLOOKUP(F1692,'Selectable Table'!P:Q,2,0)</f>
        <v>Revenues - Third Parties</v>
      </c>
      <c r="I1692" t="s">
        <v>850</v>
      </c>
      <c r="J1692" s="111">
        <v>2026</v>
      </c>
      <c r="K1692" s="111">
        <v>7</v>
      </c>
      <c r="L1692" s="111" t="s">
        <v>94</v>
      </c>
      <c r="M1692">
        <v>957</v>
      </c>
      <c r="N1692">
        <v>1</v>
      </c>
      <c r="O1692">
        <v>957</v>
      </c>
      <c r="P1692" t="s">
        <v>831</v>
      </c>
      <c r="Q1692" s="111">
        <f>+VLOOKUP(I1692,'Selectable Table'!AB:AC,2,0)</f>
        <v>0</v>
      </c>
    </row>
    <row r="1693" spans="1:17" x14ac:dyDescent="0.25">
      <c r="A1693" s="111" t="str">
        <f>+VLOOKUP(C1693,'Selectable Table'!D:EB,2,0)</f>
        <v>ELI LILLY</v>
      </c>
      <c r="B1693" t="s">
        <v>288</v>
      </c>
      <c r="C1693" t="s">
        <v>265</v>
      </c>
      <c r="D1693" t="s">
        <v>832</v>
      </c>
      <c r="E1693" t="s">
        <v>93</v>
      </c>
      <c r="F1693" s="111">
        <f>+VLOOKUP(C1693,'Selectable Table'!O:P,2,0)</f>
        <v>40700</v>
      </c>
      <c r="G1693" s="111" t="str">
        <f>+VLOOKUP(F1693,'Selectable Table'!P:Q,2,0)</f>
        <v>Revenues - Third Parties</v>
      </c>
      <c r="I1693" t="s">
        <v>862</v>
      </c>
      <c r="J1693" s="111">
        <v>2026</v>
      </c>
      <c r="K1693" s="111">
        <v>7</v>
      </c>
      <c r="L1693" s="111" t="s">
        <v>94</v>
      </c>
      <c r="M1693">
        <v>345</v>
      </c>
      <c r="N1693">
        <v>1</v>
      </c>
      <c r="O1693">
        <v>345</v>
      </c>
      <c r="P1693" t="s">
        <v>831</v>
      </c>
      <c r="Q1693" s="111">
        <f>+VLOOKUP(I1693,'Selectable Table'!AB:AC,2,0)</f>
        <v>0</v>
      </c>
    </row>
    <row r="1694" spans="1:17" x14ac:dyDescent="0.25">
      <c r="A1694" s="111" t="str">
        <f>+VLOOKUP(C1694,'Selectable Table'!D:EB,2,0)</f>
        <v>ELI LILLY</v>
      </c>
      <c r="B1694" t="s">
        <v>288</v>
      </c>
      <c r="C1694" t="s">
        <v>265</v>
      </c>
      <c r="D1694" t="s">
        <v>832</v>
      </c>
      <c r="E1694" t="s">
        <v>93</v>
      </c>
      <c r="F1694" s="111">
        <f>+VLOOKUP(C1694,'Selectable Table'!O:P,2,0)</f>
        <v>40700</v>
      </c>
      <c r="G1694" s="111" t="str">
        <f>+VLOOKUP(F1694,'Selectable Table'!P:Q,2,0)</f>
        <v>Revenues - Third Parties</v>
      </c>
      <c r="I1694" t="s">
        <v>847</v>
      </c>
      <c r="J1694" s="111">
        <v>2026</v>
      </c>
      <c r="K1694" s="111">
        <v>7</v>
      </c>
      <c r="L1694" s="111" t="s">
        <v>94</v>
      </c>
      <c r="M1694">
        <v>592</v>
      </c>
      <c r="N1694">
        <v>1</v>
      </c>
      <c r="O1694">
        <v>592</v>
      </c>
      <c r="P1694" t="s">
        <v>831</v>
      </c>
      <c r="Q1694" s="111">
        <f>+VLOOKUP(I1694,'Selectable Table'!AB:AC,2,0)</f>
        <v>0</v>
      </c>
    </row>
    <row r="1695" spans="1:17" x14ac:dyDescent="0.25">
      <c r="A1695" s="111" t="str">
        <f>+VLOOKUP(C1695,'Selectable Table'!D:EB,2,0)</f>
        <v>ELI LILLY</v>
      </c>
      <c r="B1695" t="s">
        <v>520</v>
      </c>
      <c r="C1695" t="s">
        <v>265</v>
      </c>
      <c r="D1695" t="s">
        <v>832</v>
      </c>
      <c r="E1695" t="s">
        <v>93</v>
      </c>
      <c r="F1695" s="111">
        <f>+VLOOKUP(C1695,'Selectable Table'!O:P,2,0)</f>
        <v>40700</v>
      </c>
      <c r="G1695" s="111" t="str">
        <f>+VLOOKUP(F1695,'Selectable Table'!P:Q,2,0)</f>
        <v>Revenues - Third Parties</v>
      </c>
      <c r="I1695" t="s">
        <v>849</v>
      </c>
      <c r="J1695" s="111">
        <v>2026</v>
      </c>
      <c r="K1695" s="111">
        <v>7</v>
      </c>
      <c r="L1695" s="111" t="s">
        <v>94</v>
      </c>
      <c r="M1695">
        <v>100</v>
      </c>
      <c r="N1695">
        <v>1</v>
      </c>
      <c r="O1695">
        <v>100</v>
      </c>
      <c r="P1695" t="s">
        <v>831</v>
      </c>
      <c r="Q1695" s="111">
        <f>+VLOOKUP(I1695,'Selectable Table'!AB:AC,2,0)</f>
        <v>0</v>
      </c>
    </row>
    <row r="1696" spans="1:17" x14ac:dyDescent="0.25">
      <c r="A1696" s="111" t="str">
        <f>+VLOOKUP(C1696,'Selectable Table'!D:EB,2,0)</f>
        <v>ELI LILLY</v>
      </c>
      <c r="B1696" t="s">
        <v>520</v>
      </c>
      <c r="C1696" t="s">
        <v>265</v>
      </c>
      <c r="D1696" t="s">
        <v>832</v>
      </c>
      <c r="E1696" t="s">
        <v>93</v>
      </c>
      <c r="F1696" s="111">
        <f>+VLOOKUP(C1696,'Selectable Table'!O:P,2,0)</f>
        <v>40700</v>
      </c>
      <c r="G1696" s="111" t="str">
        <f>+VLOOKUP(F1696,'Selectable Table'!P:Q,2,0)</f>
        <v>Revenues - Third Parties</v>
      </c>
      <c r="I1696" t="s">
        <v>846</v>
      </c>
      <c r="J1696" s="111">
        <v>2026</v>
      </c>
      <c r="K1696" s="111">
        <v>7</v>
      </c>
      <c r="L1696" s="111" t="s">
        <v>94</v>
      </c>
      <c r="M1696">
        <v>87</v>
      </c>
      <c r="N1696">
        <v>1</v>
      </c>
      <c r="O1696">
        <v>87</v>
      </c>
      <c r="P1696" t="s">
        <v>831</v>
      </c>
      <c r="Q1696" s="111">
        <f>+VLOOKUP(I1696,'Selectable Table'!AB:AC,2,0)</f>
        <v>1</v>
      </c>
    </row>
    <row r="1697" spans="1:17" x14ac:dyDescent="0.25">
      <c r="A1697" s="111" t="str">
        <f>+VLOOKUP(C1697,'Selectable Table'!D:EB,2,0)</f>
        <v>ELI LILLY</v>
      </c>
      <c r="B1697" t="s">
        <v>520</v>
      </c>
      <c r="C1697" t="s">
        <v>265</v>
      </c>
      <c r="D1697" t="s">
        <v>832</v>
      </c>
      <c r="E1697" t="s">
        <v>93</v>
      </c>
      <c r="F1697" s="111">
        <f>+VLOOKUP(C1697,'Selectable Table'!O:P,2,0)</f>
        <v>40700</v>
      </c>
      <c r="G1697" s="111" t="str">
        <f>+VLOOKUP(F1697,'Selectable Table'!P:Q,2,0)</f>
        <v>Revenues - Third Parties</v>
      </c>
      <c r="I1697" t="s">
        <v>840</v>
      </c>
      <c r="J1697" s="111">
        <v>2026</v>
      </c>
      <c r="K1697" s="111">
        <v>7</v>
      </c>
      <c r="L1697" s="111" t="s">
        <v>94</v>
      </c>
      <c r="M1697">
        <v>305</v>
      </c>
      <c r="N1697">
        <v>1</v>
      </c>
      <c r="O1697">
        <v>305</v>
      </c>
      <c r="P1697" t="s">
        <v>831</v>
      </c>
      <c r="Q1697" s="111">
        <f>+VLOOKUP(I1697,'Selectable Table'!AB:AC,2,0)</f>
        <v>0</v>
      </c>
    </row>
    <row r="1698" spans="1:17" x14ac:dyDescent="0.25">
      <c r="A1698" s="111" t="str">
        <f>+VLOOKUP(C1698,'Selectable Table'!D:EB,2,0)</f>
        <v>ELI LILLY</v>
      </c>
      <c r="B1698" t="s">
        <v>520</v>
      </c>
      <c r="C1698" t="s">
        <v>265</v>
      </c>
      <c r="D1698" t="s">
        <v>832</v>
      </c>
      <c r="E1698" t="s">
        <v>102</v>
      </c>
      <c r="F1698" s="111">
        <f>+VLOOKUP(C1698,'Selectable Table'!O:P,2,0)</f>
        <v>40700</v>
      </c>
      <c r="G1698" s="111" t="str">
        <f>+VLOOKUP(F1698,'Selectable Table'!P:Q,2,0)</f>
        <v>Revenues - Third Parties</v>
      </c>
      <c r="I1698" t="s">
        <v>186</v>
      </c>
      <c r="J1698" s="111">
        <v>2026</v>
      </c>
      <c r="K1698" s="111">
        <v>7</v>
      </c>
      <c r="L1698" s="111" t="s">
        <v>94</v>
      </c>
      <c r="M1698">
        <v>896</v>
      </c>
      <c r="N1698">
        <v>1</v>
      </c>
      <c r="O1698">
        <v>896</v>
      </c>
      <c r="P1698" t="s">
        <v>831</v>
      </c>
      <c r="Q1698" s="111">
        <f>+VLOOKUP(I1698,'Selectable Table'!AB:AC,2,0)</f>
        <v>1</v>
      </c>
    </row>
    <row r="1699" spans="1:17" x14ac:dyDescent="0.25">
      <c r="A1699" s="111" t="str">
        <f>+VLOOKUP(C1699,'Selectable Table'!D:EB,2,0)</f>
        <v>ELI LILLY</v>
      </c>
      <c r="B1699" t="s">
        <v>520</v>
      </c>
      <c r="C1699" t="s">
        <v>265</v>
      </c>
      <c r="D1699" t="s">
        <v>832</v>
      </c>
      <c r="E1699" t="s">
        <v>93</v>
      </c>
      <c r="F1699" s="111">
        <f>+VLOOKUP(C1699,'Selectable Table'!O:P,2,0)</f>
        <v>40700</v>
      </c>
      <c r="G1699" s="111" t="str">
        <f>+VLOOKUP(F1699,'Selectable Table'!P:Q,2,0)</f>
        <v>Revenues - Third Parties</v>
      </c>
      <c r="I1699" t="s">
        <v>169</v>
      </c>
      <c r="J1699" s="111">
        <v>2026</v>
      </c>
      <c r="K1699" s="111">
        <v>7</v>
      </c>
      <c r="L1699" s="111" t="s">
        <v>94</v>
      </c>
      <c r="M1699">
        <v>366</v>
      </c>
      <c r="N1699">
        <v>1</v>
      </c>
      <c r="O1699">
        <v>366</v>
      </c>
      <c r="P1699" t="s">
        <v>831</v>
      </c>
      <c r="Q1699" s="111">
        <f>+VLOOKUP(I1699,'Selectable Table'!AB:AC,2,0)</f>
        <v>0</v>
      </c>
    </row>
    <row r="1700" spans="1:17" x14ac:dyDescent="0.25">
      <c r="A1700" s="111" t="str">
        <f>+VLOOKUP(C1700,'Selectable Table'!D:EB,2,0)</f>
        <v>ELI LILLY</v>
      </c>
      <c r="B1700" t="s">
        <v>520</v>
      </c>
      <c r="C1700" t="s">
        <v>265</v>
      </c>
      <c r="D1700" t="s">
        <v>832</v>
      </c>
      <c r="E1700" t="s">
        <v>101</v>
      </c>
      <c r="F1700" s="111">
        <f>+VLOOKUP(C1700,'Selectable Table'!O:P,2,0)</f>
        <v>40700</v>
      </c>
      <c r="G1700" s="111" t="str">
        <f>+VLOOKUP(F1700,'Selectable Table'!P:Q,2,0)</f>
        <v>Revenues - Third Parties</v>
      </c>
      <c r="I1700" t="s">
        <v>269</v>
      </c>
      <c r="J1700" s="111">
        <v>2026</v>
      </c>
      <c r="K1700" s="111">
        <v>7</v>
      </c>
      <c r="L1700" s="111" t="s">
        <v>94</v>
      </c>
      <c r="M1700">
        <v>9567</v>
      </c>
      <c r="N1700">
        <v>1</v>
      </c>
      <c r="O1700">
        <v>9567</v>
      </c>
      <c r="P1700" t="s">
        <v>831</v>
      </c>
      <c r="Q1700" s="111">
        <f>+VLOOKUP(I1700,'Selectable Table'!AB:AC,2,0)</f>
        <v>1</v>
      </c>
    </row>
    <row r="1701" spans="1:17" x14ac:dyDescent="0.25">
      <c r="A1701" s="111" t="str">
        <f>+VLOOKUP(C1701,'Selectable Table'!D:EB,2,0)</f>
        <v>ELI LILLY</v>
      </c>
      <c r="B1701" t="s">
        <v>520</v>
      </c>
      <c r="C1701" t="s">
        <v>265</v>
      </c>
      <c r="D1701" t="s">
        <v>832</v>
      </c>
      <c r="E1701" t="s">
        <v>93</v>
      </c>
      <c r="F1701" s="111">
        <f>+VLOOKUP(C1701,'Selectable Table'!O:P,2,0)</f>
        <v>40700</v>
      </c>
      <c r="G1701" s="111" t="str">
        <f>+VLOOKUP(F1701,'Selectable Table'!P:Q,2,0)</f>
        <v>Revenues - Third Parties</v>
      </c>
      <c r="I1701" t="s">
        <v>861</v>
      </c>
      <c r="J1701" s="111">
        <v>2026</v>
      </c>
      <c r="K1701" s="111">
        <v>7</v>
      </c>
      <c r="L1701" s="111" t="s">
        <v>94</v>
      </c>
      <c r="M1701">
        <v>191</v>
      </c>
      <c r="N1701">
        <v>1</v>
      </c>
      <c r="O1701">
        <v>191</v>
      </c>
      <c r="P1701" t="s">
        <v>831</v>
      </c>
      <c r="Q1701" s="111">
        <f>+VLOOKUP(I1701,'Selectable Table'!AB:AC,2,0)</f>
        <v>0</v>
      </c>
    </row>
    <row r="1702" spans="1:17" x14ac:dyDescent="0.25">
      <c r="A1702" s="111" t="str">
        <f>+VLOOKUP(C1702,'Selectable Table'!D:EB,2,0)</f>
        <v>ELI LILLY</v>
      </c>
      <c r="B1702" t="s">
        <v>520</v>
      </c>
      <c r="C1702" t="s">
        <v>265</v>
      </c>
      <c r="D1702" t="s">
        <v>832</v>
      </c>
      <c r="E1702" t="s">
        <v>93</v>
      </c>
      <c r="F1702" s="111">
        <f>+VLOOKUP(C1702,'Selectable Table'!O:P,2,0)</f>
        <v>40700</v>
      </c>
      <c r="G1702" s="111" t="str">
        <f>+VLOOKUP(F1702,'Selectable Table'!P:Q,2,0)</f>
        <v>Revenues - Third Parties</v>
      </c>
      <c r="I1702" t="s">
        <v>862</v>
      </c>
      <c r="J1702" s="111">
        <v>2026</v>
      </c>
      <c r="K1702" s="111">
        <v>7</v>
      </c>
      <c r="L1702" s="111" t="s">
        <v>94</v>
      </c>
      <c r="M1702">
        <v>517</v>
      </c>
      <c r="N1702">
        <v>1</v>
      </c>
      <c r="O1702">
        <v>517</v>
      </c>
      <c r="P1702" t="s">
        <v>831</v>
      </c>
      <c r="Q1702" s="111">
        <f>+VLOOKUP(I1702,'Selectable Table'!AB:AC,2,0)</f>
        <v>0</v>
      </c>
    </row>
    <row r="1703" spans="1:17" x14ac:dyDescent="0.25">
      <c r="A1703" s="111" t="str">
        <f>+VLOOKUP(C1703,'Selectable Table'!D:EB,2,0)</f>
        <v>ELI LILLY</v>
      </c>
      <c r="B1703" t="s">
        <v>520</v>
      </c>
      <c r="C1703" t="s">
        <v>265</v>
      </c>
      <c r="D1703" t="s">
        <v>832</v>
      </c>
      <c r="E1703" t="s">
        <v>93</v>
      </c>
      <c r="F1703" s="111">
        <f>+VLOOKUP(C1703,'Selectable Table'!O:P,2,0)</f>
        <v>40700</v>
      </c>
      <c r="G1703" s="111" t="str">
        <f>+VLOOKUP(F1703,'Selectable Table'!P:Q,2,0)</f>
        <v>Revenues - Third Parties</v>
      </c>
      <c r="I1703" t="s">
        <v>847</v>
      </c>
      <c r="J1703" s="111">
        <v>2026</v>
      </c>
      <c r="K1703" s="111">
        <v>7</v>
      </c>
      <c r="L1703" s="111" t="s">
        <v>94</v>
      </c>
      <c r="M1703">
        <v>139</v>
      </c>
      <c r="N1703">
        <v>1</v>
      </c>
      <c r="O1703">
        <v>139</v>
      </c>
      <c r="P1703" t="s">
        <v>831</v>
      </c>
      <c r="Q1703" s="111">
        <f>+VLOOKUP(I1703,'Selectable Table'!AB:AC,2,0)</f>
        <v>0</v>
      </c>
    </row>
    <row r="1704" spans="1:17" x14ac:dyDescent="0.25">
      <c r="A1704" s="111" t="str">
        <f>+VLOOKUP(C1704,'Selectable Table'!D:EB,2,0)</f>
        <v>ELI LILLY</v>
      </c>
      <c r="B1704" t="s">
        <v>290</v>
      </c>
      <c r="C1704" t="s">
        <v>265</v>
      </c>
      <c r="D1704" t="s">
        <v>832</v>
      </c>
      <c r="E1704" t="s">
        <v>93</v>
      </c>
      <c r="F1704" s="111">
        <f>+VLOOKUP(C1704,'Selectable Table'!O:P,2,0)</f>
        <v>40700</v>
      </c>
      <c r="G1704" s="111" t="str">
        <f>+VLOOKUP(F1704,'Selectable Table'!P:Q,2,0)</f>
        <v>Revenues - Third Parties</v>
      </c>
      <c r="I1704" t="s">
        <v>849</v>
      </c>
      <c r="J1704" s="111">
        <v>2026</v>
      </c>
      <c r="K1704" s="111">
        <v>7</v>
      </c>
      <c r="L1704" s="111" t="s">
        <v>94</v>
      </c>
      <c r="M1704">
        <v>100</v>
      </c>
      <c r="N1704">
        <v>1</v>
      </c>
      <c r="O1704">
        <v>100</v>
      </c>
      <c r="P1704" t="s">
        <v>831</v>
      </c>
      <c r="Q1704" s="111">
        <f>+VLOOKUP(I1704,'Selectable Table'!AB:AC,2,0)</f>
        <v>0</v>
      </c>
    </row>
    <row r="1705" spans="1:17" x14ac:dyDescent="0.25">
      <c r="A1705" s="111" t="str">
        <f>+VLOOKUP(C1705,'Selectable Table'!D:EB,2,0)</f>
        <v>ELI LILLY</v>
      </c>
      <c r="B1705" t="s">
        <v>290</v>
      </c>
      <c r="C1705" t="s">
        <v>265</v>
      </c>
      <c r="D1705" t="s">
        <v>832</v>
      </c>
      <c r="E1705" t="s">
        <v>93</v>
      </c>
      <c r="F1705" s="111">
        <f>+VLOOKUP(C1705,'Selectable Table'!O:P,2,0)</f>
        <v>40700</v>
      </c>
      <c r="G1705" s="111" t="str">
        <f>+VLOOKUP(F1705,'Selectable Table'!P:Q,2,0)</f>
        <v>Revenues - Third Parties</v>
      </c>
      <c r="I1705" t="s">
        <v>846</v>
      </c>
      <c r="J1705" s="111">
        <v>2026</v>
      </c>
      <c r="K1705" s="111">
        <v>7</v>
      </c>
      <c r="L1705" s="111" t="s">
        <v>94</v>
      </c>
      <c r="M1705">
        <v>152</v>
      </c>
      <c r="N1705">
        <v>1</v>
      </c>
      <c r="O1705">
        <v>152</v>
      </c>
      <c r="P1705" t="s">
        <v>831</v>
      </c>
      <c r="Q1705" s="111">
        <f>+VLOOKUP(I1705,'Selectable Table'!AB:AC,2,0)</f>
        <v>1</v>
      </c>
    </row>
    <row r="1706" spans="1:17" x14ac:dyDescent="0.25">
      <c r="A1706" s="111" t="str">
        <f>+VLOOKUP(C1706,'Selectable Table'!D:EB,2,0)</f>
        <v>ELI LILLY</v>
      </c>
      <c r="B1706" t="s">
        <v>290</v>
      </c>
      <c r="C1706" t="s">
        <v>265</v>
      </c>
      <c r="D1706" t="s">
        <v>832</v>
      </c>
      <c r="E1706" t="s">
        <v>93</v>
      </c>
      <c r="F1706" s="111">
        <f>+VLOOKUP(C1706,'Selectable Table'!O:P,2,0)</f>
        <v>40700</v>
      </c>
      <c r="G1706" s="111" t="str">
        <f>+VLOOKUP(F1706,'Selectable Table'!P:Q,2,0)</f>
        <v>Revenues - Third Parties</v>
      </c>
      <c r="I1706" t="s">
        <v>840</v>
      </c>
      <c r="J1706" s="111">
        <v>2026</v>
      </c>
      <c r="K1706" s="111">
        <v>7</v>
      </c>
      <c r="L1706" s="111" t="s">
        <v>94</v>
      </c>
      <c r="M1706">
        <v>305</v>
      </c>
      <c r="N1706">
        <v>1</v>
      </c>
      <c r="O1706">
        <v>305</v>
      </c>
      <c r="P1706" t="s">
        <v>831</v>
      </c>
      <c r="Q1706" s="111">
        <f>+VLOOKUP(I1706,'Selectable Table'!AB:AC,2,0)</f>
        <v>0</v>
      </c>
    </row>
    <row r="1707" spans="1:17" x14ac:dyDescent="0.25">
      <c r="A1707" s="111" t="str">
        <f>+VLOOKUP(C1707,'Selectable Table'!D:EB,2,0)</f>
        <v>ELI LILLY</v>
      </c>
      <c r="B1707" t="s">
        <v>290</v>
      </c>
      <c r="C1707" t="s">
        <v>265</v>
      </c>
      <c r="D1707" t="s">
        <v>832</v>
      </c>
      <c r="E1707" t="s">
        <v>93</v>
      </c>
      <c r="F1707" s="111">
        <f>+VLOOKUP(C1707,'Selectable Table'!O:P,2,0)</f>
        <v>40700</v>
      </c>
      <c r="G1707" s="111" t="str">
        <f>+VLOOKUP(F1707,'Selectable Table'!P:Q,2,0)</f>
        <v>Revenues - Third Parties</v>
      </c>
      <c r="I1707" t="s">
        <v>680</v>
      </c>
      <c r="J1707" s="111">
        <v>2026</v>
      </c>
      <c r="K1707" s="111">
        <v>7</v>
      </c>
      <c r="L1707" s="111" t="s">
        <v>94</v>
      </c>
      <c r="M1707">
        <v>59</v>
      </c>
      <c r="N1707">
        <v>1</v>
      </c>
      <c r="O1707">
        <v>59</v>
      </c>
      <c r="P1707" t="s">
        <v>831</v>
      </c>
      <c r="Q1707" s="111">
        <f>+VLOOKUP(I1707,'Selectable Table'!AB:AC,2,0)</f>
        <v>0</v>
      </c>
    </row>
    <row r="1708" spans="1:17" x14ac:dyDescent="0.25">
      <c r="A1708" s="111" t="str">
        <f>+VLOOKUP(C1708,'Selectable Table'!D:EB,2,0)</f>
        <v>ELI LILLY</v>
      </c>
      <c r="B1708" t="s">
        <v>290</v>
      </c>
      <c r="C1708" t="s">
        <v>265</v>
      </c>
      <c r="D1708" t="s">
        <v>832</v>
      </c>
      <c r="E1708" t="s">
        <v>102</v>
      </c>
      <c r="F1708" s="111">
        <f>+VLOOKUP(C1708,'Selectable Table'!O:P,2,0)</f>
        <v>40700</v>
      </c>
      <c r="G1708" s="111" t="str">
        <f>+VLOOKUP(F1708,'Selectable Table'!P:Q,2,0)</f>
        <v>Revenues - Third Parties</v>
      </c>
      <c r="I1708" t="s">
        <v>186</v>
      </c>
      <c r="J1708" s="111">
        <v>2026</v>
      </c>
      <c r="K1708" s="111">
        <v>7</v>
      </c>
      <c r="L1708" s="111" t="s">
        <v>94</v>
      </c>
      <c r="M1708">
        <v>5189</v>
      </c>
      <c r="N1708">
        <v>1</v>
      </c>
      <c r="O1708">
        <v>5189</v>
      </c>
      <c r="P1708" t="s">
        <v>831</v>
      </c>
      <c r="Q1708" s="111">
        <f>+VLOOKUP(I1708,'Selectable Table'!AB:AC,2,0)</f>
        <v>1</v>
      </c>
    </row>
    <row r="1709" spans="1:17" x14ac:dyDescent="0.25">
      <c r="A1709" s="111" t="str">
        <f>+VLOOKUP(C1709,'Selectable Table'!D:EB,2,0)</f>
        <v>ELI LILLY</v>
      </c>
      <c r="B1709" t="s">
        <v>290</v>
      </c>
      <c r="C1709" t="s">
        <v>265</v>
      </c>
      <c r="D1709" t="s">
        <v>832</v>
      </c>
      <c r="E1709" t="s">
        <v>93</v>
      </c>
      <c r="F1709" s="111">
        <f>+VLOOKUP(C1709,'Selectable Table'!O:P,2,0)</f>
        <v>40700</v>
      </c>
      <c r="G1709" s="111" t="str">
        <f>+VLOOKUP(F1709,'Selectable Table'!P:Q,2,0)</f>
        <v>Revenues - Third Parties</v>
      </c>
      <c r="I1709" t="s">
        <v>169</v>
      </c>
      <c r="J1709" s="111">
        <v>2026</v>
      </c>
      <c r="K1709" s="111">
        <v>7</v>
      </c>
      <c r="L1709" s="111" t="s">
        <v>94</v>
      </c>
      <c r="M1709">
        <v>640</v>
      </c>
      <c r="N1709">
        <v>1</v>
      </c>
      <c r="O1709">
        <v>640</v>
      </c>
      <c r="P1709" t="s">
        <v>831</v>
      </c>
      <c r="Q1709" s="111">
        <f>+VLOOKUP(I1709,'Selectable Table'!AB:AC,2,0)</f>
        <v>0</v>
      </c>
    </row>
    <row r="1710" spans="1:17" x14ac:dyDescent="0.25">
      <c r="A1710" s="111" t="str">
        <f>+VLOOKUP(C1710,'Selectable Table'!D:EB,2,0)</f>
        <v>ELI LILLY</v>
      </c>
      <c r="B1710" t="s">
        <v>290</v>
      </c>
      <c r="C1710" t="s">
        <v>265</v>
      </c>
      <c r="D1710" t="s">
        <v>832</v>
      </c>
      <c r="E1710" t="s">
        <v>101</v>
      </c>
      <c r="F1710" s="111">
        <f>+VLOOKUP(C1710,'Selectable Table'!O:P,2,0)</f>
        <v>40700</v>
      </c>
      <c r="G1710" s="111" t="str">
        <f>+VLOOKUP(F1710,'Selectable Table'!P:Q,2,0)</f>
        <v>Revenues - Third Parties</v>
      </c>
      <c r="I1710" t="s">
        <v>269</v>
      </c>
      <c r="J1710" s="111">
        <v>2026</v>
      </c>
      <c r="K1710" s="111">
        <v>7</v>
      </c>
      <c r="L1710" s="111" t="s">
        <v>94</v>
      </c>
      <c r="M1710">
        <v>4310</v>
      </c>
      <c r="N1710">
        <v>1</v>
      </c>
      <c r="O1710">
        <v>4310</v>
      </c>
      <c r="P1710" t="s">
        <v>831</v>
      </c>
      <c r="Q1710" s="111">
        <f>+VLOOKUP(I1710,'Selectable Table'!AB:AC,2,0)</f>
        <v>1</v>
      </c>
    </row>
    <row r="1711" spans="1:17" x14ac:dyDescent="0.25">
      <c r="A1711" s="111" t="str">
        <f>+VLOOKUP(C1711,'Selectable Table'!D:EB,2,0)</f>
        <v>ELI LILLY</v>
      </c>
      <c r="B1711" t="s">
        <v>290</v>
      </c>
      <c r="C1711" t="s">
        <v>265</v>
      </c>
      <c r="D1711" t="s">
        <v>832</v>
      </c>
      <c r="E1711" t="s">
        <v>93</v>
      </c>
      <c r="F1711" s="111">
        <f>+VLOOKUP(C1711,'Selectable Table'!O:P,2,0)</f>
        <v>40700</v>
      </c>
      <c r="G1711" s="111" t="str">
        <f>+VLOOKUP(F1711,'Selectable Table'!P:Q,2,0)</f>
        <v>Revenues - Third Parties</v>
      </c>
      <c r="I1711" t="s">
        <v>861</v>
      </c>
      <c r="J1711" s="111">
        <v>2026</v>
      </c>
      <c r="K1711" s="111">
        <v>7</v>
      </c>
      <c r="L1711" s="111" t="s">
        <v>94</v>
      </c>
      <c r="M1711">
        <v>383</v>
      </c>
      <c r="N1711">
        <v>1</v>
      </c>
      <c r="O1711">
        <v>383</v>
      </c>
      <c r="P1711" t="s">
        <v>831</v>
      </c>
      <c r="Q1711" s="111">
        <f>+VLOOKUP(I1711,'Selectable Table'!AB:AC,2,0)</f>
        <v>0</v>
      </c>
    </row>
    <row r="1712" spans="1:17" x14ac:dyDescent="0.25">
      <c r="A1712" s="111" t="str">
        <f>+VLOOKUP(C1712,'Selectable Table'!D:EB,2,0)</f>
        <v>ELI LILLY</v>
      </c>
      <c r="B1712" t="s">
        <v>290</v>
      </c>
      <c r="C1712" t="s">
        <v>265</v>
      </c>
      <c r="D1712" t="s">
        <v>832</v>
      </c>
      <c r="E1712" t="s">
        <v>93</v>
      </c>
      <c r="F1712" s="111">
        <f>+VLOOKUP(C1712,'Selectable Table'!O:P,2,0)</f>
        <v>40700</v>
      </c>
      <c r="G1712" s="111" t="str">
        <f>+VLOOKUP(F1712,'Selectable Table'!P:Q,2,0)</f>
        <v>Revenues - Third Parties</v>
      </c>
      <c r="I1712" t="s">
        <v>862</v>
      </c>
      <c r="J1712" s="111">
        <v>2026</v>
      </c>
      <c r="K1712" s="111">
        <v>7</v>
      </c>
      <c r="L1712" s="111" t="s">
        <v>94</v>
      </c>
      <c r="M1712">
        <v>287</v>
      </c>
      <c r="N1712">
        <v>1</v>
      </c>
      <c r="O1712">
        <v>287</v>
      </c>
      <c r="P1712" t="s">
        <v>831</v>
      </c>
      <c r="Q1712" s="111">
        <f>+VLOOKUP(I1712,'Selectable Table'!AB:AC,2,0)</f>
        <v>0</v>
      </c>
    </row>
    <row r="1713" spans="1:17" x14ac:dyDescent="0.25">
      <c r="A1713" s="111" t="str">
        <f>+VLOOKUP(C1713,'Selectable Table'!D:EB,2,0)</f>
        <v>ELI LILLY</v>
      </c>
      <c r="B1713" t="s">
        <v>290</v>
      </c>
      <c r="C1713" t="s">
        <v>265</v>
      </c>
      <c r="D1713" t="s">
        <v>832</v>
      </c>
      <c r="E1713" t="s">
        <v>93</v>
      </c>
      <c r="F1713" s="111">
        <f>+VLOOKUP(C1713,'Selectable Table'!O:P,2,0)</f>
        <v>40700</v>
      </c>
      <c r="G1713" s="111" t="str">
        <f>+VLOOKUP(F1713,'Selectable Table'!P:Q,2,0)</f>
        <v>Revenues - Third Parties</v>
      </c>
      <c r="I1713" t="s">
        <v>847</v>
      </c>
      <c r="J1713" s="111">
        <v>2026</v>
      </c>
      <c r="K1713" s="111">
        <v>7</v>
      </c>
      <c r="L1713" s="111" t="s">
        <v>94</v>
      </c>
      <c r="M1713">
        <v>244</v>
      </c>
      <c r="N1713">
        <v>1</v>
      </c>
      <c r="O1713">
        <v>244</v>
      </c>
      <c r="P1713" t="s">
        <v>831</v>
      </c>
      <c r="Q1713" s="111">
        <f>+VLOOKUP(I1713,'Selectable Table'!AB:AC,2,0)</f>
        <v>0</v>
      </c>
    </row>
    <row r="1714" spans="1:17" x14ac:dyDescent="0.25">
      <c r="A1714" s="111" t="str">
        <f>+VLOOKUP(C1714,'Selectable Table'!D:EB,2,0)</f>
        <v>ELI LILLY</v>
      </c>
      <c r="B1714" t="s">
        <v>873</v>
      </c>
      <c r="C1714" t="s">
        <v>265</v>
      </c>
      <c r="D1714" t="s">
        <v>832</v>
      </c>
      <c r="E1714" t="s">
        <v>93</v>
      </c>
      <c r="F1714" s="111">
        <f>+VLOOKUP(C1714,'Selectable Table'!O:P,2,0)</f>
        <v>40700</v>
      </c>
      <c r="G1714" s="111" t="str">
        <f>+VLOOKUP(F1714,'Selectable Table'!P:Q,2,0)</f>
        <v>Revenues - Third Parties</v>
      </c>
      <c r="I1714" t="s">
        <v>851</v>
      </c>
      <c r="J1714" s="111">
        <v>2026</v>
      </c>
      <c r="K1714" s="111">
        <v>7</v>
      </c>
      <c r="L1714" s="111" t="s">
        <v>94</v>
      </c>
      <c r="M1714">
        <v>1462</v>
      </c>
      <c r="N1714">
        <v>1</v>
      </c>
      <c r="O1714">
        <v>1462</v>
      </c>
      <c r="P1714" t="s">
        <v>831</v>
      </c>
      <c r="Q1714" s="111">
        <f>+VLOOKUP(I1714,'Selectable Table'!AB:AC,2,0)</f>
        <v>0</v>
      </c>
    </row>
    <row r="1715" spans="1:17" x14ac:dyDescent="0.25">
      <c r="A1715" s="111" t="str">
        <f>+VLOOKUP(C1715,'Selectable Table'!D:EB,2,0)</f>
        <v>ELI LILLY</v>
      </c>
      <c r="B1715" t="s">
        <v>873</v>
      </c>
      <c r="C1715" t="s">
        <v>265</v>
      </c>
      <c r="D1715" t="s">
        <v>832</v>
      </c>
      <c r="E1715" t="s">
        <v>93</v>
      </c>
      <c r="F1715" s="111">
        <f>+VLOOKUP(C1715,'Selectable Table'!O:P,2,0)</f>
        <v>40700</v>
      </c>
      <c r="G1715" s="111" t="str">
        <f>+VLOOKUP(F1715,'Selectable Table'!P:Q,2,0)</f>
        <v>Revenues - Third Parties</v>
      </c>
      <c r="I1715" t="s">
        <v>852</v>
      </c>
      <c r="J1715" s="111">
        <v>2026</v>
      </c>
      <c r="K1715" s="111">
        <v>7</v>
      </c>
      <c r="L1715" s="111" t="s">
        <v>94</v>
      </c>
      <c r="M1715">
        <v>781</v>
      </c>
      <c r="N1715">
        <v>1</v>
      </c>
      <c r="O1715">
        <v>781</v>
      </c>
      <c r="P1715" t="s">
        <v>831</v>
      </c>
      <c r="Q1715" s="111">
        <f>+VLOOKUP(I1715,'Selectable Table'!AB:AC,2,0)</f>
        <v>0</v>
      </c>
    </row>
    <row r="1716" spans="1:17" x14ac:dyDescent="0.25">
      <c r="A1716" s="111" t="str">
        <f>+VLOOKUP(C1716,'Selectable Table'!D:EB,2,0)</f>
        <v>ELI LILLY</v>
      </c>
      <c r="B1716" t="s">
        <v>873</v>
      </c>
      <c r="C1716" t="s">
        <v>265</v>
      </c>
      <c r="D1716" t="s">
        <v>832</v>
      </c>
      <c r="E1716" t="s">
        <v>93</v>
      </c>
      <c r="F1716" s="111">
        <f>+VLOOKUP(C1716,'Selectable Table'!O:P,2,0)</f>
        <v>40700</v>
      </c>
      <c r="G1716" s="111" t="str">
        <f>+VLOOKUP(F1716,'Selectable Table'!P:Q,2,0)</f>
        <v>Revenues - Third Parties</v>
      </c>
      <c r="I1716" t="s">
        <v>849</v>
      </c>
      <c r="J1716" s="111">
        <v>2026</v>
      </c>
      <c r="K1716" s="111">
        <v>7</v>
      </c>
      <c r="L1716" s="111" t="s">
        <v>94</v>
      </c>
      <c r="M1716">
        <v>200</v>
      </c>
      <c r="N1716">
        <v>1</v>
      </c>
      <c r="O1716">
        <v>200</v>
      </c>
      <c r="P1716" t="s">
        <v>831</v>
      </c>
      <c r="Q1716" s="111">
        <f>+VLOOKUP(I1716,'Selectable Table'!AB:AC,2,0)</f>
        <v>0</v>
      </c>
    </row>
    <row r="1717" spans="1:17" x14ac:dyDescent="0.25">
      <c r="A1717" s="111" t="str">
        <f>+VLOOKUP(C1717,'Selectable Table'!D:EB,2,0)</f>
        <v>ELI LILLY</v>
      </c>
      <c r="B1717" t="s">
        <v>873</v>
      </c>
      <c r="C1717" t="s">
        <v>265</v>
      </c>
      <c r="D1717" t="s">
        <v>832</v>
      </c>
      <c r="E1717" t="s">
        <v>93</v>
      </c>
      <c r="F1717" s="111">
        <f>+VLOOKUP(C1717,'Selectable Table'!O:P,2,0)</f>
        <v>40700</v>
      </c>
      <c r="G1717" s="111" t="str">
        <f>+VLOOKUP(F1717,'Selectable Table'!P:Q,2,0)</f>
        <v>Revenues - Third Parties</v>
      </c>
      <c r="I1717" t="s">
        <v>846</v>
      </c>
      <c r="J1717" s="111">
        <v>2026</v>
      </c>
      <c r="K1717" s="111">
        <v>7</v>
      </c>
      <c r="L1717" s="111" t="s">
        <v>94</v>
      </c>
      <c r="M1717">
        <v>446</v>
      </c>
      <c r="N1717">
        <v>1</v>
      </c>
      <c r="O1717">
        <v>446</v>
      </c>
      <c r="P1717" t="s">
        <v>831</v>
      </c>
      <c r="Q1717" s="111">
        <f>+VLOOKUP(I1717,'Selectable Table'!AB:AC,2,0)</f>
        <v>1</v>
      </c>
    </row>
    <row r="1718" spans="1:17" x14ac:dyDescent="0.25">
      <c r="A1718" s="111" t="str">
        <f>+VLOOKUP(C1718,'Selectable Table'!D:EB,2,0)</f>
        <v>ELI LILLY</v>
      </c>
      <c r="B1718" t="s">
        <v>873</v>
      </c>
      <c r="C1718" t="s">
        <v>265</v>
      </c>
      <c r="D1718" t="s">
        <v>832</v>
      </c>
      <c r="E1718" t="s">
        <v>93</v>
      </c>
      <c r="F1718" s="111">
        <f>+VLOOKUP(C1718,'Selectable Table'!O:P,2,0)</f>
        <v>40700</v>
      </c>
      <c r="G1718" s="111" t="str">
        <f>+VLOOKUP(F1718,'Selectable Table'!P:Q,2,0)</f>
        <v>Revenues - Third Parties</v>
      </c>
      <c r="I1718" t="s">
        <v>840</v>
      </c>
      <c r="J1718" s="111">
        <v>2026</v>
      </c>
      <c r="K1718" s="111">
        <v>7</v>
      </c>
      <c r="L1718" s="111" t="s">
        <v>94</v>
      </c>
      <c r="M1718">
        <v>609</v>
      </c>
      <c r="N1718">
        <v>1</v>
      </c>
      <c r="O1718">
        <v>609</v>
      </c>
      <c r="P1718" t="s">
        <v>831</v>
      </c>
      <c r="Q1718" s="111">
        <f>+VLOOKUP(I1718,'Selectable Table'!AB:AC,2,0)</f>
        <v>0</v>
      </c>
    </row>
    <row r="1719" spans="1:17" x14ac:dyDescent="0.25">
      <c r="A1719" s="111" t="str">
        <f>+VLOOKUP(C1719,'Selectable Table'!D:EB,2,0)</f>
        <v>ELI LILLY</v>
      </c>
      <c r="B1719" t="s">
        <v>873</v>
      </c>
      <c r="C1719" t="s">
        <v>265</v>
      </c>
      <c r="D1719" t="s">
        <v>832</v>
      </c>
      <c r="E1719" t="s">
        <v>102</v>
      </c>
      <c r="F1719" s="111">
        <f>+VLOOKUP(C1719,'Selectable Table'!O:P,2,0)</f>
        <v>40700</v>
      </c>
      <c r="G1719" s="111" t="str">
        <f>+VLOOKUP(F1719,'Selectable Table'!P:Q,2,0)</f>
        <v>Revenues - Third Parties</v>
      </c>
      <c r="I1719" t="s">
        <v>186</v>
      </c>
      <c r="J1719" s="111">
        <v>2026</v>
      </c>
      <c r="K1719" s="111">
        <v>7</v>
      </c>
      <c r="L1719" s="111" t="s">
        <v>94</v>
      </c>
      <c r="M1719">
        <v>16949</v>
      </c>
      <c r="N1719">
        <v>1</v>
      </c>
      <c r="O1719">
        <v>16949</v>
      </c>
      <c r="P1719" t="s">
        <v>831</v>
      </c>
      <c r="Q1719" s="111">
        <f>+VLOOKUP(I1719,'Selectable Table'!AB:AC,2,0)</f>
        <v>1</v>
      </c>
    </row>
    <row r="1720" spans="1:17" x14ac:dyDescent="0.25">
      <c r="A1720" s="111" t="str">
        <f>+VLOOKUP(C1720,'Selectable Table'!D:EB,2,0)</f>
        <v>ELI LILLY</v>
      </c>
      <c r="B1720" t="s">
        <v>873</v>
      </c>
      <c r="C1720" t="s">
        <v>265</v>
      </c>
      <c r="D1720" t="s">
        <v>832</v>
      </c>
      <c r="E1720" t="s">
        <v>101</v>
      </c>
      <c r="F1720" s="111">
        <f>+VLOOKUP(C1720,'Selectable Table'!O:P,2,0)</f>
        <v>40700</v>
      </c>
      <c r="G1720" s="111" t="str">
        <f>+VLOOKUP(F1720,'Selectable Table'!P:Q,2,0)</f>
        <v>Revenues - Third Parties</v>
      </c>
      <c r="I1720" t="s">
        <v>269</v>
      </c>
      <c r="J1720" s="111">
        <v>2026</v>
      </c>
      <c r="K1720" s="111">
        <v>7</v>
      </c>
      <c r="L1720" s="111" t="s">
        <v>94</v>
      </c>
      <c r="M1720">
        <v>13316</v>
      </c>
      <c r="N1720">
        <v>1</v>
      </c>
      <c r="O1720">
        <v>13316</v>
      </c>
      <c r="P1720" t="s">
        <v>831</v>
      </c>
      <c r="Q1720" s="111">
        <f>+VLOOKUP(I1720,'Selectable Table'!AB:AC,2,0)</f>
        <v>1</v>
      </c>
    </row>
    <row r="1721" spans="1:17" x14ac:dyDescent="0.25">
      <c r="A1721" s="111" t="str">
        <f>+VLOOKUP(C1721,'Selectable Table'!D:EB,2,0)</f>
        <v>ELI LILLY</v>
      </c>
      <c r="B1721" t="s">
        <v>873</v>
      </c>
      <c r="C1721" t="s">
        <v>265</v>
      </c>
      <c r="D1721" t="s">
        <v>832</v>
      </c>
      <c r="E1721" t="s">
        <v>93</v>
      </c>
      <c r="F1721" s="111">
        <f>+VLOOKUP(C1721,'Selectable Table'!O:P,2,0)</f>
        <v>40700</v>
      </c>
      <c r="G1721" s="111" t="str">
        <f>+VLOOKUP(F1721,'Selectable Table'!P:Q,2,0)</f>
        <v>Revenues - Third Parties</v>
      </c>
      <c r="I1721" t="s">
        <v>850</v>
      </c>
      <c r="J1721" s="111">
        <v>2026</v>
      </c>
      <c r="K1721" s="111">
        <v>7</v>
      </c>
      <c r="L1721" s="111" t="s">
        <v>94</v>
      </c>
      <c r="M1721">
        <v>2489</v>
      </c>
      <c r="N1721">
        <v>1</v>
      </c>
      <c r="O1721">
        <v>2489</v>
      </c>
      <c r="P1721" t="s">
        <v>831</v>
      </c>
      <c r="Q1721" s="111">
        <f>+VLOOKUP(I1721,'Selectable Table'!AB:AC,2,0)</f>
        <v>0</v>
      </c>
    </row>
    <row r="1722" spans="1:17" x14ac:dyDescent="0.25">
      <c r="A1722" s="111" t="str">
        <f>+VLOOKUP(C1722,'Selectable Table'!D:EB,2,0)</f>
        <v>ELI LILLY</v>
      </c>
      <c r="B1722" t="s">
        <v>873</v>
      </c>
      <c r="C1722" t="s">
        <v>265</v>
      </c>
      <c r="D1722" t="s">
        <v>832</v>
      </c>
      <c r="E1722" t="s">
        <v>93</v>
      </c>
      <c r="F1722" s="111">
        <f>+VLOOKUP(C1722,'Selectable Table'!O:P,2,0)</f>
        <v>40700</v>
      </c>
      <c r="G1722" s="111" t="str">
        <f>+VLOOKUP(F1722,'Selectable Table'!P:Q,2,0)</f>
        <v>Revenues - Third Parties</v>
      </c>
      <c r="I1722" t="s">
        <v>862</v>
      </c>
      <c r="J1722" s="111">
        <v>2026</v>
      </c>
      <c r="K1722" s="111">
        <v>7</v>
      </c>
      <c r="L1722" s="111" t="s">
        <v>94</v>
      </c>
      <c r="M1722">
        <v>230</v>
      </c>
      <c r="N1722">
        <v>1</v>
      </c>
      <c r="O1722">
        <v>230</v>
      </c>
      <c r="P1722" t="s">
        <v>831</v>
      </c>
      <c r="Q1722" s="111">
        <f>+VLOOKUP(I1722,'Selectable Table'!AB:AC,2,0)</f>
        <v>0</v>
      </c>
    </row>
    <row r="1723" spans="1:17" x14ac:dyDescent="0.25">
      <c r="A1723" s="111" t="str">
        <f>+VLOOKUP(C1723,'Selectable Table'!D:EB,2,0)</f>
        <v>ELI LILLY</v>
      </c>
      <c r="B1723" t="s">
        <v>873</v>
      </c>
      <c r="C1723" t="s">
        <v>265</v>
      </c>
      <c r="D1723" t="s">
        <v>832</v>
      </c>
      <c r="E1723" t="s">
        <v>93</v>
      </c>
      <c r="F1723" s="111">
        <f>+VLOOKUP(C1723,'Selectable Table'!O:P,2,0)</f>
        <v>40700</v>
      </c>
      <c r="G1723" s="111" t="str">
        <f>+VLOOKUP(F1723,'Selectable Table'!P:Q,2,0)</f>
        <v>Revenues - Third Parties</v>
      </c>
      <c r="I1723" t="s">
        <v>847</v>
      </c>
      <c r="J1723" s="111">
        <v>2026</v>
      </c>
      <c r="K1723" s="111">
        <v>7</v>
      </c>
      <c r="L1723" s="111" t="s">
        <v>94</v>
      </c>
      <c r="M1723">
        <v>557</v>
      </c>
      <c r="N1723">
        <v>1</v>
      </c>
      <c r="O1723">
        <v>557</v>
      </c>
      <c r="P1723" t="s">
        <v>831</v>
      </c>
      <c r="Q1723" s="111">
        <f>+VLOOKUP(I1723,'Selectable Table'!AB:AC,2,0)</f>
        <v>0</v>
      </c>
    </row>
    <row r="1724" spans="1:17" x14ac:dyDescent="0.25">
      <c r="A1724" s="111" t="str">
        <f>+VLOOKUP(C1724,'Selectable Table'!D:EB,2,0)</f>
        <v>ELI LILLY</v>
      </c>
      <c r="B1724" t="s">
        <v>874</v>
      </c>
      <c r="C1724" t="s">
        <v>265</v>
      </c>
      <c r="D1724" t="s">
        <v>832</v>
      </c>
      <c r="E1724" t="s">
        <v>93</v>
      </c>
      <c r="F1724" s="111">
        <f>+VLOOKUP(C1724,'Selectable Table'!O:P,2,0)</f>
        <v>40700</v>
      </c>
      <c r="G1724" s="111" t="str">
        <f>+VLOOKUP(F1724,'Selectable Table'!P:Q,2,0)</f>
        <v>Revenues - Third Parties</v>
      </c>
      <c r="I1724" t="s">
        <v>851</v>
      </c>
      <c r="J1724" s="111">
        <v>2026</v>
      </c>
      <c r="K1724" s="111">
        <v>7</v>
      </c>
      <c r="L1724" s="111" t="s">
        <v>94</v>
      </c>
      <c r="M1724">
        <v>1553</v>
      </c>
      <c r="N1724">
        <v>1</v>
      </c>
      <c r="O1724">
        <v>1553</v>
      </c>
      <c r="P1724" t="s">
        <v>831</v>
      </c>
      <c r="Q1724" s="111">
        <f>+VLOOKUP(I1724,'Selectable Table'!AB:AC,2,0)</f>
        <v>0</v>
      </c>
    </row>
    <row r="1725" spans="1:17" x14ac:dyDescent="0.25">
      <c r="A1725" s="111" t="str">
        <f>+VLOOKUP(C1725,'Selectable Table'!D:EB,2,0)</f>
        <v>ELI LILLY</v>
      </c>
      <c r="B1725" t="s">
        <v>874</v>
      </c>
      <c r="C1725" t="s">
        <v>265</v>
      </c>
      <c r="D1725" t="s">
        <v>832</v>
      </c>
      <c r="E1725" t="s">
        <v>93</v>
      </c>
      <c r="F1725" s="111">
        <f>+VLOOKUP(C1725,'Selectable Table'!O:P,2,0)</f>
        <v>40700</v>
      </c>
      <c r="G1725" s="111" t="str">
        <f>+VLOOKUP(F1725,'Selectable Table'!P:Q,2,0)</f>
        <v>Revenues - Third Parties</v>
      </c>
      <c r="I1725" t="s">
        <v>846</v>
      </c>
      <c r="J1725" s="111">
        <v>2026</v>
      </c>
      <c r="K1725" s="111">
        <v>7</v>
      </c>
      <c r="L1725" s="111" t="s">
        <v>94</v>
      </c>
      <c r="M1725">
        <v>370</v>
      </c>
      <c r="N1725">
        <v>1</v>
      </c>
      <c r="O1725">
        <v>370</v>
      </c>
      <c r="P1725" t="s">
        <v>831</v>
      </c>
      <c r="Q1725" s="111">
        <f>+VLOOKUP(I1725,'Selectable Table'!AB:AC,2,0)</f>
        <v>1</v>
      </c>
    </row>
    <row r="1726" spans="1:17" x14ac:dyDescent="0.25">
      <c r="A1726" s="111" t="str">
        <f>+VLOOKUP(C1726,'Selectable Table'!D:EB,2,0)</f>
        <v>ELI LILLY</v>
      </c>
      <c r="B1726" t="s">
        <v>874</v>
      </c>
      <c r="C1726" t="s">
        <v>265</v>
      </c>
      <c r="D1726" t="s">
        <v>832</v>
      </c>
      <c r="E1726" t="s">
        <v>102</v>
      </c>
      <c r="F1726" s="111">
        <f>+VLOOKUP(C1726,'Selectable Table'!O:P,2,0)</f>
        <v>40700</v>
      </c>
      <c r="G1726" s="111" t="str">
        <f>+VLOOKUP(F1726,'Selectable Table'!P:Q,2,0)</f>
        <v>Revenues - Third Parties</v>
      </c>
      <c r="I1726" t="s">
        <v>186</v>
      </c>
      <c r="J1726" s="111">
        <v>2026</v>
      </c>
      <c r="K1726" s="111">
        <v>7</v>
      </c>
      <c r="L1726" s="111" t="s">
        <v>94</v>
      </c>
      <c r="M1726">
        <v>16621</v>
      </c>
      <c r="N1726">
        <v>1</v>
      </c>
      <c r="O1726">
        <v>16621</v>
      </c>
      <c r="P1726" t="s">
        <v>831</v>
      </c>
      <c r="Q1726" s="111">
        <f>+VLOOKUP(I1726,'Selectable Table'!AB:AC,2,0)</f>
        <v>1</v>
      </c>
    </row>
    <row r="1727" spans="1:17" x14ac:dyDescent="0.25">
      <c r="A1727" s="111" t="str">
        <f>+VLOOKUP(C1727,'Selectable Table'!D:EB,2,0)</f>
        <v>ELI LILLY</v>
      </c>
      <c r="B1727" t="s">
        <v>874</v>
      </c>
      <c r="C1727" t="s">
        <v>265</v>
      </c>
      <c r="D1727" t="s">
        <v>832</v>
      </c>
      <c r="E1727" t="s">
        <v>93</v>
      </c>
      <c r="F1727" s="111">
        <f>+VLOOKUP(C1727,'Selectable Table'!O:P,2,0)</f>
        <v>40700</v>
      </c>
      <c r="G1727" s="111" t="str">
        <f>+VLOOKUP(F1727,'Selectable Table'!P:Q,2,0)</f>
        <v>Revenues - Third Parties</v>
      </c>
      <c r="I1727" t="s">
        <v>847</v>
      </c>
      <c r="J1727" s="111">
        <v>2026</v>
      </c>
      <c r="K1727" s="111">
        <v>7</v>
      </c>
      <c r="L1727" s="111" t="s">
        <v>94</v>
      </c>
      <c r="M1727">
        <v>592</v>
      </c>
      <c r="N1727">
        <v>1</v>
      </c>
      <c r="O1727">
        <v>592</v>
      </c>
      <c r="P1727" t="s">
        <v>831</v>
      </c>
      <c r="Q1727" s="111">
        <f>+VLOOKUP(I1727,'Selectable Table'!AB:AC,2,0)</f>
        <v>0</v>
      </c>
    </row>
    <row r="1728" spans="1:17" x14ac:dyDescent="0.25">
      <c r="A1728" s="111" t="str">
        <f>+VLOOKUP(C1728,'Selectable Table'!D:EB,2,0)</f>
        <v>ELI LILLY</v>
      </c>
      <c r="B1728" t="s">
        <v>3122</v>
      </c>
      <c r="C1728" t="s">
        <v>265</v>
      </c>
      <c r="D1728" t="s">
        <v>832</v>
      </c>
      <c r="E1728" t="s">
        <v>93</v>
      </c>
      <c r="F1728" s="111">
        <f>+VLOOKUP(C1728,'Selectable Table'!O:P,2,0)</f>
        <v>40700</v>
      </c>
      <c r="G1728" s="111" t="str">
        <f>+VLOOKUP(F1728,'Selectable Table'!P:Q,2,0)</f>
        <v>Revenues - Third Parties</v>
      </c>
      <c r="I1728" t="s">
        <v>849</v>
      </c>
      <c r="J1728" s="111">
        <v>2026</v>
      </c>
      <c r="K1728" s="111">
        <v>7</v>
      </c>
      <c r="L1728" s="111" t="s">
        <v>94</v>
      </c>
      <c r="M1728">
        <v>100</v>
      </c>
      <c r="N1728">
        <v>1</v>
      </c>
      <c r="O1728">
        <v>100</v>
      </c>
      <c r="P1728" t="s">
        <v>831</v>
      </c>
      <c r="Q1728" s="111">
        <f>+VLOOKUP(I1728,'Selectable Table'!AB:AC,2,0)</f>
        <v>0</v>
      </c>
    </row>
    <row r="1729" spans="1:17" x14ac:dyDescent="0.25">
      <c r="A1729" s="111" t="str">
        <f>+VLOOKUP(C1729,'Selectable Table'!D:EB,2,0)</f>
        <v>ELI LILLY</v>
      </c>
      <c r="B1729" t="s">
        <v>3122</v>
      </c>
      <c r="C1729" t="s">
        <v>265</v>
      </c>
      <c r="D1729" t="s">
        <v>832</v>
      </c>
      <c r="E1729" t="s">
        <v>93</v>
      </c>
      <c r="F1729" s="111">
        <f>+VLOOKUP(C1729,'Selectable Table'!O:P,2,0)</f>
        <v>40700</v>
      </c>
      <c r="G1729" s="111" t="str">
        <f>+VLOOKUP(F1729,'Selectable Table'!P:Q,2,0)</f>
        <v>Revenues - Third Parties</v>
      </c>
      <c r="I1729" t="s">
        <v>861</v>
      </c>
      <c r="J1729" s="111">
        <v>2026</v>
      </c>
      <c r="K1729" s="111">
        <v>7</v>
      </c>
      <c r="L1729" s="111" t="s">
        <v>94</v>
      </c>
      <c r="M1729">
        <v>191</v>
      </c>
      <c r="N1729">
        <v>1</v>
      </c>
      <c r="O1729">
        <v>191</v>
      </c>
      <c r="P1729" t="s">
        <v>831</v>
      </c>
      <c r="Q1729" s="111">
        <f>+VLOOKUP(I1729,'Selectable Table'!AB:AC,2,0)</f>
        <v>0</v>
      </c>
    </row>
    <row r="1730" spans="1:17" x14ac:dyDescent="0.25">
      <c r="A1730" s="111" t="str">
        <f>+VLOOKUP(C1730,'Selectable Table'!D:EB,2,0)</f>
        <v>ELI LILLY</v>
      </c>
      <c r="B1730" t="s">
        <v>3122</v>
      </c>
      <c r="C1730" t="s">
        <v>265</v>
      </c>
      <c r="D1730" t="s">
        <v>832</v>
      </c>
      <c r="E1730" t="s">
        <v>93</v>
      </c>
      <c r="F1730" s="111">
        <f>+VLOOKUP(C1730,'Selectable Table'!O:P,2,0)</f>
        <v>40700</v>
      </c>
      <c r="G1730" s="111" t="str">
        <f>+VLOOKUP(F1730,'Selectable Table'!P:Q,2,0)</f>
        <v>Revenues - Third Parties</v>
      </c>
      <c r="I1730" t="s">
        <v>862</v>
      </c>
      <c r="J1730" s="111">
        <v>2026</v>
      </c>
      <c r="K1730" s="111">
        <v>7</v>
      </c>
      <c r="L1730" s="111" t="s">
        <v>94</v>
      </c>
      <c r="M1730">
        <v>172</v>
      </c>
      <c r="N1730">
        <v>1</v>
      </c>
      <c r="O1730">
        <v>172</v>
      </c>
      <c r="P1730" t="s">
        <v>831</v>
      </c>
      <c r="Q1730" s="111">
        <f>+VLOOKUP(I1730,'Selectable Table'!AB:AC,2,0)</f>
        <v>0</v>
      </c>
    </row>
    <row r="1731" spans="1:17" x14ac:dyDescent="0.25">
      <c r="A1731" s="111" t="str">
        <f>+VLOOKUP(C1731,'Selectable Table'!D:EB,2,0)</f>
        <v>IQVIA</v>
      </c>
      <c r="B1731" t="s">
        <v>875</v>
      </c>
      <c r="C1731" t="s">
        <v>500</v>
      </c>
      <c r="D1731" t="s">
        <v>832</v>
      </c>
      <c r="E1731" t="s">
        <v>102</v>
      </c>
      <c r="F1731" s="111">
        <f>+VLOOKUP(C1731,'Selectable Table'!O:P,2,0)</f>
        <v>40700</v>
      </c>
      <c r="G1731" s="111" t="str">
        <f>+VLOOKUP(F1731,'Selectable Table'!P:Q,2,0)</f>
        <v>Revenues - Third Parties</v>
      </c>
      <c r="I1731" t="s">
        <v>125</v>
      </c>
      <c r="J1731" s="111">
        <v>2026</v>
      </c>
      <c r="K1731" s="111">
        <v>7</v>
      </c>
      <c r="L1731" s="111" t="s">
        <v>94</v>
      </c>
      <c r="M1731">
        <v>589</v>
      </c>
      <c r="N1731">
        <v>1</v>
      </c>
      <c r="O1731">
        <v>589</v>
      </c>
      <c r="P1731" t="s">
        <v>831</v>
      </c>
      <c r="Q1731" s="111">
        <f>+VLOOKUP(I1731,'Selectable Table'!AB:AC,2,0)</f>
        <v>1</v>
      </c>
    </row>
    <row r="1732" spans="1:17" x14ac:dyDescent="0.25">
      <c r="A1732" s="111" t="str">
        <f>+VLOOKUP(C1732,'Selectable Table'!D:EB,2,0)</f>
        <v>IQVIA</v>
      </c>
      <c r="B1732" t="s">
        <v>875</v>
      </c>
      <c r="C1732" t="s">
        <v>500</v>
      </c>
      <c r="D1732" t="s">
        <v>832</v>
      </c>
      <c r="E1732" t="s">
        <v>105</v>
      </c>
      <c r="F1732" s="111">
        <f>+VLOOKUP(C1732,'Selectable Table'!O:P,2,0)</f>
        <v>40700</v>
      </c>
      <c r="G1732" s="111" t="str">
        <f>+VLOOKUP(F1732,'Selectable Table'!P:Q,2,0)</f>
        <v>Revenues - Third Parties</v>
      </c>
      <c r="I1732" t="s">
        <v>111</v>
      </c>
      <c r="J1732" s="111">
        <v>2026</v>
      </c>
      <c r="K1732" s="111">
        <v>7</v>
      </c>
      <c r="L1732" s="111" t="s">
        <v>94</v>
      </c>
      <c r="M1732">
        <v>311</v>
      </c>
      <c r="N1732">
        <v>1</v>
      </c>
      <c r="O1732">
        <v>311</v>
      </c>
      <c r="P1732" t="s">
        <v>831</v>
      </c>
      <c r="Q1732" s="111">
        <f>+VLOOKUP(I1732,'Selectable Table'!AB:AC,2,0)</f>
        <v>0</v>
      </c>
    </row>
    <row r="1733" spans="1:17" x14ac:dyDescent="0.25">
      <c r="A1733" s="111" t="str">
        <f>+VLOOKUP(C1733,'Selectable Table'!D:EB,2,0)</f>
        <v>J &amp; J</v>
      </c>
      <c r="B1733" t="s">
        <v>122</v>
      </c>
      <c r="C1733" t="s">
        <v>107</v>
      </c>
      <c r="D1733" t="s">
        <v>832</v>
      </c>
      <c r="E1733" t="s">
        <v>102</v>
      </c>
      <c r="F1733" s="111">
        <f>+VLOOKUP(C1733,'Selectable Table'!O:P,2,0)</f>
        <v>40700</v>
      </c>
      <c r="G1733" s="111" t="str">
        <f>+VLOOKUP(F1733,'Selectable Table'!P:Q,2,0)</f>
        <v>Revenues - Third Parties</v>
      </c>
      <c r="I1733" t="s">
        <v>125</v>
      </c>
      <c r="J1733" s="111">
        <v>2026</v>
      </c>
      <c r="K1733" s="111">
        <v>7</v>
      </c>
      <c r="L1733" s="111" t="s">
        <v>94</v>
      </c>
      <c r="M1733">
        <v>307</v>
      </c>
      <c r="N1733">
        <v>1</v>
      </c>
      <c r="O1733">
        <v>307</v>
      </c>
      <c r="P1733" t="s">
        <v>831</v>
      </c>
      <c r="Q1733" s="111">
        <f>+VLOOKUP(I1733,'Selectable Table'!AB:AC,2,0)</f>
        <v>1</v>
      </c>
    </row>
    <row r="1734" spans="1:17" x14ac:dyDescent="0.25">
      <c r="A1734" s="111" t="str">
        <f>+VLOOKUP(C1734,'Selectable Table'!D:EB,2,0)</f>
        <v>J &amp; J</v>
      </c>
      <c r="B1734" t="s">
        <v>122</v>
      </c>
      <c r="C1734" t="s">
        <v>107</v>
      </c>
      <c r="D1734" t="s">
        <v>832</v>
      </c>
      <c r="E1734" t="s">
        <v>105</v>
      </c>
      <c r="F1734" s="111">
        <f>+VLOOKUP(C1734,'Selectable Table'!O:P,2,0)</f>
        <v>40700</v>
      </c>
      <c r="G1734" s="111" t="str">
        <f>+VLOOKUP(F1734,'Selectable Table'!P:Q,2,0)</f>
        <v>Revenues - Third Parties</v>
      </c>
      <c r="I1734" t="s">
        <v>111</v>
      </c>
      <c r="J1734" s="111">
        <v>2026</v>
      </c>
      <c r="K1734" s="111">
        <v>7</v>
      </c>
      <c r="L1734" s="111" t="s">
        <v>94</v>
      </c>
      <c r="M1734">
        <v>524</v>
      </c>
      <c r="N1734">
        <v>1</v>
      </c>
      <c r="O1734">
        <v>524</v>
      </c>
      <c r="P1734" t="s">
        <v>831</v>
      </c>
      <c r="Q1734" s="111">
        <f>+VLOOKUP(I1734,'Selectable Table'!AB:AC,2,0)</f>
        <v>0</v>
      </c>
    </row>
    <row r="1735" spans="1:17" x14ac:dyDescent="0.25">
      <c r="A1735" s="111" t="str">
        <f>+VLOOKUP(C1735,'Selectable Table'!D:EB,2,0)</f>
        <v>J &amp; J</v>
      </c>
      <c r="B1735" t="s">
        <v>123</v>
      </c>
      <c r="C1735" t="s">
        <v>107</v>
      </c>
      <c r="D1735" t="s">
        <v>832</v>
      </c>
      <c r="E1735" t="s">
        <v>105</v>
      </c>
      <c r="F1735" s="111">
        <f>+VLOOKUP(C1735,'Selectable Table'!O:P,2,0)</f>
        <v>40700</v>
      </c>
      <c r="G1735" s="111" t="str">
        <f>+VLOOKUP(F1735,'Selectable Table'!P:Q,2,0)</f>
        <v>Revenues - Third Parties</v>
      </c>
      <c r="I1735" t="s">
        <v>111</v>
      </c>
      <c r="J1735" s="111">
        <v>2026</v>
      </c>
      <c r="K1735" s="111">
        <v>7</v>
      </c>
      <c r="L1735" s="111" t="s">
        <v>94</v>
      </c>
      <c r="M1735">
        <v>175</v>
      </c>
      <c r="N1735">
        <v>1</v>
      </c>
      <c r="O1735">
        <v>175</v>
      </c>
      <c r="P1735" t="s">
        <v>831</v>
      </c>
      <c r="Q1735" s="111">
        <f>+VLOOKUP(I1735,'Selectable Table'!AB:AC,2,0)</f>
        <v>0</v>
      </c>
    </row>
    <row r="1736" spans="1:17" x14ac:dyDescent="0.25">
      <c r="A1736" s="111" t="str">
        <f>+VLOOKUP(C1736,'Selectable Table'!D:EB,2,0)</f>
        <v>J &amp; J</v>
      </c>
      <c r="B1736" t="s">
        <v>877</v>
      </c>
      <c r="C1736" t="s">
        <v>107</v>
      </c>
      <c r="D1736" t="s">
        <v>832</v>
      </c>
      <c r="E1736" t="s">
        <v>102</v>
      </c>
      <c r="F1736" s="111">
        <f>+VLOOKUP(C1736,'Selectable Table'!O:P,2,0)</f>
        <v>40700</v>
      </c>
      <c r="G1736" s="111" t="str">
        <f>+VLOOKUP(F1736,'Selectable Table'!P:Q,2,0)</f>
        <v>Revenues - Third Parties</v>
      </c>
      <c r="I1736" t="s">
        <v>125</v>
      </c>
      <c r="J1736" s="111">
        <v>2026</v>
      </c>
      <c r="K1736" s="111">
        <v>7</v>
      </c>
      <c r="L1736" s="111" t="s">
        <v>94</v>
      </c>
      <c r="M1736">
        <v>307</v>
      </c>
      <c r="N1736">
        <v>1</v>
      </c>
      <c r="O1736">
        <v>307</v>
      </c>
      <c r="P1736" t="s">
        <v>831</v>
      </c>
      <c r="Q1736" s="111">
        <f>+VLOOKUP(I1736,'Selectable Table'!AB:AC,2,0)</f>
        <v>1</v>
      </c>
    </row>
    <row r="1737" spans="1:17" x14ac:dyDescent="0.25">
      <c r="A1737" s="111" t="str">
        <f>+VLOOKUP(C1737,'Selectable Table'!D:EB,2,0)</f>
        <v>J &amp; J</v>
      </c>
      <c r="B1737" t="s">
        <v>877</v>
      </c>
      <c r="C1737" t="s">
        <v>107</v>
      </c>
      <c r="D1737" t="s">
        <v>832</v>
      </c>
      <c r="E1737" t="s">
        <v>104</v>
      </c>
      <c r="F1737" s="111">
        <f>+VLOOKUP(C1737,'Selectable Table'!O:P,2,0)</f>
        <v>40700</v>
      </c>
      <c r="G1737" s="111" t="str">
        <f>+VLOOKUP(F1737,'Selectable Table'!P:Q,2,0)</f>
        <v>Revenues - Third Parties</v>
      </c>
      <c r="I1737" t="s">
        <v>118</v>
      </c>
      <c r="J1737" s="111">
        <v>2026</v>
      </c>
      <c r="K1737" s="111">
        <v>7</v>
      </c>
      <c r="L1737" s="111" t="s">
        <v>94</v>
      </c>
      <c r="M1737">
        <v>102</v>
      </c>
      <c r="N1737">
        <v>1</v>
      </c>
      <c r="O1737">
        <v>102</v>
      </c>
      <c r="P1737" t="s">
        <v>831</v>
      </c>
      <c r="Q1737" s="111">
        <f>+VLOOKUP(I1737,'Selectable Table'!AB:AC,2,0)</f>
        <v>0</v>
      </c>
    </row>
    <row r="1738" spans="1:17" x14ac:dyDescent="0.25">
      <c r="A1738" s="111" t="str">
        <f>+VLOOKUP(C1738,'Selectable Table'!D:EB,2,0)</f>
        <v>J &amp; J</v>
      </c>
      <c r="B1738" t="s">
        <v>877</v>
      </c>
      <c r="C1738" t="s">
        <v>107</v>
      </c>
      <c r="D1738" t="s">
        <v>832</v>
      </c>
      <c r="E1738" t="s">
        <v>104</v>
      </c>
      <c r="F1738" s="111">
        <f>+VLOOKUP(C1738,'Selectable Table'!O:P,2,0)</f>
        <v>40700</v>
      </c>
      <c r="G1738" s="111" t="str">
        <f>+VLOOKUP(F1738,'Selectable Table'!P:Q,2,0)</f>
        <v>Revenues - Third Parties</v>
      </c>
      <c r="I1738" t="s">
        <v>120</v>
      </c>
      <c r="J1738" s="111">
        <v>2026</v>
      </c>
      <c r="K1738" s="111">
        <v>7</v>
      </c>
      <c r="L1738" s="111" t="s">
        <v>94</v>
      </c>
      <c r="M1738">
        <v>267</v>
      </c>
      <c r="N1738">
        <v>1</v>
      </c>
      <c r="O1738">
        <v>267</v>
      </c>
      <c r="P1738" t="s">
        <v>831</v>
      </c>
      <c r="Q1738" s="111">
        <f>+VLOOKUP(I1738,'Selectable Table'!AB:AC,2,0)</f>
        <v>0</v>
      </c>
    </row>
    <row r="1739" spans="1:17" x14ac:dyDescent="0.25">
      <c r="A1739" s="111" t="str">
        <f>+VLOOKUP(C1739,'Selectable Table'!D:EB,2,0)</f>
        <v>J &amp; J</v>
      </c>
      <c r="B1739" t="s">
        <v>877</v>
      </c>
      <c r="C1739" t="s">
        <v>107</v>
      </c>
      <c r="D1739" t="s">
        <v>832</v>
      </c>
      <c r="E1739" t="s">
        <v>105</v>
      </c>
      <c r="F1739" s="111">
        <f>+VLOOKUP(C1739,'Selectable Table'!O:P,2,0)</f>
        <v>40700</v>
      </c>
      <c r="G1739" s="111" t="str">
        <f>+VLOOKUP(F1739,'Selectable Table'!P:Q,2,0)</f>
        <v>Revenues - Third Parties</v>
      </c>
      <c r="I1739" t="s">
        <v>111</v>
      </c>
      <c r="J1739" s="111">
        <v>2026</v>
      </c>
      <c r="K1739" s="111">
        <v>7</v>
      </c>
      <c r="L1739" s="111" t="s">
        <v>94</v>
      </c>
      <c r="M1739">
        <v>87</v>
      </c>
      <c r="N1739">
        <v>1</v>
      </c>
      <c r="O1739">
        <v>87</v>
      </c>
      <c r="P1739" t="s">
        <v>831</v>
      </c>
      <c r="Q1739" s="111">
        <f>+VLOOKUP(I1739,'Selectable Table'!AB:AC,2,0)</f>
        <v>0</v>
      </c>
    </row>
    <row r="1740" spans="1:17" x14ac:dyDescent="0.25">
      <c r="A1740" s="111" t="str">
        <f>+VLOOKUP(C1740,'Selectable Table'!D:EB,2,0)</f>
        <v>J &amp; J</v>
      </c>
      <c r="B1740" t="s">
        <v>878</v>
      </c>
      <c r="C1740" t="s">
        <v>107</v>
      </c>
      <c r="D1740" t="s">
        <v>832</v>
      </c>
      <c r="E1740" t="s">
        <v>102</v>
      </c>
      <c r="F1740" s="111">
        <f>+VLOOKUP(C1740,'Selectable Table'!O:P,2,0)</f>
        <v>40700</v>
      </c>
      <c r="G1740" s="111" t="str">
        <f>+VLOOKUP(F1740,'Selectable Table'!P:Q,2,0)</f>
        <v>Revenues - Third Parties</v>
      </c>
      <c r="I1740" t="s">
        <v>125</v>
      </c>
      <c r="J1740" s="111">
        <v>2026</v>
      </c>
      <c r="K1740" s="111">
        <v>7</v>
      </c>
      <c r="L1740" s="111" t="s">
        <v>94</v>
      </c>
      <c r="M1740">
        <v>517</v>
      </c>
      <c r="N1740">
        <v>1</v>
      </c>
      <c r="O1740">
        <v>517</v>
      </c>
      <c r="P1740" t="s">
        <v>831</v>
      </c>
      <c r="Q1740" s="111">
        <f>+VLOOKUP(I1740,'Selectable Table'!AB:AC,2,0)</f>
        <v>1</v>
      </c>
    </row>
    <row r="1741" spans="1:17" x14ac:dyDescent="0.25">
      <c r="A1741" s="111" t="str">
        <f>+VLOOKUP(C1741,'Selectable Table'!D:EB,2,0)</f>
        <v>J &amp; J</v>
      </c>
      <c r="B1741" t="s">
        <v>878</v>
      </c>
      <c r="C1741" t="s">
        <v>107</v>
      </c>
      <c r="D1741" t="s">
        <v>832</v>
      </c>
      <c r="E1741" t="s">
        <v>105</v>
      </c>
      <c r="F1741" s="111">
        <f>+VLOOKUP(C1741,'Selectable Table'!O:P,2,0)</f>
        <v>40700</v>
      </c>
      <c r="G1741" s="111" t="str">
        <f>+VLOOKUP(F1741,'Selectable Table'!P:Q,2,0)</f>
        <v>Revenues - Third Parties</v>
      </c>
      <c r="I1741" t="s">
        <v>109</v>
      </c>
      <c r="J1741" s="111">
        <v>2026</v>
      </c>
      <c r="K1741" s="111">
        <v>7</v>
      </c>
      <c r="L1741" s="111" t="s">
        <v>94</v>
      </c>
      <c r="M1741">
        <v>87</v>
      </c>
      <c r="N1741">
        <v>1</v>
      </c>
      <c r="O1741">
        <v>87</v>
      </c>
      <c r="P1741" t="s">
        <v>831</v>
      </c>
      <c r="Q1741" s="111">
        <f>+VLOOKUP(I1741,'Selectable Table'!AB:AC,2,0)</f>
        <v>0</v>
      </c>
    </row>
    <row r="1742" spans="1:17" x14ac:dyDescent="0.25">
      <c r="A1742" s="111" t="str">
        <f>+VLOOKUP(C1742,'Selectable Table'!D:EB,2,0)</f>
        <v>J &amp; J</v>
      </c>
      <c r="B1742" t="s">
        <v>878</v>
      </c>
      <c r="C1742" t="s">
        <v>107</v>
      </c>
      <c r="D1742" t="s">
        <v>832</v>
      </c>
      <c r="E1742" t="s">
        <v>105</v>
      </c>
      <c r="F1742" s="111">
        <f>+VLOOKUP(C1742,'Selectable Table'!O:P,2,0)</f>
        <v>40700</v>
      </c>
      <c r="G1742" s="111" t="str">
        <f>+VLOOKUP(F1742,'Selectable Table'!P:Q,2,0)</f>
        <v>Revenues - Third Parties</v>
      </c>
      <c r="I1742" t="s">
        <v>111</v>
      </c>
      <c r="J1742" s="111">
        <v>2026</v>
      </c>
      <c r="K1742" s="111">
        <v>7</v>
      </c>
      <c r="L1742" s="111" t="s">
        <v>94</v>
      </c>
      <c r="M1742">
        <v>349</v>
      </c>
      <c r="N1742">
        <v>1</v>
      </c>
      <c r="O1742">
        <v>349</v>
      </c>
      <c r="P1742" t="s">
        <v>831</v>
      </c>
      <c r="Q1742" s="111">
        <f>+VLOOKUP(I1742,'Selectable Table'!AB:AC,2,0)</f>
        <v>0</v>
      </c>
    </row>
    <row r="1743" spans="1:17" x14ac:dyDescent="0.25">
      <c r="A1743" s="111" t="str">
        <f>+VLOOKUP(C1743,'Selectable Table'!D:EB,2,0)</f>
        <v>J &amp; J</v>
      </c>
      <c r="B1743" t="s">
        <v>127</v>
      </c>
      <c r="C1743" t="s">
        <v>107</v>
      </c>
      <c r="D1743" t="s">
        <v>832</v>
      </c>
      <c r="E1743" t="s">
        <v>105</v>
      </c>
      <c r="F1743" s="111">
        <f>+VLOOKUP(C1743,'Selectable Table'!O:P,2,0)</f>
        <v>40700</v>
      </c>
      <c r="G1743" s="111" t="str">
        <f>+VLOOKUP(F1743,'Selectable Table'!P:Q,2,0)</f>
        <v>Revenues - Third Parties</v>
      </c>
      <c r="I1743" t="s">
        <v>121</v>
      </c>
      <c r="J1743" s="111">
        <v>2026</v>
      </c>
      <c r="K1743" s="111">
        <v>7</v>
      </c>
      <c r="L1743" s="111" t="s">
        <v>94</v>
      </c>
      <c r="M1743">
        <v>182</v>
      </c>
      <c r="N1743">
        <v>1</v>
      </c>
      <c r="O1743">
        <v>182</v>
      </c>
      <c r="P1743" t="s">
        <v>831</v>
      </c>
      <c r="Q1743" s="111">
        <f>+VLOOKUP(I1743,'Selectable Table'!AB:AC,2,0)</f>
        <v>0</v>
      </c>
    </row>
    <row r="1744" spans="1:17" x14ac:dyDescent="0.25">
      <c r="A1744" s="111" t="str">
        <f>+VLOOKUP(C1744,'Selectable Table'!D:EB,2,0)</f>
        <v>J &amp; J</v>
      </c>
      <c r="B1744" t="s">
        <v>879</v>
      </c>
      <c r="C1744" t="s">
        <v>107</v>
      </c>
      <c r="D1744" t="s">
        <v>832</v>
      </c>
      <c r="E1744" t="s">
        <v>105</v>
      </c>
      <c r="F1744" s="111">
        <f>+VLOOKUP(C1744,'Selectable Table'!O:P,2,0)</f>
        <v>40700</v>
      </c>
      <c r="G1744" s="111" t="str">
        <f>+VLOOKUP(F1744,'Selectable Table'!P:Q,2,0)</f>
        <v>Revenues - Third Parties</v>
      </c>
      <c r="I1744" t="s">
        <v>111</v>
      </c>
      <c r="J1744" s="111">
        <v>2026</v>
      </c>
      <c r="K1744" s="111">
        <v>7</v>
      </c>
      <c r="L1744" s="111" t="s">
        <v>94</v>
      </c>
      <c r="M1744">
        <v>262</v>
      </c>
      <c r="N1744">
        <v>1</v>
      </c>
      <c r="O1744">
        <v>262</v>
      </c>
      <c r="P1744" t="s">
        <v>831</v>
      </c>
      <c r="Q1744" s="111">
        <f>+VLOOKUP(I1744,'Selectable Table'!AB:AC,2,0)</f>
        <v>0</v>
      </c>
    </row>
    <row r="1745" spans="1:17" x14ac:dyDescent="0.25">
      <c r="A1745" s="111" t="str">
        <f>+VLOOKUP(C1745,'Selectable Table'!D:EB,2,0)</f>
        <v>J &amp; J</v>
      </c>
      <c r="B1745" t="s">
        <v>131</v>
      </c>
      <c r="C1745" t="s">
        <v>107</v>
      </c>
      <c r="D1745" t="s">
        <v>832</v>
      </c>
      <c r="E1745" t="s">
        <v>105</v>
      </c>
      <c r="F1745" s="111">
        <f>+VLOOKUP(C1745,'Selectable Table'!O:P,2,0)</f>
        <v>40700</v>
      </c>
      <c r="G1745" s="111" t="str">
        <f>+VLOOKUP(F1745,'Selectable Table'!P:Q,2,0)</f>
        <v>Revenues - Third Parties</v>
      </c>
      <c r="I1745" t="s">
        <v>109</v>
      </c>
      <c r="J1745" s="111">
        <v>2026</v>
      </c>
      <c r="K1745" s="111">
        <v>7</v>
      </c>
      <c r="L1745" s="111" t="s">
        <v>94</v>
      </c>
      <c r="M1745">
        <v>87</v>
      </c>
      <c r="N1745">
        <v>1</v>
      </c>
      <c r="O1745">
        <v>87</v>
      </c>
      <c r="P1745" t="s">
        <v>831</v>
      </c>
      <c r="Q1745" s="111">
        <f>+VLOOKUP(I1745,'Selectable Table'!AB:AC,2,0)</f>
        <v>0</v>
      </c>
    </row>
    <row r="1746" spans="1:17" x14ac:dyDescent="0.25">
      <c r="A1746" s="111" t="str">
        <f>+VLOOKUP(C1746,'Selectable Table'!D:EB,2,0)</f>
        <v>J &amp; J</v>
      </c>
      <c r="B1746" t="s">
        <v>131</v>
      </c>
      <c r="C1746" t="s">
        <v>107</v>
      </c>
      <c r="D1746" t="s">
        <v>832</v>
      </c>
      <c r="E1746" t="s">
        <v>105</v>
      </c>
      <c r="F1746" s="111">
        <f>+VLOOKUP(C1746,'Selectable Table'!O:P,2,0)</f>
        <v>40700</v>
      </c>
      <c r="G1746" s="111" t="str">
        <f>+VLOOKUP(F1746,'Selectable Table'!P:Q,2,0)</f>
        <v>Revenues - Third Parties</v>
      </c>
      <c r="I1746" t="s">
        <v>121</v>
      </c>
      <c r="J1746" s="111">
        <v>2026</v>
      </c>
      <c r="K1746" s="111">
        <v>7</v>
      </c>
      <c r="L1746" s="111" t="s">
        <v>94</v>
      </c>
      <c r="M1746">
        <v>182</v>
      </c>
      <c r="N1746">
        <v>1</v>
      </c>
      <c r="O1746">
        <v>182</v>
      </c>
      <c r="P1746" t="s">
        <v>831</v>
      </c>
      <c r="Q1746" s="111">
        <f>+VLOOKUP(I1746,'Selectable Table'!AB:AC,2,0)</f>
        <v>0</v>
      </c>
    </row>
    <row r="1747" spans="1:17" x14ac:dyDescent="0.25">
      <c r="A1747" s="111" t="str">
        <f>+VLOOKUP(C1747,'Selectable Table'!D:EB,2,0)</f>
        <v>J &amp; J</v>
      </c>
      <c r="B1747" t="s">
        <v>131</v>
      </c>
      <c r="C1747" t="s">
        <v>107</v>
      </c>
      <c r="D1747" t="s">
        <v>832</v>
      </c>
      <c r="E1747" t="s">
        <v>105</v>
      </c>
      <c r="F1747" s="111">
        <f>+VLOOKUP(C1747,'Selectable Table'!O:P,2,0)</f>
        <v>40700</v>
      </c>
      <c r="G1747" s="111" t="str">
        <f>+VLOOKUP(F1747,'Selectable Table'!P:Q,2,0)</f>
        <v>Revenues - Third Parties</v>
      </c>
      <c r="I1747" t="s">
        <v>111</v>
      </c>
      <c r="J1747" s="111">
        <v>2026</v>
      </c>
      <c r="K1747" s="111">
        <v>7</v>
      </c>
      <c r="L1747" s="111" t="s">
        <v>94</v>
      </c>
      <c r="M1747">
        <v>87</v>
      </c>
      <c r="N1747">
        <v>1</v>
      </c>
      <c r="O1747">
        <v>87</v>
      </c>
      <c r="P1747" t="s">
        <v>831</v>
      </c>
      <c r="Q1747" s="111">
        <f>+VLOOKUP(I1747,'Selectable Table'!AB:AC,2,0)</f>
        <v>0</v>
      </c>
    </row>
    <row r="1748" spans="1:17" x14ac:dyDescent="0.25">
      <c r="A1748" s="111" t="str">
        <f>+VLOOKUP(C1748,'Selectable Table'!D:EB,2,0)</f>
        <v>J &amp; J</v>
      </c>
      <c r="B1748" t="s">
        <v>880</v>
      </c>
      <c r="C1748" t="s">
        <v>107</v>
      </c>
      <c r="D1748" t="s">
        <v>832</v>
      </c>
      <c r="E1748" t="s">
        <v>105</v>
      </c>
      <c r="F1748" s="111">
        <f>+VLOOKUP(C1748,'Selectable Table'!O:P,2,0)</f>
        <v>40700</v>
      </c>
      <c r="G1748" s="111" t="str">
        <f>+VLOOKUP(F1748,'Selectable Table'!P:Q,2,0)</f>
        <v>Revenues - Third Parties</v>
      </c>
      <c r="I1748" t="s">
        <v>109</v>
      </c>
      <c r="J1748" s="111">
        <v>2026</v>
      </c>
      <c r="K1748" s="111">
        <v>7</v>
      </c>
      <c r="L1748" s="111" t="s">
        <v>94</v>
      </c>
      <c r="M1748">
        <v>175</v>
      </c>
      <c r="N1748">
        <v>1</v>
      </c>
      <c r="O1748">
        <v>175</v>
      </c>
      <c r="P1748" t="s">
        <v>831</v>
      </c>
      <c r="Q1748" s="111">
        <f>+VLOOKUP(I1748,'Selectable Table'!AB:AC,2,0)</f>
        <v>0</v>
      </c>
    </row>
    <row r="1749" spans="1:17" x14ac:dyDescent="0.25">
      <c r="A1749" s="111" t="str">
        <f>+VLOOKUP(C1749,'Selectable Table'!D:EB,2,0)</f>
        <v>MERCK</v>
      </c>
      <c r="B1749" t="s">
        <v>141</v>
      </c>
      <c r="C1749" t="s">
        <v>133</v>
      </c>
      <c r="D1749" t="s">
        <v>832</v>
      </c>
      <c r="E1749" t="s">
        <v>105</v>
      </c>
      <c r="F1749" s="111">
        <f>+VLOOKUP(C1749,'Selectable Table'!O:P,2,0)</f>
        <v>40700</v>
      </c>
      <c r="G1749" s="111" t="str">
        <f>+VLOOKUP(F1749,'Selectable Table'!P:Q,2,0)</f>
        <v>Revenues - Third Parties</v>
      </c>
      <c r="I1749" t="s">
        <v>111</v>
      </c>
      <c r="J1749" s="111">
        <v>2026</v>
      </c>
      <c r="K1749" s="111">
        <v>7</v>
      </c>
      <c r="L1749" s="111" t="s">
        <v>94</v>
      </c>
      <c r="M1749">
        <v>116</v>
      </c>
      <c r="N1749">
        <v>1</v>
      </c>
      <c r="O1749">
        <v>116</v>
      </c>
      <c r="P1749" t="s">
        <v>831</v>
      </c>
      <c r="Q1749" s="111">
        <f>+VLOOKUP(I1749,'Selectable Table'!AB:AC,2,0)</f>
        <v>0</v>
      </c>
    </row>
    <row r="1750" spans="1:17" x14ac:dyDescent="0.25">
      <c r="A1750" s="111" t="str">
        <f>+VLOOKUP(C1750,'Selectable Table'!D:EB,2,0)</f>
        <v>MERCK</v>
      </c>
      <c r="B1750" t="s">
        <v>881</v>
      </c>
      <c r="C1750" t="s">
        <v>133</v>
      </c>
      <c r="D1750" t="s">
        <v>832</v>
      </c>
      <c r="E1750" t="s">
        <v>105</v>
      </c>
      <c r="F1750" s="111">
        <f>+VLOOKUP(C1750,'Selectable Table'!O:P,2,0)</f>
        <v>40700</v>
      </c>
      <c r="G1750" s="111" t="str">
        <f>+VLOOKUP(F1750,'Selectable Table'!P:Q,2,0)</f>
        <v>Revenues - Third Parties</v>
      </c>
      <c r="I1750" t="s">
        <v>111</v>
      </c>
      <c r="J1750" s="111">
        <v>2026</v>
      </c>
      <c r="K1750" s="111">
        <v>7</v>
      </c>
      <c r="L1750" s="111" t="s">
        <v>94</v>
      </c>
      <c r="M1750">
        <v>232</v>
      </c>
      <c r="N1750">
        <v>1</v>
      </c>
      <c r="O1750">
        <v>232</v>
      </c>
      <c r="P1750" t="s">
        <v>831</v>
      </c>
      <c r="Q1750" s="111">
        <f>+VLOOKUP(I1750,'Selectable Table'!AB:AC,2,0)</f>
        <v>0</v>
      </c>
    </row>
    <row r="1751" spans="1:17" x14ac:dyDescent="0.25">
      <c r="A1751" s="111" t="str">
        <f>+VLOOKUP(C1751,'Selectable Table'!D:EB,2,0)</f>
        <v>MERCK</v>
      </c>
      <c r="B1751" t="s">
        <v>151</v>
      </c>
      <c r="C1751" t="s">
        <v>133</v>
      </c>
      <c r="D1751" t="s">
        <v>832</v>
      </c>
      <c r="E1751" t="s">
        <v>104</v>
      </c>
      <c r="F1751" s="111">
        <f>+VLOOKUP(C1751,'Selectable Table'!O:P,2,0)</f>
        <v>40700</v>
      </c>
      <c r="G1751" s="111" t="str">
        <f>+VLOOKUP(F1751,'Selectable Table'!P:Q,2,0)</f>
        <v>Revenues - Third Parties</v>
      </c>
      <c r="I1751" t="s">
        <v>118</v>
      </c>
      <c r="J1751" s="111">
        <v>2026</v>
      </c>
      <c r="K1751" s="111">
        <v>7</v>
      </c>
      <c r="L1751" s="111" t="s">
        <v>94</v>
      </c>
      <c r="M1751">
        <v>81</v>
      </c>
      <c r="N1751">
        <v>1</v>
      </c>
      <c r="O1751">
        <v>81</v>
      </c>
      <c r="P1751" t="s">
        <v>831</v>
      </c>
      <c r="Q1751" s="111">
        <f>+VLOOKUP(I1751,'Selectable Table'!AB:AC,2,0)</f>
        <v>0</v>
      </c>
    </row>
    <row r="1752" spans="1:17" x14ac:dyDescent="0.25">
      <c r="A1752" s="111" t="str">
        <f>+VLOOKUP(C1752,'Selectable Table'!D:EB,2,0)</f>
        <v>MERCK</v>
      </c>
      <c r="B1752" t="s">
        <v>151</v>
      </c>
      <c r="C1752" t="s">
        <v>133</v>
      </c>
      <c r="D1752" t="s">
        <v>832</v>
      </c>
      <c r="E1752" t="s">
        <v>104</v>
      </c>
      <c r="F1752" s="111">
        <f>+VLOOKUP(C1752,'Selectable Table'!O:P,2,0)</f>
        <v>40700</v>
      </c>
      <c r="G1752" s="111" t="str">
        <f>+VLOOKUP(F1752,'Selectable Table'!P:Q,2,0)</f>
        <v>Revenues - Third Parties</v>
      </c>
      <c r="I1752" t="s">
        <v>120</v>
      </c>
      <c r="J1752" s="111">
        <v>2026</v>
      </c>
      <c r="K1752" s="111">
        <v>7</v>
      </c>
      <c r="L1752" s="111" t="s">
        <v>94</v>
      </c>
      <c r="M1752">
        <v>135</v>
      </c>
      <c r="N1752">
        <v>1</v>
      </c>
      <c r="O1752">
        <v>135</v>
      </c>
      <c r="P1752" t="s">
        <v>831</v>
      </c>
      <c r="Q1752" s="111">
        <f>+VLOOKUP(I1752,'Selectable Table'!AB:AC,2,0)</f>
        <v>0</v>
      </c>
    </row>
    <row r="1753" spans="1:17" x14ac:dyDescent="0.25">
      <c r="A1753" s="111" t="str">
        <f>+VLOOKUP(C1753,'Selectable Table'!D:EB,2,0)</f>
        <v>MERCK</v>
      </c>
      <c r="B1753" t="s">
        <v>151</v>
      </c>
      <c r="C1753" t="s">
        <v>133</v>
      </c>
      <c r="D1753" t="s">
        <v>832</v>
      </c>
      <c r="E1753" t="s">
        <v>105</v>
      </c>
      <c r="F1753" s="111">
        <f>+VLOOKUP(C1753,'Selectable Table'!O:P,2,0)</f>
        <v>40700</v>
      </c>
      <c r="G1753" s="111" t="str">
        <f>+VLOOKUP(F1753,'Selectable Table'!P:Q,2,0)</f>
        <v>Revenues - Third Parties</v>
      </c>
      <c r="I1753" t="s">
        <v>111</v>
      </c>
      <c r="J1753" s="111">
        <v>2026</v>
      </c>
      <c r="K1753" s="111">
        <v>7</v>
      </c>
      <c r="L1753" s="111" t="s">
        <v>94</v>
      </c>
      <c r="M1753">
        <v>116</v>
      </c>
      <c r="N1753">
        <v>1</v>
      </c>
      <c r="O1753">
        <v>116</v>
      </c>
      <c r="P1753" t="s">
        <v>831</v>
      </c>
      <c r="Q1753" s="111">
        <f>+VLOOKUP(I1753,'Selectable Table'!AB:AC,2,0)</f>
        <v>0</v>
      </c>
    </row>
    <row r="1754" spans="1:17" x14ac:dyDescent="0.25">
      <c r="A1754" s="111" t="str">
        <f>+VLOOKUP(C1754,'Selectable Table'!D:EB,2,0)</f>
        <v>MERCK</v>
      </c>
      <c r="B1754" t="s">
        <v>677</v>
      </c>
      <c r="C1754" t="s">
        <v>133</v>
      </c>
      <c r="D1754" t="s">
        <v>832</v>
      </c>
      <c r="E1754" t="s">
        <v>102</v>
      </c>
      <c r="F1754" s="111">
        <f>+VLOOKUP(C1754,'Selectable Table'!O:P,2,0)</f>
        <v>40700</v>
      </c>
      <c r="G1754" s="111" t="str">
        <f>+VLOOKUP(F1754,'Selectable Table'!P:Q,2,0)</f>
        <v>Revenues - Third Parties</v>
      </c>
      <c r="I1754" t="s">
        <v>125</v>
      </c>
      <c r="J1754" s="111">
        <v>2026</v>
      </c>
      <c r="K1754" s="111">
        <v>7</v>
      </c>
      <c r="L1754" s="111" t="s">
        <v>94</v>
      </c>
      <c r="M1754">
        <v>114</v>
      </c>
      <c r="N1754">
        <v>1</v>
      </c>
      <c r="O1754">
        <v>114</v>
      </c>
      <c r="P1754" t="s">
        <v>831</v>
      </c>
      <c r="Q1754" s="111">
        <f>+VLOOKUP(I1754,'Selectable Table'!AB:AC,2,0)</f>
        <v>1</v>
      </c>
    </row>
    <row r="1755" spans="1:17" x14ac:dyDescent="0.25">
      <c r="A1755" s="111" t="str">
        <f>+VLOOKUP(C1755,'Selectable Table'!D:EB,2,0)</f>
        <v>MERCK</v>
      </c>
      <c r="B1755" t="s">
        <v>677</v>
      </c>
      <c r="C1755" t="s">
        <v>133</v>
      </c>
      <c r="D1755" t="s">
        <v>832</v>
      </c>
      <c r="E1755" t="s">
        <v>105</v>
      </c>
      <c r="F1755" s="111">
        <f>+VLOOKUP(C1755,'Selectable Table'!O:P,2,0)</f>
        <v>40700</v>
      </c>
      <c r="G1755" s="111" t="str">
        <f>+VLOOKUP(F1755,'Selectable Table'!P:Q,2,0)</f>
        <v>Revenues - Third Parties</v>
      </c>
      <c r="I1755" t="s">
        <v>111</v>
      </c>
      <c r="J1755" s="111">
        <v>2026</v>
      </c>
      <c r="K1755" s="111">
        <v>7</v>
      </c>
      <c r="L1755" s="111" t="s">
        <v>94</v>
      </c>
      <c r="M1755">
        <v>116</v>
      </c>
      <c r="N1755">
        <v>1</v>
      </c>
      <c r="O1755">
        <v>116</v>
      </c>
      <c r="P1755" t="s">
        <v>831</v>
      </c>
      <c r="Q1755" s="111">
        <f>+VLOOKUP(I1755,'Selectable Table'!AB:AC,2,0)</f>
        <v>0</v>
      </c>
    </row>
    <row r="1756" spans="1:17" x14ac:dyDescent="0.25">
      <c r="A1756" s="111" t="str">
        <f>+VLOOKUP(C1756,'Selectable Table'!D:EB,2,0)</f>
        <v>MERCK</v>
      </c>
      <c r="B1756" t="s">
        <v>161</v>
      </c>
      <c r="C1756" t="s">
        <v>133</v>
      </c>
      <c r="D1756" t="s">
        <v>832</v>
      </c>
      <c r="E1756" t="s">
        <v>105</v>
      </c>
      <c r="F1756" s="111">
        <f>+VLOOKUP(C1756,'Selectable Table'!O:P,2,0)</f>
        <v>40700</v>
      </c>
      <c r="G1756" s="111" t="str">
        <f>+VLOOKUP(F1756,'Selectable Table'!P:Q,2,0)</f>
        <v>Revenues - Third Parties</v>
      </c>
      <c r="I1756" t="s">
        <v>111</v>
      </c>
      <c r="J1756" s="111">
        <v>2026</v>
      </c>
      <c r="K1756" s="111">
        <v>7</v>
      </c>
      <c r="L1756" s="111" t="s">
        <v>94</v>
      </c>
      <c r="M1756">
        <v>116</v>
      </c>
      <c r="N1756">
        <v>1</v>
      </c>
      <c r="O1756">
        <v>116</v>
      </c>
      <c r="P1756" t="s">
        <v>831</v>
      </c>
      <c r="Q1756" s="111">
        <f>+VLOOKUP(I1756,'Selectable Table'!AB:AC,2,0)</f>
        <v>0</v>
      </c>
    </row>
    <row r="1757" spans="1:17" x14ac:dyDescent="0.25">
      <c r="A1757" s="111" t="str">
        <f>+VLOOKUP(C1757,'Selectable Table'!D:EB,2,0)</f>
        <v>MERCK</v>
      </c>
      <c r="B1757" t="s">
        <v>164</v>
      </c>
      <c r="C1757" t="s">
        <v>133</v>
      </c>
      <c r="D1757" t="s">
        <v>832</v>
      </c>
      <c r="E1757" t="s">
        <v>105</v>
      </c>
      <c r="F1757" s="111">
        <f>+VLOOKUP(C1757,'Selectable Table'!O:P,2,0)</f>
        <v>40700</v>
      </c>
      <c r="G1757" s="111" t="str">
        <f>+VLOOKUP(F1757,'Selectable Table'!P:Q,2,0)</f>
        <v>Revenues - Third Parties</v>
      </c>
      <c r="I1757" t="s">
        <v>109</v>
      </c>
      <c r="J1757" s="111">
        <v>2026</v>
      </c>
      <c r="K1757" s="111">
        <v>7</v>
      </c>
      <c r="L1757" s="111" t="s">
        <v>94</v>
      </c>
      <c r="M1757">
        <v>96</v>
      </c>
      <c r="N1757">
        <v>1</v>
      </c>
      <c r="O1757">
        <v>96</v>
      </c>
      <c r="P1757" t="s">
        <v>831</v>
      </c>
      <c r="Q1757" s="111">
        <f>+VLOOKUP(I1757,'Selectable Table'!AB:AC,2,0)</f>
        <v>0</v>
      </c>
    </row>
    <row r="1758" spans="1:17" x14ac:dyDescent="0.25">
      <c r="A1758" s="111" t="str">
        <f>+VLOOKUP(C1758,'Selectable Table'!D:EB,2,0)</f>
        <v>MERCK</v>
      </c>
      <c r="B1758" t="s">
        <v>681</v>
      </c>
      <c r="C1758" t="s">
        <v>133</v>
      </c>
      <c r="D1758" t="s">
        <v>832</v>
      </c>
      <c r="E1758" t="s">
        <v>102</v>
      </c>
      <c r="F1758" s="111">
        <f>+VLOOKUP(C1758,'Selectable Table'!O:P,2,0)</f>
        <v>40700</v>
      </c>
      <c r="G1758" s="111" t="str">
        <f>+VLOOKUP(F1758,'Selectable Table'!P:Q,2,0)</f>
        <v>Revenues - Third Parties</v>
      </c>
      <c r="I1758" t="s">
        <v>125</v>
      </c>
      <c r="J1758" s="111">
        <v>2026</v>
      </c>
      <c r="K1758" s="111">
        <v>7</v>
      </c>
      <c r="L1758" s="111" t="s">
        <v>94</v>
      </c>
      <c r="M1758">
        <v>114</v>
      </c>
      <c r="N1758">
        <v>1</v>
      </c>
      <c r="O1758">
        <v>114</v>
      </c>
      <c r="P1758" t="s">
        <v>831</v>
      </c>
      <c r="Q1758" s="111">
        <f>+VLOOKUP(I1758,'Selectable Table'!AB:AC,2,0)</f>
        <v>1</v>
      </c>
    </row>
    <row r="1759" spans="1:17" x14ac:dyDescent="0.25">
      <c r="A1759" s="111" t="str">
        <f>+VLOOKUP(C1759,'Selectable Table'!D:EB,2,0)</f>
        <v>MERCK</v>
      </c>
      <c r="B1759" t="s">
        <v>681</v>
      </c>
      <c r="C1759" t="s">
        <v>133</v>
      </c>
      <c r="D1759" t="s">
        <v>832</v>
      </c>
      <c r="E1759" t="s">
        <v>105</v>
      </c>
      <c r="F1759" s="111">
        <f>+VLOOKUP(C1759,'Selectable Table'!O:P,2,0)</f>
        <v>40700</v>
      </c>
      <c r="G1759" s="111" t="str">
        <f>+VLOOKUP(F1759,'Selectable Table'!P:Q,2,0)</f>
        <v>Revenues - Third Parties</v>
      </c>
      <c r="I1759" t="s">
        <v>111</v>
      </c>
      <c r="J1759" s="111">
        <v>2026</v>
      </c>
      <c r="K1759" s="111">
        <v>7</v>
      </c>
      <c r="L1759" s="111" t="s">
        <v>94</v>
      </c>
      <c r="M1759">
        <v>116</v>
      </c>
      <c r="N1759">
        <v>1</v>
      </c>
      <c r="O1759">
        <v>116</v>
      </c>
      <c r="P1759" t="s">
        <v>831</v>
      </c>
      <c r="Q1759" s="111">
        <f>+VLOOKUP(I1759,'Selectable Table'!AB:AC,2,0)</f>
        <v>0</v>
      </c>
    </row>
    <row r="1760" spans="1:17" x14ac:dyDescent="0.25">
      <c r="A1760" s="111" t="str">
        <f>+VLOOKUP(C1760,'Selectable Table'!D:EB,2,0)</f>
        <v>MERCK</v>
      </c>
      <c r="B1760" t="s">
        <v>171</v>
      </c>
      <c r="C1760" t="s">
        <v>133</v>
      </c>
      <c r="D1760" t="s">
        <v>832</v>
      </c>
      <c r="E1760" t="s">
        <v>105</v>
      </c>
      <c r="F1760" s="111">
        <f>+VLOOKUP(C1760,'Selectable Table'!O:P,2,0)</f>
        <v>40700</v>
      </c>
      <c r="G1760" s="111" t="str">
        <f>+VLOOKUP(F1760,'Selectable Table'!P:Q,2,0)</f>
        <v>Revenues - Third Parties</v>
      </c>
      <c r="I1760" t="s">
        <v>111</v>
      </c>
      <c r="J1760" s="111">
        <v>2026</v>
      </c>
      <c r="K1760" s="111">
        <v>7</v>
      </c>
      <c r="L1760" s="111" t="s">
        <v>94</v>
      </c>
      <c r="M1760">
        <v>116</v>
      </c>
      <c r="N1760">
        <v>1</v>
      </c>
      <c r="O1760">
        <v>116</v>
      </c>
      <c r="P1760" t="s">
        <v>831</v>
      </c>
      <c r="Q1760" s="111">
        <f>+VLOOKUP(I1760,'Selectable Table'!AB:AC,2,0)</f>
        <v>0</v>
      </c>
    </row>
    <row r="1761" spans="1:17" x14ac:dyDescent="0.25">
      <c r="A1761" s="111" t="str">
        <f>+VLOOKUP(C1761,'Selectable Table'!D:EB,2,0)</f>
        <v>MERCK</v>
      </c>
      <c r="B1761" t="s">
        <v>689</v>
      </c>
      <c r="C1761" t="s">
        <v>133</v>
      </c>
      <c r="D1761" t="s">
        <v>832</v>
      </c>
      <c r="E1761" t="s">
        <v>105</v>
      </c>
      <c r="F1761" s="111">
        <f>+VLOOKUP(C1761,'Selectable Table'!O:P,2,0)</f>
        <v>40700</v>
      </c>
      <c r="G1761" s="111" t="str">
        <f>+VLOOKUP(F1761,'Selectable Table'!P:Q,2,0)</f>
        <v>Revenues - Third Parties</v>
      </c>
      <c r="I1761" t="s">
        <v>111</v>
      </c>
      <c r="J1761" s="111">
        <v>2026</v>
      </c>
      <c r="K1761" s="111">
        <v>7</v>
      </c>
      <c r="L1761" s="111" t="s">
        <v>94</v>
      </c>
      <c r="M1761">
        <v>116</v>
      </c>
      <c r="N1761">
        <v>1</v>
      </c>
      <c r="O1761">
        <v>116</v>
      </c>
      <c r="P1761" t="s">
        <v>831</v>
      </c>
      <c r="Q1761" s="111">
        <f>+VLOOKUP(I1761,'Selectable Table'!AB:AC,2,0)</f>
        <v>0</v>
      </c>
    </row>
    <row r="1762" spans="1:17" x14ac:dyDescent="0.25">
      <c r="A1762" s="111" t="str">
        <f>+VLOOKUP(C1762,'Selectable Table'!D:EB,2,0)</f>
        <v>MERCK</v>
      </c>
      <c r="B1762" t="s">
        <v>885</v>
      </c>
      <c r="C1762" t="s">
        <v>133</v>
      </c>
      <c r="D1762" t="s">
        <v>832</v>
      </c>
      <c r="E1762" t="s">
        <v>105</v>
      </c>
      <c r="F1762" s="111">
        <f>+VLOOKUP(C1762,'Selectable Table'!O:P,2,0)</f>
        <v>40700</v>
      </c>
      <c r="G1762" s="111" t="str">
        <f>+VLOOKUP(F1762,'Selectable Table'!P:Q,2,0)</f>
        <v>Revenues - Third Parties</v>
      </c>
      <c r="I1762" t="s">
        <v>109</v>
      </c>
      <c r="J1762" s="111">
        <v>2026</v>
      </c>
      <c r="K1762" s="111">
        <v>7</v>
      </c>
      <c r="L1762" s="111" t="s">
        <v>94</v>
      </c>
      <c r="M1762">
        <v>96</v>
      </c>
      <c r="N1762">
        <v>1</v>
      </c>
      <c r="O1762">
        <v>96</v>
      </c>
      <c r="P1762" t="s">
        <v>831</v>
      </c>
      <c r="Q1762" s="111">
        <f>+VLOOKUP(I1762,'Selectable Table'!AB:AC,2,0)</f>
        <v>0</v>
      </c>
    </row>
    <row r="1763" spans="1:17" x14ac:dyDescent="0.25">
      <c r="A1763" s="111" t="str">
        <f>+VLOOKUP(C1763,'Selectable Table'!D:EB,2,0)</f>
        <v>MERCK</v>
      </c>
      <c r="B1763" t="s">
        <v>691</v>
      </c>
      <c r="C1763" t="s">
        <v>133</v>
      </c>
      <c r="D1763" t="s">
        <v>832</v>
      </c>
      <c r="E1763" t="s">
        <v>102</v>
      </c>
      <c r="F1763" s="111">
        <f>+VLOOKUP(C1763,'Selectable Table'!O:P,2,0)</f>
        <v>40700</v>
      </c>
      <c r="G1763" s="111" t="str">
        <f>+VLOOKUP(F1763,'Selectable Table'!P:Q,2,0)</f>
        <v>Revenues - Third Parties</v>
      </c>
      <c r="I1763" t="s">
        <v>125</v>
      </c>
      <c r="J1763" s="111">
        <v>2026</v>
      </c>
      <c r="K1763" s="111">
        <v>7</v>
      </c>
      <c r="L1763" s="111" t="s">
        <v>94</v>
      </c>
      <c r="M1763">
        <v>326</v>
      </c>
      <c r="N1763">
        <v>1</v>
      </c>
      <c r="O1763">
        <v>326</v>
      </c>
      <c r="P1763" t="s">
        <v>831</v>
      </c>
      <c r="Q1763" s="111">
        <f>+VLOOKUP(I1763,'Selectable Table'!AB:AC,2,0)</f>
        <v>1</v>
      </c>
    </row>
    <row r="1764" spans="1:17" x14ac:dyDescent="0.25">
      <c r="A1764" s="111" t="str">
        <f>+VLOOKUP(C1764,'Selectable Table'!D:EB,2,0)</f>
        <v>MERCK</v>
      </c>
      <c r="B1764" t="s">
        <v>691</v>
      </c>
      <c r="C1764" t="s">
        <v>133</v>
      </c>
      <c r="D1764" t="s">
        <v>832</v>
      </c>
      <c r="E1764" t="s">
        <v>104</v>
      </c>
      <c r="F1764" s="111">
        <f>+VLOOKUP(C1764,'Selectable Table'!O:P,2,0)</f>
        <v>40700</v>
      </c>
      <c r="G1764" s="111" t="str">
        <f>+VLOOKUP(F1764,'Selectable Table'!P:Q,2,0)</f>
        <v>Revenues - Third Parties</v>
      </c>
      <c r="I1764" t="s">
        <v>118</v>
      </c>
      <c r="J1764" s="111">
        <v>2026</v>
      </c>
      <c r="K1764" s="111">
        <v>7</v>
      </c>
      <c r="L1764" s="111" t="s">
        <v>94</v>
      </c>
      <c r="M1764">
        <v>81</v>
      </c>
      <c r="N1764">
        <v>1</v>
      </c>
      <c r="O1764">
        <v>81</v>
      </c>
      <c r="P1764" t="s">
        <v>831</v>
      </c>
      <c r="Q1764" s="111">
        <f>+VLOOKUP(I1764,'Selectable Table'!AB:AC,2,0)</f>
        <v>0</v>
      </c>
    </row>
    <row r="1765" spans="1:17" x14ac:dyDescent="0.25">
      <c r="A1765" s="111" t="str">
        <f>+VLOOKUP(C1765,'Selectable Table'!D:EB,2,0)</f>
        <v>MERCK</v>
      </c>
      <c r="B1765" t="s">
        <v>691</v>
      </c>
      <c r="C1765" t="s">
        <v>133</v>
      </c>
      <c r="D1765" t="s">
        <v>832</v>
      </c>
      <c r="E1765" t="s">
        <v>104</v>
      </c>
      <c r="F1765" s="111">
        <f>+VLOOKUP(C1765,'Selectable Table'!O:P,2,0)</f>
        <v>40700</v>
      </c>
      <c r="G1765" s="111" t="str">
        <f>+VLOOKUP(F1765,'Selectable Table'!P:Q,2,0)</f>
        <v>Revenues - Third Parties</v>
      </c>
      <c r="I1765" t="s">
        <v>120</v>
      </c>
      <c r="J1765" s="111">
        <v>2026</v>
      </c>
      <c r="K1765" s="111">
        <v>7</v>
      </c>
      <c r="L1765" s="111" t="s">
        <v>94</v>
      </c>
      <c r="M1765">
        <v>135</v>
      </c>
      <c r="N1765">
        <v>1</v>
      </c>
      <c r="O1765">
        <v>135</v>
      </c>
      <c r="P1765" t="s">
        <v>831</v>
      </c>
      <c r="Q1765" s="111">
        <f>+VLOOKUP(I1765,'Selectable Table'!AB:AC,2,0)</f>
        <v>0</v>
      </c>
    </row>
    <row r="1766" spans="1:17" x14ac:dyDescent="0.25">
      <c r="A1766" s="111" t="str">
        <f>+VLOOKUP(C1766,'Selectable Table'!D:EB,2,0)</f>
        <v>MERCK</v>
      </c>
      <c r="B1766" t="s">
        <v>691</v>
      </c>
      <c r="C1766" t="s">
        <v>133</v>
      </c>
      <c r="D1766" t="s">
        <v>832</v>
      </c>
      <c r="E1766" t="s">
        <v>105</v>
      </c>
      <c r="F1766" s="111">
        <f>+VLOOKUP(C1766,'Selectable Table'!O:P,2,0)</f>
        <v>40700</v>
      </c>
      <c r="G1766" s="111" t="str">
        <f>+VLOOKUP(F1766,'Selectable Table'!P:Q,2,0)</f>
        <v>Revenues - Third Parties</v>
      </c>
      <c r="I1766" t="s">
        <v>111</v>
      </c>
      <c r="J1766" s="111">
        <v>2026</v>
      </c>
      <c r="K1766" s="111">
        <v>7</v>
      </c>
      <c r="L1766" s="111" t="s">
        <v>94</v>
      </c>
      <c r="M1766">
        <v>116</v>
      </c>
      <c r="N1766">
        <v>1</v>
      </c>
      <c r="O1766">
        <v>116</v>
      </c>
      <c r="P1766" t="s">
        <v>831</v>
      </c>
      <c r="Q1766" s="111">
        <f>+VLOOKUP(I1766,'Selectable Table'!AB:AC,2,0)</f>
        <v>0</v>
      </c>
    </row>
    <row r="1767" spans="1:17" x14ac:dyDescent="0.25">
      <c r="A1767" s="111" t="str">
        <f>+VLOOKUP(C1767,'Selectable Table'!D:EB,2,0)</f>
        <v>MERCK</v>
      </c>
      <c r="B1767" t="s">
        <v>178</v>
      </c>
      <c r="C1767" t="s">
        <v>133</v>
      </c>
      <c r="D1767" t="s">
        <v>832</v>
      </c>
      <c r="E1767" t="s">
        <v>102</v>
      </c>
      <c r="F1767" s="111">
        <f>+VLOOKUP(C1767,'Selectable Table'!O:P,2,0)</f>
        <v>40700</v>
      </c>
      <c r="G1767" s="111" t="str">
        <f>+VLOOKUP(F1767,'Selectable Table'!P:Q,2,0)</f>
        <v>Revenues - Third Parties</v>
      </c>
      <c r="I1767" t="s">
        <v>125</v>
      </c>
      <c r="J1767" s="111">
        <v>2026</v>
      </c>
      <c r="K1767" s="111">
        <v>7</v>
      </c>
      <c r="L1767" s="111" t="s">
        <v>94</v>
      </c>
      <c r="M1767">
        <v>114</v>
      </c>
      <c r="N1767">
        <v>1</v>
      </c>
      <c r="O1767">
        <v>114</v>
      </c>
      <c r="P1767" t="s">
        <v>831</v>
      </c>
      <c r="Q1767" s="111">
        <f>+VLOOKUP(I1767,'Selectable Table'!AB:AC,2,0)</f>
        <v>1</v>
      </c>
    </row>
    <row r="1768" spans="1:17" x14ac:dyDescent="0.25">
      <c r="A1768" s="111" t="str">
        <f>+VLOOKUP(C1768,'Selectable Table'!D:EB,2,0)</f>
        <v>MERCK</v>
      </c>
      <c r="B1768" t="s">
        <v>178</v>
      </c>
      <c r="C1768" t="s">
        <v>133</v>
      </c>
      <c r="D1768" t="s">
        <v>832</v>
      </c>
      <c r="E1768" t="s">
        <v>104</v>
      </c>
      <c r="F1768" s="111">
        <f>+VLOOKUP(C1768,'Selectable Table'!O:P,2,0)</f>
        <v>40700</v>
      </c>
      <c r="G1768" s="111" t="str">
        <f>+VLOOKUP(F1768,'Selectable Table'!P:Q,2,0)</f>
        <v>Revenues - Third Parties</v>
      </c>
      <c r="I1768" t="s">
        <v>118</v>
      </c>
      <c r="J1768" s="111">
        <v>2026</v>
      </c>
      <c r="K1768" s="111">
        <v>7</v>
      </c>
      <c r="L1768" s="111" t="s">
        <v>94</v>
      </c>
      <c r="M1768">
        <v>162</v>
      </c>
      <c r="N1768">
        <v>1</v>
      </c>
      <c r="O1768">
        <v>162</v>
      </c>
      <c r="P1768" t="s">
        <v>831</v>
      </c>
      <c r="Q1768" s="111">
        <f>+VLOOKUP(I1768,'Selectable Table'!AB:AC,2,0)</f>
        <v>0</v>
      </c>
    </row>
    <row r="1769" spans="1:17" x14ac:dyDescent="0.25">
      <c r="A1769" s="111" t="str">
        <f>+VLOOKUP(C1769,'Selectable Table'!D:EB,2,0)</f>
        <v>MERCK</v>
      </c>
      <c r="B1769" t="s">
        <v>178</v>
      </c>
      <c r="C1769" t="s">
        <v>133</v>
      </c>
      <c r="D1769" t="s">
        <v>832</v>
      </c>
      <c r="E1769" t="s">
        <v>104</v>
      </c>
      <c r="F1769" s="111">
        <f>+VLOOKUP(C1769,'Selectable Table'!O:P,2,0)</f>
        <v>40700</v>
      </c>
      <c r="G1769" s="111" t="str">
        <f>+VLOOKUP(F1769,'Selectable Table'!P:Q,2,0)</f>
        <v>Revenues - Third Parties</v>
      </c>
      <c r="I1769" t="s">
        <v>120</v>
      </c>
      <c r="J1769" s="111">
        <v>2026</v>
      </c>
      <c r="K1769" s="111">
        <v>7</v>
      </c>
      <c r="L1769" s="111" t="s">
        <v>94</v>
      </c>
      <c r="M1769">
        <v>270</v>
      </c>
      <c r="N1769">
        <v>1</v>
      </c>
      <c r="O1769">
        <v>270</v>
      </c>
      <c r="P1769" t="s">
        <v>831</v>
      </c>
      <c r="Q1769" s="111">
        <f>+VLOOKUP(I1769,'Selectable Table'!AB:AC,2,0)</f>
        <v>0</v>
      </c>
    </row>
    <row r="1770" spans="1:17" x14ac:dyDescent="0.25">
      <c r="A1770" s="111" t="str">
        <f>+VLOOKUP(C1770,'Selectable Table'!D:EB,2,0)</f>
        <v>MERCK</v>
      </c>
      <c r="B1770" t="s">
        <v>178</v>
      </c>
      <c r="C1770" t="s">
        <v>133</v>
      </c>
      <c r="D1770" t="s">
        <v>832</v>
      </c>
      <c r="E1770" t="s">
        <v>105</v>
      </c>
      <c r="F1770" s="111">
        <f>+VLOOKUP(C1770,'Selectable Table'!O:P,2,0)</f>
        <v>40700</v>
      </c>
      <c r="G1770" s="111" t="str">
        <f>+VLOOKUP(F1770,'Selectable Table'!P:Q,2,0)</f>
        <v>Revenues - Third Parties</v>
      </c>
      <c r="I1770" t="s">
        <v>111</v>
      </c>
      <c r="J1770" s="111">
        <v>2026</v>
      </c>
      <c r="K1770" s="111">
        <v>7</v>
      </c>
      <c r="L1770" s="111" t="s">
        <v>94</v>
      </c>
      <c r="M1770">
        <v>116</v>
      </c>
      <c r="N1770">
        <v>1</v>
      </c>
      <c r="O1770">
        <v>116</v>
      </c>
      <c r="P1770" t="s">
        <v>831</v>
      </c>
      <c r="Q1770" s="111">
        <f>+VLOOKUP(I1770,'Selectable Table'!AB:AC,2,0)</f>
        <v>0</v>
      </c>
    </row>
    <row r="1771" spans="1:17" x14ac:dyDescent="0.25">
      <c r="A1771" s="111" t="str">
        <f>+VLOOKUP(C1771,'Selectable Table'!D:EB,2,0)</f>
        <v>MERCK</v>
      </c>
      <c r="B1771" t="s">
        <v>694</v>
      </c>
      <c r="C1771" t="s">
        <v>133</v>
      </c>
      <c r="D1771" t="s">
        <v>832</v>
      </c>
      <c r="E1771" t="s">
        <v>102</v>
      </c>
      <c r="F1771" s="111">
        <f>+VLOOKUP(C1771,'Selectable Table'!O:P,2,0)</f>
        <v>40700</v>
      </c>
      <c r="G1771" s="111" t="str">
        <f>+VLOOKUP(F1771,'Selectable Table'!P:Q,2,0)</f>
        <v>Revenues - Third Parties</v>
      </c>
      <c r="I1771" t="s">
        <v>125</v>
      </c>
      <c r="J1771" s="111">
        <v>2026</v>
      </c>
      <c r="K1771" s="111">
        <v>7</v>
      </c>
      <c r="L1771" s="111" t="s">
        <v>94</v>
      </c>
      <c r="M1771">
        <v>326</v>
      </c>
      <c r="N1771">
        <v>1</v>
      </c>
      <c r="O1771">
        <v>326</v>
      </c>
      <c r="P1771" t="s">
        <v>831</v>
      </c>
      <c r="Q1771" s="111">
        <f>+VLOOKUP(I1771,'Selectable Table'!AB:AC,2,0)</f>
        <v>1</v>
      </c>
    </row>
    <row r="1772" spans="1:17" x14ac:dyDescent="0.25">
      <c r="A1772" s="111" t="str">
        <f>+VLOOKUP(C1772,'Selectable Table'!D:EB,2,0)</f>
        <v>MERCK</v>
      </c>
      <c r="B1772" t="s">
        <v>694</v>
      </c>
      <c r="C1772" t="s">
        <v>133</v>
      </c>
      <c r="D1772" t="s">
        <v>832</v>
      </c>
      <c r="E1772" t="s">
        <v>104</v>
      </c>
      <c r="F1772" s="111">
        <f>+VLOOKUP(C1772,'Selectable Table'!O:P,2,0)</f>
        <v>40700</v>
      </c>
      <c r="G1772" s="111" t="str">
        <f>+VLOOKUP(F1772,'Selectable Table'!P:Q,2,0)</f>
        <v>Revenues - Third Parties</v>
      </c>
      <c r="I1772" t="s">
        <v>118</v>
      </c>
      <c r="J1772" s="111">
        <v>2026</v>
      </c>
      <c r="K1772" s="111">
        <v>7</v>
      </c>
      <c r="L1772" s="111" t="s">
        <v>94</v>
      </c>
      <c r="M1772">
        <v>81</v>
      </c>
      <c r="N1772">
        <v>1</v>
      </c>
      <c r="O1772">
        <v>81</v>
      </c>
      <c r="P1772" t="s">
        <v>831</v>
      </c>
      <c r="Q1772" s="111">
        <f>+VLOOKUP(I1772,'Selectable Table'!AB:AC,2,0)</f>
        <v>0</v>
      </c>
    </row>
    <row r="1773" spans="1:17" x14ac:dyDescent="0.25">
      <c r="A1773" s="111" t="str">
        <f>+VLOOKUP(C1773,'Selectable Table'!D:EB,2,0)</f>
        <v>MERCK</v>
      </c>
      <c r="B1773" t="s">
        <v>694</v>
      </c>
      <c r="C1773" t="s">
        <v>133</v>
      </c>
      <c r="D1773" t="s">
        <v>832</v>
      </c>
      <c r="E1773" t="s">
        <v>104</v>
      </c>
      <c r="F1773" s="111">
        <f>+VLOOKUP(C1773,'Selectable Table'!O:P,2,0)</f>
        <v>40700</v>
      </c>
      <c r="G1773" s="111" t="str">
        <f>+VLOOKUP(F1773,'Selectable Table'!P:Q,2,0)</f>
        <v>Revenues - Third Parties</v>
      </c>
      <c r="I1773" t="s">
        <v>120</v>
      </c>
      <c r="J1773" s="111">
        <v>2026</v>
      </c>
      <c r="K1773" s="111">
        <v>7</v>
      </c>
      <c r="L1773" s="111" t="s">
        <v>94</v>
      </c>
      <c r="M1773">
        <v>135</v>
      </c>
      <c r="N1773">
        <v>1</v>
      </c>
      <c r="O1773">
        <v>135</v>
      </c>
      <c r="P1773" t="s">
        <v>831</v>
      </c>
      <c r="Q1773" s="111">
        <f>+VLOOKUP(I1773,'Selectable Table'!AB:AC,2,0)</f>
        <v>0</v>
      </c>
    </row>
    <row r="1774" spans="1:17" x14ac:dyDescent="0.25">
      <c r="A1774" s="111" t="str">
        <f>+VLOOKUP(C1774,'Selectable Table'!D:EB,2,0)</f>
        <v>MERCK</v>
      </c>
      <c r="B1774" t="s">
        <v>694</v>
      </c>
      <c r="C1774" t="s">
        <v>133</v>
      </c>
      <c r="D1774" t="s">
        <v>832</v>
      </c>
      <c r="E1774" t="s">
        <v>105</v>
      </c>
      <c r="F1774" s="111">
        <f>+VLOOKUP(C1774,'Selectable Table'!O:P,2,0)</f>
        <v>40700</v>
      </c>
      <c r="G1774" s="111" t="str">
        <f>+VLOOKUP(F1774,'Selectable Table'!P:Q,2,0)</f>
        <v>Revenues - Third Parties</v>
      </c>
      <c r="I1774" t="s">
        <v>111</v>
      </c>
      <c r="J1774" s="111">
        <v>2026</v>
      </c>
      <c r="K1774" s="111">
        <v>7</v>
      </c>
      <c r="L1774" s="111" t="s">
        <v>94</v>
      </c>
      <c r="M1774">
        <v>116</v>
      </c>
      <c r="N1774">
        <v>1</v>
      </c>
      <c r="O1774">
        <v>116</v>
      </c>
      <c r="P1774" t="s">
        <v>831</v>
      </c>
      <c r="Q1774" s="111">
        <f>+VLOOKUP(I1774,'Selectable Table'!AB:AC,2,0)</f>
        <v>0</v>
      </c>
    </row>
    <row r="1775" spans="1:17" x14ac:dyDescent="0.25">
      <c r="A1775" s="111" t="str">
        <f>+VLOOKUP(C1775,'Selectable Table'!D:EB,2,0)</f>
        <v>MERCK</v>
      </c>
      <c r="B1775" t="s">
        <v>887</v>
      </c>
      <c r="C1775" t="s">
        <v>133</v>
      </c>
      <c r="D1775" t="s">
        <v>832</v>
      </c>
      <c r="E1775" t="s">
        <v>105</v>
      </c>
      <c r="F1775" s="111">
        <f>+VLOOKUP(C1775,'Selectable Table'!O:P,2,0)</f>
        <v>40700</v>
      </c>
      <c r="G1775" s="111" t="str">
        <f>+VLOOKUP(F1775,'Selectable Table'!P:Q,2,0)</f>
        <v>Revenues - Third Parties</v>
      </c>
      <c r="I1775" t="s">
        <v>121</v>
      </c>
      <c r="J1775" s="111">
        <v>2026</v>
      </c>
      <c r="K1775" s="111">
        <v>7</v>
      </c>
      <c r="L1775" s="111" t="s">
        <v>94</v>
      </c>
      <c r="M1775">
        <v>116</v>
      </c>
      <c r="N1775">
        <v>1</v>
      </c>
      <c r="O1775">
        <v>116</v>
      </c>
      <c r="P1775" t="s">
        <v>831</v>
      </c>
      <c r="Q1775" s="111">
        <f>+VLOOKUP(I1775,'Selectable Table'!AB:AC,2,0)</f>
        <v>0</v>
      </c>
    </row>
    <row r="1776" spans="1:17" x14ac:dyDescent="0.25">
      <c r="A1776" s="111" t="str">
        <f>+VLOOKUP(C1776,'Selectable Table'!D:EB,2,0)</f>
        <v>MERCK</v>
      </c>
      <c r="B1776" t="s">
        <v>181</v>
      </c>
      <c r="C1776" t="s">
        <v>133</v>
      </c>
      <c r="D1776" t="s">
        <v>832</v>
      </c>
      <c r="E1776" t="s">
        <v>105</v>
      </c>
      <c r="F1776" s="111">
        <f>+VLOOKUP(C1776,'Selectable Table'!O:P,2,0)</f>
        <v>40700</v>
      </c>
      <c r="G1776" s="111" t="str">
        <f>+VLOOKUP(F1776,'Selectable Table'!P:Q,2,0)</f>
        <v>Revenues - Third Parties</v>
      </c>
      <c r="I1776" t="s">
        <v>121</v>
      </c>
      <c r="J1776" s="111">
        <v>2026</v>
      </c>
      <c r="K1776" s="111">
        <v>7</v>
      </c>
      <c r="L1776" s="111" t="s">
        <v>94</v>
      </c>
      <c r="M1776">
        <v>116</v>
      </c>
      <c r="N1776">
        <v>1</v>
      </c>
      <c r="O1776">
        <v>116</v>
      </c>
      <c r="P1776" t="s">
        <v>831</v>
      </c>
      <c r="Q1776" s="111">
        <f>+VLOOKUP(I1776,'Selectable Table'!AB:AC,2,0)</f>
        <v>0</v>
      </c>
    </row>
    <row r="1777" spans="1:17" x14ac:dyDescent="0.25">
      <c r="A1777" s="111" t="str">
        <f>+VLOOKUP(C1777,'Selectable Table'!D:EB,2,0)</f>
        <v>MERCK</v>
      </c>
      <c r="B1777" t="s">
        <v>181</v>
      </c>
      <c r="C1777" t="s">
        <v>133</v>
      </c>
      <c r="D1777" t="s">
        <v>832</v>
      </c>
      <c r="E1777" t="s">
        <v>102</v>
      </c>
      <c r="F1777" s="111">
        <f>+VLOOKUP(C1777,'Selectable Table'!O:P,2,0)</f>
        <v>40700</v>
      </c>
      <c r="G1777" s="111" t="str">
        <f>+VLOOKUP(F1777,'Selectable Table'!P:Q,2,0)</f>
        <v>Revenues - Third Parties</v>
      </c>
      <c r="I1777" t="s">
        <v>125</v>
      </c>
      <c r="J1777" s="111">
        <v>2026</v>
      </c>
      <c r="K1777" s="111">
        <v>7</v>
      </c>
      <c r="L1777" s="111" t="s">
        <v>94</v>
      </c>
      <c r="M1777">
        <v>916</v>
      </c>
      <c r="N1777">
        <v>1</v>
      </c>
      <c r="O1777">
        <v>916</v>
      </c>
      <c r="P1777" t="s">
        <v>831</v>
      </c>
      <c r="Q1777" s="111">
        <f>+VLOOKUP(I1777,'Selectable Table'!AB:AC,2,0)</f>
        <v>1</v>
      </c>
    </row>
    <row r="1778" spans="1:17" x14ac:dyDescent="0.25">
      <c r="A1778" s="111" t="str">
        <f>+VLOOKUP(C1778,'Selectable Table'!D:EB,2,0)</f>
        <v>MERCK</v>
      </c>
      <c r="B1778" t="s">
        <v>181</v>
      </c>
      <c r="C1778" t="s">
        <v>133</v>
      </c>
      <c r="D1778" t="s">
        <v>832</v>
      </c>
      <c r="E1778" t="s">
        <v>104</v>
      </c>
      <c r="F1778" s="111">
        <f>+VLOOKUP(C1778,'Selectable Table'!O:P,2,0)</f>
        <v>40700</v>
      </c>
      <c r="G1778" s="111" t="str">
        <f>+VLOOKUP(F1778,'Selectable Table'!P:Q,2,0)</f>
        <v>Revenues - Third Parties</v>
      </c>
      <c r="I1778" t="s">
        <v>118</v>
      </c>
      <c r="J1778" s="111">
        <v>2026</v>
      </c>
      <c r="K1778" s="111">
        <v>7</v>
      </c>
      <c r="L1778" s="111" t="s">
        <v>94</v>
      </c>
      <c r="M1778">
        <v>162</v>
      </c>
      <c r="N1778">
        <v>1</v>
      </c>
      <c r="O1778">
        <v>162</v>
      </c>
      <c r="P1778" t="s">
        <v>831</v>
      </c>
      <c r="Q1778" s="111">
        <f>+VLOOKUP(I1778,'Selectable Table'!AB:AC,2,0)</f>
        <v>0</v>
      </c>
    </row>
    <row r="1779" spans="1:17" x14ac:dyDescent="0.25">
      <c r="A1779" s="111" t="str">
        <f>+VLOOKUP(C1779,'Selectable Table'!D:EB,2,0)</f>
        <v>MERCK</v>
      </c>
      <c r="B1779" t="s">
        <v>181</v>
      </c>
      <c r="C1779" t="s">
        <v>133</v>
      </c>
      <c r="D1779" t="s">
        <v>832</v>
      </c>
      <c r="E1779" t="s">
        <v>104</v>
      </c>
      <c r="F1779" s="111">
        <f>+VLOOKUP(C1779,'Selectable Table'!O:P,2,0)</f>
        <v>40700</v>
      </c>
      <c r="G1779" s="111" t="str">
        <f>+VLOOKUP(F1779,'Selectable Table'!P:Q,2,0)</f>
        <v>Revenues - Third Parties</v>
      </c>
      <c r="I1779" t="s">
        <v>120</v>
      </c>
      <c r="J1779" s="111">
        <v>2026</v>
      </c>
      <c r="K1779" s="111">
        <v>7</v>
      </c>
      <c r="L1779" s="111" t="s">
        <v>94</v>
      </c>
      <c r="M1779">
        <v>270</v>
      </c>
      <c r="N1779">
        <v>1</v>
      </c>
      <c r="O1779">
        <v>270</v>
      </c>
      <c r="P1779" t="s">
        <v>831</v>
      </c>
      <c r="Q1779" s="111">
        <f>+VLOOKUP(I1779,'Selectable Table'!AB:AC,2,0)</f>
        <v>0</v>
      </c>
    </row>
    <row r="1780" spans="1:17" x14ac:dyDescent="0.25">
      <c r="A1780" s="111" t="str">
        <f>+VLOOKUP(C1780,'Selectable Table'!D:EB,2,0)</f>
        <v>MERCK</v>
      </c>
      <c r="B1780" t="s">
        <v>181</v>
      </c>
      <c r="C1780" t="s">
        <v>133</v>
      </c>
      <c r="D1780" t="s">
        <v>832</v>
      </c>
      <c r="E1780" t="s">
        <v>105</v>
      </c>
      <c r="F1780" s="111">
        <f>+VLOOKUP(C1780,'Selectable Table'!O:P,2,0)</f>
        <v>40700</v>
      </c>
      <c r="G1780" s="111" t="str">
        <f>+VLOOKUP(F1780,'Selectable Table'!P:Q,2,0)</f>
        <v>Revenues - Third Parties</v>
      </c>
      <c r="I1780" t="s">
        <v>111</v>
      </c>
      <c r="J1780" s="111">
        <v>2026</v>
      </c>
      <c r="K1780" s="111">
        <v>7</v>
      </c>
      <c r="L1780" s="111" t="s">
        <v>94</v>
      </c>
      <c r="M1780">
        <v>232</v>
      </c>
      <c r="N1780">
        <v>1</v>
      </c>
      <c r="O1780">
        <v>232</v>
      </c>
      <c r="P1780" t="s">
        <v>831</v>
      </c>
      <c r="Q1780" s="111">
        <f>+VLOOKUP(I1780,'Selectable Table'!AB:AC,2,0)</f>
        <v>0</v>
      </c>
    </row>
    <row r="1781" spans="1:17" x14ac:dyDescent="0.25">
      <c r="A1781" s="111" t="str">
        <f>+VLOOKUP(C1781,'Selectable Table'!D:EB,2,0)</f>
        <v>MERCK</v>
      </c>
      <c r="B1781" t="s">
        <v>183</v>
      </c>
      <c r="C1781" t="s">
        <v>133</v>
      </c>
      <c r="D1781" t="s">
        <v>832</v>
      </c>
      <c r="E1781" t="s">
        <v>105</v>
      </c>
      <c r="F1781" s="111">
        <f>+VLOOKUP(C1781,'Selectable Table'!O:P,2,0)</f>
        <v>40700</v>
      </c>
      <c r="G1781" s="111" t="str">
        <f>+VLOOKUP(F1781,'Selectable Table'!P:Q,2,0)</f>
        <v>Revenues - Third Parties</v>
      </c>
      <c r="I1781" t="s">
        <v>121</v>
      </c>
      <c r="J1781" s="111">
        <v>2026</v>
      </c>
      <c r="K1781" s="111">
        <v>7</v>
      </c>
      <c r="L1781" s="111" t="s">
        <v>94</v>
      </c>
      <c r="M1781">
        <v>116</v>
      </c>
      <c r="N1781">
        <v>1</v>
      </c>
      <c r="O1781">
        <v>116</v>
      </c>
      <c r="P1781" t="s">
        <v>831</v>
      </c>
      <c r="Q1781" s="111">
        <f>+VLOOKUP(I1781,'Selectable Table'!AB:AC,2,0)</f>
        <v>0</v>
      </c>
    </row>
    <row r="1782" spans="1:17" x14ac:dyDescent="0.25">
      <c r="A1782" s="111" t="str">
        <f>+VLOOKUP(C1782,'Selectable Table'!D:EB,2,0)</f>
        <v>MERCK</v>
      </c>
      <c r="B1782" t="s">
        <v>183</v>
      </c>
      <c r="C1782" t="s">
        <v>133</v>
      </c>
      <c r="D1782" t="s">
        <v>832</v>
      </c>
      <c r="E1782" t="s">
        <v>102</v>
      </c>
      <c r="F1782" s="111">
        <f>+VLOOKUP(C1782,'Selectable Table'!O:P,2,0)</f>
        <v>40700</v>
      </c>
      <c r="G1782" s="111" t="str">
        <f>+VLOOKUP(F1782,'Selectable Table'!P:Q,2,0)</f>
        <v>Revenues - Third Parties</v>
      </c>
      <c r="I1782" t="s">
        <v>125</v>
      </c>
      <c r="J1782" s="111">
        <v>2026</v>
      </c>
      <c r="K1782" s="111">
        <v>7</v>
      </c>
      <c r="L1782" s="111" t="s">
        <v>94</v>
      </c>
      <c r="M1782">
        <v>307</v>
      </c>
      <c r="N1782">
        <v>1</v>
      </c>
      <c r="O1782">
        <v>307</v>
      </c>
      <c r="P1782" t="s">
        <v>831</v>
      </c>
      <c r="Q1782" s="111">
        <f>+VLOOKUP(I1782,'Selectable Table'!AB:AC,2,0)</f>
        <v>1</v>
      </c>
    </row>
    <row r="1783" spans="1:17" x14ac:dyDescent="0.25">
      <c r="A1783" s="111" t="str">
        <f>+VLOOKUP(C1783,'Selectable Table'!D:EB,2,0)</f>
        <v>MERCK</v>
      </c>
      <c r="B1783" t="s">
        <v>183</v>
      </c>
      <c r="C1783" t="s">
        <v>133</v>
      </c>
      <c r="D1783" t="s">
        <v>832</v>
      </c>
      <c r="E1783" t="s">
        <v>104</v>
      </c>
      <c r="F1783" s="111">
        <f>+VLOOKUP(C1783,'Selectable Table'!O:P,2,0)</f>
        <v>40700</v>
      </c>
      <c r="G1783" s="111" t="str">
        <f>+VLOOKUP(F1783,'Selectable Table'!P:Q,2,0)</f>
        <v>Revenues - Third Parties</v>
      </c>
      <c r="I1783" t="s">
        <v>118</v>
      </c>
      <c r="J1783" s="111">
        <v>2026</v>
      </c>
      <c r="K1783" s="111">
        <v>7</v>
      </c>
      <c r="L1783" s="111" t="s">
        <v>94</v>
      </c>
      <c r="M1783">
        <v>81</v>
      </c>
      <c r="N1783">
        <v>1</v>
      </c>
      <c r="O1783">
        <v>81</v>
      </c>
      <c r="P1783" t="s">
        <v>831</v>
      </c>
      <c r="Q1783" s="111">
        <f>+VLOOKUP(I1783,'Selectable Table'!AB:AC,2,0)</f>
        <v>0</v>
      </c>
    </row>
    <row r="1784" spans="1:17" x14ac:dyDescent="0.25">
      <c r="A1784" s="111" t="str">
        <f>+VLOOKUP(C1784,'Selectable Table'!D:EB,2,0)</f>
        <v>MERCK</v>
      </c>
      <c r="B1784" t="s">
        <v>183</v>
      </c>
      <c r="C1784" t="s">
        <v>133</v>
      </c>
      <c r="D1784" t="s">
        <v>832</v>
      </c>
      <c r="E1784" t="s">
        <v>104</v>
      </c>
      <c r="F1784" s="111">
        <f>+VLOOKUP(C1784,'Selectable Table'!O:P,2,0)</f>
        <v>40700</v>
      </c>
      <c r="G1784" s="111" t="str">
        <f>+VLOOKUP(F1784,'Selectable Table'!P:Q,2,0)</f>
        <v>Revenues - Third Parties</v>
      </c>
      <c r="I1784" t="s">
        <v>120</v>
      </c>
      <c r="J1784" s="111">
        <v>2026</v>
      </c>
      <c r="K1784" s="111">
        <v>7</v>
      </c>
      <c r="L1784" s="111" t="s">
        <v>94</v>
      </c>
      <c r="M1784">
        <v>135</v>
      </c>
      <c r="N1784">
        <v>1</v>
      </c>
      <c r="O1784">
        <v>135</v>
      </c>
      <c r="P1784" t="s">
        <v>831</v>
      </c>
      <c r="Q1784" s="111">
        <f>+VLOOKUP(I1784,'Selectable Table'!AB:AC,2,0)</f>
        <v>0</v>
      </c>
    </row>
    <row r="1785" spans="1:17" x14ac:dyDescent="0.25">
      <c r="A1785" s="111" t="str">
        <f>+VLOOKUP(C1785,'Selectable Table'!D:EB,2,0)</f>
        <v>MERCK</v>
      </c>
      <c r="B1785" t="s">
        <v>183</v>
      </c>
      <c r="C1785" t="s">
        <v>133</v>
      </c>
      <c r="D1785" t="s">
        <v>832</v>
      </c>
      <c r="E1785" t="s">
        <v>105</v>
      </c>
      <c r="F1785" s="111">
        <f>+VLOOKUP(C1785,'Selectable Table'!O:P,2,0)</f>
        <v>40700</v>
      </c>
      <c r="G1785" s="111" t="str">
        <f>+VLOOKUP(F1785,'Selectable Table'!P:Q,2,0)</f>
        <v>Revenues - Third Parties</v>
      </c>
      <c r="I1785" t="s">
        <v>111</v>
      </c>
      <c r="J1785" s="111">
        <v>2026</v>
      </c>
      <c r="K1785" s="111">
        <v>7</v>
      </c>
      <c r="L1785" s="111" t="s">
        <v>94</v>
      </c>
      <c r="M1785">
        <v>232</v>
      </c>
      <c r="N1785">
        <v>1</v>
      </c>
      <c r="O1785">
        <v>232</v>
      </c>
      <c r="P1785" t="s">
        <v>831</v>
      </c>
      <c r="Q1785" s="111">
        <f>+VLOOKUP(I1785,'Selectable Table'!AB:AC,2,0)</f>
        <v>0</v>
      </c>
    </row>
    <row r="1786" spans="1:17" x14ac:dyDescent="0.25">
      <c r="A1786" s="111" t="str">
        <f>+VLOOKUP(C1786,'Selectable Table'!D:EB,2,0)</f>
        <v>MERCK</v>
      </c>
      <c r="B1786" t="s">
        <v>697</v>
      </c>
      <c r="C1786" t="s">
        <v>133</v>
      </c>
      <c r="D1786" t="s">
        <v>832</v>
      </c>
      <c r="E1786" t="s">
        <v>102</v>
      </c>
      <c r="F1786" s="111">
        <f>+VLOOKUP(C1786,'Selectable Table'!O:P,2,0)</f>
        <v>40700</v>
      </c>
      <c r="G1786" s="111" t="str">
        <f>+VLOOKUP(F1786,'Selectable Table'!P:Q,2,0)</f>
        <v>Revenues - Third Parties</v>
      </c>
      <c r="I1786" t="s">
        <v>125</v>
      </c>
      <c r="J1786" s="111">
        <v>2026</v>
      </c>
      <c r="K1786" s="111">
        <v>7</v>
      </c>
      <c r="L1786" s="111" t="s">
        <v>94</v>
      </c>
      <c r="M1786">
        <v>326</v>
      </c>
      <c r="N1786">
        <v>1</v>
      </c>
      <c r="O1786">
        <v>326</v>
      </c>
      <c r="P1786" t="s">
        <v>831</v>
      </c>
      <c r="Q1786" s="111">
        <f>+VLOOKUP(I1786,'Selectable Table'!AB:AC,2,0)</f>
        <v>1</v>
      </c>
    </row>
    <row r="1787" spans="1:17" x14ac:dyDescent="0.25">
      <c r="A1787" s="111" t="str">
        <f>+VLOOKUP(C1787,'Selectable Table'!D:EB,2,0)</f>
        <v>MERCK</v>
      </c>
      <c r="B1787" t="s">
        <v>697</v>
      </c>
      <c r="C1787" t="s">
        <v>133</v>
      </c>
      <c r="D1787" t="s">
        <v>832</v>
      </c>
      <c r="E1787" t="s">
        <v>104</v>
      </c>
      <c r="F1787" s="111">
        <f>+VLOOKUP(C1787,'Selectable Table'!O:P,2,0)</f>
        <v>40700</v>
      </c>
      <c r="G1787" s="111" t="str">
        <f>+VLOOKUP(F1787,'Selectable Table'!P:Q,2,0)</f>
        <v>Revenues - Third Parties</v>
      </c>
      <c r="I1787" t="s">
        <v>118</v>
      </c>
      <c r="J1787" s="111">
        <v>2026</v>
      </c>
      <c r="K1787" s="111">
        <v>7</v>
      </c>
      <c r="L1787" s="111" t="s">
        <v>94</v>
      </c>
      <c r="M1787">
        <v>81</v>
      </c>
      <c r="N1787">
        <v>1</v>
      </c>
      <c r="O1787">
        <v>81</v>
      </c>
      <c r="P1787" t="s">
        <v>831</v>
      </c>
      <c r="Q1787" s="111">
        <f>+VLOOKUP(I1787,'Selectable Table'!AB:AC,2,0)</f>
        <v>0</v>
      </c>
    </row>
    <row r="1788" spans="1:17" x14ac:dyDescent="0.25">
      <c r="A1788" s="111" t="str">
        <f>+VLOOKUP(C1788,'Selectable Table'!D:EB,2,0)</f>
        <v>MERCK</v>
      </c>
      <c r="B1788" t="s">
        <v>697</v>
      </c>
      <c r="C1788" t="s">
        <v>133</v>
      </c>
      <c r="D1788" t="s">
        <v>832</v>
      </c>
      <c r="E1788" t="s">
        <v>104</v>
      </c>
      <c r="F1788" s="111">
        <f>+VLOOKUP(C1788,'Selectable Table'!O:P,2,0)</f>
        <v>40700</v>
      </c>
      <c r="G1788" s="111" t="str">
        <f>+VLOOKUP(F1788,'Selectable Table'!P:Q,2,0)</f>
        <v>Revenues - Third Parties</v>
      </c>
      <c r="I1788" t="s">
        <v>120</v>
      </c>
      <c r="J1788" s="111">
        <v>2026</v>
      </c>
      <c r="K1788" s="111">
        <v>7</v>
      </c>
      <c r="L1788" s="111" t="s">
        <v>94</v>
      </c>
      <c r="M1788">
        <v>135</v>
      </c>
      <c r="N1788">
        <v>1</v>
      </c>
      <c r="O1788">
        <v>135</v>
      </c>
      <c r="P1788" t="s">
        <v>831</v>
      </c>
      <c r="Q1788" s="111">
        <f>+VLOOKUP(I1788,'Selectable Table'!AB:AC,2,0)</f>
        <v>0</v>
      </c>
    </row>
    <row r="1789" spans="1:17" x14ac:dyDescent="0.25">
      <c r="A1789" s="111" t="str">
        <f>+VLOOKUP(C1789,'Selectable Table'!D:EB,2,0)</f>
        <v>MERCK</v>
      </c>
      <c r="B1789" t="s">
        <v>697</v>
      </c>
      <c r="C1789" t="s">
        <v>133</v>
      </c>
      <c r="D1789" t="s">
        <v>832</v>
      </c>
      <c r="E1789" t="s">
        <v>105</v>
      </c>
      <c r="F1789" s="111">
        <f>+VLOOKUP(C1789,'Selectable Table'!O:P,2,0)</f>
        <v>40700</v>
      </c>
      <c r="G1789" s="111" t="str">
        <f>+VLOOKUP(F1789,'Selectable Table'!P:Q,2,0)</f>
        <v>Revenues - Third Parties</v>
      </c>
      <c r="I1789" t="s">
        <v>111</v>
      </c>
      <c r="J1789" s="111">
        <v>2026</v>
      </c>
      <c r="K1789" s="111">
        <v>7</v>
      </c>
      <c r="L1789" s="111" t="s">
        <v>94</v>
      </c>
      <c r="M1789">
        <v>116</v>
      </c>
      <c r="N1789">
        <v>1</v>
      </c>
      <c r="O1789">
        <v>116</v>
      </c>
      <c r="P1789" t="s">
        <v>831</v>
      </c>
      <c r="Q1789" s="111">
        <f>+VLOOKUP(I1789,'Selectable Table'!AB:AC,2,0)</f>
        <v>0</v>
      </c>
    </row>
    <row r="1790" spans="1:17" x14ac:dyDescent="0.25">
      <c r="A1790" s="111" t="str">
        <f>+VLOOKUP(C1790,'Selectable Table'!D:EB,2,0)</f>
        <v>MERCK</v>
      </c>
      <c r="B1790" t="s">
        <v>185</v>
      </c>
      <c r="C1790" t="s">
        <v>133</v>
      </c>
      <c r="D1790" t="s">
        <v>832</v>
      </c>
      <c r="E1790" t="s">
        <v>105</v>
      </c>
      <c r="F1790" s="111">
        <f>+VLOOKUP(C1790,'Selectable Table'!O:P,2,0)</f>
        <v>40700</v>
      </c>
      <c r="G1790" s="111" t="str">
        <f>+VLOOKUP(F1790,'Selectable Table'!P:Q,2,0)</f>
        <v>Revenues - Third Parties</v>
      </c>
      <c r="I1790" t="s">
        <v>109</v>
      </c>
      <c r="J1790" s="111">
        <v>2026</v>
      </c>
      <c r="K1790" s="111">
        <v>7</v>
      </c>
      <c r="L1790" s="111" t="s">
        <v>94</v>
      </c>
      <c r="M1790">
        <v>96</v>
      </c>
      <c r="N1790">
        <v>1</v>
      </c>
      <c r="O1790">
        <v>96</v>
      </c>
      <c r="P1790" t="s">
        <v>831</v>
      </c>
      <c r="Q1790" s="111">
        <f>+VLOOKUP(I1790,'Selectable Table'!AB:AC,2,0)</f>
        <v>0</v>
      </c>
    </row>
    <row r="1791" spans="1:17" x14ac:dyDescent="0.25">
      <c r="A1791" s="111" t="str">
        <f>+VLOOKUP(C1791,'Selectable Table'!D:EB,2,0)</f>
        <v>MERCK</v>
      </c>
      <c r="B1791" t="s">
        <v>185</v>
      </c>
      <c r="C1791" t="s">
        <v>133</v>
      </c>
      <c r="D1791" t="s">
        <v>832</v>
      </c>
      <c r="E1791" t="s">
        <v>105</v>
      </c>
      <c r="F1791" s="111">
        <f>+VLOOKUP(C1791,'Selectable Table'!O:P,2,0)</f>
        <v>40700</v>
      </c>
      <c r="G1791" s="111" t="str">
        <f>+VLOOKUP(F1791,'Selectable Table'!P:Q,2,0)</f>
        <v>Revenues - Third Parties</v>
      </c>
      <c r="I1791" t="s">
        <v>121</v>
      </c>
      <c r="J1791" s="111">
        <v>2026</v>
      </c>
      <c r="K1791" s="111">
        <v>7</v>
      </c>
      <c r="L1791" s="111" t="s">
        <v>94</v>
      </c>
      <c r="M1791">
        <v>116</v>
      </c>
      <c r="N1791">
        <v>1</v>
      </c>
      <c r="O1791">
        <v>116</v>
      </c>
      <c r="P1791" t="s">
        <v>831</v>
      </c>
      <c r="Q1791" s="111">
        <f>+VLOOKUP(I1791,'Selectable Table'!AB:AC,2,0)</f>
        <v>0</v>
      </c>
    </row>
    <row r="1792" spans="1:17" x14ac:dyDescent="0.25">
      <c r="A1792" s="111" t="str">
        <f>+VLOOKUP(C1792,'Selectable Table'!D:EB,2,0)</f>
        <v>MERCK</v>
      </c>
      <c r="B1792" t="s">
        <v>185</v>
      </c>
      <c r="C1792" t="s">
        <v>133</v>
      </c>
      <c r="D1792" t="s">
        <v>832</v>
      </c>
      <c r="E1792" t="s">
        <v>102</v>
      </c>
      <c r="F1792" s="111">
        <f>+VLOOKUP(C1792,'Selectable Table'!O:P,2,0)</f>
        <v>40700</v>
      </c>
      <c r="G1792" s="111" t="str">
        <f>+VLOOKUP(F1792,'Selectable Table'!P:Q,2,0)</f>
        <v>Revenues - Third Parties</v>
      </c>
      <c r="I1792" t="s">
        <v>125</v>
      </c>
      <c r="J1792" s="111">
        <v>2026</v>
      </c>
      <c r="K1792" s="111">
        <v>7</v>
      </c>
      <c r="L1792" s="111" t="s">
        <v>94</v>
      </c>
      <c r="M1792">
        <v>307</v>
      </c>
      <c r="N1792">
        <v>1</v>
      </c>
      <c r="O1792">
        <v>307</v>
      </c>
      <c r="P1792" t="s">
        <v>831</v>
      </c>
      <c r="Q1792" s="111">
        <f>+VLOOKUP(I1792,'Selectable Table'!AB:AC,2,0)</f>
        <v>1</v>
      </c>
    </row>
    <row r="1793" spans="1:17" x14ac:dyDescent="0.25">
      <c r="A1793" s="111" t="str">
        <f>+VLOOKUP(C1793,'Selectable Table'!D:EB,2,0)</f>
        <v>MERCK</v>
      </c>
      <c r="B1793" t="s">
        <v>185</v>
      </c>
      <c r="C1793" t="s">
        <v>133</v>
      </c>
      <c r="D1793" t="s">
        <v>832</v>
      </c>
      <c r="E1793" t="s">
        <v>104</v>
      </c>
      <c r="F1793" s="111">
        <f>+VLOOKUP(C1793,'Selectable Table'!O:P,2,0)</f>
        <v>40700</v>
      </c>
      <c r="G1793" s="111" t="str">
        <f>+VLOOKUP(F1793,'Selectable Table'!P:Q,2,0)</f>
        <v>Revenues - Third Parties</v>
      </c>
      <c r="I1793" t="s">
        <v>118</v>
      </c>
      <c r="J1793" s="111">
        <v>2026</v>
      </c>
      <c r="K1793" s="111">
        <v>7</v>
      </c>
      <c r="L1793" s="111" t="s">
        <v>94</v>
      </c>
      <c r="M1793">
        <v>162</v>
      </c>
      <c r="N1793">
        <v>1</v>
      </c>
      <c r="O1793">
        <v>162</v>
      </c>
      <c r="P1793" t="s">
        <v>831</v>
      </c>
      <c r="Q1793" s="111">
        <f>+VLOOKUP(I1793,'Selectable Table'!AB:AC,2,0)</f>
        <v>0</v>
      </c>
    </row>
    <row r="1794" spans="1:17" x14ac:dyDescent="0.25">
      <c r="A1794" s="111" t="str">
        <f>+VLOOKUP(C1794,'Selectable Table'!D:EB,2,0)</f>
        <v>MERCK</v>
      </c>
      <c r="B1794" t="s">
        <v>185</v>
      </c>
      <c r="C1794" t="s">
        <v>133</v>
      </c>
      <c r="D1794" t="s">
        <v>832</v>
      </c>
      <c r="E1794" t="s">
        <v>104</v>
      </c>
      <c r="F1794" s="111">
        <f>+VLOOKUP(C1794,'Selectable Table'!O:P,2,0)</f>
        <v>40700</v>
      </c>
      <c r="G1794" s="111" t="str">
        <f>+VLOOKUP(F1794,'Selectable Table'!P:Q,2,0)</f>
        <v>Revenues - Third Parties</v>
      </c>
      <c r="I1794" t="s">
        <v>120</v>
      </c>
      <c r="J1794" s="111">
        <v>2026</v>
      </c>
      <c r="K1794" s="111">
        <v>7</v>
      </c>
      <c r="L1794" s="111" t="s">
        <v>94</v>
      </c>
      <c r="M1794">
        <v>270</v>
      </c>
      <c r="N1794">
        <v>1</v>
      </c>
      <c r="O1794">
        <v>270</v>
      </c>
      <c r="P1794" t="s">
        <v>831</v>
      </c>
      <c r="Q1794" s="111">
        <f>+VLOOKUP(I1794,'Selectable Table'!AB:AC,2,0)</f>
        <v>0</v>
      </c>
    </row>
    <row r="1795" spans="1:17" x14ac:dyDescent="0.25">
      <c r="A1795" s="111" t="str">
        <f>+VLOOKUP(C1795,'Selectable Table'!D:EB,2,0)</f>
        <v>MERCK</v>
      </c>
      <c r="B1795" t="s">
        <v>185</v>
      </c>
      <c r="C1795" t="s">
        <v>133</v>
      </c>
      <c r="D1795" t="s">
        <v>832</v>
      </c>
      <c r="E1795" t="s">
        <v>105</v>
      </c>
      <c r="F1795" s="111">
        <f>+VLOOKUP(C1795,'Selectable Table'!O:P,2,0)</f>
        <v>40700</v>
      </c>
      <c r="G1795" s="111" t="str">
        <f>+VLOOKUP(F1795,'Selectable Table'!P:Q,2,0)</f>
        <v>Revenues - Third Parties</v>
      </c>
      <c r="I1795" t="s">
        <v>111</v>
      </c>
      <c r="J1795" s="111">
        <v>2026</v>
      </c>
      <c r="K1795" s="111">
        <v>7</v>
      </c>
      <c r="L1795" s="111" t="s">
        <v>94</v>
      </c>
      <c r="M1795">
        <v>232</v>
      </c>
      <c r="N1795">
        <v>1</v>
      </c>
      <c r="O1795">
        <v>232</v>
      </c>
      <c r="P1795" t="s">
        <v>831</v>
      </c>
      <c r="Q1795" s="111">
        <f>+VLOOKUP(I1795,'Selectable Table'!AB:AC,2,0)</f>
        <v>0</v>
      </c>
    </row>
    <row r="1796" spans="1:17" x14ac:dyDescent="0.25">
      <c r="A1796" s="111" t="str">
        <f>+VLOOKUP(C1796,'Selectable Table'!D:EB,2,0)</f>
        <v>MERCK</v>
      </c>
      <c r="B1796" t="s">
        <v>188</v>
      </c>
      <c r="C1796" t="s">
        <v>133</v>
      </c>
      <c r="D1796" t="s">
        <v>832</v>
      </c>
      <c r="E1796" t="s">
        <v>102</v>
      </c>
      <c r="F1796" s="111">
        <f>+VLOOKUP(C1796,'Selectable Table'!O:P,2,0)</f>
        <v>40700</v>
      </c>
      <c r="G1796" s="111" t="str">
        <f>+VLOOKUP(F1796,'Selectable Table'!P:Q,2,0)</f>
        <v>Revenues - Third Parties</v>
      </c>
      <c r="I1796" t="s">
        <v>186</v>
      </c>
      <c r="J1796" s="111">
        <v>2026</v>
      </c>
      <c r="K1796" s="111">
        <v>7</v>
      </c>
      <c r="L1796" s="111" t="s">
        <v>94</v>
      </c>
      <c r="M1796">
        <v>597</v>
      </c>
      <c r="N1796">
        <v>1</v>
      </c>
      <c r="O1796">
        <v>597</v>
      </c>
      <c r="P1796" t="s">
        <v>831</v>
      </c>
      <c r="Q1796" s="111">
        <f>+VLOOKUP(I1796,'Selectable Table'!AB:AC,2,0)</f>
        <v>1</v>
      </c>
    </row>
    <row r="1797" spans="1:17" x14ac:dyDescent="0.25">
      <c r="A1797" s="111" t="str">
        <f>+VLOOKUP(C1797,'Selectable Table'!D:EB,2,0)</f>
        <v>MERCK</v>
      </c>
      <c r="B1797" t="s">
        <v>188</v>
      </c>
      <c r="C1797" t="s">
        <v>133</v>
      </c>
      <c r="D1797" t="s">
        <v>832</v>
      </c>
      <c r="E1797" t="s">
        <v>93</v>
      </c>
      <c r="F1797" s="111">
        <f>+VLOOKUP(C1797,'Selectable Table'!O:P,2,0)</f>
        <v>40700</v>
      </c>
      <c r="G1797" s="111" t="str">
        <f>+VLOOKUP(F1797,'Selectable Table'!P:Q,2,0)</f>
        <v>Revenues - Third Parties</v>
      </c>
      <c r="I1797" t="s">
        <v>167</v>
      </c>
      <c r="J1797" s="111">
        <v>2026</v>
      </c>
      <c r="K1797" s="111">
        <v>7</v>
      </c>
      <c r="L1797" s="111" t="s">
        <v>94</v>
      </c>
      <c r="M1797">
        <v>126</v>
      </c>
      <c r="N1797">
        <v>1</v>
      </c>
      <c r="O1797">
        <v>126</v>
      </c>
      <c r="P1797" t="s">
        <v>831</v>
      </c>
      <c r="Q1797" s="111">
        <f>+VLOOKUP(I1797,'Selectable Table'!AB:AC,2,0)</f>
        <v>0</v>
      </c>
    </row>
    <row r="1798" spans="1:17" x14ac:dyDescent="0.25">
      <c r="A1798" s="111" t="str">
        <f>+VLOOKUP(C1798,'Selectable Table'!D:EB,2,0)</f>
        <v>MERCK</v>
      </c>
      <c r="B1798" t="s">
        <v>188</v>
      </c>
      <c r="C1798" t="s">
        <v>133</v>
      </c>
      <c r="D1798" t="s">
        <v>832</v>
      </c>
      <c r="E1798" t="s">
        <v>105</v>
      </c>
      <c r="F1798" s="111">
        <f>+VLOOKUP(C1798,'Selectable Table'!O:P,2,0)</f>
        <v>40700</v>
      </c>
      <c r="G1798" s="111" t="str">
        <f>+VLOOKUP(F1798,'Selectable Table'!P:Q,2,0)</f>
        <v>Revenues - Third Parties</v>
      </c>
      <c r="I1798" t="s">
        <v>121</v>
      </c>
      <c r="J1798" s="111">
        <v>2026</v>
      </c>
      <c r="K1798" s="111">
        <v>7</v>
      </c>
      <c r="L1798" s="111" t="s">
        <v>94</v>
      </c>
      <c r="M1798">
        <v>116</v>
      </c>
      <c r="N1798">
        <v>1</v>
      </c>
      <c r="O1798">
        <v>116</v>
      </c>
      <c r="P1798" t="s">
        <v>831</v>
      </c>
      <c r="Q1798" s="111">
        <f>+VLOOKUP(I1798,'Selectable Table'!AB:AC,2,0)</f>
        <v>0</v>
      </c>
    </row>
    <row r="1799" spans="1:17" x14ac:dyDescent="0.25">
      <c r="A1799" s="111" t="str">
        <f>+VLOOKUP(C1799,'Selectable Table'!D:EB,2,0)</f>
        <v>MERCK</v>
      </c>
      <c r="B1799" t="s">
        <v>188</v>
      </c>
      <c r="C1799" t="s">
        <v>133</v>
      </c>
      <c r="D1799" t="s">
        <v>832</v>
      </c>
      <c r="E1799" t="s">
        <v>104</v>
      </c>
      <c r="F1799" s="111">
        <f>+VLOOKUP(C1799,'Selectable Table'!O:P,2,0)</f>
        <v>40700</v>
      </c>
      <c r="G1799" s="111" t="str">
        <f>+VLOOKUP(F1799,'Selectable Table'!P:Q,2,0)</f>
        <v>Revenues - Third Parties</v>
      </c>
      <c r="I1799" t="s">
        <v>118</v>
      </c>
      <c r="J1799" s="111">
        <v>2026</v>
      </c>
      <c r="K1799" s="111">
        <v>7</v>
      </c>
      <c r="L1799" s="111" t="s">
        <v>94</v>
      </c>
      <c r="M1799">
        <v>406</v>
      </c>
      <c r="N1799">
        <v>1</v>
      </c>
      <c r="O1799">
        <v>406</v>
      </c>
      <c r="P1799" t="s">
        <v>831</v>
      </c>
      <c r="Q1799" s="111">
        <f>+VLOOKUP(I1799,'Selectable Table'!AB:AC,2,0)</f>
        <v>0</v>
      </c>
    </row>
    <row r="1800" spans="1:17" x14ac:dyDescent="0.25">
      <c r="A1800" s="111" t="str">
        <f>+VLOOKUP(C1800,'Selectable Table'!D:EB,2,0)</f>
        <v>MERCK</v>
      </c>
      <c r="B1800" t="s">
        <v>188</v>
      </c>
      <c r="C1800" t="s">
        <v>133</v>
      </c>
      <c r="D1800" t="s">
        <v>832</v>
      </c>
      <c r="E1800" t="s">
        <v>104</v>
      </c>
      <c r="F1800" s="111">
        <f>+VLOOKUP(C1800,'Selectable Table'!O:P,2,0)</f>
        <v>40700</v>
      </c>
      <c r="G1800" s="111" t="str">
        <f>+VLOOKUP(F1800,'Selectable Table'!P:Q,2,0)</f>
        <v>Revenues - Third Parties</v>
      </c>
      <c r="I1800" t="s">
        <v>120</v>
      </c>
      <c r="J1800" s="111">
        <v>2026</v>
      </c>
      <c r="K1800" s="111">
        <v>7</v>
      </c>
      <c r="L1800" s="111" t="s">
        <v>94</v>
      </c>
      <c r="M1800">
        <v>406</v>
      </c>
      <c r="N1800">
        <v>1</v>
      </c>
      <c r="O1800">
        <v>406</v>
      </c>
      <c r="P1800" t="s">
        <v>831</v>
      </c>
      <c r="Q1800" s="111">
        <f>+VLOOKUP(I1800,'Selectable Table'!AB:AC,2,0)</f>
        <v>0</v>
      </c>
    </row>
    <row r="1801" spans="1:17" x14ac:dyDescent="0.25">
      <c r="A1801" s="111" t="str">
        <f>+VLOOKUP(C1801,'Selectable Table'!D:EB,2,0)</f>
        <v>MERCK</v>
      </c>
      <c r="B1801" t="s">
        <v>188</v>
      </c>
      <c r="C1801" t="s">
        <v>133</v>
      </c>
      <c r="D1801" t="s">
        <v>832</v>
      </c>
      <c r="E1801" t="s">
        <v>105</v>
      </c>
      <c r="F1801" s="111">
        <f>+VLOOKUP(C1801,'Selectable Table'!O:P,2,0)</f>
        <v>40700</v>
      </c>
      <c r="G1801" s="111" t="str">
        <f>+VLOOKUP(F1801,'Selectable Table'!P:Q,2,0)</f>
        <v>Revenues - Third Parties</v>
      </c>
      <c r="I1801" t="s">
        <v>111</v>
      </c>
      <c r="J1801" s="111">
        <v>2026</v>
      </c>
      <c r="K1801" s="111">
        <v>7</v>
      </c>
      <c r="L1801" s="111" t="s">
        <v>94</v>
      </c>
      <c r="M1801">
        <v>232</v>
      </c>
      <c r="N1801">
        <v>1</v>
      </c>
      <c r="O1801">
        <v>232</v>
      </c>
      <c r="P1801" t="s">
        <v>831</v>
      </c>
      <c r="Q1801" s="111">
        <f>+VLOOKUP(I1801,'Selectable Table'!AB:AC,2,0)</f>
        <v>0</v>
      </c>
    </row>
    <row r="1802" spans="1:17" x14ac:dyDescent="0.25">
      <c r="A1802" s="111" t="str">
        <f>+VLOOKUP(C1802,'Selectable Table'!D:EB,2,0)</f>
        <v>MERCK</v>
      </c>
      <c r="B1802" t="s">
        <v>189</v>
      </c>
      <c r="C1802" t="s">
        <v>133</v>
      </c>
      <c r="D1802" t="s">
        <v>832</v>
      </c>
      <c r="E1802" t="s">
        <v>102</v>
      </c>
      <c r="F1802" s="111">
        <f>+VLOOKUP(C1802,'Selectable Table'!O:P,2,0)</f>
        <v>40700</v>
      </c>
      <c r="G1802" s="111" t="str">
        <f>+VLOOKUP(F1802,'Selectable Table'!P:Q,2,0)</f>
        <v>Revenues - Third Parties</v>
      </c>
      <c r="I1802" t="s">
        <v>125</v>
      </c>
      <c r="J1802" s="111">
        <v>2026</v>
      </c>
      <c r="K1802" s="111">
        <v>7</v>
      </c>
      <c r="L1802" s="111" t="s">
        <v>94</v>
      </c>
      <c r="M1802">
        <v>307</v>
      </c>
      <c r="N1802">
        <v>1</v>
      </c>
      <c r="O1802">
        <v>307</v>
      </c>
      <c r="P1802" t="s">
        <v>831</v>
      </c>
      <c r="Q1802" s="111">
        <f>+VLOOKUP(I1802,'Selectable Table'!AB:AC,2,0)</f>
        <v>1</v>
      </c>
    </row>
    <row r="1803" spans="1:17" x14ac:dyDescent="0.25">
      <c r="A1803" s="111" t="str">
        <f>+VLOOKUP(C1803,'Selectable Table'!D:EB,2,0)</f>
        <v>MERCK</v>
      </c>
      <c r="B1803" t="s">
        <v>189</v>
      </c>
      <c r="C1803" t="s">
        <v>133</v>
      </c>
      <c r="D1803" t="s">
        <v>832</v>
      </c>
      <c r="E1803" t="s">
        <v>105</v>
      </c>
      <c r="F1803" s="111">
        <f>+VLOOKUP(C1803,'Selectable Table'!O:P,2,0)</f>
        <v>40700</v>
      </c>
      <c r="G1803" s="111" t="str">
        <f>+VLOOKUP(F1803,'Selectable Table'!P:Q,2,0)</f>
        <v>Revenues - Third Parties</v>
      </c>
      <c r="I1803" t="s">
        <v>111</v>
      </c>
      <c r="J1803" s="111">
        <v>2026</v>
      </c>
      <c r="K1803" s="111">
        <v>7</v>
      </c>
      <c r="L1803" s="111" t="s">
        <v>94</v>
      </c>
      <c r="M1803">
        <v>116</v>
      </c>
      <c r="N1803">
        <v>1</v>
      </c>
      <c r="O1803">
        <v>116</v>
      </c>
      <c r="P1803" t="s">
        <v>831</v>
      </c>
      <c r="Q1803" s="111">
        <f>+VLOOKUP(I1803,'Selectable Table'!AB:AC,2,0)</f>
        <v>0</v>
      </c>
    </row>
    <row r="1804" spans="1:17" x14ac:dyDescent="0.25">
      <c r="A1804" s="111" t="str">
        <f>+VLOOKUP(C1804,'Selectable Table'!D:EB,2,0)</f>
        <v>MERCK</v>
      </c>
      <c r="B1804" t="s">
        <v>700</v>
      </c>
      <c r="C1804" t="s">
        <v>133</v>
      </c>
      <c r="D1804" t="s">
        <v>832</v>
      </c>
      <c r="E1804" t="s">
        <v>105</v>
      </c>
      <c r="F1804" s="111">
        <f>+VLOOKUP(C1804,'Selectable Table'!O:P,2,0)</f>
        <v>40700</v>
      </c>
      <c r="G1804" s="111" t="str">
        <f>+VLOOKUP(F1804,'Selectable Table'!P:Q,2,0)</f>
        <v>Revenues - Third Parties</v>
      </c>
      <c r="I1804" t="s">
        <v>121</v>
      </c>
      <c r="J1804" s="111">
        <v>2026</v>
      </c>
      <c r="K1804" s="111">
        <v>7</v>
      </c>
      <c r="L1804" s="111" t="s">
        <v>94</v>
      </c>
      <c r="M1804">
        <v>232</v>
      </c>
      <c r="N1804">
        <v>1</v>
      </c>
      <c r="O1804">
        <v>232</v>
      </c>
      <c r="P1804" t="s">
        <v>831</v>
      </c>
      <c r="Q1804" s="111">
        <f>+VLOOKUP(I1804,'Selectable Table'!AB:AC,2,0)</f>
        <v>0</v>
      </c>
    </row>
    <row r="1805" spans="1:17" x14ac:dyDescent="0.25">
      <c r="A1805" s="111" t="str">
        <f>+VLOOKUP(C1805,'Selectable Table'!D:EB,2,0)</f>
        <v>MERCK</v>
      </c>
      <c r="B1805" t="s">
        <v>700</v>
      </c>
      <c r="C1805" t="s">
        <v>133</v>
      </c>
      <c r="D1805" t="s">
        <v>832</v>
      </c>
      <c r="E1805" t="s">
        <v>102</v>
      </c>
      <c r="F1805" s="111">
        <f>+VLOOKUP(C1805,'Selectable Table'!O:P,2,0)</f>
        <v>40700</v>
      </c>
      <c r="G1805" s="111" t="str">
        <f>+VLOOKUP(F1805,'Selectable Table'!P:Q,2,0)</f>
        <v>Revenues - Third Parties</v>
      </c>
      <c r="I1805" t="s">
        <v>125</v>
      </c>
      <c r="J1805" s="111">
        <v>2026</v>
      </c>
      <c r="K1805" s="111">
        <v>7</v>
      </c>
      <c r="L1805" s="111" t="s">
        <v>94</v>
      </c>
      <c r="M1805">
        <v>920</v>
      </c>
      <c r="N1805">
        <v>1</v>
      </c>
      <c r="O1805">
        <v>920</v>
      </c>
      <c r="P1805" t="s">
        <v>831</v>
      </c>
      <c r="Q1805" s="111">
        <f>+VLOOKUP(I1805,'Selectable Table'!AB:AC,2,0)</f>
        <v>1</v>
      </c>
    </row>
    <row r="1806" spans="1:17" x14ac:dyDescent="0.25">
      <c r="A1806" s="111" t="str">
        <f>+VLOOKUP(C1806,'Selectable Table'!D:EB,2,0)</f>
        <v>MERCK</v>
      </c>
      <c r="B1806" t="s">
        <v>700</v>
      </c>
      <c r="C1806" t="s">
        <v>133</v>
      </c>
      <c r="D1806" t="s">
        <v>832</v>
      </c>
      <c r="E1806" t="s">
        <v>104</v>
      </c>
      <c r="F1806" s="111">
        <f>+VLOOKUP(C1806,'Selectable Table'!O:P,2,0)</f>
        <v>40700</v>
      </c>
      <c r="G1806" s="111" t="str">
        <f>+VLOOKUP(F1806,'Selectable Table'!P:Q,2,0)</f>
        <v>Revenues - Third Parties</v>
      </c>
      <c r="I1806" t="s">
        <v>118</v>
      </c>
      <c r="J1806" s="111">
        <v>2026</v>
      </c>
      <c r="K1806" s="111">
        <v>7</v>
      </c>
      <c r="L1806" s="111" t="s">
        <v>94</v>
      </c>
      <c r="M1806">
        <v>297</v>
      </c>
      <c r="N1806">
        <v>1</v>
      </c>
      <c r="O1806">
        <v>297</v>
      </c>
      <c r="P1806" t="s">
        <v>831</v>
      </c>
      <c r="Q1806" s="111">
        <f>+VLOOKUP(I1806,'Selectable Table'!AB:AC,2,0)</f>
        <v>0</v>
      </c>
    </row>
    <row r="1807" spans="1:17" x14ac:dyDescent="0.25">
      <c r="A1807" s="111" t="str">
        <f>+VLOOKUP(C1807,'Selectable Table'!D:EB,2,0)</f>
        <v>MERCK</v>
      </c>
      <c r="B1807" t="s">
        <v>700</v>
      </c>
      <c r="C1807" t="s">
        <v>133</v>
      </c>
      <c r="D1807" t="s">
        <v>832</v>
      </c>
      <c r="E1807" t="s">
        <v>104</v>
      </c>
      <c r="F1807" s="111">
        <f>+VLOOKUP(C1807,'Selectable Table'!O:P,2,0)</f>
        <v>40700</v>
      </c>
      <c r="G1807" s="111" t="str">
        <f>+VLOOKUP(F1807,'Selectable Table'!P:Q,2,0)</f>
        <v>Revenues - Third Parties</v>
      </c>
      <c r="I1807" t="s">
        <v>120</v>
      </c>
      <c r="J1807" s="111">
        <v>2026</v>
      </c>
      <c r="K1807" s="111">
        <v>7</v>
      </c>
      <c r="L1807" s="111" t="s">
        <v>94</v>
      </c>
      <c r="M1807">
        <v>406</v>
      </c>
      <c r="N1807">
        <v>1</v>
      </c>
      <c r="O1807">
        <v>406</v>
      </c>
      <c r="P1807" t="s">
        <v>831</v>
      </c>
      <c r="Q1807" s="111">
        <f>+VLOOKUP(I1807,'Selectable Table'!AB:AC,2,0)</f>
        <v>0</v>
      </c>
    </row>
    <row r="1808" spans="1:17" x14ac:dyDescent="0.25">
      <c r="A1808" s="111" t="str">
        <f>+VLOOKUP(C1808,'Selectable Table'!D:EB,2,0)</f>
        <v>MERCK</v>
      </c>
      <c r="B1808" t="s">
        <v>700</v>
      </c>
      <c r="C1808" t="s">
        <v>133</v>
      </c>
      <c r="D1808" t="s">
        <v>832</v>
      </c>
      <c r="E1808" t="s">
        <v>105</v>
      </c>
      <c r="F1808" s="111">
        <f>+VLOOKUP(C1808,'Selectable Table'!O:P,2,0)</f>
        <v>40700</v>
      </c>
      <c r="G1808" s="111" t="str">
        <f>+VLOOKUP(F1808,'Selectable Table'!P:Q,2,0)</f>
        <v>Revenues - Third Parties</v>
      </c>
      <c r="I1808" t="s">
        <v>111</v>
      </c>
      <c r="J1808" s="111">
        <v>2026</v>
      </c>
      <c r="K1808" s="111">
        <v>7</v>
      </c>
      <c r="L1808" s="111" t="s">
        <v>94</v>
      </c>
      <c r="M1808">
        <v>116</v>
      </c>
      <c r="N1808">
        <v>1</v>
      </c>
      <c r="O1808">
        <v>116</v>
      </c>
      <c r="P1808" t="s">
        <v>831</v>
      </c>
      <c r="Q1808" s="111">
        <f>+VLOOKUP(I1808,'Selectable Table'!AB:AC,2,0)</f>
        <v>0</v>
      </c>
    </row>
    <row r="1809" spans="1:17" x14ac:dyDescent="0.25">
      <c r="A1809" s="111" t="str">
        <f>+VLOOKUP(C1809,'Selectable Table'!D:EB,2,0)</f>
        <v>MERCK</v>
      </c>
      <c r="B1809" t="s">
        <v>190</v>
      </c>
      <c r="C1809" t="s">
        <v>133</v>
      </c>
      <c r="D1809" t="s">
        <v>832</v>
      </c>
      <c r="E1809" t="s">
        <v>102</v>
      </c>
      <c r="F1809" s="111">
        <f>+VLOOKUP(C1809,'Selectable Table'!O:P,2,0)</f>
        <v>40700</v>
      </c>
      <c r="G1809" s="111" t="str">
        <f>+VLOOKUP(F1809,'Selectable Table'!P:Q,2,0)</f>
        <v>Revenues - Third Parties</v>
      </c>
      <c r="I1809" t="s">
        <v>125</v>
      </c>
      <c r="J1809" s="111">
        <v>2026</v>
      </c>
      <c r="K1809" s="111">
        <v>7</v>
      </c>
      <c r="L1809" s="111" t="s">
        <v>94</v>
      </c>
      <c r="M1809">
        <v>114</v>
      </c>
      <c r="N1809">
        <v>1</v>
      </c>
      <c r="O1809">
        <v>114</v>
      </c>
      <c r="P1809" t="s">
        <v>831</v>
      </c>
      <c r="Q1809" s="111">
        <f>+VLOOKUP(I1809,'Selectable Table'!AB:AC,2,0)</f>
        <v>1</v>
      </c>
    </row>
    <row r="1810" spans="1:17" x14ac:dyDescent="0.25">
      <c r="A1810" s="111" t="str">
        <f>+VLOOKUP(C1810,'Selectable Table'!D:EB,2,0)</f>
        <v>MERCK</v>
      </c>
      <c r="B1810" t="s">
        <v>190</v>
      </c>
      <c r="C1810" t="s">
        <v>133</v>
      </c>
      <c r="D1810" t="s">
        <v>832</v>
      </c>
      <c r="E1810" t="s">
        <v>105</v>
      </c>
      <c r="F1810" s="111">
        <f>+VLOOKUP(C1810,'Selectable Table'!O:P,2,0)</f>
        <v>40700</v>
      </c>
      <c r="G1810" s="111" t="str">
        <f>+VLOOKUP(F1810,'Selectable Table'!P:Q,2,0)</f>
        <v>Revenues - Third Parties</v>
      </c>
      <c r="I1810" t="s">
        <v>111</v>
      </c>
      <c r="J1810" s="111">
        <v>2026</v>
      </c>
      <c r="K1810" s="111">
        <v>7</v>
      </c>
      <c r="L1810" s="111" t="s">
        <v>94</v>
      </c>
      <c r="M1810">
        <v>116</v>
      </c>
      <c r="N1810">
        <v>1</v>
      </c>
      <c r="O1810">
        <v>116</v>
      </c>
      <c r="P1810" t="s">
        <v>831</v>
      </c>
      <c r="Q1810" s="111">
        <f>+VLOOKUP(I1810,'Selectable Table'!AB:AC,2,0)</f>
        <v>0</v>
      </c>
    </row>
    <row r="1811" spans="1:17" x14ac:dyDescent="0.25">
      <c r="A1811" s="111" t="str">
        <f>+VLOOKUP(C1811,'Selectable Table'!D:EB,2,0)</f>
        <v>MERCK</v>
      </c>
      <c r="B1811" t="s">
        <v>196</v>
      </c>
      <c r="C1811" t="s">
        <v>133</v>
      </c>
      <c r="D1811" t="s">
        <v>832</v>
      </c>
      <c r="E1811" t="s">
        <v>105</v>
      </c>
      <c r="F1811" s="111">
        <f>+VLOOKUP(C1811,'Selectable Table'!O:P,2,0)</f>
        <v>40700</v>
      </c>
      <c r="G1811" s="111" t="str">
        <f>+VLOOKUP(F1811,'Selectable Table'!P:Q,2,0)</f>
        <v>Revenues - Third Parties</v>
      </c>
      <c r="I1811" t="s">
        <v>121</v>
      </c>
      <c r="J1811" s="111">
        <v>2026</v>
      </c>
      <c r="K1811" s="111">
        <v>7</v>
      </c>
      <c r="L1811" s="111" t="s">
        <v>94</v>
      </c>
      <c r="M1811">
        <v>116</v>
      </c>
      <c r="N1811">
        <v>1</v>
      </c>
      <c r="O1811">
        <v>116</v>
      </c>
      <c r="P1811" t="s">
        <v>831</v>
      </c>
      <c r="Q1811" s="111">
        <f>+VLOOKUP(I1811,'Selectable Table'!AB:AC,2,0)</f>
        <v>0</v>
      </c>
    </row>
    <row r="1812" spans="1:17" x14ac:dyDescent="0.25">
      <c r="A1812" s="111" t="str">
        <f>+VLOOKUP(C1812,'Selectable Table'!D:EB,2,0)</f>
        <v>MERCK</v>
      </c>
      <c r="B1812" t="s">
        <v>196</v>
      </c>
      <c r="C1812" t="s">
        <v>133</v>
      </c>
      <c r="D1812" t="s">
        <v>832</v>
      </c>
      <c r="E1812" t="s">
        <v>102</v>
      </c>
      <c r="F1812" s="111">
        <f>+VLOOKUP(C1812,'Selectable Table'!O:P,2,0)</f>
        <v>40700</v>
      </c>
      <c r="G1812" s="111" t="str">
        <f>+VLOOKUP(F1812,'Selectable Table'!P:Q,2,0)</f>
        <v>Revenues - Third Parties</v>
      </c>
      <c r="I1812" t="s">
        <v>125</v>
      </c>
      <c r="J1812" s="111">
        <v>2026</v>
      </c>
      <c r="K1812" s="111">
        <v>7</v>
      </c>
      <c r="L1812" s="111" t="s">
        <v>94</v>
      </c>
      <c r="M1812">
        <v>307</v>
      </c>
      <c r="N1812">
        <v>1</v>
      </c>
      <c r="O1812">
        <v>307</v>
      </c>
      <c r="P1812" t="s">
        <v>831</v>
      </c>
      <c r="Q1812" s="111">
        <f>+VLOOKUP(I1812,'Selectable Table'!AB:AC,2,0)</f>
        <v>1</v>
      </c>
    </row>
    <row r="1813" spans="1:17" x14ac:dyDescent="0.25">
      <c r="A1813" s="111" t="str">
        <f>+VLOOKUP(C1813,'Selectable Table'!D:EB,2,0)</f>
        <v>MERCK</v>
      </c>
      <c r="B1813" t="s">
        <v>196</v>
      </c>
      <c r="C1813" t="s">
        <v>133</v>
      </c>
      <c r="D1813" t="s">
        <v>832</v>
      </c>
      <c r="E1813" t="s">
        <v>104</v>
      </c>
      <c r="F1813" s="111">
        <f>+VLOOKUP(C1813,'Selectable Table'!O:P,2,0)</f>
        <v>40700</v>
      </c>
      <c r="G1813" s="111" t="str">
        <f>+VLOOKUP(F1813,'Selectable Table'!P:Q,2,0)</f>
        <v>Revenues - Third Parties</v>
      </c>
      <c r="I1813" t="s">
        <v>118</v>
      </c>
      <c r="J1813" s="111">
        <v>2026</v>
      </c>
      <c r="K1813" s="111">
        <v>7</v>
      </c>
      <c r="L1813" s="111" t="s">
        <v>94</v>
      </c>
      <c r="M1813">
        <v>81</v>
      </c>
      <c r="N1813">
        <v>1</v>
      </c>
      <c r="O1813">
        <v>81</v>
      </c>
      <c r="P1813" t="s">
        <v>831</v>
      </c>
      <c r="Q1813" s="111">
        <f>+VLOOKUP(I1813,'Selectable Table'!AB:AC,2,0)</f>
        <v>0</v>
      </c>
    </row>
    <row r="1814" spans="1:17" x14ac:dyDescent="0.25">
      <c r="A1814" s="111" t="str">
        <f>+VLOOKUP(C1814,'Selectable Table'!D:EB,2,0)</f>
        <v>MERCK</v>
      </c>
      <c r="B1814" t="s">
        <v>196</v>
      </c>
      <c r="C1814" t="s">
        <v>133</v>
      </c>
      <c r="D1814" t="s">
        <v>832</v>
      </c>
      <c r="E1814" t="s">
        <v>104</v>
      </c>
      <c r="F1814" s="111">
        <f>+VLOOKUP(C1814,'Selectable Table'!O:P,2,0)</f>
        <v>40700</v>
      </c>
      <c r="G1814" s="111" t="str">
        <f>+VLOOKUP(F1814,'Selectable Table'!P:Q,2,0)</f>
        <v>Revenues - Third Parties</v>
      </c>
      <c r="I1814" t="s">
        <v>120</v>
      </c>
      <c r="J1814" s="111">
        <v>2026</v>
      </c>
      <c r="K1814" s="111">
        <v>7</v>
      </c>
      <c r="L1814" s="111" t="s">
        <v>94</v>
      </c>
      <c r="M1814">
        <v>135</v>
      </c>
      <c r="N1814">
        <v>1</v>
      </c>
      <c r="O1814">
        <v>135</v>
      </c>
      <c r="P1814" t="s">
        <v>831</v>
      </c>
      <c r="Q1814" s="111">
        <f>+VLOOKUP(I1814,'Selectable Table'!AB:AC,2,0)</f>
        <v>0</v>
      </c>
    </row>
    <row r="1815" spans="1:17" x14ac:dyDescent="0.25">
      <c r="A1815" s="111" t="str">
        <f>+VLOOKUP(C1815,'Selectable Table'!D:EB,2,0)</f>
        <v>MERCK</v>
      </c>
      <c r="B1815" t="s">
        <v>196</v>
      </c>
      <c r="C1815" t="s">
        <v>133</v>
      </c>
      <c r="D1815" t="s">
        <v>832</v>
      </c>
      <c r="E1815" t="s">
        <v>105</v>
      </c>
      <c r="F1815" s="111">
        <f>+VLOOKUP(C1815,'Selectable Table'!O:P,2,0)</f>
        <v>40700</v>
      </c>
      <c r="G1815" s="111" t="str">
        <f>+VLOOKUP(F1815,'Selectable Table'!P:Q,2,0)</f>
        <v>Revenues - Third Parties</v>
      </c>
      <c r="I1815" t="s">
        <v>111</v>
      </c>
      <c r="J1815" s="111">
        <v>2026</v>
      </c>
      <c r="K1815" s="111">
        <v>7</v>
      </c>
      <c r="L1815" s="111" t="s">
        <v>94</v>
      </c>
      <c r="M1815">
        <v>116</v>
      </c>
      <c r="N1815">
        <v>1</v>
      </c>
      <c r="O1815">
        <v>116</v>
      </c>
      <c r="P1815" t="s">
        <v>831</v>
      </c>
      <c r="Q1815" s="111">
        <f>+VLOOKUP(I1815,'Selectable Table'!AB:AC,2,0)</f>
        <v>0</v>
      </c>
    </row>
    <row r="1816" spans="1:17" x14ac:dyDescent="0.25">
      <c r="A1816" s="111" t="str">
        <f>+VLOOKUP(C1816,'Selectable Table'!D:EB,2,0)</f>
        <v>MERCK</v>
      </c>
      <c r="B1816" t="s">
        <v>197</v>
      </c>
      <c r="C1816" t="s">
        <v>133</v>
      </c>
      <c r="D1816" t="s">
        <v>832</v>
      </c>
      <c r="E1816" t="s">
        <v>93</v>
      </c>
      <c r="F1816" s="111">
        <f>+VLOOKUP(C1816,'Selectable Table'!O:P,2,0)</f>
        <v>40700</v>
      </c>
      <c r="G1816" s="111" t="str">
        <f>+VLOOKUP(F1816,'Selectable Table'!P:Q,2,0)</f>
        <v>Revenues - Third Parties</v>
      </c>
      <c r="I1816" t="s">
        <v>240</v>
      </c>
      <c r="J1816" s="111">
        <v>2026</v>
      </c>
      <c r="K1816" s="111">
        <v>7</v>
      </c>
      <c r="L1816" s="111" t="s">
        <v>94</v>
      </c>
      <c r="M1816">
        <v>126</v>
      </c>
      <c r="N1816">
        <v>1</v>
      </c>
      <c r="O1816">
        <v>126</v>
      </c>
      <c r="P1816" t="s">
        <v>831</v>
      </c>
      <c r="Q1816" s="111">
        <f>+VLOOKUP(I1816,'Selectable Table'!AB:AC,2,0)</f>
        <v>0</v>
      </c>
    </row>
    <row r="1817" spans="1:17" x14ac:dyDescent="0.25">
      <c r="A1817" s="111" t="str">
        <f>+VLOOKUP(C1817,'Selectable Table'!D:EB,2,0)</f>
        <v>MERCK</v>
      </c>
      <c r="B1817" t="s">
        <v>197</v>
      </c>
      <c r="C1817" t="s">
        <v>133</v>
      </c>
      <c r="D1817" t="s">
        <v>832</v>
      </c>
      <c r="E1817" t="s">
        <v>105</v>
      </c>
      <c r="F1817" s="111">
        <f>+VLOOKUP(C1817,'Selectable Table'!O:P,2,0)</f>
        <v>40700</v>
      </c>
      <c r="G1817" s="111" t="str">
        <f>+VLOOKUP(F1817,'Selectable Table'!P:Q,2,0)</f>
        <v>Revenues - Third Parties</v>
      </c>
      <c r="I1817" t="s">
        <v>121</v>
      </c>
      <c r="J1817" s="111">
        <v>2026</v>
      </c>
      <c r="K1817" s="111">
        <v>7</v>
      </c>
      <c r="L1817" s="111" t="s">
        <v>94</v>
      </c>
      <c r="M1817">
        <v>116</v>
      </c>
      <c r="N1817">
        <v>1</v>
      </c>
      <c r="O1817">
        <v>116</v>
      </c>
      <c r="P1817" t="s">
        <v>831</v>
      </c>
      <c r="Q1817" s="111">
        <f>+VLOOKUP(I1817,'Selectable Table'!AB:AC,2,0)</f>
        <v>0</v>
      </c>
    </row>
    <row r="1818" spans="1:17" x14ac:dyDescent="0.25">
      <c r="A1818" s="111" t="str">
        <f>+VLOOKUP(C1818,'Selectable Table'!D:EB,2,0)</f>
        <v>MERCK</v>
      </c>
      <c r="B1818" t="s">
        <v>197</v>
      </c>
      <c r="C1818" t="s">
        <v>133</v>
      </c>
      <c r="D1818" t="s">
        <v>832</v>
      </c>
      <c r="E1818" t="s">
        <v>102</v>
      </c>
      <c r="F1818" s="111">
        <f>+VLOOKUP(C1818,'Selectable Table'!O:P,2,0)</f>
        <v>40700</v>
      </c>
      <c r="G1818" s="111" t="str">
        <f>+VLOOKUP(F1818,'Selectable Table'!P:Q,2,0)</f>
        <v>Revenues - Third Parties</v>
      </c>
      <c r="I1818" t="s">
        <v>125</v>
      </c>
      <c r="J1818" s="111">
        <v>2026</v>
      </c>
      <c r="K1818" s="111">
        <v>7</v>
      </c>
      <c r="L1818" s="111" t="s">
        <v>94</v>
      </c>
      <c r="M1818">
        <v>326</v>
      </c>
      <c r="N1818">
        <v>1</v>
      </c>
      <c r="O1818">
        <v>326</v>
      </c>
      <c r="P1818" t="s">
        <v>831</v>
      </c>
      <c r="Q1818" s="111">
        <f>+VLOOKUP(I1818,'Selectable Table'!AB:AC,2,0)</f>
        <v>1</v>
      </c>
    </row>
    <row r="1819" spans="1:17" x14ac:dyDescent="0.25">
      <c r="A1819" s="111" t="str">
        <f>+VLOOKUP(C1819,'Selectable Table'!D:EB,2,0)</f>
        <v>MERCK</v>
      </c>
      <c r="B1819" t="s">
        <v>197</v>
      </c>
      <c r="C1819" t="s">
        <v>133</v>
      </c>
      <c r="D1819" t="s">
        <v>832</v>
      </c>
      <c r="E1819" t="s">
        <v>104</v>
      </c>
      <c r="F1819" s="111">
        <f>+VLOOKUP(C1819,'Selectable Table'!O:P,2,0)</f>
        <v>40700</v>
      </c>
      <c r="G1819" s="111" t="str">
        <f>+VLOOKUP(F1819,'Selectable Table'!P:Q,2,0)</f>
        <v>Revenues - Third Parties</v>
      </c>
      <c r="I1819" t="s">
        <v>118</v>
      </c>
      <c r="J1819" s="111">
        <v>2026</v>
      </c>
      <c r="K1819" s="111">
        <v>7</v>
      </c>
      <c r="L1819" s="111" t="s">
        <v>94</v>
      </c>
      <c r="M1819">
        <v>81</v>
      </c>
      <c r="N1819">
        <v>1</v>
      </c>
      <c r="O1819">
        <v>81</v>
      </c>
      <c r="P1819" t="s">
        <v>831</v>
      </c>
      <c r="Q1819" s="111">
        <f>+VLOOKUP(I1819,'Selectable Table'!AB:AC,2,0)</f>
        <v>0</v>
      </c>
    </row>
    <row r="1820" spans="1:17" x14ac:dyDescent="0.25">
      <c r="A1820" s="111" t="str">
        <f>+VLOOKUP(C1820,'Selectable Table'!D:EB,2,0)</f>
        <v>MERCK</v>
      </c>
      <c r="B1820" t="s">
        <v>197</v>
      </c>
      <c r="C1820" t="s">
        <v>133</v>
      </c>
      <c r="D1820" t="s">
        <v>832</v>
      </c>
      <c r="E1820" t="s">
        <v>104</v>
      </c>
      <c r="F1820" s="111">
        <f>+VLOOKUP(C1820,'Selectable Table'!O:P,2,0)</f>
        <v>40700</v>
      </c>
      <c r="G1820" s="111" t="str">
        <f>+VLOOKUP(F1820,'Selectable Table'!P:Q,2,0)</f>
        <v>Revenues - Third Parties</v>
      </c>
      <c r="I1820" t="s">
        <v>120</v>
      </c>
      <c r="J1820" s="111">
        <v>2026</v>
      </c>
      <c r="K1820" s="111">
        <v>7</v>
      </c>
      <c r="L1820" s="111" t="s">
        <v>94</v>
      </c>
      <c r="M1820">
        <v>135</v>
      </c>
      <c r="N1820">
        <v>1</v>
      </c>
      <c r="O1820">
        <v>135</v>
      </c>
      <c r="P1820" t="s">
        <v>831</v>
      </c>
      <c r="Q1820" s="111">
        <f>+VLOOKUP(I1820,'Selectable Table'!AB:AC,2,0)</f>
        <v>0</v>
      </c>
    </row>
    <row r="1821" spans="1:17" x14ac:dyDescent="0.25">
      <c r="A1821" s="111" t="str">
        <f>+VLOOKUP(C1821,'Selectable Table'!D:EB,2,0)</f>
        <v>MERCK</v>
      </c>
      <c r="B1821" t="s">
        <v>197</v>
      </c>
      <c r="C1821" t="s">
        <v>133</v>
      </c>
      <c r="D1821" t="s">
        <v>832</v>
      </c>
      <c r="E1821" t="s">
        <v>105</v>
      </c>
      <c r="F1821" s="111">
        <f>+VLOOKUP(C1821,'Selectable Table'!O:P,2,0)</f>
        <v>40700</v>
      </c>
      <c r="G1821" s="111" t="str">
        <f>+VLOOKUP(F1821,'Selectable Table'!P:Q,2,0)</f>
        <v>Revenues - Third Parties</v>
      </c>
      <c r="I1821" t="s">
        <v>111</v>
      </c>
      <c r="J1821" s="111">
        <v>2026</v>
      </c>
      <c r="K1821" s="111">
        <v>7</v>
      </c>
      <c r="L1821" s="111" t="s">
        <v>94</v>
      </c>
      <c r="M1821">
        <v>116</v>
      </c>
      <c r="N1821">
        <v>1</v>
      </c>
      <c r="O1821">
        <v>116</v>
      </c>
      <c r="P1821" t="s">
        <v>831</v>
      </c>
      <c r="Q1821" s="111">
        <f>+VLOOKUP(I1821,'Selectable Table'!AB:AC,2,0)</f>
        <v>0</v>
      </c>
    </row>
    <row r="1822" spans="1:17" x14ac:dyDescent="0.25">
      <c r="A1822" s="111" t="str">
        <f>+VLOOKUP(C1822,'Selectable Table'!D:EB,2,0)</f>
        <v>MERCK</v>
      </c>
      <c r="B1822" t="s">
        <v>703</v>
      </c>
      <c r="C1822" t="s">
        <v>133</v>
      </c>
      <c r="D1822" t="s">
        <v>832</v>
      </c>
      <c r="E1822" t="s">
        <v>104</v>
      </c>
      <c r="F1822" s="111">
        <f>+VLOOKUP(C1822,'Selectable Table'!O:P,2,0)</f>
        <v>40700</v>
      </c>
      <c r="G1822" s="111" t="str">
        <f>+VLOOKUP(F1822,'Selectable Table'!P:Q,2,0)</f>
        <v>Revenues - Third Parties</v>
      </c>
      <c r="I1822" t="s">
        <v>118</v>
      </c>
      <c r="J1822" s="111">
        <v>2026</v>
      </c>
      <c r="K1822" s="111">
        <v>7</v>
      </c>
      <c r="L1822" s="111" t="s">
        <v>94</v>
      </c>
      <c r="M1822">
        <v>135</v>
      </c>
      <c r="N1822">
        <v>1</v>
      </c>
      <c r="O1822">
        <v>135</v>
      </c>
      <c r="P1822" t="s">
        <v>831</v>
      </c>
      <c r="Q1822" s="111">
        <f>+VLOOKUP(I1822,'Selectable Table'!AB:AC,2,0)</f>
        <v>0</v>
      </c>
    </row>
    <row r="1823" spans="1:17" x14ac:dyDescent="0.25">
      <c r="A1823" s="111" t="str">
        <f>+VLOOKUP(C1823,'Selectable Table'!D:EB,2,0)</f>
        <v>MERCK</v>
      </c>
      <c r="B1823" t="s">
        <v>703</v>
      </c>
      <c r="C1823" t="s">
        <v>133</v>
      </c>
      <c r="D1823" t="s">
        <v>832</v>
      </c>
      <c r="E1823" t="s">
        <v>104</v>
      </c>
      <c r="F1823" s="111">
        <f>+VLOOKUP(C1823,'Selectable Table'!O:P,2,0)</f>
        <v>40700</v>
      </c>
      <c r="G1823" s="111" t="str">
        <f>+VLOOKUP(F1823,'Selectable Table'!P:Q,2,0)</f>
        <v>Revenues - Third Parties</v>
      </c>
      <c r="I1823" t="s">
        <v>120</v>
      </c>
      <c r="J1823" s="111">
        <v>2026</v>
      </c>
      <c r="K1823" s="111">
        <v>7</v>
      </c>
      <c r="L1823" s="111" t="s">
        <v>94</v>
      </c>
      <c r="M1823">
        <v>135</v>
      </c>
      <c r="N1823">
        <v>1</v>
      </c>
      <c r="O1823">
        <v>135</v>
      </c>
      <c r="P1823" t="s">
        <v>831</v>
      </c>
      <c r="Q1823" s="111">
        <f>+VLOOKUP(I1823,'Selectable Table'!AB:AC,2,0)</f>
        <v>0</v>
      </c>
    </row>
    <row r="1824" spans="1:17" x14ac:dyDescent="0.25">
      <c r="A1824" s="111" t="str">
        <f>+VLOOKUP(C1824,'Selectable Table'!D:EB,2,0)</f>
        <v>MERCK</v>
      </c>
      <c r="B1824" t="s">
        <v>703</v>
      </c>
      <c r="C1824" t="s">
        <v>133</v>
      </c>
      <c r="D1824" t="s">
        <v>832</v>
      </c>
      <c r="E1824" t="s">
        <v>105</v>
      </c>
      <c r="F1824" s="111">
        <f>+VLOOKUP(C1824,'Selectable Table'!O:P,2,0)</f>
        <v>40700</v>
      </c>
      <c r="G1824" s="111" t="str">
        <f>+VLOOKUP(F1824,'Selectable Table'!P:Q,2,0)</f>
        <v>Revenues - Third Parties</v>
      </c>
      <c r="I1824" t="s">
        <v>111</v>
      </c>
      <c r="J1824" s="111">
        <v>2026</v>
      </c>
      <c r="K1824" s="111">
        <v>7</v>
      </c>
      <c r="L1824" s="111" t="s">
        <v>94</v>
      </c>
      <c r="M1824">
        <v>116</v>
      </c>
      <c r="N1824">
        <v>1</v>
      </c>
      <c r="O1824">
        <v>116</v>
      </c>
      <c r="P1824" t="s">
        <v>831</v>
      </c>
      <c r="Q1824" s="111">
        <f>+VLOOKUP(I1824,'Selectable Table'!AB:AC,2,0)</f>
        <v>0</v>
      </c>
    </row>
    <row r="1825" spans="1:17" x14ac:dyDescent="0.25">
      <c r="A1825" s="111" t="str">
        <f>+VLOOKUP(C1825,'Selectable Table'!D:EB,2,0)</f>
        <v>MERCK</v>
      </c>
      <c r="B1825" t="s">
        <v>199</v>
      </c>
      <c r="C1825" t="s">
        <v>133</v>
      </c>
      <c r="D1825" t="s">
        <v>832</v>
      </c>
      <c r="E1825" t="s">
        <v>102</v>
      </c>
      <c r="F1825" s="111">
        <f>+VLOOKUP(C1825,'Selectable Table'!O:P,2,0)</f>
        <v>40700</v>
      </c>
      <c r="G1825" s="111" t="str">
        <f>+VLOOKUP(F1825,'Selectable Table'!P:Q,2,0)</f>
        <v>Revenues - Third Parties</v>
      </c>
      <c r="I1825" t="s">
        <v>125</v>
      </c>
      <c r="J1825" s="111">
        <v>2026</v>
      </c>
      <c r="K1825" s="111">
        <v>7</v>
      </c>
      <c r="L1825" s="111" t="s">
        <v>94</v>
      </c>
      <c r="M1825">
        <v>307</v>
      </c>
      <c r="N1825">
        <v>1</v>
      </c>
      <c r="O1825">
        <v>307</v>
      </c>
      <c r="P1825" t="s">
        <v>831</v>
      </c>
      <c r="Q1825" s="111">
        <f>+VLOOKUP(I1825,'Selectable Table'!AB:AC,2,0)</f>
        <v>1</v>
      </c>
    </row>
    <row r="1826" spans="1:17" x14ac:dyDescent="0.25">
      <c r="A1826" s="111" t="str">
        <f>+VLOOKUP(C1826,'Selectable Table'!D:EB,2,0)</f>
        <v>MERCK</v>
      </c>
      <c r="B1826" t="s">
        <v>199</v>
      </c>
      <c r="C1826" t="s">
        <v>133</v>
      </c>
      <c r="D1826" t="s">
        <v>832</v>
      </c>
      <c r="E1826" t="s">
        <v>104</v>
      </c>
      <c r="F1826" s="111">
        <f>+VLOOKUP(C1826,'Selectable Table'!O:P,2,0)</f>
        <v>40700</v>
      </c>
      <c r="G1826" s="111" t="str">
        <f>+VLOOKUP(F1826,'Selectable Table'!P:Q,2,0)</f>
        <v>Revenues - Third Parties</v>
      </c>
      <c r="I1826" t="s">
        <v>118</v>
      </c>
      <c r="J1826" s="111">
        <v>2026</v>
      </c>
      <c r="K1826" s="111">
        <v>7</v>
      </c>
      <c r="L1826" s="111" t="s">
        <v>94</v>
      </c>
      <c r="M1826">
        <v>81</v>
      </c>
      <c r="N1826">
        <v>1</v>
      </c>
      <c r="O1826">
        <v>81</v>
      </c>
      <c r="P1826" t="s">
        <v>831</v>
      </c>
      <c r="Q1826" s="111">
        <f>+VLOOKUP(I1826,'Selectable Table'!AB:AC,2,0)</f>
        <v>0</v>
      </c>
    </row>
    <row r="1827" spans="1:17" x14ac:dyDescent="0.25">
      <c r="A1827" s="111" t="str">
        <f>+VLOOKUP(C1827,'Selectable Table'!D:EB,2,0)</f>
        <v>MERCK</v>
      </c>
      <c r="B1827" t="s">
        <v>199</v>
      </c>
      <c r="C1827" t="s">
        <v>133</v>
      </c>
      <c r="D1827" t="s">
        <v>832</v>
      </c>
      <c r="E1827" t="s">
        <v>104</v>
      </c>
      <c r="F1827" s="111">
        <f>+VLOOKUP(C1827,'Selectable Table'!O:P,2,0)</f>
        <v>40700</v>
      </c>
      <c r="G1827" s="111" t="str">
        <f>+VLOOKUP(F1827,'Selectable Table'!P:Q,2,0)</f>
        <v>Revenues - Third Parties</v>
      </c>
      <c r="I1827" t="s">
        <v>120</v>
      </c>
      <c r="J1827" s="111">
        <v>2026</v>
      </c>
      <c r="K1827" s="111">
        <v>7</v>
      </c>
      <c r="L1827" s="111" t="s">
        <v>94</v>
      </c>
      <c r="M1827">
        <v>135</v>
      </c>
      <c r="N1827">
        <v>1</v>
      </c>
      <c r="O1827">
        <v>135</v>
      </c>
      <c r="P1827" t="s">
        <v>831</v>
      </c>
      <c r="Q1827" s="111">
        <f>+VLOOKUP(I1827,'Selectable Table'!AB:AC,2,0)</f>
        <v>0</v>
      </c>
    </row>
    <row r="1828" spans="1:17" x14ac:dyDescent="0.25">
      <c r="A1828" s="111" t="str">
        <f>+VLOOKUP(C1828,'Selectable Table'!D:EB,2,0)</f>
        <v>MERCK</v>
      </c>
      <c r="B1828" t="s">
        <v>199</v>
      </c>
      <c r="C1828" t="s">
        <v>133</v>
      </c>
      <c r="D1828" t="s">
        <v>832</v>
      </c>
      <c r="E1828" t="s">
        <v>105</v>
      </c>
      <c r="F1828" s="111">
        <f>+VLOOKUP(C1828,'Selectable Table'!O:P,2,0)</f>
        <v>40700</v>
      </c>
      <c r="G1828" s="111" t="str">
        <f>+VLOOKUP(F1828,'Selectable Table'!P:Q,2,0)</f>
        <v>Revenues - Third Parties</v>
      </c>
      <c r="I1828" t="s">
        <v>111</v>
      </c>
      <c r="J1828" s="111">
        <v>2026</v>
      </c>
      <c r="K1828" s="111">
        <v>7</v>
      </c>
      <c r="L1828" s="111" t="s">
        <v>94</v>
      </c>
      <c r="M1828">
        <v>116</v>
      </c>
      <c r="N1828">
        <v>1</v>
      </c>
      <c r="O1828">
        <v>116</v>
      </c>
      <c r="P1828" t="s">
        <v>831</v>
      </c>
      <c r="Q1828" s="111">
        <f>+VLOOKUP(I1828,'Selectable Table'!AB:AC,2,0)</f>
        <v>0</v>
      </c>
    </row>
    <row r="1829" spans="1:17" x14ac:dyDescent="0.25">
      <c r="A1829" s="111" t="str">
        <f>+VLOOKUP(C1829,'Selectable Table'!D:EB,2,0)</f>
        <v>MERCK</v>
      </c>
      <c r="B1829" t="s">
        <v>200</v>
      </c>
      <c r="C1829" t="s">
        <v>133</v>
      </c>
      <c r="D1829" t="s">
        <v>832</v>
      </c>
      <c r="E1829" t="s">
        <v>105</v>
      </c>
      <c r="F1829" s="111">
        <f>+VLOOKUP(C1829,'Selectable Table'!O:P,2,0)</f>
        <v>40700</v>
      </c>
      <c r="G1829" s="111" t="str">
        <f>+VLOOKUP(F1829,'Selectable Table'!P:Q,2,0)</f>
        <v>Revenues - Third Parties</v>
      </c>
      <c r="I1829" t="s">
        <v>111</v>
      </c>
      <c r="J1829" s="111">
        <v>2026</v>
      </c>
      <c r="K1829" s="111">
        <v>7</v>
      </c>
      <c r="L1829" s="111" t="s">
        <v>94</v>
      </c>
      <c r="M1829">
        <v>116</v>
      </c>
      <c r="N1829">
        <v>1</v>
      </c>
      <c r="O1829">
        <v>116</v>
      </c>
      <c r="P1829" t="s">
        <v>831</v>
      </c>
      <c r="Q1829" s="111">
        <f>+VLOOKUP(I1829,'Selectable Table'!AB:AC,2,0)</f>
        <v>0</v>
      </c>
    </row>
    <row r="1830" spans="1:17" x14ac:dyDescent="0.25">
      <c r="A1830" s="111" t="str">
        <f>+VLOOKUP(C1830,'Selectable Table'!D:EB,2,0)</f>
        <v>MERCK</v>
      </c>
      <c r="B1830" t="s">
        <v>201</v>
      </c>
      <c r="C1830" t="s">
        <v>133</v>
      </c>
      <c r="D1830" t="s">
        <v>832</v>
      </c>
      <c r="E1830" t="s">
        <v>105</v>
      </c>
      <c r="F1830" s="111">
        <f>+VLOOKUP(C1830,'Selectable Table'!O:P,2,0)</f>
        <v>40700</v>
      </c>
      <c r="G1830" s="111" t="str">
        <f>+VLOOKUP(F1830,'Selectable Table'!P:Q,2,0)</f>
        <v>Revenues - Third Parties</v>
      </c>
      <c r="I1830" t="s">
        <v>121</v>
      </c>
      <c r="J1830" s="111">
        <v>2026</v>
      </c>
      <c r="K1830" s="111">
        <v>7</v>
      </c>
      <c r="L1830" s="111" t="s">
        <v>94</v>
      </c>
      <c r="M1830">
        <v>116</v>
      </c>
      <c r="N1830">
        <v>1</v>
      </c>
      <c r="O1830">
        <v>116</v>
      </c>
      <c r="P1830" t="s">
        <v>831</v>
      </c>
      <c r="Q1830" s="111">
        <f>+VLOOKUP(I1830,'Selectable Table'!AB:AC,2,0)</f>
        <v>0</v>
      </c>
    </row>
    <row r="1831" spans="1:17" x14ac:dyDescent="0.25">
      <c r="A1831" s="111" t="str">
        <f>+VLOOKUP(C1831,'Selectable Table'!D:EB,2,0)</f>
        <v>MERCK</v>
      </c>
      <c r="B1831" t="s">
        <v>201</v>
      </c>
      <c r="C1831" t="s">
        <v>133</v>
      </c>
      <c r="D1831" t="s">
        <v>832</v>
      </c>
      <c r="E1831" t="s">
        <v>102</v>
      </c>
      <c r="F1831" s="111">
        <f>+VLOOKUP(C1831,'Selectable Table'!O:P,2,0)</f>
        <v>40700</v>
      </c>
      <c r="G1831" s="111" t="str">
        <f>+VLOOKUP(F1831,'Selectable Table'!P:Q,2,0)</f>
        <v>Revenues - Third Parties</v>
      </c>
      <c r="I1831" t="s">
        <v>125</v>
      </c>
      <c r="J1831" s="111">
        <v>2026</v>
      </c>
      <c r="K1831" s="111">
        <v>7</v>
      </c>
      <c r="L1831" s="111" t="s">
        <v>94</v>
      </c>
      <c r="M1831">
        <v>345</v>
      </c>
      <c r="N1831">
        <v>1</v>
      </c>
      <c r="O1831">
        <v>345</v>
      </c>
      <c r="P1831" t="s">
        <v>831</v>
      </c>
      <c r="Q1831" s="111">
        <f>+VLOOKUP(I1831,'Selectable Table'!AB:AC,2,0)</f>
        <v>1</v>
      </c>
    </row>
    <row r="1832" spans="1:17" x14ac:dyDescent="0.25">
      <c r="A1832" s="111" t="str">
        <f>+VLOOKUP(C1832,'Selectable Table'!D:EB,2,0)</f>
        <v>MERCK</v>
      </c>
      <c r="B1832" t="s">
        <v>201</v>
      </c>
      <c r="C1832" t="s">
        <v>133</v>
      </c>
      <c r="D1832" t="s">
        <v>832</v>
      </c>
      <c r="E1832" t="s">
        <v>104</v>
      </c>
      <c r="F1832" s="111">
        <f>+VLOOKUP(C1832,'Selectable Table'!O:P,2,0)</f>
        <v>40700</v>
      </c>
      <c r="G1832" s="111" t="str">
        <f>+VLOOKUP(F1832,'Selectable Table'!P:Q,2,0)</f>
        <v>Revenues - Third Parties</v>
      </c>
      <c r="I1832" t="s">
        <v>118</v>
      </c>
      <c r="J1832" s="111">
        <v>2026</v>
      </c>
      <c r="K1832" s="111">
        <v>7</v>
      </c>
      <c r="L1832" s="111" t="s">
        <v>94</v>
      </c>
      <c r="M1832">
        <v>81</v>
      </c>
      <c r="N1832">
        <v>1</v>
      </c>
      <c r="O1832">
        <v>81</v>
      </c>
      <c r="P1832" t="s">
        <v>831</v>
      </c>
      <c r="Q1832" s="111">
        <f>+VLOOKUP(I1832,'Selectable Table'!AB:AC,2,0)</f>
        <v>0</v>
      </c>
    </row>
    <row r="1833" spans="1:17" x14ac:dyDescent="0.25">
      <c r="A1833" s="111" t="str">
        <f>+VLOOKUP(C1833,'Selectable Table'!D:EB,2,0)</f>
        <v>MERCK</v>
      </c>
      <c r="B1833" t="s">
        <v>201</v>
      </c>
      <c r="C1833" t="s">
        <v>133</v>
      </c>
      <c r="D1833" t="s">
        <v>832</v>
      </c>
      <c r="E1833" t="s">
        <v>104</v>
      </c>
      <c r="F1833" s="111">
        <f>+VLOOKUP(C1833,'Selectable Table'!O:P,2,0)</f>
        <v>40700</v>
      </c>
      <c r="G1833" s="111" t="str">
        <f>+VLOOKUP(F1833,'Selectable Table'!P:Q,2,0)</f>
        <v>Revenues - Third Parties</v>
      </c>
      <c r="I1833" t="s">
        <v>120</v>
      </c>
      <c r="J1833" s="111">
        <v>2026</v>
      </c>
      <c r="K1833" s="111">
        <v>7</v>
      </c>
      <c r="L1833" s="111" t="s">
        <v>94</v>
      </c>
      <c r="M1833">
        <v>135</v>
      </c>
      <c r="N1833">
        <v>1</v>
      </c>
      <c r="O1833">
        <v>135</v>
      </c>
      <c r="P1833" t="s">
        <v>831</v>
      </c>
      <c r="Q1833" s="111">
        <f>+VLOOKUP(I1833,'Selectable Table'!AB:AC,2,0)</f>
        <v>0</v>
      </c>
    </row>
    <row r="1834" spans="1:17" x14ac:dyDescent="0.25">
      <c r="A1834" s="111" t="str">
        <f>+VLOOKUP(C1834,'Selectable Table'!D:EB,2,0)</f>
        <v>MERCK</v>
      </c>
      <c r="B1834" t="s">
        <v>201</v>
      </c>
      <c r="C1834" t="s">
        <v>133</v>
      </c>
      <c r="D1834" t="s">
        <v>832</v>
      </c>
      <c r="E1834" t="s">
        <v>105</v>
      </c>
      <c r="F1834" s="111">
        <f>+VLOOKUP(C1834,'Selectable Table'!O:P,2,0)</f>
        <v>40700</v>
      </c>
      <c r="G1834" s="111" t="str">
        <f>+VLOOKUP(F1834,'Selectable Table'!P:Q,2,0)</f>
        <v>Revenues - Third Parties</v>
      </c>
      <c r="I1834" t="s">
        <v>111</v>
      </c>
      <c r="J1834" s="111">
        <v>2026</v>
      </c>
      <c r="K1834" s="111">
        <v>7</v>
      </c>
      <c r="L1834" s="111" t="s">
        <v>94</v>
      </c>
      <c r="M1834">
        <v>116</v>
      </c>
      <c r="N1834">
        <v>1</v>
      </c>
      <c r="O1834">
        <v>116</v>
      </c>
      <c r="P1834" t="s">
        <v>831</v>
      </c>
      <c r="Q1834" s="111">
        <f>+VLOOKUP(I1834,'Selectable Table'!AB:AC,2,0)</f>
        <v>0</v>
      </c>
    </row>
    <row r="1835" spans="1:17" x14ac:dyDescent="0.25">
      <c r="A1835" s="111" t="str">
        <f>+VLOOKUP(C1835,'Selectable Table'!D:EB,2,0)</f>
        <v>MERCK</v>
      </c>
      <c r="B1835" t="s">
        <v>204</v>
      </c>
      <c r="C1835" t="s">
        <v>133</v>
      </c>
      <c r="D1835" t="s">
        <v>832</v>
      </c>
      <c r="E1835" t="s">
        <v>102</v>
      </c>
      <c r="F1835" s="111">
        <f>+VLOOKUP(C1835,'Selectable Table'!O:P,2,0)</f>
        <v>40700</v>
      </c>
      <c r="G1835" s="111" t="str">
        <f>+VLOOKUP(F1835,'Selectable Table'!P:Q,2,0)</f>
        <v>Revenues - Third Parties</v>
      </c>
      <c r="I1835" t="s">
        <v>125</v>
      </c>
      <c r="J1835" s="111">
        <v>2026</v>
      </c>
      <c r="K1835" s="111">
        <v>7</v>
      </c>
      <c r="L1835" s="111" t="s">
        <v>94</v>
      </c>
      <c r="M1835">
        <v>345</v>
      </c>
      <c r="N1835">
        <v>1</v>
      </c>
      <c r="O1835">
        <v>345</v>
      </c>
      <c r="P1835" t="s">
        <v>831</v>
      </c>
      <c r="Q1835" s="111">
        <f>+VLOOKUP(I1835,'Selectable Table'!AB:AC,2,0)</f>
        <v>1</v>
      </c>
    </row>
    <row r="1836" spans="1:17" x14ac:dyDescent="0.25">
      <c r="A1836" s="111" t="str">
        <f>+VLOOKUP(C1836,'Selectable Table'!D:EB,2,0)</f>
        <v>MERCK</v>
      </c>
      <c r="B1836" t="s">
        <v>204</v>
      </c>
      <c r="C1836" t="s">
        <v>133</v>
      </c>
      <c r="D1836" t="s">
        <v>832</v>
      </c>
      <c r="E1836" t="s">
        <v>105</v>
      </c>
      <c r="F1836" s="111">
        <f>+VLOOKUP(C1836,'Selectable Table'!O:P,2,0)</f>
        <v>40700</v>
      </c>
      <c r="G1836" s="111" t="str">
        <f>+VLOOKUP(F1836,'Selectable Table'!P:Q,2,0)</f>
        <v>Revenues - Third Parties</v>
      </c>
      <c r="I1836" t="s">
        <v>111</v>
      </c>
      <c r="J1836" s="111">
        <v>2026</v>
      </c>
      <c r="K1836" s="111">
        <v>7</v>
      </c>
      <c r="L1836" s="111" t="s">
        <v>94</v>
      </c>
      <c r="M1836">
        <v>116</v>
      </c>
      <c r="N1836">
        <v>1</v>
      </c>
      <c r="O1836">
        <v>116</v>
      </c>
      <c r="P1836" t="s">
        <v>831</v>
      </c>
      <c r="Q1836" s="111">
        <f>+VLOOKUP(I1836,'Selectable Table'!AB:AC,2,0)</f>
        <v>0</v>
      </c>
    </row>
    <row r="1837" spans="1:17" x14ac:dyDescent="0.25">
      <c r="A1837" s="111" t="str">
        <f>+VLOOKUP(C1837,'Selectable Table'!D:EB,2,0)</f>
        <v>MERCK</v>
      </c>
      <c r="B1837" t="s">
        <v>705</v>
      </c>
      <c r="C1837" t="s">
        <v>133</v>
      </c>
      <c r="D1837" t="s">
        <v>832</v>
      </c>
      <c r="E1837" t="s">
        <v>93</v>
      </c>
      <c r="F1837" s="111">
        <f>+VLOOKUP(C1837,'Selectable Table'!O:P,2,0)</f>
        <v>40700</v>
      </c>
      <c r="G1837" s="111" t="str">
        <f>+VLOOKUP(F1837,'Selectable Table'!P:Q,2,0)</f>
        <v>Revenues - Third Parties</v>
      </c>
      <c r="I1837" t="s">
        <v>167</v>
      </c>
      <c r="J1837" s="111">
        <v>2026</v>
      </c>
      <c r="K1837" s="111">
        <v>7</v>
      </c>
      <c r="L1837" s="111" t="s">
        <v>94</v>
      </c>
      <c r="M1837">
        <v>251</v>
      </c>
      <c r="N1837">
        <v>1</v>
      </c>
      <c r="O1837">
        <v>251</v>
      </c>
      <c r="P1837" t="s">
        <v>831</v>
      </c>
      <c r="Q1837" s="111">
        <f>+VLOOKUP(I1837,'Selectable Table'!AB:AC,2,0)</f>
        <v>0</v>
      </c>
    </row>
    <row r="1838" spans="1:17" x14ac:dyDescent="0.25">
      <c r="A1838" s="111" t="str">
        <f>+VLOOKUP(C1838,'Selectable Table'!D:EB,2,0)</f>
        <v>MERCK</v>
      </c>
      <c r="B1838" t="s">
        <v>705</v>
      </c>
      <c r="C1838" t="s">
        <v>133</v>
      </c>
      <c r="D1838" t="s">
        <v>832</v>
      </c>
      <c r="E1838" t="s">
        <v>105</v>
      </c>
      <c r="F1838" s="111">
        <f>+VLOOKUP(C1838,'Selectable Table'!O:P,2,0)</f>
        <v>40700</v>
      </c>
      <c r="G1838" s="111" t="str">
        <f>+VLOOKUP(F1838,'Selectable Table'!P:Q,2,0)</f>
        <v>Revenues - Third Parties</v>
      </c>
      <c r="I1838" t="s">
        <v>121</v>
      </c>
      <c r="J1838" s="111">
        <v>2026</v>
      </c>
      <c r="K1838" s="111">
        <v>7</v>
      </c>
      <c r="L1838" s="111" t="s">
        <v>94</v>
      </c>
      <c r="M1838">
        <v>116</v>
      </c>
      <c r="N1838">
        <v>1</v>
      </c>
      <c r="O1838">
        <v>116</v>
      </c>
      <c r="P1838" t="s">
        <v>831</v>
      </c>
      <c r="Q1838" s="111">
        <f>+VLOOKUP(I1838,'Selectable Table'!AB:AC,2,0)</f>
        <v>0</v>
      </c>
    </row>
    <row r="1839" spans="1:17" x14ac:dyDescent="0.25">
      <c r="A1839" s="111" t="str">
        <f>+VLOOKUP(C1839,'Selectable Table'!D:EB,2,0)</f>
        <v>MERCK</v>
      </c>
      <c r="B1839" t="s">
        <v>705</v>
      </c>
      <c r="C1839" t="s">
        <v>133</v>
      </c>
      <c r="D1839" t="s">
        <v>832</v>
      </c>
      <c r="E1839" t="s">
        <v>102</v>
      </c>
      <c r="F1839" s="111">
        <f>+VLOOKUP(C1839,'Selectable Table'!O:P,2,0)</f>
        <v>40700</v>
      </c>
      <c r="G1839" s="111" t="str">
        <f>+VLOOKUP(F1839,'Selectable Table'!P:Q,2,0)</f>
        <v>Revenues - Third Parties</v>
      </c>
      <c r="I1839" t="s">
        <v>125</v>
      </c>
      <c r="J1839" s="111">
        <v>2026</v>
      </c>
      <c r="K1839" s="111">
        <v>7</v>
      </c>
      <c r="L1839" s="111" t="s">
        <v>94</v>
      </c>
      <c r="M1839">
        <v>307</v>
      </c>
      <c r="N1839">
        <v>1</v>
      </c>
      <c r="O1839">
        <v>307</v>
      </c>
      <c r="P1839" t="s">
        <v>831</v>
      </c>
      <c r="Q1839" s="111">
        <f>+VLOOKUP(I1839,'Selectable Table'!AB:AC,2,0)</f>
        <v>1</v>
      </c>
    </row>
    <row r="1840" spans="1:17" x14ac:dyDescent="0.25">
      <c r="A1840" s="111" t="str">
        <f>+VLOOKUP(C1840,'Selectable Table'!D:EB,2,0)</f>
        <v>MERCK</v>
      </c>
      <c r="B1840" t="s">
        <v>705</v>
      </c>
      <c r="C1840" t="s">
        <v>133</v>
      </c>
      <c r="D1840" t="s">
        <v>832</v>
      </c>
      <c r="E1840" t="s">
        <v>104</v>
      </c>
      <c r="F1840" s="111">
        <f>+VLOOKUP(C1840,'Selectable Table'!O:P,2,0)</f>
        <v>40700</v>
      </c>
      <c r="G1840" s="111" t="str">
        <f>+VLOOKUP(F1840,'Selectable Table'!P:Q,2,0)</f>
        <v>Revenues - Third Parties</v>
      </c>
      <c r="I1840" t="s">
        <v>118</v>
      </c>
      <c r="J1840" s="111">
        <v>2026</v>
      </c>
      <c r="K1840" s="111">
        <v>7</v>
      </c>
      <c r="L1840" s="111" t="s">
        <v>94</v>
      </c>
      <c r="M1840">
        <v>81</v>
      </c>
      <c r="N1840">
        <v>1</v>
      </c>
      <c r="O1840">
        <v>81</v>
      </c>
      <c r="P1840" t="s">
        <v>831</v>
      </c>
      <c r="Q1840" s="111">
        <f>+VLOOKUP(I1840,'Selectable Table'!AB:AC,2,0)</f>
        <v>0</v>
      </c>
    </row>
    <row r="1841" spans="1:17" x14ac:dyDescent="0.25">
      <c r="A1841" s="111" t="str">
        <f>+VLOOKUP(C1841,'Selectable Table'!D:EB,2,0)</f>
        <v>MERCK</v>
      </c>
      <c r="B1841" t="s">
        <v>705</v>
      </c>
      <c r="C1841" t="s">
        <v>133</v>
      </c>
      <c r="D1841" t="s">
        <v>832</v>
      </c>
      <c r="E1841" t="s">
        <v>104</v>
      </c>
      <c r="F1841" s="111">
        <f>+VLOOKUP(C1841,'Selectable Table'!O:P,2,0)</f>
        <v>40700</v>
      </c>
      <c r="G1841" s="111" t="str">
        <f>+VLOOKUP(F1841,'Selectable Table'!P:Q,2,0)</f>
        <v>Revenues - Third Parties</v>
      </c>
      <c r="I1841" t="s">
        <v>120</v>
      </c>
      <c r="J1841" s="111">
        <v>2026</v>
      </c>
      <c r="K1841" s="111">
        <v>7</v>
      </c>
      <c r="L1841" s="111" t="s">
        <v>94</v>
      </c>
      <c r="M1841">
        <v>135</v>
      </c>
      <c r="N1841">
        <v>1</v>
      </c>
      <c r="O1841">
        <v>135</v>
      </c>
      <c r="P1841" t="s">
        <v>831</v>
      </c>
      <c r="Q1841" s="111">
        <f>+VLOOKUP(I1841,'Selectable Table'!AB:AC,2,0)</f>
        <v>0</v>
      </c>
    </row>
    <row r="1842" spans="1:17" x14ac:dyDescent="0.25">
      <c r="A1842" s="111" t="str">
        <f>+VLOOKUP(C1842,'Selectable Table'!D:EB,2,0)</f>
        <v>MERCK</v>
      </c>
      <c r="B1842" t="s">
        <v>705</v>
      </c>
      <c r="C1842" t="s">
        <v>133</v>
      </c>
      <c r="D1842" t="s">
        <v>832</v>
      </c>
      <c r="E1842" t="s">
        <v>105</v>
      </c>
      <c r="F1842" s="111">
        <f>+VLOOKUP(C1842,'Selectable Table'!O:P,2,0)</f>
        <v>40700</v>
      </c>
      <c r="G1842" s="111" t="str">
        <f>+VLOOKUP(F1842,'Selectable Table'!P:Q,2,0)</f>
        <v>Revenues - Third Parties</v>
      </c>
      <c r="I1842" t="s">
        <v>111</v>
      </c>
      <c r="J1842" s="111">
        <v>2026</v>
      </c>
      <c r="K1842" s="111">
        <v>7</v>
      </c>
      <c r="L1842" s="111" t="s">
        <v>94</v>
      </c>
      <c r="M1842">
        <v>232</v>
      </c>
      <c r="N1842">
        <v>1</v>
      </c>
      <c r="O1842">
        <v>232</v>
      </c>
      <c r="P1842" t="s">
        <v>831</v>
      </c>
      <c r="Q1842" s="111">
        <f>+VLOOKUP(I1842,'Selectable Table'!AB:AC,2,0)</f>
        <v>0</v>
      </c>
    </row>
    <row r="1843" spans="1:17" x14ac:dyDescent="0.25">
      <c r="A1843" s="111" t="str">
        <f>+VLOOKUP(C1843,'Selectable Table'!D:EB,2,0)</f>
        <v>MERCK</v>
      </c>
      <c r="B1843" t="s">
        <v>205</v>
      </c>
      <c r="C1843" t="s">
        <v>133</v>
      </c>
      <c r="D1843" t="s">
        <v>832</v>
      </c>
      <c r="E1843" t="s">
        <v>105</v>
      </c>
      <c r="F1843" s="111">
        <f>+VLOOKUP(C1843,'Selectable Table'!O:P,2,0)</f>
        <v>40700</v>
      </c>
      <c r="G1843" s="111" t="str">
        <f>+VLOOKUP(F1843,'Selectable Table'!P:Q,2,0)</f>
        <v>Revenues - Third Parties</v>
      </c>
      <c r="I1843" t="s">
        <v>121</v>
      </c>
      <c r="J1843" s="111">
        <v>2026</v>
      </c>
      <c r="K1843" s="111">
        <v>7</v>
      </c>
      <c r="L1843" s="111" t="s">
        <v>94</v>
      </c>
      <c r="M1843">
        <v>116</v>
      </c>
      <c r="N1843">
        <v>1</v>
      </c>
      <c r="O1843">
        <v>116</v>
      </c>
      <c r="P1843" t="s">
        <v>831</v>
      </c>
      <c r="Q1843" s="111">
        <f>+VLOOKUP(I1843,'Selectable Table'!AB:AC,2,0)</f>
        <v>0</v>
      </c>
    </row>
    <row r="1844" spans="1:17" x14ac:dyDescent="0.25">
      <c r="A1844" s="111" t="str">
        <f>+VLOOKUP(C1844,'Selectable Table'!D:EB,2,0)</f>
        <v>MERCK</v>
      </c>
      <c r="B1844" t="s">
        <v>205</v>
      </c>
      <c r="C1844" t="s">
        <v>133</v>
      </c>
      <c r="D1844" t="s">
        <v>832</v>
      </c>
      <c r="E1844" t="s">
        <v>102</v>
      </c>
      <c r="F1844" s="111">
        <f>+VLOOKUP(C1844,'Selectable Table'!O:P,2,0)</f>
        <v>40700</v>
      </c>
      <c r="G1844" s="111" t="str">
        <f>+VLOOKUP(F1844,'Selectable Table'!P:Q,2,0)</f>
        <v>Revenues - Third Parties</v>
      </c>
      <c r="I1844" t="s">
        <v>125</v>
      </c>
      <c r="J1844" s="111">
        <v>2026</v>
      </c>
      <c r="K1844" s="111">
        <v>7</v>
      </c>
      <c r="L1844" s="111" t="s">
        <v>94</v>
      </c>
      <c r="M1844">
        <v>307</v>
      </c>
      <c r="N1844">
        <v>1</v>
      </c>
      <c r="O1844">
        <v>307</v>
      </c>
      <c r="P1844" t="s">
        <v>831</v>
      </c>
      <c r="Q1844" s="111">
        <f>+VLOOKUP(I1844,'Selectable Table'!AB:AC,2,0)</f>
        <v>1</v>
      </c>
    </row>
    <row r="1845" spans="1:17" x14ac:dyDescent="0.25">
      <c r="A1845" s="111" t="str">
        <f>+VLOOKUP(C1845,'Selectable Table'!D:EB,2,0)</f>
        <v>MERCK</v>
      </c>
      <c r="B1845" t="s">
        <v>205</v>
      </c>
      <c r="C1845" t="s">
        <v>133</v>
      </c>
      <c r="D1845" t="s">
        <v>832</v>
      </c>
      <c r="E1845" t="s">
        <v>105</v>
      </c>
      <c r="F1845" s="111">
        <f>+VLOOKUP(C1845,'Selectable Table'!O:P,2,0)</f>
        <v>40700</v>
      </c>
      <c r="G1845" s="111" t="str">
        <f>+VLOOKUP(F1845,'Selectable Table'!P:Q,2,0)</f>
        <v>Revenues - Third Parties</v>
      </c>
      <c r="I1845" t="s">
        <v>111</v>
      </c>
      <c r="J1845" s="111">
        <v>2026</v>
      </c>
      <c r="K1845" s="111">
        <v>7</v>
      </c>
      <c r="L1845" s="111" t="s">
        <v>94</v>
      </c>
      <c r="M1845">
        <v>116</v>
      </c>
      <c r="N1845">
        <v>1</v>
      </c>
      <c r="O1845">
        <v>116</v>
      </c>
      <c r="P1845" t="s">
        <v>831</v>
      </c>
      <c r="Q1845" s="111">
        <f>+VLOOKUP(I1845,'Selectable Table'!AB:AC,2,0)</f>
        <v>0</v>
      </c>
    </row>
    <row r="1846" spans="1:17" x14ac:dyDescent="0.25">
      <c r="A1846" s="111" t="str">
        <f>+VLOOKUP(C1846,'Selectable Table'!D:EB,2,0)</f>
        <v>MERCK</v>
      </c>
      <c r="B1846" t="s">
        <v>889</v>
      </c>
      <c r="C1846" t="s">
        <v>133</v>
      </c>
      <c r="D1846" t="s">
        <v>832</v>
      </c>
      <c r="E1846" t="s">
        <v>104</v>
      </c>
      <c r="F1846" s="111">
        <f>+VLOOKUP(C1846,'Selectable Table'!O:P,2,0)</f>
        <v>40700</v>
      </c>
      <c r="G1846" s="111" t="str">
        <f>+VLOOKUP(F1846,'Selectable Table'!P:Q,2,0)</f>
        <v>Revenues - Third Parties</v>
      </c>
      <c r="I1846" t="s">
        <v>118</v>
      </c>
      <c r="J1846" s="111">
        <v>2026</v>
      </c>
      <c r="K1846" s="111">
        <v>7</v>
      </c>
      <c r="L1846" s="111" t="s">
        <v>94</v>
      </c>
      <c r="M1846">
        <v>81</v>
      </c>
      <c r="N1846">
        <v>1</v>
      </c>
      <c r="O1846">
        <v>81</v>
      </c>
      <c r="P1846" t="s">
        <v>831</v>
      </c>
      <c r="Q1846" s="111">
        <f>+VLOOKUP(I1846,'Selectable Table'!AB:AC,2,0)</f>
        <v>0</v>
      </c>
    </row>
    <row r="1847" spans="1:17" x14ac:dyDescent="0.25">
      <c r="A1847" s="111" t="str">
        <f>+VLOOKUP(C1847,'Selectable Table'!D:EB,2,0)</f>
        <v>MERCK</v>
      </c>
      <c r="B1847" t="s">
        <v>889</v>
      </c>
      <c r="C1847" t="s">
        <v>133</v>
      </c>
      <c r="D1847" t="s">
        <v>832</v>
      </c>
      <c r="E1847" t="s">
        <v>104</v>
      </c>
      <c r="F1847" s="111">
        <f>+VLOOKUP(C1847,'Selectable Table'!O:P,2,0)</f>
        <v>40700</v>
      </c>
      <c r="G1847" s="111" t="str">
        <f>+VLOOKUP(F1847,'Selectable Table'!P:Q,2,0)</f>
        <v>Revenues - Third Parties</v>
      </c>
      <c r="I1847" t="s">
        <v>120</v>
      </c>
      <c r="J1847" s="111">
        <v>2026</v>
      </c>
      <c r="K1847" s="111">
        <v>7</v>
      </c>
      <c r="L1847" s="111" t="s">
        <v>94</v>
      </c>
      <c r="M1847">
        <v>135</v>
      </c>
      <c r="N1847">
        <v>1</v>
      </c>
      <c r="O1847">
        <v>135</v>
      </c>
      <c r="P1847" t="s">
        <v>831</v>
      </c>
      <c r="Q1847" s="111">
        <f>+VLOOKUP(I1847,'Selectable Table'!AB:AC,2,0)</f>
        <v>0</v>
      </c>
    </row>
    <row r="1848" spans="1:17" x14ac:dyDescent="0.25">
      <c r="A1848" s="111" t="str">
        <f>+VLOOKUP(C1848,'Selectable Table'!D:EB,2,0)</f>
        <v>MERCK</v>
      </c>
      <c r="B1848" t="s">
        <v>889</v>
      </c>
      <c r="C1848" t="s">
        <v>133</v>
      </c>
      <c r="D1848" t="s">
        <v>832</v>
      </c>
      <c r="E1848" t="s">
        <v>105</v>
      </c>
      <c r="F1848" s="111">
        <f>+VLOOKUP(C1848,'Selectable Table'!O:P,2,0)</f>
        <v>40700</v>
      </c>
      <c r="G1848" s="111" t="str">
        <f>+VLOOKUP(F1848,'Selectable Table'!P:Q,2,0)</f>
        <v>Revenues - Third Parties</v>
      </c>
      <c r="I1848" t="s">
        <v>111</v>
      </c>
      <c r="J1848" s="111">
        <v>2026</v>
      </c>
      <c r="K1848" s="111">
        <v>7</v>
      </c>
      <c r="L1848" s="111" t="s">
        <v>94</v>
      </c>
      <c r="M1848">
        <v>116</v>
      </c>
      <c r="N1848">
        <v>1</v>
      </c>
      <c r="O1848">
        <v>116</v>
      </c>
      <c r="P1848" t="s">
        <v>831</v>
      </c>
      <c r="Q1848" s="111">
        <f>+VLOOKUP(I1848,'Selectable Table'!AB:AC,2,0)</f>
        <v>0</v>
      </c>
    </row>
    <row r="1849" spans="1:17" x14ac:dyDescent="0.25">
      <c r="A1849" s="111" t="str">
        <f>+VLOOKUP(C1849,'Selectable Table'!D:EB,2,0)</f>
        <v>MERCK</v>
      </c>
      <c r="B1849" t="s">
        <v>209</v>
      </c>
      <c r="C1849" t="s">
        <v>133</v>
      </c>
      <c r="D1849" t="s">
        <v>832</v>
      </c>
      <c r="E1849" t="s">
        <v>105</v>
      </c>
      <c r="F1849" s="111">
        <f>+VLOOKUP(C1849,'Selectable Table'!O:P,2,0)</f>
        <v>40700</v>
      </c>
      <c r="G1849" s="111" t="str">
        <f>+VLOOKUP(F1849,'Selectable Table'!P:Q,2,0)</f>
        <v>Revenues - Third Parties</v>
      </c>
      <c r="I1849" t="s">
        <v>109</v>
      </c>
      <c r="J1849" s="111">
        <v>2026</v>
      </c>
      <c r="K1849" s="111">
        <v>7</v>
      </c>
      <c r="L1849" s="111" t="s">
        <v>94</v>
      </c>
      <c r="M1849">
        <v>191</v>
      </c>
      <c r="N1849">
        <v>1</v>
      </c>
      <c r="O1849">
        <v>191</v>
      </c>
      <c r="P1849" t="s">
        <v>831</v>
      </c>
      <c r="Q1849" s="111">
        <f>+VLOOKUP(I1849,'Selectable Table'!AB:AC,2,0)</f>
        <v>0</v>
      </c>
    </row>
    <row r="1850" spans="1:17" x14ac:dyDescent="0.25">
      <c r="A1850" s="111" t="str">
        <f>+VLOOKUP(C1850,'Selectable Table'!D:EB,2,0)</f>
        <v>MERCK</v>
      </c>
      <c r="B1850" t="s">
        <v>210</v>
      </c>
      <c r="C1850" t="s">
        <v>133</v>
      </c>
      <c r="D1850" t="s">
        <v>832</v>
      </c>
      <c r="E1850" t="s">
        <v>102</v>
      </c>
      <c r="F1850" s="111">
        <f>+VLOOKUP(C1850,'Selectable Table'!O:P,2,0)</f>
        <v>40700</v>
      </c>
      <c r="G1850" s="111" t="str">
        <f>+VLOOKUP(F1850,'Selectable Table'!P:Q,2,0)</f>
        <v>Revenues - Third Parties</v>
      </c>
      <c r="I1850" t="s">
        <v>186</v>
      </c>
      <c r="J1850" s="111">
        <v>2026</v>
      </c>
      <c r="K1850" s="111">
        <v>7</v>
      </c>
      <c r="L1850" s="111" t="s">
        <v>94</v>
      </c>
      <c r="M1850">
        <v>307</v>
      </c>
      <c r="N1850">
        <v>1</v>
      </c>
      <c r="O1850">
        <v>307</v>
      </c>
      <c r="P1850" t="s">
        <v>831</v>
      </c>
      <c r="Q1850" s="111">
        <f>+VLOOKUP(I1850,'Selectable Table'!AB:AC,2,0)</f>
        <v>1</v>
      </c>
    </row>
    <row r="1851" spans="1:17" x14ac:dyDescent="0.25">
      <c r="A1851" s="111" t="str">
        <f>+VLOOKUP(C1851,'Selectable Table'!D:EB,2,0)</f>
        <v>MERCK</v>
      </c>
      <c r="B1851" t="s">
        <v>210</v>
      </c>
      <c r="C1851" t="s">
        <v>133</v>
      </c>
      <c r="D1851" t="s">
        <v>832</v>
      </c>
      <c r="E1851" t="s">
        <v>93</v>
      </c>
      <c r="F1851" s="111">
        <f>+VLOOKUP(C1851,'Selectable Table'!O:P,2,0)</f>
        <v>40700</v>
      </c>
      <c r="G1851" s="111" t="str">
        <f>+VLOOKUP(F1851,'Selectable Table'!P:Q,2,0)</f>
        <v>Revenues - Third Parties</v>
      </c>
      <c r="I1851" t="s">
        <v>167</v>
      </c>
      <c r="J1851" s="111">
        <v>2026</v>
      </c>
      <c r="K1851" s="111">
        <v>7</v>
      </c>
      <c r="L1851" s="111" t="s">
        <v>94</v>
      </c>
      <c r="M1851">
        <v>126</v>
      </c>
      <c r="N1851">
        <v>1</v>
      </c>
      <c r="O1851">
        <v>126</v>
      </c>
      <c r="P1851" t="s">
        <v>831</v>
      </c>
      <c r="Q1851" s="111">
        <f>+VLOOKUP(I1851,'Selectable Table'!AB:AC,2,0)</f>
        <v>0</v>
      </c>
    </row>
    <row r="1852" spans="1:17" x14ac:dyDescent="0.25">
      <c r="A1852" s="111" t="str">
        <f>+VLOOKUP(C1852,'Selectable Table'!D:EB,2,0)</f>
        <v>MERCK</v>
      </c>
      <c r="B1852" t="s">
        <v>210</v>
      </c>
      <c r="C1852" t="s">
        <v>133</v>
      </c>
      <c r="D1852" t="s">
        <v>832</v>
      </c>
      <c r="E1852" t="s">
        <v>105</v>
      </c>
      <c r="F1852" s="111">
        <f>+VLOOKUP(C1852,'Selectable Table'!O:P,2,0)</f>
        <v>40700</v>
      </c>
      <c r="G1852" s="111" t="str">
        <f>+VLOOKUP(F1852,'Selectable Table'!P:Q,2,0)</f>
        <v>Revenues - Third Parties</v>
      </c>
      <c r="I1852" t="s">
        <v>121</v>
      </c>
      <c r="J1852" s="111">
        <v>2026</v>
      </c>
      <c r="K1852" s="111">
        <v>7</v>
      </c>
      <c r="L1852" s="111" t="s">
        <v>94</v>
      </c>
      <c r="M1852">
        <v>116</v>
      </c>
      <c r="N1852">
        <v>1</v>
      </c>
      <c r="O1852">
        <v>116</v>
      </c>
      <c r="P1852" t="s">
        <v>831</v>
      </c>
      <c r="Q1852" s="111">
        <f>+VLOOKUP(I1852,'Selectable Table'!AB:AC,2,0)</f>
        <v>0</v>
      </c>
    </row>
    <row r="1853" spans="1:17" x14ac:dyDescent="0.25">
      <c r="A1853" s="111" t="str">
        <f>+VLOOKUP(C1853,'Selectable Table'!D:EB,2,0)</f>
        <v>MERCK</v>
      </c>
      <c r="B1853" t="s">
        <v>210</v>
      </c>
      <c r="C1853" t="s">
        <v>133</v>
      </c>
      <c r="D1853" t="s">
        <v>832</v>
      </c>
      <c r="E1853" t="s">
        <v>102</v>
      </c>
      <c r="F1853" s="111">
        <f>+VLOOKUP(C1853,'Selectable Table'!O:P,2,0)</f>
        <v>40700</v>
      </c>
      <c r="G1853" s="111" t="str">
        <f>+VLOOKUP(F1853,'Selectable Table'!P:Q,2,0)</f>
        <v>Revenues - Third Parties</v>
      </c>
      <c r="I1853" t="s">
        <v>125</v>
      </c>
      <c r="J1853" s="111">
        <v>2026</v>
      </c>
      <c r="K1853" s="111">
        <v>7</v>
      </c>
      <c r="L1853" s="111" t="s">
        <v>94</v>
      </c>
      <c r="M1853">
        <v>114</v>
      </c>
      <c r="N1853">
        <v>1</v>
      </c>
      <c r="O1853">
        <v>114</v>
      </c>
      <c r="P1853" t="s">
        <v>831</v>
      </c>
      <c r="Q1853" s="111">
        <f>+VLOOKUP(I1853,'Selectable Table'!AB:AC,2,0)</f>
        <v>1</v>
      </c>
    </row>
    <row r="1854" spans="1:17" x14ac:dyDescent="0.25">
      <c r="A1854" s="111" t="str">
        <f>+VLOOKUP(C1854,'Selectable Table'!D:EB,2,0)</f>
        <v>MERCK</v>
      </c>
      <c r="B1854" t="s">
        <v>210</v>
      </c>
      <c r="C1854" t="s">
        <v>133</v>
      </c>
      <c r="D1854" t="s">
        <v>832</v>
      </c>
      <c r="E1854" t="s">
        <v>104</v>
      </c>
      <c r="F1854" s="111">
        <f>+VLOOKUP(C1854,'Selectable Table'!O:P,2,0)</f>
        <v>40700</v>
      </c>
      <c r="G1854" s="111" t="str">
        <f>+VLOOKUP(F1854,'Selectable Table'!P:Q,2,0)</f>
        <v>Revenues - Third Parties</v>
      </c>
      <c r="I1854" t="s">
        <v>118</v>
      </c>
      <c r="J1854" s="111">
        <v>2026</v>
      </c>
      <c r="K1854" s="111">
        <v>7</v>
      </c>
      <c r="L1854" s="111" t="s">
        <v>94</v>
      </c>
      <c r="M1854">
        <v>81</v>
      </c>
      <c r="N1854">
        <v>1</v>
      </c>
      <c r="O1854">
        <v>81</v>
      </c>
      <c r="P1854" t="s">
        <v>831</v>
      </c>
      <c r="Q1854" s="111">
        <f>+VLOOKUP(I1854,'Selectable Table'!AB:AC,2,0)</f>
        <v>0</v>
      </c>
    </row>
    <row r="1855" spans="1:17" x14ac:dyDescent="0.25">
      <c r="A1855" s="111" t="str">
        <f>+VLOOKUP(C1855,'Selectable Table'!D:EB,2,0)</f>
        <v>MERCK</v>
      </c>
      <c r="B1855" t="s">
        <v>210</v>
      </c>
      <c r="C1855" t="s">
        <v>133</v>
      </c>
      <c r="D1855" t="s">
        <v>832</v>
      </c>
      <c r="E1855" t="s">
        <v>104</v>
      </c>
      <c r="F1855" s="111">
        <f>+VLOOKUP(C1855,'Selectable Table'!O:P,2,0)</f>
        <v>40700</v>
      </c>
      <c r="G1855" s="111" t="str">
        <f>+VLOOKUP(F1855,'Selectable Table'!P:Q,2,0)</f>
        <v>Revenues - Third Parties</v>
      </c>
      <c r="I1855" t="s">
        <v>120</v>
      </c>
      <c r="J1855" s="111">
        <v>2026</v>
      </c>
      <c r="K1855" s="111">
        <v>7</v>
      </c>
      <c r="L1855" s="111" t="s">
        <v>94</v>
      </c>
      <c r="M1855">
        <v>135</v>
      </c>
      <c r="N1855">
        <v>1</v>
      </c>
      <c r="O1855">
        <v>135</v>
      </c>
      <c r="P1855" t="s">
        <v>831</v>
      </c>
      <c r="Q1855" s="111">
        <f>+VLOOKUP(I1855,'Selectable Table'!AB:AC,2,0)</f>
        <v>0</v>
      </c>
    </row>
    <row r="1856" spans="1:17" x14ac:dyDescent="0.25">
      <c r="A1856" s="111" t="str">
        <f>+VLOOKUP(C1856,'Selectable Table'!D:EB,2,0)</f>
        <v>MERCK</v>
      </c>
      <c r="B1856" t="s">
        <v>210</v>
      </c>
      <c r="C1856" t="s">
        <v>133</v>
      </c>
      <c r="D1856" t="s">
        <v>832</v>
      </c>
      <c r="E1856" t="s">
        <v>105</v>
      </c>
      <c r="F1856" s="111">
        <f>+VLOOKUP(C1856,'Selectable Table'!O:P,2,0)</f>
        <v>40700</v>
      </c>
      <c r="G1856" s="111" t="str">
        <f>+VLOOKUP(F1856,'Selectable Table'!P:Q,2,0)</f>
        <v>Revenues - Third Parties</v>
      </c>
      <c r="I1856" t="s">
        <v>111</v>
      </c>
      <c r="J1856" s="111">
        <v>2026</v>
      </c>
      <c r="K1856" s="111">
        <v>7</v>
      </c>
      <c r="L1856" s="111" t="s">
        <v>94</v>
      </c>
      <c r="M1856">
        <v>116</v>
      </c>
      <c r="N1856">
        <v>1</v>
      </c>
      <c r="O1856">
        <v>116</v>
      </c>
      <c r="P1856" t="s">
        <v>831</v>
      </c>
      <c r="Q1856" s="111">
        <f>+VLOOKUP(I1856,'Selectable Table'!AB:AC,2,0)</f>
        <v>0</v>
      </c>
    </row>
    <row r="1857" spans="1:17" x14ac:dyDescent="0.25">
      <c r="A1857" s="111" t="str">
        <f>+VLOOKUP(C1857,'Selectable Table'!D:EB,2,0)</f>
        <v>MERCK</v>
      </c>
      <c r="B1857" t="s">
        <v>211</v>
      </c>
      <c r="C1857" t="s">
        <v>133</v>
      </c>
      <c r="D1857" t="s">
        <v>832</v>
      </c>
      <c r="E1857" t="s">
        <v>102</v>
      </c>
      <c r="F1857" s="111">
        <f>+VLOOKUP(C1857,'Selectable Table'!O:P,2,0)</f>
        <v>40700</v>
      </c>
      <c r="G1857" s="111" t="str">
        <f>+VLOOKUP(F1857,'Selectable Table'!P:Q,2,0)</f>
        <v>Revenues - Third Parties</v>
      </c>
      <c r="I1857" t="s">
        <v>125</v>
      </c>
      <c r="J1857" s="111">
        <v>2026</v>
      </c>
      <c r="K1857" s="111">
        <v>7</v>
      </c>
      <c r="L1857" s="111" t="s">
        <v>94</v>
      </c>
      <c r="M1857">
        <v>746</v>
      </c>
      <c r="N1857">
        <v>1</v>
      </c>
      <c r="O1857">
        <v>746</v>
      </c>
      <c r="P1857" t="s">
        <v>831</v>
      </c>
      <c r="Q1857" s="111">
        <f>+VLOOKUP(I1857,'Selectable Table'!AB:AC,2,0)</f>
        <v>1</v>
      </c>
    </row>
    <row r="1858" spans="1:17" x14ac:dyDescent="0.25">
      <c r="A1858" s="111" t="str">
        <f>+VLOOKUP(C1858,'Selectable Table'!D:EB,2,0)</f>
        <v>MERCK</v>
      </c>
      <c r="B1858" t="s">
        <v>211</v>
      </c>
      <c r="C1858" t="s">
        <v>133</v>
      </c>
      <c r="D1858" t="s">
        <v>832</v>
      </c>
      <c r="E1858" t="s">
        <v>104</v>
      </c>
      <c r="F1858" s="111">
        <f>+VLOOKUP(C1858,'Selectable Table'!O:P,2,0)</f>
        <v>40700</v>
      </c>
      <c r="G1858" s="111" t="str">
        <f>+VLOOKUP(F1858,'Selectable Table'!P:Q,2,0)</f>
        <v>Revenues - Third Parties</v>
      </c>
      <c r="I1858" t="s">
        <v>118</v>
      </c>
      <c r="J1858" s="111">
        <v>2026</v>
      </c>
      <c r="K1858" s="111">
        <v>7</v>
      </c>
      <c r="L1858" s="111" t="s">
        <v>94</v>
      </c>
      <c r="M1858">
        <v>216</v>
      </c>
      <c r="N1858">
        <v>1</v>
      </c>
      <c r="O1858">
        <v>216</v>
      </c>
      <c r="P1858" t="s">
        <v>831</v>
      </c>
      <c r="Q1858" s="111">
        <f>+VLOOKUP(I1858,'Selectable Table'!AB:AC,2,0)</f>
        <v>0</v>
      </c>
    </row>
    <row r="1859" spans="1:17" x14ac:dyDescent="0.25">
      <c r="A1859" s="111" t="str">
        <f>+VLOOKUP(C1859,'Selectable Table'!D:EB,2,0)</f>
        <v>MERCK</v>
      </c>
      <c r="B1859" t="s">
        <v>211</v>
      </c>
      <c r="C1859" t="s">
        <v>133</v>
      </c>
      <c r="D1859" t="s">
        <v>832</v>
      </c>
      <c r="E1859" t="s">
        <v>104</v>
      </c>
      <c r="F1859" s="111">
        <f>+VLOOKUP(C1859,'Selectable Table'!O:P,2,0)</f>
        <v>40700</v>
      </c>
      <c r="G1859" s="111" t="str">
        <f>+VLOOKUP(F1859,'Selectable Table'!P:Q,2,0)</f>
        <v>Revenues - Third Parties</v>
      </c>
      <c r="I1859" t="s">
        <v>120</v>
      </c>
      <c r="J1859" s="111">
        <v>2026</v>
      </c>
      <c r="K1859" s="111">
        <v>7</v>
      </c>
      <c r="L1859" s="111" t="s">
        <v>94</v>
      </c>
      <c r="M1859">
        <v>270</v>
      </c>
      <c r="N1859">
        <v>1</v>
      </c>
      <c r="O1859">
        <v>270</v>
      </c>
      <c r="P1859" t="s">
        <v>831</v>
      </c>
      <c r="Q1859" s="111">
        <f>+VLOOKUP(I1859,'Selectable Table'!AB:AC,2,0)</f>
        <v>0</v>
      </c>
    </row>
    <row r="1860" spans="1:17" x14ac:dyDescent="0.25">
      <c r="A1860" s="111" t="str">
        <f>+VLOOKUP(C1860,'Selectable Table'!D:EB,2,0)</f>
        <v>MERCK</v>
      </c>
      <c r="B1860" t="s">
        <v>211</v>
      </c>
      <c r="C1860" t="s">
        <v>133</v>
      </c>
      <c r="D1860" t="s">
        <v>832</v>
      </c>
      <c r="E1860" t="s">
        <v>105</v>
      </c>
      <c r="F1860" s="111">
        <f>+VLOOKUP(C1860,'Selectable Table'!O:P,2,0)</f>
        <v>40700</v>
      </c>
      <c r="G1860" s="111" t="str">
        <f>+VLOOKUP(F1860,'Selectable Table'!P:Q,2,0)</f>
        <v>Revenues - Third Parties</v>
      </c>
      <c r="I1860" t="s">
        <v>111</v>
      </c>
      <c r="J1860" s="111">
        <v>2026</v>
      </c>
      <c r="K1860" s="111">
        <v>7</v>
      </c>
      <c r="L1860" s="111" t="s">
        <v>94</v>
      </c>
      <c r="M1860">
        <v>116</v>
      </c>
      <c r="N1860">
        <v>1</v>
      </c>
      <c r="O1860">
        <v>116</v>
      </c>
      <c r="P1860" t="s">
        <v>831</v>
      </c>
      <c r="Q1860" s="111">
        <f>+VLOOKUP(I1860,'Selectable Table'!AB:AC,2,0)</f>
        <v>0</v>
      </c>
    </row>
    <row r="1861" spans="1:17" x14ac:dyDescent="0.25">
      <c r="A1861" s="111" t="str">
        <f>+VLOOKUP(C1861,'Selectable Table'!D:EB,2,0)</f>
        <v>MERCK</v>
      </c>
      <c r="B1861" t="s">
        <v>212</v>
      </c>
      <c r="C1861" t="s">
        <v>133</v>
      </c>
      <c r="D1861" t="s">
        <v>832</v>
      </c>
      <c r="E1861" t="s">
        <v>105</v>
      </c>
      <c r="F1861" s="111">
        <f>+VLOOKUP(C1861,'Selectable Table'!O:P,2,0)</f>
        <v>40700</v>
      </c>
      <c r="G1861" s="111" t="str">
        <f>+VLOOKUP(F1861,'Selectable Table'!P:Q,2,0)</f>
        <v>Revenues - Third Parties</v>
      </c>
      <c r="I1861" t="s">
        <v>121</v>
      </c>
      <c r="J1861" s="111">
        <v>2026</v>
      </c>
      <c r="K1861" s="111">
        <v>7</v>
      </c>
      <c r="L1861" s="111" t="s">
        <v>94</v>
      </c>
      <c r="M1861">
        <v>116</v>
      </c>
      <c r="N1861">
        <v>1</v>
      </c>
      <c r="O1861">
        <v>116</v>
      </c>
      <c r="P1861" t="s">
        <v>831</v>
      </c>
      <c r="Q1861" s="111">
        <f>+VLOOKUP(I1861,'Selectable Table'!AB:AC,2,0)</f>
        <v>0</v>
      </c>
    </row>
    <row r="1862" spans="1:17" x14ac:dyDescent="0.25">
      <c r="A1862" s="111" t="str">
        <f>+VLOOKUP(C1862,'Selectable Table'!D:EB,2,0)</f>
        <v>MERCK</v>
      </c>
      <c r="B1862" t="s">
        <v>212</v>
      </c>
      <c r="C1862" t="s">
        <v>133</v>
      </c>
      <c r="D1862" t="s">
        <v>832</v>
      </c>
      <c r="E1862" t="s">
        <v>102</v>
      </c>
      <c r="F1862" s="111">
        <f>+VLOOKUP(C1862,'Selectable Table'!O:P,2,0)</f>
        <v>40700</v>
      </c>
      <c r="G1862" s="111" t="str">
        <f>+VLOOKUP(F1862,'Selectable Table'!P:Q,2,0)</f>
        <v>Revenues - Third Parties</v>
      </c>
      <c r="I1862" t="s">
        <v>125</v>
      </c>
      <c r="J1862" s="111">
        <v>2026</v>
      </c>
      <c r="K1862" s="111">
        <v>7</v>
      </c>
      <c r="L1862" s="111" t="s">
        <v>94</v>
      </c>
      <c r="M1862">
        <v>326</v>
      </c>
      <c r="N1862">
        <v>1</v>
      </c>
      <c r="O1862">
        <v>326</v>
      </c>
      <c r="P1862" t="s">
        <v>831</v>
      </c>
      <c r="Q1862" s="111">
        <f>+VLOOKUP(I1862,'Selectable Table'!AB:AC,2,0)</f>
        <v>1</v>
      </c>
    </row>
    <row r="1863" spans="1:17" x14ac:dyDescent="0.25">
      <c r="A1863" s="111" t="str">
        <f>+VLOOKUP(C1863,'Selectable Table'!D:EB,2,0)</f>
        <v>MERCK</v>
      </c>
      <c r="B1863" t="s">
        <v>212</v>
      </c>
      <c r="C1863" t="s">
        <v>133</v>
      </c>
      <c r="D1863" t="s">
        <v>832</v>
      </c>
      <c r="E1863" t="s">
        <v>104</v>
      </c>
      <c r="F1863" s="111">
        <f>+VLOOKUP(C1863,'Selectable Table'!O:P,2,0)</f>
        <v>40700</v>
      </c>
      <c r="G1863" s="111" t="str">
        <f>+VLOOKUP(F1863,'Selectable Table'!P:Q,2,0)</f>
        <v>Revenues - Third Parties</v>
      </c>
      <c r="I1863" t="s">
        <v>118</v>
      </c>
      <c r="J1863" s="111">
        <v>2026</v>
      </c>
      <c r="K1863" s="111">
        <v>7</v>
      </c>
      <c r="L1863" s="111" t="s">
        <v>94</v>
      </c>
      <c r="M1863">
        <v>81</v>
      </c>
      <c r="N1863">
        <v>1</v>
      </c>
      <c r="O1863">
        <v>81</v>
      </c>
      <c r="P1863" t="s">
        <v>831</v>
      </c>
      <c r="Q1863" s="111">
        <f>+VLOOKUP(I1863,'Selectable Table'!AB:AC,2,0)</f>
        <v>0</v>
      </c>
    </row>
    <row r="1864" spans="1:17" x14ac:dyDescent="0.25">
      <c r="A1864" s="111" t="str">
        <f>+VLOOKUP(C1864,'Selectable Table'!D:EB,2,0)</f>
        <v>MERCK</v>
      </c>
      <c r="B1864" t="s">
        <v>212</v>
      </c>
      <c r="C1864" t="s">
        <v>133</v>
      </c>
      <c r="D1864" t="s">
        <v>832</v>
      </c>
      <c r="E1864" t="s">
        <v>104</v>
      </c>
      <c r="F1864" s="111">
        <f>+VLOOKUP(C1864,'Selectable Table'!O:P,2,0)</f>
        <v>40700</v>
      </c>
      <c r="G1864" s="111" t="str">
        <f>+VLOOKUP(F1864,'Selectable Table'!P:Q,2,0)</f>
        <v>Revenues - Third Parties</v>
      </c>
      <c r="I1864" t="s">
        <v>120</v>
      </c>
      <c r="J1864" s="111">
        <v>2026</v>
      </c>
      <c r="K1864" s="111">
        <v>7</v>
      </c>
      <c r="L1864" s="111" t="s">
        <v>94</v>
      </c>
      <c r="M1864">
        <v>135</v>
      </c>
      <c r="N1864">
        <v>1</v>
      </c>
      <c r="O1864">
        <v>135</v>
      </c>
      <c r="P1864" t="s">
        <v>831</v>
      </c>
      <c r="Q1864" s="111">
        <f>+VLOOKUP(I1864,'Selectable Table'!AB:AC,2,0)</f>
        <v>0</v>
      </c>
    </row>
    <row r="1865" spans="1:17" x14ac:dyDescent="0.25">
      <c r="A1865" s="111" t="str">
        <f>+VLOOKUP(C1865,'Selectable Table'!D:EB,2,0)</f>
        <v>MERCK</v>
      </c>
      <c r="B1865" t="s">
        <v>212</v>
      </c>
      <c r="C1865" t="s">
        <v>133</v>
      </c>
      <c r="D1865" t="s">
        <v>832</v>
      </c>
      <c r="E1865" t="s">
        <v>105</v>
      </c>
      <c r="F1865" s="111">
        <f>+VLOOKUP(C1865,'Selectable Table'!O:P,2,0)</f>
        <v>40700</v>
      </c>
      <c r="G1865" s="111" t="str">
        <f>+VLOOKUP(F1865,'Selectable Table'!P:Q,2,0)</f>
        <v>Revenues - Third Parties</v>
      </c>
      <c r="I1865" t="s">
        <v>111</v>
      </c>
      <c r="J1865" s="111">
        <v>2026</v>
      </c>
      <c r="K1865" s="111">
        <v>7</v>
      </c>
      <c r="L1865" s="111" t="s">
        <v>94</v>
      </c>
      <c r="M1865">
        <v>116</v>
      </c>
      <c r="N1865">
        <v>1</v>
      </c>
      <c r="O1865">
        <v>116</v>
      </c>
      <c r="P1865" t="s">
        <v>831</v>
      </c>
      <c r="Q1865" s="111">
        <f>+VLOOKUP(I1865,'Selectable Table'!AB:AC,2,0)</f>
        <v>0</v>
      </c>
    </row>
    <row r="1866" spans="1:17" x14ac:dyDescent="0.25">
      <c r="A1866" s="111" t="str">
        <f>+VLOOKUP(C1866,'Selectable Table'!D:EB,2,0)</f>
        <v>MERCK</v>
      </c>
      <c r="B1866" t="s">
        <v>216</v>
      </c>
      <c r="C1866" t="s">
        <v>133</v>
      </c>
      <c r="D1866" t="s">
        <v>832</v>
      </c>
      <c r="E1866" t="s">
        <v>105</v>
      </c>
      <c r="F1866" s="111">
        <f>+VLOOKUP(C1866,'Selectable Table'!O:P,2,0)</f>
        <v>40700</v>
      </c>
      <c r="G1866" s="111" t="str">
        <f>+VLOOKUP(F1866,'Selectable Table'!P:Q,2,0)</f>
        <v>Revenues - Third Parties</v>
      </c>
      <c r="I1866" t="s">
        <v>121</v>
      </c>
      <c r="J1866" s="111">
        <v>2026</v>
      </c>
      <c r="K1866" s="111">
        <v>7</v>
      </c>
      <c r="L1866" s="111" t="s">
        <v>94</v>
      </c>
      <c r="M1866">
        <v>116</v>
      </c>
      <c r="N1866">
        <v>1</v>
      </c>
      <c r="O1866">
        <v>116</v>
      </c>
      <c r="P1866" t="s">
        <v>831</v>
      </c>
      <c r="Q1866" s="111">
        <f>+VLOOKUP(I1866,'Selectable Table'!AB:AC,2,0)</f>
        <v>0</v>
      </c>
    </row>
    <row r="1867" spans="1:17" x14ac:dyDescent="0.25">
      <c r="A1867" s="111" t="str">
        <f>+VLOOKUP(C1867,'Selectable Table'!D:EB,2,0)</f>
        <v>MERCK</v>
      </c>
      <c r="B1867" t="s">
        <v>216</v>
      </c>
      <c r="C1867" t="s">
        <v>133</v>
      </c>
      <c r="D1867" t="s">
        <v>832</v>
      </c>
      <c r="E1867" t="s">
        <v>104</v>
      </c>
      <c r="F1867" s="111">
        <f>+VLOOKUP(C1867,'Selectable Table'!O:P,2,0)</f>
        <v>40700</v>
      </c>
      <c r="G1867" s="111" t="str">
        <f>+VLOOKUP(F1867,'Selectable Table'!P:Q,2,0)</f>
        <v>Revenues - Third Parties</v>
      </c>
      <c r="I1867" t="s">
        <v>118</v>
      </c>
      <c r="J1867" s="111">
        <v>2026</v>
      </c>
      <c r="K1867" s="111">
        <v>7</v>
      </c>
      <c r="L1867" s="111" t="s">
        <v>94</v>
      </c>
      <c r="M1867">
        <v>81</v>
      </c>
      <c r="N1867">
        <v>1</v>
      </c>
      <c r="O1867">
        <v>81</v>
      </c>
      <c r="P1867" t="s">
        <v>831</v>
      </c>
      <c r="Q1867" s="111">
        <f>+VLOOKUP(I1867,'Selectable Table'!AB:AC,2,0)</f>
        <v>0</v>
      </c>
    </row>
    <row r="1868" spans="1:17" x14ac:dyDescent="0.25">
      <c r="A1868" s="111" t="str">
        <f>+VLOOKUP(C1868,'Selectable Table'!D:EB,2,0)</f>
        <v>MERCK</v>
      </c>
      <c r="B1868" t="s">
        <v>216</v>
      </c>
      <c r="C1868" t="s">
        <v>133</v>
      </c>
      <c r="D1868" t="s">
        <v>832</v>
      </c>
      <c r="E1868" t="s">
        <v>104</v>
      </c>
      <c r="F1868" s="111">
        <f>+VLOOKUP(C1868,'Selectable Table'!O:P,2,0)</f>
        <v>40700</v>
      </c>
      <c r="G1868" s="111" t="str">
        <f>+VLOOKUP(F1868,'Selectable Table'!P:Q,2,0)</f>
        <v>Revenues - Third Parties</v>
      </c>
      <c r="I1868" t="s">
        <v>120</v>
      </c>
      <c r="J1868" s="111">
        <v>2026</v>
      </c>
      <c r="K1868" s="111">
        <v>7</v>
      </c>
      <c r="L1868" s="111" t="s">
        <v>94</v>
      </c>
      <c r="M1868">
        <v>135</v>
      </c>
      <c r="N1868">
        <v>1</v>
      </c>
      <c r="O1868">
        <v>135</v>
      </c>
      <c r="P1868" t="s">
        <v>831</v>
      </c>
      <c r="Q1868" s="111">
        <f>+VLOOKUP(I1868,'Selectable Table'!AB:AC,2,0)</f>
        <v>0</v>
      </c>
    </row>
    <row r="1869" spans="1:17" x14ac:dyDescent="0.25">
      <c r="A1869" s="111" t="str">
        <f>+VLOOKUP(C1869,'Selectable Table'!D:EB,2,0)</f>
        <v>MERCK</v>
      </c>
      <c r="B1869" t="s">
        <v>216</v>
      </c>
      <c r="C1869" t="s">
        <v>133</v>
      </c>
      <c r="D1869" t="s">
        <v>832</v>
      </c>
      <c r="E1869" t="s">
        <v>105</v>
      </c>
      <c r="F1869" s="111">
        <f>+VLOOKUP(C1869,'Selectable Table'!O:P,2,0)</f>
        <v>40700</v>
      </c>
      <c r="G1869" s="111" t="str">
        <f>+VLOOKUP(F1869,'Selectable Table'!P:Q,2,0)</f>
        <v>Revenues - Third Parties</v>
      </c>
      <c r="I1869" t="s">
        <v>111</v>
      </c>
      <c r="J1869" s="111">
        <v>2026</v>
      </c>
      <c r="K1869" s="111">
        <v>7</v>
      </c>
      <c r="L1869" s="111" t="s">
        <v>94</v>
      </c>
      <c r="M1869">
        <v>116</v>
      </c>
      <c r="N1869">
        <v>1</v>
      </c>
      <c r="O1869">
        <v>116</v>
      </c>
      <c r="P1869" t="s">
        <v>831</v>
      </c>
      <c r="Q1869" s="111">
        <f>+VLOOKUP(I1869,'Selectable Table'!AB:AC,2,0)</f>
        <v>0</v>
      </c>
    </row>
    <row r="1870" spans="1:17" x14ac:dyDescent="0.25">
      <c r="A1870" s="111" t="str">
        <f>+VLOOKUP(C1870,'Selectable Table'!D:EB,2,0)</f>
        <v>MERCK</v>
      </c>
      <c r="B1870" t="s">
        <v>217</v>
      </c>
      <c r="C1870" t="s">
        <v>133</v>
      </c>
      <c r="D1870" t="s">
        <v>832</v>
      </c>
      <c r="E1870" t="s">
        <v>105</v>
      </c>
      <c r="F1870" s="111">
        <f>+VLOOKUP(C1870,'Selectable Table'!O:P,2,0)</f>
        <v>40700</v>
      </c>
      <c r="G1870" s="111" t="str">
        <f>+VLOOKUP(F1870,'Selectable Table'!P:Q,2,0)</f>
        <v>Revenues - Third Parties</v>
      </c>
      <c r="I1870" t="s">
        <v>109</v>
      </c>
      <c r="J1870" s="111">
        <v>2026</v>
      </c>
      <c r="K1870" s="111">
        <v>7</v>
      </c>
      <c r="L1870" s="111" t="s">
        <v>94</v>
      </c>
      <c r="M1870">
        <v>287</v>
      </c>
      <c r="N1870">
        <v>1</v>
      </c>
      <c r="O1870">
        <v>287</v>
      </c>
      <c r="P1870" t="s">
        <v>831</v>
      </c>
      <c r="Q1870" s="111">
        <f>+VLOOKUP(I1870,'Selectable Table'!AB:AC,2,0)</f>
        <v>0</v>
      </c>
    </row>
    <row r="1871" spans="1:17" x14ac:dyDescent="0.25">
      <c r="A1871" s="111" t="str">
        <f>+VLOOKUP(C1871,'Selectable Table'!D:EB,2,0)</f>
        <v>MERCK</v>
      </c>
      <c r="B1871" t="s">
        <v>217</v>
      </c>
      <c r="C1871" t="s">
        <v>133</v>
      </c>
      <c r="D1871" t="s">
        <v>832</v>
      </c>
      <c r="E1871" t="s">
        <v>102</v>
      </c>
      <c r="F1871" s="111">
        <f>+VLOOKUP(C1871,'Selectable Table'!O:P,2,0)</f>
        <v>40700</v>
      </c>
      <c r="G1871" s="111" t="str">
        <f>+VLOOKUP(F1871,'Selectable Table'!P:Q,2,0)</f>
        <v>Revenues - Third Parties</v>
      </c>
      <c r="I1871" t="s">
        <v>125</v>
      </c>
      <c r="J1871" s="111">
        <v>2026</v>
      </c>
      <c r="K1871" s="111">
        <v>7</v>
      </c>
      <c r="L1871" s="111" t="s">
        <v>94</v>
      </c>
      <c r="M1871">
        <v>326</v>
      </c>
      <c r="N1871">
        <v>1</v>
      </c>
      <c r="O1871">
        <v>326</v>
      </c>
      <c r="P1871" t="s">
        <v>831</v>
      </c>
      <c r="Q1871" s="111">
        <f>+VLOOKUP(I1871,'Selectable Table'!AB:AC,2,0)</f>
        <v>1</v>
      </c>
    </row>
    <row r="1872" spans="1:17" x14ac:dyDescent="0.25">
      <c r="A1872" s="111" t="str">
        <f>+VLOOKUP(C1872,'Selectable Table'!D:EB,2,0)</f>
        <v>MERCK</v>
      </c>
      <c r="B1872" t="s">
        <v>217</v>
      </c>
      <c r="C1872" t="s">
        <v>133</v>
      </c>
      <c r="D1872" t="s">
        <v>832</v>
      </c>
      <c r="E1872" t="s">
        <v>104</v>
      </c>
      <c r="F1872" s="111">
        <f>+VLOOKUP(C1872,'Selectable Table'!O:P,2,0)</f>
        <v>40700</v>
      </c>
      <c r="G1872" s="111" t="str">
        <f>+VLOOKUP(F1872,'Selectable Table'!P:Q,2,0)</f>
        <v>Revenues - Third Parties</v>
      </c>
      <c r="I1872" t="s">
        <v>118</v>
      </c>
      <c r="J1872" s="111">
        <v>2026</v>
      </c>
      <c r="K1872" s="111">
        <v>7</v>
      </c>
      <c r="L1872" s="111" t="s">
        <v>94</v>
      </c>
      <c r="M1872">
        <v>81</v>
      </c>
      <c r="N1872">
        <v>1</v>
      </c>
      <c r="O1872">
        <v>81</v>
      </c>
      <c r="P1872" t="s">
        <v>831</v>
      </c>
      <c r="Q1872" s="111">
        <f>+VLOOKUP(I1872,'Selectable Table'!AB:AC,2,0)</f>
        <v>0</v>
      </c>
    </row>
    <row r="1873" spans="1:17" x14ac:dyDescent="0.25">
      <c r="A1873" s="111" t="str">
        <f>+VLOOKUP(C1873,'Selectable Table'!D:EB,2,0)</f>
        <v>MERCK</v>
      </c>
      <c r="B1873" t="s">
        <v>217</v>
      </c>
      <c r="C1873" t="s">
        <v>133</v>
      </c>
      <c r="D1873" t="s">
        <v>832</v>
      </c>
      <c r="E1873" t="s">
        <v>104</v>
      </c>
      <c r="F1873" s="111">
        <f>+VLOOKUP(C1873,'Selectable Table'!O:P,2,0)</f>
        <v>40700</v>
      </c>
      <c r="G1873" s="111" t="str">
        <f>+VLOOKUP(F1873,'Selectable Table'!P:Q,2,0)</f>
        <v>Revenues - Third Parties</v>
      </c>
      <c r="I1873" t="s">
        <v>120</v>
      </c>
      <c r="J1873" s="111">
        <v>2026</v>
      </c>
      <c r="K1873" s="111">
        <v>7</v>
      </c>
      <c r="L1873" s="111" t="s">
        <v>94</v>
      </c>
      <c r="M1873">
        <v>135</v>
      </c>
      <c r="N1873">
        <v>1</v>
      </c>
      <c r="O1873">
        <v>135</v>
      </c>
      <c r="P1873" t="s">
        <v>831</v>
      </c>
      <c r="Q1873" s="111">
        <f>+VLOOKUP(I1873,'Selectable Table'!AB:AC,2,0)</f>
        <v>0</v>
      </c>
    </row>
    <row r="1874" spans="1:17" x14ac:dyDescent="0.25">
      <c r="A1874" s="111" t="str">
        <f>+VLOOKUP(C1874,'Selectable Table'!D:EB,2,0)</f>
        <v>MERCK</v>
      </c>
      <c r="B1874" t="s">
        <v>217</v>
      </c>
      <c r="C1874" t="s">
        <v>133</v>
      </c>
      <c r="D1874" t="s">
        <v>832</v>
      </c>
      <c r="E1874" t="s">
        <v>105</v>
      </c>
      <c r="F1874" s="111">
        <f>+VLOOKUP(C1874,'Selectable Table'!O:P,2,0)</f>
        <v>40700</v>
      </c>
      <c r="G1874" s="111" t="str">
        <f>+VLOOKUP(F1874,'Selectable Table'!P:Q,2,0)</f>
        <v>Revenues - Third Parties</v>
      </c>
      <c r="I1874" t="s">
        <v>111</v>
      </c>
      <c r="J1874" s="111">
        <v>2026</v>
      </c>
      <c r="K1874" s="111">
        <v>7</v>
      </c>
      <c r="L1874" s="111" t="s">
        <v>94</v>
      </c>
      <c r="M1874">
        <v>116</v>
      </c>
      <c r="N1874">
        <v>1</v>
      </c>
      <c r="O1874">
        <v>116</v>
      </c>
      <c r="P1874" t="s">
        <v>831</v>
      </c>
      <c r="Q1874" s="111">
        <f>+VLOOKUP(I1874,'Selectable Table'!AB:AC,2,0)</f>
        <v>0</v>
      </c>
    </row>
    <row r="1875" spans="1:17" x14ac:dyDescent="0.25">
      <c r="A1875" s="111" t="str">
        <f>+VLOOKUP(C1875,'Selectable Table'!D:EB,2,0)</f>
        <v>MERCK</v>
      </c>
      <c r="B1875" t="s">
        <v>225</v>
      </c>
      <c r="C1875" t="s">
        <v>133</v>
      </c>
      <c r="D1875" t="s">
        <v>832</v>
      </c>
      <c r="E1875" t="s">
        <v>105</v>
      </c>
      <c r="F1875" s="111">
        <f>+VLOOKUP(C1875,'Selectable Table'!O:P,2,0)</f>
        <v>40700</v>
      </c>
      <c r="G1875" s="111" t="str">
        <f>+VLOOKUP(F1875,'Selectable Table'!P:Q,2,0)</f>
        <v>Revenues - Third Parties</v>
      </c>
      <c r="I1875" t="s">
        <v>121</v>
      </c>
      <c r="J1875" s="111">
        <v>2026</v>
      </c>
      <c r="K1875" s="111">
        <v>7</v>
      </c>
      <c r="L1875" s="111" t="s">
        <v>94</v>
      </c>
      <c r="M1875">
        <v>232</v>
      </c>
      <c r="N1875">
        <v>1</v>
      </c>
      <c r="O1875">
        <v>232</v>
      </c>
      <c r="P1875" t="s">
        <v>831</v>
      </c>
      <c r="Q1875" s="111">
        <f>+VLOOKUP(I1875,'Selectable Table'!AB:AC,2,0)</f>
        <v>0</v>
      </c>
    </row>
    <row r="1876" spans="1:17" x14ac:dyDescent="0.25">
      <c r="A1876" s="111" t="str">
        <f>+VLOOKUP(C1876,'Selectable Table'!D:EB,2,0)</f>
        <v>MERCK</v>
      </c>
      <c r="B1876" t="s">
        <v>227</v>
      </c>
      <c r="C1876" t="s">
        <v>133</v>
      </c>
      <c r="D1876" t="s">
        <v>832</v>
      </c>
      <c r="E1876" t="s">
        <v>102</v>
      </c>
      <c r="F1876" s="111">
        <f>+VLOOKUP(C1876,'Selectable Table'!O:P,2,0)</f>
        <v>40700</v>
      </c>
      <c r="G1876" s="111" t="str">
        <f>+VLOOKUP(F1876,'Selectable Table'!P:Q,2,0)</f>
        <v>Revenues - Third Parties</v>
      </c>
      <c r="I1876" t="s">
        <v>186</v>
      </c>
      <c r="J1876" s="111">
        <v>2026</v>
      </c>
      <c r="K1876" s="111">
        <v>7</v>
      </c>
      <c r="L1876" s="111" t="s">
        <v>94</v>
      </c>
      <c r="M1876">
        <v>307</v>
      </c>
      <c r="N1876">
        <v>1</v>
      </c>
      <c r="O1876">
        <v>307</v>
      </c>
      <c r="P1876" t="s">
        <v>831</v>
      </c>
      <c r="Q1876" s="111">
        <f>+VLOOKUP(I1876,'Selectable Table'!AB:AC,2,0)</f>
        <v>1</v>
      </c>
    </row>
    <row r="1877" spans="1:17" x14ac:dyDescent="0.25">
      <c r="A1877" s="111" t="str">
        <f>+VLOOKUP(C1877,'Selectable Table'!D:EB,2,0)</f>
        <v>MERCK</v>
      </c>
      <c r="B1877" t="s">
        <v>227</v>
      </c>
      <c r="C1877" t="s">
        <v>133</v>
      </c>
      <c r="D1877" t="s">
        <v>832</v>
      </c>
      <c r="E1877" t="s">
        <v>93</v>
      </c>
      <c r="F1877" s="111">
        <f>+VLOOKUP(C1877,'Selectable Table'!O:P,2,0)</f>
        <v>40700</v>
      </c>
      <c r="G1877" s="111" t="str">
        <f>+VLOOKUP(F1877,'Selectable Table'!P:Q,2,0)</f>
        <v>Revenues - Third Parties</v>
      </c>
      <c r="I1877" t="s">
        <v>167</v>
      </c>
      <c r="J1877" s="111">
        <v>2026</v>
      </c>
      <c r="K1877" s="111">
        <v>7</v>
      </c>
      <c r="L1877" s="111" t="s">
        <v>94</v>
      </c>
      <c r="M1877">
        <v>251</v>
      </c>
      <c r="N1877">
        <v>1</v>
      </c>
      <c r="O1877">
        <v>251</v>
      </c>
      <c r="P1877" t="s">
        <v>831</v>
      </c>
      <c r="Q1877" s="111">
        <f>+VLOOKUP(I1877,'Selectable Table'!AB:AC,2,0)</f>
        <v>0</v>
      </c>
    </row>
    <row r="1878" spans="1:17" x14ac:dyDescent="0.25">
      <c r="A1878" s="111" t="str">
        <f>+VLOOKUP(C1878,'Selectable Table'!D:EB,2,0)</f>
        <v>MERCK</v>
      </c>
      <c r="B1878" t="s">
        <v>227</v>
      </c>
      <c r="C1878" t="s">
        <v>133</v>
      </c>
      <c r="D1878" t="s">
        <v>832</v>
      </c>
      <c r="E1878" t="s">
        <v>93</v>
      </c>
      <c r="F1878" s="111">
        <f>+VLOOKUP(C1878,'Selectable Table'!O:P,2,0)</f>
        <v>40700</v>
      </c>
      <c r="G1878" s="111" t="str">
        <f>+VLOOKUP(F1878,'Selectable Table'!P:Q,2,0)</f>
        <v>Revenues - Third Parties</v>
      </c>
      <c r="I1878" t="s">
        <v>240</v>
      </c>
      <c r="J1878" s="111">
        <v>2026</v>
      </c>
      <c r="K1878" s="111">
        <v>7</v>
      </c>
      <c r="L1878" s="111" t="s">
        <v>94</v>
      </c>
      <c r="M1878">
        <v>126</v>
      </c>
      <c r="N1878">
        <v>1</v>
      </c>
      <c r="O1878">
        <v>126</v>
      </c>
      <c r="P1878" t="s">
        <v>831</v>
      </c>
      <c r="Q1878" s="111">
        <f>+VLOOKUP(I1878,'Selectable Table'!AB:AC,2,0)</f>
        <v>0</v>
      </c>
    </row>
    <row r="1879" spans="1:17" x14ac:dyDescent="0.25">
      <c r="A1879" s="111" t="str">
        <f>+VLOOKUP(C1879,'Selectable Table'!D:EB,2,0)</f>
        <v>MERCK</v>
      </c>
      <c r="B1879" t="s">
        <v>229</v>
      </c>
      <c r="C1879" t="s">
        <v>133</v>
      </c>
      <c r="D1879" t="s">
        <v>832</v>
      </c>
      <c r="E1879" t="s">
        <v>105</v>
      </c>
      <c r="F1879" s="111">
        <f>+VLOOKUP(C1879,'Selectable Table'!O:P,2,0)</f>
        <v>40700</v>
      </c>
      <c r="G1879" s="111" t="str">
        <f>+VLOOKUP(F1879,'Selectable Table'!P:Q,2,0)</f>
        <v>Revenues - Third Parties</v>
      </c>
      <c r="I1879" t="s">
        <v>121</v>
      </c>
      <c r="J1879" s="111">
        <v>2026</v>
      </c>
      <c r="K1879" s="111">
        <v>7</v>
      </c>
      <c r="L1879" s="111" t="s">
        <v>94</v>
      </c>
      <c r="M1879">
        <v>116</v>
      </c>
      <c r="N1879">
        <v>1</v>
      </c>
      <c r="O1879">
        <v>116</v>
      </c>
      <c r="P1879" t="s">
        <v>831</v>
      </c>
      <c r="Q1879" s="111">
        <f>+VLOOKUP(I1879,'Selectable Table'!AB:AC,2,0)</f>
        <v>0</v>
      </c>
    </row>
    <row r="1880" spans="1:17" x14ac:dyDescent="0.25">
      <c r="A1880" s="111" t="str">
        <f>+VLOOKUP(C1880,'Selectable Table'!D:EB,2,0)</f>
        <v>MERCK</v>
      </c>
      <c r="B1880" t="s">
        <v>230</v>
      </c>
      <c r="C1880" t="s">
        <v>133</v>
      </c>
      <c r="D1880" t="s">
        <v>832</v>
      </c>
      <c r="E1880" t="s">
        <v>105</v>
      </c>
      <c r="F1880" s="111">
        <f>+VLOOKUP(C1880,'Selectable Table'!O:P,2,0)</f>
        <v>40700</v>
      </c>
      <c r="G1880" s="111" t="str">
        <f>+VLOOKUP(F1880,'Selectable Table'!P:Q,2,0)</f>
        <v>Revenues - Third Parties</v>
      </c>
      <c r="I1880" t="s">
        <v>121</v>
      </c>
      <c r="J1880" s="111">
        <v>2026</v>
      </c>
      <c r="K1880" s="111">
        <v>7</v>
      </c>
      <c r="L1880" s="111" t="s">
        <v>94</v>
      </c>
      <c r="M1880">
        <v>116</v>
      </c>
      <c r="N1880">
        <v>1</v>
      </c>
      <c r="O1880">
        <v>116</v>
      </c>
      <c r="P1880" t="s">
        <v>831</v>
      </c>
      <c r="Q1880" s="111">
        <f>+VLOOKUP(I1880,'Selectable Table'!AB:AC,2,0)</f>
        <v>0</v>
      </c>
    </row>
    <row r="1881" spans="1:17" x14ac:dyDescent="0.25">
      <c r="A1881" s="111" t="str">
        <f>+VLOOKUP(C1881,'Selectable Table'!D:EB,2,0)</f>
        <v>MERCK</v>
      </c>
      <c r="B1881" t="s">
        <v>230</v>
      </c>
      <c r="C1881" t="s">
        <v>133</v>
      </c>
      <c r="D1881" t="s">
        <v>832</v>
      </c>
      <c r="E1881" t="s">
        <v>102</v>
      </c>
      <c r="F1881" s="111">
        <f>+VLOOKUP(C1881,'Selectable Table'!O:P,2,0)</f>
        <v>40700</v>
      </c>
      <c r="G1881" s="111" t="str">
        <f>+VLOOKUP(F1881,'Selectable Table'!P:Q,2,0)</f>
        <v>Revenues - Third Parties</v>
      </c>
      <c r="I1881" t="s">
        <v>125</v>
      </c>
      <c r="J1881" s="111">
        <v>2026</v>
      </c>
      <c r="K1881" s="111">
        <v>7</v>
      </c>
      <c r="L1881" s="111" t="s">
        <v>94</v>
      </c>
      <c r="M1881">
        <v>345</v>
      </c>
      <c r="N1881">
        <v>1</v>
      </c>
      <c r="O1881">
        <v>345</v>
      </c>
      <c r="P1881" t="s">
        <v>831</v>
      </c>
      <c r="Q1881" s="111">
        <f>+VLOOKUP(I1881,'Selectable Table'!AB:AC,2,0)</f>
        <v>1</v>
      </c>
    </row>
    <row r="1882" spans="1:17" x14ac:dyDescent="0.25">
      <c r="A1882" s="111" t="str">
        <f>+VLOOKUP(C1882,'Selectable Table'!D:EB,2,0)</f>
        <v>MERCK</v>
      </c>
      <c r="B1882" t="s">
        <v>230</v>
      </c>
      <c r="C1882" t="s">
        <v>133</v>
      </c>
      <c r="D1882" t="s">
        <v>832</v>
      </c>
      <c r="E1882" t="s">
        <v>104</v>
      </c>
      <c r="F1882" s="111">
        <f>+VLOOKUP(C1882,'Selectable Table'!O:P,2,0)</f>
        <v>40700</v>
      </c>
      <c r="G1882" s="111" t="str">
        <f>+VLOOKUP(F1882,'Selectable Table'!P:Q,2,0)</f>
        <v>Revenues - Third Parties</v>
      </c>
      <c r="I1882" t="s">
        <v>118</v>
      </c>
      <c r="J1882" s="111">
        <v>2026</v>
      </c>
      <c r="K1882" s="111">
        <v>7</v>
      </c>
      <c r="L1882" s="111" t="s">
        <v>94</v>
      </c>
      <c r="M1882">
        <v>81</v>
      </c>
      <c r="N1882">
        <v>1</v>
      </c>
      <c r="O1882">
        <v>81</v>
      </c>
      <c r="P1882" t="s">
        <v>831</v>
      </c>
      <c r="Q1882" s="111">
        <f>+VLOOKUP(I1882,'Selectable Table'!AB:AC,2,0)</f>
        <v>0</v>
      </c>
    </row>
    <row r="1883" spans="1:17" x14ac:dyDescent="0.25">
      <c r="A1883" s="111" t="str">
        <f>+VLOOKUP(C1883,'Selectable Table'!D:EB,2,0)</f>
        <v>MERCK</v>
      </c>
      <c r="B1883" t="s">
        <v>230</v>
      </c>
      <c r="C1883" t="s">
        <v>133</v>
      </c>
      <c r="D1883" t="s">
        <v>832</v>
      </c>
      <c r="E1883" t="s">
        <v>104</v>
      </c>
      <c r="F1883" s="111">
        <f>+VLOOKUP(C1883,'Selectable Table'!O:P,2,0)</f>
        <v>40700</v>
      </c>
      <c r="G1883" s="111" t="str">
        <f>+VLOOKUP(F1883,'Selectable Table'!P:Q,2,0)</f>
        <v>Revenues - Third Parties</v>
      </c>
      <c r="I1883" t="s">
        <v>120</v>
      </c>
      <c r="J1883" s="111">
        <v>2026</v>
      </c>
      <c r="K1883" s="111">
        <v>7</v>
      </c>
      <c r="L1883" s="111" t="s">
        <v>94</v>
      </c>
      <c r="M1883">
        <v>135</v>
      </c>
      <c r="N1883">
        <v>1</v>
      </c>
      <c r="O1883">
        <v>135</v>
      </c>
      <c r="P1883" t="s">
        <v>831</v>
      </c>
      <c r="Q1883" s="111">
        <f>+VLOOKUP(I1883,'Selectable Table'!AB:AC,2,0)</f>
        <v>0</v>
      </c>
    </row>
    <row r="1884" spans="1:17" x14ac:dyDescent="0.25">
      <c r="A1884" s="111" t="str">
        <f>+VLOOKUP(C1884,'Selectable Table'!D:EB,2,0)</f>
        <v>MERCK</v>
      </c>
      <c r="B1884" t="s">
        <v>230</v>
      </c>
      <c r="C1884" t="s">
        <v>133</v>
      </c>
      <c r="D1884" t="s">
        <v>832</v>
      </c>
      <c r="E1884" t="s">
        <v>105</v>
      </c>
      <c r="F1884" s="111">
        <f>+VLOOKUP(C1884,'Selectable Table'!O:P,2,0)</f>
        <v>40700</v>
      </c>
      <c r="G1884" s="111" t="str">
        <f>+VLOOKUP(F1884,'Selectable Table'!P:Q,2,0)</f>
        <v>Revenues - Third Parties</v>
      </c>
      <c r="I1884" t="s">
        <v>111</v>
      </c>
      <c r="J1884" s="111">
        <v>2026</v>
      </c>
      <c r="K1884" s="111">
        <v>7</v>
      </c>
      <c r="L1884" s="111" t="s">
        <v>94</v>
      </c>
      <c r="M1884">
        <v>116</v>
      </c>
      <c r="N1884">
        <v>1</v>
      </c>
      <c r="O1884">
        <v>116</v>
      </c>
      <c r="P1884" t="s">
        <v>831</v>
      </c>
      <c r="Q1884" s="111">
        <f>+VLOOKUP(I1884,'Selectable Table'!AB:AC,2,0)</f>
        <v>0</v>
      </c>
    </row>
    <row r="1885" spans="1:17" x14ac:dyDescent="0.25">
      <c r="A1885" s="111" t="str">
        <f>+VLOOKUP(C1885,'Selectable Table'!D:EB,2,0)</f>
        <v>MERCK</v>
      </c>
      <c r="B1885" t="s">
        <v>233</v>
      </c>
      <c r="C1885" t="s">
        <v>133</v>
      </c>
      <c r="D1885" t="s">
        <v>832</v>
      </c>
      <c r="E1885" t="s">
        <v>102</v>
      </c>
      <c r="F1885" s="111">
        <f>+VLOOKUP(C1885,'Selectable Table'!O:P,2,0)</f>
        <v>40700</v>
      </c>
      <c r="G1885" s="111" t="str">
        <f>+VLOOKUP(F1885,'Selectable Table'!P:Q,2,0)</f>
        <v>Revenues - Third Parties</v>
      </c>
      <c r="I1885" t="s">
        <v>125</v>
      </c>
      <c r="J1885" s="111">
        <v>2026</v>
      </c>
      <c r="K1885" s="111">
        <v>7</v>
      </c>
      <c r="L1885" s="111" t="s">
        <v>94</v>
      </c>
      <c r="M1885">
        <v>114</v>
      </c>
      <c r="N1885">
        <v>1</v>
      </c>
      <c r="O1885">
        <v>114</v>
      </c>
      <c r="P1885" t="s">
        <v>831</v>
      </c>
      <c r="Q1885" s="111">
        <f>+VLOOKUP(I1885,'Selectable Table'!AB:AC,2,0)</f>
        <v>1</v>
      </c>
    </row>
    <row r="1886" spans="1:17" x14ac:dyDescent="0.25">
      <c r="A1886" s="111" t="str">
        <f>+VLOOKUP(C1886,'Selectable Table'!D:EB,2,0)</f>
        <v>MERCK</v>
      </c>
      <c r="B1886" t="s">
        <v>233</v>
      </c>
      <c r="C1886" t="s">
        <v>133</v>
      </c>
      <c r="D1886" t="s">
        <v>832</v>
      </c>
      <c r="E1886" t="s">
        <v>104</v>
      </c>
      <c r="F1886" s="111">
        <f>+VLOOKUP(C1886,'Selectable Table'!O:P,2,0)</f>
        <v>40700</v>
      </c>
      <c r="G1886" s="111" t="str">
        <f>+VLOOKUP(F1886,'Selectable Table'!P:Q,2,0)</f>
        <v>Revenues - Third Parties</v>
      </c>
      <c r="I1886" t="s">
        <v>118</v>
      </c>
      <c r="J1886" s="111">
        <v>2026</v>
      </c>
      <c r="K1886" s="111">
        <v>7</v>
      </c>
      <c r="L1886" s="111" t="s">
        <v>94</v>
      </c>
      <c r="M1886">
        <v>81</v>
      </c>
      <c r="N1886">
        <v>1</v>
      </c>
      <c r="O1886">
        <v>81</v>
      </c>
      <c r="P1886" t="s">
        <v>831</v>
      </c>
      <c r="Q1886" s="111">
        <f>+VLOOKUP(I1886,'Selectable Table'!AB:AC,2,0)</f>
        <v>0</v>
      </c>
    </row>
    <row r="1887" spans="1:17" x14ac:dyDescent="0.25">
      <c r="A1887" s="111" t="str">
        <f>+VLOOKUP(C1887,'Selectable Table'!D:EB,2,0)</f>
        <v>MERCK</v>
      </c>
      <c r="B1887" t="s">
        <v>233</v>
      </c>
      <c r="C1887" t="s">
        <v>133</v>
      </c>
      <c r="D1887" t="s">
        <v>832</v>
      </c>
      <c r="E1887" t="s">
        <v>104</v>
      </c>
      <c r="F1887" s="111">
        <f>+VLOOKUP(C1887,'Selectable Table'!O:P,2,0)</f>
        <v>40700</v>
      </c>
      <c r="G1887" s="111" t="str">
        <f>+VLOOKUP(F1887,'Selectable Table'!P:Q,2,0)</f>
        <v>Revenues - Third Parties</v>
      </c>
      <c r="I1887" t="s">
        <v>120</v>
      </c>
      <c r="J1887" s="111">
        <v>2026</v>
      </c>
      <c r="K1887" s="111">
        <v>7</v>
      </c>
      <c r="L1887" s="111" t="s">
        <v>94</v>
      </c>
      <c r="M1887">
        <v>135</v>
      </c>
      <c r="N1887">
        <v>1</v>
      </c>
      <c r="O1887">
        <v>135</v>
      </c>
      <c r="P1887" t="s">
        <v>831</v>
      </c>
      <c r="Q1887" s="111">
        <f>+VLOOKUP(I1887,'Selectable Table'!AB:AC,2,0)</f>
        <v>0</v>
      </c>
    </row>
    <row r="1888" spans="1:17" x14ac:dyDescent="0.25">
      <c r="A1888" s="111" t="str">
        <f>+VLOOKUP(C1888,'Selectable Table'!D:EB,2,0)</f>
        <v>MERCK</v>
      </c>
      <c r="B1888" t="s">
        <v>233</v>
      </c>
      <c r="C1888" t="s">
        <v>133</v>
      </c>
      <c r="D1888" t="s">
        <v>832</v>
      </c>
      <c r="E1888" t="s">
        <v>105</v>
      </c>
      <c r="F1888" s="111">
        <f>+VLOOKUP(C1888,'Selectable Table'!O:P,2,0)</f>
        <v>40700</v>
      </c>
      <c r="G1888" s="111" t="str">
        <f>+VLOOKUP(F1888,'Selectable Table'!P:Q,2,0)</f>
        <v>Revenues - Third Parties</v>
      </c>
      <c r="I1888" t="s">
        <v>111</v>
      </c>
      <c r="J1888" s="111">
        <v>2026</v>
      </c>
      <c r="K1888" s="111">
        <v>7</v>
      </c>
      <c r="L1888" s="111" t="s">
        <v>94</v>
      </c>
      <c r="M1888">
        <v>116</v>
      </c>
      <c r="N1888">
        <v>1</v>
      </c>
      <c r="O1888">
        <v>116</v>
      </c>
      <c r="P1888" t="s">
        <v>831</v>
      </c>
      <c r="Q1888" s="111">
        <f>+VLOOKUP(I1888,'Selectable Table'!AB:AC,2,0)</f>
        <v>0</v>
      </c>
    </row>
    <row r="1889" spans="1:17" x14ac:dyDescent="0.25">
      <c r="A1889" s="111" t="str">
        <f>+VLOOKUP(C1889,'Selectable Table'!D:EB,2,0)</f>
        <v>MERCK</v>
      </c>
      <c r="B1889" t="s">
        <v>234</v>
      </c>
      <c r="C1889" t="s">
        <v>133</v>
      </c>
      <c r="D1889" t="s">
        <v>832</v>
      </c>
      <c r="E1889" t="s">
        <v>105</v>
      </c>
      <c r="F1889" s="111">
        <f>+VLOOKUP(C1889,'Selectable Table'!O:P,2,0)</f>
        <v>40700</v>
      </c>
      <c r="G1889" s="111" t="str">
        <f>+VLOOKUP(F1889,'Selectable Table'!P:Q,2,0)</f>
        <v>Revenues - Third Parties</v>
      </c>
      <c r="I1889" t="s">
        <v>109</v>
      </c>
      <c r="J1889" s="111">
        <v>2026</v>
      </c>
      <c r="K1889" s="111">
        <v>7</v>
      </c>
      <c r="L1889" s="111" t="s">
        <v>94</v>
      </c>
      <c r="M1889">
        <v>96</v>
      </c>
      <c r="N1889">
        <v>1</v>
      </c>
      <c r="O1889">
        <v>96</v>
      </c>
      <c r="P1889" t="s">
        <v>831</v>
      </c>
      <c r="Q1889" s="111">
        <f>+VLOOKUP(I1889,'Selectable Table'!AB:AC,2,0)</f>
        <v>0</v>
      </c>
    </row>
    <row r="1890" spans="1:17" x14ac:dyDescent="0.25">
      <c r="A1890" s="111" t="str">
        <f>+VLOOKUP(C1890,'Selectable Table'!D:EB,2,0)</f>
        <v>MERCK</v>
      </c>
      <c r="B1890" t="s">
        <v>234</v>
      </c>
      <c r="C1890" t="s">
        <v>133</v>
      </c>
      <c r="D1890" t="s">
        <v>832</v>
      </c>
      <c r="E1890" t="s">
        <v>105</v>
      </c>
      <c r="F1890" s="111">
        <f>+VLOOKUP(C1890,'Selectable Table'!O:P,2,0)</f>
        <v>40700</v>
      </c>
      <c r="G1890" s="111" t="str">
        <f>+VLOOKUP(F1890,'Selectable Table'!P:Q,2,0)</f>
        <v>Revenues - Third Parties</v>
      </c>
      <c r="I1890" t="s">
        <v>121</v>
      </c>
      <c r="J1890" s="111">
        <v>2026</v>
      </c>
      <c r="K1890" s="111">
        <v>7</v>
      </c>
      <c r="L1890" s="111" t="s">
        <v>94</v>
      </c>
      <c r="M1890">
        <v>232</v>
      </c>
      <c r="N1890">
        <v>1</v>
      </c>
      <c r="O1890">
        <v>232</v>
      </c>
      <c r="P1890" t="s">
        <v>831</v>
      </c>
      <c r="Q1890" s="111">
        <f>+VLOOKUP(I1890,'Selectable Table'!AB:AC,2,0)</f>
        <v>0</v>
      </c>
    </row>
    <row r="1891" spans="1:17" x14ac:dyDescent="0.25">
      <c r="A1891" s="111" t="str">
        <f>+VLOOKUP(C1891,'Selectable Table'!D:EB,2,0)</f>
        <v>MERCK</v>
      </c>
      <c r="B1891" t="s">
        <v>235</v>
      </c>
      <c r="C1891" t="s">
        <v>133</v>
      </c>
      <c r="D1891" t="s">
        <v>832</v>
      </c>
      <c r="E1891" t="s">
        <v>105</v>
      </c>
      <c r="F1891" s="111">
        <f>+VLOOKUP(C1891,'Selectable Table'!O:P,2,0)</f>
        <v>40700</v>
      </c>
      <c r="G1891" s="111" t="str">
        <f>+VLOOKUP(F1891,'Selectable Table'!P:Q,2,0)</f>
        <v>Revenues - Third Parties</v>
      </c>
      <c r="I1891" t="s">
        <v>109</v>
      </c>
      <c r="J1891" s="111">
        <v>2026</v>
      </c>
      <c r="K1891" s="111">
        <v>7</v>
      </c>
      <c r="L1891" s="111" t="s">
        <v>94</v>
      </c>
      <c r="M1891">
        <v>287</v>
      </c>
      <c r="N1891">
        <v>1</v>
      </c>
      <c r="O1891">
        <v>287</v>
      </c>
      <c r="P1891" t="s">
        <v>831</v>
      </c>
      <c r="Q1891" s="111">
        <f>+VLOOKUP(I1891,'Selectable Table'!AB:AC,2,0)</f>
        <v>0</v>
      </c>
    </row>
    <row r="1892" spans="1:17" x14ac:dyDescent="0.25">
      <c r="A1892" s="111" t="str">
        <f>+VLOOKUP(C1892,'Selectable Table'!D:EB,2,0)</f>
        <v>MERCK</v>
      </c>
      <c r="B1892" t="s">
        <v>235</v>
      </c>
      <c r="C1892" t="s">
        <v>133</v>
      </c>
      <c r="D1892" t="s">
        <v>832</v>
      </c>
      <c r="E1892" t="s">
        <v>105</v>
      </c>
      <c r="F1892" s="111">
        <f>+VLOOKUP(C1892,'Selectable Table'!O:P,2,0)</f>
        <v>40700</v>
      </c>
      <c r="G1892" s="111" t="str">
        <f>+VLOOKUP(F1892,'Selectable Table'!P:Q,2,0)</f>
        <v>Revenues - Third Parties</v>
      </c>
      <c r="I1892" t="s">
        <v>121</v>
      </c>
      <c r="J1892" s="111">
        <v>2026</v>
      </c>
      <c r="K1892" s="111">
        <v>7</v>
      </c>
      <c r="L1892" s="111" t="s">
        <v>94</v>
      </c>
      <c r="M1892">
        <v>116</v>
      </c>
      <c r="N1892">
        <v>1</v>
      </c>
      <c r="O1892">
        <v>116</v>
      </c>
      <c r="P1892" t="s">
        <v>831</v>
      </c>
      <c r="Q1892" s="111">
        <f>+VLOOKUP(I1892,'Selectable Table'!AB:AC,2,0)</f>
        <v>0</v>
      </c>
    </row>
    <row r="1893" spans="1:17" x14ac:dyDescent="0.25">
      <c r="A1893" s="111" t="str">
        <f>+VLOOKUP(C1893,'Selectable Table'!D:EB,2,0)</f>
        <v>MERCK</v>
      </c>
      <c r="B1893" t="s">
        <v>3123</v>
      </c>
      <c r="C1893" t="s">
        <v>133</v>
      </c>
      <c r="D1893" t="s">
        <v>832</v>
      </c>
      <c r="E1893" t="s">
        <v>102</v>
      </c>
      <c r="F1893" s="111">
        <f>+VLOOKUP(C1893,'Selectable Table'!O:P,2,0)</f>
        <v>40700</v>
      </c>
      <c r="G1893" s="111" t="str">
        <f>+VLOOKUP(F1893,'Selectable Table'!P:Q,2,0)</f>
        <v>Revenues - Third Parties</v>
      </c>
      <c r="I1893" t="s">
        <v>125</v>
      </c>
      <c r="J1893" s="111">
        <v>2026</v>
      </c>
      <c r="K1893" s="111">
        <v>7</v>
      </c>
      <c r="L1893" s="111" t="s">
        <v>94</v>
      </c>
      <c r="M1893">
        <v>458</v>
      </c>
      <c r="N1893">
        <v>1</v>
      </c>
      <c r="O1893">
        <v>458</v>
      </c>
      <c r="P1893" t="s">
        <v>831</v>
      </c>
      <c r="Q1893" s="111">
        <f>+VLOOKUP(I1893,'Selectable Table'!AB:AC,2,0)</f>
        <v>1</v>
      </c>
    </row>
    <row r="1894" spans="1:17" x14ac:dyDescent="0.25">
      <c r="A1894" s="111" t="str">
        <f>+VLOOKUP(C1894,'Selectable Table'!D:EB,2,0)</f>
        <v>MERCK</v>
      </c>
      <c r="B1894" t="s">
        <v>3123</v>
      </c>
      <c r="C1894" t="s">
        <v>133</v>
      </c>
      <c r="D1894" t="s">
        <v>832</v>
      </c>
      <c r="E1894" t="s">
        <v>104</v>
      </c>
      <c r="F1894" s="111">
        <f>+VLOOKUP(C1894,'Selectable Table'!O:P,2,0)</f>
        <v>40700</v>
      </c>
      <c r="G1894" s="111" t="str">
        <f>+VLOOKUP(F1894,'Selectable Table'!P:Q,2,0)</f>
        <v>Revenues - Third Parties</v>
      </c>
      <c r="I1894" t="s">
        <v>118</v>
      </c>
      <c r="J1894" s="111">
        <v>2026</v>
      </c>
      <c r="K1894" s="111">
        <v>7</v>
      </c>
      <c r="L1894" s="111" t="s">
        <v>94</v>
      </c>
      <c r="M1894">
        <v>81</v>
      </c>
      <c r="N1894">
        <v>1</v>
      </c>
      <c r="O1894">
        <v>81</v>
      </c>
      <c r="P1894" t="s">
        <v>831</v>
      </c>
      <c r="Q1894" s="111">
        <f>+VLOOKUP(I1894,'Selectable Table'!AB:AC,2,0)</f>
        <v>0</v>
      </c>
    </row>
    <row r="1895" spans="1:17" x14ac:dyDescent="0.25">
      <c r="A1895" s="111" t="str">
        <f>+VLOOKUP(C1895,'Selectable Table'!D:EB,2,0)</f>
        <v>MERCK</v>
      </c>
      <c r="B1895" t="s">
        <v>3123</v>
      </c>
      <c r="C1895" t="s">
        <v>133</v>
      </c>
      <c r="D1895" t="s">
        <v>832</v>
      </c>
      <c r="E1895" t="s">
        <v>104</v>
      </c>
      <c r="F1895" s="111">
        <f>+VLOOKUP(C1895,'Selectable Table'!O:P,2,0)</f>
        <v>40700</v>
      </c>
      <c r="G1895" s="111" t="str">
        <f>+VLOOKUP(F1895,'Selectable Table'!P:Q,2,0)</f>
        <v>Revenues - Third Parties</v>
      </c>
      <c r="I1895" t="s">
        <v>120</v>
      </c>
      <c r="J1895" s="111">
        <v>2026</v>
      </c>
      <c r="K1895" s="111">
        <v>7</v>
      </c>
      <c r="L1895" s="111" t="s">
        <v>94</v>
      </c>
      <c r="M1895">
        <v>135</v>
      </c>
      <c r="N1895">
        <v>1</v>
      </c>
      <c r="O1895">
        <v>135</v>
      </c>
      <c r="P1895" t="s">
        <v>831</v>
      </c>
      <c r="Q1895" s="111">
        <f>+VLOOKUP(I1895,'Selectable Table'!AB:AC,2,0)</f>
        <v>0</v>
      </c>
    </row>
    <row r="1896" spans="1:17" x14ac:dyDescent="0.25">
      <c r="A1896" s="111" t="str">
        <f>+VLOOKUP(C1896,'Selectable Table'!D:EB,2,0)</f>
        <v>MERCK</v>
      </c>
      <c r="B1896" t="s">
        <v>3123</v>
      </c>
      <c r="C1896" t="s">
        <v>133</v>
      </c>
      <c r="D1896" t="s">
        <v>832</v>
      </c>
      <c r="E1896" t="s">
        <v>105</v>
      </c>
      <c r="F1896" s="111">
        <f>+VLOOKUP(C1896,'Selectable Table'!O:P,2,0)</f>
        <v>40700</v>
      </c>
      <c r="G1896" s="111" t="str">
        <f>+VLOOKUP(F1896,'Selectable Table'!P:Q,2,0)</f>
        <v>Revenues - Third Parties</v>
      </c>
      <c r="I1896" t="s">
        <v>111</v>
      </c>
      <c r="J1896" s="111">
        <v>2026</v>
      </c>
      <c r="K1896" s="111">
        <v>7</v>
      </c>
      <c r="L1896" s="111" t="s">
        <v>94</v>
      </c>
      <c r="M1896">
        <v>116</v>
      </c>
      <c r="N1896">
        <v>1</v>
      </c>
      <c r="O1896">
        <v>116</v>
      </c>
      <c r="P1896" t="s">
        <v>831</v>
      </c>
      <c r="Q1896" s="111">
        <f>+VLOOKUP(I1896,'Selectable Table'!AB:AC,2,0)</f>
        <v>0</v>
      </c>
    </row>
    <row r="1897" spans="1:17" x14ac:dyDescent="0.25">
      <c r="A1897" s="111" t="str">
        <f>+VLOOKUP(C1897,'Selectable Table'!D:EB,2,0)</f>
        <v>PFIZER</v>
      </c>
      <c r="B1897" t="s">
        <v>890</v>
      </c>
      <c r="C1897" t="s">
        <v>252</v>
      </c>
      <c r="D1897" t="s">
        <v>832</v>
      </c>
      <c r="E1897" t="s">
        <v>112</v>
      </c>
      <c r="F1897" s="111">
        <f>+VLOOKUP(C1897,'Selectable Table'!O:P,2,0)</f>
        <v>40700</v>
      </c>
      <c r="G1897" s="111" t="str">
        <f>+VLOOKUP(F1897,'Selectable Table'!P:Q,2,0)</f>
        <v>Revenues - Third Parties</v>
      </c>
      <c r="I1897" t="s">
        <v>891</v>
      </c>
      <c r="J1897" s="111">
        <v>2026</v>
      </c>
      <c r="K1897" s="111">
        <v>7</v>
      </c>
      <c r="L1897" s="111" t="s">
        <v>94</v>
      </c>
      <c r="M1897">
        <v>272</v>
      </c>
      <c r="N1897">
        <v>1</v>
      </c>
      <c r="O1897">
        <v>272</v>
      </c>
      <c r="P1897" t="s">
        <v>831</v>
      </c>
      <c r="Q1897" s="111">
        <f>+VLOOKUP(I1897,'Selectable Table'!AB:AC,2,0)</f>
        <v>1</v>
      </c>
    </row>
    <row r="1898" spans="1:17" x14ac:dyDescent="0.25">
      <c r="A1898" s="111" t="str">
        <f>+VLOOKUP(C1898,'Selectable Table'!D:EB,2,0)</f>
        <v>OTH CUST</v>
      </c>
      <c r="B1898" t="s">
        <v>258</v>
      </c>
      <c r="C1898" t="s">
        <v>258</v>
      </c>
      <c r="D1898" t="s">
        <v>832</v>
      </c>
      <c r="E1898" t="s">
        <v>112</v>
      </c>
      <c r="F1898" s="111">
        <f>+VLOOKUP(C1898,'Selectable Table'!O:P,2,0)</f>
        <v>40700</v>
      </c>
      <c r="G1898" s="111" t="str">
        <f>+VLOOKUP(F1898,'Selectable Table'!P:Q,2,0)</f>
        <v>Revenues - Third Parties</v>
      </c>
      <c r="I1898" t="s">
        <v>258</v>
      </c>
      <c r="J1898" s="111">
        <v>2026</v>
      </c>
      <c r="K1898" s="111">
        <v>7</v>
      </c>
      <c r="L1898" s="111" t="s">
        <v>94</v>
      </c>
      <c r="M1898">
        <v>-28406</v>
      </c>
      <c r="N1898">
        <v>1</v>
      </c>
      <c r="O1898">
        <v>-28406</v>
      </c>
      <c r="P1898" t="s">
        <v>831</v>
      </c>
      <c r="Q1898" s="111" t="str">
        <f>+VLOOKUP(I1898,'Selectable Table'!AB:AC,2,0)</f>
        <v>Not Applicable</v>
      </c>
    </row>
    <row r="1899" spans="1:17" x14ac:dyDescent="0.25">
      <c r="A1899" s="111" t="str">
        <f>+VLOOKUP(C1899,'Selectable Table'!D:EB,2,0)</f>
        <v>OTH CUST</v>
      </c>
      <c r="B1899" t="s">
        <v>258</v>
      </c>
      <c r="C1899" t="s">
        <v>258</v>
      </c>
      <c r="D1899" t="s">
        <v>832</v>
      </c>
      <c r="E1899" t="s">
        <v>93</v>
      </c>
      <c r="F1899" s="111">
        <f>+VLOOKUP(C1899,'Selectable Table'!O:P,2,0)</f>
        <v>40700</v>
      </c>
      <c r="G1899" s="111" t="str">
        <f>+VLOOKUP(F1899,'Selectable Table'!P:Q,2,0)</f>
        <v>Revenues - Third Parties</v>
      </c>
      <c r="I1899" t="s">
        <v>258</v>
      </c>
      <c r="J1899" s="111">
        <v>2026</v>
      </c>
      <c r="K1899" s="111">
        <v>7</v>
      </c>
      <c r="L1899" s="111" t="s">
        <v>94</v>
      </c>
      <c r="M1899">
        <v>-362070</v>
      </c>
      <c r="N1899">
        <v>1</v>
      </c>
      <c r="O1899">
        <v>-362070</v>
      </c>
      <c r="P1899" t="s">
        <v>831</v>
      </c>
      <c r="Q1899" s="111" t="str">
        <f>+VLOOKUP(I1899,'Selectable Table'!AB:AC,2,0)</f>
        <v>Not Applicable</v>
      </c>
    </row>
    <row r="1900" spans="1:17" x14ac:dyDescent="0.25">
      <c r="A1900" s="111" t="str">
        <f>+VLOOKUP(C1900,'Selectable Table'!D:EB,2,0)</f>
        <v>OTH CUST</v>
      </c>
      <c r="B1900" t="s">
        <v>258</v>
      </c>
      <c r="C1900" t="s">
        <v>258</v>
      </c>
      <c r="D1900" t="s">
        <v>832</v>
      </c>
      <c r="E1900" t="s">
        <v>101</v>
      </c>
      <c r="F1900" s="111">
        <f>+VLOOKUP(C1900,'Selectable Table'!O:P,2,0)</f>
        <v>40700</v>
      </c>
      <c r="G1900" s="111" t="str">
        <f>+VLOOKUP(F1900,'Selectable Table'!P:Q,2,0)</f>
        <v>Revenues - Third Parties</v>
      </c>
      <c r="I1900" t="s">
        <v>258</v>
      </c>
      <c r="J1900" s="111">
        <v>2026</v>
      </c>
      <c r="K1900" s="111">
        <v>7</v>
      </c>
      <c r="L1900" s="111" t="s">
        <v>94</v>
      </c>
      <c r="M1900">
        <v>-168475</v>
      </c>
      <c r="N1900">
        <v>1</v>
      </c>
      <c r="O1900">
        <v>-168475</v>
      </c>
      <c r="P1900" t="s">
        <v>831</v>
      </c>
      <c r="Q1900" s="111" t="str">
        <f>+VLOOKUP(I1900,'Selectable Table'!AB:AC,2,0)</f>
        <v>Not Applicable</v>
      </c>
    </row>
    <row r="1901" spans="1:17" x14ac:dyDescent="0.25">
      <c r="A1901" s="111" t="str">
        <f>+VLOOKUP(C1901,'Selectable Table'!D:EB,2,0)</f>
        <v>OTH CUST</v>
      </c>
      <c r="B1901" t="s">
        <v>258</v>
      </c>
      <c r="C1901" t="s">
        <v>258</v>
      </c>
      <c r="D1901" t="s">
        <v>832</v>
      </c>
      <c r="E1901" t="s">
        <v>102</v>
      </c>
      <c r="F1901" s="111">
        <f>+VLOOKUP(C1901,'Selectable Table'!O:P,2,0)</f>
        <v>40700</v>
      </c>
      <c r="G1901" s="111" t="str">
        <f>+VLOOKUP(F1901,'Selectable Table'!P:Q,2,0)</f>
        <v>Revenues - Third Parties</v>
      </c>
      <c r="I1901" t="s">
        <v>258</v>
      </c>
      <c r="J1901" s="111">
        <v>2026</v>
      </c>
      <c r="K1901" s="111">
        <v>7</v>
      </c>
      <c r="L1901" s="111" t="s">
        <v>94</v>
      </c>
      <c r="M1901">
        <v>-456044</v>
      </c>
      <c r="N1901">
        <v>1</v>
      </c>
      <c r="O1901">
        <v>-456044</v>
      </c>
      <c r="P1901" t="s">
        <v>831</v>
      </c>
      <c r="Q1901" s="111" t="str">
        <f>+VLOOKUP(I1901,'Selectable Table'!AB:AC,2,0)</f>
        <v>Not Applicable</v>
      </c>
    </row>
    <row r="1902" spans="1:17" x14ac:dyDescent="0.25">
      <c r="A1902" s="111" t="str">
        <f>+VLOOKUP(C1902,'Selectable Table'!D:EB,2,0)</f>
        <v>OTH CUST</v>
      </c>
      <c r="B1902" t="s">
        <v>258</v>
      </c>
      <c r="C1902" t="s">
        <v>258</v>
      </c>
      <c r="D1902" t="s">
        <v>832</v>
      </c>
      <c r="E1902" t="s">
        <v>103</v>
      </c>
      <c r="F1902" s="111">
        <f>+VLOOKUP(C1902,'Selectable Table'!O:P,2,0)</f>
        <v>40700</v>
      </c>
      <c r="G1902" s="111" t="str">
        <f>+VLOOKUP(F1902,'Selectable Table'!P:Q,2,0)</f>
        <v>Revenues - Third Parties</v>
      </c>
      <c r="I1902" t="s">
        <v>258</v>
      </c>
      <c r="J1902" s="111">
        <v>2026</v>
      </c>
      <c r="K1902" s="111">
        <v>7</v>
      </c>
      <c r="L1902" s="111" t="s">
        <v>94</v>
      </c>
      <c r="M1902">
        <v>-1289</v>
      </c>
      <c r="N1902">
        <v>1</v>
      </c>
      <c r="O1902">
        <v>-1289</v>
      </c>
      <c r="P1902" t="s">
        <v>831</v>
      </c>
      <c r="Q1902" s="111" t="str">
        <f>+VLOOKUP(I1902,'Selectable Table'!AB:AC,2,0)</f>
        <v>Not Applicable</v>
      </c>
    </row>
    <row r="1903" spans="1:17" x14ac:dyDescent="0.25">
      <c r="A1903" s="111" t="str">
        <f>+VLOOKUP(C1903,'Selectable Table'!D:EB,2,0)</f>
        <v>OTH CUST</v>
      </c>
      <c r="B1903" t="s">
        <v>258</v>
      </c>
      <c r="C1903" t="s">
        <v>258</v>
      </c>
      <c r="D1903" t="s">
        <v>832</v>
      </c>
      <c r="E1903" t="s">
        <v>104</v>
      </c>
      <c r="F1903" s="111">
        <f>+VLOOKUP(C1903,'Selectable Table'!O:P,2,0)</f>
        <v>40700</v>
      </c>
      <c r="G1903" s="111" t="str">
        <f>+VLOOKUP(F1903,'Selectable Table'!P:Q,2,0)</f>
        <v>Revenues - Third Parties</v>
      </c>
      <c r="I1903" t="s">
        <v>258</v>
      </c>
      <c r="J1903" s="111">
        <v>2026</v>
      </c>
      <c r="K1903" s="111">
        <v>7</v>
      </c>
      <c r="L1903" s="111" t="s">
        <v>94</v>
      </c>
      <c r="M1903">
        <v>-46527</v>
      </c>
      <c r="N1903">
        <v>1</v>
      </c>
      <c r="O1903">
        <v>-46527</v>
      </c>
      <c r="P1903" t="s">
        <v>831</v>
      </c>
      <c r="Q1903" s="111" t="str">
        <f>+VLOOKUP(I1903,'Selectable Table'!AB:AC,2,0)</f>
        <v>Not Applicable</v>
      </c>
    </row>
    <row r="1904" spans="1:17" x14ac:dyDescent="0.25">
      <c r="A1904" s="111" t="str">
        <f>+VLOOKUP(C1904,'Selectable Table'!D:EB,2,0)</f>
        <v>OTH CUST</v>
      </c>
      <c r="B1904" t="s">
        <v>258</v>
      </c>
      <c r="C1904" t="s">
        <v>258</v>
      </c>
      <c r="D1904" t="s">
        <v>832</v>
      </c>
      <c r="E1904" t="s">
        <v>105</v>
      </c>
      <c r="F1904" s="111">
        <f>+VLOOKUP(C1904,'Selectable Table'!O:P,2,0)</f>
        <v>40700</v>
      </c>
      <c r="G1904" s="111" t="str">
        <f>+VLOOKUP(F1904,'Selectable Table'!P:Q,2,0)</f>
        <v>Revenues - Third Parties</v>
      </c>
      <c r="I1904" t="s">
        <v>258</v>
      </c>
      <c r="J1904" s="111">
        <v>2026</v>
      </c>
      <c r="K1904" s="111">
        <v>7</v>
      </c>
      <c r="L1904" s="111" t="s">
        <v>94</v>
      </c>
      <c r="M1904">
        <v>3</v>
      </c>
      <c r="N1904">
        <v>1</v>
      </c>
      <c r="O1904">
        <v>3</v>
      </c>
      <c r="P1904" t="s">
        <v>831</v>
      </c>
      <c r="Q1904" s="111" t="str">
        <f>+VLOOKUP(I1904,'Selectable Table'!AB:AC,2,0)</f>
        <v>Not Applicable</v>
      </c>
    </row>
    <row r="1905" spans="1:17" x14ac:dyDescent="0.25">
      <c r="A1905" s="111" t="str">
        <f>+VLOOKUP(C1905,'Selectable Table'!D:EB,2,0)</f>
        <v>OTH CUST</v>
      </c>
      <c r="B1905" t="s">
        <v>258</v>
      </c>
      <c r="C1905" t="s">
        <v>258</v>
      </c>
      <c r="D1905" t="s">
        <v>832</v>
      </c>
      <c r="E1905" t="s">
        <v>112</v>
      </c>
      <c r="F1905" s="111">
        <f>+VLOOKUP(C1905,'Selectable Table'!O:P,2,0)</f>
        <v>40700</v>
      </c>
      <c r="G1905" s="111" t="str">
        <f>+VLOOKUP(F1905,'Selectable Table'!P:Q,2,0)</f>
        <v>Revenues - Third Parties</v>
      </c>
      <c r="I1905" t="s">
        <v>258</v>
      </c>
      <c r="J1905" s="111">
        <v>2026</v>
      </c>
      <c r="K1905" s="111">
        <v>7</v>
      </c>
      <c r="L1905" s="111" t="s">
        <v>94</v>
      </c>
      <c r="M1905" t="s">
        <v>888</v>
      </c>
      <c r="N1905">
        <v>1</v>
      </c>
      <c r="O1905" t="s">
        <v>888</v>
      </c>
      <c r="P1905" t="s">
        <v>831</v>
      </c>
      <c r="Q1905" s="111" t="str">
        <f>+VLOOKUP(I1905,'Selectable Table'!AB:AC,2,0)</f>
        <v>Not Applicable</v>
      </c>
    </row>
    <row r="1906" spans="1:17" x14ac:dyDescent="0.25">
      <c r="A1906" s="111" t="str">
        <f>+VLOOKUP(C1906,'Selectable Table'!D:EB,2,0)</f>
        <v>OTH CUST</v>
      </c>
      <c r="B1906" t="s">
        <v>258</v>
      </c>
      <c r="C1906" t="s">
        <v>258</v>
      </c>
      <c r="D1906" t="s">
        <v>832</v>
      </c>
      <c r="E1906" t="s">
        <v>93</v>
      </c>
      <c r="F1906" s="111">
        <f>+VLOOKUP(C1906,'Selectable Table'!O:P,2,0)</f>
        <v>40700</v>
      </c>
      <c r="G1906" s="111" t="str">
        <f>+VLOOKUP(F1906,'Selectable Table'!P:Q,2,0)</f>
        <v>Revenues - Third Parties</v>
      </c>
      <c r="I1906" t="s">
        <v>258</v>
      </c>
      <c r="J1906" s="111">
        <v>2026</v>
      </c>
      <c r="K1906" s="111">
        <v>7</v>
      </c>
      <c r="L1906" s="111" t="s">
        <v>94</v>
      </c>
      <c r="M1906">
        <v>334398</v>
      </c>
      <c r="N1906">
        <v>1</v>
      </c>
      <c r="O1906">
        <v>334398</v>
      </c>
      <c r="P1906" t="s">
        <v>831</v>
      </c>
      <c r="Q1906" s="111" t="str">
        <f>+VLOOKUP(I1906,'Selectable Table'!AB:AC,2,0)</f>
        <v>Not Applicable</v>
      </c>
    </row>
    <row r="1907" spans="1:17" x14ac:dyDescent="0.25">
      <c r="A1907" s="111" t="str">
        <f>+VLOOKUP(C1907,'Selectable Table'!D:EB,2,0)</f>
        <v>OTH CUST</v>
      </c>
      <c r="B1907" t="s">
        <v>258</v>
      </c>
      <c r="C1907" t="s">
        <v>258</v>
      </c>
      <c r="D1907" t="s">
        <v>832</v>
      </c>
      <c r="E1907" t="s">
        <v>101</v>
      </c>
      <c r="F1907" s="111">
        <f>+VLOOKUP(C1907,'Selectable Table'!O:P,2,0)</f>
        <v>40700</v>
      </c>
      <c r="G1907" s="111" t="str">
        <f>+VLOOKUP(F1907,'Selectable Table'!P:Q,2,0)</f>
        <v>Revenues - Third Parties</v>
      </c>
      <c r="I1907" t="s">
        <v>258</v>
      </c>
      <c r="J1907" s="111">
        <v>2026</v>
      </c>
      <c r="K1907" s="111">
        <v>7</v>
      </c>
      <c r="L1907" s="111" t="s">
        <v>94</v>
      </c>
      <c r="M1907">
        <v>122214</v>
      </c>
      <c r="N1907">
        <v>1</v>
      </c>
      <c r="O1907">
        <v>122214</v>
      </c>
      <c r="P1907" t="s">
        <v>831</v>
      </c>
      <c r="Q1907" s="111" t="str">
        <f>+VLOOKUP(I1907,'Selectable Table'!AB:AC,2,0)</f>
        <v>Not Applicable</v>
      </c>
    </row>
    <row r="1908" spans="1:17" x14ac:dyDescent="0.25">
      <c r="A1908" s="111" t="str">
        <f>+VLOOKUP(C1908,'Selectable Table'!D:EB,2,0)</f>
        <v>OTH CUST</v>
      </c>
      <c r="B1908" t="s">
        <v>258</v>
      </c>
      <c r="C1908" t="s">
        <v>258</v>
      </c>
      <c r="D1908" t="s">
        <v>832</v>
      </c>
      <c r="E1908" t="s">
        <v>102</v>
      </c>
      <c r="F1908" s="111">
        <f>+VLOOKUP(C1908,'Selectable Table'!O:P,2,0)</f>
        <v>40700</v>
      </c>
      <c r="G1908" s="111" t="str">
        <f>+VLOOKUP(F1908,'Selectable Table'!P:Q,2,0)</f>
        <v>Revenues - Third Parties</v>
      </c>
      <c r="I1908" t="s">
        <v>258</v>
      </c>
      <c r="J1908" s="111">
        <v>2026</v>
      </c>
      <c r="K1908" s="111">
        <v>7</v>
      </c>
      <c r="L1908" s="111" t="s">
        <v>94</v>
      </c>
      <c r="M1908">
        <v>430842</v>
      </c>
      <c r="N1908">
        <v>1</v>
      </c>
      <c r="O1908">
        <v>430842</v>
      </c>
      <c r="P1908" t="s">
        <v>831</v>
      </c>
      <c r="Q1908" s="111" t="str">
        <f>+VLOOKUP(I1908,'Selectable Table'!AB:AC,2,0)</f>
        <v>Not Applicable</v>
      </c>
    </row>
    <row r="1909" spans="1:17" x14ac:dyDescent="0.25">
      <c r="A1909" s="111" t="str">
        <f>+VLOOKUP(C1909,'Selectable Table'!D:EB,2,0)</f>
        <v>OTH CUST</v>
      </c>
      <c r="B1909" t="s">
        <v>258</v>
      </c>
      <c r="C1909" t="s">
        <v>258</v>
      </c>
      <c r="D1909" t="s">
        <v>832</v>
      </c>
      <c r="E1909" t="s">
        <v>103</v>
      </c>
      <c r="F1909" s="111">
        <f>+VLOOKUP(C1909,'Selectable Table'!O:P,2,0)</f>
        <v>40700</v>
      </c>
      <c r="G1909" s="111" t="str">
        <f>+VLOOKUP(F1909,'Selectable Table'!P:Q,2,0)</f>
        <v>Revenues - Third Parties</v>
      </c>
      <c r="I1909" t="s">
        <v>258</v>
      </c>
      <c r="J1909" s="111">
        <v>2026</v>
      </c>
      <c r="K1909" s="111">
        <v>7</v>
      </c>
      <c r="L1909" s="111" t="s">
        <v>94</v>
      </c>
      <c r="M1909">
        <v>593</v>
      </c>
      <c r="N1909">
        <v>1</v>
      </c>
      <c r="O1909">
        <v>593</v>
      </c>
      <c r="P1909" t="s">
        <v>831</v>
      </c>
      <c r="Q1909" s="111" t="str">
        <f>+VLOOKUP(I1909,'Selectable Table'!AB:AC,2,0)</f>
        <v>Not Applicable</v>
      </c>
    </row>
    <row r="1910" spans="1:17" x14ac:dyDescent="0.25">
      <c r="A1910" s="111" t="str">
        <f>+VLOOKUP(C1910,'Selectable Table'!D:EB,2,0)</f>
        <v>OTH CUST</v>
      </c>
      <c r="B1910" t="s">
        <v>258</v>
      </c>
      <c r="C1910" t="s">
        <v>258</v>
      </c>
      <c r="D1910" t="s">
        <v>832</v>
      </c>
      <c r="E1910" t="s">
        <v>104</v>
      </c>
      <c r="F1910" s="111">
        <f>+VLOOKUP(C1910,'Selectable Table'!O:P,2,0)</f>
        <v>40700</v>
      </c>
      <c r="G1910" s="111" t="str">
        <f>+VLOOKUP(F1910,'Selectable Table'!P:Q,2,0)</f>
        <v>Revenues - Third Parties</v>
      </c>
      <c r="I1910" t="s">
        <v>258</v>
      </c>
      <c r="J1910" s="111">
        <v>2026</v>
      </c>
      <c r="K1910" s="111">
        <v>7</v>
      </c>
      <c r="L1910" s="111" t="s">
        <v>94</v>
      </c>
      <c r="M1910">
        <v>82479</v>
      </c>
      <c r="N1910">
        <v>1</v>
      </c>
      <c r="O1910">
        <v>82479</v>
      </c>
      <c r="P1910" t="s">
        <v>831</v>
      </c>
      <c r="Q1910" s="111" t="str">
        <f>+VLOOKUP(I1910,'Selectable Table'!AB:AC,2,0)</f>
        <v>Not Applicable</v>
      </c>
    </row>
    <row r="1911" spans="1:17" x14ac:dyDescent="0.25">
      <c r="A1911" s="111" t="str">
        <f>+VLOOKUP(C1911,'Selectable Table'!D:EB,2,0)</f>
        <v>OTH CUST</v>
      </c>
      <c r="B1911" t="s">
        <v>614</v>
      </c>
      <c r="C1911" t="s">
        <v>92</v>
      </c>
      <c r="D1911" t="s">
        <v>92</v>
      </c>
      <c r="E1911" t="s">
        <v>93</v>
      </c>
      <c r="F1911" s="111">
        <f>+VLOOKUP(C1911,'Selectable Table'!O:P,2,0)</f>
        <v>40700</v>
      </c>
      <c r="G1911" s="111" t="str">
        <f>+VLOOKUP(F1911,'Selectable Table'!P:Q,2,0)</f>
        <v>Revenues - Third Parties</v>
      </c>
      <c r="I1911" t="s">
        <v>614</v>
      </c>
      <c r="J1911" s="111">
        <v>2026</v>
      </c>
      <c r="K1911" s="111">
        <v>7</v>
      </c>
      <c r="L1911" s="111" t="s">
        <v>94</v>
      </c>
      <c r="M1911">
        <v>183950.95</v>
      </c>
      <c r="N1911">
        <v>1</v>
      </c>
      <c r="O1911">
        <v>183950.95</v>
      </c>
      <c r="P1911" t="s">
        <v>2205</v>
      </c>
      <c r="Q1911" s="111" t="str">
        <f>+VLOOKUP(I1911,'Selectable Table'!AB:AC,2,0)</f>
        <v>Not Applicable</v>
      </c>
    </row>
    <row r="1912" spans="1:17" x14ac:dyDescent="0.25">
      <c r="A1912" s="111" t="str">
        <f>+VLOOKUP(C1912,'Selectable Table'!D:EB,2,0)</f>
        <v>OTH CUST</v>
      </c>
      <c r="B1912" t="s">
        <v>614</v>
      </c>
      <c r="C1912" t="s">
        <v>92</v>
      </c>
      <c r="D1912" t="s">
        <v>92</v>
      </c>
      <c r="E1912" t="s">
        <v>102</v>
      </c>
      <c r="F1912" s="111">
        <f>+VLOOKUP(C1912,'Selectable Table'!O:P,2,0)</f>
        <v>40700</v>
      </c>
      <c r="G1912" s="111" t="str">
        <f>+VLOOKUP(F1912,'Selectable Table'!P:Q,2,0)</f>
        <v>Revenues - Third Parties</v>
      </c>
      <c r="I1912" t="s">
        <v>614</v>
      </c>
      <c r="J1912" s="111">
        <v>2026</v>
      </c>
      <c r="K1912" s="111">
        <v>7</v>
      </c>
      <c r="L1912" s="111" t="s">
        <v>94</v>
      </c>
      <c r="M1912">
        <v>30250.560000000001</v>
      </c>
      <c r="N1912">
        <v>1</v>
      </c>
      <c r="O1912">
        <v>30250.560000000001</v>
      </c>
      <c r="P1912" t="s">
        <v>2205</v>
      </c>
      <c r="Q1912" s="111" t="str">
        <f>+VLOOKUP(I1912,'Selectable Table'!AB:AC,2,0)</f>
        <v>Not Applicable</v>
      </c>
    </row>
    <row r="1913" spans="1:17" x14ac:dyDescent="0.25">
      <c r="A1913" s="111" t="str">
        <f>+VLOOKUP(C1913,'Selectable Table'!D:EB,2,0)</f>
        <v>OTH CUST</v>
      </c>
      <c r="B1913" t="s">
        <v>614</v>
      </c>
      <c r="C1913" t="s">
        <v>92</v>
      </c>
      <c r="D1913" t="s">
        <v>92</v>
      </c>
      <c r="E1913" t="s">
        <v>104</v>
      </c>
      <c r="F1913" s="111">
        <f>+VLOOKUP(C1913,'Selectable Table'!O:P,2,0)</f>
        <v>40700</v>
      </c>
      <c r="G1913" s="111" t="str">
        <f>+VLOOKUP(F1913,'Selectable Table'!P:Q,2,0)</f>
        <v>Revenues - Third Parties</v>
      </c>
      <c r="I1913" t="s">
        <v>614</v>
      </c>
      <c r="J1913" s="111">
        <v>2026</v>
      </c>
      <c r="K1913" s="111">
        <v>7</v>
      </c>
      <c r="L1913" s="111" t="s">
        <v>94</v>
      </c>
      <c r="M1913">
        <v>6620.49</v>
      </c>
      <c r="N1913">
        <v>1</v>
      </c>
      <c r="O1913">
        <v>6620.49</v>
      </c>
      <c r="P1913" t="s">
        <v>2205</v>
      </c>
      <c r="Q1913" s="111" t="str">
        <f>+VLOOKUP(I1913,'Selectable Table'!AB:AC,2,0)</f>
        <v>Not Applicable</v>
      </c>
    </row>
    <row r="1914" spans="1:17" x14ac:dyDescent="0.25">
      <c r="A1914" s="111" t="str">
        <f>+VLOOKUP(C1914,'Selectable Table'!D:EB,2,0)</f>
        <v>OTH CUST</v>
      </c>
      <c r="B1914" t="s">
        <v>614</v>
      </c>
      <c r="C1914" t="s">
        <v>92</v>
      </c>
      <c r="D1914" t="s">
        <v>92</v>
      </c>
      <c r="E1914" t="s">
        <v>105</v>
      </c>
      <c r="F1914" s="111">
        <f>+VLOOKUP(C1914,'Selectable Table'!O:P,2,0)</f>
        <v>40700</v>
      </c>
      <c r="G1914" s="111" t="str">
        <f>+VLOOKUP(F1914,'Selectable Table'!P:Q,2,0)</f>
        <v>Revenues - Third Parties</v>
      </c>
      <c r="I1914" t="s">
        <v>614</v>
      </c>
      <c r="J1914" s="111">
        <v>2026</v>
      </c>
      <c r="K1914" s="111">
        <v>7</v>
      </c>
      <c r="L1914" s="111" t="s">
        <v>94</v>
      </c>
      <c r="M1914">
        <v>130514.31</v>
      </c>
      <c r="N1914">
        <v>1</v>
      </c>
      <c r="O1914">
        <v>130514.31</v>
      </c>
      <c r="P1914" t="s">
        <v>2205</v>
      </c>
      <c r="Q1914" s="111" t="str">
        <f>+VLOOKUP(I1914,'Selectable Table'!AB:AC,2,0)</f>
        <v>Not Applicable</v>
      </c>
    </row>
    <row r="1915" spans="1:17" x14ac:dyDescent="0.25">
      <c r="A1915" s="111" t="str">
        <f>+VLOOKUP(C1915,'Selectable Table'!D:EB,2,0)</f>
        <v>OTH CUST</v>
      </c>
      <c r="B1915" t="s">
        <v>614</v>
      </c>
      <c r="C1915" t="s">
        <v>92</v>
      </c>
      <c r="D1915" t="s">
        <v>92</v>
      </c>
      <c r="E1915" t="s">
        <v>101</v>
      </c>
      <c r="F1915" s="111">
        <f>+VLOOKUP(C1915,'Selectable Table'!O:P,2,0)</f>
        <v>40700</v>
      </c>
      <c r="G1915" s="111" t="str">
        <f>+VLOOKUP(F1915,'Selectable Table'!P:Q,2,0)</f>
        <v>Revenues - Third Parties</v>
      </c>
      <c r="I1915" t="s">
        <v>614</v>
      </c>
      <c r="J1915" s="111">
        <v>2026</v>
      </c>
      <c r="K1915" s="111">
        <v>7</v>
      </c>
      <c r="L1915" s="111" t="s">
        <v>94</v>
      </c>
      <c r="M1915">
        <v>17852.54</v>
      </c>
      <c r="N1915">
        <v>1</v>
      </c>
      <c r="O1915">
        <v>17852.54</v>
      </c>
      <c r="P1915" t="s">
        <v>2205</v>
      </c>
      <c r="Q1915" s="111" t="str">
        <f>+VLOOKUP(I1915,'Selectable Table'!AB:AC,2,0)</f>
        <v>Not Applicable</v>
      </c>
    </row>
    <row r="1916" spans="1:17" x14ac:dyDescent="0.25">
      <c r="A1916" s="111" t="str">
        <f>+VLOOKUP(C1916,'Selectable Table'!D:EB,2,0)</f>
        <v>ASTRAZENECA</v>
      </c>
      <c r="B1916" t="s">
        <v>2206</v>
      </c>
      <c r="C1916" t="s">
        <v>296</v>
      </c>
      <c r="D1916" t="s">
        <v>2207</v>
      </c>
      <c r="E1916" t="s">
        <v>93</v>
      </c>
      <c r="F1916" s="111">
        <f>+VLOOKUP(C1916,'Selectable Table'!O:P,2,0)</f>
        <v>40700</v>
      </c>
      <c r="G1916" s="111" t="str">
        <f>+VLOOKUP(F1916,'Selectable Table'!P:Q,2,0)</f>
        <v>Revenues - Third Parties</v>
      </c>
      <c r="I1916" t="s">
        <v>253</v>
      </c>
      <c r="J1916" s="111">
        <v>2026</v>
      </c>
      <c r="K1916" s="111">
        <v>7</v>
      </c>
      <c r="L1916" s="111" t="s">
        <v>94</v>
      </c>
      <c r="M1916">
        <v>376.26</v>
      </c>
      <c r="N1916">
        <v>1</v>
      </c>
      <c r="O1916">
        <v>376.26</v>
      </c>
      <c r="P1916" t="s">
        <v>2205</v>
      </c>
      <c r="Q1916" s="111">
        <f>+VLOOKUP(I1916,'Selectable Table'!AB:AC,2,0)</f>
        <v>0</v>
      </c>
    </row>
    <row r="1917" spans="1:17" x14ac:dyDescent="0.25">
      <c r="A1917" s="111" t="str">
        <f>+VLOOKUP(C1917,'Selectable Table'!D:EB,2,0)</f>
        <v>ASTRAZENECA</v>
      </c>
      <c r="B1917" t="s">
        <v>2206</v>
      </c>
      <c r="C1917" t="s">
        <v>296</v>
      </c>
      <c r="D1917" t="s">
        <v>2207</v>
      </c>
      <c r="E1917" t="s">
        <v>105</v>
      </c>
      <c r="F1917" s="111">
        <f>+VLOOKUP(C1917,'Selectable Table'!O:P,2,0)</f>
        <v>40700</v>
      </c>
      <c r="G1917" s="111" t="str">
        <f>+VLOOKUP(F1917,'Selectable Table'!P:Q,2,0)</f>
        <v>Revenues - Third Parties</v>
      </c>
      <c r="I1917" t="s">
        <v>144</v>
      </c>
      <c r="J1917" s="111">
        <v>2026</v>
      </c>
      <c r="K1917" s="111">
        <v>7</v>
      </c>
      <c r="L1917" s="111" t="s">
        <v>94</v>
      </c>
      <c r="M1917">
        <v>357.45</v>
      </c>
      <c r="N1917">
        <v>1</v>
      </c>
      <c r="O1917">
        <v>357.45</v>
      </c>
      <c r="P1917" t="s">
        <v>2205</v>
      </c>
      <c r="Q1917" s="111">
        <f>+VLOOKUP(I1917,'Selectable Table'!AB:AC,2,0)</f>
        <v>0</v>
      </c>
    </row>
    <row r="1918" spans="1:17" x14ac:dyDescent="0.25">
      <c r="A1918" s="111" t="str">
        <f>+VLOOKUP(C1918,'Selectable Table'!D:EB,2,0)</f>
        <v>ASTRAZENECA</v>
      </c>
      <c r="B1918" t="s">
        <v>2208</v>
      </c>
      <c r="C1918" t="s">
        <v>296</v>
      </c>
      <c r="D1918" t="s">
        <v>2207</v>
      </c>
      <c r="E1918" t="s">
        <v>93</v>
      </c>
      <c r="F1918" s="111">
        <f>+VLOOKUP(C1918,'Selectable Table'!O:P,2,0)</f>
        <v>40700</v>
      </c>
      <c r="G1918" s="111" t="str">
        <f>+VLOOKUP(F1918,'Selectable Table'!P:Q,2,0)</f>
        <v>Revenues - Third Parties</v>
      </c>
      <c r="I1918" t="s">
        <v>658</v>
      </c>
      <c r="J1918" s="111">
        <v>2026</v>
      </c>
      <c r="K1918" s="111">
        <v>7</v>
      </c>
      <c r="L1918" s="111" t="s">
        <v>94</v>
      </c>
      <c r="M1918">
        <v>98</v>
      </c>
      <c r="N1918">
        <v>1</v>
      </c>
      <c r="O1918">
        <v>98</v>
      </c>
      <c r="P1918" t="s">
        <v>2205</v>
      </c>
      <c r="Q1918" s="111">
        <f>+VLOOKUP(I1918,'Selectable Table'!AB:AC,2,0)</f>
        <v>0</v>
      </c>
    </row>
    <row r="1919" spans="1:17" x14ac:dyDescent="0.25">
      <c r="A1919" s="111" t="str">
        <f>+VLOOKUP(C1919,'Selectable Table'!D:EB,2,0)</f>
        <v>ASTRAZENECA</v>
      </c>
      <c r="B1919" t="s">
        <v>2208</v>
      </c>
      <c r="C1919" t="s">
        <v>296</v>
      </c>
      <c r="D1919" t="s">
        <v>2207</v>
      </c>
      <c r="E1919" t="s">
        <v>93</v>
      </c>
      <c r="F1919" s="111">
        <f>+VLOOKUP(C1919,'Selectable Table'!O:P,2,0)</f>
        <v>40700</v>
      </c>
      <c r="G1919" s="111" t="str">
        <f>+VLOOKUP(F1919,'Selectable Table'!P:Q,2,0)</f>
        <v>Revenues - Third Parties</v>
      </c>
      <c r="I1919" t="s">
        <v>253</v>
      </c>
      <c r="J1919" s="111">
        <v>2026</v>
      </c>
      <c r="K1919" s="111">
        <v>7</v>
      </c>
      <c r="L1919" s="111" t="s">
        <v>94</v>
      </c>
      <c r="M1919">
        <v>376.26</v>
      </c>
      <c r="N1919">
        <v>1</v>
      </c>
      <c r="O1919">
        <v>376.26</v>
      </c>
      <c r="P1919" t="s">
        <v>2205</v>
      </c>
      <c r="Q1919" s="111">
        <f>+VLOOKUP(I1919,'Selectable Table'!AB:AC,2,0)</f>
        <v>0</v>
      </c>
    </row>
    <row r="1920" spans="1:17" x14ac:dyDescent="0.25">
      <c r="A1920" s="111" t="str">
        <f>+VLOOKUP(C1920,'Selectable Table'!D:EB,2,0)</f>
        <v>ASTRAZENECA</v>
      </c>
      <c r="B1920" t="s">
        <v>2208</v>
      </c>
      <c r="C1920" t="s">
        <v>296</v>
      </c>
      <c r="D1920" t="s">
        <v>2207</v>
      </c>
      <c r="E1920" t="s">
        <v>101</v>
      </c>
      <c r="F1920" s="111">
        <f>+VLOOKUP(C1920,'Selectable Table'!O:P,2,0)</f>
        <v>40700</v>
      </c>
      <c r="G1920" s="111" t="str">
        <f>+VLOOKUP(F1920,'Selectable Table'!P:Q,2,0)</f>
        <v>Revenues - Third Parties</v>
      </c>
      <c r="I1920" t="s">
        <v>269</v>
      </c>
      <c r="J1920" s="111">
        <v>2026</v>
      </c>
      <c r="K1920" s="111">
        <v>7</v>
      </c>
      <c r="L1920" s="111" t="s">
        <v>94</v>
      </c>
      <c r="M1920">
        <v>120.34</v>
      </c>
      <c r="N1920">
        <v>1</v>
      </c>
      <c r="O1920">
        <v>120.34</v>
      </c>
      <c r="P1920" t="s">
        <v>2205</v>
      </c>
      <c r="Q1920" s="111">
        <f>+VLOOKUP(I1920,'Selectable Table'!AB:AC,2,0)</f>
        <v>1</v>
      </c>
    </row>
    <row r="1921" spans="1:17" x14ac:dyDescent="0.25">
      <c r="A1921" s="111" t="str">
        <f>+VLOOKUP(C1921,'Selectable Table'!D:EB,2,0)</f>
        <v>ASTRAZENECA</v>
      </c>
      <c r="B1921" t="s">
        <v>2208</v>
      </c>
      <c r="C1921" t="s">
        <v>296</v>
      </c>
      <c r="D1921" t="s">
        <v>2207</v>
      </c>
      <c r="E1921" t="s">
        <v>105</v>
      </c>
      <c r="F1921" s="111">
        <f>+VLOOKUP(C1921,'Selectable Table'!O:P,2,0)</f>
        <v>40700</v>
      </c>
      <c r="G1921" s="111" t="str">
        <f>+VLOOKUP(F1921,'Selectable Table'!P:Q,2,0)</f>
        <v>Revenues - Third Parties</v>
      </c>
      <c r="I1921" t="s">
        <v>144</v>
      </c>
      <c r="J1921" s="111">
        <v>2026</v>
      </c>
      <c r="K1921" s="111">
        <v>7</v>
      </c>
      <c r="L1921" s="111" t="s">
        <v>94</v>
      </c>
      <c r="M1921">
        <v>238.3</v>
      </c>
      <c r="N1921">
        <v>1</v>
      </c>
      <c r="O1921">
        <v>238.3</v>
      </c>
      <c r="P1921" t="s">
        <v>2205</v>
      </c>
      <c r="Q1921" s="111">
        <f>+VLOOKUP(I1921,'Selectable Table'!AB:AC,2,0)</f>
        <v>0</v>
      </c>
    </row>
    <row r="1922" spans="1:17" x14ac:dyDescent="0.25">
      <c r="A1922" s="111" t="str">
        <f>+VLOOKUP(C1922,'Selectable Table'!D:EB,2,0)</f>
        <v>ASTRAZENECA</v>
      </c>
      <c r="B1922" t="s">
        <v>2209</v>
      </c>
      <c r="C1922" t="s">
        <v>296</v>
      </c>
      <c r="D1922" t="s">
        <v>2207</v>
      </c>
      <c r="E1922" t="s">
        <v>93</v>
      </c>
      <c r="F1922" s="111">
        <f>+VLOOKUP(C1922,'Selectable Table'!O:P,2,0)</f>
        <v>40700</v>
      </c>
      <c r="G1922" s="111" t="str">
        <f>+VLOOKUP(F1922,'Selectable Table'!P:Q,2,0)</f>
        <v>Revenues - Third Parties</v>
      </c>
      <c r="I1922" t="s">
        <v>658</v>
      </c>
      <c r="J1922" s="111">
        <v>2026</v>
      </c>
      <c r="K1922" s="111">
        <v>7</v>
      </c>
      <c r="L1922" s="111" t="s">
        <v>94</v>
      </c>
      <c r="M1922">
        <v>98</v>
      </c>
      <c r="N1922">
        <v>1</v>
      </c>
      <c r="O1922">
        <v>98</v>
      </c>
      <c r="P1922" t="s">
        <v>2205</v>
      </c>
      <c r="Q1922" s="111">
        <f>+VLOOKUP(I1922,'Selectable Table'!AB:AC,2,0)</f>
        <v>0</v>
      </c>
    </row>
    <row r="1923" spans="1:17" x14ac:dyDescent="0.25">
      <c r="A1923" s="111" t="str">
        <f>+VLOOKUP(C1923,'Selectable Table'!D:EB,2,0)</f>
        <v>ASTRAZENECA</v>
      </c>
      <c r="B1923" t="s">
        <v>2209</v>
      </c>
      <c r="C1923" t="s">
        <v>296</v>
      </c>
      <c r="D1923" t="s">
        <v>2207</v>
      </c>
      <c r="E1923" t="s">
        <v>93</v>
      </c>
      <c r="F1923" s="111">
        <f>+VLOOKUP(C1923,'Selectable Table'!O:P,2,0)</f>
        <v>40700</v>
      </c>
      <c r="G1923" s="111" t="str">
        <f>+VLOOKUP(F1923,'Selectable Table'!P:Q,2,0)</f>
        <v>Revenues - Third Parties</v>
      </c>
      <c r="I1923" t="s">
        <v>253</v>
      </c>
      <c r="J1923" s="111">
        <v>2026</v>
      </c>
      <c r="K1923" s="111">
        <v>7</v>
      </c>
      <c r="L1923" s="111" t="s">
        <v>94</v>
      </c>
      <c r="M1923">
        <v>376.26</v>
      </c>
      <c r="N1923">
        <v>1</v>
      </c>
      <c r="O1923">
        <v>376.26</v>
      </c>
      <c r="P1923" t="s">
        <v>2205</v>
      </c>
      <c r="Q1923" s="111">
        <f>+VLOOKUP(I1923,'Selectable Table'!AB:AC,2,0)</f>
        <v>0</v>
      </c>
    </row>
    <row r="1924" spans="1:17" x14ac:dyDescent="0.25">
      <c r="A1924" s="111" t="str">
        <f>+VLOOKUP(C1924,'Selectable Table'!D:EB,2,0)</f>
        <v>ASTRAZENECA</v>
      </c>
      <c r="B1924" t="s">
        <v>2209</v>
      </c>
      <c r="C1924" t="s">
        <v>296</v>
      </c>
      <c r="D1924" t="s">
        <v>2207</v>
      </c>
      <c r="E1924" t="s">
        <v>101</v>
      </c>
      <c r="F1924" s="111">
        <f>+VLOOKUP(C1924,'Selectable Table'!O:P,2,0)</f>
        <v>40700</v>
      </c>
      <c r="G1924" s="111" t="str">
        <f>+VLOOKUP(F1924,'Selectable Table'!P:Q,2,0)</f>
        <v>Revenues - Third Parties</v>
      </c>
      <c r="I1924" t="s">
        <v>269</v>
      </c>
      <c r="J1924" s="111">
        <v>2026</v>
      </c>
      <c r="K1924" s="111">
        <v>7</v>
      </c>
      <c r="L1924" s="111" t="s">
        <v>94</v>
      </c>
      <c r="M1924">
        <v>120.34</v>
      </c>
      <c r="N1924">
        <v>1</v>
      </c>
      <c r="O1924">
        <v>120.34</v>
      </c>
      <c r="P1924" t="s">
        <v>2205</v>
      </c>
      <c r="Q1924" s="111">
        <f>+VLOOKUP(I1924,'Selectable Table'!AB:AC,2,0)</f>
        <v>1</v>
      </c>
    </row>
    <row r="1925" spans="1:17" x14ac:dyDescent="0.25">
      <c r="A1925" s="111" t="str">
        <f>+VLOOKUP(C1925,'Selectable Table'!D:EB,2,0)</f>
        <v>ASTRAZENECA</v>
      </c>
      <c r="B1925" t="s">
        <v>2209</v>
      </c>
      <c r="C1925" t="s">
        <v>296</v>
      </c>
      <c r="D1925" t="s">
        <v>2207</v>
      </c>
      <c r="E1925" t="s">
        <v>105</v>
      </c>
      <c r="F1925" s="111">
        <f>+VLOOKUP(C1925,'Selectable Table'!O:P,2,0)</f>
        <v>40700</v>
      </c>
      <c r="G1925" s="111" t="str">
        <f>+VLOOKUP(F1925,'Selectable Table'!P:Q,2,0)</f>
        <v>Revenues - Third Parties</v>
      </c>
      <c r="I1925" t="s">
        <v>144</v>
      </c>
      <c r="J1925" s="111">
        <v>2026</v>
      </c>
      <c r="K1925" s="111">
        <v>7</v>
      </c>
      <c r="L1925" s="111" t="s">
        <v>94</v>
      </c>
      <c r="M1925">
        <v>119.15</v>
      </c>
      <c r="N1925">
        <v>1</v>
      </c>
      <c r="O1925">
        <v>119.15</v>
      </c>
      <c r="P1925" t="s">
        <v>2205</v>
      </c>
      <c r="Q1925" s="111">
        <f>+VLOOKUP(I1925,'Selectable Table'!AB:AC,2,0)</f>
        <v>0</v>
      </c>
    </row>
    <row r="1926" spans="1:17" x14ac:dyDescent="0.25">
      <c r="A1926" s="111" t="str">
        <f>+VLOOKUP(C1926,'Selectable Table'!D:EB,2,0)</f>
        <v>ASTRAZENECA</v>
      </c>
      <c r="B1926" t="s">
        <v>2210</v>
      </c>
      <c r="C1926" t="s">
        <v>296</v>
      </c>
      <c r="D1926" t="s">
        <v>2207</v>
      </c>
      <c r="E1926" t="s">
        <v>93</v>
      </c>
      <c r="F1926" s="111">
        <f>+VLOOKUP(C1926,'Selectable Table'!O:P,2,0)</f>
        <v>40700</v>
      </c>
      <c r="G1926" s="111" t="str">
        <f>+VLOOKUP(F1926,'Selectable Table'!P:Q,2,0)</f>
        <v>Revenues - Third Parties</v>
      </c>
      <c r="I1926" t="s">
        <v>253</v>
      </c>
      <c r="J1926" s="111">
        <v>2026</v>
      </c>
      <c r="K1926" s="111">
        <v>7</v>
      </c>
      <c r="L1926" s="111" t="s">
        <v>94</v>
      </c>
      <c r="M1926">
        <v>376.26</v>
      </c>
      <c r="N1926">
        <v>1</v>
      </c>
      <c r="O1926">
        <v>376.26</v>
      </c>
      <c r="P1926" t="s">
        <v>2205</v>
      </c>
      <c r="Q1926" s="111">
        <f>+VLOOKUP(I1926,'Selectable Table'!AB:AC,2,0)</f>
        <v>0</v>
      </c>
    </row>
    <row r="1927" spans="1:17" x14ac:dyDescent="0.25">
      <c r="A1927" s="111" t="str">
        <f>+VLOOKUP(C1927,'Selectable Table'!D:EB,2,0)</f>
        <v>ASTRAZENECA</v>
      </c>
      <c r="B1927" t="s">
        <v>2210</v>
      </c>
      <c r="C1927" t="s">
        <v>296</v>
      </c>
      <c r="D1927" t="s">
        <v>2207</v>
      </c>
      <c r="E1927" t="s">
        <v>105</v>
      </c>
      <c r="F1927" s="111">
        <f>+VLOOKUP(C1927,'Selectable Table'!O:P,2,0)</f>
        <v>40700</v>
      </c>
      <c r="G1927" s="111" t="str">
        <f>+VLOOKUP(F1927,'Selectable Table'!P:Q,2,0)</f>
        <v>Revenues - Third Parties</v>
      </c>
      <c r="I1927" t="s">
        <v>144</v>
      </c>
      <c r="J1927" s="111">
        <v>2026</v>
      </c>
      <c r="K1927" s="111">
        <v>7</v>
      </c>
      <c r="L1927" s="111" t="s">
        <v>94</v>
      </c>
      <c r="M1927">
        <v>476.6</v>
      </c>
      <c r="N1927">
        <v>1</v>
      </c>
      <c r="O1927">
        <v>476.6</v>
      </c>
      <c r="P1927" t="s">
        <v>2205</v>
      </c>
      <c r="Q1927" s="111">
        <f>+VLOOKUP(I1927,'Selectable Table'!AB:AC,2,0)</f>
        <v>0</v>
      </c>
    </row>
    <row r="1928" spans="1:17" x14ac:dyDescent="0.25">
      <c r="A1928" s="111" t="str">
        <f>+VLOOKUP(C1928,'Selectable Table'!D:EB,2,0)</f>
        <v>ASTRAZENECA</v>
      </c>
      <c r="B1928" t="s">
        <v>2211</v>
      </c>
      <c r="C1928" t="s">
        <v>296</v>
      </c>
      <c r="D1928" t="s">
        <v>2207</v>
      </c>
      <c r="E1928" t="s">
        <v>93</v>
      </c>
      <c r="F1928" s="111">
        <f>+VLOOKUP(C1928,'Selectable Table'!O:P,2,0)</f>
        <v>40700</v>
      </c>
      <c r="G1928" s="111" t="str">
        <f>+VLOOKUP(F1928,'Selectable Table'!P:Q,2,0)</f>
        <v>Revenues - Third Parties</v>
      </c>
      <c r="I1928" t="s">
        <v>253</v>
      </c>
      <c r="J1928" s="111">
        <v>2026</v>
      </c>
      <c r="K1928" s="111">
        <v>7</v>
      </c>
      <c r="L1928" s="111" t="s">
        <v>94</v>
      </c>
      <c r="M1928">
        <v>376.26</v>
      </c>
      <c r="N1928">
        <v>1</v>
      </c>
      <c r="O1928">
        <v>376.26</v>
      </c>
      <c r="P1928" t="s">
        <v>2205</v>
      </c>
      <c r="Q1928" s="111">
        <f>+VLOOKUP(I1928,'Selectable Table'!AB:AC,2,0)</f>
        <v>0</v>
      </c>
    </row>
    <row r="1929" spans="1:17" x14ac:dyDescent="0.25">
      <c r="A1929" s="111" t="str">
        <f>+VLOOKUP(C1929,'Selectable Table'!D:EB,2,0)</f>
        <v>ASTRAZENECA</v>
      </c>
      <c r="B1929" t="s">
        <v>2211</v>
      </c>
      <c r="C1929" t="s">
        <v>296</v>
      </c>
      <c r="D1929" t="s">
        <v>2207</v>
      </c>
      <c r="E1929" t="s">
        <v>105</v>
      </c>
      <c r="F1929" s="111">
        <f>+VLOOKUP(C1929,'Selectable Table'!O:P,2,0)</f>
        <v>40700</v>
      </c>
      <c r="G1929" s="111" t="str">
        <f>+VLOOKUP(F1929,'Selectable Table'!P:Q,2,0)</f>
        <v>Revenues - Third Parties</v>
      </c>
      <c r="I1929" t="s">
        <v>144</v>
      </c>
      <c r="J1929" s="111">
        <v>2026</v>
      </c>
      <c r="K1929" s="111">
        <v>7</v>
      </c>
      <c r="L1929" s="111" t="s">
        <v>94</v>
      </c>
      <c r="M1929">
        <v>119.15</v>
      </c>
      <c r="N1929">
        <v>1</v>
      </c>
      <c r="O1929">
        <v>119.15</v>
      </c>
      <c r="P1929" t="s">
        <v>2205</v>
      </c>
      <c r="Q1929" s="111">
        <f>+VLOOKUP(I1929,'Selectable Table'!AB:AC,2,0)</f>
        <v>0</v>
      </c>
    </row>
    <row r="1930" spans="1:17" x14ac:dyDescent="0.25">
      <c r="A1930" s="111" t="str">
        <f>+VLOOKUP(C1930,'Selectable Table'!D:EB,2,0)</f>
        <v>ASTRAZENECA</v>
      </c>
      <c r="B1930" t="s">
        <v>2212</v>
      </c>
      <c r="C1930" t="s">
        <v>296</v>
      </c>
      <c r="D1930" t="s">
        <v>2207</v>
      </c>
      <c r="E1930" t="s">
        <v>93</v>
      </c>
      <c r="F1930" s="111">
        <f>+VLOOKUP(C1930,'Selectable Table'!O:P,2,0)</f>
        <v>40700</v>
      </c>
      <c r="G1930" s="111" t="str">
        <f>+VLOOKUP(F1930,'Selectable Table'!P:Q,2,0)</f>
        <v>Revenues - Third Parties</v>
      </c>
      <c r="I1930" t="s">
        <v>839</v>
      </c>
      <c r="J1930" s="111">
        <v>2026</v>
      </c>
      <c r="K1930" s="111">
        <v>7</v>
      </c>
      <c r="L1930" s="111" t="s">
        <v>94</v>
      </c>
      <c r="M1930">
        <v>338.63400000000001</v>
      </c>
      <c r="N1930">
        <v>1</v>
      </c>
      <c r="O1930">
        <v>338.63400000000001</v>
      </c>
      <c r="P1930" t="s">
        <v>2205</v>
      </c>
      <c r="Q1930" s="111">
        <f>+VLOOKUP(I1930,'Selectable Table'!AB:AC,2,0)</f>
        <v>0</v>
      </c>
    </row>
    <row r="1931" spans="1:17" x14ac:dyDescent="0.25">
      <c r="A1931" s="111" t="str">
        <f>+VLOOKUP(C1931,'Selectable Table'!D:EB,2,0)</f>
        <v>ASTRAZENECA</v>
      </c>
      <c r="B1931" t="s">
        <v>2212</v>
      </c>
      <c r="C1931" t="s">
        <v>296</v>
      </c>
      <c r="D1931" t="s">
        <v>2207</v>
      </c>
      <c r="E1931" t="s">
        <v>102</v>
      </c>
      <c r="F1931" s="111">
        <f>+VLOOKUP(C1931,'Selectable Table'!O:P,2,0)</f>
        <v>40700</v>
      </c>
      <c r="G1931" s="111" t="str">
        <f>+VLOOKUP(F1931,'Selectable Table'!P:Q,2,0)</f>
        <v>Revenues - Third Parties</v>
      </c>
      <c r="I1931" t="s">
        <v>186</v>
      </c>
      <c r="J1931" s="111">
        <v>2026</v>
      </c>
      <c r="K1931" s="111">
        <v>7</v>
      </c>
      <c r="L1931" s="111" t="s">
        <v>94</v>
      </c>
      <c r="M1931">
        <v>145.18</v>
      </c>
      <c r="N1931">
        <v>1</v>
      </c>
      <c r="O1931">
        <v>145.18</v>
      </c>
      <c r="P1931" t="s">
        <v>2205</v>
      </c>
      <c r="Q1931" s="111">
        <f>+VLOOKUP(I1931,'Selectable Table'!AB:AC,2,0)</f>
        <v>1</v>
      </c>
    </row>
    <row r="1932" spans="1:17" x14ac:dyDescent="0.25">
      <c r="A1932" s="111" t="str">
        <f>+VLOOKUP(C1932,'Selectable Table'!D:EB,2,0)</f>
        <v>ASTRAZENECA</v>
      </c>
      <c r="B1932" t="s">
        <v>2212</v>
      </c>
      <c r="C1932" t="s">
        <v>296</v>
      </c>
      <c r="D1932" t="s">
        <v>2207</v>
      </c>
      <c r="E1932" t="s">
        <v>93</v>
      </c>
      <c r="F1932" s="111">
        <f>+VLOOKUP(C1932,'Selectable Table'!O:P,2,0)</f>
        <v>40700</v>
      </c>
      <c r="G1932" s="111" t="str">
        <f>+VLOOKUP(F1932,'Selectable Table'!P:Q,2,0)</f>
        <v>Revenues - Third Parties</v>
      </c>
      <c r="I1932" t="s">
        <v>668</v>
      </c>
      <c r="J1932" s="111">
        <v>2026</v>
      </c>
      <c r="K1932" s="111">
        <v>7</v>
      </c>
      <c r="L1932" s="111" t="s">
        <v>94</v>
      </c>
      <c r="M1932">
        <v>646.65</v>
      </c>
      <c r="N1932">
        <v>1</v>
      </c>
      <c r="O1932">
        <v>646.65</v>
      </c>
      <c r="P1932" t="s">
        <v>2205</v>
      </c>
      <c r="Q1932" s="111">
        <f>+VLOOKUP(I1932,'Selectable Table'!AB:AC,2,0)</f>
        <v>0</v>
      </c>
    </row>
    <row r="1933" spans="1:17" x14ac:dyDescent="0.25">
      <c r="A1933" s="111" t="str">
        <f>+VLOOKUP(C1933,'Selectable Table'!D:EB,2,0)</f>
        <v>ASTRAZENECA</v>
      </c>
      <c r="B1933" t="s">
        <v>2212</v>
      </c>
      <c r="C1933" t="s">
        <v>296</v>
      </c>
      <c r="D1933" t="s">
        <v>2207</v>
      </c>
      <c r="E1933" t="s">
        <v>93</v>
      </c>
      <c r="F1933" s="111">
        <f>+VLOOKUP(C1933,'Selectable Table'!O:P,2,0)</f>
        <v>40700</v>
      </c>
      <c r="G1933" s="111" t="str">
        <f>+VLOOKUP(F1933,'Selectable Table'!P:Q,2,0)</f>
        <v>Revenues - Third Parties</v>
      </c>
      <c r="I1933" t="s">
        <v>658</v>
      </c>
      <c r="J1933" s="111">
        <v>2026</v>
      </c>
      <c r="K1933" s="111">
        <v>7</v>
      </c>
      <c r="L1933" s="111" t="s">
        <v>94</v>
      </c>
      <c r="M1933">
        <v>294</v>
      </c>
      <c r="N1933">
        <v>1</v>
      </c>
      <c r="O1933">
        <v>294</v>
      </c>
      <c r="P1933" t="s">
        <v>2205</v>
      </c>
      <c r="Q1933" s="111">
        <f>+VLOOKUP(I1933,'Selectable Table'!AB:AC,2,0)</f>
        <v>0</v>
      </c>
    </row>
    <row r="1934" spans="1:17" x14ac:dyDescent="0.25">
      <c r="A1934" s="111" t="str">
        <f>+VLOOKUP(C1934,'Selectable Table'!D:EB,2,0)</f>
        <v>ASTRAZENECA</v>
      </c>
      <c r="B1934" t="s">
        <v>2212</v>
      </c>
      <c r="C1934" t="s">
        <v>296</v>
      </c>
      <c r="D1934" t="s">
        <v>2207</v>
      </c>
      <c r="E1934" t="s">
        <v>93</v>
      </c>
      <c r="F1934" s="111">
        <f>+VLOOKUP(C1934,'Selectable Table'!O:P,2,0)</f>
        <v>40700</v>
      </c>
      <c r="G1934" s="111" t="str">
        <f>+VLOOKUP(F1934,'Selectable Table'!P:Q,2,0)</f>
        <v>Revenues - Third Parties</v>
      </c>
      <c r="I1934" t="s">
        <v>167</v>
      </c>
      <c r="J1934" s="111">
        <v>2026</v>
      </c>
      <c r="K1934" s="111">
        <v>7</v>
      </c>
      <c r="L1934" s="111" t="s">
        <v>94</v>
      </c>
      <c r="M1934">
        <v>213.22</v>
      </c>
      <c r="N1934">
        <v>1</v>
      </c>
      <c r="O1934">
        <v>213.22</v>
      </c>
      <c r="P1934" t="s">
        <v>2205</v>
      </c>
      <c r="Q1934" s="111">
        <f>+VLOOKUP(I1934,'Selectable Table'!AB:AC,2,0)</f>
        <v>0</v>
      </c>
    </row>
    <row r="1935" spans="1:17" x14ac:dyDescent="0.25">
      <c r="A1935" s="111" t="str">
        <f>+VLOOKUP(C1935,'Selectable Table'!D:EB,2,0)</f>
        <v>ASTRAZENECA</v>
      </c>
      <c r="B1935" t="s">
        <v>2212</v>
      </c>
      <c r="C1935" t="s">
        <v>296</v>
      </c>
      <c r="D1935" t="s">
        <v>2207</v>
      </c>
      <c r="E1935" t="s">
        <v>93</v>
      </c>
      <c r="F1935" s="111">
        <f>+VLOOKUP(C1935,'Selectable Table'!O:P,2,0)</f>
        <v>40700</v>
      </c>
      <c r="G1935" s="111" t="str">
        <f>+VLOOKUP(F1935,'Selectable Table'!P:Q,2,0)</f>
        <v>Revenues - Third Parties</v>
      </c>
      <c r="I1935" t="s">
        <v>253</v>
      </c>
      <c r="J1935" s="111">
        <v>2026</v>
      </c>
      <c r="K1935" s="111">
        <v>7</v>
      </c>
      <c r="L1935" s="111" t="s">
        <v>94</v>
      </c>
      <c r="M1935">
        <v>376.26</v>
      </c>
      <c r="N1935">
        <v>1</v>
      </c>
      <c r="O1935">
        <v>376.26</v>
      </c>
      <c r="P1935" t="s">
        <v>2205</v>
      </c>
      <c r="Q1935" s="111">
        <f>+VLOOKUP(I1935,'Selectable Table'!AB:AC,2,0)</f>
        <v>0</v>
      </c>
    </row>
    <row r="1936" spans="1:17" x14ac:dyDescent="0.25">
      <c r="A1936" s="111" t="str">
        <f>+VLOOKUP(C1936,'Selectable Table'!D:EB,2,0)</f>
        <v>ASTRAZENECA</v>
      </c>
      <c r="B1936" t="s">
        <v>2212</v>
      </c>
      <c r="C1936" t="s">
        <v>296</v>
      </c>
      <c r="D1936" t="s">
        <v>2207</v>
      </c>
      <c r="E1936" t="s">
        <v>101</v>
      </c>
      <c r="F1936" s="111">
        <f>+VLOOKUP(C1936,'Selectable Table'!O:P,2,0)</f>
        <v>40700</v>
      </c>
      <c r="G1936" s="111" t="str">
        <f>+VLOOKUP(F1936,'Selectable Table'!P:Q,2,0)</f>
        <v>Revenues - Third Parties</v>
      </c>
      <c r="I1936" t="s">
        <v>269</v>
      </c>
      <c r="J1936" s="111">
        <v>2026</v>
      </c>
      <c r="K1936" s="111">
        <v>7</v>
      </c>
      <c r="L1936" s="111" t="s">
        <v>94</v>
      </c>
      <c r="M1936">
        <v>2078.17</v>
      </c>
      <c r="N1936">
        <v>1</v>
      </c>
      <c r="O1936">
        <v>2078.17</v>
      </c>
      <c r="P1936" t="s">
        <v>2205</v>
      </c>
      <c r="Q1936" s="111">
        <f>+VLOOKUP(I1936,'Selectable Table'!AB:AC,2,0)</f>
        <v>1</v>
      </c>
    </row>
    <row r="1937" spans="1:17" x14ac:dyDescent="0.25">
      <c r="A1937" s="111" t="str">
        <f>+VLOOKUP(C1937,'Selectable Table'!D:EB,2,0)</f>
        <v>ASTRAZENECA</v>
      </c>
      <c r="B1937" t="s">
        <v>2212</v>
      </c>
      <c r="C1937" t="s">
        <v>296</v>
      </c>
      <c r="D1937" t="s">
        <v>2207</v>
      </c>
      <c r="E1937" t="s">
        <v>93</v>
      </c>
      <c r="F1937" s="111">
        <f>+VLOOKUP(C1937,'Selectable Table'!O:P,2,0)</f>
        <v>40700</v>
      </c>
      <c r="G1937" s="111" t="str">
        <f>+VLOOKUP(F1937,'Selectable Table'!P:Q,2,0)</f>
        <v>Revenues - Third Parties</v>
      </c>
      <c r="I1937" t="s">
        <v>240</v>
      </c>
      <c r="J1937" s="111">
        <v>2026</v>
      </c>
      <c r="K1937" s="111">
        <v>7</v>
      </c>
      <c r="L1937" s="111" t="s">
        <v>94</v>
      </c>
      <c r="M1937">
        <v>451.52</v>
      </c>
      <c r="N1937">
        <v>1</v>
      </c>
      <c r="O1937">
        <v>451.52</v>
      </c>
      <c r="P1937" t="s">
        <v>2205</v>
      </c>
      <c r="Q1937" s="111">
        <f>+VLOOKUP(I1937,'Selectable Table'!AB:AC,2,0)</f>
        <v>0</v>
      </c>
    </row>
    <row r="1938" spans="1:17" x14ac:dyDescent="0.25">
      <c r="A1938" s="111" t="str">
        <f>+VLOOKUP(C1938,'Selectable Table'!D:EB,2,0)</f>
        <v>ASTRAZENECA</v>
      </c>
      <c r="B1938" t="s">
        <v>2212</v>
      </c>
      <c r="C1938" t="s">
        <v>296</v>
      </c>
      <c r="D1938" t="s">
        <v>2207</v>
      </c>
      <c r="E1938" t="s">
        <v>105</v>
      </c>
      <c r="F1938" s="111">
        <f>+VLOOKUP(C1938,'Selectable Table'!O:P,2,0)</f>
        <v>40700</v>
      </c>
      <c r="G1938" s="111" t="str">
        <f>+VLOOKUP(F1938,'Selectable Table'!P:Q,2,0)</f>
        <v>Revenues - Third Parties</v>
      </c>
      <c r="I1938" t="s">
        <v>144</v>
      </c>
      <c r="J1938" s="111">
        <v>2026</v>
      </c>
      <c r="K1938" s="111">
        <v>7</v>
      </c>
      <c r="L1938" s="111" t="s">
        <v>94</v>
      </c>
      <c r="M1938">
        <v>238.3</v>
      </c>
      <c r="N1938">
        <v>1</v>
      </c>
      <c r="O1938">
        <v>238.3</v>
      </c>
      <c r="P1938" t="s">
        <v>2205</v>
      </c>
      <c r="Q1938" s="111">
        <f>+VLOOKUP(I1938,'Selectable Table'!AB:AC,2,0)</f>
        <v>0</v>
      </c>
    </row>
    <row r="1939" spans="1:17" x14ac:dyDescent="0.25">
      <c r="A1939" s="111" t="str">
        <f>+VLOOKUP(C1939,'Selectable Table'!D:EB,2,0)</f>
        <v>ASTRAZENECA</v>
      </c>
      <c r="B1939" t="s">
        <v>2213</v>
      </c>
      <c r="C1939" t="s">
        <v>296</v>
      </c>
      <c r="D1939" t="s">
        <v>2207</v>
      </c>
      <c r="E1939" t="s">
        <v>93</v>
      </c>
      <c r="F1939" s="111">
        <f>+VLOOKUP(C1939,'Selectable Table'!O:P,2,0)</f>
        <v>40700</v>
      </c>
      <c r="G1939" s="111" t="str">
        <f>+VLOOKUP(F1939,'Selectable Table'!P:Q,2,0)</f>
        <v>Revenues - Third Parties</v>
      </c>
      <c r="I1939" t="s">
        <v>253</v>
      </c>
      <c r="J1939" s="111">
        <v>2026</v>
      </c>
      <c r="K1939" s="111">
        <v>7</v>
      </c>
      <c r="L1939" s="111" t="s">
        <v>94</v>
      </c>
      <c r="M1939">
        <v>376.26</v>
      </c>
      <c r="N1939">
        <v>1</v>
      </c>
      <c r="O1939">
        <v>376.26</v>
      </c>
      <c r="P1939" t="s">
        <v>2205</v>
      </c>
      <c r="Q1939" s="111">
        <f>+VLOOKUP(I1939,'Selectable Table'!AB:AC,2,0)</f>
        <v>0</v>
      </c>
    </row>
    <row r="1940" spans="1:17" x14ac:dyDescent="0.25">
      <c r="A1940" s="111" t="str">
        <f>+VLOOKUP(C1940,'Selectable Table'!D:EB,2,0)</f>
        <v>ASTRAZENECA</v>
      </c>
      <c r="B1940" t="s">
        <v>2213</v>
      </c>
      <c r="C1940" t="s">
        <v>296</v>
      </c>
      <c r="D1940" t="s">
        <v>2207</v>
      </c>
      <c r="E1940" t="s">
        <v>105</v>
      </c>
      <c r="F1940" s="111">
        <f>+VLOOKUP(C1940,'Selectable Table'!O:P,2,0)</f>
        <v>40700</v>
      </c>
      <c r="G1940" s="111" t="str">
        <f>+VLOOKUP(F1940,'Selectable Table'!P:Q,2,0)</f>
        <v>Revenues - Third Parties</v>
      </c>
      <c r="I1940" t="s">
        <v>144</v>
      </c>
      <c r="J1940" s="111">
        <v>2026</v>
      </c>
      <c r="K1940" s="111">
        <v>7</v>
      </c>
      <c r="L1940" s="111" t="s">
        <v>94</v>
      </c>
      <c r="M1940">
        <v>119.15</v>
      </c>
      <c r="N1940">
        <v>1</v>
      </c>
      <c r="O1940">
        <v>119.15</v>
      </c>
      <c r="P1940" t="s">
        <v>2205</v>
      </c>
      <c r="Q1940" s="111">
        <f>+VLOOKUP(I1940,'Selectable Table'!AB:AC,2,0)</f>
        <v>0</v>
      </c>
    </row>
    <row r="1941" spans="1:17" x14ac:dyDescent="0.25">
      <c r="A1941" s="111" t="str">
        <f>+VLOOKUP(C1941,'Selectable Table'!D:EB,2,0)</f>
        <v>ASTRAZENECA</v>
      </c>
      <c r="B1941" t="s">
        <v>2214</v>
      </c>
      <c r="C1941" t="s">
        <v>296</v>
      </c>
      <c r="D1941" t="s">
        <v>2207</v>
      </c>
      <c r="E1941" t="s">
        <v>102</v>
      </c>
      <c r="F1941" s="111">
        <f>+VLOOKUP(C1941,'Selectable Table'!O:P,2,0)</f>
        <v>40700</v>
      </c>
      <c r="G1941" s="111" t="str">
        <f>+VLOOKUP(F1941,'Selectable Table'!P:Q,2,0)</f>
        <v>Revenues - Third Parties</v>
      </c>
      <c r="I1941" t="s">
        <v>125</v>
      </c>
      <c r="J1941" s="111">
        <v>2026</v>
      </c>
      <c r="K1941" s="111">
        <v>7</v>
      </c>
      <c r="L1941" s="111" t="s">
        <v>94</v>
      </c>
      <c r="M1941">
        <v>72.59</v>
      </c>
      <c r="N1941">
        <v>1</v>
      </c>
      <c r="O1941">
        <v>72.59</v>
      </c>
      <c r="P1941" t="s">
        <v>2205</v>
      </c>
      <c r="Q1941" s="111">
        <f>+VLOOKUP(I1941,'Selectable Table'!AB:AC,2,0)</f>
        <v>1</v>
      </c>
    </row>
    <row r="1942" spans="1:17" x14ac:dyDescent="0.25">
      <c r="A1942" s="111" t="str">
        <f>+VLOOKUP(C1942,'Selectable Table'!D:EB,2,0)</f>
        <v>ASTRAZENECA</v>
      </c>
      <c r="B1942" t="s">
        <v>2214</v>
      </c>
      <c r="C1942" t="s">
        <v>296</v>
      </c>
      <c r="D1942" t="s">
        <v>2207</v>
      </c>
      <c r="E1942" t="s">
        <v>93</v>
      </c>
      <c r="F1942" s="111">
        <f>+VLOOKUP(C1942,'Selectable Table'!O:P,2,0)</f>
        <v>40700</v>
      </c>
      <c r="G1942" s="111" t="str">
        <f>+VLOOKUP(F1942,'Selectable Table'!P:Q,2,0)</f>
        <v>Revenues - Third Parties</v>
      </c>
      <c r="I1942" t="s">
        <v>253</v>
      </c>
      <c r="J1942" s="111">
        <v>2026</v>
      </c>
      <c r="K1942" s="111">
        <v>7</v>
      </c>
      <c r="L1942" s="111" t="s">
        <v>94</v>
      </c>
      <c r="M1942">
        <v>376.26</v>
      </c>
      <c r="N1942">
        <v>1</v>
      </c>
      <c r="O1942">
        <v>376.26</v>
      </c>
      <c r="P1942" t="s">
        <v>2205</v>
      </c>
      <c r="Q1942" s="111">
        <f>+VLOOKUP(I1942,'Selectable Table'!AB:AC,2,0)</f>
        <v>0</v>
      </c>
    </row>
    <row r="1943" spans="1:17" x14ac:dyDescent="0.25">
      <c r="A1943" s="111" t="str">
        <f>+VLOOKUP(C1943,'Selectable Table'!D:EB,2,0)</f>
        <v>ASTRAZENECA</v>
      </c>
      <c r="B1943" t="s">
        <v>2214</v>
      </c>
      <c r="C1943" t="s">
        <v>296</v>
      </c>
      <c r="D1943" t="s">
        <v>2207</v>
      </c>
      <c r="E1943" t="s">
        <v>105</v>
      </c>
      <c r="F1943" s="111">
        <f>+VLOOKUP(C1943,'Selectable Table'!O:P,2,0)</f>
        <v>40700</v>
      </c>
      <c r="G1943" s="111" t="str">
        <f>+VLOOKUP(F1943,'Selectable Table'!P:Q,2,0)</f>
        <v>Revenues - Third Parties</v>
      </c>
      <c r="I1943" t="s">
        <v>144</v>
      </c>
      <c r="J1943" s="111">
        <v>2026</v>
      </c>
      <c r="K1943" s="111">
        <v>7</v>
      </c>
      <c r="L1943" s="111" t="s">
        <v>94</v>
      </c>
      <c r="M1943">
        <v>119.15</v>
      </c>
      <c r="N1943">
        <v>1</v>
      </c>
      <c r="O1943">
        <v>119.15</v>
      </c>
      <c r="P1943" t="s">
        <v>2205</v>
      </c>
      <c r="Q1943" s="111">
        <f>+VLOOKUP(I1943,'Selectable Table'!AB:AC,2,0)</f>
        <v>0</v>
      </c>
    </row>
    <row r="1944" spans="1:17" x14ac:dyDescent="0.25">
      <c r="A1944" s="111" t="str">
        <f>+VLOOKUP(C1944,'Selectable Table'!D:EB,2,0)</f>
        <v>ASTRAZENECA</v>
      </c>
      <c r="B1944" t="s">
        <v>2215</v>
      </c>
      <c r="C1944" t="s">
        <v>296</v>
      </c>
      <c r="D1944" t="s">
        <v>2207</v>
      </c>
      <c r="E1944" t="s">
        <v>102</v>
      </c>
      <c r="F1944" s="111">
        <f>+VLOOKUP(C1944,'Selectable Table'!O:P,2,0)</f>
        <v>40700</v>
      </c>
      <c r="G1944" s="111" t="str">
        <f>+VLOOKUP(F1944,'Selectable Table'!P:Q,2,0)</f>
        <v>Revenues - Third Parties</v>
      </c>
      <c r="I1944" t="s">
        <v>125</v>
      </c>
      <c r="J1944" s="111">
        <v>2026</v>
      </c>
      <c r="K1944" s="111">
        <v>7</v>
      </c>
      <c r="L1944" s="111" t="s">
        <v>94</v>
      </c>
      <c r="M1944">
        <v>72.59</v>
      </c>
      <c r="N1944">
        <v>1</v>
      </c>
      <c r="O1944">
        <v>72.59</v>
      </c>
      <c r="P1944" t="s">
        <v>2205</v>
      </c>
      <c r="Q1944" s="111">
        <f>+VLOOKUP(I1944,'Selectable Table'!AB:AC,2,0)</f>
        <v>1</v>
      </c>
    </row>
    <row r="1945" spans="1:17" x14ac:dyDescent="0.25">
      <c r="A1945" s="111" t="str">
        <f>+VLOOKUP(C1945,'Selectable Table'!D:EB,2,0)</f>
        <v>ASTRAZENECA</v>
      </c>
      <c r="B1945" t="s">
        <v>2215</v>
      </c>
      <c r="C1945" t="s">
        <v>296</v>
      </c>
      <c r="D1945" t="s">
        <v>2207</v>
      </c>
      <c r="E1945" t="s">
        <v>102</v>
      </c>
      <c r="F1945" s="111">
        <f>+VLOOKUP(C1945,'Selectable Table'!O:P,2,0)</f>
        <v>40700</v>
      </c>
      <c r="G1945" s="111" t="str">
        <f>+VLOOKUP(F1945,'Selectable Table'!P:Q,2,0)</f>
        <v>Revenues - Third Parties</v>
      </c>
      <c r="I1945" t="s">
        <v>186</v>
      </c>
      <c r="J1945" s="111">
        <v>2026</v>
      </c>
      <c r="K1945" s="111">
        <v>7</v>
      </c>
      <c r="L1945" s="111" t="s">
        <v>94</v>
      </c>
      <c r="M1945">
        <v>197.86</v>
      </c>
      <c r="N1945">
        <v>1</v>
      </c>
      <c r="O1945">
        <v>197.86</v>
      </c>
      <c r="P1945" t="s">
        <v>2205</v>
      </c>
      <c r="Q1945" s="111">
        <f>+VLOOKUP(I1945,'Selectable Table'!AB:AC,2,0)</f>
        <v>1</v>
      </c>
    </row>
    <row r="1946" spans="1:17" x14ac:dyDescent="0.25">
      <c r="A1946" s="111" t="str">
        <f>+VLOOKUP(C1946,'Selectable Table'!D:EB,2,0)</f>
        <v>ASTRAZENECA</v>
      </c>
      <c r="B1946" t="s">
        <v>2215</v>
      </c>
      <c r="C1946" t="s">
        <v>296</v>
      </c>
      <c r="D1946" t="s">
        <v>2207</v>
      </c>
      <c r="E1946" t="s">
        <v>93</v>
      </c>
      <c r="F1946" s="111">
        <f>+VLOOKUP(C1946,'Selectable Table'!O:P,2,0)</f>
        <v>40700</v>
      </c>
      <c r="G1946" s="111" t="str">
        <f>+VLOOKUP(F1946,'Selectable Table'!P:Q,2,0)</f>
        <v>Revenues - Third Parties</v>
      </c>
      <c r="I1946" t="s">
        <v>191</v>
      </c>
      <c r="J1946" s="111">
        <v>2026</v>
      </c>
      <c r="K1946" s="111">
        <v>7</v>
      </c>
      <c r="L1946" s="111" t="s">
        <v>94</v>
      </c>
      <c r="M1946">
        <v>190</v>
      </c>
      <c r="N1946">
        <v>1</v>
      </c>
      <c r="O1946">
        <v>190</v>
      </c>
      <c r="P1946" t="s">
        <v>2205</v>
      </c>
      <c r="Q1946" s="111">
        <f>+VLOOKUP(I1946,'Selectable Table'!AB:AC,2,0)</f>
        <v>1</v>
      </c>
    </row>
    <row r="1947" spans="1:17" x14ac:dyDescent="0.25">
      <c r="A1947" s="111" t="str">
        <f>+VLOOKUP(C1947,'Selectable Table'!D:EB,2,0)</f>
        <v>ASTRAZENECA</v>
      </c>
      <c r="B1947" t="s">
        <v>2215</v>
      </c>
      <c r="C1947" t="s">
        <v>296</v>
      </c>
      <c r="D1947" t="s">
        <v>2207</v>
      </c>
      <c r="E1947" t="s">
        <v>93</v>
      </c>
      <c r="F1947" s="111">
        <f>+VLOOKUP(C1947,'Selectable Table'!O:P,2,0)</f>
        <v>40700</v>
      </c>
      <c r="G1947" s="111" t="str">
        <f>+VLOOKUP(F1947,'Selectable Table'!P:Q,2,0)</f>
        <v>Revenues - Third Parties</v>
      </c>
      <c r="I1947" t="s">
        <v>168</v>
      </c>
      <c r="J1947" s="111">
        <v>2026</v>
      </c>
      <c r="K1947" s="111">
        <v>7</v>
      </c>
      <c r="L1947" s="111" t="s">
        <v>94</v>
      </c>
      <c r="M1947">
        <v>119.15</v>
      </c>
      <c r="N1947">
        <v>1</v>
      </c>
      <c r="O1947">
        <v>119.15</v>
      </c>
      <c r="P1947" t="s">
        <v>2205</v>
      </c>
      <c r="Q1947" s="111">
        <f>+VLOOKUP(I1947,'Selectable Table'!AB:AC,2,0)</f>
        <v>0</v>
      </c>
    </row>
    <row r="1948" spans="1:17" x14ac:dyDescent="0.25">
      <c r="A1948" s="111" t="str">
        <f>+VLOOKUP(C1948,'Selectable Table'!D:EB,2,0)</f>
        <v>ASTRAZENECA</v>
      </c>
      <c r="B1948" t="s">
        <v>2215</v>
      </c>
      <c r="C1948" t="s">
        <v>296</v>
      </c>
      <c r="D1948" t="s">
        <v>2207</v>
      </c>
      <c r="E1948" t="s">
        <v>93</v>
      </c>
      <c r="F1948" s="111">
        <f>+VLOOKUP(C1948,'Selectable Table'!O:P,2,0)</f>
        <v>40700</v>
      </c>
      <c r="G1948" s="111" t="str">
        <f>+VLOOKUP(F1948,'Selectable Table'!P:Q,2,0)</f>
        <v>Revenues - Third Parties</v>
      </c>
      <c r="I1948" t="s">
        <v>253</v>
      </c>
      <c r="J1948" s="111">
        <v>2026</v>
      </c>
      <c r="K1948" s="111">
        <v>7</v>
      </c>
      <c r="L1948" s="111" t="s">
        <v>94</v>
      </c>
      <c r="M1948">
        <v>376.26</v>
      </c>
      <c r="N1948">
        <v>1</v>
      </c>
      <c r="O1948">
        <v>376.26</v>
      </c>
      <c r="P1948" t="s">
        <v>2205</v>
      </c>
      <c r="Q1948" s="111">
        <f>+VLOOKUP(I1948,'Selectable Table'!AB:AC,2,0)</f>
        <v>0</v>
      </c>
    </row>
    <row r="1949" spans="1:17" x14ac:dyDescent="0.25">
      <c r="A1949" s="111" t="str">
        <f>+VLOOKUP(C1949,'Selectable Table'!D:EB,2,0)</f>
        <v>ASTRAZENECA</v>
      </c>
      <c r="B1949" t="s">
        <v>2215</v>
      </c>
      <c r="C1949" t="s">
        <v>296</v>
      </c>
      <c r="D1949" t="s">
        <v>2207</v>
      </c>
      <c r="E1949" t="s">
        <v>105</v>
      </c>
      <c r="F1949" s="111">
        <f>+VLOOKUP(C1949,'Selectable Table'!O:P,2,0)</f>
        <v>40700</v>
      </c>
      <c r="G1949" s="111" t="str">
        <f>+VLOOKUP(F1949,'Selectable Table'!P:Q,2,0)</f>
        <v>Revenues - Third Parties</v>
      </c>
      <c r="I1949" t="s">
        <v>144</v>
      </c>
      <c r="J1949" s="111">
        <v>2026</v>
      </c>
      <c r="K1949" s="111">
        <v>7</v>
      </c>
      <c r="L1949" s="111" t="s">
        <v>94</v>
      </c>
      <c r="M1949">
        <v>953.2</v>
      </c>
      <c r="N1949">
        <v>1</v>
      </c>
      <c r="O1949">
        <v>953.2</v>
      </c>
      <c r="P1949" t="s">
        <v>2205</v>
      </c>
      <c r="Q1949" s="111">
        <f>+VLOOKUP(I1949,'Selectable Table'!AB:AC,2,0)</f>
        <v>0</v>
      </c>
    </row>
    <row r="1950" spans="1:17" x14ac:dyDescent="0.25">
      <c r="A1950" s="111" t="str">
        <f>+VLOOKUP(C1950,'Selectable Table'!D:EB,2,0)</f>
        <v>ASTRAZENECA</v>
      </c>
      <c r="B1950" t="s">
        <v>2215</v>
      </c>
      <c r="C1950" t="s">
        <v>296</v>
      </c>
      <c r="D1950" t="s">
        <v>2207</v>
      </c>
      <c r="E1950" t="s">
        <v>93</v>
      </c>
      <c r="F1950" s="111">
        <f>+VLOOKUP(C1950,'Selectable Table'!O:P,2,0)</f>
        <v>40700</v>
      </c>
      <c r="G1950" s="111" t="str">
        <f>+VLOOKUP(F1950,'Selectable Table'!P:Q,2,0)</f>
        <v>Revenues - Third Parties</v>
      </c>
      <c r="I1950" t="s">
        <v>619</v>
      </c>
      <c r="J1950" s="111">
        <v>2026</v>
      </c>
      <c r="K1950" s="111">
        <v>7</v>
      </c>
      <c r="L1950" s="111" t="s">
        <v>94</v>
      </c>
      <c r="M1950">
        <v>27.03</v>
      </c>
      <c r="N1950">
        <v>1</v>
      </c>
      <c r="O1950">
        <v>27.03</v>
      </c>
      <c r="P1950" t="s">
        <v>2205</v>
      </c>
      <c r="Q1950" s="111">
        <f>+VLOOKUP(I1950,'Selectable Table'!AB:AC,2,0)</f>
        <v>1</v>
      </c>
    </row>
    <row r="1951" spans="1:17" x14ac:dyDescent="0.25">
      <c r="A1951" s="111" t="str">
        <f>+VLOOKUP(C1951,'Selectable Table'!D:EB,2,0)</f>
        <v>ASTRAZENECA</v>
      </c>
      <c r="B1951" t="s">
        <v>2216</v>
      </c>
      <c r="C1951" t="s">
        <v>296</v>
      </c>
      <c r="D1951" t="s">
        <v>2207</v>
      </c>
      <c r="E1951" t="s">
        <v>93</v>
      </c>
      <c r="F1951" s="111">
        <f>+VLOOKUP(C1951,'Selectable Table'!O:P,2,0)</f>
        <v>40700</v>
      </c>
      <c r="G1951" s="111" t="str">
        <f>+VLOOKUP(F1951,'Selectable Table'!P:Q,2,0)</f>
        <v>Revenues - Third Parties</v>
      </c>
      <c r="I1951" t="s">
        <v>253</v>
      </c>
      <c r="J1951" s="111">
        <v>2026</v>
      </c>
      <c r="K1951" s="111">
        <v>7</v>
      </c>
      <c r="L1951" s="111" t="s">
        <v>94</v>
      </c>
      <c r="M1951">
        <v>376.26</v>
      </c>
      <c r="N1951">
        <v>1</v>
      </c>
      <c r="O1951">
        <v>376.26</v>
      </c>
      <c r="P1951" t="s">
        <v>2205</v>
      </c>
      <c r="Q1951" s="111">
        <f>+VLOOKUP(I1951,'Selectable Table'!AB:AC,2,0)</f>
        <v>0</v>
      </c>
    </row>
    <row r="1952" spans="1:17" x14ac:dyDescent="0.25">
      <c r="A1952" s="111" t="str">
        <f>+VLOOKUP(C1952,'Selectable Table'!D:EB,2,0)</f>
        <v>ASTRAZENECA</v>
      </c>
      <c r="B1952" t="s">
        <v>2216</v>
      </c>
      <c r="C1952" t="s">
        <v>296</v>
      </c>
      <c r="D1952" t="s">
        <v>2207</v>
      </c>
      <c r="E1952" t="s">
        <v>105</v>
      </c>
      <c r="F1952" s="111">
        <f>+VLOOKUP(C1952,'Selectable Table'!O:P,2,0)</f>
        <v>40700</v>
      </c>
      <c r="G1952" s="111" t="str">
        <f>+VLOOKUP(F1952,'Selectable Table'!P:Q,2,0)</f>
        <v>Revenues - Third Parties</v>
      </c>
      <c r="I1952" t="s">
        <v>144</v>
      </c>
      <c r="J1952" s="111">
        <v>2026</v>
      </c>
      <c r="K1952" s="111">
        <v>7</v>
      </c>
      <c r="L1952" s="111" t="s">
        <v>94</v>
      </c>
      <c r="M1952">
        <v>238.3</v>
      </c>
      <c r="N1952">
        <v>1</v>
      </c>
      <c r="O1952">
        <v>238.3</v>
      </c>
      <c r="P1952" t="s">
        <v>2205</v>
      </c>
      <c r="Q1952" s="111">
        <f>+VLOOKUP(I1952,'Selectable Table'!AB:AC,2,0)</f>
        <v>0</v>
      </c>
    </row>
    <row r="1953" spans="1:17" x14ac:dyDescent="0.25">
      <c r="A1953" s="111" t="str">
        <f>+VLOOKUP(C1953,'Selectable Table'!D:EB,2,0)</f>
        <v>ASTRAZENECA</v>
      </c>
      <c r="B1953" t="s">
        <v>2217</v>
      </c>
      <c r="C1953" t="s">
        <v>296</v>
      </c>
      <c r="D1953" t="s">
        <v>2207</v>
      </c>
      <c r="E1953" t="s">
        <v>93</v>
      </c>
      <c r="F1953" s="111">
        <f>+VLOOKUP(C1953,'Selectable Table'!O:P,2,0)</f>
        <v>40700</v>
      </c>
      <c r="G1953" s="111" t="str">
        <f>+VLOOKUP(F1953,'Selectable Table'!P:Q,2,0)</f>
        <v>Revenues - Third Parties</v>
      </c>
      <c r="I1953" t="s">
        <v>253</v>
      </c>
      <c r="J1953" s="111">
        <v>2026</v>
      </c>
      <c r="K1953" s="111">
        <v>7</v>
      </c>
      <c r="L1953" s="111" t="s">
        <v>94</v>
      </c>
      <c r="M1953">
        <v>376.26</v>
      </c>
      <c r="N1953">
        <v>1</v>
      </c>
      <c r="O1953">
        <v>376.26</v>
      </c>
      <c r="P1953" t="s">
        <v>2205</v>
      </c>
      <c r="Q1953" s="111">
        <f>+VLOOKUP(I1953,'Selectable Table'!AB:AC,2,0)</f>
        <v>0</v>
      </c>
    </row>
    <row r="1954" spans="1:17" x14ac:dyDescent="0.25">
      <c r="A1954" s="111" t="str">
        <f>+VLOOKUP(C1954,'Selectable Table'!D:EB,2,0)</f>
        <v>ASTRAZENECA</v>
      </c>
      <c r="B1954" t="s">
        <v>2217</v>
      </c>
      <c r="C1954" t="s">
        <v>296</v>
      </c>
      <c r="D1954" t="s">
        <v>2207</v>
      </c>
      <c r="E1954" t="s">
        <v>105</v>
      </c>
      <c r="F1954" s="111">
        <f>+VLOOKUP(C1954,'Selectable Table'!O:P,2,0)</f>
        <v>40700</v>
      </c>
      <c r="G1954" s="111" t="str">
        <f>+VLOOKUP(F1954,'Selectable Table'!P:Q,2,0)</f>
        <v>Revenues - Third Parties</v>
      </c>
      <c r="I1954" t="s">
        <v>144</v>
      </c>
      <c r="J1954" s="111">
        <v>2026</v>
      </c>
      <c r="K1954" s="111">
        <v>7</v>
      </c>
      <c r="L1954" s="111" t="s">
        <v>94</v>
      </c>
      <c r="M1954">
        <v>595.75</v>
      </c>
      <c r="N1954">
        <v>1</v>
      </c>
      <c r="O1954">
        <v>595.75</v>
      </c>
      <c r="P1954" t="s">
        <v>2205</v>
      </c>
      <c r="Q1954" s="111">
        <f>+VLOOKUP(I1954,'Selectable Table'!AB:AC,2,0)</f>
        <v>0</v>
      </c>
    </row>
    <row r="1955" spans="1:17" x14ac:dyDescent="0.25">
      <c r="A1955" s="111" t="str">
        <f>+VLOOKUP(C1955,'Selectable Table'!D:EB,2,0)</f>
        <v>ASTRAZENECA</v>
      </c>
      <c r="B1955" t="s">
        <v>2218</v>
      </c>
      <c r="C1955" t="s">
        <v>296</v>
      </c>
      <c r="D1955" t="s">
        <v>2207</v>
      </c>
      <c r="E1955" t="s">
        <v>93</v>
      </c>
      <c r="F1955" s="111">
        <f>+VLOOKUP(C1955,'Selectable Table'!O:P,2,0)</f>
        <v>40700</v>
      </c>
      <c r="G1955" s="111" t="str">
        <f>+VLOOKUP(F1955,'Selectable Table'!P:Q,2,0)</f>
        <v>Revenues - Third Parties</v>
      </c>
      <c r="I1955" t="s">
        <v>253</v>
      </c>
      <c r="J1955" s="111">
        <v>2026</v>
      </c>
      <c r="K1955" s="111">
        <v>7</v>
      </c>
      <c r="L1955" s="111" t="s">
        <v>94</v>
      </c>
      <c r="M1955">
        <v>376.26</v>
      </c>
      <c r="N1955">
        <v>1</v>
      </c>
      <c r="O1955">
        <v>376.26</v>
      </c>
      <c r="P1955" t="s">
        <v>2205</v>
      </c>
      <c r="Q1955" s="111">
        <f>+VLOOKUP(I1955,'Selectable Table'!AB:AC,2,0)</f>
        <v>0</v>
      </c>
    </row>
    <row r="1956" spans="1:17" x14ac:dyDescent="0.25">
      <c r="A1956" s="111" t="str">
        <f>+VLOOKUP(C1956,'Selectable Table'!D:EB,2,0)</f>
        <v>ASTRAZENECA</v>
      </c>
      <c r="B1956" t="s">
        <v>2218</v>
      </c>
      <c r="C1956" t="s">
        <v>296</v>
      </c>
      <c r="D1956" t="s">
        <v>2207</v>
      </c>
      <c r="E1956" t="s">
        <v>105</v>
      </c>
      <c r="F1956" s="111">
        <f>+VLOOKUP(C1956,'Selectable Table'!O:P,2,0)</f>
        <v>40700</v>
      </c>
      <c r="G1956" s="111" t="str">
        <f>+VLOOKUP(F1956,'Selectable Table'!P:Q,2,0)</f>
        <v>Revenues - Third Parties</v>
      </c>
      <c r="I1956" t="s">
        <v>144</v>
      </c>
      <c r="J1956" s="111">
        <v>2026</v>
      </c>
      <c r="K1956" s="111">
        <v>7</v>
      </c>
      <c r="L1956" s="111" t="s">
        <v>94</v>
      </c>
      <c r="M1956">
        <v>2740.45</v>
      </c>
      <c r="N1956">
        <v>1</v>
      </c>
      <c r="O1956">
        <v>2740.45</v>
      </c>
      <c r="P1956" t="s">
        <v>2205</v>
      </c>
      <c r="Q1956" s="111">
        <f>+VLOOKUP(I1956,'Selectable Table'!AB:AC,2,0)</f>
        <v>0</v>
      </c>
    </row>
    <row r="1957" spans="1:17" x14ac:dyDescent="0.25">
      <c r="A1957" s="111" t="str">
        <f>+VLOOKUP(C1957,'Selectable Table'!D:EB,2,0)</f>
        <v>ASTRAZENECA</v>
      </c>
      <c r="B1957" t="s">
        <v>2219</v>
      </c>
      <c r="C1957" t="s">
        <v>296</v>
      </c>
      <c r="D1957" t="s">
        <v>2207</v>
      </c>
      <c r="E1957" t="s">
        <v>93</v>
      </c>
      <c r="F1957" s="111">
        <f>+VLOOKUP(C1957,'Selectable Table'!O:P,2,0)</f>
        <v>40700</v>
      </c>
      <c r="G1957" s="111" t="str">
        <f>+VLOOKUP(F1957,'Selectable Table'!P:Q,2,0)</f>
        <v>Revenues - Third Parties</v>
      </c>
      <c r="I1957" t="s">
        <v>253</v>
      </c>
      <c r="J1957" s="111">
        <v>2026</v>
      </c>
      <c r="K1957" s="111">
        <v>7</v>
      </c>
      <c r="L1957" s="111" t="s">
        <v>94</v>
      </c>
      <c r="M1957">
        <v>376.26</v>
      </c>
      <c r="N1957">
        <v>1</v>
      </c>
      <c r="O1957">
        <v>376.26</v>
      </c>
      <c r="P1957" t="s">
        <v>2205</v>
      </c>
      <c r="Q1957" s="111">
        <f>+VLOOKUP(I1957,'Selectable Table'!AB:AC,2,0)</f>
        <v>0</v>
      </c>
    </row>
    <row r="1958" spans="1:17" x14ac:dyDescent="0.25">
      <c r="A1958" s="111" t="str">
        <f>+VLOOKUP(C1958,'Selectable Table'!D:EB,2,0)</f>
        <v>ASTRAZENECA</v>
      </c>
      <c r="B1958" t="s">
        <v>2219</v>
      </c>
      <c r="C1958" t="s">
        <v>296</v>
      </c>
      <c r="D1958" t="s">
        <v>2207</v>
      </c>
      <c r="E1958" t="s">
        <v>105</v>
      </c>
      <c r="F1958" s="111">
        <f>+VLOOKUP(C1958,'Selectable Table'!O:P,2,0)</f>
        <v>40700</v>
      </c>
      <c r="G1958" s="111" t="str">
        <f>+VLOOKUP(F1958,'Selectable Table'!P:Q,2,0)</f>
        <v>Revenues - Third Parties</v>
      </c>
      <c r="I1958" t="s">
        <v>144</v>
      </c>
      <c r="J1958" s="111">
        <v>2026</v>
      </c>
      <c r="K1958" s="111">
        <v>7</v>
      </c>
      <c r="L1958" s="111" t="s">
        <v>94</v>
      </c>
      <c r="M1958">
        <v>476.6</v>
      </c>
      <c r="N1958">
        <v>1</v>
      </c>
      <c r="O1958">
        <v>476.6</v>
      </c>
      <c r="P1958" t="s">
        <v>2205</v>
      </c>
      <c r="Q1958" s="111">
        <f>+VLOOKUP(I1958,'Selectable Table'!AB:AC,2,0)</f>
        <v>0</v>
      </c>
    </row>
    <row r="1959" spans="1:17" x14ac:dyDescent="0.25">
      <c r="A1959" s="111" t="str">
        <f>+VLOOKUP(C1959,'Selectable Table'!D:EB,2,0)</f>
        <v>ASTRAZENECA</v>
      </c>
      <c r="B1959" t="s">
        <v>2220</v>
      </c>
      <c r="C1959" t="s">
        <v>296</v>
      </c>
      <c r="D1959" t="s">
        <v>2207</v>
      </c>
      <c r="E1959" t="s">
        <v>93</v>
      </c>
      <c r="F1959" s="111">
        <f>+VLOOKUP(C1959,'Selectable Table'!O:P,2,0)</f>
        <v>40700</v>
      </c>
      <c r="G1959" s="111" t="str">
        <f>+VLOOKUP(F1959,'Selectable Table'!P:Q,2,0)</f>
        <v>Revenues - Third Parties</v>
      </c>
      <c r="I1959" t="s">
        <v>253</v>
      </c>
      <c r="J1959" s="111">
        <v>2026</v>
      </c>
      <c r="K1959" s="111">
        <v>7</v>
      </c>
      <c r="L1959" s="111" t="s">
        <v>94</v>
      </c>
      <c r="M1959">
        <v>376.26</v>
      </c>
      <c r="N1959">
        <v>1</v>
      </c>
      <c r="O1959">
        <v>376.26</v>
      </c>
      <c r="P1959" t="s">
        <v>2205</v>
      </c>
      <c r="Q1959" s="111">
        <f>+VLOOKUP(I1959,'Selectable Table'!AB:AC,2,0)</f>
        <v>0</v>
      </c>
    </row>
    <row r="1960" spans="1:17" x14ac:dyDescent="0.25">
      <c r="A1960" s="111" t="str">
        <f>+VLOOKUP(C1960,'Selectable Table'!D:EB,2,0)</f>
        <v>ASTRAZENECA</v>
      </c>
      <c r="B1960" t="s">
        <v>2220</v>
      </c>
      <c r="C1960" t="s">
        <v>296</v>
      </c>
      <c r="D1960" t="s">
        <v>2207</v>
      </c>
      <c r="E1960" t="s">
        <v>105</v>
      </c>
      <c r="F1960" s="111">
        <f>+VLOOKUP(C1960,'Selectable Table'!O:P,2,0)</f>
        <v>40700</v>
      </c>
      <c r="G1960" s="111" t="str">
        <f>+VLOOKUP(F1960,'Selectable Table'!P:Q,2,0)</f>
        <v>Revenues - Third Parties</v>
      </c>
      <c r="I1960" t="s">
        <v>144</v>
      </c>
      <c r="J1960" s="111">
        <v>2026</v>
      </c>
      <c r="K1960" s="111">
        <v>7</v>
      </c>
      <c r="L1960" s="111" t="s">
        <v>94</v>
      </c>
      <c r="M1960">
        <v>714.9</v>
      </c>
      <c r="N1960">
        <v>1</v>
      </c>
      <c r="O1960">
        <v>714.9</v>
      </c>
      <c r="P1960" t="s">
        <v>2205</v>
      </c>
      <c r="Q1960" s="111">
        <f>+VLOOKUP(I1960,'Selectable Table'!AB:AC,2,0)</f>
        <v>0</v>
      </c>
    </row>
    <row r="1961" spans="1:17" x14ac:dyDescent="0.25">
      <c r="A1961" s="111" t="str">
        <f>+VLOOKUP(C1961,'Selectable Table'!D:EB,2,0)</f>
        <v>ASTRAZENECA</v>
      </c>
      <c r="B1961" t="s">
        <v>2221</v>
      </c>
      <c r="C1961" t="s">
        <v>296</v>
      </c>
      <c r="D1961" t="s">
        <v>2207</v>
      </c>
      <c r="E1961" t="s">
        <v>93</v>
      </c>
      <c r="F1961" s="111">
        <f>+VLOOKUP(C1961,'Selectable Table'!O:P,2,0)</f>
        <v>40700</v>
      </c>
      <c r="G1961" s="111" t="str">
        <f>+VLOOKUP(F1961,'Selectable Table'!P:Q,2,0)</f>
        <v>Revenues - Third Parties</v>
      </c>
      <c r="I1961" t="s">
        <v>253</v>
      </c>
      <c r="J1961" s="111">
        <v>2026</v>
      </c>
      <c r="K1961" s="111">
        <v>7</v>
      </c>
      <c r="L1961" s="111" t="s">
        <v>94</v>
      </c>
      <c r="M1961">
        <v>376.26</v>
      </c>
      <c r="N1961">
        <v>1</v>
      </c>
      <c r="O1961">
        <v>376.26</v>
      </c>
      <c r="P1961" t="s">
        <v>2205</v>
      </c>
      <c r="Q1961" s="111">
        <f>+VLOOKUP(I1961,'Selectable Table'!AB:AC,2,0)</f>
        <v>0</v>
      </c>
    </row>
    <row r="1962" spans="1:17" x14ac:dyDescent="0.25">
      <c r="A1962" s="111" t="str">
        <f>+VLOOKUP(C1962,'Selectable Table'!D:EB,2,0)</f>
        <v>ASTRAZENECA</v>
      </c>
      <c r="B1962" t="s">
        <v>2221</v>
      </c>
      <c r="C1962" t="s">
        <v>296</v>
      </c>
      <c r="D1962" t="s">
        <v>2207</v>
      </c>
      <c r="E1962" t="s">
        <v>105</v>
      </c>
      <c r="F1962" s="111">
        <f>+VLOOKUP(C1962,'Selectable Table'!O:P,2,0)</f>
        <v>40700</v>
      </c>
      <c r="G1962" s="111" t="str">
        <f>+VLOOKUP(F1962,'Selectable Table'!P:Q,2,0)</f>
        <v>Revenues - Third Parties</v>
      </c>
      <c r="I1962" t="s">
        <v>144</v>
      </c>
      <c r="J1962" s="111">
        <v>2026</v>
      </c>
      <c r="K1962" s="111">
        <v>7</v>
      </c>
      <c r="L1962" s="111" t="s">
        <v>94</v>
      </c>
      <c r="M1962">
        <v>1072.3499999999999</v>
      </c>
      <c r="N1962">
        <v>1</v>
      </c>
      <c r="O1962">
        <v>1072.3499999999999</v>
      </c>
      <c r="P1962" t="s">
        <v>2205</v>
      </c>
      <c r="Q1962" s="111">
        <f>+VLOOKUP(I1962,'Selectable Table'!AB:AC,2,0)</f>
        <v>0</v>
      </c>
    </row>
    <row r="1963" spans="1:17" x14ac:dyDescent="0.25">
      <c r="A1963" s="111" t="str">
        <f>+VLOOKUP(C1963,'Selectable Table'!D:EB,2,0)</f>
        <v>ASTRAZENECA</v>
      </c>
      <c r="B1963" t="s">
        <v>2222</v>
      </c>
      <c r="C1963" t="s">
        <v>296</v>
      </c>
      <c r="D1963" t="s">
        <v>2207</v>
      </c>
      <c r="E1963" t="s">
        <v>102</v>
      </c>
      <c r="F1963" s="111">
        <f>+VLOOKUP(C1963,'Selectable Table'!O:P,2,0)</f>
        <v>40700</v>
      </c>
      <c r="G1963" s="111" t="str">
        <f>+VLOOKUP(F1963,'Selectable Table'!P:Q,2,0)</f>
        <v>Revenues - Third Parties</v>
      </c>
      <c r="I1963" t="s">
        <v>125</v>
      </c>
      <c r="J1963" s="111">
        <v>2026</v>
      </c>
      <c r="K1963" s="111">
        <v>7</v>
      </c>
      <c r="L1963" s="111" t="s">
        <v>94</v>
      </c>
      <c r="M1963">
        <v>72.59</v>
      </c>
      <c r="N1963">
        <v>1</v>
      </c>
      <c r="O1963">
        <v>72.59</v>
      </c>
      <c r="P1963" t="s">
        <v>2205</v>
      </c>
      <c r="Q1963" s="111">
        <f>+VLOOKUP(I1963,'Selectable Table'!AB:AC,2,0)</f>
        <v>1</v>
      </c>
    </row>
    <row r="1964" spans="1:17" x14ac:dyDescent="0.25">
      <c r="A1964" s="111" t="str">
        <f>+VLOOKUP(C1964,'Selectable Table'!D:EB,2,0)</f>
        <v>ASTRAZENECA</v>
      </c>
      <c r="B1964" t="s">
        <v>2222</v>
      </c>
      <c r="C1964" t="s">
        <v>296</v>
      </c>
      <c r="D1964" t="s">
        <v>2207</v>
      </c>
      <c r="E1964" t="s">
        <v>102</v>
      </c>
      <c r="F1964" s="111">
        <f>+VLOOKUP(C1964,'Selectable Table'!O:P,2,0)</f>
        <v>40700</v>
      </c>
      <c r="G1964" s="111" t="str">
        <f>+VLOOKUP(F1964,'Selectable Table'!P:Q,2,0)</f>
        <v>Revenues - Third Parties</v>
      </c>
      <c r="I1964" t="s">
        <v>186</v>
      </c>
      <c r="J1964" s="111">
        <v>2026</v>
      </c>
      <c r="K1964" s="111">
        <v>7</v>
      </c>
      <c r="L1964" s="111" t="s">
        <v>94</v>
      </c>
      <c r="M1964">
        <v>289.95</v>
      </c>
      <c r="N1964">
        <v>1</v>
      </c>
      <c r="O1964">
        <v>289.95</v>
      </c>
      <c r="P1964" t="s">
        <v>2205</v>
      </c>
      <c r="Q1964" s="111">
        <f>+VLOOKUP(I1964,'Selectable Table'!AB:AC,2,0)</f>
        <v>1</v>
      </c>
    </row>
    <row r="1965" spans="1:17" x14ac:dyDescent="0.25">
      <c r="A1965" s="111" t="str">
        <f>+VLOOKUP(C1965,'Selectable Table'!D:EB,2,0)</f>
        <v>ASTRAZENECA</v>
      </c>
      <c r="B1965" t="s">
        <v>2222</v>
      </c>
      <c r="C1965" t="s">
        <v>296</v>
      </c>
      <c r="D1965" t="s">
        <v>2207</v>
      </c>
      <c r="E1965" t="s">
        <v>93</v>
      </c>
      <c r="F1965" s="111">
        <f>+VLOOKUP(C1965,'Selectable Table'!O:P,2,0)</f>
        <v>40700</v>
      </c>
      <c r="G1965" s="111" t="str">
        <f>+VLOOKUP(F1965,'Selectable Table'!P:Q,2,0)</f>
        <v>Revenues - Third Parties</v>
      </c>
      <c r="I1965" t="s">
        <v>658</v>
      </c>
      <c r="J1965" s="111">
        <v>2026</v>
      </c>
      <c r="K1965" s="111">
        <v>7</v>
      </c>
      <c r="L1965" s="111" t="s">
        <v>94</v>
      </c>
      <c r="M1965">
        <v>98</v>
      </c>
      <c r="N1965">
        <v>1</v>
      </c>
      <c r="O1965">
        <v>98</v>
      </c>
      <c r="P1965" t="s">
        <v>2205</v>
      </c>
      <c r="Q1965" s="111">
        <f>+VLOOKUP(I1965,'Selectable Table'!AB:AC,2,0)</f>
        <v>0</v>
      </c>
    </row>
    <row r="1966" spans="1:17" x14ac:dyDescent="0.25">
      <c r="A1966" s="111" t="str">
        <f>+VLOOKUP(C1966,'Selectable Table'!D:EB,2,0)</f>
        <v>ASTRAZENECA</v>
      </c>
      <c r="B1966" t="s">
        <v>2222</v>
      </c>
      <c r="C1966" t="s">
        <v>296</v>
      </c>
      <c r="D1966" t="s">
        <v>2207</v>
      </c>
      <c r="E1966" t="s">
        <v>93</v>
      </c>
      <c r="F1966" s="111">
        <f>+VLOOKUP(C1966,'Selectable Table'!O:P,2,0)</f>
        <v>40700</v>
      </c>
      <c r="G1966" s="111" t="str">
        <f>+VLOOKUP(F1966,'Selectable Table'!P:Q,2,0)</f>
        <v>Revenues - Third Parties</v>
      </c>
      <c r="I1966" t="s">
        <v>191</v>
      </c>
      <c r="J1966" s="111">
        <v>2026</v>
      </c>
      <c r="K1966" s="111">
        <v>7</v>
      </c>
      <c r="L1966" s="111" t="s">
        <v>94</v>
      </c>
      <c r="M1966">
        <v>380</v>
      </c>
      <c r="N1966">
        <v>1</v>
      </c>
      <c r="O1966">
        <v>380</v>
      </c>
      <c r="P1966" t="s">
        <v>2205</v>
      </c>
      <c r="Q1966" s="111">
        <f>+VLOOKUP(I1966,'Selectable Table'!AB:AC,2,0)</f>
        <v>1</v>
      </c>
    </row>
    <row r="1967" spans="1:17" x14ac:dyDescent="0.25">
      <c r="A1967" s="111" t="str">
        <f>+VLOOKUP(C1967,'Selectable Table'!D:EB,2,0)</f>
        <v>ASTRAZENECA</v>
      </c>
      <c r="B1967" t="s">
        <v>2222</v>
      </c>
      <c r="C1967" t="s">
        <v>296</v>
      </c>
      <c r="D1967" t="s">
        <v>2207</v>
      </c>
      <c r="E1967" t="s">
        <v>93</v>
      </c>
      <c r="F1967" s="111">
        <f>+VLOOKUP(C1967,'Selectable Table'!O:P,2,0)</f>
        <v>40700</v>
      </c>
      <c r="G1967" s="111" t="str">
        <f>+VLOOKUP(F1967,'Selectable Table'!P:Q,2,0)</f>
        <v>Revenues - Third Parties</v>
      </c>
      <c r="I1967" t="s">
        <v>618</v>
      </c>
      <c r="J1967" s="111">
        <v>2026</v>
      </c>
      <c r="K1967" s="111">
        <v>7</v>
      </c>
      <c r="L1967" s="111" t="s">
        <v>94</v>
      </c>
      <c r="M1967">
        <v>2706</v>
      </c>
      <c r="N1967">
        <v>1</v>
      </c>
      <c r="O1967">
        <v>2706</v>
      </c>
      <c r="P1967" t="s">
        <v>2205</v>
      </c>
      <c r="Q1967" s="111">
        <f>+VLOOKUP(I1967,'Selectable Table'!AB:AC,2,0)</f>
        <v>1</v>
      </c>
    </row>
    <row r="1968" spans="1:17" x14ac:dyDescent="0.25">
      <c r="A1968" s="111" t="str">
        <f>+VLOOKUP(C1968,'Selectable Table'!D:EB,2,0)</f>
        <v>ASTRAZENECA</v>
      </c>
      <c r="B1968" t="s">
        <v>2222</v>
      </c>
      <c r="C1968" t="s">
        <v>296</v>
      </c>
      <c r="D1968" t="s">
        <v>2207</v>
      </c>
      <c r="E1968" t="s">
        <v>93</v>
      </c>
      <c r="F1968" s="111">
        <f>+VLOOKUP(C1968,'Selectable Table'!O:P,2,0)</f>
        <v>40700</v>
      </c>
      <c r="G1968" s="111" t="str">
        <f>+VLOOKUP(F1968,'Selectable Table'!P:Q,2,0)</f>
        <v>Revenues - Third Parties</v>
      </c>
      <c r="I1968" t="s">
        <v>168</v>
      </c>
      <c r="J1968" s="111">
        <v>2026</v>
      </c>
      <c r="K1968" s="111">
        <v>7</v>
      </c>
      <c r="L1968" s="111" t="s">
        <v>94</v>
      </c>
      <c r="M1968">
        <v>1072.3499999999999</v>
      </c>
      <c r="N1968">
        <v>1</v>
      </c>
      <c r="O1968">
        <v>1072.3499999999999</v>
      </c>
      <c r="P1968" t="s">
        <v>2205</v>
      </c>
      <c r="Q1968" s="111">
        <f>+VLOOKUP(I1968,'Selectable Table'!AB:AC,2,0)</f>
        <v>0</v>
      </c>
    </row>
    <row r="1969" spans="1:17" x14ac:dyDescent="0.25">
      <c r="A1969" s="111" t="str">
        <f>+VLOOKUP(C1969,'Selectable Table'!D:EB,2,0)</f>
        <v>ASTRAZENECA</v>
      </c>
      <c r="B1969" t="s">
        <v>2222</v>
      </c>
      <c r="C1969" t="s">
        <v>296</v>
      </c>
      <c r="D1969" t="s">
        <v>2207</v>
      </c>
      <c r="E1969" t="s">
        <v>93</v>
      </c>
      <c r="F1969" s="111">
        <f>+VLOOKUP(C1969,'Selectable Table'!O:P,2,0)</f>
        <v>40700</v>
      </c>
      <c r="G1969" s="111" t="str">
        <f>+VLOOKUP(F1969,'Selectable Table'!P:Q,2,0)</f>
        <v>Revenues - Third Parties</v>
      </c>
      <c r="I1969" t="s">
        <v>253</v>
      </c>
      <c r="J1969" s="111">
        <v>2026</v>
      </c>
      <c r="K1969" s="111">
        <v>7</v>
      </c>
      <c r="L1969" s="111" t="s">
        <v>94</v>
      </c>
      <c r="M1969">
        <v>376.26</v>
      </c>
      <c r="N1969">
        <v>1</v>
      </c>
      <c r="O1969">
        <v>376.26</v>
      </c>
      <c r="P1969" t="s">
        <v>2205</v>
      </c>
      <c r="Q1969" s="111">
        <f>+VLOOKUP(I1969,'Selectable Table'!AB:AC,2,0)</f>
        <v>0</v>
      </c>
    </row>
    <row r="1970" spans="1:17" x14ac:dyDescent="0.25">
      <c r="A1970" s="111" t="str">
        <f>+VLOOKUP(C1970,'Selectable Table'!D:EB,2,0)</f>
        <v>ASTRAZENECA</v>
      </c>
      <c r="B1970" t="s">
        <v>2222</v>
      </c>
      <c r="C1970" t="s">
        <v>296</v>
      </c>
      <c r="D1970" t="s">
        <v>2207</v>
      </c>
      <c r="E1970" t="s">
        <v>101</v>
      </c>
      <c r="F1970" s="111">
        <f>+VLOOKUP(C1970,'Selectable Table'!O:P,2,0)</f>
        <v>40700</v>
      </c>
      <c r="G1970" s="111" t="str">
        <f>+VLOOKUP(F1970,'Selectable Table'!P:Q,2,0)</f>
        <v>Revenues - Third Parties</v>
      </c>
      <c r="I1970" t="s">
        <v>269</v>
      </c>
      <c r="J1970" s="111">
        <v>2026</v>
      </c>
      <c r="K1970" s="111">
        <v>7</v>
      </c>
      <c r="L1970" s="111" t="s">
        <v>94</v>
      </c>
      <c r="M1970">
        <v>120.95</v>
      </c>
      <c r="N1970">
        <v>1</v>
      </c>
      <c r="O1970">
        <v>120.95</v>
      </c>
      <c r="P1970" t="s">
        <v>2205</v>
      </c>
      <c r="Q1970" s="111">
        <f>+VLOOKUP(I1970,'Selectable Table'!AB:AC,2,0)</f>
        <v>1</v>
      </c>
    </row>
    <row r="1971" spans="1:17" x14ac:dyDescent="0.25">
      <c r="A1971" s="111" t="str">
        <f>+VLOOKUP(C1971,'Selectable Table'!D:EB,2,0)</f>
        <v>ASTRAZENECA</v>
      </c>
      <c r="B1971" t="s">
        <v>2222</v>
      </c>
      <c r="C1971" t="s">
        <v>296</v>
      </c>
      <c r="D1971" t="s">
        <v>2207</v>
      </c>
      <c r="E1971" t="s">
        <v>104</v>
      </c>
      <c r="F1971" s="111">
        <f>+VLOOKUP(C1971,'Selectable Table'!O:P,2,0)</f>
        <v>40700</v>
      </c>
      <c r="G1971" s="111" t="str">
        <f>+VLOOKUP(F1971,'Selectable Table'!P:Q,2,0)</f>
        <v>Revenues - Third Parties</v>
      </c>
      <c r="I1971" t="s">
        <v>118</v>
      </c>
      <c r="J1971" s="111">
        <v>2026</v>
      </c>
      <c r="K1971" s="111">
        <v>7</v>
      </c>
      <c r="L1971" s="111" t="s">
        <v>94</v>
      </c>
      <c r="M1971">
        <v>200.67</v>
      </c>
      <c r="N1971">
        <v>1</v>
      </c>
      <c r="O1971">
        <v>200.67</v>
      </c>
      <c r="P1971" t="s">
        <v>2205</v>
      </c>
      <c r="Q1971" s="111">
        <f>+VLOOKUP(I1971,'Selectable Table'!AB:AC,2,0)</f>
        <v>0</v>
      </c>
    </row>
    <row r="1972" spans="1:17" x14ac:dyDescent="0.25">
      <c r="A1972" s="111" t="str">
        <f>+VLOOKUP(C1972,'Selectable Table'!D:EB,2,0)</f>
        <v>ASTRAZENECA</v>
      </c>
      <c r="B1972" t="s">
        <v>2222</v>
      </c>
      <c r="C1972" t="s">
        <v>296</v>
      </c>
      <c r="D1972" t="s">
        <v>2207</v>
      </c>
      <c r="E1972" t="s">
        <v>104</v>
      </c>
      <c r="F1972" s="111">
        <f>+VLOOKUP(C1972,'Selectable Table'!O:P,2,0)</f>
        <v>40700</v>
      </c>
      <c r="G1972" s="111" t="str">
        <f>+VLOOKUP(F1972,'Selectable Table'!P:Q,2,0)</f>
        <v>Revenues - Third Parties</v>
      </c>
      <c r="I1972" t="s">
        <v>120</v>
      </c>
      <c r="J1972" s="111">
        <v>2026</v>
      </c>
      <c r="K1972" s="111">
        <v>7</v>
      </c>
      <c r="L1972" s="111" t="s">
        <v>94</v>
      </c>
      <c r="M1972">
        <v>175.59</v>
      </c>
      <c r="N1972">
        <v>1</v>
      </c>
      <c r="O1972">
        <v>175.59</v>
      </c>
      <c r="P1972" t="s">
        <v>2205</v>
      </c>
      <c r="Q1972" s="111">
        <f>+VLOOKUP(I1972,'Selectable Table'!AB:AC,2,0)</f>
        <v>0</v>
      </c>
    </row>
    <row r="1973" spans="1:17" x14ac:dyDescent="0.25">
      <c r="A1973" s="111" t="str">
        <f>+VLOOKUP(C1973,'Selectable Table'!D:EB,2,0)</f>
        <v>ASTRAZENECA</v>
      </c>
      <c r="B1973" t="s">
        <v>2222</v>
      </c>
      <c r="C1973" t="s">
        <v>296</v>
      </c>
      <c r="D1973" t="s">
        <v>2207</v>
      </c>
      <c r="E1973" t="s">
        <v>105</v>
      </c>
      <c r="F1973" s="111">
        <f>+VLOOKUP(C1973,'Selectable Table'!O:P,2,0)</f>
        <v>40700</v>
      </c>
      <c r="G1973" s="111" t="str">
        <f>+VLOOKUP(F1973,'Selectable Table'!P:Q,2,0)</f>
        <v>Revenues - Third Parties</v>
      </c>
      <c r="I1973" t="s">
        <v>144</v>
      </c>
      <c r="J1973" s="111">
        <v>2026</v>
      </c>
      <c r="K1973" s="111">
        <v>7</v>
      </c>
      <c r="L1973" s="111" t="s">
        <v>94</v>
      </c>
      <c r="M1973">
        <v>1310.6500000000001</v>
      </c>
      <c r="N1973">
        <v>1</v>
      </c>
      <c r="O1973">
        <v>1310.6500000000001</v>
      </c>
      <c r="P1973" t="s">
        <v>2205</v>
      </c>
      <c r="Q1973" s="111">
        <f>+VLOOKUP(I1973,'Selectable Table'!AB:AC,2,0)</f>
        <v>0</v>
      </c>
    </row>
    <row r="1974" spans="1:17" x14ac:dyDescent="0.25">
      <c r="A1974" s="111" t="str">
        <f>+VLOOKUP(C1974,'Selectable Table'!D:EB,2,0)</f>
        <v>ASTRAZENECA</v>
      </c>
      <c r="B1974" t="s">
        <v>2222</v>
      </c>
      <c r="C1974" t="s">
        <v>296</v>
      </c>
      <c r="D1974" t="s">
        <v>2207</v>
      </c>
      <c r="E1974" t="s">
        <v>93</v>
      </c>
      <c r="F1974" s="111">
        <f>+VLOOKUP(C1974,'Selectable Table'!O:P,2,0)</f>
        <v>40700</v>
      </c>
      <c r="G1974" s="111" t="str">
        <f>+VLOOKUP(F1974,'Selectable Table'!P:Q,2,0)</f>
        <v>Revenues - Third Parties</v>
      </c>
      <c r="I1974" t="s">
        <v>619</v>
      </c>
      <c r="J1974" s="111">
        <v>2026</v>
      </c>
      <c r="K1974" s="111">
        <v>7</v>
      </c>
      <c r="L1974" s="111" t="s">
        <v>94</v>
      </c>
      <c r="M1974">
        <v>351.39</v>
      </c>
      <c r="N1974">
        <v>1</v>
      </c>
      <c r="O1974">
        <v>351.39</v>
      </c>
      <c r="P1974" t="s">
        <v>2205</v>
      </c>
      <c r="Q1974" s="111">
        <f>+VLOOKUP(I1974,'Selectable Table'!AB:AC,2,0)</f>
        <v>1</v>
      </c>
    </row>
    <row r="1975" spans="1:17" x14ac:dyDescent="0.25">
      <c r="A1975" s="111" t="str">
        <f>+VLOOKUP(C1975,'Selectable Table'!D:EB,2,0)</f>
        <v>ASTRAZENECA</v>
      </c>
      <c r="B1975" t="s">
        <v>2226</v>
      </c>
      <c r="C1975" t="s">
        <v>296</v>
      </c>
      <c r="D1975" t="s">
        <v>2207</v>
      </c>
      <c r="E1975" t="s">
        <v>102</v>
      </c>
      <c r="F1975" s="111">
        <f>+VLOOKUP(C1975,'Selectable Table'!O:P,2,0)</f>
        <v>40700</v>
      </c>
      <c r="G1975" s="111" t="str">
        <f>+VLOOKUP(F1975,'Selectable Table'!P:Q,2,0)</f>
        <v>Revenues - Third Parties</v>
      </c>
      <c r="I1975" t="s">
        <v>125</v>
      </c>
      <c r="J1975" s="111">
        <v>2026</v>
      </c>
      <c r="K1975" s="111">
        <v>7</v>
      </c>
      <c r="L1975" s="111" t="s">
        <v>94</v>
      </c>
      <c r="M1975">
        <v>72.59</v>
      </c>
      <c r="N1975">
        <v>1</v>
      </c>
      <c r="O1975">
        <v>72.59</v>
      </c>
      <c r="P1975" t="s">
        <v>2205</v>
      </c>
      <c r="Q1975" s="111">
        <f>+VLOOKUP(I1975,'Selectable Table'!AB:AC,2,0)</f>
        <v>1</v>
      </c>
    </row>
    <row r="1976" spans="1:17" x14ac:dyDescent="0.25">
      <c r="A1976" s="111" t="str">
        <f>+VLOOKUP(C1976,'Selectable Table'!D:EB,2,0)</f>
        <v>ASTRAZENECA</v>
      </c>
      <c r="B1976" t="s">
        <v>2226</v>
      </c>
      <c r="C1976" t="s">
        <v>296</v>
      </c>
      <c r="D1976" t="s">
        <v>2207</v>
      </c>
      <c r="E1976" t="s">
        <v>102</v>
      </c>
      <c r="F1976" s="111">
        <f>+VLOOKUP(C1976,'Selectable Table'!O:P,2,0)</f>
        <v>40700</v>
      </c>
      <c r="G1976" s="111" t="str">
        <f>+VLOOKUP(F1976,'Selectable Table'!P:Q,2,0)</f>
        <v>Revenues - Third Parties</v>
      </c>
      <c r="I1976" t="s">
        <v>186</v>
      </c>
      <c r="J1976" s="111">
        <v>2026</v>
      </c>
      <c r="K1976" s="111">
        <v>7</v>
      </c>
      <c r="L1976" s="111" t="s">
        <v>94</v>
      </c>
      <c r="M1976">
        <v>346.39</v>
      </c>
      <c r="N1976">
        <v>1</v>
      </c>
      <c r="O1976">
        <v>346.39</v>
      </c>
      <c r="P1976" t="s">
        <v>2205</v>
      </c>
      <c r="Q1976" s="111">
        <f>+VLOOKUP(I1976,'Selectable Table'!AB:AC,2,0)</f>
        <v>1</v>
      </c>
    </row>
    <row r="1977" spans="1:17" x14ac:dyDescent="0.25">
      <c r="A1977" s="111" t="str">
        <f>+VLOOKUP(C1977,'Selectable Table'!D:EB,2,0)</f>
        <v>ASTRAZENECA</v>
      </c>
      <c r="B1977" t="s">
        <v>2226</v>
      </c>
      <c r="C1977" t="s">
        <v>296</v>
      </c>
      <c r="D1977" t="s">
        <v>2207</v>
      </c>
      <c r="E1977" t="s">
        <v>93</v>
      </c>
      <c r="F1977" s="111">
        <f>+VLOOKUP(C1977,'Selectable Table'!O:P,2,0)</f>
        <v>40700</v>
      </c>
      <c r="G1977" s="111" t="str">
        <f>+VLOOKUP(F1977,'Selectable Table'!P:Q,2,0)</f>
        <v>Revenues - Third Parties</v>
      </c>
      <c r="I1977" t="s">
        <v>658</v>
      </c>
      <c r="J1977" s="111">
        <v>2026</v>
      </c>
      <c r="K1977" s="111">
        <v>7</v>
      </c>
      <c r="L1977" s="111" t="s">
        <v>94</v>
      </c>
      <c r="M1977">
        <v>490</v>
      </c>
      <c r="N1977">
        <v>1</v>
      </c>
      <c r="O1977">
        <v>490</v>
      </c>
      <c r="P1977" t="s">
        <v>2205</v>
      </c>
      <c r="Q1977" s="111">
        <f>+VLOOKUP(I1977,'Selectable Table'!AB:AC,2,0)</f>
        <v>0</v>
      </c>
    </row>
    <row r="1978" spans="1:17" x14ac:dyDescent="0.25">
      <c r="A1978" s="111" t="str">
        <f>+VLOOKUP(C1978,'Selectable Table'!D:EB,2,0)</f>
        <v>ASTRAZENECA</v>
      </c>
      <c r="B1978" t="s">
        <v>2226</v>
      </c>
      <c r="C1978" t="s">
        <v>296</v>
      </c>
      <c r="D1978" t="s">
        <v>2207</v>
      </c>
      <c r="E1978" t="s">
        <v>93</v>
      </c>
      <c r="F1978" s="111">
        <f>+VLOOKUP(C1978,'Selectable Table'!O:P,2,0)</f>
        <v>40700</v>
      </c>
      <c r="G1978" s="111" t="str">
        <f>+VLOOKUP(F1978,'Selectable Table'!P:Q,2,0)</f>
        <v>Revenues - Third Parties</v>
      </c>
      <c r="I1978" t="s">
        <v>253</v>
      </c>
      <c r="J1978" s="111">
        <v>2026</v>
      </c>
      <c r="K1978" s="111">
        <v>7</v>
      </c>
      <c r="L1978" s="111" t="s">
        <v>94</v>
      </c>
      <c r="M1978">
        <v>376.26</v>
      </c>
      <c r="N1978">
        <v>1</v>
      </c>
      <c r="O1978">
        <v>376.26</v>
      </c>
      <c r="P1978" t="s">
        <v>2205</v>
      </c>
      <c r="Q1978" s="111">
        <f>+VLOOKUP(I1978,'Selectable Table'!AB:AC,2,0)</f>
        <v>0</v>
      </c>
    </row>
    <row r="1979" spans="1:17" x14ac:dyDescent="0.25">
      <c r="A1979" s="111" t="str">
        <f>+VLOOKUP(C1979,'Selectable Table'!D:EB,2,0)</f>
        <v>ASTRAZENECA</v>
      </c>
      <c r="B1979" t="s">
        <v>2226</v>
      </c>
      <c r="C1979" t="s">
        <v>296</v>
      </c>
      <c r="D1979" t="s">
        <v>2207</v>
      </c>
      <c r="E1979" t="s">
        <v>101</v>
      </c>
      <c r="F1979" s="111">
        <f>+VLOOKUP(C1979,'Selectable Table'!O:P,2,0)</f>
        <v>40700</v>
      </c>
      <c r="G1979" s="111" t="str">
        <f>+VLOOKUP(F1979,'Selectable Table'!P:Q,2,0)</f>
        <v>Revenues - Third Parties</v>
      </c>
      <c r="I1979" t="s">
        <v>269</v>
      </c>
      <c r="J1979" s="111">
        <v>2026</v>
      </c>
      <c r="K1979" s="111">
        <v>7</v>
      </c>
      <c r="L1979" s="111" t="s">
        <v>94</v>
      </c>
      <c r="M1979">
        <v>1044.48</v>
      </c>
      <c r="N1979">
        <v>1</v>
      </c>
      <c r="O1979">
        <v>1044.48</v>
      </c>
      <c r="P1979" t="s">
        <v>2205</v>
      </c>
      <c r="Q1979" s="111">
        <f>+VLOOKUP(I1979,'Selectable Table'!AB:AC,2,0)</f>
        <v>1</v>
      </c>
    </row>
    <row r="1980" spans="1:17" x14ac:dyDescent="0.25">
      <c r="A1980" s="111" t="str">
        <f>+VLOOKUP(C1980,'Selectable Table'!D:EB,2,0)</f>
        <v>ASTRAZENECA</v>
      </c>
      <c r="B1980" t="s">
        <v>2226</v>
      </c>
      <c r="C1980" t="s">
        <v>296</v>
      </c>
      <c r="D1980" t="s">
        <v>2207</v>
      </c>
      <c r="E1980" t="s">
        <v>93</v>
      </c>
      <c r="F1980" s="111">
        <f>+VLOOKUP(C1980,'Selectable Table'!O:P,2,0)</f>
        <v>40700</v>
      </c>
      <c r="G1980" s="111" t="str">
        <f>+VLOOKUP(F1980,'Selectable Table'!P:Q,2,0)</f>
        <v>Revenues - Third Parties</v>
      </c>
      <c r="I1980" t="s">
        <v>240</v>
      </c>
      <c r="J1980" s="111">
        <v>2026</v>
      </c>
      <c r="K1980" s="111">
        <v>7</v>
      </c>
      <c r="L1980" s="111" t="s">
        <v>94</v>
      </c>
      <c r="M1980">
        <v>225.76</v>
      </c>
      <c r="N1980">
        <v>1</v>
      </c>
      <c r="O1980">
        <v>225.76</v>
      </c>
      <c r="P1980" t="s">
        <v>2205</v>
      </c>
      <c r="Q1980" s="111">
        <f>+VLOOKUP(I1980,'Selectable Table'!AB:AC,2,0)</f>
        <v>0</v>
      </c>
    </row>
    <row r="1981" spans="1:17" x14ac:dyDescent="0.25">
      <c r="A1981" s="111" t="str">
        <f>+VLOOKUP(C1981,'Selectable Table'!D:EB,2,0)</f>
        <v>ASTRAZENECA</v>
      </c>
      <c r="B1981" t="s">
        <v>2226</v>
      </c>
      <c r="C1981" t="s">
        <v>296</v>
      </c>
      <c r="D1981" t="s">
        <v>2207</v>
      </c>
      <c r="E1981" t="s">
        <v>104</v>
      </c>
      <c r="F1981" s="111">
        <f>+VLOOKUP(C1981,'Selectable Table'!O:P,2,0)</f>
        <v>40700</v>
      </c>
      <c r="G1981" s="111" t="str">
        <f>+VLOOKUP(F1981,'Selectable Table'!P:Q,2,0)</f>
        <v>Revenues - Third Parties</v>
      </c>
      <c r="I1981" t="s">
        <v>118</v>
      </c>
      <c r="J1981" s="111">
        <v>2026</v>
      </c>
      <c r="K1981" s="111">
        <v>7</v>
      </c>
      <c r="L1981" s="111" t="s">
        <v>94</v>
      </c>
      <c r="M1981">
        <v>401.34</v>
      </c>
      <c r="N1981">
        <v>1</v>
      </c>
      <c r="O1981">
        <v>401.34</v>
      </c>
      <c r="P1981" t="s">
        <v>2205</v>
      </c>
      <c r="Q1981" s="111">
        <f>+VLOOKUP(I1981,'Selectable Table'!AB:AC,2,0)</f>
        <v>0</v>
      </c>
    </row>
    <row r="1982" spans="1:17" x14ac:dyDescent="0.25">
      <c r="A1982" s="111" t="str">
        <f>+VLOOKUP(C1982,'Selectable Table'!D:EB,2,0)</f>
        <v>ASTRAZENECA</v>
      </c>
      <c r="B1982" t="s">
        <v>2226</v>
      </c>
      <c r="C1982" t="s">
        <v>296</v>
      </c>
      <c r="D1982" t="s">
        <v>2207</v>
      </c>
      <c r="E1982" t="s">
        <v>104</v>
      </c>
      <c r="F1982" s="111">
        <f>+VLOOKUP(C1982,'Selectable Table'!O:P,2,0)</f>
        <v>40700</v>
      </c>
      <c r="G1982" s="111" t="str">
        <f>+VLOOKUP(F1982,'Selectable Table'!P:Q,2,0)</f>
        <v>Revenues - Third Parties</v>
      </c>
      <c r="I1982" t="s">
        <v>120</v>
      </c>
      <c r="J1982" s="111">
        <v>2026</v>
      </c>
      <c r="K1982" s="111">
        <v>7</v>
      </c>
      <c r="L1982" s="111" t="s">
        <v>94</v>
      </c>
      <c r="M1982">
        <v>526.77</v>
      </c>
      <c r="N1982">
        <v>1</v>
      </c>
      <c r="O1982">
        <v>526.77</v>
      </c>
      <c r="P1982" t="s">
        <v>2205</v>
      </c>
      <c r="Q1982" s="111">
        <f>+VLOOKUP(I1982,'Selectable Table'!AB:AC,2,0)</f>
        <v>0</v>
      </c>
    </row>
    <row r="1983" spans="1:17" x14ac:dyDescent="0.25">
      <c r="A1983" s="111" t="str">
        <f>+VLOOKUP(C1983,'Selectable Table'!D:EB,2,0)</f>
        <v>ASTRAZENECA</v>
      </c>
      <c r="B1983" t="s">
        <v>2226</v>
      </c>
      <c r="C1983" t="s">
        <v>296</v>
      </c>
      <c r="D1983" t="s">
        <v>2207</v>
      </c>
      <c r="E1983" t="s">
        <v>105</v>
      </c>
      <c r="F1983" s="111">
        <f>+VLOOKUP(C1983,'Selectable Table'!O:P,2,0)</f>
        <v>40700</v>
      </c>
      <c r="G1983" s="111" t="str">
        <f>+VLOOKUP(F1983,'Selectable Table'!P:Q,2,0)</f>
        <v>Revenues - Third Parties</v>
      </c>
      <c r="I1983" t="s">
        <v>144</v>
      </c>
      <c r="J1983" s="111">
        <v>2026</v>
      </c>
      <c r="K1983" s="111">
        <v>7</v>
      </c>
      <c r="L1983" s="111" t="s">
        <v>94</v>
      </c>
      <c r="M1983">
        <v>2621.3000000000002</v>
      </c>
      <c r="N1983">
        <v>1</v>
      </c>
      <c r="O1983">
        <v>2621.3000000000002</v>
      </c>
      <c r="P1983" t="s">
        <v>2205</v>
      </c>
      <c r="Q1983" s="111">
        <f>+VLOOKUP(I1983,'Selectable Table'!AB:AC,2,0)</f>
        <v>0</v>
      </c>
    </row>
    <row r="1984" spans="1:17" x14ac:dyDescent="0.25">
      <c r="A1984" s="111" t="str">
        <f>+VLOOKUP(C1984,'Selectable Table'!D:EB,2,0)</f>
        <v>ASTRAZENECA</v>
      </c>
      <c r="B1984" t="s">
        <v>2227</v>
      </c>
      <c r="C1984" t="s">
        <v>296</v>
      </c>
      <c r="D1984" t="s">
        <v>2207</v>
      </c>
      <c r="E1984" t="s">
        <v>102</v>
      </c>
      <c r="F1984" s="111">
        <f>+VLOOKUP(C1984,'Selectable Table'!O:P,2,0)</f>
        <v>40700</v>
      </c>
      <c r="G1984" s="111" t="str">
        <f>+VLOOKUP(F1984,'Selectable Table'!P:Q,2,0)</f>
        <v>Revenues - Third Parties</v>
      </c>
      <c r="I1984" t="s">
        <v>186</v>
      </c>
      <c r="J1984" s="111">
        <v>2026</v>
      </c>
      <c r="K1984" s="111">
        <v>7</v>
      </c>
      <c r="L1984" s="111" t="s">
        <v>94</v>
      </c>
      <c r="M1984">
        <v>72.59</v>
      </c>
      <c r="N1984">
        <v>1</v>
      </c>
      <c r="O1984">
        <v>72.59</v>
      </c>
      <c r="P1984" t="s">
        <v>2205</v>
      </c>
      <c r="Q1984" s="111">
        <f>+VLOOKUP(I1984,'Selectable Table'!AB:AC,2,0)</f>
        <v>1</v>
      </c>
    </row>
    <row r="1985" spans="1:17" x14ac:dyDescent="0.25">
      <c r="A1985" s="111" t="str">
        <f>+VLOOKUP(C1985,'Selectable Table'!D:EB,2,0)</f>
        <v>ASTRAZENECA</v>
      </c>
      <c r="B1985" t="s">
        <v>2227</v>
      </c>
      <c r="C1985" t="s">
        <v>296</v>
      </c>
      <c r="D1985" t="s">
        <v>2207</v>
      </c>
      <c r="E1985" t="s">
        <v>93</v>
      </c>
      <c r="F1985" s="111">
        <f>+VLOOKUP(C1985,'Selectable Table'!O:P,2,0)</f>
        <v>40700</v>
      </c>
      <c r="G1985" s="111" t="str">
        <f>+VLOOKUP(F1985,'Selectable Table'!P:Q,2,0)</f>
        <v>Revenues - Third Parties</v>
      </c>
      <c r="I1985" t="s">
        <v>253</v>
      </c>
      <c r="J1985" s="111">
        <v>2026</v>
      </c>
      <c r="K1985" s="111">
        <v>7</v>
      </c>
      <c r="L1985" s="111" t="s">
        <v>94</v>
      </c>
      <c r="M1985">
        <v>376.26</v>
      </c>
      <c r="N1985">
        <v>1</v>
      </c>
      <c r="O1985">
        <v>376.26</v>
      </c>
      <c r="P1985" t="s">
        <v>2205</v>
      </c>
      <c r="Q1985" s="111">
        <f>+VLOOKUP(I1985,'Selectable Table'!AB:AC,2,0)</f>
        <v>0</v>
      </c>
    </row>
    <row r="1986" spans="1:17" x14ac:dyDescent="0.25">
      <c r="A1986" s="111" t="str">
        <f>+VLOOKUP(C1986,'Selectable Table'!D:EB,2,0)</f>
        <v>ASTRAZENECA</v>
      </c>
      <c r="B1986" t="s">
        <v>2227</v>
      </c>
      <c r="C1986" t="s">
        <v>296</v>
      </c>
      <c r="D1986" t="s">
        <v>2207</v>
      </c>
      <c r="E1986" t="s">
        <v>101</v>
      </c>
      <c r="F1986" s="111">
        <f>+VLOOKUP(C1986,'Selectable Table'!O:P,2,0)</f>
        <v>40700</v>
      </c>
      <c r="G1986" s="111" t="str">
        <f>+VLOOKUP(F1986,'Selectable Table'!P:Q,2,0)</f>
        <v>Revenues - Third Parties</v>
      </c>
      <c r="I1986" t="s">
        <v>269</v>
      </c>
      <c r="J1986" s="111">
        <v>2026</v>
      </c>
      <c r="K1986" s="111">
        <v>7</v>
      </c>
      <c r="L1986" s="111" t="s">
        <v>94</v>
      </c>
      <c r="M1986">
        <v>2649.36</v>
      </c>
      <c r="N1986">
        <v>1</v>
      </c>
      <c r="O1986">
        <v>2649.36</v>
      </c>
      <c r="P1986" t="s">
        <v>2205</v>
      </c>
      <c r="Q1986" s="111">
        <f>+VLOOKUP(I1986,'Selectable Table'!AB:AC,2,0)</f>
        <v>1</v>
      </c>
    </row>
    <row r="1987" spans="1:17" x14ac:dyDescent="0.25">
      <c r="A1987" s="111" t="str">
        <f>+VLOOKUP(C1987,'Selectable Table'!D:EB,2,0)</f>
        <v>ASTRAZENECA</v>
      </c>
      <c r="B1987" t="s">
        <v>2227</v>
      </c>
      <c r="C1987" t="s">
        <v>296</v>
      </c>
      <c r="D1987" t="s">
        <v>2207</v>
      </c>
      <c r="E1987" t="s">
        <v>93</v>
      </c>
      <c r="F1987" s="111">
        <f>+VLOOKUP(C1987,'Selectable Table'!O:P,2,0)</f>
        <v>40700</v>
      </c>
      <c r="G1987" s="111" t="str">
        <f>+VLOOKUP(F1987,'Selectable Table'!P:Q,2,0)</f>
        <v>Revenues - Third Parties</v>
      </c>
      <c r="I1987" t="s">
        <v>240</v>
      </c>
      <c r="J1987" s="111">
        <v>2026</v>
      </c>
      <c r="K1987" s="111">
        <v>7</v>
      </c>
      <c r="L1987" s="111" t="s">
        <v>94</v>
      </c>
      <c r="M1987">
        <v>225.76</v>
      </c>
      <c r="N1987">
        <v>1</v>
      </c>
      <c r="O1987">
        <v>225.76</v>
      </c>
      <c r="P1987" t="s">
        <v>2205</v>
      </c>
      <c r="Q1987" s="111">
        <f>+VLOOKUP(I1987,'Selectable Table'!AB:AC,2,0)</f>
        <v>0</v>
      </c>
    </row>
    <row r="1988" spans="1:17" x14ac:dyDescent="0.25">
      <c r="A1988" s="111" t="str">
        <f>+VLOOKUP(C1988,'Selectable Table'!D:EB,2,0)</f>
        <v>ASTRAZENECA</v>
      </c>
      <c r="B1988" t="s">
        <v>2227</v>
      </c>
      <c r="C1988" t="s">
        <v>296</v>
      </c>
      <c r="D1988" t="s">
        <v>2207</v>
      </c>
      <c r="E1988" t="s">
        <v>104</v>
      </c>
      <c r="F1988" s="111">
        <f>+VLOOKUP(C1988,'Selectable Table'!O:P,2,0)</f>
        <v>40700</v>
      </c>
      <c r="G1988" s="111" t="str">
        <f>+VLOOKUP(F1988,'Selectable Table'!P:Q,2,0)</f>
        <v>Revenues - Third Parties</v>
      </c>
      <c r="I1988" t="s">
        <v>118</v>
      </c>
      <c r="J1988" s="111">
        <v>2026</v>
      </c>
      <c r="K1988" s="111">
        <v>7</v>
      </c>
      <c r="L1988" s="111" t="s">
        <v>94</v>
      </c>
      <c r="M1988">
        <v>133.78</v>
      </c>
      <c r="N1988">
        <v>1</v>
      </c>
      <c r="O1988">
        <v>133.78</v>
      </c>
      <c r="P1988" t="s">
        <v>2205</v>
      </c>
      <c r="Q1988" s="111">
        <f>+VLOOKUP(I1988,'Selectable Table'!AB:AC,2,0)</f>
        <v>0</v>
      </c>
    </row>
    <row r="1989" spans="1:17" x14ac:dyDescent="0.25">
      <c r="A1989" s="111" t="str">
        <f>+VLOOKUP(C1989,'Selectable Table'!D:EB,2,0)</f>
        <v>ASTRAZENECA</v>
      </c>
      <c r="B1989" t="s">
        <v>2227</v>
      </c>
      <c r="C1989" t="s">
        <v>296</v>
      </c>
      <c r="D1989" t="s">
        <v>2207</v>
      </c>
      <c r="E1989" t="s">
        <v>104</v>
      </c>
      <c r="F1989" s="111">
        <f>+VLOOKUP(C1989,'Selectable Table'!O:P,2,0)</f>
        <v>40700</v>
      </c>
      <c r="G1989" s="111" t="str">
        <f>+VLOOKUP(F1989,'Selectable Table'!P:Q,2,0)</f>
        <v>Revenues - Third Parties</v>
      </c>
      <c r="I1989" t="s">
        <v>120</v>
      </c>
      <c r="J1989" s="111">
        <v>2026</v>
      </c>
      <c r="K1989" s="111">
        <v>7</v>
      </c>
      <c r="L1989" s="111" t="s">
        <v>94</v>
      </c>
      <c r="M1989">
        <v>351.18</v>
      </c>
      <c r="N1989">
        <v>1</v>
      </c>
      <c r="O1989">
        <v>351.18</v>
      </c>
      <c r="P1989" t="s">
        <v>2205</v>
      </c>
      <c r="Q1989" s="111">
        <f>+VLOOKUP(I1989,'Selectable Table'!AB:AC,2,0)</f>
        <v>0</v>
      </c>
    </row>
    <row r="1990" spans="1:17" x14ac:dyDescent="0.25">
      <c r="A1990" s="111" t="str">
        <f>+VLOOKUP(C1990,'Selectable Table'!D:EB,2,0)</f>
        <v>ASTRAZENECA</v>
      </c>
      <c r="B1990" t="s">
        <v>2227</v>
      </c>
      <c r="C1990" t="s">
        <v>296</v>
      </c>
      <c r="D1990" t="s">
        <v>2207</v>
      </c>
      <c r="E1990" t="s">
        <v>105</v>
      </c>
      <c r="F1990" s="111">
        <f>+VLOOKUP(C1990,'Selectable Table'!O:P,2,0)</f>
        <v>40700</v>
      </c>
      <c r="G1990" s="111" t="str">
        <f>+VLOOKUP(F1990,'Selectable Table'!P:Q,2,0)</f>
        <v>Revenues - Third Parties</v>
      </c>
      <c r="I1990" t="s">
        <v>144</v>
      </c>
      <c r="J1990" s="111">
        <v>2026</v>
      </c>
      <c r="K1990" s="111">
        <v>7</v>
      </c>
      <c r="L1990" s="111" t="s">
        <v>94</v>
      </c>
      <c r="M1990">
        <v>1548.95</v>
      </c>
      <c r="N1990">
        <v>1</v>
      </c>
      <c r="O1990">
        <v>1548.95</v>
      </c>
      <c r="P1990" t="s">
        <v>2205</v>
      </c>
      <c r="Q1990" s="111">
        <f>+VLOOKUP(I1990,'Selectable Table'!AB:AC,2,0)</f>
        <v>0</v>
      </c>
    </row>
    <row r="1991" spans="1:17" x14ac:dyDescent="0.25">
      <c r="A1991" s="111" t="str">
        <f>+VLOOKUP(C1991,'Selectable Table'!D:EB,2,0)</f>
        <v>ASTRAZENECA</v>
      </c>
      <c r="B1991" t="s">
        <v>2228</v>
      </c>
      <c r="C1991" t="s">
        <v>296</v>
      </c>
      <c r="D1991" t="s">
        <v>2207</v>
      </c>
      <c r="E1991" t="s">
        <v>93</v>
      </c>
      <c r="F1991" s="111">
        <f>+VLOOKUP(C1991,'Selectable Table'!O:P,2,0)</f>
        <v>40700</v>
      </c>
      <c r="G1991" s="111" t="str">
        <f>+VLOOKUP(F1991,'Selectable Table'!P:Q,2,0)</f>
        <v>Revenues - Third Parties</v>
      </c>
      <c r="I1991" t="s">
        <v>839</v>
      </c>
      <c r="J1991" s="111">
        <v>2026</v>
      </c>
      <c r="K1991" s="111">
        <v>7</v>
      </c>
      <c r="L1991" s="111" t="s">
        <v>94</v>
      </c>
      <c r="M1991">
        <v>225.756</v>
      </c>
      <c r="N1991">
        <v>1</v>
      </c>
      <c r="O1991">
        <v>225.756</v>
      </c>
      <c r="P1991" t="s">
        <v>2205</v>
      </c>
      <c r="Q1991" s="111">
        <f>+VLOOKUP(I1991,'Selectable Table'!AB:AC,2,0)</f>
        <v>0</v>
      </c>
    </row>
    <row r="1992" spans="1:17" x14ac:dyDescent="0.25">
      <c r="A1992" s="111" t="str">
        <f>+VLOOKUP(C1992,'Selectable Table'!D:EB,2,0)</f>
        <v>ASTRAZENECA</v>
      </c>
      <c r="B1992" t="s">
        <v>2228</v>
      </c>
      <c r="C1992" t="s">
        <v>296</v>
      </c>
      <c r="D1992" t="s">
        <v>2207</v>
      </c>
      <c r="E1992" t="s">
        <v>93</v>
      </c>
      <c r="F1992" s="111">
        <f>+VLOOKUP(C1992,'Selectable Table'!O:P,2,0)</f>
        <v>40700</v>
      </c>
      <c r="G1992" s="111" t="str">
        <f>+VLOOKUP(F1992,'Selectable Table'!P:Q,2,0)</f>
        <v>Revenues - Third Parties</v>
      </c>
      <c r="I1992" t="s">
        <v>658</v>
      </c>
      <c r="J1992" s="111">
        <v>2026</v>
      </c>
      <c r="K1992" s="111">
        <v>7</v>
      </c>
      <c r="L1992" s="111" t="s">
        <v>94</v>
      </c>
      <c r="M1992">
        <v>196</v>
      </c>
      <c r="N1992">
        <v>1</v>
      </c>
      <c r="O1992">
        <v>196</v>
      </c>
      <c r="P1992" t="s">
        <v>2205</v>
      </c>
      <c r="Q1992" s="111">
        <f>+VLOOKUP(I1992,'Selectable Table'!AB:AC,2,0)</f>
        <v>0</v>
      </c>
    </row>
    <row r="1993" spans="1:17" x14ac:dyDescent="0.25">
      <c r="A1993" s="111" t="str">
        <f>+VLOOKUP(C1993,'Selectable Table'!D:EB,2,0)</f>
        <v>ASTRAZENECA</v>
      </c>
      <c r="B1993" t="s">
        <v>2228</v>
      </c>
      <c r="C1993" t="s">
        <v>296</v>
      </c>
      <c r="D1993" t="s">
        <v>2207</v>
      </c>
      <c r="E1993" t="s">
        <v>93</v>
      </c>
      <c r="F1993" s="111">
        <f>+VLOOKUP(C1993,'Selectable Table'!O:P,2,0)</f>
        <v>40700</v>
      </c>
      <c r="G1993" s="111" t="str">
        <f>+VLOOKUP(F1993,'Selectable Table'!P:Q,2,0)</f>
        <v>Revenues - Third Parties</v>
      </c>
      <c r="I1993" t="s">
        <v>167</v>
      </c>
      <c r="J1993" s="111">
        <v>2026</v>
      </c>
      <c r="K1993" s="111">
        <v>7</v>
      </c>
      <c r="L1993" s="111" t="s">
        <v>94</v>
      </c>
      <c r="M1993">
        <v>106.61</v>
      </c>
      <c r="N1993">
        <v>1</v>
      </c>
      <c r="O1993">
        <v>106.61</v>
      </c>
      <c r="P1993" t="s">
        <v>2205</v>
      </c>
      <c r="Q1993" s="111">
        <f>+VLOOKUP(I1993,'Selectable Table'!AB:AC,2,0)</f>
        <v>0</v>
      </c>
    </row>
    <row r="1994" spans="1:17" x14ac:dyDescent="0.25">
      <c r="A1994" s="111" t="str">
        <f>+VLOOKUP(C1994,'Selectable Table'!D:EB,2,0)</f>
        <v>ASTRAZENECA</v>
      </c>
      <c r="B1994" t="s">
        <v>2228</v>
      </c>
      <c r="C1994" t="s">
        <v>296</v>
      </c>
      <c r="D1994" t="s">
        <v>2207</v>
      </c>
      <c r="E1994" t="s">
        <v>93</v>
      </c>
      <c r="F1994" s="111">
        <f>+VLOOKUP(C1994,'Selectable Table'!O:P,2,0)</f>
        <v>40700</v>
      </c>
      <c r="G1994" s="111" t="str">
        <f>+VLOOKUP(F1994,'Selectable Table'!P:Q,2,0)</f>
        <v>Revenues - Third Parties</v>
      </c>
      <c r="I1994" t="s">
        <v>253</v>
      </c>
      <c r="J1994" s="111">
        <v>2026</v>
      </c>
      <c r="K1994" s="111">
        <v>7</v>
      </c>
      <c r="L1994" s="111" t="s">
        <v>94</v>
      </c>
      <c r="M1994">
        <v>376.26</v>
      </c>
      <c r="N1994">
        <v>1</v>
      </c>
      <c r="O1994">
        <v>376.26</v>
      </c>
      <c r="P1994" t="s">
        <v>2205</v>
      </c>
      <c r="Q1994" s="111">
        <f>+VLOOKUP(I1994,'Selectable Table'!AB:AC,2,0)</f>
        <v>0</v>
      </c>
    </row>
    <row r="1995" spans="1:17" x14ac:dyDescent="0.25">
      <c r="A1995" s="111" t="str">
        <f>+VLOOKUP(C1995,'Selectable Table'!D:EB,2,0)</f>
        <v>ASTRAZENECA</v>
      </c>
      <c r="B1995" t="s">
        <v>2228</v>
      </c>
      <c r="C1995" t="s">
        <v>296</v>
      </c>
      <c r="D1995" t="s">
        <v>2207</v>
      </c>
      <c r="E1995" t="s">
        <v>101</v>
      </c>
      <c r="F1995" s="111">
        <f>+VLOOKUP(C1995,'Selectable Table'!O:P,2,0)</f>
        <v>40700</v>
      </c>
      <c r="G1995" s="111" t="str">
        <f>+VLOOKUP(F1995,'Selectable Table'!P:Q,2,0)</f>
        <v>Revenues - Third Parties</v>
      </c>
      <c r="I1995" t="s">
        <v>269</v>
      </c>
      <c r="J1995" s="111">
        <v>2026</v>
      </c>
      <c r="K1995" s="111">
        <v>7</v>
      </c>
      <c r="L1995" s="111" t="s">
        <v>94</v>
      </c>
      <c r="M1995">
        <v>1875.12</v>
      </c>
      <c r="N1995">
        <v>1</v>
      </c>
      <c r="O1995">
        <v>1875.12</v>
      </c>
      <c r="P1995" t="s">
        <v>2205</v>
      </c>
      <c r="Q1995" s="111">
        <f>+VLOOKUP(I1995,'Selectable Table'!AB:AC,2,0)</f>
        <v>1</v>
      </c>
    </row>
    <row r="1996" spans="1:17" x14ac:dyDescent="0.25">
      <c r="A1996" s="111" t="str">
        <f>+VLOOKUP(C1996,'Selectable Table'!D:EB,2,0)</f>
        <v>ASTRAZENECA</v>
      </c>
      <c r="B1996" t="s">
        <v>2228</v>
      </c>
      <c r="C1996" t="s">
        <v>296</v>
      </c>
      <c r="D1996" t="s">
        <v>2207</v>
      </c>
      <c r="E1996" t="s">
        <v>105</v>
      </c>
      <c r="F1996" s="111">
        <f>+VLOOKUP(C1996,'Selectable Table'!O:P,2,0)</f>
        <v>40700</v>
      </c>
      <c r="G1996" s="111" t="str">
        <f>+VLOOKUP(F1996,'Selectable Table'!P:Q,2,0)</f>
        <v>Revenues - Third Parties</v>
      </c>
      <c r="I1996" t="s">
        <v>144</v>
      </c>
      <c r="J1996" s="111">
        <v>2026</v>
      </c>
      <c r="K1996" s="111">
        <v>7</v>
      </c>
      <c r="L1996" s="111" t="s">
        <v>94</v>
      </c>
      <c r="M1996">
        <v>1072.3499999999999</v>
      </c>
      <c r="N1996">
        <v>1</v>
      </c>
      <c r="O1996">
        <v>1072.3499999999999</v>
      </c>
      <c r="P1996" t="s">
        <v>2205</v>
      </c>
      <c r="Q1996" s="111">
        <f>+VLOOKUP(I1996,'Selectable Table'!AB:AC,2,0)</f>
        <v>0</v>
      </c>
    </row>
    <row r="1997" spans="1:17" x14ac:dyDescent="0.25">
      <c r="A1997" s="111" t="str">
        <f>+VLOOKUP(C1997,'Selectable Table'!D:EB,2,0)</f>
        <v>ASTRAZENECA</v>
      </c>
      <c r="B1997" t="s">
        <v>2228</v>
      </c>
      <c r="C1997" t="s">
        <v>296</v>
      </c>
      <c r="D1997" t="s">
        <v>2207</v>
      </c>
      <c r="E1997" t="s">
        <v>105</v>
      </c>
      <c r="F1997" s="111">
        <f>+VLOOKUP(C1997,'Selectable Table'!O:P,2,0)</f>
        <v>40700</v>
      </c>
      <c r="G1997" s="111" t="str">
        <f>+VLOOKUP(F1997,'Selectable Table'!P:Q,2,0)</f>
        <v>Revenues - Third Parties</v>
      </c>
      <c r="I1997" t="s">
        <v>158</v>
      </c>
      <c r="J1997" s="111">
        <v>2026</v>
      </c>
      <c r="K1997" s="111">
        <v>7</v>
      </c>
      <c r="L1997" s="111" t="s">
        <v>94</v>
      </c>
      <c r="M1997">
        <v>357.45</v>
      </c>
      <c r="N1997">
        <v>1</v>
      </c>
      <c r="O1997">
        <v>357.45</v>
      </c>
      <c r="P1997" t="s">
        <v>2205</v>
      </c>
      <c r="Q1997" s="111">
        <f>+VLOOKUP(I1997,'Selectable Table'!AB:AC,2,0)</f>
        <v>0</v>
      </c>
    </row>
    <row r="1998" spans="1:17" x14ac:dyDescent="0.25">
      <c r="A1998" s="111" t="str">
        <f>+VLOOKUP(C1998,'Selectable Table'!D:EB,2,0)</f>
        <v>ASTRAZENECA</v>
      </c>
      <c r="B1998" t="s">
        <v>2229</v>
      </c>
      <c r="C1998" t="s">
        <v>296</v>
      </c>
      <c r="D1998" t="s">
        <v>2207</v>
      </c>
      <c r="E1998" t="s">
        <v>102</v>
      </c>
      <c r="F1998" s="111">
        <f>+VLOOKUP(C1998,'Selectable Table'!O:P,2,0)</f>
        <v>40700</v>
      </c>
      <c r="G1998" s="111" t="str">
        <f>+VLOOKUP(F1998,'Selectable Table'!P:Q,2,0)</f>
        <v>Revenues - Third Parties</v>
      </c>
      <c r="I1998" t="s">
        <v>186</v>
      </c>
      <c r="J1998" s="111">
        <v>2026</v>
      </c>
      <c r="K1998" s="111">
        <v>7</v>
      </c>
      <c r="L1998" s="111" t="s">
        <v>94</v>
      </c>
      <c r="M1998">
        <v>125.27</v>
      </c>
      <c r="N1998">
        <v>1</v>
      </c>
      <c r="O1998">
        <v>125.27</v>
      </c>
      <c r="P1998" t="s">
        <v>2205</v>
      </c>
      <c r="Q1998" s="111">
        <f>+VLOOKUP(I1998,'Selectable Table'!AB:AC,2,0)</f>
        <v>1</v>
      </c>
    </row>
    <row r="1999" spans="1:17" x14ac:dyDescent="0.25">
      <c r="A1999" s="111" t="str">
        <f>+VLOOKUP(C1999,'Selectable Table'!D:EB,2,0)</f>
        <v>ASTRAZENECA</v>
      </c>
      <c r="B1999" t="s">
        <v>2229</v>
      </c>
      <c r="C1999" t="s">
        <v>296</v>
      </c>
      <c r="D1999" t="s">
        <v>2207</v>
      </c>
      <c r="E1999" t="s">
        <v>93</v>
      </c>
      <c r="F1999" s="111">
        <f>+VLOOKUP(C1999,'Selectable Table'!O:P,2,0)</f>
        <v>40700</v>
      </c>
      <c r="G1999" s="111" t="str">
        <f>+VLOOKUP(F1999,'Selectable Table'!P:Q,2,0)</f>
        <v>Revenues - Third Parties</v>
      </c>
      <c r="I1999" t="s">
        <v>658</v>
      </c>
      <c r="J1999" s="111">
        <v>2026</v>
      </c>
      <c r="K1999" s="111">
        <v>7</v>
      </c>
      <c r="L1999" s="111" t="s">
        <v>94</v>
      </c>
      <c r="M1999">
        <v>588</v>
      </c>
      <c r="N1999">
        <v>1</v>
      </c>
      <c r="O1999">
        <v>588</v>
      </c>
      <c r="P1999" t="s">
        <v>2205</v>
      </c>
      <c r="Q1999" s="111">
        <f>+VLOOKUP(I1999,'Selectable Table'!AB:AC,2,0)</f>
        <v>0</v>
      </c>
    </row>
    <row r="2000" spans="1:17" x14ac:dyDescent="0.25">
      <c r="A2000" s="111" t="str">
        <f>+VLOOKUP(C2000,'Selectable Table'!D:EB,2,0)</f>
        <v>ASTRAZENECA</v>
      </c>
      <c r="B2000" t="s">
        <v>2229</v>
      </c>
      <c r="C2000" t="s">
        <v>296</v>
      </c>
      <c r="D2000" t="s">
        <v>2207</v>
      </c>
      <c r="E2000" t="s">
        <v>93</v>
      </c>
      <c r="F2000" s="111">
        <f>+VLOOKUP(C2000,'Selectable Table'!O:P,2,0)</f>
        <v>40700</v>
      </c>
      <c r="G2000" s="111" t="str">
        <f>+VLOOKUP(F2000,'Selectable Table'!P:Q,2,0)</f>
        <v>Revenues - Third Parties</v>
      </c>
      <c r="I2000" t="s">
        <v>167</v>
      </c>
      <c r="J2000" s="111">
        <v>2026</v>
      </c>
      <c r="K2000" s="111">
        <v>7</v>
      </c>
      <c r="L2000" s="111" t="s">
        <v>94</v>
      </c>
      <c r="M2000">
        <v>106.61</v>
      </c>
      <c r="N2000">
        <v>1</v>
      </c>
      <c r="O2000">
        <v>106.61</v>
      </c>
      <c r="P2000" t="s">
        <v>2205</v>
      </c>
      <c r="Q2000" s="111">
        <f>+VLOOKUP(I2000,'Selectable Table'!AB:AC,2,0)</f>
        <v>0</v>
      </c>
    </row>
    <row r="2001" spans="1:17" x14ac:dyDescent="0.25">
      <c r="A2001" s="111" t="str">
        <f>+VLOOKUP(C2001,'Selectable Table'!D:EB,2,0)</f>
        <v>ASTRAZENECA</v>
      </c>
      <c r="B2001" t="s">
        <v>2229</v>
      </c>
      <c r="C2001" t="s">
        <v>296</v>
      </c>
      <c r="D2001" t="s">
        <v>2207</v>
      </c>
      <c r="E2001" t="s">
        <v>93</v>
      </c>
      <c r="F2001" s="111">
        <f>+VLOOKUP(C2001,'Selectable Table'!O:P,2,0)</f>
        <v>40700</v>
      </c>
      <c r="G2001" s="111" t="str">
        <f>+VLOOKUP(F2001,'Selectable Table'!P:Q,2,0)</f>
        <v>Revenues - Third Parties</v>
      </c>
      <c r="I2001" t="s">
        <v>253</v>
      </c>
      <c r="J2001" s="111">
        <v>2026</v>
      </c>
      <c r="K2001" s="111">
        <v>7</v>
      </c>
      <c r="L2001" s="111" t="s">
        <v>94</v>
      </c>
      <c r="M2001">
        <v>376.26</v>
      </c>
      <c r="N2001">
        <v>1</v>
      </c>
      <c r="O2001">
        <v>376.26</v>
      </c>
      <c r="P2001" t="s">
        <v>2205</v>
      </c>
      <c r="Q2001" s="111">
        <f>+VLOOKUP(I2001,'Selectable Table'!AB:AC,2,0)</f>
        <v>0</v>
      </c>
    </row>
    <row r="2002" spans="1:17" x14ac:dyDescent="0.25">
      <c r="A2002" s="111" t="str">
        <f>+VLOOKUP(C2002,'Selectable Table'!D:EB,2,0)</f>
        <v>ASTRAZENECA</v>
      </c>
      <c r="B2002" t="s">
        <v>2229</v>
      </c>
      <c r="C2002" t="s">
        <v>296</v>
      </c>
      <c r="D2002" t="s">
        <v>2207</v>
      </c>
      <c r="E2002" t="s">
        <v>101</v>
      </c>
      <c r="F2002" s="111">
        <f>+VLOOKUP(C2002,'Selectable Table'!O:P,2,0)</f>
        <v>40700</v>
      </c>
      <c r="G2002" s="111" t="str">
        <f>+VLOOKUP(F2002,'Selectable Table'!P:Q,2,0)</f>
        <v>Revenues - Third Parties</v>
      </c>
      <c r="I2002" t="s">
        <v>269</v>
      </c>
      <c r="J2002" s="111">
        <v>2026</v>
      </c>
      <c r="K2002" s="111">
        <v>7</v>
      </c>
      <c r="L2002" s="111" t="s">
        <v>94</v>
      </c>
      <c r="M2002">
        <v>481.97</v>
      </c>
      <c r="N2002">
        <v>1</v>
      </c>
      <c r="O2002">
        <v>481.97</v>
      </c>
      <c r="P2002" t="s">
        <v>2205</v>
      </c>
      <c r="Q2002" s="111">
        <f>+VLOOKUP(I2002,'Selectable Table'!AB:AC,2,0)</f>
        <v>1</v>
      </c>
    </row>
    <row r="2003" spans="1:17" x14ac:dyDescent="0.25">
      <c r="A2003" s="111" t="str">
        <f>+VLOOKUP(C2003,'Selectable Table'!D:EB,2,0)</f>
        <v>ASTRAZENECA</v>
      </c>
      <c r="B2003" t="s">
        <v>2229</v>
      </c>
      <c r="C2003" t="s">
        <v>296</v>
      </c>
      <c r="D2003" t="s">
        <v>2207</v>
      </c>
      <c r="E2003" t="s">
        <v>93</v>
      </c>
      <c r="F2003" s="111">
        <f>+VLOOKUP(C2003,'Selectable Table'!O:P,2,0)</f>
        <v>40700</v>
      </c>
      <c r="G2003" s="111" t="str">
        <f>+VLOOKUP(F2003,'Selectable Table'!P:Q,2,0)</f>
        <v>Revenues - Third Parties</v>
      </c>
      <c r="I2003" t="s">
        <v>240</v>
      </c>
      <c r="J2003" s="111">
        <v>2026</v>
      </c>
      <c r="K2003" s="111">
        <v>7</v>
      </c>
      <c r="L2003" s="111" t="s">
        <v>94</v>
      </c>
      <c r="M2003">
        <v>225.76</v>
      </c>
      <c r="N2003">
        <v>1</v>
      </c>
      <c r="O2003">
        <v>225.76</v>
      </c>
      <c r="P2003" t="s">
        <v>2205</v>
      </c>
      <c r="Q2003" s="111">
        <f>+VLOOKUP(I2003,'Selectable Table'!AB:AC,2,0)</f>
        <v>0</v>
      </c>
    </row>
    <row r="2004" spans="1:17" x14ac:dyDescent="0.25">
      <c r="A2004" s="111" t="str">
        <f>+VLOOKUP(C2004,'Selectable Table'!D:EB,2,0)</f>
        <v>ASTRAZENECA</v>
      </c>
      <c r="B2004" t="s">
        <v>2229</v>
      </c>
      <c r="C2004" t="s">
        <v>296</v>
      </c>
      <c r="D2004" t="s">
        <v>2207</v>
      </c>
      <c r="E2004" t="s">
        <v>104</v>
      </c>
      <c r="F2004" s="111">
        <f>+VLOOKUP(C2004,'Selectable Table'!O:P,2,0)</f>
        <v>40700</v>
      </c>
      <c r="G2004" s="111" t="str">
        <f>+VLOOKUP(F2004,'Selectable Table'!P:Q,2,0)</f>
        <v>Revenues - Third Parties</v>
      </c>
      <c r="I2004" t="s">
        <v>118</v>
      </c>
      <c r="J2004" s="111">
        <v>2026</v>
      </c>
      <c r="K2004" s="111">
        <v>7</v>
      </c>
      <c r="L2004" s="111" t="s">
        <v>94</v>
      </c>
      <c r="M2004">
        <v>267.56</v>
      </c>
      <c r="N2004">
        <v>1</v>
      </c>
      <c r="O2004">
        <v>267.56</v>
      </c>
      <c r="P2004" t="s">
        <v>2205</v>
      </c>
      <c r="Q2004" s="111">
        <f>+VLOOKUP(I2004,'Selectable Table'!AB:AC,2,0)</f>
        <v>0</v>
      </c>
    </row>
    <row r="2005" spans="1:17" x14ac:dyDescent="0.25">
      <c r="A2005" s="111" t="str">
        <f>+VLOOKUP(C2005,'Selectable Table'!D:EB,2,0)</f>
        <v>ASTRAZENECA</v>
      </c>
      <c r="B2005" t="s">
        <v>2229</v>
      </c>
      <c r="C2005" t="s">
        <v>296</v>
      </c>
      <c r="D2005" t="s">
        <v>2207</v>
      </c>
      <c r="E2005" t="s">
        <v>104</v>
      </c>
      <c r="F2005" s="111">
        <f>+VLOOKUP(C2005,'Selectable Table'!O:P,2,0)</f>
        <v>40700</v>
      </c>
      <c r="G2005" s="111" t="str">
        <f>+VLOOKUP(F2005,'Selectable Table'!P:Q,2,0)</f>
        <v>Revenues - Third Parties</v>
      </c>
      <c r="I2005" t="s">
        <v>120</v>
      </c>
      <c r="J2005" s="111">
        <v>2026</v>
      </c>
      <c r="K2005" s="111">
        <v>7</v>
      </c>
      <c r="L2005" s="111" t="s">
        <v>94</v>
      </c>
      <c r="M2005">
        <v>351.18</v>
      </c>
      <c r="N2005">
        <v>1</v>
      </c>
      <c r="O2005">
        <v>351.18</v>
      </c>
      <c r="P2005" t="s">
        <v>2205</v>
      </c>
      <c r="Q2005" s="111">
        <f>+VLOOKUP(I2005,'Selectable Table'!AB:AC,2,0)</f>
        <v>0</v>
      </c>
    </row>
    <row r="2006" spans="1:17" x14ac:dyDescent="0.25">
      <c r="A2006" s="111" t="str">
        <f>+VLOOKUP(C2006,'Selectable Table'!D:EB,2,0)</f>
        <v>ASTRAZENECA</v>
      </c>
      <c r="B2006" t="s">
        <v>2229</v>
      </c>
      <c r="C2006" t="s">
        <v>296</v>
      </c>
      <c r="D2006" t="s">
        <v>2207</v>
      </c>
      <c r="E2006" t="s">
        <v>105</v>
      </c>
      <c r="F2006" s="111">
        <f>+VLOOKUP(C2006,'Selectable Table'!O:P,2,0)</f>
        <v>40700</v>
      </c>
      <c r="G2006" s="111" t="str">
        <f>+VLOOKUP(F2006,'Selectable Table'!P:Q,2,0)</f>
        <v>Revenues - Third Parties</v>
      </c>
      <c r="I2006" t="s">
        <v>144</v>
      </c>
      <c r="J2006" s="111">
        <v>2026</v>
      </c>
      <c r="K2006" s="111">
        <v>7</v>
      </c>
      <c r="L2006" s="111" t="s">
        <v>94</v>
      </c>
      <c r="M2006">
        <v>357.45</v>
      </c>
      <c r="N2006">
        <v>1</v>
      </c>
      <c r="O2006">
        <v>357.45</v>
      </c>
      <c r="P2006" t="s">
        <v>2205</v>
      </c>
      <c r="Q2006" s="111">
        <f>+VLOOKUP(I2006,'Selectable Table'!AB:AC,2,0)</f>
        <v>0</v>
      </c>
    </row>
    <row r="2007" spans="1:17" x14ac:dyDescent="0.25">
      <c r="A2007" s="111" t="str">
        <f>+VLOOKUP(C2007,'Selectable Table'!D:EB,2,0)</f>
        <v>ASTRAZENECA</v>
      </c>
      <c r="B2007" t="s">
        <v>2230</v>
      </c>
      <c r="C2007" t="s">
        <v>296</v>
      </c>
      <c r="D2007" t="s">
        <v>2207</v>
      </c>
      <c r="E2007" t="s">
        <v>102</v>
      </c>
      <c r="F2007" s="111">
        <f>+VLOOKUP(C2007,'Selectable Table'!O:P,2,0)</f>
        <v>40700</v>
      </c>
      <c r="G2007" s="111" t="str">
        <f>+VLOOKUP(F2007,'Selectable Table'!P:Q,2,0)</f>
        <v>Revenues - Third Parties</v>
      </c>
      <c r="I2007" t="s">
        <v>186</v>
      </c>
      <c r="J2007" s="111">
        <v>2026</v>
      </c>
      <c r="K2007" s="111">
        <v>7</v>
      </c>
      <c r="L2007" s="111" t="s">
        <v>94</v>
      </c>
      <c r="M2007">
        <v>501.08</v>
      </c>
      <c r="N2007">
        <v>1</v>
      </c>
      <c r="O2007">
        <v>501.08</v>
      </c>
      <c r="P2007" t="s">
        <v>2205</v>
      </c>
      <c r="Q2007" s="111">
        <f>+VLOOKUP(I2007,'Selectable Table'!AB:AC,2,0)</f>
        <v>1</v>
      </c>
    </row>
    <row r="2008" spans="1:17" x14ac:dyDescent="0.25">
      <c r="A2008" s="111" t="str">
        <f>+VLOOKUP(C2008,'Selectable Table'!D:EB,2,0)</f>
        <v>ASTRAZENECA</v>
      </c>
      <c r="B2008" t="s">
        <v>2230</v>
      </c>
      <c r="C2008" t="s">
        <v>296</v>
      </c>
      <c r="D2008" t="s">
        <v>2207</v>
      </c>
      <c r="E2008" t="s">
        <v>93</v>
      </c>
      <c r="F2008" s="111">
        <f>+VLOOKUP(C2008,'Selectable Table'!O:P,2,0)</f>
        <v>40700</v>
      </c>
      <c r="G2008" s="111" t="str">
        <f>+VLOOKUP(F2008,'Selectable Table'!P:Q,2,0)</f>
        <v>Revenues - Third Parties</v>
      </c>
      <c r="I2008" t="s">
        <v>253</v>
      </c>
      <c r="J2008" s="111">
        <v>2026</v>
      </c>
      <c r="K2008" s="111">
        <v>7</v>
      </c>
      <c r="L2008" s="111" t="s">
        <v>94</v>
      </c>
      <c r="M2008">
        <v>376.26</v>
      </c>
      <c r="N2008">
        <v>1</v>
      </c>
      <c r="O2008">
        <v>376.26</v>
      </c>
      <c r="P2008" t="s">
        <v>2205</v>
      </c>
      <c r="Q2008" s="111">
        <f>+VLOOKUP(I2008,'Selectable Table'!AB:AC,2,0)</f>
        <v>0</v>
      </c>
    </row>
    <row r="2009" spans="1:17" x14ac:dyDescent="0.25">
      <c r="A2009" s="111" t="str">
        <f>+VLOOKUP(C2009,'Selectable Table'!D:EB,2,0)</f>
        <v>ASTRAZENECA</v>
      </c>
      <c r="B2009" t="s">
        <v>2230</v>
      </c>
      <c r="C2009" t="s">
        <v>296</v>
      </c>
      <c r="D2009" t="s">
        <v>2207</v>
      </c>
      <c r="E2009" t="s">
        <v>105</v>
      </c>
      <c r="F2009" s="111">
        <f>+VLOOKUP(C2009,'Selectable Table'!O:P,2,0)</f>
        <v>40700</v>
      </c>
      <c r="G2009" s="111" t="str">
        <f>+VLOOKUP(F2009,'Selectable Table'!P:Q,2,0)</f>
        <v>Revenues - Third Parties</v>
      </c>
      <c r="I2009" t="s">
        <v>144</v>
      </c>
      <c r="J2009" s="111">
        <v>2026</v>
      </c>
      <c r="K2009" s="111">
        <v>7</v>
      </c>
      <c r="L2009" s="111" t="s">
        <v>94</v>
      </c>
      <c r="M2009">
        <v>119.15</v>
      </c>
      <c r="N2009">
        <v>1</v>
      </c>
      <c r="O2009">
        <v>119.15</v>
      </c>
      <c r="P2009" t="s">
        <v>2205</v>
      </c>
      <c r="Q2009" s="111">
        <f>+VLOOKUP(I2009,'Selectable Table'!AB:AC,2,0)</f>
        <v>0</v>
      </c>
    </row>
    <row r="2010" spans="1:17" x14ac:dyDescent="0.25">
      <c r="A2010" s="111" t="str">
        <f>+VLOOKUP(C2010,'Selectable Table'!D:EB,2,0)</f>
        <v>ASTRAZENECA</v>
      </c>
      <c r="B2010" t="s">
        <v>2231</v>
      </c>
      <c r="C2010" t="s">
        <v>296</v>
      </c>
      <c r="D2010" t="s">
        <v>2207</v>
      </c>
      <c r="E2010" t="s">
        <v>102</v>
      </c>
      <c r="F2010" s="111">
        <f>+VLOOKUP(C2010,'Selectable Table'!O:P,2,0)</f>
        <v>40700</v>
      </c>
      <c r="G2010" s="111" t="str">
        <f>+VLOOKUP(F2010,'Selectable Table'!P:Q,2,0)</f>
        <v>Revenues - Third Parties</v>
      </c>
      <c r="I2010" t="s">
        <v>125</v>
      </c>
      <c r="J2010" s="111">
        <v>2026</v>
      </c>
      <c r="K2010" s="111">
        <v>7</v>
      </c>
      <c r="L2010" s="111" t="s">
        <v>94</v>
      </c>
      <c r="M2010">
        <v>72.59</v>
      </c>
      <c r="N2010">
        <v>1</v>
      </c>
      <c r="O2010">
        <v>72.59</v>
      </c>
      <c r="P2010" t="s">
        <v>2205</v>
      </c>
      <c r="Q2010" s="111">
        <f>+VLOOKUP(I2010,'Selectable Table'!AB:AC,2,0)</f>
        <v>1</v>
      </c>
    </row>
    <row r="2011" spans="1:17" x14ac:dyDescent="0.25">
      <c r="A2011" s="111" t="str">
        <f>+VLOOKUP(C2011,'Selectable Table'!D:EB,2,0)</f>
        <v>ASTRAZENECA</v>
      </c>
      <c r="B2011" t="s">
        <v>2231</v>
      </c>
      <c r="C2011" t="s">
        <v>296</v>
      </c>
      <c r="D2011" t="s">
        <v>2207</v>
      </c>
      <c r="E2011" t="s">
        <v>93</v>
      </c>
      <c r="F2011" s="111">
        <f>+VLOOKUP(C2011,'Selectable Table'!O:P,2,0)</f>
        <v>40700</v>
      </c>
      <c r="G2011" s="111" t="str">
        <f>+VLOOKUP(F2011,'Selectable Table'!P:Q,2,0)</f>
        <v>Revenues - Third Parties</v>
      </c>
      <c r="I2011" t="s">
        <v>658</v>
      </c>
      <c r="J2011" s="111">
        <v>2026</v>
      </c>
      <c r="K2011" s="111">
        <v>7</v>
      </c>
      <c r="L2011" s="111" t="s">
        <v>94</v>
      </c>
      <c r="M2011">
        <v>98</v>
      </c>
      <c r="N2011">
        <v>1</v>
      </c>
      <c r="O2011">
        <v>98</v>
      </c>
      <c r="P2011" t="s">
        <v>2205</v>
      </c>
      <c r="Q2011" s="111">
        <f>+VLOOKUP(I2011,'Selectable Table'!AB:AC,2,0)</f>
        <v>0</v>
      </c>
    </row>
    <row r="2012" spans="1:17" x14ac:dyDescent="0.25">
      <c r="A2012" s="111" t="str">
        <f>+VLOOKUP(C2012,'Selectable Table'!D:EB,2,0)</f>
        <v>ASTRAZENECA</v>
      </c>
      <c r="B2012" t="s">
        <v>2231</v>
      </c>
      <c r="C2012" t="s">
        <v>296</v>
      </c>
      <c r="D2012" t="s">
        <v>2207</v>
      </c>
      <c r="E2012" t="s">
        <v>93</v>
      </c>
      <c r="F2012" s="111">
        <f>+VLOOKUP(C2012,'Selectable Table'!O:P,2,0)</f>
        <v>40700</v>
      </c>
      <c r="G2012" s="111" t="str">
        <f>+VLOOKUP(F2012,'Selectable Table'!P:Q,2,0)</f>
        <v>Revenues - Third Parties</v>
      </c>
      <c r="I2012" t="s">
        <v>253</v>
      </c>
      <c r="J2012" s="111">
        <v>2026</v>
      </c>
      <c r="K2012" s="111">
        <v>7</v>
      </c>
      <c r="L2012" s="111" t="s">
        <v>94</v>
      </c>
      <c r="M2012">
        <v>376.26</v>
      </c>
      <c r="N2012">
        <v>1</v>
      </c>
      <c r="O2012">
        <v>376.26</v>
      </c>
      <c r="P2012" t="s">
        <v>2205</v>
      </c>
      <c r="Q2012" s="111">
        <f>+VLOOKUP(I2012,'Selectable Table'!AB:AC,2,0)</f>
        <v>0</v>
      </c>
    </row>
    <row r="2013" spans="1:17" x14ac:dyDescent="0.25">
      <c r="A2013" s="111" t="str">
        <f>+VLOOKUP(C2013,'Selectable Table'!D:EB,2,0)</f>
        <v>ASTRAZENECA</v>
      </c>
      <c r="B2013" t="s">
        <v>2231</v>
      </c>
      <c r="C2013" t="s">
        <v>296</v>
      </c>
      <c r="D2013" t="s">
        <v>2207</v>
      </c>
      <c r="E2013" t="s">
        <v>101</v>
      </c>
      <c r="F2013" s="111">
        <f>+VLOOKUP(C2013,'Selectable Table'!O:P,2,0)</f>
        <v>40700</v>
      </c>
      <c r="G2013" s="111" t="str">
        <f>+VLOOKUP(F2013,'Selectable Table'!P:Q,2,0)</f>
        <v>Revenues - Third Parties</v>
      </c>
      <c r="I2013" t="s">
        <v>269</v>
      </c>
      <c r="J2013" s="111">
        <v>2026</v>
      </c>
      <c r="K2013" s="111">
        <v>7</v>
      </c>
      <c r="L2013" s="111" t="s">
        <v>94</v>
      </c>
      <c r="M2013">
        <v>120.34</v>
      </c>
      <c r="N2013">
        <v>1</v>
      </c>
      <c r="O2013">
        <v>120.34</v>
      </c>
      <c r="P2013" t="s">
        <v>2205</v>
      </c>
      <c r="Q2013" s="111">
        <f>+VLOOKUP(I2013,'Selectable Table'!AB:AC,2,0)</f>
        <v>1</v>
      </c>
    </row>
    <row r="2014" spans="1:17" x14ac:dyDescent="0.25">
      <c r="A2014" s="111" t="str">
        <f>+VLOOKUP(C2014,'Selectable Table'!D:EB,2,0)</f>
        <v>ASTRAZENECA</v>
      </c>
      <c r="B2014" t="s">
        <v>2231</v>
      </c>
      <c r="C2014" t="s">
        <v>296</v>
      </c>
      <c r="D2014" t="s">
        <v>2207</v>
      </c>
      <c r="E2014" t="s">
        <v>104</v>
      </c>
      <c r="F2014" s="111">
        <f>+VLOOKUP(C2014,'Selectable Table'!O:P,2,0)</f>
        <v>40700</v>
      </c>
      <c r="G2014" s="111" t="str">
        <f>+VLOOKUP(F2014,'Selectable Table'!P:Q,2,0)</f>
        <v>Revenues - Third Parties</v>
      </c>
      <c r="I2014" t="s">
        <v>118</v>
      </c>
      <c r="J2014" s="111">
        <v>2026</v>
      </c>
      <c r="K2014" s="111">
        <v>7</v>
      </c>
      <c r="L2014" s="111" t="s">
        <v>94</v>
      </c>
      <c r="M2014">
        <v>66.89</v>
      </c>
      <c r="N2014">
        <v>1</v>
      </c>
      <c r="O2014">
        <v>66.89</v>
      </c>
      <c r="P2014" t="s">
        <v>2205</v>
      </c>
      <c r="Q2014" s="111">
        <f>+VLOOKUP(I2014,'Selectable Table'!AB:AC,2,0)</f>
        <v>0</v>
      </c>
    </row>
    <row r="2015" spans="1:17" x14ac:dyDescent="0.25">
      <c r="A2015" s="111" t="str">
        <f>+VLOOKUP(C2015,'Selectable Table'!D:EB,2,0)</f>
        <v>ASTRAZENECA</v>
      </c>
      <c r="B2015" t="s">
        <v>2231</v>
      </c>
      <c r="C2015" t="s">
        <v>296</v>
      </c>
      <c r="D2015" t="s">
        <v>2207</v>
      </c>
      <c r="E2015" t="s">
        <v>104</v>
      </c>
      <c r="F2015" s="111">
        <f>+VLOOKUP(C2015,'Selectable Table'!O:P,2,0)</f>
        <v>40700</v>
      </c>
      <c r="G2015" s="111" t="str">
        <f>+VLOOKUP(F2015,'Selectable Table'!P:Q,2,0)</f>
        <v>Revenues - Third Parties</v>
      </c>
      <c r="I2015" t="s">
        <v>120</v>
      </c>
      <c r="J2015" s="111">
        <v>2026</v>
      </c>
      <c r="K2015" s="111">
        <v>7</v>
      </c>
      <c r="L2015" s="111" t="s">
        <v>94</v>
      </c>
      <c r="M2015">
        <v>175.59</v>
      </c>
      <c r="N2015">
        <v>1</v>
      </c>
      <c r="O2015">
        <v>175.59</v>
      </c>
      <c r="P2015" t="s">
        <v>2205</v>
      </c>
      <c r="Q2015" s="111">
        <f>+VLOOKUP(I2015,'Selectable Table'!AB:AC,2,0)</f>
        <v>0</v>
      </c>
    </row>
    <row r="2016" spans="1:17" x14ac:dyDescent="0.25">
      <c r="A2016" s="111" t="str">
        <f>+VLOOKUP(C2016,'Selectable Table'!D:EB,2,0)</f>
        <v>ASTRAZENECA</v>
      </c>
      <c r="B2016" t="s">
        <v>2231</v>
      </c>
      <c r="C2016" t="s">
        <v>296</v>
      </c>
      <c r="D2016" t="s">
        <v>2207</v>
      </c>
      <c r="E2016" t="s">
        <v>105</v>
      </c>
      <c r="F2016" s="111">
        <f>+VLOOKUP(C2016,'Selectable Table'!O:P,2,0)</f>
        <v>40700</v>
      </c>
      <c r="G2016" s="111" t="str">
        <f>+VLOOKUP(F2016,'Selectable Table'!P:Q,2,0)</f>
        <v>Revenues - Third Parties</v>
      </c>
      <c r="I2016" t="s">
        <v>144</v>
      </c>
      <c r="J2016" s="111">
        <v>2026</v>
      </c>
      <c r="K2016" s="111">
        <v>7</v>
      </c>
      <c r="L2016" s="111" t="s">
        <v>94</v>
      </c>
      <c r="M2016">
        <v>119.15</v>
      </c>
      <c r="N2016">
        <v>1</v>
      </c>
      <c r="O2016">
        <v>119.15</v>
      </c>
      <c r="P2016" t="s">
        <v>2205</v>
      </c>
      <c r="Q2016" s="111">
        <f>+VLOOKUP(I2016,'Selectable Table'!AB:AC,2,0)</f>
        <v>0</v>
      </c>
    </row>
    <row r="2017" spans="1:17" x14ac:dyDescent="0.25">
      <c r="A2017" s="111" t="str">
        <f>+VLOOKUP(C2017,'Selectable Table'!D:EB,2,0)</f>
        <v>ASTRAZENECA</v>
      </c>
      <c r="B2017" t="s">
        <v>2232</v>
      </c>
      <c r="C2017" t="s">
        <v>296</v>
      </c>
      <c r="D2017" t="s">
        <v>2207</v>
      </c>
      <c r="E2017" t="s">
        <v>102</v>
      </c>
      <c r="F2017" s="111">
        <f>+VLOOKUP(C2017,'Selectable Table'!O:P,2,0)</f>
        <v>40700</v>
      </c>
      <c r="G2017" s="111" t="str">
        <f>+VLOOKUP(F2017,'Selectable Table'!P:Q,2,0)</f>
        <v>Revenues - Third Parties</v>
      </c>
      <c r="I2017" t="s">
        <v>125</v>
      </c>
      <c r="J2017" s="111">
        <v>2026</v>
      </c>
      <c r="K2017" s="111">
        <v>7</v>
      </c>
      <c r="L2017" s="111" t="s">
        <v>94</v>
      </c>
      <c r="M2017">
        <v>72.59</v>
      </c>
      <c r="N2017">
        <v>1</v>
      </c>
      <c r="O2017">
        <v>72.59</v>
      </c>
      <c r="P2017" t="s">
        <v>2205</v>
      </c>
      <c r="Q2017" s="111">
        <f>+VLOOKUP(I2017,'Selectable Table'!AB:AC,2,0)</f>
        <v>1</v>
      </c>
    </row>
    <row r="2018" spans="1:17" x14ac:dyDescent="0.25">
      <c r="A2018" s="111" t="str">
        <f>+VLOOKUP(C2018,'Selectable Table'!D:EB,2,0)</f>
        <v>ASTRAZENECA</v>
      </c>
      <c r="B2018" t="s">
        <v>2232</v>
      </c>
      <c r="C2018" t="s">
        <v>296</v>
      </c>
      <c r="D2018" t="s">
        <v>2207</v>
      </c>
      <c r="E2018" t="s">
        <v>102</v>
      </c>
      <c r="F2018" s="111">
        <f>+VLOOKUP(C2018,'Selectable Table'!O:P,2,0)</f>
        <v>40700</v>
      </c>
      <c r="G2018" s="111" t="str">
        <f>+VLOOKUP(F2018,'Selectable Table'!P:Q,2,0)</f>
        <v>Revenues - Third Parties</v>
      </c>
      <c r="I2018" t="s">
        <v>186</v>
      </c>
      <c r="J2018" s="111">
        <v>2026</v>
      </c>
      <c r="K2018" s="111">
        <v>7</v>
      </c>
      <c r="L2018" s="111" t="s">
        <v>94</v>
      </c>
      <c r="M2018">
        <v>221.12</v>
      </c>
      <c r="N2018">
        <v>1</v>
      </c>
      <c r="O2018">
        <v>221.12</v>
      </c>
      <c r="P2018" t="s">
        <v>2205</v>
      </c>
      <c r="Q2018" s="111">
        <f>+VLOOKUP(I2018,'Selectable Table'!AB:AC,2,0)</f>
        <v>1</v>
      </c>
    </row>
    <row r="2019" spans="1:17" x14ac:dyDescent="0.25">
      <c r="A2019" s="111" t="str">
        <f>+VLOOKUP(C2019,'Selectable Table'!D:EB,2,0)</f>
        <v>ASTRAZENECA</v>
      </c>
      <c r="B2019" t="s">
        <v>2232</v>
      </c>
      <c r="C2019" t="s">
        <v>296</v>
      </c>
      <c r="D2019" t="s">
        <v>2207</v>
      </c>
      <c r="E2019" t="s">
        <v>93</v>
      </c>
      <c r="F2019" s="111">
        <f>+VLOOKUP(C2019,'Selectable Table'!O:P,2,0)</f>
        <v>40700</v>
      </c>
      <c r="G2019" s="111" t="str">
        <f>+VLOOKUP(F2019,'Selectable Table'!P:Q,2,0)</f>
        <v>Revenues - Third Parties</v>
      </c>
      <c r="I2019" t="s">
        <v>253</v>
      </c>
      <c r="J2019" s="111">
        <v>2026</v>
      </c>
      <c r="K2019" s="111">
        <v>7</v>
      </c>
      <c r="L2019" s="111" t="s">
        <v>94</v>
      </c>
      <c r="M2019">
        <v>376.26</v>
      </c>
      <c r="N2019">
        <v>1</v>
      </c>
      <c r="O2019">
        <v>376.26</v>
      </c>
      <c r="P2019" t="s">
        <v>2205</v>
      </c>
      <c r="Q2019" s="111">
        <f>+VLOOKUP(I2019,'Selectable Table'!AB:AC,2,0)</f>
        <v>0</v>
      </c>
    </row>
    <row r="2020" spans="1:17" x14ac:dyDescent="0.25">
      <c r="A2020" s="111" t="str">
        <f>+VLOOKUP(C2020,'Selectable Table'!D:EB,2,0)</f>
        <v>ASTRAZENECA</v>
      </c>
      <c r="B2020" t="s">
        <v>2232</v>
      </c>
      <c r="C2020" t="s">
        <v>296</v>
      </c>
      <c r="D2020" t="s">
        <v>2207</v>
      </c>
      <c r="E2020" t="s">
        <v>105</v>
      </c>
      <c r="F2020" s="111">
        <f>+VLOOKUP(C2020,'Selectable Table'!O:P,2,0)</f>
        <v>40700</v>
      </c>
      <c r="G2020" s="111" t="str">
        <f>+VLOOKUP(F2020,'Selectable Table'!P:Q,2,0)</f>
        <v>Revenues - Third Parties</v>
      </c>
      <c r="I2020" t="s">
        <v>144</v>
      </c>
      <c r="J2020" s="111">
        <v>2026</v>
      </c>
      <c r="K2020" s="111">
        <v>7</v>
      </c>
      <c r="L2020" s="111" t="s">
        <v>94</v>
      </c>
      <c r="M2020">
        <v>1191.5</v>
      </c>
      <c r="N2020">
        <v>1</v>
      </c>
      <c r="O2020">
        <v>1191.5</v>
      </c>
      <c r="P2020" t="s">
        <v>2205</v>
      </c>
      <c r="Q2020" s="111">
        <f>+VLOOKUP(I2020,'Selectable Table'!AB:AC,2,0)</f>
        <v>0</v>
      </c>
    </row>
    <row r="2021" spans="1:17" x14ac:dyDescent="0.25">
      <c r="A2021" s="111" t="str">
        <f>+VLOOKUP(C2021,'Selectable Table'!D:EB,2,0)</f>
        <v>ASTRAZENECA</v>
      </c>
      <c r="B2021" t="s">
        <v>2233</v>
      </c>
      <c r="C2021" t="s">
        <v>296</v>
      </c>
      <c r="D2021" t="s">
        <v>2207</v>
      </c>
      <c r="E2021" t="s">
        <v>93</v>
      </c>
      <c r="F2021" s="111">
        <f>+VLOOKUP(C2021,'Selectable Table'!O:P,2,0)</f>
        <v>40700</v>
      </c>
      <c r="G2021" s="111" t="str">
        <f>+VLOOKUP(F2021,'Selectable Table'!P:Q,2,0)</f>
        <v>Revenues - Third Parties</v>
      </c>
      <c r="I2021" t="s">
        <v>839</v>
      </c>
      <c r="J2021" s="111">
        <v>2026</v>
      </c>
      <c r="K2021" s="111">
        <v>7</v>
      </c>
      <c r="L2021" s="111" t="s">
        <v>94</v>
      </c>
      <c r="M2021">
        <v>677.26800000000003</v>
      </c>
      <c r="N2021">
        <v>1</v>
      </c>
      <c r="O2021">
        <v>677.26800000000003</v>
      </c>
      <c r="P2021" t="s">
        <v>2205</v>
      </c>
      <c r="Q2021" s="111">
        <f>+VLOOKUP(I2021,'Selectable Table'!AB:AC,2,0)</f>
        <v>0</v>
      </c>
    </row>
    <row r="2022" spans="1:17" x14ac:dyDescent="0.25">
      <c r="A2022" s="111" t="str">
        <f>+VLOOKUP(C2022,'Selectable Table'!D:EB,2,0)</f>
        <v>ASTRAZENECA</v>
      </c>
      <c r="B2022" t="s">
        <v>2233</v>
      </c>
      <c r="C2022" t="s">
        <v>296</v>
      </c>
      <c r="D2022" t="s">
        <v>2207</v>
      </c>
      <c r="E2022" t="s">
        <v>102</v>
      </c>
      <c r="F2022" s="111">
        <f>+VLOOKUP(C2022,'Selectable Table'!O:P,2,0)</f>
        <v>40700</v>
      </c>
      <c r="G2022" s="111" t="str">
        <f>+VLOOKUP(F2022,'Selectable Table'!P:Q,2,0)</f>
        <v>Revenues - Third Parties</v>
      </c>
      <c r="I2022" t="s">
        <v>186</v>
      </c>
      <c r="J2022" s="111">
        <v>2026</v>
      </c>
      <c r="K2022" s="111">
        <v>7</v>
      </c>
      <c r="L2022" s="111" t="s">
        <v>94</v>
      </c>
      <c r="M2022">
        <v>217.77</v>
      </c>
      <c r="N2022">
        <v>1</v>
      </c>
      <c r="O2022">
        <v>217.77</v>
      </c>
      <c r="P2022" t="s">
        <v>2205</v>
      </c>
      <c r="Q2022" s="111">
        <f>+VLOOKUP(I2022,'Selectable Table'!AB:AC,2,0)</f>
        <v>1</v>
      </c>
    </row>
    <row r="2023" spans="1:17" x14ac:dyDescent="0.25">
      <c r="A2023" s="111" t="str">
        <f>+VLOOKUP(C2023,'Selectable Table'!D:EB,2,0)</f>
        <v>ASTRAZENECA</v>
      </c>
      <c r="B2023" t="s">
        <v>2233</v>
      </c>
      <c r="C2023" t="s">
        <v>296</v>
      </c>
      <c r="D2023" t="s">
        <v>2207</v>
      </c>
      <c r="E2023" t="s">
        <v>93</v>
      </c>
      <c r="F2023" s="111">
        <f>+VLOOKUP(C2023,'Selectable Table'!O:P,2,0)</f>
        <v>40700</v>
      </c>
      <c r="G2023" s="111" t="str">
        <f>+VLOOKUP(F2023,'Selectable Table'!P:Q,2,0)</f>
        <v>Revenues - Third Parties</v>
      </c>
      <c r="I2023" t="s">
        <v>658</v>
      </c>
      <c r="J2023" s="111">
        <v>2026</v>
      </c>
      <c r="K2023" s="111">
        <v>7</v>
      </c>
      <c r="L2023" s="111" t="s">
        <v>94</v>
      </c>
      <c r="M2023">
        <v>588</v>
      </c>
      <c r="N2023">
        <v>1</v>
      </c>
      <c r="O2023">
        <v>588</v>
      </c>
      <c r="P2023" t="s">
        <v>2205</v>
      </c>
      <c r="Q2023" s="111">
        <f>+VLOOKUP(I2023,'Selectable Table'!AB:AC,2,0)</f>
        <v>0</v>
      </c>
    </row>
    <row r="2024" spans="1:17" x14ac:dyDescent="0.25">
      <c r="A2024" s="111" t="str">
        <f>+VLOOKUP(C2024,'Selectable Table'!D:EB,2,0)</f>
        <v>ASTRAZENECA</v>
      </c>
      <c r="B2024" t="s">
        <v>2233</v>
      </c>
      <c r="C2024" t="s">
        <v>296</v>
      </c>
      <c r="D2024" t="s">
        <v>2207</v>
      </c>
      <c r="E2024" t="s">
        <v>93</v>
      </c>
      <c r="F2024" s="111">
        <f>+VLOOKUP(C2024,'Selectable Table'!O:P,2,0)</f>
        <v>40700</v>
      </c>
      <c r="G2024" s="111" t="str">
        <f>+VLOOKUP(F2024,'Selectable Table'!P:Q,2,0)</f>
        <v>Revenues - Third Parties</v>
      </c>
      <c r="I2024" t="s">
        <v>167</v>
      </c>
      <c r="J2024" s="111">
        <v>2026</v>
      </c>
      <c r="K2024" s="111">
        <v>7</v>
      </c>
      <c r="L2024" s="111" t="s">
        <v>94</v>
      </c>
      <c r="M2024">
        <v>319.83</v>
      </c>
      <c r="N2024">
        <v>1</v>
      </c>
      <c r="O2024">
        <v>319.83</v>
      </c>
      <c r="P2024" t="s">
        <v>2205</v>
      </c>
      <c r="Q2024" s="111">
        <f>+VLOOKUP(I2024,'Selectable Table'!AB:AC,2,0)</f>
        <v>0</v>
      </c>
    </row>
    <row r="2025" spans="1:17" x14ac:dyDescent="0.25">
      <c r="A2025" s="111" t="str">
        <f>+VLOOKUP(C2025,'Selectable Table'!D:EB,2,0)</f>
        <v>ASTRAZENECA</v>
      </c>
      <c r="B2025" t="s">
        <v>2233</v>
      </c>
      <c r="C2025" t="s">
        <v>296</v>
      </c>
      <c r="D2025" t="s">
        <v>2207</v>
      </c>
      <c r="E2025" t="s">
        <v>93</v>
      </c>
      <c r="F2025" s="111">
        <f>+VLOOKUP(C2025,'Selectable Table'!O:P,2,0)</f>
        <v>40700</v>
      </c>
      <c r="G2025" s="111" t="str">
        <f>+VLOOKUP(F2025,'Selectable Table'!P:Q,2,0)</f>
        <v>Revenues - Third Parties</v>
      </c>
      <c r="I2025" t="s">
        <v>253</v>
      </c>
      <c r="J2025" s="111">
        <v>2026</v>
      </c>
      <c r="K2025" s="111">
        <v>7</v>
      </c>
      <c r="L2025" s="111" t="s">
        <v>94</v>
      </c>
      <c r="M2025">
        <v>376.26</v>
      </c>
      <c r="N2025">
        <v>1</v>
      </c>
      <c r="O2025">
        <v>376.26</v>
      </c>
      <c r="P2025" t="s">
        <v>2205</v>
      </c>
      <c r="Q2025" s="111">
        <f>+VLOOKUP(I2025,'Selectable Table'!AB:AC,2,0)</f>
        <v>0</v>
      </c>
    </row>
    <row r="2026" spans="1:17" x14ac:dyDescent="0.25">
      <c r="A2026" s="111" t="str">
        <f>+VLOOKUP(C2026,'Selectable Table'!D:EB,2,0)</f>
        <v>ASTRAZENECA</v>
      </c>
      <c r="B2026" t="s">
        <v>2233</v>
      </c>
      <c r="C2026" t="s">
        <v>296</v>
      </c>
      <c r="D2026" t="s">
        <v>2207</v>
      </c>
      <c r="E2026" t="s">
        <v>101</v>
      </c>
      <c r="F2026" s="111">
        <f>+VLOOKUP(C2026,'Selectable Table'!O:P,2,0)</f>
        <v>40700</v>
      </c>
      <c r="G2026" s="111" t="str">
        <f>+VLOOKUP(F2026,'Selectable Table'!P:Q,2,0)</f>
        <v>Revenues - Third Parties</v>
      </c>
      <c r="I2026" t="s">
        <v>269</v>
      </c>
      <c r="J2026" s="111">
        <v>2026</v>
      </c>
      <c r="K2026" s="111">
        <v>7</v>
      </c>
      <c r="L2026" s="111" t="s">
        <v>94</v>
      </c>
      <c r="M2026">
        <v>2885.63</v>
      </c>
      <c r="N2026">
        <v>1</v>
      </c>
      <c r="O2026">
        <v>2885.63</v>
      </c>
      <c r="P2026" t="s">
        <v>2205</v>
      </c>
      <c r="Q2026" s="111">
        <f>+VLOOKUP(I2026,'Selectable Table'!AB:AC,2,0)</f>
        <v>1</v>
      </c>
    </row>
    <row r="2027" spans="1:17" x14ac:dyDescent="0.25">
      <c r="A2027" s="111" t="str">
        <f>+VLOOKUP(C2027,'Selectable Table'!D:EB,2,0)</f>
        <v>ASTRAZENECA</v>
      </c>
      <c r="B2027" t="s">
        <v>2233</v>
      </c>
      <c r="C2027" t="s">
        <v>296</v>
      </c>
      <c r="D2027" t="s">
        <v>2207</v>
      </c>
      <c r="E2027" t="s">
        <v>93</v>
      </c>
      <c r="F2027" s="111">
        <f>+VLOOKUP(C2027,'Selectable Table'!O:P,2,0)</f>
        <v>40700</v>
      </c>
      <c r="G2027" s="111" t="str">
        <f>+VLOOKUP(F2027,'Selectable Table'!P:Q,2,0)</f>
        <v>Revenues - Third Parties</v>
      </c>
      <c r="I2027" t="s">
        <v>240</v>
      </c>
      <c r="J2027" s="111">
        <v>2026</v>
      </c>
      <c r="K2027" s="111">
        <v>7</v>
      </c>
      <c r="L2027" s="111" t="s">
        <v>94</v>
      </c>
      <c r="M2027">
        <v>451.52</v>
      </c>
      <c r="N2027">
        <v>1</v>
      </c>
      <c r="O2027">
        <v>451.52</v>
      </c>
      <c r="P2027" t="s">
        <v>2205</v>
      </c>
      <c r="Q2027" s="111">
        <f>+VLOOKUP(I2027,'Selectable Table'!AB:AC,2,0)</f>
        <v>0</v>
      </c>
    </row>
    <row r="2028" spans="1:17" x14ac:dyDescent="0.25">
      <c r="A2028" s="111" t="str">
        <f>+VLOOKUP(C2028,'Selectable Table'!D:EB,2,0)</f>
        <v>ASTRAZENECA</v>
      </c>
      <c r="B2028" t="s">
        <v>2233</v>
      </c>
      <c r="C2028" t="s">
        <v>296</v>
      </c>
      <c r="D2028" t="s">
        <v>2207</v>
      </c>
      <c r="E2028" t="s">
        <v>105</v>
      </c>
      <c r="F2028" s="111">
        <f>+VLOOKUP(C2028,'Selectable Table'!O:P,2,0)</f>
        <v>40700</v>
      </c>
      <c r="G2028" s="111" t="str">
        <f>+VLOOKUP(F2028,'Selectable Table'!P:Q,2,0)</f>
        <v>Revenues - Third Parties</v>
      </c>
      <c r="I2028" t="s">
        <v>144</v>
      </c>
      <c r="J2028" s="111">
        <v>2026</v>
      </c>
      <c r="K2028" s="111">
        <v>7</v>
      </c>
      <c r="L2028" s="111" t="s">
        <v>94</v>
      </c>
      <c r="M2028">
        <v>2263.85</v>
      </c>
      <c r="N2028">
        <v>1</v>
      </c>
      <c r="O2028">
        <v>2263.85</v>
      </c>
      <c r="P2028" t="s">
        <v>2205</v>
      </c>
      <c r="Q2028" s="111">
        <f>+VLOOKUP(I2028,'Selectable Table'!AB:AC,2,0)</f>
        <v>0</v>
      </c>
    </row>
    <row r="2029" spans="1:17" x14ac:dyDescent="0.25">
      <c r="A2029" s="111" t="str">
        <f>+VLOOKUP(C2029,'Selectable Table'!D:EB,2,0)</f>
        <v>ASTRAZENECA</v>
      </c>
      <c r="B2029" t="s">
        <v>2234</v>
      </c>
      <c r="C2029" t="s">
        <v>296</v>
      </c>
      <c r="D2029" t="s">
        <v>2207</v>
      </c>
      <c r="E2029" t="s">
        <v>93</v>
      </c>
      <c r="F2029" s="111">
        <f>+VLOOKUP(C2029,'Selectable Table'!O:P,2,0)</f>
        <v>40700</v>
      </c>
      <c r="G2029" s="111" t="str">
        <f>+VLOOKUP(F2029,'Selectable Table'!P:Q,2,0)</f>
        <v>Revenues - Third Parties</v>
      </c>
      <c r="I2029" t="s">
        <v>839</v>
      </c>
      <c r="J2029" s="111">
        <v>2026</v>
      </c>
      <c r="K2029" s="111">
        <v>7</v>
      </c>
      <c r="L2029" s="111" t="s">
        <v>94</v>
      </c>
      <c r="M2029">
        <v>338.63400000000001</v>
      </c>
      <c r="N2029">
        <v>1</v>
      </c>
      <c r="O2029">
        <v>338.63400000000001</v>
      </c>
      <c r="P2029" t="s">
        <v>2205</v>
      </c>
      <c r="Q2029" s="111">
        <f>+VLOOKUP(I2029,'Selectable Table'!AB:AC,2,0)</f>
        <v>0</v>
      </c>
    </row>
    <row r="2030" spans="1:17" x14ac:dyDescent="0.25">
      <c r="A2030" s="111" t="str">
        <f>+VLOOKUP(C2030,'Selectable Table'!D:EB,2,0)</f>
        <v>ASTRAZENECA</v>
      </c>
      <c r="B2030" t="s">
        <v>2234</v>
      </c>
      <c r="C2030" t="s">
        <v>296</v>
      </c>
      <c r="D2030" t="s">
        <v>2207</v>
      </c>
      <c r="E2030" t="s">
        <v>102</v>
      </c>
      <c r="F2030" s="111">
        <f>+VLOOKUP(C2030,'Selectable Table'!O:P,2,0)</f>
        <v>40700</v>
      </c>
      <c r="G2030" s="111" t="str">
        <f>+VLOOKUP(F2030,'Selectable Table'!P:Q,2,0)</f>
        <v>Revenues - Third Parties</v>
      </c>
      <c r="I2030" t="s">
        <v>186</v>
      </c>
      <c r="J2030" s="111">
        <v>2026</v>
      </c>
      <c r="K2030" s="111">
        <v>7</v>
      </c>
      <c r="L2030" s="111" t="s">
        <v>94</v>
      </c>
      <c r="M2030">
        <v>217.77</v>
      </c>
      <c r="N2030">
        <v>1</v>
      </c>
      <c r="O2030">
        <v>217.77</v>
      </c>
      <c r="P2030" t="s">
        <v>2205</v>
      </c>
      <c r="Q2030" s="111">
        <f>+VLOOKUP(I2030,'Selectable Table'!AB:AC,2,0)</f>
        <v>1</v>
      </c>
    </row>
    <row r="2031" spans="1:17" x14ac:dyDescent="0.25">
      <c r="A2031" s="111" t="str">
        <f>+VLOOKUP(C2031,'Selectable Table'!D:EB,2,0)</f>
        <v>ASTRAZENECA</v>
      </c>
      <c r="B2031" t="s">
        <v>2234</v>
      </c>
      <c r="C2031" t="s">
        <v>296</v>
      </c>
      <c r="D2031" t="s">
        <v>2207</v>
      </c>
      <c r="E2031" t="s">
        <v>93</v>
      </c>
      <c r="F2031" s="111">
        <f>+VLOOKUP(C2031,'Selectable Table'!O:P,2,0)</f>
        <v>40700</v>
      </c>
      <c r="G2031" s="111" t="str">
        <f>+VLOOKUP(F2031,'Selectable Table'!P:Q,2,0)</f>
        <v>Revenues - Third Parties</v>
      </c>
      <c r="I2031" t="s">
        <v>658</v>
      </c>
      <c r="J2031" s="111">
        <v>2026</v>
      </c>
      <c r="K2031" s="111">
        <v>7</v>
      </c>
      <c r="L2031" s="111" t="s">
        <v>94</v>
      </c>
      <c r="M2031">
        <v>294</v>
      </c>
      <c r="N2031">
        <v>1</v>
      </c>
      <c r="O2031">
        <v>294</v>
      </c>
      <c r="P2031" t="s">
        <v>2205</v>
      </c>
      <c r="Q2031" s="111">
        <f>+VLOOKUP(I2031,'Selectable Table'!AB:AC,2,0)</f>
        <v>0</v>
      </c>
    </row>
    <row r="2032" spans="1:17" x14ac:dyDescent="0.25">
      <c r="A2032" s="111" t="str">
        <f>+VLOOKUP(C2032,'Selectable Table'!D:EB,2,0)</f>
        <v>ASTRAZENECA</v>
      </c>
      <c r="B2032" t="s">
        <v>2234</v>
      </c>
      <c r="C2032" t="s">
        <v>296</v>
      </c>
      <c r="D2032" t="s">
        <v>2207</v>
      </c>
      <c r="E2032" t="s">
        <v>93</v>
      </c>
      <c r="F2032" s="111">
        <f>+VLOOKUP(C2032,'Selectable Table'!O:P,2,0)</f>
        <v>40700</v>
      </c>
      <c r="G2032" s="111" t="str">
        <f>+VLOOKUP(F2032,'Selectable Table'!P:Q,2,0)</f>
        <v>Revenues - Third Parties</v>
      </c>
      <c r="I2032" t="s">
        <v>253</v>
      </c>
      <c r="J2032" s="111">
        <v>2026</v>
      </c>
      <c r="K2032" s="111">
        <v>7</v>
      </c>
      <c r="L2032" s="111" t="s">
        <v>94</v>
      </c>
      <c r="M2032">
        <v>376.26</v>
      </c>
      <c r="N2032">
        <v>1</v>
      </c>
      <c r="O2032">
        <v>376.26</v>
      </c>
      <c r="P2032" t="s">
        <v>2205</v>
      </c>
      <c r="Q2032" s="111">
        <f>+VLOOKUP(I2032,'Selectable Table'!AB:AC,2,0)</f>
        <v>0</v>
      </c>
    </row>
    <row r="2033" spans="1:17" x14ac:dyDescent="0.25">
      <c r="A2033" s="111" t="str">
        <f>+VLOOKUP(C2033,'Selectable Table'!D:EB,2,0)</f>
        <v>ASTRAZENECA</v>
      </c>
      <c r="B2033" t="s">
        <v>2234</v>
      </c>
      <c r="C2033" t="s">
        <v>296</v>
      </c>
      <c r="D2033" t="s">
        <v>2207</v>
      </c>
      <c r="E2033" t="s">
        <v>101</v>
      </c>
      <c r="F2033" s="111">
        <f>+VLOOKUP(C2033,'Selectable Table'!O:P,2,0)</f>
        <v>40700</v>
      </c>
      <c r="G2033" s="111" t="str">
        <f>+VLOOKUP(F2033,'Selectable Table'!P:Q,2,0)</f>
        <v>Revenues - Third Parties</v>
      </c>
      <c r="I2033" t="s">
        <v>269</v>
      </c>
      <c r="J2033" s="111">
        <v>2026</v>
      </c>
      <c r="K2033" s="111">
        <v>7</v>
      </c>
      <c r="L2033" s="111" t="s">
        <v>94</v>
      </c>
      <c r="M2033">
        <v>2115.0100000000002</v>
      </c>
      <c r="N2033">
        <v>1</v>
      </c>
      <c r="O2033">
        <v>2115.0100000000002</v>
      </c>
      <c r="P2033" t="s">
        <v>2205</v>
      </c>
      <c r="Q2033" s="111">
        <f>+VLOOKUP(I2033,'Selectable Table'!AB:AC,2,0)</f>
        <v>1</v>
      </c>
    </row>
    <row r="2034" spans="1:17" x14ac:dyDescent="0.25">
      <c r="A2034" s="111" t="str">
        <f>+VLOOKUP(C2034,'Selectable Table'!D:EB,2,0)</f>
        <v>ASTRAZENECA</v>
      </c>
      <c r="B2034" t="s">
        <v>2234</v>
      </c>
      <c r="C2034" t="s">
        <v>296</v>
      </c>
      <c r="D2034" t="s">
        <v>2207</v>
      </c>
      <c r="E2034" t="s">
        <v>104</v>
      </c>
      <c r="F2034" s="111">
        <f>+VLOOKUP(C2034,'Selectable Table'!O:P,2,0)</f>
        <v>40700</v>
      </c>
      <c r="G2034" s="111" t="str">
        <f>+VLOOKUP(F2034,'Selectable Table'!P:Q,2,0)</f>
        <v>Revenues - Third Parties</v>
      </c>
      <c r="I2034" t="s">
        <v>118</v>
      </c>
      <c r="J2034" s="111">
        <v>2026</v>
      </c>
      <c r="K2034" s="111">
        <v>7</v>
      </c>
      <c r="L2034" s="111" t="s">
        <v>94</v>
      </c>
      <c r="M2034">
        <v>66.89</v>
      </c>
      <c r="N2034">
        <v>1</v>
      </c>
      <c r="O2034">
        <v>66.89</v>
      </c>
      <c r="P2034" t="s">
        <v>2205</v>
      </c>
      <c r="Q2034" s="111">
        <f>+VLOOKUP(I2034,'Selectable Table'!AB:AC,2,0)</f>
        <v>0</v>
      </c>
    </row>
    <row r="2035" spans="1:17" x14ac:dyDescent="0.25">
      <c r="A2035" s="111" t="str">
        <f>+VLOOKUP(C2035,'Selectable Table'!D:EB,2,0)</f>
        <v>ASTRAZENECA</v>
      </c>
      <c r="B2035" t="s">
        <v>2234</v>
      </c>
      <c r="C2035" t="s">
        <v>296</v>
      </c>
      <c r="D2035" t="s">
        <v>2207</v>
      </c>
      <c r="E2035" t="s">
        <v>104</v>
      </c>
      <c r="F2035" s="111">
        <f>+VLOOKUP(C2035,'Selectable Table'!O:P,2,0)</f>
        <v>40700</v>
      </c>
      <c r="G2035" s="111" t="str">
        <f>+VLOOKUP(F2035,'Selectable Table'!P:Q,2,0)</f>
        <v>Revenues - Third Parties</v>
      </c>
      <c r="I2035" t="s">
        <v>120</v>
      </c>
      <c r="J2035" s="111">
        <v>2026</v>
      </c>
      <c r="K2035" s="111">
        <v>7</v>
      </c>
      <c r="L2035" s="111" t="s">
        <v>94</v>
      </c>
      <c r="M2035">
        <v>175.59</v>
      </c>
      <c r="N2035">
        <v>1</v>
      </c>
      <c r="O2035">
        <v>175.59</v>
      </c>
      <c r="P2035" t="s">
        <v>2205</v>
      </c>
      <c r="Q2035" s="111">
        <f>+VLOOKUP(I2035,'Selectable Table'!AB:AC,2,0)</f>
        <v>0</v>
      </c>
    </row>
    <row r="2036" spans="1:17" x14ac:dyDescent="0.25">
      <c r="A2036" s="111" t="str">
        <f>+VLOOKUP(C2036,'Selectable Table'!D:EB,2,0)</f>
        <v>ASTRAZENECA</v>
      </c>
      <c r="B2036" t="s">
        <v>2234</v>
      </c>
      <c r="C2036" t="s">
        <v>296</v>
      </c>
      <c r="D2036" t="s">
        <v>2207</v>
      </c>
      <c r="E2036" t="s">
        <v>105</v>
      </c>
      <c r="F2036" s="111">
        <f>+VLOOKUP(C2036,'Selectable Table'!O:P,2,0)</f>
        <v>40700</v>
      </c>
      <c r="G2036" s="111" t="str">
        <f>+VLOOKUP(F2036,'Selectable Table'!P:Q,2,0)</f>
        <v>Revenues - Third Parties</v>
      </c>
      <c r="I2036" t="s">
        <v>144</v>
      </c>
      <c r="J2036" s="111">
        <v>2026</v>
      </c>
      <c r="K2036" s="111">
        <v>7</v>
      </c>
      <c r="L2036" s="111" t="s">
        <v>94</v>
      </c>
      <c r="M2036">
        <v>1787.25</v>
      </c>
      <c r="N2036">
        <v>1</v>
      </c>
      <c r="O2036">
        <v>1787.25</v>
      </c>
      <c r="P2036" t="s">
        <v>2205</v>
      </c>
      <c r="Q2036" s="111">
        <f>+VLOOKUP(I2036,'Selectable Table'!AB:AC,2,0)</f>
        <v>0</v>
      </c>
    </row>
    <row r="2037" spans="1:17" x14ac:dyDescent="0.25">
      <c r="A2037" s="111" t="str">
        <f>+VLOOKUP(C2037,'Selectable Table'!D:EB,2,0)</f>
        <v>ASTRAZENECA</v>
      </c>
      <c r="B2037" t="s">
        <v>2235</v>
      </c>
      <c r="C2037" t="s">
        <v>296</v>
      </c>
      <c r="D2037" t="s">
        <v>2207</v>
      </c>
      <c r="E2037" t="s">
        <v>93</v>
      </c>
      <c r="F2037" s="111">
        <f>+VLOOKUP(C2037,'Selectable Table'!O:P,2,0)</f>
        <v>40700</v>
      </c>
      <c r="G2037" s="111" t="str">
        <f>+VLOOKUP(F2037,'Selectable Table'!P:Q,2,0)</f>
        <v>Revenues - Third Parties</v>
      </c>
      <c r="I2037" t="s">
        <v>839</v>
      </c>
      <c r="J2037" s="111">
        <v>2026</v>
      </c>
      <c r="K2037" s="111">
        <v>7</v>
      </c>
      <c r="L2037" s="111" t="s">
        <v>94</v>
      </c>
      <c r="M2037">
        <v>1693.17</v>
      </c>
      <c r="N2037">
        <v>1</v>
      </c>
      <c r="O2037">
        <v>1693.17</v>
      </c>
      <c r="P2037" t="s">
        <v>2205</v>
      </c>
      <c r="Q2037" s="111">
        <f>+VLOOKUP(I2037,'Selectable Table'!AB:AC,2,0)</f>
        <v>0</v>
      </c>
    </row>
    <row r="2038" spans="1:17" x14ac:dyDescent="0.25">
      <c r="A2038" s="111" t="str">
        <f>+VLOOKUP(C2038,'Selectable Table'!D:EB,2,0)</f>
        <v>ASTRAZENECA</v>
      </c>
      <c r="B2038" t="s">
        <v>2235</v>
      </c>
      <c r="C2038" t="s">
        <v>296</v>
      </c>
      <c r="D2038" t="s">
        <v>2207</v>
      </c>
      <c r="E2038" t="s">
        <v>102</v>
      </c>
      <c r="F2038" s="111">
        <f>+VLOOKUP(C2038,'Selectable Table'!O:P,2,0)</f>
        <v>40700</v>
      </c>
      <c r="G2038" s="111" t="str">
        <f>+VLOOKUP(F2038,'Selectable Table'!P:Q,2,0)</f>
        <v>Revenues - Third Parties</v>
      </c>
      <c r="I2038" t="s">
        <v>186</v>
      </c>
      <c r="J2038" s="111">
        <v>2026</v>
      </c>
      <c r="K2038" s="111">
        <v>7</v>
      </c>
      <c r="L2038" s="111" t="s">
        <v>94</v>
      </c>
      <c r="M2038">
        <v>700.09</v>
      </c>
      <c r="N2038">
        <v>1</v>
      </c>
      <c r="O2038">
        <v>700.09</v>
      </c>
      <c r="P2038" t="s">
        <v>2205</v>
      </c>
      <c r="Q2038" s="111">
        <f>+VLOOKUP(I2038,'Selectable Table'!AB:AC,2,0)</f>
        <v>1</v>
      </c>
    </row>
    <row r="2039" spans="1:17" x14ac:dyDescent="0.25">
      <c r="A2039" s="111" t="str">
        <f>+VLOOKUP(C2039,'Selectable Table'!D:EB,2,0)</f>
        <v>ASTRAZENECA</v>
      </c>
      <c r="B2039" t="s">
        <v>2235</v>
      </c>
      <c r="C2039" t="s">
        <v>296</v>
      </c>
      <c r="D2039" t="s">
        <v>2207</v>
      </c>
      <c r="E2039" t="s">
        <v>93</v>
      </c>
      <c r="F2039" s="111">
        <f>+VLOOKUP(C2039,'Selectable Table'!O:P,2,0)</f>
        <v>40700</v>
      </c>
      <c r="G2039" s="111" t="str">
        <f>+VLOOKUP(F2039,'Selectable Table'!P:Q,2,0)</f>
        <v>Revenues - Third Parties</v>
      </c>
      <c r="I2039" t="s">
        <v>668</v>
      </c>
      <c r="J2039" s="111">
        <v>2026</v>
      </c>
      <c r="K2039" s="111">
        <v>7</v>
      </c>
      <c r="L2039" s="111" t="s">
        <v>94</v>
      </c>
      <c r="M2039">
        <v>646.65</v>
      </c>
      <c r="N2039">
        <v>1</v>
      </c>
      <c r="O2039">
        <v>646.65</v>
      </c>
      <c r="P2039" t="s">
        <v>2205</v>
      </c>
      <c r="Q2039" s="111">
        <f>+VLOOKUP(I2039,'Selectable Table'!AB:AC,2,0)</f>
        <v>0</v>
      </c>
    </row>
    <row r="2040" spans="1:17" x14ac:dyDescent="0.25">
      <c r="A2040" s="111" t="str">
        <f>+VLOOKUP(C2040,'Selectable Table'!D:EB,2,0)</f>
        <v>ASTRAZENECA</v>
      </c>
      <c r="B2040" t="s">
        <v>2235</v>
      </c>
      <c r="C2040" t="s">
        <v>296</v>
      </c>
      <c r="D2040" t="s">
        <v>2207</v>
      </c>
      <c r="E2040" t="s">
        <v>93</v>
      </c>
      <c r="F2040" s="111">
        <f>+VLOOKUP(C2040,'Selectable Table'!O:P,2,0)</f>
        <v>40700</v>
      </c>
      <c r="G2040" s="111" t="str">
        <f>+VLOOKUP(F2040,'Selectable Table'!P:Q,2,0)</f>
        <v>Revenues - Third Parties</v>
      </c>
      <c r="I2040" t="s">
        <v>658</v>
      </c>
      <c r="J2040" s="111">
        <v>2026</v>
      </c>
      <c r="K2040" s="111">
        <v>7</v>
      </c>
      <c r="L2040" s="111" t="s">
        <v>94</v>
      </c>
      <c r="M2040">
        <v>1470</v>
      </c>
      <c r="N2040">
        <v>1</v>
      </c>
      <c r="O2040">
        <v>1470</v>
      </c>
      <c r="P2040" t="s">
        <v>2205</v>
      </c>
      <c r="Q2040" s="111">
        <f>+VLOOKUP(I2040,'Selectable Table'!AB:AC,2,0)</f>
        <v>0</v>
      </c>
    </row>
    <row r="2041" spans="1:17" x14ac:dyDescent="0.25">
      <c r="A2041" s="111" t="str">
        <f>+VLOOKUP(C2041,'Selectable Table'!D:EB,2,0)</f>
        <v>ASTRAZENECA</v>
      </c>
      <c r="B2041" t="s">
        <v>2235</v>
      </c>
      <c r="C2041" t="s">
        <v>296</v>
      </c>
      <c r="D2041" t="s">
        <v>2207</v>
      </c>
      <c r="E2041" t="s">
        <v>93</v>
      </c>
      <c r="F2041" s="111">
        <f>+VLOOKUP(C2041,'Selectable Table'!O:P,2,0)</f>
        <v>40700</v>
      </c>
      <c r="G2041" s="111" t="str">
        <f>+VLOOKUP(F2041,'Selectable Table'!P:Q,2,0)</f>
        <v>Revenues - Third Parties</v>
      </c>
      <c r="I2041" t="s">
        <v>167</v>
      </c>
      <c r="J2041" s="111">
        <v>2026</v>
      </c>
      <c r="K2041" s="111">
        <v>7</v>
      </c>
      <c r="L2041" s="111" t="s">
        <v>94</v>
      </c>
      <c r="M2041">
        <v>426.44</v>
      </c>
      <c r="N2041">
        <v>1</v>
      </c>
      <c r="O2041">
        <v>426.44</v>
      </c>
      <c r="P2041" t="s">
        <v>2205</v>
      </c>
      <c r="Q2041" s="111">
        <f>+VLOOKUP(I2041,'Selectable Table'!AB:AC,2,0)</f>
        <v>0</v>
      </c>
    </row>
    <row r="2042" spans="1:17" x14ac:dyDescent="0.25">
      <c r="A2042" s="111" t="str">
        <f>+VLOOKUP(C2042,'Selectable Table'!D:EB,2,0)</f>
        <v>ASTRAZENECA</v>
      </c>
      <c r="B2042" t="s">
        <v>2235</v>
      </c>
      <c r="C2042" t="s">
        <v>296</v>
      </c>
      <c r="D2042" t="s">
        <v>2207</v>
      </c>
      <c r="E2042" t="s">
        <v>93</v>
      </c>
      <c r="F2042" s="111">
        <f>+VLOOKUP(C2042,'Selectable Table'!O:P,2,0)</f>
        <v>40700</v>
      </c>
      <c r="G2042" s="111" t="str">
        <f>+VLOOKUP(F2042,'Selectable Table'!P:Q,2,0)</f>
        <v>Revenues - Third Parties</v>
      </c>
      <c r="I2042" t="s">
        <v>253</v>
      </c>
      <c r="J2042" s="111">
        <v>2026</v>
      </c>
      <c r="K2042" s="111">
        <v>7</v>
      </c>
      <c r="L2042" s="111" t="s">
        <v>94</v>
      </c>
      <c r="M2042">
        <v>376.26</v>
      </c>
      <c r="N2042">
        <v>1</v>
      </c>
      <c r="O2042">
        <v>376.26</v>
      </c>
      <c r="P2042" t="s">
        <v>2205</v>
      </c>
      <c r="Q2042" s="111">
        <f>+VLOOKUP(I2042,'Selectable Table'!AB:AC,2,0)</f>
        <v>0</v>
      </c>
    </row>
    <row r="2043" spans="1:17" x14ac:dyDescent="0.25">
      <c r="A2043" s="111" t="str">
        <f>+VLOOKUP(C2043,'Selectable Table'!D:EB,2,0)</f>
        <v>ASTRAZENECA</v>
      </c>
      <c r="B2043" t="s">
        <v>2235</v>
      </c>
      <c r="C2043" t="s">
        <v>296</v>
      </c>
      <c r="D2043" t="s">
        <v>2207</v>
      </c>
      <c r="E2043" t="s">
        <v>101</v>
      </c>
      <c r="F2043" s="111">
        <f>+VLOOKUP(C2043,'Selectable Table'!O:P,2,0)</f>
        <v>40700</v>
      </c>
      <c r="G2043" s="111" t="str">
        <f>+VLOOKUP(F2043,'Selectable Table'!P:Q,2,0)</f>
        <v>Revenues - Third Parties</v>
      </c>
      <c r="I2043" t="s">
        <v>269</v>
      </c>
      <c r="J2043" s="111">
        <v>2026</v>
      </c>
      <c r="K2043" s="111">
        <v>7</v>
      </c>
      <c r="L2043" s="111" t="s">
        <v>94</v>
      </c>
      <c r="M2043">
        <v>10228.549999999999</v>
      </c>
      <c r="N2043">
        <v>1</v>
      </c>
      <c r="O2043">
        <v>10228.549999999999</v>
      </c>
      <c r="P2043" t="s">
        <v>2205</v>
      </c>
      <c r="Q2043" s="111">
        <f>+VLOOKUP(I2043,'Selectable Table'!AB:AC,2,0)</f>
        <v>1</v>
      </c>
    </row>
    <row r="2044" spans="1:17" x14ac:dyDescent="0.25">
      <c r="A2044" s="111" t="str">
        <f>+VLOOKUP(C2044,'Selectable Table'!D:EB,2,0)</f>
        <v>ASTRAZENECA</v>
      </c>
      <c r="B2044" t="s">
        <v>2235</v>
      </c>
      <c r="C2044" t="s">
        <v>296</v>
      </c>
      <c r="D2044" t="s">
        <v>2207</v>
      </c>
      <c r="E2044" t="s">
        <v>93</v>
      </c>
      <c r="F2044" s="111">
        <f>+VLOOKUP(C2044,'Selectable Table'!O:P,2,0)</f>
        <v>40700</v>
      </c>
      <c r="G2044" s="111" t="str">
        <f>+VLOOKUP(F2044,'Selectable Table'!P:Q,2,0)</f>
        <v>Revenues - Third Parties</v>
      </c>
      <c r="I2044" t="s">
        <v>240</v>
      </c>
      <c r="J2044" s="111">
        <v>2026</v>
      </c>
      <c r="K2044" s="111">
        <v>7</v>
      </c>
      <c r="L2044" s="111" t="s">
        <v>94</v>
      </c>
      <c r="M2044">
        <v>451.52</v>
      </c>
      <c r="N2044">
        <v>1</v>
      </c>
      <c r="O2044">
        <v>451.52</v>
      </c>
      <c r="P2044" t="s">
        <v>2205</v>
      </c>
      <c r="Q2044" s="111">
        <f>+VLOOKUP(I2044,'Selectable Table'!AB:AC,2,0)</f>
        <v>0</v>
      </c>
    </row>
    <row r="2045" spans="1:17" x14ac:dyDescent="0.25">
      <c r="A2045" s="111" t="str">
        <f>+VLOOKUP(C2045,'Selectable Table'!D:EB,2,0)</f>
        <v>ASTRAZENECA</v>
      </c>
      <c r="B2045" t="s">
        <v>2235</v>
      </c>
      <c r="C2045" t="s">
        <v>296</v>
      </c>
      <c r="D2045" t="s">
        <v>2207</v>
      </c>
      <c r="E2045" t="s">
        <v>105</v>
      </c>
      <c r="F2045" s="111">
        <f>+VLOOKUP(C2045,'Selectable Table'!O:P,2,0)</f>
        <v>40700</v>
      </c>
      <c r="G2045" s="111" t="str">
        <f>+VLOOKUP(F2045,'Selectable Table'!P:Q,2,0)</f>
        <v>Revenues - Third Parties</v>
      </c>
      <c r="I2045" t="s">
        <v>144</v>
      </c>
      <c r="J2045" s="111">
        <v>2026</v>
      </c>
      <c r="K2045" s="111">
        <v>7</v>
      </c>
      <c r="L2045" s="111" t="s">
        <v>94</v>
      </c>
      <c r="M2045">
        <v>1072.3499999999999</v>
      </c>
      <c r="N2045">
        <v>1</v>
      </c>
      <c r="O2045">
        <v>1072.3499999999999</v>
      </c>
      <c r="P2045" t="s">
        <v>2205</v>
      </c>
      <c r="Q2045" s="111">
        <f>+VLOOKUP(I2045,'Selectable Table'!AB:AC,2,0)</f>
        <v>0</v>
      </c>
    </row>
    <row r="2046" spans="1:17" x14ac:dyDescent="0.25">
      <c r="A2046" s="111" t="str">
        <f>+VLOOKUP(C2046,'Selectable Table'!D:EB,2,0)</f>
        <v>ASTRAZENECA</v>
      </c>
      <c r="B2046" t="s">
        <v>2236</v>
      </c>
      <c r="C2046" t="s">
        <v>296</v>
      </c>
      <c r="D2046" t="s">
        <v>2207</v>
      </c>
      <c r="E2046" t="s">
        <v>102</v>
      </c>
      <c r="F2046" s="111">
        <f>+VLOOKUP(C2046,'Selectable Table'!O:P,2,0)</f>
        <v>40700</v>
      </c>
      <c r="G2046" s="111" t="str">
        <f>+VLOOKUP(F2046,'Selectable Table'!P:Q,2,0)</f>
        <v>Revenues - Third Parties</v>
      </c>
      <c r="I2046" t="s">
        <v>186</v>
      </c>
      <c r="J2046" s="111">
        <v>2026</v>
      </c>
      <c r="K2046" s="111">
        <v>7</v>
      </c>
      <c r="L2046" s="111" t="s">
        <v>94</v>
      </c>
      <c r="M2046">
        <v>217.77</v>
      </c>
      <c r="N2046">
        <v>1</v>
      </c>
      <c r="O2046">
        <v>217.77</v>
      </c>
      <c r="P2046" t="s">
        <v>2205</v>
      </c>
      <c r="Q2046" s="111">
        <f>+VLOOKUP(I2046,'Selectable Table'!AB:AC,2,0)</f>
        <v>1</v>
      </c>
    </row>
    <row r="2047" spans="1:17" x14ac:dyDescent="0.25">
      <c r="A2047" s="111" t="str">
        <f>+VLOOKUP(C2047,'Selectable Table'!D:EB,2,0)</f>
        <v>ASTRAZENECA</v>
      </c>
      <c r="B2047" t="s">
        <v>2236</v>
      </c>
      <c r="C2047" t="s">
        <v>296</v>
      </c>
      <c r="D2047" t="s">
        <v>2207</v>
      </c>
      <c r="E2047" t="s">
        <v>93</v>
      </c>
      <c r="F2047" s="111">
        <f>+VLOOKUP(C2047,'Selectable Table'!O:P,2,0)</f>
        <v>40700</v>
      </c>
      <c r="G2047" s="111" t="str">
        <f>+VLOOKUP(F2047,'Selectable Table'!P:Q,2,0)</f>
        <v>Revenues - Third Parties</v>
      </c>
      <c r="I2047" t="s">
        <v>668</v>
      </c>
      <c r="J2047" s="111">
        <v>2026</v>
      </c>
      <c r="K2047" s="111">
        <v>7</v>
      </c>
      <c r="L2047" s="111" t="s">
        <v>94</v>
      </c>
      <c r="M2047">
        <v>2586.6</v>
      </c>
      <c r="N2047">
        <v>1</v>
      </c>
      <c r="O2047">
        <v>2586.6</v>
      </c>
      <c r="P2047" t="s">
        <v>2205</v>
      </c>
      <c r="Q2047" s="111">
        <f>+VLOOKUP(I2047,'Selectable Table'!AB:AC,2,0)</f>
        <v>0</v>
      </c>
    </row>
    <row r="2048" spans="1:17" x14ac:dyDescent="0.25">
      <c r="A2048" s="111" t="str">
        <f>+VLOOKUP(C2048,'Selectable Table'!D:EB,2,0)</f>
        <v>ASTRAZENECA</v>
      </c>
      <c r="B2048" t="s">
        <v>2236</v>
      </c>
      <c r="C2048" t="s">
        <v>296</v>
      </c>
      <c r="D2048" t="s">
        <v>2207</v>
      </c>
      <c r="E2048" t="s">
        <v>93</v>
      </c>
      <c r="F2048" s="111">
        <f>+VLOOKUP(C2048,'Selectable Table'!O:P,2,0)</f>
        <v>40700</v>
      </c>
      <c r="G2048" s="111" t="str">
        <f>+VLOOKUP(F2048,'Selectable Table'!P:Q,2,0)</f>
        <v>Revenues - Third Parties</v>
      </c>
      <c r="I2048" t="s">
        <v>658</v>
      </c>
      <c r="J2048" s="111">
        <v>2026</v>
      </c>
      <c r="K2048" s="111">
        <v>7</v>
      </c>
      <c r="L2048" s="111" t="s">
        <v>94</v>
      </c>
      <c r="M2048">
        <v>490</v>
      </c>
      <c r="N2048">
        <v>1</v>
      </c>
      <c r="O2048">
        <v>490</v>
      </c>
      <c r="P2048" t="s">
        <v>2205</v>
      </c>
      <c r="Q2048" s="111">
        <f>+VLOOKUP(I2048,'Selectable Table'!AB:AC,2,0)</f>
        <v>0</v>
      </c>
    </row>
    <row r="2049" spans="1:17" x14ac:dyDescent="0.25">
      <c r="A2049" s="111" t="str">
        <f>+VLOOKUP(C2049,'Selectable Table'!D:EB,2,0)</f>
        <v>ASTRAZENECA</v>
      </c>
      <c r="B2049" t="s">
        <v>2236</v>
      </c>
      <c r="C2049" t="s">
        <v>296</v>
      </c>
      <c r="D2049" t="s">
        <v>2207</v>
      </c>
      <c r="E2049" t="s">
        <v>93</v>
      </c>
      <c r="F2049" s="111">
        <f>+VLOOKUP(C2049,'Selectable Table'!O:P,2,0)</f>
        <v>40700</v>
      </c>
      <c r="G2049" s="111" t="str">
        <f>+VLOOKUP(F2049,'Selectable Table'!P:Q,2,0)</f>
        <v>Revenues - Third Parties</v>
      </c>
      <c r="I2049" t="s">
        <v>167</v>
      </c>
      <c r="J2049" s="111">
        <v>2026</v>
      </c>
      <c r="K2049" s="111">
        <v>7</v>
      </c>
      <c r="L2049" s="111" t="s">
        <v>94</v>
      </c>
      <c r="M2049">
        <v>319.83</v>
      </c>
      <c r="N2049">
        <v>1</v>
      </c>
      <c r="O2049">
        <v>319.83</v>
      </c>
      <c r="P2049" t="s">
        <v>2205</v>
      </c>
      <c r="Q2049" s="111">
        <f>+VLOOKUP(I2049,'Selectable Table'!AB:AC,2,0)</f>
        <v>0</v>
      </c>
    </row>
    <row r="2050" spans="1:17" x14ac:dyDescent="0.25">
      <c r="A2050" s="111" t="str">
        <f>+VLOOKUP(C2050,'Selectable Table'!D:EB,2,0)</f>
        <v>ASTRAZENECA</v>
      </c>
      <c r="B2050" t="s">
        <v>2236</v>
      </c>
      <c r="C2050" t="s">
        <v>296</v>
      </c>
      <c r="D2050" t="s">
        <v>2207</v>
      </c>
      <c r="E2050" t="s">
        <v>93</v>
      </c>
      <c r="F2050" s="111">
        <f>+VLOOKUP(C2050,'Selectable Table'!O:P,2,0)</f>
        <v>40700</v>
      </c>
      <c r="G2050" s="111" t="str">
        <f>+VLOOKUP(F2050,'Selectable Table'!P:Q,2,0)</f>
        <v>Revenues - Third Parties</v>
      </c>
      <c r="I2050" t="s">
        <v>253</v>
      </c>
      <c r="J2050" s="111">
        <v>2026</v>
      </c>
      <c r="K2050" s="111">
        <v>7</v>
      </c>
      <c r="L2050" s="111" t="s">
        <v>94</v>
      </c>
      <c r="M2050">
        <v>376.26</v>
      </c>
      <c r="N2050">
        <v>1</v>
      </c>
      <c r="O2050">
        <v>376.26</v>
      </c>
      <c r="P2050" t="s">
        <v>2205</v>
      </c>
      <c r="Q2050" s="111">
        <f>+VLOOKUP(I2050,'Selectable Table'!AB:AC,2,0)</f>
        <v>0</v>
      </c>
    </row>
    <row r="2051" spans="1:17" x14ac:dyDescent="0.25">
      <c r="A2051" s="111" t="str">
        <f>+VLOOKUP(C2051,'Selectable Table'!D:EB,2,0)</f>
        <v>ASTRAZENECA</v>
      </c>
      <c r="B2051" t="s">
        <v>2236</v>
      </c>
      <c r="C2051" t="s">
        <v>296</v>
      </c>
      <c r="D2051" t="s">
        <v>2207</v>
      </c>
      <c r="E2051" t="s">
        <v>101</v>
      </c>
      <c r="F2051" s="111">
        <f>+VLOOKUP(C2051,'Selectable Table'!O:P,2,0)</f>
        <v>40700</v>
      </c>
      <c r="G2051" s="111" t="str">
        <f>+VLOOKUP(F2051,'Selectable Table'!P:Q,2,0)</f>
        <v>Revenues - Third Parties</v>
      </c>
      <c r="I2051" t="s">
        <v>269</v>
      </c>
      <c r="J2051" s="111">
        <v>2026</v>
      </c>
      <c r="K2051" s="111">
        <v>7</v>
      </c>
      <c r="L2051" s="111" t="s">
        <v>94</v>
      </c>
      <c r="M2051">
        <v>2851.96</v>
      </c>
      <c r="N2051">
        <v>1</v>
      </c>
      <c r="O2051">
        <v>2851.96</v>
      </c>
      <c r="P2051" t="s">
        <v>2205</v>
      </c>
      <c r="Q2051" s="111">
        <f>+VLOOKUP(I2051,'Selectable Table'!AB:AC,2,0)</f>
        <v>1</v>
      </c>
    </row>
    <row r="2052" spans="1:17" x14ac:dyDescent="0.25">
      <c r="A2052" s="111" t="str">
        <f>+VLOOKUP(C2052,'Selectable Table'!D:EB,2,0)</f>
        <v>ASTRAZENECA</v>
      </c>
      <c r="B2052" t="s">
        <v>2236</v>
      </c>
      <c r="C2052" t="s">
        <v>296</v>
      </c>
      <c r="D2052" t="s">
        <v>2207</v>
      </c>
      <c r="E2052" t="s">
        <v>93</v>
      </c>
      <c r="F2052" s="111">
        <f>+VLOOKUP(C2052,'Selectable Table'!O:P,2,0)</f>
        <v>40700</v>
      </c>
      <c r="G2052" s="111" t="str">
        <f>+VLOOKUP(F2052,'Selectable Table'!P:Q,2,0)</f>
        <v>Revenues - Third Parties</v>
      </c>
      <c r="I2052" t="s">
        <v>240</v>
      </c>
      <c r="J2052" s="111">
        <v>2026</v>
      </c>
      <c r="K2052" s="111">
        <v>7</v>
      </c>
      <c r="L2052" s="111" t="s">
        <v>94</v>
      </c>
      <c r="M2052">
        <v>903.04</v>
      </c>
      <c r="N2052">
        <v>1</v>
      </c>
      <c r="O2052">
        <v>903.04</v>
      </c>
      <c r="P2052" t="s">
        <v>2205</v>
      </c>
      <c r="Q2052" s="111">
        <f>+VLOOKUP(I2052,'Selectable Table'!AB:AC,2,0)</f>
        <v>0</v>
      </c>
    </row>
    <row r="2053" spans="1:17" x14ac:dyDescent="0.25">
      <c r="A2053" s="111" t="str">
        <f>+VLOOKUP(C2053,'Selectable Table'!D:EB,2,0)</f>
        <v>ASTRAZENECA</v>
      </c>
      <c r="B2053" t="s">
        <v>2236</v>
      </c>
      <c r="C2053" t="s">
        <v>296</v>
      </c>
      <c r="D2053" t="s">
        <v>2207</v>
      </c>
      <c r="E2053" t="s">
        <v>105</v>
      </c>
      <c r="F2053" s="111">
        <f>+VLOOKUP(C2053,'Selectable Table'!O:P,2,0)</f>
        <v>40700</v>
      </c>
      <c r="G2053" s="111" t="str">
        <f>+VLOOKUP(F2053,'Selectable Table'!P:Q,2,0)</f>
        <v>Revenues - Third Parties</v>
      </c>
      <c r="I2053" t="s">
        <v>144</v>
      </c>
      <c r="J2053" s="111">
        <v>2026</v>
      </c>
      <c r="K2053" s="111">
        <v>7</v>
      </c>
      <c r="L2053" s="111" t="s">
        <v>94</v>
      </c>
      <c r="M2053">
        <v>357.45</v>
      </c>
      <c r="N2053">
        <v>1</v>
      </c>
      <c r="O2053">
        <v>357.45</v>
      </c>
      <c r="P2053" t="s">
        <v>2205</v>
      </c>
      <c r="Q2053" s="111">
        <f>+VLOOKUP(I2053,'Selectable Table'!AB:AC,2,0)</f>
        <v>0</v>
      </c>
    </row>
    <row r="2054" spans="1:17" x14ac:dyDescent="0.25">
      <c r="A2054" s="111" t="str">
        <f>+VLOOKUP(C2054,'Selectable Table'!D:EB,2,0)</f>
        <v>ASTRAZENECA</v>
      </c>
      <c r="B2054" t="s">
        <v>2237</v>
      </c>
      <c r="C2054" t="s">
        <v>296</v>
      </c>
      <c r="D2054" t="s">
        <v>2207</v>
      </c>
      <c r="E2054" t="s">
        <v>93</v>
      </c>
      <c r="F2054" s="111">
        <f>+VLOOKUP(C2054,'Selectable Table'!O:P,2,0)</f>
        <v>40700</v>
      </c>
      <c r="G2054" s="111" t="str">
        <f>+VLOOKUP(F2054,'Selectable Table'!P:Q,2,0)</f>
        <v>Revenues - Third Parties</v>
      </c>
      <c r="I2054" t="s">
        <v>839</v>
      </c>
      <c r="J2054" s="111">
        <v>2026</v>
      </c>
      <c r="K2054" s="111">
        <v>7</v>
      </c>
      <c r="L2054" s="111" t="s">
        <v>94</v>
      </c>
      <c r="M2054">
        <v>112.878</v>
      </c>
      <c r="N2054">
        <v>1</v>
      </c>
      <c r="O2054">
        <v>112.878</v>
      </c>
      <c r="P2054" t="s">
        <v>2205</v>
      </c>
      <c r="Q2054" s="111">
        <f>+VLOOKUP(I2054,'Selectable Table'!AB:AC,2,0)</f>
        <v>0</v>
      </c>
    </row>
    <row r="2055" spans="1:17" x14ac:dyDescent="0.25">
      <c r="A2055" s="111" t="str">
        <f>+VLOOKUP(C2055,'Selectable Table'!D:EB,2,0)</f>
        <v>ASTRAZENECA</v>
      </c>
      <c r="B2055" t="s">
        <v>2237</v>
      </c>
      <c r="C2055" t="s">
        <v>296</v>
      </c>
      <c r="D2055" t="s">
        <v>2207</v>
      </c>
      <c r="E2055" t="s">
        <v>102</v>
      </c>
      <c r="F2055" s="111">
        <f>+VLOOKUP(C2055,'Selectable Table'!O:P,2,0)</f>
        <v>40700</v>
      </c>
      <c r="G2055" s="111" t="str">
        <f>+VLOOKUP(F2055,'Selectable Table'!P:Q,2,0)</f>
        <v>Revenues - Third Parties</v>
      </c>
      <c r="I2055" t="s">
        <v>186</v>
      </c>
      <c r="J2055" s="111">
        <v>2026</v>
      </c>
      <c r="K2055" s="111">
        <v>7</v>
      </c>
      <c r="L2055" s="111" t="s">
        <v>94</v>
      </c>
      <c r="M2055">
        <v>72.59</v>
      </c>
      <c r="N2055">
        <v>1</v>
      </c>
      <c r="O2055">
        <v>72.59</v>
      </c>
      <c r="P2055" t="s">
        <v>2205</v>
      </c>
      <c r="Q2055" s="111">
        <f>+VLOOKUP(I2055,'Selectable Table'!AB:AC,2,0)</f>
        <v>1</v>
      </c>
    </row>
    <row r="2056" spans="1:17" x14ac:dyDescent="0.25">
      <c r="A2056" s="111" t="str">
        <f>+VLOOKUP(C2056,'Selectable Table'!D:EB,2,0)</f>
        <v>ASTRAZENECA</v>
      </c>
      <c r="B2056" t="s">
        <v>2237</v>
      </c>
      <c r="C2056" t="s">
        <v>296</v>
      </c>
      <c r="D2056" t="s">
        <v>2207</v>
      </c>
      <c r="E2056" t="s">
        <v>93</v>
      </c>
      <c r="F2056" s="111">
        <f>+VLOOKUP(C2056,'Selectable Table'!O:P,2,0)</f>
        <v>40700</v>
      </c>
      <c r="G2056" s="111" t="str">
        <f>+VLOOKUP(F2056,'Selectable Table'!P:Q,2,0)</f>
        <v>Revenues - Third Parties</v>
      </c>
      <c r="I2056" t="s">
        <v>658</v>
      </c>
      <c r="J2056" s="111">
        <v>2026</v>
      </c>
      <c r="K2056" s="111">
        <v>7</v>
      </c>
      <c r="L2056" s="111" t="s">
        <v>94</v>
      </c>
      <c r="M2056">
        <v>98</v>
      </c>
      <c r="N2056">
        <v>1</v>
      </c>
      <c r="O2056">
        <v>98</v>
      </c>
      <c r="P2056" t="s">
        <v>2205</v>
      </c>
      <c r="Q2056" s="111">
        <f>+VLOOKUP(I2056,'Selectable Table'!AB:AC,2,0)</f>
        <v>0</v>
      </c>
    </row>
    <row r="2057" spans="1:17" x14ac:dyDescent="0.25">
      <c r="A2057" s="111" t="str">
        <f>+VLOOKUP(C2057,'Selectable Table'!D:EB,2,0)</f>
        <v>ASTRAZENECA</v>
      </c>
      <c r="B2057" t="s">
        <v>2237</v>
      </c>
      <c r="C2057" t="s">
        <v>296</v>
      </c>
      <c r="D2057" t="s">
        <v>2207</v>
      </c>
      <c r="E2057" t="s">
        <v>93</v>
      </c>
      <c r="F2057" s="111">
        <f>+VLOOKUP(C2057,'Selectable Table'!O:P,2,0)</f>
        <v>40700</v>
      </c>
      <c r="G2057" s="111" t="str">
        <f>+VLOOKUP(F2057,'Selectable Table'!P:Q,2,0)</f>
        <v>Revenues - Third Parties</v>
      </c>
      <c r="I2057" t="s">
        <v>253</v>
      </c>
      <c r="J2057" s="111">
        <v>2026</v>
      </c>
      <c r="K2057" s="111">
        <v>7</v>
      </c>
      <c r="L2057" s="111" t="s">
        <v>94</v>
      </c>
      <c r="M2057">
        <v>376.26</v>
      </c>
      <c r="N2057">
        <v>1</v>
      </c>
      <c r="O2057">
        <v>376.26</v>
      </c>
      <c r="P2057" t="s">
        <v>2205</v>
      </c>
      <c r="Q2057" s="111">
        <f>+VLOOKUP(I2057,'Selectable Table'!AB:AC,2,0)</f>
        <v>0</v>
      </c>
    </row>
    <row r="2058" spans="1:17" x14ac:dyDescent="0.25">
      <c r="A2058" s="111" t="str">
        <f>+VLOOKUP(C2058,'Selectable Table'!D:EB,2,0)</f>
        <v>ASTRAZENECA</v>
      </c>
      <c r="B2058" t="s">
        <v>2237</v>
      </c>
      <c r="C2058" t="s">
        <v>296</v>
      </c>
      <c r="D2058" t="s">
        <v>2207</v>
      </c>
      <c r="E2058" t="s">
        <v>101</v>
      </c>
      <c r="F2058" s="111">
        <f>+VLOOKUP(C2058,'Selectable Table'!O:P,2,0)</f>
        <v>40700</v>
      </c>
      <c r="G2058" s="111" t="str">
        <f>+VLOOKUP(F2058,'Selectable Table'!P:Q,2,0)</f>
        <v>Revenues - Third Parties</v>
      </c>
      <c r="I2058" t="s">
        <v>269</v>
      </c>
      <c r="J2058" s="111">
        <v>2026</v>
      </c>
      <c r="K2058" s="111">
        <v>7</v>
      </c>
      <c r="L2058" s="111" t="s">
        <v>94</v>
      </c>
      <c r="M2058">
        <v>473.13</v>
      </c>
      <c r="N2058">
        <v>1</v>
      </c>
      <c r="O2058">
        <v>473.13</v>
      </c>
      <c r="P2058" t="s">
        <v>2205</v>
      </c>
      <c r="Q2058" s="111">
        <f>+VLOOKUP(I2058,'Selectable Table'!AB:AC,2,0)</f>
        <v>1</v>
      </c>
    </row>
    <row r="2059" spans="1:17" x14ac:dyDescent="0.25">
      <c r="A2059" s="111" t="str">
        <f>+VLOOKUP(C2059,'Selectable Table'!D:EB,2,0)</f>
        <v>ASTRAZENECA</v>
      </c>
      <c r="B2059" t="s">
        <v>2237</v>
      </c>
      <c r="C2059" t="s">
        <v>296</v>
      </c>
      <c r="D2059" t="s">
        <v>2207</v>
      </c>
      <c r="E2059" t="s">
        <v>105</v>
      </c>
      <c r="F2059" s="111">
        <f>+VLOOKUP(C2059,'Selectable Table'!O:P,2,0)</f>
        <v>40700</v>
      </c>
      <c r="G2059" s="111" t="str">
        <f>+VLOOKUP(F2059,'Selectable Table'!P:Q,2,0)</f>
        <v>Revenues - Third Parties</v>
      </c>
      <c r="I2059" t="s">
        <v>144</v>
      </c>
      <c r="J2059" s="111">
        <v>2026</v>
      </c>
      <c r="K2059" s="111">
        <v>7</v>
      </c>
      <c r="L2059" s="111" t="s">
        <v>94</v>
      </c>
      <c r="M2059">
        <v>238.3</v>
      </c>
      <c r="N2059">
        <v>1</v>
      </c>
      <c r="O2059">
        <v>238.3</v>
      </c>
      <c r="P2059" t="s">
        <v>2205</v>
      </c>
      <c r="Q2059" s="111">
        <f>+VLOOKUP(I2059,'Selectable Table'!AB:AC,2,0)</f>
        <v>0</v>
      </c>
    </row>
    <row r="2060" spans="1:17" x14ac:dyDescent="0.25">
      <c r="A2060" s="111" t="str">
        <f>+VLOOKUP(C2060,'Selectable Table'!D:EB,2,0)</f>
        <v>ASTRAZENECA</v>
      </c>
      <c r="B2060" t="s">
        <v>2238</v>
      </c>
      <c r="C2060" t="s">
        <v>296</v>
      </c>
      <c r="D2060" t="s">
        <v>2207</v>
      </c>
      <c r="E2060" t="s">
        <v>93</v>
      </c>
      <c r="F2060" s="111">
        <f>+VLOOKUP(C2060,'Selectable Table'!O:P,2,0)</f>
        <v>40700</v>
      </c>
      <c r="G2060" s="111" t="str">
        <f>+VLOOKUP(F2060,'Selectable Table'!P:Q,2,0)</f>
        <v>Revenues - Third Parties</v>
      </c>
      <c r="I2060" t="s">
        <v>839</v>
      </c>
      <c r="J2060" s="111">
        <v>2026</v>
      </c>
      <c r="K2060" s="111">
        <v>7</v>
      </c>
      <c r="L2060" s="111" t="s">
        <v>94</v>
      </c>
      <c r="M2060">
        <v>564.39</v>
      </c>
      <c r="N2060">
        <v>1</v>
      </c>
      <c r="O2060">
        <v>564.39</v>
      </c>
      <c r="P2060" t="s">
        <v>2205</v>
      </c>
      <c r="Q2060" s="111">
        <f>+VLOOKUP(I2060,'Selectable Table'!AB:AC,2,0)</f>
        <v>0</v>
      </c>
    </row>
    <row r="2061" spans="1:17" x14ac:dyDescent="0.25">
      <c r="A2061" s="111" t="str">
        <f>+VLOOKUP(C2061,'Selectable Table'!D:EB,2,0)</f>
        <v>ASTRAZENECA</v>
      </c>
      <c r="B2061" t="s">
        <v>2238</v>
      </c>
      <c r="C2061" t="s">
        <v>296</v>
      </c>
      <c r="D2061" t="s">
        <v>2207</v>
      </c>
      <c r="E2061" t="s">
        <v>102</v>
      </c>
      <c r="F2061" s="111">
        <f>+VLOOKUP(C2061,'Selectable Table'!O:P,2,0)</f>
        <v>40700</v>
      </c>
      <c r="G2061" s="111" t="str">
        <f>+VLOOKUP(F2061,'Selectable Table'!P:Q,2,0)</f>
        <v>Revenues - Third Parties</v>
      </c>
      <c r="I2061" t="s">
        <v>125</v>
      </c>
      <c r="J2061" s="111">
        <v>2026</v>
      </c>
      <c r="K2061" s="111">
        <v>7</v>
      </c>
      <c r="L2061" s="111" t="s">
        <v>94</v>
      </c>
      <c r="M2061">
        <v>72.59</v>
      </c>
      <c r="N2061">
        <v>1</v>
      </c>
      <c r="O2061">
        <v>72.59</v>
      </c>
      <c r="P2061" t="s">
        <v>2205</v>
      </c>
      <c r="Q2061" s="111">
        <f>+VLOOKUP(I2061,'Selectable Table'!AB:AC,2,0)</f>
        <v>1</v>
      </c>
    </row>
    <row r="2062" spans="1:17" x14ac:dyDescent="0.25">
      <c r="A2062" s="111" t="str">
        <f>+VLOOKUP(C2062,'Selectable Table'!D:EB,2,0)</f>
        <v>ASTRAZENECA</v>
      </c>
      <c r="B2062" t="s">
        <v>2238</v>
      </c>
      <c r="C2062" t="s">
        <v>296</v>
      </c>
      <c r="D2062" t="s">
        <v>2207</v>
      </c>
      <c r="E2062" t="s">
        <v>102</v>
      </c>
      <c r="F2062" s="111">
        <f>+VLOOKUP(C2062,'Selectable Table'!O:P,2,0)</f>
        <v>40700</v>
      </c>
      <c r="G2062" s="111" t="str">
        <f>+VLOOKUP(F2062,'Selectable Table'!P:Q,2,0)</f>
        <v>Revenues - Third Parties</v>
      </c>
      <c r="I2062" t="s">
        <v>186</v>
      </c>
      <c r="J2062" s="111">
        <v>2026</v>
      </c>
      <c r="K2062" s="111">
        <v>7</v>
      </c>
      <c r="L2062" s="111" t="s">
        <v>94</v>
      </c>
      <c r="M2062">
        <v>250.54</v>
      </c>
      <c r="N2062">
        <v>1</v>
      </c>
      <c r="O2062">
        <v>250.54</v>
      </c>
      <c r="P2062" t="s">
        <v>2205</v>
      </c>
      <c r="Q2062" s="111">
        <f>+VLOOKUP(I2062,'Selectable Table'!AB:AC,2,0)</f>
        <v>1</v>
      </c>
    </row>
    <row r="2063" spans="1:17" x14ac:dyDescent="0.25">
      <c r="A2063" s="111" t="str">
        <f>+VLOOKUP(C2063,'Selectable Table'!D:EB,2,0)</f>
        <v>ASTRAZENECA</v>
      </c>
      <c r="B2063" t="s">
        <v>2238</v>
      </c>
      <c r="C2063" t="s">
        <v>296</v>
      </c>
      <c r="D2063" t="s">
        <v>2207</v>
      </c>
      <c r="E2063" t="s">
        <v>93</v>
      </c>
      <c r="F2063" s="111">
        <f>+VLOOKUP(C2063,'Selectable Table'!O:P,2,0)</f>
        <v>40700</v>
      </c>
      <c r="G2063" s="111" t="str">
        <f>+VLOOKUP(F2063,'Selectable Table'!P:Q,2,0)</f>
        <v>Revenues - Third Parties</v>
      </c>
      <c r="I2063" t="s">
        <v>658</v>
      </c>
      <c r="J2063" s="111">
        <v>2026</v>
      </c>
      <c r="K2063" s="111">
        <v>7</v>
      </c>
      <c r="L2063" s="111" t="s">
        <v>94</v>
      </c>
      <c r="M2063">
        <v>490</v>
      </c>
      <c r="N2063">
        <v>1</v>
      </c>
      <c r="O2063">
        <v>490</v>
      </c>
      <c r="P2063" t="s">
        <v>2205</v>
      </c>
      <c r="Q2063" s="111">
        <f>+VLOOKUP(I2063,'Selectable Table'!AB:AC,2,0)</f>
        <v>0</v>
      </c>
    </row>
    <row r="2064" spans="1:17" x14ac:dyDescent="0.25">
      <c r="A2064" s="111" t="str">
        <f>+VLOOKUP(C2064,'Selectable Table'!D:EB,2,0)</f>
        <v>ASTRAZENECA</v>
      </c>
      <c r="B2064" t="s">
        <v>2238</v>
      </c>
      <c r="C2064" t="s">
        <v>296</v>
      </c>
      <c r="D2064" t="s">
        <v>2207</v>
      </c>
      <c r="E2064" t="s">
        <v>105</v>
      </c>
      <c r="F2064" s="111">
        <f>+VLOOKUP(C2064,'Selectable Table'!O:P,2,0)</f>
        <v>40700</v>
      </c>
      <c r="G2064" s="111" t="str">
        <f>+VLOOKUP(F2064,'Selectable Table'!P:Q,2,0)</f>
        <v>Revenues - Third Parties</v>
      </c>
      <c r="I2064" t="s">
        <v>670</v>
      </c>
      <c r="J2064" s="111">
        <v>2026</v>
      </c>
      <c r="K2064" s="111">
        <v>7</v>
      </c>
      <c r="L2064" s="111" t="s">
        <v>94</v>
      </c>
      <c r="M2064">
        <v>125.42</v>
      </c>
      <c r="N2064">
        <v>1</v>
      </c>
      <c r="O2064">
        <v>125.42</v>
      </c>
      <c r="P2064" t="s">
        <v>2205</v>
      </c>
      <c r="Q2064" s="111">
        <f>+VLOOKUP(I2064,'Selectable Table'!AB:AC,2,0)</f>
        <v>0</v>
      </c>
    </row>
    <row r="2065" spans="1:17" x14ac:dyDescent="0.25">
      <c r="A2065" s="111" t="str">
        <f>+VLOOKUP(C2065,'Selectable Table'!D:EB,2,0)</f>
        <v>ASTRAZENECA</v>
      </c>
      <c r="B2065" t="s">
        <v>2238</v>
      </c>
      <c r="C2065" t="s">
        <v>296</v>
      </c>
      <c r="D2065" t="s">
        <v>2207</v>
      </c>
      <c r="E2065" t="s">
        <v>93</v>
      </c>
      <c r="F2065" s="111">
        <f>+VLOOKUP(C2065,'Selectable Table'!O:P,2,0)</f>
        <v>40700</v>
      </c>
      <c r="G2065" s="111" t="str">
        <f>+VLOOKUP(F2065,'Selectable Table'!P:Q,2,0)</f>
        <v>Revenues - Third Parties</v>
      </c>
      <c r="I2065" t="s">
        <v>253</v>
      </c>
      <c r="J2065" s="111">
        <v>2026</v>
      </c>
      <c r="K2065" s="111">
        <v>7</v>
      </c>
      <c r="L2065" s="111" t="s">
        <v>94</v>
      </c>
      <c r="M2065">
        <v>376.26</v>
      </c>
      <c r="N2065">
        <v>1</v>
      </c>
      <c r="O2065">
        <v>376.26</v>
      </c>
      <c r="P2065" t="s">
        <v>2205</v>
      </c>
      <c r="Q2065" s="111">
        <f>+VLOOKUP(I2065,'Selectable Table'!AB:AC,2,0)</f>
        <v>0</v>
      </c>
    </row>
    <row r="2066" spans="1:17" x14ac:dyDescent="0.25">
      <c r="A2066" s="111" t="str">
        <f>+VLOOKUP(C2066,'Selectable Table'!D:EB,2,0)</f>
        <v>ASTRAZENECA</v>
      </c>
      <c r="B2066" t="s">
        <v>2238</v>
      </c>
      <c r="C2066" t="s">
        <v>296</v>
      </c>
      <c r="D2066" t="s">
        <v>2207</v>
      </c>
      <c r="E2066" t="s">
        <v>101</v>
      </c>
      <c r="F2066" s="111">
        <f>+VLOOKUP(C2066,'Selectable Table'!O:P,2,0)</f>
        <v>40700</v>
      </c>
      <c r="G2066" s="111" t="str">
        <f>+VLOOKUP(F2066,'Selectable Table'!P:Q,2,0)</f>
        <v>Revenues - Third Parties</v>
      </c>
      <c r="I2066" t="s">
        <v>269</v>
      </c>
      <c r="J2066" s="111">
        <v>2026</v>
      </c>
      <c r="K2066" s="111">
        <v>7</v>
      </c>
      <c r="L2066" s="111" t="s">
        <v>94</v>
      </c>
      <c r="M2066">
        <v>2392.2800000000002</v>
      </c>
      <c r="N2066">
        <v>1</v>
      </c>
      <c r="O2066">
        <v>2392.2800000000002</v>
      </c>
      <c r="P2066" t="s">
        <v>2205</v>
      </c>
      <c r="Q2066" s="111">
        <f>+VLOOKUP(I2066,'Selectable Table'!AB:AC,2,0)</f>
        <v>1</v>
      </c>
    </row>
    <row r="2067" spans="1:17" x14ac:dyDescent="0.25">
      <c r="A2067" s="111" t="str">
        <f>+VLOOKUP(C2067,'Selectable Table'!D:EB,2,0)</f>
        <v>ASTRAZENECA</v>
      </c>
      <c r="B2067" t="s">
        <v>2238</v>
      </c>
      <c r="C2067" t="s">
        <v>296</v>
      </c>
      <c r="D2067" t="s">
        <v>2207</v>
      </c>
      <c r="E2067" t="s">
        <v>104</v>
      </c>
      <c r="F2067" s="111">
        <f>+VLOOKUP(C2067,'Selectable Table'!O:P,2,0)</f>
        <v>40700</v>
      </c>
      <c r="G2067" s="111" t="str">
        <f>+VLOOKUP(F2067,'Selectable Table'!P:Q,2,0)</f>
        <v>Revenues - Third Parties</v>
      </c>
      <c r="I2067" t="s">
        <v>118</v>
      </c>
      <c r="J2067" s="111">
        <v>2026</v>
      </c>
      <c r="K2067" s="111">
        <v>7</v>
      </c>
      <c r="L2067" s="111" t="s">
        <v>94</v>
      </c>
      <c r="M2067">
        <v>66.89</v>
      </c>
      <c r="N2067">
        <v>1</v>
      </c>
      <c r="O2067">
        <v>66.89</v>
      </c>
      <c r="P2067" t="s">
        <v>2205</v>
      </c>
      <c r="Q2067" s="111">
        <f>+VLOOKUP(I2067,'Selectable Table'!AB:AC,2,0)</f>
        <v>0</v>
      </c>
    </row>
    <row r="2068" spans="1:17" x14ac:dyDescent="0.25">
      <c r="A2068" s="111" t="str">
        <f>+VLOOKUP(C2068,'Selectable Table'!D:EB,2,0)</f>
        <v>ASTRAZENECA</v>
      </c>
      <c r="B2068" t="s">
        <v>2238</v>
      </c>
      <c r="C2068" t="s">
        <v>296</v>
      </c>
      <c r="D2068" t="s">
        <v>2207</v>
      </c>
      <c r="E2068" t="s">
        <v>104</v>
      </c>
      <c r="F2068" s="111">
        <f>+VLOOKUP(C2068,'Selectable Table'!O:P,2,0)</f>
        <v>40700</v>
      </c>
      <c r="G2068" s="111" t="str">
        <f>+VLOOKUP(F2068,'Selectable Table'!P:Q,2,0)</f>
        <v>Revenues - Third Parties</v>
      </c>
      <c r="I2068" t="s">
        <v>120</v>
      </c>
      <c r="J2068" s="111">
        <v>2026</v>
      </c>
      <c r="K2068" s="111">
        <v>7</v>
      </c>
      <c r="L2068" s="111" t="s">
        <v>94</v>
      </c>
      <c r="M2068">
        <v>175.59</v>
      </c>
      <c r="N2068">
        <v>1</v>
      </c>
      <c r="O2068">
        <v>175.59</v>
      </c>
      <c r="P2068" t="s">
        <v>2205</v>
      </c>
      <c r="Q2068" s="111">
        <f>+VLOOKUP(I2068,'Selectable Table'!AB:AC,2,0)</f>
        <v>0</v>
      </c>
    </row>
    <row r="2069" spans="1:17" x14ac:dyDescent="0.25">
      <c r="A2069" s="111" t="str">
        <f>+VLOOKUP(C2069,'Selectable Table'!D:EB,2,0)</f>
        <v>ASTRAZENECA</v>
      </c>
      <c r="B2069" t="s">
        <v>2239</v>
      </c>
      <c r="C2069" t="s">
        <v>296</v>
      </c>
      <c r="D2069" t="s">
        <v>2207</v>
      </c>
      <c r="E2069" t="s">
        <v>93</v>
      </c>
      <c r="F2069" s="111">
        <f>+VLOOKUP(C2069,'Selectable Table'!O:P,2,0)</f>
        <v>40700</v>
      </c>
      <c r="G2069" s="111" t="str">
        <f>+VLOOKUP(F2069,'Selectable Table'!P:Q,2,0)</f>
        <v>Revenues - Third Parties</v>
      </c>
      <c r="I2069" t="s">
        <v>839</v>
      </c>
      <c r="J2069" s="111">
        <v>2026</v>
      </c>
      <c r="K2069" s="111">
        <v>7</v>
      </c>
      <c r="L2069" s="111" t="s">
        <v>94</v>
      </c>
      <c r="M2069">
        <v>1467.44</v>
      </c>
      <c r="N2069">
        <v>1</v>
      </c>
      <c r="O2069">
        <v>1467.44</v>
      </c>
      <c r="P2069" t="s">
        <v>2205</v>
      </c>
      <c r="Q2069" s="111">
        <f>+VLOOKUP(I2069,'Selectable Table'!AB:AC,2,0)</f>
        <v>0</v>
      </c>
    </row>
    <row r="2070" spans="1:17" x14ac:dyDescent="0.25">
      <c r="A2070" s="111" t="str">
        <f>+VLOOKUP(C2070,'Selectable Table'!D:EB,2,0)</f>
        <v>ASTRAZENECA</v>
      </c>
      <c r="B2070" t="s">
        <v>2239</v>
      </c>
      <c r="C2070" t="s">
        <v>296</v>
      </c>
      <c r="D2070" t="s">
        <v>2207</v>
      </c>
      <c r="E2070" t="s">
        <v>102</v>
      </c>
      <c r="F2070" s="111">
        <f>+VLOOKUP(C2070,'Selectable Table'!O:P,2,0)</f>
        <v>40700</v>
      </c>
      <c r="G2070" s="111" t="str">
        <f>+VLOOKUP(F2070,'Selectable Table'!P:Q,2,0)</f>
        <v>Revenues - Third Parties</v>
      </c>
      <c r="I2070" t="s">
        <v>186</v>
      </c>
      <c r="J2070" s="111">
        <v>2026</v>
      </c>
      <c r="K2070" s="111">
        <v>7</v>
      </c>
      <c r="L2070" s="111" t="s">
        <v>94</v>
      </c>
      <c r="M2070">
        <v>346.88</v>
      </c>
      <c r="N2070">
        <v>1</v>
      </c>
      <c r="O2070">
        <v>346.88</v>
      </c>
      <c r="P2070" t="s">
        <v>2205</v>
      </c>
      <c r="Q2070" s="111">
        <f>+VLOOKUP(I2070,'Selectable Table'!AB:AC,2,0)</f>
        <v>1</v>
      </c>
    </row>
    <row r="2071" spans="1:17" x14ac:dyDescent="0.25">
      <c r="A2071" s="111" t="str">
        <f>+VLOOKUP(C2071,'Selectable Table'!D:EB,2,0)</f>
        <v>ASTRAZENECA</v>
      </c>
      <c r="B2071" t="s">
        <v>2239</v>
      </c>
      <c r="C2071" t="s">
        <v>296</v>
      </c>
      <c r="D2071" t="s">
        <v>2207</v>
      </c>
      <c r="E2071" t="s">
        <v>93</v>
      </c>
      <c r="F2071" s="111">
        <f>+VLOOKUP(C2071,'Selectable Table'!O:P,2,0)</f>
        <v>40700</v>
      </c>
      <c r="G2071" s="111" t="str">
        <f>+VLOOKUP(F2071,'Selectable Table'!P:Q,2,0)</f>
        <v>Revenues - Third Parties</v>
      </c>
      <c r="I2071" t="s">
        <v>658</v>
      </c>
      <c r="J2071" s="111">
        <v>2026</v>
      </c>
      <c r="K2071" s="111">
        <v>7</v>
      </c>
      <c r="L2071" s="111" t="s">
        <v>94</v>
      </c>
      <c r="M2071">
        <v>1274</v>
      </c>
      <c r="N2071">
        <v>1</v>
      </c>
      <c r="O2071">
        <v>1274</v>
      </c>
      <c r="P2071" t="s">
        <v>2205</v>
      </c>
      <c r="Q2071" s="111">
        <f>+VLOOKUP(I2071,'Selectable Table'!AB:AC,2,0)</f>
        <v>0</v>
      </c>
    </row>
    <row r="2072" spans="1:17" x14ac:dyDescent="0.25">
      <c r="A2072" s="111" t="str">
        <f>+VLOOKUP(C2072,'Selectable Table'!D:EB,2,0)</f>
        <v>ASTRAZENECA</v>
      </c>
      <c r="B2072" t="s">
        <v>2239</v>
      </c>
      <c r="C2072" t="s">
        <v>296</v>
      </c>
      <c r="D2072" t="s">
        <v>2207</v>
      </c>
      <c r="E2072" t="s">
        <v>93</v>
      </c>
      <c r="F2072" s="111">
        <f>+VLOOKUP(C2072,'Selectable Table'!O:P,2,0)</f>
        <v>40700</v>
      </c>
      <c r="G2072" s="111" t="str">
        <f>+VLOOKUP(F2072,'Selectable Table'!P:Q,2,0)</f>
        <v>Revenues - Third Parties</v>
      </c>
      <c r="I2072" t="s">
        <v>253</v>
      </c>
      <c r="J2072" s="111">
        <v>2026</v>
      </c>
      <c r="K2072" s="111">
        <v>7</v>
      </c>
      <c r="L2072" s="111" t="s">
        <v>94</v>
      </c>
      <c r="M2072">
        <v>376.26</v>
      </c>
      <c r="N2072">
        <v>1</v>
      </c>
      <c r="O2072">
        <v>376.26</v>
      </c>
      <c r="P2072" t="s">
        <v>2205</v>
      </c>
      <c r="Q2072" s="111">
        <f>+VLOOKUP(I2072,'Selectable Table'!AB:AC,2,0)</f>
        <v>0</v>
      </c>
    </row>
    <row r="2073" spans="1:17" x14ac:dyDescent="0.25">
      <c r="A2073" s="111" t="str">
        <f>+VLOOKUP(C2073,'Selectable Table'!D:EB,2,0)</f>
        <v>ASTRAZENECA</v>
      </c>
      <c r="B2073" t="s">
        <v>2239</v>
      </c>
      <c r="C2073" t="s">
        <v>296</v>
      </c>
      <c r="D2073" t="s">
        <v>2207</v>
      </c>
      <c r="E2073" t="s">
        <v>101</v>
      </c>
      <c r="F2073" s="111">
        <f>+VLOOKUP(C2073,'Selectable Table'!O:P,2,0)</f>
        <v>40700</v>
      </c>
      <c r="G2073" s="111" t="str">
        <f>+VLOOKUP(F2073,'Selectable Table'!P:Q,2,0)</f>
        <v>Revenues - Third Parties</v>
      </c>
      <c r="I2073" t="s">
        <v>269</v>
      </c>
      <c r="J2073" s="111">
        <v>2026</v>
      </c>
      <c r="K2073" s="111">
        <v>7</v>
      </c>
      <c r="L2073" s="111" t="s">
        <v>94</v>
      </c>
      <c r="M2073">
        <v>7288.32</v>
      </c>
      <c r="N2073">
        <v>1</v>
      </c>
      <c r="O2073">
        <v>7288.32</v>
      </c>
      <c r="P2073" t="s">
        <v>2205</v>
      </c>
      <c r="Q2073" s="111">
        <f>+VLOOKUP(I2073,'Selectable Table'!AB:AC,2,0)</f>
        <v>1</v>
      </c>
    </row>
    <row r="2074" spans="1:17" x14ac:dyDescent="0.25">
      <c r="A2074" s="111" t="str">
        <f>+VLOOKUP(C2074,'Selectable Table'!D:EB,2,0)</f>
        <v>ASTRAZENECA</v>
      </c>
      <c r="B2074" t="s">
        <v>2239</v>
      </c>
      <c r="C2074" t="s">
        <v>296</v>
      </c>
      <c r="D2074" t="s">
        <v>2207</v>
      </c>
      <c r="E2074" t="s">
        <v>105</v>
      </c>
      <c r="F2074" s="111">
        <f>+VLOOKUP(C2074,'Selectable Table'!O:P,2,0)</f>
        <v>40700</v>
      </c>
      <c r="G2074" s="111" t="str">
        <f>+VLOOKUP(F2074,'Selectable Table'!P:Q,2,0)</f>
        <v>Revenues - Third Parties</v>
      </c>
      <c r="I2074" t="s">
        <v>144</v>
      </c>
      <c r="J2074" s="111">
        <v>2026</v>
      </c>
      <c r="K2074" s="111">
        <v>7</v>
      </c>
      <c r="L2074" s="111" t="s">
        <v>94</v>
      </c>
      <c r="M2074">
        <v>238.3</v>
      </c>
      <c r="N2074">
        <v>1</v>
      </c>
      <c r="O2074">
        <v>238.3</v>
      </c>
      <c r="P2074" t="s">
        <v>2205</v>
      </c>
      <c r="Q2074" s="111">
        <f>+VLOOKUP(I2074,'Selectable Table'!AB:AC,2,0)</f>
        <v>0</v>
      </c>
    </row>
    <row r="2075" spans="1:17" x14ac:dyDescent="0.25">
      <c r="A2075" s="111" t="str">
        <f>+VLOOKUP(C2075,'Selectable Table'!D:EB,2,0)</f>
        <v>ASTRAZENECA</v>
      </c>
      <c r="B2075" t="s">
        <v>2240</v>
      </c>
      <c r="C2075" t="s">
        <v>296</v>
      </c>
      <c r="D2075" t="s">
        <v>2207</v>
      </c>
      <c r="E2075" t="s">
        <v>93</v>
      </c>
      <c r="F2075" s="111">
        <f>+VLOOKUP(C2075,'Selectable Table'!O:P,2,0)</f>
        <v>40700</v>
      </c>
      <c r="G2075" s="111" t="str">
        <f>+VLOOKUP(F2075,'Selectable Table'!P:Q,2,0)</f>
        <v>Revenues - Third Parties</v>
      </c>
      <c r="I2075" t="s">
        <v>839</v>
      </c>
      <c r="J2075" s="111">
        <v>2026</v>
      </c>
      <c r="K2075" s="111">
        <v>7</v>
      </c>
      <c r="L2075" s="111" t="s">
        <v>94</v>
      </c>
      <c r="M2075">
        <v>338.64</v>
      </c>
      <c r="N2075">
        <v>1</v>
      </c>
      <c r="O2075">
        <v>338.64</v>
      </c>
      <c r="P2075" t="s">
        <v>2205</v>
      </c>
      <c r="Q2075" s="111">
        <f>+VLOOKUP(I2075,'Selectable Table'!AB:AC,2,0)</f>
        <v>0</v>
      </c>
    </row>
    <row r="2076" spans="1:17" x14ac:dyDescent="0.25">
      <c r="A2076" s="111" t="str">
        <f>+VLOOKUP(C2076,'Selectable Table'!D:EB,2,0)</f>
        <v>ASTRAZENECA</v>
      </c>
      <c r="B2076" t="s">
        <v>2240</v>
      </c>
      <c r="C2076" t="s">
        <v>296</v>
      </c>
      <c r="D2076" t="s">
        <v>2207</v>
      </c>
      <c r="E2076" t="s">
        <v>102</v>
      </c>
      <c r="F2076" s="111">
        <f>+VLOOKUP(C2076,'Selectable Table'!O:P,2,0)</f>
        <v>40700</v>
      </c>
      <c r="G2076" s="111" t="str">
        <f>+VLOOKUP(F2076,'Selectable Table'!P:Q,2,0)</f>
        <v>Revenues - Third Parties</v>
      </c>
      <c r="I2076" t="s">
        <v>186</v>
      </c>
      <c r="J2076" s="111">
        <v>2026</v>
      </c>
      <c r="K2076" s="111">
        <v>7</v>
      </c>
      <c r="L2076" s="111" t="s">
        <v>94</v>
      </c>
      <c r="M2076">
        <v>125.27</v>
      </c>
      <c r="N2076">
        <v>1</v>
      </c>
      <c r="O2076">
        <v>125.27</v>
      </c>
      <c r="P2076" t="s">
        <v>2205</v>
      </c>
      <c r="Q2076" s="111">
        <f>+VLOOKUP(I2076,'Selectable Table'!AB:AC,2,0)</f>
        <v>1</v>
      </c>
    </row>
    <row r="2077" spans="1:17" x14ac:dyDescent="0.25">
      <c r="A2077" s="111" t="str">
        <f>+VLOOKUP(C2077,'Selectable Table'!D:EB,2,0)</f>
        <v>ASTRAZENECA</v>
      </c>
      <c r="B2077" t="s">
        <v>2240</v>
      </c>
      <c r="C2077" t="s">
        <v>296</v>
      </c>
      <c r="D2077" t="s">
        <v>2207</v>
      </c>
      <c r="E2077" t="s">
        <v>93</v>
      </c>
      <c r="F2077" s="111">
        <f>+VLOOKUP(C2077,'Selectable Table'!O:P,2,0)</f>
        <v>40700</v>
      </c>
      <c r="G2077" s="111" t="str">
        <f>+VLOOKUP(F2077,'Selectable Table'!P:Q,2,0)</f>
        <v>Revenues - Third Parties</v>
      </c>
      <c r="I2077" t="s">
        <v>658</v>
      </c>
      <c r="J2077" s="111">
        <v>2026</v>
      </c>
      <c r="K2077" s="111">
        <v>7</v>
      </c>
      <c r="L2077" s="111" t="s">
        <v>94</v>
      </c>
      <c r="M2077">
        <v>294</v>
      </c>
      <c r="N2077">
        <v>1</v>
      </c>
      <c r="O2077">
        <v>294</v>
      </c>
      <c r="P2077" t="s">
        <v>2205</v>
      </c>
      <c r="Q2077" s="111">
        <f>+VLOOKUP(I2077,'Selectable Table'!AB:AC,2,0)</f>
        <v>0</v>
      </c>
    </row>
    <row r="2078" spans="1:17" x14ac:dyDescent="0.25">
      <c r="A2078" s="111" t="str">
        <f>+VLOOKUP(C2078,'Selectable Table'!D:EB,2,0)</f>
        <v>ASTRAZENECA</v>
      </c>
      <c r="B2078" t="s">
        <v>2240</v>
      </c>
      <c r="C2078" t="s">
        <v>296</v>
      </c>
      <c r="D2078" t="s">
        <v>2207</v>
      </c>
      <c r="E2078" t="s">
        <v>101</v>
      </c>
      <c r="F2078" s="111">
        <f>+VLOOKUP(C2078,'Selectable Table'!O:P,2,0)</f>
        <v>40700</v>
      </c>
      <c r="G2078" s="111" t="str">
        <f>+VLOOKUP(F2078,'Selectable Table'!P:Q,2,0)</f>
        <v>Revenues - Third Parties</v>
      </c>
      <c r="I2078" t="s">
        <v>269</v>
      </c>
      <c r="J2078" s="111">
        <v>2026</v>
      </c>
      <c r="K2078" s="111">
        <v>7</v>
      </c>
      <c r="L2078" s="111" t="s">
        <v>94</v>
      </c>
      <c r="M2078">
        <v>1390.21</v>
      </c>
      <c r="N2078">
        <v>1</v>
      </c>
      <c r="O2078">
        <v>1390.21</v>
      </c>
      <c r="P2078" t="s">
        <v>2205</v>
      </c>
      <c r="Q2078" s="111">
        <f>+VLOOKUP(I2078,'Selectable Table'!AB:AC,2,0)</f>
        <v>1</v>
      </c>
    </row>
    <row r="2079" spans="1:17" x14ac:dyDescent="0.25">
      <c r="A2079" s="111" t="str">
        <f>+VLOOKUP(C2079,'Selectable Table'!D:EB,2,0)</f>
        <v>ASTRAZENECA</v>
      </c>
      <c r="B2079" t="s">
        <v>2241</v>
      </c>
      <c r="C2079" t="s">
        <v>296</v>
      </c>
      <c r="D2079" t="s">
        <v>2207</v>
      </c>
      <c r="E2079" t="s">
        <v>93</v>
      </c>
      <c r="F2079" s="111">
        <f>+VLOOKUP(C2079,'Selectable Table'!O:P,2,0)</f>
        <v>40700</v>
      </c>
      <c r="G2079" s="111" t="str">
        <f>+VLOOKUP(F2079,'Selectable Table'!P:Q,2,0)</f>
        <v>Revenues - Third Parties</v>
      </c>
      <c r="I2079" t="s">
        <v>839</v>
      </c>
      <c r="J2079" s="111">
        <v>2026</v>
      </c>
      <c r="K2079" s="111">
        <v>7</v>
      </c>
      <c r="L2079" s="111" t="s">
        <v>94</v>
      </c>
      <c r="M2079">
        <v>790.16</v>
      </c>
      <c r="N2079">
        <v>1</v>
      </c>
      <c r="O2079">
        <v>790.16</v>
      </c>
      <c r="P2079" t="s">
        <v>2205</v>
      </c>
      <c r="Q2079" s="111">
        <f>+VLOOKUP(I2079,'Selectable Table'!AB:AC,2,0)</f>
        <v>0</v>
      </c>
    </row>
    <row r="2080" spans="1:17" x14ac:dyDescent="0.25">
      <c r="A2080" s="111" t="str">
        <f>+VLOOKUP(C2080,'Selectable Table'!D:EB,2,0)</f>
        <v>ASTRAZENECA</v>
      </c>
      <c r="B2080" t="s">
        <v>2241</v>
      </c>
      <c r="C2080" t="s">
        <v>296</v>
      </c>
      <c r="D2080" t="s">
        <v>2207</v>
      </c>
      <c r="E2080" t="s">
        <v>102</v>
      </c>
      <c r="F2080" s="111">
        <f>+VLOOKUP(C2080,'Selectable Table'!O:P,2,0)</f>
        <v>40700</v>
      </c>
      <c r="G2080" s="111" t="str">
        <f>+VLOOKUP(F2080,'Selectable Table'!P:Q,2,0)</f>
        <v>Revenues - Third Parties</v>
      </c>
      <c r="I2080" t="s">
        <v>186</v>
      </c>
      <c r="J2080" s="111">
        <v>2026</v>
      </c>
      <c r="K2080" s="111">
        <v>7</v>
      </c>
      <c r="L2080" s="111" t="s">
        <v>94</v>
      </c>
      <c r="M2080">
        <v>345.17</v>
      </c>
      <c r="N2080">
        <v>1</v>
      </c>
      <c r="O2080">
        <v>345.17</v>
      </c>
      <c r="P2080" t="s">
        <v>2205</v>
      </c>
      <c r="Q2080" s="111">
        <f>+VLOOKUP(I2080,'Selectable Table'!AB:AC,2,0)</f>
        <v>1</v>
      </c>
    </row>
    <row r="2081" spans="1:17" x14ac:dyDescent="0.25">
      <c r="A2081" s="111" t="str">
        <f>+VLOOKUP(C2081,'Selectable Table'!D:EB,2,0)</f>
        <v>ASTRAZENECA</v>
      </c>
      <c r="B2081" t="s">
        <v>2241</v>
      </c>
      <c r="C2081" t="s">
        <v>296</v>
      </c>
      <c r="D2081" t="s">
        <v>2207</v>
      </c>
      <c r="E2081" t="s">
        <v>93</v>
      </c>
      <c r="F2081" s="111">
        <f>+VLOOKUP(C2081,'Selectable Table'!O:P,2,0)</f>
        <v>40700</v>
      </c>
      <c r="G2081" s="111" t="str">
        <f>+VLOOKUP(F2081,'Selectable Table'!P:Q,2,0)</f>
        <v>Revenues - Third Parties</v>
      </c>
      <c r="I2081" t="s">
        <v>658</v>
      </c>
      <c r="J2081" s="111">
        <v>2026</v>
      </c>
      <c r="K2081" s="111">
        <v>7</v>
      </c>
      <c r="L2081" s="111" t="s">
        <v>94</v>
      </c>
      <c r="M2081">
        <v>686</v>
      </c>
      <c r="N2081">
        <v>1</v>
      </c>
      <c r="O2081">
        <v>686</v>
      </c>
      <c r="P2081" t="s">
        <v>2205</v>
      </c>
      <c r="Q2081" s="111">
        <f>+VLOOKUP(I2081,'Selectable Table'!AB:AC,2,0)</f>
        <v>0</v>
      </c>
    </row>
    <row r="2082" spans="1:17" x14ac:dyDescent="0.25">
      <c r="A2082" s="111" t="str">
        <f>+VLOOKUP(C2082,'Selectable Table'!D:EB,2,0)</f>
        <v>ASTRAZENECA</v>
      </c>
      <c r="B2082" t="s">
        <v>2241</v>
      </c>
      <c r="C2082" t="s">
        <v>296</v>
      </c>
      <c r="D2082" t="s">
        <v>2207</v>
      </c>
      <c r="E2082" t="s">
        <v>105</v>
      </c>
      <c r="F2082" s="111">
        <f>+VLOOKUP(C2082,'Selectable Table'!O:P,2,0)</f>
        <v>40700</v>
      </c>
      <c r="G2082" s="111" t="str">
        <f>+VLOOKUP(F2082,'Selectable Table'!P:Q,2,0)</f>
        <v>Revenues - Third Parties</v>
      </c>
      <c r="I2082" t="s">
        <v>670</v>
      </c>
      <c r="J2082" s="111">
        <v>2026</v>
      </c>
      <c r="K2082" s="111">
        <v>7</v>
      </c>
      <c r="L2082" s="111" t="s">
        <v>94</v>
      </c>
      <c r="M2082">
        <v>2502.15</v>
      </c>
      <c r="N2082">
        <v>1</v>
      </c>
      <c r="O2082">
        <v>2502.15</v>
      </c>
      <c r="P2082" t="s">
        <v>2205</v>
      </c>
      <c r="Q2082" s="111">
        <f>+VLOOKUP(I2082,'Selectable Table'!AB:AC,2,0)</f>
        <v>0</v>
      </c>
    </row>
    <row r="2083" spans="1:17" x14ac:dyDescent="0.25">
      <c r="A2083" s="111" t="str">
        <f>+VLOOKUP(C2083,'Selectable Table'!D:EB,2,0)</f>
        <v>ASTRAZENECA</v>
      </c>
      <c r="B2083" t="s">
        <v>2241</v>
      </c>
      <c r="C2083" t="s">
        <v>296</v>
      </c>
      <c r="D2083" t="s">
        <v>2207</v>
      </c>
      <c r="E2083" t="s">
        <v>93</v>
      </c>
      <c r="F2083" s="111">
        <f>+VLOOKUP(C2083,'Selectable Table'!O:P,2,0)</f>
        <v>40700</v>
      </c>
      <c r="G2083" s="111" t="str">
        <f>+VLOOKUP(F2083,'Selectable Table'!P:Q,2,0)</f>
        <v>Revenues - Third Parties</v>
      </c>
      <c r="I2083" t="s">
        <v>167</v>
      </c>
      <c r="J2083" s="111">
        <v>2026</v>
      </c>
      <c r="K2083" s="111">
        <v>7</v>
      </c>
      <c r="L2083" s="111" t="s">
        <v>94</v>
      </c>
      <c r="M2083">
        <v>106.61</v>
      </c>
      <c r="N2083">
        <v>1</v>
      </c>
      <c r="O2083">
        <v>106.61</v>
      </c>
      <c r="P2083" t="s">
        <v>2205</v>
      </c>
      <c r="Q2083" s="111">
        <f>+VLOOKUP(I2083,'Selectable Table'!AB:AC,2,0)</f>
        <v>0</v>
      </c>
    </row>
    <row r="2084" spans="1:17" x14ac:dyDescent="0.25">
      <c r="A2084" s="111" t="str">
        <f>+VLOOKUP(C2084,'Selectable Table'!D:EB,2,0)</f>
        <v>ASTRAZENECA</v>
      </c>
      <c r="B2084" t="s">
        <v>2241</v>
      </c>
      <c r="C2084" t="s">
        <v>296</v>
      </c>
      <c r="D2084" t="s">
        <v>2207</v>
      </c>
      <c r="E2084" t="s">
        <v>93</v>
      </c>
      <c r="F2084" s="111">
        <f>+VLOOKUP(C2084,'Selectable Table'!O:P,2,0)</f>
        <v>40700</v>
      </c>
      <c r="G2084" s="111" t="str">
        <f>+VLOOKUP(F2084,'Selectable Table'!P:Q,2,0)</f>
        <v>Revenues - Third Parties</v>
      </c>
      <c r="I2084" t="s">
        <v>253</v>
      </c>
      <c r="J2084" s="111">
        <v>2026</v>
      </c>
      <c r="K2084" s="111">
        <v>7</v>
      </c>
      <c r="L2084" s="111" t="s">
        <v>94</v>
      </c>
      <c r="M2084">
        <v>376.26</v>
      </c>
      <c r="N2084">
        <v>1</v>
      </c>
      <c r="O2084">
        <v>376.26</v>
      </c>
      <c r="P2084" t="s">
        <v>2205</v>
      </c>
      <c r="Q2084" s="111">
        <f>+VLOOKUP(I2084,'Selectable Table'!AB:AC,2,0)</f>
        <v>0</v>
      </c>
    </row>
    <row r="2085" spans="1:17" x14ac:dyDescent="0.25">
      <c r="A2085" s="111" t="str">
        <f>+VLOOKUP(C2085,'Selectable Table'!D:EB,2,0)</f>
        <v>ASTRAZENECA</v>
      </c>
      <c r="B2085" t="s">
        <v>2241</v>
      </c>
      <c r="C2085" t="s">
        <v>296</v>
      </c>
      <c r="D2085" t="s">
        <v>2207</v>
      </c>
      <c r="E2085" t="s">
        <v>101</v>
      </c>
      <c r="F2085" s="111">
        <f>+VLOOKUP(C2085,'Selectable Table'!O:P,2,0)</f>
        <v>40700</v>
      </c>
      <c r="G2085" s="111" t="str">
        <f>+VLOOKUP(F2085,'Selectable Table'!P:Q,2,0)</f>
        <v>Revenues - Third Parties</v>
      </c>
      <c r="I2085" t="s">
        <v>269</v>
      </c>
      <c r="J2085" s="111">
        <v>2026</v>
      </c>
      <c r="K2085" s="111">
        <v>7</v>
      </c>
      <c r="L2085" s="111" t="s">
        <v>94</v>
      </c>
      <c r="M2085">
        <v>1788.51</v>
      </c>
      <c r="N2085">
        <v>1</v>
      </c>
      <c r="O2085">
        <v>1788.51</v>
      </c>
      <c r="P2085" t="s">
        <v>2205</v>
      </c>
      <c r="Q2085" s="111">
        <f>+VLOOKUP(I2085,'Selectable Table'!AB:AC,2,0)</f>
        <v>1</v>
      </c>
    </row>
    <row r="2086" spans="1:17" x14ac:dyDescent="0.25">
      <c r="A2086" s="111" t="str">
        <f>+VLOOKUP(C2086,'Selectable Table'!D:EB,2,0)</f>
        <v>ASTRAZENECA</v>
      </c>
      <c r="B2086" t="s">
        <v>2242</v>
      </c>
      <c r="C2086" t="s">
        <v>296</v>
      </c>
      <c r="D2086" t="s">
        <v>2207</v>
      </c>
      <c r="E2086" t="s">
        <v>93</v>
      </c>
      <c r="F2086" s="111">
        <f>+VLOOKUP(C2086,'Selectable Table'!O:P,2,0)</f>
        <v>40700</v>
      </c>
      <c r="G2086" s="111" t="str">
        <f>+VLOOKUP(F2086,'Selectable Table'!P:Q,2,0)</f>
        <v>Revenues - Third Parties</v>
      </c>
      <c r="I2086" t="s">
        <v>839</v>
      </c>
      <c r="J2086" s="111">
        <v>2026</v>
      </c>
      <c r="K2086" s="111">
        <v>7</v>
      </c>
      <c r="L2086" s="111" t="s">
        <v>94</v>
      </c>
      <c r="M2086">
        <v>677.28</v>
      </c>
      <c r="N2086">
        <v>1</v>
      </c>
      <c r="O2086">
        <v>677.28</v>
      </c>
      <c r="P2086" t="s">
        <v>2205</v>
      </c>
      <c r="Q2086" s="111">
        <f>+VLOOKUP(I2086,'Selectable Table'!AB:AC,2,0)</f>
        <v>0</v>
      </c>
    </row>
    <row r="2087" spans="1:17" x14ac:dyDescent="0.25">
      <c r="A2087" s="111" t="str">
        <f>+VLOOKUP(C2087,'Selectable Table'!D:EB,2,0)</f>
        <v>ASTRAZENECA</v>
      </c>
      <c r="B2087" t="s">
        <v>2242</v>
      </c>
      <c r="C2087" t="s">
        <v>296</v>
      </c>
      <c r="D2087" t="s">
        <v>2207</v>
      </c>
      <c r="E2087" t="s">
        <v>102</v>
      </c>
      <c r="F2087" s="111">
        <f>+VLOOKUP(C2087,'Selectable Table'!O:P,2,0)</f>
        <v>40700</v>
      </c>
      <c r="G2087" s="111" t="str">
        <f>+VLOOKUP(F2087,'Selectable Table'!P:Q,2,0)</f>
        <v>Revenues - Third Parties</v>
      </c>
      <c r="I2087" t="s">
        <v>186</v>
      </c>
      <c r="J2087" s="111">
        <v>2026</v>
      </c>
      <c r="K2087" s="111">
        <v>7</v>
      </c>
      <c r="L2087" s="111" t="s">
        <v>94</v>
      </c>
      <c r="M2087">
        <v>1239.8399999999999</v>
      </c>
      <c r="N2087">
        <v>1</v>
      </c>
      <c r="O2087">
        <v>1239.8399999999999</v>
      </c>
      <c r="P2087" t="s">
        <v>2205</v>
      </c>
      <c r="Q2087" s="111">
        <f>+VLOOKUP(I2087,'Selectable Table'!AB:AC,2,0)</f>
        <v>1</v>
      </c>
    </row>
    <row r="2088" spans="1:17" x14ac:dyDescent="0.25">
      <c r="A2088" s="111" t="str">
        <f>+VLOOKUP(C2088,'Selectable Table'!D:EB,2,0)</f>
        <v>ASTRAZENECA</v>
      </c>
      <c r="B2088" t="s">
        <v>2242</v>
      </c>
      <c r="C2088" t="s">
        <v>296</v>
      </c>
      <c r="D2088" t="s">
        <v>2207</v>
      </c>
      <c r="E2088" t="s">
        <v>93</v>
      </c>
      <c r="F2088" s="111">
        <f>+VLOOKUP(C2088,'Selectable Table'!O:P,2,0)</f>
        <v>40700</v>
      </c>
      <c r="G2088" s="111" t="str">
        <f>+VLOOKUP(F2088,'Selectable Table'!P:Q,2,0)</f>
        <v>Revenues - Third Parties</v>
      </c>
      <c r="I2088" t="s">
        <v>658</v>
      </c>
      <c r="J2088" s="111">
        <v>2026</v>
      </c>
      <c r="K2088" s="111">
        <v>7</v>
      </c>
      <c r="L2088" s="111" t="s">
        <v>94</v>
      </c>
      <c r="M2088">
        <v>588</v>
      </c>
      <c r="N2088">
        <v>1</v>
      </c>
      <c r="O2088">
        <v>588</v>
      </c>
      <c r="P2088" t="s">
        <v>2205</v>
      </c>
      <c r="Q2088" s="111">
        <f>+VLOOKUP(I2088,'Selectable Table'!AB:AC,2,0)</f>
        <v>0</v>
      </c>
    </row>
    <row r="2089" spans="1:17" x14ac:dyDescent="0.25">
      <c r="A2089" s="111" t="str">
        <f>+VLOOKUP(C2089,'Selectable Table'!D:EB,2,0)</f>
        <v>ASTRAZENECA</v>
      </c>
      <c r="B2089" t="s">
        <v>2242</v>
      </c>
      <c r="C2089" t="s">
        <v>296</v>
      </c>
      <c r="D2089" t="s">
        <v>2207</v>
      </c>
      <c r="E2089" t="s">
        <v>105</v>
      </c>
      <c r="F2089" s="111">
        <f>+VLOOKUP(C2089,'Selectable Table'!O:P,2,0)</f>
        <v>40700</v>
      </c>
      <c r="G2089" s="111" t="str">
        <f>+VLOOKUP(F2089,'Selectable Table'!P:Q,2,0)</f>
        <v>Revenues - Third Parties</v>
      </c>
      <c r="I2089" t="s">
        <v>670</v>
      </c>
      <c r="J2089" s="111">
        <v>2026</v>
      </c>
      <c r="K2089" s="111">
        <v>7</v>
      </c>
      <c r="L2089" s="111" t="s">
        <v>94</v>
      </c>
      <c r="M2089">
        <v>250.84</v>
      </c>
      <c r="N2089">
        <v>1</v>
      </c>
      <c r="O2089">
        <v>250.84</v>
      </c>
      <c r="P2089" t="s">
        <v>2205</v>
      </c>
      <c r="Q2089" s="111">
        <f>+VLOOKUP(I2089,'Selectable Table'!AB:AC,2,0)</f>
        <v>0</v>
      </c>
    </row>
    <row r="2090" spans="1:17" x14ac:dyDescent="0.25">
      <c r="A2090" s="111" t="str">
        <f>+VLOOKUP(C2090,'Selectable Table'!D:EB,2,0)</f>
        <v>ASTRAZENECA</v>
      </c>
      <c r="B2090" t="s">
        <v>2242</v>
      </c>
      <c r="C2090" t="s">
        <v>296</v>
      </c>
      <c r="D2090" t="s">
        <v>2207</v>
      </c>
      <c r="E2090" t="s">
        <v>93</v>
      </c>
      <c r="F2090" s="111">
        <f>+VLOOKUP(C2090,'Selectable Table'!O:P,2,0)</f>
        <v>40700</v>
      </c>
      <c r="G2090" s="111" t="str">
        <f>+VLOOKUP(F2090,'Selectable Table'!P:Q,2,0)</f>
        <v>Revenues - Third Parties</v>
      </c>
      <c r="I2090" t="s">
        <v>253</v>
      </c>
      <c r="J2090" s="111">
        <v>2026</v>
      </c>
      <c r="K2090" s="111">
        <v>7</v>
      </c>
      <c r="L2090" s="111" t="s">
        <v>94</v>
      </c>
      <c r="M2090">
        <v>376.26</v>
      </c>
      <c r="N2090">
        <v>1</v>
      </c>
      <c r="O2090">
        <v>376.26</v>
      </c>
      <c r="P2090" t="s">
        <v>2205</v>
      </c>
      <c r="Q2090" s="111">
        <f>+VLOOKUP(I2090,'Selectable Table'!AB:AC,2,0)</f>
        <v>0</v>
      </c>
    </row>
    <row r="2091" spans="1:17" x14ac:dyDescent="0.25">
      <c r="A2091" s="111" t="str">
        <f>+VLOOKUP(C2091,'Selectable Table'!D:EB,2,0)</f>
        <v>ASTRAZENECA</v>
      </c>
      <c r="B2091" t="s">
        <v>2242</v>
      </c>
      <c r="C2091" t="s">
        <v>296</v>
      </c>
      <c r="D2091" t="s">
        <v>2207</v>
      </c>
      <c r="E2091" t="s">
        <v>101</v>
      </c>
      <c r="F2091" s="111">
        <f>+VLOOKUP(C2091,'Selectable Table'!O:P,2,0)</f>
        <v>40700</v>
      </c>
      <c r="G2091" s="111" t="str">
        <f>+VLOOKUP(F2091,'Selectable Table'!P:Q,2,0)</f>
        <v>Revenues - Third Parties</v>
      </c>
      <c r="I2091" t="s">
        <v>269</v>
      </c>
      <c r="J2091" s="111">
        <v>2026</v>
      </c>
      <c r="K2091" s="111">
        <v>7</v>
      </c>
      <c r="L2091" s="111" t="s">
        <v>94</v>
      </c>
      <c r="M2091">
        <v>1719.46</v>
      </c>
      <c r="N2091">
        <v>1</v>
      </c>
      <c r="O2091">
        <v>1719.46</v>
      </c>
      <c r="P2091" t="s">
        <v>2205</v>
      </c>
      <c r="Q2091" s="111">
        <f>+VLOOKUP(I2091,'Selectable Table'!AB:AC,2,0)</f>
        <v>1</v>
      </c>
    </row>
    <row r="2092" spans="1:17" x14ac:dyDescent="0.25">
      <c r="A2092" s="111" t="str">
        <f>+VLOOKUP(C2092,'Selectable Table'!D:EB,2,0)</f>
        <v>ASTRAZENECA</v>
      </c>
      <c r="B2092" t="s">
        <v>2242</v>
      </c>
      <c r="C2092" t="s">
        <v>296</v>
      </c>
      <c r="D2092" t="s">
        <v>2207</v>
      </c>
      <c r="E2092" t="s">
        <v>105</v>
      </c>
      <c r="F2092" s="111">
        <f>+VLOOKUP(C2092,'Selectable Table'!O:P,2,0)</f>
        <v>40700</v>
      </c>
      <c r="G2092" s="111" t="str">
        <f>+VLOOKUP(F2092,'Selectable Table'!P:Q,2,0)</f>
        <v>Revenues - Third Parties</v>
      </c>
      <c r="I2092" t="s">
        <v>144</v>
      </c>
      <c r="J2092" s="111">
        <v>2026</v>
      </c>
      <c r="K2092" s="111">
        <v>7</v>
      </c>
      <c r="L2092" s="111" t="s">
        <v>94</v>
      </c>
      <c r="M2092">
        <v>238.3</v>
      </c>
      <c r="N2092">
        <v>1</v>
      </c>
      <c r="O2092">
        <v>238.3</v>
      </c>
      <c r="P2092" t="s">
        <v>2205</v>
      </c>
      <c r="Q2092" s="111">
        <f>+VLOOKUP(I2092,'Selectable Table'!AB:AC,2,0)</f>
        <v>0</v>
      </c>
    </row>
    <row r="2093" spans="1:17" x14ac:dyDescent="0.25">
      <c r="A2093" s="111" t="str">
        <f>+VLOOKUP(C2093,'Selectable Table'!D:EB,2,0)</f>
        <v>ASTRAZENECA</v>
      </c>
      <c r="B2093" t="s">
        <v>3143</v>
      </c>
      <c r="C2093" t="s">
        <v>296</v>
      </c>
      <c r="D2093" t="s">
        <v>2207</v>
      </c>
      <c r="E2093" t="s">
        <v>93</v>
      </c>
      <c r="F2093" s="111">
        <f>+VLOOKUP(C2093,'Selectable Table'!O:P,2,0)</f>
        <v>40700</v>
      </c>
      <c r="G2093" s="111" t="str">
        <f>+VLOOKUP(F2093,'Selectable Table'!P:Q,2,0)</f>
        <v>Revenues - Third Parties</v>
      </c>
      <c r="I2093" t="s">
        <v>668</v>
      </c>
      <c r="J2093" s="111">
        <v>2026</v>
      </c>
      <c r="K2093" s="111">
        <v>7</v>
      </c>
      <c r="L2093" s="111" t="s">
        <v>94</v>
      </c>
      <c r="M2093">
        <v>1293.3</v>
      </c>
      <c r="N2093">
        <v>1</v>
      </c>
      <c r="O2093">
        <v>1293.3</v>
      </c>
      <c r="P2093" t="s">
        <v>2205</v>
      </c>
      <c r="Q2093" s="111">
        <f>+VLOOKUP(I2093,'Selectable Table'!AB:AC,2,0)</f>
        <v>0</v>
      </c>
    </row>
    <row r="2094" spans="1:17" x14ac:dyDescent="0.25">
      <c r="A2094" s="111" t="str">
        <f>+VLOOKUP(C2094,'Selectable Table'!D:EB,2,0)</f>
        <v>ASTRAZENECA</v>
      </c>
      <c r="B2094" t="s">
        <v>3143</v>
      </c>
      <c r="C2094" t="s">
        <v>296</v>
      </c>
      <c r="D2094" t="s">
        <v>2207</v>
      </c>
      <c r="E2094" t="s">
        <v>105</v>
      </c>
      <c r="F2094" s="111">
        <f>+VLOOKUP(C2094,'Selectable Table'!O:P,2,0)</f>
        <v>40700</v>
      </c>
      <c r="G2094" s="111" t="str">
        <f>+VLOOKUP(F2094,'Selectable Table'!P:Q,2,0)</f>
        <v>Revenues - Third Parties</v>
      </c>
      <c r="I2094" t="s">
        <v>670</v>
      </c>
      <c r="J2094" s="111">
        <v>2026</v>
      </c>
      <c r="K2094" s="111">
        <v>7</v>
      </c>
      <c r="L2094" s="111" t="s">
        <v>94</v>
      </c>
      <c r="M2094">
        <v>125.42</v>
      </c>
      <c r="N2094">
        <v>1</v>
      </c>
      <c r="O2094">
        <v>125.42</v>
      </c>
      <c r="P2094" t="s">
        <v>2205</v>
      </c>
      <c r="Q2094" s="111">
        <f>+VLOOKUP(I2094,'Selectable Table'!AB:AC,2,0)</f>
        <v>0</v>
      </c>
    </row>
    <row r="2095" spans="1:17" x14ac:dyDescent="0.25">
      <c r="A2095" s="111" t="str">
        <f>+VLOOKUP(C2095,'Selectable Table'!D:EB,2,0)</f>
        <v>ASTRAZENECA</v>
      </c>
      <c r="B2095" t="s">
        <v>3143</v>
      </c>
      <c r="C2095" t="s">
        <v>296</v>
      </c>
      <c r="D2095" t="s">
        <v>2207</v>
      </c>
      <c r="E2095" t="s">
        <v>93</v>
      </c>
      <c r="F2095" s="111">
        <f>+VLOOKUP(C2095,'Selectable Table'!O:P,2,0)</f>
        <v>40700</v>
      </c>
      <c r="G2095" s="111" t="str">
        <f>+VLOOKUP(F2095,'Selectable Table'!P:Q,2,0)</f>
        <v>Revenues - Third Parties</v>
      </c>
      <c r="I2095" t="s">
        <v>253</v>
      </c>
      <c r="J2095" s="111">
        <v>2026</v>
      </c>
      <c r="K2095" s="111">
        <v>7</v>
      </c>
      <c r="L2095" s="111" t="s">
        <v>94</v>
      </c>
      <c r="M2095">
        <v>376.26</v>
      </c>
      <c r="N2095">
        <v>1</v>
      </c>
      <c r="O2095">
        <v>376.26</v>
      </c>
      <c r="P2095" t="s">
        <v>2205</v>
      </c>
      <c r="Q2095" s="111">
        <f>+VLOOKUP(I2095,'Selectable Table'!AB:AC,2,0)</f>
        <v>0</v>
      </c>
    </row>
    <row r="2096" spans="1:17" x14ac:dyDescent="0.25">
      <c r="A2096" s="111" t="str">
        <f>+VLOOKUP(C2096,'Selectable Table'!D:EB,2,0)</f>
        <v>ASTRAZENECA</v>
      </c>
      <c r="B2096" t="s">
        <v>3143</v>
      </c>
      <c r="C2096" t="s">
        <v>296</v>
      </c>
      <c r="D2096" t="s">
        <v>2207</v>
      </c>
      <c r="E2096" t="s">
        <v>101</v>
      </c>
      <c r="F2096" s="111">
        <f>+VLOOKUP(C2096,'Selectable Table'!O:P,2,0)</f>
        <v>40700</v>
      </c>
      <c r="G2096" s="111" t="str">
        <f>+VLOOKUP(F2096,'Selectable Table'!P:Q,2,0)</f>
        <v>Revenues - Third Parties</v>
      </c>
      <c r="I2096" t="s">
        <v>269</v>
      </c>
      <c r="J2096" s="111">
        <v>2026</v>
      </c>
      <c r="K2096" s="111">
        <v>7</v>
      </c>
      <c r="L2096" s="111" t="s">
        <v>94</v>
      </c>
      <c r="M2096">
        <v>3736.67</v>
      </c>
      <c r="N2096">
        <v>1</v>
      </c>
      <c r="O2096">
        <v>3736.67</v>
      </c>
      <c r="P2096" t="s">
        <v>2205</v>
      </c>
      <c r="Q2096" s="111">
        <f>+VLOOKUP(I2096,'Selectable Table'!AB:AC,2,0)</f>
        <v>1</v>
      </c>
    </row>
    <row r="2097" spans="1:17" x14ac:dyDescent="0.25">
      <c r="A2097" s="111" t="str">
        <f>+VLOOKUP(C2097,'Selectable Table'!D:EB,2,0)</f>
        <v>ASTRAZENECA</v>
      </c>
      <c r="B2097" t="s">
        <v>3143</v>
      </c>
      <c r="C2097" t="s">
        <v>296</v>
      </c>
      <c r="D2097" t="s">
        <v>2207</v>
      </c>
      <c r="E2097" t="s">
        <v>93</v>
      </c>
      <c r="F2097" s="111">
        <f>+VLOOKUP(C2097,'Selectable Table'!O:P,2,0)</f>
        <v>40700</v>
      </c>
      <c r="G2097" s="111" t="str">
        <f>+VLOOKUP(F2097,'Selectable Table'!P:Q,2,0)</f>
        <v>Revenues - Third Parties</v>
      </c>
      <c r="I2097" t="s">
        <v>240</v>
      </c>
      <c r="J2097" s="111">
        <v>2026</v>
      </c>
      <c r="K2097" s="111">
        <v>7</v>
      </c>
      <c r="L2097" s="111" t="s">
        <v>94</v>
      </c>
      <c r="M2097">
        <v>225.76</v>
      </c>
      <c r="N2097">
        <v>1</v>
      </c>
      <c r="O2097">
        <v>225.76</v>
      </c>
      <c r="P2097" t="s">
        <v>2205</v>
      </c>
      <c r="Q2097" s="111">
        <f>+VLOOKUP(I2097,'Selectable Table'!AB:AC,2,0)</f>
        <v>0</v>
      </c>
    </row>
    <row r="2098" spans="1:17" x14ac:dyDescent="0.25">
      <c r="A2098" s="111" t="str">
        <f>+VLOOKUP(C2098,'Selectable Table'!D:EB,2,0)</f>
        <v>ASTRAZENECA</v>
      </c>
      <c r="B2098" t="s">
        <v>3143</v>
      </c>
      <c r="C2098" t="s">
        <v>296</v>
      </c>
      <c r="D2098" t="s">
        <v>2207</v>
      </c>
      <c r="E2098" t="s">
        <v>93</v>
      </c>
      <c r="F2098" s="111">
        <f>+VLOOKUP(C2098,'Selectable Table'!O:P,2,0)</f>
        <v>40700</v>
      </c>
      <c r="G2098" s="111" t="str">
        <f>+VLOOKUP(F2098,'Selectable Table'!P:Q,2,0)</f>
        <v>Revenues - Third Parties</v>
      </c>
      <c r="I2098" t="s">
        <v>627</v>
      </c>
      <c r="J2098" s="111">
        <v>2026</v>
      </c>
      <c r="K2098" s="111">
        <v>7</v>
      </c>
      <c r="L2098" s="111" t="s">
        <v>94</v>
      </c>
      <c r="M2098">
        <v>1040.99</v>
      </c>
      <c r="N2098">
        <v>1</v>
      </c>
      <c r="O2098">
        <v>1040.99</v>
      </c>
      <c r="P2098" t="s">
        <v>2205</v>
      </c>
      <c r="Q2098" s="111">
        <f>+VLOOKUP(I2098,'Selectable Table'!AB:AC,2,0)</f>
        <v>0</v>
      </c>
    </row>
    <row r="2099" spans="1:17" x14ac:dyDescent="0.25">
      <c r="A2099" s="111" t="str">
        <f>+VLOOKUP(C2099,'Selectable Table'!D:EB,2,0)</f>
        <v>MERCK</v>
      </c>
      <c r="B2099" t="s">
        <v>132</v>
      </c>
      <c r="C2099" t="s">
        <v>133</v>
      </c>
      <c r="D2099" t="s">
        <v>2207</v>
      </c>
      <c r="E2099" t="s">
        <v>105</v>
      </c>
      <c r="F2099" s="111">
        <f>+VLOOKUP(C2099,'Selectable Table'!O:P,2,0)</f>
        <v>40700</v>
      </c>
      <c r="G2099" s="111" t="str">
        <f>+VLOOKUP(F2099,'Selectable Table'!P:Q,2,0)</f>
        <v>Revenues - Third Parties</v>
      </c>
      <c r="I2099" t="s">
        <v>111</v>
      </c>
      <c r="J2099" s="111">
        <v>2026</v>
      </c>
      <c r="K2099" s="111">
        <v>7</v>
      </c>
      <c r="L2099" s="111" t="s">
        <v>94</v>
      </c>
      <c r="M2099">
        <v>191.26</v>
      </c>
      <c r="N2099">
        <v>1</v>
      </c>
      <c r="O2099">
        <v>191.26</v>
      </c>
      <c r="P2099" t="s">
        <v>2205</v>
      </c>
      <c r="Q2099" s="111">
        <f>+VLOOKUP(I2099,'Selectable Table'!AB:AC,2,0)</f>
        <v>0</v>
      </c>
    </row>
    <row r="2100" spans="1:17" x14ac:dyDescent="0.25">
      <c r="A2100" s="111" t="str">
        <f>+VLOOKUP(C2100,'Selectable Table'!D:EB,2,0)</f>
        <v>MERCK</v>
      </c>
      <c r="B2100" t="s">
        <v>2243</v>
      </c>
      <c r="C2100" t="s">
        <v>133</v>
      </c>
      <c r="D2100" t="s">
        <v>2207</v>
      </c>
      <c r="E2100" t="s">
        <v>105</v>
      </c>
      <c r="F2100" s="111">
        <f>+VLOOKUP(C2100,'Selectable Table'!O:P,2,0)</f>
        <v>40700</v>
      </c>
      <c r="G2100" s="111" t="str">
        <f>+VLOOKUP(F2100,'Selectable Table'!P:Q,2,0)</f>
        <v>Revenues - Third Parties</v>
      </c>
      <c r="I2100" t="s">
        <v>111</v>
      </c>
      <c r="J2100" s="111">
        <v>2026</v>
      </c>
      <c r="K2100" s="111">
        <v>7</v>
      </c>
      <c r="L2100" s="111" t="s">
        <v>94</v>
      </c>
      <c r="M2100">
        <v>191.26</v>
      </c>
      <c r="N2100">
        <v>1</v>
      </c>
      <c r="O2100">
        <v>191.26</v>
      </c>
      <c r="P2100" t="s">
        <v>2205</v>
      </c>
      <c r="Q2100" s="111">
        <f>+VLOOKUP(I2100,'Selectable Table'!AB:AC,2,0)</f>
        <v>0</v>
      </c>
    </row>
    <row r="2101" spans="1:17" x14ac:dyDescent="0.25">
      <c r="A2101" s="111" t="str">
        <f>+VLOOKUP(C2101,'Selectable Table'!D:EB,2,0)</f>
        <v>MERCK</v>
      </c>
      <c r="B2101" t="s">
        <v>2244</v>
      </c>
      <c r="C2101" t="s">
        <v>133</v>
      </c>
      <c r="D2101" t="s">
        <v>2207</v>
      </c>
      <c r="E2101" t="s">
        <v>105</v>
      </c>
      <c r="F2101" s="111">
        <f>+VLOOKUP(C2101,'Selectable Table'!O:P,2,0)</f>
        <v>40700</v>
      </c>
      <c r="G2101" s="111" t="str">
        <f>+VLOOKUP(F2101,'Selectable Table'!P:Q,2,0)</f>
        <v>Revenues - Third Parties</v>
      </c>
      <c r="I2101" t="s">
        <v>111</v>
      </c>
      <c r="J2101" s="111">
        <v>2026</v>
      </c>
      <c r="K2101" s="111">
        <v>7</v>
      </c>
      <c r="L2101" s="111" t="s">
        <v>94</v>
      </c>
      <c r="M2101">
        <v>191.26</v>
      </c>
      <c r="N2101">
        <v>1</v>
      </c>
      <c r="O2101">
        <v>191.26</v>
      </c>
      <c r="P2101" t="s">
        <v>2205</v>
      </c>
      <c r="Q2101" s="111">
        <f>+VLOOKUP(I2101,'Selectable Table'!AB:AC,2,0)</f>
        <v>0</v>
      </c>
    </row>
    <row r="2102" spans="1:17" x14ac:dyDescent="0.25">
      <c r="A2102" s="111" t="str">
        <f>+VLOOKUP(C2102,'Selectable Table'!D:EB,2,0)</f>
        <v>MERCK</v>
      </c>
      <c r="B2102" t="s">
        <v>2245</v>
      </c>
      <c r="C2102" t="s">
        <v>133</v>
      </c>
      <c r="D2102" t="s">
        <v>2207</v>
      </c>
      <c r="E2102" t="s">
        <v>105</v>
      </c>
      <c r="F2102" s="111">
        <f>+VLOOKUP(C2102,'Selectable Table'!O:P,2,0)</f>
        <v>40700</v>
      </c>
      <c r="G2102" s="111" t="str">
        <f>+VLOOKUP(F2102,'Selectable Table'!P:Q,2,0)</f>
        <v>Revenues - Third Parties</v>
      </c>
      <c r="I2102" t="s">
        <v>111</v>
      </c>
      <c r="J2102" s="111">
        <v>2026</v>
      </c>
      <c r="K2102" s="111">
        <v>7</v>
      </c>
      <c r="L2102" s="111" t="s">
        <v>94</v>
      </c>
      <c r="M2102">
        <v>191.26</v>
      </c>
      <c r="N2102">
        <v>1</v>
      </c>
      <c r="O2102">
        <v>191.26</v>
      </c>
      <c r="P2102" t="s">
        <v>2205</v>
      </c>
      <c r="Q2102" s="111">
        <f>+VLOOKUP(I2102,'Selectable Table'!AB:AC,2,0)</f>
        <v>0</v>
      </c>
    </row>
    <row r="2103" spans="1:17" x14ac:dyDescent="0.25">
      <c r="A2103" s="111" t="str">
        <f>+VLOOKUP(C2103,'Selectable Table'!D:EB,2,0)</f>
        <v>MERCK</v>
      </c>
      <c r="B2103" t="s">
        <v>672</v>
      </c>
      <c r="C2103" t="s">
        <v>133</v>
      </c>
      <c r="D2103" t="s">
        <v>2207</v>
      </c>
      <c r="E2103" t="s">
        <v>102</v>
      </c>
      <c r="F2103" s="111">
        <f>+VLOOKUP(C2103,'Selectable Table'!O:P,2,0)</f>
        <v>40700</v>
      </c>
      <c r="G2103" s="111" t="str">
        <f>+VLOOKUP(F2103,'Selectable Table'!P:Q,2,0)</f>
        <v>Revenues - Third Parties</v>
      </c>
      <c r="I2103" t="s">
        <v>125</v>
      </c>
      <c r="J2103" s="111">
        <v>2026</v>
      </c>
      <c r="K2103" s="111">
        <v>7</v>
      </c>
      <c r="L2103" s="111" t="s">
        <v>94</v>
      </c>
      <c r="M2103">
        <v>125.27</v>
      </c>
      <c r="N2103">
        <v>1</v>
      </c>
      <c r="O2103">
        <v>125.27</v>
      </c>
      <c r="P2103" t="s">
        <v>2205</v>
      </c>
      <c r="Q2103" s="111">
        <f>+VLOOKUP(I2103,'Selectable Table'!AB:AC,2,0)</f>
        <v>1</v>
      </c>
    </row>
    <row r="2104" spans="1:17" x14ac:dyDescent="0.25">
      <c r="A2104" s="111" t="str">
        <f>+VLOOKUP(C2104,'Selectable Table'!D:EB,2,0)</f>
        <v>MERCK</v>
      </c>
      <c r="B2104" t="s">
        <v>672</v>
      </c>
      <c r="C2104" t="s">
        <v>133</v>
      </c>
      <c r="D2104" t="s">
        <v>2207</v>
      </c>
      <c r="E2104" t="s">
        <v>105</v>
      </c>
      <c r="F2104" s="111">
        <f>+VLOOKUP(C2104,'Selectable Table'!O:P,2,0)</f>
        <v>40700</v>
      </c>
      <c r="G2104" s="111" t="str">
        <f>+VLOOKUP(F2104,'Selectable Table'!P:Q,2,0)</f>
        <v>Revenues - Third Parties</v>
      </c>
      <c r="I2104" t="s">
        <v>111</v>
      </c>
      <c r="J2104" s="111">
        <v>2026</v>
      </c>
      <c r="K2104" s="111">
        <v>7</v>
      </c>
      <c r="L2104" s="111" t="s">
        <v>94</v>
      </c>
      <c r="M2104">
        <v>95.63</v>
      </c>
      <c r="N2104">
        <v>1</v>
      </c>
      <c r="O2104">
        <v>95.63</v>
      </c>
      <c r="P2104" t="s">
        <v>2205</v>
      </c>
      <c r="Q2104" s="111">
        <f>+VLOOKUP(I2104,'Selectable Table'!AB:AC,2,0)</f>
        <v>0</v>
      </c>
    </row>
    <row r="2105" spans="1:17" x14ac:dyDescent="0.25">
      <c r="A2105" s="111" t="str">
        <f>+VLOOKUP(C2105,'Selectable Table'!D:EB,2,0)</f>
        <v>MERCK</v>
      </c>
      <c r="B2105" t="s">
        <v>2246</v>
      </c>
      <c r="C2105" t="s">
        <v>133</v>
      </c>
      <c r="D2105" t="s">
        <v>2207</v>
      </c>
      <c r="E2105" t="s">
        <v>104</v>
      </c>
      <c r="F2105" s="111">
        <f>+VLOOKUP(C2105,'Selectable Table'!O:P,2,0)</f>
        <v>40700</v>
      </c>
      <c r="G2105" s="111" t="str">
        <f>+VLOOKUP(F2105,'Selectable Table'!P:Q,2,0)</f>
        <v>Revenues - Third Parties</v>
      </c>
      <c r="I2105" t="s">
        <v>118</v>
      </c>
      <c r="J2105" s="111">
        <v>2026</v>
      </c>
      <c r="K2105" s="111">
        <v>7</v>
      </c>
      <c r="L2105" s="111" t="s">
        <v>94</v>
      </c>
      <c r="M2105">
        <v>216.32</v>
      </c>
      <c r="N2105">
        <v>1</v>
      </c>
      <c r="O2105">
        <v>216.32</v>
      </c>
      <c r="P2105" t="s">
        <v>2205</v>
      </c>
      <c r="Q2105" s="111">
        <f>+VLOOKUP(I2105,'Selectable Table'!AB:AC,2,0)</f>
        <v>0</v>
      </c>
    </row>
    <row r="2106" spans="1:17" x14ac:dyDescent="0.25">
      <c r="A2106" s="111" t="str">
        <f>+VLOOKUP(C2106,'Selectable Table'!D:EB,2,0)</f>
        <v>MERCK</v>
      </c>
      <c r="B2106" t="s">
        <v>2246</v>
      </c>
      <c r="C2106" t="s">
        <v>133</v>
      </c>
      <c r="D2106" t="s">
        <v>2207</v>
      </c>
      <c r="E2106" t="s">
        <v>105</v>
      </c>
      <c r="F2106" s="111">
        <f>+VLOOKUP(C2106,'Selectable Table'!O:P,2,0)</f>
        <v>40700</v>
      </c>
      <c r="G2106" s="111" t="str">
        <f>+VLOOKUP(F2106,'Selectable Table'!P:Q,2,0)</f>
        <v>Revenues - Third Parties</v>
      </c>
      <c r="I2106" t="s">
        <v>111</v>
      </c>
      <c r="J2106" s="111">
        <v>2026</v>
      </c>
      <c r="K2106" s="111">
        <v>7</v>
      </c>
      <c r="L2106" s="111" t="s">
        <v>94</v>
      </c>
      <c r="M2106">
        <v>191.26</v>
      </c>
      <c r="N2106">
        <v>1</v>
      </c>
      <c r="O2106">
        <v>191.26</v>
      </c>
      <c r="P2106" t="s">
        <v>2205</v>
      </c>
      <c r="Q2106" s="111">
        <f>+VLOOKUP(I2106,'Selectable Table'!AB:AC,2,0)</f>
        <v>0</v>
      </c>
    </row>
    <row r="2107" spans="1:17" x14ac:dyDescent="0.25">
      <c r="A2107" s="111" t="str">
        <f>+VLOOKUP(C2107,'Selectable Table'!D:EB,2,0)</f>
        <v>MERCK</v>
      </c>
      <c r="B2107" t="s">
        <v>145</v>
      </c>
      <c r="C2107" t="s">
        <v>133</v>
      </c>
      <c r="D2107" t="s">
        <v>2207</v>
      </c>
      <c r="E2107" t="s">
        <v>105</v>
      </c>
      <c r="F2107" s="111">
        <f>+VLOOKUP(C2107,'Selectable Table'!O:P,2,0)</f>
        <v>40700</v>
      </c>
      <c r="G2107" s="111" t="str">
        <f>+VLOOKUP(F2107,'Selectable Table'!P:Q,2,0)</f>
        <v>Revenues - Third Parties</v>
      </c>
      <c r="I2107" t="s">
        <v>111</v>
      </c>
      <c r="J2107" s="111">
        <v>2026</v>
      </c>
      <c r="K2107" s="111">
        <v>7</v>
      </c>
      <c r="L2107" s="111" t="s">
        <v>94</v>
      </c>
      <c r="M2107">
        <v>95.63</v>
      </c>
      <c r="N2107">
        <v>1</v>
      </c>
      <c r="O2107">
        <v>95.63</v>
      </c>
      <c r="P2107" t="s">
        <v>2205</v>
      </c>
      <c r="Q2107" s="111">
        <f>+VLOOKUP(I2107,'Selectable Table'!AB:AC,2,0)</f>
        <v>0</v>
      </c>
    </row>
    <row r="2108" spans="1:17" x14ac:dyDescent="0.25">
      <c r="A2108" s="111" t="str">
        <f>+VLOOKUP(C2108,'Selectable Table'!D:EB,2,0)</f>
        <v>MERCK</v>
      </c>
      <c r="B2108" t="s">
        <v>147</v>
      </c>
      <c r="C2108" t="s">
        <v>133</v>
      </c>
      <c r="D2108" t="s">
        <v>2207</v>
      </c>
      <c r="E2108" t="s">
        <v>104</v>
      </c>
      <c r="F2108" s="111">
        <f>+VLOOKUP(C2108,'Selectable Table'!O:P,2,0)</f>
        <v>40700</v>
      </c>
      <c r="G2108" s="111" t="str">
        <f>+VLOOKUP(F2108,'Selectable Table'!P:Q,2,0)</f>
        <v>Revenues - Third Parties</v>
      </c>
      <c r="I2108" t="s">
        <v>118</v>
      </c>
      <c r="J2108" s="111">
        <v>2026</v>
      </c>
      <c r="K2108" s="111">
        <v>7</v>
      </c>
      <c r="L2108" s="111" t="s">
        <v>94</v>
      </c>
      <c r="M2108">
        <v>108.16</v>
      </c>
      <c r="N2108">
        <v>1</v>
      </c>
      <c r="O2108">
        <v>108.16</v>
      </c>
      <c r="P2108" t="s">
        <v>2205</v>
      </c>
      <c r="Q2108" s="111">
        <f>+VLOOKUP(I2108,'Selectable Table'!AB:AC,2,0)</f>
        <v>0</v>
      </c>
    </row>
    <row r="2109" spans="1:17" x14ac:dyDescent="0.25">
      <c r="A2109" s="111" t="str">
        <f>+VLOOKUP(C2109,'Selectable Table'!D:EB,2,0)</f>
        <v>MERCK</v>
      </c>
      <c r="B2109" t="s">
        <v>147</v>
      </c>
      <c r="C2109" t="s">
        <v>133</v>
      </c>
      <c r="D2109" t="s">
        <v>2207</v>
      </c>
      <c r="E2109" t="s">
        <v>105</v>
      </c>
      <c r="F2109" s="111">
        <f>+VLOOKUP(C2109,'Selectable Table'!O:P,2,0)</f>
        <v>40700</v>
      </c>
      <c r="G2109" s="111" t="str">
        <f>+VLOOKUP(F2109,'Selectable Table'!P:Q,2,0)</f>
        <v>Revenues - Third Parties</v>
      </c>
      <c r="I2109" t="s">
        <v>111</v>
      </c>
      <c r="J2109" s="111">
        <v>2026</v>
      </c>
      <c r="K2109" s="111">
        <v>7</v>
      </c>
      <c r="L2109" s="111" t="s">
        <v>94</v>
      </c>
      <c r="M2109">
        <v>191.26</v>
      </c>
      <c r="N2109">
        <v>1</v>
      </c>
      <c r="O2109">
        <v>191.26</v>
      </c>
      <c r="P2109" t="s">
        <v>2205</v>
      </c>
      <c r="Q2109" s="111">
        <f>+VLOOKUP(I2109,'Selectable Table'!AB:AC,2,0)</f>
        <v>0</v>
      </c>
    </row>
    <row r="2110" spans="1:17" x14ac:dyDescent="0.25">
      <c r="A2110" s="111" t="str">
        <f>+VLOOKUP(C2110,'Selectable Table'!D:EB,2,0)</f>
        <v>MERCK</v>
      </c>
      <c r="B2110" t="s">
        <v>936</v>
      </c>
      <c r="C2110" t="s">
        <v>133</v>
      </c>
      <c r="D2110" t="s">
        <v>2207</v>
      </c>
      <c r="E2110" t="s">
        <v>93</v>
      </c>
      <c r="F2110" s="111">
        <f>+VLOOKUP(C2110,'Selectable Table'!O:P,2,0)</f>
        <v>40700</v>
      </c>
      <c r="G2110" s="111" t="str">
        <f>+VLOOKUP(F2110,'Selectable Table'!P:Q,2,0)</f>
        <v>Revenues - Third Parties</v>
      </c>
      <c r="I2110" t="s">
        <v>253</v>
      </c>
      <c r="J2110" s="111">
        <v>2026</v>
      </c>
      <c r="K2110" s="111">
        <v>7</v>
      </c>
      <c r="L2110" s="111" t="s">
        <v>94</v>
      </c>
      <c r="M2110">
        <v>310.82</v>
      </c>
      <c r="N2110">
        <v>1</v>
      </c>
      <c r="O2110">
        <v>310.82</v>
      </c>
      <c r="P2110" t="s">
        <v>2205</v>
      </c>
      <c r="Q2110" s="111">
        <f>+VLOOKUP(I2110,'Selectable Table'!AB:AC,2,0)</f>
        <v>0</v>
      </c>
    </row>
    <row r="2111" spans="1:17" x14ac:dyDescent="0.25">
      <c r="A2111" s="111" t="str">
        <f>+VLOOKUP(C2111,'Selectable Table'!D:EB,2,0)</f>
        <v>MERCK</v>
      </c>
      <c r="B2111" t="s">
        <v>676</v>
      </c>
      <c r="C2111" t="s">
        <v>133</v>
      </c>
      <c r="D2111" t="s">
        <v>2207</v>
      </c>
      <c r="E2111" t="s">
        <v>105</v>
      </c>
      <c r="F2111" s="111">
        <f>+VLOOKUP(C2111,'Selectable Table'!O:P,2,0)</f>
        <v>40700</v>
      </c>
      <c r="G2111" s="111" t="str">
        <f>+VLOOKUP(F2111,'Selectable Table'!P:Q,2,0)</f>
        <v>Revenues - Third Parties</v>
      </c>
      <c r="I2111" t="s">
        <v>111</v>
      </c>
      <c r="J2111" s="111">
        <v>2026</v>
      </c>
      <c r="K2111" s="111">
        <v>7</v>
      </c>
      <c r="L2111" s="111" t="s">
        <v>94</v>
      </c>
      <c r="M2111">
        <v>286.89</v>
      </c>
      <c r="N2111">
        <v>1</v>
      </c>
      <c r="O2111">
        <v>286.89</v>
      </c>
      <c r="P2111" t="s">
        <v>2205</v>
      </c>
      <c r="Q2111" s="111">
        <f>+VLOOKUP(I2111,'Selectable Table'!AB:AC,2,0)</f>
        <v>0</v>
      </c>
    </row>
    <row r="2112" spans="1:17" x14ac:dyDescent="0.25">
      <c r="A2112" s="111" t="str">
        <f>+VLOOKUP(C2112,'Selectable Table'!D:EB,2,0)</f>
        <v>MERCK</v>
      </c>
      <c r="B2112" t="s">
        <v>938</v>
      </c>
      <c r="C2112" t="s">
        <v>133</v>
      </c>
      <c r="D2112" t="s">
        <v>2207</v>
      </c>
      <c r="E2112" t="s">
        <v>105</v>
      </c>
      <c r="F2112" s="111">
        <f>+VLOOKUP(C2112,'Selectable Table'!O:P,2,0)</f>
        <v>40700</v>
      </c>
      <c r="G2112" s="111" t="str">
        <f>+VLOOKUP(F2112,'Selectable Table'!P:Q,2,0)</f>
        <v>Revenues - Third Parties</v>
      </c>
      <c r="I2112" t="s">
        <v>111</v>
      </c>
      <c r="J2112" s="111">
        <v>2026</v>
      </c>
      <c r="K2112" s="111">
        <v>7</v>
      </c>
      <c r="L2112" s="111" t="s">
        <v>94</v>
      </c>
      <c r="M2112">
        <v>286.89</v>
      </c>
      <c r="N2112">
        <v>1</v>
      </c>
      <c r="O2112">
        <v>286.89</v>
      </c>
      <c r="P2112" t="s">
        <v>2205</v>
      </c>
      <c r="Q2112" s="111">
        <f>+VLOOKUP(I2112,'Selectable Table'!AB:AC,2,0)</f>
        <v>0</v>
      </c>
    </row>
    <row r="2113" spans="1:17" x14ac:dyDescent="0.25">
      <c r="A2113" s="111" t="str">
        <f>+VLOOKUP(C2113,'Selectable Table'!D:EB,2,0)</f>
        <v>MERCK</v>
      </c>
      <c r="B2113" t="s">
        <v>150</v>
      </c>
      <c r="C2113" t="s">
        <v>133</v>
      </c>
      <c r="D2113" t="s">
        <v>2207</v>
      </c>
      <c r="E2113" t="s">
        <v>105</v>
      </c>
      <c r="F2113" s="111">
        <f>+VLOOKUP(C2113,'Selectable Table'!O:P,2,0)</f>
        <v>40700</v>
      </c>
      <c r="G2113" s="111" t="str">
        <f>+VLOOKUP(F2113,'Selectable Table'!P:Q,2,0)</f>
        <v>Revenues - Third Parties</v>
      </c>
      <c r="I2113" t="s">
        <v>111</v>
      </c>
      <c r="J2113" s="111">
        <v>2026</v>
      </c>
      <c r="K2113" s="111">
        <v>7</v>
      </c>
      <c r="L2113" s="111" t="s">
        <v>94</v>
      </c>
      <c r="M2113">
        <v>191.26</v>
      </c>
      <c r="N2113">
        <v>1</v>
      </c>
      <c r="O2113">
        <v>191.26</v>
      </c>
      <c r="P2113" t="s">
        <v>2205</v>
      </c>
      <c r="Q2113" s="111">
        <f>+VLOOKUP(I2113,'Selectable Table'!AB:AC,2,0)</f>
        <v>0</v>
      </c>
    </row>
    <row r="2114" spans="1:17" x14ac:dyDescent="0.25">
      <c r="A2114" s="111" t="str">
        <f>+VLOOKUP(C2114,'Selectable Table'!D:EB,2,0)</f>
        <v>MERCK</v>
      </c>
      <c r="B2114" t="s">
        <v>2247</v>
      </c>
      <c r="C2114" t="s">
        <v>133</v>
      </c>
      <c r="D2114" t="s">
        <v>2207</v>
      </c>
      <c r="E2114" t="s">
        <v>104</v>
      </c>
      <c r="F2114" s="111">
        <f>+VLOOKUP(C2114,'Selectable Table'!O:P,2,0)</f>
        <v>40700</v>
      </c>
      <c r="G2114" s="111" t="str">
        <f>+VLOOKUP(F2114,'Selectable Table'!P:Q,2,0)</f>
        <v>Revenues - Third Parties</v>
      </c>
      <c r="I2114" t="s">
        <v>118</v>
      </c>
      <c r="J2114" s="111">
        <v>2026</v>
      </c>
      <c r="K2114" s="111">
        <v>7</v>
      </c>
      <c r="L2114" s="111" t="s">
        <v>94</v>
      </c>
      <c r="M2114">
        <v>108.16</v>
      </c>
      <c r="N2114">
        <v>1</v>
      </c>
      <c r="O2114">
        <v>108.16</v>
      </c>
      <c r="P2114" t="s">
        <v>2205</v>
      </c>
      <c r="Q2114" s="111">
        <f>+VLOOKUP(I2114,'Selectable Table'!AB:AC,2,0)</f>
        <v>0</v>
      </c>
    </row>
    <row r="2115" spans="1:17" x14ac:dyDescent="0.25">
      <c r="A2115" s="111" t="str">
        <f>+VLOOKUP(C2115,'Selectable Table'!D:EB,2,0)</f>
        <v>MERCK</v>
      </c>
      <c r="B2115" t="s">
        <v>2247</v>
      </c>
      <c r="C2115" t="s">
        <v>133</v>
      </c>
      <c r="D2115" t="s">
        <v>2207</v>
      </c>
      <c r="E2115" t="s">
        <v>105</v>
      </c>
      <c r="F2115" s="111">
        <f>+VLOOKUP(C2115,'Selectable Table'!O:P,2,0)</f>
        <v>40700</v>
      </c>
      <c r="G2115" s="111" t="str">
        <f>+VLOOKUP(F2115,'Selectable Table'!P:Q,2,0)</f>
        <v>Revenues - Third Parties</v>
      </c>
      <c r="I2115" t="s">
        <v>111</v>
      </c>
      <c r="J2115" s="111">
        <v>2026</v>
      </c>
      <c r="K2115" s="111">
        <v>7</v>
      </c>
      <c r="L2115" s="111" t="s">
        <v>94</v>
      </c>
      <c r="M2115">
        <v>191.26</v>
      </c>
      <c r="N2115">
        <v>1</v>
      </c>
      <c r="O2115">
        <v>191.26</v>
      </c>
      <c r="P2115" t="s">
        <v>2205</v>
      </c>
      <c r="Q2115" s="111">
        <f>+VLOOKUP(I2115,'Selectable Table'!AB:AC,2,0)</f>
        <v>0</v>
      </c>
    </row>
    <row r="2116" spans="1:17" x14ac:dyDescent="0.25">
      <c r="A2116" s="111" t="str">
        <f>+VLOOKUP(C2116,'Selectable Table'!D:EB,2,0)</f>
        <v>MERCK</v>
      </c>
      <c r="B2116" t="s">
        <v>2248</v>
      </c>
      <c r="C2116" t="s">
        <v>133</v>
      </c>
      <c r="D2116" t="s">
        <v>2207</v>
      </c>
      <c r="E2116" t="s">
        <v>104</v>
      </c>
      <c r="F2116" s="111">
        <f>+VLOOKUP(C2116,'Selectable Table'!O:P,2,0)</f>
        <v>40700</v>
      </c>
      <c r="G2116" s="111" t="str">
        <f>+VLOOKUP(F2116,'Selectable Table'!P:Q,2,0)</f>
        <v>Revenues - Third Parties</v>
      </c>
      <c r="I2116" t="s">
        <v>245</v>
      </c>
      <c r="J2116" s="111">
        <v>2026</v>
      </c>
      <c r="K2116" s="111">
        <v>7</v>
      </c>
      <c r="L2116" s="111" t="s">
        <v>94</v>
      </c>
      <c r="M2116">
        <v>1246.95</v>
      </c>
      <c r="N2116">
        <v>1</v>
      </c>
      <c r="O2116">
        <v>1246.95</v>
      </c>
      <c r="P2116" t="s">
        <v>2205</v>
      </c>
      <c r="Q2116" s="111">
        <f>+VLOOKUP(I2116,'Selectable Table'!AB:AC,2,0)</f>
        <v>1</v>
      </c>
    </row>
    <row r="2117" spans="1:17" x14ac:dyDescent="0.25">
      <c r="A2117" s="111" t="str">
        <f>+VLOOKUP(C2117,'Selectable Table'!D:EB,2,0)</f>
        <v>MERCK</v>
      </c>
      <c r="B2117" t="s">
        <v>2248</v>
      </c>
      <c r="C2117" t="s">
        <v>133</v>
      </c>
      <c r="D2117" t="s">
        <v>2207</v>
      </c>
      <c r="E2117" t="s">
        <v>104</v>
      </c>
      <c r="F2117" s="111">
        <f>+VLOOKUP(C2117,'Selectable Table'!O:P,2,0)</f>
        <v>40700</v>
      </c>
      <c r="G2117" s="111" t="str">
        <f>+VLOOKUP(F2117,'Selectable Table'!P:Q,2,0)</f>
        <v>Revenues - Third Parties</v>
      </c>
      <c r="I2117" t="s">
        <v>246</v>
      </c>
      <c r="J2117" s="111">
        <v>2026</v>
      </c>
      <c r="K2117" s="111">
        <v>7</v>
      </c>
      <c r="L2117" s="111" t="s">
        <v>94</v>
      </c>
      <c r="M2117">
        <v>675.99</v>
      </c>
      <c r="N2117">
        <v>1</v>
      </c>
      <c r="O2117">
        <v>675.99</v>
      </c>
      <c r="P2117" t="s">
        <v>2205</v>
      </c>
      <c r="Q2117" s="111">
        <f>+VLOOKUP(I2117,'Selectable Table'!AB:AC,2,0)</f>
        <v>0</v>
      </c>
    </row>
    <row r="2118" spans="1:17" x14ac:dyDescent="0.25">
      <c r="A2118" s="111" t="str">
        <f>+VLOOKUP(C2118,'Selectable Table'!D:EB,2,0)</f>
        <v>MERCK</v>
      </c>
      <c r="B2118" t="s">
        <v>677</v>
      </c>
      <c r="C2118" t="s">
        <v>133</v>
      </c>
      <c r="D2118" t="s">
        <v>2207</v>
      </c>
      <c r="E2118" t="s">
        <v>102</v>
      </c>
      <c r="F2118" s="111">
        <f>+VLOOKUP(C2118,'Selectable Table'!O:P,2,0)</f>
        <v>40700</v>
      </c>
      <c r="G2118" s="111" t="str">
        <f>+VLOOKUP(F2118,'Selectable Table'!P:Q,2,0)</f>
        <v>Revenues - Third Parties</v>
      </c>
      <c r="I2118" t="s">
        <v>125</v>
      </c>
      <c r="J2118" s="111">
        <v>2026</v>
      </c>
      <c r="K2118" s="111">
        <v>7</v>
      </c>
      <c r="L2118" s="111" t="s">
        <v>94</v>
      </c>
      <c r="M2118">
        <v>250.54</v>
      </c>
      <c r="N2118">
        <v>1</v>
      </c>
      <c r="O2118">
        <v>250.54</v>
      </c>
      <c r="P2118" t="s">
        <v>2205</v>
      </c>
      <c r="Q2118" s="111">
        <f>+VLOOKUP(I2118,'Selectable Table'!AB:AC,2,0)</f>
        <v>1</v>
      </c>
    </row>
    <row r="2119" spans="1:17" x14ac:dyDescent="0.25">
      <c r="A2119" s="111" t="str">
        <f>+VLOOKUP(C2119,'Selectable Table'!D:EB,2,0)</f>
        <v>MERCK</v>
      </c>
      <c r="B2119" t="s">
        <v>677</v>
      </c>
      <c r="C2119" t="s">
        <v>133</v>
      </c>
      <c r="D2119" t="s">
        <v>2207</v>
      </c>
      <c r="E2119" t="s">
        <v>105</v>
      </c>
      <c r="F2119" s="111">
        <f>+VLOOKUP(C2119,'Selectable Table'!O:P,2,0)</f>
        <v>40700</v>
      </c>
      <c r="G2119" s="111" t="str">
        <f>+VLOOKUP(F2119,'Selectable Table'!P:Q,2,0)</f>
        <v>Revenues - Third Parties</v>
      </c>
      <c r="I2119" t="s">
        <v>111</v>
      </c>
      <c r="J2119" s="111">
        <v>2026</v>
      </c>
      <c r="K2119" s="111">
        <v>7</v>
      </c>
      <c r="L2119" s="111" t="s">
        <v>94</v>
      </c>
      <c r="M2119">
        <v>286.89</v>
      </c>
      <c r="N2119">
        <v>1</v>
      </c>
      <c r="O2119">
        <v>286.89</v>
      </c>
      <c r="P2119" t="s">
        <v>2205</v>
      </c>
      <c r="Q2119" s="111">
        <f>+VLOOKUP(I2119,'Selectable Table'!AB:AC,2,0)</f>
        <v>0</v>
      </c>
    </row>
    <row r="2120" spans="1:17" x14ac:dyDescent="0.25">
      <c r="A2120" s="111" t="str">
        <f>+VLOOKUP(C2120,'Selectable Table'!D:EB,2,0)</f>
        <v>MERCK</v>
      </c>
      <c r="B2120" t="s">
        <v>2249</v>
      </c>
      <c r="C2120" t="s">
        <v>133</v>
      </c>
      <c r="D2120" t="s">
        <v>2207</v>
      </c>
      <c r="E2120" t="s">
        <v>105</v>
      </c>
      <c r="F2120" s="111">
        <f>+VLOOKUP(C2120,'Selectable Table'!O:P,2,0)</f>
        <v>40700</v>
      </c>
      <c r="G2120" s="111" t="str">
        <f>+VLOOKUP(F2120,'Selectable Table'!P:Q,2,0)</f>
        <v>Revenues - Third Parties</v>
      </c>
      <c r="I2120" t="s">
        <v>111</v>
      </c>
      <c r="J2120" s="111">
        <v>2026</v>
      </c>
      <c r="K2120" s="111">
        <v>7</v>
      </c>
      <c r="L2120" s="111" t="s">
        <v>94</v>
      </c>
      <c r="M2120">
        <v>95.63</v>
      </c>
      <c r="N2120">
        <v>1</v>
      </c>
      <c r="O2120">
        <v>95.63</v>
      </c>
      <c r="P2120" t="s">
        <v>2205</v>
      </c>
      <c r="Q2120" s="111">
        <f>+VLOOKUP(I2120,'Selectable Table'!AB:AC,2,0)</f>
        <v>0</v>
      </c>
    </row>
    <row r="2121" spans="1:17" x14ac:dyDescent="0.25">
      <c r="A2121" s="111" t="str">
        <f>+VLOOKUP(C2121,'Selectable Table'!D:EB,2,0)</f>
        <v>MERCK</v>
      </c>
      <c r="B2121" t="s">
        <v>152</v>
      </c>
      <c r="C2121" t="s">
        <v>133</v>
      </c>
      <c r="D2121" t="s">
        <v>2207</v>
      </c>
      <c r="E2121" t="s">
        <v>102</v>
      </c>
      <c r="F2121" s="111">
        <f>+VLOOKUP(C2121,'Selectable Table'!O:P,2,0)</f>
        <v>40700</v>
      </c>
      <c r="G2121" s="111" t="str">
        <f>+VLOOKUP(F2121,'Selectable Table'!P:Q,2,0)</f>
        <v>Revenues - Third Parties</v>
      </c>
      <c r="I2121" t="s">
        <v>125</v>
      </c>
      <c r="J2121" s="111">
        <v>2026</v>
      </c>
      <c r="K2121" s="111">
        <v>7</v>
      </c>
      <c r="L2121" s="111" t="s">
        <v>94</v>
      </c>
      <c r="M2121">
        <v>72.59</v>
      </c>
      <c r="N2121">
        <v>1</v>
      </c>
      <c r="O2121">
        <v>72.59</v>
      </c>
      <c r="P2121" t="s">
        <v>2205</v>
      </c>
      <c r="Q2121" s="111">
        <f>+VLOOKUP(I2121,'Selectable Table'!AB:AC,2,0)</f>
        <v>1</v>
      </c>
    </row>
    <row r="2122" spans="1:17" x14ac:dyDescent="0.25">
      <c r="A2122" s="111" t="str">
        <f>+VLOOKUP(C2122,'Selectable Table'!D:EB,2,0)</f>
        <v>MERCK</v>
      </c>
      <c r="B2122" t="s">
        <v>152</v>
      </c>
      <c r="C2122" t="s">
        <v>133</v>
      </c>
      <c r="D2122" t="s">
        <v>2207</v>
      </c>
      <c r="E2122" t="s">
        <v>105</v>
      </c>
      <c r="F2122" s="111">
        <f>+VLOOKUP(C2122,'Selectable Table'!O:P,2,0)</f>
        <v>40700</v>
      </c>
      <c r="G2122" s="111" t="str">
        <f>+VLOOKUP(F2122,'Selectable Table'!P:Q,2,0)</f>
        <v>Revenues - Third Parties</v>
      </c>
      <c r="I2122" t="s">
        <v>111</v>
      </c>
      <c r="J2122" s="111">
        <v>2026</v>
      </c>
      <c r="K2122" s="111">
        <v>7</v>
      </c>
      <c r="L2122" s="111" t="s">
        <v>94</v>
      </c>
      <c r="M2122">
        <v>95.63</v>
      </c>
      <c r="N2122">
        <v>1</v>
      </c>
      <c r="O2122">
        <v>95.63</v>
      </c>
      <c r="P2122" t="s">
        <v>2205</v>
      </c>
      <c r="Q2122" s="111">
        <f>+VLOOKUP(I2122,'Selectable Table'!AB:AC,2,0)</f>
        <v>0</v>
      </c>
    </row>
    <row r="2123" spans="1:17" x14ac:dyDescent="0.25">
      <c r="A2123" s="111" t="str">
        <f>+VLOOKUP(C2123,'Selectable Table'!D:EB,2,0)</f>
        <v>MERCK</v>
      </c>
      <c r="B2123" t="s">
        <v>2250</v>
      </c>
      <c r="C2123" t="s">
        <v>133</v>
      </c>
      <c r="D2123" t="s">
        <v>2207</v>
      </c>
      <c r="E2123" t="s">
        <v>104</v>
      </c>
      <c r="F2123" s="111">
        <f>+VLOOKUP(C2123,'Selectable Table'!O:P,2,0)</f>
        <v>40700</v>
      </c>
      <c r="G2123" s="111" t="str">
        <f>+VLOOKUP(F2123,'Selectable Table'!P:Q,2,0)</f>
        <v>Revenues - Third Parties</v>
      </c>
      <c r="I2123" t="s">
        <v>118</v>
      </c>
      <c r="J2123" s="111">
        <v>2026</v>
      </c>
      <c r="K2123" s="111">
        <v>7</v>
      </c>
      <c r="L2123" s="111" t="s">
        <v>94</v>
      </c>
      <c r="M2123">
        <v>108.16</v>
      </c>
      <c r="N2123">
        <v>1</v>
      </c>
      <c r="O2123">
        <v>108.16</v>
      </c>
      <c r="P2123" t="s">
        <v>2205</v>
      </c>
      <c r="Q2123" s="111">
        <f>+VLOOKUP(I2123,'Selectable Table'!AB:AC,2,0)</f>
        <v>0</v>
      </c>
    </row>
    <row r="2124" spans="1:17" x14ac:dyDescent="0.25">
      <c r="A2124" s="111" t="str">
        <f>+VLOOKUP(C2124,'Selectable Table'!D:EB,2,0)</f>
        <v>MERCK</v>
      </c>
      <c r="B2124" t="s">
        <v>2250</v>
      </c>
      <c r="C2124" t="s">
        <v>133</v>
      </c>
      <c r="D2124" t="s">
        <v>2207</v>
      </c>
      <c r="E2124" t="s">
        <v>105</v>
      </c>
      <c r="F2124" s="111">
        <f>+VLOOKUP(C2124,'Selectable Table'!O:P,2,0)</f>
        <v>40700</v>
      </c>
      <c r="G2124" s="111" t="str">
        <f>+VLOOKUP(F2124,'Selectable Table'!P:Q,2,0)</f>
        <v>Revenues - Third Parties</v>
      </c>
      <c r="I2124" t="s">
        <v>111</v>
      </c>
      <c r="J2124" s="111">
        <v>2026</v>
      </c>
      <c r="K2124" s="111">
        <v>7</v>
      </c>
      <c r="L2124" s="111" t="s">
        <v>94</v>
      </c>
      <c r="M2124">
        <v>95.63</v>
      </c>
      <c r="N2124">
        <v>1</v>
      </c>
      <c r="O2124">
        <v>95.63</v>
      </c>
      <c r="P2124" t="s">
        <v>2205</v>
      </c>
      <c r="Q2124" s="111">
        <f>+VLOOKUP(I2124,'Selectable Table'!AB:AC,2,0)</f>
        <v>0</v>
      </c>
    </row>
    <row r="2125" spans="1:17" x14ac:dyDescent="0.25">
      <c r="A2125" s="111" t="str">
        <f>+VLOOKUP(C2125,'Selectable Table'!D:EB,2,0)</f>
        <v>MERCK</v>
      </c>
      <c r="B2125" t="s">
        <v>2251</v>
      </c>
      <c r="C2125" t="s">
        <v>133</v>
      </c>
      <c r="D2125" t="s">
        <v>2207</v>
      </c>
      <c r="E2125" t="s">
        <v>93</v>
      </c>
      <c r="F2125" s="111">
        <f>+VLOOKUP(C2125,'Selectable Table'!O:P,2,0)</f>
        <v>40700</v>
      </c>
      <c r="G2125" s="111" t="str">
        <f>+VLOOKUP(F2125,'Selectable Table'!P:Q,2,0)</f>
        <v>Revenues - Third Parties</v>
      </c>
      <c r="I2125" t="s">
        <v>253</v>
      </c>
      <c r="J2125" s="111">
        <v>2026</v>
      </c>
      <c r="K2125" s="111">
        <v>7</v>
      </c>
      <c r="L2125" s="111" t="s">
        <v>94</v>
      </c>
      <c r="M2125">
        <v>310.82</v>
      </c>
      <c r="N2125">
        <v>1</v>
      </c>
      <c r="O2125">
        <v>310.82</v>
      </c>
      <c r="P2125" t="s">
        <v>2205</v>
      </c>
      <c r="Q2125" s="111">
        <f>+VLOOKUP(I2125,'Selectable Table'!AB:AC,2,0)</f>
        <v>0</v>
      </c>
    </row>
    <row r="2126" spans="1:17" x14ac:dyDescent="0.25">
      <c r="A2126" s="111" t="str">
        <f>+VLOOKUP(C2126,'Selectable Table'!D:EB,2,0)</f>
        <v>MERCK</v>
      </c>
      <c r="B2126" t="s">
        <v>2251</v>
      </c>
      <c r="C2126" t="s">
        <v>133</v>
      </c>
      <c r="D2126" t="s">
        <v>2207</v>
      </c>
      <c r="E2126" t="s">
        <v>105</v>
      </c>
      <c r="F2126" s="111">
        <f>+VLOOKUP(C2126,'Selectable Table'!O:P,2,0)</f>
        <v>40700</v>
      </c>
      <c r="G2126" s="111" t="str">
        <f>+VLOOKUP(F2126,'Selectable Table'!P:Q,2,0)</f>
        <v>Revenues - Third Parties</v>
      </c>
      <c r="I2126" t="s">
        <v>111</v>
      </c>
      <c r="J2126" s="111">
        <v>2026</v>
      </c>
      <c r="K2126" s="111">
        <v>7</v>
      </c>
      <c r="L2126" s="111" t="s">
        <v>94</v>
      </c>
      <c r="M2126">
        <v>95.63</v>
      </c>
      <c r="N2126">
        <v>1</v>
      </c>
      <c r="O2126">
        <v>95.63</v>
      </c>
      <c r="P2126" t="s">
        <v>2205</v>
      </c>
      <c r="Q2126" s="111">
        <f>+VLOOKUP(I2126,'Selectable Table'!AB:AC,2,0)</f>
        <v>0</v>
      </c>
    </row>
    <row r="2127" spans="1:17" x14ac:dyDescent="0.25">
      <c r="A2127" s="111" t="str">
        <f>+VLOOKUP(C2127,'Selectable Table'!D:EB,2,0)</f>
        <v>MERCK</v>
      </c>
      <c r="B2127" t="s">
        <v>3144</v>
      </c>
      <c r="C2127" t="s">
        <v>133</v>
      </c>
      <c r="D2127" t="s">
        <v>2207</v>
      </c>
      <c r="E2127" t="s">
        <v>105</v>
      </c>
      <c r="F2127" s="111">
        <f>+VLOOKUP(C2127,'Selectable Table'!O:P,2,0)</f>
        <v>40700</v>
      </c>
      <c r="G2127" s="111" t="str">
        <f>+VLOOKUP(F2127,'Selectable Table'!P:Q,2,0)</f>
        <v>Revenues - Third Parties</v>
      </c>
      <c r="I2127" t="s">
        <v>111</v>
      </c>
      <c r="J2127" s="111">
        <v>2026</v>
      </c>
      <c r="K2127" s="111">
        <v>7</v>
      </c>
      <c r="L2127" s="111" t="s">
        <v>94</v>
      </c>
      <c r="M2127">
        <v>191.26</v>
      </c>
      <c r="N2127">
        <v>1</v>
      </c>
      <c r="O2127">
        <v>191.26</v>
      </c>
      <c r="P2127" t="s">
        <v>2205</v>
      </c>
      <c r="Q2127" s="111">
        <f>+VLOOKUP(I2127,'Selectable Table'!AB:AC,2,0)</f>
        <v>0</v>
      </c>
    </row>
    <row r="2128" spans="1:17" x14ac:dyDescent="0.25">
      <c r="A2128" s="111" t="str">
        <f>+VLOOKUP(C2128,'Selectable Table'!D:EB,2,0)</f>
        <v>MERCK</v>
      </c>
      <c r="B2128" t="s">
        <v>153</v>
      </c>
      <c r="C2128" t="s">
        <v>133</v>
      </c>
      <c r="D2128" t="s">
        <v>2207</v>
      </c>
      <c r="E2128" t="s">
        <v>104</v>
      </c>
      <c r="F2128" s="111">
        <f>+VLOOKUP(C2128,'Selectable Table'!O:P,2,0)</f>
        <v>40700</v>
      </c>
      <c r="G2128" s="111" t="str">
        <f>+VLOOKUP(F2128,'Selectable Table'!P:Q,2,0)</f>
        <v>Revenues - Third Parties</v>
      </c>
      <c r="I2128" t="s">
        <v>245</v>
      </c>
      <c r="J2128" s="111">
        <v>2026</v>
      </c>
      <c r="K2128" s="111">
        <v>7</v>
      </c>
      <c r="L2128" s="111" t="s">
        <v>94</v>
      </c>
      <c r="M2128">
        <v>1163.82</v>
      </c>
      <c r="N2128">
        <v>1</v>
      </c>
      <c r="O2128">
        <v>1163.82</v>
      </c>
      <c r="P2128" t="s">
        <v>2205</v>
      </c>
      <c r="Q2128" s="111">
        <f>+VLOOKUP(I2128,'Selectable Table'!AB:AC,2,0)</f>
        <v>1</v>
      </c>
    </row>
    <row r="2129" spans="1:17" x14ac:dyDescent="0.25">
      <c r="A2129" s="111" t="str">
        <f>+VLOOKUP(C2129,'Selectable Table'!D:EB,2,0)</f>
        <v>MERCK</v>
      </c>
      <c r="B2129" t="s">
        <v>153</v>
      </c>
      <c r="C2129" t="s">
        <v>133</v>
      </c>
      <c r="D2129" t="s">
        <v>2207</v>
      </c>
      <c r="E2129" t="s">
        <v>104</v>
      </c>
      <c r="F2129" s="111">
        <f>+VLOOKUP(C2129,'Selectable Table'!O:P,2,0)</f>
        <v>40700</v>
      </c>
      <c r="G2129" s="111" t="str">
        <f>+VLOOKUP(F2129,'Selectable Table'!P:Q,2,0)</f>
        <v>Revenues - Third Parties</v>
      </c>
      <c r="I2129" t="s">
        <v>246</v>
      </c>
      <c r="J2129" s="111">
        <v>2026</v>
      </c>
      <c r="K2129" s="111">
        <v>7</v>
      </c>
      <c r="L2129" s="111" t="s">
        <v>94</v>
      </c>
      <c r="M2129">
        <v>675.99</v>
      </c>
      <c r="N2129">
        <v>1</v>
      </c>
      <c r="O2129">
        <v>675.99</v>
      </c>
      <c r="P2129" t="s">
        <v>2205</v>
      </c>
      <c r="Q2129" s="111">
        <f>+VLOOKUP(I2129,'Selectable Table'!AB:AC,2,0)</f>
        <v>0</v>
      </c>
    </row>
    <row r="2130" spans="1:17" x14ac:dyDescent="0.25">
      <c r="A2130" s="111" t="str">
        <f>+VLOOKUP(C2130,'Selectable Table'!D:EB,2,0)</f>
        <v>MERCK</v>
      </c>
      <c r="B2130" t="s">
        <v>154</v>
      </c>
      <c r="C2130" t="s">
        <v>133</v>
      </c>
      <c r="D2130" t="s">
        <v>2207</v>
      </c>
      <c r="E2130" t="s">
        <v>93</v>
      </c>
      <c r="F2130" s="111">
        <f>+VLOOKUP(C2130,'Selectable Table'!O:P,2,0)</f>
        <v>40700</v>
      </c>
      <c r="G2130" s="111" t="str">
        <f>+VLOOKUP(F2130,'Selectable Table'!P:Q,2,0)</f>
        <v>Revenues - Third Parties</v>
      </c>
      <c r="I2130" t="s">
        <v>253</v>
      </c>
      <c r="J2130" s="111">
        <v>2026</v>
      </c>
      <c r="K2130" s="111">
        <v>7</v>
      </c>
      <c r="L2130" s="111" t="s">
        <v>94</v>
      </c>
      <c r="M2130">
        <v>310.82</v>
      </c>
      <c r="N2130">
        <v>1</v>
      </c>
      <c r="O2130">
        <v>310.82</v>
      </c>
      <c r="P2130" t="s">
        <v>2205</v>
      </c>
      <c r="Q2130" s="111">
        <f>+VLOOKUP(I2130,'Selectable Table'!AB:AC,2,0)</f>
        <v>0</v>
      </c>
    </row>
    <row r="2131" spans="1:17" x14ac:dyDescent="0.25">
      <c r="A2131" s="111" t="str">
        <f>+VLOOKUP(C2131,'Selectable Table'!D:EB,2,0)</f>
        <v>MERCK</v>
      </c>
      <c r="B2131" t="s">
        <v>154</v>
      </c>
      <c r="C2131" t="s">
        <v>133</v>
      </c>
      <c r="D2131" t="s">
        <v>2207</v>
      </c>
      <c r="E2131" t="s">
        <v>105</v>
      </c>
      <c r="F2131" s="111">
        <f>+VLOOKUP(C2131,'Selectable Table'!O:P,2,0)</f>
        <v>40700</v>
      </c>
      <c r="G2131" s="111" t="str">
        <f>+VLOOKUP(F2131,'Selectable Table'!P:Q,2,0)</f>
        <v>Revenues - Third Parties</v>
      </c>
      <c r="I2131" t="s">
        <v>111</v>
      </c>
      <c r="J2131" s="111">
        <v>2026</v>
      </c>
      <c r="K2131" s="111">
        <v>7</v>
      </c>
      <c r="L2131" s="111" t="s">
        <v>94</v>
      </c>
      <c r="M2131">
        <v>95.63</v>
      </c>
      <c r="N2131">
        <v>1</v>
      </c>
      <c r="O2131">
        <v>95.63</v>
      </c>
      <c r="P2131" t="s">
        <v>2205</v>
      </c>
      <c r="Q2131" s="111">
        <f>+VLOOKUP(I2131,'Selectable Table'!AB:AC,2,0)</f>
        <v>0</v>
      </c>
    </row>
    <row r="2132" spans="1:17" x14ac:dyDescent="0.25">
      <c r="A2132" s="111" t="str">
        <f>+VLOOKUP(C2132,'Selectable Table'!D:EB,2,0)</f>
        <v>MERCK</v>
      </c>
      <c r="B2132" t="s">
        <v>155</v>
      </c>
      <c r="C2132" t="s">
        <v>133</v>
      </c>
      <c r="D2132" t="s">
        <v>2207</v>
      </c>
      <c r="E2132" t="s">
        <v>102</v>
      </c>
      <c r="F2132" s="111">
        <f>+VLOOKUP(C2132,'Selectable Table'!O:P,2,0)</f>
        <v>40700</v>
      </c>
      <c r="G2132" s="111" t="str">
        <f>+VLOOKUP(F2132,'Selectable Table'!P:Q,2,0)</f>
        <v>Revenues - Third Parties</v>
      </c>
      <c r="I2132" t="s">
        <v>125</v>
      </c>
      <c r="J2132" s="111">
        <v>2026</v>
      </c>
      <c r="K2132" s="111">
        <v>7</v>
      </c>
      <c r="L2132" s="111" t="s">
        <v>94</v>
      </c>
      <c r="M2132">
        <v>72.59</v>
      </c>
      <c r="N2132">
        <v>1</v>
      </c>
      <c r="O2132">
        <v>72.59</v>
      </c>
      <c r="P2132" t="s">
        <v>2205</v>
      </c>
      <c r="Q2132" s="111">
        <f>+VLOOKUP(I2132,'Selectable Table'!AB:AC,2,0)</f>
        <v>1</v>
      </c>
    </row>
    <row r="2133" spans="1:17" x14ac:dyDescent="0.25">
      <c r="A2133" s="111" t="str">
        <f>+VLOOKUP(C2133,'Selectable Table'!D:EB,2,0)</f>
        <v>MERCK</v>
      </c>
      <c r="B2133" t="s">
        <v>155</v>
      </c>
      <c r="C2133" t="s">
        <v>133</v>
      </c>
      <c r="D2133" t="s">
        <v>2207</v>
      </c>
      <c r="E2133" t="s">
        <v>105</v>
      </c>
      <c r="F2133" s="111">
        <f>+VLOOKUP(C2133,'Selectable Table'!O:P,2,0)</f>
        <v>40700</v>
      </c>
      <c r="G2133" s="111" t="str">
        <f>+VLOOKUP(F2133,'Selectable Table'!P:Q,2,0)</f>
        <v>Revenues - Third Parties</v>
      </c>
      <c r="I2133" t="s">
        <v>111</v>
      </c>
      <c r="J2133" s="111">
        <v>2026</v>
      </c>
      <c r="K2133" s="111">
        <v>7</v>
      </c>
      <c r="L2133" s="111" t="s">
        <v>94</v>
      </c>
      <c r="M2133">
        <v>191.26</v>
      </c>
      <c r="N2133">
        <v>1</v>
      </c>
      <c r="O2133">
        <v>191.26</v>
      </c>
      <c r="P2133" t="s">
        <v>2205</v>
      </c>
      <c r="Q2133" s="111">
        <f>+VLOOKUP(I2133,'Selectable Table'!AB:AC,2,0)</f>
        <v>0</v>
      </c>
    </row>
    <row r="2134" spans="1:17" x14ac:dyDescent="0.25">
      <c r="A2134" s="111" t="str">
        <f>+VLOOKUP(C2134,'Selectable Table'!D:EB,2,0)</f>
        <v>MERCK</v>
      </c>
      <c r="B2134" t="s">
        <v>678</v>
      </c>
      <c r="C2134" t="s">
        <v>133</v>
      </c>
      <c r="D2134" t="s">
        <v>2207</v>
      </c>
      <c r="E2134" t="s">
        <v>102</v>
      </c>
      <c r="F2134" s="111">
        <f>+VLOOKUP(C2134,'Selectable Table'!O:P,2,0)</f>
        <v>40700</v>
      </c>
      <c r="G2134" s="111" t="str">
        <f>+VLOOKUP(F2134,'Selectable Table'!P:Q,2,0)</f>
        <v>Revenues - Third Parties</v>
      </c>
      <c r="I2134" t="s">
        <v>125</v>
      </c>
      <c r="J2134" s="111">
        <v>2026</v>
      </c>
      <c r="K2134" s="111">
        <v>7</v>
      </c>
      <c r="L2134" s="111" t="s">
        <v>94</v>
      </c>
      <c r="M2134">
        <v>415.63</v>
      </c>
      <c r="N2134">
        <v>1</v>
      </c>
      <c r="O2134">
        <v>415.63</v>
      </c>
      <c r="P2134" t="s">
        <v>2205</v>
      </c>
      <c r="Q2134" s="111">
        <f>+VLOOKUP(I2134,'Selectable Table'!AB:AC,2,0)</f>
        <v>1</v>
      </c>
    </row>
    <row r="2135" spans="1:17" x14ac:dyDescent="0.25">
      <c r="A2135" s="111" t="str">
        <f>+VLOOKUP(C2135,'Selectable Table'!D:EB,2,0)</f>
        <v>MERCK</v>
      </c>
      <c r="B2135" t="s">
        <v>678</v>
      </c>
      <c r="C2135" t="s">
        <v>133</v>
      </c>
      <c r="D2135" t="s">
        <v>2207</v>
      </c>
      <c r="E2135" t="s">
        <v>104</v>
      </c>
      <c r="F2135" s="111">
        <f>+VLOOKUP(C2135,'Selectable Table'!O:P,2,0)</f>
        <v>40700</v>
      </c>
      <c r="G2135" s="111" t="str">
        <f>+VLOOKUP(F2135,'Selectable Table'!P:Q,2,0)</f>
        <v>Revenues - Third Parties</v>
      </c>
      <c r="I2135" t="s">
        <v>118</v>
      </c>
      <c r="J2135" s="111">
        <v>2026</v>
      </c>
      <c r="K2135" s="111">
        <v>7</v>
      </c>
      <c r="L2135" s="111" t="s">
        <v>94</v>
      </c>
      <c r="M2135">
        <v>216.32</v>
      </c>
      <c r="N2135">
        <v>1</v>
      </c>
      <c r="O2135">
        <v>216.32</v>
      </c>
      <c r="P2135" t="s">
        <v>2205</v>
      </c>
      <c r="Q2135" s="111">
        <f>+VLOOKUP(I2135,'Selectable Table'!AB:AC,2,0)</f>
        <v>0</v>
      </c>
    </row>
    <row r="2136" spans="1:17" x14ac:dyDescent="0.25">
      <c r="A2136" s="111" t="str">
        <f>+VLOOKUP(C2136,'Selectable Table'!D:EB,2,0)</f>
        <v>MERCK</v>
      </c>
      <c r="B2136" t="s">
        <v>678</v>
      </c>
      <c r="C2136" t="s">
        <v>133</v>
      </c>
      <c r="D2136" t="s">
        <v>2207</v>
      </c>
      <c r="E2136" t="s">
        <v>104</v>
      </c>
      <c r="F2136" s="111">
        <f>+VLOOKUP(C2136,'Selectable Table'!O:P,2,0)</f>
        <v>40700</v>
      </c>
      <c r="G2136" s="111" t="str">
        <f>+VLOOKUP(F2136,'Selectable Table'!P:Q,2,0)</f>
        <v>Revenues - Third Parties</v>
      </c>
      <c r="I2136" t="s">
        <v>120</v>
      </c>
      <c r="J2136" s="111">
        <v>2026</v>
      </c>
      <c r="K2136" s="111">
        <v>7</v>
      </c>
      <c r="L2136" s="111" t="s">
        <v>94</v>
      </c>
      <c r="M2136">
        <v>270.39999999999998</v>
      </c>
      <c r="N2136">
        <v>1</v>
      </c>
      <c r="O2136">
        <v>270.39999999999998</v>
      </c>
      <c r="P2136" t="s">
        <v>2205</v>
      </c>
      <c r="Q2136" s="111">
        <f>+VLOOKUP(I2136,'Selectable Table'!AB:AC,2,0)</f>
        <v>0</v>
      </c>
    </row>
    <row r="2137" spans="1:17" x14ac:dyDescent="0.25">
      <c r="A2137" s="111" t="str">
        <f>+VLOOKUP(C2137,'Selectable Table'!D:EB,2,0)</f>
        <v>MERCK</v>
      </c>
      <c r="B2137" t="s">
        <v>678</v>
      </c>
      <c r="C2137" t="s">
        <v>133</v>
      </c>
      <c r="D2137" t="s">
        <v>2207</v>
      </c>
      <c r="E2137" t="s">
        <v>105</v>
      </c>
      <c r="F2137" s="111">
        <f>+VLOOKUP(C2137,'Selectable Table'!O:P,2,0)</f>
        <v>40700</v>
      </c>
      <c r="G2137" s="111" t="str">
        <f>+VLOOKUP(F2137,'Selectable Table'!P:Q,2,0)</f>
        <v>Revenues - Third Parties</v>
      </c>
      <c r="I2137" t="s">
        <v>111</v>
      </c>
      <c r="J2137" s="111">
        <v>2026</v>
      </c>
      <c r="K2137" s="111">
        <v>7</v>
      </c>
      <c r="L2137" s="111" t="s">
        <v>94</v>
      </c>
      <c r="M2137">
        <v>382.52</v>
      </c>
      <c r="N2137">
        <v>1</v>
      </c>
      <c r="O2137">
        <v>382.52</v>
      </c>
      <c r="P2137" t="s">
        <v>2205</v>
      </c>
      <c r="Q2137" s="111">
        <f>+VLOOKUP(I2137,'Selectable Table'!AB:AC,2,0)</f>
        <v>0</v>
      </c>
    </row>
    <row r="2138" spans="1:17" x14ac:dyDescent="0.25">
      <c r="A2138" s="111" t="str">
        <f>+VLOOKUP(C2138,'Selectable Table'!D:EB,2,0)</f>
        <v>MERCK</v>
      </c>
      <c r="B2138" t="s">
        <v>156</v>
      </c>
      <c r="C2138" t="s">
        <v>133</v>
      </c>
      <c r="D2138" t="s">
        <v>2207</v>
      </c>
      <c r="E2138" t="s">
        <v>104</v>
      </c>
      <c r="F2138" s="111">
        <f>+VLOOKUP(C2138,'Selectable Table'!O:P,2,0)</f>
        <v>40700</v>
      </c>
      <c r="G2138" s="111" t="str">
        <f>+VLOOKUP(F2138,'Selectable Table'!P:Q,2,0)</f>
        <v>Revenues - Third Parties</v>
      </c>
      <c r="I2138" t="s">
        <v>118</v>
      </c>
      <c r="J2138" s="111">
        <v>2026</v>
      </c>
      <c r="K2138" s="111">
        <v>7</v>
      </c>
      <c r="L2138" s="111" t="s">
        <v>94</v>
      </c>
      <c r="M2138">
        <v>216.32</v>
      </c>
      <c r="N2138">
        <v>1</v>
      </c>
      <c r="O2138">
        <v>216.32</v>
      </c>
      <c r="P2138" t="s">
        <v>2205</v>
      </c>
      <c r="Q2138" s="111">
        <f>+VLOOKUP(I2138,'Selectable Table'!AB:AC,2,0)</f>
        <v>0</v>
      </c>
    </row>
    <row r="2139" spans="1:17" x14ac:dyDescent="0.25">
      <c r="A2139" s="111" t="str">
        <f>+VLOOKUP(C2139,'Selectable Table'!D:EB,2,0)</f>
        <v>MERCK</v>
      </c>
      <c r="B2139" t="s">
        <v>156</v>
      </c>
      <c r="C2139" t="s">
        <v>133</v>
      </c>
      <c r="D2139" t="s">
        <v>2207</v>
      </c>
      <c r="E2139" t="s">
        <v>105</v>
      </c>
      <c r="F2139" s="111">
        <f>+VLOOKUP(C2139,'Selectable Table'!O:P,2,0)</f>
        <v>40700</v>
      </c>
      <c r="G2139" s="111" t="str">
        <f>+VLOOKUP(F2139,'Selectable Table'!P:Q,2,0)</f>
        <v>Revenues - Third Parties</v>
      </c>
      <c r="I2139" t="s">
        <v>111</v>
      </c>
      <c r="J2139" s="111">
        <v>2026</v>
      </c>
      <c r="K2139" s="111">
        <v>7</v>
      </c>
      <c r="L2139" s="111" t="s">
        <v>94</v>
      </c>
      <c r="M2139">
        <v>191.26</v>
      </c>
      <c r="N2139">
        <v>1</v>
      </c>
      <c r="O2139">
        <v>191.26</v>
      </c>
      <c r="P2139" t="s">
        <v>2205</v>
      </c>
      <c r="Q2139" s="111">
        <f>+VLOOKUP(I2139,'Selectable Table'!AB:AC,2,0)</f>
        <v>0</v>
      </c>
    </row>
    <row r="2140" spans="1:17" x14ac:dyDescent="0.25">
      <c r="A2140" s="111" t="str">
        <f>+VLOOKUP(C2140,'Selectable Table'!D:EB,2,0)</f>
        <v>MERCK</v>
      </c>
      <c r="B2140" t="s">
        <v>882</v>
      </c>
      <c r="C2140" t="s">
        <v>133</v>
      </c>
      <c r="D2140" t="s">
        <v>2207</v>
      </c>
      <c r="E2140" t="s">
        <v>105</v>
      </c>
      <c r="F2140" s="111">
        <f>+VLOOKUP(C2140,'Selectable Table'!O:P,2,0)</f>
        <v>40700</v>
      </c>
      <c r="G2140" s="111" t="str">
        <f>+VLOOKUP(F2140,'Selectable Table'!P:Q,2,0)</f>
        <v>Revenues - Third Parties</v>
      </c>
      <c r="I2140" t="s">
        <v>111</v>
      </c>
      <c r="J2140" s="111">
        <v>2026</v>
      </c>
      <c r="K2140" s="111">
        <v>7</v>
      </c>
      <c r="L2140" s="111" t="s">
        <v>94</v>
      </c>
      <c r="M2140">
        <v>191.26</v>
      </c>
      <c r="N2140">
        <v>1</v>
      </c>
      <c r="O2140">
        <v>191.26</v>
      </c>
      <c r="P2140" t="s">
        <v>2205</v>
      </c>
      <c r="Q2140" s="111">
        <f>+VLOOKUP(I2140,'Selectable Table'!AB:AC,2,0)</f>
        <v>0</v>
      </c>
    </row>
    <row r="2141" spans="1:17" x14ac:dyDescent="0.25">
      <c r="A2141" s="111" t="str">
        <f>+VLOOKUP(C2141,'Selectable Table'!D:EB,2,0)</f>
        <v>MERCK</v>
      </c>
      <c r="B2141" t="s">
        <v>157</v>
      </c>
      <c r="C2141" t="s">
        <v>133</v>
      </c>
      <c r="D2141" t="s">
        <v>2207</v>
      </c>
      <c r="E2141" t="s">
        <v>102</v>
      </c>
      <c r="F2141" s="111">
        <f>+VLOOKUP(C2141,'Selectable Table'!O:P,2,0)</f>
        <v>40700</v>
      </c>
      <c r="G2141" s="111" t="str">
        <f>+VLOOKUP(F2141,'Selectable Table'!P:Q,2,0)</f>
        <v>Revenues - Third Parties</v>
      </c>
      <c r="I2141" t="s">
        <v>125</v>
      </c>
      <c r="J2141" s="111">
        <v>2026</v>
      </c>
      <c r="K2141" s="111">
        <v>7</v>
      </c>
      <c r="L2141" s="111" t="s">
        <v>94</v>
      </c>
      <c r="M2141">
        <v>145.18</v>
      </c>
      <c r="N2141">
        <v>1</v>
      </c>
      <c r="O2141">
        <v>145.18</v>
      </c>
      <c r="P2141" t="s">
        <v>2205</v>
      </c>
      <c r="Q2141" s="111">
        <f>+VLOOKUP(I2141,'Selectable Table'!AB:AC,2,0)</f>
        <v>1</v>
      </c>
    </row>
    <row r="2142" spans="1:17" x14ac:dyDescent="0.25">
      <c r="A2142" s="111" t="str">
        <f>+VLOOKUP(C2142,'Selectable Table'!D:EB,2,0)</f>
        <v>MERCK</v>
      </c>
      <c r="B2142" t="s">
        <v>157</v>
      </c>
      <c r="C2142" t="s">
        <v>133</v>
      </c>
      <c r="D2142" t="s">
        <v>2207</v>
      </c>
      <c r="E2142" t="s">
        <v>104</v>
      </c>
      <c r="F2142" s="111">
        <f>+VLOOKUP(C2142,'Selectable Table'!O:P,2,0)</f>
        <v>40700</v>
      </c>
      <c r="G2142" s="111" t="str">
        <f>+VLOOKUP(F2142,'Selectable Table'!P:Q,2,0)</f>
        <v>Revenues - Third Parties</v>
      </c>
      <c r="I2142" t="s">
        <v>118</v>
      </c>
      <c r="J2142" s="111">
        <v>2026</v>
      </c>
      <c r="K2142" s="111">
        <v>7</v>
      </c>
      <c r="L2142" s="111" t="s">
        <v>94</v>
      </c>
      <c r="M2142">
        <v>432.64</v>
      </c>
      <c r="N2142">
        <v>1</v>
      </c>
      <c r="O2142">
        <v>432.64</v>
      </c>
      <c r="P2142" t="s">
        <v>2205</v>
      </c>
      <c r="Q2142" s="111">
        <f>+VLOOKUP(I2142,'Selectable Table'!AB:AC,2,0)</f>
        <v>0</v>
      </c>
    </row>
    <row r="2143" spans="1:17" x14ac:dyDescent="0.25">
      <c r="A2143" s="111" t="str">
        <f>+VLOOKUP(C2143,'Selectable Table'!D:EB,2,0)</f>
        <v>MERCK</v>
      </c>
      <c r="B2143" t="s">
        <v>157</v>
      </c>
      <c r="C2143" t="s">
        <v>133</v>
      </c>
      <c r="D2143" t="s">
        <v>2207</v>
      </c>
      <c r="E2143" t="s">
        <v>104</v>
      </c>
      <c r="F2143" s="111">
        <f>+VLOOKUP(C2143,'Selectable Table'!O:P,2,0)</f>
        <v>40700</v>
      </c>
      <c r="G2143" s="111" t="str">
        <f>+VLOOKUP(F2143,'Selectable Table'!P:Q,2,0)</f>
        <v>Revenues - Third Parties</v>
      </c>
      <c r="I2143" t="s">
        <v>120</v>
      </c>
      <c r="J2143" s="111">
        <v>2026</v>
      </c>
      <c r="K2143" s="111">
        <v>7</v>
      </c>
      <c r="L2143" s="111" t="s">
        <v>94</v>
      </c>
      <c r="M2143">
        <v>540.79999999999995</v>
      </c>
      <c r="N2143">
        <v>1</v>
      </c>
      <c r="O2143">
        <v>540.79999999999995</v>
      </c>
      <c r="P2143" t="s">
        <v>2205</v>
      </c>
      <c r="Q2143" s="111">
        <f>+VLOOKUP(I2143,'Selectable Table'!AB:AC,2,0)</f>
        <v>0</v>
      </c>
    </row>
    <row r="2144" spans="1:17" x14ac:dyDescent="0.25">
      <c r="A2144" s="111" t="str">
        <f>+VLOOKUP(C2144,'Selectable Table'!D:EB,2,0)</f>
        <v>MERCK</v>
      </c>
      <c r="B2144" t="s">
        <v>157</v>
      </c>
      <c r="C2144" t="s">
        <v>133</v>
      </c>
      <c r="D2144" t="s">
        <v>2207</v>
      </c>
      <c r="E2144" t="s">
        <v>105</v>
      </c>
      <c r="F2144" s="111">
        <f>+VLOOKUP(C2144,'Selectable Table'!O:P,2,0)</f>
        <v>40700</v>
      </c>
      <c r="G2144" s="111" t="str">
        <f>+VLOOKUP(F2144,'Selectable Table'!P:Q,2,0)</f>
        <v>Revenues - Third Parties</v>
      </c>
      <c r="I2144" t="s">
        <v>111</v>
      </c>
      <c r="J2144" s="111">
        <v>2026</v>
      </c>
      <c r="K2144" s="111">
        <v>7</v>
      </c>
      <c r="L2144" s="111" t="s">
        <v>94</v>
      </c>
      <c r="M2144">
        <v>191.26</v>
      </c>
      <c r="N2144">
        <v>1</v>
      </c>
      <c r="O2144">
        <v>191.26</v>
      </c>
      <c r="P2144" t="s">
        <v>2205</v>
      </c>
      <c r="Q2144" s="111">
        <f>+VLOOKUP(I2144,'Selectable Table'!AB:AC,2,0)</f>
        <v>0</v>
      </c>
    </row>
    <row r="2145" spans="1:17" x14ac:dyDescent="0.25">
      <c r="A2145" s="111" t="str">
        <f>+VLOOKUP(C2145,'Selectable Table'!D:EB,2,0)</f>
        <v>MERCK</v>
      </c>
      <c r="B2145" t="s">
        <v>2252</v>
      </c>
      <c r="C2145" t="s">
        <v>133</v>
      </c>
      <c r="D2145" t="s">
        <v>2207</v>
      </c>
      <c r="E2145" t="s">
        <v>105</v>
      </c>
      <c r="F2145" s="111">
        <f>+VLOOKUP(C2145,'Selectable Table'!O:P,2,0)</f>
        <v>40700</v>
      </c>
      <c r="G2145" s="111" t="str">
        <f>+VLOOKUP(F2145,'Selectable Table'!P:Q,2,0)</f>
        <v>Revenues - Third Parties</v>
      </c>
      <c r="I2145" t="s">
        <v>111</v>
      </c>
      <c r="J2145" s="111">
        <v>2026</v>
      </c>
      <c r="K2145" s="111">
        <v>7</v>
      </c>
      <c r="L2145" s="111" t="s">
        <v>94</v>
      </c>
      <c r="M2145">
        <v>95.63</v>
      </c>
      <c r="N2145">
        <v>1</v>
      </c>
      <c r="O2145">
        <v>95.63</v>
      </c>
      <c r="P2145" t="s">
        <v>2205</v>
      </c>
      <c r="Q2145" s="111">
        <f>+VLOOKUP(I2145,'Selectable Table'!AB:AC,2,0)</f>
        <v>0</v>
      </c>
    </row>
    <row r="2146" spans="1:17" x14ac:dyDescent="0.25">
      <c r="A2146" s="111" t="str">
        <f>+VLOOKUP(C2146,'Selectable Table'!D:EB,2,0)</f>
        <v>MERCK</v>
      </c>
      <c r="B2146" t="s">
        <v>161</v>
      </c>
      <c r="C2146" t="s">
        <v>133</v>
      </c>
      <c r="D2146" t="s">
        <v>2207</v>
      </c>
      <c r="E2146" t="s">
        <v>105</v>
      </c>
      <c r="F2146" s="111">
        <f>+VLOOKUP(C2146,'Selectable Table'!O:P,2,0)</f>
        <v>40700</v>
      </c>
      <c r="G2146" s="111" t="str">
        <f>+VLOOKUP(F2146,'Selectable Table'!P:Q,2,0)</f>
        <v>Revenues - Third Parties</v>
      </c>
      <c r="I2146" t="s">
        <v>111</v>
      </c>
      <c r="J2146" s="111">
        <v>2026</v>
      </c>
      <c r="K2146" s="111">
        <v>7</v>
      </c>
      <c r="L2146" s="111" t="s">
        <v>94</v>
      </c>
      <c r="M2146">
        <v>191.26</v>
      </c>
      <c r="N2146">
        <v>1</v>
      </c>
      <c r="O2146">
        <v>191.26</v>
      </c>
      <c r="P2146" t="s">
        <v>2205</v>
      </c>
      <c r="Q2146" s="111">
        <f>+VLOOKUP(I2146,'Selectable Table'!AB:AC,2,0)</f>
        <v>0</v>
      </c>
    </row>
    <row r="2147" spans="1:17" x14ac:dyDescent="0.25">
      <c r="A2147" s="111" t="str">
        <f>+VLOOKUP(C2147,'Selectable Table'!D:EB,2,0)</f>
        <v>MERCK</v>
      </c>
      <c r="B2147" t="s">
        <v>2253</v>
      </c>
      <c r="C2147" t="s">
        <v>133</v>
      </c>
      <c r="D2147" t="s">
        <v>2207</v>
      </c>
      <c r="E2147" t="s">
        <v>105</v>
      </c>
      <c r="F2147" s="111">
        <f>+VLOOKUP(C2147,'Selectable Table'!O:P,2,0)</f>
        <v>40700</v>
      </c>
      <c r="G2147" s="111" t="str">
        <f>+VLOOKUP(F2147,'Selectable Table'!P:Q,2,0)</f>
        <v>Revenues - Third Parties</v>
      </c>
      <c r="I2147" t="s">
        <v>111</v>
      </c>
      <c r="J2147" s="111">
        <v>2026</v>
      </c>
      <c r="K2147" s="111">
        <v>7</v>
      </c>
      <c r="L2147" s="111" t="s">
        <v>94</v>
      </c>
      <c r="M2147">
        <v>95.63</v>
      </c>
      <c r="N2147">
        <v>1</v>
      </c>
      <c r="O2147">
        <v>95.63</v>
      </c>
      <c r="P2147" t="s">
        <v>2205</v>
      </c>
      <c r="Q2147" s="111">
        <f>+VLOOKUP(I2147,'Selectable Table'!AB:AC,2,0)</f>
        <v>0</v>
      </c>
    </row>
    <row r="2148" spans="1:17" x14ac:dyDescent="0.25">
      <c r="A2148" s="111" t="str">
        <f>+VLOOKUP(C2148,'Selectable Table'!D:EB,2,0)</f>
        <v>MERCK</v>
      </c>
      <c r="B2148" t="s">
        <v>164</v>
      </c>
      <c r="C2148" t="s">
        <v>133</v>
      </c>
      <c r="D2148" t="s">
        <v>2207</v>
      </c>
      <c r="E2148" t="s">
        <v>102</v>
      </c>
      <c r="F2148" s="111">
        <f>+VLOOKUP(C2148,'Selectable Table'!O:P,2,0)</f>
        <v>40700</v>
      </c>
      <c r="G2148" s="111" t="str">
        <f>+VLOOKUP(F2148,'Selectable Table'!P:Q,2,0)</f>
        <v>Revenues - Third Parties</v>
      </c>
      <c r="I2148" t="s">
        <v>125</v>
      </c>
      <c r="J2148" s="111">
        <v>2026</v>
      </c>
      <c r="K2148" s="111">
        <v>7</v>
      </c>
      <c r="L2148" s="111" t="s">
        <v>94</v>
      </c>
      <c r="M2148">
        <v>72.59</v>
      </c>
      <c r="N2148">
        <v>1</v>
      </c>
      <c r="O2148">
        <v>72.59</v>
      </c>
      <c r="P2148" t="s">
        <v>2205</v>
      </c>
      <c r="Q2148" s="111">
        <f>+VLOOKUP(I2148,'Selectable Table'!AB:AC,2,0)</f>
        <v>1</v>
      </c>
    </row>
    <row r="2149" spans="1:17" x14ac:dyDescent="0.25">
      <c r="A2149" s="111" t="str">
        <f>+VLOOKUP(C2149,'Selectable Table'!D:EB,2,0)</f>
        <v>MERCK</v>
      </c>
      <c r="B2149" t="s">
        <v>164</v>
      </c>
      <c r="C2149" t="s">
        <v>133</v>
      </c>
      <c r="D2149" t="s">
        <v>2207</v>
      </c>
      <c r="E2149" t="s">
        <v>104</v>
      </c>
      <c r="F2149" s="111">
        <f>+VLOOKUP(C2149,'Selectable Table'!O:P,2,0)</f>
        <v>40700</v>
      </c>
      <c r="G2149" s="111" t="str">
        <f>+VLOOKUP(F2149,'Selectable Table'!P:Q,2,0)</f>
        <v>Revenues - Third Parties</v>
      </c>
      <c r="I2149" t="s">
        <v>118</v>
      </c>
      <c r="J2149" s="111">
        <v>2026</v>
      </c>
      <c r="K2149" s="111">
        <v>7</v>
      </c>
      <c r="L2149" s="111" t="s">
        <v>94</v>
      </c>
      <c r="M2149">
        <v>108.16</v>
      </c>
      <c r="N2149">
        <v>1</v>
      </c>
      <c r="O2149">
        <v>108.16</v>
      </c>
      <c r="P2149" t="s">
        <v>2205</v>
      </c>
      <c r="Q2149" s="111">
        <f>+VLOOKUP(I2149,'Selectable Table'!AB:AC,2,0)</f>
        <v>0</v>
      </c>
    </row>
    <row r="2150" spans="1:17" x14ac:dyDescent="0.25">
      <c r="A2150" s="111" t="str">
        <f>+VLOOKUP(C2150,'Selectable Table'!D:EB,2,0)</f>
        <v>MERCK</v>
      </c>
      <c r="B2150" t="s">
        <v>164</v>
      </c>
      <c r="C2150" t="s">
        <v>133</v>
      </c>
      <c r="D2150" t="s">
        <v>2207</v>
      </c>
      <c r="E2150" t="s">
        <v>104</v>
      </c>
      <c r="F2150" s="111">
        <f>+VLOOKUP(C2150,'Selectable Table'!O:P,2,0)</f>
        <v>40700</v>
      </c>
      <c r="G2150" s="111" t="str">
        <f>+VLOOKUP(F2150,'Selectable Table'!P:Q,2,0)</f>
        <v>Revenues - Third Parties</v>
      </c>
      <c r="I2150" t="s">
        <v>120</v>
      </c>
      <c r="J2150" s="111">
        <v>2026</v>
      </c>
      <c r="K2150" s="111">
        <v>7</v>
      </c>
      <c r="L2150" s="111" t="s">
        <v>94</v>
      </c>
      <c r="M2150">
        <v>270.39999999999998</v>
      </c>
      <c r="N2150">
        <v>1</v>
      </c>
      <c r="O2150">
        <v>270.39999999999998</v>
      </c>
      <c r="P2150" t="s">
        <v>2205</v>
      </c>
      <c r="Q2150" s="111">
        <f>+VLOOKUP(I2150,'Selectable Table'!AB:AC,2,0)</f>
        <v>0</v>
      </c>
    </row>
    <row r="2151" spans="1:17" x14ac:dyDescent="0.25">
      <c r="A2151" s="111" t="str">
        <f>+VLOOKUP(C2151,'Selectable Table'!D:EB,2,0)</f>
        <v>MERCK</v>
      </c>
      <c r="B2151" t="s">
        <v>164</v>
      </c>
      <c r="C2151" t="s">
        <v>133</v>
      </c>
      <c r="D2151" t="s">
        <v>2207</v>
      </c>
      <c r="E2151" t="s">
        <v>105</v>
      </c>
      <c r="F2151" s="111">
        <f>+VLOOKUP(C2151,'Selectable Table'!O:P,2,0)</f>
        <v>40700</v>
      </c>
      <c r="G2151" s="111" t="str">
        <f>+VLOOKUP(F2151,'Selectable Table'!P:Q,2,0)</f>
        <v>Revenues - Third Parties</v>
      </c>
      <c r="I2151" t="s">
        <v>111</v>
      </c>
      <c r="J2151" s="111">
        <v>2026</v>
      </c>
      <c r="K2151" s="111">
        <v>7</v>
      </c>
      <c r="L2151" s="111" t="s">
        <v>94</v>
      </c>
      <c r="M2151">
        <v>95.63</v>
      </c>
      <c r="N2151">
        <v>1</v>
      </c>
      <c r="O2151">
        <v>95.63</v>
      </c>
      <c r="P2151" t="s">
        <v>2205</v>
      </c>
      <c r="Q2151" s="111">
        <f>+VLOOKUP(I2151,'Selectable Table'!AB:AC,2,0)</f>
        <v>0</v>
      </c>
    </row>
    <row r="2152" spans="1:17" x14ac:dyDescent="0.25">
      <c r="A2152" s="111" t="str">
        <f>+VLOOKUP(C2152,'Selectable Table'!D:EB,2,0)</f>
        <v>MERCK</v>
      </c>
      <c r="B2152" t="s">
        <v>2254</v>
      </c>
      <c r="C2152" t="s">
        <v>133</v>
      </c>
      <c r="D2152" t="s">
        <v>2207</v>
      </c>
      <c r="E2152" t="s">
        <v>102</v>
      </c>
      <c r="F2152" s="111">
        <f>+VLOOKUP(C2152,'Selectable Table'!O:P,2,0)</f>
        <v>40700</v>
      </c>
      <c r="G2152" s="111" t="str">
        <f>+VLOOKUP(F2152,'Selectable Table'!P:Q,2,0)</f>
        <v>Revenues - Third Parties</v>
      </c>
      <c r="I2152" t="s">
        <v>125</v>
      </c>
      <c r="J2152" s="111">
        <v>2026</v>
      </c>
      <c r="K2152" s="111">
        <v>7</v>
      </c>
      <c r="L2152" s="111" t="s">
        <v>94</v>
      </c>
      <c r="M2152">
        <v>72.59</v>
      </c>
      <c r="N2152">
        <v>1</v>
      </c>
      <c r="O2152">
        <v>72.59</v>
      </c>
      <c r="P2152" t="s">
        <v>2205</v>
      </c>
      <c r="Q2152" s="111">
        <f>+VLOOKUP(I2152,'Selectable Table'!AB:AC,2,0)</f>
        <v>1</v>
      </c>
    </row>
    <row r="2153" spans="1:17" x14ac:dyDescent="0.25">
      <c r="A2153" s="111" t="str">
        <f>+VLOOKUP(C2153,'Selectable Table'!D:EB,2,0)</f>
        <v>MERCK</v>
      </c>
      <c r="B2153" t="s">
        <v>2254</v>
      </c>
      <c r="C2153" t="s">
        <v>133</v>
      </c>
      <c r="D2153" t="s">
        <v>2207</v>
      </c>
      <c r="E2153" t="s">
        <v>104</v>
      </c>
      <c r="F2153" s="111">
        <f>+VLOOKUP(C2153,'Selectable Table'!O:P,2,0)</f>
        <v>40700</v>
      </c>
      <c r="G2153" s="111" t="str">
        <f>+VLOOKUP(F2153,'Selectable Table'!P:Q,2,0)</f>
        <v>Revenues - Third Parties</v>
      </c>
      <c r="I2153" t="s">
        <v>118</v>
      </c>
      <c r="J2153" s="111">
        <v>2026</v>
      </c>
      <c r="K2153" s="111">
        <v>7</v>
      </c>
      <c r="L2153" s="111" t="s">
        <v>94</v>
      </c>
      <c r="M2153">
        <v>108.16</v>
      </c>
      <c r="N2153">
        <v>1</v>
      </c>
      <c r="O2153">
        <v>108.16</v>
      </c>
      <c r="P2153" t="s">
        <v>2205</v>
      </c>
      <c r="Q2153" s="111">
        <f>+VLOOKUP(I2153,'Selectable Table'!AB:AC,2,0)</f>
        <v>0</v>
      </c>
    </row>
    <row r="2154" spans="1:17" x14ac:dyDescent="0.25">
      <c r="A2154" s="111" t="str">
        <f>+VLOOKUP(C2154,'Selectable Table'!D:EB,2,0)</f>
        <v>MERCK</v>
      </c>
      <c r="B2154" t="s">
        <v>2254</v>
      </c>
      <c r="C2154" t="s">
        <v>133</v>
      </c>
      <c r="D2154" t="s">
        <v>2207</v>
      </c>
      <c r="E2154" t="s">
        <v>105</v>
      </c>
      <c r="F2154" s="111">
        <f>+VLOOKUP(C2154,'Selectable Table'!O:P,2,0)</f>
        <v>40700</v>
      </c>
      <c r="G2154" s="111" t="str">
        <f>+VLOOKUP(F2154,'Selectable Table'!P:Q,2,0)</f>
        <v>Revenues - Third Parties</v>
      </c>
      <c r="I2154" t="s">
        <v>111</v>
      </c>
      <c r="J2154" s="111">
        <v>2026</v>
      </c>
      <c r="K2154" s="111">
        <v>7</v>
      </c>
      <c r="L2154" s="111" t="s">
        <v>94</v>
      </c>
      <c r="M2154">
        <v>95.63</v>
      </c>
      <c r="N2154">
        <v>1</v>
      </c>
      <c r="O2154">
        <v>95.63</v>
      </c>
      <c r="P2154" t="s">
        <v>2205</v>
      </c>
      <c r="Q2154" s="111">
        <f>+VLOOKUP(I2154,'Selectable Table'!AB:AC,2,0)</f>
        <v>0</v>
      </c>
    </row>
    <row r="2155" spans="1:17" x14ac:dyDescent="0.25">
      <c r="A2155" s="111" t="str">
        <f>+VLOOKUP(C2155,'Selectable Table'!D:EB,2,0)</f>
        <v>MERCK</v>
      </c>
      <c r="B2155" t="s">
        <v>2255</v>
      </c>
      <c r="C2155" t="s">
        <v>133</v>
      </c>
      <c r="D2155" t="s">
        <v>2207</v>
      </c>
      <c r="E2155" t="s">
        <v>105</v>
      </c>
      <c r="F2155" s="111">
        <f>+VLOOKUP(C2155,'Selectable Table'!O:P,2,0)</f>
        <v>40700</v>
      </c>
      <c r="G2155" s="111" t="str">
        <f>+VLOOKUP(F2155,'Selectable Table'!P:Q,2,0)</f>
        <v>Revenues - Third Parties</v>
      </c>
      <c r="I2155" t="s">
        <v>111</v>
      </c>
      <c r="J2155" s="111">
        <v>2026</v>
      </c>
      <c r="K2155" s="111">
        <v>7</v>
      </c>
      <c r="L2155" s="111" t="s">
        <v>94</v>
      </c>
      <c r="M2155">
        <v>95.63</v>
      </c>
      <c r="N2155">
        <v>1</v>
      </c>
      <c r="O2155">
        <v>95.63</v>
      </c>
      <c r="P2155" t="s">
        <v>2205</v>
      </c>
      <c r="Q2155" s="111">
        <f>+VLOOKUP(I2155,'Selectable Table'!AB:AC,2,0)</f>
        <v>0</v>
      </c>
    </row>
    <row r="2156" spans="1:17" x14ac:dyDescent="0.25">
      <c r="A2156" s="111" t="str">
        <f>+VLOOKUP(C2156,'Selectable Table'!D:EB,2,0)</f>
        <v>MERCK</v>
      </c>
      <c r="B2156" t="s">
        <v>681</v>
      </c>
      <c r="C2156" t="s">
        <v>133</v>
      </c>
      <c r="D2156" t="s">
        <v>2207</v>
      </c>
      <c r="E2156" t="s">
        <v>102</v>
      </c>
      <c r="F2156" s="111">
        <f>+VLOOKUP(C2156,'Selectable Table'!O:P,2,0)</f>
        <v>40700</v>
      </c>
      <c r="G2156" s="111" t="str">
        <f>+VLOOKUP(F2156,'Selectable Table'!P:Q,2,0)</f>
        <v>Revenues - Third Parties</v>
      </c>
      <c r="I2156" t="s">
        <v>125</v>
      </c>
      <c r="J2156" s="111">
        <v>2026</v>
      </c>
      <c r="K2156" s="111">
        <v>7</v>
      </c>
      <c r="L2156" s="111" t="s">
        <v>94</v>
      </c>
      <c r="M2156">
        <v>72.59</v>
      </c>
      <c r="N2156">
        <v>1</v>
      </c>
      <c r="O2156">
        <v>72.59</v>
      </c>
      <c r="P2156" t="s">
        <v>2205</v>
      </c>
      <c r="Q2156" s="111">
        <f>+VLOOKUP(I2156,'Selectable Table'!AB:AC,2,0)</f>
        <v>1</v>
      </c>
    </row>
    <row r="2157" spans="1:17" x14ac:dyDescent="0.25">
      <c r="A2157" s="111" t="str">
        <f>+VLOOKUP(C2157,'Selectable Table'!D:EB,2,0)</f>
        <v>MERCK</v>
      </c>
      <c r="B2157" t="s">
        <v>681</v>
      </c>
      <c r="C2157" t="s">
        <v>133</v>
      </c>
      <c r="D2157" t="s">
        <v>2207</v>
      </c>
      <c r="E2157" t="s">
        <v>105</v>
      </c>
      <c r="F2157" s="111">
        <f>+VLOOKUP(C2157,'Selectable Table'!O:P,2,0)</f>
        <v>40700</v>
      </c>
      <c r="G2157" s="111" t="str">
        <f>+VLOOKUP(F2157,'Selectable Table'!P:Q,2,0)</f>
        <v>Revenues - Third Parties</v>
      </c>
      <c r="I2157" t="s">
        <v>111</v>
      </c>
      <c r="J2157" s="111">
        <v>2026</v>
      </c>
      <c r="K2157" s="111">
        <v>7</v>
      </c>
      <c r="L2157" s="111" t="s">
        <v>94</v>
      </c>
      <c r="M2157">
        <v>95.63</v>
      </c>
      <c r="N2157">
        <v>1</v>
      </c>
      <c r="O2157">
        <v>95.63</v>
      </c>
      <c r="P2157" t="s">
        <v>2205</v>
      </c>
      <c r="Q2157" s="111">
        <f>+VLOOKUP(I2157,'Selectable Table'!AB:AC,2,0)</f>
        <v>0</v>
      </c>
    </row>
    <row r="2158" spans="1:17" x14ac:dyDescent="0.25">
      <c r="A2158" s="111" t="str">
        <f>+VLOOKUP(C2158,'Selectable Table'!D:EB,2,0)</f>
        <v>MERCK</v>
      </c>
      <c r="B2158" t="s">
        <v>683</v>
      </c>
      <c r="C2158" t="s">
        <v>133</v>
      </c>
      <c r="D2158" t="s">
        <v>2207</v>
      </c>
      <c r="E2158" t="s">
        <v>104</v>
      </c>
      <c r="F2158" s="111">
        <f>+VLOOKUP(C2158,'Selectable Table'!O:P,2,0)</f>
        <v>40700</v>
      </c>
      <c r="G2158" s="111" t="str">
        <f>+VLOOKUP(F2158,'Selectable Table'!P:Q,2,0)</f>
        <v>Revenues - Third Parties</v>
      </c>
      <c r="I2158" t="s">
        <v>118</v>
      </c>
      <c r="J2158" s="111">
        <v>2026</v>
      </c>
      <c r="K2158" s="111">
        <v>7</v>
      </c>
      <c r="L2158" s="111" t="s">
        <v>94</v>
      </c>
      <c r="M2158">
        <v>108.16</v>
      </c>
      <c r="N2158">
        <v>1</v>
      </c>
      <c r="O2158">
        <v>108.16</v>
      </c>
      <c r="P2158" t="s">
        <v>2205</v>
      </c>
      <c r="Q2158" s="111">
        <f>+VLOOKUP(I2158,'Selectable Table'!AB:AC,2,0)</f>
        <v>0</v>
      </c>
    </row>
    <row r="2159" spans="1:17" x14ac:dyDescent="0.25">
      <c r="A2159" s="111" t="str">
        <f>+VLOOKUP(C2159,'Selectable Table'!D:EB,2,0)</f>
        <v>MERCK</v>
      </c>
      <c r="B2159" t="s">
        <v>683</v>
      </c>
      <c r="C2159" t="s">
        <v>133</v>
      </c>
      <c r="D2159" t="s">
        <v>2207</v>
      </c>
      <c r="E2159" t="s">
        <v>105</v>
      </c>
      <c r="F2159" s="111">
        <f>+VLOOKUP(C2159,'Selectable Table'!O:P,2,0)</f>
        <v>40700</v>
      </c>
      <c r="G2159" s="111" t="str">
        <f>+VLOOKUP(F2159,'Selectable Table'!P:Q,2,0)</f>
        <v>Revenues - Third Parties</v>
      </c>
      <c r="I2159" t="s">
        <v>111</v>
      </c>
      <c r="J2159" s="111">
        <v>2026</v>
      </c>
      <c r="K2159" s="111">
        <v>7</v>
      </c>
      <c r="L2159" s="111" t="s">
        <v>94</v>
      </c>
      <c r="M2159">
        <v>191.26</v>
      </c>
      <c r="N2159">
        <v>1</v>
      </c>
      <c r="O2159">
        <v>191.26</v>
      </c>
      <c r="P2159" t="s">
        <v>2205</v>
      </c>
      <c r="Q2159" s="111">
        <f>+VLOOKUP(I2159,'Selectable Table'!AB:AC,2,0)</f>
        <v>0</v>
      </c>
    </row>
    <row r="2160" spans="1:17" x14ac:dyDescent="0.25">
      <c r="A2160" s="111" t="str">
        <f>+VLOOKUP(C2160,'Selectable Table'!D:EB,2,0)</f>
        <v>MERCK</v>
      </c>
      <c r="B2160" t="s">
        <v>2256</v>
      </c>
      <c r="C2160" t="s">
        <v>133</v>
      </c>
      <c r="D2160" t="s">
        <v>2207</v>
      </c>
      <c r="E2160" t="s">
        <v>105</v>
      </c>
      <c r="F2160" s="111">
        <f>+VLOOKUP(C2160,'Selectable Table'!O:P,2,0)</f>
        <v>40700</v>
      </c>
      <c r="G2160" s="111" t="str">
        <f>+VLOOKUP(F2160,'Selectable Table'!P:Q,2,0)</f>
        <v>Revenues - Third Parties</v>
      </c>
      <c r="I2160" t="s">
        <v>111</v>
      </c>
      <c r="J2160" s="111">
        <v>2026</v>
      </c>
      <c r="K2160" s="111">
        <v>7</v>
      </c>
      <c r="L2160" s="111" t="s">
        <v>94</v>
      </c>
      <c r="M2160">
        <v>95.63</v>
      </c>
      <c r="N2160">
        <v>1</v>
      </c>
      <c r="O2160">
        <v>95.63</v>
      </c>
      <c r="P2160" t="s">
        <v>2205</v>
      </c>
      <c r="Q2160" s="111">
        <f>+VLOOKUP(I2160,'Selectable Table'!AB:AC,2,0)</f>
        <v>0</v>
      </c>
    </row>
    <row r="2161" spans="1:17" x14ac:dyDescent="0.25">
      <c r="A2161" s="111" t="str">
        <f>+VLOOKUP(C2161,'Selectable Table'!D:EB,2,0)</f>
        <v>MERCK</v>
      </c>
      <c r="B2161" t="s">
        <v>684</v>
      </c>
      <c r="C2161" t="s">
        <v>133</v>
      </c>
      <c r="D2161" t="s">
        <v>2207</v>
      </c>
      <c r="E2161" t="s">
        <v>104</v>
      </c>
      <c r="F2161" s="111">
        <f>+VLOOKUP(C2161,'Selectable Table'!O:P,2,0)</f>
        <v>40700</v>
      </c>
      <c r="G2161" s="111" t="str">
        <f>+VLOOKUP(F2161,'Selectable Table'!P:Q,2,0)</f>
        <v>Revenues - Third Parties</v>
      </c>
      <c r="I2161" t="s">
        <v>118</v>
      </c>
      <c r="J2161" s="111">
        <v>2026</v>
      </c>
      <c r="K2161" s="111">
        <v>7</v>
      </c>
      <c r="L2161" s="111" t="s">
        <v>94</v>
      </c>
      <c r="M2161">
        <v>108.16</v>
      </c>
      <c r="N2161">
        <v>1</v>
      </c>
      <c r="O2161">
        <v>108.16</v>
      </c>
      <c r="P2161" t="s">
        <v>2205</v>
      </c>
      <c r="Q2161" s="111">
        <f>+VLOOKUP(I2161,'Selectable Table'!AB:AC,2,0)</f>
        <v>0</v>
      </c>
    </row>
    <row r="2162" spans="1:17" x14ac:dyDescent="0.25">
      <c r="A2162" s="111" t="str">
        <f>+VLOOKUP(C2162,'Selectable Table'!D:EB,2,0)</f>
        <v>MERCK</v>
      </c>
      <c r="B2162" t="s">
        <v>684</v>
      </c>
      <c r="C2162" t="s">
        <v>133</v>
      </c>
      <c r="D2162" t="s">
        <v>2207</v>
      </c>
      <c r="E2162" t="s">
        <v>104</v>
      </c>
      <c r="F2162" s="111">
        <f>+VLOOKUP(C2162,'Selectable Table'!O:P,2,0)</f>
        <v>40700</v>
      </c>
      <c r="G2162" s="111" t="str">
        <f>+VLOOKUP(F2162,'Selectable Table'!P:Q,2,0)</f>
        <v>Revenues - Third Parties</v>
      </c>
      <c r="I2162" t="s">
        <v>120</v>
      </c>
      <c r="J2162" s="111">
        <v>2026</v>
      </c>
      <c r="K2162" s="111">
        <v>7</v>
      </c>
      <c r="L2162" s="111" t="s">
        <v>94</v>
      </c>
      <c r="M2162">
        <v>270.39999999999998</v>
      </c>
      <c r="N2162">
        <v>1</v>
      </c>
      <c r="O2162">
        <v>270.39999999999998</v>
      </c>
      <c r="P2162" t="s">
        <v>2205</v>
      </c>
      <c r="Q2162" s="111">
        <f>+VLOOKUP(I2162,'Selectable Table'!AB:AC,2,0)</f>
        <v>0</v>
      </c>
    </row>
    <row r="2163" spans="1:17" x14ac:dyDescent="0.25">
      <c r="A2163" s="111" t="str">
        <f>+VLOOKUP(C2163,'Selectable Table'!D:EB,2,0)</f>
        <v>MERCK</v>
      </c>
      <c r="B2163" t="s">
        <v>684</v>
      </c>
      <c r="C2163" t="s">
        <v>133</v>
      </c>
      <c r="D2163" t="s">
        <v>2207</v>
      </c>
      <c r="E2163" t="s">
        <v>105</v>
      </c>
      <c r="F2163" s="111">
        <f>+VLOOKUP(C2163,'Selectable Table'!O:P,2,0)</f>
        <v>40700</v>
      </c>
      <c r="G2163" s="111" t="str">
        <f>+VLOOKUP(F2163,'Selectable Table'!P:Q,2,0)</f>
        <v>Revenues - Third Parties</v>
      </c>
      <c r="I2163" t="s">
        <v>111</v>
      </c>
      <c r="J2163" s="111">
        <v>2026</v>
      </c>
      <c r="K2163" s="111">
        <v>7</v>
      </c>
      <c r="L2163" s="111" t="s">
        <v>94</v>
      </c>
      <c r="M2163">
        <v>95.63</v>
      </c>
      <c r="N2163">
        <v>1</v>
      </c>
      <c r="O2163">
        <v>95.63</v>
      </c>
      <c r="P2163" t="s">
        <v>2205</v>
      </c>
      <c r="Q2163" s="111">
        <f>+VLOOKUP(I2163,'Selectable Table'!AB:AC,2,0)</f>
        <v>0</v>
      </c>
    </row>
    <row r="2164" spans="1:17" x14ac:dyDescent="0.25">
      <c r="A2164" s="111" t="str">
        <f>+VLOOKUP(C2164,'Selectable Table'!D:EB,2,0)</f>
        <v>MERCK</v>
      </c>
      <c r="B2164" t="s">
        <v>170</v>
      </c>
      <c r="C2164" t="s">
        <v>133</v>
      </c>
      <c r="D2164" t="s">
        <v>2207</v>
      </c>
      <c r="E2164" t="s">
        <v>102</v>
      </c>
      <c r="F2164" s="111">
        <f>+VLOOKUP(C2164,'Selectable Table'!O:P,2,0)</f>
        <v>40700</v>
      </c>
      <c r="G2164" s="111" t="str">
        <f>+VLOOKUP(F2164,'Selectable Table'!P:Q,2,0)</f>
        <v>Revenues - Third Parties</v>
      </c>
      <c r="I2164" t="s">
        <v>125</v>
      </c>
      <c r="J2164" s="111">
        <v>2026</v>
      </c>
      <c r="K2164" s="111">
        <v>7</v>
      </c>
      <c r="L2164" s="111" t="s">
        <v>94</v>
      </c>
      <c r="M2164">
        <v>250.54</v>
      </c>
      <c r="N2164">
        <v>1</v>
      </c>
      <c r="O2164">
        <v>250.54</v>
      </c>
      <c r="P2164" t="s">
        <v>2205</v>
      </c>
      <c r="Q2164" s="111">
        <f>+VLOOKUP(I2164,'Selectable Table'!AB:AC,2,0)</f>
        <v>1</v>
      </c>
    </row>
    <row r="2165" spans="1:17" x14ac:dyDescent="0.25">
      <c r="A2165" s="111" t="str">
        <f>+VLOOKUP(C2165,'Selectable Table'!D:EB,2,0)</f>
        <v>MERCK</v>
      </c>
      <c r="B2165" t="s">
        <v>170</v>
      </c>
      <c r="C2165" t="s">
        <v>133</v>
      </c>
      <c r="D2165" t="s">
        <v>2207</v>
      </c>
      <c r="E2165" t="s">
        <v>104</v>
      </c>
      <c r="F2165" s="111">
        <f>+VLOOKUP(C2165,'Selectable Table'!O:P,2,0)</f>
        <v>40700</v>
      </c>
      <c r="G2165" s="111" t="str">
        <f>+VLOOKUP(F2165,'Selectable Table'!P:Q,2,0)</f>
        <v>Revenues - Third Parties</v>
      </c>
      <c r="I2165" t="s">
        <v>118</v>
      </c>
      <c r="J2165" s="111">
        <v>2026</v>
      </c>
      <c r="K2165" s="111">
        <v>7</v>
      </c>
      <c r="L2165" s="111" t="s">
        <v>94</v>
      </c>
      <c r="M2165">
        <v>108.16</v>
      </c>
      <c r="N2165">
        <v>1</v>
      </c>
      <c r="O2165">
        <v>108.16</v>
      </c>
      <c r="P2165" t="s">
        <v>2205</v>
      </c>
      <c r="Q2165" s="111">
        <f>+VLOOKUP(I2165,'Selectable Table'!AB:AC,2,0)</f>
        <v>0</v>
      </c>
    </row>
    <row r="2166" spans="1:17" x14ac:dyDescent="0.25">
      <c r="A2166" s="111" t="str">
        <f>+VLOOKUP(C2166,'Selectable Table'!D:EB,2,0)</f>
        <v>MERCK</v>
      </c>
      <c r="B2166" t="s">
        <v>170</v>
      </c>
      <c r="C2166" t="s">
        <v>133</v>
      </c>
      <c r="D2166" t="s">
        <v>2207</v>
      </c>
      <c r="E2166" t="s">
        <v>104</v>
      </c>
      <c r="F2166" s="111">
        <f>+VLOOKUP(C2166,'Selectable Table'!O:P,2,0)</f>
        <v>40700</v>
      </c>
      <c r="G2166" s="111" t="str">
        <f>+VLOOKUP(F2166,'Selectable Table'!P:Q,2,0)</f>
        <v>Revenues - Third Parties</v>
      </c>
      <c r="I2166" t="s">
        <v>120</v>
      </c>
      <c r="J2166" s="111">
        <v>2026</v>
      </c>
      <c r="K2166" s="111">
        <v>7</v>
      </c>
      <c r="L2166" s="111" t="s">
        <v>94</v>
      </c>
      <c r="M2166">
        <v>270.39999999999998</v>
      </c>
      <c r="N2166">
        <v>1</v>
      </c>
      <c r="O2166">
        <v>270.39999999999998</v>
      </c>
      <c r="P2166" t="s">
        <v>2205</v>
      </c>
      <c r="Q2166" s="111">
        <f>+VLOOKUP(I2166,'Selectable Table'!AB:AC,2,0)</f>
        <v>0</v>
      </c>
    </row>
    <row r="2167" spans="1:17" x14ac:dyDescent="0.25">
      <c r="A2167" s="111" t="str">
        <f>+VLOOKUP(C2167,'Selectable Table'!D:EB,2,0)</f>
        <v>MERCK</v>
      </c>
      <c r="B2167" t="s">
        <v>170</v>
      </c>
      <c r="C2167" t="s">
        <v>133</v>
      </c>
      <c r="D2167" t="s">
        <v>2207</v>
      </c>
      <c r="E2167" t="s">
        <v>105</v>
      </c>
      <c r="F2167" s="111">
        <f>+VLOOKUP(C2167,'Selectable Table'!O:P,2,0)</f>
        <v>40700</v>
      </c>
      <c r="G2167" s="111" t="str">
        <f>+VLOOKUP(F2167,'Selectable Table'!P:Q,2,0)</f>
        <v>Revenues - Third Parties</v>
      </c>
      <c r="I2167" t="s">
        <v>111</v>
      </c>
      <c r="J2167" s="111">
        <v>2026</v>
      </c>
      <c r="K2167" s="111">
        <v>7</v>
      </c>
      <c r="L2167" s="111" t="s">
        <v>94</v>
      </c>
      <c r="M2167">
        <v>95.63</v>
      </c>
      <c r="N2167">
        <v>1</v>
      </c>
      <c r="O2167">
        <v>95.63</v>
      </c>
      <c r="P2167" t="s">
        <v>2205</v>
      </c>
      <c r="Q2167" s="111">
        <f>+VLOOKUP(I2167,'Selectable Table'!AB:AC,2,0)</f>
        <v>0</v>
      </c>
    </row>
    <row r="2168" spans="1:17" x14ac:dyDescent="0.25">
      <c r="A2168" s="111" t="str">
        <f>+VLOOKUP(C2168,'Selectable Table'!D:EB,2,0)</f>
        <v>MERCK</v>
      </c>
      <c r="B2168" t="s">
        <v>883</v>
      </c>
      <c r="C2168" t="s">
        <v>133</v>
      </c>
      <c r="D2168" t="s">
        <v>2207</v>
      </c>
      <c r="E2168" t="s">
        <v>104</v>
      </c>
      <c r="F2168" s="111">
        <f>+VLOOKUP(C2168,'Selectable Table'!O:P,2,0)</f>
        <v>40700</v>
      </c>
      <c r="G2168" s="111" t="str">
        <f>+VLOOKUP(F2168,'Selectable Table'!P:Q,2,0)</f>
        <v>Revenues - Third Parties</v>
      </c>
      <c r="I2168" t="s">
        <v>245</v>
      </c>
      <c r="J2168" s="111">
        <v>2026</v>
      </c>
      <c r="K2168" s="111">
        <v>7</v>
      </c>
      <c r="L2168" s="111" t="s">
        <v>94</v>
      </c>
      <c r="M2168">
        <v>1385.5</v>
      </c>
      <c r="N2168">
        <v>1</v>
      </c>
      <c r="O2168">
        <v>1385.5</v>
      </c>
      <c r="P2168" t="s">
        <v>2205</v>
      </c>
      <c r="Q2168" s="111">
        <f>+VLOOKUP(I2168,'Selectable Table'!AB:AC,2,0)</f>
        <v>1</v>
      </c>
    </row>
    <row r="2169" spans="1:17" x14ac:dyDescent="0.25">
      <c r="A2169" s="111" t="str">
        <f>+VLOOKUP(C2169,'Selectable Table'!D:EB,2,0)</f>
        <v>MERCK</v>
      </c>
      <c r="B2169" t="s">
        <v>883</v>
      </c>
      <c r="C2169" t="s">
        <v>133</v>
      </c>
      <c r="D2169" t="s">
        <v>2207</v>
      </c>
      <c r="E2169" t="s">
        <v>104</v>
      </c>
      <c r="F2169" s="111">
        <f>+VLOOKUP(C2169,'Selectable Table'!O:P,2,0)</f>
        <v>40700</v>
      </c>
      <c r="G2169" s="111" t="str">
        <f>+VLOOKUP(F2169,'Selectable Table'!P:Q,2,0)</f>
        <v>Revenues - Third Parties</v>
      </c>
      <c r="I2169" t="s">
        <v>246</v>
      </c>
      <c r="J2169" s="111">
        <v>2026</v>
      </c>
      <c r="K2169" s="111">
        <v>7</v>
      </c>
      <c r="L2169" s="111" t="s">
        <v>94</v>
      </c>
      <c r="M2169">
        <v>675.99</v>
      </c>
      <c r="N2169">
        <v>1</v>
      </c>
      <c r="O2169">
        <v>675.99</v>
      </c>
      <c r="P2169" t="s">
        <v>2205</v>
      </c>
      <c r="Q2169" s="111">
        <f>+VLOOKUP(I2169,'Selectable Table'!AB:AC,2,0)</f>
        <v>0</v>
      </c>
    </row>
    <row r="2170" spans="1:17" x14ac:dyDescent="0.25">
      <c r="A2170" s="111" t="str">
        <f>+VLOOKUP(C2170,'Selectable Table'!D:EB,2,0)</f>
        <v>MERCK</v>
      </c>
      <c r="B2170" t="s">
        <v>883</v>
      </c>
      <c r="C2170" t="s">
        <v>133</v>
      </c>
      <c r="D2170" t="s">
        <v>2207</v>
      </c>
      <c r="E2170" t="s">
        <v>104</v>
      </c>
      <c r="F2170" s="111">
        <f>+VLOOKUP(C2170,'Selectable Table'!O:P,2,0)</f>
        <v>40700</v>
      </c>
      <c r="G2170" s="111" t="str">
        <f>+VLOOKUP(F2170,'Selectable Table'!P:Q,2,0)</f>
        <v>Revenues - Third Parties</v>
      </c>
      <c r="I2170" t="s">
        <v>118</v>
      </c>
      <c r="J2170" s="111">
        <v>2026</v>
      </c>
      <c r="K2170" s="111">
        <v>7</v>
      </c>
      <c r="L2170" s="111" t="s">
        <v>94</v>
      </c>
      <c r="M2170">
        <v>108.16</v>
      </c>
      <c r="N2170">
        <v>1</v>
      </c>
      <c r="O2170">
        <v>108.16</v>
      </c>
      <c r="P2170" t="s">
        <v>2205</v>
      </c>
      <c r="Q2170" s="111">
        <f>+VLOOKUP(I2170,'Selectable Table'!AB:AC,2,0)</f>
        <v>0</v>
      </c>
    </row>
    <row r="2171" spans="1:17" x14ac:dyDescent="0.25">
      <c r="A2171" s="111" t="str">
        <f>+VLOOKUP(C2171,'Selectable Table'!D:EB,2,0)</f>
        <v>MERCK</v>
      </c>
      <c r="B2171" t="s">
        <v>687</v>
      </c>
      <c r="C2171" t="s">
        <v>133</v>
      </c>
      <c r="D2171" t="s">
        <v>2207</v>
      </c>
      <c r="E2171" t="s">
        <v>105</v>
      </c>
      <c r="F2171" s="111">
        <f>+VLOOKUP(C2171,'Selectable Table'!O:P,2,0)</f>
        <v>40700</v>
      </c>
      <c r="G2171" s="111" t="str">
        <f>+VLOOKUP(F2171,'Selectable Table'!P:Q,2,0)</f>
        <v>Revenues - Third Parties</v>
      </c>
      <c r="I2171" t="s">
        <v>111</v>
      </c>
      <c r="J2171" s="111">
        <v>2026</v>
      </c>
      <c r="K2171" s="111">
        <v>7</v>
      </c>
      <c r="L2171" s="111" t="s">
        <v>94</v>
      </c>
      <c r="M2171">
        <v>95.63</v>
      </c>
      <c r="N2171">
        <v>1</v>
      </c>
      <c r="O2171">
        <v>95.63</v>
      </c>
      <c r="P2171" t="s">
        <v>2205</v>
      </c>
      <c r="Q2171" s="111">
        <f>+VLOOKUP(I2171,'Selectable Table'!AB:AC,2,0)</f>
        <v>0</v>
      </c>
    </row>
    <row r="2172" spans="1:17" x14ac:dyDescent="0.25">
      <c r="A2172" s="111" t="str">
        <f>+VLOOKUP(C2172,'Selectable Table'!D:EB,2,0)</f>
        <v>MERCK</v>
      </c>
      <c r="B2172" t="s">
        <v>688</v>
      </c>
      <c r="C2172" t="s">
        <v>133</v>
      </c>
      <c r="D2172" t="s">
        <v>2207</v>
      </c>
      <c r="E2172" t="s">
        <v>102</v>
      </c>
      <c r="F2172" s="111">
        <f>+VLOOKUP(C2172,'Selectable Table'!O:P,2,0)</f>
        <v>40700</v>
      </c>
      <c r="G2172" s="111" t="str">
        <f>+VLOOKUP(F2172,'Selectable Table'!P:Q,2,0)</f>
        <v>Revenues - Third Parties</v>
      </c>
      <c r="I2172" t="s">
        <v>125</v>
      </c>
      <c r="J2172" s="111">
        <v>2026</v>
      </c>
      <c r="K2172" s="111">
        <v>7</v>
      </c>
      <c r="L2172" s="111" t="s">
        <v>94</v>
      </c>
      <c r="M2172">
        <v>145.18</v>
      </c>
      <c r="N2172">
        <v>1</v>
      </c>
      <c r="O2172">
        <v>145.18</v>
      </c>
      <c r="P2172" t="s">
        <v>2205</v>
      </c>
      <c r="Q2172" s="111">
        <f>+VLOOKUP(I2172,'Selectable Table'!AB:AC,2,0)</f>
        <v>1</v>
      </c>
    </row>
    <row r="2173" spans="1:17" x14ac:dyDescent="0.25">
      <c r="A2173" s="111" t="str">
        <f>+VLOOKUP(C2173,'Selectable Table'!D:EB,2,0)</f>
        <v>MERCK</v>
      </c>
      <c r="B2173" t="s">
        <v>688</v>
      </c>
      <c r="C2173" t="s">
        <v>133</v>
      </c>
      <c r="D2173" t="s">
        <v>2207</v>
      </c>
      <c r="E2173" t="s">
        <v>104</v>
      </c>
      <c r="F2173" s="111">
        <f>+VLOOKUP(C2173,'Selectable Table'!O:P,2,0)</f>
        <v>40700</v>
      </c>
      <c r="G2173" s="111" t="str">
        <f>+VLOOKUP(F2173,'Selectable Table'!P:Q,2,0)</f>
        <v>Revenues - Third Parties</v>
      </c>
      <c r="I2173" t="s">
        <v>118</v>
      </c>
      <c r="J2173" s="111">
        <v>2026</v>
      </c>
      <c r="K2173" s="111">
        <v>7</v>
      </c>
      <c r="L2173" s="111" t="s">
        <v>94</v>
      </c>
      <c r="M2173">
        <v>162.24</v>
      </c>
      <c r="N2173">
        <v>1</v>
      </c>
      <c r="O2173">
        <v>162.24</v>
      </c>
      <c r="P2173" t="s">
        <v>2205</v>
      </c>
      <c r="Q2173" s="111">
        <f>+VLOOKUP(I2173,'Selectable Table'!AB:AC,2,0)</f>
        <v>0</v>
      </c>
    </row>
    <row r="2174" spans="1:17" x14ac:dyDescent="0.25">
      <c r="A2174" s="111" t="str">
        <f>+VLOOKUP(C2174,'Selectable Table'!D:EB,2,0)</f>
        <v>MERCK</v>
      </c>
      <c r="B2174" t="s">
        <v>688</v>
      </c>
      <c r="C2174" t="s">
        <v>133</v>
      </c>
      <c r="D2174" t="s">
        <v>2207</v>
      </c>
      <c r="E2174" t="s">
        <v>104</v>
      </c>
      <c r="F2174" s="111">
        <f>+VLOOKUP(C2174,'Selectable Table'!O:P,2,0)</f>
        <v>40700</v>
      </c>
      <c r="G2174" s="111" t="str">
        <f>+VLOOKUP(F2174,'Selectable Table'!P:Q,2,0)</f>
        <v>Revenues - Third Parties</v>
      </c>
      <c r="I2174" t="s">
        <v>120</v>
      </c>
      <c r="J2174" s="111">
        <v>2026</v>
      </c>
      <c r="K2174" s="111">
        <v>7</v>
      </c>
      <c r="L2174" s="111" t="s">
        <v>94</v>
      </c>
      <c r="M2174">
        <v>135.19999999999999</v>
      </c>
      <c r="N2174">
        <v>1</v>
      </c>
      <c r="O2174">
        <v>135.19999999999999</v>
      </c>
      <c r="P2174" t="s">
        <v>2205</v>
      </c>
      <c r="Q2174" s="111">
        <f>+VLOOKUP(I2174,'Selectable Table'!AB:AC,2,0)</f>
        <v>0</v>
      </c>
    </row>
    <row r="2175" spans="1:17" x14ac:dyDescent="0.25">
      <c r="A2175" s="111" t="str">
        <f>+VLOOKUP(C2175,'Selectable Table'!D:EB,2,0)</f>
        <v>MERCK</v>
      </c>
      <c r="B2175" t="s">
        <v>688</v>
      </c>
      <c r="C2175" t="s">
        <v>133</v>
      </c>
      <c r="D2175" t="s">
        <v>2207</v>
      </c>
      <c r="E2175" t="s">
        <v>105</v>
      </c>
      <c r="F2175" s="111">
        <f>+VLOOKUP(C2175,'Selectable Table'!O:P,2,0)</f>
        <v>40700</v>
      </c>
      <c r="G2175" s="111" t="str">
        <f>+VLOOKUP(F2175,'Selectable Table'!P:Q,2,0)</f>
        <v>Revenues - Third Parties</v>
      </c>
      <c r="I2175" t="s">
        <v>111</v>
      </c>
      <c r="J2175" s="111">
        <v>2026</v>
      </c>
      <c r="K2175" s="111">
        <v>7</v>
      </c>
      <c r="L2175" s="111" t="s">
        <v>94</v>
      </c>
      <c r="M2175">
        <v>95.63</v>
      </c>
      <c r="N2175">
        <v>1</v>
      </c>
      <c r="O2175">
        <v>95.63</v>
      </c>
      <c r="P2175" t="s">
        <v>2205</v>
      </c>
      <c r="Q2175" s="111">
        <f>+VLOOKUP(I2175,'Selectable Table'!AB:AC,2,0)</f>
        <v>0</v>
      </c>
    </row>
    <row r="2176" spans="1:17" x14ac:dyDescent="0.25">
      <c r="A2176" s="111" t="str">
        <f>+VLOOKUP(C2176,'Selectable Table'!D:EB,2,0)</f>
        <v>MERCK</v>
      </c>
      <c r="B2176" t="s">
        <v>689</v>
      </c>
      <c r="C2176" t="s">
        <v>133</v>
      </c>
      <c r="D2176" t="s">
        <v>2207</v>
      </c>
      <c r="E2176" t="s">
        <v>104</v>
      </c>
      <c r="F2176" s="111">
        <f>+VLOOKUP(C2176,'Selectable Table'!O:P,2,0)</f>
        <v>40700</v>
      </c>
      <c r="G2176" s="111" t="str">
        <f>+VLOOKUP(F2176,'Selectable Table'!P:Q,2,0)</f>
        <v>Revenues - Third Parties</v>
      </c>
      <c r="I2176" t="s">
        <v>118</v>
      </c>
      <c r="J2176" s="111">
        <v>2026</v>
      </c>
      <c r="K2176" s="111">
        <v>7</v>
      </c>
      <c r="L2176" s="111" t="s">
        <v>94</v>
      </c>
      <c r="M2176">
        <v>108.16</v>
      </c>
      <c r="N2176">
        <v>1</v>
      </c>
      <c r="O2176">
        <v>108.16</v>
      </c>
      <c r="P2176" t="s">
        <v>2205</v>
      </c>
      <c r="Q2176" s="111">
        <f>+VLOOKUP(I2176,'Selectable Table'!AB:AC,2,0)</f>
        <v>0</v>
      </c>
    </row>
    <row r="2177" spans="1:17" x14ac:dyDescent="0.25">
      <c r="A2177" s="111" t="str">
        <f>+VLOOKUP(C2177,'Selectable Table'!D:EB,2,0)</f>
        <v>MERCK</v>
      </c>
      <c r="B2177" t="s">
        <v>689</v>
      </c>
      <c r="C2177" t="s">
        <v>133</v>
      </c>
      <c r="D2177" t="s">
        <v>2207</v>
      </c>
      <c r="E2177" t="s">
        <v>104</v>
      </c>
      <c r="F2177" s="111">
        <f>+VLOOKUP(C2177,'Selectable Table'!O:P,2,0)</f>
        <v>40700</v>
      </c>
      <c r="G2177" s="111" t="str">
        <f>+VLOOKUP(F2177,'Selectable Table'!P:Q,2,0)</f>
        <v>Revenues - Third Parties</v>
      </c>
      <c r="I2177" t="s">
        <v>120</v>
      </c>
      <c r="J2177" s="111">
        <v>2026</v>
      </c>
      <c r="K2177" s="111">
        <v>7</v>
      </c>
      <c r="L2177" s="111" t="s">
        <v>94</v>
      </c>
      <c r="M2177">
        <v>270.39999999999998</v>
      </c>
      <c r="N2177">
        <v>1</v>
      </c>
      <c r="O2177">
        <v>270.39999999999998</v>
      </c>
      <c r="P2177" t="s">
        <v>2205</v>
      </c>
      <c r="Q2177" s="111">
        <f>+VLOOKUP(I2177,'Selectable Table'!AB:AC,2,0)</f>
        <v>0</v>
      </c>
    </row>
    <row r="2178" spans="1:17" x14ac:dyDescent="0.25">
      <c r="A2178" s="111" t="str">
        <f>+VLOOKUP(C2178,'Selectable Table'!D:EB,2,0)</f>
        <v>MERCK</v>
      </c>
      <c r="B2178" t="s">
        <v>689</v>
      </c>
      <c r="C2178" t="s">
        <v>133</v>
      </c>
      <c r="D2178" t="s">
        <v>2207</v>
      </c>
      <c r="E2178" t="s">
        <v>105</v>
      </c>
      <c r="F2178" s="111">
        <f>+VLOOKUP(C2178,'Selectable Table'!O:P,2,0)</f>
        <v>40700</v>
      </c>
      <c r="G2178" s="111" t="str">
        <f>+VLOOKUP(F2178,'Selectable Table'!P:Q,2,0)</f>
        <v>Revenues - Third Parties</v>
      </c>
      <c r="I2178" t="s">
        <v>111</v>
      </c>
      <c r="J2178" s="111">
        <v>2026</v>
      </c>
      <c r="K2178" s="111">
        <v>7</v>
      </c>
      <c r="L2178" s="111" t="s">
        <v>94</v>
      </c>
      <c r="M2178">
        <v>95.63</v>
      </c>
      <c r="N2178">
        <v>1</v>
      </c>
      <c r="O2178">
        <v>95.63</v>
      </c>
      <c r="P2178" t="s">
        <v>2205</v>
      </c>
      <c r="Q2178" s="111">
        <f>+VLOOKUP(I2178,'Selectable Table'!AB:AC,2,0)</f>
        <v>0</v>
      </c>
    </row>
    <row r="2179" spans="1:17" x14ac:dyDescent="0.25">
      <c r="A2179" s="111" t="str">
        <f>+VLOOKUP(C2179,'Selectable Table'!D:EB,2,0)</f>
        <v>MERCK</v>
      </c>
      <c r="B2179" t="s">
        <v>690</v>
      </c>
      <c r="C2179" t="s">
        <v>133</v>
      </c>
      <c r="D2179" t="s">
        <v>2207</v>
      </c>
      <c r="E2179" t="s">
        <v>104</v>
      </c>
      <c r="F2179" s="111">
        <f>+VLOOKUP(C2179,'Selectable Table'!O:P,2,0)</f>
        <v>40700</v>
      </c>
      <c r="G2179" s="111" t="str">
        <f>+VLOOKUP(F2179,'Selectable Table'!P:Q,2,0)</f>
        <v>Revenues - Third Parties</v>
      </c>
      <c r="I2179" t="s">
        <v>118</v>
      </c>
      <c r="J2179" s="111">
        <v>2026</v>
      </c>
      <c r="K2179" s="111">
        <v>7</v>
      </c>
      <c r="L2179" s="111" t="s">
        <v>94</v>
      </c>
      <c r="M2179">
        <v>108.16</v>
      </c>
      <c r="N2179">
        <v>1</v>
      </c>
      <c r="O2179">
        <v>108.16</v>
      </c>
      <c r="P2179" t="s">
        <v>2205</v>
      </c>
      <c r="Q2179" s="111">
        <f>+VLOOKUP(I2179,'Selectable Table'!AB:AC,2,0)</f>
        <v>0</v>
      </c>
    </row>
    <row r="2180" spans="1:17" x14ac:dyDescent="0.25">
      <c r="A2180" s="111" t="str">
        <f>+VLOOKUP(C2180,'Selectable Table'!D:EB,2,0)</f>
        <v>MERCK</v>
      </c>
      <c r="B2180" t="s">
        <v>690</v>
      </c>
      <c r="C2180" t="s">
        <v>133</v>
      </c>
      <c r="D2180" t="s">
        <v>2207</v>
      </c>
      <c r="E2180" t="s">
        <v>105</v>
      </c>
      <c r="F2180" s="111">
        <f>+VLOOKUP(C2180,'Selectable Table'!O:P,2,0)</f>
        <v>40700</v>
      </c>
      <c r="G2180" s="111" t="str">
        <f>+VLOOKUP(F2180,'Selectable Table'!P:Q,2,0)</f>
        <v>Revenues - Third Parties</v>
      </c>
      <c r="I2180" t="s">
        <v>111</v>
      </c>
      <c r="J2180" s="111">
        <v>2026</v>
      </c>
      <c r="K2180" s="111">
        <v>7</v>
      </c>
      <c r="L2180" s="111" t="s">
        <v>94</v>
      </c>
      <c r="M2180">
        <v>191.26</v>
      </c>
      <c r="N2180">
        <v>1</v>
      </c>
      <c r="O2180">
        <v>191.26</v>
      </c>
      <c r="P2180" t="s">
        <v>2205</v>
      </c>
      <c r="Q2180" s="111">
        <f>+VLOOKUP(I2180,'Selectable Table'!AB:AC,2,0)</f>
        <v>0</v>
      </c>
    </row>
    <row r="2181" spans="1:17" x14ac:dyDescent="0.25">
      <c r="A2181" s="111" t="str">
        <f>+VLOOKUP(C2181,'Selectable Table'!D:EB,2,0)</f>
        <v>MERCK</v>
      </c>
      <c r="B2181" t="s">
        <v>173</v>
      </c>
      <c r="C2181" t="s">
        <v>133</v>
      </c>
      <c r="D2181" t="s">
        <v>2207</v>
      </c>
      <c r="E2181" t="s">
        <v>105</v>
      </c>
      <c r="F2181" s="111">
        <f>+VLOOKUP(C2181,'Selectable Table'!O:P,2,0)</f>
        <v>40700</v>
      </c>
      <c r="G2181" s="111" t="str">
        <f>+VLOOKUP(F2181,'Selectable Table'!P:Q,2,0)</f>
        <v>Revenues - Third Parties</v>
      </c>
      <c r="I2181" t="s">
        <v>111</v>
      </c>
      <c r="J2181" s="111">
        <v>2026</v>
      </c>
      <c r="K2181" s="111">
        <v>7</v>
      </c>
      <c r="L2181" s="111" t="s">
        <v>94</v>
      </c>
      <c r="M2181">
        <v>95.63</v>
      </c>
      <c r="N2181">
        <v>1</v>
      </c>
      <c r="O2181">
        <v>95.63</v>
      </c>
      <c r="P2181" t="s">
        <v>2205</v>
      </c>
      <c r="Q2181" s="111">
        <f>+VLOOKUP(I2181,'Selectable Table'!AB:AC,2,0)</f>
        <v>0</v>
      </c>
    </row>
    <row r="2182" spans="1:17" x14ac:dyDescent="0.25">
      <c r="A2182" s="111" t="str">
        <f>+VLOOKUP(C2182,'Selectable Table'!D:EB,2,0)</f>
        <v>MERCK</v>
      </c>
      <c r="B2182" t="s">
        <v>174</v>
      </c>
      <c r="C2182" t="s">
        <v>133</v>
      </c>
      <c r="D2182" t="s">
        <v>2207</v>
      </c>
      <c r="E2182" t="s">
        <v>105</v>
      </c>
      <c r="F2182" s="111">
        <f>+VLOOKUP(C2182,'Selectable Table'!O:P,2,0)</f>
        <v>40700</v>
      </c>
      <c r="G2182" s="111" t="str">
        <f>+VLOOKUP(F2182,'Selectable Table'!P:Q,2,0)</f>
        <v>Revenues - Third Parties</v>
      </c>
      <c r="I2182" t="s">
        <v>111</v>
      </c>
      <c r="J2182" s="111">
        <v>2026</v>
      </c>
      <c r="K2182" s="111">
        <v>7</v>
      </c>
      <c r="L2182" s="111" t="s">
        <v>94</v>
      </c>
      <c r="M2182">
        <v>95.63</v>
      </c>
      <c r="N2182">
        <v>1</v>
      </c>
      <c r="O2182">
        <v>95.63</v>
      </c>
      <c r="P2182" t="s">
        <v>2205</v>
      </c>
      <c r="Q2182" s="111">
        <f>+VLOOKUP(I2182,'Selectable Table'!AB:AC,2,0)</f>
        <v>0</v>
      </c>
    </row>
    <row r="2183" spans="1:17" x14ac:dyDescent="0.25">
      <c r="A2183" s="111" t="str">
        <f>+VLOOKUP(C2183,'Selectable Table'!D:EB,2,0)</f>
        <v>MERCK</v>
      </c>
      <c r="B2183" t="s">
        <v>2257</v>
      </c>
      <c r="C2183" t="s">
        <v>133</v>
      </c>
      <c r="D2183" t="s">
        <v>2207</v>
      </c>
      <c r="E2183" t="s">
        <v>105</v>
      </c>
      <c r="F2183" s="111">
        <f>+VLOOKUP(C2183,'Selectable Table'!O:P,2,0)</f>
        <v>40700</v>
      </c>
      <c r="G2183" s="111" t="str">
        <f>+VLOOKUP(F2183,'Selectable Table'!P:Q,2,0)</f>
        <v>Revenues - Third Parties</v>
      </c>
      <c r="I2183" t="s">
        <v>111</v>
      </c>
      <c r="J2183" s="111">
        <v>2026</v>
      </c>
      <c r="K2183" s="111">
        <v>7</v>
      </c>
      <c r="L2183" s="111" t="s">
        <v>94</v>
      </c>
      <c r="M2183">
        <v>95.63</v>
      </c>
      <c r="N2183">
        <v>1</v>
      </c>
      <c r="O2183">
        <v>95.63</v>
      </c>
      <c r="P2183" t="s">
        <v>2205</v>
      </c>
      <c r="Q2183" s="111">
        <f>+VLOOKUP(I2183,'Selectable Table'!AB:AC,2,0)</f>
        <v>0</v>
      </c>
    </row>
    <row r="2184" spans="1:17" x14ac:dyDescent="0.25">
      <c r="A2184" s="111" t="str">
        <f>+VLOOKUP(C2184,'Selectable Table'!D:EB,2,0)</f>
        <v>MERCK</v>
      </c>
      <c r="B2184" t="s">
        <v>3145</v>
      </c>
      <c r="C2184" t="s">
        <v>133</v>
      </c>
      <c r="D2184" t="s">
        <v>2207</v>
      </c>
      <c r="E2184" t="s">
        <v>104</v>
      </c>
      <c r="F2184" s="111">
        <f>+VLOOKUP(C2184,'Selectable Table'!O:P,2,0)</f>
        <v>40700</v>
      </c>
      <c r="G2184" s="111" t="str">
        <f>+VLOOKUP(F2184,'Selectable Table'!P:Q,2,0)</f>
        <v>Revenues - Third Parties</v>
      </c>
      <c r="I2184" t="s">
        <v>118</v>
      </c>
      <c r="J2184" s="111">
        <v>2026</v>
      </c>
      <c r="K2184" s="111">
        <v>7</v>
      </c>
      <c r="L2184" s="111" t="s">
        <v>94</v>
      </c>
      <c r="M2184">
        <v>108.16</v>
      </c>
      <c r="N2184">
        <v>1</v>
      </c>
      <c r="O2184">
        <v>108.16</v>
      </c>
      <c r="P2184" t="s">
        <v>2205</v>
      </c>
      <c r="Q2184" s="111">
        <f>+VLOOKUP(I2184,'Selectable Table'!AB:AC,2,0)</f>
        <v>0</v>
      </c>
    </row>
    <row r="2185" spans="1:17" x14ac:dyDescent="0.25">
      <c r="A2185" s="111" t="str">
        <f>+VLOOKUP(C2185,'Selectable Table'!D:EB,2,0)</f>
        <v>MERCK</v>
      </c>
      <c r="B2185" t="s">
        <v>691</v>
      </c>
      <c r="C2185" t="s">
        <v>133</v>
      </c>
      <c r="D2185" t="s">
        <v>2207</v>
      </c>
      <c r="E2185" t="s">
        <v>104</v>
      </c>
      <c r="F2185" s="111">
        <f>+VLOOKUP(C2185,'Selectable Table'!O:P,2,0)</f>
        <v>40700</v>
      </c>
      <c r="G2185" s="111" t="str">
        <f>+VLOOKUP(F2185,'Selectable Table'!P:Q,2,0)</f>
        <v>Revenues - Third Parties</v>
      </c>
      <c r="I2185" t="s">
        <v>118</v>
      </c>
      <c r="J2185" s="111">
        <v>2026</v>
      </c>
      <c r="K2185" s="111">
        <v>7</v>
      </c>
      <c r="L2185" s="111" t="s">
        <v>94</v>
      </c>
      <c r="M2185">
        <v>108.16</v>
      </c>
      <c r="N2185">
        <v>1</v>
      </c>
      <c r="O2185">
        <v>108.16</v>
      </c>
      <c r="P2185" t="s">
        <v>2205</v>
      </c>
      <c r="Q2185" s="111">
        <f>+VLOOKUP(I2185,'Selectable Table'!AB:AC,2,0)</f>
        <v>0</v>
      </c>
    </row>
    <row r="2186" spans="1:17" x14ac:dyDescent="0.25">
      <c r="A2186" s="111" t="str">
        <f>+VLOOKUP(C2186,'Selectable Table'!D:EB,2,0)</f>
        <v>MERCK</v>
      </c>
      <c r="B2186" t="s">
        <v>691</v>
      </c>
      <c r="C2186" t="s">
        <v>133</v>
      </c>
      <c r="D2186" t="s">
        <v>2207</v>
      </c>
      <c r="E2186" t="s">
        <v>105</v>
      </c>
      <c r="F2186" s="111">
        <f>+VLOOKUP(C2186,'Selectable Table'!O:P,2,0)</f>
        <v>40700</v>
      </c>
      <c r="G2186" s="111" t="str">
        <f>+VLOOKUP(F2186,'Selectable Table'!P:Q,2,0)</f>
        <v>Revenues - Third Parties</v>
      </c>
      <c r="I2186" t="s">
        <v>111</v>
      </c>
      <c r="J2186" s="111">
        <v>2026</v>
      </c>
      <c r="K2186" s="111">
        <v>7</v>
      </c>
      <c r="L2186" s="111" t="s">
        <v>94</v>
      </c>
      <c r="M2186">
        <v>95.63</v>
      </c>
      <c r="N2186">
        <v>1</v>
      </c>
      <c r="O2186">
        <v>95.63</v>
      </c>
      <c r="P2186" t="s">
        <v>2205</v>
      </c>
      <c r="Q2186" s="111">
        <f>+VLOOKUP(I2186,'Selectable Table'!AB:AC,2,0)</f>
        <v>0</v>
      </c>
    </row>
    <row r="2187" spans="1:17" x14ac:dyDescent="0.25">
      <c r="A2187" s="111" t="str">
        <f>+VLOOKUP(C2187,'Selectable Table'!D:EB,2,0)</f>
        <v>MERCK</v>
      </c>
      <c r="B2187" t="s">
        <v>2258</v>
      </c>
      <c r="C2187" t="s">
        <v>133</v>
      </c>
      <c r="D2187" t="s">
        <v>2207</v>
      </c>
      <c r="E2187" t="s">
        <v>105</v>
      </c>
      <c r="F2187" s="111">
        <f>+VLOOKUP(C2187,'Selectable Table'!O:P,2,0)</f>
        <v>40700</v>
      </c>
      <c r="G2187" s="111" t="str">
        <f>+VLOOKUP(F2187,'Selectable Table'!P:Q,2,0)</f>
        <v>Revenues - Third Parties</v>
      </c>
      <c r="I2187" t="s">
        <v>111</v>
      </c>
      <c r="J2187" s="111">
        <v>2026</v>
      </c>
      <c r="K2187" s="111">
        <v>7</v>
      </c>
      <c r="L2187" s="111" t="s">
        <v>94</v>
      </c>
      <c r="M2187">
        <v>95.63</v>
      </c>
      <c r="N2187">
        <v>1</v>
      </c>
      <c r="O2187">
        <v>95.63</v>
      </c>
      <c r="P2187" t="s">
        <v>2205</v>
      </c>
      <c r="Q2187" s="111">
        <f>+VLOOKUP(I2187,'Selectable Table'!AB:AC,2,0)</f>
        <v>0</v>
      </c>
    </row>
    <row r="2188" spans="1:17" x14ac:dyDescent="0.25">
      <c r="A2188" s="111" t="str">
        <f>+VLOOKUP(C2188,'Selectable Table'!D:EB,2,0)</f>
        <v>MERCK</v>
      </c>
      <c r="B2188" t="s">
        <v>175</v>
      </c>
      <c r="C2188" t="s">
        <v>133</v>
      </c>
      <c r="D2188" t="s">
        <v>2207</v>
      </c>
      <c r="E2188" t="s">
        <v>102</v>
      </c>
      <c r="F2188" s="111">
        <f>+VLOOKUP(C2188,'Selectable Table'!O:P,2,0)</f>
        <v>40700</v>
      </c>
      <c r="G2188" s="111" t="str">
        <f>+VLOOKUP(F2188,'Selectable Table'!P:Q,2,0)</f>
        <v>Revenues - Third Parties</v>
      </c>
      <c r="I2188" t="s">
        <v>125</v>
      </c>
      <c r="J2188" s="111">
        <v>2026</v>
      </c>
      <c r="K2188" s="111">
        <v>7</v>
      </c>
      <c r="L2188" s="111" t="s">
        <v>94</v>
      </c>
      <c r="M2188">
        <v>72.59</v>
      </c>
      <c r="N2188">
        <v>1</v>
      </c>
      <c r="O2188">
        <v>72.59</v>
      </c>
      <c r="P2188" t="s">
        <v>2205</v>
      </c>
      <c r="Q2188" s="111">
        <f>+VLOOKUP(I2188,'Selectable Table'!AB:AC,2,0)</f>
        <v>1</v>
      </c>
    </row>
    <row r="2189" spans="1:17" x14ac:dyDescent="0.25">
      <c r="A2189" s="111" t="str">
        <f>+VLOOKUP(C2189,'Selectable Table'!D:EB,2,0)</f>
        <v>MERCK</v>
      </c>
      <c r="B2189" t="s">
        <v>175</v>
      </c>
      <c r="C2189" t="s">
        <v>133</v>
      </c>
      <c r="D2189" t="s">
        <v>2207</v>
      </c>
      <c r="E2189" t="s">
        <v>104</v>
      </c>
      <c r="F2189" s="111">
        <f>+VLOOKUP(C2189,'Selectable Table'!O:P,2,0)</f>
        <v>40700</v>
      </c>
      <c r="G2189" s="111" t="str">
        <f>+VLOOKUP(F2189,'Selectable Table'!P:Q,2,0)</f>
        <v>Revenues - Third Parties</v>
      </c>
      <c r="I2189" t="s">
        <v>118</v>
      </c>
      <c r="J2189" s="111">
        <v>2026</v>
      </c>
      <c r="K2189" s="111">
        <v>7</v>
      </c>
      <c r="L2189" s="111" t="s">
        <v>94</v>
      </c>
      <c r="M2189">
        <v>108.16</v>
      </c>
      <c r="N2189">
        <v>1</v>
      </c>
      <c r="O2189">
        <v>108.16</v>
      </c>
      <c r="P2189" t="s">
        <v>2205</v>
      </c>
      <c r="Q2189" s="111">
        <f>+VLOOKUP(I2189,'Selectable Table'!AB:AC,2,0)</f>
        <v>0</v>
      </c>
    </row>
    <row r="2190" spans="1:17" x14ac:dyDescent="0.25">
      <c r="A2190" s="111" t="str">
        <f>+VLOOKUP(C2190,'Selectable Table'!D:EB,2,0)</f>
        <v>MERCK</v>
      </c>
      <c r="B2190" t="s">
        <v>175</v>
      </c>
      <c r="C2190" t="s">
        <v>133</v>
      </c>
      <c r="D2190" t="s">
        <v>2207</v>
      </c>
      <c r="E2190" t="s">
        <v>105</v>
      </c>
      <c r="F2190" s="111">
        <f>+VLOOKUP(C2190,'Selectable Table'!O:P,2,0)</f>
        <v>40700</v>
      </c>
      <c r="G2190" s="111" t="str">
        <f>+VLOOKUP(F2190,'Selectable Table'!P:Q,2,0)</f>
        <v>Revenues - Third Parties</v>
      </c>
      <c r="I2190" t="s">
        <v>111</v>
      </c>
      <c r="J2190" s="111">
        <v>2026</v>
      </c>
      <c r="K2190" s="111">
        <v>7</v>
      </c>
      <c r="L2190" s="111" t="s">
        <v>94</v>
      </c>
      <c r="M2190">
        <v>95.63</v>
      </c>
      <c r="N2190">
        <v>1</v>
      </c>
      <c r="O2190">
        <v>95.63</v>
      </c>
      <c r="P2190" t="s">
        <v>2205</v>
      </c>
      <c r="Q2190" s="111">
        <f>+VLOOKUP(I2190,'Selectable Table'!AB:AC,2,0)</f>
        <v>0</v>
      </c>
    </row>
    <row r="2191" spans="1:17" x14ac:dyDescent="0.25">
      <c r="A2191" s="111" t="str">
        <f>+VLOOKUP(C2191,'Selectable Table'!D:EB,2,0)</f>
        <v>MERCK</v>
      </c>
      <c r="B2191" t="s">
        <v>2259</v>
      </c>
      <c r="C2191" t="s">
        <v>133</v>
      </c>
      <c r="D2191" t="s">
        <v>2207</v>
      </c>
      <c r="E2191" t="s">
        <v>104</v>
      </c>
      <c r="F2191" s="111">
        <f>+VLOOKUP(C2191,'Selectable Table'!O:P,2,0)</f>
        <v>40700</v>
      </c>
      <c r="G2191" s="111" t="str">
        <f>+VLOOKUP(F2191,'Selectable Table'!P:Q,2,0)</f>
        <v>Revenues - Third Parties</v>
      </c>
      <c r="I2191" t="s">
        <v>118</v>
      </c>
      <c r="J2191" s="111">
        <v>2026</v>
      </c>
      <c r="K2191" s="111">
        <v>7</v>
      </c>
      <c r="L2191" s="111" t="s">
        <v>94</v>
      </c>
      <c r="M2191">
        <v>108.16</v>
      </c>
      <c r="N2191">
        <v>1</v>
      </c>
      <c r="O2191">
        <v>108.16</v>
      </c>
      <c r="P2191" t="s">
        <v>2205</v>
      </c>
      <c r="Q2191" s="111">
        <f>+VLOOKUP(I2191,'Selectable Table'!AB:AC,2,0)</f>
        <v>0</v>
      </c>
    </row>
    <row r="2192" spans="1:17" x14ac:dyDescent="0.25">
      <c r="A2192" s="111" t="str">
        <f>+VLOOKUP(C2192,'Selectable Table'!D:EB,2,0)</f>
        <v>MERCK</v>
      </c>
      <c r="B2192" t="s">
        <v>2259</v>
      </c>
      <c r="C2192" t="s">
        <v>133</v>
      </c>
      <c r="D2192" t="s">
        <v>2207</v>
      </c>
      <c r="E2192" t="s">
        <v>105</v>
      </c>
      <c r="F2192" s="111">
        <f>+VLOOKUP(C2192,'Selectable Table'!O:P,2,0)</f>
        <v>40700</v>
      </c>
      <c r="G2192" s="111" t="str">
        <f>+VLOOKUP(F2192,'Selectable Table'!P:Q,2,0)</f>
        <v>Revenues - Third Parties</v>
      </c>
      <c r="I2192" t="s">
        <v>111</v>
      </c>
      <c r="J2192" s="111">
        <v>2026</v>
      </c>
      <c r="K2192" s="111">
        <v>7</v>
      </c>
      <c r="L2192" s="111" t="s">
        <v>94</v>
      </c>
      <c r="M2192">
        <v>95.63</v>
      </c>
      <c r="N2192">
        <v>1</v>
      </c>
      <c r="O2192">
        <v>95.63</v>
      </c>
      <c r="P2192" t="s">
        <v>2205</v>
      </c>
      <c r="Q2192" s="111">
        <f>+VLOOKUP(I2192,'Selectable Table'!AB:AC,2,0)</f>
        <v>0</v>
      </c>
    </row>
    <row r="2193" spans="1:17" x14ac:dyDescent="0.25">
      <c r="A2193" s="111" t="str">
        <f>+VLOOKUP(C2193,'Selectable Table'!D:EB,2,0)</f>
        <v>MERCK</v>
      </c>
      <c r="B2193" t="s">
        <v>2260</v>
      </c>
      <c r="C2193" t="s">
        <v>133</v>
      </c>
      <c r="D2193" t="s">
        <v>2207</v>
      </c>
      <c r="E2193" t="s">
        <v>102</v>
      </c>
      <c r="F2193" s="111">
        <f>+VLOOKUP(C2193,'Selectable Table'!O:P,2,0)</f>
        <v>40700</v>
      </c>
      <c r="G2193" s="111" t="str">
        <f>+VLOOKUP(F2193,'Selectable Table'!P:Q,2,0)</f>
        <v>Revenues - Third Parties</v>
      </c>
      <c r="I2193" t="s">
        <v>125</v>
      </c>
      <c r="J2193" s="111">
        <v>2026</v>
      </c>
      <c r="K2193" s="111">
        <v>7</v>
      </c>
      <c r="L2193" s="111" t="s">
        <v>94</v>
      </c>
      <c r="M2193">
        <v>145.18</v>
      </c>
      <c r="N2193">
        <v>1</v>
      </c>
      <c r="O2193">
        <v>145.18</v>
      </c>
      <c r="P2193" t="s">
        <v>2205</v>
      </c>
      <c r="Q2193" s="111">
        <f>+VLOOKUP(I2193,'Selectable Table'!AB:AC,2,0)</f>
        <v>1</v>
      </c>
    </row>
    <row r="2194" spans="1:17" x14ac:dyDescent="0.25">
      <c r="A2194" s="111" t="str">
        <f>+VLOOKUP(C2194,'Selectable Table'!D:EB,2,0)</f>
        <v>MERCK</v>
      </c>
      <c r="B2194" t="s">
        <v>2260</v>
      </c>
      <c r="C2194" t="s">
        <v>133</v>
      </c>
      <c r="D2194" t="s">
        <v>2207</v>
      </c>
      <c r="E2194" t="s">
        <v>104</v>
      </c>
      <c r="F2194" s="111">
        <f>+VLOOKUP(C2194,'Selectable Table'!O:P,2,0)</f>
        <v>40700</v>
      </c>
      <c r="G2194" s="111" t="str">
        <f>+VLOOKUP(F2194,'Selectable Table'!P:Q,2,0)</f>
        <v>Revenues - Third Parties</v>
      </c>
      <c r="I2194" t="s">
        <v>118</v>
      </c>
      <c r="J2194" s="111">
        <v>2026</v>
      </c>
      <c r="K2194" s="111">
        <v>7</v>
      </c>
      <c r="L2194" s="111" t="s">
        <v>94</v>
      </c>
      <c r="M2194">
        <v>162.24</v>
      </c>
      <c r="N2194">
        <v>1</v>
      </c>
      <c r="O2194">
        <v>162.24</v>
      </c>
      <c r="P2194" t="s">
        <v>2205</v>
      </c>
      <c r="Q2194" s="111">
        <f>+VLOOKUP(I2194,'Selectable Table'!AB:AC,2,0)</f>
        <v>0</v>
      </c>
    </row>
    <row r="2195" spans="1:17" x14ac:dyDescent="0.25">
      <c r="A2195" s="111" t="str">
        <f>+VLOOKUP(C2195,'Selectable Table'!D:EB,2,0)</f>
        <v>MERCK</v>
      </c>
      <c r="B2195" t="s">
        <v>2260</v>
      </c>
      <c r="C2195" t="s">
        <v>133</v>
      </c>
      <c r="D2195" t="s">
        <v>2207</v>
      </c>
      <c r="E2195" t="s">
        <v>104</v>
      </c>
      <c r="F2195" s="111">
        <f>+VLOOKUP(C2195,'Selectable Table'!O:P,2,0)</f>
        <v>40700</v>
      </c>
      <c r="G2195" s="111" t="str">
        <f>+VLOOKUP(F2195,'Selectable Table'!P:Q,2,0)</f>
        <v>Revenues - Third Parties</v>
      </c>
      <c r="I2195" t="s">
        <v>120</v>
      </c>
      <c r="J2195" s="111">
        <v>2026</v>
      </c>
      <c r="K2195" s="111">
        <v>7</v>
      </c>
      <c r="L2195" s="111" t="s">
        <v>94</v>
      </c>
      <c r="M2195">
        <v>135.19999999999999</v>
      </c>
      <c r="N2195">
        <v>1</v>
      </c>
      <c r="O2195">
        <v>135.19999999999999</v>
      </c>
      <c r="P2195" t="s">
        <v>2205</v>
      </c>
      <c r="Q2195" s="111">
        <f>+VLOOKUP(I2195,'Selectable Table'!AB:AC,2,0)</f>
        <v>0</v>
      </c>
    </row>
    <row r="2196" spans="1:17" x14ac:dyDescent="0.25">
      <c r="A2196" s="111" t="str">
        <f>+VLOOKUP(C2196,'Selectable Table'!D:EB,2,0)</f>
        <v>MERCK</v>
      </c>
      <c r="B2196" t="s">
        <v>2260</v>
      </c>
      <c r="C2196" t="s">
        <v>133</v>
      </c>
      <c r="D2196" t="s">
        <v>2207</v>
      </c>
      <c r="E2196" t="s">
        <v>105</v>
      </c>
      <c r="F2196" s="111">
        <f>+VLOOKUP(C2196,'Selectable Table'!O:P,2,0)</f>
        <v>40700</v>
      </c>
      <c r="G2196" s="111" t="str">
        <f>+VLOOKUP(F2196,'Selectable Table'!P:Q,2,0)</f>
        <v>Revenues - Third Parties</v>
      </c>
      <c r="I2196" t="s">
        <v>111</v>
      </c>
      <c r="J2196" s="111">
        <v>2026</v>
      </c>
      <c r="K2196" s="111">
        <v>7</v>
      </c>
      <c r="L2196" s="111" t="s">
        <v>94</v>
      </c>
      <c r="M2196">
        <v>95.63</v>
      </c>
      <c r="N2196">
        <v>1</v>
      </c>
      <c r="O2196">
        <v>95.63</v>
      </c>
      <c r="P2196" t="s">
        <v>2205</v>
      </c>
      <c r="Q2196" s="111">
        <f>+VLOOKUP(I2196,'Selectable Table'!AB:AC,2,0)</f>
        <v>0</v>
      </c>
    </row>
    <row r="2197" spans="1:17" x14ac:dyDescent="0.25">
      <c r="A2197" s="111" t="str">
        <f>+VLOOKUP(C2197,'Selectable Table'!D:EB,2,0)</f>
        <v>MERCK</v>
      </c>
      <c r="B2197" t="s">
        <v>692</v>
      </c>
      <c r="C2197" t="s">
        <v>133</v>
      </c>
      <c r="D2197" t="s">
        <v>2207</v>
      </c>
      <c r="E2197" t="s">
        <v>104</v>
      </c>
      <c r="F2197" s="111">
        <f>+VLOOKUP(C2197,'Selectable Table'!O:P,2,0)</f>
        <v>40700</v>
      </c>
      <c r="G2197" s="111" t="str">
        <f>+VLOOKUP(F2197,'Selectable Table'!P:Q,2,0)</f>
        <v>Revenues - Third Parties</v>
      </c>
      <c r="I2197" t="s">
        <v>118</v>
      </c>
      <c r="J2197" s="111">
        <v>2026</v>
      </c>
      <c r="K2197" s="111">
        <v>7</v>
      </c>
      <c r="L2197" s="111" t="s">
        <v>94</v>
      </c>
      <c r="M2197">
        <v>162.24</v>
      </c>
      <c r="N2197">
        <v>1</v>
      </c>
      <c r="O2197">
        <v>162.24</v>
      </c>
      <c r="P2197" t="s">
        <v>2205</v>
      </c>
      <c r="Q2197" s="111">
        <f>+VLOOKUP(I2197,'Selectable Table'!AB:AC,2,0)</f>
        <v>0</v>
      </c>
    </row>
    <row r="2198" spans="1:17" x14ac:dyDescent="0.25">
      <c r="A2198" s="111" t="str">
        <f>+VLOOKUP(C2198,'Selectable Table'!D:EB,2,0)</f>
        <v>MERCK</v>
      </c>
      <c r="B2198" t="s">
        <v>692</v>
      </c>
      <c r="C2198" t="s">
        <v>133</v>
      </c>
      <c r="D2198" t="s">
        <v>2207</v>
      </c>
      <c r="E2198" t="s">
        <v>104</v>
      </c>
      <c r="F2198" s="111">
        <f>+VLOOKUP(C2198,'Selectable Table'!O:P,2,0)</f>
        <v>40700</v>
      </c>
      <c r="G2198" s="111" t="str">
        <f>+VLOOKUP(F2198,'Selectable Table'!P:Q,2,0)</f>
        <v>Revenues - Third Parties</v>
      </c>
      <c r="I2198" t="s">
        <v>120</v>
      </c>
      <c r="J2198" s="111">
        <v>2026</v>
      </c>
      <c r="K2198" s="111">
        <v>7</v>
      </c>
      <c r="L2198" s="111" t="s">
        <v>94</v>
      </c>
      <c r="M2198">
        <v>135.19999999999999</v>
      </c>
      <c r="N2198">
        <v>1</v>
      </c>
      <c r="O2198">
        <v>135.19999999999999</v>
      </c>
      <c r="P2198" t="s">
        <v>2205</v>
      </c>
      <c r="Q2198" s="111">
        <f>+VLOOKUP(I2198,'Selectable Table'!AB:AC,2,0)</f>
        <v>0</v>
      </c>
    </row>
    <row r="2199" spans="1:17" x14ac:dyDescent="0.25">
      <c r="A2199" s="111" t="str">
        <f>+VLOOKUP(C2199,'Selectable Table'!D:EB,2,0)</f>
        <v>MERCK</v>
      </c>
      <c r="B2199" t="s">
        <v>692</v>
      </c>
      <c r="C2199" t="s">
        <v>133</v>
      </c>
      <c r="D2199" t="s">
        <v>2207</v>
      </c>
      <c r="E2199" t="s">
        <v>105</v>
      </c>
      <c r="F2199" s="111">
        <f>+VLOOKUP(C2199,'Selectable Table'!O:P,2,0)</f>
        <v>40700</v>
      </c>
      <c r="G2199" s="111" t="str">
        <f>+VLOOKUP(F2199,'Selectable Table'!P:Q,2,0)</f>
        <v>Revenues - Third Parties</v>
      </c>
      <c r="I2199" t="s">
        <v>111</v>
      </c>
      <c r="J2199" s="111">
        <v>2026</v>
      </c>
      <c r="K2199" s="111">
        <v>7</v>
      </c>
      <c r="L2199" s="111" t="s">
        <v>94</v>
      </c>
      <c r="M2199">
        <v>95.63</v>
      </c>
      <c r="N2199">
        <v>1</v>
      </c>
      <c r="O2199">
        <v>95.63</v>
      </c>
      <c r="P2199" t="s">
        <v>2205</v>
      </c>
      <c r="Q2199" s="111">
        <f>+VLOOKUP(I2199,'Selectable Table'!AB:AC,2,0)</f>
        <v>0</v>
      </c>
    </row>
    <row r="2200" spans="1:17" x14ac:dyDescent="0.25">
      <c r="A2200" s="111" t="str">
        <f>+VLOOKUP(C2200,'Selectable Table'!D:EB,2,0)</f>
        <v>MERCK</v>
      </c>
      <c r="B2200" t="s">
        <v>177</v>
      </c>
      <c r="C2200" t="s">
        <v>133</v>
      </c>
      <c r="D2200" t="s">
        <v>2207</v>
      </c>
      <c r="E2200" t="s">
        <v>104</v>
      </c>
      <c r="F2200" s="111">
        <f>+VLOOKUP(C2200,'Selectable Table'!O:P,2,0)</f>
        <v>40700</v>
      </c>
      <c r="G2200" s="111" t="str">
        <f>+VLOOKUP(F2200,'Selectable Table'!P:Q,2,0)</f>
        <v>Revenues - Third Parties</v>
      </c>
      <c r="I2200" t="s">
        <v>118</v>
      </c>
      <c r="J2200" s="111">
        <v>2026</v>
      </c>
      <c r="K2200" s="111">
        <v>7</v>
      </c>
      <c r="L2200" s="111" t="s">
        <v>94</v>
      </c>
      <c r="M2200">
        <v>108.16</v>
      </c>
      <c r="N2200">
        <v>1</v>
      </c>
      <c r="O2200">
        <v>108.16</v>
      </c>
      <c r="P2200" t="s">
        <v>2205</v>
      </c>
      <c r="Q2200" s="111">
        <f>+VLOOKUP(I2200,'Selectable Table'!AB:AC,2,0)</f>
        <v>0</v>
      </c>
    </row>
    <row r="2201" spans="1:17" x14ac:dyDescent="0.25">
      <c r="A2201" s="111" t="str">
        <f>+VLOOKUP(C2201,'Selectable Table'!D:EB,2,0)</f>
        <v>MERCK</v>
      </c>
      <c r="B2201" t="s">
        <v>177</v>
      </c>
      <c r="C2201" t="s">
        <v>133</v>
      </c>
      <c r="D2201" t="s">
        <v>2207</v>
      </c>
      <c r="E2201" t="s">
        <v>105</v>
      </c>
      <c r="F2201" s="111">
        <f>+VLOOKUP(C2201,'Selectable Table'!O:P,2,0)</f>
        <v>40700</v>
      </c>
      <c r="G2201" s="111" t="str">
        <f>+VLOOKUP(F2201,'Selectable Table'!P:Q,2,0)</f>
        <v>Revenues - Third Parties</v>
      </c>
      <c r="I2201" t="s">
        <v>111</v>
      </c>
      <c r="J2201" s="111">
        <v>2026</v>
      </c>
      <c r="K2201" s="111">
        <v>7</v>
      </c>
      <c r="L2201" s="111" t="s">
        <v>94</v>
      </c>
      <c r="M2201">
        <v>95.63</v>
      </c>
      <c r="N2201">
        <v>1</v>
      </c>
      <c r="O2201">
        <v>95.63</v>
      </c>
      <c r="P2201" t="s">
        <v>2205</v>
      </c>
      <c r="Q2201" s="111">
        <f>+VLOOKUP(I2201,'Selectable Table'!AB:AC,2,0)</f>
        <v>0</v>
      </c>
    </row>
    <row r="2202" spans="1:17" x14ac:dyDescent="0.25">
      <c r="A2202" s="111" t="str">
        <f>+VLOOKUP(C2202,'Selectable Table'!D:EB,2,0)</f>
        <v>MERCK</v>
      </c>
      <c r="B2202" t="s">
        <v>693</v>
      </c>
      <c r="C2202" t="s">
        <v>133</v>
      </c>
      <c r="D2202" t="s">
        <v>2207</v>
      </c>
      <c r="E2202" t="s">
        <v>104</v>
      </c>
      <c r="F2202" s="111">
        <f>+VLOOKUP(C2202,'Selectable Table'!O:P,2,0)</f>
        <v>40700</v>
      </c>
      <c r="G2202" s="111" t="str">
        <f>+VLOOKUP(F2202,'Selectable Table'!P:Q,2,0)</f>
        <v>Revenues - Third Parties</v>
      </c>
      <c r="I2202" t="s">
        <v>118</v>
      </c>
      <c r="J2202" s="111">
        <v>2026</v>
      </c>
      <c r="K2202" s="111">
        <v>7</v>
      </c>
      <c r="L2202" s="111" t="s">
        <v>94</v>
      </c>
      <c r="M2202">
        <v>270.39999999999998</v>
      </c>
      <c r="N2202">
        <v>1</v>
      </c>
      <c r="O2202">
        <v>270.39999999999998</v>
      </c>
      <c r="P2202" t="s">
        <v>2205</v>
      </c>
      <c r="Q2202" s="111">
        <f>+VLOOKUP(I2202,'Selectable Table'!AB:AC,2,0)</f>
        <v>0</v>
      </c>
    </row>
    <row r="2203" spans="1:17" x14ac:dyDescent="0.25">
      <c r="A2203" s="111" t="str">
        <f>+VLOOKUP(C2203,'Selectable Table'!D:EB,2,0)</f>
        <v>MERCK</v>
      </c>
      <c r="B2203" t="s">
        <v>693</v>
      </c>
      <c r="C2203" t="s">
        <v>133</v>
      </c>
      <c r="D2203" t="s">
        <v>2207</v>
      </c>
      <c r="E2203" t="s">
        <v>104</v>
      </c>
      <c r="F2203" s="111">
        <f>+VLOOKUP(C2203,'Selectable Table'!O:P,2,0)</f>
        <v>40700</v>
      </c>
      <c r="G2203" s="111" t="str">
        <f>+VLOOKUP(F2203,'Selectable Table'!P:Q,2,0)</f>
        <v>Revenues - Third Parties</v>
      </c>
      <c r="I2203" t="s">
        <v>120</v>
      </c>
      <c r="J2203" s="111">
        <v>2026</v>
      </c>
      <c r="K2203" s="111">
        <v>7</v>
      </c>
      <c r="L2203" s="111" t="s">
        <v>94</v>
      </c>
      <c r="M2203">
        <v>405.6</v>
      </c>
      <c r="N2203">
        <v>1</v>
      </c>
      <c r="O2203">
        <v>405.6</v>
      </c>
      <c r="P2203" t="s">
        <v>2205</v>
      </c>
      <c r="Q2203" s="111">
        <f>+VLOOKUP(I2203,'Selectable Table'!AB:AC,2,0)</f>
        <v>0</v>
      </c>
    </row>
    <row r="2204" spans="1:17" x14ac:dyDescent="0.25">
      <c r="A2204" s="111" t="str">
        <f>+VLOOKUP(C2204,'Selectable Table'!D:EB,2,0)</f>
        <v>MERCK</v>
      </c>
      <c r="B2204" t="s">
        <v>693</v>
      </c>
      <c r="C2204" t="s">
        <v>133</v>
      </c>
      <c r="D2204" t="s">
        <v>2207</v>
      </c>
      <c r="E2204" t="s">
        <v>105</v>
      </c>
      <c r="F2204" s="111">
        <f>+VLOOKUP(C2204,'Selectable Table'!O:P,2,0)</f>
        <v>40700</v>
      </c>
      <c r="G2204" s="111" t="str">
        <f>+VLOOKUP(F2204,'Selectable Table'!P:Q,2,0)</f>
        <v>Revenues - Third Parties</v>
      </c>
      <c r="I2204" t="s">
        <v>111</v>
      </c>
      <c r="J2204" s="111">
        <v>2026</v>
      </c>
      <c r="K2204" s="111">
        <v>7</v>
      </c>
      <c r="L2204" s="111" t="s">
        <v>94</v>
      </c>
      <c r="M2204">
        <v>95.63</v>
      </c>
      <c r="N2204">
        <v>1</v>
      </c>
      <c r="O2204">
        <v>95.63</v>
      </c>
      <c r="P2204" t="s">
        <v>2205</v>
      </c>
      <c r="Q2204" s="111">
        <f>+VLOOKUP(I2204,'Selectable Table'!AB:AC,2,0)</f>
        <v>0</v>
      </c>
    </row>
    <row r="2205" spans="1:17" x14ac:dyDescent="0.25">
      <c r="A2205" s="111" t="str">
        <f>+VLOOKUP(C2205,'Selectable Table'!D:EB,2,0)</f>
        <v>MERCK</v>
      </c>
      <c r="B2205" t="s">
        <v>2261</v>
      </c>
      <c r="C2205" t="s">
        <v>133</v>
      </c>
      <c r="D2205" t="s">
        <v>2207</v>
      </c>
      <c r="E2205" t="s">
        <v>104</v>
      </c>
      <c r="F2205" s="111">
        <f>+VLOOKUP(C2205,'Selectable Table'!O:P,2,0)</f>
        <v>40700</v>
      </c>
      <c r="G2205" s="111" t="str">
        <f>+VLOOKUP(F2205,'Selectable Table'!P:Q,2,0)</f>
        <v>Revenues - Third Parties</v>
      </c>
      <c r="I2205" t="s">
        <v>118</v>
      </c>
      <c r="J2205" s="111">
        <v>2026</v>
      </c>
      <c r="K2205" s="111">
        <v>7</v>
      </c>
      <c r="L2205" s="111" t="s">
        <v>94</v>
      </c>
      <c r="M2205">
        <v>216.32</v>
      </c>
      <c r="N2205">
        <v>1</v>
      </c>
      <c r="O2205">
        <v>216.32</v>
      </c>
      <c r="P2205" t="s">
        <v>2205</v>
      </c>
      <c r="Q2205" s="111">
        <f>+VLOOKUP(I2205,'Selectable Table'!AB:AC,2,0)</f>
        <v>0</v>
      </c>
    </row>
    <row r="2206" spans="1:17" x14ac:dyDescent="0.25">
      <c r="A2206" s="111" t="str">
        <f>+VLOOKUP(C2206,'Selectable Table'!D:EB,2,0)</f>
        <v>MERCK</v>
      </c>
      <c r="B2206" t="s">
        <v>2261</v>
      </c>
      <c r="C2206" t="s">
        <v>133</v>
      </c>
      <c r="D2206" t="s">
        <v>2207</v>
      </c>
      <c r="E2206" t="s">
        <v>104</v>
      </c>
      <c r="F2206" s="111">
        <f>+VLOOKUP(C2206,'Selectable Table'!O:P,2,0)</f>
        <v>40700</v>
      </c>
      <c r="G2206" s="111" t="str">
        <f>+VLOOKUP(F2206,'Selectable Table'!P:Q,2,0)</f>
        <v>Revenues - Third Parties</v>
      </c>
      <c r="I2206" t="s">
        <v>120</v>
      </c>
      <c r="J2206" s="111">
        <v>2026</v>
      </c>
      <c r="K2206" s="111">
        <v>7</v>
      </c>
      <c r="L2206" s="111" t="s">
        <v>94</v>
      </c>
      <c r="M2206">
        <v>270.39999999999998</v>
      </c>
      <c r="N2206">
        <v>1</v>
      </c>
      <c r="O2206">
        <v>270.39999999999998</v>
      </c>
      <c r="P2206" t="s">
        <v>2205</v>
      </c>
      <c r="Q2206" s="111">
        <f>+VLOOKUP(I2206,'Selectable Table'!AB:AC,2,0)</f>
        <v>0</v>
      </c>
    </row>
    <row r="2207" spans="1:17" x14ac:dyDescent="0.25">
      <c r="A2207" s="111" t="str">
        <f>+VLOOKUP(C2207,'Selectable Table'!D:EB,2,0)</f>
        <v>MERCK</v>
      </c>
      <c r="B2207" t="s">
        <v>2261</v>
      </c>
      <c r="C2207" t="s">
        <v>133</v>
      </c>
      <c r="D2207" t="s">
        <v>2207</v>
      </c>
      <c r="E2207" t="s">
        <v>105</v>
      </c>
      <c r="F2207" s="111">
        <f>+VLOOKUP(C2207,'Selectable Table'!O:P,2,0)</f>
        <v>40700</v>
      </c>
      <c r="G2207" s="111" t="str">
        <f>+VLOOKUP(F2207,'Selectable Table'!P:Q,2,0)</f>
        <v>Revenues - Third Parties</v>
      </c>
      <c r="I2207" t="s">
        <v>111</v>
      </c>
      <c r="J2207" s="111">
        <v>2026</v>
      </c>
      <c r="K2207" s="111">
        <v>7</v>
      </c>
      <c r="L2207" s="111" t="s">
        <v>94</v>
      </c>
      <c r="M2207">
        <v>191.26</v>
      </c>
      <c r="N2207">
        <v>1</v>
      </c>
      <c r="O2207">
        <v>191.26</v>
      </c>
      <c r="P2207" t="s">
        <v>2205</v>
      </c>
      <c r="Q2207" s="111">
        <f>+VLOOKUP(I2207,'Selectable Table'!AB:AC,2,0)</f>
        <v>0</v>
      </c>
    </row>
    <row r="2208" spans="1:17" x14ac:dyDescent="0.25">
      <c r="A2208" s="111" t="str">
        <f>+VLOOKUP(C2208,'Selectable Table'!D:EB,2,0)</f>
        <v>MERCK</v>
      </c>
      <c r="B2208" t="s">
        <v>2262</v>
      </c>
      <c r="C2208" t="s">
        <v>133</v>
      </c>
      <c r="D2208" t="s">
        <v>2207</v>
      </c>
      <c r="E2208" t="s">
        <v>102</v>
      </c>
      <c r="F2208" s="111">
        <f>+VLOOKUP(C2208,'Selectable Table'!O:P,2,0)</f>
        <v>40700</v>
      </c>
      <c r="G2208" s="111" t="str">
        <f>+VLOOKUP(F2208,'Selectable Table'!P:Q,2,0)</f>
        <v>Revenues - Third Parties</v>
      </c>
      <c r="I2208" t="s">
        <v>125</v>
      </c>
      <c r="J2208" s="111">
        <v>2026</v>
      </c>
      <c r="K2208" s="111">
        <v>7</v>
      </c>
      <c r="L2208" s="111" t="s">
        <v>94</v>
      </c>
      <c r="M2208">
        <v>72.59</v>
      </c>
      <c r="N2208">
        <v>1</v>
      </c>
      <c r="O2208">
        <v>72.59</v>
      </c>
      <c r="P2208" t="s">
        <v>2205</v>
      </c>
      <c r="Q2208" s="111">
        <f>+VLOOKUP(I2208,'Selectable Table'!AB:AC,2,0)</f>
        <v>1</v>
      </c>
    </row>
    <row r="2209" spans="1:17" x14ac:dyDescent="0.25">
      <c r="A2209" s="111" t="str">
        <f>+VLOOKUP(C2209,'Selectable Table'!D:EB,2,0)</f>
        <v>MERCK</v>
      </c>
      <c r="B2209" t="s">
        <v>2262</v>
      </c>
      <c r="C2209" t="s">
        <v>133</v>
      </c>
      <c r="D2209" t="s">
        <v>2207</v>
      </c>
      <c r="E2209" t="s">
        <v>105</v>
      </c>
      <c r="F2209" s="111">
        <f>+VLOOKUP(C2209,'Selectable Table'!O:P,2,0)</f>
        <v>40700</v>
      </c>
      <c r="G2209" s="111" t="str">
        <f>+VLOOKUP(F2209,'Selectable Table'!P:Q,2,0)</f>
        <v>Revenues - Third Parties</v>
      </c>
      <c r="I2209" t="s">
        <v>111</v>
      </c>
      <c r="J2209" s="111">
        <v>2026</v>
      </c>
      <c r="K2209" s="111">
        <v>7</v>
      </c>
      <c r="L2209" s="111" t="s">
        <v>94</v>
      </c>
      <c r="M2209">
        <v>95.63</v>
      </c>
      <c r="N2209">
        <v>1</v>
      </c>
      <c r="O2209">
        <v>95.63</v>
      </c>
      <c r="P2209" t="s">
        <v>2205</v>
      </c>
      <c r="Q2209" s="111">
        <f>+VLOOKUP(I2209,'Selectable Table'!AB:AC,2,0)</f>
        <v>0</v>
      </c>
    </row>
    <row r="2210" spans="1:17" x14ac:dyDescent="0.25">
      <c r="A2210" s="111" t="str">
        <f>+VLOOKUP(C2210,'Selectable Table'!D:EB,2,0)</f>
        <v>MERCK</v>
      </c>
      <c r="B2210" t="s">
        <v>179</v>
      </c>
      <c r="C2210" t="s">
        <v>133</v>
      </c>
      <c r="D2210" t="s">
        <v>2207</v>
      </c>
      <c r="E2210" t="s">
        <v>102</v>
      </c>
      <c r="F2210" s="111">
        <f>+VLOOKUP(C2210,'Selectable Table'!O:P,2,0)</f>
        <v>40700</v>
      </c>
      <c r="G2210" s="111" t="str">
        <f>+VLOOKUP(F2210,'Selectable Table'!P:Q,2,0)</f>
        <v>Revenues - Third Parties</v>
      </c>
      <c r="I2210" t="s">
        <v>125</v>
      </c>
      <c r="J2210" s="111">
        <v>2026</v>
      </c>
      <c r="K2210" s="111">
        <v>7</v>
      </c>
      <c r="L2210" s="111" t="s">
        <v>94</v>
      </c>
      <c r="M2210">
        <v>145.18</v>
      </c>
      <c r="N2210">
        <v>1</v>
      </c>
      <c r="O2210">
        <v>145.18</v>
      </c>
      <c r="P2210" t="s">
        <v>2205</v>
      </c>
      <c r="Q2210" s="111">
        <f>+VLOOKUP(I2210,'Selectable Table'!AB:AC,2,0)</f>
        <v>1</v>
      </c>
    </row>
    <row r="2211" spans="1:17" x14ac:dyDescent="0.25">
      <c r="A2211" s="111" t="str">
        <f>+VLOOKUP(C2211,'Selectable Table'!D:EB,2,0)</f>
        <v>MERCK</v>
      </c>
      <c r="B2211" t="s">
        <v>179</v>
      </c>
      <c r="C2211" t="s">
        <v>133</v>
      </c>
      <c r="D2211" t="s">
        <v>2207</v>
      </c>
      <c r="E2211" t="s">
        <v>105</v>
      </c>
      <c r="F2211" s="111">
        <f>+VLOOKUP(C2211,'Selectable Table'!O:P,2,0)</f>
        <v>40700</v>
      </c>
      <c r="G2211" s="111" t="str">
        <f>+VLOOKUP(F2211,'Selectable Table'!P:Q,2,0)</f>
        <v>Revenues - Third Parties</v>
      </c>
      <c r="I2211" t="s">
        <v>111</v>
      </c>
      <c r="J2211" s="111">
        <v>2026</v>
      </c>
      <c r="K2211" s="111">
        <v>7</v>
      </c>
      <c r="L2211" s="111" t="s">
        <v>94</v>
      </c>
      <c r="M2211">
        <v>95.63</v>
      </c>
      <c r="N2211">
        <v>1</v>
      </c>
      <c r="O2211">
        <v>95.63</v>
      </c>
      <c r="P2211" t="s">
        <v>2205</v>
      </c>
      <c r="Q2211" s="111">
        <f>+VLOOKUP(I2211,'Selectable Table'!AB:AC,2,0)</f>
        <v>0</v>
      </c>
    </row>
    <row r="2212" spans="1:17" x14ac:dyDescent="0.25">
      <c r="A2212" s="111" t="str">
        <f>+VLOOKUP(C2212,'Selectable Table'!D:EB,2,0)</f>
        <v>MERCK</v>
      </c>
      <c r="B2212" t="s">
        <v>2263</v>
      </c>
      <c r="C2212" t="s">
        <v>133</v>
      </c>
      <c r="D2212" t="s">
        <v>2207</v>
      </c>
      <c r="E2212" t="s">
        <v>102</v>
      </c>
      <c r="F2212" s="111">
        <f>+VLOOKUP(C2212,'Selectable Table'!O:P,2,0)</f>
        <v>40700</v>
      </c>
      <c r="G2212" s="111" t="str">
        <f>+VLOOKUP(F2212,'Selectable Table'!P:Q,2,0)</f>
        <v>Revenues - Third Parties</v>
      </c>
      <c r="I2212" t="s">
        <v>125</v>
      </c>
      <c r="J2212" s="111">
        <v>2026</v>
      </c>
      <c r="K2212" s="111">
        <v>7</v>
      </c>
      <c r="L2212" s="111" t="s">
        <v>94</v>
      </c>
      <c r="M2212">
        <v>72.59</v>
      </c>
      <c r="N2212">
        <v>1</v>
      </c>
      <c r="O2212">
        <v>72.59</v>
      </c>
      <c r="P2212" t="s">
        <v>2205</v>
      </c>
      <c r="Q2212" s="111">
        <f>+VLOOKUP(I2212,'Selectable Table'!AB:AC,2,0)</f>
        <v>1</v>
      </c>
    </row>
    <row r="2213" spans="1:17" x14ac:dyDescent="0.25">
      <c r="A2213" s="111" t="str">
        <f>+VLOOKUP(C2213,'Selectable Table'!D:EB,2,0)</f>
        <v>MERCK</v>
      </c>
      <c r="B2213" t="s">
        <v>2263</v>
      </c>
      <c r="C2213" t="s">
        <v>133</v>
      </c>
      <c r="D2213" t="s">
        <v>2207</v>
      </c>
      <c r="E2213" t="s">
        <v>104</v>
      </c>
      <c r="F2213" s="111">
        <f>+VLOOKUP(C2213,'Selectable Table'!O:P,2,0)</f>
        <v>40700</v>
      </c>
      <c r="G2213" s="111" t="str">
        <f>+VLOOKUP(F2213,'Selectable Table'!P:Q,2,0)</f>
        <v>Revenues - Third Parties</v>
      </c>
      <c r="I2213" t="s">
        <v>118</v>
      </c>
      <c r="J2213" s="111">
        <v>2026</v>
      </c>
      <c r="K2213" s="111">
        <v>7</v>
      </c>
      <c r="L2213" s="111" t="s">
        <v>94</v>
      </c>
      <c r="M2213">
        <v>324.48</v>
      </c>
      <c r="N2213">
        <v>1</v>
      </c>
      <c r="O2213">
        <v>324.48</v>
      </c>
      <c r="P2213" t="s">
        <v>2205</v>
      </c>
      <c r="Q2213" s="111">
        <f>+VLOOKUP(I2213,'Selectable Table'!AB:AC,2,0)</f>
        <v>0</v>
      </c>
    </row>
    <row r="2214" spans="1:17" x14ac:dyDescent="0.25">
      <c r="A2214" s="111" t="str">
        <f>+VLOOKUP(C2214,'Selectable Table'!D:EB,2,0)</f>
        <v>MERCK</v>
      </c>
      <c r="B2214" t="s">
        <v>2263</v>
      </c>
      <c r="C2214" t="s">
        <v>133</v>
      </c>
      <c r="D2214" t="s">
        <v>2207</v>
      </c>
      <c r="E2214" t="s">
        <v>104</v>
      </c>
      <c r="F2214" s="111">
        <f>+VLOOKUP(C2214,'Selectable Table'!O:P,2,0)</f>
        <v>40700</v>
      </c>
      <c r="G2214" s="111" t="str">
        <f>+VLOOKUP(F2214,'Selectable Table'!P:Q,2,0)</f>
        <v>Revenues - Third Parties</v>
      </c>
      <c r="I2214" t="s">
        <v>120</v>
      </c>
      <c r="J2214" s="111">
        <v>2026</v>
      </c>
      <c r="K2214" s="111">
        <v>7</v>
      </c>
      <c r="L2214" s="111" t="s">
        <v>94</v>
      </c>
      <c r="M2214">
        <v>270.39999999999998</v>
      </c>
      <c r="N2214">
        <v>1</v>
      </c>
      <c r="O2214">
        <v>270.39999999999998</v>
      </c>
      <c r="P2214" t="s">
        <v>2205</v>
      </c>
      <c r="Q2214" s="111">
        <f>+VLOOKUP(I2214,'Selectable Table'!AB:AC,2,0)</f>
        <v>0</v>
      </c>
    </row>
    <row r="2215" spans="1:17" x14ac:dyDescent="0.25">
      <c r="A2215" s="111" t="str">
        <f>+VLOOKUP(C2215,'Selectable Table'!D:EB,2,0)</f>
        <v>MERCK</v>
      </c>
      <c r="B2215" t="s">
        <v>2263</v>
      </c>
      <c r="C2215" t="s">
        <v>133</v>
      </c>
      <c r="D2215" t="s">
        <v>2207</v>
      </c>
      <c r="E2215" t="s">
        <v>105</v>
      </c>
      <c r="F2215" s="111">
        <f>+VLOOKUP(C2215,'Selectable Table'!O:P,2,0)</f>
        <v>40700</v>
      </c>
      <c r="G2215" s="111" t="str">
        <f>+VLOOKUP(F2215,'Selectable Table'!P:Q,2,0)</f>
        <v>Revenues - Third Parties</v>
      </c>
      <c r="I2215" t="s">
        <v>111</v>
      </c>
      <c r="J2215" s="111">
        <v>2026</v>
      </c>
      <c r="K2215" s="111">
        <v>7</v>
      </c>
      <c r="L2215" s="111" t="s">
        <v>94</v>
      </c>
      <c r="M2215">
        <v>95.63</v>
      </c>
      <c r="N2215">
        <v>1</v>
      </c>
      <c r="O2215">
        <v>95.63</v>
      </c>
      <c r="P2215" t="s">
        <v>2205</v>
      </c>
      <c r="Q2215" s="111">
        <f>+VLOOKUP(I2215,'Selectable Table'!AB:AC,2,0)</f>
        <v>0</v>
      </c>
    </row>
    <row r="2216" spans="1:17" x14ac:dyDescent="0.25">
      <c r="A2216" s="111" t="str">
        <f>+VLOOKUP(C2216,'Selectable Table'!D:EB,2,0)</f>
        <v>MERCK</v>
      </c>
      <c r="B2216" t="s">
        <v>2264</v>
      </c>
      <c r="C2216" t="s">
        <v>133</v>
      </c>
      <c r="D2216" t="s">
        <v>2207</v>
      </c>
      <c r="E2216" t="s">
        <v>105</v>
      </c>
      <c r="F2216" s="111">
        <f>+VLOOKUP(C2216,'Selectable Table'!O:P,2,0)</f>
        <v>40700</v>
      </c>
      <c r="G2216" s="111" t="str">
        <f>+VLOOKUP(F2216,'Selectable Table'!P:Q,2,0)</f>
        <v>Revenues - Third Parties</v>
      </c>
      <c r="I2216" t="s">
        <v>111</v>
      </c>
      <c r="J2216" s="111">
        <v>2026</v>
      </c>
      <c r="K2216" s="111">
        <v>7</v>
      </c>
      <c r="L2216" s="111" t="s">
        <v>94</v>
      </c>
      <c r="M2216">
        <v>95.63</v>
      </c>
      <c r="N2216">
        <v>1</v>
      </c>
      <c r="O2216">
        <v>95.63</v>
      </c>
      <c r="P2216" t="s">
        <v>2205</v>
      </c>
      <c r="Q2216" s="111">
        <f>+VLOOKUP(I2216,'Selectable Table'!AB:AC,2,0)</f>
        <v>0</v>
      </c>
    </row>
    <row r="2217" spans="1:17" x14ac:dyDescent="0.25">
      <c r="A2217" s="111" t="str">
        <f>+VLOOKUP(C2217,'Selectable Table'!D:EB,2,0)</f>
        <v>MERCK</v>
      </c>
      <c r="B2217" t="s">
        <v>887</v>
      </c>
      <c r="C2217" t="s">
        <v>133</v>
      </c>
      <c r="D2217" t="s">
        <v>2207</v>
      </c>
      <c r="E2217" t="s">
        <v>104</v>
      </c>
      <c r="F2217" s="111">
        <f>+VLOOKUP(C2217,'Selectable Table'!O:P,2,0)</f>
        <v>40700</v>
      </c>
      <c r="G2217" s="111" t="str">
        <f>+VLOOKUP(F2217,'Selectable Table'!P:Q,2,0)</f>
        <v>Revenues - Third Parties</v>
      </c>
      <c r="I2217" t="s">
        <v>245</v>
      </c>
      <c r="J2217" s="111">
        <v>2026</v>
      </c>
      <c r="K2217" s="111">
        <v>7</v>
      </c>
      <c r="L2217" s="111" t="s">
        <v>94</v>
      </c>
      <c r="M2217">
        <v>969.85</v>
      </c>
      <c r="N2217">
        <v>1</v>
      </c>
      <c r="O2217">
        <v>969.85</v>
      </c>
      <c r="P2217" t="s">
        <v>2205</v>
      </c>
      <c r="Q2217" s="111">
        <f>+VLOOKUP(I2217,'Selectable Table'!AB:AC,2,0)</f>
        <v>1</v>
      </c>
    </row>
    <row r="2218" spans="1:17" x14ac:dyDescent="0.25">
      <c r="A2218" s="111" t="str">
        <f>+VLOOKUP(C2218,'Selectable Table'!D:EB,2,0)</f>
        <v>MERCK</v>
      </c>
      <c r="B2218" t="s">
        <v>887</v>
      </c>
      <c r="C2218" t="s">
        <v>133</v>
      </c>
      <c r="D2218" t="s">
        <v>2207</v>
      </c>
      <c r="E2218" t="s">
        <v>104</v>
      </c>
      <c r="F2218" s="111">
        <f>+VLOOKUP(C2218,'Selectable Table'!O:P,2,0)</f>
        <v>40700</v>
      </c>
      <c r="G2218" s="111" t="str">
        <f>+VLOOKUP(F2218,'Selectable Table'!P:Q,2,0)</f>
        <v>Revenues - Third Parties</v>
      </c>
      <c r="I2218" t="s">
        <v>246</v>
      </c>
      <c r="J2218" s="111">
        <v>2026</v>
      </c>
      <c r="K2218" s="111">
        <v>7</v>
      </c>
      <c r="L2218" s="111" t="s">
        <v>94</v>
      </c>
      <c r="M2218">
        <v>675.99</v>
      </c>
      <c r="N2218">
        <v>1</v>
      </c>
      <c r="O2218">
        <v>675.99</v>
      </c>
      <c r="P2218" t="s">
        <v>2205</v>
      </c>
      <c r="Q2218" s="111">
        <f>+VLOOKUP(I2218,'Selectable Table'!AB:AC,2,0)</f>
        <v>0</v>
      </c>
    </row>
    <row r="2219" spans="1:17" x14ac:dyDescent="0.25">
      <c r="A2219" s="111" t="str">
        <f>+VLOOKUP(C2219,'Selectable Table'!D:EB,2,0)</f>
        <v>MERCK</v>
      </c>
      <c r="B2219" t="s">
        <v>887</v>
      </c>
      <c r="C2219" t="s">
        <v>133</v>
      </c>
      <c r="D2219" t="s">
        <v>2207</v>
      </c>
      <c r="E2219" t="s">
        <v>104</v>
      </c>
      <c r="F2219" s="111">
        <f>+VLOOKUP(C2219,'Selectable Table'!O:P,2,0)</f>
        <v>40700</v>
      </c>
      <c r="G2219" s="111" t="str">
        <f>+VLOOKUP(F2219,'Selectable Table'!P:Q,2,0)</f>
        <v>Revenues - Third Parties</v>
      </c>
      <c r="I2219" t="s">
        <v>118</v>
      </c>
      <c r="J2219" s="111">
        <v>2026</v>
      </c>
      <c r="K2219" s="111">
        <v>7</v>
      </c>
      <c r="L2219" s="111" t="s">
        <v>94</v>
      </c>
      <c r="M2219">
        <v>216.32</v>
      </c>
      <c r="N2219">
        <v>1</v>
      </c>
      <c r="O2219">
        <v>216.32</v>
      </c>
      <c r="P2219" t="s">
        <v>2205</v>
      </c>
      <c r="Q2219" s="111">
        <f>+VLOOKUP(I2219,'Selectable Table'!AB:AC,2,0)</f>
        <v>0</v>
      </c>
    </row>
    <row r="2220" spans="1:17" x14ac:dyDescent="0.25">
      <c r="A2220" s="111" t="str">
        <f>+VLOOKUP(C2220,'Selectable Table'!D:EB,2,0)</f>
        <v>MERCK</v>
      </c>
      <c r="B2220" t="s">
        <v>180</v>
      </c>
      <c r="C2220" t="s">
        <v>133</v>
      </c>
      <c r="D2220" t="s">
        <v>2207</v>
      </c>
      <c r="E2220" t="s">
        <v>102</v>
      </c>
      <c r="F2220" s="111">
        <f>+VLOOKUP(C2220,'Selectable Table'!O:P,2,0)</f>
        <v>40700</v>
      </c>
      <c r="G2220" s="111" t="str">
        <f>+VLOOKUP(F2220,'Selectable Table'!P:Q,2,0)</f>
        <v>Revenues - Third Parties</v>
      </c>
      <c r="I2220" t="s">
        <v>125</v>
      </c>
      <c r="J2220" s="111">
        <v>2026</v>
      </c>
      <c r="K2220" s="111">
        <v>7</v>
      </c>
      <c r="L2220" s="111" t="s">
        <v>94</v>
      </c>
      <c r="M2220">
        <v>72.59</v>
      </c>
      <c r="N2220">
        <v>1</v>
      </c>
      <c r="O2220">
        <v>72.59</v>
      </c>
      <c r="P2220" t="s">
        <v>2205</v>
      </c>
      <c r="Q2220" s="111">
        <f>+VLOOKUP(I2220,'Selectable Table'!AB:AC,2,0)</f>
        <v>1</v>
      </c>
    </row>
    <row r="2221" spans="1:17" x14ac:dyDescent="0.25">
      <c r="A2221" s="111" t="str">
        <f>+VLOOKUP(C2221,'Selectable Table'!D:EB,2,0)</f>
        <v>MERCK</v>
      </c>
      <c r="B2221" t="s">
        <v>180</v>
      </c>
      <c r="C2221" t="s">
        <v>133</v>
      </c>
      <c r="D2221" t="s">
        <v>2207</v>
      </c>
      <c r="E2221" t="s">
        <v>104</v>
      </c>
      <c r="F2221" s="111">
        <f>+VLOOKUP(C2221,'Selectable Table'!O:P,2,0)</f>
        <v>40700</v>
      </c>
      <c r="G2221" s="111" t="str">
        <f>+VLOOKUP(F2221,'Selectable Table'!P:Q,2,0)</f>
        <v>Revenues - Third Parties</v>
      </c>
      <c r="I2221" t="s">
        <v>118</v>
      </c>
      <c r="J2221" s="111">
        <v>2026</v>
      </c>
      <c r="K2221" s="111">
        <v>7</v>
      </c>
      <c r="L2221" s="111" t="s">
        <v>94</v>
      </c>
      <c r="M2221">
        <v>108.16</v>
      </c>
      <c r="N2221">
        <v>1</v>
      </c>
      <c r="O2221">
        <v>108.16</v>
      </c>
      <c r="P2221" t="s">
        <v>2205</v>
      </c>
      <c r="Q2221" s="111">
        <f>+VLOOKUP(I2221,'Selectable Table'!AB:AC,2,0)</f>
        <v>0</v>
      </c>
    </row>
    <row r="2222" spans="1:17" x14ac:dyDescent="0.25">
      <c r="A2222" s="111" t="str">
        <f>+VLOOKUP(C2222,'Selectable Table'!D:EB,2,0)</f>
        <v>MERCK</v>
      </c>
      <c r="B2222" t="s">
        <v>180</v>
      </c>
      <c r="C2222" t="s">
        <v>133</v>
      </c>
      <c r="D2222" t="s">
        <v>2207</v>
      </c>
      <c r="E2222" t="s">
        <v>105</v>
      </c>
      <c r="F2222" s="111">
        <f>+VLOOKUP(C2222,'Selectable Table'!O:P,2,0)</f>
        <v>40700</v>
      </c>
      <c r="G2222" s="111" t="str">
        <f>+VLOOKUP(F2222,'Selectable Table'!P:Q,2,0)</f>
        <v>Revenues - Third Parties</v>
      </c>
      <c r="I2222" t="s">
        <v>111</v>
      </c>
      <c r="J2222" s="111">
        <v>2026</v>
      </c>
      <c r="K2222" s="111">
        <v>7</v>
      </c>
      <c r="L2222" s="111" t="s">
        <v>94</v>
      </c>
      <c r="M2222">
        <v>95.63</v>
      </c>
      <c r="N2222">
        <v>1</v>
      </c>
      <c r="O2222">
        <v>95.63</v>
      </c>
      <c r="P2222" t="s">
        <v>2205</v>
      </c>
      <c r="Q2222" s="111">
        <f>+VLOOKUP(I2222,'Selectable Table'!AB:AC,2,0)</f>
        <v>0</v>
      </c>
    </row>
    <row r="2223" spans="1:17" x14ac:dyDescent="0.25">
      <c r="A2223" s="111" t="str">
        <f>+VLOOKUP(C2223,'Selectable Table'!D:EB,2,0)</f>
        <v>MERCK</v>
      </c>
      <c r="B2223" t="s">
        <v>181</v>
      </c>
      <c r="C2223" t="s">
        <v>133</v>
      </c>
      <c r="D2223" t="s">
        <v>2207</v>
      </c>
      <c r="E2223" t="s">
        <v>102</v>
      </c>
      <c r="F2223" s="111">
        <f>+VLOOKUP(C2223,'Selectable Table'!O:P,2,0)</f>
        <v>40700</v>
      </c>
      <c r="G2223" s="111" t="str">
        <f>+VLOOKUP(F2223,'Selectable Table'!P:Q,2,0)</f>
        <v>Revenues - Third Parties</v>
      </c>
      <c r="I2223" t="s">
        <v>125</v>
      </c>
      <c r="J2223" s="111">
        <v>2026</v>
      </c>
      <c r="K2223" s="111">
        <v>7</v>
      </c>
      <c r="L2223" s="111" t="s">
        <v>94</v>
      </c>
      <c r="M2223">
        <v>415.63</v>
      </c>
      <c r="N2223">
        <v>1</v>
      </c>
      <c r="O2223">
        <v>415.63</v>
      </c>
      <c r="P2223" t="s">
        <v>2205</v>
      </c>
      <c r="Q2223" s="111">
        <f>+VLOOKUP(I2223,'Selectable Table'!AB:AC,2,0)</f>
        <v>1</v>
      </c>
    </row>
    <row r="2224" spans="1:17" x14ac:dyDescent="0.25">
      <c r="A2224" s="111" t="str">
        <f>+VLOOKUP(C2224,'Selectable Table'!D:EB,2,0)</f>
        <v>MERCK</v>
      </c>
      <c r="B2224" t="s">
        <v>181</v>
      </c>
      <c r="C2224" t="s">
        <v>133</v>
      </c>
      <c r="D2224" t="s">
        <v>2207</v>
      </c>
      <c r="E2224" t="s">
        <v>104</v>
      </c>
      <c r="F2224" s="111">
        <f>+VLOOKUP(C2224,'Selectable Table'!O:P,2,0)</f>
        <v>40700</v>
      </c>
      <c r="G2224" s="111" t="str">
        <f>+VLOOKUP(F2224,'Selectable Table'!P:Q,2,0)</f>
        <v>Revenues - Third Parties</v>
      </c>
      <c r="I2224" t="s">
        <v>118</v>
      </c>
      <c r="J2224" s="111">
        <v>2026</v>
      </c>
      <c r="K2224" s="111">
        <v>7</v>
      </c>
      <c r="L2224" s="111" t="s">
        <v>94</v>
      </c>
      <c r="M2224">
        <v>108.16</v>
      </c>
      <c r="N2224">
        <v>1</v>
      </c>
      <c r="O2224">
        <v>108.16</v>
      </c>
      <c r="P2224" t="s">
        <v>2205</v>
      </c>
      <c r="Q2224" s="111">
        <f>+VLOOKUP(I2224,'Selectable Table'!AB:AC,2,0)</f>
        <v>0</v>
      </c>
    </row>
    <row r="2225" spans="1:17" x14ac:dyDescent="0.25">
      <c r="A2225" s="111" t="str">
        <f>+VLOOKUP(C2225,'Selectable Table'!D:EB,2,0)</f>
        <v>MERCK</v>
      </c>
      <c r="B2225" t="s">
        <v>181</v>
      </c>
      <c r="C2225" t="s">
        <v>133</v>
      </c>
      <c r="D2225" t="s">
        <v>2207</v>
      </c>
      <c r="E2225" t="s">
        <v>104</v>
      </c>
      <c r="F2225" s="111">
        <f>+VLOOKUP(C2225,'Selectable Table'!O:P,2,0)</f>
        <v>40700</v>
      </c>
      <c r="G2225" s="111" t="str">
        <f>+VLOOKUP(F2225,'Selectable Table'!P:Q,2,0)</f>
        <v>Revenues - Third Parties</v>
      </c>
      <c r="I2225" t="s">
        <v>120</v>
      </c>
      <c r="J2225" s="111">
        <v>2026</v>
      </c>
      <c r="K2225" s="111">
        <v>7</v>
      </c>
      <c r="L2225" s="111" t="s">
        <v>94</v>
      </c>
      <c r="M2225">
        <v>270.39999999999998</v>
      </c>
      <c r="N2225">
        <v>1</v>
      </c>
      <c r="O2225">
        <v>270.39999999999998</v>
      </c>
      <c r="P2225" t="s">
        <v>2205</v>
      </c>
      <c r="Q2225" s="111">
        <f>+VLOOKUP(I2225,'Selectable Table'!AB:AC,2,0)</f>
        <v>0</v>
      </c>
    </row>
    <row r="2226" spans="1:17" x14ac:dyDescent="0.25">
      <c r="A2226" s="111" t="str">
        <f>+VLOOKUP(C2226,'Selectable Table'!D:EB,2,0)</f>
        <v>MERCK</v>
      </c>
      <c r="B2226" t="s">
        <v>181</v>
      </c>
      <c r="C2226" t="s">
        <v>133</v>
      </c>
      <c r="D2226" t="s">
        <v>2207</v>
      </c>
      <c r="E2226" t="s">
        <v>105</v>
      </c>
      <c r="F2226" s="111">
        <f>+VLOOKUP(C2226,'Selectable Table'!O:P,2,0)</f>
        <v>40700</v>
      </c>
      <c r="G2226" s="111" t="str">
        <f>+VLOOKUP(F2226,'Selectable Table'!P:Q,2,0)</f>
        <v>Revenues - Third Parties</v>
      </c>
      <c r="I2226" t="s">
        <v>111</v>
      </c>
      <c r="J2226" s="111">
        <v>2026</v>
      </c>
      <c r="K2226" s="111">
        <v>7</v>
      </c>
      <c r="L2226" s="111" t="s">
        <v>94</v>
      </c>
      <c r="M2226">
        <v>95.63</v>
      </c>
      <c r="N2226">
        <v>1</v>
      </c>
      <c r="O2226">
        <v>95.63</v>
      </c>
      <c r="P2226" t="s">
        <v>2205</v>
      </c>
      <c r="Q2226" s="111">
        <f>+VLOOKUP(I2226,'Selectable Table'!AB:AC,2,0)</f>
        <v>0</v>
      </c>
    </row>
    <row r="2227" spans="1:17" x14ac:dyDescent="0.25">
      <c r="A2227" s="111" t="str">
        <f>+VLOOKUP(C2227,'Selectable Table'!D:EB,2,0)</f>
        <v>MERCK</v>
      </c>
      <c r="B2227" t="s">
        <v>182</v>
      </c>
      <c r="C2227" t="s">
        <v>133</v>
      </c>
      <c r="D2227" t="s">
        <v>2207</v>
      </c>
      <c r="E2227" t="s">
        <v>102</v>
      </c>
      <c r="F2227" s="111">
        <f>+VLOOKUP(C2227,'Selectable Table'!O:P,2,0)</f>
        <v>40700</v>
      </c>
      <c r="G2227" s="111" t="str">
        <f>+VLOOKUP(F2227,'Selectable Table'!P:Q,2,0)</f>
        <v>Revenues - Third Parties</v>
      </c>
      <c r="I2227" t="s">
        <v>125</v>
      </c>
      <c r="J2227" s="111">
        <v>2026</v>
      </c>
      <c r="K2227" s="111">
        <v>7</v>
      </c>
      <c r="L2227" s="111" t="s">
        <v>94</v>
      </c>
      <c r="M2227">
        <v>72.59</v>
      </c>
      <c r="N2227">
        <v>1</v>
      </c>
      <c r="O2227">
        <v>72.59</v>
      </c>
      <c r="P2227" t="s">
        <v>2205</v>
      </c>
      <c r="Q2227" s="111">
        <f>+VLOOKUP(I2227,'Selectable Table'!AB:AC,2,0)</f>
        <v>1</v>
      </c>
    </row>
    <row r="2228" spans="1:17" x14ac:dyDescent="0.25">
      <c r="A2228" s="111" t="str">
        <f>+VLOOKUP(C2228,'Selectable Table'!D:EB,2,0)</f>
        <v>MERCK</v>
      </c>
      <c r="B2228" t="s">
        <v>182</v>
      </c>
      <c r="C2228" t="s">
        <v>133</v>
      </c>
      <c r="D2228" t="s">
        <v>2207</v>
      </c>
      <c r="E2228" t="s">
        <v>104</v>
      </c>
      <c r="F2228" s="111">
        <f>+VLOOKUP(C2228,'Selectable Table'!O:P,2,0)</f>
        <v>40700</v>
      </c>
      <c r="G2228" s="111" t="str">
        <f>+VLOOKUP(F2228,'Selectable Table'!P:Q,2,0)</f>
        <v>Revenues - Third Parties</v>
      </c>
      <c r="I2228" t="s">
        <v>118</v>
      </c>
      <c r="J2228" s="111">
        <v>2026</v>
      </c>
      <c r="K2228" s="111">
        <v>7</v>
      </c>
      <c r="L2228" s="111" t="s">
        <v>94</v>
      </c>
      <c r="M2228">
        <v>162.24</v>
      </c>
      <c r="N2228">
        <v>1</v>
      </c>
      <c r="O2228">
        <v>162.24</v>
      </c>
      <c r="P2228" t="s">
        <v>2205</v>
      </c>
      <c r="Q2228" s="111">
        <f>+VLOOKUP(I2228,'Selectable Table'!AB:AC,2,0)</f>
        <v>0</v>
      </c>
    </row>
    <row r="2229" spans="1:17" x14ac:dyDescent="0.25">
      <c r="A2229" s="111" t="str">
        <f>+VLOOKUP(C2229,'Selectable Table'!D:EB,2,0)</f>
        <v>MERCK</v>
      </c>
      <c r="B2229" t="s">
        <v>182</v>
      </c>
      <c r="C2229" t="s">
        <v>133</v>
      </c>
      <c r="D2229" t="s">
        <v>2207</v>
      </c>
      <c r="E2229" t="s">
        <v>104</v>
      </c>
      <c r="F2229" s="111">
        <f>+VLOOKUP(C2229,'Selectable Table'!O:P,2,0)</f>
        <v>40700</v>
      </c>
      <c r="G2229" s="111" t="str">
        <f>+VLOOKUP(F2229,'Selectable Table'!P:Q,2,0)</f>
        <v>Revenues - Third Parties</v>
      </c>
      <c r="I2229" t="s">
        <v>120</v>
      </c>
      <c r="J2229" s="111">
        <v>2026</v>
      </c>
      <c r="K2229" s="111">
        <v>7</v>
      </c>
      <c r="L2229" s="111" t="s">
        <v>94</v>
      </c>
      <c r="M2229">
        <v>135.19999999999999</v>
      </c>
      <c r="N2229">
        <v>1</v>
      </c>
      <c r="O2229">
        <v>135.19999999999999</v>
      </c>
      <c r="P2229" t="s">
        <v>2205</v>
      </c>
      <c r="Q2229" s="111">
        <f>+VLOOKUP(I2229,'Selectable Table'!AB:AC,2,0)</f>
        <v>0</v>
      </c>
    </row>
    <row r="2230" spans="1:17" x14ac:dyDescent="0.25">
      <c r="A2230" s="111" t="str">
        <f>+VLOOKUP(C2230,'Selectable Table'!D:EB,2,0)</f>
        <v>MERCK</v>
      </c>
      <c r="B2230" t="s">
        <v>182</v>
      </c>
      <c r="C2230" t="s">
        <v>133</v>
      </c>
      <c r="D2230" t="s">
        <v>2207</v>
      </c>
      <c r="E2230" t="s">
        <v>105</v>
      </c>
      <c r="F2230" s="111">
        <f>+VLOOKUP(C2230,'Selectable Table'!O:P,2,0)</f>
        <v>40700</v>
      </c>
      <c r="G2230" s="111" t="str">
        <f>+VLOOKUP(F2230,'Selectable Table'!P:Q,2,0)</f>
        <v>Revenues - Third Parties</v>
      </c>
      <c r="I2230" t="s">
        <v>111</v>
      </c>
      <c r="J2230" s="111">
        <v>2026</v>
      </c>
      <c r="K2230" s="111">
        <v>7</v>
      </c>
      <c r="L2230" s="111" t="s">
        <v>94</v>
      </c>
      <c r="M2230">
        <v>95.63</v>
      </c>
      <c r="N2230">
        <v>1</v>
      </c>
      <c r="O2230">
        <v>95.63</v>
      </c>
      <c r="P2230" t="s">
        <v>2205</v>
      </c>
      <c r="Q2230" s="111">
        <f>+VLOOKUP(I2230,'Selectable Table'!AB:AC,2,0)</f>
        <v>0</v>
      </c>
    </row>
    <row r="2231" spans="1:17" x14ac:dyDescent="0.25">
      <c r="A2231" s="111" t="str">
        <f>+VLOOKUP(C2231,'Selectable Table'!D:EB,2,0)</f>
        <v>MERCK</v>
      </c>
      <c r="B2231" t="s">
        <v>183</v>
      </c>
      <c r="C2231" t="s">
        <v>133</v>
      </c>
      <c r="D2231" t="s">
        <v>2207</v>
      </c>
      <c r="E2231" t="s">
        <v>102</v>
      </c>
      <c r="F2231" s="111">
        <f>+VLOOKUP(C2231,'Selectable Table'!O:P,2,0)</f>
        <v>40700</v>
      </c>
      <c r="G2231" s="111" t="str">
        <f>+VLOOKUP(F2231,'Selectable Table'!P:Q,2,0)</f>
        <v>Revenues - Third Parties</v>
      </c>
      <c r="I2231" t="s">
        <v>125</v>
      </c>
      <c r="J2231" s="111">
        <v>2026</v>
      </c>
      <c r="K2231" s="111">
        <v>7</v>
      </c>
      <c r="L2231" s="111" t="s">
        <v>94</v>
      </c>
      <c r="M2231">
        <v>217.77</v>
      </c>
      <c r="N2231">
        <v>1</v>
      </c>
      <c r="O2231">
        <v>217.77</v>
      </c>
      <c r="P2231" t="s">
        <v>2205</v>
      </c>
      <c r="Q2231" s="111">
        <f>+VLOOKUP(I2231,'Selectable Table'!AB:AC,2,0)</f>
        <v>1</v>
      </c>
    </row>
    <row r="2232" spans="1:17" x14ac:dyDescent="0.25">
      <c r="A2232" s="111" t="str">
        <f>+VLOOKUP(C2232,'Selectable Table'!D:EB,2,0)</f>
        <v>MERCK</v>
      </c>
      <c r="B2232" t="s">
        <v>183</v>
      </c>
      <c r="C2232" t="s">
        <v>133</v>
      </c>
      <c r="D2232" t="s">
        <v>2207</v>
      </c>
      <c r="E2232" t="s">
        <v>105</v>
      </c>
      <c r="F2232" s="111">
        <f>+VLOOKUP(C2232,'Selectable Table'!O:P,2,0)</f>
        <v>40700</v>
      </c>
      <c r="G2232" s="111" t="str">
        <f>+VLOOKUP(F2232,'Selectable Table'!P:Q,2,0)</f>
        <v>Revenues - Third Parties</v>
      </c>
      <c r="I2232" t="s">
        <v>111</v>
      </c>
      <c r="J2232" s="111">
        <v>2026</v>
      </c>
      <c r="K2232" s="111">
        <v>7</v>
      </c>
      <c r="L2232" s="111" t="s">
        <v>94</v>
      </c>
      <c r="M2232">
        <v>95.63</v>
      </c>
      <c r="N2232">
        <v>1</v>
      </c>
      <c r="O2232">
        <v>95.63</v>
      </c>
      <c r="P2232" t="s">
        <v>2205</v>
      </c>
      <c r="Q2232" s="111">
        <f>+VLOOKUP(I2232,'Selectable Table'!AB:AC,2,0)</f>
        <v>0</v>
      </c>
    </row>
    <row r="2233" spans="1:17" x14ac:dyDescent="0.25">
      <c r="A2233" s="111" t="str">
        <f>+VLOOKUP(C2233,'Selectable Table'!D:EB,2,0)</f>
        <v>MERCK</v>
      </c>
      <c r="B2233" t="s">
        <v>697</v>
      </c>
      <c r="C2233" t="s">
        <v>133</v>
      </c>
      <c r="D2233" t="s">
        <v>2207</v>
      </c>
      <c r="E2233" t="s">
        <v>102</v>
      </c>
      <c r="F2233" s="111">
        <f>+VLOOKUP(C2233,'Selectable Table'!O:P,2,0)</f>
        <v>40700</v>
      </c>
      <c r="G2233" s="111" t="str">
        <f>+VLOOKUP(F2233,'Selectable Table'!P:Q,2,0)</f>
        <v>Revenues - Third Parties</v>
      </c>
      <c r="I2233" t="s">
        <v>125</v>
      </c>
      <c r="J2233" s="111">
        <v>2026</v>
      </c>
      <c r="K2233" s="111">
        <v>7</v>
      </c>
      <c r="L2233" s="111" t="s">
        <v>94</v>
      </c>
      <c r="M2233">
        <v>72.59</v>
      </c>
      <c r="N2233">
        <v>1</v>
      </c>
      <c r="O2233">
        <v>72.59</v>
      </c>
      <c r="P2233" t="s">
        <v>2205</v>
      </c>
      <c r="Q2233" s="111">
        <f>+VLOOKUP(I2233,'Selectable Table'!AB:AC,2,0)</f>
        <v>1</v>
      </c>
    </row>
    <row r="2234" spans="1:17" x14ac:dyDescent="0.25">
      <c r="A2234" s="111" t="str">
        <f>+VLOOKUP(C2234,'Selectable Table'!D:EB,2,0)</f>
        <v>MERCK</v>
      </c>
      <c r="B2234" t="s">
        <v>697</v>
      </c>
      <c r="C2234" t="s">
        <v>133</v>
      </c>
      <c r="D2234" t="s">
        <v>2207</v>
      </c>
      <c r="E2234" t="s">
        <v>104</v>
      </c>
      <c r="F2234" s="111">
        <f>+VLOOKUP(C2234,'Selectable Table'!O:P,2,0)</f>
        <v>40700</v>
      </c>
      <c r="G2234" s="111" t="str">
        <f>+VLOOKUP(F2234,'Selectable Table'!P:Q,2,0)</f>
        <v>Revenues - Third Parties</v>
      </c>
      <c r="I2234" t="s">
        <v>118</v>
      </c>
      <c r="J2234" s="111">
        <v>2026</v>
      </c>
      <c r="K2234" s="111">
        <v>7</v>
      </c>
      <c r="L2234" s="111" t="s">
        <v>94</v>
      </c>
      <c r="M2234">
        <v>162.24</v>
      </c>
      <c r="N2234">
        <v>1</v>
      </c>
      <c r="O2234">
        <v>162.24</v>
      </c>
      <c r="P2234" t="s">
        <v>2205</v>
      </c>
      <c r="Q2234" s="111">
        <f>+VLOOKUP(I2234,'Selectable Table'!AB:AC,2,0)</f>
        <v>0</v>
      </c>
    </row>
    <row r="2235" spans="1:17" x14ac:dyDescent="0.25">
      <c r="A2235" s="111" t="str">
        <f>+VLOOKUP(C2235,'Selectable Table'!D:EB,2,0)</f>
        <v>MERCK</v>
      </c>
      <c r="B2235" t="s">
        <v>697</v>
      </c>
      <c r="C2235" t="s">
        <v>133</v>
      </c>
      <c r="D2235" t="s">
        <v>2207</v>
      </c>
      <c r="E2235" t="s">
        <v>104</v>
      </c>
      <c r="F2235" s="111">
        <f>+VLOOKUP(C2235,'Selectable Table'!O:P,2,0)</f>
        <v>40700</v>
      </c>
      <c r="G2235" s="111" t="str">
        <f>+VLOOKUP(F2235,'Selectable Table'!P:Q,2,0)</f>
        <v>Revenues - Third Parties</v>
      </c>
      <c r="I2235" t="s">
        <v>120</v>
      </c>
      <c r="J2235" s="111">
        <v>2026</v>
      </c>
      <c r="K2235" s="111">
        <v>7</v>
      </c>
      <c r="L2235" s="111" t="s">
        <v>94</v>
      </c>
      <c r="M2235">
        <v>405.6</v>
      </c>
      <c r="N2235">
        <v>1</v>
      </c>
      <c r="O2235">
        <v>405.6</v>
      </c>
      <c r="P2235" t="s">
        <v>2205</v>
      </c>
      <c r="Q2235" s="111">
        <f>+VLOOKUP(I2235,'Selectable Table'!AB:AC,2,0)</f>
        <v>0</v>
      </c>
    </row>
    <row r="2236" spans="1:17" x14ac:dyDescent="0.25">
      <c r="A2236" s="111" t="str">
        <f>+VLOOKUP(C2236,'Selectable Table'!D:EB,2,0)</f>
        <v>MERCK</v>
      </c>
      <c r="B2236" t="s">
        <v>697</v>
      </c>
      <c r="C2236" t="s">
        <v>133</v>
      </c>
      <c r="D2236" t="s">
        <v>2207</v>
      </c>
      <c r="E2236" t="s">
        <v>105</v>
      </c>
      <c r="F2236" s="111">
        <f>+VLOOKUP(C2236,'Selectable Table'!O:P,2,0)</f>
        <v>40700</v>
      </c>
      <c r="G2236" s="111" t="str">
        <f>+VLOOKUP(F2236,'Selectable Table'!P:Q,2,0)</f>
        <v>Revenues - Third Parties</v>
      </c>
      <c r="I2236" t="s">
        <v>111</v>
      </c>
      <c r="J2236" s="111">
        <v>2026</v>
      </c>
      <c r="K2236" s="111">
        <v>7</v>
      </c>
      <c r="L2236" s="111" t="s">
        <v>94</v>
      </c>
      <c r="M2236">
        <v>95.63</v>
      </c>
      <c r="N2236">
        <v>1</v>
      </c>
      <c r="O2236">
        <v>95.63</v>
      </c>
      <c r="P2236" t="s">
        <v>2205</v>
      </c>
      <c r="Q2236" s="111">
        <f>+VLOOKUP(I2236,'Selectable Table'!AB:AC,2,0)</f>
        <v>0</v>
      </c>
    </row>
    <row r="2237" spans="1:17" x14ac:dyDescent="0.25">
      <c r="A2237" s="111" t="str">
        <f>+VLOOKUP(C2237,'Selectable Table'!D:EB,2,0)</f>
        <v>MERCK</v>
      </c>
      <c r="B2237" t="s">
        <v>184</v>
      </c>
      <c r="C2237" t="s">
        <v>133</v>
      </c>
      <c r="D2237" t="s">
        <v>2207</v>
      </c>
      <c r="E2237" t="s">
        <v>104</v>
      </c>
      <c r="F2237" s="111">
        <f>+VLOOKUP(C2237,'Selectable Table'!O:P,2,0)</f>
        <v>40700</v>
      </c>
      <c r="G2237" s="111" t="str">
        <f>+VLOOKUP(F2237,'Selectable Table'!P:Q,2,0)</f>
        <v>Revenues - Third Parties</v>
      </c>
      <c r="I2237" t="s">
        <v>118</v>
      </c>
      <c r="J2237" s="111">
        <v>2026</v>
      </c>
      <c r="K2237" s="111">
        <v>7</v>
      </c>
      <c r="L2237" s="111" t="s">
        <v>94</v>
      </c>
      <c r="M2237">
        <v>108.16</v>
      </c>
      <c r="N2237">
        <v>1</v>
      </c>
      <c r="O2237">
        <v>108.16</v>
      </c>
      <c r="P2237" t="s">
        <v>2205</v>
      </c>
      <c r="Q2237" s="111">
        <f>+VLOOKUP(I2237,'Selectable Table'!AB:AC,2,0)</f>
        <v>0</v>
      </c>
    </row>
    <row r="2238" spans="1:17" x14ac:dyDescent="0.25">
      <c r="A2238" s="111" t="str">
        <f>+VLOOKUP(C2238,'Selectable Table'!D:EB,2,0)</f>
        <v>MERCK</v>
      </c>
      <c r="B2238" t="s">
        <v>184</v>
      </c>
      <c r="C2238" t="s">
        <v>133</v>
      </c>
      <c r="D2238" t="s">
        <v>2207</v>
      </c>
      <c r="E2238" t="s">
        <v>105</v>
      </c>
      <c r="F2238" s="111">
        <f>+VLOOKUP(C2238,'Selectable Table'!O:P,2,0)</f>
        <v>40700</v>
      </c>
      <c r="G2238" s="111" t="str">
        <f>+VLOOKUP(F2238,'Selectable Table'!P:Q,2,0)</f>
        <v>Revenues - Third Parties</v>
      </c>
      <c r="I2238" t="s">
        <v>111</v>
      </c>
      <c r="J2238" s="111">
        <v>2026</v>
      </c>
      <c r="K2238" s="111">
        <v>7</v>
      </c>
      <c r="L2238" s="111" t="s">
        <v>94</v>
      </c>
      <c r="M2238">
        <v>95.63</v>
      </c>
      <c r="N2238">
        <v>1</v>
      </c>
      <c r="O2238">
        <v>95.63</v>
      </c>
      <c r="P2238" t="s">
        <v>2205</v>
      </c>
      <c r="Q2238" s="111">
        <f>+VLOOKUP(I2238,'Selectable Table'!AB:AC,2,0)</f>
        <v>0</v>
      </c>
    </row>
    <row r="2239" spans="1:17" x14ac:dyDescent="0.25">
      <c r="A2239" s="111" t="str">
        <f>+VLOOKUP(C2239,'Selectable Table'!D:EB,2,0)</f>
        <v>MERCK</v>
      </c>
      <c r="B2239" t="s">
        <v>2265</v>
      </c>
      <c r="C2239" t="s">
        <v>133</v>
      </c>
      <c r="D2239" t="s">
        <v>2207</v>
      </c>
      <c r="E2239" t="s">
        <v>102</v>
      </c>
      <c r="F2239" s="111">
        <f>+VLOOKUP(C2239,'Selectable Table'!O:P,2,0)</f>
        <v>40700</v>
      </c>
      <c r="G2239" s="111" t="str">
        <f>+VLOOKUP(F2239,'Selectable Table'!P:Q,2,0)</f>
        <v>Revenues - Third Parties</v>
      </c>
      <c r="I2239" t="s">
        <v>125</v>
      </c>
      <c r="J2239" s="111">
        <v>2026</v>
      </c>
      <c r="K2239" s="111">
        <v>7</v>
      </c>
      <c r="L2239" s="111" t="s">
        <v>94</v>
      </c>
      <c r="M2239">
        <v>72.59</v>
      </c>
      <c r="N2239">
        <v>1</v>
      </c>
      <c r="O2239">
        <v>72.59</v>
      </c>
      <c r="P2239" t="s">
        <v>2205</v>
      </c>
      <c r="Q2239" s="111">
        <f>+VLOOKUP(I2239,'Selectable Table'!AB:AC,2,0)</f>
        <v>1</v>
      </c>
    </row>
    <row r="2240" spans="1:17" x14ac:dyDescent="0.25">
      <c r="A2240" s="111" t="str">
        <f>+VLOOKUP(C2240,'Selectable Table'!D:EB,2,0)</f>
        <v>MERCK</v>
      </c>
      <c r="B2240" t="s">
        <v>2265</v>
      </c>
      <c r="C2240" t="s">
        <v>133</v>
      </c>
      <c r="D2240" t="s">
        <v>2207</v>
      </c>
      <c r="E2240" t="s">
        <v>105</v>
      </c>
      <c r="F2240" s="111">
        <f>+VLOOKUP(C2240,'Selectable Table'!O:P,2,0)</f>
        <v>40700</v>
      </c>
      <c r="G2240" s="111" t="str">
        <f>+VLOOKUP(F2240,'Selectable Table'!P:Q,2,0)</f>
        <v>Revenues - Third Parties</v>
      </c>
      <c r="I2240" t="s">
        <v>111</v>
      </c>
      <c r="J2240" s="111">
        <v>2026</v>
      </c>
      <c r="K2240" s="111">
        <v>7</v>
      </c>
      <c r="L2240" s="111" t="s">
        <v>94</v>
      </c>
      <c r="M2240">
        <v>95.63</v>
      </c>
      <c r="N2240">
        <v>1</v>
      </c>
      <c r="O2240">
        <v>95.63</v>
      </c>
      <c r="P2240" t="s">
        <v>2205</v>
      </c>
      <c r="Q2240" s="111">
        <f>+VLOOKUP(I2240,'Selectable Table'!AB:AC,2,0)</f>
        <v>0</v>
      </c>
    </row>
    <row r="2241" spans="1:17" x14ac:dyDescent="0.25">
      <c r="A2241" s="111" t="str">
        <f>+VLOOKUP(C2241,'Selectable Table'!D:EB,2,0)</f>
        <v>MERCK</v>
      </c>
      <c r="B2241" t="s">
        <v>249</v>
      </c>
      <c r="C2241" t="s">
        <v>133</v>
      </c>
      <c r="D2241" t="s">
        <v>2207</v>
      </c>
      <c r="E2241" t="s">
        <v>105</v>
      </c>
      <c r="F2241" s="111">
        <f>+VLOOKUP(C2241,'Selectable Table'!O:P,2,0)</f>
        <v>40700</v>
      </c>
      <c r="G2241" s="111" t="str">
        <f>+VLOOKUP(F2241,'Selectable Table'!P:Q,2,0)</f>
        <v>Revenues - Third Parties</v>
      </c>
      <c r="I2241" t="s">
        <v>111</v>
      </c>
      <c r="J2241" s="111">
        <v>2026</v>
      </c>
      <c r="K2241" s="111">
        <v>7</v>
      </c>
      <c r="L2241" s="111" t="s">
        <v>94</v>
      </c>
      <c r="M2241">
        <v>95.63</v>
      </c>
      <c r="N2241">
        <v>1</v>
      </c>
      <c r="O2241">
        <v>95.63</v>
      </c>
      <c r="P2241" t="s">
        <v>2205</v>
      </c>
      <c r="Q2241" s="111">
        <f>+VLOOKUP(I2241,'Selectable Table'!AB:AC,2,0)</f>
        <v>0</v>
      </c>
    </row>
    <row r="2242" spans="1:17" x14ac:dyDescent="0.25">
      <c r="A2242" s="111" t="str">
        <f>+VLOOKUP(C2242,'Selectable Table'!D:EB,2,0)</f>
        <v>MERCK</v>
      </c>
      <c r="B2242" t="s">
        <v>185</v>
      </c>
      <c r="C2242" t="s">
        <v>133</v>
      </c>
      <c r="D2242" t="s">
        <v>2207</v>
      </c>
      <c r="E2242" t="s">
        <v>102</v>
      </c>
      <c r="F2242" s="111">
        <f>+VLOOKUP(C2242,'Selectable Table'!O:P,2,0)</f>
        <v>40700</v>
      </c>
      <c r="G2242" s="111" t="str">
        <f>+VLOOKUP(F2242,'Selectable Table'!P:Q,2,0)</f>
        <v>Revenues - Third Parties</v>
      </c>
      <c r="I2242" t="s">
        <v>125</v>
      </c>
      <c r="J2242" s="111">
        <v>2026</v>
      </c>
      <c r="K2242" s="111">
        <v>7</v>
      </c>
      <c r="L2242" s="111" t="s">
        <v>94</v>
      </c>
      <c r="M2242">
        <v>435.54</v>
      </c>
      <c r="N2242">
        <v>1</v>
      </c>
      <c r="O2242">
        <v>435.54</v>
      </c>
      <c r="P2242" t="s">
        <v>2205</v>
      </c>
      <c r="Q2242" s="111">
        <f>+VLOOKUP(I2242,'Selectable Table'!AB:AC,2,0)</f>
        <v>1</v>
      </c>
    </row>
    <row r="2243" spans="1:17" x14ac:dyDescent="0.25">
      <c r="A2243" s="111" t="str">
        <f>+VLOOKUP(C2243,'Selectable Table'!D:EB,2,0)</f>
        <v>MERCK</v>
      </c>
      <c r="B2243" t="s">
        <v>185</v>
      </c>
      <c r="C2243" t="s">
        <v>133</v>
      </c>
      <c r="D2243" t="s">
        <v>2207</v>
      </c>
      <c r="E2243" t="s">
        <v>104</v>
      </c>
      <c r="F2243" s="111">
        <f>+VLOOKUP(C2243,'Selectable Table'!O:P,2,0)</f>
        <v>40700</v>
      </c>
      <c r="G2243" s="111" t="str">
        <f>+VLOOKUP(F2243,'Selectable Table'!P:Q,2,0)</f>
        <v>Revenues - Third Parties</v>
      </c>
      <c r="I2243" t="s">
        <v>118</v>
      </c>
      <c r="J2243" s="111">
        <v>2026</v>
      </c>
      <c r="K2243" s="111">
        <v>7</v>
      </c>
      <c r="L2243" s="111" t="s">
        <v>94</v>
      </c>
      <c r="M2243">
        <v>270.39999999999998</v>
      </c>
      <c r="N2243">
        <v>1</v>
      </c>
      <c r="O2243">
        <v>270.39999999999998</v>
      </c>
      <c r="P2243" t="s">
        <v>2205</v>
      </c>
      <c r="Q2243" s="111">
        <f>+VLOOKUP(I2243,'Selectable Table'!AB:AC,2,0)</f>
        <v>0</v>
      </c>
    </row>
    <row r="2244" spans="1:17" x14ac:dyDescent="0.25">
      <c r="A2244" s="111" t="str">
        <f>+VLOOKUP(C2244,'Selectable Table'!D:EB,2,0)</f>
        <v>MERCK</v>
      </c>
      <c r="B2244" t="s">
        <v>185</v>
      </c>
      <c r="C2244" t="s">
        <v>133</v>
      </c>
      <c r="D2244" t="s">
        <v>2207</v>
      </c>
      <c r="E2244" t="s">
        <v>104</v>
      </c>
      <c r="F2244" s="111">
        <f>+VLOOKUP(C2244,'Selectable Table'!O:P,2,0)</f>
        <v>40700</v>
      </c>
      <c r="G2244" s="111" t="str">
        <f>+VLOOKUP(F2244,'Selectable Table'!P:Q,2,0)</f>
        <v>Revenues - Third Parties</v>
      </c>
      <c r="I2244" t="s">
        <v>120</v>
      </c>
      <c r="J2244" s="111">
        <v>2026</v>
      </c>
      <c r="K2244" s="111">
        <v>7</v>
      </c>
      <c r="L2244" s="111" t="s">
        <v>94</v>
      </c>
      <c r="M2244">
        <v>405.6</v>
      </c>
      <c r="N2244">
        <v>1</v>
      </c>
      <c r="O2244">
        <v>405.6</v>
      </c>
      <c r="P2244" t="s">
        <v>2205</v>
      </c>
      <c r="Q2244" s="111">
        <f>+VLOOKUP(I2244,'Selectable Table'!AB:AC,2,0)</f>
        <v>0</v>
      </c>
    </row>
    <row r="2245" spans="1:17" x14ac:dyDescent="0.25">
      <c r="A2245" s="111" t="str">
        <f>+VLOOKUP(C2245,'Selectable Table'!D:EB,2,0)</f>
        <v>MERCK</v>
      </c>
      <c r="B2245" t="s">
        <v>185</v>
      </c>
      <c r="C2245" t="s">
        <v>133</v>
      </c>
      <c r="D2245" t="s">
        <v>2207</v>
      </c>
      <c r="E2245" t="s">
        <v>105</v>
      </c>
      <c r="F2245" s="111">
        <f>+VLOOKUP(C2245,'Selectable Table'!O:P,2,0)</f>
        <v>40700</v>
      </c>
      <c r="G2245" s="111" t="str">
        <f>+VLOOKUP(F2245,'Selectable Table'!P:Q,2,0)</f>
        <v>Revenues - Third Parties</v>
      </c>
      <c r="I2245" t="s">
        <v>111</v>
      </c>
      <c r="J2245" s="111">
        <v>2026</v>
      </c>
      <c r="K2245" s="111">
        <v>7</v>
      </c>
      <c r="L2245" s="111" t="s">
        <v>94</v>
      </c>
      <c r="M2245">
        <v>95.63</v>
      </c>
      <c r="N2245">
        <v>1</v>
      </c>
      <c r="O2245">
        <v>95.63</v>
      </c>
      <c r="P2245" t="s">
        <v>2205</v>
      </c>
      <c r="Q2245" s="111">
        <f>+VLOOKUP(I2245,'Selectable Table'!AB:AC,2,0)</f>
        <v>0</v>
      </c>
    </row>
    <row r="2246" spans="1:17" x14ac:dyDescent="0.25">
      <c r="A2246" s="111" t="str">
        <f>+VLOOKUP(C2246,'Selectable Table'!D:EB,2,0)</f>
        <v>MERCK</v>
      </c>
      <c r="B2246" t="s">
        <v>187</v>
      </c>
      <c r="C2246" t="s">
        <v>133</v>
      </c>
      <c r="D2246" t="s">
        <v>2207</v>
      </c>
      <c r="E2246" t="s">
        <v>105</v>
      </c>
      <c r="F2246" s="111">
        <f>+VLOOKUP(C2246,'Selectable Table'!O:P,2,0)</f>
        <v>40700</v>
      </c>
      <c r="G2246" s="111" t="str">
        <f>+VLOOKUP(F2246,'Selectable Table'!P:Q,2,0)</f>
        <v>Revenues - Third Parties</v>
      </c>
      <c r="I2246" t="s">
        <v>111</v>
      </c>
      <c r="J2246" s="111">
        <v>2026</v>
      </c>
      <c r="K2246" s="111">
        <v>7</v>
      </c>
      <c r="L2246" s="111" t="s">
        <v>94</v>
      </c>
      <c r="M2246">
        <v>95.63</v>
      </c>
      <c r="N2246">
        <v>1</v>
      </c>
      <c r="O2246">
        <v>95.63</v>
      </c>
      <c r="P2246" t="s">
        <v>2205</v>
      </c>
      <c r="Q2246" s="111">
        <f>+VLOOKUP(I2246,'Selectable Table'!AB:AC,2,0)</f>
        <v>0</v>
      </c>
    </row>
    <row r="2247" spans="1:17" x14ac:dyDescent="0.25">
      <c r="A2247" s="111" t="str">
        <f>+VLOOKUP(C2247,'Selectable Table'!D:EB,2,0)</f>
        <v>MERCK</v>
      </c>
      <c r="B2247" t="s">
        <v>188</v>
      </c>
      <c r="C2247" t="s">
        <v>133</v>
      </c>
      <c r="D2247" t="s">
        <v>2207</v>
      </c>
      <c r="E2247" t="s">
        <v>102</v>
      </c>
      <c r="F2247" s="111">
        <f>+VLOOKUP(C2247,'Selectable Table'!O:P,2,0)</f>
        <v>40700</v>
      </c>
      <c r="G2247" s="111" t="str">
        <f>+VLOOKUP(F2247,'Selectable Table'!P:Q,2,0)</f>
        <v>Revenues - Third Parties</v>
      </c>
      <c r="I2247" t="s">
        <v>125</v>
      </c>
      <c r="J2247" s="111">
        <v>2026</v>
      </c>
      <c r="K2247" s="111">
        <v>7</v>
      </c>
      <c r="L2247" s="111" t="s">
        <v>94</v>
      </c>
      <c r="M2247">
        <v>72.59</v>
      </c>
      <c r="N2247">
        <v>1</v>
      </c>
      <c r="O2247">
        <v>72.59</v>
      </c>
      <c r="P2247" t="s">
        <v>2205</v>
      </c>
      <c r="Q2247" s="111">
        <f>+VLOOKUP(I2247,'Selectable Table'!AB:AC,2,0)</f>
        <v>1</v>
      </c>
    </row>
    <row r="2248" spans="1:17" x14ac:dyDescent="0.25">
      <c r="A2248" s="111" t="str">
        <f>+VLOOKUP(C2248,'Selectable Table'!D:EB,2,0)</f>
        <v>MERCK</v>
      </c>
      <c r="B2248" t="s">
        <v>188</v>
      </c>
      <c r="C2248" t="s">
        <v>133</v>
      </c>
      <c r="D2248" t="s">
        <v>2207</v>
      </c>
      <c r="E2248" t="s">
        <v>104</v>
      </c>
      <c r="F2248" s="111">
        <f>+VLOOKUP(C2248,'Selectable Table'!O:P,2,0)</f>
        <v>40700</v>
      </c>
      <c r="G2248" s="111" t="str">
        <f>+VLOOKUP(F2248,'Selectable Table'!P:Q,2,0)</f>
        <v>Revenues - Third Parties</v>
      </c>
      <c r="I2248" t="s">
        <v>118</v>
      </c>
      <c r="J2248" s="111">
        <v>2026</v>
      </c>
      <c r="K2248" s="111">
        <v>7</v>
      </c>
      <c r="L2248" s="111" t="s">
        <v>94</v>
      </c>
      <c r="M2248">
        <v>216.32</v>
      </c>
      <c r="N2248">
        <v>1</v>
      </c>
      <c r="O2248">
        <v>216.32</v>
      </c>
      <c r="P2248" t="s">
        <v>2205</v>
      </c>
      <c r="Q2248" s="111">
        <f>+VLOOKUP(I2248,'Selectable Table'!AB:AC,2,0)</f>
        <v>0</v>
      </c>
    </row>
    <row r="2249" spans="1:17" x14ac:dyDescent="0.25">
      <c r="A2249" s="111" t="str">
        <f>+VLOOKUP(C2249,'Selectable Table'!D:EB,2,0)</f>
        <v>MERCK</v>
      </c>
      <c r="B2249" t="s">
        <v>188</v>
      </c>
      <c r="C2249" t="s">
        <v>133</v>
      </c>
      <c r="D2249" t="s">
        <v>2207</v>
      </c>
      <c r="E2249" t="s">
        <v>105</v>
      </c>
      <c r="F2249" s="111">
        <f>+VLOOKUP(C2249,'Selectable Table'!O:P,2,0)</f>
        <v>40700</v>
      </c>
      <c r="G2249" s="111" t="str">
        <f>+VLOOKUP(F2249,'Selectable Table'!P:Q,2,0)</f>
        <v>Revenues - Third Parties</v>
      </c>
      <c r="I2249" t="s">
        <v>111</v>
      </c>
      <c r="J2249" s="111">
        <v>2026</v>
      </c>
      <c r="K2249" s="111">
        <v>7</v>
      </c>
      <c r="L2249" s="111" t="s">
        <v>94</v>
      </c>
      <c r="M2249">
        <v>95.63</v>
      </c>
      <c r="N2249">
        <v>1</v>
      </c>
      <c r="O2249">
        <v>95.63</v>
      </c>
      <c r="P2249" t="s">
        <v>2205</v>
      </c>
      <c r="Q2249" s="111">
        <f>+VLOOKUP(I2249,'Selectable Table'!AB:AC,2,0)</f>
        <v>0</v>
      </c>
    </row>
    <row r="2250" spans="1:17" x14ac:dyDescent="0.25">
      <c r="A2250" s="111" t="str">
        <f>+VLOOKUP(C2250,'Selectable Table'!D:EB,2,0)</f>
        <v>MERCK</v>
      </c>
      <c r="B2250" t="s">
        <v>189</v>
      </c>
      <c r="C2250" t="s">
        <v>133</v>
      </c>
      <c r="D2250" t="s">
        <v>2207</v>
      </c>
      <c r="E2250" t="s">
        <v>104</v>
      </c>
      <c r="F2250" s="111">
        <f>+VLOOKUP(C2250,'Selectable Table'!O:P,2,0)</f>
        <v>40700</v>
      </c>
      <c r="G2250" s="111" t="str">
        <f>+VLOOKUP(F2250,'Selectable Table'!P:Q,2,0)</f>
        <v>Revenues - Third Parties</v>
      </c>
      <c r="I2250" t="s">
        <v>118</v>
      </c>
      <c r="J2250" s="111">
        <v>2026</v>
      </c>
      <c r="K2250" s="111">
        <v>7</v>
      </c>
      <c r="L2250" s="111" t="s">
        <v>94</v>
      </c>
      <c r="M2250">
        <v>54.08</v>
      </c>
      <c r="N2250">
        <v>1</v>
      </c>
      <c r="O2250">
        <v>54.08</v>
      </c>
      <c r="P2250" t="s">
        <v>2205</v>
      </c>
      <c r="Q2250" s="111">
        <f>+VLOOKUP(I2250,'Selectable Table'!AB:AC,2,0)</f>
        <v>0</v>
      </c>
    </row>
    <row r="2251" spans="1:17" x14ac:dyDescent="0.25">
      <c r="A2251" s="111" t="str">
        <f>+VLOOKUP(C2251,'Selectable Table'!D:EB,2,0)</f>
        <v>MERCK</v>
      </c>
      <c r="B2251" t="s">
        <v>189</v>
      </c>
      <c r="C2251" t="s">
        <v>133</v>
      </c>
      <c r="D2251" t="s">
        <v>2207</v>
      </c>
      <c r="E2251" t="s">
        <v>104</v>
      </c>
      <c r="F2251" s="111">
        <f>+VLOOKUP(C2251,'Selectable Table'!O:P,2,0)</f>
        <v>40700</v>
      </c>
      <c r="G2251" s="111" t="str">
        <f>+VLOOKUP(F2251,'Selectable Table'!P:Q,2,0)</f>
        <v>Revenues - Third Parties</v>
      </c>
      <c r="I2251" t="s">
        <v>120</v>
      </c>
      <c r="J2251" s="111">
        <v>2026</v>
      </c>
      <c r="K2251" s="111">
        <v>7</v>
      </c>
      <c r="L2251" s="111" t="s">
        <v>94</v>
      </c>
      <c r="M2251">
        <v>135.19999999999999</v>
      </c>
      <c r="N2251">
        <v>1</v>
      </c>
      <c r="O2251">
        <v>135.19999999999999</v>
      </c>
      <c r="P2251" t="s">
        <v>2205</v>
      </c>
      <c r="Q2251" s="111">
        <f>+VLOOKUP(I2251,'Selectable Table'!AB:AC,2,0)</f>
        <v>0</v>
      </c>
    </row>
    <row r="2252" spans="1:17" x14ac:dyDescent="0.25">
      <c r="A2252" s="111" t="str">
        <f>+VLOOKUP(C2252,'Selectable Table'!D:EB,2,0)</f>
        <v>MERCK</v>
      </c>
      <c r="B2252" t="s">
        <v>189</v>
      </c>
      <c r="C2252" t="s">
        <v>133</v>
      </c>
      <c r="D2252" t="s">
        <v>2207</v>
      </c>
      <c r="E2252" t="s">
        <v>105</v>
      </c>
      <c r="F2252" s="111">
        <f>+VLOOKUP(C2252,'Selectable Table'!O:P,2,0)</f>
        <v>40700</v>
      </c>
      <c r="G2252" s="111" t="str">
        <f>+VLOOKUP(F2252,'Selectable Table'!P:Q,2,0)</f>
        <v>Revenues - Third Parties</v>
      </c>
      <c r="I2252" t="s">
        <v>111</v>
      </c>
      <c r="J2252" s="111">
        <v>2026</v>
      </c>
      <c r="K2252" s="111">
        <v>7</v>
      </c>
      <c r="L2252" s="111" t="s">
        <v>94</v>
      </c>
      <c r="M2252">
        <v>95.63</v>
      </c>
      <c r="N2252">
        <v>1</v>
      </c>
      <c r="O2252">
        <v>95.63</v>
      </c>
      <c r="P2252" t="s">
        <v>2205</v>
      </c>
      <c r="Q2252" s="111">
        <f>+VLOOKUP(I2252,'Selectable Table'!AB:AC,2,0)</f>
        <v>0</v>
      </c>
    </row>
    <row r="2253" spans="1:17" x14ac:dyDescent="0.25">
      <c r="A2253" s="111" t="str">
        <f>+VLOOKUP(C2253,'Selectable Table'!D:EB,2,0)</f>
        <v>MERCK</v>
      </c>
      <c r="B2253" t="s">
        <v>700</v>
      </c>
      <c r="C2253" t="s">
        <v>133</v>
      </c>
      <c r="D2253" t="s">
        <v>2207</v>
      </c>
      <c r="E2253" t="s">
        <v>102</v>
      </c>
      <c r="F2253" s="111">
        <f>+VLOOKUP(C2253,'Selectable Table'!O:P,2,0)</f>
        <v>40700</v>
      </c>
      <c r="G2253" s="111" t="str">
        <f>+VLOOKUP(F2253,'Selectable Table'!P:Q,2,0)</f>
        <v>Revenues - Third Parties</v>
      </c>
      <c r="I2253" t="s">
        <v>125</v>
      </c>
      <c r="J2253" s="111">
        <v>2026</v>
      </c>
      <c r="K2253" s="111">
        <v>7</v>
      </c>
      <c r="L2253" s="111" t="s">
        <v>94</v>
      </c>
      <c r="M2253">
        <v>278.36</v>
      </c>
      <c r="N2253">
        <v>1</v>
      </c>
      <c r="O2253">
        <v>278.36</v>
      </c>
      <c r="P2253" t="s">
        <v>2205</v>
      </c>
      <c r="Q2253" s="111">
        <f>+VLOOKUP(I2253,'Selectable Table'!AB:AC,2,0)</f>
        <v>1</v>
      </c>
    </row>
    <row r="2254" spans="1:17" x14ac:dyDescent="0.25">
      <c r="A2254" s="111" t="str">
        <f>+VLOOKUP(C2254,'Selectable Table'!D:EB,2,0)</f>
        <v>MERCK</v>
      </c>
      <c r="B2254" t="s">
        <v>700</v>
      </c>
      <c r="C2254" t="s">
        <v>133</v>
      </c>
      <c r="D2254" t="s">
        <v>2207</v>
      </c>
      <c r="E2254" t="s">
        <v>104</v>
      </c>
      <c r="F2254" s="111">
        <f>+VLOOKUP(C2254,'Selectable Table'!O:P,2,0)</f>
        <v>40700</v>
      </c>
      <c r="G2254" s="111" t="str">
        <f>+VLOOKUP(F2254,'Selectable Table'!P:Q,2,0)</f>
        <v>Revenues - Third Parties</v>
      </c>
      <c r="I2254" t="s">
        <v>118</v>
      </c>
      <c r="J2254" s="111">
        <v>2026</v>
      </c>
      <c r="K2254" s="111">
        <v>7</v>
      </c>
      <c r="L2254" s="111" t="s">
        <v>94</v>
      </c>
      <c r="M2254">
        <v>324.48</v>
      </c>
      <c r="N2254">
        <v>1</v>
      </c>
      <c r="O2254">
        <v>324.48</v>
      </c>
      <c r="P2254" t="s">
        <v>2205</v>
      </c>
      <c r="Q2254" s="111">
        <f>+VLOOKUP(I2254,'Selectable Table'!AB:AC,2,0)</f>
        <v>0</v>
      </c>
    </row>
    <row r="2255" spans="1:17" x14ac:dyDescent="0.25">
      <c r="A2255" s="111" t="str">
        <f>+VLOOKUP(C2255,'Selectable Table'!D:EB,2,0)</f>
        <v>MERCK</v>
      </c>
      <c r="B2255" t="s">
        <v>700</v>
      </c>
      <c r="C2255" t="s">
        <v>133</v>
      </c>
      <c r="D2255" t="s">
        <v>2207</v>
      </c>
      <c r="E2255" t="s">
        <v>104</v>
      </c>
      <c r="F2255" s="111">
        <f>+VLOOKUP(C2255,'Selectable Table'!O:P,2,0)</f>
        <v>40700</v>
      </c>
      <c r="G2255" s="111" t="str">
        <f>+VLOOKUP(F2255,'Selectable Table'!P:Q,2,0)</f>
        <v>Revenues - Third Parties</v>
      </c>
      <c r="I2255" t="s">
        <v>120</v>
      </c>
      <c r="J2255" s="111">
        <v>2026</v>
      </c>
      <c r="K2255" s="111">
        <v>7</v>
      </c>
      <c r="L2255" s="111" t="s">
        <v>94</v>
      </c>
      <c r="M2255">
        <v>270.39999999999998</v>
      </c>
      <c r="N2255">
        <v>1</v>
      </c>
      <c r="O2255">
        <v>270.39999999999998</v>
      </c>
      <c r="P2255" t="s">
        <v>2205</v>
      </c>
      <c r="Q2255" s="111">
        <f>+VLOOKUP(I2255,'Selectable Table'!AB:AC,2,0)</f>
        <v>0</v>
      </c>
    </row>
    <row r="2256" spans="1:17" x14ac:dyDescent="0.25">
      <c r="A2256" s="111" t="str">
        <f>+VLOOKUP(C2256,'Selectable Table'!D:EB,2,0)</f>
        <v>MERCK</v>
      </c>
      <c r="B2256" t="s">
        <v>700</v>
      </c>
      <c r="C2256" t="s">
        <v>133</v>
      </c>
      <c r="D2256" t="s">
        <v>2207</v>
      </c>
      <c r="E2256" t="s">
        <v>105</v>
      </c>
      <c r="F2256" s="111">
        <f>+VLOOKUP(C2256,'Selectable Table'!O:P,2,0)</f>
        <v>40700</v>
      </c>
      <c r="G2256" s="111" t="str">
        <f>+VLOOKUP(F2256,'Selectable Table'!P:Q,2,0)</f>
        <v>Revenues - Third Parties</v>
      </c>
      <c r="I2256" t="s">
        <v>111</v>
      </c>
      <c r="J2256" s="111">
        <v>2026</v>
      </c>
      <c r="K2256" s="111">
        <v>7</v>
      </c>
      <c r="L2256" s="111" t="s">
        <v>94</v>
      </c>
      <c r="M2256">
        <v>95.63</v>
      </c>
      <c r="N2256">
        <v>1</v>
      </c>
      <c r="O2256">
        <v>95.63</v>
      </c>
      <c r="P2256" t="s">
        <v>2205</v>
      </c>
      <c r="Q2256" s="111">
        <f>+VLOOKUP(I2256,'Selectable Table'!AB:AC,2,0)</f>
        <v>0</v>
      </c>
    </row>
    <row r="2257" spans="1:17" x14ac:dyDescent="0.25">
      <c r="A2257" s="111" t="str">
        <f>+VLOOKUP(C2257,'Selectable Table'!D:EB,2,0)</f>
        <v>MERCK</v>
      </c>
      <c r="B2257" t="s">
        <v>190</v>
      </c>
      <c r="C2257" t="s">
        <v>133</v>
      </c>
      <c r="D2257" t="s">
        <v>2207</v>
      </c>
      <c r="E2257" t="s">
        <v>102</v>
      </c>
      <c r="F2257" s="111">
        <f>+VLOOKUP(C2257,'Selectable Table'!O:P,2,0)</f>
        <v>40700</v>
      </c>
      <c r="G2257" s="111" t="str">
        <f>+VLOOKUP(F2257,'Selectable Table'!P:Q,2,0)</f>
        <v>Revenues - Third Parties</v>
      </c>
      <c r="I2257" t="s">
        <v>125</v>
      </c>
      <c r="J2257" s="111">
        <v>2026</v>
      </c>
      <c r="K2257" s="111">
        <v>7</v>
      </c>
      <c r="L2257" s="111" t="s">
        <v>94</v>
      </c>
      <c r="M2257">
        <v>222.44</v>
      </c>
      <c r="N2257">
        <v>1</v>
      </c>
      <c r="O2257">
        <v>222.44</v>
      </c>
      <c r="P2257" t="s">
        <v>2205</v>
      </c>
      <c r="Q2257" s="111">
        <f>+VLOOKUP(I2257,'Selectable Table'!AB:AC,2,0)</f>
        <v>1</v>
      </c>
    </row>
    <row r="2258" spans="1:17" x14ac:dyDescent="0.25">
      <c r="A2258" s="111" t="str">
        <f>+VLOOKUP(C2258,'Selectable Table'!D:EB,2,0)</f>
        <v>MERCK</v>
      </c>
      <c r="B2258" t="s">
        <v>190</v>
      </c>
      <c r="C2258" t="s">
        <v>133</v>
      </c>
      <c r="D2258" t="s">
        <v>2207</v>
      </c>
      <c r="E2258" t="s">
        <v>104</v>
      </c>
      <c r="F2258" s="111">
        <f>+VLOOKUP(C2258,'Selectable Table'!O:P,2,0)</f>
        <v>40700</v>
      </c>
      <c r="G2258" s="111" t="str">
        <f>+VLOOKUP(F2258,'Selectable Table'!P:Q,2,0)</f>
        <v>Revenues - Third Parties</v>
      </c>
      <c r="I2258" t="s">
        <v>118</v>
      </c>
      <c r="J2258" s="111">
        <v>2026</v>
      </c>
      <c r="K2258" s="111">
        <v>7</v>
      </c>
      <c r="L2258" s="111" t="s">
        <v>94</v>
      </c>
      <c r="M2258">
        <v>216.32</v>
      </c>
      <c r="N2258">
        <v>1</v>
      </c>
      <c r="O2258">
        <v>216.32</v>
      </c>
      <c r="P2258" t="s">
        <v>2205</v>
      </c>
      <c r="Q2258" s="111">
        <f>+VLOOKUP(I2258,'Selectable Table'!AB:AC,2,0)</f>
        <v>0</v>
      </c>
    </row>
    <row r="2259" spans="1:17" x14ac:dyDescent="0.25">
      <c r="A2259" s="111" t="str">
        <f>+VLOOKUP(C2259,'Selectable Table'!D:EB,2,0)</f>
        <v>MERCK</v>
      </c>
      <c r="B2259" t="s">
        <v>190</v>
      </c>
      <c r="C2259" t="s">
        <v>133</v>
      </c>
      <c r="D2259" t="s">
        <v>2207</v>
      </c>
      <c r="E2259" t="s">
        <v>104</v>
      </c>
      <c r="F2259" s="111">
        <f>+VLOOKUP(C2259,'Selectable Table'!O:P,2,0)</f>
        <v>40700</v>
      </c>
      <c r="G2259" s="111" t="str">
        <f>+VLOOKUP(F2259,'Selectable Table'!P:Q,2,0)</f>
        <v>Revenues - Third Parties</v>
      </c>
      <c r="I2259" t="s">
        <v>120</v>
      </c>
      <c r="J2259" s="111">
        <v>2026</v>
      </c>
      <c r="K2259" s="111">
        <v>7</v>
      </c>
      <c r="L2259" s="111" t="s">
        <v>94</v>
      </c>
      <c r="M2259">
        <v>270.39999999999998</v>
      </c>
      <c r="N2259">
        <v>1</v>
      </c>
      <c r="O2259">
        <v>270.39999999999998</v>
      </c>
      <c r="P2259" t="s">
        <v>2205</v>
      </c>
      <c r="Q2259" s="111">
        <f>+VLOOKUP(I2259,'Selectable Table'!AB:AC,2,0)</f>
        <v>0</v>
      </c>
    </row>
    <row r="2260" spans="1:17" x14ac:dyDescent="0.25">
      <c r="A2260" s="111" t="str">
        <f>+VLOOKUP(C2260,'Selectable Table'!D:EB,2,0)</f>
        <v>MERCK</v>
      </c>
      <c r="B2260" t="s">
        <v>190</v>
      </c>
      <c r="C2260" t="s">
        <v>133</v>
      </c>
      <c r="D2260" t="s">
        <v>2207</v>
      </c>
      <c r="E2260" t="s">
        <v>105</v>
      </c>
      <c r="F2260" s="111">
        <f>+VLOOKUP(C2260,'Selectable Table'!O:P,2,0)</f>
        <v>40700</v>
      </c>
      <c r="G2260" s="111" t="str">
        <f>+VLOOKUP(F2260,'Selectable Table'!P:Q,2,0)</f>
        <v>Revenues - Third Parties</v>
      </c>
      <c r="I2260" t="s">
        <v>111</v>
      </c>
      <c r="J2260" s="111">
        <v>2026</v>
      </c>
      <c r="K2260" s="111">
        <v>7</v>
      </c>
      <c r="L2260" s="111" t="s">
        <v>94</v>
      </c>
      <c r="M2260">
        <v>95.63</v>
      </c>
      <c r="N2260">
        <v>1</v>
      </c>
      <c r="O2260">
        <v>95.63</v>
      </c>
      <c r="P2260" t="s">
        <v>2205</v>
      </c>
      <c r="Q2260" s="111">
        <f>+VLOOKUP(I2260,'Selectable Table'!AB:AC,2,0)</f>
        <v>0</v>
      </c>
    </row>
    <row r="2261" spans="1:17" x14ac:dyDescent="0.25">
      <c r="A2261" s="111" t="str">
        <f>+VLOOKUP(C2261,'Selectable Table'!D:EB,2,0)</f>
        <v>MERCK</v>
      </c>
      <c r="B2261" t="s">
        <v>195</v>
      </c>
      <c r="C2261" t="s">
        <v>133</v>
      </c>
      <c r="D2261" t="s">
        <v>2207</v>
      </c>
      <c r="E2261" t="s">
        <v>104</v>
      </c>
      <c r="F2261" s="111">
        <f>+VLOOKUP(C2261,'Selectable Table'!O:P,2,0)</f>
        <v>40700</v>
      </c>
      <c r="G2261" s="111" t="str">
        <f>+VLOOKUP(F2261,'Selectable Table'!P:Q,2,0)</f>
        <v>Revenues - Third Parties</v>
      </c>
      <c r="I2261" t="s">
        <v>118</v>
      </c>
      <c r="J2261" s="111">
        <v>2026</v>
      </c>
      <c r="K2261" s="111">
        <v>7</v>
      </c>
      <c r="L2261" s="111" t="s">
        <v>94</v>
      </c>
      <c r="M2261">
        <v>162.24</v>
      </c>
      <c r="N2261">
        <v>1</v>
      </c>
      <c r="O2261">
        <v>162.24</v>
      </c>
      <c r="P2261" t="s">
        <v>2205</v>
      </c>
      <c r="Q2261" s="111">
        <f>+VLOOKUP(I2261,'Selectable Table'!AB:AC,2,0)</f>
        <v>0</v>
      </c>
    </row>
    <row r="2262" spans="1:17" x14ac:dyDescent="0.25">
      <c r="A2262" s="111" t="str">
        <f>+VLOOKUP(C2262,'Selectable Table'!D:EB,2,0)</f>
        <v>MERCK</v>
      </c>
      <c r="B2262" t="s">
        <v>195</v>
      </c>
      <c r="C2262" t="s">
        <v>133</v>
      </c>
      <c r="D2262" t="s">
        <v>2207</v>
      </c>
      <c r="E2262" t="s">
        <v>104</v>
      </c>
      <c r="F2262" s="111">
        <f>+VLOOKUP(C2262,'Selectable Table'!O:P,2,0)</f>
        <v>40700</v>
      </c>
      <c r="G2262" s="111" t="str">
        <f>+VLOOKUP(F2262,'Selectable Table'!P:Q,2,0)</f>
        <v>Revenues - Third Parties</v>
      </c>
      <c r="I2262" t="s">
        <v>120</v>
      </c>
      <c r="J2262" s="111">
        <v>2026</v>
      </c>
      <c r="K2262" s="111">
        <v>7</v>
      </c>
      <c r="L2262" s="111" t="s">
        <v>94</v>
      </c>
      <c r="M2262">
        <v>405.6</v>
      </c>
      <c r="N2262">
        <v>1</v>
      </c>
      <c r="O2262">
        <v>405.6</v>
      </c>
      <c r="P2262" t="s">
        <v>2205</v>
      </c>
      <c r="Q2262" s="111">
        <f>+VLOOKUP(I2262,'Selectable Table'!AB:AC,2,0)</f>
        <v>0</v>
      </c>
    </row>
    <row r="2263" spans="1:17" x14ac:dyDescent="0.25">
      <c r="A2263" s="111" t="str">
        <f>+VLOOKUP(C2263,'Selectable Table'!D:EB,2,0)</f>
        <v>MERCK</v>
      </c>
      <c r="B2263" t="s">
        <v>195</v>
      </c>
      <c r="C2263" t="s">
        <v>133</v>
      </c>
      <c r="D2263" t="s">
        <v>2207</v>
      </c>
      <c r="E2263" t="s">
        <v>105</v>
      </c>
      <c r="F2263" s="111">
        <f>+VLOOKUP(C2263,'Selectable Table'!O:P,2,0)</f>
        <v>40700</v>
      </c>
      <c r="G2263" s="111" t="str">
        <f>+VLOOKUP(F2263,'Selectable Table'!P:Q,2,0)</f>
        <v>Revenues - Third Parties</v>
      </c>
      <c r="I2263" t="s">
        <v>111</v>
      </c>
      <c r="J2263" s="111">
        <v>2026</v>
      </c>
      <c r="K2263" s="111">
        <v>7</v>
      </c>
      <c r="L2263" s="111" t="s">
        <v>94</v>
      </c>
      <c r="M2263">
        <v>95.63</v>
      </c>
      <c r="N2263">
        <v>1</v>
      </c>
      <c r="O2263">
        <v>95.63</v>
      </c>
      <c r="P2263" t="s">
        <v>2205</v>
      </c>
      <c r="Q2263" s="111">
        <f>+VLOOKUP(I2263,'Selectable Table'!AB:AC,2,0)</f>
        <v>0</v>
      </c>
    </row>
    <row r="2264" spans="1:17" x14ac:dyDescent="0.25">
      <c r="A2264" s="111" t="str">
        <f>+VLOOKUP(C2264,'Selectable Table'!D:EB,2,0)</f>
        <v>MERCK</v>
      </c>
      <c r="B2264" t="s">
        <v>196</v>
      </c>
      <c r="C2264" t="s">
        <v>133</v>
      </c>
      <c r="D2264" t="s">
        <v>2207</v>
      </c>
      <c r="E2264" t="s">
        <v>102</v>
      </c>
      <c r="F2264" s="111">
        <f>+VLOOKUP(C2264,'Selectable Table'!O:P,2,0)</f>
        <v>40700</v>
      </c>
      <c r="G2264" s="111" t="str">
        <f>+VLOOKUP(F2264,'Selectable Table'!P:Q,2,0)</f>
        <v>Revenues - Third Parties</v>
      </c>
      <c r="I2264" t="s">
        <v>125</v>
      </c>
      <c r="J2264" s="111">
        <v>2026</v>
      </c>
      <c r="K2264" s="111">
        <v>7</v>
      </c>
      <c r="L2264" s="111" t="s">
        <v>94</v>
      </c>
      <c r="M2264">
        <v>145.18</v>
      </c>
      <c r="N2264">
        <v>1</v>
      </c>
      <c r="O2264">
        <v>145.18</v>
      </c>
      <c r="P2264" t="s">
        <v>2205</v>
      </c>
      <c r="Q2264" s="111">
        <f>+VLOOKUP(I2264,'Selectable Table'!AB:AC,2,0)</f>
        <v>1</v>
      </c>
    </row>
    <row r="2265" spans="1:17" x14ac:dyDescent="0.25">
      <c r="A2265" s="111" t="str">
        <f>+VLOOKUP(C2265,'Selectable Table'!D:EB,2,0)</f>
        <v>MERCK</v>
      </c>
      <c r="B2265" t="s">
        <v>196</v>
      </c>
      <c r="C2265" t="s">
        <v>133</v>
      </c>
      <c r="D2265" t="s">
        <v>2207</v>
      </c>
      <c r="E2265" t="s">
        <v>104</v>
      </c>
      <c r="F2265" s="111">
        <f>+VLOOKUP(C2265,'Selectable Table'!O:P,2,0)</f>
        <v>40700</v>
      </c>
      <c r="G2265" s="111" t="str">
        <f>+VLOOKUP(F2265,'Selectable Table'!P:Q,2,0)</f>
        <v>Revenues - Third Parties</v>
      </c>
      <c r="I2265" t="s">
        <v>118</v>
      </c>
      <c r="J2265" s="111">
        <v>2026</v>
      </c>
      <c r="K2265" s="111">
        <v>7</v>
      </c>
      <c r="L2265" s="111" t="s">
        <v>94</v>
      </c>
      <c r="M2265">
        <v>162.24</v>
      </c>
      <c r="N2265">
        <v>1</v>
      </c>
      <c r="O2265">
        <v>162.24</v>
      </c>
      <c r="P2265" t="s">
        <v>2205</v>
      </c>
      <c r="Q2265" s="111">
        <f>+VLOOKUP(I2265,'Selectable Table'!AB:AC,2,0)</f>
        <v>0</v>
      </c>
    </row>
    <row r="2266" spans="1:17" x14ac:dyDescent="0.25">
      <c r="A2266" s="111" t="str">
        <f>+VLOOKUP(C2266,'Selectable Table'!D:EB,2,0)</f>
        <v>MERCK</v>
      </c>
      <c r="B2266" t="s">
        <v>196</v>
      </c>
      <c r="C2266" t="s">
        <v>133</v>
      </c>
      <c r="D2266" t="s">
        <v>2207</v>
      </c>
      <c r="E2266" t="s">
        <v>104</v>
      </c>
      <c r="F2266" s="111">
        <f>+VLOOKUP(C2266,'Selectable Table'!O:P,2,0)</f>
        <v>40700</v>
      </c>
      <c r="G2266" s="111" t="str">
        <f>+VLOOKUP(F2266,'Selectable Table'!P:Q,2,0)</f>
        <v>Revenues - Third Parties</v>
      </c>
      <c r="I2266" t="s">
        <v>120</v>
      </c>
      <c r="J2266" s="111">
        <v>2026</v>
      </c>
      <c r="K2266" s="111">
        <v>7</v>
      </c>
      <c r="L2266" s="111" t="s">
        <v>94</v>
      </c>
      <c r="M2266">
        <v>135.19999999999999</v>
      </c>
      <c r="N2266">
        <v>1</v>
      </c>
      <c r="O2266">
        <v>135.19999999999999</v>
      </c>
      <c r="P2266" t="s">
        <v>2205</v>
      </c>
      <c r="Q2266" s="111">
        <f>+VLOOKUP(I2266,'Selectable Table'!AB:AC,2,0)</f>
        <v>0</v>
      </c>
    </row>
    <row r="2267" spans="1:17" x14ac:dyDescent="0.25">
      <c r="A2267" s="111" t="str">
        <f>+VLOOKUP(C2267,'Selectable Table'!D:EB,2,0)</f>
        <v>MERCK</v>
      </c>
      <c r="B2267" t="s">
        <v>196</v>
      </c>
      <c r="C2267" t="s">
        <v>133</v>
      </c>
      <c r="D2267" t="s">
        <v>2207</v>
      </c>
      <c r="E2267" t="s">
        <v>105</v>
      </c>
      <c r="F2267" s="111">
        <f>+VLOOKUP(C2267,'Selectable Table'!O:P,2,0)</f>
        <v>40700</v>
      </c>
      <c r="G2267" s="111" t="str">
        <f>+VLOOKUP(F2267,'Selectable Table'!P:Q,2,0)</f>
        <v>Revenues - Third Parties</v>
      </c>
      <c r="I2267" t="s">
        <v>111</v>
      </c>
      <c r="J2267" s="111">
        <v>2026</v>
      </c>
      <c r="K2267" s="111">
        <v>7</v>
      </c>
      <c r="L2267" s="111" t="s">
        <v>94</v>
      </c>
      <c r="M2267">
        <v>95.63</v>
      </c>
      <c r="N2267">
        <v>1</v>
      </c>
      <c r="O2267">
        <v>95.63</v>
      </c>
      <c r="P2267" t="s">
        <v>2205</v>
      </c>
      <c r="Q2267" s="111">
        <f>+VLOOKUP(I2267,'Selectable Table'!AB:AC,2,0)</f>
        <v>0</v>
      </c>
    </row>
    <row r="2268" spans="1:17" x14ac:dyDescent="0.25">
      <c r="A2268" s="111" t="str">
        <f>+VLOOKUP(C2268,'Selectable Table'!D:EB,2,0)</f>
        <v>MERCK</v>
      </c>
      <c r="B2268" t="s">
        <v>198</v>
      </c>
      <c r="C2268" t="s">
        <v>133</v>
      </c>
      <c r="D2268" t="s">
        <v>2207</v>
      </c>
      <c r="E2268" t="s">
        <v>104</v>
      </c>
      <c r="F2268" s="111">
        <f>+VLOOKUP(C2268,'Selectable Table'!O:P,2,0)</f>
        <v>40700</v>
      </c>
      <c r="G2268" s="111" t="str">
        <f>+VLOOKUP(F2268,'Selectable Table'!P:Q,2,0)</f>
        <v>Revenues - Third Parties</v>
      </c>
      <c r="I2268" t="s">
        <v>118</v>
      </c>
      <c r="J2268" s="111">
        <v>2026</v>
      </c>
      <c r="K2268" s="111">
        <v>7</v>
      </c>
      <c r="L2268" s="111" t="s">
        <v>94</v>
      </c>
      <c r="M2268">
        <v>162.24</v>
      </c>
      <c r="N2268">
        <v>1</v>
      </c>
      <c r="O2268">
        <v>162.24</v>
      </c>
      <c r="P2268" t="s">
        <v>2205</v>
      </c>
      <c r="Q2268" s="111">
        <f>+VLOOKUP(I2268,'Selectable Table'!AB:AC,2,0)</f>
        <v>0</v>
      </c>
    </row>
    <row r="2269" spans="1:17" x14ac:dyDescent="0.25">
      <c r="A2269" s="111" t="str">
        <f>+VLOOKUP(C2269,'Selectable Table'!D:EB,2,0)</f>
        <v>MERCK</v>
      </c>
      <c r="B2269" t="s">
        <v>198</v>
      </c>
      <c r="C2269" t="s">
        <v>133</v>
      </c>
      <c r="D2269" t="s">
        <v>2207</v>
      </c>
      <c r="E2269" t="s">
        <v>104</v>
      </c>
      <c r="F2269" s="111">
        <f>+VLOOKUP(C2269,'Selectable Table'!O:P,2,0)</f>
        <v>40700</v>
      </c>
      <c r="G2269" s="111" t="str">
        <f>+VLOOKUP(F2269,'Selectable Table'!P:Q,2,0)</f>
        <v>Revenues - Third Parties</v>
      </c>
      <c r="I2269" t="s">
        <v>120</v>
      </c>
      <c r="J2269" s="111">
        <v>2026</v>
      </c>
      <c r="K2269" s="111">
        <v>7</v>
      </c>
      <c r="L2269" s="111" t="s">
        <v>94</v>
      </c>
      <c r="M2269">
        <v>135.19999999999999</v>
      </c>
      <c r="N2269">
        <v>1</v>
      </c>
      <c r="O2269">
        <v>135.19999999999999</v>
      </c>
      <c r="P2269" t="s">
        <v>2205</v>
      </c>
      <c r="Q2269" s="111">
        <f>+VLOOKUP(I2269,'Selectable Table'!AB:AC,2,0)</f>
        <v>0</v>
      </c>
    </row>
    <row r="2270" spans="1:17" x14ac:dyDescent="0.25">
      <c r="A2270" s="111" t="str">
        <f>+VLOOKUP(C2270,'Selectable Table'!D:EB,2,0)</f>
        <v>MERCK</v>
      </c>
      <c r="B2270" t="s">
        <v>198</v>
      </c>
      <c r="C2270" t="s">
        <v>133</v>
      </c>
      <c r="D2270" t="s">
        <v>2207</v>
      </c>
      <c r="E2270" t="s">
        <v>105</v>
      </c>
      <c r="F2270" s="111">
        <f>+VLOOKUP(C2270,'Selectable Table'!O:P,2,0)</f>
        <v>40700</v>
      </c>
      <c r="G2270" s="111" t="str">
        <f>+VLOOKUP(F2270,'Selectable Table'!P:Q,2,0)</f>
        <v>Revenues - Third Parties</v>
      </c>
      <c r="I2270" t="s">
        <v>111</v>
      </c>
      <c r="J2270" s="111">
        <v>2026</v>
      </c>
      <c r="K2270" s="111">
        <v>7</v>
      </c>
      <c r="L2270" s="111" t="s">
        <v>94</v>
      </c>
      <c r="M2270">
        <v>95.63</v>
      </c>
      <c r="N2270">
        <v>1</v>
      </c>
      <c r="O2270">
        <v>95.63</v>
      </c>
      <c r="P2270" t="s">
        <v>2205</v>
      </c>
      <c r="Q2270" s="111">
        <f>+VLOOKUP(I2270,'Selectable Table'!AB:AC,2,0)</f>
        <v>0</v>
      </c>
    </row>
    <row r="2271" spans="1:17" x14ac:dyDescent="0.25">
      <c r="A2271" s="111" t="str">
        <f>+VLOOKUP(C2271,'Selectable Table'!D:EB,2,0)</f>
        <v>MERCK</v>
      </c>
      <c r="B2271" t="s">
        <v>2267</v>
      </c>
      <c r="C2271" t="s">
        <v>133</v>
      </c>
      <c r="D2271" t="s">
        <v>2207</v>
      </c>
      <c r="E2271" t="s">
        <v>102</v>
      </c>
      <c r="F2271" s="111">
        <f>+VLOOKUP(C2271,'Selectable Table'!O:P,2,0)</f>
        <v>40700</v>
      </c>
      <c r="G2271" s="111" t="str">
        <f>+VLOOKUP(F2271,'Selectable Table'!P:Q,2,0)</f>
        <v>Revenues - Third Parties</v>
      </c>
      <c r="I2271" t="s">
        <v>125</v>
      </c>
      <c r="J2271" s="111">
        <v>2026</v>
      </c>
      <c r="K2271" s="111">
        <v>7</v>
      </c>
      <c r="L2271" s="111" t="s">
        <v>94</v>
      </c>
      <c r="M2271">
        <v>72.59</v>
      </c>
      <c r="N2271">
        <v>1</v>
      </c>
      <c r="O2271">
        <v>72.59</v>
      </c>
      <c r="P2271" t="s">
        <v>2205</v>
      </c>
      <c r="Q2271" s="111">
        <f>+VLOOKUP(I2271,'Selectable Table'!AB:AC,2,0)</f>
        <v>1</v>
      </c>
    </row>
    <row r="2272" spans="1:17" x14ac:dyDescent="0.25">
      <c r="A2272" s="111" t="str">
        <f>+VLOOKUP(C2272,'Selectable Table'!D:EB,2,0)</f>
        <v>MERCK</v>
      </c>
      <c r="B2272" t="s">
        <v>2267</v>
      </c>
      <c r="C2272" t="s">
        <v>133</v>
      </c>
      <c r="D2272" t="s">
        <v>2207</v>
      </c>
      <c r="E2272" t="s">
        <v>104</v>
      </c>
      <c r="F2272" s="111">
        <f>+VLOOKUP(C2272,'Selectable Table'!O:P,2,0)</f>
        <v>40700</v>
      </c>
      <c r="G2272" s="111" t="str">
        <f>+VLOOKUP(F2272,'Selectable Table'!P:Q,2,0)</f>
        <v>Revenues - Third Parties</v>
      </c>
      <c r="I2272" t="s">
        <v>118</v>
      </c>
      <c r="J2272" s="111">
        <v>2026</v>
      </c>
      <c r="K2272" s="111">
        <v>7</v>
      </c>
      <c r="L2272" s="111" t="s">
        <v>94</v>
      </c>
      <c r="M2272">
        <v>270.39999999999998</v>
      </c>
      <c r="N2272">
        <v>1</v>
      </c>
      <c r="O2272">
        <v>270.39999999999998</v>
      </c>
      <c r="P2272" t="s">
        <v>2205</v>
      </c>
      <c r="Q2272" s="111">
        <f>+VLOOKUP(I2272,'Selectable Table'!AB:AC,2,0)</f>
        <v>0</v>
      </c>
    </row>
    <row r="2273" spans="1:17" x14ac:dyDescent="0.25">
      <c r="A2273" s="111" t="str">
        <f>+VLOOKUP(C2273,'Selectable Table'!D:EB,2,0)</f>
        <v>MERCK</v>
      </c>
      <c r="B2273" t="s">
        <v>2267</v>
      </c>
      <c r="C2273" t="s">
        <v>133</v>
      </c>
      <c r="D2273" t="s">
        <v>2207</v>
      </c>
      <c r="E2273" t="s">
        <v>104</v>
      </c>
      <c r="F2273" s="111">
        <f>+VLOOKUP(C2273,'Selectable Table'!O:P,2,0)</f>
        <v>40700</v>
      </c>
      <c r="G2273" s="111" t="str">
        <f>+VLOOKUP(F2273,'Selectable Table'!P:Q,2,0)</f>
        <v>Revenues - Third Parties</v>
      </c>
      <c r="I2273" t="s">
        <v>120</v>
      </c>
      <c r="J2273" s="111">
        <v>2026</v>
      </c>
      <c r="K2273" s="111">
        <v>7</v>
      </c>
      <c r="L2273" s="111" t="s">
        <v>94</v>
      </c>
      <c r="M2273">
        <v>135.19999999999999</v>
      </c>
      <c r="N2273">
        <v>1</v>
      </c>
      <c r="O2273">
        <v>135.19999999999999</v>
      </c>
      <c r="P2273" t="s">
        <v>2205</v>
      </c>
      <c r="Q2273" s="111">
        <f>+VLOOKUP(I2273,'Selectable Table'!AB:AC,2,0)</f>
        <v>0</v>
      </c>
    </row>
    <row r="2274" spans="1:17" x14ac:dyDescent="0.25">
      <c r="A2274" s="111" t="str">
        <f>+VLOOKUP(C2274,'Selectable Table'!D:EB,2,0)</f>
        <v>MERCK</v>
      </c>
      <c r="B2274" t="s">
        <v>2267</v>
      </c>
      <c r="C2274" t="s">
        <v>133</v>
      </c>
      <c r="D2274" t="s">
        <v>2207</v>
      </c>
      <c r="E2274" t="s">
        <v>105</v>
      </c>
      <c r="F2274" s="111">
        <f>+VLOOKUP(C2274,'Selectable Table'!O:P,2,0)</f>
        <v>40700</v>
      </c>
      <c r="G2274" s="111" t="str">
        <f>+VLOOKUP(F2274,'Selectable Table'!P:Q,2,0)</f>
        <v>Revenues - Third Parties</v>
      </c>
      <c r="I2274" t="s">
        <v>111</v>
      </c>
      <c r="J2274" s="111">
        <v>2026</v>
      </c>
      <c r="K2274" s="111">
        <v>7</v>
      </c>
      <c r="L2274" s="111" t="s">
        <v>94</v>
      </c>
      <c r="M2274">
        <v>95.63</v>
      </c>
      <c r="N2274">
        <v>1</v>
      </c>
      <c r="O2274">
        <v>95.63</v>
      </c>
      <c r="P2274" t="s">
        <v>2205</v>
      </c>
      <c r="Q2274" s="111">
        <f>+VLOOKUP(I2274,'Selectable Table'!AB:AC,2,0)</f>
        <v>0</v>
      </c>
    </row>
    <row r="2275" spans="1:17" x14ac:dyDescent="0.25">
      <c r="A2275" s="111" t="str">
        <f>+VLOOKUP(C2275,'Selectable Table'!D:EB,2,0)</f>
        <v>MERCK</v>
      </c>
      <c r="B2275" t="s">
        <v>702</v>
      </c>
      <c r="C2275" t="s">
        <v>133</v>
      </c>
      <c r="D2275" t="s">
        <v>2207</v>
      </c>
      <c r="E2275" t="s">
        <v>102</v>
      </c>
      <c r="F2275" s="111">
        <f>+VLOOKUP(C2275,'Selectable Table'!O:P,2,0)</f>
        <v>40700</v>
      </c>
      <c r="G2275" s="111" t="str">
        <f>+VLOOKUP(F2275,'Selectable Table'!P:Q,2,0)</f>
        <v>Revenues - Third Parties</v>
      </c>
      <c r="I2275" t="s">
        <v>125</v>
      </c>
      <c r="J2275" s="111">
        <v>2026</v>
      </c>
      <c r="K2275" s="111">
        <v>7</v>
      </c>
      <c r="L2275" s="111" t="s">
        <v>94</v>
      </c>
      <c r="M2275">
        <v>343.04</v>
      </c>
      <c r="N2275">
        <v>1</v>
      </c>
      <c r="O2275">
        <v>343.04</v>
      </c>
      <c r="P2275" t="s">
        <v>2205</v>
      </c>
      <c r="Q2275" s="111">
        <f>+VLOOKUP(I2275,'Selectable Table'!AB:AC,2,0)</f>
        <v>1</v>
      </c>
    </row>
    <row r="2276" spans="1:17" x14ac:dyDescent="0.25">
      <c r="A2276" s="111" t="str">
        <f>+VLOOKUP(C2276,'Selectable Table'!D:EB,2,0)</f>
        <v>MERCK</v>
      </c>
      <c r="B2276" t="s">
        <v>702</v>
      </c>
      <c r="C2276" t="s">
        <v>133</v>
      </c>
      <c r="D2276" t="s">
        <v>2207</v>
      </c>
      <c r="E2276" t="s">
        <v>104</v>
      </c>
      <c r="F2276" s="111">
        <f>+VLOOKUP(C2276,'Selectable Table'!O:P,2,0)</f>
        <v>40700</v>
      </c>
      <c r="G2276" s="111" t="str">
        <f>+VLOOKUP(F2276,'Selectable Table'!P:Q,2,0)</f>
        <v>Revenues - Third Parties</v>
      </c>
      <c r="I2276" t="s">
        <v>118</v>
      </c>
      <c r="J2276" s="111">
        <v>2026</v>
      </c>
      <c r="K2276" s="111">
        <v>7</v>
      </c>
      <c r="L2276" s="111" t="s">
        <v>94</v>
      </c>
      <c r="M2276">
        <v>162.24</v>
      </c>
      <c r="N2276">
        <v>1</v>
      </c>
      <c r="O2276">
        <v>162.24</v>
      </c>
      <c r="P2276" t="s">
        <v>2205</v>
      </c>
      <c r="Q2276" s="111">
        <f>+VLOOKUP(I2276,'Selectable Table'!AB:AC,2,0)</f>
        <v>0</v>
      </c>
    </row>
    <row r="2277" spans="1:17" x14ac:dyDescent="0.25">
      <c r="A2277" s="111" t="str">
        <f>+VLOOKUP(C2277,'Selectable Table'!D:EB,2,0)</f>
        <v>MERCK</v>
      </c>
      <c r="B2277" t="s">
        <v>702</v>
      </c>
      <c r="C2277" t="s">
        <v>133</v>
      </c>
      <c r="D2277" t="s">
        <v>2207</v>
      </c>
      <c r="E2277" t="s">
        <v>104</v>
      </c>
      <c r="F2277" s="111">
        <f>+VLOOKUP(C2277,'Selectable Table'!O:P,2,0)</f>
        <v>40700</v>
      </c>
      <c r="G2277" s="111" t="str">
        <f>+VLOOKUP(F2277,'Selectable Table'!P:Q,2,0)</f>
        <v>Revenues - Third Parties</v>
      </c>
      <c r="I2277" t="s">
        <v>120</v>
      </c>
      <c r="J2277" s="111">
        <v>2026</v>
      </c>
      <c r="K2277" s="111">
        <v>7</v>
      </c>
      <c r="L2277" s="111" t="s">
        <v>94</v>
      </c>
      <c r="M2277">
        <v>135.19999999999999</v>
      </c>
      <c r="N2277">
        <v>1</v>
      </c>
      <c r="O2277">
        <v>135.19999999999999</v>
      </c>
      <c r="P2277" t="s">
        <v>2205</v>
      </c>
      <c r="Q2277" s="111">
        <f>+VLOOKUP(I2277,'Selectable Table'!AB:AC,2,0)</f>
        <v>0</v>
      </c>
    </row>
    <row r="2278" spans="1:17" x14ac:dyDescent="0.25">
      <c r="A2278" s="111" t="str">
        <f>+VLOOKUP(C2278,'Selectable Table'!D:EB,2,0)</f>
        <v>MERCK</v>
      </c>
      <c r="B2278" t="s">
        <v>702</v>
      </c>
      <c r="C2278" t="s">
        <v>133</v>
      </c>
      <c r="D2278" t="s">
        <v>2207</v>
      </c>
      <c r="E2278" t="s">
        <v>105</v>
      </c>
      <c r="F2278" s="111">
        <f>+VLOOKUP(C2278,'Selectable Table'!O:P,2,0)</f>
        <v>40700</v>
      </c>
      <c r="G2278" s="111" t="str">
        <f>+VLOOKUP(F2278,'Selectable Table'!P:Q,2,0)</f>
        <v>Revenues - Third Parties</v>
      </c>
      <c r="I2278" t="s">
        <v>111</v>
      </c>
      <c r="J2278" s="111">
        <v>2026</v>
      </c>
      <c r="K2278" s="111">
        <v>7</v>
      </c>
      <c r="L2278" s="111" t="s">
        <v>94</v>
      </c>
      <c r="M2278">
        <v>95.63</v>
      </c>
      <c r="N2278">
        <v>1</v>
      </c>
      <c r="O2278">
        <v>95.63</v>
      </c>
      <c r="P2278" t="s">
        <v>2205</v>
      </c>
      <c r="Q2278" s="111">
        <f>+VLOOKUP(I2278,'Selectable Table'!AB:AC,2,0)</f>
        <v>0</v>
      </c>
    </row>
    <row r="2279" spans="1:17" x14ac:dyDescent="0.25">
      <c r="A2279" s="111" t="str">
        <f>+VLOOKUP(C2279,'Selectable Table'!D:EB,2,0)</f>
        <v>MERCK</v>
      </c>
      <c r="B2279" t="s">
        <v>703</v>
      </c>
      <c r="C2279" t="s">
        <v>133</v>
      </c>
      <c r="D2279" t="s">
        <v>2207</v>
      </c>
      <c r="E2279" t="s">
        <v>102</v>
      </c>
      <c r="F2279" s="111">
        <f>+VLOOKUP(C2279,'Selectable Table'!O:P,2,0)</f>
        <v>40700</v>
      </c>
      <c r="G2279" s="111" t="str">
        <f>+VLOOKUP(F2279,'Selectable Table'!P:Q,2,0)</f>
        <v>Revenues - Third Parties</v>
      </c>
      <c r="I2279" t="s">
        <v>125</v>
      </c>
      <c r="J2279" s="111">
        <v>2026</v>
      </c>
      <c r="K2279" s="111">
        <v>7</v>
      </c>
      <c r="L2279" s="111" t="s">
        <v>94</v>
      </c>
      <c r="M2279">
        <v>72.59</v>
      </c>
      <c r="N2279">
        <v>1</v>
      </c>
      <c r="O2279">
        <v>72.59</v>
      </c>
      <c r="P2279" t="s">
        <v>2205</v>
      </c>
      <c r="Q2279" s="111">
        <f>+VLOOKUP(I2279,'Selectable Table'!AB:AC,2,0)</f>
        <v>1</v>
      </c>
    </row>
    <row r="2280" spans="1:17" x14ac:dyDescent="0.25">
      <c r="A2280" s="111" t="str">
        <f>+VLOOKUP(C2280,'Selectable Table'!D:EB,2,0)</f>
        <v>MERCK</v>
      </c>
      <c r="B2280" t="s">
        <v>703</v>
      </c>
      <c r="C2280" t="s">
        <v>133</v>
      </c>
      <c r="D2280" t="s">
        <v>2207</v>
      </c>
      <c r="E2280" t="s">
        <v>105</v>
      </c>
      <c r="F2280" s="111">
        <f>+VLOOKUP(C2280,'Selectable Table'!O:P,2,0)</f>
        <v>40700</v>
      </c>
      <c r="G2280" s="111" t="str">
        <f>+VLOOKUP(F2280,'Selectable Table'!P:Q,2,0)</f>
        <v>Revenues - Third Parties</v>
      </c>
      <c r="I2280" t="s">
        <v>111</v>
      </c>
      <c r="J2280" s="111">
        <v>2026</v>
      </c>
      <c r="K2280" s="111">
        <v>7</v>
      </c>
      <c r="L2280" s="111" t="s">
        <v>94</v>
      </c>
      <c r="M2280">
        <v>95.63</v>
      </c>
      <c r="N2280">
        <v>1</v>
      </c>
      <c r="O2280">
        <v>95.63</v>
      </c>
      <c r="P2280" t="s">
        <v>2205</v>
      </c>
      <c r="Q2280" s="111">
        <f>+VLOOKUP(I2280,'Selectable Table'!AB:AC,2,0)</f>
        <v>0</v>
      </c>
    </row>
    <row r="2281" spans="1:17" x14ac:dyDescent="0.25">
      <c r="A2281" s="111" t="str">
        <f>+VLOOKUP(C2281,'Selectable Table'!D:EB,2,0)</f>
        <v>MERCK</v>
      </c>
      <c r="B2281" t="s">
        <v>199</v>
      </c>
      <c r="C2281" t="s">
        <v>133</v>
      </c>
      <c r="D2281" t="s">
        <v>2207</v>
      </c>
      <c r="E2281" t="s">
        <v>102</v>
      </c>
      <c r="F2281" s="111">
        <f>+VLOOKUP(C2281,'Selectable Table'!O:P,2,0)</f>
        <v>40700</v>
      </c>
      <c r="G2281" s="111" t="str">
        <f>+VLOOKUP(F2281,'Selectable Table'!P:Q,2,0)</f>
        <v>Revenues - Third Parties</v>
      </c>
      <c r="I2281" t="s">
        <v>125</v>
      </c>
      <c r="J2281" s="111">
        <v>2026</v>
      </c>
      <c r="K2281" s="111">
        <v>7</v>
      </c>
      <c r="L2281" s="111" t="s">
        <v>94</v>
      </c>
      <c r="M2281">
        <v>217.77</v>
      </c>
      <c r="N2281">
        <v>1</v>
      </c>
      <c r="O2281">
        <v>217.77</v>
      </c>
      <c r="P2281" t="s">
        <v>2205</v>
      </c>
      <c r="Q2281" s="111">
        <f>+VLOOKUP(I2281,'Selectable Table'!AB:AC,2,0)</f>
        <v>1</v>
      </c>
    </row>
    <row r="2282" spans="1:17" x14ac:dyDescent="0.25">
      <c r="A2282" s="111" t="str">
        <f>+VLOOKUP(C2282,'Selectable Table'!D:EB,2,0)</f>
        <v>MERCK</v>
      </c>
      <c r="B2282" t="s">
        <v>199</v>
      </c>
      <c r="C2282" t="s">
        <v>133</v>
      </c>
      <c r="D2282" t="s">
        <v>2207</v>
      </c>
      <c r="E2282" t="s">
        <v>104</v>
      </c>
      <c r="F2282" s="111">
        <f>+VLOOKUP(C2282,'Selectable Table'!O:P,2,0)</f>
        <v>40700</v>
      </c>
      <c r="G2282" s="111" t="str">
        <f>+VLOOKUP(F2282,'Selectable Table'!P:Q,2,0)</f>
        <v>Revenues - Third Parties</v>
      </c>
      <c r="I2282" t="s">
        <v>118</v>
      </c>
      <c r="J2282" s="111">
        <v>2026</v>
      </c>
      <c r="K2282" s="111">
        <v>7</v>
      </c>
      <c r="L2282" s="111" t="s">
        <v>94</v>
      </c>
      <c r="M2282">
        <v>162.24</v>
      </c>
      <c r="N2282">
        <v>1</v>
      </c>
      <c r="O2282">
        <v>162.24</v>
      </c>
      <c r="P2282" t="s">
        <v>2205</v>
      </c>
      <c r="Q2282" s="111">
        <f>+VLOOKUP(I2282,'Selectable Table'!AB:AC,2,0)</f>
        <v>0</v>
      </c>
    </row>
    <row r="2283" spans="1:17" x14ac:dyDescent="0.25">
      <c r="A2283" s="111" t="str">
        <f>+VLOOKUP(C2283,'Selectable Table'!D:EB,2,0)</f>
        <v>MERCK</v>
      </c>
      <c r="B2283" t="s">
        <v>199</v>
      </c>
      <c r="C2283" t="s">
        <v>133</v>
      </c>
      <c r="D2283" t="s">
        <v>2207</v>
      </c>
      <c r="E2283" t="s">
        <v>104</v>
      </c>
      <c r="F2283" s="111">
        <f>+VLOOKUP(C2283,'Selectable Table'!O:P,2,0)</f>
        <v>40700</v>
      </c>
      <c r="G2283" s="111" t="str">
        <f>+VLOOKUP(F2283,'Selectable Table'!P:Q,2,0)</f>
        <v>Revenues - Third Parties</v>
      </c>
      <c r="I2283" t="s">
        <v>120</v>
      </c>
      <c r="J2283" s="111">
        <v>2026</v>
      </c>
      <c r="K2283" s="111">
        <v>7</v>
      </c>
      <c r="L2283" s="111" t="s">
        <v>94</v>
      </c>
      <c r="M2283">
        <v>135.19999999999999</v>
      </c>
      <c r="N2283">
        <v>1</v>
      </c>
      <c r="O2283">
        <v>135.19999999999999</v>
      </c>
      <c r="P2283" t="s">
        <v>2205</v>
      </c>
      <c r="Q2283" s="111">
        <f>+VLOOKUP(I2283,'Selectable Table'!AB:AC,2,0)</f>
        <v>0</v>
      </c>
    </row>
    <row r="2284" spans="1:17" x14ac:dyDescent="0.25">
      <c r="A2284" s="111" t="str">
        <f>+VLOOKUP(C2284,'Selectable Table'!D:EB,2,0)</f>
        <v>MERCK</v>
      </c>
      <c r="B2284" t="s">
        <v>199</v>
      </c>
      <c r="C2284" t="s">
        <v>133</v>
      </c>
      <c r="D2284" t="s">
        <v>2207</v>
      </c>
      <c r="E2284" t="s">
        <v>105</v>
      </c>
      <c r="F2284" s="111">
        <f>+VLOOKUP(C2284,'Selectable Table'!O:P,2,0)</f>
        <v>40700</v>
      </c>
      <c r="G2284" s="111" t="str">
        <f>+VLOOKUP(F2284,'Selectable Table'!P:Q,2,0)</f>
        <v>Revenues - Third Parties</v>
      </c>
      <c r="I2284" t="s">
        <v>111</v>
      </c>
      <c r="J2284" s="111">
        <v>2026</v>
      </c>
      <c r="K2284" s="111">
        <v>7</v>
      </c>
      <c r="L2284" s="111" t="s">
        <v>94</v>
      </c>
      <c r="M2284">
        <v>95.63</v>
      </c>
      <c r="N2284">
        <v>1</v>
      </c>
      <c r="O2284">
        <v>95.63</v>
      </c>
      <c r="P2284" t="s">
        <v>2205</v>
      </c>
      <c r="Q2284" s="111">
        <f>+VLOOKUP(I2284,'Selectable Table'!AB:AC,2,0)</f>
        <v>0</v>
      </c>
    </row>
    <row r="2285" spans="1:17" x14ac:dyDescent="0.25">
      <c r="A2285" s="111" t="str">
        <f>+VLOOKUP(C2285,'Selectable Table'!D:EB,2,0)</f>
        <v>MERCK</v>
      </c>
      <c r="B2285" t="s">
        <v>200</v>
      </c>
      <c r="C2285" t="s">
        <v>133</v>
      </c>
      <c r="D2285" t="s">
        <v>2207</v>
      </c>
      <c r="E2285" t="s">
        <v>104</v>
      </c>
      <c r="F2285" s="111">
        <f>+VLOOKUP(C2285,'Selectable Table'!O:P,2,0)</f>
        <v>40700</v>
      </c>
      <c r="G2285" s="111" t="str">
        <f>+VLOOKUP(F2285,'Selectable Table'!P:Q,2,0)</f>
        <v>Revenues - Third Parties</v>
      </c>
      <c r="I2285" t="s">
        <v>118</v>
      </c>
      <c r="J2285" s="111">
        <v>2026</v>
      </c>
      <c r="K2285" s="111">
        <v>7</v>
      </c>
      <c r="L2285" s="111" t="s">
        <v>94</v>
      </c>
      <c r="M2285">
        <v>108.16</v>
      </c>
      <c r="N2285">
        <v>1</v>
      </c>
      <c r="O2285">
        <v>108.16</v>
      </c>
      <c r="P2285" t="s">
        <v>2205</v>
      </c>
      <c r="Q2285" s="111">
        <f>+VLOOKUP(I2285,'Selectable Table'!AB:AC,2,0)</f>
        <v>0</v>
      </c>
    </row>
    <row r="2286" spans="1:17" x14ac:dyDescent="0.25">
      <c r="A2286" s="111" t="str">
        <f>+VLOOKUP(C2286,'Selectable Table'!D:EB,2,0)</f>
        <v>MERCK</v>
      </c>
      <c r="B2286" t="s">
        <v>200</v>
      </c>
      <c r="C2286" t="s">
        <v>133</v>
      </c>
      <c r="D2286" t="s">
        <v>2207</v>
      </c>
      <c r="E2286" t="s">
        <v>105</v>
      </c>
      <c r="F2286" s="111">
        <f>+VLOOKUP(C2286,'Selectable Table'!O:P,2,0)</f>
        <v>40700</v>
      </c>
      <c r="G2286" s="111" t="str">
        <f>+VLOOKUP(F2286,'Selectable Table'!P:Q,2,0)</f>
        <v>Revenues - Third Parties</v>
      </c>
      <c r="I2286" t="s">
        <v>111</v>
      </c>
      <c r="J2286" s="111">
        <v>2026</v>
      </c>
      <c r="K2286" s="111">
        <v>7</v>
      </c>
      <c r="L2286" s="111" t="s">
        <v>94</v>
      </c>
      <c r="M2286">
        <v>95.63</v>
      </c>
      <c r="N2286">
        <v>1</v>
      </c>
      <c r="O2286">
        <v>95.63</v>
      </c>
      <c r="P2286" t="s">
        <v>2205</v>
      </c>
      <c r="Q2286" s="111">
        <f>+VLOOKUP(I2286,'Selectable Table'!AB:AC,2,0)</f>
        <v>0</v>
      </c>
    </row>
    <row r="2287" spans="1:17" x14ac:dyDescent="0.25">
      <c r="A2287" s="111" t="str">
        <f>+VLOOKUP(C2287,'Selectable Table'!D:EB,2,0)</f>
        <v>MERCK</v>
      </c>
      <c r="B2287" t="s">
        <v>203</v>
      </c>
      <c r="C2287" t="s">
        <v>133</v>
      </c>
      <c r="D2287" t="s">
        <v>2207</v>
      </c>
      <c r="E2287" t="s">
        <v>102</v>
      </c>
      <c r="F2287" s="111">
        <f>+VLOOKUP(C2287,'Selectable Table'!O:P,2,0)</f>
        <v>40700</v>
      </c>
      <c r="G2287" s="111" t="str">
        <f>+VLOOKUP(F2287,'Selectable Table'!P:Q,2,0)</f>
        <v>Revenues - Third Parties</v>
      </c>
      <c r="I2287" t="s">
        <v>125</v>
      </c>
      <c r="J2287" s="111">
        <v>2026</v>
      </c>
      <c r="K2287" s="111">
        <v>7</v>
      </c>
      <c r="L2287" s="111" t="s">
        <v>94</v>
      </c>
      <c r="M2287">
        <v>197.86</v>
      </c>
      <c r="N2287">
        <v>1</v>
      </c>
      <c r="O2287">
        <v>197.86</v>
      </c>
      <c r="P2287" t="s">
        <v>2205</v>
      </c>
      <c r="Q2287" s="111">
        <f>+VLOOKUP(I2287,'Selectable Table'!AB:AC,2,0)</f>
        <v>1</v>
      </c>
    </row>
    <row r="2288" spans="1:17" x14ac:dyDescent="0.25">
      <c r="A2288" s="111" t="str">
        <f>+VLOOKUP(C2288,'Selectable Table'!D:EB,2,0)</f>
        <v>MERCK</v>
      </c>
      <c r="B2288" t="s">
        <v>203</v>
      </c>
      <c r="C2288" t="s">
        <v>133</v>
      </c>
      <c r="D2288" t="s">
        <v>2207</v>
      </c>
      <c r="E2288" t="s">
        <v>104</v>
      </c>
      <c r="F2288" s="111">
        <f>+VLOOKUP(C2288,'Selectable Table'!O:P,2,0)</f>
        <v>40700</v>
      </c>
      <c r="G2288" s="111" t="str">
        <f>+VLOOKUP(F2288,'Selectable Table'!P:Q,2,0)</f>
        <v>Revenues - Third Parties</v>
      </c>
      <c r="I2288" t="s">
        <v>118</v>
      </c>
      <c r="J2288" s="111">
        <v>2026</v>
      </c>
      <c r="K2288" s="111">
        <v>7</v>
      </c>
      <c r="L2288" s="111" t="s">
        <v>94</v>
      </c>
      <c r="M2288">
        <v>216.32</v>
      </c>
      <c r="N2288">
        <v>1</v>
      </c>
      <c r="O2288">
        <v>216.32</v>
      </c>
      <c r="P2288" t="s">
        <v>2205</v>
      </c>
      <c r="Q2288" s="111">
        <f>+VLOOKUP(I2288,'Selectable Table'!AB:AC,2,0)</f>
        <v>0</v>
      </c>
    </row>
    <row r="2289" spans="1:17" x14ac:dyDescent="0.25">
      <c r="A2289" s="111" t="str">
        <f>+VLOOKUP(C2289,'Selectable Table'!D:EB,2,0)</f>
        <v>MERCK</v>
      </c>
      <c r="B2289" t="s">
        <v>203</v>
      </c>
      <c r="C2289" t="s">
        <v>133</v>
      </c>
      <c r="D2289" t="s">
        <v>2207</v>
      </c>
      <c r="E2289" t="s">
        <v>104</v>
      </c>
      <c r="F2289" s="111">
        <f>+VLOOKUP(C2289,'Selectable Table'!O:P,2,0)</f>
        <v>40700</v>
      </c>
      <c r="G2289" s="111" t="str">
        <f>+VLOOKUP(F2289,'Selectable Table'!P:Q,2,0)</f>
        <v>Revenues - Third Parties</v>
      </c>
      <c r="I2289" t="s">
        <v>120</v>
      </c>
      <c r="J2289" s="111">
        <v>2026</v>
      </c>
      <c r="K2289" s="111">
        <v>7</v>
      </c>
      <c r="L2289" s="111" t="s">
        <v>94</v>
      </c>
      <c r="M2289">
        <v>270.39999999999998</v>
      </c>
      <c r="N2289">
        <v>1</v>
      </c>
      <c r="O2289">
        <v>270.39999999999998</v>
      </c>
      <c r="P2289" t="s">
        <v>2205</v>
      </c>
      <c r="Q2289" s="111">
        <f>+VLOOKUP(I2289,'Selectable Table'!AB:AC,2,0)</f>
        <v>0</v>
      </c>
    </row>
    <row r="2290" spans="1:17" x14ac:dyDescent="0.25">
      <c r="A2290" s="111" t="str">
        <f>+VLOOKUP(C2290,'Selectable Table'!D:EB,2,0)</f>
        <v>MERCK</v>
      </c>
      <c r="B2290" t="s">
        <v>203</v>
      </c>
      <c r="C2290" t="s">
        <v>133</v>
      </c>
      <c r="D2290" t="s">
        <v>2207</v>
      </c>
      <c r="E2290" t="s">
        <v>105</v>
      </c>
      <c r="F2290" s="111">
        <f>+VLOOKUP(C2290,'Selectable Table'!O:P,2,0)</f>
        <v>40700</v>
      </c>
      <c r="G2290" s="111" t="str">
        <f>+VLOOKUP(F2290,'Selectable Table'!P:Q,2,0)</f>
        <v>Revenues - Third Parties</v>
      </c>
      <c r="I2290" t="s">
        <v>111</v>
      </c>
      <c r="J2290" s="111">
        <v>2026</v>
      </c>
      <c r="K2290" s="111">
        <v>7</v>
      </c>
      <c r="L2290" s="111" t="s">
        <v>94</v>
      </c>
      <c r="M2290">
        <v>95.63</v>
      </c>
      <c r="N2290">
        <v>1</v>
      </c>
      <c r="O2290">
        <v>95.63</v>
      </c>
      <c r="P2290" t="s">
        <v>2205</v>
      </c>
      <c r="Q2290" s="111">
        <f>+VLOOKUP(I2290,'Selectable Table'!AB:AC,2,0)</f>
        <v>0</v>
      </c>
    </row>
    <row r="2291" spans="1:17" x14ac:dyDescent="0.25">
      <c r="A2291" s="111" t="str">
        <f>+VLOOKUP(C2291,'Selectable Table'!D:EB,2,0)</f>
        <v>MERCK</v>
      </c>
      <c r="B2291" t="s">
        <v>2268</v>
      </c>
      <c r="C2291" t="s">
        <v>133</v>
      </c>
      <c r="D2291" t="s">
        <v>2207</v>
      </c>
      <c r="E2291" t="s">
        <v>102</v>
      </c>
      <c r="F2291" s="111">
        <f>+VLOOKUP(C2291,'Selectable Table'!O:P,2,0)</f>
        <v>40700</v>
      </c>
      <c r="G2291" s="111" t="str">
        <f>+VLOOKUP(F2291,'Selectable Table'!P:Q,2,0)</f>
        <v>Revenues - Third Parties</v>
      </c>
      <c r="I2291" t="s">
        <v>125</v>
      </c>
      <c r="J2291" s="111">
        <v>2026</v>
      </c>
      <c r="K2291" s="111">
        <v>7</v>
      </c>
      <c r="L2291" s="111" t="s">
        <v>94</v>
      </c>
      <c r="M2291">
        <v>145.18</v>
      </c>
      <c r="N2291">
        <v>1</v>
      </c>
      <c r="O2291">
        <v>145.18</v>
      </c>
      <c r="P2291" t="s">
        <v>2205</v>
      </c>
      <c r="Q2291" s="111">
        <f>+VLOOKUP(I2291,'Selectable Table'!AB:AC,2,0)</f>
        <v>1</v>
      </c>
    </row>
    <row r="2292" spans="1:17" x14ac:dyDescent="0.25">
      <c r="A2292" s="111" t="str">
        <f>+VLOOKUP(C2292,'Selectable Table'!D:EB,2,0)</f>
        <v>MERCK</v>
      </c>
      <c r="B2292" t="s">
        <v>2268</v>
      </c>
      <c r="C2292" t="s">
        <v>133</v>
      </c>
      <c r="D2292" t="s">
        <v>2207</v>
      </c>
      <c r="E2292" t="s">
        <v>104</v>
      </c>
      <c r="F2292" s="111">
        <f>+VLOOKUP(C2292,'Selectable Table'!O:P,2,0)</f>
        <v>40700</v>
      </c>
      <c r="G2292" s="111" t="str">
        <f>+VLOOKUP(F2292,'Selectable Table'!P:Q,2,0)</f>
        <v>Revenues - Third Parties</v>
      </c>
      <c r="I2292" t="s">
        <v>118</v>
      </c>
      <c r="J2292" s="111">
        <v>2026</v>
      </c>
      <c r="K2292" s="111">
        <v>7</v>
      </c>
      <c r="L2292" s="111" t="s">
        <v>94</v>
      </c>
      <c r="M2292">
        <v>54.08</v>
      </c>
      <c r="N2292">
        <v>1</v>
      </c>
      <c r="O2292">
        <v>54.08</v>
      </c>
      <c r="P2292" t="s">
        <v>2205</v>
      </c>
      <c r="Q2292" s="111">
        <f>+VLOOKUP(I2292,'Selectable Table'!AB:AC,2,0)</f>
        <v>0</v>
      </c>
    </row>
    <row r="2293" spans="1:17" x14ac:dyDescent="0.25">
      <c r="A2293" s="111" t="str">
        <f>+VLOOKUP(C2293,'Selectable Table'!D:EB,2,0)</f>
        <v>MERCK</v>
      </c>
      <c r="B2293" t="s">
        <v>2268</v>
      </c>
      <c r="C2293" t="s">
        <v>133</v>
      </c>
      <c r="D2293" t="s">
        <v>2207</v>
      </c>
      <c r="E2293" t="s">
        <v>104</v>
      </c>
      <c r="F2293" s="111">
        <f>+VLOOKUP(C2293,'Selectable Table'!O:P,2,0)</f>
        <v>40700</v>
      </c>
      <c r="G2293" s="111" t="str">
        <f>+VLOOKUP(F2293,'Selectable Table'!P:Q,2,0)</f>
        <v>Revenues - Third Parties</v>
      </c>
      <c r="I2293" t="s">
        <v>120</v>
      </c>
      <c r="J2293" s="111">
        <v>2026</v>
      </c>
      <c r="K2293" s="111">
        <v>7</v>
      </c>
      <c r="L2293" s="111" t="s">
        <v>94</v>
      </c>
      <c r="M2293">
        <v>135.19999999999999</v>
      </c>
      <c r="N2293">
        <v>1</v>
      </c>
      <c r="O2293">
        <v>135.19999999999999</v>
      </c>
      <c r="P2293" t="s">
        <v>2205</v>
      </c>
      <c r="Q2293" s="111">
        <f>+VLOOKUP(I2293,'Selectable Table'!AB:AC,2,0)</f>
        <v>0</v>
      </c>
    </row>
    <row r="2294" spans="1:17" x14ac:dyDescent="0.25">
      <c r="A2294" s="111" t="str">
        <f>+VLOOKUP(C2294,'Selectable Table'!D:EB,2,0)</f>
        <v>MERCK</v>
      </c>
      <c r="B2294" t="s">
        <v>2268</v>
      </c>
      <c r="C2294" t="s">
        <v>133</v>
      </c>
      <c r="D2294" t="s">
        <v>2207</v>
      </c>
      <c r="E2294" t="s">
        <v>105</v>
      </c>
      <c r="F2294" s="111">
        <f>+VLOOKUP(C2294,'Selectable Table'!O:P,2,0)</f>
        <v>40700</v>
      </c>
      <c r="G2294" s="111" t="str">
        <f>+VLOOKUP(F2294,'Selectable Table'!P:Q,2,0)</f>
        <v>Revenues - Third Parties</v>
      </c>
      <c r="I2294" t="s">
        <v>111</v>
      </c>
      <c r="J2294" s="111">
        <v>2026</v>
      </c>
      <c r="K2294" s="111">
        <v>7</v>
      </c>
      <c r="L2294" s="111" t="s">
        <v>94</v>
      </c>
      <c r="M2294">
        <v>95.63</v>
      </c>
      <c r="N2294">
        <v>1</v>
      </c>
      <c r="O2294">
        <v>95.63</v>
      </c>
      <c r="P2294" t="s">
        <v>2205</v>
      </c>
      <c r="Q2294" s="111">
        <f>+VLOOKUP(I2294,'Selectable Table'!AB:AC,2,0)</f>
        <v>0</v>
      </c>
    </row>
    <row r="2295" spans="1:17" x14ac:dyDescent="0.25">
      <c r="A2295" s="111" t="str">
        <f>+VLOOKUP(C2295,'Selectable Table'!D:EB,2,0)</f>
        <v>MERCK</v>
      </c>
      <c r="B2295" t="s">
        <v>204</v>
      </c>
      <c r="C2295" t="s">
        <v>133</v>
      </c>
      <c r="D2295" t="s">
        <v>2207</v>
      </c>
      <c r="E2295" t="s">
        <v>102</v>
      </c>
      <c r="F2295" s="111">
        <f>+VLOOKUP(C2295,'Selectable Table'!O:P,2,0)</f>
        <v>40700</v>
      </c>
      <c r="G2295" s="111" t="str">
        <f>+VLOOKUP(F2295,'Selectable Table'!P:Q,2,0)</f>
        <v>Revenues - Third Parties</v>
      </c>
      <c r="I2295" t="s">
        <v>125</v>
      </c>
      <c r="J2295" s="111">
        <v>2026</v>
      </c>
      <c r="K2295" s="111">
        <v>7</v>
      </c>
      <c r="L2295" s="111" t="s">
        <v>94</v>
      </c>
      <c r="M2295">
        <v>72.59</v>
      </c>
      <c r="N2295">
        <v>1</v>
      </c>
      <c r="O2295">
        <v>72.59</v>
      </c>
      <c r="P2295" t="s">
        <v>2205</v>
      </c>
      <c r="Q2295" s="111">
        <f>+VLOOKUP(I2295,'Selectable Table'!AB:AC,2,0)</f>
        <v>1</v>
      </c>
    </row>
    <row r="2296" spans="1:17" x14ac:dyDescent="0.25">
      <c r="A2296" s="111" t="str">
        <f>+VLOOKUP(C2296,'Selectable Table'!D:EB,2,0)</f>
        <v>MERCK</v>
      </c>
      <c r="B2296" t="s">
        <v>204</v>
      </c>
      <c r="C2296" t="s">
        <v>133</v>
      </c>
      <c r="D2296" t="s">
        <v>2207</v>
      </c>
      <c r="E2296" t="s">
        <v>104</v>
      </c>
      <c r="F2296" s="111">
        <f>+VLOOKUP(C2296,'Selectable Table'!O:P,2,0)</f>
        <v>40700</v>
      </c>
      <c r="G2296" s="111" t="str">
        <f>+VLOOKUP(F2296,'Selectable Table'!P:Q,2,0)</f>
        <v>Revenues - Third Parties</v>
      </c>
      <c r="I2296" t="s">
        <v>118</v>
      </c>
      <c r="J2296" s="111">
        <v>2026</v>
      </c>
      <c r="K2296" s="111">
        <v>7</v>
      </c>
      <c r="L2296" s="111" t="s">
        <v>94</v>
      </c>
      <c r="M2296">
        <v>54.08</v>
      </c>
      <c r="N2296">
        <v>1</v>
      </c>
      <c r="O2296">
        <v>54.08</v>
      </c>
      <c r="P2296" t="s">
        <v>2205</v>
      </c>
      <c r="Q2296" s="111">
        <f>+VLOOKUP(I2296,'Selectable Table'!AB:AC,2,0)</f>
        <v>0</v>
      </c>
    </row>
    <row r="2297" spans="1:17" x14ac:dyDescent="0.25">
      <c r="A2297" s="111" t="str">
        <f>+VLOOKUP(C2297,'Selectable Table'!D:EB,2,0)</f>
        <v>MERCK</v>
      </c>
      <c r="B2297" t="s">
        <v>204</v>
      </c>
      <c r="C2297" t="s">
        <v>133</v>
      </c>
      <c r="D2297" t="s">
        <v>2207</v>
      </c>
      <c r="E2297" t="s">
        <v>104</v>
      </c>
      <c r="F2297" s="111">
        <f>+VLOOKUP(C2297,'Selectable Table'!O:P,2,0)</f>
        <v>40700</v>
      </c>
      <c r="G2297" s="111" t="str">
        <f>+VLOOKUP(F2297,'Selectable Table'!P:Q,2,0)</f>
        <v>Revenues - Third Parties</v>
      </c>
      <c r="I2297" t="s">
        <v>120</v>
      </c>
      <c r="J2297" s="111">
        <v>2026</v>
      </c>
      <c r="K2297" s="111">
        <v>7</v>
      </c>
      <c r="L2297" s="111" t="s">
        <v>94</v>
      </c>
      <c r="M2297">
        <v>135.19999999999999</v>
      </c>
      <c r="N2297">
        <v>1</v>
      </c>
      <c r="O2297">
        <v>135.19999999999999</v>
      </c>
      <c r="P2297" t="s">
        <v>2205</v>
      </c>
      <c r="Q2297" s="111">
        <f>+VLOOKUP(I2297,'Selectable Table'!AB:AC,2,0)</f>
        <v>0</v>
      </c>
    </row>
    <row r="2298" spans="1:17" x14ac:dyDescent="0.25">
      <c r="A2298" s="111" t="str">
        <f>+VLOOKUP(C2298,'Selectable Table'!D:EB,2,0)</f>
        <v>MERCK</v>
      </c>
      <c r="B2298" t="s">
        <v>204</v>
      </c>
      <c r="C2298" t="s">
        <v>133</v>
      </c>
      <c r="D2298" t="s">
        <v>2207</v>
      </c>
      <c r="E2298" t="s">
        <v>105</v>
      </c>
      <c r="F2298" s="111">
        <f>+VLOOKUP(C2298,'Selectable Table'!O:P,2,0)</f>
        <v>40700</v>
      </c>
      <c r="G2298" s="111" t="str">
        <f>+VLOOKUP(F2298,'Selectable Table'!P:Q,2,0)</f>
        <v>Revenues - Third Parties</v>
      </c>
      <c r="I2298" t="s">
        <v>111</v>
      </c>
      <c r="J2298" s="111">
        <v>2026</v>
      </c>
      <c r="K2298" s="111">
        <v>7</v>
      </c>
      <c r="L2298" s="111" t="s">
        <v>94</v>
      </c>
      <c r="M2298">
        <v>95.63</v>
      </c>
      <c r="N2298">
        <v>1</v>
      </c>
      <c r="O2298">
        <v>95.63</v>
      </c>
      <c r="P2298" t="s">
        <v>2205</v>
      </c>
      <c r="Q2298" s="111">
        <f>+VLOOKUP(I2298,'Selectable Table'!AB:AC,2,0)</f>
        <v>0</v>
      </c>
    </row>
    <row r="2299" spans="1:17" x14ac:dyDescent="0.25">
      <c r="A2299" s="111" t="str">
        <f>+VLOOKUP(C2299,'Selectable Table'!D:EB,2,0)</f>
        <v>MERCK</v>
      </c>
      <c r="B2299" t="s">
        <v>704</v>
      </c>
      <c r="C2299" t="s">
        <v>133</v>
      </c>
      <c r="D2299" t="s">
        <v>2207</v>
      </c>
      <c r="E2299" t="s">
        <v>104</v>
      </c>
      <c r="F2299" s="111">
        <f>+VLOOKUP(C2299,'Selectable Table'!O:P,2,0)</f>
        <v>40700</v>
      </c>
      <c r="G2299" s="111" t="str">
        <f>+VLOOKUP(F2299,'Selectable Table'!P:Q,2,0)</f>
        <v>Revenues - Third Parties</v>
      </c>
      <c r="I2299" t="s">
        <v>118</v>
      </c>
      <c r="J2299" s="111">
        <v>2026</v>
      </c>
      <c r="K2299" s="111">
        <v>7</v>
      </c>
      <c r="L2299" s="111" t="s">
        <v>94</v>
      </c>
      <c r="M2299">
        <v>108.16</v>
      </c>
      <c r="N2299">
        <v>1</v>
      </c>
      <c r="O2299">
        <v>108.16</v>
      </c>
      <c r="P2299" t="s">
        <v>2205</v>
      </c>
      <c r="Q2299" s="111">
        <f>+VLOOKUP(I2299,'Selectable Table'!AB:AC,2,0)</f>
        <v>0</v>
      </c>
    </row>
    <row r="2300" spans="1:17" x14ac:dyDescent="0.25">
      <c r="A2300" s="111" t="str">
        <f>+VLOOKUP(C2300,'Selectable Table'!D:EB,2,0)</f>
        <v>MERCK</v>
      </c>
      <c r="B2300" t="s">
        <v>704</v>
      </c>
      <c r="C2300" t="s">
        <v>133</v>
      </c>
      <c r="D2300" t="s">
        <v>2207</v>
      </c>
      <c r="E2300" t="s">
        <v>105</v>
      </c>
      <c r="F2300" s="111">
        <f>+VLOOKUP(C2300,'Selectable Table'!O:P,2,0)</f>
        <v>40700</v>
      </c>
      <c r="G2300" s="111" t="str">
        <f>+VLOOKUP(F2300,'Selectable Table'!P:Q,2,0)</f>
        <v>Revenues - Third Parties</v>
      </c>
      <c r="I2300" t="s">
        <v>111</v>
      </c>
      <c r="J2300" s="111">
        <v>2026</v>
      </c>
      <c r="K2300" s="111">
        <v>7</v>
      </c>
      <c r="L2300" s="111" t="s">
        <v>94</v>
      </c>
      <c r="M2300">
        <v>95.63</v>
      </c>
      <c r="N2300">
        <v>1</v>
      </c>
      <c r="O2300">
        <v>95.63</v>
      </c>
      <c r="P2300" t="s">
        <v>2205</v>
      </c>
      <c r="Q2300" s="111">
        <f>+VLOOKUP(I2300,'Selectable Table'!AB:AC,2,0)</f>
        <v>0</v>
      </c>
    </row>
    <row r="2301" spans="1:17" x14ac:dyDescent="0.25">
      <c r="A2301" s="111" t="str">
        <f>+VLOOKUP(C2301,'Selectable Table'!D:EB,2,0)</f>
        <v>MERCK</v>
      </c>
      <c r="B2301" t="s">
        <v>705</v>
      </c>
      <c r="C2301" t="s">
        <v>133</v>
      </c>
      <c r="D2301" t="s">
        <v>2207</v>
      </c>
      <c r="E2301" t="s">
        <v>102</v>
      </c>
      <c r="F2301" s="111">
        <f>+VLOOKUP(C2301,'Selectable Table'!O:P,2,0)</f>
        <v>40700</v>
      </c>
      <c r="G2301" s="111" t="str">
        <f>+VLOOKUP(F2301,'Selectable Table'!P:Q,2,0)</f>
        <v>Revenues - Third Parties</v>
      </c>
      <c r="I2301" t="s">
        <v>125</v>
      </c>
      <c r="J2301" s="111">
        <v>2026</v>
      </c>
      <c r="K2301" s="111">
        <v>7</v>
      </c>
      <c r="L2301" s="111" t="s">
        <v>94</v>
      </c>
      <c r="M2301">
        <v>540.9</v>
      </c>
      <c r="N2301">
        <v>1</v>
      </c>
      <c r="O2301">
        <v>540.9</v>
      </c>
      <c r="P2301" t="s">
        <v>2205</v>
      </c>
      <c r="Q2301" s="111">
        <f>+VLOOKUP(I2301,'Selectable Table'!AB:AC,2,0)</f>
        <v>1</v>
      </c>
    </row>
    <row r="2302" spans="1:17" x14ac:dyDescent="0.25">
      <c r="A2302" s="111" t="str">
        <f>+VLOOKUP(C2302,'Selectable Table'!D:EB,2,0)</f>
        <v>MERCK</v>
      </c>
      <c r="B2302" t="s">
        <v>705</v>
      </c>
      <c r="C2302" t="s">
        <v>133</v>
      </c>
      <c r="D2302" t="s">
        <v>2207</v>
      </c>
      <c r="E2302" t="s">
        <v>104</v>
      </c>
      <c r="F2302" s="111">
        <f>+VLOOKUP(C2302,'Selectable Table'!O:P,2,0)</f>
        <v>40700</v>
      </c>
      <c r="G2302" s="111" t="str">
        <f>+VLOOKUP(F2302,'Selectable Table'!P:Q,2,0)</f>
        <v>Revenues - Third Parties</v>
      </c>
      <c r="I2302" t="s">
        <v>118</v>
      </c>
      <c r="J2302" s="111">
        <v>2026</v>
      </c>
      <c r="K2302" s="111">
        <v>7</v>
      </c>
      <c r="L2302" s="111" t="s">
        <v>94</v>
      </c>
      <c r="M2302">
        <v>216.32</v>
      </c>
      <c r="N2302">
        <v>1</v>
      </c>
      <c r="O2302">
        <v>216.32</v>
      </c>
      <c r="P2302" t="s">
        <v>2205</v>
      </c>
      <c r="Q2302" s="111">
        <f>+VLOOKUP(I2302,'Selectable Table'!AB:AC,2,0)</f>
        <v>0</v>
      </c>
    </row>
    <row r="2303" spans="1:17" x14ac:dyDescent="0.25">
      <c r="A2303" s="111" t="str">
        <f>+VLOOKUP(C2303,'Selectable Table'!D:EB,2,0)</f>
        <v>MERCK</v>
      </c>
      <c r="B2303" t="s">
        <v>705</v>
      </c>
      <c r="C2303" t="s">
        <v>133</v>
      </c>
      <c r="D2303" t="s">
        <v>2207</v>
      </c>
      <c r="E2303" t="s">
        <v>104</v>
      </c>
      <c r="F2303" s="111">
        <f>+VLOOKUP(C2303,'Selectable Table'!O:P,2,0)</f>
        <v>40700</v>
      </c>
      <c r="G2303" s="111" t="str">
        <f>+VLOOKUP(F2303,'Selectable Table'!P:Q,2,0)</f>
        <v>Revenues - Third Parties</v>
      </c>
      <c r="I2303" t="s">
        <v>120</v>
      </c>
      <c r="J2303" s="111">
        <v>2026</v>
      </c>
      <c r="K2303" s="111">
        <v>7</v>
      </c>
      <c r="L2303" s="111" t="s">
        <v>94</v>
      </c>
      <c r="M2303">
        <v>270.39999999999998</v>
      </c>
      <c r="N2303">
        <v>1</v>
      </c>
      <c r="O2303">
        <v>270.39999999999998</v>
      </c>
      <c r="P2303" t="s">
        <v>2205</v>
      </c>
      <c r="Q2303" s="111">
        <f>+VLOOKUP(I2303,'Selectable Table'!AB:AC,2,0)</f>
        <v>0</v>
      </c>
    </row>
    <row r="2304" spans="1:17" x14ac:dyDescent="0.25">
      <c r="A2304" s="111" t="str">
        <f>+VLOOKUP(C2304,'Selectable Table'!D:EB,2,0)</f>
        <v>MERCK</v>
      </c>
      <c r="B2304" t="s">
        <v>705</v>
      </c>
      <c r="C2304" t="s">
        <v>133</v>
      </c>
      <c r="D2304" t="s">
        <v>2207</v>
      </c>
      <c r="E2304" t="s">
        <v>105</v>
      </c>
      <c r="F2304" s="111">
        <f>+VLOOKUP(C2304,'Selectable Table'!O:P,2,0)</f>
        <v>40700</v>
      </c>
      <c r="G2304" s="111" t="str">
        <f>+VLOOKUP(F2304,'Selectable Table'!P:Q,2,0)</f>
        <v>Revenues - Third Parties</v>
      </c>
      <c r="I2304" t="s">
        <v>111</v>
      </c>
      <c r="J2304" s="111">
        <v>2026</v>
      </c>
      <c r="K2304" s="111">
        <v>7</v>
      </c>
      <c r="L2304" s="111" t="s">
        <v>94</v>
      </c>
      <c r="M2304">
        <v>95.63</v>
      </c>
      <c r="N2304">
        <v>1</v>
      </c>
      <c r="O2304">
        <v>95.63</v>
      </c>
      <c r="P2304" t="s">
        <v>2205</v>
      </c>
      <c r="Q2304" s="111">
        <f>+VLOOKUP(I2304,'Selectable Table'!AB:AC,2,0)</f>
        <v>0</v>
      </c>
    </row>
    <row r="2305" spans="1:17" x14ac:dyDescent="0.25">
      <c r="A2305" s="111" t="str">
        <f>+VLOOKUP(C2305,'Selectable Table'!D:EB,2,0)</f>
        <v>MERCK</v>
      </c>
      <c r="B2305" t="s">
        <v>205</v>
      </c>
      <c r="C2305" t="s">
        <v>133</v>
      </c>
      <c r="D2305" t="s">
        <v>2207</v>
      </c>
      <c r="E2305" t="s">
        <v>102</v>
      </c>
      <c r="F2305" s="111">
        <f>+VLOOKUP(C2305,'Selectable Table'!O:P,2,0)</f>
        <v>40700</v>
      </c>
      <c r="G2305" s="111" t="str">
        <f>+VLOOKUP(F2305,'Selectable Table'!P:Q,2,0)</f>
        <v>Revenues - Third Parties</v>
      </c>
      <c r="I2305" t="s">
        <v>125</v>
      </c>
      <c r="J2305" s="111">
        <v>2026</v>
      </c>
      <c r="K2305" s="111">
        <v>7</v>
      </c>
      <c r="L2305" s="111" t="s">
        <v>94</v>
      </c>
      <c r="M2305">
        <v>323.13</v>
      </c>
      <c r="N2305">
        <v>1</v>
      </c>
      <c r="O2305">
        <v>323.13</v>
      </c>
      <c r="P2305" t="s">
        <v>2205</v>
      </c>
      <c r="Q2305" s="111">
        <f>+VLOOKUP(I2305,'Selectable Table'!AB:AC,2,0)</f>
        <v>1</v>
      </c>
    </row>
    <row r="2306" spans="1:17" x14ac:dyDescent="0.25">
      <c r="A2306" s="111" t="str">
        <f>+VLOOKUP(C2306,'Selectable Table'!D:EB,2,0)</f>
        <v>MERCK</v>
      </c>
      <c r="B2306" t="s">
        <v>205</v>
      </c>
      <c r="C2306" t="s">
        <v>133</v>
      </c>
      <c r="D2306" t="s">
        <v>2207</v>
      </c>
      <c r="E2306" t="s">
        <v>104</v>
      </c>
      <c r="F2306" s="111">
        <f>+VLOOKUP(C2306,'Selectable Table'!O:P,2,0)</f>
        <v>40700</v>
      </c>
      <c r="G2306" s="111" t="str">
        <f>+VLOOKUP(F2306,'Selectable Table'!P:Q,2,0)</f>
        <v>Revenues - Third Parties</v>
      </c>
      <c r="I2306" t="s">
        <v>118</v>
      </c>
      <c r="J2306" s="111">
        <v>2026</v>
      </c>
      <c r="K2306" s="111">
        <v>7</v>
      </c>
      <c r="L2306" s="111" t="s">
        <v>94</v>
      </c>
      <c r="M2306">
        <v>270.39999999999998</v>
      </c>
      <c r="N2306">
        <v>1</v>
      </c>
      <c r="O2306">
        <v>270.39999999999998</v>
      </c>
      <c r="P2306" t="s">
        <v>2205</v>
      </c>
      <c r="Q2306" s="111">
        <f>+VLOOKUP(I2306,'Selectable Table'!AB:AC,2,0)</f>
        <v>0</v>
      </c>
    </row>
    <row r="2307" spans="1:17" x14ac:dyDescent="0.25">
      <c r="A2307" s="111" t="str">
        <f>+VLOOKUP(C2307,'Selectable Table'!D:EB,2,0)</f>
        <v>MERCK</v>
      </c>
      <c r="B2307" t="s">
        <v>205</v>
      </c>
      <c r="C2307" t="s">
        <v>133</v>
      </c>
      <c r="D2307" t="s">
        <v>2207</v>
      </c>
      <c r="E2307" t="s">
        <v>104</v>
      </c>
      <c r="F2307" s="111">
        <f>+VLOOKUP(C2307,'Selectable Table'!O:P,2,0)</f>
        <v>40700</v>
      </c>
      <c r="G2307" s="111" t="str">
        <f>+VLOOKUP(F2307,'Selectable Table'!P:Q,2,0)</f>
        <v>Revenues - Third Parties</v>
      </c>
      <c r="I2307" t="s">
        <v>120</v>
      </c>
      <c r="J2307" s="111">
        <v>2026</v>
      </c>
      <c r="K2307" s="111">
        <v>7</v>
      </c>
      <c r="L2307" s="111" t="s">
        <v>94</v>
      </c>
      <c r="M2307">
        <v>405.6</v>
      </c>
      <c r="N2307">
        <v>1</v>
      </c>
      <c r="O2307">
        <v>405.6</v>
      </c>
      <c r="P2307" t="s">
        <v>2205</v>
      </c>
      <c r="Q2307" s="111">
        <f>+VLOOKUP(I2307,'Selectable Table'!AB:AC,2,0)</f>
        <v>0</v>
      </c>
    </row>
    <row r="2308" spans="1:17" x14ac:dyDescent="0.25">
      <c r="A2308" s="111" t="str">
        <f>+VLOOKUP(C2308,'Selectable Table'!D:EB,2,0)</f>
        <v>MERCK</v>
      </c>
      <c r="B2308" t="s">
        <v>205</v>
      </c>
      <c r="C2308" t="s">
        <v>133</v>
      </c>
      <c r="D2308" t="s">
        <v>2207</v>
      </c>
      <c r="E2308" t="s">
        <v>105</v>
      </c>
      <c r="F2308" s="111">
        <f>+VLOOKUP(C2308,'Selectable Table'!O:P,2,0)</f>
        <v>40700</v>
      </c>
      <c r="G2308" s="111" t="str">
        <f>+VLOOKUP(F2308,'Selectable Table'!P:Q,2,0)</f>
        <v>Revenues - Third Parties</v>
      </c>
      <c r="I2308" t="s">
        <v>111</v>
      </c>
      <c r="J2308" s="111">
        <v>2026</v>
      </c>
      <c r="K2308" s="111">
        <v>7</v>
      </c>
      <c r="L2308" s="111" t="s">
        <v>94</v>
      </c>
      <c r="M2308">
        <v>95.63</v>
      </c>
      <c r="N2308">
        <v>1</v>
      </c>
      <c r="O2308">
        <v>95.63</v>
      </c>
      <c r="P2308" t="s">
        <v>2205</v>
      </c>
      <c r="Q2308" s="111">
        <f>+VLOOKUP(I2308,'Selectable Table'!AB:AC,2,0)</f>
        <v>0</v>
      </c>
    </row>
    <row r="2309" spans="1:17" x14ac:dyDescent="0.25">
      <c r="A2309" s="111" t="str">
        <f>+VLOOKUP(C2309,'Selectable Table'!D:EB,2,0)</f>
        <v>MERCK</v>
      </c>
      <c r="B2309" t="s">
        <v>206</v>
      </c>
      <c r="C2309" t="s">
        <v>133</v>
      </c>
      <c r="D2309" t="s">
        <v>2207</v>
      </c>
      <c r="E2309" t="s">
        <v>104</v>
      </c>
      <c r="F2309" s="111">
        <f>+VLOOKUP(C2309,'Selectable Table'!O:P,2,0)</f>
        <v>40700</v>
      </c>
      <c r="G2309" s="111" t="str">
        <f>+VLOOKUP(F2309,'Selectable Table'!P:Q,2,0)</f>
        <v>Revenues - Third Parties</v>
      </c>
      <c r="I2309" t="s">
        <v>118</v>
      </c>
      <c r="J2309" s="111">
        <v>2026</v>
      </c>
      <c r="K2309" s="111">
        <v>7</v>
      </c>
      <c r="L2309" s="111" t="s">
        <v>94</v>
      </c>
      <c r="M2309">
        <v>108.16</v>
      </c>
      <c r="N2309">
        <v>1</v>
      </c>
      <c r="O2309">
        <v>108.16</v>
      </c>
      <c r="P2309" t="s">
        <v>2205</v>
      </c>
      <c r="Q2309" s="111">
        <f>+VLOOKUP(I2309,'Selectable Table'!AB:AC,2,0)</f>
        <v>0</v>
      </c>
    </row>
    <row r="2310" spans="1:17" x14ac:dyDescent="0.25">
      <c r="A2310" s="111" t="str">
        <f>+VLOOKUP(C2310,'Selectable Table'!D:EB,2,0)</f>
        <v>MERCK</v>
      </c>
      <c r="B2310" t="s">
        <v>206</v>
      </c>
      <c r="C2310" t="s">
        <v>133</v>
      </c>
      <c r="D2310" t="s">
        <v>2207</v>
      </c>
      <c r="E2310" t="s">
        <v>104</v>
      </c>
      <c r="F2310" s="111">
        <f>+VLOOKUP(C2310,'Selectable Table'!O:P,2,0)</f>
        <v>40700</v>
      </c>
      <c r="G2310" s="111" t="str">
        <f>+VLOOKUP(F2310,'Selectable Table'!P:Q,2,0)</f>
        <v>Revenues - Third Parties</v>
      </c>
      <c r="I2310" t="s">
        <v>120</v>
      </c>
      <c r="J2310" s="111">
        <v>2026</v>
      </c>
      <c r="K2310" s="111">
        <v>7</v>
      </c>
      <c r="L2310" s="111" t="s">
        <v>94</v>
      </c>
      <c r="M2310">
        <v>270.39999999999998</v>
      </c>
      <c r="N2310">
        <v>1</v>
      </c>
      <c r="O2310">
        <v>270.39999999999998</v>
      </c>
      <c r="P2310" t="s">
        <v>2205</v>
      </c>
      <c r="Q2310" s="111">
        <f>+VLOOKUP(I2310,'Selectable Table'!AB:AC,2,0)</f>
        <v>0</v>
      </c>
    </row>
    <row r="2311" spans="1:17" x14ac:dyDescent="0.25">
      <c r="A2311" s="111" t="str">
        <f>+VLOOKUP(C2311,'Selectable Table'!D:EB,2,0)</f>
        <v>MERCK</v>
      </c>
      <c r="B2311" t="s">
        <v>206</v>
      </c>
      <c r="C2311" t="s">
        <v>133</v>
      </c>
      <c r="D2311" t="s">
        <v>2207</v>
      </c>
      <c r="E2311" t="s">
        <v>105</v>
      </c>
      <c r="F2311" s="111">
        <f>+VLOOKUP(C2311,'Selectable Table'!O:P,2,0)</f>
        <v>40700</v>
      </c>
      <c r="G2311" s="111" t="str">
        <f>+VLOOKUP(F2311,'Selectable Table'!P:Q,2,0)</f>
        <v>Revenues - Third Parties</v>
      </c>
      <c r="I2311" t="s">
        <v>111</v>
      </c>
      <c r="J2311" s="111">
        <v>2026</v>
      </c>
      <c r="K2311" s="111">
        <v>7</v>
      </c>
      <c r="L2311" s="111" t="s">
        <v>94</v>
      </c>
      <c r="M2311">
        <v>95.63</v>
      </c>
      <c r="N2311">
        <v>1</v>
      </c>
      <c r="O2311">
        <v>95.63</v>
      </c>
      <c r="P2311" t="s">
        <v>2205</v>
      </c>
      <c r="Q2311" s="111">
        <f>+VLOOKUP(I2311,'Selectable Table'!AB:AC,2,0)</f>
        <v>0</v>
      </c>
    </row>
    <row r="2312" spans="1:17" x14ac:dyDescent="0.25">
      <c r="A2312" s="111" t="str">
        <f>+VLOOKUP(C2312,'Selectable Table'!D:EB,2,0)</f>
        <v>MERCK</v>
      </c>
      <c r="B2312" t="s">
        <v>207</v>
      </c>
      <c r="C2312" t="s">
        <v>133</v>
      </c>
      <c r="D2312" t="s">
        <v>2207</v>
      </c>
      <c r="E2312" t="s">
        <v>102</v>
      </c>
      <c r="F2312" s="111">
        <f>+VLOOKUP(C2312,'Selectable Table'!O:P,2,0)</f>
        <v>40700</v>
      </c>
      <c r="G2312" s="111" t="str">
        <f>+VLOOKUP(F2312,'Selectable Table'!P:Q,2,0)</f>
        <v>Revenues - Third Parties</v>
      </c>
      <c r="I2312" t="s">
        <v>125</v>
      </c>
      <c r="J2312" s="111">
        <v>2026</v>
      </c>
      <c r="K2312" s="111">
        <v>7</v>
      </c>
      <c r="L2312" s="111" t="s">
        <v>94</v>
      </c>
      <c r="M2312">
        <v>72.59</v>
      </c>
      <c r="N2312">
        <v>1</v>
      </c>
      <c r="O2312">
        <v>72.59</v>
      </c>
      <c r="P2312" t="s">
        <v>2205</v>
      </c>
      <c r="Q2312" s="111">
        <f>+VLOOKUP(I2312,'Selectable Table'!AB:AC,2,0)</f>
        <v>1</v>
      </c>
    </row>
    <row r="2313" spans="1:17" x14ac:dyDescent="0.25">
      <c r="A2313" s="111" t="str">
        <f>+VLOOKUP(C2313,'Selectable Table'!D:EB,2,0)</f>
        <v>MERCK</v>
      </c>
      <c r="B2313" t="s">
        <v>207</v>
      </c>
      <c r="C2313" t="s">
        <v>133</v>
      </c>
      <c r="D2313" t="s">
        <v>2207</v>
      </c>
      <c r="E2313" t="s">
        <v>105</v>
      </c>
      <c r="F2313" s="111">
        <f>+VLOOKUP(C2313,'Selectable Table'!O:P,2,0)</f>
        <v>40700</v>
      </c>
      <c r="G2313" s="111" t="str">
        <f>+VLOOKUP(F2313,'Selectable Table'!P:Q,2,0)</f>
        <v>Revenues - Third Parties</v>
      </c>
      <c r="I2313" t="s">
        <v>111</v>
      </c>
      <c r="J2313" s="111">
        <v>2026</v>
      </c>
      <c r="K2313" s="111">
        <v>7</v>
      </c>
      <c r="L2313" s="111" t="s">
        <v>94</v>
      </c>
      <c r="M2313">
        <v>95.63</v>
      </c>
      <c r="N2313">
        <v>1</v>
      </c>
      <c r="O2313">
        <v>95.63</v>
      </c>
      <c r="P2313" t="s">
        <v>2205</v>
      </c>
      <c r="Q2313" s="111">
        <f>+VLOOKUP(I2313,'Selectable Table'!AB:AC,2,0)</f>
        <v>0</v>
      </c>
    </row>
    <row r="2314" spans="1:17" x14ac:dyDescent="0.25">
      <c r="A2314" s="111" t="str">
        <f>+VLOOKUP(C2314,'Selectable Table'!D:EB,2,0)</f>
        <v>MERCK</v>
      </c>
      <c r="B2314" t="s">
        <v>2269</v>
      </c>
      <c r="C2314" t="s">
        <v>133</v>
      </c>
      <c r="D2314" t="s">
        <v>2207</v>
      </c>
      <c r="E2314" t="s">
        <v>104</v>
      </c>
      <c r="F2314" s="111">
        <f>+VLOOKUP(C2314,'Selectable Table'!O:P,2,0)</f>
        <v>40700</v>
      </c>
      <c r="G2314" s="111" t="str">
        <f>+VLOOKUP(F2314,'Selectable Table'!P:Q,2,0)</f>
        <v>Revenues - Third Parties</v>
      </c>
      <c r="I2314" t="s">
        <v>118</v>
      </c>
      <c r="J2314" s="111">
        <v>2026</v>
      </c>
      <c r="K2314" s="111">
        <v>7</v>
      </c>
      <c r="L2314" s="111" t="s">
        <v>94</v>
      </c>
      <c r="M2314">
        <v>54.08</v>
      </c>
      <c r="N2314">
        <v>1</v>
      </c>
      <c r="O2314">
        <v>54.08</v>
      </c>
      <c r="P2314" t="s">
        <v>2205</v>
      </c>
      <c r="Q2314" s="111">
        <f>+VLOOKUP(I2314,'Selectable Table'!AB:AC,2,0)</f>
        <v>0</v>
      </c>
    </row>
    <row r="2315" spans="1:17" x14ac:dyDescent="0.25">
      <c r="A2315" s="111" t="str">
        <f>+VLOOKUP(C2315,'Selectable Table'!D:EB,2,0)</f>
        <v>MERCK</v>
      </c>
      <c r="B2315" t="s">
        <v>2269</v>
      </c>
      <c r="C2315" t="s">
        <v>133</v>
      </c>
      <c r="D2315" t="s">
        <v>2207</v>
      </c>
      <c r="E2315" t="s">
        <v>104</v>
      </c>
      <c r="F2315" s="111">
        <f>+VLOOKUP(C2315,'Selectable Table'!O:P,2,0)</f>
        <v>40700</v>
      </c>
      <c r="G2315" s="111" t="str">
        <f>+VLOOKUP(F2315,'Selectable Table'!P:Q,2,0)</f>
        <v>Revenues - Third Parties</v>
      </c>
      <c r="I2315" t="s">
        <v>120</v>
      </c>
      <c r="J2315" s="111">
        <v>2026</v>
      </c>
      <c r="K2315" s="111">
        <v>7</v>
      </c>
      <c r="L2315" s="111" t="s">
        <v>94</v>
      </c>
      <c r="M2315">
        <v>135.19999999999999</v>
      </c>
      <c r="N2315">
        <v>1</v>
      </c>
      <c r="O2315">
        <v>135.19999999999999</v>
      </c>
      <c r="P2315" t="s">
        <v>2205</v>
      </c>
      <c r="Q2315" s="111">
        <f>+VLOOKUP(I2315,'Selectable Table'!AB:AC,2,0)</f>
        <v>0</v>
      </c>
    </row>
    <row r="2316" spans="1:17" x14ac:dyDescent="0.25">
      <c r="A2316" s="111" t="str">
        <f>+VLOOKUP(C2316,'Selectable Table'!D:EB,2,0)</f>
        <v>MERCK</v>
      </c>
      <c r="B2316" t="s">
        <v>2269</v>
      </c>
      <c r="C2316" t="s">
        <v>133</v>
      </c>
      <c r="D2316" t="s">
        <v>2207</v>
      </c>
      <c r="E2316" t="s">
        <v>105</v>
      </c>
      <c r="F2316" s="111">
        <f>+VLOOKUP(C2316,'Selectable Table'!O:P,2,0)</f>
        <v>40700</v>
      </c>
      <c r="G2316" s="111" t="str">
        <f>+VLOOKUP(F2316,'Selectable Table'!P:Q,2,0)</f>
        <v>Revenues - Third Parties</v>
      </c>
      <c r="I2316" t="s">
        <v>111</v>
      </c>
      <c r="J2316" s="111">
        <v>2026</v>
      </c>
      <c r="K2316" s="111">
        <v>7</v>
      </c>
      <c r="L2316" s="111" t="s">
        <v>94</v>
      </c>
      <c r="M2316">
        <v>95.63</v>
      </c>
      <c r="N2316">
        <v>1</v>
      </c>
      <c r="O2316">
        <v>95.63</v>
      </c>
      <c r="P2316" t="s">
        <v>2205</v>
      </c>
      <c r="Q2316" s="111">
        <f>+VLOOKUP(I2316,'Selectable Table'!AB:AC,2,0)</f>
        <v>0</v>
      </c>
    </row>
    <row r="2317" spans="1:17" x14ac:dyDescent="0.25">
      <c r="A2317" s="111" t="str">
        <f>+VLOOKUP(C2317,'Selectable Table'!D:EB,2,0)</f>
        <v>MERCK</v>
      </c>
      <c r="B2317" t="s">
        <v>211</v>
      </c>
      <c r="C2317" t="s">
        <v>133</v>
      </c>
      <c r="D2317" t="s">
        <v>2207</v>
      </c>
      <c r="E2317" t="s">
        <v>102</v>
      </c>
      <c r="F2317" s="111">
        <f>+VLOOKUP(C2317,'Selectable Table'!O:P,2,0)</f>
        <v>40700</v>
      </c>
      <c r="G2317" s="111" t="str">
        <f>+VLOOKUP(F2317,'Selectable Table'!P:Q,2,0)</f>
        <v>Revenues - Third Parties</v>
      </c>
      <c r="I2317" t="s">
        <v>125</v>
      </c>
      <c r="J2317" s="111">
        <v>2026</v>
      </c>
      <c r="K2317" s="111">
        <v>7</v>
      </c>
      <c r="L2317" s="111" t="s">
        <v>94</v>
      </c>
      <c r="M2317">
        <v>197.86</v>
      </c>
      <c r="N2317">
        <v>1</v>
      </c>
      <c r="O2317">
        <v>197.86</v>
      </c>
      <c r="P2317" t="s">
        <v>2205</v>
      </c>
      <c r="Q2317" s="111">
        <f>+VLOOKUP(I2317,'Selectable Table'!AB:AC,2,0)</f>
        <v>1</v>
      </c>
    </row>
    <row r="2318" spans="1:17" x14ac:dyDescent="0.25">
      <c r="A2318" s="111" t="str">
        <f>+VLOOKUP(C2318,'Selectable Table'!D:EB,2,0)</f>
        <v>MERCK</v>
      </c>
      <c r="B2318" t="s">
        <v>211</v>
      </c>
      <c r="C2318" t="s">
        <v>133</v>
      </c>
      <c r="D2318" t="s">
        <v>2207</v>
      </c>
      <c r="E2318" t="s">
        <v>104</v>
      </c>
      <c r="F2318" s="111">
        <f>+VLOOKUP(C2318,'Selectable Table'!O:P,2,0)</f>
        <v>40700</v>
      </c>
      <c r="G2318" s="111" t="str">
        <f>+VLOOKUP(F2318,'Selectable Table'!P:Q,2,0)</f>
        <v>Revenues - Third Parties</v>
      </c>
      <c r="I2318" t="s">
        <v>118</v>
      </c>
      <c r="J2318" s="111">
        <v>2026</v>
      </c>
      <c r="K2318" s="111">
        <v>7</v>
      </c>
      <c r="L2318" s="111" t="s">
        <v>94</v>
      </c>
      <c r="M2318">
        <v>270.39999999999998</v>
      </c>
      <c r="N2318">
        <v>1</v>
      </c>
      <c r="O2318">
        <v>270.39999999999998</v>
      </c>
      <c r="P2318" t="s">
        <v>2205</v>
      </c>
      <c r="Q2318" s="111">
        <f>+VLOOKUP(I2318,'Selectable Table'!AB:AC,2,0)</f>
        <v>0</v>
      </c>
    </row>
    <row r="2319" spans="1:17" x14ac:dyDescent="0.25">
      <c r="A2319" s="111" t="str">
        <f>+VLOOKUP(C2319,'Selectable Table'!D:EB,2,0)</f>
        <v>MERCK</v>
      </c>
      <c r="B2319" t="s">
        <v>211</v>
      </c>
      <c r="C2319" t="s">
        <v>133</v>
      </c>
      <c r="D2319" t="s">
        <v>2207</v>
      </c>
      <c r="E2319" t="s">
        <v>104</v>
      </c>
      <c r="F2319" s="111">
        <f>+VLOOKUP(C2319,'Selectable Table'!O:P,2,0)</f>
        <v>40700</v>
      </c>
      <c r="G2319" s="111" t="str">
        <f>+VLOOKUP(F2319,'Selectable Table'!P:Q,2,0)</f>
        <v>Revenues - Third Parties</v>
      </c>
      <c r="I2319" t="s">
        <v>120</v>
      </c>
      <c r="J2319" s="111">
        <v>2026</v>
      </c>
      <c r="K2319" s="111">
        <v>7</v>
      </c>
      <c r="L2319" s="111" t="s">
        <v>94</v>
      </c>
      <c r="M2319">
        <v>405.6</v>
      </c>
      <c r="N2319">
        <v>1</v>
      </c>
      <c r="O2319">
        <v>405.6</v>
      </c>
      <c r="P2319" t="s">
        <v>2205</v>
      </c>
      <c r="Q2319" s="111">
        <f>+VLOOKUP(I2319,'Selectable Table'!AB:AC,2,0)</f>
        <v>0</v>
      </c>
    </row>
    <row r="2320" spans="1:17" x14ac:dyDescent="0.25">
      <c r="A2320" s="111" t="str">
        <f>+VLOOKUP(C2320,'Selectable Table'!D:EB,2,0)</f>
        <v>MERCK</v>
      </c>
      <c r="B2320" t="s">
        <v>211</v>
      </c>
      <c r="C2320" t="s">
        <v>133</v>
      </c>
      <c r="D2320" t="s">
        <v>2207</v>
      </c>
      <c r="E2320" t="s">
        <v>105</v>
      </c>
      <c r="F2320" s="111">
        <f>+VLOOKUP(C2320,'Selectable Table'!O:P,2,0)</f>
        <v>40700</v>
      </c>
      <c r="G2320" s="111" t="str">
        <f>+VLOOKUP(F2320,'Selectable Table'!P:Q,2,0)</f>
        <v>Revenues - Third Parties</v>
      </c>
      <c r="I2320" t="s">
        <v>111</v>
      </c>
      <c r="J2320" s="111">
        <v>2026</v>
      </c>
      <c r="K2320" s="111">
        <v>7</v>
      </c>
      <c r="L2320" s="111" t="s">
        <v>94</v>
      </c>
      <c r="M2320">
        <v>95.63</v>
      </c>
      <c r="N2320">
        <v>1</v>
      </c>
      <c r="O2320">
        <v>95.63</v>
      </c>
      <c r="P2320" t="s">
        <v>2205</v>
      </c>
      <c r="Q2320" s="111">
        <f>+VLOOKUP(I2320,'Selectable Table'!AB:AC,2,0)</f>
        <v>0</v>
      </c>
    </row>
    <row r="2321" spans="1:17" x14ac:dyDescent="0.25">
      <c r="A2321" s="111" t="str">
        <f>+VLOOKUP(C2321,'Selectable Table'!D:EB,2,0)</f>
        <v>MERCK</v>
      </c>
      <c r="B2321" t="s">
        <v>212</v>
      </c>
      <c r="C2321" t="s">
        <v>133</v>
      </c>
      <c r="D2321" t="s">
        <v>2207</v>
      </c>
      <c r="E2321" t="s">
        <v>102</v>
      </c>
      <c r="F2321" s="111">
        <f>+VLOOKUP(C2321,'Selectable Table'!O:P,2,0)</f>
        <v>40700</v>
      </c>
      <c r="G2321" s="111" t="str">
        <f>+VLOOKUP(F2321,'Selectable Table'!P:Q,2,0)</f>
        <v>Revenues - Third Parties</v>
      </c>
      <c r="I2321" t="s">
        <v>125</v>
      </c>
      <c r="J2321" s="111">
        <v>2026</v>
      </c>
      <c r="K2321" s="111">
        <v>7</v>
      </c>
      <c r="L2321" s="111" t="s">
        <v>94</v>
      </c>
      <c r="M2321">
        <v>72.59</v>
      </c>
      <c r="N2321">
        <v>1</v>
      </c>
      <c r="O2321">
        <v>72.59</v>
      </c>
      <c r="P2321" t="s">
        <v>2205</v>
      </c>
      <c r="Q2321" s="111">
        <f>+VLOOKUP(I2321,'Selectable Table'!AB:AC,2,0)</f>
        <v>1</v>
      </c>
    </row>
    <row r="2322" spans="1:17" x14ac:dyDescent="0.25">
      <c r="A2322" s="111" t="str">
        <f>+VLOOKUP(C2322,'Selectable Table'!D:EB,2,0)</f>
        <v>MERCK</v>
      </c>
      <c r="B2322" t="s">
        <v>212</v>
      </c>
      <c r="C2322" t="s">
        <v>133</v>
      </c>
      <c r="D2322" t="s">
        <v>2207</v>
      </c>
      <c r="E2322" t="s">
        <v>104</v>
      </c>
      <c r="F2322" s="111">
        <f>+VLOOKUP(C2322,'Selectable Table'!O:P,2,0)</f>
        <v>40700</v>
      </c>
      <c r="G2322" s="111" t="str">
        <f>+VLOOKUP(F2322,'Selectable Table'!P:Q,2,0)</f>
        <v>Revenues - Third Parties</v>
      </c>
      <c r="I2322" t="s">
        <v>118</v>
      </c>
      <c r="J2322" s="111">
        <v>2026</v>
      </c>
      <c r="K2322" s="111">
        <v>7</v>
      </c>
      <c r="L2322" s="111" t="s">
        <v>94</v>
      </c>
      <c r="M2322">
        <v>162.24</v>
      </c>
      <c r="N2322">
        <v>1</v>
      </c>
      <c r="O2322">
        <v>162.24</v>
      </c>
      <c r="P2322" t="s">
        <v>2205</v>
      </c>
      <c r="Q2322" s="111">
        <f>+VLOOKUP(I2322,'Selectable Table'!AB:AC,2,0)</f>
        <v>0</v>
      </c>
    </row>
    <row r="2323" spans="1:17" x14ac:dyDescent="0.25">
      <c r="A2323" s="111" t="str">
        <f>+VLOOKUP(C2323,'Selectable Table'!D:EB,2,0)</f>
        <v>MERCK</v>
      </c>
      <c r="B2323" t="s">
        <v>212</v>
      </c>
      <c r="C2323" t="s">
        <v>133</v>
      </c>
      <c r="D2323" t="s">
        <v>2207</v>
      </c>
      <c r="E2323" t="s">
        <v>104</v>
      </c>
      <c r="F2323" s="111">
        <f>+VLOOKUP(C2323,'Selectable Table'!O:P,2,0)</f>
        <v>40700</v>
      </c>
      <c r="G2323" s="111" t="str">
        <f>+VLOOKUP(F2323,'Selectable Table'!P:Q,2,0)</f>
        <v>Revenues - Third Parties</v>
      </c>
      <c r="I2323" t="s">
        <v>120</v>
      </c>
      <c r="J2323" s="111">
        <v>2026</v>
      </c>
      <c r="K2323" s="111">
        <v>7</v>
      </c>
      <c r="L2323" s="111" t="s">
        <v>94</v>
      </c>
      <c r="M2323">
        <v>405.6</v>
      </c>
      <c r="N2323">
        <v>1</v>
      </c>
      <c r="O2323">
        <v>405.6</v>
      </c>
      <c r="P2323" t="s">
        <v>2205</v>
      </c>
      <c r="Q2323" s="111">
        <f>+VLOOKUP(I2323,'Selectable Table'!AB:AC,2,0)</f>
        <v>0</v>
      </c>
    </row>
    <row r="2324" spans="1:17" x14ac:dyDescent="0.25">
      <c r="A2324" s="111" t="str">
        <f>+VLOOKUP(C2324,'Selectable Table'!D:EB,2,0)</f>
        <v>MERCK</v>
      </c>
      <c r="B2324" t="s">
        <v>212</v>
      </c>
      <c r="C2324" t="s">
        <v>133</v>
      </c>
      <c r="D2324" t="s">
        <v>2207</v>
      </c>
      <c r="E2324" t="s">
        <v>105</v>
      </c>
      <c r="F2324" s="111">
        <f>+VLOOKUP(C2324,'Selectable Table'!O:P,2,0)</f>
        <v>40700</v>
      </c>
      <c r="G2324" s="111" t="str">
        <f>+VLOOKUP(F2324,'Selectable Table'!P:Q,2,0)</f>
        <v>Revenues - Third Parties</v>
      </c>
      <c r="I2324" t="s">
        <v>111</v>
      </c>
      <c r="J2324" s="111">
        <v>2026</v>
      </c>
      <c r="K2324" s="111">
        <v>7</v>
      </c>
      <c r="L2324" s="111" t="s">
        <v>94</v>
      </c>
      <c r="M2324">
        <v>95.63</v>
      </c>
      <c r="N2324">
        <v>1</v>
      </c>
      <c r="O2324">
        <v>95.63</v>
      </c>
      <c r="P2324" t="s">
        <v>2205</v>
      </c>
      <c r="Q2324" s="111">
        <f>+VLOOKUP(I2324,'Selectable Table'!AB:AC,2,0)</f>
        <v>0</v>
      </c>
    </row>
    <row r="2325" spans="1:17" x14ac:dyDescent="0.25">
      <c r="A2325" s="111" t="str">
        <f>+VLOOKUP(C2325,'Selectable Table'!D:EB,2,0)</f>
        <v>MERCK</v>
      </c>
      <c r="B2325" t="s">
        <v>613</v>
      </c>
      <c r="C2325" t="s">
        <v>133</v>
      </c>
      <c r="D2325" t="s">
        <v>2207</v>
      </c>
      <c r="E2325" t="s">
        <v>102</v>
      </c>
      <c r="F2325" s="111">
        <f>+VLOOKUP(C2325,'Selectable Table'!O:P,2,0)</f>
        <v>40700</v>
      </c>
      <c r="G2325" s="111" t="str">
        <f>+VLOOKUP(F2325,'Selectable Table'!P:Q,2,0)</f>
        <v>Revenues - Third Parties</v>
      </c>
      <c r="I2325" t="s">
        <v>125</v>
      </c>
      <c r="J2325" s="111">
        <v>2026</v>
      </c>
      <c r="K2325" s="111">
        <v>7</v>
      </c>
      <c r="L2325" s="111" t="s">
        <v>94</v>
      </c>
      <c r="M2325">
        <v>72.59</v>
      </c>
      <c r="N2325">
        <v>1</v>
      </c>
      <c r="O2325">
        <v>72.59</v>
      </c>
      <c r="P2325" t="s">
        <v>2205</v>
      </c>
      <c r="Q2325" s="111">
        <f>+VLOOKUP(I2325,'Selectable Table'!AB:AC,2,0)</f>
        <v>1</v>
      </c>
    </row>
    <row r="2326" spans="1:17" x14ac:dyDescent="0.25">
      <c r="A2326" s="111" t="str">
        <f>+VLOOKUP(C2326,'Selectable Table'!D:EB,2,0)</f>
        <v>MERCK</v>
      </c>
      <c r="B2326" t="s">
        <v>613</v>
      </c>
      <c r="C2326" t="s">
        <v>133</v>
      </c>
      <c r="D2326" t="s">
        <v>2207</v>
      </c>
      <c r="E2326" t="s">
        <v>105</v>
      </c>
      <c r="F2326" s="111">
        <f>+VLOOKUP(C2326,'Selectable Table'!O:P,2,0)</f>
        <v>40700</v>
      </c>
      <c r="G2326" s="111" t="str">
        <f>+VLOOKUP(F2326,'Selectable Table'!P:Q,2,0)</f>
        <v>Revenues - Third Parties</v>
      </c>
      <c r="I2326" t="s">
        <v>111</v>
      </c>
      <c r="J2326" s="111">
        <v>2026</v>
      </c>
      <c r="K2326" s="111">
        <v>7</v>
      </c>
      <c r="L2326" s="111" t="s">
        <v>94</v>
      </c>
      <c r="M2326">
        <v>95.63</v>
      </c>
      <c r="N2326">
        <v>1</v>
      </c>
      <c r="O2326">
        <v>95.63</v>
      </c>
      <c r="P2326" t="s">
        <v>2205</v>
      </c>
      <c r="Q2326" s="111">
        <f>+VLOOKUP(I2326,'Selectable Table'!AB:AC,2,0)</f>
        <v>0</v>
      </c>
    </row>
    <row r="2327" spans="1:17" x14ac:dyDescent="0.25">
      <c r="A2327" s="111" t="str">
        <f>+VLOOKUP(C2327,'Selectable Table'!D:EB,2,0)</f>
        <v>MERCK</v>
      </c>
      <c r="B2327" t="s">
        <v>2270</v>
      </c>
      <c r="C2327" t="s">
        <v>133</v>
      </c>
      <c r="D2327" t="s">
        <v>2207</v>
      </c>
      <c r="E2327" t="s">
        <v>105</v>
      </c>
      <c r="F2327" s="111">
        <f>+VLOOKUP(C2327,'Selectable Table'!O:P,2,0)</f>
        <v>40700</v>
      </c>
      <c r="G2327" s="111" t="str">
        <f>+VLOOKUP(F2327,'Selectable Table'!P:Q,2,0)</f>
        <v>Revenues - Third Parties</v>
      </c>
      <c r="I2327" t="s">
        <v>111</v>
      </c>
      <c r="J2327" s="111">
        <v>2026</v>
      </c>
      <c r="K2327" s="111">
        <v>7</v>
      </c>
      <c r="L2327" s="111" t="s">
        <v>94</v>
      </c>
      <c r="M2327">
        <v>95.63</v>
      </c>
      <c r="N2327">
        <v>1</v>
      </c>
      <c r="O2327">
        <v>95.63</v>
      </c>
      <c r="P2327" t="s">
        <v>2205</v>
      </c>
      <c r="Q2327" s="111">
        <f>+VLOOKUP(I2327,'Selectable Table'!AB:AC,2,0)</f>
        <v>0</v>
      </c>
    </row>
    <row r="2328" spans="1:17" x14ac:dyDescent="0.25">
      <c r="A2328" s="111" t="str">
        <f>+VLOOKUP(C2328,'Selectable Table'!D:EB,2,0)</f>
        <v>MERCK</v>
      </c>
      <c r="B2328" t="s">
        <v>2271</v>
      </c>
      <c r="C2328" t="s">
        <v>133</v>
      </c>
      <c r="D2328" t="s">
        <v>2207</v>
      </c>
      <c r="E2328" t="s">
        <v>102</v>
      </c>
      <c r="F2328" s="111">
        <f>+VLOOKUP(C2328,'Selectable Table'!O:P,2,0)</f>
        <v>40700</v>
      </c>
      <c r="G2328" s="111" t="str">
        <f>+VLOOKUP(F2328,'Selectable Table'!P:Q,2,0)</f>
        <v>Revenues - Third Parties</v>
      </c>
      <c r="I2328" t="s">
        <v>125</v>
      </c>
      <c r="J2328" s="111">
        <v>2026</v>
      </c>
      <c r="K2328" s="111">
        <v>7</v>
      </c>
      <c r="L2328" s="111" t="s">
        <v>94</v>
      </c>
      <c r="M2328">
        <v>72.59</v>
      </c>
      <c r="N2328">
        <v>1</v>
      </c>
      <c r="O2328">
        <v>72.59</v>
      </c>
      <c r="P2328" t="s">
        <v>2205</v>
      </c>
      <c r="Q2328" s="111">
        <f>+VLOOKUP(I2328,'Selectable Table'!AB:AC,2,0)</f>
        <v>1</v>
      </c>
    </row>
    <row r="2329" spans="1:17" x14ac:dyDescent="0.25">
      <c r="A2329" s="111" t="str">
        <f>+VLOOKUP(C2329,'Selectable Table'!D:EB,2,0)</f>
        <v>MERCK</v>
      </c>
      <c r="B2329" t="s">
        <v>2271</v>
      </c>
      <c r="C2329" t="s">
        <v>133</v>
      </c>
      <c r="D2329" t="s">
        <v>2207</v>
      </c>
      <c r="E2329" t="s">
        <v>104</v>
      </c>
      <c r="F2329" s="111">
        <f>+VLOOKUP(C2329,'Selectable Table'!O:P,2,0)</f>
        <v>40700</v>
      </c>
      <c r="G2329" s="111" t="str">
        <f>+VLOOKUP(F2329,'Selectable Table'!P:Q,2,0)</f>
        <v>Revenues - Third Parties</v>
      </c>
      <c r="I2329" t="s">
        <v>118</v>
      </c>
      <c r="J2329" s="111">
        <v>2026</v>
      </c>
      <c r="K2329" s="111">
        <v>7</v>
      </c>
      <c r="L2329" s="111" t="s">
        <v>94</v>
      </c>
      <c r="M2329">
        <v>432.64</v>
      </c>
      <c r="N2329">
        <v>1</v>
      </c>
      <c r="O2329">
        <v>432.64</v>
      </c>
      <c r="P2329" t="s">
        <v>2205</v>
      </c>
      <c r="Q2329" s="111">
        <f>+VLOOKUP(I2329,'Selectable Table'!AB:AC,2,0)</f>
        <v>0</v>
      </c>
    </row>
    <row r="2330" spans="1:17" x14ac:dyDescent="0.25">
      <c r="A2330" s="111" t="str">
        <f>+VLOOKUP(C2330,'Selectable Table'!D:EB,2,0)</f>
        <v>MERCK</v>
      </c>
      <c r="B2330" t="s">
        <v>2271</v>
      </c>
      <c r="C2330" t="s">
        <v>133</v>
      </c>
      <c r="D2330" t="s">
        <v>2207</v>
      </c>
      <c r="E2330" t="s">
        <v>104</v>
      </c>
      <c r="F2330" s="111">
        <f>+VLOOKUP(C2330,'Selectable Table'!O:P,2,0)</f>
        <v>40700</v>
      </c>
      <c r="G2330" s="111" t="str">
        <f>+VLOOKUP(F2330,'Selectable Table'!P:Q,2,0)</f>
        <v>Revenues - Third Parties</v>
      </c>
      <c r="I2330" t="s">
        <v>120</v>
      </c>
      <c r="J2330" s="111">
        <v>2026</v>
      </c>
      <c r="K2330" s="111">
        <v>7</v>
      </c>
      <c r="L2330" s="111" t="s">
        <v>94</v>
      </c>
      <c r="M2330">
        <v>540.79999999999995</v>
      </c>
      <c r="N2330">
        <v>1</v>
      </c>
      <c r="O2330">
        <v>540.79999999999995</v>
      </c>
      <c r="P2330" t="s">
        <v>2205</v>
      </c>
      <c r="Q2330" s="111">
        <f>+VLOOKUP(I2330,'Selectable Table'!AB:AC,2,0)</f>
        <v>0</v>
      </c>
    </row>
    <row r="2331" spans="1:17" x14ac:dyDescent="0.25">
      <c r="A2331" s="111" t="str">
        <f>+VLOOKUP(C2331,'Selectable Table'!D:EB,2,0)</f>
        <v>MERCK</v>
      </c>
      <c r="B2331" t="s">
        <v>2271</v>
      </c>
      <c r="C2331" t="s">
        <v>133</v>
      </c>
      <c r="D2331" t="s">
        <v>2207</v>
      </c>
      <c r="E2331" t="s">
        <v>105</v>
      </c>
      <c r="F2331" s="111">
        <f>+VLOOKUP(C2331,'Selectable Table'!O:P,2,0)</f>
        <v>40700</v>
      </c>
      <c r="G2331" s="111" t="str">
        <f>+VLOOKUP(F2331,'Selectable Table'!P:Q,2,0)</f>
        <v>Revenues - Third Parties</v>
      </c>
      <c r="I2331" t="s">
        <v>111</v>
      </c>
      <c r="J2331" s="111">
        <v>2026</v>
      </c>
      <c r="K2331" s="111">
        <v>7</v>
      </c>
      <c r="L2331" s="111" t="s">
        <v>94</v>
      </c>
      <c r="M2331">
        <v>95.63</v>
      </c>
      <c r="N2331">
        <v>1</v>
      </c>
      <c r="O2331">
        <v>95.63</v>
      </c>
      <c r="P2331" t="s">
        <v>2205</v>
      </c>
      <c r="Q2331" s="111">
        <f>+VLOOKUP(I2331,'Selectable Table'!AB:AC,2,0)</f>
        <v>0</v>
      </c>
    </row>
    <row r="2332" spans="1:17" x14ac:dyDescent="0.25">
      <c r="A2332" s="111" t="str">
        <f>+VLOOKUP(C2332,'Selectable Table'!D:EB,2,0)</f>
        <v>MERCK</v>
      </c>
      <c r="B2332" t="s">
        <v>215</v>
      </c>
      <c r="C2332" t="s">
        <v>133</v>
      </c>
      <c r="D2332" t="s">
        <v>2207</v>
      </c>
      <c r="E2332" t="s">
        <v>104</v>
      </c>
      <c r="F2332" s="111">
        <f>+VLOOKUP(C2332,'Selectable Table'!O:P,2,0)</f>
        <v>40700</v>
      </c>
      <c r="G2332" s="111" t="str">
        <f>+VLOOKUP(F2332,'Selectable Table'!P:Q,2,0)</f>
        <v>Revenues - Third Parties</v>
      </c>
      <c r="I2332" t="s">
        <v>118</v>
      </c>
      <c r="J2332" s="111">
        <v>2026</v>
      </c>
      <c r="K2332" s="111">
        <v>7</v>
      </c>
      <c r="L2332" s="111" t="s">
        <v>94</v>
      </c>
      <c r="M2332">
        <v>216.32</v>
      </c>
      <c r="N2332">
        <v>1</v>
      </c>
      <c r="O2332">
        <v>216.32</v>
      </c>
      <c r="P2332" t="s">
        <v>2205</v>
      </c>
      <c r="Q2332" s="111">
        <f>+VLOOKUP(I2332,'Selectable Table'!AB:AC,2,0)</f>
        <v>0</v>
      </c>
    </row>
    <row r="2333" spans="1:17" x14ac:dyDescent="0.25">
      <c r="A2333" s="111" t="str">
        <f>+VLOOKUP(C2333,'Selectable Table'!D:EB,2,0)</f>
        <v>MERCK</v>
      </c>
      <c r="B2333" t="s">
        <v>215</v>
      </c>
      <c r="C2333" t="s">
        <v>133</v>
      </c>
      <c r="D2333" t="s">
        <v>2207</v>
      </c>
      <c r="E2333" t="s">
        <v>105</v>
      </c>
      <c r="F2333" s="111">
        <f>+VLOOKUP(C2333,'Selectable Table'!O:P,2,0)</f>
        <v>40700</v>
      </c>
      <c r="G2333" s="111" t="str">
        <f>+VLOOKUP(F2333,'Selectable Table'!P:Q,2,0)</f>
        <v>Revenues - Third Parties</v>
      </c>
      <c r="I2333" t="s">
        <v>111</v>
      </c>
      <c r="J2333" s="111">
        <v>2026</v>
      </c>
      <c r="K2333" s="111">
        <v>7</v>
      </c>
      <c r="L2333" s="111" t="s">
        <v>94</v>
      </c>
      <c r="M2333">
        <v>95.63</v>
      </c>
      <c r="N2333">
        <v>1</v>
      </c>
      <c r="O2333">
        <v>95.63</v>
      </c>
      <c r="P2333" t="s">
        <v>2205</v>
      </c>
      <c r="Q2333" s="111">
        <f>+VLOOKUP(I2333,'Selectable Table'!AB:AC,2,0)</f>
        <v>0</v>
      </c>
    </row>
    <row r="2334" spans="1:17" x14ac:dyDescent="0.25">
      <c r="A2334" s="111" t="str">
        <f>+VLOOKUP(C2334,'Selectable Table'!D:EB,2,0)</f>
        <v>MERCK</v>
      </c>
      <c r="B2334" t="s">
        <v>216</v>
      </c>
      <c r="C2334" t="s">
        <v>133</v>
      </c>
      <c r="D2334" t="s">
        <v>2207</v>
      </c>
      <c r="E2334" t="s">
        <v>102</v>
      </c>
      <c r="F2334" s="111">
        <f>+VLOOKUP(C2334,'Selectable Table'!O:P,2,0)</f>
        <v>40700</v>
      </c>
      <c r="G2334" s="111" t="str">
        <f>+VLOOKUP(F2334,'Selectable Table'!P:Q,2,0)</f>
        <v>Revenues - Third Parties</v>
      </c>
      <c r="I2334" t="s">
        <v>125</v>
      </c>
      <c r="J2334" s="111">
        <v>2026</v>
      </c>
      <c r="K2334" s="111">
        <v>7</v>
      </c>
      <c r="L2334" s="111" t="s">
        <v>94</v>
      </c>
      <c r="M2334">
        <v>72.59</v>
      </c>
      <c r="N2334">
        <v>1</v>
      </c>
      <c r="O2334">
        <v>72.59</v>
      </c>
      <c r="P2334" t="s">
        <v>2205</v>
      </c>
      <c r="Q2334" s="111">
        <f>+VLOOKUP(I2334,'Selectable Table'!AB:AC,2,0)</f>
        <v>1</v>
      </c>
    </row>
    <row r="2335" spans="1:17" x14ac:dyDescent="0.25">
      <c r="A2335" s="111" t="str">
        <f>+VLOOKUP(C2335,'Selectable Table'!D:EB,2,0)</f>
        <v>MERCK</v>
      </c>
      <c r="B2335" t="s">
        <v>216</v>
      </c>
      <c r="C2335" t="s">
        <v>133</v>
      </c>
      <c r="D2335" t="s">
        <v>2207</v>
      </c>
      <c r="E2335" t="s">
        <v>104</v>
      </c>
      <c r="F2335" s="111">
        <f>+VLOOKUP(C2335,'Selectable Table'!O:P,2,0)</f>
        <v>40700</v>
      </c>
      <c r="G2335" s="111" t="str">
        <f>+VLOOKUP(F2335,'Selectable Table'!P:Q,2,0)</f>
        <v>Revenues - Third Parties</v>
      </c>
      <c r="I2335" t="s">
        <v>118</v>
      </c>
      <c r="J2335" s="111">
        <v>2026</v>
      </c>
      <c r="K2335" s="111">
        <v>7</v>
      </c>
      <c r="L2335" s="111" t="s">
        <v>94</v>
      </c>
      <c r="M2335">
        <v>54.08</v>
      </c>
      <c r="N2335">
        <v>1</v>
      </c>
      <c r="O2335">
        <v>54.08</v>
      </c>
      <c r="P2335" t="s">
        <v>2205</v>
      </c>
      <c r="Q2335" s="111">
        <f>+VLOOKUP(I2335,'Selectable Table'!AB:AC,2,0)</f>
        <v>0</v>
      </c>
    </row>
    <row r="2336" spans="1:17" x14ac:dyDescent="0.25">
      <c r="A2336" s="111" t="str">
        <f>+VLOOKUP(C2336,'Selectable Table'!D:EB,2,0)</f>
        <v>MERCK</v>
      </c>
      <c r="B2336" t="s">
        <v>216</v>
      </c>
      <c r="C2336" t="s">
        <v>133</v>
      </c>
      <c r="D2336" t="s">
        <v>2207</v>
      </c>
      <c r="E2336" t="s">
        <v>104</v>
      </c>
      <c r="F2336" s="111">
        <f>+VLOOKUP(C2336,'Selectable Table'!O:P,2,0)</f>
        <v>40700</v>
      </c>
      <c r="G2336" s="111" t="str">
        <f>+VLOOKUP(F2336,'Selectable Table'!P:Q,2,0)</f>
        <v>Revenues - Third Parties</v>
      </c>
      <c r="I2336" t="s">
        <v>120</v>
      </c>
      <c r="J2336" s="111">
        <v>2026</v>
      </c>
      <c r="K2336" s="111">
        <v>7</v>
      </c>
      <c r="L2336" s="111" t="s">
        <v>94</v>
      </c>
      <c r="M2336">
        <v>135.19999999999999</v>
      </c>
      <c r="N2336">
        <v>1</v>
      </c>
      <c r="O2336">
        <v>135.19999999999999</v>
      </c>
      <c r="P2336" t="s">
        <v>2205</v>
      </c>
      <c r="Q2336" s="111">
        <f>+VLOOKUP(I2336,'Selectable Table'!AB:AC,2,0)</f>
        <v>0</v>
      </c>
    </row>
    <row r="2337" spans="1:17" x14ac:dyDescent="0.25">
      <c r="A2337" s="111" t="str">
        <f>+VLOOKUP(C2337,'Selectable Table'!D:EB,2,0)</f>
        <v>MERCK</v>
      </c>
      <c r="B2337" t="s">
        <v>216</v>
      </c>
      <c r="C2337" t="s">
        <v>133</v>
      </c>
      <c r="D2337" t="s">
        <v>2207</v>
      </c>
      <c r="E2337" t="s">
        <v>105</v>
      </c>
      <c r="F2337" s="111">
        <f>+VLOOKUP(C2337,'Selectable Table'!O:P,2,0)</f>
        <v>40700</v>
      </c>
      <c r="G2337" s="111" t="str">
        <f>+VLOOKUP(F2337,'Selectable Table'!P:Q,2,0)</f>
        <v>Revenues - Third Parties</v>
      </c>
      <c r="I2337" t="s">
        <v>111</v>
      </c>
      <c r="J2337" s="111">
        <v>2026</v>
      </c>
      <c r="K2337" s="111">
        <v>7</v>
      </c>
      <c r="L2337" s="111" t="s">
        <v>94</v>
      </c>
      <c r="M2337">
        <v>95.63</v>
      </c>
      <c r="N2337">
        <v>1</v>
      </c>
      <c r="O2337">
        <v>95.63</v>
      </c>
      <c r="P2337" t="s">
        <v>2205</v>
      </c>
      <c r="Q2337" s="111">
        <f>+VLOOKUP(I2337,'Selectable Table'!AB:AC,2,0)</f>
        <v>0</v>
      </c>
    </row>
    <row r="2338" spans="1:17" x14ac:dyDescent="0.25">
      <c r="A2338" s="111" t="str">
        <f>+VLOOKUP(C2338,'Selectable Table'!D:EB,2,0)</f>
        <v>MERCK</v>
      </c>
      <c r="B2338" t="s">
        <v>217</v>
      </c>
      <c r="C2338" t="s">
        <v>133</v>
      </c>
      <c r="D2338" t="s">
        <v>2207</v>
      </c>
      <c r="E2338" t="s">
        <v>102</v>
      </c>
      <c r="F2338" s="111">
        <f>+VLOOKUP(C2338,'Selectable Table'!O:P,2,0)</f>
        <v>40700</v>
      </c>
      <c r="G2338" s="111" t="str">
        <f>+VLOOKUP(F2338,'Selectable Table'!P:Q,2,0)</f>
        <v>Revenues - Third Parties</v>
      </c>
      <c r="I2338" t="s">
        <v>125</v>
      </c>
      <c r="J2338" s="111">
        <v>2026</v>
      </c>
      <c r="K2338" s="111">
        <v>7</v>
      </c>
      <c r="L2338" s="111" t="s">
        <v>94</v>
      </c>
      <c r="M2338">
        <v>72.59</v>
      </c>
      <c r="N2338">
        <v>1</v>
      </c>
      <c r="O2338">
        <v>72.59</v>
      </c>
      <c r="P2338" t="s">
        <v>2205</v>
      </c>
      <c r="Q2338" s="111">
        <f>+VLOOKUP(I2338,'Selectable Table'!AB:AC,2,0)</f>
        <v>1</v>
      </c>
    </row>
    <row r="2339" spans="1:17" x14ac:dyDescent="0.25">
      <c r="A2339" s="111" t="str">
        <f>+VLOOKUP(C2339,'Selectable Table'!D:EB,2,0)</f>
        <v>MERCK</v>
      </c>
      <c r="B2339" t="s">
        <v>217</v>
      </c>
      <c r="C2339" t="s">
        <v>133</v>
      </c>
      <c r="D2339" t="s">
        <v>2207</v>
      </c>
      <c r="E2339" t="s">
        <v>105</v>
      </c>
      <c r="F2339" s="111">
        <f>+VLOOKUP(C2339,'Selectable Table'!O:P,2,0)</f>
        <v>40700</v>
      </c>
      <c r="G2339" s="111" t="str">
        <f>+VLOOKUP(F2339,'Selectable Table'!P:Q,2,0)</f>
        <v>Revenues - Third Parties</v>
      </c>
      <c r="I2339" t="s">
        <v>111</v>
      </c>
      <c r="J2339" s="111">
        <v>2026</v>
      </c>
      <c r="K2339" s="111">
        <v>7</v>
      </c>
      <c r="L2339" s="111" t="s">
        <v>94</v>
      </c>
      <c r="M2339">
        <v>95.63</v>
      </c>
      <c r="N2339">
        <v>1</v>
      </c>
      <c r="O2339">
        <v>95.63</v>
      </c>
      <c r="P2339" t="s">
        <v>2205</v>
      </c>
      <c r="Q2339" s="111">
        <f>+VLOOKUP(I2339,'Selectable Table'!AB:AC,2,0)</f>
        <v>0</v>
      </c>
    </row>
    <row r="2340" spans="1:17" x14ac:dyDescent="0.25">
      <c r="A2340" s="111" t="str">
        <f>+VLOOKUP(C2340,'Selectable Table'!D:EB,2,0)</f>
        <v>MERCK</v>
      </c>
      <c r="B2340" t="s">
        <v>218</v>
      </c>
      <c r="C2340" t="s">
        <v>133</v>
      </c>
      <c r="D2340" t="s">
        <v>2207</v>
      </c>
      <c r="E2340" t="s">
        <v>104</v>
      </c>
      <c r="F2340" s="111">
        <f>+VLOOKUP(C2340,'Selectable Table'!O:P,2,0)</f>
        <v>40700</v>
      </c>
      <c r="G2340" s="111" t="str">
        <f>+VLOOKUP(F2340,'Selectable Table'!P:Q,2,0)</f>
        <v>Revenues - Third Parties</v>
      </c>
      <c r="I2340" t="s">
        <v>118</v>
      </c>
      <c r="J2340" s="111">
        <v>2026</v>
      </c>
      <c r="K2340" s="111">
        <v>7</v>
      </c>
      <c r="L2340" s="111" t="s">
        <v>94</v>
      </c>
      <c r="M2340">
        <v>54.08</v>
      </c>
      <c r="N2340">
        <v>1</v>
      </c>
      <c r="O2340">
        <v>54.08</v>
      </c>
      <c r="P2340" t="s">
        <v>2205</v>
      </c>
      <c r="Q2340" s="111">
        <f>+VLOOKUP(I2340,'Selectable Table'!AB:AC,2,0)</f>
        <v>0</v>
      </c>
    </row>
    <row r="2341" spans="1:17" x14ac:dyDescent="0.25">
      <c r="A2341" s="111" t="str">
        <f>+VLOOKUP(C2341,'Selectable Table'!D:EB,2,0)</f>
        <v>MERCK</v>
      </c>
      <c r="B2341" t="s">
        <v>218</v>
      </c>
      <c r="C2341" t="s">
        <v>133</v>
      </c>
      <c r="D2341" t="s">
        <v>2207</v>
      </c>
      <c r="E2341" t="s">
        <v>104</v>
      </c>
      <c r="F2341" s="111">
        <f>+VLOOKUP(C2341,'Selectable Table'!O:P,2,0)</f>
        <v>40700</v>
      </c>
      <c r="G2341" s="111" t="str">
        <f>+VLOOKUP(F2341,'Selectable Table'!P:Q,2,0)</f>
        <v>Revenues - Third Parties</v>
      </c>
      <c r="I2341" t="s">
        <v>120</v>
      </c>
      <c r="J2341" s="111">
        <v>2026</v>
      </c>
      <c r="K2341" s="111">
        <v>7</v>
      </c>
      <c r="L2341" s="111" t="s">
        <v>94</v>
      </c>
      <c r="M2341">
        <v>135.19999999999999</v>
      </c>
      <c r="N2341">
        <v>1</v>
      </c>
      <c r="O2341">
        <v>135.19999999999999</v>
      </c>
      <c r="P2341" t="s">
        <v>2205</v>
      </c>
      <c r="Q2341" s="111">
        <f>+VLOOKUP(I2341,'Selectable Table'!AB:AC,2,0)</f>
        <v>0</v>
      </c>
    </row>
    <row r="2342" spans="1:17" x14ac:dyDescent="0.25">
      <c r="A2342" s="111" t="str">
        <f>+VLOOKUP(C2342,'Selectable Table'!D:EB,2,0)</f>
        <v>MERCK</v>
      </c>
      <c r="B2342" t="s">
        <v>218</v>
      </c>
      <c r="C2342" t="s">
        <v>133</v>
      </c>
      <c r="D2342" t="s">
        <v>2207</v>
      </c>
      <c r="E2342" t="s">
        <v>105</v>
      </c>
      <c r="F2342" s="111">
        <f>+VLOOKUP(C2342,'Selectable Table'!O:P,2,0)</f>
        <v>40700</v>
      </c>
      <c r="G2342" s="111" t="str">
        <f>+VLOOKUP(F2342,'Selectable Table'!P:Q,2,0)</f>
        <v>Revenues - Third Parties</v>
      </c>
      <c r="I2342" t="s">
        <v>111</v>
      </c>
      <c r="J2342" s="111">
        <v>2026</v>
      </c>
      <c r="K2342" s="111">
        <v>7</v>
      </c>
      <c r="L2342" s="111" t="s">
        <v>94</v>
      </c>
      <c r="M2342">
        <v>95.63</v>
      </c>
      <c r="N2342">
        <v>1</v>
      </c>
      <c r="O2342">
        <v>95.63</v>
      </c>
      <c r="P2342" t="s">
        <v>2205</v>
      </c>
      <c r="Q2342" s="111">
        <f>+VLOOKUP(I2342,'Selectable Table'!AB:AC,2,0)</f>
        <v>0</v>
      </c>
    </row>
    <row r="2343" spans="1:17" x14ac:dyDescent="0.25">
      <c r="A2343" s="111" t="str">
        <f>+VLOOKUP(C2343,'Selectable Table'!D:EB,2,0)</f>
        <v>MERCK</v>
      </c>
      <c r="B2343" t="s">
        <v>2272</v>
      </c>
      <c r="C2343" t="s">
        <v>133</v>
      </c>
      <c r="D2343" t="s">
        <v>2207</v>
      </c>
      <c r="E2343" t="s">
        <v>105</v>
      </c>
      <c r="F2343" s="111">
        <f>+VLOOKUP(C2343,'Selectable Table'!O:P,2,0)</f>
        <v>40700</v>
      </c>
      <c r="G2343" s="111" t="str">
        <f>+VLOOKUP(F2343,'Selectable Table'!P:Q,2,0)</f>
        <v>Revenues - Third Parties</v>
      </c>
      <c r="I2343" t="s">
        <v>111</v>
      </c>
      <c r="J2343" s="111">
        <v>2026</v>
      </c>
      <c r="K2343" s="111">
        <v>7</v>
      </c>
      <c r="L2343" s="111" t="s">
        <v>94</v>
      </c>
      <c r="M2343">
        <v>95.63</v>
      </c>
      <c r="N2343">
        <v>1</v>
      </c>
      <c r="O2343">
        <v>95.63</v>
      </c>
      <c r="P2343" t="s">
        <v>2205</v>
      </c>
      <c r="Q2343" s="111">
        <f>+VLOOKUP(I2343,'Selectable Table'!AB:AC,2,0)</f>
        <v>0</v>
      </c>
    </row>
    <row r="2344" spans="1:17" x14ac:dyDescent="0.25">
      <c r="A2344" s="111" t="str">
        <f>+VLOOKUP(C2344,'Selectable Table'!D:EB,2,0)</f>
        <v>MERCK</v>
      </c>
      <c r="B2344" t="s">
        <v>2273</v>
      </c>
      <c r="C2344" t="s">
        <v>133</v>
      </c>
      <c r="D2344" t="s">
        <v>2207</v>
      </c>
      <c r="E2344" t="s">
        <v>104</v>
      </c>
      <c r="F2344" s="111">
        <f>+VLOOKUP(C2344,'Selectable Table'!O:P,2,0)</f>
        <v>40700</v>
      </c>
      <c r="G2344" s="111" t="str">
        <f>+VLOOKUP(F2344,'Selectable Table'!P:Q,2,0)</f>
        <v>Revenues - Third Parties</v>
      </c>
      <c r="I2344" t="s">
        <v>118</v>
      </c>
      <c r="J2344" s="111">
        <v>2026</v>
      </c>
      <c r="K2344" s="111">
        <v>7</v>
      </c>
      <c r="L2344" s="111" t="s">
        <v>94</v>
      </c>
      <c r="M2344">
        <v>108.16</v>
      </c>
      <c r="N2344">
        <v>1</v>
      </c>
      <c r="O2344">
        <v>108.16</v>
      </c>
      <c r="P2344" t="s">
        <v>2205</v>
      </c>
      <c r="Q2344" s="111">
        <f>+VLOOKUP(I2344,'Selectable Table'!AB:AC,2,0)</f>
        <v>0</v>
      </c>
    </row>
    <row r="2345" spans="1:17" x14ac:dyDescent="0.25">
      <c r="A2345" s="111" t="str">
        <f>+VLOOKUP(C2345,'Selectable Table'!D:EB,2,0)</f>
        <v>MERCK</v>
      </c>
      <c r="B2345" t="s">
        <v>2273</v>
      </c>
      <c r="C2345" t="s">
        <v>133</v>
      </c>
      <c r="D2345" t="s">
        <v>2207</v>
      </c>
      <c r="E2345" t="s">
        <v>105</v>
      </c>
      <c r="F2345" s="111">
        <f>+VLOOKUP(C2345,'Selectable Table'!O:P,2,0)</f>
        <v>40700</v>
      </c>
      <c r="G2345" s="111" t="str">
        <f>+VLOOKUP(F2345,'Selectable Table'!P:Q,2,0)</f>
        <v>Revenues - Third Parties</v>
      </c>
      <c r="I2345" t="s">
        <v>111</v>
      </c>
      <c r="J2345" s="111">
        <v>2026</v>
      </c>
      <c r="K2345" s="111">
        <v>7</v>
      </c>
      <c r="L2345" s="111" t="s">
        <v>94</v>
      </c>
      <c r="M2345">
        <v>95.63</v>
      </c>
      <c r="N2345">
        <v>1</v>
      </c>
      <c r="O2345">
        <v>95.63</v>
      </c>
      <c r="P2345" t="s">
        <v>2205</v>
      </c>
      <c r="Q2345" s="111">
        <f>+VLOOKUP(I2345,'Selectable Table'!AB:AC,2,0)</f>
        <v>0</v>
      </c>
    </row>
    <row r="2346" spans="1:17" x14ac:dyDescent="0.25">
      <c r="A2346" s="111" t="str">
        <f>+VLOOKUP(C2346,'Selectable Table'!D:EB,2,0)</f>
        <v>MERCK</v>
      </c>
      <c r="B2346" t="s">
        <v>221</v>
      </c>
      <c r="C2346" t="s">
        <v>133</v>
      </c>
      <c r="D2346" t="s">
        <v>2207</v>
      </c>
      <c r="E2346" t="s">
        <v>105</v>
      </c>
      <c r="F2346" s="111">
        <f>+VLOOKUP(C2346,'Selectable Table'!O:P,2,0)</f>
        <v>40700</v>
      </c>
      <c r="G2346" s="111" t="str">
        <f>+VLOOKUP(F2346,'Selectable Table'!P:Q,2,0)</f>
        <v>Revenues - Third Parties</v>
      </c>
      <c r="I2346" t="s">
        <v>111</v>
      </c>
      <c r="J2346" s="111">
        <v>2026</v>
      </c>
      <c r="K2346" s="111">
        <v>7</v>
      </c>
      <c r="L2346" s="111" t="s">
        <v>94</v>
      </c>
      <c r="M2346">
        <v>95.63</v>
      </c>
      <c r="N2346">
        <v>1</v>
      </c>
      <c r="O2346">
        <v>95.63</v>
      </c>
      <c r="P2346" t="s">
        <v>2205</v>
      </c>
      <c r="Q2346" s="111">
        <f>+VLOOKUP(I2346,'Selectable Table'!AB:AC,2,0)</f>
        <v>0</v>
      </c>
    </row>
    <row r="2347" spans="1:17" x14ac:dyDescent="0.25">
      <c r="A2347" s="111" t="str">
        <f>+VLOOKUP(C2347,'Selectable Table'!D:EB,2,0)</f>
        <v>MERCK</v>
      </c>
      <c r="B2347" t="s">
        <v>2274</v>
      </c>
      <c r="C2347" t="s">
        <v>133</v>
      </c>
      <c r="D2347" t="s">
        <v>2207</v>
      </c>
      <c r="E2347" t="s">
        <v>104</v>
      </c>
      <c r="F2347" s="111">
        <f>+VLOOKUP(C2347,'Selectable Table'!O:P,2,0)</f>
        <v>40700</v>
      </c>
      <c r="G2347" s="111" t="str">
        <f>+VLOOKUP(F2347,'Selectable Table'!P:Q,2,0)</f>
        <v>Revenues - Third Parties</v>
      </c>
      <c r="I2347" t="s">
        <v>118</v>
      </c>
      <c r="J2347" s="111">
        <v>2026</v>
      </c>
      <c r="K2347" s="111">
        <v>7</v>
      </c>
      <c r="L2347" s="111" t="s">
        <v>94</v>
      </c>
      <c r="M2347">
        <v>162.24</v>
      </c>
      <c r="N2347">
        <v>1</v>
      </c>
      <c r="O2347">
        <v>162.24</v>
      </c>
      <c r="P2347" t="s">
        <v>2205</v>
      </c>
      <c r="Q2347" s="111">
        <f>+VLOOKUP(I2347,'Selectable Table'!AB:AC,2,0)</f>
        <v>0</v>
      </c>
    </row>
    <row r="2348" spans="1:17" x14ac:dyDescent="0.25">
      <c r="A2348" s="111" t="str">
        <f>+VLOOKUP(C2348,'Selectable Table'!D:EB,2,0)</f>
        <v>MERCK</v>
      </c>
      <c r="B2348" t="s">
        <v>2274</v>
      </c>
      <c r="C2348" t="s">
        <v>133</v>
      </c>
      <c r="D2348" t="s">
        <v>2207</v>
      </c>
      <c r="E2348" t="s">
        <v>104</v>
      </c>
      <c r="F2348" s="111">
        <f>+VLOOKUP(C2348,'Selectable Table'!O:P,2,0)</f>
        <v>40700</v>
      </c>
      <c r="G2348" s="111" t="str">
        <f>+VLOOKUP(F2348,'Selectable Table'!P:Q,2,0)</f>
        <v>Revenues - Third Parties</v>
      </c>
      <c r="I2348" t="s">
        <v>120</v>
      </c>
      <c r="J2348" s="111">
        <v>2026</v>
      </c>
      <c r="K2348" s="111">
        <v>7</v>
      </c>
      <c r="L2348" s="111" t="s">
        <v>94</v>
      </c>
      <c r="M2348">
        <v>135.19999999999999</v>
      </c>
      <c r="N2348">
        <v>1</v>
      </c>
      <c r="O2348">
        <v>135.19999999999999</v>
      </c>
      <c r="P2348" t="s">
        <v>2205</v>
      </c>
      <c r="Q2348" s="111">
        <f>+VLOOKUP(I2348,'Selectable Table'!AB:AC,2,0)</f>
        <v>0</v>
      </c>
    </row>
    <row r="2349" spans="1:17" x14ac:dyDescent="0.25">
      <c r="A2349" s="111" t="str">
        <f>+VLOOKUP(C2349,'Selectable Table'!D:EB,2,0)</f>
        <v>MERCK</v>
      </c>
      <c r="B2349" t="s">
        <v>2274</v>
      </c>
      <c r="C2349" t="s">
        <v>133</v>
      </c>
      <c r="D2349" t="s">
        <v>2207</v>
      </c>
      <c r="E2349" t="s">
        <v>105</v>
      </c>
      <c r="F2349" s="111">
        <f>+VLOOKUP(C2349,'Selectable Table'!O:P,2,0)</f>
        <v>40700</v>
      </c>
      <c r="G2349" s="111" t="str">
        <f>+VLOOKUP(F2349,'Selectable Table'!P:Q,2,0)</f>
        <v>Revenues - Third Parties</v>
      </c>
      <c r="I2349" t="s">
        <v>111</v>
      </c>
      <c r="J2349" s="111">
        <v>2026</v>
      </c>
      <c r="K2349" s="111">
        <v>7</v>
      </c>
      <c r="L2349" s="111" t="s">
        <v>94</v>
      </c>
      <c r="M2349">
        <v>95.63</v>
      </c>
      <c r="N2349">
        <v>1</v>
      </c>
      <c r="O2349">
        <v>95.63</v>
      </c>
      <c r="P2349" t="s">
        <v>2205</v>
      </c>
      <c r="Q2349" s="111">
        <f>+VLOOKUP(I2349,'Selectable Table'!AB:AC,2,0)</f>
        <v>0</v>
      </c>
    </row>
    <row r="2350" spans="1:17" x14ac:dyDescent="0.25">
      <c r="A2350" s="111" t="str">
        <f>+VLOOKUP(C2350,'Selectable Table'!D:EB,2,0)</f>
        <v>MERCK</v>
      </c>
      <c r="B2350" t="s">
        <v>3146</v>
      </c>
      <c r="C2350" t="s">
        <v>133</v>
      </c>
      <c r="D2350" t="s">
        <v>2207</v>
      </c>
      <c r="E2350" t="s">
        <v>104</v>
      </c>
      <c r="F2350" s="111">
        <f>+VLOOKUP(C2350,'Selectable Table'!O:P,2,0)</f>
        <v>40700</v>
      </c>
      <c r="G2350" s="111" t="str">
        <f>+VLOOKUP(F2350,'Selectable Table'!P:Q,2,0)</f>
        <v>Revenues - Third Parties</v>
      </c>
      <c r="I2350" t="s">
        <v>118</v>
      </c>
      <c r="J2350" s="111">
        <v>2026</v>
      </c>
      <c r="K2350" s="111">
        <v>7</v>
      </c>
      <c r="L2350" s="111" t="s">
        <v>94</v>
      </c>
      <c r="M2350">
        <v>54.08</v>
      </c>
      <c r="N2350">
        <v>1</v>
      </c>
      <c r="O2350">
        <v>54.08</v>
      </c>
      <c r="P2350" t="s">
        <v>2205</v>
      </c>
      <c r="Q2350" s="111">
        <f>+VLOOKUP(I2350,'Selectable Table'!AB:AC,2,0)</f>
        <v>0</v>
      </c>
    </row>
    <row r="2351" spans="1:17" x14ac:dyDescent="0.25">
      <c r="A2351" s="111" t="str">
        <f>+VLOOKUP(C2351,'Selectable Table'!D:EB,2,0)</f>
        <v>MERCK</v>
      </c>
      <c r="B2351" t="s">
        <v>3146</v>
      </c>
      <c r="C2351" t="s">
        <v>133</v>
      </c>
      <c r="D2351" t="s">
        <v>2207</v>
      </c>
      <c r="E2351" t="s">
        <v>104</v>
      </c>
      <c r="F2351" s="111">
        <f>+VLOOKUP(C2351,'Selectable Table'!O:P,2,0)</f>
        <v>40700</v>
      </c>
      <c r="G2351" s="111" t="str">
        <f>+VLOOKUP(F2351,'Selectable Table'!P:Q,2,0)</f>
        <v>Revenues - Third Parties</v>
      </c>
      <c r="I2351" t="s">
        <v>120</v>
      </c>
      <c r="J2351" s="111">
        <v>2026</v>
      </c>
      <c r="K2351" s="111">
        <v>7</v>
      </c>
      <c r="L2351" s="111" t="s">
        <v>94</v>
      </c>
      <c r="M2351">
        <v>135.19999999999999</v>
      </c>
      <c r="N2351">
        <v>1</v>
      </c>
      <c r="O2351">
        <v>135.19999999999999</v>
      </c>
      <c r="P2351" t="s">
        <v>2205</v>
      </c>
      <c r="Q2351" s="111">
        <f>+VLOOKUP(I2351,'Selectable Table'!AB:AC,2,0)</f>
        <v>0</v>
      </c>
    </row>
    <row r="2352" spans="1:17" x14ac:dyDescent="0.25">
      <c r="A2352" s="111" t="str">
        <f>+VLOOKUP(C2352,'Selectable Table'!D:EB,2,0)</f>
        <v>MERCK</v>
      </c>
      <c r="B2352" t="s">
        <v>3146</v>
      </c>
      <c r="C2352" t="s">
        <v>133</v>
      </c>
      <c r="D2352" t="s">
        <v>2207</v>
      </c>
      <c r="E2352" t="s">
        <v>105</v>
      </c>
      <c r="F2352" s="111">
        <f>+VLOOKUP(C2352,'Selectable Table'!O:P,2,0)</f>
        <v>40700</v>
      </c>
      <c r="G2352" s="111" t="str">
        <f>+VLOOKUP(F2352,'Selectable Table'!P:Q,2,0)</f>
        <v>Revenues - Third Parties</v>
      </c>
      <c r="I2352" t="s">
        <v>111</v>
      </c>
      <c r="J2352" s="111">
        <v>2026</v>
      </c>
      <c r="K2352" s="111">
        <v>7</v>
      </c>
      <c r="L2352" s="111" t="s">
        <v>94</v>
      </c>
      <c r="M2352">
        <v>95.63</v>
      </c>
      <c r="N2352">
        <v>1</v>
      </c>
      <c r="O2352">
        <v>95.63</v>
      </c>
      <c r="P2352" t="s">
        <v>2205</v>
      </c>
      <c r="Q2352" s="111">
        <f>+VLOOKUP(I2352,'Selectable Table'!AB:AC,2,0)</f>
        <v>0</v>
      </c>
    </row>
    <row r="2353" spans="1:17" x14ac:dyDescent="0.25">
      <c r="A2353" s="111" t="str">
        <f>+VLOOKUP(C2353,'Selectable Table'!D:EB,2,0)</f>
        <v>OTH CUST</v>
      </c>
      <c r="B2353" t="s">
        <v>2275</v>
      </c>
      <c r="C2353" t="s">
        <v>2196</v>
      </c>
      <c r="D2353" t="s">
        <v>2207</v>
      </c>
      <c r="E2353" t="s">
        <v>93</v>
      </c>
      <c r="F2353" s="111">
        <f>+VLOOKUP(C2353,'Selectable Table'!O:P,2,0)</f>
        <v>40700</v>
      </c>
      <c r="G2353" s="111" t="str">
        <f>+VLOOKUP(F2353,'Selectable Table'!P:Q,2,0)</f>
        <v>Revenues - Third Parties</v>
      </c>
      <c r="I2353" t="s">
        <v>253</v>
      </c>
      <c r="J2353" s="111">
        <v>2026</v>
      </c>
      <c r="K2353" s="111">
        <v>7</v>
      </c>
      <c r="L2353" s="111" t="s">
        <v>94</v>
      </c>
      <c r="M2353">
        <v>1696.88</v>
      </c>
      <c r="N2353">
        <v>1</v>
      </c>
      <c r="O2353">
        <v>1696.88</v>
      </c>
      <c r="P2353" t="s">
        <v>2205</v>
      </c>
      <c r="Q2353" s="111">
        <f>+VLOOKUP(I2353,'Selectable Table'!AB:AC,2,0)</f>
        <v>0</v>
      </c>
    </row>
    <row r="2354" spans="1:17" x14ac:dyDescent="0.25">
      <c r="A2354" s="111" t="str">
        <f>+VLOOKUP(C2354,'Selectable Table'!D:EB,2,0)</f>
        <v>OTH CUST</v>
      </c>
      <c r="B2354" t="s">
        <v>2275</v>
      </c>
      <c r="C2354" t="s">
        <v>2196</v>
      </c>
      <c r="D2354" t="s">
        <v>2207</v>
      </c>
      <c r="E2354" t="s">
        <v>105</v>
      </c>
      <c r="F2354" s="111">
        <f>+VLOOKUP(C2354,'Selectable Table'!O:P,2,0)</f>
        <v>40700</v>
      </c>
      <c r="G2354" s="111" t="str">
        <f>+VLOOKUP(F2354,'Selectable Table'!P:Q,2,0)</f>
        <v>Revenues - Third Parties</v>
      </c>
      <c r="I2354" t="s">
        <v>144</v>
      </c>
      <c r="J2354" s="111">
        <v>2026</v>
      </c>
      <c r="K2354" s="111">
        <v>7</v>
      </c>
      <c r="L2354" s="111" t="s">
        <v>94</v>
      </c>
      <c r="M2354">
        <v>1621.04</v>
      </c>
      <c r="N2354">
        <v>1</v>
      </c>
      <c r="O2354">
        <v>1621.04</v>
      </c>
      <c r="P2354" t="s">
        <v>2205</v>
      </c>
      <c r="Q2354" s="111">
        <f>+VLOOKUP(I2354,'Selectable Table'!AB:AC,2,0)</f>
        <v>0</v>
      </c>
    </row>
    <row r="2355" spans="1:17" x14ac:dyDescent="0.25">
      <c r="A2355" s="111" t="str">
        <f>+VLOOKUP(C2355,'Selectable Table'!D:EB,2,0)</f>
        <v>OTH CUST</v>
      </c>
      <c r="B2355" t="s">
        <v>3147</v>
      </c>
      <c r="C2355" t="s">
        <v>258</v>
      </c>
      <c r="D2355" t="s">
        <v>2207</v>
      </c>
      <c r="E2355" t="s">
        <v>101</v>
      </c>
      <c r="F2355" s="111">
        <f>+VLOOKUP(C2355,'Selectable Table'!O:P,2,0)</f>
        <v>40700</v>
      </c>
      <c r="G2355" s="111" t="str">
        <f>+VLOOKUP(F2355,'Selectable Table'!P:Q,2,0)</f>
        <v>Revenues - Third Parties</v>
      </c>
      <c r="I2355" t="s">
        <v>2277</v>
      </c>
      <c r="J2355" s="111">
        <v>2026</v>
      </c>
      <c r="K2355" s="111">
        <v>7</v>
      </c>
      <c r="L2355" s="111" t="s">
        <v>94</v>
      </c>
      <c r="M2355">
        <v>-6434.64</v>
      </c>
      <c r="N2355">
        <v>1</v>
      </c>
      <c r="O2355">
        <v>-6434.64</v>
      </c>
      <c r="P2355" t="s">
        <v>2205</v>
      </c>
      <c r="Q2355" s="111">
        <f>+VLOOKUP(I2355,'Selectable Table'!AB:AC,2,0)</f>
        <v>0</v>
      </c>
    </row>
    <row r="2356" spans="1:17" x14ac:dyDescent="0.25">
      <c r="A2356" s="111" t="str">
        <f>+VLOOKUP(C2356,'Selectable Table'!D:EB,2,0)</f>
        <v>OTH CUST</v>
      </c>
      <c r="B2356" t="s">
        <v>3147</v>
      </c>
      <c r="C2356" t="s">
        <v>258</v>
      </c>
      <c r="D2356" t="s">
        <v>2207</v>
      </c>
      <c r="E2356" t="s">
        <v>102</v>
      </c>
      <c r="F2356" s="111">
        <f>+VLOOKUP(C2356,'Selectable Table'!O:P,2,0)</f>
        <v>40700</v>
      </c>
      <c r="G2356" s="111" t="str">
        <f>+VLOOKUP(F2356,'Selectable Table'!P:Q,2,0)</f>
        <v>Revenues - Third Parties</v>
      </c>
      <c r="I2356" t="s">
        <v>2278</v>
      </c>
      <c r="J2356" s="111">
        <v>2026</v>
      </c>
      <c r="K2356" s="111">
        <v>7</v>
      </c>
      <c r="L2356" s="111" t="s">
        <v>94</v>
      </c>
      <c r="M2356">
        <v>0</v>
      </c>
      <c r="N2356">
        <v>1</v>
      </c>
      <c r="O2356">
        <v>0</v>
      </c>
      <c r="P2356" t="s">
        <v>2205</v>
      </c>
      <c r="Q2356" s="111" t="str">
        <f>+VLOOKUP(I2356,'Selectable Table'!AB:AC,2,0)</f>
        <v>Not Applicable</v>
      </c>
    </row>
    <row r="2357" spans="1:17" x14ac:dyDescent="0.25">
      <c r="A2357" s="111" t="str">
        <f>+VLOOKUP(C2357,'Selectable Table'!D:EB,2,0)</f>
        <v>OTH CUST</v>
      </c>
      <c r="B2357" t="s">
        <v>3147</v>
      </c>
      <c r="C2357" t="s">
        <v>258</v>
      </c>
      <c r="D2357" t="s">
        <v>2207</v>
      </c>
      <c r="E2357" t="s">
        <v>93</v>
      </c>
      <c r="F2357" s="111">
        <f>+VLOOKUP(C2357,'Selectable Table'!O:P,2,0)</f>
        <v>40700</v>
      </c>
      <c r="G2357" s="111" t="str">
        <f>+VLOOKUP(F2357,'Selectable Table'!P:Q,2,0)</f>
        <v>Revenues - Third Parties</v>
      </c>
      <c r="I2357" t="s">
        <v>2279</v>
      </c>
      <c r="J2357" s="111">
        <v>2026</v>
      </c>
      <c r="K2357" s="111">
        <v>7</v>
      </c>
      <c r="L2357" s="111" t="s">
        <v>94</v>
      </c>
      <c r="M2357">
        <v>0</v>
      </c>
      <c r="N2357">
        <v>1</v>
      </c>
      <c r="O2357">
        <v>0</v>
      </c>
      <c r="P2357" t="s">
        <v>2205</v>
      </c>
      <c r="Q2357" s="111" t="str">
        <f>+VLOOKUP(I2357,'Selectable Table'!AB:AC,2,0)</f>
        <v>Not Applicable</v>
      </c>
    </row>
    <row r="2358" spans="1:17" x14ac:dyDescent="0.25">
      <c r="A2358" s="111" t="str">
        <f>+VLOOKUP(C2358,'Selectable Table'!D:EB,2,0)</f>
        <v>OTH CUST</v>
      </c>
      <c r="B2358" t="s">
        <v>3147</v>
      </c>
      <c r="C2358" t="s">
        <v>258</v>
      </c>
      <c r="D2358" t="s">
        <v>2207</v>
      </c>
      <c r="E2358" t="s">
        <v>102</v>
      </c>
      <c r="F2358" s="111">
        <f>+VLOOKUP(C2358,'Selectable Table'!O:P,2,0)</f>
        <v>40700</v>
      </c>
      <c r="G2358" s="111" t="str">
        <f>+VLOOKUP(F2358,'Selectable Table'!P:Q,2,0)</f>
        <v>Revenues - Third Parties</v>
      </c>
      <c r="I2358" t="s">
        <v>2279</v>
      </c>
      <c r="J2358" s="111">
        <v>2026</v>
      </c>
      <c r="K2358" s="111">
        <v>7</v>
      </c>
      <c r="L2358" s="111" t="s">
        <v>94</v>
      </c>
      <c r="M2358">
        <v>0</v>
      </c>
      <c r="N2358">
        <v>1</v>
      </c>
      <c r="O2358">
        <v>0</v>
      </c>
      <c r="P2358" t="s">
        <v>2205</v>
      </c>
      <c r="Q2358" s="111" t="str">
        <f>+VLOOKUP(I2358,'Selectable Table'!AB:AC,2,0)</f>
        <v>Not Applicable</v>
      </c>
    </row>
    <row r="2359" spans="1:17" x14ac:dyDescent="0.25">
      <c r="A2359" s="111" t="str">
        <f>+VLOOKUP(C2359,'Selectable Table'!D:EB,2,0)</f>
        <v>OTH CUST</v>
      </c>
      <c r="B2359" t="s">
        <v>3147</v>
      </c>
      <c r="C2359" t="s">
        <v>258</v>
      </c>
      <c r="D2359" t="s">
        <v>2207</v>
      </c>
      <c r="E2359" t="s">
        <v>105</v>
      </c>
      <c r="F2359" s="111">
        <f>+VLOOKUP(C2359,'Selectable Table'!O:P,2,0)</f>
        <v>40700</v>
      </c>
      <c r="G2359" s="111" t="str">
        <f>+VLOOKUP(F2359,'Selectable Table'!P:Q,2,0)</f>
        <v>Revenues - Third Parties</v>
      </c>
      <c r="I2359" t="s">
        <v>2279</v>
      </c>
      <c r="J2359" s="111">
        <v>2026</v>
      </c>
      <c r="K2359" s="111">
        <v>7</v>
      </c>
      <c r="L2359" s="111" t="s">
        <v>94</v>
      </c>
      <c r="M2359">
        <v>0</v>
      </c>
      <c r="N2359">
        <v>1</v>
      </c>
      <c r="O2359">
        <v>0</v>
      </c>
      <c r="P2359" t="s">
        <v>2205</v>
      </c>
      <c r="Q2359" s="111" t="str">
        <f>+VLOOKUP(I2359,'Selectable Table'!AB:AC,2,0)</f>
        <v>Not Applicable</v>
      </c>
    </row>
    <row r="2360" spans="1:17" x14ac:dyDescent="0.25">
      <c r="A2360" s="111" t="str">
        <f>+VLOOKUP(C2360,'Selectable Table'!D:EB,2,0)</f>
        <v>DEFERRED</v>
      </c>
      <c r="B2360" t="s">
        <v>258</v>
      </c>
      <c r="C2360" t="s">
        <v>323</v>
      </c>
      <c r="D2360" t="s">
        <v>2207</v>
      </c>
      <c r="E2360" t="s">
        <v>112</v>
      </c>
      <c r="F2360" s="111">
        <f>+VLOOKUP(C2360,'Selectable Table'!O:P,2,0)</f>
        <v>40700</v>
      </c>
      <c r="G2360" s="111" t="str">
        <f>+VLOOKUP(F2360,'Selectable Table'!P:Q,2,0)</f>
        <v>Revenues - Third Parties</v>
      </c>
      <c r="I2360" t="s">
        <v>2280</v>
      </c>
      <c r="J2360" s="111">
        <v>2026</v>
      </c>
      <c r="K2360" s="111">
        <v>7</v>
      </c>
      <c r="L2360" s="111" t="s">
        <v>94</v>
      </c>
      <c r="M2360">
        <v>0</v>
      </c>
      <c r="N2360">
        <v>1</v>
      </c>
      <c r="O2360">
        <v>0</v>
      </c>
      <c r="P2360" t="s">
        <v>2205</v>
      </c>
      <c r="Q2360" s="111" t="str">
        <f>+VLOOKUP(I2360,'Selectable Table'!AB:AC,2,0)</f>
        <v>Not Applicable</v>
      </c>
    </row>
    <row r="2361" spans="1:17" x14ac:dyDescent="0.25">
      <c r="A2361" s="111" t="str">
        <f>+VLOOKUP(C2361,'Selectable Table'!D:EB,2,0)</f>
        <v>DEFERRED</v>
      </c>
      <c r="B2361" t="s">
        <v>258</v>
      </c>
      <c r="C2361" t="s">
        <v>323</v>
      </c>
      <c r="D2361" t="s">
        <v>2207</v>
      </c>
      <c r="E2361" t="s">
        <v>102</v>
      </c>
      <c r="F2361" s="111">
        <f>+VLOOKUP(C2361,'Selectable Table'!O:P,2,0)</f>
        <v>40700</v>
      </c>
      <c r="G2361" s="111" t="str">
        <f>+VLOOKUP(F2361,'Selectable Table'!P:Q,2,0)</f>
        <v>Revenues - Third Parties</v>
      </c>
      <c r="I2361" t="s">
        <v>2280</v>
      </c>
      <c r="J2361" s="111">
        <v>2026</v>
      </c>
      <c r="K2361" s="111">
        <v>7</v>
      </c>
      <c r="L2361" s="111" t="s">
        <v>94</v>
      </c>
      <c r="M2361">
        <v>-33445.225011580151</v>
      </c>
      <c r="N2361">
        <v>1</v>
      </c>
      <c r="O2361">
        <v>-33445.225011580151</v>
      </c>
      <c r="P2361" t="s">
        <v>2205</v>
      </c>
      <c r="Q2361" s="111" t="str">
        <f>+VLOOKUP(I2361,'Selectable Table'!AB:AC,2,0)</f>
        <v>Not Applicable</v>
      </c>
    </row>
    <row r="2362" spans="1:17" x14ac:dyDescent="0.25">
      <c r="A2362" s="111" t="str">
        <f>+VLOOKUP(C2362,'Selectable Table'!D:EB,2,0)</f>
        <v>DEFERRED</v>
      </c>
      <c r="B2362" t="s">
        <v>258</v>
      </c>
      <c r="C2362" t="s">
        <v>323</v>
      </c>
      <c r="D2362" t="s">
        <v>2207</v>
      </c>
      <c r="E2362" t="s">
        <v>93</v>
      </c>
      <c r="F2362" s="111">
        <f>+VLOOKUP(C2362,'Selectable Table'!O:P,2,0)</f>
        <v>40700</v>
      </c>
      <c r="G2362" s="111" t="str">
        <f>+VLOOKUP(F2362,'Selectable Table'!P:Q,2,0)</f>
        <v>Revenues - Third Parties</v>
      </c>
      <c r="I2362" t="s">
        <v>2280</v>
      </c>
      <c r="J2362" s="111">
        <v>2026</v>
      </c>
      <c r="K2362" s="111">
        <v>7</v>
      </c>
      <c r="L2362" s="111" t="s">
        <v>94</v>
      </c>
      <c r="M2362">
        <v>-101715.29544807249</v>
      </c>
      <c r="N2362">
        <v>1</v>
      </c>
      <c r="O2362">
        <v>-101715.29544807249</v>
      </c>
      <c r="P2362" t="s">
        <v>2205</v>
      </c>
      <c r="Q2362" s="111" t="str">
        <f>+VLOOKUP(I2362,'Selectable Table'!AB:AC,2,0)</f>
        <v>Not Applicable</v>
      </c>
    </row>
    <row r="2363" spans="1:17" x14ac:dyDescent="0.25">
      <c r="A2363" s="111" t="str">
        <f>+VLOOKUP(C2363,'Selectable Table'!D:EB,2,0)</f>
        <v>DEFERRED</v>
      </c>
      <c r="B2363" t="s">
        <v>258</v>
      </c>
      <c r="C2363" t="s">
        <v>323</v>
      </c>
      <c r="D2363" t="s">
        <v>2207</v>
      </c>
      <c r="E2363" t="s">
        <v>102</v>
      </c>
      <c r="F2363" s="111">
        <f>+VLOOKUP(C2363,'Selectable Table'!O:P,2,0)</f>
        <v>40700</v>
      </c>
      <c r="G2363" s="111" t="str">
        <f>+VLOOKUP(F2363,'Selectable Table'!P:Q,2,0)</f>
        <v>Revenues - Third Parties</v>
      </c>
      <c r="I2363" t="s">
        <v>2280</v>
      </c>
      <c r="J2363" s="111">
        <v>2026</v>
      </c>
      <c r="K2363" s="111">
        <v>7</v>
      </c>
      <c r="L2363" s="111" t="s">
        <v>94</v>
      </c>
      <c r="M2363">
        <v>0</v>
      </c>
      <c r="N2363">
        <v>1</v>
      </c>
      <c r="O2363">
        <v>0</v>
      </c>
      <c r="P2363" t="s">
        <v>2205</v>
      </c>
      <c r="Q2363" s="111" t="str">
        <f>+VLOOKUP(I2363,'Selectable Table'!AB:AC,2,0)</f>
        <v>Not Applicable</v>
      </c>
    </row>
    <row r="2364" spans="1:17" x14ac:dyDescent="0.25">
      <c r="A2364" s="111" t="str">
        <f>+VLOOKUP(C2364,'Selectable Table'!D:EB,2,0)</f>
        <v>DEFERRED</v>
      </c>
      <c r="B2364" t="s">
        <v>258</v>
      </c>
      <c r="C2364" t="s">
        <v>323</v>
      </c>
      <c r="D2364" t="s">
        <v>2207</v>
      </c>
      <c r="E2364" t="s">
        <v>102</v>
      </c>
      <c r="F2364" s="111">
        <f>+VLOOKUP(C2364,'Selectable Table'!O:P,2,0)</f>
        <v>40700</v>
      </c>
      <c r="G2364" s="111" t="str">
        <f>+VLOOKUP(F2364,'Selectable Table'!P:Q,2,0)</f>
        <v>Revenues - Third Parties</v>
      </c>
      <c r="I2364" t="s">
        <v>2281</v>
      </c>
      <c r="J2364" s="111">
        <v>2026</v>
      </c>
      <c r="K2364" s="111">
        <v>7</v>
      </c>
      <c r="L2364" s="111" t="s">
        <v>94</v>
      </c>
      <c r="M2364">
        <v>38838.898107768378</v>
      </c>
      <c r="N2364">
        <v>1</v>
      </c>
      <c r="O2364">
        <v>38838.898107768378</v>
      </c>
      <c r="P2364" t="s">
        <v>2205</v>
      </c>
      <c r="Q2364" s="111" t="str">
        <f>+VLOOKUP(I2364,'Selectable Table'!AB:AC,2,0)</f>
        <v>Not Applicable</v>
      </c>
    </row>
    <row r="2365" spans="1:17" x14ac:dyDescent="0.25">
      <c r="A2365" s="111" t="str">
        <f>+VLOOKUP(C2365,'Selectable Table'!D:EB,2,0)</f>
        <v>DEFERRED</v>
      </c>
      <c r="B2365" t="s">
        <v>258</v>
      </c>
      <c r="C2365" t="s">
        <v>323</v>
      </c>
      <c r="D2365" t="s">
        <v>2207</v>
      </c>
      <c r="E2365" t="s">
        <v>93</v>
      </c>
      <c r="F2365" s="111">
        <f>+VLOOKUP(C2365,'Selectable Table'!O:P,2,0)</f>
        <v>40700</v>
      </c>
      <c r="G2365" s="111" t="str">
        <f>+VLOOKUP(F2365,'Selectable Table'!P:Q,2,0)</f>
        <v>Revenues - Third Parties</v>
      </c>
      <c r="I2365" t="s">
        <v>2281</v>
      </c>
      <c r="J2365" s="111">
        <v>2026</v>
      </c>
      <c r="K2365" s="111">
        <v>7</v>
      </c>
      <c r="L2365" s="111" t="s">
        <v>94</v>
      </c>
      <c r="M2365">
        <v>104887.58354438003</v>
      </c>
      <c r="N2365">
        <v>1</v>
      </c>
      <c r="O2365">
        <v>104887.58354438003</v>
      </c>
      <c r="P2365" t="s">
        <v>2205</v>
      </c>
      <c r="Q2365" s="111" t="str">
        <f>+VLOOKUP(I2365,'Selectable Table'!AB:AC,2,0)</f>
        <v>Not Applicable</v>
      </c>
    </row>
    <row r="2366" spans="1:17" x14ac:dyDescent="0.25">
      <c r="A2366" s="111" t="str">
        <f>+VLOOKUP(C2366,'Selectable Table'!D:EB,2,0)</f>
        <v>DEFERRED</v>
      </c>
      <c r="B2366" t="s">
        <v>258</v>
      </c>
      <c r="C2366" t="s">
        <v>323</v>
      </c>
      <c r="D2366" t="s">
        <v>2207</v>
      </c>
      <c r="E2366" t="s">
        <v>102</v>
      </c>
      <c r="F2366" s="111">
        <f>+VLOOKUP(C2366,'Selectable Table'!O:P,2,0)</f>
        <v>40700</v>
      </c>
      <c r="G2366" s="111" t="str">
        <f>+VLOOKUP(F2366,'Selectable Table'!P:Q,2,0)</f>
        <v>Revenues - Third Parties</v>
      </c>
      <c r="I2366" t="s">
        <v>2281</v>
      </c>
      <c r="J2366" s="111">
        <v>2026</v>
      </c>
      <c r="K2366" s="111">
        <v>7</v>
      </c>
      <c r="L2366" s="111" t="s">
        <v>94</v>
      </c>
      <c r="M2366">
        <v>0</v>
      </c>
      <c r="N2366">
        <v>1</v>
      </c>
      <c r="O2366">
        <v>0</v>
      </c>
      <c r="P2366" t="s">
        <v>2205</v>
      </c>
      <c r="Q2366" s="111" t="str">
        <f>+VLOOKUP(I2366,'Selectable Table'!AB:AC,2,0)</f>
        <v>Not Applicable</v>
      </c>
    </row>
    <row r="2367" spans="1:17" x14ac:dyDescent="0.25">
      <c r="A2367" s="111" t="str">
        <f>+VLOOKUP(C2367,'Selectable Table'!D:EB,2,0)</f>
        <v>OTH CUST</v>
      </c>
      <c r="B2367" t="s">
        <v>258</v>
      </c>
      <c r="C2367" t="s">
        <v>258</v>
      </c>
      <c r="D2367" t="s">
        <v>2207</v>
      </c>
      <c r="E2367" t="s">
        <v>114</v>
      </c>
      <c r="F2367" s="111">
        <f>+VLOOKUP(C2367,'Selectable Table'!O:P,2,0)</f>
        <v>40700</v>
      </c>
      <c r="G2367" s="111" t="str">
        <f>+VLOOKUP(F2367,'Selectable Table'!P:Q,2,0)</f>
        <v>Revenues - Third Parties</v>
      </c>
      <c r="I2367" t="s">
        <v>331</v>
      </c>
      <c r="J2367" s="111">
        <v>2026</v>
      </c>
      <c r="K2367" s="111">
        <v>7</v>
      </c>
      <c r="L2367" s="111" t="s">
        <v>94</v>
      </c>
      <c r="N2367">
        <v>1</v>
      </c>
      <c r="P2367" t="s">
        <v>2205</v>
      </c>
      <c r="Q2367" s="111" t="str">
        <f>+VLOOKUP(I2367,'Selectable Table'!AB:AC,2,0)</f>
        <v>Not Applicable</v>
      </c>
    </row>
    <row r="2368" spans="1:17" x14ac:dyDescent="0.25">
      <c r="A2368" s="111" t="str">
        <f>+VLOOKUP(C2368,'Selectable Table'!D:EB,2,0)</f>
        <v>OTH CUST</v>
      </c>
      <c r="B2368" t="s">
        <v>258</v>
      </c>
      <c r="C2368" t="s">
        <v>258</v>
      </c>
      <c r="D2368" t="s">
        <v>2207</v>
      </c>
      <c r="E2368" t="s">
        <v>112</v>
      </c>
      <c r="F2368" s="111">
        <f>+VLOOKUP(C2368,'Selectable Table'!O:P,2,0)</f>
        <v>40700</v>
      </c>
      <c r="G2368" s="111" t="str">
        <f>+VLOOKUP(F2368,'Selectable Table'!P:Q,2,0)</f>
        <v>Revenues - Third Parties</v>
      </c>
      <c r="I2368" t="s">
        <v>331</v>
      </c>
      <c r="J2368" s="111">
        <v>2026</v>
      </c>
      <c r="K2368" s="111">
        <v>7</v>
      </c>
      <c r="L2368" s="111" t="s">
        <v>94</v>
      </c>
      <c r="N2368">
        <v>1</v>
      </c>
      <c r="P2368" t="s">
        <v>2205</v>
      </c>
      <c r="Q2368" s="111" t="str">
        <f>+VLOOKUP(I2368,'Selectable Table'!AB:AC,2,0)</f>
        <v>Not Applicable</v>
      </c>
    </row>
    <row r="2369" spans="1:17" x14ac:dyDescent="0.25">
      <c r="A2369" s="111" t="str">
        <f>+VLOOKUP(C2369,'Selectable Table'!D:EB,2,0)</f>
        <v>OTH CUST</v>
      </c>
      <c r="B2369" t="s">
        <v>258</v>
      </c>
      <c r="C2369" t="s">
        <v>258</v>
      </c>
      <c r="D2369" t="s">
        <v>2207</v>
      </c>
      <c r="E2369" t="s">
        <v>101</v>
      </c>
      <c r="F2369" s="111">
        <f>+VLOOKUP(C2369,'Selectable Table'!O:P,2,0)</f>
        <v>40700</v>
      </c>
      <c r="G2369" s="111" t="str">
        <f>+VLOOKUP(F2369,'Selectable Table'!P:Q,2,0)</f>
        <v>Revenues - Third Parties</v>
      </c>
      <c r="I2369" t="s">
        <v>331</v>
      </c>
      <c r="J2369" s="111">
        <v>2026</v>
      </c>
      <c r="K2369" s="111">
        <v>7</v>
      </c>
      <c r="L2369" s="111" t="s">
        <v>94</v>
      </c>
      <c r="M2369">
        <v>308.45000000000437</v>
      </c>
      <c r="N2369">
        <v>1</v>
      </c>
      <c r="O2369">
        <v>308.45000000000437</v>
      </c>
      <c r="P2369" t="s">
        <v>2205</v>
      </c>
      <c r="Q2369" s="111" t="str">
        <f>+VLOOKUP(I2369,'Selectable Table'!AB:AC,2,0)</f>
        <v>Not Applicable</v>
      </c>
    </row>
    <row r="2370" spans="1:17" x14ac:dyDescent="0.25">
      <c r="A2370" s="111" t="str">
        <f>+VLOOKUP(C2370,'Selectable Table'!D:EB,2,0)</f>
        <v>OTH CUST</v>
      </c>
      <c r="B2370" t="s">
        <v>258</v>
      </c>
      <c r="C2370" t="s">
        <v>258</v>
      </c>
      <c r="D2370" t="s">
        <v>2207</v>
      </c>
      <c r="E2370" t="s">
        <v>93</v>
      </c>
      <c r="F2370" s="111">
        <f>+VLOOKUP(C2370,'Selectable Table'!O:P,2,0)</f>
        <v>40700</v>
      </c>
      <c r="G2370" s="111" t="str">
        <f>+VLOOKUP(F2370,'Selectable Table'!P:Q,2,0)</f>
        <v>Revenues - Third Parties</v>
      </c>
      <c r="I2370" t="s">
        <v>331</v>
      </c>
      <c r="J2370" s="111">
        <v>2026</v>
      </c>
      <c r="K2370" s="111">
        <v>7</v>
      </c>
      <c r="L2370" s="111" t="s">
        <v>94</v>
      </c>
      <c r="M2370">
        <v>1278.0219036924245</v>
      </c>
      <c r="N2370">
        <v>1</v>
      </c>
      <c r="O2370">
        <v>1278.0219036924245</v>
      </c>
      <c r="P2370" t="s">
        <v>2205</v>
      </c>
      <c r="Q2370" s="111" t="str">
        <f>+VLOOKUP(I2370,'Selectable Table'!AB:AC,2,0)</f>
        <v>Not Applicable</v>
      </c>
    </row>
    <row r="2371" spans="1:17" x14ac:dyDescent="0.25">
      <c r="A2371" s="111" t="str">
        <f>+VLOOKUP(C2371,'Selectable Table'!D:EB,2,0)</f>
        <v>OTH CUST</v>
      </c>
      <c r="B2371" t="s">
        <v>258</v>
      </c>
      <c r="C2371" t="s">
        <v>258</v>
      </c>
      <c r="D2371" t="s">
        <v>2207</v>
      </c>
      <c r="E2371" t="s">
        <v>102</v>
      </c>
      <c r="F2371" s="111">
        <f>+VLOOKUP(C2371,'Selectable Table'!O:P,2,0)</f>
        <v>40700</v>
      </c>
      <c r="G2371" s="111" t="str">
        <f>+VLOOKUP(F2371,'Selectable Table'!P:Q,2,0)</f>
        <v>Revenues - Third Parties</v>
      </c>
      <c r="I2371" t="s">
        <v>331</v>
      </c>
      <c r="J2371" s="111">
        <v>2026</v>
      </c>
      <c r="K2371" s="111">
        <v>7</v>
      </c>
      <c r="L2371" s="111" t="s">
        <v>94</v>
      </c>
      <c r="M2371">
        <v>-470.52309618824074</v>
      </c>
      <c r="N2371">
        <v>1</v>
      </c>
      <c r="O2371">
        <v>-470.52309618824074</v>
      </c>
      <c r="P2371" t="s">
        <v>2205</v>
      </c>
      <c r="Q2371" s="111" t="str">
        <f>+VLOOKUP(I2371,'Selectable Table'!AB:AC,2,0)</f>
        <v>Not Applicable</v>
      </c>
    </row>
    <row r="2372" spans="1:17" x14ac:dyDescent="0.25">
      <c r="A2372" s="111" t="str">
        <f>+VLOOKUP(C2372,'Selectable Table'!D:EB,2,0)</f>
        <v>OTH CUST</v>
      </c>
      <c r="B2372" t="s">
        <v>258</v>
      </c>
      <c r="C2372" t="s">
        <v>258</v>
      </c>
      <c r="D2372" t="s">
        <v>2207</v>
      </c>
      <c r="E2372" t="s">
        <v>103</v>
      </c>
      <c r="F2372" s="111">
        <f>+VLOOKUP(C2372,'Selectable Table'!O:P,2,0)</f>
        <v>40700</v>
      </c>
      <c r="G2372" s="111" t="str">
        <f>+VLOOKUP(F2372,'Selectable Table'!P:Q,2,0)</f>
        <v>Revenues - Third Parties</v>
      </c>
      <c r="I2372" t="s">
        <v>331</v>
      </c>
      <c r="J2372" s="111">
        <v>2026</v>
      </c>
      <c r="K2372" s="111">
        <v>7</v>
      </c>
      <c r="L2372" s="111" t="s">
        <v>94</v>
      </c>
      <c r="N2372">
        <v>1</v>
      </c>
      <c r="P2372" t="s">
        <v>2205</v>
      </c>
      <c r="Q2372" s="111" t="str">
        <f>+VLOOKUP(I2372,'Selectable Table'!AB:AC,2,0)</f>
        <v>Not Applicable</v>
      </c>
    </row>
    <row r="2373" spans="1:17" x14ac:dyDescent="0.25">
      <c r="A2373" s="111" t="str">
        <f>+VLOOKUP(C2373,'Selectable Table'!D:EB,2,0)</f>
        <v>OTH CUST</v>
      </c>
      <c r="B2373" t="s">
        <v>258</v>
      </c>
      <c r="C2373" t="s">
        <v>258</v>
      </c>
      <c r="D2373" t="s">
        <v>2207</v>
      </c>
      <c r="E2373" t="s">
        <v>104</v>
      </c>
      <c r="F2373" s="111">
        <f>+VLOOKUP(C2373,'Selectable Table'!O:P,2,0)</f>
        <v>40700</v>
      </c>
      <c r="G2373" s="111" t="str">
        <f>+VLOOKUP(F2373,'Selectable Table'!P:Q,2,0)</f>
        <v>Revenues - Third Parties</v>
      </c>
      <c r="I2373" t="s">
        <v>331</v>
      </c>
      <c r="J2373" s="111">
        <v>2026</v>
      </c>
      <c r="K2373" s="111">
        <v>7</v>
      </c>
      <c r="L2373" s="111" t="s">
        <v>94</v>
      </c>
      <c r="M2373">
        <v>509.90232999996806</v>
      </c>
      <c r="N2373">
        <v>1</v>
      </c>
      <c r="O2373">
        <v>509.90232999996806</v>
      </c>
      <c r="P2373" t="s">
        <v>2205</v>
      </c>
      <c r="Q2373" s="111" t="str">
        <f>+VLOOKUP(I2373,'Selectable Table'!AB:AC,2,0)</f>
        <v>Not Applicable</v>
      </c>
    </row>
    <row r="2374" spans="1:17" x14ac:dyDescent="0.25">
      <c r="A2374" s="111" t="str">
        <f>+VLOOKUP(C2374,'Selectable Table'!D:EB,2,0)</f>
        <v>OTH CUST</v>
      </c>
      <c r="B2374" t="s">
        <v>258</v>
      </c>
      <c r="C2374" t="s">
        <v>258</v>
      </c>
      <c r="D2374" t="s">
        <v>2207</v>
      </c>
      <c r="E2374" t="s">
        <v>114</v>
      </c>
      <c r="F2374" s="111">
        <f>+VLOOKUP(C2374,'Selectable Table'!O:P,2,0)</f>
        <v>40700</v>
      </c>
      <c r="G2374" s="111" t="str">
        <f>+VLOOKUP(F2374,'Selectable Table'!P:Q,2,0)</f>
        <v>Revenues - Third Parties</v>
      </c>
      <c r="I2374" t="s">
        <v>331</v>
      </c>
      <c r="J2374" s="111">
        <v>2026</v>
      </c>
      <c r="K2374" s="111">
        <v>7</v>
      </c>
      <c r="L2374" s="111" t="s">
        <v>94</v>
      </c>
      <c r="N2374">
        <v>1</v>
      </c>
      <c r="P2374" t="s">
        <v>2205</v>
      </c>
      <c r="Q2374" s="111" t="str">
        <f>+VLOOKUP(I2374,'Selectable Table'!AB:AC,2,0)</f>
        <v>Not Applicable</v>
      </c>
    </row>
    <row r="2375" spans="1:17" x14ac:dyDescent="0.25">
      <c r="A2375" s="111" t="str">
        <f>+VLOOKUP(C2375,'Selectable Table'!D:EB,2,0)</f>
        <v>OTH CUST</v>
      </c>
      <c r="B2375" t="s">
        <v>258</v>
      </c>
      <c r="C2375" t="s">
        <v>258</v>
      </c>
      <c r="D2375" t="s">
        <v>2207</v>
      </c>
      <c r="E2375" t="s">
        <v>105</v>
      </c>
      <c r="F2375" s="111">
        <f>+VLOOKUP(C2375,'Selectable Table'!O:P,2,0)</f>
        <v>40700</v>
      </c>
      <c r="G2375" s="111" t="str">
        <f>+VLOOKUP(F2375,'Selectable Table'!P:Q,2,0)</f>
        <v>Revenues - Third Parties</v>
      </c>
      <c r="I2375" t="s">
        <v>331</v>
      </c>
      <c r="J2375" s="111">
        <v>2026</v>
      </c>
      <c r="K2375" s="111">
        <v>7</v>
      </c>
      <c r="L2375" s="111" t="s">
        <v>94</v>
      </c>
      <c r="M2375">
        <v>-7084.7099999998172</v>
      </c>
      <c r="N2375">
        <v>1</v>
      </c>
      <c r="O2375">
        <v>-7084.7099999998172</v>
      </c>
      <c r="P2375" t="s">
        <v>2205</v>
      </c>
      <c r="Q2375" s="111" t="str">
        <f>+VLOOKUP(I2375,'Selectable Table'!AB:AC,2,0)</f>
        <v>Not Applicable</v>
      </c>
    </row>
    <row r="2376" spans="1:17" x14ac:dyDescent="0.25">
      <c r="A2376" s="111" t="str">
        <f>+VLOOKUP(C2376,'Selectable Table'!D:EB,2,0)</f>
        <v>MERCK</v>
      </c>
      <c r="B2376" t="s">
        <v>1341</v>
      </c>
      <c r="C2376" t="s">
        <v>133</v>
      </c>
      <c r="D2376" t="s">
        <v>2341</v>
      </c>
      <c r="E2376" t="s">
        <v>105</v>
      </c>
      <c r="F2376" s="111">
        <f>+VLOOKUP(C2376,'Selectable Table'!O:P,2,0)</f>
        <v>40700</v>
      </c>
      <c r="G2376" s="111" t="str">
        <f>+VLOOKUP(F2376,'Selectable Table'!P:Q,2,0)</f>
        <v>Revenues - Third Parties</v>
      </c>
      <c r="I2376" t="s">
        <v>109</v>
      </c>
      <c r="J2376" s="111">
        <v>2026</v>
      </c>
      <c r="K2376" s="111">
        <v>7</v>
      </c>
      <c r="L2376" s="111" t="s">
        <v>94</v>
      </c>
      <c r="M2376">
        <v>573.78</v>
      </c>
      <c r="N2376">
        <v>1</v>
      </c>
      <c r="O2376">
        <v>573.78</v>
      </c>
      <c r="P2376" t="s">
        <v>2342</v>
      </c>
      <c r="Q2376" s="111">
        <f>+VLOOKUP(I2376,'Selectable Table'!AB:AC,2,0)</f>
        <v>0</v>
      </c>
    </row>
    <row r="2377" spans="1:17" x14ac:dyDescent="0.25">
      <c r="A2377" s="111" t="str">
        <f>+VLOOKUP(C2377,'Selectable Table'!D:EB,2,0)</f>
        <v>DAIICHI</v>
      </c>
      <c r="B2377" t="s">
        <v>1595</v>
      </c>
      <c r="C2377" t="s">
        <v>455</v>
      </c>
      <c r="D2377" t="s">
        <v>2341</v>
      </c>
      <c r="E2377" t="s">
        <v>93</v>
      </c>
      <c r="F2377" s="111">
        <f>+VLOOKUP(C2377,'Selectable Table'!O:P,2,0)</f>
        <v>40700</v>
      </c>
      <c r="G2377" s="111" t="str">
        <f>+VLOOKUP(F2377,'Selectable Table'!P:Q,2,0)</f>
        <v>Revenues - Third Parties</v>
      </c>
      <c r="I2377" t="s">
        <v>253</v>
      </c>
      <c r="J2377" s="111">
        <v>2026</v>
      </c>
      <c r="K2377" s="111">
        <v>7</v>
      </c>
      <c r="L2377" s="111" t="s">
        <v>94</v>
      </c>
      <c r="M2377">
        <v>1200</v>
      </c>
      <c r="N2377">
        <v>1</v>
      </c>
      <c r="O2377">
        <v>1200</v>
      </c>
      <c r="P2377" t="s">
        <v>2342</v>
      </c>
      <c r="Q2377" s="111">
        <f>+VLOOKUP(I2377,'Selectable Table'!AB:AC,2,0)</f>
        <v>0</v>
      </c>
    </row>
    <row r="2378" spans="1:17" x14ac:dyDescent="0.25">
      <c r="A2378" s="111" t="str">
        <f>+VLOOKUP(C2378,'Selectable Table'!D:EB,2,0)</f>
        <v>DAIICHI</v>
      </c>
      <c r="B2378" t="s">
        <v>1595</v>
      </c>
      <c r="C2378" t="s">
        <v>455</v>
      </c>
      <c r="D2378" t="s">
        <v>2341</v>
      </c>
      <c r="E2378" t="s">
        <v>105</v>
      </c>
      <c r="F2378" s="111">
        <f>+VLOOKUP(C2378,'Selectable Table'!O:P,2,0)</f>
        <v>40700</v>
      </c>
      <c r="G2378" s="111" t="str">
        <f>+VLOOKUP(F2378,'Selectable Table'!P:Q,2,0)</f>
        <v>Revenues - Third Parties</v>
      </c>
      <c r="I2378" t="s">
        <v>111</v>
      </c>
      <c r="J2378" s="111">
        <v>2026</v>
      </c>
      <c r="K2378" s="111">
        <v>7</v>
      </c>
      <c r="L2378" s="111" t="s">
        <v>94</v>
      </c>
      <c r="M2378">
        <v>326</v>
      </c>
      <c r="N2378">
        <v>1</v>
      </c>
      <c r="O2378">
        <v>326</v>
      </c>
      <c r="P2378" t="s">
        <v>2342</v>
      </c>
      <c r="Q2378" s="111">
        <f>+VLOOKUP(I2378,'Selectable Table'!AB:AC,2,0)</f>
        <v>0</v>
      </c>
    </row>
    <row r="2379" spans="1:17" x14ac:dyDescent="0.25">
      <c r="A2379" s="111" t="str">
        <f>+VLOOKUP(C2379,'Selectable Table'!D:EB,2,0)</f>
        <v>DAIICHI</v>
      </c>
      <c r="B2379" t="s">
        <v>1595</v>
      </c>
      <c r="C2379" t="s">
        <v>455</v>
      </c>
      <c r="D2379" t="s">
        <v>2341</v>
      </c>
      <c r="E2379" t="s">
        <v>105</v>
      </c>
      <c r="F2379" s="111">
        <f>+VLOOKUP(C2379,'Selectable Table'!O:P,2,0)</f>
        <v>40700</v>
      </c>
      <c r="G2379" s="111" t="str">
        <f>+VLOOKUP(F2379,'Selectable Table'!P:Q,2,0)</f>
        <v>Revenues - Third Parties</v>
      </c>
      <c r="I2379" t="s">
        <v>158</v>
      </c>
      <c r="J2379" s="111">
        <v>2026</v>
      </c>
      <c r="K2379" s="111">
        <v>7</v>
      </c>
      <c r="L2379" s="111" t="s">
        <v>94</v>
      </c>
      <c r="M2379">
        <v>2100</v>
      </c>
      <c r="N2379">
        <v>1</v>
      </c>
      <c r="O2379">
        <v>2100</v>
      </c>
      <c r="P2379" t="s">
        <v>2342</v>
      </c>
      <c r="Q2379" s="111">
        <f>+VLOOKUP(I2379,'Selectable Table'!AB:AC,2,0)</f>
        <v>0</v>
      </c>
    </row>
    <row r="2380" spans="1:17" x14ac:dyDescent="0.25">
      <c r="A2380" s="111" t="str">
        <f>+VLOOKUP(C2380,'Selectable Table'!D:EB,2,0)</f>
        <v>OTH CUST</v>
      </c>
      <c r="B2380" t="s">
        <v>1611</v>
      </c>
      <c r="C2380" t="s">
        <v>746</v>
      </c>
      <c r="D2380" t="s">
        <v>2341</v>
      </c>
      <c r="E2380" t="s">
        <v>93</v>
      </c>
      <c r="F2380" s="111">
        <f>+VLOOKUP(C2380,'Selectable Table'!O:P,2,0)</f>
        <v>40700</v>
      </c>
      <c r="G2380" s="111" t="str">
        <f>+VLOOKUP(F2380,'Selectable Table'!P:Q,2,0)</f>
        <v>Revenues - Third Parties</v>
      </c>
      <c r="I2380" t="s">
        <v>253</v>
      </c>
      <c r="J2380" s="111">
        <v>2026</v>
      </c>
      <c r="K2380" s="111">
        <v>7</v>
      </c>
      <c r="L2380" s="111" t="s">
        <v>94</v>
      </c>
      <c r="M2380">
        <v>1336.2438</v>
      </c>
      <c r="N2380">
        <v>1</v>
      </c>
      <c r="O2380">
        <v>1336.2438</v>
      </c>
      <c r="P2380" t="s">
        <v>2342</v>
      </c>
      <c r="Q2380" s="111">
        <f>+VLOOKUP(I2380,'Selectable Table'!AB:AC,2,0)</f>
        <v>0</v>
      </c>
    </row>
    <row r="2381" spans="1:17" x14ac:dyDescent="0.25">
      <c r="A2381" s="111" t="str">
        <f>+VLOOKUP(C2381,'Selectable Table'!D:EB,2,0)</f>
        <v>OTH CUST</v>
      </c>
      <c r="B2381" t="s">
        <v>1611</v>
      </c>
      <c r="C2381" t="s">
        <v>746</v>
      </c>
      <c r="D2381" t="s">
        <v>2341</v>
      </c>
      <c r="E2381" t="s">
        <v>105</v>
      </c>
      <c r="F2381" s="111">
        <f>+VLOOKUP(C2381,'Selectable Table'!O:P,2,0)</f>
        <v>40700</v>
      </c>
      <c r="G2381" s="111" t="str">
        <f>+VLOOKUP(F2381,'Selectable Table'!P:Q,2,0)</f>
        <v>Revenues - Third Parties</v>
      </c>
      <c r="I2381" t="s">
        <v>121</v>
      </c>
      <c r="J2381" s="111">
        <v>2026</v>
      </c>
      <c r="K2381" s="111">
        <v>7</v>
      </c>
      <c r="L2381" s="111" t="s">
        <v>94</v>
      </c>
      <c r="M2381">
        <v>222.70910000000001</v>
      </c>
      <c r="N2381">
        <v>1</v>
      </c>
      <c r="O2381">
        <v>222.70910000000001</v>
      </c>
      <c r="P2381" t="s">
        <v>2342</v>
      </c>
      <c r="Q2381" s="111">
        <f>+VLOOKUP(I2381,'Selectable Table'!AB:AC,2,0)</f>
        <v>0</v>
      </c>
    </row>
    <row r="2382" spans="1:17" x14ac:dyDescent="0.25">
      <c r="A2382" s="111" t="str">
        <f>+VLOOKUP(C2382,'Selectable Table'!D:EB,2,0)</f>
        <v>OTH CUST</v>
      </c>
      <c r="B2382" t="s">
        <v>1611</v>
      </c>
      <c r="C2382" t="s">
        <v>746</v>
      </c>
      <c r="D2382" t="s">
        <v>2341</v>
      </c>
      <c r="E2382" t="s">
        <v>105</v>
      </c>
      <c r="F2382" s="111">
        <f>+VLOOKUP(C2382,'Selectable Table'!O:P,2,0)</f>
        <v>40700</v>
      </c>
      <c r="G2382" s="111" t="str">
        <f>+VLOOKUP(F2382,'Selectable Table'!P:Q,2,0)</f>
        <v>Revenues - Third Parties</v>
      </c>
      <c r="I2382" t="s">
        <v>111</v>
      </c>
      <c r="J2382" s="111">
        <v>2026</v>
      </c>
      <c r="K2382" s="111">
        <v>7</v>
      </c>
      <c r="L2382" s="111" t="s">
        <v>94</v>
      </c>
      <c r="M2382">
        <v>167.0292</v>
      </c>
      <c r="N2382">
        <v>1</v>
      </c>
      <c r="O2382">
        <v>167.0292</v>
      </c>
      <c r="P2382" t="s">
        <v>2342</v>
      </c>
      <c r="Q2382" s="111">
        <f>+VLOOKUP(I2382,'Selectable Table'!AB:AC,2,0)</f>
        <v>0</v>
      </c>
    </row>
    <row r="2383" spans="1:17" x14ac:dyDescent="0.25">
      <c r="A2383" s="111" t="str">
        <f>+VLOOKUP(C2383,'Selectable Table'!D:EB,2,0)</f>
        <v>OTH CUST</v>
      </c>
      <c r="B2383" t="s">
        <v>1611</v>
      </c>
      <c r="C2383" t="s">
        <v>746</v>
      </c>
      <c r="D2383" t="s">
        <v>2341</v>
      </c>
      <c r="E2383" t="s">
        <v>105</v>
      </c>
      <c r="F2383" s="111">
        <f>+VLOOKUP(C2383,'Selectable Table'!O:P,2,0)</f>
        <v>40700</v>
      </c>
      <c r="G2383" s="111" t="str">
        <f>+VLOOKUP(F2383,'Selectable Table'!P:Q,2,0)</f>
        <v>Revenues - Third Parties</v>
      </c>
      <c r="I2383" t="s">
        <v>158</v>
      </c>
      <c r="J2383" s="111">
        <v>2026</v>
      </c>
      <c r="K2383" s="111">
        <v>7</v>
      </c>
      <c r="L2383" s="111" t="s">
        <v>94</v>
      </c>
      <c r="M2383">
        <v>668.11680000000001</v>
      </c>
      <c r="N2383">
        <v>1</v>
      </c>
      <c r="O2383">
        <v>668.11680000000001</v>
      </c>
      <c r="P2383" t="s">
        <v>2342</v>
      </c>
      <c r="Q2383" s="111">
        <f>+VLOOKUP(I2383,'Selectable Table'!AB:AC,2,0)</f>
        <v>0</v>
      </c>
    </row>
    <row r="2384" spans="1:17" x14ac:dyDescent="0.25">
      <c r="A2384" s="111" t="str">
        <f>+VLOOKUP(C2384,'Selectable Table'!D:EB,2,0)</f>
        <v>ASTRAZENECA</v>
      </c>
      <c r="B2384" t="s">
        <v>1749</v>
      </c>
      <c r="C2384" t="s">
        <v>296</v>
      </c>
      <c r="D2384" t="s">
        <v>2341</v>
      </c>
      <c r="E2384" t="s">
        <v>93</v>
      </c>
      <c r="F2384" s="111">
        <f>+VLOOKUP(C2384,'Selectable Table'!O:P,2,0)</f>
        <v>40700</v>
      </c>
      <c r="G2384" s="111" t="str">
        <f>+VLOOKUP(F2384,'Selectable Table'!P:Q,2,0)</f>
        <v>Revenues - Third Parties</v>
      </c>
      <c r="I2384" t="s">
        <v>253</v>
      </c>
      <c r="J2384" s="111">
        <v>2026</v>
      </c>
      <c r="K2384" s="111">
        <v>7</v>
      </c>
      <c r="L2384" s="111" t="s">
        <v>94</v>
      </c>
      <c r="M2384">
        <v>402.36</v>
      </c>
      <c r="N2384">
        <v>1</v>
      </c>
      <c r="O2384">
        <v>402.36</v>
      </c>
      <c r="P2384" t="s">
        <v>2342</v>
      </c>
      <c r="Q2384" s="111">
        <f>+VLOOKUP(I2384,'Selectable Table'!AB:AC,2,0)</f>
        <v>0</v>
      </c>
    </row>
    <row r="2385" spans="1:17" x14ac:dyDescent="0.25">
      <c r="A2385" s="111" t="str">
        <f>+VLOOKUP(C2385,'Selectable Table'!D:EB,2,0)</f>
        <v>ASTRAZENECA</v>
      </c>
      <c r="B2385" t="s">
        <v>1749</v>
      </c>
      <c r="C2385" t="s">
        <v>296</v>
      </c>
      <c r="D2385" t="s">
        <v>2341</v>
      </c>
      <c r="E2385" t="s">
        <v>105</v>
      </c>
      <c r="F2385" s="111">
        <f>+VLOOKUP(C2385,'Selectable Table'!O:P,2,0)</f>
        <v>40700</v>
      </c>
      <c r="G2385" s="111" t="str">
        <f>+VLOOKUP(F2385,'Selectable Table'!P:Q,2,0)</f>
        <v>Revenues - Third Parties</v>
      </c>
      <c r="I2385" t="s">
        <v>2295</v>
      </c>
      <c r="J2385" s="111">
        <v>2026</v>
      </c>
      <c r="K2385" s="111">
        <v>7</v>
      </c>
      <c r="L2385" s="111" t="s">
        <v>94</v>
      </c>
      <c r="M2385">
        <v>925.44</v>
      </c>
      <c r="N2385">
        <v>1</v>
      </c>
      <c r="O2385">
        <v>925.44</v>
      </c>
      <c r="P2385" t="s">
        <v>2342</v>
      </c>
      <c r="Q2385" s="111">
        <f>+VLOOKUP(I2385,'Selectable Table'!AB:AC,2,0)</f>
        <v>0</v>
      </c>
    </row>
    <row r="2386" spans="1:17" x14ac:dyDescent="0.25">
      <c r="A2386" s="111" t="str">
        <f>+VLOOKUP(C2386,'Selectable Table'!D:EB,2,0)</f>
        <v>MERCK</v>
      </c>
      <c r="B2386" t="s">
        <v>440</v>
      </c>
      <c r="C2386" t="s">
        <v>133</v>
      </c>
      <c r="D2386" t="s">
        <v>2341</v>
      </c>
      <c r="E2386" t="s">
        <v>102</v>
      </c>
      <c r="F2386" s="111">
        <f>+VLOOKUP(C2386,'Selectable Table'!O:P,2,0)</f>
        <v>40700</v>
      </c>
      <c r="G2386" s="111" t="str">
        <f>+VLOOKUP(F2386,'Selectable Table'!P:Q,2,0)</f>
        <v>Revenues - Third Parties</v>
      </c>
      <c r="I2386" t="s">
        <v>186</v>
      </c>
      <c r="J2386" s="111">
        <v>2026</v>
      </c>
      <c r="K2386" s="111">
        <v>7</v>
      </c>
      <c r="L2386" s="111" t="s">
        <v>94</v>
      </c>
      <c r="M2386">
        <v>2412.64</v>
      </c>
      <c r="N2386">
        <v>1</v>
      </c>
      <c r="O2386">
        <v>2412.64</v>
      </c>
      <c r="P2386" t="s">
        <v>2342</v>
      </c>
      <c r="Q2386" s="111">
        <f>+VLOOKUP(I2386,'Selectable Table'!AB:AC,2,0)</f>
        <v>1</v>
      </c>
    </row>
    <row r="2387" spans="1:17" x14ac:dyDescent="0.25">
      <c r="A2387" s="111" t="str">
        <f>+VLOOKUP(C2387,'Selectable Table'!D:EB,2,0)</f>
        <v>MERCK</v>
      </c>
      <c r="B2387" t="s">
        <v>440</v>
      </c>
      <c r="C2387" t="s">
        <v>133</v>
      </c>
      <c r="D2387" t="s">
        <v>2341</v>
      </c>
      <c r="E2387" t="s">
        <v>93</v>
      </c>
      <c r="F2387" s="111">
        <f>+VLOOKUP(C2387,'Selectable Table'!O:P,2,0)</f>
        <v>40700</v>
      </c>
      <c r="G2387" s="111" t="str">
        <f>+VLOOKUP(F2387,'Selectable Table'!P:Q,2,0)</f>
        <v>Revenues - Third Parties</v>
      </c>
      <c r="I2387" t="s">
        <v>191</v>
      </c>
      <c r="J2387" s="111">
        <v>2026</v>
      </c>
      <c r="K2387" s="111">
        <v>7</v>
      </c>
      <c r="L2387" s="111" t="s">
        <v>94</v>
      </c>
      <c r="M2387">
        <v>5327.4</v>
      </c>
      <c r="N2387">
        <v>1</v>
      </c>
      <c r="O2387">
        <v>5327.4</v>
      </c>
      <c r="P2387" t="s">
        <v>2342</v>
      </c>
      <c r="Q2387" s="111">
        <f>+VLOOKUP(I2387,'Selectable Table'!AB:AC,2,0)</f>
        <v>1</v>
      </c>
    </row>
    <row r="2388" spans="1:17" x14ac:dyDescent="0.25">
      <c r="A2388" s="111" t="str">
        <f>+VLOOKUP(C2388,'Selectable Table'!D:EB,2,0)</f>
        <v>MERCK</v>
      </c>
      <c r="B2388" t="s">
        <v>440</v>
      </c>
      <c r="C2388" t="s">
        <v>133</v>
      </c>
      <c r="D2388" t="s">
        <v>2341</v>
      </c>
      <c r="E2388" t="s">
        <v>93</v>
      </c>
      <c r="F2388" s="111">
        <f>+VLOOKUP(C2388,'Selectable Table'!O:P,2,0)</f>
        <v>40700</v>
      </c>
      <c r="G2388" s="111" t="str">
        <f>+VLOOKUP(F2388,'Selectable Table'!P:Q,2,0)</f>
        <v>Revenues - Third Parties</v>
      </c>
      <c r="I2388" t="s">
        <v>168</v>
      </c>
      <c r="J2388" s="111">
        <v>2026</v>
      </c>
      <c r="K2388" s="111">
        <v>7</v>
      </c>
      <c r="L2388" s="111" t="s">
        <v>94</v>
      </c>
      <c r="M2388">
        <v>3766.5</v>
      </c>
      <c r="N2388">
        <v>1</v>
      </c>
      <c r="O2388">
        <v>3766.5</v>
      </c>
      <c r="P2388" t="s">
        <v>2342</v>
      </c>
      <c r="Q2388" s="111">
        <f>+VLOOKUP(I2388,'Selectable Table'!AB:AC,2,0)</f>
        <v>0</v>
      </c>
    </row>
    <row r="2389" spans="1:17" x14ac:dyDescent="0.25">
      <c r="A2389" s="111" t="str">
        <f>+VLOOKUP(C2389,'Selectable Table'!D:EB,2,0)</f>
        <v>MERCK</v>
      </c>
      <c r="B2389" t="s">
        <v>440</v>
      </c>
      <c r="C2389" t="s">
        <v>133</v>
      </c>
      <c r="D2389" t="s">
        <v>2341</v>
      </c>
      <c r="E2389" t="s">
        <v>93</v>
      </c>
      <c r="F2389" s="111">
        <f>+VLOOKUP(C2389,'Selectable Table'!O:P,2,0)</f>
        <v>40700</v>
      </c>
      <c r="G2389" s="111" t="str">
        <f>+VLOOKUP(F2389,'Selectable Table'!P:Q,2,0)</f>
        <v>Revenues - Third Parties</v>
      </c>
      <c r="I2389" t="s">
        <v>253</v>
      </c>
      <c r="J2389" s="111">
        <v>2026</v>
      </c>
      <c r="K2389" s="111">
        <v>7</v>
      </c>
      <c r="L2389" s="111" t="s">
        <v>94</v>
      </c>
      <c r="M2389">
        <v>310.82</v>
      </c>
      <c r="N2389">
        <v>1</v>
      </c>
      <c r="O2389">
        <v>310.82</v>
      </c>
      <c r="P2389" t="s">
        <v>2342</v>
      </c>
      <c r="Q2389" s="111">
        <f>+VLOOKUP(I2389,'Selectable Table'!AB:AC,2,0)</f>
        <v>0</v>
      </c>
    </row>
    <row r="2390" spans="1:17" x14ac:dyDescent="0.25">
      <c r="A2390" s="111" t="str">
        <f>+VLOOKUP(C2390,'Selectable Table'!D:EB,2,0)</f>
        <v>MERCK</v>
      </c>
      <c r="B2390" t="s">
        <v>440</v>
      </c>
      <c r="C2390" t="s">
        <v>133</v>
      </c>
      <c r="D2390" t="s">
        <v>2341</v>
      </c>
      <c r="E2390" t="s">
        <v>105</v>
      </c>
      <c r="F2390" s="111">
        <f>+VLOOKUP(C2390,'Selectable Table'!O:P,2,0)</f>
        <v>40700</v>
      </c>
      <c r="G2390" s="111" t="str">
        <f>+VLOOKUP(F2390,'Selectable Table'!P:Q,2,0)</f>
        <v>Revenues - Third Parties</v>
      </c>
      <c r="I2390" t="s">
        <v>121</v>
      </c>
      <c r="J2390" s="111">
        <v>2026</v>
      </c>
      <c r="K2390" s="111">
        <v>7</v>
      </c>
      <c r="L2390" s="111" t="s">
        <v>94</v>
      </c>
      <c r="M2390">
        <v>1622.46</v>
      </c>
      <c r="N2390">
        <v>1</v>
      </c>
      <c r="O2390">
        <v>1622.46</v>
      </c>
      <c r="P2390" t="s">
        <v>2342</v>
      </c>
      <c r="Q2390" s="111">
        <f>+VLOOKUP(I2390,'Selectable Table'!AB:AC,2,0)</f>
        <v>0</v>
      </c>
    </row>
    <row r="2391" spans="1:17" x14ac:dyDescent="0.25">
      <c r="A2391" s="111" t="str">
        <f>+VLOOKUP(C2391,'Selectable Table'!D:EB,2,0)</f>
        <v>OTH CUST</v>
      </c>
      <c r="B2391" t="s">
        <v>745</v>
      </c>
      <c r="C2391" t="s">
        <v>746</v>
      </c>
      <c r="D2391" t="s">
        <v>2341</v>
      </c>
      <c r="E2391" t="s">
        <v>102</v>
      </c>
      <c r="F2391" s="111">
        <f>+VLOOKUP(C2391,'Selectable Table'!O:P,2,0)</f>
        <v>40700</v>
      </c>
      <c r="G2391" s="111" t="str">
        <f>+VLOOKUP(F2391,'Selectable Table'!P:Q,2,0)</f>
        <v>Revenues - Third Parties</v>
      </c>
      <c r="I2391" t="s">
        <v>186</v>
      </c>
      <c r="J2391" s="111">
        <v>2026</v>
      </c>
      <c r="K2391" s="111">
        <v>7</v>
      </c>
      <c r="L2391" s="111" t="s">
        <v>94</v>
      </c>
      <c r="M2391">
        <v>87.48</v>
      </c>
      <c r="N2391">
        <v>1</v>
      </c>
      <c r="O2391">
        <v>87.48</v>
      </c>
      <c r="P2391" t="s">
        <v>2342</v>
      </c>
      <c r="Q2391" s="111">
        <f>+VLOOKUP(I2391,'Selectable Table'!AB:AC,2,0)</f>
        <v>1</v>
      </c>
    </row>
    <row r="2392" spans="1:17" x14ac:dyDescent="0.25">
      <c r="A2392" s="111" t="str">
        <f>+VLOOKUP(C2392,'Selectable Table'!D:EB,2,0)</f>
        <v>OTH CUST</v>
      </c>
      <c r="B2392" t="s">
        <v>745</v>
      </c>
      <c r="C2392" t="s">
        <v>746</v>
      </c>
      <c r="D2392" t="s">
        <v>2341</v>
      </c>
      <c r="E2392" t="s">
        <v>105</v>
      </c>
      <c r="F2392" s="111">
        <f>+VLOOKUP(C2392,'Selectable Table'!O:P,2,0)</f>
        <v>40700</v>
      </c>
      <c r="G2392" s="111" t="str">
        <f>+VLOOKUP(F2392,'Selectable Table'!P:Q,2,0)</f>
        <v>Revenues - Third Parties</v>
      </c>
      <c r="I2392" t="s">
        <v>2355</v>
      </c>
      <c r="J2392" s="111">
        <v>2026</v>
      </c>
      <c r="K2392" s="111">
        <v>7</v>
      </c>
      <c r="L2392" s="111" t="s">
        <v>94</v>
      </c>
      <c r="M2392">
        <v>167.0292</v>
      </c>
      <c r="N2392">
        <v>1</v>
      </c>
      <c r="O2392">
        <v>167.0292</v>
      </c>
      <c r="P2392" t="s">
        <v>2342</v>
      </c>
      <c r="Q2392" s="111">
        <f>+VLOOKUP(I2392,'Selectable Table'!AB:AC,2,0)</f>
        <v>0</v>
      </c>
    </row>
    <row r="2393" spans="1:17" x14ac:dyDescent="0.25">
      <c r="A2393" s="111" t="str">
        <f>+VLOOKUP(C2393,'Selectable Table'!D:EB,2,0)</f>
        <v>OTH CUST</v>
      </c>
      <c r="B2393" t="s">
        <v>745</v>
      </c>
      <c r="C2393" t="s">
        <v>746</v>
      </c>
      <c r="D2393" t="s">
        <v>2341</v>
      </c>
      <c r="E2393" t="s">
        <v>93</v>
      </c>
      <c r="F2393" s="111">
        <f>+VLOOKUP(C2393,'Selectable Table'!O:P,2,0)</f>
        <v>40700</v>
      </c>
      <c r="G2393" s="111" t="str">
        <f>+VLOOKUP(F2393,'Selectable Table'!P:Q,2,0)</f>
        <v>Revenues - Third Parties</v>
      </c>
      <c r="I2393" t="s">
        <v>253</v>
      </c>
      <c r="J2393" s="111">
        <v>2026</v>
      </c>
      <c r="K2393" s="111">
        <v>7</v>
      </c>
      <c r="L2393" s="111" t="s">
        <v>94</v>
      </c>
      <c r="M2393">
        <v>1336.2438</v>
      </c>
      <c r="N2393">
        <v>1</v>
      </c>
      <c r="O2393">
        <v>1336.2438</v>
      </c>
      <c r="P2393" t="s">
        <v>2342</v>
      </c>
      <c r="Q2393" s="111">
        <f>+VLOOKUP(I2393,'Selectable Table'!AB:AC,2,0)</f>
        <v>0</v>
      </c>
    </row>
    <row r="2394" spans="1:17" x14ac:dyDescent="0.25">
      <c r="A2394" s="111" t="str">
        <f>+VLOOKUP(C2394,'Selectable Table'!D:EB,2,0)</f>
        <v>OTH CUST</v>
      </c>
      <c r="B2394" t="s">
        <v>745</v>
      </c>
      <c r="C2394" t="s">
        <v>746</v>
      </c>
      <c r="D2394" t="s">
        <v>2341</v>
      </c>
      <c r="E2394" t="s">
        <v>104</v>
      </c>
      <c r="F2394" s="111">
        <f>+VLOOKUP(C2394,'Selectable Table'!O:P,2,0)</f>
        <v>40700</v>
      </c>
      <c r="G2394" s="111" t="str">
        <f>+VLOOKUP(F2394,'Selectable Table'!P:Q,2,0)</f>
        <v>Revenues - Third Parties</v>
      </c>
      <c r="I2394" t="s">
        <v>118</v>
      </c>
      <c r="J2394" s="111">
        <v>2026</v>
      </c>
      <c r="K2394" s="111">
        <v>7</v>
      </c>
      <c r="L2394" s="111" t="s">
        <v>94</v>
      </c>
      <c r="M2394">
        <v>178.16720000000001</v>
      </c>
      <c r="N2394">
        <v>1</v>
      </c>
      <c r="O2394">
        <v>178.16720000000001</v>
      </c>
      <c r="P2394" t="s">
        <v>2342</v>
      </c>
      <c r="Q2394" s="111">
        <f>+VLOOKUP(I2394,'Selectable Table'!AB:AC,2,0)</f>
        <v>0</v>
      </c>
    </row>
    <row r="2395" spans="1:17" x14ac:dyDescent="0.25">
      <c r="A2395" s="111" t="str">
        <f>+VLOOKUP(C2395,'Selectable Table'!D:EB,2,0)</f>
        <v>OTH CUST</v>
      </c>
      <c r="B2395" t="s">
        <v>745</v>
      </c>
      <c r="C2395" t="s">
        <v>746</v>
      </c>
      <c r="D2395" t="s">
        <v>2341</v>
      </c>
      <c r="E2395" t="s">
        <v>104</v>
      </c>
      <c r="F2395" s="111">
        <f>+VLOOKUP(C2395,'Selectable Table'!O:P,2,0)</f>
        <v>40700</v>
      </c>
      <c r="G2395" s="111" t="str">
        <f>+VLOOKUP(F2395,'Selectable Table'!P:Q,2,0)</f>
        <v>Revenues - Third Parties</v>
      </c>
      <c r="I2395" t="s">
        <v>120</v>
      </c>
      <c r="J2395" s="111">
        <v>2026</v>
      </c>
      <c r="K2395" s="111">
        <v>7</v>
      </c>
      <c r="L2395" s="111" t="s">
        <v>94</v>
      </c>
      <c r="M2395">
        <v>445.41820000000001</v>
      </c>
      <c r="N2395">
        <v>1</v>
      </c>
      <c r="O2395">
        <v>445.41820000000001</v>
      </c>
      <c r="P2395" t="s">
        <v>2342</v>
      </c>
      <c r="Q2395" s="111">
        <f>+VLOOKUP(I2395,'Selectable Table'!AB:AC,2,0)</f>
        <v>0</v>
      </c>
    </row>
    <row r="2396" spans="1:17" x14ac:dyDescent="0.25">
      <c r="A2396" s="111" t="str">
        <f>+VLOOKUP(C2396,'Selectable Table'!D:EB,2,0)</f>
        <v>OTH CUST</v>
      </c>
      <c r="B2396" t="s">
        <v>745</v>
      </c>
      <c r="C2396" t="s">
        <v>746</v>
      </c>
      <c r="D2396" t="s">
        <v>2341</v>
      </c>
      <c r="E2396" t="s">
        <v>105</v>
      </c>
      <c r="F2396" s="111">
        <f>+VLOOKUP(C2396,'Selectable Table'!O:P,2,0)</f>
        <v>40700</v>
      </c>
      <c r="G2396" s="111" t="str">
        <f>+VLOOKUP(F2396,'Selectable Table'!P:Q,2,0)</f>
        <v>Revenues - Third Parties</v>
      </c>
      <c r="I2396" t="s">
        <v>121</v>
      </c>
      <c r="J2396" s="111">
        <v>2026</v>
      </c>
      <c r="K2396" s="111">
        <v>7</v>
      </c>
      <c r="L2396" s="111" t="s">
        <v>94</v>
      </c>
      <c r="M2396">
        <v>2004.3819000000001</v>
      </c>
      <c r="N2396">
        <v>1</v>
      </c>
      <c r="O2396">
        <v>2004.3819000000001</v>
      </c>
      <c r="P2396" t="s">
        <v>2342</v>
      </c>
      <c r="Q2396" s="111">
        <f>+VLOOKUP(I2396,'Selectable Table'!AB:AC,2,0)</f>
        <v>0</v>
      </c>
    </row>
    <row r="2397" spans="1:17" x14ac:dyDescent="0.25">
      <c r="A2397" s="111" t="str">
        <f>+VLOOKUP(C2397,'Selectable Table'!D:EB,2,0)</f>
        <v>OTH CUST</v>
      </c>
      <c r="B2397" t="s">
        <v>745</v>
      </c>
      <c r="C2397" t="s">
        <v>746</v>
      </c>
      <c r="D2397" t="s">
        <v>2341</v>
      </c>
      <c r="E2397" t="s">
        <v>105</v>
      </c>
      <c r="F2397" s="111">
        <f>+VLOOKUP(C2397,'Selectable Table'!O:P,2,0)</f>
        <v>40700</v>
      </c>
      <c r="G2397" s="111" t="str">
        <f>+VLOOKUP(F2397,'Selectable Table'!P:Q,2,0)</f>
        <v>Revenues - Third Parties</v>
      </c>
      <c r="I2397" t="s">
        <v>158</v>
      </c>
      <c r="J2397" s="111">
        <v>2026</v>
      </c>
      <c r="K2397" s="111">
        <v>7</v>
      </c>
      <c r="L2397" s="111" t="s">
        <v>94</v>
      </c>
      <c r="M2397">
        <v>2672.4672</v>
      </c>
      <c r="N2397">
        <v>1</v>
      </c>
      <c r="O2397">
        <v>2672.4672</v>
      </c>
      <c r="P2397" t="s">
        <v>2342</v>
      </c>
      <c r="Q2397" s="111">
        <f>+VLOOKUP(I2397,'Selectable Table'!AB:AC,2,0)</f>
        <v>0</v>
      </c>
    </row>
    <row r="2398" spans="1:17" x14ac:dyDescent="0.25">
      <c r="A2398" s="111" t="str">
        <f>+VLOOKUP(C2398,'Selectable Table'!D:EB,2,0)</f>
        <v>MEDIMMUNE</v>
      </c>
      <c r="B2398" t="s">
        <v>1894</v>
      </c>
      <c r="C2398" t="s">
        <v>576</v>
      </c>
      <c r="D2398" t="s">
        <v>2341</v>
      </c>
      <c r="E2398" t="s">
        <v>93</v>
      </c>
      <c r="F2398" s="111">
        <f>+VLOOKUP(C2398,'Selectable Table'!O:P,2,0)</f>
        <v>40700</v>
      </c>
      <c r="G2398" s="111" t="str">
        <f>+VLOOKUP(F2398,'Selectable Table'!P:Q,2,0)</f>
        <v>Revenues - Third Parties</v>
      </c>
      <c r="I2398" t="s">
        <v>253</v>
      </c>
      <c r="J2398" s="111">
        <v>2026</v>
      </c>
      <c r="K2398" s="111">
        <v>7</v>
      </c>
      <c r="L2398" s="111" t="s">
        <v>94</v>
      </c>
      <c r="M2398">
        <v>353.25</v>
      </c>
      <c r="N2398">
        <v>1</v>
      </c>
      <c r="O2398">
        <v>353.25</v>
      </c>
      <c r="P2398" t="s">
        <v>2342</v>
      </c>
      <c r="Q2398" s="111">
        <f>+VLOOKUP(I2398,'Selectable Table'!AB:AC,2,0)</f>
        <v>0</v>
      </c>
    </row>
    <row r="2399" spans="1:17" x14ac:dyDescent="0.25">
      <c r="A2399" s="111" t="str">
        <f>+VLOOKUP(C2399,'Selectable Table'!D:EB,2,0)</f>
        <v>MEDIMMUNE</v>
      </c>
      <c r="B2399" t="s">
        <v>1894</v>
      </c>
      <c r="C2399" t="s">
        <v>576</v>
      </c>
      <c r="D2399" t="s">
        <v>2341</v>
      </c>
      <c r="E2399" t="s">
        <v>105</v>
      </c>
      <c r="F2399" s="111">
        <f>+VLOOKUP(C2399,'Selectable Table'!O:P,2,0)</f>
        <v>40700</v>
      </c>
      <c r="G2399" s="111" t="str">
        <f>+VLOOKUP(F2399,'Selectable Table'!P:Q,2,0)</f>
        <v>Revenues - Third Parties</v>
      </c>
      <c r="I2399" t="s">
        <v>2295</v>
      </c>
      <c r="J2399" s="111">
        <v>2026</v>
      </c>
      <c r="K2399" s="111">
        <v>7</v>
      </c>
      <c r="L2399" s="111" t="s">
        <v>94</v>
      </c>
      <c r="M2399">
        <v>5958.26</v>
      </c>
      <c r="N2399">
        <v>1</v>
      </c>
      <c r="O2399">
        <v>5958.26</v>
      </c>
      <c r="P2399" t="s">
        <v>2342</v>
      </c>
      <c r="Q2399" s="111">
        <f>+VLOOKUP(I2399,'Selectable Table'!AB:AC,2,0)</f>
        <v>0</v>
      </c>
    </row>
    <row r="2400" spans="1:17" x14ac:dyDescent="0.25">
      <c r="A2400" s="111" t="str">
        <f>+VLOOKUP(C2400,'Selectable Table'!D:EB,2,0)</f>
        <v>ASTRAZENECA</v>
      </c>
      <c r="B2400" t="s">
        <v>347</v>
      </c>
      <c r="C2400" t="s">
        <v>296</v>
      </c>
      <c r="D2400" t="s">
        <v>2341</v>
      </c>
      <c r="E2400" t="s">
        <v>93</v>
      </c>
      <c r="F2400" s="111">
        <f>+VLOOKUP(C2400,'Selectable Table'!O:P,2,0)</f>
        <v>40700</v>
      </c>
      <c r="G2400" s="111" t="str">
        <f>+VLOOKUP(F2400,'Selectable Table'!P:Q,2,0)</f>
        <v>Revenues - Third Parties</v>
      </c>
      <c r="I2400" t="s">
        <v>2302</v>
      </c>
      <c r="J2400" s="111">
        <v>2026</v>
      </c>
      <c r="K2400" s="111">
        <v>7</v>
      </c>
      <c r="L2400" s="111" t="s">
        <v>94</v>
      </c>
      <c r="M2400">
        <v>36</v>
      </c>
      <c r="N2400">
        <v>1</v>
      </c>
      <c r="O2400">
        <v>36</v>
      </c>
      <c r="P2400" t="s">
        <v>2342</v>
      </c>
      <c r="Q2400" s="111">
        <f>+VLOOKUP(I2400,'Selectable Table'!AB:AC,2,0)</f>
        <v>0</v>
      </c>
    </row>
    <row r="2401" spans="1:17" x14ac:dyDescent="0.25">
      <c r="A2401" s="111" t="str">
        <f>+VLOOKUP(C2401,'Selectable Table'!D:EB,2,0)</f>
        <v>ASTRAZENECA</v>
      </c>
      <c r="B2401" t="s">
        <v>347</v>
      </c>
      <c r="C2401" t="s">
        <v>296</v>
      </c>
      <c r="D2401" t="s">
        <v>2341</v>
      </c>
      <c r="E2401" t="s">
        <v>102</v>
      </c>
      <c r="F2401" s="111">
        <f>+VLOOKUP(C2401,'Selectable Table'!O:P,2,0)</f>
        <v>40700</v>
      </c>
      <c r="G2401" s="111" t="str">
        <f>+VLOOKUP(F2401,'Selectable Table'!P:Q,2,0)</f>
        <v>Revenues - Third Parties</v>
      </c>
      <c r="I2401" t="s">
        <v>186</v>
      </c>
      <c r="J2401" s="111">
        <v>2026</v>
      </c>
      <c r="K2401" s="111">
        <v>7</v>
      </c>
      <c r="L2401" s="111" t="s">
        <v>94</v>
      </c>
      <c r="M2401">
        <v>708.57</v>
      </c>
      <c r="N2401">
        <v>1</v>
      </c>
      <c r="O2401">
        <v>708.57</v>
      </c>
      <c r="P2401" t="s">
        <v>2342</v>
      </c>
      <c r="Q2401" s="111">
        <f>+VLOOKUP(I2401,'Selectable Table'!AB:AC,2,0)</f>
        <v>1</v>
      </c>
    </row>
    <row r="2402" spans="1:17" x14ac:dyDescent="0.25">
      <c r="A2402" s="111" t="str">
        <f>+VLOOKUP(C2402,'Selectable Table'!D:EB,2,0)</f>
        <v>ASTRAZENECA</v>
      </c>
      <c r="B2402" t="s">
        <v>347</v>
      </c>
      <c r="C2402" t="s">
        <v>296</v>
      </c>
      <c r="D2402" t="s">
        <v>2341</v>
      </c>
      <c r="E2402" t="s">
        <v>93</v>
      </c>
      <c r="F2402" s="111">
        <f>+VLOOKUP(C2402,'Selectable Table'!O:P,2,0)</f>
        <v>40700</v>
      </c>
      <c r="G2402" s="111" t="str">
        <f>+VLOOKUP(F2402,'Selectable Table'!P:Q,2,0)</f>
        <v>Revenues - Third Parties</v>
      </c>
      <c r="I2402" t="s">
        <v>167</v>
      </c>
      <c r="J2402" s="111">
        <v>2026</v>
      </c>
      <c r="K2402" s="111">
        <v>7</v>
      </c>
      <c r="L2402" s="111" t="s">
        <v>94</v>
      </c>
      <c r="M2402">
        <v>400.36</v>
      </c>
      <c r="N2402">
        <v>1</v>
      </c>
      <c r="O2402">
        <v>400.36</v>
      </c>
      <c r="P2402" t="s">
        <v>2342</v>
      </c>
      <c r="Q2402" s="111">
        <f>+VLOOKUP(I2402,'Selectable Table'!AB:AC,2,0)</f>
        <v>0</v>
      </c>
    </row>
    <row r="2403" spans="1:17" x14ac:dyDescent="0.25">
      <c r="A2403" s="111" t="str">
        <f>+VLOOKUP(C2403,'Selectable Table'!D:EB,2,0)</f>
        <v>ASTRAZENECA</v>
      </c>
      <c r="B2403" t="s">
        <v>347</v>
      </c>
      <c r="C2403" t="s">
        <v>296</v>
      </c>
      <c r="D2403" t="s">
        <v>2341</v>
      </c>
      <c r="E2403" t="s">
        <v>93</v>
      </c>
      <c r="F2403" s="111">
        <f>+VLOOKUP(C2403,'Selectable Table'!O:P,2,0)</f>
        <v>40700</v>
      </c>
      <c r="G2403" s="111" t="str">
        <f>+VLOOKUP(F2403,'Selectable Table'!P:Q,2,0)</f>
        <v>Revenues - Third Parties</v>
      </c>
      <c r="I2403" t="s">
        <v>253</v>
      </c>
      <c r="J2403" s="111">
        <v>2026</v>
      </c>
      <c r="K2403" s="111">
        <v>7</v>
      </c>
      <c r="L2403" s="111" t="s">
        <v>94</v>
      </c>
      <c r="M2403">
        <v>353.25</v>
      </c>
      <c r="N2403">
        <v>1</v>
      </c>
      <c r="O2403">
        <v>353.25</v>
      </c>
      <c r="P2403" t="s">
        <v>2342</v>
      </c>
      <c r="Q2403" s="111">
        <f>+VLOOKUP(I2403,'Selectable Table'!AB:AC,2,0)</f>
        <v>0</v>
      </c>
    </row>
    <row r="2404" spans="1:17" x14ac:dyDescent="0.25">
      <c r="A2404" s="111" t="str">
        <f>+VLOOKUP(C2404,'Selectable Table'!D:EB,2,0)</f>
        <v>ASTRAZENECA</v>
      </c>
      <c r="B2404" t="s">
        <v>347</v>
      </c>
      <c r="C2404" t="s">
        <v>296</v>
      </c>
      <c r="D2404" t="s">
        <v>2341</v>
      </c>
      <c r="E2404" t="s">
        <v>105</v>
      </c>
      <c r="F2404" s="111">
        <f>+VLOOKUP(C2404,'Selectable Table'!O:P,2,0)</f>
        <v>40700</v>
      </c>
      <c r="G2404" s="111" t="str">
        <f>+VLOOKUP(F2404,'Selectable Table'!P:Q,2,0)</f>
        <v>Revenues - Third Parties</v>
      </c>
      <c r="I2404" t="s">
        <v>121</v>
      </c>
      <c r="J2404" s="111">
        <v>2026</v>
      </c>
      <c r="K2404" s="111">
        <v>7</v>
      </c>
      <c r="L2404" s="111" t="s">
        <v>94</v>
      </c>
      <c r="M2404">
        <v>7270.9</v>
      </c>
      <c r="N2404">
        <v>1</v>
      </c>
      <c r="O2404">
        <v>7270.9</v>
      </c>
      <c r="P2404" t="s">
        <v>2342</v>
      </c>
      <c r="Q2404" s="111">
        <f>+VLOOKUP(I2404,'Selectable Table'!AB:AC,2,0)</f>
        <v>0</v>
      </c>
    </row>
    <row r="2405" spans="1:17" x14ac:dyDescent="0.25">
      <c r="A2405" s="111" t="str">
        <f>+VLOOKUP(C2405,'Selectable Table'!D:EB,2,0)</f>
        <v>MERCK</v>
      </c>
      <c r="B2405" t="s">
        <v>448</v>
      </c>
      <c r="C2405" t="s">
        <v>133</v>
      </c>
      <c r="D2405" t="s">
        <v>2341</v>
      </c>
      <c r="E2405" t="s">
        <v>102</v>
      </c>
      <c r="F2405" s="111">
        <f>+VLOOKUP(C2405,'Selectable Table'!O:P,2,0)</f>
        <v>40700</v>
      </c>
      <c r="G2405" s="111" t="str">
        <f>+VLOOKUP(F2405,'Selectable Table'!P:Q,2,0)</f>
        <v>Revenues - Third Parties</v>
      </c>
      <c r="I2405" t="s">
        <v>186</v>
      </c>
      <c r="J2405" s="111">
        <v>2026</v>
      </c>
      <c r="K2405" s="111">
        <v>7</v>
      </c>
      <c r="L2405" s="111" t="s">
        <v>94</v>
      </c>
      <c r="M2405">
        <v>780.24</v>
      </c>
      <c r="N2405">
        <v>1</v>
      </c>
      <c r="O2405">
        <v>780.24</v>
      </c>
      <c r="P2405" t="s">
        <v>2342</v>
      </c>
      <c r="Q2405" s="111">
        <f>+VLOOKUP(I2405,'Selectable Table'!AB:AC,2,0)</f>
        <v>1</v>
      </c>
    </row>
    <row r="2406" spans="1:17" x14ac:dyDescent="0.25">
      <c r="A2406" s="111" t="str">
        <f>+VLOOKUP(C2406,'Selectable Table'!D:EB,2,0)</f>
        <v>MERCK</v>
      </c>
      <c r="B2406" t="s">
        <v>448</v>
      </c>
      <c r="C2406" t="s">
        <v>133</v>
      </c>
      <c r="D2406" t="s">
        <v>2341</v>
      </c>
      <c r="E2406" t="s">
        <v>93</v>
      </c>
      <c r="F2406" s="111">
        <f>+VLOOKUP(C2406,'Selectable Table'!O:P,2,0)</f>
        <v>40700</v>
      </c>
      <c r="G2406" s="111" t="str">
        <f>+VLOOKUP(F2406,'Selectable Table'!P:Q,2,0)</f>
        <v>Revenues - Third Parties</v>
      </c>
      <c r="I2406" t="s">
        <v>191</v>
      </c>
      <c r="J2406" s="111">
        <v>2026</v>
      </c>
      <c r="K2406" s="111">
        <v>7</v>
      </c>
      <c r="L2406" s="111" t="s">
        <v>94</v>
      </c>
      <c r="M2406">
        <v>532.74</v>
      </c>
      <c r="N2406">
        <v>1</v>
      </c>
      <c r="O2406">
        <v>532.74</v>
      </c>
      <c r="P2406" t="s">
        <v>2342</v>
      </c>
      <c r="Q2406" s="111">
        <f>+VLOOKUP(I2406,'Selectable Table'!AB:AC,2,0)</f>
        <v>1</v>
      </c>
    </row>
    <row r="2407" spans="1:17" x14ac:dyDescent="0.25">
      <c r="A2407" s="111" t="str">
        <f>+VLOOKUP(C2407,'Selectable Table'!D:EB,2,0)</f>
        <v>MERCK</v>
      </c>
      <c r="B2407" t="s">
        <v>448</v>
      </c>
      <c r="C2407" t="s">
        <v>133</v>
      </c>
      <c r="D2407" t="s">
        <v>2341</v>
      </c>
      <c r="E2407" t="s">
        <v>93</v>
      </c>
      <c r="F2407" s="111">
        <f>+VLOOKUP(C2407,'Selectable Table'!O:P,2,0)</f>
        <v>40700</v>
      </c>
      <c r="G2407" s="111" t="str">
        <f>+VLOOKUP(F2407,'Selectable Table'!P:Q,2,0)</f>
        <v>Revenues - Third Parties</v>
      </c>
      <c r="I2407" t="s">
        <v>618</v>
      </c>
      <c r="J2407" s="111">
        <v>2026</v>
      </c>
      <c r="K2407" s="111">
        <v>7</v>
      </c>
      <c r="L2407" s="111" t="s">
        <v>94</v>
      </c>
      <c r="M2407">
        <v>233.81</v>
      </c>
      <c r="N2407">
        <v>1</v>
      </c>
      <c r="O2407">
        <v>233.81</v>
      </c>
      <c r="P2407" t="s">
        <v>2342</v>
      </c>
      <c r="Q2407" s="111">
        <f>+VLOOKUP(I2407,'Selectable Table'!AB:AC,2,0)</f>
        <v>1</v>
      </c>
    </row>
    <row r="2408" spans="1:17" x14ac:dyDescent="0.25">
      <c r="A2408" s="111" t="str">
        <f>+VLOOKUP(C2408,'Selectable Table'!D:EB,2,0)</f>
        <v>MERCK</v>
      </c>
      <c r="B2408" t="s">
        <v>448</v>
      </c>
      <c r="C2408" t="s">
        <v>133</v>
      </c>
      <c r="D2408" t="s">
        <v>2341</v>
      </c>
      <c r="E2408" t="s">
        <v>93</v>
      </c>
      <c r="F2408" s="111">
        <f>+VLOOKUP(C2408,'Selectable Table'!O:P,2,0)</f>
        <v>40700</v>
      </c>
      <c r="G2408" s="111" t="str">
        <f>+VLOOKUP(F2408,'Selectable Table'!P:Q,2,0)</f>
        <v>Revenues - Third Parties</v>
      </c>
      <c r="I2408" t="s">
        <v>166</v>
      </c>
      <c r="J2408" s="111">
        <v>2026</v>
      </c>
      <c r="K2408" s="111">
        <v>7</v>
      </c>
      <c r="L2408" s="111" t="s">
        <v>94</v>
      </c>
      <c r="M2408">
        <v>680.96</v>
      </c>
      <c r="N2408">
        <v>1</v>
      </c>
      <c r="O2408">
        <v>680.96</v>
      </c>
      <c r="P2408" t="s">
        <v>2342</v>
      </c>
      <c r="Q2408" s="111">
        <f>+VLOOKUP(I2408,'Selectable Table'!AB:AC,2,0)</f>
        <v>1</v>
      </c>
    </row>
    <row r="2409" spans="1:17" x14ac:dyDescent="0.25">
      <c r="A2409" s="111" t="str">
        <f>+VLOOKUP(C2409,'Selectable Table'!D:EB,2,0)</f>
        <v>MERCK</v>
      </c>
      <c r="B2409" t="s">
        <v>448</v>
      </c>
      <c r="C2409" t="s">
        <v>133</v>
      </c>
      <c r="D2409" t="s">
        <v>2341</v>
      </c>
      <c r="E2409" t="s">
        <v>93</v>
      </c>
      <c r="F2409" s="111">
        <f>+VLOOKUP(C2409,'Selectable Table'!O:P,2,0)</f>
        <v>40700</v>
      </c>
      <c r="G2409" s="111" t="str">
        <f>+VLOOKUP(F2409,'Selectable Table'!P:Q,2,0)</f>
        <v>Revenues - Third Parties</v>
      </c>
      <c r="I2409" t="s">
        <v>168</v>
      </c>
      <c r="J2409" s="111">
        <v>2026</v>
      </c>
      <c r="K2409" s="111">
        <v>7</v>
      </c>
      <c r="L2409" s="111" t="s">
        <v>94</v>
      </c>
      <c r="M2409">
        <v>502.2</v>
      </c>
      <c r="N2409">
        <v>1</v>
      </c>
      <c r="O2409">
        <v>502.2</v>
      </c>
      <c r="P2409" t="s">
        <v>2342</v>
      </c>
      <c r="Q2409" s="111">
        <f>+VLOOKUP(I2409,'Selectable Table'!AB:AC,2,0)</f>
        <v>0</v>
      </c>
    </row>
    <row r="2410" spans="1:17" x14ac:dyDescent="0.25">
      <c r="A2410" s="111" t="str">
        <f>+VLOOKUP(C2410,'Selectable Table'!D:EB,2,0)</f>
        <v>MERCK</v>
      </c>
      <c r="B2410" t="s">
        <v>448</v>
      </c>
      <c r="C2410" t="s">
        <v>133</v>
      </c>
      <c r="D2410" t="s">
        <v>2341</v>
      </c>
      <c r="E2410" t="s">
        <v>93</v>
      </c>
      <c r="F2410" s="111">
        <f>+VLOOKUP(C2410,'Selectable Table'!O:P,2,0)</f>
        <v>40700</v>
      </c>
      <c r="G2410" s="111" t="str">
        <f>+VLOOKUP(F2410,'Selectable Table'!P:Q,2,0)</f>
        <v>Revenues - Third Parties</v>
      </c>
      <c r="I2410" t="s">
        <v>169</v>
      </c>
      <c r="J2410" s="111">
        <v>2026</v>
      </c>
      <c r="K2410" s="111">
        <v>7</v>
      </c>
      <c r="L2410" s="111" t="s">
        <v>94</v>
      </c>
      <c r="M2410">
        <v>602.6</v>
      </c>
      <c r="N2410">
        <v>1</v>
      </c>
      <c r="O2410">
        <v>602.6</v>
      </c>
      <c r="P2410" t="s">
        <v>2342</v>
      </c>
      <c r="Q2410" s="111">
        <f>+VLOOKUP(I2410,'Selectable Table'!AB:AC,2,0)</f>
        <v>0</v>
      </c>
    </row>
    <row r="2411" spans="1:17" x14ac:dyDescent="0.25">
      <c r="A2411" s="111" t="str">
        <f>+VLOOKUP(C2411,'Selectable Table'!D:EB,2,0)</f>
        <v>MERCK</v>
      </c>
      <c r="B2411" t="s">
        <v>448</v>
      </c>
      <c r="C2411" t="s">
        <v>133</v>
      </c>
      <c r="D2411" t="s">
        <v>2341</v>
      </c>
      <c r="E2411" t="s">
        <v>93</v>
      </c>
      <c r="F2411" s="111">
        <f>+VLOOKUP(C2411,'Selectable Table'!O:P,2,0)</f>
        <v>40700</v>
      </c>
      <c r="G2411" s="111" t="str">
        <f>+VLOOKUP(F2411,'Selectable Table'!P:Q,2,0)</f>
        <v>Revenues - Third Parties</v>
      </c>
      <c r="I2411" t="s">
        <v>253</v>
      </c>
      <c r="J2411" s="111">
        <v>2026</v>
      </c>
      <c r="K2411" s="111">
        <v>7</v>
      </c>
      <c r="L2411" s="111" t="s">
        <v>94</v>
      </c>
      <c r="M2411">
        <v>310.82</v>
      </c>
      <c r="N2411">
        <v>1</v>
      </c>
      <c r="O2411">
        <v>310.82</v>
      </c>
      <c r="P2411" t="s">
        <v>2342</v>
      </c>
      <c r="Q2411" s="111">
        <f>+VLOOKUP(I2411,'Selectable Table'!AB:AC,2,0)</f>
        <v>0</v>
      </c>
    </row>
    <row r="2412" spans="1:17" x14ac:dyDescent="0.25">
      <c r="A2412" s="111" t="str">
        <f>+VLOOKUP(C2412,'Selectable Table'!D:EB,2,0)</f>
        <v>MERCK</v>
      </c>
      <c r="B2412" t="s">
        <v>448</v>
      </c>
      <c r="C2412" t="s">
        <v>133</v>
      </c>
      <c r="D2412" t="s">
        <v>2341</v>
      </c>
      <c r="E2412" t="s">
        <v>105</v>
      </c>
      <c r="F2412" s="111">
        <f>+VLOOKUP(C2412,'Selectable Table'!O:P,2,0)</f>
        <v>40700</v>
      </c>
      <c r="G2412" s="111" t="str">
        <f>+VLOOKUP(F2412,'Selectable Table'!P:Q,2,0)</f>
        <v>Revenues - Third Parties</v>
      </c>
      <c r="I2412" t="s">
        <v>121</v>
      </c>
      <c r="J2412" s="111">
        <v>2026</v>
      </c>
      <c r="K2412" s="111">
        <v>7</v>
      </c>
      <c r="L2412" s="111" t="s">
        <v>94</v>
      </c>
      <c r="M2412">
        <v>579.45000000000005</v>
      </c>
      <c r="N2412">
        <v>1</v>
      </c>
      <c r="O2412">
        <v>579.45000000000005</v>
      </c>
      <c r="P2412" t="s">
        <v>2342</v>
      </c>
      <c r="Q2412" s="111">
        <f>+VLOOKUP(I2412,'Selectable Table'!AB:AC,2,0)</f>
        <v>0</v>
      </c>
    </row>
    <row r="2413" spans="1:17" x14ac:dyDescent="0.25">
      <c r="A2413" s="111" t="str">
        <f>+VLOOKUP(C2413,'Selectable Table'!D:EB,2,0)</f>
        <v>MERCK</v>
      </c>
      <c r="B2413" t="s">
        <v>448</v>
      </c>
      <c r="C2413" t="s">
        <v>133</v>
      </c>
      <c r="D2413" t="s">
        <v>2341</v>
      </c>
      <c r="E2413" t="s">
        <v>105</v>
      </c>
      <c r="F2413" s="111">
        <f>+VLOOKUP(C2413,'Selectable Table'!O:P,2,0)</f>
        <v>40700</v>
      </c>
      <c r="G2413" s="111" t="str">
        <f>+VLOOKUP(F2413,'Selectable Table'!P:Q,2,0)</f>
        <v>Revenues - Third Parties</v>
      </c>
      <c r="I2413" t="s">
        <v>158</v>
      </c>
      <c r="J2413" s="111">
        <v>2026</v>
      </c>
      <c r="K2413" s="111">
        <v>7</v>
      </c>
      <c r="L2413" s="111" t="s">
        <v>94</v>
      </c>
      <c r="M2413">
        <v>2085.84</v>
      </c>
      <c r="N2413">
        <v>1</v>
      </c>
      <c r="O2413">
        <v>2085.84</v>
      </c>
      <c r="P2413" t="s">
        <v>2342</v>
      </c>
      <c r="Q2413" s="111">
        <f>+VLOOKUP(I2413,'Selectable Table'!AB:AC,2,0)</f>
        <v>0</v>
      </c>
    </row>
    <row r="2414" spans="1:17" x14ac:dyDescent="0.25">
      <c r="A2414" s="111" t="str">
        <f>+VLOOKUP(C2414,'Selectable Table'!D:EB,2,0)</f>
        <v>ASTRAZENECA</v>
      </c>
      <c r="B2414" t="s">
        <v>297</v>
      </c>
      <c r="C2414" t="s">
        <v>296</v>
      </c>
      <c r="D2414" t="s">
        <v>2341</v>
      </c>
      <c r="E2414" t="s">
        <v>93</v>
      </c>
      <c r="F2414" s="111">
        <f>+VLOOKUP(C2414,'Selectable Table'!O:P,2,0)</f>
        <v>40700</v>
      </c>
      <c r="G2414" s="111" t="str">
        <f>+VLOOKUP(F2414,'Selectable Table'!P:Q,2,0)</f>
        <v>Revenues - Third Parties</v>
      </c>
      <c r="I2414" t="s">
        <v>2302</v>
      </c>
      <c r="J2414" s="111">
        <v>2026</v>
      </c>
      <c r="K2414" s="111">
        <v>7</v>
      </c>
      <c r="L2414" s="111" t="s">
        <v>94</v>
      </c>
      <c r="M2414">
        <v>54</v>
      </c>
      <c r="N2414">
        <v>1</v>
      </c>
      <c r="O2414">
        <v>54</v>
      </c>
      <c r="P2414" t="s">
        <v>2342</v>
      </c>
      <c r="Q2414" s="111">
        <f>+VLOOKUP(I2414,'Selectable Table'!AB:AC,2,0)</f>
        <v>0</v>
      </c>
    </row>
    <row r="2415" spans="1:17" x14ac:dyDescent="0.25">
      <c r="A2415" s="111" t="str">
        <f>+VLOOKUP(C2415,'Selectable Table'!D:EB,2,0)</f>
        <v>ASTRAZENECA</v>
      </c>
      <c r="B2415" t="s">
        <v>297</v>
      </c>
      <c r="C2415" t="s">
        <v>296</v>
      </c>
      <c r="D2415" t="s">
        <v>2341</v>
      </c>
      <c r="E2415" t="s">
        <v>102</v>
      </c>
      <c r="F2415" s="111">
        <f>+VLOOKUP(C2415,'Selectable Table'!O:P,2,0)</f>
        <v>40700</v>
      </c>
      <c r="G2415" s="111" t="str">
        <f>+VLOOKUP(F2415,'Selectable Table'!P:Q,2,0)</f>
        <v>Revenues - Third Parties</v>
      </c>
      <c r="I2415" t="s">
        <v>186</v>
      </c>
      <c r="J2415" s="111">
        <v>2026</v>
      </c>
      <c r="K2415" s="111">
        <v>7</v>
      </c>
      <c r="L2415" s="111" t="s">
        <v>94</v>
      </c>
      <c r="M2415">
        <v>404.25</v>
      </c>
      <c r="N2415">
        <v>1</v>
      </c>
      <c r="O2415">
        <v>404.25</v>
      </c>
      <c r="P2415" t="s">
        <v>2342</v>
      </c>
      <c r="Q2415" s="111">
        <f>+VLOOKUP(I2415,'Selectable Table'!AB:AC,2,0)</f>
        <v>1</v>
      </c>
    </row>
    <row r="2416" spans="1:17" x14ac:dyDescent="0.25">
      <c r="A2416" s="111" t="str">
        <f>+VLOOKUP(C2416,'Selectable Table'!D:EB,2,0)</f>
        <v>ASTRAZENECA</v>
      </c>
      <c r="B2416" t="s">
        <v>297</v>
      </c>
      <c r="C2416" t="s">
        <v>296</v>
      </c>
      <c r="D2416" t="s">
        <v>2341</v>
      </c>
      <c r="E2416" t="s">
        <v>93</v>
      </c>
      <c r="F2416" s="111">
        <f>+VLOOKUP(C2416,'Selectable Table'!O:P,2,0)</f>
        <v>40700</v>
      </c>
      <c r="G2416" s="111" t="str">
        <f>+VLOOKUP(F2416,'Selectable Table'!P:Q,2,0)</f>
        <v>Revenues - Third Parties</v>
      </c>
      <c r="I2416" t="s">
        <v>167</v>
      </c>
      <c r="J2416" s="111">
        <v>2026</v>
      </c>
      <c r="K2416" s="111">
        <v>7</v>
      </c>
      <c r="L2416" s="111" t="s">
        <v>94</v>
      </c>
      <c r="M2416">
        <v>630.54</v>
      </c>
      <c r="N2416">
        <v>1</v>
      </c>
      <c r="O2416">
        <v>630.54</v>
      </c>
      <c r="P2416" t="s">
        <v>2342</v>
      </c>
      <c r="Q2416" s="111">
        <f>+VLOOKUP(I2416,'Selectable Table'!AB:AC,2,0)</f>
        <v>0</v>
      </c>
    </row>
    <row r="2417" spans="1:17" x14ac:dyDescent="0.25">
      <c r="A2417" s="111" t="str">
        <f>+VLOOKUP(C2417,'Selectable Table'!D:EB,2,0)</f>
        <v>ASTRAZENECA</v>
      </c>
      <c r="B2417" t="s">
        <v>297</v>
      </c>
      <c r="C2417" t="s">
        <v>296</v>
      </c>
      <c r="D2417" t="s">
        <v>2341</v>
      </c>
      <c r="E2417" t="s">
        <v>93</v>
      </c>
      <c r="F2417" s="111">
        <f>+VLOOKUP(C2417,'Selectable Table'!O:P,2,0)</f>
        <v>40700</v>
      </c>
      <c r="G2417" s="111" t="str">
        <f>+VLOOKUP(F2417,'Selectable Table'!P:Q,2,0)</f>
        <v>Revenues - Third Parties</v>
      </c>
      <c r="I2417" t="s">
        <v>253</v>
      </c>
      <c r="J2417" s="111">
        <v>2026</v>
      </c>
      <c r="K2417" s="111">
        <v>7</v>
      </c>
      <c r="L2417" s="111" t="s">
        <v>94</v>
      </c>
      <c r="M2417">
        <v>370.92</v>
      </c>
      <c r="N2417">
        <v>1</v>
      </c>
      <c r="O2417">
        <v>370.92</v>
      </c>
      <c r="P2417" t="s">
        <v>2342</v>
      </c>
      <c r="Q2417" s="111">
        <f>+VLOOKUP(I2417,'Selectable Table'!AB:AC,2,0)</f>
        <v>0</v>
      </c>
    </row>
    <row r="2418" spans="1:17" x14ac:dyDescent="0.25">
      <c r="A2418" s="111" t="str">
        <f>+VLOOKUP(C2418,'Selectable Table'!D:EB,2,0)</f>
        <v>ASTRAZENECA</v>
      </c>
      <c r="B2418" t="s">
        <v>297</v>
      </c>
      <c r="C2418" t="s">
        <v>296</v>
      </c>
      <c r="D2418" t="s">
        <v>2341</v>
      </c>
      <c r="E2418" t="s">
        <v>105</v>
      </c>
      <c r="F2418" s="111">
        <f>+VLOOKUP(C2418,'Selectable Table'!O:P,2,0)</f>
        <v>40700</v>
      </c>
      <c r="G2418" s="111" t="str">
        <f>+VLOOKUP(F2418,'Selectable Table'!P:Q,2,0)</f>
        <v>Revenues - Third Parties</v>
      </c>
      <c r="I2418" t="s">
        <v>121</v>
      </c>
      <c r="J2418" s="111">
        <v>2026</v>
      </c>
      <c r="K2418" s="111">
        <v>7</v>
      </c>
      <c r="L2418" s="111" t="s">
        <v>94</v>
      </c>
      <c r="M2418">
        <v>2231.7399999999998</v>
      </c>
      <c r="N2418">
        <v>1</v>
      </c>
      <c r="O2418">
        <v>2231.7399999999998</v>
      </c>
      <c r="P2418" t="s">
        <v>2342</v>
      </c>
      <c r="Q2418" s="111">
        <f>+VLOOKUP(I2418,'Selectable Table'!AB:AC,2,0)</f>
        <v>0</v>
      </c>
    </row>
    <row r="2419" spans="1:17" x14ac:dyDescent="0.25">
      <c r="A2419" s="111" t="str">
        <f>+VLOOKUP(C2419,'Selectable Table'!D:EB,2,0)</f>
        <v>ASTRAZENECA</v>
      </c>
      <c r="B2419" t="s">
        <v>298</v>
      </c>
      <c r="C2419" t="s">
        <v>296</v>
      </c>
      <c r="D2419" t="s">
        <v>2341</v>
      </c>
      <c r="E2419" t="s">
        <v>93</v>
      </c>
      <c r="F2419" s="111">
        <f>+VLOOKUP(C2419,'Selectable Table'!O:P,2,0)</f>
        <v>40700</v>
      </c>
      <c r="G2419" s="111" t="str">
        <f>+VLOOKUP(F2419,'Selectable Table'!P:Q,2,0)</f>
        <v>Revenues - Third Parties</v>
      </c>
      <c r="I2419" t="s">
        <v>2302</v>
      </c>
      <c r="J2419" s="111">
        <v>2026</v>
      </c>
      <c r="K2419" s="111">
        <v>7</v>
      </c>
      <c r="L2419" s="111" t="s">
        <v>94</v>
      </c>
      <c r="M2419">
        <v>63</v>
      </c>
      <c r="N2419">
        <v>1</v>
      </c>
      <c r="O2419">
        <v>63</v>
      </c>
      <c r="P2419" t="s">
        <v>2342</v>
      </c>
      <c r="Q2419" s="111">
        <f>+VLOOKUP(I2419,'Selectable Table'!AB:AC,2,0)</f>
        <v>0</v>
      </c>
    </row>
    <row r="2420" spans="1:17" x14ac:dyDescent="0.25">
      <c r="A2420" s="111" t="str">
        <f>+VLOOKUP(C2420,'Selectable Table'!D:EB,2,0)</f>
        <v>ASTRAZENECA</v>
      </c>
      <c r="B2420" t="s">
        <v>298</v>
      </c>
      <c r="C2420" t="s">
        <v>296</v>
      </c>
      <c r="D2420" t="s">
        <v>2341</v>
      </c>
      <c r="E2420" t="s">
        <v>102</v>
      </c>
      <c r="F2420" s="111">
        <f>+VLOOKUP(C2420,'Selectable Table'!O:P,2,0)</f>
        <v>40700</v>
      </c>
      <c r="G2420" s="111" t="str">
        <f>+VLOOKUP(F2420,'Selectable Table'!P:Q,2,0)</f>
        <v>Revenues - Third Parties</v>
      </c>
      <c r="I2420" t="s">
        <v>186</v>
      </c>
      <c r="J2420" s="111">
        <v>2026</v>
      </c>
      <c r="K2420" s="111">
        <v>7</v>
      </c>
      <c r="L2420" s="111" t="s">
        <v>94</v>
      </c>
      <c r="M2420">
        <v>252.09</v>
      </c>
      <c r="N2420">
        <v>1</v>
      </c>
      <c r="O2420">
        <v>252.09</v>
      </c>
      <c r="P2420" t="s">
        <v>2342</v>
      </c>
      <c r="Q2420" s="111">
        <f>+VLOOKUP(I2420,'Selectable Table'!AB:AC,2,0)</f>
        <v>1</v>
      </c>
    </row>
    <row r="2421" spans="1:17" x14ac:dyDescent="0.25">
      <c r="A2421" s="111" t="str">
        <f>+VLOOKUP(C2421,'Selectable Table'!D:EB,2,0)</f>
        <v>ASTRAZENECA</v>
      </c>
      <c r="B2421" t="s">
        <v>298</v>
      </c>
      <c r="C2421" t="s">
        <v>296</v>
      </c>
      <c r="D2421" t="s">
        <v>2341</v>
      </c>
      <c r="E2421" t="s">
        <v>93</v>
      </c>
      <c r="F2421" s="111">
        <f>+VLOOKUP(C2421,'Selectable Table'!O:P,2,0)</f>
        <v>40700</v>
      </c>
      <c r="G2421" s="111" t="str">
        <f>+VLOOKUP(F2421,'Selectable Table'!P:Q,2,0)</f>
        <v>Revenues - Third Parties</v>
      </c>
      <c r="I2421" t="s">
        <v>167</v>
      </c>
      <c r="J2421" s="111">
        <v>2026</v>
      </c>
      <c r="K2421" s="111">
        <v>7</v>
      </c>
      <c r="L2421" s="111" t="s">
        <v>94</v>
      </c>
      <c r="M2421">
        <v>630.54</v>
      </c>
      <c r="N2421">
        <v>1</v>
      </c>
      <c r="O2421">
        <v>630.54</v>
      </c>
      <c r="P2421" t="s">
        <v>2342</v>
      </c>
      <c r="Q2421" s="111">
        <f>+VLOOKUP(I2421,'Selectable Table'!AB:AC,2,0)</f>
        <v>0</v>
      </c>
    </row>
    <row r="2422" spans="1:17" x14ac:dyDescent="0.25">
      <c r="A2422" s="111" t="str">
        <f>+VLOOKUP(C2422,'Selectable Table'!D:EB,2,0)</f>
        <v>ASTRAZENECA</v>
      </c>
      <c r="B2422" t="s">
        <v>298</v>
      </c>
      <c r="C2422" t="s">
        <v>296</v>
      </c>
      <c r="D2422" t="s">
        <v>2341</v>
      </c>
      <c r="E2422" t="s">
        <v>93</v>
      </c>
      <c r="F2422" s="111">
        <f>+VLOOKUP(C2422,'Selectable Table'!O:P,2,0)</f>
        <v>40700</v>
      </c>
      <c r="G2422" s="111" t="str">
        <f>+VLOOKUP(F2422,'Selectable Table'!P:Q,2,0)</f>
        <v>Revenues - Third Parties</v>
      </c>
      <c r="I2422" t="s">
        <v>194</v>
      </c>
      <c r="J2422" s="111">
        <v>2026</v>
      </c>
      <c r="K2422" s="111">
        <v>7</v>
      </c>
      <c r="L2422" s="111" t="s">
        <v>94</v>
      </c>
      <c r="M2422">
        <v>52.55</v>
      </c>
      <c r="N2422">
        <v>1</v>
      </c>
      <c r="O2422">
        <v>52.55</v>
      </c>
      <c r="P2422" t="s">
        <v>2342</v>
      </c>
      <c r="Q2422" s="111">
        <f>+VLOOKUP(I2422,'Selectable Table'!AB:AC,2,0)</f>
        <v>0</v>
      </c>
    </row>
    <row r="2423" spans="1:17" x14ac:dyDescent="0.25">
      <c r="A2423" s="111" t="str">
        <f>+VLOOKUP(C2423,'Selectable Table'!D:EB,2,0)</f>
        <v>ASTRAZENECA</v>
      </c>
      <c r="B2423" t="s">
        <v>298</v>
      </c>
      <c r="C2423" t="s">
        <v>296</v>
      </c>
      <c r="D2423" t="s">
        <v>2341</v>
      </c>
      <c r="E2423" t="s">
        <v>93</v>
      </c>
      <c r="F2423" s="111">
        <f>+VLOOKUP(C2423,'Selectable Table'!O:P,2,0)</f>
        <v>40700</v>
      </c>
      <c r="G2423" s="111" t="str">
        <f>+VLOOKUP(F2423,'Selectable Table'!P:Q,2,0)</f>
        <v>Revenues - Third Parties</v>
      </c>
      <c r="I2423" t="s">
        <v>253</v>
      </c>
      <c r="J2423" s="111">
        <v>2026</v>
      </c>
      <c r="K2423" s="111">
        <v>7</v>
      </c>
      <c r="L2423" s="111" t="s">
        <v>94</v>
      </c>
      <c r="M2423">
        <v>370.92</v>
      </c>
      <c r="N2423">
        <v>1</v>
      </c>
      <c r="O2423">
        <v>370.92</v>
      </c>
      <c r="P2423" t="s">
        <v>2342</v>
      </c>
      <c r="Q2423" s="111">
        <f>+VLOOKUP(I2423,'Selectable Table'!AB:AC,2,0)</f>
        <v>0</v>
      </c>
    </row>
    <row r="2424" spans="1:17" x14ac:dyDescent="0.25">
      <c r="A2424" s="111" t="str">
        <f>+VLOOKUP(C2424,'Selectable Table'!D:EB,2,0)</f>
        <v>ASTRAZENECA</v>
      </c>
      <c r="B2424" t="s">
        <v>298</v>
      </c>
      <c r="C2424" t="s">
        <v>296</v>
      </c>
      <c r="D2424" t="s">
        <v>2341</v>
      </c>
      <c r="E2424" t="s">
        <v>105</v>
      </c>
      <c r="F2424" s="111">
        <f>+VLOOKUP(C2424,'Selectable Table'!O:P,2,0)</f>
        <v>40700</v>
      </c>
      <c r="G2424" s="111" t="str">
        <f>+VLOOKUP(F2424,'Selectable Table'!P:Q,2,0)</f>
        <v>Revenues - Third Parties</v>
      </c>
      <c r="I2424" t="s">
        <v>144</v>
      </c>
      <c r="J2424" s="111">
        <v>2026</v>
      </c>
      <c r="K2424" s="111">
        <v>7</v>
      </c>
      <c r="L2424" s="111" t="s">
        <v>94</v>
      </c>
      <c r="M2424">
        <v>4228.5600000000004</v>
      </c>
      <c r="N2424">
        <v>1</v>
      </c>
      <c r="O2424">
        <v>4228.5600000000004</v>
      </c>
      <c r="P2424" t="s">
        <v>2342</v>
      </c>
      <c r="Q2424" s="111">
        <f>+VLOOKUP(I2424,'Selectable Table'!AB:AC,2,0)</f>
        <v>0</v>
      </c>
    </row>
    <row r="2425" spans="1:17" x14ac:dyDescent="0.25">
      <c r="A2425" s="111" t="str">
        <f>+VLOOKUP(C2425,'Selectable Table'!D:EB,2,0)</f>
        <v>OTH CUST</v>
      </c>
      <c r="B2425" t="s">
        <v>1993</v>
      </c>
      <c r="C2425" t="s">
        <v>2343</v>
      </c>
      <c r="D2425" t="s">
        <v>2341</v>
      </c>
      <c r="E2425" t="s">
        <v>102</v>
      </c>
      <c r="F2425" s="111">
        <f>+VLOOKUP(C2425,'Selectable Table'!O:P,2,0)</f>
        <v>40700</v>
      </c>
      <c r="G2425" s="111" t="str">
        <f>+VLOOKUP(F2425,'Selectable Table'!P:Q,2,0)</f>
        <v>Revenues - Third Parties</v>
      </c>
      <c r="I2425" t="s">
        <v>186</v>
      </c>
      <c r="J2425" s="111">
        <v>2026</v>
      </c>
      <c r="K2425" s="111">
        <v>7</v>
      </c>
      <c r="L2425" s="111" t="s">
        <v>94</v>
      </c>
      <c r="M2425">
        <v>81.78</v>
      </c>
      <c r="N2425">
        <v>1</v>
      </c>
      <c r="O2425">
        <v>81.78</v>
      </c>
      <c r="P2425" t="s">
        <v>2342</v>
      </c>
      <c r="Q2425" s="111">
        <f>+VLOOKUP(I2425,'Selectable Table'!AB:AC,2,0)</f>
        <v>1</v>
      </c>
    </row>
    <row r="2426" spans="1:17" x14ac:dyDescent="0.25">
      <c r="A2426" s="111" t="str">
        <f>+VLOOKUP(C2426,'Selectable Table'!D:EB,2,0)</f>
        <v>OTH CUST</v>
      </c>
      <c r="B2426" t="s">
        <v>1993</v>
      </c>
      <c r="C2426" t="s">
        <v>2343</v>
      </c>
      <c r="D2426" t="s">
        <v>2341</v>
      </c>
      <c r="E2426" t="s">
        <v>93</v>
      </c>
      <c r="F2426" s="111">
        <f>+VLOOKUP(C2426,'Selectable Table'!O:P,2,0)</f>
        <v>40700</v>
      </c>
      <c r="G2426" s="111" t="str">
        <f>+VLOOKUP(F2426,'Selectable Table'!P:Q,2,0)</f>
        <v>Revenues - Third Parties</v>
      </c>
      <c r="I2426" t="s">
        <v>253</v>
      </c>
      <c r="J2426" s="111">
        <v>2026</v>
      </c>
      <c r="K2426" s="111">
        <v>7</v>
      </c>
      <c r="L2426" s="111" t="s">
        <v>94</v>
      </c>
      <c r="M2426">
        <v>310.82</v>
      </c>
      <c r="N2426">
        <v>1</v>
      </c>
      <c r="O2426">
        <v>310.82</v>
      </c>
      <c r="P2426" t="s">
        <v>2342</v>
      </c>
      <c r="Q2426" s="111">
        <f>+VLOOKUP(I2426,'Selectable Table'!AB:AC,2,0)</f>
        <v>0</v>
      </c>
    </row>
    <row r="2427" spans="1:17" x14ac:dyDescent="0.25">
      <c r="A2427" s="111" t="str">
        <f>+VLOOKUP(C2427,'Selectable Table'!D:EB,2,0)</f>
        <v>OTH CUST</v>
      </c>
      <c r="B2427" t="s">
        <v>1993</v>
      </c>
      <c r="C2427" t="s">
        <v>2343</v>
      </c>
      <c r="D2427" t="s">
        <v>2341</v>
      </c>
      <c r="E2427" t="s">
        <v>105</v>
      </c>
      <c r="F2427" s="111">
        <f>+VLOOKUP(C2427,'Selectable Table'!O:P,2,0)</f>
        <v>40700</v>
      </c>
      <c r="G2427" s="111" t="str">
        <f>+VLOOKUP(F2427,'Selectable Table'!P:Q,2,0)</f>
        <v>Revenues - Third Parties</v>
      </c>
      <c r="I2427" t="s">
        <v>2295</v>
      </c>
      <c r="J2427" s="111">
        <v>2026</v>
      </c>
      <c r="K2427" s="111">
        <v>7</v>
      </c>
      <c r="L2427" s="111" t="s">
        <v>94</v>
      </c>
      <c r="M2427">
        <v>289.70999999999998</v>
      </c>
      <c r="N2427">
        <v>1</v>
      </c>
      <c r="O2427">
        <v>289.70999999999998</v>
      </c>
      <c r="P2427" t="s">
        <v>2342</v>
      </c>
      <c r="Q2427" s="111">
        <f>+VLOOKUP(I2427,'Selectable Table'!AB:AC,2,0)</f>
        <v>0</v>
      </c>
    </row>
    <row r="2428" spans="1:17" x14ac:dyDescent="0.25">
      <c r="A2428" s="111" t="str">
        <f>+VLOOKUP(C2428,'Selectable Table'!D:EB,2,0)</f>
        <v>ASTRAZENECA</v>
      </c>
      <c r="B2428" t="s">
        <v>479</v>
      </c>
      <c r="C2428" t="s">
        <v>296</v>
      </c>
      <c r="D2428" t="s">
        <v>2341</v>
      </c>
      <c r="E2428" t="s">
        <v>93</v>
      </c>
      <c r="F2428" s="111">
        <f>+VLOOKUP(C2428,'Selectable Table'!O:P,2,0)</f>
        <v>40700</v>
      </c>
      <c r="G2428" s="111" t="str">
        <f>+VLOOKUP(F2428,'Selectable Table'!P:Q,2,0)</f>
        <v>Revenues - Third Parties</v>
      </c>
      <c r="I2428" t="s">
        <v>2302</v>
      </c>
      <c r="J2428" s="111">
        <v>2026</v>
      </c>
      <c r="K2428" s="111">
        <v>7</v>
      </c>
      <c r="L2428" s="111" t="s">
        <v>94</v>
      </c>
      <c r="M2428">
        <v>27</v>
      </c>
      <c r="N2428">
        <v>1</v>
      </c>
      <c r="O2428">
        <v>27</v>
      </c>
      <c r="P2428" t="s">
        <v>2342</v>
      </c>
      <c r="Q2428" s="111">
        <f>+VLOOKUP(I2428,'Selectable Table'!AB:AC,2,0)</f>
        <v>0</v>
      </c>
    </row>
    <row r="2429" spans="1:17" x14ac:dyDescent="0.25">
      <c r="A2429" s="111" t="str">
        <f>+VLOOKUP(C2429,'Selectable Table'!D:EB,2,0)</f>
        <v>ASTRAZENECA</v>
      </c>
      <c r="B2429" t="s">
        <v>479</v>
      </c>
      <c r="C2429" t="s">
        <v>296</v>
      </c>
      <c r="D2429" t="s">
        <v>2341</v>
      </c>
      <c r="E2429" t="s">
        <v>102</v>
      </c>
      <c r="F2429" s="111">
        <f>+VLOOKUP(C2429,'Selectable Table'!O:P,2,0)</f>
        <v>40700</v>
      </c>
      <c r="G2429" s="111" t="str">
        <f>+VLOOKUP(F2429,'Selectable Table'!P:Q,2,0)</f>
        <v>Revenues - Third Parties</v>
      </c>
      <c r="I2429" t="s">
        <v>186</v>
      </c>
      <c r="J2429" s="111">
        <v>2026</v>
      </c>
      <c r="K2429" s="111">
        <v>7</v>
      </c>
      <c r="L2429" s="111" t="s">
        <v>94</v>
      </c>
      <c r="M2429">
        <v>429.72</v>
      </c>
      <c r="N2429">
        <v>1</v>
      </c>
      <c r="O2429">
        <v>429.72</v>
      </c>
      <c r="P2429" t="s">
        <v>2342</v>
      </c>
      <c r="Q2429" s="111">
        <f>+VLOOKUP(I2429,'Selectable Table'!AB:AC,2,0)</f>
        <v>1</v>
      </c>
    </row>
    <row r="2430" spans="1:17" x14ac:dyDescent="0.25">
      <c r="A2430" s="111" t="str">
        <f>+VLOOKUP(C2430,'Selectable Table'!D:EB,2,0)</f>
        <v>ASTRAZENECA</v>
      </c>
      <c r="B2430" t="s">
        <v>479</v>
      </c>
      <c r="C2430" t="s">
        <v>296</v>
      </c>
      <c r="D2430" t="s">
        <v>2341</v>
      </c>
      <c r="E2430" t="s">
        <v>93</v>
      </c>
      <c r="F2430" s="111">
        <f>+VLOOKUP(C2430,'Selectable Table'!O:P,2,0)</f>
        <v>40700</v>
      </c>
      <c r="G2430" s="111" t="str">
        <f>+VLOOKUP(F2430,'Selectable Table'!P:Q,2,0)</f>
        <v>Revenues - Third Parties</v>
      </c>
      <c r="I2430" t="s">
        <v>2303</v>
      </c>
      <c r="J2430" s="111">
        <v>2026</v>
      </c>
      <c r="K2430" s="111">
        <v>7</v>
      </c>
      <c r="L2430" s="111" t="s">
        <v>94</v>
      </c>
      <c r="M2430">
        <v>819</v>
      </c>
      <c r="N2430">
        <v>1</v>
      </c>
      <c r="O2430">
        <v>819</v>
      </c>
      <c r="P2430" t="s">
        <v>2342</v>
      </c>
      <c r="Q2430" s="111">
        <f>+VLOOKUP(I2430,'Selectable Table'!AB:AC,2,0)</f>
        <v>1</v>
      </c>
    </row>
    <row r="2431" spans="1:17" x14ac:dyDescent="0.25">
      <c r="A2431" s="111" t="str">
        <f>+VLOOKUP(C2431,'Selectable Table'!D:EB,2,0)</f>
        <v>ASTRAZENECA</v>
      </c>
      <c r="B2431" t="s">
        <v>479</v>
      </c>
      <c r="C2431" t="s">
        <v>296</v>
      </c>
      <c r="D2431" t="s">
        <v>2341</v>
      </c>
      <c r="E2431" t="s">
        <v>93</v>
      </c>
      <c r="F2431" s="111">
        <f>+VLOOKUP(C2431,'Selectable Table'!O:P,2,0)</f>
        <v>40700</v>
      </c>
      <c r="G2431" s="111" t="str">
        <f>+VLOOKUP(F2431,'Selectable Table'!P:Q,2,0)</f>
        <v>Revenues - Third Parties</v>
      </c>
      <c r="I2431" t="s">
        <v>169</v>
      </c>
      <c r="J2431" s="111">
        <v>2026</v>
      </c>
      <c r="K2431" s="111">
        <v>7</v>
      </c>
      <c r="L2431" s="111" t="s">
        <v>94</v>
      </c>
      <c r="M2431">
        <v>360</v>
      </c>
      <c r="N2431">
        <v>1</v>
      </c>
      <c r="O2431">
        <v>360</v>
      </c>
      <c r="P2431" t="s">
        <v>2342</v>
      </c>
      <c r="Q2431" s="111">
        <f>+VLOOKUP(I2431,'Selectable Table'!AB:AC,2,0)</f>
        <v>0</v>
      </c>
    </row>
    <row r="2432" spans="1:17" x14ac:dyDescent="0.25">
      <c r="A2432" s="111" t="str">
        <f>+VLOOKUP(C2432,'Selectable Table'!D:EB,2,0)</f>
        <v>ASTRAZENECA</v>
      </c>
      <c r="B2432" t="s">
        <v>479</v>
      </c>
      <c r="C2432" t="s">
        <v>296</v>
      </c>
      <c r="D2432" t="s">
        <v>2341</v>
      </c>
      <c r="E2432" t="s">
        <v>93</v>
      </c>
      <c r="F2432" s="111">
        <f>+VLOOKUP(C2432,'Selectable Table'!O:P,2,0)</f>
        <v>40700</v>
      </c>
      <c r="G2432" s="111" t="str">
        <f>+VLOOKUP(F2432,'Selectable Table'!P:Q,2,0)</f>
        <v>Revenues - Third Parties</v>
      </c>
      <c r="I2432" t="s">
        <v>253</v>
      </c>
      <c r="J2432" s="111">
        <v>2026</v>
      </c>
      <c r="K2432" s="111">
        <v>7</v>
      </c>
      <c r="L2432" s="111" t="s">
        <v>94</v>
      </c>
      <c r="M2432">
        <v>378.96</v>
      </c>
      <c r="N2432">
        <v>1</v>
      </c>
      <c r="O2432">
        <v>378.96</v>
      </c>
      <c r="P2432" t="s">
        <v>2342</v>
      </c>
      <c r="Q2432" s="111">
        <f>+VLOOKUP(I2432,'Selectable Table'!AB:AC,2,0)</f>
        <v>0</v>
      </c>
    </row>
    <row r="2433" spans="1:17" x14ac:dyDescent="0.25">
      <c r="A2433" s="111" t="str">
        <f>+VLOOKUP(C2433,'Selectable Table'!D:EB,2,0)</f>
        <v>ASTRAZENECA</v>
      </c>
      <c r="B2433" t="s">
        <v>479</v>
      </c>
      <c r="C2433" t="s">
        <v>296</v>
      </c>
      <c r="D2433" t="s">
        <v>2341</v>
      </c>
      <c r="E2433" t="s">
        <v>93</v>
      </c>
      <c r="F2433" s="111">
        <f>+VLOOKUP(C2433,'Selectable Table'!O:P,2,0)</f>
        <v>40700</v>
      </c>
      <c r="G2433" s="111" t="str">
        <f>+VLOOKUP(F2433,'Selectable Table'!P:Q,2,0)</f>
        <v>Revenues - Third Parties</v>
      </c>
      <c r="I2433" t="s">
        <v>241</v>
      </c>
      <c r="J2433" s="111">
        <v>2026</v>
      </c>
      <c r="K2433" s="111">
        <v>7</v>
      </c>
      <c r="L2433" s="111" t="s">
        <v>94</v>
      </c>
      <c r="M2433">
        <v>454.76</v>
      </c>
      <c r="N2433">
        <v>1</v>
      </c>
      <c r="O2433">
        <v>454.76</v>
      </c>
      <c r="P2433" t="s">
        <v>2342</v>
      </c>
      <c r="Q2433" s="111">
        <f>+VLOOKUP(I2433,'Selectable Table'!AB:AC,2,0)</f>
        <v>0</v>
      </c>
    </row>
    <row r="2434" spans="1:17" x14ac:dyDescent="0.25">
      <c r="A2434" s="111" t="str">
        <f>+VLOOKUP(C2434,'Selectable Table'!D:EB,2,0)</f>
        <v>ASTRAZENECA</v>
      </c>
      <c r="B2434" t="s">
        <v>479</v>
      </c>
      <c r="C2434" t="s">
        <v>296</v>
      </c>
      <c r="D2434" t="s">
        <v>2341</v>
      </c>
      <c r="E2434" t="s">
        <v>105</v>
      </c>
      <c r="F2434" s="111">
        <f>+VLOOKUP(C2434,'Selectable Table'!O:P,2,0)</f>
        <v>40700</v>
      </c>
      <c r="G2434" s="111" t="str">
        <f>+VLOOKUP(F2434,'Selectable Table'!P:Q,2,0)</f>
        <v>Revenues - Third Parties</v>
      </c>
      <c r="I2434" t="s">
        <v>2295</v>
      </c>
      <c r="J2434" s="111">
        <v>2026</v>
      </c>
      <c r="K2434" s="111">
        <v>7</v>
      </c>
      <c r="L2434" s="111" t="s">
        <v>94</v>
      </c>
      <c r="M2434">
        <v>6682.42</v>
      </c>
      <c r="N2434">
        <v>1</v>
      </c>
      <c r="O2434">
        <v>6682.42</v>
      </c>
      <c r="P2434" t="s">
        <v>2342</v>
      </c>
      <c r="Q2434" s="111">
        <f>+VLOOKUP(I2434,'Selectable Table'!AB:AC,2,0)</f>
        <v>0</v>
      </c>
    </row>
    <row r="2435" spans="1:17" x14ac:dyDescent="0.25">
      <c r="A2435" s="111" t="str">
        <f>+VLOOKUP(C2435,'Selectable Table'!D:EB,2,0)</f>
        <v>OTH CUST</v>
      </c>
      <c r="B2435" t="s">
        <v>2344</v>
      </c>
      <c r="C2435" t="s">
        <v>2345</v>
      </c>
      <c r="D2435" t="s">
        <v>2341</v>
      </c>
      <c r="E2435" t="s">
        <v>105</v>
      </c>
      <c r="F2435" s="111">
        <f>+VLOOKUP(C2435,'Selectable Table'!O:P,2,0)</f>
        <v>40700</v>
      </c>
      <c r="G2435" s="111" t="str">
        <f>+VLOOKUP(F2435,'Selectable Table'!P:Q,2,0)</f>
        <v>Revenues - Third Parties</v>
      </c>
      <c r="I2435" t="s">
        <v>109</v>
      </c>
      <c r="J2435" s="111">
        <v>2026</v>
      </c>
      <c r="K2435" s="111">
        <v>7</v>
      </c>
      <c r="L2435" s="111" t="s">
        <v>94</v>
      </c>
      <c r="M2435">
        <v>204.9</v>
      </c>
      <c r="N2435">
        <v>1</v>
      </c>
      <c r="O2435">
        <v>204.9</v>
      </c>
      <c r="P2435" t="s">
        <v>2342</v>
      </c>
      <c r="Q2435" s="111">
        <f>+VLOOKUP(I2435,'Selectable Table'!AB:AC,2,0)</f>
        <v>0</v>
      </c>
    </row>
    <row r="2436" spans="1:17" x14ac:dyDescent="0.25">
      <c r="A2436" s="111" t="str">
        <f>+VLOOKUP(C2436,'Selectable Table'!D:EB,2,0)</f>
        <v>OTH CUST</v>
      </c>
      <c r="B2436" t="s">
        <v>2344</v>
      </c>
      <c r="C2436" t="s">
        <v>2345</v>
      </c>
      <c r="D2436" t="s">
        <v>2341</v>
      </c>
      <c r="E2436" t="s">
        <v>93</v>
      </c>
      <c r="F2436" s="111">
        <f>+VLOOKUP(C2436,'Selectable Table'!O:P,2,0)</f>
        <v>40700</v>
      </c>
      <c r="G2436" s="111" t="str">
        <f>+VLOOKUP(F2436,'Selectable Table'!P:Q,2,0)</f>
        <v>Revenues - Third Parties</v>
      </c>
      <c r="I2436" t="s">
        <v>253</v>
      </c>
      <c r="J2436" s="111">
        <v>2026</v>
      </c>
      <c r="K2436" s="111">
        <v>7</v>
      </c>
      <c r="L2436" s="111" t="s">
        <v>94</v>
      </c>
      <c r="M2436">
        <v>1631.62</v>
      </c>
      <c r="N2436">
        <v>1</v>
      </c>
      <c r="O2436">
        <v>1631.62</v>
      </c>
      <c r="P2436" t="s">
        <v>2342</v>
      </c>
      <c r="Q2436" s="111">
        <f>+VLOOKUP(I2436,'Selectable Table'!AB:AC,2,0)</f>
        <v>0</v>
      </c>
    </row>
    <row r="2437" spans="1:17" x14ac:dyDescent="0.25">
      <c r="A2437" s="111" t="str">
        <f>+VLOOKUP(C2437,'Selectable Table'!D:EB,2,0)</f>
        <v>OTH CUST</v>
      </c>
      <c r="B2437" t="s">
        <v>2344</v>
      </c>
      <c r="C2437" t="s">
        <v>2345</v>
      </c>
      <c r="D2437" t="s">
        <v>2341</v>
      </c>
      <c r="E2437" t="s">
        <v>93</v>
      </c>
      <c r="F2437" s="111">
        <f>+VLOOKUP(C2437,'Selectable Table'!O:P,2,0)</f>
        <v>40700</v>
      </c>
      <c r="G2437" s="111" t="str">
        <f>+VLOOKUP(F2437,'Selectable Table'!P:Q,2,0)</f>
        <v>Revenues - Third Parties</v>
      </c>
      <c r="I2437" t="s">
        <v>240</v>
      </c>
      <c r="J2437" s="111">
        <v>2026</v>
      </c>
      <c r="K2437" s="111">
        <v>7</v>
      </c>
      <c r="L2437" s="111" t="s">
        <v>94</v>
      </c>
      <c r="M2437">
        <v>997.47</v>
      </c>
      <c r="N2437">
        <v>1</v>
      </c>
      <c r="O2437">
        <v>997.47</v>
      </c>
      <c r="P2437" t="s">
        <v>2342</v>
      </c>
      <c r="Q2437" s="111">
        <f>+VLOOKUP(I2437,'Selectable Table'!AB:AC,2,0)</f>
        <v>0</v>
      </c>
    </row>
    <row r="2438" spans="1:17" x14ac:dyDescent="0.25">
      <c r="A2438" s="111" t="str">
        <f>+VLOOKUP(C2438,'Selectable Table'!D:EB,2,0)</f>
        <v>OTH CUST</v>
      </c>
      <c r="B2438" t="s">
        <v>2344</v>
      </c>
      <c r="C2438" t="s">
        <v>2345</v>
      </c>
      <c r="D2438" t="s">
        <v>2341</v>
      </c>
      <c r="E2438" t="s">
        <v>105</v>
      </c>
      <c r="F2438" s="111">
        <f>+VLOOKUP(C2438,'Selectable Table'!O:P,2,0)</f>
        <v>40700</v>
      </c>
      <c r="G2438" s="111" t="str">
        <f>+VLOOKUP(F2438,'Selectable Table'!P:Q,2,0)</f>
        <v>Revenues - Third Parties</v>
      </c>
      <c r="I2438" t="s">
        <v>158</v>
      </c>
      <c r="J2438" s="111">
        <v>2026</v>
      </c>
      <c r="K2438" s="111">
        <v>7</v>
      </c>
      <c r="L2438" s="111" t="s">
        <v>94</v>
      </c>
      <c r="M2438">
        <v>2451.1799999999998</v>
      </c>
      <c r="N2438">
        <v>1</v>
      </c>
      <c r="O2438">
        <v>2451.1799999999998</v>
      </c>
      <c r="P2438" t="s">
        <v>2342</v>
      </c>
      <c r="Q2438" s="111">
        <f>+VLOOKUP(I2438,'Selectable Table'!AB:AC,2,0)</f>
        <v>0</v>
      </c>
    </row>
    <row r="2439" spans="1:17" x14ac:dyDescent="0.25">
      <c r="A2439" s="111" t="str">
        <f>+VLOOKUP(C2439,'Selectable Table'!D:EB,2,0)</f>
        <v>ASTRAZENECA</v>
      </c>
      <c r="B2439" t="s">
        <v>351</v>
      </c>
      <c r="C2439" t="s">
        <v>296</v>
      </c>
      <c r="D2439" t="s">
        <v>2341</v>
      </c>
      <c r="E2439" t="s">
        <v>93</v>
      </c>
      <c r="F2439" s="111">
        <f>+VLOOKUP(C2439,'Selectable Table'!O:P,2,0)</f>
        <v>40700</v>
      </c>
      <c r="G2439" s="111" t="str">
        <f>+VLOOKUP(F2439,'Selectable Table'!P:Q,2,0)</f>
        <v>Revenues - Third Parties</v>
      </c>
      <c r="I2439" t="s">
        <v>2302</v>
      </c>
      <c r="J2439" s="111">
        <v>2026</v>
      </c>
      <c r="K2439" s="111">
        <v>7</v>
      </c>
      <c r="L2439" s="111" t="s">
        <v>94</v>
      </c>
      <c r="M2439">
        <v>108</v>
      </c>
      <c r="N2439">
        <v>1</v>
      </c>
      <c r="O2439">
        <v>108</v>
      </c>
      <c r="P2439" t="s">
        <v>2342</v>
      </c>
      <c r="Q2439" s="111">
        <f>+VLOOKUP(I2439,'Selectable Table'!AB:AC,2,0)</f>
        <v>0</v>
      </c>
    </row>
    <row r="2440" spans="1:17" x14ac:dyDescent="0.25">
      <c r="A2440" s="111" t="str">
        <f>+VLOOKUP(C2440,'Selectable Table'!D:EB,2,0)</f>
        <v>ASTRAZENECA</v>
      </c>
      <c r="B2440" t="s">
        <v>351</v>
      </c>
      <c r="C2440" t="s">
        <v>296</v>
      </c>
      <c r="D2440" t="s">
        <v>2341</v>
      </c>
      <c r="E2440" t="s">
        <v>102</v>
      </c>
      <c r="F2440" s="111">
        <f>+VLOOKUP(C2440,'Selectable Table'!O:P,2,0)</f>
        <v>40700</v>
      </c>
      <c r="G2440" s="111" t="str">
        <f>+VLOOKUP(F2440,'Selectable Table'!P:Q,2,0)</f>
        <v>Revenues - Third Parties</v>
      </c>
      <c r="I2440" t="s">
        <v>186</v>
      </c>
      <c r="J2440" s="111">
        <v>2026</v>
      </c>
      <c r="K2440" s="111">
        <v>7</v>
      </c>
      <c r="L2440" s="111" t="s">
        <v>94</v>
      </c>
      <c r="M2440">
        <v>480.33</v>
      </c>
      <c r="N2440">
        <v>1</v>
      </c>
      <c r="O2440">
        <v>480.33</v>
      </c>
      <c r="P2440" t="s">
        <v>2342</v>
      </c>
      <c r="Q2440" s="111">
        <f>+VLOOKUP(I2440,'Selectable Table'!AB:AC,2,0)</f>
        <v>1</v>
      </c>
    </row>
    <row r="2441" spans="1:17" x14ac:dyDescent="0.25">
      <c r="A2441" s="111" t="str">
        <f>+VLOOKUP(C2441,'Selectable Table'!D:EB,2,0)</f>
        <v>ASTRAZENECA</v>
      </c>
      <c r="B2441" t="s">
        <v>351</v>
      </c>
      <c r="C2441" t="s">
        <v>296</v>
      </c>
      <c r="D2441" t="s">
        <v>2341</v>
      </c>
      <c r="E2441" t="s">
        <v>93</v>
      </c>
      <c r="F2441" s="111">
        <f>+VLOOKUP(C2441,'Selectable Table'!O:P,2,0)</f>
        <v>40700</v>
      </c>
      <c r="G2441" s="111" t="str">
        <f>+VLOOKUP(F2441,'Selectable Table'!P:Q,2,0)</f>
        <v>Revenues - Third Parties</v>
      </c>
      <c r="I2441" t="s">
        <v>167</v>
      </c>
      <c r="J2441" s="111">
        <v>2026</v>
      </c>
      <c r="K2441" s="111">
        <v>7</v>
      </c>
      <c r="L2441" s="111" t="s">
        <v>94</v>
      </c>
      <c r="M2441">
        <v>1288.44</v>
      </c>
      <c r="N2441">
        <v>1</v>
      </c>
      <c r="O2441">
        <v>1288.44</v>
      </c>
      <c r="P2441" t="s">
        <v>2342</v>
      </c>
      <c r="Q2441" s="111">
        <f>+VLOOKUP(I2441,'Selectable Table'!AB:AC,2,0)</f>
        <v>0</v>
      </c>
    </row>
    <row r="2442" spans="1:17" x14ac:dyDescent="0.25">
      <c r="A2442" s="111" t="str">
        <f>+VLOOKUP(C2442,'Selectable Table'!D:EB,2,0)</f>
        <v>ASTRAZENECA</v>
      </c>
      <c r="B2442" t="s">
        <v>351</v>
      </c>
      <c r="C2442" t="s">
        <v>296</v>
      </c>
      <c r="D2442" t="s">
        <v>2341</v>
      </c>
      <c r="E2442" t="s">
        <v>93</v>
      </c>
      <c r="F2442" s="111">
        <f>+VLOOKUP(C2442,'Selectable Table'!O:P,2,0)</f>
        <v>40700</v>
      </c>
      <c r="G2442" s="111" t="str">
        <f>+VLOOKUP(F2442,'Selectable Table'!P:Q,2,0)</f>
        <v>Revenues - Third Parties</v>
      </c>
      <c r="I2442" t="s">
        <v>253</v>
      </c>
      <c r="J2442" s="111">
        <v>2026</v>
      </c>
      <c r="K2442" s="111">
        <v>7</v>
      </c>
      <c r="L2442" s="111" t="s">
        <v>94</v>
      </c>
      <c r="M2442">
        <v>378.96</v>
      </c>
      <c r="N2442">
        <v>1</v>
      </c>
      <c r="O2442">
        <v>378.96</v>
      </c>
      <c r="P2442" t="s">
        <v>2342</v>
      </c>
      <c r="Q2442" s="111">
        <f>+VLOOKUP(I2442,'Selectable Table'!AB:AC,2,0)</f>
        <v>0</v>
      </c>
    </row>
    <row r="2443" spans="1:17" x14ac:dyDescent="0.25">
      <c r="A2443" s="111" t="str">
        <f>+VLOOKUP(C2443,'Selectable Table'!D:EB,2,0)</f>
        <v>ASTRAZENECA</v>
      </c>
      <c r="B2443" t="s">
        <v>351</v>
      </c>
      <c r="C2443" t="s">
        <v>296</v>
      </c>
      <c r="D2443" t="s">
        <v>2341</v>
      </c>
      <c r="E2443" t="s">
        <v>105</v>
      </c>
      <c r="F2443" s="111">
        <f>+VLOOKUP(C2443,'Selectable Table'!O:P,2,0)</f>
        <v>40700</v>
      </c>
      <c r="G2443" s="111" t="str">
        <f>+VLOOKUP(F2443,'Selectable Table'!P:Q,2,0)</f>
        <v>Revenues - Third Parties</v>
      </c>
      <c r="I2443" t="s">
        <v>121</v>
      </c>
      <c r="J2443" s="111">
        <v>2026</v>
      </c>
      <c r="K2443" s="111">
        <v>7</v>
      </c>
      <c r="L2443" s="111" t="s">
        <v>94</v>
      </c>
      <c r="M2443">
        <v>3360</v>
      </c>
      <c r="N2443">
        <v>1</v>
      </c>
      <c r="O2443">
        <v>3360</v>
      </c>
      <c r="P2443" t="s">
        <v>2342</v>
      </c>
      <c r="Q2443" s="111">
        <f>+VLOOKUP(I2443,'Selectable Table'!AB:AC,2,0)</f>
        <v>0</v>
      </c>
    </row>
    <row r="2444" spans="1:17" x14ac:dyDescent="0.25">
      <c r="A2444" s="111" t="str">
        <f>+VLOOKUP(C2444,'Selectable Table'!D:EB,2,0)</f>
        <v>OTH CUST</v>
      </c>
      <c r="B2444" t="s">
        <v>2346</v>
      </c>
      <c r="C2444" t="s">
        <v>2347</v>
      </c>
      <c r="D2444" t="s">
        <v>2341</v>
      </c>
      <c r="E2444" t="s">
        <v>102</v>
      </c>
      <c r="F2444" s="111">
        <f>+VLOOKUP(C2444,'Selectable Table'!O:P,2,0)</f>
        <v>40700</v>
      </c>
      <c r="G2444" s="111" t="str">
        <f>+VLOOKUP(F2444,'Selectable Table'!P:Q,2,0)</f>
        <v>Revenues - Third Parties</v>
      </c>
      <c r="I2444" t="s">
        <v>186</v>
      </c>
      <c r="J2444" s="111">
        <v>2026</v>
      </c>
      <c r="K2444" s="111">
        <v>7</v>
      </c>
      <c r="L2444" s="111" t="s">
        <v>94</v>
      </c>
      <c r="M2444">
        <v>127.38</v>
      </c>
      <c r="N2444">
        <v>1</v>
      </c>
      <c r="O2444">
        <v>127.38</v>
      </c>
      <c r="P2444" t="s">
        <v>2342</v>
      </c>
      <c r="Q2444" s="111">
        <f>+VLOOKUP(I2444,'Selectable Table'!AB:AC,2,0)</f>
        <v>1</v>
      </c>
    </row>
    <row r="2445" spans="1:17" x14ac:dyDescent="0.25">
      <c r="A2445" s="111" t="str">
        <f>+VLOOKUP(C2445,'Selectable Table'!D:EB,2,0)</f>
        <v>OTH CUST</v>
      </c>
      <c r="B2445" t="s">
        <v>2346</v>
      </c>
      <c r="C2445" t="s">
        <v>2347</v>
      </c>
      <c r="D2445" t="s">
        <v>2341</v>
      </c>
      <c r="E2445" t="s">
        <v>93</v>
      </c>
      <c r="F2445" s="111">
        <f>+VLOOKUP(C2445,'Selectable Table'!O:P,2,0)</f>
        <v>40700</v>
      </c>
      <c r="G2445" s="111" t="str">
        <f>+VLOOKUP(F2445,'Selectable Table'!P:Q,2,0)</f>
        <v>Revenues - Third Parties</v>
      </c>
      <c r="I2445" t="s">
        <v>166</v>
      </c>
      <c r="J2445" s="111">
        <v>2026</v>
      </c>
      <c r="K2445" s="111">
        <v>7</v>
      </c>
      <c r="L2445" s="111" t="s">
        <v>94</v>
      </c>
      <c r="M2445">
        <v>540.99</v>
      </c>
      <c r="N2445">
        <v>1</v>
      </c>
      <c r="O2445">
        <v>540.99</v>
      </c>
      <c r="P2445" t="s">
        <v>2342</v>
      </c>
      <c r="Q2445" s="111">
        <f>+VLOOKUP(I2445,'Selectable Table'!AB:AC,2,0)</f>
        <v>1</v>
      </c>
    </row>
    <row r="2446" spans="1:17" x14ac:dyDescent="0.25">
      <c r="A2446" s="111" t="str">
        <f>+VLOOKUP(C2446,'Selectable Table'!D:EB,2,0)</f>
        <v>OTH CUST</v>
      </c>
      <c r="B2446" t="s">
        <v>2346</v>
      </c>
      <c r="C2446" t="s">
        <v>2347</v>
      </c>
      <c r="D2446" t="s">
        <v>2341</v>
      </c>
      <c r="E2446" t="s">
        <v>93</v>
      </c>
      <c r="F2446" s="111">
        <f>+VLOOKUP(C2446,'Selectable Table'!O:P,2,0)</f>
        <v>40700</v>
      </c>
      <c r="G2446" s="111" t="str">
        <f>+VLOOKUP(F2446,'Selectable Table'!P:Q,2,0)</f>
        <v>Revenues - Third Parties</v>
      </c>
      <c r="I2446" t="s">
        <v>2303</v>
      </c>
      <c r="J2446" s="111">
        <v>2026</v>
      </c>
      <c r="K2446" s="111">
        <v>7</v>
      </c>
      <c r="L2446" s="111" t="s">
        <v>94</v>
      </c>
      <c r="M2446">
        <v>331.57</v>
      </c>
      <c r="N2446">
        <v>1</v>
      </c>
      <c r="O2446">
        <v>331.57</v>
      </c>
      <c r="P2446" t="s">
        <v>2342</v>
      </c>
      <c r="Q2446" s="111">
        <f>+VLOOKUP(I2446,'Selectable Table'!AB:AC,2,0)</f>
        <v>1</v>
      </c>
    </row>
    <row r="2447" spans="1:17" x14ac:dyDescent="0.25">
      <c r="A2447" s="111" t="str">
        <f>+VLOOKUP(C2447,'Selectable Table'!D:EB,2,0)</f>
        <v>OTH CUST</v>
      </c>
      <c r="B2447" t="s">
        <v>2346</v>
      </c>
      <c r="C2447" t="s">
        <v>2347</v>
      </c>
      <c r="D2447" t="s">
        <v>2341</v>
      </c>
      <c r="E2447" t="s">
        <v>93</v>
      </c>
      <c r="F2447" s="111">
        <f>+VLOOKUP(C2447,'Selectable Table'!O:P,2,0)</f>
        <v>40700</v>
      </c>
      <c r="G2447" s="111" t="str">
        <f>+VLOOKUP(F2447,'Selectable Table'!P:Q,2,0)</f>
        <v>Revenues - Third Parties</v>
      </c>
      <c r="I2447" t="s">
        <v>169</v>
      </c>
      <c r="J2447" s="111">
        <v>2026</v>
      </c>
      <c r="K2447" s="111">
        <v>7</v>
      </c>
      <c r="L2447" s="111" t="s">
        <v>94</v>
      </c>
      <c r="M2447">
        <v>823.6</v>
      </c>
      <c r="N2447">
        <v>1</v>
      </c>
      <c r="O2447">
        <v>823.6</v>
      </c>
      <c r="P2447" t="s">
        <v>2342</v>
      </c>
      <c r="Q2447" s="111">
        <f>+VLOOKUP(I2447,'Selectable Table'!AB:AC,2,0)</f>
        <v>0</v>
      </c>
    </row>
    <row r="2448" spans="1:17" x14ac:dyDescent="0.25">
      <c r="A2448" s="111" t="str">
        <f>+VLOOKUP(C2448,'Selectable Table'!D:EB,2,0)</f>
        <v>OTH CUST</v>
      </c>
      <c r="B2448" t="s">
        <v>2346</v>
      </c>
      <c r="C2448" t="s">
        <v>2347</v>
      </c>
      <c r="D2448" t="s">
        <v>2341</v>
      </c>
      <c r="E2448" t="s">
        <v>93</v>
      </c>
      <c r="F2448" s="111">
        <f>+VLOOKUP(C2448,'Selectable Table'!O:P,2,0)</f>
        <v>40700</v>
      </c>
      <c r="G2448" s="111" t="str">
        <f>+VLOOKUP(F2448,'Selectable Table'!P:Q,2,0)</f>
        <v>Revenues - Third Parties</v>
      </c>
      <c r="I2448" t="s">
        <v>253</v>
      </c>
      <c r="J2448" s="111">
        <v>2026</v>
      </c>
      <c r="K2448" s="111">
        <v>7</v>
      </c>
      <c r="L2448" s="111" t="s">
        <v>94</v>
      </c>
      <c r="M2448">
        <v>1060.55</v>
      </c>
      <c r="N2448">
        <v>1</v>
      </c>
      <c r="O2448">
        <v>1060.55</v>
      </c>
      <c r="P2448" t="s">
        <v>2342</v>
      </c>
      <c r="Q2448" s="111">
        <f>+VLOOKUP(I2448,'Selectable Table'!AB:AC,2,0)</f>
        <v>0</v>
      </c>
    </row>
    <row r="2449" spans="1:17" x14ac:dyDescent="0.25">
      <c r="A2449" s="111" t="str">
        <f>+VLOOKUP(C2449,'Selectable Table'!D:EB,2,0)</f>
        <v>OTH CUST</v>
      </c>
      <c r="B2449" t="s">
        <v>2346</v>
      </c>
      <c r="C2449" t="s">
        <v>2347</v>
      </c>
      <c r="D2449" t="s">
        <v>2341</v>
      </c>
      <c r="E2449" t="s">
        <v>105</v>
      </c>
      <c r="F2449" s="111">
        <f>+VLOOKUP(C2449,'Selectable Table'!O:P,2,0)</f>
        <v>40700</v>
      </c>
      <c r="G2449" s="111" t="str">
        <f>+VLOOKUP(F2449,'Selectable Table'!P:Q,2,0)</f>
        <v>Revenues - Third Parties</v>
      </c>
      <c r="I2449" t="s">
        <v>158</v>
      </c>
      <c r="J2449" s="111">
        <v>2026</v>
      </c>
      <c r="K2449" s="111">
        <v>7</v>
      </c>
      <c r="L2449" s="111" t="s">
        <v>94</v>
      </c>
      <c r="M2449">
        <v>2389.86</v>
      </c>
      <c r="N2449">
        <v>1</v>
      </c>
      <c r="O2449">
        <v>2389.86</v>
      </c>
      <c r="P2449" t="s">
        <v>2342</v>
      </c>
      <c r="Q2449" s="111">
        <f>+VLOOKUP(I2449,'Selectable Table'!AB:AC,2,0)</f>
        <v>0</v>
      </c>
    </row>
    <row r="2450" spans="1:17" x14ac:dyDescent="0.25">
      <c r="A2450" s="111" t="str">
        <f>+VLOOKUP(C2450,'Selectable Table'!D:EB,2,0)</f>
        <v>OTH CUST</v>
      </c>
      <c r="B2450" t="s">
        <v>2346</v>
      </c>
      <c r="C2450" t="s">
        <v>2347</v>
      </c>
      <c r="D2450" t="s">
        <v>2341</v>
      </c>
      <c r="E2450" t="s">
        <v>93</v>
      </c>
      <c r="F2450" s="111">
        <f>+VLOOKUP(C2450,'Selectable Table'!O:P,2,0)</f>
        <v>40700</v>
      </c>
      <c r="G2450" s="111" t="str">
        <f>+VLOOKUP(F2450,'Selectable Table'!P:Q,2,0)</f>
        <v>Revenues - Third Parties</v>
      </c>
      <c r="I2450" t="s">
        <v>706</v>
      </c>
      <c r="J2450" s="111">
        <v>2026</v>
      </c>
      <c r="K2450" s="111">
        <v>7</v>
      </c>
      <c r="L2450" s="111" t="s">
        <v>94</v>
      </c>
      <c r="M2450">
        <v>331.56</v>
      </c>
      <c r="N2450">
        <v>1</v>
      </c>
      <c r="O2450">
        <v>331.56</v>
      </c>
      <c r="P2450" t="s">
        <v>2342</v>
      </c>
      <c r="Q2450" s="111">
        <f>+VLOOKUP(I2450,'Selectable Table'!AB:AC,2,0)</f>
        <v>1</v>
      </c>
    </row>
    <row r="2451" spans="1:17" x14ac:dyDescent="0.25">
      <c r="A2451" s="111" t="str">
        <f>+VLOOKUP(C2451,'Selectable Table'!D:EB,2,0)</f>
        <v>ASTRAZENECA</v>
      </c>
      <c r="B2451" t="s">
        <v>2034</v>
      </c>
      <c r="C2451" t="s">
        <v>296</v>
      </c>
      <c r="D2451" t="s">
        <v>2341</v>
      </c>
      <c r="E2451" t="s">
        <v>93</v>
      </c>
      <c r="F2451" s="111">
        <f>+VLOOKUP(C2451,'Selectable Table'!O:P,2,0)</f>
        <v>40700</v>
      </c>
      <c r="G2451" s="111" t="str">
        <f>+VLOOKUP(F2451,'Selectable Table'!P:Q,2,0)</f>
        <v>Revenues - Third Parties</v>
      </c>
      <c r="I2451" t="s">
        <v>2302</v>
      </c>
      <c r="J2451" s="111">
        <v>2026</v>
      </c>
      <c r="K2451" s="111">
        <v>7</v>
      </c>
      <c r="L2451" s="111" t="s">
        <v>94</v>
      </c>
      <c r="M2451">
        <v>72</v>
      </c>
      <c r="N2451">
        <v>1</v>
      </c>
      <c r="O2451">
        <v>72</v>
      </c>
      <c r="P2451" t="s">
        <v>2342</v>
      </c>
      <c r="Q2451" s="111">
        <f>+VLOOKUP(I2451,'Selectable Table'!AB:AC,2,0)</f>
        <v>0</v>
      </c>
    </row>
    <row r="2452" spans="1:17" x14ac:dyDescent="0.25">
      <c r="A2452" s="111" t="str">
        <f>+VLOOKUP(C2452,'Selectable Table'!D:EB,2,0)</f>
        <v>ASTRAZENECA</v>
      </c>
      <c r="B2452" t="s">
        <v>2034</v>
      </c>
      <c r="C2452" t="s">
        <v>296</v>
      </c>
      <c r="D2452" t="s">
        <v>2341</v>
      </c>
      <c r="E2452" t="s">
        <v>102</v>
      </c>
      <c r="F2452" s="111">
        <f>+VLOOKUP(C2452,'Selectable Table'!O:P,2,0)</f>
        <v>40700</v>
      </c>
      <c r="G2452" s="111" t="str">
        <f>+VLOOKUP(F2452,'Selectable Table'!P:Q,2,0)</f>
        <v>Revenues - Third Parties</v>
      </c>
      <c r="I2452" t="s">
        <v>186</v>
      </c>
      <c r="J2452" s="111">
        <v>2026</v>
      </c>
      <c r="K2452" s="111">
        <v>7</v>
      </c>
      <c r="L2452" s="111" t="s">
        <v>94</v>
      </c>
      <c r="M2452">
        <v>393.54</v>
      </c>
      <c r="N2452">
        <v>1</v>
      </c>
      <c r="O2452">
        <v>393.54</v>
      </c>
      <c r="P2452" t="s">
        <v>2342</v>
      </c>
      <c r="Q2452" s="111">
        <f>+VLOOKUP(I2452,'Selectable Table'!AB:AC,2,0)</f>
        <v>1</v>
      </c>
    </row>
    <row r="2453" spans="1:17" x14ac:dyDescent="0.25">
      <c r="A2453" s="111" t="str">
        <f>+VLOOKUP(C2453,'Selectable Table'!D:EB,2,0)</f>
        <v>ASTRAZENECA</v>
      </c>
      <c r="B2453" t="s">
        <v>2034</v>
      </c>
      <c r="C2453" t="s">
        <v>296</v>
      </c>
      <c r="D2453" t="s">
        <v>2341</v>
      </c>
      <c r="E2453" t="s">
        <v>93</v>
      </c>
      <c r="F2453" s="111">
        <f>+VLOOKUP(C2453,'Selectable Table'!O:P,2,0)</f>
        <v>40700</v>
      </c>
      <c r="G2453" s="111" t="str">
        <f>+VLOOKUP(F2453,'Selectable Table'!P:Q,2,0)</f>
        <v>Revenues - Third Parties</v>
      </c>
      <c r="I2453" t="s">
        <v>166</v>
      </c>
      <c r="J2453" s="111">
        <v>2026</v>
      </c>
      <c r="K2453" s="111">
        <v>7</v>
      </c>
      <c r="L2453" s="111" t="s">
        <v>94</v>
      </c>
      <c r="M2453">
        <v>1165</v>
      </c>
      <c r="N2453">
        <v>1</v>
      </c>
      <c r="O2453">
        <v>1165</v>
      </c>
      <c r="P2453" t="s">
        <v>2342</v>
      </c>
      <c r="Q2453" s="111">
        <f>+VLOOKUP(I2453,'Selectable Table'!AB:AC,2,0)</f>
        <v>1</v>
      </c>
    </row>
    <row r="2454" spans="1:17" x14ac:dyDescent="0.25">
      <c r="A2454" s="111" t="str">
        <f>+VLOOKUP(C2454,'Selectable Table'!D:EB,2,0)</f>
        <v>ASTRAZENECA</v>
      </c>
      <c r="B2454" t="s">
        <v>2034</v>
      </c>
      <c r="C2454" t="s">
        <v>296</v>
      </c>
      <c r="D2454" t="s">
        <v>2341</v>
      </c>
      <c r="E2454" t="s">
        <v>93</v>
      </c>
      <c r="F2454" s="111">
        <f>+VLOOKUP(C2454,'Selectable Table'!O:P,2,0)</f>
        <v>40700</v>
      </c>
      <c r="G2454" s="111" t="str">
        <f>+VLOOKUP(F2454,'Selectable Table'!P:Q,2,0)</f>
        <v>Revenues - Third Parties</v>
      </c>
      <c r="I2454" t="s">
        <v>2303</v>
      </c>
      <c r="J2454" s="111">
        <v>2026</v>
      </c>
      <c r="K2454" s="111">
        <v>7</v>
      </c>
      <c r="L2454" s="111" t="s">
        <v>94</v>
      </c>
      <c r="M2454">
        <v>819</v>
      </c>
      <c r="N2454">
        <v>1</v>
      </c>
      <c r="O2454">
        <v>819</v>
      </c>
      <c r="P2454" t="s">
        <v>2342</v>
      </c>
      <c r="Q2454" s="111">
        <f>+VLOOKUP(I2454,'Selectable Table'!AB:AC,2,0)</f>
        <v>1</v>
      </c>
    </row>
    <row r="2455" spans="1:17" x14ac:dyDescent="0.25">
      <c r="A2455" s="111" t="str">
        <f>+VLOOKUP(C2455,'Selectable Table'!D:EB,2,0)</f>
        <v>ASTRAZENECA</v>
      </c>
      <c r="B2455" t="s">
        <v>2034</v>
      </c>
      <c r="C2455" t="s">
        <v>296</v>
      </c>
      <c r="D2455" t="s">
        <v>2341</v>
      </c>
      <c r="E2455" t="s">
        <v>93</v>
      </c>
      <c r="F2455" s="111">
        <f>+VLOOKUP(C2455,'Selectable Table'!O:P,2,0)</f>
        <v>40700</v>
      </c>
      <c r="G2455" s="111" t="str">
        <f>+VLOOKUP(F2455,'Selectable Table'!P:Q,2,0)</f>
        <v>Revenues - Third Parties</v>
      </c>
      <c r="I2455" t="s">
        <v>169</v>
      </c>
      <c r="J2455" s="111">
        <v>2026</v>
      </c>
      <c r="K2455" s="111">
        <v>7</v>
      </c>
      <c r="L2455" s="111" t="s">
        <v>94</v>
      </c>
      <c r="M2455">
        <v>720</v>
      </c>
      <c r="N2455">
        <v>1</v>
      </c>
      <c r="O2455">
        <v>720</v>
      </c>
      <c r="P2455" t="s">
        <v>2342</v>
      </c>
      <c r="Q2455" s="111">
        <f>+VLOOKUP(I2455,'Selectable Table'!AB:AC,2,0)</f>
        <v>0</v>
      </c>
    </row>
    <row r="2456" spans="1:17" x14ac:dyDescent="0.25">
      <c r="A2456" s="111" t="str">
        <f>+VLOOKUP(C2456,'Selectable Table'!D:EB,2,0)</f>
        <v>ASTRAZENECA</v>
      </c>
      <c r="B2456" t="s">
        <v>2034</v>
      </c>
      <c r="C2456" t="s">
        <v>296</v>
      </c>
      <c r="D2456" t="s">
        <v>2341</v>
      </c>
      <c r="E2456" t="s">
        <v>93</v>
      </c>
      <c r="F2456" s="111">
        <f>+VLOOKUP(C2456,'Selectable Table'!O:P,2,0)</f>
        <v>40700</v>
      </c>
      <c r="G2456" s="111" t="str">
        <f>+VLOOKUP(F2456,'Selectable Table'!P:Q,2,0)</f>
        <v>Revenues - Third Parties</v>
      </c>
      <c r="I2456" t="s">
        <v>253</v>
      </c>
      <c r="J2456" s="111">
        <v>2026</v>
      </c>
      <c r="K2456" s="111">
        <v>7</v>
      </c>
      <c r="L2456" s="111" t="s">
        <v>94</v>
      </c>
      <c r="M2456">
        <v>378.96</v>
      </c>
      <c r="N2456">
        <v>1</v>
      </c>
      <c r="O2456">
        <v>378.96</v>
      </c>
      <c r="P2456" t="s">
        <v>2342</v>
      </c>
      <c r="Q2456" s="111">
        <f>+VLOOKUP(I2456,'Selectable Table'!AB:AC,2,0)</f>
        <v>0</v>
      </c>
    </row>
    <row r="2457" spans="1:17" x14ac:dyDescent="0.25">
      <c r="A2457" s="111" t="str">
        <f>+VLOOKUP(C2457,'Selectable Table'!D:EB,2,0)</f>
        <v>ASTRAZENECA</v>
      </c>
      <c r="B2457" t="s">
        <v>2034</v>
      </c>
      <c r="C2457" t="s">
        <v>296</v>
      </c>
      <c r="D2457" t="s">
        <v>2341</v>
      </c>
      <c r="E2457" t="s">
        <v>93</v>
      </c>
      <c r="F2457" s="111">
        <f>+VLOOKUP(C2457,'Selectable Table'!O:P,2,0)</f>
        <v>40700</v>
      </c>
      <c r="G2457" s="111" t="str">
        <f>+VLOOKUP(F2457,'Selectable Table'!P:Q,2,0)</f>
        <v>Revenues - Third Parties</v>
      </c>
      <c r="I2457" t="s">
        <v>241</v>
      </c>
      <c r="J2457" s="111">
        <v>2026</v>
      </c>
      <c r="K2457" s="111">
        <v>7</v>
      </c>
      <c r="L2457" s="111" t="s">
        <v>94</v>
      </c>
      <c r="M2457">
        <v>454.76</v>
      </c>
      <c r="N2457">
        <v>1</v>
      </c>
      <c r="O2457">
        <v>454.76</v>
      </c>
      <c r="P2457" t="s">
        <v>2342</v>
      </c>
      <c r="Q2457" s="111">
        <f>+VLOOKUP(I2457,'Selectable Table'!AB:AC,2,0)</f>
        <v>0</v>
      </c>
    </row>
    <row r="2458" spans="1:17" x14ac:dyDescent="0.25">
      <c r="A2458" s="111" t="str">
        <f>+VLOOKUP(C2458,'Selectable Table'!D:EB,2,0)</f>
        <v>ASTRAZENECA</v>
      </c>
      <c r="B2458" t="s">
        <v>2034</v>
      </c>
      <c r="C2458" t="s">
        <v>296</v>
      </c>
      <c r="D2458" t="s">
        <v>2341</v>
      </c>
      <c r="E2458" t="s">
        <v>105</v>
      </c>
      <c r="F2458" s="111">
        <f>+VLOOKUP(C2458,'Selectable Table'!O:P,2,0)</f>
        <v>40700</v>
      </c>
      <c r="G2458" s="111" t="str">
        <f>+VLOOKUP(F2458,'Selectable Table'!P:Q,2,0)</f>
        <v>Revenues - Third Parties</v>
      </c>
      <c r="I2458" t="s">
        <v>2295</v>
      </c>
      <c r="J2458" s="111">
        <v>2026</v>
      </c>
      <c r="K2458" s="111">
        <v>7</v>
      </c>
      <c r="L2458" s="111" t="s">
        <v>94</v>
      </c>
      <c r="M2458">
        <v>4358.1000000000004</v>
      </c>
      <c r="N2458">
        <v>1</v>
      </c>
      <c r="O2458">
        <v>4358.1000000000004</v>
      </c>
      <c r="P2458" t="s">
        <v>2342</v>
      </c>
      <c r="Q2458" s="111">
        <f>+VLOOKUP(I2458,'Selectable Table'!AB:AC,2,0)</f>
        <v>0</v>
      </c>
    </row>
    <row r="2459" spans="1:17" x14ac:dyDescent="0.25">
      <c r="A2459" s="111" t="str">
        <f>+VLOOKUP(C2459,'Selectable Table'!D:EB,2,0)</f>
        <v>AMGEN</v>
      </c>
      <c r="B2459" t="s">
        <v>2109</v>
      </c>
      <c r="C2459" t="s">
        <v>316</v>
      </c>
      <c r="D2459" t="s">
        <v>2341</v>
      </c>
      <c r="E2459" t="s">
        <v>93</v>
      </c>
      <c r="F2459" s="111">
        <f>+VLOOKUP(C2459,'Selectable Table'!O:P,2,0)</f>
        <v>40700</v>
      </c>
      <c r="G2459" s="111" t="str">
        <f>+VLOOKUP(F2459,'Selectable Table'!P:Q,2,0)</f>
        <v>Revenues - Third Parties</v>
      </c>
      <c r="I2459" t="s">
        <v>2349</v>
      </c>
      <c r="J2459" s="111">
        <v>2026</v>
      </c>
      <c r="K2459" s="111">
        <v>7</v>
      </c>
      <c r="L2459" s="111" t="s">
        <v>94</v>
      </c>
      <c r="M2459">
        <v>86.19</v>
      </c>
      <c r="N2459">
        <v>1</v>
      </c>
      <c r="O2459">
        <v>86.19</v>
      </c>
      <c r="P2459" t="s">
        <v>2342</v>
      </c>
      <c r="Q2459" s="111">
        <f>+VLOOKUP(I2459,'Selectable Table'!AB:AC,2,0)</f>
        <v>0</v>
      </c>
    </row>
    <row r="2460" spans="1:17" x14ac:dyDescent="0.25">
      <c r="A2460" s="111" t="str">
        <f>+VLOOKUP(C2460,'Selectable Table'!D:EB,2,0)</f>
        <v>ASTRAZENECA</v>
      </c>
      <c r="B2460" t="s">
        <v>2112</v>
      </c>
      <c r="C2460" t="s">
        <v>296</v>
      </c>
      <c r="D2460" t="s">
        <v>2341</v>
      </c>
      <c r="E2460" t="s">
        <v>93</v>
      </c>
      <c r="F2460" s="111">
        <f>+VLOOKUP(C2460,'Selectable Table'!O:P,2,0)</f>
        <v>40700</v>
      </c>
      <c r="G2460" s="111" t="str">
        <f>+VLOOKUP(F2460,'Selectable Table'!P:Q,2,0)</f>
        <v>Revenues - Third Parties</v>
      </c>
      <c r="I2460" t="s">
        <v>167</v>
      </c>
      <c r="J2460" s="111">
        <v>2026</v>
      </c>
      <c r="K2460" s="111">
        <v>7</v>
      </c>
      <c r="L2460" s="111" t="s">
        <v>94</v>
      </c>
      <c r="M2460">
        <v>226.85480000000001</v>
      </c>
      <c r="N2460">
        <v>1</v>
      </c>
      <c r="O2460">
        <v>226.85480000000001</v>
      </c>
      <c r="P2460" t="s">
        <v>2342</v>
      </c>
      <c r="Q2460" s="111">
        <f>+VLOOKUP(I2460,'Selectable Table'!AB:AC,2,0)</f>
        <v>0</v>
      </c>
    </row>
    <row r="2461" spans="1:17" x14ac:dyDescent="0.25">
      <c r="A2461" s="111" t="str">
        <f>+VLOOKUP(C2461,'Selectable Table'!D:EB,2,0)</f>
        <v>ASTRAZENECA</v>
      </c>
      <c r="B2461" t="s">
        <v>2112</v>
      </c>
      <c r="C2461" t="s">
        <v>296</v>
      </c>
      <c r="D2461" t="s">
        <v>2341</v>
      </c>
      <c r="E2461" t="s">
        <v>93</v>
      </c>
      <c r="F2461" s="111">
        <f>+VLOOKUP(C2461,'Selectable Table'!O:P,2,0)</f>
        <v>40700</v>
      </c>
      <c r="G2461" s="111" t="str">
        <f>+VLOOKUP(F2461,'Selectable Table'!P:Q,2,0)</f>
        <v>Revenues - Third Parties</v>
      </c>
      <c r="I2461" t="s">
        <v>253</v>
      </c>
      <c r="J2461" s="111">
        <v>2026</v>
      </c>
      <c r="K2461" s="111">
        <v>7</v>
      </c>
      <c r="L2461" s="111" t="s">
        <v>94</v>
      </c>
      <c r="M2461">
        <v>400.33199999999999</v>
      </c>
      <c r="N2461">
        <v>1</v>
      </c>
      <c r="O2461">
        <v>400.33199999999999</v>
      </c>
      <c r="P2461" t="s">
        <v>2342</v>
      </c>
      <c r="Q2461" s="111">
        <f>+VLOOKUP(I2461,'Selectable Table'!AB:AC,2,0)</f>
        <v>0</v>
      </c>
    </row>
    <row r="2462" spans="1:17" x14ac:dyDescent="0.25">
      <c r="A2462" s="111" t="str">
        <f>+VLOOKUP(C2462,'Selectable Table'!D:EB,2,0)</f>
        <v>ASTRAZENECA</v>
      </c>
      <c r="B2462" t="s">
        <v>2112</v>
      </c>
      <c r="C2462" t="s">
        <v>296</v>
      </c>
      <c r="D2462" t="s">
        <v>2341</v>
      </c>
      <c r="E2462" t="s">
        <v>93</v>
      </c>
      <c r="F2462" s="111">
        <f>+VLOOKUP(C2462,'Selectable Table'!O:P,2,0)</f>
        <v>40700</v>
      </c>
      <c r="G2462" s="111" t="str">
        <f>+VLOOKUP(F2462,'Selectable Table'!P:Q,2,0)</f>
        <v>Revenues - Third Parties</v>
      </c>
      <c r="I2462" t="s">
        <v>240</v>
      </c>
      <c r="J2462" s="111">
        <v>2026</v>
      </c>
      <c r="K2462" s="111">
        <v>7</v>
      </c>
      <c r="L2462" s="111" t="s">
        <v>94</v>
      </c>
      <c r="M2462">
        <v>480.39840000000004</v>
      </c>
      <c r="N2462">
        <v>1</v>
      </c>
      <c r="O2462">
        <v>480.39840000000004</v>
      </c>
      <c r="P2462" t="s">
        <v>2342</v>
      </c>
      <c r="Q2462" s="111">
        <f>+VLOOKUP(I2462,'Selectable Table'!AB:AC,2,0)</f>
        <v>0</v>
      </c>
    </row>
    <row r="2463" spans="1:17" x14ac:dyDescent="0.25">
      <c r="A2463" s="111" t="str">
        <f>+VLOOKUP(C2463,'Selectable Table'!D:EB,2,0)</f>
        <v>ASTRAZENECA</v>
      </c>
      <c r="B2463" t="s">
        <v>2112</v>
      </c>
      <c r="C2463" t="s">
        <v>296</v>
      </c>
      <c r="D2463" t="s">
        <v>2341</v>
      </c>
      <c r="E2463" t="s">
        <v>105</v>
      </c>
      <c r="F2463" s="111">
        <f>+VLOOKUP(C2463,'Selectable Table'!O:P,2,0)</f>
        <v>40700</v>
      </c>
      <c r="G2463" s="111" t="str">
        <f>+VLOOKUP(F2463,'Selectable Table'!P:Q,2,0)</f>
        <v>Revenues - Third Parties</v>
      </c>
      <c r="I2463" t="s">
        <v>144</v>
      </c>
      <c r="J2463" s="111">
        <v>2026</v>
      </c>
      <c r="K2463" s="111">
        <v>7</v>
      </c>
      <c r="L2463" s="111" t="s">
        <v>94</v>
      </c>
      <c r="M2463">
        <v>887.40260000000001</v>
      </c>
      <c r="N2463">
        <v>1</v>
      </c>
      <c r="O2463">
        <v>887.40260000000001</v>
      </c>
      <c r="P2463" t="s">
        <v>2342</v>
      </c>
      <c r="Q2463" s="111">
        <f>+VLOOKUP(I2463,'Selectable Table'!AB:AC,2,0)</f>
        <v>0</v>
      </c>
    </row>
    <row r="2464" spans="1:17" x14ac:dyDescent="0.25">
      <c r="A2464" s="111" t="str">
        <f>+VLOOKUP(C2464,'Selectable Table'!D:EB,2,0)</f>
        <v>ASTRAZENECA</v>
      </c>
      <c r="B2464" t="s">
        <v>2112</v>
      </c>
      <c r="C2464" t="s">
        <v>296</v>
      </c>
      <c r="D2464" t="s">
        <v>2341</v>
      </c>
      <c r="E2464" t="s">
        <v>93</v>
      </c>
      <c r="F2464" s="111">
        <f>+VLOOKUP(C2464,'Selectable Table'!O:P,2,0)</f>
        <v>40700</v>
      </c>
      <c r="G2464" s="111" t="str">
        <f>+VLOOKUP(F2464,'Selectable Table'!P:Q,2,0)</f>
        <v>Revenues - Third Parties</v>
      </c>
      <c r="I2464" t="s">
        <v>619</v>
      </c>
      <c r="J2464" s="111">
        <v>2026</v>
      </c>
      <c r="K2464" s="111">
        <v>7</v>
      </c>
      <c r="L2464" s="111" t="s">
        <v>94</v>
      </c>
      <c r="M2464">
        <v>72.246581599999999</v>
      </c>
      <c r="N2464">
        <v>1</v>
      </c>
      <c r="O2464">
        <v>72.246581599999999</v>
      </c>
      <c r="P2464" t="s">
        <v>2342</v>
      </c>
      <c r="Q2464" s="111">
        <f>+VLOOKUP(I2464,'Selectable Table'!AB:AC,2,0)</f>
        <v>1</v>
      </c>
    </row>
    <row r="2465" spans="1:17" x14ac:dyDescent="0.25">
      <c r="A2465" s="111" t="str">
        <f>+VLOOKUP(C2465,'Selectable Table'!D:EB,2,0)</f>
        <v>ASTRAZENECA</v>
      </c>
      <c r="B2465" t="s">
        <v>797</v>
      </c>
      <c r="C2465" t="s">
        <v>296</v>
      </c>
      <c r="D2465" t="s">
        <v>2341</v>
      </c>
      <c r="E2465" t="s">
        <v>102</v>
      </c>
      <c r="F2465" s="111">
        <f>+VLOOKUP(C2465,'Selectable Table'!O:P,2,0)</f>
        <v>40700</v>
      </c>
      <c r="G2465" s="111" t="str">
        <f>+VLOOKUP(F2465,'Selectable Table'!P:Q,2,0)</f>
        <v>Revenues - Third Parties</v>
      </c>
      <c r="I2465" t="s">
        <v>186</v>
      </c>
      <c r="J2465" s="111">
        <v>2026</v>
      </c>
      <c r="K2465" s="111">
        <v>7</v>
      </c>
      <c r="L2465" s="111" t="s">
        <v>94</v>
      </c>
      <c r="M2465">
        <v>395.68814880000002</v>
      </c>
      <c r="N2465">
        <v>1</v>
      </c>
      <c r="O2465">
        <v>395.68814880000002</v>
      </c>
      <c r="P2465" t="s">
        <v>2342</v>
      </c>
      <c r="Q2465" s="111">
        <f>+VLOOKUP(I2465,'Selectable Table'!AB:AC,2,0)</f>
        <v>1</v>
      </c>
    </row>
    <row r="2466" spans="1:17" x14ac:dyDescent="0.25">
      <c r="A2466" s="111" t="str">
        <f>+VLOOKUP(C2466,'Selectable Table'!D:EB,2,0)</f>
        <v>ASTRAZENECA</v>
      </c>
      <c r="B2466" t="s">
        <v>797</v>
      </c>
      <c r="C2466" t="s">
        <v>296</v>
      </c>
      <c r="D2466" t="s">
        <v>2341</v>
      </c>
      <c r="E2466" t="s">
        <v>93</v>
      </c>
      <c r="F2466" s="111">
        <f>+VLOOKUP(C2466,'Selectable Table'!O:P,2,0)</f>
        <v>40700</v>
      </c>
      <c r="G2466" s="111" t="str">
        <f>+VLOOKUP(F2466,'Selectable Table'!P:Q,2,0)</f>
        <v>Revenues - Third Parties</v>
      </c>
      <c r="I2466" t="s">
        <v>253</v>
      </c>
      <c r="J2466" s="111">
        <v>2026</v>
      </c>
      <c r="K2466" s="111">
        <v>7</v>
      </c>
      <c r="L2466" s="111" t="s">
        <v>94</v>
      </c>
      <c r="M2466">
        <v>400.33199999999999</v>
      </c>
      <c r="N2466">
        <v>1</v>
      </c>
      <c r="O2466">
        <v>400.33199999999999</v>
      </c>
      <c r="P2466" t="s">
        <v>2342</v>
      </c>
      <c r="Q2466" s="111">
        <f>+VLOOKUP(I2466,'Selectable Table'!AB:AC,2,0)</f>
        <v>0</v>
      </c>
    </row>
    <row r="2467" spans="1:17" x14ac:dyDescent="0.25">
      <c r="A2467" s="111" t="str">
        <f>+VLOOKUP(C2467,'Selectable Table'!D:EB,2,0)</f>
        <v>ASTRAZENECA</v>
      </c>
      <c r="B2467" t="s">
        <v>797</v>
      </c>
      <c r="C2467" t="s">
        <v>296</v>
      </c>
      <c r="D2467" t="s">
        <v>2341</v>
      </c>
      <c r="E2467" t="s">
        <v>105</v>
      </c>
      <c r="F2467" s="111">
        <f>+VLOOKUP(C2467,'Selectable Table'!O:P,2,0)</f>
        <v>40700</v>
      </c>
      <c r="G2467" s="111" t="str">
        <f>+VLOOKUP(F2467,'Selectable Table'!P:Q,2,0)</f>
        <v>Revenues - Third Parties</v>
      </c>
      <c r="I2467" t="s">
        <v>144</v>
      </c>
      <c r="J2467" s="111">
        <v>2026</v>
      </c>
      <c r="K2467" s="111">
        <v>7</v>
      </c>
      <c r="L2467" s="111" t="s">
        <v>94</v>
      </c>
      <c r="M2467">
        <v>253.54360000000003</v>
      </c>
      <c r="N2467">
        <v>1</v>
      </c>
      <c r="O2467">
        <v>253.54360000000003</v>
      </c>
      <c r="P2467" t="s">
        <v>2342</v>
      </c>
      <c r="Q2467" s="111">
        <f>+VLOOKUP(I2467,'Selectable Table'!AB:AC,2,0)</f>
        <v>0</v>
      </c>
    </row>
    <row r="2468" spans="1:17" x14ac:dyDescent="0.25">
      <c r="A2468" s="111" t="str">
        <f>+VLOOKUP(C2468,'Selectable Table'!D:EB,2,0)</f>
        <v>AMGEN</v>
      </c>
      <c r="B2468">
        <v>20170770</v>
      </c>
      <c r="C2468" t="s">
        <v>316</v>
      </c>
      <c r="D2468" t="s">
        <v>2341</v>
      </c>
      <c r="E2468" t="s">
        <v>104</v>
      </c>
      <c r="F2468" s="111">
        <f>+VLOOKUP(C2468,'Selectable Table'!O:P,2,0)</f>
        <v>40700</v>
      </c>
      <c r="G2468" s="111" t="str">
        <f>+VLOOKUP(F2468,'Selectable Table'!P:Q,2,0)</f>
        <v>Revenues - Third Parties</v>
      </c>
      <c r="I2468" t="s">
        <v>245</v>
      </c>
      <c r="J2468" s="111">
        <v>2026</v>
      </c>
      <c r="K2468" s="111">
        <v>7</v>
      </c>
      <c r="L2468" s="111" t="s">
        <v>94</v>
      </c>
      <c r="M2468">
        <v>424.08</v>
      </c>
      <c r="N2468">
        <v>1</v>
      </c>
      <c r="O2468">
        <v>424.08</v>
      </c>
      <c r="P2468" t="s">
        <v>2342</v>
      </c>
      <c r="Q2468" s="111">
        <f>+VLOOKUP(I2468,'Selectable Table'!AB:AC,2,0)</f>
        <v>1</v>
      </c>
    </row>
    <row r="2469" spans="1:17" x14ac:dyDescent="0.25">
      <c r="A2469" s="111" t="str">
        <f>+VLOOKUP(C2469,'Selectable Table'!D:EB,2,0)</f>
        <v>AMGEN</v>
      </c>
      <c r="B2469">
        <v>20170770</v>
      </c>
      <c r="C2469" t="s">
        <v>316</v>
      </c>
      <c r="D2469" t="s">
        <v>2341</v>
      </c>
      <c r="E2469" t="s">
        <v>104</v>
      </c>
      <c r="F2469" s="111">
        <f>+VLOOKUP(C2469,'Selectable Table'!O:P,2,0)</f>
        <v>40700</v>
      </c>
      <c r="G2469" s="111" t="str">
        <f>+VLOOKUP(F2469,'Selectable Table'!P:Q,2,0)</f>
        <v>Revenues - Third Parties</v>
      </c>
      <c r="I2469" t="s">
        <v>246</v>
      </c>
      <c r="J2469" s="111">
        <v>2026</v>
      </c>
      <c r="K2469" s="111">
        <v>7</v>
      </c>
      <c r="L2469" s="111" t="s">
        <v>94</v>
      </c>
      <c r="M2469">
        <v>861.84</v>
      </c>
      <c r="N2469">
        <v>1</v>
      </c>
      <c r="O2469">
        <v>861.84</v>
      </c>
      <c r="P2469" t="s">
        <v>2342</v>
      </c>
      <c r="Q2469" s="111">
        <f>+VLOOKUP(I2469,'Selectable Table'!AB:AC,2,0)</f>
        <v>0</v>
      </c>
    </row>
    <row r="2470" spans="1:17" x14ac:dyDescent="0.25">
      <c r="A2470" s="111" t="str">
        <f>+VLOOKUP(C2470,'Selectable Table'!D:EB,2,0)</f>
        <v>AMGEN</v>
      </c>
      <c r="B2470">
        <v>20170770</v>
      </c>
      <c r="C2470" t="s">
        <v>316</v>
      </c>
      <c r="D2470" t="s">
        <v>2341</v>
      </c>
      <c r="E2470" t="s">
        <v>93</v>
      </c>
      <c r="F2470" s="111">
        <f>+VLOOKUP(C2470,'Selectable Table'!O:P,2,0)</f>
        <v>40700</v>
      </c>
      <c r="G2470" s="111" t="str">
        <f>+VLOOKUP(F2470,'Selectable Table'!P:Q,2,0)</f>
        <v>Revenues - Third Parties</v>
      </c>
      <c r="I2470" t="s">
        <v>253</v>
      </c>
      <c r="J2470" s="111">
        <v>2026</v>
      </c>
      <c r="K2470" s="111">
        <v>7</v>
      </c>
      <c r="L2470" s="111" t="s">
        <v>94</v>
      </c>
      <c r="M2470">
        <v>775.66</v>
      </c>
      <c r="N2470">
        <v>1</v>
      </c>
      <c r="O2470">
        <v>775.66</v>
      </c>
      <c r="P2470" t="s">
        <v>2342</v>
      </c>
      <c r="Q2470" s="111">
        <f>+VLOOKUP(I2470,'Selectable Table'!AB:AC,2,0)</f>
        <v>0</v>
      </c>
    </row>
    <row r="2471" spans="1:17" x14ac:dyDescent="0.25">
      <c r="A2471" s="111" t="str">
        <f>+VLOOKUP(C2471,'Selectable Table'!D:EB,2,0)</f>
        <v>AMGEN</v>
      </c>
      <c r="B2471">
        <v>20170770</v>
      </c>
      <c r="C2471" t="s">
        <v>316</v>
      </c>
      <c r="D2471" t="s">
        <v>2341</v>
      </c>
      <c r="E2471" t="s">
        <v>105</v>
      </c>
      <c r="F2471" s="111">
        <f>+VLOOKUP(C2471,'Selectable Table'!O:P,2,0)</f>
        <v>40700</v>
      </c>
      <c r="G2471" s="111" t="str">
        <f>+VLOOKUP(F2471,'Selectable Table'!P:Q,2,0)</f>
        <v>Revenues - Third Parties</v>
      </c>
      <c r="I2471" t="s">
        <v>121</v>
      </c>
      <c r="J2471" s="111">
        <v>2026</v>
      </c>
      <c r="K2471" s="111">
        <v>7</v>
      </c>
      <c r="L2471" s="111" t="s">
        <v>94</v>
      </c>
      <c r="M2471">
        <v>410.42</v>
      </c>
      <c r="N2471">
        <v>1</v>
      </c>
      <c r="O2471">
        <v>410.42</v>
      </c>
      <c r="P2471" t="s">
        <v>2342</v>
      </c>
      <c r="Q2471" s="111">
        <f>+VLOOKUP(I2471,'Selectable Table'!AB:AC,2,0)</f>
        <v>0</v>
      </c>
    </row>
    <row r="2472" spans="1:17" x14ac:dyDescent="0.25">
      <c r="A2472" s="111" t="str">
        <f>+VLOOKUP(C2472,'Selectable Table'!D:EB,2,0)</f>
        <v>AMGEN</v>
      </c>
      <c r="B2472">
        <v>20170770</v>
      </c>
      <c r="C2472" t="s">
        <v>316</v>
      </c>
      <c r="D2472" t="s">
        <v>2341</v>
      </c>
      <c r="E2472" t="s">
        <v>105</v>
      </c>
      <c r="F2472" s="111">
        <f>+VLOOKUP(C2472,'Selectable Table'!O:P,2,0)</f>
        <v>40700</v>
      </c>
      <c r="G2472" s="111" t="str">
        <f>+VLOOKUP(F2472,'Selectable Table'!P:Q,2,0)</f>
        <v>Revenues - Third Parties</v>
      </c>
      <c r="I2472" t="s">
        <v>111</v>
      </c>
      <c r="J2472" s="111">
        <v>2026</v>
      </c>
      <c r="K2472" s="111">
        <v>7</v>
      </c>
      <c r="L2472" s="111" t="s">
        <v>94</v>
      </c>
      <c r="M2472">
        <v>389.07</v>
      </c>
      <c r="N2472">
        <v>1</v>
      </c>
      <c r="O2472">
        <v>389.07</v>
      </c>
      <c r="P2472" t="s">
        <v>2342</v>
      </c>
      <c r="Q2472" s="111">
        <f>+VLOOKUP(I2472,'Selectable Table'!AB:AC,2,0)</f>
        <v>0</v>
      </c>
    </row>
    <row r="2473" spans="1:17" x14ac:dyDescent="0.25">
      <c r="A2473" s="111" t="str">
        <f>+VLOOKUP(C2473,'Selectable Table'!D:EB,2,0)</f>
        <v>ASTRAZENECA</v>
      </c>
      <c r="B2473" t="s">
        <v>302</v>
      </c>
      <c r="C2473" t="s">
        <v>296</v>
      </c>
      <c r="D2473" t="s">
        <v>2341</v>
      </c>
      <c r="E2473" t="s">
        <v>102</v>
      </c>
      <c r="F2473" s="111">
        <f>+VLOOKUP(C2473,'Selectable Table'!O:P,2,0)</f>
        <v>40700</v>
      </c>
      <c r="G2473" s="111" t="str">
        <f>+VLOOKUP(F2473,'Selectable Table'!P:Q,2,0)</f>
        <v>Revenues - Third Parties</v>
      </c>
      <c r="I2473" t="s">
        <v>186</v>
      </c>
      <c r="J2473" s="111">
        <v>2026</v>
      </c>
      <c r="K2473" s="111">
        <v>7</v>
      </c>
      <c r="L2473" s="111" t="s">
        <v>94</v>
      </c>
      <c r="M2473">
        <v>153.7808656</v>
      </c>
      <c r="N2473">
        <v>1</v>
      </c>
      <c r="O2473">
        <v>153.7808656</v>
      </c>
      <c r="P2473" t="s">
        <v>2342</v>
      </c>
      <c r="Q2473" s="111">
        <f>+VLOOKUP(I2473,'Selectable Table'!AB:AC,2,0)</f>
        <v>1</v>
      </c>
    </row>
    <row r="2474" spans="1:17" x14ac:dyDescent="0.25">
      <c r="A2474" s="111" t="str">
        <f>+VLOOKUP(C2474,'Selectable Table'!D:EB,2,0)</f>
        <v>ASTRAZENECA</v>
      </c>
      <c r="B2474" t="s">
        <v>302</v>
      </c>
      <c r="C2474" t="s">
        <v>296</v>
      </c>
      <c r="D2474" t="s">
        <v>2341</v>
      </c>
      <c r="E2474" t="s">
        <v>93</v>
      </c>
      <c r="F2474" s="111">
        <f>+VLOOKUP(C2474,'Selectable Table'!O:P,2,0)</f>
        <v>40700</v>
      </c>
      <c r="G2474" s="111" t="str">
        <f>+VLOOKUP(F2474,'Selectable Table'!P:Q,2,0)</f>
        <v>Revenues - Third Parties</v>
      </c>
      <c r="I2474" t="s">
        <v>167</v>
      </c>
      <c r="J2474" s="111">
        <v>2026</v>
      </c>
      <c r="K2474" s="111">
        <v>7</v>
      </c>
      <c r="L2474" s="111" t="s">
        <v>94</v>
      </c>
      <c r="M2474">
        <v>340.28220000000005</v>
      </c>
      <c r="N2474">
        <v>1</v>
      </c>
      <c r="O2474">
        <v>340.28220000000005</v>
      </c>
      <c r="P2474" t="s">
        <v>2342</v>
      </c>
      <c r="Q2474" s="111">
        <f>+VLOOKUP(I2474,'Selectable Table'!AB:AC,2,0)</f>
        <v>0</v>
      </c>
    </row>
    <row r="2475" spans="1:17" x14ac:dyDescent="0.25">
      <c r="A2475" s="111" t="str">
        <f>+VLOOKUP(C2475,'Selectable Table'!D:EB,2,0)</f>
        <v>ASTRAZENECA</v>
      </c>
      <c r="B2475" t="s">
        <v>302</v>
      </c>
      <c r="C2475" t="s">
        <v>296</v>
      </c>
      <c r="D2475" t="s">
        <v>2341</v>
      </c>
      <c r="E2475" t="s">
        <v>93</v>
      </c>
      <c r="F2475" s="111">
        <f>+VLOOKUP(C2475,'Selectable Table'!O:P,2,0)</f>
        <v>40700</v>
      </c>
      <c r="G2475" s="111" t="str">
        <f>+VLOOKUP(F2475,'Selectable Table'!P:Q,2,0)</f>
        <v>Revenues - Third Parties</v>
      </c>
      <c r="I2475" t="s">
        <v>253</v>
      </c>
      <c r="J2475" s="111">
        <v>2026</v>
      </c>
      <c r="K2475" s="111">
        <v>7</v>
      </c>
      <c r="L2475" s="111" t="s">
        <v>94</v>
      </c>
      <c r="M2475">
        <v>400.33199999999999</v>
      </c>
      <c r="N2475">
        <v>1</v>
      </c>
      <c r="O2475">
        <v>400.33199999999999</v>
      </c>
      <c r="P2475" t="s">
        <v>2342</v>
      </c>
      <c r="Q2475" s="111">
        <f>+VLOOKUP(I2475,'Selectable Table'!AB:AC,2,0)</f>
        <v>0</v>
      </c>
    </row>
    <row r="2476" spans="1:17" x14ac:dyDescent="0.25">
      <c r="A2476" s="111" t="str">
        <f>+VLOOKUP(C2476,'Selectable Table'!D:EB,2,0)</f>
        <v>ASTRAZENECA</v>
      </c>
      <c r="B2476" t="s">
        <v>302</v>
      </c>
      <c r="C2476" t="s">
        <v>296</v>
      </c>
      <c r="D2476" t="s">
        <v>2341</v>
      </c>
      <c r="E2476" t="s">
        <v>105</v>
      </c>
      <c r="F2476" s="111">
        <f>+VLOOKUP(C2476,'Selectable Table'!O:P,2,0)</f>
        <v>40700</v>
      </c>
      <c r="G2476" s="111" t="str">
        <f>+VLOOKUP(F2476,'Selectable Table'!P:Q,2,0)</f>
        <v>Revenues - Third Parties</v>
      </c>
      <c r="I2476" t="s">
        <v>144</v>
      </c>
      <c r="J2476" s="111">
        <v>2026</v>
      </c>
      <c r="K2476" s="111">
        <v>7</v>
      </c>
      <c r="L2476" s="111" t="s">
        <v>94</v>
      </c>
      <c r="M2476">
        <v>1140.9462000000001</v>
      </c>
      <c r="N2476">
        <v>1</v>
      </c>
      <c r="O2476">
        <v>1140.9462000000001</v>
      </c>
      <c r="P2476" t="s">
        <v>2342</v>
      </c>
      <c r="Q2476" s="111">
        <f>+VLOOKUP(I2476,'Selectable Table'!AB:AC,2,0)</f>
        <v>0</v>
      </c>
    </row>
    <row r="2477" spans="1:17" x14ac:dyDescent="0.25">
      <c r="A2477" s="111" t="str">
        <f>+VLOOKUP(C2477,'Selectable Table'!D:EB,2,0)</f>
        <v>ASTRAZENECA</v>
      </c>
      <c r="B2477" t="s">
        <v>302</v>
      </c>
      <c r="C2477" t="s">
        <v>296</v>
      </c>
      <c r="D2477" t="s">
        <v>2341</v>
      </c>
      <c r="E2477" t="s">
        <v>93</v>
      </c>
      <c r="F2477" s="111">
        <f>+VLOOKUP(C2477,'Selectable Table'!O:P,2,0)</f>
        <v>40700</v>
      </c>
      <c r="G2477" s="111" t="str">
        <f>+VLOOKUP(F2477,'Selectable Table'!P:Q,2,0)</f>
        <v>Revenues - Third Parties</v>
      </c>
      <c r="I2477" t="s">
        <v>619</v>
      </c>
      <c r="J2477" s="111">
        <v>2026</v>
      </c>
      <c r="K2477" s="111">
        <v>7</v>
      </c>
      <c r="L2477" s="111" t="s">
        <v>94</v>
      </c>
      <c r="M2477">
        <v>108.36987239999999</v>
      </c>
      <c r="N2477">
        <v>1</v>
      </c>
      <c r="O2477">
        <v>108.36987239999999</v>
      </c>
      <c r="P2477" t="s">
        <v>2342</v>
      </c>
      <c r="Q2477" s="111">
        <f>+VLOOKUP(I2477,'Selectable Table'!AB:AC,2,0)</f>
        <v>1</v>
      </c>
    </row>
    <row r="2478" spans="1:17" x14ac:dyDescent="0.25">
      <c r="A2478" s="111" t="str">
        <f>+VLOOKUP(C2478,'Selectable Table'!D:EB,2,0)</f>
        <v>ASTRAZENECA</v>
      </c>
      <c r="B2478" t="s">
        <v>303</v>
      </c>
      <c r="C2478" t="s">
        <v>296</v>
      </c>
      <c r="D2478" t="s">
        <v>2341</v>
      </c>
      <c r="E2478" t="s">
        <v>102</v>
      </c>
      <c r="F2478" s="111">
        <f>+VLOOKUP(C2478,'Selectable Table'!O:P,2,0)</f>
        <v>40700</v>
      </c>
      <c r="G2478" s="111" t="str">
        <f>+VLOOKUP(F2478,'Selectable Table'!P:Q,2,0)</f>
        <v>Revenues - Third Parties</v>
      </c>
      <c r="I2478" t="s">
        <v>186</v>
      </c>
      <c r="J2478" s="111">
        <v>2026</v>
      </c>
      <c r="K2478" s="111">
        <v>7</v>
      </c>
      <c r="L2478" s="111" t="s">
        <v>94</v>
      </c>
      <c r="M2478">
        <v>165.2837384</v>
      </c>
      <c r="N2478">
        <v>1</v>
      </c>
      <c r="O2478">
        <v>165.2837384</v>
      </c>
      <c r="P2478" t="s">
        <v>2342</v>
      </c>
      <c r="Q2478" s="111">
        <f>+VLOOKUP(I2478,'Selectable Table'!AB:AC,2,0)</f>
        <v>1</v>
      </c>
    </row>
    <row r="2479" spans="1:17" x14ac:dyDescent="0.25">
      <c r="A2479" s="111" t="str">
        <f>+VLOOKUP(C2479,'Selectable Table'!D:EB,2,0)</f>
        <v>ASTRAZENECA</v>
      </c>
      <c r="B2479" t="s">
        <v>303</v>
      </c>
      <c r="C2479" t="s">
        <v>296</v>
      </c>
      <c r="D2479" t="s">
        <v>2341</v>
      </c>
      <c r="E2479" t="s">
        <v>93</v>
      </c>
      <c r="F2479" s="111">
        <f>+VLOOKUP(C2479,'Selectable Table'!O:P,2,0)</f>
        <v>40700</v>
      </c>
      <c r="G2479" s="111" t="str">
        <f>+VLOOKUP(F2479,'Selectable Table'!P:Q,2,0)</f>
        <v>Revenues - Third Parties</v>
      </c>
      <c r="I2479" t="s">
        <v>166</v>
      </c>
      <c r="J2479" s="111">
        <v>2026</v>
      </c>
      <c r="K2479" s="111">
        <v>7</v>
      </c>
      <c r="L2479" s="111" t="s">
        <v>94</v>
      </c>
      <c r="M2479">
        <v>756.58744680000007</v>
      </c>
      <c r="N2479">
        <v>1</v>
      </c>
      <c r="O2479">
        <v>756.58744680000007</v>
      </c>
      <c r="P2479" t="s">
        <v>2342</v>
      </c>
      <c r="Q2479" s="111">
        <f>+VLOOKUP(I2479,'Selectable Table'!AB:AC,2,0)</f>
        <v>1</v>
      </c>
    </row>
    <row r="2480" spans="1:17" x14ac:dyDescent="0.25">
      <c r="A2480" s="111" t="str">
        <f>+VLOOKUP(C2480,'Selectable Table'!D:EB,2,0)</f>
        <v>ASTRAZENECA</v>
      </c>
      <c r="B2480" t="s">
        <v>303</v>
      </c>
      <c r="C2480" t="s">
        <v>296</v>
      </c>
      <c r="D2480" t="s">
        <v>2341</v>
      </c>
      <c r="E2480" t="s">
        <v>93</v>
      </c>
      <c r="F2480" s="111">
        <f>+VLOOKUP(C2480,'Selectable Table'!O:P,2,0)</f>
        <v>40700</v>
      </c>
      <c r="G2480" s="111" t="str">
        <f>+VLOOKUP(F2480,'Selectable Table'!P:Q,2,0)</f>
        <v>Revenues - Third Parties</v>
      </c>
      <c r="I2480" t="s">
        <v>169</v>
      </c>
      <c r="J2480" s="111">
        <v>2026</v>
      </c>
      <c r="K2480" s="111">
        <v>7</v>
      </c>
      <c r="L2480" s="111" t="s">
        <v>94</v>
      </c>
      <c r="M2480">
        <v>380.31540000000001</v>
      </c>
      <c r="N2480">
        <v>1</v>
      </c>
      <c r="O2480">
        <v>380.31540000000001</v>
      </c>
      <c r="P2480" t="s">
        <v>2342</v>
      </c>
      <c r="Q2480" s="111">
        <f>+VLOOKUP(I2480,'Selectable Table'!AB:AC,2,0)</f>
        <v>0</v>
      </c>
    </row>
    <row r="2481" spans="1:17" x14ac:dyDescent="0.25">
      <c r="A2481" s="111" t="str">
        <f>+VLOOKUP(C2481,'Selectable Table'!D:EB,2,0)</f>
        <v>ASTRAZENECA</v>
      </c>
      <c r="B2481" t="s">
        <v>303</v>
      </c>
      <c r="C2481" t="s">
        <v>296</v>
      </c>
      <c r="D2481" t="s">
        <v>2341</v>
      </c>
      <c r="E2481" t="s">
        <v>93</v>
      </c>
      <c r="F2481" s="111">
        <f>+VLOOKUP(C2481,'Selectable Table'!O:P,2,0)</f>
        <v>40700</v>
      </c>
      <c r="G2481" s="111" t="str">
        <f>+VLOOKUP(F2481,'Selectable Table'!P:Q,2,0)</f>
        <v>Revenues - Third Parties</v>
      </c>
      <c r="I2481" t="s">
        <v>253</v>
      </c>
      <c r="J2481" s="111">
        <v>2026</v>
      </c>
      <c r="K2481" s="111">
        <v>7</v>
      </c>
      <c r="L2481" s="111" t="s">
        <v>94</v>
      </c>
      <c r="M2481">
        <v>400.33199999999999</v>
      </c>
      <c r="N2481">
        <v>1</v>
      </c>
      <c r="O2481">
        <v>400.33199999999999</v>
      </c>
      <c r="P2481" t="s">
        <v>2342</v>
      </c>
      <c r="Q2481" s="111">
        <f>+VLOOKUP(I2481,'Selectable Table'!AB:AC,2,0)</f>
        <v>0</v>
      </c>
    </row>
    <row r="2482" spans="1:17" x14ac:dyDescent="0.25">
      <c r="A2482" s="111" t="str">
        <f>+VLOOKUP(C2482,'Selectable Table'!D:EB,2,0)</f>
        <v>ASTRAZENECA</v>
      </c>
      <c r="B2482" t="s">
        <v>303</v>
      </c>
      <c r="C2482" t="s">
        <v>296</v>
      </c>
      <c r="D2482" t="s">
        <v>2341</v>
      </c>
      <c r="E2482" t="s">
        <v>105</v>
      </c>
      <c r="F2482" s="111">
        <f>+VLOOKUP(C2482,'Selectable Table'!O:P,2,0)</f>
        <v>40700</v>
      </c>
      <c r="G2482" s="111" t="str">
        <f>+VLOOKUP(F2482,'Selectable Table'!P:Q,2,0)</f>
        <v>Revenues - Third Parties</v>
      </c>
      <c r="I2482" t="s">
        <v>2295</v>
      </c>
      <c r="J2482" s="111">
        <v>2026</v>
      </c>
      <c r="K2482" s="111">
        <v>7</v>
      </c>
      <c r="L2482" s="111" t="s">
        <v>94</v>
      </c>
      <c r="M2482">
        <v>920.7636</v>
      </c>
      <c r="N2482">
        <v>1</v>
      </c>
      <c r="O2482">
        <v>920.7636</v>
      </c>
      <c r="P2482" t="s">
        <v>2342</v>
      </c>
      <c r="Q2482" s="111">
        <f>+VLOOKUP(I2482,'Selectable Table'!AB:AC,2,0)</f>
        <v>0</v>
      </c>
    </row>
    <row r="2483" spans="1:17" x14ac:dyDescent="0.25">
      <c r="A2483" s="111" t="str">
        <f>+VLOOKUP(C2483,'Selectable Table'!D:EB,2,0)</f>
        <v>ASTRAZENECA</v>
      </c>
      <c r="B2483" t="s">
        <v>303</v>
      </c>
      <c r="C2483" t="s">
        <v>296</v>
      </c>
      <c r="D2483" t="s">
        <v>2341</v>
      </c>
      <c r="E2483" t="s">
        <v>93</v>
      </c>
      <c r="F2483" s="111">
        <f>+VLOOKUP(C2483,'Selectable Table'!O:P,2,0)</f>
        <v>40700</v>
      </c>
      <c r="G2483" s="111" t="str">
        <f>+VLOOKUP(F2483,'Selectable Table'!P:Q,2,0)</f>
        <v>Revenues - Third Parties</v>
      </c>
      <c r="I2483" t="s">
        <v>706</v>
      </c>
      <c r="J2483" s="111">
        <v>2026</v>
      </c>
      <c r="K2483" s="111">
        <v>7</v>
      </c>
      <c r="L2483" s="111" t="s">
        <v>94</v>
      </c>
      <c r="M2483">
        <v>108.36987239999999</v>
      </c>
      <c r="N2483">
        <v>1</v>
      </c>
      <c r="O2483">
        <v>108.36987239999999</v>
      </c>
      <c r="P2483" t="s">
        <v>2342</v>
      </c>
      <c r="Q2483" s="111">
        <f>+VLOOKUP(I2483,'Selectable Table'!AB:AC,2,0)</f>
        <v>1</v>
      </c>
    </row>
    <row r="2484" spans="1:17" x14ac:dyDescent="0.25">
      <c r="A2484" s="111" t="str">
        <f>+VLOOKUP(C2484,'Selectable Table'!D:EB,2,0)</f>
        <v>MEDIMMUNE</v>
      </c>
      <c r="B2484" t="s">
        <v>2330</v>
      </c>
      <c r="C2484" t="s">
        <v>576</v>
      </c>
      <c r="D2484" t="s">
        <v>2341</v>
      </c>
      <c r="E2484" t="s">
        <v>93</v>
      </c>
      <c r="F2484" s="111">
        <f>+VLOOKUP(C2484,'Selectable Table'!O:P,2,0)</f>
        <v>40700</v>
      </c>
      <c r="G2484" s="111" t="str">
        <f>+VLOOKUP(F2484,'Selectable Table'!P:Q,2,0)</f>
        <v>Revenues - Third Parties</v>
      </c>
      <c r="I2484" t="s">
        <v>253</v>
      </c>
      <c r="J2484" s="111">
        <v>2026</v>
      </c>
      <c r="K2484" s="111">
        <v>7</v>
      </c>
      <c r="L2484" s="111" t="s">
        <v>94</v>
      </c>
      <c r="M2484">
        <v>369.9</v>
      </c>
      <c r="N2484">
        <v>1</v>
      </c>
      <c r="O2484">
        <v>369.9</v>
      </c>
      <c r="P2484" t="s">
        <v>2342</v>
      </c>
      <c r="Q2484" s="111">
        <f>+VLOOKUP(I2484,'Selectable Table'!AB:AC,2,0)</f>
        <v>0</v>
      </c>
    </row>
    <row r="2485" spans="1:17" x14ac:dyDescent="0.25">
      <c r="A2485" s="111" t="str">
        <f>+VLOOKUP(C2485,'Selectable Table'!D:EB,2,0)</f>
        <v>MEDIMMUNE</v>
      </c>
      <c r="B2485" t="s">
        <v>2330</v>
      </c>
      <c r="C2485" t="s">
        <v>576</v>
      </c>
      <c r="D2485" t="s">
        <v>2341</v>
      </c>
      <c r="E2485" t="s">
        <v>105</v>
      </c>
      <c r="F2485" s="111">
        <f>+VLOOKUP(C2485,'Selectable Table'!O:P,2,0)</f>
        <v>40700</v>
      </c>
      <c r="G2485" s="111" t="str">
        <f>+VLOOKUP(F2485,'Selectable Table'!P:Q,2,0)</f>
        <v>Revenues - Third Parties</v>
      </c>
      <c r="I2485" t="s">
        <v>2295</v>
      </c>
      <c r="J2485" s="111">
        <v>2026</v>
      </c>
      <c r="K2485" s="111">
        <v>7</v>
      </c>
      <c r="L2485" s="111" t="s">
        <v>94</v>
      </c>
      <c r="M2485">
        <v>567.17999999999995</v>
      </c>
      <c r="N2485">
        <v>1</v>
      </c>
      <c r="O2485">
        <v>567.17999999999995</v>
      </c>
      <c r="P2485" t="s">
        <v>2342</v>
      </c>
      <c r="Q2485" s="111">
        <f>+VLOOKUP(I2485,'Selectable Table'!AB:AC,2,0)</f>
        <v>0</v>
      </c>
    </row>
    <row r="2486" spans="1:17" x14ac:dyDescent="0.25">
      <c r="A2486" s="111" t="str">
        <f>+VLOOKUP(C2486,'Selectable Table'!D:EB,2,0)</f>
        <v>ASTRAZENECA</v>
      </c>
      <c r="B2486" t="s">
        <v>376</v>
      </c>
      <c r="C2486" t="s">
        <v>296</v>
      </c>
      <c r="D2486" t="s">
        <v>2341</v>
      </c>
      <c r="E2486" t="s">
        <v>102</v>
      </c>
      <c r="F2486" s="111">
        <f>+VLOOKUP(C2486,'Selectable Table'!O:P,2,0)</f>
        <v>40700</v>
      </c>
      <c r="G2486" s="111" t="str">
        <f>+VLOOKUP(F2486,'Selectable Table'!P:Q,2,0)</f>
        <v>Revenues - Third Parties</v>
      </c>
      <c r="I2486" t="s">
        <v>186</v>
      </c>
      <c r="J2486" s="111">
        <v>2026</v>
      </c>
      <c r="K2486" s="111">
        <v>7</v>
      </c>
      <c r="L2486" s="111" t="s">
        <v>94</v>
      </c>
      <c r="M2486">
        <v>245.93729200000004</v>
      </c>
      <c r="N2486">
        <v>1</v>
      </c>
      <c r="O2486">
        <v>245.93729200000004</v>
      </c>
      <c r="P2486" t="s">
        <v>2342</v>
      </c>
      <c r="Q2486" s="111">
        <f>+VLOOKUP(I2486,'Selectable Table'!AB:AC,2,0)</f>
        <v>1</v>
      </c>
    </row>
    <row r="2487" spans="1:17" x14ac:dyDescent="0.25">
      <c r="A2487" s="111" t="str">
        <f>+VLOOKUP(C2487,'Selectable Table'!D:EB,2,0)</f>
        <v>ASTRAZENECA</v>
      </c>
      <c r="B2487" t="s">
        <v>376</v>
      </c>
      <c r="C2487" t="s">
        <v>296</v>
      </c>
      <c r="D2487" t="s">
        <v>2341</v>
      </c>
      <c r="E2487" t="s">
        <v>93</v>
      </c>
      <c r="F2487" s="111">
        <f>+VLOOKUP(C2487,'Selectable Table'!O:P,2,0)</f>
        <v>40700</v>
      </c>
      <c r="G2487" s="111" t="str">
        <f>+VLOOKUP(F2487,'Selectable Table'!P:Q,2,0)</f>
        <v>Revenues - Third Parties</v>
      </c>
      <c r="I2487" t="s">
        <v>2303</v>
      </c>
      <c r="J2487" s="111">
        <v>2026</v>
      </c>
      <c r="K2487" s="111">
        <v>7</v>
      </c>
      <c r="L2487" s="111" t="s">
        <v>94</v>
      </c>
      <c r="M2487">
        <v>935.17555200000004</v>
      </c>
      <c r="N2487">
        <v>1</v>
      </c>
      <c r="O2487">
        <v>935.17555200000004</v>
      </c>
      <c r="P2487" t="s">
        <v>2342</v>
      </c>
      <c r="Q2487" s="111">
        <f>+VLOOKUP(I2487,'Selectable Table'!AB:AC,2,0)</f>
        <v>1</v>
      </c>
    </row>
    <row r="2488" spans="1:17" x14ac:dyDescent="0.25">
      <c r="A2488" s="111" t="str">
        <f>+VLOOKUP(C2488,'Selectable Table'!D:EB,2,0)</f>
        <v>ASTRAZENECA</v>
      </c>
      <c r="B2488" t="s">
        <v>376</v>
      </c>
      <c r="C2488" t="s">
        <v>296</v>
      </c>
      <c r="D2488" t="s">
        <v>2341</v>
      </c>
      <c r="E2488" t="s">
        <v>93</v>
      </c>
      <c r="F2488" s="111">
        <f>+VLOOKUP(C2488,'Selectable Table'!O:P,2,0)</f>
        <v>40700</v>
      </c>
      <c r="G2488" s="111" t="str">
        <f>+VLOOKUP(F2488,'Selectable Table'!P:Q,2,0)</f>
        <v>Revenues - Third Parties</v>
      </c>
      <c r="I2488" t="s">
        <v>169</v>
      </c>
      <c r="J2488" s="111">
        <v>2026</v>
      </c>
      <c r="K2488" s="111">
        <v>7</v>
      </c>
      <c r="L2488" s="111" t="s">
        <v>94</v>
      </c>
      <c r="M2488">
        <v>507.08720000000005</v>
      </c>
      <c r="N2488">
        <v>1</v>
      </c>
      <c r="O2488">
        <v>507.08720000000005</v>
      </c>
      <c r="P2488" t="s">
        <v>2342</v>
      </c>
      <c r="Q2488" s="111">
        <f>+VLOOKUP(I2488,'Selectable Table'!AB:AC,2,0)</f>
        <v>0</v>
      </c>
    </row>
    <row r="2489" spans="1:17" x14ac:dyDescent="0.25">
      <c r="A2489" s="111" t="str">
        <f>+VLOOKUP(C2489,'Selectable Table'!D:EB,2,0)</f>
        <v>ASTRAZENECA</v>
      </c>
      <c r="B2489" t="s">
        <v>376</v>
      </c>
      <c r="C2489" t="s">
        <v>296</v>
      </c>
      <c r="D2489" t="s">
        <v>2341</v>
      </c>
      <c r="E2489" t="s">
        <v>93</v>
      </c>
      <c r="F2489" s="111">
        <f>+VLOOKUP(C2489,'Selectable Table'!O:P,2,0)</f>
        <v>40700</v>
      </c>
      <c r="G2489" s="111" t="str">
        <f>+VLOOKUP(F2489,'Selectable Table'!P:Q,2,0)</f>
        <v>Revenues - Third Parties</v>
      </c>
      <c r="I2489" t="s">
        <v>253</v>
      </c>
      <c r="J2489" s="111">
        <v>2026</v>
      </c>
      <c r="K2489" s="111">
        <v>7</v>
      </c>
      <c r="L2489" s="111" t="s">
        <v>94</v>
      </c>
      <c r="M2489">
        <v>400.33199999999999</v>
      </c>
      <c r="N2489">
        <v>1</v>
      </c>
      <c r="O2489">
        <v>400.33199999999999</v>
      </c>
      <c r="P2489" t="s">
        <v>2342</v>
      </c>
      <c r="Q2489" s="111">
        <f>+VLOOKUP(I2489,'Selectable Table'!AB:AC,2,0)</f>
        <v>0</v>
      </c>
    </row>
    <row r="2490" spans="1:17" x14ac:dyDescent="0.25">
      <c r="A2490" s="111" t="str">
        <f>+VLOOKUP(C2490,'Selectable Table'!D:EB,2,0)</f>
        <v>ASTRAZENECA</v>
      </c>
      <c r="B2490" t="s">
        <v>376</v>
      </c>
      <c r="C2490" t="s">
        <v>296</v>
      </c>
      <c r="D2490" t="s">
        <v>2341</v>
      </c>
      <c r="E2490" t="s">
        <v>105</v>
      </c>
      <c r="F2490" s="111">
        <f>+VLOOKUP(C2490,'Selectable Table'!O:P,2,0)</f>
        <v>40700</v>
      </c>
      <c r="G2490" s="111" t="str">
        <f>+VLOOKUP(F2490,'Selectable Table'!P:Q,2,0)</f>
        <v>Revenues - Third Parties</v>
      </c>
      <c r="I2490" t="s">
        <v>2295</v>
      </c>
      <c r="J2490" s="111">
        <v>2026</v>
      </c>
      <c r="K2490" s="111">
        <v>7</v>
      </c>
      <c r="L2490" s="111" t="s">
        <v>94</v>
      </c>
      <c r="M2490">
        <v>1227.6848</v>
      </c>
      <c r="N2490">
        <v>1</v>
      </c>
      <c r="O2490">
        <v>1227.6848</v>
      </c>
      <c r="P2490" t="s">
        <v>2342</v>
      </c>
      <c r="Q2490" s="111">
        <f>+VLOOKUP(I2490,'Selectable Table'!AB:AC,2,0)</f>
        <v>0</v>
      </c>
    </row>
    <row r="2491" spans="1:17" x14ac:dyDescent="0.25">
      <c r="A2491" s="111" t="str">
        <f>+VLOOKUP(C2491,'Selectable Table'!D:EB,2,0)</f>
        <v>ASTRAZENECA</v>
      </c>
      <c r="B2491" t="s">
        <v>376</v>
      </c>
      <c r="C2491" t="s">
        <v>296</v>
      </c>
      <c r="D2491" t="s">
        <v>2341</v>
      </c>
      <c r="E2491" t="s">
        <v>93</v>
      </c>
      <c r="F2491" s="111">
        <f>+VLOOKUP(C2491,'Selectable Table'!O:P,2,0)</f>
        <v>40700</v>
      </c>
      <c r="G2491" s="111" t="str">
        <f>+VLOOKUP(F2491,'Selectable Table'!P:Q,2,0)</f>
        <v>Revenues - Third Parties</v>
      </c>
      <c r="I2491" t="s">
        <v>706</v>
      </c>
      <c r="J2491" s="111">
        <v>2026</v>
      </c>
      <c r="K2491" s="111">
        <v>7</v>
      </c>
      <c r="L2491" s="111" t="s">
        <v>94</v>
      </c>
      <c r="M2491">
        <v>117.00369920000001</v>
      </c>
      <c r="N2491">
        <v>1</v>
      </c>
      <c r="O2491">
        <v>117.00369920000001</v>
      </c>
      <c r="P2491" t="s">
        <v>2342</v>
      </c>
      <c r="Q2491" s="111">
        <f>+VLOOKUP(I2491,'Selectable Table'!AB:AC,2,0)</f>
        <v>1</v>
      </c>
    </row>
    <row r="2492" spans="1:17" x14ac:dyDescent="0.25">
      <c r="A2492" s="111" t="str">
        <f>+VLOOKUP(C2492,'Selectable Table'!D:EB,2,0)</f>
        <v>ASTRAZENECA</v>
      </c>
      <c r="B2492" t="s">
        <v>2331</v>
      </c>
      <c r="C2492" t="s">
        <v>296</v>
      </c>
      <c r="D2492" t="s">
        <v>2341</v>
      </c>
      <c r="E2492" t="s">
        <v>93</v>
      </c>
      <c r="F2492" s="111">
        <f>+VLOOKUP(C2492,'Selectable Table'!O:P,2,0)</f>
        <v>40700</v>
      </c>
      <c r="G2492" s="111" t="str">
        <f>+VLOOKUP(F2492,'Selectable Table'!P:Q,2,0)</f>
        <v>Revenues - Third Parties</v>
      </c>
      <c r="I2492" t="s">
        <v>253</v>
      </c>
      <c r="J2492" s="111">
        <v>2026</v>
      </c>
      <c r="K2492" s="111">
        <v>7</v>
      </c>
      <c r="L2492" s="111" t="s">
        <v>94</v>
      </c>
      <c r="M2492">
        <v>400.33199999999999</v>
      </c>
      <c r="N2492">
        <v>1</v>
      </c>
      <c r="O2492">
        <v>400.33199999999999</v>
      </c>
      <c r="P2492" t="s">
        <v>2342</v>
      </c>
      <c r="Q2492" s="111">
        <f>+VLOOKUP(I2492,'Selectable Table'!AB:AC,2,0)</f>
        <v>0</v>
      </c>
    </row>
    <row r="2493" spans="1:17" x14ac:dyDescent="0.25">
      <c r="A2493" s="111" t="str">
        <f>+VLOOKUP(C2493,'Selectable Table'!D:EB,2,0)</f>
        <v>ASTRAZENECA</v>
      </c>
      <c r="B2493" t="s">
        <v>2331</v>
      </c>
      <c r="C2493" t="s">
        <v>296</v>
      </c>
      <c r="D2493" t="s">
        <v>2341</v>
      </c>
      <c r="E2493" t="s">
        <v>105</v>
      </c>
      <c r="F2493" s="111">
        <f>+VLOOKUP(C2493,'Selectable Table'!O:P,2,0)</f>
        <v>40700</v>
      </c>
      <c r="G2493" s="111" t="str">
        <f>+VLOOKUP(F2493,'Selectable Table'!P:Q,2,0)</f>
        <v>Revenues - Third Parties</v>
      </c>
      <c r="I2493" t="s">
        <v>2295</v>
      </c>
      <c r="J2493" s="111">
        <v>2026</v>
      </c>
      <c r="K2493" s="111">
        <v>7</v>
      </c>
      <c r="L2493" s="111" t="s">
        <v>94</v>
      </c>
      <c r="M2493">
        <v>1227.6848</v>
      </c>
      <c r="N2493">
        <v>1</v>
      </c>
      <c r="O2493">
        <v>1227.6848</v>
      </c>
      <c r="P2493" t="s">
        <v>2342</v>
      </c>
      <c r="Q2493" s="111">
        <f>+VLOOKUP(I2493,'Selectable Table'!AB:AC,2,0)</f>
        <v>0</v>
      </c>
    </row>
    <row r="2494" spans="1:17" x14ac:dyDescent="0.25">
      <c r="A2494" s="111" t="str">
        <f>+VLOOKUP(C2494,'Selectable Table'!D:EB,2,0)</f>
        <v>AMGEN</v>
      </c>
      <c r="B2494">
        <v>20210096</v>
      </c>
      <c r="C2494" t="s">
        <v>316</v>
      </c>
      <c r="D2494" t="s">
        <v>2341</v>
      </c>
      <c r="E2494" t="s">
        <v>93</v>
      </c>
      <c r="F2494" s="111">
        <f>+VLOOKUP(C2494,'Selectable Table'!O:P,2,0)</f>
        <v>40700</v>
      </c>
      <c r="G2494" s="111" t="str">
        <f>+VLOOKUP(F2494,'Selectable Table'!P:Q,2,0)</f>
        <v>Revenues - Third Parties</v>
      </c>
      <c r="I2494" t="s">
        <v>253</v>
      </c>
      <c r="J2494" s="111">
        <v>2026</v>
      </c>
      <c r="K2494" s="111">
        <v>7</v>
      </c>
      <c r="L2494" s="111" t="s">
        <v>94</v>
      </c>
      <c r="M2494">
        <v>775.66</v>
      </c>
      <c r="N2494">
        <v>1</v>
      </c>
      <c r="O2494">
        <v>775.66</v>
      </c>
      <c r="P2494" t="s">
        <v>2342</v>
      </c>
      <c r="Q2494" s="111">
        <f>+VLOOKUP(I2494,'Selectable Table'!AB:AC,2,0)</f>
        <v>0</v>
      </c>
    </row>
    <row r="2495" spans="1:17" x14ac:dyDescent="0.25">
      <c r="A2495" s="111" t="str">
        <f>+VLOOKUP(C2495,'Selectable Table'!D:EB,2,0)</f>
        <v>AMGEN</v>
      </c>
      <c r="B2495">
        <v>20210096</v>
      </c>
      <c r="C2495" t="s">
        <v>316</v>
      </c>
      <c r="D2495" t="s">
        <v>2341</v>
      </c>
      <c r="E2495" t="s">
        <v>105</v>
      </c>
      <c r="F2495" s="111">
        <f>+VLOOKUP(C2495,'Selectable Table'!O:P,2,0)</f>
        <v>40700</v>
      </c>
      <c r="G2495" s="111" t="str">
        <f>+VLOOKUP(F2495,'Selectable Table'!P:Q,2,0)</f>
        <v>Revenues - Third Parties</v>
      </c>
      <c r="I2495" t="s">
        <v>111</v>
      </c>
      <c r="J2495" s="111">
        <v>2026</v>
      </c>
      <c r="K2495" s="111">
        <v>7</v>
      </c>
      <c r="L2495" s="111" t="s">
        <v>94</v>
      </c>
      <c r="M2495">
        <v>129.69</v>
      </c>
      <c r="N2495">
        <v>1</v>
      </c>
      <c r="O2495">
        <v>129.69</v>
      </c>
      <c r="P2495" t="s">
        <v>2342</v>
      </c>
      <c r="Q2495" s="111">
        <f>+VLOOKUP(I2495,'Selectable Table'!AB:AC,2,0)</f>
        <v>0</v>
      </c>
    </row>
    <row r="2496" spans="1:17" x14ac:dyDescent="0.25">
      <c r="A2496" s="111" t="str">
        <f>+VLOOKUP(C2496,'Selectable Table'!D:EB,2,0)</f>
        <v>ASTRAZENECA</v>
      </c>
      <c r="B2496" t="s">
        <v>378</v>
      </c>
      <c r="C2496" t="s">
        <v>296</v>
      </c>
      <c r="D2496" t="s">
        <v>2341</v>
      </c>
      <c r="E2496" t="s">
        <v>93</v>
      </c>
      <c r="F2496" s="111">
        <f>+VLOOKUP(C2496,'Selectable Table'!O:P,2,0)</f>
        <v>40700</v>
      </c>
      <c r="G2496" s="111" t="str">
        <f>+VLOOKUP(F2496,'Selectable Table'!P:Q,2,0)</f>
        <v>Revenues - Third Parties</v>
      </c>
      <c r="I2496" t="s">
        <v>2302</v>
      </c>
      <c r="J2496" s="111">
        <v>2026</v>
      </c>
      <c r="K2496" s="111">
        <v>7</v>
      </c>
      <c r="L2496" s="111" t="s">
        <v>94</v>
      </c>
      <c r="M2496">
        <v>88.073040000000006</v>
      </c>
      <c r="N2496">
        <v>1</v>
      </c>
      <c r="O2496">
        <v>88.073040000000006</v>
      </c>
      <c r="P2496" t="s">
        <v>2342</v>
      </c>
      <c r="Q2496" s="111">
        <f>+VLOOKUP(I2496,'Selectable Table'!AB:AC,2,0)</f>
        <v>0</v>
      </c>
    </row>
    <row r="2497" spans="1:17" x14ac:dyDescent="0.25">
      <c r="A2497" s="111" t="str">
        <f>+VLOOKUP(C2497,'Selectable Table'!D:EB,2,0)</f>
        <v>ASTRAZENECA</v>
      </c>
      <c r="B2497" t="s">
        <v>378</v>
      </c>
      <c r="C2497" t="s">
        <v>296</v>
      </c>
      <c r="D2497" t="s">
        <v>2341</v>
      </c>
      <c r="E2497" t="s">
        <v>93</v>
      </c>
      <c r="F2497" s="111">
        <f>+VLOOKUP(C2497,'Selectable Table'!O:P,2,0)</f>
        <v>40700</v>
      </c>
      <c r="G2497" s="111" t="str">
        <f>+VLOOKUP(F2497,'Selectable Table'!P:Q,2,0)</f>
        <v>Revenues - Third Parties</v>
      </c>
      <c r="I2497" t="s">
        <v>191</v>
      </c>
      <c r="J2497" s="111">
        <v>2026</v>
      </c>
      <c r="K2497" s="111">
        <v>7</v>
      </c>
      <c r="L2497" s="111" t="s">
        <v>94</v>
      </c>
      <c r="M2497">
        <v>453.30926800000003</v>
      </c>
      <c r="N2497">
        <v>1</v>
      </c>
      <c r="O2497">
        <v>453.30926800000003</v>
      </c>
      <c r="P2497" t="s">
        <v>2342</v>
      </c>
      <c r="Q2497" s="111">
        <f>+VLOOKUP(I2497,'Selectable Table'!AB:AC,2,0)</f>
        <v>1</v>
      </c>
    </row>
    <row r="2498" spans="1:17" x14ac:dyDescent="0.25">
      <c r="A2498" s="111" t="str">
        <f>+VLOOKUP(C2498,'Selectable Table'!D:EB,2,0)</f>
        <v>ASTRAZENECA</v>
      </c>
      <c r="B2498" t="s">
        <v>378</v>
      </c>
      <c r="C2498" t="s">
        <v>296</v>
      </c>
      <c r="D2498" t="s">
        <v>2341</v>
      </c>
      <c r="E2498" t="s">
        <v>93</v>
      </c>
      <c r="F2498" s="111">
        <f>+VLOOKUP(C2498,'Selectable Table'!O:P,2,0)</f>
        <v>40700</v>
      </c>
      <c r="G2498" s="111" t="str">
        <f>+VLOOKUP(F2498,'Selectable Table'!P:Q,2,0)</f>
        <v>Revenues - Third Parties</v>
      </c>
      <c r="I2498" t="s">
        <v>618</v>
      </c>
      <c r="J2498" s="111">
        <v>2026</v>
      </c>
      <c r="K2498" s="111">
        <v>7</v>
      </c>
      <c r="L2498" s="111" t="s">
        <v>94</v>
      </c>
      <c r="M2498">
        <v>1303.8546352000001</v>
      </c>
      <c r="N2498">
        <v>1</v>
      </c>
      <c r="O2498">
        <v>1303.8546352000001</v>
      </c>
      <c r="P2498" t="s">
        <v>2342</v>
      </c>
      <c r="Q2498" s="111">
        <f>+VLOOKUP(I2498,'Selectable Table'!AB:AC,2,0)</f>
        <v>1</v>
      </c>
    </row>
    <row r="2499" spans="1:17" x14ac:dyDescent="0.25">
      <c r="A2499" s="111" t="str">
        <f>+VLOOKUP(C2499,'Selectable Table'!D:EB,2,0)</f>
        <v>ASTRAZENECA</v>
      </c>
      <c r="B2499" t="s">
        <v>378</v>
      </c>
      <c r="C2499" t="s">
        <v>296</v>
      </c>
      <c r="D2499" t="s">
        <v>2341</v>
      </c>
      <c r="E2499" t="s">
        <v>93</v>
      </c>
      <c r="F2499" s="111">
        <f>+VLOOKUP(C2499,'Selectable Table'!O:P,2,0)</f>
        <v>40700</v>
      </c>
      <c r="G2499" s="111" t="str">
        <f>+VLOOKUP(F2499,'Selectable Table'!P:Q,2,0)</f>
        <v>Revenues - Third Parties</v>
      </c>
      <c r="I2499" t="s">
        <v>168</v>
      </c>
      <c r="J2499" s="111">
        <v>2026</v>
      </c>
      <c r="K2499" s="111">
        <v>7</v>
      </c>
      <c r="L2499" s="111" t="s">
        <v>94</v>
      </c>
      <c r="M2499">
        <v>512.15807200000006</v>
      </c>
      <c r="N2499">
        <v>1</v>
      </c>
      <c r="O2499">
        <v>512.15807200000006</v>
      </c>
      <c r="P2499" t="s">
        <v>2342</v>
      </c>
      <c r="Q2499" s="111">
        <f>+VLOOKUP(I2499,'Selectable Table'!AB:AC,2,0)</f>
        <v>0</v>
      </c>
    </row>
    <row r="2500" spans="1:17" x14ac:dyDescent="0.25">
      <c r="A2500" s="111" t="str">
        <f>+VLOOKUP(C2500,'Selectable Table'!D:EB,2,0)</f>
        <v>ASTRAZENECA</v>
      </c>
      <c r="B2500" t="s">
        <v>378</v>
      </c>
      <c r="C2500" t="s">
        <v>296</v>
      </c>
      <c r="D2500" t="s">
        <v>2341</v>
      </c>
      <c r="E2500" t="s">
        <v>93</v>
      </c>
      <c r="F2500" s="111">
        <f>+VLOOKUP(C2500,'Selectable Table'!O:P,2,0)</f>
        <v>40700</v>
      </c>
      <c r="G2500" s="111" t="str">
        <f>+VLOOKUP(F2500,'Selectable Table'!P:Q,2,0)</f>
        <v>Revenues - Third Parties</v>
      </c>
      <c r="I2500" t="s">
        <v>253</v>
      </c>
      <c r="J2500" s="111">
        <v>2026</v>
      </c>
      <c r="K2500" s="111">
        <v>7</v>
      </c>
      <c r="L2500" s="111" t="s">
        <v>94</v>
      </c>
      <c r="M2500">
        <v>404.33532000000002</v>
      </c>
      <c r="N2500">
        <v>1</v>
      </c>
      <c r="O2500">
        <v>404.33532000000002</v>
      </c>
      <c r="P2500" t="s">
        <v>2342</v>
      </c>
      <c r="Q2500" s="111">
        <f>+VLOOKUP(I2500,'Selectable Table'!AB:AC,2,0)</f>
        <v>0</v>
      </c>
    </row>
    <row r="2501" spans="1:17" x14ac:dyDescent="0.25">
      <c r="A2501" s="111" t="str">
        <f>+VLOOKUP(C2501,'Selectable Table'!D:EB,2,0)</f>
        <v>ASTRAZENECA</v>
      </c>
      <c r="B2501" t="s">
        <v>378</v>
      </c>
      <c r="C2501" t="s">
        <v>296</v>
      </c>
      <c r="D2501" t="s">
        <v>2341</v>
      </c>
      <c r="E2501" t="s">
        <v>93</v>
      </c>
      <c r="F2501" s="111">
        <f>+VLOOKUP(C2501,'Selectable Table'!O:P,2,0)</f>
        <v>40700</v>
      </c>
      <c r="G2501" s="111" t="str">
        <f>+VLOOKUP(F2501,'Selectable Table'!P:Q,2,0)</f>
        <v>Revenues - Third Parties</v>
      </c>
      <c r="I2501" t="s">
        <v>240</v>
      </c>
      <c r="J2501" s="111">
        <v>2026</v>
      </c>
      <c r="K2501" s="111">
        <v>7</v>
      </c>
      <c r="L2501" s="111" t="s">
        <v>94</v>
      </c>
      <c r="M2501">
        <v>242.60119200000003</v>
      </c>
      <c r="N2501">
        <v>1</v>
      </c>
      <c r="O2501">
        <v>242.60119200000003</v>
      </c>
      <c r="P2501" t="s">
        <v>2342</v>
      </c>
      <c r="Q2501" s="111">
        <f>+VLOOKUP(I2501,'Selectable Table'!AB:AC,2,0)</f>
        <v>0</v>
      </c>
    </row>
    <row r="2502" spans="1:17" x14ac:dyDescent="0.25">
      <c r="A2502" s="111" t="str">
        <f>+VLOOKUP(C2502,'Selectable Table'!D:EB,2,0)</f>
        <v>ASTRAZENECA</v>
      </c>
      <c r="B2502" t="s">
        <v>378</v>
      </c>
      <c r="C2502" t="s">
        <v>296</v>
      </c>
      <c r="D2502" t="s">
        <v>2341</v>
      </c>
      <c r="E2502" t="s">
        <v>105</v>
      </c>
      <c r="F2502" s="111">
        <f>+VLOOKUP(C2502,'Selectable Table'!O:P,2,0)</f>
        <v>40700</v>
      </c>
      <c r="G2502" s="111" t="str">
        <f>+VLOOKUP(F2502,'Selectable Table'!P:Q,2,0)</f>
        <v>Revenues - Third Parties</v>
      </c>
      <c r="I2502" t="s">
        <v>121</v>
      </c>
      <c r="J2502" s="111">
        <v>2026</v>
      </c>
      <c r="K2502" s="111">
        <v>7</v>
      </c>
      <c r="L2502" s="111" t="s">
        <v>94</v>
      </c>
      <c r="M2502">
        <v>768.23710800000015</v>
      </c>
      <c r="N2502">
        <v>1</v>
      </c>
      <c r="O2502">
        <v>768.23710800000015</v>
      </c>
      <c r="P2502" t="s">
        <v>2342</v>
      </c>
      <c r="Q2502" s="111">
        <f>+VLOOKUP(I2502,'Selectable Table'!AB:AC,2,0)</f>
        <v>0</v>
      </c>
    </row>
    <row r="2503" spans="1:17" x14ac:dyDescent="0.25">
      <c r="A2503" s="111" t="str">
        <f>+VLOOKUP(C2503,'Selectable Table'!D:EB,2,0)</f>
        <v>ASTRAZENECA</v>
      </c>
      <c r="B2503" t="s">
        <v>378</v>
      </c>
      <c r="C2503" t="s">
        <v>296</v>
      </c>
      <c r="D2503" t="s">
        <v>2341</v>
      </c>
      <c r="E2503" t="s">
        <v>102</v>
      </c>
      <c r="F2503" s="111">
        <f>+VLOOKUP(C2503,'Selectable Table'!O:P,2,0)</f>
        <v>40700</v>
      </c>
      <c r="G2503" s="111" t="str">
        <f>+VLOOKUP(F2503,'Selectable Table'!P:Q,2,0)</f>
        <v>Revenues - Third Parties</v>
      </c>
      <c r="I2503" t="s">
        <v>186</v>
      </c>
      <c r="J2503" s="111">
        <v>2026</v>
      </c>
      <c r="K2503" s="111">
        <v>7</v>
      </c>
      <c r="L2503" s="111" t="s">
        <v>94</v>
      </c>
      <c r="M2503">
        <v>389.93671239999998</v>
      </c>
      <c r="N2503">
        <v>1</v>
      </c>
      <c r="O2503">
        <v>389.93671239999998</v>
      </c>
      <c r="P2503" t="s">
        <v>2342</v>
      </c>
      <c r="Q2503" s="111">
        <f>+VLOOKUP(I2503,'Selectable Table'!AB:AC,2,0)</f>
        <v>1</v>
      </c>
    </row>
    <row r="2504" spans="1:17" x14ac:dyDescent="0.25">
      <c r="A2504" s="111" t="str">
        <f>+VLOOKUP(C2504,'Selectable Table'!D:EB,2,0)</f>
        <v>ASTRAZENECA</v>
      </c>
      <c r="B2504" t="s">
        <v>378</v>
      </c>
      <c r="C2504" t="s">
        <v>296</v>
      </c>
      <c r="D2504" t="s">
        <v>2341</v>
      </c>
      <c r="E2504" t="s">
        <v>93</v>
      </c>
      <c r="F2504" s="111">
        <f>+VLOOKUP(C2504,'Selectable Table'!O:P,2,0)</f>
        <v>40700</v>
      </c>
      <c r="G2504" s="111" t="str">
        <f>+VLOOKUP(F2504,'Selectable Table'!P:Q,2,0)</f>
        <v>Revenues - Third Parties</v>
      </c>
      <c r="I2504" t="s">
        <v>166</v>
      </c>
      <c r="J2504" s="111">
        <v>2026</v>
      </c>
      <c r="K2504" s="111">
        <v>7</v>
      </c>
      <c r="L2504" s="111" t="s">
        <v>94</v>
      </c>
      <c r="M2504">
        <v>1008.7832624000001</v>
      </c>
      <c r="N2504">
        <v>1</v>
      </c>
      <c r="O2504">
        <v>1008.7832624000001</v>
      </c>
      <c r="P2504" t="s">
        <v>2342</v>
      </c>
      <c r="Q2504" s="111">
        <f>+VLOOKUP(I2504,'Selectable Table'!AB:AC,2,0)</f>
        <v>1</v>
      </c>
    </row>
    <row r="2505" spans="1:17" x14ac:dyDescent="0.25">
      <c r="A2505" s="111" t="str">
        <f>+VLOOKUP(C2505,'Selectable Table'!D:EB,2,0)</f>
        <v>ASTRAZENECA</v>
      </c>
      <c r="B2505" t="s">
        <v>378</v>
      </c>
      <c r="C2505" t="s">
        <v>296</v>
      </c>
      <c r="D2505" t="s">
        <v>2341</v>
      </c>
      <c r="E2505" t="s">
        <v>93</v>
      </c>
      <c r="F2505" s="111">
        <f>+VLOOKUP(C2505,'Selectable Table'!O:P,2,0)</f>
        <v>40700</v>
      </c>
      <c r="G2505" s="111" t="str">
        <f>+VLOOKUP(F2505,'Selectable Table'!P:Q,2,0)</f>
        <v>Revenues - Third Parties</v>
      </c>
      <c r="I2505" t="s">
        <v>169</v>
      </c>
      <c r="J2505" s="111">
        <v>2026</v>
      </c>
      <c r="K2505" s="111">
        <v>7</v>
      </c>
      <c r="L2505" s="111" t="s">
        <v>94</v>
      </c>
      <c r="M2505">
        <v>507.08720000000005</v>
      </c>
      <c r="N2505">
        <v>1</v>
      </c>
      <c r="O2505">
        <v>507.08720000000005</v>
      </c>
      <c r="P2505" t="s">
        <v>2342</v>
      </c>
      <c r="Q2505" s="111">
        <f>+VLOOKUP(I2505,'Selectable Table'!AB:AC,2,0)</f>
        <v>0</v>
      </c>
    </row>
    <row r="2506" spans="1:17" x14ac:dyDescent="0.25">
      <c r="A2506" s="111" t="str">
        <f>+VLOOKUP(C2506,'Selectable Table'!D:EB,2,0)</f>
        <v>ASTRAZENECA</v>
      </c>
      <c r="B2506" t="s">
        <v>378</v>
      </c>
      <c r="C2506" t="s">
        <v>296</v>
      </c>
      <c r="D2506" t="s">
        <v>2341</v>
      </c>
      <c r="E2506" t="s">
        <v>105</v>
      </c>
      <c r="F2506" s="111">
        <f>+VLOOKUP(C2506,'Selectable Table'!O:P,2,0)</f>
        <v>40700</v>
      </c>
      <c r="G2506" s="111" t="str">
        <f>+VLOOKUP(F2506,'Selectable Table'!P:Q,2,0)</f>
        <v>Revenues - Third Parties</v>
      </c>
      <c r="I2506" t="s">
        <v>2350</v>
      </c>
      <c r="J2506" s="111">
        <v>2026</v>
      </c>
      <c r="K2506" s="111">
        <v>7</v>
      </c>
      <c r="L2506" s="111" t="s">
        <v>94</v>
      </c>
      <c r="M2506">
        <v>1534.606</v>
      </c>
      <c r="N2506">
        <v>1</v>
      </c>
      <c r="O2506">
        <v>1534.606</v>
      </c>
      <c r="P2506" t="s">
        <v>2342</v>
      </c>
      <c r="Q2506" s="111">
        <f>+VLOOKUP(I2506,'Selectable Table'!AB:AC,2,0)</f>
        <v>0</v>
      </c>
    </row>
    <row r="2507" spans="1:17" x14ac:dyDescent="0.25">
      <c r="A2507" s="111" t="str">
        <f>+VLOOKUP(C2507,'Selectable Table'!D:EB,2,0)</f>
        <v>ASTRAZENECA</v>
      </c>
      <c r="B2507" t="s">
        <v>379</v>
      </c>
      <c r="C2507" t="s">
        <v>296</v>
      </c>
      <c r="D2507" t="s">
        <v>2341</v>
      </c>
      <c r="E2507" t="s">
        <v>105</v>
      </c>
      <c r="F2507" s="111">
        <f>+VLOOKUP(C2507,'Selectable Table'!O:P,2,0)</f>
        <v>40700</v>
      </c>
      <c r="G2507" s="111" t="str">
        <f>+VLOOKUP(F2507,'Selectable Table'!P:Q,2,0)</f>
        <v>Revenues - Third Parties</v>
      </c>
      <c r="I2507" t="s">
        <v>670</v>
      </c>
      <c r="J2507" s="111">
        <v>2026</v>
      </c>
      <c r="K2507" s="111">
        <v>7</v>
      </c>
      <c r="L2507" s="111" t="s">
        <v>94</v>
      </c>
      <c r="M2507">
        <v>1213.00596</v>
      </c>
      <c r="N2507">
        <v>1</v>
      </c>
      <c r="O2507">
        <v>1213.00596</v>
      </c>
      <c r="P2507" t="s">
        <v>2342</v>
      </c>
      <c r="Q2507" s="111">
        <f>+VLOOKUP(I2507,'Selectable Table'!AB:AC,2,0)</f>
        <v>0</v>
      </c>
    </row>
    <row r="2508" spans="1:17" x14ac:dyDescent="0.25">
      <c r="A2508" s="111" t="str">
        <f>+VLOOKUP(C2508,'Selectable Table'!D:EB,2,0)</f>
        <v>ASTRAZENECA</v>
      </c>
      <c r="B2508" t="s">
        <v>380</v>
      </c>
      <c r="C2508" t="s">
        <v>296</v>
      </c>
      <c r="D2508" t="s">
        <v>2341</v>
      </c>
      <c r="E2508" t="s">
        <v>102</v>
      </c>
      <c r="F2508" s="111">
        <f>+VLOOKUP(C2508,'Selectable Table'!O:P,2,0)</f>
        <v>40700</v>
      </c>
      <c r="G2508" s="111" t="str">
        <f>+VLOOKUP(F2508,'Selectable Table'!P:Q,2,0)</f>
        <v>Revenues - Third Parties</v>
      </c>
      <c r="I2508" t="s">
        <v>186</v>
      </c>
      <c r="J2508" s="111">
        <v>2026</v>
      </c>
      <c r="K2508" s="111">
        <v>7</v>
      </c>
      <c r="L2508" s="111" t="s">
        <v>94</v>
      </c>
      <c r="M2508">
        <v>558.97022720000007</v>
      </c>
      <c r="N2508">
        <v>1</v>
      </c>
      <c r="O2508">
        <v>558.97022720000007</v>
      </c>
      <c r="P2508" t="s">
        <v>2342</v>
      </c>
      <c r="Q2508" s="111">
        <f>+VLOOKUP(I2508,'Selectable Table'!AB:AC,2,0)</f>
        <v>1</v>
      </c>
    </row>
    <row r="2509" spans="1:17" x14ac:dyDescent="0.25">
      <c r="A2509" s="111" t="str">
        <f>+VLOOKUP(C2509,'Selectable Table'!D:EB,2,0)</f>
        <v>ASTRAZENECA</v>
      </c>
      <c r="B2509" t="s">
        <v>380</v>
      </c>
      <c r="C2509" t="s">
        <v>296</v>
      </c>
      <c r="D2509" t="s">
        <v>2341</v>
      </c>
      <c r="E2509" t="s">
        <v>93</v>
      </c>
      <c r="F2509" s="111">
        <f>+VLOOKUP(C2509,'Selectable Table'!O:P,2,0)</f>
        <v>40700</v>
      </c>
      <c r="G2509" s="111" t="str">
        <f>+VLOOKUP(F2509,'Selectable Table'!P:Q,2,0)</f>
        <v>Revenues - Third Parties</v>
      </c>
      <c r="I2509" t="s">
        <v>191</v>
      </c>
      <c r="J2509" s="111">
        <v>2026</v>
      </c>
      <c r="K2509" s="111">
        <v>7</v>
      </c>
      <c r="L2509" s="111" t="s">
        <v>94</v>
      </c>
      <c r="M2509">
        <v>189.090148</v>
      </c>
      <c r="N2509">
        <v>1</v>
      </c>
      <c r="O2509">
        <v>189.090148</v>
      </c>
      <c r="P2509" t="s">
        <v>2342</v>
      </c>
      <c r="Q2509" s="111">
        <f>+VLOOKUP(I2509,'Selectable Table'!AB:AC,2,0)</f>
        <v>1</v>
      </c>
    </row>
    <row r="2510" spans="1:17" x14ac:dyDescent="0.25">
      <c r="A2510" s="111" t="str">
        <f>+VLOOKUP(C2510,'Selectable Table'!D:EB,2,0)</f>
        <v>ASTRAZENECA</v>
      </c>
      <c r="B2510" t="s">
        <v>380</v>
      </c>
      <c r="C2510" t="s">
        <v>296</v>
      </c>
      <c r="D2510" t="s">
        <v>2341</v>
      </c>
      <c r="E2510" t="s">
        <v>93</v>
      </c>
      <c r="F2510" s="111">
        <f>+VLOOKUP(C2510,'Selectable Table'!O:P,2,0)</f>
        <v>40700</v>
      </c>
      <c r="G2510" s="111" t="str">
        <f>+VLOOKUP(F2510,'Selectable Table'!P:Q,2,0)</f>
        <v>Revenues - Third Parties</v>
      </c>
      <c r="I2510" t="s">
        <v>168</v>
      </c>
      <c r="J2510" s="111">
        <v>2026</v>
      </c>
      <c r="K2510" s="111">
        <v>7</v>
      </c>
      <c r="L2510" s="111" t="s">
        <v>94</v>
      </c>
      <c r="M2510">
        <v>113.42740000000001</v>
      </c>
      <c r="N2510">
        <v>1</v>
      </c>
      <c r="O2510">
        <v>113.42740000000001</v>
      </c>
      <c r="P2510" t="s">
        <v>2342</v>
      </c>
      <c r="Q2510" s="111">
        <f>+VLOOKUP(I2510,'Selectable Table'!AB:AC,2,0)</f>
        <v>0</v>
      </c>
    </row>
    <row r="2511" spans="1:17" x14ac:dyDescent="0.25">
      <c r="A2511" s="111" t="str">
        <f>+VLOOKUP(C2511,'Selectable Table'!D:EB,2,0)</f>
        <v>ASTRAZENECA</v>
      </c>
      <c r="B2511" t="s">
        <v>380</v>
      </c>
      <c r="C2511" t="s">
        <v>296</v>
      </c>
      <c r="D2511" t="s">
        <v>2341</v>
      </c>
      <c r="E2511" t="s">
        <v>93</v>
      </c>
      <c r="F2511" s="111">
        <f>+VLOOKUP(C2511,'Selectable Table'!O:P,2,0)</f>
        <v>40700</v>
      </c>
      <c r="G2511" s="111" t="str">
        <f>+VLOOKUP(F2511,'Selectable Table'!P:Q,2,0)</f>
        <v>Revenues - Third Parties</v>
      </c>
      <c r="I2511" t="s">
        <v>253</v>
      </c>
      <c r="J2511" s="111">
        <v>2026</v>
      </c>
      <c r="K2511" s="111">
        <v>7</v>
      </c>
      <c r="L2511" s="111" t="s">
        <v>94</v>
      </c>
      <c r="M2511">
        <v>400.33199999999999</v>
      </c>
      <c r="N2511">
        <v>1</v>
      </c>
      <c r="O2511">
        <v>400.33199999999999</v>
      </c>
      <c r="P2511" t="s">
        <v>2342</v>
      </c>
      <c r="Q2511" s="111">
        <f>+VLOOKUP(I2511,'Selectable Table'!AB:AC,2,0)</f>
        <v>0</v>
      </c>
    </row>
    <row r="2512" spans="1:17" x14ac:dyDescent="0.25">
      <c r="A2512" s="111" t="str">
        <f>+VLOOKUP(C2512,'Selectable Table'!D:EB,2,0)</f>
        <v>ASTRAZENECA</v>
      </c>
      <c r="B2512" t="s">
        <v>380</v>
      </c>
      <c r="C2512" t="s">
        <v>296</v>
      </c>
      <c r="D2512" t="s">
        <v>2341</v>
      </c>
      <c r="E2512" t="s">
        <v>105</v>
      </c>
      <c r="F2512" s="111">
        <f>+VLOOKUP(C2512,'Selectable Table'!O:P,2,0)</f>
        <v>40700</v>
      </c>
      <c r="G2512" s="111" t="str">
        <f>+VLOOKUP(F2512,'Selectable Table'!P:Q,2,0)</f>
        <v>Revenues - Third Parties</v>
      </c>
      <c r="I2512" t="s">
        <v>121</v>
      </c>
      <c r="J2512" s="111">
        <v>2026</v>
      </c>
      <c r="K2512" s="111">
        <v>7</v>
      </c>
      <c r="L2512" s="111" t="s">
        <v>94</v>
      </c>
      <c r="M2512">
        <v>1014.1744000000001</v>
      </c>
      <c r="N2512">
        <v>1</v>
      </c>
      <c r="O2512">
        <v>1014.1744000000001</v>
      </c>
      <c r="P2512" t="s">
        <v>2342</v>
      </c>
      <c r="Q2512" s="111">
        <f>+VLOOKUP(I2512,'Selectable Table'!AB:AC,2,0)</f>
        <v>0</v>
      </c>
    </row>
    <row r="2513" spans="1:17" x14ac:dyDescent="0.25">
      <c r="A2513" s="111" t="str">
        <f>+VLOOKUP(C2513,'Selectable Table'!D:EB,2,0)</f>
        <v>ASTRAZENECA</v>
      </c>
      <c r="B2513" t="s">
        <v>380</v>
      </c>
      <c r="C2513" t="s">
        <v>296</v>
      </c>
      <c r="D2513" t="s">
        <v>2341</v>
      </c>
      <c r="E2513" t="s">
        <v>93</v>
      </c>
      <c r="F2513" s="111">
        <f>+VLOOKUP(C2513,'Selectable Table'!O:P,2,0)</f>
        <v>40700</v>
      </c>
      <c r="G2513" s="111" t="str">
        <f>+VLOOKUP(F2513,'Selectable Table'!P:Q,2,0)</f>
        <v>Revenues - Third Parties</v>
      </c>
      <c r="I2513" t="s">
        <v>619</v>
      </c>
      <c r="J2513" s="111">
        <v>2026</v>
      </c>
      <c r="K2513" s="111">
        <v>7</v>
      </c>
      <c r="L2513" s="111" t="s">
        <v>94</v>
      </c>
      <c r="M2513">
        <v>26.902310400000001</v>
      </c>
      <c r="N2513">
        <v>1</v>
      </c>
      <c r="O2513">
        <v>26.902310400000001</v>
      </c>
      <c r="P2513" t="s">
        <v>2342</v>
      </c>
      <c r="Q2513" s="111">
        <f>+VLOOKUP(I2513,'Selectable Table'!AB:AC,2,0)</f>
        <v>1</v>
      </c>
    </row>
    <row r="2514" spans="1:17" x14ac:dyDescent="0.25">
      <c r="A2514" s="111" t="str">
        <f>+VLOOKUP(C2514,'Selectable Table'!D:EB,2,0)</f>
        <v>ASTRAZENECA</v>
      </c>
      <c r="B2514" t="s">
        <v>308</v>
      </c>
      <c r="C2514" t="s">
        <v>296</v>
      </c>
      <c r="D2514" t="s">
        <v>2341</v>
      </c>
      <c r="E2514" t="s">
        <v>93</v>
      </c>
      <c r="F2514" s="111">
        <f>+VLOOKUP(C2514,'Selectable Table'!O:P,2,0)</f>
        <v>40700</v>
      </c>
      <c r="G2514" s="111" t="str">
        <f>+VLOOKUP(F2514,'Selectable Table'!P:Q,2,0)</f>
        <v>Revenues - Third Parties</v>
      </c>
      <c r="I2514" t="s">
        <v>167</v>
      </c>
      <c r="J2514" s="111">
        <v>2026</v>
      </c>
      <c r="K2514" s="111">
        <v>7</v>
      </c>
      <c r="L2514" s="111" t="s">
        <v>94</v>
      </c>
      <c r="M2514">
        <v>507.08720000000005</v>
      </c>
      <c r="N2514">
        <v>1</v>
      </c>
      <c r="O2514">
        <v>507.08720000000005</v>
      </c>
      <c r="P2514" t="s">
        <v>2342</v>
      </c>
      <c r="Q2514" s="111">
        <f>+VLOOKUP(I2514,'Selectable Table'!AB:AC,2,0)</f>
        <v>0</v>
      </c>
    </row>
    <row r="2515" spans="1:17" x14ac:dyDescent="0.25">
      <c r="A2515" s="111" t="str">
        <f>+VLOOKUP(C2515,'Selectable Table'!D:EB,2,0)</f>
        <v>ASTRAZENECA</v>
      </c>
      <c r="B2515" t="s">
        <v>308</v>
      </c>
      <c r="C2515" t="s">
        <v>296</v>
      </c>
      <c r="D2515" t="s">
        <v>2341</v>
      </c>
      <c r="E2515" t="s">
        <v>93</v>
      </c>
      <c r="F2515" s="111">
        <f>+VLOOKUP(C2515,'Selectable Table'!O:P,2,0)</f>
        <v>40700</v>
      </c>
      <c r="G2515" s="111" t="str">
        <f>+VLOOKUP(F2515,'Selectable Table'!P:Q,2,0)</f>
        <v>Revenues - Third Parties</v>
      </c>
      <c r="I2515" t="s">
        <v>253</v>
      </c>
      <c r="J2515" s="111">
        <v>2026</v>
      </c>
      <c r="K2515" s="111">
        <v>7</v>
      </c>
      <c r="L2515" s="111" t="s">
        <v>94</v>
      </c>
      <c r="M2515">
        <v>400.33199999999999</v>
      </c>
      <c r="N2515">
        <v>1</v>
      </c>
      <c r="O2515">
        <v>400.33199999999999</v>
      </c>
      <c r="P2515" t="s">
        <v>2342</v>
      </c>
      <c r="Q2515" s="111">
        <f>+VLOOKUP(I2515,'Selectable Table'!AB:AC,2,0)</f>
        <v>0</v>
      </c>
    </row>
    <row r="2516" spans="1:17" x14ac:dyDescent="0.25">
      <c r="A2516" s="111" t="str">
        <f>+VLOOKUP(C2516,'Selectable Table'!D:EB,2,0)</f>
        <v>ASTRAZENECA</v>
      </c>
      <c r="B2516" t="s">
        <v>308</v>
      </c>
      <c r="C2516" t="s">
        <v>296</v>
      </c>
      <c r="D2516" t="s">
        <v>2341</v>
      </c>
      <c r="E2516" t="s">
        <v>93</v>
      </c>
      <c r="F2516" s="111">
        <f>+VLOOKUP(C2516,'Selectable Table'!O:P,2,0)</f>
        <v>40700</v>
      </c>
      <c r="G2516" s="111" t="str">
        <f>+VLOOKUP(F2516,'Selectable Table'!P:Q,2,0)</f>
        <v>Revenues - Third Parties</v>
      </c>
      <c r="I2516" t="s">
        <v>240</v>
      </c>
      <c r="J2516" s="111">
        <v>2026</v>
      </c>
      <c r="K2516" s="111">
        <v>7</v>
      </c>
      <c r="L2516" s="111" t="s">
        <v>94</v>
      </c>
      <c r="M2516">
        <v>240.19920000000002</v>
      </c>
      <c r="N2516">
        <v>1</v>
      </c>
      <c r="O2516">
        <v>240.19920000000002</v>
      </c>
      <c r="P2516" t="s">
        <v>2342</v>
      </c>
      <c r="Q2516" s="111">
        <f>+VLOOKUP(I2516,'Selectable Table'!AB:AC,2,0)</f>
        <v>0</v>
      </c>
    </row>
    <row r="2517" spans="1:17" x14ac:dyDescent="0.25">
      <c r="A2517" s="111" t="str">
        <f>+VLOOKUP(C2517,'Selectable Table'!D:EB,2,0)</f>
        <v>ASTRAZENECA</v>
      </c>
      <c r="B2517" t="s">
        <v>308</v>
      </c>
      <c r="C2517" t="s">
        <v>296</v>
      </c>
      <c r="D2517" t="s">
        <v>2341</v>
      </c>
      <c r="E2517" t="s">
        <v>105</v>
      </c>
      <c r="F2517" s="111">
        <f>+VLOOKUP(C2517,'Selectable Table'!O:P,2,0)</f>
        <v>40700</v>
      </c>
      <c r="G2517" s="111" t="str">
        <f>+VLOOKUP(F2517,'Selectable Table'!P:Q,2,0)</f>
        <v>Revenues - Third Parties</v>
      </c>
      <c r="I2517" t="s">
        <v>121</v>
      </c>
      <c r="J2517" s="111">
        <v>2026</v>
      </c>
      <c r="K2517" s="111">
        <v>7</v>
      </c>
      <c r="L2517" s="111" t="s">
        <v>94</v>
      </c>
      <c r="M2517">
        <v>1774.8052</v>
      </c>
      <c r="N2517">
        <v>1</v>
      </c>
      <c r="O2517">
        <v>1774.8052</v>
      </c>
      <c r="P2517" t="s">
        <v>2342</v>
      </c>
      <c r="Q2517" s="111">
        <f>+VLOOKUP(I2517,'Selectable Table'!AB:AC,2,0)</f>
        <v>0</v>
      </c>
    </row>
    <row r="2518" spans="1:17" x14ac:dyDescent="0.25">
      <c r="A2518" s="111" t="str">
        <f>+VLOOKUP(C2518,'Selectable Table'!D:EB,2,0)</f>
        <v>ASTRAZENECA</v>
      </c>
      <c r="B2518" t="s">
        <v>308</v>
      </c>
      <c r="C2518" t="s">
        <v>296</v>
      </c>
      <c r="D2518" t="s">
        <v>2341</v>
      </c>
      <c r="E2518" t="s">
        <v>93</v>
      </c>
      <c r="F2518" s="111">
        <f>+VLOOKUP(C2518,'Selectable Table'!O:P,2,0)</f>
        <v>40700</v>
      </c>
      <c r="G2518" s="111" t="str">
        <f>+VLOOKUP(F2518,'Selectable Table'!P:Q,2,0)</f>
        <v>Revenues - Third Parties</v>
      </c>
      <c r="I2518" t="s">
        <v>619</v>
      </c>
      <c r="J2518" s="111">
        <v>2026</v>
      </c>
      <c r="K2518" s="111">
        <v>7</v>
      </c>
      <c r="L2518" s="111" t="s">
        <v>94</v>
      </c>
      <c r="M2518">
        <v>151.4856288</v>
      </c>
      <c r="N2518">
        <v>1</v>
      </c>
      <c r="O2518">
        <v>151.4856288</v>
      </c>
      <c r="P2518" t="s">
        <v>2342</v>
      </c>
      <c r="Q2518" s="111">
        <f>+VLOOKUP(I2518,'Selectable Table'!AB:AC,2,0)</f>
        <v>1</v>
      </c>
    </row>
    <row r="2519" spans="1:17" x14ac:dyDescent="0.25">
      <c r="A2519" s="111" t="str">
        <f>+VLOOKUP(C2519,'Selectable Table'!D:EB,2,0)</f>
        <v>AMGEN</v>
      </c>
      <c r="B2519">
        <v>20190341</v>
      </c>
      <c r="C2519" t="s">
        <v>316</v>
      </c>
      <c r="D2519" t="s">
        <v>2341</v>
      </c>
      <c r="E2519" t="s">
        <v>102</v>
      </c>
      <c r="F2519" s="111">
        <f>+VLOOKUP(C2519,'Selectable Table'!O:P,2,0)</f>
        <v>40700</v>
      </c>
      <c r="G2519" s="111" t="str">
        <f>+VLOOKUP(F2519,'Selectable Table'!P:Q,2,0)</f>
        <v>Revenues - Third Parties</v>
      </c>
      <c r="I2519" t="s">
        <v>186</v>
      </c>
      <c r="J2519" s="111">
        <v>2026</v>
      </c>
      <c r="K2519" s="111">
        <v>7</v>
      </c>
      <c r="L2519" s="111" t="s">
        <v>94</v>
      </c>
      <c r="M2519">
        <v>163.56</v>
      </c>
      <c r="N2519">
        <v>1</v>
      </c>
      <c r="O2519">
        <v>163.56</v>
      </c>
      <c r="P2519" t="s">
        <v>2342</v>
      </c>
      <c r="Q2519" s="111">
        <f>+VLOOKUP(I2519,'Selectable Table'!AB:AC,2,0)</f>
        <v>1</v>
      </c>
    </row>
    <row r="2520" spans="1:17" x14ac:dyDescent="0.25">
      <c r="A2520" s="111" t="str">
        <f>+VLOOKUP(C2520,'Selectable Table'!D:EB,2,0)</f>
        <v>AMGEN</v>
      </c>
      <c r="B2520">
        <v>20190341</v>
      </c>
      <c r="C2520" t="s">
        <v>316</v>
      </c>
      <c r="D2520" t="s">
        <v>2341</v>
      </c>
      <c r="E2520" t="s">
        <v>93</v>
      </c>
      <c r="F2520" s="111">
        <f>+VLOOKUP(C2520,'Selectable Table'!O:P,2,0)</f>
        <v>40700</v>
      </c>
      <c r="G2520" s="111" t="str">
        <f>+VLOOKUP(F2520,'Selectable Table'!P:Q,2,0)</f>
        <v>Revenues - Third Parties</v>
      </c>
      <c r="I2520" t="s">
        <v>191</v>
      </c>
      <c r="J2520" s="111">
        <v>2026</v>
      </c>
      <c r="K2520" s="111">
        <v>7</v>
      </c>
      <c r="L2520" s="111" t="s">
        <v>94</v>
      </c>
      <c r="M2520">
        <v>527.9</v>
      </c>
      <c r="N2520">
        <v>1</v>
      </c>
      <c r="O2520">
        <v>527.9</v>
      </c>
      <c r="P2520" t="s">
        <v>2342</v>
      </c>
      <c r="Q2520" s="111">
        <f>+VLOOKUP(I2520,'Selectable Table'!AB:AC,2,0)</f>
        <v>1</v>
      </c>
    </row>
    <row r="2521" spans="1:17" x14ac:dyDescent="0.25">
      <c r="A2521" s="111" t="str">
        <f>+VLOOKUP(C2521,'Selectable Table'!D:EB,2,0)</f>
        <v>AMGEN</v>
      </c>
      <c r="B2521">
        <v>20190341</v>
      </c>
      <c r="C2521" t="s">
        <v>316</v>
      </c>
      <c r="D2521" t="s">
        <v>2341</v>
      </c>
      <c r="E2521" t="s">
        <v>93</v>
      </c>
      <c r="F2521" s="111">
        <f>+VLOOKUP(C2521,'Selectable Table'!O:P,2,0)</f>
        <v>40700</v>
      </c>
      <c r="G2521" s="111" t="str">
        <f>+VLOOKUP(F2521,'Selectable Table'!P:Q,2,0)</f>
        <v>Revenues - Third Parties</v>
      </c>
      <c r="I2521" t="s">
        <v>166</v>
      </c>
      <c r="J2521" s="111">
        <v>2026</v>
      </c>
      <c r="K2521" s="111">
        <v>7</v>
      </c>
      <c r="L2521" s="111" t="s">
        <v>94</v>
      </c>
      <c r="M2521">
        <v>250</v>
      </c>
      <c r="N2521">
        <v>1</v>
      </c>
      <c r="O2521">
        <v>250</v>
      </c>
      <c r="P2521" t="s">
        <v>2342</v>
      </c>
      <c r="Q2521" s="111">
        <f>+VLOOKUP(I2521,'Selectable Table'!AB:AC,2,0)</f>
        <v>1</v>
      </c>
    </row>
    <row r="2522" spans="1:17" x14ac:dyDescent="0.25">
      <c r="A2522" s="111" t="str">
        <f>+VLOOKUP(C2522,'Selectable Table'!D:EB,2,0)</f>
        <v>AMGEN</v>
      </c>
      <c r="B2522">
        <v>20190341</v>
      </c>
      <c r="C2522" t="s">
        <v>316</v>
      </c>
      <c r="D2522" t="s">
        <v>2341</v>
      </c>
      <c r="E2522" t="s">
        <v>93</v>
      </c>
      <c r="F2522" s="111">
        <f>+VLOOKUP(C2522,'Selectable Table'!O:P,2,0)</f>
        <v>40700</v>
      </c>
      <c r="G2522" s="111" t="str">
        <f>+VLOOKUP(F2522,'Selectable Table'!P:Q,2,0)</f>
        <v>Revenues - Third Parties</v>
      </c>
      <c r="I2522" t="s">
        <v>168</v>
      </c>
      <c r="J2522" s="111">
        <v>2026</v>
      </c>
      <c r="K2522" s="111">
        <v>7</v>
      </c>
      <c r="L2522" s="111" t="s">
        <v>94</v>
      </c>
      <c r="M2522">
        <v>413.68</v>
      </c>
      <c r="N2522">
        <v>1</v>
      </c>
      <c r="O2522">
        <v>413.68</v>
      </c>
      <c r="P2522" t="s">
        <v>2342</v>
      </c>
      <c r="Q2522" s="111">
        <f>+VLOOKUP(I2522,'Selectable Table'!AB:AC,2,0)</f>
        <v>0</v>
      </c>
    </row>
    <row r="2523" spans="1:17" x14ac:dyDescent="0.25">
      <c r="A2523" s="111" t="str">
        <f>+VLOOKUP(C2523,'Selectable Table'!D:EB,2,0)</f>
        <v>AMGEN</v>
      </c>
      <c r="B2523">
        <v>20190341</v>
      </c>
      <c r="C2523" t="s">
        <v>316</v>
      </c>
      <c r="D2523" t="s">
        <v>2341</v>
      </c>
      <c r="E2523" t="s">
        <v>93</v>
      </c>
      <c r="F2523" s="111">
        <f>+VLOOKUP(C2523,'Selectable Table'!O:P,2,0)</f>
        <v>40700</v>
      </c>
      <c r="G2523" s="111" t="str">
        <f>+VLOOKUP(F2523,'Selectable Table'!P:Q,2,0)</f>
        <v>Revenues - Third Parties</v>
      </c>
      <c r="I2523" t="s">
        <v>169</v>
      </c>
      <c r="J2523" s="111">
        <v>2026</v>
      </c>
      <c r="K2523" s="111">
        <v>7</v>
      </c>
      <c r="L2523" s="111" t="s">
        <v>94</v>
      </c>
      <c r="M2523">
        <v>206.84</v>
      </c>
      <c r="N2523">
        <v>1</v>
      </c>
      <c r="O2523">
        <v>206.84</v>
      </c>
      <c r="P2523" t="s">
        <v>2342</v>
      </c>
      <c r="Q2523" s="111">
        <f>+VLOOKUP(I2523,'Selectable Table'!AB:AC,2,0)</f>
        <v>0</v>
      </c>
    </row>
    <row r="2524" spans="1:17" x14ac:dyDescent="0.25">
      <c r="A2524" s="111" t="str">
        <f>+VLOOKUP(C2524,'Selectable Table'!D:EB,2,0)</f>
        <v>AMGEN</v>
      </c>
      <c r="B2524">
        <v>20190341</v>
      </c>
      <c r="C2524" t="s">
        <v>316</v>
      </c>
      <c r="D2524" t="s">
        <v>2341</v>
      </c>
      <c r="E2524" t="s">
        <v>93</v>
      </c>
      <c r="F2524" s="111">
        <f>+VLOOKUP(C2524,'Selectable Table'!O:P,2,0)</f>
        <v>40700</v>
      </c>
      <c r="G2524" s="111" t="str">
        <f>+VLOOKUP(F2524,'Selectable Table'!P:Q,2,0)</f>
        <v>Revenues - Third Parties</v>
      </c>
      <c r="I2524" t="s">
        <v>2348</v>
      </c>
      <c r="J2524" s="111">
        <v>2026</v>
      </c>
      <c r="K2524" s="111">
        <v>7</v>
      </c>
      <c r="L2524" s="111" t="s">
        <v>94</v>
      </c>
      <c r="M2524">
        <v>206.84</v>
      </c>
      <c r="N2524">
        <v>1</v>
      </c>
      <c r="O2524">
        <v>206.84</v>
      </c>
      <c r="P2524" t="s">
        <v>2342</v>
      </c>
      <c r="Q2524" s="111">
        <f>+VLOOKUP(I2524,'Selectable Table'!AB:AC,2,0)</f>
        <v>0</v>
      </c>
    </row>
    <row r="2525" spans="1:17" x14ac:dyDescent="0.25">
      <c r="A2525" s="111" t="str">
        <f>+VLOOKUP(C2525,'Selectable Table'!D:EB,2,0)</f>
        <v>AMGEN</v>
      </c>
      <c r="B2525">
        <v>20190341</v>
      </c>
      <c r="C2525" t="s">
        <v>316</v>
      </c>
      <c r="D2525" t="s">
        <v>2341</v>
      </c>
      <c r="E2525" t="s">
        <v>93</v>
      </c>
      <c r="F2525" s="111">
        <f>+VLOOKUP(C2525,'Selectable Table'!O:P,2,0)</f>
        <v>40700</v>
      </c>
      <c r="G2525" s="111" t="str">
        <f>+VLOOKUP(F2525,'Selectable Table'!P:Q,2,0)</f>
        <v>Revenues - Third Parties</v>
      </c>
      <c r="I2525" t="s">
        <v>253</v>
      </c>
      <c r="J2525" s="111">
        <v>2026</v>
      </c>
      <c r="K2525" s="111">
        <v>7</v>
      </c>
      <c r="L2525" s="111" t="s">
        <v>94</v>
      </c>
      <c r="M2525">
        <v>775.66</v>
      </c>
      <c r="N2525">
        <v>1</v>
      </c>
      <c r="O2525">
        <v>775.66</v>
      </c>
      <c r="P2525" t="s">
        <v>2342</v>
      </c>
      <c r="Q2525" s="111">
        <f>+VLOOKUP(I2525,'Selectable Table'!AB:AC,2,0)</f>
        <v>0</v>
      </c>
    </row>
    <row r="2526" spans="1:17" x14ac:dyDescent="0.25">
      <c r="A2526" s="111" t="str">
        <f>+VLOOKUP(C2526,'Selectable Table'!D:EB,2,0)</f>
        <v>AMGEN</v>
      </c>
      <c r="B2526">
        <v>20190341</v>
      </c>
      <c r="C2526" t="s">
        <v>316</v>
      </c>
      <c r="D2526" t="s">
        <v>2341</v>
      </c>
      <c r="E2526" t="s">
        <v>105</v>
      </c>
      <c r="F2526" s="111">
        <f>+VLOOKUP(C2526,'Selectable Table'!O:P,2,0)</f>
        <v>40700</v>
      </c>
      <c r="G2526" s="111" t="str">
        <f>+VLOOKUP(F2526,'Selectable Table'!P:Q,2,0)</f>
        <v>Revenues - Third Parties</v>
      </c>
      <c r="I2526" t="s">
        <v>121</v>
      </c>
      <c r="J2526" s="111">
        <v>2026</v>
      </c>
      <c r="K2526" s="111">
        <v>7</v>
      </c>
      <c r="L2526" s="111" t="s">
        <v>94</v>
      </c>
      <c r="M2526">
        <v>615.63</v>
      </c>
      <c r="N2526">
        <v>1</v>
      </c>
      <c r="O2526">
        <v>615.63</v>
      </c>
      <c r="P2526" t="s">
        <v>2342</v>
      </c>
      <c r="Q2526" s="111">
        <f>+VLOOKUP(I2526,'Selectable Table'!AB:AC,2,0)</f>
        <v>0</v>
      </c>
    </row>
    <row r="2527" spans="1:17" x14ac:dyDescent="0.25">
      <c r="A2527" s="111" t="str">
        <f>+VLOOKUP(C2527,'Selectable Table'!D:EB,2,0)</f>
        <v>AMGEN</v>
      </c>
      <c r="B2527">
        <v>20190341</v>
      </c>
      <c r="C2527" t="s">
        <v>316</v>
      </c>
      <c r="D2527" t="s">
        <v>2341</v>
      </c>
      <c r="E2527" t="s">
        <v>105</v>
      </c>
      <c r="F2527" s="111">
        <f>+VLOOKUP(C2527,'Selectable Table'!O:P,2,0)</f>
        <v>40700</v>
      </c>
      <c r="G2527" s="111" t="str">
        <f>+VLOOKUP(F2527,'Selectable Table'!P:Q,2,0)</f>
        <v>Revenues - Third Parties</v>
      </c>
      <c r="I2527" t="s">
        <v>158</v>
      </c>
      <c r="J2527" s="111">
        <v>2026</v>
      </c>
      <c r="K2527" s="111">
        <v>7</v>
      </c>
      <c r="L2527" s="111" t="s">
        <v>94</v>
      </c>
      <c r="M2527">
        <v>258.56</v>
      </c>
      <c r="N2527">
        <v>1</v>
      </c>
      <c r="O2527">
        <v>258.56</v>
      </c>
      <c r="P2527" t="s">
        <v>2342</v>
      </c>
      <c r="Q2527" s="111">
        <f>+VLOOKUP(I2527,'Selectable Table'!AB:AC,2,0)</f>
        <v>0</v>
      </c>
    </row>
    <row r="2528" spans="1:17" x14ac:dyDescent="0.25">
      <c r="A2528" s="111" t="str">
        <f>+VLOOKUP(C2528,'Selectable Table'!D:EB,2,0)</f>
        <v>AMGEN</v>
      </c>
      <c r="B2528">
        <v>20190341</v>
      </c>
      <c r="C2528" t="s">
        <v>316</v>
      </c>
      <c r="D2528" t="s">
        <v>2341</v>
      </c>
      <c r="E2528" t="s">
        <v>93</v>
      </c>
      <c r="F2528" s="111">
        <f>+VLOOKUP(C2528,'Selectable Table'!O:P,2,0)</f>
        <v>40700</v>
      </c>
      <c r="G2528" s="111" t="str">
        <f>+VLOOKUP(F2528,'Selectable Table'!P:Q,2,0)</f>
        <v>Revenues - Third Parties</v>
      </c>
      <c r="I2528" t="s">
        <v>619</v>
      </c>
      <c r="J2528" s="111">
        <v>2026</v>
      </c>
      <c r="K2528" s="111">
        <v>7</v>
      </c>
      <c r="L2528" s="111" t="s">
        <v>94</v>
      </c>
      <c r="M2528">
        <v>54.18</v>
      </c>
      <c r="N2528">
        <v>1</v>
      </c>
      <c r="O2528">
        <v>54.18</v>
      </c>
      <c r="P2528" t="s">
        <v>2342</v>
      </c>
      <c r="Q2528" s="111">
        <f>+VLOOKUP(I2528,'Selectable Table'!AB:AC,2,0)</f>
        <v>1</v>
      </c>
    </row>
    <row r="2529" spans="1:17" x14ac:dyDescent="0.25">
      <c r="A2529" s="111" t="str">
        <f>+VLOOKUP(C2529,'Selectable Table'!D:EB,2,0)</f>
        <v>AMGEN</v>
      </c>
      <c r="B2529">
        <v>20190341</v>
      </c>
      <c r="C2529" t="s">
        <v>316</v>
      </c>
      <c r="D2529" t="s">
        <v>2341</v>
      </c>
      <c r="E2529" t="s">
        <v>93</v>
      </c>
      <c r="F2529" s="111">
        <f>+VLOOKUP(C2529,'Selectable Table'!O:P,2,0)</f>
        <v>40700</v>
      </c>
      <c r="G2529" s="111" t="str">
        <f>+VLOOKUP(F2529,'Selectable Table'!P:Q,2,0)</f>
        <v>Revenues - Third Parties</v>
      </c>
      <c r="I2529" t="s">
        <v>706</v>
      </c>
      <c r="J2529" s="111">
        <v>2026</v>
      </c>
      <c r="K2529" s="111">
        <v>7</v>
      </c>
      <c r="L2529" s="111" t="s">
        <v>94</v>
      </c>
      <c r="M2529">
        <v>27.09</v>
      </c>
      <c r="N2529">
        <v>1</v>
      </c>
      <c r="O2529">
        <v>27.09</v>
      </c>
      <c r="P2529" t="s">
        <v>2342</v>
      </c>
      <c r="Q2529" s="111">
        <f>+VLOOKUP(I2529,'Selectable Table'!AB:AC,2,0)</f>
        <v>1</v>
      </c>
    </row>
    <row r="2530" spans="1:17" x14ac:dyDescent="0.25">
      <c r="A2530" s="111" t="str">
        <f>+VLOOKUP(C2530,'Selectable Table'!D:EB,2,0)</f>
        <v>OTH CUST</v>
      </c>
      <c r="B2530" t="s">
        <v>2351</v>
      </c>
      <c r="C2530" t="s">
        <v>2352</v>
      </c>
      <c r="D2530" t="s">
        <v>2341</v>
      </c>
      <c r="E2530" t="s">
        <v>102</v>
      </c>
      <c r="F2530" s="111">
        <f>+VLOOKUP(C2530,'Selectable Table'!O:P,2,0)</f>
        <v>40700</v>
      </c>
      <c r="G2530" s="111" t="str">
        <f>+VLOOKUP(F2530,'Selectable Table'!P:Q,2,0)</f>
        <v>Revenues - Third Parties</v>
      </c>
      <c r="I2530" t="s">
        <v>186</v>
      </c>
      <c r="J2530" s="111">
        <v>2026</v>
      </c>
      <c r="K2530" s="111">
        <v>7</v>
      </c>
      <c r="L2530" s="111" t="s">
        <v>94</v>
      </c>
      <c r="M2530">
        <v>81.963605999999999</v>
      </c>
      <c r="N2530">
        <v>1</v>
      </c>
      <c r="O2530">
        <v>81.963605999999999</v>
      </c>
      <c r="P2530" t="s">
        <v>2342</v>
      </c>
      <c r="Q2530" s="111">
        <f>+VLOOKUP(I2530,'Selectable Table'!AB:AC,2,0)</f>
        <v>1</v>
      </c>
    </row>
    <row r="2531" spans="1:17" x14ac:dyDescent="0.25">
      <c r="A2531" s="111" t="str">
        <f>+VLOOKUP(C2531,'Selectable Table'!D:EB,2,0)</f>
        <v>OTH CUST</v>
      </c>
      <c r="B2531" t="s">
        <v>2351</v>
      </c>
      <c r="C2531" t="s">
        <v>2352</v>
      </c>
      <c r="D2531" t="s">
        <v>2341</v>
      </c>
      <c r="E2531" t="s">
        <v>93</v>
      </c>
      <c r="F2531" s="111">
        <f>+VLOOKUP(C2531,'Selectable Table'!O:P,2,0)</f>
        <v>40700</v>
      </c>
      <c r="G2531" s="111" t="str">
        <f>+VLOOKUP(F2531,'Selectable Table'!P:Q,2,0)</f>
        <v>Revenues - Third Parties</v>
      </c>
      <c r="I2531" t="s">
        <v>253</v>
      </c>
      <c r="J2531" s="111">
        <v>2026</v>
      </c>
      <c r="K2531" s="111">
        <v>7</v>
      </c>
      <c r="L2531" s="111" t="s">
        <v>94</v>
      </c>
      <c r="M2531">
        <v>1442.9701392000002</v>
      </c>
      <c r="N2531">
        <v>1</v>
      </c>
      <c r="O2531">
        <v>1442.9701392000002</v>
      </c>
      <c r="P2531" t="s">
        <v>2342</v>
      </c>
      <c r="Q2531" s="111">
        <f>+VLOOKUP(I2531,'Selectable Table'!AB:AC,2,0)</f>
        <v>0</v>
      </c>
    </row>
    <row r="2532" spans="1:17" x14ac:dyDescent="0.25">
      <c r="A2532" s="111" t="str">
        <f>+VLOOKUP(C2532,'Selectable Table'!D:EB,2,0)</f>
        <v>OTH CUST</v>
      </c>
      <c r="B2532" t="s">
        <v>2351</v>
      </c>
      <c r="C2532" t="s">
        <v>2352</v>
      </c>
      <c r="D2532" t="s">
        <v>2341</v>
      </c>
      <c r="E2532" t="s">
        <v>93</v>
      </c>
      <c r="F2532" s="111">
        <f>+VLOOKUP(C2532,'Selectable Table'!O:P,2,0)</f>
        <v>40700</v>
      </c>
      <c r="G2532" s="111" t="str">
        <f>+VLOOKUP(F2532,'Selectable Table'!P:Q,2,0)</f>
        <v>Revenues - Third Parties</v>
      </c>
      <c r="I2532" t="s">
        <v>240</v>
      </c>
      <c r="J2532" s="111">
        <v>2026</v>
      </c>
      <c r="K2532" s="111">
        <v>7</v>
      </c>
      <c r="L2532" s="111" t="s">
        <v>94</v>
      </c>
      <c r="M2532">
        <v>848.22350559999995</v>
      </c>
      <c r="N2532">
        <v>1</v>
      </c>
      <c r="O2532">
        <v>848.22350559999995</v>
      </c>
      <c r="P2532" t="s">
        <v>2342</v>
      </c>
      <c r="Q2532" s="111">
        <f>+VLOOKUP(I2532,'Selectable Table'!AB:AC,2,0)</f>
        <v>0</v>
      </c>
    </row>
    <row r="2533" spans="1:17" x14ac:dyDescent="0.25">
      <c r="A2533" s="111" t="str">
        <f>+VLOOKUP(C2533,'Selectable Table'!D:EB,2,0)</f>
        <v>OTH CUST</v>
      </c>
      <c r="B2533" t="s">
        <v>2351</v>
      </c>
      <c r="C2533" t="s">
        <v>2352</v>
      </c>
      <c r="D2533" t="s">
        <v>2341</v>
      </c>
      <c r="E2533" t="s">
        <v>105</v>
      </c>
      <c r="F2533" s="111">
        <f>+VLOOKUP(C2533,'Selectable Table'!O:P,2,0)</f>
        <v>40700</v>
      </c>
      <c r="G2533" s="111" t="str">
        <f>+VLOOKUP(F2533,'Selectable Table'!P:Q,2,0)</f>
        <v>Revenues - Third Parties</v>
      </c>
      <c r="I2533" t="s">
        <v>121</v>
      </c>
      <c r="J2533" s="111">
        <v>2026</v>
      </c>
      <c r="K2533" s="111">
        <v>7</v>
      </c>
      <c r="L2533" s="111" t="s">
        <v>94</v>
      </c>
      <c r="M2533">
        <v>1147.2395168</v>
      </c>
      <c r="N2533">
        <v>1</v>
      </c>
      <c r="O2533">
        <v>1147.2395168</v>
      </c>
      <c r="P2533" t="s">
        <v>2342</v>
      </c>
      <c r="Q2533" s="111">
        <f>+VLOOKUP(I2533,'Selectable Table'!AB:AC,2,0)</f>
        <v>0</v>
      </c>
    </row>
    <row r="2534" spans="1:17" x14ac:dyDescent="0.25">
      <c r="A2534" s="111" t="str">
        <f>+VLOOKUP(C2534,'Selectable Table'!D:EB,2,0)</f>
        <v>ASTRAZENECA</v>
      </c>
      <c r="B2534" t="s">
        <v>582</v>
      </c>
      <c r="C2534" t="s">
        <v>296</v>
      </c>
      <c r="D2534" t="s">
        <v>2341</v>
      </c>
      <c r="E2534" t="s">
        <v>93</v>
      </c>
      <c r="F2534" s="111">
        <f>+VLOOKUP(C2534,'Selectable Table'!O:P,2,0)</f>
        <v>40700</v>
      </c>
      <c r="G2534" s="111" t="str">
        <f>+VLOOKUP(F2534,'Selectable Table'!P:Q,2,0)</f>
        <v>Revenues - Third Parties</v>
      </c>
      <c r="I2534" t="s">
        <v>2302</v>
      </c>
      <c r="J2534" s="111">
        <v>2026</v>
      </c>
      <c r="K2534" s="111">
        <v>7</v>
      </c>
      <c r="L2534" s="111" t="s">
        <v>94</v>
      </c>
      <c r="M2534">
        <v>72.059759999999997</v>
      </c>
      <c r="N2534">
        <v>1</v>
      </c>
      <c r="O2534">
        <v>72.059759999999997</v>
      </c>
      <c r="P2534" t="s">
        <v>2342</v>
      </c>
      <c r="Q2534" s="111">
        <f>+VLOOKUP(I2534,'Selectable Table'!AB:AC,2,0)</f>
        <v>0</v>
      </c>
    </row>
    <row r="2535" spans="1:17" x14ac:dyDescent="0.25">
      <c r="A2535" s="111" t="str">
        <f>+VLOOKUP(C2535,'Selectable Table'!D:EB,2,0)</f>
        <v>ASTRAZENECA</v>
      </c>
      <c r="B2535" t="s">
        <v>582</v>
      </c>
      <c r="C2535" t="s">
        <v>296</v>
      </c>
      <c r="D2535" t="s">
        <v>2341</v>
      </c>
      <c r="E2535" t="s">
        <v>102</v>
      </c>
      <c r="F2535" s="111">
        <f>+VLOOKUP(C2535,'Selectable Table'!O:P,2,0)</f>
        <v>40700</v>
      </c>
      <c r="G2535" s="111" t="str">
        <f>+VLOOKUP(F2535,'Selectable Table'!P:Q,2,0)</f>
        <v>Revenues - Third Parties</v>
      </c>
      <c r="I2535" t="s">
        <v>186</v>
      </c>
      <c r="J2535" s="111">
        <v>2026</v>
      </c>
      <c r="K2535" s="111">
        <v>7</v>
      </c>
      <c r="L2535" s="111" t="s">
        <v>94</v>
      </c>
      <c r="M2535">
        <v>408.53880599999997</v>
      </c>
      <c r="N2535">
        <v>1</v>
      </c>
      <c r="O2535">
        <v>408.53880599999997</v>
      </c>
      <c r="P2535" t="s">
        <v>2342</v>
      </c>
      <c r="Q2535" s="111">
        <f>+VLOOKUP(I2535,'Selectable Table'!AB:AC,2,0)</f>
        <v>1</v>
      </c>
    </row>
    <row r="2536" spans="1:17" x14ac:dyDescent="0.25">
      <c r="A2536" s="111" t="str">
        <f>+VLOOKUP(C2536,'Selectable Table'!D:EB,2,0)</f>
        <v>ASTRAZENECA</v>
      </c>
      <c r="B2536" t="s">
        <v>582</v>
      </c>
      <c r="C2536" t="s">
        <v>296</v>
      </c>
      <c r="D2536" t="s">
        <v>2341</v>
      </c>
      <c r="E2536" t="s">
        <v>93</v>
      </c>
      <c r="F2536" s="111">
        <f>+VLOOKUP(C2536,'Selectable Table'!O:P,2,0)</f>
        <v>40700</v>
      </c>
      <c r="G2536" s="111" t="str">
        <f>+VLOOKUP(F2536,'Selectable Table'!P:Q,2,0)</f>
        <v>Revenues - Third Parties</v>
      </c>
      <c r="I2536" t="s">
        <v>167</v>
      </c>
      <c r="J2536" s="111">
        <v>2026</v>
      </c>
      <c r="K2536" s="111">
        <v>7</v>
      </c>
      <c r="L2536" s="111" t="s">
        <v>94</v>
      </c>
      <c r="M2536">
        <v>680.56440000000009</v>
      </c>
      <c r="N2536">
        <v>1</v>
      </c>
      <c r="O2536">
        <v>680.56440000000009</v>
      </c>
      <c r="P2536" t="s">
        <v>2342</v>
      </c>
      <c r="Q2536" s="111">
        <f>+VLOOKUP(I2536,'Selectable Table'!AB:AC,2,0)</f>
        <v>0</v>
      </c>
    </row>
    <row r="2537" spans="1:17" x14ac:dyDescent="0.25">
      <c r="A2537" s="111" t="str">
        <f>+VLOOKUP(C2537,'Selectable Table'!D:EB,2,0)</f>
        <v>ASTRAZENECA</v>
      </c>
      <c r="B2537" t="s">
        <v>582</v>
      </c>
      <c r="C2537" t="s">
        <v>296</v>
      </c>
      <c r="D2537" t="s">
        <v>2341</v>
      </c>
      <c r="E2537" t="s">
        <v>93</v>
      </c>
      <c r="F2537" s="111">
        <f>+VLOOKUP(C2537,'Selectable Table'!O:P,2,0)</f>
        <v>40700</v>
      </c>
      <c r="G2537" s="111" t="str">
        <f>+VLOOKUP(F2537,'Selectable Table'!P:Q,2,0)</f>
        <v>Revenues - Third Parties</v>
      </c>
      <c r="I2537" t="s">
        <v>253</v>
      </c>
      <c r="J2537" s="111">
        <v>2026</v>
      </c>
      <c r="K2537" s="111">
        <v>7</v>
      </c>
      <c r="L2537" s="111" t="s">
        <v>94</v>
      </c>
      <c r="M2537">
        <v>400.33199999999999</v>
      </c>
      <c r="N2537">
        <v>1</v>
      </c>
      <c r="O2537">
        <v>400.33199999999999</v>
      </c>
      <c r="P2537" t="s">
        <v>2342</v>
      </c>
      <c r="Q2537" s="111">
        <f>+VLOOKUP(I2537,'Selectable Table'!AB:AC,2,0)</f>
        <v>0</v>
      </c>
    </row>
    <row r="2538" spans="1:17" x14ac:dyDescent="0.25">
      <c r="A2538" s="111" t="str">
        <f>+VLOOKUP(C2538,'Selectable Table'!D:EB,2,0)</f>
        <v>ASTRAZENECA</v>
      </c>
      <c r="B2538" t="s">
        <v>582</v>
      </c>
      <c r="C2538" t="s">
        <v>296</v>
      </c>
      <c r="D2538" t="s">
        <v>2341</v>
      </c>
      <c r="E2538" t="s">
        <v>105</v>
      </c>
      <c r="F2538" s="111">
        <f>+VLOOKUP(C2538,'Selectable Table'!O:P,2,0)</f>
        <v>40700</v>
      </c>
      <c r="G2538" s="111" t="str">
        <f>+VLOOKUP(F2538,'Selectable Table'!P:Q,2,0)</f>
        <v>Revenues - Third Parties</v>
      </c>
      <c r="I2538" t="s">
        <v>121</v>
      </c>
      <c r="J2538" s="111">
        <v>2026</v>
      </c>
      <c r="K2538" s="111">
        <v>7</v>
      </c>
      <c r="L2538" s="111" t="s">
        <v>94</v>
      </c>
      <c r="M2538">
        <v>1774.8052</v>
      </c>
      <c r="N2538">
        <v>1</v>
      </c>
      <c r="O2538">
        <v>1774.8052</v>
      </c>
      <c r="P2538" t="s">
        <v>2342</v>
      </c>
      <c r="Q2538" s="111">
        <f>+VLOOKUP(I2538,'Selectable Table'!AB:AC,2,0)</f>
        <v>0</v>
      </c>
    </row>
    <row r="2539" spans="1:17" x14ac:dyDescent="0.25">
      <c r="A2539" s="111" t="str">
        <f>+VLOOKUP(C2539,'Selectable Table'!D:EB,2,0)</f>
        <v>AMGEN</v>
      </c>
      <c r="B2539">
        <v>20220093</v>
      </c>
      <c r="C2539" t="s">
        <v>316</v>
      </c>
      <c r="D2539" t="s">
        <v>2341</v>
      </c>
      <c r="E2539" t="s">
        <v>104</v>
      </c>
      <c r="F2539" s="111">
        <f>+VLOOKUP(C2539,'Selectable Table'!O:P,2,0)</f>
        <v>40700</v>
      </c>
      <c r="G2539" s="111" t="str">
        <f>+VLOOKUP(F2539,'Selectable Table'!P:Q,2,0)</f>
        <v>Revenues - Third Parties</v>
      </c>
      <c r="I2539" t="s">
        <v>245</v>
      </c>
      <c r="J2539" s="111">
        <v>2026</v>
      </c>
      <c r="K2539" s="111">
        <v>7</v>
      </c>
      <c r="L2539" s="111" t="s">
        <v>94</v>
      </c>
      <c r="M2539">
        <v>848.16</v>
      </c>
      <c r="N2539">
        <v>1</v>
      </c>
      <c r="O2539">
        <v>848.16</v>
      </c>
      <c r="P2539" t="s">
        <v>2342</v>
      </c>
      <c r="Q2539" s="111">
        <f>+VLOOKUP(I2539,'Selectable Table'!AB:AC,2,0)</f>
        <v>1</v>
      </c>
    </row>
    <row r="2540" spans="1:17" x14ac:dyDescent="0.25">
      <c r="A2540" s="111" t="str">
        <f>+VLOOKUP(C2540,'Selectable Table'!D:EB,2,0)</f>
        <v>AMGEN</v>
      </c>
      <c r="B2540" s="59">
        <v>20220093</v>
      </c>
      <c r="C2540" s="59" t="s">
        <v>316</v>
      </c>
      <c r="D2540" s="60" t="s">
        <v>2341</v>
      </c>
      <c r="E2540" t="s">
        <v>104</v>
      </c>
      <c r="F2540" s="111">
        <f>+VLOOKUP(C2540,'Selectable Table'!O:P,2,0)</f>
        <v>40700</v>
      </c>
      <c r="G2540" s="111" t="str">
        <f>+VLOOKUP(F2540,'Selectable Table'!P:Q,2,0)</f>
        <v>Revenues - Third Parties</v>
      </c>
      <c r="I2540" t="s">
        <v>246</v>
      </c>
      <c r="J2540" s="111">
        <v>2026</v>
      </c>
      <c r="K2540" s="111">
        <v>7</v>
      </c>
      <c r="L2540" s="111" t="s">
        <v>94</v>
      </c>
      <c r="M2540">
        <v>861.84</v>
      </c>
      <c r="N2540">
        <v>1</v>
      </c>
      <c r="O2540">
        <v>861.84</v>
      </c>
      <c r="P2540" t="s">
        <v>2342</v>
      </c>
      <c r="Q2540" s="111">
        <f>+VLOOKUP(I2540,'Selectable Table'!AB:AC,2,0)</f>
        <v>0</v>
      </c>
    </row>
    <row r="2541" spans="1:17" x14ac:dyDescent="0.25">
      <c r="A2541" s="111" t="str">
        <f>+VLOOKUP(C2541,'Selectable Table'!D:EB,2,0)</f>
        <v>AMGEN</v>
      </c>
      <c r="B2541" s="59">
        <v>20220093</v>
      </c>
      <c r="C2541" s="59" t="s">
        <v>316</v>
      </c>
      <c r="D2541" s="60" t="s">
        <v>2341</v>
      </c>
      <c r="E2541" t="s">
        <v>93</v>
      </c>
      <c r="F2541" s="111">
        <f>+VLOOKUP(C2541,'Selectable Table'!O:P,2,0)</f>
        <v>40700</v>
      </c>
      <c r="G2541" s="111" t="str">
        <f>+VLOOKUP(F2541,'Selectable Table'!P:Q,2,0)</f>
        <v>Revenues - Third Parties</v>
      </c>
      <c r="I2541" t="s">
        <v>253</v>
      </c>
      <c r="J2541" s="111">
        <v>2026</v>
      </c>
      <c r="K2541" s="111">
        <v>7</v>
      </c>
      <c r="L2541" s="111" t="s">
        <v>94</v>
      </c>
      <c r="M2541">
        <v>775.66</v>
      </c>
      <c r="N2541">
        <v>1</v>
      </c>
      <c r="O2541">
        <v>775.66</v>
      </c>
      <c r="P2541" t="s">
        <v>2342</v>
      </c>
      <c r="Q2541" s="111">
        <f>+VLOOKUP(I2541,'Selectable Table'!AB:AC,2,0)</f>
        <v>0</v>
      </c>
    </row>
    <row r="2542" spans="1:17" x14ac:dyDescent="0.25">
      <c r="A2542" s="111" t="str">
        <f>+VLOOKUP(C2542,'Selectable Table'!D:EB,2,0)</f>
        <v>AMGEN</v>
      </c>
      <c r="B2542" s="59">
        <v>20220093</v>
      </c>
      <c r="C2542" s="59" t="s">
        <v>316</v>
      </c>
      <c r="D2542" s="60" t="s">
        <v>2341</v>
      </c>
      <c r="E2542" t="s">
        <v>105</v>
      </c>
      <c r="F2542" s="111">
        <f>+VLOOKUP(C2542,'Selectable Table'!O:P,2,0)</f>
        <v>40700</v>
      </c>
      <c r="G2542" s="111" t="str">
        <f>+VLOOKUP(F2542,'Selectable Table'!P:Q,2,0)</f>
        <v>Revenues - Third Parties</v>
      </c>
      <c r="I2542" t="s">
        <v>158</v>
      </c>
      <c r="J2542" s="111">
        <v>2026</v>
      </c>
      <c r="K2542" s="111">
        <v>7</v>
      </c>
      <c r="L2542" s="111" t="s">
        <v>94</v>
      </c>
      <c r="M2542">
        <v>1551.36</v>
      </c>
      <c r="N2542">
        <v>1</v>
      </c>
      <c r="O2542">
        <v>1551.36</v>
      </c>
      <c r="P2542" t="s">
        <v>2342</v>
      </c>
      <c r="Q2542" s="111">
        <f>+VLOOKUP(I2542,'Selectable Table'!AB:AC,2,0)</f>
        <v>0</v>
      </c>
    </row>
    <row r="2543" spans="1:17" x14ac:dyDescent="0.25">
      <c r="A2543" s="111" t="str">
        <f>+VLOOKUP(C2543,'Selectable Table'!D:EB,2,0)</f>
        <v>ASTRAZENECA</v>
      </c>
      <c r="B2543" s="59" t="s">
        <v>382</v>
      </c>
      <c r="C2543" s="59" t="s">
        <v>296</v>
      </c>
      <c r="D2543" s="60" t="s">
        <v>2341</v>
      </c>
      <c r="E2543" t="s">
        <v>93</v>
      </c>
      <c r="F2543" s="111">
        <f>+VLOOKUP(C2543,'Selectable Table'!O:P,2,0)</f>
        <v>40700</v>
      </c>
      <c r="G2543" s="111" t="str">
        <f>+VLOOKUP(F2543,'Selectable Table'!P:Q,2,0)</f>
        <v>Revenues - Third Parties</v>
      </c>
      <c r="I2543" t="s">
        <v>191</v>
      </c>
      <c r="J2543" s="111">
        <v>2026</v>
      </c>
      <c r="K2543" s="111">
        <v>7</v>
      </c>
      <c r="L2543" s="111" t="s">
        <v>94</v>
      </c>
      <c r="M2543">
        <v>806.7490464</v>
      </c>
      <c r="N2543">
        <v>1</v>
      </c>
      <c r="O2543">
        <v>806.7490464</v>
      </c>
      <c r="P2543" t="s">
        <v>2342</v>
      </c>
      <c r="Q2543" s="111">
        <f>+VLOOKUP(I2543,'Selectable Table'!AB:AC,2,0)</f>
        <v>1</v>
      </c>
    </row>
    <row r="2544" spans="1:17" x14ac:dyDescent="0.25">
      <c r="A2544" s="111" t="str">
        <f>+VLOOKUP(C2544,'Selectable Table'!D:EB,2,0)</f>
        <v>ASTRAZENECA</v>
      </c>
      <c r="B2544" s="59" t="s">
        <v>382</v>
      </c>
      <c r="C2544" s="59" t="s">
        <v>296</v>
      </c>
      <c r="D2544" s="60" t="s">
        <v>2341</v>
      </c>
      <c r="E2544" t="s">
        <v>93</v>
      </c>
      <c r="F2544" s="111">
        <f>+VLOOKUP(C2544,'Selectable Table'!O:P,2,0)</f>
        <v>40700</v>
      </c>
      <c r="G2544" s="111" t="str">
        <f>+VLOOKUP(F2544,'Selectable Table'!P:Q,2,0)</f>
        <v>Revenues - Third Parties</v>
      </c>
      <c r="I2544" t="s">
        <v>2303</v>
      </c>
      <c r="J2544" s="111">
        <v>2026</v>
      </c>
      <c r="K2544" s="111">
        <v>7</v>
      </c>
      <c r="L2544" s="111" t="s">
        <v>94</v>
      </c>
      <c r="M2544">
        <v>298.43416159999998</v>
      </c>
      <c r="N2544">
        <v>1</v>
      </c>
      <c r="O2544">
        <v>298.43416159999998</v>
      </c>
      <c r="P2544" t="s">
        <v>2342</v>
      </c>
      <c r="Q2544" s="111">
        <f>+VLOOKUP(I2544,'Selectable Table'!AB:AC,2,0)</f>
        <v>1</v>
      </c>
    </row>
    <row r="2545" spans="1:17" x14ac:dyDescent="0.25">
      <c r="A2545" s="111" t="str">
        <f>+VLOOKUP(C2545,'Selectable Table'!D:EB,2,0)</f>
        <v>ASTRAZENECA</v>
      </c>
      <c r="B2545" s="59" t="s">
        <v>382</v>
      </c>
      <c r="C2545" s="59" t="s">
        <v>296</v>
      </c>
      <c r="D2545" s="60" t="s">
        <v>2341</v>
      </c>
      <c r="E2545" t="s">
        <v>93</v>
      </c>
      <c r="F2545" s="111">
        <f>+VLOOKUP(C2545,'Selectable Table'!O:P,2,0)</f>
        <v>40700</v>
      </c>
      <c r="G2545" s="111" t="str">
        <f>+VLOOKUP(F2545,'Selectable Table'!P:Q,2,0)</f>
        <v>Revenues - Third Parties</v>
      </c>
      <c r="I2545" t="s">
        <v>168</v>
      </c>
      <c r="J2545" s="111">
        <v>2026</v>
      </c>
      <c r="K2545" s="111">
        <v>7</v>
      </c>
      <c r="L2545" s="111" t="s">
        <v>94</v>
      </c>
      <c r="M2545">
        <v>126.77180000000001</v>
      </c>
      <c r="N2545">
        <v>1</v>
      </c>
      <c r="O2545">
        <v>126.77180000000001</v>
      </c>
      <c r="P2545" t="s">
        <v>2342</v>
      </c>
      <c r="Q2545" s="111">
        <f>+VLOOKUP(I2545,'Selectable Table'!AB:AC,2,0)</f>
        <v>0</v>
      </c>
    </row>
    <row r="2546" spans="1:17" x14ac:dyDescent="0.25">
      <c r="A2546" s="111" t="str">
        <f>+VLOOKUP(C2546,'Selectable Table'!D:EB,2,0)</f>
        <v>ASTRAZENECA</v>
      </c>
      <c r="B2546" t="s">
        <v>382</v>
      </c>
      <c r="C2546" t="s">
        <v>296</v>
      </c>
      <c r="D2546" s="52" t="s">
        <v>2341</v>
      </c>
      <c r="E2546" t="s">
        <v>93</v>
      </c>
      <c r="F2546" s="111">
        <f>+VLOOKUP(C2546,'Selectable Table'!O:P,2,0)</f>
        <v>40700</v>
      </c>
      <c r="G2546" s="111" t="str">
        <f>+VLOOKUP(F2546,'Selectable Table'!P:Q,2,0)</f>
        <v>Revenues - Third Parties</v>
      </c>
      <c r="I2546" t="s">
        <v>169</v>
      </c>
      <c r="J2546" s="111">
        <v>2026</v>
      </c>
      <c r="K2546" s="111">
        <v>7</v>
      </c>
      <c r="L2546" s="111" t="s">
        <v>94</v>
      </c>
      <c r="M2546">
        <v>126.77180000000001</v>
      </c>
      <c r="N2546">
        <v>1</v>
      </c>
      <c r="O2546">
        <v>126.77180000000001</v>
      </c>
      <c r="P2546" t="s">
        <v>2342</v>
      </c>
      <c r="Q2546" s="111">
        <f>+VLOOKUP(I2546,'Selectable Table'!AB:AC,2,0)</f>
        <v>0</v>
      </c>
    </row>
    <row r="2547" spans="1:17" x14ac:dyDescent="0.25">
      <c r="A2547" s="111" t="str">
        <f>+VLOOKUP(C2547,'Selectable Table'!D:EB,2,0)</f>
        <v>ASTRAZENECA</v>
      </c>
      <c r="B2547" t="s">
        <v>382</v>
      </c>
      <c r="C2547" t="s">
        <v>296</v>
      </c>
      <c r="D2547" s="52" t="s">
        <v>2341</v>
      </c>
      <c r="E2547" t="s">
        <v>93</v>
      </c>
      <c r="F2547" s="111">
        <f>+VLOOKUP(C2547,'Selectable Table'!O:P,2,0)</f>
        <v>40700</v>
      </c>
      <c r="G2547" s="111" t="str">
        <f>+VLOOKUP(F2547,'Selectable Table'!P:Q,2,0)</f>
        <v>Revenues - Third Parties</v>
      </c>
      <c r="I2547" t="s">
        <v>253</v>
      </c>
      <c r="J2547" s="111">
        <v>2026</v>
      </c>
      <c r="K2547" s="111">
        <v>7</v>
      </c>
      <c r="L2547" s="111" t="s">
        <v>94</v>
      </c>
      <c r="M2547">
        <v>400.33199999999999</v>
      </c>
      <c r="N2547">
        <v>1</v>
      </c>
      <c r="O2547">
        <v>400.33199999999999</v>
      </c>
      <c r="P2547" t="s">
        <v>2342</v>
      </c>
      <c r="Q2547" s="111">
        <f>+VLOOKUP(I2547,'Selectable Table'!AB:AC,2,0)</f>
        <v>0</v>
      </c>
    </row>
    <row r="2548" spans="1:17" x14ac:dyDescent="0.25">
      <c r="A2548" s="111" t="str">
        <f>+VLOOKUP(C2548,'Selectable Table'!D:EB,2,0)</f>
        <v>ASTRAZENECA</v>
      </c>
      <c r="B2548" t="s">
        <v>382</v>
      </c>
      <c r="C2548" t="s">
        <v>296</v>
      </c>
      <c r="D2548" s="52" t="s">
        <v>2341</v>
      </c>
      <c r="E2548" t="s">
        <v>105</v>
      </c>
      <c r="F2548" s="111">
        <f>+VLOOKUP(C2548,'Selectable Table'!O:P,2,0)</f>
        <v>40700</v>
      </c>
      <c r="G2548" s="111" t="str">
        <f>+VLOOKUP(F2548,'Selectable Table'!P:Q,2,0)</f>
        <v>Revenues - Third Parties</v>
      </c>
      <c r="I2548" t="s">
        <v>121</v>
      </c>
      <c r="J2548" s="111">
        <v>2026</v>
      </c>
      <c r="K2548" s="111">
        <v>7</v>
      </c>
      <c r="L2548" s="111" t="s">
        <v>94</v>
      </c>
      <c r="M2548">
        <v>887.40260000000001</v>
      </c>
      <c r="N2548">
        <v>1</v>
      </c>
      <c r="O2548">
        <v>887.40260000000001</v>
      </c>
      <c r="P2548" t="s">
        <v>2342</v>
      </c>
      <c r="Q2548" s="111">
        <f>+VLOOKUP(I2548,'Selectable Table'!AB:AC,2,0)</f>
        <v>0</v>
      </c>
    </row>
    <row r="2549" spans="1:17" x14ac:dyDescent="0.25">
      <c r="A2549" s="111" t="str">
        <f>+VLOOKUP(C2549,'Selectable Table'!D:EB,2,0)</f>
        <v>ASTRAZENECA</v>
      </c>
      <c r="B2549" t="s">
        <v>382</v>
      </c>
      <c r="C2549" t="s">
        <v>296</v>
      </c>
      <c r="D2549" s="52" t="s">
        <v>2341</v>
      </c>
      <c r="E2549" t="s">
        <v>105</v>
      </c>
      <c r="F2549" s="111">
        <f>+VLOOKUP(C2549,'Selectable Table'!O:P,2,0)</f>
        <v>40700</v>
      </c>
      <c r="G2549" s="111" t="str">
        <f>+VLOOKUP(F2549,'Selectable Table'!P:Q,2,0)</f>
        <v>Revenues - Third Parties</v>
      </c>
      <c r="I2549" t="s">
        <v>2295</v>
      </c>
      <c r="J2549" s="111">
        <v>2026</v>
      </c>
      <c r="K2549" s="111">
        <v>7</v>
      </c>
      <c r="L2549" s="111" t="s">
        <v>94</v>
      </c>
      <c r="M2549">
        <v>1534.606</v>
      </c>
      <c r="N2549">
        <v>1</v>
      </c>
      <c r="O2549">
        <v>1534.606</v>
      </c>
      <c r="P2549" t="s">
        <v>2342</v>
      </c>
      <c r="Q2549" s="111">
        <f>+VLOOKUP(I2549,'Selectable Table'!AB:AC,2,0)</f>
        <v>0</v>
      </c>
    </row>
    <row r="2550" spans="1:17" x14ac:dyDescent="0.25">
      <c r="A2550" s="111" t="str">
        <f>+VLOOKUP(C2550,'Selectable Table'!D:EB,2,0)</f>
        <v>ASTRAZENECA</v>
      </c>
      <c r="B2550" t="s">
        <v>382</v>
      </c>
      <c r="C2550" t="s">
        <v>296</v>
      </c>
      <c r="D2550" s="52" t="s">
        <v>2341</v>
      </c>
      <c r="E2550" t="s">
        <v>93</v>
      </c>
      <c r="F2550" s="111">
        <f>+VLOOKUP(C2550,'Selectable Table'!O:P,2,0)</f>
        <v>40700</v>
      </c>
      <c r="G2550" s="111" t="str">
        <f>+VLOOKUP(F2550,'Selectable Table'!P:Q,2,0)</f>
        <v>Revenues - Third Parties</v>
      </c>
      <c r="I2550" t="s">
        <v>619</v>
      </c>
      <c r="J2550" s="111">
        <v>2026</v>
      </c>
      <c r="K2550" s="111">
        <v>7</v>
      </c>
      <c r="L2550" s="111" t="s">
        <v>94</v>
      </c>
      <c r="M2550">
        <v>109.45076880000001</v>
      </c>
      <c r="N2550">
        <v>1</v>
      </c>
      <c r="O2550">
        <v>109.45076880000001</v>
      </c>
      <c r="P2550" t="s">
        <v>2342</v>
      </c>
      <c r="Q2550" s="111">
        <f>+VLOOKUP(I2550,'Selectable Table'!AB:AC,2,0)</f>
        <v>1</v>
      </c>
    </row>
    <row r="2551" spans="1:17" x14ac:dyDescent="0.25">
      <c r="A2551" s="111" t="str">
        <f>+VLOOKUP(C2551,'Selectable Table'!D:EB,2,0)</f>
        <v>ASTRAZENECA</v>
      </c>
      <c r="B2551" t="s">
        <v>382</v>
      </c>
      <c r="C2551" t="s">
        <v>296</v>
      </c>
      <c r="D2551" s="52" t="s">
        <v>2341</v>
      </c>
      <c r="E2551" t="s">
        <v>93</v>
      </c>
      <c r="F2551" s="111">
        <f>+VLOOKUP(C2551,'Selectable Table'!O:P,2,0)</f>
        <v>40700</v>
      </c>
      <c r="G2551" s="111" t="str">
        <f>+VLOOKUP(F2551,'Selectable Table'!P:Q,2,0)</f>
        <v>Revenues - Third Parties</v>
      </c>
      <c r="I2551" t="s">
        <v>706</v>
      </c>
      <c r="J2551" s="111">
        <v>2026</v>
      </c>
      <c r="K2551" s="111">
        <v>7</v>
      </c>
      <c r="L2551" s="111" t="s">
        <v>94</v>
      </c>
      <c r="M2551">
        <v>36.483589600000002</v>
      </c>
      <c r="N2551">
        <v>1</v>
      </c>
      <c r="O2551">
        <v>36.483589600000002</v>
      </c>
      <c r="P2551" t="s">
        <v>2342</v>
      </c>
      <c r="Q2551" s="111">
        <f>+VLOOKUP(I2551,'Selectable Table'!AB:AC,2,0)</f>
        <v>1</v>
      </c>
    </row>
    <row r="2552" spans="1:17" x14ac:dyDescent="0.25">
      <c r="A2552" s="111" t="str">
        <f>+VLOOKUP(C2552,'Selectable Table'!D:EB,2,0)</f>
        <v>AMGEN</v>
      </c>
      <c r="B2552">
        <v>20230050</v>
      </c>
      <c r="C2552" t="s">
        <v>316</v>
      </c>
      <c r="D2552" s="52" t="s">
        <v>2341</v>
      </c>
      <c r="E2552" t="s">
        <v>102</v>
      </c>
      <c r="F2552" s="111">
        <f>+VLOOKUP(C2552,'Selectable Table'!O:P,2,0)</f>
        <v>40700</v>
      </c>
      <c r="G2552" s="111" t="str">
        <f>+VLOOKUP(F2552,'Selectable Table'!P:Q,2,0)</f>
        <v>Revenues - Third Parties</v>
      </c>
      <c r="I2552" t="s">
        <v>186</v>
      </c>
      <c r="J2552" s="111">
        <v>2026</v>
      </c>
      <c r="K2552" s="111">
        <v>7</v>
      </c>
      <c r="L2552" s="111" t="s">
        <v>94</v>
      </c>
      <c r="M2552">
        <v>1095.96</v>
      </c>
      <c r="N2552">
        <v>1</v>
      </c>
      <c r="O2552">
        <v>1095.96</v>
      </c>
      <c r="P2552" t="s">
        <v>2342</v>
      </c>
      <c r="Q2552" s="111">
        <f>+VLOOKUP(I2552,'Selectable Table'!AB:AC,2,0)</f>
        <v>1</v>
      </c>
    </row>
    <row r="2553" spans="1:17" x14ac:dyDescent="0.25">
      <c r="A2553" s="111" t="str">
        <f>+VLOOKUP(C2553,'Selectable Table'!D:EB,2,0)</f>
        <v>AMGEN</v>
      </c>
      <c r="B2553">
        <v>20230050</v>
      </c>
      <c r="C2553" t="s">
        <v>316</v>
      </c>
      <c r="D2553" s="52" t="s">
        <v>2341</v>
      </c>
      <c r="E2553" t="s">
        <v>93</v>
      </c>
      <c r="F2553" s="111">
        <f>+VLOOKUP(C2553,'Selectable Table'!O:P,2,0)</f>
        <v>40700</v>
      </c>
      <c r="G2553" s="111" t="str">
        <f>+VLOOKUP(F2553,'Selectable Table'!P:Q,2,0)</f>
        <v>Revenues - Third Parties</v>
      </c>
      <c r="I2553" t="s">
        <v>166</v>
      </c>
      <c r="J2553" s="111">
        <v>2026</v>
      </c>
      <c r="K2553" s="111">
        <v>7</v>
      </c>
      <c r="L2553" s="111" t="s">
        <v>94</v>
      </c>
      <c r="M2553">
        <v>2500</v>
      </c>
      <c r="N2553">
        <v>1</v>
      </c>
      <c r="O2553">
        <v>2500</v>
      </c>
      <c r="P2553" t="s">
        <v>2342</v>
      </c>
      <c r="Q2553" s="111">
        <f>+VLOOKUP(I2553,'Selectable Table'!AB:AC,2,0)</f>
        <v>1</v>
      </c>
    </row>
    <row r="2554" spans="1:17" x14ac:dyDescent="0.25">
      <c r="A2554" s="111" t="str">
        <f>+VLOOKUP(C2554,'Selectable Table'!D:EB,2,0)</f>
        <v>AMGEN</v>
      </c>
      <c r="B2554">
        <v>20230050</v>
      </c>
      <c r="C2554" t="s">
        <v>316</v>
      </c>
      <c r="D2554" s="52" t="s">
        <v>2341</v>
      </c>
      <c r="E2554" t="s">
        <v>93</v>
      </c>
      <c r="F2554" s="111">
        <f>+VLOOKUP(C2554,'Selectable Table'!O:P,2,0)</f>
        <v>40700</v>
      </c>
      <c r="G2554" s="111" t="str">
        <f>+VLOOKUP(F2554,'Selectable Table'!P:Q,2,0)</f>
        <v>Revenues - Third Parties</v>
      </c>
      <c r="I2554" t="s">
        <v>2303</v>
      </c>
      <c r="J2554" s="111">
        <v>2026</v>
      </c>
      <c r="K2554" s="111">
        <v>7</v>
      </c>
      <c r="L2554" s="111" t="s">
        <v>94</v>
      </c>
      <c r="M2554">
        <v>298.77999999999997</v>
      </c>
      <c r="N2554">
        <v>1</v>
      </c>
      <c r="O2554">
        <v>298.77999999999997</v>
      </c>
      <c r="P2554" t="s">
        <v>2342</v>
      </c>
      <c r="Q2554" s="111">
        <f>+VLOOKUP(I2554,'Selectable Table'!AB:AC,2,0)</f>
        <v>1</v>
      </c>
    </row>
    <row r="2555" spans="1:17" x14ac:dyDescent="0.25">
      <c r="A2555" s="111" t="str">
        <f>+VLOOKUP(C2555,'Selectable Table'!D:EB,2,0)</f>
        <v>AMGEN</v>
      </c>
      <c r="B2555">
        <v>20230050</v>
      </c>
      <c r="C2555" t="s">
        <v>316</v>
      </c>
      <c r="D2555" s="52" t="s">
        <v>2341</v>
      </c>
      <c r="E2555" t="s">
        <v>93</v>
      </c>
      <c r="F2555" s="111">
        <f>+VLOOKUP(C2555,'Selectable Table'!O:P,2,0)</f>
        <v>40700</v>
      </c>
      <c r="G2555" s="111" t="str">
        <f>+VLOOKUP(F2555,'Selectable Table'!P:Q,2,0)</f>
        <v>Revenues - Third Parties</v>
      </c>
      <c r="I2555" t="s">
        <v>169</v>
      </c>
      <c r="J2555" s="111">
        <v>2026</v>
      </c>
      <c r="K2555" s="111">
        <v>7</v>
      </c>
      <c r="L2555" s="111" t="s">
        <v>94</v>
      </c>
      <c r="M2555">
        <v>2275.2399999999998</v>
      </c>
      <c r="N2555">
        <v>1</v>
      </c>
      <c r="O2555">
        <v>2275.2399999999998</v>
      </c>
      <c r="P2555" t="s">
        <v>2342</v>
      </c>
      <c r="Q2555" s="111">
        <f>+VLOOKUP(I2555,'Selectable Table'!AB:AC,2,0)</f>
        <v>0</v>
      </c>
    </row>
    <row r="2556" spans="1:17" x14ac:dyDescent="0.25">
      <c r="A2556" s="111" t="str">
        <f>+VLOOKUP(C2556,'Selectable Table'!D:EB,2,0)</f>
        <v>AMGEN</v>
      </c>
      <c r="B2556">
        <v>20230050</v>
      </c>
      <c r="C2556" t="s">
        <v>316</v>
      </c>
      <c r="D2556" s="52" t="s">
        <v>2341</v>
      </c>
      <c r="E2556" t="s">
        <v>93</v>
      </c>
      <c r="F2556" s="111">
        <f>+VLOOKUP(C2556,'Selectable Table'!O:P,2,0)</f>
        <v>40700</v>
      </c>
      <c r="G2556" s="111" t="str">
        <f>+VLOOKUP(F2556,'Selectable Table'!P:Q,2,0)</f>
        <v>Revenues - Third Parties</v>
      </c>
      <c r="I2556" t="s">
        <v>253</v>
      </c>
      <c r="J2556" s="111">
        <v>2026</v>
      </c>
      <c r="K2556" s="111">
        <v>7</v>
      </c>
      <c r="L2556" s="111" t="s">
        <v>94</v>
      </c>
      <c r="M2556">
        <v>775.66</v>
      </c>
      <c r="N2556">
        <v>1</v>
      </c>
      <c r="O2556">
        <v>775.66</v>
      </c>
      <c r="P2556" t="s">
        <v>2342</v>
      </c>
      <c r="Q2556" s="111">
        <f>+VLOOKUP(I2556,'Selectable Table'!AB:AC,2,0)</f>
        <v>0</v>
      </c>
    </row>
    <row r="2557" spans="1:17" x14ac:dyDescent="0.25">
      <c r="A2557" s="111" t="str">
        <f>+VLOOKUP(C2557,'Selectable Table'!D:EB,2,0)</f>
        <v>AMGEN</v>
      </c>
      <c r="B2557">
        <v>20230050</v>
      </c>
      <c r="C2557" t="s">
        <v>316</v>
      </c>
      <c r="D2557" s="52" t="s">
        <v>2341</v>
      </c>
      <c r="E2557" t="s">
        <v>105</v>
      </c>
      <c r="F2557" s="111">
        <f>+VLOOKUP(C2557,'Selectable Table'!O:P,2,0)</f>
        <v>40700</v>
      </c>
      <c r="G2557" s="111" t="str">
        <f>+VLOOKUP(F2557,'Selectable Table'!P:Q,2,0)</f>
        <v>Revenues - Third Parties</v>
      </c>
      <c r="I2557" t="s">
        <v>158</v>
      </c>
      <c r="J2557" s="111">
        <v>2026</v>
      </c>
      <c r="K2557" s="111">
        <v>7</v>
      </c>
      <c r="L2557" s="111" t="s">
        <v>94</v>
      </c>
      <c r="M2557">
        <v>2844.16</v>
      </c>
      <c r="N2557">
        <v>1</v>
      </c>
      <c r="O2557">
        <v>2844.16</v>
      </c>
      <c r="P2557" t="s">
        <v>2342</v>
      </c>
      <c r="Q2557" s="111">
        <f>+VLOOKUP(I2557,'Selectable Table'!AB:AC,2,0)</f>
        <v>0</v>
      </c>
    </row>
    <row r="2558" spans="1:17" x14ac:dyDescent="0.25">
      <c r="A2558" s="111" t="str">
        <f>+VLOOKUP(C2558,'Selectable Table'!D:EB,2,0)</f>
        <v>AMGEN</v>
      </c>
      <c r="B2558">
        <v>20230050</v>
      </c>
      <c r="C2558" t="s">
        <v>316</v>
      </c>
      <c r="D2558" s="52" t="s">
        <v>2341</v>
      </c>
      <c r="E2558" t="s">
        <v>93</v>
      </c>
      <c r="F2558" s="111">
        <f>+VLOOKUP(C2558,'Selectable Table'!O:P,2,0)</f>
        <v>40700</v>
      </c>
      <c r="G2558" s="111" t="str">
        <f>+VLOOKUP(F2558,'Selectable Table'!P:Q,2,0)</f>
        <v>Revenues - Third Parties</v>
      </c>
      <c r="I2558" t="s">
        <v>706</v>
      </c>
      <c r="J2558" s="111">
        <v>2026</v>
      </c>
      <c r="K2558" s="111">
        <v>7</v>
      </c>
      <c r="L2558" s="111" t="s">
        <v>94</v>
      </c>
      <c r="M2558">
        <v>297.99</v>
      </c>
      <c r="N2558">
        <v>1</v>
      </c>
      <c r="O2558">
        <v>297.99</v>
      </c>
      <c r="P2558" t="s">
        <v>2342</v>
      </c>
      <c r="Q2558" s="111">
        <f>+VLOOKUP(I2558,'Selectable Table'!AB:AC,2,0)</f>
        <v>1</v>
      </c>
    </row>
    <row r="2559" spans="1:17" x14ac:dyDescent="0.25">
      <c r="A2559" s="111" t="str">
        <f>+VLOOKUP(C2559,'Selectable Table'!D:EB,2,0)</f>
        <v>ASTRAZENECA</v>
      </c>
      <c r="B2559" t="s">
        <v>387</v>
      </c>
      <c r="C2559" t="s">
        <v>296</v>
      </c>
      <c r="D2559" s="52" t="s">
        <v>2341</v>
      </c>
      <c r="E2559" t="s">
        <v>93</v>
      </c>
      <c r="F2559" s="111">
        <f>+VLOOKUP(C2559,'Selectable Table'!O:P,2,0)</f>
        <v>40700</v>
      </c>
      <c r="G2559" s="111" t="str">
        <f>+VLOOKUP(F2559,'Selectable Table'!P:Q,2,0)</f>
        <v>Revenues - Third Parties</v>
      </c>
      <c r="I2559" t="s">
        <v>2302</v>
      </c>
      <c r="J2559" s="111">
        <v>2026</v>
      </c>
      <c r="K2559" s="111">
        <v>7</v>
      </c>
      <c r="L2559" s="111" t="s">
        <v>94</v>
      </c>
      <c r="M2559">
        <v>52.843824000000005</v>
      </c>
      <c r="N2559">
        <v>1</v>
      </c>
      <c r="O2559">
        <v>52.843824000000005</v>
      </c>
      <c r="P2559" t="s">
        <v>2342</v>
      </c>
      <c r="Q2559" s="111">
        <f>+VLOOKUP(I2559,'Selectable Table'!AB:AC,2,0)</f>
        <v>0</v>
      </c>
    </row>
    <row r="2560" spans="1:17" x14ac:dyDescent="0.25">
      <c r="A2560" s="111" t="str">
        <f>+VLOOKUP(C2560,'Selectable Table'!D:EB,2,0)</f>
        <v>ASTRAZENECA</v>
      </c>
      <c r="B2560" t="s">
        <v>387</v>
      </c>
      <c r="C2560" t="s">
        <v>296</v>
      </c>
      <c r="D2560" s="52" t="s">
        <v>2341</v>
      </c>
      <c r="E2560" t="s">
        <v>102</v>
      </c>
      <c r="F2560" s="111">
        <f>+VLOOKUP(C2560,'Selectable Table'!O:P,2,0)</f>
        <v>40700</v>
      </c>
      <c r="G2560" s="111" t="str">
        <f>+VLOOKUP(F2560,'Selectable Table'!P:Q,2,0)</f>
        <v>Revenues - Third Parties</v>
      </c>
      <c r="I2560" t="s">
        <v>186</v>
      </c>
      <c r="J2560" s="111">
        <v>2026</v>
      </c>
      <c r="K2560" s="111">
        <v>7</v>
      </c>
      <c r="L2560" s="111" t="s">
        <v>94</v>
      </c>
      <c r="M2560">
        <v>408.53880599999997</v>
      </c>
      <c r="N2560">
        <v>1</v>
      </c>
      <c r="O2560">
        <v>408.53880599999997</v>
      </c>
      <c r="P2560" t="s">
        <v>2342</v>
      </c>
      <c r="Q2560" s="111">
        <f>+VLOOKUP(I2560,'Selectable Table'!AB:AC,2,0)</f>
        <v>1</v>
      </c>
    </row>
    <row r="2561" spans="1:17" x14ac:dyDescent="0.25">
      <c r="A2561" s="111" t="str">
        <f>+VLOOKUP(C2561,'Selectable Table'!D:EB,2,0)</f>
        <v>ASTRAZENECA</v>
      </c>
      <c r="B2561" t="s">
        <v>387</v>
      </c>
      <c r="C2561" t="s">
        <v>296</v>
      </c>
      <c r="D2561" s="52" t="s">
        <v>2341</v>
      </c>
      <c r="E2561" t="s">
        <v>93</v>
      </c>
      <c r="F2561" s="111">
        <f>+VLOOKUP(C2561,'Selectable Table'!O:P,2,0)</f>
        <v>40700</v>
      </c>
      <c r="G2561" s="111" t="str">
        <f>+VLOOKUP(F2561,'Selectable Table'!P:Q,2,0)</f>
        <v>Revenues - Third Parties</v>
      </c>
      <c r="I2561" t="s">
        <v>167</v>
      </c>
      <c r="J2561" s="111">
        <v>2026</v>
      </c>
      <c r="K2561" s="111">
        <v>7</v>
      </c>
      <c r="L2561" s="111" t="s">
        <v>94</v>
      </c>
      <c r="M2561">
        <v>768.23710800000015</v>
      </c>
      <c r="N2561">
        <v>1</v>
      </c>
      <c r="O2561">
        <v>768.23710800000015</v>
      </c>
      <c r="P2561" t="s">
        <v>2342</v>
      </c>
      <c r="Q2561" s="111">
        <f>+VLOOKUP(I2561,'Selectable Table'!AB:AC,2,0)</f>
        <v>0</v>
      </c>
    </row>
    <row r="2562" spans="1:17" x14ac:dyDescent="0.25">
      <c r="A2562" s="111" t="str">
        <f>+VLOOKUP(C2562,'Selectable Table'!D:EB,2,0)</f>
        <v>ASTRAZENECA</v>
      </c>
      <c r="B2562" t="s">
        <v>387</v>
      </c>
      <c r="C2562" t="s">
        <v>296</v>
      </c>
      <c r="D2562" s="52" t="s">
        <v>2341</v>
      </c>
      <c r="E2562" t="s">
        <v>93</v>
      </c>
      <c r="F2562" s="111">
        <f>+VLOOKUP(C2562,'Selectable Table'!O:P,2,0)</f>
        <v>40700</v>
      </c>
      <c r="G2562" s="111" t="str">
        <f>+VLOOKUP(F2562,'Selectable Table'!P:Q,2,0)</f>
        <v>Revenues - Third Parties</v>
      </c>
      <c r="I2562" t="s">
        <v>253</v>
      </c>
      <c r="J2562" s="111">
        <v>2026</v>
      </c>
      <c r="K2562" s="111">
        <v>7</v>
      </c>
      <c r="L2562" s="111" t="s">
        <v>94</v>
      </c>
      <c r="M2562">
        <v>404.33532000000002</v>
      </c>
      <c r="N2562">
        <v>1</v>
      </c>
      <c r="O2562">
        <v>404.33532000000002</v>
      </c>
      <c r="P2562" t="s">
        <v>2342</v>
      </c>
      <c r="Q2562" s="111">
        <f>+VLOOKUP(I2562,'Selectable Table'!AB:AC,2,0)</f>
        <v>0</v>
      </c>
    </row>
    <row r="2563" spans="1:17" x14ac:dyDescent="0.25">
      <c r="A2563" s="111" t="str">
        <f>+VLOOKUP(C2563,'Selectable Table'!D:EB,2,0)</f>
        <v>ASTRAZENECA</v>
      </c>
      <c r="B2563" t="s">
        <v>387</v>
      </c>
      <c r="C2563" t="s">
        <v>296</v>
      </c>
      <c r="D2563" s="52" t="s">
        <v>2341</v>
      </c>
      <c r="E2563" t="s">
        <v>105</v>
      </c>
      <c r="F2563" s="111">
        <f>+VLOOKUP(C2563,'Selectable Table'!O:P,2,0)</f>
        <v>40700</v>
      </c>
      <c r="G2563" s="111" t="str">
        <f>+VLOOKUP(F2563,'Selectable Table'!P:Q,2,0)</f>
        <v>Revenues - Third Parties</v>
      </c>
      <c r="I2563" t="s">
        <v>121</v>
      </c>
      <c r="J2563" s="111">
        <v>2026</v>
      </c>
      <c r="K2563" s="111">
        <v>7</v>
      </c>
      <c r="L2563" s="111" t="s">
        <v>94</v>
      </c>
      <c r="M2563">
        <v>512.15807200000006</v>
      </c>
      <c r="N2563">
        <v>1</v>
      </c>
      <c r="O2563">
        <v>512.15807200000006</v>
      </c>
      <c r="P2563" t="s">
        <v>2342</v>
      </c>
      <c r="Q2563" s="111">
        <f>+VLOOKUP(I2563,'Selectable Table'!AB:AC,2,0)</f>
        <v>0</v>
      </c>
    </row>
    <row r="2564" spans="1:17" x14ac:dyDescent="0.25">
      <c r="A2564" s="111" t="str">
        <f>+VLOOKUP(C2564,'Selectable Table'!D:EB,2,0)</f>
        <v>ASTRAZENECA</v>
      </c>
      <c r="B2564" t="s">
        <v>313</v>
      </c>
      <c r="C2564" t="s">
        <v>296</v>
      </c>
      <c r="D2564" s="52" t="s">
        <v>2341</v>
      </c>
      <c r="E2564" t="s">
        <v>93</v>
      </c>
      <c r="F2564" s="111">
        <f>+VLOOKUP(C2564,'Selectable Table'!O:P,2,0)</f>
        <v>40700</v>
      </c>
      <c r="G2564" s="111" t="str">
        <f>+VLOOKUP(F2564,'Selectable Table'!P:Q,2,0)</f>
        <v>Revenues - Third Parties</v>
      </c>
      <c r="I2564" t="s">
        <v>2302</v>
      </c>
      <c r="J2564" s="111">
        <v>2026</v>
      </c>
      <c r="K2564" s="111">
        <v>7</v>
      </c>
      <c r="L2564" s="111" t="s">
        <v>94</v>
      </c>
      <c r="M2564">
        <v>18.095006400000003</v>
      </c>
      <c r="N2564">
        <v>1</v>
      </c>
      <c r="O2564">
        <v>18.095006400000003</v>
      </c>
      <c r="P2564" t="s">
        <v>2342</v>
      </c>
      <c r="Q2564" s="111">
        <f>+VLOOKUP(I2564,'Selectable Table'!AB:AC,2,0)</f>
        <v>0</v>
      </c>
    </row>
    <row r="2565" spans="1:17" x14ac:dyDescent="0.25">
      <c r="A2565" s="111" t="str">
        <f>+VLOOKUP(C2565,'Selectable Table'!D:EB,2,0)</f>
        <v>ASTRAZENECA</v>
      </c>
      <c r="B2565" t="s">
        <v>313</v>
      </c>
      <c r="C2565" t="s">
        <v>296</v>
      </c>
      <c r="D2565" s="52" t="s">
        <v>2341</v>
      </c>
      <c r="E2565" t="s">
        <v>102</v>
      </c>
      <c r="F2565" s="111">
        <f>+VLOOKUP(C2565,'Selectable Table'!O:P,2,0)</f>
        <v>40700</v>
      </c>
      <c r="G2565" s="111" t="str">
        <f>+VLOOKUP(F2565,'Selectable Table'!P:Q,2,0)</f>
        <v>Revenues - Third Parties</v>
      </c>
      <c r="I2565" t="s">
        <v>186</v>
      </c>
      <c r="J2565" s="111">
        <v>2026</v>
      </c>
      <c r="K2565" s="111">
        <v>7</v>
      </c>
      <c r="L2565" s="111" t="s">
        <v>94</v>
      </c>
      <c r="M2565">
        <v>692.01389520000009</v>
      </c>
      <c r="N2565">
        <v>1</v>
      </c>
      <c r="O2565">
        <v>692.01389520000009</v>
      </c>
      <c r="P2565" t="s">
        <v>2342</v>
      </c>
      <c r="Q2565" s="111">
        <f>+VLOOKUP(I2565,'Selectable Table'!AB:AC,2,0)</f>
        <v>1</v>
      </c>
    </row>
    <row r="2566" spans="1:17" x14ac:dyDescent="0.25">
      <c r="A2566" s="111" t="str">
        <f>+VLOOKUP(C2566,'Selectable Table'!D:EB,2,0)</f>
        <v>ASTRAZENECA</v>
      </c>
      <c r="B2566" t="s">
        <v>313</v>
      </c>
      <c r="C2566" t="s">
        <v>296</v>
      </c>
      <c r="D2566" s="52" t="s">
        <v>2341</v>
      </c>
      <c r="E2566" t="s">
        <v>93</v>
      </c>
      <c r="F2566" s="111">
        <f>+VLOOKUP(C2566,'Selectable Table'!O:P,2,0)</f>
        <v>40700</v>
      </c>
      <c r="G2566" s="111" t="str">
        <f>+VLOOKUP(F2566,'Selectable Table'!P:Q,2,0)</f>
        <v>Revenues - Third Parties</v>
      </c>
      <c r="I2566" t="s">
        <v>167</v>
      </c>
      <c r="J2566" s="111">
        <v>2026</v>
      </c>
      <c r="K2566" s="111">
        <v>7</v>
      </c>
      <c r="L2566" s="111" t="s">
        <v>94</v>
      </c>
      <c r="M2566">
        <v>229.12334799999999</v>
      </c>
      <c r="N2566">
        <v>1</v>
      </c>
      <c r="O2566">
        <v>229.12334799999999</v>
      </c>
      <c r="P2566" t="s">
        <v>2342</v>
      </c>
      <c r="Q2566" s="111">
        <f>+VLOOKUP(I2566,'Selectable Table'!AB:AC,2,0)</f>
        <v>0</v>
      </c>
    </row>
    <row r="2567" spans="1:17" x14ac:dyDescent="0.25">
      <c r="A2567" s="111" t="str">
        <f>+VLOOKUP(C2567,'Selectable Table'!D:EB,2,0)</f>
        <v>ASTRAZENECA</v>
      </c>
      <c r="B2567" t="s">
        <v>313</v>
      </c>
      <c r="C2567" t="s">
        <v>296</v>
      </c>
      <c r="D2567" s="52" t="s">
        <v>2341</v>
      </c>
      <c r="E2567" t="s">
        <v>93</v>
      </c>
      <c r="F2567" s="111">
        <f>+VLOOKUP(C2567,'Selectable Table'!O:P,2,0)</f>
        <v>40700</v>
      </c>
      <c r="G2567" s="111" t="str">
        <f>+VLOOKUP(F2567,'Selectable Table'!P:Q,2,0)</f>
        <v>Revenues - Third Parties</v>
      </c>
      <c r="I2567" t="s">
        <v>253</v>
      </c>
      <c r="J2567" s="111">
        <v>2026</v>
      </c>
      <c r="K2567" s="111">
        <v>7</v>
      </c>
      <c r="L2567" s="111" t="s">
        <v>94</v>
      </c>
      <c r="M2567">
        <v>404.33532000000002</v>
      </c>
      <c r="N2567">
        <v>1</v>
      </c>
      <c r="O2567">
        <v>404.33532000000002</v>
      </c>
      <c r="P2567" t="s">
        <v>2342</v>
      </c>
      <c r="Q2567" s="111">
        <f>+VLOOKUP(I2567,'Selectable Table'!AB:AC,2,0)</f>
        <v>0</v>
      </c>
    </row>
    <row r="2568" spans="1:17" x14ac:dyDescent="0.25">
      <c r="A2568" s="111" t="str">
        <f>+VLOOKUP(C2568,'Selectable Table'!D:EB,2,0)</f>
        <v>ASTRAZENECA</v>
      </c>
      <c r="B2568" t="s">
        <v>313</v>
      </c>
      <c r="C2568" t="s">
        <v>296</v>
      </c>
      <c r="D2568" s="52" t="s">
        <v>2341</v>
      </c>
      <c r="E2568" t="s">
        <v>93</v>
      </c>
      <c r="F2568" s="111">
        <f>+VLOOKUP(C2568,'Selectable Table'!O:P,2,0)</f>
        <v>40700</v>
      </c>
      <c r="G2568" s="111" t="str">
        <f>+VLOOKUP(F2568,'Selectable Table'!P:Q,2,0)</f>
        <v>Revenues - Third Parties</v>
      </c>
      <c r="I2568" t="s">
        <v>240</v>
      </c>
      <c r="J2568" s="111">
        <v>2026</v>
      </c>
      <c r="K2568" s="111">
        <v>7</v>
      </c>
      <c r="L2568" s="111" t="s">
        <v>94</v>
      </c>
      <c r="M2568">
        <v>242.60119200000003</v>
      </c>
      <c r="N2568">
        <v>1</v>
      </c>
      <c r="O2568">
        <v>242.60119200000003</v>
      </c>
      <c r="P2568" t="s">
        <v>2342</v>
      </c>
      <c r="Q2568" s="111">
        <f>+VLOOKUP(I2568,'Selectable Table'!AB:AC,2,0)</f>
        <v>0</v>
      </c>
    </row>
    <row r="2569" spans="1:17" x14ac:dyDescent="0.25">
      <c r="A2569" s="111" t="str">
        <f>+VLOOKUP(C2569,'Selectable Table'!D:EB,2,0)</f>
        <v>ASTRAZENECA</v>
      </c>
      <c r="B2569" t="s">
        <v>313</v>
      </c>
      <c r="C2569" t="s">
        <v>296</v>
      </c>
      <c r="D2569" s="52" t="s">
        <v>2341</v>
      </c>
      <c r="E2569" t="s">
        <v>105</v>
      </c>
      <c r="F2569" s="111">
        <f>+VLOOKUP(C2569,'Selectable Table'!O:P,2,0)</f>
        <v>40700</v>
      </c>
      <c r="G2569" s="111" t="str">
        <f>+VLOOKUP(F2569,'Selectable Table'!P:Q,2,0)</f>
        <v>Revenues - Third Parties</v>
      </c>
      <c r="I2569" t="s">
        <v>121</v>
      </c>
      <c r="J2569" s="111">
        <v>2026</v>
      </c>
      <c r="K2569" s="111">
        <v>7</v>
      </c>
      <c r="L2569" s="111" t="s">
        <v>94</v>
      </c>
      <c r="M2569">
        <v>256.07903600000003</v>
      </c>
      <c r="N2569">
        <v>1</v>
      </c>
      <c r="O2569">
        <v>256.07903600000003</v>
      </c>
      <c r="P2569" t="s">
        <v>2342</v>
      </c>
      <c r="Q2569" s="111">
        <f>+VLOOKUP(I2569,'Selectable Table'!AB:AC,2,0)</f>
        <v>0</v>
      </c>
    </row>
    <row r="2570" spans="1:17" x14ac:dyDescent="0.25">
      <c r="A2570" s="111" t="str">
        <f>+VLOOKUP(C2570,'Selectable Table'!D:EB,2,0)</f>
        <v>MEDIMMUNE</v>
      </c>
      <c r="B2570" t="s">
        <v>595</v>
      </c>
      <c r="C2570" t="s">
        <v>576</v>
      </c>
      <c r="D2570" s="52" t="s">
        <v>2341</v>
      </c>
      <c r="E2570" t="s">
        <v>102</v>
      </c>
      <c r="F2570" s="111">
        <f>+VLOOKUP(C2570,'Selectable Table'!O:P,2,0)</f>
        <v>40700</v>
      </c>
      <c r="G2570" s="111" t="str">
        <f>+VLOOKUP(F2570,'Selectable Table'!P:Q,2,0)</f>
        <v>Revenues - Third Parties</v>
      </c>
      <c r="I2570" t="s">
        <v>186</v>
      </c>
      <c r="J2570" s="111">
        <v>2026</v>
      </c>
      <c r="K2570" s="111">
        <v>7</v>
      </c>
      <c r="L2570" s="111" t="s">
        <v>94</v>
      </c>
      <c r="M2570">
        <v>247.92560760000001</v>
      </c>
      <c r="N2570">
        <v>1</v>
      </c>
      <c r="O2570">
        <v>247.92560760000001</v>
      </c>
      <c r="P2570" t="s">
        <v>2342</v>
      </c>
      <c r="Q2570" s="111">
        <f>+VLOOKUP(I2570,'Selectable Table'!AB:AC,2,0)</f>
        <v>1</v>
      </c>
    </row>
    <row r="2571" spans="1:17" x14ac:dyDescent="0.25">
      <c r="A2571" s="111" t="str">
        <f>+VLOOKUP(C2571,'Selectable Table'!D:EB,2,0)</f>
        <v>MEDIMMUNE</v>
      </c>
      <c r="B2571" t="s">
        <v>595</v>
      </c>
      <c r="C2571" t="s">
        <v>576</v>
      </c>
      <c r="D2571" t="s">
        <v>2341</v>
      </c>
      <c r="E2571" t="s">
        <v>93</v>
      </c>
      <c r="F2571" s="111">
        <f>+VLOOKUP(C2571,'Selectable Table'!O:P,2,0)</f>
        <v>40700</v>
      </c>
      <c r="G2571" s="111" t="str">
        <f>+VLOOKUP(F2571,'Selectable Table'!P:Q,2,0)</f>
        <v>Revenues - Third Parties</v>
      </c>
      <c r="I2571" t="s">
        <v>166</v>
      </c>
      <c r="J2571" s="111">
        <v>2026</v>
      </c>
      <c r="K2571" s="111">
        <v>7</v>
      </c>
      <c r="L2571" s="111" t="s">
        <v>94</v>
      </c>
      <c r="M2571">
        <v>751.98362880000002</v>
      </c>
      <c r="N2571">
        <v>1</v>
      </c>
      <c r="O2571">
        <v>751.98362880000002</v>
      </c>
      <c r="P2571" t="s">
        <v>2342</v>
      </c>
      <c r="Q2571" s="111">
        <f>+VLOOKUP(I2571,'Selectable Table'!AB:AC,2,0)</f>
        <v>1</v>
      </c>
    </row>
    <row r="2572" spans="1:17" x14ac:dyDescent="0.25">
      <c r="A2572" s="111" t="str">
        <f>+VLOOKUP(C2572,'Selectable Table'!D:EB,2,0)</f>
        <v>MEDIMMUNE</v>
      </c>
      <c r="B2572" t="s">
        <v>595</v>
      </c>
      <c r="C2572" t="s">
        <v>576</v>
      </c>
      <c r="D2572" t="s">
        <v>2341</v>
      </c>
      <c r="E2572" t="s">
        <v>93</v>
      </c>
      <c r="F2572" s="111">
        <f>+VLOOKUP(C2572,'Selectable Table'!O:P,2,0)</f>
        <v>40700</v>
      </c>
      <c r="G2572" s="111" t="str">
        <f>+VLOOKUP(F2572,'Selectable Table'!P:Q,2,0)</f>
        <v>Revenues - Third Parties</v>
      </c>
      <c r="I2572" t="s">
        <v>169</v>
      </c>
      <c r="J2572" s="111">
        <v>2026</v>
      </c>
      <c r="K2572" s="111">
        <v>7</v>
      </c>
      <c r="L2572" s="111" t="s">
        <v>94</v>
      </c>
      <c r="M2572">
        <v>384.11855400000007</v>
      </c>
      <c r="N2572">
        <v>1</v>
      </c>
      <c r="O2572">
        <v>384.11855400000007</v>
      </c>
      <c r="P2572" t="s">
        <v>2342</v>
      </c>
      <c r="Q2572" s="111">
        <f>+VLOOKUP(I2572,'Selectable Table'!AB:AC,2,0)</f>
        <v>0</v>
      </c>
    </row>
    <row r="2573" spans="1:17" x14ac:dyDescent="0.25">
      <c r="A2573" s="111" t="str">
        <f>+VLOOKUP(C2573,'Selectable Table'!D:EB,2,0)</f>
        <v>MEDIMMUNE</v>
      </c>
      <c r="B2573" t="s">
        <v>595</v>
      </c>
      <c r="C2573" t="s">
        <v>576</v>
      </c>
      <c r="D2573" t="s">
        <v>2341</v>
      </c>
      <c r="E2573" t="s">
        <v>93</v>
      </c>
      <c r="F2573" s="111">
        <f>+VLOOKUP(C2573,'Selectable Table'!O:P,2,0)</f>
        <v>40700</v>
      </c>
      <c r="G2573" s="111" t="str">
        <f>+VLOOKUP(F2573,'Selectable Table'!P:Q,2,0)</f>
        <v>Revenues - Third Parties</v>
      </c>
      <c r="I2573" t="s">
        <v>253</v>
      </c>
      <c r="J2573" s="111">
        <v>2026</v>
      </c>
      <c r="K2573" s="111">
        <v>7</v>
      </c>
      <c r="L2573" s="111" t="s">
        <v>94</v>
      </c>
      <c r="M2573">
        <v>404.33532000000002</v>
      </c>
      <c r="N2573">
        <v>1</v>
      </c>
      <c r="O2573">
        <v>404.33532000000002</v>
      </c>
      <c r="P2573" t="s">
        <v>2342</v>
      </c>
      <c r="Q2573" s="111">
        <f>+VLOOKUP(I2573,'Selectable Table'!AB:AC,2,0)</f>
        <v>0</v>
      </c>
    </row>
    <row r="2574" spans="1:17" x14ac:dyDescent="0.25">
      <c r="A2574" s="111" t="str">
        <f>+VLOOKUP(C2574,'Selectable Table'!D:EB,2,0)</f>
        <v>MEDIMMUNE</v>
      </c>
      <c r="B2574" t="s">
        <v>595</v>
      </c>
      <c r="C2574" t="s">
        <v>576</v>
      </c>
      <c r="D2574" t="s">
        <v>2341</v>
      </c>
      <c r="E2574" t="s">
        <v>105</v>
      </c>
      <c r="F2574" s="111">
        <f>+VLOOKUP(C2574,'Selectable Table'!O:P,2,0)</f>
        <v>40700</v>
      </c>
      <c r="G2574" s="111" t="str">
        <f>+VLOOKUP(F2574,'Selectable Table'!P:Q,2,0)</f>
        <v>Revenues - Third Parties</v>
      </c>
      <c r="I2574" t="s">
        <v>2295</v>
      </c>
      <c r="J2574" s="111">
        <v>2026</v>
      </c>
      <c r="K2574" s="111">
        <v>7</v>
      </c>
      <c r="L2574" s="111" t="s">
        <v>94</v>
      </c>
      <c r="M2574">
        <v>309.99041200000005</v>
      </c>
      <c r="N2574">
        <v>1</v>
      </c>
      <c r="O2574">
        <v>309.99041200000005</v>
      </c>
      <c r="P2574" t="s">
        <v>2342</v>
      </c>
      <c r="Q2574" s="111">
        <f>+VLOOKUP(I2574,'Selectable Table'!AB:AC,2,0)</f>
        <v>0</v>
      </c>
    </row>
    <row r="2575" spans="1:17" x14ac:dyDescent="0.25">
      <c r="A2575" s="111" t="str">
        <f>+VLOOKUP(C2575,'Selectable Table'!D:EB,2,0)</f>
        <v>ALNYLAM</v>
      </c>
      <c r="B2575" t="s">
        <v>2036</v>
      </c>
      <c r="C2575" t="s">
        <v>769</v>
      </c>
      <c r="D2575" t="s">
        <v>2341</v>
      </c>
      <c r="E2575" t="s">
        <v>93</v>
      </c>
      <c r="F2575" s="111">
        <f>+VLOOKUP(C2575,'Selectable Table'!O:P,2,0)</f>
        <v>40700</v>
      </c>
      <c r="G2575" s="111" t="str">
        <f>+VLOOKUP(F2575,'Selectable Table'!P:Q,2,0)</f>
        <v>Revenues - Third Parties</v>
      </c>
      <c r="I2575" t="s">
        <v>253</v>
      </c>
      <c r="J2575" s="111">
        <v>2026</v>
      </c>
      <c r="K2575" s="111">
        <v>7</v>
      </c>
      <c r="L2575" s="111" t="s">
        <v>94</v>
      </c>
      <c r="M2575">
        <v>1197</v>
      </c>
      <c r="N2575">
        <v>1</v>
      </c>
      <c r="O2575">
        <v>1197</v>
      </c>
      <c r="P2575" t="s">
        <v>2342</v>
      </c>
      <c r="Q2575" s="111">
        <f>+VLOOKUP(I2575,'Selectable Table'!AB:AC,2,0)</f>
        <v>0</v>
      </c>
    </row>
    <row r="2576" spans="1:17" x14ac:dyDescent="0.25">
      <c r="A2576" s="111" t="str">
        <f>+VLOOKUP(C2576,'Selectable Table'!D:EB,2,0)</f>
        <v>ALNYLAM</v>
      </c>
      <c r="B2576" t="s">
        <v>2036</v>
      </c>
      <c r="C2576" t="s">
        <v>769</v>
      </c>
      <c r="D2576" t="s">
        <v>2341</v>
      </c>
      <c r="E2576" t="s">
        <v>105</v>
      </c>
      <c r="F2576" s="111">
        <f>+VLOOKUP(C2576,'Selectable Table'!O:P,2,0)</f>
        <v>40700</v>
      </c>
      <c r="G2576" s="111" t="str">
        <f>+VLOOKUP(F2576,'Selectable Table'!P:Q,2,0)</f>
        <v>Revenues - Third Parties</v>
      </c>
      <c r="I2576" t="s">
        <v>111</v>
      </c>
      <c r="J2576" s="111">
        <v>2026</v>
      </c>
      <c r="K2576" s="111">
        <v>7</v>
      </c>
      <c r="L2576" s="111" t="s">
        <v>94</v>
      </c>
      <c r="M2576">
        <v>163</v>
      </c>
      <c r="N2576">
        <v>1</v>
      </c>
      <c r="O2576">
        <v>163</v>
      </c>
      <c r="P2576" t="s">
        <v>2342</v>
      </c>
      <c r="Q2576" s="111">
        <f>+VLOOKUP(I2576,'Selectable Table'!AB:AC,2,0)</f>
        <v>0</v>
      </c>
    </row>
    <row r="2577" spans="1:17" x14ac:dyDescent="0.25">
      <c r="A2577" s="111" t="str">
        <f>+VLOOKUP(C2577,'Selectable Table'!D:EB,2,0)</f>
        <v>ALNYLAM</v>
      </c>
      <c r="B2577" t="s">
        <v>2036</v>
      </c>
      <c r="C2577" t="s">
        <v>769</v>
      </c>
      <c r="D2577" t="s">
        <v>2341</v>
      </c>
      <c r="E2577" t="s">
        <v>105</v>
      </c>
      <c r="F2577" s="111">
        <f>+VLOOKUP(C2577,'Selectable Table'!O:P,2,0)</f>
        <v>40700</v>
      </c>
      <c r="G2577" s="111" t="str">
        <f>+VLOOKUP(F2577,'Selectable Table'!P:Q,2,0)</f>
        <v>Revenues - Third Parties</v>
      </c>
      <c r="I2577" t="s">
        <v>158</v>
      </c>
      <c r="J2577" s="111">
        <v>2026</v>
      </c>
      <c r="K2577" s="111">
        <v>7</v>
      </c>
      <c r="L2577" s="111" t="s">
        <v>94</v>
      </c>
      <c r="M2577">
        <v>299.25</v>
      </c>
      <c r="N2577">
        <v>1</v>
      </c>
      <c r="O2577">
        <v>299.25</v>
      </c>
      <c r="P2577" t="s">
        <v>2342</v>
      </c>
      <c r="Q2577" s="111">
        <f>+VLOOKUP(I2577,'Selectable Table'!AB:AC,2,0)</f>
        <v>0</v>
      </c>
    </row>
    <row r="2578" spans="1:17" x14ac:dyDescent="0.25">
      <c r="A2578" s="111" t="str">
        <f>+VLOOKUP(C2578,'Selectable Table'!D:EB,2,0)</f>
        <v>BAYER</v>
      </c>
      <c r="B2578" t="s">
        <v>2332</v>
      </c>
      <c r="C2578" t="s">
        <v>536</v>
      </c>
      <c r="D2578" t="s">
        <v>2341</v>
      </c>
      <c r="E2578" t="s">
        <v>102</v>
      </c>
      <c r="F2578" s="111">
        <f>+VLOOKUP(C2578,'Selectable Table'!O:P,2,0)</f>
        <v>40700</v>
      </c>
      <c r="G2578" s="111" t="str">
        <f>+VLOOKUP(F2578,'Selectable Table'!P:Q,2,0)</f>
        <v>Revenues - Third Parties</v>
      </c>
      <c r="I2578" t="s">
        <v>186</v>
      </c>
      <c r="J2578" s="111">
        <v>2026</v>
      </c>
      <c r="K2578" s="111">
        <v>7</v>
      </c>
      <c r="L2578" s="111" t="s">
        <v>94</v>
      </c>
      <c r="M2578">
        <v>777.74</v>
      </c>
      <c r="N2578">
        <v>1</v>
      </c>
      <c r="O2578">
        <v>777.74</v>
      </c>
      <c r="P2578" t="s">
        <v>2342</v>
      </c>
      <c r="Q2578" s="111">
        <f>+VLOOKUP(I2578,'Selectable Table'!AB:AC,2,0)</f>
        <v>1</v>
      </c>
    </row>
    <row r="2579" spans="1:17" x14ac:dyDescent="0.25">
      <c r="A2579" s="111" t="str">
        <f>+VLOOKUP(C2579,'Selectable Table'!D:EB,2,0)</f>
        <v>BAYER</v>
      </c>
      <c r="B2579" t="s">
        <v>2332</v>
      </c>
      <c r="C2579" t="s">
        <v>536</v>
      </c>
      <c r="D2579" t="s">
        <v>2341</v>
      </c>
      <c r="E2579" t="s">
        <v>93</v>
      </c>
      <c r="F2579" s="111">
        <f>+VLOOKUP(C2579,'Selectable Table'!O:P,2,0)</f>
        <v>40700</v>
      </c>
      <c r="G2579" s="111" t="str">
        <f>+VLOOKUP(F2579,'Selectable Table'!P:Q,2,0)</f>
        <v>Revenues - Third Parties</v>
      </c>
      <c r="I2579" t="s">
        <v>707</v>
      </c>
      <c r="J2579" s="111">
        <v>2026</v>
      </c>
      <c r="K2579" s="111">
        <v>7</v>
      </c>
      <c r="L2579" s="111" t="s">
        <v>94</v>
      </c>
      <c r="M2579">
        <v>44.81</v>
      </c>
      <c r="N2579">
        <v>1</v>
      </c>
      <c r="O2579">
        <v>44.81</v>
      </c>
      <c r="P2579" t="s">
        <v>2342</v>
      </c>
      <c r="Q2579" s="111">
        <f>+VLOOKUP(I2579,'Selectable Table'!AB:AC,2,0)</f>
        <v>0</v>
      </c>
    </row>
    <row r="2580" spans="1:17" x14ac:dyDescent="0.25">
      <c r="A2580" s="111" t="str">
        <f>+VLOOKUP(C2580,'Selectable Table'!D:EB,2,0)</f>
        <v>BAYER</v>
      </c>
      <c r="B2580" t="s">
        <v>2332</v>
      </c>
      <c r="C2580" t="s">
        <v>536</v>
      </c>
      <c r="D2580" t="s">
        <v>2341</v>
      </c>
      <c r="E2580" t="s">
        <v>93</v>
      </c>
      <c r="F2580" s="111">
        <f>+VLOOKUP(C2580,'Selectable Table'!O:P,2,0)</f>
        <v>40700</v>
      </c>
      <c r="G2580" s="111" t="str">
        <f>+VLOOKUP(F2580,'Selectable Table'!P:Q,2,0)</f>
        <v>Revenues - Third Parties</v>
      </c>
      <c r="I2580" t="s">
        <v>253</v>
      </c>
      <c r="J2580" s="111">
        <v>2026</v>
      </c>
      <c r="K2580" s="111">
        <v>7</v>
      </c>
      <c r="L2580" s="111" t="s">
        <v>94</v>
      </c>
      <c r="M2580">
        <v>443.23</v>
      </c>
      <c r="N2580">
        <v>1</v>
      </c>
      <c r="O2580">
        <v>443.23</v>
      </c>
      <c r="P2580" t="s">
        <v>2342</v>
      </c>
      <c r="Q2580" s="111">
        <f>+VLOOKUP(I2580,'Selectable Table'!AB:AC,2,0)</f>
        <v>0</v>
      </c>
    </row>
    <row r="2581" spans="1:17" x14ac:dyDescent="0.25">
      <c r="A2581" s="111" t="str">
        <f>+VLOOKUP(C2581,'Selectable Table'!D:EB,2,0)</f>
        <v>BAYER</v>
      </c>
      <c r="B2581" t="s">
        <v>2332</v>
      </c>
      <c r="C2581" t="s">
        <v>536</v>
      </c>
      <c r="D2581" t="s">
        <v>2341</v>
      </c>
      <c r="E2581" t="s">
        <v>105</v>
      </c>
      <c r="F2581" s="111">
        <f>+VLOOKUP(C2581,'Selectable Table'!O:P,2,0)</f>
        <v>40700</v>
      </c>
      <c r="G2581" s="111" t="str">
        <f>+VLOOKUP(F2581,'Selectable Table'!P:Q,2,0)</f>
        <v>Revenues - Third Parties</v>
      </c>
      <c r="I2581" t="s">
        <v>121</v>
      </c>
      <c r="J2581" s="111">
        <v>2026</v>
      </c>
      <c r="K2581" s="111">
        <v>7</v>
      </c>
      <c r="L2581" s="111" t="s">
        <v>94</v>
      </c>
      <c r="M2581">
        <v>387.18</v>
      </c>
      <c r="N2581">
        <v>1</v>
      </c>
      <c r="O2581">
        <v>387.18</v>
      </c>
      <c r="P2581" t="s">
        <v>2342</v>
      </c>
      <c r="Q2581" s="111">
        <f>+VLOOKUP(I2581,'Selectable Table'!AB:AC,2,0)</f>
        <v>0</v>
      </c>
    </row>
    <row r="2582" spans="1:17" x14ac:dyDescent="0.25">
      <c r="A2582" s="111" t="str">
        <f>+VLOOKUP(C2582,'Selectable Table'!D:EB,2,0)</f>
        <v>BAYER</v>
      </c>
      <c r="B2582" t="s">
        <v>2353</v>
      </c>
      <c r="C2582" t="s">
        <v>536</v>
      </c>
      <c r="D2582" t="s">
        <v>2341</v>
      </c>
      <c r="E2582" t="s">
        <v>104</v>
      </c>
      <c r="F2582" s="111">
        <f>+VLOOKUP(C2582,'Selectable Table'!O:P,2,0)</f>
        <v>40700</v>
      </c>
      <c r="G2582" s="111" t="str">
        <f>+VLOOKUP(F2582,'Selectable Table'!P:Q,2,0)</f>
        <v>Revenues - Third Parties</v>
      </c>
      <c r="I2582" t="s">
        <v>245</v>
      </c>
      <c r="J2582" s="111">
        <v>2026</v>
      </c>
      <c r="K2582" s="111">
        <v>7</v>
      </c>
      <c r="L2582" s="111" t="s">
        <v>94</v>
      </c>
      <c r="M2582">
        <v>389.85</v>
      </c>
      <c r="N2582">
        <v>1</v>
      </c>
      <c r="O2582">
        <v>389.85</v>
      </c>
      <c r="P2582" t="s">
        <v>2342</v>
      </c>
      <c r="Q2582" s="111">
        <f>+VLOOKUP(I2582,'Selectable Table'!AB:AC,2,0)</f>
        <v>1</v>
      </c>
    </row>
    <row r="2583" spans="1:17" x14ac:dyDescent="0.25">
      <c r="A2583" s="111" t="str">
        <f>+VLOOKUP(C2583,'Selectable Table'!D:EB,2,0)</f>
        <v>BAYER</v>
      </c>
      <c r="B2583" t="s">
        <v>2353</v>
      </c>
      <c r="C2583" t="s">
        <v>536</v>
      </c>
      <c r="D2583" t="s">
        <v>2341</v>
      </c>
      <c r="E2583" t="s">
        <v>104</v>
      </c>
      <c r="F2583" s="111">
        <f>+VLOOKUP(C2583,'Selectable Table'!O:P,2,0)</f>
        <v>40700</v>
      </c>
      <c r="G2583" s="111" t="str">
        <f>+VLOOKUP(F2583,'Selectable Table'!P:Q,2,0)</f>
        <v>Revenues - Third Parties</v>
      </c>
      <c r="I2583" t="s">
        <v>246</v>
      </c>
      <c r="J2583" s="111">
        <v>2026</v>
      </c>
      <c r="K2583" s="111">
        <v>7</v>
      </c>
      <c r="L2583" s="111" t="s">
        <v>94</v>
      </c>
      <c r="M2583">
        <v>362.99</v>
      </c>
      <c r="N2583">
        <v>1</v>
      </c>
      <c r="O2583">
        <v>362.99</v>
      </c>
      <c r="P2583" t="s">
        <v>2342</v>
      </c>
      <c r="Q2583" s="111">
        <f>+VLOOKUP(I2583,'Selectable Table'!AB:AC,2,0)</f>
        <v>0</v>
      </c>
    </row>
    <row r="2584" spans="1:17" x14ac:dyDescent="0.25">
      <c r="A2584" s="111" t="str">
        <f>+VLOOKUP(C2584,'Selectable Table'!D:EB,2,0)</f>
        <v>BAYER</v>
      </c>
      <c r="B2584" t="s">
        <v>2353</v>
      </c>
      <c r="C2584" t="s">
        <v>536</v>
      </c>
      <c r="D2584" t="s">
        <v>2341</v>
      </c>
      <c r="E2584" t="s">
        <v>93</v>
      </c>
      <c r="F2584" s="111">
        <f>+VLOOKUP(C2584,'Selectable Table'!O:P,2,0)</f>
        <v>40700</v>
      </c>
      <c r="G2584" s="111" t="str">
        <f>+VLOOKUP(F2584,'Selectable Table'!P:Q,2,0)</f>
        <v>Revenues - Third Parties</v>
      </c>
      <c r="I2584" t="s">
        <v>2860</v>
      </c>
      <c r="J2584" s="111">
        <v>2026</v>
      </c>
      <c r="K2584" s="111">
        <v>7</v>
      </c>
      <c r="L2584" s="111" t="s">
        <v>94</v>
      </c>
      <c r="M2584">
        <v>595</v>
      </c>
      <c r="N2584">
        <v>1</v>
      </c>
      <c r="O2584">
        <v>595</v>
      </c>
      <c r="P2584" t="s">
        <v>2342</v>
      </c>
      <c r="Q2584" s="111">
        <f>+VLOOKUP(I2584,'Selectable Table'!AB:AC,2,0)</f>
        <v>0</v>
      </c>
    </row>
    <row r="2585" spans="1:17" x14ac:dyDescent="0.25">
      <c r="A2585" s="111" t="str">
        <f>+VLOOKUP(C2585,'Selectable Table'!D:EB,2,0)</f>
        <v>BAYER</v>
      </c>
      <c r="B2585" t="s">
        <v>2353</v>
      </c>
      <c r="C2585" t="s">
        <v>536</v>
      </c>
      <c r="D2585" t="s">
        <v>2341</v>
      </c>
      <c r="E2585" t="s">
        <v>93</v>
      </c>
      <c r="F2585" s="111">
        <f>+VLOOKUP(C2585,'Selectable Table'!O:P,2,0)</f>
        <v>40700</v>
      </c>
      <c r="G2585" s="111" t="str">
        <f>+VLOOKUP(F2585,'Selectable Table'!P:Q,2,0)</f>
        <v>Revenues - Third Parties</v>
      </c>
      <c r="I2585" t="s">
        <v>253</v>
      </c>
      <c r="J2585" s="111">
        <v>2026</v>
      </c>
      <c r="K2585" s="111">
        <v>7</v>
      </c>
      <c r="L2585" s="111" t="s">
        <v>94</v>
      </c>
      <c r="M2585">
        <v>443.23</v>
      </c>
      <c r="N2585">
        <v>1</v>
      </c>
      <c r="O2585">
        <v>443.23</v>
      </c>
      <c r="P2585" t="s">
        <v>2342</v>
      </c>
      <c r="Q2585" s="111">
        <f>+VLOOKUP(I2585,'Selectable Table'!AB:AC,2,0)</f>
        <v>0</v>
      </c>
    </row>
    <row r="2586" spans="1:17" x14ac:dyDescent="0.25">
      <c r="A2586" s="111" t="str">
        <f>+VLOOKUP(C2586,'Selectable Table'!D:EB,2,0)</f>
        <v>BAYER</v>
      </c>
      <c r="B2586" t="s">
        <v>2353</v>
      </c>
      <c r="C2586" t="s">
        <v>536</v>
      </c>
      <c r="D2586" t="s">
        <v>2341</v>
      </c>
      <c r="E2586" t="s">
        <v>105</v>
      </c>
      <c r="F2586" s="111">
        <f>+VLOOKUP(C2586,'Selectable Table'!O:P,2,0)</f>
        <v>40700</v>
      </c>
      <c r="G2586" s="111" t="str">
        <f>+VLOOKUP(F2586,'Selectable Table'!P:Q,2,0)</f>
        <v>Revenues - Third Parties</v>
      </c>
      <c r="I2586" t="s">
        <v>121</v>
      </c>
      <c r="J2586" s="111">
        <v>2026</v>
      </c>
      <c r="K2586" s="111">
        <v>7</v>
      </c>
      <c r="L2586" s="111" t="s">
        <v>94</v>
      </c>
      <c r="M2586">
        <v>258.12</v>
      </c>
      <c r="N2586">
        <v>1</v>
      </c>
      <c r="O2586">
        <v>258.12</v>
      </c>
      <c r="P2586" t="s">
        <v>2342</v>
      </c>
      <c r="Q2586" s="111">
        <f>+VLOOKUP(I2586,'Selectable Table'!AB:AC,2,0)</f>
        <v>0</v>
      </c>
    </row>
    <row r="2587" spans="1:17" x14ac:dyDescent="0.25">
      <c r="A2587" s="111" t="str">
        <f>+VLOOKUP(C2587,'Selectable Table'!D:EB,2,0)</f>
        <v>OTH CUST</v>
      </c>
      <c r="B2587" t="s">
        <v>2053</v>
      </c>
      <c r="C2587" t="s">
        <v>794</v>
      </c>
      <c r="D2587" t="s">
        <v>2341</v>
      </c>
      <c r="E2587" t="s">
        <v>102</v>
      </c>
      <c r="F2587" s="111">
        <f>+VLOOKUP(C2587,'Selectable Table'!O:P,2,0)</f>
        <v>40700</v>
      </c>
      <c r="G2587" s="111" t="str">
        <f>+VLOOKUP(F2587,'Selectable Table'!P:Q,2,0)</f>
        <v>Revenues - Third Parties</v>
      </c>
      <c r="I2587" t="s">
        <v>186</v>
      </c>
      <c r="J2587" s="111">
        <v>2026</v>
      </c>
      <c r="K2587" s="111">
        <v>7</v>
      </c>
      <c r="L2587" s="111" t="s">
        <v>94</v>
      </c>
      <c r="M2587">
        <v>316.16163399999999</v>
      </c>
      <c r="N2587">
        <v>1</v>
      </c>
      <c r="O2587">
        <v>316.16163399999999</v>
      </c>
      <c r="P2587" t="s">
        <v>2342</v>
      </c>
      <c r="Q2587" s="111">
        <f>+VLOOKUP(I2587,'Selectable Table'!AB:AC,2,0)</f>
        <v>1</v>
      </c>
    </row>
    <row r="2588" spans="1:17" x14ac:dyDescent="0.25">
      <c r="A2588" s="111" t="str">
        <f>+VLOOKUP(C2588,'Selectable Table'!D:EB,2,0)</f>
        <v>OTH CUST</v>
      </c>
      <c r="B2588" t="s">
        <v>2053</v>
      </c>
      <c r="C2588" t="s">
        <v>794</v>
      </c>
      <c r="D2588" t="s">
        <v>2341</v>
      </c>
      <c r="E2588" t="s">
        <v>93</v>
      </c>
      <c r="F2588" s="111">
        <f>+VLOOKUP(C2588,'Selectable Table'!O:P,2,0)</f>
        <v>40700</v>
      </c>
      <c r="G2588" s="111" t="str">
        <f>+VLOOKUP(F2588,'Selectable Table'!P:Q,2,0)</f>
        <v>Revenues - Third Parties</v>
      </c>
      <c r="I2588" t="s">
        <v>253</v>
      </c>
      <c r="J2588" s="111">
        <v>2026</v>
      </c>
      <c r="K2588" s="111">
        <v>7</v>
      </c>
      <c r="L2588" s="111" t="s">
        <v>94</v>
      </c>
      <c r="M2588">
        <v>1298.67312528</v>
      </c>
      <c r="N2588">
        <v>1</v>
      </c>
      <c r="O2588">
        <v>1298.67312528</v>
      </c>
      <c r="P2588" t="s">
        <v>2342</v>
      </c>
      <c r="Q2588" s="111">
        <f>+VLOOKUP(I2588,'Selectable Table'!AB:AC,2,0)</f>
        <v>0</v>
      </c>
    </row>
    <row r="2589" spans="1:17" x14ac:dyDescent="0.25">
      <c r="A2589" s="111" t="str">
        <f>+VLOOKUP(C2589,'Selectable Table'!D:EB,2,0)</f>
        <v>OTH CUST</v>
      </c>
      <c r="B2589" t="s">
        <v>2053</v>
      </c>
      <c r="C2589" t="s">
        <v>794</v>
      </c>
      <c r="D2589" t="s">
        <v>2341</v>
      </c>
      <c r="E2589" t="s">
        <v>104</v>
      </c>
      <c r="F2589" s="111">
        <f>+VLOOKUP(C2589,'Selectable Table'!O:P,2,0)</f>
        <v>40700</v>
      </c>
      <c r="G2589" s="111" t="str">
        <f>+VLOOKUP(F2589,'Selectable Table'!P:Q,2,0)</f>
        <v>Revenues - Third Parties</v>
      </c>
      <c r="I2589" t="s">
        <v>118</v>
      </c>
      <c r="J2589" s="111">
        <v>2026</v>
      </c>
      <c r="K2589" s="111">
        <v>7</v>
      </c>
      <c r="L2589" s="111" t="s">
        <v>94</v>
      </c>
      <c r="M2589">
        <v>261.15760907999999</v>
      </c>
      <c r="N2589">
        <v>1</v>
      </c>
      <c r="O2589">
        <v>261.15760907999999</v>
      </c>
      <c r="P2589" t="s">
        <v>2342</v>
      </c>
      <c r="Q2589" s="111">
        <f>+VLOOKUP(I2589,'Selectable Table'!AB:AC,2,0)</f>
        <v>0</v>
      </c>
    </row>
    <row r="2590" spans="1:17" x14ac:dyDescent="0.25">
      <c r="A2590" s="111" t="str">
        <f>+VLOOKUP(C2590,'Selectable Table'!D:EB,2,0)</f>
        <v>OTH CUST</v>
      </c>
      <c r="B2590" t="s">
        <v>2053</v>
      </c>
      <c r="C2590" t="s">
        <v>794</v>
      </c>
      <c r="D2590" t="s">
        <v>2341</v>
      </c>
      <c r="E2590" t="s">
        <v>104</v>
      </c>
      <c r="F2590" s="111">
        <f>+VLOOKUP(C2590,'Selectable Table'!O:P,2,0)</f>
        <v>40700</v>
      </c>
      <c r="G2590" s="111" t="str">
        <f>+VLOOKUP(F2590,'Selectable Table'!P:Q,2,0)</f>
        <v>Revenues - Third Parties</v>
      </c>
      <c r="I2590" t="s">
        <v>120</v>
      </c>
      <c r="J2590" s="111">
        <v>2026</v>
      </c>
      <c r="K2590" s="111">
        <v>7</v>
      </c>
      <c r="L2590" s="111" t="s">
        <v>94</v>
      </c>
      <c r="M2590">
        <v>651.33859643999995</v>
      </c>
      <c r="N2590">
        <v>1</v>
      </c>
      <c r="O2590">
        <v>651.33859643999995</v>
      </c>
      <c r="P2590" t="s">
        <v>2342</v>
      </c>
      <c r="Q2590" s="111">
        <f>+VLOOKUP(I2590,'Selectable Table'!AB:AC,2,0)</f>
        <v>0</v>
      </c>
    </row>
    <row r="2591" spans="1:17" x14ac:dyDescent="0.25">
      <c r="A2591" s="111" t="str">
        <f>+VLOOKUP(C2591,'Selectable Table'!D:EB,2,0)</f>
        <v>OTH CUST</v>
      </c>
      <c r="B2591" t="s">
        <v>2053</v>
      </c>
      <c r="C2591" t="s">
        <v>794</v>
      </c>
      <c r="D2591" t="s">
        <v>2341</v>
      </c>
      <c r="E2591" t="s">
        <v>105</v>
      </c>
      <c r="F2591" s="111">
        <f>+VLOOKUP(C2591,'Selectable Table'!O:P,2,0)</f>
        <v>40700</v>
      </c>
      <c r="G2591" s="111" t="str">
        <f>+VLOOKUP(F2591,'Selectable Table'!P:Q,2,0)</f>
        <v>Revenues - Third Parties</v>
      </c>
      <c r="I2591" t="s">
        <v>111</v>
      </c>
      <c r="J2591" s="111">
        <v>2026</v>
      </c>
      <c r="K2591" s="111">
        <v>7</v>
      </c>
      <c r="L2591" s="111" t="s">
        <v>94</v>
      </c>
      <c r="M2591">
        <v>652.35501360000001</v>
      </c>
      <c r="N2591">
        <v>1</v>
      </c>
      <c r="O2591">
        <v>652.35501360000001</v>
      </c>
      <c r="P2591" t="s">
        <v>2342</v>
      </c>
      <c r="Q2591" s="111">
        <f>+VLOOKUP(I2591,'Selectable Table'!AB:AC,2,0)</f>
        <v>0</v>
      </c>
    </row>
    <row r="2592" spans="1:17" x14ac:dyDescent="0.25">
      <c r="A2592" s="111" t="str">
        <f>+VLOOKUP(C2592,'Selectable Table'!D:EB,2,0)</f>
        <v>OTH CUST</v>
      </c>
      <c r="B2592" t="s">
        <v>2053</v>
      </c>
      <c r="C2592" t="s">
        <v>794</v>
      </c>
      <c r="D2592" t="s">
        <v>2341</v>
      </c>
      <c r="E2592" t="s">
        <v>105</v>
      </c>
      <c r="F2592" s="111">
        <f>+VLOOKUP(C2592,'Selectable Table'!O:P,2,0)</f>
        <v>40700</v>
      </c>
      <c r="G2592" s="111" t="str">
        <f>+VLOOKUP(F2592,'Selectable Table'!P:Q,2,0)</f>
        <v>Revenues - Third Parties</v>
      </c>
      <c r="I2592" t="s">
        <v>158</v>
      </c>
      <c r="J2592" s="111">
        <v>2026</v>
      </c>
      <c r="K2592" s="111">
        <v>7</v>
      </c>
      <c r="L2592" s="111" t="s">
        <v>94</v>
      </c>
      <c r="M2592">
        <v>1300.6854259199999</v>
      </c>
      <c r="N2592">
        <v>1</v>
      </c>
      <c r="O2592">
        <v>1300.6854259199999</v>
      </c>
      <c r="P2592" t="s">
        <v>2342</v>
      </c>
      <c r="Q2592" s="111">
        <f>+VLOOKUP(I2592,'Selectable Table'!AB:AC,2,0)</f>
        <v>0</v>
      </c>
    </row>
    <row r="2593" spans="1:17" x14ac:dyDescent="0.25">
      <c r="A2593" s="111" t="str">
        <f>+VLOOKUP(C2593,'Selectable Table'!D:EB,2,0)</f>
        <v>OTH CUST</v>
      </c>
      <c r="B2593" t="s">
        <v>2354</v>
      </c>
      <c r="C2593" t="s">
        <v>788</v>
      </c>
      <c r="D2593" t="s">
        <v>2341</v>
      </c>
      <c r="E2593" t="s">
        <v>93</v>
      </c>
      <c r="F2593" s="111">
        <f>+VLOOKUP(C2593,'Selectable Table'!O:P,2,0)</f>
        <v>40700</v>
      </c>
      <c r="G2593" s="111" t="str">
        <f>+VLOOKUP(F2593,'Selectable Table'!P:Q,2,0)</f>
        <v>Revenues - Third Parties</v>
      </c>
      <c r="I2593" t="s">
        <v>191</v>
      </c>
      <c r="J2593" s="111">
        <v>2026</v>
      </c>
      <c r="K2593" s="111">
        <v>7</v>
      </c>
      <c r="L2593" s="111" t="s">
        <v>94</v>
      </c>
      <c r="M2593">
        <v>1977.8907858</v>
      </c>
      <c r="N2593">
        <v>1</v>
      </c>
      <c r="O2593">
        <v>1977.8907858</v>
      </c>
      <c r="P2593" t="s">
        <v>2342</v>
      </c>
      <c r="Q2593" s="111">
        <f>+VLOOKUP(I2593,'Selectable Table'!AB:AC,2,0)</f>
        <v>1</v>
      </c>
    </row>
    <row r="2594" spans="1:17" x14ac:dyDescent="0.25">
      <c r="A2594" s="111" t="str">
        <f>+VLOOKUP(C2594,'Selectable Table'!D:EB,2,0)</f>
        <v>OTH CUST</v>
      </c>
      <c r="B2594" t="s">
        <v>2354</v>
      </c>
      <c r="C2594" t="s">
        <v>788</v>
      </c>
      <c r="D2594" t="s">
        <v>2341</v>
      </c>
      <c r="E2594" t="s">
        <v>93</v>
      </c>
      <c r="F2594" s="111">
        <f>+VLOOKUP(C2594,'Selectable Table'!O:P,2,0)</f>
        <v>40700</v>
      </c>
      <c r="G2594" s="111" t="str">
        <f>+VLOOKUP(F2594,'Selectable Table'!P:Q,2,0)</f>
        <v>Revenues - Third Parties</v>
      </c>
      <c r="I2594" t="s">
        <v>168</v>
      </c>
      <c r="J2594" s="111">
        <v>2026</v>
      </c>
      <c r="K2594" s="111">
        <v>7</v>
      </c>
      <c r="L2594" s="111" t="s">
        <v>94</v>
      </c>
      <c r="M2594">
        <v>2206.9206312000001</v>
      </c>
      <c r="N2594">
        <v>1</v>
      </c>
      <c r="O2594">
        <v>2206.9206312000001</v>
      </c>
      <c r="P2594" t="s">
        <v>2342</v>
      </c>
      <c r="Q2594" s="111">
        <f>+VLOOKUP(I2594,'Selectable Table'!AB:AC,2,0)</f>
        <v>0</v>
      </c>
    </row>
    <row r="2595" spans="1:17" x14ac:dyDescent="0.25">
      <c r="A2595" s="111" t="str">
        <f>+VLOOKUP(C2595,'Selectable Table'!D:EB,2,0)</f>
        <v>OTH CUST</v>
      </c>
      <c r="B2595" t="s">
        <v>2354</v>
      </c>
      <c r="C2595" t="s">
        <v>788</v>
      </c>
      <c r="D2595" t="s">
        <v>2341</v>
      </c>
      <c r="E2595" t="s">
        <v>93</v>
      </c>
      <c r="F2595" s="111">
        <f>+VLOOKUP(C2595,'Selectable Table'!O:P,2,0)</f>
        <v>40700</v>
      </c>
      <c r="G2595" s="111" t="str">
        <f>+VLOOKUP(F2595,'Selectable Table'!P:Q,2,0)</f>
        <v>Revenues - Third Parties</v>
      </c>
      <c r="I2595" t="s">
        <v>253</v>
      </c>
      <c r="J2595" s="111">
        <v>2026</v>
      </c>
      <c r="K2595" s="111">
        <v>7</v>
      </c>
      <c r="L2595" s="111" t="s">
        <v>94</v>
      </c>
      <c r="M2595">
        <v>1836.2743683000001</v>
      </c>
      <c r="N2595">
        <v>1</v>
      </c>
      <c r="O2595">
        <v>1836.2743683000001</v>
      </c>
      <c r="P2595" t="s">
        <v>2342</v>
      </c>
      <c r="Q2595" s="111">
        <f>+VLOOKUP(I2595,'Selectable Table'!AB:AC,2,0)</f>
        <v>0</v>
      </c>
    </row>
    <row r="2596" spans="1:17" x14ac:dyDescent="0.25">
      <c r="A2596" s="111" t="str">
        <f>+VLOOKUP(C2596,'Selectable Table'!D:EB,2,0)</f>
        <v>OTH CUST</v>
      </c>
      <c r="B2596" t="s">
        <v>2354</v>
      </c>
      <c r="C2596" t="s">
        <v>788</v>
      </c>
      <c r="D2596" t="s">
        <v>2341</v>
      </c>
      <c r="E2596" t="s">
        <v>105</v>
      </c>
      <c r="F2596" s="111">
        <f>+VLOOKUP(C2596,'Selectable Table'!O:P,2,0)</f>
        <v>40700</v>
      </c>
      <c r="G2596" s="111" t="str">
        <f>+VLOOKUP(F2596,'Selectable Table'!P:Q,2,0)</f>
        <v>Revenues - Third Parties</v>
      </c>
      <c r="I2596" t="s">
        <v>121</v>
      </c>
      <c r="J2596" s="111">
        <v>2026</v>
      </c>
      <c r="K2596" s="111">
        <v>7</v>
      </c>
      <c r="L2596" s="111" t="s">
        <v>94</v>
      </c>
      <c r="M2596">
        <v>729.98789499999998</v>
      </c>
      <c r="N2596">
        <v>1</v>
      </c>
      <c r="O2596">
        <v>729.98789499999998</v>
      </c>
      <c r="P2596" t="s">
        <v>2342</v>
      </c>
      <c r="Q2596" s="111">
        <f>+VLOOKUP(I2596,'Selectable Table'!AB:AC,2,0)</f>
        <v>0</v>
      </c>
    </row>
    <row r="2597" spans="1:17" x14ac:dyDescent="0.25">
      <c r="A2597" s="111" t="str">
        <f>+VLOOKUP(C2597,'Selectable Table'!D:EB,2,0)</f>
        <v>OTH CUST</v>
      </c>
      <c r="B2597" t="s">
        <v>2354</v>
      </c>
      <c r="C2597" t="s">
        <v>788</v>
      </c>
      <c r="D2597" t="s">
        <v>2341</v>
      </c>
      <c r="E2597" t="s">
        <v>93</v>
      </c>
      <c r="F2597" s="111">
        <f>+VLOOKUP(C2597,'Selectable Table'!O:P,2,0)</f>
        <v>40700</v>
      </c>
      <c r="G2597" s="111" t="str">
        <f>+VLOOKUP(F2597,'Selectable Table'!P:Q,2,0)</f>
        <v>Revenues - Third Parties</v>
      </c>
      <c r="I2597" t="s">
        <v>619</v>
      </c>
      <c r="J2597" s="111">
        <v>2026</v>
      </c>
      <c r="K2597" s="111">
        <v>7</v>
      </c>
      <c r="L2597" s="111" t="s">
        <v>94</v>
      </c>
      <c r="M2597">
        <v>861.10186620000002</v>
      </c>
      <c r="N2597">
        <v>1</v>
      </c>
      <c r="O2597">
        <v>861.10186620000002</v>
      </c>
      <c r="P2597" t="s">
        <v>2342</v>
      </c>
      <c r="Q2597" s="111">
        <f>+VLOOKUP(I2597,'Selectable Table'!AB:AC,2,0)</f>
        <v>1</v>
      </c>
    </row>
    <row r="2598" spans="1:17" x14ac:dyDescent="0.25">
      <c r="A2598" s="111" t="str">
        <f>+VLOOKUP(C2598,'Selectable Table'!D:EB,2,0)</f>
        <v>OTH CUST</v>
      </c>
      <c r="B2598" t="s">
        <v>789</v>
      </c>
      <c r="C2598" t="s">
        <v>790</v>
      </c>
      <c r="D2598" t="s">
        <v>2341</v>
      </c>
      <c r="E2598" t="s">
        <v>105</v>
      </c>
      <c r="F2598" s="111">
        <f>+VLOOKUP(C2598,'Selectable Table'!O:P,2,0)</f>
        <v>40700</v>
      </c>
      <c r="G2598" s="111" t="str">
        <f>+VLOOKUP(F2598,'Selectable Table'!P:Q,2,0)</f>
        <v>Revenues - Third Parties</v>
      </c>
      <c r="I2598" t="s">
        <v>708</v>
      </c>
      <c r="J2598" s="111">
        <v>2026</v>
      </c>
      <c r="K2598" s="111">
        <v>7</v>
      </c>
      <c r="L2598" s="111" t="s">
        <v>94</v>
      </c>
      <c r="M2598">
        <v>1111.6500000000001</v>
      </c>
      <c r="N2598">
        <v>1</v>
      </c>
      <c r="O2598">
        <v>1111.6500000000001</v>
      </c>
      <c r="P2598" t="s">
        <v>2342</v>
      </c>
      <c r="Q2598" s="111">
        <f>+VLOOKUP(I2598,'Selectable Table'!AB:AC,2,0)</f>
        <v>0</v>
      </c>
    </row>
    <row r="2599" spans="1:17" x14ac:dyDescent="0.25">
      <c r="A2599" s="111" t="str">
        <f>+VLOOKUP(C2599,'Selectable Table'!D:EB,2,0)</f>
        <v>OTH CUST</v>
      </c>
      <c r="B2599" t="s">
        <v>789</v>
      </c>
      <c r="C2599" t="s">
        <v>790</v>
      </c>
      <c r="D2599" t="s">
        <v>2341</v>
      </c>
      <c r="E2599" t="s">
        <v>93</v>
      </c>
      <c r="F2599" s="111">
        <f>+VLOOKUP(C2599,'Selectable Table'!O:P,2,0)</f>
        <v>40700</v>
      </c>
      <c r="G2599" s="111" t="str">
        <f>+VLOOKUP(F2599,'Selectable Table'!P:Q,2,0)</f>
        <v>Revenues - Third Parties</v>
      </c>
      <c r="I2599" t="s">
        <v>253</v>
      </c>
      <c r="J2599" s="111">
        <v>2026</v>
      </c>
      <c r="K2599" s="111">
        <v>7</v>
      </c>
      <c r="L2599" s="111" t="s">
        <v>94</v>
      </c>
      <c r="M2599">
        <v>1479.92</v>
      </c>
      <c r="N2599">
        <v>1</v>
      </c>
      <c r="O2599">
        <v>1479.92</v>
      </c>
      <c r="P2599" t="s">
        <v>2342</v>
      </c>
      <c r="Q2599" s="111">
        <f>+VLOOKUP(I2599,'Selectable Table'!AB:AC,2,0)</f>
        <v>0</v>
      </c>
    </row>
    <row r="2600" spans="1:17" x14ac:dyDescent="0.25">
      <c r="A2600" s="111" t="str">
        <f>+VLOOKUP(C2600,'Selectable Table'!D:EB,2,0)</f>
        <v>OTH CUST</v>
      </c>
      <c r="B2600" t="s">
        <v>789</v>
      </c>
      <c r="C2600" t="s">
        <v>790</v>
      </c>
      <c r="D2600" t="s">
        <v>2341</v>
      </c>
      <c r="E2600" t="s">
        <v>104</v>
      </c>
      <c r="F2600" s="111">
        <f>+VLOOKUP(C2600,'Selectable Table'!O:P,2,0)</f>
        <v>40700</v>
      </c>
      <c r="G2600" s="111" t="str">
        <f>+VLOOKUP(F2600,'Selectable Table'!P:Q,2,0)</f>
        <v>Revenues - Third Parties</v>
      </c>
      <c r="I2600" t="s">
        <v>118</v>
      </c>
      <c r="J2600" s="111">
        <v>2026</v>
      </c>
      <c r="K2600" s="111">
        <v>7</v>
      </c>
      <c r="L2600" s="111" t="s">
        <v>94</v>
      </c>
      <c r="M2600">
        <v>297.60000000000002</v>
      </c>
      <c r="N2600">
        <v>1</v>
      </c>
      <c r="O2600">
        <v>297.60000000000002</v>
      </c>
      <c r="P2600" t="s">
        <v>2342</v>
      </c>
      <c r="Q2600" s="111">
        <f>+VLOOKUP(I2600,'Selectable Table'!AB:AC,2,0)</f>
        <v>0</v>
      </c>
    </row>
    <row r="2601" spans="1:17" x14ac:dyDescent="0.25">
      <c r="A2601" s="111" t="str">
        <f>+VLOOKUP(C2601,'Selectable Table'!D:EB,2,0)</f>
        <v>OTH CUST</v>
      </c>
      <c r="B2601" t="s">
        <v>789</v>
      </c>
      <c r="C2601" t="s">
        <v>790</v>
      </c>
      <c r="D2601" t="s">
        <v>2341</v>
      </c>
      <c r="E2601" t="s">
        <v>104</v>
      </c>
      <c r="F2601" s="111">
        <f>+VLOOKUP(C2601,'Selectable Table'!O:P,2,0)</f>
        <v>40700</v>
      </c>
      <c r="G2601" s="111" t="str">
        <f>+VLOOKUP(F2601,'Selectable Table'!P:Q,2,0)</f>
        <v>Revenues - Third Parties</v>
      </c>
      <c r="I2601" t="s">
        <v>120</v>
      </c>
      <c r="J2601" s="111">
        <v>2026</v>
      </c>
      <c r="K2601" s="111">
        <v>7</v>
      </c>
      <c r="L2601" s="111" t="s">
        <v>94</v>
      </c>
      <c r="M2601">
        <v>494.84</v>
      </c>
      <c r="N2601">
        <v>1</v>
      </c>
      <c r="O2601">
        <v>494.84</v>
      </c>
      <c r="P2601" t="s">
        <v>2342</v>
      </c>
      <c r="Q2601" s="111">
        <f>+VLOOKUP(I2601,'Selectable Table'!AB:AC,2,0)</f>
        <v>0</v>
      </c>
    </row>
    <row r="2602" spans="1:17" x14ac:dyDescent="0.25">
      <c r="A2602" s="111" t="str">
        <f>+VLOOKUP(C2602,'Selectable Table'!D:EB,2,0)</f>
        <v>OTH CUST</v>
      </c>
      <c r="B2602" t="s">
        <v>789</v>
      </c>
      <c r="C2602" t="s">
        <v>790</v>
      </c>
      <c r="D2602" t="s">
        <v>2341</v>
      </c>
      <c r="E2602" t="s">
        <v>105</v>
      </c>
      <c r="F2602" s="111">
        <f>+VLOOKUP(C2602,'Selectable Table'!O:P,2,0)</f>
        <v>40700</v>
      </c>
      <c r="G2602" s="111" t="str">
        <f>+VLOOKUP(F2602,'Selectable Table'!P:Q,2,0)</f>
        <v>Revenues - Third Parties</v>
      </c>
      <c r="I2602" t="s">
        <v>111</v>
      </c>
      <c r="J2602" s="111">
        <v>2026</v>
      </c>
      <c r="K2602" s="111">
        <v>7</v>
      </c>
      <c r="L2602" s="111" t="s">
        <v>94</v>
      </c>
      <c r="M2602">
        <v>557.54999999999995</v>
      </c>
      <c r="N2602">
        <v>1</v>
      </c>
      <c r="O2602">
        <v>557.54999999999995</v>
      </c>
      <c r="P2602" t="s">
        <v>2342</v>
      </c>
      <c r="Q2602" s="111">
        <f>+VLOOKUP(I2602,'Selectable Table'!AB:AC,2,0)</f>
        <v>0</v>
      </c>
    </row>
    <row r="2603" spans="1:17" x14ac:dyDescent="0.25">
      <c r="A2603" s="111" t="str">
        <f>+VLOOKUP(C2603,'Selectable Table'!D:EB,2,0)</f>
        <v>OTH CUST</v>
      </c>
      <c r="B2603" t="s">
        <v>2077</v>
      </c>
      <c r="C2603" t="s">
        <v>2336</v>
      </c>
      <c r="D2603" t="s">
        <v>2341</v>
      </c>
      <c r="E2603" t="s">
        <v>93</v>
      </c>
      <c r="F2603" s="111">
        <f>+VLOOKUP(C2603,'Selectable Table'!O:P,2,0)</f>
        <v>40700</v>
      </c>
      <c r="G2603" s="111" t="str">
        <f>+VLOOKUP(F2603,'Selectable Table'!P:Q,2,0)</f>
        <v>Revenues - Third Parties</v>
      </c>
      <c r="I2603" t="s">
        <v>253</v>
      </c>
      <c r="J2603" s="111">
        <v>2026</v>
      </c>
      <c r="K2603" s="111">
        <v>7</v>
      </c>
      <c r="L2603" s="111" t="s">
        <v>94</v>
      </c>
      <c r="M2603">
        <v>1808.1045999999999</v>
      </c>
      <c r="N2603">
        <v>1</v>
      </c>
      <c r="O2603">
        <v>1808.1045999999999</v>
      </c>
      <c r="P2603" t="s">
        <v>2342</v>
      </c>
      <c r="Q2603" s="111">
        <f>+VLOOKUP(I2603,'Selectable Table'!AB:AC,2,0)</f>
        <v>0</v>
      </c>
    </row>
    <row r="2604" spans="1:17" x14ac:dyDescent="0.25">
      <c r="A2604" s="111" t="str">
        <f>+VLOOKUP(C2604,'Selectable Table'!D:EB,2,0)</f>
        <v>OTH CUST</v>
      </c>
      <c r="B2604" t="s">
        <v>2077</v>
      </c>
      <c r="C2604" t="s">
        <v>2336</v>
      </c>
      <c r="D2604" t="s">
        <v>2341</v>
      </c>
      <c r="E2604" t="s">
        <v>104</v>
      </c>
      <c r="F2604" s="111">
        <f>+VLOOKUP(C2604,'Selectable Table'!O:P,2,0)</f>
        <v>40700</v>
      </c>
      <c r="G2604" s="111" t="str">
        <f>+VLOOKUP(F2604,'Selectable Table'!P:Q,2,0)</f>
        <v>Revenues - Third Parties</v>
      </c>
      <c r="I2604" t="s">
        <v>118</v>
      </c>
      <c r="J2604" s="111">
        <v>2026</v>
      </c>
      <c r="K2604" s="111">
        <v>7</v>
      </c>
      <c r="L2604" s="111" t="s">
        <v>94</v>
      </c>
      <c r="M2604">
        <v>388.97634479999999</v>
      </c>
      <c r="N2604">
        <v>1</v>
      </c>
      <c r="O2604">
        <v>388.97634479999999</v>
      </c>
      <c r="P2604" t="s">
        <v>2342</v>
      </c>
      <c r="Q2604" s="111">
        <f>+VLOOKUP(I2604,'Selectable Table'!AB:AC,2,0)</f>
        <v>0</v>
      </c>
    </row>
    <row r="2605" spans="1:17" x14ac:dyDescent="0.25">
      <c r="A2605" s="111" t="str">
        <f>+VLOOKUP(C2605,'Selectable Table'!D:EB,2,0)</f>
        <v>OTH CUST</v>
      </c>
      <c r="B2605" t="s">
        <v>2077</v>
      </c>
      <c r="C2605" t="s">
        <v>2336</v>
      </c>
      <c r="D2605" t="s">
        <v>2341</v>
      </c>
      <c r="E2605" t="s">
        <v>104</v>
      </c>
      <c r="F2605" s="111">
        <f>+VLOOKUP(C2605,'Selectable Table'!O:P,2,0)</f>
        <v>40700</v>
      </c>
      <c r="G2605" s="111" t="str">
        <f>+VLOOKUP(F2605,'Selectable Table'!P:Q,2,0)</f>
        <v>Revenues - Third Parties</v>
      </c>
      <c r="I2605" t="s">
        <v>120</v>
      </c>
      <c r="J2605" s="111">
        <v>2026</v>
      </c>
      <c r="K2605" s="111">
        <v>7</v>
      </c>
      <c r="L2605" s="111" t="s">
        <v>94</v>
      </c>
      <c r="M2605">
        <v>323.96443240000002</v>
      </c>
      <c r="N2605">
        <v>1</v>
      </c>
      <c r="O2605">
        <v>323.96443240000002</v>
      </c>
      <c r="P2605" t="s">
        <v>2342</v>
      </c>
      <c r="Q2605" s="111">
        <f>+VLOOKUP(I2605,'Selectable Table'!AB:AC,2,0)</f>
        <v>0</v>
      </c>
    </row>
    <row r="2606" spans="1:17" x14ac:dyDescent="0.25">
      <c r="A2606" s="111" t="str">
        <f>+VLOOKUP(C2606,'Selectable Table'!D:EB,2,0)</f>
        <v>OTH CUST</v>
      </c>
      <c r="B2606" t="s">
        <v>2077</v>
      </c>
      <c r="C2606" t="s">
        <v>2336</v>
      </c>
      <c r="D2606" t="s">
        <v>2341</v>
      </c>
      <c r="E2606" t="s">
        <v>105</v>
      </c>
      <c r="F2606" s="111">
        <f>+VLOOKUP(C2606,'Selectable Table'!O:P,2,0)</f>
        <v>40700</v>
      </c>
      <c r="G2606" s="111" t="str">
        <f>+VLOOKUP(F2606,'Selectable Table'!P:Q,2,0)</f>
        <v>Revenues - Third Parties</v>
      </c>
      <c r="I2606" t="s">
        <v>121</v>
      </c>
      <c r="J2606" s="111">
        <v>2026</v>
      </c>
      <c r="K2606" s="111">
        <v>7</v>
      </c>
      <c r="L2606" s="111" t="s">
        <v>94</v>
      </c>
      <c r="M2606">
        <v>5750.3430079999998</v>
      </c>
      <c r="N2606">
        <v>1</v>
      </c>
      <c r="O2606">
        <v>5750.3430079999998</v>
      </c>
      <c r="P2606" t="s">
        <v>2342</v>
      </c>
      <c r="Q2606" s="111">
        <f>+VLOOKUP(I2606,'Selectable Table'!AB:AC,2,0)</f>
        <v>0</v>
      </c>
    </row>
    <row r="2607" spans="1:17" x14ac:dyDescent="0.25">
      <c r="A2607" s="111" t="str">
        <f>+VLOOKUP(C2607,'Selectable Table'!D:EB,2,0)</f>
        <v>OTH CUST</v>
      </c>
      <c r="B2607" t="s">
        <v>2077</v>
      </c>
      <c r="C2607" t="s">
        <v>2336</v>
      </c>
      <c r="D2607" t="s">
        <v>2341</v>
      </c>
      <c r="E2607" t="s">
        <v>105</v>
      </c>
      <c r="F2607" s="111">
        <f>+VLOOKUP(C2607,'Selectable Table'!O:P,2,0)</f>
        <v>40700</v>
      </c>
      <c r="G2607" s="111" t="str">
        <f>+VLOOKUP(F2607,'Selectable Table'!P:Q,2,0)</f>
        <v>Revenues - Third Parties</v>
      </c>
      <c r="I2607" t="s">
        <v>111</v>
      </c>
      <c r="J2607" s="111">
        <v>2026</v>
      </c>
      <c r="K2607" s="111">
        <v>7</v>
      </c>
      <c r="L2607" s="111" t="s">
        <v>94</v>
      </c>
      <c r="M2607">
        <v>1216.734616</v>
      </c>
      <c r="N2607">
        <v>1</v>
      </c>
      <c r="O2607">
        <v>1216.734616</v>
      </c>
      <c r="P2607" t="s">
        <v>2342</v>
      </c>
      <c r="Q2607" s="111">
        <f>+VLOOKUP(I2607,'Selectable Table'!AB:AC,2,0)</f>
        <v>0</v>
      </c>
    </row>
    <row r="2608" spans="1:17" x14ac:dyDescent="0.25">
      <c r="A2608" s="111" t="str">
        <f>+VLOOKUP(C2608,'Selectable Table'!D:EB,2,0)</f>
        <v>OTH CUST</v>
      </c>
      <c r="B2608" t="s">
        <v>2079</v>
      </c>
      <c r="C2608" t="s">
        <v>794</v>
      </c>
      <c r="D2608" t="s">
        <v>2341</v>
      </c>
      <c r="E2608" t="s">
        <v>105</v>
      </c>
      <c r="F2608" s="111">
        <f>+VLOOKUP(C2608,'Selectable Table'!O:P,2,0)</f>
        <v>40700</v>
      </c>
      <c r="G2608" s="111" t="str">
        <f>+VLOOKUP(F2608,'Selectable Table'!P:Q,2,0)</f>
        <v>Revenues - Third Parties</v>
      </c>
      <c r="I2608" t="s">
        <v>109</v>
      </c>
      <c r="J2608" s="111">
        <v>2026</v>
      </c>
      <c r="K2608" s="111">
        <v>7</v>
      </c>
      <c r="L2608" s="111" t="s">
        <v>94</v>
      </c>
      <c r="M2608">
        <v>836.35732008000002</v>
      </c>
      <c r="N2608">
        <v>1</v>
      </c>
      <c r="O2608">
        <v>836.35732008000002</v>
      </c>
      <c r="P2608" t="s">
        <v>2342</v>
      </c>
      <c r="Q2608" s="111">
        <f>+VLOOKUP(I2608,'Selectable Table'!AB:AC,2,0)</f>
        <v>0</v>
      </c>
    </row>
    <row r="2609" spans="1:17" x14ac:dyDescent="0.25">
      <c r="A2609" s="111" t="str">
        <f>+VLOOKUP(C2609,'Selectable Table'!D:EB,2,0)</f>
        <v>OTH CUST</v>
      </c>
      <c r="B2609" t="s">
        <v>2079</v>
      </c>
      <c r="C2609" t="s">
        <v>794</v>
      </c>
      <c r="D2609" t="s">
        <v>2341</v>
      </c>
      <c r="E2609" t="s">
        <v>93</v>
      </c>
      <c r="F2609" s="111">
        <f>+VLOOKUP(C2609,'Selectable Table'!O:P,2,0)</f>
        <v>40700</v>
      </c>
      <c r="G2609" s="111" t="str">
        <f>+VLOOKUP(F2609,'Selectable Table'!P:Q,2,0)</f>
        <v>Revenues - Third Parties</v>
      </c>
      <c r="I2609" t="s">
        <v>253</v>
      </c>
      <c r="J2609" s="111">
        <v>2026</v>
      </c>
      <c r="K2609" s="111">
        <v>7</v>
      </c>
      <c r="L2609" s="111" t="s">
        <v>94</v>
      </c>
      <c r="M2609">
        <v>1402.5632792399997</v>
      </c>
      <c r="N2609">
        <v>1</v>
      </c>
      <c r="O2609">
        <v>1402.5632792399997</v>
      </c>
      <c r="P2609" t="s">
        <v>2342</v>
      </c>
      <c r="Q2609" s="111">
        <f>+VLOOKUP(I2609,'Selectable Table'!AB:AC,2,0)</f>
        <v>0</v>
      </c>
    </row>
    <row r="2610" spans="1:17" x14ac:dyDescent="0.25">
      <c r="A2610" s="111" t="str">
        <f>+VLOOKUP(C2610,'Selectable Table'!D:EB,2,0)</f>
        <v>OTH CUST</v>
      </c>
      <c r="B2610" t="s">
        <v>2086</v>
      </c>
      <c r="C2610" t="s">
        <v>794</v>
      </c>
      <c r="D2610" t="s">
        <v>2341</v>
      </c>
      <c r="E2610" t="s">
        <v>102</v>
      </c>
      <c r="F2610" s="111">
        <f>+VLOOKUP(C2610,'Selectable Table'!O:P,2,0)</f>
        <v>40700</v>
      </c>
      <c r="G2610" s="111" t="str">
        <f>+VLOOKUP(F2610,'Selectable Table'!P:Q,2,0)</f>
        <v>Revenues - Third Parties</v>
      </c>
      <c r="I2610" t="s">
        <v>125</v>
      </c>
      <c r="J2610" s="111">
        <v>2026</v>
      </c>
      <c r="K2610" s="111">
        <v>7</v>
      </c>
      <c r="L2610" s="111" t="s">
        <v>94</v>
      </c>
      <c r="M2610">
        <v>316.16163399999999</v>
      </c>
      <c r="N2610">
        <v>1</v>
      </c>
      <c r="O2610">
        <v>316.16163399999999</v>
      </c>
      <c r="P2610" t="s">
        <v>2342</v>
      </c>
      <c r="Q2610" s="111">
        <f>+VLOOKUP(I2610,'Selectable Table'!AB:AC,2,0)</f>
        <v>1</v>
      </c>
    </row>
    <row r="2611" spans="1:17" x14ac:dyDescent="0.25">
      <c r="A2611" s="111" t="str">
        <f>+VLOOKUP(C2611,'Selectable Table'!D:EB,2,0)</f>
        <v>OTH CUST</v>
      </c>
      <c r="B2611" t="s">
        <v>2086</v>
      </c>
      <c r="C2611" t="s">
        <v>794</v>
      </c>
      <c r="D2611" t="s">
        <v>2341</v>
      </c>
      <c r="E2611" t="s">
        <v>102</v>
      </c>
      <c r="F2611" s="111">
        <f>+VLOOKUP(C2611,'Selectable Table'!O:P,2,0)</f>
        <v>40700</v>
      </c>
      <c r="G2611" s="111" t="str">
        <f>+VLOOKUP(F2611,'Selectable Table'!P:Q,2,0)</f>
        <v>Revenues - Third Parties</v>
      </c>
      <c r="I2611" t="s">
        <v>186</v>
      </c>
      <c r="J2611" s="111">
        <v>2026</v>
      </c>
      <c r="K2611" s="111">
        <v>7</v>
      </c>
      <c r="L2611" s="111" t="s">
        <v>94</v>
      </c>
      <c r="M2611">
        <v>81.963605999999999</v>
      </c>
      <c r="N2611">
        <v>1</v>
      </c>
      <c r="O2611">
        <v>81.963605999999999</v>
      </c>
      <c r="P2611" t="s">
        <v>2342</v>
      </c>
      <c r="Q2611" s="111">
        <f>+VLOOKUP(I2611,'Selectable Table'!AB:AC,2,0)</f>
        <v>1</v>
      </c>
    </row>
    <row r="2612" spans="1:17" x14ac:dyDescent="0.25">
      <c r="A2612" s="111" t="str">
        <f>+VLOOKUP(C2612,'Selectable Table'!D:EB,2,0)</f>
        <v>OTH CUST</v>
      </c>
      <c r="B2612" t="s">
        <v>2086</v>
      </c>
      <c r="C2612" t="s">
        <v>794</v>
      </c>
      <c r="D2612" t="s">
        <v>2341</v>
      </c>
      <c r="E2612" t="s">
        <v>93</v>
      </c>
      <c r="F2612" s="111">
        <f>+VLOOKUP(C2612,'Selectable Table'!O:P,2,0)</f>
        <v>40700</v>
      </c>
      <c r="G2612" s="111" t="str">
        <f>+VLOOKUP(F2612,'Selectable Table'!P:Q,2,0)</f>
        <v>Revenues - Third Parties</v>
      </c>
      <c r="I2612" t="s">
        <v>166</v>
      </c>
      <c r="J2612" s="111">
        <v>2026</v>
      </c>
      <c r="K2612" s="111">
        <v>7</v>
      </c>
      <c r="L2612" s="111" t="s">
        <v>94</v>
      </c>
      <c r="M2612">
        <v>529.97428079999997</v>
      </c>
      <c r="N2612">
        <v>1</v>
      </c>
      <c r="O2612">
        <v>529.97428079999997</v>
      </c>
      <c r="P2612" t="s">
        <v>2342</v>
      </c>
      <c r="Q2612" s="111">
        <f>+VLOOKUP(I2612,'Selectable Table'!AB:AC,2,0)</f>
        <v>1</v>
      </c>
    </row>
    <row r="2613" spans="1:17" x14ac:dyDescent="0.25">
      <c r="A2613" s="111" t="str">
        <f>+VLOOKUP(C2613,'Selectable Table'!D:EB,2,0)</f>
        <v>OTH CUST</v>
      </c>
      <c r="B2613" t="s">
        <v>2086</v>
      </c>
      <c r="C2613" t="s">
        <v>794</v>
      </c>
      <c r="D2613" t="s">
        <v>2341</v>
      </c>
      <c r="E2613" t="s">
        <v>93</v>
      </c>
      <c r="F2613" s="111">
        <f>+VLOOKUP(C2613,'Selectable Table'!O:P,2,0)</f>
        <v>40700</v>
      </c>
      <c r="G2613" s="111" t="str">
        <f>+VLOOKUP(F2613,'Selectable Table'!P:Q,2,0)</f>
        <v>Revenues - Third Parties</v>
      </c>
      <c r="I2613" t="s">
        <v>169</v>
      </c>
      <c r="J2613" s="111">
        <v>2026</v>
      </c>
      <c r="K2613" s="111">
        <v>7</v>
      </c>
      <c r="L2613" s="111" t="s">
        <v>94</v>
      </c>
      <c r="M2613">
        <v>561.88361951999991</v>
      </c>
      <c r="N2613">
        <v>1</v>
      </c>
      <c r="O2613">
        <v>561.88361951999991</v>
      </c>
      <c r="P2613" t="s">
        <v>2342</v>
      </c>
      <c r="Q2613" s="111">
        <f>+VLOOKUP(I2613,'Selectable Table'!AB:AC,2,0)</f>
        <v>0</v>
      </c>
    </row>
    <row r="2614" spans="1:17" x14ac:dyDescent="0.25">
      <c r="A2614" s="111" t="str">
        <f>+VLOOKUP(C2614,'Selectable Table'!D:EB,2,0)</f>
        <v>OTH CUST</v>
      </c>
      <c r="B2614" t="s">
        <v>2086</v>
      </c>
      <c r="C2614" t="s">
        <v>794</v>
      </c>
      <c r="D2614" t="s">
        <v>2341</v>
      </c>
      <c r="E2614" t="s">
        <v>93</v>
      </c>
      <c r="F2614" s="111">
        <f>+VLOOKUP(C2614,'Selectable Table'!O:P,2,0)</f>
        <v>40700</v>
      </c>
      <c r="G2614" s="111" t="str">
        <f>+VLOOKUP(F2614,'Selectable Table'!P:Q,2,0)</f>
        <v>Revenues - Third Parties</v>
      </c>
      <c r="I2614" t="s">
        <v>253</v>
      </c>
      <c r="J2614" s="111">
        <v>2026</v>
      </c>
      <c r="K2614" s="111">
        <v>7</v>
      </c>
      <c r="L2614" s="111" t="s">
        <v>94</v>
      </c>
      <c r="M2614">
        <v>1402.5632792399997</v>
      </c>
      <c r="N2614">
        <v>1</v>
      </c>
      <c r="O2614">
        <v>1402.5632792399997</v>
      </c>
      <c r="P2614" t="s">
        <v>2342</v>
      </c>
      <c r="Q2614" s="111">
        <f>+VLOOKUP(I2614,'Selectable Table'!AB:AC,2,0)</f>
        <v>0</v>
      </c>
    </row>
    <row r="2615" spans="1:17" x14ac:dyDescent="0.25">
      <c r="A2615" s="111" t="str">
        <f>+VLOOKUP(C2615,'Selectable Table'!D:EB,2,0)</f>
        <v>OTH CUST</v>
      </c>
      <c r="B2615" t="s">
        <v>2086</v>
      </c>
      <c r="C2615" t="s">
        <v>794</v>
      </c>
      <c r="D2615" t="s">
        <v>2341</v>
      </c>
      <c r="E2615" t="s">
        <v>104</v>
      </c>
      <c r="F2615" s="111">
        <f>+VLOOKUP(C2615,'Selectable Table'!O:P,2,0)</f>
        <v>40700</v>
      </c>
      <c r="G2615" s="111" t="str">
        <f>+VLOOKUP(F2615,'Selectable Table'!P:Q,2,0)</f>
        <v>Revenues - Third Parties</v>
      </c>
      <c r="I2615" t="s">
        <v>118</v>
      </c>
      <c r="J2615" s="111">
        <v>2026</v>
      </c>
      <c r="K2615" s="111">
        <v>7</v>
      </c>
      <c r="L2615" s="111" t="s">
        <v>94</v>
      </c>
      <c r="M2615">
        <v>282.04036163999996</v>
      </c>
      <c r="N2615">
        <v>1</v>
      </c>
      <c r="O2615">
        <v>282.04036163999996</v>
      </c>
      <c r="P2615" t="s">
        <v>2342</v>
      </c>
      <c r="Q2615" s="111">
        <f>+VLOOKUP(I2615,'Selectable Table'!AB:AC,2,0)</f>
        <v>0</v>
      </c>
    </row>
    <row r="2616" spans="1:17" x14ac:dyDescent="0.25">
      <c r="A2616" s="111" t="str">
        <f>+VLOOKUP(C2616,'Selectable Table'!D:EB,2,0)</f>
        <v>OTH CUST</v>
      </c>
      <c r="B2616" t="s">
        <v>2086</v>
      </c>
      <c r="C2616" t="s">
        <v>794</v>
      </c>
      <c r="D2616" t="s">
        <v>2341</v>
      </c>
      <c r="E2616" t="s">
        <v>104</v>
      </c>
      <c r="F2616" s="111">
        <f>+VLOOKUP(C2616,'Selectable Table'!O:P,2,0)</f>
        <v>40700</v>
      </c>
      <c r="G2616" s="111" t="str">
        <f>+VLOOKUP(F2616,'Selectable Table'!P:Q,2,0)</f>
        <v>Revenues - Third Parties</v>
      </c>
      <c r="I2616" t="s">
        <v>120</v>
      </c>
      <c r="J2616" s="111">
        <v>2026</v>
      </c>
      <c r="K2616" s="111">
        <v>7</v>
      </c>
      <c r="L2616" s="111" t="s">
        <v>94</v>
      </c>
      <c r="M2616">
        <v>703.45307628</v>
      </c>
      <c r="N2616">
        <v>1</v>
      </c>
      <c r="O2616">
        <v>703.45307628</v>
      </c>
      <c r="P2616" t="s">
        <v>2342</v>
      </c>
      <c r="Q2616" s="111">
        <f>+VLOOKUP(I2616,'Selectable Table'!AB:AC,2,0)</f>
        <v>0</v>
      </c>
    </row>
    <row r="2617" spans="1:17" x14ac:dyDescent="0.25">
      <c r="A2617" s="111" t="str">
        <f>+VLOOKUP(C2617,'Selectable Table'!D:EB,2,0)</f>
        <v>OTH CUST</v>
      </c>
      <c r="B2617" t="s">
        <v>2086</v>
      </c>
      <c r="C2617" t="s">
        <v>794</v>
      </c>
      <c r="D2617" t="s">
        <v>2341</v>
      </c>
      <c r="E2617" t="s">
        <v>105</v>
      </c>
      <c r="F2617" s="111">
        <f>+VLOOKUP(C2617,'Selectable Table'!O:P,2,0)</f>
        <v>40700</v>
      </c>
      <c r="G2617" s="111" t="str">
        <f>+VLOOKUP(F2617,'Selectable Table'!P:Q,2,0)</f>
        <v>Revenues - Third Parties</v>
      </c>
      <c r="I2617" t="s">
        <v>111</v>
      </c>
      <c r="J2617" s="111">
        <v>2026</v>
      </c>
      <c r="K2617" s="111">
        <v>7</v>
      </c>
      <c r="L2617" s="111" t="s">
        <v>94</v>
      </c>
      <c r="M2617">
        <v>704.55162815999995</v>
      </c>
      <c r="N2617">
        <v>1</v>
      </c>
      <c r="O2617">
        <v>704.55162815999995</v>
      </c>
      <c r="P2617" t="s">
        <v>2342</v>
      </c>
      <c r="Q2617" s="111">
        <f>+VLOOKUP(I2617,'Selectable Table'!AB:AC,2,0)</f>
        <v>0</v>
      </c>
    </row>
    <row r="2618" spans="1:17" x14ac:dyDescent="0.25">
      <c r="A2618" s="111" t="str">
        <f>+VLOOKUP(C2618,'Selectable Table'!D:EB,2,0)</f>
        <v>OTH CUST</v>
      </c>
      <c r="B2618" t="s">
        <v>2086</v>
      </c>
      <c r="C2618" t="s">
        <v>794</v>
      </c>
      <c r="D2618" t="s">
        <v>2341</v>
      </c>
      <c r="E2618" t="s">
        <v>105</v>
      </c>
      <c r="F2618" s="111">
        <f>+VLOOKUP(C2618,'Selectable Table'!O:P,2,0)</f>
        <v>40700</v>
      </c>
      <c r="G2618" s="111" t="str">
        <f>+VLOOKUP(F2618,'Selectable Table'!P:Q,2,0)</f>
        <v>Revenues - Third Parties</v>
      </c>
      <c r="I2618" t="s">
        <v>158</v>
      </c>
      <c r="J2618" s="111">
        <v>2026</v>
      </c>
      <c r="K2618" s="111">
        <v>7</v>
      </c>
      <c r="L2618" s="111" t="s">
        <v>94</v>
      </c>
      <c r="M2618">
        <v>1404.7090488000001</v>
      </c>
      <c r="N2618">
        <v>1</v>
      </c>
      <c r="O2618">
        <v>1404.7090488000001</v>
      </c>
      <c r="P2618" t="s">
        <v>2342</v>
      </c>
      <c r="Q2618" s="111">
        <f>+VLOOKUP(I2618,'Selectable Table'!AB:AC,2,0)</f>
        <v>0</v>
      </c>
    </row>
    <row r="2619" spans="1:17" x14ac:dyDescent="0.25">
      <c r="A2619" s="111" t="str">
        <f>+VLOOKUP(C2619,'Selectable Table'!D:EB,2,0)</f>
        <v>OTH CUST</v>
      </c>
      <c r="B2619" t="s">
        <v>2086</v>
      </c>
      <c r="C2619" t="s">
        <v>794</v>
      </c>
      <c r="D2619" t="s">
        <v>2341</v>
      </c>
      <c r="E2619" t="s">
        <v>93</v>
      </c>
      <c r="F2619" s="111">
        <f>+VLOOKUP(C2619,'Selectable Table'!O:P,2,0)</f>
        <v>40700</v>
      </c>
      <c r="G2619" s="111" t="str">
        <f>+VLOOKUP(F2619,'Selectable Table'!P:Q,2,0)</f>
        <v>Revenues - Third Parties</v>
      </c>
      <c r="I2619" t="s">
        <v>706</v>
      </c>
      <c r="J2619" s="111">
        <v>2026</v>
      </c>
      <c r="K2619" s="111">
        <v>7</v>
      </c>
      <c r="L2619" s="111" t="s">
        <v>94</v>
      </c>
      <c r="M2619">
        <v>243.59789039999998</v>
      </c>
      <c r="N2619">
        <v>1</v>
      </c>
      <c r="O2619">
        <v>243.59789039999998</v>
      </c>
      <c r="P2619" t="s">
        <v>2342</v>
      </c>
      <c r="Q2619" s="111">
        <f>+VLOOKUP(I2619,'Selectable Table'!AB:AC,2,0)</f>
        <v>1</v>
      </c>
    </row>
    <row r="2620" spans="1:17" x14ac:dyDescent="0.25">
      <c r="A2620" s="111" t="str">
        <f>+VLOOKUP(C2620,'Selectable Table'!D:EB,2,0)</f>
        <v>OTH CUST</v>
      </c>
      <c r="B2620" t="s">
        <v>2093</v>
      </c>
      <c r="C2620" t="s">
        <v>2196</v>
      </c>
      <c r="D2620" t="s">
        <v>2341</v>
      </c>
      <c r="E2620" t="s">
        <v>93</v>
      </c>
      <c r="F2620" s="111">
        <f>+VLOOKUP(C2620,'Selectable Table'!O:P,2,0)</f>
        <v>40700</v>
      </c>
      <c r="G2620" s="111" t="str">
        <f>+VLOOKUP(F2620,'Selectable Table'!P:Q,2,0)</f>
        <v>Revenues - Third Parties</v>
      </c>
      <c r="I2620" t="s">
        <v>253</v>
      </c>
      <c r="J2620" s="111">
        <v>2026</v>
      </c>
      <c r="K2620" s="111">
        <v>7</v>
      </c>
      <c r="L2620" s="111" t="s">
        <v>94</v>
      </c>
      <c r="M2620">
        <v>621.57000000000005</v>
      </c>
      <c r="N2620">
        <v>1</v>
      </c>
      <c r="O2620">
        <v>621.57000000000005</v>
      </c>
      <c r="P2620" t="s">
        <v>2342</v>
      </c>
      <c r="Q2620" s="111">
        <f>+VLOOKUP(I2620,'Selectable Table'!AB:AC,2,0)</f>
        <v>0</v>
      </c>
    </row>
    <row r="2621" spans="1:17" x14ac:dyDescent="0.25">
      <c r="A2621" s="111" t="str">
        <f>+VLOOKUP(C2621,'Selectable Table'!D:EB,2,0)</f>
        <v>OTH CUST</v>
      </c>
      <c r="B2621" t="s">
        <v>2093</v>
      </c>
      <c r="C2621" t="s">
        <v>2196</v>
      </c>
      <c r="D2621" t="s">
        <v>2341</v>
      </c>
      <c r="E2621" t="s">
        <v>105</v>
      </c>
      <c r="F2621" s="111">
        <f>+VLOOKUP(C2621,'Selectable Table'!O:P,2,0)</f>
        <v>40700</v>
      </c>
      <c r="G2621" s="111" t="str">
        <f>+VLOOKUP(F2621,'Selectable Table'!P:Q,2,0)</f>
        <v>Revenues - Third Parties</v>
      </c>
      <c r="I2621" t="s">
        <v>144</v>
      </c>
      <c r="J2621" s="111">
        <v>2026</v>
      </c>
      <c r="K2621" s="111">
        <v>7</v>
      </c>
      <c r="L2621" s="111" t="s">
        <v>94</v>
      </c>
      <c r="M2621">
        <v>371.12</v>
      </c>
      <c r="N2621">
        <v>1</v>
      </c>
      <c r="O2621">
        <v>371.12</v>
      </c>
      <c r="P2621" t="s">
        <v>2342</v>
      </c>
      <c r="Q2621" s="111">
        <f>+VLOOKUP(I2621,'Selectable Table'!AB:AC,2,0)</f>
        <v>0</v>
      </c>
    </row>
    <row r="2622" spans="1:17" x14ac:dyDescent="0.25">
      <c r="A2622" s="111" t="str">
        <f>+VLOOKUP(C2622,'Selectable Table'!D:EB,2,0)</f>
        <v>OTH CUST</v>
      </c>
      <c r="B2622" t="s">
        <v>2097</v>
      </c>
      <c r="C2622" t="s">
        <v>788</v>
      </c>
      <c r="D2622" t="s">
        <v>2341</v>
      </c>
      <c r="E2622" t="s">
        <v>102</v>
      </c>
      <c r="F2622" s="111">
        <f>+VLOOKUP(C2622,'Selectable Table'!O:P,2,0)</f>
        <v>40700</v>
      </c>
      <c r="G2622" s="111" t="str">
        <f>+VLOOKUP(F2622,'Selectable Table'!P:Q,2,0)</f>
        <v>Revenues - Third Parties</v>
      </c>
      <c r="I2622" t="s">
        <v>186</v>
      </c>
      <c r="J2622" s="111">
        <v>2026</v>
      </c>
      <c r="K2622" s="111">
        <v>7</v>
      </c>
      <c r="L2622" s="111" t="s">
        <v>94</v>
      </c>
      <c r="M2622">
        <v>245.24631359999998</v>
      </c>
      <c r="N2622">
        <v>1</v>
      </c>
      <c r="O2622">
        <v>245.24631359999998</v>
      </c>
      <c r="P2622" t="s">
        <v>2342</v>
      </c>
      <c r="Q2622" s="111">
        <f>+VLOOKUP(I2622,'Selectable Table'!AB:AC,2,0)</f>
        <v>1</v>
      </c>
    </row>
    <row r="2623" spans="1:17" x14ac:dyDescent="0.25">
      <c r="A2623" s="111" t="str">
        <f>+VLOOKUP(C2623,'Selectable Table'!D:EB,2,0)</f>
        <v>OTH CUST</v>
      </c>
      <c r="B2623" t="s">
        <v>2097</v>
      </c>
      <c r="C2623" t="s">
        <v>788</v>
      </c>
      <c r="D2623" t="s">
        <v>2341</v>
      </c>
      <c r="E2623" t="s">
        <v>93</v>
      </c>
      <c r="F2623" s="111">
        <f>+VLOOKUP(C2623,'Selectable Table'!O:P,2,0)</f>
        <v>40700</v>
      </c>
      <c r="G2623" s="111" t="str">
        <f>+VLOOKUP(F2623,'Selectable Table'!P:Q,2,0)</f>
        <v>Revenues - Third Parties</v>
      </c>
      <c r="I2623" t="s">
        <v>191</v>
      </c>
      <c r="J2623" s="111">
        <v>2026</v>
      </c>
      <c r="K2623" s="111">
        <v>7</v>
      </c>
      <c r="L2623" s="111" t="s">
        <v>94</v>
      </c>
      <c r="M2623">
        <v>342.7919488</v>
      </c>
      <c r="N2623">
        <v>1</v>
      </c>
      <c r="O2623">
        <v>342.7919488</v>
      </c>
      <c r="P2623" t="s">
        <v>2342</v>
      </c>
      <c r="Q2623" s="111">
        <f>+VLOOKUP(I2623,'Selectable Table'!AB:AC,2,0)</f>
        <v>1</v>
      </c>
    </row>
    <row r="2624" spans="1:17" x14ac:dyDescent="0.25">
      <c r="A2624" s="111" t="str">
        <f>+VLOOKUP(C2624,'Selectable Table'!D:EB,2,0)</f>
        <v>OTH CUST</v>
      </c>
      <c r="B2624" t="s">
        <v>2097</v>
      </c>
      <c r="C2624" t="s">
        <v>788</v>
      </c>
      <c r="D2624" t="s">
        <v>2341</v>
      </c>
      <c r="E2624" t="s">
        <v>93</v>
      </c>
      <c r="F2624" s="111">
        <f>+VLOOKUP(C2624,'Selectable Table'!O:P,2,0)</f>
        <v>40700</v>
      </c>
      <c r="G2624" s="111" t="str">
        <f>+VLOOKUP(F2624,'Selectable Table'!P:Q,2,0)</f>
        <v>Revenues - Third Parties</v>
      </c>
      <c r="I2624" t="s">
        <v>168</v>
      </c>
      <c r="J2624" s="111">
        <v>2026</v>
      </c>
      <c r="K2624" s="111">
        <v>7</v>
      </c>
      <c r="L2624" s="111" t="s">
        <v>94</v>
      </c>
      <c r="M2624">
        <v>382.4815696</v>
      </c>
      <c r="N2624">
        <v>1</v>
      </c>
      <c r="O2624">
        <v>382.4815696</v>
      </c>
      <c r="P2624" t="s">
        <v>2342</v>
      </c>
      <c r="Q2624" s="111">
        <f>+VLOOKUP(I2624,'Selectable Table'!AB:AC,2,0)</f>
        <v>0</v>
      </c>
    </row>
    <row r="2625" spans="1:17" x14ac:dyDescent="0.25">
      <c r="A2625" s="111" t="str">
        <f>+VLOOKUP(C2625,'Selectable Table'!D:EB,2,0)</f>
        <v>OTH CUST</v>
      </c>
      <c r="B2625" t="s">
        <v>2097</v>
      </c>
      <c r="C2625" t="s">
        <v>788</v>
      </c>
      <c r="D2625" t="s">
        <v>2341</v>
      </c>
      <c r="E2625" t="s">
        <v>93</v>
      </c>
      <c r="F2625" s="111">
        <f>+VLOOKUP(C2625,'Selectable Table'!O:P,2,0)</f>
        <v>40700</v>
      </c>
      <c r="G2625" s="111" t="str">
        <f>+VLOOKUP(F2625,'Selectable Table'!P:Q,2,0)</f>
        <v>Revenues - Third Parties</v>
      </c>
      <c r="I2625" t="s">
        <v>253</v>
      </c>
      <c r="J2625" s="111">
        <v>2026</v>
      </c>
      <c r="K2625" s="111">
        <v>7</v>
      </c>
      <c r="L2625" s="111" t="s">
        <v>94</v>
      </c>
      <c r="M2625">
        <v>1909.4829599</v>
      </c>
      <c r="N2625">
        <v>1</v>
      </c>
      <c r="O2625">
        <v>1909.4829599</v>
      </c>
      <c r="P2625" t="s">
        <v>2342</v>
      </c>
      <c r="Q2625" s="111">
        <f>+VLOOKUP(I2625,'Selectable Table'!AB:AC,2,0)</f>
        <v>0</v>
      </c>
    </row>
    <row r="2626" spans="1:17" x14ac:dyDescent="0.25">
      <c r="A2626" s="111" t="str">
        <f>+VLOOKUP(C2626,'Selectable Table'!D:EB,2,0)</f>
        <v>OTH CUST</v>
      </c>
      <c r="B2626" t="s">
        <v>2097</v>
      </c>
      <c r="C2626" t="s">
        <v>788</v>
      </c>
      <c r="D2626" t="s">
        <v>2341</v>
      </c>
      <c r="E2626" t="s">
        <v>105</v>
      </c>
      <c r="F2626" s="111">
        <f>+VLOOKUP(C2626,'Selectable Table'!O:P,2,0)</f>
        <v>40700</v>
      </c>
      <c r="G2626" s="111" t="str">
        <f>+VLOOKUP(F2626,'Selectable Table'!P:Q,2,0)</f>
        <v>Revenues - Third Parties</v>
      </c>
      <c r="I2626" t="s">
        <v>144</v>
      </c>
      <c r="J2626" s="111">
        <v>2026</v>
      </c>
      <c r="K2626" s="111">
        <v>7</v>
      </c>
      <c r="L2626" s="111" t="s">
        <v>94</v>
      </c>
      <c r="M2626">
        <v>2864.2429517999999</v>
      </c>
      <c r="N2626">
        <v>1</v>
      </c>
      <c r="O2626">
        <v>2864.2429517999999</v>
      </c>
      <c r="P2626" t="s">
        <v>2342</v>
      </c>
      <c r="Q2626" s="111">
        <f>+VLOOKUP(I2626,'Selectable Table'!AB:AC,2,0)</f>
        <v>0</v>
      </c>
    </row>
    <row r="2627" spans="1:17" x14ac:dyDescent="0.25">
      <c r="A2627" s="111" t="str">
        <f>+VLOOKUP(C2627,'Selectable Table'!D:EB,2,0)</f>
        <v>OTH CUST</v>
      </c>
      <c r="B2627" t="s">
        <v>2097</v>
      </c>
      <c r="C2627" t="s">
        <v>788</v>
      </c>
      <c r="D2627" t="s">
        <v>2341</v>
      </c>
      <c r="E2627" t="s">
        <v>93</v>
      </c>
      <c r="F2627" s="111">
        <f>+VLOOKUP(C2627,'Selectable Table'!O:P,2,0)</f>
        <v>40700</v>
      </c>
      <c r="G2627" s="111" t="str">
        <f>+VLOOKUP(F2627,'Selectable Table'!P:Q,2,0)</f>
        <v>Revenues - Third Parties</v>
      </c>
      <c r="I2627" t="s">
        <v>619</v>
      </c>
      <c r="J2627" s="111">
        <v>2026</v>
      </c>
      <c r="K2627" s="111">
        <v>7</v>
      </c>
      <c r="L2627" s="111" t="s">
        <v>94</v>
      </c>
      <c r="M2627">
        <v>149.23099959999999</v>
      </c>
      <c r="N2627">
        <v>1</v>
      </c>
      <c r="O2627">
        <v>149.23099959999999</v>
      </c>
      <c r="P2627" t="s">
        <v>2342</v>
      </c>
      <c r="Q2627" s="111">
        <f>+VLOOKUP(I2627,'Selectable Table'!AB:AC,2,0)</f>
        <v>1</v>
      </c>
    </row>
    <row r="2628" spans="1:17" x14ac:dyDescent="0.25">
      <c r="A2628" s="111" t="str">
        <f>+VLOOKUP(C2628,'Selectable Table'!D:EB,2,0)</f>
        <v>OTH CUST</v>
      </c>
      <c r="B2628" t="s">
        <v>2102</v>
      </c>
      <c r="C2628" t="s">
        <v>623</v>
      </c>
      <c r="D2628" t="s">
        <v>2341</v>
      </c>
      <c r="E2628" t="s">
        <v>104</v>
      </c>
      <c r="F2628" s="111">
        <f>+VLOOKUP(C2628,'Selectable Table'!O:P,2,0)</f>
        <v>40900</v>
      </c>
      <c r="G2628" s="111" t="str">
        <f>+VLOOKUP(F2628,'Selectable Table'!P:Q,2,0)</f>
        <v>Revenues- IC</v>
      </c>
      <c r="I2628" t="s">
        <v>245</v>
      </c>
      <c r="J2628" s="111">
        <v>2026</v>
      </c>
      <c r="K2628" s="111">
        <v>7</v>
      </c>
      <c r="L2628" s="111" t="s">
        <v>94</v>
      </c>
      <c r="M2628">
        <v>2217.1799999999998</v>
      </c>
      <c r="N2628">
        <v>1</v>
      </c>
      <c r="O2628">
        <v>2217.1799999999998</v>
      </c>
      <c r="P2628" t="s">
        <v>2342</v>
      </c>
      <c r="Q2628" s="111">
        <f>+VLOOKUP(I2628,'Selectable Table'!AB:AC,2,0)</f>
        <v>1</v>
      </c>
    </row>
    <row r="2629" spans="1:17" x14ac:dyDescent="0.25">
      <c r="A2629" s="111" t="str">
        <f>+VLOOKUP(C2629,'Selectable Table'!D:EB,2,0)</f>
        <v>OTH CUST</v>
      </c>
      <c r="B2629" t="s">
        <v>2102</v>
      </c>
      <c r="C2629" t="s">
        <v>623</v>
      </c>
      <c r="D2629" t="s">
        <v>2341</v>
      </c>
      <c r="E2629" t="s">
        <v>104</v>
      </c>
      <c r="F2629" s="111">
        <f>+VLOOKUP(C2629,'Selectable Table'!O:P,2,0)</f>
        <v>40900</v>
      </c>
      <c r="G2629" s="111" t="str">
        <f>+VLOOKUP(F2629,'Selectable Table'!P:Q,2,0)</f>
        <v>Revenues- IC</v>
      </c>
      <c r="I2629" t="s">
        <v>246</v>
      </c>
      <c r="J2629" s="111">
        <v>2026</v>
      </c>
      <c r="K2629" s="111">
        <v>7</v>
      </c>
      <c r="L2629" s="111" t="s">
        <v>94</v>
      </c>
      <c r="M2629">
        <v>1360.1</v>
      </c>
      <c r="N2629">
        <v>1</v>
      </c>
      <c r="O2629">
        <v>1360.1</v>
      </c>
      <c r="P2629" t="s">
        <v>2342</v>
      </c>
      <c r="Q2629" s="111">
        <f>+VLOOKUP(I2629,'Selectable Table'!AB:AC,2,0)</f>
        <v>0</v>
      </c>
    </row>
    <row r="2630" spans="1:17" x14ac:dyDescent="0.25">
      <c r="A2630" s="111" t="str">
        <f>+VLOOKUP(C2630,'Selectable Table'!D:EB,2,0)</f>
        <v>OTH CUST</v>
      </c>
      <c r="B2630" t="s">
        <v>2102</v>
      </c>
      <c r="C2630" t="s">
        <v>623</v>
      </c>
      <c r="D2630" t="s">
        <v>2341</v>
      </c>
      <c r="E2630" t="s">
        <v>93</v>
      </c>
      <c r="F2630" s="111">
        <f>+VLOOKUP(C2630,'Selectable Table'!O:P,2,0)</f>
        <v>40900</v>
      </c>
      <c r="G2630" s="111" t="str">
        <f>+VLOOKUP(F2630,'Selectable Table'!P:Q,2,0)</f>
        <v>Revenues- IC</v>
      </c>
      <c r="I2630" t="s">
        <v>2860</v>
      </c>
      <c r="J2630" s="111">
        <v>2026</v>
      </c>
      <c r="K2630" s="111">
        <v>7</v>
      </c>
      <c r="L2630" s="111" t="s">
        <v>94</v>
      </c>
      <c r="M2630">
        <v>749.2</v>
      </c>
      <c r="N2630">
        <v>1</v>
      </c>
      <c r="O2630">
        <v>749.2</v>
      </c>
      <c r="P2630" t="s">
        <v>2342</v>
      </c>
      <c r="Q2630" s="111">
        <f>+VLOOKUP(I2630,'Selectable Table'!AB:AC,2,0)</f>
        <v>0</v>
      </c>
    </row>
    <row r="2631" spans="1:17" x14ac:dyDescent="0.25">
      <c r="A2631" s="111" t="str">
        <f>+VLOOKUP(C2631,'Selectable Table'!D:EB,2,0)</f>
        <v>OTH CUST</v>
      </c>
      <c r="B2631" t="s">
        <v>2102</v>
      </c>
      <c r="C2631" t="s">
        <v>623</v>
      </c>
      <c r="D2631" t="s">
        <v>2341</v>
      </c>
      <c r="E2631" t="s">
        <v>105</v>
      </c>
      <c r="F2631" s="111">
        <f>+VLOOKUP(C2631,'Selectable Table'!O:P,2,0)</f>
        <v>40900</v>
      </c>
      <c r="G2631" s="111" t="str">
        <f>+VLOOKUP(F2631,'Selectable Table'!P:Q,2,0)</f>
        <v>Revenues- IC</v>
      </c>
      <c r="I2631" t="s">
        <v>2355</v>
      </c>
      <c r="J2631" s="111">
        <v>2026</v>
      </c>
      <c r="K2631" s="111">
        <v>7</v>
      </c>
      <c r="L2631" s="111" t="s">
        <v>94</v>
      </c>
      <c r="M2631">
        <v>163.92</v>
      </c>
      <c r="N2631">
        <v>1</v>
      </c>
      <c r="O2631">
        <v>163.92</v>
      </c>
      <c r="P2631" t="s">
        <v>2342</v>
      </c>
      <c r="Q2631" s="111">
        <f>+VLOOKUP(I2631,'Selectable Table'!AB:AC,2,0)</f>
        <v>0</v>
      </c>
    </row>
    <row r="2632" spans="1:17" x14ac:dyDescent="0.25">
      <c r="A2632" s="111" t="str">
        <f>+VLOOKUP(C2632,'Selectable Table'!D:EB,2,0)</f>
        <v>OTH CUST</v>
      </c>
      <c r="B2632" t="s">
        <v>2102</v>
      </c>
      <c r="C2632" t="s">
        <v>623</v>
      </c>
      <c r="D2632" t="s">
        <v>2341</v>
      </c>
      <c r="E2632" t="s">
        <v>93</v>
      </c>
      <c r="F2632" s="111">
        <f>+VLOOKUP(C2632,'Selectable Table'!O:P,2,0)</f>
        <v>40900</v>
      </c>
      <c r="G2632" s="111" t="str">
        <f>+VLOOKUP(F2632,'Selectable Table'!P:Q,2,0)</f>
        <v>Revenues- IC</v>
      </c>
      <c r="I2632" t="s">
        <v>253</v>
      </c>
      <c r="J2632" s="111">
        <v>2026</v>
      </c>
      <c r="K2632" s="111">
        <v>7</v>
      </c>
      <c r="L2632" s="111" t="s">
        <v>94</v>
      </c>
      <c r="M2632">
        <v>1386.88</v>
      </c>
      <c r="N2632">
        <v>1</v>
      </c>
      <c r="O2632">
        <v>1386.88</v>
      </c>
      <c r="P2632" t="s">
        <v>2342</v>
      </c>
      <c r="Q2632" s="111">
        <f>+VLOOKUP(I2632,'Selectable Table'!AB:AC,2,0)</f>
        <v>0</v>
      </c>
    </row>
    <row r="2633" spans="1:17" x14ac:dyDescent="0.25">
      <c r="A2633" s="111" t="str">
        <f>+VLOOKUP(C2633,'Selectable Table'!D:EB,2,0)</f>
        <v>OTH CUST</v>
      </c>
      <c r="B2633" t="s">
        <v>2102</v>
      </c>
      <c r="C2633" t="s">
        <v>623</v>
      </c>
      <c r="D2633" t="s">
        <v>2341</v>
      </c>
      <c r="E2633" t="s">
        <v>105</v>
      </c>
      <c r="F2633" s="111">
        <f>+VLOOKUP(C2633,'Selectable Table'!O:P,2,0)</f>
        <v>40900</v>
      </c>
      <c r="G2633" s="111" t="str">
        <f>+VLOOKUP(F2633,'Selectable Table'!P:Q,2,0)</f>
        <v>Revenues- IC</v>
      </c>
      <c r="I2633" t="s">
        <v>144</v>
      </c>
      <c r="J2633" s="111">
        <v>2026</v>
      </c>
      <c r="K2633" s="111">
        <v>7</v>
      </c>
      <c r="L2633" s="111" t="s">
        <v>94</v>
      </c>
      <c r="M2633">
        <v>311.74</v>
      </c>
      <c r="N2633">
        <v>1</v>
      </c>
      <c r="O2633">
        <v>311.74</v>
      </c>
      <c r="P2633" t="s">
        <v>2342</v>
      </c>
      <c r="Q2633" s="111">
        <f>+VLOOKUP(I2633,'Selectable Table'!AB:AC,2,0)</f>
        <v>0</v>
      </c>
    </row>
    <row r="2634" spans="1:17" x14ac:dyDescent="0.25">
      <c r="A2634" s="111" t="str">
        <f>+VLOOKUP(C2634,'Selectable Table'!D:EB,2,0)</f>
        <v>OTH CUST</v>
      </c>
      <c r="B2634" t="s">
        <v>2102</v>
      </c>
      <c r="C2634" t="s">
        <v>623</v>
      </c>
      <c r="D2634" t="s">
        <v>2341</v>
      </c>
      <c r="E2634" t="s">
        <v>105</v>
      </c>
      <c r="F2634" s="111">
        <f>+VLOOKUP(C2634,'Selectable Table'!O:P,2,0)</f>
        <v>40900</v>
      </c>
      <c r="G2634" s="111" t="str">
        <f>+VLOOKUP(F2634,'Selectable Table'!P:Q,2,0)</f>
        <v>Revenues- IC</v>
      </c>
      <c r="I2634" t="s">
        <v>158</v>
      </c>
      <c r="J2634" s="111">
        <v>2026</v>
      </c>
      <c r="K2634" s="111">
        <v>7</v>
      </c>
      <c r="L2634" s="111" t="s">
        <v>94</v>
      </c>
      <c r="M2634">
        <v>326.82</v>
      </c>
      <c r="N2634">
        <v>1</v>
      </c>
      <c r="O2634">
        <v>326.82</v>
      </c>
      <c r="P2634" t="s">
        <v>2342</v>
      </c>
      <c r="Q2634" s="111">
        <f>+VLOOKUP(I2634,'Selectable Table'!AB:AC,2,0)</f>
        <v>0</v>
      </c>
    </row>
    <row r="2635" spans="1:17" x14ac:dyDescent="0.25">
      <c r="A2635" s="111" t="str">
        <f>+VLOOKUP(C2635,'Selectable Table'!D:EB,2,0)</f>
        <v>OTH CUST</v>
      </c>
      <c r="B2635" t="s">
        <v>550</v>
      </c>
      <c r="C2635" t="s">
        <v>551</v>
      </c>
      <c r="D2635" t="s">
        <v>2341</v>
      </c>
      <c r="E2635" t="s">
        <v>93</v>
      </c>
      <c r="F2635" s="111">
        <f>+VLOOKUP(C2635,'Selectable Table'!O:P,2,0)</f>
        <v>40700</v>
      </c>
      <c r="G2635" s="111" t="str">
        <f>+VLOOKUP(F2635,'Selectable Table'!P:Q,2,0)</f>
        <v>Revenues - Third Parties</v>
      </c>
      <c r="I2635" t="s">
        <v>166</v>
      </c>
      <c r="J2635" s="111">
        <v>2026</v>
      </c>
      <c r="K2635" s="111">
        <v>7</v>
      </c>
      <c r="L2635" s="111" t="s">
        <v>94</v>
      </c>
      <c r="M2635">
        <v>295.3769868</v>
      </c>
      <c r="N2635">
        <v>1</v>
      </c>
      <c r="O2635">
        <v>295.3769868</v>
      </c>
      <c r="P2635" t="s">
        <v>2342</v>
      </c>
      <c r="Q2635" s="111">
        <f>+VLOOKUP(I2635,'Selectable Table'!AB:AC,2,0)</f>
        <v>1</v>
      </c>
    </row>
    <row r="2636" spans="1:17" x14ac:dyDescent="0.25">
      <c r="A2636" s="111" t="str">
        <f>+VLOOKUP(C2636,'Selectable Table'!D:EB,2,0)</f>
        <v>OTH CUST</v>
      </c>
      <c r="B2636" t="s">
        <v>550</v>
      </c>
      <c r="C2636" t="s">
        <v>551</v>
      </c>
      <c r="D2636" t="s">
        <v>2341</v>
      </c>
      <c r="E2636" t="s">
        <v>93</v>
      </c>
      <c r="F2636" s="111">
        <f>+VLOOKUP(C2636,'Selectable Table'!O:P,2,0)</f>
        <v>40700</v>
      </c>
      <c r="G2636" s="111" t="str">
        <f>+VLOOKUP(F2636,'Selectable Table'!P:Q,2,0)</f>
        <v>Revenues - Third Parties</v>
      </c>
      <c r="I2636" t="s">
        <v>169</v>
      </c>
      <c r="J2636" s="111">
        <v>2026</v>
      </c>
      <c r="K2636" s="111">
        <v>7</v>
      </c>
      <c r="L2636" s="111" t="s">
        <v>94</v>
      </c>
      <c r="M2636">
        <v>329.64541720000005</v>
      </c>
      <c r="N2636">
        <v>1</v>
      </c>
      <c r="O2636">
        <v>329.64541720000005</v>
      </c>
      <c r="P2636" t="s">
        <v>2342</v>
      </c>
      <c r="Q2636" s="111">
        <f>+VLOOKUP(I2636,'Selectable Table'!AB:AC,2,0)</f>
        <v>0</v>
      </c>
    </row>
    <row r="2637" spans="1:17" x14ac:dyDescent="0.25">
      <c r="A2637" s="111" t="str">
        <f>+VLOOKUP(C2637,'Selectable Table'!D:EB,2,0)</f>
        <v>OTH CUST</v>
      </c>
      <c r="B2637" t="s">
        <v>550</v>
      </c>
      <c r="C2637" t="s">
        <v>551</v>
      </c>
      <c r="D2637" t="s">
        <v>2341</v>
      </c>
      <c r="E2637" t="s">
        <v>93</v>
      </c>
      <c r="F2637" s="111">
        <f>+VLOOKUP(C2637,'Selectable Table'!O:P,2,0)</f>
        <v>40700</v>
      </c>
      <c r="G2637" s="111" t="str">
        <f>+VLOOKUP(F2637,'Selectable Table'!P:Q,2,0)</f>
        <v>Revenues - Third Parties</v>
      </c>
      <c r="I2637" t="s">
        <v>253</v>
      </c>
      <c r="J2637" s="111">
        <v>2026</v>
      </c>
      <c r="K2637" s="111">
        <v>7</v>
      </c>
      <c r="L2637" s="111" t="s">
        <v>94</v>
      </c>
      <c r="M2637">
        <v>1462.8878088000001</v>
      </c>
      <c r="N2637">
        <v>1</v>
      </c>
      <c r="O2637">
        <v>1462.8878088000001</v>
      </c>
      <c r="P2637" t="s">
        <v>2342</v>
      </c>
      <c r="Q2637" s="111">
        <f>+VLOOKUP(I2637,'Selectable Table'!AB:AC,2,0)</f>
        <v>0</v>
      </c>
    </row>
    <row r="2638" spans="1:17" x14ac:dyDescent="0.25">
      <c r="A2638" s="111" t="str">
        <f>+VLOOKUP(C2638,'Selectable Table'!D:EB,2,0)</f>
        <v>OTH CUST</v>
      </c>
      <c r="B2638" t="s">
        <v>550</v>
      </c>
      <c r="C2638" t="s">
        <v>551</v>
      </c>
      <c r="D2638" t="s">
        <v>2341</v>
      </c>
      <c r="E2638" t="s">
        <v>93</v>
      </c>
      <c r="F2638" s="111">
        <f>+VLOOKUP(C2638,'Selectable Table'!O:P,2,0)</f>
        <v>40700</v>
      </c>
      <c r="G2638" s="111" t="str">
        <f>+VLOOKUP(F2638,'Selectable Table'!P:Q,2,0)</f>
        <v>Revenues - Third Parties</v>
      </c>
      <c r="I2638" t="s">
        <v>241</v>
      </c>
      <c r="J2638" s="111">
        <v>2026</v>
      </c>
      <c r="K2638" s="111">
        <v>7</v>
      </c>
      <c r="L2638" s="111" t="s">
        <v>94</v>
      </c>
      <c r="M2638">
        <v>3224.7117755999998</v>
      </c>
      <c r="N2638">
        <v>1</v>
      </c>
      <c r="O2638">
        <v>3224.7117755999998</v>
      </c>
      <c r="P2638" t="s">
        <v>2342</v>
      </c>
      <c r="Q2638" s="111">
        <f>+VLOOKUP(I2638,'Selectable Table'!AB:AC,2,0)</f>
        <v>0</v>
      </c>
    </row>
    <row r="2639" spans="1:17" x14ac:dyDescent="0.25">
      <c r="A2639" s="111" t="str">
        <f>+VLOOKUP(C2639,'Selectable Table'!D:EB,2,0)</f>
        <v>OTH CUST</v>
      </c>
      <c r="B2639" t="s">
        <v>550</v>
      </c>
      <c r="C2639" t="s">
        <v>551</v>
      </c>
      <c r="D2639" t="s">
        <v>2341</v>
      </c>
      <c r="E2639" t="s">
        <v>105</v>
      </c>
      <c r="F2639" s="111">
        <f>+VLOOKUP(C2639,'Selectable Table'!O:P,2,0)</f>
        <v>40700</v>
      </c>
      <c r="G2639" s="111" t="str">
        <f>+VLOOKUP(F2639,'Selectable Table'!P:Q,2,0)</f>
        <v>Revenues - Third Parties</v>
      </c>
      <c r="I2639" t="s">
        <v>158</v>
      </c>
      <c r="J2639" s="111">
        <v>2026</v>
      </c>
      <c r="K2639" s="111">
        <v>7</v>
      </c>
      <c r="L2639" s="111" t="s">
        <v>94</v>
      </c>
      <c r="M2639">
        <v>805.83286399999997</v>
      </c>
      <c r="N2639">
        <v>1</v>
      </c>
      <c r="O2639">
        <v>805.83286399999997</v>
      </c>
      <c r="P2639" t="s">
        <v>2342</v>
      </c>
      <c r="Q2639" s="111">
        <f>+VLOOKUP(I2639,'Selectable Table'!AB:AC,2,0)</f>
        <v>0</v>
      </c>
    </row>
    <row r="2640" spans="1:17" x14ac:dyDescent="0.25">
      <c r="A2640" s="111" t="str">
        <f>+VLOOKUP(C2640,'Selectable Table'!D:EB,2,0)</f>
        <v>OTH CUST</v>
      </c>
      <c r="B2640" t="s">
        <v>550</v>
      </c>
      <c r="C2640" t="s">
        <v>551</v>
      </c>
      <c r="D2640" t="s">
        <v>2341</v>
      </c>
      <c r="E2640" t="s">
        <v>93</v>
      </c>
      <c r="F2640" s="111">
        <f>+VLOOKUP(C2640,'Selectable Table'!O:P,2,0)</f>
        <v>40700</v>
      </c>
      <c r="G2640" s="111" t="str">
        <f>+VLOOKUP(F2640,'Selectable Table'!P:Q,2,0)</f>
        <v>Revenues - Third Parties</v>
      </c>
      <c r="I2640" t="s">
        <v>706</v>
      </c>
      <c r="J2640" s="111">
        <v>2026</v>
      </c>
      <c r="K2640" s="111">
        <v>7</v>
      </c>
      <c r="L2640" s="111" t="s">
        <v>94</v>
      </c>
      <c r="M2640">
        <v>135.77325519999999</v>
      </c>
      <c r="N2640">
        <v>1</v>
      </c>
      <c r="O2640">
        <v>135.77325519999999</v>
      </c>
      <c r="P2640" t="s">
        <v>2342</v>
      </c>
      <c r="Q2640" s="111">
        <f>+VLOOKUP(I2640,'Selectable Table'!AB:AC,2,0)</f>
        <v>1</v>
      </c>
    </row>
    <row r="2641" spans="1:17" x14ac:dyDescent="0.25">
      <c r="A2641" s="111" t="str">
        <f>+VLOOKUP(C2641,'Selectable Table'!D:EB,2,0)</f>
        <v>GILEAD SCI</v>
      </c>
      <c r="B2641" t="s">
        <v>388</v>
      </c>
      <c r="C2641" t="s">
        <v>389</v>
      </c>
      <c r="D2641" t="s">
        <v>2341</v>
      </c>
      <c r="E2641" t="s">
        <v>102</v>
      </c>
      <c r="F2641" s="111">
        <f>+VLOOKUP(C2641,'Selectable Table'!O:P,2,0)</f>
        <v>40700</v>
      </c>
      <c r="G2641" s="111" t="str">
        <f>+VLOOKUP(F2641,'Selectable Table'!P:Q,2,0)</f>
        <v>Revenues - Third Parties</v>
      </c>
      <c r="I2641" t="s">
        <v>125</v>
      </c>
      <c r="J2641" s="111">
        <v>2026</v>
      </c>
      <c r="K2641" s="111">
        <v>7</v>
      </c>
      <c r="L2641" s="111" t="s">
        <v>94</v>
      </c>
      <c r="M2641">
        <v>76.08</v>
      </c>
      <c r="N2641">
        <v>1</v>
      </c>
      <c r="O2641">
        <v>76.08</v>
      </c>
      <c r="P2641" t="s">
        <v>2342</v>
      </c>
      <c r="Q2641" s="111">
        <f>+VLOOKUP(I2641,'Selectable Table'!AB:AC,2,0)</f>
        <v>1</v>
      </c>
    </row>
    <row r="2642" spans="1:17" x14ac:dyDescent="0.25">
      <c r="A2642" s="111" t="str">
        <f>+VLOOKUP(C2642,'Selectable Table'!D:EB,2,0)</f>
        <v>GILEAD SCI</v>
      </c>
      <c r="B2642" t="s">
        <v>388</v>
      </c>
      <c r="C2642" t="s">
        <v>389</v>
      </c>
      <c r="D2642" t="s">
        <v>2341</v>
      </c>
      <c r="E2642" t="s">
        <v>102</v>
      </c>
      <c r="F2642" s="111">
        <f>+VLOOKUP(C2642,'Selectable Table'!O:P,2,0)</f>
        <v>40700</v>
      </c>
      <c r="G2642" s="111" t="str">
        <f>+VLOOKUP(F2642,'Selectable Table'!P:Q,2,0)</f>
        <v>Revenues - Third Parties</v>
      </c>
      <c r="I2642" t="s">
        <v>186</v>
      </c>
      <c r="J2642" s="111">
        <v>2026</v>
      </c>
      <c r="K2642" s="111">
        <v>7</v>
      </c>
      <c r="L2642" s="111" t="s">
        <v>94</v>
      </c>
      <c r="M2642">
        <v>925.15</v>
      </c>
      <c r="N2642">
        <v>1</v>
      </c>
      <c r="O2642">
        <v>925.15</v>
      </c>
      <c r="P2642" t="s">
        <v>2342</v>
      </c>
      <c r="Q2642" s="111">
        <f>+VLOOKUP(I2642,'Selectable Table'!AB:AC,2,0)</f>
        <v>1</v>
      </c>
    </row>
    <row r="2643" spans="1:17" x14ac:dyDescent="0.25">
      <c r="A2643" s="111" t="str">
        <f>+VLOOKUP(C2643,'Selectable Table'!D:EB,2,0)</f>
        <v>GILEAD SCI</v>
      </c>
      <c r="B2643" t="s">
        <v>388</v>
      </c>
      <c r="C2643" t="s">
        <v>389</v>
      </c>
      <c r="D2643" t="s">
        <v>2341</v>
      </c>
      <c r="E2643" t="s">
        <v>93</v>
      </c>
      <c r="F2643" s="111">
        <f>+VLOOKUP(C2643,'Selectable Table'!O:P,2,0)</f>
        <v>40700</v>
      </c>
      <c r="G2643" s="111" t="str">
        <f>+VLOOKUP(F2643,'Selectable Table'!P:Q,2,0)</f>
        <v>Revenues - Third Parties</v>
      </c>
      <c r="I2643" t="s">
        <v>167</v>
      </c>
      <c r="J2643" s="111">
        <v>2026</v>
      </c>
      <c r="K2643" s="111">
        <v>7</v>
      </c>
      <c r="L2643" s="111" t="s">
        <v>94</v>
      </c>
      <c r="M2643">
        <v>3167.2</v>
      </c>
      <c r="N2643">
        <v>1</v>
      </c>
      <c r="O2643">
        <v>3167.2</v>
      </c>
      <c r="P2643" t="s">
        <v>2342</v>
      </c>
      <c r="Q2643" s="111">
        <f>+VLOOKUP(I2643,'Selectable Table'!AB:AC,2,0)</f>
        <v>0</v>
      </c>
    </row>
    <row r="2644" spans="1:17" x14ac:dyDescent="0.25">
      <c r="A2644" s="111" t="str">
        <f>+VLOOKUP(C2644,'Selectable Table'!D:EB,2,0)</f>
        <v>GILEAD SCI</v>
      </c>
      <c r="B2644" t="s">
        <v>388</v>
      </c>
      <c r="C2644" t="s">
        <v>389</v>
      </c>
      <c r="D2644" t="s">
        <v>2341</v>
      </c>
      <c r="E2644" t="s">
        <v>93</v>
      </c>
      <c r="F2644" s="111">
        <f>+VLOOKUP(C2644,'Selectable Table'!O:P,2,0)</f>
        <v>40700</v>
      </c>
      <c r="G2644" s="111" t="str">
        <f>+VLOOKUP(F2644,'Selectable Table'!P:Q,2,0)</f>
        <v>Revenues - Third Parties</v>
      </c>
      <c r="I2644" t="s">
        <v>253</v>
      </c>
      <c r="J2644" s="111">
        <v>2026</v>
      </c>
      <c r="K2644" s="111">
        <v>7</v>
      </c>
      <c r="L2644" s="111" t="s">
        <v>94</v>
      </c>
      <c r="M2644">
        <v>1187.72</v>
      </c>
      <c r="N2644">
        <v>1</v>
      </c>
      <c r="O2644">
        <v>1187.72</v>
      </c>
      <c r="P2644" t="s">
        <v>2342</v>
      </c>
      <c r="Q2644" s="111">
        <f>+VLOOKUP(I2644,'Selectable Table'!AB:AC,2,0)</f>
        <v>0</v>
      </c>
    </row>
    <row r="2645" spans="1:17" x14ac:dyDescent="0.25">
      <c r="A2645" s="111" t="str">
        <f>+VLOOKUP(C2645,'Selectable Table'!D:EB,2,0)</f>
        <v>GILEAD SCI</v>
      </c>
      <c r="B2645" t="s">
        <v>388</v>
      </c>
      <c r="C2645" t="s">
        <v>389</v>
      </c>
      <c r="D2645" t="s">
        <v>2341</v>
      </c>
      <c r="E2645" t="s">
        <v>104</v>
      </c>
      <c r="F2645" s="111">
        <f>+VLOOKUP(C2645,'Selectable Table'!O:P,2,0)</f>
        <v>40700</v>
      </c>
      <c r="G2645" s="111" t="str">
        <f>+VLOOKUP(F2645,'Selectable Table'!P:Q,2,0)</f>
        <v>Revenues - Third Parties</v>
      </c>
      <c r="I2645" t="s">
        <v>118</v>
      </c>
      <c r="J2645" s="111">
        <v>2026</v>
      </c>
      <c r="K2645" s="111">
        <v>7</v>
      </c>
      <c r="L2645" s="111" t="s">
        <v>94</v>
      </c>
      <c r="M2645">
        <v>1266.8800000000001</v>
      </c>
      <c r="N2645">
        <v>1</v>
      </c>
      <c r="O2645">
        <v>1266.8800000000001</v>
      </c>
      <c r="P2645" t="s">
        <v>2342</v>
      </c>
      <c r="Q2645" s="111">
        <f>+VLOOKUP(I2645,'Selectable Table'!AB:AC,2,0)</f>
        <v>0</v>
      </c>
    </row>
    <row r="2646" spans="1:17" x14ac:dyDescent="0.25">
      <c r="A2646" s="111" t="str">
        <f>+VLOOKUP(C2646,'Selectable Table'!D:EB,2,0)</f>
        <v>GILEAD SCI</v>
      </c>
      <c r="B2646" t="s">
        <v>388</v>
      </c>
      <c r="C2646" t="s">
        <v>389</v>
      </c>
      <c r="D2646" t="s">
        <v>2341</v>
      </c>
      <c r="E2646" t="s">
        <v>104</v>
      </c>
      <c r="F2646" s="111">
        <f>+VLOOKUP(C2646,'Selectable Table'!O:P,2,0)</f>
        <v>40700</v>
      </c>
      <c r="G2646" s="111" t="str">
        <f>+VLOOKUP(F2646,'Selectable Table'!P:Q,2,0)</f>
        <v>Revenues - Third Parties</v>
      </c>
      <c r="I2646" t="s">
        <v>120</v>
      </c>
      <c r="J2646" s="111">
        <v>2026</v>
      </c>
      <c r="K2646" s="111">
        <v>7</v>
      </c>
      <c r="L2646" s="111" t="s">
        <v>94</v>
      </c>
      <c r="M2646">
        <v>1519</v>
      </c>
      <c r="N2646">
        <v>1</v>
      </c>
      <c r="O2646">
        <v>1519</v>
      </c>
      <c r="P2646" t="s">
        <v>2342</v>
      </c>
      <c r="Q2646" s="111">
        <f>+VLOOKUP(I2646,'Selectable Table'!AB:AC,2,0)</f>
        <v>0</v>
      </c>
    </row>
    <row r="2647" spans="1:17" x14ac:dyDescent="0.25">
      <c r="A2647" s="111" t="str">
        <f>+VLOOKUP(C2647,'Selectable Table'!D:EB,2,0)</f>
        <v>GILEAD SCI</v>
      </c>
      <c r="B2647" t="s">
        <v>388</v>
      </c>
      <c r="C2647" t="s">
        <v>389</v>
      </c>
      <c r="D2647" t="s">
        <v>2341</v>
      </c>
      <c r="E2647" t="s">
        <v>105</v>
      </c>
      <c r="F2647" s="111">
        <f>+VLOOKUP(C2647,'Selectable Table'!O:P,2,0)</f>
        <v>40700</v>
      </c>
      <c r="G2647" s="111" t="str">
        <f>+VLOOKUP(F2647,'Selectable Table'!P:Q,2,0)</f>
        <v>Revenues - Third Parties</v>
      </c>
      <c r="I2647" t="s">
        <v>144</v>
      </c>
      <c r="J2647" s="111">
        <v>2026</v>
      </c>
      <c r="K2647" s="111">
        <v>7</v>
      </c>
      <c r="L2647" s="111" t="s">
        <v>94</v>
      </c>
      <c r="M2647">
        <v>7274.82</v>
      </c>
      <c r="N2647">
        <v>1</v>
      </c>
      <c r="O2647">
        <v>7274.82</v>
      </c>
      <c r="P2647" t="s">
        <v>2342</v>
      </c>
      <c r="Q2647" s="111">
        <f>+VLOOKUP(I2647,'Selectable Table'!AB:AC,2,0)</f>
        <v>0</v>
      </c>
    </row>
    <row r="2648" spans="1:17" x14ac:dyDescent="0.25">
      <c r="A2648" s="111" t="str">
        <f>+VLOOKUP(C2648,'Selectable Table'!D:EB,2,0)</f>
        <v>GILEAD SCI</v>
      </c>
      <c r="B2648" t="s">
        <v>388</v>
      </c>
      <c r="C2648" t="s">
        <v>389</v>
      </c>
      <c r="D2648" t="s">
        <v>2341</v>
      </c>
      <c r="E2648" t="s">
        <v>105</v>
      </c>
      <c r="F2648" s="111">
        <f>+VLOOKUP(C2648,'Selectable Table'!O:P,2,0)</f>
        <v>40700</v>
      </c>
      <c r="G2648" s="111" t="str">
        <f>+VLOOKUP(F2648,'Selectable Table'!P:Q,2,0)</f>
        <v>Revenues - Third Parties</v>
      </c>
      <c r="I2648" t="s">
        <v>111</v>
      </c>
      <c r="J2648" s="111">
        <v>2026</v>
      </c>
      <c r="K2648" s="111">
        <v>7</v>
      </c>
      <c r="L2648" s="111" t="s">
        <v>94</v>
      </c>
      <c r="M2648">
        <v>2177.4499999999998</v>
      </c>
      <c r="N2648">
        <v>1</v>
      </c>
      <c r="O2648">
        <v>2177.4499999999998</v>
      </c>
      <c r="P2648" t="s">
        <v>2342</v>
      </c>
      <c r="Q2648" s="111">
        <f>+VLOOKUP(I2648,'Selectable Table'!AB:AC,2,0)</f>
        <v>0</v>
      </c>
    </row>
    <row r="2649" spans="1:17" x14ac:dyDescent="0.25">
      <c r="A2649" s="111" t="str">
        <f>+VLOOKUP(C2649,'Selectable Table'!D:EB,2,0)</f>
        <v>MEDIMMUNE</v>
      </c>
      <c r="B2649" t="s">
        <v>600</v>
      </c>
      <c r="C2649" t="s">
        <v>576</v>
      </c>
      <c r="D2649" t="s">
        <v>2341</v>
      </c>
      <c r="E2649" t="s">
        <v>93</v>
      </c>
      <c r="F2649" s="111">
        <f>+VLOOKUP(C2649,'Selectable Table'!O:P,2,0)</f>
        <v>40700</v>
      </c>
      <c r="G2649" s="111" t="str">
        <f>+VLOOKUP(F2649,'Selectable Table'!P:Q,2,0)</f>
        <v>Revenues - Third Parties</v>
      </c>
      <c r="I2649" t="s">
        <v>253</v>
      </c>
      <c r="J2649" s="111">
        <v>2026</v>
      </c>
      <c r="K2649" s="111">
        <v>7</v>
      </c>
      <c r="L2649" s="111" t="s">
        <v>94</v>
      </c>
      <c r="M2649">
        <v>402.36</v>
      </c>
      <c r="N2649">
        <v>1</v>
      </c>
      <c r="O2649">
        <v>402.36</v>
      </c>
      <c r="P2649" t="s">
        <v>2342</v>
      </c>
      <c r="Q2649" s="111">
        <f>+VLOOKUP(I2649,'Selectable Table'!AB:AC,2,0)</f>
        <v>0</v>
      </c>
    </row>
    <row r="2650" spans="1:17" x14ac:dyDescent="0.25">
      <c r="A2650" s="111" t="str">
        <f>+VLOOKUP(C2650,'Selectable Table'!D:EB,2,0)</f>
        <v>MEDIMMUNE</v>
      </c>
      <c r="B2650" t="s">
        <v>600</v>
      </c>
      <c r="C2650" t="s">
        <v>576</v>
      </c>
      <c r="D2650" t="s">
        <v>2341</v>
      </c>
      <c r="E2650" t="s">
        <v>105</v>
      </c>
      <c r="F2650" s="111">
        <f>+VLOOKUP(C2650,'Selectable Table'!O:P,2,0)</f>
        <v>40700</v>
      </c>
      <c r="G2650" s="111" t="str">
        <f>+VLOOKUP(F2650,'Selectable Table'!P:Q,2,0)</f>
        <v>Revenues - Third Parties</v>
      </c>
      <c r="I2650" t="s">
        <v>2295</v>
      </c>
      <c r="J2650" s="111">
        <v>2026</v>
      </c>
      <c r="K2650" s="111">
        <v>7</v>
      </c>
      <c r="L2650" s="111" t="s">
        <v>94</v>
      </c>
      <c r="M2650">
        <v>925.44</v>
      </c>
      <c r="N2650">
        <v>1</v>
      </c>
      <c r="O2650">
        <v>925.44</v>
      </c>
      <c r="P2650" t="s">
        <v>2342</v>
      </c>
      <c r="Q2650" s="111">
        <f>+VLOOKUP(I2650,'Selectable Table'!AB:AC,2,0)</f>
        <v>0</v>
      </c>
    </row>
    <row r="2651" spans="1:17" x14ac:dyDescent="0.25">
      <c r="A2651" s="111" t="str">
        <f>+VLOOKUP(C2651,'Selectable Table'!D:EB,2,0)</f>
        <v>OTH CUST</v>
      </c>
      <c r="B2651" t="s">
        <v>2195</v>
      </c>
      <c r="C2651" t="s">
        <v>2196</v>
      </c>
      <c r="D2651" t="s">
        <v>2341</v>
      </c>
      <c r="E2651" t="s">
        <v>93</v>
      </c>
      <c r="F2651" s="111">
        <f>+VLOOKUP(C2651,'Selectable Table'!O:P,2,0)</f>
        <v>40700</v>
      </c>
      <c r="G2651" s="111" t="str">
        <f>+VLOOKUP(F2651,'Selectable Table'!P:Q,2,0)</f>
        <v>Revenues - Third Parties</v>
      </c>
      <c r="I2651" t="s">
        <v>253</v>
      </c>
      <c r="J2651" s="111">
        <v>2026</v>
      </c>
      <c r="K2651" s="111">
        <v>7</v>
      </c>
      <c r="L2651" s="111" t="s">
        <v>94</v>
      </c>
      <c r="M2651">
        <v>1087.74</v>
      </c>
      <c r="N2651">
        <v>1</v>
      </c>
      <c r="O2651">
        <v>1087.74</v>
      </c>
      <c r="P2651" t="s">
        <v>2342</v>
      </c>
      <c r="Q2651" s="111">
        <f>+VLOOKUP(I2651,'Selectable Table'!AB:AC,2,0)</f>
        <v>0</v>
      </c>
    </row>
    <row r="2652" spans="1:17" x14ac:dyDescent="0.25">
      <c r="A2652" s="111" t="str">
        <f>+VLOOKUP(C2652,'Selectable Table'!D:EB,2,0)</f>
        <v>OTH CUST</v>
      </c>
      <c r="B2652" t="s">
        <v>2195</v>
      </c>
      <c r="C2652" t="s">
        <v>2196</v>
      </c>
      <c r="D2652" t="s">
        <v>2341</v>
      </c>
      <c r="E2652" t="s">
        <v>105</v>
      </c>
      <c r="F2652" s="111">
        <f>+VLOOKUP(C2652,'Selectable Table'!O:P,2,0)</f>
        <v>40700</v>
      </c>
      <c r="G2652" s="111" t="str">
        <f>+VLOOKUP(F2652,'Selectable Table'!P:Q,2,0)</f>
        <v>Revenues - Third Parties</v>
      </c>
      <c r="I2652" t="s">
        <v>144</v>
      </c>
      <c r="J2652" s="111">
        <v>2026</v>
      </c>
      <c r="K2652" s="111">
        <v>7</v>
      </c>
      <c r="L2652" s="111" t="s">
        <v>94</v>
      </c>
      <c r="M2652">
        <v>345.15</v>
      </c>
      <c r="N2652">
        <v>1</v>
      </c>
      <c r="O2652">
        <v>345.15</v>
      </c>
      <c r="P2652" t="s">
        <v>2342</v>
      </c>
      <c r="Q2652" s="111">
        <f>+VLOOKUP(I2652,'Selectable Table'!AB:AC,2,0)</f>
        <v>0</v>
      </c>
    </row>
    <row r="2653" spans="1:17" x14ac:dyDescent="0.25">
      <c r="A2653" s="111" t="str">
        <f>+VLOOKUP(C2653,'Selectable Table'!D:EB,2,0)</f>
        <v>OTH CUST</v>
      </c>
      <c r="B2653" t="s">
        <v>2356</v>
      </c>
      <c r="C2653" t="s">
        <v>2345</v>
      </c>
      <c r="D2653" t="s">
        <v>2341</v>
      </c>
      <c r="E2653" t="s">
        <v>93</v>
      </c>
      <c r="F2653" s="111">
        <f>+VLOOKUP(C2653,'Selectable Table'!O:P,2,0)</f>
        <v>40700</v>
      </c>
      <c r="G2653" s="111" t="str">
        <f>+VLOOKUP(F2653,'Selectable Table'!P:Q,2,0)</f>
        <v>Revenues - Third Parties</v>
      </c>
      <c r="I2653" t="s">
        <v>253</v>
      </c>
      <c r="J2653" s="111">
        <v>2026</v>
      </c>
      <c r="K2653" s="111">
        <v>7</v>
      </c>
      <c r="L2653" s="111" t="s">
        <v>94</v>
      </c>
      <c r="M2653">
        <v>1696.88</v>
      </c>
      <c r="N2653">
        <v>1</v>
      </c>
      <c r="O2653">
        <v>1696.88</v>
      </c>
      <c r="P2653" t="s">
        <v>2342</v>
      </c>
      <c r="Q2653" s="111">
        <f>+VLOOKUP(I2653,'Selectable Table'!AB:AC,2,0)</f>
        <v>0</v>
      </c>
    </row>
    <row r="2654" spans="1:17" x14ac:dyDescent="0.25">
      <c r="A2654" s="111" t="str">
        <f>+VLOOKUP(C2654,'Selectable Table'!D:EB,2,0)</f>
        <v>OTH CUST</v>
      </c>
      <c r="B2654" t="s">
        <v>2356</v>
      </c>
      <c r="C2654" t="s">
        <v>2345</v>
      </c>
      <c r="D2654" t="s">
        <v>2341</v>
      </c>
      <c r="E2654" t="s">
        <v>105</v>
      </c>
      <c r="F2654" s="111">
        <f>+VLOOKUP(C2654,'Selectable Table'!O:P,2,0)</f>
        <v>40700</v>
      </c>
      <c r="G2654" s="111" t="str">
        <f>+VLOOKUP(F2654,'Selectable Table'!P:Q,2,0)</f>
        <v>Revenues - Third Parties</v>
      </c>
      <c r="I2654" t="s">
        <v>121</v>
      </c>
      <c r="J2654" s="111">
        <v>2026</v>
      </c>
      <c r="K2654" s="111">
        <v>7</v>
      </c>
      <c r="L2654" s="111" t="s">
        <v>94</v>
      </c>
      <c r="M2654">
        <v>3622.7</v>
      </c>
      <c r="N2654">
        <v>1</v>
      </c>
      <c r="O2654">
        <v>3622.7</v>
      </c>
      <c r="P2654" t="s">
        <v>2342</v>
      </c>
      <c r="Q2654" s="111">
        <f>+VLOOKUP(I2654,'Selectable Table'!AB:AC,2,0)</f>
        <v>0</v>
      </c>
    </row>
    <row r="2655" spans="1:17" x14ac:dyDescent="0.25">
      <c r="A2655" s="111" t="str">
        <f>+VLOOKUP(C2655,'Selectable Table'!D:EB,2,0)</f>
        <v>DEFERRED</v>
      </c>
      <c r="B2655" t="s">
        <v>258</v>
      </c>
      <c r="C2655" t="s">
        <v>323</v>
      </c>
      <c r="D2655" t="s">
        <v>2341</v>
      </c>
      <c r="E2655" t="s">
        <v>102</v>
      </c>
      <c r="F2655" s="111">
        <f>+VLOOKUP(C2655,'Selectable Table'!O:P,2,0)</f>
        <v>40700</v>
      </c>
      <c r="G2655" s="111" t="str">
        <f>+VLOOKUP(F2655,'Selectable Table'!P:Q,2,0)</f>
        <v>Revenues - Third Parties</v>
      </c>
      <c r="I2655" t="s">
        <v>892</v>
      </c>
      <c r="J2655" s="111">
        <v>2026</v>
      </c>
      <c r="K2655" s="111">
        <v>7</v>
      </c>
      <c r="L2655" s="111" t="s">
        <v>94</v>
      </c>
      <c r="M2655">
        <v>0</v>
      </c>
      <c r="N2655">
        <v>1</v>
      </c>
      <c r="O2655">
        <v>0</v>
      </c>
      <c r="P2655" t="s">
        <v>2342</v>
      </c>
      <c r="Q2655" s="111" t="str">
        <f>+VLOOKUP(I2655,'Selectable Table'!AB:AC,2,0)</f>
        <v>Not Applicable</v>
      </c>
    </row>
    <row r="2656" spans="1:17" x14ac:dyDescent="0.25">
      <c r="A2656" s="111" t="str">
        <f>+VLOOKUP(C2656,'Selectable Table'!D:EB,2,0)</f>
        <v>DEFERRED</v>
      </c>
      <c r="B2656" t="s">
        <v>258</v>
      </c>
      <c r="C2656" t="s">
        <v>323</v>
      </c>
      <c r="D2656" t="s">
        <v>2341</v>
      </c>
      <c r="E2656" t="s">
        <v>102</v>
      </c>
      <c r="F2656" s="111">
        <f>+VLOOKUP(C2656,'Selectable Table'!O:P,2,0)</f>
        <v>40700</v>
      </c>
      <c r="G2656" s="111" t="str">
        <f>+VLOOKUP(F2656,'Selectable Table'!P:Q,2,0)</f>
        <v>Revenues - Third Parties</v>
      </c>
      <c r="I2656" t="s">
        <v>328</v>
      </c>
      <c r="J2656" s="111">
        <v>2026</v>
      </c>
      <c r="K2656" s="111">
        <v>7</v>
      </c>
      <c r="L2656" s="111" t="s">
        <v>94</v>
      </c>
      <c r="M2656">
        <v>-13014.308645262116</v>
      </c>
      <c r="N2656">
        <v>1</v>
      </c>
      <c r="O2656">
        <v>-13014.308645262116</v>
      </c>
      <c r="P2656" t="s">
        <v>2342</v>
      </c>
      <c r="Q2656" s="111" t="str">
        <f>+VLOOKUP(I2656,'Selectable Table'!AB:AC,2,0)</f>
        <v>Not Applicable</v>
      </c>
    </row>
    <row r="2657" spans="1:17" x14ac:dyDescent="0.25">
      <c r="A2657" s="111" t="str">
        <f>+VLOOKUP(C2657,'Selectable Table'!D:EB,2,0)</f>
        <v>DEFERRED</v>
      </c>
      <c r="B2657" t="s">
        <v>258</v>
      </c>
      <c r="C2657" t="s">
        <v>323</v>
      </c>
      <c r="D2657" t="s">
        <v>2341</v>
      </c>
      <c r="E2657" t="s">
        <v>93</v>
      </c>
      <c r="F2657" s="111">
        <f>+VLOOKUP(C2657,'Selectable Table'!O:P,2,0)</f>
        <v>40700</v>
      </c>
      <c r="G2657" s="111" t="str">
        <f>+VLOOKUP(F2657,'Selectable Table'!P:Q,2,0)</f>
        <v>Revenues - Third Parties</v>
      </c>
      <c r="I2657" t="s">
        <v>328</v>
      </c>
      <c r="J2657" s="111">
        <v>2026</v>
      </c>
      <c r="K2657" s="111">
        <v>7</v>
      </c>
      <c r="L2657" s="111" t="s">
        <v>94</v>
      </c>
      <c r="M2657">
        <v>-31440.231125857146</v>
      </c>
      <c r="N2657">
        <v>1</v>
      </c>
      <c r="O2657">
        <v>-31440.231125857146</v>
      </c>
      <c r="P2657" t="s">
        <v>2342</v>
      </c>
      <c r="Q2657" s="111" t="str">
        <f>+VLOOKUP(I2657,'Selectable Table'!AB:AC,2,0)</f>
        <v>Not Applicable</v>
      </c>
    </row>
    <row r="2658" spans="1:17" x14ac:dyDescent="0.25">
      <c r="A2658" s="111" t="str">
        <f>+VLOOKUP(C2658,'Selectable Table'!D:EB,2,0)</f>
        <v>DEFERRED</v>
      </c>
      <c r="B2658" t="s">
        <v>258</v>
      </c>
      <c r="C2658" t="s">
        <v>323</v>
      </c>
      <c r="D2658" t="s">
        <v>2341</v>
      </c>
      <c r="E2658" t="s">
        <v>102</v>
      </c>
      <c r="F2658" s="111">
        <f>+VLOOKUP(C2658,'Selectable Table'!O:P,2,0)</f>
        <v>40700</v>
      </c>
      <c r="G2658" s="111" t="str">
        <f>+VLOOKUP(F2658,'Selectable Table'!P:Q,2,0)</f>
        <v>Revenues - Third Parties</v>
      </c>
      <c r="I2658" t="s">
        <v>325</v>
      </c>
      <c r="J2658" s="111">
        <v>2026</v>
      </c>
      <c r="K2658" s="111">
        <v>7</v>
      </c>
      <c r="L2658" s="111" t="s">
        <v>94</v>
      </c>
      <c r="M2658">
        <v>17693.057863766364</v>
      </c>
      <c r="N2658">
        <v>1</v>
      </c>
      <c r="O2658">
        <v>17693.057863766364</v>
      </c>
      <c r="P2658" t="s">
        <v>2342</v>
      </c>
      <c r="Q2658" s="111" t="str">
        <f>+VLOOKUP(I2658,'Selectable Table'!AB:AC,2,0)</f>
        <v>Not Applicable</v>
      </c>
    </row>
    <row r="2659" spans="1:17" x14ac:dyDescent="0.25">
      <c r="A2659" s="111" t="str">
        <f>+VLOOKUP(C2659,'Selectable Table'!D:EB,2,0)</f>
        <v>DEFERRED</v>
      </c>
      <c r="B2659" t="s">
        <v>258</v>
      </c>
      <c r="C2659" t="s">
        <v>323</v>
      </c>
      <c r="D2659" t="s">
        <v>2341</v>
      </c>
      <c r="E2659" t="s">
        <v>93</v>
      </c>
      <c r="F2659" s="111">
        <f>+VLOOKUP(C2659,'Selectable Table'!O:P,2,0)</f>
        <v>40700</v>
      </c>
      <c r="G2659" s="111" t="str">
        <f>+VLOOKUP(F2659,'Selectable Table'!P:Q,2,0)</f>
        <v>Revenues - Third Parties</v>
      </c>
      <c r="I2659" t="s">
        <v>325</v>
      </c>
      <c r="J2659" s="111">
        <v>2026</v>
      </c>
      <c r="K2659" s="111">
        <v>7</v>
      </c>
      <c r="L2659" s="111" t="s">
        <v>94</v>
      </c>
      <c r="M2659">
        <v>30882.70703099429</v>
      </c>
      <c r="N2659">
        <v>1</v>
      </c>
      <c r="O2659">
        <v>30882.70703099429</v>
      </c>
      <c r="P2659" t="s">
        <v>2342</v>
      </c>
      <c r="Q2659" s="111" t="str">
        <f>+VLOOKUP(I2659,'Selectable Table'!AB:AC,2,0)</f>
        <v>Not Applicable</v>
      </c>
    </row>
    <row r="2660" spans="1:17" x14ac:dyDescent="0.25">
      <c r="A2660" s="111" t="str">
        <f>+VLOOKUP(C2660,'Selectable Table'!D:EB,2,0)</f>
        <v>OTH CUST</v>
      </c>
      <c r="B2660" t="s">
        <v>258</v>
      </c>
      <c r="C2660" t="s">
        <v>258</v>
      </c>
      <c r="D2660" t="s">
        <v>2341</v>
      </c>
      <c r="E2660" t="s">
        <v>93</v>
      </c>
      <c r="F2660" s="111">
        <f>+VLOOKUP(C2660,'Selectable Table'!O:P,2,0)</f>
        <v>40700</v>
      </c>
      <c r="G2660" s="111" t="str">
        <f>+VLOOKUP(F2660,'Selectable Table'!P:Q,2,0)</f>
        <v>Revenues - Third Parties</v>
      </c>
      <c r="I2660" t="s">
        <v>331</v>
      </c>
      <c r="J2660" s="111">
        <v>2026</v>
      </c>
      <c r="K2660" s="111">
        <v>7</v>
      </c>
      <c r="L2660" s="111" t="s">
        <v>94</v>
      </c>
      <c r="M2660">
        <v>1677.9835537828349</v>
      </c>
      <c r="N2660">
        <v>1</v>
      </c>
      <c r="O2660">
        <v>1677.9835537828349</v>
      </c>
      <c r="P2660" t="s">
        <v>2342</v>
      </c>
      <c r="Q2660" s="111" t="str">
        <f>+VLOOKUP(I2660,'Selectable Table'!AB:AC,2,0)</f>
        <v>Not Applicable</v>
      </c>
    </row>
    <row r="2661" spans="1:17" x14ac:dyDescent="0.25">
      <c r="A2661" s="111" t="str">
        <f>+VLOOKUP(C2661,'Selectable Table'!D:EB,2,0)</f>
        <v>OTH CUST</v>
      </c>
      <c r="B2661" t="s">
        <v>258</v>
      </c>
      <c r="C2661" t="s">
        <v>258</v>
      </c>
      <c r="D2661" t="s">
        <v>2341</v>
      </c>
      <c r="E2661" t="s">
        <v>103</v>
      </c>
      <c r="F2661" s="111">
        <f>+VLOOKUP(C2661,'Selectable Table'!O:P,2,0)</f>
        <v>40700</v>
      </c>
      <c r="G2661" s="111" t="str">
        <f>+VLOOKUP(F2661,'Selectable Table'!P:Q,2,0)</f>
        <v>Revenues - Third Parties</v>
      </c>
      <c r="I2661" t="s">
        <v>331</v>
      </c>
      <c r="J2661" s="111">
        <v>2026</v>
      </c>
      <c r="K2661" s="111">
        <v>7</v>
      </c>
      <c r="L2661" s="111" t="s">
        <v>94</v>
      </c>
      <c r="M2661">
        <v>0</v>
      </c>
      <c r="N2661">
        <v>1</v>
      </c>
      <c r="O2661">
        <v>0</v>
      </c>
      <c r="P2661" t="s">
        <v>2342</v>
      </c>
      <c r="Q2661" s="111" t="str">
        <f>+VLOOKUP(I2661,'Selectable Table'!AB:AC,2,0)</f>
        <v>Not Applicable</v>
      </c>
    </row>
    <row r="2662" spans="1:17" x14ac:dyDescent="0.25">
      <c r="A2662" s="111" t="str">
        <f>+VLOOKUP(C2662,'Selectable Table'!D:EB,2,0)</f>
        <v>OTH CUST</v>
      </c>
      <c r="B2662" t="s">
        <v>258</v>
      </c>
      <c r="C2662" t="s">
        <v>258</v>
      </c>
      <c r="D2662" t="s">
        <v>2341</v>
      </c>
      <c r="E2662" t="s">
        <v>104</v>
      </c>
      <c r="F2662" s="111">
        <f>+VLOOKUP(C2662,'Selectable Table'!O:P,2,0)</f>
        <v>40700</v>
      </c>
      <c r="G2662" s="111" t="str">
        <f>+VLOOKUP(F2662,'Selectable Table'!P:Q,2,0)</f>
        <v>Revenues - Third Parties</v>
      </c>
      <c r="I2662" t="s">
        <v>331</v>
      </c>
      <c r="J2662" s="111">
        <v>2026</v>
      </c>
      <c r="K2662" s="111">
        <v>7</v>
      </c>
      <c r="L2662" s="111" t="s">
        <v>94</v>
      </c>
      <c r="M2662">
        <v>74.124179359998379</v>
      </c>
      <c r="N2662">
        <v>1</v>
      </c>
      <c r="O2662">
        <v>74.124179359998379</v>
      </c>
      <c r="P2662" t="s">
        <v>2342</v>
      </c>
      <c r="Q2662" s="111" t="str">
        <f>+VLOOKUP(I2662,'Selectable Table'!AB:AC,2,0)</f>
        <v>Not Applicable</v>
      </c>
    </row>
    <row r="2663" spans="1:17" x14ac:dyDescent="0.25">
      <c r="A2663" s="111" t="str">
        <f>+VLOOKUP(C2663,'Selectable Table'!D:EB,2,0)</f>
        <v>OTH CUST</v>
      </c>
      <c r="B2663" t="s">
        <v>258</v>
      </c>
      <c r="C2663" t="s">
        <v>258</v>
      </c>
      <c r="D2663" t="s">
        <v>2341</v>
      </c>
      <c r="E2663" t="s">
        <v>102</v>
      </c>
      <c r="F2663" s="111">
        <f>+VLOOKUP(C2663,'Selectable Table'!O:P,2,0)</f>
        <v>40700</v>
      </c>
      <c r="G2663" s="111" t="str">
        <f>+VLOOKUP(F2663,'Selectable Table'!P:Q,2,0)</f>
        <v>Revenues - Third Parties</v>
      </c>
      <c r="I2663" t="s">
        <v>331</v>
      </c>
      <c r="J2663" s="111">
        <v>2026</v>
      </c>
      <c r="K2663" s="111">
        <v>7</v>
      </c>
      <c r="L2663" s="111" t="s">
        <v>94</v>
      </c>
      <c r="M2663">
        <v>124.54988869575202</v>
      </c>
      <c r="N2663">
        <v>1</v>
      </c>
      <c r="O2663">
        <v>124.54988869575202</v>
      </c>
      <c r="P2663" t="s">
        <v>2342</v>
      </c>
      <c r="Q2663" s="111" t="str">
        <f>+VLOOKUP(I2663,'Selectable Table'!AB:AC,2,0)</f>
        <v>Not Applicable</v>
      </c>
    </row>
    <row r="2664" spans="1:17" x14ac:dyDescent="0.25">
      <c r="A2664" s="111" t="str">
        <f>+VLOOKUP(C2664,'Selectable Table'!D:EB,2,0)</f>
        <v>OTH CUST</v>
      </c>
      <c r="B2664" t="s">
        <v>258</v>
      </c>
      <c r="C2664" t="s">
        <v>258</v>
      </c>
      <c r="D2664" t="s">
        <v>2341</v>
      </c>
      <c r="E2664" t="s">
        <v>114</v>
      </c>
      <c r="F2664" s="111">
        <f>+VLOOKUP(C2664,'Selectable Table'!O:P,2,0)</f>
        <v>40700</v>
      </c>
      <c r="G2664" s="111" t="str">
        <f>+VLOOKUP(F2664,'Selectable Table'!P:Q,2,0)</f>
        <v>Revenues - Third Parties</v>
      </c>
      <c r="I2664" t="s">
        <v>331</v>
      </c>
      <c r="J2664" s="111">
        <v>2026</v>
      </c>
      <c r="K2664" s="111">
        <v>7</v>
      </c>
      <c r="L2664" s="111" t="s">
        <v>94</v>
      </c>
      <c r="M2664">
        <v>0</v>
      </c>
      <c r="N2664">
        <v>1</v>
      </c>
      <c r="O2664">
        <v>0</v>
      </c>
      <c r="P2664" t="s">
        <v>2342</v>
      </c>
      <c r="Q2664" s="111" t="str">
        <f>+VLOOKUP(I2664,'Selectable Table'!AB:AC,2,0)</f>
        <v>Not Applicable</v>
      </c>
    </row>
    <row r="2665" spans="1:17" x14ac:dyDescent="0.25">
      <c r="A2665" s="111" t="str">
        <f>+VLOOKUP(C2665,'Selectable Table'!D:EB,2,0)</f>
        <v>OTH CUST</v>
      </c>
      <c r="B2665" t="s">
        <v>258</v>
      </c>
      <c r="C2665" t="s">
        <v>258</v>
      </c>
      <c r="D2665" t="s">
        <v>2341</v>
      </c>
      <c r="E2665" t="s">
        <v>105</v>
      </c>
      <c r="F2665" s="111">
        <f>+VLOOKUP(C2665,'Selectable Table'!O:P,2,0)</f>
        <v>40700</v>
      </c>
      <c r="G2665" s="111" t="str">
        <f>+VLOOKUP(F2665,'Selectable Table'!P:Q,2,0)</f>
        <v>Revenues - Third Parties</v>
      </c>
      <c r="I2665" t="s">
        <v>331</v>
      </c>
      <c r="J2665" s="111">
        <v>2026</v>
      </c>
      <c r="K2665" s="111">
        <v>7</v>
      </c>
      <c r="L2665" s="111" t="s">
        <v>94</v>
      </c>
      <c r="M2665">
        <v>1073.7517238400178</v>
      </c>
      <c r="N2665">
        <v>1</v>
      </c>
      <c r="O2665">
        <v>1073.7517238400178</v>
      </c>
      <c r="P2665" t="s">
        <v>2342</v>
      </c>
      <c r="Q2665" s="111" t="str">
        <f>+VLOOKUP(I2665,'Selectable Table'!AB:AC,2,0)</f>
        <v>Not Applicable</v>
      </c>
    </row>
    <row r="2666" spans="1:17" x14ac:dyDescent="0.25">
      <c r="A2666" s="111" t="str">
        <f>+VLOOKUP(C2666,'Selectable Table'!D:EB,2,0)</f>
        <v>OTH CUST</v>
      </c>
      <c r="B2666" t="s">
        <v>258</v>
      </c>
      <c r="C2666" t="s">
        <v>258</v>
      </c>
      <c r="D2666" t="s">
        <v>2341</v>
      </c>
      <c r="E2666" t="s">
        <v>112</v>
      </c>
      <c r="F2666" s="111">
        <f>+VLOOKUP(C2666,'Selectable Table'!O:P,2,0)</f>
        <v>40700</v>
      </c>
      <c r="G2666" s="111" t="str">
        <f>+VLOOKUP(F2666,'Selectable Table'!P:Q,2,0)</f>
        <v>Revenues - Third Parties</v>
      </c>
      <c r="I2666" t="s">
        <v>331</v>
      </c>
      <c r="J2666" s="111">
        <v>2026</v>
      </c>
      <c r="K2666" s="111">
        <v>7</v>
      </c>
      <c r="L2666" s="111" t="s">
        <v>94</v>
      </c>
      <c r="M2666">
        <v>0</v>
      </c>
      <c r="N2666">
        <v>1</v>
      </c>
      <c r="O2666">
        <v>0</v>
      </c>
      <c r="P2666" t="s">
        <v>2342</v>
      </c>
      <c r="Q2666" s="111" t="str">
        <f>+VLOOKUP(I2666,'Selectable Table'!AB:AC,2,0)</f>
        <v>Not Applicable</v>
      </c>
    </row>
    <row r="2667" spans="1:17" x14ac:dyDescent="0.25">
      <c r="A2667" s="111" t="str">
        <f>+VLOOKUP(C2667,'Selectable Table'!D:EB,2,0)</f>
        <v>J &amp; J</v>
      </c>
      <c r="B2667" t="s">
        <v>293</v>
      </c>
      <c r="C2667" t="s">
        <v>107</v>
      </c>
      <c r="D2667" t="s">
        <v>2287</v>
      </c>
      <c r="E2667" t="s">
        <v>105</v>
      </c>
      <c r="F2667" s="111">
        <f>+VLOOKUP(C2667,'Selectable Table'!O:P,2,0)</f>
        <v>40700</v>
      </c>
      <c r="G2667" s="111" t="str">
        <f>+VLOOKUP(F2667,'Selectable Table'!P:Q,2,0)</f>
        <v>Revenues - Third Parties</v>
      </c>
      <c r="I2667" t="s">
        <v>670</v>
      </c>
      <c r="J2667" s="111">
        <v>2026</v>
      </c>
      <c r="K2667" s="111">
        <v>7</v>
      </c>
      <c r="L2667" s="111" t="s">
        <v>94</v>
      </c>
      <c r="M2667">
        <v>960.70012499999984</v>
      </c>
      <c r="N2667">
        <v>1</v>
      </c>
      <c r="O2667">
        <v>960.70012499999984</v>
      </c>
      <c r="P2667" t="s">
        <v>2288</v>
      </c>
      <c r="Q2667" s="111">
        <f>+VLOOKUP(I2667,'Selectable Table'!AB:AC,2,0)</f>
        <v>0</v>
      </c>
    </row>
    <row r="2668" spans="1:17" x14ac:dyDescent="0.25">
      <c r="A2668" s="111" t="str">
        <f>+VLOOKUP(C2668,'Selectable Table'!D:EB,2,0)</f>
        <v>J &amp; J</v>
      </c>
      <c r="B2668" t="s">
        <v>293</v>
      </c>
      <c r="C2668" t="s">
        <v>107</v>
      </c>
      <c r="D2668" t="s">
        <v>2287</v>
      </c>
      <c r="E2668" t="s">
        <v>105</v>
      </c>
      <c r="F2668" s="111">
        <f>+VLOOKUP(C2668,'Selectable Table'!O:P,2,0)</f>
        <v>40700</v>
      </c>
      <c r="G2668" s="111" t="str">
        <f>+VLOOKUP(F2668,'Selectable Table'!P:Q,2,0)</f>
        <v>Revenues - Third Parties</v>
      </c>
      <c r="I2668" t="s">
        <v>708</v>
      </c>
      <c r="J2668" s="111">
        <v>2026</v>
      </c>
      <c r="K2668" s="111">
        <v>7</v>
      </c>
      <c r="L2668" s="111" t="s">
        <v>94</v>
      </c>
      <c r="M2668">
        <v>600.42150000000004</v>
      </c>
      <c r="N2668">
        <v>1</v>
      </c>
      <c r="O2668">
        <v>600.42150000000004</v>
      </c>
      <c r="P2668" t="s">
        <v>2288</v>
      </c>
      <c r="Q2668" s="111">
        <f>+VLOOKUP(I2668,'Selectable Table'!AB:AC,2,0)</f>
        <v>0</v>
      </c>
    </row>
    <row r="2669" spans="1:17" x14ac:dyDescent="0.25">
      <c r="A2669" s="111" t="str">
        <f>+VLOOKUP(C2669,'Selectable Table'!D:EB,2,0)</f>
        <v>TAKEDA</v>
      </c>
      <c r="B2669" t="s">
        <v>2289</v>
      </c>
      <c r="C2669" t="s">
        <v>762</v>
      </c>
      <c r="D2669" t="s">
        <v>2287</v>
      </c>
      <c r="E2669" t="s">
        <v>93</v>
      </c>
      <c r="F2669" s="111">
        <f>+VLOOKUP(C2669,'Selectable Table'!O:P,2,0)</f>
        <v>40700</v>
      </c>
      <c r="G2669" s="111" t="str">
        <f>+VLOOKUP(F2669,'Selectable Table'!P:Q,2,0)</f>
        <v>Revenues - Third Parties</v>
      </c>
      <c r="I2669" t="s">
        <v>253</v>
      </c>
      <c r="J2669" s="111">
        <v>2026</v>
      </c>
      <c r="K2669" s="111">
        <v>7</v>
      </c>
      <c r="L2669" s="111" t="s">
        <v>94</v>
      </c>
      <c r="M2669">
        <v>600</v>
      </c>
      <c r="N2669">
        <v>1</v>
      </c>
      <c r="O2669">
        <v>600</v>
      </c>
      <c r="P2669" t="s">
        <v>2288</v>
      </c>
      <c r="Q2669" s="111">
        <f>+VLOOKUP(I2669,'Selectable Table'!AB:AC,2,0)</f>
        <v>0</v>
      </c>
    </row>
    <row r="2670" spans="1:17" x14ac:dyDescent="0.25">
      <c r="A2670" s="111" t="str">
        <f>+VLOOKUP(C2670,'Selectable Table'!D:EB,2,0)</f>
        <v>TAKEDA</v>
      </c>
      <c r="B2670" t="s">
        <v>2289</v>
      </c>
      <c r="C2670" t="s">
        <v>762</v>
      </c>
      <c r="D2670" t="s">
        <v>2287</v>
      </c>
      <c r="E2670" t="s">
        <v>105</v>
      </c>
      <c r="F2670" s="111">
        <f>+VLOOKUP(C2670,'Selectable Table'!O:P,2,0)</f>
        <v>40700</v>
      </c>
      <c r="G2670" s="111" t="str">
        <f>+VLOOKUP(F2670,'Selectable Table'!P:Q,2,0)</f>
        <v>Revenues - Third Parties</v>
      </c>
      <c r="I2670" t="s">
        <v>121</v>
      </c>
      <c r="J2670" s="111">
        <v>2026</v>
      </c>
      <c r="K2670" s="111">
        <v>7</v>
      </c>
      <c r="L2670" s="111" t="s">
        <v>94</v>
      </c>
      <c r="M2670">
        <v>300</v>
      </c>
      <c r="N2670">
        <v>1</v>
      </c>
      <c r="O2670">
        <v>300</v>
      </c>
      <c r="P2670" t="s">
        <v>2288</v>
      </c>
      <c r="Q2670" s="111">
        <f>+VLOOKUP(I2670,'Selectable Table'!AB:AC,2,0)</f>
        <v>0</v>
      </c>
    </row>
    <row r="2671" spans="1:17" x14ac:dyDescent="0.25">
      <c r="A2671" s="111" t="str">
        <f>+VLOOKUP(C2671,'Selectable Table'!D:EB,2,0)</f>
        <v>TAKEDA</v>
      </c>
      <c r="B2671" t="s">
        <v>2290</v>
      </c>
      <c r="C2671" t="s">
        <v>762</v>
      </c>
      <c r="D2671" t="s">
        <v>2287</v>
      </c>
      <c r="E2671" t="s">
        <v>93</v>
      </c>
      <c r="F2671" s="111">
        <f>+VLOOKUP(C2671,'Selectable Table'!O:P,2,0)</f>
        <v>40700</v>
      </c>
      <c r="G2671" s="111" t="str">
        <f>+VLOOKUP(F2671,'Selectable Table'!P:Q,2,0)</f>
        <v>Revenues - Third Parties</v>
      </c>
      <c r="I2671" t="s">
        <v>253</v>
      </c>
      <c r="J2671" s="111">
        <v>2026</v>
      </c>
      <c r="K2671" s="111">
        <v>7</v>
      </c>
      <c r="L2671" s="111" t="s">
        <v>94</v>
      </c>
      <c r="M2671">
        <v>600</v>
      </c>
      <c r="N2671">
        <v>1</v>
      </c>
      <c r="O2671">
        <v>600</v>
      </c>
      <c r="P2671" t="s">
        <v>2288</v>
      </c>
      <c r="Q2671" s="111">
        <f>+VLOOKUP(I2671,'Selectable Table'!AB:AC,2,0)</f>
        <v>0</v>
      </c>
    </row>
    <row r="2672" spans="1:17" x14ac:dyDescent="0.25">
      <c r="A2672" s="111" t="str">
        <f>+VLOOKUP(C2672,'Selectable Table'!D:EB,2,0)</f>
        <v>TAKEDA</v>
      </c>
      <c r="B2672" t="s">
        <v>2290</v>
      </c>
      <c r="C2672" t="s">
        <v>762</v>
      </c>
      <c r="D2672" t="s">
        <v>2287</v>
      </c>
      <c r="E2672" t="s">
        <v>105</v>
      </c>
      <c r="F2672" s="111">
        <f>+VLOOKUP(C2672,'Selectable Table'!O:P,2,0)</f>
        <v>40700</v>
      </c>
      <c r="G2672" s="111" t="str">
        <f>+VLOOKUP(F2672,'Selectable Table'!P:Q,2,0)</f>
        <v>Revenues - Third Parties</v>
      </c>
      <c r="I2672" t="s">
        <v>121</v>
      </c>
      <c r="J2672" s="111">
        <v>2026</v>
      </c>
      <c r="K2672" s="111">
        <v>7</v>
      </c>
      <c r="L2672" s="111" t="s">
        <v>94</v>
      </c>
      <c r="M2672">
        <v>200</v>
      </c>
      <c r="N2672">
        <v>1</v>
      </c>
      <c r="O2672">
        <v>200</v>
      </c>
      <c r="P2672" t="s">
        <v>2288</v>
      </c>
      <c r="Q2672" s="111">
        <f>+VLOOKUP(I2672,'Selectable Table'!AB:AC,2,0)</f>
        <v>0</v>
      </c>
    </row>
    <row r="2673" spans="1:17" x14ac:dyDescent="0.25">
      <c r="A2673" s="111" t="str">
        <f>+VLOOKUP(C2673,'Selectable Table'!D:EB,2,0)</f>
        <v>MERCK</v>
      </c>
      <c r="B2673" t="s">
        <v>1341</v>
      </c>
      <c r="C2673" t="s">
        <v>133</v>
      </c>
      <c r="D2673" t="s">
        <v>2287</v>
      </c>
      <c r="E2673" t="s">
        <v>105</v>
      </c>
      <c r="F2673" s="111">
        <f>+VLOOKUP(C2673,'Selectable Table'!O:P,2,0)</f>
        <v>40700</v>
      </c>
      <c r="G2673" s="111" t="str">
        <f>+VLOOKUP(F2673,'Selectable Table'!P:Q,2,0)</f>
        <v>Revenues - Third Parties</v>
      </c>
      <c r="I2673" t="s">
        <v>109</v>
      </c>
      <c r="J2673" s="111">
        <v>2026</v>
      </c>
      <c r="K2673" s="111">
        <v>7</v>
      </c>
      <c r="L2673" s="111" t="s">
        <v>94</v>
      </c>
      <c r="M2673">
        <v>1271.9000000000001</v>
      </c>
      <c r="N2673">
        <v>1</v>
      </c>
      <c r="O2673">
        <v>1271.9000000000001</v>
      </c>
      <c r="P2673" t="s">
        <v>2288</v>
      </c>
      <c r="Q2673" s="111">
        <f>+VLOOKUP(I2673,'Selectable Table'!AB:AC,2,0)</f>
        <v>0</v>
      </c>
    </row>
    <row r="2674" spans="1:17" x14ac:dyDescent="0.25">
      <c r="A2674" s="111" t="str">
        <f>+VLOOKUP(C2674,'Selectable Table'!D:EB,2,0)</f>
        <v>MERCK</v>
      </c>
      <c r="B2674" t="s">
        <v>1341</v>
      </c>
      <c r="C2674" t="s">
        <v>133</v>
      </c>
      <c r="D2674" t="s">
        <v>2287</v>
      </c>
      <c r="E2674" t="s">
        <v>93</v>
      </c>
      <c r="F2674" s="111">
        <f>+VLOOKUP(C2674,'Selectable Table'!O:P,2,0)</f>
        <v>40700</v>
      </c>
      <c r="G2674" s="111" t="str">
        <f>+VLOOKUP(F2674,'Selectable Table'!P:Q,2,0)</f>
        <v>Revenues - Third Parties</v>
      </c>
      <c r="I2674" t="s">
        <v>644</v>
      </c>
      <c r="J2674" s="111">
        <v>2026</v>
      </c>
      <c r="K2674" s="111">
        <v>7</v>
      </c>
      <c r="L2674" s="111" t="s">
        <v>94</v>
      </c>
      <c r="M2674">
        <v>7192.64</v>
      </c>
      <c r="N2674">
        <v>1</v>
      </c>
      <c r="O2674">
        <v>7192.64</v>
      </c>
      <c r="P2674" t="s">
        <v>2288</v>
      </c>
      <c r="Q2674" s="111">
        <f>+VLOOKUP(I2674,'Selectable Table'!AB:AC,2,0)</f>
        <v>0</v>
      </c>
    </row>
    <row r="2675" spans="1:17" x14ac:dyDescent="0.25">
      <c r="A2675" s="111" t="str">
        <f>+VLOOKUP(C2675,'Selectable Table'!D:EB,2,0)</f>
        <v>J &amp; J</v>
      </c>
      <c r="B2675" t="s">
        <v>402</v>
      </c>
      <c r="C2675" t="s">
        <v>107</v>
      </c>
      <c r="D2675" t="s">
        <v>2287</v>
      </c>
      <c r="E2675" t="s">
        <v>102</v>
      </c>
      <c r="F2675" s="111">
        <f>+VLOOKUP(C2675,'Selectable Table'!O:P,2,0)</f>
        <v>40700</v>
      </c>
      <c r="G2675" s="111" t="str">
        <f>+VLOOKUP(F2675,'Selectable Table'!P:Q,2,0)</f>
        <v>Revenues - Third Parties</v>
      </c>
      <c r="I2675" t="s">
        <v>186</v>
      </c>
      <c r="J2675" s="111">
        <v>2026</v>
      </c>
      <c r="K2675" s="111">
        <v>7</v>
      </c>
      <c r="L2675" s="111" t="s">
        <v>94</v>
      </c>
      <c r="M2675">
        <v>312.25</v>
      </c>
      <c r="N2675">
        <v>1</v>
      </c>
      <c r="O2675">
        <v>312.25</v>
      </c>
      <c r="P2675" t="s">
        <v>2288</v>
      </c>
      <c r="Q2675" s="111">
        <f>+VLOOKUP(I2675,'Selectable Table'!AB:AC,2,0)</f>
        <v>1</v>
      </c>
    </row>
    <row r="2676" spans="1:17" x14ac:dyDescent="0.25">
      <c r="A2676" s="111" t="str">
        <f>+VLOOKUP(C2676,'Selectable Table'!D:EB,2,0)</f>
        <v>J &amp; J</v>
      </c>
      <c r="B2676" t="s">
        <v>402</v>
      </c>
      <c r="C2676" t="s">
        <v>107</v>
      </c>
      <c r="D2676" t="s">
        <v>2287</v>
      </c>
      <c r="E2676" t="s">
        <v>93</v>
      </c>
      <c r="F2676" s="111">
        <f>+VLOOKUP(C2676,'Selectable Table'!O:P,2,0)</f>
        <v>40700</v>
      </c>
      <c r="G2676" s="111" t="str">
        <f>+VLOOKUP(F2676,'Selectable Table'!P:Q,2,0)</f>
        <v>Revenues - Third Parties</v>
      </c>
      <c r="I2676" t="s">
        <v>166</v>
      </c>
      <c r="J2676" s="111">
        <v>2026</v>
      </c>
      <c r="K2676" s="111">
        <v>7</v>
      </c>
      <c r="L2676" s="111" t="s">
        <v>94</v>
      </c>
      <c r="M2676">
        <v>233</v>
      </c>
      <c r="N2676">
        <v>1</v>
      </c>
      <c r="O2676">
        <v>233</v>
      </c>
      <c r="P2676" t="s">
        <v>2288</v>
      </c>
      <c r="Q2676" s="111">
        <f>+VLOOKUP(I2676,'Selectable Table'!AB:AC,2,0)</f>
        <v>1</v>
      </c>
    </row>
    <row r="2677" spans="1:17" x14ac:dyDescent="0.25">
      <c r="A2677" s="111" t="str">
        <f>+VLOOKUP(C2677,'Selectable Table'!D:EB,2,0)</f>
        <v>J &amp; J</v>
      </c>
      <c r="B2677" t="s">
        <v>402</v>
      </c>
      <c r="C2677" t="s">
        <v>107</v>
      </c>
      <c r="D2677" t="s">
        <v>2287</v>
      </c>
      <c r="E2677" t="s">
        <v>93</v>
      </c>
      <c r="F2677" s="111">
        <f>+VLOOKUP(C2677,'Selectable Table'!O:P,2,0)</f>
        <v>40700</v>
      </c>
      <c r="G2677" s="111" t="str">
        <f>+VLOOKUP(F2677,'Selectable Table'!P:Q,2,0)</f>
        <v>Revenues - Third Parties</v>
      </c>
      <c r="I2677" t="s">
        <v>169</v>
      </c>
      <c r="J2677" s="111">
        <v>2026</v>
      </c>
      <c r="K2677" s="111">
        <v>7</v>
      </c>
      <c r="L2677" s="111" t="s">
        <v>94</v>
      </c>
      <c r="M2677">
        <v>118.26639999999999</v>
      </c>
      <c r="N2677">
        <v>1</v>
      </c>
      <c r="O2677">
        <v>118.26639999999999</v>
      </c>
      <c r="P2677" t="s">
        <v>2288</v>
      </c>
      <c r="Q2677" s="111">
        <f>+VLOOKUP(I2677,'Selectable Table'!AB:AC,2,0)</f>
        <v>0</v>
      </c>
    </row>
    <row r="2678" spans="1:17" x14ac:dyDescent="0.25">
      <c r="A2678" s="111" t="str">
        <f>+VLOOKUP(C2678,'Selectable Table'!D:EB,2,0)</f>
        <v>J &amp; J</v>
      </c>
      <c r="B2678" t="s">
        <v>402</v>
      </c>
      <c r="C2678" t="s">
        <v>107</v>
      </c>
      <c r="D2678" t="s">
        <v>2287</v>
      </c>
      <c r="E2678" t="s">
        <v>93</v>
      </c>
      <c r="F2678" s="111">
        <f>+VLOOKUP(C2678,'Selectable Table'!O:P,2,0)</f>
        <v>40700</v>
      </c>
      <c r="G2678" s="111" t="str">
        <f>+VLOOKUP(F2678,'Selectable Table'!P:Q,2,0)</f>
        <v>Revenues - Third Parties</v>
      </c>
      <c r="I2678" t="s">
        <v>253</v>
      </c>
      <c r="J2678" s="111">
        <v>2026</v>
      </c>
      <c r="K2678" s="111">
        <v>7</v>
      </c>
      <c r="L2678" s="111" t="s">
        <v>94</v>
      </c>
      <c r="M2678">
        <v>500.35124999999999</v>
      </c>
      <c r="N2678">
        <v>1</v>
      </c>
      <c r="O2678">
        <v>500.35124999999999</v>
      </c>
      <c r="P2678" t="s">
        <v>2288</v>
      </c>
      <c r="Q2678" s="111">
        <f>+VLOOKUP(I2678,'Selectable Table'!AB:AC,2,0)</f>
        <v>0</v>
      </c>
    </row>
    <row r="2679" spans="1:17" x14ac:dyDescent="0.25">
      <c r="A2679" s="111" t="str">
        <f>+VLOOKUP(C2679,'Selectable Table'!D:EB,2,0)</f>
        <v>J &amp; J</v>
      </c>
      <c r="B2679" t="s">
        <v>402</v>
      </c>
      <c r="C2679" t="s">
        <v>107</v>
      </c>
      <c r="D2679" t="s">
        <v>2287</v>
      </c>
      <c r="E2679" t="s">
        <v>105</v>
      </c>
      <c r="F2679" s="111">
        <f>+VLOOKUP(C2679,'Selectable Table'!O:P,2,0)</f>
        <v>40700</v>
      </c>
      <c r="G2679" s="111" t="str">
        <f>+VLOOKUP(F2679,'Selectable Table'!P:Q,2,0)</f>
        <v>Revenues - Third Parties</v>
      </c>
      <c r="I2679" t="s">
        <v>158</v>
      </c>
      <c r="J2679" s="111">
        <v>2026</v>
      </c>
      <c r="K2679" s="111">
        <v>7</v>
      </c>
      <c r="L2679" s="111" t="s">
        <v>94</v>
      </c>
      <c r="M2679">
        <v>750.52687500000002</v>
      </c>
      <c r="N2679">
        <v>1</v>
      </c>
      <c r="O2679">
        <v>750.52687500000002</v>
      </c>
      <c r="P2679" t="s">
        <v>2288</v>
      </c>
      <c r="Q2679" s="111">
        <f>+VLOOKUP(I2679,'Selectable Table'!AB:AC,2,0)</f>
        <v>0</v>
      </c>
    </row>
    <row r="2680" spans="1:17" x14ac:dyDescent="0.25">
      <c r="A2680" s="111" t="str">
        <f>+VLOOKUP(C2680,'Selectable Table'!D:EB,2,0)</f>
        <v>J &amp; J</v>
      </c>
      <c r="B2680" t="s">
        <v>2291</v>
      </c>
      <c r="C2680" t="s">
        <v>107</v>
      </c>
      <c r="D2680" t="s">
        <v>2287</v>
      </c>
      <c r="E2680" t="s">
        <v>102</v>
      </c>
      <c r="F2680" s="111">
        <f>+VLOOKUP(C2680,'Selectable Table'!O:P,2,0)</f>
        <v>40700</v>
      </c>
      <c r="G2680" s="111" t="str">
        <f>+VLOOKUP(F2680,'Selectable Table'!P:Q,2,0)</f>
        <v>Revenues - Third Parties</v>
      </c>
      <c r="I2680" t="s">
        <v>186</v>
      </c>
      <c r="J2680" s="111">
        <v>2026</v>
      </c>
      <c r="K2680" s="111">
        <v>7</v>
      </c>
      <c r="L2680" s="111" t="s">
        <v>94</v>
      </c>
      <c r="M2680">
        <v>284.05</v>
      </c>
      <c r="N2680">
        <v>1</v>
      </c>
      <c r="O2680">
        <v>284.05</v>
      </c>
      <c r="P2680" t="s">
        <v>2288</v>
      </c>
      <c r="Q2680" s="111">
        <f>+VLOOKUP(I2680,'Selectable Table'!AB:AC,2,0)</f>
        <v>1</v>
      </c>
    </row>
    <row r="2681" spans="1:17" x14ac:dyDescent="0.25">
      <c r="A2681" s="111" t="str">
        <f>+VLOOKUP(C2681,'Selectable Table'!D:EB,2,0)</f>
        <v>J &amp; J</v>
      </c>
      <c r="B2681" t="s">
        <v>2291</v>
      </c>
      <c r="C2681" t="s">
        <v>107</v>
      </c>
      <c r="D2681" t="s">
        <v>2287</v>
      </c>
      <c r="E2681" t="s">
        <v>93</v>
      </c>
      <c r="F2681" s="111">
        <f>+VLOOKUP(C2681,'Selectable Table'!O:P,2,0)</f>
        <v>40700</v>
      </c>
      <c r="G2681" s="111" t="str">
        <f>+VLOOKUP(F2681,'Selectable Table'!P:Q,2,0)</f>
        <v>Revenues - Third Parties</v>
      </c>
      <c r="I2681" t="s">
        <v>167</v>
      </c>
      <c r="J2681" s="111">
        <v>2026</v>
      </c>
      <c r="K2681" s="111">
        <v>7</v>
      </c>
      <c r="L2681" s="111" t="s">
        <v>94</v>
      </c>
      <c r="M2681">
        <v>105.07805</v>
      </c>
      <c r="N2681">
        <v>1</v>
      </c>
      <c r="O2681">
        <v>105.07805</v>
      </c>
      <c r="P2681" t="s">
        <v>2288</v>
      </c>
      <c r="Q2681" s="111">
        <f>+VLOOKUP(I2681,'Selectable Table'!AB:AC,2,0)</f>
        <v>0</v>
      </c>
    </row>
    <row r="2682" spans="1:17" x14ac:dyDescent="0.25">
      <c r="A2682" s="111" t="str">
        <f>+VLOOKUP(C2682,'Selectable Table'!D:EB,2,0)</f>
        <v>J &amp; J</v>
      </c>
      <c r="B2682" t="s">
        <v>2291</v>
      </c>
      <c r="C2682" t="s">
        <v>107</v>
      </c>
      <c r="D2682" t="s">
        <v>2287</v>
      </c>
      <c r="E2682" t="s">
        <v>93</v>
      </c>
      <c r="F2682" s="111">
        <f>+VLOOKUP(C2682,'Selectable Table'!O:P,2,0)</f>
        <v>40700</v>
      </c>
      <c r="G2682" s="111" t="str">
        <f>+VLOOKUP(F2682,'Selectable Table'!P:Q,2,0)</f>
        <v>Revenues - Third Parties</v>
      </c>
      <c r="I2682" t="s">
        <v>253</v>
      </c>
      <c r="J2682" s="111">
        <v>2026</v>
      </c>
      <c r="K2682" s="111">
        <v>7</v>
      </c>
      <c r="L2682" s="111" t="s">
        <v>94</v>
      </c>
      <c r="M2682">
        <v>500.35124999999999</v>
      </c>
      <c r="N2682">
        <v>1</v>
      </c>
      <c r="O2682">
        <v>500.35124999999999</v>
      </c>
      <c r="P2682" t="s">
        <v>2288</v>
      </c>
      <c r="Q2682" s="111">
        <f>+VLOOKUP(I2682,'Selectable Table'!AB:AC,2,0)</f>
        <v>0</v>
      </c>
    </row>
    <row r="2683" spans="1:17" x14ac:dyDescent="0.25">
      <c r="A2683" s="111" t="str">
        <f>+VLOOKUP(C2683,'Selectable Table'!D:EB,2,0)</f>
        <v>J &amp; J</v>
      </c>
      <c r="B2683" t="s">
        <v>2291</v>
      </c>
      <c r="C2683" t="s">
        <v>107</v>
      </c>
      <c r="D2683" t="s">
        <v>2287</v>
      </c>
      <c r="E2683" t="s">
        <v>105</v>
      </c>
      <c r="F2683" s="111">
        <f>+VLOOKUP(C2683,'Selectable Table'!O:P,2,0)</f>
        <v>40700</v>
      </c>
      <c r="G2683" s="111" t="str">
        <f>+VLOOKUP(F2683,'Selectable Table'!P:Q,2,0)</f>
        <v>Revenues - Third Parties</v>
      </c>
      <c r="I2683" t="s">
        <v>144</v>
      </c>
      <c r="J2683" s="111">
        <v>2026</v>
      </c>
      <c r="K2683" s="111">
        <v>7</v>
      </c>
      <c r="L2683" s="111" t="s">
        <v>94</v>
      </c>
      <c r="M2683">
        <v>454.85230000000007</v>
      </c>
      <c r="N2683">
        <v>1</v>
      </c>
      <c r="O2683">
        <v>454.85230000000007</v>
      </c>
      <c r="P2683" t="s">
        <v>2288</v>
      </c>
      <c r="Q2683" s="111">
        <f>+VLOOKUP(I2683,'Selectable Table'!AB:AC,2,0)</f>
        <v>0</v>
      </c>
    </row>
    <row r="2684" spans="1:17" x14ac:dyDescent="0.25">
      <c r="A2684" s="111" t="str">
        <f>+VLOOKUP(C2684,'Selectable Table'!D:EB,2,0)</f>
        <v>J &amp; J</v>
      </c>
      <c r="B2684" t="s">
        <v>404</v>
      </c>
      <c r="C2684" t="s">
        <v>107</v>
      </c>
      <c r="D2684" t="s">
        <v>2287</v>
      </c>
      <c r="E2684" t="s">
        <v>104</v>
      </c>
      <c r="F2684" s="111">
        <f>+VLOOKUP(C2684,'Selectable Table'!O:P,2,0)</f>
        <v>40700</v>
      </c>
      <c r="G2684" s="111" t="str">
        <f>+VLOOKUP(F2684,'Selectable Table'!P:Q,2,0)</f>
        <v>Revenues - Third Parties</v>
      </c>
      <c r="I2684" t="s">
        <v>245</v>
      </c>
      <c r="J2684" s="111">
        <v>2026</v>
      </c>
      <c r="K2684" s="111">
        <v>7</v>
      </c>
      <c r="L2684" s="111" t="s">
        <v>94</v>
      </c>
      <c r="M2684">
        <v>63.66</v>
      </c>
      <c r="N2684">
        <v>1</v>
      </c>
      <c r="O2684">
        <v>63.66</v>
      </c>
      <c r="P2684" t="s">
        <v>2288</v>
      </c>
      <c r="Q2684" s="111">
        <f>+VLOOKUP(I2684,'Selectable Table'!AB:AC,2,0)</f>
        <v>1</v>
      </c>
    </row>
    <row r="2685" spans="1:17" x14ac:dyDescent="0.25">
      <c r="A2685" s="111" t="str">
        <f>+VLOOKUP(C2685,'Selectable Table'!D:EB,2,0)</f>
        <v>J &amp; J</v>
      </c>
      <c r="B2685" t="s">
        <v>404</v>
      </c>
      <c r="C2685" t="s">
        <v>107</v>
      </c>
      <c r="D2685" t="s">
        <v>2287</v>
      </c>
      <c r="E2685" t="s">
        <v>104</v>
      </c>
      <c r="F2685" s="111">
        <f>+VLOOKUP(C2685,'Selectable Table'!O:P,2,0)</f>
        <v>40700</v>
      </c>
      <c r="G2685" s="111" t="str">
        <f>+VLOOKUP(F2685,'Selectable Table'!P:Q,2,0)</f>
        <v>Revenues - Third Parties</v>
      </c>
      <c r="I2685" t="s">
        <v>246</v>
      </c>
      <c r="J2685" s="111">
        <v>2026</v>
      </c>
      <c r="K2685" s="111">
        <v>7</v>
      </c>
      <c r="L2685" s="111" t="s">
        <v>94</v>
      </c>
      <c r="M2685">
        <v>400.28100000000001</v>
      </c>
      <c r="N2685">
        <v>1</v>
      </c>
      <c r="O2685">
        <v>400.28100000000001</v>
      </c>
      <c r="P2685" t="s">
        <v>2288</v>
      </c>
      <c r="Q2685" s="111">
        <f>+VLOOKUP(I2685,'Selectable Table'!AB:AC,2,0)</f>
        <v>0</v>
      </c>
    </row>
    <row r="2686" spans="1:17" x14ac:dyDescent="0.25">
      <c r="A2686" s="111" t="str">
        <f>+VLOOKUP(C2686,'Selectable Table'!D:EB,2,0)</f>
        <v>J &amp; J</v>
      </c>
      <c r="B2686" t="s">
        <v>404</v>
      </c>
      <c r="C2686" t="s">
        <v>107</v>
      </c>
      <c r="D2686" t="s">
        <v>2287</v>
      </c>
      <c r="E2686" t="s">
        <v>102</v>
      </c>
      <c r="F2686" s="111">
        <f>+VLOOKUP(C2686,'Selectable Table'!O:P,2,0)</f>
        <v>40700</v>
      </c>
      <c r="G2686" s="111" t="str">
        <f>+VLOOKUP(F2686,'Selectable Table'!P:Q,2,0)</f>
        <v>Revenues - Third Parties</v>
      </c>
      <c r="I2686" t="s">
        <v>186</v>
      </c>
      <c r="J2686" s="111">
        <v>2026</v>
      </c>
      <c r="K2686" s="111">
        <v>7</v>
      </c>
      <c r="L2686" s="111" t="s">
        <v>94</v>
      </c>
      <c r="M2686">
        <v>4501.9799999999996</v>
      </c>
      <c r="N2686">
        <v>1</v>
      </c>
      <c r="O2686">
        <v>4501.9799999999996</v>
      </c>
      <c r="P2686" t="s">
        <v>2288</v>
      </c>
      <c r="Q2686" s="111">
        <f>+VLOOKUP(I2686,'Selectable Table'!AB:AC,2,0)</f>
        <v>1</v>
      </c>
    </row>
    <row r="2687" spans="1:17" x14ac:dyDescent="0.25">
      <c r="A2687" s="111" t="str">
        <f>+VLOOKUP(C2687,'Selectable Table'!D:EB,2,0)</f>
        <v>J &amp; J</v>
      </c>
      <c r="B2687" t="s">
        <v>404</v>
      </c>
      <c r="C2687" t="s">
        <v>107</v>
      </c>
      <c r="D2687" t="s">
        <v>2287</v>
      </c>
      <c r="E2687" t="s">
        <v>93</v>
      </c>
      <c r="F2687" s="111">
        <f>+VLOOKUP(C2687,'Selectable Table'!O:P,2,0)</f>
        <v>40700</v>
      </c>
      <c r="G2687" s="111" t="str">
        <f>+VLOOKUP(F2687,'Selectable Table'!P:Q,2,0)</f>
        <v>Revenues - Third Parties</v>
      </c>
      <c r="I2687" t="s">
        <v>191</v>
      </c>
      <c r="J2687" s="111">
        <v>2026</v>
      </c>
      <c r="K2687" s="111">
        <v>7</v>
      </c>
      <c r="L2687" s="111" t="s">
        <v>94</v>
      </c>
      <c r="M2687">
        <v>2460</v>
      </c>
      <c r="N2687">
        <v>1</v>
      </c>
      <c r="O2687">
        <v>2460</v>
      </c>
      <c r="P2687" t="s">
        <v>2288</v>
      </c>
      <c r="Q2687" s="111">
        <f>+VLOOKUP(I2687,'Selectable Table'!AB:AC,2,0)</f>
        <v>1</v>
      </c>
    </row>
    <row r="2688" spans="1:17" x14ac:dyDescent="0.25">
      <c r="A2688" s="111" t="str">
        <f>+VLOOKUP(C2688,'Selectable Table'!D:EB,2,0)</f>
        <v>J &amp; J</v>
      </c>
      <c r="B2688" t="s">
        <v>404</v>
      </c>
      <c r="C2688" t="s">
        <v>107</v>
      </c>
      <c r="D2688" t="s">
        <v>2287</v>
      </c>
      <c r="E2688" t="s">
        <v>93</v>
      </c>
      <c r="F2688" s="111">
        <f>+VLOOKUP(C2688,'Selectable Table'!O:P,2,0)</f>
        <v>40700</v>
      </c>
      <c r="G2688" s="111" t="str">
        <f>+VLOOKUP(F2688,'Selectable Table'!P:Q,2,0)</f>
        <v>Revenues - Third Parties</v>
      </c>
      <c r="I2688" t="s">
        <v>167</v>
      </c>
      <c r="J2688" s="111">
        <v>2026</v>
      </c>
      <c r="K2688" s="111">
        <v>7</v>
      </c>
      <c r="L2688" s="111" t="s">
        <v>94</v>
      </c>
      <c r="M2688">
        <v>735.54634999999996</v>
      </c>
      <c r="N2688">
        <v>1</v>
      </c>
      <c r="O2688">
        <v>735.54634999999996</v>
      </c>
      <c r="P2688" t="s">
        <v>2288</v>
      </c>
      <c r="Q2688" s="111">
        <f>+VLOOKUP(I2688,'Selectable Table'!AB:AC,2,0)</f>
        <v>0</v>
      </c>
    </row>
    <row r="2689" spans="1:17" x14ac:dyDescent="0.25">
      <c r="A2689" s="111" t="str">
        <f>+VLOOKUP(C2689,'Selectable Table'!D:EB,2,0)</f>
        <v>J &amp; J</v>
      </c>
      <c r="B2689" t="s">
        <v>404</v>
      </c>
      <c r="C2689" t="s">
        <v>107</v>
      </c>
      <c r="D2689" t="s">
        <v>2287</v>
      </c>
      <c r="E2689" t="s">
        <v>93</v>
      </c>
      <c r="F2689" s="111">
        <f>+VLOOKUP(C2689,'Selectable Table'!O:P,2,0)</f>
        <v>40700</v>
      </c>
      <c r="G2689" s="111" t="str">
        <f>+VLOOKUP(F2689,'Selectable Table'!P:Q,2,0)</f>
        <v>Revenues - Third Parties</v>
      </c>
      <c r="I2689" t="s">
        <v>168</v>
      </c>
      <c r="J2689" s="111">
        <v>2026</v>
      </c>
      <c r="K2689" s="111">
        <v>7</v>
      </c>
      <c r="L2689" s="111" t="s">
        <v>94</v>
      </c>
      <c r="M2689">
        <v>1182.664</v>
      </c>
      <c r="N2689">
        <v>1</v>
      </c>
      <c r="O2689">
        <v>1182.664</v>
      </c>
      <c r="P2689" t="s">
        <v>2288</v>
      </c>
      <c r="Q2689" s="111">
        <f>+VLOOKUP(I2689,'Selectable Table'!AB:AC,2,0)</f>
        <v>0</v>
      </c>
    </row>
    <row r="2690" spans="1:17" x14ac:dyDescent="0.25">
      <c r="A2690" s="111" t="str">
        <f>+VLOOKUP(C2690,'Selectable Table'!D:EB,2,0)</f>
        <v>J &amp; J</v>
      </c>
      <c r="B2690" t="s">
        <v>404</v>
      </c>
      <c r="C2690" t="s">
        <v>107</v>
      </c>
      <c r="D2690" t="s">
        <v>2287</v>
      </c>
      <c r="E2690" t="s">
        <v>93</v>
      </c>
      <c r="F2690" s="111">
        <f>+VLOOKUP(C2690,'Selectable Table'!O:P,2,0)</f>
        <v>40700</v>
      </c>
      <c r="G2690" s="111" t="str">
        <f>+VLOOKUP(F2690,'Selectable Table'!P:Q,2,0)</f>
        <v>Revenues - Third Parties</v>
      </c>
      <c r="I2690" t="s">
        <v>253</v>
      </c>
      <c r="J2690" s="111">
        <v>2026</v>
      </c>
      <c r="K2690" s="111">
        <v>7</v>
      </c>
      <c r="L2690" s="111" t="s">
        <v>94</v>
      </c>
      <c r="M2690">
        <v>500.35124999999999</v>
      </c>
      <c r="N2690">
        <v>1</v>
      </c>
      <c r="O2690">
        <v>500.35124999999999</v>
      </c>
      <c r="P2690" t="s">
        <v>2288</v>
      </c>
      <c r="Q2690" s="111">
        <f>+VLOOKUP(I2690,'Selectable Table'!AB:AC,2,0)</f>
        <v>0</v>
      </c>
    </row>
    <row r="2691" spans="1:17" x14ac:dyDescent="0.25">
      <c r="A2691" s="111" t="str">
        <f>+VLOOKUP(C2691,'Selectable Table'!D:EB,2,0)</f>
        <v>J &amp; J</v>
      </c>
      <c r="B2691" t="s">
        <v>404</v>
      </c>
      <c r="C2691" t="s">
        <v>107</v>
      </c>
      <c r="D2691" t="s">
        <v>2287</v>
      </c>
      <c r="E2691" t="s">
        <v>105</v>
      </c>
      <c r="F2691" s="111">
        <f>+VLOOKUP(C2691,'Selectable Table'!O:P,2,0)</f>
        <v>40700</v>
      </c>
      <c r="G2691" s="111" t="str">
        <f>+VLOOKUP(F2691,'Selectable Table'!P:Q,2,0)</f>
        <v>Revenues - Third Parties</v>
      </c>
      <c r="I2691" t="s">
        <v>144</v>
      </c>
      <c r="J2691" s="111">
        <v>2026</v>
      </c>
      <c r="K2691" s="111">
        <v>7</v>
      </c>
      <c r="L2691" s="111" t="s">
        <v>94</v>
      </c>
      <c r="M2691">
        <v>1933.1222749999999</v>
      </c>
      <c r="N2691">
        <v>1</v>
      </c>
      <c r="O2691">
        <v>1933.1222749999999</v>
      </c>
      <c r="P2691" t="s">
        <v>2288</v>
      </c>
      <c r="Q2691" s="111">
        <f>+VLOOKUP(I2691,'Selectable Table'!AB:AC,2,0)</f>
        <v>0</v>
      </c>
    </row>
    <row r="2692" spans="1:17" x14ac:dyDescent="0.25">
      <c r="A2692" s="111" t="str">
        <f>+VLOOKUP(C2692,'Selectable Table'!D:EB,2,0)</f>
        <v>J &amp; J</v>
      </c>
      <c r="B2692" t="s">
        <v>2292</v>
      </c>
      <c r="C2692" t="s">
        <v>107</v>
      </c>
      <c r="D2692" t="s">
        <v>2287</v>
      </c>
      <c r="E2692" t="s">
        <v>93</v>
      </c>
      <c r="F2692" s="111">
        <f>+VLOOKUP(C2692,'Selectable Table'!O:P,2,0)</f>
        <v>40700</v>
      </c>
      <c r="G2692" s="111" t="str">
        <f>+VLOOKUP(F2692,'Selectable Table'!P:Q,2,0)</f>
        <v>Revenues - Third Parties</v>
      </c>
      <c r="I2692" t="s">
        <v>253</v>
      </c>
      <c r="J2692" s="111">
        <v>2026</v>
      </c>
      <c r="K2692" s="111">
        <v>7</v>
      </c>
      <c r="L2692" s="111" t="s">
        <v>94</v>
      </c>
      <c r="M2692">
        <v>500.35124999999999</v>
      </c>
      <c r="N2692">
        <v>1</v>
      </c>
      <c r="O2692">
        <v>500.35124999999999</v>
      </c>
      <c r="P2692" t="s">
        <v>2288</v>
      </c>
      <c r="Q2692" s="111">
        <f>+VLOOKUP(I2692,'Selectable Table'!AB:AC,2,0)</f>
        <v>0</v>
      </c>
    </row>
    <row r="2693" spans="1:17" x14ac:dyDescent="0.25">
      <c r="A2693" s="111" t="str">
        <f>+VLOOKUP(C2693,'Selectable Table'!D:EB,2,0)</f>
        <v>J &amp; J</v>
      </c>
      <c r="B2693" t="s">
        <v>2292</v>
      </c>
      <c r="C2693" t="s">
        <v>107</v>
      </c>
      <c r="D2693" t="s">
        <v>2287</v>
      </c>
      <c r="E2693" t="s">
        <v>105</v>
      </c>
      <c r="F2693" s="111">
        <f>+VLOOKUP(C2693,'Selectable Table'!O:P,2,0)</f>
        <v>40700</v>
      </c>
      <c r="G2693" s="111" t="str">
        <f>+VLOOKUP(F2693,'Selectable Table'!P:Q,2,0)</f>
        <v>Revenues - Third Parties</v>
      </c>
      <c r="I2693" t="s">
        <v>144</v>
      </c>
      <c r="J2693" s="111">
        <v>2026</v>
      </c>
      <c r="K2693" s="111">
        <v>7</v>
      </c>
      <c r="L2693" s="111" t="s">
        <v>94</v>
      </c>
      <c r="M2693">
        <v>113.71307500000002</v>
      </c>
      <c r="N2693">
        <v>1</v>
      </c>
      <c r="O2693">
        <v>113.71307500000002</v>
      </c>
      <c r="P2693" t="s">
        <v>2288</v>
      </c>
      <c r="Q2693" s="111">
        <f>+VLOOKUP(I2693,'Selectable Table'!AB:AC,2,0)</f>
        <v>0</v>
      </c>
    </row>
    <row r="2694" spans="1:17" x14ac:dyDescent="0.25">
      <c r="A2694" s="111" t="str">
        <f>+VLOOKUP(C2694,'Selectable Table'!D:EB,2,0)</f>
        <v>J &amp; J</v>
      </c>
      <c r="B2694" t="s">
        <v>1593</v>
      </c>
      <c r="C2694" t="s">
        <v>107</v>
      </c>
      <c r="D2694" t="s">
        <v>2287</v>
      </c>
      <c r="E2694" t="s">
        <v>104</v>
      </c>
      <c r="F2694" s="111">
        <f>+VLOOKUP(C2694,'Selectable Table'!O:P,2,0)</f>
        <v>40700</v>
      </c>
      <c r="G2694" s="111" t="str">
        <f>+VLOOKUP(F2694,'Selectable Table'!P:Q,2,0)</f>
        <v>Revenues - Third Parties</v>
      </c>
      <c r="I2694" t="s">
        <v>245</v>
      </c>
      <c r="J2694" s="111">
        <v>2026</v>
      </c>
      <c r="K2694" s="111">
        <v>7</v>
      </c>
      <c r="L2694" s="111" t="s">
        <v>94</v>
      </c>
      <c r="M2694">
        <v>63.66</v>
      </c>
      <c r="N2694">
        <v>1</v>
      </c>
      <c r="O2694">
        <v>63.66</v>
      </c>
      <c r="P2694" t="s">
        <v>2288</v>
      </c>
      <c r="Q2694" s="111">
        <f>+VLOOKUP(I2694,'Selectable Table'!AB:AC,2,0)</f>
        <v>1</v>
      </c>
    </row>
    <row r="2695" spans="1:17" x14ac:dyDescent="0.25">
      <c r="A2695" s="111" t="str">
        <f>+VLOOKUP(C2695,'Selectable Table'!D:EB,2,0)</f>
        <v>J &amp; J</v>
      </c>
      <c r="B2695" t="s">
        <v>1593</v>
      </c>
      <c r="C2695" t="s">
        <v>107</v>
      </c>
      <c r="D2695" t="s">
        <v>2287</v>
      </c>
      <c r="E2695" t="s">
        <v>104</v>
      </c>
      <c r="F2695" s="111">
        <f>+VLOOKUP(C2695,'Selectable Table'!O:P,2,0)</f>
        <v>40700</v>
      </c>
      <c r="G2695" s="111" t="str">
        <f>+VLOOKUP(F2695,'Selectable Table'!P:Q,2,0)</f>
        <v>Revenues - Third Parties</v>
      </c>
      <c r="I2695" t="s">
        <v>246</v>
      </c>
      <c r="J2695" s="111">
        <v>2026</v>
      </c>
      <c r="K2695" s="111">
        <v>7</v>
      </c>
      <c r="L2695" s="111" t="s">
        <v>94</v>
      </c>
      <c r="M2695">
        <v>400.28100000000001</v>
      </c>
      <c r="N2695">
        <v>1</v>
      </c>
      <c r="O2695">
        <v>400.28100000000001</v>
      </c>
      <c r="P2695" t="s">
        <v>2288</v>
      </c>
      <c r="Q2695" s="111">
        <f>+VLOOKUP(I2695,'Selectable Table'!AB:AC,2,0)</f>
        <v>0</v>
      </c>
    </row>
    <row r="2696" spans="1:17" x14ac:dyDescent="0.25">
      <c r="A2696" s="111" t="str">
        <f>+VLOOKUP(C2696,'Selectable Table'!D:EB,2,0)</f>
        <v>J &amp; J</v>
      </c>
      <c r="B2696" t="s">
        <v>1593</v>
      </c>
      <c r="C2696" t="s">
        <v>107</v>
      </c>
      <c r="D2696" t="s">
        <v>2287</v>
      </c>
      <c r="E2696" t="s">
        <v>93</v>
      </c>
      <c r="F2696" s="111">
        <f>+VLOOKUP(C2696,'Selectable Table'!O:P,2,0)</f>
        <v>40700</v>
      </c>
      <c r="G2696" s="111" t="str">
        <f>+VLOOKUP(F2696,'Selectable Table'!P:Q,2,0)</f>
        <v>Revenues - Third Parties</v>
      </c>
      <c r="I2696" t="s">
        <v>2860</v>
      </c>
      <c r="J2696" s="111">
        <v>2026</v>
      </c>
      <c r="K2696" s="111">
        <v>7</v>
      </c>
      <c r="L2696" s="111" t="s">
        <v>94</v>
      </c>
      <c r="M2696">
        <v>525.36452499999996</v>
      </c>
      <c r="N2696">
        <v>1</v>
      </c>
      <c r="O2696">
        <v>525.36452499999996</v>
      </c>
      <c r="P2696" t="s">
        <v>2288</v>
      </c>
      <c r="Q2696" s="111">
        <f>+VLOOKUP(I2696,'Selectable Table'!AB:AC,2,0)</f>
        <v>0</v>
      </c>
    </row>
    <row r="2697" spans="1:17" x14ac:dyDescent="0.25">
      <c r="A2697" s="111" t="str">
        <f>+VLOOKUP(C2697,'Selectable Table'!D:EB,2,0)</f>
        <v>J &amp; J</v>
      </c>
      <c r="B2697" t="s">
        <v>1593</v>
      </c>
      <c r="C2697" t="s">
        <v>107</v>
      </c>
      <c r="D2697" t="s">
        <v>2287</v>
      </c>
      <c r="E2697" t="s">
        <v>93</v>
      </c>
      <c r="F2697" s="111">
        <f>+VLOOKUP(C2697,'Selectable Table'!O:P,2,0)</f>
        <v>40700</v>
      </c>
      <c r="G2697" s="111" t="str">
        <f>+VLOOKUP(F2697,'Selectable Table'!P:Q,2,0)</f>
        <v>Revenues - Third Parties</v>
      </c>
      <c r="I2697" t="s">
        <v>253</v>
      </c>
      <c r="J2697" s="111">
        <v>2026</v>
      </c>
      <c r="K2697" s="111">
        <v>7</v>
      </c>
      <c r="L2697" s="111" t="s">
        <v>94</v>
      </c>
      <c r="M2697">
        <v>500.35124999999999</v>
      </c>
      <c r="N2697">
        <v>1</v>
      </c>
      <c r="O2697">
        <v>500.35124999999999</v>
      </c>
      <c r="P2697" t="s">
        <v>2288</v>
      </c>
      <c r="Q2697" s="111">
        <f>+VLOOKUP(I2697,'Selectable Table'!AB:AC,2,0)</f>
        <v>0</v>
      </c>
    </row>
    <row r="2698" spans="1:17" x14ac:dyDescent="0.25">
      <c r="A2698" s="111" t="str">
        <f>+VLOOKUP(C2698,'Selectable Table'!D:EB,2,0)</f>
        <v>J &amp; J</v>
      </c>
      <c r="B2698" t="s">
        <v>2293</v>
      </c>
      <c r="C2698" t="s">
        <v>107</v>
      </c>
      <c r="D2698" t="s">
        <v>2287</v>
      </c>
      <c r="E2698" t="s">
        <v>105</v>
      </c>
      <c r="F2698" s="111">
        <f>+VLOOKUP(C2698,'Selectable Table'!O:P,2,0)</f>
        <v>40700</v>
      </c>
      <c r="G2698" s="111" t="str">
        <f>+VLOOKUP(F2698,'Selectable Table'!P:Q,2,0)</f>
        <v>Revenues - Third Parties</v>
      </c>
      <c r="I2698" t="s">
        <v>109</v>
      </c>
      <c r="J2698" s="111">
        <v>2026</v>
      </c>
      <c r="K2698" s="111">
        <v>7</v>
      </c>
      <c r="L2698" s="111" t="s">
        <v>94</v>
      </c>
      <c r="M2698">
        <v>87.33637499999999</v>
      </c>
      <c r="N2698">
        <v>1</v>
      </c>
      <c r="O2698">
        <v>87.33637499999999</v>
      </c>
      <c r="P2698" t="s">
        <v>2288</v>
      </c>
      <c r="Q2698" s="111">
        <f>+VLOOKUP(I2698,'Selectable Table'!AB:AC,2,0)</f>
        <v>0</v>
      </c>
    </row>
    <row r="2699" spans="1:17" x14ac:dyDescent="0.25">
      <c r="A2699" s="111" t="str">
        <f>+VLOOKUP(C2699,'Selectable Table'!D:EB,2,0)</f>
        <v>J &amp; J</v>
      </c>
      <c r="B2699" t="s">
        <v>2293</v>
      </c>
      <c r="C2699" t="s">
        <v>107</v>
      </c>
      <c r="D2699" t="s">
        <v>2287</v>
      </c>
      <c r="E2699" t="s">
        <v>93</v>
      </c>
      <c r="F2699" s="111">
        <f>+VLOOKUP(C2699,'Selectable Table'!O:P,2,0)</f>
        <v>40700</v>
      </c>
      <c r="G2699" s="111" t="str">
        <f>+VLOOKUP(F2699,'Selectable Table'!P:Q,2,0)</f>
        <v>Revenues - Third Parties</v>
      </c>
      <c r="I2699" t="s">
        <v>253</v>
      </c>
      <c r="J2699" s="111">
        <v>2026</v>
      </c>
      <c r="K2699" s="111">
        <v>7</v>
      </c>
      <c r="L2699" s="111" t="s">
        <v>94</v>
      </c>
      <c r="M2699">
        <v>500.35124999999999</v>
      </c>
      <c r="N2699">
        <v>1</v>
      </c>
      <c r="O2699">
        <v>500.35124999999999</v>
      </c>
      <c r="P2699" t="s">
        <v>2288</v>
      </c>
      <c r="Q2699" s="111">
        <f>+VLOOKUP(I2699,'Selectable Table'!AB:AC,2,0)</f>
        <v>0</v>
      </c>
    </row>
    <row r="2700" spans="1:17" x14ac:dyDescent="0.25">
      <c r="A2700" s="111" t="str">
        <f>+VLOOKUP(C2700,'Selectable Table'!D:EB,2,0)</f>
        <v>J &amp; J</v>
      </c>
      <c r="B2700" t="s">
        <v>2293</v>
      </c>
      <c r="C2700" t="s">
        <v>107</v>
      </c>
      <c r="D2700" t="s">
        <v>2287</v>
      </c>
      <c r="E2700" t="s">
        <v>105</v>
      </c>
      <c r="F2700" s="111">
        <f>+VLOOKUP(C2700,'Selectable Table'!O:P,2,0)</f>
        <v>40700</v>
      </c>
      <c r="G2700" s="111" t="str">
        <f>+VLOOKUP(F2700,'Selectable Table'!P:Q,2,0)</f>
        <v>Revenues - Third Parties</v>
      </c>
      <c r="I2700" t="s">
        <v>111</v>
      </c>
      <c r="J2700" s="111">
        <v>2026</v>
      </c>
      <c r="K2700" s="111">
        <v>7</v>
      </c>
      <c r="L2700" s="111" t="s">
        <v>94</v>
      </c>
      <c r="M2700">
        <v>87.33637499999999</v>
      </c>
      <c r="N2700">
        <v>1</v>
      </c>
      <c r="O2700">
        <v>87.33637499999999</v>
      </c>
      <c r="P2700" t="s">
        <v>2288</v>
      </c>
      <c r="Q2700" s="111">
        <f>+VLOOKUP(I2700,'Selectable Table'!AB:AC,2,0)</f>
        <v>0</v>
      </c>
    </row>
    <row r="2701" spans="1:17" x14ac:dyDescent="0.25">
      <c r="A2701" s="111" t="str">
        <f>+VLOOKUP(C2701,'Selectable Table'!D:EB,2,0)</f>
        <v>MERCK</v>
      </c>
      <c r="B2701" t="s">
        <v>2294</v>
      </c>
      <c r="C2701" t="s">
        <v>133</v>
      </c>
      <c r="D2701" t="s">
        <v>2287</v>
      </c>
      <c r="E2701" t="s">
        <v>93</v>
      </c>
      <c r="F2701" s="111">
        <f>+VLOOKUP(C2701,'Selectable Table'!O:P,2,0)</f>
        <v>40700</v>
      </c>
      <c r="G2701" s="111" t="str">
        <f>+VLOOKUP(F2701,'Selectable Table'!P:Q,2,0)</f>
        <v>Revenues - Third Parties</v>
      </c>
      <c r="I2701" t="s">
        <v>253</v>
      </c>
      <c r="J2701" s="111">
        <v>2026</v>
      </c>
      <c r="K2701" s="111">
        <v>7</v>
      </c>
      <c r="L2701" s="111" t="s">
        <v>94</v>
      </c>
      <c r="M2701">
        <v>310.82</v>
      </c>
      <c r="N2701">
        <v>1</v>
      </c>
      <c r="O2701">
        <v>310.82</v>
      </c>
      <c r="P2701" t="s">
        <v>2288</v>
      </c>
      <c r="Q2701" s="111">
        <f>+VLOOKUP(I2701,'Selectable Table'!AB:AC,2,0)</f>
        <v>0</v>
      </c>
    </row>
    <row r="2702" spans="1:17" x14ac:dyDescent="0.25">
      <c r="A2702" s="111" t="str">
        <f>+VLOOKUP(C2702,'Selectable Table'!D:EB,2,0)</f>
        <v>ASTRAZENECA</v>
      </c>
      <c r="B2702" t="s">
        <v>1613</v>
      </c>
      <c r="C2702" t="s">
        <v>296</v>
      </c>
      <c r="D2702" t="s">
        <v>2287</v>
      </c>
      <c r="E2702" t="s">
        <v>93</v>
      </c>
      <c r="F2702" s="111">
        <f>+VLOOKUP(C2702,'Selectable Table'!O:P,2,0)</f>
        <v>40700</v>
      </c>
      <c r="G2702" s="111" t="str">
        <f>+VLOOKUP(F2702,'Selectable Table'!P:Q,2,0)</f>
        <v>Revenues - Third Parties</v>
      </c>
      <c r="I2702" t="s">
        <v>253</v>
      </c>
      <c r="J2702" s="111">
        <v>2026</v>
      </c>
      <c r="K2702" s="111">
        <v>7</v>
      </c>
      <c r="L2702" s="111" t="s">
        <v>94</v>
      </c>
      <c r="M2702">
        <v>369.9</v>
      </c>
      <c r="N2702">
        <v>1</v>
      </c>
      <c r="O2702">
        <v>369.9</v>
      </c>
      <c r="P2702" t="s">
        <v>2288</v>
      </c>
      <c r="Q2702" s="111">
        <f>+VLOOKUP(I2702,'Selectable Table'!AB:AC,2,0)</f>
        <v>0</v>
      </c>
    </row>
    <row r="2703" spans="1:17" x14ac:dyDescent="0.25">
      <c r="A2703" s="111" t="str">
        <f>+VLOOKUP(C2703,'Selectable Table'!D:EB,2,0)</f>
        <v>ASTRAZENECA</v>
      </c>
      <c r="B2703" t="s">
        <v>1613</v>
      </c>
      <c r="C2703" t="s">
        <v>296</v>
      </c>
      <c r="D2703" t="s">
        <v>2287</v>
      </c>
      <c r="E2703" t="s">
        <v>105</v>
      </c>
      <c r="F2703" s="111">
        <f>+VLOOKUP(C2703,'Selectable Table'!O:P,2,0)</f>
        <v>40700</v>
      </c>
      <c r="G2703" s="111" t="str">
        <f>+VLOOKUP(F2703,'Selectable Table'!P:Q,2,0)</f>
        <v>Revenues - Third Parties</v>
      </c>
      <c r="I2703" t="s">
        <v>2295</v>
      </c>
      <c r="J2703" s="111">
        <v>2026</v>
      </c>
      <c r="K2703" s="111">
        <v>7</v>
      </c>
      <c r="L2703" s="111" t="s">
        <v>94</v>
      </c>
      <c r="M2703">
        <v>3119.49</v>
      </c>
      <c r="N2703">
        <v>1</v>
      </c>
      <c r="O2703">
        <v>3119.49</v>
      </c>
      <c r="P2703" t="s">
        <v>2288</v>
      </c>
      <c r="Q2703" s="111">
        <f>+VLOOKUP(I2703,'Selectable Table'!AB:AC,2,0)</f>
        <v>0</v>
      </c>
    </row>
    <row r="2704" spans="1:17" x14ac:dyDescent="0.25">
      <c r="A2704" s="111" t="str">
        <f>+VLOOKUP(C2704,'Selectable Table'!D:EB,2,0)</f>
        <v>MERCK</v>
      </c>
      <c r="B2704" t="s">
        <v>2296</v>
      </c>
      <c r="C2704" t="s">
        <v>133</v>
      </c>
      <c r="D2704" t="s">
        <v>2287</v>
      </c>
      <c r="E2704" t="s">
        <v>105</v>
      </c>
      <c r="F2704" s="111">
        <f>+VLOOKUP(C2704,'Selectable Table'!O:P,2,0)</f>
        <v>40700</v>
      </c>
      <c r="G2704" s="111" t="str">
        <f>+VLOOKUP(F2704,'Selectable Table'!P:Q,2,0)</f>
        <v>Revenues - Third Parties</v>
      </c>
      <c r="I2704" t="s">
        <v>158</v>
      </c>
      <c r="J2704" s="111">
        <v>2026</v>
      </c>
      <c r="K2704" s="111">
        <v>7</v>
      </c>
      <c r="L2704" s="111" t="s">
        <v>94</v>
      </c>
      <c r="M2704">
        <v>165.14</v>
      </c>
      <c r="N2704">
        <v>1</v>
      </c>
      <c r="O2704">
        <v>165.14</v>
      </c>
      <c r="P2704" t="s">
        <v>2288</v>
      </c>
      <c r="Q2704" s="111">
        <f>+VLOOKUP(I2704,'Selectable Table'!AB:AC,2,0)</f>
        <v>0</v>
      </c>
    </row>
    <row r="2705" spans="1:17" x14ac:dyDescent="0.25">
      <c r="A2705" s="111" t="str">
        <f>+VLOOKUP(C2705,'Selectable Table'!D:EB,2,0)</f>
        <v>MERCK</v>
      </c>
      <c r="B2705" t="s">
        <v>2297</v>
      </c>
      <c r="C2705" t="s">
        <v>133</v>
      </c>
      <c r="D2705" t="s">
        <v>2287</v>
      </c>
      <c r="E2705" t="s">
        <v>93</v>
      </c>
      <c r="F2705" s="111">
        <f>+VLOOKUP(C2705,'Selectable Table'!O:P,2,0)</f>
        <v>40700</v>
      </c>
      <c r="G2705" s="111" t="str">
        <f>+VLOOKUP(F2705,'Selectable Table'!P:Q,2,0)</f>
        <v>Revenues - Third Parties</v>
      </c>
      <c r="I2705" t="s">
        <v>253</v>
      </c>
      <c r="J2705" s="111">
        <v>2026</v>
      </c>
      <c r="K2705" s="111">
        <v>7</v>
      </c>
      <c r="L2705" s="111" t="s">
        <v>94</v>
      </c>
      <c r="M2705">
        <v>310.82</v>
      </c>
      <c r="N2705">
        <v>1</v>
      </c>
      <c r="O2705">
        <v>310.82</v>
      </c>
      <c r="P2705" t="s">
        <v>2288</v>
      </c>
      <c r="Q2705" s="111">
        <f>+VLOOKUP(I2705,'Selectable Table'!AB:AC,2,0)</f>
        <v>0</v>
      </c>
    </row>
    <row r="2706" spans="1:17" x14ac:dyDescent="0.25">
      <c r="A2706" s="111" t="str">
        <f>+VLOOKUP(C2706,'Selectable Table'!D:EB,2,0)</f>
        <v>MERCK</v>
      </c>
      <c r="B2706" t="s">
        <v>2297</v>
      </c>
      <c r="C2706" t="s">
        <v>133</v>
      </c>
      <c r="D2706" t="s">
        <v>2287</v>
      </c>
      <c r="E2706" t="s">
        <v>105</v>
      </c>
      <c r="F2706" s="111">
        <f>+VLOOKUP(C2706,'Selectable Table'!O:P,2,0)</f>
        <v>40700</v>
      </c>
      <c r="G2706" s="111" t="str">
        <f>+VLOOKUP(F2706,'Selectable Table'!P:Q,2,0)</f>
        <v>Revenues - Third Parties</v>
      </c>
      <c r="I2706" t="s">
        <v>158</v>
      </c>
      <c r="J2706" s="111">
        <v>2026</v>
      </c>
      <c r="K2706" s="111">
        <v>7</v>
      </c>
      <c r="L2706" s="111" t="s">
        <v>94</v>
      </c>
      <c r="M2706">
        <v>165.14</v>
      </c>
      <c r="N2706">
        <v>1</v>
      </c>
      <c r="O2706">
        <v>165.14</v>
      </c>
      <c r="P2706" t="s">
        <v>2288</v>
      </c>
      <c r="Q2706" s="111">
        <f>+VLOOKUP(I2706,'Selectable Table'!AB:AC,2,0)</f>
        <v>0</v>
      </c>
    </row>
    <row r="2707" spans="1:17" x14ac:dyDescent="0.25">
      <c r="A2707" s="111" t="str">
        <f>+VLOOKUP(C2707,'Selectable Table'!D:EB,2,0)</f>
        <v>MERCK</v>
      </c>
      <c r="B2707" t="s">
        <v>414</v>
      </c>
      <c r="C2707" t="s">
        <v>133</v>
      </c>
      <c r="D2707" t="s">
        <v>2287</v>
      </c>
      <c r="E2707" t="s">
        <v>93</v>
      </c>
      <c r="F2707" s="111">
        <f>+VLOOKUP(C2707,'Selectable Table'!O:P,2,0)</f>
        <v>40700</v>
      </c>
      <c r="G2707" s="111" t="str">
        <f>+VLOOKUP(F2707,'Selectable Table'!P:Q,2,0)</f>
        <v>Revenues - Third Parties</v>
      </c>
      <c r="I2707" t="s">
        <v>253</v>
      </c>
      <c r="J2707" s="111">
        <v>2026</v>
      </c>
      <c r="K2707" s="111">
        <v>7</v>
      </c>
      <c r="L2707" s="111" t="s">
        <v>94</v>
      </c>
      <c r="M2707">
        <v>310.82</v>
      </c>
      <c r="N2707">
        <v>1</v>
      </c>
      <c r="O2707">
        <v>310.82</v>
      </c>
      <c r="P2707" t="s">
        <v>2288</v>
      </c>
      <c r="Q2707" s="111">
        <f>+VLOOKUP(I2707,'Selectable Table'!AB:AC,2,0)</f>
        <v>0</v>
      </c>
    </row>
    <row r="2708" spans="1:17" x14ac:dyDescent="0.25">
      <c r="A2708" s="111" t="str">
        <f>+VLOOKUP(C2708,'Selectable Table'!D:EB,2,0)</f>
        <v>MERCK</v>
      </c>
      <c r="B2708" t="s">
        <v>414</v>
      </c>
      <c r="C2708" t="s">
        <v>133</v>
      </c>
      <c r="D2708" t="s">
        <v>2287</v>
      </c>
      <c r="E2708" t="s">
        <v>105</v>
      </c>
      <c r="F2708" s="111">
        <f>+VLOOKUP(C2708,'Selectable Table'!O:P,2,0)</f>
        <v>40700</v>
      </c>
      <c r="G2708" s="111" t="str">
        <f>+VLOOKUP(F2708,'Selectable Table'!P:Q,2,0)</f>
        <v>Revenues - Third Parties</v>
      </c>
      <c r="I2708" t="s">
        <v>158</v>
      </c>
      <c r="J2708" s="111">
        <v>2026</v>
      </c>
      <c r="K2708" s="111">
        <v>7</v>
      </c>
      <c r="L2708" s="111" t="s">
        <v>94</v>
      </c>
      <c r="M2708">
        <v>495.42</v>
      </c>
      <c r="N2708">
        <v>1</v>
      </c>
      <c r="O2708">
        <v>495.42</v>
      </c>
      <c r="P2708" t="s">
        <v>2288</v>
      </c>
      <c r="Q2708" s="111">
        <f>+VLOOKUP(I2708,'Selectable Table'!AB:AC,2,0)</f>
        <v>0</v>
      </c>
    </row>
    <row r="2709" spans="1:17" x14ac:dyDescent="0.25">
      <c r="A2709" s="111" t="str">
        <f>+VLOOKUP(C2709,'Selectable Table'!D:EB,2,0)</f>
        <v>J &amp; J</v>
      </c>
      <c r="B2709" t="s">
        <v>2298</v>
      </c>
      <c r="C2709" t="s">
        <v>107</v>
      </c>
      <c r="D2709" t="s">
        <v>2287</v>
      </c>
      <c r="E2709" t="s">
        <v>104</v>
      </c>
      <c r="F2709" s="111">
        <f>+VLOOKUP(C2709,'Selectable Table'!O:P,2,0)</f>
        <v>40700</v>
      </c>
      <c r="G2709" s="111" t="str">
        <f>+VLOOKUP(F2709,'Selectable Table'!P:Q,2,0)</f>
        <v>Revenues - Third Parties</v>
      </c>
      <c r="I2709" t="s">
        <v>245</v>
      </c>
      <c r="J2709" s="111">
        <v>2026</v>
      </c>
      <c r="K2709" s="111">
        <v>7</v>
      </c>
      <c r="L2709" s="111" t="s">
        <v>94</v>
      </c>
      <c r="M2709">
        <v>413.79</v>
      </c>
      <c r="N2709">
        <v>1</v>
      </c>
      <c r="O2709">
        <v>413.79</v>
      </c>
      <c r="P2709" t="s">
        <v>2288</v>
      </c>
      <c r="Q2709" s="111">
        <f>+VLOOKUP(I2709,'Selectable Table'!AB:AC,2,0)</f>
        <v>1</v>
      </c>
    </row>
    <row r="2710" spans="1:17" x14ac:dyDescent="0.25">
      <c r="A2710" s="111" t="str">
        <f>+VLOOKUP(C2710,'Selectable Table'!D:EB,2,0)</f>
        <v>J &amp; J</v>
      </c>
      <c r="B2710" t="s">
        <v>2298</v>
      </c>
      <c r="C2710" t="s">
        <v>107</v>
      </c>
      <c r="D2710" t="s">
        <v>2287</v>
      </c>
      <c r="E2710" t="s">
        <v>104</v>
      </c>
      <c r="F2710" s="111">
        <f>+VLOOKUP(C2710,'Selectable Table'!O:P,2,0)</f>
        <v>40700</v>
      </c>
      <c r="G2710" s="111" t="str">
        <f>+VLOOKUP(F2710,'Selectable Table'!P:Q,2,0)</f>
        <v>Revenues - Third Parties</v>
      </c>
      <c r="I2710" t="s">
        <v>246</v>
      </c>
      <c r="J2710" s="111">
        <v>2026</v>
      </c>
      <c r="K2710" s="111">
        <v>7</v>
      </c>
      <c r="L2710" s="111" t="s">
        <v>94</v>
      </c>
      <c r="M2710">
        <v>400.28100000000001</v>
      </c>
      <c r="N2710">
        <v>1</v>
      </c>
      <c r="O2710">
        <v>400.28100000000001</v>
      </c>
      <c r="P2710" t="s">
        <v>2288</v>
      </c>
      <c r="Q2710" s="111">
        <f>+VLOOKUP(I2710,'Selectable Table'!AB:AC,2,0)</f>
        <v>0</v>
      </c>
    </row>
    <row r="2711" spans="1:17" x14ac:dyDescent="0.25">
      <c r="A2711" s="111" t="str">
        <f>+VLOOKUP(C2711,'Selectable Table'!D:EB,2,0)</f>
        <v>J &amp; J</v>
      </c>
      <c r="B2711" t="s">
        <v>2298</v>
      </c>
      <c r="C2711" t="s">
        <v>107</v>
      </c>
      <c r="D2711" t="s">
        <v>2287</v>
      </c>
      <c r="E2711" t="s">
        <v>93</v>
      </c>
      <c r="F2711" s="111">
        <f>+VLOOKUP(C2711,'Selectable Table'!O:P,2,0)</f>
        <v>40700</v>
      </c>
      <c r="G2711" s="111" t="str">
        <f>+VLOOKUP(F2711,'Selectable Table'!P:Q,2,0)</f>
        <v>Revenues - Third Parties</v>
      </c>
      <c r="I2711" t="s">
        <v>253</v>
      </c>
      <c r="J2711" s="111">
        <v>2026</v>
      </c>
      <c r="K2711" s="111">
        <v>7</v>
      </c>
      <c r="L2711" s="111" t="s">
        <v>94</v>
      </c>
      <c r="M2711">
        <v>500.35124999999999</v>
      </c>
      <c r="N2711">
        <v>1</v>
      </c>
      <c r="O2711">
        <v>500.35124999999999</v>
      </c>
      <c r="P2711" t="s">
        <v>2288</v>
      </c>
      <c r="Q2711" s="111">
        <f>+VLOOKUP(I2711,'Selectable Table'!AB:AC,2,0)</f>
        <v>0</v>
      </c>
    </row>
    <row r="2712" spans="1:17" x14ac:dyDescent="0.25">
      <c r="A2712" s="111" t="str">
        <f>+VLOOKUP(C2712,'Selectable Table'!D:EB,2,0)</f>
        <v>J &amp; J</v>
      </c>
      <c r="B2712" t="s">
        <v>2298</v>
      </c>
      <c r="C2712" t="s">
        <v>107</v>
      </c>
      <c r="D2712" t="s">
        <v>2287</v>
      </c>
      <c r="E2712" t="s">
        <v>105</v>
      </c>
      <c r="F2712" s="111">
        <f>+VLOOKUP(C2712,'Selectable Table'!O:P,2,0)</f>
        <v>40700</v>
      </c>
      <c r="G2712" s="111" t="str">
        <f>+VLOOKUP(F2712,'Selectable Table'!P:Q,2,0)</f>
        <v>Revenues - Third Parties</v>
      </c>
      <c r="I2712" t="s">
        <v>144</v>
      </c>
      <c r="J2712" s="111">
        <v>2026</v>
      </c>
      <c r="K2712" s="111">
        <v>7</v>
      </c>
      <c r="L2712" s="111" t="s">
        <v>94</v>
      </c>
      <c r="M2712">
        <v>341.13922500000001</v>
      </c>
      <c r="N2712">
        <v>1</v>
      </c>
      <c r="O2712">
        <v>341.13922500000001</v>
      </c>
      <c r="P2712" t="s">
        <v>2288</v>
      </c>
      <c r="Q2712" s="111">
        <f>+VLOOKUP(I2712,'Selectable Table'!AB:AC,2,0)</f>
        <v>0</v>
      </c>
    </row>
    <row r="2713" spans="1:17" x14ac:dyDescent="0.25">
      <c r="A2713" s="111" t="str">
        <f>+VLOOKUP(C2713,'Selectable Table'!D:EB,2,0)</f>
        <v>J &amp; J</v>
      </c>
      <c r="B2713" t="s">
        <v>2298</v>
      </c>
      <c r="C2713" t="s">
        <v>107</v>
      </c>
      <c r="D2713" t="s">
        <v>2287</v>
      </c>
      <c r="E2713" t="s">
        <v>105</v>
      </c>
      <c r="F2713" s="111">
        <f>+VLOOKUP(C2713,'Selectable Table'!O:P,2,0)</f>
        <v>40700</v>
      </c>
      <c r="G2713" s="111" t="str">
        <f>+VLOOKUP(F2713,'Selectable Table'!P:Q,2,0)</f>
        <v>Revenues - Third Parties</v>
      </c>
      <c r="I2713" t="s">
        <v>158</v>
      </c>
      <c r="J2713" s="111">
        <v>2026</v>
      </c>
      <c r="K2713" s="111">
        <v>7</v>
      </c>
      <c r="L2713" s="111" t="s">
        <v>94</v>
      </c>
      <c r="M2713">
        <v>600.42150000000004</v>
      </c>
      <c r="N2713">
        <v>1</v>
      </c>
      <c r="O2713">
        <v>600.42150000000004</v>
      </c>
      <c r="P2713" t="s">
        <v>2288</v>
      </c>
      <c r="Q2713" s="111">
        <f>+VLOOKUP(I2713,'Selectable Table'!AB:AC,2,0)</f>
        <v>0</v>
      </c>
    </row>
    <row r="2714" spans="1:17" x14ac:dyDescent="0.25">
      <c r="A2714" s="111" t="str">
        <f>+VLOOKUP(C2714,'Selectable Table'!D:EB,2,0)</f>
        <v>OTH CUST</v>
      </c>
      <c r="B2714" t="s">
        <v>2299</v>
      </c>
      <c r="C2714" t="s">
        <v>733</v>
      </c>
      <c r="D2714" t="s">
        <v>2287</v>
      </c>
      <c r="E2714" t="s">
        <v>93</v>
      </c>
      <c r="F2714" s="111">
        <f>+VLOOKUP(C2714,'Selectable Table'!O:P,2,0)</f>
        <v>40700</v>
      </c>
      <c r="G2714" s="111" t="str">
        <f>+VLOOKUP(F2714,'Selectable Table'!P:Q,2,0)</f>
        <v>Revenues - Third Parties</v>
      </c>
      <c r="I2714" t="s">
        <v>253</v>
      </c>
      <c r="J2714" s="111">
        <v>2026</v>
      </c>
      <c r="K2714" s="111">
        <v>7</v>
      </c>
      <c r="L2714" s="111" t="s">
        <v>94</v>
      </c>
      <c r="M2714">
        <v>1301.7849999999999</v>
      </c>
      <c r="N2714">
        <v>1</v>
      </c>
      <c r="O2714">
        <v>1301.7849999999999</v>
      </c>
      <c r="P2714" t="s">
        <v>2288</v>
      </c>
      <c r="Q2714" s="111">
        <f>+VLOOKUP(I2714,'Selectable Table'!AB:AC,2,0)</f>
        <v>0</v>
      </c>
    </row>
    <row r="2715" spans="1:17" x14ac:dyDescent="0.25">
      <c r="A2715" s="111" t="str">
        <f>+VLOOKUP(C2715,'Selectable Table'!D:EB,2,0)</f>
        <v>OTH CUST</v>
      </c>
      <c r="B2715" t="s">
        <v>2299</v>
      </c>
      <c r="C2715" t="s">
        <v>733</v>
      </c>
      <c r="D2715" t="s">
        <v>2287</v>
      </c>
      <c r="E2715" t="s">
        <v>105</v>
      </c>
      <c r="F2715" s="111">
        <f>+VLOOKUP(C2715,'Selectable Table'!O:P,2,0)</f>
        <v>40700</v>
      </c>
      <c r="G2715" s="111" t="str">
        <f>+VLOOKUP(F2715,'Selectable Table'!P:Q,2,0)</f>
        <v>Revenues - Third Parties</v>
      </c>
      <c r="I2715" t="s">
        <v>111</v>
      </c>
      <c r="J2715" s="111">
        <v>2026</v>
      </c>
      <c r="K2715" s="111">
        <v>7</v>
      </c>
      <c r="L2715" s="111" t="s">
        <v>94</v>
      </c>
      <c r="M2715">
        <v>163.476</v>
      </c>
      <c r="N2715">
        <v>1</v>
      </c>
      <c r="O2715">
        <v>163.476</v>
      </c>
      <c r="P2715" t="s">
        <v>2288</v>
      </c>
      <c r="Q2715" s="111">
        <f>+VLOOKUP(I2715,'Selectable Table'!AB:AC,2,0)</f>
        <v>0</v>
      </c>
    </row>
    <row r="2716" spans="1:17" x14ac:dyDescent="0.25">
      <c r="A2716" s="111" t="str">
        <f>+VLOOKUP(C2716,'Selectable Table'!D:EB,2,0)</f>
        <v>OTH CUST</v>
      </c>
      <c r="B2716" t="s">
        <v>2299</v>
      </c>
      <c r="C2716" t="s">
        <v>733</v>
      </c>
      <c r="D2716" t="s">
        <v>2287</v>
      </c>
      <c r="E2716" t="s">
        <v>105</v>
      </c>
      <c r="F2716" s="111">
        <f>+VLOOKUP(C2716,'Selectable Table'!O:P,2,0)</f>
        <v>40700</v>
      </c>
      <c r="G2716" s="111" t="str">
        <f>+VLOOKUP(F2716,'Selectable Table'!P:Q,2,0)</f>
        <v>Revenues - Third Parties</v>
      </c>
      <c r="I2716" t="s">
        <v>158</v>
      </c>
      <c r="J2716" s="111">
        <v>2026</v>
      </c>
      <c r="K2716" s="111">
        <v>7</v>
      </c>
      <c r="L2716" s="111" t="s">
        <v>94</v>
      </c>
      <c r="M2716">
        <v>4889.1750000000002</v>
      </c>
      <c r="N2716">
        <v>1</v>
      </c>
      <c r="O2716">
        <v>4889.1750000000002</v>
      </c>
      <c r="P2716" t="s">
        <v>2288</v>
      </c>
      <c r="Q2716" s="111">
        <f>+VLOOKUP(I2716,'Selectable Table'!AB:AC,2,0)</f>
        <v>0</v>
      </c>
    </row>
    <row r="2717" spans="1:17" x14ac:dyDescent="0.25">
      <c r="A2717" s="111" t="str">
        <f>+VLOOKUP(C2717,'Selectable Table'!D:EB,2,0)</f>
        <v>ASTRAZENECA</v>
      </c>
      <c r="B2717" t="s">
        <v>1749</v>
      </c>
      <c r="C2717" t="s">
        <v>296</v>
      </c>
      <c r="D2717" t="s">
        <v>2287</v>
      </c>
      <c r="E2717" t="s">
        <v>93</v>
      </c>
      <c r="F2717" s="111">
        <f>+VLOOKUP(C2717,'Selectable Table'!O:P,2,0)</f>
        <v>40700</v>
      </c>
      <c r="G2717" s="111" t="str">
        <f>+VLOOKUP(F2717,'Selectable Table'!P:Q,2,0)</f>
        <v>Revenues - Third Parties</v>
      </c>
      <c r="I2717" t="s">
        <v>253</v>
      </c>
      <c r="J2717" s="111">
        <v>2026</v>
      </c>
      <c r="K2717" s="111">
        <v>7</v>
      </c>
      <c r="L2717" s="111" t="s">
        <v>94</v>
      </c>
      <c r="M2717">
        <v>402.36</v>
      </c>
      <c r="N2717">
        <v>1</v>
      </c>
      <c r="O2717">
        <v>402.36</v>
      </c>
      <c r="P2717" t="s">
        <v>2288</v>
      </c>
      <c r="Q2717" s="111">
        <f>+VLOOKUP(I2717,'Selectable Table'!AB:AC,2,0)</f>
        <v>0</v>
      </c>
    </row>
    <row r="2718" spans="1:17" x14ac:dyDescent="0.25">
      <c r="A2718" s="111" t="str">
        <f>+VLOOKUP(C2718,'Selectable Table'!D:EB,2,0)</f>
        <v>ASTRAZENECA</v>
      </c>
      <c r="B2718" t="s">
        <v>1749</v>
      </c>
      <c r="C2718" t="s">
        <v>296</v>
      </c>
      <c r="D2718" t="s">
        <v>2287</v>
      </c>
      <c r="E2718" t="s">
        <v>105</v>
      </c>
      <c r="F2718" s="111">
        <f>+VLOOKUP(C2718,'Selectable Table'!O:P,2,0)</f>
        <v>40700</v>
      </c>
      <c r="G2718" s="111" t="str">
        <f>+VLOOKUP(F2718,'Selectable Table'!P:Q,2,0)</f>
        <v>Revenues - Third Parties</v>
      </c>
      <c r="I2718" t="s">
        <v>2295</v>
      </c>
      <c r="J2718" s="111">
        <v>2026</v>
      </c>
      <c r="K2718" s="111">
        <v>7</v>
      </c>
      <c r="L2718" s="111" t="s">
        <v>94</v>
      </c>
      <c r="M2718">
        <v>308.48</v>
      </c>
      <c r="N2718">
        <v>1</v>
      </c>
      <c r="O2718">
        <v>308.48</v>
      </c>
      <c r="P2718" t="s">
        <v>2288</v>
      </c>
      <c r="Q2718" s="111">
        <f>+VLOOKUP(I2718,'Selectable Table'!AB:AC,2,0)</f>
        <v>0</v>
      </c>
    </row>
    <row r="2719" spans="1:17" x14ac:dyDescent="0.25">
      <c r="A2719" s="111" t="str">
        <f>+VLOOKUP(C2719,'Selectable Table'!D:EB,2,0)</f>
        <v>MERCK</v>
      </c>
      <c r="B2719" t="s">
        <v>2300</v>
      </c>
      <c r="C2719" t="s">
        <v>133</v>
      </c>
      <c r="D2719" t="s">
        <v>2287</v>
      </c>
      <c r="E2719" t="s">
        <v>93</v>
      </c>
      <c r="F2719" s="111">
        <f>+VLOOKUP(C2719,'Selectable Table'!O:P,2,0)</f>
        <v>40700</v>
      </c>
      <c r="G2719" s="111" t="str">
        <f>+VLOOKUP(F2719,'Selectable Table'!P:Q,2,0)</f>
        <v>Revenues - Third Parties</v>
      </c>
      <c r="I2719" t="s">
        <v>253</v>
      </c>
      <c r="J2719" s="111">
        <v>2026</v>
      </c>
      <c r="K2719" s="111">
        <v>7</v>
      </c>
      <c r="L2719" s="111" t="s">
        <v>94</v>
      </c>
      <c r="M2719">
        <v>310.82</v>
      </c>
      <c r="N2719">
        <v>1</v>
      </c>
      <c r="O2719">
        <v>310.82</v>
      </c>
      <c r="P2719" t="s">
        <v>2288</v>
      </c>
      <c r="Q2719" s="111">
        <f>+VLOOKUP(I2719,'Selectable Table'!AB:AC,2,0)</f>
        <v>0</v>
      </c>
    </row>
    <row r="2720" spans="1:17" x14ac:dyDescent="0.25">
      <c r="A2720" s="111" t="str">
        <f>+VLOOKUP(C2720,'Selectable Table'!D:EB,2,0)</f>
        <v>MERCK</v>
      </c>
      <c r="B2720" t="s">
        <v>2300</v>
      </c>
      <c r="C2720" t="s">
        <v>133</v>
      </c>
      <c r="D2720" t="s">
        <v>2287</v>
      </c>
      <c r="E2720" t="s">
        <v>105</v>
      </c>
      <c r="F2720" s="111">
        <f>+VLOOKUP(C2720,'Selectable Table'!O:P,2,0)</f>
        <v>40700</v>
      </c>
      <c r="G2720" s="111" t="str">
        <f>+VLOOKUP(F2720,'Selectable Table'!P:Q,2,0)</f>
        <v>Revenues - Third Parties</v>
      </c>
      <c r="I2720" t="s">
        <v>121</v>
      </c>
      <c r="J2720" s="111">
        <v>2026</v>
      </c>
      <c r="K2720" s="111">
        <v>7</v>
      </c>
      <c r="L2720" s="111" t="s">
        <v>94</v>
      </c>
      <c r="M2720">
        <v>330.27</v>
      </c>
      <c r="N2720">
        <v>1</v>
      </c>
      <c r="O2720">
        <v>330.27</v>
      </c>
      <c r="P2720" t="s">
        <v>2288</v>
      </c>
      <c r="Q2720" s="111">
        <f>+VLOOKUP(I2720,'Selectable Table'!AB:AC,2,0)</f>
        <v>0</v>
      </c>
    </row>
    <row r="2721" spans="1:17" x14ac:dyDescent="0.25">
      <c r="A2721" s="111" t="str">
        <f>+VLOOKUP(C2721,'Selectable Table'!D:EB,2,0)</f>
        <v>MERCK</v>
      </c>
      <c r="B2721" t="s">
        <v>2300</v>
      </c>
      <c r="C2721" t="s">
        <v>133</v>
      </c>
      <c r="D2721" t="s">
        <v>2287</v>
      </c>
      <c r="E2721" t="s">
        <v>105</v>
      </c>
      <c r="F2721" s="111">
        <f>+VLOOKUP(C2721,'Selectable Table'!O:P,2,0)</f>
        <v>40700</v>
      </c>
      <c r="G2721" s="111" t="str">
        <f>+VLOOKUP(F2721,'Selectable Table'!P:Q,2,0)</f>
        <v>Revenues - Third Parties</v>
      </c>
      <c r="I2721" t="s">
        <v>158</v>
      </c>
      <c r="J2721" s="111">
        <v>2026</v>
      </c>
      <c r="K2721" s="111">
        <v>7</v>
      </c>
      <c r="L2721" s="111" t="s">
        <v>94</v>
      </c>
      <c r="M2721">
        <v>330.28</v>
      </c>
      <c r="N2721">
        <v>1</v>
      </c>
      <c r="O2721">
        <v>330.28</v>
      </c>
      <c r="P2721" t="s">
        <v>2288</v>
      </c>
      <c r="Q2721" s="111">
        <f>+VLOOKUP(I2721,'Selectable Table'!AB:AC,2,0)</f>
        <v>0</v>
      </c>
    </row>
    <row r="2722" spans="1:17" x14ac:dyDescent="0.25">
      <c r="A2722" s="111" t="str">
        <f>+VLOOKUP(C2722,'Selectable Table'!D:EB,2,0)</f>
        <v>MERCK</v>
      </c>
      <c r="B2722" t="s">
        <v>1799</v>
      </c>
      <c r="C2722" t="s">
        <v>133</v>
      </c>
      <c r="D2722" t="s">
        <v>2287</v>
      </c>
      <c r="E2722" t="s">
        <v>102</v>
      </c>
      <c r="F2722" s="111">
        <f>+VLOOKUP(C2722,'Selectable Table'!O:P,2,0)</f>
        <v>40700</v>
      </c>
      <c r="G2722" s="111" t="str">
        <f>+VLOOKUP(F2722,'Selectable Table'!P:Q,2,0)</f>
        <v>Revenues - Third Parties</v>
      </c>
      <c r="I2722" t="s">
        <v>186</v>
      </c>
      <c r="J2722" s="111">
        <v>2026</v>
      </c>
      <c r="K2722" s="111">
        <v>7</v>
      </c>
      <c r="L2722" s="111" t="s">
        <v>94</v>
      </c>
      <c r="M2722">
        <v>109.08</v>
      </c>
      <c r="N2722">
        <v>1</v>
      </c>
      <c r="O2722">
        <v>109.08</v>
      </c>
      <c r="P2722" t="s">
        <v>2288</v>
      </c>
      <c r="Q2722" s="111">
        <f>+VLOOKUP(I2722,'Selectable Table'!AB:AC,2,0)</f>
        <v>1</v>
      </c>
    </row>
    <row r="2723" spans="1:17" x14ac:dyDescent="0.25">
      <c r="A2723" s="111" t="str">
        <f>+VLOOKUP(C2723,'Selectable Table'!D:EB,2,0)</f>
        <v>MERCK</v>
      </c>
      <c r="B2723" t="s">
        <v>1799</v>
      </c>
      <c r="C2723" t="s">
        <v>133</v>
      </c>
      <c r="D2723" t="s">
        <v>2287</v>
      </c>
      <c r="E2723" t="s">
        <v>93</v>
      </c>
      <c r="F2723" s="111">
        <f>+VLOOKUP(C2723,'Selectable Table'!O:P,2,0)</f>
        <v>40700</v>
      </c>
      <c r="G2723" s="111" t="str">
        <f>+VLOOKUP(F2723,'Selectable Table'!P:Q,2,0)</f>
        <v>Revenues - Third Parties</v>
      </c>
      <c r="I2723" t="s">
        <v>191</v>
      </c>
      <c r="J2723" s="111">
        <v>2026</v>
      </c>
      <c r="K2723" s="111">
        <v>7</v>
      </c>
      <c r="L2723" s="111" t="s">
        <v>94</v>
      </c>
      <c r="M2723">
        <v>177.58</v>
      </c>
      <c r="N2723">
        <v>1</v>
      </c>
      <c r="O2723">
        <v>177.58</v>
      </c>
      <c r="P2723" t="s">
        <v>2288</v>
      </c>
      <c r="Q2723" s="111">
        <f>+VLOOKUP(I2723,'Selectable Table'!AB:AC,2,0)</f>
        <v>1</v>
      </c>
    </row>
    <row r="2724" spans="1:17" x14ac:dyDescent="0.25">
      <c r="A2724" s="111" t="str">
        <f>+VLOOKUP(C2724,'Selectable Table'!D:EB,2,0)</f>
        <v>MERCK</v>
      </c>
      <c r="B2724" t="s">
        <v>1799</v>
      </c>
      <c r="C2724" t="s">
        <v>133</v>
      </c>
      <c r="D2724" t="s">
        <v>2287</v>
      </c>
      <c r="E2724" t="s">
        <v>93</v>
      </c>
      <c r="F2724" s="111">
        <f>+VLOOKUP(C2724,'Selectable Table'!O:P,2,0)</f>
        <v>40700</v>
      </c>
      <c r="G2724" s="111" t="str">
        <f>+VLOOKUP(F2724,'Selectable Table'!P:Q,2,0)</f>
        <v>Revenues - Third Parties</v>
      </c>
      <c r="I2724" t="s">
        <v>168</v>
      </c>
      <c r="J2724" s="111">
        <v>2026</v>
      </c>
      <c r="K2724" s="111">
        <v>7</v>
      </c>
      <c r="L2724" s="111" t="s">
        <v>94</v>
      </c>
      <c r="M2724">
        <v>119.28</v>
      </c>
      <c r="N2724">
        <v>1</v>
      </c>
      <c r="O2724">
        <v>119.28</v>
      </c>
      <c r="P2724" t="s">
        <v>2288</v>
      </c>
      <c r="Q2724" s="111">
        <f>+VLOOKUP(I2724,'Selectable Table'!AB:AC,2,0)</f>
        <v>0</v>
      </c>
    </row>
    <row r="2725" spans="1:17" x14ac:dyDescent="0.25">
      <c r="A2725" s="111" t="str">
        <f>+VLOOKUP(C2725,'Selectable Table'!D:EB,2,0)</f>
        <v>MERCK</v>
      </c>
      <c r="B2725" t="s">
        <v>1799</v>
      </c>
      <c r="C2725" t="s">
        <v>133</v>
      </c>
      <c r="D2725" t="s">
        <v>2287</v>
      </c>
      <c r="E2725" t="s">
        <v>93</v>
      </c>
      <c r="F2725" s="111">
        <f>+VLOOKUP(C2725,'Selectable Table'!O:P,2,0)</f>
        <v>40700</v>
      </c>
      <c r="G2725" s="111" t="str">
        <f>+VLOOKUP(F2725,'Selectable Table'!P:Q,2,0)</f>
        <v>Revenues - Third Parties</v>
      </c>
      <c r="I2725" t="s">
        <v>253</v>
      </c>
      <c r="J2725" s="111">
        <v>2026</v>
      </c>
      <c r="K2725" s="111">
        <v>7</v>
      </c>
      <c r="L2725" s="111" t="s">
        <v>94</v>
      </c>
      <c r="M2725">
        <v>310.82</v>
      </c>
      <c r="N2725">
        <v>1</v>
      </c>
      <c r="O2725">
        <v>310.82</v>
      </c>
      <c r="P2725" t="s">
        <v>2288</v>
      </c>
      <c r="Q2725" s="111">
        <f>+VLOOKUP(I2725,'Selectable Table'!AB:AC,2,0)</f>
        <v>0</v>
      </c>
    </row>
    <row r="2726" spans="1:17" x14ac:dyDescent="0.25">
      <c r="A2726" s="111" t="str">
        <f>+VLOOKUP(C2726,'Selectable Table'!D:EB,2,0)</f>
        <v>MERCK</v>
      </c>
      <c r="B2726" t="s">
        <v>1799</v>
      </c>
      <c r="C2726" t="s">
        <v>133</v>
      </c>
      <c r="D2726" t="s">
        <v>2287</v>
      </c>
      <c r="E2726" t="s">
        <v>93</v>
      </c>
      <c r="F2726" s="111">
        <f>+VLOOKUP(C2726,'Selectable Table'!O:P,2,0)</f>
        <v>40700</v>
      </c>
      <c r="G2726" s="111" t="str">
        <f>+VLOOKUP(F2726,'Selectable Table'!P:Q,2,0)</f>
        <v>Revenues - Third Parties</v>
      </c>
      <c r="I2726" t="s">
        <v>240</v>
      </c>
      <c r="J2726" s="111">
        <v>2026</v>
      </c>
      <c r="K2726" s="111">
        <v>7</v>
      </c>
      <c r="L2726" s="111" t="s">
        <v>94</v>
      </c>
      <c r="M2726">
        <v>1027.52</v>
      </c>
      <c r="N2726">
        <v>1</v>
      </c>
      <c r="O2726">
        <v>1027.52</v>
      </c>
      <c r="P2726" t="s">
        <v>2288</v>
      </c>
      <c r="Q2726" s="111">
        <f>+VLOOKUP(I2726,'Selectable Table'!AB:AC,2,0)</f>
        <v>0</v>
      </c>
    </row>
    <row r="2727" spans="1:17" x14ac:dyDescent="0.25">
      <c r="A2727" s="111" t="str">
        <f>+VLOOKUP(C2727,'Selectable Table'!D:EB,2,0)</f>
        <v>MERCK</v>
      </c>
      <c r="B2727" t="s">
        <v>1799</v>
      </c>
      <c r="C2727" t="s">
        <v>133</v>
      </c>
      <c r="D2727" t="s">
        <v>2287</v>
      </c>
      <c r="E2727" t="s">
        <v>105</v>
      </c>
      <c r="F2727" s="111">
        <f>+VLOOKUP(C2727,'Selectable Table'!O:P,2,0)</f>
        <v>40700</v>
      </c>
      <c r="G2727" s="111" t="str">
        <f>+VLOOKUP(F2727,'Selectable Table'!P:Q,2,0)</f>
        <v>Revenues - Third Parties</v>
      </c>
      <c r="I2727" t="s">
        <v>121</v>
      </c>
      <c r="J2727" s="111">
        <v>2026</v>
      </c>
      <c r="K2727" s="111">
        <v>7</v>
      </c>
      <c r="L2727" s="111" t="s">
        <v>94</v>
      </c>
      <c r="M2727">
        <v>770.63</v>
      </c>
      <c r="N2727">
        <v>1</v>
      </c>
      <c r="O2727">
        <v>770.63</v>
      </c>
      <c r="P2727" t="s">
        <v>2288</v>
      </c>
      <c r="Q2727" s="111">
        <f>+VLOOKUP(I2727,'Selectable Table'!AB:AC,2,0)</f>
        <v>0</v>
      </c>
    </row>
    <row r="2728" spans="1:17" x14ac:dyDescent="0.25">
      <c r="A2728" s="111" t="str">
        <f>+VLOOKUP(C2728,'Selectable Table'!D:EB,2,0)</f>
        <v>MERCK</v>
      </c>
      <c r="B2728" t="s">
        <v>438</v>
      </c>
      <c r="C2728" t="s">
        <v>133</v>
      </c>
      <c r="D2728" t="s">
        <v>2287</v>
      </c>
      <c r="E2728" t="s">
        <v>93</v>
      </c>
      <c r="F2728" s="111">
        <f>+VLOOKUP(C2728,'Selectable Table'!O:P,2,0)</f>
        <v>40700</v>
      </c>
      <c r="G2728" s="111" t="str">
        <f>+VLOOKUP(F2728,'Selectable Table'!P:Q,2,0)</f>
        <v>Revenues - Third Parties</v>
      </c>
      <c r="I2728" t="s">
        <v>253</v>
      </c>
      <c r="J2728" s="111">
        <v>2026</v>
      </c>
      <c r="K2728" s="111">
        <v>7</v>
      </c>
      <c r="L2728" s="111" t="s">
        <v>94</v>
      </c>
      <c r="M2728">
        <v>310.82</v>
      </c>
      <c r="N2728">
        <v>1</v>
      </c>
      <c r="O2728">
        <v>310.82</v>
      </c>
      <c r="P2728" t="s">
        <v>2288</v>
      </c>
      <c r="Q2728" s="111">
        <f>+VLOOKUP(I2728,'Selectable Table'!AB:AC,2,0)</f>
        <v>0</v>
      </c>
    </row>
    <row r="2729" spans="1:17" x14ac:dyDescent="0.25">
      <c r="A2729" s="111" t="str">
        <f>+VLOOKUP(C2729,'Selectable Table'!D:EB,2,0)</f>
        <v>MERCK</v>
      </c>
      <c r="B2729" t="s">
        <v>438</v>
      </c>
      <c r="C2729" t="s">
        <v>133</v>
      </c>
      <c r="D2729" t="s">
        <v>2287</v>
      </c>
      <c r="E2729" t="s">
        <v>105</v>
      </c>
      <c r="F2729" s="111">
        <f>+VLOOKUP(C2729,'Selectable Table'!O:P,2,0)</f>
        <v>40700</v>
      </c>
      <c r="G2729" s="111" t="str">
        <f>+VLOOKUP(F2729,'Selectable Table'!P:Q,2,0)</f>
        <v>Revenues - Third Parties</v>
      </c>
      <c r="I2729" t="s">
        <v>121</v>
      </c>
      <c r="J2729" s="111">
        <v>2026</v>
      </c>
      <c r="K2729" s="111">
        <v>7</v>
      </c>
      <c r="L2729" s="111" t="s">
        <v>94</v>
      </c>
      <c r="M2729">
        <v>220.18</v>
      </c>
      <c r="N2729">
        <v>1</v>
      </c>
      <c r="O2729">
        <v>220.18</v>
      </c>
      <c r="P2729" t="s">
        <v>2288</v>
      </c>
      <c r="Q2729" s="111">
        <f>+VLOOKUP(I2729,'Selectable Table'!AB:AC,2,0)</f>
        <v>0</v>
      </c>
    </row>
    <row r="2730" spans="1:17" x14ac:dyDescent="0.25">
      <c r="A2730" s="111" t="str">
        <f>+VLOOKUP(C2730,'Selectable Table'!D:EB,2,0)</f>
        <v>MERCK</v>
      </c>
      <c r="B2730" t="s">
        <v>1841</v>
      </c>
      <c r="C2730" t="s">
        <v>133</v>
      </c>
      <c r="D2730" t="s">
        <v>2287</v>
      </c>
      <c r="E2730" t="s">
        <v>102</v>
      </c>
      <c r="F2730" s="111">
        <f>+VLOOKUP(C2730,'Selectable Table'!O:P,2,0)</f>
        <v>40700</v>
      </c>
      <c r="G2730" s="111" t="str">
        <f>+VLOOKUP(F2730,'Selectable Table'!P:Q,2,0)</f>
        <v>Revenues - Third Parties</v>
      </c>
      <c r="I2730" t="s">
        <v>186</v>
      </c>
      <c r="J2730" s="111">
        <v>2026</v>
      </c>
      <c r="K2730" s="111">
        <v>7</v>
      </c>
      <c r="L2730" s="111" t="s">
        <v>94</v>
      </c>
      <c r="M2730">
        <v>618.73</v>
      </c>
      <c r="N2730">
        <v>1</v>
      </c>
      <c r="O2730">
        <v>618.73</v>
      </c>
      <c r="P2730" t="s">
        <v>2288</v>
      </c>
      <c r="Q2730" s="111">
        <f>+VLOOKUP(I2730,'Selectable Table'!AB:AC,2,0)</f>
        <v>1</v>
      </c>
    </row>
    <row r="2731" spans="1:17" x14ac:dyDescent="0.25">
      <c r="A2731" s="111" t="str">
        <f>+VLOOKUP(C2731,'Selectable Table'!D:EB,2,0)</f>
        <v>MERCK</v>
      </c>
      <c r="B2731" t="s">
        <v>1841</v>
      </c>
      <c r="C2731" t="s">
        <v>133</v>
      </c>
      <c r="D2731" t="s">
        <v>2287</v>
      </c>
      <c r="E2731" t="s">
        <v>93</v>
      </c>
      <c r="F2731" s="111">
        <f>+VLOOKUP(C2731,'Selectable Table'!O:P,2,0)</f>
        <v>40700</v>
      </c>
      <c r="G2731" s="111" t="str">
        <f>+VLOOKUP(F2731,'Selectable Table'!P:Q,2,0)</f>
        <v>Revenues - Third Parties</v>
      </c>
      <c r="I2731" t="s">
        <v>191</v>
      </c>
      <c r="J2731" s="111">
        <v>2026</v>
      </c>
      <c r="K2731" s="111">
        <v>7</v>
      </c>
      <c r="L2731" s="111" t="s">
        <v>94</v>
      </c>
      <c r="M2731">
        <v>177.58</v>
      </c>
      <c r="N2731">
        <v>1</v>
      </c>
      <c r="O2731">
        <v>177.58</v>
      </c>
      <c r="P2731" t="s">
        <v>2288</v>
      </c>
      <c r="Q2731" s="111">
        <f>+VLOOKUP(I2731,'Selectable Table'!AB:AC,2,0)</f>
        <v>1</v>
      </c>
    </row>
    <row r="2732" spans="1:17" x14ac:dyDescent="0.25">
      <c r="A2732" s="111" t="str">
        <f>+VLOOKUP(C2732,'Selectable Table'!D:EB,2,0)</f>
        <v>MERCK</v>
      </c>
      <c r="B2732" t="s">
        <v>1841</v>
      </c>
      <c r="C2732" t="s">
        <v>133</v>
      </c>
      <c r="D2732" t="s">
        <v>2287</v>
      </c>
      <c r="E2732" t="s">
        <v>93</v>
      </c>
      <c r="F2732" s="111">
        <f>+VLOOKUP(C2732,'Selectable Table'!O:P,2,0)</f>
        <v>40700</v>
      </c>
      <c r="G2732" s="111" t="str">
        <f>+VLOOKUP(F2732,'Selectable Table'!P:Q,2,0)</f>
        <v>Revenues - Third Parties</v>
      </c>
      <c r="I2732" t="s">
        <v>618</v>
      </c>
      <c r="J2732" s="111">
        <v>2026</v>
      </c>
      <c r="K2732" s="111">
        <v>7</v>
      </c>
      <c r="L2732" s="111" t="s">
        <v>94</v>
      </c>
      <c r="M2732">
        <v>233.81</v>
      </c>
      <c r="N2732">
        <v>1</v>
      </c>
      <c r="O2732">
        <v>233.81</v>
      </c>
      <c r="P2732" t="s">
        <v>2288</v>
      </c>
      <c r="Q2732" s="111">
        <f>+VLOOKUP(I2732,'Selectable Table'!AB:AC,2,0)</f>
        <v>1</v>
      </c>
    </row>
    <row r="2733" spans="1:17" x14ac:dyDescent="0.25">
      <c r="A2733" s="111" t="str">
        <f>+VLOOKUP(C2733,'Selectable Table'!D:EB,2,0)</f>
        <v>MERCK</v>
      </c>
      <c r="B2733" t="s">
        <v>1841</v>
      </c>
      <c r="C2733" t="s">
        <v>133</v>
      </c>
      <c r="D2733" t="s">
        <v>2287</v>
      </c>
      <c r="E2733" t="s">
        <v>93</v>
      </c>
      <c r="F2733" s="111">
        <f>+VLOOKUP(C2733,'Selectable Table'!O:P,2,0)</f>
        <v>40700</v>
      </c>
      <c r="G2733" s="111" t="str">
        <f>+VLOOKUP(F2733,'Selectable Table'!P:Q,2,0)</f>
        <v>Revenues - Third Parties</v>
      </c>
      <c r="I2733" t="s">
        <v>168</v>
      </c>
      <c r="J2733" s="111">
        <v>2026</v>
      </c>
      <c r="K2733" s="111">
        <v>7</v>
      </c>
      <c r="L2733" s="111" t="s">
        <v>94</v>
      </c>
      <c r="M2733">
        <v>238.56</v>
      </c>
      <c r="N2733">
        <v>1</v>
      </c>
      <c r="O2733">
        <v>238.56</v>
      </c>
      <c r="P2733" t="s">
        <v>2288</v>
      </c>
      <c r="Q2733" s="111">
        <f>+VLOOKUP(I2733,'Selectable Table'!AB:AC,2,0)</f>
        <v>0</v>
      </c>
    </row>
    <row r="2734" spans="1:17" x14ac:dyDescent="0.25">
      <c r="A2734" s="111" t="str">
        <f>+VLOOKUP(C2734,'Selectable Table'!D:EB,2,0)</f>
        <v>MERCK</v>
      </c>
      <c r="B2734" t="s">
        <v>1841</v>
      </c>
      <c r="C2734" t="s">
        <v>133</v>
      </c>
      <c r="D2734" t="s">
        <v>2287</v>
      </c>
      <c r="E2734" t="s">
        <v>93</v>
      </c>
      <c r="F2734" s="111">
        <f>+VLOOKUP(C2734,'Selectable Table'!O:P,2,0)</f>
        <v>40700</v>
      </c>
      <c r="G2734" s="111" t="str">
        <f>+VLOOKUP(F2734,'Selectable Table'!P:Q,2,0)</f>
        <v>Revenues - Third Parties</v>
      </c>
      <c r="I2734" t="s">
        <v>707</v>
      </c>
      <c r="J2734" s="111">
        <v>2026</v>
      </c>
      <c r="K2734" s="111">
        <v>7</v>
      </c>
      <c r="L2734" s="111" t="s">
        <v>94</v>
      </c>
      <c r="M2734">
        <v>44.58</v>
      </c>
      <c r="N2734">
        <v>1</v>
      </c>
      <c r="O2734">
        <v>44.58</v>
      </c>
      <c r="P2734" t="s">
        <v>2288</v>
      </c>
      <c r="Q2734" s="111">
        <f>+VLOOKUP(I2734,'Selectable Table'!AB:AC,2,0)</f>
        <v>0</v>
      </c>
    </row>
    <row r="2735" spans="1:17" x14ac:dyDescent="0.25">
      <c r="A2735" s="111" t="str">
        <f>+VLOOKUP(C2735,'Selectable Table'!D:EB,2,0)</f>
        <v>MERCK</v>
      </c>
      <c r="B2735" t="s">
        <v>1841</v>
      </c>
      <c r="C2735" t="s">
        <v>133</v>
      </c>
      <c r="D2735" t="s">
        <v>2287</v>
      </c>
      <c r="E2735" t="s">
        <v>93</v>
      </c>
      <c r="F2735" s="111">
        <f>+VLOOKUP(C2735,'Selectable Table'!O:P,2,0)</f>
        <v>40700</v>
      </c>
      <c r="G2735" s="111" t="str">
        <f>+VLOOKUP(F2735,'Selectable Table'!P:Q,2,0)</f>
        <v>Revenues - Third Parties</v>
      </c>
      <c r="I2735" t="s">
        <v>253</v>
      </c>
      <c r="J2735" s="111">
        <v>2026</v>
      </c>
      <c r="K2735" s="111">
        <v>7</v>
      </c>
      <c r="L2735" s="111" t="s">
        <v>94</v>
      </c>
      <c r="M2735">
        <v>310.82</v>
      </c>
      <c r="N2735">
        <v>1</v>
      </c>
      <c r="O2735">
        <v>310.82</v>
      </c>
      <c r="P2735" t="s">
        <v>2288</v>
      </c>
      <c r="Q2735" s="111">
        <f>+VLOOKUP(I2735,'Selectable Table'!AB:AC,2,0)</f>
        <v>0</v>
      </c>
    </row>
    <row r="2736" spans="1:17" x14ac:dyDescent="0.25">
      <c r="A2736" s="111" t="str">
        <f>+VLOOKUP(C2736,'Selectable Table'!D:EB,2,0)</f>
        <v>MERCK</v>
      </c>
      <c r="B2736" t="s">
        <v>1841</v>
      </c>
      <c r="C2736" t="s">
        <v>133</v>
      </c>
      <c r="D2736" t="s">
        <v>2287</v>
      </c>
      <c r="E2736" t="s">
        <v>93</v>
      </c>
      <c r="F2736" s="111">
        <f>+VLOOKUP(C2736,'Selectable Table'!O:P,2,0)</f>
        <v>40700</v>
      </c>
      <c r="G2736" s="111" t="str">
        <f>+VLOOKUP(F2736,'Selectable Table'!P:Q,2,0)</f>
        <v>Revenues - Third Parties</v>
      </c>
      <c r="I2736" t="s">
        <v>240</v>
      </c>
      <c r="J2736" s="111">
        <v>2026</v>
      </c>
      <c r="K2736" s="111">
        <v>7</v>
      </c>
      <c r="L2736" s="111" t="s">
        <v>94</v>
      </c>
      <c r="M2736">
        <v>513.76</v>
      </c>
      <c r="N2736">
        <v>1</v>
      </c>
      <c r="O2736">
        <v>513.76</v>
      </c>
      <c r="P2736" t="s">
        <v>2288</v>
      </c>
      <c r="Q2736" s="111">
        <f>+VLOOKUP(I2736,'Selectable Table'!AB:AC,2,0)</f>
        <v>0</v>
      </c>
    </row>
    <row r="2737" spans="1:17" x14ac:dyDescent="0.25">
      <c r="A2737" s="111" t="str">
        <f>+VLOOKUP(C2737,'Selectable Table'!D:EB,2,0)</f>
        <v>MERCK</v>
      </c>
      <c r="B2737" t="s">
        <v>1841</v>
      </c>
      <c r="C2737" t="s">
        <v>133</v>
      </c>
      <c r="D2737" t="s">
        <v>2287</v>
      </c>
      <c r="E2737" t="s">
        <v>105</v>
      </c>
      <c r="F2737" s="111">
        <f>+VLOOKUP(C2737,'Selectable Table'!O:P,2,0)</f>
        <v>40700</v>
      </c>
      <c r="G2737" s="111" t="str">
        <f>+VLOOKUP(F2737,'Selectable Table'!P:Q,2,0)</f>
        <v>Revenues - Third Parties</v>
      </c>
      <c r="I2737" t="s">
        <v>121</v>
      </c>
      <c r="J2737" s="111">
        <v>2026</v>
      </c>
      <c r="K2737" s="111">
        <v>7</v>
      </c>
      <c r="L2737" s="111" t="s">
        <v>94</v>
      </c>
      <c r="M2737">
        <v>110.09</v>
      </c>
      <c r="N2737">
        <v>1</v>
      </c>
      <c r="O2737">
        <v>110.09</v>
      </c>
      <c r="P2737" t="s">
        <v>2288</v>
      </c>
      <c r="Q2737" s="111">
        <f>+VLOOKUP(I2737,'Selectable Table'!AB:AC,2,0)</f>
        <v>0</v>
      </c>
    </row>
    <row r="2738" spans="1:17" x14ac:dyDescent="0.25">
      <c r="A2738" s="111" t="str">
        <f>+VLOOKUP(C2738,'Selectable Table'!D:EB,2,0)</f>
        <v>MERCK</v>
      </c>
      <c r="B2738" t="s">
        <v>2301</v>
      </c>
      <c r="C2738" t="s">
        <v>133</v>
      </c>
      <c r="D2738" t="s">
        <v>2287</v>
      </c>
      <c r="E2738" t="s">
        <v>102</v>
      </c>
      <c r="F2738" s="111">
        <f>+VLOOKUP(C2738,'Selectable Table'!O:P,2,0)</f>
        <v>40700</v>
      </c>
      <c r="G2738" s="111" t="str">
        <f>+VLOOKUP(F2738,'Selectable Table'!P:Q,2,0)</f>
        <v>Revenues - Third Parties</v>
      </c>
      <c r="I2738" t="s">
        <v>186</v>
      </c>
      <c r="J2738" s="111">
        <v>2026</v>
      </c>
      <c r="K2738" s="111">
        <v>7</v>
      </c>
      <c r="L2738" s="111" t="s">
        <v>94</v>
      </c>
      <c r="M2738">
        <v>936.75</v>
      </c>
      <c r="N2738">
        <v>1</v>
      </c>
      <c r="O2738">
        <v>936.75</v>
      </c>
      <c r="P2738" t="s">
        <v>2288</v>
      </c>
      <c r="Q2738" s="111">
        <f>+VLOOKUP(I2738,'Selectable Table'!AB:AC,2,0)</f>
        <v>1</v>
      </c>
    </row>
    <row r="2739" spans="1:17" x14ac:dyDescent="0.25">
      <c r="A2739" s="111" t="str">
        <f>+VLOOKUP(C2739,'Selectable Table'!D:EB,2,0)</f>
        <v>MERCK</v>
      </c>
      <c r="B2739" t="s">
        <v>2301</v>
      </c>
      <c r="C2739" t="s">
        <v>133</v>
      </c>
      <c r="D2739" t="s">
        <v>2287</v>
      </c>
      <c r="E2739" t="s">
        <v>93</v>
      </c>
      <c r="F2739" s="111">
        <f>+VLOOKUP(C2739,'Selectable Table'!O:P,2,0)</f>
        <v>40700</v>
      </c>
      <c r="G2739" s="111" t="str">
        <f>+VLOOKUP(F2739,'Selectable Table'!P:Q,2,0)</f>
        <v>Revenues - Third Parties</v>
      </c>
      <c r="I2739" t="s">
        <v>191</v>
      </c>
      <c r="J2739" s="111">
        <v>2026</v>
      </c>
      <c r="K2739" s="111">
        <v>7</v>
      </c>
      <c r="L2739" s="111" t="s">
        <v>94</v>
      </c>
      <c r="M2739">
        <v>532.74</v>
      </c>
      <c r="N2739">
        <v>1</v>
      </c>
      <c r="O2739">
        <v>532.74</v>
      </c>
      <c r="P2739" t="s">
        <v>2288</v>
      </c>
      <c r="Q2739" s="111">
        <f>+VLOOKUP(I2739,'Selectable Table'!AB:AC,2,0)</f>
        <v>1</v>
      </c>
    </row>
    <row r="2740" spans="1:17" x14ac:dyDescent="0.25">
      <c r="A2740" s="111" t="str">
        <f>+VLOOKUP(C2740,'Selectable Table'!D:EB,2,0)</f>
        <v>MERCK</v>
      </c>
      <c r="B2740" t="s">
        <v>2301</v>
      </c>
      <c r="C2740" t="s">
        <v>133</v>
      </c>
      <c r="D2740" t="s">
        <v>2287</v>
      </c>
      <c r="E2740" t="s">
        <v>93</v>
      </c>
      <c r="F2740" s="111">
        <f>+VLOOKUP(C2740,'Selectable Table'!O:P,2,0)</f>
        <v>40700</v>
      </c>
      <c r="G2740" s="111" t="str">
        <f>+VLOOKUP(F2740,'Selectable Table'!P:Q,2,0)</f>
        <v>Revenues - Third Parties</v>
      </c>
      <c r="I2740" t="s">
        <v>168</v>
      </c>
      <c r="J2740" s="111">
        <v>2026</v>
      </c>
      <c r="K2740" s="111">
        <v>7</v>
      </c>
      <c r="L2740" s="111" t="s">
        <v>94</v>
      </c>
      <c r="M2740">
        <v>357.84</v>
      </c>
      <c r="N2740">
        <v>1</v>
      </c>
      <c r="O2740">
        <v>357.84</v>
      </c>
      <c r="P2740" t="s">
        <v>2288</v>
      </c>
      <c r="Q2740" s="111">
        <f>+VLOOKUP(I2740,'Selectable Table'!AB:AC,2,0)</f>
        <v>0</v>
      </c>
    </row>
    <row r="2741" spans="1:17" x14ac:dyDescent="0.25">
      <c r="A2741" s="111" t="str">
        <f>+VLOOKUP(C2741,'Selectable Table'!D:EB,2,0)</f>
        <v>MERCK</v>
      </c>
      <c r="B2741" t="s">
        <v>2301</v>
      </c>
      <c r="C2741" t="s">
        <v>133</v>
      </c>
      <c r="D2741" t="s">
        <v>2287</v>
      </c>
      <c r="E2741" t="s">
        <v>93</v>
      </c>
      <c r="F2741" s="111">
        <f>+VLOOKUP(C2741,'Selectable Table'!O:P,2,0)</f>
        <v>40700</v>
      </c>
      <c r="G2741" s="111" t="str">
        <f>+VLOOKUP(F2741,'Selectable Table'!P:Q,2,0)</f>
        <v>Revenues - Third Parties</v>
      </c>
      <c r="I2741" t="s">
        <v>253</v>
      </c>
      <c r="J2741" s="111">
        <v>2026</v>
      </c>
      <c r="K2741" s="111">
        <v>7</v>
      </c>
      <c r="L2741" s="111" t="s">
        <v>94</v>
      </c>
      <c r="M2741">
        <v>310.82</v>
      </c>
      <c r="N2741">
        <v>1</v>
      </c>
      <c r="O2741">
        <v>310.82</v>
      </c>
      <c r="P2741" t="s">
        <v>2288</v>
      </c>
      <c r="Q2741" s="111">
        <f>+VLOOKUP(I2741,'Selectable Table'!AB:AC,2,0)</f>
        <v>0</v>
      </c>
    </row>
    <row r="2742" spans="1:17" x14ac:dyDescent="0.25">
      <c r="A2742" s="111" t="str">
        <f>+VLOOKUP(C2742,'Selectable Table'!D:EB,2,0)</f>
        <v>MERCK</v>
      </c>
      <c r="B2742" t="s">
        <v>2301</v>
      </c>
      <c r="C2742" t="s">
        <v>133</v>
      </c>
      <c r="D2742" t="s">
        <v>2287</v>
      </c>
      <c r="E2742" t="s">
        <v>93</v>
      </c>
      <c r="F2742" s="111">
        <f>+VLOOKUP(C2742,'Selectable Table'!O:P,2,0)</f>
        <v>40700</v>
      </c>
      <c r="G2742" s="111" t="str">
        <f>+VLOOKUP(F2742,'Selectable Table'!P:Q,2,0)</f>
        <v>Revenues - Third Parties</v>
      </c>
      <c r="I2742" t="s">
        <v>240</v>
      </c>
      <c r="J2742" s="111">
        <v>2026</v>
      </c>
      <c r="K2742" s="111">
        <v>7</v>
      </c>
      <c r="L2742" s="111" t="s">
        <v>94</v>
      </c>
      <c r="M2742">
        <v>513.76</v>
      </c>
      <c r="N2742">
        <v>1</v>
      </c>
      <c r="O2742">
        <v>513.76</v>
      </c>
      <c r="P2742" t="s">
        <v>2288</v>
      </c>
      <c r="Q2742" s="111">
        <f>+VLOOKUP(I2742,'Selectable Table'!AB:AC,2,0)</f>
        <v>0</v>
      </c>
    </row>
    <row r="2743" spans="1:17" x14ac:dyDescent="0.25">
      <c r="A2743" s="111" t="str">
        <f>+VLOOKUP(C2743,'Selectable Table'!D:EB,2,0)</f>
        <v>MERCK</v>
      </c>
      <c r="B2743" t="s">
        <v>2301</v>
      </c>
      <c r="C2743" t="s">
        <v>133</v>
      </c>
      <c r="D2743" t="s">
        <v>2287</v>
      </c>
      <c r="E2743" t="s">
        <v>105</v>
      </c>
      <c r="F2743" s="111">
        <f>+VLOOKUP(C2743,'Selectable Table'!O:P,2,0)</f>
        <v>40700</v>
      </c>
      <c r="G2743" s="111" t="str">
        <f>+VLOOKUP(F2743,'Selectable Table'!P:Q,2,0)</f>
        <v>Revenues - Third Parties</v>
      </c>
      <c r="I2743" t="s">
        <v>121</v>
      </c>
      <c r="J2743" s="111">
        <v>2026</v>
      </c>
      <c r="K2743" s="111">
        <v>7</v>
      </c>
      <c r="L2743" s="111" t="s">
        <v>94</v>
      </c>
      <c r="M2743">
        <v>440.36</v>
      </c>
      <c r="N2743">
        <v>1</v>
      </c>
      <c r="O2743">
        <v>440.36</v>
      </c>
      <c r="P2743" t="s">
        <v>2288</v>
      </c>
      <c r="Q2743" s="111">
        <f>+VLOOKUP(I2743,'Selectable Table'!AB:AC,2,0)</f>
        <v>0</v>
      </c>
    </row>
    <row r="2744" spans="1:17" x14ac:dyDescent="0.25">
      <c r="A2744" s="111" t="str">
        <f>+VLOOKUP(C2744,'Selectable Table'!D:EB,2,0)</f>
        <v>OTH CUST</v>
      </c>
      <c r="B2744" t="s">
        <v>1849</v>
      </c>
      <c r="C2744" t="s">
        <v>754</v>
      </c>
      <c r="D2744" t="s">
        <v>2287</v>
      </c>
      <c r="E2744" t="s">
        <v>93</v>
      </c>
      <c r="F2744" s="111">
        <f>+VLOOKUP(C2744,'Selectable Table'!O:P,2,0)</f>
        <v>40700</v>
      </c>
      <c r="G2744" s="111" t="str">
        <f>+VLOOKUP(F2744,'Selectable Table'!P:Q,2,0)</f>
        <v>Revenues - Third Parties</v>
      </c>
      <c r="I2744" t="s">
        <v>253</v>
      </c>
      <c r="J2744" s="111">
        <v>2026</v>
      </c>
      <c r="K2744" s="111">
        <v>7</v>
      </c>
      <c r="L2744" s="111" t="s">
        <v>94</v>
      </c>
      <c r="M2744">
        <v>1331.93</v>
      </c>
      <c r="N2744">
        <v>1</v>
      </c>
      <c r="O2744">
        <v>1331.93</v>
      </c>
      <c r="P2744" t="s">
        <v>2288</v>
      </c>
      <c r="Q2744" s="111">
        <f>+VLOOKUP(I2744,'Selectable Table'!AB:AC,2,0)</f>
        <v>0</v>
      </c>
    </row>
    <row r="2745" spans="1:17" x14ac:dyDescent="0.25">
      <c r="A2745" s="111" t="str">
        <f>+VLOOKUP(C2745,'Selectable Table'!D:EB,2,0)</f>
        <v>OTH CUST</v>
      </c>
      <c r="B2745" t="s">
        <v>1849</v>
      </c>
      <c r="C2745" t="s">
        <v>754</v>
      </c>
      <c r="D2745" t="s">
        <v>2287</v>
      </c>
      <c r="E2745" t="s">
        <v>105</v>
      </c>
      <c r="F2745" s="111">
        <f>+VLOOKUP(C2745,'Selectable Table'!O:P,2,0)</f>
        <v>40700</v>
      </c>
      <c r="G2745" s="111" t="str">
        <f>+VLOOKUP(F2745,'Selectable Table'!P:Q,2,0)</f>
        <v>Revenues - Third Parties</v>
      </c>
      <c r="I2745" t="s">
        <v>144</v>
      </c>
      <c r="J2745" s="111">
        <v>2026</v>
      </c>
      <c r="K2745" s="111">
        <v>7</v>
      </c>
      <c r="L2745" s="111" t="s">
        <v>94</v>
      </c>
      <c r="M2745">
        <v>848.28</v>
      </c>
      <c r="N2745">
        <v>1</v>
      </c>
      <c r="O2745">
        <v>848.28</v>
      </c>
      <c r="P2745" t="s">
        <v>2288</v>
      </c>
      <c r="Q2745" s="111">
        <f>+VLOOKUP(I2745,'Selectable Table'!AB:AC,2,0)</f>
        <v>0</v>
      </c>
    </row>
    <row r="2746" spans="1:17" x14ac:dyDescent="0.25">
      <c r="A2746" s="111" t="str">
        <f>+VLOOKUP(C2746,'Selectable Table'!D:EB,2,0)</f>
        <v>OTH CUST</v>
      </c>
      <c r="B2746" t="s">
        <v>1849</v>
      </c>
      <c r="C2746" t="s">
        <v>754</v>
      </c>
      <c r="D2746" t="s">
        <v>2287</v>
      </c>
      <c r="E2746" t="s">
        <v>105</v>
      </c>
      <c r="F2746" s="111">
        <f>+VLOOKUP(C2746,'Selectable Table'!O:P,2,0)</f>
        <v>40700</v>
      </c>
      <c r="G2746" s="111" t="str">
        <f>+VLOOKUP(F2746,'Selectable Table'!P:Q,2,0)</f>
        <v>Revenues - Third Parties</v>
      </c>
      <c r="I2746" t="s">
        <v>111</v>
      </c>
      <c r="J2746" s="111">
        <v>2026</v>
      </c>
      <c r="K2746" s="111">
        <v>7</v>
      </c>
      <c r="L2746" s="111" t="s">
        <v>94</v>
      </c>
      <c r="M2746">
        <v>148.68</v>
      </c>
      <c r="N2746">
        <v>1</v>
      </c>
      <c r="O2746">
        <v>148.68</v>
      </c>
      <c r="P2746" t="s">
        <v>2288</v>
      </c>
      <c r="Q2746" s="111">
        <f>+VLOOKUP(I2746,'Selectable Table'!AB:AC,2,0)</f>
        <v>0</v>
      </c>
    </row>
    <row r="2747" spans="1:17" x14ac:dyDescent="0.25">
      <c r="A2747" s="111" t="str">
        <f>+VLOOKUP(C2747,'Selectable Table'!D:EB,2,0)</f>
        <v>MERCK</v>
      </c>
      <c r="B2747" t="s">
        <v>440</v>
      </c>
      <c r="C2747" t="s">
        <v>133</v>
      </c>
      <c r="D2747" t="s">
        <v>2287</v>
      </c>
      <c r="E2747" t="s">
        <v>102</v>
      </c>
      <c r="F2747" s="111">
        <f>+VLOOKUP(C2747,'Selectable Table'!O:P,2,0)</f>
        <v>40700</v>
      </c>
      <c r="G2747" s="111" t="str">
        <f>+VLOOKUP(F2747,'Selectable Table'!P:Q,2,0)</f>
        <v>Revenues - Third Parties</v>
      </c>
      <c r="I2747" t="s">
        <v>186</v>
      </c>
      <c r="J2747" s="111">
        <v>2026</v>
      </c>
      <c r="K2747" s="111">
        <v>7</v>
      </c>
      <c r="L2747" s="111" t="s">
        <v>94</v>
      </c>
      <c r="M2747">
        <v>7770.02</v>
      </c>
      <c r="N2747">
        <v>1</v>
      </c>
      <c r="O2747">
        <v>7770.02</v>
      </c>
      <c r="P2747" t="s">
        <v>2288</v>
      </c>
      <c r="Q2747" s="111">
        <f>+VLOOKUP(I2747,'Selectable Table'!AB:AC,2,0)</f>
        <v>1</v>
      </c>
    </row>
    <row r="2748" spans="1:17" x14ac:dyDescent="0.25">
      <c r="A2748" s="111" t="str">
        <f>+VLOOKUP(C2748,'Selectable Table'!D:EB,2,0)</f>
        <v>MERCK</v>
      </c>
      <c r="B2748" t="s">
        <v>440</v>
      </c>
      <c r="C2748" t="s">
        <v>133</v>
      </c>
      <c r="D2748" t="s">
        <v>2287</v>
      </c>
      <c r="E2748" t="s">
        <v>93</v>
      </c>
      <c r="F2748" s="111">
        <f>+VLOOKUP(C2748,'Selectable Table'!O:P,2,0)</f>
        <v>40700</v>
      </c>
      <c r="G2748" s="111" t="str">
        <f>+VLOOKUP(F2748,'Selectable Table'!P:Q,2,0)</f>
        <v>Revenues - Third Parties</v>
      </c>
      <c r="I2748" t="s">
        <v>191</v>
      </c>
      <c r="J2748" s="111">
        <v>2026</v>
      </c>
      <c r="K2748" s="111">
        <v>7</v>
      </c>
      <c r="L2748" s="111" t="s">
        <v>94</v>
      </c>
      <c r="M2748">
        <v>5682.56</v>
      </c>
      <c r="N2748">
        <v>1</v>
      </c>
      <c r="O2748">
        <v>5682.56</v>
      </c>
      <c r="P2748" t="s">
        <v>2288</v>
      </c>
      <c r="Q2748" s="111">
        <f>+VLOOKUP(I2748,'Selectable Table'!AB:AC,2,0)</f>
        <v>1</v>
      </c>
    </row>
    <row r="2749" spans="1:17" x14ac:dyDescent="0.25">
      <c r="A2749" s="111" t="str">
        <f>+VLOOKUP(C2749,'Selectable Table'!D:EB,2,0)</f>
        <v>MERCK</v>
      </c>
      <c r="B2749" t="s">
        <v>440</v>
      </c>
      <c r="C2749" t="s">
        <v>133</v>
      </c>
      <c r="D2749" t="s">
        <v>2287</v>
      </c>
      <c r="E2749" t="s">
        <v>93</v>
      </c>
      <c r="F2749" s="111">
        <f>+VLOOKUP(C2749,'Selectable Table'!O:P,2,0)</f>
        <v>40700</v>
      </c>
      <c r="G2749" s="111" t="str">
        <f>+VLOOKUP(F2749,'Selectable Table'!P:Q,2,0)</f>
        <v>Revenues - Third Parties</v>
      </c>
      <c r="I2749" t="s">
        <v>618</v>
      </c>
      <c r="J2749" s="111">
        <v>2026</v>
      </c>
      <c r="K2749" s="111">
        <v>7</v>
      </c>
      <c r="L2749" s="111" t="s">
        <v>94</v>
      </c>
      <c r="M2749">
        <v>233.81</v>
      </c>
      <c r="N2749">
        <v>1</v>
      </c>
      <c r="O2749">
        <v>233.81</v>
      </c>
      <c r="P2749" t="s">
        <v>2288</v>
      </c>
      <c r="Q2749" s="111">
        <f>+VLOOKUP(I2749,'Selectable Table'!AB:AC,2,0)</f>
        <v>1</v>
      </c>
    </row>
    <row r="2750" spans="1:17" x14ac:dyDescent="0.25">
      <c r="A2750" s="111" t="str">
        <f>+VLOOKUP(C2750,'Selectable Table'!D:EB,2,0)</f>
        <v>MERCK</v>
      </c>
      <c r="B2750" t="s">
        <v>440</v>
      </c>
      <c r="C2750" t="s">
        <v>133</v>
      </c>
      <c r="D2750" t="s">
        <v>2287</v>
      </c>
      <c r="E2750" t="s">
        <v>93</v>
      </c>
      <c r="F2750" s="111">
        <f>+VLOOKUP(C2750,'Selectable Table'!O:P,2,0)</f>
        <v>40700</v>
      </c>
      <c r="G2750" s="111" t="str">
        <f>+VLOOKUP(F2750,'Selectable Table'!P:Q,2,0)</f>
        <v>Revenues - Third Parties</v>
      </c>
      <c r="I2750" t="s">
        <v>168</v>
      </c>
      <c r="J2750" s="111">
        <v>2026</v>
      </c>
      <c r="K2750" s="111">
        <v>7</v>
      </c>
      <c r="L2750" s="111" t="s">
        <v>94</v>
      </c>
      <c r="M2750">
        <v>3936.24</v>
      </c>
      <c r="N2750">
        <v>1</v>
      </c>
      <c r="O2750">
        <v>3936.24</v>
      </c>
      <c r="P2750" t="s">
        <v>2288</v>
      </c>
      <c r="Q2750" s="111">
        <f>+VLOOKUP(I2750,'Selectable Table'!AB:AC,2,0)</f>
        <v>0</v>
      </c>
    </row>
    <row r="2751" spans="1:17" x14ac:dyDescent="0.25">
      <c r="A2751" s="111" t="str">
        <f>+VLOOKUP(C2751,'Selectable Table'!D:EB,2,0)</f>
        <v>MERCK</v>
      </c>
      <c r="B2751" t="s">
        <v>440</v>
      </c>
      <c r="C2751" t="s">
        <v>133</v>
      </c>
      <c r="D2751" t="s">
        <v>2287</v>
      </c>
      <c r="E2751" t="s">
        <v>93</v>
      </c>
      <c r="F2751" s="111">
        <f>+VLOOKUP(C2751,'Selectable Table'!O:P,2,0)</f>
        <v>40700</v>
      </c>
      <c r="G2751" s="111" t="str">
        <f>+VLOOKUP(F2751,'Selectable Table'!P:Q,2,0)</f>
        <v>Revenues - Third Parties</v>
      </c>
      <c r="I2751" t="s">
        <v>253</v>
      </c>
      <c r="J2751" s="111">
        <v>2026</v>
      </c>
      <c r="K2751" s="111">
        <v>7</v>
      </c>
      <c r="L2751" s="111" t="s">
        <v>94</v>
      </c>
      <c r="M2751">
        <v>310.82</v>
      </c>
      <c r="N2751">
        <v>1</v>
      </c>
      <c r="O2751">
        <v>310.82</v>
      </c>
      <c r="P2751" t="s">
        <v>2288</v>
      </c>
      <c r="Q2751" s="111">
        <f>+VLOOKUP(I2751,'Selectable Table'!AB:AC,2,0)</f>
        <v>0</v>
      </c>
    </row>
    <row r="2752" spans="1:17" x14ac:dyDescent="0.25">
      <c r="A2752" s="111" t="str">
        <f>+VLOOKUP(C2752,'Selectable Table'!D:EB,2,0)</f>
        <v>MERCK</v>
      </c>
      <c r="B2752" t="s">
        <v>440</v>
      </c>
      <c r="C2752" t="s">
        <v>133</v>
      </c>
      <c r="D2752" t="s">
        <v>2287</v>
      </c>
      <c r="E2752" t="s">
        <v>105</v>
      </c>
      <c r="F2752" s="111">
        <f>+VLOOKUP(C2752,'Selectable Table'!O:P,2,0)</f>
        <v>40700</v>
      </c>
      <c r="G2752" s="111" t="str">
        <f>+VLOOKUP(F2752,'Selectable Table'!P:Q,2,0)</f>
        <v>Revenues - Third Parties</v>
      </c>
      <c r="I2752" t="s">
        <v>121</v>
      </c>
      <c r="J2752" s="111">
        <v>2026</v>
      </c>
      <c r="K2752" s="111">
        <v>7</v>
      </c>
      <c r="L2752" s="111" t="s">
        <v>94</v>
      </c>
      <c r="M2752">
        <v>1210.99</v>
      </c>
      <c r="N2752">
        <v>1</v>
      </c>
      <c r="O2752">
        <v>1210.99</v>
      </c>
      <c r="P2752" t="s">
        <v>2288</v>
      </c>
      <c r="Q2752" s="111">
        <f>+VLOOKUP(I2752,'Selectable Table'!AB:AC,2,0)</f>
        <v>0</v>
      </c>
    </row>
    <row r="2753" spans="1:17" x14ac:dyDescent="0.25">
      <c r="A2753" s="111" t="str">
        <f>+VLOOKUP(C2753,'Selectable Table'!D:EB,2,0)</f>
        <v>ASTRAZENECA</v>
      </c>
      <c r="B2753" t="s">
        <v>441</v>
      </c>
      <c r="C2753" t="s">
        <v>296</v>
      </c>
      <c r="D2753" t="s">
        <v>2287</v>
      </c>
      <c r="E2753" t="s">
        <v>93</v>
      </c>
      <c r="F2753" s="111">
        <f>+VLOOKUP(C2753,'Selectable Table'!O:P,2,0)</f>
        <v>40700</v>
      </c>
      <c r="G2753" s="111" t="str">
        <f>+VLOOKUP(F2753,'Selectable Table'!P:Q,2,0)</f>
        <v>Revenues - Third Parties</v>
      </c>
      <c r="I2753" t="s">
        <v>253</v>
      </c>
      <c r="J2753" s="111">
        <v>2026</v>
      </c>
      <c r="K2753" s="111">
        <v>7</v>
      </c>
      <c r="L2753" s="111" t="s">
        <v>94</v>
      </c>
      <c r="M2753">
        <v>376.26</v>
      </c>
      <c r="N2753">
        <v>1</v>
      </c>
      <c r="O2753">
        <v>376.26</v>
      </c>
      <c r="P2753" t="s">
        <v>2288</v>
      </c>
      <c r="Q2753" s="111">
        <f>+VLOOKUP(I2753,'Selectable Table'!AB:AC,2,0)</f>
        <v>0</v>
      </c>
    </row>
    <row r="2754" spans="1:17" x14ac:dyDescent="0.25">
      <c r="A2754" s="111" t="str">
        <f>+VLOOKUP(C2754,'Selectable Table'!D:EB,2,0)</f>
        <v>ASTRAZENECA</v>
      </c>
      <c r="B2754" t="s">
        <v>441</v>
      </c>
      <c r="C2754" t="s">
        <v>296</v>
      </c>
      <c r="D2754" t="s">
        <v>2287</v>
      </c>
      <c r="E2754" t="s">
        <v>105</v>
      </c>
      <c r="F2754" s="111">
        <f>+VLOOKUP(C2754,'Selectable Table'!O:P,2,0)</f>
        <v>40700</v>
      </c>
      <c r="G2754" s="111" t="str">
        <f>+VLOOKUP(F2754,'Selectable Table'!P:Q,2,0)</f>
        <v>Revenues - Third Parties</v>
      </c>
      <c r="I2754" t="s">
        <v>2295</v>
      </c>
      <c r="J2754" s="111">
        <v>2026</v>
      </c>
      <c r="K2754" s="111">
        <v>7</v>
      </c>
      <c r="L2754" s="111" t="s">
        <v>94</v>
      </c>
      <c r="M2754">
        <v>2884.7</v>
      </c>
      <c r="N2754">
        <v>1</v>
      </c>
      <c r="O2754">
        <v>2884.7</v>
      </c>
      <c r="P2754" t="s">
        <v>2288</v>
      </c>
      <c r="Q2754" s="111">
        <f>+VLOOKUP(I2754,'Selectable Table'!AB:AC,2,0)</f>
        <v>0</v>
      </c>
    </row>
    <row r="2755" spans="1:17" x14ac:dyDescent="0.25">
      <c r="A2755" s="111" t="str">
        <f>+VLOOKUP(C2755,'Selectable Table'!D:EB,2,0)</f>
        <v>IQVIA</v>
      </c>
      <c r="B2755" t="s">
        <v>875</v>
      </c>
      <c r="C2755" t="s">
        <v>500</v>
      </c>
      <c r="D2755" t="s">
        <v>2287</v>
      </c>
      <c r="E2755" t="s">
        <v>105</v>
      </c>
      <c r="F2755" s="111">
        <f>+VLOOKUP(C2755,'Selectable Table'!O:P,2,0)</f>
        <v>40700</v>
      </c>
      <c r="G2755" s="111" t="str">
        <f>+VLOOKUP(F2755,'Selectable Table'!P:Q,2,0)</f>
        <v>Revenues - Third Parties</v>
      </c>
      <c r="I2755" t="s">
        <v>111</v>
      </c>
      <c r="J2755" s="111">
        <v>2026</v>
      </c>
      <c r="K2755" s="111">
        <v>7</v>
      </c>
      <c r="L2755" s="111" t="s">
        <v>94</v>
      </c>
      <c r="M2755">
        <v>155.72</v>
      </c>
      <c r="N2755">
        <v>1</v>
      </c>
      <c r="O2755">
        <v>155.72</v>
      </c>
      <c r="P2755" t="s">
        <v>2288</v>
      </c>
      <c r="Q2755" s="111">
        <f>+VLOOKUP(I2755,'Selectable Table'!AB:AC,2,0)</f>
        <v>0</v>
      </c>
    </row>
    <row r="2756" spans="1:17" x14ac:dyDescent="0.25">
      <c r="A2756" s="111" t="str">
        <f>+VLOOKUP(C2756,'Selectable Table'!D:EB,2,0)</f>
        <v>OTH CUST</v>
      </c>
      <c r="B2756" t="s">
        <v>445</v>
      </c>
      <c r="C2756" t="s">
        <v>425</v>
      </c>
      <c r="D2756" t="s">
        <v>2287</v>
      </c>
      <c r="E2756" t="s">
        <v>93</v>
      </c>
      <c r="F2756" s="111">
        <f>+VLOOKUP(C2756,'Selectable Table'!O:P,2,0)</f>
        <v>40700</v>
      </c>
      <c r="G2756" s="111" t="str">
        <f>+VLOOKUP(F2756,'Selectable Table'!P:Q,2,0)</f>
        <v>Revenues - Third Parties</v>
      </c>
      <c r="I2756" t="s">
        <v>253</v>
      </c>
      <c r="J2756" s="111">
        <v>2026</v>
      </c>
      <c r="K2756" s="111">
        <v>7</v>
      </c>
      <c r="L2756" s="111" t="s">
        <v>94</v>
      </c>
      <c r="M2756">
        <v>1553.92</v>
      </c>
      <c r="N2756">
        <v>1</v>
      </c>
      <c r="O2756">
        <v>1553.92</v>
      </c>
      <c r="P2756" t="s">
        <v>2288</v>
      </c>
      <c r="Q2756" s="111">
        <f>+VLOOKUP(I2756,'Selectable Table'!AB:AC,2,0)</f>
        <v>0</v>
      </c>
    </row>
    <row r="2757" spans="1:17" x14ac:dyDescent="0.25">
      <c r="A2757" s="111" t="str">
        <f>+VLOOKUP(C2757,'Selectable Table'!D:EB,2,0)</f>
        <v>OTH CUST</v>
      </c>
      <c r="B2757" t="s">
        <v>445</v>
      </c>
      <c r="C2757" t="s">
        <v>425</v>
      </c>
      <c r="D2757" t="s">
        <v>2287</v>
      </c>
      <c r="E2757" t="s">
        <v>105</v>
      </c>
      <c r="F2757" s="111">
        <f>+VLOOKUP(C2757,'Selectable Table'!O:P,2,0)</f>
        <v>40700</v>
      </c>
      <c r="G2757" s="111" t="str">
        <f>+VLOOKUP(F2757,'Selectable Table'!P:Q,2,0)</f>
        <v>Revenues - Third Parties</v>
      </c>
      <c r="I2757" t="s">
        <v>144</v>
      </c>
      <c r="J2757" s="111">
        <v>2026</v>
      </c>
      <c r="K2757" s="111">
        <v>7</v>
      </c>
      <c r="L2757" s="111" t="s">
        <v>94</v>
      </c>
      <c r="M2757">
        <v>927.8</v>
      </c>
      <c r="N2757">
        <v>1</v>
      </c>
      <c r="O2757">
        <v>927.8</v>
      </c>
      <c r="P2757" t="s">
        <v>2288</v>
      </c>
      <c r="Q2757" s="111">
        <f>+VLOOKUP(I2757,'Selectable Table'!AB:AC,2,0)</f>
        <v>0</v>
      </c>
    </row>
    <row r="2758" spans="1:17" x14ac:dyDescent="0.25">
      <c r="A2758" s="111" t="str">
        <f>+VLOOKUP(C2758,'Selectable Table'!D:EB,2,0)</f>
        <v>OTH CUST</v>
      </c>
      <c r="B2758" t="s">
        <v>445</v>
      </c>
      <c r="C2758" t="s">
        <v>425</v>
      </c>
      <c r="D2758" t="s">
        <v>2287</v>
      </c>
      <c r="E2758" t="s">
        <v>105</v>
      </c>
      <c r="F2758" s="111">
        <f>+VLOOKUP(C2758,'Selectable Table'!O:P,2,0)</f>
        <v>40700</v>
      </c>
      <c r="G2758" s="111" t="str">
        <f>+VLOOKUP(F2758,'Selectable Table'!P:Q,2,0)</f>
        <v>Revenues - Third Parties</v>
      </c>
      <c r="I2758" t="s">
        <v>111</v>
      </c>
      <c r="J2758" s="111">
        <v>2026</v>
      </c>
      <c r="K2758" s="111">
        <v>7</v>
      </c>
      <c r="L2758" s="111" t="s">
        <v>94</v>
      </c>
      <c r="M2758">
        <v>195.14</v>
      </c>
      <c r="N2758">
        <v>1</v>
      </c>
      <c r="O2758">
        <v>195.14</v>
      </c>
      <c r="P2758" t="s">
        <v>2288</v>
      </c>
      <c r="Q2758" s="111">
        <f>+VLOOKUP(I2758,'Selectable Table'!AB:AC,2,0)</f>
        <v>0</v>
      </c>
    </row>
    <row r="2759" spans="1:17" x14ac:dyDescent="0.25">
      <c r="A2759" s="111" t="str">
        <f>+VLOOKUP(C2759,'Selectable Table'!D:EB,2,0)</f>
        <v>OTH CUST</v>
      </c>
      <c r="B2759" t="s">
        <v>445</v>
      </c>
      <c r="C2759" t="s">
        <v>425</v>
      </c>
      <c r="D2759" t="s">
        <v>2287</v>
      </c>
      <c r="E2759" t="s">
        <v>105</v>
      </c>
      <c r="F2759" s="111">
        <f>+VLOOKUP(C2759,'Selectable Table'!O:P,2,0)</f>
        <v>40700</v>
      </c>
      <c r="G2759" s="111" t="str">
        <f>+VLOOKUP(F2759,'Selectable Table'!P:Q,2,0)</f>
        <v>Revenues - Third Parties</v>
      </c>
      <c r="I2759" t="s">
        <v>158</v>
      </c>
      <c r="J2759" s="111">
        <v>2026</v>
      </c>
      <c r="K2759" s="111">
        <v>7</v>
      </c>
      <c r="L2759" s="111" t="s">
        <v>94</v>
      </c>
      <c r="M2759">
        <v>778.16</v>
      </c>
      <c r="N2759">
        <v>1</v>
      </c>
      <c r="O2759">
        <v>778.16</v>
      </c>
      <c r="P2759" t="s">
        <v>2288</v>
      </c>
      <c r="Q2759" s="111">
        <f>+VLOOKUP(I2759,'Selectable Table'!AB:AC,2,0)</f>
        <v>0</v>
      </c>
    </row>
    <row r="2760" spans="1:17" x14ac:dyDescent="0.25">
      <c r="A2760" s="111" t="str">
        <f>+VLOOKUP(C2760,'Selectable Table'!D:EB,2,0)</f>
        <v>MERCK</v>
      </c>
      <c r="B2760" t="s">
        <v>448</v>
      </c>
      <c r="C2760" t="s">
        <v>133</v>
      </c>
      <c r="D2760" t="s">
        <v>2287</v>
      </c>
      <c r="E2760" t="s">
        <v>102</v>
      </c>
      <c r="F2760" s="111">
        <f>+VLOOKUP(C2760,'Selectable Table'!O:P,2,0)</f>
        <v>40700</v>
      </c>
      <c r="G2760" s="111" t="str">
        <f>+VLOOKUP(F2760,'Selectable Table'!P:Q,2,0)</f>
        <v>Revenues - Third Parties</v>
      </c>
      <c r="I2760" t="s">
        <v>186</v>
      </c>
      <c r="J2760" s="111">
        <v>2026</v>
      </c>
      <c r="K2760" s="111">
        <v>7</v>
      </c>
      <c r="L2760" s="111" t="s">
        <v>94</v>
      </c>
      <c r="M2760">
        <v>531.80999999999995</v>
      </c>
      <c r="N2760">
        <v>1</v>
      </c>
      <c r="O2760">
        <v>531.80999999999995</v>
      </c>
      <c r="P2760" t="s">
        <v>2288</v>
      </c>
      <c r="Q2760" s="111">
        <f>+VLOOKUP(I2760,'Selectable Table'!AB:AC,2,0)</f>
        <v>1</v>
      </c>
    </row>
    <row r="2761" spans="1:17" x14ac:dyDescent="0.25">
      <c r="A2761" s="111" t="str">
        <f>+VLOOKUP(C2761,'Selectable Table'!D:EB,2,0)</f>
        <v>MERCK</v>
      </c>
      <c r="B2761" t="s">
        <v>448</v>
      </c>
      <c r="C2761" t="s">
        <v>133</v>
      </c>
      <c r="D2761" t="s">
        <v>2287</v>
      </c>
      <c r="E2761" t="s">
        <v>93</v>
      </c>
      <c r="F2761" s="111">
        <f>+VLOOKUP(C2761,'Selectable Table'!O:P,2,0)</f>
        <v>40700</v>
      </c>
      <c r="G2761" s="111" t="str">
        <f>+VLOOKUP(F2761,'Selectable Table'!P:Q,2,0)</f>
        <v>Revenues - Third Parties</v>
      </c>
      <c r="I2761" t="s">
        <v>191</v>
      </c>
      <c r="J2761" s="111">
        <v>2026</v>
      </c>
      <c r="K2761" s="111">
        <v>7</v>
      </c>
      <c r="L2761" s="111" t="s">
        <v>94</v>
      </c>
      <c r="M2761">
        <v>177.58</v>
      </c>
      <c r="N2761">
        <v>1</v>
      </c>
      <c r="O2761">
        <v>177.58</v>
      </c>
      <c r="P2761" t="s">
        <v>2288</v>
      </c>
      <c r="Q2761" s="111">
        <f>+VLOOKUP(I2761,'Selectable Table'!AB:AC,2,0)</f>
        <v>1</v>
      </c>
    </row>
    <row r="2762" spans="1:17" x14ac:dyDescent="0.25">
      <c r="A2762" s="111" t="str">
        <f>+VLOOKUP(C2762,'Selectable Table'!D:EB,2,0)</f>
        <v>MERCK</v>
      </c>
      <c r="B2762" t="s">
        <v>448</v>
      </c>
      <c r="C2762" t="s">
        <v>133</v>
      </c>
      <c r="D2762" t="s">
        <v>2287</v>
      </c>
      <c r="E2762" t="s">
        <v>93</v>
      </c>
      <c r="F2762" s="111">
        <f>+VLOOKUP(C2762,'Selectable Table'!O:P,2,0)</f>
        <v>40700</v>
      </c>
      <c r="G2762" s="111" t="str">
        <f>+VLOOKUP(F2762,'Selectable Table'!P:Q,2,0)</f>
        <v>Revenues - Third Parties</v>
      </c>
      <c r="I2762" t="s">
        <v>166</v>
      </c>
      <c r="J2762" s="111">
        <v>2026</v>
      </c>
      <c r="K2762" s="111">
        <v>7</v>
      </c>
      <c r="L2762" s="111" t="s">
        <v>94</v>
      </c>
      <c r="M2762">
        <v>340.48</v>
      </c>
      <c r="N2762">
        <v>1</v>
      </c>
      <c r="O2762">
        <v>340.48</v>
      </c>
      <c r="P2762" t="s">
        <v>2288</v>
      </c>
      <c r="Q2762" s="111">
        <f>+VLOOKUP(I2762,'Selectable Table'!AB:AC,2,0)</f>
        <v>1</v>
      </c>
    </row>
    <row r="2763" spans="1:17" x14ac:dyDescent="0.25">
      <c r="A2763" s="111" t="str">
        <f>+VLOOKUP(C2763,'Selectable Table'!D:EB,2,0)</f>
        <v>MERCK</v>
      </c>
      <c r="B2763" t="s">
        <v>448</v>
      </c>
      <c r="C2763" t="s">
        <v>133</v>
      </c>
      <c r="D2763" t="s">
        <v>2287</v>
      </c>
      <c r="E2763" t="s">
        <v>93</v>
      </c>
      <c r="F2763" s="111">
        <f>+VLOOKUP(C2763,'Selectable Table'!O:P,2,0)</f>
        <v>40700</v>
      </c>
      <c r="G2763" s="111" t="str">
        <f>+VLOOKUP(F2763,'Selectable Table'!P:Q,2,0)</f>
        <v>Revenues - Third Parties</v>
      </c>
      <c r="I2763" t="s">
        <v>168</v>
      </c>
      <c r="J2763" s="111">
        <v>2026</v>
      </c>
      <c r="K2763" s="111">
        <v>7</v>
      </c>
      <c r="L2763" s="111" t="s">
        <v>94</v>
      </c>
      <c r="M2763">
        <v>119.28</v>
      </c>
      <c r="N2763">
        <v>1</v>
      </c>
      <c r="O2763">
        <v>119.28</v>
      </c>
      <c r="P2763" t="s">
        <v>2288</v>
      </c>
      <c r="Q2763" s="111">
        <f>+VLOOKUP(I2763,'Selectable Table'!AB:AC,2,0)</f>
        <v>0</v>
      </c>
    </row>
    <row r="2764" spans="1:17" x14ac:dyDescent="0.25">
      <c r="A2764" s="111" t="str">
        <f>+VLOOKUP(C2764,'Selectable Table'!D:EB,2,0)</f>
        <v>MERCK</v>
      </c>
      <c r="B2764" t="s">
        <v>448</v>
      </c>
      <c r="C2764" t="s">
        <v>133</v>
      </c>
      <c r="D2764" t="s">
        <v>2287</v>
      </c>
      <c r="E2764" t="s">
        <v>93</v>
      </c>
      <c r="F2764" s="111">
        <f>+VLOOKUP(C2764,'Selectable Table'!O:P,2,0)</f>
        <v>40700</v>
      </c>
      <c r="G2764" s="111" t="str">
        <f>+VLOOKUP(F2764,'Selectable Table'!P:Q,2,0)</f>
        <v>Revenues - Third Parties</v>
      </c>
      <c r="I2764" t="s">
        <v>169</v>
      </c>
      <c r="J2764" s="111">
        <v>2026</v>
      </c>
      <c r="K2764" s="111">
        <v>7</v>
      </c>
      <c r="L2764" s="111" t="s">
        <v>94</v>
      </c>
      <c r="M2764">
        <v>286.26</v>
      </c>
      <c r="N2764">
        <v>1</v>
      </c>
      <c r="O2764">
        <v>286.26</v>
      </c>
      <c r="P2764" t="s">
        <v>2288</v>
      </c>
      <c r="Q2764" s="111">
        <f>+VLOOKUP(I2764,'Selectable Table'!AB:AC,2,0)</f>
        <v>0</v>
      </c>
    </row>
    <row r="2765" spans="1:17" x14ac:dyDescent="0.25">
      <c r="A2765" s="111" t="str">
        <f>+VLOOKUP(C2765,'Selectable Table'!D:EB,2,0)</f>
        <v>MERCK</v>
      </c>
      <c r="B2765" t="s">
        <v>448</v>
      </c>
      <c r="C2765" t="s">
        <v>133</v>
      </c>
      <c r="D2765" t="s">
        <v>2287</v>
      </c>
      <c r="E2765" t="s">
        <v>93</v>
      </c>
      <c r="F2765" s="111">
        <f>+VLOOKUP(C2765,'Selectable Table'!O:P,2,0)</f>
        <v>40700</v>
      </c>
      <c r="G2765" s="111" t="str">
        <f>+VLOOKUP(F2765,'Selectable Table'!P:Q,2,0)</f>
        <v>Revenues - Third Parties</v>
      </c>
      <c r="I2765" t="s">
        <v>253</v>
      </c>
      <c r="J2765" s="111">
        <v>2026</v>
      </c>
      <c r="K2765" s="111">
        <v>7</v>
      </c>
      <c r="L2765" s="111" t="s">
        <v>94</v>
      </c>
      <c r="M2765">
        <v>310.82</v>
      </c>
      <c r="N2765">
        <v>1</v>
      </c>
      <c r="O2765">
        <v>310.82</v>
      </c>
      <c r="P2765" t="s">
        <v>2288</v>
      </c>
      <c r="Q2765" s="111">
        <f>+VLOOKUP(I2765,'Selectable Table'!AB:AC,2,0)</f>
        <v>0</v>
      </c>
    </row>
    <row r="2766" spans="1:17" x14ac:dyDescent="0.25">
      <c r="A2766" s="111" t="str">
        <f>+VLOOKUP(C2766,'Selectable Table'!D:EB,2,0)</f>
        <v>MERCK</v>
      </c>
      <c r="B2766" t="s">
        <v>448</v>
      </c>
      <c r="C2766" t="s">
        <v>133</v>
      </c>
      <c r="D2766" t="s">
        <v>2287</v>
      </c>
      <c r="E2766" t="s">
        <v>105</v>
      </c>
      <c r="F2766" s="111">
        <f>+VLOOKUP(C2766,'Selectable Table'!O:P,2,0)</f>
        <v>40700</v>
      </c>
      <c r="G2766" s="111" t="str">
        <f>+VLOOKUP(F2766,'Selectable Table'!P:Q,2,0)</f>
        <v>Revenues - Third Parties</v>
      </c>
      <c r="I2766" t="s">
        <v>121</v>
      </c>
      <c r="J2766" s="111">
        <v>2026</v>
      </c>
      <c r="K2766" s="111">
        <v>7</v>
      </c>
      <c r="L2766" s="111" t="s">
        <v>94</v>
      </c>
      <c r="M2766">
        <v>110.09</v>
      </c>
      <c r="N2766">
        <v>1</v>
      </c>
      <c r="O2766">
        <v>110.09</v>
      </c>
      <c r="P2766" t="s">
        <v>2288</v>
      </c>
      <c r="Q2766" s="111">
        <f>+VLOOKUP(I2766,'Selectable Table'!AB:AC,2,0)</f>
        <v>0</v>
      </c>
    </row>
    <row r="2767" spans="1:17" x14ac:dyDescent="0.25">
      <c r="A2767" s="111" t="str">
        <f>+VLOOKUP(C2767,'Selectable Table'!D:EB,2,0)</f>
        <v>MERCK</v>
      </c>
      <c r="B2767" t="s">
        <v>448</v>
      </c>
      <c r="C2767" t="s">
        <v>133</v>
      </c>
      <c r="D2767" t="s">
        <v>2287</v>
      </c>
      <c r="E2767" t="s">
        <v>105</v>
      </c>
      <c r="F2767" s="111">
        <f>+VLOOKUP(C2767,'Selectable Table'!O:P,2,0)</f>
        <v>40700</v>
      </c>
      <c r="G2767" s="111" t="str">
        <f>+VLOOKUP(F2767,'Selectable Table'!P:Q,2,0)</f>
        <v>Revenues - Third Parties</v>
      </c>
      <c r="I2767" t="s">
        <v>158</v>
      </c>
      <c r="J2767" s="111">
        <v>2026</v>
      </c>
      <c r="K2767" s="111">
        <v>7</v>
      </c>
      <c r="L2767" s="111" t="s">
        <v>94</v>
      </c>
      <c r="M2767">
        <v>990.84</v>
      </c>
      <c r="N2767">
        <v>1</v>
      </c>
      <c r="O2767">
        <v>990.84</v>
      </c>
      <c r="P2767" t="s">
        <v>2288</v>
      </c>
      <c r="Q2767" s="111">
        <f>+VLOOKUP(I2767,'Selectable Table'!AB:AC,2,0)</f>
        <v>0</v>
      </c>
    </row>
    <row r="2768" spans="1:17" x14ac:dyDescent="0.25">
      <c r="A2768" s="111" t="str">
        <f>+VLOOKUP(C2768,'Selectable Table'!D:EB,2,0)</f>
        <v>MERCK</v>
      </c>
      <c r="B2768" t="s">
        <v>449</v>
      </c>
      <c r="C2768" t="s">
        <v>133</v>
      </c>
      <c r="D2768" t="s">
        <v>2287</v>
      </c>
      <c r="E2768" t="s">
        <v>102</v>
      </c>
      <c r="F2768" s="111">
        <f>+VLOOKUP(C2768,'Selectable Table'!O:P,2,0)</f>
        <v>40700</v>
      </c>
      <c r="G2768" s="111" t="str">
        <f>+VLOOKUP(F2768,'Selectable Table'!P:Q,2,0)</f>
        <v>Revenues - Third Parties</v>
      </c>
      <c r="I2768" t="s">
        <v>186</v>
      </c>
      <c r="J2768" s="111">
        <v>2026</v>
      </c>
      <c r="K2768" s="111">
        <v>7</v>
      </c>
      <c r="L2768" s="111" t="s">
        <v>94</v>
      </c>
      <c r="M2768">
        <v>2820.08</v>
      </c>
      <c r="N2768">
        <v>1</v>
      </c>
      <c r="O2768">
        <v>2820.08</v>
      </c>
      <c r="P2768" t="s">
        <v>2288</v>
      </c>
      <c r="Q2768" s="111">
        <f>+VLOOKUP(I2768,'Selectable Table'!AB:AC,2,0)</f>
        <v>1</v>
      </c>
    </row>
    <row r="2769" spans="1:17" x14ac:dyDescent="0.25">
      <c r="A2769" s="111" t="str">
        <f>+VLOOKUP(C2769,'Selectable Table'!D:EB,2,0)</f>
        <v>MERCK</v>
      </c>
      <c r="B2769" t="s">
        <v>449</v>
      </c>
      <c r="C2769" t="s">
        <v>133</v>
      </c>
      <c r="D2769" t="s">
        <v>2287</v>
      </c>
      <c r="E2769" t="s">
        <v>93</v>
      </c>
      <c r="F2769" s="111">
        <f>+VLOOKUP(C2769,'Selectable Table'!O:P,2,0)</f>
        <v>40700</v>
      </c>
      <c r="G2769" s="111" t="str">
        <f>+VLOOKUP(F2769,'Selectable Table'!P:Q,2,0)</f>
        <v>Revenues - Third Parties</v>
      </c>
      <c r="I2769" t="s">
        <v>191</v>
      </c>
      <c r="J2769" s="111">
        <v>2026</v>
      </c>
      <c r="K2769" s="111">
        <v>7</v>
      </c>
      <c r="L2769" s="111" t="s">
        <v>94</v>
      </c>
      <c r="M2769">
        <v>1775.8</v>
      </c>
      <c r="N2769">
        <v>1</v>
      </c>
      <c r="O2769">
        <v>1775.8</v>
      </c>
      <c r="P2769" t="s">
        <v>2288</v>
      </c>
      <c r="Q2769" s="111">
        <f>+VLOOKUP(I2769,'Selectable Table'!AB:AC,2,0)</f>
        <v>1</v>
      </c>
    </row>
    <row r="2770" spans="1:17" x14ac:dyDescent="0.25">
      <c r="A2770" s="111" t="str">
        <f>+VLOOKUP(C2770,'Selectable Table'!D:EB,2,0)</f>
        <v>MERCK</v>
      </c>
      <c r="B2770" t="s">
        <v>449</v>
      </c>
      <c r="C2770" t="s">
        <v>133</v>
      </c>
      <c r="D2770" t="s">
        <v>2287</v>
      </c>
      <c r="E2770" t="s">
        <v>93</v>
      </c>
      <c r="F2770" s="111">
        <f>+VLOOKUP(C2770,'Selectable Table'!O:P,2,0)</f>
        <v>40700</v>
      </c>
      <c r="G2770" s="111" t="str">
        <f>+VLOOKUP(F2770,'Selectable Table'!P:Q,2,0)</f>
        <v>Revenues - Third Parties</v>
      </c>
      <c r="I2770" t="s">
        <v>618</v>
      </c>
      <c r="J2770" s="111">
        <v>2026</v>
      </c>
      <c r="K2770" s="111">
        <v>7</v>
      </c>
      <c r="L2770" s="111" t="s">
        <v>94</v>
      </c>
      <c r="M2770">
        <v>233.81</v>
      </c>
      <c r="N2770">
        <v>1</v>
      </c>
      <c r="O2770">
        <v>233.81</v>
      </c>
      <c r="P2770" t="s">
        <v>2288</v>
      </c>
      <c r="Q2770" s="111">
        <f>+VLOOKUP(I2770,'Selectable Table'!AB:AC,2,0)</f>
        <v>1</v>
      </c>
    </row>
    <row r="2771" spans="1:17" x14ac:dyDescent="0.25">
      <c r="A2771" s="111" t="str">
        <f>+VLOOKUP(C2771,'Selectable Table'!D:EB,2,0)</f>
        <v>MERCK</v>
      </c>
      <c r="B2771" t="s">
        <v>449</v>
      </c>
      <c r="C2771" t="s">
        <v>133</v>
      </c>
      <c r="D2771" t="s">
        <v>2287</v>
      </c>
      <c r="E2771" t="s">
        <v>93</v>
      </c>
      <c r="F2771" s="111">
        <f>+VLOOKUP(C2771,'Selectable Table'!O:P,2,0)</f>
        <v>40700</v>
      </c>
      <c r="G2771" s="111" t="str">
        <f>+VLOOKUP(F2771,'Selectable Table'!P:Q,2,0)</f>
        <v>Revenues - Third Parties</v>
      </c>
      <c r="I2771" t="s">
        <v>168</v>
      </c>
      <c r="J2771" s="111">
        <v>2026</v>
      </c>
      <c r="K2771" s="111">
        <v>7</v>
      </c>
      <c r="L2771" s="111" t="s">
        <v>94</v>
      </c>
      <c r="M2771">
        <v>715.68</v>
      </c>
      <c r="N2771">
        <v>1</v>
      </c>
      <c r="O2771">
        <v>715.68</v>
      </c>
      <c r="P2771" t="s">
        <v>2288</v>
      </c>
      <c r="Q2771" s="111">
        <f>+VLOOKUP(I2771,'Selectable Table'!AB:AC,2,0)</f>
        <v>0</v>
      </c>
    </row>
    <row r="2772" spans="1:17" x14ac:dyDescent="0.25">
      <c r="A2772" s="111" t="str">
        <f>+VLOOKUP(C2772,'Selectable Table'!D:EB,2,0)</f>
        <v>MERCK</v>
      </c>
      <c r="B2772" t="s">
        <v>449</v>
      </c>
      <c r="C2772" t="s">
        <v>133</v>
      </c>
      <c r="D2772" t="s">
        <v>2287</v>
      </c>
      <c r="E2772" t="s">
        <v>93</v>
      </c>
      <c r="F2772" s="111">
        <f>+VLOOKUP(C2772,'Selectable Table'!O:P,2,0)</f>
        <v>40700</v>
      </c>
      <c r="G2772" s="111" t="str">
        <f>+VLOOKUP(F2772,'Selectable Table'!P:Q,2,0)</f>
        <v>Revenues - Third Parties</v>
      </c>
      <c r="I2772" t="s">
        <v>253</v>
      </c>
      <c r="J2772" s="111">
        <v>2026</v>
      </c>
      <c r="K2772" s="111">
        <v>7</v>
      </c>
      <c r="L2772" s="111" t="s">
        <v>94</v>
      </c>
      <c r="M2772">
        <v>310.82</v>
      </c>
      <c r="N2772">
        <v>1</v>
      </c>
      <c r="O2772">
        <v>310.82</v>
      </c>
      <c r="P2772" t="s">
        <v>2288</v>
      </c>
      <c r="Q2772" s="111">
        <f>+VLOOKUP(I2772,'Selectable Table'!AB:AC,2,0)</f>
        <v>0</v>
      </c>
    </row>
    <row r="2773" spans="1:17" x14ac:dyDescent="0.25">
      <c r="A2773" s="111" t="str">
        <f>+VLOOKUP(C2773,'Selectable Table'!D:EB,2,0)</f>
        <v>MERCK</v>
      </c>
      <c r="B2773" t="s">
        <v>449</v>
      </c>
      <c r="C2773" t="s">
        <v>133</v>
      </c>
      <c r="D2773" t="s">
        <v>2287</v>
      </c>
      <c r="E2773" t="s">
        <v>93</v>
      </c>
      <c r="F2773" s="111">
        <f>+VLOOKUP(C2773,'Selectable Table'!O:P,2,0)</f>
        <v>40700</v>
      </c>
      <c r="G2773" s="111" t="str">
        <f>+VLOOKUP(F2773,'Selectable Table'!P:Q,2,0)</f>
        <v>Revenues - Third Parties</v>
      </c>
      <c r="I2773" t="s">
        <v>240</v>
      </c>
      <c r="J2773" s="111">
        <v>2026</v>
      </c>
      <c r="K2773" s="111">
        <v>7</v>
      </c>
      <c r="L2773" s="111" t="s">
        <v>94</v>
      </c>
      <c r="M2773">
        <v>1027.52</v>
      </c>
      <c r="N2773">
        <v>1</v>
      </c>
      <c r="O2773">
        <v>1027.52</v>
      </c>
      <c r="P2773" t="s">
        <v>2288</v>
      </c>
      <c r="Q2773" s="111">
        <f>+VLOOKUP(I2773,'Selectable Table'!AB:AC,2,0)</f>
        <v>0</v>
      </c>
    </row>
    <row r="2774" spans="1:17" x14ac:dyDescent="0.25">
      <c r="A2774" s="111" t="str">
        <f>+VLOOKUP(C2774,'Selectable Table'!D:EB,2,0)</f>
        <v>MERCK</v>
      </c>
      <c r="B2774" t="s">
        <v>449</v>
      </c>
      <c r="C2774" t="s">
        <v>133</v>
      </c>
      <c r="D2774" t="s">
        <v>2287</v>
      </c>
      <c r="E2774" t="s">
        <v>105</v>
      </c>
      <c r="F2774" s="111">
        <f>+VLOOKUP(C2774,'Selectable Table'!O:P,2,0)</f>
        <v>40700</v>
      </c>
      <c r="G2774" s="111" t="str">
        <f>+VLOOKUP(F2774,'Selectable Table'!P:Q,2,0)</f>
        <v>Revenues - Third Parties</v>
      </c>
      <c r="I2774" t="s">
        <v>121</v>
      </c>
      <c r="J2774" s="111">
        <v>2026</v>
      </c>
      <c r="K2774" s="111">
        <v>7</v>
      </c>
      <c r="L2774" s="111" t="s">
        <v>94</v>
      </c>
      <c r="M2774">
        <v>3412.79</v>
      </c>
      <c r="N2774">
        <v>1</v>
      </c>
      <c r="O2774">
        <v>3412.79</v>
      </c>
      <c r="P2774" t="s">
        <v>2288</v>
      </c>
      <c r="Q2774" s="111">
        <f>+VLOOKUP(I2774,'Selectable Table'!AB:AC,2,0)</f>
        <v>0</v>
      </c>
    </row>
    <row r="2775" spans="1:17" x14ac:dyDescent="0.25">
      <c r="A2775" s="111" t="str">
        <f>+VLOOKUP(C2775,'Selectable Table'!D:EB,2,0)</f>
        <v>MERCK</v>
      </c>
      <c r="B2775" t="s">
        <v>453</v>
      </c>
      <c r="C2775" t="s">
        <v>133</v>
      </c>
      <c r="D2775" t="s">
        <v>2287</v>
      </c>
      <c r="E2775" t="s">
        <v>93</v>
      </c>
      <c r="F2775" s="111">
        <f>+VLOOKUP(C2775,'Selectable Table'!O:P,2,0)</f>
        <v>40700</v>
      </c>
      <c r="G2775" s="111" t="str">
        <f>+VLOOKUP(F2775,'Selectable Table'!P:Q,2,0)</f>
        <v>Revenues - Third Parties</v>
      </c>
      <c r="I2775" t="s">
        <v>253</v>
      </c>
      <c r="J2775" s="111">
        <v>2026</v>
      </c>
      <c r="K2775" s="111">
        <v>7</v>
      </c>
      <c r="L2775" s="111" t="s">
        <v>94</v>
      </c>
      <c r="M2775">
        <v>310.82</v>
      </c>
      <c r="N2775">
        <v>1</v>
      </c>
      <c r="O2775">
        <v>310.82</v>
      </c>
      <c r="P2775" t="s">
        <v>2288</v>
      </c>
      <c r="Q2775" s="111">
        <f>+VLOOKUP(I2775,'Selectable Table'!AB:AC,2,0)</f>
        <v>0</v>
      </c>
    </row>
    <row r="2776" spans="1:17" x14ac:dyDescent="0.25">
      <c r="A2776" s="111" t="str">
        <f>+VLOOKUP(C2776,'Selectable Table'!D:EB,2,0)</f>
        <v>MERCK</v>
      </c>
      <c r="B2776" t="s">
        <v>453</v>
      </c>
      <c r="C2776" t="s">
        <v>133</v>
      </c>
      <c r="D2776" t="s">
        <v>2287</v>
      </c>
      <c r="E2776" t="s">
        <v>105</v>
      </c>
      <c r="F2776" s="111">
        <f>+VLOOKUP(C2776,'Selectable Table'!O:P,2,0)</f>
        <v>40700</v>
      </c>
      <c r="G2776" s="111" t="str">
        <f>+VLOOKUP(F2776,'Selectable Table'!P:Q,2,0)</f>
        <v>Revenues - Third Parties</v>
      </c>
      <c r="I2776" t="s">
        <v>158</v>
      </c>
      <c r="J2776" s="111">
        <v>2026</v>
      </c>
      <c r="K2776" s="111">
        <v>7</v>
      </c>
      <c r="L2776" s="111" t="s">
        <v>94</v>
      </c>
      <c r="M2776">
        <v>495.42</v>
      </c>
      <c r="N2776">
        <v>1</v>
      </c>
      <c r="O2776">
        <v>495.42</v>
      </c>
      <c r="P2776" t="s">
        <v>2288</v>
      </c>
      <c r="Q2776" s="111">
        <f>+VLOOKUP(I2776,'Selectable Table'!AB:AC,2,0)</f>
        <v>0</v>
      </c>
    </row>
    <row r="2777" spans="1:17" x14ac:dyDescent="0.25">
      <c r="A2777" s="111" t="str">
        <f>+VLOOKUP(C2777,'Selectable Table'!D:EB,2,0)</f>
        <v>ASTRAZENECA</v>
      </c>
      <c r="B2777" t="s">
        <v>297</v>
      </c>
      <c r="C2777" t="s">
        <v>296</v>
      </c>
      <c r="D2777" t="s">
        <v>2287</v>
      </c>
      <c r="E2777" t="s">
        <v>93</v>
      </c>
      <c r="F2777" s="111">
        <f>+VLOOKUP(C2777,'Selectable Table'!O:P,2,0)</f>
        <v>40700</v>
      </c>
      <c r="G2777" s="111" t="str">
        <f>+VLOOKUP(F2777,'Selectable Table'!P:Q,2,0)</f>
        <v>Revenues - Third Parties</v>
      </c>
      <c r="I2777" t="s">
        <v>2302</v>
      </c>
      <c r="J2777" s="111">
        <v>2026</v>
      </c>
      <c r="K2777" s="111">
        <v>7</v>
      </c>
      <c r="L2777" s="111" t="s">
        <v>94</v>
      </c>
      <c r="M2777">
        <v>72</v>
      </c>
      <c r="N2777">
        <v>1</v>
      </c>
      <c r="O2777">
        <v>72</v>
      </c>
      <c r="P2777" t="s">
        <v>2288</v>
      </c>
      <c r="Q2777" s="111">
        <f>+VLOOKUP(I2777,'Selectable Table'!AB:AC,2,0)</f>
        <v>0</v>
      </c>
    </row>
    <row r="2778" spans="1:17" x14ac:dyDescent="0.25">
      <c r="A2778" s="111" t="str">
        <f>+VLOOKUP(C2778,'Selectable Table'!D:EB,2,0)</f>
        <v>ASTRAZENECA</v>
      </c>
      <c r="B2778" t="s">
        <v>297</v>
      </c>
      <c r="C2778" t="s">
        <v>296</v>
      </c>
      <c r="D2778" t="s">
        <v>2287</v>
      </c>
      <c r="E2778" t="s">
        <v>102</v>
      </c>
      <c r="F2778" s="111">
        <f>+VLOOKUP(C2778,'Selectable Table'!O:P,2,0)</f>
        <v>40700</v>
      </c>
      <c r="G2778" s="111" t="str">
        <f>+VLOOKUP(F2778,'Selectable Table'!P:Q,2,0)</f>
        <v>Revenues - Third Parties</v>
      </c>
      <c r="I2778" t="s">
        <v>186</v>
      </c>
      <c r="J2778" s="111">
        <v>2026</v>
      </c>
      <c r="K2778" s="111">
        <v>7</v>
      </c>
      <c r="L2778" s="111" t="s">
        <v>94</v>
      </c>
      <c r="M2778">
        <v>2272.4</v>
      </c>
      <c r="N2778">
        <v>1</v>
      </c>
      <c r="O2778">
        <v>2272.4</v>
      </c>
      <c r="P2778" t="s">
        <v>2288</v>
      </c>
      <c r="Q2778" s="111">
        <f>+VLOOKUP(I2778,'Selectable Table'!AB:AC,2,0)</f>
        <v>1</v>
      </c>
    </row>
    <row r="2779" spans="1:17" x14ac:dyDescent="0.25">
      <c r="A2779" s="111" t="str">
        <f>+VLOOKUP(C2779,'Selectable Table'!D:EB,2,0)</f>
        <v>ASTRAZENECA</v>
      </c>
      <c r="B2779" t="s">
        <v>297</v>
      </c>
      <c r="C2779" t="s">
        <v>296</v>
      </c>
      <c r="D2779" t="s">
        <v>2287</v>
      </c>
      <c r="E2779" t="s">
        <v>93</v>
      </c>
      <c r="F2779" s="111">
        <f>+VLOOKUP(C2779,'Selectable Table'!O:P,2,0)</f>
        <v>40700</v>
      </c>
      <c r="G2779" s="111" t="str">
        <f>+VLOOKUP(F2779,'Selectable Table'!P:Q,2,0)</f>
        <v>Revenues - Third Parties</v>
      </c>
      <c r="I2779" t="s">
        <v>167</v>
      </c>
      <c r="J2779" s="111">
        <v>2026</v>
      </c>
      <c r="K2779" s="111">
        <v>7</v>
      </c>
      <c r="L2779" s="111" t="s">
        <v>94</v>
      </c>
      <c r="M2779">
        <v>840.72</v>
      </c>
      <c r="N2779">
        <v>1</v>
      </c>
      <c r="O2779">
        <v>840.72</v>
      </c>
      <c r="P2779" t="s">
        <v>2288</v>
      </c>
      <c r="Q2779" s="111">
        <f>+VLOOKUP(I2779,'Selectable Table'!AB:AC,2,0)</f>
        <v>0</v>
      </c>
    </row>
    <row r="2780" spans="1:17" x14ac:dyDescent="0.25">
      <c r="A2780" s="111" t="str">
        <f>+VLOOKUP(C2780,'Selectable Table'!D:EB,2,0)</f>
        <v>ASTRAZENECA</v>
      </c>
      <c r="B2780" t="s">
        <v>297</v>
      </c>
      <c r="C2780" t="s">
        <v>296</v>
      </c>
      <c r="D2780" t="s">
        <v>2287</v>
      </c>
      <c r="E2780" t="s">
        <v>93</v>
      </c>
      <c r="F2780" s="111">
        <f>+VLOOKUP(C2780,'Selectable Table'!O:P,2,0)</f>
        <v>40700</v>
      </c>
      <c r="G2780" s="111" t="str">
        <f>+VLOOKUP(F2780,'Selectable Table'!P:Q,2,0)</f>
        <v>Revenues - Third Parties</v>
      </c>
      <c r="I2780" t="s">
        <v>253</v>
      </c>
      <c r="J2780" s="111">
        <v>2026</v>
      </c>
      <c r="K2780" s="111">
        <v>7</v>
      </c>
      <c r="L2780" s="111" t="s">
        <v>94</v>
      </c>
      <c r="M2780">
        <v>370.92</v>
      </c>
      <c r="N2780">
        <v>1</v>
      </c>
      <c r="O2780">
        <v>370.92</v>
      </c>
      <c r="P2780" t="s">
        <v>2288</v>
      </c>
      <c r="Q2780" s="111">
        <f>+VLOOKUP(I2780,'Selectable Table'!AB:AC,2,0)</f>
        <v>0</v>
      </c>
    </row>
    <row r="2781" spans="1:17" x14ac:dyDescent="0.25">
      <c r="A2781" s="111" t="str">
        <f>+VLOOKUP(C2781,'Selectable Table'!D:EB,2,0)</f>
        <v>MERCK</v>
      </c>
      <c r="B2781" t="s">
        <v>456</v>
      </c>
      <c r="C2781" t="s">
        <v>133</v>
      </c>
      <c r="D2781" t="s">
        <v>2287</v>
      </c>
      <c r="E2781" t="s">
        <v>102</v>
      </c>
      <c r="F2781" s="111">
        <f>+VLOOKUP(C2781,'Selectable Table'!O:P,2,0)</f>
        <v>40700</v>
      </c>
      <c r="G2781" s="111" t="str">
        <f>+VLOOKUP(F2781,'Selectable Table'!P:Q,2,0)</f>
        <v>Revenues - Third Parties</v>
      </c>
      <c r="I2781" t="s">
        <v>186</v>
      </c>
      <c r="J2781" s="111">
        <v>2026</v>
      </c>
      <c r="K2781" s="111">
        <v>7</v>
      </c>
      <c r="L2781" s="111" t="s">
        <v>94</v>
      </c>
      <c r="M2781">
        <v>1770.37</v>
      </c>
      <c r="N2781">
        <v>1</v>
      </c>
      <c r="O2781">
        <v>1770.37</v>
      </c>
      <c r="P2781" t="s">
        <v>2288</v>
      </c>
      <c r="Q2781" s="111">
        <f>+VLOOKUP(I2781,'Selectable Table'!AB:AC,2,0)</f>
        <v>1</v>
      </c>
    </row>
    <row r="2782" spans="1:17" x14ac:dyDescent="0.25">
      <c r="A2782" s="111" t="str">
        <f>+VLOOKUP(C2782,'Selectable Table'!D:EB,2,0)</f>
        <v>MERCK</v>
      </c>
      <c r="B2782" t="s">
        <v>456</v>
      </c>
      <c r="C2782" t="s">
        <v>133</v>
      </c>
      <c r="D2782" t="s">
        <v>2287</v>
      </c>
      <c r="E2782" t="s">
        <v>93</v>
      </c>
      <c r="F2782" s="111">
        <f>+VLOOKUP(C2782,'Selectable Table'!O:P,2,0)</f>
        <v>40700</v>
      </c>
      <c r="G2782" s="111" t="str">
        <f>+VLOOKUP(F2782,'Selectable Table'!P:Q,2,0)</f>
        <v>Revenues - Third Parties</v>
      </c>
      <c r="I2782" t="s">
        <v>191</v>
      </c>
      <c r="J2782" s="111">
        <v>2026</v>
      </c>
      <c r="K2782" s="111">
        <v>7</v>
      </c>
      <c r="L2782" s="111" t="s">
        <v>94</v>
      </c>
      <c r="M2782">
        <v>1243.06</v>
      </c>
      <c r="N2782">
        <v>1</v>
      </c>
      <c r="O2782">
        <v>1243.06</v>
      </c>
      <c r="P2782" t="s">
        <v>2288</v>
      </c>
      <c r="Q2782" s="111">
        <f>+VLOOKUP(I2782,'Selectable Table'!AB:AC,2,0)</f>
        <v>1</v>
      </c>
    </row>
    <row r="2783" spans="1:17" x14ac:dyDescent="0.25">
      <c r="A2783" s="111" t="str">
        <f>+VLOOKUP(C2783,'Selectable Table'!D:EB,2,0)</f>
        <v>MERCK</v>
      </c>
      <c r="B2783" t="s">
        <v>456</v>
      </c>
      <c r="C2783" t="s">
        <v>133</v>
      </c>
      <c r="D2783" t="s">
        <v>2287</v>
      </c>
      <c r="E2783" t="s">
        <v>93</v>
      </c>
      <c r="F2783" s="111">
        <f>+VLOOKUP(C2783,'Selectable Table'!O:P,2,0)</f>
        <v>40700</v>
      </c>
      <c r="G2783" s="111" t="str">
        <f>+VLOOKUP(F2783,'Selectable Table'!P:Q,2,0)</f>
        <v>Revenues - Third Parties</v>
      </c>
      <c r="I2783" t="s">
        <v>168</v>
      </c>
      <c r="J2783" s="111">
        <v>2026</v>
      </c>
      <c r="K2783" s="111">
        <v>7</v>
      </c>
      <c r="L2783" s="111" t="s">
        <v>94</v>
      </c>
      <c r="M2783">
        <v>834.96</v>
      </c>
      <c r="N2783">
        <v>1</v>
      </c>
      <c r="O2783">
        <v>834.96</v>
      </c>
      <c r="P2783" t="s">
        <v>2288</v>
      </c>
      <c r="Q2783" s="111">
        <f>+VLOOKUP(I2783,'Selectable Table'!AB:AC,2,0)</f>
        <v>0</v>
      </c>
    </row>
    <row r="2784" spans="1:17" x14ac:dyDescent="0.25">
      <c r="A2784" s="111" t="str">
        <f>+VLOOKUP(C2784,'Selectable Table'!D:EB,2,0)</f>
        <v>MERCK</v>
      </c>
      <c r="B2784" t="s">
        <v>456</v>
      </c>
      <c r="C2784" t="s">
        <v>133</v>
      </c>
      <c r="D2784" t="s">
        <v>2287</v>
      </c>
      <c r="E2784" t="s">
        <v>93</v>
      </c>
      <c r="F2784" s="111">
        <f>+VLOOKUP(C2784,'Selectable Table'!O:P,2,0)</f>
        <v>40700</v>
      </c>
      <c r="G2784" s="111" t="str">
        <f>+VLOOKUP(F2784,'Selectable Table'!P:Q,2,0)</f>
        <v>Revenues - Third Parties</v>
      </c>
      <c r="I2784" t="s">
        <v>253</v>
      </c>
      <c r="J2784" s="111">
        <v>2026</v>
      </c>
      <c r="K2784" s="111">
        <v>7</v>
      </c>
      <c r="L2784" s="111" t="s">
        <v>94</v>
      </c>
      <c r="M2784">
        <v>310.82</v>
      </c>
      <c r="N2784">
        <v>1</v>
      </c>
      <c r="O2784">
        <v>310.82</v>
      </c>
      <c r="P2784" t="s">
        <v>2288</v>
      </c>
      <c r="Q2784" s="111">
        <f>+VLOOKUP(I2784,'Selectable Table'!AB:AC,2,0)</f>
        <v>0</v>
      </c>
    </row>
    <row r="2785" spans="1:17" x14ac:dyDescent="0.25">
      <c r="A2785" s="111" t="str">
        <f>+VLOOKUP(C2785,'Selectable Table'!D:EB,2,0)</f>
        <v>MERCK</v>
      </c>
      <c r="B2785" t="s">
        <v>456</v>
      </c>
      <c r="C2785" t="s">
        <v>133</v>
      </c>
      <c r="D2785" t="s">
        <v>2287</v>
      </c>
      <c r="E2785" t="s">
        <v>105</v>
      </c>
      <c r="F2785" s="111">
        <f>+VLOOKUP(C2785,'Selectable Table'!O:P,2,0)</f>
        <v>40700</v>
      </c>
      <c r="G2785" s="111" t="str">
        <f>+VLOOKUP(F2785,'Selectable Table'!P:Q,2,0)</f>
        <v>Revenues - Third Parties</v>
      </c>
      <c r="I2785" t="s">
        <v>121</v>
      </c>
      <c r="J2785" s="111">
        <v>2026</v>
      </c>
      <c r="K2785" s="111">
        <v>7</v>
      </c>
      <c r="L2785" s="111" t="s">
        <v>94</v>
      </c>
      <c r="M2785">
        <v>1871.53</v>
      </c>
      <c r="N2785">
        <v>1</v>
      </c>
      <c r="O2785">
        <v>1871.53</v>
      </c>
      <c r="P2785" t="s">
        <v>2288</v>
      </c>
      <c r="Q2785" s="111">
        <f>+VLOOKUP(I2785,'Selectable Table'!AB:AC,2,0)</f>
        <v>0</v>
      </c>
    </row>
    <row r="2786" spans="1:17" x14ac:dyDescent="0.25">
      <c r="A2786" s="111" t="str">
        <f>+VLOOKUP(C2786,'Selectable Table'!D:EB,2,0)</f>
        <v>OTH CUST</v>
      </c>
      <c r="B2786" t="s">
        <v>1987</v>
      </c>
      <c r="C2786" t="s">
        <v>1032</v>
      </c>
      <c r="D2786" t="s">
        <v>2287</v>
      </c>
      <c r="E2786" t="s">
        <v>93</v>
      </c>
      <c r="F2786" s="111">
        <f>+VLOOKUP(C2786,'Selectable Table'!O:P,2,0)</f>
        <v>40700</v>
      </c>
      <c r="G2786" s="111" t="str">
        <f>+VLOOKUP(F2786,'Selectable Table'!P:Q,2,0)</f>
        <v>Revenues - Third Parties</v>
      </c>
      <c r="I2786" t="s">
        <v>253</v>
      </c>
      <c r="J2786" s="111">
        <v>2026</v>
      </c>
      <c r="K2786" s="111">
        <v>7</v>
      </c>
      <c r="L2786" s="111" t="s">
        <v>94</v>
      </c>
      <c r="M2786">
        <v>775.66</v>
      </c>
      <c r="N2786">
        <v>1</v>
      </c>
      <c r="O2786">
        <v>775.66</v>
      </c>
      <c r="P2786" t="s">
        <v>2288</v>
      </c>
      <c r="Q2786" s="111">
        <f>+VLOOKUP(I2786,'Selectable Table'!AB:AC,2,0)</f>
        <v>0</v>
      </c>
    </row>
    <row r="2787" spans="1:17" x14ac:dyDescent="0.25">
      <c r="A2787" s="111" t="str">
        <f>+VLOOKUP(C2787,'Selectable Table'!D:EB,2,0)</f>
        <v>OTH CUST</v>
      </c>
      <c r="B2787" t="s">
        <v>1987</v>
      </c>
      <c r="C2787" t="s">
        <v>1032</v>
      </c>
      <c r="D2787" t="s">
        <v>2287</v>
      </c>
      <c r="E2787" t="s">
        <v>105</v>
      </c>
      <c r="F2787" s="111">
        <f>+VLOOKUP(C2787,'Selectable Table'!O:P,2,0)</f>
        <v>40700</v>
      </c>
      <c r="G2787" s="111" t="str">
        <f>+VLOOKUP(F2787,'Selectable Table'!P:Q,2,0)</f>
        <v>Revenues - Third Parties</v>
      </c>
      <c r="I2787" t="s">
        <v>111</v>
      </c>
      <c r="J2787" s="111">
        <v>2026</v>
      </c>
      <c r="K2787" s="111">
        <v>7</v>
      </c>
      <c r="L2787" s="111" t="s">
        <v>94</v>
      </c>
      <c r="M2787">
        <v>129.69</v>
      </c>
      <c r="N2787">
        <v>1</v>
      </c>
      <c r="O2787">
        <v>129.69</v>
      </c>
      <c r="P2787" t="s">
        <v>2288</v>
      </c>
      <c r="Q2787" s="111">
        <f>+VLOOKUP(I2787,'Selectable Table'!AB:AC,2,0)</f>
        <v>0</v>
      </c>
    </row>
    <row r="2788" spans="1:17" x14ac:dyDescent="0.25">
      <c r="A2788" s="111" t="str">
        <f>+VLOOKUP(C2788,'Selectable Table'!D:EB,2,0)</f>
        <v>OTH CUST</v>
      </c>
      <c r="B2788" t="s">
        <v>1987</v>
      </c>
      <c r="C2788" t="s">
        <v>1032</v>
      </c>
      <c r="D2788" t="s">
        <v>2287</v>
      </c>
      <c r="E2788" t="s">
        <v>105</v>
      </c>
      <c r="F2788" s="111">
        <f>+VLOOKUP(C2788,'Selectable Table'!O:P,2,0)</f>
        <v>40700</v>
      </c>
      <c r="G2788" s="111" t="str">
        <f>+VLOOKUP(F2788,'Selectable Table'!P:Q,2,0)</f>
        <v>Revenues - Third Parties</v>
      </c>
      <c r="I2788" t="s">
        <v>158</v>
      </c>
      <c r="J2788" s="111">
        <v>2026</v>
      </c>
      <c r="K2788" s="111">
        <v>7</v>
      </c>
      <c r="L2788" s="111" t="s">
        <v>94</v>
      </c>
      <c r="M2788">
        <v>1551.36</v>
      </c>
      <c r="N2788">
        <v>1</v>
      </c>
      <c r="O2788">
        <v>1551.36</v>
      </c>
      <c r="P2788" t="s">
        <v>2288</v>
      </c>
      <c r="Q2788" s="111">
        <f>+VLOOKUP(I2788,'Selectable Table'!AB:AC,2,0)</f>
        <v>0</v>
      </c>
    </row>
    <row r="2789" spans="1:17" x14ac:dyDescent="0.25">
      <c r="A2789" s="111" t="str">
        <f>+VLOOKUP(C2789,'Selectable Table'!D:EB,2,0)</f>
        <v>MERCK</v>
      </c>
      <c r="B2789" t="s">
        <v>458</v>
      </c>
      <c r="C2789" t="s">
        <v>133</v>
      </c>
      <c r="D2789" t="s">
        <v>2287</v>
      </c>
      <c r="E2789" t="s">
        <v>93</v>
      </c>
      <c r="F2789" s="111">
        <f>+VLOOKUP(C2789,'Selectable Table'!O:P,2,0)</f>
        <v>40700</v>
      </c>
      <c r="G2789" s="111" t="str">
        <f>+VLOOKUP(F2789,'Selectable Table'!P:Q,2,0)</f>
        <v>Revenues - Third Parties</v>
      </c>
      <c r="I2789" t="s">
        <v>253</v>
      </c>
      <c r="J2789" s="111">
        <v>2026</v>
      </c>
      <c r="K2789" s="111">
        <v>7</v>
      </c>
      <c r="L2789" s="111" t="s">
        <v>94</v>
      </c>
      <c r="M2789">
        <v>310.82</v>
      </c>
      <c r="N2789">
        <v>1</v>
      </c>
      <c r="O2789">
        <v>310.82</v>
      </c>
      <c r="P2789" t="s">
        <v>2288</v>
      </c>
      <c r="Q2789" s="111">
        <f>+VLOOKUP(I2789,'Selectable Table'!AB:AC,2,0)</f>
        <v>0</v>
      </c>
    </row>
    <row r="2790" spans="1:17" x14ac:dyDescent="0.25">
      <c r="A2790" s="111" t="str">
        <f>+VLOOKUP(C2790,'Selectable Table'!D:EB,2,0)</f>
        <v>MERCK</v>
      </c>
      <c r="B2790" t="s">
        <v>458</v>
      </c>
      <c r="C2790" t="s">
        <v>133</v>
      </c>
      <c r="D2790" t="s">
        <v>2287</v>
      </c>
      <c r="E2790" t="s">
        <v>105</v>
      </c>
      <c r="F2790" s="111">
        <f>+VLOOKUP(C2790,'Selectable Table'!O:P,2,0)</f>
        <v>40700</v>
      </c>
      <c r="G2790" s="111" t="str">
        <f>+VLOOKUP(F2790,'Selectable Table'!P:Q,2,0)</f>
        <v>Revenues - Third Parties</v>
      </c>
      <c r="I2790" t="s">
        <v>121</v>
      </c>
      <c r="J2790" s="111">
        <v>2026</v>
      </c>
      <c r="K2790" s="111">
        <v>7</v>
      </c>
      <c r="L2790" s="111" t="s">
        <v>94</v>
      </c>
      <c r="M2790">
        <v>990.81</v>
      </c>
      <c r="N2790">
        <v>1</v>
      </c>
      <c r="O2790">
        <v>990.81</v>
      </c>
      <c r="P2790" t="s">
        <v>2288</v>
      </c>
      <c r="Q2790" s="111">
        <f>+VLOOKUP(I2790,'Selectable Table'!AB:AC,2,0)</f>
        <v>0</v>
      </c>
    </row>
    <row r="2791" spans="1:17" x14ac:dyDescent="0.25">
      <c r="A2791" s="111" t="str">
        <f>+VLOOKUP(C2791,'Selectable Table'!D:EB,2,0)</f>
        <v>MERCK</v>
      </c>
      <c r="B2791" t="s">
        <v>458</v>
      </c>
      <c r="C2791" t="s">
        <v>133</v>
      </c>
      <c r="D2791" t="s">
        <v>2287</v>
      </c>
      <c r="E2791" t="s">
        <v>105</v>
      </c>
      <c r="F2791" s="111">
        <f>+VLOOKUP(C2791,'Selectable Table'!O:P,2,0)</f>
        <v>40700</v>
      </c>
      <c r="G2791" s="111" t="str">
        <f>+VLOOKUP(F2791,'Selectable Table'!P:Q,2,0)</f>
        <v>Revenues - Third Parties</v>
      </c>
      <c r="I2791" t="s">
        <v>158</v>
      </c>
      <c r="J2791" s="111">
        <v>2026</v>
      </c>
      <c r="K2791" s="111">
        <v>7</v>
      </c>
      <c r="L2791" s="111" t="s">
        <v>94</v>
      </c>
      <c r="M2791">
        <v>825.7</v>
      </c>
      <c r="N2791">
        <v>1</v>
      </c>
      <c r="O2791">
        <v>825.7</v>
      </c>
      <c r="P2791" t="s">
        <v>2288</v>
      </c>
      <c r="Q2791" s="111">
        <f>+VLOOKUP(I2791,'Selectable Table'!AB:AC,2,0)</f>
        <v>0</v>
      </c>
    </row>
    <row r="2792" spans="1:17" x14ac:dyDescent="0.25">
      <c r="A2792" s="111" t="str">
        <f>+VLOOKUP(C2792,'Selectable Table'!D:EB,2,0)</f>
        <v>MERCK</v>
      </c>
      <c r="B2792" t="s">
        <v>1988</v>
      </c>
      <c r="C2792" t="s">
        <v>133</v>
      </c>
      <c r="D2792" t="s">
        <v>2287</v>
      </c>
      <c r="E2792" t="s">
        <v>102</v>
      </c>
      <c r="F2792" s="111">
        <f>+VLOOKUP(C2792,'Selectable Table'!O:P,2,0)</f>
        <v>40700</v>
      </c>
      <c r="G2792" s="111" t="str">
        <f>+VLOOKUP(F2792,'Selectable Table'!P:Q,2,0)</f>
        <v>Revenues - Third Parties</v>
      </c>
      <c r="I2792" t="s">
        <v>186</v>
      </c>
      <c r="J2792" s="111">
        <v>2026</v>
      </c>
      <c r="K2792" s="111">
        <v>7</v>
      </c>
      <c r="L2792" s="111" t="s">
        <v>94</v>
      </c>
      <c r="M2792">
        <v>1992.73</v>
      </c>
      <c r="N2792">
        <v>1</v>
      </c>
      <c r="O2792">
        <v>1992.73</v>
      </c>
      <c r="P2792" t="s">
        <v>2288</v>
      </c>
      <c r="Q2792" s="111">
        <f>+VLOOKUP(I2792,'Selectable Table'!AB:AC,2,0)</f>
        <v>1</v>
      </c>
    </row>
    <row r="2793" spans="1:17" x14ac:dyDescent="0.25">
      <c r="A2793" s="111" t="str">
        <f>+VLOOKUP(C2793,'Selectable Table'!D:EB,2,0)</f>
        <v>MERCK</v>
      </c>
      <c r="B2793" t="s">
        <v>1988</v>
      </c>
      <c r="C2793" t="s">
        <v>133</v>
      </c>
      <c r="D2793" t="s">
        <v>2287</v>
      </c>
      <c r="E2793" t="s">
        <v>93</v>
      </c>
      <c r="F2793" s="111">
        <f>+VLOOKUP(C2793,'Selectable Table'!O:P,2,0)</f>
        <v>40700</v>
      </c>
      <c r="G2793" s="111" t="str">
        <f>+VLOOKUP(F2793,'Selectable Table'!P:Q,2,0)</f>
        <v>Revenues - Third Parties</v>
      </c>
      <c r="I2793" t="s">
        <v>191</v>
      </c>
      <c r="J2793" s="111">
        <v>2026</v>
      </c>
      <c r="K2793" s="111">
        <v>7</v>
      </c>
      <c r="L2793" s="111" t="s">
        <v>94</v>
      </c>
      <c r="M2793">
        <v>887.9</v>
      </c>
      <c r="N2793">
        <v>1</v>
      </c>
      <c r="O2793">
        <v>887.9</v>
      </c>
      <c r="P2793" t="s">
        <v>2288</v>
      </c>
      <c r="Q2793" s="111">
        <f>+VLOOKUP(I2793,'Selectable Table'!AB:AC,2,0)</f>
        <v>1</v>
      </c>
    </row>
    <row r="2794" spans="1:17" x14ac:dyDescent="0.25">
      <c r="A2794" s="111" t="str">
        <f>+VLOOKUP(C2794,'Selectable Table'!D:EB,2,0)</f>
        <v>MERCK</v>
      </c>
      <c r="B2794" t="s">
        <v>1988</v>
      </c>
      <c r="C2794" t="s">
        <v>133</v>
      </c>
      <c r="D2794" t="s">
        <v>2287</v>
      </c>
      <c r="E2794" t="s">
        <v>93</v>
      </c>
      <c r="F2794" s="111">
        <f>+VLOOKUP(C2794,'Selectable Table'!O:P,2,0)</f>
        <v>40700</v>
      </c>
      <c r="G2794" s="111" t="str">
        <f>+VLOOKUP(F2794,'Selectable Table'!P:Q,2,0)</f>
        <v>Revenues - Third Parties</v>
      </c>
      <c r="I2794" t="s">
        <v>166</v>
      </c>
      <c r="J2794" s="111">
        <v>2026</v>
      </c>
      <c r="K2794" s="111">
        <v>7</v>
      </c>
      <c r="L2794" s="111" t="s">
        <v>94</v>
      </c>
      <c r="M2794">
        <v>680.96</v>
      </c>
      <c r="N2794">
        <v>1</v>
      </c>
      <c r="O2794">
        <v>680.96</v>
      </c>
      <c r="P2794" t="s">
        <v>2288</v>
      </c>
      <c r="Q2794" s="111">
        <f>+VLOOKUP(I2794,'Selectable Table'!AB:AC,2,0)</f>
        <v>1</v>
      </c>
    </row>
    <row r="2795" spans="1:17" x14ac:dyDescent="0.25">
      <c r="A2795" s="111" t="str">
        <f>+VLOOKUP(C2795,'Selectable Table'!D:EB,2,0)</f>
        <v>MERCK</v>
      </c>
      <c r="B2795" t="s">
        <v>1988</v>
      </c>
      <c r="C2795" t="s">
        <v>133</v>
      </c>
      <c r="D2795" t="s">
        <v>2287</v>
      </c>
      <c r="E2795" t="s">
        <v>93</v>
      </c>
      <c r="F2795" s="111">
        <f>+VLOOKUP(C2795,'Selectable Table'!O:P,2,0)</f>
        <v>40700</v>
      </c>
      <c r="G2795" s="111" t="str">
        <f>+VLOOKUP(F2795,'Selectable Table'!P:Q,2,0)</f>
        <v>Revenues - Third Parties</v>
      </c>
      <c r="I2795" t="s">
        <v>168</v>
      </c>
      <c r="J2795" s="111">
        <v>2026</v>
      </c>
      <c r="K2795" s="111">
        <v>7</v>
      </c>
      <c r="L2795" s="111" t="s">
        <v>94</v>
      </c>
      <c r="M2795">
        <v>596.4</v>
      </c>
      <c r="N2795">
        <v>1</v>
      </c>
      <c r="O2795">
        <v>596.4</v>
      </c>
      <c r="P2795" t="s">
        <v>2288</v>
      </c>
      <c r="Q2795" s="111">
        <f>+VLOOKUP(I2795,'Selectable Table'!AB:AC,2,0)</f>
        <v>0</v>
      </c>
    </row>
    <row r="2796" spans="1:17" x14ac:dyDescent="0.25">
      <c r="A2796" s="111" t="str">
        <f>+VLOOKUP(C2796,'Selectable Table'!D:EB,2,0)</f>
        <v>MERCK</v>
      </c>
      <c r="B2796" t="s">
        <v>1988</v>
      </c>
      <c r="C2796" t="s">
        <v>133</v>
      </c>
      <c r="D2796" t="s">
        <v>2287</v>
      </c>
      <c r="E2796" t="s">
        <v>93</v>
      </c>
      <c r="F2796" s="111">
        <f>+VLOOKUP(C2796,'Selectable Table'!O:P,2,0)</f>
        <v>40700</v>
      </c>
      <c r="G2796" s="111" t="str">
        <f>+VLOOKUP(F2796,'Selectable Table'!P:Q,2,0)</f>
        <v>Revenues - Third Parties</v>
      </c>
      <c r="I2796" t="s">
        <v>169</v>
      </c>
      <c r="J2796" s="111">
        <v>2026</v>
      </c>
      <c r="K2796" s="111">
        <v>7</v>
      </c>
      <c r="L2796" s="111" t="s">
        <v>94</v>
      </c>
      <c r="M2796">
        <v>572.52</v>
      </c>
      <c r="N2796">
        <v>1</v>
      </c>
      <c r="O2796">
        <v>572.52</v>
      </c>
      <c r="P2796" t="s">
        <v>2288</v>
      </c>
      <c r="Q2796" s="111">
        <f>+VLOOKUP(I2796,'Selectable Table'!AB:AC,2,0)</f>
        <v>0</v>
      </c>
    </row>
    <row r="2797" spans="1:17" x14ac:dyDescent="0.25">
      <c r="A2797" s="111" t="str">
        <f>+VLOOKUP(C2797,'Selectable Table'!D:EB,2,0)</f>
        <v>MERCK</v>
      </c>
      <c r="B2797" t="s">
        <v>1988</v>
      </c>
      <c r="C2797" t="s">
        <v>133</v>
      </c>
      <c r="D2797" t="s">
        <v>2287</v>
      </c>
      <c r="E2797" t="s">
        <v>93</v>
      </c>
      <c r="F2797" s="111">
        <f>+VLOOKUP(C2797,'Selectable Table'!O:P,2,0)</f>
        <v>40700</v>
      </c>
      <c r="G2797" s="111" t="str">
        <f>+VLOOKUP(F2797,'Selectable Table'!P:Q,2,0)</f>
        <v>Revenues - Third Parties</v>
      </c>
      <c r="I2797" t="s">
        <v>253</v>
      </c>
      <c r="J2797" s="111">
        <v>2026</v>
      </c>
      <c r="K2797" s="111">
        <v>7</v>
      </c>
      <c r="L2797" s="111" t="s">
        <v>94</v>
      </c>
      <c r="M2797">
        <v>310.82</v>
      </c>
      <c r="N2797">
        <v>1</v>
      </c>
      <c r="O2797">
        <v>310.82</v>
      </c>
      <c r="P2797" t="s">
        <v>2288</v>
      </c>
      <c r="Q2797" s="111">
        <f>+VLOOKUP(I2797,'Selectable Table'!AB:AC,2,0)</f>
        <v>0</v>
      </c>
    </row>
    <row r="2798" spans="1:17" x14ac:dyDescent="0.25">
      <c r="A2798" s="111" t="str">
        <f>+VLOOKUP(C2798,'Selectable Table'!D:EB,2,0)</f>
        <v>MERCK</v>
      </c>
      <c r="B2798" t="s">
        <v>1988</v>
      </c>
      <c r="C2798" t="s">
        <v>133</v>
      </c>
      <c r="D2798" t="s">
        <v>2287</v>
      </c>
      <c r="E2798" t="s">
        <v>93</v>
      </c>
      <c r="F2798" s="111">
        <f>+VLOOKUP(C2798,'Selectable Table'!O:P,2,0)</f>
        <v>40700</v>
      </c>
      <c r="G2798" s="111" t="str">
        <f>+VLOOKUP(F2798,'Selectable Table'!P:Q,2,0)</f>
        <v>Revenues - Third Parties</v>
      </c>
      <c r="I2798" t="s">
        <v>240</v>
      </c>
      <c r="J2798" s="111">
        <v>2026</v>
      </c>
      <c r="K2798" s="111">
        <v>7</v>
      </c>
      <c r="L2798" s="111" t="s">
        <v>94</v>
      </c>
      <c r="M2798">
        <v>513.76</v>
      </c>
      <c r="N2798">
        <v>1</v>
      </c>
      <c r="O2798">
        <v>513.76</v>
      </c>
      <c r="P2798" t="s">
        <v>2288</v>
      </c>
      <c r="Q2798" s="111">
        <f>+VLOOKUP(I2798,'Selectable Table'!AB:AC,2,0)</f>
        <v>0</v>
      </c>
    </row>
    <row r="2799" spans="1:17" x14ac:dyDescent="0.25">
      <c r="A2799" s="111" t="str">
        <f>+VLOOKUP(C2799,'Selectable Table'!D:EB,2,0)</f>
        <v>MERCK</v>
      </c>
      <c r="B2799" t="s">
        <v>1988</v>
      </c>
      <c r="C2799" t="s">
        <v>133</v>
      </c>
      <c r="D2799" t="s">
        <v>2287</v>
      </c>
      <c r="E2799" t="s">
        <v>105</v>
      </c>
      <c r="F2799" s="111">
        <f>+VLOOKUP(C2799,'Selectable Table'!O:P,2,0)</f>
        <v>40700</v>
      </c>
      <c r="G2799" s="111" t="str">
        <f>+VLOOKUP(F2799,'Selectable Table'!P:Q,2,0)</f>
        <v>Revenues - Third Parties</v>
      </c>
      <c r="I2799" t="s">
        <v>121</v>
      </c>
      <c r="J2799" s="111">
        <v>2026</v>
      </c>
      <c r="K2799" s="111">
        <v>7</v>
      </c>
      <c r="L2799" s="111" t="s">
        <v>94</v>
      </c>
      <c r="M2799">
        <v>440.36</v>
      </c>
      <c r="N2799">
        <v>1</v>
      </c>
      <c r="O2799">
        <v>440.36</v>
      </c>
      <c r="P2799" t="s">
        <v>2288</v>
      </c>
      <c r="Q2799" s="111">
        <f>+VLOOKUP(I2799,'Selectable Table'!AB:AC,2,0)</f>
        <v>0</v>
      </c>
    </row>
    <row r="2800" spans="1:17" x14ac:dyDescent="0.25">
      <c r="A2800" s="111" t="str">
        <f>+VLOOKUP(C2800,'Selectable Table'!D:EB,2,0)</f>
        <v>MERCK</v>
      </c>
      <c r="B2800" t="s">
        <v>1988</v>
      </c>
      <c r="C2800" t="s">
        <v>133</v>
      </c>
      <c r="D2800" t="s">
        <v>2287</v>
      </c>
      <c r="E2800" t="s">
        <v>105</v>
      </c>
      <c r="F2800" s="111">
        <f>+VLOOKUP(C2800,'Selectable Table'!O:P,2,0)</f>
        <v>40700</v>
      </c>
      <c r="G2800" s="111" t="str">
        <f>+VLOOKUP(F2800,'Selectable Table'!P:Q,2,0)</f>
        <v>Revenues - Third Parties</v>
      </c>
      <c r="I2800" t="s">
        <v>158</v>
      </c>
      <c r="J2800" s="111">
        <v>2026</v>
      </c>
      <c r="K2800" s="111">
        <v>7</v>
      </c>
      <c r="L2800" s="111" t="s">
        <v>94</v>
      </c>
      <c r="M2800">
        <v>1321.12</v>
      </c>
      <c r="N2800">
        <v>1</v>
      </c>
      <c r="O2800">
        <v>1321.12</v>
      </c>
      <c r="P2800" t="s">
        <v>2288</v>
      </c>
      <c r="Q2800" s="111">
        <f>+VLOOKUP(I2800,'Selectable Table'!AB:AC,2,0)</f>
        <v>0</v>
      </c>
    </row>
    <row r="2801" spans="1:17" x14ac:dyDescent="0.25">
      <c r="A2801" s="111" t="str">
        <f>+VLOOKUP(C2801,'Selectable Table'!D:EB,2,0)</f>
        <v>MERCK</v>
      </c>
      <c r="B2801" t="s">
        <v>1989</v>
      </c>
      <c r="C2801" t="s">
        <v>133</v>
      </c>
      <c r="D2801" t="s">
        <v>2287</v>
      </c>
      <c r="E2801" t="s">
        <v>102</v>
      </c>
      <c r="F2801" s="111">
        <f>+VLOOKUP(C2801,'Selectable Table'!O:P,2,0)</f>
        <v>40700</v>
      </c>
      <c r="G2801" s="111" t="str">
        <f>+VLOOKUP(F2801,'Selectable Table'!P:Q,2,0)</f>
        <v>Revenues - Third Parties</v>
      </c>
      <c r="I2801" t="s">
        <v>186</v>
      </c>
      <c r="J2801" s="111">
        <v>2026</v>
      </c>
      <c r="K2801" s="111">
        <v>7</v>
      </c>
      <c r="L2801" s="111" t="s">
        <v>94</v>
      </c>
      <c r="M2801">
        <v>2010.35</v>
      </c>
      <c r="N2801">
        <v>1</v>
      </c>
      <c r="O2801">
        <v>2010.35</v>
      </c>
      <c r="P2801" t="s">
        <v>2288</v>
      </c>
      <c r="Q2801" s="111">
        <f>+VLOOKUP(I2801,'Selectable Table'!AB:AC,2,0)</f>
        <v>1</v>
      </c>
    </row>
    <row r="2802" spans="1:17" x14ac:dyDescent="0.25">
      <c r="A2802" s="111" t="str">
        <f>+VLOOKUP(C2802,'Selectable Table'!D:EB,2,0)</f>
        <v>MERCK</v>
      </c>
      <c r="B2802" t="s">
        <v>1989</v>
      </c>
      <c r="C2802" t="s">
        <v>133</v>
      </c>
      <c r="D2802" t="s">
        <v>2287</v>
      </c>
      <c r="E2802" t="s">
        <v>93</v>
      </c>
      <c r="F2802" s="111">
        <f>+VLOOKUP(C2802,'Selectable Table'!O:P,2,0)</f>
        <v>40700</v>
      </c>
      <c r="G2802" s="111" t="str">
        <f>+VLOOKUP(F2802,'Selectable Table'!P:Q,2,0)</f>
        <v>Revenues - Third Parties</v>
      </c>
      <c r="I2802" t="s">
        <v>191</v>
      </c>
      <c r="J2802" s="111">
        <v>2026</v>
      </c>
      <c r="K2802" s="111">
        <v>7</v>
      </c>
      <c r="L2802" s="111" t="s">
        <v>94</v>
      </c>
      <c r="M2802">
        <v>1420.64</v>
      </c>
      <c r="N2802">
        <v>1</v>
      </c>
      <c r="O2802">
        <v>1420.64</v>
      </c>
      <c r="P2802" t="s">
        <v>2288</v>
      </c>
      <c r="Q2802" s="111">
        <f>+VLOOKUP(I2802,'Selectable Table'!AB:AC,2,0)</f>
        <v>1</v>
      </c>
    </row>
    <row r="2803" spans="1:17" x14ac:dyDescent="0.25">
      <c r="A2803" s="111" t="str">
        <f>+VLOOKUP(C2803,'Selectable Table'!D:EB,2,0)</f>
        <v>MERCK</v>
      </c>
      <c r="B2803" t="s">
        <v>1989</v>
      </c>
      <c r="C2803" t="s">
        <v>133</v>
      </c>
      <c r="D2803" t="s">
        <v>2287</v>
      </c>
      <c r="E2803" t="s">
        <v>93</v>
      </c>
      <c r="F2803" s="111">
        <f>+VLOOKUP(C2803,'Selectable Table'!O:P,2,0)</f>
        <v>40700</v>
      </c>
      <c r="G2803" s="111" t="str">
        <f>+VLOOKUP(F2803,'Selectable Table'!P:Q,2,0)</f>
        <v>Revenues - Third Parties</v>
      </c>
      <c r="I2803" t="s">
        <v>168</v>
      </c>
      <c r="J2803" s="111">
        <v>2026</v>
      </c>
      <c r="K2803" s="111">
        <v>7</v>
      </c>
      <c r="L2803" s="111" t="s">
        <v>94</v>
      </c>
      <c r="M2803">
        <v>954.24</v>
      </c>
      <c r="N2803">
        <v>1</v>
      </c>
      <c r="O2803">
        <v>954.24</v>
      </c>
      <c r="P2803" t="s">
        <v>2288</v>
      </c>
      <c r="Q2803" s="111">
        <f>+VLOOKUP(I2803,'Selectable Table'!AB:AC,2,0)</f>
        <v>0</v>
      </c>
    </row>
    <row r="2804" spans="1:17" x14ac:dyDescent="0.25">
      <c r="A2804" s="111" t="str">
        <f>+VLOOKUP(C2804,'Selectable Table'!D:EB,2,0)</f>
        <v>MERCK</v>
      </c>
      <c r="B2804" t="s">
        <v>1989</v>
      </c>
      <c r="C2804" t="s">
        <v>133</v>
      </c>
      <c r="D2804" t="s">
        <v>2287</v>
      </c>
      <c r="E2804" t="s">
        <v>93</v>
      </c>
      <c r="F2804" s="111">
        <f>+VLOOKUP(C2804,'Selectable Table'!O:P,2,0)</f>
        <v>40700</v>
      </c>
      <c r="G2804" s="111" t="str">
        <f>+VLOOKUP(F2804,'Selectable Table'!P:Q,2,0)</f>
        <v>Revenues - Third Parties</v>
      </c>
      <c r="I2804" t="s">
        <v>253</v>
      </c>
      <c r="J2804" s="111">
        <v>2026</v>
      </c>
      <c r="K2804" s="111">
        <v>7</v>
      </c>
      <c r="L2804" s="111" t="s">
        <v>94</v>
      </c>
      <c r="M2804">
        <v>310.82</v>
      </c>
      <c r="N2804">
        <v>1</v>
      </c>
      <c r="O2804">
        <v>310.82</v>
      </c>
      <c r="P2804" t="s">
        <v>2288</v>
      </c>
      <c r="Q2804" s="111">
        <f>+VLOOKUP(I2804,'Selectable Table'!AB:AC,2,0)</f>
        <v>0</v>
      </c>
    </row>
    <row r="2805" spans="1:17" x14ac:dyDescent="0.25">
      <c r="A2805" s="111" t="str">
        <f>+VLOOKUP(C2805,'Selectable Table'!D:EB,2,0)</f>
        <v>MERCK</v>
      </c>
      <c r="B2805" t="s">
        <v>1989</v>
      </c>
      <c r="C2805" t="s">
        <v>133</v>
      </c>
      <c r="D2805" t="s">
        <v>2287</v>
      </c>
      <c r="E2805" t="s">
        <v>93</v>
      </c>
      <c r="F2805" s="111">
        <f>+VLOOKUP(C2805,'Selectable Table'!O:P,2,0)</f>
        <v>40700</v>
      </c>
      <c r="G2805" s="111" t="str">
        <f>+VLOOKUP(F2805,'Selectable Table'!P:Q,2,0)</f>
        <v>Revenues - Third Parties</v>
      </c>
      <c r="I2805" t="s">
        <v>240</v>
      </c>
      <c r="J2805" s="111">
        <v>2026</v>
      </c>
      <c r="K2805" s="111">
        <v>7</v>
      </c>
      <c r="L2805" s="111" t="s">
        <v>94</v>
      </c>
      <c r="M2805">
        <v>1027.52</v>
      </c>
      <c r="N2805">
        <v>1</v>
      </c>
      <c r="O2805">
        <v>1027.52</v>
      </c>
      <c r="P2805" t="s">
        <v>2288</v>
      </c>
      <c r="Q2805" s="111">
        <f>+VLOOKUP(I2805,'Selectable Table'!AB:AC,2,0)</f>
        <v>0</v>
      </c>
    </row>
    <row r="2806" spans="1:17" x14ac:dyDescent="0.25">
      <c r="A2806" s="111" t="str">
        <f>+VLOOKUP(C2806,'Selectable Table'!D:EB,2,0)</f>
        <v>MERCK</v>
      </c>
      <c r="B2806" t="s">
        <v>1989</v>
      </c>
      <c r="C2806" t="s">
        <v>133</v>
      </c>
      <c r="D2806" t="s">
        <v>2287</v>
      </c>
      <c r="E2806" t="s">
        <v>105</v>
      </c>
      <c r="F2806" s="111">
        <f>+VLOOKUP(C2806,'Selectable Table'!O:P,2,0)</f>
        <v>40700</v>
      </c>
      <c r="G2806" s="111" t="str">
        <f>+VLOOKUP(F2806,'Selectable Table'!P:Q,2,0)</f>
        <v>Revenues - Third Parties</v>
      </c>
      <c r="I2806" t="s">
        <v>121</v>
      </c>
      <c r="J2806" s="111">
        <v>2026</v>
      </c>
      <c r="K2806" s="111">
        <v>7</v>
      </c>
      <c r="L2806" s="111" t="s">
        <v>94</v>
      </c>
      <c r="M2806">
        <v>220.18</v>
      </c>
      <c r="N2806">
        <v>1</v>
      </c>
      <c r="O2806">
        <v>220.18</v>
      </c>
      <c r="P2806" t="s">
        <v>2288</v>
      </c>
      <c r="Q2806" s="111">
        <f>+VLOOKUP(I2806,'Selectable Table'!AB:AC,2,0)</f>
        <v>0</v>
      </c>
    </row>
    <row r="2807" spans="1:17" x14ac:dyDescent="0.25">
      <c r="A2807" s="111" t="str">
        <f>+VLOOKUP(C2807,'Selectable Table'!D:EB,2,0)</f>
        <v>OTH CUST</v>
      </c>
      <c r="B2807" t="s">
        <v>753</v>
      </c>
      <c r="C2807" t="s">
        <v>754</v>
      </c>
      <c r="D2807" t="s">
        <v>2287</v>
      </c>
      <c r="E2807" t="s">
        <v>102</v>
      </c>
      <c r="F2807" s="111">
        <f>+VLOOKUP(C2807,'Selectable Table'!O:P,2,0)</f>
        <v>40700</v>
      </c>
      <c r="G2807" s="111" t="str">
        <f>+VLOOKUP(F2807,'Selectable Table'!P:Q,2,0)</f>
        <v>Revenues - Third Parties</v>
      </c>
      <c r="I2807" t="s">
        <v>186</v>
      </c>
      <c r="J2807" s="111">
        <v>2026</v>
      </c>
      <c r="K2807" s="111">
        <v>7</v>
      </c>
      <c r="L2807" s="111" t="s">
        <v>94</v>
      </c>
      <c r="M2807">
        <v>266.32</v>
      </c>
      <c r="N2807">
        <v>1</v>
      </c>
      <c r="O2807">
        <v>266.32</v>
      </c>
      <c r="P2807" t="s">
        <v>2288</v>
      </c>
      <c r="Q2807" s="111">
        <f>+VLOOKUP(I2807,'Selectable Table'!AB:AC,2,0)</f>
        <v>1</v>
      </c>
    </row>
    <row r="2808" spans="1:17" x14ac:dyDescent="0.25">
      <c r="A2808" s="111" t="str">
        <f>+VLOOKUP(C2808,'Selectable Table'!D:EB,2,0)</f>
        <v>OTH CUST</v>
      </c>
      <c r="B2808" t="s">
        <v>753</v>
      </c>
      <c r="C2808" t="s">
        <v>754</v>
      </c>
      <c r="D2808" t="s">
        <v>2287</v>
      </c>
      <c r="E2808" t="s">
        <v>93</v>
      </c>
      <c r="F2808" s="111">
        <f>+VLOOKUP(C2808,'Selectable Table'!O:P,2,0)</f>
        <v>40700</v>
      </c>
      <c r="G2808" s="111" t="str">
        <f>+VLOOKUP(F2808,'Selectable Table'!P:Q,2,0)</f>
        <v>Revenues - Third Parties</v>
      </c>
      <c r="I2808" t="s">
        <v>191</v>
      </c>
      <c r="J2808" s="111">
        <v>2026</v>
      </c>
      <c r="K2808" s="111">
        <v>7</v>
      </c>
      <c r="L2808" s="111" t="s">
        <v>94</v>
      </c>
      <c r="M2808">
        <v>230.76</v>
      </c>
      <c r="N2808">
        <v>1</v>
      </c>
      <c r="O2808">
        <v>230.76</v>
      </c>
      <c r="P2808" t="s">
        <v>2288</v>
      </c>
      <c r="Q2808" s="111">
        <f>+VLOOKUP(I2808,'Selectable Table'!AB:AC,2,0)</f>
        <v>1</v>
      </c>
    </row>
    <row r="2809" spans="1:17" x14ac:dyDescent="0.25">
      <c r="A2809" s="111" t="str">
        <f>+VLOOKUP(C2809,'Selectable Table'!D:EB,2,0)</f>
        <v>OTH CUST</v>
      </c>
      <c r="B2809" t="s">
        <v>753</v>
      </c>
      <c r="C2809" t="s">
        <v>754</v>
      </c>
      <c r="D2809" t="s">
        <v>2287</v>
      </c>
      <c r="E2809" t="s">
        <v>93</v>
      </c>
      <c r="F2809" s="111">
        <f>+VLOOKUP(C2809,'Selectable Table'!O:P,2,0)</f>
        <v>40700</v>
      </c>
      <c r="G2809" s="111" t="str">
        <f>+VLOOKUP(F2809,'Selectable Table'!P:Q,2,0)</f>
        <v>Revenues - Third Parties</v>
      </c>
      <c r="I2809" t="s">
        <v>618</v>
      </c>
      <c r="J2809" s="111">
        <v>2026</v>
      </c>
      <c r="K2809" s="111">
        <v>7</v>
      </c>
      <c r="L2809" s="111" t="s">
        <v>94</v>
      </c>
      <c r="M2809">
        <v>307.68</v>
      </c>
      <c r="N2809">
        <v>1</v>
      </c>
      <c r="O2809">
        <v>307.68</v>
      </c>
      <c r="P2809" t="s">
        <v>2288</v>
      </c>
      <c r="Q2809" s="111">
        <f>+VLOOKUP(I2809,'Selectable Table'!AB:AC,2,0)</f>
        <v>1</v>
      </c>
    </row>
    <row r="2810" spans="1:17" x14ac:dyDescent="0.25">
      <c r="A2810" s="111" t="str">
        <f>+VLOOKUP(C2810,'Selectable Table'!D:EB,2,0)</f>
        <v>OTH CUST</v>
      </c>
      <c r="B2810" t="s">
        <v>753</v>
      </c>
      <c r="C2810" t="s">
        <v>754</v>
      </c>
      <c r="D2810" t="s">
        <v>2287</v>
      </c>
      <c r="E2810" t="s">
        <v>93</v>
      </c>
      <c r="F2810" s="111">
        <f>+VLOOKUP(C2810,'Selectable Table'!O:P,2,0)</f>
        <v>40700</v>
      </c>
      <c r="G2810" s="111" t="str">
        <f>+VLOOKUP(F2810,'Selectable Table'!P:Q,2,0)</f>
        <v>Revenues - Third Parties</v>
      </c>
      <c r="I2810" t="s">
        <v>168</v>
      </c>
      <c r="J2810" s="111">
        <v>2026</v>
      </c>
      <c r="K2810" s="111">
        <v>7</v>
      </c>
      <c r="L2810" s="111" t="s">
        <v>94</v>
      </c>
      <c r="M2810">
        <v>591.4</v>
      </c>
      <c r="N2810">
        <v>1</v>
      </c>
      <c r="O2810">
        <v>591.4</v>
      </c>
      <c r="P2810" t="s">
        <v>2288</v>
      </c>
      <c r="Q2810" s="111">
        <f>+VLOOKUP(I2810,'Selectable Table'!AB:AC,2,0)</f>
        <v>0</v>
      </c>
    </row>
    <row r="2811" spans="1:17" x14ac:dyDescent="0.25">
      <c r="A2811" s="111" t="str">
        <f>+VLOOKUP(C2811,'Selectable Table'!D:EB,2,0)</f>
        <v>OTH CUST</v>
      </c>
      <c r="B2811" t="s">
        <v>753</v>
      </c>
      <c r="C2811" t="s">
        <v>754</v>
      </c>
      <c r="D2811" t="s">
        <v>2287</v>
      </c>
      <c r="E2811" t="s">
        <v>93</v>
      </c>
      <c r="F2811" s="111">
        <f>+VLOOKUP(C2811,'Selectable Table'!O:P,2,0)</f>
        <v>40700</v>
      </c>
      <c r="G2811" s="111" t="str">
        <f>+VLOOKUP(F2811,'Selectable Table'!P:Q,2,0)</f>
        <v>Revenues - Third Parties</v>
      </c>
      <c r="I2811" t="s">
        <v>253</v>
      </c>
      <c r="J2811" s="111">
        <v>2026</v>
      </c>
      <c r="K2811" s="111">
        <v>7</v>
      </c>
      <c r="L2811" s="111" t="s">
        <v>94</v>
      </c>
      <c r="M2811">
        <v>1398.53</v>
      </c>
      <c r="N2811">
        <v>1</v>
      </c>
      <c r="O2811">
        <v>1398.53</v>
      </c>
      <c r="P2811" t="s">
        <v>2288</v>
      </c>
      <c r="Q2811" s="111">
        <f>+VLOOKUP(I2811,'Selectable Table'!AB:AC,2,0)</f>
        <v>0</v>
      </c>
    </row>
    <row r="2812" spans="1:17" x14ac:dyDescent="0.25">
      <c r="A2812" s="111" t="str">
        <f>+VLOOKUP(C2812,'Selectable Table'!D:EB,2,0)</f>
        <v>OTH CUST</v>
      </c>
      <c r="B2812" t="s">
        <v>753</v>
      </c>
      <c r="C2812" t="s">
        <v>754</v>
      </c>
      <c r="D2812" t="s">
        <v>2287</v>
      </c>
      <c r="E2812" t="s">
        <v>105</v>
      </c>
      <c r="F2812" s="111">
        <f>+VLOOKUP(C2812,'Selectable Table'!O:P,2,0)</f>
        <v>40700</v>
      </c>
      <c r="G2812" s="111" t="str">
        <f>+VLOOKUP(F2812,'Selectable Table'!P:Q,2,0)</f>
        <v>Revenues - Third Parties</v>
      </c>
      <c r="I2812" t="s">
        <v>144</v>
      </c>
      <c r="J2812" s="111">
        <v>2026</v>
      </c>
      <c r="K2812" s="111">
        <v>7</v>
      </c>
      <c r="L2812" s="111" t="s">
        <v>94</v>
      </c>
      <c r="M2812">
        <v>816.45</v>
      </c>
      <c r="N2812">
        <v>1</v>
      </c>
      <c r="O2812">
        <v>816.45</v>
      </c>
      <c r="P2812" t="s">
        <v>2288</v>
      </c>
      <c r="Q2812" s="111">
        <f>+VLOOKUP(I2812,'Selectable Table'!AB:AC,2,0)</f>
        <v>0</v>
      </c>
    </row>
    <row r="2813" spans="1:17" x14ac:dyDescent="0.25">
      <c r="A2813" s="111" t="str">
        <f>+VLOOKUP(C2813,'Selectable Table'!D:EB,2,0)</f>
        <v>OTH CUST</v>
      </c>
      <c r="B2813" t="s">
        <v>753</v>
      </c>
      <c r="C2813" t="s">
        <v>754</v>
      </c>
      <c r="D2813" t="s">
        <v>2287</v>
      </c>
      <c r="E2813" t="s">
        <v>93</v>
      </c>
      <c r="F2813" s="111">
        <f>+VLOOKUP(C2813,'Selectable Table'!O:P,2,0)</f>
        <v>40700</v>
      </c>
      <c r="G2813" s="111" t="str">
        <f>+VLOOKUP(F2813,'Selectable Table'!P:Q,2,0)</f>
        <v>Revenues - Third Parties</v>
      </c>
      <c r="I2813" t="s">
        <v>619</v>
      </c>
      <c r="J2813" s="111">
        <v>2026</v>
      </c>
      <c r="K2813" s="111">
        <v>7</v>
      </c>
      <c r="L2813" s="111" t="s">
        <v>94</v>
      </c>
      <c r="M2813">
        <v>230.76</v>
      </c>
      <c r="N2813">
        <v>1</v>
      </c>
      <c r="O2813">
        <v>230.76</v>
      </c>
      <c r="P2813" t="s">
        <v>2288</v>
      </c>
      <c r="Q2813" s="111">
        <f>+VLOOKUP(I2813,'Selectable Table'!AB:AC,2,0)</f>
        <v>1</v>
      </c>
    </row>
    <row r="2814" spans="1:17" x14ac:dyDescent="0.25">
      <c r="A2814" s="111" t="str">
        <f>+VLOOKUP(C2814,'Selectable Table'!D:EB,2,0)</f>
        <v>MERCK</v>
      </c>
      <c r="B2814" t="s">
        <v>1991</v>
      </c>
      <c r="C2814" t="s">
        <v>133</v>
      </c>
      <c r="D2814" t="s">
        <v>2287</v>
      </c>
      <c r="E2814" t="s">
        <v>93</v>
      </c>
      <c r="F2814" s="111">
        <f>+VLOOKUP(C2814,'Selectable Table'!O:P,2,0)</f>
        <v>40700</v>
      </c>
      <c r="G2814" s="111" t="str">
        <f>+VLOOKUP(F2814,'Selectable Table'!P:Q,2,0)</f>
        <v>Revenues - Third Parties</v>
      </c>
      <c r="I2814" t="s">
        <v>253</v>
      </c>
      <c r="J2814" s="111">
        <v>2026</v>
      </c>
      <c r="K2814" s="111">
        <v>7</v>
      </c>
      <c r="L2814" s="111" t="s">
        <v>94</v>
      </c>
      <c r="M2814">
        <v>310.82</v>
      </c>
      <c r="N2814">
        <v>1</v>
      </c>
      <c r="O2814">
        <v>310.82</v>
      </c>
      <c r="P2814" t="s">
        <v>2288</v>
      </c>
      <c r="Q2814" s="111">
        <f>+VLOOKUP(I2814,'Selectable Table'!AB:AC,2,0)</f>
        <v>0</v>
      </c>
    </row>
    <row r="2815" spans="1:17" x14ac:dyDescent="0.25">
      <c r="A2815" s="111" t="str">
        <f>+VLOOKUP(C2815,'Selectable Table'!D:EB,2,0)</f>
        <v>MERCK</v>
      </c>
      <c r="B2815" t="s">
        <v>1991</v>
      </c>
      <c r="C2815" t="s">
        <v>133</v>
      </c>
      <c r="D2815" t="s">
        <v>2287</v>
      </c>
      <c r="E2815" t="s">
        <v>105</v>
      </c>
      <c r="F2815" s="111">
        <f>+VLOOKUP(C2815,'Selectable Table'!O:P,2,0)</f>
        <v>40700</v>
      </c>
      <c r="G2815" s="111" t="str">
        <f>+VLOOKUP(F2815,'Selectable Table'!P:Q,2,0)</f>
        <v>Revenues - Third Parties</v>
      </c>
      <c r="I2815" t="s">
        <v>121</v>
      </c>
      <c r="J2815" s="111">
        <v>2026</v>
      </c>
      <c r="K2815" s="111">
        <v>7</v>
      </c>
      <c r="L2815" s="111" t="s">
        <v>94</v>
      </c>
      <c r="M2815">
        <v>220.18</v>
      </c>
      <c r="N2815">
        <v>1</v>
      </c>
      <c r="O2815">
        <v>220.18</v>
      </c>
      <c r="P2815" t="s">
        <v>2288</v>
      </c>
      <c r="Q2815" s="111">
        <f>+VLOOKUP(I2815,'Selectable Table'!AB:AC,2,0)</f>
        <v>0</v>
      </c>
    </row>
    <row r="2816" spans="1:17" x14ac:dyDescent="0.25">
      <c r="A2816" s="111" t="str">
        <f>+VLOOKUP(C2816,'Selectable Table'!D:EB,2,0)</f>
        <v>MERCK</v>
      </c>
      <c r="B2816" t="s">
        <v>463</v>
      </c>
      <c r="C2816" t="s">
        <v>133</v>
      </c>
      <c r="D2816" t="s">
        <v>2287</v>
      </c>
      <c r="E2816" t="s">
        <v>102</v>
      </c>
      <c r="F2816" s="111">
        <f>+VLOOKUP(C2816,'Selectable Table'!O:P,2,0)</f>
        <v>40700</v>
      </c>
      <c r="G2816" s="111" t="str">
        <f>+VLOOKUP(F2816,'Selectable Table'!P:Q,2,0)</f>
        <v>Revenues - Third Parties</v>
      </c>
      <c r="I2816" t="s">
        <v>186</v>
      </c>
      <c r="J2816" s="111">
        <v>2026</v>
      </c>
      <c r="K2816" s="111">
        <v>7</v>
      </c>
      <c r="L2816" s="111" t="s">
        <v>94</v>
      </c>
      <c r="M2816">
        <v>220.96</v>
      </c>
      <c r="N2816">
        <v>1</v>
      </c>
      <c r="O2816">
        <v>220.96</v>
      </c>
      <c r="P2816" t="s">
        <v>2288</v>
      </c>
      <c r="Q2816" s="111">
        <f>+VLOOKUP(I2816,'Selectable Table'!AB:AC,2,0)</f>
        <v>1</v>
      </c>
    </row>
    <row r="2817" spans="1:17" x14ac:dyDescent="0.25">
      <c r="A2817" s="111" t="str">
        <f>+VLOOKUP(C2817,'Selectable Table'!D:EB,2,0)</f>
        <v>MERCK</v>
      </c>
      <c r="B2817" t="s">
        <v>463</v>
      </c>
      <c r="C2817" t="s">
        <v>133</v>
      </c>
      <c r="D2817" t="s">
        <v>2287</v>
      </c>
      <c r="E2817" t="s">
        <v>93</v>
      </c>
      <c r="F2817" s="111">
        <f>+VLOOKUP(C2817,'Selectable Table'!O:P,2,0)</f>
        <v>40700</v>
      </c>
      <c r="G2817" s="111" t="str">
        <f>+VLOOKUP(F2817,'Selectable Table'!P:Q,2,0)</f>
        <v>Revenues - Third Parties</v>
      </c>
      <c r="I2817" t="s">
        <v>166</v>
      </c>
      <c r="J2817" s="111">
        <v>2026</v>
      </c>
      <c r="K2817" s="111">
        <v>7</v>
      </c>
      <c r="L2817" s="111" t="s">
        <v>94</v>
      </c>
      <c r="M2817">
        <v>340.48</v>
      </c>
      <c r="N2817">
        <v>1</v>
      </c>
      <c r="O2817">
        <v>340.48</v>
      </c>
      <c r="P2817" t="s">
        <v>2288</v>
      </c>
      <c r="Q2817" s="111">
        <f>+VLOOKUP(I2817,'Selectable Table'!AB:AC,2,0)</f>
        <v>1</v>
      </c>
    </row>
    <row r="2818" spans="1:17" x14ac:dyDescent="0.25">
      <c r="A2818" s="111" t="str">
        <f>+VLOOKUP(C2818,'Selectable Table'!D:EB,2,0)</f>
        <v>MERCK</v>
      </c>
      <c r="B2818" t="s">
        <v>463</v>
      </c>
      <c r="C2818" t="s">
        <v>133</v>
      </c>
      <c r="D2818" t="s">
        <v>2287</v>
      </c>
      <c r="E2818" t="s">
        <v>93</v>
      </c>
      <c r="F2818" s="111">
        <f>+VLOOKUP(C2818,'Selectable Table'!O:P,2,0)</f>
        <v>40700</v>
      </c>
      <c r="G2818" s="111" t="str">
        <f>+VLOOKUP(F2818,'Selectable Table'!P:Q,2,0)</f>
        <v>Revenues - Third Parties</v>
      </c>
      <c r="I2818" t="s">
        <v>169</v>
      </c>
      <c r="J2818" s="111">
        <v>2026</v>
      </c>
      <c r="K2818" s="111">
        <v>7</v>
      </c>
      <c r="L2818" s="111" t="s">
        <v>94</v>
      </c>
      <c r="M2818">
        <v>286.26</v>
      </c>
      <c r="N2818">
        <v>1</v>
      </c>
      <c r="O2818">
        <v>286.26</v>
      </c>
      <c r="P2818" t="s">
        <v>2288</v>
      </c>
      <c r="Q2818" s="111">
        <f>+VLOOKUP(I2818,'Selectable Table'!AB:AC,2,0)</f>
        <v>0</v>
      </c>
    </row>
    <row r="2819" spans="1:17" x14ac:dyDescent="0.25">
      <c r="A2819" s="111" t="str">
        <f>+VLOOKUP(C2819,'Selectable Table'!D:EB,2,0)</f>
        <v>MERCK</v>
      </c>
      <c r="B2819" t="s">
        <v>463</v>
      </c>
      <c r="C2819" t="s">
        <v>133</v>
      </c>
      <c r="D2819" t="s">
        <v>2287</v>
      </c>
      <c r="E2819" t="s">
        <v>93</v>
      </c>
      <c r="F2819" s="111">
        <f>+VLOOKUP(C2819,'Selectable Table'!O:P,2,0)</f>
        <v>40700</v>
      </c>
      <c r="G2819" s="111" t="str">
        <f>+VLOOKUP(F2819,'Selectable Table'!P:Q,2,0)</f>
        <v>Revenues - Third Parties</v>
      </c>
      <c r="I2819" t="s">
        <v>253</v>
      </c>
      <c r="J2819" s="111">
        <v>2026</v>
      </c>
      <c r="K2819" s="111">
        <v>7</v>
      </c>
      <c r="L2819" s="111" t="s">
        <v>94</v>
      </c>
      <c r="M2819">
        <v>310.82</v>
      </c>
      <c r="N2819">
        <v>1</v>
      </c>
      <c r="O2819">
        <v>310.82</v>
      </c>
      <c r="P2819" t="s">
        <v>2288</v>
      </c>
      <c r="Q2819" s="111">
        <f>+VLOOKUP(I2819,'Selectable Table'!AB:AC,2,0)</f>
        <v>0</v>
      </c>
    </row>
    <row r="2820" spans="1:17" x14ac:dyDescent="0.25">
      <c r="A2820" s="111" t="str">
        <f>+VLOOKUP(C2820,'Selectable Table'!D:EB,2,0)</f>
        <v>MERCK</v>
      </c>
      <c r="B2820" t="s">
        <v>463</v>
      </c>
      <c r="C2820" t="s">
        <v>133</v>
      </c>
      <c r="D2820" t="s">
        <v>2287</v>
      </c>
      <c r="E2820" t="s">
        <v>93</v>
      </c>
      <c r="F2820" s="111">
        <f>+VLOOKUP(C2820,'Selectable Table'!O:P,2,0)</f>
        <v>40700</v>
      </c>
      <c r="G2820" s="111" t="str">
        <f>+VLOOKUP(F2820,'Selectable Table'!P:Q,2,0)</f>
        <v>Revenues - Third Parties</v>
      </c>
      <c r="I2820" t="s">
        <v>241</v>
      </c>
      <c r="J2820" s="111">
        <v>2026</v>
      </c>
      <c r="K2820" s="111">
        <v>7</v>
      </c>
      <c r="L2820" s="111" t="s">
        <v>94</v>
      </c>
      <c r="M2820">
        <v>513.76</v>
      </c>
      <c r="N2820">
        <v>1</v>
      </c>
      <c r="O2820">
        <v>513.76</v>
      </c>
      <c r="P2820" t="s">
        <v>2288</v>
      </c>
      <c r="Q2820" s="111">
        <f>+VLOOKUP(I2820,'Selectable Table'!AB:AC,2,0)</f>
        <v>0</v>
      </c>
    </row>
    <row r="2821" spans="1:17" x14ac:dyDescent="0.25">
      <c r="A2821" s="111" t="str">
        <f>+VLOOKUP(C2821,'Selectable Table'!D:EB,2,0)</f>
        <v>MERCK</v>
      </c>
      <c r="B2821" t="s">
        <v>463</v>
      </c>
      <c r="C2821" t="s">
        <v>133</v>
      </c>
      <c r="D2821" t="s">
        <v>2287</v>
      </c>
      <c r="E2821" t="s">
        <v>105</v>
      </c>
      <c r="F2821" s="111">
        <f>+VLOOKUP(C2821,'Selectable Table'!O:P,2,0)</f>
        <v>40700</v>
      </c>
      <c r="G2821" s="111" t="str">
        <f>+VLOOKUP(F2821,'Selectable Table'!P:Q,2,0)</f>
        <v>Revenues - Third Parties</v>
      </c>
      <c r="I2821" t="s">
        <v>121</v>
      </c>
      <c r="J2821" s="111">
        <v>2026</v>
      </c>
      <c r="K2821" s="111">
        <v>7</v>
      </c>
      <c r="L2821" s="111" t="s">
        <v>94</v>
      </c>
      <c r="M2821">
        <v>440.36</v>
      </c>
      <c r="N2821">
        <v>1</v>
      </c>
      <c r="O2821">
        <v>440.36</v>
      </c>
      <c r="P2821" t="s">
        <v>2288</v>
      </c>
      <c r="Q2821" s="111">
        <f>+VLOOKUP(I2821,'Selectable Table'!AB:AC,2,0)</f>
        <v>0</v>
      </c>
    </row>
    <row r="2822" spans="1:17" x14ac:dyDescent="0.25">
      <c r="A2822" s="111" t="str">
        <f>+VLOOKUP(C2822,'Selectable Table'!D:EB,2,0)</f>
        <v>MERCK</v>
      </c>
      <c r="B2822" t="s">
        <v>463</v>
      </c>
      <c r="C2822" t="s">
        <v>133</v>
      </c>
      <c r="D2822" t="s">
        <v>2287</v>
      </c>
      <c r="E2822" t="s">
        <v>105</v>
      </c>
      <c r="F2822" s="111">
        <f>+VLOOKUP(C2822,'Selectable Table'!O:P,2,0)</f>
        <v>40700</v>
      </c>
      <c r="G2822" s="111" t="str">
        <f>+VLOOKUP(F2822,'Selectable Table'!P:Q,2,0)</f>
        <v>Revenues - Third Parties</v>
      </c>
      <c r="I2822" t="s">
        <v>158</v>
      </c>
      <c r="J2822" s="111">
        <v>2026</v>
      </c>
      <c r="K2822" s="111">
        <v>7</v>
      </c>
      <c r="L2822" s="111" t="s">
        <v>94</v>
      </c>
      <c r="M2822">
        <v>990.84</v>
      </c>
      <c r="N2822">
        <v>1</v>
      </c>
      <c r="O2822">
        <v>990.84</v>
      </c>
      <c r="P2822" t="s">
        <v>2288</v>
      </c>
      <c r="Q2822" s="111">
        <f>+VLOOKUP(I2822,'Selectable Table'!AB:AC,2,0)</f>
        <v>0</v>
      </c>
    </row>
    <row r="2823" spans="1:17" x14ac:dyDescent="0.25">
      <c r="A2823" s="111" t="str">
        <f>+VLOOKUP(C2823,'Selectable Table'!D:EB,2,0)</f>
        <v>MERCK</v>
      </c>
      <c r="B2823" t="s">
        <v>466</v>
      </c>
      <c r="C2823" t="s">
        <v>133</v>
      </c>
      <c r="D2823" t="s">
        <v>2287</v>
      </c>
      <c r="E2823" t="s">
        <v>102</v>
      </c>
      <c r="F2823" s="111">
        <f>+VLOOKUP(C2823,'Selectable Table'!O:P,2,0)</f>
        <v>40700</v>
      </c>
      <c r="G2823" s="111" t="str">
        <f>+VLOOKUP(F2823,'Selectable Table'!P:Q,2,0)</f>
        <v>Revenues - Third Parties</v>
      </c>
      <c r="I2823" t="s">
        <v>186</v>
      </c>
      <c r="J2823" s="111">
        <v>2026</v>
      </c>
      <c r="K2823" s="111">
        <v>7</v>
      </c>
      <c r="L2823" s="111" t="s">
        <v>94</v>
      </c>
      <c r="M2823">
        <v>4405.68</v>
      </c>
      <c r="N2823">
        <v>1</v>
      </c>
      <c r="O2823">
        <v>4405.68</v>
      </c>
      <c r="P2823" t="s">
        <v>2288</v>
      </c>
      <c r="Q2823" s="111">
        <f>+VLOOKUP(I2823,'Selectable Table'!AB:AC,2,0)</f>
        <v>1</v>
      </c>
    </row>
    <row r="2824" spans="1:17" x14ac:dyDescent="0.25">
      <c r="A2824" s="111" t="str">
        <f>+VLOOKUP(C2824,'Selectable Table'!D:EB,2,0)</f>
        <v>MERCK</v>
      </c>
      <c r="B2824" t="s">
        <v>466</v>
      </c>
      <c r="C2824" t="s">
        <v>133</v>
      </c>
      <c r="D2824" t="s">
        <v>2287</v>
      </c>
      <c r="E2824" t="s">
        <v>93</v>
      </c>
      <c r="F2824" s="111">
        <f>+VLOOKUP(C2824,'Selectable Table'!O:P,2,0)</f>
        <v>40700</v>
      </c>
      <c r="G2824" s="111" t="str">
        <f>+VLOOKUP(F2824,'Selectable Table'!P:Q,2,0)</f>
        <v>Revenues - Third Parties</v>
      </c>
      <c r="I2824" t="s">
        <v>191</v>
      </c>
      <c r="J2824" s="111">
        <v>2026</v>
      </c>
      <c r="K2824" s="111">
        <v>7</v>
      </c>
      <c r="L2824" s="111" t="s">
        <v>94</v>
      </c>
      <c r="M2824">
        <v>1775.8</v>
      </c>
      <c r="N2824">
        <v>1</v>
      </c>
      <c r="O2824">
        <v>1775.8</v>
      </c>
      <c r="P2824" t="s">
        <v>2288</v>
      </c>
      <c r="Q2824" s="111">
        <f>+VLOOKUP(I2824,'Selectable Table'!AB:AC,2,0)</f>
        <v>1</v>
      </c>
    </row>
    <row r="2825" spans="1:17" x14ac:dyDescent="0.25">
      <c r="A2825" s="111" t="str">
        <f>+VLOOKUP(C2825,'Selectable Table'!D:EB,2,0)</f>
        <v>MERCK</v>
      </c>
      <c r="B2825" t="s">
        <v>466</v>
      </c>
      <c r="C2825" t="s">
        <v>133</v>
      </c>
      <c r="D2825" t="s">
        <v>2287</v>
      </c>
      <c r="E2825" t="s">
        <v>93</v>
      </c>
      <c r="F2825" s="111">
        <f>+VLOOKUP(C2825,'Selectable Table'!O:P,2,0)</f>
        <v>40700</v>
      </c>
      <c r="G2825" s="111" t="str">
        <f>+VLOOKUP(F2825,'Selectable Table'!P:Q,2,0)</f>
        <v>Revenues - Third Parties</v>
      </c>
      <c r="I2825" t="s">
        <v>618</v>
      </c>
      <c r="J2825" s="111">
        <v>2026</v>
      </c>
      <c r="K2825" s="111">
        <v>7</v>
      </c>
      <c r="L2825" s="111" t="s">
        <v>94</v>
      </c>
      <c r="M2825">
        <v>233.81</v>
      </c>
      <c r="N2825">
        <v>1</v>
      </c>
      <c r="O2825">
        <v>233.81</v>
      </c>
      <c r="P2825" t="s">
        <v>2288</v>
      </c>
      <c r="Q2825" s="111">
        <f>+VLOOKUP(I2825,'Selectable Table'!AB:AC,2,0)</f>
        <v>1</v>
      </c>
    </row>
    <row r="2826" spans="1:17" x14ac:dyDescent="0.25">
      <c r="A2826" s="111" t="str">
        <f>+VLOOKUP(C2826,'Selectable Table'!D:EB,2,0)</f>
        <v>MERCK</v>
      </c>
      <c r="B2826" t="s">
        <v>466</v>
      </c>
      <c r="C2826" t="s">
        <v>133</v>
      </c>
      <c r="D2826" t="s">
        <v>2287</v>
      </c>
      <c r="E2826" t="s">
        <v>93</v>
      </c>
      <c r="F2826" s="111">
        <f>+VLOOKUP(C2826,'Selectable Table'!O:P,2,0)</f>
        <v>40700</v>
      </c>
      <c r="G2826" s="111" t="str">
        <f>+VLOOKUP(F2826,'Selectable Table'!P:Q,2,0)</f>
        <v>Revenues - Third Parties</v>
      </c>
      <c r="I2826" t="s">
        <v>166</v>
      </c>
      <c r="J2826" s="111">
        <v>2026</v>
      </c>
      <c r="K2826" s="111">
        <v>7</v>
      </c>
      <c r="L2826" s="111" t="s">
        <v>94</v>
      </c>
      <c r="M2826">
        <v>1361.92</v>
      </c>
      <c r="N2826">
        <v>1</v>
      </c>
      <c r="O2826">
        <v>1361.92</v>
      </c>
      <c r="P2826" t="s">
        <v>2288</v>
      </c>
      <c r="Q2826" s="111">
        <f>+VLOOKUP(I2826,'Selectable Table'!AB:AC,2,0)</f>
        <v>1</v>
      </c>
    </row>
    <row r="2827" spans="1:17" x14ac:dyDescent="0.25">
      <c r="A2827" s="111" t="str">
        <f>+VLOOKUP(C2827,'Selectable Table'!D:EB,2,0)</f>
        <v>MERCK</v>
      </c>
      <c r="B2827" t="s">
        <v>466</v>
      </c>
      <c r="C2827" t="s">
        <v>133</v>
      </c>
      <c r="D2827" t="s">
        <v>2287</v>
      </c>
      <c r="E2827" t="s">
        <v>93</v>
      </c>
      <c r="F2827" s="111">
        <f>+VLOOKUP(C2827,'Selectable Table'!O:P,2,0)</f>
        <v>40700</v>
      </c>
      <c r="G2827" s="111" t="str">
        <f>+VLOOKUP(F2827,'Selectable Table'!P:Q,2,0)</f>
        <v>Revenues - Third Parties</v>
      </c>
      <c r="I2827" t="s">
        <v>168</v>
      </c>
      <c r="J2827" s="111">
        <v>2026</v>
      </c>
      <c r="K2827" s="111">
        <v>7</v>
      </c>
      <c r="L2827" s="111" t="s">
        <v>94</v>
      </c>
      <c r="M2827">
        <v>1312.08</v>
      </c>
      <c r="N2827">
        <v>1</v>
      </c>
      <c r="O2827">
        <v>1312.08</v>
      </c>
      <c r="P2827" t="s">
        <v>2288</v>
      </c>
      <c r="Q2827" s="111">
        <f>+VLOOKUP(I2827,'Selectable Table'!AB:AC,2,0)</f>
        <v>0</v>
      </c>
    </row>
    <row r="2828" spans="1:17" x14ac:dyDescent="0.25">
      <c r="A2828" s="111" t="str">
        <f>+VLOOKUP(C2828,'Selectable Table'!D:EB,2,0)</f>
        <v>MERCK</v>
      </c>
      <c r="B2828" t="s">
        <v>466</v>
      </c>
      <c r="C2828" t="s">
        <v>133</v>
      </c>
      <c r="D2828" t="s">
        <v>2287</v>
      </c>
      <c r="E2828" t="s">
        <v>93</v>
      </c>
      <c r="F2828" s="111">
        <f>+VLOOKUP(C2828,'Selectable Table'!O:P,2,0)</f>
        <v>40700</v>
      </c>
      <c r="G2828" s="111" t="str">
        <f>+VLOOKUP(F2828,'Selectable Table'!P:Q,2,0)</f>
        <v>Revenues - Third Parties</v>
      </c>
      <c r="I2828" t="s">
        <v>169</v>
      </c>
      <c r="J2828" s="111">
        <v>2026</v>
      </c>
      <c r="K2828" s="111">
        <v>7</v>
      </c>
      <c r="L2828" s="111" t="s">
        <v>94</v>
      </c>
      <c r="M2828">
        <v>1001.91</v>
      </c>
      <c r="N2828">
        <v>1</v>
      </c>
      <c r="O2828">
        <v>1001.91</v>
      </c>
      <c r="P2828" t="s">
        <v>2288</v>
      </c>
      <c r="Q2828" s="111">
        <f>+VLOOKUP(I2828,'Selectable Table'!AB:AC,2,0)</f>
        <v>0</v>
      </c>
    </row>
    <row r="2829" spans="1:17" x14ac:dyDescent="0.25">
      <c r="A2829" s="111" t="str">
        <f>+VLOOKUP(C2829,'Selectable Table'!D:EB,2,0)</f>
        <v>MERCK</v>
      </c>
      <c r="B2829" t="s">
        <v>466</v>
      </c>
      <c r="C2829" t="s">
        <v>133</v>
      </c>
      <c r="D2829" t="s">
        <v>2287</v>
      </c>
      <c r="E2829" t="s">
        <v>93</v>
      </c>
      <c r="F2829" s="111">
        <f>+VLOOKUP(C2829,'Selectable Table'!O:P,2,0)</f>
        <v>40700</v>
      </c>
      <c r="G2829" s="111" t="str">
        <f>+VLOOKUP(F2829,'Selectable Table'!P:Q,2,0)</f>
        <v>Revenues - Third Parties</v>
      </c>
      <c r="I2829" t="s">
        <v>253</v>
      </c>
      <c r="J2829" s="111">
        <v>2026</v>
      </c>
      <c r="K2829" s="111">
        <v>7</v>
      </c>
      <c r="L2829" s="111" t="s">
        <v>94</v>
      </c>
      <c r="M2829">
        <v>310.82</v>
      </c>
      <c r="N2829">
        <v>1</v>
      </c>
      <c r="O2829">
        <v>310.82</v>
      </c>
      <c r="P2829" t="s">
        <v>2288</v>
      </c>
      <c r="Q2829" s="111">
        <f>+VLOOKUP(I2829,'Selectable Table'!AB:AC,2,0)</f>
        <v>0</v>
      </c>
    </row>
    <row r="2830" spans="1:17" x14ac:dyDescent="0.25">
      <c r="A2830" s="111" t="str">
        <f>+VLOOKUP(C2830,'Selectable Table'!D:EB,2,0)</f>
        <v>MERCK</v>
      </c>
      <c r="B2830" t="s">
        <v>466</v>
      </c>
      <c r="C2830" t="s">
        <v>133</v>
      </c>
      <c r="D2830" t="s">
        <v>2287</v>
      </c>
      <c r="E2830" t="s">
        <v>93</v>
      </c>
      <c r="F2830" s="111">
        <f>+VLOOKUP(C2830,'Selectable Table'!O:P,2,0)</f>
        <v>40700</v>
      </c>
      <c r="G2830" s="111" t="str">
        <f>+VLOOKUP(F2830,'Selectable Table'!P:Q,2,0)</f>
        <v>Revenues - Third Parties</v>
      </c>
      <c r="I2830" t="s">
        <v>240</v>
      </c>
      <c r="J2830" s="111">
        <v>2026</v>
      </c>
      <c r="K2830" s="111">
        <v>7</v>
      </c>
      <c r="L2830" s="111" t="s">
        <v>94</v>
      </c>
      <c r="M2830">
        <v>513.76</v>
      </c>
      <c r="N2830">
        <v>1</v>
      </c>
      <c r="O2830">
        <v>513.76</v>
      </c>
      <c r="P2830" t="s">
        <v>2288</v>
      </c>
      <c r="Q2830" s="111">
        <f>+VLOOKUP(I2830,'Selectable Table'!AB:AC,2,0)</f>
        <v>0</v>
      </c>
    </row>
    <row r="2831" spans="1:17" x14ac:dyDescent="0.25">
      <c r="A2831" s="111" t="str">
        <f>+VLOOKUP(C2831,'Selectable Table'!D:EB,2,0)</f>
        <v>MERCK</v>
      </c>
      <c r="B2831" t="s">
        <v>466</v>
      </c>
      <c r="C2831" t="s">
        <v>133</v>
      </c>
      <c r="D2831" t="s">
        <v>2287</v>
      </c>
      <c r="E2831" t="s">
        <v>105</v>
      </c>
      <c r="F2831" s="111">
        <f>+VLOOKUP(C2831,'Selectable Table'!O:P,2,0)</f>
        <v>40700</v>
      </c>
      <c r="G2831" s="111" t="str">
        <f>+VLOOKUP(F2831,'Selectable Table'!P:Q,2,0)</f>
        <v>Revenues - Third Parties</v>
      </c>
      <c r="I2831" t="s">
        <v>121</v>
      </c>
      <c r="J2831" s="111">
        <v>2026</v>
      </c>
      <c r="K2831" s="111">
        <v>7</v>
      </c>
      <c r="L2831" s="111" t="s">
        <v>94</v>
      </c>
      <c r="M2831">
        <v>550.45000000000005</v>
      </c>
      <c r="N2831">
        <v>1</v>
      </c>
      <c r="O2831">
        <v>550.45000000000005</v>
      </c>
      <c r="P2831" t="s">
        <v>2288</v>
      </c>
      <c r="Q2831" s="111">
        <f>+VLOOKUP(I2831,'Selectable Table'!AB:AC,2,0)</f>
        <v>0</v>
      </c>
    </row>
    <row r="2832" spans="1:17" x14ac:dyDescent="0.25">
      <c r="A2832" s="111" t="str">
        <f>+VLOOKUP(C2832,'Selectable Table'!D:EB,2,0)</f>
        <v>MERCK</v>
      </c>
      <c r="B2832" t="s">
        <v>466</v>
      </c>
      <c r="C2832" t="s">
        <v>133</v>
      </c>
      <c r="D2832" t="s">
        <v>2287</v>
      </c>
      <c r="E2832" t="s">
        <v>105</v>
      </c>
      <c r="F2832" s="111">
        <f>+VLOOKUP(C2832,'Selectable Table'!O:P,2,0)</f>
        <v>40700</v>
      </c>
      <c r="G2832" s="111" t="str">
        <f>+VLOOKUP(F2832,'Selectable Table'!P:Q,2,0)</f>
        <v>Revenues - Third Parties</v>
      </c>
      <c r="I2832" t="s">
        <v>158</v>
      </c>
      <c r="J2832" s="111">
        <v>2026</v>
      </c>
      <c r="K2832" s="111">
        <v>7</v>
      </c>
      <c r="L2832" s="111" t="s">
        <v>94</v>
      </c>
      <c r="M2832">
        <v>990.84</v>
      </c>
      <c r="N2832">
        <v>1</v>
      </c>
      <c r="O2832">
        <v>990.84</v>
      </c>
      <c r="P2832" t="s">
        <v>2288</v>
      </c>
      <c r="Q2832" s="111">
        <f>+VLOOKUP(I2832,'Selectable Table'!AB:AC,2,0)</f>
        <v>0</v>
      </c>
    </row>
    <row r="2833" spans="1:17" x14ac:dyDescent="0.25">
      <c r="A2833" s="111" t="str">
        <f>+VLOOKUP(C2833,'Selectable Table'!D:EB,2,0)</f>
        <v>MERCK</v>
      </c>
      <c r="B2833" t="s">
        <v>468</v>
      </c>
      <c r="C2833" t="s">
        <v>133</v>
      </c>
      <c r="D2833" t="s">
        <v>2287</v>
      </c>
      <c r="E2833" t="s">
        <v>102</v>
      </c>
      <c r="F2833" s="111">
        <f>+VLOOKUP(C2833,'Selectable Table'!O:P,2,0)</f>
        <v>40700</v>
      </c>
      <c r="G2833" s="111" t="str">
        <f>+VLOOKUP(F2833,'Selectable Table'!P:Q,2,0)</f>
        <v>Revenues - Third Parties</v>
      </c>
      <c r="I2833" t="s">
        <v>186</v>
      </c>
      <c r="J2833" s="111">
        <v>2026</v>
      </c>
      <c r="K2833" s="111">
        <v>7</v>
      </c>
      <c r="L2833" s="111" t="s">
        <v>94</v>
      </c>
      <c r="M2833">
        <v>1351.84</v>
      </c>
      <c r="N2833">
        <v>1</v>
      </c>
      <c r="O2833">
        <v>1351.84</v>
      </c>
      <c r="P2833" t="s">
        <v>2288</v>
      </c>
      <c r="Q2833" s="111">
        <f>+VLOOKUP(I2833,'Selectable Table'!AB:AC,2,0)</f>
        <v>1</v>
      </c>
    </row>
    <row r="2834" spans="1:17" x14ac:dyDescent="0.25">
      <c r="A2834" s="111" t="str">
        <f>+VLOOKUP(C2834,'Selectable Table'!D:EB,2,0)</f>
        <v>MERCK</v>
      </c>
      <c r="B2834" t="s">
        <v>468</v>
      </c>
      <c r="C2834" t="s">
        <v>133</v>
      </c>
      <c r="D2834" t="s">
        <v>2287</v>
      </c>
      <c r="E2834" t="s">
        <v>93</v>
      </c>
      <c r="F2834" s="111">
        <f>+VLOOKUP(C2834,'Selectable Table'!O:P,2,0)</f>
        <v>40700</v>
      </c>
      <c r="G2834" s="111" t="str">
        <f>+VLOOKUP(F2834,'Selectable Table'!P:Q,2,0)</f>
        <v>Revenues - Third Parties</v>
      </c>
      <c r="I2834" t="s">
        <v>191</v>
      </c>
      <c r="J2834" s="111">
        <v>2026</v>
      </c>
      <c r="K2834" s="111">
        <v>7</v>
      </c>
      <c r="L2834" s="111" t="s">
        <v>94</v>
      </c>
      <c r="M2834">
        <v>355.16</v>
      </c>
      <c r="N2834">
        <v>1</v>
      </c>
      <c r="O2834">
        <v>355.16</v>
      </c>
      <c r="P2834" t="s">
        <v>2288</v>
      </c>
      <c r="Q2834" s="111">
        <f>+VLOOKUP(I2834,'Selectable Table'!AB:AC,2,0)</f>
        <v>1</v>
      </c>
    </row>
    <row r="2835" spans="1:17" x14ac:dyDescent="0.25">
      <c r="A2835" s="111" t="str">
        <f>+VLOOKUP(C2835,'Selectable Table'!D:EB,2,0)</f>
        <v>MERCK</v>
      </c>
      <c r="B2835" t="s">
        <v>468</v>
      </c>
      <c r="C2835" t="s">
        <v>133</v>
      </c>
      <c r="D2835" t="s">
        <v>2287</v>
      </c>
      <c r="E2835" t="s">
        <v>93</v>
      </c>
      <c r="F2835" s="111">
        <f>+VLOOKUP(C2835,'Selectable Table'!O:P,2,0)</f>
        <v>40700</v>
      </c>
      <c r="G2835" s="111" t="str">
        <f>+VLOOKUP(F2835,'Selectable Table'!P:Q,2,0)</f>
        <v>Revenues - Third Parties</v>
      </c>
      <c r="I2835" t="s">
        <v>166</v>
      </c>
      <c r="J2835" s="111">
        <v>2026</v>
      </c>
      <c r="K2835" s="111">
        <v>7</v>
      </c>
      <c r="L2835" s="111" t="s">
        <v>94</v>
      </c>
      <c r="M2835">
        <v>510.72</v>
      </c>
      <c r="N2835">
        <v>1</v>
      </c>
      <c r="O2835">
        <v>510.72</v>
      </c>
      <c r="P2835" t="s">
        <v>2288</v>
      </c>
      <c r="Q2835" s="111">
        <f>+VLOOKUP(I2835,'Selectable Table'!AB:AC,2,0)</f>
        <v>1</v>
      </c>
    </row>
    <row r="2836" spans="1:17" x14ac:dyDescent="0.25">
      <c r="A2836" s="111" t="str">
        <f>+VLOOKUP(C2836,'Selectable Table'!D:EB,2,0)</f>
        <v>MERCK</v>
      </c>
      <c r="B2836" t="s">
        <v>468</v>
      </c>
      <c r="C2836" t="s">
        <v>133</v>
      </c>
      <c r="D2836" t="s">
        <v>2287</v>
      </c>
      <c r="E2836" t="s">
        <v>93</v>
      </c>
      <c r="F2836" s="111">
        <f>+VLOOKUP(C2836,'Selectable Table'!O:P,2,0)</f>
        <v>40700</v>
      </c>
      <c r="G2836" s="111" t="str">
        <f>+VLOOKUP(F2836,'Selectable Table'!P:Q,2,0)</f>
        <v>Revenues - Third Parties</v>
      </c>
      <c r="I2836" t="s">
        <v>168</v>
      </c>
      <c r="J2836" s="111">
        <v>2026</v>
      </c>
      <c r="K2836" s="111">
        <v>7</v>
      </c>
      <c r="L2836" s="111" t="s">
        <v>94</v>
      </c>
      <c r="M2836">
        <v>238.56</v>
      </c>
      <c r="N2836">
        <v>1</v>
      </c>
      <c r="O2836">
        <v>238.56</v>
      </c>
      <c r="P2836" t="s">
        <v>2288</v>
      </c>
      <c r="Q2836" s="111">
        <f>+VLOOKUP(I2836,'Selectable Table'!AB:AC,2,0)</f>
        <v>0</v>
      </c>
    </row>
    <row r="2837" spans="1:17" x14ac:dyDescent="0.25">
      <c r="A2837" s="111" t="str">
        <f>+VLOOKUP(C2837,'Selectable Table'!D:EB,2,0)</f>
        <v>MERCK</v>
      </c>
      <c r="B2837" t="s">
        <v>468</v>
      </c>
      <c r="C2837" t="s">
        <v>133</v>
      </c>
      <c r="D2837" t="s">
        <v>2287</v>
      </c>
      <c r="E2837" t="s">
        <v>93</v>
      </c>
      <c r="F2837" s="111">
        <f>+VLOOKUP(C2837,'Selectable Table'!O:P,2,0)</f>
        <v>40700</v>
      </c>
      <c r="G2837" s="111" t="str">
        <f>+VLOOKUP(F2837,'Selectable Table'!P:Q,2,0)</f>
        <v>Revenues - Third Parties</v>
      </c>
      <c r="I2837" t="s">
        <v>169</v>
      </c>
      <c r="J2837" s="111">
        <v>2026</v>
      </c>
      <c r="K2837" s="111">
        <v>7</v>
      </c>
      <c r="L2837" s="111" t="s">
        <v>94</v>
      </c>
      <c r="M2837">
        <v>429.39</v>
      </c>
      <c r="N2837">
        <v>1</v>
      </c>
      <c r="O2837">
        <v>429.39</v>
      </c>
      <c r="P2837" t="s">
        <v>2288</v>
      </c>
      <c r="Q2837" s="111">
        <f>+VLOOKUP(I2837,'Selectable Table'!AB:AC,2,0)</f>
        <v>0</v>
      </c>
    </row>
    <row r="2838" spans="1:17" x14ac:dyDescent="0.25">
      <c r="A2838" s="111" t="str">
        <f>+VLOOKUP(C2838,'Selectable Table'!D:EB,2,0)</f>
        <v>MERCK</v>
      </c>
      <c r="B2838" t="s">
        <v>468</v>
      </c>
      <c r="C2838" t="s">
        <v>133</v>
      </c>
      <c r="D2838" t="s">
        <v>2287</v>
      </c>
      <c r="E2838" t="s">
        <v>93</v>
      </c>
      <c r="F2838" s="111">
        <f>+VLOOKUP(C2838,'Selectable Table'!O:P,2,0)</f>
        <v>40700</v>
      </c>
      <c r="G2838" s="111" t="str">
        <f>+VLOOKUP(F2838,'Selectable Table'!P:Q,2,0)</f>
        <v>Revenues - Third Parties</v>
      </c>
      <c r="I2838" t="s">
        <v>253</v>
      </c>
      <c r="J2838" s="111">
        <v>2026</v>
      </c>
      <c r="K2838" s="111">
        <v>7</v>
      </c>
      <c r="L2838" s="111" t="s">
        <v>94</v>
      </c>
      <c r="M2838">
        <v>310.82</v>
      </c>
      <c r="N2838">
        <v>1</v>
      </c>
      <c r="O2838">
        <v>310.82</v>
      </c>
      <c r="P2838" t="s">
        <v>2288</v>
      </c>
      <c r="Q2838" s="111">
        <f>+VLOOKUP(I2838,'Selectable Table'!AB:AC,2,0)</f>
        <v>0</v>
      </c>
    </row>
    <row r="2839" spans="1:17" x14ac:dyDescent="0.25">
      <c r="A2839" s="111" t="str">
        <f>+VLOOKUP(C2839,'Selectable Table'!D:EB,2,0)</f>
        <v>MERCK</v>
      </c>
      <c r="B2839" t="s">
        <v>468</v>
      </c>
      <c r="C2839" t="s">
        <v>133</v>
      </c>
      <c r="D2839" t="s">
        <v>2287</v>
      </c>
      <c r="E2839" t="s">
        <v>105</v>
      </c>
      <c r="F2839" s="111">
        <f>+VLOOKUP(C2839,'Selectable Table'!O:P,2,0)</f>
        <v>40700</v>
      </c>
      <c r="G2839" s="111" t="str">
        <f>+VLOOKUP(F2839,'Selectable Table'!P:Q,2,0)</f>
        <v>Revenues - Third Parties</v>
      </c>
      <c r="I2839" t="s">
        <v>121</v>
      </c>
      <c r="J2839" s="111">
        <v>2026</v>
      </c>
      <c r="K2839" s="111">
        <v>7</v>
      </c>
      <c r="L2839" s="111" t="s">
        <v>94</v>
      </c>
      <c r="M2839">
        <v>110.09</v>
      </c>
      <c r="N2839">
        <v>1</v>
      </c>
      <c r="O2839">
        <v>110.09</v>
      </c>
      <c r="P2839" t="s">
        <v>2288</v>
      </c>
      <c r="Q2839" s="111">
        <f>+VLOOKUP(I2839,'Selectable Table'!AB:AC,2,0)</f>
        <v>0</v>
      </c>
    </row>
    <row r="2840" spans="1:17" x14ac:dyDescent="0.25">
      <c r="A2840" s="111" t="str">
        <f>+VLOOKUP(C2840,'Selectable Table'!D:EB,2,0)</f>
        <v>MERCK</v>
      </c>
      <c r="B2840" t="s">
        <v>468</v>
      </c>
      <c r="C2840" t="s">
        <v>133</v>
      </c>
      <c r="D2840" t="s">
        <v>2287</v>
      </c>
      <c r="E2840" t="s">
        <v>105</v>
      </c>
      <c r="F2840" s="111">
        <f>+VLOOKUP(C2840,'Selectable Table'!O:P,2,0)</f>
        <v>40700</v>
      </c>
      <c r="G2840" s="111" t="str">
        <f>+VLOOKUP(F2840,'Selectable Table'!P:Q,2,0)</f>
        <v>Revenues - Third Parties</v>
      </c>
      <c r="I2840" t="s">
        <v>158</v>
      </c>
      <c r="J2840" s="111">
        <v>2026</v>
      </c>
      <c r="K2840" s="111">
        <v>7</v>
      </c>
      <c r="L2840" s="111" t="s">
        <v>94</v>
      </c>
      <c r="M2840">
        <v>1155.98</v>
      </c>
      <c r="N2840">
        <v>1</v>
      </c>
      <c r="O2840">
        <v>1155.98</v>
      </c>
      <c r="P2840" t="s">
        <v>2288</v>
      </c>
      <c r="Q2840" s="111">
        <f>+VLOOKUP(I2840,'Selectable Table'!AB:AC,2,0)</f>
        <v>0</v>
      </c>
    </row>
    <row r="2841" spans="1:17" x14ac:dyDescent="0.25">
      <c r="A2841" s="111" t="str">
        <f>+VLOOKUP(C2841,'Selectable Table'!D:EB,2,0)</f>
        <v>MERCK</v>
      </c>
      <c r="B2841" t="s">
        <v>470</v>
      </c>
      <c r="C2841" t="s">
        <v>133</v>
      </c>
      <c r="D2841" t="s">
        <v>2287</v>
      </c>
      <c r="E2841" t="s">
        <v>102</v>
      </c>
      <c r="F2841" s="111">
        <f>+VLOOKUP(C2841,'Selectable Table'!O:P,2,0)</f>
        <v>40700</v>
      </c>
      <c r="G2841" s="111" t="str">
        <f>+VLOOKUP(F2841,'Selectable Table'!P:Q,2,0)</f>
        <v>Revenues - Third Parties</v>
      </c>
      <c r="I2841" t="s">
        <v>186</v>
      </c>
      <c r="J2841" s="111">
        <v>2026</v>
      </c>
      <c r="K2841" s="111">
        <v>7</v>
      </c>
      <c r="L2841" s="111" t="s">
        <v>94</v>
      </c>
      <c r="M2841">
        <v>422.73</v>
      </c>
      <c r="N2841">
        <v>1</v>
      </c>
      <c r="O2841">
        <v>422.73</v>
      </c>
      <c r="P2841" t="s">
        <v>2288</v>
      </c>
      <c r="Q2841" s="111">
        <f>+VLOOKUP(I2841,'Selectable Table'!AB:AC,2,0)</f>
        <v>1</v>
      </c>
    </row>
    <row r="2842" spans="1:17" x14ac:dyDescent="0.25">
      <c r="A2842" s="111" t="str">
        <f>+VLOOKUP(C2842,'Selectable Table'!D:EB,2,0)</f>
        <v>MERCK</v>
      </c>
      <c r="B2842" t="s">
        <v>470</v>
      </c>
      <c r="C2842" t="s">
        <v>133</v>
      </c>
      <c r="D2842" t="s">
        <v>2287</v>
      </c>
      <c r="E2842" t="s">
        <v>93</v>
      </c>
      <c r="F2842" s="111">
        <f>+VLOOKUP(C2842,'Selectable Table'!O:P,2,0)</f>
        <v>40700</v>
      </c>
      <c r="G2842" s="111" t="str">
        <f>+VLOOKUP(F2842,'Selectable Table'!P:Q,2,0)</f>
        <v>Revenues - Third Parties</v>
      </c>
      <c r="I2842" t="s">
        <v>166</v>
      </c>
      <c r="J2842" s="111">
        <v>2026</v>
      </c>
      <c r="K2842" s="111">
        <v>7</v>
      </c>
      <c r="L2842" s="111" t="s">
        <v>94</v>
      </c>
      <c r="M2842">
        <v>340.48</v>
      </c>
      <c r="N2842">
        <v>1</v>
      </c>
      <c r="O2842">
        <v>340.48</v>
      </c>
      <c r="P2842" t="s">
        <v>2288</v>
      </c>
      <c r="Q2842" s="111">
        <f>+VLOOKUP(I2842,'Selectable Table'!AB:AC,2,0)</f>
        <v>1</v>
      </c>
    </row>
    <row r="2843" spans="1:17" x14ac:dyDescent="0.25">
      <c r="A2843" s="111" t="str">
        <f>+VLOOKUP(C2843,'Selectable Table'!D:EB,2,0)</f>
        <v>MERCK</v>
      </c>
      <c r="B2843" t="s">
        <v>470</v>
      </c>
      <c r="C2843" t="s">
        <v>133</v>
      </c>
      <c r="D2843" t="s">
        <v>2287</v>
      </c>
      <c r="E2843" t="s">
        <v>93</v>
      </c>
      <c r="F2843" s="111">
        <f>+VLOOKUP(C2843,'Selectable Table'!O:P,2,0)</f>
        <v>40700</v>
      </c>
      <c r="G2843" s="111" t="str">
        <f>+VLOOKUP(F2843,'Selectable Table'!P:Q,2,0)</f>
        <v>Revenues - Third Parties</v>
      </c>
      <c r="I2843" t="s">
        <v>169</v>
      </c>
      <c r="J2843" s="111">
        <v>2026</v>
      </c>
      <c r="K2843" s="111">
        <v>7</v>
      </c>
      <c r="L2843" s="111" t="s">
        <v>94</v>
      </c>
      <c r="M2843">
        <v>286.26</v>
      </c>
      <c r="N2843">
        <v>1</v>
      </c>
      <c r="O2843">
        <v>286.26</v>
      </c>
      <c r="P2843" t="s">
        <v>2288</v>
      </c>
      <c r="Q2843" s="111">
        <f>+VLOOKUP(I2843,'Selectable Table'!AB:AC,2,0)</f>
        <v>0</v>
      </c>
    </row>
    <row r="2844" spans="1:17" x14ac:dyDescent="0.25">
      <c r="A2844" s="111" t="str">
        <f>+VLOOKUP(C2844,'Selectable Table'!D:EB,2,0)</f>
        <v>MERCK</v>
      </c>
      <c r="B2844" t="s">
        <v>470</v>
      </c>
      <c r="C2844" t="s">
        <v>133</v>
      </c>
      <c r="D2844" t="s">
        <v>2287</v>
      </c>
      <c r="E2844" t="s">
        <v>93</v>
      </c>
      <c r="F2844" s="111">
        <f>+VLOOKUP(C2844,'Selectable Table'!O:P,2,0)</f>
        <v>40700</v>
      </c>
      <c r="G2844" s="111" t="str">
        <f>+VLOOKUP(F2844,'Selectable Table'!P:Q,2,0)</f>
        <v>Revenues - Third Parties</v>
      </c>
      <c r="I2844" t="s">
        <v>253</v>
      </c>
      <c r="J2844" s="111">
        <v>2026</v>
      </c>
      <c r="K2844" s="111">
        <v>7</v>
      </c>
      <c r="L2844" s="111" t="s">
        <v>94</v>
      </c>
      <c r="M2844">
        <v>310.82</v>
      </c>
      <c r="N2844">
        <v>1</v>
      </c>
      <c r="O2844">
        <v>310.82</v>
      </c>
      <c r="P2844" t="s">
        <v>2288</v>
      </c>
      <c r="Q2844" s="111">
        <f>+VLOOKUP(I2844,'Selectable Table'!AB:AC,2,0)</f>
        <v>0</v>
      </c>
    </row>
    <row r="2845" spans="1:17" x14ac:dyDescent="0.25">
      <c r="A2845" s="111" t="str">
        <f>+VLOOKUP(C2845,'Selectable Table'!D:EB,2,0)</f>
        <v>MERCK</v>
      </c>
      <c r="B2845" t="s">
        <v>470</v>
      </c>
      <c r="C2845" t="s">
        <v>133</v>
      </c>
      <c r="D2845" t="s">
        <v>2287</v>
      </c>
      <c r="E2845" t="s">
        <v>105</v>
      </c>
      <c r="F2845" s="111">
        <f>+VLOOKUP(C2845,'Selectable Table'!O:P,2,0)</f>
        <v>40700</v>
      </c>
      <c r="G2845" s="111" t="str">
        <f>+VLOOKUP(F2845,'Selectable Table'!P:Q,2,0)</f>
        <v>Revenues - Third Parties</v>
      </c>
      <c r="I2845" t="s">
        <v>158</v>
      </c>
      <c r="J2845" s="111">
        <v>2026</v>
      </c>
      <c r="K2845" s="111">
        <v>7</v>
      </c>
      <c r="L2845" s="111" t="s">
        <v>94</v>
      </c>
      <c r="M2845">
        <v>165.14</v>
      </c>
      <c r="N2845">
        <v>1</v>
      </c>
      <c r="O2845">
        <v>165.14</v>
      </c>
      <c r="P2845" t="s">
        <v>2288</v>
      </c>
      <c r="Q2845" s="111">
        <f>+VLOOKUP(I2845,'Selectable Table'!AB:AC,2,0)</f>
        <v>0</v>
      </c>
    </row>
    <row r="2846" spans="1:17" x14ac:dyDescent="0.25">
      <c r="A2846" s="111" t="str">
        <f>+VLOOKUP(C2846,'Selectable Table'!D:EB,2,0)</f>
        <v>J &amp; J</v>
      </c>
      <c r="B2846" t="s">
        <v>350</v>
      </c>
      <c r="C2846" t="s">
        <v>107</v>
      </c>
      <c r="D2846" t="s">
        <v>2287</v>
      </c>
      <c r="E2846" t="s">
        <v>102</v>
      </c>
      <c r="F2846" s="111">
        <f>+VLOOKUP(C2846,'Selectable Table'!O:P,2,0)</f>
        <v>40700</v>
      </c>
      <c r="G2846" s="111" t="str">
        <f>+VLOOKUP(F2846,'Selectable Table'!P:Q,2,0)</f>
        <v>Revenues - Third Parties</v>
      </c>
      <c r="I2846" t="s">
        <v>186</v>
      </c>
      <c r="J2846" s="111">
        <v>2026</v>
      </c>
      <c r="K2846" s="111">
        <v>7</v>
      </c>
      <c r="L2846" s="111" t="s">
        <v>94</v>
      </c>
      <c r="M2846">
        <v>1131.68</v>
      </c>
      <c r="N2846">
        <v>1</v>
      </c>
      <c r="O2846">
        <v>1131.68</v>
      </c>
      <c r="P2846" t="s">
        <v>2288</v>
      </c>
      <c r="Q2846" s="111">
        <f>+VLOOKUP(I2846,'Selectable Table'!AB:AC,2,0)</f>
        <v>1</v>
      </c>
    </row>
    <row r="2847" spans="1:17" x14ac:dyDescent="0.25">
      <c r="A2847" s="111" t="str">
        <f>+VLOOKUP(C2847,'Selectable Table'!D:EB,2,0)</f>
        <v>J &amp; J</v>
      </c>
      <c r="B2847" t="s">
        <v>350</v>
      </c>
      <c r="C2847" t="s">
        <v>107</v>
      </c>
      <c r="D2847" t="s">
        <v>2287</v>
      </c>
      <c r="E2847" t="s">
        <v>93</v>
      </c>
      <c r="F2847" s="111">
        <f>+VLOOKUP(C2847,'Selectable Table'!O:P,2,0)</f>
        <v>40700</v>
      </c>
      <c r="G2847" s="111" t="str">
        <f>+VLOOKUP(F2847,'Selectable Table'!P:Q,2,0)</f>
        <v>Revenues - Third Parties</v>
      </c>
      <c r="I2847" t="s">
        <v>167</v>
      </c>
      <c r="J2847" s="111">
        <v>2026</v>
      </c>
      <c r="K2847" s="111">
        <v>7</v>
      </c>
      <c r="L2847" s="111" t="s">
        <v>94</v>
      </c>
      <c r="M2847">
        <v>473.06559999999996</v>
      </c>
      <c r="N2847">
        <v>1</v>
      </c>
      <c r="O2847">
        <v>473.06559999999996</v>
      </c>
      <c r="P2847" t="s">
        <v>2288</v>
      </c>
      <c r="Q2847" s="111">
        <f>+VLOOKUP(I2847,'Selectable Table'!AB:AC,2,0)</f>
        <v>0</v>
      </c>
    </row>
    <row r="2848" spans="1:17" x14ac:dyDescent="0.25">
      <c r="A2848" s="111" t="str">
        <f>+VLOOKUP(C2848,'Selectable Table'!D:EB,2,0)</f>
        <v>J &amp; J</v>
      </c>
      <c r="B2848" t="s">
        <v>350</v>
      </c>
      <c r="C2848" t="s">
        <v>107</v>
      </c>
      <c r="D2848" t="s">
        <v>2287</v>
      </c>
      <c r="E2848" t="s">
        <v>93</v>
      </c>
      <c r="F2848" s="111">
        <f>+VLOOKUP(C2848,'Selectable Table'!O:P,2,0)</f>
        <v>40700</v>
      </c>
      <c r="G2848" s="111" t="str">
        <f>+VLOOKUP(F2848,'Selectable Table'!P:Q,2,0)</f>
        <v>Revenues - Third Parties</v>
      </c>
      <c r="I2848" t="s">
        <v>253</v>
      </c>
      <c r="J2848" s="111">
        <v>2026</v>
      </c>
      <c r="K2848" s="111">
        <v>7</v>
      </c>
      <c r="L2848" s="111" t="s">
        <v>94</v>
      </c>
      <c r="M2848">
        <v>500.35124999999999</v>
      </c>
      <c r="N2848">
        <v>1</v>
      </c>
      <c r="O2848">
        <v>500.35124999999999</v>
      </c>
      <c r="P2848" t="s">
        <v>2288</v>
      </c>
      <c r="Q2848" s="111">
        <f>+VLOOKUP(I2848,'Selectable Table'!AB:AC,2,0)</f>
        <v>0</v>
      </c>
    </row>
    <row r="2849" spans="1:17" x14ac:dyDescent="0.25">
      <c r="A2849" s="111" t="str">
        <f>+VLOOKUP(C2849,'Selectable Table'!D:EB,2,0)</f>
        <v>J &amp; J</v>
      </c>
      <c r="B2849" t="s">
        <v>350</v>
      </c>
      <c r="C2849" t="s">
        <v>107</v>
      </c>
      <c r="D2849" t="s">
        <v>2287</v>
      </c>
      <c r="E2849" t="s">
        <v>93</v>
      </c>
      <c r="F2849" s="111">
        <f>+VLOOKUP(C2849,'Selectable Table'!O:P,2,0)</f>
        <v>40700</v>
      </c>
      <c r="G2849" s="111" t="str">
        <f>+VLOOKUP(F2849,'Selectable Table'!P:Q,2,0)</f>
        <v>Revenues - Third Parties</v>
      </c>
      <c r="I2849" t="s">
        <v>240</v>
      </c>
      <c r="J2849" s="111">
        <v>2026</v>
      </c>
      <c r="K2849" s="111">
        <v>7</v>
      </c>
      <c r="L2849" s="111" t="s">
        <v>94</v>
      </c>
      <c r="M2849">
        <v>200.1405</v>
      </c>
      <c r="N2849">
        <v>1</v>
      </c>
      <c r="O2849">
        <v>200.1405</v>
      </c>
      <c r="P2849" t="s">
        <v>2288</v>
      </c>
      <c r="Q2849" s="111">
        <f>+VLOOKUP(I2849,'Selectable Table'!AB:AC,2,0)</f>
        <v>0</v>
      </c>
    </row>
    <row r="2850" spans="1:17" x14ac:dyDescent="0.25">
      <c r="A2850" s="111" t="str">
        <f>+VLOOKUP(C2850,'Selectable Table'!D:EB,2,0)</f>
        <v>J &amp; J</v>
      </c>
      <c r="B2850" t="s">
        <v>350</v>
      </c>
      <c r="C2850" t="s">
        <v>107</v>
      </c>
      <c r="D2850" t="s">
        <v>2287</v>
      </c>
      <c r="E2850" t="s">
        <v>105</v>
      </c>
      <c r="F2850" s="111">
        <f>+VLOOKUP(C2850,'Selectable Table'!O:P,2,0)</f>
        <v>40700</v>
      </c>
      <c r="G2850" s="111" t="str">
        <f>+VLOOKUP(F2850,'Selectable Table'!P:Q,2,0)</f>
        <v>Revenues - Third Parties</v>
      </c>
      <c r="I2850" t="s">
        <v>144</v>
      </c>
      <c r="J2850" s="111">
        <v>2026</v>
      </c>
      <c r="K2850" s="111">
        <v>7</v>
      </c>
      <c r="L2850" s="111" t="s">
        <v>94</v>
      </c>
      <c r="M2850">
        <v>795.99152500000002</v>
      </c>
      <c r="N2850">
        <v>1</v>
      </c>
      <c r="O2850">
        <v>795.99152500000002</v>
      </c>
      <c r="P2850" t="s">
        <v>2288</v>
      </c>
      <c r="Q2850" s="111">
        <f>+VLOOKUP(I2850,'Selectable Table'!AB:AC,2,0)</f>
        <v>0</v>
      </c>
    </row>
    <row r="2851" spans="1:17" x14ac:dyDescent="0.25">
      <c r="A2851" s="111" t="str">
        <f>+VLOOKUP(C2851,'Selectable Table'!D:EB,2,0)</f>
        <v>MERCK</v>
      </c>
      <c r="B2851" t="s">
        <v>1998</v>
      </c>
      <c r="C2851" t="s">
        <v>133</v>
      </c>
      <c r="D2851" t="s">
        <v>2287</v>
      </c>
      <c r="E2851" t="s">
        <v>102</v>
      </c>
      <c r="F2851" s="111">
        <f>+VLOOKUP(C2851,'Selectable Table'!O:P,2,0)</f>
        <v>40700</v>
      </c>
      <c r="G2851" s="111" t="str">
        <f>+VLOOKUP(F2851,'Selectable Table'!P:Q,2,0)</f>
        <v>Revenues - Third Parties</v>
      </c>
      <c r="I2851" t="s">
        <v>186</v>
      </c>
      <c r="J2851" s="111">
        <v>2026</v>
      </c>
      <c r="K2851" s="111">
        <v>7</v>
      </c>
      <c r="L2851" s="111" t="s">
        <v>94</v>
      </c>
      <c r="M2851">
        <v>312.25</v>
      </c>
      <c r="N2851">
        <v>1</v>
      </c>
      <c r="O2851">
        <v>312.25</v>
      </c>
      <c r="P2851" t="s">
        <v>2288</v>
      </c>
      <c r="Q2851" s="111">
        <f>+VLOOKUP(I2851,'Selectable Table'!AB:AC,2,0)</f>
        <v>1</v>
      </c>
    </row>
    <row r="2852" spans="1:17" x14ac:dyDescent="0.25">
      <c r="A2852" s="111" t="str">
        <f>+VLOOKUP(C2852,'Selectable Table'!D:EB,2,0)</f>
        <v>MERCK</v>
      </c>
      <c r="B2852" t="s">
        <v>1998</v>
      </c>
      <c r="C2852" t="s">
        <v>133</v>
      </c>
      <c r="D2852" t="s">
        <v>2287</v>
      </c>
      <c r="E2852" t="s">
        <v>93</v>
      </c>
      <c r="F2852" s="111">
        <f>+VLOOKUP(C2852,'Selectable Table'!O:P,2,0)</f>
        <v>40700</v>
      </c>
      <c r="G2852" s="111" t="str">
        <f>+VLOOKUP(F2852,'Selectable Table'!P:Q,2,0)</f>
        <v>Revenues - Third Parties</v>
      </c>
      <c r="I2852" t="s">
        <v>191</v>
      </c>
      <c r="J2852" s="111">
        <v>2026</v>
      </c>
      <c r="K2852" s="111">
        <v>7</v>
      </c>
      <c r="L2852" s="111" t="s">
        <v>94</v>
      </c>
      <c r="M2852">
        <v>177.58</v>
      </c>
      <c r="N2852">
        <v>1</v>
      </c>
      <c r="O2852">
        <v>177.58</v>
      </c>
      <c r="P2852" t="s">
        <v>2288</v>
      </c>
      <c r="Q2852" s="111">
        <f>+VLOOKUP(I2852,'Selectable Table'!AB:AC,2,0)</f>
        <v>1</v>
      </c>
    </row>
    <row r="2853" spans="1:17" x14ac:dyDescent="0.25">
      <c r="A2853" s="111" t="str">
        <f>+VLOOKUP(C2853,'Selectable Table'!D:EB,2,0)</f>
        <v>MERCK</v>
      </c>
      <c r="B2853" t="s">
        <v>1998</v>
      </c>
      <c r="C2853" t="s">
        <v>133</v>
      </c>
      <c r="D2853" t="s">
        <v>2287</v>
      </c>
      <c r="E2853" t="s">
        <v>93</v>
      </c>
      <c r="F2853" s="111">
        <f>+VLOOKUP(C2853,'Selectable Table'!O:P,2,0)</f>
        <v>40700</v>
      </c>
      <c r="G2853" s="111" t="str">
        <f>+VLOOKUP(F2853,'Selectable Table'!P:Q,2,0)</f>
        <v>Revenues - Third Parties</v>
      </c>
      <c r="I2853" t="s">
        <v>168</v>
      </c>
      <c r="J2853" s="111">
        <v>2026</v>
      </c>
      <c r="K2853" s="111">
        <v>7</v>
      </c>
      <c r="L2853" s="111" t="s">
        <v>94</v>
      </c>
      <c r="M2853">
        <v>119.28</v>
      </c>
      <c r="N2853">
        <v>1</v>
      </c>
      <c r="O2853">
        <v>119.28</v>
      </c>
      <c r="P2853" t="s">
        <v>2288</v>
      </c>
      <c r="Q2853" s="111">
        <f>+VLOOKUP(I2853,'Selectable Table'!AB:AC,2,0)</f>
        <v>0</v>
      </c>
    </row>
    <row r="2854" spans="1:17" x14ac:dyDescent="0.25">
      <c r="A2854" s="111" t="str">
        <f>+VLOOKUP(C2854,'Selectable Table'!D:EB,2,0)</f>
        <v>MERCK</v>
      </c>
      <c r="B2854" t="s">
        <v>1998</v>
      </c>
      <c r="C2854" t="s">
        <v>133</v>
      </c>
      <c r="D2854" t="s">
        <v>2287</v>
      </c>
      <c r="E2854" t="s">
        <v>93</v>
      </c>
      <c r="F2854" s="111">
        <f>+VLOOKUP(C2854,'Selectable Table'!O:P,2,0)</f>
        <v>40700</v>
      </c>
      <c r="G2854" s="111" t="str">
        <f>+VLOOKUP(F2854,'Selectable Table'!P:Q,2,0)</f>
        <v>Revenues - Third Parties</v>
      </c>
      <c r="I2854" t="s">
        <v>253</v>
      </c>
      <c r="J2854" s="111">
        <v>2026</v>
      </c>
      <c r="K2854" s="111">
        <v>7</v>
      </c>
      <c r="L2854" s="111" t="s">
        <v>94</v>
      </c>
      <c r="M2854">
        <v>310.82</v>
      </c>
      <c r="N2854">
        <v>1</v>
      </c>
      <c r="O2854">
        <v>310.82</v>
      </c>
      <c r="P2854" t="s">
        <v>2288</v>
      </c>
      <c r="Q2854" s="111">
        <f>+VLOOKUP(I2854,'Selectable Table'!AB:AC,2,0)</f>
        <v>0</v>
      </c>
    </row>
    <row r="2855" spans="1:17" x14ac:dyDescent="0.25">
      <c r="A2855" s="111" t="str">
        <f>+VLOOKUP(C2855,'Selectable Table'!D:EB,2,0)</f>
        <v>MERCK</v>
      </c>
      <c r="B2855" t="s">
        <v>1998</v>
      </c>
      <c r="C2855" t="s">
        <v>133</v>
      </c>
      <c r="D2855" t="s">
        <v>2287</v>
      </c>
      <c r="E2855" t="s">
        <v>105</v>
      </c>
      <c r="F2855" s="111">
        <f>+VLOOKUP(C2855,'Selectable Table'!O:P,2,0)</f>
        <v>40700</v>
      </c>
      <c r="G2855" s="111" t="str">
        <f>+VLOOKUP(F2855,'Selectable Table'!P:Q,2,0)</f>
        <v>Revenues - Third Parties</v>
      </c>
      <c r="I2855" t="s">
        <v>121</v>
      </c>
      <c r="J2855" s="111">
        <v>2026</v>
      </c>
      <c r="K2855" s="111">
        <v>7</v>
      </c>
      <c r="L2855" s="111" t="s">
        <v>94</v>
      </c>
      <c r="M2855">
        <v>110.09</v>
      </c>
      <c r="N2855">
        <v>1</v>
      </c>
      <c r="O2855">
        <v>110.09</v>
      </c>
      <c r="P2855" t="s">
        <v>2288</v>
      </c>
      <c r="Q2855" s="111">
        <f>+VLOOKUP(I2855,'Selectable Table'!AB:AC,2,0)</f>
        <v>0</v>
      </c>
    </row>
    <row r="2856" spans="1:17" x14ac:dyDescent="0.25">
      <c r="A2856" s="111" t="str">
        <f>+VLOOKUP(C2856,'Selectable Table'!D:EB,2,0)</f>
        <v>MERCK</v>
      </c>
      <c r="B2856" t="s">
        <v>2304</v>
      </c>
      <c r="C2856" t="s">
        <v>133</v>
      </c>
      <c r="D2856" t="s">
        <v>2287</v>
      </c>
      <c r="E2856" t="s">
        <v>93</v>
      </c>
      <c r="F2856" s="111">
        <f>+VLOOKUP(C2856,'Selectable Table'!O:P,2,0)</f>
        <v>40700</v>
      </c>
      <c r="G2856" s="111" t="str">
        <f>+VLOOKUP(F2856,'Selectable Table'!P:Q,2,0)</f>
        <v>Revenues - Third Parties</v>
      </c>
      <c r="I2856" t="s">
        <v>253</v>
      </c>
      <c r="J2856" s="111">
        <v>2026</v>
      </c>
      <c r="K2856" s="111">
        <v>7</v>
      </c>
      <c r="L2856" s="111" t="s">
        <v>94</v>
      </c>
      <c r="M2856">
        <v>310.82</v>
      </c>
      <c r="N2856">
        <v>1</v>
      </c>
      <c r="O2856">
        <v>310.82</v>
      </c>
      <c r="P2856" t="s">
        <v>2288</v>
      </c>
      <c r="Q2856" s="111">
        <f>+VLOOKUP(I2856,'Selectable Table'!AB:AC,2,0)</f>
        <v>0</v>
      </c>
    </row>
    <row r="2857" spans="1:17" x14ac:dyDescent="0.25">
      <c r="A2857" s="111" t="str">
        <f>+VLOOKUP(C2857,'Selectable Table'!D:EB,2,0)</f>
        <v>MERCK</v>
      </c>
      <c r="B2857" t="s">
        <v>2304</v>
      </c>
      <c r="C2857" t="s">
        <v>133</v>
      </c>
      <c r="D2857" t="s">
        <v>2287</v>
      </c>
      <c r="E2857" t="s">
        <v>105</v>
      </c>
      <c r="F2857" s="111">
        <f>+VLOOKUP(C2857,'Selectable Table'!O:P,2,0)</f>
        <v>40700</v>
      </c>
      <c r="G2857" s="111" t="str">
        <f>+VLOOKUP(F2857,'Selectable Table'!P:Q,2,0)</f>
        <v>Revenues - Third Parties</v>
      </c>
      <c r="I2857" t="s">
        <v>158</v>
      </c>
      <c r="J2857" s="111">
        <v>2026</v>
      </c>
      <c r="K2857" s="111">
        <v>7</v>
      </c>
      <c r="L2857" s="111" t="s">
        <v>94</v>
      </c>
      <c r="M2857">
        <v>1486.26</v>
      </c>
      <c r="N2857">
        <v>1</v>
      </c>
      <c r="O2857">
        <v>1486.26</v>
      </c>
      <c r="P2857" t="s">
        <v>2288</v>
      </c>
      <c r="Q2857" s="111">
        <f>+VLOOKUP(I2857,'Selectable Table'!AB:AC,2,0)</f>
        <v>0</v>
      </c>
    </row>
    <row r="2858" spans="1:17" x14ac:dyDescent="0.25">
      <c r="A2858" s="111" t="str">
        <f>+VLOOKUP(C2858,'Selectable Table'!D:EB,2,0)</f>
        <v>MERCK</v>
      </c>
      <c r="B2858" t="s">
        <v>472</v>
      </c>
      <c r="C2858" t="s">
        <v>133</v>
      </c>
      <c r="D2858" t="s">
        <v>2287</v>
      </c>
      <c r="E2858" t="s">
        <v>102</v>
      </c>
      <c r="F2858" s="111">
        <f>+VLOOKUP(C2858,'Selectable Table'!O:P,2,0)</f>
        <v>40700</v>
      </c>
      <c r="G2858" s="111" t="str">
        <f>+VLOOKUP(F2858,'Selectable Table'!P:Q,2,0)</f>
        <v>Revenues - Third Parties</v>
      </c>
      <c r="I2858" t="s">
        <v>186</v>
      </c>
      <c r="J2858" s="111">
        <v>2026</v>
      </c>
      <c r="K2858" s="111">
        <v>7</v>
      </c>
      <c r="L2858" s="111" t="s">
        <v>94</v>
      </c>
      <c r="M2858">
        <v>1827.54</v>
      </c>
      <c r="N2858">
        <v>1</v>
      </c>
      <c r="O2858">
        <v>1827.54</v>
      </c>
      <c r="P2858" t="s">
        <v>2288</v>
      </c>
      <c r="Q2858" s="111">
        <f>+VLOOKUP(I2858,'Selectable Table'!AB:AC,2,0)</f>
        <v>1</v>
      </c>
    </row>
    <row r="2859" spans="1:17" x14ac:dyDescent="0.25">
      <c r="A2859" s="111" t="str">
        <f>+VLOOKUP(C2859,'Selectable Table'!D:EB,2,0)</f>
        <v>MERCK</v>
      </c>
      <c r="B2859" t="s">
        <v>472</v>
      </c>
      <c r="C2859" t="s">
        <v>133</v>
      </c>
      <c r="D2859" t="s">
        <v>2287</v>
      </c>
      <c r="E2859" t="s">
        <v>93</v>
      </c>
      <c r="F2859" s="111">
        <f>+VLOOKUP(C2859,'Selectable Table'!O:P,2,0)</f>
        <v>40700</v>
      </c>
      <c r="G2859" s="111" t="str">
        <f>+VLOOKUP(F2859,'Selectable Table'!P:Q,2,0)</f>
        <v>Revenues - Third Parties</v>
      </c>
      <c r="I2859" t="s">
        <v>191</v>
      </c>
      <c r="J2859" s="111">
        <v>2026</v>
      </c>
      <c r="K2859" s="111">
        <v>7</v>
      </c>
      <c r="L2859" s="111" t="s">
        <v>94</v>
      </c>
      <c r="M2859">
        <v>1420.64</v>
      </c>
      <c r="N2859">
        <v>1</v>
      </c>
      <c r="O2859">
        <v>1420.64</v>
      </c>
      <c r="P2859" t="s">
        <v>2288</v>
      </c>
      <c r="Q2859" s="111">
        <f>+VLOOKUP(I2859,'Selectable Table'!AB:AC,2,0)</f>
        <v>1</v>
      </c>
    </row>
    <row r="2860" spans="1:17" x14ac:dyDescent="0.25">
      <c r="A2860" s="111" t="str">
        <f>+VLOOKUP(C2860,'Selectable Table'!D:EB,2,0)</f>
        <v>MERCK</v>
      </c>
      <c r="B2860" t="s">
        <v>472</v>
      </c>
      <c r="C2860" t="s">
        <v>133</v>
      </c>
      <c r="D2860" t="s">
        <v>2287</v>
      </c>
      <c r="E2860" t="s">
        <v>93</v>
      </c>
      <c r="F2860" s="111">
        <f>+VLOOKUP(C2860,'Selectable Table'!O:P,2,0)</f>
        <v>40700</v>
      </c>
      <c r="G2860" s="111" t="str">
        <f>+VLOOKUP(F2860,'Selectable Table'!P:Q,2,0)</f>
        <v>Revenues - Third Parties</v>
      </c>
      <c r="I2860" t="s">
        <v>166</v>
      </c>
      <c r="J2860" s="111">
        <v>2026</v>
      </c>
      <c r="K2860" s="111">
        <v>7</v>
      </c>
      <c r="L2860" s="111" t="s">
        <v>94</v>
      </c>
      <c r="M2860">
        <v>680.96</v>
      </c>
      <c r="N2860">
        <v>1</v>
      </c>
      <c r="O2860">
        <v>680.96</v>
      </c>
      <c r="P2860" t="s">
        <v>2288</v>
      </c>
      <c r="Q2860" s="111">
        <f>+VLOOKUP(I2860,'Selectable Table'!AB:AC,2,0)</f>
        <v>1</v>
      </c>
    </row>
    <row r="2861" spans="1:17" x14ac:dyDescent="0.25">
      <c r="A2861" s="111" t="str">
        <f>+VLOOKUP(C2861,'Selectable Table'!D:EB,2,0)</f>
        <v>MERCK</v>
      </c>
      <c r="B2861" t="s">
        <v>472</v>
      </c>
      <c r="C2861" t="s">
        <v>133</v>
      </c>
      <c r="D2861" t="s">
        <v>2287</v>
      </c>
      <c r="E2861" t="s">
        <v>93</v>
      </c>
      <c r="F2861" s="111">
        <f>+VLOOKUP(C2861,'Selectable Table'!O:P,2,0)</f>
        <v>40700</v>
      </c>
      <c r="G2861" s="111" t="str">
        <f>+VLOOKUP(F2861,'Selectable Table'!P:Q,2,0)</f>
        <v>Revenues - Third Parties</v>
      </c>
      <c r="I2861" t="s">
        <v>168</v>
      </c>
      <c r="J2861" s="111">
        <v>2026</v>
      </c>
      <c r="K2861" s="111">
        <v>7</v>
      </c>
      <c r="L2861" s="111" t="s">
        <v>94</v>
      </c>
      <c r="M2861">
        <v>477.12</v>
      </c>
      <c r="N2861">
        <v>1</v>
      </c>
      <c r="O2861">
        <v>477.12</v>
      </c>
      <c r="P2861" t="s">
        <v>2288</v>
      </c>
      <c r="Q2861" s="111">
        <f>+VLOOKUP(I2861,'Selectable Table'!AB:AC,2,0)</f>
        <v>0</v>
      </c>
    </row>
    <row r="2862" spans="1:17" x14ac:dyDescent="0.25">
      <c r="A2862" s="111" t="str">
        <f>+VLOOKUP(C2862,'Selectable Table'!D:EB,2,0)</f>
        <v>MERCK</v>
      </c>
      <c r="B2862" t="s">
        <v>472</v>
      </c>
      <c r="C2862" t="s">
        <v>133</v>
      </c>
      <c r="D2862" t="s">
        <v>2287</v>
      </c>
      <c r="E2862" t="s">
        <v>93</v>
      </c>
      <c r="F2862" s="111">
        <f>+VLOOKUP(C2862,'Selectable Table'!O:P,2,0)</f>
        <v>40700</v>
      </c>
      <c r="G2862" s="111" t="str">
        <f>+VLOOKUP(F2862,'Selectable Table'!P:Q,2,0)</f>
        <v>Revenues - Third Parties</v>
      </c>
      <c r="I2862" t="s">
        <v>169</v>
      </c>
      <c r="J2862" s="111">
        <v>2026</v>
      </c>
      <c r="K2862" s="111">
        <v>7</v>
      </c>
      <c r="L2862" s="111" t="s">
        <v>94</v>
      </c>
      <c r="M2862">
        <v>572.52</v>
      </c>
      <c r="N2862">
        <v>1</v>
      </c>
      <c r="O2862">
        <v>572.52</v>
      </c>
      <c r="P2862" t="s">
        <v>2288</v>
      </c>
      <c r="Q2862" s="111">
        <f>+VLOOKUP(I2862,'Selectable Table'!AB:AC,2,0)</f>
        <v>0</v>
      </c>
    </row>
    <row r="2863" spans="1:17" x14ac:dyDescent="0.25">
      <c r="A2863" s="111" t="str">
        <f>+VLOOKUP(C2863,'Selectable Table'!D:EB,2,0)</f>
        <v>MERCK</v>
      </c>
      <c r="B2863" t="s">
        <v>472</v>
      </c>
      <c r="C2863" t="s">
        <v>133</v>
      </c>
      <c r="D2863" t="s">
        <v>2287</v>
      </c>
      <c r="E2863" t="s">
        <v>93</v>
      </c>
      <c r="F2863" s="111">
        <f>+VLOOKUP(C2863,'Selectable Table'!O:P,2,0)</f>
        <v>40700</v>
      </c>
      <c r="G2863" s="111" t="str">
        <f>+VLOOKUP(F2863,'Selectable Table'!P:Q,2,0)</f>
        <v>Revenues - Third Parties</v>
      </c>
      <c r="I2863" t="s">
        <v>253</v>
      </c>
      <c r="J2863" s="111">
        <v>2026</v>
      </c>
      <c r="K2863" s="111">
        <v>7</v>
      </c>
      <c r="L2863" s="111" t="s">
        <v>94</v>
      </c>
      <c r="M2863">
        <v>310.82</v>
      </c>
      <c r="N2863">
        <v>1</v>
      </c>
      <c r="O2863">
        <v>310.82</v>
      </c>
      <c r="P2863" t="s">
        <v>2288</v>
      </c>
      <c r="Q2863" s="111">
        <f>+VLOOKUP(I2863,'Selectable Table'!AB:AC,2,0)</f>
        <v>0</v>
      </c>
    </row>
    <row r="2864" spans="1:17" x14ac:dyDescent="0.25">
      <c r="A2864" s="111" t="str">
        <f>+VLOOKUP(C2864,'Selectable Table'!D:EB,2,0)</f>
        <v>MERCK</v>
      </c>
      <c r="B2864" t="s">
        <v>472</v>
      </c>
      <c r="C2864" t="s">
        <v>133</v>
      </c>
      <c r="D2864" t="s">
        <v>2287</v>
      </c>
      <c r="E2864" t="s">
        <v>105</v>
      </c>
      <c r="F2864" s="111">
        <f>+VLOOKUP(C2864,'Selectable Table'!O:P,2,0)</f>
        <v>40700</v>
      </c>
      <c r="G2864" s="111" t="str">
        <f>+VLOOKUP(F2864,'Selectable Table'!P:Q,2,0)</f>
        <v>Revenues - Third Parties</v>
      </c>
      <c r="I2864" t="s">
        <v>121</v>
      </c>
      <c r="J2864" s="111">
        <v>2026</v>
      </c>
      <c r="K2864" s="111">
        <v>7</v>
      </c>
      <c r="L2864" s="111" t="s">
        <v>94</v>
      </c>
      <c r="M2864">
        <v>220.18</v>
      </c>
      <c r="N2864">
        <v>1</v>
      </c>
      <c r="O2864">
        <v>220.18</v>
      </c>
      <c r="P2864" t="s">
        <v>2288</v>
      </c>
      <c r="Q2864" s="111">
        <f>+VLOOKUP(I2864,'Selectable Table'!AB:AC,2,0)</f>
        <v>0</v>
      </c>
    </row>
    <row r="2865" spans="1:17" x14ac:dyDescent="0.25">
      <c r="A2865" s="111" t="str">
        <f>+VLOOKUP(C2865,'Selectable Table'!D:EB,2,0)</f>
        <v>GSK</v>
      </c>
      <c r="B2865" t="s">
        <v>2305</v>
      </c>
      <c r="C2865" t="s">
        <v>2172</v>
      </c>
      <c r="D2865" t="s">
        <v>2287</v>
      </c>
      <c r="E2865" t="s">
        <v>102</v>
      </c>
      <c r="F2865" s="111">
        <f>+VLOOKUP(C2865,'Selectable Table'!O:P,2,0)</f>
        <v>40700</v>
      </c>
      <c r="G2865" s="111" t="str">
        <f>+VLOOKUP(F2865,'Selectable Table'!P:Q,2,0)</f>
        <v>Revenues - Third Parties</v>
      </c>
      <c r="I2865" t="s">
        <v>186</v>
      </c>
      <c r="J2865" s="111">
        <v>2026</v>
      </c>
      <c r="K2865" s="111">
        <v>7</v>
      </c>
      <c r="L2865" s="111" t="s">
        <v>94</v>
      </c>
      <c r="M2865">
        <v>284.68806560000002</v>
      </c>
      <c r="N2865">
        <v>1</v>
      </c>
      <c r="O2865">
        <v>284.68806560000002</v>
      </c>
      <c r="P2865" t="s">
        <v>2288</v>
      </c>
      <c r="Q2865" s="111">
        <f>+VLOOKUP(I2865,'Selectable Table'!AB:AC,2,0)</f>
        <v>1</v>
      </c>
    </row>
    <row r="2866" spans="1:17" x14ac:dyDescent="0.25">
      <c r="A2866" s="111" t="str">
        <f>+VLOOKUP(C2866,'Selectable Table'!D:EB,2,0)</f>
        <v>GSK</v>
      </c>
      <c r="B2866" t="s">
        <v>2305</v>
      </c>
      <c r="C2866" t="s">
        <v>2172</v>
      </c>
      <c r="D2866" t="s">
        <v>2287</v>
      </c>
      <c r="E2866" t="s">
        <v>93</v>
      </c>
      <c r="F2866" s="111">
        <f>+VLOOKUP(C2866,'Selectable Table'!O:P,2,0)</f>
        <v>40700</v>
      </c>
      <c r="G2866" s="111" t="str">
        <f>+VLOOKUP(F2866,'Selectable Table'!P:Q,2,0)</f>
        <v>Revenues - Third Parties</v>
      </c>
      <c r="I2866" t="s">
        <v>167</v>
      </c>
      <c r="J2866" s="111">
        <v>2026</v>
      </c>
      <c r="K2866" s="111">
        <v>7</v>
      </c>
      <c r="L2866" s="111" t="s">
        <v>94</v>
      </c>
      <c r="M2866">
        <v>251.60602560000001</v>
      </c>
      <c r="N2866">
        <v>1</v>
      </c>
      <c r="O2866">
        <v>251.60602560000001</v>
      </c>
      <c r="P2866" t="s">
        <v>2288</v>
      </c>
      <c r="Q2866" s="111">
        <f>+VLOOKUP(I2866,'Selectable Table'!AB:AC,2,0)</f>
        <v>0</v>
      </c>
    </row>
    <row r="2867" spans="1:17" x14ac:dyDescent="0.25">
      <c r="A2867" s="111" t="str">
        <f>+VLOOKUP(C2867,'Selectable Table'!D:EB,2,0)</f>
        <v>GSK</v>
      </c>
      <c r="B2867" t="s">
        <v>2305</v>
      </c>
      <c r="C2867" t="s">
        <v>2172</v>
      </c>
      <c r="D2867" t="s">
        <v>2287</v>
      </c>
      <c r="E2867" t="s">
        <v>93</v>
      </c>
      <c r="F2867" s="111">
        <f>+VLOOKUP(C2867,'Selectable Table'!O:P,2,0)</f>
        <v>40700</v>
      </c>
      <c r="G2867" s="111" t="str">
        <f>+VLOOKUP(F2867,'Selectable Table'!P:Q,2,0)</f>
        <v>Revenues - Third Parties</v>
      </c>
      <c r="I2867" t="s">
        <v>253</v>
      </c>
      <c r="J2867" s="111">
        <v>2026</v>
      </c>
      <c r="K2867" s="111">
        <v>7</v>
      </c>
      <c r="L2867" s="111" t="s">
        <v>94</v>
      </c>
      <c r="M2867">
        <v>1179.6485083999999</v>
      </c>
      <c r="N2867">
        <v>1</v>
      </c>
      <c r="O2867">
        <v>1179.6485083999999</v>
      </c>
      <c r="P2867" t="s">
        <v>2288</v>
      </c>
      <c r="Q2867" s="111">
        <f>+VLOOKUP(I2867,'Selectable Table'!AB:AC,2,0)</f>
        <v>0</v>
      </c>
    </row>
    <row r="2868" spans="1:17" x14ac:dyDescent="0.25">
      <c r="A2868" s="111" t="str">
        <f>+VLOOKUP(C2868,'Selectable Table'!D:EB,2,0)</f>
        <v>GSK</v>
      </c>
      <c r="B2868" t="s">
        <v>2305</v>
      </c>
      <c r="C2868" t="s">
        <v>2172</v>
      </c>
      <c r="D2868" t="s">
        <v>2287</v>
      </c>
      <c r="E2868" t="s">
        <v>105</v>
      </c>
      <c r="F2868" s="111">
        <f>+VLOOKUP(C2868,'Selectable Table'!O:P,2,0)</f>
        <v>40700</v>
      </c>
      <c r="G2868" s="111" t="str">
        <f>+VLOOKUP(F2868,'Selectable Table'!P:Q,2,0)</f>
        <v>Revenues - Third Parties</v>
      </c>
      <c r="I2868" t="s">
        <v>144</v>
      </c>
      <c r="J2868" s="111">
        <v>2026</v>
      </c>
      <c r="K2868" s="111">
        <v>7</v>
      </c>
      <c r="L2868" s="111" t="s">
        <v>94</v>
      </c>
      <c r="M2868">
        <v>145.4469</v>
      </c>
      <c r="N2868">
        <v>1</v>
      </c>
      <c r="O2868">
        <v>145.4469</v>
      </c>
      <c r="P2868" t="s">
        <v>2288</v>
      </c>
      <c r="Q2868" s="111">
        <f>+VLOOKUP(I2868,'Selectable Table'!AB:AC,2,0)</f>
        <v>0</v>
      </c>
    </row>
    <row r="2869" spans="1:17" x14ac:dyDescent="0.25">
      <c r="A2869" s="111" t="str">
        <f>+VLOOKUP(C2869,'Selectable Table'!D:EB,2,0)</f>
        <v>MERCK</v>
      </c>
      <c r="B2869" t="s">
        <v>2007</v>
      </c>
      <c r="C2869" t="s">
        <v>133</v>
      </c>
      <c r="D2869" t="s">
        <v>2287</v>
      </c>
      <c r="E2869" t="s">
        <v>93</v>
      </c>
      <c r="F2869" s="111">
        <f>+VLOOKUP(C2869,'Selectable Table'!O:P,2,0)</f>
        <v>40700</v>
      </c>
      <c r="G2869" s="111" t="str">
        <f>+VLOOKUP(F2869,'Selectable Table'!P:Q,2,0)</f>
        <v>Revenues - Third Parties</v>
      </c>
      <c r="I2869" t="s">
        <v>253</v>
      </c>
      <c r="J2869" s="111">
        <v>2026</v>
      </c>
      <c r="K2869" s="111">
        <v>7</v>
      </c>
      <c r="L2869" s="111" t="s">
        <v>94</v>
      </c>
      <c r="M2869">
        <v>310.82</v>
      </c>
      <c r="N2869">
        <v>1</v>
      </c>
      <c r="O2869">
        <v>310.82</v>
      </c>
      <c r="P2869" t="s">
        <v>2288</v>
      </c>
      <c r="Q2869" s="111">
        <f>+VLOOKUP(I2869,'Selectable Table'!AB:AC,2,0)</f>
        <v>0</v>
      </c>
    </row>
    <row r="2870" spans="1:17" x14ac:dyDescent="0.25">
      <c r="A2870" s="111" t="str">
        <f>+VLOOKUP(C2870,'Selectable Table'!D:EB,2,0)</f>
        <v>MERCK</v>
      </c>
      <c r="B2870" t="s">
        <v>2007</v>
      </c>
      <c r="C2870" t="s">
        <v>133</v>
      </c>
      <c r="D2870" t="s">
        <v>2287</v>
      </c>
      <c r="E2870" t="s">
        <v>105</v>
      </c>
      <c r="F2870" s="111">
        <f>+VLOOKUP(C2870,'Selectable Table'!O:P,2,0)</f>
        <v>40700</v>
      </c>
      <c r="G2870" s="111" t="str">
        <f>+VLOOKUP(F2870,'Selectable Table'!P:Q,2,0)</f>
        <v>Revenues - Third Parties</v>
      </c>
      <c r="I2870" t="s">
        <v>158</v>
      </c>
      <c r="J2870" s="111">
        <v>2026</v>
      </c>
      <c r="K2870" s="111">
        <v>7</v>
      </c>
      <c r="L2870" s="111" t="s">
        <v>94</v>
      </c>
      <c r="M2870">
        <v>495.42</v>
      </c>
      <c r="N2870">
        <v>1</v>
      </c>
      <c r="O2870">
        <v>495.42</v>
      </c>
      <c r="P2870" t="s">
        <v>2288</v>
      </c>
      <c r="Q2870" s="111">
        <f>+VLOOKUP(I2870,'Selectable Table'!AB:AC,2,0)</f>
        <v>0</v>
      </c>
    </row>
    <row r="2871" spans="1:17" x14ac:dyDescent="0.25">
      <c r="A2871" s="111" t="str">
        <f>+VLOOKUP(C2871,'Selectable Table'!D:EB,2,0)</f>
        <v>MERCK</v>
      </c>
      <c r="B2871" t="s">
        <v>485</v>
      </c>
      <c r="C2871" t="s">
        <v>133</v>
      </c>
      <c r="D2871" t="s">
        <v>2287</v>
      </c>
      <c r="E2871" t="s">
        <v>102</v>
      </c>
      <c r="F2871" s="111">
        <f>+VLOOKUP(C2871,'Selectable Table'!O:P,2,0)</f>
        <v>40700</v>
      </c>
      <c r="G2871" s="111" t="str">
        <f>+VLOOKUP(F2871,'Selectable Table'!P:Q,2,0)</f>
        <v>Revenues - Third Parties</v>
      </c>
      <c r="I2871" t="s">
        <v>186</v>
      </c>
      <c r="J2871" s="111">
        <v>2026</v>
      </c>
      <c r="K2871" s="111">
        <v>7</v>
      </c>
      <c r="L2871" s="111" t="s">
        <v>94</v>
      </c>
      <c r="M2871">
        <v>1351.84</v>
      </c>
      <c r="N2871">
        <v>1</v>
      </c>
      <c r="O2871">
        <v>1351.84</v>
      </c>
      <c r="P2871" t="s">
        <v>2288</v>
      </c>
      <c r="Q2871" s="111">
        <f>+VLOOKUP(I2871,'Selectable Table'!AB:AC,2,0)</f>
        <v>1</v>
      </c>
    </row>
    <row r="2872" spans="1:17" x14ac:dyDescent="0.25">
      <c r="A2872" s="111" t="str">
        <f>+VLOOKUP(C2872,'Selectable Table'!D:EB,2,0)</f>
        <v>MERCK</v>
      </c>
      <c r="B2872" t="s">
        <v>485</v>
      </c>
      <c r="C2872" t="s">
        <v>133</v>
      </c>
      <c r="D2872" t="s">
        <v>2287</v>
      </c>
      <c r="E2872" t="s">
        <v>93</v>
      </c>
      <c r="F2872" s="111">
        <f>+VLOOKUP(C2872,'Selectable Table'!O:P,2,0)</f>
        <v>40700</v>
      </c>
      <c r="G2872" s="111" t="str">
        <f>+VLOOKUP(F2872,'Selectable Table'!P:Q,2,0)</f>
        <v>Revenues - Third Parties</v>
      </c>
      <c r="I2872" t="s">
        <v>191</v>
      </c>
      <c r="J2872" s="111">
        <v>2026</v>
      </c>
      <c r="K2872" s="111">
        <v>7</v>
      </c>
      <c r="L2872" s="111" t="s">
        <v>94</v>
      </c>
      <c r="M2872">
        <v>355.16</v>
      </c>
      <c r="N2872">
        <v>1</v>
      </c>
      <c r="O2872">
        <v>355.16</v>
      </c>
      <c r="P2872" t="s">
        <v>2288</v>
      </c>
      <c r="Q2872" s="111">
        <f>+VLOOKUP(I2872,'Selectable Table'!AB:AC,2,0)</f>
        <v>1</v>
      </c>
    </row>
    <row r="2873" spans="1:17" x14ac:dyDescent="0.25">
      <c r="A2873" s="111" t="str">
        <f>+VLOOKUP(C2873,'Selectable Table'!D:EB,2,0)</f>
        <v>MERCK</v>
      </c>
      <c r="B2873" t="s">
        <v>485</v>
      </c>
      <c r="C2873" t="s">
        <v>133</v>
      </c>
      <c r="D2873" t="s">
        <v>2287</v>
      </c>
      <c r="E2873" t="s">
        <v>93</v>
      </c>
      <c r="F2873" s="111">
        <f>+VLOOKUP(C2873,'Selectable Table'!O:P,2,0)</f>
        <v>40700</v>
      </c>
      <c r="G2873" s="111" t="str">
        <f>+VLOOKUP(F2873,'Selectable Table'!P:Q,2,0)</f>
        <v>Revenues - Third Parties</v>
      </c>
      <c r="I2873" t="s">
        <v>166</v>
      </c>
      <c r="J2873" s="111">
        <v>2026</v>
      </c>
      <c r="K2873" s="111">
        <v>7</v>
      </c>
      <c r="L2873" s="111" t="s">
        <v>94</v>
      </c>
      <c r="M2873">
        <v>510.72</v>
      </c>
      <c r="N2873">
        <v>1</v>
      </c>
      <c r="O2873">
        <v>510.72</v>
      </c>
      <c r="P2873" t="s">
        <v>2288</v>
      </c>
      <c r="Q2873" s="111">
        <f>+VLOOKUP(I2873,'Selectable Table'!AB:AC,2,0)</f>
        <v>1</v>
      </c>
    </row>
    <row r="2874" spans="1:17" x14ac:dyDescent="0.25">
      <c r="A2874" s="111" t="str">
        <f>+VLOOKUP(C2874,'Selectable Table'!D:EB,2,0)</f>
        <v>MERCK</v>
      </c>
      <c r="B2874" t="s">
        <v>485</v>
      </c>
      <c r="C2874" t="s">
        <v>133</v>
      </c>
      <c r="D2874" t="s">
        <v>2287</v>
      </c>
      <c r="E2874" t="s">
        <v>93</v>
      </c>
      <c r="F2874" s="111">
        <f>+VLOOKUP(C2874,'Selectable Table'!O:P,2,0)</f>
        <v>40700</v>
      </c>
      <c r="G2874" s="111" t="str">
        <f>+VLOOKUP(F2874,'Selectable Table'!P:Q,2,0)</f>
        <v>Revenues - Third Parties</v>
      </c>
      <c r="I2874" t="s">
        <v>168</v>
      </c>
      <c r="J2874" s="111">
        <v>2026</v>
      </c>
      <c r="K2874" s="111">
        <v>7</v>
      </c>
      <c r="L2874" s="111" t="s">
        <v>94</v>
      </c>
      <c r="M2874">
        <v>238.56</v>
      </c>
      <c r="N2874">
        <v>1</v>
      </c>
      <c r="O2874">
        <v>238.56</v>
      </c>
      <c r="P2874" t="s">
        <v>2288</v>
      </c>
      <c r="Q2874" s="111">
        <f>+VLOOKUP(I2874,'Selectable Table'!AB:AC,2,0)</f>
        <v>0</v>
      </c>
    </row>
    <row r="2875" spans="1:17" x14ac:dyDescent="0.25">
      <c r="A2875" s="111" t="str">
        <f>+VLOOKUP(C2875,'Selectable Table'!D:EB,2,0)</f>
        <v>MERCK</v>
      </c>
      <c r="B2875" t="s">
        <v>485</v>
      </c>
      <c r="C2875" t="s">
        <v>133</v>
      </c>
      <c r="D2875" t="s">
        <v>2287</v>
      </c>
      <c r="E2875" t="s">
        <v>93</v>
      </c>
      <c r="F2875" s="111">
        <f>+VLOOKUP(C2875,'Selectable Table'!O:P,2,0)</f>
        <v>40700</v>
      </c>
      <c r="G2875" s="111" t="str">
        <f>+VLOOKUP(F2875,'Selectable Table'!P:Q,2,0)</f>
        <v>Revenues - Third Parties</v>
      </c>
      <c r="I2875" t="s">
        <v>169</v>
      </c>
      <c r="J2875" s="111">
        <v>2026</v>
      </c>
      <c r="K2875" s="111">
        <v>7</v>
      </c>
      <c r="L2875" s="111" t="s">
        <v>94</v>
      </c>
      <c r="M2875">
        <v>429.39</v>
      </c>
      <c r="N2875">
        <v>1</v>
      </c>
      <c r="O2875">
        <v>429.39</v>
      </c>
      <c r="P2875" t="s">
        <v>2288</v>
      </c>
      <c r="Q2875" s="111">
        <f>+VLOOKUP(I2875,'Selectable Table'!AB:AC,2,0)</f>
        <v>0</v>
      </c>
    </row>
    <row r="2876" spans="1:17" x14ac:dyDescent="0.25">
      <c r="A2876" s="111" t="str">
        <f>+VLOOKUP(C2876,'Selectable Table'!D:EB,2,0)</f>
        <v>MERCK</v>
      </c>
      <c r="B2876" t="s">
        <v>485</v>
      </c>
      <c r="C2876" t="s">
        <v>133</v>
      </c>
      <c r="D2876" t="s">
        <v>2287</v>
      </c>
      <c r="E2876" t="s">
        <v>93</v>
      </c>
      <c r="F2876" s="111">
        <f>+VLOOKUP(C2876,'Selectable Table'!O:P,2,0)</f>
        <v>40700</v>
      </c>
      <c r="G2876" s="111" t="str">
        <f>+VLOOKUP(F2876,'Selectable Table'!P:Q,2,0)</f>
        <v>Revenues - Third Parties</v>
      </c>
      <c r="I2876" t="s">
        <v>253</v>
      </c>
      <c r="J2876" s="111">
        <v>2026</v>
      </c>
      <c r="K2876" s="111">
        <v>7</v>
      </c>
      <c r="L2876" s="111" t="s">
        <v>94</v>
      </c>
      <c r="M2876">
        <v>310.82</v>
      </c>
      <c r="N2876">
        <v>1</v>
      </c>
      <c r="O2876">
        <v>310.82</v>
      </c>
      <c r="P2876" t="s">
        <v>2288</v>
      </c>
      <c r="Q2876" s="111">
        <f>+VLOOKUP(I2876,'Selectable Table'!AB:AC,2,0)</f>
        <v>0</v>
      </c>
    </row>
    <row r="2877" spans="1:17" x14ac:dyDescent="0.25">
      <c r="A2877" s="111" t="str">
        <f>+VLOOKUP(C2877,'Selectable Table'!D:EB,2,0)</f>
        <v>MERCK</v>
      </c>
      <c r="B2877" t="s">
        <v>485</v>
      </c>
      <c r="C2877" t="s">
        <v>133</v>
      </c>
      <c r="D2877" t="s">
        <v>2287</v>
      </c>
      <c r="E2877" t="s">
        <v>105</v>
      </c>
      <c r="F2877" s="111">
        <f>+VLOOKUP(C2877,'Selectable Table'!O:P,2,0)</f>
        <v>40700</v>
      </c>
      <c r="G2877" s="111" t="str">
        <f>+VLOOKUP(F2877,'Selectable Table'!P:Q,2,0)</f>
        <v>Revenues - Third Parties</v>
      </c>
      <c r="I2877" t="s">
        <v>121</v>
      </c>
      <c r="J2877" s="111">
        <v>2026</v>
      </c>
      <c r="K2877" s="111">
        <v>7</v>
      </c>
      <c r="L2877" s="111" t="s">
        <v>94</v>
      </c>
      <c r="M2877">
        <v>220.18</v>
      </c>
      <c r="N2877">
        <v>1</v>
      </c>
      <c r="O2877">
        <v>220.18</v>
      </c>
      <c r="P2877" t="s">
        <v>2288</v>
      </c>
      <c r="Q2877" s="111">
        <f>+VLOOKUP(I2877,'Selectable Table'!AB:AC,2,0)</f>
        <v>0</v>
      </c>
    </row>
    <row r="2878" spans="1:17" x14ac:dyDescent="0.25">
      <c r="A2878" s="111" t="str">
        <f>+VLOOKUP(C2878,'Selectable Table'!D:EB,2,0)</f>
        <v>MERCK</v>
      </c>
      <c r="B2878" t="s">
        <v>485</v>
      </c>
      <c r="C2878" t="s">
        <v>133</v>
      </c>
      <c r="D2878" t="s">
        <v>2287</v>
      </c>
      <c r="E2878" t="s">
        <v>105</v>
      </c>
      <c r="F2878" s="111">
        <f>+VLOOKUP(C2878,'Selectable Table'!O:P,2,0)</f>
        <v>40700</v>
      </c>
      <c r="G2878" s="111" t="str">
        <f>+VLOOKUP(F2878,'Selectable Table'!P:Q,2,0)</f>
        <v>Revenues - Third Parties</v>
      </c>
      <c r="I2878" t="s">
        <v>158</v>
      </c>
      <c r="J2878" s="111">
        <v>2026</v>
      </c>
      <c r="K2878" s="111">
        <v>7</v>
      </c>
      <c r="L2878" s="111" t="s">
        <v>94</v>
      </c>
      <c r="M2878">
        <v>165.14</v>
      </c>
      <c r="N2878">
        <v>1</v>
      </c>
      <c r="O2878">
        <v>165.14</v>
      </c>
      <c r="P2878" t="s">
        <v>2288</v>
      </c>
      <c r="Q2878" s="111">
        <f>+VLOOKUP(I2878,'Selectable Table'!AB:AC,2,0)</f>
        <v>0</v>
      </c>
    </row>
    <row r="2879" spans="1:17" x14ac:dyDescent="0.25">
      <c r="A2879" s="111" t="str">
        <f>+VLOOKUP(C2879,'Selectable Table'!D:EB,2,0)</f>
        <v>MERCK</v>
      </c>
      <c r="B2879" t="s">
        <v>2010</v>
      </c>
      <c r="C2879" t="s">
        <v>133</v>
      </c>
      <c r="D2879" t="s">
        <v>2287</v>
      </c>
      <c r="E2879" t="s">
        <v>93</v>
      </c>
      <c r="F2879" s="111">
        <f>+VLOOKUP(C2879,'Selectable Table'!O:P,2,0)</f>
        <v>40700</v>
      </c>
      <c r="G2879" s="111" t="str">
        <f>+VLOOKUP(F2879,'Selectable Table'!P:Q,2,0)</f>
        <v>Revenues - Third Parties</v>
      </c>
      <c r="I2879" t="s">
        <v>253</v>
      </c>
      <c r="J2879" s="111">
        <v>2026</v>
      </c>
      <c r="K2879" s="111">
        <v>7</v>
      </c>
      <c r="L2879" s="111" t="s">
        <v>94</v>
      </c>
      <c r="M2879">
        <v>310.82</v>
      </c>
      <c r="N2879">
        <v>1</v>
      </c>
      <c r="O2879">
        <v>310.82</v>
      </c>
      <c r="P2879" t="s">
        <v>2288</v>
      </c>
      <c r="Q2879" s="111">
        <f>+VLOOKUP(I2879,'Selectable Table'!AB:AC,2,0)</f>
        <v>0</v>
      </c>
    </row>
    <row r="2880" spans="1:17" x14ac:dyDescent="0.25">
      <c r="A2880" s="111" t="str">
        <f>+VLOOKUP(C2880,'Selectable Table'!D:EB,2,0)</f>
        <v>MERCK</v>
      </c>
      <c r="B2880" t="s">
        <v>764</v>
      </c>
      <c r="C2880" t="s">
        <v>133</v>
      </c>
      <c r="D2880" t="s">
        <v>2287</v>
      </c>
      <c r="E2880" t="s">
        <v>102</v>
      </c>
      <c r="F2880" s="111">
        <f>+VLOOKUP(C2880,'Selectable Table'!O:P,2,0)</f>
        <v>40700</v>
      </c>
      <c r="G2880" s="111" t="str">
        <f>+VLOOKUP(F2880,'Selectable Table'!P:Q,2,0)</f>
        <v>Revenues - Third Parties</v>
      </c>
      <c r="I2880" t="s">
        <v>186</v>
      </c>
      <c r="J2880" s="111">
        <v>2026</v>
      </c>
      <c r="K2880" s="111">
        <v>7</v>
      </c>
      <c r="L2880" s="111" t="s">
        <v>94</v>
      </c>
      <c r="M2880">
        <v>734.98</v>
      </c>
      <c r="N2880">
        <v>1</v>
      </c>
      <c r="O2880">
        <v>734.98</v>
      </c>
      <c r="P2880" t="s">
        <v>2288</v>
      </c>
      <c r="Q2880" s="111">
        <f>+VLOOKUP(I2880,'Selectable Table'!AB:AC,2,0)</f>
        <v>1</v>
      </c>
    </row>
    <row r="2881" spans="1:17" x14ac:dyDescent="0.25">
      <c r="A2881" s="111" t="str">
        <f>+VLOOKUP(C2881,'Selectable Table'!D:EB,2,0)</f>
        <v>MERCK</v>
      </c>
      <c r="B2881" t="s">
        <v>764</v>
      </c>
      <c r="C2881" t="s">
        <v>133</v>
      </c>
      <c r="D2881" t="s">
        <v>2287</v>
      </c>
      <c r="E2881" t="s">
        <v>93</v>
      </c>
      <c r="F2881" s="111">
        <f>+VLOOKUP(C2881,'Selectable Table'!O:P,2,0)</f>
        <v>40700</v>
      </c>
      <c r="G2881" s="111" t="str">
        <f>+VLOOKUP(F2881,'Selectable Table'!P:Q,2,0)</f>
        <v>Revenues - Third Parties</v>
      </c>
      <c r="I2881" t="s">
        <v>166</v>
      </c>
      <c r="J2881" s="111">
        <v>2026</v>
      </c>
      <c r="K2881" s="111">
        <v>7</v>
      </c>
      <c r="L2881" s="111" t="s">
        <v>94</v>
      </c>
      <c r="M2881">
        <v>510.72</v>
      </c>
      <c r="N2881">
        <v>1</v>
      </c>
      <c r="O2881">
        <v>510.72</v>
      </c>
      <c r="P2881" t="s">
        <v>2288</v>
      </c>
      <c r="Q2881" s="111">
        <f>+VLOOKUP(I2881,'Selectable Table'!AB:AC,2,0)</f>
        <v>1</v>
      </c>
    </row>
    <row r="2882" spans="1:17" x14ac:dyDescent="0.25">
      <c r="A2882" s="111" t="str">
        <f>+VLOOKUP(C2882,'Selectable Table'!D:EB,2,0)</f>
        <v>MERCK</v>
      </c>
      <c r="B2882" t="s">
        <v>764</v>
      </c>
      <c r="C2882" t="s">
        <v>133</v>
      </c>
      <c r="D2882" t="s">
        <v>2287</v>
      </c>
      <c r="E2882" t="s">
        <v>93</v>
      </c>
      <c r="F2882" s="111">
        <f>+VLOOKUP(C2882,'Selectable Table'!O:P,2,0)</f>
        <v>40700</v>
      </c>
      <c r="G2882" s="111" t="str">
        <f>+VLOOKUP(F2882,'Selectable Table'!P:Q,2,0)</f>
        <v>Revenues - Third Parties</v>
      </c>
      <c r="I2882" t="s">
        <v>169</v>
      </c>
      <c r="J2882" s="111">
        <v>2026</v>
      </c>
      <c r="K2882" s="111">
        <v>7</v>
      </c>
      <c r="L2882" s="111" t="s">
        <v>94</v>
      </c>
      <c r="M2882">
        <v>429.39</v>
      </c>
      <c r="N2882">
        <v>1</v>
      </c>
      <c r="O2882">
        <v>429.39</v>
      </c>
      <c r="P2882" t="s">
        <v>2288</v>
      </c>
      <c r="Q2882" s="111">
        <f>+VLOOKUP(I2882,'Selectable Table'!AB:AC,2,0)</f>
        <v>0</v>
      </c>
    </row>
    <row r="2883" spans="1:17" x14ac:dyDescent="0.25">
      <c r="A2883" s="111" t="str">
        <f>+VLOOKUP(C2883,'Selectable Table'!D:EB,2,0)</f>
        <v>MERCK</v>
      </c>
      <c r="B2883" t="s">
        <v>764</v>
      </c>
      <c r="C2883" t="s">
        <v>133</v>
      </c>
      <c r="D2883" t="s">
        <v>2287</v>
      </c>
      <c r="E2883" t="s">
        <v>93</v>
      </c>
      <c r="F2883" s="111">
        <f>+VLOOKUP(C2883,'Selectable Table'!O:P,2,0)</f>
        <v>40700</v>
      </c>
      <c r="G2883" s="111" t="str">
        <f>+VLOOKUP(F2883,'Selectable Table'!P:Q,2,0)</f>
        <v>Revenues - Third Parties</v>
      </c>
      <c r="I2883" t="s">
        <v>253</v>
      </c>
      <c r="J2883" s="111">
        <v>2026</v>
      </c>
      <c r="K2883" s="111">
        <v>7</v>
      </c>
      <c r="L2883" s="111" t="s">
        <v>94</v>
      </c>
      <c r="M2883">
        <v>310.82</v>
      </c>
      <c r="N2883">
        <v>1</v>
      </c>
      <c r="O2883">
        <v>310.82</v>
      </c>
      <c r="P2883" t="s">
        <v>2288</v>
      </c>
      <c r="Q2883" s="111">
        <f>+VLOOKUP(I2883,'Selectable Table'!AB:AC,2,0)</f>
        <v>0</v>
      </c>
    </row>
    <row r="2884" spans="1:17" x14ac:dyDescent="0.25">
      <c r="A2884" s="111" t="str">
        <f>+VLOOKUP(C2884,'Selectable Table'!D:EB,2,0)</f>
        <v>MERCK</v>
      </c>
      <c r="B2884" t="s">
        <v>764</v>
      </c>
      <c r="C2884" t="s">
        <v>133</v>
      </c>
      <c r="D2884" t="s">
        <v>2287</v>
      </c>
      <c r="E2884" t="s">
        <v>105</v>
      </c>
      <c r="F2884" s="111">
        <f>+VLOOKUP(C2884,'Selectable Table'!O:P,2,0)</f>
        <v>40700</v>
      </c>
      <c r="G2884" s="111" t="str">
        <f>+VLOOKUP(F2884,'Selectable Table'!P:Q,2,0)</f>
        <v>Revenues - Third Parties</v>
      </c>
      <c r="I2884" t="s">
        <v>158</v>
      </c>
      <c r="J2884" s="111">
        <v>2026</v>
      </c>
      <c r="K2884" s="111">
        <v>7</v>
      </c>
      <c r="L2884" s="111" t="s">
        <v>94</v>
      </c>
      <c r="M2884">
        <v>495.42</v>
      </c>
      <c r="N2884">
        <v>1</v>
      </c>
      <c r="O2884">
        <v>495.42</v>
      </c>
      <c r="P2884" t="s">
        <v>2288</v>
      </c>
      <c r="Q2884" s="111">
        <f>+VLOOKUP(I2884,'Selectable Table'!AB:AC,2,0)</f>
        <v>0</v>
      </c>
    </row>
    <row r="2885" spans="1:17" x14ac:dyDescent="0.25">
      <c r="A2885" s="111" t="str">
        <f>+VLOOKUP(C2885,'Selectable Table'!D:EB,2,0)</f>
        <v>MERCK</v>
      </c>
      <c r="B2885" t="s">
        <v>2306</v>
      </c>
      <c r="C2885" t="s">
        <v>133</v>
      </c>
      <c r="D2885" t="s">
        <v>2287</v>
      </c>
      <c r="E2885" t="s">
        <v>93</v>
      </c>
      <c r="F2885" s="111">
        <f>+VLOOKUP(C2885,'Selectable Table'!O:P,2,0)</f>
        <v>40700</v>
      </c>
      <c r="G2885" s="111" t="str">
        <f>+VLOOKUP(F2885,'Selectable Table'!P:Q,2,0)</f>
        <v>Revenues - Third Parties</v>
      </c>
      <c r="I2885" t="s">
        <v>253</v>
      </c>
      <c r="J2885" s="111">
        <v>2026</v>
      </c>
      <c r="K2885" s="111">
        <v>7</v>
      </c>
      <c r="L2885" s="111" t="s">
        <v>94</v>
      </c>
      <c r="M2885">
        <v>310.82</v>
      </c>
      <c r="N2885">
        <v>1</v>
      </c>
      <c r="O2885">
        <v>310.82</v>
      </c>
      <c r="P2885" t="s">
        <v>2288</v>
      </c>
      <c r="Q2885" s="111">
        <f>+VLOOKUP(I2885,'Selectable Table'!AB:AC,2,0)</f>
        <v>0</v>
      </c>
    </row>
    <row r="2886" spans="1:17" x14ac:dyDescent="0.25">
      <c r="A2886" s="111" t="str">
        <f>+VLOOKUP(C2886,'Selectable Table'!D:EB,2,0)</f>
        <v>MERCK</v>
      </c>
      <c r="B2886" t="s">
        <v>2306</v>
      </c>
      <c r="C2886" t="s">
        <v>133</v>
      </c>
      <c r="D2886" t="s">
        <v>2287</v>
      </c>
      <c r="E2886" t="s">
        <v>105</v>
      </c>
      <c r="F2886" s="111">
        <f>+VLOOKUP(C2886,'Selectable Table'!O:P,2,0)</f>
        <v>40700</v>
      </c>
      <c r="G2886" s="111" t="str">
        <f>+VLOOKUP(F2886,'Selectable Table'!P:Q,2,0)</f>
        <v>Revenues - Third Parties</v>
      </c>
      <c r="I2886" t="s">
        <v>158</v>
      </c>
      <c r="J2886" s="111">
        <v>2026</v>
      </c>
      <c r="K2886" s="111">
        <v>7</v>
      </c>
      <c r="L2886" s="111" t="s">
        <v>94</v>
      </c>
      <c r="M2886">
        <v>330.28</v>
      </c>
      <c r="N2886">
        <v>1</v>
      </c>
      <c r="O2886">
        <v>330.28</v>
      </c>
      <c r="P2886" t="s">
        <v>2288</v>
      </c>
      <c r="Q2886" s="111">
        <f>+VLOOKUP(I2886,'Selectable Table'!AB:AC,2,0)</f>
        <v>0</v>
      </c>
    </row>
    <row r="2887" spans="1:17" x14ac:dyDescent="0.25">
      <c r="A2887" s="111" t="str">
        <f>+VLOOKUP(C2887,'Selectable Table'!D:EB,2,0)</f>
        <v>MERCK</v>
      </c>
      <c r="B2887" t="s">
        <v>767</v>
      </c>
      <c r="C2887" t="s">
        <v>133</v>
      </c>
      <c r="D2887" t="s">
        <v>2287</v>
      </c>
      <c r="E2887" t="s">
        <v>93</v>
      </c>
      <c r="F2887" s="111">
        <f>+VLOOKUP(C2887,'Selectable Table'!O:P,2,0)</f>
        <v>40700</v>
      </c>
      <c r="G2887" s="111" t="str">
        <f>+VLOOKUP(F2887,'Selectable Table'!P:Q,2,0)</f>
        <v>Revenues - Third Parties</v>
      </c>
      <c r="I2887" t="s">
        <v>253</v>
      </c>
      <c r="J2887" s="111">
        <v>2026</v>
      </c>
      <c r="K2887" s="111">
        <v>7</v>
      </c>
      <c r="L2887" s="111" t="s">
        <v>94</v>
      </c>
      <c r="M2887">
        <v>310.82</v>
      </c>
      <c r="N2887">
        <v>1</v>
      </c>
      <c r="O2887">
        <v>310.82</v>
      </c>
      <c r="P2887" t="s">
        <v>2288</v>
      </c>
      <c r="Q2887" s="111">
        <f>+VLOOKUP(I2887,'Selectable Table'!AB:AC,2,0)</f>
        <v>0</v>
      </c>
    </row>
    <row r="2888" spans="1:17" x14ac:dyDescent="0.25">
      <c r="A2888" s="111" t="str">
        <f>+VLOOKUP(C2888,'Selectable Table'!D:EB,2,0)</f>
        <v>MERCK</v>
      </c>
      <c r="B2888" t="s">
        <v>767</v>
      </c>
      <c r="C2888" t="s">
        <v>133</v>
      </c>
      <c r="D2888" t="s">
        <v>2287</v>
      </c>
      <c r="E2888" t="s">
        <v>93</v>
      </c>
      <c r="F2888" s="111">
        <f>+VLOOKUP(C2888,'Selectable Table'!O:P,2,0)</f>
        <v>40700</v>
      </c>
      <c r="G2888" s="111" t="str">
        <f>+VLOOKUP(F2888,'Selectable Table'!P:Q,2,0)</f>
        <v>Revenues - Third Parties</v>
      </c>
      <c r="I2888" t="s">
        <v>241</v>
      </c>
      <c r="J2888" s="111">
        <v>2026</v>
      </c>
      <c r="K2888" s="111">
        <v>7</v>
      </c>
      <c r="L2888" s="111" t="s">
        <v>94</v>
      </c>
      <c r="M2888">
        <v>513.76</v>
      </c>
      <c r="N2888">
        <v>1</v>
      </c>
      <c r="O2888">
        <v>513.76</v>
      </c>
      <c r="P2888" t="s">
        <v>2288</v>
      </c>
      <c r="Q2888" s="111">
        <f>+VLOOKUP(I2888,'Selectable Table'!AB:AC,2,0)</f>
        <v>0</v>
      </c>
    </row>
    <row r="2889" spans="1:17" x14ac:dyDescent="0.25">
      <c r="A2889" s="111" t="str">
        <f>+VLOOKUP(C2889,'Selectable Table'!D:EB,2,0)</f>
        <v>MERCK</v>
      </c>
      <c r="B2889" t="s">
        <v>767</v>
      </c>
      <c r="C2889" t="s">
        <v>133</v>
      </c>
      <c r="D2889" t="s">
        <v>2287</v>
      </c>
      <c r="E2889" t="s">
        <v>105</v>
      </c>
      <c r="F2889" s="111">
        <f>+VLOOKUP(C2889,'Selectable Table'!O:P,2,0)</f>
        <v>40700</v>
      </c>
      <c r="G2889" s="111" t="str">
        <f>+VLOOKUP(F2889,'Selectable Table'!P:Q,2,0)</f>
        <v>Revenues - Third Parties</v>
      </c>
      <c r="I2889" t="s">
        <v>121</v>
      </c>
      <c r="J2889" s="111">
        <v>2026</v>
      </c>
      <c r="K2889" s="111">
        <v>7</v>
      </c>
      <c r="L2889" s="111" t="s">
        <v>94</v>
      </c>
      <c r="M2889">
        <v>440.36</v>
      </c>
      <c r="N2889">
        <v>1</v>
      </c>
      <c r="O2889">
        <v>440.36</v>
      </c>
      <c r="P2889" t="s">
        <v>2288</v>
      </c>
      <c r="Q2889" s="111">
        <f>+VLOOKUP(I2889,'Selectable Table'!AB:AC,2,0)</f>
        <v>0</v>
      </c>
    </row>
    <row r="2890" spans="1:17" x14ac:dyDescent="0.25">
      <c r="A2890" s="111" t="str">
        <f>+VLOOKUP(C2890,'Selectable Table'!D:EB,2,0)</f>
        <v>MERCK</v>
      </c>
      <c r="B2890" t="s">
        <v>767</v>
      </c>
      <c r="C2890" t="s">
        <v>133</v>
      </c>
      <c r="D2890" t="s">
        <v>2287</v>
      </c>
      <c r="E2890" t="s">
        <v>105</v>
      </c>
      <c r="F2890" s="111">
        <f>+VLOOKUP(C2890,'Selectable Table'!O:P,2,0)</f>
        <v>40700</v>
      </c>
      <c r="G2890" s="111" t="str">
        <f>+VLOOKUP(F2890,'Selectable Table'!P:Q,2,0)</f>
        <v>Revenues - Third Parties</v>
      </c>
      <c r="I2890" t="s">
        <v>158</v>
      </c>
      <c r="J2890" s="111">
        <v>2026</v>
      </c>
      <c r="K2890" s="111">
        <v>7</v>
      </c>
      <c r="L2890" s="111" t="s">
        <v>94</v>
      </c>
      <c r="M2890">
        <v>1981.68</v>
      </c>
      <c r="N2890">
        <v>1</v>
      </c>
      <c r="O2890">
        <v>1981.68</v>
      </c>
      <c r="P2890" t="s">
        <v>2288</v>
      </c>
      <c r="Q2890" s="111">
        <f>+VLOOKUP(I2890,'Selectable Table'!AB:AC,2,0)</f>
        <v>0</v>
      </c>
    </row>
    <row r="2891" spans="1:17" x14ac:dyDescent="0.25">
      <c r="A2891" s="111" t="str">
        <f>+VLOOKUP(C2891,'Selectable Table'!D:EB,2,0)</f>
        <v>MERCK</v>
      </c>
      <c r="B2891" t="s">
        <v>2307</v>
      </c>
      <c r="C2891" t="s">
        <v>133</v>
      </c>
      <c r="D2891" t="s">
        <v>2287</v>
      </c>
      <c r="E2891" t="s">
        <v>102</v>
      </c>
      <c r="F2891" s="111">
        <f>+VLOOKUP(C2891,'Selectable Table'!O:P,2,0)</f>
        <v>40700</v>
      </c>
      <c r="G2891" s="111" t="str">
        <f>+VLOOKUP(F2891,'Selectable Table'!P:Q,2,0)</f>
        <v>Revenues - Third Parties</v>
      </c>
      <c r="I2891" t="s">
        <v>186</v>
      </c>
      <c r="J2891" s="111">
        <v>2026</v>
      </c>
      <c r="K2891" s="111">
        <v>7</v>
      </c>
      <c r="L2891" s="111" t="s">
        <v>94</v>
      </c>
      <c r="M2891">
        <v>312.25</v>
      </c>
      <c r="N2891">
        <v>1</v>
      </c>
      <c r="O2891">
        <v>312.25</v>
      </c>
      <c r="P2891" t="s">
        <v>2288</v>
      </c>
      <c r="Q2891" s="111">
        <f>+VLOOKUP(I2891,'Selectable Table'!AB:AC,2,0)</f>
        <v>1</v>
      </c>
    </row>
    <row r="2892" spans="1:17" x14ac:dyDescent="0.25">
      <c r="A2892" s="111" t="str">
        <f>+VLOOKUP(C2892,'Selectable Table'!D:EB,2,0)</f>
        <v>MERCK</v>
      </c>
      <c r="B2892" t="s">
        <v>2307</v>
      </c>
      <c r="C2892" t="s">
        <v>133</v>
      </c>
      <c r="D2892" t="s">
        <v>2287</v>
      </c>
      <c r="E2892" t="s">
        <v>93</v>
      </c>
      <c r="F2892" s="111">
        <f>+VLOOKUP(C2892,'Selectable Table'!O:P,2,0)</f>
        <v>40700</v>
      </c>
      <c r="G2892" s="111" t="str">
        <f>+VLOOKUP(F2892,'Selectable Table'!P:Q,2,0)</f>
        <v>Revenues - Third Parties</v>
      </c>
      <c r="I2892" t="s">
        <v>166</v>
      </c>
      <c r="J2892" s="111">
        <v>2026</v>
      </c>
      <c r="K2892" s="111">
        <v>7</v>
      </c>
      <c r="L2892" s="111" t="s">
        <v>94</v>
      </c>
      <c r="M2892">
        <v>170.24</v>
      </c>
      <c r="N2892">
        <v>1</v>
      </c>
      <c r="O2892">
        <v>170.24</v>
      </c>
      <c r="P2892" t="s">
        <v>2288</v>
      </c>
      <c r="Q2892" s="111">
        <f>+VLOOKUP(I2892,'Selectable Table'!AB:AC,2,0)</f>
        <v>1</v>
      </c>
    </row>
    <row r="2893" spans="1:17" x14ac:dyDescent="0.25">
      <c r="A2893" s="111" t="str">
        <f>+VLOOKUP(C2893,'Selectable Table'!D:EB,2,0)</f>
        <v>MERCK</v>
      </c>
      <c r="B2893" t="s">
        <v>2307</v>
      </c>
      <c r="C2893" t="s">
        <v>133</v>
      </c>
      <c r="D2893" t="s">
        <v>2287</v>
      </c>
      <c r="E2893" t="s">
        <v>93</v>
      </c>
      <c r="F2893" s="111">
        <f>+VLOOKUP(C2893,'Selectable Table'!O:P,2,0)</f>
        <v>40700</v>
      </c>
      <c r="G2893" s="111" t="str">
        <f>+VLOOKUP(F2893,'Selectable Table'!P:Q,2,0)</f>
        <v>Revenues - Third Parties</v>
      </c>
      <c r="I2893" t="s">
        <v>169</v>
      </c>
      <c r="J2893" s="111">
        <v>2026</v>
      </c>
      <c r="K2893" s="111">
        <v>7</v>
      </c>
      <c r="L2893" s="111" t="s">
        <v>94</v>
      </c>
      <c r="M2893">
        <v>143.13</v>
      </c>
      <c r="N2893">
        <v>1</v>
      </c>
      <c r="O2893">
        <v>143.13</v>
      </c>
      <c r="P2893" t="s">
        <v>2288</v>
      </c>
      <c r="Q2893" s="111">
        <f>+VLOOKUP(I2893,'Selectable Table'!AB:AC,2,0)</f>
        <v>0</v>
      </c>
    </row>
    <row r="2894" spans="1:17" x14ac:dyDescent="0.25">
      <c r="A2894" s="111" t="str">
        <f>+VLOOKUP(C2894,'Selectable Table'!D:EB,2,0)</f>
        <v>MERCK</v>
      </c>
      <c r="B2894" t="s">
        <v>2307</v>
      </c>
      <c r="C2894" t="s">
        <v>133</v>
      </c>
      <c r="D2894" t="s">
        <v>2287</v>
      </c>
      <c r="E2894" t="s">
        <v>93</v>
      </c>
      <c r="F2894" s="111">
        <f>+VLOOKUP(C2894,'Selectable Table'!O:P,2,0)</f>
        <v>40700</v>
      </c>
      <c r="G2894" s="111" t="str">
        <f>+VLOOKUP(F2894,'Selectable Table'!P:Q,2,0)</f>
        <v>Revenues - Third Parties</v>
      </c>
      <c r="I2894" t="s">
        <v>253</v>
      </c>
      <c r="J2894" s="111">
        <v>2026</v>
      </c>
      <c r="K2894" s="111">
        <v>7</v>
      </c>
      <c r="L2894" s="111" t="s">
        <v>94</v>
      </c>
      <c r="M2894">
        <v>310.82</v>
      </c>
      <c r="N2894">
        <v>1</v>
      </c>
      <c r="O2894">
        <v>310.82</v>
      </c>
      <c r="P2894" t="s">
        <v>2288</v>
      </c>
      <c r="Q2894" s="111">
        <f>+VLOOKUP(I2894,'Selectable Table'!AB:AC,2,0)</f>
        <v>0</v>
      </c>
    </row>
    <row r="2895" spans="1:17" x14ac:dyDescent="0.25">
      <c r="A2895" s="111" t="str">
        <f>+VLOOKUP(C2895,'Selectable Table'!D:EB,2,0)</f>
        <v>MERCK</v>
      </c>
      <c r="B2895" t="s">
        <v>2307</v>
      </c>
      <c r="C2895" t="s">
        <v>133</v>
      </c>
      <c r="D2895" t="s">
        <v>2287</v>
      </c>
      <c r="E2895" t="s">
        <v>105</v>
      </c>
      <c r="F2895" s="111">
        <f>+VLOOKUP(C2895,'Selectable Table'!O:P,2,0)</f>
        <v>40700</v>
      </c>
      <c r="G2895" s="111" t="str">
        <f>+VLOOKUP(F2895,'Selectable Table'!P:Q,2,0)</f>
        <v>Revenues - Third Parties</v>
      </c>
      <c r="I2895" t="s">
        <v>158</v>
      </c>
      <c r="J2895" s="111">
        <v>2026</v>
      </c>
      <c r="K2895" s="111">
        <v>7</v>
      </c>
      <c r="L2895" s="111" t="s">
        <v>94</v>
      </c>
      <c r="M2895">
        <v>1155.98</v>
      </c>
      <c r="N2895">
        <v>1</v>
      </c>
      <c r="O2895">
        <v>1155.98</v>
      </c>
      <c r="P2895" t="s">
        <v>2288</v>
      </c>
      <c r="Q2895" s="111">
        <f>+VLOOKUP(I2895,'Selectable Table'!AB:AC,2,0)</f>
        <v>0</v>
      </c>
    </row>
    <row r="2896" spans="1:17" x14ac:dyDescent="0.25">
      <c r="A2896" s="111" t="str">
        <f>+VLOOKUP(C2896,'Selectable Table'!D:EB,2,0)</f>
        <v>MERCK</v>
      </c>
      <c r="B2896" t="s">
        <v>489</v>
      </c>
      <c r="C2896" t="s">
        <v>133</v>
      </c>
      <c r="D2896" t="s">
        <v>2287</v>
      </c>
      <c r="E2896" t="s">
        <v>102</v>
      </c>
      <c r="F2896" s="111">
        <f>+VLOOKUP(C2896,'Selectable Table'!O:P,2,0)</f>
        <v>40700</v>
      </c>
      <c r="G2896" s="111" t="str">
        <f>+VLOOKUP(F2896,'Selectable Table'!P:Q,2,0)</f>
        <v>Revenues - Third Parties</v>
      </c>
      <c r="I2896" t="s">
        <v>186</v>
      </c>
      <c r="J2896" s="111">
        <v>2026</v>
      </c>
      <c r="K2896" s="111">
        <v>7</v>
      </c>
      <c r="L2896" s="111" t="s">
        <v>94</v>
      </c>
      <c r="M2896">
        <v>4529.58</v>
      </c>
      <c r="N2896">
        <v>1</v>
      </c>
      <c r="O2896">
        <v>4529.58</v>
      </c>
      <c r="P2896" t="s">
        <v>2288</v>
      </c>
      <c r="Q2896" s="111">
        <f>+VLOOKUP(I2896,'Selectable Table'!AB:AC,2,0)</f>
        <v>1</v>
      </c>
    </row>
    <row r="2897" spans="1:17" x14ac:dyDescent="0.25">
      <c r="A2897" s="111" t="str">
        <f>+VLOOKUP(C2897,'Selectable Table'!D:EB,2,0)</f>
        <v>MERCK</v>
      </c>
      <c r="B2897" t="s">
        <v>489</v>
      </c>
      <c r="C2897" t="s">
        <v>133</v>
      </c>
      <c r="D2897" t="s">
        <v>2287</v>
      </c>
      <c r="E2897" t="s">
        <v>93</v>
      </c>
      <c r="F2897" s="111">
        <f>+VLOOKUP(C2897,'Selectable Table'!O:P,2,0)</f>
        <v>40700</v>
      </c>
      <c r="G2897" s="111" t="str">
        <f>+VLOOKUP(F2897,'Selectable Table'!P:Q,2,0)</f>
        <v>Revenues - Third Parties</v>
      </c>
      <c r="I2897" t="s">
        <v>191</v>
      </c>
      <c r="J2897" s="111">
        <v>2026</v>
      </c>
      <c r="K2897" s="111">
        <v>7</v>
      </c>
      <c r="L2897" s="111" t="s">
        <v>94</v>
      </c>
      <c r="M2897">
        <v>1775.8</v>
      </c>
      <c r="N2897">
        <v>1</v>
      </c>
      <c r="O2897">
        <v>1775.8</v>
      </c>
      <c r="P2897" t="s">
        <v>2288</v>
      </c>
      <c r="Q2897" s="111">
        <f>+VLOOKUP(I2897,'Selectable Table'!AB:AC,2,0)</f>
        <v>1</v>
      </c>
    </row>
    <row r="2898" spans="1:17" x14ac:dyDescent="0.25">
      <c r="A2898" s="111" t="str">
        <f>+VLOOKUP(C2898,'Selectable Table'!D:EB,2,0)</f>
        <v>MERCK</v>
      </c>
      <c r="B2898" t="s">
        <v>489</v>
      </c>
      <c r="C2898" t="s">
        <v>133</v>
      </c>
      <c r="D2898" t="s">
        <v>2287</v>
      </c>
      <c r="E2898" t="s">
        <v>93</v>
      </c>
      <c r="F2898" s="111">
        <f>+VLOOKUP(C2898,'Selectable Table'!O:P,2,0)</f>
        <v>40700</v>
      </c>
      <c r="G2898" s="111" t="str">
        <f>+VLOOKUP(F2898,'Selectable Table'!P:Q,2,0)</f>
        <v>Revenues - Third Parties</v>
      </c>
      <c r="I2898" t="s">
        <v>166</v>
      </c>
      <c r="J2898" s="111">
        <v>2026</v>
      </c>
      <c r="K2898" s="111">
        <v>7</v>
      </c>
      <c r="L2898" s="111" t="s">
        <v>94</v>
      </c>
      <c r="M2898">
        <v>2042.88</v>
      </c>
      <c r="N2898">
        <v>1</v>
      </c>
      <c r="O2898">
        <v>2042.88</v>
      </c>
      <c r="P2898" t="s">
        <v>2288</v>
      </c>
      <c r="Q2898" s="111">
        <f>+VLOOKUP(I2898,'Selectable Table'!AB:AC,2,0)</f>
        <v>1</v>
      </c>
    </row>
    <row r="2899" spans="1:17" x14ac:dyDescent="0.25">
      <c r="A2899" s="111" t="str">
        <f>+VLOOKUP(C2899,'Selectable Table'!D:EB,2,0)</f>
        <v>MERCK</v>
      </c>
      <c r="B2899" t="s">
        <v>489</v>
      </c>
      <c r="C2899" t="s">
        <v>133</v>
      </c>
      <c r="D2899" t="s">
        <v>2287</v>
      </c>
      <c r="E2899" t="s">
        <v>93</v>
      </c>
      <c r="F2899" s="111">
        <f>+VLOOKUP(C2899,'Selectable Table'!O:P,2,0)</f>
        <v>40700</v>
      </c>
      <c r="G2899" s="111" t="str">
        <f>+VLOOKUP(F2899,'Selectable Table'!P:Q,2,0)</f>
        <v>Revenues - Third Parties</v>
      </c>
      <c r="I2899" t="s">
        <v>168</v>
      </c>
      <c r="J2899" s="111">
        <v>2026</v>
      </c>
      <c r="K2899" s="111">
        <v>7</v>
      </c>
      <c r="L2899" s="111" t="s">
        <v>94</v>
      </c>
      <c r="M2899">
        <v>1192.8</v>
      </c>
      <c r="N2899">
        <v>1</v>
      </c>
      <c r="O2899">
        <v>1192.8</v>
      </c>
      <c r="P2899" t="s">
        <v>2288</v>
      </c>
      <c r="Q2899" s="111">
        <f>+VLOOKUP(I2899,'Selectable Table'!AB:AC,2,0)</f>
        <v>0</v>
      </c>
    </row>
    <row r="2900" spans="1:17" x14ac:dyDescent="0.25">
      <c r="A2900" s="111" t="str">
        <f>+VLOOKUP(C2900,'Selectable Table'!D:EB,2,0)</f>
        <v>MERCK</v>
      </c>
      <c r="B2900" t="s">
        <v>489</v>
      </c>
      <c r="C2900" t="s">
        <v>133</v>
      </c>
      <c r="D2900" t="s">
        <v>2287</v>
      </c>
      <c r="E2900" t="s">
        <v>93</v>
      </c>
      <c r="F2900" s="111">
        <f>+VLOOKUP(C2900,'Selectable Table'!O:P,2,0)</f>
        <v>40700</v>
      </c>
      <c r="G2900" s="111" t="str">
        <f>+VLOOKUP(F2900,'Selectable Table'!P:Q,2,0)</f>
        <v>Revenues - Third Parties</v>
      </c>
      <c r="I2900" t="s">
        <v>169</v>
      </c>
      <c r="J2900" s="111">
        <v>2026</v>
      </c>
      <c r="K2900" s="111">
        <v>7</v>
      </c>
      <c r="L2900" s="111" t="s">
        <v>94</v>
      </c>
      <c r="M2900">
        <v>1574.43</v>
      </c>
      <c r="N2900">
        <v>1</v>
      </c>
      <c r="O2900">
        <v>1574.43</v>
      </c>
      <c r="P2900" t="s">
        <v>2288</v>
      </c>
      <c r="Q2900" s="111">
        <f>+VLOOKUP(I2900,'Selectable Table'!AB:AC,2,0)</f>
        <v>0</v>
      </c>
    </row>
    <row r="2901" spans="1:17" x14ac:dyDescent="0.25">
      <c r="A2901" s="111" t="str">
        <f>+VLOOKUP(C2901,'Selectable Table'!D:EB,2,0)</f>
        <v>MERCK</v>
      </c>
      <c r="B2901" t="s">
        <v>489</v>
      </c>
      <c r="C2901" t="s">
        <v>133</v>
      </c>
      <c r="D2901" t="s">
        <v>2287</v>
      </c>
      <c r="E2901" t="s">
        <v>93</v>
      </c>
      <c r="F2901" s="111">
        <f>+VLOOKUP(C2901,'Selectable Table'!O:P,2,0)</f>
        <v>40700</v>
      </c>
      <c r="G2901" s="111" t="str">
        <f>+VLOOKUP(F2901,'Selectable Table'!P:Q,2,0)</f>
        <v>Revenues - Third Parties</v>
      </c>
      <c r="I2901" t="s">
        <v>253</v>
      </c>
      <c r="J2901" s="111">
        <v>2026</v>
      </c>
      <c r="K2901" s="111">
        <v>7</v>
      </c>
      <c r="L2901" s="111" t="s">
        <v>94</v>
      </c>
      <c r="M2901">
        <v>310.82</v>
      </c>
      <c r="N2901">
        <v>1</v>
      </c>
      <c r="O2901">
        <v>310.82</v>
      </c>
      <c r="P2901" t="s">
        <v>2288</v>
      </c>
      <c r="Q2901" s="111">
        <f>+VLOOKUP(I2901,'Selectable Table'!AB:AC,2,0)</f>
        <v>0</v>
      </c>
    </row>
    <row r="2902" spans="1:17" x14ac:dyDescent="0.25">
      <c r="A2902" s="111" t="str">
        <f>+VLOOKUP(C2902,'Selectable Table'!D:EB,2,0)</f>
        <v>MERCK</v>
      </c>
      <c r="B2902" t="s">
        <v>489</v>
      </c>
      <c r="C2902" t="s">
        <v>133</v>
      </c>
      <c r="D2902" t="s">
        <v>2287</v>
      </c>
      <c r="E2902" t="s">
        <v>105</v>
      </c>
      <c r="F2902" s="111">
        <f>+VLOOKUP(C2902,'Selectable Table'!O:P,2,0)</f>
        <v>40700</v>
      </c>
      <c r="G2902" s="111" t="str">
        <f>+VLOOKUP(F2902,'Selectable Table'!P:Q,2,0)</f>
        <v>Revenues - Third Parties</v>
      </c>
      <c r="I2902" t="s">
        <v>121</v>
      </c>
      <c r="J2902" s="111">
        <v>2026</v>
      </c>
      <c r="K2902" s="111">
        <v>7</v>
      </c>
      <c r="L2902" s="111" t="s">
        <v>94</v>
      </c>
      <c r="M2902">
        <v>550.45000000000005</v>
      </c>
      <c r="N2902">
        <v>1</v>
      </c>
      <c r="O2902">
        <v>550.45000000000005</v>
      </c>
      <c r="P2902" t="s">
        <v>2288</v>
      </c>
      <c r="Q2902" s="111">
        <f>+VLOOKUP(I2902,'Selectable Table'!AB:AC,2,0)</f>
        <v>0</v>
      </c>
    </row>
    <row r="2903" spans="1:17" x14ac:dyDescent="0.25">
      <c r="A2903" s="111" t="str">
        <f>+VLOOKUP(C2903,'Selectable Table'!D:EB,2,0)</f>
        <v>MERCK</v>
      </c>
      <c r="B2903" t="s">
        <v>490</v>
      </c>
      <c r="C2903" t="s">
        <v>133</v>
      </c>
      <c r="D2903" t="s">
        <v>2287</v>
      </c>
      <c r="E2903" t="s">
        <v>102</v>
      </c>
      <c r="F2903" s="111">
        <f>+VLOOKUP(C2903,'Selectable Table'!O:P,2,0)</f>
        <v>40700</v>
      </c>
      <c r="G2903" s="111" t="str">
        <f>+VLOOKUP(F2903,'Selectable Table'!P:Q,2,0)</f>
        <v>Revenues - Third Parties</v>
      </c>
      <c r="I2903" t="s">
        <v>186</v>
      </c>
      <c r="J2903" s="111">
        <v>2026</v>
      </c>
      <c r="K2903" s="111">
        <v>7</v>
      </c>
      <c r="L2903" s="111" t="s">
        <v>94</v>
      </c>
      <c r="M2903">
        <v>2713.04</v>
      </c>
      <c r="N2903">
        <v>1</v>
      </c>
      <c r="O2903">
        <v>2713.04</v>
      </c>
      <c r="P2903" t="s">
        <v>2288</v>
      </c>
      <c r="Q2903" s="111">
        <f>+VLOOKUP(I2903,'Selectable Table'!AB:AC,2,0)</f>
        <v>1</v>
      </c>
    </row>
    <row r="2904" spans="1:17" x14ac:dyDescent="0.25">
      <c r="A2904" s="111" t="str">
        <f>+VLOOKUP(C2904,'Selectable Table'!D:EB,2,0)</f>
        <v>MERCK</v>
      </c>
      <c r="B2904" t="s">
        <v>490</v>
      </c>
      <c r="C2904" t="s">
        <v>133</v>
      </c>
      <c r="D2904" t="s">
        <v>2287</v>
      </c>
      <c r="E2904" t="s">
        <v>93</v>
      </c>
      <c r="F2904" s="111">
        <f>+VLOOKUP(C2904,'Selectable Table'!O:P,2,0)</f>
        <v>40700</v>
      </c>
      <c r="G2904" s="111" t="str">
        <f>+VLOOKUP(F2904,'Selectable Table'!P:Q,2,0)</f>
        <v>Revenues - Third Parties</v>
      </c>
      <c r="I2904" t="s">
        <v>191</v>
      </c>
      <c r="J2904" s="111">
        <v>2026</v>
      </c>
      <c r="K2904" s="111">
        <v>7</v>
      </c>
      <c r="L2904" s="111" t="s">
        <v>94</v>
      </c>
      <c r="M2904">
        <v>887.9</v>
      </c>
      <c r="N2904">
        <v>1</v>
      </c>
      <c r="O2904">
        <v>887.9</v>
      </c>
      <c r="P2904" t="s">
        <v>2288</v>
      </c>
      <c r="Q2904" s="111">
        <f>+VLOOKUP(I2904,'Selectable Table'!AB:AC,2,0)</f>
        <v>1</v>
      </c>
    </row>
    <row r="2905" spans="1:17" x14ac:dyDescent="0.25">
      <c r="A2905" s="111" t="str">
        <f>+VLOOKUP(C2905,'Selectable Table'!D:EB,2,0)</f>
        <v>MERCK</v>
      </c>
      <c r="B2905" t="s">
        <v>490</v>
      </c>
      <c r="C2905" t="s">
        <v>133</v>
      </c>
      <c r="D2905" t="s">
        <v>2287</v>
      </c>
      <c r="E2905" t="s">
        <v>93</v>
      </c>
      <c r="F2905" s="111">
        <f>+VLOOKUP(C2905,'Selectable Table'!O:P,2,0)</f>
        <v>40700</v>
      </c>
      <c r="G2905" s="111" t="str">
        <f>+VLOOKUP(F2905,'Selectable Table'!P:Q,2,0)</f>
        <v>Revenues - Third Parties</v>
      </c>
      <c r="I2905" t="s">
        <v>166</v>
      </c>
      <c r="J2905" s="111">
        <v>2026</v>
      </c>
      <c r="K2905" s="111">
        <v>7</v>
      </c>
      <c r="L2905" s="111" t="s">
        <v>94</v>
      </c>
      <c r="M2905">
        <v>851.2</v>
      </c>
      <c r="N2905">
        <v>1</v>
      </c>
      <c r="O2905">
        <v>851.2</v>
      </c>
      <c r="P2905" t="s">
        <v>2288</v>
      </c>
      <c r="Q2905" s="111">
        <f>+VLOOKUP(I2905,'Selectable Table'!AB:AC,2,0)</f>
        <v>1</v>
      </c>
    </row>
    <row r="2906" spans="1:17" x14ac:dyDescent="0.25">
      <c r="A2906" s="111" t="str">
        <f>+VLOOKUP(C2906,'Selectable Table'!D:EB,2,0)</f>
        <v>MERCK</v>
      </c>
      <c r="B2906" t="s">
        <v>490</v>
      </c>
      <c r="C2906" t="s">
        <v>133</v>
      </c>
      <c r="D2906" t="s">
        <v>2287</v>
      </c>
      <c r="E2906" t="s">
        <v>93</v>
      </c>
      <c r="F2906" s="111">
        <f>+VLOOKUP(C2906,'Selectable Table'!O:P,2,0)</f>
        <v>40700</v>
      </c>
      <c r="G2906" s="111" t="str">
        <f>+VLOOKUP(F2906,'Selectable Table'!P:Q,2,0)</f>
        <v>Revenues - Third Parties</v>
      </c>
      <c r="I2906" t="s">
        <v>168</v>
      </c>
      <c r="J2906" s="111">
        <v>2026</v>
      </c>
      <c r="K2906" s="111">
        <v>7</v>
      </c>
      <c r="L2906" s="111" t="s">
        <v>94</v>
      </c>
      <c r="M2906">
        <v>596.4</v>
      </c>
      <c r="N2906">
        <v>1</v>
      </c>
      <c r="O2906">
        <v>596.4</v>
      </c>
      <c r="P2906" t="s">
        <v>2288</v>
      </c>
      <c r="Q2906" s="111">
        <f>+VLOOKUP(I2906,'Selectable Table'!AB:AC,2,0)</f>
        <v>0</v>
      </c>
    </row>
    <row r="2907" spans="1:17" x14ac:dyDescent="0.25">
      <c r="A2907" s="111" t="str">
        <f>+VLOOKUP(C2907,'Selectable Table'!D:EB,2,0)</f>
        <v>MERCK</v>
      </c>
      <c r="B2907" t="s">
        <v>490</v>
      </c>
      <c r="C2907" t="s">
        <v>133</v>
      </c>
      <c r="D2907" t="s">
        <v>2287</v>
      </c>
      <c r="E2907" t="s">
        <v>93</v>
      </c>
      <c r="F2907" s="111">
        <f>+VLOOKUP(C2907,'Selectable Table'!O:P,2,0)</f>
        <v>40700</v>
      </c>
      <c r="G2907" s="111" t="str">
        <f>+VLOOKUP(F2907,'Selectable Table'!P:Q,2,0)</f>
        <v>Revenues - Third Parties</v>
      </c>
      <c r="I2907" t="s">
        <v>169</v>
      </c>
      <c r="J2907" s="111">
        <v>2026</v>
      </c>
      <c r="K2907" s="111">
        <v>7</v>
      </c>
      <c r="L2907" s="111" t="s">
        <v>94</v>
      </c>
      <c r="M2907">
        <v>715.65</v>
      </c>
      <c r="N2907">
        <v>1</v>
      </c>
      <c r="O2907">
        <v>715.65</v>
      </c>
      <c r="P2907" t="s">
        <v>2288</v>
      </c>
      <c r="Q2907" s="111">
        <f>+VLOOKUP(I2907,'Selectable Table'!AB:AC,2,0)</f>
        <v>0</v>
      </c>
    </row>
    <row r="2908" spans="1:17" x14ac:dyDescent="0.25">
      <c r="A2908" s="111" t="str">
        <f>+VLOOKUP(C2908,'Selectable Table'!D:EB,2,0)</f>
        <v>MERCK</v>
      </c>
      <c r="B2908" t="s">
        <v>490</v>
      </c>
      <c r="C2908" t="s">
        <v>133</v>
      </c>
      <c r="D2908" t="s">
        <v>2287</v>
      </c>
      <c r="E2908" t="s">
        <v>93</v>
      </c>
      <c r="F2908" s="111">
        <f>+VLOOKUP(C2908,'Selectable Table'!O:P,2,0)</f>
        <v>40700</v>
      </c>
      <c r="G2908" s="111" t="str">
        <f>+VLOOKUP(F2908,'Selectable Table'!P:Q,2,0)</f>
        <v>Revenues - Third Parties</v>
      </c>
      <c r="I2908" t="s">
        <v>253</v>
      </c>
      <c r="J2908" s="111">
        <v>2026</v>
      </c>
      <c r="K2908" s="111">
        <v>7</v>
      </c>
      <c r="L2908" s="111" t="s">
        <v>94</v>
      </c>
      <c r="M2908">
        <v>310.82</v>
      </c>
      <c r="N2908">
        <v>1</v>
      </c>
      <c r="O2908">
        <v>310.82</v>
      </c>
      <c r="P2908" t="s">
        <v>2288</v>
      </c>
      <c r="Q2908" s="111">
        <f>+VLOOKUP(I2908,'Selectable Table'!AB:AC,2,0)</f>
        <v>0</v>
      </c>
    </row>
    <row r="2909" spans="1:17" x14ac:dyDescent="0.25">
      <c r="A2909" s="111" t="str">
        <f>+VLOOKUP(C2909,'Selectable Table'!D:EB,2,0)</f>
        <v>MERCK</v>
      </c>
      <c r="B2909" t="s">
        <v>490</v>
      </c>
      <c r="C2909" t="s">
        <v>133</v>
      </c>
      <c r="D2909" t="s">
        <v>2287</v>
      </c>
      <c r="E2909" t="s">
        <v>105</v>
      </c>
      <c r="F2909" s="111">
        <f>+VLOOKUP(C2909,'Selectable Table'!O:P,2,0)</f>
        <v>40700</v>
      </c>
      <c r="G2909" s="111" t="str">
        <f>+VLOOKUP(F2909,'Selectable Table'!P:Q,2,0)</f>
        <v>Revenues - Third Parties</v>
      </c>
      <c r="I2909" t="s">
        <v>121</v>
      </c>
      <c r="J2909" s="111">
        <v>2026</v>
      </c>
      <c r="K2909" s="111">
        <v>7</v>
      </c>
      <c r="L2909" s="111" t="s">
        <v>94</v>
      </c>
      <c r="M2909">
        <v>990.81</v>
      </c>
      <c r="N2909">
        <v>1</v>
      </c>
      <c r="O2909">
        <v>990.81</v>
      </c>
      <c r="P2909" t="s">
        <v>2288</v>
      </c>
      <c r="Q2909" s="111">
        <f>+VLOOKUP(I2909,'Selectable Table'!AB:AC,2,0)</f>
        <v>0</v>
      </c>
    </row>
    <row r="2910" spans="1:17" x14ac:dyDescent="0.25">
      <c r="A2910" s="111" t="str">
        <f>+VLOOKUP(C2910,'Selectable Table'!D:EB,2,0)</f>
        <v>MERCK</v>
      </c>
      <c r="B2910" t="s">
        <v>490</v>
      </c>
      <c r="C2910" t="s">
        <v>133</v>
      </c>
      <c r="D2910" t="s">
        <v>2287</v>
      </c>
      <c r="E2910" t="s">
        <v>105</v>
      </c>
      <c r="F2910" s="111">
        <f>+VLOOKUP(C2910,'Selectable Table'!O:P,2,0)</f>
        <v>40700</v>
      </c>
      <c r="G2910" s="111" t="str">
        <f>+VLOOKUP(F2910,'Selectable Table'!P:Q,2,0)</f>
        <v>Revenues - Third Parties</v>
      </c>
      <c r="I2910" t="s">
        <v>158</v>
      </c>
      <c r="J2910" s="111">
        <v>2026</v>
      </c>
      <c r="K2910" s="111">
        <v>7</v>
      </c>
      <c r="L2910" s="111" t="s">
        <v>94</v>
      </c>
      <c r="M2910">
        <v>825.7</v>
      </c>
      <c r="N2910">
        <v>1</v>
      </c>
      <c r="O2910">
        <v>825.7</v>
      </c>
      <c r="P2910" t="s">
        <v>2288</v>
      </c>
      <c r="Q2910" s="111">
        <f>+VLOOKUP(I2910,'Selectable Table'!AB:AC,2,0)</f>
        <v>0</v>
      </c>
    </row>
    <row r="2911" spans="1:17" x14ac:dyDescent="0.25">
      <c r="A2911" s="111" t="str">
        <f>+VLOOKUP(C2911,'Selectable Table'!D:EB,2,0)</f>
        <v>ALNYLAM</v>
      </c>
      <c r="B2911" t="s">
        <v>768</v>
      </c>
      <c r="C2911" t="s">
        <v>769</v>
      </c>
      <c r="D2911" t="s">
        <v>2287</v>
      </c>
      <c r="E2911" t="s">
        <v>93</v>
      </c>
      <c r="F2911" s="111">
        <f>+VLOOKUP(C2911,'Selectable Table'!O:P,2,0)</f>
        <v>40700</v>
      </c>
      <c r="G2911" s="111" t="str">
        <f>+VLOOKUP(F2911,'Selectable Table'!P:Q,2,0)</f>
        <v>Revenues - Third Parties</v>
      </c>
      <c r="I2911" t="s">
        <v>627</v>
      </c>
      <c r="J2911" s="111">
        <v>2026</v>
      </c>
      <c r="K2911" s="111">
        <v>7</v>
      </c>
      <c r="L2911" s="111" t="s">
        <v>94</v>
      </c>
      <c r="M2911">
        <v>2493.75</v>
      </c>
      <c r="N2911">
        <v>1</v>
      </c>
      <c r="O2911">
        <v>2493.75</v>
      </c>
      <c r="P2911" t="s">
        <v>2288</v>
      </c>
      <c r="Q2911" s="111">
        <f>+VLOOKUP(I2911,'Selectable Table'!AB:AC,2,0)</f>
        <v>0</v>
      </c>
    </row>
    <row r="2912" spans="1:17" x14ac:dyDescent="0.25">
      <c r="A2912" s="111" t="str">
        <f>+VLOOKUP(C2912,'Selectable Table'!D:EB,2,0)</f>
        <v>MERCK</v>
      </c>
      <c r="B2912" t="s">
        <v>2308</v>
      </c>
      <c r="C2912" t="s">
        <v>133</v>
      </c>
      <c r="D2912" t="s">
        <v>2287</v>
      </c>
      <c r="E2912" t="s">
        <v>102</v>
      </c>
      <c r="F2912" s="111">
        <f>+VLOOKUP(C2912,'Selectable Table'!O:P,2,0)</f>
        <v>40700</v>
      </c>
      <c r="G2912" s="111" t="str">
        <f>+VLOOKUP(F2912,'Selectable Table'!P:Q,2,0)</f>
        <v>Revenues - Third Parties</v>
      </c>
      <c r="I2912" t="s">
        <v>186</v>
      </c>
      <c r="J2912" s="111">
        <v>2026</v>
      </c>
      <c r="K2912" s="111">
        <v>7</v>
      </c>
      <c r="L2912" s="111" t="s">
        <v>94</v>
      </c>
      <c r="M2912">
        <v>3108.94</v>
      </c>
      <c r="N2912">
        <v>1</v>
      </c>
      <c r="O2912">
        <v>3108.94</v>
      </c>
      <c r="P2912" t="s">
        <v>2288</v>
      </c>
      <c r="Q2912" s="111">
        <f>+VLOOKUP(I2912,'Selectable Table'!AB:AC,2,0)</f>
        <v>1</v>
      </c>
    </row>
    <row r="2913" spans="1:17" x14ac:dyDescent="0.25">
      <c r="A2913" s="111" t="str">
        <f>+VLOOKUP(C2913,'Selectable Table'!D:EB,2,0)</f>
        <v>MERCK</v>
      </c>
      <c r="B2913" t="s">
        <v>2308</v>
      </c>
      <c r="C2913" t="s">
        <v>133</v>
      </c>
      <c r="D2913" t="s">
        <v>2287</v>
      </c>
      <c r="E2913" t="s">
        <v>93</v>
      </c>
      <c r="F2913" s="111">
        <f>+VLOOKUP(C2913,'Selectable Table'!O:P,2,0)</f>
        <v>40700</v>
      </c>
      <c r="G2913" s="111" t="str">
        <f>+VLOOKUP(F2913,'Selectable Table'!P:Q,2,0)</f>
        <v>Revenues - Third Parties</v>
      </c>
      <c r="I2913" t="s">
        <v>191</v>
      </c>
      <c r="J2913" s="111">
        <v>2026</v>
      </c>
      <c r="K2913" s="111">
        <v>7</v>
      </c>
      <c r="L2913" s="111" t="s">
        <v>94</v>
      </c>
      <c r="M2913">
        <v>1775.8</v>
      </c>
      <c r="N2913">
        <v>1</v>
      </c>
      <c r="O2913">
        <v>1775.8</v>
      </c>
      <c r="P2913" t="s">
        <v>2288</v>
      </c>
      <c r="Q2913" s="111">
        <f>+VLOOKUP(I2913,'Selectable Table'!AB:AC,2,0)</f>
        <v>1</v>
      </c>
    </row>
    <row r="2914" spans="1:17" x14ac:dyDescent="0.25">
      <c r="A2914" s="111" t="str">
        <f>+VLOOKUP(C2914,'Selectable Table'!D:EB,2,0)</f>
        <v>MERCK</v>
      </c>
      <c r="B2914" t="s">
        <v>2308</v>
      </c>
      <c r="C2914" t="s">
        <v>133</v>
      </c>
      <c r="D2914" t="s">
        <v>2287</v>
      </c>
      <c r="E2914" t="s">
        <v>93</v>
      </c>
      <c r="F2914" s="111">
        <f>+VLOOKUP(C2914,'Selectable Table'!O:P,2,0)</f>
        <v>40700</v>
      </c>
      <c r="G2914" s="111" t="str">
        <f>+VLOOKUP(F2914,'Selectable Table'!P:Q,2,0)</f>
        <v>Revenues - Third Parties</v>
      </c>
      <c r="I2914" t="s">
        <v>168</v>
      </c>
      <c r="J2914" s="111">
        <v>2026</v>
      </c>
      <c r="K2914" s="111">
        <v>7</v>
      </c>
      <c r="L2914" s="111" t="s">
        <v>94</v>
      </c>
      <c r="M2914">
        <v>1192.8</v>
      </c>
      <c r="N2914">
        <v>1</v>
      </c>
      <c r="O2914">
        <v>1192.8</v>
      </c>
      <c r="P2914" t="s">
        <v>2288</v>
      </c>
      <c r="Q2914" s="111">
        <f>+VLOOKUP(I2914,'Selectable Table'!AB:AC,2,0)</f>
        <v>0</v>
      </c>
    </row>
    <row r="2915" spans="1:17" x14ac:dyDescent="0.25">
      <c r="A2915" s="111" t="str">
        <f>+VLOOKUP(C2915,'Selectable Table'!D:EB,2,0)</f>
        <v>MERCK</v>
      </c>
      <c r="B2915" t="s">
        <v>2308</v>
      </c>
      <c r="C2915" t="s">
        <v>133</v>
      </c>
      <c r="D2915" t="s">
        <v>2287</v>
      </c>
      <c r="E2915" t="s">
        <v>93</v>
      </c>
      <c r="F2915" s="111">
        <f>+VLOOKUP(C2915,'Selectable Table'!O:P,2,0)</f>
        <v>40700</v>
      </c>
      <c r="G2915" s="111" t="str">
        <f>+VLOOKUP(F2915,'Selectable Table'!P:Q,2,0)</f>
        <v>Revenues - Third Parties</v>
      </c>
      <c r="I2915" t="s">
        <v>253</v>
      </c>
      <c r="J2915" s="111">
        <v>2026</v>
      </c>
      <c r="K2915" s="111">
        <v>7</v>
      </c>
      <c r="L2915" s="111" t="s">
        <v>94</v>
      </c>
      <c r="M2915">
        <v>310.82</v>
      </c>
      <c r="N2915">
        <v>1</v>
      </c>
      <c r="O2915">
        <v>310.82</v>
      </c>
      <c r="P2915" t="s">
        <v>2288</v>
      </c>
      <c r="Q2915" s="111">
        <f>+VLOOKUP(I2915,'Selectable Table'!AB:AC,2,0)</f>
        <v>0</v>
      </c>
    </row>
    <row r="2916" spans="1:17" x14ac:dyDescent="0.25">
      <c r="A2916" s="111" t="str">
        <f>+VLOOKUP(C2916,'Selectable Table'!D:EB,2,0)</f>
        <v>MERCK</v>
      </c>
      <c r="B2916" t="s">
        <v>2308</v>
      </c>
      <c r="C2916" t="s">
        <v>133</v>
      </c>
      <c r="D2916" t="s">
        <v>2287</v>
      </c>
      <c r="E2916" t="s">
        <v>105</v>
      </c>
      <c r="F2916" s="111">
        <f>+VLOOKUP(C2916,'Selectable Table'!O:P,2,0)</f>
        <v>40700</v>
      </c>
      <c r="G2916" s="111" t="str">
        <f>+VLOOKUP(F2916,'Selectable Table'!P:Q,2,0)</f>
        <v>Revenues - Third Parties</v>
      </c>
      <c r="I2916" t="s">
        <v>121</v>
      </c>
      <c r="J2916" s="111">
        <v>2026</v>
      </c>
      <c r="K2916" s="111">
        <v>7</v>
      </c>
      <c r="L2916" s="111" t="s">
        <v>94</v>
      </c>
      <c r="M2916">
        <v>220.18</v>
      </c>
      <c r="N2916">
        <v>1</v>
      </c>
      <c r="O2916">
        <v>220.18</v>
      </c>
      <c r="P2916" t="s">
        <v>2288</v>
      </c>
      <c r="Q2916" s="111">
        <f>+VLOOKUP(I2916,'Selectable Table'!AB:AC,2,0)</f>
        <v>0</v>
      </c>
    </row>
    <row r="2917" spans="1:17" x14ac:dyDescent="0.25">
      <c r="A2917" s="111" t="str">
        <f>+VLOOKUP(C2917,'Selectable Table'!D:EB,2,0)</f>
        <v>Worldwide Clinical</v>
      </c>
      <c r="B2917" t="s">
        <v>2309</v>
      </c>
      <c r="C2917" t="s">
        <v>2310</v>
      </c>
      <c r="D2917" t="s">
        <v>2287</v>
      </c>
      <c r="E2917" t="s">
        <v>93</v>
      </c>
      <c r="F2917" s="111">
        <f>+VLOOKUP(C2917,'Selectable Table'!O:P,2,0)</f>
        <v>40700</v>
      </c>
      <c r="G2917" s="111" t="str">
        <f>+VLOOKUP(F2917,'Selectable Table'!P:Q,2,0)</f>
        <v>Revenues - Third Parties</v>
      </c>
      <c r="I2917" t="s">
        <v>253</v>
      </c>
      <c r="J2917" s="111">
        <v>2026</v>
      </c>
      <c r="K2917" s="111">
        <v>7</v>
      </c>
      <c r="L2917" s="111" t="s">
        <v>94</v>
      </c>
      <c r="M2917">
        <v>1696.88</v>
      </c>
      <c r="N2917">
        <v>1</v>
      </c>
      <c r="O2917">
        <v>1696.88</v>
      </c>
      <c r="P2917" t="s">
        <v>2288</v>
      </c>
      <c r="Q2917" s="111">
        <f>+VLOOKUP(I2917,'Selectable Table'!AB:AC,2,0)</f>
        <v>0</v>
      </c>
    </row>
    <row r="2918" spans="1:17" x14ac:dyDescent="0.25">
      <c r="A2918" s="111" t="str">
        <f>+VLOOKUP(C2918,'Selectable Table'!D:EB,2,0)</f>
        <v>Worldwide Clinical</v>
      </c>
      <c r="B2918" t="s">
        <v>2309</v>
      </c>
      <c r="C2918" t="s">
        <v>2310</v>
      </c>
      <c r="D2918" t="s">
        <v>2287</v>
      </c>
      <c r="E2918" t="s">
        <v>105</v>
      </c>
      <c r="F2918" s="111">
        <f>+VLOOKUP(C2918,'Selectable Table'!O:P,2,0)</f>
        <v>40700</v>
      </c>
      <c r="G2918" s="111" t="str">
        <f>+VLOOKUP(F2918,'Selectable Table'!P:Q,2,0)</f>
        <v>Revenues - Third Parties</v>
      </c>
      <c r="I2918" t="s">
        <v>158</v>
      </c>
      <c r="J2918" s="111">
        <v>2026</v>
      </c>
      <c r="K2918" s="111">
        <v>7</v>
      </c>
      <c r="L2918" s="111" t="s">
        <v>94</v>
      </c>
      <c r="M2918">
        <v>424.87</v>
      </c>
      <c r="N2918">
        <v>1</v>
      </c>
      <c r="O2918">
        <v>424.87</v>
      </c>
      <c r="P2918" t="s">
        <v>2288</v>
      </c>
      <c r="Q2918" s="111">
        <f>+VLOOKUP(I2918,'Selectable Table'!AB:AC,2,0)</f>
        <v>0</v>
      </c>
    </row>
    <row r="2919" spans="1:17" x14ac:dyDescent="0.25">
      <c r="A2919" s="111" t="str">
        <f>+VLOOKUP(C2919,'Selectable Table'!D:EB,2,0)</f>
        <v>MERCK</v>
      </c>
      <c r="B2919" t="s">
        <v>772</v>
      </c>
      <c r="C2919" t="s">
        <v>133</v>
      </c>
      <c r="D2919" t="s">
        <v>2287</v>
      </c>
      <c r="E2919" t="s">
        <v>102</v>
      </c>
      <c r="F2919" s="111">
        <f>+VLOOKUP(C2919,'Selectable Table'!O:P,2,0)</f>
        <v>40700</v>
      </c>
      <c r="G2919" s="111" t="str">
        <f>+VLOOKUP(F2919,'Selectable Table'!P:Q,2,0)</f>
        <v>Revenues - Third Parties</v>
      </c>
      <c r="I2919" t="s">
        <v>186</v>
      </c>
      <c r="J2919" s="111">
        <v>2026</v>
      </c>
      <c r="K2919" s="111">
        <v>7</v>
      </c>
      <c r="L2919" s="111" t="s">
        <v>94</v>
      </c>
      <c r="M2919">
        <v>1045.83</v>
      </c>
      <c r="N2919">
        <v>1</v>
      </c>
      <c r="O2919">
        <v>1045.83</v>
      </c>
      <c r="P2919" t="s">
        <v>2288</v>
      </c>
      <c r="Q2919" s="111">
        <f>+VLOOKUP(I2919,'Selectable Table'!AB:AC,2,0)</f>
        <v>1</v>
      </c>
    </row>
    <row r="2920" spans="1:17" x14ac:dyDescent="0.25">
      <c r="A2920" s="111" t="str">
        <f>+VLOOKUP(C2920,'Selectable Table'!D:EB,2,0)</f>
        <v>MERCK</v>
      </c>
      <c r="B2920" t="s">
        <v>772</v>
      </c>
      <c r="C2920" t="s">
        <v>133</v>
      </c>
      <c r="D2920" t="s">
        <v>2287</v>
      </c>
      <c r="E2920" t="s">
        <v>93</v>
      </c>
      <c r="F2920" s="111">
        <f>+VLOOKUP(C2920,'Selectable Table'!O:P,2,0)</f>
        <v>40700</v>
      </c>
      <c r="G2920" s="111" t="str">
        <f>+VLOOKUP(F2920,'Selectable Table'!P:Q,2,0)</f>
        <v>Revenues - Third Parties</v>
      </c>
      <c r="I2920" t="s">
        <v>191</v>
      </c>
      <c r="J2920" s="111">
        <v>2026</v>
      </c>
      <c r="K2920" s="111">
        <v>7</v>
      </c>
      <c r="L2920" s="111" t="s">
        <v>94</v>
      </c>
      <c r="M2920">
        <v>355.16</v>
      </c>
      <c r="N2920">
        <v>1</v>
      </c>
      <c r="O2920">
        <v>355.16</v>
      </c>
      <c r="P2920" t="s">
        <v>2288</v>
      </c>
      <c r="Q2920" s="111">
        <f>+VLOOKUP(I2920,'Selectable Table'!AB:AC,2,0)</f>
        <v>1</v>
      </c>
    </row>
    <row r="2921" spans="1:17" x14ac:dyDescent="0.25">
      <c r="A2921" s="111" t="str">
        <f>+VLOOKUP(C2921,'Selectable Table'!D:EB,2,0)</f>
        <v>MERCK</v>
      </c>
      <c r="B2921" t="s">
        <v>772</v>
      </c>
      <c r="C2921" t="s">
        <v>133</v>
      </c>
      <c r="D2921" t="s">
        <v>2287</v>
      </c>
      <c r="E2921" t="s">
        <v>93</v>
      </c>
      <c r="F2921" s="111">
        <f>+VLOOKUP(C2921,'Selectable Table'!O:P,2,0)</f>
        <v>40700</v>
      </c>
      <c r="G2921" s="111" t="str">
        <f>+VLOOKUP(F2921,'Selectable Table'!P:Q,2,0)</f>
        <v>Revenues - Third Parties</v>
      </c>
      <c r="I2921" t="s">
        <v>166</v>
      </c>
      <c r="J2921" s="111">
        <v>2026</v>
      </c>
      <c r="K2921" s="111">
        <v>7</v>
      </c>
      <c r="L2921" s="111" t="s">
        <v>94</v>
      </c>
      <c r="M2921">
        <v>340.48</v>
      </c>
      <c r="N2921">
        <v>1</v>
      </c>
      <c r="O2921">
        <v>340.48</v>
      </c>
      <c r="P2921" t="s">
        <v>2288</v>
      </c>
      <c r="Q2921" s="111">
        <f>+VLOOKUP(I2921,'Selectable Table'!AB:AC,2,0)</f>
        <v>1</v>
      </c>
    </row>
    <row r="2922" spans="1:17" x14ac:dyDescent="0.25">
      <c r="A2922" s="111" t="str">
        <f>+VLOOKUP(C2922,'Selectable Table'!D:EB,2,0)</f>
        <v>MERCK</v>
      </c>
      <c r="B2922" t="s">
        <v>772</v>
      </c>
      <c r="C2922" t="s">
        <v>133</v>
      </c>
      <c r="D2922" t="s">
        <v>2287</v>
      </c>
      <c r="E2922" t="s">
        <v>93</v>
      </c>
      <c r="F2922" s="111">
        <f>+VLOOKUP(C2922,'Selectable Table'!O:P,2,0)</f>
        <v>40700</v>
      </c>
      <c r="G2922" s="111" t="str">
        <f>+VLOOKUP(F2922,'Selectable Table'!P:Q,2,0)</f>
        <v>Revenues - Third Parties</v>
      </c>
      <c r="I2922" t="s">
        <v>168</v>
      </c>
      <c r="J2922" s="111">
        <v>2026</v>
      </c>
      <c r="K2922" s="111">
        <v>7</v>
      </c>
      <c r="L2922" s="111" t="s">
        <v>94</v>
      </c>
      <c r="M2922">
        <v>238.56</v>
      </c>
      <c r="N2922">
        <v>1</v>
      </c>
      <c r="O2922">
        <v>238.56</v>
      </c>
      <c r="P2922" t="s">
        <v>2288</v>
      </c>
      <c r="Q2922" s="111">
        <f>+VLOOKUP(I2922,'Selectable Table'!AB:AC,2,0)</f>
        <v>0</v>
      </c>
    </row>
    <row r="2923" spans="1:17" x14ac:dyDescent="0.25">
      <c r="A2923" s="111" t="str">
        <f>+VLOOKUP(C2923,'Selectable Table'!D:EB,2,0)</f>
        <v>MERCK</v>
      </c>
      <c r="B2923" t="s">
        <v>772</v>
      </c>
      <c r="C2923" t="s">
        <v>133</v>
      </c>
      <c r="D2923" t="s">
        <v>2287</v>
      </c>
      <c r="E2923" t="s">
        <v>93</v>
      </c>
      <c r="F2923" s="111">
        <f>+VLOOKUP(C2923,'Selectable Table'!O:P,2,0)</f>
        <v>40700</v>
      </c>
      <c r="G2923" s="111" t="str">
        <f>+VLOOKUP(F2923,'Selectable Table'!P:Q,2,0)</f>
        <v>Revenues - Third Parties</v>
      </c>
      <c r="I2923" t="s">
        <v>169</v>
      </c>
      <c r="J2923" s="111">
        <v>2026</v>
      </c>
      <c r="K2923" s="111">
        <v>7</v>
      </c>
      <c r="L2923" s="111" t="s">
        <v>94</v>
      </c>
      <c r="M2923">
        <v>286.26</v>
      </c>
      <c r="N2923">
        <v>1</v>
      </c>
      <c r="O2923">
        <v>286.26</v>
      </c>
      <c r="P2923" t="s">
        <v>2288</v>
      </c>
      <c r="Q2923" s="111">
        <f>+VLOOKUP(I2923,'Selectable Table'!AB:AC,2,0)</f>
        <v>0</v>
      </c>
    </row>
    <row r="2924" spans="1:17" x14ac:dyDescent="0.25">
      <c r="A2924" s="111" t="str">
        <f>+VLOOKUP(C2924,'Selectable Table'!D:EB,2,0)</f>
        <v>MERCK</v>
      </c>
      <c r="B2924" t="s">
        <v>772</v>
      </c>
      <c r="C2924" t="s">
        <v>133</v>
      </c>
      <c r="D2924" t="s">
        <v>2287</v>
      </c>
      <c r="E2924" t="s">
        <v>93</v>
      </c>
      <c r="F2924" s="111">
        <f>+VLOOKUP(C2924,'Selectable Table'!O:P,2,0)</f>
        <v>40700</v>
      </c>
      <c r="G2924" s="111" t="str">
        <f>+VLOOKUP(F2924,'Selectable Table'!P:Q,2,0)</f>
        <v>Revenues - Third Parties</v>
      </c>
      <c r="I2924" t="s">
        <v>253</v>
      </c>
      <c r="J2924" s="111">
        <v>2026</v>
      </c>
      <c r="K2924" s="111">
        <v>7</v>
      </c>
      <c r="L2924" s="111" t="s">
        <v>94</v>
      </c>
      <c r="M2924">
        <v>310.82</v>
      </c>
      <c r="N2924">
        <v>1</v>
      </c>
      <c r="O2924">
        <v>310.82</v>
      </c>
      <c r="P2924" t="s">
        <v>2288</v>
      </c>
      <c r="Q2924" s="111">
        <f>+VLOOKUP(I2924,'Selectable Table'!AB:AC,2,0)</f>
        <v>0</v>
      </c>
    </row>
    <row r="2925" spans="1:17" x14ac:dyDescent="0.25">
      <c r="A2925" s="111" t="str">
        <f>+VLOOKUP(C2925,'Selectable Table'!D:EB,2,0)</f>
        <v>MERCK</v>
      </c>
      <c r="B2925" t="s">
        <v>772</v>
      </c>
      <c r="C2925" t="s">
        <v>133</v>
      </c>
      <c r="D2925" t="s">
        <v>2287</v>
      </c>
      <c r="E2925" t="s">
        <v>105</v>
      </c>
      <c r="F2925" s="111">
        <f>+VLOOKUP(C2925,'Selectable Table'!O:P,2,0)</f>
        <v>40700</v>
      </c>
      <c r="G2925" s="111" t="str">
        <f>+VLOOKUP(F2925,'Selectable Table'!P:Q,2,0)</f>
        <v>Revenues - Third Parties</v>
      </c>
      <c r="I2925" t="s">
        <v>121</v>
      </c>
      <c r="J2925" s="111">
        <v>2026</v>
      </c>
      <c r="K2925" s="111">
        <v>7</v>
      </c>
      <c r="L2925" s="111" t="s">
        <v>94</v>
      </c>
      <c r="M2925">
        <v>660.54</v>
      </c>
      <c r="N2925">
        <v>1</v>
      </c>
      <c r="O2925">
        <v>660.54</v>
      </c>
      <c r="P2925" t="s">
        <v>2288</v>
      </c>
      <c r="Q2925" s="111">
        <f>+VLOOKUP(I2925,'Selectable Table'!AB:AC,2,0)</f>
        <v>0</v>
      </c>
    </row>
    <row r="2926" spans="1:17" x14ac:dyDescent="0.25">
      <c r="A2926" s="111" t="str">
        <f>+VLOOKUP(C2926,'Selectable Table'!D:EB,2,0)</f>
        <v>MERCK</v>
      </c>
      <c r="B2926" t="s">
        <v>772</v>
      </c>
      <c r="C2926" t="s">
        <v>133</v>
      </c>
      <c r="D2926" t="s">
        <v>2287</v>
      </c>
      <c r="E2926" t="s">
        <v>105</v>
      </c>
      <c r="F2926" s="111">
        <f>+VLOOKUP(C2926,'Selectable Table'!O:P,2,0)</f>
        <v>40700</v>
      </c>
      <c r="G2926" s="111" t="str">
        <f>+VLOOKUP(F2926,'Selectable Table'!P:Q,2,0)</f>
        <v>Revenues - Third Parties</v>
      </c>
      <c r="I2926" t="s">
        <v>158</v>
      </c>
      <c r="J2926" s="111">
        <v>2026</v>
      </c>
      <c r="K2926" s="111">
        <v>7</v>
      </c>
      <c r="L2926" s="111" t="s">
        <v>94</v>
      </c>
      <c r="M2926">
        <v>330.28</v>
      </c>
      <c r="N2926">
        <v>1</v>
      </c>
      <c r="O2926">
        <v>330.28</v>
      </c>
      <c r="P2926" t="s">
        <v>2288</v>
      </c>
      <c r="Q2926" s="111">
        <f>+VLOOKUP(I2926,'Selectable Table'!AB:AC,2,0)</f>
        <v>0</v>
      </c>
    </row>
    <row r="2927" spans="1:17" x14ac:dyDescent="0.25">
      <c r="A2927" s="111" t="str">
        <f>+VLOOKUP(C2927,'Selectable Table'!D:EB,2,0)</f>
        <v>ASTRAZENECA</v>
      </c>
      <c r="B2927" t="s">
        <v>2034</v>
      </c>
      <c r="C2927" t="s">
        <v>296</v>
      </c>
      <c r="D2927" t="s">
        <v>2287</v>
      </c>
      <c r="E2927" t="s">
        <v>93</v>
      </c>
      <c r="F2927" s="111">
        <f>+VLOOKUP(C2927,'Selectable Table'!O:P,2,0)</f>
        <v>40700</v>
      </c>
      <c r="G2927" s="111" t="str">
        <f>+VLOOKUP(F2927,'Selectable Table'!P:Q,2,0)</f>
        <v>Revenues - Third Parties</v>
      </c>
      <c r="I2927" t="s">
        <v>2302</v>
      </c>
      <c r="J2927" s="111">
        <v>2026</v>
      </c>
      <c r="K2927" s="111">
        <v>7</v>
      </c>
      <c r="L2927" s="111" t="s">
        <v>94</v>
      </c>
      <c r="M2927">
        <v>90</v>
      </c>
      <c r="N2927">
        <v>1</v>
      </c>
      <c r="O2927">
        <v>90</v>
      </c>
      <c r="P2927" t="s">
        <v>2288</v>
      </c>
      <c r="Q2927" s="111">
        <f>+VLOOKUP(I2927,'Selectable Table'!AB:AC,2,0)</f>
        <v>0</v>
      </c>
    </row>
    <row r="2928" spans="1:17" x14ac:dyDescent="0.25">
      <c r="A2928" s="111" t="str">
        <f>+VLOOKUP(C2928,'Selectable Table'!D:EB,2,0)</f>
        <v>ASTRAZENECA</v>
      </c>
      <c r="B2928" t="s">
        <v>2034</v>
      </c>
      <c r="C2928" t="s">
        <v>296</v>
      </c>
      <c r="D2928" t="s">
        <v>2287</v>
      </c>
      <c r="E2928" t="s">
        <v>102</v>
      </c>
      <c r="F2928" s="111">
        <f>+VLOOKUP(C2928,'Selectable Table'!O:P,2,0)</f>
        <v>40700</v>
      </c>
      <c r="G2928" s="111" t="str">
        <f>+VLOOKUP(F2928,'Selectable Table'!P:Q,2,0)</f>
        <v>Revenues - Third Parties</v>
      </c>
      <c r="I2928" t="s">
        <v>186</v>
      </c>
      <c r="J2928" s="111">
        <v>2026</v>
      </c>
      <c r="K2928" s="111">
        <v>7</v>
      </c>
      <c r="L2928" s="111" t="s">
        <v>94</v>
      </c>
      <c r="M2928">
        <v>2232.39</v>
      </c>
      <c r="N2928">
        <v>1</v>
      </c>
      <c r="O2928">
        <v>2232.39</v>
      </c>
      <c r="P2928" t="s">
        <v>2288</v>
      </c>
      <c r="Q2928" s="111">
        <f>+VLOOKUP(I2928,'Selectable Table'!AB:AC,2,0)</f>
        <v>1</v>
      </c>
    </row>
    <row r="2929" spans="1:17" x14ac:dyDescent="0.25">
      <c r="A2929" s="111" t="str">
        <f>+VLOOKUP(C2929,'Selectable Table'!D:EB,2,0)</f>
        <v>ASTRAZENECA</v>
      </c>
      <c r="B2929" t="s">
        <v>2034</v>
      </c>
      <c r="C2929" t="s">
        <v>296</v>
      </c>
      <c r="D2929" t="s">
        <v>2287</v>
      </c>
      <c r="E2929" t="s">
        <v>93</v>
      </c>
      <c r="F2929" s="111">
        <f>+VLOOKUP(C2929,'Selectable Table'!O:P,2,0)</f>
        <v>40700</v>
      </c>
      <c r="G2929" s="111" t="str">
        <f>+VLOOKUP(F2929,'Selectable Table'!P:Q,2,0)</f>
        <v>Revenues - Third Parties</v>
      </c>
      <c r="I2929" t="s">
        <v>166</v>
      </c>
      <c r="J2929" s="111">
        <v>2026</v>
      </c>
      <c r="K2929" s="111">
        <v>7</v>
      </c>
      <c r="L2929" s="111" t="s">
        <v>94</v>
      </c>
      <c r="M2929">
        <v>1960</v>
      </c>
      <c r="N2929">
        <v>1</v>
      </c>
      <c r="O2929">
        <v>1960</v>
      </c>
      <c r="P2929" t="s">
        <v>2288</v>
      </c>
      <c r="Q2929" s="111">
        <f>+VLOOKUP(I2929,'Selectable Table'!AB:AC,2,0)</f>
        <v>1</v>
      </c>
    </row>
    <row r="2930" spans="1:17" x14ac:dyDescent="0.25">
      <c r="A2930" s="111" t="str">
        <f>+VLOOKUP(C2930,'Selectable Table'!D:EB,2,0)</f>
        <v>ASTRAZENECA</v>
      </c>
      <c r="B2930" t="s">
        <v>2034</v>
      </c>
      <c r="C2930" t="s">
        <v>296</v>
      </c>
      <c r="D2930" t="s">
        <v>2287</v>
      </c>
      <c r="E2930" t="s">
        <v>93</v>
      </c>
      <c r="F2930" s="111">
        <f>+VLOOKUP(C2930,'Selectable Table'!O:P,2,0)</f>
        <v>40700</v>
      </c>
      <c r="G2930" s="111" t="str">
        <f>+VLOOKUP(F2930,'Selectable Table'!P:Q,2,0)</f>
        <v>Revenues - Third Parties</v>
      </c>
      <c r="I2930" t="s">
        <v>169</v>
      </c>
      <c r="J2930" s="111">
        <v>2026</v>
      </c>
      <c r="K2930" s="111">
        <v>7</v>
      </c>
      <c r="L2930" s="111" t="s">
        <v>94</v>
      </c>
      <c r="M2930">
        <v>1200</v>
      </c>
      <c r="N2930">
        <v>1</v>
      </c>
      <c r="O2930">
        <v>1200</v>
      </c>
      <c r="P2930" t="s">
        <v>2288</v>
      </c>
      <c r="Q2930" s="111">
        <f>+VLOOKUP(I2930,'Selectable Table'!AB:AC,2,0)</f>
        <v>0</v>
      </c>
    </row>
    <row r="2931" spans="1:17" x14ac:dyDescent="0.25">
      <c r="A2931" s="111" t="str">
        <f>+VLOOKUP(C2931,'Selectable Table'!D:EB,2,0)</f>
        <v>ASTRAZENECA</v>
      </c>
      <c r="B2931" t="s">
        <v>2034</v>
      </c>
      <c r="C2931" t="s">
        <v>296</v>
      </c>
      <c r="D2931" t="s">
        <v>2287</v>
      </c>
      <c r="E2931" t="s">
        <v>93</v>
      </c>
      <c r="F2931" s="111">
        <f>+VLOOKUP(C2931,'Selectable Table'!O:P,2,0)</f>
        <v>40700</v>
      </c>
      <c r="G2931" s="111" t="str">
        <f>+VLOOKUP(F2931,'Selectable Table'!P:Q,2,0)</f>
        <v>Revenues - Third Parties</v>
      </c>
      <c r="I2931" t="s">
        <v>253</v>
      </c>
      <c r="J2931" s="111">
        <v>2026</v>
      </c>
      <c r="K2931" s="111">
        <v>7</v>
      </c>
      <c r="L2931" s="111" t="s">
        <v>94</v>
      </c>
      <c r="M2931">
        <v>378.96</v>
      </c>
      <c r="N2931">
        <v>1</v>
      </c>
      <c r="O2931">
        <v>378.96</v>
      </c>
      <c r="P2931" t="s">
        <v>2288</v>
      </c>
      <c r="Q2931" s="111">
        <f>+VLOOKUP(I2931,'Selectable Table'!AB:AC,2,0)</f>
        <v>0</v>
      </c>
    </row>
    <row r="2932" spans="1:17" x14ac:dyDescent="0.25">
      <c r="A2932" s="111" t="str">
        <f>+VLOOKUP(C2932,'Selectable Table'!D:EB,2,0)</f>
        <v>ASTRAZENECA</v>
      </c>
      <c r="B2932" t="s">
        <v>2034</v>
      </c>
      <c r="C2932" t="s">
        <v>296</v>
      </c>
      <c r="D2932" t="s">
        <v>2287</v>
      </c>
      <c r="E2932" t="s">
        <v>105</v>
      </c>
      <c r="F2932" s="111">
        <f>+VLOOKUP(C2932,'Selectable Table'!O:P,2,0)</f>
        <v>40700</v>
      </c>
      <c r="G2932" s="111" t="str">
        <f>+VLOOKUP(F2932,'Selectable Table'!P:Q,2,0)</f>
        <v>Revenues - Third Parties</v>
      </c>
      <c r="I2932" t="s">
        <v>2295</v>
      </c>
      <c r="J2932" s="111">
        <v>2026</v>
      </c>
      <c r="K2932" s="111">
        <v>7</v>
      </c>
      <c r="L2932" s="111" t="s">
        <v>94</v>
      </c>
      <c r="M2932">
        <v>871.62</v>
      </c>
      <c r="N2932">
        <v>1</v>
      </c>
      <c r="O2932">
        <v>871.62</v>
      </c>
      <c r="P2932" t="s">
        <v>2288</v>
      </c>
      <c r="Q2932" s="111">
        <f>+VLOOKUP(I2932,'Selectable Table'!AB:AC,2,0)</f>
        <v>0</v>
      </c>
    </row>
    <row r="2933" spans="1:17" x14ac:dyDescent="0.25">
      <c r="A2933" s="111" t="str">
        <f>+VLOOKUP(C2933,'Selectable Table'!D:EB,2,0)</f>
        <v>MERCK</v>
      </c>
      <c r="B2933" t="s">
        <v>3148</v>
      </c>
      <c r="C2933" t="s">
        <v>133</v>
      </c>
      <c r="D2933" t="s">
        <v>2287</v>
      </c>
      <c r="E2933" t="s">
        <v>105</v>
      </c>
      <c r="F2933" s="111">
        <f>+VLOOKUP(C2933,'Selectable Table'!O:P,2,0)</f>
        <v>40700</v>
      </c>
      <c r="G2933" s="111" t="str">
        <f>+VLOOKUP(F2933,'Selectable Table'!P:Q,2,0)</f>
        <v>Revenues - Third Parties</v>
      </c>
      <c r="I2933" t="s">
        <v>682</v>
      </c>
      <c r="J2933" s="111">
        <v>2026</v>
      </c>
      <c r="K2933" s="111">
        <v>7</v>
      </c>
      <c r="L2933" s="111" t="s">
        <v>94</v>
      </c>
      <c r="M2933">
        <v>96.33</v>
      </c>
      <c r="N2933">
        <v>1</v>
      </c>
      <c r="O2933">
        <v>96.33</v>
      </c>
      <c r="P2933" t="s">
        <v>2288</v>
      </c>
      <c r="Q2933" s="111">
        <f>+VLOOKUP(I2933,'Selectable Table'!AB:AC,2,0)</f>
        <v>0</v>
      </c>
    </row>
    <row r="2934" spans="1:17" x14ac:dyDescent="0.25">
      <c r="A2934" s="111" t="str">
        <f>+VLOOKUP(C2934,'Selectable Table'!D:EB,2,0)</f>
        <v>MERCK</v>
      </c>
      <c r="B2934" t="s">
        <v>2311</v>
      </c>
      <c r="C2934" t="s">
        <v>133</v>
      </c>
      <c r="D2934" t="s">
        <v>2287</v>
      </c>
      <c r="E2934" t="s">
        <v>102</v>
      </c>
      <c r="F2934" s="111">
        <f>+VLOOKUP(C2934,'Selectable Table'!O:P,2,0)</f>
        <v>40700</v>
      </c>
      <c r="G2934" s="111" t="str">
        <f>+VLOOKUP(F2934,'Selectable Table'!P:Q,2,0)</f>
        <v>Revenues - Third Parties</v>
      </c>
      <c r="I2934" t="s">
        <v>186</v>
      </c>
      <c r="J2934" s="111">
        <v>2026</v>
      </c>
      <c r="K2934" s="111">
        <v>7</v>
      </c>
      <c r="L2934" s="111" t="s">
        <v>94</v>
      </c>
      <c r="M2934">
        <v>936.75</v>
      </c>
      <c r="N2934">
        <v>1</v>
      </c>
      <c r="O2934">
        <v>936.75</v>
      </c>
      <c r="P2934" t="s">
        <v>2288</v>
      </c>
      <c r="Q2934" s="111">
        <f>+VLOOKUP(I2934,'Selectable Table'!AB:AC,2,0)</f>
        <v>1</v>
      </c>
    </row>
    <row r="2935" spans="1:17" x14ac:dyDescent="0.25">
      <c r="A2935" s="111" t="str">
        <f>+VLOOKUP(C2935,'Selectable Table'!D:EB,2,0)</f>
        <v>MERCK</v>
      </c>
      <c r="B2935" t="s">
        <v>2311</v>
      </c>
      <c r="C2935" t="s">
        <v>133</v>
      </c>
      <c r="D2935" t="s">
        <v>2287</v>
      </c>
      <c r="E2935" t="s">
        <v>93</v>
      </c>
      <c r="F2935" s="111">
        <f>+VLOOKUP(C2935,'Selectable Table'!O:P,2,0)</f>
        <v>40700</v>
      </c>
      <c r="G2935" s="111" t="str">
        <f>+VLOOKUP(F2935,'Selectable Table'!P:Q,2,0)</f>
        <v>Revenues - Third Parties</v>
      </c>
      <c r="I2935" t="s">
        <v>166</v>
      </c>
      <c r="J2935" s="111">
        <v>2026</v>
      </c>
      <c r="K2935" s="111">
        <v>7</v>
      </c>
      <c r="L2935" s="111" t="s">
        <v>94</v>
      </c>
      <c r="M2935">
        <v>510.72</v>
      </c>
      <c r="N2935">
        <v>1</v>
      </c>
      <c r="O2935">
        <v>510.72</v>
      </c>
      <c r="P2935" t="s">
        <v>2288</v>
      </c>
      <c r="Q2935" s="111">
        <f>+VLOOKUP(I2935,'Selectable Table'!AB:AC,2,0)</f>
        <v>1</v>
      </c>
    </row>
    <row r="2936" spans="1:17" x14ac:dyDescent="0.25">
      <c r="A2936" s="111" t="str">
        <f>+VLOOKUP(C2936,'Selectable Table'!D:EB,2,0)</f>
        <v>MERCK</v>
      </c>
      <c r="B2936" t="s">
        <v>2311</v>
      </c>
      <c r="C2936" t="s">
        <v>133</v>
      </c>
      <c r="D2936" t="s">
        <v>2287</v>
      </c>
      <c r="E2936" t="s">
        <v>93</v>
      </c>
      <c r="F2936" s="111">
        <f>+VLOOKUP(C2936,'Selectable Table'!O:P,2,0)</f>
        <v>40700</v>
      </c>
      <c r="G2936" s="111" t="str">
        <f>+VLOOKUP(F2936,'Selectable Table'!P:Q,2,0)</f>
        <v>Revenues - Third Parties</v>
      </c>
      <c r="I2936" t="s">
        <v>169</v>
      </c>
      <c r="J2936" s="111">
        <v>2026</v>
      </c>
      <c r="K2936" s="111">
        <v>7</v>
      </c>
      <c r="L2936" s="111" t="s">
        <v>94</v>
      </c>
      <c r="M2936">
        <v>429.39</v>
      </c>
      <c r="N2936">
        <v>1</v>
      </c>
      <c r="O2936">
        <v>429.39</v>
      </c>
      <c r="P2936" t="s">
        <v>2288</v>
      </c>
      <c r="Q2936" s="111">
        <f>+VLOOKUP(I2936,'Selectable Table'!AB:AC,2,0)</f>
        <v>0</v>
      </c>
    </row>
    <row r="2937" spans="1:17" x14ac:dyDescent="0.25">
      <c r="A2937" s="111" t="str">
        <f>+VLOOKUP(C2937,'Selectable Table'!D:EB,2,0)</f>
        <v>MERCK</v>
      </c>
      <c r="B2937" t="s">
        <v>2311</v>
      </c>
      <c r="C2937" t="s">
        <v>133</v>
      </c>
      <c r="D2937" t="s">
        <v>2287</v>
      </c>
      <c r="E2937" t="s">
        <v>93</v>
      </c>
      <c r="F2937" s="111">
        <f>+VLOOKUP(C2937,'Selectable Table'!O:P,2,0)</f>
        <v>40700</v>
      </c>
      <c r="G2937" s="111" t="str">
        <f>+VLOOKUP(F2937,'Selectable Table'!P:Q,2,0)</f>
        <v>Revenues - Third Parties</v>
      </c>
      <c r="I2937" t="s">
        <v>253</v>
      </c>
      <c r="J2937" s="111">
        <v>2026</v>
      </c>
      <c r="K2937" s="111">
        <v>7</v>
      </c>
      <c r="L2937" s="111" t="s">
        <v>94</v>
      </c>
      <c r="M2937">
        <v>310.82</v>
      </c>
      <c r="N2937">
        <v>1</v>
      </c>
      <c r="O2937">
        <v>310.82</v>
      </c>
      <c r="P2937" t="s">
        <v>2288</v>
      </c>
      <c r="Q2937" s="111">
        <f>+VLOOKUP(I2937,'Selectable Table'!AB:AC,2,0)</f>
        <v>0</v>
      </c>
    </row>
    <row r="2938" spans="1:17" x14ac:dyDescent="0.25">
      <c r="A2938" s="111" t="str">
        <f>+VLOOKUP(C2938,'Selectable Table'!D:EB,2,0)</f>
        <v>MERCK</v>
      </c>
      <c r="B2938" t="s">
        <v>2311</v>
      </c>
      <c r="C2938" t="s">
        <v>133</v>
      </c>
      <c r="D2938" t="s">
        <v>2287</v>
      </c>
      <c r="E2938" t="s">
        <v>105</v>
      </c>
      <c r="F2938" s="111">
        <f>+VLOOKUP(C2938,'Selectable Table'!O:P,2,0)</f>
        <v>40700</v>
      </c>
      <c r="G2938" s="111" t="str">
        <f>+VLOOKUP(F2938,'Selectable Table'!P:Q,2,0)</f>
        <v>Revenues - Third Parties</v>
      </c>
      <c r="I2938" t="s">
        <v>158</v>
      </c>
      <c r="J2938" s="111">
        <v>2026</v>
      </c>
      <c r="K2938" s="111">
        <v>7</v>
      </c>
      <c r="L2938" s="111" t="s">
        <v>94</v>
      </c>
      <c r="M2938">
        <v>1155.98</v>
      </c>
      <c r="N2938">
        <v>1</v>
      </c>
      <c r="O2938">
        <v>1155.98</v>
      </c>
      <c r="P2938" t="s">
        <v>2288</v>
      </c>
      <c r="Q2938" s="111">
        <f>+VLOOKUP(I2938,'Selectable Table'!AB:AC,2,0)</f>
        <v>0</v>
      </c>
    </row>
    <row r="2939" spans="1:17" x14ac:dyDescent="0.25">
      <c r="A2939" s="111" t="str">
        <f>+VLOOKUP(C2939,'Selectable Table'!D:EB,2,0)</f>
        <v>MERCK</v>
      </c>
      <c r="B2939" t="s">
        <v>503</v>
      </c>
      <c r="C2939" t="s">
        <v>133</v>
      </c>
      <c r="D2939" t="s">
        <v>2287</v>
      </c>
      <c r="E2939" t="s">
        <v>102</v>
      </c>
      <c r="F2939" s="111">
        <f>+VLOOKUP(C2939,'Selectable Table'!O:P,2,0)</f>
        <v>40700</v>
      </c>
      <c r="G2939" s="111" t="str">
        <f>+VLOOKUP(F2939,'Selectable Table'!P:Q,2,0)</f>
        <v>Revenues - Third Parties</v>
      </c>
      <c r="I2939" t="s">
        <v>186</v>
      </c>
      <c r="J2939" s="111">
        <v>2026</v>
      </c>
      <c r="K2939" s="111">
        <v>7</v>
      </c>
      <c r="L2939" s="111" t="s">
        <v>94</v>
      </c>
      <c r="M2939">
        <v>2194.17</v>
      </c>
      <c r="N2939">
        <v>1</v>
      </c>
      <c r="O2939">
        <v>2194.17</v>
      </c>
      <c r="P2939" t="s">
        <v>2288</v>
      </c>
      <c r="Q2939" s="111">
        <f>+VLOOKUP(I2939,'Selectable Table'!AB:AC,2,0)</f>
        <v>1</v>
      </c>
    </row>
    <row r="2940" spans="1:17" x14ac:dyDescent="0.25">
      <c r="A2940" s="111" t="str">
        <f>+VLOOKUP(C2940,'Selectable Table'!D:EB,2,0)</f>
        <v>MERCK</v>
      </c>
      <c r="B2940" t="s">
        <v>503</v>
      </c>
      <c r="C2940" t="s">
        <v>133</v>
      </c>
      <c r="D2940" t="s">
        <v>2287</v>
      </c>
      <c r="E2940" t="s">
        <v>93</v>
      </c>
      <c r="F2940" s="111">
        <f>+VLOOKUP(C2940,'Selectable Table'!O:P,2,0)</f>
        <v>40700</v>
      </c>
      <c r="G2940" s="111" t="str">
        <f>+VLOOKUP(F2940,'Selectable Table'!P:Q,2,0)</f>
        <v>Revenues - Third Parties</v>
      </c>
      <c r="I2940" t="s">
        <v>191</v>
      </c>
      <c r="J2940" s="111">
        <v>2026</v>
      </c>
      <c r="K2940" s="111">
        <v>7</v>
      </c>
      <c r="L2940" s="111" t="s">
        <v>94</v>
      </c>
      <c r="M2940">
        <v>532.74</v>
      </c>
      <c r="N2940">
        <v>1</v>
      </c>
      <c r="O2940">
        <v>532.74</v>
      </c>
      <c r="P2940" t="s">
        <v>2288</v>
      </c>
      <c r="Q2940" s="111">
        <f>+VLOOKUP(I2940,'Selectable Table'!AB:AC,2,0)</f>
        <v>1</v>
      </c>
    </row>
    <row r="2941" spans="1:17" x14ac:dyDescent="0.25">
      <c r="A2941" s="111" t="str">
        <f>+VLOOKUP(C2941,'Selectable Table'!D:EB,2,0)</f>
        <v>MERCK</v>
      </c>
      <c r="B2941" t="s">
        <v>503</v>
      </c>
      <c r="C2941" t="s">
        <v>133</v>
      </c>
      <c r="D2941" t="s">
        <v>2287</v>
      </c>
      <c r="E2941" t="s">
        <v>93</v>
      </c>
      <c r="F2941" s="111">
        <f>+VLOOKUP(C2941,'Selectable Table'!O:P,2,0)</f>
        <v>40700</v>
      </c>
      <c r="G2941" s="111" t="str">
        <f>+VLOOKUP(F2941,'Selectable Table'!P:Q,2,0)</f>
        <v>Revenues - Third Parties</v>
      </c>
      <c r="I2941" t="s">
        <v>618</v>
      </c>
      <c r="J2941" s="111">
        <v>2026</v>
      </c>
      <c r="K2941" s="111">
        <v>7</v>
      </c>
      <c r="L2941" s="111" t="s">
        <v>94</v>
      </c>
      <c r="M2941">
        <v>935.24</v>
      </c>
      <c r="N2941">
        <v>1</v>
      </c>
      <c r="O2941">
        <v>935.24</v>
      </c>
      <c r="P2941" t="s">
        <v>2288</v>
      </c>
      <c r="Q2941" s="111">
        <f>+VLOOKUP(I2941,'Selectable Table'!AB:AC,2,0)</f>
        <v>1</v>
      </c>
    </row>
    <row r="2942" spans="1:17" x14ac:dyDescent="0.25">
      <c r="A2942" s="111" t="str">
        <f>+VLOOKUP(C2942,'Selectable Table'!D:EB,2,0)</f>
        <v>MERCK</v>
      </c>
      <c r="B2942" t="s">
        <v>503</v>
      </c>
      <c r="C2942" t="s">
        <v>133</v>
      </c>
      <c r="D2942" t="s">
        <v>2287</v>
      </c>
      <c r="E2942" t="s">
        <v>93</v>
      </c>
      <c r="F2942" s="111">
        <f>+VLOOKUP(C2942,'Selectable Table'!O:P,2,0)</f>
        <v>40700</v>
      </c>
      <c r="G2942" s="111" t="str">
        <f>+VLOOKUP(F2942,'Selectable Table'!P:Q,2,0)</f>
        <v>Revenues - Third Parties</v>
      </c>
      <c r="I2942" t="s">
        <v>168</v>
      </c>
      <c r="J2942" s="111">
        <v>2026</v>
      </c>
      <c r="K2942" s="111">
        <v>7</v>
      </c>
      <c r="L2942" s="111" t="s">
        <v>94</v>
      </c>
      <c r="M2942">
        <v>834.96</v>
      </c>
      <c r="N2942">
        <v>1</v>
      </c>
      <c r="O2942">
        <v>834.96</v>
      </c>
      <c r="P2942" t="s">
        <v>2288</v>
      </c>
      <c r="Q2942" s="111">
        <f>+VLOOKUP(I2942,'Selectable Table'!AB:AC,2,0)</f>
        <v>0</v>
      </c>
    </row>
    <row r="2943" spans="1:17" x14ac:dyDescent="0.25">
      <c r="A2943" s="111" t="str">
        <f>+VLOOKUP(C2943,'Selectable Table'!D:EB,2,0)</f>
        <v>MERCK</v>
      </c>
      <c r="B2943" t="s">
        <v>503</v>
      </c>
      <c r="C2943" t="s">
        <v>133</v>
      </c>
      <c r="D2943" t="s">
        <v>2287</v>
      </c>
      <c r="E2943" t="s">
        <v>93</v>
      </c>
      <c r="F2943" s="111">
        <f>+VLOOKUP(C2943,'Selectable Table'!O:P,2,0)</f>
        <v>40700</v>
      </c>
      <c r="G2943" s="111" t="str">
        <f>+VLOOKUP(F2943,'Selectable Table'!P:Q,2,0)</f>
        <v>Revenues - Third Parties</v>
      </c>
      <c r="I2943" t="s">
        <v>253</v>
      </c>
      <c r="J2943" s="111">
        <v>2026</v>
      </c>
      <c r="K2943" s="111">
        <v>7</v>
      </c>
      <c r="L2943" s="111" t="s">
        <v>94</v>
      </c>
      <c r="M2943">
        <v>310.82</v>
      </c>
      <c r="N2943">
        <v>1</v>
      </c>
      <c r="O2943">
        <v>310.82</v>
      </c>
      <c r="P2943" t="s">
        <v>2288</v>
      </c>
      <c r="Q2943" s="111">
        <f>+VLOOKUP(I2943,'Selectable Table'!AB:AC,2,0)</f>
        <v>0</v>
      </c>
    </row>
    <row r="2944" spans="1:17" x14ac:dyDescent="0.25">
      <c r="A2944" s="111" t="str">
        <f>+VLOOKUP(C2944,'Selectable Table'!D:EB,2,0)</f>
        <v>MERCK</v>
      </c>
      <c r="B2944" t="s">
        <v>503</v>
      </c>
      <c r="C2944" t="s">
        <v>133</v>
      </c>
      <c r="D2944" t="s">
        <v>2287</v>
      </c>
      <c r="E2944" t="s">
        <v>105</v>
      </c>
      <c r="F2944" s="111">
        <f>+VLOOKUP(C2944,'Selectable Table'!O:P,2,0)</f>
        <v>40700</v>
      </c>
      <c r="G2944" s="111" t="str">
        <f>+VLOOKUP(F2944,'Selectable Table'!P:Q,2,0)</f>
        <v>Revenues - Third Parties</v>
      </c>
      <c r="I2944" t="s">
        <v>121</v>
      </c>
      <c r="J2944" s="111">
        <v>2026</v>
      </c>
      <c r="K2944" s="111">
        <v>7</v>
      </c>
      <c r="L2944" s="111" t="s">
        <v>94</v>
      </c>
      <c r="M2944">
        <v>2862.34</v>
      </c>
      <c r="N2944">
        <v>1</v>
      </c>
      <c r="O2944">
        <v>2862.34</v>
      </c>
      <c r="P2944" t="s">
        <v>2288</v>
      </c>
      <c r="Q2944" s="111">
        <f>+VLOOKUP(I2944,'Selectable Table'!AB:AC,2,0)</f>
        <v>0</v>
      </c>
    </row>
    <row r="2945" spans="1:17" x14ac:dyDescent="0.25">
      <c r="A2945" s="111" t="str">
        <f>+VLOOKUP(C2945,'Selectable Table'!D:EB,2,0)</f>
        <v>MERCK</v>
      </c>
      <c r="B2945" t="s">
        <v>2312</v>
      </c>
      <c r="C2945" t="s">
        <v>133</v>
      </c>
      <c r="D2945" t="s">
        <v>2287</v>
      </c>
      <c r="E2945" t="s">
        <v>105</v>
      </c>
      <c r="F2945" s="111">
        <f>+VLOOKUP(C2945,'Selectable Table'!O:P,2,0)</f>
        <v>40700</v>
      </c>
      <c r="G2945" s="111" t="str">
        <f>+VLOOKUP(F2945,'Selectable Table'!P:Q,2,0)</f>
        <v>Revenues - Third Parties</v>
      </c>
      <c r="I2945" t="s">
        <v>158</v>
      </c>
      <c r="J2945" s="111">
        <v>2026</v>
      </c>
      <c r="K2945" s="111">
        <v>7</v>
      </c>
      <c r="L2945" s="111" t="s">
        <v>94</v>
      </c>
      <c r="M2945">
        <v>330.28</v>
      </c>
      <c r="N2945">
        <v>1</v>
      </c>
      <c r="O2945">
        <v>330.28</v>
      </c>
      <c r="P2945" t="s">
        <v>2288</v>
      </c>
      <c r="Q2945" s="111">
        <f>+VLOOKUP(I2945,'Selectable Table'!AB:AC,2,0)</f>
        <v>0</v>
      </c>
    </row>
    <row r="2946" spans="1:17" x14ac:dyDescent="0.25">
      <c r="A2946" s="111" t="str">
        <f>+VLOOKUP(C2946,'Selectable Table'!D:EB,2,0)</f>
        <v>MERCK</v>
      </c>
      <c r="B2946" t="s">
        <v>508</v>
      </c>
      <c r="C2946" t="s">
        <v>133</v>
      </c>
      <c r="D2946" t="s">
        <v>2287</v>
      </c>
      <c r="E2946" t="s">
        <v>102</v>
      </c>
      <c r="F2946" s="111">
        <f>+VLOOKUP(C2946,'Selectable Table'!O:P,2,0)</f>
        <v>40700</v>
      </c>
      <c r="G2946" s="111" t="str">
        <f>+VLOOKUP(F2946,'Selectable Table'!P:Q,2,0)</f>
        <v>Revenues - Third Parties</v>
      </c>
      <c r="I2946" t="s">
        <v>186</v>
      </c>
      <c r="J2946" s="111">
        <v>2026</v>
      </c>
      <c r="K2946" s="111">
        <v>7</v>
      </c>
      <c r="L2946" s="111" t="s">
        <v>94</v>
      </c>
      <c r="M2946">
        <v>980.54</v>
      </c>
      <c r="N2946">
        <v>1</v>
      </c>
      <c r="O2946">
        <v>980.54</v>
      </c>
      <c r="P2946" t="s">
        <v>2288</v>
      </c>
      <c r="Q2946" s="111">
        <f>+VLOOKUP(I2946,'Selectable Table'!AB:AC,2,0)</f>
        <v>1</v>
      </c>
    </row>
    <row r="2947" spans="1:17" x14ac:dyDescent="0.25">
      <c r="A2947" s="111" t="str">
        <f>+VLOOKUP(C2947,'Selectable Table'!D:EB,2,0)</f>
        <v>MERCK</v>
      </c>
      <c r="B2947" t="s">
        <v>508</v>
      </c>
      <c r="C2947" t="s">
        <v>133</v>
      </c>
      <c r="D2947" t="s">
        <v>2287</v>
      </c>
      <c r="E2947" t="s">
        <v>93</v>
      </c>
      <c r="F2947" s="111">
        <f>+VLOOKUP(C2947,'Selectable Table'!O:P,2,0)</f>
        <v>40700</v>
      </c>
      <c r="G2947" s="111" t="str">
        <f>+VLOOKUP(F2947,'Selectable Table'!P:Q,2,0)</f>
        <v>Revenues - Third Parties</v>
      </c>
      <c r="I2947" t="s">
        <v>166</v>
      </c>
      <c r="J2947" s="111">
        <v>2026</v>
      </c>
      <c r="K2947" s="111">
        <v>7</v>
      </c>
      <c r="L2947" s="111" t="s">
        <v>94</v>
      </c>
      <c r="M2947">
        <v>510.72</v>
      </c>
      <c r="N2947">
        <v>1</v>
      </c>
      <c r="O2947">
        <v>510.72</v>
      </c>
      <c r="P2947" t="s">
        <v>2288</v>
      </c>
      <c r="Q2947" s="111">
        <f>+VLOOKUP(I2947,'Selectable Table'!AB:AC,2,0)</f>
        <v>1</v>
      </c>
    </row>
    <row r="2948" spans="1:17" x14ac:dyDescent="0.25">
      <c r="A2948" s="111" t="str">
        <f>+VLOOKUP(C2948,'Selectable Table'!D:EB,2,0)</f>
        <v>MERCK</v>
      </c>
      <c r="B2948" t="s">
        <v>508</v>
      </c>
      <c r="C2948" t="s">
        <v>133</v>
      </c>
      <c r="D2948" t="s">
        <v>2287</v>
      </c>
      <c r="E2948" t="s">
        <v>93</v>
      </c>
      <c r="F2948" s="111">
        <f>+VLOOKUP(C2948,'Selectable Table'!O:P,2,0)</f>
        <v>40700</v>
      </c>
      <c r="G2948" s="111" t="str">
        <f>+VLOOKUP(F2948,'Selectable Table'!P:Q,2,0)</f>
        <v>Revenues - Third Parties</v>
      </c>
      <c r="I2948" t="s">
        <v>169</v>
      </c>
      <c r="J2948" s="111">
        <v>2026</v>
      </c>
      <c r="K2948" s="111">
        <v>7</v>
      </c>
      <c r="L2948" s="111" t="s">
        <v>94</v>
      </c>
      <c r="M2948">
        <v>429.39</v>
      </c>
      <c r="N2948">
        <v>1</v>
      </c>
      <c r="O2948">
        <v>429.39</v>
      </c>
      <c r="P2948" t="s">
        <v>2288</v>
      </c>
      <c r="Q2948" s="111">
        <f>+VLOOKUP(I2948,'Selectable Table'!AB:AC,2,0)</f>
        <v>0</v>
      </c>
    </row>
    <row r="2949" spans="1:17" x14ac:dyDescent="0.25">
      <c r="A2949" s="111" t="str">
        <f>+VLOOKUP(C2949,'Selectable Table'!D:EB,2,0)</f>
        <v>MERCK</v>
      </c>
      <c r="B2949" t="s">
        <v>508</v>
      </c>
      <c r="C2949" t="s">
        <v>133</v>
      </c>
      <c r="D2949" t="s">
        <v>2287</v>
      </c>
      <c r="E2949" t="s">
        <v>93</v>
      </c>
      <c r="F2949" s="111">
        <f>+VLOOKUP(C2949,'Selectable Table'!O:P,2,0)</f>
        <v>40700</v>
      </c>
      <c r="G2949" s="111" t="str">
        <f>+VLOOKUP(F2949,'Selectable Table'!P:Q,2,0)</f>
        <v>Revenues - Third Parties</v>
      </c>
      <c r="I2949" t="s">
        <v>253</v>
      </c>
      <c r="J2949" s="111">
        <v>2026</v>
      </c>
      <c r="K2949" s="111">
        <v>7</v>
      </c>
      <c r="L2949" s="111" t="s">
        <v>94</v>
      </c>
      <c r="M2949">
        <v>310.82</v>
      </c>
      <c r="N2949">
        <v>1</v>
      </c>
      <c r="O2949">
        <v>310.82</v>
      </c>
      <c r="P2949" t="s">
        <v>2288</v>
      </c>
      <c r="Q2949" s="111">
        <f>+VLOOKUP(I2949,'Selectable Table'!AB:AC,2,0)</f>
        <v>0</v>
      </c>
    </row>
    <row r="2950" spans="1:17" x14ac:dyDescent="0.25">
      <c r="A2950" s="111" t="str">
        <f>+VLOOKUP(C2950,'Selectable Table'!D:EB,2,0)</f>
        <v>MERCK</v>
      </c>
      <c r="B2950" t="s">
        <v>508</v>
      </c>
      <c r="C2950" t="s">
        <v>133</v>
      </c>
      <c r="D2950" t="s">
        <v>2287</v>
      </c>
      <c r="E2950" t="s">
        <v>105</v>
      </c>
      <c r="F2950" s="111">
        <f>+VLOOKUP(C2950,'Selectable Table'!O:P,2,0)</f>
        <v>40700</v>
      </c>
      <c r="G2950" s="111" t="str">
        <f>+VLOOKUP(F2950,'Selectable Table'!P:Q,2,0)</f>
        <v>Revenues - Third Parties</v>
      </c>
      <c r="I2950" t="s">
        <v>158</v>
      </c>
      <c r="J2950" s="111">
        <v>2026</v>
      </c>
      <c r="K2950" s="111">
        <v>7</v>
      </c>
      <c r="L2950" s="111" t="s">
        <v>94</v>
      </c>
      <c r="M2950">
        <v>990.84</v>
      </c>
      <c r="N2950">
        <v>1</v>
      </c>
      <c r="O2950">
        <v>990.84</v>
      </c>
      <c r="P2950" t="s">
        <v>2288</v>
      </c>
      <c r="Q2950" s="111">
        <f>+VLOOKUP(I2950,'Selectable Table'!AB:AC,2,0)</f>
        <v>0</v>
      </c>
    </row>
    <row r="2951" spans="1:17" x14ac:dyDescent="0.25">
      <c r="A2951" s="111" t="str">
        <f>+VLOOKUP(C2951,'Selectable Table'!D:EB,2,0)</f>
        <v>MERCK</v>
      </c>
      <c r="B2951" t="s">
        <v>2313</v>
      </c>
      <c r="C2951" t="s">
        <v>133</v>
      </c>
      <c r="D2951" t="s">
        <v>2287</v>
      </c>
      <c r="E2951" t="s">
        <v>105</v>
      </c>
      <c r="F2951" s="111">
        <f>+VLOOKUP(C2951,'Selectable Table'!O:P,2,0)</f>
        <v>40700</v>
      </c>
      <c r="G2951" s="111" t="str">
        <f>+VLOOKUP(F2951,'Selectable Table'!P:Q,2,0)</f>
        <v>Revenues - Third Parties</v>
      </c>
      <c r="I2951" t="s">
        <v>158</v>
      </c>
      <c r="J2951" s="111">
        <v>2026</v>
      </c>
      <c r="K2951" s="111">
        <v>7</v>
      </c>
      <c r="L2951" s="111" t="s">
        <v>94</v>
      </c>
      <c r="M2951">
        <v>330.28</v>
      </c>
      <c r="N2951">
        <v>1</v>
      </c>
      <c r="O2951">
        <v>330.28</v>
      </c>
      <c r="P2951" t="s">
        <v>2288</v>
      </c>
      <c r="Q2951" s="111">
        <f>+VLOOKUP(I2951,'Selectable Table'!AB:AC,2,0)</f>
        <v>0</v>
      </c>
    </row>
    <row r="2952" spans="1:17" x14ac:dyDescent="0.25">
      <c r="A2952" s="111" t="str">
        <f>+VLOOKUP(C2952,'Selectable Table'!D:EB,2,0)</f>
        <v>MERCK</v>
      </c>
      <c r="B2952" t="s">
        <v>2314</v>
      </c>
      <c r="C2952" t="s">
        <v>133</v>
      </c>
      <c r="D2952" t="s">
        <v>2287</v>
      </c>
      <c r="E2952" t="s">
        <v>105</v>
      </c>
      <c r="F2952" s="111">
        <f>+VLOOKUP(C2952,'Selectable Table'!O:P,2,0)</f>
        <v>40700</v>
      </c>
      <c r="G2952" s="111" t="str">
        <f>+VLOOKUP(F2952,'Selectable Table'!P:Q,2,0)</f>
        <v>Revenues - Third Parties</v>
      </c>
      <c r="I2952" t="s">
        <v>158</v>
      </c>
      <c r="J2952" s="111">
        <v>2026</v>
      </c>
      <c r="K2952" s="111">
        <v>7</v>
      </c>
      <c r="L2952" s="111" t="s">
        <v>94</v>
      </c>
      <c r="M2952">
        <v>3467.94</v>
      </c>
      <c r="N2952">
        <v>1</v>
      </c>
      <c r="O2952">
        <v>3467.94</v>
      </c>
      <c r="P2952" t="s">
        <v>2288</v>
      </c>
      <c r="Q2952" s="111">
        <f>+VLOOKUP(I2952,'Selectable Table'!AB:AC,2,0)</f>
        <v>0</v>
      </c>
    </row>
    <row r="2953" spans="1:17" x14ac:dyDescent="0.25">
      <c r="A2953" s="111" t="str">
        <f>+VLOOKUP(C2953,'Selectable Table'!D:EB,2,0)</f>
        <v>MERCK</v>
      </c>
      <c r="B2953" t="s">
        <v>2315</v>
      </c>
      <c r="C2953" t="s">
        <v>133</v>
      </c>
      <c r="D2953" t="s">
        <v>2287</v>
      </c>
      <c r="E2953" t="s">
        <v>105</v>
      </c>
      <c r="F2953" s="111">
        <f>+VLOOKUP(C2953,'Selectable Table'!O:P,2,0)</f>
        <v>40700</v>
      </c>
      <c r="G2953" s="111" t="str">
        <f>+VLOOKUP(F2953,'Selectable Table'!P:Q,2,0)</f>
        <v>Revenues - Third Parties</v>
      </c>
      <c r="I2953" t="s">
        <v>158</v>
      </c>
      <c r="J2953" s="111">
        <v>2026</v>
      </c>
      <c r="K2953" s="111">
        <v>7</v>
      </c>
      <c r="L2953" s="111" t="s">
        <v>94</v>
      </c>
      <c r="M2953">
        <v>1321.12</v>
      </c>
      <c r="N2953">
        <v>1</v>
      </c>
      <c r="O2953">
        <v>1321.12</v>
      </c>
      <c r="P2953" t="s">
        <v>2288</v>
      </c>
      <c r="Q2953" s="111">
        <f>+VLOOKUP(I2953,'Selectable Table'!AB:AC,2,0)</f>
        <v>0</v>
      </c>
    </row>
    <row r="2954" spans="1:17" x14ac:dyDescent="0.25">
      <c r="A2954" s="111" t="str">
        <f>+VLOOKUP(C2954,'Selectable Table'!D:EB,2,0)</f>
        <v>MERCK</v>
      </c>
      <c r="B2954" t="s">
        <v>2316</v>
      </c>
      <c r="C2954" t="s">
        <v>133</v>
      </c>
      <c r="D2954" t="s">
        <v>2287</v>
      </c>
      <c r="E2954" t="s">
        <v>105</v>
      </c>
      <c r="F2954" s="111">
        <f>+VLOOKUP(C2954,'Selectable Table'!O:P,2,0)</f>
        <v>40700</v>
      </c>
      <c r="G2954" s="111" t="str">
        <f>+VLOOKUP(F2954,'Selectable Table'!P:Q,2,0)</f>
        <v>Revenues - Third Parties</v>
      </c>
      <c r="I2954" t="s">
        <v>121</v>
      </c>
      <c r="J2954" s="111">
        <v>2026</v>
      </c>
      <c r="K2954" s="111">
        <v>7</v>
      </c>
      <c r="L2954" s="111" t="s">
        <v>94</v>
      </c>
      <c r="M2954">
        <v>110.09</v>
      </c>
      <c r="N2954">
        <v>1</v>
      </c>
      <c r="O2954">
        <v>110.09</v>
      </c>
      <c r="P2954" t="s">
        <v>2288</v>
      </c>
      <c r="Q2954" s="111">
        <f>+VLOOKUP(I2954,'Selectable Table'!AB:AC,2,0)</f>
        <v>0</v>
      </c>
    </row>
    <row r="2955" spans="1:17" x14ac:dyDescent="0.25">
      <c r="A2955" s="111" t="str">
        <f>+VLOOKUP(C2955,'Selectable Table'!D:EB,2,0)</f>
        <v>MERCK</v>
      </c>
      <c r="B2955" t="s">
        <v>2317</v>
      </c>
      <c r="C2955" t="s">
        <v>133</v>
      </c>
      <c r="D2955" t="s">
        <v>2287</v>
      </c>
      <c r="E2955" t="s">
        <v>105</v>
      </c>
      <c r="F2955" s="111">
        <f>+VLOOKUP(C2955,'Selectable Table'!O:P,2,0)</f>
        <v>40700</v>
      </c>
      <c r="G2955" s="111" t="str">
        <f>+VLOOKUP(F2955,'Selectable Table'!P:Q,2,0)</f>
        <v>Revenues - Third Parties</v>
      </c>
      <c r="I2955" t="s">
        <v>158</v>
      </c>
      <c r="J2955" s="111">
        <v>2026</v>
      </c>
      <c r="K2955" s="111">
        <v>7</v>
      </c>
      <c r="L2955" s="111" t="s">
        <v>94</v>
      </c>
      <c r="M2955">
        <v>825.7</v>
      </c>
      <c r="N2955">
        <v>1</v>
      </c>
      <c r="O2955">
        <v>825.7</v>
      </c>
      <c r="P2955" t="s">
        <v>2288</v>
      </c>
      <c r="Q2955" s="111">
        <f>+VLOOKUP(I2955,'Selectable Table'!AB:AC,2,0)</f>
        <v>0</v>
      </c>
    </row>
    <row r="2956" spans="1:17" x14ac:dyDescent="0.25">
      <c r="A2956" s="111" t="str">
        <f>+VLOOKUP(C2956,'Selectable Table'!D:EB,2,0)</f>
        <v>MERCK</v>
      </c>
      <c r="B2956" t="s">
        <v>2318</v>
      </c>
      <c r="C2956" t="s">
        <v>133</v>
      </c>
      <c r="D2956" t="s">
        <v>2287</v>
      </c>
      <c r="E2956" t="s">
        <v>105</v>
      </c>
      <c r="F2956" s="111">
        <f>+VLOOKUP(C2956,'Selectable Table'!O:P,2,0)</f>
        <v>40700</v>
      </c>
      <c r="G2956" s="111" t="str">
        <f>+VLOOKUP(F2956,'Selectable Table'!P:Q,2,0)</f>
        <v>Revenues - Third Parties</v>
      </c>
      <c r="I2956" t="s">
        <v>121</v>
      </c>
      <c r="J2956" s="111">
        <v>2026</v>
      </c>
      <c r="K2956" s="111">
        <v>7</v>
      </c>
      <c r="L2956" s="111" t="s">
        <v>94</v>
      </c>
      <c r="M2956">
        <v>220.18</v>
      </c>
      <c r="N2956">
        <v>1</v>
      </c>
      <c r="O2956">
        <v>220.18</v>
      </c>
      <c r="P2956" t="s">
        <v>2288</v>
      </c>
      <c r="Q2956" s="111">
        <f>+VLOOKUP(I2956,'Selectable Table'!AB:AC,2,0)</f>
        <v>0</v>
      </c>
    </row>
    <row r="2957" spans="1:17" x14ac:dyDescent="0.25">
      <c r="A2957" s="111" t="str">
        <f>+VLOOKUP(C2957,'Selectable Table'!D:EB,2,0)</f>
        <v>MERCK</v>
      </c>
      <c r="B2957" t="s">
        <v>2319</v>
      </c>
      <c r="C2957" t="s">
        <v>133</v>
      </c>
      <c r="D2957" t="s">
        <v>2287</v>
      </c>
      <c r="E2957" t="s">
        <v>105</v>
      </c>
      <c r="F2957" s="111">
        <f>+VLOOKUP(C2957,'Selectable Table'!O:P,2,0)</f>
        <v>40700</v>
      </c>
      <c r="G2957" s="111" t="str">
        <f>+VLOOKUP(F2957,'Selectable Table'!P:Q,2,0)</f>
        <v>Revenues - Third Parties</v>
      </c>
      <c r="I2957" t="s">
        <v>158</v>
      </c>
      <c r="J2957" s="111">
        <v>2026</v>
      </c>
      <c r="K2957" s="111">
        <v>7</v>
      </c>
      <c r="L2957" s="111" t="s">
        <v>94</v>
      </c>
      <c r="M2957">
        <v>1321.12</v>
      </c>
      <c r="N2957">
        <v>1</v>
      </c>
      <c r="O2957">
        <v>1321.12</v>
      </c>
      <c r="P2957" t="s">
        <v>2288</v>
      </c>
      <c r="Q2957" s="111">
        <f>+VLOOKUP(I2957,'Selectable Table'!AB:AC,2,0)</f>
        <v>0</v>
      </c>
    </row>
    <row r="2958" spans="1:17" x14ac:dyDescent="0.25">
      <c r="A2958" s="111" t="str">
        <f>+VLOOKUP(C2958,'Selectable Table'!D:EB,2,0)</f>
        <v>MERCK</v>
      </c>
      <c r="B2958" t="s">
        <v>2320</v>
      </c>
      <c r="C2958" t="s">
        <v>133</v>
      </c>
      <c r="D2958" t="s">
        <v>2287</v>
      </c>
      <c r="E2958" t="s">
        <v>105</v>
      </c>
      <c r="F2958" s="111">
        <f>+VLOOKUP(C2958,'Selectable Table'!O:P,2,0)</f>
        <v>40700</v>
      </c>
      <c r="G2958" s="111" t="str">
        <f>+VLOOKUP(F2958,'Selectable Table'!P:Q,2,0)</f>
        <v>Revenues - Third Parties</v>
      </c>
      <c r="I2958" t="s">
        <v>158</v>
      </c>
      <c r="J2958" s="111">
        <v>2026</v>
      </c>
      <c r="K2958" s="111">
        <v>7</v>
      </c>
      <c r="L2958" s="111" t="s">
        <v>94</v>
      </c>
      <c r="M2958">
        <v>495.42</v>
      </c>
      <c r="N2958">
        <v>1</v>
      </c>
      <c r="O2958">
        <v>495.42</v>
      </c>
      <c r="P2958" t="s">
        <v>2288</v>
      </c>
      <c r="Q2958" s="111">
        <f>+VLOOKUP(I2958,'Selectable Table'!AB:AC,2,0)</f>
        <v>0</v>
      </c>
    </row>
    <row r="2959" spans="1:17" x14ac:dyDescent="0.25">
      <c r="A2959" s="111" t="str">
        <f>+VLOOKUP(C2959,'Selectable Table'!D:EB,2,0)</f>
        <v>MERCK</v>
      </c>
      <c r="B2959" t="s">
        <v>2321</v>
      </c>
      <c r="C2959" t="s">
        <v>133</v>
      </c>
      <c r="D2959" t="s">
        <v>2287</v>
      </c>
      <c r="E2959" t="s">
        <v>93</v>
      </c>
      <c r="F2959" s="111">
        <f>+VLOOKUP(C2959,'Selectable Table'!O:P,2,0)</f>
        <v>40700</v>
      </c>
      <c r="G2959" s="111" t="str">
        <f>+VLOOKUP(F2959,'Selectable Table'!P:Q,2,0)</f>
        <v>Revenues - Third Parties</v>
      </c>
      <c r="I2959" t="s">
        <v>241</v>
      </c>
      <c r="J2959" s="111">
        <v>2026</v>
      </c>
      <c r="K2959" s="111">
        <v>7</v>
      </c>
      <c r="L2959" s="111" t="s">
        <v>94</v>
      </c>
      <c r="M2959">
        <v>513.76</v>
      </c>
      <c r="N2959">
        <v>1</v>
      </c>
      <c r="O2959">
        <v>513.76</v>
      </c>
      <c r="P2959" t="s">
        <v>2288</v>
      </c>
      <c r="Q2959" s="111">
        <f>+VLOOKUP(I2959,'Selectable Table'!AB:AC,2,0)</f>
        <v>0</v>
      </c>
    </row>
    <row r="2960" spans="1:17" x14ac:dyDescent="0.25">
      <c r="A2960" s="111" t="str">
        <f>+VLOOKUP(C2960,'Selectable Table'!D:EB,2,0)</f>
        <v>MERCK</v>
      </c>
      <c r="B2960" t="s">
        <v>2321</v>
      </c>
      <c r="C2960" t="s">
        <v>133</v>
      </c>
      <c r="D2960" t="s">
        <v>2287</v>
      </c>
      <c r="E2960" t="s">
        <v>105</v>
      </c>
      <c r="F2960" s="111">
        <f>+VLOOKUP(C2960,'Selectable Table'!O:P,2,0)</f>
        <v>40700</v>
      </c>
      <c r="G2960" s="111" t="str">
        <f>+VLOOKUP(F2960,'Selectable Table'!P:Q,2,0)</f>
        <v>Revenues - Third Parties</v>
      </c>
      <c r="I2960" t="s">
        <v>158</v>
      </c>
      <c r="J2960" s="111">
        <v>2026</v>
      </c>
      <c r="K2960" s="111">
        <v>7</v>
      </c>
      <c r="L2960" s="111" t="s">
        <v>94</v>
      </c>
      <c r="M2960">
        <v>825.7</v>
      </c>
      <c r="N2960">
        <v>1</v>
      </c>
      <c r="O2960">
        <v>825.7</v>
      </c>
      <c r="P2960" t="s">
        <v>2288</v>
      </c>
      <c r="Q2960" s="111">
        <f>+VLOOKUP(I2960,'Selectable Table'!AB:AC,2,0)</f>
        <v>0</v>
      </c>
    </row>
    <row r="2961" spans="1:17" x14ac:dyDescent="0.25">
      <c r="A2961" s="111" t="str">
        <f>+VLOOKUP(C2961,'Selectable Table'!D:EB,2,0)</f>
        <v>MERCK</v>
      </c>
      <c r="B2961" t="s">
        <v>510</v>
      </c>
      <c r="C2961" t="s">
        <v>133</v>
      </c>
      <c r="D2961" t="s">
        <v>2287</v>
      </c>
      <c r="E2961" t="s">
        <v>93</v>
      </c>
      <c r="F2961" s="111">
        <f>+VLOOKUP(C2961,'Selectable Table'!O:P,2,0)</f>
        <v>40700</v>
      </c>
      <c r="G2961" s="111" t="str">
        <f>+VLOOKUP(F2961,'Selectable Table'!P:Q,2,0)</f>
        <v>Revenues - Third Parties</v>
      </c>
      <c r="I2961" t="s">
        <v>253</v>
      </c>
      <c r="J2961" s="111">
        <v>2026</v>
      </c>
      <c r="K2961" s="111">
        <v>7</v>
      </c>
      <c r="L2961" s="111" t="s">
        <v>94</v>
      </c>
      <c r="M2961">
        <v>310.82</v>
      </c>
      <c r="N2961">
        <v>1</v>
      </c>
      <c r="O2961">
        <v>310.82</v>
      </c>
      <c r="P2961" t="s">
        <v>2288</v>
      </c>
      <c r="Q2961" s="111">
        <f>+VLOOKUP(I2961,'Selectable Table'!AB:AC,2,0)</f>
        <v>0</v>
      </c>
    </row>
    <row r="2962" spans="1:17" x14ac:dyDescent="0.25">
      <c r="A2962" s="111" t="str">
        <f>+VLOOKUP(C2962,'Selectable Table'!D:EB,2,0)</f>
        <v>MERCK</v>
      </c>
      <c r="B2962" t="s">
        <v>510</v>
      </c>
      <c r="C2962" t="s">
        <v>133</v>
      </c>
      <c r="D2962" t="s">
        <v>2287</v>
      </c>
      <c r="E2962" t="s">
        <v>105</v>
      </c>
      <c r="F2962" s="111">
        <f>+VLOOKUP(C2962,'Selectable Table'!O:P,2,0)</f>
        <v>40700</v>
      </c>
      <c r="G2962" s="111" t="str">
        <f>+VLOOKUP(F2962,'Selectable Table'!P:Q,2,0)</f>
        <v>Revenues - Third Parties</v>
      </c>
      <c r="I2962" t="s">
        <v>158</v>
      </c>
      <c r="J2962" s="111">
        <v>2026</v>
      </c>
      <c r="K2962" s="111">
        <v>7</v>
      </c>
      <c r="L2962" s="111" t="s">
        <v>94</v>
      </c>
      <c r="M2962">
        <v>1155.98</v>
      </c>
      <c r="N2962">
        <v>1</v>
      </c>
      <c r="O2962">
        <v>1155.98</v>
      </c>
      <c r="P2962" t="s">
        <v>2288</v>
      </c>
      <c r="Q2962" s="111">
        <f>+VLOOKUP(I2962,'Selectable Table'!AB:AC,2,0)</f>
        <v>0</v>
      </c>
    </row>
    <row r="2963" spans="1:17" x14ac:dyDescent="0.25">
      <c r="A2963" s="111" t="str">
        <f>+VLOOKUP(C2963,'Selectable Table'!D:EB,2,0)</f>
        <v>MERCK</v>
      </c>
      <c r="B2963" t="s">
        <v>513</v>
      </c>
      <c r="C2963" t="s">
        <v>133</v>
      </c>
      <c r="D2963" t="s">
        <v>2287</v>
      </c>
      <c r="E2963" t="s">
        <v>102</v>
      </c>
      <c r="F2963" s="111">
        <f>+VLOOKUP(C2963,'Selectable Table'!O:P,2,0)</f>
        <v>40700</v>
      </c>
      <c r="G2963" s="111" t="str">
        <f>+VLOOKUP(F2963,'Selectable Table'!P:Q,2,0)</f>
        <v>Revenues - Third Parties</v>
      </c>
      <c r="I2963" t="s">
        <v>186</v>
      </c>
      <c r="J2963" s="111">
        <v>2026</v>
      </c>
      <c r="K2963" s="111">
        <v>7</v>
      </c>
      <c r="L2963" s="111" t="s">
        <v>94</v>
      </c>
      <c r="M2963">
        <v>1249</v>
      </c>
      <c r="N2963">
        <v>1</v>
      </c>
      <c r="O2963">
        <v>1249</v>
      </c>
      <c r="P2963" t="s">
        <v>2288</v>
      </c>
      <c r="Q2963" s="111">
        <f>+VLOOKUP(I2963,'Selectable Table'!AB:AC,2,0)</f>
        <v>1</v>
      </c>
    </row>
    <row r="2964" spans="1:17" x14ac:dyDescent="0.25">
      <c r="A2964" s="111" t="str">
        <f>+VLOOKUP(C2964,'Selectable Table'!D:EB,2,0)</f>
        <v>MERCK</v>
      </c>
      <c r="B2964" t="s">
        <v>513</v>
      </c>
      <c r="C2964" t="s">
        <v>133</v>
      </c>
      <c r="D2964" t="s">
        <v>2287</v>
      </c>
      <c r="E2964" t="s">
        <v>93</v>
      </c>
      <c r="F2964" s="111">
        <f>+VLOOKUP(C2964,'Selectable Table'!O:P,2,0)</f>
        <v>40700</v>
      </c>
      <c r="G2964" s="111" t="str">
        <f>+VLOOKUP(F2964,'Selectable Table'!P:Q,2,0)</f>
        <v>Revenues - Third Parties</v>
      </c>
      <c r="I2964" t="s">
        <v>191</v>
      </c>
      <c r="J2964" s="111">
        <v>2026</v>
      </c>
      <c r="K2964" s="111">
        <v>7</v>
      </c>
      <c r="L2964" s="111" t="s">
        <v>94</v>
      </c>
      <c r="M2964">
        <v>355.16</v>
      </c>
      <c r="N2964">
        <v>1</v>
      </c>
      <c r="O2964">
        <v>355.16</v>
      </c>
      <c r="P2964" t="s">
        <v>2288</v>
      </c>
      <c r="Q2964" s="111">
        <f>+VLOOKUP(I2964,'Selectable Table'!AB:AC,2,0)</f>
        <v>1</v>
      </c>
    </row>
    <row r="2965" spans="1:17" x14ac:dyDescent="0.25">
      <c r="A2965" s="111" t="str">
        <f>+VLOOKUP(C2965,'Selectable Table'!D:EB,2,0)</f>
        <v>MERCK</v>
      </c>
      <c r="B2965" t="s">
        <v>513</v>
      </c>
      <c r="C2965" t="s">
        <v>133</v>
      </c>
      <c r="D2965" t="s">
        <v>2287</v>
      </c>
      <c r="E2965" t="s">
        <v>93</v>
      </c>
      <c r="F2965" s="111">
        <f>+VLOOKUP(C2965,'Selectable Table'!O:P,2,0)</f>
        <v>40700</v>
      </c>
      <c r="G2965" s="111" t="str">
        <f>+VLOOKUP(F2965,'Selectable Table'!P:Q,2,0)</f>
        <v>Revenues - Third Parties</v>
      </c>
      <c r="I2965" t="s">
        <v>166</v>
      </c>
      <c r="J2965" s="111">
        <v>2026</v>
      </c>
      <c r="K2965" s="111">
        <v>7</v>
      </c>
      <c r="L2965" s="111" t="s">
        <v>94</v>
      </c>
      <c r="M2965">
        <v>340.48</v>
      </c>
      <c r="N2965">
        <v>1</v>
      </c>
      <c r="O2965">
        <v>340.48</v>
      </c>
      <c r="P2965" t="s">
        <v>2288</v>
      </c>
      <c r="Q2965" s="111">
        <f>+VLOOKUP(I2965,'Selectable Table'!AB:AC,2,0)</f>
        <v>1</v>
      </c>
    </row>
    <row r="2966" spans="1:17" x14ac:dyDescent="0.25">
      <c r="A2966" s="111" t="str">
        <f>+VLOOKUP(C2966,'Selectable Table'!D:EB,2,0)</f>
        <v>MERCK</v>
      </c>
      <c r="B2966" t="s">
        <v>513</v>
      </c>
      <c r="C2966" t="s">
        <v>133</v>
      </c>
      <c r="D2966" t="s">
        <v>2287</v>
      </c>
      <c r="E2966" t="s">
        <v>93</v>
      </c>
      <c r="F2966" s="111">
        <f>+VLOOKUP(C2966,'Selectable Table'!O:P,2,0)</f>
        <v>40700</v>
      </c>
      <c r="G2966" s="111" t="str">
        <f>+VLOOKUP(F2966,'Selectable Table'!P:Q,2,0)</f>
        <v>Revenues - Third Parties</v>
      </c>
      <c r="I2966" t="s">
        <v>168</v>
      </c>
      <c r="J2966" s="111">
        <v>2026</v>
      </c>
      <c r="K2966" s="111">
        <v>7</v>
      </c>
      <c r="L2966" s="111" t="s">
        <v>94</v>
      </c>
      <c r="M2966">
        <v>238.56</v>
      </c>
      <c r="N2966">
        <v>1</v>
      </c>
      <c r="O2966">
        <v>238.56</v>
      </c>
      <c r="P2966" t="s">
        <v>2288</v>
      </c>
      <c r="Q2966" s="111">
        <f>+VLOOKUP(I2966,'Selectable Table'!AB:AC,2,0)</f>
        <v>0</v>
      </c>
    </row>
    <row r="2967" spans="1:17" x14ac:dyDescent="0.25">
      <c r="A2967" s="111" t="str">
        <f>+VLOOKUP(C2967,'Selectable Table'!D:EB,2,0)</f>
        <v>MERCK</v>
      </c>
      <c r="B2967" t="s">
        <v>513</v>
      </c>
      <c r="C2967" t="s">
        <v>133</v>
      </c>
      <c r="D2967" t="s">
        <v>2287</v>
      </c>
      <c r="E2967" t="s">
        <v>93</v>
      </c>
      <c r="F2967" s="111">
        <f>+VLOOKUP(C2967,'Selectable Table'!O:P,2,0)</f>
        <v>40700</v>
      </c>
      <c r="G2967" s="111" t="str">
        <f>+VLOOKUP(F2967,'Selectable Table'!P:Q,2,0)</f>
        <v>Revenues - Third Parties</v>
      </c>
      <c r="I2967" t="s">
        <v>169</v>
      </c>
      <c r="J2967" s="111">
        <v>2026</v>
      </c>
      <c r="K2967" s="111">
        <v>7</v>
      </c>
      <c r="L2967" s="111" t="s">
        <v>94</v>
      </c>
      <c r="M2967">
        <v>286.26</v>
      </c>
      <c r="N2967">
        <v>1</v>
      </c>
      <c r="O2967">
        <v>286.26</v>
      </c>
      <c r="P2967" t="s">
        <v>2288</v>
      </c>
      <c r="Q2967" s="111">
        <f>+VLOOKUP(I2967,'Selectable Table'!AB:AC,2,0)</f>
        <v>0</v>
      </c>
    </row>
    <row r="2968" spans="1:17" x14ac:dyDescent="0.25">
      <c r="A2968" s="111" t="str">
        <f>+VLOOKUP(C2968,'Selectable Table'!D:EB,2,0)</f>
        <v>MERCK</v>
      </c>
      <c r="B2968" t="s">
        <v>513</v>
      </c>
      <c r="C2968" t="s">
        <v>133</v>
      </c>
      <c r="D2968" t="s">
        <v>2287</v>
      </c>
      <c r="E2968" t="s">
        <v>93</v>
      </c>
      <c r="F2968" s="111">
        <f>+VLOOKUP(C2968,'Selectable Table'!O:P,2,0)</f>
        <v>40700</v>
      </c>
      <c r="G2968" s="111" t="str">
        <f>+VLOOKUP(F2968,'Selectable Table'!P:Q,2,0)</f>
        <v>Revenues - Third Parties</v>
      </c>
      <c r="I2968" t="s">
        <v>253</v>
      </c>
      <c r="J2968" s="111">
        <v>2026</v>
      </c>
      <c r="K2968" s="111">
        <v>7</v>
      </c>
      <c r="L2968" s="111" t="s">
        <v>94</v>
      </c>
      <c r="M2968">
        <v>310.82</v>
      </c>
      <c r="N2968">
        <v>1</v>
      </c>
      <c r="O2968">
        <v>310.82</v>
      </c>
      <c r="P2968" t="s">
        <v>2288</v>
      </c>
      <c r="Q2968" s="111">
        <f>+VLOOKUP(I2968,'Selectable Table'!AB:AC,2,0)</f>
        <v>0</v>
      </c>
    </row>
    <row r="2969" spans="1:17" x14ac:dyDescent="0.25">
      <c r="A2969" s="111" t="str">
        <f>+VLOOKUP(C2969,'Selectable Table'!D:EB,2,0)</f>
        <v>MERCK</v>
      </c>
      <c r="B2969" t="s">
        <v>513</v>
      </c>
      <c r="C2969" t="s">
        <v>133</v>
      </c>
      <c r="D2969" t="s">
        <v>2287</v>
      </c>
      <c r="E2969" t="s">
        <v>93</v>
      </c>
      <c r="F2969" s="111">
        <f>+VLOOKUP(C2969,'Selectable Table'!O:P,2,0)</f>
        <v>40700</v>
      </c>
      <c r="G2969" s="111" t="str">
        <f>+VLOOKUP(F2969,'Selectable Table'!P:Q,2,0)</f>
        <v>Revenues - Third Parties</v>
      </c>
      <c r="I2969" t="s">
        <v>241</v>
      </c>
      <c r="J2969" s="111">
        <v>2026</v>
      </c>
      <c r="K2969" s="111">
        <v>7</v>
      </c>
      <c r="L2969" s="111" t="s">
        <v>94</v>
      </c>
      <c r="M2969">
        <v>513.76</v>
      </c>
      <c r="N2969">
        <v>1</v>
      </c>
      <c r="O2969">
        <v>513.76</v>
      </c>
      <c r="P2969" t="s">
        <v>2288</v>
      </c>
      <c r="Q2969" s="111">
        <f>+VLOOKUP(I2969,'Selectable Table'!AB:AC,2,0)</f>
        <v>0</v>
      </c>
    </row>
    <row r="2970" spans="1:17" x14ac:dyDescent="0.25">
      <c r="A2970" s="111" t="str">
        <f>+VLOOKUP(C2970,'Selectable Table'!D:EB,2,0)</f>
        <v>MERCK</v>
      </c>
      <c r="B2970" t="s">
        <v>513</v>
      </c>
      <c r="C2970" t="s">
        <v>133</v>
      </c>
      <c r="D2970" t="s">
        <v>2287</v>
      </c>
      <c r="E2970" t="s">
        <v>105</v>
      </c>
      <c r="F2970" s="111">
        <f>+VLOOKUP(C2970,'Selectable Table'!O:P,2,0)</f>
        <v>40700</v>
      </c>
      <c r="G2970" s="111" t="str">
        <f>+VLOOKUP(F2970,'Selectable Table'!P:Q,2,0)</f>
        <v>Revenues - Third Parties</v>
      </c>
      <c r="I2970" t="s">
        <v>121</v>
      </c>
      <c r="J2970" s="111">
        <v>2026</v>
      </c>
      <c r="K2970" s="111">
        <v>7</v>
      </c>
      <c r="L2970" s="111" t="s">
        <v>94</v>
      </c>
      <c r="M2970">
        <v>110.09</v>
      </c>
      <c r="N2970">
        <v>1</v>
      </c>
      <c r="O2970">
        <v>110.09</v>
      </c>
      <c r="P2970" t="s">
        <v>2288</v>
      </c>
      <c r="Q2970" s="111">
        <f>+VLOOKUP(I2970,'Selectable Table'!AB:AC,2,0)</f>
        <v>0</v>
      </c>
    </row>
    <row r="2971" spans="1:17" x14ac:dyDescent="0.25">
      <c r="A2971" s="111" t="str">
        <f>+VLOOKUP(C2971,'Selectable Table'!D:EB,2,0)</f>
        <v>MERCK</v>
      </c>
      <c r="B2971" t="s">
        <v>513</v>
      </c>
      <c r="C2971" t="s">
        <v>133</v>
      </c>
      <c r="D2971" t="s">
        <v>2287</v>
      </c>
      <c r="E2971" t="s">
        <v>105</v>
      </c>
      <c r="F2971" s="111">
        <f>+VLOOKUP(C2971,'Selectable Table'!O:P,2,0)</f>
        <v>40700</v>
      </c>
      <c r="G2971" s="111" t="str">
        <f>+VLOOKUP(F2971,'Selectable Table'!P:Q,2,0)</f>
        <v>Revenues - Third Parties</v>
      </c>
      <c r="I2971" t="s">
        <v>158</v>
      </c>
      <c r="J2971" s="111">
        <v>2026</v>
      </c>
      <c r="K2971" s="111">
        <v>7</v>
      </c>
      <c r="L2971" s="111" t="s">
        <v>94</v>
      </c>
      <c r="M2971">
        <v>990.84</v>
      </c>
      <c r="N2971">
        <v>1</v>
      </c>
      <c r="O2971">
        <v>990.84</v>
      </c>
      <c r="P2971" t="s">
        <v>2288</v>
      </c>
      <c r="Q2971" s="111">
        <f>+VLOOKUP(I2971,'Selectable Table'!AB:AC,2,0)</f>
        <v>0</v>
      </c>
    </row>
    <row r="2972" spans="1:17" x14ac:dyDescent="0.25">
      <c r="A2972" s="111" t="str">
        <f>+VLOOKUP(C2972,'Selectable Table'!D:EB,2,0)</f>
        <v>MERCK</v>
      </c>
      <c r="B2972" t="s">
        <v>515</v>
      </c>
      <c r="C2972" t="s">
        <v>133</v>
      </c>
      <c r="D2972" t="s">
        <v>2287</v>
      </c>
      <c r="E2972" t="s">
        <v>102</v>
      </c>
      <c r="F2972" s="111">
        <f>+VLOOKUP(C2972,'Selectable Table'!O:P,2,0)</f>
        <v>40700</v>
      </c>
      <c r="G2972" s="111" t="str">
        <f>+VLOOKUP(F2972,'Selectable Table'!P:Q,2,0)</f>
        <v>Revenues - Third Parties</v>
      </c>
      <c r="I2972" t="s">
        <v>186</v>
      </c>
      <c r="J2972" s="111">
        <v>2026</v>
      </c>
      <c r="K2972" s="111">
        <v>7</v>
      </c>
      <c r="L2972" s="111" t="s">
        <v>94</v>
      </c>
      <c r="M2972">
        <v>1249</v>
      </c>
      <c r="N2972">
        <v>1</v>
      </c>
      <c r="O2972">
        <v>1249</v>
      </c>
      <c r="P2972" t="s">
        <v>2288</v>
      </c>
      <c r="Q2972" s="111">
        <f>+VLOOKUP(I2972,'Selectable Table'!AB:AC,2,0)</f>
        <v>1</v>
      </c>
    </row>
    <row r="2973" spans="1:17" x14ac:dyDescent="0.25">
      <c r="A2973" s="111" t="str">
        <f>+VLOOKUP(C2973,'Selectable Table'!D:EB,2,0)</f>
        <v>MERCK</v>
      </c>
      <c r="B2973" t="s">
        <v>515</v>
      </c>
      <c r="C2973" t="s">
        <v>133</v>
      </c>
      <c r="D2973" t="s">
        <v>2287</v>
      </c>
      <c r="E2973" t="s">
        <v>93</v>
      </c>
      <c r="F2973" s="111">
        <f>+VLOOKUP(C2973,'Selectable Table'!O:P,2,0)</f>
        <v>40700</v>
      </c>
      <c r="G2973" s="111" t="str">
        <f>+VLOOKUP(F2973,'Selectable Table'!P:Q,2,0)</f>
        <v>Revenues - Third Parties</v>
      </c>
      <c r="I2973" t="s">
        <v>191</v>
      </c>
      <c r="J2973" s="111">
        <v>2026</v>
      </c>
      <c r="K2973" s="111">
        <v>7</v>
      </c>
      <c r="L2973" s="111" t="s">
        <v>94</v>
      </c>
      <c r="M2973">
        <v>355.16</v>
      </c>
      <c r="N2973">
        <v>1</v>
      </c>
      <c r="O2973">
        <v>355.16</v>
      </c>
      <c r="P2973" t="s">
        <v>2288</v>
      </c>
      <c r="Q2973" s="111">
        <f>+VLOOKUP(I2973,'Selectable Table'!AB:AC,2,0)</f>
        <v>1</v>
      </c>
    </row>
    <row r="2974" spans="1:17" x14ac:dyDescent="0.25">
      <c r="A2974" s="111" t="str">
        <f>+VLOOKUP(C2974,'Selectable Table'!D:EB,2,0)</f>
        <v>MERCK</v>
      </c>
      <c r="B2974" t="s">
        <v>515</v>
      </c>
      <c r="C2974" t="s">
        <v>133</v>
      </c>
      <c r="D2974" t="s">
        <v>2287</v>
      </c>
      <c r="E2974" t="s">
        <v>93</v>
      </c>
      <c r="F2974" s="111">
        <f>+VLOOKUP(C2974,'Selectable Table'!O:P,2,0)</f>
        <v>40700</v>
      </c>
      <c r="G2974" s="111" t="str">
        <f>+VLOOKUP(F2974,'Selectable Table'!P:Q,2,0)</f>
        <v>Revenues - Third Parties</v>
      </c>
      <c r="I2974" t="s">
        <v>166</v>
      </c>
      <c r="J2974" s="111">
        <v>2026</v>
      </c>
      <c r="K2974" s="111">
        <v>7</v>
      </c>
      <c r="L2974" s="111" t="s">
        <v>94</v>
      </c>
      <c r="M2974">
        <v>340.48</v>
      </c>
      <c r="N2974">
        <v>1</v>
      </c>
      <c r="O2974">
        <v>340.48</v>
      </c>
      <c r="P2974" t="s">
        <v>2288</v>
      </c>
      <c r="Q2974" s="111">
        <f>+VLOOKUP(I2974,'Selectable Table'!AB:AC,2,0)</f>
        <v>1</v>
      </c>
    </row>
    <row r="2975" spans="1:17" x14ac:dyDescent="0.25">
      <c r="A2975" s="111" t="str">
        <f>+VLOOKUP(C2975,'Selectable Table'!D:EB,2,0)</f>
        <v>MERCK</v>
      </c>
      <c r="B2975" t="s">
        <v>515</v>
      </c>
      <c r="C2975" t="s">
        <v>133</v>
      </c>
      <c r="D2975" t="s">
        <v>2287</v>
      </c>
      <c r="E2975" t="s">
        <v>93</v>
      </c>
      <c r="F2975" s="111">
        <f>+VLOOKUP(C2975,'Selectable Table'!O:P,2,0)</f>
        <v>40700</v>
      </c>
      <c r="G2975" s="111" t="str">
        <f>+VLOOKUP(F2975,'Selectable Table'!P:Q,2,0)</f>
        <v>Revenues - Third Parties</v>
      </c>
      <c r="I2975" t="s">
        <v>168</v>
      </c>
      <c r="J2975" s="111">
        <v>2026</v>
      </c>
      <c r="K2975" s="111">
        <v>7</v>
      </c>
      <c r="L2975" s="111" t="s">
        <v>94</v>
      </c>
      <c r="M2975">
        <v>238.56</v>
      </c>
      <c r="N2975">
        <v>1</v>
      </c>
      <c r="O2975">
        <v>238.56</v>
      </c>
      <c r="P2975" t="s">
        <v>2288</v>
      </c>
      <c r="Q2975" s="111">
        <f>+VLOOKUP(I2975,'Selectable Table'!AB:AC,2,0)</f>
        <v>0</v>
      </c>
    </row>
    <row r="2976" spans="1:17" x14ac:dyDescent="0.25">
      <c r="A2976" s="111" t="str">
        <f>+VLOOKUP(C2976,'Selectable Table'!D:EB,2,0)</f>
        <v>MERCK</v>
      </c>
      <c r="B2976" t="s">
        <v>515</v>
      </c>
      <c r="C2976" t="s">
        <v>133</v>
      </c>
      <c r="D2976" t="s">
        <v>2287</v>
      </c>
      <c r="E2976" t="s">
        <v>93</v>
      </c>
      <c r="F2976" s="111">
        <f>+VLOOKUP(C2976,'Selectable Table'!O:P,2,0)</f>
        <v>40700</v>
      </c>
      <c r="G2976" s="111" t="str">
        <f>+VLOOKUP(F2976,'Selectable Table'!P:Q,2,0)</f>
        <v>Revenues - Third Parties</v>
      </c>
      <c r="I2976" t="s">
        <v>169</v>
      </c>
      <c r="J2976" s="111">
        <v>2026</v>
      </c>
      <c r="K2976" s="111">
        <v>7</v>
      </c>
      <c r="L2976" s="111" t="s">
        <v>94</v>
      </c>
      <c r="M2976">
        <v>286.26</v>
      </c>
      <c r="N2976">
        <v>1</v>
      </c>
      <c r="O2976">
        <v>286.26</v>
      </c>
      <c r="P2976" t="s">
        <v>2288</v>
      </c>
      <c r="Q2976" s="111">
        <f>+VLOOKUP(I2976,'Selectable Table'!AB:AC,2,0)</f>
        <v>0</v>
      </c>
    </row>
    <row r="2977" spans="1:17" x14ac:dyDescent="0.25">
      <c r="A2977" s="111" t="str">
        <f>+VLOOKUP(C2977,'Selectable Table'!D:EB,2,0)</f>
        <v>MERCK</v>
      </c>
      <c r="B2977" t="s">
        <v>515</v>
      </c>
      <c r="C2977" t="s">
        <v>133</v>
      </c>
      <c r="D2977" t="s">
        <v>2287</v>
      </c>
      <c r="E2977" t="s">
        <v>93</v>
      </c>
      <c r="F2977" s="111">
        <f>+VLOOKUP(C2977,'Selectable Table'!O:P,2,0)</f>
        <v>40700</v>
      </c>
      <c r="G2977" s="111" t="str">
        <f>+VLOOKUP(F2977,'Selectable Table'!P:Q,2,0)</f>
        <v>Revenues - Third Parties</v>
      </c>
      <c r="I2977" t="s">
        <v>253</v>
      </c>
      <c r="J2977" s="111">
        <v>2026</v>
      </c>
      <c r="K2977" s="111">
        <v>7</v>
      </c>
      <c r="L2977" s="111" t="s">
        <v>94</v>
      </c>
      <c r="M2977">
        <v>310.82</v>
      </c>
      <c r="N2977">
        <v>1</v>
      </c>
      <c r="O2977">
        <v>310.82</v>
      </c>
      <c r="P2977" t="s">
        <v>2288</v>
      </c>
      <c r="Q2977" s="111">
        <f>+VLOOKUP(I2977,'Selectable Table'!AB:AC,2,0)</f>
        <v>0</v>
      </c>
    </row>
    <row r="2978" spans="1:17" x14ac:dyDescent="0.25">
      <c r="A2978" s="111" t="str">
        <f>+VLOOKUP(C2978,'Selectable Table'!D:EB,2,0)</f>
        <v>MERCK</v>
      </c>
      <c r="B2978" t="s">
        <v>515</v>
      </c>
      <c r="C2978" t="s">
        <v>133</v>
      </c>
      <c r="D2978" t="s">
        <v>2287</v>
      </c>
      <c r="E2978" t="s">
        <v>105</v>
      </c>
      <c r="F2978" s="111">
        <f>+VLOOKUP(C2978,'Selectable Table'!O:P,2,0)</f>
        <v>40700</v>
      </c>
      <c r="G2978" s="111" t="str">
        <f>+VLOOKUP(F2978,'Selectable Table'!P:Q,2,0)</f>
        <v>Revenues - Third Parties</v>
      </c>
      <c r="I2978" t="s">
        <v>121</v>
      </c>
      <c r="J2978" s="111">
        <v>2026</v>
      </c>
      <c r="K2978" s="111">
        <v>7</v>
      </c>
      <c r="L2978" s="111" t="s">
        <v>94</v>
      </c>
      <c r="M2978">
        <v>440.36</v>
      </c>
      <c r="N2978">
        <v>1</v>
      </c>
      <c r="O2978">
        <v>440.36</v>
      </c>
      <c r="P2978" t="s">
        <v>2288</v>
      </c>
      <c r="Q2978" s="111">
        <f>+VLOOKUP(I2978,'Selectable Table'!AB:AC,2,0)</f>
        <v>0</v>
      </c>
    </row>
    <row r="2979" spans="1:17" x14ac:dyDescent="0.25">
      <c r="A2979" s="111" t="str">
        <f>+VLOOKUP(C2979,'Selectable Table'!D:EB,2,0)</f>
        <v>MERCK</v>
      </c>
      <c r="B2979" t="s">
        <v>515</v>
      </c>
      <c r="C2979" t="s">
        <v>133</v>
      </c>
      <c r="D2979" t="s">
        <v>2287</v>
      </c>
      <c r="E2979" t="s">
        <v>105</v>
      </c>
      <c r="F2979" s="111">
        <f>+VLOOKUP(C2979,'Selectable Table'!O:P,2,0)</f>
        <v>40700</v>
      </c>
      <c r="G2979" s="111" t="str">
        <f>+VLOOKUP(F2979,'Selectable Table'!P:Q,2,0)</f>
        <v>Revenues - Third Parties</v>
      </c>
      <c r="I2979" t="s">
        <v>158</v>
      </c>
      <c r="J2979" s="111">
        <v>2026</v>
      </c>
      <c r="K2979" s="111">
        <v>7</v>
      </c>
      <c r="L2979" s="111" t="s">
        <v>94</v>
      </c>
      <c r="M2979">
        <v>1155.98</v>
      </c>
      <c r="N2979">
        <v>1</v>
      </c>
      <c r="O2979">
        <v>1155.98</v>
      </c>
      <c r="P2979" t="s">
        <v>2288</v>
      </c>
      <c r="Q2979" s="111">
        <f>+VLOOKUP(I2979,'Selectable Table'!AB:AC,2,0)</f>
        <v>0</v>
      </c>
    </row>
    <row r="2980" spans="1:17" x14ac:dyDescent="0.25">
      <c r="A2980" s="111" t="str">
        <f>+VLOOKUP(C2980,'Selectable Table'!D:EB,2,0)</f>
        <v>OTH CUST</v>
      </c>
      <c r="B2980" t="s">
        <v>3149</v>
      </c>
      <c r="C2980" t="s">
        <v>623</v>
      </c>
      <c r="D2980" t="s">
        <v>2287</v>
      </c>
      <c r="E2980" t="s">
        <v>102</v>
      </c>
      <c r="F2980" s="111">
        <f>+VLOOKUP(C2980,'Selectable Table'!O:P,2,0)</f>
        <v>40900</v>
      </c>
      <c r="G2980" s="111" t="str">
        <f>+VLOOKUP(F2980,'Selectable Table'!P:Q,2,0)</f>
        <v>Revenues- IC</v>
      </c>
      <c r="I2980" t="s">
        <v>186</v>
      </c>
      <c r="J2980" s="111">
        <v>2026</v>
      </c>
      <c r="K2980" s="111">
        <v>7</v>
      </c>
      <c r="L2980" s="111" t="s">
        <v>94</v>
      </c>
      <c r="M2980">
        <v>767.98</v>
      </c>
      <c r="N2980">
        <v>1</v>
      </c>
      <c r="O2980">
        <v>767.98</v>
      </c>
      <c r="P2980" t="s">
        <v>2288</v>
      </c>
      <c r="Q2980" s="111">
        <f>+VLOOKUP(I2980,'Selectable Table'!AB:AC,2,0)</f>
        <v>1</v>
      </c>
    </row>
    <row r="2981" spans="1:17" x14ac:dyDescent="0.25">
      <c r="A2981" s="111" t="str">
        <f>+VLOOKUP(C2981,'Selectable Table'!D:EB,2,0)</f>
        <v>OTH CUST</v>
      </c>
      <c r="B2981" t="s">
        <v>3149</v>
      </c>
      <c r="C2981" t="s">
        <v>623</v>
      </c>
      <c r="D2981" t="s">
        <v>2287</v>
      </c>
      <c r="E2981" t="s">
        <v>93</v>
      </c>
      <c r="F2981" s="111">
        <f>+VLOOKUP(C2981,'Selectable Table'!O:P,2,0)</f>
        <v>40900</v>
      </c>
      <c r="G2981" s="111" t="str">
        <f>+VLOOKUP(F2981,'Selectable Table'!P:Q,2,0)</f>
        <v>Revenues- IC</v>
      </c>
      <c r="I2981" t="s">
        <v>167</v>
      </c>
      <c r="J2981" s="111">
        <v>2026</v>
      </c>
      <c r="K2981" s="111">
        <v>7</v>
      </c>
      <c r="L2981" s="111" t="s">
        <v>94</v>
      </c>
      <c r="M2981">
        <v>1414.52</v>
      </c>
      <c r="N2981">
        <v>1</v>
      </c>
      <c r="O2981">
        <v>1414.52</v>
      </c>
      <c r="P2981" t="s">
        <v>2288</v>
      </c>
      <c r="Q2981" s="111">
        <f>+VLOOKUP(I2981,'Selectable Table'!AB:AC,2,0)</f>
        <v>0</v>
      </c>
    </row>
    <row r="2982" spans="1:17" x14ac:dyDescent="0.25">
      <c r="A2982" s="111" t="str">
        <f>+VLOOKUP(C2982,'Selectable Table'!D:EB,2,0)</f>
        <v>OTH CUST</v>
      </c>
      <c r="B2982" t="s">
        <v>3149</v>
      </c>
      <c r="C2982" t="s">
        <v>623</v>
      </c>
      <c r="D2982" t="s">
        <v>2287</v>
      </c>
      <c r="E2982" t="s">
        <v>93</v>
      </c>
      <c r="F2982" s="111">
        <f>+VLOOKUP(C2982,'Selectable Table'!O:P,2,0)</f>
        <v>40900</v>
      </c>
      <c r="G2982" s="111" t="str">
        <f>+VLOOKUP(F2982,'Selectable Table'!P:Q,2,0)</f>
        <v>Revenues- IC</v>
      </c>
      <c r="I2982" t="s">
        <v>253</v>
      </c>
      <c r="J2982" s="111">
        <v>2026</v>
      </c>
      <c r="K2982" s="111">
        <v>7</v>
      </c>
      <c r="L2982" s="111" t="s">
        <v>94</v>
      </c>
      <c r="M2982">
        <v>1696.88</v>
      </c>
      <c r="N2982">
        <v>1</v>
      </c>
      <c r="O2982">
        <v>1696.88</v>
      </c>
      <c r="P2982" t="s">
        <v>2288</v>
      </c>
      <c r="Q2982" s="111">
        <f>+VLOOKUP(I2982,'Selectable Table'!AB:AC,2,0)</f>
        <v>0</v>
      </c>
    </row>
    <row r="2983" spans="1:17" x14ac:dyDescent="0.25">
      <c r="A2983" s="111" t="str">
        <f>+VLOOKUP(C2983,'Selectable Table'!D:EB,2,0)</f>
        <v>OTH CUST</v>
      </c>
      <c r="B2983" t="s">
        <v>3149</v>
      </c>
      <c r="C2983" t="s">
        <v>623</v>
      </c>
      <c r="D2983" t="s">
        <v>2287</v>
      </c>
      <c r="E2983" t="s">
        <v>93</v>
      </c>
      <c r="F2983" s="111">
        <f>+VLOOKUP(C2983,'Selectable Table'!O:P,2,0)</f>
        <v>40900</v>
      </c>
      <c r="G2983" s="111" t="str">
        <f>+VLOOKUP(F2983,'Selectable Table'!P:Q,2,0)</f>
        <v>Revenues- IC</v>
      </c>
      <c r="I2983" t="s">
        <v>644</v>
      </c>
      <c r="J2983" s="111">
        <v>2026</v>
      </c>
      <c r="K2983" s="111">
        <v>7</v>
      </c>
      <c r="L2983" s="111" t="s">
        <v>94</v>
      </c>
      <c r="M2983">
        <v>997.47</v>
      </c>
      <c r="N2983">
        <v>1</v>
      </c>
      <c r="O2983">
        <v>997.47</v>
      </c>
      <c r="P2983" t="s">
        <v>2288</v>
      </c>
      <c r="Q2983" s="111">
        <f>+VLOOKUP(I2983,'Selectable Table'!AB:AC,2,0)</f>
        <v>0</v>
      </c>
    </row>
    <row r="2984" spans="1:17" x14ac:dyDescent="0.25">
      <c r="A2984" s="111" t="str">
        <f>+VLOOKUP(C2984,'Selectable Table'!D:EB,2,0)</f>
        <v>OTH CUST</v>
      </c>
      <c r="B2984" t="s">
        <v>3149</v>
      </c>
      <c r="C2984" t="s">
        <v>623</v>
      </c>
      <c r="D2984" t="s">
        <v>2287</v>
      </c>
      <c r="E2984" t="s">
        <v>105</v>
      </c>
      <c r="F2984" s="111">
        <f>+VLOOKUP(C2984,'Selectable Table'!O:P,2,0)</f>
        <v>40900</v>
      </c>
      <c r="G2984" s="111" t="str">
        <f>+VLOOKUP(F2984,'Selectable Table'!P:Q,2,0)</f>
        <v>Revenues- IC</v>
      </c>
      <c r="I2984" t="s">
        <v>144</v>
      </c>
      <c r="J2984" s="111">
        <v>2026</v>
      </c>
      <c r="K2984" s="111">
        <v>7</v>
      </c>
      <c r="L2984" s="111" t="s">
        <v>94</v>
      </c>
      <c r="M2984">
        <v>202.63</v>
      </c>
      <c r="N2984">
        <v>1</v>
      </c>
      <c r="O2984">
        <v>202.63</v>
      </c>
      <c r="P2984" t="s">
        <v>2288</v>
      </c>
      <c r="Q2984" s="111">
        <f>+VLOOKUP(I2984,'Selectable Table'!AB:AC,2,0)</f>
        <v>0</v>
      </c>
    </row>
    <row r="2985" spans="1:17" x14ac:dyDescent="0.25">
      <c r="A2985" s="111" t="str">
        <f>+VLOOKUP(C2985,'Selectable Table'!D:EB,2,0)</f>
        <v>IQVIA</v>
      </c>
      <c r="B2985" t="s">
        <v>2322</v>
      </c>
      <c r="C2985" t="s">
        <v>301</v>
      </c>
      <c r="D2985" t="s">
        <v>2287</v>
      </c>
      <c r="E2985" t="s">
        <v>93</v>
      </c>
      <c r="F2985" s="111">
        <f>+VLOOKUP(C2985,'Selectable Table'!O:P,2,0)</f>
        <v>40700</v>
      </c>
      <c r="G2985" s="111" t="str">
        <f>+VLOOKUP(F2985,'Selectable Table'!P:Q,2,0)</f>
        <v>Revenues - Third Parties</v>
      </c>
      <c r="I2985" t="s">
        <v>253</v>
      </c>
      <c r="J2985" s="111">
        <v>2026</v>
      </c>
      <c r="K2985" s="111">
        <v>7</v>
      </c>
      <c r="L2985" s="111" t="s">
        <v>94</v>
      </c>
      <c r="M2985">
        <v>1208.5899999999999</v>
      </c>
      <c r="N2985">
        <v>1</v>
      </c>
      <c r="O2985">
        <v>1208.5899999999999</v>
      </c>
      <c r="P2985" t="s">
        <v>2288</v>
      </c>
      <c r="Q2985" s="111">
        <f>+VLOOKUP(I2985,'Selectable Table'!AB:AC,2,0)</f>
        <v>0</v>
      </c>
    </row>
    <row r="2986" spans="1:17" x14ac:dyDescent="0.25">
      <c r="A2986" s="111" t="str">
        <f>+VLOOKUP(C2986,'Selectable Table'!D:EB,2,0)</f>
        <v>IQVIA</v>
      </c>
      <c r="B2986" t="s">
        <v>2322</v>
      </c>
      <c r="C2986" t="s">
        <v>301</v>
      </c>
      <c r="D2986" t="s">
        <v>2287</v>
      </c>
      <c r="E2986" t="s">
        <v>105</v>
      </c>
      <c r="F2986" s="111">
        <f>+VLOOKUP(C2986,'Selectable Table'!O:P,2,0)</f>
        <v>40700</v>
      </c>
      <c r="G2986" s="111" t="str">
        <f>+VLOOKUP(F2986,'Selectable Table'!P:Q,2,0)</f>
        <v>Revenues - Third Parties</v>
      </c>
      <c r="I2986" t="s">
        <v>121</v>
      </c>
      <c r="J2986" s="111">
        <v>2026</v>
      </c>
      <c r="K2986" s="111">
        <v>7</v>
      </c>
      <c r="L2986" s="111" t="s">
        <v>94</v>
      </c>
      <c r="M2986">
        <v>246.4</v>
      </c>
      <c r="N2986">
        <v>1</v>
      </c>
      <c r="O2986">
        <v>246.4</v>
      </c>
      <c r="P2986" t="s">
        <v>2288</v>
      </c>
      <c r="Q2986" s="111">
        <f>+VLOOKUP(I2986,'Selectable Table'!AB:AC,2,0)</f>
        <v>0</v>
      </c>
    </row>
    <row r="2987" spans="1:17" x14ac:dyDescent="0.25">
      <c r="A2987" s="111" t="str">
        <f>+VLOOKUP(C2987,'Selectable Table'!D:EB,2,0)</f>
        <v>IQVIA</v>
      </c>
      <c r="B2987" t="s">
        <v>3150</v>
      </c>
      <c r="C2987" t="s">
        <v>301</v>
      </c>
      <c r="D2987" t="s">
        <v>2287</v>
      </c>
      <c r="E2987" t="s">
        <v>93</v>
      </c>
      <c r="F2987" s="111">
        <f>+VLOOKUP(C2987,'Selectable Table'!O:P,2,0)</f>
        <v>40700</v>
      </c>
      <c r="G2987" s="111" t="str">
        <f>+VLOOKUP(F2987,'Selectable Table'!P:Q,2,0)</f>
        <v>Revenues - Third Parties</v>
      </c>
      <c r="I2987" t="s">
        <v>253</v>
      </c>
      <c r="J2987" s="111">
        <v>2026</v>
      </c>
      <c r="K2987" s="111">
        <v>7</v>
      </c>
      <c r="L2987" s="111" t="s">
        <v>94</v>
      </c>
      <c r="M2987">
        <v>1208.5899999999999</v>
      </c>
      <c r="N2987">
        <v>1</v>
      </c>
      <c r="O2987">
        <v>1208.5899999999999</v>
      </c>
      <c r="P2987" t="s">
        <v>2288</v>
      </c>
      <c r="Q2987" s="111">
        <f>+VLOOKUP(I2987,'Selectable Table'!AB:AC,2,0)</f>
        <v>0</v>
      </c>
    </row>
    <row r="2988" spans="1:17" x14ac:dyDescent="0.25">
      <c r="A2988" s="111" t="str">
        <f>+VLOOKUP(C2988,'Selectable Table'!D:EB,2,0)</f>
        <v>IQVIA</v>
      </c>
      <c r="B2988" t="s">
        <v>3150</v>
      </c>
      <c r="C2988" t="s">
        <v>301</v>
      </c>
      <c r="D2988" t="s">
        <v>2287</v>
      </c>
      <c r="E2988" t="s">
        <v>105</v>
      </c>
      <c r="F2988" s="111">
        <f>+VLOOKUP(C2988,'Selectable Table'!O:P,2,0)</f>
        <v>40700</v>
      </c>
      <c r="G2988" s="111" t="str">
        <f>+VLOOKUP(F2988,'Selectable Table'!P:Q,2,0)</f>
        <v>Revenues - Third Parties</v>
      </c>
      <c r="I2988" t="s">
        <v>121</v>
      </c>
      <c r="J2988" s="111">
        <v>2026</v>
      </c>
      <c r="K2988" s="111">
        <v>7</v>
      </c>
      <c r="L2988" s="111" t="s">
        <v>94</v>
      </c>
      <c r="M2988">
        <v>739.2</v>
      </c>
      <c r="N2988">
        <v>1</v>
      </c>
      <c r="O2988">
        <v>739.2</v>
      </c>
      <c r="P2988" t="s">
        <v>2288</v>
      </c>
      <c r="Q2988" s="111">
        <f>+VLOOKUP(I2988,'Selectable Table'!AB:AC,2,0)</f>
        <v>0</v>
      </c>
    </row>
    <row r="2989" spans="1:17" x14ac:dyDescent="0.25">
      <c r="A2989" s="111" t="str">
        <f>+VLOOKUP(C2989,'Selectable Table'!D:EB,2,0)</f>
        <v>IQVIA</v>
      </c>
      <c r="B2989" t="s">
        <v>2323</v>
      </c>
      <c r="C2989" t="s">
        <v>301</v>
      </c>
      <c r="D2989" t="s">
        <v>2287</v>
      </c>
      <c r="E2989" t="s">
        <v>105</v>
      </c>
      <c r="F2989" s="111">
        <f>+VLOOKUP(C2989,'Selectable Table'!O:P,2,0)</f>
        <v>40700</v>
      </c>
      <c r="G2989" s="111" t="str">
        <f>+VLOOKUP(F2989,'Selectable Table'!P:Q,2,0)</f>
        <v>Revenues - Third Parties</v>
      </c>
      <c r="I2989" t="s">
        <v>109</v>
      </c>
      <c r="J2989" s="111">
        <v>2026</v>
      </c>
      <c r="K2989" s="111">
        <v>7</v>
      </c>
      <c r="L2989" s="111" t="s">
        <v>94</v>
      </c>
      <c r="M2989">
        <v>778.14</v>
      </c>
      <c r="N2989">
        <v>1</v>
      </c>
      <c r="O2989">
        <v>778.14</v>
      </c>
      <c r="P2989" t="s">
        <v>2288</v>
      </c>
      <c r="Q2989" s="111">
        <f>+VLOOKUP(I2989,'Selectable Table'!AB:AC,2,0)</f>
        <v>0</v>
      </c>
    </row>
    <row r="2990" spans="1:17" x14ac:dyDescent="0.25">
      <c r="A2990" s="111" t="str">
        <f>+VLOOKUP(C2990,'Selectable Table'!D:EB,2,0)</f>
        <v>IQVIA</v>
      </c>
      <c r="B2990" t="s">
        <v>2323</v>
      </c>
      <c r="C2990" t="s">
        <v>301</v>
      </c>
      <c r="D2990" t="s">
        <v>2287</v>
      </c>
      <c r="E2990" t="s">
        <v>93</v>
      </c>
      <c r="F2990" s="111">
        <f>+VLOOKUP(C2990,'Selectable Table'!O:P,2,0)</f>
        <v>40700</v>
      </c>
      <c r="G2990" s="111" t="str">
        <f>+VLOOKUP(F2990,'Selectable Table'!P:Q,2,0)</f>
        <v>Revenues - Third Parties</v>
      </c>
      <c r="I2990" t="s">
        <v>253</v>
      </c>
      <c r="J2990" s="111">
        <v>2026</v>
      </c>
      <c r="K2990" s="111">
        <v>7</v>
      </c>
      <c r="L2990" s="111" t="s">
        <v>94</v>
      </c>
      <c r="M2990">
        <v>775.66</v>
      </c>
      <c r="N2990">
        <v>1</v>
      </c>
      <c r="O2990">
        <v>775.66</v>
      </c>
      <c r="P2990" t="s">
        <v>2288</v>
      </c>
      <c r="Q2990" s="111">
        <f>+VLOOKUP(I2990,'Selectable Table'!AB:AC,2,0)</f>
        <v>0</v>
      </c>
    </row>
    <row r="2991" spans="1:17" x14ac:dyDescent="0.25">
      <c r="A2991" s="111" t="str">
        <f>+VLOOKUP(C2991,'Selectable Table'!D:EB,2,0)</f>
        <v>IQVIA</v>
      </c>
      <c r="B2991" t="s">
        <v>2324</v>
      </c>
      <c r="C2991" t="s">
        <v>301</v>
      </c>
      <c r="D2991" t="s">
        <v>2287</v>
      </c>
      <c r="E2991" t="s">
        <v>105</v>
      </c>
      <c r="F2991" s="111">
        <f>+VLOOKUP(C2991,'Selectable Table'!O:P,2,0)</f>
        <v>40700</v>
      </c>
      <c r="G2991" s="111" t="str">
        <f>+VLOOKUP(F2991,'Selectable Table'!P:Q,2,0)</f>
        <v>Revenues - Third Parties</v>
      </c>
      <c r="I2991" t="s">
        <v>109</v>
      </c>
      <c r="J2991" s="111">
        <v>2026</v>
      </c>
      <c r="K2991" s="111">
        <v>7</v>
      </c>
      <c r="L2991" s="111" t="s">
        <v>94</v>
      </c>
      <c r="M2991">
        <v>518.76</v>
      </c>
      <c r="N2991">
        <v>1</v>
      </c>
      <c r="O2991">
        <v>518.76</v>
      </c>
      <c r="P2991" t="s">
        <v>2288</v>
      </c>
      <c r="Q2991" s="111">
        <f>+VLOOKUP(I2991,'Selectable Table'!AB:AC,2,0)</f>
        <v>0</v>
      </c>
    </row>
    <row r="2992" spans="1:17" x14ac:dyDescent="0.25">
      <c r="A2992" s="111" t="str">
        <f>+VLOOKUP(C2992,'Selectable Table'!D:EB,2,0)</f>
        <v>IQVIA</v>
      </c>
      <c r="B2992" t="s">
        <v>2324</v>
      </c>
      <c r="C2992" t="s">
        <v>301</v>
      </c>
      <c r="D2992" t="s">
        <v>2287</v>
      </c>
      <c r="E2992" t="s">
        <v>93</v>
      </c>
      <c r="F2992" s="111">
        <f>+VLOOKUP(C2992,'Selectable Table'!O:P,2,0)</f>
        <v>40700</v>
      </c>
      <c r="G2992" s="111" t="str">
        <f>+VLOOKUP(F2992,'Selectable Table'!P:Q,2,0)</f>
        <v>Revenues - Third Parties</v>
      </c>
      <c r="I2992" t="s">
        <v>253</v>
      </c>
      <c r="J2992" s="111">
        <v>2026</v>
      </c>
      <c r="K2992" s="111">
        <v>7</v>
      </c>
      <c r="L2992" s="111" t="s">
        <v>94</v>
      </c>
      <c r="M2992">
        <v>775.66</v>
      </c>
      <c r="N2992">
        <v>1</v>
      </c>
      <c r="O2992">
        <v>775.66</v>
      </c>
      <c r="P2992" t="s">
        <v>2288</v>
      </c>
      <c r="Q2992" s="111">
        <f>+VLOOKUP(I2992,'Selectable Table'!AB:AC,2,0)</f>
        <v>0</v>
      </c>
    </row>
    <row r="2993" spans="1:17" x14ac:dyDescent="0.25">
      <c r="A2993" s="111" t="str">
        <f>+VLOOKUP(C2993,'Selectable Table'!D:EB,2,0)</f>
        <v>IQVIA</v>
      </c>
      <c r="B2993" t="s">
        <v>2324</v>
      </c>
      <c r="C2993" t="s">
        <v>301</v>
      </c>
      <c r="D2993" t="s">
        <v>2287</v>
      </c>
      <c r="E2993" t="s">
        <v>93</v>
      </c>
      <c r="F2993" s="111">
        <f>+VLOOKUP(C2993,'Selectable Table'!O:P,2,0)</f>
        <v>40700</v>
      </c>
      <c r="G2993" s="111" t="str">
        <f>+VLOOKUP(F2993,'Selectable Table'!P:Q,2,0)</f>
        <v>Revenues - Third Parties</v>
      </c>
      <c r="I2993" t="s">
        <v>240</v>
      </c>
      <c r="J2993" s="111">
        <v>2026</v>
      </c>
      <c r="K2993" s="111">
        <v>7</v>
      </c>
      <c r="L2993" s="111" t="s">
        <v>94</v>
      </c>
      <c r="M2993">
        <v>607.4</v>
      </c>
      <c r="N2993">
        <v>1</v>
      </c>
      <c r="O2993">
        <v>607.4</v>
      </c>
      <c r="P2993" t="s">
        <v>2288</v>
      </c>
      <c r="Q2993" s="111">
        <f>+VLOOKUP(I2993,'Selectable Table'!AB:AC,2,0)</f>
        <v>0</v>
      </c>
    </row>
    <row r="2994" spans="1:17" x14ac:dyDescent="0.25">
      <c r="A2994" s="111" t="str">
        <f>+VLOOKUP(C2994,'Selectable Table'!D:EB,2,0)</f>
        <v>MERCK</v>
      </c>
      <c r="B2994" t="s">
        <v>3151</v>
      </c>
      <c r="C2994" t="s">
        <v>133</v>
      </c>
      <c r="D2994" t="s">
        <v>2287</v>
      </c>
      <c r="E2994" t="s">
        <v>93</v>
      </c>
      <c r="F2994" s="111">
        <f>+VLOOKUP(C2994,'Selectable Table'!O:P,2,0)</f>
        <v>40700</v>
      </c>
      <c r="G2994" s="111" t="str">
        <f>+VLOOKUP(F2994,'Selectable Table'!P:Q,2,0)</f>
        <v>Revenues - Third Parties</v>
      </c>
      <c r="I2994" t="s">
        <v>240</v>
      </c>
      <c r="J2994" s="111">
        <v>2026</v>
      </c>
      <c r="K2994" s="111">
        <v>7</v>
      </c>
      <c r="L2994" s="111" t="s">
        <v>94</v>
      </c>
      <c r="M2994">
        <v>513.76</v>
      </c>
      <c r="N2994">
        <v>1</v>
      </c>
      <c r="O2994">
        <v>513.76</v>
      </c>
      <c r="P2994" t="s">
        <v>2288</v>
      </c>
      <c r="Q2994" s="111">
        <f>+VLOOKUP(I2994,'Selectable Table'!AB:AC,2,0)</f>
        <v>0</v>
      </c>
    </row>
    <row r="2995" spans="1:17" x14ac:dyDescent="0.25">
      <c r="A2995" s="111" t="str">
        <f>+VLOOKUP(C2995,'Selectable Table'!D:EB,2,0)</f>
        <v>MERCK</v>
      </c>
      <c r="B2995" t="s">
        <v>3151</v>
      </c>
      <c r="C2995" t="s">
        <v>133</v>
      </c>
      <c r="D2995" t="s">
        <v>2287</v>
      </c>
      <c r="E2995" t="s">
        <v>93</v>
      </c>
      <c r="F2995" s="111">
        <f>+VLOOKUP(C2995,'Selectable Table'!O:P,2,0)</f>
        <v>40700</v>
      </c>
      <c r="G2995" s="111" t="str">
        <f>+VLOOKUP(F2995,'Selectable Table'!P:Q,2,0)</f>
        <v>Revenues - Third Parties</v>
      </c>
      <c r="I2995" t="s">
        <v>627</v>
      </c>
      <c r="J2995" s="111">
        <v>2026</v>
      </c>
      <c r="K2995" s="111">
        <v>7</v>
      </c>
      <c r="L2995" s="111" t="s">
        <v>94</v>
      </c>
      <c r="M2995">
        <v>458.71</v>
      </c>
      <c r="N2995">
        <v>1</v>
      </c>
      <c r="O2995">
        <v>458.71</v>
      </c>
      <c r="P2995" t="s">
        <v>2288</v>
      </c>
      <c r="Q2995" s="111">
        <f>+VLOOKUP(I2995,'Selectable Table'!AB:AC,2,0)</f>
        <v>0</v>
      </c>
    </row>
    <row r="2996" spans="1:17" x14ac:dyDescent="0.25">
      <c r="A2996" s="111" t="str">
        <f>+VLOOKUP(C2996,'Selectable Table'!D:EB,2,0)</f>
        <v>MERCK</v>
      </c>
      <c r="B2996" t="s">
        <v>3151</v>
      </c>
      <c r="C2996" t="s">
        <v>133</v>
      </c>
      <c r="D2996" t="s">
        <v>2287</v>
      </c>
      <c r="E2996" t="s">
        <v>105</v>
      </c>
      <c r="F2996" s="111">
        <f>+VLOOKUP(C2996,'Selectable Table'!O:P,2,0)</f>
        <v>40700</v>
      </c>
      <c r="G2996" s="111" t="str">
        <f>+VLOOKUP(F2996,'Selectable Table'!P:Q,2,0)</f>
        <v>Revenues - Third Parties</v>
      </c>
      <c r="I2996" t="s">
        <v>121</v>
      </c>
      <c r="J2996" s="111">
        <v>2026</v>
      </c>
      <c r="K2996" s="111">
        <v>7</v>
      </c>
      <c r="L2996" s="111" t="s">
        <v>94</v>
      </c>
      <c r="M2996">
        <v>110.09</v>
      </c>
      <c r="N2996">
        <v>1</v>
      </c>
      <c r="O2996">
        <v>110.09</v>
      </c>
      <c r="P2996" t="s">
        <v>2288</v>
      </c>
      <c r="Q2996" s="111">
        <f>+VLOOKUP(I2996,'Selectable Table'!AB:AC,2,0)</f>
        <v>0</v>
      </c>
    </row>
    <row r="2997" spans="1:17" x14ac:dyDescent="0.25">
      <c r="A2997" s="111" t="str">
        <f>+VLOOKUP(C2997,'Selectable Table'!D:EB,2,0)</f>
        <v>MERCK</v>
      </c>
      <c r="B2997" t="s">
        <v>2325</v>
      </c>
      <c r="C2997" t="s">
        <v>133</v>
      </c>
      <c r="D2997" t="s">
        <v>2287</v>
      </c>
      <c r="E2997" t="s">
        <v>102</v>
      </c>
      <c r="F2997" s="111">
        <f>+VLOOKUP(C2997,'Selectable Table'!O:P,2,0)</f>
        <v>40700</v>
      </c>
      <c r="G2997" s="111" t="str">
        <f>+VLOOKUP(F2997,'Selectable Table'!P:Q,2,0)</f>
        <v>Revenues - Third Parties</v>
      </c>
      <c r="I2997" t="s">
        <v>186</v>
      </c>
      <c r="J2997" s="111">
        <v>2026</v>
      </c>
      <c r="K2997" s="111">
        <v>7</v>
      </c>
      <c r="L2997" s="111" t="s">
        <v>94</v>
      </c>
      <c r="M2997">
        <v>1671.73</v>
      </c>
      <c r="N2997">
        <v>1</v>
      </c>
      <c r="O2997">
        <v>1671.73</v>
      </c>
      <c r="P2997" t="s">
        <v>2288</v>
      </c>
      <c r="Q2997" s="111">
        <f>+VLOOKUP(I2997,'Selectable Table'!AB:AC,2,0)</f>
        <v>1</v>
      </c>
    </row>
    <row r="2998" spans="1:17" x14ac:dyDescent="0.25">
      <c r="A2998" s="111" t="str">
        <f>+VLOOKUP(C2998,'Selectable Table'!D:EB,2,0)</f>
        <v>MERCK</v>
      </c>
      <c r="B2998" t="s">
        <v>2325</v>
      </c>
      <c r="C2998" t="s">
        <v>133</v>
      </c>
      <c r="D2998" t="s">
        <v>2287</v>
      </c>
      <c r="E2998" t="s">
        <v>93</v>
      </c>
      <c r="F2998" s="111">
        <f>+VLOOKUP(C2998,'Selectable Table'!O:P,2,0)</f>
        <v>40700</v>
      </c>
      <c r="G2998" s="111" t="str">
        <f>+VLOOKUP(F2998,'Selectable Table'!P:Q,2,0)</f>
        <v>Revenues - Third Parties</v>
      </c>
      <c r="I2998" t="s">
        <v>166</v>
      </c>
      <c r="J2998" s="111">
        <v>2026</v>
      </c>
      <c r="K2998" s="111">
        <v>7</v>
      </c>
      <c r="L2998" s="111" t="s">
        <v>94</v>
      </c>
      <c r="M2998">
        <v>1021.44</v>
      </c>
      <c r="N2998">
        <v>1</v>
      </c>
      <c r="O2998">
        <v>1021.44</v>
      </c>
      <c r="P2998" t="s">
        <v>2288</v>
      </c>
      <c r="Q2998" s="111">
        <f>+VLOOKUP(I2998,'Selectable Table'!AB:AC,2,0)</f>
        <v>1</v>
      </c>
    </row>
    <row r="2999" spans="1:17" x14ac:dyDescent="0.25">
      <c r="A2999" s="111" t="str">
        <f>+VLOOKUP(C2999,'Selectable Table'!D:EB,2,0)</f>
        <v>MERCK</v>
      </c>
      <c r="B2999" t="s">
        <v>2325</v>
      </c>
      <c r="C2999" t="s">
        <v>133</v>
      </c>
      <c r="D2999" t="s">
        <v>2287</v>
      </c>
      <c r="E2999" t="s">
        <v>93</v>
      </c>
      <c r="F2999" s="111">
        <f>+VLOOKUP(C2999,'Selectable Table'!O:P,2,0)</f>
        <v>40700</v>
      </c>
      <c r="G2999" s="111" t="str">
        <f>+VLOOKUP(F2999,'Selectable Table'!P:Q,2,0)</f>
        <v>Revenues - Third Parties</v>
      </c>
      <c r="I2999" t="s">
        <v>169</v>
      </c>
      <c r="J2999" s="111">
        <v>2026</v>
      </c>
      <c r="K2999" s="111">
        <v>7</v>
      </c>
      <c r="L2999" s="111" t="s">
        <v>94</v>
      </c>
      <c r="M2999">
        <v>858.78</v>
      </c>
      <c r="N2999">
        <v>1</v>
      </c>
      <c r="O2999">
        <v>858.78</v>
      </c>
      <c r="P2999" t="s">
        <v>2288</v>
      </c>
      <c r="Q2999" s="111">
        <f>+VLOOKUP(I2999,'Selectable Table'!AB:AC,2,0)</f>
        <v>0</v>
      </c>
    </row>
    <row r="3000" spans="1:17" x14ac:dyDescent="0.25">
      <c r="A3000" s="111" t="str">
        <f>+VLOOKUP(C3000,'Selectable Table'!D:EB,2,0)</f>
        <v>MERCK</v>
      </c>
      <c r="B3000" t="s">
        <v>2325</v>
      </c>
      <c r="C3000" t="s">
        <v>133</v>
      </c>
      <c r="D3000" t="s">
        <v>2287</v>
      </c>
      <c r="E3000" t="s">
        <v>93</v>
      </c>
      <c r="F3000" s="111">
        <f>+VLOOKUP(C3000,'Selectable Table'!O:P,2,0)</f>
        <v>40700</v>
      </c>
      <c r="G3000" s="111" t="str">
        <f>+VLOOKUP(F3000,'Selectable Table'!P:Q,2,0)</f>
        <v>Revenues - Third Parties</v>
      </c>
      <c r="I3000" t="s">
        <v>253</v>
      </c>
      <c r="J3000" s="111">
        <v>2026</v>
      </c>
      <c r="K3000" s="111">
        <v>7</v>
      </c>
      <c r="L3000" s="111" t="s">
        <v>94</v>
      </c>
      <c r="M3000">
        <v>310.82</v>
      </c>
      <c r="N3000">
        <v>1</v>
      </c>
      <c r="O3000">
        <v>310.82</v>
      </c>
      <c r="P3000" t="s">
        <v>2288</v>
      </c>
      <c r="Q3000" s="111">
        <f>+VLOOKUP(I3000,'Selectable Table'!AB:AC,2,0)</f>
        <v>0</v>
      </c>
    </row>
    <row r="3001" spans="1:17" x14ac:dyDescent="0.25">
      <c r="A3001" s="111" t="str">
        <f>+VLOOKUP(C3001,'Selectable Table'!D:EB,2,0)</f>
        <v>MERCK</v>
      </c>
      <c r="B3001" t="s">
        <v>2326</v>
      </c>
      <c r="C3001" t="s">
        <v>133</v>
      </c>
      <c r="D3001" t="s">
        <v>2287</v>
      </c>
      <c r="E3001" t="s">
        <v>102</v>
      </c>
      <c r="F3001" s="111">
        <f>+VLOOKUP(C3001,'Selectable Table'!O:P,2,0)</f>
        <v>40700</v>
      </c>
      <c r="G3001" s="111" t="str">
        <f>+VLOOKUP(F3001,'Selectable Table'!P:Q,2,0)</f>
        <v>Revenues - Third Parties</v>
      </c>
      <c r="I3001" t="s">
        <v>186</v>
      </c>
      <c r="J3001" s="111">
        <v>2026</v>
      </c>
      <c r="K3001" s="111">
        <v>7</v>
      </c>
      <c r="L3001" s="111" t="s">
        <v>94</v>
      </c>
      <c r="M3001">
        <v>980.54</v>
      </c>
      <c r="N3001">
        <v>1</v>
      </c>
      <c r="O3001">
        <v>980.54</v>
      </c>
      <c r="P3001" t="s">
        <v>2288</v>
      </c>
      <c r="Q3001" s="111">
        <f>+VLOOKUP(I3001,'Selectable Table'!AB:AC,2,0)</f>
        <v>1</v>
      </c>
    </row>
    <row r="3002" spans="1:17" x14ac:dyDescent="0.25">
      <c r="A3002" s="111" t="str">
        <f>+VLOOKUP(C3002,'Selectable Table'!D:EB,2,0)</f>
        <v>MERCK</v>
      </c>
      <c r="B3002" t="s">
        <v>2326</v>
      </c>
      <c r="C3002" t="s">
        <v>133</v>
      </c>
      <c r="D3002" t="s">
        <v>2287</v>
      </c>
      <c r="E3002" t="s">
        <v>93</v>
      </c>
      <c r="F3002" s="111">
        <f>+VLOOKUP(C3002,'Selectable Table'!O:P,2,0)</f>
        <v>40700</v>
      </c>
      <c r="G3002" s="111" t="str">
        <f>+VLOOKUP(F3002,'Selectable Table'!P:Q,2,0)</f>
        <v>Revenues - Third Parties</v>
      </c>
      <c r="I3002" t="s">
        <v>166</v>
      </c>
      <c r="J3002" s="111">
        <v>2026</v>
      </c>
      <c r="K3002" s="111">
        <v>7</v>
      </c>
      <c r="L3002" s="111" t="s">
        <v>94</v>
      </c>
      <c r="M3002">
        <v>170.24</v>
      </c>
      <c r="N3002">
        <v>1</v>
      </c>
      <c r="O3002">
        <v>170.24</v>
      </c>
      <c r="P3002" t="s">
        <v>2288</v>
      </c>
      <c r="Q3002" s="111">
        <f>+VLOOKUP(I3002,'Selectable Table'!AB:AC,2,0)</f>
        <v>1</v>
      </c>
    </row>
    <row r="3003" spans="1:17" x14ac:dyDescent="0.25">
      <c r="A3003" s="111" t="str">
        <f>+VLOOKUP(C3003,'Selectable Table'!D:EB,2,0)</f>
        <v>MERCK</v>
      </c>
      <c r="B3003" t="s">
        <v>2326</v>
      </c>
      <c r="C3003" t="s">
        <v>133</v>
      </c>
      <c r="D3003" t="s">
        <v>2287</v>
      </c>
      <c r="E3003" t="s">
        <v>93</v>
      </c>
      <c r="F3003" s="111">
        <f>+VLOOKUP(C3003,'Selectable Table'!O:P,2,0)</f>
        <v>40700</v>
      </c>
      <c r="G3003" s="111" t="str">
        <f>+VLOOKUP(F3003,'Selectable Table'!P:Q,2,0)</f>
        <v>Revenues - Third Parties</v>
      </c>
      <c r="I3003" t="s">
        <v>2303</v>
      </c>
      <c r="J3003" s="111">
        <v>2026</v>
      </c>
      <c r="K3003" s="111">
        <v>7</v>
      </c>
      <c r="L3003" s="111" t="s">
        <v>94</v>
      </c>
      <c r="M3003">
        <v>423.6</v>
      </c>
      <c r="N3003">
        <v>1</v>
      </c>
      <c r="O3003">
        <v>423.6</v>
      </c>
      <c r="P3003" t="s">
        <v>2288</v>
      </c>
      <c r="Q3003" s="111">
        <f>+VLOOKUP(I3003,'Selectable Table'!AB:AC,2,0)</f>
        <v>1</v>
      </c>
    </row>
    <row r="3004" spans="1:17" x14ac:dyDescent="0.25">
      <c r="A3004" s="111" t="str">
        <f>+VLOOKUP(C3004,'Selectable Table'!D:EB,2,0)</f>
        <v>MERCK</v>
      </c>
      <c r="B3004" t="s">
        <v>2326</v>
      </c>
      <c r="C3004" t="s">
        <v>133</v>
      </c>
      <c r="D3004" t="s">
        <v>2287</v>
      </c>
      <c r="E3004" t="s">
        <v>93</v>
      </c>
      <c r="F3004" s="111">
        <f>+VLOOKUP(C3004,'Selectable Table'!O:P,2,0)</f>
        <v>40700</v>
      </c>
      <c r="G3004" s="111" t="str">
        <f>+VLOOKUP(F3004,'Selectable Table'!P:Q,2,0)</f>
        <v>Revenues - Third Parties</v>
      </c>
      <c r="I3004" t="s">
        <v>169</v>
      </c>
      <c r="J3004" s="111">
        <v>2026</v>
      </c>
      <c r="K3004" s="111">
        <v>7</v>
      </c>
      <c r="L3004" s="111" t="s">
        <v>94</v>
      </c>
      <c r="M3004">
        <v>429.39</v>
      </c>
      <c r="N3004">
        <v>1</v>
      </c>
      <c r="O3004">
        <v>429.39</v>
      </c>
      <c r="P3004" t="s">
        <v>2288</v>
      </c>
      <c r="Q3004" s="111">
        <f>+VLOOKUP(I3004,'Selectable Table'!AB:AC,2,0)</f>
        <v>0</v>
      </c>
    </row>
    <row r="3005" spans="1:17" x14ac:dyDescent="0.25">
      <c r="A3005" s="111" t="str">
        <f>+VLOOKUP(C3005,'Selectable Table'!D:EB,2,0)</f>
        <v>MERCK</v>
      </c>
      <c r="B3005" t="s">
        <v>2326</v>
      </c>
      <c r="C3005" t="s">
        <v>133</v>
      </c>
      <c r="D3005" t="s">
        <v>2287</v>
      </c>
      <c r="E3005" t="s">
        <v>93</v>
      </c>
      <c r="F3005" s="111">
        <f>+VLOOKUP(C3005,'Selectable Table'!O:P,2,0)</f>
        <v>40700</v>
      </c>
      <c r="G3005" s="111" t="str">
        <f>+VLOOKUP(F3005,'Selectable Table'!P:Q,2,0)</f>
        <v>Revenues - Third Parties</v>
      </c>
      <c r="I3005" t="s">
        <v>253</v>
      </c>
      <c r="J3005" s="111">
        <v>2026</v>
      </c>
      <c r="K3005" s="111">
        <v>7</v>
      </c>
      <c r="L3005" s="111" t="s">
        <v>94</v>
      </c>
      <c r="M3005">
        <v>310.82</v>
      </c>
      <c r="N3005">
        <v>1</v>
      </c>
      <c r="O3005">
        <v>310.82</v>
      </c>
      <c r="P3005" t="s">
        <v>2288</v>
      </c>
      <c r="Q3005" s="111">
        <f>+VLOOKUP(I3005,'Selectable Table'!AB:AC,2,0)</f>
        <v>0</v>
      </c>
    </row>
    <row r="3006" spans="1:17" x14ac:dyDescent="0.25">
      <c r="A3006" s="111" t="str">
        <f>+VLOOKUP(C3006,'Selectable Table'!D:EB,2,0)</f>
        <v>OTH CUST</v>
      </c>
      <c r="B3006" t="s">
        <v>3152</v>
      </c>
      <c r="C3006" t="s">
        <v>623</v>
      </c>
      <c r="D3006" t="s">
        <v>2287</v>
      </c>
      <c r="E3006" t="s">
        <v>105</v>
      </c>
      <c r="F3006" s="111">
        <f>+VLOOKUP(C3006,'Selectable Table'!O:P,2,0)</f>
        <v>40900</v>
      </c>
      <c r="G3006" s="111" t="str">
        <f>+VLOOKUP(F3006,'Selectable Table'!P:Q,2,0)</f>
        <v>Revenues- IC</v>
      </c>
      <c r="I3006" t="s">
        <v>109</v>
      </c>
      <c r="J3006" s="111">
        <v>2026</v>
      </c>
      <c r="K3006" s="111">
        <v>7</v>
      </c>
      <c r="L3006" s="111" t="s">
        <v>94</v>
      </c>
      <c r="M3006">
        <v>138.52000000000001</v>
      </c>
      <c r="N3006">
        <v>1</v>
      </c>
      <c r="O3006">
        <v>138.52000000000001</v>
      </c>
      <c r="P3006" t="s">
        <v>2288</v>
      </c>
      <c r="Q3006" s="111">
        <f>+VLOOKUP(I3006,'Selectable Table'!AB:AC,2,0)</f>
        <v>0</v>
      </c>
    </row>
    <row r="3007" spans="1:17" x14ac:dyDescent="0.25">
      <c r="A3007" s="111" t="str">
        <f>+VLOOKUP(C3007,'Selectable Table'!D:EB,2,0)</f>
        <v>OTH CUST</v>
      </c>
      <c r="B3007" t="s">
        <v>3152</v>
      </c>
      <c r="C3007" t="s">
        <v>623</v>
      </c>
      <c r="D3007" t="s">
        <v>2287</v>
      </c>
      <c r="E3007" t="s">
        <v>93</v>
      </c>
      <c r="F3007" s="111">
        <f>+VLOOKUP(C3007,'Selectable Table'!O:P,2,0)</f>
        <v>40900</v>
      </c>
      <c r="G3007" s="111" t="str">
        <f>+VLOOKUP(F3007,'Selectable Table'!P:Q,2,0)</f>
        <v>Revenues- IC</v>
      </c>
      <c r="I3007" t="s">
        <v>253</v>
      </c>
      <c r="J3007" s="111">
        <v>2026</v>
      </c>
      <c r="K3007" s="111">
        <v>7</v>
      </c>
      <c r="L3007" s="111" t="s">
        <v>94</v>
      </c>
      <c r="M3007">
        <v>848.44</v>
      </c>
      <c r="N3007">
        <v>1</v>
      </c>
      <c r="O3007">
        <v>848.44</v>
      </c>
      <c r="P3007" t="s">
        <v>2288</v>
      </c>
      <c r="Q3007" s="111">
        <f>+VLOOKUP(I3007,'Selectable Table'!AB:AC,2,0)</f>
        <v>0</v>
      </c>
    </row>
    <row r="3008" spans="1:17" x14ac:dyDescent="0.25">
      <c r="A3008" s="111" t="str">
        <f>+VLOOKUP(C3008,'Selectable Table'!D:EB,2,0)</f>
        <v>OTH CUST</v>
      </c>
      <c r="B3008" t="s">
        <v>3152</v>
      </c>
      <c r="C3008" t="s">
        <v>623</v>
      </c>
      <c r="D3008" t="s">
        <v>2287</v>
      </c>
      <c r="E3008" t="s">
        <v>93</v>
      </c>
      <c r="F3008" s="111">
        <f>+VLOOKUP(C3008,'Selectable Table'!O:P,2,0)</f>
        <v>40900</v>
      </c>
      <c r="G3008" s="111" t="str">
        <f>+VLOOKUP(F3008,'Selectable Table'!P:Q,2,0)</f>
        <v>Revenues- IC</v>
      </c>
      <c r="I3008" t="s">
        <v>240</v>
      </c>
      <c r="J3008" s="111">
        <v>2026</v>
      </c>
      <c r="K3008" s="111">
        <v>7</v>
      </c>
      <c r="L3008" s="111" t="s">
        <v>94</v>
      </c>
      <c r="M3008">
        <v>997.47</v>
      </c>
      <c r="N3008">
        <v>1</v>
      </c>
      <c r="O3008">
        <v>997.47</v>
      </c>
      <c r="P3008" t="s">
        <v>2288</v>
      </c>
      <c r="Q3008" s="111">
        <f>+VLOOKUP(I3008,'Selectable Table'!AB:AC,2,0)</f>
        <v>0</v>
      </c>
    </row>
    <row r="3009" spans="1:17" x14ac:dyDescent="0.25">
      <c r="A3009" s="111" t="str">
        <f>+VLOOKUP(C3009,'Selectable Table'!D:EB,2,0)</f>
        <v>OTH CUST</v>
      </c>
      <c r="B3009" t="s">
        <v>3152</v>
      </c>
      <c r="C3009" t="s">
        <v>623</v>
      </c>
      <c r="D3009" t="s">
        <v>2287</v>
      </c>
      <c r="E3009" t="s">
        <v>93</v>
      </c>
      <c r="F3009" s="111">
        <f>+VLOOKUP(C3009,'Selectable Table'!O:P,2,0)</f>
        <v>40900</v>
      </c>
      <c r="G3009" s="111" t="str">
        <f>+VLOOKUP(F3009,'Selectable Table'!P:Q,2,0)</f>
        <v>Revenues- IC</v>
      </c>
      <c r="I3009" t="s">
        <v>644</v>
      </c>
      <c r="J3009" s="111">
        <v>2026</v>
      </c>
      <c r="K3009" s="111">
        <v>7</v>
      </c>
      <c r="L3009" s="111" t="s">
        <v>94</v>
      </c>
      <c r="M3009">
        <v>997.47</v>
      </c>
      <c r="N3009">
        <v>1</v>
      </c>
      <c r="O3009">
        <v>997.47</v>
      </c>
      <c r="P3009" t="s">
        <v>2288</v>
      </c>
      <c r="Q3009" s="111">
        <f>+VLOOKUP(I3009,'Selectable Table'!AB:AC,2,0)</f>
        <v>0</v>
      </c>
    </row>
    <row r="3010" spans="1:17" x14ac:dyDescent="0.25">
      <c r="A3010" s="111" t="str">
        <f>+VLOOKUP(C3010,'Selectable Table'!D:EB,2,0)</f>
        <v>OTH CUST</v>
      </c>
      <c r="B3010" t="s">
        <v>3152</v>
      </c>
      <c r="C3010" t="s">
        <v>623</v>
      </c>
      <c r="D3010" t="s">
        <v>2287</v>
      </c>
      <c r="E3010" t="s">
        <v>93</v>
      </c>
      <c r="F3010" s="111">
        <f>+VLOOKUP(C3010,'Selectable Table'!O:P,2,0)</f>
        <v>40900</v>
      </c>
      <c r="G3010" s="111" t="str">
        <f>+VLOOKUP(F3010,'Selectable Table'!P:Q,2,0)</f>
        <v>Revenues- IC</v>
      </c>
      <c r="I3010" t="s">
        <v>2585</v>
      </c>
      <c r="J3010" s="111">
        <v>2026</v>
      </c>
      <c r="K3010" s="111">
        <v>7</v>
      </c>
      <c r="L3010" s="111" t="s">
        <v>94</v>
      </c>
      <c r="M3010">
        <v>997.47</v>
      </c>
      <c r="N3010">
        <v>1</v>
      </c>
      <c r="O3010">
        <v>997.47</v>
      </c>
      <c r="P3010" t="s">
        <v>2288</v>
      </c>
      <c r="Q3010" s="111">
        <f>+VLOOKUP(I3010,'Selectable Table'!AB:AC,2,0)</f>
        <v>0</v>
      </c>
    </row>
    <row r="3011" spans="1:17" x14ac:dyDescent="0.25">
      <c r="A3011" s="111" t="str">
        <f>+VLOOKUP(C3011,'Selectable Table'!D:EB,2,0)</f>
        <v>OTH CUST</v>
      </c>
      <c r="B3011" t="s">
        <v>3152</v>
      </c>
      <c r="C3011" t="s">
        <v>623</v>
      </c>
      <c r="D3011" t="s">
        <v>2287</v>
      </c>
      <c r="E3011" t="s">
        <v>93</v>
      </c>
      <c r="F3011" s="111">
        <f>+VLOOKUP(C3011,'Selectable Table'!O:P,2,0)</f>
        <v>40900</v>
      </c>
      <c r="G3011" s="111" t="str">
        <f>+VLOOKUP(F3011,'Selectable Table'!P:Q,2,0)</f>
        <v>Revenues- IC</v>
      </c>
      <c r="I3011" t="s">
        <v>627</v>
      </c>
      <c r="J3011" s="111">
        <v>2026</v>
      </c>
      <c r="K3011" s="111">
        <v>7</v>
      </c>
      <c r="L3011" s="111" t="s">
        <v>94</v>
      </c>
      <c r="M3011">
        <v>1767.48</v>
      </c>
      <c r="N3011">
        <v>1</v>
      </c>
      <c r="O3011">
        <v>1767.48</v>
      </c>
      <c r="P3011" t="s">
        <v>2288</v>
      </c>
      <c r="Q3011" s="111">
        <f>+VLOOKUP(I3011,'Selectable Table'!AB:AC,2,0)</f>
        <v>0</v>
      </c>
    </row>
    <row r="3012" spans="1:17" x14ac:dyDescent="0.25">
      <c r="A3012" s="111" t="str">
        <f>+VLOOKUP(C3012,'Selectable Table'!D:EB,2,0)</f>
        <v>OTH CUST</v>
      </c>
      <c r="B3012" t="s">
        <v>3152</v>
      </c>
      <c r="C3012" t="s">
        <v>623</v>
      </c>
      <c r="D3012" t="s">
        <v>2287</v>
      </c>
      <c r="E3012" t="s">
        <v>105</v>
      </c>
      <c r="F3012" s="111">
        <f>+VLOOKUP(C3012,'Selectable Table'!O:P,2,0)</f>
        <v>40900</v>
      </c>
      <c r="G3012" s="111" t="str">
        <f>+VLOOKUP(F3012,'Selectable Table'!P:Q,2,0)</f>
        <v>Revenues- IC</v>
      </c>
      <c r="I3012" t="s">
        <v>121</v>
      </c>
      <c r="J3012" s="111">
        <v>2026</v>
      </c>
      <c r="K3012" s="111">
        <v>7</v>
      </c>
      <c r="L3012" s="111" t="s">
        <v>94</v>
      </c>
      <c r="M3012">
        <v>219.23</v>
      </c>
      <c r="N3012">
        <v>1</v>
      </c>
      <c r="O3012">
        <v>219.23</v>
      </c>
      <c r="P3012" t="s">
        <v>2288</v>
      </c>
      <c r="Q3012" s="111">
        <f>+VLOOKUP(I3012,'Selectable Table'!AB:AC,2,0)</f>
        <v>0</v>
      </c>
    </row>
    <row r="3013" spans="1:17" x14ac:dyDescent="0.25">
      <c r="A3013" s="111" t="str">
        <f>+VLOOKUP(C3013,'Selectable Table'!D:EB,2,0)</f>
        <v>OTH CUST</v>
      </c>
      <c r="B3013" t="s">
        <v>3152</v>
      </c>
      <c r="C3013" t="s">
        <v>623</v>
      </c>
      <c r="D3013" t="s">
        <v>2287</v>
      </c>
      <c r="E3013" t="s">
        <v>105</v>
      </c>
      <c r="F3013" s="111">
        <f>+VLOOKUP(C3013,'Selectable Table'!O:P,2,0)</f>
        <v>40900</v>
      </c>
      <c r="G3013" s="111" t="str">
        <f>+VLOOKUP(F3013,'Selectable Table'!P:Q,2,0)</f>
        <v>Revenues- IC</v>
      </c>
      <c r="I3013" t="s">
        <v>842</v>
      </c>
      <c r="J3013" s="111">
        <v>2026</v>
      </c>
      <c r="K3013" s="111">
        <v>7</v>
      </c>
      <c r="L3013" s="111" t="s">
        <v>94</v>
      </c>
      <c r="M3013">
        <v>263.02</v>
      </c>
      <c r="N3013">
        <v>1</v>
      </c>
      <c r="O3013">
        <v>263.02</v>
      </c>
      <c r="P3013" t="s">
        <v>2288</v>
      </c>
      <c r="Q3013" s="111">
        <f>+VLOOKUP(I3013,'Selectable Table'!AB:AC,2,0)</f>
        <v>0</v>
      </c>
    </row>
    <row r="3014" spans="1:17" x14ac:dyDescent="0.25">
      <c r="A3014" s="111" t="str">
        <f>+VLOOKUP(C3014,'Selectable Table'!D:EB,2,0)</f>
        <v>OTH CUST</v>
      </c>
      <c r="B3014" t="s">
        <v>3152</v>
      </c>
      <c r="C3014" t="s">
        <v>623</v>
      </c>
      <c r="D3014" t="s">
        <v>2287</v>
      </c>
      <c r="E3014" t="s">
        <v>93</v>
      </c>
      <c r="F3014" s="111">
        <f>+VLOOKUP(C3014,'Selectable Table'!O:P,2,0)</f>
        <v>40900</v>
      </c>
      <c r="G3014" s="111" t="str">
        <f>+VLOOKUP(F3014,'Selectable Table'!P:Q,2,0)</f>
        <v>Revenues- IC</v>
      </c>
      <c r="I3014" t="s">
        <v>2518</v>
      </c>
      <c r="J3014" s="111">
        <v>2026</v>
      </c>
      <c r="K3014" s="111">
        <v>7</v>
      </c>
      <c r="L3014" s="111" t="s">
        <v>94</v>
      </c>
      <c r="M3014">
        <v>1867.36</v>
      </c>
      <c r="N3014">
        <v>1</v>
      </c>
      <c r="O3014">
        <v>1867.36</v>
      </c>
      <c r="P3014" t="s">
        <v>2288</v>
      </c>
      <c r="Q3014" s="111">
        <f>+VLOOKUP(I3014,'Selectable Table'!AB:AC,2,0)</f>
        <v>1</v>
      </c>
    </row>
    <row r="3015" spans="1:17" x14ac:dyDescent="0.25">
      <c r="A3015" s="111" t="str">
        <f>+VLOOKUP(C3015,'Selectable Table'!D:EB,2,0)</f>
        <v>MERCK</v>
      </c>
      <c r="B3015" t="s">
        <v>3153</v>
      </c>
      <c r="C3015" t="s">
        <v>133</v>
      </c>
      <c r="D3015" t="s">
        <v>2287</v>
      </c>
      <c r="E3015" t="s">
        <v>102</v>
      </c>
      <c r="F3015" s="111">
        <f>+VLOOKUP(C3015,'Selectable Table'!O:P,2,0)</f>
        <v>40700</v>
      </c>
      <c r="G3015" s="111" t="str">
        <f>+VLOOKUP(F3015,'Selectable Table'!P:Q,2,0)</f>
        <v>Revenues - Third Parties</v>
      </c>
      <c r="I3015" t="s">
        <v>186</v>
      </c>
      <c r="J3015" s="111">
        <v>2026</v>
      </c>
      <c r="K3015" s="111">
        <v>7</v>
      </c>
      <c r="L3015" s="111" t="s">
        <v>94</v>
      </c>
      <c r="M3015">
        <v>2093.06</v>
      </c>
      <c r="N3015">
        <v>1</v>
      </c>
      <c r="O3015">
        <v>2093.06</v>
      </c>
      <c r="P3015" t="s">
        <v>2288</v>
      </c>
      <c r="Q3015" s="111">
        <f>+VLOOKUP(I3015,'Selectable Table'!AB:AC,2,0)</f>
        <v>1</v>
      </c>
    </row>
    <row r="3016" spans="1:17" x14ac:dyDescent="0.25">
      <c r="A3016" s="111" t="str">
        <f>+VLOOKUP(C3016,'Selectable Table'!D:EB,2,0)</f>
        <v>MERCK</v>
      </c>
      <c r="B3016" t="s">
        <v>3153</v>
      </c>
      <c r="C3016" t="s">
        <v>133</v>
      </c>
      <c r="D3016" t="s">
        <v>2287</v>
      </c>
      <c r="E3016" t="s">
        <v>93</v>
      </c>
      <c r="F3016" s="111">
        <f>+VLOOKUP(C3016,'Selectable Table'!O:P,2,0)</f>
        <v>40700</v>
      </c>
      <c r="G3016" s="111" t="str">
        <f>+VLOOKUP(F3016,'Selectable Table'!P:Q,2,0)</f>
        <v>Revenues - Third Parties</v>
      </c>
      <c r="I3016" t="s">
        <v>191</v>
      </c>
      <c r="J3016" s="111">
        <v>2026</v>
      </c>
      <c r="K3016" s="111">
        <v>7</v>
      </c>
      <c r="L3016" s="111" t="s">
        <v>94</v>
      </c>
      <c r="M3016">
        <v>710.32</v>
      </c>
      <c r="N3016">
        <v>1</v>
      </c>
      <c r="O3016">
        <v>710.32</v>
      </c>
      <c r="P3016" t="s">
        <v>2288</v>
      </c>
      <c r="Q3016" s="111">
        <f>+VLOOKUP(I3016,'Selectable Table'!AB:AC,2,0)</f>
        <v>1</v>
      </c>
    </row>
    <row r="3017" spans="1:17" x14ac:dyDescent="0.25">
      <c r="A3017" s="111" t="str">
        <f>+VLOOKUP(C3017,'Selectable Table'!D:EB,2,0)</f>
        <v>MERCK</v>
      </c>
      <c r="B3017" t="s">
        <v>3153</v>
      </c>
      <c r="C3017" t="s">
        <v>133</v>
      </c>
      <c r="D3017" t="s">
        <v>2287</v>
      </c>
      <c r="E3017" t="s">
        <v>93</v>
      </c>
      <c r="F3017" s="111">
        <f>+VLOOKUP(C3017,'Selectable Table'!O:P,2,0)</f>
        <v>40700</v>
      </c>
      <c r="G3017" s="111" t="str">
        <f>+VLOOKUP(F3017,'Selectable Table'!P:Q,2,0)</f>
        <v>Revenues - Third Parties</v>
      </c>
      <c r="I3017" t="s">
        <v>166</v>
      </c>
      <c r="J3017" s="111">
        <v>2026</v>
      </c>
      <c r="K3017" s="111">
        <v>7</v>
      </c>
      <c r="L3017" s="111" t="s">
        <v>94</v>
      </c>
      <c r="M3017">
        <v>680.96</v>
      </c>
      <c r="N3017">
        <v>1</v>
      </c>
      <c r="O3017">
        <v>680.96</v>
      </c>
      <c r="P3017" t="s">
        <v>2288</v>
      </c>
      <c r="Q3017" s="111">
        <f>+VLOOKUP(I3017,'Selectable Table'!AB:AC,2,0)</f>
        <v>1</v>
      </c>
    </row>
    <row r="3018" spans="1:17" x14ac:dyDescent="0.25">
      <c r="A3018" s="111" t="str">
        <f>+VLOOKUP(C3018,'Selectable Table'!D:EB,2,0)</f>
        <v>MERCK</v>
      </c>
      <c r="B3018" t="s">
        <v>3153</v>
      </c>
      <c r="C3018" t="s">
        <v>133</v>
      </c>
      <c r="D3018" t="s">
        <v>2287</v>
      </c>
      <c r="E3018" t="s">
        <v>93</v>
      </c>
      <c r="F3018" s="111">
        <f>+VLOOKUP(C3018,'Selectable Table'!O:P,2,0)</f>
        <v>40700</v>
      </c>
      <c r="G3018" s="111" t="str">
        <f>+VLOOKUP(F3018,'Selectable Table'!P:Q,2,0)</f>
        <v>Revenues - Third Parties</v>
      </c>
      <c r="I3018" t="s">
        <v>168</v>
      </c>
      <c r="J3018" s="111">
        <v>2026</v>
      </c>
      <c r="K3018" s="111">
        <v>7</v>
      </c>
      <c r="L3018" s="111" t="s">
        <v>94</v>
      </c>
      <c r="M3018">
        <v>477.12</v>
      </c>
      <c r="N3018">
        <v>1</v>
      </c>
      <c r="O3018">
        <v>477.12</v>
      </c>
      <c r="P3018" t="s">
        <v>2288</v>
      </c>
      <c r="Q3018" s="111">
        <f>+VLOOKUP(I3018,'Selectable Table'!AB:AC,2,0)</f>
        <v>0</v>
      </c>
    </row>
    <row r="3019" spans="1:17" x14ac:dyDescent="0.25">
      <c r="A3019" s="111" t="str">
        <f>+VLOOKUP(C3019,'Selectable Table'!D:EB,2,0)</f>
        <v>MERCK</v>
      </c>
      <c r="B3019" t="s">
        <v>3153</v>
      </c>
      <c r="C3019" t="s">
        <v>133</v>
      </c>
      <c r="D3019" t="s">
        <v>2287</v>
      </c>
      <c r="E3019" t="s">
        <v>93</v>
      </c>
      <c r="F3019" s="111">
        <f>+VLOOKUP(C3019,'Selectable Table'!O:P,2,0)</f>
        <v>40700</v>
      </c>
      <c r="G3019" s="111" t="str">
        <f>+VLOOKUP(F3019,'Selectable Table'!P:Q,2,0)</f>
        <v>Revenues - Third Parties</v>
      </c>
      <c r="I3019" t="s">
        <v>169</v>
      </c>
      <c r="J3019" s="111">
        <v>2026</v>
      </c>
      <c r="K3019" s="111">
        <v>7</v>
      </c>
      <c r="L3019" s="111" t="s">
        <v>94</v>
      </c>
      <c r="M3019">
        <v>572.52</v>
      </c>
      <c r="N3019">
        <v>1</v>
      </c>
      <c r="O3019">
        <v>572.52</v>
      </c>
      <c r="P3019" t="s">
        <v>2288</v>
      </c>
      <c r="Q3019" s="111">
        <f>+VLOOKUP(I3019,'Selectable Table'!AB:AC,2,0)</f>
        <v>0</v>
      </c>
    </row>
    <row r="3020" spans="1:17" x14ac:dyDescent="0.25">
      <c r="A3020" s="111" t="str">
        <f>+VLOOKUP(C3020,'Selectable Table'!D:EB,2,0)</f>
        <v>MERCK</v>
      </c>
      <c r="B3020" t="s">
        <v>3153</v>
      </c>
      <c r="C3020" t="s">
        <v>133</v>
      </c>
      <c r="D3020" t="s">
        <v>2287</v>
      </c>
      <c r="E3020" t="s">
        <v>93</v>
      </c>
      <c r="F3020" s="111">
        <f>+VLOOKUP(C3020,'Selectable Table'!O:P,2,0)</f>
        <v>40700</v>
      </c>
      <c r="G3020" s="111" t="str">
        <f>+VLOOKUP(F3020,'Selectable Table'!P:Q,2,0)</f>
        <v>Revenues - Third Parties</v>
      </c>
      <c r="I3020" t="s">
        <v>253</v>
      </c>
      <c r="J3020" s="111">
        <v>2026</v>
      </c>
      <c r="K3020" s="111">
        <v>7</v>
      </c>
      <c r="L3020" s="111" t="s">
        <v>94</v>
      </c>
      <c r="M3020">
        <v>310.82</v>
      </c>
      <c r="N3020">
        <v>1</v>
      </c>
      <c r="O3020">
        <v>310.82</v>
      </c>
      <c r="P3020" t="s">
        <v>2288</v>
      </c>
      <c r="Q3020" s="111">
        <f>+VLOOKUP(I3020,'Selectable Table'!AB:AC,2,0)</f>
        <v>0</v>
      </c>
    </row>
    <row r="3021" spans="1:17" x14ac:dyDescent="0.25">
      <c r="A3021" s="111" t="str">
        <f>+VLOOKUP(C3021,'Selectable Table'!D:EB,2,0)</f>
        <v>MERCK</v>
      </c>
      <c r="B3021" t="s">
        <v>3153</v>
      </c>
      <c r="C3021" t="s">
        <v>133</v>
      </c>
      <c r="D3021" t="s">
        <v>2287</v>
      </c>
      <c r="E3021" t="s">
        <v>93</v>
      </c>
      <c r="F3021" s="111">
        <f>+VLOOKUP(C3021,'Selectable Table'!O:P,2,0)</f>
        <v>40700</v>
      </c>
      <c r="G3021" s="111" t="str">
        <f>+VLOOKUP(F3021,'Selectable Table'!P:Q,2,0)</f>
        <v>Revenues - Third Parties</v>
      </c>
      <c r="I3021" t="s">
        <v>240</v>
      </c>
      <c r="J3021" s="111">
        <v>2026</v>
      </c>
      <c r="K3021" s="111">
        <v>7</v>
      </c>
      <c r="L3021" s="111" t="s">
        <v>94</v>
      </c>
      <c r="M3021">
        <v>513.76</v>
      </c>
      <c r="N3021">
        <v>1</v>
      </c>
      <c r="O3021">
        <v>513.76</v>
      </c>
      <c r="P3021" t="s">
        <v>2288</v>
      </c>
      <c r="Q3021" s="111">
        <f>+VLOOKUP(I3021,'Selectable Table'!AB:AC,2,0)</f>
        <v>0</v>
      </c>
    </row>
    <row r="3022" spans="1:17" x14ac:dyDescent="0.25">
      <c r="A3022" s="111" t="str">
        <f>+VLOOKUP(C3022,'Selectable Table'!D:EB,2,0)</f>
        <v>MERCK</v>
      </c>
      <c r="B3022" t="s">
        <v>3153</v>
      </c>
      <c r="C3022" t="s">
        <v>133</v>
      </c>
      <c r="D3022" t="s">
        <v>2287</v>
      </c>
      <c r="E3022" t="s">
        <v>93</v>
      </c>
      <c r="F3022" s="111">
        <f>+VLOOKUP(C3022,'Selectable Table'!O:P,2,0)</f>
        <v>40700</v>
      </c>
      <c r="G3022" s="111" t="str">
        <f>+VLOOKUP(F3022,'Selectable Table'!P:Q,2,0)</f>
        <v>Revenues - Third Parties</v>
      </c>
      <c r="I3022" t="s">
        <v>241</v>
      </c>
      <c r="J3022" s="111">
        <v>2026</v>
      </c>
      <c r="K3022" s="111">
        <v>7</v>
      </c>
      <c r="L3022" s="111" t="s">
        <v>94</v>
      </c>
      <c r="M3022">
        <v>1027.52</v>
      </c>
      <c r="N3022">
        <v>1</v>
      </c>
      <c r="O3022">
        <v>1027.52</v>
      </c>
      <c r="P3022" t="s">
        <v>2288</v>
      </c>
      <c r="Q3022" s="111">
        <f>+VLOOKUP(I3022,'Selectable Table'!AB:AC,2,0)</f>
        <v>0</v>
      </c>
    </row>
    <row r="3023" spans="1:17" x14ac:dyDescent="0.25">
      <c r="A3023" s="111" t="str">
        <f>+VLOOKUP(C3023,'Selectable Table'!D:EB,2,0)</f>
        <v>MERCK</v>
      </c>
      <c r="B3023" t="s">
        <v>3153</v>
      </c>
      <c r="C3023" t="s">
        <v>133</v>
      </c>
      <c r="D3023" t="s">
        <v>2287</v>
      </c>
      <c r="E3023" t="s">
        <v>93</v>
      </c>
      <c r="F3023" s="111">
        <f>+VLOOKUP(C3023,'Selectable Table'!O:P,2,0)</f>
        <v>40700</v>
      </c>
      <c r="G3023" s="111" t="str">
        <f>+VLOOKUP(F3023,'Selectable Table'!P:Q,2,0)</f>
        <v>Revenues - Third Parties</v>
      </c>
      <c r="I3023" t="s">
        <v>627</v>
      </c>
      <c r="J3023" s="111">
        <v>2026</v>
      </c>
      <c r="K3023" s="111">
        <v>7</v>
      </c>
      <c r="L3023" s="111" t="s">
        <v>94</v>
      </c>
      <c r="M3023">
        <v>458.71</v>
      </c>
      <c r="N3023">
        <v>1</v>
      </c>
      <c r="O3023">
        <v>458.71</v>
      </c>
      <c r="P3023" t="s">
        <v>2288</v>
      </c>
      <c r="Q3023" s="111">
        <f>+VLOOKUP(I3023,'Selectable Table'!AB:AC,2,0)</f>
        <v>0</v>
      </c>
    </row>
    <row r="3024" spans="1:17" x14ac:dyDescent="0.25">
      <c r="A3024" s="111" t="str">
        <f>+VLOOKUP(C3024,'Selectable Table'!D:EB,2,0)</f>
        <v>MERCK</v>
      </c>
      <c r="B3024" t="s">
        <v>3153</v>
      </c>
      <c r="C3024" t="s">
        <v>133</v>
      </c>
      <c r="D3024" t="s">
        <v>2287</v>
      </c>
      <c r="E3024" t="s">
        <v>105</v>
      </c>
      <c r="F3024" s="111">
        <f>+VLOOKUP(C3024,'Selectable Table'!O:P,2,0)</f>
        <v>40700</v>
      </c>
      <c r="G3024" s="111" t="str">
        <f>+VLOOKUP(F3024,'Selectable Table'!P:Q,2,0)</f>
        <v>Revenues - Third Parties</v>
      </c>
      <c r="I3024" t="s">
        <v>158</v>
      </c>
      <c r="J3024" s="111">
        <v>2026</v>
      </c>
      <c r="K3024" s="111">
        <v>7</v>
      </c>
      <c r="L3024" s="111" t="s">
        <v>94</v>
      </c>
      <c r="M3024">
        <v>165.14</v>
      </c>
      <c r="N3024">
        <v>1</v>
      </c>
      <c r="O3024">
        <v>165.14</v>
      </c>
      <c r="P3024" t="s">
        <v>2288</v>
      </c>
      <c r="Q3024" s="111">
        <f>+VLOOKUP(I3024,'Selectable Table'!AB:AC,2,0)</f>
        <v>0</v>
      </c>
    </row>
    <row r="3025" spans="1:17" x14ac:dyDescent="0.25">
      <c r="A3025" s="111" t="str">
        <f>+VLOOKUP(C3025,'Selectable Table'!D:EB,2,0)</f>
        <v>MERCK</v>
      </c>
      <c r="B3025" t="s">
        <v>2327</v>
      </c>
      <c r="C3025" t="s">
        <v>133</v>
      </c>
      <c r="D3025" t="s">
        <v>2287</v>
      </c>
      <c r="E3025" t="s">
        <v>93</v>
      </c>
      <c r="F3025" s="111">
        <f>+VLOOKUP(C3025,'Selectable Table'!O:P,2,0)</f>
        <v>40700</v>
      </c>
      <c r="G3025" s="111" t="str">
        <f>+VLOOKUP(F3025,'Selectable Table'!P:Q,2,0)</f>
        <v>Revenues - Third Parties</v>
      </c>
      <c r="I3025" t="s">
        <v>253</v>
      </c>
      <c r="J3025" s="111">
        <v>2026</v>
      </c>
      <c r="K3025" s="111">
        <v>7</v>
      </c>
      <c r="L3025" s="111" t="s">
        <v>94</v>
      </c>
      <c r="M3025">
        <v>310.82</v>
      </c>
      <c r="N3025">
        <v>1</v>
      </c>
      <c r="O3025">
        <v>310.82</v>
      </c>
      <c r="P3025" t="s">
        <v>2288</v>
      </c>
      <c r="Q3025" s="111">
        <f>+VLOOKUP(I3025,'Selectable Table'!AB:AC,2,0)</f>
        <v>0</v>
      </c>
    </row>
    <row r="3026" spans="1:17" x14ac:dyDescent="0.25">
      <c r="A3026" s="111" t="str">
        <f>+VLOOKUP(C3026,'Selectable Table'!D:EB,2,0)</f>
        <v>MERCK</v>
      </c>
      <c r="B3026" t="s">
        <v>3154</v>
      </c>
      <c r="C3026" t="s">
        <v>133</v>
      </c>
      <c r="D3026" t="s">
        <v>2287</v>
      </c>
      <c r="E3026" t="s">
        <v>93</v>
      </c>
      <c r="F3026" s="111">
        <f>+VLOOKUP(C3026,'Selectable Table'!O:P,2,0)</f>
        <v>40700</v>
      </c>
      <c r="G3026" s="111" t="str">
        <f>+VLOOKUP(F3026,'Selectable Table'!P:Q,2,0)</f>
        <v>Revenues - Third Parties</v>
      </c>
      <c r="I3026" t="s">
        <v>253</v>
      </c>
      <c r="J3026" s="111">
        <v>2026</v>
      </c>
      <c r="K3026" s="111">
        <v>7</v>
      </c>
      <c r="L3026" s="111" t="s">
        <v>94</v>
      </c>
      <c r="M3026">
        <v>310.82</v>
      </c>
      <c r="N3026">
        <v>1</v>
      </c>
      <c r="O3026">
        <v>310.82</v>
      </c>
      <c r="P3026" t="s">
        <v>2288</v>
      </c>
      <c r="Q3026" s="111">
        <f>+VLOOKUP(I3026,'Selectable Table'!AB:AC,2,0)</f>
        <v>0</v>
      </c>
    </row>
    <row r="3027" spans="1:17" x14ac:dyDescent="0.25">
      <c r="A3027" s="111" t="str">
        <f>+VLOOKUP(C3027,'Selectable Table'!D:EB,2,0)</f>
        <v>MERCK</v>
      </c>
      <c r="B3027" t="s">
        <v>3154</v>
      </c>
      <c r="C3027" t="s">
        <v>133</v>
      </c>
      <c r="D3027" t="s">
        <v>2287</v>
      </c>
      <c r="E3027" t="s">
        <v>93</v>
      </c>
      <c r="F3027" s="111">
        <f>+VLOOKUP(C3027,'Selectable Table'!O:P,2,0)</f>
        <v>40700</v>
      </c>
      <c r="G3027" s="111" t="str">
        <f>+VLOOKUP(F3027,'Selectable Table'!P:Q,2,0)</f>
        <v>Revenues - Third Parties</v>
      </c>
      <c r="I3027" t="s">
        <v>241</v>
      </c>
      <c r="J3027" s="111">
        <v>2026</v>
      </c>
      <c r="K3027" s="111">
        <v>7</v>
      </c>
      <c r="L3027" s="111" t="s">
        <v>94</v>
      </c>
      <c r="M3027">
        <v>513.76</v>
      </c>
      <c r="N3027">
        <v>1</v>
      </c>
      <c r="O3027">
        <v>513.76</v>
      </c>
      <c r="P3027" t="s">
        <v>2288</v>
      </c>
      <c r="Q3027" s="111">
        <f>+VLOOKUP(I3027,'Selectable Table'!AB:AC,2,0)</f>
        <v>0</v>
      </c>
    </row>
    <row r="3028" spans="1:17" x14ac:dyDescent="0.25">
      <c r="A3028" s="111" t="str">
        <f>+VLOOKUP(C3028,'Selectable Table'!D:EB,2,0)</f>
        <v>MERCK</v>
      </c>
      <c r="B3028" t="s">
        <v>3154</v>
      </c>
      <c r="C3028" t="s">
        <v>133</v>
      </c>
      <c r="D3028" t="s">
        <v>2287</v>
      </c>
      <c r="E3028" t="s">
        <v>93</v>
      </c>
      <c r="F3028" s="111">
        <f>+VLOOKUP(C3028,'Selectable Table'!O:P,2,0)</f>
        <v>40700</v>
      </c>
      <c r="G3028" s="111" t="str">
        <f>+VLOOKUP(F3028,'Selectable Table'!P:Q,2,0)</f>
        <v>Revenues - Third Parties</v>
      </c>
      <c r="I3028" t="s">
        <v>627</v>
      </c>
      <c r="J3028" s="111">
        <v>2026</v>
      </c>
      <c r="K3028" s="111">
        <v>7</v>
      </c>
      <c r="L3028" s="111" t="s">
        <v>94</v>
      </c>
      <c r="M3028">
        <v>458.71</v>
      </c>
      <c r="N3028">
        <v>1</v>
      </c>
      <c r="O3028">
        <v>458.71</v>
      </c>
      <c r="P3028" t="s">
        <v>2288</v>
      </c>
      <c r="Q3028" s="111">
        <f>+VLOOKUP(I3028,'Selectable Table'!AB:AC,2,0)</f>
        <v>0</v>
      </c>
    </row>
    <row r="3029" spans="1:17" x14ac:dyDescent="0.25">
      <c r="A3029" s="111" t="str">
        <f>+VLOOKUP(C3029,'Selectable Table'!D:EB,2,0)</f>
        <v>MERCK</v>
      </c>
      <c r="B3029" t="s">
        <v>3154</v>
      </c>
      <c r="C3029" t="s">
        <v>133</v>
      </c>
      <c r="D3029" t="s">
        <v>2287</v>
      </c>
      <c r="E3029" t="s">
        <v>105</v>
      </c>
      <c r="F3029" s="111">
        <f>+VLOOKUP(C3029,'Selectable Table'!O:P,2,0)</f>
        <v>40700</v>
      </c>
      <c r="G3029" s="111" t="str">
        <f>+VLOOKUP(F3029,'Selectable Table'!P:Q,2,0)</f>
        <v>Revenues - Third Parties</v>
      </c>
      <c r="I3029" t="s">
        <v>158</v>
      </c>
      <c r="J3029" s="111">
        <v>2026</v>
      </c>
      <c r="K3029" s="111">
        <v>7</v>
      </c>
      <c r="L3029" s="111" t="s">
        <v>94</v>
      </c>
      <c r="M3029">
        <v>165.14</v>
      </c>
      <c r="N3029">
        <v>1</v>
      </c>
      <c r="O3029">
        <v>165.14</v>
      </c>
      <c r="P3029" t="s">
        <v>2288</v>
      </c>
      <c r="Q3029" s="111">
        <f>+VLOOKUP(I3029,'Selectable Table'!AB:AC,2,0)</f>
        <v>0</v>
      </c>
    </row>
    <row r="3030" spans="1:17" x14ac:dyDescent="0.25">
      <c r="A3030" s="111" t="str">
        <f>+VLOOKUP(C3030,'Selectable Table'!D:EB,2,0)</f>
        <v>ASTRAZENECA</v>
      </c>
      <c r="B3030" t="s">
        <v>565</v>
      </c>
      <c r="C3030" t="s">
        <v>296</v>
      </c>
      <c r="D3030" t="s">
        <v>2287</v>
      </c>
      <c r="E3030" t="s">
        <v>93</v>
      </c>
      <c r="F3030" s="111">
        <f>+VLOOKUP(C3030,'Selectable Table'!O:P,2,0)</f>
        <v>40700</v>
      </c>
      <c r="G3030" s="111" t="str">
        <f>+VLOOKUP(F3030,'Selectable Table'!P:Q,2,0)</f>
        <v>Revenues - Third Parties</v>
      </c>
      <c r="I3030" t="s">
        <v>253</v>
      </c>
      <c r="J3030" s="111">
        <v>2026</v>
      </c>
      <c r="K3030" s="111">
        <v>7</v>
      </c>
      <c r="L3030" s="111" t="s">
        <v>94</v>
      </c>
      <c r="M3030">
        <v>400.33199999999999</v>
      </c>
      <c r="N3030">
        <v>1</v>
      </c>
      <c r="O3030">
        <v>400.33199999999999</v>
      </c>
      <c r="P3030" t="s">
        <v>2288</v>
      </c>
      <c r="Q3030" s="111">
        <f>+VLOOKUP(I3030,'Selectable Table'!AB:AC,2,0)</f>
        <v>0</v>
      </c>
    </row>
    <row r="3031" spans="1:17" x14ac:dyDescent="0.25">
      <c r="A3031" s="111" t="str">
        <f>+VLOOKUP(C3031,'Selectable Table'!D:EB,2,0)</f>
        <v>ASTRAZENECA</v>
      </c>
      <c r="B3031" t="s">
        <v>565</v>
      </c>
      <c r="C3031" t="s">
        <v>296</v>
      </c>
      <c r="D3031" t="s">
        <v>2287</v>
      </c>
      <c r="E3031" t="s">
        <v>105</v>
      </c>
      <c r="F3031" s="111">
        <f>+VLOOKUP(C3031,'Selectable Table'!O:P,2,0)</f>
        <v>40700</v>
      </c>
      <c r="G3031" s="111" t="str">
        <f>+VLOOKUP(F3031,'Selectable Table'!P:Q,2,0)</f>
        <v>Revenues - Third Parties</v>
      </c>
      <c r="I3031" t="s">
        <v>144</v>
      </c>
      <c r="J3031" s="111">
        <v>2026</v>
      </c>
      <c r="K3031" s="111">
        <v>7</v>
      </c>
      <c r="L3031" s="111" t="s">
        <v>94</v>
      </c>
      <c r="M3031">
        <v>1014.1744000000001</v>
      </c>
      <c r="N3031">
        <v>1</v>
      </c>
      <c r="O3031">
        <v>1014.1744000000001</v>
      </c>
      <c r="P3031" t="s">
        <v>2288</v>
      </c>
      <c r="Q3031" s="111">
        <f>+VLOOKUP(I3031,'Selectable Table'!AB:AC,2,0)</f>
        <v>0</v>
      </c>
    </row>
    <row r="3032" spans="1:17" x14ac:dyDescent="0.25">
      <c r="A3032" s="111" t="str">
        <f>+VLOOKUP(C3032,'Selectable Table'!D:EB,2,0)</f>
        <v>ASTRAZENECA</v>
      </c>
      <c r="B3032" t="s">
        <v>565</v>
      </c>
      <c r="C3032" t="s">
        <v>296</v>
      </c>
      <c r="D3032" t="s">
        <v>2287</v>
      </c>
      <c r="E3032" t="s">
        <v>105</v>
      </c>
      <c r="F3032" s="111">
        <f>+VLOOKUP(C3032,'Selectable Table'!O:P,2,0)</f>
        <v>40700</v>
      </c>
      <c r="G3032" s="111" t="str">
        <f>+VLOOKUP(F3032,'Selectable Table'!P:Q,2,0)</f>
        <v>Revenues - Third Parties</v>
      </c>
      <c r="I3032" t="s">
        <v>158</v>
      </c>
      <c r="J3032" s="111">
        <v>2026</v>
      </c>
      <c r="K3032" s="111">
        <v>7</v>
      </c>
      <c r="L3032" s="111" t="s">
        <v>94</v>
      </c>
      <c r="M3032">
        <v>800.66399999999999</v>
      </c>
      <c r="N3032">
        <v>1</v>
      </c>
      <c r="O3032">
        <v>800.66399999999999</v>
      </c>
      <c r="P3032" t="s">
        <v>2288</v>
      </c>
      <c r="Q3032" s="111">
        <f>+VLOOKUP(I3032,'Selectable Table'!AB:AC,2,0)</f>
        <v>0</v>
      </c>
    </row>
    <row r="3033" spans="1:17" x14ac:dyDescent="0.25">
      <c r="A3033" s="111" t="str">
        <f>+VLOOKUP(C3033,'Selectable Table'!D:EB,2,0)</f>
        <v>GSK</v>
      </c>
      <c r="B3033" t="s">
        <v>2119</v>
      </c>
      <c r="C3033" t="s">
        <v>2172</v>
      </c>
      <c r="D3033" t="s">
        <v>2287</v>
      </c>
      <c r="E3033" t="s">
        <v>105</v>
      </c>
      <c r="F3033" s="111">
        <f>+VLOOKUP(C3033,'Selectable Table'!O:P,2,0)</f>
        <v>40700</v>
      </c>
      <c r="G3033" s="111" t="str">
        <f>+VLOOKUP(F3033,'Selectable Table'!P:Q,2,0)</f>
        <v>Revenues - Third Parties</v>
      </c>
      <c r="I3033" t="s">
        <v>109</v>
      </c>
      <c r="J3033" s="111">
        <v>2026</v>
      </c>
      <c r="K3033" s="111">
        <v>7</v>
      </c>
      <c r="L3033" s="111" t="s">
        <v>94</v>
      </c>
      <c r="M3033">
        <v>153.20406800000001</v>
      </c>
      <c r="N3033">
        <v>1</v>
      </c>
      <c r="O3033">
        <v>153.20406800000001</v>
      </c>
      <c r="P3033" t="s">
        <v>2288</v>
      </c>
      <c r="Q3033" s="111">
        <f>+VLOOKUP(I3033,'Selectable Table'!AB:AC,2,0)</f>
        <v>0</v>
      </c>
    </row>
    <row r="3034" spans="1:17" x14ac:dyDescent="0.25">
      <c r="A3034" s="111" t="str">
        <f>+VLOOKUP(C3034,'Selectable Table'!D:EB,2,0)</f>
        <v>J &amp; J</v>
      </c>
      <c r="B3034" t="s">
        <v>877</v>
      </c>
      <c r="C3034" t="s">
        <v>107</v>
      </c>
      <c r="D3034" t="s">
        <v>2287</v>
      </c>
      <c r="E3034" t="s">
        <v>105</v>
      </c>
      <c r="F3034" s="111">
        <f>+VLOOKUP(C3034,'Selectable Table'!O:P,2,0)</f>
        <v>40700</v>
      </c>
      <c r="G3034" s="111" t="str">
        <f>+VLOOKUP(F3034,'Selectable Table'!P:Q,2,0)</f>
        <v>Revenues - Third Parties</v>
      </c>
      <c r="I3034" t="s">
        <v>111</v>
      </c>
      <c r="J3034" s="111">
        <v>2026</v>
      </c>
      <c r="K3034" s="111">
        <v>7</v>
      </c>
      <c r="L3034" s="111" t="s">
        <v>94</v>
      </c>
      <c r="M3034">
        <v>82.32</v>
      </c>
      <c r="N3034">
        <v>1</v>
      </c>
      <c r="O3034">
        <v>82.32</v>
      </c>
      <c r="P3034" t="s">
        <v>2288</v>
      </c>
      <c r="Q3034" s="111">
        <f>+VLOOKUP(I3034,'Selectable Table'!AB:AC,2,0)</f>
        <v>0</v>
      </c>
    </row>
    <row r="3035" spans="1:17" x14ac:dyDescent="0.25">
      <c r="A3035" s="111" t="str">
        <f>+VLOOKUP(C3035,'Selectable Table'!D:EB,2,0)</f>
        <v>OTH CUST</v>
      </c>
      <c r="B3035" t="s">
        <v>2328</v>
      </c>
      <c r="C3035" t="s">
        <v>2329</v>
      </c>
      <c r="D3035" t="s">
        <v>2287</v>
      </c>
      <c r="E3035" t="s">
        <v>93</v>
      </c>
      <c r="F3035" s="111">
        <f>+VLOOKUP(C3035,'Selectable Table'!O:P,2,0)</f>
        <v>40700</v>
      </c>
      <c r="G3035" s="111" t="str">
        <f>+VLOOKUP(F3035,'Selectable Table'!P:Q,2,0)</f>
        <v>Revenues - Third Parties</v>
      </c>
      <c r="I3035" t="s">
        <v>253</v>
      </c>
      <c r="J3035" s="111">
        <v>2026</v>
      </c>
      <c r="K3035" s="111">
        <v>7</v>
      </c>
      <c r="L3035" s="111" t="s">
        <v>94</v>
      </c>
      <c r="M3035">
        <v>1394.179834</v>
      </c>
      <c r="N3035">
        <v>1</v>
      </c>
      <c r="O3035">
        <v>1394.179834</v>
      </c>
      <c r="P3035" t="s">
        <v>2288</v>
      </c>
      <c r="Q3035" s="111">
        <f>+VLOOKUP(I3035,'Selectable Table'!AB:AC,2,0)</f>
        <v>0</v>
      </c>
    </row>
    <row r="3036" spans="1:17" x14ac:dyDescent="0.25">
      <c r="A3036" s="111" t="str">
        <f>+VLOOKUP(C3036,'Selectable Table'!D:EB,2,0)</f>
        <v>OTH CUST</v>
      </c>
      <c r="B3036" t="s">
        <v>2328</v>
      </c>
      <c r="C3036" t="s">
        <v>2329</v>
      </c>
      <c r="D3036" t="s">
        <v>2287</v>
      </c>
      <c r="E3036" t="s">
        <v>105</v>
      </c>
      <c r="F3036" s="111">
        <f>+VLOOKUP(C3036,'Selectable Table'!O:P,2,0)</f>
        <v>40700</v>
      </c>
      <c r="G3036" s="111" t="str">
        <f>+VLOOKUP(F3036,'Selectable Table'!P:Q,2,0)</f>
        <v>Revenues - Third Parties</v>
      </c>
      <c r="I3036" t="s">
        <v>111</v>
      </c>
      <c r="J3036" s="111">
        <v>2026</v>
      </c>
      <c r="K3036" s="111">
        <v>7</v>
      </c>
      <c r="L3036" s="111" t="s">
        <v>94</v>
      </c>
      <c r="M3036">
        <v>525.21731160000002</v>
      </c>
      <c r="N3036">
        <v>1</v>
      </c>
      <c r="O3036">
        <v>525.21731160000002</v>
      </c>
      <c r="P3036" t="s">
        <v>2288</v>
      </c>
      <c r="Q3036" s="111">
        <f>+VLOOKUP(I3036,'Selectable Table'!AB:AC,2,0)</f>
        <v>0</v>
      </c>
    </row>
    <row r="3037" spans="1:17" x14ac:dyDescent="0.25">
      <c r="A3037" s="111" t="str">
        <f>+VLOOKUP(C3037,'Selectable Table'!D:EB,2,0)</f>
        <v>MEDIMMUNE</v>
      </c>
      <c r="B3037" t="s">
        <v>2330</v>
      </c>
      <c r="C3037" t="s">
        <v>576</v>
      </c>
      <c r="D3037" t="s">
        <v>2287</v>
      </c>
      <c r="E3037" t="s">
        <v>93</v>
      </c>
      <c r="F3037" s="111">
        <f>+VLOOKUP(C3037,'Selectable Table'!O:P,2,0)</f>
        <v>40700</v>
      </c>
      <c r="G3037" s="111" t="str">
        <f>+VLOOKUP(F3037,'Selectable Table'!P:Q,2,0)</f>
        <v>Revenues - Third Parties</v>
      </c>
      <c r="I3037" t="s">
        <v>253</v>
      </c>
      <c r="J3037" s="111">
        <v>2026</v>
      </c>
      <c r="K3037" s="111">
        <v>7</v>
      </c>
      <c r="L3037" s="111" t="s">
        <v>94</v>
      </c>
      <c r="M3037">
        <v>369.9</v>
      </c>
      <c r="N3037">
        <v>1</v>
      </c>
      <c r="O3037">
        <v>369.9</v>
      </c>
      <c r="P3037" t="s">
        <v>2288</v>
      </c>
      <c r="Q3037" s="111">
        <f>+VLOOKUP(I3037,'Selectable Table'!AB:AC,2,0)</f>
        <v>0</v>
      </c>
    </row>
    <row r="3038" spans="1:17" x14ac:dyDescent="0.25">
      <c r="A3038" s="111" t="str">
        <f>+VLOOKUP(C3038,'Selectable Table'!D:EB,2,0)</f>
        <v>MEDIMMUNE</v>
      </c>
      <c r="B3038" t="s">
        <v>2330</v>
      </c>
      <c r="C3038" t="s">
        <v>576</v>
      </c>
      <c r="D3038" t="s">
        <v>2287</v>
      </c>
      <c r="E3038" t="s">
        <v>105</v>
      </c>
      <c r="F3038" s="111">
        <f>+VLOOKUP(C3038,'Selectable Table'!O:P,2,0)</f>
        <v>40700</v>
      </c>
      <c r="G3038" s="111" t="str">
        <f>+VLOOKUP(F3038,'Selectable Table'!P:Q,2,0)</f>
        <v>Revenues - Third Parties</v>
      </c>
      <c r="I3038" t="s">
        <v>2295</v>
      </c>
      <c r="J3038" s="111">
        <v>2026</v>
      </c>
      <c r="K3038" s="111">
        <v>7</v>
      </c>
      <c r="L3038" s="111" t="s">
        <v>94</v>
      </c>
      <c r="M3038">
        <v>1985.13</v>
      </c>
      <c r="N3038">
        <v>1</v>
      </c>
      <c r="O3038">
        <v>1985.13</v>
      </c>
      <c r="P3038" t="s">
        <v>2288</v>
      </c>
      <c r="Q3038" s="111">
        <f>+VLOOKUP(I3038,'Selectable Table'!AB:AC,2,0)</f>
        <v>0</v>
      </c>
    </row>
    <row r="3039" spans="1:17" x14ac:dyDescent="0.25">
      <c r="A3039" s="111" t="str">
        <f>+VLOOKUP(C3039,'Selectable Table'!D:EB,2,0)</f>
        <v>ASTRAZENECA</v>
      </c>
      <c r="B3039" t="s">
        <v>2331</v>
      </c>
      <c r="C3039" t="s">
        <v>296</v>
      </c>
      <c r="D3039" t="s">
        <v>2287</v>
      </c>
      <c r="E3039" t="s">
        <v>93</v>
      </c>
      <c r="F3039" s="111">
        <f>+VLOOKUP(C3039,'Selectable Table'!O:P,2,0)</f>
        <v>40700</v>
      </c>
      <c r="G3039" s="111" t="str">
        <f>+VLOOKUP(F3039,'Selectable Table'!P:Q,2,0)</f>
        <v>Revenues - Third Parties</v>
      </c>
      <c r="I3039" t="s">
        <v>253</v>
      </c>
      <c r="J3039" s="111">
        <v>2026</v>
      </c>
      <c r="K3039" s="111">
        <v>7</v>
      </c>
      <c r="L3039" s="111" t="s">
        <v>94</v>
      </c>
      <c r="M3039">
        <v>400.33199999999999</v>
      </c>
      <c r="N3039">
        <v>1</v>
      </c>
      <c r="O3039">
        <v>400.33199999999999</v>
      </c>
      <c r="P3039" t="s">
        <v>2288</v>
      </c>
      <c r="Q3039" s="111">
        <f>+VLOOKUP(I3039,'Selectable Table'!AB:AC,2,0)</f>
        <v>0</v>
      </c>
    </row>
    <row r="3040" spans="1:17" x14ac:dyDescent="0.25">
      <c r="A3040" s="111" t="str">
        <f>+VLOOKUP(C3040,'Selectable Table'!D:EB,2,0)</f>
        <v>ASTRAZENECA</v>
      </c>
      <c r="B3040" t="s">
        <v>2331</v>
      </c>
      <c r="C3040" t="s">
        <v>296</v>
      </c>
      <c r="D3040" t="s">
        <v>2287</v>
      </c>
      <c r="E3040" t="s">
        <v>105</v>
      </c>
      <c r="F3040" s="111">
        <f>+VLOOKUP(C3040,'Selectable Table'!O:P,2,0)</f>
        <v>40700</v>
      </c>
      <c r="G3040" s="111" t="str">
        <f>+VLOOKUP(F3040,'Selectable Table'!P:Q,2,0)</f>
        <v>Revenues - Third Parties</v>
      </c>
      <c r="I3040" t="s">
        <v>2295</v>
      </c>
      <c r="J3040" s="111">
        <v>2026</v>
      </c>
      <c r="K3040" s="111">
        <v>7</v>
      </c>
      <c r="L3040" s="111" t="s">
        <v>94</v>
      </c>
      <c r="M3040">
        <v>1227.6848</v>
      </c>
      <c r="N3040">
        <v>1</v>
      </c>
      <c r="O3040">
        <v>1227.6848</v>
      </c>
      <c r="P3040" t="s">
        <v>2288</v>
      </c>
      <c r="Q3040" s="111">
        <f>+VLOOKUP(I3040,'Selectable Table'!AB:AC,2,0)</f>
        <v>0</v>
      </c>
    </row>
    <row r="3041" spans="1:17" x14ac:dyDescent="0.25">
      <c r="A3041" s="111" t="str">
        <f>+VLOOKUP(C3041,'Selectable Table'!D:EB,2,0)</f>
        <v>ASTRAZENECA</v>
      </c>
      <c r="B3041" t="s">
        <v>378</v>
      </c>
      <c r="C3041" t="s">
        <v>296</v>
      </c>
      <c r="D3041" t="s">
        <v>2287</v>
      </c>
      <c r="E3041" t="s">
        <v>93</v>
      </c>
      <c r="F3041" s="111">
        <f>+VLOOKUP(C3041,'Selectable Table'!O:P,2,0)</f>
        <v>40700</v>
      </c>
      <c r="G3041" s="111" t="str">
        <f>+VLOOKUP(F3041,'Selectable Table'!P:Q,2,0)</f>
        <v>Revenues - Third Parties</v>
      </c>
      <c r="I3041" t="s">
        <v>253</v>
      </c>
      <c r="J3041" s="111">
        <v>2026</v>
      </c>
      <c r="K3041" s="111">
        <v>7</v>
      </c>
      <c r="L3041" s="111" t="s">
        <v>94</v>
      </c>
      <c r="M3041">
        <v>400.33199999999999</v>
      </c>
      <c r="N3041">
        <v>1</v>
      </c>
      <c r="O3041">
        <v>400.33199999999999</v>
      </c>
      <c r="P3041" t="s">
        <v>2288</v>
      </c>
      <c r="Q3041" s="111">
        <f>+VLOOKUP(I3041,'Selectable Table'!AB:AC,2,0)</f>
        <v>0</v>
      </c>
    </row>
    <row r="3042" spans="1:17" x14ac:dyDescent="0.25">
      <c r="A3042" s="111" t="str">
        <f>+VLOOKUP(C3042,'Selectable Table'!D:EB,2,0)</f>
        <v>ASTRAZENECA</v>
      </c>
      <c r="B3042" t="s">
        <v>378</v>
      </c>
      <c r="C3042" t="s">
        <v>296</v>
      </c>
      <c r="D3042" t="s">
        <v>2287</v>
      </c>
      <c r="E3042" t="s">
        <v>105</v>
      </c>
      <c r="F3042" s="111">
        <f>+VLOOKUP(C3042,'Selectable Table'!O:P,2,0)</f>
        <v>40700</v>
      </c>
      <c r="G3042" s="111" t="str">
        <f>+VLOOKUP(F3042,'Selectable Table'!P:Q,2,0)</f>
        <v>Revenues - Third Parties</v>
      </c>
      <c r="I3042" t="s">
        <v>121</v>
      </c>
      <c r="J3042" s="111">
        <v>2026</v>
      </c>
      <c r="K3042" s="111">
        <v>7</v>
      </c>
      <c r="L3042" s="111" t="s">
        <v>94</v>
      </c>
      <c r="M3042">
        <v>768.23710800000015</v>
      </c>
      <c r="N3042">
        <v>1</v>
      </c>
      <c r="O3042">
        <v>768.23710800000015</v>
      </c>
      <c r="P3042" t="s">
        <v>2288</v>
      </c>
      <c r="Q3042" s="111">
        <f>+VLOOKUP(I3042,'Selectable Table'!AB:AC,2,0)</f>
        <v>0</v>
      </c>
    </row>
    <row r="3043" spans="1:17" x14ac:dyDescent="0.25">
      <c r="A3043" s="111" t="str">
        <f>+VLOOKUP(C3043,'Selectable Table'!D:EB,2,0)</f>
        <v>ASTRAZENECA</v>
      </c>
      <c r="B3043" t="s">
        <v>378</v>
      </c>
      <c r="C3043" t="s">
        <v>296</v>
      </c>
      <c r="D3043" t="s">
        <v>2287</v>
      </c>
      <c r="E3043" t="s">
        <v>105</v>
      </c>
      <c r="F3043" s="111">
        <f>+VLOOKUP(C3043,'Selectable Table'!O:P,2,0)</f>
        <v>40700</v>
      </c>
      <c r="G3043" s="111" t="str">
        <f>+VLOOKUP(F3043,'Selectable Table'!P:Q,2,0)</f>
        <v>Revenues - Third Parties</v>
      </c>
      <c r="I3043" t="s">
        <v>2295</v>
      </c>
      <c r="J3043" s="111">
        <v>2026</v>
      </c>
      <c r="K3043" s="111">
        <v>7</v>
      </c>
      <c r="L3043" s="111" t="s">
        <v>94</v>
      </c>
      <c r="M3043">
        <v>2148.4484000000002</v>
      </c>
      <c r="N3043">
        <v>1</v>
      </c>
      <c r="O3043">
        <v>2148.4484000000002</v>
      </c>
      <c r="P3043" t="s">
        <v>2288</v>
      </c>
      <c r="Q3043" s="111">
        <f>+VLOOKUP(I3043,'Selectable Table'!AB:AC,2,0)</f>
        <v>0</v>
      </c>
    </row>
    <row r="3044" spans="1:17" x14ac:dyDescent="0.25">
      <c r="A3044" s="111" t="str">
        <f>+VLOOKUP(C3044,'Selectable Table'!D:EB,2,0)</f>
        <v>ASTRAZENECA</v>
      </c>
      <c r="B3044" t="s">
        <v>379</v>
      </c>
      <c r="C3044" t="s">
        <v>296</v>
      </c>
      <c r="D3044" t="s">
        <v>2287</v>
      </c>
      <c r="E3044" t="s">
        <v>105</v>
      </c>
      <c r="F3044" s="111">
        <f>+VLOOKUP(C3044,'Selectable Table'!O:P,2,0)</f>
        <v>40700</v>
      </c>
      <c r="G3044" s="111" t="str">
        <f>+VLOOKUP(F3044,'Selectable Table'!P:Q,2,0)</f>
        <v>Revenues - Third Parties</v>
      </c>
      <c r="I3044" t="s">
        <v>670</v>
      </c>
      <c r="J3044" s="111">
        <v>2026</v>
      </c>
      <c r="K3044" s="111">
        <v>7</v>
      </c>
      <c r="L3044" s="111" t="s">
        <v>94</v>
      </c>
      <c r="M3044">
        <v>2291.2334800000003</v>
      </c>
      <c r="N3044">
        <v>1</v>
      </c>
      <c r="O3044">
        <v>2291.2334800000003</v>
      </c>
      <c r="P3044" t="s">
        <v>2288</v>
      </c>
      <c r="Q3044" s="111">
        <f>+VLOOKUP(I3044,'Selectable Table'!AB:AC,2,0)</f>
        <v>0</v>
      </c>
    </row>
    <row r="3045" spans="1:17" x14ac:dyDescent="0.25">
      <c r="A3045" s="111" t="str">
        <f>+VLOOKUP(C3045,'Selectable Table'!D:EB,2,0)</f>
        <v>ASTRAZENECA</v>
      </c>
      <c r="B3045" t="s">
        <v>307</v>
      </c>
      <c r="C3045" t="s">
        <v>296</v>
      </c>
      <c r="D3045" t="s">
        <v>2287</v>
      </c>
      <c r="E3045" t="s">
        <v>93</v>
      </c>
      <c r="F3045" s="111">
        <f>+VLOOKUP(C3045,'Selectable Table'!O:P,2,0)</f>
        <v>40700</v>
      </c>
      <c r="G3045" s="111" t="str">
        <f>+VLOOKUP(F3045,'Selectable Table'!P:Q,2,0)</f>
        <v>Revenues - Third Parties</v>
      </c>
      <c r="I3045" t="s">
        <v>253</v>
      </c>
      <c r="J3045" s="111">
        <v>2026</v>
      </c>
      <c r="K3045" s="111">
        <v>7</v>
      </c>
      <c r="L3045" s="111" t="s">
        <v>94</v>
      </c>
      <c r="M3045">
        <v>400.33199999999999</v>
      </c>
      <c r="N3045">
        <v>1</v>
      </c>
      <c r="O3045">
        <v>400.33199999999999</v>
      </c>
      <c r="P3045" t="s">
        <v>2288</v>
      </c>
      <c r="Q3045" s="111">
        <f>+VLOOKUP(I3045,'Selectable Table'!AB:AC,2,0)</f>
        <v>0</v>
      </c>
    </row>
    <row r="3046" spans="1:17" x14ac:dyDescent="0.25">
      <c r="A3046" s="111" t="str">
        <f>+VLOOKUP(C3046,'Selectable Table'!D:EB,2,0)</f>
        <v>ASTRAZENECA</v>
      </c>
      <c r="B3046" t="s">
        <v>307</v>
      </c>
      <c r="C3046" t="s">
        <v>296</v>
      </c>
      <c r="D3046" t="s">
        <v>2287</v>
      </c>
      <c r="E3046" t="s">
        <v>105</v>
      </c>
      <c r="F3046" s="111">
        <f>+VLOOKUP(C3046,'Selectable Table'!O:P,2,0)</f>
        <v>40700</v>
      </c>
      <c r="G3046" s="111" t="str">
        <f>+VLOOKUP(F3046,'Selectable Table'!P:Q,2,0)</f>
        <v>Revenues - Third Parties</v>
      </c>
      <c r="I3046" t="s">
        <v>2295</v>
      </c>
      <c r="J3046" s="111">
        <v>2026</v>
      </c>
      <c r="K3046" s="111">
        <v>7</v>
      </c>
      <c r="L3046" s="111" t="s">
        <v>94</v>
      </c>
      <c r="M3046">
        <v>613.8424</v>
      </c>
      <c r="N3046">
        <v>1</v>
      </c>
      <c r="O3046">
        <v>613.8424</v>
      </c>
      <c r="P3046" t="s">
        <v>2288</v>
      </c>
      <c r="Q3046" s="111">
        <f>+VLOOKUP(I3046,'Selectable Table'!AB:AC,2,0)</f>
        <v>0</v>
      </c>
    </row>
    <row r="3047" spans="1:17" x14ac:dyDescent="0.25">
      <c r="A3047" s="111" t="str">
        <f>+VLOOKUP(C3047,'Selectable Table'!D:EB,2,0)</f>
        <v>ASTRAZENECA</v>
      </c>
      <c r="B3047" t="s">
        <v>308</v>
      </c>
      <c r="C3047" t="s">
        <v>296</v>
      </c>
      <c r="D3047" t="s">
        <v>2287</v>
      </c>
      <c r="E3047" t="s">
        <v>102</v>
      </c>
      <c r="F3047" s="111">
        <f>+VLOOKUP(C3047,'Selectable Table'!O:P,2,0)</f>
        <v>40700</v>
      </c>
      <c r="G3047" s="111" t="str">
        <f>+VLOOKUP(F3047,'Selectable Table'!P:Q,2,0)</f>
        <v>Revenues - Third Parties</v>
      </c>
      <c r="I3047" t="s">
        <v>186</v>
      </c>
      <c r="J3047" s="111">
        <v>2026</v>
      </c>
      <c r="K3047" s="111">
        <v>7</v>
      </c>
      <c r="L3047" s="111" t="s">
        <v>94</v>
      </c>
      <c r="M3047">
        <v>315.55502680000001</v>
      </c>
      <c r="N3047">
        <v>1</v>
      </c>
      <c r="O3047">
        <v>315.55502680000001</v>
      </c>
      <c r="P3047" t="s">
        <v>2288</v>
      </c>
      <c r="Q3047" s="111">
        <f>+VLOOKUP(I3047,'Selectable Table'!AB:AC,2,0)</f>
        <v>1</v>
      </c>
    </row>
    <row r="3048" spans="1:17" x14ac:dyDescent="0.25">
      <c r="A3048" s="111" t="str">
        <f>+VLOOKUP(C3048,'Selectable Table'!D:EB,2,0)</f>
        <v>ASTRAZENECA</v>
      </c>
      <c r="B3048" t="s">
        <v>308</v>
      </c>
      <c r="C3048" t="s">
        <v>296</v>
      </c>
      <c r="D3048" t="s">
        <v>2287</v>
      </c>
      <c r="E3048" t="s">
        <v>93</v>
      </c>
      <c r="F3048" s="111">
        <f>+VLOOKUP(C3048,'Selectable Table'!O:P,2,0)</f>
        <v>40700</v>
      </c>
      <c r="G3048" s="111" t="str">
        <f>+VLOOKUP(F3048,'Selectable Table'!P:Q,2,0)</f>
        <v>Revenues - Third Parties</v>
      </c>
      <c r="I3048" t="s">
        <v>191</v>
      </c>
      <c r="J3048" s="111">
        <v>2026</v>
      </c>
      <c r="K3048" s="111">
        <v>7</v>
      </c>
      <c r="L3048" s="111" t="s">
        <v>94</v>
      </c>
      <c r="M3048">
        <v>238.25091760000001</v>
      </c>
      <c r="N3048">
        <v>1</v>
      </c>
      <c r="O3048">
        <v>238.25091760000001</v>
      </c>
      <c r="P3048" t="s">
        <v>2288</v>
      </c>
      <c r="Q3048" s="111">
        <f>+VLOOKUP(I3048,'Selectable Table'!AB:AC,2,0)</f>
        <v>1</v>
      </c>
    </row>
    <row r="3049" spans="1:17" x14ac:dyDescent="0.25">
      <c r="A3049" s="111" t="str">
        <f>+VLOOKUP(C3049,'Selectable Table'!D:EB,2,0)</f>
        <v>ASTRAZENECA</v>
      </c>
      <c r="B3049" t="s">
        <v>308</v>
      </c>
      <c r="C3049" t="s">
        <v>296</v>
      </c>
      <c r="D3049" t="s">
        <v>2287</v>
      </c>
      <c r="E3049" t="s">
        <v>93</v>
      </c>
      <c r="F3049" s="111">
        <f>+VLOOKUP(C3049,'Selectable Table'!O:P,2,0)</f>
        <v>40700</v>
      </c>
      <c r="G3049" s="111" t="str">
        <f>+VLOOKUP(F3049,'Selectable Table'!P:Q,2,0)</f>
        <v>Revenues - Third Parties</v>
      </c>
      <c r="I3049" t="s">
        <v>168</v>
      </c>
      <c r="J3049" s="111">
        <v>2026</v>
      </c>
      <c r="K3049" s="111">
        <v>7</v>
      </c>
      <c r="L3049" s="111" t="s">
        <v>94</v>
      </c>
      <c r="M3049">
        <v>126.77180000000001</v>
      </c>
      <c r="N3049">
        <v>1</v>
      </c>
      <c r="O3049">
        <v>126.77180000000001</v>
      </c>
      <c r="P3049" t="s">
        <v>2288</v>
      </c>
      <c r="Q3049" s="111">
        <f>+VLOOKUP(I3049,'Selectable Table'!AB:AC,2,0)</f>
        <v>0</v>
      </c>
    </row>
    <row r="3050" spans="1:17" x14ac:dyDescent="0.25">
      <c r="A3050" s="111" t="str">
        <f>+VLOOKUP(C3050,'Selectable Table'!D:EB,2,0)</f>
        <v>ASTRAZENECA</v>
      </c>
      <c r="B3050" t="s">
        <v>308</v>
      </c>
      <c r="C3050" t="s">
        <v>296</v>
      </c>
      <c r="D3050" t="s">
        <v>2287</v>
      </c>
      <c r="E3050" t="s">
        <v>93</v>
      </c>
      <c r="F3050" s="111">
        <f>+VLOOKUP(C3050,'Selectable Table'!O:P,2,0)</f>
        <v>40700</v>
      </c>
      <c r="G3050" s="111" t="str">
        <f>+VLOOKUP(F3050,'Selectable Table'!P:Q,2,0)</f>
        <v>Revenues - Third Parties</v>
      </c>
      <c r="I3050" t="s">
        <v>253</v>
      </c>
      <c r="J3050" s="111">
        <v>2026</v>
      </c>
      <c r="K3050" s="111">
        <v>7</v>
      </c>
      <c r="L3050" s="111" t="s">
        <v>94</v>
      </c>
      <c r="M3050">
        <v>400.33199999999999</v>
      </c>
      <c r="N3050">
        <v>1</v>
      </c>
      <c r="O3050">
        <v>400.33199999999999</v>
      </c>
      <c r="P3050" t="s">
        <v>2288</v>
      </c>
      <c r="Q3050" s="111">
        <f>+VLOOKUP(I3050,'Selectable Table'!AB:AC,2,0)</f>
        <v>0</v>
      </c>
    </row>
    <row r="3051" spans="1:17" x14ac:dyDescent="0.25">
      <c r="A3051" s="111" t="str">
        <f>+VLOOKUP(C3051,'Selectable Table'!D:EB,2,0)</f>
        <v>ASTRAZENECA</v>
      </c>
      <c r="B3051" t="s">
        <v>308</v>
      </c>
      <c r="C3051" t="s">
        <v>296</v>
      </c>
      <c r="D3051" t="s">
        <v>2287</v>
      </c>
      <c r="E3051" t="s">
        <v>105</v>
      </c>
      <c r="F3051" s="111">
        <f>+VLOOKUP(C3051,'Selectable Table'!O:P,2,0)</f>
        <v>40700</v>
      </c>
      <c r="G3051" s="111" t="str">
        <f>+VLOOKUP(F3051,'Selectable Table'!P:Q,2,0)</f>
        <v>Revenues - Third Parties</v>
      </c>
      <c r="I3051" t="s">
        <v>121</v>
      </c>
      <c r="J3051" s="111">
        <v>2026</v>
      </c>
      <c r="K3051" s="111">
        <v>7</v>
      </c>
      <c r="L3051" s="111" t="s">
        <v>94</v>
      </c>
      <c r="M3051">
        <v>126.77180000000001</v>
      </c>
      <c r="N3051">
        <v>1</v>
      </c>
      <c r="O3051">
        <v>126.77180000000001</v>
      </c>
      <c r="P3051" t="s">
        <v>2288</v>
      </c>
      <c r="Q3051" s="111">
        <f>+VLOOKUP(I3051,'Selectable Table'!AB:AC,2,0)</f>
        <v>0</v>
      </c>
    </row>
    <row r="3052" spans="1:17" x14ac:dyDescent="0.25">
      <c r="A3052" s="111" t="str">
        <f>+VLOOKUP(C3052,'Selectable Table'!D:EB,2,0)</f>
        <v>ASTRAZENECA</v>
      </c>
      <c r="B3052" t="s">
        <v>308</v>
      </c>
      <c r="C3052" t="s">
        <v>296</v>
      </c>
      <c r="D3052" t="s">
        <v>2287</v>
      </c>
      <c r="E3052" t="s">
        <v>93</v>
      </c>
      <c r="F3052" s="111">
        <f>+VLOOKUP(C3052,'Selectable Table'!O:P,2,0)</f>
        <v>40700</v>
      </c>
      <c r="G3052" s="111" t="str">
        <f>+VLOOKUP(F3052,'Selectable Table'!P:Q,2,0)</f>
        <v>Revenues - Third Parties</v>
      </c>
      <c r="I3052" t="s">
        <v>619</v>
      </c>
      <c r="J3052" s="111">
        <v>2026</v>
      </c>
      <c r="K3052" s="111">
        <v>7</v>
      </c>
      <c r="L3052" s="111" t="s">
        <v>94</v>
      </c>
      <c r="M3052">
        <v>32.333481200000001</v>
      </c>
      <c r="N3052">
        <v>1</v>
      </c>
      <c r="O3052">
        <v>32.333481200000001</v>
      </c>
      <c r="P3052" t="s">
        <v>2288</v>
      </c>
      <c r="Q3052" s="111">
        <f>+VLOOKUP(I3052,'Selectable Table'!AB:AC,2,0)</f>
        <v>1</v>
      </c>
    </row>
    <row r="3053" spans="1:17" x14ac:dyDescent="0.25">
      <c r="A3053" s="111" t="str">
        <f>+VLOOKUP(C3053,'Selectable Table'!D:EB,2,0)</f>
        <v>ASTRAZENECA</v>
      </c>
      <c r="B3053" t="s">
        <v>582</v>
      </c>
      <c r="C3053" t="s">
        <v>296</v>
      </c>
      <c r="D3053" t="s">
        <v>2287</v>
      </c>
      <c r="E3053" t="s">
        <v>93</v>
      </c>
      <c r="F3053" s="111">
        <f>+VLOOKUP(C3053,'Selectable Table'!O:P,2,0)</f>
        <v>40700</v>
      </c>
      <c r="G3053" s="111" t="str">
        <f>+VLOOKUP(F3053,'Selectable Table'!P:Q,2,0)</f>
        <v>Revenues - Third Parties</v>
      </c>
      <c r="I3053" t="s">
        <v>2302</v>
      </c>
      <c r="J3053" s="111">
        <v>2026</v>
      </c>
      <c r="K3053" s="111">
        <v>7</v>
      </c>
      <c r="L3053" s="111" t="s">
        <v>94</v>
      </c>
      <c r="M3053">
        <v>180.14940000000001</v>
      </c>
      <c r="N3053">
        <v>1</v>
      </c>
      <c r="O3053">
        <v>180.14940000000001</v>
      </c>
      <c r="P3053" t="s">
        <v>2288</v>
      </c>
      <c r="Q3053" s="111">
        <f>+VLOOKUP(I3053,'Selectable Table'!AB:AC,2,0)</f>
        <v>0</v>
      </c>
    </row>
    <row r="3054" spans="1:17" x14ac:dyDescent="0.25">
      <c r="A3054" s="111" t="str">
        <f>+VLOOKUP(C3054,'Selectable Table'!D:EB,2,0)</f>
        <v>ASTRAZENECA</v>
      </c>
      <c r="B3054" t="s">
        <v>582</v>
      </c>
      <c r="C3054" t="s">
        <v>296</v>
      </c>
      <c r="D3054" t="s">
        <v>2287</v>
      </c>
      <c r="E3054" t="s">
        <v>102</v>
      </c>
      <c r="F3054" s="111">
        <f>+VLOOKUP(C3054,'Selectable Table'!O:P,2,0)</f>
        <v>40700</v>
      </c>
      <c r="G3054" s="111" t="str">
        <f>+VLOOKUP(F3054,'Selectable Table'!P:Q,2,0)</f>
        <v>Revenues - Third Parties</v>
      </c>
      <c r="I3054" t="s">
        <v>186</v>
      </c>
      <c r="J3054" s="111">
        <v>2026</v>
      </c>
      <c r="K3054" s="111">
        <v>7</v>
      </c>
      <c r="L3054" s="111" t="s">
        <v>94</v>
      </c>
      <c r="M3054">
        <v>3968.4110496000003</v>
      </c>
      <c r="N3054">
        <v>1</v>
      </c>
      <c r="O3054">
        <v>3968.4110496000003</v>
      </c>
      <c r="P3054" t="s">
        <v>2288</v>
      </c>
      <c r="Q3054" s="111">
        <f>+VLOOKUP(I3054,'Selectable Table'!AB:AC,2,0)</f>
        <v>1</v>
      </c>
    </row>
    <row r="3055" spans="1:17" x14ac:dyDescent="0.25">
      <c r="A3055" s="111" t="str">
        <f>+VLOOKUP(C3055,'Selectable Table'!D:EB,2,0)</f>
        <v>ASTRAZENECA</v>
      </c>
      <c r="B3055" t="s">
        <v>582</v>
      </c>
      <c r="C3055" t="s">
        <v>296</v>
      </c>
      <c r="D3055" t="s">
        <v>2287</v>
      </c>
      <c r="E3055" t="s">
        <v>93</v>
      </c>
      <c r="F3055" s="111">
        <f>+VLOOKUP(C3055,'Selectable Table'!O:P,2,0)</f>
        <v>40700</v>
      </c>
      <c r="G3055" s="111" t="str">
        <f>+VLOOKUP(F3055,'Selectable Table'!P:Q,2,0)</f>
        <v>Revenues - Third Parties</v>
      </c>
      <c r="I3055" t="s">
        <v>167</v>
      </c>
      <c r="J3055" s="111">
        <v>2026</v>
      </c>
      <c r="K3055" s="111">
        <v>7</v>
      </c>
      <c r="L3055" s="111" t="s">
        <v>94</v>
      </c>
      <c r="M3055">
        <v>1701.4110000000001</v>
      </c>
      <c r="N3055">
        <v>1</v>
      </c>
      <c r="O3055">
        <v>1701.4110000000001</v>
      </c>
      <c r="P3055" t="s">
        <v>2288</v>
      </c>
      <c r="Q3055" s="111">
        <f>+VLOOKUP(I3055,'Selectable Table'!AB:AC,2,0)</f>
        <v>0</v>
      </c>
    </row>
    <row r="3056" spans="1:17" x14ac:dyDescent="0.25">
      <c r="A3056" s="111" t="str">
        <f>+VLOOKUP(C3056,'Selectable Table'!D:EB,2,0)</f>
        <v>ASTRAZENECA</v>
      </c>
      <c r="B3056" t="s">
        <v>582</v>
      </c>
      <c r="C3056" t="s">
        <v>296</v>
      </c>
      <c r="D3056" t="s">
        <v>2287</v>
      </c>
      <c r="E3056" t="s">
        <v>93</v>
      </c>
      <c r="F3056" s="111">
        <f>+VLOOKUP(C3056,'Selectable Table'!O:P,2,0)</f>
        <v>40700</v>
      </c>
      <c r="G3056" s="111" t="str">
        <f>+VLOOKUP(F3056,'Selectable Table'!P:Q,2,0)</f>
        <v>Revenues - Third Parties</v>
      </c>
      <c r="I3056" t="s">
        <v>253</v>
      </c>
      <c r="J3056" s="111">
        <v>2026</v>
      </c>
      <c r="K3056" s="111">
        <v>7</v>
      </c>
      <c r="L3056" s="111" t="s">
        <v>94</v>
      </c>
      <c r="M3056">
        <v>400.33199999999999</v>
      </c>
      <c r="N3056">
        <v>1</v>
      </c>
      <c r="O3056">
        <v>400.33199999999999</v>
      </c>
      <c r="P3056" t="s">
        <v>2288</v>
      </c>
      <c r="Q3056" s="111">
        <f>+VLOOKUP(I3056,'Selectable Table'!AB:AC,2,0)</f>
        <v>0</v>
      </c>
    </row>
    <row r="3057" spans="1:17" x14ac:dyDescent="0.25">
      <c r="A3057" s="111" t="str">
        <f>+VLOOKUP(C3057,'Selectable Table'!D:EB,2,0)</f>
        <v>ASTRAZENECA</v>
      </c>
      <c r="B3057" t="s">
        <v>582</v>
      </c>
      <c r="C3057" t="s">
        <v>296</v>
      </c>
      <c r="D3057" t="s">
        <v>2287</v>
      </c>
      <c r="E3057" t="s">
        <v>105</v>
      </c>
      <c r="F3057" s="111">
        <f>+VLOOKUP(C3057,'Selectable Table'!O:P,2,0)</f>
        <v>40700</v>
      </c>
      <c r="G3057" s="111" t="str">
        <f>+VLOOKUP(F3057,'Selectable Table'!P:Q,2,0)</f>
        <v>Revenues - Third Parties</v>
      </c>
      <c r="I3057" t="s">
        <v>121</v>
      </c>
      <c r="J3057" s="111">
        <v>2026</v>
      </c>
      <c r="K3057" s="111">
        <v>7</v>
      </c>
      <c r="L3057" s="111" t="s">
        <v>94</v>
      </c>
      <c r="M3057">
        <v>1648.0334</v>
      </c>
      <c r="N3057">
        <v>1</v>
      </c>
      <c r="O3057">
        <v>1648.0334</v>
      </c>
      <c r="P3057" t="s">
        <v>2288</v>
      </c>
      <c r="Q3057" s="111">
        <f>+VLOOKUP(I3057,'Selectable Table'!AB:AC,2,0)</f>
        <v>0</v>
      </c>
    </row>
    <row r="3058" spans="1:17" x14ac:dyDescent="0.25">
      <c r="A3058" s="111" t="str">
        <f>+VLOOKUP(C3058,'Selectable Table'!D:EB,2,0)</f>
        <v>ASTRAZENECA</v>
      </c>
      <c r="B3058" t="s">
        <v>385</v>
      </c>
      <c r="C3058" t="s">
        <v>296</v>
      </c>
      <c r="D3058" t="s">
        <v>2287</v>
      </c>
      <c r="E3058" t="s">
        <v>93</v>
      </c>
      <c r="F3058" s="111">
        <f>+VLOOKUP(C3058,'Selectable Table'!O:P,2,0)</f>
        <v>40700</v>
      </c>
      <c r="G3058" s="111" t="str">
        <f>+VLOOKUP(F3058,'Selectable Table'!P:Q,2,0)</f>
        <v>Revenues - Third Parties</v>
      </c>
      <c r="I3058" t="s">
        <v>253</v>
      </c>
      <c r="J3058" s="111">
        <v>2026</v>
      </c>
      <c r="K3058" s="111">
        <v>7</v>
      </c>
      <c r="L3058" s="111" t="s">
        <v>94</v>
      </c>
      <c r="M3058">
        <v>400.33199999999999</v>
      </c>
      <c r="N3058">
        <v>1</v>
      </c>
      <c r="O3058">
        <v>400.33199999999999</v>
      </c>
      <c r="P3058" t="s">
        <v>2288</v>
      </c>
      <c r="Q3058" s="111">
        <f>+VLOOKUP(I3058,'Selectable Table'!AB:AC,2,0)</f>
        <v>0</v>
      </c>
    </row>
    <row r="3059" spans="1:17" x14ac:dyDescent="0.25">
      <c r="A3059" s="111" t="str">
        <f>+VLOOKUP(C3059,'Selectable Table'!D:EB,2,0)</f>
        <v>ASTRAZENECA</v>
      </c>
      <c r="B3059" t="s">
        <v>385</v>
      </c>
      <c r="C3059" t="s">
        <v>296</v>
      </c>
      <c r="D3059" t="s">
        <v>2287</v>
      </c>
      <c r="E3059" t="s">
        <v>105</v>
      </c>
      <c r="F3059" s="111">
        <f>+VLOOKUP(C3059,'Selectable Table'!O:P,2,0)</f>
        <v>40700</v>
      </c>
      <c r="G3059" s="111" t="str">
        <f>+VLOOKUP(F3059,'Selectable Table'!P:Q,2,0)</f>
        <v>Revenues - Third Parties</v>
      </c>
      <c r="I3059" t="s">
        <v>2295</v>
      </c>
      <c r="J3059" s="111">
        <v>2026</v>
      </c>
      <c r="K3059" s="111">
        <v>7</v>
      </c>
      <c r="L3059" s="111" t="s">
        <v>94</v>
      </c>
      <c r="M3059">
        <v>613.8424</v>
      </c>
      <c r="N3059">
        <v>1</v>
      </c>
      <c r="O3059">
        <v>613.8424</v>
      </c>
      <c r="P3059" t="s">
        <v>2288</v>
      </c>
      <c r="Q3059" s="111">
        <f>+VLOOKUP(I3059,'Selectable Table'!AB:AC,2,0)</f>
        <v>0</v>
      </c>
    </row>
    <row r="3060" spans="1:17" x14ac:dyDescent="0.25">
      <c r="A3060" s="111" t="str">
        <f>+VLOOKUP(C3060,'Selectable Table'!D:EB,2,0)</f>
        <v>ASTRAZENECA</v>
      </c>
      <c r="B3060" t="s">
        <v>387</v>
      </c>
      <c r="C3060" t="s">
        <v>296</v>
      </c>
      <c r="D3060" t="s">
        <v>2287</v>
      </c>
      <c r="E3060" t="s">
        <v>93</v>
      </c>
      <c r="F3060" s="111">
        <f>+VLOOKUP(C3060,'Selectable Table'!O:P,2,0)</f>
        <v>40700</v>
      </c>
      <c r="G3060" s="111" t="str">
        <f>+VLOOKUP(F3060,'Selectable Table'!P:Q,2,0)</f>
        <v>Revenues - Third Parties</v>
      </c>
      <c r="I3060" t="s">
        <v>2302</v>
      </c>
      <c r="J3060" s="111">
        <v>2026</v>
      </c>
      <c r="K3060" s="111">
        <v>7</v>
      </c>
      <c r="L3060" s="111" t="s">
        <v>94</v>
      </c>
      <c r="M3060">
        <v>79.265736000000004</v>
      </c>
      <c r="N3060">
        <v>1</v>
      </c>
      <c r="O3060">
        <v>79.265736000000004</v>
      </c>
      <c r="P3060" t="s">
        <v>2288</v>
      </c>
      <c r="Q3060" s="111">
        <f>+VLOOKUP(I3060,'Selectable Table'!AB:AC,2,0)</f>
        <v>0</v>
      </c>
    </row>
    <row r="3061" spans="1:17" x14ac:dyDescent="0.25">
      <c r="A3061" s="111" t="str">
        <f>+VLOOKUP(C3061,'Selectable Table'!D:EB,2,0)</f>
        <v>ASTRAZENECA</v>
      </c>
      <c r="B3061" t="s">
        <v>387</v>
      </c>
      <c r="C3061" t="s">
        <v>296</v>
      </c>
      <c r="D3061" t="s">
        <v>2287</v>
      </c>
      <c r="E3061" t="s">
        <v>102</v>
      </c>
      <c r="F3061" s="111">
        <f>+VLOOKUP(C3061,'Selectable Table'!O:P,2,0)</f>
        <v>40700</v>
      </c>
      <c r="G3061" s="111" t="str">
        <f>+VLOOKUP(F3061,'Selectable Table'!P:Q,2,0)</f>
        <v>Revenues - Third Parties</v>
      </c>
      <c r="I3061" t="s">
        <v>186</v>
      </c>
      <c r="J3061" s="111">
        <v>2026</v>
      </c>
      <c r="K3061" s="111">
        <v>7</v>
      </c>
      <c r="L3061" s="111" t="s">
        <v>94</v>
      </c>
      <c r="M3061">
        <v>2574.3349260000005</v>
      </c>
      <c r="N3061">
        <v>1</v>
      </c>
      <c r="O3061">
        <v>2574.3349260000005</v>
      </c>
      <c r="P3061" t="s">
        <v>2288</v>
      </c>
      <c r="Q3061" s="111">
        <f>+VLOOKUP(I3061,'Selectable Table'!AB:AC,2,0)</f>
        <v>1</v>
      </c>
    </row>
    <row r="3062" spans="1:17" x14ac:dyDescent="0.25">
      <c r="A3062" s="111" t="str">
        <f>+VLOOKUP(C3062,'Selectable Table'!D:EB,2,0)</f>
        <v>ASTRAZENECA</v>
      </c>
      <c r="B3062" t="s">
        <v>387</v>
      </c>
      <c r="C3062" t="s">
        <v>296</v>
      </c>
      <c r="D3062" t="s">
        <v>2287</v>
      </c>
      <c r="E3062" t="s">
        <v>93</v>
      </c>
      <c r="F3062" s="111">
        <f>+VLOOKUP(C3062,'Selectable Table'!O:P,2,0)</f>
        <v>40700</v>
      </c>
      <c r="G3062" s="111" t="str">
        <f>+VLOOKUP(F3062,'Selectable Table'!P:Q,2,0)</f>
        <v>Revenues - Third Parties</v>
      </c>
      <c r="I3062" t="s">
        <v>167</v>
      </c>
      <c r="J3062" s="111">
        <v>2026</v>
      </c>
      <c r="K3062" s="111">
        <v>7</v>
      </c>
      <c r="L3062" s="111" t="s">
        <v>94</v>
      </c>
      <c r="M3062">
        <v>1152.3556619999999</v>
      </c>
      <c r="N3062">
        <v>1</v>
      </c>
      <c r="O3062">
        <v>1152.3556619999999</v>
      </c>
      <c r="P3062" t="s">
        <v>2288</v>
      </c>
      <c r="Q3062" s="111">
        <f>+VLOOKUP(I3062,'Selectable Table'!AB:AC,2,0)</f>
        <v>0</v>
      </c>
    </row>
    <row r="3063" spans="1:17" x14ac:dyDescent="0.25">
      <c r="A3063" s="111" t="str">
        <f>+VLOOKUP(C3063,'Selectable Table'!D:EB,2,0)</f>
        <v>ASTRAZENECA</v>
      </c>
      <c r="B3063" t="s">
        <v>387</v>
      </c>
      <c r="C3063" t="s">
        <v>296</v>
      </c>
      <c r="D3063" t="s">
        <v>2287</v>
      </c>
      <c r="E3063" t="s">
        <v>93</v>
      </c>
      <c r="F3063" s="111">
        <f>+VLOOKUP(C3063,'Selectable Table'!O:P,2,0)</f>
        <v>40700</v>
      </c>
      <c r="G3063" s="111" t="str">
        <f>+VLOOKUP(F3063,'Selectable Table'!P:Q,2,0)</f>
        <v>Revenues - Third Parties</v>
      </c>
      <c r="I3063" t="s">
        <v>253</v>
      </c>
      <c r="J3063" s="111">
        <v>2026</v>
      </c>
      <c r="K3063" s="111">
        <v>7</v>
      </c>
      <c r="L3063" s="111" t="s">
        <v>94</v>
      </c>
      <c r="M3063">
        <v>404.33532000000002</v>
      </c>
      <c r="N3063">
        <v>1</v>
      </c>
      <c r="O3063">
        <v>404.33532000000002</v>
      </c>
      <c r="P3063" t="s">
        <v>2288</v>
      </c>
      <c r="Q3063" s="111">
        <f>+VLOOKUP(I3063,'Selectable Table'!AB:AC,2,0)</f>
        <v>0</v>
      </c>
    </row>
    <row r="3064" spans="1:17" x14ac:dyDescent="0.25">
      <c r="A3064" s="111" t="str">
        <f>+VLOOKUP(C3064,'Selectable Table'!D:EB,2,0)</f>
        <v>ASTRAZENECA</v>
      </c>
      <c r="B3064" t="s">
        <v>387</v>
      </c>
      <c r="C3064" t="s">
        <v>296</v>
      </c>
      <c r="D3064" t="s">
        <v>2287</v>
      </c>
      <c r="E3064" t="s">
        <v>105</v>
      </c>
      <c r="F3064" s="111">
        <f>+VLOOKUP(C3064,'Selectable Table'!O:P,2,0)</f>
        <v>40700</v>
      </c>
      <c r="G3064" s="111" t="str">
        <f>+VLOOKUP(F3064,'Selectable Table'!P:Q,2,0)</f>
        <v>Revenues - Third Parties</v>
      </c>
      <c r="I3064" t="s">
        <v>121</v>
      </c>
      <c r="J3064" s="111">
        <v>2026</v>
      </c>
      <c r="K3064" s="111">
        <v>7</v>
      </c>
      <c r="L3064" s="111" t="s">
        <v>94</v>
      </c>
      <c r="M3064">
        <v>1024.3161440000001</v>
      </c>
      <c r="N3064">
        <v>1</v>
      </c>
      <c r="O3064">
        <v>1024.3161440000001</v>
      </c>
      <c r="P3064" t="s">
        <v>2288</v>
      </c>
      <c r="Q3064" s="111">
        <f>+VLOOKUP(I3064,'Selectable Table'!AB:AC,2,0)</f>
        <v>0</v>
      </c>
    </row>
    <row r="3065" spans="1:17" x14ac:dyDescent="0.25">
      <c r="A3065" s="111" t="str">
        <f>+VLOOKUP(C3065,'Selectable Table'!D:EB,2,0)</f>
        <v>BAYER</v>
      </c>
      <c r="B3065" t="s">
        <v>2332</v>
      </c>
      <c r="C3065" t="s">
        <v>536</v>
      </c>
      <c r="D3065" t="s">
        <v>2287</v>
      </c>
      <c r="E3065" t="s">
        <v>93</v>
      </c>
      <c r="F3065" s="111">
        <f>+VLOOKUP(C3065,'Selectable Table'!O:P,2,0)</f>
        <v>40700</v>
      </c>
      <c r="G3065" s="111" t="str">
        <f>+VLOOKUP(F3065,'Selectable Table'!P:Q,2,0)</f>
        <v>Revenues - Third Parties</v>
      </c>
      <c r="I3065" t="s">
        <v>253</v>
      </c>
      <c r="J3065" s="111">
        <v>2026</v>
      </c>
      <c r="K3065" s="111">
        <v>7</v>
      </c>
      <c r="L3065" s="111" t="s">
        <v>94</v>
      </c>
      <c r="M3065">
        <v>443.23</v>
      </c>
      <c r="N3065">
        <v>1</v>
      </c>
      <c r="O3065">
        <v>443.23</v>
      </c>
      <c r="P3065" t="s">
        <v>2288</v>
      </c>
      <c r="Q3065" s="111">
        <f>+VLOOKUP(I3065,'Selectable Table'!AB:AC,2,0)</f>
        <v>0</v>
      </c>
    </row>
    <row r="3066" spans="1:17" x14ac:dyDescent="0.25">
      <c r="A3066" s="111" t="str">
        <f>+VLOOKUP(C3066,'Selectable Table'!D:EB,2,0)</f>
        <v>BAYER</v>
      </c>
      <c r="B3066" t="s">
        <v>2332</v>
      </c>
      <c r="C3066" t="s">
        <v>536</v>
      </c>
      <c r="D3066" t="s">
        <v>2287</v>
      </c>
      <c r="E3066" t="s">
        <v>105</v>
      </c>
      <c r="F3066" s="111">
        <f>+VLOOKUP(C3066,'Selectable Table'!O:P,2,0)</f>
        <v>40700</v>
      </c>
      <c r="G3066" s="111" t="str">
        <f>+VLOOKUP(F3066,'Selectable Table'!P:Q,2,0)</f>
        <v>Revenues - Third Parties</v>
      </c>
      <c r="I3066" t="s">
        <v>121</v>
      </c>
      <c r="J3066" s="111">
        <v>2026</v>
      </c>
      <c r="K3066" s="111">
        <v>7</v>
      </c>
      <c r="L3066" s="111" t="s">
        <v>94</v>
      </c>
      <c r="M3066">
        <v>258.12</v>
      </c>
      <c r="N3066">
        <v>1</v>
      </c>
      <c r="O3066">
        <v>258.12</v>
      </c>
      <c r="P3066" t="s">
        <v>2288</v>
      </c>
      <c r="Q3066" s="111">
        <f>+VLOOKUP(I3066,'Selectable Table'!AB:AC,2,0)</f>
        <v>0</v>
      </c>
    </row>
    <row r="3067" spans="1:17" x14ac:dyDescent="0.25">
      <c r="A3067" s="111" t="str">
        <f>+VLOOKUP(C3067,'Selectable Table'!D:EB,2,0)</f>
        <v>OTH CUST</v>
      </c>
      <c r="B3067" t="s">
        <v>781</v>
      </c>
      <c r="C3067" t="s">
        <v>782</v>
      </c>
      <c r="D3067" t="s">
        <v>2287</v>
      </c>
      <c r="E3067" t="s">
        <v>93</v>
      </c>
      <c r="F3067" s="111">
        <f>+VLOOKUP(C3067,'Selectable Table'!O:P,2,0)</f>
        <v>40700</v>
      </c>
      <c r="G3067" s="111" t="str">
        <f>+VLOOKUP(F3067,'Selectable Table'!P:Q,2,0)</f>
        <v>Revenues - Third Parties</v>
      </c>
      <c r="I3067" t="s">
        <v>253</v>
      </c>
      <c r="J3067" s="111">
        <v>2026</v>
      </c>
      <c r="K3067" s="111">
        <v>7</v>
      </c>
      <c r="L3067" s="111" t="s">
        <v>94</v>
      </c>
      <c r="M3067">
        <v>1631.62</v>
      </c>
      <c r="N3067">
        <v>1</v>
      </c>
      <c r="O3067">
        <v>1631.62</v>
      </c>
      <c r="P3067" t="s">
        <v>2288</v>
      </c>
      <c r="Q3067" s="111">
        <f>+VLOOKUP(I3067,'Selectable Table'!AB:AC,2,0)</f>
        <v>0</v>
      </c>
    </row>
    <row r="3068" spans="1:17" x14ac:dyDescent="0.25">
      <c r="A3068" s="111" t="str">
        <f>+VLOOKUP(C3068,'Selectable Table'!D:EB,2,0)</f>
        <v>OTH CUST</v>
      </c>
      <c r="B3068" t="s">
        <v>781</v>
      </c>
      <c r="C3068" t="s">
        <v>782</v>
      </c>
      <c r="D3068" t="s">
        <v>2287</v>
      </c>
      <c r="E3068" t="s">
        <v>105</v>
      </c>
      <c r="F3068" s="111">
        <f>+VLOOKUP(C3068,'Selectable Table'!O:P,2,0)</f>
        <v>40700</v>
      </c>
      <c r="G3068" s="111" t="str">
        <f>+VLOOKUP(F3068,'Selectable Table'!P:Q,2,0)</f>
        <v>Revenues - Third Parties</v>
      </c>
      <c r="I3068" t="s">
        <v>158</v>
      </c>
      <c r="J3068" s="111">
        <v>2026</v>
      </c>
      <c r="K3068" s="111">
        <v>7</v>
      </c>
      <c r="L3068" s="111" t="s">
        <v>94</v>
      </c>
      <c r="M3068">
        <v>7353.54</v>
      </c>
      <c r="N3068">
        <v>1</v>
      </c>
      <c r="O3068">
        <v>7353.54</v>
      </c>
      <c r="P3068" t="s">
        <v>2288</v>
      </c>
      <c r="Q3068" s="111">
        <f>+VLOOKUP(I3068,'Selectable Table'!AB:AC,2,0)</f>
        <v>0</v>
      </c>
    </row>
    <row r="3069" spans="1:17" x14ac:dyDescent="0.25">
      <c r="A3069" s="111" t="str">
        <f>+VLOOKUP(C3069,'Selectable Table'!D:EB,2,0)</f>
        <v>MERCK SERONO</v>
      </c>
      <c r="B3069" t="s">
        <v>2052</v>
      </c>
      <c r="C3069" t="s">
        <v>2333</v>
      </c>
      <c r="D3069" t="s">
        <v>2287</v>
      </c>
      <c r="E3069" t="s">
        <v>93</v>
      </c>
      <c r="F3069" s="111">
        <f>+VLOOKUP(C3069,'Selectable Table'!O:P,2,0)</f>
        <v>40700</v>
      </c>
      <c r="G3069" s="111" t="str">
        <f>+VLOOKUP(F3069,'Selectable Table'!P:Q,2,0)</f>
        <v>Revenues - Third Parties</v>
      </c>
      <c r="I3069" t="s">
        <v>253</v>
      </c>
      <c r="J3069" s="111">
        <v>2026</v>
      </c>
      <c r="K3069" s="111">
        <v>7</v>
      </c>
      <c r="L3069" s="111" t="s">
        <v>94</v>
      </c>
      <c r="M3069">
        <v>1245.7783655999999</v>
      </c>
      <c r="N3069">
        <v>1</v>
      </c>
      <c r="O3069">
        <v>1245.7783655999999</v>
      </c>
      <c r="P3069" t="s">
        <v>2288</v>
      </c>
      <c r="Q3069" s="111">
        <f>+VLOOKUP(I3069,'Selectable Table'!AB:AC,2,0)</f>
        <v>0</v>
      </c>
    </row>
    <row r="3070" spans="1:17" x14ac:dyDescent="0.25">
      <c r="A3070" s="111" t="str">
        <f>+VLOOKUP(C3070,'Selectable Table'!D:EB,2,0)</f>
        <v>MERCK SERONO</v>
      </c>
      <c r="B3070" t="s">
        <v>2052</v>
      </c>
      <c r="C3070" t="s">
        <v>2333</v>
      </c>
      <c r="D3070" t="s">
        <v>2287</v>
      </c>
      <c r="E3070" t="s">
        <v>93</v>
      </c>
      <c r="F3070" s="111">
        <f>+VLOOKUP(C3070,'Selectable Table'!O:P,2,0)</f>
        <v>40700</v>
      </c>
      <c r="G3070" s="111" t="str">
        <f>+VLOOKUP(F3070,'Selectable Table'!P:Q,2,0)</f>
        <v>Revenues - Third Parties</v>
      </c>
      <c r="I3070" t="s">
        <v>240</v>
      </c>
      <c r="J3070" s="111">
        <v>2026</v>
      </c>
      <c r="K3070" s="111">
        <v>7</v>
      </c>
      <c r="L3070" s="111" t="s">
        <v>94</v>
      </c>
      <c r="M3070">
        <v>880.97472519999997</v>
      </c>
      <c r="N3070">
        <v>1</v>
      </c>
      <c r="O3070">
        <v>880.97472519999997</v>
      </c>
      <c r="P3070" t="s">
        <v>2288</v>
      </c>
      <c r="Q3070" s="111">
        <f>+VLOOKUP(I3070,'Selectable Table'!AB:AC,2,0)</f>
        <v>0</v>
      </c>
    </row>
    <row r="3071" spans="1:17" x14ac:dyDescent="0.25">
      <c r="A3071" s="111" t="str">
        <f>+VLOOKUP(C3071,'Selectable Table'!D:EB,2,0)</f>
        <v>MERCK SERONO</v>
      </c>
      <c r="B3071" t="s">
        <v>2052</v>
      </c>
      <c r="C3071" t="s">
        <v>2333</v>
      </c>
      <c r="D3071" t="s">
        <v>2287</v>
      </c>
      <c r="E3071" t="s">
        <v>105</v>
      </c>
      <c r="F3071" s="111">
        <f>+VLOOKUP(C3071,'Selectable Table'!O:P,2,0)</f>
        <v>40700</v>
      </c>
      <c r="G3071" s="111" t="str">
        <f>+VLOOKUP(F3071,'Selectable Table'!P:Q,2,0)</f>
        <v>Revenues - Third Parties</v>
      </c>
      <c r="I3071" t="s">
        <v>121</v>
      </c>
      <c r="J3071" s="111">
        <v>2026</v>
      </c>
      <c r="K3071" s="111">
        <v>7</v>
      </c>
      <c r="L3071" s="111" t="s">
        <v>94</v>
      </c>
      <c r="M3071">
        <v>1661.0378208</v>
      </c>
      <c r="N3071">
        <v>1</v>
      </c>
      <c r="O3071">
        <v>1661.0378208</v>
      </c>
      <c r="P3071" t="s">
        <v>2288</v>
      </c>
      <c r="Q3071" s="111">
        <f>+VLOOKUP(I3071,'Selectable Table'!AB:AC,2,0)</f>
        <v>0</v>
      </c>
    </row>
    <row r="3072" spans="1:17" x14ac:dyDescent="0.25">
      <c r="A3072" s="111" t="str">
        <f>+VLOOKUP(C3072,'Selectable Table'!D:EB,2,0)</f>
        <v>OTH CUST</v>
      </c>
      <c r="B3072" t="s">
        <v>787</v>
      </c>
      <c r="C3072" t="s">
        <v>788</v>
      </c>
      <c r="D3072" t="s">
        <v>2287</v>
      </c>
      <c r="E3072" t="s">
        <v>93</v>
      </c>
      <c r="F3072" s="111">
        <f>+VLOOKUP(C3072,'Selectable Table'!O:P,2,0)</f>
        <v>40700</v>
      </c>
      <c r="G3072" s="111" t="str">
        <f>+VLOOKUP(F3072,'Selectable Table'!P:Q,2,0)</f>
        <v>Revenues - Third Parties</v>
      </c>
      <c r="I3072" t="s">
        <v>2334</v>
      </c>
      <c r="J3072" s="111">
        <v>2026</v>
      </c>
      <c r="K3072" s="111">
        <v>7</v>
      </c>
      <c r="L3072" s="111" t="s">
        <v>94</v>
      </c>
      <c r="M3072">
        <v>1065.8687158</v>
      </c>
      <c r="N3072">
        <v>1</v>
      </c>
      <c r="O3072">
        <v>1065.8687158</v>
      </c>
      <c r="P3072" t="s">
        <v>2288</v>
      </c>
      <c r="Q3072" s="111">
        <f>+VLOOKUP(I3072,'Selectable Table'!AB:AC,2,0)</f>
        <v>0</v>
      </c>
    </row>
    <row r="3073" spans="1:17" x14ac:dyDescent="0.25">
      <c r="A3073" s="111" t="str">
        <f>+VLOOKUP(C3073,'Selectable Table'!D:EB,2,0)</f>
        <v>OTH CUST</v>
      </c>
      <c r="B3073" t="s">
        <v>787</v>
      </c>
      <c r="C3073" t="s">
        <v>788</v>
      </c>
      <c r="D3073" t="s">
        <v>2287</v>
      </c>
      <c r="E3073" t="s">
        <v>102</v>
      </c>
      <c r="F3073" s="111">
        <f>+VLOOKUP(C3073,'Selectable Table'!O:P,2,0)</f>
        <v>40700</v>
      </c>
      <c r="G3073" s="111" t="str">
        <f>+VLOOKUP(F3073,'Selectable Table'!P:Q,2,0)</f>
        <v>Revenues - Third Parties</v>
      </c>
      <c r="I3073" t="s">
        <v>186</v>
      </c>
      <c r="J3073" s="111">
        <v>2026</v>
      </c>
      <c r="K3073" s="111">
        <v>7</v>
      </c>
      <c r="L3073" s="111" t="s">
        <v>94</v>
      </c>
      <c r="M3073">
        <v>367.72137479999998</v>
      </c>
      <c r="N3073">
        <v>1</v>
      </c>
      <c r="O3073">
        <v>367.72137479999998</v>
      </c>
      <c r="P3073" t="s">
        <v>2288</v>
      </c>
      <c r="Q3073" s="111">
        <f>+VLOOKUP(I3073,'Selectable Table'!AB:AC,2,0)</f>
        <v>1</v>
      </c>
    </row>
    <row r="3074" spans="1:17" x14ac:dyDescent="0.25">
      <c r="A3074" s="111" t="str">
        <f>+VLOOKUP(C3074,'Selectable Table'!D:EB,2,0)</f>
        <v>OTH CUST</v>
      </c>
      <c r="B3074" t="s">
        <v>787</v>
      </c>
      <c r="C3074" t="s">
        <v>788</v>
      </c>
      <c r="D3074" t="s">
        <v>2287</v>
      </c>
      <c r="E3074" t="s">
        <v>93</v>
      </c>
      <c r="F3074" s="111">
        <f>+VLOOKUP(C3074,'Selectable Table'!O:P,2,0)</f>
        <v>40700</v>
      </c>
      <c r="G3074" s="111" t="str">
        <f>+VLOOKUP(F3074,'Selectable Table'!P:Q,2,0)</f>
        <v>Revenues - Third Parties</v>
      </c>
      <c r="I3074" t="s">
        <v>191</v>
      </c>
      <c r="J3074" s="111">
        <v>2026</v>
      </c>
      <c r="K3074" s="111">
        <v>7</v>
      </c>
      <c r="L3074" s="111" t="s">
        <v>94</v>
      </c>
      <c r="M3074">
        <v>2296.3703735999998</v>
      </c>
      <c r="N3074">
        <v>1</v>
      </c>
      <c r="O3074">
        <v>2296.3703735999998</v>
      </c>
      <c r="P3074" t="s">
        <v>2288</v>
      </c>
      <c r="Q3074" s="111">
        <f>+VLOOKUP(I3074,'Selectable Table'!AB:AC,2,0)</f>
        <v>1</v>
      </c>
    </row>
    <row r="3075" spans="1:17" x14ac:dyDescent="0.25">
      <c r="A3075" s="111" t="str">
        <f>+VLOOKUP(C3075,'Selectable Table'!D:EB,2,0)</f>
        <v>OTH CUST</v>
      </c>
      <c r="B3075" t="s">
        <v>787</v>
      </c>
      <c r="C3075" t="s">
        <v>788</v>
      </c>
      <c r="D3075" t="s">
        <v>2287</v>
      </c>
      <c r="E3075" t="s">
        <v>93</v>
      </c>
      <c r="F3075" s="111">
        <f>+VLOOKUP(C3075,'Selectable Table'!O:P,2,0)</f>
        <v>40700</v>
      </c>
      <c r="G3075" s="111" t="str">
        <f>+VLOOKUP(F3075,'Selectable Table'!P:Q,2,0)</f>
        <v>Revenues - Third Parties</v>
      </c>
      <c r="I3075" t="s">
        <v>168</v>
      </c>
      <c r="J3075" s="111">
        <v>2026</v>
      </c>
      <c r="K3075" s="111">
        <v>7</v>
      </c>
      <c r="L3075" s="111" t="s">
        <v>94</v>
      </c>
      <c r="M3075">
        <v>2942.5608416</v>
      </c>
      <c r="N3075">
        <v>1</v>
      </c>
      <c r="O3075">
        <v>2942.5608416</v>
      </c>
      <c r="P3075" t="s">
        <v>2288</v>
      </c>
      <c r="Q3075" s="111">
        <f>+VLOOKUP(I3075,'Selectable Table'!AB:AC,2,0)</f>
        <v>0</v>
      </c>
    </row>
    <row r="3076" spans="1:17" x14ac:dyDescent="0.25">
      <c r="A3076" s="111" t="str">
        <f>+VLOOKUP(C3076,'Selectable Table'!D:EB,2,0)</f>
        <v>OTH CUST</v>
      </c>
      <c r="B3076" t="s">
        <v>787</v>
      </c>
      <c r="C3076" t="s">
        <v>788</v>
      </c>
      <c r="D3076" t="s">
        <v>2287</v>
      </c>
      <c r="E3076" t="s">
        <v>93</v>
      </c>
      <c r="F3076" s="111">
        <f>+VLOOKUP(C3076,'Selectable Table'!O:P,2,0)</f>
        <v>40700</v>
      </c>
      <c r="G3076" s="111" t="str">
        <f>+VLOOKUP(F3076,'Selectable Table'!P:Q,2,0)</f>
        <v>Revenues - Third Parties</v>
      </c>
      <c r="I3076" t="s">
        <v>253</v>
      </c>
      <c r="J3076" s="111">
        <v>2026</v>
      </c>
      <c r="K3076" s="111">
        <v>7</v>
      </c>
      <c r="L3076" s="111" t="s">
        <v>94</v>
      </c>
      <c r="M3076">
        <v>1836.2743683000001</v>
      </c>
      <c r="N3076">
        <v>1</v>
      </c>
      <c r="O3076">
        <v>1836.2743683000001</v>
      </c>
      <c r="P3076" t="s">
        <v>2288</v>
      </c>
      <c r="Q3076" s="111">
        <f>+VLOOKUP(I3076,'Selectable Table'!AB:AC,2,0)</f>
        <v>0</v>
      </c>
    </row>
    <row r="3077" spans="1:17" x14ac:dyDescent="0.25">
      <c r="A3077" s="111" t="str">
        <f>+VLOOKUP(C3077,'Selectable Table'!D:EB,2,0)</f>
        <v>OTH CUST</v>
      </c>
      <c r="B3077" t="s">
        <v>787</v>
      </c>
      <c r="C3077" t="s">
        <v>788</v>
      </c>
      <c r="D3077" t="s">
        <v>2287</v>
      </c>
      <c r="E3077" t="s">
        <v>93</v>
      </c>
      <c r="F3077" s="111">
        <f>+VLOOKUP(C3077,'Selectable Table'!O:P,2,0)</f>
        <v>40700</v>
      </c>
      <c r="G3077" s="111" t="str">
        <f>+VLOOKUP(F3077,'Selectable Table'!P:Q,2,0)</f>
        <v>Revenues - Third Parties</v>
      </c>
      <c r="I3077" t="s">
        <v>2335</v>
      </c>
      <c r="J3077" s="111">
        <v>2026</v>
      </c>
      <c r="K3077" s="111">
        <v>7</v>
      </c>
      <c r="L3077" s="111" t="s">
        <v>94</v>
      </c>
      <c r="M3077">
        <v>2115.6073524999997</v>
      </c>
      <c r="N3077">
        <v>1</v>
      </c>
      <c r="O3077">
        <v>2115.6073524999997</v>
      </c>
      <c r="P3077" t="s">
        <v>2288</v>
      </c>
      <c r="Q3077" s="111">
        <f>+VLOOKUP(I3077,'Selectable Table'!AB:AC,2,0)</f>
        <v>0</v>
      </c>
    </row>
    <row r="3078" spans="1:17" x14ac:dyDescent="0.25">
      <c r="A3078" s="111" t="str">
        <f>+VLOOKUP(C3078,'Selectable Table'!D:EB,2,0)</f>
        <v>OTH CUST</v>
      </c>
      <c r="B3078" t="s">
        <v>787</v>
      </c>
      <c r="C3078" t="s">
        <v>788</v>
      </c>
      <c r="D3078" t="s">
        <v>2287</v>
      </c>
      <c r="E3078" t="s">
        <v>105</v>
      </c>
      <c r="F3078" s="111">
        <f>+VLOOKUP(C3078,'Selectable Table'!O:P,2,0)</f>
        <v>40700</v>
      </c>
      <c r="G3078" s="111" t="str">
        <f>+VLOOKUP(F3078,'Selectable Table'!P:Q,2,0)</f>
        <v>Revenues - Third Parties</v>
      </c>
      <c r="I3078" t="s">
        <v>121</v>
      </c>
      <c r="J3078" s="111">
        <v>2026</v>
      </c>
      <c r="K3078" s="111">
        <v>7</v>
      </c>
      <c r="L3078" s="111" t="s">
        <v>94</v>
      </c>
      <c r="M3078">
        <v>729.98789499999998</v>
      </c>
      <c r="N3078">
        <v>1</v>
      </c>
      <c r="O3078">
        <v>729.98789499999998</v>
      </c>
      <c r="P3078" t="s">
        <v>2288</v>
      </c>
      <c r="Q3078" s="111">
        <f>+VLOOKUP(I3078,'Selectable Table'!AB:AC,2,0)</f>
        <v>0</v>
      </c>
    </row>
    <row r="3079" spans="1:17" x14ac:dyDescent="0.25">
      <c r="A3079" s="111" t="str">
        <f>+VLOOKUP(C3079,'Selectable Table'!D:EB,2,0)</f>
        <v>OTH CUST</v>
      </c>
      <c r="B3079" t="s">
        <v>787</v>
      </c>
      <c r="C3079" t="s">
        <v>788</v>
      </c>
      <c r="D3079" t="s">
        <v>2287</v>
      </c>
      <c r="E3079" t="s">
        <v>93</v>
      </c>
      <c r="F3079" s="111">
        <f>+VLOOKUP(C3079,'Selectable Table'!O:P,2,0)</f>
        <v>40700</v>
      </c>
      <c r="G3079" s="111" t="str">
        <f>+VLOOKUP(F3079,'Selectable Table'!P:Q,2,0)</f>
        <v>Revenues - Third Parties</v>
      </c>
      <c r="I3079" t="s">
        <v>619</v>
      </c>
      <c r="J3079" s="111">
        <v>2026</v>
      </c>
      <c r="K3079" s="111">
        <v>7</v>
      </c>
      <c r="L3079" s="111" t="s">
        <v>94</v>
      </c>
      <c r="M3079">
        <v>1148.1358216000001</v>
      </c>
      <c r="N3079">
        <v>1</v>
      </c>
      <c r="O3079">
        <v>1148.1358216000001</v>
      </c>
      <c r="P3079" t="s">
        <v>2288</v>
      </c>
      <c r="Q3079" s="111">
        <f>+VLOOKUP(I3079,'Selectable Table'!AB:AC,2,0)</f>
        <v>1</v>
      </c>
    </row>
    <row r="3080" spans="1:17" x14ac:dyDescent="0.25">
      <c r="A3080" s="111" t="str">
        <f>+VLOOKUP(C3080,'Selectable Table'!D:EB,2,0)</f>
        <v>OTH CUST</v>
      </c>
      <c r="B3080" t="s">
        <v>2076</v>
      </c>
      <c r="C3080" t="s">
        <v>2336</v>
      </c>
      <c r="D3080" t="s">
        <v>2287</v>
      </c>
      <c r="E3080" t="s">
        <v>93</v>
      </c>
      <c r="F3080" s="111">
        <f>+VLOOKUP(C3080,'Selectable Table'!O:P,2,0)</f>
        <v>40700</v>
      </c>
      <c r="G3080" s="111" t="str">
        <f>+VLOOKUP(F3080,'Selectable Table'!P:Q,2,0)</f>
        <v>Revenues - Third Parties</v>
      </c>
      <c r="I3080" t="s">
        <v>253</v>
      </c>
      <c r="J3080" s="111">
        <v>2026</v>
      </c>
      <c r="K3080" s="111">
        <v>7</v>
      </c>
      <c r="L3080" s="111" t="s">
        <v>94</v>
      </c>
      <c r="M3080">
        <v>1808.1045999999999</v>
      </c>
      <c r="N3080">
        <v>1</v>
      </c>
      <c r="O3080">
        <v>1808.1045999999999</v>
      </c>
      <c r="P3080" t="s">
        <v>2288</v>
      </c>
      <c r="Q3080" s="111">
        <f>+VLOOKUP(I3080,'Selectable Table'!AB:AC,2,0)</f>
        <v>0</v>
      </c>
    </row>
    <row r="3081" spans="1:17" x14ac:dyDescent="0.25">
      <c r="A3081" s="111" t="str">
        <f>+VLOOKUP(C3081,'Selectable Table'!D:EB,2,0)</f>
        <v>OTH CUST</v>
      </c>
      <c r="B3081" t="s">
        <v>2076</v>
      </c>
      <c r="C3081" t="s">
        <v>2336</v>
      </c>
      <c r="D3081" t="s">
        <v>2287</v>
      </c>
      <c r="E3081" t="s">
        <v>105</v>
      </c>
      <c r="F3081" s="111">
        <f>+VLOOKUP(C3081,'Selectable Table'!O:P,2,0)</f>
        <v>40700</v>
      </c>
      <c r="G3081" s="111" t="str">
        <f>+VLOOKUP(F3081,'Selectable Table'!P:Q,2,0)</f>
        <v>Revenues - Third Parties</v>
      </c>
      <c r="I3081" t="s">
        <v>121</v>
      </c>
      <c r="J3081" s="111">
        <v>2026</v>
      </c>
      <c r="K3081" s="111">
        <v>7</v>
      </c>
      <c r="L3081" s="111" t="s">
        <v>94</v>
      </c>
      <c r="M3081">
        <v>1437.585752</v>
      </c>
      <c r="N3081">
        <v>1</v>
      </c>
      <c r="O3081">
        <v>1437.585752</v>
      </c>
      <c r="P3081" t="s">
        <v>2288</v>
      </c>
      <c r="Q3081" s="111">
        <f>+VLOOKUP(I3081,'Selectable Table'!AB:AC,2,0)</f>
        <v>0</v>
      </c>
    </row>
    <row r="3082" spans="1:17" x14ac:dyDescent="0.25">
      <c r="A3082" s="111" t="str">
        <f>+VLOOKUP(C3082,'Selectable Table'!D:EB,2,0)</f>
        <v>IQVIA</v>
      </c>
      <c r="B3082" t="s">
        <v>2091</v>
      </c>
      <c r="C3082" t="s">
        <v>500</v>
      </c>
      <c r="D3082" t="s">
        <v>2287</v>
      </c>
      <c r="E3082" t="s">
        <v>105</v>
      </c>
      <c r="F3082" s="111">
        <f>+VLOOKUP(C3082,'Selectable Table'!O:P,2,0)</f>
        <v>40700</v>
      </c>
      <c r="G3082" s="111" t="str">
        <f>+VLOOKUP(F3082,'Selectable Table'!P:Q,2,0)</f>
        <v>Revenues - Third Parties</v>
      </c>
      <c r="I3082" t="s">
        <v>111</v>
      </c>
      <c r="J3082" s="111">
        <v>2026</v>
      </c>
      <c r="K3082" s="111">
        <v>7</v>
      </c>
      <c r="L3082" s="111" t="s">
        <v>94</v>
      </c>
      <c r="M3082">
        <v>454.11374079999996</v>
      </c>
      <c r="N3082">
        <v>1</v>
      </c>
      <c r="O3082">
        <v>454.11374079999996</v>
      </c>
      <c r="P3082" t="s">
        <v>2288</v>
      </c>
      <c r="Q3082" s="111">
        <f>+VLOOKUP(I3082,'Selectable Table'!AB:AC,2,0)</f>
        <v>0</v>
      </c>
    </row>
    <row r="3083" spans="1:17" x14ac:dyDescent="0.25">
      <c r="A3083" s="111" t="str">
        <f>+VLOOKUP(C3083,'Selectable Table'!D:EB,2,0)</f>
        <v>OTH CUST</v>
      </c>
      <c r="B3083" t="s">
        <v>2093</v>
      </c>
      <c r="C3083" t="s">
        <v>2196</v>
      </c>
      <c r="D3083" t="s">
        <v>2287</v>
      </c>
      <c r="E3083" t="s">
        <v>93</v>
      </c>
      <c r="F3083" s="111">
        <f>+VLOOKUP(C3083,'Selectable Table'!O:P,2,0)</f>
        <v>40700</v>
      </c>
      <c r="G3083" s="111" t="str">
        <f>+VLOOKUP(F3083,'Selectable Table'!P:Q,2,0)</f>
        <v>Revenues - Third Parties</v>
      </c>
      <c r="I3083" t="s">
        <v>253</v>
      </c>
      <c r="J3083" s="111">
        <v>2026</v>
      </c>
      <c r="K3083" s="111">
        <v>7</v>
      </c>
      <c r="L3083" s="111" t="s">
        <v>94</v>
      </c>
      <c r="M3083">
        <v>621.57000000000005</v>
      </c>
      <c r="N3083">
        <v>1</v>
      </c>
      <c r="O3083">
        <v>621.57000000000005</v>
      </c>
      <c r="P3083" t="s">
        <v>2288</v>
      </c>
      <c r="Q3083" s="111">
        <f>+VLOOKUP(I3083,'Selectable Table'!AB:AC,2,0)</f>
        <v>0</v>
      </c>
    </row>
    <row r="3084" spans="1:17" x14ac:dyDescent="0.25">
      <c r="A3084" s="111" t="str">
        <f>+VLOOKUP(C3084,'Selectable Table'!D:EB,2,0)</f>
        <v>OTH CUST</v>
      </c>
      <c r="B3084" t="s">
        <v>2097</v>
      </c>
      <c r="C3084" t="s">
        <v>788</v>
      </c>
      <c r="D3084" t="s">
        <v>2287</v>
      </c>
      <c r="E3084" t="s">
        <v>102</v>
      </c>
      <c r="F3084" s="111">
        <f>+VLOOKUP(C3084,'Selectable Table'!O:P,2,0)</f>
        <v>40700</v>
      </c>
      <c r="G3084" s="111" t="str">
        <f>+VLOOKUP(F3084,'Selectable Table'!P:Q,2,0)</f>
        <v>Revenues - Third Parties</v>
      </c>
      <c r="I3084" t="s">
        <v>186</v>
      </c>
      <c r="J3084" s="111">
        <v>2026</v>
      </c>
      <c r="K3084" s="111">
        <v>7</v>
      </c>
      <c r="L3084" s="111" t="s">
        <v>94</v>
      </c>
      <c r="M3084">
        <v>1494.4326996</v>
      </c>
      <c r="N3084">
        <v>1</v>
      </c>
      <c r="O3084">
        <v>1494.4326996</v>
      </c>
      <c r="P3084" t="s">
        <v>2288</v>
      </c>
      <c r="Q3084" s="111">
        <f>+VLOOKUP(I3084,'Selectable Table'!AB:AC,2,0)</f>
        <v>1</v>
      </c>
    </row>
    <row r="3085" spans="1:17" x14ac:dyDescent="0.25">
      <c r="A3085" s="111" t="str">
        <f>+VLOOKUP(C3085,'Selectable Table'!D:EB,2,0)</f>
        <v>OTH CUST</v>
      </c>
      <c r="B3085" t="s">
        <v>2097</v>
      </c>
      <c r="C3085" t="s">
        <v>788</v>
      </c>
      <c r="D3085" t="s">
        <v>2287</v>
      </c>
      <c r="E3085" t="s">
        <v>93</v>
      </c>
      <c r="F3085" s="111">
        <f>+VLOOKUP(C3085,'Selectable Table'!O:P,2,0)</f>
        <v>40700</v>
      </c>
      <c r="G3085" s="111" t="str">
        <f>+VLOOKUP(F3085,'Selectable Table'!P:Q,2,0)</f>
        <v>Revenues - Third Parties</v>
      </c>
      <c r="I3085" t="s">
        <v>191</v>
      </c>
      <c r="J3085" s="111">
        <v>2026</v>
      </c>
      <c r="K3085" s="111">
        <v>7</v>
      </c>
      <c r="L3085" s="111" t="s">
        <v>94</v>
      </c>
      <c r="M3085">
        <v>2089.4931616999997</v>
      </c>
      <c r="N3085">
        <v>1</v>
      </c>
      <c r="O3085">
        <v>2089.4931616999997</v>
      </c>
      <c r="P3085" t="s">
        <v>2288</v>
      </c>
      <c r="Q3085" s="111">
        <f>+VLOOKUP(I3085,'Selectable Table'!AB:AC,2,0)</f>
        <v>1</v>
      </c>
    </row>
    <row r="3086" spans="1:17" x14ac:dyDescent="0.25">
      <c r="A3086" s="111" t="str">
        <f>+VLOOKUP(C3086,'Selectable Table'!D:EB,2,0)</f>
        <v>OTH CUST</v>
      </c>
      <c r="B3086" t="s">
        <v>2097</v>
      </c>
      <c r="C3086" t="s">
        <v>788</v>
      </c>
      <c r="D3086" t="s">
        <v>2287</v>
      </c>
      <c r="E3086" t="s">
        <v>105</v>
      </c>
      <c r="F3086" s="111">
        <f>+VLOOKUP(C3086,'Selectable Table'!O:P,2,0)</f>
        <v>40700</v>
      </c>
      <c r="G3086" s="111" t="str">
        <f>+VLOOKUP(F3086,'Selectable Table'!P:Q,2,0)</f>
        <v>Revenues - Third Parties</v>
      </c>
      <c r="I3086" t="s">
        <v>109</v>
      </c>
      <c r="J3086" s="111">
        <v>2026</v>
      </c>
      <c r="K3086" s="111">
        <v>7</v>
      </c>
      <c r="L3086" s="111" t="s">
        <v>94</v>
      </c>
      <c r="M3086">
        <v>239.791459</v>
      </c>
      <c r="N3086">
        <v>1</v>
      </c>
      <c r="O3086">
        <v>239.791459</v>
      </c>
      <c r="P3086" t="s">
        <v>2288</v>
      </c>
      <c r="Q3086" s="111">
        <f>+VLOOKUP(I3086,'Selectable Table'!AB:AC,2,0)</f>
        <v>0</v>
      </c>
    </row>
    <row r="3087" spans="1:17" x14ac:dyDescent="0.25">
      <c r="A3087" s="111" t="str">
        <f>+VLOOKUP(C3087,'Selectable Table'!D:EB,2,0)</f>
        <v>OTH CUST</v>
      </c>
      <c r="B3087" t="s">
        <v>2097</v>
      </c>
      <c r="C3087" t="s">
        <v>788</v>
      </c>
      <c r="D3087" t="s">
        <v>2287</v>
      </c>
      <c r="E3087" t="s">
        <v>93</v>
      </c>
      <c r="F3087" s="111">
        <f>+VLOOKUP(C3087,'Selectable Table'!O:P,2,0)</f>
        <v>40700</v>
      </c>
      <c r="G3087" s="111" t="str">
        <f>+VLOOKUP(F3087,'Selectable Table'!P:Q,2,0)</f>
        <v>Revenues - Third Parties</v>
      </c>
      <c r="I3087" t="s">
        <v>168</v>
      </c>
      <c r="J3087" s="111">
        <v>2026</v>
      </c>
      <c r="K3087" s="111">
        <v>7</v>
      </c>
      <c r="L3087" s="111" t="s">
        <v>94</v>
      </c>
      <c r="M3087">
        <v>2677.3709871999999</v>
      </c>
      <c r="N3087">
        <v>1</v>
      </c>
      <c r="O3087">
        <v>2677.3709871999999</v>
      </c>
      <c r="P3087" t="s">
        <v>2288</v>
      </c>
      <c r="Q3087" s="111">
        <f>+VLOOKUP(I3087,'Selectable Table'!AB:AC,2,0)</f>
        <v>0</v>
      </c>
    </row>
    <row r="3088" spans="1:17" x14ac:dyDescent="0.25">
      <c r="A3088" s="111" t="str">
        <f>+VLOOKUP(C3088,'Selectable Table'!D:EB,2,0)</f>
        <v>OTH CUST</v>
      </c>
      <c r="B3088" t="s">
        <v>2097</v>
      </c>
      <c r="C3088" t="s">
        <v>788</v>
      </c>
      <c r="D3088" t="s">
        <v>2287</v>
      </c>
      <c r="E3088" t="s">
        <v>93</v>
      </c>
      <c r="F3088" s="111">
        <f>+VLOOKUP(C3088,'Selectable Table'!O:P,2,0)</f>
        <v>40700</v>
      </c>
      <c r="G3088" s="111" t="str">
        <f>+VLOOKUP(F3088,'Selectable Table'!P:Q,2,0)</f>
        <v>Revenues - Third Parties</v>
      </c>
      <c r="I3088" t="s">
        <v>253</v>
      </c>
      <c r="J3088" s="111">
        <v>2026</v>
      </c>
      <c r="K3088" s="111">
        <v>7</v>
      </c>
      <c r="L3088" s="111" t="s">
        <v>94</v>
      </c>
      <c r="M3088">
        <v>1909.4829599</v>
      </c>
      <c r="N3088">
        <v>1</v>
      </c>
      <c r="O3088">
        <v>1909.4829599</v>
      </c>
      <c r="P3088" t="s">
        <v>2288</v>
      </c>
      <c r="Q3088" s="111">
        <f>+VLOOKUP(I3088,'Selectable Table'!AB:AC,2,0)</f>
        <v>0</v>
      </c>
    </row>
    <row r="3089" spans="1:17" x14ac:dyDescent="0.25">
      <c r="A3089" s="111" t="str">
        <f>+VLOOKUP(C3089,'Selectable Table'!D:EB,2,0)</f>
        <v>OTH CUST</v>
      </c>
      <c r="B3089" t="s">
        <v>2097</v>
      </c>
      <c r="C3089" t="s">
        <v>788</v>
      </c>
      <c r="D3089" t="s">
        <v>2287</v>
      </c>
      <c r="E3089" t="s">
        <v>105</v>
      </c>
      <c r="F3089" s="111">
        <f>+VLOOKUP(C3089,'Selectable Table'!O:P,2,0)</f>
        <v>40700</v>
      </c>
      <c r="G3089" s="111" t="str">
        <f>+VLOOKUP(F3089,'Selectable Table'!P:Q,2,0)</f>
        <v>Revenues - Third Parties</v>
      </c>
      <c r="I3089" t="s">
        <v>144</v>
      </c>
      <c r="J3089" s="111">
        <v>2026</v>
      </c>
      <c r="K3089" s="111">
        <v>7</v>
      </c>
      <c r="L3089" s="111" t="s">
        <v>94</v>
      </c>
      <c r="M3089">
        <v>2864.2429517999999</v>
      </c>
      <c r="N3089">
        <v>1</v>
      </c>
      <c r="O3089">
        <v>2864.2429517999999</v>
      </c>
      <c r="P3089" t="s">
        <v>2288</v>
      </c>
      <c r="Q3089" s="111">
        <f>+VLOOKUP(I3089,'Selectable Table'!AB:AC,2,0)</f>
        <v>0</v>
      </c>
    </row>
    <row r="3090" spans="1:17" x14ac:dyDescent="0.25">
      <c r="A3090" s="111" t="str">
        <f>+VLOOKUP(C3090,'Selectable Table'!D:EB,2,0)</f>
        <v>OTH CUST</v>
      </c>
      <c r="B3090" t="s">
        <v>2097</v>
      </c>
      <c r="C3090" t="s">
        <v>788</v>
      </c>
      <c r="D3090" t="s">
        <v>2287</v>
      </c>
      <c r="E3090" t="s">
        <v>93</v>
      </c>
      <c r="F3090" s="111">
        <f>+VLOOKUP(C3090,'Selectable Table'!O:P,2,0)</f>
        <v>40700</v>
      </c>
      <c r="G3090" s="111" t="str">
        <f>+VLOOKUP(F3090,'Selectable Table'!P:Q,2,0)</f>
        <v>Revenues - Third Parties</v>
      </c>
      <c r="I3090" t="s">
        <v>619</v>
      </c>
      <c r="J3090" s="111">
        <v>2026</v>
      </c>
      <c r="K3090" s="111">
        <v>7</v>
      </c>
      <c r="L3090" s="111" t="s">
        <v>94</v>
      </c>
      <c r="M3090">
        <v>1044.6169972</v>
      </c>
      <c r="N3090">
        <v>1</v>
      </c>
      <c r="O3090">
        <v>1044.6169972</v>
      </c>
      <c r="P3090" t="s">
        <v>2288</v>
      </c>
      <c r="Q3090" s="111">
        <f>+VLOOKUP(I3090,'Selectable Table'!AB:AC,2,0)</f>
        <v>1</v>
      </c>
    </row>
    <row r="3091" spans="1:17" x14ac:dyDescent="0.25">
      <c r="A3091" s="111" t="str">
        <f>+VLOOKUP(C3091,'Selectable Table'!D:EB,2,0)</f>
        <v>NOVARTIS</v>
      </c>
      <c r="B3091" t="s">
        <v>549</v>
      </c>
      <c r="C3091" t="s">
        <v>373</v>
      </c>
      <c r="D3091" t="s">
        <v>2287</v>
      </c>
      <c r="E3091" t="s">
        <v>105</v>
      </c>
      <c r="F3091" s="111">
        <f>+VLOOKUP(C3091,'Selectable Table'!O:P,2,0)</f>
        <v>40700</v>
      </c>
      <c r="G3091" s="111" t="str">
        <f>+VLOOKUP(F3091,'Selectable Table'!P:Q,2,0)</f>
        <v>Revenues - Third Parties</v>
      </c>
      <c r="I3091" t="s">
        <v>2355</v>
      </c>
      <c r="J3091" s="111">
        <v>2026</v>
      </c>
      <c r="K3091" s="111">
        <v>7</v>
      </c>
      <c r="L3091" s="111" t="s">
        <v>94</v>
      </c>
      <c r="M3091">
        <v>84.448628035799999</v>
      </c>
      <c r="N3091">
        <v>1</v>
      </c>
      <c r="O3091">
        <v>84.448628035799999</v>
      </c>
      <c r="P3091" t="s">
        <v>2288</v>
      </c>
      <c r="Q3091" s="111">
        <f>+VLOOKUP(I3091,'Selectable Table'!AB:AC,2,0)</f>
        <v>0</v>
      </c>
    </row>
    <row r="3092" spans="1:17" x14ac:dyDescent="0.25">
      <c r="A3092" s="111" t="str">
        <f>+VLOOKUP(C3092,'Selectable Table'!D:EB,2,0)</f>
        <v>NOVARTIS</v>
      </c>
      <c r="B3092" t="s">
        <v>549</v>
      </c>
      <c r="C3092" t="s">
        <v>373</v>
      </c>
      <c r="D3092" t="s">
        <v>2287</v>
      </c>
      <c r="E3092" t="s">
        <v>93</v>
      </c>
      <c r="F3092" s="111">
        <f>+VLOOKUP(C3092,'Selectable Table'!O:P,2,0)</f>
        <v>40700</v>
      </c>
      <c r="G3092" s="111" t="str">
        <f>+VLOOKUP(F3092,'Selectable Table'!P:Q,2,0)</f>
        <v>Revenues - Third Parties</v>
      </c>
      <c r="I3092" t="s">
        <v>253</v>
      </c>
      <c r="J3092" s="111">
        <v>2026</v>
      </c>
      <c r="K3092" s="111">
        <v>7</v>
      </c>
      <c r="L3092" s="111" t="s">
        <v>94</v>
      </c>
      <c r="M3092">
        <v>380.05040754779998</v>
      </c>
      <c r="N3092">
        <v>1</v>
      </c>
      <c r="O3092">
        <v>380.05040754779998</v>
      </c>
      <c r="P3092" t="s">
        <v>2288</v>
      </c>
      <c r="Q3092" s="111">
        <f>+VLOOKUP(I3092,'Selectable Table'!AB:AC,2,0)</f>
        <v>0</v>
      </c>
    </row>
    <row r="3093" spans="1:17" x14ac:dyDescent="0.25">
      <c r="A3093" s="111" t="str">
        <f>+VLOOKUP(C3093,'Selectable Table'!D:EB,2,0)</f>
        <v>NOVARTIS</v>
      </c>
      <c r="B3093" t="s">
        <v>549</v>
      </c>
      <c r="C3093" t="s">
        <v>373</v>
      </c>
      <c r="D3093" t="s">
        <v>2287</v>
      </c>
      <c r="E3093" t="s">
        <v>105</v>
      </c>
      <c r="F3093" s="111">
        <f>+VLOOKUP(C3093,'Selectable Table'!O:P,2,0)</f>
        <v>40700</v>
      </c>
      <c r="G3093" s="111" t="str">
        <f>+VLOOKUP(F3093,'Selectable Table'!P:Q,2,0)</f>
        <v>Revenues - Third Parties</v>
      </c>
      <c r="I3093" t="s">
        <v>144</v>
      </c>
      <c r="J3093" s="111">
        <v>2026</v>
      </c>
      <c r="K3093" s="111">
        <v>7</v>
      </c>
      <c r="L3093" s="111" t="s">
        <v>94</v>
      </c>
      <c r="M3093">
        <v>160.47555295159998</v>
      </c>
      <c r="N3093">
        <v>1</v>
      </c>
      <c r="O3093">
        <v>160.47555295159998</v>
      </c>
      <c r="P3093" t="s">
        <v>2288</v>
      </c>
      <c r="Q3093" s="111">
        <f>+VLOOKUP(I3093,'Selectable Table'!AB:AC,2,0)</f>
        <v>0</v>
      </c>
    </row>
    <row r="3094" spans="1:17" x14ac:dyDescent="0.25">
      <c r="A3094" s="111" t="str">
        <f>+VLOOKUP(C3094,'Selectable Table'!D:EB,2,0)</f>
        <v>OTH CUST</v>
      </c>
      <c r="B3094" t="s">
        <v>2102</v>
      </c>
      <c r="C3094" t="s">
        <v>623</v>
      </c>
      <c r="D3094" t="s">
        <v>2287</v>
      </c>
      <c r="E3094" t="s">
        <v>104</v>
      </c>
      <c r="F3094" s="111">
        <f>+VLOOKUP(C3094,'Selectable Table'!O:P,2,0)</f>
        <v>40900</v>
      </c>
      <c r="G3094" s="111" t="str">
        <f>+VLOOKUP(F3094,'Selectable Table'!P:Q,2,0)</f>
        <v>Revenues- IC</v>
      </c>
      <c r="I3094" t="s">
        <v>245</v>
      </c>
      <c r="J3094" s="111">
        <v>2026</v>
      </c>
      <c r="K3094" s="111">
        <v>7</v>
      </c>
      <c r="L3094" s="111" t="s">
        <v>94</v>
      </c>
      <c r="M3094">
        <v>2903.45</v>
      </c>
      <c r="N3094">
        <v>1</v>
      </c>
      <c r="O3094">
        <v>2903.45</v>
      </c>
      <c r="P3094" t="s">
        <v>2288</v>
      </c>
      <c r="Q3094" s="111">
        <f>+VLOOKUP(I3094,'Selectable Table'!AB:AC,2,0)</f>
        <v>1</v>
      </c>
    </row>
    <row r="3095" spans="1:17" x14ac:dyDescent="0.25">
      <c r="A3095" s="111" t="str">
        <f>+VLOOKUP(C3095,'Selectable Table'!D:EB,2,0)</f>
        <v>OTH CUST</v>
      </c>
      <c r="B3095" t="s">
        <v>2102</v>
      </c>
      <c r="C3095" t="s">
        <v>623</v>
      </c>
      <c r="D3095" t="s">
        <v>2287</v>
      </c>
      <c r="E3095" t="s">
        <v>104</v>
      </c>
      <c r="F3095" s="111">
        <f>+VLOOKUP(C3095,'Selectable Table'!O:P,2,0)</f>
        <v>40900</v>
      </c>
      <c r="G3095" s="111" t="str">
        <f>+VLOOKUP(F3095,'Selectable Table'!P:Q,2,0)</f>
        <v>Revenues- IC</v>
      </c>
      <c r="I3095" t="s">
        <v>246</v>
      </c>
      <c r="J3095" s="111">
        <v>2026</v>
      </c>
      <c r="K3095" s="111">
        <v>7</v>
      </c>
      <c r="L3095" s="111" t="s">
        <v>94</v>
      </c>
      <c r="M3095">
        <v>1360.1</v>
      </c>
      <c r="N3095">
        <v>1</v>
      </c>
      <c r="O3095">
        <v>1360.1</v>
      </c>
      <c r="P3095" t="s">
        <v>2288</v>
      </c>
      <c r="Q3095" s="111">
        <f>+VLOOKUP(I3095,'Selectable Table'!AB:AC,2,0)</f>
        <v>0</v>
      </c>
    </row>
    <row r="3096" spans="1:17" x14ac:dyDescent="0.25">
      <c r="A3096" s="111" t="str">
        <f>+VLOOKUP(C3096,'Selectable Table'!D:EB,2,0)</f>
        <v>OTH CUST</v>
      </c>
      <c r="B3096" t="s">
        <v>2102</v>
      </c>
      <c r="C3096" t="s">
        <v>623</v>
      </c>
      <c r="D3096" t="s">
        <v>2287</v>
      </c>
      <c r="E3096" t="s">
        <v>93</v>
      </c>
      <c r="F3096" s="111">
        <f>+VLOOKUP(C3096,'Selectable Table'!O:P,2,0)</f>
        <v>40900</v>
      </c>
      <c r="G3096" s="111" t="str">
        <f>+VLOOKUP(F3096,'Selectable Table'!P:Q,2,0)</f>
        <v>Revenues- IC</v>
      </c>
      <c r="I3096" t="s">
        <v>2860</v>
      </c>
      <c r="J3096" s="111">
        <v>2026</v>
      </c>
      <c r="K3096" s="111">
        <v>7</v>
      </c>
      <c r="L3096" s="111" t="s">
        <v>94</v>
      </c>
      <c r="M3096">
        <v>749.2</v>
      </c>
      <c r="N3096">
        <v>1</v>
      </c>
      <c r="O3096">
        <v>749.2</v>
      </c>
      <c r="P3096" t="s">
        <v>2288</v>
      </c>
      <c r="Q3096" s="111">
        <f>+VLOOKUP(I3096,'Selectable Table'!AB:AC,2,0)</f>
        <v>0</v>
      </c>
    </row>
    <row r="3097" spans="1:17" x14ac:dyDescent="0.25">
      <c r="A3097" s="111" t="str">
        <f>+VLOOKUP(C3097,'Selectable Table'!D:EB,2,0)</f>
        <v>OTH CUST</v>
      </c>
      <c r="B3097" t="s">
        <v>2102</v>
      </c>
      <c r="C3097" t="s">
        <v>623</v>
      </c>
      <c r="D3097" t="s">
        <v>2287</v>
      </c>
      <c r="E3097" t="s">
        <v>93</v>
      </c>
      <c r="F3097" s="111">
        <f>+VLOOKUP(C3097,'Selectable Table'!O:P,2,0)</f>
        <v>40900</v>
      </c>
      <c r="G3097" s="111" t="str">
        <f>+VLOOKUP(F3097,'Selectable Table'!P:Q,2,0)</f>
        <v>Revenues- IC</v>
      </c>
      <c r="I3097" t="s">
        <v>253</v>
      </c>
      <c r="J3097" s="111">
        <v>2026</v>
      </c>
      <c r="K3097" s="111">
        <v>7</v>
      </c>
      <c r="L3097" s="111" t="s">
        <v>94</v>
      </c>
      <c r="M3097">
        <v>1386.88</v>
      </c>
      <c r="N3097">
        <v>1</v>
      </c>
      <c r="O3097">
        <v>1386.88</v>
      </c>
      <c r="P3097" t="s">
        <v>2288</v>
      </c>
      <c r="Q3097" s="111">
        <f>+VLOOKUP(I3097,'Selectable Table'!AB:AC,2,0)</f>
        <v>0</v>
      </c>
    </row>
    <row r="3098" spans="1:17" x14ac:dyDescent="0.25">
      <c r="A3098" s="111" t="str">
        <f>+VLOOKUP(C3098,'Selectable Table'!D:EB,2,0)</f>
        <v>NOVARTIS</v>
      </c>
      <c r="B3098" t="s">
        <v>2106</v>
      </c>
      <c r="C3098" t="s">
        <v>373</v>
      </c>
      <c r="D3098" t="s">
        <v>2287</v>
      </c>
      <c r="E3098" t="s">
        <v>102</v>
      </c>
      <c r="F3098" s="111">
        <f>+VLOOKUP(C3098,'Selectable Table'!O:P,2,0)</f>
        <v>40700</v>
      </c>
      <c r="G3098" s="111" t="str">
        <f>+VLOOKUP(F3098,'Selectable Table'!P:Q,2,0)</f>
        <v>Revenues - Third Parties</v>
      </c>
      <c r="I3098" t="s">
        <v>186</v>
      </c>
      <c r="J3098" s="111">
        <v>2026</v>
      </c>
      <c r="K3098" s="111">
        <v>7</v>
      </c>
      <c r="L3098" s="111" t="s">
        <v>94</v>
      </c>
      <c r="M3098">
        <v>461.79910469999999</v>
      </c>
      <c r="N3098">
        <v>1</v>
      </c>
      <c r="O3098">
        <v>461.79910469999999</v>
      </c>
      <c r="P3098" t="s">
        <v>2288</v>
      </c>
      <c r="Q3098" s="111">
        <f>+VLOOKUP(I3098,'Selectable Table'!AB:AC,2,0)</f>
        <v>1</v>
      </c>
    </row>
    <row r="3099" spans="1:17" x14ac:dyDescent="0.25">
      <c r="A3099" s="111" t="str">
        <f>+VLOOKUP(C3099,'Selectable Table'!D:EB,2,0)</f>
        <v>NOVARTIS</v>
      </c>
      <c r="B3099" t="s">
        <v>2106</v>
      </c>
      <c r="C3099" t="s">
        <v>373</v>
      </c>
      <c r="D3099" t="s">
        <v>2287</v>
      </c>
      <c r="E3099" t="s">
        <v>93</v>
      </c>
      <c r="F3099" s="111">
        <f>+VLOOKUP(C3099,'Selectable Table'!O:P,2,0)</f>
        <v>40700</v>
      </c>
      <c r="G3099" s="111" t="str">
        <f>+VLOOKUP(F3099,'Selectable Table'!P:Q,2,0)</f>
        <v>Revenues - Third Parties</v>
      </c>
      <c r="I3099" t="s">
        <v>191</v>
      </c>
      <c r="J3099" s="111">
        <v>2026</v>
      </c>
      <c r="K3099" s="111">
        <v>7</v>
      </c>
      <c r="L3099" s="111" t="s">
        <v>94</v>
      </c>
      <c r="M3099">
        <v>243.02487959999996</v>
      </c>
      <c r="N3099">
        <v>1</v>
      </c>
      <c r="O3099">
        <v>243.02487959999996</v>
      </c>
      <c r="P3099" t="s">
        <v>2288</v>
      </c>
      <c r="Q3099" s="111">
        <f>+VLOOKUP(I3099,'Selectable Table'!AB:AC,2,0)</f>
        <v>1</v>
      </c>
    </row>
    <row r="3100" spans="1:17" x14ac:dyDescent="0.25">
      <c r="A3100" s="111" t="str">
        <f>+VLOOKUP(C3100,'Selectable Table'!D:EB,2,0)</f>
        <v>NOVARTIS</v>
      </c>
      <c r="B3100" t="s">
        <v>2106</v>
      </c>
      <c r="C3100" t="s">
        <v>373</v>
      </c>
      <c r="D3100" t="s">
        <v>2287</v>
      </c>
      <c r="E3100" t="s">
        <v>93</v>
      </c>
      <c r="F3100" s="111">
        <f>+VLOOKUP(C3100,'Selectable Table'!O:P,2,0)</f>
        <v>40700</v>
      </c>
      <c r="G3100" s="111" t="str">
        <f>+VLOOKUP(F3100,'Selectable Table'!P:Q,2,0)</f>
        <v>Revenues - Third Parties</v>
      </c>
      <c r="I3100" t="s">
        <v>168</v>
      </c>
      <c r="J3100" s="111">
        <v>2026</v>
      </c>
      <c r="K3100" s="111">
        <v>7</v>
      </c>
      <c r="L3100" s="111" t="s">
        <v>94</v>
      </c>
      <c r="M3100">
        <v>211.13209721839996</v>
      </c>
      <c r="N3100">
        <v>1</v>
      </c>
      <c r="O3100">
        <v>211.13209721839996</v>
      </c>
      <c r="P3100" t="s">
        <v>2288</v>
      </c>
      <c r="Q3100" s="111">
        <f>+VLOOKUP(I3100,'Selectable Table'!AB:AC,2,0)</f>
        <v>0</v>
      </c>
    </row>
    <row r="3101" spans="1:17" x14ac:dyDescent="0.25">
      <c r="A3101" s="111" t="str">
        <f>+VLOOKUP(C3101,'Selectable Table'!D:EB,2,0)</f>
        <v>NOVARTIS</v>
      </c>
      <c r="B3101" t="s">
        <v>2106</v>
      </c>
      <c r="C3101" t="s">
        <v>373</v>
      </c>
      <c r="D3101" t="s">
        <v>2287</v>
      </c>
      <c r="E3101" t="s">
        <v>93</v>
      </c>
      <c r="F3101" s="111">
        <f>+VLOOKUP(C3101,'Selectable Table'!O:P,2,0)</f>
        <v>40700</v>
      </c>
      <c r="G3101" s="111" t="str">
        <f>+VLOOKUP(F3101,'Selectable Table'!P:Q,2,0)</f>
        <v>Revenues - Third Parties</v>
      </c>
      <c r="I3101" t="s">
        <v>253</v>
      </c>
      <c r="J3101" s="111">
        <v>2026</v>
      </c>
      <c r="K3101" s="111">
        <v>7</v>
      </c>
      <c r="L3101" s="111" t="s">
        <v>94</v>
      </c>
      <c r="M3101">
        <v>380.05040754779998</v>
      </c>
      <c r="N3101">
        <v>1</v>
      </c>
      <c r="O3101">
        <v>380.05040754779998</v>
      </c>
      <c r="P3101" t="s">
        <v>2288</v>
      </c>
      <c r="Q3101" s="111">
        <f>+VLOOKUP(I3101,'Selectable Table'!AB:AC,2,0)</f>
        <v>0</v>
      </c>
    </row>
    <row r="3102" spans="1:17" x14ac:dyDescent="0.25">
      <c r="A3102" s="111" t="str">
        <f>+VLOOKUP(C3102,'Selectable Table'!D:EB,2,0)</f>
        <v>NOVARTIS</v>
      </c>
      <c r="B3102" t="s">
        <v>2106</v>
      </c>
      <c r="C3102" t="s">
        <v>373</v>
      </c>
      <c r="D3102" t="s">
        <v>2287</v>
      </c>
      <c r="E3102" t="s">
        <v>105</v>
      </c>
      <c r="F3102" s="111">
        <f>+VLOOKUP(C3102,'Selectable Table'!O:P,2,0)</f>
        <v>40700</v>
      </c>
      <c r="G3102" s="111" t="str">
        <f>+VLOOKUP(F3102,'Selectable Table'!P:Q,2,0)</f>
        <v>Revenues - Third Parties</v>
      </c>
      <c r="I3102" t="s">
        <v>144</v>
      </c>
      <c r="J3102" s="111">
        <v>2026</v>
      </c>
      <c r="K3102" s="111">
        <v>7</v>
      </c>
      <c r="L3102" s="111" t="s">
        <v>94</v>
      </c>
      <c r="M3102">
        <v>561.66443533059987</v>
      </c>
      <c r="N3102">
        <v>1</v>
      </c>
      <c r="O3102">
        <v>561.66443533059987</v>
      </c>
      <c r="P3102" t="s">
        <v>2288</v>
      </c>
      <c r="Q3102" s="111">
        <f>+VLOOKUP(I3102,'Selectable Table'!AB:AC,2,0)</f>
        <v>0</v>
      </c>
    </row>
    <row r="3103" spans="1:17" x14ac:dyDescent="0.25">
      <c r="A3103" s="111" t="str">
        <f>+VLOOKUP(C3103,'Selectable Table'!D:EB,2,0)</f>
        <v>NOVARTIS</v>
      </c>
      <c r="B3103" t="s">
        <v>2106</v>
      </c>
      <c r="C3103" t="s">
        <v>373</v>
      </c>
      <c r="D3103" t="s">
        <v>2287</v>
      </c>
      <c r="E3103" t="s">
        <v>105</v>
      </c>
      <c r="F3103" s="111">
        <f>+VLOOKUP(C3103,'Selectable Table'!O:P,2,0)</f>
        <v>40700</v>
      </c>
      <c r="G3103" s="111" t="str">
        <f>+VLOOKUP(F3103,'Selectable Table'!P:Q,2,0)</f>
        <v>Revenues - Third Parties</v>
      </c>
      <c r="I3103" t="s">
        <v>111</v>
      </c>
      <c r="J3103" s="111">
        <v>2026</v>
      </c>
      <c r="K3103" s="111">
        <v>7</v>
      </c>
      <c r="L3103" s="111" t="s">
        <v>94</v>
      </c>
      <c r="M3103">
        <v>42.224314017899999</v>
      </c>
      <c r="N3103">
        <v>1</v>
      </c>
      <c r="O3103">
        <v>42.224314017899999</v>
      </c>
      <c r="P3103" t="s">
        <v>2288</v>
      </c>
      <c r="Q3103" s="111">
        <f>+VLOOKUP(I3103,'Selectable Table'!AB:AC,2,0)</f>
        <v>0</v>
      </c>
    </row>
    <row r="3104" spans="1:17" x14ac:dyDescent="0.25">
      <c r="A3104" s="111" t="str">
        <f>+VLOOKUP(C3104,'Selectable Table'!D:EB,2,0)</f>
        <v>NOVARTIS</v>
      </c>
      <c r="B3104" t="s">
        <v>2106</v>
      </c>
      <c r="C3104" t="s">
        <v>373</v>
      </c>
      <c r="D3104" t="s">
        <v>2287</v>
      </c>
      <c r="E3104" t="s">
        <v>93</v>
      </c>
      <c r="F3104" s="111">
        <f>+VLOOKUP(C3104,'Selectable Table'!O:P,2,0)</f>
        <v>40700</v>
      </c>
      <c r="G3104" s="111" t="str">
        <f>+VLOOKUP(F3104,'Selectable Table'!P:Q,2,0)</f>
        <v>Revenues - Third Parties</v>
      </c>
      <c r="I3104" t="s">
        <v>619</v>
      </c>
      <c r="J3104" s="111">
        <v>2026</v>
      </c>
      <c r="K3104" s="111">
        <v>7</v>
      </c>
      <c r="L3104" s="111" t="s">
        <v>94</v>
      </c>
      <c r="M3104">
        <v>233.8182698</v>
      </c>
      <c r="N3104">
        <v>1</v>
      </c>
      <c r="O3104">
        <v>233.8182698</v>
      </c>
      <c r="P3104" t="s">
        <v>2288</v>
      </c>
      <c r="Q3104" s="111">
        <f>+VLOOKUP(I3104,'Selectable Table'!AB:AC,2,0)</f>
        <v>1</v>
      </c>
    </row>
    <row r="3105" spans="1:17" x14ac:dyDescent="0.25">
      <c r="A3105" s="111" t="str">
        <f>+VLOOKUP(C3105,'Selectable Table'!D:EB,2,0)</f>
        <v>OTH CUST</v>
      </c>
      <c r="B3105" t="s">
        <v>555</v>
      </c>
      <c r="C3105" t="s">
        <v>556</v>
      </c>
      <c r="D3105" t="s">
        <v>2287</v>
      </c>
      <c r="E3105" t="s">
        <v>93</v>
      </c>
      <c r="F3105" s="111">
        <f>+VLOOKUP(C3105,'Selectable Table'!O:P,2,0)</f>
        <v>40700</v>
      </c>
      <c r="G3105" s="111" t="str">
        <f>+VLOOKUP(F3105,'Selectable Table'!P:Q,2,0)</f>
        <v>Revenues - Third Parties</v>
      </c>
      <c r="I3105" t="s">
        <v>253</v>
      </c>
      <c r="J3105" s="111">
        <v>2026</v>
      </c>
      <c r="K3105" s="111">
        <v>7</v>
      </c>
      <c r="L3105" s="111" t="s">
        <v>94</v>
      </c>
      <c r="M3105">
        <v>1550.2129868000002</v>
      </c>
      <c r="N3105">
        <v>1</v>
      </c>
      <c r="O3105">
        <v>1550.2129868000002</v>
      </c>
      <c r="P3105" t="s">
        <v>2288</v>
      </c>
      <c r="Q3105" s="111">
        <f>+VLOOKUP(I3105,'Selectable Table'!AB:AC,2,0)</f>
        <v>0</v>
      </c>
    </row>
    <row r="3106" spans="1:17" x14ac:dyDescent="0.25">
      <c r="A3106" s="111" t="str">
        <f>+VLOOKUP(C3106,'Selectable Table'!D:EB,2,0)</f>
        <v>OTH CUST</v>
      </c>
      <c r="B3106" t="s">
        <v>555</v>
      </c>
      <c r="C3106" t="s">
        <v>556</v>
      </c>
      <c r="D3106" t="s">
        <v>2287</v>
      </c>
      <c r="E3106" t="s">
        <v>105</v>
      </c>
      <c r="F3106" s="111">
        <f>+VLOOKUP(C3106,'Selectable Table'!O:P,2,0)</f>
        <v>40700</v>
      </c>
      <c r="G3106" s="111" t="str">
        <f>+VLOOKUP(F3106,'Selectable Table'!P:Q,2,0)</f>
        <v>Revenues - Third Parties</v>
      </c>
      <c r="I3106" t="s">
        <v>144</v>
      </c>
      <c r="J3106" s="111">
        <v>2026</v>
      </c>
      <c r="K3106" s="111">
        <v>7</v>
      </c>
      <c r="L3106" s="111" t="s">
        <v>94</v>
      </c>
      <c r="M3106">
        <v>1180.0705895999999</v>
      </c>
      <c r="N3106">
        <v>1</v>
      </c>
      <c r="O3106">
        <v>1180.0705895999999</v>
      </c>
      <c r="P3106" t="s">
        <v>2288</v>
      </c>
      <c r="Q3106" s="111">
        <f>+VLOOKUP(I3106,'Selectable Table'!AB:AC,2,0)</f>
        <v>0</v>
      </c>
    </row>
    <row r="3107" spans="1:17" x14ac:dyDescent="0.25">
      <c r="A3107" s="111" t="str">
        <f>+VLOOKUP(C3107,'Selectable Table'!D:EB,2,0)</f>
        <v>TAKEDA</v>
      </c>
      <c r="B3107" t="s">
        <v>2337</v>
      </c>
      <c r="C3107" t="s">
        <v>762</v>
      </c>
      <c r="D3107" t="s">
        <v>2287</v>
      </c>
      <c r="E3107" t="s">
        <v>105</v>
      </c>
      <c r="F3107" s="111">
        <f>+VLOOKUP(C3107,'Selectable Table'!O:P,2,0)</f>
        <v>40700</v>
      </c>
      <c r="G3107" s="111" t="str">
        <f>+VLOOKUP(F3107,'Selectable Table'!P:Q,2,0)</f>
        <v>Revenues - Third Parties</v>
      </c>
      <c r="I3107" t="s">
        <v>2355</v>
      </c>
      <c r="J3107" s="111">
        <v>2026</v>
      </c>
      <c r="K3107" s="111">
        <v>7</v>
      </c>
      <c r="L3107" s="111" t="s">
        <v>94</v>
      </c>
      <c r="M3107">
        <v>204.9</v>
      </c>
      <c r="N3107">
        <v>1</v>
      </c>
      <c r="O3107">
        <v>204.9</v>
      </c>
      <c r="P3107" t="s">
        <v>2288</v>
      </c>
      <c r="Q3107" s="111">
        <f>+VLOOKUP(I3107,'Selectable Table'!AB:AC,2,0)</f>
        <v>0</v>
      </c>
    </row>
    <row r="3108" spans="1:17" x14ac:dyDescent="0.25">
      <c r="A3108" s="111" t="str">
        <f>+VLOOKUP(C3108,'Selectable Table'!D:EB,2,0)</f>
        <v>TAKEDA</v>
      </c>
      <c r="B3108" t="s">
        <v>2337</v>
      </c>
      <c r="C3108" t="s">
        <v>762</v>
      </c>
      <c r="D3108" t="s">
        <v>2287</v>
      </c>
      <c r="E3108" t="s">
        <v>93</v>
      </c>
      <c r="F3108" s="111">
        <f>+VLOOKUP(C3108,'Selectable Table'!O:P,2,0)</f>
        <v>40700</v>
      </c>
      <c r="G3108" s="111" t="str">
        <f>+VLOOKUP(F3108,'Selectable Table'!P:Q,2,0)</f>
        <v>Revenues - Third Parties</v>
      </c>
      <c r="I3108" t="s">
        <v>253</v>
      </c>
      <c r="J3108" s="111">
        <v>2026</v>
      </c>
      <c r="K3108" s="111">
        <v>7</v>
      </c>
      <c r="L3108" s="111" t="s">
        <v>94</v>
      </c>
      <c r="M3108">
        <v>600</v>
      </c>
      <c r="N3108">
        <v>1</v>
      </c>
      <c r="O3108">
        <v>600</v>
      </c>
      <c r="P3108" t="s">
        <v>2288</v>
      </c>
      <c r="Q3108" s="111">
        <f>+VLOOKUP(I3108,'Selectable Table'!AB:AC,2,0)</f>
        <v>0</v>
      </c>
    </row>
    <row r="3109" spans="1:17" x14ac:dyDescent="0.25">
      <c r="A3109" s="111" t="str">
        <f>+VLOOKUP(C3109,'Selectable Table'!D:EB,2,0)</f>
        <v>TAKEDA</v>
      </c>
      <c r="B3109" t="s">
        <v>2337</v>
      </c>
      <c r="C3109" t="s">
        <v>762</v>
      </c>
      <c r="D3109" t="s">
        <v>2287</v>
      </c>
      <c r="E3109" t="s">
        <v>104</v>
      </c>
      <c r="F3109" s="111">
        <f>+VLOOKUP(C3109,'Selectable Table'!O:P,2,0)</f>
        <v>40700</v>
      </c>
      <c r="G3109" s="111" t="str">
        <f>+VLOOKUP(F3109,'Selectable Table'!P:Q,2,0)</f>
        <v>Revenues - Third Parties</v>
      </c>
      <c r="I3109" t="s">
        <v>118</v>
      </c>
      <c r="J3109" s="111">
        <v>2026</v>
      </c>
      <c r="K3109" s="111">
        <v>7</v>
      </c>
      <c r="L3109" s="111" t="s">
        <v>94</v>
      </c>
      <c r="M3109">
        <v>109.37</v>
      </c>
      <c r="N3109">
        <v>1</v>
      </c>
      <c r="O3109">
        <v>109.37</v>
      </c>
      <c r="P3109" t="s">
        <v>2288</v>
      </c>
      <c r="Q3109" s="111">
        <f>+VLOOKUP(I3109,'Selectable Table'!AB:AC,2,0)</f>
        <v>0</v>
      </c>
    </row>
    <row r="3110" spans="1:17" x14ac:dyDescent="0.25">
      <c r="A3110" s="111" t="str">
        <f>+VLOOKUP(C3110,'Selectable Table'!D:EB,2,0)</f>
        <v>TAKEDA</v>
      </c>
      <c r="B3110" t="s">
        <v>2337</v>
      </c>
      <c r="C3110" t="s">
        <v>762</v>
      </c>
      <c r="D3110" t="s">
        <v>2287</v>
      </c>
      <c r="E3110" t="s">
        <v>104</v>
      </c>
      <c r="F3110" s="111">
        <f>+VLOOKUP(C3110,'Selectable Table'!O:P,2,0)</f>
        <v>40700</v>
      </c>
      <c r="G3110" s="111" t="str">
        <f>+VLOOKUP(F3110,'Selectable Table'!P:Q,2,0)</f>
        <v>Revenues - Third Parties</v>
      </c>
      <c r="I3110" t="s">
        <v>120</v>
      </c>
      <c r="J3110" s="111">
        <v>2026</v>
      </c>
      <c r="K3110" s="111">
        <v>7</v>
      </c>
      <c r="L3110" s="111" t="s">
        <v>94</v>
      </c>
      <c r="M3110">
        <v>163.63</v>
      </c>
      <c r="N3110">
        <v>1</v>
      </c>
      <c r="O3110">
        <v>163.63</v>
      </c>
      <c r="P3110" t="s">
        <v>2288</v>
      </c>
      <c r="Q3110" s="111">
        <f>+VLOOKUP(I3110,'Selectable Table'!AB:AC,2,0)</f>
        <v>0</v>
      </c>
    </row>
    <row r="3111" spans="1:17" x14ac:dyDescent="0.25">
      <c r="A3111" s="111" t="str">
        <f>+VLOOKUP(C3111,'Selectable Table'!D:EB,2,0)</f>
        <v>TAKEDA</v>
      </c>
      <c r="B3111" t="s">
        <v>2337</v>
      </c>
      <c r="C3111" t="s">
        <v>762</v>
      </c>
      <c r="D3111" t="s">
        <v>2287</v>
      </c>
      <c r="E3111" t="s">
        <v>105</v>
      </c>
      <c r="F3111" s="111">
        <f>+VLOOKUP(C3111,'Selectable Table'!O:P,2,0)</f>
        <v>40700</v>
      </c>
      <c r="G3111" s="111" t="str">
        <f>+VLOOKUP(F3111,'Selectable Table'!P:Q,2,0)</f>
        <v>Revenues - Third Parties</v>
      </c>
      <c r="I3111" t="s">
        <v>144</v>
      </c>
      <c r="J3111" s="111">
        <v>2026</v>
      </c>
      <c r="K3111" s="111">
        <v>7</v>
      </c>
      <c r="L3111" s="111" t="s">
        <v>94</v>
      </c>
      <c r="M3111">
        <v>100</v>
      </c>
      <c r="N3111">
        <v>1</v>
      </c>
      <c r="O3111">
        <v>100</v>
      </c>
      <c r="P3111" t="s">
        <v>2288</v>
      </c>
      <c r="Q3111" s="111">
        <f>+VLOOKUP(I3111,'Selectable Table'!AB:AC,2,0)</f>
        <v>0</v>
      </c>
    </row>
    <row r="3112" spans="1:17" x14ac:dyDescent="0.25">
      <c r="A3112" s="111" t="str">
        <f>+VLOOKUP(C3112,'Selectable Table'!D:EB,2,0)</f>
        <v>TAKEDA</v>
      </c>
      <c r="B3112" t="s">
        <v>2337</v>
      </c>
      <c r="C3112" t="s">
        <v>762</v>
      </c>
      <c r="D3112" t="s">
        <v>2287</v>
      </c>
      <c r="E3112" t="s">
        <v>105</v>
      </c>
      <c r="F3112" s="111">
        <f>+VLOOKUP(C3112,'Selectable Table'!O:P,2,0)</f>
        <v>40700</v>
      </c>
      <c r="G3112" s="111" t="str">
        <f>+VLOOKUP(F3112,'Selectable Table'!P:Q,2,0)</f>
        <v>Revenues - Third Parties</v>
      </c>
      <c r="I3112" t="s">
        <v>158</v>
      </c>
      <c r="J3112" s="111">
        <v>2026</v>
      </c>
      <c r="K3112" s="111">
        <v>7</v>
      </c>
      <c r="L3112" s="111" t="s">
        <v>94</v>
      </c>
      <c r="M3112">
        <v>656.25</v>
      </c>
      <c r="N3112">
        <v>1</v>
      </c>
      <c r="O3112">
        <v>656.25</v>
      </c>
      <c r="P3112" t="s">
        <v>2288</v>
      </c>
      <c r="Q3112" s="111">
        <f>+VLOOKUP(I3112,'Selectable Table'!AB:AC,2,0)</f>
        <v>0</v>
      </c>
    </row>
    <row r="3113" spans="1:17" x14ac:dyDescent="0.25">
      <c r="A3113" s="111" t="str">
        <f>+VLOOKUP(C3113,'Selectable Table'!D:EB,2,0)</f>
        <v>OTH CUST</v>
      </c>
      <c r="B3113" t="s">
        <v>596</v>
      </c>
      <c r="C3113" t="s">
        <v>597</v>
      </c>
      <c r="D3113" t="s">
        <v>2287</v>
      </c>
      <c r="E3113" t="s">
        <v>93</v>
      </c>
      <c r="F3113" s="111">
        <f>+VLOOKUP(C3113,'Selectable Table'!O:P,2,0)</f>
        <v>40700</v>
      </c>
      <c r="G3113" s="111" t="str">
        <f>+VLOOKUP(F3113,'Selectable Table'!P:Q,2,0)</f>
        <v>Revenues - Third Parties</v>
      </c>
      <c r="I3113" t="s">
        <v>668</v>
      </c>
      <c r="J3113" s="111">
        <v>2026</v>
      </c>
      <c r="K3113" s="111">
        <v>7</v>
      </c>
      <c r="L3113" s="111" t="s">
        <v>94</v>
      </c>
      <c r="M3113">
        <v>761.16</v>
      </c>
      <c r="N3113">
        <v>1</v>
      </c>
      <c r="O3113">
        <v>761.16</v>
      </c>
      <c r="P3113" t="s">
        <v>2288</v>
      </c>
      <c r="Q3113" s="111">
        <f>+VLOOKUP(I3113,'Selectable Table'!AB:AC,2,0)</f>
        <v>0</v>
      </c>
    </row>
    <row r="3114" spans="1:17" x14ac:dyDescent="0.25">
      <c r="A3114" s="111" t="str">
        <f>+VLOOKUP(C3114,'Selectable Table'!D:EB,2,0)</f>
        <v>OTH CUST</v>
      </c>
      <c r="B3114" t="s">
        <v>596</v>
      </c>
      <c r="C3114" t="s">
        <v>597</v>
      </c>
      <c r="D3114" t="s">
        <v>2287</v>
      </c>
      <c r="E3114" t="s">
        <v>93</v>
      </c>
      <c r="F3114" s="111">
        <f>+VLOOKUP(C3114,'Selectable Table'!O:P,2,0)</f>
        <v>40700</v>
      </c>
      <c r="G3114" s="111" t="str">
        <f>+VLOOKUP(F3114,'Selectable Table'!P:Q,2,0)</f>
        <v>Revenues - Third Parties</v>
      </c>
      <c r="I3114" t="s">
        <v>253</v>
      </c>
      <c r="J3114" s="111">
        <v>2026</v>
      </c>
      <c r="K3114" s="111">
        <v>7</v>
      </c>
      <c r="L3114" s="111" t="s">
        <v>94</v>
      </c>
      <c r="M3114">
        <v>1370.3</v>
      </c>
      <c r="N3114">
        <v>1</v>
      </c>
      <c r="O3114">
        <v>1370.3</v>
      </c>
      <c r="P3114" t="s">
        <v>2288</v>
      </c>
      <c r="Q3114" s="111">
        <f>+VLOOKUP(I3114,'Selectable Table'!AB:AC,2,0)</f>
        <v>0</v>
      </c>
    </row>
    <row r="3115" spans="1:17" x14ac:dyDescent="0.25">
      <c r="A3115" s="111" t="str">
        <f>+VLOOKUP(C3115,'Selectable Table'!D:EB,2,0)</f>
        <v>OTH CUST</v>
      </c>
      <c r="B3115" t="s">
        <v>596</v>
      </c>
      <c r="C3115" t="s">
        <v>597</v>
      </c>
      <c r="D3115" t="s">
        <v>2287</v>
      </c>
      <c r="E3115" t="s">
        <v>93</v>
      </c>
      <c r="F3115" s="111">
        <f>+VLOOKUP(C3115,'Selectable Table'!O:P,2,0)</f>
        <v>40700</v>
      </c>
      <c r="G3115" s="111" t="str">
        <f>+VLOOKUP(F3115,'Selectable Table'!P:Q,2,0)</f>
        <v>Revenues - Third Parties</v>
      </c>
      <c r="I3115" t="s">
        <v>241</v>
      </c>
      <c r="J3115" s="111">
        <v>2026</v>
      </c>
      <c r="K3115" s="111">
        <v>7</v>
      </c>
      <c r="L3115" s="111" t="s">
        <v>94</v>
      </c>
      <c r="M3115">
        <v>805.5</v>
      </c>
      <c r="N3115">
        <v>1</v>
      </c>
      <c r="O3115">
        <v>805.5</v>
      </c>
      <c r="P3115" t="s">
        <v>2288</v>
      </c>
      <c r="Q3115" s="111">
        <f>+VLOOKUP(I3115,'Selectable Table'!AB:AC,2,0)</f>
        <v>0</v>
      </c>
    </row>
    <row r="3116" spans="1:17" x14ac:dyDescent="0.25">
      <c r="A3116" s="111" t="str">
        <f>+VLOOKUP(C3116,'Selectable Table'!D:EB,2,0)</f>
        <v>OTH CUST</v>
      </c>
      <c r="B3116" t="s">
        <v>596</v>
      </c>
      <c r="C3116" t="s">
        <v>597</v>
      </c>
      <c r="D3116" t="s">
        <v>2287</v>
      </c>
      <c r="E3116" t="s">
        <v>105</v>
      </c>
      <c r="F3116" s="111">
        <f>+VLOOKUP(C3116,'Selectable Table'!O:P,2,0)</f>
        <v>40700</v>
      </c>
      <c r="G3116" s="111" t="str">
        <f>+VLOOKUP(F3116,'Selectable Table'!P:Q,2,0)</f>
        <v>Revenues - Third Parties</v>
      </c>
      <c r="I3116" t="s">
        <v>158</v>
      </c>
      <c r="J3116" s="111">
        <v>2026</v>
      </c>
      <c r="K3116" s="111">
        <v>7</v>
      </c>
      <c r="L3116" s="111" t="s">
        <v>94</v>
      </c>
      <c r="M3116">
        <v>686.2</v>
      </c>
      <c r="N3116">
        <v>1</v>
      </c>
      <c r="O3116">
        <v>686.2</v>
      </c>
      <c r="P3116" t="s">
        <v>2288</v>
      </c>
      <c r="Q3116" s="111">
        <f>+VLOOKUP(I3116,'Selectable Table'!AB:AC,2,0)</f>
        <v>0</v>
      </c>
    </row>
    <row r="3117" spans="1:17" x14ac:dyDescent="0.25">
      <c r="A3117" s="111" t="str">
        <f>+VLOOKUP(C3117,'Selectable Table'!D:EB,2,0)</f>
        <v>MEDIMMUNE</v>
      </c>
      <c r="B3117" t="s">
        <v>600</v>
      </c>
      <c r="C3117" t="s">
        <v>576</v>
      </c>
      <c r="D3117" t="s">
        <v>2287</v>
      </c>
      <c r="E3117" t="s">
        <v>93</v>
      </c>
      <c r="F3117" s="111">
        <f>+VLOOKUP(C3117,'Selectable Table'!O:P,2,0)</f>
        <v>40700</v>
      </c>
      <c r="G3117" s="111" t="str">
        <f>+VLOOKUP(F3117,'Selectable Table'!P:Q,2,0)</f>
        <v>Revenues - Third Parties</v>
      </c>
      <c r="I3117" t="s">
        <v>253</v>
      </c>
      <c r="J3117" s="111">
        <v>2026</v>
      </c>
      <c r="K3117" s="111">
        <v>7</v>
      </c>
      <c r="L3117" s="111" t="s">
        <v>94</v>
      </c>
      <c r="M3117">
        <v>402.36</v>
      </c>
      <c r="N3117">
        <v>1</v>
      </c>
      <c r="O3117">
        <v>402.36</v>
      </c>
      <c r="P3117" t="s">
        <v>2288</v>
      </c>
      <c r="Q3117" s="111">
        <f>+VLOOKUP(I3117,'Selectable Table'!AB:AC,2,0)</f>
        <v>0</v>
      </c>
    </row>
    <row r="3118" spans="1:17" x14ac:dyDescent="0.25">
      <c r="A3118" s="111" t="str">
        <f>+VLOOKUP(C3118,'Selectable Table'!D:EB,2,0)</f>
        <v>MEDIMMUNE</v>
      </c>
      <c r="B3118" t="s">
        <v>600</v>
      </c>
      <c r="C3118" t="s">
        <v>576</v>
      </c>
      <c r="D3118" t="s">
        <v>2287</v>
      </c>
      <c r="E3118" t="s">
        <v>105</v>
      </c>
      <c r="F3118" s="111">
        <f>+VLOOKUP(C3118,'Selectable Table'!O:P,2,0)</f>
        <v>40700</v>
      </c>
      <c r="G3118" s="111" t="str">
        <f>+VLOOKUP(F3118,'Selectable Table'!P:Q,2,0)</f>
        <v>Revenues - Third Parties</v>
      </c>
      <c r="I3118" t="s">
        <v>2295</v>
      </c>
      <c r="J3118" s="111">
        <v>2026</v>
      </c>
      <c r="K3118" s="111">
        <v>7</v>
      </c>
      <c r="L3118" s="111" t="s">
        <v>94</v>
      </c>
      <c r="M3118">
        <v>616.96</v>
      </c>
      <c r="N3118">
        <v>1</v>
      </c>
      <c r="O3118">
        <v>616.96</v>
      </c>
      <c r="P3118" t="s">
        <v>2288</v>
      </c>
      <c r="Q3118" s="111">
        <f>+VLOOKUP(I3118,'Selectable Table'!AB:AC,2,0)</f>
        <v>0</v>
      </c>
    </row>
    <row r="3119" spans="1:17" x14ac:dyDescent="0.25">
      <c r="A3119" s="111" t="str">
        <f>+VLOOKUP(C3119,'Selectable Table'!D:EB,2,0)</f>
        <v>OTH CUST</v>
      </c>
      <c r="B3119" t="s">
        <v>2195</v>
      </c>
      <c r="C3119" t="s">
        <v>2196</v>
      </c>
      <c r="D3119" t="s">
        <v>2287</v>
      </c>
      <c r="E3119" t="s">
        <v>93</v>
      </c>
      <c r="F3119" s="111">
        <f>+VLOOKUP(C3119,'Selectable Table'!O:P,2,0)</f>
        <v>40700</v>
      </c>
      <c r="G3119" s="111" t="str">
        <f>+VLOOKUP(F3119,'Selectable Table'!P:Q,2,0)</f>
        <v>Revenues - Third Parties</v>
      </c>
      <c r="I3119" t="s">
        <v>253</v>
      </c>
      <c r="J3119" s="111">
        <v>2026</v>
      </c>
      <c r="K3119" s="111">
        <v>7</v>
      </c>
      <c r="L3119" s="111" t="s">
        <v>94</v>
      </c>
      <c r="M3119">
        <v>1087.74</v>
      </c>
      <c r="N3119">
        <v>1</v>
      </c>
      <c r="O3119">
        <v>1087.74</v>
      </c>
      <c r="P3119" t="s">
        <v>2288</v>
      </c>
      <c r="Q3119" s="111">
        <f>+VLOOKUP(I3119,'Selectable Table'!AB:AC,2,0)</f>
        <v>0</v>
      </c>
    </row>
    <row r="3120" spans="1:17" x14ac:dyDescent="0.25">
      <c r="A3120" s="111" t="str">
        <f>+VLOOKUP(C3120,'Selectable Table'!D:EB,2,0)</f>
        <v>OTH CUST</v>
      </c>
      <c r="B3120" t="s">
        <v>2195</v>
      </c>
      <c r="C3120" t="s">
        <v>2196</v>
      </c>
      <c r="D3120" t="s">
        <v>2287</v>
      </c>
      <c r="E3120" t="s">
        <v>105</v>
      </c>
      <c r="F3120" s="111">
        <f>+VLOOKUP(C3120,'Selectable Table'!O:P,2,0)</f>
        <v>40700</v>
      </c>
      <c r="G3120" s="111" t="str">
        <f>+VLOOKUP(F3120,'Selectable Table'!P:Q,2,0)</f>
        <v>Revenues - Third Parties</v>
      </c>
      <c r="I3120" t="s">
        <v>144</v>
      </c>
      <c r="J3120" s="111">
        <v>2026</v>
      </c>
      <c r="K3120" s="111">
        <v>7</v>
      </c>
      <c r="L3120" s="111" t="s">
        <v>94</v>
      </c>
      <c r="M3120">
        <v>230.1</v>
      </c>
      <c r="N3120">
        <v>1</v>
      </c>
      <c r="O3120">
        <v>230.1</v>
      </c>
      <c r="P3120" t="s">
        <v>2288</v>
      </c>
      <c r="Q3120" s="111">
        <f>+VLOOKUP(I3120,'Selectable Table'!AB:AC,2,0)</f>
        <v>0</v>
      </c>
    </row>
    <row r="3121" spans="1:17" x14ac:dyDescent="0.25">
      <c r="A3121" s="111" t="str">
        <f>+VLOOKUP(C3121,'Selectable Table'!D:EB,2,0)</f>
        <v>OTH CUST</v>
      </c>
      <c r="B3121" t="s">
        <v>596</v>
      </c>
      <c r="C3121" t="s">
        <v>2282</v>
      </c>
      <c r="D3121" t="s">
        <v>2287</v>
      </c>
      <c r="E3121" t="s">
        <v>114</v>
      </c>
      <c r="F3121" s="111">
        <f>+VLOOKUP(C3121,'Selectable Table'!O:P,2,0)</f>
        <v>40700</v>
      </c>
      <c r="G3121" s="111" t="str">
        <f>+VLOOKUP(F3121,'Selectable Table'!P:Q,2,0)</f>
        <v>Revenues - Third Parties</v>
      </c>
      <c r="I3121" t="s">
        <v>2282</v>
      </c>
      <c r="J3121" s="111">
        <v>2026</v>
      </c>
      <c r="K3121" s="111">
        <v>7</v>
      </c>
      <c r="L3121" s="111" t="s">
        <v>94</v>
      </c>
      <c r="M3121">
        <v>0</v>
      </c>
      <c r="N3121">
        <v>1</v>
      </c>
      <c r="O3121">
        <v>0</v>
      </c>
      <c r="P3121" t="s">
        <v>2288</v>
      </c>
      <c r="Q3121" s="111" t="str">
        <f>+VLOOKUP(I3121,'Selectable Table'!AB:AC,2,0)</f>
        <v>Not Applicable</v>
      </c>
    </row>
    <row r="3122" spans="1:17" x14ac:dyDescent="0.25">
      <c r="A3122" s="111" t="str">
        <f>+VLOOKUP(C3122,'Selectable Table'!D:EB,2,0)</f>
        <v>OTH CUST</v>
      </c>
      <c r="B3122" t="s">
        <v>596</v>
      </c>
      <c r="C3122" t="s">
        <v>2282</v>
      </c>
      <c r="D3122" t="s">
        <v>2287</v>
      </c>
      <c r="E3122" t="s">
        <v>114</v>
      </c>
      <c r="F3122" s="111">
        <f>+VLOOKUP(C3122,'Selectable Table'!O:P,2,0)</f>
        <v>40700</v>
      </c>
      <c r="G3122" s="111" t="str">
        <f>+VLOOKUP(F3122,'Selectable Table'!P:Q,2,0)</f>
        <v>Revenues - Third Parties</v>
      </c>
      <c r="I3122" t="s">
        <v>2282</v>
      </c>
      <c r="J3122" s="111">
        <v>2026</v>
      </c>
      <c r="K3122" s="111">
        <v>7</v>
      </c>
      <c r="L3122" s="111" t="s">
        <v>94</v>
      </c>
      <c r="M3122">
        <v>0</v>
      </c>
      <c r="N3122">
        <v>1</v>
      </c>
      <c r="O3122">
        <v>0</v>
      </c>
      <c r="P3122" t="s">
        <v>2288</v>
      </c>
      <c r="Q3122" s="111" t="str">
        <f>+VLOOKUP(I3122,'Selectable Table'!AB:AC,2,0)</f>
        <v>Not Applicable</v>
      </c>
    </row>
    <row r="3123" spans="1:17" x14ac:dyDescent="0.25">
      <c r="A3123" s="111" t="str">
        <f>+VLOOKUP(C3123,'Selectable Table'!D:EB,2,0)</f>
        <v>OTH CUST</v>
      </c>
      <c r="B3123" t="s">
        <v>596</v>
      </c>
      <c r="C3123" t="s">
        <v>2282</v>
      </c>
      <c r="D3123" t="s">
        <v>2287</v>
      </c>
      <c r="E3123" t="s">
        <v>114</v>
      </c>
      <c r="F3123" s="111">
        <f>+VLOOKUP(C3123,'Selectable Table'!O:P,2,0)</f>
        <v>40700</v>
      </c>
      <c r="G3123" s="111" t="str">
        <f>+VLOOKUP(F3123,'Selectable Table'!P:Q,2,0)</f>
        <v>Revenues - Third Parties</v>
      </c>
      <c r="I3123" t="s">
        <v>2282</v>
      </c>
      <c r="J3123" s="111">
        <v>2026</v>
      </c>
      <c r="K3123" s="111">
        <v>7</v>
      </c>
      <c r="L3123" s="111" t="s">
        <v>94</v>
      </c>
      <c r="M3123">
        <v>0</v>
      </c>
      <c r="N3123">
        <v>1</v>
      </c>
      <c r="O3123">
        <v>0</v>
      </c>
      <c r="P3123" t="s">
        <v>2288</v>
      </c>
      <c r="Q3123" s="111" t="str">
        <f>+VLOOKUP(I3123,'Selectable Table'!AB:AC,2,0)</f>
        <v>Not Applicable</v>
      </c>
    </row>
    <row r="3124" spans="1:17" x14ac:dyDescent="0.25">
      <c r="A3124" s="111" t="str">
        <f>+VLOOKUP(C3124,'Selectable Table'!D:EB,2,0)</f>
        <v>OTH CUST</v>
      </c>
      <c r="B3124" t="s">
        <v>596</v>
      </c>
      <c r="C3124" t="s">
        <v>2282</v>
      </c>
      <c r="D3124" t="s">
        <v>2287</v>
      </c>
      <c r="E3124" t="s">
        <v>114</v>
      </c>
      <c r="F3124" s="111">
        <f>+VLOOKUP(C3124,'Selectable Table'!O:P,2,0)</f>
        <v>40700</v>
      </c>
      <c r="G3124" s="111" t="str">
        <f>+VLOOKUP(F3124,'Selectable Table'!P:Q,2,0)</f>
        <v>Revenues - Third Parties</v>
      </c>
      <c r="I3124" t="s">
        <v>2282</v>
      </c>
      <c r="J3124" s="111">
        <v>2026</v>
      </c>
      <c r="K3124" s="111">
        <v>7</v>
      </c>
      <c r="L3124" s="111" t="s">
        <v>94</v>
      </c>
      <c r="M3124">
        <v>0</v>
      </c>
      <c r="N3124">
        <v>1</v>
      </c>
      <c r="O3124">
        <v>0</v>
      </c>
      <c r="P3124" t="s">
        <v>2288</v>
      </c>
      <c r="Q3124" s="111" t="str">
        <f>+VLOOKUP(I3124,'Selectable Table'!AB:AC,2,0)</f>
        <v>Not Applicable</v>
      </c>
    </row>
    <row r="3125" spans="1:17" x14ac:dyDescent="0.25">
      <c r="A3125" s="111" t="str">
        <f>+VLOOKUP(C3125,'Selectable Table'!D:EB,2,0)</f>
        <v>OTH CUST</v>
      </c>
      <c r="B3125" t="s">
        <v>596</v>
      </c>
      <c r="C3125" t="s">
        <v>2282</v>
      </c>
      <c r="D3125" t="s">
        <v>2287</v>
      </c>
      <c r="E3125" t="s">
        <v>114</v>
      </c>
      <c r="F3125" s="111">
        <f>+VLOOKUP(C3125,'Selectable Table'!O:P,2,0)</f>
        <v>40700</v>
      </c>
      <c r="G3125" s="111" t="str">
        <f>+VLOOKUP(F3125,'Selectable Table'!P:Q,2,0)</f>
        <v>Revenues - Third Parties</v>
      </c>
      <c r="I3125" t="s">
        <v>2282</v>
      </c>
      <c r="J3125" s="111">
        <v>2026</v>
      </c>
      <c r="K3125" s="111">
        <v>7</v>
      </c>
      <c r="L3125" s="111" t="s">
        <v>94</v>
      </c>
      <c r="M3125">
        <v>0</v>
      </c>
      <c r="N3125">
        <v>1</v>
      </c>
      <c r="O3125">
        <v>0</v>
      </c>
      <c r="P3125" t="s">
        <v>2288</v>
      </c>
      <c r="Q3125" s="111" t="str">
        <f>+VLOOKUP(I3125,'Selectable Table'!AB:AC,2,0)</f>
        <v>Not Applicable</v>
      </c>
    </row>
    <row r="3126" spans="1:17" x14ac:dyDescent="0.25">
      <c r="A3126" s="111" t="str">
        <f>+VLOOKUP(C3126,'Selectable Table'!D:EB,2,0)</f>
        <v>DEFERRED</v>
      </c>
      <c r="B3126" t="s">
        <v>600</v>
      </c>
      <c r="C3126" t="s">
        <v>323</v>
      </c>
      <c r="D3126" t="s">
        <v>2287</v>
      </c>
      <c r="E3126" t="s">
        <v>101</v>
      </c>
      <c r="F3126" s="111">
        <f>+VLOOKUP(C3126,'Selectable Table'!O:P,2,0)</f>
        <v>40700</v>
      </c>
      <c r="G3126" s="111" t="str">
        <f>+VLOOKUP(F3126,'Selectable Table'!P:Q,2,0)</f>
        <v>Revenues - Third Parties</v>
      </c>
      <c r="I3126" t="s">
        <v>337</v>
      </c>
      <c r="J3126" s="111">
        <v>2026</v>
      </c>
      <c r="K3126" s="111">
        <v>7</v>
      </c>
      <c r="L3126" s="111" t="s">
        <v>94</v>
      </c>
      <c r="M3126">
        <v>0</v>
      </c>
      <c r="N3126">
        <v>1</v>
      </c>
      <c r="O3126">
        <v>0</v>
      </c>
      <c r="P3126" t="s">
        <v>2288</v>
      </c>
      <c r="Q3126" s="111">
        <f>+VLOOKUP(I3126,'Selectable Table'!AB:AC,2,0)</f>
        <v>0</v>
      </c>
    </row>
    <row r="3127" spans="1:17" x14ac:dyDescent="0.25">
      <c r="A3127" s="111" t="str">
        <f>+VLOOKUP(C3127,'Selectable Table'!D:EB,2,0)</f>
        <v>DEFERRED</v>
      </c>
      <c r="B3127" t="s">
        <v>600</v>
      </c>
      <c r="C3127" t="s">
        <v>323</v>
      </c>
      <c r="D3127" t="s">
        <v>2287</v>
      </c>
      <c r="E3127" t="s">
        <v>102</v>
      </c>
      <c r="F3127" s="111">
        <f>+VLOOKUP(C3127,'Selectable Table'!O:P,2,0)</f>
        <v>40700</v>
      </c>
      <c r="G3127" s="111" t="str">
        <f>+VLOOKUP(F3127,'Selectable Table'!P:Q,2,0)</f>
        <v>Revenues - Third Parties</v>
      </c>
      <c r="I3127" t="s">
        <v>892</v>
      </c>
      <c r="J3127" s="111">
        <v>2026</v>
      </c>
      <c r="K3127" s="111">
        <v>7</v>
      </c>
      <c r="L3127" s="111" t="s">
        <v>94</v>
      </c>
      <c r="M3127">
        <v>0</v>
      </c>
      <c r="N3127">
        <v>1</v>
      </c>
      <c r="O3127">
        <v>0</v>
      </c>
      <c r="P3127" t="s">
        <v>2288</v>
      </c>
      <c r="Q3127" s="111" t="str">
        <f>+VLOOKUP(I3127,'Selectable Table'!AB:AC,2,0)</f>
        <v>Not Applicable</v>
      </c>
    </row>
    <row r="3128" spans="1:17" x14ac:dyDescent="0.25">
      <c r="A3128" s="111" t="str">
        <f>+VLOOKUP(C3128,'Selectable Table'!D:EB,2,0)</f>
        <v>OTH CUST</v>
      </c>
      <c r="B3128" t="s">
        <v>258</v>
      </c>
      <c r="C3128" t="s">
        <v>258</v>
      </c>
      <c r="D3128" t="s">
        <v>2287</v>
      </c>
      <c r="E3128" t="s">
        <v>93</v>
      </c>
      <c r="F3128" s="111">
        <f>+VLOOKUP(C3128,'Selectable Table'!O:P,2,0)</f>
        <v>40700</v>
      </c>
      <c r="G3128" s="111" t="str">
        <f>+VLOOKUP(F3128,'Selectable Table'!P:Q,2,0)</f>
        <v>Revenues - Third Parties</v>
      </c>
      <c r="I3128" t="s">
        <v>2279</v>
      </c>
      <c r="J3128" s="111">
        <v>2026</v>
      </c>
      <c r="K3128" s="111">
        <v>7</v>
      </c>
      <c r="L3128" s="111" t="s">
        <v>94</v>
      </c>
      <c r="M3128">
        <v>0</v>
      </c>
      <c r="N3128">
        <v>1</v>
      </c>
      <c r="O3128">
        <v>0</v>
      </c>
      <c r="P3128" t="s">
        <v>2288</v>
      </c>
      <c r="Q3128" s="111" t="str">
        <f>+VLOOKUP(I3128,'Selectable Table'!AB:AC,2,0)</f>
        <v>Not Applicable</v>
      </c>
    </row>
    <row r="3129" spans="1:17" x14ac:dyDescent="0.25">
      <c r="A3129" s="111" t="str">
        <f>+VLOOKUP(C3129,'Selectable Table'!D:EB,2,0)</f>
        <v>OTH CUST</v>
      </c>
      <c r="B3129" t="s">
        <v>258</v>
      </c>
      <c r="C3129" t="s">
        <v>258</v>
      </c>
      <c r="D3129" t="s">
        <v>2287</v>
      </c>
      <c r="E3129" t="s">
        <v>102</v>
      </c>
      <c r="F3129" s="111">
        <f>+VLOOKUP(C3129,'Selectable Table'!O:P,2,0)</f>
        <v>40700</v>
      </c>
      <c r="G3129" s="111" t="str">
        <f>+VLOOKUP(F3129,'Selectable Table'!P:Q,2,0)</f>
        <v>Revenues - Third Parties</v>
      </c>
      <c r="I3129" t="s">
        <v>2279</v>
      </c>
      <c r="J3129" s="111">
        <v>2026</v>
      </c>
      <c r="K3129" s="111">
        <v>7</v>
      </c>
      <c r="L3129" s="111" t="s">
        <v>94</v>
      </c>
      <c r="M3129">
        <v>0</v>
      </c>
      <c r="N3129">
        <v>1</v>
      </c>
      <c r="O3129">
        <v>0</v>
      </c>
      <c r="P3129" t="s">
        <v>2288</v>
      </c>
      <c r="Q3129" s="111" t="str">
        <f>+VLOOKUP(I3129,'Selectable Table'!AB:AC,2,0)</f>
        <v>Not Applicable</v>
      </c>
    </row>
    <row r="3130" spans="1:17" x14ac:dyDescent="0.25">
      <c r="A3130" s="111" t="str">
        <f>+VLOOKUP(C3130,'Selectable Table'!D:EB,2,0)</f>
        <v>OTH CUST</v>
      </c>
      <c r="B3130" t="s">
        <v>258</v>
      </c>
      <c r="C3130" t="s">
        <v>258</v>
      </c>
      <c r="D3130" t="s">
        <v>2287</v>
      </c>
      <c r="E3130" t="s">
        <v>105</v>
      </c>
      <c r="F3130" s="111">
        <f>+VLOOKUP(C3130,'Selectable Table'!O:P,2,0)</f>
        <v>40700</v>
      </c>
      <c r="G3130" s="111" t="str">
        <f>+VLOOKUP(F3130,'Selectable Table'!P:Q,2,0)</f>
        <v>Revenues - Third Parties</v>
      </c>
      <c r="I3130" t="s">
        <v>2279</v>
      </c>
      <c r="J3130" s="111">
        <v>2026</v>
      </c>
      <c r="K3130" s="111">
        <v>7</v>
      </c>
      <c r="L3130" s="111" t="s">
        <v>94</v>
      </c>
      <c r="M3130">
        <v>0</v>
      </c>
      <c r="N3130">
        <v>1</v>
      </c>
      <c r="O3130">
        <v>0</v>
      </c>
      <c r="P3130" t="s">
        <v>2288</v>
      </c>
      <c r="Q3130" s="111" t="str">
        <f>+VLOOKUP(I3130,'Selectable Table'!AB:AC,2,0)</f>
        <v>Not Applicable</v>
      </c>
    </row>
    <row r="3131" spans="1:17" x14ac:dyDescent="0.25">
      <c r="A3131" s="111" t="str">
        <f>+VLOOKUP(C3131,'Selectable Table'!D:EB,2,0)</f>
        <v>DEFERRED</v>
      </c>
      <c r="B3131" t="s">
        <v>258</v>
      </c>
      <c r="C3131" t="s">
        <v>323</v>
      </c>
      <c r="D3131" t="s">
        <v>2287</v>
      </c>
      <c r="E3131" t="s">
        <v>102</v>
      </c>
      <c r="F3131" s="111">
        <f>+VLOOKUP(C3131,'Selectable Table'!O:P,2,0)</f>
        <v>40700</v>
      </c>
      <c r="G3131" s="111" t="str">
        <f>+VLOOKUP(F3131,'Selectable Table'!P:Q,2,0)</f>
        <v>Revenues - Third Parties</v>
      </c>
      <c r="I3131" t="s">
        <v>2338</v>
      </c>
      <c r="J3131" s="111">
        <v>2026</v>
      </c>
      <c r="K3131" s="111">
        <v>7</v>
      </c>
      <c r="L3131" s="111" t="s">
        <v>94</v>
      </c>
      <c r="M3131">
        <v>-68138.280340670564</v>
      </c>
      <c r="N3131">
        <v>1</v>
      </c>
      <c r="O3131">
        <v>-68138.280340670564</v>
      </c>
      <c r="P3131" t="s">
        <v>2288</v>
      </c>
      <c r="Q3131" s="111" t="str">
        <f>+VLOOKUP(I3131,'Selectable Table'!AB:AC,2,0)</f>
        <v>Not Applicable</v>
      </c>
    </row>
    <row r="3132" spans="1:17" x14ac:dyDescent="0.25">
      <c r="A3132" s="111" t="str">
        <f>+VLOOKUP(C3132,'Selectable Table'!D:EB,2,0)</f>
        <v>DEFERRED</v>
      </c>
      <c r="B3132" t="s">
        <v>258</v>
      </c>
      <c r="C3132" t="s">
        <v>323</v>
      </c>
      <c r="D3132" t="s">
        <v>2287</v>
      </c>
      <c r="E3132" t="s">
        <v>93</v>
      </c>
      <c r="F3132" s="111">
        <f>+VLOOKUP(C3132,'Selectable Table'!O:P,2,0)</f>
        <v>40700</v>
      </c>
      <c r="G3132" s="111" t="str">
        <f>+VLOOKUP(F3132,'Selectable Table'!P:Q,2,0)</f>
        <v>Revenues - Third Parties</v>
      </c>
      <c r="I3132" t="s">
        <v>2338</v>
      </c>
      <c r="J3132" s="111">
        <v>2026</v>
      </c>
      <c r="K3132" s="111">
        <v>7</v>
      </c>
      <c r="L3132" s="111" t="s">
        <v>94</v>
      </c>
      <c r="M3132">
        <v>-26622.890989721254</v>
      </c>
      <c r="N3132">
        <v>1</v>
      </c>
      <c r="O3132">
        <v>-26622.890989721254</v>
      </c>
      <c r="P3132" t="s">
        <v>2288</v>
      </c>
      <c r="Q3132" s="111" t="str">
        <f>+VLOOKUP(I3132,'Selectable Table'!AB:AC,2,0)</f>
        <v>Not Applicable</v>
      </c>
    </row>
    <row r="3133" spans="1:17" x14ac:dyDescent="0.25">
      <c r="A3133" s="111" t="str">
        <f>+VLOOKUP(C3133,'Selectable Table'!D:EB,2,0)</f>
        <v>DEFERRED</v>
      </c>
      <c r="B3133" t="s">
        <v>258</v>
      </c>
      <c r="C3133" t="s">
        <v>323</v>
      </c>
      <c r="D3133" t="s">
        <v>2287</v>
      </c>
      <c r="E3133" t="s">
        <v>104</v>
      </c>
      <c r="F3133" s="111">
        <f>+VLOOKUP(C3133,'Selectable Table'!O:P,2,0)</f>
        <v>40700</v>
      </c>
      <c r="G3133" s="111" t="str">
        <f>+VLOOKUP(F3133,'Selectable Table'!P:Q,2,0)</f>
        <v>Revenues - Third Parties</v>
      </c>
      <c r="I3133" t="s">
        <v>2339</v>
      </c>
      <c r="J3133" s="111">
        <v>2026</v>
      </c>
      <c r="K3133" s="111">
        <v>7</v>
      </c>
      <c r="L3133" s="111" t="s">
        <v>94</v>
      </c>
      <c r="M3133">
        <v>0</v>
      </c>
      <c r="N3133">
        <v>1</v>
      </c>
      <c r="O3133">
        <v>0</v>
      </c>
      <c r="P3133" t="s">
        <v>2288</v>
      </c>
      <c r="Q3133" s="111">
        <f>+VLOOKUP(I3133,'Selectable Table'!AB:AC,2,0)</f>
        <v>0</v>
      </c>
    </row>
    <row r="3134" spans="1:17" x14ac:dyDescent="0.25">
      <c r="A3134" s="111" t="str">
        <f>+VLOOKUP(C3134,'Selectable Table'!D:EB,2,0)</f>
        <v>DEFERRED</v>
      </c>
      <c r="B3134" t="s">
        <v>258</v>
      </c>
      <c r="C3134" t="s">
        <v>323</v>
      </c>
      <c r="D3134" t="s">
        <v>2287</v>
      </c>
      <c r="E3134" t="s">
        <v>102</v>
      </c>
      <c r="F3134" s="111">
        <f>+VLOOKUP(C3134,'Selectable Table'!O:P,2,0)</f>
        <v>40700</v>
      </c>
      <c r="G3134" s="111" t="str">
        <f>+VLOOKUP(F3134,'Selectable Table'!P:Q,2,0)</f>
        <v>Revenues - Third Parties</v>
      </c>
      <c r="I3134" t="s">
        <v>2340</v>
      </c>
      <c r="J3134" s="111">
        <v>2026</v>
      </c>
      <c r="K3134" s="111">
        <v>7</v>
      </c>
      <c r="L3134" s="111" t="s">
        <v>94</v>
      </c>
      <c r="M3134">
        <v>55418.171807453378</v>
      </c>
      <c r="N3134">
        <v>1</v>
      </c>
      <c r="O3134">
        <v>55418.171807453378</v>
      </c>
      <c r="P3134" t="s">
        <v>2288</v>
      </c>
      <c r="Q3134" s="111" t="str">
        <f>+VLOOKUP(I3134,'Selectable Table'!AB:AC,2,0)</f>
        <v>Not Applicable</v>
      </c>
    </row>
    <row r="3135" spans="1:17" x14ac:dyDescent="0.25">
      <c r="A3135" s="111" t="str">
        <f>+VLOOKUP(C3135,'Selectable Table'!D:EB,2,0)</f>
        <v>DEFERRED</v>
      </c>
      <c r="B3135" t="s">
        <v>258</v>
      </c>
      <c r="C3135" t="s">
        <v>323</v>
      </c>
      <c r="D3135" t="s">
        <v>2287</v>
      </c>
      <c r="E3135" t="s">
        <v>93</v>
      </c>
      <c r="F3135" s="111">
        <f>+VLOOKUP(C3135,'Selectable Table'!O:P,2,0)</f>
        <v>40700</v>
      </c>
      <c r="G3135" s="111" t="str">
        <f>+VLOOKUP(F3135,'Selectable Table'!P:Q,2,0)</f>
        <v>Revenues - Third Parties</v>
      </c>
      <c r="I3135" t="s">
        <v>2340</v>
      </c>
      <c r="J3135" s="111">
        <v>2026</v>
      </c>
      <c r="K3135" s="111">
        <v>7</v>
      </c>
      <c r="L3135" s="111" t="s">
        <v>94</v>
      </c>
      <c r="M3135">
        <v>21782.882405386972</v>
      </c>
      <c r="N3135">
        <v>1</v>
      </c>
      <c r="O3135">
        <v>21782.882405386972</v>
      </c>
      <c r="P3135" t="s">
        <v>2288</v>
      </c>
      <c r="Q3135" s="111" t="str">
        <f>+VLOOKUP(I3135,'Selectable Table'!AB:AC,2,0)</f>
        <v>Not Applicable</v>
      </c>
    </row>
    <row r="3136" spans="1:17" x14ac:dyDescent="0.25">
      <c r="A3136" s="111" t="str">
        <f>+VLOOKUP(C3136,'Selectable Table'!D:EB,2,0)</f>
        <v>DEFERRED</v>
      </c>
      <c r="B3136" t="s">
        <v>258</v>
      </c>
      <c r="C3136" t="s">
        <v>323</v>
      </c>
      <c r="D3136" t="s">
        <v>2287</v>
      </c>
      <c r="E3136" t="s">
        <v>104</v>
      </c>
      <c r="F3136" s="111">
        <f>+VLOOKUP(C3136,'Selectable Table'!O:P,2,0)</f>
        <v>40700</v>
      </c>
      <c r="G3136" s="111" t="str">
        <f>+VLOOKUP(F3136,'Selectable Table'!P:Q,2,0)</f>
        <v>Revenues - Third Parties</v>
      </c>
      <c r="I3136" t="s">
        <v>2339</v>
      </c>
      <c r="J3136" s="111">
        <v>2026</v>
      </c>
      <c r="K3136" s="111">
        <v>7</v>
      </c>
      <c r="L3136" s="111" t="s">
        <v>94</v>
      </c>
      <c r="M3136">
        <v>0</v>
      </c>
      <c r="N3136">
        <v>1</v>
      </c>
      <c r="O3136">
        <v>0</v>
      </c>
      <c r="P3136" t="s">
        <v>2288</v>
      </c>
      <c r="Q3136" s="111">
        <f>+VLOOKUP(I3136,'Selectable Table'!AB:AC,2,0)</f>
        <v>0</v>
      </c>
    </row>
    <row r="3137" spans="1:17" x14ac:dyDescent="0.25">
      <c r="A3137" s="111" t="str">
        <f>+VLOOKUP(C3137,'Selectable Table'!D:EB,2,0)</f>
        <v>OTH CUST</v>
      </c>
      <c r="B3137" t="s">
        <v>258</v>
      </c>
      <c r="C3137" t="s">
        <v>258</v>
      </c>
      <c r="D3137" t="s">
        <v>2287</v>
      </c>
      <c r="E3137" t="s">
        <v>93</v>
      </c>
      <c r="F3137" s="111">
        <f>+VLOOKUP(C3137,'Selectable Table'!O:P,2,0)</f>
        <v>40700</v>
      </c>
      <c r="G3137" s="111" t="str">
        <f>+VLOOKUP(F3137,'Selectable Table'!P:Q,2,0)</f>
        <v>Revenues - Third Parties</v>
      </c>
      <c r="I3137" t="s">
        <v>331</v>
      </c>
      <c r="J3137" s="111">
        <v>2026</v>
      </c>
      <c r="K3137" s="111">
        <v>7</v>
      </c>
      <c r="L3137" s="111" t="s">
        <v>94</v>
      </c>
      <c r="M3137">
        <v>-1559.5618441798142</v>
      </c>
      <c r="N3137">
        <v>1</v>
      </c>
      <c r="O3137">
        <v>-1559.5618441798142</v>
      </c>
      <c r="P3137" t="s">
        <v>2288</v>
      </c>
      <c r="Q3137" s="111" t="str">
        <f>+VLOOKUP(I3137,'Selectable Table'!AB:AC,2,0)</f>
        <v>Not Applicable</v>
      </c>
    </row>
    <row r="3138" spans="1:17" x14ac:dyDescent="0.25">
      <c r="A3138" s="111" t="str">
        <f>+VLOOKUP(C3138,'Selectable Table'!D:EB,2,0)</f>
        <v>OTH CUST</v>
      </c>
      <c r="B3138" t="s">
        <v>258</v>
      </c>
      <c r="C3138" t="s">
        <v>258</v>
      </c>
      <c r="D3138" t="s">
        <v>2287</v>
      </c>
      <c r="E3138" t="s">
        <v>103</v>
      </c>
      <c r="F3138" s="111">
        <f>+VLOOKUP(C3138,'Selectable Table'!O:P,2,0)</f>
        <v>40700</v>
      </c>
      <c r="G3138" s="111" t="str">
        <f>+VLOOKUP(F3138,'Selectable Table'!P:Q,2,0)</f>
        <v>Revenues - Third Parties</v>
      </c>
      <c r="I3138" t="s">
        <v>331</v>
      </c>
      <c r="J3138" s="111">
        <v>2026</v>
      </c>
      <c r="K3138" s="111">
        <v>7</v>
      </c>
      <c r="L3138" s="111" t="s">
        <v>94</v>
      </c>
      <c r="M3138">
        <v>0</v>
      </c>
      <c r="N3138">
        <v>1</v>
      </c>
      <c r="O3138">
        <v>0</v>
      </c>
      <c r="P3138" t="s">
        <v>2288</v>
      </c>
      <c r="Q3138" s="111" t="str">
        <f>+VLOOKUP(I3138,'Selectable Table'!AB:AC,2,0)</f>
        <v>Not Applicable</v>
      </c>
    </row>
    <row r="3139" spans="1:17" x14ac:dyDescent="0.25">
      <c r="A3139" s="111" t="str">
        <f>+VLOOKUP(C3139,'Selectable Table'!D:EB,2,0)</f>
        <v>OTH CUST</v>
      </c>
      <c r="B3139" t="s">
        <v>258</v>
      </c>
      <c r="C3139" t="s">
        <v>258</v>
      </c>
      <c r="D3139" t="s">
        <v>2287</v>
      </c>
      <c r="E3139" t="s">
        <v>104</v>
      </c>
      <c r="F3139" s="111">
        <f>+VLOOKUP(C3139,'Selectable Table'!O:P,2,0)</f>
        <v>40700</v>
      </c>
      <c r="G3139" s="111" t="str">
        <f>+VLOOKUP(F3139,'Selectable Table'!P:Q,2,0)</f>
        <v>Revenues - Third Parties</v>
      </c>
      <c r="I3139" t="s">
        <v>331</v>
      </c>
      <c r="J3139" s="111">
        <v>2026</v>
      </c>
      <c r="K3139" s="111">
        <v>7</v>
      </c>
      <c r="L3139" s="111" t="s">
        <v>94</v>
      </c>
      <c r="M3139">
        <v>-0.27300000000104802</v>
      </c>
      <c r="N3139">
        <v>1</v>
      </c>
      <c r="O3139">
        <v>-0.27300000000104802</v>
      </c>
      <c r="P3139" t="s">
        <v>2288</v>
      </c>
      <c r="Q3139" s="111" t="str">
        <f>+VLOOKUP(I3139,'Selectable Table'!AB:AC,2,0)</f>
        <v>Not Applicable</v>
      </c>
    </row>
    <row r="3140" spans="1:17" x14ac:dyDescent="0.25">
      <c r="A3140" s="111" t="str">
        <f>+VLOOKUP(C3140,'Selectable Table'!D:EB,2,0)</f>
        <v>OTH CUST</v>
      </c>
      <c r="B3140" t="s">
        <v>258</v>
      </c>
      <c r="C3140" t="s">
        <v>258</v>
      </c>
      <c r="D3140" t="s">
        <v>2287</v>
      </c>
      <c r="E3140" t="s">
        <v>102</v>
      </c>
      <c r="F3140" s="111">
        <f>+VLOOKUP(C3140,'Selectable Table'!O:P,2,0)</f>
        <v>40700</v>
      </c>
      <c r="G3140" s="111" t="str">
        <f>+VLOOKUP(F3140,'Selectable Table'!P:Q,2,0)</f>
        <v>Revenues - Third Parties</v>
      </c>
      <c r="I3140" t="s">
        <v>331</v>
      </c>
      <c r="J3140" s="111">
        <v>2026</v>
      </c>
      <c r="K3140" s="111">
        <v>7</v>
      </c>
      <c r="L3140" s="111" t="s">
        <v>94</v>
      </c>
      <c r="M3140">
        <v>-393.55371388282947</v>
      </c>
      <c r="N3140">
        <v>1</v>
      </c>
      <c r="O3140">
        <v>-393.55371388282947</v>
      </c>
      <c r="P3140" t="s">
        <v>2288</v>
      </c>
      <c r="Q3140" s="111" t="str">
        <f>+VLOOKUP(I3140,'Selectable Table'!AB:AC,2,0)</f>
        <v>Not Applicable</v>
      </c>
    </row>
    <row r="3141" spans="1:17" x14ac:dyDescent="0.25">
      <c r="A3141" s="111" t="str">
        <f>+VLOOKUP(C3141,'Selectable Table'!D:EB,2,0)</f>
        <v>OTH CUST</v>
      </c>
      <c r="B3141" t="s">
        <v>258</v>
      </c>
      <c r="C3141" t="s">
        <v>258</v>
      </c>
      <c r="D3141" t="s">
        <v>2287</v>
      </c>
      <c r="E3141" t="s">
        <v>114</v>
      </c>
      <c r="F3141" s="111">
        <f>+VLOOKUP(C3141,'Selectable Table'!O:P,2,0)</f>
        <v>40700</v>
      </c>
      <c r="G3141" s="111" t="str">
        <f>+VLOOKUP(F3141,'Selectable Table'!P:Q,2,0)</f>
        <v>Revenues - Third Parties</v>
      </c>
      <c r="I3141" t="s">
        <v>331</v>
      </c>
      <c r="J3141" s="111">
        <v>2026</v>
      </c>
      <c r="K3141" s="111">
        <v>7</v>
      </c>
      <c r="L3141" s="111" t="s">
        <v>94</v>
      </c>
      <c r="M3141">
        <v>0</v>
      </c>
      <c r="N3141">
        <v>1</v>
      </c>
      <c r="O3141">
        <v>0</v>
      </c>
      <c r="P3141" t="s">
        <v>2288</v>
      </c>
      <c r="Q3141" s="111" t="str">
        <f>+VLOOKUP(I3141,'Selectable Table'!AB:AC,2,0)</f>
        <v>Not Applicable</v>
      </c>
    </row>
    <row r="3142" spans="1:17" x14ac:dyDescent="0.25">
      <c r="A3142" s="111" t="str">
        <f>+VLOOKUP(C3142,'Selectable Table'!D:EB,2,0)</f>
        <v>OTH CUST</v>
      </c>
      <c r="B3142" t="s">
        <v>258</v>
      </c>
      <c r="C3142" t="s">
        <v>258</v>
      </c>
      <c r="D3142" t="s">
        <v>2287</v>
      </c>
      <c r="E3142" t="s">
        <v>114</v>
      </c>
      <c r="F3142" s="111">
        <f>+VLOOKUP(C3142,'Selectable Table'!O:P,2,0)</f>
        <v>40700</v>
      </c>
      <c r="G3142" s="111" t="str">
        <f>+VLOOKUP(F3142,'Selectable Table'!P:Q,2,0)</f>
        <v>Revenues - Third Parties</v>
      </c>
      <c r="I3142" t="s">
        <v>331</v>
      </c>
      <c r="J3142" s="111">
        <v>2026</v>
      </c>
      <c r="K3142" s="111">
        <v>7</v>
      </c>
      <c r="L3142" s="111" t="s">
        <v>94</v>
      </c>
      <c r="M3142">
        <v>0</v>
      </c>
      <c r="N3142">
        <v>1</v>
      </c>
      <c r="O3142">
        <v>0</v>
      </c>
      <c r="P3142" t="s">
        <v>2288</v>
      </c>
      <c r="Q3142" s="111" t="str">
        <f>+VLOOKUP(I3142,'Selectable Table'!AB:AC,2,0)</f>
        <v>Not Applicable</v>
      </c>
    </row>
    <row r="3143" spans="1:17" x14ac:dyDescent="0.25">
      <c r="A3143" s="111" t="str">
        <f>+VLOOKUP(C3143,'Selectable Table'!D:EB,2,0)</f>
        <v>OTH CUST</v>
      </c>
      <c r="B3143" t="s">
        <v>258</v>
      </c>
      <c r="C3143" t="s">
        <v>258</v>
      </c>
      <c r="D3143" t="s">
        <v>2287</v>
      </c>
      <c r="E3143" t="s">
        <v>101</v>
      </c>
      <c r="F3143" s="111">
        <f>+VLOOKUP(C3143,'Selectable Table'!O:P,2,0)</f>
        <v>40700</v>
      </c>
      <c r="G3143" s="111" t="str">
        <f>+VLOOKUP(F3143,'Selectable Table'!P:Q,2,0)</f>
        <v>Revenues - Third Parties</v>
      </c>
      <c r="I3143" t="s">
        <v>331</v>
      </c>
      <c r="J3143" s="111">
        <v>2026</v>
      </c>
      <c r="K3143" s="111">
        <v>7</v>
      </c>
      <c r="L3143" s="111" t="s">
        <v>94</v>
      </c>
      <c r="M3143">
        <v>0.40129999999999999</v>
      </c>
      <c r="N3143">
        <v>1</v>
      </c>
      <c r="O3143">
        <v>0.40129999999999999</v>
      </c>
      <c r="P3143" t="s">
        <v>2288</v>
      </c>
      <c r="Q3143" s="111" t="str">
        <f>+VLOOKUP(I3143,'Selectable Table'!AB:AC,2,0)</f>
        <v>Not Applicable</v>
      </c>
    </row>
    <row r="3144" spans="1:17" x14ac:dyDescent="0.25">
      <c r="A3144" s="111" t="str">
        <f>+VLOOKUP(C3144,'Selectable Table'!D:EB,2,0)</f>
        <v>OTH CUST</v>
      </c>
      <c r="B3144" t="s">
        <v>258</v>
      </c>
      <c r="C3144" t="s">
        <v>258</v>
      </c>
      <c r="D3144" t="s">
        <v>2287</v>
      </c>
      <c r="E3144" t="s">
        <v>105</v>
      </c>
      <c r="F3144" s="111">
        <f>+VLOOKUP(C3144,'Selectable Table'!O:P,2,0)</f>
        <v>40700</v>
      </c>
      <c r="G3144" s="111" t="str">
        <f>+VLOOKUP(F3144,'Selectable Table'!P:Q,2,0)</f>
        <v>Revenues - Third Parties</v>
      </c>
      <c r="I3144" t="s">
        <v>331</v>
      </c>
      <c r="J3144" s="111">
        <v>2026</v>
      </c>
      <c r="K3144" s="111">
        <v>7</v>
      </c>
      <c r="L3144" s="111" t="s">
        <v>94</v>
      </c>
      <c r="M3144">
        <v>-930.51190093584592</v>
      </c>
      <c r="N3144">
        <v>1</v>
      </c>
      <c r="O3144">
        <v>-930.51190093584592</v>
      </c>
      <c r="P3144" t="s">
        <v>2288</v>
      </c>
      <c r="Q3144" s="111" t="str">
        <f>+VLOOKUP(I3144,'Selectable Table'!AB:AC,2,0)</f>
        <v>Not Applicable</v>
      </c>
    </row>
    <row r="3145" spans="1:17" x14ac:dyDescent="0.25">
      <c r="A3145" s="111" t="str">
        <f>+VLOOKUP(C3145,'Selectable Table'!D:EB,2,0)</f>
        <v>ELI LILLY</v>
      </c>
      <c r="B3145" t="s">
        <v>268</v>
      </c>
      <c r="C3145" t="s">
        <v>265</v>
      </c>
      <c r="D3145" t="s">
        <v>336</v>
      </c>
      <c r="E3145" t="s">
        <v>101</v>
      </c>
      <c r="F3145" s="111">
        <f>+VLOOKUP(C3145,'Selectable Table'!O:P,2,0)</f>
        <v>40700</v>
      </c>
      <c r="G3145" s="111" t="str">
        <f>+VLOOKUP(F3145,'Selectable Table'!P:Q,2,0)</f>
        <v>Revenues - Third Parties</v>
      </c>
      <c r="I3145" t="s">
        <v>269</v>
      </c>
      <c r="J3145" s="111">
        <v>2026</v>
      </c>
      <c r="K3145" s="111">
        <v>7</v>
      </c>
      <c r="L3145" s="111" t="s">
        <v>94</v>
      </c>
      <c r="M3145">
        <v>-886.00982035000004</v>
      </c>
      <c r="N3145">
        <v>1</v>
      </c>
      <c r="O3145">
        <v>-886.00982035000004</v>
      </c>
      <c r="P3145" t="s">
        <v>3055</v>
      </c>
      <c r="Q3145" s="111" t="s">
        <v>96</v>
      </c>
    </row>
    <row r="3146" spans="1:17" x14ac:dyDescent="0.25">
      <c r="A3146" s="111" t="str">
        <f>+VLOOKUP(C3146,'Selectable Table'!D:EB,2,0)</f>
        <v>ELI LILLY</v>
      </c>
      <c r="B3146" t="s">
        <v>398</v>
      </c>
      <c r="C3146" t="s">
        <v>265</v>
      </c>
      <c r="D3146" t="s">
        <v>336</v>
      </c>
      <c r="E3146" t="s">
        <v>101</v>
      </c>
      <c r="F3146" s="111">
        <f>+VLOOKUP(C3146,'Selectable Table'!O:P,2,0)</f>
        <v>40700</v>
      </c>
      <c r="G3146" s="111" t="str">
        <f>+VLOOKUP(F3146,'Selectable Table'!P:Q,2,0)</f>
        <v>Revenues - Third Parties</v>
      </c>
      <c r="I3146" t="s">
        <v>269</v>
      </c>
      <c r="J3146" s="111">
        <v>2026</v>
      </c>
      <c r="K3146" s="111">
        <v>7</v>
      </c>
      <c r="L3146" s="111" t="s">
        <v>94</v>
      </c>
      <c r="M3146">
        <v>-3470.2355477999999</v>
      </c>
      <c r="N3146">
        <v>1</v>
      </c>
      <c r="O3146">
        <v>-3470.2355477999999</v>
      </c>
      <c r="P3146" t="s">
        <v>3055</v>
      </c>
      <c r="Q3146" s="111" t="s">
        <v>96</v>
      </c>
    </row>
    <row r="3147" spans="1:17" x14ac:dyDescent="0.25">
      <c r="A3147" s="111" t="str">
        <f>+VLOOKUP(C3147,'Selectable Table'!D:EB,2,0)</f>
        <v>ELI LILLY</v>
      </c>
      <c r="B3147" t="s">
        <v>399</v>
      </c>
      <c r="C3147" t="s">
        <v>265</v>
      </c>
      <c r="D3147" t="s">
        <v>336</v>
      </c>
      <c r="E3147" t="s">
        <v>101</v>
      </c>
      <c r="F3147" s="111">
        <f>+VLOOKUP(C3147,'Selectable Table'!O:P,2,0)</f>
        <v>40700</v>
      </c>
      <c r="G3147" s="111" t="str">
        <f>+VLOOKUP(F3147,'Selectable Table'!P:Q,2,0)</f>
        <v>Revenues - Third Parties</v>
      </c>
      <c r="I3147" t="s">
        <v>269</v>
      </c>
      <c r="J3147" s="111">
        <v>2026</v>
      </c>
      <c r="K3147" s="111">
        <v>7</v>
      </c>
      <c r="L3147" s="111" t="s">
        <v>94</v>
      </c>
      <c r="M3147">
        <v>-3494.4068134499998</v>
      </c>
      <c r="N3147">
        <v>1</v>
      </c>
      <c r="O3147">
        <v>-3494.4068134499998</v>
      </c>
      <c r="P3147" t="s">
        <v>3055</v>
      </c>
      <c r="Q3147" s="111" t="s">
        <v>96</v>
      </c>
    </row>
    <row r="3148" spans="1:17" x14ac:dyDescent="0.25">
      <c r="A3148" s="111" t="str">
        <f>+VLOOKUP(C3148,'Selectable Table'!D:EB,2,0)</f>
        <v>ELI LILLY</v>
      </c>
      <c r="B3148" t="s">
        <v>272</v>
      </c>
      <c r="C3148" t="s">
        <v>265</v>
      </c>
      <c r="D3148" t="s">
        <v>336</v>
      </c>
      <c r="E3148" t="s">
        <v>101</v>
      </c>
      <c r="F3148" s="111">
        <f>+VLOOKUP(C3148,'Selectable Table'!O:P,2,0)</f>
        <v>40700</v>
      </c>
      <c r="G3148" s="111" t="str">
        <f>+VLOOKUP(F3148,'Selectable Table'!P:Q,2,0)</f>
        <v>Revenues - Third Parties</v>
      </c>
      <c r="I3148" t="s">
        <v>269</v>
      </c>
      <c r="J3148" s="111">
        <v>2026</v>
      </c>
      <c r="K3148" s="111">
        <v>7</v>
      </c>
      <c r="L3148" s="111" t="s">
        <v>94</v>
      </c>
      <c r="M3148">
        <v>-1426.4433015000002</v>
      </c>
      <c r="N3148">
        <v>1</v>
      </c>
      <c r="O3148">
        <v>-1426.4433015000002</v>
      </c>
      <c r="P3148" t="s">
        <v>3055</v>
      </c>
      <c r="Q3148" s="111" t="s">
        <v>96</v>
      </c>
    </row>
    <row r="3149" spans="1:17" x14ac:dyDescent="0.25">
      <c r="A3149" s="111" t="str">
        <f>+VLOOKUP(C3149,'Selectable Table'!D:EB,2,0)</f>
        <v>ELI LILLY</v>
      </c>
      <c r="B3149" t="s">
        <v>3155</v>
      </c>
      <c r="C3149" t="s">
        <v>265</v>
      </c>
      <c r="D3149" t="s">
        <v>336</v>
      </c>
      <c r="E3149" t="s">
        <v>101</v>
      </c>
      <c r="F3149" s="111">
        <f>+VLOOKUP(C3149,'Selectable Table'!O:P,2,0)</f>
        <v>40700</v>
      </c>
      <c r="G3149" s="111" t="str">
        <f>+VLOOKUP(F3149,'Selectable Table'!P:Q,2,0)</f>
        <v>Revenues - Third Parties</v>
      </c>
      <c r="I3149" t="s">
        <v>269</v>
      </c>
      <c r="J3149" s="111">
        <v>2026</v>
      </c>
      <c r="K3149" s="111">
        <v>7</v>
      </c>
      <c r="L3149" s="111" t="s">
        <v>94</v>
      </c>
      <c r="M3149">
        <v>-493.83622785000006</v>
      </c>
      <c r="N3149">
        <v>1</v>
      </c>
      <c r="O3149">
        <v>-493.83622785000006</v>
      </c>
      <c r="P3149" t="s">
        <v>3055</v>
      </c>
      <c r="Q3149" s="111" t="s">
        <v>96</v>
      </c>
    </row>
    <row r="3150" spans="1:17" x14ac:dyDescent="0.25">
      <c r="A3150" s="111" t="str">
        <f>+VLOOKUP(C3150,'Selectable Table'!D:EB,2,0)</f>
        <v>ELI LILLY</v>
      </c>
      <c r="B3150" t="s">
        <v>3156</v>
      </c>
      <c r="C3150" t="s">
        <v>265</v>
      </c>
      <c r="D3150" t="s">
        <v>336</v>
      </c>
      <c r="E3150" t="s">
        <v>101</v>
      </c>
      <c r="F3150" s="111">
        <f>+VLOOKUP(C3150,'Selectable Table'!O:P,2,0)</f>
        <v>40700</v>
      </c>
      <c r="G3150" s="111" t="str">
        <f>+VLOOKUP(F3150,'Selectable Table'!P:Q,2,0)</f>
        <v>Revenues - Third Parties</v>
      </c>
      <c r="I3150" t="s">
        <v>269</v>
      </c>
      <c r="J3150" s="111">
        <v>2026</v>
      </c>
      <c r="K3150" s="111">
        <v>7</v>
      </c>
      <c r="L3150" s="111" t="s">
        <v>94</v>
      </c>
      <c r="M3150">
        <v>-9980.2968131999987</v>
      </c>
      <c r="N3150">
        <v>1</v>
      </c>
      <c r="O3150">
        <v>-9980.2968131999987</v>
      </c>
      <c r="P3150" t="s">
        <v>3055</v>
      </c>
      <c r="Q3150" s="111" t="s">
        <v>96</v>
      </c>
    </row>
    <row r="3151" spans="1:17" x14ac:dyDescent="0.25">
      <c r="A3151" s="111" t="str">
        <f>+VLOOKUP(C3151,'Selectable Table'!D:EB,2,0)</f>
        <v>ELI LILLY</v>
      </c>
      <c r="B3151" t="s">
        <v>3157</v>
      </c>
      <c r="C3151" t="s">
        <v>265</v>
      </c>
      <c r="D3151" t="s">
        <v>336</v>
      </c>
      <c r="E3151" t="s">
        <v>101</v>
      </c>
      <c r="F3151" s="111">
        <f>+VLOOKUP(C3151,'Selectable Table'!O:P,2,0)</f>
        <v>40700</v>
      </c>
      <c r="G3151" s="111" t="str">
        <f>+VLOOKUP(F3151,'Selectable Table'!P:Q,2,0)</f>
        <v>Revenues - Third Parties</v>
      </c>
      <c r="I3151" t="s">
        <v>269</v>
      </c>
      <c r="J3151" s="111">
        <v>2026</v>
      </c>
      <c r="K3151" s="111">
        <v>7</v>
      </c>
      <c r="L3151" s="111" t="s">
        <v>94</v>
      </c>
      <c r="M3151">
        <v>-1424.4624145499999</v>
      </c>
      <c r="N3151">
        <v>1</v>
      </c>
      <c r="O3151">
        <v>-1424.4624145499999</v>
      </c>
      <c r="P3151" t="s">
        <v>3055</v>
      </c>
      <c r="Q3151" s="111" t="s">
        <v>96</v>
      </c>
    </row>
    <row r="3152" spans="1:17" x14ac:dyDescent="0.25">
      <c r="A3152" s="111" t="str">
        <f>+VLOOKUP(C3152,'Selectable Table'!D:EB,2,0)</f>
        <v>ELI LILLY</v>
      </c>
      <c r="B3152" t="s">
        <v>3158</v>
      </c>
      <c r="C3152" t="s">
        <v>265</v>
      </c>
      <c r="D3152" t="s">
        <v>336</v>
      </c>
      <c r="E3152" t="s">
        <v>101</v>
      </c>
      <c r="F3152" s="111">
        <f>+VLOOKUP(C3152,'Selectable Table'!O:P,2,0)</f>
        <v>40700</v>
      </c>
      <c r="G3152" s="111" t="str">
        <f>+VLOOKUP(F3152,'Selectable Table'!P:Q,2,0)</f>
        <v>Revenues - Third Parties</v>
      </c>
      <c r="I3152" t="s">
        <v>269</v>
      </c>
      <c r="J3152" s="111">
        <v>2026</v>
      </c>
      <c r="K3152" s="111">
        <v>7</v>
      </c>
      <c r="L3152" s="111" t="s">
        <v>94</v>
      </c>
      <c r="M3152">
        <v>-6370.6558345499998</v>
      </c>
      <c r="N3152">
        <v>1</v>
      </c>
      <c r="O3152">
        <v>-6370.6558345499998</v>
      </c>
      <c r="P3152" t="s">
        <v>3055</v>
      </c>
      <c r="Q3152" s="111" t="s">
        <v>96</v>
      </c>
    </row>
    <row r="3153" spans="1:17" x14ac:dyDescent="0.25">
      <c r="A3153" s="111" t="str">
        <f>+VLOOKUP(C3153,'Selectable Table'!D:EB,2,0)</f>
        <v>ELI LILLY</v>
      </c>
      <c r="B3153" t="s">
        <v>3159</v>
      </c>
      <c r="C3153" t="s">
        <v>265</v>
      </c>
      <c r="D3153" t="s">
        <v>336</v>
      </c>
      <c r="E3153" t="s">
        <v>101</v>
      </c>
      <c r="F3153" s="111">
        <f>+VLOOKUP(C3153,'Selectable Table'!O:P,2,0)</f>
        <v>40700</v>
      </c>
      <c r="G3153" s="111" t="str">
        <f>+VLOOKUP(F3153,'Selectable Table'!P:Q,2,0)</f>
        <v>Revenues - Third Parties</v>
      </c>
      <c r="I3153" t="s">
        <v>269</v>
      </c>
      <c r="J3153" s="111">
        <v>2026</v>
      </c>
      <c r="K3153" s="111">
        <v>7</v>
      </c>
      <c r="L3153" s="111" t="s">
        <v>94</v>
      </c>
      <c r="M3153">
        <v>-1863.7467586499999</v>
      </c>
      <c r="N3153">
        <v>1</v>
      </c>
      <c r="O3153">
        <v>-1863.7467586499999</v>
      </c>
      <c r="P3153" t="s">
        <v>3055</v>
      </c>
      <c r="Q3153" s="111" t="s">
        <v>96</v>
      </c>
    </row>
    <row r="3154" spans="1:17" x14ac:dyDescent="0.25">
      <c r="A3154" s="111" t="str">
        <f>+VLOOKUP(C3154,'Selectable Table'!D:EB,2,0)</f>
        <v>ELI LILLY</v>
      </c>
      <c r="B3154" t="s">
        <v>3160</v>
      </c>
      <c r="C3154" t="s">
        <v>265</v>
      </c>
      <c r="D3154" t="s">
        <v>336</v>
      </c>
      <c r="E3154" t="s">
        <v>101</v>
      </c>
      <c r="F3154" s="111">
        <f>+VLOOKUP(C3154,'Selectable Table'!O:P,2,0)</f>
        <v>40700</v>
      </c>
      <c r="G3154" s="111" t="str">
        <f>+VLOOKUP(F3154,'Selectable Table'!P:Q,2,0)</f>
        <v>Revenues - Third Parties</v>
      </c>
      <c r="I3154" t="s">
        <v>269</v>
      </c>
      <c r="J3154" s="111">
        <v>2026</v>
      </c>
      <c r="K3154" s="111">
        <v>7</v>
      </c>
      <c r="L3154" s="111" t="s">
        <v>94</v>
      </c>
      <c r="M3154">
        <v>-642.15886664999994</v>
      </c>
      <c r="N3154">
        <v>1</v>
      </c>
      <c r="O3154">
        <v>-642.15886664999994</v>
      </c>
      <c r="P3154" t="s">
        <v>3055</v>
      </c>
      <c r="Q3154" s="111" t="s">
        <v>96</v>
      </c>
    </row>
    <row r="3155" spans="1:17" x14ac:dyDescent="0.25">
      <c r="A3155" s="111" t="str">
        <f>+VLOOKUP(C3155,'Selectable Table'!D:EB,2,0)</f>
        <v>J &amp; J</v>
      </c>
      <c r="B3155" t="s">
        <v>293</v>
      </c>
      <c r="C3155" t="s">
        <v>107</v>
      </c>
      <c r="D3155" t="s">
        <v>336</v>
      </c>
      <c r="E3155" t="s">
        <v>101</v>
      </c>
      <c r="F3155" s="111">
        <f>+VLOOKUP(C3155,'Selectable Table'!O:P,2,0)</f>
        <v>40700</v>
      </c>
      <c r="G3155" s="111" t="str">
        <f>+VLOOKUP(F3155,'Selectable Table'!P:Q,2,0)</f>
        <v>Revenues - Third Parties</v>
      </c>
      <c r="I3155" t="s">
        <v>269</v>
      </c>
      <c r="J3155" s="111">
        <v>2026</v>
      </c>
      <c r="K3155" s="111">
        <v>7</v>
      </c>
      <c r="L3155" s="111" t="s">
        <v>94</v>
      </c>
      <c r="M3155">
        <v>-2113.4537297999996</v>
      </c>
      <c r="N3155">
        <v>1</v>
      </c>
      <c r="O3155">
        <v>-2113.4537297999996</v>
      </c>
      <c r="P3155" t="s">
        <v>3055</v>
      </c>
      <c r="Q3155" s="111" t="s">
        <v>96</v>
      </c>
    </row>
    <row r="3156" spans="1:17" x14ac:dyDescent="0.25">
      <c r="A3156" s="111" t="str">
        <f>+VLOOKUP(C3156,'Selectable Table'!D:EB,2,0)</f>
        <v>ELI LILLY</v>
      </c>
      <c r="B3156" t="s">
        <v>716</v>
      </c>
      <c r="C3156" t="s">
        <v>265</v>
      </c>
      <c r="D3156" t="s">
        <v>336</v>
      </c>
      <c r="E3156" t="s">
        <v>101</v>
      </c>
      <c r="F3156" s="111">
        <f>+VLOOKUP(C3156,'Selectable Table'!O:P,2,0)</f>
        <v>40700</v>
      </c>
      <c r="G3156" s="111" t="str">
        <f>+VLOOKUP(F3156,'Selectable Table'!P:Q,2,0)</f>
        <v>Revenues - Third Parties</v>
      </c>
      <c r="I3156" t="s">
        <v>269</v>
      </c>
      <c r="J3156" s="111">
        <v>2026</v>
      </c>
      <c r="K3156" s="111">
        <v>7</v>
      </c>
      <c r="L3156" s="111" t="s">
        <v>94</v>
      </c>
      <c r="M3156">
        <v>-1957.7725082999998</v>
      </c>
      <c r="N3156">
        <v>1</v>
      </c>
      <c r="O3156">
        <v>-1957.7725082999998</v>
      </c>
      <c r="P3156" t="s">
        <v>3055</v>
      </c>
      <c r="Q3156" s="111" t="s">
        <v>96</v>
      </c>
    </row>
    <row r="3157" spans="1:17" x14ac:dyDescent="0.25">
      <c r="A3157" s="111" t="str">
        <f>+VLOOKUP(C3157,'Selectable Table'!D:EB,2,0)</f>
        <v>ELI LILLY</v>
      </c>
      <c r="B3157" t="s">
        <v>3161</v>
      </c>
      <c r="C3157" t="s">
        <v>265</v>
      </c>
      <c r="D3157" t="s">
        <v>336</v>
      </c>
      <c r="E3157" t="s">
        <v>101</v>
      </c>
      <c r="F3157" s="111">
        <f>+VLOOKUP(C3157,'Selectable Table'!O:P,2,0)</f>
        <v>40700</v>
      </c>
      <c r="G3157" s="111" t="str">
        <f>+VLOOKUP(F3157,'Selectable Table'!P:Q,2,0)</f>
        <v>Revenues - Third Parties</v>
      </c>
      <c r="I3157" t="s">
        <v>269</v>
      </c>
      <c r="J3157" s="111">
        <v>2026</v>
      </c>
      <c r="K3157" s="111">
        <v>7</v>
      </c>
      <c r="L3157" s="111" t="s">
        <v>94</v>
      </c>
      <c r="M3157">
        <v>-330.8894148</v>
      </c>
      <c r="N3157">
        <v>1</v>
      </c>
      <c r="O3157">
        <v>-330.8894148</v>
      </c>
      <c r="P3157" t="s">
        <v>3055</v>
      </c>
      <c r="Q3157" s="111" t="s">
        <v>96</v>
      </c>
    </row>
    <row r="3158" spans="1:17" x14ac:dyDescent="0.25">
      <c r="A3158" s="111" t="str">
        <f>+VLOOKUP(C3158,'Selectable Table'!D:EB,2,0)</f>
        <v>J &amp; J</v>
      </c>
      <c r="B3158" t="s">
        <v>3162</v>
      </c>
      <c r="C3158" t="s">
        <v>107</v>
      </c>
      <c r="D3158" t="s">
        <v>336</v>
      </c>
      <c r="E3158" t="s">
        <v>101</v>
      </c>
      <c r="F3158" s="111">
        <f>+VLOOKUP(C3158,'Selectable Table'!O:P,2,0)</f>
        <v>40700</v>
      </c>
      <c r="G3158" s="111" t="str">
        <f>+VLOOKUP(F3158,'Selectable Table'!P:Q,2,0)</f>
        <v>Revenues - Third Parties</v>
      </c>
      <c r="I3158" t="s">
        <v>269</v>
      </c>
      <c r="J3158" s="111">
        <v>2026</v>
      </c>
      <c r="K3158" s="111">
        <v>7</v>
      </c>
      <c r="L3158" s="111" t="s">
        <v>94</v>
      </c>
      <c r="M3158">
        <v>-139.16856659999996</v>
      </c>
      <c r="N3158">
        <v>1</v>
      </c>
      <c r="O3158">
        <v>-139.16856659999996</v>
      </c>
      <c r="P3158" t="s">
        <v>3055</v>
      </c>
      <c r="Q3158" s="111" t="s">
        <v>96</v>
      </c>
    </row>
    <row r="3159" spans="1:17" x14ac:dyDescent="0.25">
      <c r="A3159" s="111" t="str">
        <f>+VLOOKUP(C3159,'Selectable Table'!D:EB,2,0)</f>
        <v>ELI LILLY</v>
      </c>
      <c r="B3159" t="s">
        <v>721</v>
      </c>
      <c r="C3159" t="s">
        <v>265</v>
      </c>
      <c r="D3159" t="s">
        <v>336</v>
      </c>
      <c r="E3159" t="s">
        <v>101</v>
      </c>
      <c r="F3159" s="111">
        <f>+VLOOKUP(C3159,'Selectable Table'!O:P,2,0)</f>
        <v>40700</v>
      </c>
      <c r="G3159" s="111" t="str">
        <f>+VLOOKUP(F3159,'Selectable Table'!P:Q,2,0)</f>
        <v>Revenues - Third Parties</v>
      </c>
      <c r="I3159" t="s">
        <v>269</v>
      </c>
      <c r="J3159" s="111">
        <v>2026</v>
      </c>
      <c r="K3159" s="111">
        <v>7</v>
      </c>
      <c r="L3159" s="111" t="s">
        <v>94</v>
      </c>
      <c r="M3159">
        <v>-997.60554810000008</v>
      </c>
      <c r="N3159">
        <v>1</v>
      </c>
      <c r="O3159">
        <v>-997.60554810000008</v>
      </c>
      <c r="P3159" t="s">
        <v>3055</v>
      </c>
      <c r="Q3159" s="111" t="s">
        <v>96</v>
      </c>
    </row>
    <row r="3160" spans="1:17" x14ac:dyDescent="0.25">
      <c r="A3160" s="111" t="str">
        <f>+VLOOKUP(C3160,'Selectable Table'!D:EB,2,0)</f>
        <v>ELI LILLY</v>
      </c>
      <c r="B3160" t="s">
        <v>725</v>
      </c>
      <c r="C3160" t="s">
        <v>265</v>
      </c>
      <c r="D3160" t="s">
        <v>336</v>
      </c>
      <c r="E3160" t="s">
        <v>101</v>
      </c>
      <c r="F3160" s="111">
        <f>+VLOOKUP(C3160,'Selectable Table'!O:P,2,0)</f>
        <v>40700</v>
      </c>
      <c r="G3160" s="111" t="str">
        <f>+VLOOKUP(F3160,'Selectable Table'!P:Q,2,0)</f>
        <v>Revenues - Third Parties</v>
      </c>
      <c r="I3160" t="s">
        <v>269</v>
      </c>
      <c r="J3160" s="111">
        <v>2026</v>
      </c>
      <c r="K3160" s="111">
        <v>7</v>
      </c>
      <c r="L3160" s="111" t="s">
        <v>94</v>
      </c>
      <c r="M3160">
        <v>-813.78485369999987</v>
      </c>
      <c r="N3160">
        <v>1</v>
      </c>
      <c r="O3160">
        <v>-813.78485369999987</v>
      </c>
      <c r="P3160" t="s">
        <v>3055</v>
      </c>
      <c r="Q3160" s="111" t="s">
        <v>96</v>
      </c>
    </row>
    <row r="3161" spans="1:17" x14ac:dyDescent="0.25">
      <c r="A3161" s="111" t="str">
        <f>+VLOOKUP(C3161,'Selectable Table'!D:EB,2,0)</f>
        <v>J &amp; J</v>
      </c>
      <c r="B3161" t="s">
        <v>408</v>
      </c>
      <c r="C3161" t="s">
        <v>107</v>
      </c>
      <c r="D3161" t="s">
        <v>336</v>
      </c>
      <c r="E3161" t="s">
        <v>101</v>
      </c>
      <c r="F3161" s="111">
        <f>+VLOOKUP(C3161,'Selectable Table'!O:P,2,0)</f>
        <v>40700</v>
      </c>
      <c r="G3161" s="111" t="str">
        <f>+VLOOKUP(F3161,'Selectable Table'!P:Q,2,0)</f>
        <v>Revenues - Third Parties</v>
      </c>
      <c r="I3161" t="s">
        <v>269</v>
      </c>
      <c r="J3161" s="111">
        <v>2026</v>
      </c>
      <c r="K3161" s="111">
        <v>7</v>
      </c>
      <c r="L3161" s="111" t="s">
        <v>94</v>
      </c>
      <c r="M3161">
        <v>-2222.8815041999997</v>
      </c>
      <c r="N3161">
        <v>1</v>
      </c>
      <c r="O3161">
        <v>-2222.8815041999997</v>
      </c>
      <c r="P3161" t="s">
        <v>3055</v>
      </c>
      <c r="Q3161" s="111" t="s">
        <v>96</v>
      </c>
    </row>
    <row r="3162" spans="1:17" x14ac:dyDescent="0.25">
      <c r="A3162" s="111" t="str">
        <f>+VLOOKUP(C3162,'Selectable Table'!D:EB,2,0)</f>
        <v>ELI LILLY</v>
      </c>
      <c r="B3162" t="s">
        <v>726</v>
      </c>
      <c r="C3162" t="s">
        <v>265</v>
      </c>
      <c r="D3162" t="s">
        <v>336</v>
      </c>
      <c r="E3162" t="s">
        <v>101</v>
      </c>
      <c r="F3162" s="111">
        <f>+VLOOKUP(C3162,'Selectable Table'!O:P,2,0)</f>
        <v>40700</v>
      </c>
      <c r="G3162" s="111" t="str">
        <f>+VLOOKUP(F3162,'Selectable Table'!P:Q,2,0)</f>
        <v>Revenues - Third Parties</v>
      </c>
      <c r="I3162" t="s">
        <v>269</v>
      </c>
      <c r="J3162" s="111">
        <v>2026</v>
      </c>
      <c r="K3162" s="111">
        <v>7</v>
      </c>
      <c r="L3162" s="111" t="s">
        <v>94</v>
      </c>
      <c r="M3162">
        <v>-703.41196170000001</v>
      </c>
      <c r="N3162">
        <v>1</v>
      </c>
      <c r="O3162">
        <v>-703.41196170000001</v>
      </c>
      <c r="P3162" t="s">
        <v>3055</v>
      </c>
      <c r="Q3162" s="111" t="s">
        <v>96</v>
      </c>
    </row>
    <row r="3163" spans="1:17" x14ac:dyDescent="0.25">
      <c r="A3163" s="111" t="str">
        <f>+VLOOKUP(C3163,'Selectable Table'!D:EB,2,0)</f>
        <v>ELI LILLY</v>
      </c>
      <c r="B3163" t="s">
        <v>727</v>
      </c>
      <c r="C3163" t="s">
        <v>265</v>
      </c>
      <c r="D3163" t="s">
        <v>336</v>
      </c>
      <c r="E3163" t="s">
        <v>101</v>
      </c>
      <c r="F3163" s="111">
        <f>+VLOOKUP(C3163,'Selectable Table'!O:P,2,0)</f>
        <v>40700</v>
      </c>
      <c r="G3163" s="111" t="str">
        <f>+VLOOKUP(F3163,'Selectable Table'!P:Q,2,0)</f>
        <v>Revenues - Third Parties</v>
      </c>
      <c r="I3163" t="s">
        <v>269</v>
      </c>
      <c r="J3163" s="111">
        <v>2026</v>
      </c>
      <c r="K3163" s="111">
        <v>7</v>
      </c>
      <c r="L3163" s="111" t="s">
        <v>94</v>
      </c>
      <c r="M3163">
        <v>-5039.1307637999989</v>
      </c>
      <c r="N3163">
        <v>1</v>
      </c>
      <c r="O3163">
        <v>-5039.1307637999989</v>
      </c>
      <c r="P3163" t="s">
        <v>3055</v>
      </c>
      <c r="Q3163" s="111" t="s">
        <v>96</v>
      </c>
    </row>
    <row r="3164" spans="1:17" x14ac:dyDescent="0.25">
      <c r="A3164" s="111" t="str">
        <f>+VLOOKUP(C3164,'Selectable Table'!D:EB,2,0)</f>
        <v>J &amp; J</v>
      </c>
      <c r="B3164" t="s">
        <v>412</v>
      </c>
      <c r="C3164" t="s">
        <v>107</v>
      </c>
      <c r="D3164" t="s">
        <v>336</v>
      </c>
      <c r="E3164" t="s">
        <v>101</v>
      </c>
      <c r="F3164" s="111">
        <f>+VLOOKUP(C3164,'Selectable Table'!O:P,2,0)</f>
        <v>40700</v>
      </c>
      <c r="G3164" s="111" t="str">
        <f>+VLOOKUP(F3164,'Selectable Table'!P:Q,2,0)</f>
        <v>Revenues - Third Parties</v>
      </c>
      <c r="I3164" t="s">
        <v>269</v>
      </c>
      <c r="J3164" s="111">
        <v>2026</v>
      </c>
      <c r="K3164" s="111">
        <v>7</v>
      </c>
      <c r="L3164" s="111" t="s">
        <v>94</v>
      </c>
      <c r="M3164">
        <v>-16768.286401649995</v>
      </c>
      <c r="N3164">
        <v>1</v>
      </c>
      <c r="O3164">
        <v>-16768.286401649995</v>
      </c>
      <c r="P3164" t="s">
        <v>3055</v>
      </c>
      <c r="Q3164" s="111" t="s">
        <v>96</v>
      </c>
    </row>
    <row r="3165" spans="1:17" x14ac:dyDescent="0.25">
      <c r="A3165" s="111" t="str">
        <f>+VLOOKUP(C3165,'Selectable Table'!D:EB,2,0)</f>
        <v>ELI LILLY</v>
      </c>
      <c r="B3165" t="s">
        <v>416</v>
      </c>
      <c r="C3165" t="s">
        <v>265</v>
      </c>
      <c r="D3165" t="s">
        <v>336</v>
      </c>
      <c r="E3165" t="s">
        <v>101</v>
      </c>
      <c r="F3165" s="111">
        <f>+VLOOKUP(C3165,'Selectable Table'!O:P,2,0)</f>
        <v>40700</v>
      </c>
      <c r="G3165" s="111" t="str">
        <f>+VLOOKUP(F3165,'Selectable Table'!P:Q,2,0)</f>
        <v>Revenues - Third Parties</v>
      </c>
      <c r="I3165" t="s">
        <v>269</v>
      </c>
      <c r="J3165" s="111">
        <v>2026</v>
      </c>
      <c r="K3165" s="111">
        <v>7</v>
      </c>
      <c r="L3165" s="111" t="s">
        <v>94</v>
      </c>
      <c r="M3165">
        <v>-309.15521910000001</v>
      </c>
      <c r="N3165">
        <v>1</v>
      </c>
      <c r="O3165">
        <v>-309.15521910000001</v>
      </c>
      <c r="P3165" t="s">
        <v>3055</v>
      </c>
      <c r="Q3165" s="111" t="s">
        <v>96</v>
      </c>
    </row>
    <row r="3166" spans="1:17" x14ac:dyDescent="0.25">
      <c r="A3166" s="111" t="str">
        <f>+VLOOKUP(C3166,'Selectable Table'!D:EB,2,0)</f>
        <v>ELI LILLY</v>
      </c>
      <c r="B3166" t="s">
        <v>3163</v>
      </c>
      <c r="C3166" t="s">
        <v>265</v>
      </c>
      <c r="D3166" t="s">
        <v>336</v>
      </c>
      <c r="E3166" t="s">
        <v>101</v>
      </c>
      <c r="F3166" s="111">
        <f>+VLOOKUP(C3166,'Selectable Table'!O:P,2,0)</f>
        <v>40700</v>
      </c>
      <c r="G3166" s="111" t="str">
        <f>+VLOOKUP(F3166,'Selectable Table'!P:Q,2,0)</f>
        <v>Revenues - Third Parties</v>
      </c>
      <c r="I3166" t="s">
        <v>269</v>
      </c>
      <c r="J3166" s="111">
        <v>2026</v>
      </c>
      <c r="K3166" s="111">
        <v>7</v>
      </c>
      <c r="L3166" s="111" t="s">
        <v>94</v>
      </c>
      <c r="M3166">
        <v>-832.08364050000012</v>
      </c>
      <c r="N3166">
        <v>1</v>
      </c>
      <c r="O3166">
        <v>-832.08364050000012</v>
      </c>
      <c r="P3166" t="s">
        <v>3055</v>
      </c>
      <c r="Q3166" s="111" t="s">
        <v>96</v>
      </c>
    </row>
    <row r="3167" spans="1:17" x14ac:dyDescent="0.25">
      <c r="A3167" s="111" t="str">
        <f>+VLOOKUP(C3167,'Selectable Table'!D:EB,2,0)</f>
        <v>ELI LILLY</v>
      </c>
      <c r="B3167" t="s">
        <v>277</v>
      </c>
      <c r="C3167" t="s">
        <v>265</v>
      </c>
      <c r="D3167" t="s">
        <v>336</v>
      </c>
      <c r="E3167" t="s">
        <v>101</v>
      </c>
      <c r="F3167" s="111">
        <f>+VLOOKUP(C3167,'Selectable Table'!O:P,2,0)</f>
        <v>40700</v>
      </c>
      <c r="G3167" s="111" t="str">
        <f>+VLOOKUP(F3167,'Selectable Table'!P:Q,2,0)</f>
        <v>Revenues - Third Parties</v>
      </c>
      <c r="I3167" t="s">
        <v>269</v>
      </c>
      <c r="J3167" s="111">
        <v>2026</v>
      </c>
      <c r="K3167" s="111">
        <v>7</v>
      </c>
      <c r="L3167" s="111" t="s">
        <v>94</v>
      </c>
      <c r="M3167">
        <v>-29275.779719550002</v>
      </c>
      <c r="N3167">
        <v>1</v>
      </c>
      <c r="O3167">
        <v>-29275.779719550002</v>
      </c>
      <c r="P3167" t="s">
        <v>3055</v>
      </c>
      <c r="Q3167" s="111" t="s">
        <v>96</v>
      </c>
    </row>
    <row r="3168" spans="1:17" x14ac:dyDescent="0.25">
      <c r="A3168" s="111" t="str">
        <f>+VLOOKUP(C3168,'Selectable Table'!D:EB,2,0)</f>
        <v>ELI LILLY</v>
      </c>
      <c r="B3168" t="s">
        <v>279</v>
      </c>
      <c r="C3168" t="s">
        <v>265</v>
      </c>
      <c r="D3168" t="s">
        <v>336</v>
      </c>
      <c r="E3168" t="s">
        <v>101</v>
      </c>
      <c r="F3168" s="111">
        <f>+VLOOKUP(C3168,'Selectable Table'!O:P,2,0)</f>
        <v>40700</v>
      </c>
      <c r="G3168" s="111" t="str">
        <f>+VLOOKUP(F3168,'Selectable Table'!P:Q,2,0)</f>
        <v>Revenues - Third Parties</v>
      </c>
      <c r="I3168" t="s">
        <v>269</v>
      </c>
      <c r="J3168" s="111">
        <v>2026</v>
      </c>
      <c r="K3168" s="111">
        <v>7</v>
      </c>
      <c r="L3168" s="111" t="s">
        <v>94</v>
      </c>
      <c r="M3168">
        <v>-1407.5684374499999</v>
      </c>
      <c r="N3168">
        <v>1</v>
      </c>
      <c r="O3168">
        <v>-1407.5684374499999</v>
      </c>
      <c r="P3168" t="s">
        <v>3055</v>
      </c>
      <c r="Q3168" s="111" t="s">
        <v>96</v>
      </c>
    </row>
    <row r="3169" spans="1:17" x14ac:dyDescent="0.25">
      <c r="A3169" s="111" t="str">
        <f>+VLOOKUP(C3169,'Selectable Table'!D:EB,2,0)</f>
        <v>J &amp; J</v>
      </c>
      <c r="B3169" t="s">
        <v>430</v>
      </c>
      <c r="C3169" t="s">
        <v>107</v>
      </c>
      <c r="D3169" t="s">
        <v>336</v>
      </c>
      <c r="E3169" t="s">
        <v>101</v>
      </c>
      <c r="F3169" s="111">
        <f>+VLOOKUP(C3169,'Selectable Table'!O:P,2,0)</f>
        <v>40700</v>
      </c>
      <c r="G3169" s="111" t="str">
        <f>+VLOOKUP(F3169,'Selectable Table'!P:Q,2,0)</f>
        <v>Revenues - Third Parties</v>
      </c>
      <c r="I3169" t="s">
        <v>269</v>
      </c>
      <c r="J3169" s="111">
        <v>2026</v>
      </c>
      <c r="K3169" s="111">
        <v>7</v>
      </c>
      <c r="L3169" s="111" t="s">
        <v>94</v>
      </c>
      <c r="M3169">
        <v>-23910.671696100002</v>
      </c>
      <c r="N3169">
        <v>1</v>
      </c>
      <c r="O3169">
        <v>-23910.671696100002</v>
      </c>
      <c r="P3169" t="s">
        <v>3055</v>
      </c>
      <c r="Q3169" s="111" t="s">
        <v>96</v>
      </c>
    </row>
    <row r="3170" spans="1:17" x14ac:dyDescent="0.25">
      <c r="A3170" s="111" t="str">
        <f>+VLOOKUP(C3170,'Selectable Table'!D:EB,2,0)</f>
        <v>J &amp; J</v>
      </c>
      <c r="B3170" t="s">
        <v>434</v>
      </c>
      <c r="C3170" t="s">
        <v>107</v>
      </c>
      <c r="D3170" t="s">
        <v>336</v>
      </c>
      <c r="E3170" t="s">
        <v>101</v>
      </c>
      <c r="F3170" s="111">
        <f>+VLOOKUP(C3170,'Selectable Table'!O:P,2,0)</f>
        <v>40700</v>
      </c>
      <c r="G3170" s="111" t="str">
        <f>+VLOOKUP(F3170,'Selectable Table'!P:Q,2,0)</f>
        <v>Revenues - Third Parties</v>
      </c>
      <c r="I3170" t="s">
        <v>269</v>
      </c>
      <c r="J3170" s="111">
        <v>2026</v>
      </c>
      <c r="K3170" s="111">
        <v>7</v>
      </c>
      <c r="L3170" s="111" t="s">
        <v>94</v>
      </c>
      <c r="M3170">
        <v>-12445.102104749998</v>
      </c>
      <c r="N3170">
        <v>1</v>
      </c>
      <c r="O3170">
        <v>-12445.102104749998</v>
      </c>
      <c r="P3170" t="s">
        <v>3055</v>
      </c>
      <c r="Q3170" s="111" t="s">
        <v>96</v>
      </c>
    </row>
    <row r="3171" spans="1:17" x14ac:dyDescent="0.25">
      <c r="A3171" s="111" t="str">
        <f>+VLOOKUP(C3171,'Selectable Table'!D:EB,2,0)</f>
        <v>J &amp; J</v>
      </c>
      <c r="B3171" t="s">
        <v>3164</v>
      </c>
      <c r="C3171" t="s">
        <v>107</v>
      </c>
      <c r="D3171" t="s">
        <v>336</v>
      </c>
      <c r="E3171" t="s">
        <v>101</v>
      </c>
      <c r="F3171" s="111">
        <f>+VLOOKUP(C3171,'Selectable Table'!O:P,2,0)</f>
        <v>40700</v>
      </c>
      <c r="G3171" s="111" t="str">
        <f>+VLOOKUP(F3171,'Selectable Table'!P:Q,2,0)</f>
        <v>Revenues - Third Parties</v>
      </c>
      <c r="I3171" t="s">
        <v>269</v>
      </c>
      <c r="J3171" s="111">
        <v>2026</v>
      </c>
      <c r="K3171" s="111">
        <v>7</v>
      </c>
      <c r="L3171" s="111" t="s">
        <v>94</v>
      </c>
      <c r="M3171">
        <v>-662.90291130000003</v>
      </c>
      <c r="N3171">
        <v>1</v>
      </c>
      <c r="O3171">
        <v>-662.90291130000003</v>
      </c>
      <c r="P3171" t="s">
        <v>3055</v>
      </c>
      <c r="Q3171" s="111" t="s">
        <v>96</v>
      </c>
    </row>
    <row r="3172" spans="1:17" x14ac:dyDescent="0.25">
      <c r="A3172" s="111" t="str">
        <f>+VLOOKUP(C3172,'Selectable Table'!D:EB,2,0)</f>
        <v>ASTRAZENECA</v>
      </c>
      <c r="B3172" t="s">
        <v>748</v>
      </c>
      <c r="C3172" t="s">
        <v>296</v>
      </c>
      <c r="D3172" t="s">
        <v>336</v>
      </c>
      <c r="E3172" t="s">
        <v>101</v>
      </c>
      <c r="F3172" s="111">
        <f>+VLOOKUP(C3172,'Selectable Table'!O:P,2,0)</f>
        <v>40700</v>
      </c>
      <c r="G3172" s="111" t="str">
        <f>+VLOOKUP(F3172,'Selectable Table'!P:Q,2,0)</f>
        <v>Revenues - Third Parties</v>
      </c>
      <c r="I3172" t="s">
        <v>269</v>
      </c>
      <c r="J3172" s="111">
        <v>2026</v>
      </c>
      <c r="K3172" s="111">
        <v>7</v>
      </c>
      <c r="L3172" s="111" t="s">
        <v>94</v>
      </c>
      <c r="M3172">
        <v>-802.84289504999981</v>
      </c>
      <c r="N3172">
        <v>1</v>
      </c>
      <c r="O3172">
        <v>-802.84289504999981</v>
      </c>
      <c r="P3172" t="s">
        <v>3055</v>
      </c>
      <c r="Q3172" s="111" t="s">
        <v>96</v>
      </c>
    </row>
    <row r="3173" spans="1:17" x14ac:dyDescent="0.25">
      <c r="A3173" s="111" t="str">
        <f>+VLOOKUP(C3173,'Selectable Table'!D:EB,2,0)</f>
        <v>ELI LILLY</v>
      </c>
      <c r="B3173" t="s">
        <v>452</v>
      </c>
      <c r="C3173" t="s">
        <v>265</v>
      </c>
      <c r="D3173" t="s">
        <v>336</v>
      </c>
      <c r="E3173" t="s">
        <v>101</v>
      </c>
      <c r="F3173" s="111">
        <f>+VLOOKUP(C3173,'Selectable Table'!O:P,2,0)</f>
        <v>40700</v>
      </c>
      <c r="G3173" s="111" t="str">
        <f>+VLOOKUP(F3173,'Selectable Table'!P:Q,2,0)</f>
        <v>Revenues - Third Parties</v>
      </c>
      <c r="I3173" t="s">
        <v>269</v>
      </c>
      <c r="J3173" s="111">
        <v>2026</v>
      </c>
      <c r="K3173" s="111">
        <v>7</v>
      </c>
      <c r="L3173" s="111" t="s">
        <v>94</v>
      </c>
      <c r="M3173">
        <v>-1285.1119596000001</v>
      </c>
      <c r="N3173">
        <v>1</v>
      </c>
      <c r="O3173">
        <v>-1285.1119596000001</v>
      </c>
      <c r="P3173" t="s">
        <v>3055</v>
      </c>
      <c r="Q3173" s="111" t="s">
        <v>96</v>
      </c>
    </row>
    <row r="3174" spans="1:17" x14ac:dyDescent="0.25">
      <c r="A3174" s="111" t="str">
        <f>+VLOOKUP(C3174,'Selectable Table'!D:EB,2,0)</f>
        <v>J &amp; J</v>
      </c>
      <c r="B3174" t="s">
        <v>348</v>
      </c>
      <c r="C3174" t="s">
        <v>107</v>
      </c>
      <c r="D3174" t="s">
        <v>336</v>
      </c>
      <c r="E3174" t="s">
        <v>101</v>
      </c>
      <c r="F3174" s="111">
        <f>+VLOOKUP(C3174,'Selectable Table'!O:P,2,0)</f>
        <v>40700</v>
      </c>
      <c r="G3174" s="111" t="str">
        <f>+VLOOKUP(F3174,'Selectable Table'!P:Q,2,0)</f>
        <v>Revenues - Third Parties</v>
      </c>
      <c r="I3174" t="s">
        <v>269</v>
      </c>
      <c r="J3174" s="111">
        <v>2026</v>
      </c>
      <c r="K3174" s="111">
        <v>7</v>
      </c>
      <c r="L3174" s="111" t="s">
        <v>94</v>
      </c>
      <c r="M3174">
        <v>-13252.307980799998</v>
      </c>
      <c r="N3174">
        <v>1</v>
      </c>
      <c r="O3174">
        <v>-13252.307980799998</v>
      </c>
      <c r="P3174" t="s">
        <v>3055</v>
      </c>
      <c r="Q3174" s="111" t="s">
        <v>96</v>
      </c>
    </row>
    <row r="3175" spans="1:17" x14ac:dyDescent="0.25">
      <c r="A3175" s="111" t="str">
        <f>+VLOOKUP(C3175,'Selectable Table'!D:EB,2,0)</f>
        <v>ASTRAZENECA</v>
      </c>
      <c r="B3175" t="s">
        <v>297</v>
      </c>
      <c r="C3175" t="s">
        <v>296</v>
      </c>
      <c r="D3175" t="s">
        <v>336</v>
      </c>
      <c r="E3175" t="s">
        <v>101</v>
      </c>
      <c r="F3175" s="111">
        <f>+VLOOKUP(C3175,'Selectable Table'!O:P,2,0)</f>
        <v>40700</v>
      </c>
      <c r="G3175" s="111" t="str">
        <f>+VLOOKUP(F3175,'Selectable Table'!P:Q,2,0)</f>
        <v>Revenues - Third Parties</v>
      </c>
      <c r="I3175" t="s">
        <v>269</v>
      </c>
      <c r="J3175" s="111">
        <v>2026</v>
      </c>
      <c r="K3175" s="111">
        <v>7</v>
      </c>
      <c r="L3175" s="111" t="s">
        <v>94</v>
      </c>
      <c r="M3175">
        <v>-4568.658708599999</v>
      </c>
      <c r="N3175">
        <v>1</v>
      </c>
      <c r="O3175">
        <v>-4568.658708599999</v>
      </c>
      <c r="P3175" t="s">
        <v>3055</v>
      </c>
      <c r="Q3175" s="111" t="s">
        <v>96</v>
      </c>
    </row>
    <row r="3176" spans="1:17" x14ac:dyDescent="0.25">
      <c r="A3176" s="111" t="str">
        <f>+VLOOKUP(C3176,'Selectable Table'!D:EB,2,0)</f>
        <v>ASTRAZENECA</v>
      </c>
      <c r="B3176" t="s">
        <v>298</v>
      </c>
      <c r="C3176" t="s">
        <v>296</v>
      </c>
      <c r="D3176" t="s">
        <v>336</v>
      </c>
      <c r="E3176" t="s">
        <v>101</v>
      </c>
      <c r="F3176" s="111">
        <f>+VLOOKUP(C3176,'Selectable Table'!O:P,2,0)</f>
        <v>40700</v>
      </c>
      <c r="G3176" s="111" t="str">
        <f>+VLOOKUP(F3176,'Selectable Table'!P:Q,2,0)</f>
        <v>Revenues - Third Parties</v>
      </c>
      <c r="I3176" t="s">
        <v>269</v>
      </c>
      <c r="J3176" s="111">
        <v>2026</v>
      </c>
      <c r="K3176" s="111">
        <v>7</v>
      </c>
      <c r="L3176" s="111" t="s">
        <v>94</v>
      </c>
      <c r="M3176">
        <v>-2453.1661917000001</v>
      </c>
      <c r="N3176">
        <v>1</v>
      </c>
      <c r="O3176">
        <v>-2453.1661917000001</v>
      </c>
      <c r="P3176" t="s">
        <v>3055</v>
      </c>
      <c r="Q3176" s="111" t="s">
        <v>96</v>
      </c>
    </row>
    <row r="3177" spans="1:17" x14ac:dyDescent="0.25">
      <c r="A3177" s="111" t="str">
        <f>+VLOOKUP(C3177,'Selectable Table'!D:EB,2,0)</f>
        <v>J &amp; J</v>
      </c>
      <c r="B3177" t="s">
        <v>349</v>
      </c>
      <c r="C3177" t="s">
        <v>107</v>
      </c>
      <c r="D3177" t="s">
        <v>336</v>
      </c>
      <c r="E3177" t="s">
        <v>101</v>
      </c>
      <c r="F3177" s="111">
        <f>+VLOOKUP(C3177,'Selectable Table'!O:P,2,0)</f>
        <v>40700</v>
      </c>
      <c r="G3177" s="111" t="str">
        <f>+VLOOKUP(F3177,'Selectable Table'!P:Q,2,0)</f>
        <v>Revenues - Third Parties</v>
      </c>
      <c r="I3177" t="s">
        <v>269</v>
      </c>
      <c r="J3177" s="111">
        <v>2026</v>
      </c>
      <c r="K3177" s="111">
        <v>7</v>
      </c>
      <c r="L3177" s="111" t="s">
        <v>94</v>
      </c>
      <c r="M3177">
        <v>-514.26328379999995</v>
      </c>
      <c r="N3177">
        <v>1</v>
      </c>
      <c r="O3177">
        <v>-514.26328379999995</v>
      </c>
      <c r="P3177" t="s">
        <v>3055</v>
      </c>
      <c r="Q3177" s="111" t="s">
        <v>96</v>
      </c>
    </row>
    <row r="3178" spans="1:17" x14ac:dyDescent="0.25">
      <c r="A3178" s="111" t="str">
        <f>+VLOOKUP(C3178,'Selectable Table'!D:EB,2,0)</f>
        <v>J &amp; J</v>
      </c>
      <c r="B3178" t="s">
        <v>755</v>
      </c>
      <c r="C3178" t="s">
        <v>107</v>
      </c>
      <c r="D3178" t="s">
        <v>336</v>
      </c>
      <c r="E3178" t="s">
        <v>101</v>
      </c>
      <c r="F3178" s="111">
        <f>+VLOOKUP(C3178,'Selectable Table'!O:P,2,0)</f>
        <v>40700</v>
      </c>
      <c r="G3178" s="111" t="str">
        <f>+VLOOKUP(F3178,'Selectable Table'!P:Q,2,0)</f>
        <v>Revenues - Third Parties</v>
      </c>
      <c r="I3178" t="s">
        <v>269</v>
      </c>
      <c r="J3178" s="111">
        <v>2026</v>
      </c>
      <c r="K3178" s="111">
        <v>7</v>
      </c>
      <c r="L3178" s="111" t="s">
        <v>94</v>
      </c>
      <c r="M3178">
        <v>-152.19960944999994</v>
      </c>
      <c r="N3178">
        <v>1</v>
      </c>
      <c r="O3178">
        <v>-152.19960944999994</v>
      </c>
      <c r="P3178" t="s">
        <v>3055</v>
      </c>
      <c r="Q3178" s="111" t="s">
        <v>96</v>
      </c>
    </row>
    <row r="3179" spans="1:17" x14ac:dyDescent="0.25">
      <c r="A3179" s="111" t="str">
        <f>+VLOOKUP(C3179,'Selectable Table'!D:EB,2,0)</f>
        <v>ELI LILLY</v>
      </c>
      <c r="B3179" t="s">
        <v>280</v>
      </c>
      <c r="C3179" t="s">
        <v>265</v>
      </c>
      <c r="D3179" t="s">
        <v>336</v>
      </c>
      <c r="E3179" t="s">
        <v>101</v>
      </c>
      <c r="F3179" s="111">
        <f>+VLOOKUP(C3179,'Selectable Table'!O:P,2,0)</f>
        <v>40700</v>
      </c>
      <c r="G3179" s="111" t="str">
        <f>+VLOOKUP(F3179,'Selectable Table'!P:Q,2,0)</f>
        <v>Revenues - Third Parties</v>
      </c>
      <c r="I3179" t="s">
        <v>269</v>
      </c>
      <c r="J3179" s="111">
        <v>2026</v>
      </c>
      <c r="K3179" s="111">
        <v>7</v>
      </c>
      <c r="L3179" s="111" t="s">
        <v>94</v>
      </c>
      <c r="M3179">
        <v>-1775.1864322500001</v>
      </c>
      <c r="N3179">
        <v>1</v>
      </c>
      <c r="O3179">
        <v>-1775.1864322500001</v>
      </c>
      <c r="P3179" t="s">
        <v>3055</v>
      </c>
      <c r="Q3179" s="111" t="s">
        <v>96</v>
      </c>
    </row>
    <row r="3180" spans="1:17" x14ac:dyDescent="0.25">
      <c r="A3180" s="111" t="str">
        <f>+VLOOKUP(C3180,'Selectable Table'!D:EB,2,0)</f>
        <v>ELI LILLY</v>
      </c>
      <c r="B3180" t="s">
        <v>281</v>
      </c>
      <c r="C3180" t="s">
        <v>265</v>
      </c>
      <c r="D3180" t="s">
        <v>336</v>
      </c>
      <c r="E3180" t="s">
        <v>101</v>
      </c>
      <c r="F3180" s="111">
        <f>+VLOOKUP(C3180,'Selectable Table'!O:P,2,0)</f>
        <v>40700</v>
      </c>
      <c r="G3180" s="111" t="str">
        <f>+VLOOKUP(F3180,'Selectable Table'!P:Q,2,0)</f>
        <v>Revenues - Third Parties</v>
      </c>
      <c r="I3180" t="s">
        <v>269</v>
      </c>
      <c r="J3180" s="111">
        <v>2026</v>
      </c>
      <c r="K3180" s="111">
        <v>7</v>
      </c>
      <c r="L3180" s="111" t="s">
        <v>94</v>
      </c>
      <c r="M3180">
        <v>-36909.560662799995</v>
      </c>
      <c r="N3180">
        <v>1</v>
      </c>
      <c r="O3180">
        <v>-36909.560662799995</v>
      </c>
      <c r="P3180" t="s">
        <v>3055</v>
      </c>
      <c r="Q3180" s="111" t="s">
        <v>96</v>
      </c>
    </row>
    <row r="3181" spans="1:17" x14ac:dyDescent="0.25">
      <c r="A3181" s="111" t="str">
        <f>+VLOOKUP(C3181,'Selectable Table'!D:EB,2,0)</f>
        <v>J &amp; J</v>
      </c>
      <c r="B3181" t="s">
        <v>469</v>
      </c>
      <c r="C3181" t="s">
        <v>107</v>
      </c>
      <c r="D3181" t="s">
        <v>336</v>
      </c>
      <c r="E3181" t="s">
        <v>101</v>
      </c>
      <c r="F3181" s="111">
        <f>+VLOOKUP(C3181,'Selectable Table'!O:P,2,0)</f>
        <v>40700</v>
      </c>
      <c r="G3181" s="111" t="str">
        <f>+VLOOKUP(F3181,'Selectable Table'!P:Q,2,0)</f>
        <v>Revenues - Third Parties</v>
      </c>
      <c r="I3181" t="s">
        <v>269</v>
      </c>
      <c r="J3181" s="111">
        <v>2026</v>
      </c>
      <c r="K3181" s="111">
        <v>7</v>
      </c>
      <c r="L3181" s="111" t="s">
        <v>94</v>
      </c>
      <c r="M3181">
        <v>-2185.9868268</v>
      </c>
      <c r="N3181">
        <v>1</v>
      </c>
      <c r="O3181">
        <v>-2185.9868268</v>
      </c>
      <c r="P3181" t="s">
        <v>3055</v>
      </c>
      <c r="Q3181" s="111" t="s">
        <v>96</v>
      </c>
    </row>
    <row r="3182" spans="1:17" x14ac:dyDescent="0.25">
      <c r="A3182" s="111" t="str">
        <f>+VLOOKUP(C3182,'Selectable Table'!D:EB,2,0)</f>
        <v>J &amp; J</v>
      </c>
      <c r="B3182" t="s">
        <v>350</v>
      </c>
      <c r="C3182" t="s">
        <v>107</v>
      </c>
      <c r="D3182" t="s">
        <v>336</v>
      </c>
      <c r="E3182" t="s">
        <v>101</v>
      </c>
      <c r="F3182" s="111">
        <f>+VLOOKUP(C3182,'Selectable Table'!O:P,2,0)</f>
        <v>40700</v>
      </c>
      <c r="G3182" s="111" t="str">
        <f>+VLOOKUP(F3182,'Selectable Table'!P:Q,2,0)</f>
        <v>Revenues - Third Parties</v>
      </c>
      <c r="I3182" t="s">
        <v>269</v>
      </c>
      <c r="J3182" s="111">
        <v>2026</v>
      </c>
      <c r="K3182" s="111">
        <v>7</v>
      </c>
      <c r="L3182" s="111" t="s">
        <v>94</v>
      </c>
      <c r="M3182">
        <v>-4477.1320230000001</v>
      </c>
      <c r="N3182">
        <v>1</v>
      </c>
      <c r="O3182">
        <v>-4477.1320230000001</v>
      </c>
      <c r="P3182" t="s">
        <v>3055</v>
      </c>
      <c r="Q3182" s="111" t="s">
        <v>96</v>
      </c>
    </row>
    <row r="3183" spans="1:17" x14ac:dyDescent="0.25">
      <c r="A3183" s="111" t="str">
        <f>+VLOOKUP(C3183,'Selectable Table'!D:EB,2,0)</f>
        <v>J &amp; J</v>
      </c>
      <c r="B3183" t="s">
        <v>471</v>
      </c>
      <c r="C3183" t="s">
        <v>107</v>
      </c>
      <c r="D3183" t="s">
        <v>336</v>
      </c>
      <c r="E3183" t="s">
        <v>101</v>
      </c>
      <c r="F3183" s="111">
        <f>+VLOOKUP(C3183,'Selectable Table'!O:P,2,0)</f>
        <v>40700</v>
      </c>
      <c r="G3183" s="111" t="str">
        <f>+VLOOKUP(F3183,'Selectable Table'!P:Q,2,0)</f>
        <v>Revenues - Third Parties</v>
      </c>
      <c r="I3183" t="s">
        <v>269</v>
      </c>
      <c r="J3183" s="111">
        <v>2026</v>
      </c>
      <c r="K3183" s="111">
        <v>7</v>
      </c>
      <c r="L3183" s="111" t="s">
        <v>94</v>
      </c>
      <c r="M3183">
        <v>-6437.48430465</v>
      </c>
      <c r="N3183">
        <v>1</v>
      </c>
      <c r="O3183">
        <v>-6437.48430465</v>
      </c>
      <c r="P3183" t="s">
        <v>3055</v>
      </c>
      <c r="Q3183" s="111" t="s">
        <v>96</v>
      </c>
    </row>
    <row r="3184" spans="1:17" x14ac:dyDescent="0.25">
      <c r="A3184" s="111" t="str">
        <f>+VLOOKUP(C3184,'Selectable Table'!D:EB,2,0)</f>
        <v>ASTRAZENECA</v>
      </c>
      <c r="B3184" t="s">
        <v>473</v>
      </c>
      <c r="C3184" t="s">
        <v>296</v>
      </c>
      <c r="D3184" t="s">
        <v>336</v>
      </c>
      <c r="E3184" t="s">
        <v>101</v>
      </c>
      <c r="F3184" s="111">
        <f>+VLOOKUP(C3184,'Selectable Table'!O:P,2,0)</f>
        <v>40700</v>
      </c>
      <c r="G3184" s="111" t="str">
        <f>+VLOOKUP(F3184,'Selectable Table'!P:Q,2,0)</f>
        <v>Revenues - Third Parties</v>
      </c>
      <c r="I3184" t="s">
        <v>269</v>
      </c>
      <c r="J3184" s="111">
        <v>2026</v>
      </c>
      <c r="K3184" s="111">
        <v>7</v>
      </c>
      <c r="L3184" s="111" t="s">
        <v>94</v>
      </c>
      <c r="M3184">
        <v>-5544.4879517999998</v>
      </c>
      <c r="N3184">
        <v>1</v>
      </c>
      <c r="O3184">
        <v>-5544.4879517999998</v>
      </c>
      <c r="P3184" t="s">
        <v>3055</v>
      </c>
      <c r="Q3184" s="111" t="s">
        <v>96</v>
      </c>
    </row>
    <row r="3185" spans="1:17" x14ac:dyDescent="0.25">
      <c r="A3185" s="111" t="str">
        <f>+VLOOKUP(C3185,'Selectable Table'!D:EB,2,0)</f>
        <v>J &amp; J</v>
      </c>
      <c r="B3185" t="s">
        <v>480</v>
      </c>
      <c r="C3185" t="s">
        <v>107</v>
      </c>
      <c r="D3185" t="s">
        <v>336</v>
      </c>
      <c r="E3185" t="s">
        <v>101</v>
      </c>
      <c r="F3185" s="111">
        <f>+VLOOKUP(C3185,'Selectable Table'!O:P,2,0)</f>
        <v>40700</v>
      </c>
      <c r="G3185" s="111" t="str">
        <f>+VLOOKUP(F3185,'Selectable Table'!P:Q,2,0)</f>
        <v>Revenues - Third Parties</v>
      </c>
      <c r="I3185" t="s">
        <v>269</v>
      </c>
      <c r="J3185" s="111">
        <v>2026</v>
      </c>
      <c r="K3185" s="111">
        <v>7</v>
      </c>
      <c r="L3185" s="111" t="s">
        <v>94</v>
      </c>
      <c r="M3185">
        <v>-19268.016010949999</v>
      </c>
      <c r="N3185">
        <v>1</v>
      </c>
      <c r="O3185">
        <v>-19268.016010949999</v>
      </c>
      <c r="P3185" t="s">
        <v>3055</v>
      </c>
      <c r="Q3185" s="111" t="s">
        <v>96</v>
      </c>
    </row>
    <row r="3186" spans="1:17" x14ac:dyDescent="0.25">
      <c r="A3186" s="111" t="str">
        <f>+VLOOKUP(C3186,'Selectable Table'!D:EB,2,0)</f>
        <v>J &amp; J</v>
      </c>
      <c r="B3186" t="s">
        <v>481</v>
      </c>
      <c r="C3186" t="s">
        <v>107</v>
      </c>
      <c r="D3186" t="s">
        <v>336</v>
      </c>
      <c r="E3186" t="s">
        <v>101</v>
      </c>
      <c r="F3186" s="111">
        <f>+VLOOKUP(C3186,'Selectable Table'!O:P,2,0)</f>
        <v>40700</v>
      </c>
      <c r="G3186" s="111" t="str">
        <f>+VLOOKUP(F3186,'Selectable Table'!P:Q,2,0)</f>
        <v>Revenues - Third Parties</v>
      </c>
      <c r="I3186" t="s">
        <v>269</v>
      </c>
      <c r="J3186" s="111">
        <v>2026</v>
      </c>
      <c r="K3186" s="111">
        <v>7</v>
      </c>
      <c r="L3186" s="111" t="s">
        <v>94</v>
      </c>
      <c r="M3186">
        <v>-5259.158936849999</v>
      </c>
      <c r="N3186">
        <v>1</v>
      </c>
      <c r="O3186">
        <v>-5259.158936849999</v>
      </c>
      <c r="P3186" t="s">
        <v>3055</v>
      </c>
      <c r="Q3186" s="111" t="s">
        <v>96</v>
      </c>
    </row>
    <row r="3187" spans="1:17" x14ac:dyDescent="0.25">
      <c r="A3187" s="111" t="str">
        <f>+VLOOKUP(C3187,'Selectable Table'!D:EB,2,0)</f>
        <v>J &amp; J</v>
      </c>
      <c r="B3187" t="s">
        <v>483</v>
      </c>
      <c r="C3187" t="s">
        <v>107</v>
      </c>
      <c r="D3187" t="s">
        <v>336</v>
      </c>
      <c r="E3187" t="s">
        <v>101</v>
      </c>
      <c r="F3187" s="111">
        <f>+VLOOKUP(C3187,'Selectable Table'!O:P,2,0)</f>
        <v>40700</v>
      </c>
      <c r="G3187" s="111" t="str">
        <f>+VLOOKUP(F3187,'Selectable Table'!P:Q,2,0)</f>
        <v>Revenues - Third Parties</v>
      </c>
      <c r="I3187" t="s">
        <v>269</v>
      </c>
      <c r="J3187" s="111">
        <v>2026</v>
      </c>
      <c r="K3187" s="111">
        <v>7</v>
      </c>
      <c r="L3187" s="111" t="s">
        <v>94</v>
      </c>
      <c r="M3187">
        <v>-6520.8792358499995</v>
      </c>
      <c r="N3187">
        <v>1</v>
      </c>
      <c r="O3187">
        <v>-6520.8792358499995</v>
      </c>
      <c r="P3187" t="s">
        <v>3055</v>
      </c>
      <c r="Q3187" s="111" t="s">
        <v>96</v>
      </c>
    </row>
    <row r="3188" spans="1:17" x14ac:dyDescent="0.25">
      <c r="A3188" s="111" t="str">
        <f>+VLOOKUP(C3188,'Selectable Table'!D:EB,2,0)</f>
        <v>ELI LILLY</v>
      </c>
      <c r="B3188" t="s">
        <v>357</v>
      </c>
      <c r="C3188" t="s">
        <v>265</v>
      </c>
      <c r="D3188" t="s">
        <v>336</v>
      </c>
      <c r="E3188" t="s">
        <v>101</v>
      </c>
      <c r="F3188" s="111">
        <f>+VLOOKUP(C3188,'Selectable Table'!O:P,2,0)</f>
        <v>40700</v>
      </c>
      <c r="G3188" s="111" t="str">
        <f>+VLOOKUP(F3188,'Selectable Table'!P:Q,2,0)</f>
        <v>Revenues - Third Parties</v>
      </c>
      <c r="I3188" t="s">
        <v>269</v>
      </c>
      <c r="J3188" s="111">
        <v>2026</v>
      </c>
      <c r="K3188" s="111">
        <v>7</v>
      </c>
      <c r="L3188" s="111" t="s">
        <v>94</v>
      </c>
      <c r="M3188">
        <v>-20393.329405050001</v>
      </c>
      <c r="N3188">
        <v>1</v>
      </c>
      <c r="O3188">
        <v>-20393.329405050001</v>
      </c>
      <c r="P3188" t="s">
        <v>3055</v>
      </c>
      <c r="Q3188" s="111" t="s">
        <v>96</v>
      </c>
    </row>
    <row r="3189" spans="1:17" x14ac:dyDescent="0.25">
      <c r="A3189" s="111" t="str">
        <f>+VLOOKUP(C3189,'Selectable Table'!D:EB,2,0)</f>
        <v>J &amp; J</v>
      </c>
      <c r="B3189" t="s">
        <v>493</v>
      </c>
      <c r="C3189" t="s">
        <v>107</v>
      </c>
      <c r="D3189" t="s">
        <v>336</v>
      </c>
      <c r="E3189" t="s">
        <v>101</v>
      </c>
      <c r="F3189" s="111">
        <f>+VLOOKUP(C3189,'Selectable Table'!O:P,2,0)</f>
        <v>40700</v>
      </c>
      <c r="G3189" s="111" t="str">
        <f>+VLOOKUP(F3189,'Selectable Table'!P:Q,2,0)</f>
        <v>Revenues - Third Parties</v>
      </c>
      <c r="I3189" t="s">
        <v>269</v>
      </c>
      <c r="J3189" s="111">
        <v>2026</v>
      </c>
      <c r="K3189" s="111">
        <v>7</v>
      </c>
      <c r="L3189" s="111" t="s">
        <v>94</v>
      </c>
      <c r="M3189">
        <v>-30874.292324400001</v>
      </c>
      <c r="N3189">
        <v>1</v>
      </c>
      <c r="O3189">
        <v>-30874.292324400001</v>
      </c>
      <c r="P3189" t="s">
        <v>3055</v>
      </c>
      <c r="Q3189" s="111" t="s">
        <v>96</v>
      </c>
    </row>
    <row r="3190" spans="1:17" x14ac:dyDescent="0.25">
      <c r="A3190" s="111" t="str">
        <f>+VLOOKUP(C3190,'Selectable Table'!D:EB,2,0)</f>
        <v>J &amp; J</v>
      </c>
      <c r="B3190" t="s">
        <v>495</v>
      </c>
      <c r="C3190" t="s">
        <v>107</v>
      </c>
      <c r="D3190" t="s">
        <v>336</v>
      </c>
      <c r="E3190" t="s">
        <v>101</v>
      </c>
      <c r="F3190" s="111">
        <f>+VLOOKUP(C3190,'Selectable Table'!O:P,2,0)</f>
        <v>40700</v>
      </c>
      <c r="G3190" s="111" t="str">
        <f>+VLOOKUP(F3190,'Selectable Table'!P:Q,2,0)</f>
        <v>Revenues - Third Parties</v>
      </c>
      <c r="I3190" t="s">
        <v>269</v>
      </c>
      <c r="J3190" s="111">
        <v>2026</v>
      </c>
      <c r="K3190" s="111">
        <v>7</v>
      </c>
      <c r="L3190" s="111" t="s">
        <v>94</v>
      </c>
      <c r="M3190">
        <v>-5759.4185722499997</v>
      </c>
      <c r="N3190">
        <v>1</v>
      </c>
      <c r="O3190">
        <v>-5759.4185722499997</v>
      </c>
      <c r="P3190" t="s">
        <v>3055</v>
      </c>
      <c r="Q3190" s="111" t="s">
        <v>96</v>
      </c>
    </row>
    <row r="3191" spans="1:17" x14ac:dyDescent="0.25">
      <c r="A3191" s="111" t="str">
        <f>+VLOOKUP(C3191,'Selectable Table'!D:EB,2,0)</f>
        <v>ELI LILLY</v>
      </c>
      <c r="B3191" t="s">
        <v>496</v>
      </c>
      <c r="C3191" t="s">
        <v>265</v>
      </c>
      <c r="D3191" t="s">
        <v>336</v>
      </c>
      <c r="E3191" t="s">
        <v>101</v>
      </c>
      <c r="F3191" s="111">
        <f>+VLOOKUP(C3191,'Selectable Table'!O:P,2,0)</f>
        <v>40700</v>
      </c>
      <c r="G3191" s="111" t="str">
        <f>+VLOOKUP(F3191,'Selectable Table'!P:Q,2,0)</f>
        <v>Revenues - Third Parties</v>
      </c>
      <c r="I3191" t="s">
        <v>269</v>
      </c>
      <c r="J3191" s="111">
        <v>2026</v>
      </c>
      <c r="K3191" s="111">
        <v>7</v>
      </c>
      <c r="L3191" s="111" t="s">
        <v>94</v>
      </c>
      <c r="M3191">
        <v>-1431.0039618000001</v>
      </c>
      <c r="N3191">
        <v>1</v>
      </c>
      <c r="O3191">
        <v>-1431.0039618000001</v>
      </c>
      <c r="P3191" t="s">
        <v>3055</v>
      </c>
      <c r="Q3191" s="111" t="s">
        <v>96</v>
      </c>
    </row>
    <row r="3192" spans="1:17" x14ac:dyDescent="0.25">
      <c r="A3192" s="111" t="str">
        <f>+VLOOKUP(C3192,'Selectable Table'!D:EB,2,0)</f>
        <v>OTH CUST</v>
      </c>
      <c r="B3192" t="s">
        <v>359</v>
      </c>
      <c r="C3192" t="s">
        <v>360</v>
      </c>
      <c r="D3192" t="s">
        <v>336</v>
      </c>
      <c r="E3192" t="s">
        <v>101</v>
      </c>
      <c r="F3192" s="111">
        <f>+VLOOKUP(C3192,'Selectable Table'!O:P,2,0)</f>
        <v>40700</v>
      </c>
      <c r="G3192" s="111" t="str">
        <f>+VLOOKUP(F3192,'Selectable Table'!P:Q,2,0)</f>
        <v>Revenues - Third Parties</v>
      </c>
      <c r="I3192" t="s">
        <v>269</v>
      </c>
      <c r="J3192" s="111">
        <v>2026</v>
      </c>
      <c r="K3192" s="111">
        <v>7</v>
      </c>
      <c r="L3192" s="111" t="s">
        <v>94</v>
      </c>
      <c r="M3192">
        <v>-4755.7036810499994</v>
      </c>
      <c r="N3192">
        <v>1</v>
      </c>
      <c r="O3192">
        <v>-4755.7036810499994</v>
      </c>
      <c r="P3192" t="s">
        <v>3055</v>
      </c>
      <c r="Q3192" s="111" t="s">
        <v>96</v>
      </c>
    </row>
    <row r="3193" spans="1:17" x14ac:dyDescent="0.25">
      <c r="A3193" s="111" t="str">
        <f>+VLOOKUP(C3193,'Selectable Table'!D:EB,2,0)</f>
        <v>J &amp; J</v>
      </c>
      <c r="B3193" t="s">
        <v>361</v>
      </c>
      <c r="C3193" t="s">
        <v>107</v>
      </c>
      <c r="D3193" t="s">
        <v>336</v>
      </c>
      <c r="E3193" t="s">
        <v>101</v>
      </c>
      <c r="F3193" s="111">
        <f>+VLOOKUP(C3193,'Selectable Table'!O:P,2,0)</f>
        <v>40700</v>
      </c>
      <c r="G3193" s="111" t="str">
        <f>+VLOOKUP(F3193,'Selectable Table'!P:Q,2,0)</f>
        <v>Revenues - Third Parties</v>
      </c>
      <c r="I3193" t="s">
        <v>269</v>
      </c>
      <c r="J3193" s="111">
        <v>2026</v>
      </c>
      <c r="K3193" s="111">
        <v>7</v>
      </c>
      <c r="L3193" s="111" t="s">
        <v>94</v>
      </c>
      <c r="M3193">
        <v>-1269.8766171</v>
      </c>
      <c r="N3193">
        <v>1</v>
      </c>
      <c r="O3193">
        <v>-1269.8766171</v>
      </c>
      <c r="P3193" t="s">
        <v>3055</v>
      </c>
      <c r="Q3193" s="111" t="s">
        <v>96</v>
      </c>
    </row>
    <row r="3194" spans="1:17" x14ac:dyDescent="0.25">
      <c r="A3194" s="111" t="str">
        <f>+VLOOKUP(C3194,'Selectable Table'!D:EB,2,0)</f>
        <v>J &amp; J</v>
      </c>
      <c r="B3194" t="s">
        <v>364</v>
      </c>
      <c r="C3194" t="s">
        <v>107</v>
      </c>
      <c r="D3194" t="s">
        <v>336</v>
      </c>
      <c r="E3194" t="s">
        <v>101</v>
      </c>
      <c r="F3194" s="111">
        <f>+VLOOKUP(C3194,'Selectable Table'!O:P,2,0)</f>
        <v>40700</v>
      </c>
      <c r="G3194" s="111" t="str">
        <f>+VLOOKUP(F3194,'Selectable Table'!P:Q,2,0)</f>
        <v>Revenues - Third Parties</v>
      </c>
      <c r="I3194" t="s">
        <v>269</v>
      </c>
      <c r="J3194" s="111">
        <v>2026</v>
      </c>
      <c r="K3194" s="111">
        <v>7</v>
      </c>
      <c r="L3194" s="111" t="s">
        <v>94</v>
      </c>
      <c r="M3194">
        <v>-240.52365644999995</v>
      </c>
      <c r="N3194">
        <v>1</v>
      </c>
      <c r="O3194">
        <v>-240.52365644999995</v>
      </c>
      <c r="P3194" t="s">
        <v>3055</v>
      </c>
      <c r="Q3194" s="111" t="s">
        <v>96</v>
      </c>
    </row>
    <row r="3195" spans="1:17" x14ac:dyDescent="0.25">
      <c r="A3195" s="111" t="str">
        <f>+VLOOKUP(C3195,'Selectable Table'!D:EB,2,0)</f>
        <v>ELI LILLY</v>
      </c>
      <c r="B3195" t="s">
        <v>509</v>
      </c>
      <c r="C3195" t="s">
        <v>265</v>
      </c>
      <c r="D3195" t="s">
        <v>336</v>
      </c>
      <c r="E3195" t="s">
        <v>101</v>
      </c>
      <c r="F3195" s="111">
        <f>+VLOOKUP(C3195,'Selectable Table'!O:P,2,0)</f>
        <v>40700</v>
      </c>
      <c r="G3195" s="111" t="str">
        <f>+VLOOKUP(F3195,'Selectable Table'!P:Q,2,0)</f>
        <v>Revenues - Third Parties</v>
      </c>
      <c r="I3195" t="s">
        <v>269</v>
      </c>
      <c r="J3195" s="111">
        <v>2026</v>
      </c>
      <c r="K3195" s="111">
        <v>7</v>
      </c>
      <c r="L3195" s="111" t="s">
        <v>94</v>
      </c>
      <c r="M3195">
        <v>-2896.9041685500001</v>
      </c>
      <c r="N3195">
        <v>1</v>
      </c>
      <c r="O3195">
        <v>-2896.9041685500001</v>
      </c>
      <c r="P3195" t="s">
        <v>3055</v>
      </c>
      <c r="Q3195" s="111" t="s">
        <v>96</v>
      </c>
    </row>
    <row r="3196" spans="1:17" x14ac:dyDescent="0.25">
      <c r="A3196" s="111" t="str">
        <f>+VLOOKUP(C3196,'Selectable Table'!D:EB,2,0)</f>
        <v>J &amp; J</v>
      </c>
      <c r="B3196" t="s">
        <v>511</v>
      </c>
      <c r="C3196" t="s">
        <v>107</v>
      </c>
      <c r="D3196" t="s">
        <v>336</v>
      </c>
      <c r="E3196" t="s">
        <v>101</v>
      </c>
      <c r="F3196" s="111">
        <f>+VLOOKUP(C3196,'Selectable Table'!O:P,2,0)</f>
        <v>40700</v>
      </c>
      <c r="G3196" s="111" t="str">
        <f>+VLOOKUP(F3196,'Selectable Table'!P:Q,2,0)</f>
        <v>Revenues - Third Parties</v>
      </c>
      <c r="I3196" t="s">
        <v>269</v>
      </c>
      <c r="J3196" s="111">
        <v>2026</v>
      </c>
      <c r="K3196" s="111">
        <v>7</v>
      </c>
      <c r="L3196" s="111" t="s">
        <v>94</v>
      </c>
      <c r="M3196">
        <v>-1833.8071174499999</v>
      </c>
      <c r="N3196">
        <v>1</v>
      </c>
      <c r="O3196">
        <v>-1833.8071174499999</v>
      </c>
      <c r="P3196" t="s">
        <v>3055</v>
      </c>
      <c r="Q3196" s="111" t="s">
        <v>96</v>
      </c>
    </row>
    <row r="3197" spans="1:17" x14ac:dyDescent="0.25">
      <c r="A3197" s="111" t="str">
        <f>+VLOOKUP(C3197,'Selectable Table'!D:EB,2,0)</f>
        <v>J &amp; J</v>
      </c>
      <c r="B3197" t="s">
        <v>516</v>
      </c>
      <c r="C3197" t="s">
        <v>107</v>
      </c>
      <c r="D3197" t="s">
        <v>336</v>
      </c>
      <c r="E3197" t="s">
        <v>101</v>
      </c>
      <c r="F3197" s="111">
        <f>+VLOOKUP(C3197,'Selectable Table'!O:P,2,0)</f>
        <v>40700</v>
      </c>
      <c r="G3197" s="111" t="str">
        <f>+VLOOKUP(F3197,'Selectable Table'!P:Q,2,0)</f>
        <v>Revenues - Third Parties</v>
      </c>
      <c r="I3197" t="s">
        <v>269</v>
      </c>
      <c r="J3197" s="111">
        <v>2026</v>
      </c>
      <c r="K3197" s="111">
        <v>7</v>
      </c>
      <c r="L3197" s="111" t="s">
        <v>94</v>
      </c>
      <c r="M3197">
        <v>-3101.6373444000001</v>
      </c>
      <c r="N3197">
        <v>1</v>
      </c>
      <c r="O3197">
        <v>-3101.6373444000001</v>
      </c>
      <c r="P3197" t="s">
        <v>3055</v>
      </c>
      <c r="Q3197" s="111" t="s">
        <v>96</v>
      </c>
    </row>
    <row r="3198" spans="1:17" x14ac:dyDescent="0.25">
      <c r="A3198" s="111" t="str">
        <f>+VLOOKUP(C3198,'Selectable Table'!D:EB,2,0)</f>
        <v>ELI LILLY</v>
      </c>
      <c r="B3198" t="s">
        <v>286</v>
      </c>
      <c r="C3198" t="s">
        <v>265</v>
      </c>
      <c r="D3198" t="s">
        <v>336</v>
      </c>
      <c r="E3198" t="s">
        <v>101</v>
      </c>
      <c r="F3198" s="111">
        <f>+VLOOKUP(C3198,'Selectable Table'!O:P,2,0)</f>
        <v>40700</v>
      </c>
      <c r="G3198" s="111" t="str">
        <f>+VLOOKUP(F3198,'Selectable Table'!P:Q,2,0)</f>
        <v>Revenues - Third Parties</v>
      </c>
      <c r="I3198" t="s">
        <v>269</v>
      </c>
      <c r="J3198" s="111">
        <v>2026</v>
      </c>
      <c r="K3198" s="111">
        <v>7</v>
      </c>
      <c r="L3198" s="111" t="s">
        <v>94</v>
      </c>
      <c r="M3198">
        <v>-77678.17451099999</v>
      </c>
      <c r="N3198">
        <v>1</v>
      </c>
      <c r="O3198">
        <v>-77678.17451099999</v>
      </c>
      <c r="P3198" t="s">
        <v>3055</v>
      </c>
      <c r="Q3198" s="111" t="s">
        <v>96</v>
      </c>
    </row>
    <row r="3199" spans="1:17" x14ac:dyDescent="0.25">
      <c r="A3199" s="111" t="str">
        <f>+VLOOKUP(C3199,'Selectable Table'!D:EB,2,0)</f>
        <v>ELI LILLY</v>
      </c>
      <c r="B3199" t="s">
        <v>366</v>
      </c>
      <c r="C3199" t="s">
        <v>265</v>
      </c>
      <c r="D3199" t="s">
        <v>336</v>
      </c>
      <c r="E3199" t="s">
        <v>101</v>
      </c>
      <c r="F3199" s="111">
        <f>+VLOOKUP(C3199,'Selectable Table'!O:P,2,0)</f>
        <v>40700</v>
      </c>
      <c r="G3199" s="111" t="str">
        <f>+VLOOKUP(F3199,'Selectable Table'!P:Q,2,0)</f>
        <v>Revenues - Third Parties</v>
      </c>
      <c r="I3199" t="s">
        <v>269</v>
      </c>
      <c r="J3199" s="111">
        <v>2026</v>
      </c>
      <c r="K3199" s="111">
        <v>7</v>
      </c>
      <c r="L3199" s="111" t="s">
        <v>94</v>
      </c>
      <c r="M3199">
        <v>-6345.4979269499991</v>
      </c>
      <c r="N3199">
        <v>1</v>
      </c>
      <c r="O3199">
        <v>-6345.4979269499991</v>
      </c>
      <c r="P3199" t="s">
        <v>3055</v>
      </c>
      <c r="Q3199" s="111" t="s">
        <v>96</v>
      </c>
    </row>
    <row r="3200" spans="1:17" x14ac:dyDescent="0.25">
      <c r="A3200" s="111" t="str">
        <f>+VLOOKUP(C3200,'Selectable Table'!D:EB,2,0)</f>
        <v>ELI LILLY</v>
      </c>
      <c r="B3200" t="s">
        <v>367</v>
      </c>
      <c r="C3200" t="s">
        <v>265</v>
      </c>
      <c r="D3200" t="s">
        <v>336</v>
      </c>
      <c r="E3200" t="s">
        <v>101</v>
      </c>
      <c r="F3200" s="111">
        <f>+VLOOKUP(C3200,'Selectable Table'!O:P,2,0)</f>
        <v>40700</v>
      </c>
      <c r="G3200" s="111" t="str">
        <f>+VLOOKUP(F3200,'Selectable Table'!P:Q,2,0)</f>
        <v>Revenues - Third Parties</v>
      </c>
      <c r="I3200" t="s">
        <v>269</v>
      </c>
      <c r="J3200" s="111">
        <v>2026</v>
      </c>
      <c r="K3200" s="111">
        <v>7</v>
      </c>
      <c r="L3200" s="111" t="s">
        <v>94</v>
      </c>
      <c r="M3200">
        <v>-684.88332884999988</v>
      </c>
      <c r="N3200">
        <v>1</v>
      </c>
      <c r="O3200">
        <v>-684.88332884999988</v>
      </c>
      <c r="P3200" t="s">
        <v>3055</v>
      </c>
      <c r="Q3200" s="111" t="s">
        <v>96</v>
      </c>
    </row>
    <row r="3201" spans="1:17" x14ac:dyDescent="0.25">
      <c r="A3201" s="111" t="str">
        <f>+VLOOKUP(C3201,'Selectable Table'!D:EB,2,0)</f>
        <v>ELI LILLY</v>
      </c>
      <c r="B3201" t="s">
        <v>288</v>
      </c>
      <c r="C3201" t="s">
        <v>265</v>
      </c>
      <c r="D3201" t="s">
        <v>336</v>
      </c>
      <c r="E3201" t="s">
        <v>101</v>
      </c>
      <c r="F3201" s="111">
        <f>+VLOOKUP(C3201,'Selectable Table'!O:P,2,0)</f>
        <v>40700</v>
      </c>
      <c r="G3201" s="111" t="str">
        <f>+VLOOKUP(F3201,'Selectable Table'!P:Q,2,0)</f>
        <v>Revenues - Third Parties</v>
      </c>
      <c r="I3201" t="s">
        <v>269</v>
      </c>
      <c r="J3201" s="111">
        <v>2026</v>
      </c>
      <c r="K3201" s="111">
        <v>7</v>
      </c>
      <c r="L3201" s="111" t="s">
        <v>94</v>
      </c>
      <c r="M3201">
        <v>-12710.893620599998</v>
      </c>
      <c r="N3201">
        <v>1</v>
      </c>
      <c r="O3201">
        <v>-12710.893620599998</v>
      </c>
      <c r="P3201" t="s">
        <v>3055</v>
      </c>
      <c r="Q3201" s="111" t="s">
        <v>96</v>
      </c>
    </row>
    <row r="3202" spans="1:17" x14ac:dyDescent="0.25">
      <c r="A3202" s="111" t="str">
        <f>+VLOOKUP(C3202,'Selectable Table'!D:EB,2,0)</f>
        <v>J &amp; J</v>
      </c>
      <c r="B3202" t="s">
        <v>519</v>
      </c>
      <c r="C3202" t="s">
        <v>107</v>
      </c>
      <c r="D3202" t="s">
        <v>336</v>
      </c>
      <c r="E3202" t="s">
        <v>101</v>
      </c>
      <c r="F3202" s="111">
        <f>+VLOOKUP(C3202,'Selectable Table'!O:P,2,0)</f>
        <v>40700</v>
      </c>
      <c r="G3202" s="111" t="str">
        <f>+VLOOKUP(F3202,'Selectable Table'!P:Q,2,0)</f>
        <v>Revenues - Third Parties</v>
      </c>
      <c r="I3202" t="s">
        <v>269</v>
      </c>
      <c r="J3202" s="111">
        <v>2026</v>
      </c>
      <c r="K3202" s="111">
        <v>7</v>
      </c>
      <c r="L3202" s="111" t="s">
        <v>94</v>
      </c>
      <c r="M3202">
        <v>-28565.360085150005</v>
      </c>
      <c r="N3202">
        <v>1</v>
      </c>
      <c r="O3202">
        <v>-28565.360085150005</v>
      </c>
      <c r="P3202" t="s">
        <v>3055</v>
      </c>
      <c r="Q3202" s="111" t="s">
        <v>96</v>
      </c>
    </row>
    <row r="3203" spans="1:17" x14ac:dyDescent="0.25">
      <c r="A3203" s="111" t="str">
        <f>+VLOOKUP(C3203,'Selectable Table'!D:EB,2,0)</f>
        <v>J &amp; J</v>
      </c>
      <c r="B3203" t="s">
        <v>370</v>
      </c>
      <c r="C3203" t="s">
        <v>107</v>
      </c>
      <c r="D3203" t="s">
        <v>336</v>
      </c>
      <c r="E3203" t="s">
        <v>101</v>
      </c>
      <c r="F3203" s="111">
        <f>+VLOOKUP(C3203,'Selectable Table'!O:P,2,0)</f>
        <v>40700</v>
      </c>
      <c r="G3203" s="111" t="str">
        <f>+VLOOKUP(F3203,'Selectable Table'!P:Q,2,0)</f>
        <v>Revenues - Third Parties</v>
      </c>
      <c r="I3203" t="s">
        <v>269</v>
      </c>
      <c r="J3203" s="111">
        <v>2026</v>
      </c>
      <c r="K3203" s="111">
        <v>7</v>
      </c>
      <c r="L3203" s="111" t="s">
        <v>94</v>
      </c>
      <c r="M3203">
        <v>-1491.9435772500001</v>
      </c>
      <c r="N3203">
        <v>1</v>
      </c>
      <c r="O3203">
        <v>-1491.9435772500001</v>
      </c>
      <c r="P3203" t="s">
        <v>3055</v>
      </c>
      <c r="Q3203" s="111" t="s">
        <v>96</v>
      </c>
    </row>
    <row r="3204" spans="1:17" x14ac:dyDescent="0.25">
      <c r="A3204" s="111" t="str">
        <f>+VLOOKUP(C3204,'Selectable Table'!D:EB,2,0)</f>
        <v>ELI LILLY</v>
      </c>
      <c r="B3204" t="s">
        <v>520</v>
      </c>
      <c r="C3204" t="s">
        <v>265</v>
      </c>
      <c r="D3204" t="s">
        <v>336</v>
      </c>
      <c r="E3204" t="s">
        <v>101</v>
      </c>
      <c r="F3204" s="111">
        <f>+VLOOKUP(C3204,'Selectable Table'!O:P,2,0)</f>
        <v>40700</v>
      </c>
      <c r="G3204" s="111" t="str">
        <f>+VLOOKUP(F3204,'Selectable Table'!P:Q,2,0)</f>
        <v>Revenues - Third Parties</v>
      </c>
      <c r="I3204" t="s">
        <v>269</v>
      </c>
      <c r="J3204" s="111">
        <v>2026</v>
      </c>
      <c r="K3204" s="111">
        <v>7</v>
      </c>
      <c r="L3204" s="111" t="s">
        <v>94</v>
      </c>
      <c r="M3204">
        <v>-19019.695719150001</v>
      </c>
      <c r="N3204">
        <v>1</v>
      </c>
      <c r="O3204">
        <v>-19019.695719150001</v>
      </c>
      <c r="P3204" t="s">
        <v>3055</v>
      </c>
      <c r="Q3204" s="111" t="s">
        <v>96</v>
      </c>
    </row>
    <row r="3205" spans="1:17" x14ac:dyDescent="0.25">
      <c r="A3205" s="111" t="str">
        <f>+VLOOKUP(C3205,'Selectable Table'!D:EB,2,0)</f>
        <v>J &amp; J</v>
      </c>
      <c r="B3205" t="s">
        <v>3165</v>
      </c>
      <c r="C3205" t="s">
        <v>107</v>
      </c>
      <c r="D3205" t="s">
        <v>336</v>
      </c>
      <c r="E3205" t="s">
        <v>101</v>
      </c>
      <c r="F3205" s="111">
        <f>+VLOOKUP(C3205,'Selectable Table'!O:P,2,0)</f>
        <v>40700</v>
      </c>
      <c r="G3205" s="111" t="str">
        <f>+VLOOKUP(F3205,'Selectable Table'!P:Q,2,0)</f>
        <v>Revenues - Third Parties</v>
      </c>
      <c r="I3205" t="s">
        <v>269</v>
      </c>
      <c r="J3205" s="111">
        <v>2026</v>
      </c>
      <c r="K3205" s="111">
        <v>7</v>
      </c>
      <c r="L3205" s="111" t="s">
        <v>94</v>
      </c>
      <c r="M3205">
        <v>-47809.708386300001</v>
      </c>
      <c r="N3205">
        <v>1</v>
      </c>
      <c r="O3205">
        <v>-47809.708386300001</v>
      </c>
      <c r="P3205" t="s">
        <v>3055</v>
      </c>
      <c r="Q3205" s="111" t="s">
        <v>96</v>
      </c>
    </row>
    <row r="3206" spans="1:17" x14ac:dyDescent="0.25">
      <c r="A3206" s="111" t="str">
        <f>+VLOOKUP(C3206,'Selectable Table'!D:EB,2,0)</f>
        <v>J &amp; J</v>
      </c>
      <c r="B3206" t="s">
        <v>3166</v>
      </c>
      <c r="C3206" t="s">
        <v>107</v>
      </c>
      <c r="D3206" t="s">
        <v>336</v>
      </c>
      <c r="E3206" t="s">
        <v>101</v>
      </c>
      <c r="F3206" s="111">
        <f>+VLOOKUP(C3206,'Selectable Table'!O:P,2,0)</f>
        <v>40700</v>
      </c>
      <c r="G3206" s="111" t="str">
        <f>+VLOOKUP(F3206,'Selectable Table'!P:Q,2,0)</f>
        <v>Revenues - Third Parties</v>
      </c>
      <c r="I3206" t="s">
        <v>269</v>
      </c>
      <c r="J3206" s="111">
        <v>2026</v>
      </c>
      <c r="K3206" s="111">
        <v>7</v>
      </c>
      <c r="L3206" s="111" t="s">
        <v>94</v>
      </c>
      <c r="M3206">
        <v>-23550.205831949999</v>
      </c>
      <c r="N3206">
        <v>1</v>
      </c>
      <c r="O3206">
        <v>-23550.205831949999</v>
      </c>
      <c r="P3206" t="s">
        <v>3055</v>
      </c>
      <c r="Q3206" s="111" t="s">
        <v>96</v>
      </c>
    </row>
    <row r="3207" spans="1:17" x14ac:dyDescent="0.25">
      <c r="A3207" s="111" t="str">
        <f>+VLOOKUP(C3207,'Selectable Table'!D:EB,2,0)</f>
        <v>ELI LILLY</v>
      </c>
      <c r="B3207" t="s">
        <v>3167</v>
      </c>
      <c r="C3207" t="s">
        <v>265</v>
      </c>
      <c r="D3207" t="s">
        <v>336</v>
      </c>
      <c r="E3207" t="s">
        <v>101</v>
      </c>
      <c r="F3207" s="111">
        <f>+VLOOKUP(C3207,'Selectable Table'!O:P,2,0)</f>
        <v>40700</v>
      </c>
      <c r="G3207" s="111" t="str">
        <f>+VLOOKUP(F3207,'Selectable Table'!P:Q,2,0)</f>
        <v>Revenues - Third Parties</v>
      </c>
      <c r="I3207" t="s">
        <v>269</v>
      </c>
      <c r="J3207" s="111">
        <v>2026</v>
      </c>
      <c r="K3207" s="111">
        <v>7</v>
      </c>
      <c r="L3207" s="111" t="s">
        <v>94</v>
      </c>
      <c r="M3207">
        <v>-20136.309469499993</v>
      </c>
      <c r="N3207">
        <v>1</v>
      </c>
      <c r="O3207">
        <v>-20136.309469499993</v>
      </c>
      <c r="P3207" t="s">
        <v>3055</v>
      </c>
      <c r="Q3207" s="111" t="s">
        <v>96</v>
      </c>
    </row>
    <row r="3208" spans="1:17" x14ac:dyDescent="0.25">
      <c r="A3208" s="111" t="str">
        <f>+VLOOKUP(C3208,'Selectable Table'!D:EB,2,0)</f>
        <v>NOVARTIS</v>
      </c>
      <c r="B3208" t="s">
        <v>3168</v>
      </c>
      <c r="C3208" t="s">
        <v>373</v>
      </c>
      <c r="D3208" t="s">
        <v>336</v>
      </c>
      <c r="E3208" t="s">
        <v>101</v>
      </c>
      <c r="F3208" s="111">
        <f>+VLOOKUP(C3208,'Selectable Table'!O:P,2,0)</f>
        <v>40700</v>
      </c>
      <c r="G3208" s="111" t="str">
        <f>+VLOOKUP(F3208,'Selectable Table'!P:Q,2,0)</f>
        <v>Revenues - Third Parties</v>
      </c>
      <c r="I3208" t="s">
        <v>269</v>
      </c>
      <c r="J3208" s="111">
        <v>2026</v>
      </c>
      <c r="K3208" s="111">
        <v>7</v>
      </c>
      <c r="L3208" s="111" t="s">
        <v>94</v>
      </c>
      <c r="M3208">
        <v>-735.33541409999998</v>
      </c>
      <c r="N3208">
        <v>1</v>
      </c>
      <c r="O3208">
        <v>-735.33541409999998</v>
      </c>
      <c r="P3208" t="s">
        <v>3055</v>
      </c>
      <c r="Q3208" s="111" t="s">
        <v>96</v>
      </c>
    </row>
    <row r="3209" spans="1:17" x14ac:dyDescent="0.25">
      <c r="A3209" s="111" t="str">
        <f>+VLOOKUP(C3209,'Selectable Table'!D:EB,2,0)</f>
        <v>GILEAD SCI</v>
      </c>
      <c r="B3209" t="s">
        <v>564</v>
      </c>
      <c r="C3209" t="s">
        <v>389</v>
      </c>
      <c r="D3209" t="s">
        <v>336</v>
      </c>
      <c r="E3209" t="s">
        <v>101</v>
      </c>
      <c r="F3209" s="111">
        <f>+VLOOKUP(C3209,'Selectable Table'!O:P,2,0)</f>
        <v>40700</v>
      </c>
      <c r="G3209" s="111" t="str">
        <f>+VLOOKUP(F3209,'Selectable Table'!P:Q,2,0)</f>
        <v>Revenues - Third Parties</v>
      </c>
      <c r="I3209" t="s">
        <v>269</v>
      </c>
      <c r="J3209" s="111">
        <v>2026</v>
      </c>
      <c r="K3209" s="111">
        <v>7</v>
      </c>
      <c r="L3209" s="111" t="s">
        <v>94</v>
      </c>
      <c r="M3209">
        <v>-9288.5777575499997</v>
      </c>
      <c r="N3209">
        <v>1</v>
      </c>
      <c r="O3209">
        <v>-9288.5777575499997</v>
      </c>
      <c r="P3209" t="s">
        <v>3055</v>
      </c>
      <c r="Q3209" s="111" t="s">
        <v>96</v>
      </c>
    </row>
    <row r="3210" spans="1:17" x14ac:dyDescent="0.25">
      <c r="A3210" s="111" t="str">
        <f>+VLOOKUP(C3210,'Selectable Table'!D:EB,2,0)</f>
        <v>ASTRAZENECA</v>
      </c>
      <c r="B3210" t="s">
        <v>565</v>
      </c>
      <c r="C3210" t="s">
        <v>296</v>
      </c>
      <c r="D3210" t="s">
        <v>336</v>
      </c>
      <c r="E3210" t="s">
        <v>101</v>
      </c>
      <c r="F3210" s="111">
        <f>+VLOOKUP(C3210,'Selectable Table'!O:P,2,0)</f>
        <v>40700</v>
      </c>
      <c r="G3210" s="111" t="str">
        <f>+VLOOKUP(F3210,'Selectable Table'!P:Q,2,0)</f>
        <v>Revenues - Third Parties</v>
      </c>
      <c r="I3210" t="s">
        <v>269</v>
      </c>
      <c r="J3210" s="111">
        <v>2026</v>
      </c>
      <c r="K3210" s="111">
        <v>7</v>
      </c>
      <c r="L3210" s="111" t="s">
        <v>94</v>
      </c>
      <c r="M3210">
        <v>-1864.4456544000002</v>
      </c>
      <c r="N3210">
        <v>1</v>
      </c>
      <c r="O3210">
        <v>-1864.4456544000002</v>
      </c>
      <c r="P3210" t="s">
        <v>3055</v>
      </c>
      <c r="Q3210" s="111" t="s">
        <v>96</v>
      </c>
    </row>
    <row r="3211" spans="1:17" x14ac:dyDescent="0.25">
      <c r="A3211" s="111" t="str">
        <f>+VLOOKUP(C3211,'Selectable Table'!D:EB,2,0)</f>
        <v>ASTRAZENECA</v>
      </c>
      <c r="B3211" t="s">
        <v>3169</v>
      </c>
      <c r="C3211" t="s">
        <v>296</v>
      </c>
      <c r="D3211" t="s">
        <v>336</v>
      </c>
      <c r="E3211" t="s">
        <v>101</v>
      </c>
      <c r="F3211" s="111">
        <f>+VLOOKUP(C3211,'Selectable Table'!O:P,2,0)</f>
        <v>40700</v>
      </c>
      <c r="G3211" s="111" t="str">
        <f>+VLOOKUP(F3211,'Selectable Table'!P:Q,2,0)</f>
        <v>Revenues - Third Parties</v>
      </c>
      <c r="I3211" t="s">
        <v>269</v>
      </c>
      <c r="J3211" s="111">
        <v>2026</v>
      </c>
      <c r="K3211" s="111">
        <v>7</v>
      </c>
      <c r="L3211" s="111" t="s">
        <v>94</v>
      </c>
      <c r="M3211">
        <v>-11882.400374250001</v>
      </c>
      <c r="N3211">
        <v>1</v>
      </c>
      <c r="O3211">
        <v>-11882.400374250001</v>
      </c>
      <c r="P3211" t="s">
        <v>3055</v>
      </c>
      <c r="Q3211" s="111" t="s">
        <v>96</v>
      </c>
    </row>
    <row r="3212" spans="1:17" x14ac:dyDescent="0.25">
      <c r="A3212" s="111" t="str">
        <f>+VLOOKUP(C3212,'Selectable Table'!D:EB,2,0)</f>
        <v>AMGEN</v>
      </c>
      <c r="B3212">
        <v>20190360</v>
      </c>
      <c r="C3212" t="s">
        <v>316</v>
      </c>
      <c r="D3212" t="s">
        <v>336</v>
      </c>
      <c r="E3212" t="s">
        <v>101</v>
      </c>
      <c r="F3212" s="111">
        <f>+VLOOKUP(C3212,'Selectable Table'!O:P,2,0)</f>
        <v>40700</v>
      </c>
      <c r="G3212" s="111" t="str">
        <f>+VLOOKUP(F3212,'Selectable Table'!P:Q,2,0)</f>
        <v>Revenues - Third Parties</v>
      </c>
      <c r="I3212" t="s">
        <v>269</v>
      </c>
      <c r="J3212" s="111">
        <v>2026</v>
      </c>
      <c r="K3212" s="111">
        <v>7</v>
      </c>
      <c r="L3212" s="111" t="s">
        <v>94</v>
      </c>
      <c r="M3212">
        <v>-1760.1329780999997</v>
      </c>
      <c r="N3212">
        <v>1</v>
      </c>
      <c r="O3212">
        <v>-1760.1329780999997</v>
      </c>
      <c r="P3212" t="s">
        <v>3055</v>
      </c>
      <c r="Q3212" s="111" t="s">
        <v>96</v>
      </c>
    </row>
    <row r="3213" spans="1:17" x14ac:dyDescent="0.25">
      <c r="A3213" s="111" t="str">
        <f>+VLOOKUP(C3213,'Selectable Table'!D:EB,2,0)</f>
        <v>AMGEN</v>
      </c>
      <c r="B3213">
        <v>20180244</v>
      </c>
      <c r="C3213" t="s">
        <v>316</v>
      </c>
      <c r="D3213" t="s">
        <v>336</v>
      </c>
      <c r="E3213" t="s">
        <v>101</v>
      </c>
      <c r="F3213" s="111">
        <f>+VLOOKUP(C3213,'Selectable Table'!O:P,2,0)</f>
        <v>40700</v>
      </c>
      <c r="G3213" s="111" t="str">
        <f>+VLOOKUP(F3213,'Selectable Table'!P:Q,2,0)</f>
        <v>Revenues - Third Parties</v>
      </c>
      <c r="I3213" t="s">
        <v>269</v>
      </c>
      <c r="J3213" s="111">
        <v>2026</v>
      </c>
      <c r="K3213" s="111">
        <v>7</v>
      </c>
      <c r="L3213" s="111" t="s">
        <v>94</v>
      </c>
      <c r="M3213">
        <v>-60993.667286999989</v>
      </c>
      <c r="N3213">
        <v>1</v>
      </c>
      <c r="O3213">
        <v>-60993.667286999989</v>
      </c>
      <c r="P3213" t="s">
        <v>3055</v>
      </c>
      <c r="Q3213" s="111" t="s">
        <v>96</v>
      </c>
    </row>
    <row r="3214" spans="1:17" x14ac:dyDescent="0.25">
      <c r="A3214" s="111" t="str">
        <f>+VLOOKUP(C3214,'Selectable Table'!D:EB,2,0)</f>
        <v>ASTRAZENECA</v>
      </c>
      <c r="B3214" t="s">
        <v>306</v>
      </c>
      <c r="C3214" t="s">
        <v>296</v>
      </c>
      <c r="D3214" t="s">
        <v>336</v>
      </c>
      <c r="E3214" t="s">
        <v>101</v>
      </c>
      <c r="F3214" s="111">
        <f>+VLOOKUP(C3214,'Selectable Table'!O:P,2,0)</f>
        <v>40700</v>
      </c>
      <c r="G3214" s="111" t="str">
        <f>+VLOOKUP(F3214,'Selectable Table'!P:Q,2,0)</f>
        <v>Revenues - Third Parties</v>
      </c>
      <c r="I3214" t="s">
        <v>269</v>
      </c>
      <c r="J3214" s="111">
        <v>2026</v>
      </c>
      <c r="K3214" s="111">
        <v>7</v>
      </c>
      <c r="L3214" s="111" t="s">
        <v>94</v>
      </c>
      <c r="M3214">
        <v>-7686.7274137499999</v>
      </c>
      <c r="N3214">
        <v>1</v>
      </c>
      <c r="O3214">
        <v>-7686.7274137499999</v>
      </c>
      <c r="P3214" t="s">
        <v>3055</v>
      </c>
      <c r="Q3214" s="111" t="s">
        <v>96</v>
      </c>
    </row>
    <row r="3215" spans="1:17" x14ac:dyDescent="0.25">
      <c r="A3215" s="111" t="str">
        <f>+VLOOKUP(C3215,'Selectable Table'!D:EB,2,0)</f>
        <v>OTH CUST</v>
      </c>
      <c r="B3215" t="s">
        <v>2131</v>
      </c>
      <c r="C3215" t="s">
        <v>451</v>
      </c>
      <c r="D3215" t="s">
        <v>336</v>
      </c>
      <c r="E3215" t="s">
        <v>101</v>
      </c>
      <c r="F3215" s="111">
        <f>+VLOOKUP(C3215,'Selectable Table'!O:P,2,0)</f>
        <v>40700</v>
      </c>
      <c r="G3215" s="111" t="str">
        <f>+VLOOKUP(F3215,'Selectable Table'!P:Q,2,0)</f>
        <v>Revenues - Third Parties</v>
      </c>
      <c r="I3215" t="s">
        <v>269</v>
      </c>
      <c r="J3215" s="111">
        <v>2026</v>
      </c>
      <c r="K3215" s="111">
        <v>7</v>
      </c>
      <c r="L3215" s="111" t="s">
        <v>94</v>
      </c>
      <c r="M3215">
        <v>-2349.0675705000003</v>
      </c>
      <c r="N3215">
        <v>1</v>
      </c>
      <c r="O3215">
        <v>-2349.0675705000003</v>
      </c>
      <c r="P3215" t="s">
        <v>3055</v>
      </c>
      <c r="Q3215" s="111" t="s">
        <v>96</v>
      </c>
    </row>
    <row r="3216" spans="1:17" x14ac:dyDescent="0.25">
      <c r="A3216" s="111" t="str">
        <f>+VLOOKUP(C3216,'Selectable Table'!D:EB,2,0)</f>
        <v>ASTRAZENECA</v>
      </c>
      <c r="B3216" t="s">
        <v>308</v>
      </c>
      <c r="C3216" t="s">
        <v>296</v>
      </c>
      <c r="D3216" t="s">
        <v>336</v>
      </c>
      <c r="E3216" t="s">
        <v>101</v>
      </c>
      <c r="F3216" s="111">
        <f>+VLOOKUP(C3216,'Selectable Table'!O:P,2,0)</f>
        <v>40700</v>
      </c>
      <c r="G3216" s="111" t="str">
        <f>+VLOOKUP(F3216,'Selectable Table'!P:Q,2,0)</f>
        <v>Revenues - Third Parties</v>
      </c>
      <c r="I3216" t="s">
        <v>269</v>
      </c>
      <c r="J3216" s="111">
        <v>2026</v>
      </c>
      <c r="K3216" s="111">
        <v>7</v>
      </c>
      <c r="L3216" s="111" t="s">
        <v>94</v>
      </c>
      <c r="M3216">
        <v>-11019.1401348</v>
      </c>
      <c r="N3216">
        <v>1</v>
      </c>
      <c r="O3216">
        <v>-11019.1401348</v>
      </c>
      <c r="P3216" t="s">
        <v>3055</v>
      </c>
      <c r="Q3216" s="111" t="s">
        <v>96</v>
      </c>
    </row>
    <row r="3217" spans="1:17" x14ac:dyDescent="0.25">
      <c r="A3217" s="111" t="str">
        <f>+VLOOKUP(C3217,'Selectable Table'!D:EB,2,0)</f>
        <v>AMGEN</v>
      </c>
      <c r="B3217">
        <v>20190341</v>
      </c>
      <c r="C3217" t="s">
        <v>316</v>
      </c>
      <c r="D3217" t="s">
        <v>336</v>
      </c>
      <c r="E3217" t="s">
        <v>101</v>
      </c>
      <c r="F3217" s="111">
        <f>+VLOOKUP(C3217,'Selectable Table'!O:P,2,0)</f>
        <v>40700</v>
      </c>
      <c r="G3217" s="111" t="str">
        <f>+VLOOKUP(F3217,'Selectable Table'!P:Q,2,0)</f>
        <v>Revenues - Third Parties</v>
      </c>
      <c r="I3217" t="s">
        <v>269</v>
      </c>
      <c r="J3217" s="111">
        <v>2026</v>
      </c>
      <c r="K3217" s="111">
        <v>7</v>
      </c>
      <c r="L3217" s="111" t="s">
        <v>94</v>
      </c>
      <c r="M3217">
        <v>-3825.0307063499995</v>
      </c>
      <c r="N3217">
        <v>1</v>
      </c>
      <c r="O3217">
        <v>-3825.0307063499995</v>
      </c>
      <c r="P3217" t="s">
        <v>3055</v>
      </c>
      <c r="Q3217" s="111" t="s">
        <v>96</v>
      </c>
    </row>
    <row r="3218" spans="1:17" x14ac:dyDescent="0.25">
      <c r="A3218" s="111" t="str">
        <f>+VLOOKUP(C3218,'Selectable Table'!D:EB,2,0)</f>
        <v>AMGEN</v>
      </c>
      <c r="B3218">
        <v>20230016</v>
      </c>
      <c r="C3218" t="s">
        <v>316</v>
      </c>
      <c r="D3218" t="s">
        <v>336</v>
      </c>
      <c r="E3218" t="s">
        <v>101</v>
      </c>
      <c r="F3218" s="111">
        <f>+VLOOKUP(C3218,'Selectable Table'!O:P,2,0)</f>
        <v>40700</v>
      </c>
      <c r="G3218" s="111" t="str">
        <f>+VLOOKUP(F3218,'Selectable Table'!P:Q,2,0)</f>
        <v>Revenues - Third Parties</v>
      </c>
      <c r="I3218" t="s">
        <v>269</v>
      </c>
      <c r="J3218" s="111">
        <v>2026</v>
      </c>
      <c r="K3218" s="111">
        <v>7</v>
      </c>
      <c r="L3218" s="111" t="s">
        <v>94</v>
      </c>
      <c r="M3218">
        <v>-2681.94255105</v>
      </c>
      <c r="N3218">
        <v>1</v>
      </c>
      <c r="O3218">
        <v>-2681.94255105</v>
      </c>
      <c r="P3218" t="s">
        <v>3055</v>
      </c>
      <c r="Q3218" s="111" t="s">
        <v>96</v>
      </c>
    </row>
    <row r="3219" spans="1:17" x14ac:dyDescent="0.25">
      <c r="A3219" s="111" t="str">
        <f>+VLOOKUP(C3219,'Selectable Table'!D:EB,2,0)</f>
        <v>AMGEN</v>
      </c>
      <c r="B3219">
        <v>20200041</v>
      </c>
      <c r="C3219" t="s">
        <v>316</v>
      </c>
      <c r="D3219" t="s">
        <v>336</v>
      </c>
      <c r="E3219" t="s">
        <v>101</v>
      </c>
      <c r="F3219" s="111">
        <f>+VLOOKUP(C3219,'Selectable Table'!O:P,2,0)</f>
        <v>40700</v>
      </c>
      <c r="G3219" s="111" t="str">
        <f>+VLOOKUP(F3219,'Selectable Table'!P:Q,2,0)</f>
        <v>Revenues - Third Parties</v>
      </c>
      <c r="I3219" t="s">
        <v>269</v>
      </c>
      <c r="J3219" s="111">
        <v>2026</v>
      </c>
      <c r="K3219" s="111">
        <v>7</v>
      </c>
      <c r="L3219" s="111" t="s">
        <v>94</v>
      </c>
      <c r="M3219">
        <v>-99818.846224649998</v>
      </c>
      <c r="N3219">
        <v>1</v>
      </c>
      <c r="O3219">
        <v>-99818.846224649998</v>
      </c>
      <c r="P3219" t="s">
        <v>3055</v>
      </c>
      <c r="Q3219" s="111" t="s">
        <v>96</v>
      </c>
    </row>
    <row r="3220" spans="1:17" x14ac:dyDescent="0.25">
      <c r="A3220" s="111" t="str">
        <f>+VLOOKUP(C3220,'Selectable Table'!D:EB,2,0)</f>
        <v>ASTRAZENECA</v>
      </c>
      <c r="B3220" t="s">
        <v>580</v>
      </c>
      <c r="C3220" t="s">
        <v>296</v>
      </c>
      <c r="D3220" t="s">
        <v>336</v>
      </c>
      <c r="E3220" t="s">
        <v>101</v>
      </c>
      <c r="F3220" s="111">
        <f>+VLOOKUP(C3220,'Selectable Table'!O:P,2,0)</f>
        <v>40700</v>
      </c>
      <c r="G3220" s="111" t="str">
        <f>+VLOOKUP(F3220,'Selectable Table'!P:Q,2,0)</f>
        <v>Revenues - Third Parties</v>
      </c>
      <c r="I3220" t="s">
        <v>269</v>
      </c>
      <c r="J3220" s="111">
        <v>2026</v>
      </c>
      <c r="K3220" s="111">
        <v>7</v>
      </c>
      <c r="L3220" s="111" t="s">
        <v>94</v>
      </c>
      <c r="M3220">
        <v>-9541.0148085000001</v>
      </c>
      <c r="N3220">
        <v>1</v>
      </c>
      <c r="O3220">
        <v>-9541.0148085000001</v>
      </c>
      <c r="P3220" t="s">
        <v>3055</v>
      </c>
      <c r="Q3220" s="111" t="s">
        <v>96</v>
      </c>
    </row>
    <row r="3221" spans="1:17" x14ac:dyDescent="0.25">
      <c r="A3221" s="111" t="str">
        <f>+VLOOKUP(C3221,'Selectable Table'!D:EB,2,0)</f>
        <v>ASTRAZENECA</v>
      </c>
      <c r="B3221" t="s">
        <v>581</v>
      </c>
      <c r="C3221" t="s">
        <v>296</v>
      </c>
      <c r="D3221" t="s">
        <v>336</v>
      </c>
      <c r="E3221" t="s">
        <v>101</v>
      </c>
      <c r="F3221" s="111">
        <f>+VLOOKUP(C3221,'Selectable Table'!O:P,2,0)</f>
        <v>40700</v>
      </c>
      <c r="G3221" s="111" t="str">
        <f>+VLOOKUP(F3221,'Selectable Table'!P:Q,2,0)</f>
        <v>Revenues - Third Parties</v>
      </c>
      <c r="I3221" t="s">
        <v>269</v>
      </c>
      <c r="J3221" s="111">
        <v>2026</v>
      </c>
      <c r="K3221" s="111">
        <v>7</v>
      </c>
      <c r="L3221" s="111" t="s">
        <v>94</v>
      </c>
      <c r="M3221">
        <v>-1408.5825673500001</v>
      </c>
      <c r="N3221">
        <v>1</v>
      </c>
      <c r="O3221">
        <v>-1408.5825673500001</v>
      </c>
      <c r="P3221" t="s">
        <v>3055</v>
      </c>
      <c r="Q3221" s="111" t="s">
        <v>96</v>
      </c>
    </row>
    <row r="3222" spans="1:17" x14ac:dyDescent="0.25">
      <c r="A3222" s="111" t="str">
        <f>+VLOOKUP(C3222,'Selectable Table'!D:EB,2,0)</f>
        <v>AMGEN</v>
      </c>
      <c r="B3222">
        <v>20210081</v>
      </c>
      <c r="C3222" t="s">
        <v>316</v>
      </c>
      <c r="D3222" t="s">
        <v>336</v>
      </c>
      <c r="E3222" t="s">
        <v>101</v>
      </c>
      <c r="F3222" s="111">
        <f>+VLOOKUP(C3222,'Selectable Table'!O:P,2,0)</f>
        <v>40700</v>
      </c>
      <c r="G3222" s="111" t="str">
        <f>+VLOOKUP(F3222,'Selectable Table'!P:Q,2,0)</f>
        <v>Revenues - Third Parties</v>
      </c>
      <c r="I3222" t="s">
        <v>269</v>
      </c>
      <c r="J3222" s="111">
        <v>2026</v>
      </c>
      <c r="K3222" s="111">
        <v>7</v>
      </c>
      <c r="L3222" s="111" t="s">
        <v>94</v>
      </c>
      <c r="M3222">
        <v>-23826.060276900003</v>
      </c>
      <c r="N3222">
        <v>1</v>
      </c>
      <c r="O3222">
        <v>-23826.060276900003</v>
      </c>
      <c r="P3222" t="s">
        <v>3055</v>
      </c>
      <c r="Q3222" s="111" t="s">
        <v>96</v>
      </c>
    </row>
    <row r="3223" spans="1:17" x14ac:dyDescent="0.25">
      <c r="A3223" s="111" t="str">
        <f>+VLOOKUP(C3223,'Selectable Table'!D:EB,2,0)</f>
        <v>ASTRAZENECA</v>
      </c>
      <c r="B3223" t="s">
        <v>585</v>
      </c>
      <c r="C3223" t="s">
        <v>296</v>
      </c>
      <c r="D3223" t="s">
        <v>336</v>
      </c>
      <c r="E3223" t="s">
        <v>101</v>
      </c>
      <c r="F3223" s="111">
        <f>+VLOOKUP(C3223,'Selectable Table'!O:P,2,0)</f>
        <v>40700</v>
      </c>
      <c r="G3223" s="111" t="str">
        <f>+VLOOKUP(F3223,'Selectable Table'!P:Q,2,0)</f>
        <v>Revenues - Third Parties</v>
      </c>
      <c r="I3223" t="s">
        <v>269</v>
      </c>
      <c r="J3223" s="111">
        <v>2026</v>
      </c>
      <c r="K3223" s="111">
        <v>7</v>
      </c>
      <c r="L3223" s="111" t="s">
        <v>94</v>
      </c>
      <c r="M3223">
        <v>-2933.5198724999996</v>
      </c>
      <c r="N3223">
        <v>1</v>
      </c>
      <c r="O3223">
        <v>-2933.5198724999996</v>
      </c>
      <c r="P3223" t="s">
        <v>3055</v>
      </c>
      <c r="Q3223" s="111" t="s">
        <v>96</v>
      </c>
    </row>
    <row r="3224" spans="1:17" x14ac:dyDescent="0.25">
      <c r="A3224" s="111" t="str">
        <f>+VLOOKUP(C3224,'Selectable Table'!D:EB,2,0)</f>
        <v>ASTRAZENECA</v>
      </c>
      <c r="B3224" t="s">
        <v>586</v>
      </c>
      <c r="C3224" t="s">
        <v>296</v>
      </c>
      <c r="D3224" t="s">
        <v>336</v>
      </c>
      <c r="E3224" t="s">
        <v>101</v>
      </c>
      <c r="F3224" s="111">
        <f>+VLOOKUP(C3224,'Selectable Table'!O:P,2,0)</f>
        <v>40700</v>
      </c>
      <c r="G3224" s="111" t="str">
        <f>+VLOOKUP(F3224,'Selectable Table'!P:Q,2,0)</f>
        <v>Revenues - Third Parties</v>
      </c>
      <c r="I3224" t="s">
        <v>269</v>
      </c>
      <c r="J3224" s="111">
        <v>2026</v>
      </c>
      <c r="K3224" s="111">
        <v>7</v>
      </c>
      <c r="L3224" s="111" t="s">
        <v>94</v>
      </c>
      <c r="M3224">
        <v>-4147.0619830499982</v>
      </c>
      <c r="N3224">
        <v>1</v>
      </c>
      <c r="O3224">
        <v>-4147.0619830499982</v>
      </c>
      <c r="P3224" t="s">
        <v>3055</v>
      </c>
      <c r="Q3224" s="111" t="s">
        <v>96</v>
      </c>
    </row>
    <row r="3225" spans="1:17" x14ac:dyDescent="0.25">
      <c r="A3225" s="111" t="str">
        <f>+VLOOKUP(C3225,'Selectable Table'!D:EB,2,0)</f>
        <v>ASTRAZENECA</v>
      </c>
      <c r="B3225" t="s">
        <v>311</v>
      </c>
      <c r="C3225" t="s">
        <v>296</v>
      </c>
      <c r="D3225" t="s">
        <v>336</v>
      </c>
      <c r="E3225" t="s">
        <v>101</v>
      </c>
      <c r="F3225" s="111">
        <f>+VLOOKUP(C3225,'Selectable Table'!O:P,2,0)</f>
        <v>40700</v>
      </c>
      <c r="G3225" s="111" t="str">
        <f>+VLOOKUP(F3225,'Selectable Table'!P:Q,2,0)</f>
        <v>Revenues - Third Parties</v>
      </c>
      <c r="I3225" t="s">
        <v>269</v>
      </c>
      <c r="J3225" s="111">
        <v>2026</v>
      </c>
      <c r="K3225" s="111">
        <v>7</v>
      </c>
      <c r="L3225" s="111" t="s">
        <v>94</v>
      </c>
      <c r="M3225">
        <v>-1686.5594329499997</v>
      </c>
      <c r="N3225">
        <v>1</v>
      </c>
      <c r="O3225">
        <v>-1686.5594329499997</v>
      </c>
      <c r="P3225" t="s">
        <v>3055</v>
      </c>
      <c r="Q3225" s="111" t="s">
        <v>96</v>
      </c>
    </row>
    <row r="3226" spans="1:17" x14ac:dyDescent="0.25">
      <c r="A3226" s="111" t="str">
        <f>+VLOOKUP(C3226,'Selectable Table'!D:EB,2,0)</f>
        <v>ASTRAZENECA</v>
      </c>
      <c r="B3226" t="s">
        <v>383</v>
      </c>
      <c r="C3226" t="s">
        <v>296</v>
      </c>
      <c r="D3226" t="s">
        <v>336</v>
      </c>
      <c r="E3226" t="s">
        <v>101</v>
      </c>
      <c r="F3226" s="111">
        <f>+VLOOKUP(C3226,'Selectable Table'!O:P,2,0)</f>
        <v>40700</v>
      </c>
      <c r="G3226" s="111" t="str">
        <f>+VLOOKUP(F3226,'Selectable Table'!P:Q,2,0)</f>
        <v>Revenues - Third Parties</v>
      </c>
      <c r="I3226" t="s">
        <v>269</v>
      </c>
      <c r="J3226" s="111">
        <v>2026</v>
      </c>
      <c r="K3226" s="111">
        <v>7</v>
      </c>
      <c r="L3226" s="111" t="s">
        <v>94</v>
      </c>
      <c r="M3226">
        <v>-4790.4303194999993</v>
      </c>
      <c r="N3226">
        <v>1</v>
      </c>
      <c r="O3226">
        <v>-4790.4303194999993</v>
      </c>
      <c r="P3226" t="s">
        <v>3055</v>
      </c>
      <c r="Q3226" s="111" t="s">
        <v>96</v>
      </c>
    </row>
    <row r="3227" spans="1:17" x14ac:dyDescent="0.25">
      <c r="A3227" s="111" t="str">
        <f>+VLOOKUP(C3227,'Selectable Table'!D:EB,2,0)</f>
        <v>AMGEN</v>
      </c>
      <c r="B3227">
        <v>20240178</v>
      </c>
      <c r="C3227" t="s">
        <v>316</v>
      </c>
      <c r="D3227" t="s">
        <v>336</v>
      </c>
      <c r="E3227" t="s">
        <v>101</v>
      </c>
      <c r="F3227" s="111">
        <f>+VLOOKUP(C3227,'Selectable Table'!O:P,2,0)</f>
        <v>40700</v>
      </c>
      <c r="G3227" s="111" t="str">
        <f>+VLOOKUP(F3227,'Selectable Table'!P:Q,2,0)</f>
        <v>Revenues - Third Parties</v>
      </c>
      <c r="I3227" t="s">
        <v>269</v>
      </c>
      <c r="J3227" s="111">
        <v>2026</v>
      </c>
      <c r="K3227" s="111">
        <v>7</v>
      </c>
      <c r="L3227" s="111" t="s">
        <v>94</v>
      </c>
      <c r="M3227">
        <v>-74304.798311099992</v>
      </c>
      <c r="N3227">
        <v>1</v>
      </c>
      <c r="O3227">
        <v>-74304.798311099992</v>
      </c>
      <c r="P3227" t="s">
        <v>3055</v>
      </c>
      <c r="Q3227" s="111" t="s">
        <v>96</v>
      </c>
    </row>
    <row r="3228" spans="1:17" x14ac:dyDescent="0.25">
      <c r="A3228" s="111" t="str">
        <f>+VLOOKUP(C3228,'Selectable Table'!D:EB,2,0)</f>
        <v>AMGEN</v>
      </c>
      <c r="B3228">
        <v>20220196</v>
      </c>
      <c r="C3228" t="s">
        <v>316</v>
      </c>
      <c r="D3228" t="s">
        <v>336</v>
      </c>
      <c r="E3228" t="s">
        <v>101</v>
      </c>
      <c r="F3228" s="111">
        <f>+VLOOKUP(C3228,'Selectable Table'!O:P,2,0)</f>
        <v>40700</v>
      </c>
      <c r="G3228" s="111" t="str">
        <f>+VLOOKUP(F3228,'Selectable Table'!P:Q,2,0)</f>
        <v>Revenues - Third Parties</v>
      </c>
      <c r="I3228" t="s">
        <v>269</v>
      </c>
      <c r="J3228" s="111">
        <v>2026</v>
      </c>
      <c r="K3228" s="111">
        <v>7</v>
      </c>
      <c r="L3228" s="111" t="s">
        <v>94</v>
      </c>
      <c r="M3228">
        <v>-43474.880895600007</v>
      </c>
      <c r="N3228">
        <v>1</v>
      </c>
      <c r="O3228">
        <v>-43474.880895600007</v>
      </c>
      <c r="P3228" t="s">
        <v>3055</v>
      </c>
      <c r="Q3228" s="111" t="s">
        <v>96</v>
      </c>
    </row>
    <row r="3229" spans="1:17" x14ac:dyDescent="0.25">
      <c r="A3229" s="111" t="str">
        <f>+VLOOKUP(C3229,'Selectable Table'!D:EB,2,0)</f>
        <v>AMGEN</v>
      </c>
      <c r="B3229">
        <v>20250002</v>
      </c>
      <c r="C3229" t="s">
        <v>316</v>
      </c>
      <c r="D3229" t="s">
        <v>336</v>
      </c>
      <c r="E3229" t="s">
        <v>101</v>
      </c>
      <c r="F3229" s="111">
        <f>+VLOOKUP(C3229,'Selectable Table'!O:P,2,0)</f>
        <v>40700</v>
      </c>
      <c r="G3229" s="111" t="str">
        <f>+VLOOKUP(F3229,'Selectable Table'!P:Q,2,0)</f>
        <v>Revenues - Third Parties</v>
      </c>
      <c r="I3229" t="s">
        <v>269</v>
      </c>
      <c r="J3229" s="111">
        <v>2026</v>
      </c>
      <c r="K3229" s="111">
        <v>7</v>
      </c>
      <c r="L3229" s="111" t="s">
        <v>94</v>
      </c>
      <c r="M3229">
        <v>-1899.1775564999998</v>
      </c>
      <c r="N3229">
        <v>1</v>
      </c>
      <c r="O3229">
        <v>-1899.1775564999998</v>
      </c>
      <c r="P3229" t="s">
        <v>3055</v>
      </c>
      <c r="Q3229" s="111" t="s">
        <v>96</v>
      </c>
    </row>
    <row r="3230" spans="1:17" x14ac:dyDescent="0.25">
      <c r="A3230" s="111" t="str">
        <f>+VLOOKUP(C3230,'Selectable Table'!D:EB,2,0)</f>
        <v>ASTRAZENECA</v>
      </c>
      <c r="B3230" t="s">
        <v>3139</v>
      </c>
      <c r="C3230" t="s">
        <v>296</v>
      </c>
      <c r="D3230" t="s">
        <v>336</v>
      </c>
      <c r="E3230" t="s">
        <v>101</v>
      </c>
      <c r="F3230" s="111">
        <f>+VLOOKUP(C3230,'Selectable Table'!O:P,2,0)</f>
        <v>40700</v>
      </c>
      <c r="G3230" s="111" t="str">
        <f>+VLOOKUP(F3230,'Selectable Table'!P:Q,2,0)</f>
        <v>Revenues - Third Parties</v>
      </c>
      <c r="I3230" t="s">
        <v>269</v>
      </c>
      <c r="J3230" s="111">
        <v>2026</v>
      </c>
      <c r="K3230" s="111">
        <v>7</v>
      </c>
      <c r="L3230" s="111" t="s">
        <v>94</v>
      </c>
      <c r="M3230">
        <v>-313.16787495</v>
      </c>
      <c r="N3230">
        <v>1</v>
      </c>
      <c r="O3230">
        <v>-313.16787495</v>
      </c>
      <c r="P3230" t="s">
        <v>3055</v>
      </c>
      <c r="Q3230" s="111" t="s">
        <v>96</v>
      </c>
    </row>
    <row r="3231" spans="1:17" x14ac:dyDescent="0.25">
      <c r="A3231" s="111" t="str">
        <f>+VLOOKUP(C3231,'Selectable Table'!D:EB,2,0)</f>
        <v>MEDIMMUNE</v>
      </c>
      <c r="B3231" t="s">
        <v>3170</v>
      </c>
      <c r="C3231" t="s">
        <v>576</v>
      </c>
      <c r="D3231" t="s">
        <v>336</v>
      </c>
      <c r="E3231" t="s">
        <v>101</v>
      </c>
      <c r="F3231" s="111">
        <f>+VLOOKUP(C3231,'Selectable Table'!O:P,2,0)</f>
        <v>40700</v>
      </c>
      <c r="G3231" s="111" t="str">
        <f>+VLOOKUP(F3231,'Selectable Table'!P:Q,2,0)</f>
        <v>Revenues - Third Parties</v>
      </c>
      <c r="I3231" t="s">
        <v>269</v>
      </c>
      <c r="J3231" s="111">
        <v>2026</v>
      </c>
      <c r="K3231" s="111">
        <v>7</v>
      </c>
      <c r="L3231" s="111" t="s">
        <v>94</v>
      </c>
      <c r="M3231">
        <v>-11604.559778699997</v>
      </c>
      <c r="N3231">
        <v>1</v>
      </c>
      <c r="O3231">
        <v>-11604.559778699997</v>
      </c>
      <c r="P3231" t="s">
        <v>3055</v>
      </c>
      <c r="Q3231" s="111" t="s">
        <v>96</v>
      </c>
    </row>
    <row r="3232" spans="1:17" x14ac:dyDescent="0.25">
      <c r="A3232" s="111" t="str">
        <f>+VLOOKUP(C3232,'Selectable Table'!D:EB,2,0)</f>
        <v>OTH CUST</v>
      </c>
      <c r="B3232" t="s">
        <v>2169</v>
      </c>
      <c r="C3232" t="s">
        <v>318</v>
      </c>
      <c r="D3232" t="s">
        <v>336</v>
      </c>
      <c r="E3232" t="s">
        <v>101</v>
      </c>
      <c r="F3232" s="111">
        <f>+VLOOKUP(C3232,'Selectable Table'!O:P,2,0)</f>
        <v>40700</v>
      </c>
      <c r="G3232" s="111" t="str">
        <f>+VLOOKUP(F3232,'Selectable Table'!P:Q,2,0)</f>
        <v>Revenues - Third Parties</v>
      </c>
      <c r="I3232" t="s">
        <v>269</v>
      </c>
      <c r="J3232" s="111">
        <v>2026</v>
      </c>
      <c r="K3232" s="111">
        <v>7</v>
      </c>
      <c r="L3232" s="111" t="s">
        <v>94</v>
      </c>
      <c r="M3232">
        <v>-38.676715349999981</v>
      </c>
      <c r="N3232">
        <v>1</v>
      </c>
      <c r="O3232">
        <v>-38.676715349999981</v>
      </c>
      <c r="P3232" t="s">
        <v>3055</v>
      </c>
      <c r="Q3232" s="111" t="s">
        <v>96</v>
      </c>
    </row>
    <row r="3233" spans="1:17" x14ac:dyDescent="0.25">
      <c r="A3233" s="111" t="str">
        <f>+VLOOKUP(C3233,'Selectable Table'!D:EB,2,0)</f>
        <v>OTH CUST</v>
      </c>
      <c r="B3233" t="s">
        <v>609</v>
      </c>
      <c r="C3233" t="s">
        <v>610</v>
      </c>
      <c r="D3233" t="s">
        <v>336</v>
      </c>
      <c r="E3233" t="s">
        <v>101</v>
      </c>
      <c r="F3233" s="111">
        <f>+VLOOKUP(C3233,'Selectable Table'!O:P,2,0)</f>
        <v>40700</v>
      </c>
      <c r="G3233" s="111" t="str">
        <f>+VLOOKUP(F3233,'Selectable Table'!P:Q,2,0)</f>
        <v>Revenues - Third Parties</v>
      </c>
      <c r="I3233" t="s">
        <v>269</v>
      </c>
      <c r="J3233" s="111">
        <v>2026</v>
      </c>
      <c r="K3233" s="111">
        <v>7</v>
      </c>
      <c r="L3233" s="111" t="s">
        <v>94</v>
      </c>
      <c r="M3233">
        <v>-87986.899690200007</v>
      </c>
      <c r="N3233">
        <v>1</v>
      </c>
      <c r="O3233">
        <v>-87986.899690200007</v>
      </c>
      <c r="P3233" t="s">
        <v>3055</v>
      </c>
      <c r="Q3233" s="111" t="s">
        <v>96</v>
      </c>
    </row>
    <row r="3234" spans="1:17" x14ac:dyDescent="0.25">
      <c r="A3234" s="111" t="str">
        <f>+VLOOKUP(C3234,'Selectable Table'!D:EB,2,0)</f>
        <v>MEDIMMUNE</v>
      </c>
      <c r="B3234" t="s">
        <v>3171</v>
      </c>
      <c r="C3234" t="s">
        <v>576</v>
      </c>
      <c r="D3234" t="s">
        <v>336</v>
      </c>
      <c r="E3234" t="s">
        <v>101</v>
      </c>
      <c r="F3234" s="111">
        <f>+VLOOKUP(C3234,'Selectable Table'!O:P,2,0)</f>
        <v>40700</v>
      </c>
      <c r="G3234" s="111" t="str">
        <f>+VLOOKUP(F3234,'Selectable Table'!P:Q,2,0)</f>
        <v>Revenues - Third Parties</v>
      </c>
      <c r="I3234" t="s">
        <v>269</v>
      </c>
      <c r="J3234" s="111">
        <v>2026</v>
      </c>
      <c r="K3234" s="111">
        <v>7</v>
      </c>
      <c r="L3234" s="111" t="s">
        <v>94</v>
      </c>
      <c r="M3234">
        <v>-163.4047506</v>
      </c>
      <c r="N3234">
        <v>1</v>
      </c>
      <c r="O3234">
        <v>-163.4047506</v>
      </c>
      <c r="P3234" t="s">
        <v>3055</v>
      </c>
      <c r="Q3234" s="111" t="s">
        <v>96</v>
      </c>
    </row>
    <row r="3235" spans="1:17" x14ac:dyDescent="0.25">
      <c r="A3235" s="111" t="str">
        <f>+VLOOKUP(C3235,'Selectable Table'!D:EB,2,0)</f>
        <v>MERCK</v>
      </c>
      <c r="B3235" t="s">
        <v>145</v>
      </c>
      <c r="C3235" t="s">
        <v>133</v>
      </c>
      <c r="D3235" t="s">
        <v>336</v>
      </c>
      <c r="E3235" t="s">
        <v>101</v>
      </c>
      <c r="F3235" s="111">
        <f>+VLOOKUP(C3235,'Selectable Table'!O:P,2,0)</f>
        <v>40700</v>
      </c>
      <c r="G3235" s="111" t="str">
        <f>+VLOOKUP(F3235,'Selectable Table'!P:Q,2,0)</f>
        <v>Revenues - Third Parties</v>
      </c>
      <c r="I3235" t="s">
        <v>269</v>
      </c>
      <c r="J3235" s="111">
        <v>2026</v>
      </c>
      <c r="K3235" s="111">
        <v>7</v>
      </c>
      <c r="L3235" s="111" t="s">
        <v>94</v>
      </c>
      <c r="M3235">
        <v>-38.676715349999981</v>
      </c>
      <c r="N3235">
        <v>1</v>
      </c>
      <c r="O3235">
        <v>-38.676715349999981</v>
      </c>
      <c r="P3235" t="s">
        <v>3055</v>
      </c>
      <c r="Q3235" s="111" t="s">
        <v>96</v>
      </c>
    </row>
    <row r="3236" spans="1:17" x14ac:dyDescent="0.25">
      <c r="A3236" s="111" t="str">
        <f>+VLOOKUP(C3236,'Selectable Table'!D:EB,2,0)</f>
        <v>MERCK</v>
      </c>
      <c r="B3236" t="s">
        <v>244</v>
      </c>
      <c r="C3236" t="s">
        <v>133</v>
      </c>
      <c r="D3236" t="s">
        <v>336</v>
      </c>
      <c r="E3236" t="s">
        <v>101</v>
      </c>
      <c r="F3236" s="111">
        <f>+VLOOKUP(C3236,'Selectable Table'!O:P,2,0)</f>
        <v>40700</v>
      </c>
      <c r="G3236" s="111" t="str">
        <f>+VLOOKUP(F3236,'Selectable Table'!P:Q,2,0)</f>
        <v>Revenues - Third Parties</v>
      </c>
      <c r="I3236" t="s">
        <v>269</v>
      </c>
      <c r="J3236" s="111">
        <v>2026</v>
      </c>
      <c r="K3236" s="111">
        <v>7</v>
      </c>
      <c r="L3236" s="111" t="s">
        <v>94</v>
      </c>
      <c r="M3236">
        <v>-36.349012349999995</v>
      </c>
      <c r="N3236">
        <v>1</v>
      </c>
      <c r="O3236">
        <v>-36.349012349999995</v>
      </c>
      <c r="P3236" t="s">
        <v>3055</v>
      </c>
      <c r="Q3236" s="111" t="s">
        <v>96</v>
      </c>
    </row>
    <row r="3237" spans="1:17" x14ac:dyDescent="0.25">
      <c r="A3237" s="111" t="str">
        <f>+VLOOKUP(C3237,'Selectable Table'!D:EB,2,0)</f>
        <v>MERCK</v>
      </c>
      <c r="B3237" t="s">
        <v>881</v>
      </c>
      <c r="C3237" t="s">
        <v>133</v>
      </c>
      <c r="D3237" t="s">
        <v>336</v>
      </c>
      <c r="E3237" t="s">
        <v>101</v>
      </c>
      <c r="F3237" s="111">
        <f>+VLOOKUP(C3237,'Selectable Table'!O:P,2,0)</f>
        <v>40700</v>
      </c>
      <c r="G3237" s="111" t="str">
        <f>+VLOOKUP(F3237,'Selectable Table'!P:Q,2,0)</f>
        <v>Revenues - Third Parties</v>
      </c>
      <c r="I3237" t="s">
        <v>269</v>
      </c>
      <c r="J3237" s="111">
        <v>2026</v>
      </c>
      <c r="K3237" s="111">
        <v>7</v>
      </c>
      <c r="L3237" s="111" t="s">
        <v>94</v>
      </c>
      <c r="M3237">
        <v>-36.299884950000013</v>
      </c>
      <c r="N3237">
        <v>1</v>
      </c>
      <c r="O3237">
        <v>-36.299884950000013</v>
      </c>
      <c r="P3237" t="s">
        <v>3055</v>
      </c>
      <c r="Q3237" s="111" t="s">
        <v>96</v>
      </c>
    </row>
    <row r="3238" spans="1:17" x14ac:dyDescent="0.25">
      <c r="A3238" s="111" t="str">
        <f>+VLOOKUP(C3238,'Selectable Table'!D:EB,2,0)</f>
        <v>MERCK</v>
      </c>
      <c r="B3238" t="s">
        <v>2248</v>
      </c>
      <c r="C3238" t="s">
        <v>133</v>
      </c>
      <c r="D3238" t="s">
        <v>336</v>
      </c>
      <c r="E3238" t="s">
        <v>101</v>
      </c>
      <c r="F3238" s="111">
        <f>+VLOOKUP(C3238,'Selectable Table'!O:P,2,0)</f>
        <v>40700</v>
      </c>
      <c r="G3238" s="111" t="str">
        <f>+VLOOKUP(F3238,'Selectable Table'!P:Q,2,0)</f>
        <v>Revenues - Third Parties</v>
      </c>
      <c r="I3238" t="s">
        <v>269</v>
      </c>
      <c r="J3238" s="111">
        <v>2026</v>
      </c>
      <c r="K3238" s="111">
        <v>7</v>
      </c>
      <c r="L3238" s="111" t="s">
        <v>94</v>
      </c>
      <c r="M3238">
        <v>-36.302809199999999</v>
      </c>
      <c r="N3238">
        <v>1</v>
      </c>
      <c r="O3238">
        <v>-36.302809199999999</v>
      </c>
      <c r="P3238" t="s">
        <v>3055</v>
      </c>
      <c r="Q3238" s="111" t="s">
        <v>96</v>
      </c>
    </row>
    <row r="3239" spans="1:17" x14ac:dyDescent="0.25">
      <c r="A3239" s="111" t="str">
        <f>+VLOOKUP(C3239,'Selectable Table'!D:EB,2,0)</f>
        <v>MERCK</v>
      </c>
      <c r="B3239" t="s">
        <v>882</v>
      </c>
      <c r="C3239" t="s">
        <v>133</v>
      </c>
      <c r="D3239" t="s">
        <v>336</v>
      </c>
      <c r="E3239" t="s">
        <v>101</v>
      </c>
      <c r="F3239" s="111">
        <f>+VLOOKUP(C3239,'Selectable Table'!O:P,2,0)</f>
        <v>40700</v>
      </c>
      <c r="G3239" s="111" t="str">
        <f>+VLOOKUP(F3239,'Selectable Table'!P:Q,2,0)</f>
        <v>Revenues - Third Parties</v>
      </c>
      <c r="I3239" t="s">
        <v>269</v>
      </c>
      <c r="J3239" s="111">
        <v>2026</v>
      </c>
      <c r="K3239" s="111">
        <v>7</v>
      </c>
      <c r="L3239" s="111" t="s">
        <v>94</v>
      </c>
      <c r="M3239">
        <v>-130.18000694999998</v>
      </c>
      <c r="N3239">
        <v>1</v>
      </c>
      <c r="O3239">
        <v>-130.18000694999998</v>
      </c>
      <c r="P3239" t="s">
        <v>3055</v>
      </c>
      <c r="Q3239" s="111" t="s">
        <v>96</v>
      </c>
    </row>
    <row r="3240" spans="1:17" x14ac:dyDescent="0.25">
      <c r="A3240" s="111" t="str">
        <f>+VLOOKUP(C3240,'Selectable Table'!D:EB,2,0)</f>
        <v>MERCK</v>
      </c>
      <c r="B3240" t="s">
        <v>163</v>
      </c>
      <c r="C3240" t="s">
        <v>133</v>
      </c>
      <c r="D3240" t="s">
        <v>336</v>
      </c>
      <c r="E3240" t="s">
        <v>101</v>
      </c>
      <c r="F3240" s="111">
        <f>+VLOOKUP(C3240,'Selectable Table'!O:P,2,0)</f>
        <v>40700</v>
      </c>
      <c r="G3240" s="111" t="str">
        <f>+VLOOKUP(F3240,'Selectable Table'!P:Q,2,0)</f>
        <v>Revenues - Third Parties</v>
      </c>
      <c r="I3240" t="s">
        <v>269</v>
      </c>
      <c r="J3240" s="111">
        <v>2026</v>
      </c>
      <c r="K3240" s="111">
        <v>7</v>
      </c>
      <c r="L3240" s="111" t="s">
        <v>94</v>
      </c>
      <c r="M3240">
        <v>-139.29313965</v>
      </c>
      <c r="N3240">
        <v>1</v>
      </c>
      <c r="O3240">
        <v>-139.29313965</v>
      </c>
      <c r="P3240" t="s">
        <v>3055</v>
      </c>
      <c r="Q3240" s="111" t="s">
        <v>96</v>
      </c>
    </row>
    <row r="3241" spans="1:17" x14ac:dyDescent="0.25">
      <c r="A3241" s="111" t="str">
        <f>+VLOOKUP(C3241,'Selectable Table'!D:EB,2,0)</f>
        <v>MERCK</v>
      </c>
      <c r="B3241" t="s">
        <v>687</v>
      </c>
      <c r="C3241" t="s">
        <v>133</v>
      </c>
      <c r="D3241" t="s">
        <v>336</v>
      </c>
      <c r="E3241" t="s">
        <v>101</v>
      </c>
      <c r="F3241" s="111">
        <f>+VLOOKUP(C3241,'Selectable Table'!O:P,2,0)</f>
        <v>40700</v>
      </c>
      <c r="G3241" s="111" t="str">
        <f>+VLOOKUP(F3241,'Selectable Table'!P:Q,2,0)</f>
        <v>Revenues - Third Parties</v>
      </c>
      <c r="I3241" t="s">
        <v>269</v>
      </c>
      <c r="J3241" s="111">
        <v>2026</v>
      </c>
      <c r="K3241" s="111">
        <v>7</v>
      </c>
      <c r="L3241" s="111" t="s">
        <v>94</v>
      </c>
      <c r="M3241">
        <v>-75.028067099999973</v>
      </c>
      <c r="N3241">
        <v>1</v>
      </c>
      <c r="O3241">
        <v>-75.028067099999973</v>
      </c>
      <c r="P3241" t="s">
        <v>3055</v>
      </c>
      <c r="Q3241" s="111" t="s">
        <v>96</v>
      </c>
    </row>
    <row r="3242" spans="1:17" x14ac:dyDescent="0.25">
      <c r="A3242" s="111" t="str">
        <f>+VLOOKUP(C3242,'Selectable Table'!D:EB,2,0)</f>
        <v>MERCK</v>
      </c>
      <c r="B3242" t="s">
        <v>174</v>
      </c>
      <c r="C3242" t="s">
        <v>133</v>
      </c>
      <c r="D3242" t="s">
        <v>336</v>
      </c>
      <c r="E3242" t="s">
        <v>101</v>
      </c>
      <c r="F3242" s="111">
        <f>+VLOOKUP(C3242,'Selectable Table'!O:P,2,0)</f>
        <v>40700</v>
      </c>
      <c r="G3242" s="111" t="str">
        <f>+VLOOKUP(F3242,'Selectable Table'!P:Q,2,0)</f>
        <v>Revenues - Third Parties</v>
      </c>
      <c r="I3242" t="s">
        <v>269</v>
      </c>
      <c r="J3242" s="111">
        <v>2026</v>
      </c>
      <c r="K3242" s="111">
        <v>7</v>
      </c>
      <c r="L3242" s="111" t="s">
        <v>94</v>
      </c>
      <c r="M3242">
        <v>-36.299884950000013</v>
      </c>
      <c r="N3242">
        <v>1</v>
      </c>
      <c r="O3242">
        <v>-36.299884950000013</v>
      </c>
      <c r="P3242" t="s">
        <v>3055</v>
      </c>
      <c r="Q3242" s="111" t="s">
        <v>96</v>
      </c>
    </row>
    <row r="3243" spans="1:17" x14ac:dyDescent="0.25">
      <c r="A3243" s="111" t="str">
        <f>+VLOOKUP(C3243,'Selectable Table'!D:EB,2,0)</f>
        <v>MERCK</v>
      </c>
      <c r="B3243" t="s">
        <v>694</v>
      </c>
      <c r="C3243" t="s">
        <v>133</v>
      </c>
      <c r="D3243" t="s">
        <v>336</v>
      </c>
      <c r="E3243" t="s">
        <v>101</v>
      </c>
      <c r="F3243" s="111">
        <f>+VLOOKUP(C3243,'Selectable Table'!O:P,2,0)</f>
        <v>40700</v>
      </c>
      <c r="G3243" s="111" t="str">
        <f>+VLOOKUP(F3243,'Selectable Table'!P:Q,2,0)</f>
        <v>Revenues - Third Parties</v>
      </c>
      <c r="I3243" t="s">
        <v>269</v>
      </c>
      <c r="J3243" s="111">
        <v>2026</v>
      </c>
      <c r="K3243" s="111">
        <v>7</v>
      </c>
      <c r="L3243" s="111" t="s">
        <v>94</v>
      </c>
      <c r="M3243">
        <v>-858.61477589999993</v>
      </c>
      <c r="N3243">
        <v>1</v>
      </c>
      <c r="O3243">
        <v>-858.61477589999993</v>
      </c>
      <c r="P3243" t="s">
        <v>3055</v>
      </c>
      <c r="Q3243" s="111" t="s">
        <v>96</v>
      </c>
    </row>
    <row r="3244" spans="1:17" x14ac:dyDescent="0.25">
      <c r="A3244" s="111" t="str">
        <f>+VLOOKUP(C3244,'Selectable Table'!D:EB,2,0)</f>
        <v>MERCK</v>
      </c>
      <c r="B3244" t="s">
        <v>183</v>
      </c>
      <c r="C3244" t="s">
        <v>133</v>
      </c>
      <c r="D3244" t="s">
        <v>336</v>
      </c>
      <c r="E3244" t="s">
        <v>101</v>
      </c>
      <c r="F3244" s="111">
        <f>+VLOOKUP(C3244,'Selectable Table'!O:P,2,0)</f>
        <v>40700</v>
      </c>
      <c r="G3244" s="111" t="str">
        <f>+VLOOKUP(F3244,'Selectable Table'!P:Q,2,0)</f>
        <v>Revenues - Third Parties</v>
      </c>
      <c r="I3244" t="s">
        <v>269</v>
      </c>
      <c r="J3244" s="111">
        <v>2026</v>
      </c>
      <c r="K3244" s="111">
        <v>7</v>
      </c>
      <c r="L3244" s="111" t="s">
        <v>94</v>
      </c>
      <c r="M3244">
        <v>-36.302809199999999</v>
      </c>
      <c r="N3244">
        <v>1</v>
      </c>
      <c r="O3244">
        <v>-36.302809199999999</v>
      </c>
      <c r="P3244" t="s">
        <v>3055</v>
      </c>
      <c r="Q3244" s="111" t="s">
        <v>96</v>
      </c>
    </row>
    <row r="3245" spans="1:17" x14ac:dyDescent="0.25">
      <c r="A3245" s="111" t="str">
        <f>+VLOOKUP(C3245,'Selectable Table'!D:EB,2,0)</f>
        <v>MERCK</v>
      </c>
      <c r="B3245" t="s">
        <v>250</v>
      </c>
      <c r="C3245" t="s">
        <v>133</v>
      </c>
      <c r="D3245" t="s">
        <v>336</v>
      </c>
      <c r="E3245" t="s">
        <v>101</v>
      </c>
      <c r="F3245" s="111">
        <f>+VLOOKUP(C3245,'Selectable Table'!O:P,2,0)</f>
        <v>40700</v>
      </c>
      <c r="G3245" s="111" t="str">
        <f>+VLOOKUP(F3245,'Selectable Table'!P:Q,2,0)</f>
        <v>Revenues - Third Parties</v>
      </c>
      <c r="I3245" t="s">
        <v>269</v>
      </c>
      <c r="J3245" s="111">
        <v>2026</v>
      </c>
      <c r="K3245" s="111">
        <v>7</v>
      </c>
      <c r="L3245" s="111" t="s">
        <v>94</v>
      </c>
      <c r="M3245">
        <v>-36.302809199999999</v>
      </c>
      <c r="N3245">
        <v>1</v>
      </c>
      <c r="O3245">
        <v>-36.302809199999999</v>
      </c>
      <c r="P3245" t="s">
        <v>3055</v>
      </c>
      <c r="Q3245" s="111" t="s">
        <v>96</v>
      </c>
    </row>
    <row r="3246" spans="1:17" x14ac:dyDescent="0.25">
      <c r="A3246" s="111" t="str">
        <f>+VLOOKUP(C3246,'Selectable Table'!D:EB,2,0)</f>
        <v>MERCK</v>
      </c>
      <c r="B3246" t="s">
        <v>211</v>
      </c>
      <c r="C3246" t="s">
        <v>133</v>
      </c>
      <c r="D3246" t="s">
        <v>336</v>
      </c>
      <c r="E3246" t="s">
        <v>101</v>
      </c>
      <c r="F3246" s="111">
        <f>+VLOOKUP(C3246,'Selectable Table'!O:P,2,0)</f>
        <v>40700</v>
      </c>
      <c r="G3246" s="111" t="str">
        <f>+VLOOKUP(F3246,'Selectable Table'!P:Q,2,0)</f>
        <v>Revenues - Third Parties</v>
      </c>
      <c r="I3246" t="s">
        <v>269</v>
      </c>
      <c r="J3246" s="111">
        <v>2026</v>
      </c>
      <c r="K3246" s="111">
        <v>7</v>
      </c>
      <c r="L3246" s="111" t="s">
        <v>94</v>
      </c>
      <c r="M3246">
        <v>-36.299884950000013</v>
      </c>
      <c r="N3246">
        <v>1</v>
      </c>
      <c r="O3246">
        <v>-36.299884950000013</v>
      </c>
      <c r="P3246" t="s">
        <v>3055</v>
      </c>
      <c r="Q3246" s="111" t="s">
        <v>96</v>
      </c>
    </row>
    <row r="3247" spans="1:17" x14ac:dyDescent="0.25">
      <c r="A3247" s="111" t="str">
        <f>+VLOOKUP(C3247,'Selectable Table'!D:EB,2,0)</f>
        <v>MERCK</v>
      </c>
      <c r="B3247" t="s">
        <v>232</v>
      </c>
      <c r="C3247" t="s">
        <v>133</v>
      </c>
      <c r="D3247" t="s">
        <v>336</v>
      </c>
      <c r="E3247" t="s">
        <v>101</v>
      </c>
      <c r="F3247" s="111">
        <f>+VLOOKUP(C3247,'Selectable Table'!O:P,2,0)</f>
        <v>40700</v>
      </c>
      <c r="G3247" s="111" t="str">
        <f>+VLOOKUP(F3247,'Selectable Table'!P:Q,2,0)</f>
        <v>Revenues - Third Parties</v>
      </c>
      <c r="I3247" t="s">
        <v>269</v>
      </c>
      <c r="J3247" s="111">
        <v>2026</v>
      </c>
      <c r="K3247" s="111">
        <v>7</v>
      </c>
      <c r="L3247" s="111" t="s">
        <v>94</v>
      </c>
      <c r="M3247">
        <v>-908.22701654999992</v>
      </c>
      <c r="N3247">
        <v>1</v>
      </c>
      <c r="O3247">
        <v>-908.22701654999992</v>
      </c>
      <c r="P3247" t="s">
        <v>3055</v>
      </c>
      <c r="Q3247" s="111" t="s">
        <v>96</v>
      </c>
    </row>
    <row r="3248" spans="1:17" x14ac:dyDescent="0.25">
      <c r="A3248" s="111" t="str">
        <f>+VLOOKUP(C3248,'Selectable Table'!D:EB,2,0)</f>
        <v>MERCK</v>
      </c>
      <c r="B3248" t="s">
        <v>3172</v>
      </c>
      <c r="C3248" t="s">
        <v>133</v>
      </c>
      <c r="D3248" t="s">
        <v>336</v>
      </c>
      <c r="E3248" t="s">
        <v>101</v>
      </c>
      <c r="F3248" s="111">
        <f>+VLOOKUP(C3248,'Selectable Table'!O:P,2,0)</f>
        <v>40700</v>
      </c>
      <c r="G3248" s="111" t="str">
        <f>+VLOOKUP(F3248,'Selectable Table'!P:Q,2,0)</f>
        <v>Revenues - Third Parties</v>
      </c>
      <c r="I3248" t="s">
        <v>269</v>
      </c>
      <c r="J3248" s="111">
        <v>2026</v>
      </c>
      <c r="K3248" s="111">
        <v>7</v>
      </c>
      <c r="L3248" s="111" t="s">
        <v>94</v>
      </c>
      <c r="M3248">
        <v>-4982.7266600999992</v>
      </c>
      <c r="N3248">
        <v>1</v>
      </c>
      <c r="O3248">
        <v>-4982.7266600999992</v>
      </c>
      <c r="P3248" t="s">
        <v>3055</v>
      </c>
      <c r="Q3248" s="111" t="s">
        <v>96</v>
      </c>
    </row>
    <row r="3249" spans="1:17" x14ac:dyDescent="0.25">
      <c r="A3249" s="111" t="str">
        <f>+VLOOKUP(C3249,'Selectable Table'!D:EB,2,0)</f>
        <v>SERVIER</v>
      </c>
      <c r="B3249" t="s">
        <v>254</v>
      </c>
      <c r="C3249" t="s">
        <v>255</v>
      </c>
      <c r="D3249" t="s">
        <v>336</v>
      </c>
      <c r="E3249" t="s">
        <v>101</v>
      </c>
      <c r="F3249" s="111">
        <f>+VLOOKUP(C3249,'Selectable Table'!O:P,2,0)</f>
        <v>40700</v>
      </c>
      <c r="G3249" s="111" t="str">
        <f>+VLOOKUP(F3249,'Selectable Table'!P:Q,2,0)</f>
        <v>Revenues - Third Parties</v>
      </c>
      <c r="I3249" t="s">
        <v>269</v>
      </c>
      <c r="J3249" s="111">
        <v>2026</v>
      </c>
      <c r="K3249" s="111">
        <v>7</v>
      </c>
      <c r="L3249" s="111" t="s">
        <v>94</v>
      </c>
      <c r="M3249">
        <v>-1101.47549295</v>
      </c>
      <c r="N3249">
        <v>1</v>
      </c>
      <c r="O3249">
        <v>-1101.47549295</v>
      </c>
      <c r="P3249" t="s">
        <v>3055</v>
      </c>
      <c r="Q3249" s="111" t="s">
        <v>96</v>
      </c>
    </row>
    <row r="3250" spans="1:17" x14ac:dyDescent="0.25">
      <c r="A3250" s="111" t="str">
        <f>+VLOOKUP(C3250,'Selectable Table'!D:EB,2,0)</f>
        <v>ASTRAZENECA</v>
      </c>
      <c r="B3250" t="s">
        <v>393</v>
      </c>
      <c r="C3250" t="s">
        <v>296</v>
      </c>
      <c r="D3250" t="s">
        <v>336</v>
      </c>
      <c r="E3250" t="s">
        <v>102</v>
      </c>
      <c r="F3250" s="111">
        <f>+VLOOKUP(C3250,'Selectable Table'!O:P,2,0)</f>
        <v>40700</v>
      </c>
      <c r="G3250" s="111" t="str">
        <f>+VLOOKUP(F3250,'Selectable Table'!P:Q,2,0)</f>
        <v>Revenues - Third Parties</v>
      </c>
      <c r="I3250" t="s">
        <v>186</v>
      </c>
      <c r="J3250" s="111">
        <v>2026</v>
      </c>
      <c r="K3250" s="111">
        <v>7</v>
      </c>
      <c r="L3250" s="111" t="s">
        <v>94</v>
      </c>
      <c r="M3250">
        <v>-168.00342615</v>
      </c>
      <c r="N3250">
        <v>1</v>
      </c>
      <c r="O3250">
        <v>-168.00342615</v>
      </c>
      <c r="P3250" t="s">
        <v>3055</v>
      </c>
      <c r="Q3250" s="111" t="s">
        <v>96</v>
      </c>
    </row>
    <row r="3251" spans="1:17" x14ac:dyDescent="0.25">
      <c r="A3251" s="111" t="str">
        <f>+VLOOKUP(C3251,'Selectable Table'!D:EB,2,0)</f>
        <v>OTH CUST</v>
      </c>
      <c r="B3251" t="s">
        <v>394</v>
      </c>
      <c r="C3251" t="s">
        <v>395</v>
      </c>
      <c r="D3251" t="s">
        <v>336</v>
      </c>
      <c r="E3251" t="s">
        <v>102</v>
      </c>
      <c r="F3251" s="111">
        <f>+VLOOKUP(C3251,'Selectable Table'!O:P,2,0)</f>
        <v>40700</v>
      </c>
      <c r="G3251" s="111" t="str">
        <f>+VLOOKUP(F3251,'Selectable Table'!P:Q,2,0)</f>
        <v>Revenues - Third Parties</v>
      </c>
      <c r="I3251" t="s">
        <v>125</v>
      </c>
      <c r="J3251" s="111">
        <v>2026</v>
      </c>
      <c r="K3251" s="111">
        <v>7</v>
      </c>
      <c r="L3251" s="111" t="s">
        <v>94</v>
      </c>
      <c r="M3251">
        <v>-2334.3498202499995</v>
      </c>
      <c r="N3251">
        <v>1</v>
      </c>
      <c r="O3251">
        <v>-2334.3498202499995</v>
      </c>
      <c r="P3251" t="s">
        <v>3055</v>
      </c>
      <c r="Q3251" s="111" t="s">
        <v>96</v>
      </c>
    </row>
    <row r="3252" spans="1:17" x14ac:dyDescent="0.25">
      <c r="A3252" s="111" t="str">
        <f>+VLOOKUP(C3252,'Selectable Table'!D:EB,2,0)</f>
        <v>ELI LILLY</v>
      </c>
      <c r="B3252" t="s">
        <v>268</v>
      </c>
      <c r="C3252" t="s">
        <v>265</v>
      </c>
      <c r="D3252" t="s">
        <v>336</v>
      </c>
      <c r="E3252" t="s">
        <v>102</v>
      </c>
      <c r="F3252" s="111">
        <f>+VLOOKUP(C3252,'Selectable Table'!O:P,2,0)</f>
        <v>40700</v>
      </c>
      <c r="G3252" s="111" t="str">
        <f>+VLOOKUP(F3252,'Selectable Table'!P:Q,2,0)</f>
        <v>Revenues - Third Parties</v>
      </c>
      <c r="I3252" t="s">
        <v>186</v>
      </c>
      <c r="J3252" s="111">
        <v>2026</v>
      </c>
      <c r="K3252" s="111">
        <v>7</v>
      </c>
      <c r="L3252" s="111" t="s">
        <v>94</v>
      </c>
      <c r="M3252">
        <v>-170.80017884999998</v>
      </c>
      <c r="N3252">
        <v>1</v>
      </c>
      <c r="O3252">
        <v>-170.80017884999998</v>
      </c>
      <c r="P3252" t="s">
        <v>3055</v>
      </c>
      <c r="Q3252" s="111" t="s">
        <v>96</v>
      </c>
    </row>
    <row r="3253" spans="1:17" x14ac:dyDescent="0.25">
      <c r="A3253" s="111" t="str">
        <f>+VLOOKUP(C3253,'Selectable Table'!D:EB,2,0)</f>
        <v>ELI LILLY</v>
      </c>
      <c r="B3253" t="s">
        <v>397</v>
      </c>
      <c r="C3253" t="s">
        <v>265</v>
      </c>
      <c r="D3253" t="s">
        <v>336</v>
      </c>
      <c r="E3253" t="s">
        <v>102</v>
      </c>
      <c r="F3253" s="111">
        <f>+VLOOKUP(C3253,'Selectable Table'!O:P,2,0)</f>
        <v>40700</v>
      </c>
      <c r="G3253" s="111" t="str">
        <f>+VLOOKUP(F3253,'Selectable Table'!P:Q,2,0)</f>
        <v>Revenues - Third Parties</v>
      </c>
      <c r="I3253" t="s">
        <v>186</v>
      </c>
      <c r="J3253" s="111">
        <v>2026</v>
      </c>
      <c r="K3253" s="111">
        <v>7</v>
      </c>
      <c r="L3253" s="111" t="s">
        <v>94</v>
      </c>
      <c r="M3253">
        <v>-14.886187050000002</v>
      </c>
      <c r="N3253">
        <v>1</v>
      </c>
      <c r="O3253">
        <v>-14.886187050000002</v>
      </c>
      <c r="P3253" t="s">
        <v>3055</v>
      </c>
      <c r="Q3253" s="111" t="s">
        <v>96</v>
      </c>
    </row>
    <row r="3254" spans="1:17" x14ac:dyDescent="0.25">
      <c r="A3254" s="111" t="str">
        <f>+VLOOKUP(C3254,'Selectable Table'!D:EB,2,0)</f>
        <v>ELI LILLY</v>
      </c>
      <c r="B3254" t="s">
        <v>398</v>
      </c>
      <c r="C3254" t="s">
        <v>265</v>
      </c>
      <c r="D3254" t="s">
        <v>336</v>
      </c>
      <c r="E3254" t="s">
        <v>102</v>
      </c>
      <c r="F3254" s="111">
        <f>+VLOOKUP(C3254,'Selectable Table'!O:P,2,0)</f>
        <v>40700</v>
      </c>
      <c r="G3254" s="111" t="str">
        <f>+VLOOKUP(F3254,'Selectable Table'!P:Q,2,0)</f>
        <v>Revenues - Third Parties</v>
      </c>
      <c r="I3254" t="s">
        <v>186</v>
      </c>
      <c r="J3254" s="111">
        <v>2026</v>
      </c>
      <c r="K3254" s="111">
        <v>7</v>
      </c>
      <c r="L3254" s="111" t="s">
        <v>94</v>
      </c>
      <c r="M3254">
        <v>-85.713861449999996</v>
      </c>
      <c r="N3254">
        <v>1</v>
      </c>
      <c r="O3254">
        <v>-85.713861449999996</v>
      </c>
      <c r="P3254" t="s">
        <v>3055</v>
      </c>
      <c r="Q3254" s="111" t="s">
        <v>96</v>
      </c>
    </row>
    <row r="3255" spans="1:17" x14ac:dyDescent="0.25">
      <c r="A3255" s="111" t="str">
        <f>+VLOOKUP(C3255,'Selectable Table'!D:EB,2,0)</f>
        <v>ELI LILLY</v>
      </c>
      <c r="B3255" t="s">
        <v>715</v>
      </c>
      <c r="C3255" t="s">
        <v>265</v>
      </c>
      <c r="D3255" t="s">
        <v>336</v>
      </c>
      <c r="E3255" t="s">
        <v>102</v>
      </c>
      <c r="F3255" s="111">
        <f>+VLOOKUP(C3255,'Selectable Table'!O:P,2,0)</f>
        <v>40700</v>
      </c>
      <c r="G3255" s="111" t="str">
        <f>+VLOOKUP(F3255,'Selectable Table'!P:Q,2,0)</f>
        <v>Revenues - Third Parties</v>
      </c>
      <c r="I3255" t="s">
        <v>186</v>
      </c>
      <c r="J3255" s="111">
        <v>2026</v>
      </c>
      <c r="K3255" s="111">
        <v>7</v>
      </c>
      <c r="L3255" s="111" t="s">
        <v>94</v>
      </c>
      <c r="M3255">
        <v>-26.601902249999998</v>
      </c>
      <c r="N3255">
        <v>1</v>
      </c>
      <c r="O3255">
        <v>-26.601902249999998</v>
      </c>
      <c r="P3255" t="s">
        <v>3055</v>
      </c>
      <c r="Q3255" s="111" t="s">
        <v>96</v>
      </c>
    </row>
    <row r="3256" spans="1:17" x14ac:dyDescent="0.25">
      <c r="A3256" s="111" t="str">
        <f>+VLOOKUP(C3256,'Selectable Table'!D:EB,2,0)</f>
        <v>ELI LILLY</v>
      </c>
      <c r="B3256" t="s">
        <v>399</v>
      </c>
      <c r="C3256" t="s">
        <v>265</v>
      </c>
      <c r="D3256" t="s">
        <v>336</v>
      </c>
      <c r="E3256" t="s">
        <v>102</v>
      </c>
      <c r="F3256" s="111">
        <f>+VLOOKUP(C3256,'Selectable Table'!O:P,2,0)</f>
        <v>40700</v>
      </c>
      <c r="G3256" s="111" t="str">
        <f>+VLOOKUP(F3256,'Selectable Table'!P:Q,2,0)</f>
        <v>Revenues - Third Parties</v>
      </c>
      <c r="I3256" t="s">
        <v>186</v>
      </c>
      <c r="J3256" s="111">
        <v>2026</v>
      </c>
      <c r="K3256" s="111">
        <v>7</v>
      </c>
      <c r="L3256" s="111" t="s">
        <v>94</v>
      </c>
      <c r="M3256">
        <v>-83.235851999999994</v>
      </c>
      <c r="N3256">
        <v>1</v>
      </c>
      <c r="O3256">
        <v>-83.235851999999994</v>
      </c>
      <c r="P3256" t="s">
        <v>3055</v>
      </c>
      <c r="Q3256" s="111" t="s">
        <v>96</v>
      </c>
    </row>
    <row r="3257" spans="1:17" x14ac:dyDescent="0.25">
      <c r="A3257" s="111" t="str">
        <f>+VLOOKUP(C3257,'Selectable Table'!D:EB,2,0)</f>
        <v>ELI LILLY</v>
      </c>
      <c r="B3257" t="s">
        <v>271</v>
      </c>
      <c r="C3257" t="s">
        <v>265</v>
      </c>
      <c r="D3257" t="s">
        <v>336</v>
      </c>
      <c r="E3257" t="s">
        <v>102</v>
      </c>
      <c r="F3257" s="111">
        <f>+VLOOKUP(C3257,'Selectable Table'!O:P,2,0)</f>
        <v>40700</v>
      </c>
      <c r="G3257" s="111" t="str">
        <f>+VLOOKUP(F3257,'Selectable Table'!P:Q,2,0)</f>
        <v>Revenues - Third Parties</v>
      </c>
      <c r="I3257" t="s">
        <v>186</v>
      </c>
      <c r="J3257" s="111">
        <v>2026</v>
      </c>
      <c r="K3257" s="111">
        <v>7</v>
      </c>
      <c r="L3257" s="111" t="s">
        <v>94</v>
      </c>
      <c r="M3257">
        <v>-8.7212832000000002</v>
      </c>
      <c r="N3257">
        <v>1</v>
      </c>
      <c r="O3257">
        <v>-8.7212832000000002</v>
      </c>
      <c r="P3257" t="s">
        <v>3055</v>
      </c>
      <c r="Q3257" s="111" t="s">
        <v>96</v>
      </c>
    </row>
    <row r="3258" spans="1:17" x14ac:dyDescent="0.25">
      <c r="A3258" s="111" t="str">
        <f>+VLOOKUP(C3258,'Selectable Table'!D:EB,2,0)</f>
        <v>ELI LILLY</v>
      </c>
      <c r="B3258" t="s">
        <v>3155</v>
      </c>
      <c r="C3258" t="s">
        <v>265</v>
      </c>
      <c r="D3258" t="s">
        <v>336</v>
      </c>
      <c r="E3258" t="s">
        <v>102</v>
      </c>
      <c r="F3258" s="111">
        <f>+VLOOKUP(C3258,'Selectable Table'!O:P,2,0)</f>
        <v>40700</v>
      </c>
      <c r="G3258" s="111" t="str">
        <f>+VLOOKUP(F3258,'Selectable Table'!P:Q,2,0)</f>
        <v>Revenues - Third Parties</v>
      </c>
      <c r="I3258" t="s">
        <v>186</v>
      </c>
      <c r="J3258" s="111">
        <v>2026</v>
      </c>
      <c r="K3258" s="111">
        <v>7</v>
      </c>
      <c r="L3258" s="111" t="s">
        <v>94</v>
      </c>
      <c r="M3258">
        <v>-19.008209849999997</v>
      </c>
      <c r="N3258">
        <v>1</v>
      </c>
      <c r="O3258">
        <v>-19.008209849999997</v>
      </c>
      <c r="P3258" t="s">
        <v>3055</v>
      </c>
      <c r="Q3258" s="111" t="s">
        <v>96</v>
      </c>
    </row>
    <row r="3259" spans="1:17" x14ac:dyDescent="0.25">
      <c r="A3259" s="111" t="str">
        <f>+VLOOKUP(C3259,'Selectable Table'!D:EB,2,0)</f>
        <v>ELI LILLY</v>
      </c>
      <c r="B3259" t="s">
        <v>3173</v>
      </c>
      <c r="C3259" t="s">
        <v>265</v>
      </c>
      <c r="D3259" t="s">
        <v>336</v>
      </c>
      <c r="E3259" t="s">
        <v>102</v>
      </c>
      <c r="F3259" s="111">
        <f>+VLOOKUP(C3259,'Selectable Table'!O:P,2,0)</f>
        <v>40700</v>
      </c>
      <c r="G3259" s="111" t="str">
        <f>+VLOOKUP(F3259,'Selectable Table'!P:Q,2,0)</f>
        <v>Revenues - Third Parties</v>
      </c>
      <c r="I3259" t="s">
        <v>186</v>
      </c>
      <c r="J3259" s="111">
        <v>2026</v>
      </c>
      <c r="K3259" s="111">
        <v>7</v>
      </c>
      <c r="L3259" s="111" t="s">
        <v>94</v>
      </c>
      <c r="M3259">
        <v>-28.388034149999999</v>
      </c>
      <c r="N3259">
        <v>1</v>
      </c>
      <c r="O3259">
        <v>-28.388034149999999</v>
      </c>
      <c r="P3259" t="s">
        <v>3055</v>
      </c>
      <c r="Q3259" s="111" t="s">
        <v>96</v>
      </c>
    </row>
    <row r="3260" spans="1:17" x14ac:dyDescent="0.25">
      <c r="A3260" s="111" t="str">
        <f>+VLOOKUP(C3260,'Selectable Table'!D:EB,2,0)</f>
        <v>ELI LILLY</v>
      </c>
      <c r="B3260" t="s">
        <v>3156</v>
      </c>
      <c r="C3260" t="s">
        <v>265</v>
      </c>
      <c r="D3260" t="s">
        <v>336</v>
      </c>
      <c r="E3260" t="s">
        <v>102</v>
      </c>
      <c r="F3260" s="111">
        <f>+VLOOKUP(C3260,'Selectable Table'!O:P,2,0)</f>
        <v>40700</v>
      </c>
      <c r="G3260" s="111" t="str">
        <f>+VLOOKUP(F3260,'Selectable Table'!P:Q,2,0)</f>
        <v>Revenues - Third Parties</v>
      </c>
      <c r="I3260" t="s">
        <v>186</v>
      </c>
      <c r="J3260" s="111">
        <v>2026</v>
      </c>
      <c r="K3260" s="111">
        <v>7</v>
      </c>
      <c r="L3260" s="111" t="s">
        <v>94</v>
      </c>
      <c r="M3260">
        <v>-99.266590499999992</v>
      </c>
      <c r="N3260">
        <v>1</v>
      </c>
      <c r="O3260">
        <v>-99.266590499999992</v>
      </c>
      <c r="P3260" t="s">
        <v>3055</v>
      </c>
      <c r="Q3260" s="111" t="s">
        <v>96</v>
      </c>
    </row>
    <row r="3261" spans="1:17" x14ac:dyDescent="0.25">
      <c r="A3261" s="111" t="str">
        <f>+VLOOKUP(C3261,'Selectable Table'!D:EB,2,0)</f>
        <v>ELI LILLY</v>
      </c>
      <c r="B3261" t="s">
        <v>3158</v>
      </c>
      <c r="C3261" t="s">
        <v>265</v>
      </c>
      <c r="D3261" t="s">
        <v>336</v>
      </c>
      <c r="E3261" t="s">
        <v>102</v>
      </c>
      <c r="F3261" s="111">
        <f>+VLOOKUP(C3261,'Selectable Table'!O:P,2,0)</f>
        <v>40700</v>
      </c>
      <c r="G3261" s="111" t="str">
        <f>+VLOOKUP(F3261,'Selectable Table'!P:Q,2,0)</f>
        <v>Revenues - Third Parties</v>
      </c>
      <c r="I3261" t="s">
        <v>186</v>
      </c>
      <c r="J3261" s="111">
        <v>2026</v>
      </c>
      <c r="K3261" s="111">
        <v>7</v>
      </c>
      <c r="L3261" s="111" t="s">
        <v>94</v>
      </c>
      <c r="M3261">
        <v>-861.16238250000004</v>
      </c>
      <c r="N3261">
        <v>1</v>
      </c>
      <c r="O3261">
        <v>-861.16238250000004</v>
      </c>
      <c r="P3261" t="s">
        <v>3055</v>
      </c>
      <c r="Q3261" s="111" t="s">
        <v>96</v>
      </c>
    </row>
    <row r="3262" spans="1:17" x14ac:dyDescent="0.25">
      <c r="A3262" s="111" t="str">
        <f>+VLOOKUP(C3262,'Selectable Table'!D:EB,2,0)</f>
        <v>MERCK</v>
      </c>
      <c r="B3262" t="s">
        <v>403</v>
      </c>
      <c r="C3262" t="s">
        <v>133</v>
      </c>
      <c r="D3262" t="s">
        <v>336</v>
      </c>
      <c r="E3262" t="s">
        <v>102</v>
      </c>
      <c r="F3262" s="111">
        <f>+VLOOKUP(C3262,'Selectable Table'!O:P,2,0)</f>
        <v>40700</v>
      </c>
      <c r="G3262" s="111" t="str">
        <f>+VLOOKUP(F3262,'Selectable Table'!P:Q,2,0)</f>
        <v>Revenues - Third Parties</v>
      </c>
      <c r="I3262" t="s">
        <v>186</v>
      </c>
      <c r="J3262" s="111">
        <v>2026</v>
      </c>
      <c r="K3262" s="111">
        <v>7</v>
      </c>
      <c r="L3262" s="111" t="s">
        <v>94</v>
      </c>
      <c r="M3262">
        <v>-814.08195750000004</v>
      </c>
      <c r="N3262">
        <v>1</v>
      </c>
      <c r="O3262">
        <v>-814.08195750000004</v>
      </c>
      <c r="P3262" t="s">
        <v>3055</v>
      </c>
      <c r="Q3262" s="111" t="s">
        <v>96</v>
      </c>
    </row>
    <row r="3263" spans="1:17" x14ac:dyDescent="0.25">
      <c r="A3263" s="111" t="str">
        <f>+VLOOKUP(C3263,'Selectable Table'!D:EB,2,0)</f>
        <v>J &amp; J</v>
      </c>
      <c r="B3263" t="s">
        <v>1535</v>
      </c>
      <c r="C3263" t="s">
        <v>107</v>
      </c>
      <c r="D3263" t="s">
        <v>336</v>
      </c>
      <c r="E3263" t="s">
        <v>102</v>
      </c>
      <c r="F3263" s="111">
        <f>+VLOOKUP(C3263,'Selectable Table'!O:P,2,0)</f>
        <v>40700</v>
      </c>
      <c r="G3263" s="111" t="str">
        <f>+VLOOKUP(F3263,'Selectable Table'!P:Q,2,0)</f>
        <v>Revenues - Third Parties</v>
      </c>
      <c r="I3263" t="s">
        <v>186</v>
      </c>
      <c r="J3263" s="111">
        <v>2026</v>
      </c>
      <c r="K3263" s="111">
        <v>7</v>
      </c>
      <c r="L3263" s="111" t="s">
        <v>94</v>
      </c>
      <c r="M3263">
        <v>-158.5586835</v>
      </c>
      <c r="N3263">
        <v>1</v>
      </c>
      <c r="O3263">
        <v>-158.5586835</v>
      </c>
      <c r="P3263" t="s">
        <v>3055</v>
      </c>
      <c r="Q3263" s="111" t="s">
        <v>96</v>
      </c>
    </row>
    <row r="3264" spans="1:17" x14ac:dyDescent="0.25">
      <c r="A3264" s="111" t="str">
        <f>+VLOOKUP(C3264,'Selectable Table'!D:EB,2,0)</f>
        <v>J &amp; J</v>
      </c>
      <c r="B3264" t="s">
        <v>404</v>
      </c>
      <c r="C3264" t="s">
        <v>107</v>
      </c>
      <c r="D3264" t="s">
        <v>336</v>
      </c>
      <c r="E3264" t="s">
        <v>102</v>
      </c>
      <c r="F3264" s="111">
        <f>+VLOOKUP(C3264,'Selectable Table'!O:P,2,0)</f>
        <v>40700</v>
      </c>
      <c r="G3264" s="111" t="str">
        <f>+VLOOKUP(F3264,'Selectable Table'!P:Q,2,0)</f>
        <v>Revenues - Third Parties</v>
      </c>
      <c r="I3264" t="s">
        <v>186</v>
      </c>
      <c r="J3264" s="111">
        <v>2026</v>
      </c>
      <c r="K3264" s="111">
        <v>7</v>
      </c>
      <c r="L3264" s="111" t="s">
        <v>94</v>
      </c>
      <c r="M3264">
        <v>-2830.4494175999998</v>
      </c>
      <c r="N3264">
        <v>1</v>
      </c>
      <c r="O3264">
        <v>-2830.4494175999998</v>
      </c>
      <c r="P3264" t="s">
        <v>3055</v>
      </c>
      <c r="Q3264" s="111" t="s">
        <v>96</v>
      </c>
    </row>
    <row r="3265" spans="1:17" x14ac:dyDescent="0.25">
      <c r="A3265" s="111" t="str">
        <f>+VLOOKUP(C3265,'Selectable Table'!D:EB,2,0)</f>
        <v>ELI LILLY</v>
      </c>
      <c r="B3265" t="s">
        <v>405</v>
      </c>
      <c r="C3265" t="s">
        <v>265</v>
      </c>
      <c r="D3265" t="s">
        <v>336</v>
      </c>
      <c r="E3265" t="s">
        <v>102</v>
      </c>
      <c r="F3265" s="111">
        <f>+VLOOKUP(C3265,'Selectable Table'!O:P,2,0)</f>
        <v>40700</v>
      </c>
      <c r="G3265" s="111" t="str">
        <f>+VLOOKUP(F3265,'Selectable Table'!P:Q,2,0)</f>
        <v>Revenues - Third Parties</v>
      </c>
      <c r="I3265" t="s">
        <v>186</v>
      </c>
      <c r="J3265" s="111">
        <v>2026</v>
      </c>
      <c r="K3265" s="111">
        <v>7</v>
      </c>
      <c r="L3265" s="111" t="s">
        <v>94</v>
      </c>
      <c r="M3265">
        <v>-3031.5407325000001</v>
      </c>
      <c r="N3265">
        <v>1</v>
      </c>
      <c r="O3265">
        <v>-3031.5407325000001</v>
      </c>
      <c r="P3265" t="s">
        <v>3055</v>
      </c>
      <c r="Q3265" s="111" t="s">
        <v>96</v>
      </c>
    </row>
    <row r="3266" spans="1:17" x14ac:dyDescent="0.25">
      <c r="A3266" s="111" t="str">
        <f>+VLOOKUP(C3266,'Selectable Table'!D:EB,2,0)</f>
        <v>J &amp; J</v>
      </c>
      <c r="B3266" t="s">
        <v>407</v>
      </c>
      <c r="C3266" t="s">
        <v>107</v>
      </c>
      <c r="D3266" t="s">
        <v>336</v>
      </c>
      <c r="E3266" t="s">
        <v>102</v>
      </c>
      <c r="F3266" s="111">
        <f>+VLOOKUP(C3266,'Selectable Table'!O:P,2,0)</f>
        <v>40700</v>
      </c>
      <c r="G3266" s="111" t="str">
        <f>+VLOOKUP(F3266,'Selectable Table'!P:Q,2,0)</f>
        <v>Revenues - Third Parties</v>
      </c>
      <c r="I3266" t="s">
        <v>186</v>
      </c>
      <c r="J3266" s="111">
        <v>2026</v>
      </c>
      <c r="K3266" s="111">
        <v>7</v>
      </c>
      <c r="L3266" s="111" t="s">
        <v>94</v>
      </c>
      <c r="M3266">
        <v>-1023.4225816499999</v>
      </c>
      <c r="N3266">
        <v>1</v>
      </c>
      <c r="O3266">
        <v>-1023.4225816499999</v>
      </c>
      <c r="P3266" t="s">
        <v>3055</v>
      </c>
      <c r="Q3266" s="111" t="s">
        <v>96</v>
      </c>
    </row>
    <row r="3267" spans="1:17" x14ac:dyDescent="0.25">
      <c r="A3267" s="111" t="str">
        <f>+VLOOKUP(C3267,'Selectable Table'!D:EB,2,0)</f>
        <v>J &amp; J</v>
      </c>
      <c r="B3267" t="s">
        <v>408</v>
      </c>
      <c r="C3267" t="s">
        <v>107</v>
      </c>
      <c r="D3267" t="s">
        <v>336</v>
      </c>
      <c r="E3267" t="s">
        <v>102</v>
      </c>
      <c r="F3267" s="111">
        <f>+VLOOKUP(C3267,'Selectable Table'!O:P,2,0)</f>
        <v>40700</v>
      </c>
      <c r="G3267" s="111" t="str">
        <f>+VLOOKUP(F3267,'Selectable Table'!P:Q,2,0)</f>
        <v>Revenues - Third Parties</v>
      </c>
      <c r="I3267" t="s">
        <v>186</v>
      </c>
      <c r="J3267" s="111">
        <v>2026</v>
      </c>
      <c r="K3267" s="111">
        <v>7</v>
      </c>
      <c r="L3267" s="111" t="s">
        <v>94</v>
      </c>
      <c r="M3267">
        <v>-532.82642279999993</v>
      </c>
      <c r="N3267">
        <v>1</v>
      </c>
      <c r="O3267">
        <v>-532.82642279999993</v>
      </c>
      <c r="P3267" t="s">
        <v>3055</v>
      </c>
      <c r="Q3267" s="111" t="s">
        <v>96</v>
      </c>
    </row>
    <row r="3268" spans="1:17" x14ac:dyDescent="0.25">
      <c r="A3268" s="111" t="str">
        <f>+VLOOKUP(C3268,'Selectable Table'!D:EB,2,0)</f>
        <v>MERCK</v>
      </c>
      <c r="B3268" t="s">
        <v>410</v>
      </c>
      <c r="C3268" t="s">
        <v>133</v>
      </c>
      <c r="D3268" t="s">
        <v>336</v>
      </c>
      <c r="E3268" t="s">
        <v>102</v>
      </c>
      <c r="F3268" s="111">
        <f>+VLOOKUP(C3268,'Selectable Table'!O:P,2,0)</f>
        <v>40700</v>
      </c>
      <c r="G3268" s="111" t="str">
        <f>+VLOOKUP(F3268,'Selectable Table'!P:Q,2,0)</f>
        <v>Revenues - Third Parties</v>
      </c>
      <c r="I3268" t="s">
        <v>186</v>
      </c>
      <c r="J3268" s="111">
        <v>2026</v>
      </c>
      <c r="K3268" s="111">
        <v>7</v>
      </c>
      <c r="L3268" s="111" t="s">
        <v>94</v>
      </c>
      <c r="M3268">
        <v>-689.92239644999984</v>
      </c>
      <c r="N3268">
        <v>1</v>
      </c>
      <c r="O3268">
        <v>-689.92239644999984</v>
      </c>
      <c r="P3268" t="s">
        <v>3055</v>
      </c>
      <c r="Q3268" s="111" t="s">
        <v>96</v>
      </c>
    </row>
    <row r="3269" spans="1:17" x14ac:dyDescent="0.25">
      <c r="A3269" s="111" t="str">
        <f>+VLOOKUP(C3269,'Selectable Table'!D:EB,2,0)</f>
        <v>ELI LILLY</v>
      </c>
      <c r="B3269" t="s">
        <v>340</v>
      </c>
      <c r="C3269" t="s">
        <v>265</v>
      </c>
      <c r="D3269" t="s">
        <v>336</v>
      </c>
      <c r="E3269" t="s">
        <v>102</v>
      </c>
      <c r="F3269" s="111">
        <f>+VLOOKUP(C3269,'Selectable Table'!O:P,2,0)</f>
        <v>40700</v>
      </c>
      <c r="G3269" s="111" t="str">
        <f>+VLOOKUP(F3269,'Selectable Table'!P:Q,2,0)</f>
        <v>Revenues - Third Parties</v>
      </c>
      <c r="I3269" t="s">
        <v>125</v>
      </c>
      <c r="J3269" s="111">
        <v>2026</v>
      </c>
      <c r="K3269" s="111">
        <v>7</v>
      </c>
      <c r="L3269" s="111" t="s">
        <v>94</v>
      </c>
      <c r="M3269">
        <v>-235.15707284999999</v>
      </c>
      <c r="N3269">
        <v>1</v>
      </c>
      <c r="O3269">
        <v>-235.15707284999999</v>
      </c>
      <c r="P3269" t="s">
        <v>3055</v>
      </c>
      <c r="Q3269" s="111" t="s">
        <v>96</v>
      </c>
    </row>
    <row r="3270" spans="1:17" x14ac:dyDescent="0.25">
      <c r="A3270" s="111" t="str">
        <f>+VLOOKUP(C3270,'Selectable Table'!D:EB,2,0)</f>
        <v>ELI LILLY</v>
      </c>
      <c r="B3270" t="s">
        <v>274</v>
      </c>
      <c r="C3270" t="s">
        <v>265</v>
      </c>
      <c r="D3270" t="s">
        <v>336</v>
      </c>
      <c r="E3270" t="s">
        <v>102</v>
      </c>
      <c r="F3270" s="111">
        <f>+VLOOKUP(C3270,'Selectable Table'!O:P,2,0)</f>
        <v>40700</v>
      </c>
      <c r="G3270" s="111" t="str">
        <f>+VLOOKUP(F3270,'Selectable Table'!P:Q,2,0)</f>
        <v>Revenues - Third Parties</v>
      </c>
      <c r="I3270" t="s">
        <v>186</v>
      </c>
      <c r="J3270" s="111">
        <v>2026</v>
      </c>
      <c r="K3270" s="111">
        <v>7</v>
      </c>
      <c r="L3270" s="111" t="s">
        <v>94</v>
      </c>
      <c r="M3270">
        <v>-960.59857949999991</v>
      </c>
      <c r="N3270">
        <v>1</v>
      </c>
      <c r="O3270">
        <v>-960.59857949999991</v>
      </c>
      <c r="P3270" t="s">
        <v>3055</v>
      </c>
      <c r="Q3270" s="111" t="s">
        <v>96</v>
      </c>
    </row>
    <row r="3271" spans="1:17" x14ac:dyDescent="0.25">
      <c r="A3271" s="111" t="str">
        <f>+VLOOKUP(C3271,'Selectable Table'!D:EB,2,0)</f>
        <v>ELI LILLY</v>
      </c>
      <c r="B3271" t="s">
        <v>341</v>
      </c>
      <c r="C3271" t="s">
        <v>265</v>
      </c>
      <c r="D3271" t="s">
        <v>336</v>
      </c>
      <c r="E3271" t="s">
        <v>102</v>
      </c>
      <c r="F3271" s="111">
        <f>+VLOOKUP(C3271,'Selectable Table'!O:P,2,0)</f>
        <v>40700</v>
      </c>
      <c r="G3271" s="111" t="str">
        <f>+VLOOKUP(F3271,'Selectable Table'!P:Q,2,0)</f>
        <v>Revenues - Third Parties</v>
      </c>
      <c r="I3271" t="s">
        <v>186</v>
      </c>
      <c r="J3271" s="111">
        <v>2026</v>
      </c>
      <c r="K3271" s="111">
        <v>7</v>
      </c>
      <c r="L3271" s="111" t="s">
        <v>94</v>
      </c>
      <c r="M3271">
        <v>-911.71974075000003</v>
      </c>
      <c r="N3271">
        <v>1</v>
      </c>
      <c r="O3271">
        <v>-911.71974075000003</v>
      </c>
      <c r="P3271" t="s">
        <v>3055</v>
      </c>
      <c r="Q3271" s="111" t="s">
        <v>96</v>
      </c>
    </row>
    <row r="3272" spans="1:17" x14ac:dyDescent="0.25">
      <c r="A3272" s="111" t="str">
        <f>+VLOOKUP(C3272,'Selectable Table'!D:EB,2,0)</f>
        <v>MERCK</v>
      </c>
      <c r="B3272" t="s">
        <v>731</v>
      </c>
      <c r="C3272" t="s">
        <v>133</v>
      </c>
      <c r="D3272" t="s">
        <v>336</v>
      </c>
      <c r="E3272" t="s">
        <v>102</v>
      </c>
      <c r="F3272" s="111">
        <f>+VLOOKUP(C3272,'Selectable Table'!O:P,2,0)</f>
        <v>40700</v>
      </c>
      <c r="G3272" s="111" t="str">
        <f>+VLOOKUP(F3272,'Selectable Table'!P:Q,2,0)</f>
        <v>Revenues - Third Parties</v>
      </c>
      <c r="I3272" t="s">
        <v>186</v>
      </c>
      <c r="J3272" s="111">
        <v>2026</v>
      </c>
      <c r="K3272" s="111">
        <v>7</v>
      </c>
      <c r="L3272" s="111" t="s">
        <v>94</v>
      </c>
      <c r="M3272">
        <v>-733.74052814999993</v>
      </c>
      <c r="N3272">
        <v>1</v>
      </c>
      <c r="O3272">
        <v>-733.74052814999993</v>
      </c>
      <c r="P3272" t="s">
        <v>3055</v>
      </c>
      <c r="Q3272" s="111" t="s">
        <v>96</v>
      </c>
    </row>
    <row r="3273" spans="1:17" x14ac:dyDescent="0.25">
      <c r="A3273" s="111" t="str">
        <f>+VLOOKUP(C3273,'Selectable Table'!D:EB,2,0)</f>
        <v>J &amp; J</v>
      </c>
      <c r="B3273" t="s">
        <v>343</v>
      </c>
      <c r="C3273" t="s">
        <v>107</v>
      </c>
      <c r="D3273" t="s">
        <v>336</v>
      </c>
      <c r="E3273" t="s">
        <v>102</v>
      </c>
      <c r="F3273" s="111">
        <f>+VLOOKUP(C3273,'Selectable Table'!O:P,2,0)</f>
        <v>40700</v>
      </c>
      <c r="G3273" s="111" t="str">
        <f>+VLOOKUP(F3273,'Selectable Table'!P:Q,2,0)</f>
        <v>Revenues - Third Parties</v>
      </c>
      <c r="I3273" t="s">
        <v>186</v>
      </c>
      <c r="J3273" s="111">
        <v>2026</v>
      </c>
      <c r="K3273" s="111">
        <v>7</v>
      </c>
      <c r="L3273" s="111" t="s">
        <v>94</v>
      </c>
      <c r="M3273">
        <v>-187.0397088</v>
      </c>
      <c r="N3273">
        <v>1</v>
      </c>
      <c r="O3273">
        <v>-187.0397088</v>
      </c>
      <c r="P3273" t="s">
        <v>3055</v>
      </c>
      <c r="Q3273" s="111" t="s">
        <v>96</v>
      </c>
    </row>
    <row r="3274" spans="1:17" x14ac:dyDescent="0.25">
      <c r="A3274" s="111" t="str">
        <f>+VLOOKUP(C3274,'Selectable Table'!D:EB,2,0)</f>
        <v>J &amp; J</v>
      </c>
      <c r="B3274" t="s">
        <v>411</v>
      </c>
      <c r="C3274" t="s">
        <v>107</v>
      </c>
      <c r="D3274" t="s">
        <v>336</v>
      </c>
      <c r="E3274" t="s">
        <v>102</v>
      </c>
      <c r="F3274" s="111">
        <f>+VLOOKUP(C3274,'Selectable Table'!O:P,2,0)</f>
        <v>40700</v>
      </c>
      <c r="G3274" s="111" t="str">
        <f>+VLOOKUP(F3274,'Selectable Table'!P:Q,2,0)</f>
        <v>Revenues - Third Parties</v>
      </c>
      <c r="I3274" t="s">
        <v>186</v>
      </c>
      <c r="J3274" s="111">
        <v>2026</v>
      </c>
      <c r="K3274" s="111">
        <v>7</v>
      </c>
      <c r="L3274" s="111" t="s">
        <v>94</v>
      </c>
      <c r="M3274">
        <v>-3210.5223780000001</v>
      </c>
      <c r="N3274">
        <v>1</v>
      </c>
      <c r="O3274">
        <v>-3210.5223780000001</v>
      </c>
      <c r="P3274" t="s">
        <v>3055</v>
      </c>
      <c r="Q3274" s="111" t="s">
        <v>96</v>
      </c>
    </row>
    <row r="3275" spans="1:17" x14ac:dyDescent="0.25">
      <c r="A3275" s="111" t="str">
        <f>+VLOOKUP(C3275,'Selectable Table'!D:EB,2,0)</f>
        <v>J &amp; J</v>
      </c>
      <c r="B3275" t="s">
        <v>412</v>
      </c>
      <c r="C3275" t="s">
        <v>107</v>
      </c>
      <c r="D3275" t="s">
        <v>336</v>
      </c>
      <c r="E3275" t="s">
        <v>102</v>
      </c>
      <c r="F3275" s="111">
        <f>+VLOOKUP(C3275,'Selectable Table'!O:P,2,0)</f>
        <v>40700</v>
      </c>
      <c r="G3275" s="111" t="str">
        <f>+VLOOKUP(F3275,'Selectable Table'!P:Q,2,0)</f>
        <v>Revenues - Third Parties</v>
      </c>
      <c r="I3275" t="s">
        <v>186</v>
      </c>
      <c r="J3275" s="111">
        <v>2026</v>
      </c>
      <c r="K3275" s="111">
        <v>7</v>
      </c>
      <c r="L3275" s="111" t="s">
        <v>94</v>
      </c>
      <c r="M3275">
        <v>-3216.9791219999993</v>
      </c>
      <c r="N3275">
        <v>1</v>
      </c>
      <c r="O3275">
        <v>-3216.9791219999993</v>
      </c>
      <c r="P3275" t="s">
        <v>3055</v>
      </c>
      <c r="Q3275" s="111" t="s">
        <v>96</v>
      </c>
    </row>
    <row r="3276" spans="1:17" x14ac:dyDescent="0.25">
      <c r="A3276" s="111" t="str">
        <f>+VLOOKUP(C3276,'Selectable Table'!D:EB,2,0)</f>
        <v>MERCK</v>
      </c>
      <c r="B3276" t="s">
        <v>414</v>
      </c>
      <c r="C3276" t="s">
        <v>133</v>
      </c>
      <c r="D3276" t="s">
        <v>336</v>
      </c>
      <c r="E3276" t="s">
        <v>102</v>
      </c>
      <c r="F3276" s="111">
        <f>+VLOOKUP(C3276,'Selectable Table'!O:P,2,0)</f>
        <v>40700</v>
      </c>
      <c r="G3276" s="111" t="str">
        <f>+VLOOKUP(F3276,'Selectable Table'!P:Q,2,0)</f>
        <v>Revenues - Third Parties</v>
      </c>
      <c r="I3276" t="s">
        <v>186</v>
      </c>
      <c r="J3276" s="111">
        <v>2026</v>
      </c>
      <c r="K3276" s="111">
        <v>7</v>
      </c>
      <c r="L3276" s="111" t="s">
        <v>94</v>
      </c>
      <c r="M3276">
        <v>-261.51684720000003</v>
      </c>
      <c r="N3276">
        <v>1</v>
      </c>
      <c r="O3276">
        <v>-261.51684720000003</v>
      </c>
      <c r="P3276" t="s">
        <v>3055</v>
      </c>
      <c r="Q3276" s="111" t="s">
        <v>96</v>
      </c>
    </row>
    <row r="3277" spans="1:17" x14ac:dyDescent="0.25">
      <c r="A3277" s="111" t="str">
        <f>+VLOOKUP(C3277,'Selectable Table'!D:EB,2,0)</f>
        <v>ASTRAZENECA</v>
      </c>
      <c r="B3277" t="s">
        <v>415</v>
      </c>
      <c r="C3277" t="s">
        <v>296</v>
      </c>
      <c r="D3277" t="s">
        <v>336</v>
      </c>
      <c r="E3277" t="s">
        <v>102</v>
      </c>
      <c r="F3277" s="111">
        <f>+VLOOKUP(C3277,'Selectable Table'!O:P,2,0)</f>
        <v>40700</v>
      </c>
      <c r="G3277" s="111" t="str">
        <f>+VLOOKUP(F3277,'Selectable Table'!P:Q,2,0)</f>
        <v>Revenues - Third Parties</v>
      </c>
      <c r="I3277" t="s">
        <v>186</v>
      </c>
      <c r="J3277" s="111">
        <v>2026</v>
      </c>
      <c r="K3277" s="111">
        <v>7</v>
      </c>
      <c r="L3277" s="111" t="s">
        <v>94</v>
      </c>
      <c r="M3277">
        <v>-121.19671095</v>
      </c>
      <c r="N3277">
        <v>1</v>
      </c>
      <c r="O3277">
        <v>-121.19671095</v>
      </c>
      <c r="P3277" t="s">
        <v>3055</v>
      </c>
      <c r="Q3277" s="111" t="s">
        <v>96</v>
      </c>
    </row>
    <row r="3278" spans="1:17" x14ac:dyDescent="0.25">
      <c r="A3278" s="111" t="str">
        <f>+VLOOKUP(C3278,'Selectable Table'!D:EB,2,0)</f>
        <v>ELI LILLY</v>
      </c>
      <c r="B3278" t="s">
        <v>416</v>
      </c>
      <c r="C3278" t="s">
        <v>265</v>
      </c>
      <c r="D3278" t="s">
        <v>336</v>
      </c>
      <c r="E3278" t="s">
        <v>102</v>
      </c>
      <c r="F3278" s="111">
        <f>+VLOOKUP(C3278,'Selectable Table'!O:P,2,0)</f>
        <v>40700</v>
      </c>
      <c r="G3278" s="111" t="str">
        <f>+VLOOKUP(F3278,'Selectable Table'!P:Q,2,0)</f>
        <v>Revenues - Third Parties</v>
      </c>
      <c r="I3278" t="s">
        <v>125</v>
      </c>
      <c r="J3278" s="111">
        <v>2026</v>
      </c>
      <c r="K3278" s="111">
        <v>7</v>
      </c>
      <c r="L3278" s="111" t="s">
        <v>94</v>
      </c>
      <c r="M3278">
        <v>-15.200251499999997</v>
      </c>
      <c r="N3278">
        <v>1</v>
      </c>
      <c r="O3278">
        <v>-15.200251499999997</v>
      </c>
      <c r="P3278" t="s">
        <v>3055</v>
      </c>
      <c r="Q3278" s="111" t="s">
        <v>96</v>
      </c>
    </row>
    <row r="3279" spans="1:17" x14ac:dyDescent="0.25">
      <c r="A3279" s="111" t="str">
        <f>+VLOOKUP(C3279,'Selectable Table'!D:EB,2,0)</f>
        <v>MERCK</v>
      </c>
      <c r="B3279" t="s">
        <v>417</v>
      </c>
      <c r="C3279" t="s">
        <v>133</v>
      </c>
      <c r="D3279" t="s">
        <v>336</v>
      </c>
      <c r="E3279" t="s">
        <v>102</v>
      </c>
      <c r="F3279" s="111">
        <f>+VLOOKUP(C3279,'Selectable Table'!O:P,2,0)</f>
        <v>40700</v>
      </c>
      <c r="G3279" s="111" t="str">
        <f>+VLOOKUP(F3279,'Selectable Table'!P:Q,2,0)</f>
        <v>Revenues - Third Parties</v>
      </c>
      <c r="I3279" t="s">
        <v>186</v>
      </c>
      <c r="J3279" s="111">
        <v>2026</v>
      </c>
      <c r="K3279" s="111">
        <v>7</v>
      </c>
      <c r="L3279" s="111" t="s">
        <v>94</v>
      </c>
      <c r="M3279">
        <v>-158.18028554999998</v>
      </c>
      <c r="N3279">
        <v>1</v>
      </c>
      <c r="O3279">
        <v>-158.18028554999998</v>
      </c>
      <c r="P3279" t="s">
        <v>3055</v>
      </c>
      <c r="Q3279" s="111" t="s">
        <v>96</v>
      </c>
    </row>
    <row r="3280" spans="1:17" x14ac:dyDescent="0.25">
      <c r="A3280" s="111" t="str">
        <f>+VLOOKUP(C3280,'Selectable Table'!D:EB,2,0)</f>
        <v>ELI LILLY</v>
      </c>
      <c r="B3280" t="s">
        <v>277</v>
      </c>
      <c r="C3280" t="s">
        <v>265</v>
      </c>
      <c r="D3280" t="s">
        <v>336</v>
      </c>
      <c r="E3280" t="s">
        <v>102</v>
      </c>
      <c r="F3280" s="111">
        <f>+VLOOKUP(C3280,'Selectable Table'!O:P,2,0)</f>
        <v>40700</v>
      </c>
      <c r="G3280" s="111" t="str">
        <f>+VLOOKUP(F3280,'Selectable Table'!P:Q,2,0)</f>
        <v>Revenues - Third Parties</v>
      </c>
      <c r="I3280" t="s">
        <v>125</v>
      </c>
      <c r="J3280" s="111">
        <v>2026</v>
      </c>
      <c r="K3280" s="111">
        <v>7</v>
      </c>
      <c r="L3280" s="111" t="s">
        <v>94</v>
      </c>
      <c r="M3280">
        <v>-2247.5569105500003</v>
      </c>
      <c r="N3280">
        <v>1</v>
      </c>
      <c r="O3280">
        <v>-2247.5569105500003</v>
      </c>
      <c r="P3280" t="s">
        <v>3055</v>
      </c>
      <c r="Q3280" s="111" t="s">
        <v>96</v>
      </c>
    </row>
    <row r="3281" spans="1:17" x14ac:dyDescent="0.25">
      <c r="A3281" s="111" t="str">
        <f>+VLOOKUP(C3281,'Selectable Table'!D:EB,2,0)</f>
        <v>PFIZER</v>
      </c>
      <c r="B3281" t="s">
        <v>418</v>
      </c>
      <c r="C3281" t="s">
        <v>252</v>
      </c>
      <c r="D3281" t="s">
        <v>336</v>
      </c>
      <c r="E3281" t="s">
        <v>102</v>
      </c>
      <c r="F3281" s="111">
        <f>+VLOOKUP(C3281,'Selectable Table'!O:P,2,0)</f>
        <v>40700</v>
      </c>
      <c r="G3281" s="111" t="str">
        <f>+VLOOKUP(F3281,'Selectable Table'!P:Q,2,0)</f>
        <v>Revenues - Third Parties</v>
      </c>
      <c r="I3281" t="s">
        <v>186</v>
      </c>
      <c r="J3281" s="111">
        <v>2026</v>
      </c>
      <c r="K3281" s="111">
        <v>7</v>
      </c>
      <c r="L3281" s="111" t="s">
        <v>94</v>
      </c>
      <c r="M3281">
        <v>-531.92341439999996</v>
      </c>
      <c r="N3281">
        <v>1</v>
      </c>
      <c r="O3281">
        <v>-531.92341439999996</v>
      </c>
      <c r="P3281" t="s">
        <v>3055</v>
      </c>
      <c r="Q3281" s="111" t="s">
        <v>96</v>
      </c>
    </row>
    <row r="3282" spans="1:17" x14ac:dyDescent="0.25">
      <c r="A3282" s="111" t="str">
        <f>+VLOOKUP(C3282,'Selectable Table'!D:EB,2,0)</f>
        <v>J &amp; J</v>
      </c>
      <c r="B3282" t="s">
        <v>419</v>
      </c>
      <c r="C3282" t="s">
        <v>107</v>
      </c>
      <c r="D3282" t="s">
        <v>336</v>
      </c>
      <c r="E3282" t="s">
        <v>102</v>
      </c>
      <c r="F3282" s="111">
        <f>+VLOOKUP(C3282,'Selectable Table'!O:P,2,0)</f>
        <v>40700</v>
      </c>
      <c r="G3282" s="111" t="str">
        <f>+VLOOKUP(F3282,'Selectable Table'!P:Q,2,0)</f>
        <v>Revenues - Third Parties</v>
      </c>
      <c r="I3282" t="s">
        <v>186</v>
      </c>
      <c r="J3282" s="111">
        <v>2026</v>
      </c>
      <c r="K3282" s="111">
        <v>7</v>
      </c>
      <c r="L3282" s="111" t="s">
        <v>94</v>
      </c>
      <c r="M3282">
        <v>-326.76856169999996</v>
      </c>
      <c r="N3282">
        <v>1</v>
      </c>
      <c r="O3282">
        <v>-326.76856169999996</v>
      </c>
      <c r="P3282" t="s">
        <v>3055</v>
      </c>
      <c r="Q3282" s="111" t="s">
        <v>96</v>
      </c>
    </row>
    <row r="3283" spans="1:17" x14ac:dyDescent="0.25">
      <c r="A3283" s="111" t="str">
        <f>+VLOOKUP(C3283,'Selectable Table'!D:EB,2,0)</f>
        <v>J &amp; J</v>
      </c>
      <c r="B3283" t="s">
        <v>420</v>
      </c>
      <c r="C3283" t="s">
        <v>107</v>
      </c>
      <c r="D3283" t="s">
        <v>336</v>
      </c>
      <c r="E3283" t="s">
        <v>102</v>
      </c>
      <c r="F3283" s="111">
        <f>+VLOOKUP(C3283,'Selectable Table'!O:P,2,0)</f>
        <v>40700</v>
      </c>
      <c r="G3283" s="111" t="str">
        <f>+VLOOKUP(F3283,'Selectable Table'!P:Q,2,0)</f>
        <v>Revenues - Third Parties</v>
      </c>
      <c r="I3283" t="s">
        <v>186</v>
      </c>
      <c r="J3283" s="111">
        <v>2026</v>
      </c>
      <c r="K3283" s="111">
        <v>7</v>
      </c>
      <c r="L3283" s="111" t="s">
        <v>94</v>
      </c>
      <c r="M3283">
        <v>-2.87102865</v>
      </c>
      <c r="N3283">
        <v>1</v>
      </c>
      <c r="O3283">
        <v>-2.87102865</v>
      </c>
      <c r="P3283" t="s">
        <v>3055</v>
      </c>
      <c r="Q3283" s="111" t="s">
        <v>96</v>
      </c>
    </row>
    <row r="3284" spans="1:17" x14ac:dyDescent="0.25">
      <c r="A3284" s="111" t="str">
        <f>+VLOOKUP(C3284,'Selectable Table'!D:EB,2,0)</f>
        <v>ELI LILLY</v>
      </c>
      <c r="B3284" t="s">
        <v>421</v>
      </c>
      <c r="C3284" t="s">
        <v>265</v>
      </c>
      <c r="D3284" t="s">
        <v>336</v>
      </c>
      <c r="E3284" t="s">
        <v>102</v>
      </c>
      <c r="F3284" s="111">
        <f>+VLOOKUP(C3284,'Selectable Table'!O:P,2,0)</f>
        <v>40700</v>
      </c>
      <c r="G3284" s="111" t="str">
        <f>+VLOOKUP(F3284,'Selectable Table'!P:Q,2,0)</f>
        <v>Revenues - Third Parties</v>
      </c>
      <c r="I3284" t="s">
        <v>125</v>
      </c>
      <c r="J3284" s="111">
        <v>2026</v>
      </c>
      <c r="K3284" s="111">
        <v>7</v>
      </c>
      <c r="L3284" s="111" t="s">
        <v>94</v>
      </c>
      <c r="M3284">
        <v>-12665.719806600002</v>
      </c>
      <c r="N3284">
        <v>1</v>
      </c>
      <c r="O3284">
        <v>-12665.719806600002</v>
      </c>
      <c r="P3284" t="s">
        <v>3055</v>
      </c>
      <c r="Q3284" s="111" t="s">
        <v>96</v>
      </c>
    </row>
    <row r="3285" spans="1:17" x14ac:dyDescent="0.25">
      <c r="A3285" s="111" t="str">
        <f>+VLOOKUP(C3285,'Selectable Table'!D:EB,2,0)</f>
        <v>J &amp; J</v>
      </c>
      <c r="B3285" t="s">
        <v>422</v>
      </c>
      <c r="C3285" t="s">
        <v>107</v>
      </c>
      <c r="D3285" t="s">
        <v>336</v>
      </c>
      <c r="E3285" t="s">
        <v>102</v>
      </c>
      <c r="F3285" s="111">
        <f>+VLOOKUP(C3285,'Selectable Table'!O:P,2,0)</f>
        <v>40700</v>
      </c>
      <c r="G3285" s="111" t="str">
        <f>+VLOOKUP(F3285,'Selectable Table'!P:Q,2,0)</f>
        <v>Revenues - Third Parties</v>
      </c>
      <c r="I3285" t="s">
        <v>186</v>
      </c>
      <c r="J3285" s="111">
        <v>2026</v>
      </c>
      <c r="K3285" s="111">
        <v>7</v>
      </c>
      <c r="L3285" s="111" t="s">
        <v>94</v>
      </c>
      <c r="M3285">
        <v>-148.50920594999999</v>
      </c>
      <c r="N3285">
        <v>1</v>
      </c>
      <c r="O3285">
        <v>-148.50920594999999</v>
      </c>
      <c r="P3285" t="s">
        <v>3055</v>
      </c>
      <c r="Q3285" s="111" t="s">
        <v>96</v>
      </c>
    </row>
    <row r="3286" spans="1:17" x14ac:dyDescent="0.25">
      <c r="A3286" s="111" t="str">
        <f>+VLOOKUP(C3286,'Selectable Table'!D:EB,2,0)</f>
        <v>J &amp; J</v>
      </c>
      <c r="B3286" t="s">
        <v>423</v>
      </c>
      <c r="C3286" t="s">
        <v>107</v>
      </c>
      <c r="D3286" t="s">
        <v>336</v>
      </c>
      <c r="E3286" t="s">
        <v>102</v>
      </c>
      <c r="F3286" s="111">
        <f>+VLOOKUP(C3286,'Selectable Table'!O:P,2,0)</f>
        <v>40700</v>
      </c>
      <c r="G3286" s="111" t="str">
        <f>+VLOOKUP(F3286,'Selectable Table'!P:Q,2,0)</f>
        <v>Revenues - Third Parties</v>
      </c>
      <c r="I3286" t="s">
        <v>186</v>
      </c>
      <c r="J3286" s="111">
        <v>2026</v>
      </c>
      <c r="K3286" s="111">
        <v>7</v>
      </c>
      <c r="L3286" s="111" t="s">
        <v>94</v>
      </c>
      <c r="M3286">
        <v>-160.66414350000002</v>
      </c>
      <c r="N3286">
        <v>1</v>
      </c>
      <c r="O3286">
        <v>-160.66414350000002</v>
      </c>
      <c r="P3286" t="s">
        <v>3055</v>
      </c>
      <c r="Q3286" s="111" t="s">
        <v>96</v>
      </c>
    </row>
    <row r="3287" spans="1:17" x14ac:dyDescent="0.25">
      <c r="A3287" s="111" t="str">
        <f>+VLOOKUP(C3287,'Selectable Table'!D:EB,2,0)</f>
        <v>OTH CUST</v>
      </c>
      <c r="B3287" t="s">
        <v>424</v>
      </c>
      <c r="C3287" t="s">
        <v>425</v>
      </c>
      <c r="D3287" t="s">
        <v>336</v>
      </c>
      <c r="E3287" t="s">
        <v>102</v>
      </c>
      <c r="F3287" s="111">
        <f>+VLOOKUP(C3287,'Selectable Table'!O:P,2,0)</f>
        <v>40700</v>
      </c>
      <c r="G3287" s="111" t="str">
        <f>+VLOOKUP(F3287,'Selectable Table'!P:Q,2,0)</f>
        <v>Revenues - Third Parties</v>
      </c>
      <c r="I3287" t="s">
        <v>125</v>
      </c>
      <c r="J3287" s="111">
        <v>2026</v>
      </c>
      <c r="K3287" s="111">
        <v>7</v>
      </c>
      <c r="L3287" s="111" t="s">
        <v>94</v>
      </c>
      <c r="M3287">
        <v>-46.127704350000002</v>
      </c>
      <c r="N3287">
        <v>1</v>
      </c>
      <c r="O3287">
        <v>-46.127704350000002</v>
      </c>
      <c r="P3287" t="s">
        <v>3055</v>
      </c>
      <c r="Q3287" s="111" t="s">
        <v>96</v>
      </c>
    </row>
    <row r="3288" spans="1:17" x14ac:dyDescent="0.25">
      <c r="A3288" s="111" t="str">
        <f>+VLOOKUP(C3288,'Selectable Table'!D:EB,2,0)</f>
        <v>IQVIA</v>
      </c>
      <c r="B3288">
        <v>996</v>
      </c>
      <c r="C3288" t="s">
        <v>500</v>
      </c>
      <c r="D3288" t="s">
        <v>336</v>
      </c>
      <c r="E3288" t="s">
        <v>102</v>
      </c>
      <c r="F3288" s="111">
        <f>+VLOOKUP(C3288,'Selectable Table'!O:P,2,0)</f>
        <v>40700</v>
      </c>
      <c r="G3288" s="111" t="str">
        <f>+VLOOKUP(F3288,'Selectable Table'!P:Q,2,0)</f>
        <v>Revenues - Third Parties</v>
      </c>
      <c r="I3288" t="s">
        <v>186</v>
      </c>
      <c r="J3288" s="111">
        <v>2026</v>
      </c>
      <c r="K3288" s="111">
        <v>7</v>
      </c>
      <c r="L3288" s="111" t="s">
        <v>94</v>
      </c>
      <c r="M3288">
        <v>-974.16125099999977</v>
      </c>
      <c r="N3288">
        <v>1</v>
      </c>
      <c r="O3288">
        <v>-974.16125099999977</v>
      </c>
      <c r="P3288" t="s">
        <v>3055</v>
      </c>
      <c r="Q3288" s="111" t="s">
        <v>96</v>
      </c>
    </row>
    <row r="3289" spans="1:17" x14ac:dyDescent="0.25">
      <c r="A3289" s="111" t="str">
        <f>+VLOOKUP(C3289,'Selectable Table'!D:EB,2,0)</f>
        <v>J &amp; J</v>
      </c>
      <c r="B3289" t="s">
        <v>345</v>
      </c>
      <c r="C3289" t="s">
        <v>107</v>
      </c>
      <c r="D3289" t="s">
        <v>336</v>
      </c>
      <c r="E3289" t="s">
        <v>102</v>
      </c>
      <c r="F3289" s="111">
        <f>+VLOOKUP(C3289,'Selectable Table'!O:P,2,0)</f>
        <v>40700</v>
      </c>
      <c r="G3289" s="111" t="str">
        <f>+VLOOKUP(F3289,'Selectable Table'!P:Q,2,0)</f>
        <v>Revenues - Third Parties</v>
      </c>
      <c r="I3289" t="s">
        <v>186</v>
      </c>
      <c r="J3289" s="111">
        <v>2026</v>
      </c>
      <c r="K3289" s="111">
        <v>7</v>
      </c>
      <c r="L3289" s="111" t="s">
        <v>94</v>
      </c>
      <c r="M3289">
        <v>-171.85992704999995</v>
      </c>
      <c r="N3289">
        <v>1</v>
      </c>
      <c r="O3289">
        <v>-171.85992704999995</v>
      </c>
      <c r="P3289" t="s">
        <v>3055</v>
      </c>
      <c r="Q3289" s="111" t="s">
        <v>96</v>
      </c>
    </row>
    <row r="3290" spans="1:17" x14ac:dyDescent="0.25">
      <c r="A3290" s="111" t="str">
        <f>+VLOOKUP(C3290,'Selectable Table'!D:EB,2,0)</f>
        <v>J &amp; J</v>
      </c>
      <c r="B3290" t="s">
        <v>426</v>
      </c>
      <c r="C3290" t="s">
        <v>107</v>
      </c>
      <c r="D3290" t="s">
        <v>336</v>
      </c>
      <c r="E3290" t="s">
        <v>102</v>
      </c>
      <c r="F3290" s="111">
        <f>+VLOOKUP(C3290,'Selectable Table'!O:P,2,0)</f>
        <v>40700</v>
      </c>
      <c r="G3290" s="111" t="str">
        <f>+VLOOKUP(F3290,'Selectable Table'!P:Q,2,0)</f>
        <v>Revenues - Third Parties</v>
      </c>
      <c r="I3290" t="s">
        <v>186</v>
      </c>
      <c r="J3290" s="111">
        <v>2026</v>
      </c>
      <c r="K3290" s="111">
        <v>7</v>
      </c>
      <c r="L3290" s="111" t="s">
        <v>94</v>
      </c>
      <c r="M3290">
        <v>-19076.029640849996</v>
      </c>
      <c r="N3290">
        <v>1</v>
      </c>
      <c r="O3290">
        <v>-19076.029640849996</v>
      </c>
      <c r="P3290" t="s">
        <v>3055</v>
      </c>
      <c r="Q3290" s="111" t="s">
        <v>96</v>
      </c>
    </row>
    <row r="3291" spans="1:17" x14ac:dyDescent="0.25">
      <c r="A3291" s="111" t="str">
        <f>+VLOOKUP(C3291,'Selectable Table'!D:EB,2,0)</f>
        <v>J &amp; J</v>
      </c>
      <c r="B3291" t="s">
        <v>427</v>
      </c>
      <c r="C3291" t="s">
        <v>107</v>
      </c>
      <c r="D3291" t="s">
        <v>336</v>
      </c>
      <c r="E3291" t="s">
        <v>102</v>
      </c>
      <c r="F3291" s="111">
        <f>+VLOOKUP(C3291,'Selectable Table'!O:P,2,0)</f>
        <v>40700</v>
      </c>
      <c r="G3291" s="111" t="str">
        <f>+VLOOKUP(F3291,'Selectable Table'!P:Q,2,0)</f>
        <v>Revenues - Third Parties</v>
      </c>
      <c r="I3291" t="s">
        <v>186</v>
      </c>
      <c r="J3291" s="111">
        <v>2026</v>
      </c>
      <c r="K3291" s="111">
        <v>7</v>
      </c>
      <c r="L3291" s="111" t="s">
        <v>94</v>
      </c>
      <c r="M3291">
        <v>-84.503806800000007</v>
      </c>
      <c r="N3291">
        <v>1</v>
      </c>
      <c r="O3291">
        <v>-84.503806800000007</v>
      </c>
      <c r="P3291" t="s">
        <v>3055</v>
      </c>
      <c r="Q3291" s="111" t="s">
        <v>96</v>
      </c>
    </row>
    <row r="3292" spans="1:17" x14ac:dyDescent="0.25">
      <c r="A3292" s="111" t="str">
        <f>+VLOOKUP(C3292,'Selectable Table'!D:EB,2,0)</f>
        <v>J &amp; J</v>
      </c>
      <c r="B3292" t="s">
        <v>428</v>
      </c>
      <c r="C3292" t="s">
        <v>107</v>
      </c>
      <c r="D3292" t="s">
        <v>336</v>
      </c>
      <c r="E3292" t="s">
        <v>102</v>
      </c>
      <c r="F3292" s="111">
        <f>+VLOOKUP(C3292,'Selectable Table'!O:P,2,0)</f>
        <v>40700</v>
      </c>
      <c r="G3292" s="111" t="str">
        <f>+VLOOKUP(F3292,'Selectable Table'!P:Q,2,0)</f>
        <v>Revenues - Third Parties</v>
      </c>
      <c r="I3292" t="s">
        <v>186</v>
      </c>
      <c r="J3292" s="111">
        <v>2026</v>
      </c>
      <c r="K3292" s="111">
        <v>7</v>
      </c>
      <c r="L3292" s="111" t="s">
        <v>94</v>
      </c>
      <c r="M3292">
        <v>-2356.9127483999996</v>
      </c>
      <c r="N3292">
        <v>1</v>
      </c>
      <c r="O3292">
        <v>-2356.9127483999996</v>
      </c>
      <c r="P3292" t="s">
        <v>3055</v>
      </c>
      <c r="Q3292" s="111" t="s">
        <v>96</v>
      </c>
    </row>
    <row r="3293" spans="1:17" x14ac:dyDescent="0.25">
      <c r="A3293" s="111" t="str">
        <f>+VLOOKUP(C3293,'Selectable Table'!D:EB,2,0)</f>
        <v>ELI LILLY</v>
      </c>
      <c r="B3293" t="s">
        <v>279</v>
      </c>
      <c r="C3293" t="s">
        <v>265</v>
      </c>
      <c r="D3293" t="s">
        <v>336</v>
      </c>
      <c r="E3293" t="s">
        <v>102</v>
      </c>
      <c r="F3293" s="111">
        <f>+VLOOKUP(C3293,'Selectable Table'!O:P,2,0)</f>
        <v>40700</v>
      </c>
      <c r="G3293" s="111" t="str">
        <f>+VLOOKUP(F3293,'Selectable Table'!P:Q,2,0)</f>
        <v>Revenues - Third Parties</v>
      </c>
      <c r="I3293" t="s">
        <v>125</v>
      </c>
      <c r="J3293" s="111">
        <v>2026</v>
      </c>
      <c r="K3293" s="111">
        <v>7</v>
      </c>
      <c r="L3293" s="111" t="s">
        <v>94</v>
      </c>
      <c r="M3293">
        <v>-24053.424808349999</v>
      </c>
      <c r="N3293">
        <v>1</v>
      </c>
      <c r="O3293">
        <v>-24053.424808349999</v>
      </c>
      <c r="P3293" t="s">
        <v>3055</v>
      </c>
      <c r="Q3293" s="111" t="s">
        <v>96</v>
      </c>
    </row>
    <row r="3294" spans="1:17" x14ac:dyDescent="0.25">
      <c r="A3294" s="111" t="str">
        <f>+VLOOKUP(C3294,'Selectable Table'!D:EB,2,0)</f>
        <v>MERCK</v>
      </c>
      <c r="B3294" t="s">
        <v>429</v>
      </c>
      <c r="C3294" t="s">
        <v>133</v>
      </c>
      <c r="D3294" t="s">
        <v>336</v>
      </c>
      <c r="E3294" t="s">
        <v>102</v>
      </c>
      <c r="F3294" s="111">
        <f>+VLOOKUP(C3294,'Selectable Table'!O:P,2,0)</f>
        <v>40700</v>
      </c>
      <c r="G3294" s="111" t="str">
        <f>+VLOOKUP(F3294,'Selectable Table'!P:Q,2,0)</f>
        <v>Revenues - Third Parties</v>
      </c>
      <c r="I3294" t="s">
        <v>186</v>
      </c>
      <c r="J3294" s="111">
        <v>2026</v>
      </c>
      <c r="K3294" s="111">
        <v>7</v>
      </c>
      <c r="L3294" s="111" t="s">
        <v>94</v>
      </c>
      <c r="M3294">
        <v>-1807.9245807</v>
      </c>
      <c r="N3294">
        <v>1</v>
      </c>
      <c r="O3294">
        <v>-1807.9245807</v>
      </c>
      <c r="P3294" t="s">
        <v>3055</v>
      </c>
      <c r="Q3294" s="111" t="s">
        <v>96</v>
      </c>
    </row>
    <row r="3295" spans="1:17" x14ac:dyDescent="0.25">
      <c r="A3295" s="111" t="str">
        <f>+VLOOKUP(C3295,'Selectable Table'!D:EB,2,0)</f>
        <v>J &amp; J</v>
      </c>
      <c r="B3295" t="s">
        <v>430</v>
      </c>
      <c r="C3295" t="s">
        <v>107</v>
      </c>
      <c r="D3295" t="s">
        <v>336</v>
      </c>
      <c r="E3295" t="s">
        <v>102</v>
      </c>
      <c r="F3295" s="111">
        <f>+VLOOKUP(C3295,'Selectable Table'!O:P,2,0)</f>
        <v>40700</v>
      </c>
      <c r="G3295" s="111" t="str">
        <f>+VLOOKUP(F3295,'Selectable Table'!P:Q,2,0)</f>
        <v>Revenues - Third Parties</v>
      </c>
      <c r="I3295" t="s">
        <v>186</v>
      </c>
      <c r="J3295" s="111">
        <v>2026</v>
      </c>
      <c r="K3295" s="111">
        <v>7</v>
      </c>
      <c r="L3295" s="111" t="s">
        <v>94</v>
      </c>
      <c r="M3295">
        <v>-520.10652014999994</v>
      </c>
      <c r="N3295">
        <v>1</v>
      </c>
      <c r="O3295">
        <v>-520.10652014999994</v>
      </c>
      <c r="P3295" t="s">
        <v>3055</v>
      </c>
      <c r="Q3295" s="111" t="s">
        <v>96</v>
      </c>
    </row>
    <row r="3296" spans="1:17" x14ac:dyDescent="0.25">
      <c r="A3296" s="111" t="str">
        <f>+VLOOKUP(C3296,'Selectable Table'!D:EB,2,0)</f>
        <v>GILEAD SCI</v>
      </c>
      <c r="B3296" t="s">
        <v>431</v>
      </c>
      <c r="C3296" t="s">
        <v>389</v>
      </c>
      <c r="D3296" t="s">
        <v>336</v>
      </c>
      <c r="E3296" t="s">
        <v>102</v>
      </c>
      <c r="F3296" s="111">
        <f>+VLOOKUP(C3296,'Selectable Table'!O:P,2,0)</f>
        <v>40700</v>
      </c>
      <c r="G3296" s="111" t="str">
        <f>+VLOOKUP(F3296,'Selectable Table'!P:Q,2,0)</f>
        <v>Revenues - Third Parties</v>
      </c>
      <c r="I3296" t="s">
        <v>125</v>
      </c>
      <c r="J3296" s="111">
        <v>2026</v>
      </c>
      <c r="K3296" s="111">
        <v>7</v>
      </c>
      <c r="L3296" s="111" t="s">
        <v>94</v>
      </c>
      <c r="M3296">
        <v>-952.41301889999977</v>
      </c>
      <c r="N3296">
        <v>1</v>
      </c>
      <c r="O3296">
        <v>-952.41301889999977</v>
      </c>
      <c r="P3296" t="s">
        <v>3055</v>
      </c>
      <c r="Q3296" s="111" t="s">
        <v>96</v>
      </c>
    </row>
    <row r="3297" spans="1:17" x14ac:dyDescent="0.25">
      <c r="A3297" s="111" t="str">
        <f>+VLOOKUP(C3297,'Selectable Table'!D:EB,2,0)</f>
        <v>J &amp; J</v>
      </c>
      <c r="B3297" t="s">
        <v>432</v>
      </c>
      <c r="C3297" t="s">
        <v>107</v>
      </c>
      <c r="D3297" t="s">
        <v>336</v>
      </c>
      <c r="E3297" t="s">
        <v>102</v>
      </c>
      <c r="F3297" s="111">
        <f>+VLOOKUP(C3297,'Selectable Table'!O:P,2,0)</f>
        <v>40700</v>
      </c>
      <c r="G3297" s="111" t="str">
        <f>+VLOOKUP(F3297,'Selectable Table'!P:Q,2,0)</f>
        <v>Revenues - Third Parties</v>
      </c>
      <c r="I3297" t="s">
        <v>186</v>
      </c>
      <c r="J3297" s="111">
        <v>2026</v>
      </c>
      <c r="K3297" s="111">
        <v>7</v>
      </c>
      <c r="L3297" s="111" t="s">
        <v>94</v>
      </c>
      <c r="M3297">
        <v>-1417.9495249500001</v>
      </c>
      <c r="N3297">
        <v>1</v>
      </c>
      <c r="O3297">
        <v>-1417.9495249500001</v>
      </c>
      <c r="P3297" t="s">
        <v>3055</v>
      </c>
      <c r="Q3297" s="111" t="s">
        <v>96</v>
      </c>
    </row>
    <row r="3298" spans="1:17" x14ac:dyDescent="0.25">
      <c r="A3298" s="111" t="str">
        <f>+VLOOKUP(C3298,'Selectable Table'!D:EB,2,0)</f>
        <v>ELI LILLY</v>
      </c>
      <c r="B3298" t="s">
        <v>433</v>
      </c>
      <c r="C3298" t="s">
        <v>265</v>
      </c>
      <c r="D3298" t="s">
        <v>336</v>
      </c>
      <c r="E3298" t="s">
        <v>102</v>
      </c>
      <c r="F3298" s="111">
        <f>+VLOOKUP(C3298,'Selectable Table'!O:P,2,0)</f>
        <v>40700</v>
      </c>
      <c r="G3298" s="111" t="str">
        <f>+VLOOKUP(F3298,'Selectable Table'!P:Q,2,0)</f>
        <v>Revenues - Third Parties</v>
      </c>
      <c r="I3298" t="s">
        <v>125</v>
      </c>
      <c r="J3298" s="111">
        <v>2026</v>
      </c>
      <c r="K3298" s="111">
        <v>7</v>
      </c>
      <c r="L3298" s="111" t="s">
        <v>94</v>
      </c>
      <c r="M3298">
        <v>-3936.1949003999998</v>
      </c>
      <c r="N3298">
        <v>1</v>
      </c>
      <c r="O3298">
        <v>-3936.1949003999998</v>
      </c>
      <c r="P3298" t="s">
        <v>3055</v>
      </c>
      <c r="Q3298" s="111" t="s">
        <v>96</v>
      </c>
    </row>
    <row r="3299" spans="1:17" x14ac:dyDescent="0.25">
      <c r="A3299" s="111" t="str">
        <f>+VLOOKUP(C3299,'Selectable Table'!D:EB,2,0)</f>
        <v>MERCK</v>
      </c>
      <c r="B3299" t="s">
        <v>737</v>
      </c>
      <c r="C3299" t="s">
        <v>133</v>
      </c>
      <c r="D3299" t="s">
        <v>336</v>
      </c>
      <c r="E3299" t="s">
        <v>102</v>
      </c>
      <c r="F3299" s="111">
        <f>+VLOOKUP(C3299,'Selectable Table'!O:P,2,0)</f>
        <v>40700</v>
      </c>
      <c r="G3299" s="111" t="str">
        <f>+VLOOKUP(F3299,'Selectable Table'!P:Q,2,0)</f>
        <v>Revenues - Third Parties</v>
      </c>
      <c r="I3299" t="s">
        <v>186</v>
      </c>
      <c r="J3299" s="111">
        <v>2026</v>
      </c>
      <c r="K3299" s="111">
        <v>7</v>
      </c>
      <c r="L3299" s="111" t="s">
        <v>94</v>
      </c>
      <c r="M3299">
        <v>-886.36181445</v>
      </c>
      <c r="N3299">
        <v>1</v>
      </c>
      <c r="O3299">
        <v>-886.36181445</v>
      </c>
      <c r="P3299" t="s">
        <v>3055</v>
      </c>
      <c r="Q3299" s="111" t="s">
        <v>96</v>
      </c>
    </row>
    <row r="3300" spans="1:17" x14ac:dyDescent="0.25">
      <c r="A3300" s="111" t="str">
        <f>+VLOOKUP(C3300,'Selectable Table'!D:EB,2,0)</f>
        <v>J &amp; J</v>
      </c>
      <c r="B3300" t="s">
        <v>434</v>
      </c>
      <c r="C3300" t="s">
        <v>107</v>
      </c>
      <c r="D3300" t="s">
        <v>336</v>
      </c>
      <c r="E3300" t="s">
        <v>102</v>
      </c>
      <c r="F3300" s="111">
        <f>+VLOOKUP(C3300,'Selectable Table'!O:P,2,0)</f>
        <v>40700</v>
      </c>
      <c r="G3300" s="111" t="str">
        <f>+VLOOKUP(F3300,'Selectable Table'!P:Q,2,0)</f>
        <v>Revenues - Third Parties</v>
      </c>
      <c r="I3300" t="s">
        <v>186</v>
      </c>
      <c r="J3300" s="111">
        <v>2026</v>
      </c>
      <c r="K3300" s="111">
        <v>7</v>
      </c>
      <c r="L3300" s="111" t="s">
        <v>94</v>
      </c>
      <c r="M3300">
        <v>-685.92085274999988</v>
      </c>
      <c r="N3300">
        <v>1</v>
      </c>
      <c r="O3300">
        <v>-685.92085274999988</v>
      </c>
      <c r="P3300" t="s">
        <v>3055</v>
      </c>
      <c r="Q3300" s="111" t="s">
        <v>96</v>
      </c>
    </row>
    <row r="3301" spans="1:17" x14ac:dyDescent="0.25">
      <c r="A3301" s="111" t="str">
        <f>+VLOOKUP(C3301,'Selectable Table'!D:EB,2,0)</f>
        <v>J &amp; J</v>
      </c>
      <c r="B3301" t="s">
        <v>435</v>
      </c>
      <c r="C3301" t="s">
        <v>107</v>
      </c>
      <c r="D3301" t="s">
        <v>336</v>
      </c>
      <c r="E3301" t="s">
        <v>102</v>
      </c>
      <c r="F3301" s="111">
        <f>+VLOOKUP(C3301,'Selectable Table'!O:P,2,0)</f>
        <v>40700</v>
      </c>
      <c r="G3301" s="111" t="str">
        <f>+VLOOKUP(F3301,'Selectable Table'!P:Q,2,0)</f>
        <v>Revenues - Third Parties</v>
      </c>
      <c r="I3301" t="s">
        <v>186</v>
      </c>
      <c r="J3301" s="111">
        <v>2026</v>
      </c>
      <c r="K3301" s="111">
        <v>7</v>
      </c>
      <c r="L3301" s="111" t="s">
        <v>94</v>
      </c>
      <c r="M3301">
        <v>-22776.261545100006</v>
      </c>
      <c r="N3301">
        <v>1</v>
      </c>
      <c r="O3301">
        <v>-22776.261545100006</v>
      </c>
      <c r="P3301" t="s">
        <v>3055</v>
      </c>
      <c r="Q3301" s="111" t="s">
        <v>96</v>
      </c>
    </row>
    <row r="3302" spans="1:17" x14ac:dyDescent="0.25">
      <c r="A3302" s="111" t="str">
        <f>+VLOOKUP(C3302,'Selectable Table'!D:EB,2,0)</f>
        <v>DEBIOPHARM</v>
      </c>
      <c r="B3302" t="s">
        <v>436</v>
      </c>
      <c r="C3302" t="s">
        <v>437</v>
      </c>
      <c r="D3302" t="s">
        <v>336</v>
      </c>
      <c r="E3302" t="s">
        <v>102</v>
      </c>
      <c r="F3302" s="111">
        <f>+VLOOKUP(C3302,'Selectable Table'!O:P,2,0)</f>
        <v>40700</v>
      </c>
      <c r="G3302" s="111" t="str">
        <f>+VLOOKUP(F3302,'Selectable Table'!P:Q,2,0)</f>
        <v>Revenues - Third Parties</v>
      </c>
      <c r="I3302" t="s">
        <v>186</v>
      </c>
      <c r="J3302" s="111">
        <v>2026</v>
      </c>
      <c r="K3302" s="111">
        <v>7</v>
      </c>
      <c r="L3302" s="111" t="s">
        <v>94</v>
      </c>
      <c r="M3302">
        <v>-96.758168850000004</v>
      </c>
      <c r="N3302">
        <v>1</v>
      </c>
      <c r="O3302">
        <v>-96.758168850000004</v>
      </c>
      <c r="P3302" t="s">
        <v>3055</v>
      </c>
      <c r="Q3302" s="111" t="s">
        <v>96</v>
      </c>
    </row>
    <row r="3303" spans="1:17" x14ac:dyDescent="0.25">
      <c r="A3303" s="111" t="str">
        <f>+VLOOKUP(C3303,'Selectable Table'!D:EB,2,0)</f>
        <v>MERCK</v>
      </c>
      <c r="B3303" t="s">
        <v>739</v>
      </c>
      <c r="C3303" t="s">
        <v>133</v>
      </c>
      <c r="D3303" t="s">
        <v>336</v>
      </c>
      <c r="E3303" t="s">
        <v>102</v>
      </c>
      <c r="F3303" s="111">
        <f>+VLOOKUP(C3303,'Selectable Table'!O:P,2,0)</f>
        <v>40700</v>
      </c>
      <c r="G3303" s="111" t="str">
        <f>+VLOOKUP(F3303,'Selectable Table'!P:Q,2,0)</f>
        <v>Revenues - Third Parties</v>
      </c>
      <c r="I3303" t="s">
        <v>186</v>
      </c>
      <c r="J3303" s="111">
        <v>2026</v>
      </c>
      <c r="K3303" s="111">
        <v>7</v>
      </c>
      <c r="L3303" s="111" t="s">
        <v>94</v>
      </c>
      <c r="M3303">
        <v>-128.33714459999999</v>
      </c>
      <c r="N3303">
        <v>1</v>
      </c>
      <c r="O3303">
        <v>-128.33714459999999</v>
      </c>
      <c r="P3303" t="s">
        <v>3055</v>
      </c>
      <c r="Q3303" s="111" t="s">
        <v>96</v>
      </c>
    </row>
    <row r="3304" spans="1:17" x14ac:dyDescent="0.25">
      <c r="A3304" s="111" t="str">
        <f>+VLOOKUP(C3304,'Selectable Table'!D:EB,2,0)</f>
        <v>ASTRAZENECA</v>
      </c>
      <c r="B3304" t="s">
        <v>439</v>
      </c>
      <c r="C3304" t="s">
        <v>296</v>
      </c>
      <c r="D3304" t="s">
        <v>336</v>
      </c>
      <c r="E3304" t="s">
        <v>102</v>
      </c>
      <c r="F3304" s="111">
        <f>+VLOOKUP(C3304,'Selectable Table'!O:P,2,0)</f>
        <v>40700</v>
      </c>
      <c r="G3304" s="111" t="str">
        <f>+VLOOKUP(F3304,'Selectable Table'!P:Q,2,0)</f>
        <v>Revenues - Third Parties</v>
      </c>
      <c r="I3304" t="s">
        <v>125</v>
      </c>
      <c r="J3304" s="111">
        <v>2026</v>
      </c>
      <c r="K3304" s="111">
        <v>7</v>
      </c>
      <c r="L3304" s="111" t="s">
        <v>94</v>
      </c>
      <c r="M3304">
        <v>-58.449324149999995</v>
      </c>
      <c r="N3304">
        <v>1</v>
      </c>
      <c r="O3304">
        <v>-58.449324149999995</v>
      </c>
      <c r="P3304" t="s">
        <v>3055</v>
      </c>
      <c r="Q3304" s="111" t="s">
        <v>96</v>
      </c>
    </row>
    <row r="3305" spans="1:17" x14ac:dyDescent="0.25">
      <c r="A3305" s="111" t="str">
        <f>+VLOOKUP(C3305,'Selectable Table'!D:EB,2,0)</f>
        <v>ELI LILLY</v>
      </c>
      <c r="B3305" t="s">
        <v>741</v>
      </c>
      <c r="C3305" t="s">
        <v>265</v>
      </c>
      <c r="D3305" t="s">
        <v>336</v>
      </c>
      <c r="E3305" t="s">
        <v>102</v>
      </c>
      <c r="F3305" s="111">
        <f>+VLOOKUP(C3305,'Selectable Table'!O:P,2,0)</f>
        <v>40700</v>
      </c>
      <c r="G3305" s="111" t="str">
        <f>+VLOOKUP(F3305,'Selectable Table'!P:Q,2,0)</f>
        <v>Revenues - Third Parties</v>
      </c>
      <c r="I3305" t="s">
        <v>125</v>
      </c>
      <c r="J3305" s="111">
        <v>2026</v>
      </c>
      <c r="K3305" s="111">
        <v>7</v>
      </c>
      <c r="L3305" s="111" t="s">
        <v>94</v>
      </c>
      <c r="M3305">
        <v>-555.99701010000001</v>
      </c>
      <c r="N3305">
        <v>1</v>
      </c>
      <c r="O3305">
        <v>-555.99701010000001</v>
      </c>
      <c r="P3305" t="s">
        <v>3055</v>
      </c>
      <c r="Q3305" s="111" t="s">
        <v>96</v>
      </c>
    </row>
    <row r="3306" spans="1:17" x14ac:dyDescent="0.25">
      <c r="A3306" s="111" t="str">
        <f>+VLOOKUP(C3306,'Selectable Table'!D:EB,2,0)</f>
        <v>J &amp; J</v>
      </c>
      <c r="B3306" t="s">
        <v>3174</v>
      </c>
      <c r="C3306" t="s">
        <v>107</v>
      </c>
      <c r="D3306" t="s">
        <v>336</v>
      </c>
      <c r="E3306" t="s">
        <v>102</v>
      </c>
      <c r="F3306" s="111">
        <f>+VLOOKUP(C3306,'Selectable Table'!O:P,2,0)</f>
        <v>40700</v>
      </c>
      <c r="G3306" s="111" t="str">
        <f>+VLOOKUP(F3306,'Selectable Table'!P:Q,2,0)</f>
        <v>Revenues - Third Parties</v>
      </c>
      <c r="I3306" t="s">
        <v>186</v>
      </c>
      <c r="J3306" s="111">
        <v>2026</v>
      </c>
      <c r="K3306" s="111">
        <v>7</v>
      </c>
      <c r="L3306" s="111" t="s">
        <v>94</v>
      </c>
      <c r="M3306">
        <v>-1383.5702874000001</v>
      </c>
      <c r="N3306">
        <v>1</v>
      </c>
      <c r="O3306">
        <v>-1383.5702874000001</v>
      </c>
      <c r="P3306" t="s">
        <v>3055</v>
      </c>
      <c r="Q3306" s="111" t="s">
        <v>96</v>
      </c>
    </row>
    <row r="3307" spans="1:17" x14ac:dyDescent="0.25">
      <c r="A3307" s="111" t="str">
        <f>+VLOOKUP(C3307,'Selectable Table'!D:EB,2,0)</f>
        <v>MERCK</v>
      </c>
      <c r="B3307" t="s">
        <v>440</v>
      </c>
      <c r="C3307" t="s">
        <v>133</v>
      </c>
      <c r="D3307" t="s">
        <v>336</v>
      </c>
      <c r="E3307" t="s">
        <v>102</v>
      </c>
      <c r="F3307" s="111">
        <f>+VLOOKUP(C3307,'Selectable Table'!O:P,2,0)</f>
        <v>40700</v>
      </c>
      <c r="G3307" s="111" t="str">
        <f>+VLOOKUP(F3307,'Selectable Table'!P:Q,2,0)</f>
        <v>Revenues - Third Parties</v>
      </c>
      <c r="I3307" t="s">
        <v>186</v>
      </c>
      <c r="J3307" s="111">
        <v>2026</v>
      </c>
      <c r="K3307" s="111">
        <v>7</v>
      </c>
      <c r="L3307" s="111" t="s">
        <v>94</v>
      </c>
      <c r="M3307">
        <v>-1922.7540296999996</v>
      </c>
      <c r="N3307">
        <v>1</v>
      </c>
      <c r="O3307">
        <v>-1922.7540296999996</v>
      </c>
      <c r="P3307" t="s">
        <v>3055</v>
      </c>
      <c r="Q3307" s="111" t="s">
        <v>96</v>
      </c>
    </row>
    <row r="3308" spans="1:17" x14ac:dyDescent="0.25">
      <c r="A3308" s="111" t="str">
        <f>+VLOOKUP(C3308,'Selectable Table'!D:EB,2,0)</f>
        <v>ASTRAZENECA</v>
      </c>
      <c r="B3308" t="s">
        <v>441</v>
      </c>
      <c r="C3308" t="s">
        <v>296</v>
      </c>
      <c r="D3308" t="s">
        <v>336</v>
      </c>
      <c r="E3308" t="s">
        <v>102</v>
      </c>
      <c r="F3308" s="111">
        <f>+VLOOKUP(C3308,'Selectable Table'!O:P,2,0)</f>
        <v>40700</v>
      </c>
      <c r="G3308" s="111" t="str">
        <f>+VLOOKUP(F3308,'Selectable Table'!P:Q,2,0)</f>
        <v>Revenues - Third Parties</v>
      </c>
      <c r="I3308" t="s">
        <v>186</v>
      </c>
      <c r="J3308" s="111">
        <v>2026</v>
      </c>
      <c r="K3308" s="111">
        <v>7</v>
      </c>
      <c r="L3308" s="111" t="s">
        <v>94</v>
      </c>
      <c r="M3308">
        <v>-4627.7174464500004</v>
      </c>
      <c r="N3308">
        <v>1</v>
      </c>
      <c r="O3308">
        <v>-4627.7174464500004</v>
      </c>
      <c r="P3308" t="s">
        <v>3055</v>
      </c>
      <c r="Q3308" s="111" t="s">
        <v>96</v>
      </c>
    </row>
    <row r="3309" spans="1:17" x14ac:dyDescent="0.25">
      <c r="A3309" s="111" t="str">
        <f>+VLOOKUP(C3309,'Selectable Table'!D:EB,2,0)</f>
        <v>ELI LILLY</v>
      </c>
      <c r="B3309" t="s">
        <v>442</v>
      </c>
      <c r="C3309" t="s">
        <v>265</v>
      </c>
      <c r="D3309" t="s">
        <v>336</v>
      </c>
      <c r="E3309" t="s">
        <v>102</v>
      </c>
      <c r="F3309" s="111">
        <f>+VLOOKUP(C3309,'Selectable Table'!O:P,2,0)</f>
        <v>40700</v>
      </c>
      <c r="G3309" s="111" t="str">
        <f>+VLOOKUP(F3309,'Selectable Table'!P:Q,2,0)</f>
        <v>Revenues - Third Parties</v>
      </c>
      <c r="I3309" t="s">
        <v>125</v>
      </c>
      <c r="J3309" s="111">
        <v>2026</v>
      </c>
      <c r="K3309" s="111">
        <v>7</v>
      </c>
      <c r="L3309" s="111" t="s">
        <v>94</v>
      </c>
      <c r="M3309">
        <v>-685.80797670000004</v>
      </c>
      <c r="N3309">
        <v>1</v>
      </c>
      <c r="O3309">
        <v>-685.80797670000004</v>
      </c>
      <c r="P3309" t="s">
        <v>3055</v>
      </c>
      <c r="Q3309" s="111" t="s">
        <v>96</v>
      </c>
    </row>
    <row r="3310" spans="1:17" x14ac:dyDescent="0.25">
      <c r="A3310" s="111" t="str">
        <f>+VLOOKUP(C3310,'Selectable Table'!D:EB,2,0)</f>
        <v>J &amp; J</v>
      </c>
      <c r="B3310" t="s">
        <v>346</v>
      </c>
      <c r="C3310" t="s">
        <v>107</v>
      </c>
      <c r="D3310" t="s">
        <v>336</v>
      </c>
      <c r="E3310" t="s">
        <v>102</v>
      </c>
      <c r="F3310" s="111">
        <f>+VLOOKUP(C3310,'Selectable Table'!O:P,2,0)</f>
        <v>40700</v>
      </c>
      <c r="G3310" s="111" t="str">
        <f>+VLOOKUP(F3310,'Selectable Table'!P:Q,2,0)</f>
        <v>Revenues - Third Parties</v>
      </c>
      <c r="I3310" t="s">
        <v>186</v>
      </c>
      <c r="J3310" s="111">
        <v>2026</v>
      </c>
      <c r="K3310" s="111">
        <v>7</v>
      </c>
      <c r="L3310" s="111" t="s">
        <v>94</v>
      </c>
      <c r="M3310">
        <v>-8072.3003035499987</v>
      </c>
      <c r="N3310">
        <v>1</v>
      </c>
      <c r="O3310">
        <v>-8072.3003035499987</v>
      </c>
      <c r="P3310" t="s">
        <v>3055</v>
      </c>
      <c r="Q3310" s="111" t="s">
        <v>96</v>
      </c>
    </row>
    <row r="3311" spans="1:17" x14ac:dyDescent="0.25">
      <c r="A3311" s="111" t="str">
        <f>+VLOOKUP(C3311,'Selectable Table'!D:EB,2,0)</f>
        <v>CSL</v>
      </c>
      <c r="B3311" t="s">
        <v>443</v>
      </c>
      <c r="C3311" t="s">
        <v>444</v>
      </c>
      <c r="D3311" t="s">
        <v>336</v>
      </c>
      <c r="E3311" t="s">
        <v>102</v>
      </c>
      <c r="F3311" s="111">
        <f>+VLOOKUP(C3311,'Selectable Table'!O:P,2,0)</f>
        <v>40700</v>
      </c>
      <c r="G3311" s="111" t="str">
        <f>+VLOOKUP(F3311,'Selectable Table'!P:Q,2,0)</f>
        <v>Revenues - Third Parties</v>
      </c>
      <c r="I3311" t="s">
        <v>186</v>
      </c>
      <c r="J3311" s="111">
        <v>2026</v>
      </c>
      <c r="K3311" s="111">
        <v>7</v>
      </c>
      <c r="L3311" s="111" t="s">
        <v>94</v>
      </c>
      <c r="M3311">
        <v>-295.33111965000001</v>
      </c>
      <c r="N3311">
        <v>1</v>
      </c>
      <c r="O3311">
        <v>-295.33111965000001</v>
      </c>
      <c r="P3311" t="s">
        <v>3055</v>
      </c>
      <c r="Q3311" s="111" t="s">
        <v>96</v>
      </c>
    </row>
    <row r="3312" spans="1:17" x14ac:dyDescent="0.25">
      <c r="A3312" s="111" t="str">
        <f>+VLOOKUP(C3312,'Selectable Table'!D:EB,2,0)</f>
        <v>ASTRAZENECA</v>
      </c>
      <c r="B3312" t="s">
        <v>347</v>
      </c>
      <c r="C3312" t="s">
        <v>296</v>
      </c>
      <c r="D3312" t="s">
        <v>336</v>
      </c>
      <c r="E3312" t="s">
        <v>102</v>
      </c>
      <c r="F3312" s="111">
        <f>+VLOOKUP(C3312,'Selectable Table'!O:P,2,0)</f>
        <v>40700</v>
      </c>
      <c r="G3312" s="111" t="str">
        <f>+VLOOKUP(F3312,'Selectable Table'!P:Q,2,0)</f>
        <v>Revenues - Third Parties</v>
      </c>
      <c r="I3312" t="s">
        <v>186</v>
      </c>
      <c r="J3312" s="111">
        <v>2026</v>
      </c>
      <c r="K3312" s="111">
        <v>7</v>
      </c>
      <c r="L3312" s="111" t="s">
        <v>94</v>
      </c>
      <c r="M3312">
        <v>-1155.6864091499999</v>
      </c>
      <c r="N3312">
        <v>1</v>
      </c>
      <c r="O3312">
        <v>-1155.6864091499999</v>
      </c>
      <c r="P3312" t="s">
        <v>3055</v>
      </c>
      <c r="Q3312" s="111" t="s">
        <v>96</v>
      </c>
    </row>
    <row r="3313" spans="1:17" x14ac:dyDescent="0.25">
      <c r="A3313" s="111" t="str">
        <f>+VLOOKUP(C3313,'Selectable Table'!D:EB,2,0)</f>
        <v>MERCK</v>
      </c>
      <c r="B3313" t="s">
        <v>446</v>
      </c>
      <c r="C3313" t="s">
        <v>133</v>
      </c>
      <c r="D3313" t="s">
        <v>336</v>
      </c>
      <c r="E3313" t="s">
        <v>102</v>
      </c>
      <c r="F3313" s="111">
        <f>+VLOOKUP(C3313,'Selectable Table'!O:P,2,0)</f>
        <v>40700</v>
      </c>
      <c r="G3313" s="111" t="str">
        <f>+VLOOKUP(F3313,'Selectable Table'!P:Q,2,0)</f>
        <v>Revenues - Third Parties</v>
      </c>
      <c r="I3313" t="s">
        <v>186</v>
      </c>
      <c r="J3313" s="111">
        <v>2026</v>
      </c>
      <c r="K3313" s="111">
        <v>7</v>
      </c>
      <c r="L3313" s="111" t="s">
        <v>94</v>
      </c>
      <c r="M3313">
        <v>-1479.39386595</v>
      </c>
      <c r="N3313">
        <v>1</v>
      </c>
      <c r="O3313">
        <v>-1479.39386595</v>
      </c>
      <c r="P3313" t="s">
        <v>3055</v>
      </c>
      <c r="Q3313" s="111" t="s">
        <v>96</v>
      </c>
    </row>
    <row r="3314" spans="1:17" x14ac:dyDescent="0.25">
      <c r="A3314" s="111" t="str">
        <f>+VLOOKUP(C3314,'Selectable Table'!D:EB,2,0)</f>
        <v>MERCK</v>
      </c>
      <c r="B3314" t="s">
        <v>447</v>
      </c>
      <c r="C3314" t="s">
        <v>133</v>
      </c>
      <c r="D3314" t="s">
        <v>336</v>
      </c>
      <c r="E3314" t="s">
        <v>102</v>
      </c>
      <c r="F3314" s="111">
        <f>+VLOOKUP(C3314,'Selectable Table'!O:P,2,0)</f>
        <v>40700</v>
      </c>
      <c r="G3314" s="111" t="str">
        <f>+VLOOKUP(F3314,'Selectable Table'!P:Q,2,0)</f>
        <v>Revenues - Third Parties</v>
      </c>
      <c r="I3314" t="s">
        <v>186</v>
      </c>
      <c r="J3314" s="111">
        <v>2026</v>
      </c>
      <c r="K3314" s="111">
        <v>7</v>
      </c>
      <c r="L3314" s="111" t="s">
        <v>94</v>
      </c>
      <c r="M3314">
        <v>-4.0740650999999994</v>
      </c>
      <c r="N3314">
        <v>1</v>
      </c>
      <c r="O3314">
        <v>-4.0740650999999994</v>
      </c>
      <c r="P3314" t="s">
        <v>3055</v>
      </c>
      <c r="Q3314" s="111" t="s">
        <v>96</v>
      </c>
    </row>
    <row r="3315" spans="1:17" x14ac:dyDescent="0.25">
      <c r="A3315" s="111" t="str">
        <f>+VLOOKUP(C3315,'Selectable Table'!D:EB,2,0)</f>
        <v>ASTRAZENECA</v>
      </c>
      <c r="B3315" t="s">
        <v>748</v>
      </c>
      <c r="C3315" t="s">
        <v>296</v>
      </c>
      <c r="D3315" t="s">
        <v>336</v>
      </c>
      <c r="E3315" t="s">
        <v>102</v>
      </c>
      <c r="F3315" s="111">
        <f>+VLOOKUP(C3315,'Selectable Table'!O:P,2,0)</f>
        <v>40700</v>
      </c>
      <c r="G3315" s="111" t="str">
        <f>+VLOOKUP(F3315,'Selectable Table'!P:Q,2,0)</f>
        <v>Revenues - Third Parties</v>
      </c>
      <c r="I3315" t="s">
        <v>186</v>
      </c>
      <c r="J3315" s="111">
        <v>2026</v>
      </c>
      <c r="K3315" s="111">
        <v>7</v>
      </c>
      <c r="L3315" s="111" t="s">
        <v>94</v>
      </c>
      <c r="M3315">
        <v>-233.12471909999999</v>
      </c>
      <c r="N3315">
        <v>1</v>
      </c>
      <c r="O3315">
        <v>-233.12471909999999</v>
      </c>
      <c r="P3315" t="s">
        <v>3055</v>
      </c>
      <c r="Q3315" s="111" t="s">
        <v>96</v>
      </c>
    </row>
    <row r="3316" spans="1:17" x14ac:dyDescent="0.25">
      <c r="A3316" s="111" t="str">
        <f>+VLOOKUP(C3316,'Selectable Table'!D:EB,2,0)</f>
        <v>MERCK</v>
      </c>
      <c r="B3316" t="s">
        <v>448</v>
      </c>
      <c r="C3316" t="s">
        <v>133</v>
      </c>
      <c r="D3316" t="s">
        <v>336</v>
      </c>
      <c r="E3316" t="s">
        <v>102</v>
      </c>
      <c r="F3316" s="111">
        <f>+VLOOKUP(C3316,'Selectable Table'!O:P,2,0)</f>
        <v>40700</v>
      </c>
      <c r="G3316" s="111" t="str">
        <f>+VLOOKUP(F3316,'Selectable Table'!P:Q,2,0)</f>
        <v>Revenues - Third Parties</v>
      </c>
      <c r="I3316" t="s">
        <v>186</v>
      </c>
      <c r="J3316" s="111">
        <v>2026</v>
      </c>
      <c r="K3316" s="111">
        <v>7</v>
      </c>
      <c r="L3316" s="111" t="s">
        <v>94</v>
      </c>
      <c r="M3316">
        <v>-2815.8299221499997</v>
      </c>
      <c r="N3316">
        <v>1</v>
      </c>
      <c r="O3316">
        <v>-2815.8299221499997</v>
      </c>
      <c r="P3316" t="s">
        <v>3055</v>
      </c>
      <c r="Q3316" s="111" t="s">
        <v>96</v>
      </c>
    </row>
    <row r="3317" spans="1:17" x14ac:dyDescent="0.25">
      <c r="A3317" s="111" t="str">
        <f>+VLOOKUP(C3317,'Selectable Table'!D:EB,2,0)</f>
        <v>MERCK</v>
      </c>
      <c r="B3317" t="s">
        <v>449</v>
      </c>
      <c r="C3317" t="s">
        <v>133</v>
      </c>
      <c r="D3317" t="s">
        <v>336</v>
      </c>
      <c r="E3317" t="s">
        <v>102</v>
      </c>
      <c r="F3317" s="111">
        <f>+VLOOKUP(C3317,'Selectable Table'!O:P,2,0)</f>
        <v>40700</v>
      </c>
      <c r="G3317" s="111" t="str">
        <f>+VLOOKUP(F3317,'Selectable Table'!P:Q,2,0)</f>
        <v>Revenues - Third Parties</v>
      </c>
      <c r="I3317" t="s">
        <v>186</v>
      </c>
      <c r="J3317" s="111">
        <v>2026</v>
      </c>
      <c r="K3317" s="111">
        <v>7</v>
      </c>
      <c r="L3317" s="111" t="s">
        <v>94</v>
      </c>
      <c r="M3317">
        <v>-92.580585299999996</v>
      </c>
      <c r="N3317">
        <v>1</v>
      </c>
      <c r="O3317">
        <v>-92.580585299999996</v>
      </c>
      <c r="P3317" t="s">
        <v>3055</v>
      </c>
      <c r="Q3317" s="111" t="s">
        <v>96</v>
      </c>
    </row>
    <row r="3318" spans="1:17" x14ac:dyDescent="0.25">
      <c r="A3318" s="111" t="str">
        <f>+VLOOKUP(C3318,'Selectable Table'!D:EB,2,0)</f>
        <v>OTH CUST</v>
      </c>
      <c r="B3318" t="s">
        <v>450</v>
      </c>
      <c r="C3318" t="s">
        <v>451</v>
      </c>
      <c r="D3318" t="s">
        <v>336</v>
      </c>
      <c r="E3318" t="s">
        <v>102</v>
      </c>
      <c r="F3318" s="111">
        <f>+VLOOKUP(C3318,'Selectable Table'!O:P,2,0)</f>
        <v>40700</v>
      </c>
      <c r="G3318" s="111" t="str">
        <f>+VLOOKUP(F3318,'Selectable Table'!P:Q,2,0)</f>
        <v>Revenues - Third Parties</v>
      </c>
      <c r="I3318" t="s">
        <v>125</v>
      </c>
      <c r="J3318" s="111">
        <v>2026</v>
      </c>
      <c r="K3318" s="111">
        <v>7</v>
      </c>
      <c r="L3318" s="111" t="s">
        <v>94</v>
      </c>
      <c r="M3318">
        <v>-7.7960505000000007</v>
      </c>
      <c r="N3318">
        <v>1</v>
      </c>
      <c r="O3318">
        <v>-7.7960505000000007</v>
      </c>
      <c r="P3318" t="s">
        <v>3055</v>
      </c>
      <c r="Q3318" s="111" t="s">
        <v>96</v>
      </c>
    </row>
    <row r="3319" spans="1:17" x14ac:dyDescent="0.25">
      <c r="A3319" s="111" t="str">
        <f>+VLOOKUP(C3319,'Selectable Table'!D:EB,2,0)</f>
        <v>ELI LILLY</v>
      </c>
      <c r="B3319" t="s">
        <v>452</v>
      </c>
      <c r="C3319" t="s">
        <v>265</v>
      </c>
      <c r="D3319" t="s">
        <v>336</v>
      </c>
      <c r="E3319" t="s">
        <v>102</v>
      </c>
      <c r="F3319" s="111">
        <f>+VLOOKUP(C3319,'Selectable Table'!O:P,2,0)</f>
        <v>40700</v>
      </c>
      <c r="G3319" s="111" t="str">
        <f>+VLOOKUP(F3319,'Selectable Table'!P:Q,2,0)</f>
        <v>Revenues - Third Parties</v>
      </c>
      <c r="I3319" t="s">
        <v>186</v>
      </c>
      <c r="J3319" s="111">
        <v>2026</v>
      </c>
      <c r="K3319" s="111">
        <v>7</v>
      </c>
      <c r="L3319" s="111" t="s">
        <v>94</v>
      </c>
      <c r="M3319">
        <v>-1462.3027943999998</v>
      </c>
      <c r="N3319">
        <v>1</v>
      </c>
      <c r="O3319">
        <v>-1462.3027943999998</v>
      </c>
      <c r="P3319" t="s">
        <v>3055</v>
      </c>
      <c r="Q3319" s="111" t="s">
        <v>96</v>
      </c>
    </row>
    <row r="3320" spans="1:17" x14ac:dyDescent="0.25">
      <c r="A3320" s="111" t="str">
        <f>+VLOOKUP(C3320,'Selectable Table'!D:EB,2,0)</f>
        <v>MERCK</v>
      </c>
      <c r="B3320" t="s">
        <v>453</v>
      </c>
      <c r="C3320" t="s">
        <v>133</v>
      </c>
      <c r="D3320" t="s">
        <v>336</v>
      </c>
      <c r="E3320" t="s">
        <v>102</v>
      </c>
      <c r="F3320" s="111">
        <f>+VLOOKUP(C3320,'Selectable Table'!O:P,2,0)</f>
        <v>40700</v>
      </c>
      <c r="G3320" s="111" t="str">
        <f>+VLOOKUP(F3320,'Selectable Table'!P:Q,2,0)</f>
        <v>Revenues - Third Parties</v>
      </c>
      <c r="I3320" t="s">
        <v>186</v>
      </c>
      <c r="J3320" s="111">
        <v>2026</v>
      </c>
      <c r="K3320" s="111">
        <v>7</v>
      </c>
      <c r="L3320" s="111" t="s">
        <v>94</v>
      </c>
      <c r="M3320">
        <v>-8.801992499999999</v>
      </c>
      <c r="N3320">
        <v>1</v>
      </c>
      <c r="O3320">
        <v>-8.801992499999999</v>
      </c>
      <c r="P3320" t="s">
        <v>3055</v>
      </c>
      <c r="Q3320" s="111" t="s">
        <v>96</v>
      </c>
    </row>
    <row r="3321" spans="1:17" x14ac:dyDescent="0.25">
      <c r="A3321" s="111" t="str">
        <f>+VLOOKUP(C3321,'Selectable Table'!D:EB,2,0)</f>
        <v>J &amp; J</v>
      </c>
      <c r="B3321" t="s">
        <v>348</v>
      </c>
      <c r="C3321" t="s">
        <v>107</v>
      </c>
      <c r="D3321" t="s">
        <v>336</v>
      </c>
      <c r="E3321" t="s">
        <v>102</v>
      </c>
      <c r="F3321" s="111">
        <f>+VLOOKUP(C3321,'Selectable Table'!O:P,2,0)</f>
        <v>40700</v>
      </c>
      <c r="G3321" s="111" t="str">
        <f>+VLOOKUP(F3321,'Selectable Table'!P:Q,2,0)</f>
        <v>Revenues - Third Parties</v>
      </c>
      <c r="I3321" t="s">
        <v>186</v>
      </c>
      <c r="J3321" s="111">
        <v>2026</v>
      </c>
      <c r="K3321" s="111">
        <v>7</v>
      </c>
      <c r="L3321" s="111" t="s">
        <v>94</v>
      </c>
      <c r="M3321">
        <v>-1777.4240683500002</v>
      </c>
      <c r="N3321">
        <v>1</v>
      </c>
      <c r="O3321">
        <v>-1777.4240683500002</v>
      </c>
      <c r="P3321" t="s">
        <v>3055</v>
      </c>
      <c r="Q3321" s="111" t="s">
        <v>96</v>
      </c>
    </row>
    <row r="3322" spans="1:17" x14ac:dyDescent="0.25">
      <c r="A3322" s="111" t="str">
        <f>+VLOOKUP(C3322,'Selectable Table'!D:EB,2,0)</f>
        <v>ASTRAZENECA</v>
      </c>
      <c r="B3322" t="s">
        <v>297</v>
      </c>
      <c r="C3322" t="s">
        <v>296</v>
      </c>
      <c r="D3322" t="s">
        <v>336</v>
      </c>
      <c r="E3322" t="s">
        <v>102</v>
      </c>
      <c r="F3322" s="111">
        <f>+VLOOKUP(C3322,'Selectable Table'!O:P,2,0)</f>
        <v>40700</v>
      </c>
      <c r="G3322" s="111" t="str">
        <f>+VLOOKUP(F3322,'Selectable Table'!P:Q,2,0)</f>
        <v>Revenues - Third Parties</v>
      </c>
      <c r="I3322" t="s">
        <v>186</v>
      </c>
      <c r="J3322" s="111">
        <v>2026</v>
      </c>
      <c r="K3322" s="111">
        <v>7</v>
      </c>
      <c r="L3322" s="111" t="s">
        <v>94</v>
      </c>
      <c r="M3322">
        <v>-407.5772862</v>
      </c>
      <c r="N3322">
        <v>1</v>
      </c>
      <c r="O3322">
        <v>-407.5772862</v>
      </c>
      <c r="P3322" t="s">
        <v>3055</v>
      </c>
      <c r="Q3322" s="111" t="s">
        <v>96</v>
      </c>
    </row>
    <row r="3323" spans="1:17" x14ac:dyDescent="0.25">
      <c r="A3323" s="111" t="str">
        <f>+VLOOKUP(C3323,'Selectable Table'!D:EB,2,0)</f>
        <v>DAIICHI</v>
      </c>
      <c r="B3323" t="s">
        <v>454</v>
      </c>
      <c r="C3323" t="s">
        <v>455</v>
      </c>
      <c r="D3323" t="s">
        <v>336</v>
      </c>
      <c r="E3323" t="s">
        <v>102</v>
      </c>
      <c r="F3323" s="111">
        <f>+VLOOKUP(C3323,'Selectable Table'!O:P,2,0)</f>
        <v>40700</v>
      </c>
      <c r="G3323" s="111" t="str">
        <f>+VLOOKUP(F3323,'Selectable Table'!P:Q,2,0)</f>
        <v>Revenues - Third Parties</v>
      </c>
      <c r="I3323" t="s">
        <v>186</v>
      </c>
      <c r="J3323" s="111">
        <v>2026</v>
      </c>
      <c r="K3323" s="111">
        <v>7</v>
      </c>
      <c r="L3323" s="111" t="s">
        <v>94</v>
      </c>
      <c r="M3323">
        <v>-1492.75300965</v>
      </c>
      <c r="N3323">
        <v>1</v>
      </c>
      <c r="O3323">
        <v>-1492.75300965</v>
      </c>
      <c r="P3323" t="s">
        <v>3055</v>
      </c>
      <c r="Q3323" s="111" t="s">
        <v>96</v>
      </c>
    </row>
    <row r="3324" spans="1:17" x14ac:dyDescent="0.25">
      <c r="A3324" s="111" t="str">
        <f>+VLOOKUP(C3324,'Selectable Table'!D:EB,2,0)</f>
        <v>MERCK</v>
      </c>
      <c r="B3324" t="s">
        <v>456</v>
      </c>
      <c r="C3324" t="s">
        <v>133</v>
      </c>
      <c r="D3324" t="s">
        <v>336</v>
      </c>
      <c r="E3324" t="s">
        <v>102</v>
      </c>
      <c r="F3324" s="111">
        <f>+VLOOKUP(C3324,'Selectable Table'!O:P,2,0)</f>
        <v>40700</v>
      </c>
      <c r="G3324" s="111" t="str">
        <f>+VLOOKUP(F3324,'Selectable Table'!P:Q,2,0)</f>
        <v>Revenues - Third Parties</v>
      </c>
      <c r="I3324" t="s">
        <v>186</v>
      </c>
      <c r="J3324" s="111">
        <v>2026</v>
      </c>
      <c r="K3324" s="111">
        <v>7</v>
      </c>
      <c r="L3324" s="111" t="s">
        <v>94</v>
      </c>
      <c r="M3324">
        <v>-159.32893095</v>
      </c>
      <c r="N3324">
        <v>1</v>
      </c>
      <c r="O3324">
        <v>-159.32893095</v>
      </c>
      <c r="P3324" t="s">
        <v>3055</v>
      </c>
      <c r="Q3324" s="111" t="s">
        <v>96</v>
      </c>
    </row>
    <row r="3325" spans="1:17" x14ac:dyDescent="0.25">
      <c r="A3325" s="111" t="str">
        <f>+VLOOKUP(C3325,'Selectable Table'!D:EB,2,0)</f>
        <v>J &amp; J</v>
      </c>
      <c r="B3325" t="s">
        <v>3175</v>
      </c>
      <c r="C3325" t="s">
        <v>107</v>
      </c>
      <c r="D3325" t="s">
        <v>336</v>
      </c>
      <c r="E3325" t="s">
        <v>102</v>
      </c>
      <c r="F3325" s="111">
        <f>+VLOOKUP(C3325,'Selectable Table'!O:P,2,0)</f>
        <v>40700</v>
      </c>
      <c r="G3325" s="111" t="str">
        <f>+VLOOKUP(F3325,'Selectable Table'!P:Q,2,0)</f>
        <v>Revenues - Third Parties</v>
      </c>
      <c r="I3325" t="s">
        <v>186</v>
      </c>
      <c r="J3325" s="111">
        <v>2026</v>
      </c>
      <c r="K3325" s="111">
        <v>7</v>
      </c>
      <c r="L3325" s="111" t="s">
        <v>94</v>
      </c>
      <c r="M3325">
        <v>-532.54510994999998</v>
      </c>
      <c r="N3325">
        <v>1</v>
      </c>
      <c r="O3325">
        <v>-532.54510994999998</v>
      </c>
      <c r="P3325" t="s">
        <v>3055</v>
      </c>
      <c r="Q3325" s="111" t="s">
        <v>96</v>
      </c>
    </row>
    <row r="3326" spans="1:17" x14ac:dyDescent="0.25">
      <c r="A3326" s="111" t="str">
        <f>+VLOOKUP(C3326,'Selectable Table'!D:EB,2,0)</f>
        <v>ASTRAZENECA</v>
      </c>
      <c r="B3326" t="s">
        <v>298</v>
      </c>
      <c r="C3326" t="s">
        <v>296</v>
      </c>
      <c r="D3326" t="s">
        <v>336</v>
      </c>
      <c r="E3326" t="s">
        <v>102</v>
      </c>
      <c r="F3326" s="111">
        <f>+VLOOKUP(C3326,'Selectable Table'!O:P,2,0)</f>
        <v>40700</v>
      </c>
      <c r="G3326" s="111" t="str">
        <f>+VLOOKUP(F3326,'Selectable Table'!P:Q,2,0)</f>
        <v>Revenues - Third Parties</v>
      </c>
      <c r="I3326" t="s">
        <v>186</v>
      </c>
      <c r="J3326" s="111">
        <v>2026</v>
      </c>
      <c r="K3326" s="111">
        <v>7</v>
      </c>
      <c r="L3326" s="111" t="s">
        <v>94</v>
      </c>
      <c r="M3326">
        <v>-350.21987699999994</v>
      </c>
      <c r="N3326">
        <v>1</v>
      </c>
      <c r="O3326">
        <v>-350.21987699999994</v>
      </c>
      <c r="P3326" t="s">
        <v>3055</v>
      </c>
      <c r="Q3326" s="111" t="s">
        <v>96</v>
      </c>
    </row>
    <row r="3327" spans="1:17" x14ac:dyDescent="0.25">
      <c r="A3327" s="111" t="str">
        <f>+VLOOKUP(C3327,'Selectable Table'!D:EB,2,0)</f>
        <v>MERCK</v>
      </c>
      <c r="B3327" t="s">
        <v>457</v>
      </c>
      <c r="C3327" t="s">
        <v>133</v>
      </c>
      <c r="D3327" t="s">
        <v>336</v>
      </c>
      <c r="E3327" t="s">
        <v>102</v>
      </c>
      <c r="F3327" s="111">
        <f>+VLOOKUP(C3327,'Selectable Table'!O:P,2,0)</f>
        <v>40700</v>
      </c>
      <c r="G3327" s="111" t="str">
        <f>+VLOOKUP(F3327,'Selectable Table'!P:Q,2,0)</f>
        <v>Revenues - Third Parties</v>
      </c>
      <c r="I3327" t="s">
        <v>186</v>
      </c>
      <c r="J3327" s="111">
        <v>2026</v>
      </c>
      <c r="K3327" s="111">
        <v>7</v>
      </c>
      <c r="L3327" s="111" t="s">
        <v>94</v>
      </c>
      <c r="M3327">
        <v>-3199.6412437499998</v>
      </c>
      <c r="N3327">
        <v>1</v>
      </c>
      <c r="O3327">
        <v>-3199.6412437499998</v>
      </c>
      <c r="P3327" t="s">
        <v>3055</v>
      </c>
      <c r="Q3327" s="111" t="s">
        <v>96</v>
      </c>
    </row>
    <row r="3328" spans="1:17" x14ac:dyDescent="0.25">
      <c r="A3328" s="111" t="str">
        <f>+VLOOKUP(C3328,'Selectable Table'!D:EB,2,0)</f>
        <v>J &amp; J</v>
      </c>
      <c r="B3328" t="s">
        <v>3176</v>
      </c>
      <c r="C3328" t="s">
        <v>107</v>
      </c>
      <c r="D3328" t="s">
        <v>336</v>
      </c>
      <c r="E3328" t="s">
        <v>102</v>
      </c>
      <c r="F3328" s="111">
        <f>+VLOOKUP(C3328,'Selectable Table'!O:P,2,0)</f>
        <v>40700</v>
      </c>
      <c r="G3328" s="111" t="str">
        <f>+VLOOKUP(F3328,'Selectable Table'!P:Q,2,0)</f>
        <v>Revenues - Third Parties</v>
      </c>
      <c r="I3328" t="s">
        <v>186</v>
      </c>
      <c r="J3328" s="111">
        <v>2026</v>
      </c>
      <c r="K3328" s="111">
        <v>7</v>
      </c>
      <c r="L3328" s="111" t="s">
        <v>94</v>
      </c>
      <c r="M3328">
        <v>-336.27061964999996</v>
      </c>
      <c r="N3328">
        <v>1</v>
      </c>
      <c r="O3328">
        <v>-336.27061964999996</v>
      </c>
      <c r="P3328" t="s">
        <v>3055</v>
      </c>
      <c r="Q3328" s="111" t="s">
        <v>96</v>
      </c>
    </row>
    <row r="3329" spans="1:17" x14ac:dyDescent="0.25">
      <c r="A3329" s="111" t="str">
        <f>+VLOOKUP(C3329,'Selectable Table'!D:EB,2,0)</f>
        <v>MERCK</v>
      </c>
      <c r="B3329" t="s">
        <v>458</v>
      </c>
      <c r="C3329" t="s">
        <v>133</v>
      </c>
      <c r="D3329" t="s">
        <v>336</v>
      </c>
      <c r="E3329" t="s">
        <v>102</v>
      </c>
      <c r="F3329" s="111">
        <f>+VLOOKUP(C3329,'Selectable Table'!O:P,2,0)</f>
        <v>40700</v>
      </c>
      <c r="G3329" s="111" t="str">
        <f>+VLOOKUP(F3329,'Selectable Table'!P:Q,2,0)</f>
        <v>Revenues - Third Parties</v>
      </c>
      <c r="I3329" t="s">
        <v>186</v>
      </c>
      <c r="J3329" s="111">
        <v>2026</v>
      </c>
      <c r="K3329" s="111">
        <v>7</v>
      </c>
      <c r="L3329" s="111" t="s">
        <v>94</v>
      </c>
      <c r="M3329">
        <v>-379.53197415</v>
      </c>
      <c r="N3329">
        <v>1</v>
      </c>
      <c r="O3329">
        <v>-379.53197415</v>
      </c>
      <c r="P3329" t="s">
        <v>3055</v>
      </c>
      <c r="Q3329" s="111" t="s">
        <v>96</v>
      </c>
    </row>
    <row r="3330" spans="1:17" x14ac:dyDescent="0.25">
      <c r="A3330" s="111" t="str">
        <f>+VLOOKUP(C3330,'Selectable Table'!D:EB,2,0)</f>
        <v>J &amp; J</v>
      </c>
      <c r="B3330" t="s">
        <v>349</v>
      </c>
      <c r="C3330" t="s">
        <v>107</v>
      </c>
      <c r="D3330" t="s">
        <v>336</v>
      </c>
      <c r="E3330" t="s">
        <v>102</v>
      </c>
      <c r="F3330" s="111">
        <f>+VLOOKUP(C3330,'Selectable Table'!O:P,2,0)</f>
        <v>40700</v>
      </c>
      <c r="G3330" s="111" t="str">
        <f>+VLOOKUP(F3330,'Selectable Table'!P:Q,2,0)</f>
        <v>Revenues - Third Parties</v>
      </c>
      <c r="I3330" t="s">
        <v>186</v>
      </c>
      <c r="J3330" s="111">
        <v>2026</v>
      </c>
      <c r="K3330" s="111">
        <v>7</v>
      </c>
      <c r="L3330" s="111" t="s">
        <v>94</v>
      </c>
      <c r="M3330">
        <v>-2118.2892695999999</v>
      </c>
      <c r="N3330">
        <v>1</v>
      </c>
      <c r="O3330">
        <v>-2118.2892695999999</v>
      </c>
      <c r="P3330" t="s">
        <v>3055</v>
      </c>
      <c r="Q3330" s="111" t="s">
        <v>96</v>
      </c>
    </row>
    <row r="3331" spans="1:17" x14ac:dyDescent="0.25">
      <c r="A3331" s="111" t="str">
        <f>+VLOOKUP(C3331,'Selectable Table'!D:EB,2,0)</f>
        <v>MERCK</v>
      </c>
      <c r="B3331" t="s">
        <v>1989</v>
      </c>
      <c r="C3331" t="s">
        <v>133</v>
      </c>
      <c r="D3331" t="s">
        <v>336</v>
      </c>
      <c r="E3331" t="s">
        <v>102</v>
      </c>
      <c r="F3331" s="111">
        <f>+VLOOKUP(C3331,'Selectable Table'!O:P,2,0)</f>
        <v>40700</v>
      </c>
      <c r="G3331" s="111" t="str">
        <f>+VLOOKUP(F3331,'Selectable Table'!P:Q,2,0)</f>
        <v>Revenues - Third Parties</v>
      </c>
      <c r="I3331" t="s">
        <v>186</v>
      </c>
      <c r="J3331" s="111">
        <v>2026</v>
      </c>
      <c r="K3331" s="111">
        <v>7</v>
      </c>
      <c r="L3331" s="111" t="s">
        <v>94</v>
      </c>
      <c r="M3331">
        <v>-106.73687955</v>
      </c>
      <c r="N3331">
        <v>1</v>
      </c>
      <c r="O3331">
        <v>-106.73687955</v>
      </c>
      <c r="P3331" t="s">
        <v>3055</v>
      </c>
      <c r="Q3331" s="111" t="s">
        <v>96</v>
      </c>
    </row>
    <row r="3332" spans="1:17" x14ac:dyDescent="0.25">
      <c r="A3332" s="111" t="str">
        <f>+VLOOKUP(C3332,'Selectable Table'!D:EB,2,0)</f>
        <v>MERCK</v>
      </c>
      <c r="B3332" t="s">
        <v>459</v>
      </c>
      <c r="C3332" t="s">
        <v>133</v>
      </c>
      <c r="D3332" t="s">
        <v>336</v>
      </c>
      <c r="E3332" t="s">
        <v>102</v>
      </c>
      <c r="F3332" s="111">
        <f>+VLOOKUP(C3332,'Selectable Table'!O:P,2,0)</f>
        <v>40700</v>
      </c>
      <c r="G3332" s="111" t="str">
        <f>+VLOOKUP(F3332,'Selectable Table'!P:Q,2,0)</f>
        <v>Revenues - Third Parties</v>
      </c>
      <c r="I3332" t="s">
        <v>186</v>
      </c>
      <c r="J3332" s="111">
        <v>2026</v>
      </c>
      <c r="K3332" s="111">
        <v>7</v>
      </c>
      <c r="L3332" s="111" t="s">
        <v>94</v>
      </c>
      <c r="M3332">
        <v>-177.1767984</v>
      </c>
      <c r="N3332">
        <v>1</v>
      </c>
      <c r="O3332">
        <v>-177.1767984</v>
      </c>
      <c r="P3332" t="s">
        <v>3055</v>
      </c>
      <c r="Q3332" s="111" t="s">
        <v>96</v>
      </c>
    </row>
    <row r="3333" spans="1:17" x14ac:dyDescent="0.25">
      <c r="A3333" s="111" t="str">
        <f>+VLOOKUP(C3333,'Selectable Table'!D:EB,2,0)</f>
        <v>MERCK</v>
      </c>
      <c r="B3333" t="s">
        <v>460</v>
      </c>
      <c r="C3333" t="s">
        <v>133</v>
      </c>
      <c r="D3333" t="s">
        <v>336</v>
      </c>
      <c r="E3333" t="s">
        <v>102</v>
      </c>
      <c r="F3333" s="111">
        <f>+VLOOKUP(C3333,'Selectable Table'!O:P,2,0)</f>
        <v>40700</v>
      </c>
      <c r="G3333" s="111" t="str">
        <f>+VLOOKUP(F3333,'Selectable Table'!P:Q,2,0)</f>
        <v>Revenues - Third Parties</v>
      </c>
      <c r="I3333" t="s">
        <v>186</v>
      </c>
      <c r="J3333" s="111">
        <v>2026</v>
      </c>
      <c r="K3333" s="111">
        <v>7</v>
      </c>
      <c r="L3333" s="111" t="s">
        <v>94</v>
      </c>
      <c r="M3333">
        <v>-2962.1009071500002</v>
      </c>
      <c r="N3333">
        <v>1</v>
      </c>
      <c r="O3333">
        <v>-2962.1009071500002</v>
      </c>
      <c r="P3333" t="s">
        <v>3055</v>
      </c>
      <c r="Q3333" s="111" t="s">
        <v>96</v>
      </c>
    </row>
    <row r="3334" spans="1:17" x14ac:dyDescent="0.25">
      <c r="A3334" s="111" t="str">
        <f>+VLOOKUP(C3334,'Selectable Table'!D:EB,2,0)</f>
        <v>REGENERON</v>
      </c>
      <c r="B3334" t="s">
        <v>461</v>
      </c>
      <c r="C3334" t="s">
        <v>462</v>
      </c>
      <c r="D3334" t="s">
        <v>336</v>
      </c>
      <c r="E3334" t="s">
        <v>102</v>
      </c>
      <c r="F3334" s="111">
        <f>+VLOOKUP(C3334,'Selectable Table'!O:P,2,0)</f>
        <v>40700</v>
      </c>
      <c r="G3334" s="111" t="str">
        <f>+VLOOKUP(F3334,'Selectable Table'!P:Q,2,0)</f>
        <v>Revenues - Third Parties</v>
      </c>
      <c r="I3334" t="s">
        <v>186</v>
      </c>
      <c r="J3334" s="111">
        <v>2026</v>
      </c>
      <c r="K3334" s="111">
        <v>7</v>
      </c>
      <c r="L3334" s="111" t="s">
        <v>94</v>
      </c>
      <c r="M3334">
        <v>-1960.8365374499999</v>
      </c>
      <c r="N3334">
        <v>1</v>
      </c>
      <c r="O3334">
        <v>-1960.8365374499999</v>
      </c>
      <c r="P3334" t="s">
        <v>3055</v>
      </c>
      <c r="Q3334" s="111" t="s">
        <v>96</v>
      </c>
    </row>
    <row r="3335" spans="1:17" x14ac:dyDescent="0.25">
      <c r="A3335" s="111" t="str">
        <f>+VLOOKUP(C3335,'Selectable Table'!D:EB,2,0)</f>
        <v>ELI LILLY</v>
      </c>
      <c r="B3335" t="s">
        <v>280</v>
      </c>
      <c r="C3335" t="s">
        <v>265</v>
      </c>
      <c r="D3335" t="s">
        <v>336</v>
      </c>
      <c r="E3335" t="s">
        <v>102</v>
      </c>
      <c r="F3335" s="111">
        <f>+VLOOKUP(C3335,'Selectable Table'!O:P,2,0)</f>
        <v>40700</v>
      </c>
      <c r="G3335" s="111" t="str">
        <f>+VLOOKUP(F3335,'Selectable Table'!P:Q,2,0)</f>
        <v>Revenues - Third Parties</v>
      </c>
      <c r="I3335" t="s">
        <v>186</v>
      </c>
      <c r="J3335" s="111">
        <v>2026</v>
      </c>
      <c r="K3335" s="111">
        <v>7</v>
      </c>
      <c r="L3335" s="111" t="s">
        <v>94</v>
      </c>
      <c r="M3335">
        <v>-114.9475887</v>
      </c>
      <c r="N3335">
        <v>1</v>
      </c>
      <c r="O3335">
        <v>-114.9475887</v>
      </c>
      <c r="P3335" t="s">
        <v>3055</v>
      </c>
      <c r="Q3335" s="111" t="s">
        <v>96</v>
      </c>
    </row>
    <row r="3336" spans="1:17" x14ac:dyDescent="0.25">
      <c r="A3336" s="111" t="str">
        <f>+VLOOKUP(C3336,'Selectable Table'!D:EB,2,0)</f>
        <v>ELI LILLY</v>
      </c>
      <c r="B3336" t="s">
        <v>281</v>
      </c>
      <c r="C3336" t="s">
        <v>265</v>
      </c>
      <c r="D3336" t="s">
        <v>336</v>
      </c>
      <c r="E3336" t="s">
        <v>102</v>
      </c>
      <c r="F3336" s="111">
        <f>+VLOOKUP(C3336,'Selectable Table'!O:P,2,0)</f>
        <v>40700</v>
      </c>
      <c r="G3336" s="111" t="str">
        <f>+VLOOKUP(F3336,'Selectable Table'!P:Q,2,0)</f>
        <v>Revenues - Third Parties</v>
      </c>
      <c r="I3336" t="s">
        <v>125</v>
      </c>
      <c r="J3336" s="111">
        <v>2026</v>
      </c>
      <c r="K3336" s="111">
        <v>7</v>
      </c>
      <c r="L3336" s="111" t="s">
        <v>94</v>
      </c>
      <c r="M3336">
        <v>-9207.3163591500015</v>
      </c>
      <c r="N3336">
        <v>1</v>
      </c>
      <c r="O3336">
        <v>-9207.3163591500015</v>
      </c>
      <c r="P3336" t="s">
        <v>3055</v>
      </c>
      <c r="Q3336" s="111" t="s">
        <v>96</v>
      </c>
    </row>
    <row r="3337" spans="1:17" x14ac:dyDescent="0.25">
      <c r="A3337" s="111" t="str">
        <f>+VLOOKUP(C3337,'Selectable Table'!D:EB,2,0)</f>
        <v>ELI LILLY</v>
      </c>
      <c r="B3337" t="s">
        <v>282</v>
      </c>
      <c r="C3337" t="s">
        <v>265</v>
      </c>
      <c r="D3337" t="s">
        <v>336</v>
      </c>
      <c r="E3337" t="s">
        <v>102</v>
      </c>
      <c r="F3337" s="111">
        <f>+VLOOKUP(C3337,'Selectable Table'!O:P,2,0)</f>
        <v>40700</v>
      </c>
      <c r="G3337" s="111" t="str">
        <f>+VLOOKUP(F3337,'Selectable Table'!P:Q,2,0)</f>
        <v>Revenues - Third Parties</v>
      </c>
      <c r="I3337" t="s">
        <v>125</v>
      </c>
      <c r="J3337" s="111">
        <v>2026</v>
      </c>
      <c r="K3337" s="111">
        <v>7</v>
      </c>
      <c r="L3337" s="111" t="s">
        <v>94</v>
      </c>
      <c r="M3337">
        <v>-3517.0691660999996</v>
      </c>
      <c r="N3337">
        <v>1</v>
      </c>
      <c r="O3337">
        <v>-3517.0691660999996</v>
      </c>
      <c r="P3337" t="s">
        <v>3055</v>
      </c>
      <c r="Q3337" s="111" t="s">
        <v>96</v>
      </c>
    </row>
    <row r="3338" spans="1:17" x14ac:dyDescent="0.25">
      <c r="A3338" s="111" t="str">
        <f>+VLOOKUP(C3338,'Selectable Table'!D:EB,2,0)</f>
        <v>MERCK</v>
      </c>
      <c r="B3338" t="s">
        <v>1991</v>
      </c>
      <c r="C3338" t="s">
        <v>133</v>
      </c>
      <c r="D3338" t="s">
        <v>336</v>
      </c>
      <c r="E3338" t="s">
        <v>102</v>
      </c>
      <c r="F3338" s="111">
        <f>+VLOOKUP(C3338,'Selectable Table'!O:P,2,0)</f>
        <v>40700</v>
      </c>
      <c r="G3338" s="111" t="str">
        <f>+VLOOKUP(F3338,'Selectable Table'!P:Q,2,0)</f>
        <v>Revenues - Third Parties</v>
      </c>
      <c r="I3338" t="s">
        <v>186</v>
      </c>
      <c r="J3338" s="111">
        <v>2026</v>
      </c>
      <c r="K3338" s="111">
        <v>7</v>
      </c>
      <c r="L3338" s="111" t="s">
        <v>94</v>
      </c>
      <c r="M3338">
        <v>-17.514502950000001</v>
      </c>
      <c r="N3338">
        <v>1</v>
      </c>
      <c r="O3338">
        <v>-17.514502950000001</v>
      </c>
      <c r="P3338" t="s">
        <v>3055</v>
      </c>
      <c r="Q3338" s="111" t="s">
        <v>96</v>
      </c>
    </row>
    <row r="3339" spans="1:17" x14ac:dyDescent="0.25">
      <c r="A3339" s="111" t="str">
        <f>+VLOOKUP(C3339,'Selectable Table'!D:EB,2,0)</f>
        <v>MERCK</v>
      </c>
      <c r="B3339" t="s">
        <v>463</v>
      </c>
      <c r="C3339" t="s">
        <v>133</v>
      </c>
      <c r="D3339" t="s">
        <v>336</v>
      </c>
      <c r="E3339" t="s">
        <v>102</v>
      </c>
      <c r="F3339" s="111">
        <f>+VLOOKUP(C3339,'Selectable Table'!O:P,2,0)</f>
        <v>40700</v>
      </c>
      <c r="G3339" s="111" t="str">
        <f>+VLOOKUP(F3339,'Selectable Table'!P:Q,2,0)</f>
        <v>Revenues - Third Parties</v>
      </c>
      <c r="I3339" t="s">
        <v>186</v>
      </c>
      <c r="J3339" s="111">
        <v>2026</v>
      </c>
      <c r="K3339" s="111">
        <v>7</v>
      </c>
      <c r="L3339" s="111" t="s">
        <v>94</v>
      </c>
      <c r="M3339">
        <v>-6637.1596976999999</v>
      </c>
      <c r="N3339">
        <v>1</v>
      </c>
      <c r="O3339">
        <v>-6637.1596976999999</v>
      </c>
      <c r="P3339" t="s">
        <v>3055</v>
      </c>
      <c r="Q3339" s="111" t="s">
        <v>96</v>
      </c>
    </row>
    <row r="3340" spans="1:17" x14ac:dyDescent="0.25">
      <c r="A3340" s="111" t="str">
        <f>+VLOOKUP(C3340,'Selectable Table'!D:EB,2,0)</f>
        <v>MERCK</v>
      </c>
      <c r="B3340" t="s">
        <v>464</v>
      </c>
      <c r="C3340" t="s">
        <v>133</v>
      </c>
      <c r="D3340" t="s">
        <v>336</v>
      </c>
      <c r="E3340" t="s">
        <v>102</v>
      </c>
      <c r="F3340" s="111">
        <f>+VLOOKUP(C3340,'Selectable Table'!O:P,2,0)</f>
        <v>40700</v>
      </c>
      <c r="G3340" s="111" t="str">
        <f>+VLOOKUP(F3340,'Selectable Table'!P:Q,2,0)</f>
        <v>Revenues - Third Parties</v>
      </c>
      <c r="I3340" t="s">
        <v>186</v>
      </c>
      <c r="J3340" s="111">
        <v>2026</v>
      </c>
      <c r="K3340" s="111">
        <v>7</v>
      </c>
      <c r="L3340" s="111" t="s">
        <v>94</v>
      </c>
      <c r="M3340">
        <v>-6388.4569140000012</v>
      </c>
      <c r="N3340">
        <v>1</v>
      </c>
      <c r="O3340">
        <v>-6388.4569140000012</v>
      </c>
      <c r="P3340" t="s">
        <v>3055</v>
      </c>
      <c r="Q3340" s="111" t="s">
        <v>96</v>
      </c>
    </row>
    <row r="3341" spans="1:17" x14ac:dyDescent="0.25">
      <c r="A3341" s="111" t="str">
        <f>+VLOOKUP(C3341,'Selectable Table'!D:EB,2,0)</f>
        <v>MERCK</v>
      </c>
      <c r="B3341" t="s">
        <v>465</v>
      </c>
      <c r="C3341" t="s">
        <v>133</v>
      </c>
      <c r="D3341" t="s">
        <v>336</v>
      </c>
      <c r="E3341" t="s">
        <v>102</v>
      </c>
      <c r="F3341" s="111">
        <f>+VLOOKUP(C3341,'Selectable Table'!O:P,2,0)</f>
        <v>40700</v>
      </c>
      <c r="G3341" s="111" t="str">
        <f>+VLOOKUP(F3341,'Selectable Table'!P:Q,2,0)</f>
        <v>Revenues - Third Parties</v>
      </c>
      <c r="I3341" t="s">
        <v>186</v>
      </c>
      <c r="J3341" s="111">
        <v>2026</v>
      </c>
      <c r="K3341" s="111">
        <v>7</v>
      </c>
      <c r="L3341" s="111" t="s">
        <v>94</v>
      </c>
      <c r="M3341">
        <v>-2478.3890176499999</v>
      </c>
      <c r="N3341">
        <v>1</v>
      </c>
      <c r="O3341">
        <v>-2478.3890176499999</v>
      </c>
      <c r="P3341" t="s">
        <v>3055</v>
      </c>
      <c r="Q3341" s="111" t="s">
        <v>96</v>
      </c>
    </row>
    <row r="3342" spans="1:17" x14ac:dyDescent="0.25">
      <c r="A3342" s="111" t="str">
        <f>+VLOOKUP(C3342,'Selectable Table'!D:EB,2,0)</f>
        <v>MERCK</v>
      </c>
      <c r="B3342" t="s">
        <v>466</v>
      </c>
      <c r="C3342" t="s">
        <v>133</v>
      </c>
      <c r="D3342" t="s">
        <v>336</v>
      </c>
      <c r="E3342" t="s">
        <v>102</v>
      </c>
      <c r="F3342" s="111">
        <f>+VLOOKUP(C3342,'Selectable Table'!O:P,2,0)</f>
        <v>40700</v>
      </c>
      <c r="G3342" s="111" t="str">
        <f>+VLOOKUP(F3342,'Selectable Table'!P:Q,2,0)</f>
        <v>Revenues - Third Parties</v>
      </c>
      <c r="I3342" t="s">
        <v>186</v>
      </c>
      <c r="J3342" s="111">
        <v>2026</v>
      </c>
      <c r="K3342" s="111">
        <v>7</v>
      </c>
      <c r="L3342" s="111" t="s">
        <v>94</v>
      </c>
      <c r="M3342">
        <v>-2052.5258113499999</v>
      </c>
      <c r="N3342">
        <v>1</v>
      </c>
      <c r="O3342">
        <v>-2052.5258113499999</v>
      </c>
      <c r="P3342" t="s">
        <v>3055</v>
      </c>
      <c r="Q3342" s="111" t="s">
        <v>96</v>
      </c>
    </row>
    <row r="3343" spans="1:17" x14ac:dyDescent="0.25">
      <c r="A3343" s="111" t="str">
        <f>+VLOOKUP(C3343,'Selectable Table'!D:EB,2,0)</f>
        <v>MERCK</v>
      </c>
      <c r="B3343" t="s">
        <v>467</v>
      </c>
      <c r="C3343" t="s">
        <v>133</v>
      </c>
      <c r="D3343" t="s">
        <v>336</v>
      </c>
      <c r="E3343" t="s">
        <v>102</v>
      </c>
      <c r="F3343" s="111">
        <f>+VLOOKUP(C3343,'Selectable Table'!O:P,2,0)</f>
        <v>40700</v>
      </c>
      <c r="G3343" s="111" t="str">
        <f>+VLOOKUP(F3343,'Selectable Table'!P:Q,2,0)</f>
        <v>Revenues - Third Parties</v>
      </c>
      <c r="I3343" t="s">
        <v>186</v>
      </c>
      <c r="J3343" s="111">
        <v>2026</v>
      </c>
      <c r="K3343" s="111">
        <v>7</v>
      </c>
      <c r="L3343" s="111" t="s">
        <v>94</v>
      </c>
      <c r="M3343">
        <v>-70.954586849999998</v>
      </c>
      <c r="N3343">
        <v>1</v>
      </c>
      <c r="O3343">
        <v>-70.954586849999998</v>
      </c>
      <c r="P3343" t="s">
        <v>3055</v>
      </c>
      <c r="Q3343" s="111" t="s">
        <v>96</v>
      </c>
    </row>
    <row r="3344" spans="1:17" x14ac:dyDescent="0.25">
      <c r="A3344" s="111" t="str">
        <f>+VLOOKUP(C3344,'Selectable Table'!D:EB,2,0)</f>
        <v>J &amp; J</v>
      </c>
      <c r="B3344" t="s">
        <v>469</v>
      </c>
      <c r="C3344" t="s">
        <v>107</v>
      </c>
      <c r="D3344" t="s">
        <v>336</v>
      </c>
      <c r="E3344" t="s">
        <v>102</v>
      </c>
      <c r="F3344" s="111">
        <f>+VLOOKUP(C3344,'Selectable Table'!O:P,2,0)</f>
        <v>40700</v>
      </c>
      <c r="G3344" s="111" t="str">
        <f>+VLOOKUP(F3344,'Selectable Table'!P:Q,2,0)</f>
        <v>Revenues - Third Parties</v>
      </c>
      <c r="I3344" t="s">
        <v>186</v>
      </c>
      <c r="J3344" s="111">
        <v>2026</v>
      </c>
      <c r="K3344" s="111">
        <v>7</v>
      </c>
      <c r="L3344" s="111" t="s">
        <v>94</v>
      </c>
      <c r="M3344">
        <v>-408.46274910000005</v>
      </c>
      <c r="N3344">
        <v>1</v>
      </c>
      <c r="O3344">
        <v>-408.46274910000005</v>
      </c>
      <c r="P3344" t="s">
        <v>3055</v>
      </c>
      <c r="Q3344" s="111" t="s">
        <v>96</v>
      </c>
    </row>
    <row r="3345" spans="1:17" x14ac:dyDescent="0.25">
      <c r="A3345" s="111" t="str">
        <f>+VLOOKUP(C3345,'Selectable Table'!D:EB,2,0)</f>
        <v>MERCK</v>
      </c>
      <c r="B3345" t="s">
        <v>470</v>
      </c>
      <c r="C3345" t="s">
        <v>133</v>
      </c>
      <c r="D3345" t="s">
        <v>336</v>
      </c>
      <c r="E3345" t="s">
        <v>102</v>
      </c>
      <c r="F3345" s="111">
        <f>+VLOOKUP(C3345,'Selectable Table'!O:P,2,0)</f>
        <v>40700</v>
      </c>
      <c r="G3345" s="111" t="str">
        <f>+VLOOKUP(F3345,'Selectable Table'!P:Q,2,0)</f>
        <v>Revenues - Third Parties</v>
      </c>
      <c r="I3345" t="s">
        <v>186</v>
      </c>
      <c r="J3345" s="111">
        <v>2026</v>
      </c>
      <c r="K3345" s="111">
        <v>7</v>
      </c>
      <c r="L3345" s="111" t="s">
        <v>94</v>
      </c>
      <c r="M3345">
        <v>-8527.6212346499997</v>
      </c>
      <c r="N3345">
        <v>1</v>
      </c>
      <c r="O3345">
        <v>-8527.6212346499997</v>
      </c>
      <c r="P3345" t="s">
        <v>3055</v>
      </c>
      <c r="Q3345" s="111" t="s">
        <v>96</v>
      </c>
    </row>
    <row r="3346" spans="1:17" x14ac:dyDescent="0.25">
      <c r="A3346" s="111" t="str">
        <f>+VLOOKUP(C3346,'Selectable Table'!D:EB,2,0)</f>
        <v>J &amp; J</v>
      </c>
      <c r="B3346" t="s">
        <v>350</v>
      </c>
      <c r="C3346" t="s">
        <v>107</v>
      </c>
      <c r="D3346" t="s">
        <v>336</v>
      </c>
      <c r="E3346" t="s">
        <v>102</v>
      </c>
      <c r="F3346" s="111">
        <f>+VLOOKUP(C3346,'Selectable Table'!O:P,2,0)</f>
        <v>40700</v>
      </c>
      <c r="G3346" s="111" t="str">
        <f>+VLOOKUP(F3346,'Selectable Table'!P:Q,2,0)</f>
        <v>Revenues - Third Parties</v>
      </c>
      <c r="I3346" t="s">
        <v>186</v>
      </c>
      <c r="J3346" s="111">
        <v>2026</v>
      </c>
      <c r="K3346" s="111">
        <v>7</v>
      </c>
      <c r="L3346" s="111" t="s">
        <v>94</v>
      </c>
      <c r="M3346">
        <v>-178.75589339999999</v>
      </c>
      <c r="N3346">
        <v>1</v>
      </c>
      <c r="O3346">
        <v>-178.75589339999999</v>
      </c>
      <c r="P3346" t="s">
        <v>3055</v>
      </c>
      <c r="Q3346" s="111" t="s">
        <v>96</v>
      </c>
    </row>
    <row r="3347" spans="1:17" x14ac:dyDescent="0.25">
      <c r="A3347" s="111" t="str">
        <f>+VLOOKUP(C3347,'Selectable Table'!D:EB,2,0)</f>
        <v>J &amp; J</v>
      </c>
      <c r="B3347" t="s">
        <v>471</v>
      </c>
      <c r="C3347" t="s">
        <v>107</v>
      </c>
      <c r="D3347" t="s">
        <v>336</v>
      </c>
      <c r="E3347" t="s">
        <v>102</v>
      </c>
      <c r="F3347" s="111">
        <f>+VLOOKUP(C3347,'Selectable Table'!O:P,2,0)</f>
        <v>40700</v>
      </c>
      <c r="G3347" s="111" t="str">
        <f>+VLOOKUP(F3347,'Selectable Table'!P:Q,2,0)</f>
        <v>Revenues - Third Parties</v>
      </c>
      <c r="I3347" t="s">
        <v>186</v>
      </c>
      <c r="J3347" s="111">
        <v>2026</v>
      </c>
      <c r="K3347" s="111">
        <v>7</v>
      </c>
      <c r="L3347" s="111" t="s">
        <v>94</v>
      </c>
      <c r="M3347">
        <v>-418.69119074999998</v>
      </c>
      <c r="N3347">
        <v>1</v>
      </c>
      <c r="O3347">
        <v>-418.69119074999998</v>
      </c>
      <c r="P3347" t="s">
        <v>3055</v>
      </c>
      <c r="Q3347" s="111" t="s">
        <v>96</v>
      </c>
    </row>
    <row r="3348" spans="1:17" x14ac:dyDescent="0.25">
      <c r="A3348" s="111" t="str">
        <f>+VLOOKUP(C3348,'Selectable Table'!D:EB,2,0)</f>
        <v>MERCK</v>
      </c>
      <c r="B3348" t="s">
        <v>472</v>
      </c>
      <c r="C3348" t="s">
        <v>133</v>
      </c>
      <c r="D3348" t="s">
        <v>336</v>
      </c>
      <c r="E3348" t="s">
        <v>102</v>
      </c>
      <c r="F3348" s="111">
        <f>+VLOOKUP(C3348,'Selectable Table'!O:P,2,0)</f>
        <v>40700</v>
      </c>
      <c r="G3348" s="111" t="str">
        <f>+VLOOKUP(F3348,'Selectable Table'!P:Q,2,0)</f>
        <v>Revenues - Third Parties</v>
      </c>
      <c r="I3348" t="s">
        <v>186</v>
      </c>
      <c r="J3348" s="111">
        <v>2026</v>
      </c>
      <c r="K3348" s="111">
        <v>7</v>
      </c>
      <c r="L3348" s="111" t="s">
        <v>94</v>
      </c>
      <c r="M3348">
        <v>-228.86642625000002</v>
      </c>
      <c r="N3348">
        <v>1</v>
      </c>
      <c r="O3348">
        <v>-228.86642625000002</v>
      </c>
      <c r="P3348" t="s">
        <v>3055</v>
      </c>
      <c r="Q3348" s="111" t="s">
        <v>96</v>
      </c>
    </row>
    <row r="3349" spans="1:17" x14ac:dyDescent="0.25">
      <c r="A3349" s="111" t="str">
        <f>+VLOOKUP(C3349,'Selectable Table'!D:EB,2,0)</f>
        <v>ASTRAZENECA</v>
      </c>
      <c r="B3349" t="s">
        <v>473</v>
      </c>
      <c r="C3349" t="s">
        <v>296</v>
      </c>
      <c r="D3349" t="s">
        <v>336</v>
      </c>
      <c r="E3349" t="s">
        <v>102</v>
      </c>
      <c r="F3349" s="111">
        <f>+VLOOKUP(C3349,'Selectable Table'!O:P,2,0)</f>
        <v>40700</v>
      </c>
      <c r="G3349" s="111" t="str">
        <f>+VLOOKUP(F3349,'Selectable Table'!P:Q,2,0)</f>
        <v>Revenues - Third Parties</v>
      </c>
      <c r="I3349" t="s">
        <v>186</v>
      </c>
      <c r="J3349" s="111">
        <v>2026</v>
      </c>
      <c r="K3349" s="111">
        <v>7</v>
      </c>
      <c r="L3349" s="111" t="s">
        <v>94</v>
      </c>
      <c r="M3349">
        <v>-683.73936225</v>
      </c>
      <c r="N3349">
        <v>1</v>
      </c>
      <c r="O3349">
        <v>-683.73936225</v>
      </c>
      <c r="P3349" t="s">
        <v>3055</v>
      </c>
      <c r="Q3349" s="111" t="s">
        <v>96</v>
      </c>
    </row>
    <row r="3350" spans="1:17" x14ac:dyDescent="0.25">
      <c r="A3350" s="111" t="str">
        <f>+VLOOKUP(C3350,'Selectable Table'!D:EB,2,0)</f>
        <v>DAIICHI</v>
      </c>
      <c r="B3350" t="s">
        <v>474</v>
      </c>
      <c r="C3350" t="s">
        <v>455</v>
      </c>
      <c r="D3350" t="s">
        <v>336</v>
      </c>
      <c r="E3350" t="s">
        <v>102</v>
      </c>
      <c r="F3350" s="111">
        <f>+VLOOKUP(C3350,'Selectable Table'!O:P,2,0)</f>
        <v>40700</v>
      </c>
      <c r="G3350" s="111" t="str">
        <f>+VLOOKUP(F3350,'Selectable Table'!P:Q,2,0)</f>
        <v>Revenues - Third Parties</v>
      </c>
      <c r="I3350" t="s">
        <v>186</v>
      </c>
      <c r="J3350" s="111">
        <v>2026</v>
      </c>
      <c r="K3350" s="111">
        <v>7</v>
      </c>
      <c r="L3350" s="111" t="s">
        <v>94</v>
      </c>
      <c r="M3350">
        <v>-898.83958919999998</v>
      </c>
      <c r="N3350">
        <v>1</v>
      </c>
      <c r="O3350">
        <v>-898.83958919999998</v>
      </c>
      <c r="P3350" t="s">
        <v>3055</v>
      </c>
      <c r="Q3350" s="111" t="s">
        <v>96</v>
      </c>
    </row>
    <row r="3351" spans="1:17" x14ac:dyDescent="0.25">
      <c r="A3351" s="111" t="str">
        <f>+VLOOKUP(C3351,'Selectable Table'!D:EB,2,0)</f>
        <v>REGENERON</v>
      </c>
      <c r="B3351" t="s">
        <v>475</v>
      </c>
      <c r="C3351" t="s">
        <v>462</v>
      </c>
      <c r="D3351" t="s">
        <v>336</v>
      </c>
      <c r="E3351" t="s">
        <v>102</v>
      </c>
      <c r="F3351" s="111">
        <f>+VLOOKUP(C3351,'Selectable Table'!O:P,2,0)</f>
        <v>40700</v>
      </c>
      <c r="G3351" s="111" t="str">
        <f>+VLOOKUP(F3351,'Selectable Table'!P:Q,2,0)</f>
        <v>Revenues - Third Parties</v>
      </c>
      <c r="I3351" t="s">
        <v>186</v>
      </c>
      <c r="J3351" s="111">
        <v>2026</v>
      </c>
      <c r="K3351" s="111">
        <v>7</v>
      </c>
      <c r="L3351" s="111" t="s">
        <v>94</v>
      </c>
      <c r="M3351">
        <v>-193.25958855000002</v>
      </c>
      <c r="N3351">
        <v>1</v>
      </c>
      <c r="O3351">
        <v>-193.25958855000002</v>
      </c>
      <c r="P3351" t="s">
        <v>3055</v>
      </c>
      <c r="Q3351" s="111" t="s">
        <v>96</v>
      </c>
    </row>
    <row r="3352" spans="1:17" x14ac:dyDescent="0.25">
      <c r="A3352" s="111" t="str">
        <f>+VLOOKUP(C3352,'Selectable Table'!D:EB,2,0)</f>
        <v>OTH CUST</v>
      </c>
      <c r="B3352" t="s">
        <v>476</v>
      </c>
      <c r="C3352" t="s">
        <v>477</v>
      </c>
      <c r="D3352" t="s">
        <v>336</v>
      </c>
      <c r="E3352" t="s">
        <v>102</v>
      </c>
      <c r="F3352" s="111">
        <f>+VLOOKUP(C3352,'Selectable Table'!O:P,2,0)</f>
        <v>40700</v>
      </c>
      <c r="G3352" s="111" t="str">
        <f>+VLOOKUP(F3352,'Selectable Table'!P:Q,2,0)</f>
        <v>Revenues - Third Parties</v>
      </c>
      <c r="I3352" t="s">
        <v>186</v>
      </c>
      <c r="J3352" s="111">
        <v>2026</v>
      </c>
      <c r="K3352" s="111">
        <v>7</v>
      </c>
      <c r="L3352" s="111" t="s">
        <v>94</v>
      </c>
      <c r="M3352">
        <v>-19.1550072</v>
      </c>
      <c r="N3352">
        <v>1</v>
      </c>
      <c r="O3352">
        <v>-19.1550072</v>
      </c>
      <c r="P3352" t="s">
        <v>3055</v>
      </c>
      <c r="Q3352" s="111" t="s">
        <v>96</v>
      </c>
    </row>
    <row r="3353" spans="1:17" x14ac:dyDescent="0.25">
      <c r="A3353" s="111" t="str">
        <f>+VLOOKUP(C3353,'Selectable Table'!D:EB,2,0)</f>
        <v>J &amp; J</v>
      </c>
      <c r="B3353" t="s">
        <v>478</v>
      </c>
      <c r="C3353" t="s">
        <v>107</v>
      </c>
      <c r="D3353" t="s">
        <v>336</v>
      </c>
      <c r="E3353" t="s">
        <v>102</v>
      </c>
      <c r="F3353" s="111">
        <f>+VLOOKUP(C3353,'Selectable Table'!O:P,2,0)</f>
        <v>40700</v>
      </c>
      <c r="G3353" s="111" t="str">
        <f>+VLOOKUP(F3353,'Selectable Table'!P:Q,2,0)</f>
        <v>Revenues - Third Parties</v>
      </c>
      <c r="I3353" t="s">
        <v>186</v>
      </c>
      <c r="J3353" s="111">
        <v>2026</v>
      </c>
      <c r="K3353" s="111">
        <v>7</v>
      </c>
      <c r="L3353" s="111" t="s">
        <v>94</v>
      </c>
      <c r="M3353">
        <v>-405.82098165000008</v>
      </c>
      <c r="N3353">
        <v>1</v>
      </c>
      <c r="O3353">
        <v>-405.82098165000008</v>
      </c>
      <c r="P3353" t="s">
        <v>3055</v>
      </c>
      <c r="Q3353" s="111" t="s">
        <v>96</v>
      </c>
    </row>
    <row r="3354" spans="1:17" x14ac:dyDescent="0.25">
      <c r="A3354" s="111" t="str">
        <f>+VLOOKUP(C3354,'Selectable Table'!D:EB,2,0)</f>
        <v>OTH CUST</v>
      </c>
      <c r="B3354" t="s">
        <v>3177</v>
      </c>
      <c r="C3354" t="s">
        <v>3191</v>
      </c>
      <c r="D3354" t="s">
        <v>336</v>
      </c>
      <c r="E3354" t="s">
        <v>102</v>
      </c>
      <c r="F3354" s="111">
        <f>+VLOOKUP(C3354,'Selectable Table'!O:P,2,0)</f>
        <v>40700</v>
      </c>
      <c r="G3354" s="111" t="str">
        <f>+VLOOKUP(F3354,'Selectable Table'!P:Q,2,0)</f>
        <v>Revenues - Third Parties</v>
      </c>
      <c r="I3354" t="s">
        <v>186</v>
      </c>
      <c r="J3354" s="111">
        <v>2026</v>
      </c>
      <c r="K3354" s="111">
        <v>7</v>
      </c>
      <c r="L3354" s="111" t="s">
        <v>94</v>
      </c>
      <c r="M3354">
        <v>-341.04884414999998</v>
      </c>
      <c r="N3354">
        <v>1</v>
      </c>
      <c r="O3354">
        <v>-341.04884414999998</v>
      </c>
      <c r="P3354" t="s">
        <v>3055</v>
      </c>
      <c r="Q3354" s="111" t="s">
        <v>96</v>
      </c>
    </row>
    <row r="3355" spans="1:17" x14ac:dyDescent="0.25">
      <c r="A3355" s="111" t="str">
        <f>+VLOOKUP(C3355,'Selectable Table'!D:EB,2,0)</f>
        <v>ASTRAZENECA</v>
      </c>
      <c r="B3355" t="s">
        <v>479</v>
      </c>
      <c r="C3355" t="s">
        <v>296</v>
      </c>
      <c r="D3355" t="s">
        <v>336</v>
      </c>
      <c r="E3355" t="s">
        <v>102</v>
      </c>
      <c r="F3355" s="111">
        <f>+VLOOKUP(C3355,'Selectable Table'!O:P,2,0)</f>
        <v>40700</v>
      </c>
      <c r="G3355" s="111" t="str">
        <f>+VLOOKUP(F3355,'Selectable Table'!P:Q,2,0)</f>
        <v>Revenues - Third Parties</v>
      </c>
      <c r="I3355" t="s">
        <v>186</v>
      </c>
      <c r="J3355" s="111">
        <v>2026</v>
      </c>
      <c r="K3355" s="111">
        <v>7</v>
      </c>
      <c r="L3355" s="111" t="s">
        <v>94</v>
      </c>
      <c r="M3355">
        <v>-357.08660084999997</v>
      </c>
      <c r="N3355">
        <v>1</v>
      </c>
      <c r="O3355">
        <v>-357.08660084999997</v>
      </c>
      <c r="P3355" t="s">
        <v>3055</v>
      </c>
      <c r="Q3355" s="111" t="s">
        <v>96</v>
      </c>
    </row>
    <row r="3356" spans="1:17" x14ac:dyDescent="0.25">
      <c r="A3356" s="111" t="str">
        <f>+VLOOKUP(C3356,'Selectable Table'!D:EB,2,0)</f>
        <v>J &amp; J</v>
      </c>
      <c r="B3356" t="s">
        <v>480</v>
      </c>
      <c r="C3356" t="s">
        <v>107</v>
      </c>
      <c r="D3356" t="s">
        <v>336</v>
      </c>
      <c r="E3356" t="s">
        <v>102</v>
      </c>
      <c r="F3356" s="111">
        <f>+VLOOKUP(C3356,'Selectable Table'!O:P,2,0)</f>
        <v>40700</v>
      </c>
      <c r="G3356" s="111" t="str">
        <f>+VLOOKUP(F3356,'Selectable Table'!P:Q,2,0)</f>
        <v>Revenues - Third Parties</v>
      </c>
      <c r="I3356" t="s">
        <v>186</v>
      </c>
      <c r="J3356" s="111">
        <v>2026</v>
      </c>
      <c r="K3356" s="111">
        <v>7</v>
      </c>
      <c r="L3356" s="111" t="s">
        <v>94</v>
      </c>
      <c r="M3356">
        <v>-1706.8794613499999</v>
      </c>
      <c r="N3356">
        <v>1</v>
      </c>
      <c r="O3356">
        <v>-1706.8794613499999</v>
      </c>
      <c r="P3356" t="s">
        <v>3055</v>
      </c>
      <c r="Q3356" s="111" t="s">
        <v>96</v>
      </c>
    </row>
    <row r="3357" spans="1:17" x14ac:dyDescent="0.25">
      <c r="A3357" s="111" t="str">
        <f>+VLOOKUP(C3357,'Selectable Table'!D:EB,2,0)</f>
        <v>J &amp; J</v>
      </c>
      <c r="B3357" t="s">
        <v>481</v>
      </c>
      <c r="C3357" t="s">
        <v>107</v>
      </c>
      <c r="D3357" t="s">
        <v>336</v>
      </c>
      <c r="E3357" t="s">
        <v>102</v>
      </c>
      <c r="F3357" s="111">
        <f>+VLOOKUP(C3357,'Selectable Table'!O:P,2,0)</f>
        <v>40700</v>
      </c>
      <c r="G3357" s="111" t="str">
        <f>+VLOOKUP(F3357,'Selectable Table'!P:Q,2,0)</f>
        <v>Revenues - Third Parties</v>
      </c>
      <c r="I3357" t="s">
        <v>186</v>
      </c>
      <c r="J3357" s="111">
        <v>2026</v>
      </c>
      <c r="K3357" s="111">
        <v>7</v>
      </c>
      <c r="L3357" s="111" t="s">
        <v>94</v>
      </c>
      <c r="M3357">
        <v>-297.9085536</v>
      </c>
      <c r="N3357">
        <v>1</v>
      </c>
      <c r="O3357">
        <v>-297.9085536</v>
      </c>
      <c r="P3357" t="s">
        <v>3055</v>
      </c>
      <c r="Q3357" s="111" t="s">
        <v>96</v>
      </c>
    </row>
    <row r="3358" spans="1:17" x14ac:dyDescent="0.25">
      <c r="A3358" s="111" t="str">
        <f>+VLOOKUP(C3358,'Selectable Table'!D:EB,2,0)</f>
        <v>MERCK</v>
      </c>
      <c r="B3358" t="s">
        <v>3178</v>
      </c>
      <c r="C3358" t="s">
        <v>133</v>
      </c>
      <c r="D3358" t="s">
        <v>336</v>
      </c>
      <c r="E3358" t="s">
        <v>102</v>
      </c>
      <c r="F3358" s="111">
        <f>+VLOOKUP(C3358,'Selectable Table'!O:P,2,0)</f>
        <v>40700</v>
      </c>
      <c r="G3358" s="111" t="str">
        <f>+VLOOKUP(F3358,'Selectable Table'!P:Q,2,0)</f>
        <v>Revenues - Third Parties</v>
      </c>
      <c r="I3358" t="s">
        <v>186</v>
      </c>
      <c r="J3358" s="111">
        <v>2026</v>
      </c>
      <c r="K3358" s="111">
        <v>7</v>
      </c>
      <c r="L3358" s="111" t="s">
        <v>94</v>
      </c>
      <c r="M3358">
        <v>-418.4215749</v>
      </c>
      <c r="N3358">
        <v>1</v>
      </c>
      <c r="O3358">
        <v>-418.4215749</v>
      </c>
      <c r="P3358" t="s">
        <v>3055</v>
      </c>
      <c r="Q3358" s="111" t="s">
        <v>96</v>
      </c>
    </row>
    <row r="3359" spans="1:17" x14ac:dyDescent="0.25">
      <c r="A3359" s="111" t="str">
        <f>+VLOOKUP(C3359,'Selectable Table'!D:EB,2,0)</f>
        <v>MERCK</v>
      </c>
      <c r="B3359" t="s">
        <v>482</v>
      </c>
      <c r="C3359" t="s">
        <v>133</v>
      </c>
      <c r="D3359" t="s">
        <v>336</v>
      </c>
      <c r="E3359" t="s">
        <v>102</v>
      </c>
      <c r="F3359" s="111">
        <f>+VLOOKUP(C3359,'Selectable Table'!O:P,2,0)</f>
        <v>40700</v>
      </c>
      <c r="G3359" s="111" t="str">
        <f>+VLOOKUP(F3359,'Selectable Table'!P:Q,2,0)</f>
        <v>Revenues - Third Parties</v>
      </c>
      <c r="I3359" t="s">
        <v>186</v>
      </c>
      <c r="J3359" s="111">
        <v>2026</v>
      </c>
      <c r="K3359" s="111">
        <v>7</v>
      </c>
      <c r="L3359" s="111" t="s">
        <v>94</v>
      </c>
      <c r="M3359">
        <v>-2.8084497000000002</v>
      </c>
      <c r="N3359">
        <v>1</v>
      </c>
      <c r="O3359">
        <v>-2.8084497000000002</v>
      </c>
      <c r="P3359" t="s">
        <v>3055</v>
      </c>
      <c r="Q3359" s="111" t="s">
        <v>96</v>
      </c>
    </row>
    <row r="3360" spans="1:17" x14ac:dyDescent="0.25">
      <c r="A3360" s="111" t="str">
        <f>+VLOOKUP(C3360,'Selectable Table'!D:EB,2,0)</f>
        <v>J &amp; J</v>
      </c>
      <c r="B3360" t="s">
        <v>483</v>
      </c>
      <c r="C3360" t="s">
        <v>107</v>
      </c>
      <c r="D3360" t="s">
        <v>336</v>
      </c>
      <c r="E3360" t="s">
        <v>102</v>
      </c>
      <c r="F3360" s="111">
        <f>+VLOOKUP(C3360,'Selectable Table'!O:P,2,0)</f>
        <v>40700</v>
      </c>
      <c r="G3360" s="111" t="str">
        <f>+VLOOKUP(F3360,'Selectable Table'!P:Q,2,0)</f>
        <v>Revenues - Third Parties</v>
      </c>
      <c r="I3360" t="s">
        <v>186</v>
      </c>
      <c r="J3360" s="111">
        <v>2026</v>
      </c>
      <c r="K3360" s="111">
        <v>7</v>
      </c>
      <c r="L3360" s="111" t="s">
        <v>94</v>
      </c>
      <c r="M3360">
        <v>-125.27896395</v>
      </c>
      <c r="N3360">
        <v>1</v>
      </c>
      <c r="O3360">
        <v>-125.27896395</v>
      </c>
      <c r="P3360" t="s">
        <v>3055</v>
      </c>
      <c r="Q3360" s="111" t="s">
        <v>96</v>
      </c>
    </row>
    <row r="3361" spans="1:17" x14ac:dyDescent="0.25">
      <c r="A3361" s="111" t="str">
        <f>+VLOOKUP(C3361,'Selectable Table'!D:EB,2,0)</f>
        <v>ASTRAZENECA</v>
      </c>
      <c r="B3361" t="s">
        <v>351</v>
      </c>
      <c r="C3361" t="s">
        <v>296</v>
      </c>
      <c r="D3361" t="s">
        <v>336</v>
      </c>
      <c r="E3361" t="s">
        <v>102</v>
      </c>
      <c r="F3361" s="111">
        <f>+VLOOKUP(C3361,'Selectable Table'!O:P,2,0)</f>
        <v>40700</v>
      </c>
      <c r="G3361" s="111" t="str">
        <f>+VLOOKUP(F3361,'Selectable Table'!P:Q,2,0)</f>
        <v>Revenues - Third Parties</v>
      </c>
      <c r="I3361" t="s">
        <v>186</v>
      </c>
      <c r="J3361" s="111">
        <v>2026</v>
      </c>
      <c r="K3361" s="111">
        <v>7</v>
      </c>
      <c r="L3361" s="111" t="s">
        <v>94</v>
      </c>
      <c r="M3361">
        <v>-2870.19991755</v>
      </c>
      <c r="N3361">
        <v>1</v>
      </c>
      <c r="O3361">
        <v>-2870.19991755</v>
      </c>
      <c r="P3361" t="s">
        <v>3055</v>
      </c>
      <c r="Q3361" s="111" t="s">
        <v>96</v>
      </c>
    </row>
    <row r="3362" spans="1:17" x14ac:dyDescent="0.25">
      <c r="A3362" s="111" t="str">
        <f>+VLOOKUP(C3362,'Selectable Table'!D:EB,2,0)</f>
        <v>OTH CUST</v>
      </c>
      <c r="B3362" t="s">
        <v>484</v>
      </c>
      <c r="C3362" t="s">
        <v>477</v>
      </c>
      <c r="D3362" t="s">
        <v>336</v>
      </c>
      <c r="E3362" t="s">
        <v>102</v>
      </c>
      <c r="F3362" s="111">
        <f>+VLOOKUP(C3362,'Selectable Table'!O:P,2,0)</f>
        <v>40700</v>
      </c>
      <c r="G3362" s="111" t="str">
        <f>+VLOOKUP(F3362,'Selectable Table'!P:Q,2,0)</f>
        <v>Revenues - Third Parties</v>
      </c>
      <c r="I3362" t="s">
        <v>186</v>
      </c>
      <c r="J3362" s="111">
        <v>2026</v>
      </c>
      <c r="K3362" s="111">
        <v>7</v>
      </c>
      <c r="L3362" s="111" t="s">
        <v>94</v>
      </c>
      <c r="M3362">
        <v>-71.046993149999992</v>
      </c>
      <c r="N3362">
        <v>1</v>
      </c>
      <c r="O3362">
        <v>-71.046993149999992</v>
      </c>
      <c r="P3362" t="s">
        <v>3055</v>
      </c>
      <c r="Q3362" s="111" t="s">
        <v>96</v>
      </c>
    </row>
    <row r="3363" spans="1:17" x14ac:dyDescent="0.25">
      <c r="A3363" s="111" t="str">
        <f>+VLOOKUP(C3363,'Selectable Table'!D:EB,2,0)</f>
        <v>MERCK</v>
      </c>
      <c r="B3363" t="s">
        <v>2007</v>
      </c>
      <c r="C3363" t="s">
        <v>133</v>
      </c>
      <c r="D3363" t="s">
        <v>336</v>
      </c>
      <c r="E3363" t="s">
        <v>102</v>
      </c>
      <c r="F3363" s="111">
        <f>+VLOOKUP(C3363,'Selectable Table'!O:P,2,0)</f>
        <v>40700</v>
      </c>
      <c r="G3363" s="111" t="str">
        <f>+VLOOKUP(F3363,'Selectable Table'!P:Q,2,0)</f>
        <v>Revenues - Third Parties</v>
      </c>
      <c r="I3363" t="s">
        <v>186</v>
      </c>
      <c r="J3363" s="111">
        <v>2026</v>
      </c>
      <c r="K3363" s="111">
        <v>7</v>
      </c>
      <c r="L3363" s="111" t="s">
        <v>94</v>
      </c>
      <c r="M3363">
        <v>-21.87631425</v>
      </c>
      <c r="N3363">
        <v>1</v>
      </c>
      <c r="O3363">
        <v>-21.87631425</v>
      </c>
      <c r="P3363" t="s">
        <v>3055</v>
      </c>
      <c r="Q3363" s="111" t="s">
        <v>96</v>
      </c>
    </row>
    <row r="3364" spans="1:17" x14ac:dyDescent="0.25">
      <c r="A3364" s="111" t="str">
        <f>+VLOOKUP(C3364,'Selectable Table'!D:EB,2,0)</f>
        <v>MERCK</v>
      </c>
      <c r="B3364" t="s">
        <v>485</v>
      </c>
      <c r="C3364" t="s">
        <v>133</v>
      </c>
      <c r="D3364" t="s">
        <v>336</v>
      </c>
      <c r="E3364" t="s">
        <v>102</v>
      </c>
      <c r="F3364" s="111">
        <f>+VLOOKUP(C3364,'Selectable Table'!O:P,2,0)</f>
        <v>40700</v>
      </c>
      <c r="G3364" s="111" t="str">
        <f>+VLOOKUP(F3364,'Selectable Table'!P:Q,2,0)</f>
        <v>Revenues - Third Parties</v>
      </c>
      <c r="I3364" t="s">
        <v>186</v>
      </c>
      <c r="J3364" s="111">
        <v>2026</v>
      </c>
      <c r="K3364" s="111">
        <v>7</v>
      </c>
      <c r="L3364" s="111" t="s">
        <v>94</v>
      </c>
      <c r="M3364">
        <v>-3158.0022631500001</v>
      </c>
      <c r="N3364">
        <v>1</v>
      </c>
      <c r="O3364">
        <v>-3158.0022631500001</v>
      </c>
      <c r="P3364" t="s">
        <v>3055</v>
      </c>
      <c r="Q3364" s="111" t="s">
        <v>96</v>
      </c>
    </row>
    <row r="3365" spans="1:17" x14ac:dyDescent="0.25">
      <c r="A3365" s="111" t="str">
        <f>+VLOOKUP(C3365,'Selectable Table'!D:EB,2,0)</f>
        <v>OTH CUST</v>
      </c>
      <c r="B3365" t="s">
        <v>352</v>
      </c>
      <c r="C3365" t="s">
        <v>353</v>
      </c>
      <c r="D3365" t="s">
        <v>336</v>
      </c>
      <c r="E3365" t="s">
        <v>102</v>
      </c>
      <c r="F3365" s="111">
        <f>+VLOOKUP(C3365,'Selectable Table'!O:P,2,0)</f>
        <v>40700</v>
      </c>
      <c r="G3365" s="111" t="str">
        <f>+VLOOKUP(F3365,'Selectable Table'!P:Q,2,0)</f>
        <v>Revenues - Third Parties</v>
      </c>
      <c r="I3365" t="s">
        <v>186</v>
      </c>
      <c r="J3365" s="111">
        <v>2026</v>
      </c>
      <c r="K3365" s="111">
        <v>7</v>
      </c>
      <c r="L3365" s="111" t="s">
        <v>94</v>
      </c>
      <c r="M3365">
        <v>-1655.8284897000001</v>
      </c>
      <c r="N3365">
        <v>1</v>
      </c>
      <c r="O3365">
        <v>-1655.8284897000001</v>
      </c>
      <c r="P3365" t="s">
        <v>3055</v>
      </c>
      <c r="Q3365" s="111" t="s">
        <v>96</v>
      </c>
    </row>
    <row r="3366" spans="1:17" x14ac:dyDescent="0.25">
      <c r="A3366" s="111" t="str">
        <f>+VLOOKUP(C3366,'Selectable Table'!D:EB,2,0)</f>
        <v>MERCK</v>
      </c>
      <c r="B3366" t="s">
        <v>764</v>
      </c>
      <c r="C3366" t="s">
        <v>133</v>
      </c>
      <c r="D3366" t="s">
        <v>336</v>
      </c>
      <c r="E3366" t="s">
        <v>102</v>
      </c>
      <c r="F3366" s="111">
        <f>+VLOOKUP(C3366,'Selectable Table'!O:P,2,0)</f>
        <v>40700</v>
      </c>
      <c r="G3366" s="111" t="str">
        <f>+VLOOKUP(F3366,'Selectable Table'!P:Q,2,0)</f>
        <v>Revenues - Third Parties</v>
      </c>
      <c r="I3366" t="s">
        <v>186</v>
      </c>
      <c r="J3366" s="111">
        <v>2026</v>
      </c>
      <c r="K3366" s="111">
        <v>7</v>
      </c>
      <c r="L3366" s="111" t="s">
        <v>94</v>
      </c>
      <c r="M3366">
        <v>-12.533920349999999</v>
      </c>
      <c r="N3366">
        <v>1</v>
      </c>
      <c r="O3366">
        <v>-12.533920349999999</v>
      </c>
      <c r="P3366" t="s">
        <v>3055</v>
      </c>
      <c r="Q3366" s="111" t="s">
        <v>96</v>
      </c>
    </row>
    <row r="3367" spans="1:17" x14ac:dyDescent="0.25">
      <c r="A3367" s="111" t="str">
        <f>+VLOOKUP(C3367,'Selectable Table'!D:EB,2,0)</f>
        <v>OTH CUST</v>
      </c>
      <c r="B3367" t="s">
        <v>486</v>
      </c>
      <c r="C3367" t="s">
        <v>477</v>
      </c>
      <c r="D3367" t="s">
        <v>336</v>
      </c>
      <c r="E3367" t="s">
        <v>102</v>
      </c>
      <c r="F3367" s="111">
        <f>+VLOOKUP(C3367,'Selectable Table'!O:P,2,0)</f>
        <v>40700</v>
      </c>
      <c r="G3367" s="111" t="str">
        <f>+VLOOKUP(F3367,'Selectable Table'!P:Q,2,0)</f>
        <v>Revenues - Third Parties</v>
      </c>
      <c r="I3367" t="s">
        <v>186</v>
      </c>
      <c r="J3367" s="111">
        <v>2026</v>
      </c>
      <c r="K3367" s="111">
        <v>7</v>
      </c>
      <c r="L3367" s="111" t="s">
        <v>94</v>
      </c>
      <c r="M3367">
        <v>-51.607748849999993</v>
      </c>
      <c r="N3367">
        <v>1</v>
      </c>
      <c r="O3367">
        <v>-51.607748849999993</v>
      </c>
      <c r="P3367" t="s">
        <v>3055</v>
      </c>
      <c r="Q3367" s="111" t="s">
        <v>96</v>
      </c>
    </row>
    <row r="3368" spans="1:17" x14ac:dyDescent="0.25">
      <c r="A3368" s="111" t="str">
        <f>+VLOOKUP(C3368,'Selectable Table'!D:EB,2,0)</f>
        <v>ELI LILLY</v>
      </c>
      <c r="B3368" t="s">
        <v>766</v>
      </c>
      <c r="C3368" t="s">
        <v>265</v>
      </c>
      <c r="D3368" t="s">
        <v>336</v>
      </c>
      <c r="E3368" t="s">
        <v>102</v>
      </c>
      <c r="F3368" s="111">
        <f>+VLOOKUP(C3368,'Selectable Table'!O:P,2,0)</f>
        <v>40700</v>
      </c>
      <c r="G3368" s="111" t="str">
        <f>+VLOOKUP(F3368,'Selectable Table'!P:Q,2,0)</f>
        <v>Revenues - Third Parties</v>
      </c>
      <c r="I3368" t="s">
        <v>186</v>
      </c>
      <c r="J3368" s="111">
        <v>2026</v>
      </c>
      <c r="K3368" s="111">
        <v>7</v>
      </c>
      <c r="L3368" s="111" t="s">
        <v>94</v>
      </c>
      <c r="M3368">
        <v>-96.510777299999987</v>
      </c>
      <c r="N3368">
        <v>1</v>
      </c>
      <c r="O3368">
        <v>-96.510777299999987</v>
      </c>
      <c r="P3368" t="s">
        <v>3055</v>
      </c>
      <c r="Q3368" s="111" t="s">
        <v>96</v>
      </c>
    </row>
    <row r="3369" spans="1:17" x14ac:dyDescent="0.25">
      <c r="A3369" s="111" t="str">
        <f>+VLOOKUP(C3369,'Selectable Table'!D:EB,2,0)</f>
        <v>MERCK</v>
      </c>
      <c r="B3369" t="s">
        <v>487</v>
      </c>
      <c r="C3369" t="s">
        <v>133</v>
      </c>
      <c r="D3369" t="s">
        <v>336</v>
      </c>
      <c r="E3369" t="s">
        <v>102</v>
      </c>
      <c r="F3369" s="111">
        <f>+VLOOKUP(C3369,'Selectable Table'!O:P,2,0)</f>
        <v>40700</v>
      </c>
      <c r="G3369" s="111" t="str">
        <f>+VLOOKUP(F3369,'Selectable Table'!P:Q,2,0)</f>
        <v>Revenues - Third Parties</v>
      </c>
      <c r="I3369" t="s">
        <v>186</v>
      </c>
      <c r="J3369" s="111">
        <v>2026</v>
      </c>
      <c r="K3369" s="111">
        <v>7</v>
      </c>
      <c r="L3369" s="111" t="s">
        <v>94</v>
      </c>
      <c r="M3369">
        <v>-150.46669889999998</v>
      </c>
      <c r="N3369">
        <v>1</v>
      </c>
      <c r="O3369">
        <v>-150.46669889999998</v>
      </c>
      <c r="P3369" t="s">
        <v>3055</v>
      </c>
      <c r="Q3369" s="111" t="s">
        <v>96</v>
      </c>
    </row>
    <row r="3370" spans="1:17" x14ac:dyDescent="0.25">
      <c r="A3370" s="111" t="str">
        <f>+VLOOKUP(C3370,'Selectable Table'!D:EB,2,0)</f>
        <v>MERCK</v>
      </c>
      <c r="B3370" t="s">
        <v>488</v>
      </c>
      <c r="C3370" t="s">
        <v>133</v>
      </c>
      <c r="D3370" t="s">
        <v>336</v>
      </c>
      <c r="E3370" t="s">
        <v>102</v>
      </c>
      <c r="F3370" s="111">
        <f>+VLOOKUP(C3370,'Selectable Table'!O:P,2,0)</f>
        <v>40700</v>
      </c>
      <c r="G3370" s="111" t="str">
        <f>+VLOOKUP(F3370,'Selectable Table'!P:Q,2,0)</f>
        <v>Revenues - Third Parties</v>
      </c>
      <c r="I3370" t="s">
        <v>186</v>
      </c>
      <c r="J3370" s="111">
        <v>2026</v>
      </c>
      <c r="K3370" s="111">
        <v>7</v>
      </c>
      <c r="L3370" s="111" t="s">
        <v>94</v>
      </c>
      <c r="M3370">
        <v>-35.597480099999999</v>
      </c>
      <c r="N3370">
        <v>1</v>
      </c>
      <c r="O3370">
        <v>-35.597480099999999</v>
      </c>
      <c r="P3370" t="s">
        <v>3055</v>
      </c>
      <c r="Q3370" s="111" t="s">
        <v>96</v>
      </c>
    </row>
    <row r="3371" spans="1:17" x14ac:dyDescent="0.25">
      <c r="A3371" s="111" t="str">
        <f>+VLOOKUP(C3371,'Selectable Table'!D:EB,2,0)</f>
        <v>MERCK</v>
      </c>
      <c r="B3371" t="s">
        <v>489</v>
      </c>
      <c r="C3371" t="s">
        <v>133</v>
      </c>
      <c r="D3371" t="s">
        <v>336</v>
      </c>
      <c r="E3371" t="s">
        <v>102</v>
      </c>
      <c r="F3371" s="111">
        <f>+VLOOKUP(C3371,'Selectable Table'!O:P,2,0)</f>
        <v>40700</v>
      </c>
      <c r="G3371" s="111" t="str">
        <f>+VLOOKUP(F3371,'Selectable Table'!P:Q,2,0)</f>
        <v>Revenues - Third Parties</v>
      </c>
      <c r="I3371" t="s">
        <v>186</v>
      </c>
      <c r="J3371" s="111">
        <v>2026</v>
      </c>
      <c r="K3371" s="111">
        <v>7</v>
      </c>
      <c r="L3371" s="111" t="s">
        <v>94</v>
      </c>
      <c r="M3371">
        <v>-2.7967526999999999</v>
      </c>
      <c r="N3371">
        <v>1</v>
      </c>
      <c r="O3371">
        <v>-2.7967526999999999</v>
      </c>
      <c r="P3371" t="s">
        <v>3055</v>
      </c>
      <c r="Q3371" s="111" t="s">
        <v>96</v>
      </c>
    </row>
    <row r="3372" spans="1:17" x14ac:dyDescent="0.25">
      <c r="A3372" s="111" t="str">
        <f>+VLOOKUP(C3372,'Selectable Table'!D:EB,2,0)</f>
        <v>MERCK</v>
      </c>
      <c r="B3372" t="s">
        <v>490</v>
      </c>
      <c r="C3372" t="s">
        <v>133</v>
      </c>
      <c r="D3372" t="s">
        <v>336</v>
      </c>
      <c r="E3372" t="s">
        <v>102</v>
      </c>
      <c r="F3372" s="111">
        <f>+VLOOKUP(C3372,'Selectable Table'!O:P,2,0)</f>
        <v>40700</v>
      </c>
      <c r="G3372" s="111" t="str">
        <f>+VLOOKUP(F3372,'Selectable Table'!P:Q,2,0)</f>
        <v>Revenues - Third Parties</v>
      </c>
      <c r="I3372" t="s">
        <v>186</v>
      </c>
      <c r="J3372" s="111">
        <v>2026</v>
      </c>
      <c r="K3372" s="111">
        <v>7</v>
      </c>
      <c r="L3372" s="111" t="s">
        <v>94</v>
      </c>
      <c r="M3372">
        <v>-790.88739135000003</v>
      </c>
      <c r="N3372">
        <v>1</v>
      </c>
      <c r="O3372">
        <v>-790.88739135000003</v>
      </c>
      <c r="P3372" t="s">
        <v>3055</v>
      </c>
      <c r="Q3372" s="111" t="s">
        <v>96</v>
      </c>
    </row>
    <row r="3373" spans="1:17" x14ac:dyDescent="0.25">
      <c r="A3373" s="111" t="str">
        <f>+VLOOKUP(C3373,'Selectable Table'!D:EB,2,0)</f>
        <v>MERCK</v>
      </c>
      <c r="B3373" t="s">
        <v>491</v>
      </c>
      <c r="C3373" t="s">
        <v>133</v>
      </c>
      <c r="D3373" t="s">
        <v>336</v>
      </c>
      <c r="E3373" t="s">
        <v>102</v>
      </c>
      <c r="F3373" s="111">
        <f>+VLOOKUP(C3373,'Selectable Table'!O:P,2,0)</f>
        <v>40700</v>
      </c>
      <c r="G3373" s="111" t="str">
        <f>+VLOOKUP(F3373,'Selectable Table'!P:Q,2,0)</f>
        <v>Revenues - Third Parties</v>
      </c>
      <c r="I3373" t="s">
        <v>186</v>
      </c>
      <c r="J3373" s="111">
        <v>2026</v>
      </c>
      <c r="K3373" s="111">
        <v>7</v>
      </c>
      <c r="L3373" s="111" t="s">
        <v>94</v>
      </c>
      <c r="M3373">
        <v>-160.09625414999996</v>
      </c>
      <c r="N3373">
        <v>1</v>
      </c>
      <c r="O3373">
        <v>-160.09625414999996</v>
      </c>
      <c r="P3373" t="s">
        <v>3055</v>
      </c>
      <c r="Q3373" s="111" t="s">
        <v>96</v>
      </c>
    </row>
    <row r="3374" spans="1:17" x14ac:dyDescent="0.25">
      <c r="A3374" s="111" t="str">
        <f>+VLOOKUP(C3374,'Selectable Table'!D:EB,2,0)</f>
        <v>DAIICHI</v>
      </c>
      <c r="B3374" t="s">
        <v>492</v>
      </c>
      <c r="C3374" t="s">
        <v>455</v>
      </c>
      <c r="D3374" t="s">
        <v>336</v>
      </c>
      <c r="E3374" t="s">
        <v>102</v>
      </c>
      <c r="F3374" s="111">
        <f>+VLOOKUP(C3374,'Selectable Table'!O:P,2,0)</f>
        <v>40700</v>
      </c>
      <c r="G3374" s="111" t="str">
        <f>+VLOOKUP(F3374,'Selectable Table'!P:Q,2,0)</f>
        <v>Revenues - Third Parties</v>
      </c>
      <c r="I3374" t="s">
        <v>186</v>
      </c>
      <c r="J3374" s="111">
        <v>2026</v>
      </c>
      <c r="K3374" s="111">
        <v>7</v>
      </c>
      <c r="L3374" s="111" t="s">
        <v>94</v>
      </c>
      <c r="M3374">
        <v>-1338.5754374999999</v>
      </c>
      <c r="N3374">
        <v>1</v>
      </c>
      <c r="O3374">
        <v>-1338.5754374999999</v>
      </c>
      <c r="P3374" t="s">
        <v>3055</v>
      </c>
      <c r="Q3374" s="111" t="s">
        <v>96</v>
      </c>
    </row>
    <row r="3375" spans="1:17" x14ac:dyDescent="0.25">
      <c r="A3375" s="111" t="str">
        <f>+VLOOKUP(C3375,'Selectable Table'!D:EB,2,0)</f>
        <v>ELI LILLY</v>
      </c>
      <c r="B3375" t="s">
        <v>357</v>
      </c>
      <c r="C3375" t="s">
        <v>265</v>
      </c>
      <c r="D3375" t="s">
        <v>336</v>
      </c>
      <c r="E3375" t="s">
        <v>102</v>
      </c>
      <c r="F3375" s="111">
        <f>+VLOOKUP(C3375,'Selectable Table'!O:P,2,0)</f>
        <v>40700</v>
      </c>
      <c r="G3375" s="111" t="str">
        <f>+VLOOKUP(F3375,'Selectable Table'!P:Q,2,0)</f>
        <v>Revenues - Third Parties</v>
      </c>
      <c r="I3375" t="s">
        <v>186</v>
      </c>
      <c r="J3375" s="111">
        <v>2026</v>
      </c>
      <c r="K3375" s="111">
        <v>7</v>
      </c>
      <c r="L3375" s="111" t="s">
        <v>94</v>
      </c>
      <c r="M3375">
        <v>-110.41032240000001</v>
      </c>
      <c r="N3375">
        <v>1</v>
      </c>
      <c r="O3375">
        <v>-110.41032240000001</v>
      </c>
      <c r="P3375" t="s">
        <v>3055</v>
      </c>
      <c r="Q3375" s="111" t="s">
        <v>96</v>
      </c>
    </row>
    <row r="3376" spans="1:17" x14ac:dyDescent="0.25">
      <c r="A3376" s="111" t="str">
        <f>+VLOOKUP(C3376,'Selectable Table'!D:EB,2,0)</f>
        <v>J &amp; J</v>
      </c>
      <c r="B3376" t="s">
        <v>493</v>
      </c>
      <c r="C3376" t="s">
        <v>107</v>
      </c>
      <c r="D3376" t="s">
        <v>336</v>
      </c>
      <c r="E3376" t="s">
        <v>102</v>
      </c>
      <c r="F3376" s="111">
        <f>+VLOOKUP(C3376,'Selectable Table'!O:P,2,0)</f>
        <v>40700</v>
      </c>
      <c r="G3376" s="111" t="str">
        <f>+VLOOKUP(F3376,'Selectable Table'!P:Q,2,0)</f>
        <v>Revenues - Third Parties</v>
      </c>
      <c r="I3376" t="s">
        <v>186</v>
      </c>
      <c r="J3376" s="111">
        <v>2026</v>
      </c>
      <c r="K3376" s="111">
        <v>7</v>
      </c>
      <c r="L3376" s="111" t="s">
        <v>94</v>
      </c>
      <c r="M3376">
        <v>-124.8561174</v>
      </c>
      <c r="N3376">
        <v>1</v>
      </c>
      <c r="O3376">
        <v>-124.8561174</v>
      </c>
      <c r="P3376" t="s">
        <v>3055</v>
      </c>
      <c r="Q3376" s="111" t="s">
        <v>96</v>
      </c>
    </row>
    <row r="3377" spans="1:17" x14ac:dyDescent="0.25">
      <c r="A3377" s="111" t="str">
        <f>+VLOOKUP(C3377,'Selectable Table'!D:EB,2,0)</f>
        <v>MERCK</v>
      </c>
      <c r="B3377" t="s">
        <v>2308</v>
      </c>
      <c r="C3377" t="s">
        <v>133</v>
      </c>
      <c r="D3377" t="s">
        <v>336</v>
      </c>
      <c r="E3377" t="s">
        <v>102</v>
      </c>
      <c r="F3377" s="111">
        <f>+VLOOKUP(C3377,'Selectable Table'!O:P,2,0)</f>
        <v>40700</v>
      </c>
      <c r="G3377" s="111" t="str">
        <f>+VLOOKUP(F3377,'Selectable Table'!P:Q,2,0)</f>
        <v>Revenues - Third Parties</v>
      </c>
      <c r="I3377" t="s">
        <v>186</v>
      </c>
      <c r="J3377" s="111">
        <v>2026</v>
      </c>
      <c r="K3377" s="111">
        <v>7</v>
      </c>
      <c r="L3377" s="111" t="s">
        <v>94</v>
      </c>
      <c r="M3377">
        <v>-26.06500995</v>
      </c>
      <c r="N3377">
        <v>1</v>
      </c>
      <c r="O3377">
        <v>-26.06500995</v>
      </c>
      <c r="P3377" t="s">
        <v>3055</v>
      </c>
      <c r="Q3377" s="111" t="s">
        <v>96</v>
      </c>
    </row>
    <row r="3378" spans="1:17" x14ac:dyDescent="0.25">
      <c r="A3378" s="111" t="str">
        <f>+VLOOKUP(C3378,'Selectable Table'!D:EB,2,0)</f>
        <v>MERCK</v>
      </c>
      <c r="B3378" t="s">
        <v>494</v>
      </c>
      <c r="C3378" t="s">
        <v>133</v>
      </c>
      <c r="D3378" t="s">
        <v>336</v>
      </c>
      <c r="E3378" t="s">
        <v>102</v>
      </c>
      <c r="F3378" s="111">
        <f>+VLOOKUP(C3378,'Selectable Table'!O:P,2,0)</f>
        <v>40700</v>
      </c>
      <c r="G3378" s="111" t="str">
        <f>+VLOOKUP(F3378,'Selectable Table'!P:Q,2,0)</f>
        <v>Revenues - Third Parties</v>
      </c>
      <c r="I3378" t="s">
        <v>186</v>
      </c>
      <c r="J3378" s="111">
        <v>2026</v>
      </c>
      <c r="K3378" s="111">
        <v>7</v>
      </c>
      <c r="L3378" s="111" t="s">
        <v>94</v>
      </c>
      <c r="M3378">
        <v>-9443.3811192000012</v>
      </c>
      <c r="N3378">
        <v>1</v>
      </c>
      <c r="O3378">
        <v>-9443.3811192000012</v>
      </c>
      <c r="P3378" t="s">
        <v>3055</v>
      </c>
      <c r="Q3378" s="111" t="s">
        <v>96</v>
      </c>
    </row>
    <row r="3379" spans="1:17" x14ac:dyDescent="0.25">
      <c r="A3379" s="111" t="str">
        <f>+VLOOKUP(C3379,'Selectable Table'!D:EB,2,0)</f>
        <v>MERCK</v>
      </c>
      <c r="B3379" t="s">
        <v>3179</v>
      </c>
      <c r="C3379" t="s">
        <v>133</v>
      </c>
      <c r="D3379" t="s">
        <v>336</v>
      </c>
      <c r="E3379" t="s">
        <v>102</v>
      </c>
      <c r="F3379" s="111">
        <f>+VLOOKUP(C3379,'Selectable Table'!O:P,2,0)</f>
        <v>40700</v>
      </c>
      <c r="G3379" s="111" t="str">
        <f>+VLOOKUP(F3379,'Selectable Table'!P:Q,2,0)</f>
        <v>Revenues - Third Parties</v>
      </c>
      <c r="I3379" t="s">
        <v>186</v>
      </c>
      <c r="J3379" s="111">
        <v>2026</v>
      </c>
      <c r="K3379" s="111">
        <v>7</v>
      </c>
      <c r="L3379" s="111" t="s">
        <v>94</v>
      </c>
      <c r="M3379">
        <v>-5416.6988116499997</v>
      </c>
      <c r="N3379">
        <v>1</v>
      </c>
      <c r="O3379">
        <v>-5416.6988116499997</v>
      </c>
      <c r="P3379" t="s">
        <v>3055</v>
      </c>
      <c r="Q3379" s="111" t="s">
        <v>96</v>
      </c>
    </row>
    <row r="3380" spans="1:17" x14ac:dyDescent="0.25">
      <c r="A3380" s="111" t="str">
        <f>+VLOOKUP(C3380,'Selectable Table'!D:EB,2,0)</f>
        <v>J &amp; J</v>
      </c>
      <c r="B3380" t="s">
        <v>495</v>
      </c>
      <c r="C3380" t="s">
        <v>107</v>
      </c>
      <c r="D3380" t="s">
        <v>336</v>
      </c>
      <c r="E3380" t="s">
        <v>102</v>
      </c>
      <c r="F3380" s="111">
        <f>+VLOOKUP(C3380,'Selectable Table'!O:P,2,0)</f>
        <v>40700</v>
      </c>
      <c r="G3380" s="111" t="str">
        <f>+VLOOKUP(F3380,'Selectable Table'!P:Q,2,0)</f>
        <v>Revenues - Third Parties</v>
      </c>
      <c r="I3380" t="s">
        <v>186</v>
      </c>
      <c r="J3380" s="111">
        <v>2026</v>
      </c>
      <c r="K3380" s="111">
        <v>7</v>
      </c>
      <c r="L3380" s="111" t="s">
        <v>94</v>
      </c>
      <c r="M3380">
        <v>-453.67808744999996</v>
      </c>
      <c r="N3380">
        <v>1</v>
      </c>
      <c r="O3380">
        <v>-453.67808744999996</v>
      </c>
      <c r="P3380" t="s">
        <v>3055</v>
      </c>
      <c r="Q3380" s="111" t="s">
        <v>96</v>
      </c>
    </row>
    <row r="3381" spans="1:17" x14ac:dyDescent="0.25">
      <c r="A3381" s="111" t="str">
        <f>+VLOOKUP(C3381,'Selectable Table'!D:EB,2,0)</f>
        <v>OTH CUST</v>
      </c>
      <c r="B3381" t="s">
        <v>2346</v>
      </c>
      <c r="C3381" t="s">
        <v>2347</v>
      </c>
      <c r="D3381" t="s">
        <v>336</v>
      </c>
      <c r="E3381" t="s">
        <v>102</v>
      </c>
      <c r="F3381" s="111">
        <f>+VLOOKUP(C3381,'Selectable Table'!O:P,2,0)</f>
        <v>40700</v>
      </c>
      <c r="G3381" s="111" t="str">
        <f>+VLOOKUP(F3381,'Selectable Table'!P:Q,2,0)</f>
        <v>Revenues - Third Parties</v>
      </c>
      <c r="I3381" t="s">
        <v>186</v>
      </c>
      <c r="J3381" s="111">
        <v>2026</v>
      </c>
      <c r="K3381" s="111">
        <v>7</v>
      </c>
      <c r="L3381" s="111" t="s">
        <v>94</v>
      </c>
      <c r="M3381">
        <v>-900.69180914999993</v>
      </c>
      <c r="N3381">
        <v>1</v>
      </c>
      <c r="O3381">
        <v>-900.69180914999993</v>
      </c>
      <c r="P3381" t="s">
        <v>3055</v>
      </c>
      <c r="Q3381" s="111" t="s">
        <v>96</v>
      </c>
    </row>
    <row r="3382" spans="1:17" x14ac:dyDescent="0.25">
      <c r="A3382" s="111" t="str">
        <f>+VLOOKUP(C3382,'Selectable Table'!D:EB,2,0)</f>
        <v>MERCK</v>
      </c>
      <c r="B3382" t="s">
        <v>772</v>
      </c>
      <c r="C3382" t="s">
        <v>133</v>
      </c>
      <c r="D3382" t="s">
        <v>336</v>
      </c>
      <c r="E3382" t="s">
        <v>102</v>
      </c>
      <c r="F3382" s="111">
        <f>+VLOOKUP(C3382,'Selectable Table'!O:P,2,0)</f>
        <v>40700</v>
      </c>
      <c r="G3382" s="111" t="str">
        <f>+VLOOKUP(F3382,'Selectable Table'!P:Q,2,0)</f>
        <v>Revenues - Third Parties</v>
      </c>
      <c r="I3382" t="s">
        <v>186</v>
      </c>
      <c r="J3382" s="111">
        <v>2026</v>
      </c>
      <c r="K3382" s="111">
        <v>7</v>
      </c>
      <c r="L3382" s="111" t="s">
        <v>94</v>
      </c>
      <c r="M3382">
        <v>-155.68473059999999</v>
      </c>
      <c r="N3382">
        <v>1</v>
      </c>
      <c r="O3382">
        <v>-155.68473059999999</v>
      </c>
      <c r="P3382" t="s">
        <v>3055</v>
      </c>
      <c r="Q3382" s="111" t="s">
        <v>96</v>
      </c>
    </row>
    <row r="3383" spans="1:17" x14ac:dyDescent="0.25">
      <c r="A3383" s="111" t="str">
        <f>+VLOOKUP(C3383,'Selectable Table'!D:EB,2,0)</f>
        <v>ELI LILLY</v>
      </c>
      <c r="B3383" t="s">
        <v>496</v>
      </c>
      <c r="C3383" t="s">
        <v>265</v>
      </c>
      <c r="D3383" t="s">
        <v>336</v>
      </c>
      <c r="E3383" t="s">
        <v>102</v>
      </c>
      <c r="F3383" s="111">
        <f>+VLOOKUP(C3383,'Selectable Table'!O:P,2,0)</f>
        <v>40700</v>
      </c>
      <c r="G3383" s="111" t="str">
        <f>+VLOOKUP(F3383,'Selectable Table'!P:Q,2,0)</f>
        <v>Revenues - Third Parties</v>
      </c>
      <c r="I3383" t="s">
        <v>125</v>
      </c>
      <c r="J3383" s="111">
        <v>2026</v>
      </c>
      <c r="K3383" s="111">
        <v>7</v>
      </c>
      <c r="L3383" s="111" t="s">
        <v>94</v>
      </c>
      <c r="M3383">
        <v>-621.00835124999992</v>
      </c>
      <c r="N3383">
        <v>1</v>
      </c>
      <c r="O3383">
        <v>-621.00835124999992</v>
      </c>
      <c r="P3383" t="s">
        <v>3055</v>
      </c>
      <c r="Q3383" s="111" t="s">
        <v>96</v>
      </c>
    </row>
    <row r="3384" spans="1:17" x14ac:dyDescent="0.25">
      <c r="A3384" s="111" t="str">
        <f>+VLOOKUP(C3384,'Selectable Table'!D:EB,2,0)</f>
        <v>ELI LILLY</v>
      </c>
      <c r="B3384" t="s">
        <v>358</v>
      </c>
      <c r="C3384" t="s">
        <v>265</v>
      </c>
      <c r="D3384" t="s">
        <v>336</v>
      </c>
      <c r="E3384" t="s">
        <v>102</v>
      </c>
      <c r="F3384" s="111">
        <f>+VLOOKUP(C3384,'Selectable Table'!O:P,2,0)</f>
        <v>40700</v>
      </c>
      <c r="G3384" s="111" t="str">
        <f>+VLOOKUP(F3384,'Selectable Table'!P:Q,2,0)</f>
        <v>Revenues - Third Parties</v>
      </c>
      <c r="I3384" t="s">
        <v>125</v>
      </c>
      <c r="J3384" s="111">
        <v>2026</v>
      </c>
      <c r="K3384" s="111">
        <v>7</v>
      </c>
      <c r="L3384" s="111" t="s">
        <v>94</v>
      </c>
      <c r="M3384">
        <v>-509.4452895</v>
      </c>
      <c r="N3384">
        <v>1</v>
      </c>
      <c r="O3384">
        <v>-509.4452895</v>
      </c>
      <c r="P3384" t="s">
        <v>3055</v>
      </c>
      <c r="Q3384" s="111" t="s">
        <v>96</v>
      </c>
    </row>
    <row r="3385" spans="1:17" x14ac:dyDescent="0.25">
      <c r="A3385" s="111" t="str">
        <f>+VLOOKUP(C3385,'Selectable Table'!D:EB,2,0)</f>
        <v>MERCK</v>
      </c>
      <c r="B3385" t="s">
        <v>497</v>
      </c>
      <c r="C3385" t="s">
        <v>133</v>
      </c>
      <c r="D3385" t="s">
        <v>336</v>
      </c>
      <c r="E3385" t="s">
        <v>102</v>
      </c>
      <c r="F3385" s="111">
        <f>+VLOOKUP(C3385,'Selectable Table'!O:P,2,0)</f>
        <v>40700</v>
      </c>
      <c r="G3385" s="111" t="str">
        <f>+VLOOKUP(F3385,'Selectable Table'!P:Q,2,0)</f>
        <v>Revenues - Third Parties</v>
      </c>
      <c r="I3385" t="s">
        <v>186</v>
      </c>
      <c r="J3385" s="111">
        <v>2026</v>
      </c>
      <c r="K3385" s="111">
        <v>7</v>
      </c>
      <c r="L3385" s="111" t="s">
        <v>94</v>
      </c>
      <c r="M3385">
        <v>-6243.7492330499999</v>
      </c>
      <c r="N3385">
        <v>1</v>
      </c>
      <c r="O3385">
        <v>-6243.7492330499999</v>
      </c>
      <c r="P3385" t="s">
        <v>3055</v>
      </c>
      <c r="Q3385" s="111" t="s">
        <v>96</v>
      </c>
    </row>
    <row r="3386" spans="1:17" x14ac:dyDescent="0.25">
      <c r="A3386" s="111" t="str">
        <f>+VLOOKUP(C3386,'Selectable Table'!D:EB,2,0)</f>
        <v>PFIZER</v>
      </c>
      <c r="B3386" t="s">
        <v>498</v>
      </c>
      <c r="C3386" t="s">
        <v>252</v>
      </c>
      <c r="D3386" t="s">
        <v>336</v>
      </c>
      <c r="E3386" t="s">
        <v>102</v>
      </c>
      <c r="F3386" s="111">
        <f>+VLOOKUP(C3386,'Selectable Table'!O:P,2,0)</f>
        <v>40700</v>
      </c>
      <c r="G3386" s="111" t="str">
        <f>+VLOOKUP(F3386,'Selectable Table'!P:Q,2,0)</f>
        <v>Revenues - Third Parties</v>
      </c>
      <c r="I3386" t="s">
        <v>186</v>
      </c>
      <c r="J3386" s="111">
        <v>2026</v>
      </c>
      <c r="K3386" s="111">
        <v>7</v>
      </c>
      <c r="L3386" s="111" t="s">
        <v>94</v>
      </c>
      <c r="M3386">
        <v>-17265.925324199998</v>
      </c>
      <c r="N3386">
        <v>1</v>
      </c>
      <c r="O3386">
        <v>-17265.925324199998</v>
      </c>
      <c r="P3386" t="s">
        <v>3055</v>
      </c>
      <c r="Q3386" s="111" t="s">
        <v>96</v>
      </c>
    </row>
    <row r="3387" spans="1:17" x14ac:dyDescent="0.25">
      <c r="A3387" s="111" t="str">
        <f>+VLOOKUP(C3387,'Selectable Table'!D:EB,2,0)</f>
        <v>OTH CUST</v>
      </c>
      <c r="B3387" t="s">
        <v>359</v>
      </c>
      <c r="C3387" t="s">
        <v>360</v>
      </c>
      <c r="D3387" t="s">
        <v>336</v>
      </c>
      <c r="E3387" t="s">
        <v>102</v>
      </c>
      <c r="F3387" s="111">
        <f>+VLOOKUP(C3387,'Selectable Table'!O:P,2,0)</f>
        <v>40700</v>
      </c>
      <c r="G3387" s="111" t="str">
        <f>+VLOOKUP(F3387,'Selectable Table'!P:Q,2,0)</f>
        <v>Revenues - Third Parties</v>
      </c>
      <c r="I3387" t="s">
        <v>186</v>
      </c>
      <c r="J3387" s="111">
        <v>2026</v>
      </c>
      <c r="K3387" s="111">
        <v>7</v>
      </c>
      <c r="L3387" s="111" t="s">
        <v>94</v>
      </c>
      <c r="M3387">
        <v>-472.49212709999995</v>
      </c>
      <c r="N3387">
        <v>1</v>
      </c>
      <c r="O3387">
        <v>-472.49212709999995</v>
      </c>
      <c r="P3387" t="s">
        <v>3055</v>
      </c>
      <c r="Q3387" s="111" t="s">
        <v>96</v>
      </c>
    </row>
    <row r="3388" spans="1:17" x14ac:dyDescent="0.25">
      <c r="A3388" s="111" t="str">
        <f>+VLOOKUP(C3388,'Selectable Table'!D:EB,2,0)</f>
        <v>MERCK</v>
      </c>
      <c r="B3388" t="s">
        <v>502</v>
      </c>
      <c r="C3388" t="s">
        <v>133</v>
      </c>
      <c r="D3388" t="s">
        <v>336</v>
      </c>
      <c r="E3388" t="s">
        <v>102</v>
      </c>
      <c r="F3388" s="111">
        <f>+VLOOKUP(C3388,'Selectable Table'!O:P,2,0)</f>
        <v>40700</v>
      </c>
      <c r="G3388" s="111" t="str">
        <f>+VLOOKUP(F3388,'Selectable Table'!P:Q,2,0)</f>
        <v>Revenues - Third Parties</v>
      </c>
      <c r="I3388" t="s">
        <v>186</v>
      </c>
      <c r="J3388" s="111">
        <v>2026</v>
      </c>
      <c r="K3388" s="111">
        <v>7</v>
      </c>
      <c r="L3388" s="111" t="s">
        <v>94</v>
      </c>
      <c r="M3388">
        <v>-1974.5775882</v>
      </c>
      <c r="N3388">
        <v>1</v>
      </c>
      <c r="O3388">
        <v>-1974.5775882</v>
      </c>
      <c r="P3388" t="s">
        <v>3055</v>
      </c>
      <c r="Q3388" s="111" t="s">
        <v>96</v>
      </c>
    </row>
    <row r="3389" spans="1:17" x14ac:dyDescent="0.25">
      <c r="A3389" s="111" t="str">
        <f>+VLOOKUP(C3389,'Selectable Table'!D:EB,2,0)</f>
        <v>J &amp; J</v>
      </c>
      <c r="B3389" t="s">
        <v>361</v>
      </c>
      <c r="C3389" t="s">
        <v>107</v>
      </c>
      <c r="D3389" t="s">
        <v>336</v>
      </c>
      <c r="E3389" t="s">
        <v>102</v>
      </c>
      <c r="F3389" s="111">
        <f>+VLOOKUP(C3389,'Selectable Table'!O:P,2,0)</f>
        <v>40700</v>
      </c>
      <c r="G3389" s="111" t="str">
        <f>+VLOOKUP(F3389,'Selectable Table'!P:Q,2,0)</f>
        <v>Revenues - Third Parties</v>
      </c>
      <c r="I3389" t="s">
        <v>186</v>
      </c>
      <c r="J3389" s="111">
        <v>2026</v>
      </c>
      <c r="K3389" s="111">
        <v>7</v>
      </c>
      <c r="L3389" s="111" t="s">
        <v>94</v>
      </c>
      <c r="M3389">
        <v>-50.680176749999994</v>
      </c>
      <c r="N3389">
        <v>1</v>
      </c>
      <c r="O3389">
        <v>-50.680176749999994</v>
      </c>
      <c r="P3389" t="s">
        <v>3055</v>
      </c>
      <c r="Q3389" s="111" t="s">
        <v>96</v>
      </c>
    </row>
    <row r="3390" spans="1:17" x14ac:dyDescent="0.25">
      <c r="A3390" s="111" t="str">
        <f>+VLOOKUP(C3390,'Selectable Table'!D:EB,2,0)</f>
        <v>MERCK</v>
      </c>
      <c r="B3390" t="s">
        <v>503</v>
      </c>
      <c r="C3390" t="s">
        <v>133</v>
      </c>
      <c r="D3390" t="s">
        <v>336</v>
      </c>
      <c r="E3390" t="s">
        <v>102</v>
      </c>
      <c r="F3390" s="111">
        <f>+VLOOKUP(C3390,'Selectable Table'!O:P,2,0)</f>
        <v>40700</v>
      </c>
      <c r="G3390" s="111" t="str">
        <f>+VLOOKUP(F3390,'Selectable Table'!P:Q,2,0)</f>
        <v>Revenues - Third Parties</v>
      </c>
      <c r="I3390" t="s">
        <v>186</v>
      </c>
      <c r="J3390" s="111">
        <v>2026</v>
      </c>
      <c r="K3390" s="111">
        <v>7</v>
      </c>
      <c r="L3390" s="111" t="s">
        <v>94</v>
      </c>
      <c r="M3390">
        <v>-265.07916855000002</v>
      </c>
      <c r="N3390">
        <v>1</v>
      </c>
      <c r="O3390">
        <v>-265.07916855000002</v>
      </c>
      <c r="P3390" t="s">
        <v>3055</v>
      </c>
      <c r="Q3390" s="111" t="s">
        <v>96</v>
      </c>
    </row>
    <row r="3391" spans="1:17" x14ac:dyDescent="0.25">
      <c r="A3391" s="111" t="str">
        <f>+VLOOKUP(C3391,'Selectable Table'!D:EB,2,0)</f>
        <v>PFIZER</v>
      </c>
      <c r="B3391" t="s">
        <v>505</v>
      </c>
      <c r="C3391" t="s">
        <v>252</v>
      </c>
      <c r="D3391" t="s">
        <v>336</v>
      </c>
      <c r="E3391" t="s">
        <v>102</v>
      </c>
      <c r="F3391" s="111">
        <f>+VLOOKUP(C3391,'Selectable Table'!O:P,2,0)</f>
        <v>40700</v>
      </c>
      <c r="G3391" s="111" t="str">
        <f>+VLOOKUP(F3391,'Selectable Table'!P:Q,2,0)</f>
        <v>Revenues - Third Parties</v>
      </c>
      <c r="I3391" t="s">
        <v>186</v>
      </c>
      <c r="J3391" s="111">
        <v>2026</v>
      </c>
      <c r="K3391" s="111">
        <v>7</v>
      </c>
      <c r="L3391" s="111" t="s">
        <v>94</v>
      </c>
      <c r="M3391">
        <v>-60.56706599999999</v>
      </c>
      <c r="N3391">
        <v>1</v>
      </c>
      <c r="O3391">
        <v>-60.56706599999999</v>
      </c>
      <c r="P3391" t="s">
        <v>3055</v>
      </c>
      <c r="Q3391" s="111" t="s">
        <v>96</v>
      </c>
    </row>
    <row r="3392" spans="1:17" x14ac:dyDescent="0.25">
      <c r="A3392" s="111" t="str">
        <f>+VLOOKUP(C3392,'Selectable Table'!D:EB,2,0)</f>
        <v>PFIZER</v>
      </c>
      <c r="B3392" t="s">
        <v>506</v>
      </c>
      <c r="C3392" t="s">
        <v>252</v>
      </c>
      <c r="D3392" t="s">
        <v>336</v>
      </c>
      <c r="E3392" t="s">
        <v>102</v>
      </c>
      <c r="F3392" s="111">
        <f>+VLOOKUP(C3392,'Selectable Table'!O:P,2,0)</f>
        <v>40700</v>
      </c>
      <c r="G3392" s="111" t="str">
        <f>+VLOOKUP(F3392,'Selectable Table'!P:Q,2,0)</f>
        <v>Revenues - Third Parties</v>
      </c>
      <c r="I3392" t="s">
        <v>186</v>
      </c>
      <c r="J3392" s="111">
        <v>2026</v>
      </c>
      <c r="K3392" s="111">
        <v>7</v>
      </c>
      <c r="L3392" s="111" t="s">
        <v>94</v>
      </c>
      <c r="M3392">
        <v>-390.38620529999997</v>
      </c>
      <c r="N3392">
        <v>1</v>
      </c>
      <c r="O3392">
        <v>-390.38620529999997</v>
      </c>
      <c r="P3392" t="s">
        <v>3055</v>
      </c>
      <c r="Q3392" s="111" t="s">
        <v>96</v>
      </c>
    </row>
    <row r="3393" spans="1:17" x14ac:dyDescent="0.25">
      <c r="A3393" s="111" t="str">
        <f>+VLOOKUP(C3393,'Selectable Table'!D:EB,2,0)</f>
        <v>J &amp; J</v>
      </c>
      <c r="B3393" t="s">
        <v>364</v>
      </c>
      <c r="C3393" t="s">
        <v>107</v>
      </c>
      <c r="D3393" t="s">
        <v>336</v>
      </c>
      <c r="E3393" t="s">
        <v>102</v>
      </c>
      <c r="F3393" s="111">
        <f>+VLOOKUP(C3393,'Selectable Table'!O:P,2,0)</f>
        <v>40700</v>
      </c>
      <c r="G3393" s="111" t="str">
        <f>+VLOOKUP(F3393,'Selectable Table'!P:Q,2,0)</f>
        <v>Revenues - Third Parties</v>
      </c>
      <c r="I3393" t="s">
        <v>186</v>
      </c>
      <c r="J3393" s="111">
        <v>2026</v>
      </c>
      <c r="K3393" s="111">
        <v>7</v>
      </c>
      <c r="L3393" s="111" t="s">
        <v>94</v>
      </c>
      <c r="M3393">
        <v>-3457.3091931000004</v>
      </c>
      <c r="N3393">
        <v>1</v>
      </c>
      <c r="O3393">
        <v>-3457.3091931000004</v>
      </c>
      <c r="P3393" t="s">
        <v>3055</v>
      </c>
      <c r="Q3393" s="111" t="s">
        <v>96</v>
      </c>
    </row>
    <row r="3394" spans="1:17" x14ac:dyDescent="0.25">
      <c r="A3394" s="111" t="str">
        <f>+VLOOKUP(C3394,'Selectable Table'!D:EB,2,0)</f>
        <v>MERCK</v>
      </c>
      <c r="B3394" t="s">
        <v>508</v>
      </c>
      <c r="C3394" t="s">
        <v>133</v>
      </c>
      <c r="D3394" t="s">
        <v>336</v>
      </c>
      <c r="E3394" t="s">
        <v>102</v>
      </c>
      <c r="F3394" s="111">
        <f>+VLOOKUP(C3394,'Selectable Table'!O:P,2,0)</f>
        <v>40700</v>
      </c>
      <c r="G3394" s="111" t="str">
        <f>+VLOOKUP(F3394,'Selectable Table'!P:Q,2,0)</f>
        <v>Revenues - Third Parties</v>
      </c>
      <c r="I3394" t="s">
        <v>186</v>
      </c>
      <c r="J3394" s="111">
        <v>2026</v>
      </c>
      <c r="K3394" s="111">
        <v>7</v>
      </c>
      <c r="L3394" s="111" t="s">
        <v>94</v>
      </c>
      <c r="M3394">
        <v>-102.39670769999998</v>
      </c>
      <c r="N3394">
        <v>1</v>
      </c>
      <c r="O3394">
        <v>-102.39670769999998</v>
      </c>
      <c r="P3394" t="s">
        <v>3055</v>
      </c>
      <c r="Q3394" s="111" t="s">
        <v>96</v>
      </c>
    </row>
    <row r="3395" spans="1:17" x14ac:dyDescent="0.25">
      <c r="A3395" s="111" t="str">
        <f>+VLOOKUP(C3395,'Selectable Table'!D:EB,2,0)</f>
        <v>ELI LILLY</v>
      </c>
      <c r="B3395" t="s">
        <v>509</v>
      </c>
      <c r="C3395" t="s">
        <v>265</v>
      </c>
      <c r="D3395" t="s">
        <v>336</v>
      </c>
      <c r="E3395" t="s">
        <v>102</v>
      </c>
      <c r="F3395" s="111">
        <f>+VLOOKUP(C3395,'Selectable Table'!O:P,2,0)</f>
        <v>40700</v>
      </c>
      <c r="G3395" s="111" t="str">
        <f>+VLOOKUP(F3395,'Selectable Table'!P:Q,2,0)</f>
        <v>Revenues - Third Parties</v>
      </c>
      <c r="I3395" t="s">
        <v>186</v>
      </c>
      <c r="J3395" s="111">
        <v>2026</v>
      </c>
      <c r="K3395" s="111">
        <v>7</v>
      </c>
      <c r="L3395" s="111" t="s">
        <v>94</v>
      </c>
      <c r="M3395">
        <v>-77.601407100000003</v>
      </c>
      <c r="N3395">
        <v>1</v>
      </c>
      <c r="O3395">
        <v>-77.601407100000003</v>
      </c>
      <c r="P3395" t="s">
        <v>3055</v>
      </c>
      <c r="Q3395" s="111" t="s">
        <v>96</v>
      </c>
    </row>
    <row r="3396" spans="1:17" x14ac:dyDescent="0.25">
      <c r="A3396" s="111" t="str">
        <f>+VLOOKUP(C3396,'Selectable Table'!D:EB,2,0)</f>
        <v>MERCK</v>
      </c>
      <c r="B3396" t="s">
        <v>510</v>
      </c>
      <c r="C3396" t="s">
        <v>133</v>
      </c>
      <c r="D3396" t="s">
        <v>336</v>
      </c>
      <c r="E3396" t="s">
        <v>102</v>
      </c>
      <c r="F3396" s="111">
        <f>+VLOOKUP(C3396,'Selectable Table'!O:P,2,0)</f>
        <v>40700</v>
      </c>
      <c r="G3396" s="111" t="str">
        <f>+VLOOKUP(F3396,'Selectable Table'!P:Q,2,0)</f>
        <v>Revenues - Third Parties</v>
      </c>
      <c r="I3396" t="s">
        <v>186</v>
      </c>
      <c r="J3396" s="111">
        <v>2026</v>
      </c>
      <c r="K3396" s="111">
        <v>7</v>
      </c>
      <c r="L3396" s="111" t="s">
        <v>94</v>
      </c>
      <c r="M3396">
        <v>-1277.76799815</v>
      </c>
      <c r="N3396">
        <v>1</v>
      </c>
      <c r="O3396">
        <v>-1277.76799815</v>
      </c>
      <c r="P3396" t="s">
        <v>3055</v>
      </c>
      <c r="Q3396" s="111" t="s">
        <v>96</v>
      </c>
    </row>
    <row r="3397" spans="1:17" x14ac:dyDescent="0.25">
      <c r="A3397" s="111" t="str">
        <f>+VLOOKUP(C3397,'Selectable Table'!D:EB,2,0)</f>
        <v>J &amp; J</v>
      </c>
      <c r="B3397" t="s">
        <v>511</v>
      </c>
      <c r="C3397" t="s">
        <v>107</v>
      </c>
      <c r="D3397" t="s">
        <v>336</v>
      </c>
      <c r="E3397" t="s">
        <v>102</v>
      </c>
      <c r="F3397" s="111">
        <f>+VLOOKUP(C3397,'Selectable Table'!O:P,2,0)</f>
        <v>40700</v>
      </c>
      <c r="G3397" s="111" t="str">
        <f>+VLOOKUP(F3397,'Selectable Table'!P:Q,2,0)</f>
        <v>Revenues - Third Parties</v>
      </c>
      <c r="I3397" t="s">
        <v>186</v>
      </c>
      <c r="J3397" s="111">
        <v>2026</v>
      </c>
      <c r="K3397" s="111">
        <v>7</v>
      </c>
      <c r="L3397" s="111" t="s">
        <v>94</v>
      </c>
      <c r="M3397">
        <v>-2097.95578965</v>
      </c>
      <c r="N3397">
        <v>1</v>
      </c>
      <c r="O3397">
        <v>-2097.95578965</v>
      </c>
      <c r="P3397" t="s">
        <v>3055</v>
      </c>
      <c r="Q3397" s="111" t="s">
        <v>96</v>
      </c>
    </row>
    <row r="3398" spans="1:17" x14ac:dyDescent="0.25">
      <c r="A3398" s="111" t="str">
        <f>+VLOOKUP(C3398,'Selectable Table'!D:EB,2,0)</f>
        <v>J &amp; J</v>
      </c>
      <c r="B3398" t="s">
        <v>512</v>
      </c>
      <c r="C3398" t="s">
        <v>107</v>
      </c>
      <c r="D3398" t="s">
        <v>336</v>
      </c>
      <c r="E3398" t="s">
        <v>102</v>
      </c>
      <c r="F3398" s="111">
        <f>+VLOOKUP(C3398,'Selectable Table'!O:P,2,0)</f>
        <v>40700</v>
      </c>
      <c r="G3398" s="111" t="str">
        <f>+VLOOKUP(F3398,'Selectable Table'!P:Q,2,0)</f>
        <v>Revenues - Third Parties</v>
      </c>
      <c r="I3398" t="s">
        <v>186</v>
      </c>
      <c r="J3398" s="111">
        <v>2026</v>
      </c>
      <c r="K3398" s="111">
        <v>7</v>
      </c>
      <c r="L3398" s="111" t="s">
        <v>94</v>
      </c>
      <c r="M3398">
        <v>-1493.0413406999999</v>
      </c>
      <c r="N3398">
        <v>1</v>
      </c>
      <c r="O3398">
        <v>-1493.0413406999999</v>
      </c>
      <c r="P3398" t="s">
        <v>3055</v>
      </c>
      <c r="Q3398" s="111" t="s">
        <v>96</v>
      </c>
    </row>
    <row r="3399" spans="1:17" x14ac:dyDescent="0.25">
      <c r="A3399" s="111" t="str">
        <f>+VLOOKUP(C3399,'Selectable Table'!D:EB,2,0)</f>
        <v>ELI LILLY</v>
      </c>
      <c r="B3399" t="s">
        <v>3180</v>
      </c>
      <c r="C3399" t="s">
        <v>265</v>
      </c>
      <c r="D3399" t="s">
        <v>336</v>
      </c>
      <c r="E3399" t="s">
        <v>102</v>
      </c>
      <c r="F3399" s="111">
        <f>+VLOOKUP(C3399,'Selectable Table'!O:P,2,0)</f>
        <v>40700</v>
      </c>
      <c r="G3399" s="111" t="str">
        <f>+VLOOKUP(F3399,'Selectable Table'!P:Q,2,0)</f>
        <v>Revenues - Third Parties</v>
      </c>
      <c r="I3399" t="s">
        <v>125</v>
      </c>
      <c r="J3399" s="111">
        <v>2026</v>
      </c>
      <c r="K3399" s="111">
        <v>7</v>
      </c>
      <c r="L3399" s="111" t="s">
        <v>94</v>
      </c>
      <c r="M3399">
        <v>-50.959735049999999</v>
      </c>
      <c r="N3399">
        <v>1</v>
      </c>
      <c r="O3399">
        <v>-50.959735049999999</v>
      </c>
      <c r="P3399" t="s">
        <v>3055</v>
      </c>
      <c r="Q3399" s="111" t="s">
        <v>96</v>
      </c>
    </row>
    <row r="3400" spans="1:17" x14ac:dyDescent="0.25">
      <c r="A3400" s="111" t="str">
        <f>+VLOOKUP(C3400,'Selectable Table'!D:EB,2,0)</f>
        <v>MERCK</v>
      </c>
      <c r="B3400" t="s">
        <v>513</v>
      </c>
      <c r="C3400" t="s">
        <v>133</v>
      </c>
      <c r="D3400" t="s">
        <v>336</v>
      </c>
      <c r="E3400" t="s">
        <v>102</v>
      </c>
      <c r="F3400" s="111">
        <f>+VLOOKUP(C3400,'Selectable Table'!O:P,2,0)</f>
        <v>40700</v>
      </c>
      <c r="G3400" s="111" t="str">
        <f>+VLOOKUP(F3400,'Selectable Table'!P:Q,2,0)</f>
        <v>Revenues - Third Parties</v>
      </c>
      <c r="I3400" t="s">
        <v>186</v>
      </c>
      <c r="J3400" s="111">
        <v>2026</v>
      </c>
      <c r="K3400" s="111">
        <v>7</v>
      </c>
      <c r="L3400" s="111" t="s">
        <v>94</v>
      </c>
      <c r="M3400">
        <v>-378.33478619999988</v>
      </c>
      <c r="N3400">
        <v>1</v>
      </c>
      <c r="O3400">
        <v>-378.33478619999988</v>
      </c>
      <c r="P3400" t="s">
        <v>3055</v>
      </c>
      <c r="Q3400" s="111" t="s">
        <v>96</v>
      </c>
    </row>
    <row r="3401" spans="1:17" x14ac:dyDescent="0.25">
      <c r="A3401" s="111" t="str">
        <f>+VLOOKUP(C3401,'Selectable Table'!D:EB,2,0)</f>
        <v>MERCK</v>
      </c>
      <c r="B3401" t="s">
        <v>514</v>
      </c>
      <c r="C3401" t="s">
        <v>133</v>
      </c>
      <c r="D3401" t="s">
        <v>336</v>
      </c>
      <c r="E3401" t="s">
        <v>102</v>
      </c>
      <c r="F3401" s="111">
        <f>+VLOOKUP(C3401,'Selectable Table'!O:P,2,0)</f>
        <v>40700</v>
      </c>
      <c r="G3401" s="111" t="str">
        <f>+VLOOKUP(F3401,'Selectable Table'!P:Q,2,0)</f>
        <v>Revenues - Third Parties</v>
      </c>
      <c r="I3401" t="s">
        <v>186</v>
      </c>
      <c r="J3401" s="111">
        <v>2026</v>
      </c>
      <c r="K3401" s="111">
        <v>7</v>
      </c>
      <c r="L3401" s="111" t="s">
        <v>94</v>
      </c>
      <c r="M3401">
        <v>-5.1332284499999998</v>
      </c>
      <c r="N3401">
        <v>1</v>
      </c>
      <c r="O3401">
        <v>-5.1332284499999998</v>
      </c>
      <c r="P3401" t="s">
        <v>3055</v>
      </c>
      <c r="Q3401" s="111" t="s">
        <v>96</v>
      </c>
    </row>
    <row r="3402" spans="1:17" x14ac:dyDescent="0.25">
      <c r="A3402" s="111" t="str">
        <f>+VLOOKUP(C3402,'Selectable Table'!D:EB,2,0)</f>
        <v>MERCK</v>
      </c>
      <c r="B3402" t="s">
        <v>515</v>
      </c>
      <c r="C3402" t="s">
        <v>133</v>
      </c>
      <c r="D3402" t="s">
        <v>336</v>
      </c>
      <c r="E3402" t="s">
        <v>102</v>
      </c>
      <c r="F3402" s="111">
        <f>+VLOOKUP(C3402,'Selectable Table'!O:P,2,0)</f>
        <v>40700</v>
      </c>
      <c r="G3402" s="111" t="str">
        <f>+VLOOKUP(F3402,'Selectable Table'!P:Q,2,0)</f>
        <v>Revenues - Third Parties</v>
      </c>
      <c r="I3402" t="s">
        <v>186</v>
      </c>
      <c r="J3402" s="111">
        <v>2026</v>
      </c>
      <c r="K3402" s="111">
        <v>7</v>
      </c>
      <c r="L3402" s="111" t="s">
        <v>94</v>
      </c>
      <c r="M3402">
        <v>-363.68487855000001</v>
      </c>
      <c r="N3402">
        <v>1</v>
      </c>
      <c r="O3402">
        <v>-363.68487855000001</v>
      </c>
      <c r="P3402" t="s">
        <v>3055</v>
      </c>
      <c r="Q3402" s="111" t="s">
        <v>96</v>
      </c>
    </row>
    <row r="3403" spans="1:17" x14ac:dyDescent="0.25">
      <c r="A3403" s="111" t="str">
        <f>+VLOOKUP(C3403,'Selectable Table'!D:EB,2,0)</f>
        <v>J &amp; J</v>
      </c>
      <c r="B3403" t="s">
        <v>516</v>
      </c>
      <c r="C3403" t="s">
        <v>107</v>
      </c>
      <c r="D3403" t="s">
        <v>336</v>
      </c>
      <c r="E3403" t="s">
        <v>102</v>
      </c>
      <c r="F3403" s="111">
        <f>+VLOOKUP(C3403,'Selectable Table'!O:P,2,0)</f>
        <v>40700</v>
      </c>
      <c r="G3403" s="111" t="str">
        <f>+VLOOKUP(F3403,'Selectable Table'!P:Q,2,0)</f>
        <v>Revenues - Third Parties</v>
      </c>
      <c r="I3403" t="s">
        <v>186</v>
      </c>
      <c r="J3403" s="111">
        <v>2026</v>
      </c>
      <c r="K3403" s="111">
        <v>7</v>
      </c>
      <c r="L3403" s="111" t="s">
        <v>94</v>
      </c>
      <c r="M3403">
        <v>-27.733587</v>
      </c>
      <c r="N3403">
        <v>1</v>
      </c>
      <c r="O3403">
        <v>-27.733587</v>
      </c>
      <c r="P3403" t="s">
        <v>3055</v>
      </c>
      <c r="Q3403" s="111" t="s">
        <v>96</v>
      </c>
    </row>
    <row r="3404" spans="1:17" x14ac:dyDescent="0.25">
      <c r="A3404" s="111" t="str">
        <f>+VLOOKUP(C3404,'Selectable Table'!D:EB,2,0)</f>
        <v>ELI LILLY</v>
      </c>
      <c r="B3404" t="s">
        <v>286</v>
      </c>
      <c r="C3404" t="s">
        <v>265</v>
      </c>
      <c r="D3404" t="s">
        <v>336</v>
      </c>
      <c r="E3404" t="s">
        <v>102</v>
      </c>
      <c r="F3404" s="111">
        <f>+VLOOKUP(C3404,'Selectable Table'!O:P,2,0)</f>
        <v>40700</v>
      </c>
      <c r="G3404" s="111" t="str">
        <f>+VLOOKUP(F3404,'Selectable Table'!P:Q,2,0)</f>
        <v>Revenues - Third Parties</v>
      </c>
      <c r="I3404" t="s">
        <v>186</v>
      </c>
      <c r="J3404" s="111">
        <v>2026</v>
      </c>
      <c r="K3404" s="111">
        <v>7</v>
      </c>
      <c r="L3404" s="111" t="s">
        <v>94</v>
      </c>
      <c r="M3404">
        <v>-30581.154977099988</v>
      </c>
      <c r="N3404">
        <v>1</v>
      </c>
      <c r="O3404">
        <v>-30581.154977099988</v>
      </c>
      <c r="P3404" t="s">
        <v>3055</v>
      </c>
      <c r="Q3404" s="111" t="s">
        <v>96</v>
      </c>
    </row>
    <row r="3405" spans="1:17" x14ac:dyDescent="0.25">
      <c r="A3405" s="111" t="str">
        <f>+VLOOKUP(C3405,'Selectable Table'!D:EB,2,0)</f>
        <v>ELI LILLY</v>
      </c>
      <c r="B3405" t="s">
        <v>517</v>
      </c>
      <c r="C3405" t="s">
        <v>265</v>
      </c>
      <c r="D3405" t="s">
        <v>336</v>
      </c>
      <c r="E3405" t="s">
        <v>102</v>
      </c>
      <c r="F3405" s="111">
        <f>+VLOOKUP(C3405,'Selectable Table'!O:P,2,0)</f>
        <v>40700</v>
      </c>
      <c r="G3405" s="111" t="str">
        <f>+VLOOKUP(F3405,'Selectable Table'!P:Q,2,0)</f>
        <v>Revenues - Third Parties</v>
      </c>
      <c r="I3405" t="s">
        <v>186</v>
      </c>
      <c r="J3405" s="111">
        <v>2026</v>
      </c>
      <c r="K3405" s="111">
        <v>7</v>
      </c>
      <c r="L3405" s="111" t="s">
        <v>94</v>
      </c>
      <c r="M3405">
        <v>-487.58535104999999</v>
      </c>
      <c r="N3405">
        <v>1</v>
      </c>
      <c r="O3405">
        <v>-487.58535104999999</v>
      </c>
      <c r="P3405" t="s">
        <v>3055</v>
      </c>
      <c r="Q3405" s="111" t="s">
        <v>96</v>
      </c>
    </row>
    <row r="3406" spans="1:17" x14ac:dyDescent="0.25">
      <c r="A3406" s="111" t="str">
        <f>+VLOOKUP(C3406,'Selectable Table'!D:EB,2,0)</f>
        <v>ELI LILLY</v>
      </c>
      <c r="B3406" t="s">
        <v>366</v>
      </c>
      <c r="C3406" t="s">
        <v>265</v>
      </c>
      <c r="D3406" t="s">
        <v>336</v>
      </c>
      <c r="E3406" t="s">
        <v>102</v>
      </c>
      <c r="F3406" s="111">
        <f>+VLOOKUP(C3406,'Selectable Table'!O:P,2,0)</f>
        <v>40700</v>
      </c>
      <c r="G3406" s="111" t="str">
        <f>+VLOOKUP(F3406,'Selectable Table'!P:Q,2,0)</f>
        <v>Revenues - Third Parties</v>
      </c>
      <c r="I3406" t="s">
        <v>186</v>
      </c>
      <c r="J3406" s="111">
        <v>2026</v>
      </c>
      <c r="K3406" s="111">
        <v>7</v>
      </c>
      <c r="L3406" s="111" t="s">
        <v>94</v>
      </c>
      <c r="M3406">
        <v>-427.07735489999999</v>
      </c>
      <c r="N3406">
        <v>1</v>
      </c>
      <c r="O3406">
        <v>-427.07735489999999</v>
      </c>
      <c r="P3406" t="s">
        <v>3055</v>
      </c>
      <c r="Q3406" s="111" t="s">
        <v>96</v>
      </c>
    </row>
    <row r="3407" spans="1:17" x14ac:dyDescent="0.25">
      <c r="A3407" s="111" t="str">
        <f>+VLOOKUP(C3407,'Selectable Table'!D:EB,2,0)</f>
        <v>ELI LILLY</v>
      </c>
      <c r="B3407" t="s">
        <v>367</v>
      </c>
      <c r="C3407" t="s">
        <v>265</v>
      </c>
      <c r="D3407" t="s">
        <v>336</v>
      </c>
      <c r="E3407" t="s">
        <v>102</v>
      </c>
      <c r="F3407" s="111">
        <f>+VLOOKUP(C3407,'Selectable Table'!O:P,2,0)</f>
        <v>40700</v>
      </c>
      <c r="G3407" s="111" t="str">
        <f>+VLOOKUP(F3407,'Selectable Table'!P:Q,2,0)</f>
        <v>Revenues - Third Parties</v>
      </c>
      <c r="I3407" t="s">
        <v>186</v>
      </c>
      <c r="J3407" s="111">
        <v>2026</v>
      </c>
      <c r="K3407" s="111">
        <v>7</v>
      </c>
      <c r="L3407" s="111" t="s">
        <v>94</v>
      </c>
      <c r="M3407">
        <v>-143.23444379999998</v>
      </c>
      <c r="N3407">
        <v>1</v>
      </c>
      <c r="O3407">
        <v>-143.23444379999998</v>
      </c>
      <c r="P3407" t="s">
        <v>3055</v>
      </c>
      <c r="Q3407" s="111" t="s">
        <v>96</v>
      </c>
    </row>
    <row r="3408" spans="1:17" x14ac:dyDescent="0.25">
      <c r="A3408" s="111" t="str">
        <f>+VLOOKUP(C3408,'Selectable Table'!D:EB,2,0)</f>
        <v>ELI LILLY</v>
      </c>
      <c r="B3408" t="s">
        <v>368</v>
      </c>
      <c r="C3408" t="s">
        <v>265</v>
      </c>
      <c r="D3408" t="s">
        <v>336</v>
      </c>
      <c r="E3408" t="s">
        <v>102</v>
      </c>
      <c r="F3408" s="111">
        <f>+VLOOKUP(C3408,'Selectable Table'!O:P,2,0)</f>
        <v>40700</v>
      </c>
      <c r="G3408" s="111" t="str">
        <f>+VLOOKUP(F3408,'Selectable Table'!P:Q,2,0)</f>
        <v>Revenues - Third Parties</v>
      </c>
      <c r="I3408" t="s">
        <v>186</v>
      </c>
      <c r="J3408" s="111">
        <v>2026</v>
      </c>
      <c r="K3408" s="111">
        <v>7</v>
      </c>
      <c r="L3408" s="111" t="s">
        <v>94</v>
      </c>
      <c r="M3408">
        <v>-188.26321499999997</v>
      </c>
      <c r="N3408">
        <v>1</v>
      </c>
      <c r="O3408">
        <v>-188.26321499999997</v>
      </c>
      <c r="P3408" t="s">
        <v>3055</v>
      </c>
      <c r="Q3408" s="111" t="s">
        <v>96</v>
      </c>
    </row>
    <row r="3409" spans="1:17" x14ac:dyDescent="0.25">
      <c r="A3409" s="111" t="str">
        <f>+VLOOKUP(C3409,'Selectable Table'!D:EB,2,0)</f>
        <v>MERCK</v>
      </c>
      <c r="B3409" t="s">
        <v>776</v>
      </c>
      <c r="C3409" t="s">
        <v>133</v>
      </c>
      <c r="D3409" t="s">
        <v>336</v>
      </c>
      <c r="E3409" t="s">
        <v>102</v>
      </c>
      <c r="F3409" s="111">
        <f>+VLOOKUP(C3409,'Selectable Table'!O:P,2,0)</f>
        <v>40700</v>
      </c>
      <c r="G3409" s="111" t="str">
        <f>+VLOOKUP(F3409,'Selectable Table'!P:Q,2,0)</f>
        <v>Revenues - Third Parties</v>
      </c>
      <c r="I3409" t="s">
        <v>186</v>
      </c>
      <c r="J3409" s="111">
        <v>2026</v>
      </c>
      <c r="K3409" s="111">
        <v>7</v>
      </c>
      <c r="L3409" s="111" t="s">
        <v>94</v>
      </c>
      <c r="M3409">
        <v>-317.52325289999993</v>
      </c>
      <c r="N3409">
        <v>1</v>
      </c>
      <c r="O3409">
        <v>-317.52325289999993</v>
      </c>
      <c r="P3409" t="s">
        <v>3055</v>
      </c>
      <c r="Q3409" s="111" t="s">
        <v>96</v>
      </c>
    </row>
    <row r="3410" spans="1:17" x14ac:dyDescent="0.25">
      <c r="A3410" s="111" t="str">
        <f>+VLOOKUP(C3410,'Selectable Table'!D:EB,2,0)</f>
        <v>ELI LILLY</v>
      </c>
      <c r="B3410" t="s">
        <v>288</v>
      </c>
      <c r="C3410" t="s">
        <v>265</v>
      </c>
      <c r="D3410" t="s">
        <v>336</v>
      </c>
      <c r="E3410" t="s">
        <v>102</v>
      </c>
      <c r="F3410" s="111">
        <f>+VLOOKUP(C3410,'Selectable Table'!O:P,2,0)</f>
        <v>40700</v>
      </c>
      <c r="G3410" s="111" t="str">
        <f>+VLOOKUP(F3410,'Selectable Table'!P:Q,2,0)</f>
        <v>Revenues - Third Parties</v>
      </c>
      <c r="I3410" t="s">
        <v>186</v>
      </c>
      <c r="J3410" s="111">
        <v>2026</v>
      </c>
      <c r="K3410" s="111">
        <v>7</v>
      </c>
      <c r="L3410" s="111" t="s">
        <v>94</v>
      </c>
      <c r="M3410">
        <v>-4083.2682995999999</v>
      </c>
      <c r="N3410">
        <v>1</v>
      </c>
      <c r="O3410">
        <v>-4083.2682995999999</v>
      </c>
      <c r="P3410" t="s">
        <v>3055</v>
      </c>
      <c r="Q3410" s="111" t="s">
        <v>96</v>
      </c>
    </row>
    <row r="3411" spans="1:17" x14ac:dyDescent="0.25">
      <c r="A3411" s="111" t="str">
        <f>+VLOOKUP(C3411,'Selectable Table'!D:EB,2,0)</f>
        <v>J &amp; J</v>
      </c>
      <c r="B3411" t="s">
        <v>519</v>
      </c>
      <c r="C3411" t="s">
        <v>107</v>
      </c>
      <c r="D3411" t="s">
        <v>336</v>
      </c>
      <c r="E3411" t="s">
        <v>102</v>
      </c>
      <c r="F3411" s="111">
        <f>+VLOOKUP(C3411,'Selectable Table'!O:P,2,0)</f>
        <v>40700</v>
      </c>
      <c r="G3411" s="111" t="str">
        <f>+VLOOKUP(F3411,'Selectable Table'!P:Q,2,0)</f>
        <v>Revenues - Third Parties</v>
      </c>
      <c r="I3411" t="s">
        <v>186</v>
      </c>
      <c r="J3411" s="111">
        <v>2026</v>
      </c>
      <c r="K3411" s="111">
        <v>7</v>
      </c>
      <c r="L3411" s="111" t="s">
        <v>94</v>
      </c>
      <c r="M3411">
        <v>-814.49252219999994</v>
      </c>
      <c r="N3411">
        <v>1</v>
      </c>
      <c r="O3411">
        <v>-814.49252219999994</v>
      </c>
      <c r="P3411" t="s">
        <v>3055</v>
      </c>
      <c r="Q3411" s="111" t="s">
        <v>96</v>
      </c>
    </row>
    <row r="3412" spans="1:17" x14ac:dyDescent="0.25">
      <c r="A3412" s="111" t="str">
        <f>+VLOOKUP(C3412,'Selectable Table'!D:EB,2,0)</f>
        <v>PFIZER</v>
      </c>
      <c r="B3412" t="s">
        <v>778</v>
      </c>
      <c r="C3412" t="s">
        <v>252</v>
      </c>
      <c r="D3412" t="s">
        <v>336</v>
      </c>
      <c r="E3412" t="s">
        <v>102</v>
      </c>
      <c r="F3412" s="111">
        <f>+VLOOKUP(C3412,'Selectable Table'!O:P,2,0)</f>
        <v>40700</v>
      </c>
      <c r="G3412" s="111" t="str">
        <f>+VLOOKUP(F3412,'Selectable Table'!P:Q,2,0)</f>
        <v>Revenues - Third Parties</v>
      </c>
      <c r="I3412" t="s">
        <v>186</v>
      </c>
      <c r="J3412" s="111">
        <v>2026</v>
      </c>
      <c r="K3412" s="111">
        <v>7</v>
      </c>
      <c r="L3412" s="111" t="s">
        <v>94</v>
      </c>
      <c r="M3412">
        <v>-3125.1705386999997</v>
      </c>
      <c r="N3412">
        <v>1</v>
      </c>
      <c r="O3412">
        <v>-3125.1705386999997</v>
      </c>
      <c r="P3412" t="s">
        <v>3055</v>
      </c>
      <c r="Q3412" s="111" t="s">
        <v>96</v>
      </c>
    </row>
    <row r="3413" spans="1:17" x14ac:dyDescent="0.25">
      <c r="A3413" s="111" t="str">
        <f>+VLOOKUP(C3413,'Selectable Table'!D:EB,2,0)</f>
        <v>ELI LILLY</v>
      </c>
      <c r="B3413" t="s">
        <v>520</v>
      </c>
      <c r="C3413" t="s">
        <v>265</v>
      </c>
      <c r="D3413" t="s">
        <v>336</v>
      </c>
      <c r="E3413" t="s">
        <v>102</v>
      </c>
      <c r="F3413" s="111">
        <f>+VLOOKUP(C3413,'Selectable Table'!O:P,2,0)</f>
        <v>40700</v>
      </c>
      <c r="G3413" s="111" t="str">
        <f>+VLOOKUP(F3413,'Selectable Table'!P:Q,2,0)</f>
        <v>Revenues - Third Parties</v>
      </c>
      <c r="I3413" t="s">
        <v>186</v>
      </c>
      <c r="J3413" s="111">
        <v>2026</v>
      </c>
      <c r="K3413" s="111">
        <v>7</v>
      </c>
      <c r="L3413" s="111" t="s">
        <v>94</v>
      </c>
      <c r="M3413">
        <v>-24.049031999999997</v>
      </c>
      <c r="N3413">
        <v>1</v>
      </c>
      <c r="O3413">
        <v>-24.049031999999997</v>
      </c>
      <c r="P3413" t="s">
        <v>3055</v>
      </c>
      <c r="Q3413" s="111" t="s">
        <v>96</v>
      </c>
    </row>
    <row r="3414" spans="1:17" x14ac:dyDescent="0.25">
      <c r="A3414" s="111" t="str">
        <f>+VLOOKUP(C3414,'Selectable Table'!D:EB,2,0)</f>
        <v>ELI LILLY</v>
      </c>
      <c r="B3414" t="s">
        <v>290</v>
      </c>
      <c r="C3414" t="s">
        <v>265</v>
      </c>
      <c r="D3414" t="s">
        <v>336</v>
      </c>
      <c r="E3414" t="s">
        <v>102</v>
      </c>
      <c r="F3414" s="111">
        <f>+VLOOKUP(C3414,'Selectable Table'!O:P,2,0)</f>
        <v>40700</v>
      </c>
      <c r="G3414" s="111" t="str">
        <f>+VLOOKUP(F3414,'Selectable Table'!P:Q,2,0)</f>
        <v>Revenues - Third Parties</v>
      </c>
      <c r="I3414" t="s">
        <v>186</v>
      </c>
      <c r="J3414" s="111">
        <v>2026</v>
      </c>
      <c r="K3414" s="111">
        <v>7</v>
      </c>
      <c r="L3414" s="111" t="s">
        <v>94</v>
      </c>
      <c r="M3414">
        <v>-117.20218544999997</v>
      </c>
      <c r="N3414">
        <v>1</v>
      </c>
      <c r="O3414">
        <v>-117.20218544999997</v>
      </c>
      <c r="P3414" t="s">
        <v>3055</v>
      </c>
      <c r="Q3414" s="111" t="s">
        <v>96</v>
      </c>
    </row>
    <row r="3415" spans="1:17" x14ac:dyDescent="0.25">
      <c r="A3415" s="111" t="str">
        <f>+VLOOKUP(C3415,'Selectable Table'!D:EB,2,0)</f>
        <v>J &amp; J</v>
      </c>
      <c r="B3415" t="s">
        <v>521</v>
      </c>
      <c r="C3415" t="s">
        <v>107</v>
      </c>
      <c r="D3415" t="s">
        <v>336</v>
      </c>
      <c r="E3415" t="s">
        <v>102</v>
      </c>
      <c r="F3415" s="111">
        <f>+VLOOKUP(C3415,'Selectable Table'!O:P,2,0)</f>
        <v>40700</v>
      </c>
      <c r="G3415" s="111" t="str">
        <f>+VLOOKUP(F3415,'Selectable Table'!P:Q,2,0)</f>
        <v>Revenues - Third Parties</v>
      </c>
      <c r="I3415" t="s">
        <v>186</v>
      </c>
      <c r="J3415" s="111">
        <v>2026</v>
      </c>
      <c r="K3415" s="111">
        <v>7</v>
      </c>
      <c r="L3415" s="111" t="s">
        <v>94</v>
      </c>
      <c r="M3415">
        <v>-183.03933480000001</v>
      </c>
      <c r="N3415">
        <v>1</v>
      </c>
      <c r="O3415">
        <v>-183.03933480000001</v>
      </c>
      <c r="P3415" t="s">
        <v>3055</v>
      </c>
      <c r="Q3415" s="111" t="s">
        <v>96</v>
      </c>
    </row>
    <row r="3416" spans="1:17" x14ac:dyDescent="0.25">
      <c r="A3416" s="111" t="str">
        <f>+VLOOKUP(C3416,'Selectable Table'!D:EB,2,0)</f>
        <v>ELI LILLY</v>
      </c>
      <c r="B3416" t="s">
        <v>522</v>
      </c>
      <c r="C3416" t="s">
        <v>265</v>
      </c>
      <c r="D3416" t="s">
        <v>336</v>
      </c>
      <c r="E3416" t="s">
        <v>102</v>
      </c>
      <c r="F3416" s="111">
        <f>+VLOOKUP(C3416,'Selectable Table'!O:P,2,0)</f>
        <v>40700</v>
      </c>
      <c r="G3416" s="111" t="str">
        <f>+VLOOKUP(F3416,'Selectable Table'!P:Q,2,0)</f>
        <v>Revenues - Third Parties</v>
      </c>
      <c r="I3416" t="s">
        <v>186</v>
      </c>
      <c r="J3416" s="111">
        <v>2026</v>
      </c>
      <c r="K3416" s="111">
        <v>7</v>
      </c>
      <c r="L3416" s="111" t="s">
        <v>94</v>
      </c>
      <c r="M3416">
        <v>-203.84888264999998</v>
      </c>
      <c r="N3416">
        <v>1</v>
      </c>
      <c r="O3416">
        <v>-203.84888264999998</v>
      </c>
      <c r="P3416" t="s">
        <v>3055</v>
      </c>
      <c r="Q3416" s="111" t="s">
        <v>96</v>
      </c>
    </row>
    <row r="3417" spans="1:17" x14ac:dyDescent="0.25">
      <c r="A3417" s="111" t="str">
        <f>+VLOOKUP(C3417,'Selectable Table'!D:EB,2,0)</f>
        <v>ELI LILLY</v>
      </c>
      <c r="B3417" t="s">
        <v>523</v>
      </c>
      <c r="C3417" t="s">
        <v>265</v>
      </c>
      <c r="D3417" t="s">
        <v>336</v>
      </c>
      <c r="E3417" t="s">
        <v>102</v>
      </c>
      <c r="F3417" s="111">
        <f>+VLOOKUP(C3417,'Selectable Table'!O:P,2,0)</f>
        <v>40700</v>
      </c>
      <c r="G3417" s="111" t="str">
        <f>+VLOOKUP(F3417,'Selectable Table'!P:Q,2,0)</f>
        <v>Revenues - Third Parties</v>
      </c>
      <c r="I3417" t="s">
        <v>186</v>
      </c>
      <c r="J3417" s="111">
        <v>2026</v>
      </c>
      <c r="K3417" s="111">
        <v>7</v>
      </c>
      <c r="L3417" s="111" t="s">
        <v>94</v>
      </c>
      <c r="M3417">
        <v>-1479.2757262499997</v>
      </c>
      <c r="N3417">
        <v>1</v>
      </c>
      <c r="O3417">
        <v>-1479.2757262499997</v>
      </c>
      <c r="P3417" t="s">
        <v>3055</v>
      </c>
      <c r="Q3417" s="111" t="s">
        <v>96</v>
      </c>
    </row>
    <row r="3418" spans="1:17" x14ac:dyDescent="0.25">
      <c r="A3418" s="111" t="str">
        <f>+VLOOKUP(C3418,'Selectable Table'!D:EB,2,0)</f>
        <v>MERCK</v>
      </c>
      <c r="B3418" t="s">
        <v>3181</v>
      </c>
      <c r="C3418" t="s">
        <v>133</v>
      </c>
      <c r="D3418" t="s">
        <v>336</v>
      </c>
      <c r="E3418" t="s">
        <v>102</v>
      </c>
      <c r="F3418" s="111">
        <f>+VLOOKUP(C3418,'Selectable Table'!O:P,2,0)</f>
        <v>40700</v>
      </c>
      <c r="G3418" s="111" t="str">
        <f>+VLOOKUP(F3418,'Selectable Table'!P:Q,2,0)</f>
        <v>Revenues - Third Parties</v>
      </c>
      <c r="I3418" t="s">
        <v>186</v>
      </c>
      <c r="J3418" s="111">
        <v>2026</v>
      </c>
      <c r="K3418" s="111">
        <v>7</v>
      </c>
      <c r="L3418" s="111" t="s">
        <v>94</v>
      </c>
      <c r="M3418">
        <v>-285.32726039999994</v>
      </c>
      <c r="N3418">
        <v>1</v>
      </c>
      <c r="O3418">
        <v>-285.32726039999994</v>
      </c>
      <c r="P3418" t="s">
        <v>3055</v>
      </c>
      <c r="Q3418" s="111" t="s">
        <v>96</v>
      </c>
    </row>
    <row r="3419" spans="1:17" x14ac:dyDescent="0.25">
      <c r="A3419" s="111" t="str">
        <f>+VLOOKUP(C3419,'Selectable Table'!D:EB,2,0)</f>
        <v>ELI LILLY</v>
      </c>
      <c r="B3419" t="s">
        <v>3182</v>
      </c>
      <c r="C3419" t="s">
        <v>265</v>
      </c>
      <c r="D3419" t="s">
        <v>336</v>
      </c>
      <c r="E3419" t="s">
        <v>102</v>
      </c>
      <c r="F3419" s="111">
        <f>+VLOOKUP(C3419,'Selectable Table'!O:P,2,0)</f>
        <v>40700</v>
      </c>
      <c r="G3419" s="111" t="str">
        <f>+VLOOKUP(F3419,'Selectable Table'!P:Q,2,0)</f>
        <v>Revenues - Third Parties</v>
      </c>
      <c r="I3419" t="s">
        <v>186</v>
      </c>
      <c r="J3419" s="111">
        <v>2026</v>
      </c>
      <c r="K3419" s="111">
        <v>7</v>
      </c>
      <c r="L3419" s="111" t="s">
        <v>94</v>
      </c>
      <c r="M3419">
        <v>-226.1883981</v>
      </c>
      <c r="N3419">
        <v>1</v>
      </c>
      <c r="O3419">
        <v>-226.1883981</v>
      </c>
      <c r="P3419" t="s">
        <v>3055</v>
      </c>
      <c r="Q3419" s="111" t="s">
        <v>96</v>
      </c>
    </row>
    <row r="3420" spans="1:17" x14ac:dyDescent="0.25">
      <c r="A3420" s="111" t="str">
        <f>+VLOOKUP(C3420,'Selectable Table'!D:EB,2,0)</f>
        <v>NOVARTIS</v>
      </c>
      <c r="B3420" t="s">
        <v>780</v>
      </c>
      <c r="C3420" t="s">
        <v>373</v>
      </c>
      <c r="D3420" t="s">
        <v>336</v>
      </c>
      <c r="E3420" t="s">
        <v>102</v>
      </c>
      <c r="F3420" s="111">
        <f>+VLOOKUP(C3420,'Selectable Table'!O:P,2,0)</f>
        <v>40700</v>
      </c>
      <c r="G3420" s="111" t="str">
        <f>+VLOOKUP(F3420,'Selectable Table'!P:Q,2,0)</f>
        <v>Revenues - Third Parties</v>
      </c>
      <c r="I3420" t="s">
        <v>186</v>
      </c>
      <c r="J3420" s="111">
        <v>2026</v>
      </c>
      <c r="K3420" s="111">
        <v>7</v>
      </c>
      <c r="L3420" s="111" t="s">
        <v>94</v>
      </c>
      <c r="M3420">
        <v>-889.61884410000005</v>
      </c>
      <c r="N3420">
        <v>1</v>
      </c>
      <c r="O3420">
        <v>-889.61884410000005</v>
      </c>
      <c r="P3420" t="s">
        <v>3055</v>
      </c>
      <c r="Q3420" s="111" t="s">
        <v>96</v>
      </c>
    </row>
    <row r="3421" spans="1:17" x14ac:dyDescent="0.25">
      <c r="A3421" s="111" t="str">
        <f>+VLOOKUP(C3421,'Selectable Table'!D:EB,2,0)</f>
        <v>NOVARTIS</v>
      </c>
      <c r="B3421" t="s">
        <v>524</v>
      </c>
      <c r="C3421" t="s">
        <v>373</v>
      </c>
      <c r="D3421" t="s">
        <v>336</v>
      </c>
      <c r="E3421" t="s">
        <v>102</v>
      </c>
      <c r="F3421" s="111">
        <f>+VLOOKUP(C3421,'Selectable Table'!O:P,2,0)</f>
        <v>40700</v>
      </c>
      <c r="G3421" s="111" t="str">
        <f>+VLOOKUP(F3421,'Selectable Table'!P:Q,2,0)</f>
        <v>Revenues - Third Parties</v>
      </c>
      <c r="I3421" t="s">
        <v>186</v>
      </c>
      <c r="J3421" s="111">
        <v>2026</v>
      </c>
      <c r="K3421" s="111">
        <v>7</v>
      </c>
      <c r="L3421" s="111" t="s">
        <v>94</v>
      </c>
      <c r="M3421">
        <v>-1436.8226344499997</v>
      </c>
      <c r="N3421">
        <v>1</v>
      </c>
      <c r="O3421">
        <v>-1436.8226344499997</v>
      </c>
      <c r="P3421" t="s">
        <v>3055</v>
      </c>
      <c r="Q3421" s="111" t="s">
        <v>96</v>
      </c>
    </row>
    <row r="3422" spans="1:17" x14ac:dyDescent="0.25">
      <c r="A3422" s="111" t="str">
        <f>+VLOOKUP(C3422,'Selectable Table'!D:EB,2,0)</f>
        <v>NOVARTIS</v>
      </c>
      <c r="B3422" t="s">
        <v>525</v>
      </c>
      <c r="C3422" t="s">
        <v>373</v>
      </c>
      <c r="D3422" t="s">
        <v>336</v>
      </c>
      <c r="E3422" t="s">
        <v>102</v>
      </c>
      <c r="F3422" s="111">
        <f>+VLOOKUP(C3422,'Selectable Table'!O:P,2,0)</f>
        <v>40700</v>
      </c>
      <c r="G3422" s="111" t="str">
        <f>+VLOOKUP(F3422,'Selectable Table'!P:Q,2,0)</f>
        <v>Revenues - Third Parties</v>
      </c>
      <c r="I3422" t="s">
        <v>186</v>
      </c>
      <c r="J3422" s="111">
        <v>2026</v>
      </c>
      <c r="K3422" s="111">
        <v>7</v>
      </c>
      <c r="L3422" s="111" t="s">
        <v>94</v>
      </c>
      <c r="M3422">
        <v>-161.95724685000002</v>
      </c>
      <c r="N3422">
        <v>1</v>
      </c>
      <c r="O3422">
        <v>-161.95724685000002</v>
      </c>
      <c r="P3422" t="s">
        <v>3055</v>
      </c>
      <c r="Q3422" s="111" t="s">
        <v>96</v>
      </c>
    </row>
    <row r="3423" spans="1:17" x14ac:dyDescent="0.25">
      <c r="A3423" s="111" t="str">
        <f>+VLOOKUP(C3423,'Selectable Table'!D:EB,2,0)</f>
        <v>NOVARTIS</v>
      </c>
      <c r="B3423" t="s">
        <v>527</v>
      </c>
      <c r="C3423" t="s">
        <v>373</v>
      </c>
      <c r="D3423" t="s">
        <v>336</v>
      </c>
      <c r="E3423" t="s">
        <v>102</v>
      </c>
      <c r="F3423" s="111">
        <f>+VLOOKUP(C3423,'Selectable Table'!O:P,2,0)</f>
        <v>40700</v>
      </c>
      <c r="G3423" s="111" t="str">
        <f>+VLOOKUP(F3423,'Selectable Table'!P:Q,2,0)</f>
        <v>Revenues - Third Parties</v>
      </c>
      <c r="I3423" t="s">
        <v>186</v>
      </c>
      <c r="J3423" s="111">
        <v>2026</v>
      </c>
      <c r="K3423" s="111">
        <v>7</v>
      </c>
      <c r="L3423" s="111" t="s">
        <v>94</v>
      </c>
      <c r="M3423">
        <v>-1580.2436453999999</v>
      </c>
      <c r="N3423">
        <v>1</v>
      </c>
      <c r="O3423">
        <v>-1580.2436453999999</v>
      </c>
      <c r="P3423" t="s">
        <v>3055</v>
      </c>
      <c r="Q3423" s="111" t="s">
        <v>96</v>
      </c>
    </row>
    <row r="3424" spans="1:17" x14ac:dyDescent="0.25">
      <c r="A3424" s="111" t="str">
        <f>+VLOOKUP(C3424,'Selectable Table'!D:EB,2,0)</f>
        <v>NOVARTIS</v>
      </c>
      <c r="B3424" t="s">
        <v>528</v>
      </c>
      <c r="C3424" t="s">
        <v>373</v>
      </c>
      <c r="D3424" t="s">
        <v>336</v>
      </c>
      <c r="E3424" t="s">
        <v>102</v>
      </c>
      <c r="F3424" s="111">
        <f>+VLOOKUP(C3424,'Selectable Table'!O:P,2,0)</f>
        <v>40700</v>
      </c>
      <c r="G3424" s="111" t="str">
        <f>+VLOOKUP(F3424,'Selectable Table'!P:Q,2,0)</f>
        <v>Revenues - Third Parties</v>
      </c>
      <c r="I3424" t="s">
        <v>186</v>
      </c>
      <c r="J3424" s="111">
        <v>2026</v>
      </c>
      <c r="K3424" s="111">
        <v>7</v>
      </c>
      <c r="L3424" s="111" t="s">
        <v>94</v>
      </c>
      <c r="M3424">
        <v>-2000.0893300499999</v>
      </c>
      <c r="N3424">
        <v>1</v>
      </c>
      <c r="O3424">
        <v>-2000.0893300499999</v>
      </c>
      <c r="P3424" t="s">
        <v>3055</v>
      </c>
      <c r="Q3424" s="111" t="s">
        <v>96</v>
      </c>
    </row>
    <row r="3425" spans="1:17" x14ac:dyDescent="0.25">
      <c r="A3425" s="111" t="str">
        <f>+VLOOKUP(C3425,'Selectable Table'!D:EB,2,0)</f>
        <v>NOVARTIS</v>
      </c>
      <c r="B3425" t="s">
        <v>529</v>
      </c>
      <c r="C3425" t="s">
        <v>373</v>
      </c>
      <c r="D3425" t="s">
        <v>336</v>
      </c>
      <c r="E3425" t="s">
        <v>102</v>
      </c>
      <c r="F3425" s="111">
        <f>+VLOOKUP(C3425,'Selectable Table'!O:P,2,0)</f>
        <v>40700</v>
      </c>
      <c r="G3425" s="111" t="str">
        <f>+VLOOKUP(F3425,'Selectable Table'!P:Q,2,0)</f>
        <v>Revenues - Third Parties</v>
      </c>
      <c r="I3425" t="s">
        <v>186</v>
      </c>
      <c r="J3425" s="111">
        <v>2026</v>
      </c>
      <c r="K3425" s="111">
        <v>7</v>
      </c>
      <c r="L3425" s="111" t="s">
        <v>94</v>
      </c>
      <c r="M3425">
        <v>-764.6732446499999</v>
      </c>
      <c r="N3425">
        <v>1</v>
      </c>
      <c r="O3425">
        <v>-764.6732446499999</v>
      </c>
      <c r="P3425" t="s">
        <v>3055</v>
      </c>
      <c r="Q3425" s="111" t="s">
        <v>96</v>
      </c>
    </row>
    <row r="3426" spans="1:17" x14ac:dyDescent="0.25">
      <c r="A3426" s="111" t="str">
        <f>+VLOOKUP(C3426,'Selectable Table'!D:EB,2,0)</f>
        <v>NOVARTIS</v>
      </c>
      <c r="B3426" t="s">
        <v>783</v>
      </c>
      <c r="C3426" t="s">
        <v>373</v>
      </c>
      <c r="D3426" t="s">
        <v>336</v>
      </c>
      <c r="E3426" t="s">
        <v>102</v>
      </c>
      <c r="F3426" s="111">
        <f>+VLOOKUP(C3426,'Selectable Table'!O:P,2,0)</f>
        <v>40700</v>
      </c>
      <c r="G3426" s="111" t="str">
        <f>+VLOOKUP(F3426,'Selectable Table'!P:Q,2,0)</f>
        <v>Revenues - Third Parties</v>
      </c>
      <c r="I3426" t="s">
        <v>186</v>
      </c>
      <c r="J3426" s="111">
        <v>2026</v>
      </c>
      <c r="K3426" s="111">
        <v>7</v>
      </c>
      <c r="L3426" s="111" t="s">
        <v>94</v>
      </c>
      <c r="M3426">
        <v>-1401.5257672499999</v>
      </c>
      <c r="N3426">
        <v>1</v>
      </c>
      <c r="O3426">
        <v>-1401.5257672499999</v>
      </c>
      <c r="P3426" t="s">
        <v>3055</v>
      </c>
      <c r="Q3426" s="111" t="s">
        <v>96</v>
      </c>
    </row>
    <row r="3427" spans="1:17" x14ac:dyDescent="0.25">
      <c r="A3427" s="111" t="str">
        <f>+VLOOKUP(C3427,'Selectable Table'!D:EB,2,0)</f>
        <v>NOVARTIS</v>
      </c>
      <c r="B3427" t="s">
        <v>532</v>
      </c>
      <c r="C3427" t="s">
        <v>373</v>
      </c>
      <c r="D3427" t="s">
        <v>336</v>
      </c>
      <c r="E3427" t="s">
        <v>102</v>
      </c>
      <c r="F3427" s="111">
        <f>+VLOOKUP(C3427,'Selectable Table'!O:P,2,0)</f>
        <v>40700</v>
      </c>
      <c r="G3427" s="111" t="str">
        <f>+VLOOKUP(F3427,'Selectable Table'!P:Q,2,0)</f>
        <v>Revenues - Third Parties</v>
      </c>
      <c r="I3427" t="s">
        <v>186</v>
      </c>
      <c r="J3427" s="111">
        <v>2026</v>
      </c>
      <c r="K3427" s="111">
        <v>7</v>
      </c>
      <c r="L3427" s="111" t="s">
        <v>94</v>
      </c>
      <c r="M3427">
        <v>-605.19166784999993</v>
      </c>
      <c r="N3427">
        <v>1</v>
      </c>
      <c r="O3427">
        <v>-605.19166784999993</v>
      </c>
      <c r="P3427" t="s">
        <v>3055</v>
      </c>
      <c r="Q3427" s="111" t="s">
        <v>96</v>
      </c>
    </row>
    <row r="3428" spans="1:17" x14ac:dyDescent="0.25">
      <c r="A3428" s="111" t="str">
        <f>+VLOOKUP(C3428,'Selectable Table'!D:EB,2,0)</f>
        <v>NOVARTIS</v>
      </c>
      <c r="B3428" t="s">
        <v>533</v>
      </c>
      <c r="C3428" t="s">
        <v>373</v>
      </c>
      <c r="D3428" t="s">
        <v>336</v>
      </c>
      <c r="E3428" t="s">
        <v>102</v>
      </c>
      <c r="F3428" s="111">
        <f>+VLOOKUP(C3428,'Selectable Table'!O:P,2,0)</f>
        <v>40700</v>
      </c>
      <c r="G3428" s="111" t="str">
        <f>+VLOOKUP(F3428,'Selectable Table'!P:Q,2,0)</f>
        <v>Revenues - Third Parties</v>
      </c>
      <c r="I3428" t="s">
        <v>186</v>
      </c>
      <c r="J3428" s="111">
        <v>2026</v>
      </c>
      <c r="K3428" s="111">
        <v>7</v>
      </c>
      <c r="L3428" s="111" t="s">
        <v>94</v>
      </c>
      <c r="M3428">
        <v>-55.161882299999995</v>
      </c>
      <c r="N3428">
        <v>1</v>
      </c>
      <c r="O3428">
        <v>-55.161882299999995</v>
      </c>
      <c r="P3428" t="s">
        <v>3055</v>
      </c>
      <c r="Q3428" s="111" t="s">
        <v>96</v>
      </c>
    </row>
    <row r="3429" spans="1:17" x14ac:dyDescent="0.25">
      <c r="A3429" s="111" t="str">
        <f>+VLOOKUP(C3429,'Selectable Table'!D:EB,2,0)</f>
        <v>NOVARTIS</v>
      </c>
      <c r="B3429" t="s">
        <v>534</v>
      </c>
      <c r="C3429" t="s">
        <v>373</v>
      </c>
      <c r="D3429" t="s">
        <v>336</v>
      </c>
      <c r="E3429" t="s">
        <v>102</v>
      </c>
      <c r="F3429" s="111">
        <f>+VLOOKUP(C3429,'Selectable Table'!O:P,2,0)</f>
        <v>40700</v>
      </c>
      <c r="G3429" s="111" t="str">
        <f>+VLOOKUP(F3429,'Selectable Table'!P:Q,2,0)</f>
        <v>Revenues - Third Parties</v>
      </c>
      <c r="I3429" t="s">
        <v>186</v>
      </c>
      <c r="J3429" s="111">
        <v>2026</v>
      </c>
      <c r="K3429" s="111">
        <v>7</v>
      </c>
      <c r="L3429" s="111" t="s">
        <v>94</v>
      </c>
      <c r="M3429">
        <v>-339.06912690000007</v>
      </c>
      <c r="N3429">
        <v>1</v>
      </c>
      <c r="O3429">
        <v>-339.06912690000007</v>
      </c>
      <c r="P3429" t="s">
        <v>3055</v>
      </c>
      <c r="Q3429" s="111" t="s">
        <v>96</v>
      </c>
    </row>
    <row r="3430" spans="1:17" x14ac:dyDescent="0.25">
      <c r="A3430" s="111" t="str">
        <f>+VLOOKUP(C3430,'Selectable Table'!D:EB,2,0)</f>
        <v>BAYER</v>
      </c>
      <c r="B3430" s="8" t="s">
        <v>535</v>
      </c>
      <c r="C3430" s="8" t="s">
        <v>536</v>
      </c>
      <c r="D3430" s="8" t="s">
        <v>336</v>
      </c>
      <c r="E3430" s="8" t="s">
        <v>102</v>
      </c>
      <c r="F3430" s="111">
        <f>+VLOOKUP(C3430,'Selectable Table'!O:P,2,0)</f>
        <v>40700</v>
      </c>
      <c r="G3430" s="111" t="str">
        <f>+VLOOKUP(F3430,'Selectable Table'!P:Q,2,0)</f>
        <v>Revenues - Third Parties</v>
      </c>
      <c r="I3430" t="s">
        <v>537</v>
      </c>
      <c r="J3430" s="111">
        <v>2026</v>
      </c>
      <c r="K3430" s="111">
        <v>7</v>
      </c>
      <c r="L3430" s="111" t="s">
        <v>94</v>
      </c>
      <c r="M3430">
        <v>-3643.0452712499996</v>
      </c>
      <c r="N3430">
        <v>1</v>
      </c>
      <c r="O3430">
        <v>-3643.0452712499996</v>
      </c>
      <c r="P3430" t="s">
        <v>3055</v>
      </c>
      <c r="Q3430" s="111" t="s">
        <v>96</v>
      </c>
    </row>
    <row r="3431" spans="1:17" x14ac:dyDescent="0.25">
      <c r="A3431" s="111" t="str">
        <f>+VLOOKUP(C3431,'Selectable Table'!D:EB,2,0)</f>
        <v>BAYER</v>
      </c>
      <c r="B3431" s="8" t="s">
        <v>538</v>
      </c>
      <c r="C3431" s="8" t="s">
        <v>536</v>
      </c>
      <c r="D3431" s="8" t="s">
        <v>336</v>
      </c>
      <c r="E3431" s="8" t="s">
        <v>102</v>
      </c>
      <c r="F3431" s="111">
        <f>+VLOOKUP(C3431,'Selectable Table'!O:P,2,0)</f>
        <v>40700</v>
      </c>
      <c r="G3431" s="111" t="str">
        <f>+VLOOKUP(F3431,'Selectable Table'!P:Q,2,0)</f>
        <v>Revenues - Third Parties</v>
      </c>
      <c r="I3431" t="s">
        <v>537</v>
      </c>
      <c r="J3431" s="111">
        <v>2026</v>
      </c>
      <c r="K3431" s="111">
        <v>7</v>
      </c>
      <c r="L3431" s="111" t="s">
        <v>94</v>
      </c>
      <c r="M3431">
        <v>-15.183290850000001</v>
      </c>
      <c r="N3431">
        <v>1</v>
      </c>
      <c r="O3431">
        <v>-15.183290850000001</v>
      </c>
      <c r="P3431" t="s">
        <v>3055</v>
      </c>
      <c r="Q3431" s="111" t="s">
        <v>96</v>
      </c>
    </row>
    <row r="3432" spans="1:17" x14ac:dyDescent="0.25">
      <c r="A3432" s="111" t="str">
        <f>+VLOOKUP(C3432,'Selectable Table'!D:EB,2,0)</f>
        <v>NOVARTIS</v>
      </c>
      <c r="B3432" s="8" t="s">
        <v>792</v>
      </c>
      <c r="C3432" s="8" t="s">
        <v>373</v>
      </c>
      <c r="D3432" s="8" t="s">
        <v>336</v>
      </c>
      <c r="E3432" s="8" t="s">
        <v>102</v>
      </c>
      <c r="F3432" s="111">
        <f>+VLOOKUP(C3432,'Selectable Table'!O:P,2,0)</f>
        <v>40700</v>
      </c>
      <c r="G3432" s="111" t="str">
        <f>+VLOOKUP(F3432,'Selectable Table'!P:Q,2,0)</f>
        <v>Revenues - Third Parties</v>
      </c>
      <c r="I3432" t="s">
        <v>186</v>
      </c>
      <c r="J3432" s="111">
        <v>2026</v>
      </c>
      <c r="K3432" s="111">
        <v>7</v>
      </c>
      <c r="L3432" s="111" t="s">
        <v>94</v>
      </c>
      <c r="M3432">
        <v>-110.65361999999999</v>
      </c>
      <c r="N3432">
        <v>1</v>
      </c>
      <c r="O3432">
        <v>-110.65361999999999</v>
      </c>
      <c r="P3432" t="s">
        <v>3055</v>
      </c>
      <c r="Q3432" s="111" t="s">
        <v>96</v>
      </c>
    </row>
    <row r="3433" spans="1:17" x14ac:dyDescent="0.25">
      <c r="A3433" s="111" t="str">
        <f>+VLOOKUP(C3433,'Selectable Table'!D:EB,2,0)</f>
        <v>NOVARTIS</v>
      </c>
      <c r="B3433" s="8" t="s">
        <v>539</v>
      </c>
      <c r="C3433" s="8" t="s">
        <v>373</v>
      </c>
      <c r="D3433" s="8" t="s">
        <v>336</v>
      </c>
      <c r="E3433" s="8" t="s">
        <v>102</v>
      </c>
      <c r="F3433" s="111">
        <f>+VLOOKUP(C3433,'Selectable Table'!O:P,2,0)</f>
        <v>40700</v>
      </c>
      <c r="G3433" s="111" t="str">
        <f>+VLOOKUP(F3433,'Selectable Table'!P:Q,2,0)</f>
        <v>Revenues - Third Parties</v>
      </c>
      <c r="I3433" t="s">
        <v>186</v>
      </c>
      <c r="J3433" s="111">
        <v>2026</v>
      </c>
      <c r="K3433" s="111">
        <v>7</v>
      </c>
      <c r="L3433" s="111" t="s">
        <v>94</v>
      </c>
      <c r="M3433">
        <v>-20.819490300000002</v>
      </c>
      <c r="N3433">
        <v>1</v>
      </c>
      <c r="O3433">
        <v>-20.819490300000002</v>
      </c>
      <c r="P3433" t="s">
        <v>3055</v>
      </c>
      <c r="Q3433" s="111" t="s">
        <v>96</v>
      </c>
    </row>
    <row r="3434" spans="1:17" x14ac:dyDescent="0.25">
      <c r="A3434" s="111" t="str">
        <f>+VLOOKUP(C3434,'Selectable Table'!D:EB,2,0)</f>
        <v>NOVARTIS</v>
      </c>
      <c r="B3434" s="8" t="s">
        <v>540</v>
      </c>
      <c r="C3434" s="8" t="s">
        <v>373</v>
      </c>
      <c r="D3434" s="8" t="s">
        <v>336</v>
      </c>
      <c r="E3434" s="8" t="s">
        <v>102</v>
      </c>
      <c r="F3434" s="111">
        <f>+VLOOKUP(C3434,'Selectable Table'!O:P,2,0)</f>
        <v>40700</v>
      </c>
      <c r="G3434" s="111" t="str">
        <f>+VLOOKUP(F3434,'Selectable Table'!P:Q,2,0)</f>
        <v>Revenues - Third Parties</v>
      </c>
      <c r="I3434" t="s">
        <v>186</v>
      </c>
      <c r="J3434" s="111">
        <v>2026</v>
      </c>
      <c r="K3434" s="111">
        <v>7</v>
      </c>
      <c r="L3434" s="111" t="s">
        <v>94</v>
      </c>
      <c r="M3434">
        <v>-92.560115550000006</v>
      </c>
      <c r="N3434">
        <v>1</v>
      </c>
      <c r="O3434">
        <v>-92.560115550000006</v>
      </c>
      <c r="P3434" t="s">
        <v>3055</v>
      </c>
      <c r="Q3434" s="111" t="s">
        <v>96</v>
      </c>
    </row>
    <row r="3435" spans="1:17" x14ac:dyDescent="0.25">
      <c r="A3435" s="111" t="str">
        <f>+VLOOKUP(C3435,'Selectable Table'!D:EB,2,0)</f>
        <v>NOVARTIS</v>
      </c>
      <c r="B3435" s="8" t="s">
        <v>541</v>
      </c>
      <c r="C3435" s="8" t="s">
        <v>373</v>
      </c>
      <c r="D3435" s="8" t="s">
        <v>336</v>
      </c>
      <c r="E3435" s="8" t="s">
        <v>102</v>
      </c>
      <c r="F3435" s="111">
        <f>+VLOOKUP(C3435,'Selectable Table'!O:P,2,0)</f>
        <v>40700</v>
      </c>
      <c r="G3435" s="111" t="str">
        <f>+VLOOKUP(F3435,'Selectable Table'!P:Q,2,0)</f>
        <v>Revenues - Third Parties</v>
      </c>
      <c r="I3435" t="s">
        <v>186</v>
      </c>
      <c r="J3435" s="111">
        <v>2026</v>
      </c>
      <c r="K3435" s="111">
        <v>7</v>
      </c>
      <c r="L3435" s="111" t="s">
        <v>94</v>
      </c>
      <c r="M3435">
        <v>-652.48380854999994</v>
      </c>
      <c r="N3435">
        <v>1</v>
      </c>
      <c r="O3435">
        <v>-652.48380854999994</v>
      </c>
      <c r="P3435" t="s">
        <v>3055</v>
      </c>
      <c r="Q3435" s="111" t="s">
        <v>96</v>
      </c>
    </row>
    <row r="3436" spans="1:17" x14ac:dyDescent="0.25">
      <c r="A3436" s="111" t="str">
        <f>+VLOOKUP(C3436,'Selectable Table'!D:EB,2,0)</f>
        <v>OTH CUST</v>
      </c>
      <c r="B3436" s="8" t="s">
        <v>542</v>
      </c>
      <c r="C3436" s="8" t="s">
        <v>543</v>
      </c>
      <c r="D3436" s="8" t="s">
        <v>336</v>
      </c>
      <c r="E3436" s="8" t="s">
        <v>102</v>
      </c>
      <c r="F3436" s="111">
        <f>+VLOOKUP(C3436,'Selectable Table'!O:P,2,0)</f>
        <v>40700</v>
      </c>
      <c r="G3436" s="111" t="str">
        <f>+VLOOKUP(F3436,'Selectable Table'!P:Q,2,0)</f>
        <v>Revenues - Third Parties</v>
      </c>
      <c r="I3436" t="s">
        <v>186</v>
      </c>
      <c r="J3436" s="111">
        <v>2026</v>
      </c>
      <c r="K3436" s="111">
        <v>7</v>
      </c>
      <c r="L3436" s="111" t="s">
        <v>94</v>
      </c>
      <c r="M3436">
        <v>-83.200176150000004</v>
      </c>
      <c r="N3436">
        <v>1</v>
      </c>
      <c r="O3436">
        <v>-83.200176150000004</v>
      </c>
      <c r="P3436" t="s">
        <v>3055</v>
      </c>
      <c r="Q3436" s="111" t="s">
        <v>96</v>
      </c>
    </row>
    <row r="3437" spans="1:17" x14ac:dyDescent="0.25">
      <c r="A3437" s="111" t="str">
        <f>+VLOOKUP(C3437,'Selectable Table'!D:EB,2,0)</f>
        <v>NOVARTIS</v>
      </c>
      <c r="B3437" s="8" t="s">
        <v>793</v>
      </c>
      <c r="C3437" s="8" t="s">
        <v>373</v>
      </c>
      <c r="D3437" s="8" t="s">
        <v>336</v>
      </c>
      <c r="E3437" s="8" t="s">
        <v>102</v>
      </c>
      <c r="F3437" s="111">
        <f>+VLOOKUP(C3437,'Selectable Table'!O:P,2,0)</f>
        <v>40700</v>
      </c>
      <c r="G3437" s="111" t="str">
        <f>+VLOOKUP(F3437,'Selectable Table'!P:Q,2,0)</f>
        <v>Revenues - Third Parties</v>
      </c>
      <c r="I3437" t="s">
        <v>186</v>
      </c>
      <c r="J3437" s="111">
        <v>2026</v>
      </c>
      <c r="K3437" s="111">
        <v>7</v>
      </c>
      <c r="L3437" s="111" t="s">
        <v>94</v>
      </c>
      <c r="M3437">
        <v>-842.87236844999995</v>
      </c>
      <c r="N3437">
        <v>1</v>
      </c>
      <c r="O3437">
        <v>-842.87236844999995</v>
      </c>
      <c r="P3437" t="s">
        <v>3055</v>
      </c>
      <c r="Q3437" s="111" t="s">
        <v>96</v>
      </c>
    </row>
    <row r="3438" spans="1:17" x14ac:dyDescent="0.25">
      <c r="A3438" s="111" t="str">
        <f>+VLOOKUP(C3438,'Selectable Table'!D:EB,2,0)</f>
        <v>NOVARTIS</v>
      </c>
      <c r="B3438" t="s">
        <v>545</v>
      </c>
      <c r="C3438" t="s">
        <v>373</v>
      </c>
      <c r="D3438" t="s">
        <v>336</v>
      </c>
      <c r="E3438" t="s">
        <v>102</v>
      </c>
      <c r="F3438" s="111">
        <f>+VLOOKUP(C3438,'Selectable Table'!O:P,2,0)</f>
        <v>40700</v>
      </c>
      <c r="G3438" s="111" t="str">
        <f>+VLOOKUP(F3438,'Selectable Table'!P:Q,2,0)</f>
        <v>Revenues - Third Parties</v>
      </c>
      <c r="I3438" t="s">
        <v>186</v>
      </c>
      <c r="J3438" s="111">
        <v>2026</v>
      </c>
      <c r="K3438" s="111">
        <v>7</v>
      </c>
      <c r="L3438" s="111" t="s">
        <v>94</v>
      </c>
      <c r="M3438">
        <v>-160.69338599999998</v>
      </c>
      <c r="N3438">
        <v>1</v>
      </c>
      <c r="O3438">
        <v>-160.69338599999998</v>
      </c>
      <c r="P3438" t="s">
        <v>3055</v>
      </c>
      <c r="Q3438" s="111" t="s">
        <v>96</v>
      </c>
    </row>
    <row r="3439" spans="1:17" x14ac:dyDescent="0.25">
      <c r="A3439" s="111" t="str">
        <f>+VLOOKUP(C3439,'Selectable Table'!D:EB,2,0)</f>
        <v>BAYER</v>
      </c>
      <c r="B3439" t="s">
        <v>548</v>
      </c>
      <c r="C3439" t="s">
        <v>536</v>
      </c>
      <c r="D3439" t="s">
        <v>336</v>
      </c>
      <c r="E3439" t="s">
        <v>102</v>
      </c>
      <c r="F3439" s="111">
        <f>+VLOOKUP(C3439,'Selectable Table'!O:P,2,0)</f>
        <v>40700</v>
      </c>
      <c r="G3439" s="111" t="str">
        <f>+VLOOKUP(F3439,'Selectable Table'!P:Q,2,0)</f>
        <v>Revenues - Third Parties</v>
      </c>
      <c r="I3439" t="s">
        <v>537</v>
      </c>
      <c r="J3439" s="111">
        <v>2026</v>
      </c>
      <c r="K3439" s="111">
        <v>7</v>
      </c>
      <c r="L3439" s="111" t="s">
        <v>94</v>
      </c>
      <c r="M3439">
        <v>-173.35480365000001</v>
      </c>
      <c r="N3439">
        <v>1</v>
      </c>
      <c r="O3439">
        <v>-173.35480365000001</v>
      </c>
      <c r="P3439" t="s">
        <v>3055</v>
      </c>
      <c r="Q3439" s="111" t="s">
        <v>96</v>
      </c>
    </row>
    <row r="3440" spans="1:17" x14ac:dyDescent="0.25">
      <c r="A3440" s="111" t="str">
        <f>+VLOOKUP(C3440,'Selectable Table'!D:EB,2,0)</f>
        <v>OTH CUST</v>
      </c>
      <c r="B3440" t="s">
        <v>3183</v>
      </c>
      <c r="C3440" t="s">
        <v>3192</v>
      </c>
      <c r="D3440" t="s">
        <v>336</v>
      </c>
      <c r="E3440" t="s">
        <v>102</v>
      </c>
      <c r="F3440" s="111">
        <f>+VLOOKUP(C3440,'Selectable Table'!O:P,2,0)</f>
        <v>40700</v>
      </c>
      <c r="G3440" s="111" t="str">
        <f>+VLOOKUP(F3440,'Selectable Table'!P:Q,2,0)</f>
        <v>Revenues - Third Parties</v>
      </c>
      <c r="I3440" t="s">
        <v>186</v>
      </c>
      <c r="J3440" s="111">
        <v>2026</v>
      </c>
      <c r="K3440" s="111">
        <v>7</v>
      </c>
      <c r="L3440" s="111" t="s">
        <v>94</v>
      </c>
      <c r="M3440">
        <v>-879.12429569999983</v>
      </c>
      <c r="N3440">
        <v>1</v>
      </c>
      <c r="O3440">
        <v>-879.12429569999983</v>
      </c>
      <c r="P3440" t="s">
        <v>3055</v>
      </c>
      <c r="Q3440" s="111" t="s">
        <v>96</v>
      </c>
    </row>
    <row r="3441" spans="1:17" x14ac:dyDescent="0.25">
      <c r="A3441" s="111" t="str">
        <f>+VLOOKUP(C3441,'Selectable Table'!D:EB,2,0)</f>
        <v>OTH CUST</v>
      </c>
      <c r="B3441" t="s">
        <v>550</v>
      </c>
      <c r="C3441" t="s">
        <v>551</v>
      </c>
      <c r="D3441" t="s">
        <v>336</v>
      </c>
      <c r="E3441" t="s">
        <v>102</v>
      </c>
      <c r="F3441" s="111">
        <f>+VLOOKUP(C3441,'Selectable Table'!O:P,2,0)</f>
        <v>40700</v>
      </c>
      <c r="G3441" s="111" t="str">
        <f>+VLOOKUP(F3441,'Selectable Table'!P:Q,2,0)</f>
        <v>Revenues - Third Parties</v>
      </c>
      <c r="I3441" t="s">
        <v>186</v>
      </c>
      <c r="J3441" s="111">
        <v>2026</v>
      </c>
      <c r="K3441" s="111">
        <v>7</v>
      </c>
      <c r="L3441" s="111" t="s">
        <v>94</v>
      </c>
      <c r="M3441">
        <v>-3701.3144615999995</v>
      </c>
      <c r="N3441">
        <v>1</v>
      </c>
      <c r="O3441">
        <v>-3701.3144615999995</v>
      </c>
      <c r="P3441" t="s">
        <v>3055</v>
      </c>
      <c r="Q3441" s="111" t="s">
        <v>96</v>
      </c>
    </row>
    <row r="3442" spans="1:17" x14ac:dyDescent="0.25">
      <c r="A3442" s="111" t="str">
        <f>+VLOOKUP(C3442,'Selectable Table'!D:EB,2,0)</f>
        <v>NOVARTIS</v>
      </c>
      <c r="B3442" t="s">
        <v>2106</v>
      </c>
      <c r="C3442" t="s">
        <v>373</v>
      </c>
      <c r="D3442" t="s">
        <v>336</v>
      </c>
      <c r="E3442" t="s">
        <v>102</v>
      </c>
      <c r="F3442" s="111">
        <f>+VLOOKUP(C3442,'Selectable Table'!O:P,2,0)</f>
        <v>40700</v>
      </c>
      <c r="G3442" s="111" t="str">
        <f>+VLOOKUP(F3442,'Selectable Table'!P:Q,2,0)</f>
        <v>Revenues - Third Parties</v>
      </c>
      <c r="I3442" t="s">
        <v>125</v>
      </c>
      <c r="J3442" s="111">
        <v>2026</v>
      </c>
      <c r="K3442" s="111">
        <v>7</v>
      </c>
      <c r="L3442" s="111" t="s">
        <v>94</v>
      </c>
      <c r="M3442">
        <v>-13.679056649999998</v>
      </c>
      <c r="N3442">
        <v>1</v>
      </c>
      <c r="O3442">
        <v>-13.679056649999998</v>
      </c>
      <c r="P3442" t="s">
        <v>3055</v>
      </c>
      <c r="Q3442" s="111" t="s">
        <v>96</v>
      </c>
    </row>
    <row r="3443" spans="1:17" x14ac:dyDescent="0.25">
      <c r="A3443" s="111" t="str">
        <f>+VLOOKUP(C3443,'Selectable Table'!D:EB,2,0)</f>
        <v>OTH CUST</v>
      </c>
      <c r="B3443" t="s">
        <v>555</v>
      </c>
      <c r="C3443" t="s">
        <v>556</v>
      </c>
      <c r="D3443" t="s">
        <v>336</v>
      </c>
      <c r="E3443" t="s">
        <v>102</v>
      </c>
      <c r="F3443" s="111">
        <f>+VLOOKUP(C3443,'Selectable Table'!O:P,2,0)</f>
        <v>40700</v>
      </c>
      <c r="G3443" s="111" t="str">
        <f>+VLOOKUP(F3443,'Selectable Table'!P:Q,2,0)</f>
        <v>Revenues - Third Parties</v>
      </c>
      <c r="I3443" t="s">
        <v>186</v>
      </c>
      <c r="J3443" s="111">
        <v>2026</v>
      </c>
      <c r="K3443" s="111">
        <v>7</v>
      </c>
      <c r="L3443" s="111" t="s">
        <v>94</v>
      </c>
      <c r="M3443">
        <v>-185.26059509999999</v>
      </c>
      <c r="N3443">
        <v>1</v>
      </c>
      <c r="O3443">
        <v>-185.26059509999999</v>
      </c>
      <c r="P3443" t="s">
        <v>3055</v>
      </c>
      <c r="Q3443" s="111" t="s">
        <v>96</v>
      </c>
    </row>
    <row r="3444" spans="1:17" x14ac:dyDescent="0.25">
      <c r="A3444" s="111" t="str">
        <f>+VLOOKUP(C3444,'Selectable Table'!D:EB,2,0)</f>
        <v>NOVARTIS</v>
      </c>
      <c r="B3444" t="s">
        <v>557</v>
      </c>
      <c r="C3444" t="s">
        <v>373</v>
      </c>
      <c r="D3444" t="s">
        <v>336</v>
      </c>
      <c r="E3444" t="s">
        <v>102</v>
      </c>
      <c r="F3444" s="111">
        <f>+VLOOKUP(C3444,'Selectable Table'!O:P,2,0)</f>
        <v>40700</v>
      </c>
      <c r="G3444" s="111" t="str">
        <f>+VLOOKUP(F3444,'Selectable Table'!P:Q,2,0)</f>
        <v>Revenues - Third Parties</v>
      </c>
      <c r="I3444" t="s">
        <v>186</v>
      </c>
      <c r="J3444" s="111">
        <v>2026</v>
      </c>
      <c r="K3444" s="111">
        <v>7</v>
      </c>
      <c r="L3444" s="111" t="s">
        <v>94</v>
      </c>
      <c r="M3444">
        <v>-12243.006017550002</v>
      </c>
      <c r="N3444">
        <v>1</v>
      </c>
      <c r="O3444">
        <v>-12243.006017550002</v>
      </c>
      <c r="P3444" t="s">
        <v>3055</v>
      </c>
      <c r="Q3444" s="111" t="s">
        <v>96</v>
      </c>
    </row>
    <row r="3445" spans="1:17" x14ac:dyDescent="0.25">
      <c r="A3445" s="111" t="str">
        <f>+VLOOKUP(C3445,'Selectable Table'!D:EB,2,0)</f>
        <v>NOVARTIS</v>
      </c>
      <c r="B3445" t="s">
        <v>558</v>
      </c>
      <c r="C3445" t="s">
        <v>373</v>
      </c>
      <c r="D3445" t="s">
        <v>336</v>
      </c>
      <c r="E3445" t="s">
        <v>102</v>
      </c>
      <c r="F3445" s="111">
        <f>+VLOOKUP(C3445,'Selectable Table'!O:P,2,0)</f>
        <v>40700</v>
      </c>
      <c r="G3445" s="111" t="str">
        <f>+VLOOKUP(F3445,'Selectable Table'!P:Q,2,0)</f>
        <v>Revenues - Third Parties</v>
      </c>
      <c r="I3445" t="s">
        <v>186</v>
      </c>
      <c r="J3445" s="111">
        <v>2026</v>
      </c>
      <c r="K3445" s="111">
        <v>7</v>
      </c>
      <c r="L3445" s="111" t="s">
        <v>94</v>
      </c>
      <c r="M3445">
        <v>-169.56205139999997</v>
      </c>
      <c r="N3445">
        <v>1</v>
      </c>
      <c r="O3445">
        <v>-169.56205139999997</v>
      </c>
      <c r="P3445" t="s">
        <v>3055</v>
      </c>
      <c r="Q3445" s="111" t="s">
        <v>96</v>
      </c>
    </row>
    <row r="3446" spans="1:17" x14ac:dyDescent="0.25">
      <c r="A3446" s="111" t="str">
        <f>+VLOOKUP(C3446,'Selectable Table'!D:EB,2,0)</f>
        <v>NOVARTIS</v>
      </c>
      <c r="B3446" t="s">
        <v>559</v>
      </c>
      <c r="C3446" t="s">
        <v>373</v>
      </c>
      <c r="D3446" t="s">
        <v>336</v>
      </c>
      <c r="E3446" t="s">
        <v>102</v>
      </c>
      <c r="F3446" s="111">
        <f>+VLOOKUP(C3446,'Selectable Table'!O:P,2,0)</f>
        <v>40700</v>
      </c>
      <c r="G3446" s="111" t="str">
        <f>+VLOOKUP(F3446,'Selectable Table'!P:Q,2,0)</f>
        <v>Revenues - Third Parties</v>
      </c>
      <c r="I3446" t="s">
        <v>186</v>
      </c>
      <c r="J3446" s="111">
        <v>2026</v>
      </c>
      <c r="K3446" s="111">
        <v>7</v>
      </c>
      <c r="L3446" s="111" t="s">
        <v>94</v>
      </c>
      <c r="M3446">
        <v>-2979.2615758499996</v>
      </c>
      <c r="N3446">
        <v>1</v>
      </c>
      <c r="O3446">
        <v>-2979.2615758499996</v>
      </c>
      <c r="P3446" t="s">
        <v>3055</v>
      </c>
      <c r="Q3446" s="111" t="s">
        <v>96</v>
      </c>
    </row>
    <row r="3447" spans="1:17" x14ac:dyDescent="0.25">
      <c r="A3447" s="111" t="str">
        <f>+VLOOKUP(C3447,'Selectable Table'!D:EB,2,0)</f>
        <v>OTH CUST</v>
      </c>
      <c r="B3447" t="s">
        <v>3184</v>
      </c>
      <c r="C3447" t="s">
        <v>623</v>
      </c>
      <c r="D3447" t="s">
        <v>336</v>
      </c>
      <c r="E3447" t="s">
        <v>102</v>
      </c>
      <c r="F3447" s="111">
        <f>+VLOOKUP(C3447,'Selectable Table'!O:P,2,0)</f>
        <v>40900</v>
      </c>
      <c r="G3447" s="111" t="str">
        <f>+VLOOKUP(F3447,'Selectable Table'!P:Q,2,0)</f>
        <v>Revenues- IC</v>
      </c>
      <c r="I3447" t="s">
        <v>186</v>
      </c>
      <c r="J3447" s="111">
        <v>2026</v>
      </c>
      <c r="K3447" s="111">
        <v>7</v>
      </c>
      <c r="L3447" s="111" t="s">
        <v>94</v>
      </c>
      <c r="M3447">
        <v>-1994.68882515</v>
      </c>
      <c r="N3447">
        <v>1</v>
      </c>
      <c r="O3447">
        <v>-1994.68882515</v>
      </c>
      <c r="P3447" t="s">
        <v>3055</v>
      </c>
      <c r="Q3447" s="111" t="s">
        <v>96</v>
      </c>
    </row>
    <row r="3448" spans="1:17" x14ac:dyDescent="0.25">
      <c r="A3448" s="111" t="str">
        <f>+VLOOKUP(C3448,'Selectable Table'!D:EB,2,0)</f>
        <v>NOVARTIS</v>
      </c>
      <c r="B3448" t="s">
        <v>561</v>
      </c>
      <c r="C3448" t="s">
        <v>373</v>
      </c>
      <c r="D3448" t="s">
        <v>336</v>
      </c>
      <c r="E3448" t="s">
        <v>102</v>
      </c>
      <c r="F3448" s="111">
        <f>+VLOOKUP(C3448,'Selectable Table'!O:P,2,0)</f>
        <v>40700</v>
      </c>
      <c r="G3448" s="111" t="str">
        <f>+VLOOKUP(F3448,'Selectable Table'!P:Q,2,0)</f>
        <v>Revenues - Third Parties</v>
      </c>
      <c r="I3448" t="s">
        <v>186</v>
      </c>
      <c r="J3448" s="111">
        <v>2026</v>
      </c>
      <c r="K3448" s="111">
        <v>7</v>
      </c>
      <c r="L3448" s="111" t="s">
        <v>94</v>
      </c>
      <c r="M3448">
        <v>-83.189063999999988</v>
      </c>
      <c r="N3448">
        <v>1</v>
      </c>
      <c r="O3448">
        <v>-83.189063999999988</v>
      </c>
      <c r="P3448" t="s">
        <v>3055</v>
      </c>
      <c r="Q3448" s="111" t="s">
        <v>96</v>
      </c>
    </row>
    <row r="3449" spans="1:17" x14ac:dyDescent="0.25">
      <c r="A3449" s="111" t="str">
        <f>+VLOOKUP(C3449,'Selectable Table'!D:EB,2,0)</f>
        <v>OTH CUST</v>
      </c>
      <c r="B3449" t="s">
        <v>562</v>
      </c>
      <c r="C3449" t="s">
        <v>395</v>
      </c>
      <c r="D3449" t="s">
        <v>336</v>
      </c>
      <c r="E3449" t="s">
        <v>102</v>
      </c>
      <c r="F3449" s="111">
        <f>+VLOOKUP(C3449,'Selectable Table'!O:P,2,0)</f>
        <v>40700</v>
      </c>
      <c r="G3449" s="111" t="str">
        <f>+VLOOKUP(F3449,'Selectable Table'!P:Q,2,0)</f>
        <v>Revenues - Third Parties</v>
      </c>
      <c r="I3449" t="s">
        <v>186</v>
      </c>
      <c r="J3449" s="111">
        <v>2026</v>
      </c>
      <c r="K3449" s="111">
        <v>7</v>
      </c>
      <c r="L3449" s="111" t="s">
        <v>94</v>
      </c>
      <c r="M3449">
        <v>-2268.8050958999997</v>
      </c>
      <c r="N3449">
        <v>1</v>
      </c>
      <c r="O3449">
        <v>-2268.8050958999997</v>
      </c>
      <c r="P3449" t="s">
        <v>3055</v>
      </c>
      <c r="Q3449" s="111" t="s">
        <v>96</v>
      </c>
    </row>
    <row r="3450" spans="1:17" x14ac:dyDescent="0.25">
      <c r="A3450" s="111" t="str">
        <f>+VLOOKUP(C3450,'Selectable Table'!D:EB,2,0)</f>
        <v>BAYER</v>
      </c>
      <c r="B3450" t="s">
        <v>563</v>
      </c>
      <c r="C3450" t="s">
        <v>536</v>
      </c>
      <c r="D3450" t="s">
        <v>336</v>
      </c>
      <c r="E3450" t="s">
        <v>102</v>
      </c>
      <c r="F3450" s="111">
        <f>+VLOOKUP(C3450,'Selectable Table'!O:P,2,0)</f>
        <v>40700</v>
      </c>
      <c r="G3450" s="111" t="str">
        <f>+VLOOKUP(F3450,'Selectable Table'!P:Q,2,0)</f>
        <v>Revenues - Third Parties</v>
      </c>
      <c r="I3450" t="s">
        <v>537</v>
      </c>
      <c r="J3450" s="111">
        <v>2026</v>
      </c>
      <c r="K3450" s="111">
        <v>7</v>
      </c>
      <c r="L3450" s="111" t="s">
        <v>94</v>
      </c>
      <c r="M3450">
        <v>-136.51334759999997</v>
      </c>
      <c r="N3450">
        <v>1</v>
      </c>
      <c r="O3450">
        <v>-136.51334759999997</v>
      </c>
      <c r="P3450" t="s">
        <v>3055</v>
      </c>
      <c r="Q3450" s="111" t="s">
        <v>96</v>
      </c>
    </row>
    <row r="3451" spans="1:17" x14ac:dyDescent="0.25">
      <c r="A3451" s="111" t="str">
        <f>+VLOOKUP(C3451,'Selectable Table'!D:EB,2,0)</f>
        <v>OTH CUST</v>
      </c>
      <c r="B3451" t="s">
        <v>3185</v>
      </c>
      <c r="C3451" t="s">
        <v>623</v>
      </c>
      <c r="D3451" t="s">
        <v>336</v>
      </c>
      <c r="E3451" t="s">
        <v>102</v>
      </c>
      <c r="F3451" s="111">
        <f>+VLOOKUP(C3451,'Selectable Table'!O:P,2,0)</f>
        <v>40900</v>
      </c>
      <c r="G3451" s="111" t="str">
        <f>+VLOOKUP(F3451,'Selectable Table'!P:Q,2,0)</f>
        <v>Revenues- IC</v>
      </c>
      <c r="I3451" t="s">
        <v>186</v>
      </c>
      <c r="J3451" s="111">
        <v>2026</v>
      </c>
      <c r="K3451" s="111">
        <v>7</v>
      </c>
      <c r="L3451" s="111" t="s">
        <v>94</v>
      </c>
      <c r="M3451">
        <v>-9.5166791999999987</v>
      </c>
      <c r="N3451">
        <v>1</v>
      </c>
      <c r="O3451">
        <v>-9.5166791999999987</v>
      </c>
      <c r="P3451" t="s">
        <v>3055</v>
      </c>
      <c r="Q3451" s="111" t="s">
        <v>96</v>
      </c>
    </row>
    <row r="3452" spans="1:17" x14ac:dyDescent="0.25">
      <c r="A3452" s="111" t="str">
        <f>+VLOOKUP(C3452,'Selectable Table'!D:EB,2,0)</f>
        <v>NOVARTIS</v>
      </c>
      <c r="B3452" t="s">
        <v>795</v>
      </c>
      <c r="C3452" t="s">
        <v>373</v>
      </c>
      <c r="D3452" t="s">
        <v>336</v>
      </c>
      <c r="E3452" t="s">
        <v>102</v>
      </c>
      <c r="F3452" s="111">
        <f>+VLOOKUP(C3452,'Selectable Table'!O:P,2,0)</f>
        <v>40700</v>
      </c>
      <c r="G3452" s="111" t="str">
        <f>+VLOOKUP(F3452,'Selectable Table'!P:Q,2,0)</f>
        <v>Revenues - Third Parties</v>
      </c>
      <c r="I3452" t="s">
        <v>186</v>
      </c>
      <c r="J3452" s="111">
        <v>2026</v>
      </c>
      <c r="K3452" s="111">
        <v>7</v>
      </c>
      <c r="L3452" s="111" t="s">
        <v>94</v>
      </c>
      <c r="M3452">
        <v>-2.4072425999999996</v>
      </c>
      <c r="N3452">
        <v>1</v>
      </c>
      <c r="O3452">
        <v>-2.4072425999999996</v>
      </c>
      <c r="P3452" t="s">
        <v>3055</v>
      </c>
      <c r="Q3452" s="111" t="s">
        <v>96</v>
      </c>
    </row>
    <row r="3453" spans="1:17" x14ac:dyDescent="0.25">
      <c r="A3453" s="111" t="str">
        <f>+VLOOKUP(C3453,'Selectable Table'!D:EB,2,0)</f>
        <v>GILEAD SCI</v>
      </c>
      <c r="B3453" t="s">
        <v>564</v>
      </c>
      <c r="C3453" t="s">
        <v>389</v>
      </c>
      <c r="D3453" t="s">
        <v>336</v>
      </c>
      <c r="E3453" t="s">
        <v>102</v>
      </c>
      <c r="F3453" s="111">
        <f>+VLOOKUP(C3453,'Selectable Table'!O:P,2,0)</f>
        <v>40700</v>
      </c>
      <c r="G3453" s="111" t="str">
        <f>+VLOOKUP(F3453,'Selectable Table'!P:Q,2,0)</f>
        <v>Revenues - Third Parties</v>
      </c>
      <c r="I3453" t="s">
        <v>186</v>
      </c>
      <c r="J3453" s="111">
        <v>2026</v>
      </c>
      <c r="K3453" s="111">
        <v>7</v>
      </c>
      <c r="L3453" s="111" t="s">
        <v>94</v>
      </c>
      <c r="M3453">
        <v>-1002.3597937499999</v>
      </c>
      <c r="N3453">
        <v>1</v>
      </c>
      <c r="O3453">
        <v>-1002.3597937499999</v>
      </c>
      <c r="P3453" t="s">
        <v>3055</v>
      </c>
      <c r="Q3453" s="111" t="s">
        <v>96</v>
      </c>
    </row>
    <row r="3454" spans="1:17" x14ac:dyDescent="0.25">
      <c r="A3454" s="111" t="str">
        <f>+VLOOKUP(C3454,'Selectable Table'!D:EB,2,0)</f>
        <v>NOVARTIS</v>
      </c>
      <c r="B3454" t="s">
        <v>3186</v>
      </c>
      <c r="C3454" t="s">
        <v>373</v>
      </c>
      <c r="D3454" t="s">
        <v>336</v>
      </c>
      <c r="E3454" t="s">
        <v>102</v>
      </c>
      <c r="F3454" s="111">
        <f>+VLOOKUP(C3454,'Selectable Table'!O:P,2,0)</f>
        <v>40700</v>
      </c>
      <c r="G3454" s="111" t="str">
        <f>+VLOOKUP(F3454,'Selectable Table'!P:Q,2,0)</f>
        <v>Revenues - Third Parties</v>
      </c>
      <c r="I3454" t="s">
        <v>186</v>
      </c>
      <c r="J3454" s="111">
        <v>2026</v>
      </c>
      <c r="K3454" s="111">
        <v>7</v>
      </c>
      <c r="L3454" s="111" t="s">
        <v>94</v>
      </c>
      <c r="M3454">
        <v>-12546.713358899999</v>
      </c>
      <c r="N3454">
        <v>1</v>
      </c>
      <c r="O3454">
        <v>-12546.713358899999</v>
      </c>
      <c r="P3454" t="s">
        <v>3055</v>
      </c>
      <c r="Q3454" s="111" t="s">
        <v>96</v>
      </c>
    </row>
    <row r="3455" spans="1:17" x14ac:dyDescent="0.25">
      <c r="A3455" s="111" t="str">
        <f>+VLOOKUP(C3455,'Selectable Table'!D:EB,2,0)</f>
        <v>BAYER</v>
      </c>
      <c r="B3455" t="s">
        <v>3187</v>
      </c>
      <c r="C3455" t="s">
        <v>536</v>
      </c>
      <c r="D3455" t="s">
        <v>336</v>
      </c>
      <c r="E3455" t="s">
        <v>102</v>
      </c>
      <c r="F3455" s="111">
        <f>+VLOOKUP(C3455,'Selectable Table'!O:P,2,0)</f>
        <v>40700</v>
      </c>
      <c r="G3455" s="111" t="str">
        <f>+VLOOKUP(F3455,'Selectable Table'!P:Q,2,0)</f>
        <v>Revenues - Third Parties</v>
      </c>
      <c r="I3455" t="s">
        <v>537</v>
      </c>
      <c r="J3455" s="111">
        <v>2026</v>
      </c>
      <c r="K3455" s="111">
        <v>7</v>
      </c>
      <c r="L3455" s="111" t="s">
        <v>94</v>
      </c>
      <c r="M3455">
        <v>-247.49214420000001</v>
      </c>
      <c r="N3455">
        <v>1</v>
      </c>
      <c r="O3455">
        <v>-247.49214420000001</v>
      </c>
      <c r="P3455" t="s">
        <v>3055</v>
      </c>
      <c r="Q3455" s="111" t="s">
        <v>96</v>
      </c>
    </row>
    <row r="3456" spans="1:17" x14ac:dyDescent="0.25">
      <c r="A3456" s="111" t="str">
        <f>+VLOOKUP(C3456,'Selectable Table'!D:EB,2,0)</f>
        <v>ASTRAZENECA</v>
      </c>
      <c r="B3456" t="s">
        <v>302</v>
      </c>
      <c r="C3456" t="s">
        <v>296</v>
      </c>
      <c r="D3456" t="s">
        <v>336</v>
      </c>
      <c r="E3456" t="s">
        <v>102</v>
      </c>
      <c r="F3456" s="111">
        <f>+VLOOKUP(C3456,'Selectable Table'!O:P,2,0)</f>
        <v>40700</v>
      </c>
      <c r="G3456" s="111" t="str">
        <f>+VLOOKUP(F3456,'Selectable Table'!P:Q,2,0)</f>
        <v>Revenues - Third Parties</v>
      </c>
      <c r="I3456" t="s">
        <v>186</v>
      </c>
      <c r="J3456" s="111">
        <v>2026</v>
      </c>
      <c r="K3456" s="111">
        <v>7</v>
      </c>
      <c r="L3456" s="111" t="s">
        <v>94</v>
      </c>
      <c r="M3456">
        <v>-50.290666649999999</v>
      </c>
      <c r="N3456">
        <v>1</v>
      </c>
      <c r="O3456">
        <v>-50.290666649999999</v>
      </c>
      <c r="P3456" t="s">
        <v>3055</v>
      </c>
      <c r="Q3456" s="111" t="s">
        <v>96</v>
      </c>
    </row>
    <row r="3457" spans="1:17" x14ac:dyDescent="0.25">
      <c r="A3457" s="111" t="str">
        <f>+VLOOKUP(C3457,'Selectable Table'!D:EB,2,0)</f>
        <v>ASTRAZENECA</v>
      </c>
      <c r="B3457" t="s">
        <v>567</v>
      </c>
      <c r="C3457" t="s">
        <v>296</v>
      </c>
      <c r="D3457" t="s">
        <v>336</v>
      </c>
      <c r="E3457" t="s">
        <v>102</v>
      </c>
      <c r="F3457" s="111">
        <f>+VLOOKUP(C3457,'Selectable Table'!O:P,2,0)</f>
        <v>40700</v>
      </c>
      <c r="G3457" s="111" t="str">
        <f>+VLOOKUP(F3457,'Selectable Table'!P:Q,2,0)</f>
        <v>Revenues - Third Parties</v>
      </c>
      <c r="I3457" t="s">
        <v>186</v>
      </c>
      <c r="J3457" s="111">
        <v>2026</v>
      </c>
      <c r="K3457" s="111">
        <v>7</v>
      </c>
      <c r="L3457" s="111" t="s">
        <v>94</v>
      </c>
      <c r="M3457">
        <v>-753.83421959999998</v>
      </c>
      <c r="N3457">
        <v>1</v>
      </c>
      <c r="O3457">
        <v>-753.83421959999998</v>
      </c>
      <c r="P3457" t="s">
        <v>3055</v>
      </c>
      <c r="Q3457" s="111" t="s">
        <v>96</v>
      </c>
    </row>
    <row r="3458" spans="1:17" x14ac:dyDescent="0.25">
      <c r="A3458" s="111" t="str">
        <f>+VLOOKUP(C3458,'Selectable Table'!D:EB,2,0)</f>
        <v>PFIZER</v>
      </c>
      <c r="B3458" t="s">
        <v>570</v>
      </c>
      <c r="C3458" t="s">
        <v>252</v>
      </c>
      <c r="D3458" t="s">
        <v>336</v>
      </c>
      <c r="E3458" t="s">
        <v>102</v>
      </c>
      <c r="F3458" s="111">
        <f>+VLOOKUP(C3458,'Selectable Table'!O:P,2,0)</f>
        <v>40700</v>
      </c>
      <c r="G3458" s="111" t="str">
        <f>+VLOOKUP(F3458,'Selectable Table'!P:Q,2,0)</f>
        <v>Revenues - Third Parties</v>
      </c>
      <c r="I3458" t="s">
        <v>186</v>
      </c>
      <c r="J3458" s="111">
        <v>2026</v>
      </c>
      <c r="K3458" s="111">
        <v>7</v>
      </c>
      <c r="L3458" s="111" t="s">
        <v>94</v>
      </c>
      <c r="M3458">
        <v>-86.011550100000008</v>
      </c>
      <c r="N3458">
        <v>1</v>
      </c>
      <c r="O3458">
        <v>-86.011550100000008</v>
      </c>
      <c r="P3458" t="s">
        <v>3055</v>
      </c>
      <c r="Q3458" s="111" t="s">
        <v>96</v>
      </c>
    </row>
    <row r="3459" spans="1:17" x14ac:dyDescent="0.25">
      <c r="A3459" s="111" t="str">
        <f>+VLOOKUP(C3459,'Selectable Table'!D:EB,2,0)</f>
        <v>ASTRAZENECA</v>
      </c>
      <c r="B3459" t="s">
        <v>303</v>
      </c>
      <c r="C3459" t="s">
        <v>296</v>
      </c>
      <c r="D3459" t="s">
        <v>336</v>
      </c>
      <c r="E3459" t="s">
        <v>102</v>
      </c>
      <c r="F3459" s="111">
        <f>+VLOOKUP(C3459,'Selectable Table'!O:P,2,0)</f>
        <v>40700</v>
      </c>
      <c r="G3459" s="111" t="str">
        <f>+VLOOKUP(F3459,'Selectable Table'!P:Q,2,0)</f>
        <v>Revenues - Third Parties</v>
      </c>
      <c r="I3459" t="s">
        <v>186</v>
      </c>
      <c r="J3459" s="111">
        <v>2026</v>
      </c>
      <c r="K3459" s="111">
        <v>7</v>
      </c>
      <c r="L3459" s="111" t="s">
        <v>94</v>
      </c>
      <c r="M3459">
        <v>-454.28048294999996</v>
      </c>
      <c r="N3459">
        <v>1</v>
      </c>
      <c r="O3459">
        <v>-454.28048294999996</v>
      </c>
      <c r="P3459" t="s">
        <v>3055</v>
      </c>
      <c r="Q3459" s="111" t="s">
        <v>96</v>
      </c>
    </row>
    <row r="3460" spans="1:17" x14ac:dyDescent="0.25">
      <c r="A3460" s="111" t="str">
        <f>+VLOOKUP(C3460,'Selectable Table'!D:EB,2,0)</f>
        <v>ASTRAZENECA</v>
      </c>
      <c r="B3460" t="s">
        <v>571</v>
      </c>
      <c r="C3460" t="s">
        <v>296</v>
      </c>
      <c r="D3460" t="s">
        <v>336</v>
      </c>
      <c r="E3460" t="s">
        <v>102</v>
      </c>
      <c r="F3460" s="111">
        <f>+VLOOKUP(C3460,'Selectable Table'!O:P,2,0)</f>
        <v>40700</v>
      </c>
      <c r="G3460" s="111" t="str">
        <f>+VLOOKUP(F3460,'Selectable Table'!P:Q,2,0)</f>
        <v>Revenues - Third Parties</v>
      </c>
      <c r="I3460" t="s">
        <v>186</v>
      </c>
      <c r="J3460" s="111">
        <v>2026</v>
      </c>
      <c r="K3460" s="111">
        <v>7</v>
      </c>
      <c r="L3460" s="111" t="s">
        <v>94</v>
      </c>
      <c r="M3460">
        <v>-136.40339579999997</v>
      </c>
      <c r="N3460">
        <v>1</v>
      </c>
      <c r="O3460">
        <v>-136.40339579999997</v>
      </c>
      <c r="P3460" t="s">
        <v>3055</v>
      </c>
      <c r="Q3460" s="111" t="s">
        <v>96</v>
      </c>
    </row>
    <row r="3461" spans="1:17" x14ac:dyDescent="0.25">
      <c r="A3461" s="111" t="str">
        <f>+VLOOKUP(C3461,'Selectable Table'!D:EB,2,0)</f>
        <v>ASTRAZENECA</v>
      </c>
      <c r="B3461" t="s">
        <v>798</v>
      </c>
      <c r="C3461" t="s">
        <v>296</v>
      </c>
      <c r="D3461" t="s">
        <v>336</v>
      </c>
      <c r="E3461" t="s">
        <v>102</v>
      </c>
      <c r="F3461" s="111">
        <f>+VLOOKUP(C3461,'Selectable Table'!O:P,2,0)</f>
        <v>40700</v>
      </c>
      <c r="G3461" s="111" t="str">
        <f>+VLOOKUP(F3461,'Selectable Table'!P:Q,2,0)</f>
        <v>Revenues - Third Parties</v>
      </c>
      <c r="I3461" t="s">
        <v>186</v>
      </c>
      <c r="J3461" s="111">
        <v>2026</v>
      </c>
      <c r="K3461" s="111">
        <v>7</v>
      </c>
      <c r="L3461" s="111" t="s">
        <v>94</v>
      </c>
      <c r="M3461">
        <v>-673.64309669999989</v>
      </c>
      <c r="N3461">
        <v>1</v>
      </c>
      <c r="O3461">
        <v>-673.64309669999989</v>
      </c>
      <c r="P3461" t="s">
        <v>3055</v>
      </c>
      <c r="Q3461" s="111" t="s">
        <v>96</v>
      </c>
    </row>
    <row r="3462" spans="1:17" x14ac:dyDescent="0.25">
      <c r="A3462" s="111" t="str">
        <f>+VLOOKUP(C3462,'Selectable Table'!D:EB,2,0)</f>
        <v>ASTRAZENECA</v>
      </c>
      <c r="B3462" t="s">
        <v>376</v>
      </c>
      <c r="C3462" t="s">
        <v>296</v>
      </c>
      <c r="D3462" t="s">
        <v>336</v>
      </c>
      <c r="E3462" t="s">
        <v>102</v>
      </c>
      <c r="F3462" s="111">
        <f>+VLOOKUP(C3462,'Selectable Table'!O:P,2,0)</f>
        <v>40700</v>
      </c>
      <c r="G3462" s="111" t="str">
        <f>+VLOOKUP(F3462,'Selectable Table'!P:Q,2,0)</f>
        <v>Revenues - Third Parties</v>
      </c>
      <c r="I3462" t="s">
        <v>186</v>
      </c>
      <c r="J3462" s="111">
        <v>2026</v>
      </c>
      <c r="K3462" s="111">
        <v>7</v>
      </c>
      <c r="L3462" s="111" t="s">
        <v>94</v>
      </c>
      <c r="M3462">
        <v>-105.4800369</v>
      </c>
      <c r="N3462">
        <v>1</v>
      </c>
      <c r="O3462">
        <v>-105.4800369</v>
      </c>
      <c r="P3462" t="s">
        <v>3055</v>
      </c>
      <c r="Q3462" s="111" t="s">
        <v>96</v>
      </c>
    </row>
    <row r="3463" spans="1:17" x14ac:dyDescent="0.25">
      <c r="A3463" s="111" t="str">
        <f>+VLOOKUP(C3463,'Selectable Table'!D:EB,2,0)</f>
        <v>ASTRAZENECA</v>
      </c>
      <c r="B3463" t="s">
        <v>304</v>
      </c>
      <c r="C3463" t="s">
        <v>296</v>
      </c>
      <c r="D3463" t="s">
        <v>336</v>
      </c>
      <c r="E3463" t="s">
        <v>102</v>
      </c>
      <c r="F3463" s="111">
        <f>+VLOOKUP(C3463,'Selectable Table'!O:P,2,0)</f>
        <v>40700</v>
      </c>
      <c r="G3463" s="111" t="str">
        <f>+VLOOKUP(F3463,'Selectable Table'!P:Q,2,0)</f>
        <v>Revenues - Third Parties</v>
      </c>
      <c r="I3463" t="s">
        <v>186</v>
      </c>
      <c r="J3463" s="111">
        <v>2026</v>
      </c>
      <c r="K3463" s="111">
        <v>7</v>
      </c>
      <c r="L3463" s="111" t="s">
        <v>94</v>
      </c>
      <c r="M3463">
        <v>-32.170843949999998</v>
      </c>
      <c r="N3463">
        <v>1</v>
      </c>
      <c r="O3463">
        <v>-32.170843949999998</v>
      </c>
      <c r="P3463" t="s">
        <v>3055</v>
      </c>
      <c r="Q3463" s="111" t="s">
        <v>96</v>
      </c>
    </row>
    <row r="3464" spans="1:17" x14ac:dyDescent="0.25">
      <c r="A3464" s="111" t="str">
        <f>+VLOOKUP(C3464,'Selectable Table'!D:EB,2,0)</f>
        <v>MEDIMMUNE</v>
      </c>
      <c r="B3464" t="s">
        <v>575</v>
      </c>
      <c r="C3464" t="s">
        <v>576</v>
      </c>
      <c r="D3464" t="s">
        <v>336</v>
      </c>
      <c r="E3464" t="s">
        <v>102</v>
      </c>
      <c r="F3464" s="111">
        <f>+VLOOKUP(C3464,'Selectable Table'!O:P,2,0)</f>
        <v>40700</v>
      </c>
      <c r="G3464" s="111" t="str">
        <f>+VLOOKUP(F3464,'Selectable Table'!P:Q,2,0)</f>
        <v>Revenues - Third Parties</v>
      </c>
      <c r="I3464" t="s">
        <v>186</v>
      </c>
      <c r="J3464" s="111">
        <v>2026</v>
      </c>
      <c r="K3464" s="111">
        <v>7</v>
      </c>
      <c r="L3464" s="111" t="s">
        <v>94</v>
      </c>
      <c r="M3464">
        <v>-34.633647299999993</v>
      </c>
      <c r="N3464">
        <v>1</v>
      </c>
      <c r="O3464">
        <v>-34.633647299999993</v>
      </c>
      <c r="P3464" t="s">
        <v>3055</v>
      </c>
      <c r="Q3464" s="111" t="s">
        <v>96</v>
      </c>
    </row>
    <row r="3465" spans="1:17" x14ac:dyDescent="0.25">
      <c r="A3465" s="111" t="str">
        <f>+VLOOKUP(C3465,'Selectable Table'!D:EB,2,0)</f>
        <v>ASTRAZENECA</v>
      </c>
      <c r="B3465" t="s">
        <v>378</v>
      </c>
      <c r="C3465" t="s">
        <v>296</v>
      </c>
      <c r="D3465" t="s">
        <v>336</v>
      </c>
      <c r="E3465" t="s">
        <v>102</v>
      </c>
      <c r="F3465" s="111">
        <f>+VLOOKUP(C3465,'Selectable Table'!O:P,2,0)</f>
        <v>40700</v>
      </c>
      <c r="G3465" s="111" t="str">
        <f>+VLOOKUP(F3465,'Selectable Table'!P:Q,2,0)</f>
        <v>Revenues - Third Parties</v>
      </c>
      <c r="I3465" t="s">
        <v>186</v>
      </c>
      <c r="J3465" s="111">
        <v>2026</v>
      </c>
      <c r="K3465" s="111">
        <v>7</v>
      </c>
      <c r="L3465" s="111" t="s">
        <v>94</v>
      </c>
      <c r="M3465">
        <v>-223.28754210000002</v>
      </c>
      <c r="N3465">
        <v>1</v>
      </c>
      <c r="O3465">
        <v>-223.28754210000002</v>
      </c>
      <c r="P3465" t="s">
        <v>3055</v>
      </c>
      <c r="Q3465" s="111" t="s">
        <v>96</v>
      </c>
    </row>
    <row r="3466" spans="1:17" x14ac:dyDescent="0.25">
      <c r="A3466" s="111" t="str">
        <f>+VLOOKUP(C3466,'Selectable Table'!D:EB,2,0)</f>
        <v>PFIZER</v>
      </c>
      <c r="B3466" t="s">
        <v>3188</v>
      </c>
      <c r="C3466" t="s">
        <v>252</v>
      </c>
      <c r="D3466" t="s">
        <v>336</v>
      </c>
      <c r="E3466" t="s">
        <v>102</v>
      </c>
      <c r="F3466" s="111">
        <f>+VLOOKUP(C3466,'Selectable Table'!O:P,2,0)</f>
        <v>40700</v>
      </c>
      <c r="G3466" s="111" t="str">
        <f>+VLOOKUP(F3466,'Selectable Table'!P:Q,2,0)</f>
        <v>Revenues - Third Parties</v>
      </c>
      <c r="I3466" t="s">
        <v>186</v>
      </c>
      <c r="J3466" s="111">
        <v>2026</v>
      </c>
      <c r="K3466" s="111">
        <v>7</v>
      </c>
      <c r="L3466" s="111" t="s">
        <v>94</v>
      </c>
      <c r="M3466">
        <v>-533.21300865000001</v>
      </c>
      <c r="N3466">
        <v>1</v>
      </c>
      <c r="O3466">
        <v>-533.21300865000001</v>
      </c>
      <c r="P3466" t="s">
        <v>3055</v>
      </c>
      <c r="Q3466" s="111" t="s">
        <v>96</v>
      </c>
    </row>
    <row r="3467" spans="1:17" x14ac:dyDescent="0.25">
      <c r="A3467" s="111" t="str">
        <f>+VLOOKUP(C3467,'Selectable Table'!D:EB,2,0)</f>
        <v>AMGEN</v>
      </c>
      <c r="B3467">
        <v>20180244</v>
      </c>
      <c r="C3467" t="s">
        <v>316</v>
      </c>
      <c r="D3467" t="s">
        <v>336</v>
      </c>
      <c r="E3467" t="s">
        <v>102</v>
      </c>
      <c r="F3467" s="111">
        <f>+VLOOKUP(C3467,'Selectable Table'!O:P,2,0)</f>
        <v>40700</v>
      </c>
      <c r="G3467" s="111" t="str">
        <f>+VLOOKUP(F3467,'Selectable Table'!P:Q,2,0)</f>
        <v>Revenues - Third Parties</v>
      </c>
      <c r="I3467" t="s">
        <v>186</v>
      </c>
      <c r="J3467" s="111">
        <v>2026</v>
      </c>
      <c r="K3467" s="111">
        <v>7</v>
      </c>
      <c r="L3467" s="111" t="s">
        <v>94</v>
      </c>
      <c r="M3467">
        <v>-4533.0325708499995</v>
      </c>
      <c r="N3467">
        <v>1</v>
      </c>
      <c r="O3467">
        <v>-4533.0325708499995</v>
      </c>
      <c r="P3467" t="s">
        <v>3055</v>
      </c>
      <c r="Q3467" s="111" t="s">
        <v>96</v>
      </c>
    </row>
    <row r="3468" spans="1:17" x14ac:dyDescent="0.25">
      <c r="A3468" s="111" t="str">
        <f>+VLOOKUP(C3468,'Selectable Table'!D:EB,2,0)</f>
        <v>ASTRAZENECA</v>
      </c>
      <c r="B3468" s="8" t="s">
        <v>306</v>
      </c>
      <c r="C3468" s="8" t="s">
        <v>296</v>
      </c>
      <c r="D3468" s="8" t="s">
        <v>336</v>
      </c>
      <c r="E3468" s="8" t="s">
        <v>102</v>
      </c>
      <c r="F3468" s="111">
        <f>+VLOOKUP(C3468,'Selectable Table'!O:P,2,0)</f>
        <v>40700</v>
      </c>
      <c r="G3468" s="111" t="str">
        <f>+VLOOKUP(F3468,'Selectable Table'!P:Q,2,0)</f>
        <v>Revenues - Third Parties</v>
      </c>
      <c r="I3468" t="s">
        <v>186</v>
      </c>
      <c r="J3468" s="111">
        <v>2026</v>
      </c>
      <c r="K3468" s="111">
        <v>7</v>
      </c>
      <c r="L3468" s="111" t="s">
        <v>94</v>
      </c>
      <c r="M3468">
        <v>-2312.75247945</v>
      </c>
      <c r="N3468">
        <v>1</v>
      </c>
      <c r="O3468">
        <v>-2312.75247945</v>
      </c>
      <c r="P3468" t="s">
        <v>3055</v>
      </c>
      <c r="Q3468" s="111" t="s">
        <v>96</v>
      </c>
    </row>
    <row r="3469" spans="1:17" x14ac:dyDescent="0.25">
      <c r="A3469" s="111" t="str">
        <f>+VLOOKUP(C3469,'Selectable Table'!D:EB,2,0)</f>
        <v>PFIZER</v>
      </c>
      <c r="B3469" s="8" t="s">
        <v>577</v>
      </c>
      <c r="C3469" s="8" t="s">
        <v>252</v>
      </c>
      <c r="D3469" s="8" t="s">
        <v>336</v>
      </c>
      <c r="E3469" s="8" t="s">
        <v>102</v>
      </c>
      <c r="F3469" s="111">
        <f>+VLOOKUP(C3469,'Selectable Table'!O:P,2,0)</f>
        <v>40700</v>
      </c>
      <c r="G3469" s="111" t="str">
        <f>+VLOOKUP(F3469,'Selectable Table'!P:Q,2,0)</f>
        <v>Revenues - Third Parties</v>
      </c>
      <c r="I3469" t="s">
        <v>186</v>
      </c>
      <c r="J3469" s="111">
        <v>2026</v>
      </c>
      <c r="K3469" s="111">
        <v>7</v>
      </c>
      <c r="L3469" s="111" t="s">
        <v>94</v>
      </c>
      <c r="M3469">
        <v>-4190.9286572999999</v>
      </c>
      <c r="N3469">
        <v>1</v>
      </c>
      <c r="O3469">
        <v>-4190.9286572999999</v>
      </c>
      <c r="P3469" t="s">
        <v>3055</v>
      </c>
      <c r="Q3469" s="111" t="s">
        <v>96</v>
      </c>
    </row>
    <row r="3470" spans="1:17" x14ac:dyDescent="0.25">
      <c r="A3470" s="111" t="str">
        <f>+VLOOKUP(C3470,'Selectable Table'!D:EB,2,0)</f>
        <v>ASTRAZENECA</v>
      </c>
      <c r="B3470" s="8" t="s">
        <v>3189</v>
      </c>
      <c r="C3470" s="8" t="s">
        <v>296</v>
      </c>
      <c r="D3470" s="8" t="s">
        <v>336</v>
      </c>
      <c r="E3470" s="8" t="s">
        <v>102</v>
      </c>
      <c r="F3470" s="111">
        <f>+VLOOKUP(C3470,'Selectable Table'!O:P,2,0)</f>
        <v>40700</v>
      </c>
      <c r="G3470" s="111" t="str">
        <f>+VLOOKUP(F3470,'Selectable Table'!P:Q,2,0)</f>
        <v>Revenues - Third Parties</v>
      </c>
      <c r="I3470" t="s">
        <v>186</v>
      </c>
      <c r="J3470" s="111">
        <v>2026</v>
      </c>
      <c r="K3470" s="111">
        <v>7</v>
      </c>
      <c r="L3470" s="111" t="s">
        <v>94</v>
      </c>
      <c r="M3470">
        <v>-565.50082259999999</v>
      </c>
      <c r="N3470">
        <v>1</v>
      </c>
      <c r="O3470">
        <v>-565.50082259999999</v>
      </c>
      <c r="P3470" t="s">
        <v>3055</v>
      </c>
      <c r="Q3470" s="111" t="s">
        <v>96</v>
      </c>
    </row>
    <row r="3471" spans="1:17" x14ac:dyDescent="0.25">
      <c r="A3471" s="111" t="str">
        <f>+VLOOKUP(C3471,'Selectable Table'!D:EB,2,0)</f>
        <v>AMGEN</v>
      </c>
      <c r="B3471" s="8">
        <v>20210004</v>
      </c>
      <c r="C3471" s="8" t="s">
        <v>316</v>
      </c>
      <c r="D3471" s="8" t="s">
        <v>336</v>
      </c>
      <c r="E3471" s="8" t="s">
        <v>102</v>
      </c>
      <c r="F3471" s="111">
        <f>+VLOOKUP(C3471,'Selectable Table'!O:P,2,0)</f>
        <v>40700</v>
      </c>
      <c r="G3471" s="111" t="str">
        <f>+VLOOKUP(F3471,'Selectable Table'!P:Q,2,0)</f>
        <v>Revenues - Third Parties</v>
      </c>
      <c r="I3471" t="s">
        <v>186</v>
      </c>
      <c r="J3471" s="111">
        <v>2026</v>
      </c>
      <c r="K3471" s="111">
        <v>7</v>
      </c>
      <c r="L3471" s="111" t="s">
        <v>94</v>
      </c>
      <c r="M3471">
        <v>-74.077100999999999</v>
      </c>
      <c r="N3471">
        <v>1</v>
      </c>
      <c r="O3471">
        <v>-74.077100999999999</v>
      </c>
      <c r="P3471" t="s">
        <v>3055</v>
      </c>
      <c r="Q3471" s="111" t="s">
        <v>96</v>
      </c>
    </row>
    <row r="3472" spans="1:17" x14ac:dyDescent="0.25">
      <c r="A3472" s="111" t="str">
        <f>+VLOOKUP(C3472,'Selectable Table'!D:EB,2,0)</f>
        <v>OTH CUST</v>
      </c>
      <c r="B3472" s="8" t="s">
        <v>2131</v>
      </c>
      <c r="C3472" s="8" t="s">
        <v>451</v>
      </c>
      <c r="D3472" s="8" t="s">
        <v>336</v>
      </c>
      <c r="E3472" s="8" t="s">
        <v>102</v>
      </c>
      <c r="F3472" s="111">
        <f>+VLOOKUP(C3472,'Selectable Table'!O:P,2,0)</f>
        <v>40700</v>
      </c>
      <c r="G3472" s="111" t="str">
        <f>+VLOOKUP(F3472,'Selectable Table'!P:Q,2,0)</f>
        <v>Revenues - Third Parties</v>
      </c>
      <c r="I3472" t="s">
        <v>186</v>
      </c>
      <c r="J3472" s="111">
        <v>2026</v>
      </c>
      <c r="K3472" s="111">
        <v>7</v>
      </c>
      <c r="L3472" s="111" t="s">
        <v>94</v>
      </c>
      <c r="M3472">
        <v>-222.08742989999999</v>
      </c>
      <c r="N3472">
        <v>1</v>
      </c>
      <c r="O3472">
        <v>-222.08742989999999</v>
      </c>
      <c r="P3472" t="s">
        <v>3055</v>
      </c>
      <c r="Q3472" s="111" t="s">
        <v>96</v>
      </c>
    </row>
    <row r="3473" spans="1:17" x14ac:dyDescent="0.25">
      <c r="A3473" s="111" t="str">
        <f>+VLOOKUP(C3473,'Selectable Table'!D:EB,2,0)</f>
        <v>ASTRAZENECA</v>
      </c>
      <c r="B3473" s="8" t="s">
        <v>380</v>
      </c>
      <c r="C3473" s="8" t="s">
        <v>296</v>
      </c>
      <c r="D3473" s="8" t="s">
        <v>336</v>
      </c>
      <c r="E3473" s="8" t="s">
        <v>102</v>
      </c>
      <c r="F3473" s="111">
        <f>+VLOOKUP(C3473,'Selectable Table'!O:P,2,0)</f>
        <v>40700</v>
      </c>
      <c r="G3473" s="111" t="str">
        <f>+VLOOKUP(F3473,'Selectable Table'!P:Q,2,0)</f>
        <v>Revenues - Third Parties</v>
      </c>
      <c r="I3473" t="s">
        <v>186</v>
      </c>
      <c r="J3473" s="111">
        <v>2026</v>
      </c>
      <c r="K3473" s="111">
        <v>7</v>
      </c>
      <c r="L3473" s="111" t="s">
        <v>94</v>
      </c>
      <c r="M3473">
        <v>-1057.9065073500001</v>
      </c>
      <c r="N3473">
        <v>1</v>
      </c>
      <c r="O3473">
        <v>-1057.9065073500001</v>
      </c>
      <c r="P3473" t="s">
        <v>3055</v>
      </c>
      <c r="Q3473" s="111" t="s">
        <v>96</v>
      </c>
    </row>
    <row r="3474" spans="1:17" x14ac:dyDescent="0.25">
      <c r="A3474" s="111" t="str">
        <f>+VLOOKUP(C3474,'Selectable Table'!D:EB,2,0)</f>
        <v>PFIZER</v>
      </c>
      <c r="B3474" s="8" t="s">
        <v>579</v>
      </c>
      <c r="C3474" s="8" t="s">
        <v>252</v>
      </c>
      <c r="D3474" s="8" t="s">
        <v>336</v>
      </c>
      <c r="E3474" s="8" t="s">
        <v>102</v>
      </c>
      <c r="F3474" s="111">
        <f>+VLOOKUP(C3474,'Selectable Table'!O:P,2,0)</f>
        <v>40700</v>
      </c>
      <c r="G3474" s="111" t="str">
        <f>+VLOOKUP(F3474,'Selectable Table'!P:Q,2,0)</f>
        <v>Revenues - Third Parties</v>
      </c>
      <c r="I3474" t="s">
        <v>186</v>
      </c>
      <c r="J3474" s="111">
        <v>2026</v>
      </c>
      <c r="K3474" s="111">
        <v>7</v>
      </c>
      <c r="L3474" s="111" t="s">
        <v>94</v>
      </c>
      <c r="M3474">
        <v>-2052.0088039499997</v>
      </c>
      <c r="N3474">
        <v>1</v>
      </c>
      <c r="O3474">
        <v>-2052.0088039499997</v>
      </c>
      <c r="P3474" t="s">
        <v>3055</v>
      </c>
      <c r="Q3474" s="111" t="s">
        <v>96</v>
      </c>
    </row>
    <row r="3475" spans="1:17" x14ac:dyDescent="0.25">
      <c r="A3475" s="111" t="str">
        <f>+VLOOKUP(C3475,'Selectable Table'!D:EB,2,0)</f>
        <v>ASTRAZENECA</v>
      </c>
      <c r="B3475" t="s">
        <v>308</v>
      </c>
      <c r="C3475" t="s">
        <v>296</v>
      </c>
      <c r="D3475" t="s">
        <v>336</v>
      </c>
      <c r="E3475" t="s">
        <v>102</v>
      </c>
      <c r="F3475" s="111">
        <f>+VLOOKUP(C3475,'Selectable Table'!O:P,2,0)</f>
        <v>40700</v>
      </c>
      <c r="G3475" s="111" t="str">
        <f>+VLOOKUP(F3475,'Selectable Table'!P:Q,2,0)</f>
        <v>Revenues - Third Parties</v>
      </c>
      <c r="I3475" t="s">
        <v>186</v>
      </c>
      <c r="J3475" s="111">
        <v>2026</v>
      </c>
      <c r="K3475" s="111">
        <v>7</v>
      </c>
      <c r="L3475" s="111" t="s">
        <v>94</v>
      </c>
      <c r="M3475">
        <v>-1899.3781600499997</v>
      </c>
      <c r="N3475">
        <v>1</v>
      </c>
      <c r="O3475">
        <v>-1899.3781600499997</v>
      </c>
      <c r="P3475" t="s">
        <v>3055</v>
      </c>
      <c r="Q3475" s="111" t="s">
        <v>96</v>
      </c>
    </row>
    <row r="3476" spans="1:17" x14ac:dyDescent="0.25">
      <c r="A3476" s="111" t="str">
        <f>+VLOOKUP(C3476,'Selectable Table'!D:EB,2,0)</f>
        <v>AMGEN</v>
      </c>
      <c r="B3476">
        <v>20190341</v>
      </c>
      <c r="C3476" t="s">
        <v>316</v>
      </c>
      <c r="D3476" t="s">
        <v>336</v>
      </c>
      <c r="E3476" t="s">
        <v>102</v>
      </c>
      <c r="F3476" s="111">
        <f>+VLOOKUP(C3476,'Selectable Table'!O:P,2,0)</f>
        <v>40700</v>
      </c>
      <c r="G3476" s="111" t="str">
        <f>+VLOOKUP(F3476,'Selectable Table'!P:Q,2,0)</f>
        <v>Revenues - Third Parties</v>
      </c>
      <c r="I3476" t="s">
        <v>186</v>
      </c>
      <c r="J3476" s="111">
        <v>2026</v>
      </c>
      <c r="K3476" s="111">
        <v>7</v>
      </c>
      <c r="L3476" s="111" t="s">
        <v>94</v>
      </c>
      <c r="M3476">
        <v>-1009.0650989999999</v>
      </c>
      <c r="N3476">
        <v>1</v>
      </c>
      <c r="O3476">
        <v>-1009.0650989999999</v>
      </c>
      <c r="P3476" t="s">
        <v>3055</v>
      </c>
      <c r="Q3476" s="111" t="s">
        <v>96</v>
      </c>
    </row>
    <row r="3477" spans="1:17" x14ac:dyDescent="0.25">
      <c r="A3477" s="111" t="str">
        <f>+VLOOKUP(C3477,'Selectable Table'!D:EB,2,0)</f>
        <v>ASTRAZENECA</v>
      </c>
      <c r="B3477" t="s">
        <v>381</v>
      </c>
      <c r="C3477" t="s">
        <v>296</v>
      </c>
      <c r="D3477" t="s">
        <v>336</v>
      </c>
      <c r="E3477" t="s">
        <v>102</v>
      </c>
      <c r="F3477" s="111">
        <f>+VLOOKUP(C3477,'Selectable Table'!O:P,2,0)</f>
        <v>40700</v>
      </c>
      <c r="G3477" s="111" t="str">
        <f>+VLOOKUP(F3477,'Selectable Table'!P:Q,2,0)</f>
        <v>Revenues - Third Parties</v>
      </c>
      <c r="I3477" t="s">
        <v>186</v>
      </c>
      <c r="J3477" s="111">
        <v>2026</v>
      </c>
      <c r="K3477" s="111">
        <v>7</v>
      </c>
      <c r="L3477" s="111" t="s">
        <v>94</v>
      </c>
      <c r="M3477">
        <v>-248.30333115000002</v>
      </c>
      <c r="N3477">
        <v>1</v>
      </c>
      <c r="O3477">
        <v>-248.30333115000002</v>
      </c>
      <c r="P3477" t="s">
        <v>3055</v>
      </c>
      <c r="Q3477" s="111" t="s">
        <v>96</v>
      </c>
    </row>
    <row r="3478" spans="1:17" x14ac:dyDescent="0.25">
      <c r="A3478" s="111" t="str">
        <f>+VLOOKUP(C3478,'Selectable Table'!D:EB,2,0)</f>
        <v>AMGEN</v>
      </c>
      <c r="B3478">
        <v>20200041</v>
      </c>
      <c r="C3478" t="s">
        <v>316</v>
      </c>
      <c r="D3478" t="s">
        <v>336</v>
      </c>
      <c r="E3478" t="s">
        <v>102</v>
      </c>
      <c r="F3478" s="111">
        <f>+VLOOKUP(C3478,'Selectable Table'!O:P,2,0)</f>
        <v>40700</v>
      </c>
      <c r="G3478" s="111" t="str">
        <f>+VLOOKUP(F3478,'Selectable Table'!P:Q,2,0)</f>
        <v>Revenues - Third Parties</v>
      </c>
      <c r="I3478" t="s">
        <v>186</v>
      </c>
      <c r="J3478" s="111">
        <v>2026</v>
      </c>
      <c r="K3478" s="111">
        <v>7</v>
      </c>
      <c r="L3478" s="111" t="s">
        <v>94</v>
      </c>
      <c r="M3478">
        <v>-285.23660864999999</v>
      </c>
      <c r="N3478">
        <v>1</v>
      </c>
      <c r="O3478">
        <v>-285.23660864999999</v>
      </c>
      <c r="P3478" t="s">
        <v>3055</v>
      </c>
      <c r="Q3478" s="111" t="s">
        <v>96</v>
      </c>
    </row>
    <row r="3479" spans="1:17" x14ac:dyDescent="0.25">
      <c r="A3479" s="111" t="str">
        <f>+VLOOKUP(C3479,'Selectable Table'!D:EB,2,0)</f>
        <v>ASTRAZENECA</v>
      </c>
      <c r="B3479" t="s">
        <v>580</v>
      </c>
      <c r="C3479" t="s">
        <v>296</v>
      </c>
      <c r="D3479" t="s">
        <v>336</v>
      </c>
      <c r="E3479" t="s">
        <v>102</v>
      </c>
      <c r="F3479" s="111">
        <f>+VLOOKUP(C3479,'Selectable Table'!O:P,2,0)</f>
        <v>40700</v>
      </c>
      <c r="G3479" s="111" t="str">
        <f>+VLOOKUP(F3479,'Selectable Table'!P:Q,2,0)</f>
        <v>Revenues - Third Parties</v>
      </c>
      <c r="I3479" t="s">
        <v>186</v>
      </c>
      <c r="J3479" s="111">
        <v>2026</v>
      </c>
      <c r="K3479" s="111">
        <v>7</v>
      </c>
      <c r="L3479" s="111" t="s">
        <v>94</v>
      </c>
      <c r="M3479">
        <v>-218.10109229999998</v>
      </c>
      <c r="N3479">
        <v>1</v>
      </c>
      <c r="O3479">
        <v>-218.10109229999998</v>
      </c>
      <c r="P3479" t="s">
        <v>3055</v>
      </c>
      <c r="Q3479" s="111" t="s">
        <v>96</v>
      </c>
    </row>
    <row r="3480" spans="1:17" x14ac:dyDescent="0.25">
      <c r="A3480" s="111" t="str">
        <f>+VLOOKUP(C3480,'Selectable Table'!D:EB,2,0)</f>
        <v>ASTRAZENECA</v>
      </c>
      <c r="B3480" t="s">
        <v>581</v>
      </c>
      <c r="C3480" t="s">
        <v>296</v>
      </c>
      <c r="D3480" t="s">
        <v>336</v>
      </c>
      <c r="E3480" t="s">
        <v>102</v>
      </c>
      <c r="F3480" s="111">
        <f>+VLOOKUP(C3480,'Selectable Table'!O:P,2,0)</f>
        <v>40700</v>
      </c>
      <c r="G3480" s="111" t="str">
        <f>+VLOOKUP(F3480,'Selectable Table'!P:Q,2,0)</f>
        <v>Revenues - Third Parties</v>
      </c>
      <c r="I3480" t="s">
        <v>186</v>
      </c>
      <c r="J3480" s="111">
        <v>2026</v>
      </c>
      <c r="K3480" s="111">
        <v>7</v>
      </c>
      <c r="L3480" s="111" t="s">
        <v>94</v>
      </c>
      <c r="M3480">
        <v>-34.122488399999995</v>
      </c>
      <c r="N3480">
        <v>1</v>
      </c>
      <c r="O3480">
        <v>-34.122488399999995</v>
      </c>
      <c r="P3480" t="s">
        <v>3055</v>
      </c>
      <c r="Q3480" s="111" t="s">
        <v>96</v>
      </c>
    </row>
    <row r="3481" spans="1:17" x14ac:dyDescent="0.25">
      <c r="A3481" s="111" t="str">
        <f>+VLOOKUP(C3481,'Selectable Table'!D:EB,2,0)</f>
        <v>AMGEN</v>
      </c>
      <c r="B3481">
        <v>20210081</v>
      </c>
      <c r="C3481" t="s">
        <v>316</v>
      </c>
      <c r="D3481" t="s">
        <v>336</v>
      </c>
      <c r="E3481" t="s">
        <v>102</v>
      </c>
      <c r="F3481" s="111">
        <f>+VLOOKUP(C3481,'Selectable Table'!O:P,2,0)</f>
        <v>40700</v>
      </c>
      <c r="G3481" s="111" t="str">
        <f>+VLOOKUP(F3481,'Selectable Table'!P:Q,2,0)</f>
        <v>Revenues - Third Parties</v>
      </c>
      <c r="I3481" t="s">
        <v>186</v>
      </c>
      <c r="J3481" s="111">
        <v>2026</v>
      </c>
      <c r="K3481" s="111">
        <v>7</v>
      </c>
      <c r="L3481" s="111" t="s">
        <v>94</v>
      </c>
      <c r="M3481">
        <v>-1383.3866444999999</v>
      </c>
      <c r="N3481">
        <v>1</v>
      </c>
      <c r="O3481">
        <v>-1383.3866444999999</v>
      </c>
      <c r="P3481" t="s">
        <v>3055</v>
      </c>
      <c r="Q3481" s="111" t="s">
        <v>96</v>
      </c>
    </row>
    <row r="3482" spans="1:17" x14ac:dyDescent="0.25">
      <c r="A3482" s="111" t="str">
        <f>+VLOOKUP(C3482,'Selectable Table'!D:EB,2,0)</f>
        <v>ASTRAZENECA</v>
      </c>
      <c r="B3482" t="s">
        <v>582</v>
      </c>
      <c r="C3482" t="s">
        <v>296</v>
      </c>
      <c r="D3482" t="s">
        <v>336</v>
      </c>
      <c r="E3482" t="s">
        <v>102</v>
      </c>
      <c r="F3482" s="111">
        <f>+VLOOKUP(C3482,'Selectable Table'!O:P,2,0)</f>
        <v>40700</v>
      </c>
      <c r="G3482" s="111" t="str">
        <f>+VLOOKUP(F3482,'Selectable Table'!P:Q,2,0)</f>
        <v>Revenues - Third Parties</v>
      </c>
      <c r="I3482" t="s">
        <v>186</v>
      </c>
      <c r="J3482" s="111">
        <v>2026</v>
      </c>
      <c r="K3482" s="111">
        <v>7</v>
      </c>
      <c r="L3482" s="111" t="s">
        <v>94</v>
      </c>
      <c r="M3482">
        <v>-247.71029325000003</v>
      </c>
      <c r="N3482">
        <v>1</v>
      </c>
      <c r="O3482">
        <v>-247.71029325000003</v>
      </c>
      <c r="P3482" t="s">
        <v>3055</v>
      </c>
      <c r="Q3482" s="111" t="s">
        <v>96</v>
      </c>
    </row>
    <row r="3483" spans="1:17" x14ac:dyDescent="0.25">
      <c r="A3483" s="111" t="str">
        <f>+VLOOKUP(C3483,'Selectable Table'!D:EB,2,0)</f>
        <v>PFIZER</v>
      </c>
      <c r="B3483" t="s">
        <v>583</v>
      </c>
      <c r="C3483" t="s">
        <v>252</v>
      </c>
      <c r="D3483" t="s">
        <v>336</v>
      </c>
      <c r="E3483" t="s">
        <v>102</v>
      </c>
      <c r="F3483" s="111">
        <f>+VLOOKUP(C3483,'Selectable Table'!O:P,2,0)</f>
        <v>40700</v>
      </c>
      <c r="G3483" s="111" t="str">
        <f>+VLOOKUP(F3483,'Selectable Table'!P:Q,2,0)</f>
        <v>Revenues - Third Parties</v>
      </c>
      <c r="I3483" t="s">
        <v>186</v>
      </c>
      <c r="J3483" s="111">
        <v>2026</v>
      </c>
      <c r="K3483" s="111">
        <v>7</v>
      </c>
      <c r="L3483" s="111" t="s">
        <v>94</v>
      </c>
      <c r="M3483">
        <v>-10077.370216199999</v>
      </c>
      <c r="N3483">
        <v>1</v>
      </c>
      <c r="O3483">
        <v>-10077.370216199999</v>
      </c>
      <c r="P3483" t="s">
        <v>3055</v>
      </c>
      <c r="Q3483" s="111" t="s">
        <v>96</v>
      </c>
    </row>
    <row r="3484" spans="1:17" x14ac:dyDescent="0.25">
      <c r="A3484" s="111" t="str">
        <f>+VLOOKUP(C3484,'Selectable Table'!D:EB,2,0)</f>
        <v>ASTRAZENECA</v>
      </c>
      <c r="B3484" t="s">
        <v>382</v>
      </c>
      <c r="C3484" t="s">
        <v>296</v>
      </c>
      <c r="D3484" t="s">
        <v>336</v>
      </c>
      <c r="E3484" t="s">
        <v>102</v>
      </c>
      <c r="F3484" s="111">
        <f>+VLOOKUP(C3484,'Selectable Table'!O:P,2,0)</f>
        <v>40700</v>
      </c>
      <c r="G3484" s="111" t="str">
        <f>+VLOOKUP(F3484,'Selectable Table'!P:Q,2,0)</f>
        <v>Revenues - Third Parties</v>
      </c>
      <c r="I3484" t="s">
        <v>186</v>
      </c>
      <c r="J3484" s="111">
        <v>2026</v>
      </c>
      <c r="K3484" s="111">
        <v>7</v>
      </c>
      <c r="L3484" s="111" t="s">
        <v>94</v>
      </c>
      <c r="M3484">
        <v>-20.748138599999997</v>
      </c>
      <c r="N3484">
        <v>1</v>
      </c>
      <c r="O3484">
        <v>-20.748138599999997</v>
      </c>
      <c r="P3484" t="s">
        <v>3055</v>
      </c>
      <c r="Q3484" s="111" t="s">
        <v>96</v>
      </c>
    </row>
    <row r="3485" spans="1:17" x14ac:dyDescent="0.25">
      <c r="A3485" s="111" t="str">
        <f>+VLOOKUP(C3485,'Selectable Table'!D:EB,2,0)</f>
        <v>ASTRAZENECA</v>
      </c>
      <c r="B3485" t="s">
        <v>585</v>
      </c>
      <c r="C3485" t="s">
        <v>296</v>
      </c>
      <c r="D3485" t="s">
        <v>336</v>
      </c>
      <c r="E3485" t="s">
        <v>102</v>
      </c>
      <c r="F3485" s="111">
        <f>+VLOOKUP(C3485,'Selectable Table'!O:P,2,0)</f>
        <v>40700</v>
      </c>
      <c r="G3485" s="111" t="str">
        <f>+VLOOKUP(F3485,'Selectable Table'!P:Q,2,0)</f>
        <v>Revenues - Third Parties</v>
      </c>
      <c r="I3485" t="s">
        <v>186</v>
      </c>
      <c r="J3485" s="111">
        <v>2026</v>
      </c>
      <c r="K3485" s="111">
        <v>7</v>
      </c>
      <c r="L3485" s="111" t="s">
        <v>94</v>
      </c>
      <c r="M3485">
        <v>-91.782849900000002</v>
      </c>
      <c r="N3485">
        <v>1</v>
      </c>
      <c r="O3485">
        <v>-91.782849900000002</v>
      </c>
      <c r="P3485" t="s">
        <v>3055</v>
      </c>
      <c r="Q3485" s="111" t="s">
        <v>96</v>
      </c>
    </row>
    <row r="3486" spans="1:17" x14ac:dyDescent="0.25">
      <c r="A3486" s="111" t="str">
        <f>+VLOOKUP(C3486,'Selectable Table'!D:EB,2,0)</f>
        <v>ASTRAZENECA</v>
      </c>
      <c r="B3486" t="s">
        <v>586</v>
      </c>
      <c r="C3486" t="s">
        <v>296</v>
      </c>
      <c r="D3486" t="s">
        <v>336</v>
      </c>
      <c r="E3486" t="s">
        <v>102</v>
      </c>
      <c r="F3486" s="111">
        <f>+VLOOKUP(C3486,'Selectable Table'!O:P,2,0)</f>
        <v>40700</v>
      </c>
      <c r="G3486" s="111" t="str">
        <f>+VLOOKUP(F3486,'Selectable Table'!P:Q,2,0)</f>
        <v>Revenues - Third Parties</v>
      </c>
      <c r="I3486" t="s">
        <v>186</v>
      </c>
      <c r="J3486" s="111">
        <v>2026</v>
      </c>
      <c r="K3486" s="111">
        <v>7</v>
      </c>
      <c r="L3486" s="111" t="s">
        <v>94</v>
      </c>
      <c r="M3486">
        <v>-27.668668649999997</v>
      </c>
      <c r="N3486">
        <v>1</v>
      </c>
      <c r="O3486">
        <v>-27.668668649999997</v>
      </c>
      <c r="P3486" t="s">
        <v>3055</v>
      </c>
      <c r="Q3486" s="111" t="s">
        <v>96</v>
      </c>
    </row>
    <row r="3487" spans="1:17" x14ac:dyDescent="0.25">
      <c r="A3487" s="111" t="str">
        <f>+VLOOKUP(C3487,'Selectable Table'!D:EB,2,0)</f>
        <v>ASTRAZENECA</v>
      </c>
      <c r="B3487" t="s">
        <v>311</v>
      </c>
      <c r="C3487" t="s">
        <v>296</v>
      </c>
      <c r="D3487" t="s">
        <v>336</v>
      </c>
      <c r="E3487" t="s">
        <v>102</v>
      </c>
      <c r="F3487" s="111">
        <f>+VLOOKUP(C3487,'Selectable Table'!O:P,2,0)</f>
        <v>40700</v>
      </c>
      <c r="G3487" s="111" t="str">
        <f>+VLOOKUP(F3487,'Selectable Table'!P:Q,2,0)</f>
        <v>Revenues - Third Parties</v>
      </c>
      <c r="I3487" t="s">
        <v>186</v>
      </c>
      <c r="J3487" s="111">
        <v>2026</v>
      </c>
      <c r="K3487" s="111">
        <v>7</v>
      </c>
      <c r="L3487" s="111" t="s">
        <v>94</v>
      </c>
      <c r="M3487">
        <v>-281.54737484999998</v>
      </c>
      <c r="N3487">
        <v>1</v>
      </c>
      <c r="O3487">
        <v>-281.54737484999998</v>
      </c>
      <c r="P3487" t="s">
        <v>3055</v>
      </c>
      <c r="Q3487" s="111" t="s">
        <v>96</v>
      </c>
    </row>
    <row r="3488" spans="1:17" x14ac:dyDescent="0.25">
      <c r="A3488" s="111" t="str">
        <f>+VLOOKUP(C3488,'Selectable Table'!D:EB,2,0)</f>
        <v>AMGEN</v>
      </c>
      <c r="B3488">
        <v>20230153</v>
      </c>
      <c r="C3488" t="s">
        <v>316</v>
      </c>
      <c r="D3488" t="s">
        <v>336</v>
      </c>
      <c r="E3488" t="s">
        <v>102</v>
      </c>
      <c r="F3488" s="111">
        <f>+VLOOKUP(C3488,'Selectable Table'!O:P,2,0)</f>
        <v>40700</v>
      </c>
      <c r="G3488" s="111" t="str">
        <f>+VLOOKUP(F3488,'Selectable Table'!P:Q,2,0)</f>
        <v>Revenues - Third Parties</v>
      </c>
      <c r="I3488" t="s">
        <v>186</v>
      </c>
      <c r="J3488" s="111">
        <v>2026</v>
      </c>
      <c r="K3488" s="111">
        <v>7</v>
      </c>
      <c r="L3488" s="111" t="s">
        <v>94</v>
      </c>
      <c r="M3488">
        <v>-67.539647700000003</v>
      </c>
      <c r="N3488">
        <v>1</v>
      </c>
      <c r="O3488">
        <v>-67.539647700000003</v>
      </c>
      <c r="P3488" t="s">
        <v>3055</v>
      </c>
      <c r="Q3488" s="111" t="s">
        <v>96</v>
      </c>
    </row>
    <row r="3489" spans="1:17" x14ac:dyDescent="0.25">
      <c r="A3489" s="111" t="str">
        <f>+VLOOKUP(C3489,'Selectable Table'!D:EB,2,0)</f>
        <v>PFIZER</v>
      </c>
      <c r="B3489" t="s">
        <v>587</v>
      </c>
      <c r="C3489" t="s">
        <v>252</v>
      </c>
      <c r="D3489" t="s">
        <v>336</v>
      </c>
      <c r="E3489" t="s">
        <v>102</v>
      </c>
      <c r="F3489" s="111">
        <f>+VLOOKUP(C3489,'Selectable Table'!O:P,2,0)</f>
        <v>40700</v>
      </c>
      <c r="G3489" s="111" t="str">
        <f>+VLOOKUP(F3489,'Selectable Table'!P:Q,2,0)</f>
        <v>Revenues - Third Parties</v>
      </c>
      <c r="I3489" t="s">
        <v>186</v>
      </c>
      <c r="J3489" s="111">
        <v>2026</v>
      </c>
      <c r="K3489" s="111">
        <v>7</v>
      </c>
      <c r="L3489" s="111" t="s">
        <v>94</v>
      </c>
      <c r="M3489">
        <v>-2320.6695938999997</v>
      </c>
      <c r="N3489">
        <v>1</v>
      </c>
      <c r="O3489">
        <v>-2320.6695938999997</v>
      </c>
      <c r="P3489" t="s">
        <v>3055</v>
      </c>
      <c r="Q3489" s="111" t="s">
        <v>96</v>
      </c>
    </row>
    <row r="3490" spans="1:17" x14ac:dyDescent="0.25">
      <c r="A3490" s="111" t="str">
        <f>+VLOOKUP(C3490,'Selectable Table'!D:EB,2,0)</f>
        <v>PFIZER</v>
      </c>
      <c r="B3490" t="s">
        <v>588</v>
      </c>
      <c r="C3490" t="s">
        <v>252</v>
      </c>
      <c r="D3490" t="s">
        <v>336</v>
      </c>
      <c r="E3490" t="s">
        <v>102</v>
      </c>
      <c r="F3490" s="111">
        <f>+VLOOKUP(C3490,'Selectable Table'!O:P,2,0)</f>
        <v>40700</v>
      </c>
      <c r="G3490" s="111" t="str">
        <f>+VLOOKUP(F3490,'Selectable Table'!P:Q,2,0)</f>
        <v>Revenues - Third Parties</v>
      </c>
      <c r="I3490" t="s">
        <v>186</v>
      </c>
      <c r="J3490" s="111">
        <v>2026</v>
      </c>
      <c r="K3490" s="111">
        <v>7</v>
      </c>
      <c r="L3490" s="111" t="s">
        <v>94</v>
      </c>
      <c r="M3490">
        <v>-83083.965870150001</v>
      </c>
      <c r="N3490">
        <v>1</v>
      </c>
      <c r="O3490">
        <v>-83083.965870150001</v>
      </c>
      <c r="P3490" t="s">
        <v>3055</v>
      </c>
      <c r="Q3490" s="111" t="s">
        <v>96</v>
      </c>
    </row>
    <row r="3491" spans="1:17" x14ac:dyDescent="0.25">
      <c r="A3491" s="111" t="str">
        <f>+VLOOKUP(C3491,'Selectable Table'!D:EB,2,0)</f>
        <v>AMGEN</v>
      </c>
      <c r="B3491">
        <v>20240092</v>
      </c>
      <c r="C3491" t="s">
        <v>316</v>
      </c>
      <c r="D3491" t="s">
        <v>336</v>
      </c>
      <c r="E3491" t="s">
        <v>102</v>
      </c>
      <c r="F3491" s="111">
        <f>+VLOOKUP(C3491,'Selectable Table'!O:P,2,0)</f>
        <v>40700</v>
      </c>
      <c r="G3491" s="111" t="str">
        <f>+VLOOKUP(F3491,'Selectable Table'!P:Q,2,0)</f>
        <v>Revenues - Third Parties</v>
      </c>
      <c r="I3491" t="s">
        <v>186</v>
      </c>
      <c r="J3491" s="111">
        <v>2026</v>
      </c>
      <c r="K3491" s="111">
        <v>7</v>
      </c>
      <c r="L3491" s="111" t="s">
        <v>94</v>
      </c>
      <c r="M3491">
        <v>-31.895964449999997</v>
      </c>
      <c r="N3491">
        <v>1</v>
      </c>
      <c r="O3491">
        <v>-31.895964449999997</v>
      </c>
      <c r="P3491" t="s">
        <v>3055</v>
      </c>
      <c r="Q3491" s="111" t="s">
        <v>96</v>
      </c>
    </row>
    <row r="3492" spans="1:17" x14ac:dyDescent="0.25">
      <c r="A3492" s="111" t="str">
        <f>+VLOOKUP(C3492,'Selectable Table'!D:EB,2,0)</f>
        <v>ASTRAZENECA</v>
      </c>
      <c r="B3492" t="s">
        <v>383</v>
      </c>
      <c r="C3492" t="s">
        <v>296</v>
      </c>
      <c r="D3492" t="s">
        <v>336</v>
      </c>
      <c r="E3492" t="s">
        <v>102</v>
      </c>
      <c r="F3492" s="111">
        <f>+VLOOKUP(C3492,'Selectable Table'!O:P,2,0)</f>
        <v>40700</v>
      </c>
      <c r="G3492" s="111" t="str">
        <f>+VLOOKUP(F3492,'Selectable Table'!P:Q,2,0)</f>
        <v>Revenues - Third Parties</v>
      </c>
      <c r="I3492" t="s">
        <v>186</v>
      </c>
      <c r="J3492" s="111">
        <v>2026</v>
      </c>
      <c r="K3492" s="111">
        <v>7</v>
      </c>
      <c r="L3492" s="111" t="s">
        <v>94</v>
      </c>
      <c r="M3492">
        <v>-245.94053714999995</v>
      </c>
      <c r="N3492">
        <v>1</v>
      </c>
      <c r="O3492">
        <v>-245.94053714999995</v>
      </c>
      <c r="P3492" t="s">
        <v>3055</v>
      </c>
      <c r="Q3492" s="111" t="s">
        <v>96</v>
      </c>
    </row>
    <row r="3493" spans="1:17" x14ac:dyDescent="0.25">
      <c r="A3493" s="111" t="str">
        <f>+VLOOKUP(C3493,'Selectable Table'!D:EB,2,0)</f>
        <v>PFIZER</v>
      </c>
      <c r="B3493" t="s">
        <v>589</v>
      </c>
      <c r="C3493" t="s">
        <v>252</v>
      </c>
      <c r="D3493" t="s">
        <v>336</v>
      </c>
      <c r="E3493" t="s">
        <v>102</v>
      </c>
      <c r="F3493" s="111">
        <f>+VLOOKUP(C3493,'Selectable Table'!O:P,2,0)</f>
        <v>40700</v>
      </c>
      <c r="G3493" s="111" t="str">
        <f>+VLOOKUP(F3493,'Selectable Table'!P:Q,2,0)</f>
        <v>Revenues - Third Parties</v>
      </c>
      <c r="I3493" t="s">
        <v>186</v>
      </c>
      <c r="J3493" s="111">
        <v>2026</v>
      </c>
      <c r="K3493" s="111">
        <v>7</v>
      </c>
      <c r="L3493" s="111" t="s">
        <v>94</v>
      </c>
      <c r="M3493">
        <v>-2715.2877738000002</v>
      </c>
      <c r="N3493">
        <v>1</v>
      </c>
      <c r="O3493">
        <v>-2715.2877738000002</v>
      </c>
      <c r="P3493" t="s">
        <v>3055</v>
      </c>
      <c r="Q3493" s="111" t="s">
        <v>96</v>
      </c>
    </row>
    <row r="3494" spans="1:17" x14ac:dyDescent="0.25">
      <c r="A3494" s="111" t="str">
        <f>+VLOOKUP(C3494,'Selectable Table'!D:EB,2,0)</f>
        <v>ASTRAZENECA</v>
      </c>
      <c r="B3494" t="s">
        <v>804</v>
      </c>
      <c r="C3494" t="s">
        <v>296</v>
      </c>
      <c r="D3494" t="s">
        <v>336</v>
      </c>
      <c r="E3494" t="s">
        <v>102</v>
      </c>
      <c r="F3494" s="111">
        <f>+VLOOKUP(C3494,'Selectable Table'!O:P,2,0)</f>
        <v>40700</v>
      </c>
      <c r="G3494" s="111" t="str">
        <f>+VLOOKUP(F3494,'Selectable Table'!P:Q,2,0)</f>
        <v>Revenues - Third Parties</v>
      </c>
      <c r="I3494" t="s">
        <v>186</v>
      </c>
      <c r="J3494" s="111">
        <v>2026</v>
      </c>
      <c r="K3494" s="111">
        <v>7</v>
      </c>
      <c r="L3494" s="111" t="s">
        <v>94</v>
      </c>
      <c r="M3494">
        <v>-18.40815375</v>
      </c>
      <c r="N3494">
        <v>1</v>
      </c>
      <c r="O3494">
        <v>-18.40815375</v>
      </c>
      <c r="P3494" t="s">
        <v>3055</v>
      </c>
      <c r="Q3494" s="111" t="s">
        <v>96</v>
      </c>
    </row>
    <row r="3495" spans="1:17" x14ac:dyDescent="0.25">
      <c r="A3495" s="111" t="str">
        <f>+VLOOKUP(C3495,'Selectable Table'!D:EB,2,0)</f>
        <v>ASTRAZENECA</v>
      </c>
      <c r="B3495" t="s">
        <v>385</v>
      </c>
      <c r="C3495" t="s">
        <v>296</v>
      </c>
      <c r="D3495" t="s">
        <v>336</v>
      </c>
      <c r="E3495" t="s">
        <v>102</v>
      </c>
      <c r="F3495" s="111">
        <f>+VLOOKUP(C3495,'Selectable Table'!O:P,2,0)</f>
        <v>40700</v>
      </c>
      <c r="G3495" s="111" t="str">
        <f>+VLOOKUP(F3495,'Selectable Table'!P:Q,2,0)</f>
        <v>Revenues - Third Parties</v>
      </c>
      <c r="I3495" t="s">
        <v>186</v>
      </c>
      <c r="J3495" s="111">
        <v>2026</v>
      </c>
      <c r="K3495" s="111">
        <v>7</v>
      </c>
      <c r="L3495" s="111" t="s">
        <v>94</v>
      </c>
      <c r="M3495">
        <v>-1014.3351823500001</v>
      </c>
      <c r="N3495">
        <v>1</v>
      </c>
      <c r="O3495">
        <v>-1014.3351823500001</v>
      </c>
      <c r="P3495" t="s">
        <v>3055</v>
      </c>
      <c r="Q3495" s="111" t="s">
        <v>96</v>
      </c>
    </row>
    <row r="3496" spans="1:17" x14ac:dyDescent="0.25">
      <c r="A3496" s="111" t="str">
        <f>+VLOOKUP(C3496,'Selectable Table'!D:EB,2,0)</f>
        <v>PFIZER</v>
      </c>
      <c r="B3496" t="s">
        <v>591</v>
      </c>
      <c r="C3496" t="s">
        <v>252</v>
      </c>
      <c r="D3496" t="s">
        <v>336</v>
      </c>
      <c r="E3496" t="s">
        <v>102</v>
      </c>
      <c r="F3496" s="111">
        <f>+VLOOKUP(C3496,'Selectable Table'!O:P,2,0)</f>
        <v>40700</v>
      </c>
      <c r="G3496" s="111" t="str">
        <f>+VLOOKUP(F3496,'Selectable Table'!P:Q,2,0)</f>
        <v>Revenues - Third Parties</v>
      </c>
      <c r="I3496" t="s">
        <v>186</v>
      </c>
      <c r="J3496" s="111">
        <v>2026</v>
      </c>
      <c r="K3496" s="111">
        <v>7</v>
      </c>
      <c r="L3496" s="111" t="s">
        <v>94</v>
      </c>
      <c r="M3496">
        <v>-28302.220279199999</v>
      </c>
      <c r="N3496">
        <v>1</v>
      </c>
      <c r="O3496">
        <v>-28302.220279199999</v>
      </c>
      <c r="P3496" t="s">
        <v>3055</v>
      </c>
      <c r="Q3496" s="111" t="s">
        <v>96</v>
      </c>
    </row>
    <row r="3497" spans="1:17" x14ac:dyDescent="0.25">
      <c r="A3497" s="111" t="str">
        <f>+VLOOKUP(C3497,'Selectable Table'!D:EB,2,0)</f>
        <v>ASTRAZENECA</v>
      </c>
      <c r="B3497" t="s">
        <v>387</v>
      </c>
      <c r="C3497" t="s">
        <v>296</v>
      </c>
      <c r="D3497" t="s">
        <v>336</v>
      </c>
      <c r="E3497" t="s">
        <v>102</v>
      </c>
      <c r="F3497" s="111">
        <f>+VLOOKUP(C3497,'Selectable Table'!O:P,2,0)</f>
        <v>40700</v>
      </c>
      <c r="G3497" s="111" t="str">
        <f>+VLOOKUP(F3497,'Selectable Table'!P:Q,2,0)</f>
        <v>Revenues - Third Parties</v>
      </c>
      <c r="I3497" t="s">
        <v>186</v>
      </c>
      <c r="J3497" s="111">
        <v>2026</v>
      </c>
      <c r="K3497" s="111">
        <v>7</v>
      </c>
      <c r="L3497" s="111" t="s">
        <v>94</v>
      </c>
      <c r="M3497">
        <v>-1337.5934743500004</v>
      </c>
      <c r="N3497">
        <v>1</v>
      </c>
      <c r="O3497">
        <v>-1337.5934743500004</v>
      </c>
      <c r="P3497" t="s">
        <v>3055</v>
      </c>
      <c r="Q3497" s="111" t="s">
        <v>96</v>
      </c>
    </row>
    <row r="3498" spans="1:17" x14ac:dyDescent="0.25">
      <c r="A3498" s="111" t="str">
        <f>+VLOOKUP(C3498,'Selectable Table'!D:EB,2,0)</f>
        <v>PFIZER</v>
      </c>
      <c r="B3498" t="s">
        <v>592</v>
      </c>
      <c r="C3498" t="s">
        <v>252</v>
      </c>
      <c r="D3498" t="s">
        <v>336</v>
      </c>
      <c r="E3498" t="s">
        <v>102</v>
      </c>
      <c r="F3498" s="111">
        <f>+VLOOKUP(C3498,'Selectable Table'!O:P,2,0)</f>
        <v>40700</v>
      </c>
      <c r="G3498" s="111" t="str">
        <f>+VLOOKUP(F3498,'Selectable Table'!P:Q,2,0)</f>
        <v>Revenues - Third Parties</v>
      </c>
      <c r="I3498" t="s">
        <v>186</v>
      </c>
      <c r="J3498" s="111">
        <v>2026</v>
      </c>
      <c r="K3498" s="111">
        <v>7</v>
      </c>
      <c r="L3498" s="111" t="s">
        <v>94</v>
      </c>
      <c r="M3498">
        <v>-4.5858088499999994</v>
      </c>
      <c r="N3498">
        <v>1</v>
      </c>
      <c r="O3498">
        <v>-4.5858088499999994</v>
      </c>
      <c r="P3498" t="s">
        <v>3055</v>
      </c>
      <c r="Q3498" s="111" t="s">
        <v>96</v>
      </c>
    </row>
    <row r="3499" spans="1:17" x14ac:dyDescent="0.25">
      <c r="A3499" s="111" t="str">
        <f>+VLOOKUP(C3499,'Selectable Table'!D:EB,2,0)</f>
        <v>AMGEN</v>
      </c>
      <c r="B3499">
        <v>20220196</v>
      </c>
      <c r="C3499" t="s">
        <v>316</v>
      </c>
      <c r="D3499" t="s">
        <v>336</v>
      </c>
      <c r="E3499" t="s">
        <v>102</v>
      </c>
      <c r="F3499" s="111">
        <f>+VLOOKUP(C3499,'Selectable Table'!O:P,2,0)</f>
        <v>40700</v>
      </c>
      <c r="G3499" s="111" t="str">
        <f>+VLOOKUP(F3499,'Selectable Table'!P:Q,2,0)</f>
        <v>Revenues - Third Parties</v>
      </c>
      <c r="I3499" t="s">
        <v>186</v>
      </c>
      <c r="J3499" s="111">
        <v>2026</v>
      </c>
      <c r="K3499" s="111">
        <v>7</v>
      </c>
      <c r="L3499" s="111" t="s">
        <v>94</v>
      </c>
      <c r="M3499">
        <v>-21124.312950299991</v>
      </c>
      <c r="N3499">
        <v>1</v>
      </c>
      <c r="O3499">
        <v>-21124.312950299991</v>
      </c>
      <c r="P3499" t="s">
        <v>3055</v>
      </c>
      <c r="Q3499" s="111" t="s">
        <v>96</v>
      </c>
    </row>
    <row r="3500" spans="1:17" x14ac:dyDescent="0.25">
      <c r="A3500" s="111" t="str">
        <f>+VLOOKUP(C3500,'Selectable Table'!D:EB,2,0)</f>
        <v>AMGEN</v>
      </c>
      <c r="B3500">
        <v>20230227</v>
      </c>
      <c r="C3500" t="s">
        <v>316</v>
      </c>
      <c r="D3500" t="s">
        <v>336</v>
      </c>
      <c r="E3500" t="s">
        <v>102</v>
      </c>
      <c r="F3500" s="111">
        <f>+VLOOKUP(C3500,'Selectable Table'!O:P,2,0)</f>
        <v>40700</v>
      </c>
      <c r="G3500" s="111" t="str">
        <f>+VLOOKUP(F3500,'Selectable Table'!P:Q,2,0)</f>
        <v>Revenues - Third Parties</v>
      </c>
      <c r="I3500" t="s">
        <v>186</v>
      </c>
      <c r="J3500" s="111">
        <v>2026</v>
      </c>
      <c r="K3500" s="111">
        <v>7</v>
      </c>
      <c r="L3500" s="111" t="s">
        <v>94</v>
      </c>
      <c r="M3500">
        <v>-1178.7306688499998</v>
      </c>
      <c r="N3500">
        <v>1</v>
      </c>
      <c r="O3500">
        <v>-1178.7306688499998</v>
      </c>
      <c r="P3500" t="s">
        <v>3055</v>
      </c>
      <c r="Q3500" s="111" t="s">
        <v>96</v>
      </c>
    </row>
    <row r="3501" spans="1:17" x14ac:dyDescent="0.25">
      <c r="A3501" s="111" t="str">
        <f>+VLOOKUP(C3501,'Selectable Table'!D:EB,2,0)</f>
        <v>PFIZER</v>
      </c>
      <c r="B3501" t="s">
        <v>593</v>
      </c>
      <c r="C3501" t="s">
        <v>252</v>
      </c>
      <c r="D3501" t="s">
        <v>336</v>
      </c>
      <c r="E3501" t="s">
        <v>102</v>
      </c>
      <c r="F3501" s="111">
        <f>+VLOOKUP(C3501,'Selectable Table'!O:P,2,0)</f>
        <v>40700</v>
      </c>
      <c r="G3501" s="111" t="str">
        <f>+VLOOKUP(F3501,'Selectable Table'!P:Q,2,0)</f>
        <v>Revenues - Third Parties</v>
      </c>
      <c r="I3501" t="s">
        <v>186</v>
      </c>
      <c r="J3501" s="111">
        <v>2026</v>
      </c>
      <c r="K3501" s="111">
        <v>7</v>
      </c>
      <c r="L3501" s="111" t="s">
        <v>94</v>
      </c>
      <c r="M3501">
        <v>-210.90626760000001</v>
      </c>
      <c r="N3501">
        <v>1</v>
      </c>
      <c r="O3501">
        <v>-210.90626760000001</v>
      </c>
      <c r="P3501" t="s">
        <v>3055</v>
      </c>
      <c r="Q3501" s="111" t="s">
        <v>96</v>
      </c>
    </row>
    <row r="3502" spans="1:17" x14ac:dyDescent="0.25">
      <c r="A3502" s="111" t="str">
        <f>+VLOOKUP(C3502,'Selectable Table'!D:EB,2,0)</f>
        <v>AMGEN</v>
      </c>
      <c r="B3502">
        <v>20250002</v>
      </c>
      <c r="C3502" t="s">
        <v>316</v>
      </c>
      <c r="D3502" t="s">
        <v>336</v>
      </c>
      <c r="E3502" t="s">
        <v>102</v>
      </c>
      <c r="F3502" s="111">
        <f>+VLOOKUP(C3502,'Selectable Table'!O:P,2,0)</f>
        <v>40700</v>
      </c>
      <c r="G3502" s="111" t="str">
        <f>+VLOOKUP(F3502,'Selectable Table'!P:Q,2,0)</f>
        <v>Revenues - Third Parties</v>
      </c>
      <c r="I3502" t="s">
        <v>186</v>
      </c>
      <c r="J3502" s="111">
        <v>2026</v>
      </c>
      <c r="K3502" s="111">
        <v>7</v>
      </c>
      <c r="L3502" s="111" t="s">
        <v>94</v>
      </c>
      <c r="M3502">
        <v>-27.937699649999999</v>
      </c>
      <c r="N3502">
        <v>1</v>
      </c>
      <c r="O3502">
        <v>-27.937699649999999</v>
      </c>
      <c r="P3502" t="s">
        <v>3055</v>
      </c>
      <c r="Q3502" s="111" t="s">
        <v>96</v>
      </c>
    </row>
    <row r="3503" spans="1:17" x14ac:dyDescent="0.25">
      <c r="A3503" s="111" t="str">
        <f>+VLOOKUP(C3503,'Selectable Table'!D:EB,2,0)</f>
        <v>AMGEN</v>
      </c>
      <c r="B3503">
        <v>20230225</v>
      </c>
      <c r="C3503" t="s">
        <v>316</v>
      </c>
      <c r="D3503" t="s">
        <v>336</v>
      </c>
      <c r="E3503" t="s">
        <v>102</v>
      </c>
      <c r="F3503" s="111">
        <f>+VLOOKUP(C3503,'Selectable Table'!O:P,2,0)</f>
        <v>40700</v>
      </c>
      <c r="G3503" s="111" t="str">
        <f>+VLOOKUP(F3503,'Selectable Table'!P:Q,2,0)</f>
        <v>Revenues - Third Parties</v>
      </c>
      <c r="I3503" t="s">
        <v>186</v>
      </c>
      <c r="J3503" s="111">
        <v>2026</v>
      </c>
      <c r="K3503" s="111">
        <v>7</v>
      </c>
      <c r="L3503" s="111" t="s">
        <v>94</v>
      </c>
      <c r="M3503">
        <v>-27.569244149999999</v>
      </c>
      <c r="N3503">
        <v>1</v>
      </c>
      <c r="O3503">
        <v>-27.569244149999999</v>
      </c>
      <c r="P3503" t="s">
        <v>3055</v>
      </c>
      <c r="Q3503" s="111" t="s">
        <v>96</v>
      </c>
    </row>
    <row r="3504" spans="1:17" x14ac:dyDescent="0.25">
      <c r="A3504" s="111" t="str">
        <f>+VLOOKUP(C3504,'Selectable Table'!D:EB,2,0)</f>
        <v>ASTRAZENECA</v>
      </c>
      <c r="B3504" t="s">
        <v>594</v>
      </c>
      <c r="C3504" t="s">
        <v>296</v>
      </c>
      <c r="D3504" t="s">
        <v>336</v>
      </c>
      <c r="E3504" t="s">
        <v>102</v>
      </c>
      <c r="F3504" s="111">
        <f>+VLOOKUP(C3504,'Selectable Table'!O:P,2,0)</f>
        <v>40700</v>
      </c>
      <c r="G3504" s="111" t="str">
        <f>+VLOOKUP(F3504,'Selectable Table'!P:Q,2,0)</f>
        <v>Revenues - Third Parties</v>
      </c>
      <c r="I3504" t="s">
        <v>186</v>
      </c>
      <c r="J3504" s="111">
        <v>2026</v>
      </c>
      <c r="K3504" s="111">
        <v>7</v>
      </c>
      <c r="L3504" s="111" t="s">
        <v>94</v>
      </c>
      <c r="M3504">
        <v>-109.75353585000001</v>
      </c>
      <c r="N3504">
        <v>1</v>
      </c>
      <c r="O3504">
        <v>-109.75353585000001</v>
      </c>
      <c r="P3504" t="s">
        <v>3055</v>
      </c>
      <c r="Q3504" s="111" t="s">
        <v>96</v>
      </c>
    </row>
    <row r="3505" spans="1:17" x14ac:dyDescent="0.25">
      <c r="A3505" s="111" t="str">
        <f>+VLOOKUP(C3505,'Selectable Table'!D:EB,2,0)</f>
        <v>MEDIMMUNE</v>
      </c>
      <c r="B3505" t="s">
        <v>595</v>
      </c>
      <c r="C3505" t="s">
        <v>576</v>
      </c>
      <c r="D3505" t="s">
        <v>336</v>
      </c>
      <c r="E3505" t="s">
        <v>102</v>
      </c>
      <c r="F3505" s="111">
        <f>+VLOOKUP(C3505,'Selectable Table'!O:P,2,0)</f>
        <v>40700</v>
      </c>
      <c r="G3505" s="111" t="str">
        <f>+VLOOKUP(F3505,'Selectable Table'!P:Q,2,0)</f>
        <v>Revenues - Third Parties</v>
      </c>
      <c r="I3505" t="s">
        <v>186</v>
      </c>
      <c r="J3505" s="111">
        <v>2026</v>
      </c>
      <c r="K3505" s="111">
        <v>7</v>
      </c>
      <c r="L3505" s="111" t="s">
        <v>94</v>
      </c>
      <c r="M3505">
        <v>-24.740909550000001</v>
      </c>
      <c r="N3505">
        <v>1</v>
      </c>
      <c r="O3505">
        <v>-24.740909550000001</v>
      </c>
      <c r="P3505" t="s">
        <v>3055</v>
      </c>
      <c r="Q3505" s="111" t="s">
        <v>96</v>
      </c>
    </row>
    <row r="3506" spans="1:17" x14ac:dyDescent="0.25">
      <c r="A3506" s="111" t="str">
        <f>+VLOOKUP(C3506,'Selectable Table'!D:EB,2,0)</f>
        <v>OTH CUST</v>
      </c>
      <c r="B3506" t="s">
        <v>596</v>
      </c>
      <c r="C3506" t="s">
        <v>597</v>
      </c>
      <c r="D3506" t="s">
        <v>336</v>
      </c>
      <c r="E3506" t="s">
        <v>102</v>
      </c>
      <c r="F3506" s="111">
        <f>+VLOOKUP(C3506,'Selectable Table'!O:P,2,0)</f>
        <v>40700</v>
      </c>
      <c r="G3506" s="111" t="str">
        <f>+VLOOKUP(F3506,'Selectable Table'!P:Q,2,0)</f>
        <v>Revenues - Third Parties</v>
      </c>
      <c r="I3506" t="s">
        <v>186</v>
      </c>
      <c r="J3506" s="111">
        <v>2026</v>
      </c>
      <c r="K3506" s="111">
        <v>7</v>
      </c>
      <c r="L3506" s="111" t="s">
        <v>94</v>
      </c>
      <c r="M3506">
        <v>-1186.1237576999999</v>
      </c>
      <c r="N3506">
        <v>1</v>
      </c>
      <c r="O3506">
        <v>-1186.1237576999999</v>
      </c>
      <c r="P3506" t="s">
        <v>3055</v>
      </c>
      <c r="Q3506" s="111" t="s">
        <v>96</v>
      </c>
    </row>
    <row r="3507" spans="1:17" x14ac:dyDescent="0.25">
      <c r="A3507" s="111" t="str">
        <f>+VLOOKUP(C3507,'Selectable Table'!D:EB,2,0)</f>
        <v>GILEAD SCI</v>
      </c>
      <c r="B3507" t="s">
        <v>388</v>
      </c>
      <c r="C3507" t="s">
        <v>389</v>
      </c>
      <c r="D3507" t="s">
        <v>336</v>
      </c>
      <c r="E3507" t="s">
        <v>102</v>
      </c>
      <c r="F3507" s="111">
        <f>+VLOOKUP(C3507,'Selectable Table'!O:P,2,0)</f>
        <v>40700</v>
      </c>
      <c r="G3507" s="111" t="str">
        <f>+VLOOKUP(F3507,'Selectable Table'!P:Q,2,0)</f>
        <v>Revenues - Third Parties</v>
      </c>
      <c r="I3507" t="s">
        <v>125</v>
      </c>
      <c r="J3507" s="111">
        <v>2026</v>
      </c>
      <c r="K3507" s="111">
        <v>7</v>
      </c>
      <c r="L3507" s="111" t="s">
        <v>94</v>
      </c>
      <c r="M3507">
        <v>-89.121782400000001</v>
      </c>
      <c r="N3507">
        <v>1</v>
      </c>
      <c r="O3507">
        <v>-89.121782400000001</v>
      </c>
      <c r="P3507" t="s">
        <v>3055</v>
      </c>
      <c r="Q3507" s="111" t="s">
        <v>96</v>
      </c>
    </row>
    <row r="3508" spans="1:17" x14ac:dyDescent="0.25">
      <c r="A3508" s="111" t="str">
        <f>+VLOOKUP(C3508,'Selectable Table'!D:EB,2,0)</f>
        <v>OTH CUST</v>
      </c>
      <c r="B3508" t="s">
        <v>317</v>
      </c>
      <c r="C3508" t="s">
        <v>318</v>
      </c>
      <c r="D3508" t="s">
        <v>336</v>
      </c>
      <c r="E3508" t="s">
        <v>102</v>
      </c>
      <c r="F3508" s="111">
        <f>+VLOOKUP(C3508,'Selectable Table'!O:P,2,0)</f>
        <v>40700</v>
      </c>
      <c r="G3508" s="111" t="str">
        <f>+VLOOKUP(F3508,'Selectable Table'!P:Q,2,0)</f>
        <v>Revenues - Third Parties</v>
      </c>
      <c r="I3508" t="s">
        <v>186</v>
      </c>
      <c r="J3508" s="111">
        <v>2026</v>
      </c>
      <c r="K3508" s="111">
        <v>7</v>
      </c>
      <c r="L3508" s="111" t="s">
        <v>94</v>
      </c>
      <c r="M3508">
        <v>-73.942000649999997</v>
      </c>
      <c r="N3508">
        <v>1</v>
      </c>
      <c r="O3508">
        <v>-73.942000649999997</v>
      </c>
      <c r="P3508" t="s">
        <v>3055</v>
      </c>
      <c r="Q3508" s="111" t="s">
        <v>96</v>
      </c>
    </row>
    <row r="3509" spans="1:17" x14ac:dyDescent="0.25">
      <c r="A3509" s="111" t="str">
        <f>+VLOOKUP(C3509,'Selectable Table'!D:EB,2,0)</f>
        <v>MEDIMMUNE</v>
      </c>
      <c r="B3509" t="s">
        <v>600</v>
      </c>
      <c r="C3509" t="s">
        <v>576</v>
      </c>
      <c r="D3509" t="s">
        <v>336</v>
      </c>
      <c r="E3509" t="s">
        <v>102</v>
      </c>
      <c r="F3509" s="111">
        <f>+VLOOKUP(C3509,'Selectable Table'!O:P,2,0)</f>
        <v>40700</v>
      </c>
      <c r="G3509" s="111" t="str">
        <f>+VLOOKUP(F3509,'Selectable Table'!P:Q,2,0)</f>
        <v>Revenues - Third Parties</v>
      </c>
      <c r="I3509" t="s">
        <v>186</v>
      </c>
      <c r="J3509" s="111">
        <v>2026</v>
      </c>
      <c r="K3509" s="111">
        <v>7</v>
      </c>
      <c r="L3509" s="111" t="s">
        <v>94</v>
      </c>
      <c r="M3509">
        <v>-27.616617000000002</v>
      </c>
      <c r="N3509">
        <v>1</v>
      </c>
      <c r="O3509">
        <v>-27.616617000000002</v>
      </c>
      <c r="P3509" t="s">
        <v>3055</v>
      </c>
      <c r="Q3509" s="111" t="s">
        <v>96</v>
      </c>
    </row>
    <row r="3510" spans="1:17" x14ac:dyDescent="0.25">
      <c r="A3510" s="111" t="str">
        <f>+VLOOKUP(C3510,'Selectable Table'!D:EB,2,0)</f>
        <v>OTH CUST</v>
      </c>
      <c r="B3510" t="s">
        <v>601</v>
      </c>
      <c r="C3510" t="s">
        <v>602</v>
      </c>
      <c r="D3510" t="s">
        <v>336</v>
      </c>
      <c r="E3510" t="s">
        <v>102</v>
      </c>
      <c r="F3510" s="111">
        <f>+VLOOKUP(C3510,'Selectable Table'!O:P,2,0)</f>
        <v>40700</v>
      </c>
      <c r="G3510" s="111" t="str">
        <f>+VLOOKUP(F3510,'Selectable Table'!P:Q,2,0)</f>
        <v>Revenues - Third Parties</v>
      </c>
      <c r="I3510" t="s">
        <v>186</v>
      </c>
      <c r="J3510" s="111">
        <v>2026</v>
      </c>
      <c r="K3510" s="111">
        <v>7</v>
      </c>
      <c r="L3510" s="111" t="s">
        <v>94</v>
      </c>
      <c r="M3510">
        <v>-323.52673814999997</v>
      </c>
      <c r="N3510">
        <v>1</v>
      </c>
      <c r="O3510">
        <v>-323.52673814999997</v>
      </c>
      <c r="P3510" t="s">
        <v>3055</v>
      </c>
      <c r="Q3510" s="111" t="s">
        <v>96</v>
      </c>
    </row>
    <row r="3511" spans="1:17" x14ac:dyDescent="0.25">
      <c r="A3511" s="111" t="str">
        <f>+VLOOKUP(C3511,'Selectable Table'!D:EB,2,0)</f>
        <v>OTH CUST</v>
      </c>
      <c r="B3511" t="s">
        <v>603</v>
      </c>
      <c r="C3511" t="s">
        <v>604</v>
      </c>
      <c r="D3511" t="s">
        <v>336</v>
      </c>
      <c r="E3511" t="s">
        <v>102</v>
      </c>
      <c r="F3511" s="111">
        <f>+VLOOKUP(C3511,'Selectable Table'!O:P,2,0)</f>
        <v>40700</v>
      </c>
      <c r="G3511" s="111" t="str">
        <f>+VLOOKUP(F3511,'Selectable Table'!P:Q,2,0)</f>
        <v>Revenues - Third Parties</v>
      </c>
      <c r="I3511" t="s">
        <v>186</v>
      </c>
      <c r="J3511" s="111">
        <v>2026</v>
      </c>
      <c r="K3511" s="111">
        <v>7</v>
      </c>
      <c r="L3511" s="111" t="s">
        <v>94</v>
      </c>
      <c r="M3511">
        <v>-30.639706649999994</v>
      </c>
      <c r="N3511">
        <v>1</v>
      </c>
      <c r="O3511">
        <v>-30.639706649999994</v>
      </c>
      <c r="P3511" t="s">
        <v>3055</v>
      </c>
      <c r="Q3511" s="111" t="s">
        <v>96</v>
      </c>
    </row>
    <row r="3512" spans="1:17" x14ac:dyDescent="0.25">
      <c r="A3512" s="111" t="str">
        <f>+VLOOKUP(C3512,'Selectable Table'!D:EB,2,0)</f>
        <v>OTH CUST</v>
      </c>
      <c r="B3512" t="s">
        <v>319</v>
      </c>
      <c r="C3512" t="s">
        <v>320</v>
      </c>
      <c r="D3512" t="s">
        <v>336</v>
      </c>
      <c r="E3512" t="s">
        <v>102</v>
      </c>
      <c r="F3512" s="111">
        <f>+VLOOKUP(C3512,'Selectable Table'!O:P,2,0)</f>
        <v>40700</v>
      </c>
      <c r="G3512" s="111" t="str">
        <f>+VLOOKUP(F3512,'Selectable Table'!P:Q,2,0)</f>
        <v>Revenues - Third Parties</v>
      </c>
      <c r="I3512" t="s">
        <v>186</v>
      </c>
      <c r="J3512" s="111">
        <v>2026</v>
      </c>
      <c r="K3512" s="111">
        <v>7</v>
      </c>
      <c r="L3512" s="111" t="s">
        <v>94</v>
      </c>
      <c r="M3512">
        <v>-221.39379780000004</v>
      </c>
      <c r="N3512">
        <v>1</v>
      </c>
      <c r="O3512">
        <v>-221.39379780000004</v>
      </c>
      <c r="P3512" t="s">
        <v>3055</v>
      </c>
      <c r="Q3512" s="111" t="s">
        <v>96</v>
      </c>
    </row>
    <row r="3513" spans="1:17" x14ac:dyDescent="0.25">
      <c r="A3513" s="111" t="str">
        <f>+VLOOKUP(C3513,'Selectable Table'!D:EB,2,0)</f>
        <v>OTH CUST</v>
      </c>
      <c r="B3513" t="s">
        <v>605</v>
      </c>
      <c r="C3513" t="s">
        <v>606</v>
      </c>
      <c r="D3513" t="s">
        <v>336</v>
      </c>
      <c r="E3513" t="s">
        <v>102</v>
      </c>
      <c r="F3513" s="111">
        <f>+VLOOKUP(C3513,'Selectable Table'!O:P,2,0)</f>
        <v>40700</v>
      </c>
      <c r="G3513" s="111" t="str">
        <f>+VLOOKUP(F3513,'Selectable Table'!P:Q,2,0)</f>
        <v>Revenues - Third Parties</v>
      </c>
      <c r="I3513" t="s">
        <v>186</v>
      </c>
      <c r="J3513" s="111">
        <v>2026</v>
      </c>
      <c r="K3513" s="111">
        <v>7</v>
      </c>
      <c r="L3513" s="111" t="s">
        <v>94</v>
      </c>
      <c r="M3513">
        <v>-538.91120219999993</v>
      </c>
      <c r="N3513">
        <v>1</v>
      </c>
      <c r="O3513">
        <v>-538.91120219999993</v>
      </c>
      <c r="P3513" t="s">
        <v>3055</v>
      </c>
      <c r="Q3513" s="111" t="s">
        <v>96</v>
      </c>
    </row>
    <row r="3514" spans="1:17" x14ac:dyDescent="0.25">
      <c r="A3514" s="111" t="str">
        <f>+VLOOKUP(C3514,'Selectable Table'!D:EB,2,0)</f>
        <v>OTH CUST</v>
      </c>
      <c r="B3514" t="s">
        <v>607</v>
      </c>
      <c r="C3514" t="s">
        <v>477</v>
      </c>
      <c r="D3514" t="s">
        <v>336</v>
      </c>
      <c r="E3514" t="s">
        <v>102</v>
      </c>
      <c r="F3514" s="111">
        <f>+VLOOKUP(C3514,'Selectable Table'!O:P,2,0)</f>
        <v>40700</v>
      </c>
      <c r="G3514" s="111" t="str">
        <f>+VLOOKUP(F3514,'Selectable Table'!P:Q,2,0)</f>
        <v>Revenues - Third Parties</v>
      </c>
      <c r="I3514" t="s">
        <v>186</v>
      </c>
      <c r="J3514" s="111">
        <v>2026</v>
      </c>
      <c r="K3514" s="111">
        <v>7</v>
      </c>
      <c r="L3514" s="111" t="s">
        <v>94</v>
      </c>
      <c r="M3514">
        <v>-137.26371015000001</v>
      </c>
      <c r="N3514">
        <v>1</v>
      </c>
      <c r="O3514">
        <v>-137.26371015000001</v>
      </c>
      <c r="P3514" t="s">
        <v>3055</v>
      </c>
      <c r="Q3514" s="111" t="s">
        <v>96</v>
      </c>
    </row>
    <row r="3515" spans="1:17" x14ac:dyDescent="0.25">
      <c r="A3515" s="111" t="str">
        <f>+VLOOKUP(C3515,'Selectable Table'!D:EB,2,0)</f>
        <v>OTH CUST</v>
      </c>
      <c r="B3515" t="s">
        <v>608</v>
      </c>
      <c r="C3515" t="s">
        <v>477</v>
      </c>
      <c r="D3515" t="s">
        <v>336</v>
      </c>
      <c r="E3515" t="s">
        <v>102</v>
      </c>
      <c r="F3515" s="111">
        <f>+VLOOKUP(C3515,'Selectable Table'!O:P,2,0)</f>
        <v>40700</v>
      </c>
      <c r="G3515" s="111" t="str">
        <f>+VLOOKUP(F3515,'Selectable Table'!P:Q,2,0)</f>
        <v>Revenues - Third Parties</v>
      </c>
      <c r="I3515" t="s">
        <v>186</v>
      </c>
      <c r="J3515" s="111">
        <v>2026</v>
      </c>
      <c r="K3515" s="111">
        <v>7</v>
      </c>
      <c r="L3515" s="111" t="s">
        <v>94</v>
      </c>
      <c r="M3515">
        <v>-114.1802655</v>
      </c>
      <c r="N3515">
        <v>1</v>
      </c>
      <c r="O3515">
        <v>-114.1802655</v>
      </c>
      <c r="P3515" t="s">
        <v>3055</v>
      </c>
      <c r="Q3515" s="111" t="s">
        <v>96</v>
      </c>
    </row>
    <row r="3516" spans="1:17" x14ac:dyDescent="0.25">
      <c r="A3516" s="111" t="str">
        <f>+VLOOKUP(C3516,'Selectable Table'!D:EB,2,0)</f>
        <v>OTH CUST</v>
      </c>
      <c r="B3516" t="s">
        <v>810</v>
      </c>
      <c r="C3516" t="s">
        <v>477</v>
      </c>
      <c r="D3516" t="s">
        <v>336</v>
      </c>
      <c r="E3516" t="s">
        <v>102</v>
      </c>
      <c r="F3516" s="111">
        <f>+VLOOKUP(C3516,'Selectable Table'!O:P,2,0)</f>
        <v>40700</v>
      </c>
      <c r="G3516" s="111" t="str">
        <f>+VLOOKUP(F3516,'Selectable Table'!P:Q,2,0)</f>
        <v>Revenues - Third Parties</v>
      </c>
      <c r="I3516" t="s">
        <v>186</v>
      </c>
      <c r="J3516" s="111">
        <v>2026</v>
      </c>
      <c r="K3516" s="111">
        <v>7</v>
      </c>
      <c r="L3516" s="111" t="s">
        <v>94</v>
      </c>
      <c r="M3516">
        <v>-57.658022099999997</v>
      </c>
      <c r="N3516">
        <v>1</v>
      </c>
      <c r="O3516">
        <v>-57.658022099999997</v>
      </c>
      <c r="P3516" t="s">
        <v>3055</v>
      </c>
      <c r="Q3516" s="111" t="s">
        <v>96</v>
      </c>
    </row>
    <row r="3517" spans="1:17" x14ac:dyDescent="0.25">
      <c r="A3517" s="111" t="str">
        <f>+VLOOKUP(C3517,'Selectable Table'!D:EB,2,0)</f>
        <v>OTH CUST</v>
      </c>
      <c r="B3517" t="s">
        <v>609</v>
      </c>
      <c r="C3517" t="s">
        <v>610</v>
      </c>
      <c r="D3517" t="s">
        <v>336</v>
      </c>
      <c r="E3517" t="s">
        <v>102</v>
      </c>
      <c r="F3517" s="111">
        <f>+VLOOKUP(C3517,'Selectable Table'!O:P,2,0)</f>
        <v>40700</v>
      </c>
      <c r="G3517" s="111" t="str">
        <f>+VLOOKUP(F3517,'Selectable Table'!P:Q,2,0)</f>
        <v>Revenues - Third Parties</v>
      </c>
      <c r="I3517" t="s">
        <v>186</v>
      </c>
      <c r="J3517" s="111">
        <v>2026</v>
      </c>
      <c r="K3517" s="111">
        <v>7</v>
      </c>
      <c r="L3517" s="111" t="s">
        <v>94</v>
      </c>
      <c r="M3517">
        <v>-8345.4533263499998</v>
      </c>
      <c r="N3517">
        <v>1</v>
      </c>
      <c r="O3517">
        <v>-8345.4533263499998</v>
      </c>
      <c r="P3517" t="s">
        <v>3055</v>
      </c>
      <c r="Q3517" s="111" t="s">
        <v>96</v>
      </c>
    </row>
    <row r="3518" spans="1:17" x14ac:dyDescent="0.25">
      <c r="A3518" s="111" t="str">
        <f>+VLOOKUP(C3518,'Selectable Table'!D:EB,2,0)</f>
        <v>MEDIMMUNE</v>
      </c>
      <c r="B3518" t="s">
        <v>3103</v>
      </c>
      <c r="C3518" t="s">
        <v>576</v>
      </c>
      <c r="D3518" t="s">
        <v>336</v>
      </c>
      <c r="E3518" t="s">
        <v>102</v>
      </c>
      <c r="F3518" s="111">
        <f>+VLOOKUP(C3518,'Selectable Table'!O:P,2,0)</f>
        <v>40700</v>
      </c>
      <c r="G3518" s="111" t="str">
        <f>+VLOOKUP(F3518,'Selectable Table'!P:Q,2,0)</f>
        <v>Revenues - Third Parties</v>
      </c>
      <c r="I3518" t="s">
        <v>186</v>
      </c>
      <c r="J3518" s="111">
        <v>2026</v>
      </c>
      <c r="K3518" s="111">
        <v>7</v>
      </c>
      <c r="L3518" s="111" t="s">
        <v>94</v>
      </c>
      <c r="M3518">
        <v>-57.769143599999992</v>
      </c>
      <c r="N3518">
        <v>1</v>
      </c>
      <c r="O3518">
        <v>-57.769143599999992</v>
      </c>
      <c r="P3518" t="s">
        <v>3055</v>
      </c>
      <c r="Q3518" s="111" t="s">
        <v>96</v>
      </c>
    </row>
    <row r="3519" spans="1:17" x14ac:dyDescent="0.25">
      <c r="A3519" s="111" t="str">
        <f>+VLOOKUP(C3519,'Selectable Table'!D:EB,2,0)</f>
        <v>J &amp; J</v>
      </c>
      <c r="B3519" t="s">
        <v>611</v>
      </c>
      <c r="C3519" t="s">
        <v>107</v>
      </c>
      <c r="D3519" t="s">
        <v>336</v>
      </c>
      <c r="E3519" t="s">
        <v>102</v>
      </c>
      <c r="F3519" s="111">
        <f>+VLOOKUP(C3519,'Selectable Table'!O:P,2,0)</f>
        <v>40700</v>
      </c>
      <c r="G3519" s="111" t="str">
        <f>+VLOOKUP(F3519,'Selectable Table'!P:Q,2,0)</f>
        <v>Revenues - Third Parties</v>
      </c>
      <c r="I3519" t="s">
        <v>186</v>
      </c>
      <c r="J3519" s="111">
        <v>2026</v>
      </c>
      <c r="K3519" s="111">
        <v>7</v>
      </c>
      <c r="L3519" s="111" t="s">
        <v>94</v>
      </c>
      <c r="M3519">
        <v>-35.309733899999998</v>
      </c>
      <c r="N3519">
        <v>1</v>
      </c>
      <c r="O3519">
        <v>-35.309733899999998</v>
      </c>
      <c r="P3519" t="s">
        <v>3055</v>
      </c>
      <c r="Q3519" s="111" t="s">
        <v>96</v>
      </c>
    </row>
    <row r="3520" spans="1:17" x14ac:dyDescent="0.25">
      <c r="A3520" s="111" t="str">
        <f>+VLOOKUP(C3520,'Selectable Table'!D:EB,2,0)</f>
        <v>J &amp; J</v>
      </c>
      <c r="B3520" t="s">
        <v>390</v>
      </c>
      <c r="C3520" t="s">
        <v>107</v>
      </c>
      <c r="D3520" t="s">
        <v>336</v>
      </c>
      <c r="E3520" t="s">
        <v>102</v>
      </c>
      <c r="F3520" s="111">
        <f>+VLOOKUP(C3520,'Selectable Table'!O:P,2,0)</f>
        <v>40700</v>
      </c>
      <c r="G3520" s="111" t="str">
        <f>+VLOOKUP(F3520,'Selectable Table'!P:Q,2,0)</f>
        <v>Revenues - Third Parties</v>
      </c>
      <c r="I3520" t="s">
        <v>186</v>
      </c>
      <c r="J3520" s="111">
        <v>2026</v>
      </c>
      <c r="K3520" s="111">
        <v>7</v>
      </c>
      <c r="L3520" s="111" t="s">
        <v>94</v>
      </c>
      <c r="M3520">
        <v>-1451.0537895</v>
      </c>
      <c r="N3520">
        <v>1</v>
      </c>
      <c r="O3520">
        <v>-1451.0537895</v>
      </c>
      <c r="P3520" t="s">
        <v>3055</v>
      </c>
      <c r="Q3520" s="111" t="s">
        <v>96</v>
      </c>
    </row>
    <row r="3521" spans="1:17" x14ac:dyDescent="0.25">
      <c r="A3521" s="111" t="str">
        <f>+VLOOKUP(C3521,'Selectable Table'!D:EB,2,0)</f>
        <v>J &amp; J</v>
      </c>
      <c r="B3521" t="s">
        <v>612</v>
      </c>
      <c r="C3521" t="s">
        <v>107</v>
      </c>
      <c r="D3521" t="s">
        <v>336</v>
      </c>
      <c r="E3521" t="s">
        <v>102</v>
      </c>
      <c r="F3521" s="111">
        <f>+VLOOKUP(C3521,'Selectable Table'!O:P,2,0)</f>
        <v>40700</v>
      </c>
      <c r="G3521" s="111" t="str">
        <f>+VLOOKUP(F3521,'Selectable Table'!P:Q,2,0)</f>
        <v>Revenues - Third Parties</v>
      </c>
      <c r="I3521" t="s">
        <v>186</v>
      </c>
      <c r="J3521" s="111">
        <v>2026</v>
      </c>
      <c r="K3521" s="111">
        <v>7</v>
      </c>
      <c r="L3521" s="111" t="s">
        <v>94</v>
      </c>
      <c r="M3521">
        <v>-598.39863509999998</v>
      </c>
      <c r="N3521">
        <v>1</v>
      </c>
      <c r="O3521">
        <v>-598.39863509999998</v>
      </c>
      <c r="P3521" t="s">
        <v>3055</v>
      </c>
      <c r="Q3521" s="111" t="s">
        <v>96</v>
      </c>
    </row>
    <row r="3522" spans="1:17" x14ac:dyDescent="0.25">
      <c r="A3522" s="111" t="str">
        <f>+VLOOKUP(C3522,'Selectable Table'!D:EB,2,0)</f>
        <v>MERCK</v>
      </c>
      <c r="B3522" t="s">
        <v>188</v>
      </c>
      <c r="C3522" t="s">
        <v>133</v>
      </c>
      <c r="D3522" t="s">
        <v>336</v>
      </c>
      <c r="E3522" t="s">
        <v>102</v>
      </c>
      <c r="F3522" s="111">
        <f>+VLOOKUP(C3522,'Selectable Table'!O:P,2,0)</f>
        <v>40700</v>
      </c>
      <c r="G3522" s="111" t="str">
        <f>+VLOOKUP(F3522,'Selectable Table'!P:Q,2,0)</f>
        <v>Revenues - Third Parties</v>
      </c>
      <c r="I3522" t="s">
        <v>125</v>
      </c>
      <c r="J3522" s="111">
        <v>2026</v>
      </c>
      <c r="K3522" s="111">
        <v>7</v>
      </c>
      <c r="L3522" s="111" t="s">
        <v>94</v>
      </c>
      <c r="M3522">
        <v>-1.1702460000000001</v>
      </c>
      <c r="N3522">
        <v>1</v>
      </c>
      <c r="O3522">
        <v>-1.1702460000000001</v>
      </c>
      <c r="P3522" t="s">
        <v>3055</v>
      </c>
      <c r="Q3522" s="111" t="s">
        <v>96</v>
      </c>
    </row>
    <row r="3523" spans="1:17" x14ac:dyDescent="0.25">
      <c r="A3523" s="111" t="str">
        <f>+VLOOKUP(C3523,'Selectable Table'!D:EB,2,0)</f>
        <v>MERCK</v>
      </c>
      <c r="B3523" t="s">
        <v>700</v>
      </c>
      <c r="C3523" t="s">
        <v>133</v>
      </c>
      <c r="D3523" t="s">
        <v>336</v>
      </c>
      <c r="E3523" t="s">
        <v>102</v>
      </c>
      <c r="F3523" s="111">
        <f>+VLOOKUP(C3523,'Selectable Table'!O:P,2,0)</f>
        <v>40700</v>
      </c>
      <c r="G3523" s="111" t="str">
        <f>+VLOOKUP(F3523,'Selectable Table'!P:Q,2,0)</f>
        <v>Revenues - Third Parties</v>
      </c>
      <c r="I3523" t="s">
        <v>186</v>
      </c>
      <c r="J3523" s="111">
        <v>2026</v>
      </c>
      <c r="K3523" s="111">
        <v>7</v>
      </c>
      <c r="L3523" s="111" t="s">
        <v>94</v>
      </c>
      <c r="M3523">
        <v>-2.5651520999999997</v>
      </c>
      <c r="N3523">
        <v>1</v>
      </c>
      <c r="O3523">
        <v>-2.5651520999999997</v>
      </c>
      <c r="P3523" t="s">
        <v>3055</v>
      </c>
      <c r="Q3523" s="111" t="s">
        <v>96</v>
      </c>
    </row>
    <row r="3524" spans="1:17" x14ac:dyDescent="0.25">
      <c r="A3524" s="111" t="str">
        <f>+VLOOKUP(C3524,'Selectable Table'!D:EB,2,0)</f>
        <v>MERCK</v>
      </c>
      <c r="B3524" t="s">
        <v>3190</v>
      </c>
      <c r="C3524" t="s">
        <v>133</v>
      </c>
      <c r="D3524" t="s">
        <v>336</v>
      </c>
      <c r="E3524" t="s">
        <v>102</v>
      </c>
      <c r="F3524" s="111">
        <f>+VLOOKUP(C3524,'Selectable Table'!O:P,2,0)</f>
        <v>40700</v>
      </c>
      <c r="G3524" s="111" t="str">
        <f>+VLOOKUP(F3524,'Selectable Table'!P:Q,2,0)</f>
        <v>Revenues - Third Parties</v>
      </c>
      <c r="I3524" t="s">
        <v>186</v>
      </c>
      <c r="J3524" s="111">
        <v>2026</v>
      </c>
      <c r="K3524" s="111">
        <v>7</v>
      </c>
      <c r="L3524" s="111" t="s">
        <v>94</v>
      </c>
      <c r="M3524">
        <v>-694.38070799999991</v>
      </c>
      <c r="N3524">
        <v>1</v>
      </c>
      <c r="O3524">
        <v>-694.38070799999991</v>
      </c>
      <c r="P3524" t="s">
        <v>3055</v>
      </c>
      <c r="Q3524" s="111" t="s">
        <v>96</v>
      </c>
    </row>
    <row r="3525" spans="1:17" x14ac:dyDescent="0.25">
      <c r="A3525" s="111" t="str">
        <f>+VLOOKUP(C3525,'Selectable Table'!D:EB,2,0)</f>
        <v>MERCK</v>
      </c>
      <c r="B3525" t="s">
        <v>232</v>
      </c>
      <c r="C3525" t="s">
        <v>133</v>
      </c>
      <c r="D3525" t="s">
        <v>336</v>
      </c>
      <c r="E3525" t="s">
        <v>102</v>
      </c>
      <c r="F3525" s="111">
        <f>+VLOOKUP(C3525,'Selectable Table'!O:P,2,0)</f>
        <v>40700</v>
      </c>
      <c r="G3525" s="111" t="str">
        <f>+VLOOKUP(F3525,'Selectable Table'!P:Q,2,0)</f>
        <v>Revenues - Third Parties</v>
      </c>
      <c r="I3525" t="s">
        <v>186</v>
      </c>
      <c r="J3525" s="111">
        <v>2026</v>
      </c>
      <c r="K3525" s="111">
        <v>7</v>
      </c>
      <c r="L3525" s="111" t="s">
        <v>94</v>
      </c>
      <c r="M3525">
        <v>-146.76167414999998</v>
      </c>
      <c r="N3525">
        <v>1</v>
      </c>
      <c r="O3525">
        <v>-146.76167414999998</v>
      </c>
      <c r="P3525" t="s">
        <v>3055</v>
      </c>
      <c r="Q3525" s="111" t="s">
        <v>96</v>
      </c>
    </row>
    <row r="3526" spans="1:17" x14ac:dyDescent="0.25">
      <c r="A3526" s="111" t="str">
        <f>+VLOOKUP(C3526,'Selectable Table'!D:EB,2,0)</f>
        <v>MERCK</v>
      </c>
      <c r="B3526" t="s">
        <v>234</v>
      </c>
      <c r="C3526" t="s">
        <v>133</v>
      </c>
      <c r="D3526" t="s">
        <v>336</v>
      </c>
      <c r="E3526" t="s">
        <v>102</v>
      </c>
      <c r="F3526" s="111">
        <f>+VLOOKUP(C3526,'Selectable Table'!O:P,2,0)</f>
        <v>40700</v>
      </c>
      <c r="G3526" s="111" t="str">
        <f>+VLOOKUP(F3526,'Selectable Table'!P:Q,2,0)</f>
        <v>Revenues - Third Parties</v>
      </c>
      <c r="I3526" t="s">
        <v>186</v>
      </c>
      <c r="J3526" s="111">
        <v>2026</v>
      </c>
      <c r="K3526" s="111">
        <v>7</v>
      </c>
      <c r="L3526" s="111" t="s">
        <v>94</v>
      </c>
      <c r="M3526">
        <v>-272.20732034999997</v>
      </c>
      <c r="N3526">
        <v>1</v>
      </c>
      <c r="O3526">
        <v>-272.20732034999997</v>
      </c>
      <c r="P3526" t="s">
        <v>3055</v>
      </c>
      <c r="Q3526" s="111" t="s">
        <v>96</v>
      </c>
    </row>
    <row r="3527" spans="1:17" x14ac:dyDescent="0.25">
      <c r="A3527" s="111" t="str">
        <f>+VLOOKUP(C3527,'Selectable Table'!D:EB,2,0)</f>
        <v>MERCK</v>
      </c>
      <c r="B3527" t="s">
        <v>236</v>
      </c>
      <c r="C3527" t="s">
        <v>133</v>
      </c>
      <c r="D3527" t="s">
        <v>336</v>
      </c>
      <c r="E3527" t="s">
        <v>102</v>
      </c>
      <c r="F3527" s="111">
        <f>+VLOOKUP(C3527,'Selectable Table'!O:P,2,0)</f>
        <v>40700</v>
      </c>
      <c r="G3527" s="111" t="str">
        <f>+VLOOKUP(F3527,'Selectable Table'!P:Q,2,0)</f>
        <v>Revenues - Third Parties</v>
      </c>
      <c r="I3527" t="s">
        <v>186</v>
      </c>
      <c r="J3527" s="111">
        <v>2026</v>
      </c>
      <c r="K3527" s="111">
        <v>7</v>
      </c>
      <c r="L3527" s="111" t="s">
        <v>94</v>
      </c>
      <c r="M3527">
        <v>-110.92265099999999</v>
      </c>
      <c r="N3527">
        <v>1</v>
      </c>
      <c r="O3527">
        <v>-110.92265099999999</v>
      </c>
      <c r="P3527" t="s">
        <v>3055</v>
      </c>
      <c r="Q3527" s="111" t="s">
        <v>96</v>
      </c>
    </row>
    <row r="3528" spans="1:17" x14ac:dyDescent="0.25">
      <c r="A3528" s="111" t="str">
        <f>+VLOOKUP(C3528,'Selectable Table'!D:EB,2,0)</f>
        <v>OTH CUST</v>
      </c>
      <c r="B3528" t="s">
        <v>713</v>
      </c>
      <c r="C3528" t="s">
        <v>714</v>
      </c>
      <c r="D3528" t="s">
        <v>336</v>
      </c>
      <c r="E3528" t="s">
        <v>102</v>
      </c>
      <c r="F3528" s="111">
        <f>+VLOOKUP(C3528,'Selectable Table'!O:P,2,0)</f>
        <v>40700</v>
      </c>
      <c r="G3528" s="111" t="str">
        <f>+VLOOKUP(F3528,'Selectable Table'!P:Q,2,0)</f>
        <v>Revenues - Third Parties</v>
      </c>
      <c r="I3528" t="s">
        <v>186</v>
      </c>
      <c r="J3528" s="111">
        <v>2026</v>
      </c>
      <c r="K3528" s="111">
        <v>7</v>
      </c>
      <c r="L3528" s="111" t="s">
        <v>94</v>
      </c>
      <c r="M3528">
        <v>-5194.1592927000002</v>
      </c>
      <c r="N3528">
        <v>1</v>
      </c>
      <c r="O3528">
        <v>-5194.1592927000002</v>
      </c>
      <c r="P3528" t="s">
        <v>3055</v>
      </c>
      <c r="Q3528" s="111" t="s">
        <v>96</v>
      </c>
    </row>
    <row r="3731" spans="5:6" x14ac:dyDescent="0.25">
      <c r="E3731" s="73" t="s">
        <v>97</v>
      </c>
      <c r="F3731" s="111" t="s">
        <v>823</v>
      </c>
    </row>
    <row r="3732" spans="5:6" x14ac:dyDescent="0.25">
      <c r="E3732" s="56" t="s">
        <v>95</v>
      </c>
      <c r="F3732" s="111">
        <v>1200071.9999999923</v>
      </c>
    </row>
    <row r="3733" spans="5:6" x14ac:dyDescent="0.25">
      <c r="E3733" s="56" t="s">
        <v>3055</v>
      </c>
      <c r="F3733" s="111">
        <v>-1603902.0046649508</v>
      </c>
    </row>
    <row r="3734" spans="5:6" x14ac:dyDescent="0.25">
      <c r="E3734" s="56" t="s">
        <v>615</v>
      </c>
      <c r="F3734" s="111">
        <v>3977561.0000000037</v>
      </c>
    </row>
    <row r="3735" spans="5:6" x14ac:dyDescent="0.25">
      <c r="E3735" s="56" t="s">
        <v>2205</v>
      </c>
      <c r="F3735" s="111">
        <v>541035.13233000052</v>
      </c>
    </row>
    <row r="3736" spans="5:6" x14ac:dyDescent="0.25">
      <c r="E3736" s="56" t="s">
        <v>2288</v>
      </c>
      <c r="F3736" s="111">
        <v>359603.37130000041</v>
      </c>
    </row>
    <row r="3737" spans="5:6" x14ac:dyDescent="0.25">
      <c r="E3737" s="56" t="s">
        <v>831</v>
      </c>
      <c r="F3737" s="111">
        <v>1399908</v>
      </c>
    </row>
    <row r="3738" spans="5:6" x14ac:dyDescent="0.25">
      <c r="E3738" s="56" t="s">
        <v>2342</v>
      </c>
      <c r="F3738" s="111">
        <v>251929.91999999993</v>
      </c>
    </row>
    <row r="3739" spans="5:6" x14ac:dyDescent="0.25">
      <c r="E3739" s="56" t="s">
        <v>826</v>
      </c>
    </row>
    <row r="3740" spans="5:6" x14ac:dyDescent="0.25">
      <c r="E3740" s="56" t="s">
        <v>115</v>
      </c>
      <c r="F3740" s="111">
        <v>6126207.4189650463</v>
      </c>
    </row>
    <row r="3742" spans="5:6" x14ac:dyDescent="0.25">
      <c r="E3742" s="73" t="s">
        <v>30</v>
      </c>
      <c r="F3742" t="s">
        <v>3101</v>
      </c>
    </row>
    <row r="3744" spans="5:6" x14ac:dyDescent="0.25">
      <c r="E3744" s="73" t="s">
        <v>97</v>
      </c>
      <c r="F3744" s="111" t="s">
        <v>823</v>
      </c>
    </row>
    <row r="3745" spans="5:6" x14ac:dyDescent="0.25">
      <c r="E3745" s="56" t="s">
        <v>826</v>
      </c>
    </row>
    <row r="3746" spans="5:6" x14ac:dyDescent="0.25">
      <c r="E3746" s="56" t="s">
        <v>93</v>
      </c>
      <c r="F3746" s="111">
        <v>2926420.2399999616</v>
      </c>
    </row>
    <row r="3747" spans="5:6" x14ac:dyDescent="0.25">
      <c r="E3747" s="56" t="s">
        <v>101</v>
      </c>
      <c r="F3747" s="111">
        <v>85549.551300000749</v>
      </c>
    </row>
    <row r="3748" spans="5:6" x14ac:dyDescent="0.25">
      <c r="E3748" s="56" t="s">
        <v>102</v>
      </c>
      <c r="F3748" s="111">
        <v>2490246.7299999972</v>
      </c>
    </row>
    <row r="3749" spans="5:6" x14ac:dyDescent="0.25">
      <c r="E3749" s="56" t="s">
        <v>103</v>
      </c>
      <c r="F3749" s="111">
        <v>12666</v>
      </c>
    </row>
    <row r="3750" spans="5:6" x14ac:dyDescent="0.25">
      <c r="E3750" s="56" t="s">
        <v>104</v>
      </c>
      <c r="F3750" s="111">
        <v>267235.1723299998</v>
      </c>
    </row>
    <row r="3751" spans="5:6" x14ac:dyDescent="0.25">
      <c r="E3751" s="56" t="s">
        <v>105</v>
      </c>
      <c r="F3751" s="111">
        <v>1904242.7299999963</v>
      </c>
    </row>
    <row r="3752" spans="5:6" x14ac:dyDescent="0.25">
      <c r="E3752" s="56" t="s">
        <v>112</v>
      </c>
      <c r="F3752" s="111">
        <v>40290</v>
      </c>
    </row>
    <row r="3753" spans="5:6" x14ac:dyDescent="0.25">
      <c r="E3753" s="56" t="s">
        <v>114</v>
      </c>
      <c r="F3753" s="111">
        <v>3459</v>
      </c>
    </row>
    <row r="3754" spans="5:6" x14ac:dyDescent="0.25">
      <c r="E3754" s="56" t="s">
        <v>115</v>
      </c>
      <c r="F3754" s="111">
        <v>7730109.4236299563</v>
      </c>
    </row>
    <row r="3755" spans="5:6" x14ac:dyDescent="0.25">
      <c r="F3755"/>
    </row>
    <row r="3756" spans="5:6" x14ac:dyDescent="0.25">
      <c r="F3756"/>
    </row>
    <row r="3757" spans="5:6" x14ac:dyDescent="0.25">
      <c r="F3757"/>
    </row>
  </sheetData>
  <autoFilter ref="A1:Z3528" xr:uid="{1CC91CE1-F96F-41A5-A6BB-5C661C9CE8A6}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CCADC-4094-48D8-9CF1-52DF2B6F2874}">
  <sheetPr>
    <tabColor rgb="FF00B050"/>
  </sheetPr>
  <dimension ref="A1:Z3680"/>
  <sheetViews>
    <sheetView topLeftCell="F3483" workbookViewId="0">
      <selection activeCell="A2" sqref="A2:Q3505"/>
    </sheetView>
  </sheetViews>
  <sheetFormatPr defaultColWidth="8.7109375" defaultRowHeight="15" x14ac:dyDescent="0.25"/>
  <cols>
    <col min="1" max="1" width="16.28515625" bestFit="1" customWidth="1"/>
    <col min="2" max="2" width="43.5703125" bestFit="1" customWidth="1"/>
    <col min="3" max="3" width="34" customWidth="1"/>
    <col min="4" max="4" width="12.5703125" bestFit="1" customWidth="1"/>
    <col min="5" max="6" width="15.5703125" bestFit="1" customWidth="1"/>
    <col min="7" max="7" width="21.28515625" bestFit="1" customWidth="1"/>
    <col min="9" max="9" width="51.42578125" bestFit="1" customWidth="1"/>
    <col min="12" max="12" width="10.28515625" bestFit="1" customWidth="1"/>
    <col min="16" max="16" width="11" bestFit="1" customWidth="1"/>
    <col min="17" max="17" width="13.28515625" customWidth="1"/>
  </cols>
  <sheetData>
    <row r="1" spans="1:26" x14ac:dyDescent="0.25">
      <c r="A1" s="76" t="s">
        <v>15</v>
      </c>
      <c r="B1" s="77" t="s">
        <v>16</v>
      </c>
      <c r="C1" s="77" t="s">
        <v>17</v>
      </c>
      <c r="D1" s="77" t="s">
        <v>18</v>
      </c>
      <c r="E1" s="77" t="s">
        <v>19</v>
      </c>
      <c r="F1" s="77" t="s">
        <v>20</v>
      </c>
      <c r="G1" s="77" t="s">
        <v>21</v>
      </c>
      <c r="H1" s="78" t="s">
        <v>22</v>
      </c>
      <c r="I1" s="77" t="s">
        <v>23</v>
      </c>
      <c r="J1" s="79" t="s">
        <v>24</v>
      </c>
      <c r="K1" s="80" t="s">
        <v>25</v>
      </c>
      <c r="L1" s="80" t="s">
        <v>26</v>
      </c>
      <c r="M1" s="77" t="s">
        <v>27</v>
      </c>
      <c r="N1" s="77" t="s">
        <v>28</v>
      </c>
      <c r="O1" s="77" t="s">
        <v>29</v>
      </c>
      <c r="P1" s="77" t="s">
        <v>30</v>
      </c>
      <c r="Q1" s="77" t="s">
        <v>31</v>
      </c>
      <c r="R1" s="81" t="s">
        <v>3104</v>
      </c>
      <c r="S1" s="81" t="s">
        <v>3105</v>
      </c>
      <c r="T1" s="82" t="s">
        <v>3106</v>
      </c>
      <c r="U1" s="82" t="s">
        <v>3107</v>
      </c>
      <c r="V1" s="75" t="s">
        <v>3108</v>
      </c>
      <c r="W1" t="s">
        <v>3109</v>
      </c>
      <c r="X1" t="s">
        <v>3110</v>
      </c>
      <c r="Y1" t="s">
        <v>3111</v>
      </c>
      <c r="Z1" t="s">
        <v>3112</v>
      </c>
    </row>
    <row r="2" spans="1:26" x14ac:dyDescent="0.25">
      <c r="A2" t="s">
        <v>2392</v>
      </c>
      <c r="B2" t="s">
        <v>106</v>
      </c>
      <c r="C2" t="s">
        <v>107</v>
      </c>
      <c r="D2" t="s">
        <v>108</v>
      </c>
      <c r="E2" t="s">
        <v>105</v>
      </c>
      <c r="F2">
        <v>40700</v>
      </c>
      <c r="G2" t="s">
        <v>911</v>
      </c>
      <c r="I2" t="s">
        <v>109</v>
      </c>
      <c r="J2">
        <v>2026</v>
      </c>
      <c r="K2">
        <v>7</v>
      </c>
      <c r="L2" t="s">
        <v>94</v>
      </c>
      <c r="M2">
        <v>727.77740000000006</v>
      </c>
      <c r="N2">
        <v>1</v>
      </c>
      <c r="O2">
        <v>727.77740000000006</v>
      </c>
      <c r="P2" t="s">
        <v>95</v>
      </c>
      <c r="Q2">
        <v>0</v>
      </c>
    </row>
    <row r="3" spans="1:26" x14ac:dyDescent="0.25">
      <c r="A3" t="s">
        <v>2392</v>
      </c>
      <c r="B3" t="s">
        <v>110</v>
      </c>
      <c r="C3" t="s">
        <v>107</v>
      </c>
      <c r="D3" t="s">
        <v>108</v>
      </c>
      <c r="E3" t="s">
        <v>105</v>
      </c>
      <c r="F3">
        <v>40700</v>
      </c>
      <c r="G3" t="s">
        <v>911</v>
      </c>
      <c r="I3" t="s">
        <v>111</v>
      </c>
      <c r="J3">
        <v>2026</v>
      </c>
      <c r="K3">
        <v>7</v>
      </c>
      <c r="L3" t="s">
        <v>94</v>
      </c>
      <c r="M3">
        <v>262.00912500000004</v>
      </c>
      <c r="N3">
        <v>1</v>
      </c>
      <c r="O3">
        <v>262.00912500000004</v>
      </c>
      <c r="P3" t="s">
        <v>95</v>
      </c>
      <c r="Q3">
        <v>0</v>
      </c>
    </row>
    <row r="4" spans="1:26" x14ac:dyDescent="0.25">
      <c r="A4" t="s">
        <v>2392</v>
      </c>
      <c r="B4" t="s">
        <v>113</v>
      </c>
      <c r="C4" t="s">
        <v>107</v>
      </c>
      <c r="D4" t="s">
        <v>108</v>
      </c>
      <c r="E4" t="s">
        <v>105</v>
      </c>
      <c r="F4">
        <v>40700</v>
      </c>
      <c r="G4" t="s">
        <v>911</v>
      </c>
      <c r="I4" t="s">
        <v>109</v>
      </c>
      <c r="J4">
        <v>2026</v>
      </c>
      <c r="K4">
        <v>7</v>
      </c>
      <c r="L4" t="s">
        <v>94</v>
      </c>
      <c r="M4">
        <v>181.94435000000001</v>
      </c>
      <c r="N4">
        <v>1</v>
      </c>
      <c r="O4">
        <v>181.94435000000001</v>
      </c>
      <c r="P4" t="s">
        <v>95</v>
      </c>
      <c r="Q4">
        <v>0</v>
      </c>
    </row>
    <row r="5" spans="1:26" x14ac:dyDescent="0.25">
      <c r="A5" t="s">
        <v>2392</v>
      </c>
      <c r="B5" t="s">
        <v>113</v>
      </c>
      <c r="C5" t="s">
        <v>107</v>
      </c>
      <c r="D5" t="s">
        <v>108</v>
      </c>
      <c r="E5" t="s">
        <v>105</v>
      </c>
      <c r="F5">
        <v>40700</v>
      </c>
      <c r="G5" t="s">
        <v>911</v>
      </c>
      <c r="I5" t="s">
        <v>111</v>
      </c>
      <c r="J5">
        <v>2026</v>
      </c>
      <c r="K5">
        <v>7</v>
      </c>
      <c r="L5" t="s">
        <v>94</v>
      </c>
      <c r="M5">
        <v>87.33637499999999</v>
      </c>
      <c r="N5">
        <v>1</v>
      </c>
      <c r="O5">
        <v>87.33637499999999</v>
      </c>
      <c r="P5" t="s">
        <v>95</v>
      </c>
      <c r="Q5">
        <v>0</v>
      </c>
    </row>
    <row r="6" spans="1:26" x14ac:dyDescent="0.25">
      <c r="A6" t="s">
        <v>2392</v>
      </c>
      <c r="B6" t="s">
        <v>116</v>
      </c>
      <c r="C6" t="s">
        <v>107</v>
      </c>
      <c r="D6" t="s">
        <v>108</v>
      </c>
      <c r="E6" t="s">
        <v>105</v>
      </c>
      <c r="F6">
        <v>40700</v>
      </c>
      <c r="G6" t="s">
        <v>911</v>
      </c>
      <c r="I6" t="s">
        <v>109</v>
      </c>
      <c r="J6">
        <v>2026</v>
      </c>
      <c r="K6">
        <v>7</v>
      </c>
      <c r="L6" t="s">
        <v>94</v>
      </c>
      <c r="M6">
        <v>1091.6660999999999</v>
      </c>
      <c r="N6">
        <v>1</v>
      </c>
      <c r="O6">
        <v>1091.6660999999999</v>
      </c>
      <c r="P6" t="s">
        <v>95</v>
      </c>
      <c r="Q6">
        <v>0</v>
      </c>
    </row>
    <row r="7" spans="1:26" x14ac:dyDescent="0.25">
      <c r="A7" t="s">
        <v>2392</v>
      </c>
      <c r="B7" t="s">
        <v>116</v>
      </c>
      <c r="C7" t="s">
        <v>107</v>
      </c>
      <c r="D7" t="s">
        <v>108</v>
      </c>
      <c r="E7" t="s">
        <v>105</v>
      </c>
      <c r="F7">
        <v>40700</v>
      </c>
      <c r="G7" t="s">
        <v>911</v>
      </c>
      <c r="I7" t="s">
        <v>111</v>
      </c>
      <c r="J7">
        <v>2026</v>
      </c>
      <c r="K7">
        <v>7</v>
      </c>
      <c r="L7" t="s">
        <v>94</v>
      </c>
      <c r="M7">
        <v>436.68187499999999</v>
      </c>
      <c r="N7">
        <v>1</v>
      </c>
      <c r="O7">
        <v>436.68187499999999</v>
      </c>
      <c r="P7" t="s">
        <v>95</v>
      </c>
      <c r="Q7">
        <v>0</v>
      </c>
    </row>
    <row r="8" spans="1:26" x14ac:dyDescent="0.25">
      <c r="A8" t="s">
        <v>2392</v>
      </c>
      <c r="B8" t="s">
        <v>117</v>
      </c>
      <c r="C8" t="s">
        <v>107</v>
      </c>
      <c r="D8" t="s">
        <v>108</v>
      </c>
      <c r="E8" t="s">
        <v>102</v>
      </c>
      <c r="F8">
        <v>40700</v>
      </c>
      <c r="G8" t="s">
        <v>911</v>
      </c>
      <c r="I8" t="s">
        <v>125</v>
      </c>
      <c r="J8">
        <v>2026</v>
      </c>
      <c r="K8">
        <v>7</v>
      </c>
      <c r="L8" t="s">
        <v>94</v>
      </c>
      <c r="M8">
        <v>163.9</v>
      </c>
      <c r="N8">
        <v>1</v>
      </c>
      <c r="O8">
        <v>163.9</v>
      </c>
      <c r="P8" t="s">
        <v>95</v>
      </c>
      <c r="Q8">
        <v>1</v>
      </c>
    </row>
    <row r="9" spans="1:26" x14ac:dyDescent="0.25">
      <c r="A9" t="s">
        <v>2392</v>
      </c>
      <c r="B9" t="s">
        <v>117</v>
      </c>
      <c r="C9" t="s">
        <v>107</v>
      </c>
      <c r="D9" t="s">
        <v>108</v>
      </c>
      <c r="E9" t="s">
        <v>105</v>
      </c>
      <c r="F9">
        <v>40700</v>
      </c>
      <c r="G9" t="s">
        <v>911</v>
      </c>
      <c r="I9" t="s">
        <v>109</v>
      </c>
      <c r="J9">
        <v>2026</v>
      </c>
      <c r="K9">
        <v>7</v>
      </c>
      <c r="L9" t="s">
        <v>94</v>
      </c>
      <c r="M9">
        <v>181.94435000000001</v>
      </c>
      <c r="N9">
        <v>1</v>
      </c>
      <c r="O9">
        <v>181.94435000000001</v>
      </c>
      <c r="P9" t="s">
        <v>95</v>
      </c>
      <c r="Q9">
        <v>0</v>
      </c>
    </row>
    <row r="10" spans="1:26" x14ac:dyDescent="0.25">
      <c r="A10" t="s">
        <v>2392</v>
      </c>
      <c r="B10" t="s">
        <v>117</v>
      </c>
      <c r="C10" t="s">
        <v>107</v>
      </c>
      <c r="D10" t="s">
        <v>108</v>
      </c>
      <c r="E10" t="s">
        <v>104</v>
      </c>
      <c r="F10">
        <v>40700</v>
      </c>
      <c r="G10" t="s">
        <v>911</v>
      </c>
      <c r="I10" t="s">
        <v>118</v>
      </c>
      <c r="J10">
        <v>2026</v>
      </c>
      <c r="K10">
        <v>7</v>
      </c>
      <c r="L10" t="s">
        <v>94</v>
      </c>
      <c r="M10">
        <v>50.944074999999998</v>
      </c>
      <c r="N10">
        <v>1</v>
      </c>
      <c r="O10">
        <v>50.944074999999998</v>
      </c>
      <c r="P10" t="s">
        <v>95</v>
      </c>
      <c r="Q10">
        <v>0</v>
      </c>
    </row>
    <row r="11" spans="1:26" x14ac:dyDescent="0.25">
      <c r="A11" t="s">
        <v>2392</v>
      </c>
      <c r="B11" t="s">
        <v>117</v>
      </c>
      <c r="C11" t="s">
        <v>107</v>
      </c>
      <c r="D11" t="s">
        <v>108</v>
      </c>
      <c r="E11" t="s">
        <v>104</v>
      </c>
      <c r="F11">
        <v>40700</v>
      </c>
      <c r="G11" t="s">
        <v>911</v>
      </c>
      <c r="I11" t="s">
        <v>120</v>
      </c>
      <c r="J11">
        <v>2026</v>
      </c>
      <c r="K11">
        <v>7</v>
      </c>
      <c r="L11" t="s">
        <v>94</v>
      </c>
      <c r="M11">
        <v>133.727125</v>
      </c>
      <c r="N11">
        <v>1</v>
      </c>
      <c r="O11">
        <v>133.727125</v>
      </c>
      <c r="P11" t="s">
        <v>95</v>
      </c>
      <c r="Q11">
        <v>0</v>
      </c>
    </row>
    <row r="12" spans="1:26" x14ac:dyDescent="0.25">
      <c r="A12" t="s">
        <v>2392</v>
      </c>
      <c r="B12" t="s">
        <v>117</v>
      </c>
      <c r="C12" t="s">
        <v>107</v>
      </c>
      <c r="D12" t="s">
        <v>108</v>
      </c>
      <c r="E12" t="s">
        <v>105</v>
      </c>
      <c r="F12">
        <v>40700</v>
      </c>
      <c r="G12" t="s">
        <v>911</v>
      </c>
      <c r="I12" t="s">
        <v>121</v>
      </c>
      <c r="J12">
        <v>2026</v>
      </c>
      <c r="K12">
        <v>7</v>
      </c>
      <c r="L12" t="s">
        <v>94</v>
      </c>
      <c r="M12">
        <v>363.88870000000003</v>
      </c>
      <c r="N12">
        <v>1</v>
      </c>
      <c r="O12">
        <v>363.88870000000003</v>
      </c>
      <c r="P12" t="s">
        <v>95</v>
      </c>
      <c r="Q12">
        <v>0</v>
      </c>
    </row>
    <row r="13" spans="1:26" x14ac:dyDescent="0.25">
      <c r="A13" t="s">
        <v>2392</v>
      </c>
      <c r="B13" t="s">
        <v>117</v>
      </c>
      <c r="C13" t="s">
        <v>107</v>
      </c>
      <c r="D13" t="s">
        <v>108</v>
      </c>
      <c r="E13" t="s">
        <v>105</v>
      </c>
      <c r="F13">
        <v>40700</v>
      </c>
      <c r="G13" t="s">
        <v>911</v>
      </c>
      <c r="I13" t="s">
        <v>111</v>
      </c>
      <c r="J13">
        <v>2026</v>
      </c>
      <c r="K13">
        <v>7</v>
      </c>
      <c r="L13" t="s">
        <v>94</v>
      </c>
      <c r="M13">
        <v>786.02737500000001</v>
      </c>
      <c r="N13">
        <v>1</v>
      </c>
      <c r="O13">
        <v>786.02737500000001</v>
      </c>
      <c r="P13" t="s">
        <v>95</v>
      </c>
      <c r="Q13">
        <v>0</v>
      </c>
    </row>
    <row r="14" spans="1:26" x14ac:dyDescent="0.25">
      <c r="A14" t="s">
        <v>2392</v>
      </c>
      <c r="B14" t="s">
        <v>122</v>
      </c>
      <c r="C14" t="s">
        <v>107</v>
      </c>
      <c r="D14" t="s">
        <v>108</v>
      </c>
      <c r="E14" t="s">
        <v>104</v>
      </c>
      <c r="F14">
        <v>40700</v>
      </c>
      <c r="G14" t="s">
        <v>911</v>
      </c>
      <c r="I14" t="s">
        <v>118</v>
      </c>
      <c r="J14">
        <v>2026</v>
      </c>
      <c r="K14">
        <v>7</v>
      </c>
      <c r="L14" t="s">
        <v>94</v>
      </c>
      <c r="M14">
        <v>152.83222499999999</v>
      </c>
      <c r="N14">
        <v>1</v>
      </c>
      <c r="O14">
        <v>152.83222499999999</v>
      </c>
      <c r="P14" t="s">
        <v>95</v>
      </c>
      <c r="Q14">
        <v>0</v>
      </c>
    </row>
    <row r="15" spans="1:26" x14ac:dyDescent="0.25">
      <c r="A15" t="s">
        <v>2392</v>
      </c>
      <c r="B15" t="s">
        <v>122</v>
      </c>
      <c r="C15" t="s">
        <v>107</v>
      </c>
      <c r="D15" t="s">
        <v>108</v>
      </c>
      <c r="E15" t="s">
        <v>104</v>
      </c>
      <c r="F15">
        <v>40700</v>
      </c>
      <c r="G15" t="s">
        <v>911</v>
      </c>
      <c r="I15" t="s">
        <v>120</v>
      </c>
      <c r="J15">
        <v>2026</v>
      </c>
      <c r="K15">
        <v>7</v>
      </c>
      <c r="L15" t="s">
        <v>94</v>
      </c>
      <c r="M15">
        <v>401.181375</v>
      </c>
      <c r="N15">
        <v>1</v>
      </c>
      <c r="O15">
        <v>401.181375</v>
      </c>
      <c r="P15" t="s">
        <v>95</v>
      </c>
      <c r="Q15">
        <v>0</v>
      </c>
    </row>
    <row r="16" spans="1:26" x14ac:dyDescent="0.25">
      <c r="A16" t="s">
        <v>2392</v>
      </c>
      <c r="B16" t="s">
        <v>122</v>
      </c>
      <c r="C16" t="s">
        <v>107</v>
      </c>
      <c r="D16" t="s">
        <v>108</v>
      </c>
      <c r="E16" t="s">
        <v>105</v>
      </c>
      <c r="F16">
        <v>40700</v>
      </c>
      <c r="G16" t="s">
        <v>911</v>
      </c>
      <c r="I16" t="s">
        <v>111</v>
      </c>
      <c r="J16">
        <v>2026</v>
      </c>
      <c r="K16">
        <v>7</v>
      </c>
      <c r="L16" t="s">
        <v>94</v>
      </c>
      <c r="M16">
        <v>873.36374999999998</v>
      </c>
      <c r="N16">
        <v>1</v>
      </c>
      <c r="O16">
        <v>873.36374999999998</v>
      </c>
      <c r="P16" t="s">
        <v>95</v>
      </c>
      <c r="Q16">
        <v>0</v>
      </c>
    </row>
    <row r="17" spans="1:17" x14ac:dyDescent="0.25">
      <c r="A17" t="s">
        <v>2392</v>
      </c>
      <c r="B17" t="s">
        <v>123</v>
      </c>
      <c r="C17" t="s">
        <v>107</v>
      </c>
      <c r="D17" t="s">
        <v>108</v>
      </c>
      <c r="E17" t="s">
        <v>105</v>
      </c>
      <c r="F17">
        <v>40700</v>
      </c>
      <c r="G17" t="s">
        <v>911</v>
      </c>
      <c r="I17" t="s">
        <v>109</v>
      </c>
      <c r="J17">
        <v>2026</v>
      </c>
      <c r="K17">
        <v>7</v>
      </c>
      <c r="L17" t="s">
        <v>94</v>
      </c>
      <c r="M17">
        <v>181.94435000000001</v>
      </c>
      <c r="N17">
        <v>1</v>
      </c>
      <c r="O17">
        <v>181.94435000000001</v>
      </c>
      <c r="P17" t="s">
        <v>95</v>
      </c>
      <c r="Q17">
        <v>0</v>
      </c>
    </row>
    <row r="18" spans="1:17" x14ac:dyDescent="0.25">
      <c r="A18" t="s">
        <v>2392</v>
      </c>
      <c r="B18" t="s">
        <v>123</v>
      </c>
      <c r="C18" t="s">
        <v>107</v>
      </c>
      <c r="D18" t="s">
        <v>108</v>
      </c>
      <c r="E18" t="s">
        <v>105</v>
      </c>
      <c r="F18">
        <v>40700</v>
      </c>
      <c r="G18" t="s">
        <v>911</v>
      </c>
      <c r="I18" t="s">
        <v>111</v>
      </c>
      <c r="J18">
        <v>2026</v>
      </c>
      <c r="K18">
        <v>7</v>
      </c>
      <c r="L18" t="s">
        <v>94</v>
      </c>
      <c r="M18">
        <v>611.35462500000006</v>
      </c>
      <c r="N18">
        <v>1</v>
      </c>
      <c r="O18">
        <v>611.35462500000006</v>
      </c>
      <c r="P18" t="s">
        <v>95</v>
      </c>
      <c r="Q18">
        <v>0</v>
      </c>
    </row>
    <row r="19" spans="1:17" x14ac:dyDescent="0.25">
      <c r="A19" t="s">
        <v>2392</v>
      </c>
      <c r="B19" t="s">
        <v>124</v>
      </c>
      <c r="C19" t="s">
        <v>107</v>
      </c>
      <c r="D19" t="s">
        <v>108</v>
      </c>
      <c r="E19" t="s">
        <v>102</v>
      </c>
      <c r="F19">
        <v>40700</v>
      </c>
      <c r="G19" t="s">
        <v>911</v>
      </c>
      <c r="I19" t="s">
        <v>125</v>
      </c>
      <c r="J19">
        <v>2026</v>
      </c>
      <c r="K19">
        <v>7</v>
      </c>
      <c r="L19" t="s">
        <v>94</v>
      </c>
      <c r="M19">
        <v>288.99</v>
      </c>
      <c r="N19">
        <v>1</v>
      </c>
      <c r="O19">
        <v>288.99</v>
      </c>
      <c r="P19" t="s">
        <v>95</v>
      </c>
      <c r="Q19">
        <v>1</v>
      </c>
    </row>
    <row r="20" spans="1:17" x14ac:dyDescent="0.25">
      <c r="A20" t="s">
        <v>2392</v>
      </c>
      <c r="B20" t="s">
        <v>124</v>
      </c>
      <c r="C20" t="s">
        <v>107</v>
      </c>
      <c r="D20" t="s">
        <v>108</v>
      </c>
      <c r="E20" t="s">
        <v>102</v>
      </c>
      <c r="F20">
        <v>40700</v>
      </c>
      <c r="G20" t="s">
        <v>911</v>
      </c>
      <c r="I20" t="s">
        <v>186</v>
      </c>
      <c r="J20">
        <v>2026</v>
      </c>
      <c r="K20">
        <v>7</v>
      </c>
      <c r="L20" t="s">
        <v>94</v>
      </c>
      <c r="M20">
        <v>147.11000000000001</v>
      </c>
      <c r="N20">
        <v>1</v>
      </c>
      <c r="O20">
        <v>147.11000000000001</v>
      </c>
      <c r="P20" t="s">
        <v>95</v>
      </c>
      <c r="Q20">
        <v>1</v>
      </c>
    </row>
    <row r="21" spans="1:17" x14ac:dyDescent="0.25">
      <c r="A21" t="s">
        <v>2392</v>
      </c>
      <c r="B21" t="s">
        <v>124</v>
      </c>
      <c r="C21" t="s">
        <v>107</v>
      </c>
      <c r="D21" t="s">
        <v>108</v>
      </c>
      <c r="E21" t="s">
        <v>105</v>
      </c>
      <c r="F21">
        <v>40700</v>
      </c>
      <c r="G21" t="s">
        <v>911</v>
      </c>
      <c r="I21" t="s">
        <v>111</v>
      </c>
      <c r="J21">
        <v>2026</v>
      </c>
      <c r="K21">
        <v>7</v>
      </c>
      <c r="L21" t="s">
        <v>94</v>
      </c>
      <c r="M21">
        <v>262.00912500000004</v>
      </c>
      <c r="N21">
        <v>1</v>
      </c>
      <c r="O21">
        <v>262.00912500000004</v>
      </c>
      <c r="P21" t="s">
        <v>95</v>
      </c>
      <c r="Q21">
        <v>0</v>
      </c>
    </row>
    <row r="22" spans="1:17" x14ac:dyDescent="0.25">
      <c r="A22" t="s">
        <v>2392</v>
      </c>
      <c r="B22" t="s">
        <v>126</v>
      </c>
      <c r="C22" t="s">
        <v>107</v>
      </c>
      <c r="D22" t="s">
        <v>108</v>
      </c>
      <c r="E22" t="s">
        <v>102</v>
      </c>
      <c r="F22">
        <v>40700</v>
      </c>
      <c r="G22" t="s">
        <v>911</v>
      </c>
      <c r="I22" t="s">
        <v>125</v>
      </c>
      <c r="J22">
        <v>2026</v>
      </c>
      <c r="K22">
        <v>7</v>
      </c>
      <c r="L22" t="s">
        <v>94</v>
      </c>
      <c r="M22">
        <v>125.09</v>
      </c>
      <c r="N22">
        <v>1</v>
      </c>
      <c r="O22">
        <v>125.09</v>
      </c>
      <c r="P22" t="s">
        <v>95</v>
      </c>
      <c r="Q22">
        <v>1</v>
      </c>
    </row>
    <row r="23" spans="1:17" x14ac:dyDescent="0.25">
      <c r="A23" t="s">
        <v>2392</v>
      </c>
      <c r="B23" t="s">
        <v>126</v>
      </c>
      <c r="C23" t="s">
        <v>107</v>
      </c>
      <c r="D23" t="s">
        <v>108</v>
      </c>
      <c r="E23" t="s">
        <v>105</v>
      </c>
      <c r="F23">
        <v>40700</v>
      </c>
      <c r="G23" t="s">
        <v>911</v>
      </c>
      <c r="I23" t="s">
        <v>109</v>
      </c>
      <c r="J23">
        <v>2026</v>
      </c>
      <c r="K23">
        <v>7</v>
      </c>
      <c r="L23" t="s">
        <v>94</v>
      </c>
      <c r="M23">
        <v>181.94435000000001</v>
      </c>
      <c r="N23">
        <v>1</v>
      </c>
      <c r="O23">
        <v>181.94435000000001</v>
      </c>
      <c r="P23" t="s">
        <v>95</v>
      </c>
      <c r="Q23">
        <v>0</v>
      </c>
    </row>
    <row r="24" spans="1:17" x14ac:dyDescent="0.25">
      <c r="A24" t="s">
        <v>2392</v>
      </c>
      <c r="B24" t="s">
        <v>126</v>
      </c>
      <c r="C24" t="s">
        <v>107</v>
      </c>
      <c r="D24" t="s">
        <v>108</v>
      </c>
      <c r="E24" t="s">
        <v>104</v>
      </c>
      <c r="F24">
        <v>40700</v>
      </c>
      <c r="G24" t="s">
        <v>911</v>
      </c>
      <c r="I24" t="s">
        <v>118</v>
      </c>
      <c r="J24">
        <v>2026</v>
      </c>
      <c r="K24">
        <v>7</v>
      </c>
      <c r="L24" t="s">
        <v>94</v>
      </c>
      <c r="M24">
        <v>50.944074999999998</v>
      </c>
      <c r="N24">
        <v>1</v>
      </c>
      <c r="O24">
        <v>50.944074999999998</v>
      </c>
      <c r="P24" t="s">
        <v>95</v>
      </c>
      <c r="Q24">
        <v>0</v>
      </c>
    </row>
    <row r="25" spans="1:17" x14ac:dyDescent="0.25">
      <c r="A25" t="s">
        <v>2392</v>
      </c>
      <c r="B25" t="s">
        <v>126</v>
      </c>
      <c r="C25" t="s">
        <v>107</v>
      </c>
      <c r="D25" t="s">
        <v>108</v>
      </c>
      <c r="E25" t="s">
        <v>104</v>
      </c>
      <c r="F25">
        <v>40700</v>
      </c>
      <c r="G25" t="s">
        <v>911</v>
      </c>
      <c r="I25" t="s">
        <v>120</v>
      </c>
      <c r="J25">
        <v>2026</v>
      </c>
      <c r="K25">
        <v>7</v>
      </c>
      <c r="L25" t="s">
        <v>94</v>
      </c>
      <c r="M25">
        <v>267.45425</v>
      </c>
      <c r="N25">
        <v>1</v>
      </c>
      <c r="O25">
        <v>267.45425</v>
      </c>
      <c r="P25" t="s">
        <v>95</v>
      </c>
      <c r="Q25">
        <v>0</v>
      </c>
    </row>
    <row r="26" spans="1:17" x14ac:dyDescent="0.25">
      <c r="A26" t="s">
        <v>2392</v>
      </c>
      <c r="B26" t="s">
        <v>126</v>
      </c>
      <c r="C26" t="s">
        <v>107</v>
      </c>
      <c r="D26" t="s">
        <v>108</v>
      </c>
      <c r="E26" t="s">
        <v>105</v>
      </c>
      <c r="F26">
        <v>40700</v>
      </c>
      <c r="G26" t="s">
        <v>911</v>
      </c>
      <c r="I26" t="s">
        <v>111</v>
      </c>
      <c r="J26">
        <v>2026</v>
      </c>
      <c r="K26">
        <v>7</v>
      </c>
      <c r="L26" t="s">
        <v>94</v>
      </c>
      <c r="M26">
        <v>436.68187499999999</v>
      </c>
      <c r="N26">
        <v>1</v>
      </c>
      <c r="O26">
        <v>436.68187499999999</v>
      </c>
      <c r="P26" t="s">
        <v>95</v>
      </c>
      <c r="Q26">
        <v>0</v>
      </c>
    </row>
    <row r="27" spans="1:17" x14ac:dyDescent="0.25">
      <c r="A27" t="s">
        <v>2392</v>
      </c>
      <c r="B27" t="s">
        <v>127</v>
      </c>
      <c r="C27" t="s">
        <v>107</v>
      </c>
      <c r="D27" t="s">
        <v>108</v>
      </c>
      <c r="E27" t="s">
        <v>105</v>
      </c>
      <c r="F27">
        <v>40700</v>
      </c>
      <c r="G27" t="s">
        <v>911</v>
      </c>
      <c r="I27" t="s">
        <v>121</v>
      </c>
      <c r="J27">
        <v>2026</v>
      </c>
      <c r="K27">
        <v>7</v>
      </c>
      <c r="L27" t="s">
        <v>94</v>
      </c>
      <c r="M27">
        <v>181.94435000000001</v>
      </c>
      <c r="N27">
        <v>1</v>
      </c>
      <c r="O27">
        <v>181.94435000000001</v>
      </c>
      <c r="P27" t="s">
        <v>95</v>
      </c>
      <c r="Q27">
        <v>0</v>
      </c>
    </row>
    <row r="28" spans="1:17" x14ac:dyDescent="0.25">
      <c r="A28" t="s">
        <v>2392</v>
      </c>
      <c r="B28" t="s">
        <v>127</v>
      </c>
      <c r="C28" t="s">
        <v>107</v>
      </c>
      <c r="D28" t="s">
        <v>108</v>
      </c>
      <c r="E28" t="s">
        <v>105</v>
      </c>
      <c r="F28">
        <v>40700</v>
      </c>
      <c r="G28" t="s">
        <v>911</v>
      </c>
      <c r="I28" t="s">
        <v>111</v>
      </c>
      <c r="J28">
        <v>2026</v>
      </c>
      <c r="K28">
        <v>7</v>
      </c>
      <c r="L28" t="s">
        <v>94</v>
      </c>
      <c r="M28">
        <v>349.34549999999996</v>
      </c>
      <c r="N28">
        <v>1</v>
      </c>
      <c r="O28">
        <v>349.34549999999996</v>
      </c>
      <c r="P28" t="s">
        <v>95</v>
      </c>
      <c r="Q28">
        <v>0</v>
      </c>
    </row>
    <row r="29" spans="1:17" x14ac:dyDescent="0.25">
      <c r="A29" t="s">
        <v>2392</v>
      </c>
      <c r="B29" t="s">
        <v>128</v>
      </c>
      <c r="C29" t="s">
        <v>107</v>
      </c>
      <c r="D29" t="s">
        <v>108</v>
      </c>
      <c r="E29" t="s">
        <v>105</v>
      </c>
      <c r="F29">
        <v>40700</v>
      </c>
      <c r="G29" t="s">
        <v>911</v>
      </c>
      <c r="I29" t="s">
        <v>109</v>
      </c>
      <c r="J29">
        <v>2026</v>
      </c>
      <c r="K29">
        <v>7</v>
      </c>
      <c r="L29" t="s">
        <v>94</v>
      </c>
      <c r="M29">
        <v>181.94435000000001</v>
      </c>
      <c r="N29">
        <v>1</v>
      </c>
      <c r="O29">
        <v>181.94435000000001</v>
      </c>
      <c r="P29" t="s">
        <v>95</v>
      </c>
      <c r="Q29">
        <v>0</v>
      </c>
    </row>
    <row r="30" spans="1:17" x14ac:dyDescent="0.25">
      <c r="A30" t="s">
        <v>2392</v>
      </c>
      <c r="B30" t="s">
        <v>128</v>
      </c>
      <c r="C30" t="s">
        <v>107</v>
      </c>
      <c r="D30" t="s">
        <v>108</v>
      </c>
      <c r="E30" t="s">
        <v>105</v>
      </c>
      <c r="F30">
        <v>40700</v>
      </c>
      <c r="G30" t="s">
        <v>911</v>
      </c>
      <c r="I30" t="s">
        <v>111</v>
      </c>
      <c r="J30">
        <v>2026</v>
      </c>
      <c r="K30">
        <v>7</v>
      </c>
      <c r="L30" t="s">
        <v>94</v>
      </c>
      <c r="M30">
        <v>524.01825000000008</v>
      </c>
      <c r="N30">
        <v>1</v>
      </c>
      <c r="O30">
        <v>524.01825000000008</v>
      </c>
      <c r="P30" t="s">
        <v>95</v>
      </c>
      <c r="Q30">
        <v>0</v>
      </c>
    </row>
    <row r="31" spans="1:17" x14ac:dyDescent="0.25">
      <c r="A31" t="s">
        <v>2392</v>
      </c>
      <c r="B31" t="s">
        <v>129</v>
      </c>
      <c r="C31" t="s">
        <v>107</v>
      </c>
      <c r="D31" t="s">
        <v>108</v>
      </c>
      <c r="E31" t="s">
        <v>105</v>
      </c>
      <c r="F31">
        <v>40700</v>
      </c>
      <c r="G31" t="s">
        <v>911</v>
      </c>
      <c r="I31" t="s">
        <v>111</v>
      </c>
      <c r="J31">
        <v>2026</v>
      </c>
      <c r="K31">
        <v>7</v>
      </c>
      <c r="L31" t="s">
        <v>94</v>
      </c>
      <c r="M31">
        <v>349.34549999999996</v>
      </c>
      <c r="N31">
        <v>1</v>
      </c>
      <c r="O31">
        <v>349.34549999999996</v>
      </c>
      <c r="P31" t="s">
        <v>95</v>
      </c>
      <c r="Q31">
        <v>0</v>
      </c>
    </row>
    <row r="32" spans="1:17" x14ac:dyDescent="0.25">
      <c r="A32" t="s">
        <v>2392</v>
      </c>
      <c r="B32" t="s">
        <v>130</v>
      </c>
      <c r="C32" t="s">
        <v>107</v>
      </c>
      <c r="D32" t="s">
        <v>108</v>
      </c>
      <c r="E32" t="s">
        <v>105</v>
      </c>
      <c r="F32">
        <v>40700</v>
      </c>
      <c r="G32" t="s">
        <v>911</v>
      </c>
      <c r="I32" t="s">
        <v>109</v>
      </c>
      <c r="J32">
        <v>2026</v>
      </c>
      <c r="K32">
        <v>7</v>
      </c>
      <c r="L32" t="s">
        <v>94</v>
      </c>
      <c r="M32">
        <v>1273.6104499999999</v>
      </c>
      <c r="N32">
        <v>1</v>
      </c>
      <c r="O32">
        <v>1273.6104499999999</v>
      </c>
      <c r="P32" t="s">
        <v>95</v>
      </c>
      <c r="Q32">
        <v>0</v>
      </c>
    </row>
    <row r="33" spans="1:17" x14ac:dyDescent="0.25">
      <c r="A33" t="s">
        <v>2392</v>
      </c>
      <c r="B33" t="s">
        <v>130</v>
      </c>
      <c r="C33" t="s">
        <v>107</v>
      </c>
      <c r="D33" t="s">
        <v>108</v>
      </c>
      <c r="E33" t="s">
        <v>105</v>
      </c>
      <c r="F33">
        <v>40700</v>
      </c>
      <c r="G33" t="s">
        <v>911</v>
      </c>
      <c r="I33" t="s">
        <v>111</v>
      </c>
      <c r="J33">
        <v>2026</v>
      </c>
      <c r="K33">
        <v>7</v>
      </c>
      <c r="L33" t="s">
        <v>94</v>
      </c>
      <c r="M33">
        <v>262.00912500000004</v>
      </c>
      <c r="N33">
        <v>1</v>
      </c>
      <c r="O33">
        <v>262.00912500000004</v>
      </c>
      <c r="P33" t="s">
        <v>95</v>
      </c>
      <c r="Q33">
        <v>0</v>
      </c>
    </row>
    <row r="34" spans="1:17" x14ac:dyDescent="0.25">
      <c r="A34" t="s">
        <v>2392</v>
      </c>
      <c r="B34" t="s">
        <v>131</v>
      </c>
      <c r="C34" t="s">
        <v>107</v>
      </c>
      <c r="D34" t="s">
        <v>108</v>
      </c>
      <c r="E34" t="s">
        <v>105</v>
      </c>
      <c r="F34">
        <v>40700</v>
      </c>
      <c r="G34" t="s">
        <v>911</v>
      </c>
      <c r="I34" t="s">
        <v>109</v>
      </c>
      <c r="J34">
        <v>2026</v>
      </c>
      <c r="K34">
        <v>7</v>
      </c>
      <c r="L34" t="s">
        <v>94</v>
      </c>
      <c r="M34">
        <v>1273.6104499999999</v>
      </c>
      <c r="N34">
        <v>1</v>
      </c>
      <c r="O34">
        <v>1273.6104499999999</v>
      </c>
      <c r="P34" t="s">
        <v>95</v>
      </c>
      <c r="Q34">
        <v>0</v>
      </c>
    </row>
    <row r="35" spans="1:17" x14ac:dyDescent="0.25">
      <c r="A35" t="s">
        <v>2392</v>
      </c>
      <c r="B35" t="s">
        <v>131</v>
      </c>
      <c r="C35" t="s">
        <v>107</v>
      </c>
      <c r="D35" t="s">
        <v>108</v>
      </c>
      <c r="E35" t="s">
        <v>105</v>
      </c>
      <c r="F35">
        <v>40700</v>
      </c>
      <c r="G35" t="s">
        <v>911</v>
      </c>
      <c r="I35" t="s">
        <v>121</v>
      </c>
      <c r="J35">
        <v>2026</v>
      </c>
      <c r="K35">
        <v>7</v>
      </c>
      <c r="L35" t="s">
        <v>94</v>
      </c>
      <c r="M35">
        <v>181.94435000000001</v>
      </c>
      <c r="N35">
        <v>1</v>
      </c>
      <c r="O35">
        <v>181.94435000000001</v>
      </c>
      <c r="P35" t="s">
        <v>95</v>
      </c>
      <c r="Q35">
        <v>0</v>
      </c>
    </row>
    <row r="36" spans="1:17" x14ac:dyDescent="0.25">
      <c r="A36" t="s">
        <v>2392</v>
      </c>
      <c r="B36" t="s">
        <v>131</v>
      </c>
      <c r="C36" t="s">
        <v>107</v>
      </c>
      <c r="D36" t="s">
        <v>108</v>
      </c>
      <c r="E36" t="s">
        <v>105</v>
      </c>
      <c r="F36">
        <v>40700</v>
      </c>
      <c r="G36" t="s">
        <v>911</v>
      </c>
      <c r="I36" t="s">
        <v>111</v>
      </c>
      <c r="J36">
        <v>2026</v>
      </c>
      <c r="K36">
        <v>7</v>
      </c>
      <c r="L36" t="s">
        <v>94</v>
      </c>
      <c r="M36">
        <v>611.35462500000006</v>
      </c>
      <c r="N36">
        <v>1</v>
      </c>
      <c r="O36">
        <v>611.35462500000006</v>
      </c>
      <c r="P36" t="s">
        <v>95</v>
      </c>
      <c r="Q36">
        <v>0</v>
      </c>
    </row>
    <row r="37" spans="1:17" x14ac:dyDescent="0.25">
      <c r="A37" t="s">
        <v>1005</v>
      </c>
      <c r="B37" t="s">
        <v>134</v>
      </c>
      <c r="C37" t="s">
        <v>133</v>
      </c>
      <c r="D37" t="s">
        <v>108</v>
      </c>
      <c r="E37" t="s">
        <v>105</v>
      </c>
      <c r="F37">
        <v>40700</v>
      </c>
      <c r="G37" t="s">
        <v>911</v>
      </c>
      <c r="I37" t="s">
        <v>109</v>
      </c>
      <c r="J37">
        <v>2026</v>
      </c>
      <c r="K37">
        <v>7</v>
      </c>
      <c r="L37" t="s">
        <v>94</v>
      </c>
      <c r="M37">
        <v>95.63</v>
      </c>
      <c r="N37">
        <v>1</v>
      </c>
      <c r="O37">
        <v>95.63</v>
      </c>
      <c r="P37" t="s">
        <v>95</v>
      </c>
      <c r="Q37">
        <v>0</v>
      </c>
    </row>
    <row r="38" spans="1:17" x14ac:dyDescent="0.25">
      <c r="A38" t="s">
        <v>1005</v>
      </c>
      <c r="B38" t="s">
        <v>134</v>
      </c>
      <c r="C38" t="s">
        <v>133</v>
      </c>
      <c r="D38" t="s">
        <v>108</v>
      </c>
      <c r="E38" t="s">
        <v>105</v>
      </c>
      <c r="F38">
        <v>40700</v>
      </c>
      <c r="G38" t="s">
        <v>911</v>
      </c>
      <c r="I38" t="s">
        <v>111</v>
      </c>
      <c r="J38">
        <v>2026</v>
      </c>
      <c r="K38">
        <v>7</v>
      </c>
      <c r="L38" t="s">
        <v>94</v>
      </c>
      <c r="M38">
        <v>191.26</v>
      </c>
      <c r="N38">
        <v>1</v>
      </c>
      <c r="O38">
        <v>191.26</v>
      </c>
      <c r="P38" t="s">
        <v>95</v>
      </c>
      <c r="Q38">
        <v>0</v>
      </c>
    </row>
    <row r="39" spans="1:17" x14ac:dyDescent="0.25">
      <c r="A39" t="s">
        <v>1005</v>
      </c>
      <c r="B39" t="s">
        <v>135</v>
      </c>
      <c r="C39" t="s">
        <v>133</v>
      </c>
      <c r="D39" t="s">
        <v>108</v>
      </c>
      <c r="E39" t="s">
        <v>105</v>
      </c>
      <c r="F39">
        <v>40700</v>
      </c>
      <c r="G39" t="s">
        <v>911</v>
      </c>
      <c r="I39" t="s">
        <v>111</v>
      </c>
      <c r="J39">
        <v>2026</v>
      </c>
      <c r="K39">
        <v>7</v>
      </c>
      <c r="L39" t="s">
        <v>94</v>
      </c>
      <c r="M39">
        <v>95.63</v>
      </c>
      <c r="N39">
        <v>1</v>
      </c>
      <c r="O39">
        <v>95.63</v>
      </c>
      <c r="P39" t="s">
        <v>95</v>
      </c>
      <c r="Q39">
        <v>0</v>
      </c>
    </row>
    <row r="40" spans="1:17" x14ac:dyDescent="0.25">
      <c r="A40" t="s">
        <v>1005</v>
      </c>
      <c r="B40" t="s">
        <v>136</v>
      </c>
      <c r="C40" t="s">
        <v>133</v>
      </c>
      <c r="D40" t="s">
        <v>108</v>
      </c>
      <c r="E40" t="s">
        <v>105</v>
      </c>
      <c r="F40">
        <v>40700</v>
      </c>
      <c r="G40" t="s">
        <v>911</v>
      </c>
      <c r="I40" t="s">
        <v>109</v>
      </c>
      <c r="J40">
        <v>2026</v>
      </c>
      <c r="K40">
        <v>7</v>
      </c>
      <c r="L40" t="s">
        <v>94</v>
      </c>
      <c r="M40">
        <v>286.89</v>
      </c>
      <c r="N40">
        <v>1</v>
      </c>
      <c r="O40">
        <v>286.89</v>
      </c>
      <c r="P40" t="s">
        <v>95</v>
      </c>
      <c r="Q40">
        <v>0</v>
      </c>
    </row>
    <row r="41" spans="1:17" x14ac:dyDescent="0.25">
      <c r="A41" t="s">
        <v>1005</v>
      </c>
      <c r="B41" t="s">
        <v>136</v>
      </c>
      <c r="C41" t="s">
        <v>133</v>
      </c>
      <c r="D41" t="s">
        <v>108</v>
      </c>
      <c r="E41" t="s">
        <v>105</v>
      </c>
      <c r="F41">
        <v>40700</v>
      </c>
      <c r="G41" t="s">
        <v>911</v>
      </c>
      <c r="I41" t="s">
        <v>111</v>
      </c>
      <c r="J41">
        <v>2026</v>
      </c>
      <c r="K41">
        <v>7</v>
      </c>
      <c r="L41" t="s">
        <v>94</v>
      </c>
      <c r="M41">
        <v>191.26</v>
      </c>
      <c r="N41">
        <v>1</v>
      </c>
      <c r="O41">
        <v>191.26</v>
      </c>
      <c r="P41" t="s">
        <v>95</v>
      </c>
      <c r="Q41">
        <v>0</v>
      </c>
    </row>
    <row r="42" spans="1:17" x14ac:dyDescent="0.25">
      <c r="A42" t="s">
        <v>1005</v>
      </c>
      <c r="B42" t="s">
        <v>137</v>
      </c>
      <c r="C42" t="s">
        <v>133</v>
      </c>
      <c r="D42" t="s">
        <v>108</v>
      </c>
      <c r="E42" t="s">
        <v>105</v>
      </c>
      <c r="F42">
        <v>40700</v>
      </c>
      <c r="G42" t="s">
        <v>911</v>
      </c>
      <c r="I42" t="s">
        <v>109</v>
      </c>
      <c r="J42">
        <v>2026</v>
      </c>
      <c r="K42">
        <v>7</v>
      </c>
      <c r="L42" t="s">
        <v>94</v>
      </c>
      <c r="M42">
        <v>11953.75</v>
      </c>
      <c r="N42">
        <v>1</v>
      </c>
      <c r="O42">
        <v>11953.75</v>
      </c>
      <c r="P42" t="s">
        <v>95</v>
      </c>
      <c r="Q42">
        <v>0</v>
      </c>
    </row>
    <row r="43" spans="1:17" x14ac:dyDescent="0.25">
      <c r="A43" t="s">
        <v>1005</v>
      </c>
      <c r="B43" t="s">
        <v>137</v>
      </c>
      <c r="C43" t="s">
        <v>133</v>
      </c>
      <c r="D43" t="s">
        <v>108</v>
      </c>
      <c r="E43" t="s">
        <v>105</v>
      </c>
      <c r="F43">
        <v>40700</v>
      </c>
      <c r="G43" t="s">
        <v>911</v>
      </c>
      <c r="I43" t="s">
        <v>121</v>
      </c>
      <c r="J43">
        <v>2026</v>
      </c>
      <c r="K43">
        <v>7</v>
      </c>
      <c r="L43" t="s">
        <v>94</v>
      </c>
      <c r="M43">
        <v>115.89</v>
      </c>
      <c r="N43">
        <v>1</v>
      </c>
      <c r="O43">
        <v>115.89</v>
      </c>
      <c r="P43" t="s">
        <v>95</v>
      </c>
      <c r="Q43">
        <v>0</v>
      </c>
    </row>
    <row r="44" spans="1:17" x14ac:dyDescent="0.25">
      <c r="A44" t="s">
        <v>1005</v>
      </c>
      <c r="B44" t="s">
        <v>138</v>
      </c>
      <c r="C44" t="s">
        <v>133</v>
      </c>
      <c r="D44" t="s">
        <v>108</v>
      </c>
      <c r="E44" t="s">
        <v>105</v>
      </c>
      <c r="F44">
        <v>40700</v>
      </c>
      <c r="G44" t="s">
        <v>911</v>
      </c>
      <c r="I44" t="s">
        <v>109</v>
      </c>
      <c r="J44">
        <v>2026</v>
      </c>
      <c r="K44">
        <v>7</v>
      </c>
      <c r="L44" t="s">
        <v>94</v>
      </c>
      <c r="M44">
        <v>286.89</v>
      </c>
      <c r="N44">
        <v>1</v>
      </c>
      <c r="O44">
        <v>286.89</v>
      </c>
      <c r="P44" t="s">
        <v>95</v>
      </c>
      <c r="Q44">
        <v>0</v>
      </c>
    </row>
    <row r="45" spans="1:17" x14ac:dyDescent="0.25">
      <c r="A45" t="s">
        <v>1005</v>
      </c>
      <c r="B45" t="s">
        <v>138</v>
      </c>
      <c r="C45" t="s">
        <v>133</v>
      </c>
      <c r="D45" t="s">
        <v>108</v>
      </c>
      <c r="E45" t="s">
        <v>105</v>
      </c>
      <c r="F45">
        <v>40700</v>
      </c>
      <c r="G45" t="s">
        <v>911</v>
      </c>
      <c r="I45" t="s">
        <v>121</v>
      </c>
      <c r="J45">
        <v>2026</v>
      </c>
      <c r="K45">
        <v>7</v>
      </c>
      <c r="L45" t="s">
        <v>94</v>
      </c>
      <c r="M45">
        <v>115.89</v>
      </c>
      <c r="N45">
        <v>1</v>
      </c>
      <c r="O45">
        <v>115.89</v>
      </c>
      <c r="P45" t="s">
        <v>95</v>
      </c>
      <c r="Q45">
        <v>0</v>
      </c>
    </row>
    <row r="46" spans="1:17" x14ac:dyDescent="0.25">
      <c r="A46" t="s">
        <v>1005</v>
      </c>
      <c r="B46" t="s">
        <v>138</v>
      </c>
      <c r="C46" t="s">
        <v>133</v>
      </c>
      <c r="D46" t="s">
        <v>108</v>
      </c>
      <c r="E46" t="s">
        <v>105</v>
      </c>
      <c r="F46">
        <v>40700</v>
      </c>
      <c r="G46" t="s">
        <v>911</v>
      </c>
      <c r="I46" t="s">
        <v>139</v>
      </c>
      <c r="J46">
        <v>2026</v>
      </c>
      <c r="K46">
        <v>7</v>
      </c>
      <c r="L46" t="s">
        <v>94</v>
      </c>
      <c r="M46">
        <v>95.63</v>
      </c>
      <c r="N46">
        <v>1</v>
      </c>
      <c r="O46">
        <v>95.63</v>
      </c>
      <c r="P46" t="s">
        <v>95</v>
      </c>
      <c r="Q46">
        <v>0</v>
      </c>
    </row>
    <row r="47" spans="1:17" x14ac:dyDescent="0.25">
      <c r="A47" t="s">
        <v>1005</v>
      </c>
      <c r="B47" t="s">
        <v>138</v>
      </c>
      <c r="C47" t="s">
        <v>133</v>
      </c>
      <c r="D47" t="s">
        <v>108</v>
      </c>
      <c r="E47" t="s">
        <v>105</v>
      </c>
      <c r="F47">
        <v>40700</v>
      </c>
      <c r="G47" t="s">
        <v>911</v>
      </c>
      <c r="I47" t="s">
        <v>111</v>
      </c>
      <c r="J47">
        <v>2026</v>
      </c>
      <c r="K47">
        <v>7</v>
      </c>
      <c r="L47" t="s">
        <v>94</v>
      </c>
      <c r="M47">
        <v>95.63</v>
      </c>
      <c r="N47">
        <v>1</v>
      </c>
      <c r="O47">
        <v>95.63</v>
      </c>
      <c r="P47" t="s">
        <v>95</v>
      </c>
      <c r="Q47">
        <v>0</v>
      </c>
    </row>
    <row r="48" spans="1:17" x14ac:dyDescent="0.25">
      <c r="A48" t="s">
        <v>1005</v>
      </c>
      <c r="B48" t="s">
        <v>140</v>
      </c>
      <c r="C48" t="s">
        <v>133</v>
      </c>
      <c r="D48" t="s">
        <v>108</v>
      </c>
      <c r="E48" t="s">
        <v>105</v>
      </c>
      <c r="F48">
        <v>40700</v>
      </c>
      <c r="G48" t="s">
        <v>911</v>
      </c>
      <c r="I48" t="s">
        <v>139</v>
      </c>
      <c r="J48">
        <v>2026</v>
      </c>
      <c r="K48">
        <v>7</v>
      </c>
      <c r="L48" t="s">
        <v>94</v>
      </c>
      <c r="M48">
        <v>95.63</v>
      </c>
      <c r="N48">
        <v>1</v>
      </c>
      <c r="O48">
        <v>95.63</v>
      </c>
      <c r="P48" t="s">
        <v>95</v>
      </c>
      <c r="Q48">
        <v>0</v>
      </c>
    </row>
    <row r="49" spans="1:17" x14ac:dyDescent="0.25">
      <c r="A49" t="s">
        <v>1005</v>
      </c>
      <c r="B49" t="s">
        <v>140</v>
      </c>
      <c r="C49" t="s">
        <v>133</v>
      </c>
      <c r="D49" t="s">
        <v>108</v>
      </c>
      <c r="E49" t="s">
        <v>105</v>
      </c>
      <c r="F49">
        <v>40700</v>
      </c>
      <c r="G49" t="s">
        <v>911</v>
      </c>
      <c r="I49" t="s">
        <v>111</v>
      </c>
      <c r="J49">
        <v>2026</v>
      </c>
      <c r="K49">
        <v>7</v>
      </c>
      <c r="L49" t="s">
        <v>94</v>
      </c>
      <c r="M49">
        <v>478.15</v>
      </c>
      <c r="N49">
        <v>1</v>
      </c>
      <c r="O49">
        <v>478.15</v>
      </c>
      <c r="P49" t="s">
        <v>95</v>
      </c>
      <c r="Q49">
        <v>0</v>
      </c>
    </row>
    <row r="50" spans="1:17" x14ac:dyDescent="0.25">
      <c r="A50" t="s">
        <v>1005</v>
      </c>
      <c r="B50" t="s">
        <v>145</v>
      </c>
      <c r="C50" t="s">
        <v>133</v>
      </c>
      <c r="D50" t="s">
        <v>108</v>
      </c>
      <c r="E50" t="s">
        <v>102</v>
      </c>
      <c r="F50">
        <v>40700</v>
      </c>
      <c r="G50" t="s">
        <v>911</v>
      </c>
      <c r="I50" t="s">
        <v>125</v>
      </c>
      <c r="J50">
        <v>2026</v>
      </c>
      <c r="K50">
        <v>7</v>
      </c>
      <c r="L50" t="s">
        <v>94</v>
      </c>
      <c r="M50">
        <v>109.27</v>
      </c>
      <c r="N50">
        <v>1</v>
      </c>
      <c r="O50">
        <v>109.27</v>
      </c>
      <c r="P50" t="s">
        <v>95</v>
      </c>
      <c r="Q50">
        <v>1</v>
      </c>
    </row>
    <row r="51" spans="1:17" x14ac:dyDescent="0.25">
      <c r="A51" t="s">
        <v>1005</v>
      </c>
      <c r="B51" t="s">
        <v>145</v>
      </c>
      <c r="C51" t="s">
        <v>133</v>
      </c>
      <c r="D51" t="s">
        <v>108</v>
      </c>
      <c r="E51" t="s">
        <v>105</v>
      </c>
      <c r="F51">
        <v>40700</v>
      </c>
      <c r="G51" t="s">
        <v>911</v>
      </c>
      <c r="I51" t="s">
        <v>109</v>
      </c>
      <c r="J51">
        <v>2026</v>
      </c>
      <c r="K51">
        <v>7</v>
      </c>
      <c r="L51" t="s">
        <v>94</v>
      </c>
      <c r="M51">
        <v>286.89</v>
      </c>
      <c r="N51">
        <v>1</v>
      </c>
      <c r="O51">
        <v>286.89</v>
      </c>
      <c r="P51" t="s">
        <v>95</v>
      </c>
      <c r="Q51">
        <v>0</v>
      </c>
    </row>
    <row r="52" spans="1:17" x14ac:dyDescent="0.25">
      <c r="A52" t="s">
        <v>1005</v>
      </c>
      <c r="B52" t="s">
        <v>145</v>
      </c>
      <c r="C52" t="s">
        <v>133</v>
      </c>
      <c r="D52" t="s">
        <v>108</v>
      </c>
      <c r="E52" t="s">
        <v>105</v>
      </c>
      <c r="F52">
        <v>40700</v>
      </c>
      <c r="G52" t="s">
        <v>911</v>
      </c>
      <c r="I52" t="s">
        <v>121</v>
      </c>
      <c r="J52">
        <v>2026</v>
      </c>
      <c r="K52">
        <v>7</v>
      </c>
      <c r="L52" t="s">
        <v>94</v>
      </c>
      <c r="M52">
        <v>231.78</v>
      </c>
      <c r="N52">
        <v>1</v>
      </c>
      <c r="O52">
        <v>231.78</v>
      </c>
      <c r="P52" t="s">
        <v>95</v>
      </c>
      <c r="Q52">
        <v>0</v>
      </c>
    </row>
    <row r="53" spans="1:17" x14ac:dyDescent="0.25">
      <c r="A53" t="s">
        <v>1005</v>
      </c>
      <c r="B53" t="s">
        <v>145</v>
      </c>
      <c r="C53" t="s">
        <v>133</v>
      </c>
      <c r="D53" t="s">
        <v>108</v>
      </c>
      <c r="E53" t="s">
        <v>105</v>
      </c>
      <c r="F53">
        <v>40700</v>
      </c>
      <c r="G53" t="s">
        <v>911</v>
      </c>
      <c r="I53" t="s">
        <v>111</v>
      </c>
      <c r="J53">
        <v>2026</v>
      </c>
      <c r="K53">
        <v>7</v>
      </c>
      <c r="L53" t="s">
        <v>94</v>
      </c>
      <c r="M53">
        <v>1338.82</v>
      </c>
      <c r="N53">
        <v>1</v>
      </c>
      <c r="O53">
        <v>1338.82</v>
      </c>
      <c r="P53" t="s">
        <v>95</v>
      </c>
      <c r="Q53">
        <v>0</v>
      </c>
    </row>
    <row r="54" spans="1:17" x14ac:dyDescent="0.25">
      <c r="A54" t="s">
        <v>1005</v>
      </c>
      <c r="B54" t="s">
        <v>146</v>
      </c>
      <c r="C54" t="s">
        <v>133</v>
      </c>
      <c r="D54" t="s">
        <v>108</v>
      </c>
      <c r="E54" t="s">
        <v>105</v>
      </c>
      <c r="F54">
        <v>40700</v>
      </c>
      <c r="G54" t="s">
        <v>911</v>
      </c>
      <c r="I54" t="s">
        <v>109</v>
      </c>
      <c r="J54">
        <v>2026</v>
      </c>
      <c r="K54">
        <v>7</v>
      </c>
      <c r="L54" t="s">
        <v>94</v>
      </c>
      <c r="M54">
        <v>573.78</v>
      </c>
      <c r="N54">
        <v>1</v>
      </c>
      <c r="O54">
        <v>573.78</v>
      </c>
      <c r="P54" t="s">
        <v>95</v>
      </c>
      <c r="Q54">
        <v>0</v>
      </c>
    </row>
    <row r="55" spans="1:17" x14ac:dyDescent="0.25">
      <c r="A55" t="s">
        <v>1005</v>
      </c>
      <c r="B55" t="s">
        <v>146</v>
      </c>
      <c r="C55" t="s">
        <v>133</v>
      </c>
      <c r="D55" t="s">
        <v>108</v>
      </c>
      <c r="E55" t="s">
        <v>105</v>
      </c>
      <c r="F55">
        <v>40700</v>
      </c>
      <c r="G55" t="s">
        <v>911</v>
      </c>
      <c r="I55" t="s">
        <v>144</v>
      </c>
      <c r="J55">
        <v>2026</v>
      </c>
      <c r="K55">
        <v>7</v>
      </c>
      <c r="L55" t="s">
        <v>94</v>
      </c>
      <c r="M55">
        <v>101.41</v>
      </c>
      <c r="N55">
        <v>1</v>
      </c>
      <c r="O55">
        <v>101.41</v>
      </c>
      <c r="P55" t="s">
        <v>95</v>
      </c>
      <c r="Q55">
        <v>0</v>
      </c>
    </row>
    <row r="56" spans="1:17" x14ac:dyDescent="0.25">
      <c r="A56" t="s">
        <v>1005</v>
      </c>
      <c r="B56" t="s">
        <v>146</v>
      </c>
      <c r="C56" t="s">
        <v>133</v>
      </c>
      <c r="D56" t="s">
        <v>108</v>
      </c>
      <c r="E56" t="s">
        <v>105</v>
      </c>
      <c r="F56">
        <v>40700</v>
      </c>
      <c r="G56" t="s">
        <v>911</v>
      </c>
      <c r="I56" t="s">
        <v>139</v>
      </c>
      <c r="J56">
        <v>2026</v>
      </c>
      <c r="K56">
        <v>7</v>
      </c>
      <c r="L56" t="s">
        <v>94</v>
      </c>
      <c r="M56">
        <v>95.63</v>
      </c>
      <c r="N56">
        <v>1</v>
      </c>
      <c r="O56">
        <v>95.63</v>
      </c>
      <c r="P56" t="s">
        <v>95</v>
      </c>
      <c r="Q56">
        <v>0</v>
      </c>
    </row>
    <row r="57" spans="1:17" x14ac:dyDescent="0.25">
      <c r="A57" t="s">
        <v>1005</v>
      </c>
      <c r="B57" t="s">
        <v>146</v>
      </c>
      <c r="C57" t="s">
        <v>133</v>
      </c>
      <c r="D57" t="s">
        <v>108</v>
      </c>
      <c r="E57" t="s">
        <v>105</v>
      </c>
      <c r="F57">
        <v>40700</v>
      </c>
      <c r="G57" t="s">
        <v>911</v>
      </c>
      <c r="I57" t="s">
        <v>111</v>
      </c>
      <c r="J57">
        <v>2026</v>
      </c>
      <c r="K57">
        <v>7</v>
      </c>
      <c r="L57" t="s">
        <v>94</v>
      </c>
      <c r="M57">
        <v>1051.93</v>
      </c>
      <c r="N57">
        <v>1</v>
      </c>
      <c r="O57">
        <v>1051.93</v>
      </c>
      <c r="P57" t="s">
        <v>95</v>
      </c>
      <c r="Q57">
        <v>0</v>
      </c>
    </row>
    <row r="58" spans="1:17" x14ac:dyDescent="0.25">
      <c r="A58" t="s">
        <v>1005</v>
      </c>
      <c r="B58" t="s">
        <v>147</v>
      </c>
      <c r="C58" t="s">
        <v>133</v>
      </c>
      <c r="D58" t="s">
        <v>108</v>
      </c>
      <c r="E58" t="s">
        <v>105</v>
      </c>
      <c r="F58">
        <v>40700</v>
      </c>
      <c r="G58" t="s">
        <v>911</v>
      </c>
      <c r="I58" t="s">
        <v>109</v>
      </c>
      <c r="J58">
        <v>2026</v>
      </c>
      <c r="K58">
        <v>7</v>
      </c>
      <c r="L58" t="s">
        <v>94</v>
      </c>
      <c r="M58">
        <v>573.78</v>
      </c>
      <c r="N58">
        <v>1</v>
      </c>
      <c r="O58">
        <v>573.78</v>
      </c>
      <c r="P58" t="s">
        <v>95</v>
      </c>
      <c r="Q58">
        <v>0</v>
      </c>
    </row>
    <row r="59" spans="1:17" x14ac:dyDescent="0.25">
      <c r="A59" t="s">
        <v>1005</v>
      </c>
      <c r="B59" t="s">
        <v>147</v>
      </c>
      <c r="C59" t="s">
        <v>133</v>
      </c>
      <c r="D59" t="s">
        <v>108</v>
      </c>
      <c r="E59" t="s">
        <v>105</v>
      </c>
      <c r="F59">
        <v>40700</v>
      </c>
      <c r="G59" t="s">
        <v>911</v>
      </c>
      <c r="I59" t="s">
        <v>139</v>
      </c>
      <c r="J59">
        <v>2026</v>
      </c>
      <c r="K59">
        <v>7</v>
      </c>
      <c r="L59" t="s">
        <v>94</v>
      </c>
      <c r="M59">
        <v>95.63</v>
      </c>
      <c r="N59">
        <v>1</v>
      </c>
      <c r="O59">
        <v>95.63</v>
      </c>
      <c r="P59" t="s">
        <v>95</v>
      </c>
      <c r="Q59">
        <v>0</v>
      </c>
    </row>
    <row r="60" spans="1:17" x14ac:dyDescent="0.25">
      <c r="A60" t="s">
        <v>1005</v>
      </c>
      <c r="B60" t="s">
        <v>147</v>
      </c>
      <c r="C60" t="s">
        <v>133</v>
      </c>
      <c r="D60" t="s">
        <v>108</v>
      </c>
      <c r="E60" t="s">
        <v>105</v>
      </c>
      <c r="F60">
        <v>40700</v>
      </c>
      <c r="G60" t="s">
        <v>911</v>
      </c>
      <c r="I60" t="s">
        <v>111</v>
      </c>
      <c r="J60">
        <v>2026</v>
      </c>
      <c r="K60">
        <v>7</v>
      </c>
      <c r="L60" t="s">
        <v>94</v>
      </c>
      <c r="M60">
        <v>286.89</v>
      </c>
      <c r="N60">
        <v>1</v>
      </c>
      <c r="O60">
        <v>286.89</v>
      </c>
      <c r="P60" t="s">
        <v>95</v>
      </c>
      <c r="Q60">
        <v>0</v>
      </c>
    </row>
    <row r="61" spans="1:17" x14ac:dyDescent="0.25">
      <c r="A61" t="s">
        <v>1005</v>
      </c>
      <c r="B61" t="s">
        <v>148</v>
      </c>
      <c r="C61" t="s">
        <v>133</v>
      </c>
      <c r="D61" t="s">
        <v>108</v>
      </c>
      <c r="E61" t="s">
        <v>105</v>
      </c>
      <c r="F61">
        <v>40700</v>
      </c>
      <c r="G61" t="s">
        <v>911</v>
      </c>
      <c r="I61" t="s">
        <v>109</v>
      </c>
      <c r="J61">
        <v>2026</v>
      </c>
      <c r="K61">
        <v>7</v>
      </c>
      <c r="L61" t="s">
        <v>94</v>
      </c>
      <c r="M61">
        <v>191.26</v>
      </c>
      <c r="N61">
        <v>1</v>
      </c>
      <c r="O61">
        <v>191.26</v>
      </c>
      <c r="P61" t="s">
        <v>95</v>
      </c>
      <c r="Q61">
        <v>0</v>
      </c>
    </row>
    <row r="62" spans="1:17" x14ac:dyDescent="0.25">
      <c r="A62" t="s">
        <v>1005</v>
      </c>
      <c r="B62" t="s">
        <v>148</v>
      </c>
      <c r="C62" t="s">
        <v>133</v>
      </c>
      <c r="D62" t="s">
        <v>108</v>
      </c>
      <c r="E62" t="s">
        <v>105</v>
      </c>
      <c r="F62">
        <v>40700</v>
      </c>
      <c r="G62" t="s">
        <v>911</v>
      </c>
      <c r="I62" t="s">
        <v>111</v>
      </c>
      <c r="J62">
        <v>2026</v>
      </c>
      <c r="K62">
        <v>7</v>
      </c>
      <c r="L62" t="s">
        <v>94</v>
      </c>
      <c r="M62">
        <v>191.26</v>
      </c>
      <c r="N62">
        <v>1</v>
      </c>
      <c r="O62">
        <v>191.26</v>
      </c>
      <c r="P62" t="s">
        <v>95</v>
      </c>
      <c r="Q62">
        <v>0</v>
      </c>
    </row>
    <row r="63" spans="1:17" x14ac:dyDescent="0.25">
      <c r="A63" t="s">
        <v>1005</v>
      </c>
      <c r="B63" t="s">
        <v>150</v>
      </c>
      <c r="C63" t="s">
        <v>133</v>
      </c>
      <c r="D63" t="s">
        <v>108</v>
      </c>
      <c r="E63" t="s">
        <v>105</v>
      </c>
      <c r="F63">
        <v>40700</v>
      </c>
      <c r="G63" t="s">
        <v>911</v>
      </c>
      <c r="I63" t="s">
        <v>109</v>
      </c>
      <c r="J63">
        <v>2026</v>
      </c>
      <c r="K63">
        <v>7</v>
      </c>
      <c r="L63" t="s">
        <v>94</v>
      </c>
      <c r="M63">
        <v>191.26</v>
      </c>
      <c r="N63">
        <v>1</v>
      </c>
      <c r="O63">
        <v>191.26</v>
      </c>
      <c r="P63" t="s">
        <v>95</v>
      </c>
      <c r="Q63">
        <v>0</v>
      </c>
    </row>
    <row r="64" spans="1:17" x14ac:dyDescent="0.25">
      <c r="A64" t="s">
        <v>1005</v>
      </c>
      <c r="B64" t="s">
        <v>150</v>
      </c>
      <c r="C64" t="s">
        <v>133</v>
      </c>
      <c r="D64" t="s">
        <v>108</v>
      </c>
      <c r="E64" t="s">
        <v>105</v>
      </c>
      <c r="F64">
        <v>40700</v>
      </c>
      <c r="G64" t="s">
        <v>911</v>
      </c>
      <c r="I64" t="s">
        <v>121</v>
      </c>
      <c r="J64">
        <v>2026</v>
      </c>
      <c r="K64">
        <v>7</v>
      </c>
      <c r="L64" t="s">
        <v>94</v>
      </c>
      <c r="M64">
        <v>347.67</v>
      </c>
      <c r="N64">
        <v>1</v>
      </c>
      <c r="O64">
        <v>347.67</v>
      </c>
      <c r="P64" t="s">
        <v>95</v>
      </c>
      <c r="Q64">
        <v>0</v>
      </c>
    </row>
    <row r="65" spans="1:17" x14ac:dyDescent="0.25">
      <c r="A65" t="s">
        <v>1005</v>
      </c>
      <c r="B65" t="s">
        <v>150</v>
      </c>
      <c r="C65" t="s">
        <v>133</v>
      </c>
      <c r="D65" t="s">
        <v>108</v>
      </c>
      <c r="E65" t="s">
        <v>105</v>
      </c>
      <c r="F65">
        <v>40700</v>
      </c>
      <c r="G65" t="s">
        <v>911</v>
      </c>
      <c r="I65" t="s">
        <v>139</v>
      </c>
      <c r="J65">
        <v>2026</v>
      </c>
      <c r="K65">
        <v>7</v>
      </c>
      <c r="L65" t="s">
        <v>94</v>
      </c>
      <c r="M65">
        <v>191.26</v>
      </c>
      <c r="N65">
        <v>1</v>
      </c>
      <c r="O65">
        <v>191.26</v>
      </c>
      <c r="P65" t="s">
        <v>95</v>
      </c>
      <c r="Q65">
        <v>0</v>
      </c>
    </row>
    <row r="66" spans="1:17" x14ac:dyDescent="0.25">
      <c r="A66" t="s">
        <v>1005</v>
      </c>
      <c r="B66" t="s">
        <v>150</v>
      </c>
      <c r="C66" t="s">
        <v>133</v>
      </c>
      <c r="D66" t="s">
        <v>108</v>
      </c>
      <c r="E66" t="s">
        <v>105</v>
      </c>
      <c r="F66">
        <v>40700</v>
      </c>
      <c r="G66" t="s">
        <v>911</v>
      </c>
      <c r="I66" t="s">
        <v>111</v>
      </c>
      <c r="J66">
        <v>2026</v>
      </c>
      <c r="K66">
        <v>7</v>
      </c>
      <c r="L66" t="s">
        <v>94</v>
      </c>
      <c r="M66">
        <v>478.15</v>
      </c>
      <c r="N66">
        <v>1</v>
      </c>
      <c r="O66">
        <v>478.15</v>
      </c>
      <c r="P66" t="s">
        <v>95</v>
      </c>
      <c r="Q66">
        <v>0</v>
      </c>
    </row>
    <row r="67" spans="1:17" x14ac:dyDescent="0.25">
      <c r="A67" t="s">
        <v>1005</v>
      </c>
      <c r="B67" t="s">
        <v>151</v>
      </c>
      <c r="C67" t="s">
        <v>133</v>
      </c>
      <c r="D67" t="s">
        <v>108</v>
      </c>
      <c r="E67" t="s">
        <v>102</v>
      </c>
      <c r="F67">
        <v>40700</v>
      </c>
      <c r="G67" t="s">
        <v>911</v>
      </c>
      <c r="I67" t="s">
        <v>125</v>
      </c>
      <c r="J67">
        <v>2026</v>
      </c>
      <c r="K67">
        <v>7</v>
      </c>
      <c r="L67" t="s">
        <v>94</v>
      </c>
      <c r="M67">
        <v>83.39</v>
      </c>
      <c r="N67">
        <v>1</v>
      </c>
      <c r="O67">
        <v>83.39</v>
      </c>
      <c r="P67" t="s">
        <v>95</v>
      </c>
      <c r="Q67">
        <v>1</v>
      </c>
    </row>
    <row r="68" spans="1:17" x14ac:dyDescent="0.25">
      <c r="A68" t="s">
        <v>1005</v>
      </c>
      <c r="B68" t="s">
        <v>151</v>
      </c>
      <c r="C68" t="s">
        <v>133</v>
      </c>
      <c r="D68" t="s">
        <v>108</v>
      </c>
      <c r="E68" t="s">
        <v>105</v>
      </c>
      <c r="F68">
        <v>40700</v>
      </c>
      <c r="G68" t="s">
        <v>911</v>
      </c>
      <c r="I68" t="s">
        <v>109</v>
      </c>
      <c r="J68">
        <v>2026</v>
      </c>
      <c r="K68">
        <v>7</v>
      </c>
      <c r="L68" t="s">
        <v>94</v>
      </c>
      <c r="M68">
        <v>95.63</v>
      </c>
      <c r="N68">
        <v>1</v>
      </c>
      <c r="O68">
        <v>95.63</v>
      </c>
      <c r="P68" t="s">
        <v>95</v>
      </c>
      <c r="Q68">
        <v>0</v>
      </c>
    </row>
    <row r="69" spans="1:17" x14ac:dyDescent="0.25">
      <c r="A69" t="s">
        <v>1005</v>
      </c>
      <c r="B69" t="s">
        <v>151</v>
      </c>
      <c r="C69" t="s">
        <v>133</v>
      </c>
      <c r="D69" t="s">
        <v>108</v>
      </c>
      <c r="E69" t="s">
        <v>105</v>
      </c>
      <c r="F69">
        <v>40700</v>
      </c>
      <c r="G69" t="s">
        <v>911</v>
      </c>
      <c r="I69" t="s">
        <v>121</v>
      </c>
      <c r="J69">
        <v>2026</v>
      </c>
      <c r="K69">
        <v>7</v>
      </c>
      <c r="L69" t="s">
        <v>94</v>
      </c>
      <c r="M69">
        <v>115.89</v>
      </c>
      <c r="N69">
        <v>1</v>
      </c>
      <c r="O69">
        <v>115.89</v>
      </c>
      <c r="P69" t="s">
        <v>95</v>
      </c>
      <c r="Q69">
        <v>0</v>
      </c>
    </row>
    <row r="70" spans="1:17" x14ac:dyDescent="0.25">
      <c r="A70" t="s">
        <v>1005</v>
      </c>
      <c r="B70" t="s">
        <v>151</v>
      </c>
      <c r="C70" t="s">
        <v>133</v>
      </c>
      <c r="D70" t="s">
        <v>108</v>
      </c>
      <c r="E70" t="s">
        <v>105</v>
      </c>
      <c r="F70">
        <v>40700</v>
      </c>
      <c r="G70" t="s">
        <v>911</v>
      </c>
      <c r="I70" t="s">
        <v>111</v>
      </c>
      <c r="J70">
        <v>2026</v>
      </c>
      <c r="K70">
        <v>7</v>
      </c>
      <c r="L70" t="s">
        <v>94</v>
      </c>
      <c r="M70">
        <v>191.26</v>
      </c>
      <c r="N70">
        <v>1</v>
      </c>
      <c r="O70">
        <v>191.26</v>
      </c>
      <c r="P70" t="s">
        <v>95</v>
      </c>
      <c r="Q70">
        <v>0</v>
      </c>
    </row>
    <row r="71" spans="1:17" x14ac:dyDescent="0.25">
      <c r="A71" t="s">
        <v>1005</v>
      </c>
      <c r="B71" t="s">
        <v>153</v>
      </c>
      <c r="C71" t="s">
        <v>133</v>
      </c>
      <c r="D71" t="s">
        <v>108</v>
      </c>
      <c r="E71" t="s">
        <v>105</v>
      </c>
      <c r="F71">
        <v>40700</v>
      </c>
      <c r="G71" t="s">
        <v>911</v>
      </c>
      <c r="I71" t="s">
        <v>111</v>
      </c>
      <c r="J71">
        <v>2026</v>
      </c>
      <c r="K71">
        <v>7</v>
      </c>
      <c r="L71" t="s">
        <v>94</v>
      </c>
      <c r="M71">
        <v>95.63</v>
      </c>
      <c r="N71">
        <v>1</v>
      </c>
      <c r="O71">
        <v>95.63</v>
      </c>
      <c r="P71" t="s">
        <v>95</v>
      </c>
      <c r="Q71">
        <v>0</v>
      </c>
    </row>
    <row r="72" spans="1:17" x14ac:dyDescent="0.25">
      <c r="A72" t="s">
        <v>1005</v>
      </c>
      <c r="B72" t="s">
        <v>154</v>
      </c>
      <c r="C72" t="s">
        <v>133</v>
      </c>
      <c r="D72" t="s">
        <v>108</v>
      </c>
      <c r="E72" t="s">
        <v>105</v>
      </c>
      <c r="F72">
        <v>40700</v>
      </c>
      <c r="G72" t="s">
        <v>911</v>
      </c>
      <c r="I72" t="s">
        <v>121</v>
      </c>
      <c r="J72">
        <v>2026</v>
      </c>
      <c r="K72">
        <v>7</v>
      </c>
      <c r="L72" t="s">
        <v>94</v>
      </c>
      <c r="M72">
        <v>115.89</v>
      </c>
      <c r="N72">
        <v>1</v>
      </c>
      <c r="O72">
        <v>115.89</v>
      </c>
      <c r="P72" t="s">
        <v>95</v>
      </c>
      <c r="Q72">
        <v>0</v>
      </c>
    </row>
    <row r="73" spans="1:17" x14ac:dyDescent="0.25">
      <c r="A73" t="s">
        <v>1005</v>
      </c>
      <c r="B73" t="s">
        <v>154</v>
      </c>
      <c r="C73" t="s">
        <v>133</v>
      </c>
      <c r="D73" t="s">
        <v>108</v>
      </c>
      <c r="E73" t="s">
        <v>105</v>
      </c>
      <c r="F73">
        <v>40700</v>
      </c>
      <c r="G73" t="s">
        <v>911</v>
      </c>
      <c r="I73" t="s">
        <v>139</v>
      </c>
      <c r="J73">
        <v>2026</v>
      </c>
      <c r="K73">
        <v>7</v>
      </c>
      <c r="L73" t="s">
        <v>94</v>
      </c>
      <c r="M73">
        <v>95.63</v>
      </c>
      <c r="N73">
        <v>1</v>
      </c>
      <c r="O73">
        <v>95.63</v>
      </c>
      <c r="P73" t="s">
        <v>95</v>
      </c>
      <c r="Q73">
        <v>0</v>
      </c>
    </row>
    <row r="74" spans="1:17" x14ac:dyDescent="0.25">
      <c r="A74" t="s">
        <v>1005</v>
      </c>
      <c r="B74" t="s">
        <v>154</v>
      </c>
      <c r="C74" t="s">
        <v>133</v>
      </c>
      <c r="D74" t="s">
        <v>108</v>
      </c>
      <c r="E74" t="s">
        <v>105</v>
      </c>
      <c r="F74">
        <v>40700</v>
      </c>
      <c r="G74" t="s">
        <v>911</v>
      </c>
      <c r="I74" t="s">
        <v>111</v>
      </c>
      <c r="J74">
        <v>2026</v>
      </c>
      <c r="K74">
        <v>7</v>
      </c>
      <c r="L74" t="s">
        <v>94</v>
      </c>
      <c r="M74">
        <v>478.15</v>
      </c>
      <c r="N74">
        <v>1</v>
      </c>
      <c r="O74">
        <v>478.15</v>
      </c>
      <c r="P74" t="s">
        <v>95</v>
      </c>
      <c r="Q74">
        <v>0</v>
      </c>
    </row>
    <row r="75" spans="1:17" x14ac:dyDescent="0.25">
      <c r="A75" t="s">
        <v>1005</v>
      </c>
      <c r="B75" t="s">
        <v>155</v>
      </c>
      <c r="C75" t="s">
        <v>133</v>
      </c>
      <c r="D75" t="s">
        <v>108</v>
      </c>
      <c r="E75" t="s">
        <v>105</v>
      </c>
      <c r="F75">
        <v>40700</v>
      </c>
      <c r="G75" t="s">
        <v>911</v>
      </c>
      <c r="I75" t="s">
        <v>121</v>
      </c>
      <c r="J75">
        <v>2026</v>
      </c>
      <c r="K75">
        <v>7</v>
      </c>
      <c r="L75" t="s">
        <v>94</v>
      </c>
      <c r="M75">
        <v>231.78</v>
      </c>
      <c r="N75">
        <v>1</v>
      </c>
      <c r="O75">
        <v>231.78</v>
      </c>
      <c r="P75" t="s">
        <v>95</v>
      </c>
      <c r="Q75">
        <v>0</v>
      </c>
    </row>
    <row r="76" spans="1:17" x14ac:dyDescent="0.25">
      <c r="A76" t="s">
        <v>1005</v>
      </c>
      <c r="B76" t="s">
        <v>155</v>
      </c>
      <c r="C76" t="s">
        <v>133</v>
      </c>
      <c r="D76" t="s">
        <v>108</v>
      </c>
      <c r="E76" t="s">
        <v>105</v>
      </c>
      <c r="F76">
        <v>40700</v>
      </c>
      <c r="G76" t="s">
        <v>911</v>
      </c>
      <c r="I76" t="s">
        <v>139</v>
      </c>
      <c r="J76">
        <v>2026</v>
      </c>
      <c r="K76">
        <v>7</v>
      </c>
      <c r="L76" t="s">
        <v>94</v>
      </c>
      <c r="M76">
        <v>95.63</v>
      </c>
      <c r="N76">
        <v>1</v>
      </c>
      <c r="O76">
        <v>95.63</v>
      </c>
      <c r="P76" t="s">
        <v>95</v>
      </c>
      <c r="Q76">
        <v>0</v>
      </c>
    </row>
    <row r="77" spans="1:17" x14ac:dyDescent="0.25">
      <c r="A77" t="s">
        <v>1005</v>
      </c>
      <c r="B77" t="s">
        <v>155</v>
      </c>
      <c r="C77" t="s">
        <v>133</v>
      </c>
      <c r="D77" t="s">
        <v>108</v>
      </c>
      <c r="E77" t="s">
        <v>105</v>
      </c>
      <c r="F77">
        <v>40700</v>
      </c>
      <c r="G77" t="s">
        <v>911</v>
      </c>
      <c r="I77" t="s">
        <v>111</v>
      </c>
      <c r="J77">
        <v>2026</v>
      </c>
      <c r="K77">
        <v>7</v>
      </c>
      <c r="L77" t="s">
        <v>94</v>
      </c>
      <c r="M77">
        <v>478.15</v>
      </c>
      <c r="N77">
        <v>1</v>
      </c>
      <c r="O77">
        <v>478.15</v>
      </c>
      <c r="P77" t="s">
        <v>95</v>
      </c>
      <c r="Q77">
        <v>0</v>
      </c>
    </row>
    <row r="78" spans="1:17" x14ac:dyDescent="0.25">
      <c r="A78" t="s">
        <v>1005</v>
      </c>
      <c r="B78" t="s">
        <v>156</v>
      </c>
      <c r="C78" t="s">
        <v>133</v>
      </c>
      <c r="D78" t="s">
        <v>108</v>
      </c>
      <c r="E78" t="s">
        <v>104</v>
      </c>
      <c r="F78">
        <v>40700</v>
      </c>
      <c r="G78" t="s">
        <v>911</v>
      </c>
      <c r="I78" t="s">
        <v>118</v>
      </c>
      <c r="J78">
        <v>2026</v>
      </c>
      <c r="K78">
        <v>7</v>
      </c>
      <c r="L78" t="s">
        <v>94</v>
      </c>
      <c r="M78">
        <v>54.08</v>
      </c>
      <c r="N78">
        <v>1</v>
      </c>
      <c r="O78">
        <v>54.08</v>
      </c>
      <c r="P78" t="s">
        <v>95</v>
      </c>
      <c r="Q78">
        <v>0</v>
      </c>
    </row>
    <row r="79" spans="1:17" x14ac:dyDescent="0.25">
      <c r="A79" t="s">
        <v>1005</v>
      </c>
      <c r="B79" t="s">
        <v>156</v>
      </c>
      <c r="C79" t="s">
        <v>133</v>
      </c>
      <c r="D79" t="s">
        <v>108</v>
      </c>
      <c r="E79" t="s">
        <v>104</v>
      </c>
      <c r="F79">
        <v>40700</v>
      </c>
      <c r="G79" t="s">
        <v>911</v>
      </c>
      <c r="I79" t="s">
        <v>120</v>
      </c>
      <c r="J79">
        <v>2026</v>
      </c>
      <c r="K79">
        <v>7</v>
      </c>
      <c r="L79" t="s">
        <v>94</v>
      </c>
      <c r="M79">
        <v>135.19999999999999</v>
      </c>
      <c r="N79">
        <v>1</v>
      </c>
      <c r="O79">
        <v>135.19999999999999</v>
      </c>
      <c r="P79" t="s">
        <v>95</v>
      </c>
      <c r="Q79">
        <v>0</v>
      </c>
    </row>
    <row r="80" spans="1:17" x14ac:dyDescent="0.25">
      <c r="A80" t="s">
        <v>1005</v>
      </c>
      <c r="B80" t="s">
        <v>156</v>
      </c>
      <c r="C80" t="s">
        <v>133</v>
      </c>
      <c r="D80" t="s">
        <v>108</v>
      </c>
      <c r="E80" t="s">
        <v>105</v>
      </c>
      <c r="F80">
        <v>40700</v>
      </c>
      <c r="G80" t="s">
        <v>911</v>
      </c>
      <c r="I80" t="s">
        <v>121</v>
      </c>
      <c r="J80">
        <v>2026</v>
      </c>
      <c r="K80">
        <v>7</v>
      </c>
      <c r="L80" t="s">
        <v>94</v>
      </c>
      <c r="M80">
        <v>115.89</v>
      </c>
      <c r="N80">
        <v>1</v>
      </c>
      <c r="O80">
        <v>115.89</v>
      </c>
      <c r="P80" t="s">
        <v>95</v>
      </c>
      <c r="Q80">
        <v>0</v>
      </c>
    </row>
    <row r="81" spans="1:17" x14ac:dyDescent="0.25">
      <c r="A81" t="s">
        <v>1005</v>
      </c>
      <c r="B81" t="s">
        <v>156</v>
      </c>
      <c r="C81" t="s">
        <v>133</v>
      </c>
      <c r="D81" t="s">
        <v>108</v>
      </c>
      <c r="E81" t="s">
        <v>105</v>
      </c>
      <c r="F81">
        <v>40700</v>
      </c>
      <c r="G81" t="s">
        <v>911</v>
      </c>
      <c r="I81" t="s">
        <v>111</v>
      </c>
      <c r="J81">
        <v>2026</v>
      </c>
      <c r="K81">
        <v>7</v>
      </c>
      <c r="L81" t="s">
        <v>94</v>
      </c>
      <c r="M81">
        <v>191.26</v>
      </c>
      <c r="N81">
        <v>1</v>
      </c>
      <c r="O81">
        <v>191.26</v>
      </c>
      <c r="P81" t="s">
        <v>95</v>
      </c>
      <c r="Q81">
        <v>0</v>
      </c>
    </row>
    <row r="82" spans="1:17" x14ac:dyDescent="0.25">
      <c r="A82" t="s">
        <v>1005</v>
      </c>
      <c r="B82" t="s">
        <v>157</v>
      </c>
      <c r="C82" t="s">
        <v>133</v>
      </c>
      <c r="D82" t="s">
        <v>108</v>
      </c>
      <c r="E82" t="s">
        <v>102</v>
      </c>
      <c r="F82">
        <v>40700</v>
      </c>
      <c r="G82" t="s">
        <v>911</v>
      </c>
      <c r="I82" t="s">
        <v>125</v>
      </c>
      <c r="J82">
        <v>2026</v>
      </c>
      <c r="K82">
        <v>7</v>
      </c>
      <c r="L82" t="s">
        <v>94</v>
      </c>
      <c r="M82">
        <v>396.57</v>
      </c>
      <c r="N82">
        <v>1</v>
      </c>
      <c r="O82">
        <v>396.57</v>
      </c>
      <c r="P82" t="s">
        <v>95</v>
      </c>
      <c r="Q82">
        <v>1</v>
      </c>
    </row>
    <row r="83" spans="1:17" x14ac:dyDescent="0.25">
      <c r="A83" t="s">
        <v>1005</v>
      </c>
      <c r="B83" t="s">
        <v>157</v>
      </c>
      <c r="C83" t="s">
        <v>133</v>
      </c>
      <c r="D83" t="s">
        <v>108</v>
      </c>
      <c r="E83" t="s">
        <v>104</v>
      </c>
      <c r="F83">
        <v>40700</v>
      </c>
      <c r="G83" t="s">
        <v>911</v>
      </c>
      <c r="I83" t="s">
        <v>118</v>
      </c>
      <c r="J83">
        <v>2026</v>
      </c>
      <c r="K83">
        <v>7</v>
      </c>
      <c r="L83" t="s">
        <v>94</v>
      </c>
      <c r="M83">
        <v>108.16</v>
      </c>
      <c r="N83">
        <v>1</v>
      </c>
      <c r="O83">
        <v>108.16</v>
      </c>
      <c r="P83" t="s">
        <v>95</v>
      </c>
      <c r="Q83">
        <v>0</v>
      </c>
    </row>
    <row r="84" spans="1:17" x14ac:dyDescent="0.25">
      <c r="A84" t="s">
        <v>1005</v>
      </c>
      <c r="B84" t="s">
        <v>157</v>
      </c>
      <c r="C84" t="s">
        <v>133</v>
      </c>
      <c r="D84" t="s">
        <v>108</v>
      </c>
      <c r="E84" t="s">
        <v>104</v>
      </c>
      <c r="F84">
        <v>40700</v>
      </c>
      <c r="G84" t="s">
        <v>911</v>
      </c>
      <c r="I84" t="s">
        <v>120</v>
      </c>
      <c r="J84">
        <v>2026</v>
      </c>
      <c r="K84">
        <v>7</v>
      </c>
      <c r="L84" t="s">
        <v>94</v>
      </c>
      <c r="M84">
        <v>270.39999999999998</v>
      </c>
      <c r="N84">
        <v>1</v>
      </c>
      <c r="O84">
        <v>270.39999999999998</v>
      </c>
      <c r="P84" t="s">
        <v>95</v>
      </c>
      <c r="Q84">
        <v>0</v>
      </c>
    </row>
    <row r="85" spans="1:17" x14ac:dyDescent="0.25">
      <c r="A85" t="s">
        <v>1005</v>
      </c>
      <c r="B85" t="s">
        <v>157</v>
      </c>
      <c r="C85" t="s">
        <v>133</v>
      </c>
      <c r="D85" t="s">
        <v>108</v>
      </c>
      <c r="E85" t="s">
        <v>105</v>
      </c>
      <c r="F85">
        <v>40700</v>
      </c>
      <c r="G85" t="s">
        <v>911</v>
      </c>
      <c r="I85" t="s">
        <v>144</v>
      </c>
      <c r="J85">
        <v>2026</v>
      </c>
      <c r="K85">
        <v>7</v>
      </c>
      <c r="L85" t="s">
        <v>94</v>
      </c>
      <c r="M85">
        <v>1115.51</v>
      </c>
      <c r="N85">
        <v>1</v>
      </c>
      <c r="O85">
        <v>1115.51</v>
      </c>
      <c r="P85" t="s">
        <v>95</v>
      </c>
      <c r="Q85">
        <v>0</v>
      </c>
    </row>
    <row r="86" spans="1:17" x14ac:dyDescent="0.25">
      <c r="A86" t="s">
        <v>1005</v>
      </c>
      <c r="B86" t="s">
        <v>157</v>
      </c>
      <c r="C86" t="s">
        <v>133</v>
      </c>
      <c r="D86" t="s">
        <v>108</v>
      </c>
      <c r="E86" t="s">
        <v>105</v>
      </c>
      <c r="F86">
        <v>40700</v>
      </c>
      <c r="G86" t="s">
        <v>911</v>
      </c>
      <c r="I86" t="s">
        <v>139</v>
      </c>
      <c r="J86">
        <v>2026</v>
      </c>
      <c r="K86">
        <v>7</v>
      </c>
      <c r="L86" t="s">
        <v>94</v>
      </c>
      <c r="M86">
        <v>191.26</v>
      </c>
      <c r="N86">
        <v>1</v>
      </c>
      <c r="O86">
        <v>191.26</v>
      </c>
      <c r="P86" t="s">
        <v>95</v>
      </c>
      <c r="Q86">
        <v>0</v>
      </c>
    </row>
    <row r="87" spans="1:17" x14ac:dyDescent="0.25">
      <c r="A87" t="s">
        <v>1005</v>
      </c>
      <c r="B87" t="s">
        <v>157</v>
      </c>
      <c r="C87" t="s">
        <v>133</v>
      </c>
      <c r="D87" t="s">
        <v>108</v>
      </c>
      <c r="E87" t="s">
        <v>105</v>
      </c>
      <c r="F87">
        <v>40700</v>
      </c>
      <c r="G87" t="s">
        <v>911</v>
      </c>
      <c r="I87" t="s">
        <v>111</v>
      </c>
      <c r="J87">
        <v>2026</v>
      </c>
      <c r="K87">
        <v>7</v>
      </c>
      <c r="L87" t="s">
        <v>94</v>
      </c>
      <c r="M87">
        <v>1243.19</v>
      </c>
      <c r="N87">
        <v>1</v>
      </c>
      <c r="O87">
        <v>1243.19</v>
      </c>
      <c r="P87" t="s">
        <v>95</v>
      </c>
      <c r="Q87">
        <v>0</v>
      </c>
    </row>
    <row r="88" spans="1:17" x14ac:dyDescent="0.25">
      <c r="A88" t="s">
        <v>1005</v>
      </c>
      <c r="B88" t="s">
        <v>157</v>
      </c>
      <c r="C88" t="s">
        <v>133</v>
      </c>
      <c r="D88" t="s">
        <v>108</v>
      </c>
      <c r="E88" t="s">
        <v>105</v>
      </c>
      <c r="F88">
        <v>40700</v>
      </c>
      <c r="G88" t="s">
        <v>911</v>
      </c>
      <c r="I88" t="s">
        <v>158</v>
      </c>
      <c r="J88">
        <v>2026</v>
      </c>
      <c r="K88">
        <v>7</v>
      </c>
      <c r="L88" t="s">
        <v>94</v>
      </c>
      <c r="M88">
        <v>347.64</v>
      </c>
      <c r="N88">
        <v>1</v>
      </c>
      <c r="O88">
        <v>347.64</v>
      </c>
      <c r="P88" t="s">
        <v>95</v>
      </c>
      <c r="Q88">
        <v>0</v>
      </c>
    </row>
    <row r="89" spans="1:17" x14ac:dyDescent="0.25">
      <c r="A89" t="s">
        <v>1005</v>
      </c>
      <c r="B89" t="s">
        <v>161</v>
      </c>
      <c r="C89" t="s">
        <v>133</v>
      </c>
      <c r="D89" t="s">
        <v>108</v>
      </c>
      <c r="E89" t="s">
        <v>102</v>
      </c>
      <c r="F89">
        <v>40700</v>
      </c>
      <c r="G89" t="s">
        <v>911</v>
      </c>
      <c r="I89" t="s">
        <v>125</v>
      </c>
      <c r="J89">
        <v>2026</v>
      </c>
      <c r="K89">
        <v>7</v>
      </c>
      <c r="L89" t="s">
        <v>94</v>
      </c>
      <c r="M89">
        <v>616.09</v>
      </c>
      <c r="N89">
        <v>1</v>
      </c>
      <c r="O89">
        <v>616.09</v>
      </c>
      <c r="P89" t="s">
        <v>95</v>
      </c>
      <c r="Q89">
        <v>1</v>
      </c>
    </row>
    <row r="90" spans="1:17" x14ac:dyDescent="0.25">
      <c r="A90" t="s">
        <v>1005</v>
      </c>
      <c r="B90" t="s">
        <v>161</v>
      </c>
      <c r="C90" t="s">
        <v>133</v>
      </c>
      <c r="D90" t="s">
        <v>108</v>
      </c>
      <c r="E90" t="s">
        <v>105</v>
      </c>
      <c r="F90">
        <v>40700</v>
      </c>
      <c r="G90" t="s">
        <v>911</v>
      </c>
      <c r="I90" t="s">
        <v>109</v>
      </c>
      <c r="J90">
        <v>2026</v>
      </c>
      <c r="K90">
        <v>7</v>
      </c>
      <c r="L90" t="s">
        <v>94</v>
      </c>
      <c r="M90">
        <v>95.63</v>
      </c>
      <c r="N90">
        <v>1</v>
      </c>
      <c r="O90">
        <v>95.63</v>
      </c>
      <c r="P90" t="s">
        <v>95</v>
      </c>
      <c r="Q90">
        <v>0</v>
      </c>
    </row>
    <row r="91" spans="1:17" x14ac:dyDescent="0.25">
      <c r="A91" t="s">
        <v>1005</v>
      </c>
      <c r="B91" t="s">
        <v>161</v>
      </c>
      <c r="C91" t="s">
        <v>133</v>
      </c>
      <c r="D91" t="s">
        <v>108</v>
      </c>
      <c r="E91" t="s">
        <v>104</v>
      </c>
      <c r="F91">
        <v>40700</v>
      </c>
      <c r="G91" t="s">
        <v>911</v>
      </c>
      <c r="I91" t="s">
        <v>118</v>
      </c>
      <c r="J91">
        <v>2026</v>
      </c>
      <c r="K91">
        <v>7</v>
      </c>
      <c r="L91" t="s">
        <v>94</v>
      </c>
      <c r="M91">
        <v>108.16</v>
      </c>
      <c r="N91">
        <v>1</v>
      </c>
      <c r="O91">
        <v>108.16</v>
      </c>
      <c r="P91" t="s">
        <v>95</v>
      </c>
      <c r="Q91">
        <v>0</v>
      </c>
    </row>
    <row r="92" spans="1:17" x14ac:dyDescent="0.25">
      <c r="A92" t="s">
        <v>1005</v>
      </c>
      <c r="B92" t="s">
        <v>161</v>
      </c>
      <c r="C92" t="s">
        <v>133</v>
      </c>
      <c r="D92" t="s">
        <v>108</v>
      </c>
      <c r="E92" t="s">
        <v>104</v>
      </c>
      <c r="F92">
        <v>40700</v>
      </c>
      <c r="G92" t="s">
        <v>911</v>
      </c>
      <c r="I92" t="s">
        <v>120</v>
      </c>
      <c r="J92">
        <v>2026</v>
      </c>
      <c r="K92">
        <v>7</v>
      </c>
      <c r="L92" t="s">
        <v>94</v>
      </c>
      <c r="M92">
        <v>135.19999999999999</v>
      </c>
      <c r="N92">
        <v>1</v>
      </c>
      <c r="O92">
        <v>135.19999999999999</v>
      </c>
      <c r="P92" t="s">
        <v>95</v>
      </c>
      <c r="Q92">
        <v>0</v>
      </c>
    </row>
    <row r="93" spans="1:17" x14ac:dyDescent="0.25">
      <c r="A93" t="s">
        <v>1005</v>
      </c>
      <c r="B93" t="s">
        <v>161</v>
      </c>
      <c r="C93" t="s">
        <v>133</v>
      </c>
      <c r="D93" t="s">
        <v>108</v>
      </c>
      <c r="E93" t="s">
        <v>105</v>
      </c>
      <c r="F93">
        <v>40700</v>
      </c>
      <c r="G93" t="s">
        <v>911</v>
      </c>
      <c r="I93" t="s">
        <v>121</v>
      </c>
      <c r="J93">
        <v>2026</v>
      </c>
      <c r="K93">
        <v>7</v>
      </c>
      <c r="L93" t="s">
        <v>94</v>
      </c>
      <c r="M93">
        <v>231.78</v>
      </c>
      <c r="N93">
        <v>1</v>
      </c>
      <c r="O93">
        <v>231.78</v>
      </c>
      <c r="P93" t="s">
        <v>95</v>
      </c>
      <c r="Q93">
        <v>0</v>
      </c>
    </row>
    <row r="94" spans="1:17" x14ac:dyDescent="0.25">
      <c r="A94" t="s">
        <v>1005</v>
      </c>
      <c r="B94" t="s">
        <v>161</v>
      </c>
      <c r="C94" t="s">
        <v>133</v>
      </c>
      <c r="D94" t="s">
        <v>108</v>
      </c>
      <c r="E94" t="s">
        <v>105</v>
      </c>
      <c r="F94">
        <v>40700</v>
      </c>
      <c r="G94" t="s">
        <v>911</v>
      </c>
      <c r="I94" t="s">
        <v>139</v>
      </c>
      <c r="J94">
        <v>2026</v>
      </c>
      <c r="K94">
        <v>7</v>
      </c>
      <c r="L94" t="s">
        <v>94</v>
      </c>
      <c r="M94">
        <v>95.63</v>
      </c>
      <c r="N94">
        <v>1</v>
      </c>
      <c r="O94">
        <v>95.63</v>
      </c>
      <c r="P94" t="s">
        <v>95</v>
      </c>
      <c r="Q94">
        <v>0</v>
      </c>
    </row>
    <row r="95" spans="1:17" x14ac:dyDescent="0.25">
      <c r="A95" t="s">
        <v>1005</v>
      </c>
      <c r="B95" t="s">
        <v>161</v>
      </c>
      <c r="C95" t="s">
        <v>133</v>
      </c>
      <c r="D95" t="s">
        <v>108</v>
      </c>
      <c r="E95" t="s">
        <v>105</v>
      </c>
      <c r="F95">
        <v>40700</v>
      </c>
      <c r="G95" t="s">
        <v>911</v>
      </c>
      <c r="I95" t="s">
        <v>111</v>
      </c>
      <c r="J95">
        <v>2026</v>
      </c>
      <c r="K95">
        <v>7</v>
      </c>
      <c r="L95" t="s">
        <v>94</v>
      </c>
      <c r="M95">
        <v>956.3</v>
      </c>
      <c r="N95">
        <v>1</v>
      </c>
      <c r="O95">
        <v>956.3</v>
      </c>
      <c r="P95" t="s">
        <v>95</v>
      </c>
      <c r="Q95">
        <v>0</v>
      </c>
    </row>
    <row r="96" spans="1:17" x14ac:dyDescent="0.25">
      <c r="A96" t="s">
        <v>1005</v>
      </c>
      <c r="B96" t="s">
        <v>161</v>
      </c>
      <c r="C96" t="s">
        <v>133</v>
      </c>
      <c r="D96" t="s">
        <v>108</v>
      </c>
      <c r="E96" t="s">
        <v>105</v>
      </c>
      <c r="F96">
        <v>40700</v>
      </c>
      <c r="G96" t="s">
        <v>911</v>
      </c>
      <c r="I96" t="s">
        <v>158</v>
      </c>
      <c r="J96">
        <v>2026</v>
      </c>
      <c r="K96">
        <v>7</v>
      </c>
      <c r="L96" t="s">
        <v>94</v>
      </c>
      <c r="M96">
        <v>521.46</v>
      </c>
      <c r="N96">
        <v>1</v>
      </c>
      <c r="O96">
        <v>521.46</v>
      </c>
      <c r="P96" t="s">
        <v>95</v>
      </c>
      <c r="Q96">
        <v>0</v>
      </c>
    </row>
    <row r="97" spans="1:17" x14ac:dyDescent="0.25">
      <c r="A97" t="s">
        <v>1005</v>
      </c>
      <c r="B97" t="s">
        <v>162</v>
      </c>
      <c r="C97" t="s">
        <v>133</v>
      </c>
      <c r="D97" t="s">
        <v>108</v>
      </c>
      <c r="E97" t="s">
        <v>105</v>
      </c>
      <c r="F97">
        <v>40700</v>
      </c>
      <c r="G97" t="s">
        <v>911</v>
      </c>
      <c r="I97" t="s">
        <v>111</v>
      </c>
      <c r="J97">
        <v>2026</v>
      </c>
      <c r="K97">
        <v>7</v>
      </c>
      <c r="L97" t="s">
        <v>94</v>
      </c>
      <c r="M97">
        <v>382.52</v>
      </c>
      <c r="N97">
        <v>1</v>
      </c>
      <c r="O97">
        <v>382.52</v>
      </c>
      <c r="P97" t="s">
        <v>95</v>
      </c>
      <c r="Q97">
        <v>0</v>
      </c>
    </row>
    <row r="98" spans="1:17" x14ac:dyDescent="0.25">
      <c r="A98" t="s">
        <v>1005</v>
      </c>
      <c r="B98" t="s">
        <v>163</v>
      </c>
      <c r="C98" t="s">
        <v>133</v>
      </c>
      <c r="D98" t="s">
        <v>108</v>
      </c>
      <c r="E98" t="s">
        <v>105</v>
      </c>
      <c r="F98">
        <v>40700</v>
      </c>
      <c r="G98" t="s">
        <v>911</v>
      </c>
      <c r="I98" t="s">
        <v>109</v>
      </c>
      <c r="J98">
        <v>2026</v>
      </c>
      <c r="K98">
        <v>7</v>
      </c>
      <c r="L98" t="s">
        <v>94</v>
      </c>
      <c r="M98">
        <v>95.63</v>
      </c>
      <c r="N98">
        <v>1</v>
      </c>
      <c r="O98">
        <v>95.63</v>
      </c>
      <c r="P98" t="s">
        <v>95</v>
      </c>
      <c r="Q98">
        <v>0</v>
      </c>
    </row>
    <row r="99" spans="1:17" x14ac:dyDescent="0.25">
      <c r="A99" t="s">
        <v>1005</v>
      </c>
      <c r="B99" t="s">
        <v>163</v>
      </c>
      <c r="C99" t="s">
        <v>133</v>
      </c>
      <c r="D99" t="s">
        <v>108</v>
      </c>
      <c r="E99" t="s">
        <v>105</v>
      </c>
      <c r="F99">
        <v>40700</v>
      </c>
      <c r="G99" t="s">
        <v>911</v>
      </c>
      <c r="I99" t="s">
        <v>121</v>
      </c>
      <c r="J99">
        <v>2026</v>
      </c>
      <c r="K99">
        <v>7</v>
      </c>
      <c r="L99" t="s">
        <v>94</v>
      </c>
      <c r="M99">
        <v>115.89</v>
      </c>
      <c r="N99">
        <v>1</v>
      </c>
      <c r="O99">
        <v>115.89</v>
      </c>
      <c r="P99" t="s">
        <v>95</v>
      </c>
      <c r="Q99">
        <v>0</v>
      </c>
    </row>
    <row r="100" spans="1:17" x14ac:dyDescent="0.25">
      <c r="A100" t="s">
        <v>1005</v>
      </c>
      <c r="B100" t="s">
        <v>163</v>
      </c>
      <c r="C100" t="s">
        <v>133</v>
      </c>
      <c r="D100" t="s">
        <v>108</v>
      </c>
      <c r="E100" t="s">
        <v>105</v>
      </c>
      <c r="F100">
        <v>40700</v>
      </c>
      <c r="G100" t="s">
        <v>911</v>
      </c>
      <c r="I100" t="s">
        <v>111</v>
      </c>
      <c r="J100">
        <v>2026</v>
      </c>
      <c r="K100">
        <v>7</v>
      </c>
      <c r="L100" t="s">
        <v>94</v>
      </c>
      <c r="M100">
        <v>478.15</v>
      </c>
      <c r="N100">
        <v>1</v>
      </c>
      <c r="O100">
        <v>478.15</v>
      </c>
      <c r="P100" t="s">
        <v>95</v>
      </c>
      <c r="Q100">
        <v>0</v>
      </c>
    </row>
    <row r="101" spans="1:17" x14ac:dyDescent="0.25">
      <c r="A101" t="s">
        <v>1005</v>
      </c>
      <c r="B101" t="s">
        <v>164</v>
      </c>
      <c r="C101" t="s">
        <v>133</v>
      </c>
      <c r="D101" t="s">
        <v>108</v>
      </c>
      <c r="E101" t="s">
        <v>104</v>
      </c>
      <c r="F101">
        <v>40700</v>
      </c>
      <c r="G101" t="s">
        <v>911</v>
      </c>
      <c r="I101" t="s">
        <v>118</v>
      </c>
      <c r="J101">
        <v>2026</v>
      </c>
      <c r="K101">
        <v>7</v>
      </c>
      <c r="L101" t="s">
        <v>94</v>
      </c>
      <c r="M101">
        <v>54.08</v>
      </c>
      <c r="N101">
        <v>1</v>
      </c>
      <c r="O101">
        <v>54.08</v>
      </c>
      <c r="P101" t="s">
        <v>95</v>
      </c>
      <c r="Q101">
        <v>0</v>
      </c>
    </row>
    <row r="102" spans="1:17" x14ac:dyDescent="0.25">
      <c r="A102" t="s">
        <v>1005</v>
      </c>
      <c r="B102" t="s">
        <v>164</v>
      </c>
      <c r="C102" t="s">
        <v>133</v>
      </c>
      <c r="D102" t="s">
        <v>108</v>
      </c>
      <c r="E102" t="s">
        <v>104</v>
      </c>
      <c r="F102">
        <v>40700</v>
      </c>
      <c r="G102" t="s">
        <v>911</v>
      </c>
      <c r="I102" t="s">
        <v>120</v>
      </c>
      <c r="J102">
        <v>2026</v>
      </c>
      <c r="K102">
        <v>7</v>
      </c>
      <c r="L102" t="s">
        <v>94</v>
      </c>
      <c r="M102">
        <v>135.19999999999999</v>
      </c>
      <c r="N102">
        <v>1</v>
      </c>
      <c r="O102">
        <v>135.19999999999999</v>
      </c>
      <c r="P102" t="s">
        <v>95</v>
      </c>
      <c r="Q102">
        <v>0</v>
      </c>
    </row>
    <row r="103" spans="1:17" x14ac:dyDescent="0.25">
      <c r="A103" t="s">
        <v>1005</v>
      </c>
      <c r="B103" t="s">
        <v>164</v>
      </c>
      <c r="C103" t="s">
        <v>133</v>
      </c>
      <c r="D103" t="s">
        <v>108</v>
      </c>
      <c r="E103" t="s">
        <v>105</v>
      </c>
      <c r="F103">
        <v>40700</v>
      </c>
      <c r="G103" t="s">
        <v>911</v>
      </c>
      <c r="I103" t="s">
        <v>121</v>
      </c>
      <c r="J103">
        <v>2026</v>
      </c>
      <c r="K103">
        <v>7</v>
      </c>
      <c r="L103" t="s">
        <v>94</v>
      </c>
      <c r="M103">
        <v>115.89</v>
      </c>
      <c r="N103">
        <v>1</v>
      </c>
      <c r="O103">
        <v>115.89</v>
      </c>
      <c r="P103" t="s">
        <v>95</v>
      </c>
      <c r="Q103">
        <v>0</v>
      </c>
    </row>
    <row r="104" spans="1:17" x14ac:dyDescent="0.25">
      <c r="A104" t="s">
        <v>1005</v>
      </c>
      <c r="B104" t="s">
        <v>164</v>
      </c>
      <c r="C104" t="s">
        <v>133</v>
      </c>
      <c r="D104" t="s">
        <v>108</v>
      </c>
      <c r="E104" t="s">
        <v>105</v>
      </c>
      <c r="F104">
        <v>40700</v>
      </c>
      <c r="G104" t="s">
        <v>911</v>
      </c>
      <c r="I104" t="s">
        <v>111</v>
      </c>
      <c r="J104">
        <v>2026</v>
      </c>
      <c r="K104">
        <v>7</v>
      </c>
      <c r="L104" t="s">
        <v>94</v>
      </c>
      <c r="M104">
        <v>573.78</v>
      </c>
      <c r="N104">
        <v>1</v>
      </c>
      <c r="O104">
        <v>573.78</v>
      </c>
      <c r="P104" t="s">
        <v>95</v>
      </c>
      <c r="Q104">
        <v>0</v>
      </c>
    </row>
    <row r="105" spans="1:17" x14ac:dyDescent="0.25">
      <c r="A105" t="s">
        <v>1005</v>
      </c>
      <c r="B105" t="s">
        <v>165</v>
      </c>
      <c r="C105" t="s">
        <v>133</v>
      </c>
      <c r="D105" t="s">
        <v>108</v>
      </c>
      <c r="E105" t="s">
        <v>102</v>
      </c>
      <c r="F105">
        <v>40700</v>
      </c>
      <c r="G105" t="s">
        <v>911</v>
      </c>
      <c r="I105" t="s">
        <v>186</v>
      </c>
      <c r="J105">
        <v>2026</v>
      </c>
      <c r="K105">
        <v>7</v>
      </c>
      <c r="L105" t="s">
        <v>94</v>
      </c>
      <c r="M105">
        <v>659.35</v>
      </c>
      <c r="N105">
        <v>1</v>
      </c>
      <c r="O105">
        <v>659.35</v>
      </c>
      <c r="P105" t="s">
        <v>95</v>
      </c>
      <c r="Q105">
        <v>1</v>
      </c>
    </row>
    <row r="106" spans="1:17" x14ac:dyDescent="0.25">
      <c r="A106" t="s">
        <v>1005</v>
      </c>
      <c r="B106" t="s">
        <v>165</v>
      </c>
      <c r="C106" t="s">
        <v>133</v>
      </c>
      <c r="D106" t="s">
        <v>108</v>
      </c>
      <c r="E106" t="s">
        <v>105</v>
      </c>
      <c r="F106">
        <v>40700</v>
      </c>
      <c r="G106" t="s">
        <v>911</v>
      </c>
      <c r="I106" t="s">
        <v>121</v>
      </c>
      <c r="J106">
        <v>2026</v>
      </c>
      <c r="K106">
        <v>7</v>
      </c>
      <c r="L106" t="s">
        <v>94</v>
      </c>
      <c r="M106">
        <v>115.89</v>
      </c>
      <c r="N106">
        <v>1</v>
      </c>
      <c r="O106">
        <v>115.89</v>
      </c>
      <c r="P106" t="s">
        <v>95</v>
      </c>
      <c r="Q106">
        <v>0</v>
      </c>
    </row>
    <row r="107" spans="1:17" x14ac:dyDescent="0.25">
      <c r="A107" t="s">
        <v>1005</v>
      </c>
      <c r="B107" t="s">
        <v>165</v>
      </c>
      <c r="C107" t="s">
        <v>133</v>
      </c>
      <c r="D107" t="s">
        <v>108</v>
      </c>
      <c r="E107" t="s">
        <v>105</v>
      </c>
      <c r="F107">
        <v>40700</v>
      </c>
      <c r="G107" t="s">
        <v>911</v>
      </c>
      <c r="I107" t="s">
        <v>139</v>
      </c>
      <c r="J107">
        <v>2026</v>
      </c>
      <c r="K107">
        <v>7</v>
      </c>
      <c r="L107" t="s">
        <v>94</v>
      </c>
      <c r="M107">
        <v>95.63</v>
      </c>
      <c r="N107">
        <v>1</v>
      </c>
      <c r="O107">
        <v>95.63</v>
      </c>
      <c r="P107" t="s">
        <v>95</v>
      </c>
      <c r="Q107">
        <v>0</v>
      </c>
    </row>
    <row r="108" spans="1:17" x14ac:dyDescent="0.25">
      <c r="A108" t="s">
        <v>1005</v>
      </c>
      <c r="B108" t="s">
        <v>165</v>
      </c>
      <c r="C108" t="s">
        <v>133</v>
      </c>
      <c r="D108" t="s">
        <v>108</v>
      </c>
      <c r="E108" t="s">
        <v>105</v>
      </c>
      <c r="F108">
        <v>40700</v>
      </c>
      <c r="G108" t="s">
        <v>911</v>
      </c>
      <c r="I108" t="s">
        <v>158</v>
      </c>
      <c r="J108">
        <v>2026</v>
      </c>
      <c r="K108">
        <v>7</v>
      </c>
      <c r="L108" t="s">
        <v>94</v>
      </c>
      <c r="M108">
        <v>173.82</v>
      </c>
      <c r="N108">
        <v>1</v>
      </c>
      <c r="O108">
        <v>173.82</v>
      </c>
      <c r="P108" t="s">
        <v>95</v>
      </c>
      <c r="Q108">
        <v>0</v>
      </c>
    </row>
    <row r="109" spans="1:17" x14ac:dyDescent="0.25">
      <c r="A109" t="s">
        <v>1005</v>
      </c>
      <c r="B109" t="s">
        <v>170</v>
      </c>
      <c r="C109" t="s">
        <v>133</v>
      </c>
      <c r="D109" t="s">
        <v>108</v>
      </c>
      <c r="E109" t="s">
        <v>105</v>
      </c>
      <c r="F109">
        <v>40700</v>
      </c>
      <c r="G109" t="s">
        <v>911</v>
      </c>
      <c r="I109" t="s">
        <v>121</v>
      </c>
      <c r="J109">
        <v>2026</v>
      </c>
      <c r="K109">
        <v>7</v>
      </c>
      <c r="L109" t="s">
        <v>94</v>
      </c>
      <c r="M109">
        <v>347.67</v>
      </c>
      <c r="N109">
        <v>1</v>
      </c>
      <c r="O109">
        <v>347.67</v>
      </c>
      <c r="P109" t="s">
        <v>95</v>
      </c>
      <c r="Q109">
        <v>0</v>
      </c>
    </row>
    <row r="110" spans="1:17" x14ac:dyDescent="0.25">
      <c r="A110" t="s">
        <v>1005</v>
      </c>
      <c r="B110" t="s">
        <v>170</v>
      </c>
      <c r="C110" t="s">
        <v>133</v>
      </c>
      <c r="D110" t="s">
        <v>108</v>
      </c>
      <c r="E110" t="s">
        <v>105</v>
      </c>
      <c r="F110">
        <v>40700</v>
      </c>
      <c r="G110" t="s">
        <v>911</v>
      </c>
      <c r="I110" t="s">
        <v>139</v>
      </c>
      <c r="J110">
        <v>2026</v>
      </c>
      <c r="K110">
        <v>7</v>
      </c>
      <c r="L110" t="s">
        <v>94</v>
      </c>
      <c r="M110">
        <v>95.63</v>
      </c>
      <c r="N110">
        <v>1</v>
      </c>
      <c r="O110">
        <v>95.63</v>
      </c>
      <c r="P110" t="s">
        <v>95</v>
      </c>
      <c r="Q110">
        <v>0</v>
      </c>
    </row>
    <row r="111" spans="1:17" x14ac:dyDescent="0.25">
      <c r="A111" t="s">
        <v>1005</v>
      </c>
      <c r="B111" t="s">
        <v>170</v>
      </c>
      <c r="C111" t="s">
        <v>133</v>
      </c>
      <c r="D111" t="s">
        <v>108</v>
      </c>
      <c r="E111" t="s">
        <v>105</v>
      </c>
      <c r="F111">
        <v>40700</v>
      </c>
      <c r="G111" t="s">
        <v>911</v>
      </c>
      <c r="I111" t="s">
        <v>111</v>
      </c>
      <c r="J111">
        <v>2026</v>
      </c>
      <c r="K111">
        <v>7</v>
      </c>
      <c r="L111" t="s">
        <v>94</v>
      </c>
      <c r="M111">
        <v>191.26</v>
      </c>
      <c r="N111">
        <v>1</v>
      </c>
      <c r="O111">
        <v>191.26</v>
      </c>
      <c r="P111" t="s">
        <v>95</v>
      </c>
      <c r="Q111">
        <v>0</v>
      </c>
    </row>
    <row r="112" spans="1:17" x14ac:dyDescent="0.25">
      <c r="A112" t="s">
        <v>1005</v>
      </c>
      <c r="B112" t="s">
        <v>170</v>
      </c>
      <c r="C112" t="s">
        <v>133</v>
      </c>
      <c r="D112" t="s">
        <v>108</v>
      </c>
      <c r="E112" t="s">
        <v>105</v>
      </c>
      <c r="F112">
        <v>40700</v>
      </c>
      <c r="G112" t="s">
        <v>911</v>
      </c>
      <c r="I112" t="s">
        <v>158</v>
      </c>
      <c r="J112">
        <v>2026</v>
      </c>
      <c r="K112">
        <v>7</v>
      </c>
      <c r="L112" t="s">
        <v>94</v>
      </c>
      <c r="M112">
        <v>347.64</v>
      </c>
      <c r="N112">
        <v>1</v>
      </c>
      <c r="O112">
        <v>347.64</v>
      </c>
      <c r="P112" t="s">
        <v>95</v>
      </c>
      <c r="Q112">
        <v>0</v>
      </c>
    </row>
    <row r="113" spans="1:17" x14ac:dyDescent="0.25">
      <c r="A113" t="s">
        <v>1005</v>
      </c>
      <c r="B113" t="s">
        <v>171</v>
      </c>
      <c r="C113" t="s">
        <v>133</v>
      </c>
      <c r="D113" t="s">
        <v>108</v>
      </c>
      <c r="E113" t="s">
        <v>105</v>
      </c>
      <c r="F113">
        <v>40700</v>
      </c>
      <c r="G113" t="s">
        <v>911</v>
      </c>
      <c r="I113" t="s">
        <v>121</v>
      </c>
      <c r="J113">
        <v>2026</v>
      </c>
      <c r="K113">
        <v>7</v>
      </c>
      <c r="L113" t="s">
        <v>94</v>
      </c>
      <c r="M113">
        <v>115.89</v>
      </c>
      <c r="N113">
        <v>1</v>
      </c>
      <c r="O113">
        <v>115.89</v>
      </c>
      <c r="P113" t="s">
        <v>95</v>
      </c>
      <c r="Q113">
        <v>0</v>
      </c>
    </row>
    <row r="114" spans="1:17" x14ac:dyDescent="0.25">
      <c r="A114" t="s">
        <v>1005</v>
      </c>
      <c r="B114" t="s">
        <v>171</v>
      </c>
      <c r="C114" t="s">
        <v>133</v>
      </c>
      <c r="D114" t="s">
        <v>108</v>
      </c>
      <c r="E114" t="s">
        <v>105</v>
      </c>
      <c r="F114">
        <v>40700</v>
      </c>
      <c r="G114" t="s">
        <v>911</v>
      </c>
      <c r="I114" t="s">
        <v>139</v>
      </c>
      <c r="J114">
        <v>2026</v>
      </c>
      <c r="K114">
        <v>7</v>
      </c>
      <c r="L114" t="s">
        <v>94</v>
      </c>
      <c r="M114">
        <v>95.63</v>
      </c>
      <c r="N114">
        <v>1</v>
      </c>
      <c r="O114">
        <v>95.63</v>
      </c>
      <c r="P114" t="s">
        <v>95</v>
      </c>
      <c r="Q114">
        <v>0</v>
      </c>
    </row>
    <row r="115" spans="1:17" x14ac:dyDescent="0.25">
      <c r="A115" t="s">
        <v>1005</v>
      </c>
      <c r="B115" t="s">
        <v>171</v>
      </c>
      <c r="C115" t="s">
        <v>133</v>
      </c>
      <c r="D115" t="s">
        <v>108</v>
      </c>
      <c r="E115" t="s">
        <v>105</v>
      </c>
      <c r="F115">
        <v>40700</v>
      </c>
      <c r="G115" t="s">
        <v>911</v>
      </c>
      <c r="I115" t="s">
        <v>111</v>
      </c>
      <c r="J115">
        <v>2026</v>
      </c>
      <c r="K115">
        <v>7</v>
      </c>
      <c r="L115" t="s">
        <v>94</v>
      </c>
      <c r="M115">
        <v>669.41</v>
      </c>
      <c r="N115">
        <v>1</v>
      </c>
      <c r="O115">
        <v>669.41</v>
      </c>
      <c r="P115" t="s">
        <v>95</v>
      </c>
      <c r="Q115">
        <v>0</v>
      </c>
    </row>
    <row r="116" spans="1:17" x14ac:dyDescent="0.25">
      <c r="A116" t="s">
        <v>1005</v>
      </c>
      <c r="B116" t="s">
        <v>172</v>
      </c>
      <c r="C116" t="s">
        <v>133</v>
      </c>
      <c r="D116" t="s">
        <v>108</v>
      </c>
      <c r="E116" t="s">
        <v>105</v>
      </c>
      <c r="F116">
        <v>40700</v>
      </c>
      <c r="G116" t="s">
        <v>911</v>
      </c>
      <c r="I116" t="s">
        <v>109</v>
      </c>
      <c r="J116">
        <v>2026</v>
      </c>
      <c r="K116">
        <v>7</v>
      </c>
      <c r="L116" t="s">
        <v>94</v>
      </c>
      <c r="M116">
        <v>191.26</v>
      </c>
      <c r="N116">
        <v>1</v>
      </c>
      <c r="O116">
        <v>191.26</v>
      </c>
      <c r="P116" t="s">
        <v>95</v>
      </c>
      <c r="Q116">
        <v>0</v>
      </c>
    </row>
    <row r="117" spans="1:17" x14ac:dyDescent="0.25">
      <c r="A117" t="s">
        <v>1005</v>
      </c>
      <c r="B117" t="s">
        <v>172</v>
      </c>
      <c r="C117" t="s">
        <v>133</v>
      </c>
      <c r="D117" t="s">
        <v>108</v>
      </c>
      <c r="E117" t="s">
        <v>105</v>
      </c>
      <c r="F117">
        <v>40700</v>
      </c>
      <c r="G117" t="s">
        <v>911</v>
      </c>
      <c r="I117" t="s">
        <v>121</v>
      </c>
      <c r="J117">
        <v>2026</v>
      </c>
      <c r="K117">
        <v>7</v>
      </c>
      <c r="L117" t="s">
        <v>94</v>
      </c>
      <c r="M117">
        <v>115.89</v>
      </c>
      <c r="N117">
        <v>1</v>
      </c>
      <c r="O117">
        <v>115.89</v>
      </c>
      <c r="P117" t="s">
        <v>95</v>
      </c>
      <c r="Q117">
        <v>0</v>
      </c>
    </row>
    <row r="118" spans="1:17" x14ac:dyDescent="0.25">
      <c r="A118" t="s">
        <v>1005</v>
      </c>
      <c r="B118" t="s">
        <v>172</v>
      </c>
      <c r="C118" t="s">
        <v>133</v>
      </c>
      <c r="D118" t="s">
        <v>108</v>
      </c>
      <c r="E118" t="s">
        <v>105</v>
      </c>
      <c r="F118">
        <v>40700</v>
      </c>
      <c r="G118" t="s">
        <v>911</v>
      </c>
      <c r="I118" t="s">
        <v>139</v>
      </c>
      <c r="J118">
        <v>2026</v>
      </c>
      <c r="K118">
        <v>7</v>
      </c>
      <c r="L118" t="s">
        <v>94</v>
      </c>
      <c r="M118">
        <v>95.63</v>
      </c>
      <c r="N118">
        <v>1</v>
      </c>
      <c r="O118">
        <v>95.63</v>
      </c>
      <c r="P118" t="s">
        <v>95</v>
      </c>
      <c r="Q118">
        <v>0</v>
      </c>
    </row>
    <row r="119" spans="1:17" x14ac:dyDescent="0.25">
      <c r="A119" t="s">
        <v>1005</v>
      </c>
      <c r="B119" t="s">
        <v>172</v>
      </c>
      <c r="C119" t="s">
        <v>133</v>
      </c>
      <c r="D119" t="s">
        <v>108</v>
      </c>
      <c r="E119" t="s">
        <v>105</v>
      </c>
      <c r="F119">
        <v>40700</v>
      </c>
      <c r="G119" t="s">
        <v>911</v>
      </c>
      <c r="I119" t="s">
        <v>111</v>
      </c>
      <c r="J119">
        <v>2026</v>
      </c>
      <c r="K119">
        <v>7</v>
      </c>
      <c r="L119" t="s">
        <v>94</v>
      </c>
      <c r="M119">
        <v>573.78</v>
      </c>
      <c r="N119">
        <v>1</v>
      </c>
      <c r="O119">
        <v>573.78</v>
      </c>
      <c r="P119" t="s">
        <v>95</v>
      </c>
      <c r="Q119">
        <v>0</v>
      </c>
    </row>
    <row r="120" spans="1:17" x14ac:dyDescent="0.25">
      <c r="A120" t="s">
        <v>1005</v>
      </c>
      <c r="B120" t="s">
        <v>173</v>
      </c>
      <c r="C120" t="s">
        <v>133</v>
      </c>
      <c r="D120" t="s">
        <v>108</v>
      </c>
      <c r="E120" t="s">
        <v>105</v>
      </c>
      <c r="F120">
        <v>40700</v>
      </c>
      <c r="G120" t="s">
        <v>911</v>
      </c>
      <c r="I120" t="s">
        <v>121</v>
      </c>
      <c r="J120">
        <v>2026</v>
      </c>
      <c r="K120">
        <v>7</v>
      </c>
      <c r="L120" t="s">
        <v>94</v>
      </c>
      <c r="M120">
        <v>115.89</v>
      </c>
      <c r="N120">
        <v>1</v>
      </c>
      <c r="O120">
        <v>115.89</v>
      </c>
      <c r="P120" t="s">
        <v>95</v>
      </c>
      <c r="Q120">
        <v>0</v>
      </c>
    </row>
    <row r="121" spans="1:17" x14ac:dyDescent="0.25">
      <c r="A121" t="s">
        <v>1005</v>
      </c>
      <c r="B121" t="s">
        <v>173</v>
      </c>
      <c r="C121" t="s">
        <v>133</v>
      </c>
      <c r="D121" t="s">
        <v>108</v>
      </c>
      <c r="E121" t="s">
        <v>105</v>
      </c>
      <c r="F121">
        <v>40700</v>
      </c>
      <c r="G121" t="s">
        <v>911</v>
      </c>
      <c r="I121" t="s">
        <v>139</v>
      </c>
      <c r="J121">
        <v>2026</v>
      </c>
      <c r="K121">
        <v>7</v>
      </c>
      <c r="L121" t="s">
        <v>94</v>
      </c>
      <c r="M121">
        <v>95.63</v>
      </c>
      <c r="N121">
        <v>1</v>
      </c>
      <c r="O121">
        <v>95.63</v>
      </c>
      <c r="P121" t="s">
        <v>95</v>
      </c>
      <c r="Q121">
        <v>0</v>
      </c>
    </row>
    <row r="122" spans="1:17" x14ac:dyDescent="0.25">
      <c r="A122" t="s">
        <v>1005</v>
      </c>
      <c r="B122" t="s">
        <v>173</v>
      </c>
      <c r="C122" t="s">
        <v>133</v>
      </c>
      <c r="D122" t="s">
        <v>108</v>
      </c>
      <c r="E122" t="s">
        <v>105</v>
      </c>
      <c r="F122">
        <v>40700</v>
      </c>
      <c r="G122" t="s">
        <v>911</v>
      </c>
      <c r="I122" t="s">
        <v>111</v>
      </c>
      <c r="J122">
        <v>2026</v>
      </c>
      <c r="K122">
        <v>7</v>
      </c>
      <c r="L122" t="s">
        <v>94</v>
      </c>
      <c r="M122">
        <v>956.3</v>
      </c>
      <c r="N122">
        <v>1</v>
      </c>
      <c r="O122">
        <v>956.3</v>
      </c>
      <c r="P122" t="s">
        <v>95</v>
      </c>
      <c r="Q122">
        <v>0</v>
      </c>
    </row>
    <row r="123" spans="1:17" x14ac:dyDescent="0.25">
      <c r="A123" t="s">
        <v>1005</v>
      </c>
      <c r="B123" t="s">
        <v>174</v>
      </c>
      <c r="C123" t="s">
        <v>133</v>
      </c>
      <c r="D123" t="s">
        <v>108</v>
      </c>
      <c r="E123" t="s">
        <v>105</v>
      </c>
      <c r="F123">
        <v>40700</v>
      </c>
      <c r="G123" t="s">
        <v>911</v>
      </c>
      <c r="I123" t="s">
        <v>111</v>
      </c>
      <c r="J123">
        <v>2026</v>
      </c>
      <c r="K123">
        <v>7</v>
      </c>
      <c r="L123" t="s">
        <v>94</v>
      </c>
      <c r="M123">
        <v>95.63</v>
      </c>
      <c r="N123">
        <v>1</v>
      </c>
      <c r="O123">
        <v>95.63</v>
      </c>
      <c r="P123" t="s">
        <v>95</v>
      </c>
      <c r="Q123">
        <v>0</v>
      </c>
    </row>
    <row r="124" spans="1:17" x14ac:dyDescent="0.25">
      <c r="A124" t="s">
        <v>1005</v>
      </c>
      <c r="B124" t="s">
        <v>175</v>
      </c>
      <c r="C124" t="s">
        <v>133</v>
      </c>
      <c r="D124" t="s">
        <v>108</v>
      </c>
      <c r="E124" t="s">
        <v>102</v>
      </c>
      <c r="F124">
        <v>40700</v>
      </c>
      <c r="G124" t="s">
        <v>911</v>
      </c>
      <c r="I124" t="s">
        <v>125</v>
      </c>
      <c r="J124">
        <v>2026</v>
      </c>
      <c r="K124">
        <v>7</v>
      </c>
      <c r="L124" t="s">
        <v>94</v>
      </c>
      <c r="M124">
        <v>109.27</v>
      </c>
      <c r="N124">
        <v>1</v>
      </c>
      <c r="O124">
        <v>109.27</v>
      </c>
      <c r="P124" t="s">
        <v>95</v>
      </c>
      <c r="Q124">
        <v>1</v>
      </c>
    </row>
    <row r="125" spans="1:17" x14ac:dyDescent="0.25">
      <c r="A125" t="s">
        <v>1005</v>
      </c>
      <c r="B125" t="s">
        <v>175</v>
      </c>
      <c r="C125" t="s">
        <v>133</v>
      </c>
      <c r="D125" t="s">
        <v>108</v>
      </c>
      <c r="E125" t="s">
        <v>104</v>
      </c>
      <c r="F125">
        <v>40700</v>
      </c>
      <c r="G125" t="s">
        <v>911</v>
      </c>
      <c r="I125" t="s">
        <v>118</v>
      </c>
      <c r="J125">
        <v>2026</v>
      </c>
      <c r="K125">
        <v>7</v>
      </c>
      <c r="L125" t="s">
        <v>94</v>
      </c>
      <c r="M125">
        <v>54.08</v>
      </c>
      <c r="N125">
        <v>1</v>
      </c>
      <c r="O125">
        <v>54.08</v>
      </c>
      <c r="P125" t="s">
        <v>95</v>
      </c>
      <c r="Q125">
        <v>0</v>
      </c>
    </row>
    <row r="126" spans="1:17" x14ac:dyDescent="0.25">
      <c r="A126" t="s">
        <v>1005</v>
      </c>
      <c r="B126" t="s">
        <v>175</v>
      </c>
      <c r="C126" t="s">
        <v>133</v>
      </c>
      <c r="D126" t="s">
        <v>108</v>
      </c>
      <c r="E126" t="s">
        <v>104</v>
      </c>
      <c r="F126">
        <v>40700</v>
      </c>
      <c r="G126" t="s">
        <v>911</v>
      </c>
      <c r="I126" t="s">
        <v>120</v>
      </c>
      <c r="J126">
        <v>2026</v>
      </c>
      <c r="K126">
        <v>7</v>
      </c>
      <c r="L126" t="s">
        <v>94</v>
      </c>
      <c r="M126">
        <v>135.19999999999999</v>
      </c>
      <c r="N126">
        <v>1</v>
      </c>
      <c r="O126">
        <v>135.19999999999999</v>
      </c>
      <c r="P126" t="s">
        <v>95</v>
      </c>
      <c r="Q126">
        <v>0</v>
      </c>
    </row>
    <row r="127" spans="1:17" x14ac:dyDescent="0.25">
      <c r="A127" t="s">
        <v>1005</v>
      </c>
      <c r="B127" t="s">
        <v>175</v>
      </c>
      <c r="C127" t="s">
        <v>133</v>
      </c>
      <c r="D127" t="s">
        <v>108</v>
      </c>
      <c r="E127" t="s">
        <v>105</v>
      </c>
      <c r="F127">
        <v>40700</v>
      </c>
      <c r="G127" t="s">
        <v>911</v>
      </c>
      <c r="I127" t="s">
        <v>111</v>
      </c>
      <c r="J127">
        <v>2026</v>
      </c>
      <c r="K127">
        <v>7</v>
      </c>
      <c r="L127" t="s">
        <v>94</v>
      </c>
      <c r="M127">
        <v>382.52</v>
      </c>
      <c r="N127">
        <v>1</v>
      </c>
      <c r="O127">
        <v>382.52</v>
      </c>
      <c r="P127" t="s">
        <v>95</v>
      </c>
      <c r="Q127">
        <v>0</v>
      </c>
    </row>
    <row r="128" spans="1:17" x14ac:dyDescent="0.25">
      <c r="A128" t="s">
        <v>1005</v>
      </c>
      <c r="B128" t="s">
        <v>176</v>
      </c>
      <c r="C128" t="s">
        <v>133</v>
      </c>
      <c r="D128" t="s">
        <v>108</v>
      </c>
      <c r="E128" t="s">
        <v>105</v>
      </c>
      <c r="F128">
        <v>40700</v>
      </c>
      <c r="G128" t="s">
        <v>911</v>
      </c>
      <c r="I128" t="s">
        <v>109</v>
      </c>
      <c r="J128">
        <v>2026</v>
      </c>
      <c r="K128">
        <v>7</v>
      </c>
      <c r="L128" t="s">
        <v>94</v>
      </c>
      <c r="M128">
        <v>95.63</v>
      </c>
      <c r="N128">
        <v>1</v>
      </c>
      <c r="O128">
        <v>95.63</v>
      </c>
      <c r="P128" t="s">
        <v>95</v>
      </c>
      <c r="Q128">
        <v>0</v>
      </c>
    </row>
    <row r="129" spans="1:17" x14ac:dyDescent="0.25">
      <c r="A129" t="s">
        <v>1005</v>
      </c>
      <c r="B129" t="s">
        <v>177</v>
      </c>
      <c r="C129" t="s">
        <v>133</v>
      </c>
      <c r="D129" t="s">
        <v>108</v>
      </c>
      <c r="E129" t="s">
        <v>105</v>
      </c>
      <c r="F129">
        <v>40700</v>
      </c>
      <c r="G129" t="s">
        <v>911</v>
      </c>
      <c r="I129" t="s">
        <v>111</v>
      </c>
      <c r="J129">
        <v>2026</v>
      </c>
      <c r="K129">
        <v>7</v>
      </c>
      <c r="L129" t="s">
        <v>94</v>
      </c>
      <c r="M129">
        <v>95.63</v>
      </c>
      <c r="N129">
        <v>1</v>
      </c>
      <c r="O129">
        <v>95.63</v>
      </c>
      <c r="P129" t="s">
        <v>95</v>
      </c>
      <c r="Q129">
        <v>0</v>
      </c>
    </row>
    <row r="130" spans="1:17" x14ac:dyDescent="0.25">
      <c r="A130" t="s">
        <v>1005</v>
      </c>
      <c r="B130" t="s">
        <v>178</v>
      </c>
      <c r="C130" t="s">
        <v>133</v>
      </c>
      <c r="D130" t="s">
        <v>108</v>
      </c>
      <c r="E130" t="s">
        <v>102</v>
      </c>
      <c r="F130">
        <v>40700</v>
      </c>
      <c r="G130" t="s">
        <v>911</v>
      </c>
      <c r="I130" t="s">
        <v>125</v>
      </c>
      <c r="J130">
        <v>2026</v>
      </c>
      <c r="K130">
        <v>7</v>
      </c>
      <c r="L130" t="s">
        <v>94</v>
      </c>
      <c r="M130">
        <v>385.32</v>
      </c>
      <c r="N130">
        <v>1</v>
      </c>
      <c r="O130">
        <v>385.32</v>
      </c>
      <c r="P130" t="s">
        <v>95</v>
      </c>
      <c r="Q130">
        <v>1</v>
      </c>
    </row>
    <row r="131" spans="1:17" x14ac:dyDescent="0.25">
      <c r="A131" t="s">
        <v>1005</v>
      </c>
      <c r="B131" t="s">
        <v>178</v>
      </c>
      <c r="C131" t="s">
        <v>133</v>
      </c>
      <c r="D131" t="s">
        <v>108</v>
      </c>
      <c r="E131" t="s">
        <v>93</v>
      </c>
      <c r="F131">
        <v>40700</v>
      </c>
      <c r="G131" t="s">
        <v>911</v>
      </c>
      <c r="I131" t="s">
        <v>142</v>
      </c>
      <c r="J131">
        <v>2026</v>
      </c>
      <c r="K131">
        <v>7</v>
      </c>
      <c r="L131" t="s">
        <v>94</v>
      </c>
      <c r="M131">
        <v>125.55</v>
      </c>
      <c r="N131">
        <v>1</v>
      </c>
      <c r="O131">
        <v>125.55</v>
      </c>
      <c r="P131" t="s">
        <v>95</v>
      </c>
      <c r="Q131">
        <v>0</v>
      </c>
    </row>
    <row r="132" spans="1:17" x14ac:dyDescent="0.25">
      <c r="A132" t="s">
        <v>1005</v>
      </c>
      <c r="B132" t="s">
        <v>178</v>
      </c>
      <c r="C132" t="s">
        <v>133</v>
      </c>
      <c r="D132" t="s">
        <v>108</v>
      </c>
      <c r="E132" t="s">
        <v>104</v>
      </c>
      <c r="F132">
        <v>40700</v>
      </c>
      <c r="G132" t="s">
        <v>911</v>
      </c>
      <c r="I132" t="s">
        <v>2528</v>
      </c>
      <c r="J132">
        <v>2026</v>
      </c>
      <c r="K132">
        <v>7</v>
      </c>
      <c r="L132" t="s">
        <v>94</v>
      </c>
      <c r="M132">
        <v>114.36</v>
      </c>
      <c r="N132">
        <v>1</v>
      </c>
      <c r="O132">
        <v>114.36</v>
      </c>
      <c r="P132" t="s">
        <v>95</v>
      </c>
      <c r="Q132">
        <v>0</v>
      </c>
    </row>
    <row r="133" spans="1:17" x14ac:dyDescent="0.25">
      <c r="A133" t="s">
        <v>1005</v>
      </c>
      <c r="B133" t="s">
        <v>178</v>
      </c>
      <c r="C133" t="s">
        <v>133</v>
      </c>
      <c r="D133" t="s">
        <v>108</v>
      </c>
      <c r="E133" t="s">
        <v>105</v>
      </c>
      <c r="F133">
        <v>40700</v>
      </c>
      <c r="G133" t="s">
        <v>911</v>
      </c>
      <c r="I133" t="s">
        <v>121</v>
      </c>
      <c r="J133">
        <v>2026</v>
      </c>
      <c r="K133">
        <v>7</v>
      </c>
      <c r="L133" t="s">
        <v>94</v>
      </c>
      <c r="M133">
        <v>115.89</v>
      </c>
      <c r="N133">
        <v>1</v>
      </c>
      <c r="O133">
        <v>115.89</v>
      </c>
      <c r="P133" t="s">
        <v>95</v>
      </c>
      <c r="Q133">
        <v>0</v>
      </c>
    </row>
    <row r="134" spans="1:17" x14ac:dyDescent="0.25">
      <c r="A134" t="s">
        <v>1005</v>
      </c>
      <c r="B134" t="s">
        <v>178</v>
      </c>
      <c r="C134" t="s">
        <v>133</v>
      </c>
      <c r="D134" t="s">
        <v>108</v>
      </c>
      <c r="E134" t="s">
        <v>105</v>
      </c>
      <c r="F134">
        <v>40700</v>
      </c>
      <c r="G134" t="s">
        <v>911</v>
      </c>
      <c r="I134" t="s">
        <v>111</v>
      </c>
      <c r="J134">
        <v>2026</v>
      </c>
      <c r="K134">
        <v>7</v>
      </c>
      <c r="L134" t="s">
        <v>94</v>
      </c>
      <c r="M134">
        <v>573.78</v>
      </c>
      <c r="N134">
        <v>1</v>
      </c>
      <c r="O134">
        <v>573.78</v>
      </c>
      <c r="P134" t="s">
        <v>95</v>
      </c>
      <c r="Q134">
        <v>0</v>
      </c>
    </row>
    <row r="135" spans="1:17" x14ac:dyDescent="0.25">
      <c r="A135" t="s">
        <v>1005</v>
      </c>
      <c r="B135" t="s">
        <v>179</v>
      </c>
      <c r="C135" t="s">
        <v>133</v>
      </c>
      <c r="D135" t="s">
        <v>108</v>
      </c>
      <c r="E135" t="s">
        <v>105</v>
      </c>
      <c r="F135">
        <v>40700</v>
      </c>
      <c r="G135" t="s">
        <v>911</v>
      </c>
      <c r="I135" t="s">
        <v>121</v>
      </c>
      <c r="J135">
        <v>2026</v>
      </c>
      <c r="K135">
        <v>7</v>
      </c>
      <c r="L135" t="s">
        <v>94</v>
      </c>
      <c r="M135">
        <v>347.67</v>
      </c>
      <c r="N135">
        <v>1</v>
      </c>
      <c r="O135">
        <v>347.67</v>
      </c>
      <c r="P135" t="s">
        <v>95</v>
      </c>
      <c r="Q135">
        <v>0</v>
      </c>
    </row>
    <row r="136" spans="1:17" x14ac:dyDescent="0.25">
      <c r="A136" t="s">
        <v>1005</v>
      </c>
      <c r="B136" t="s">
        <v>179</v>
      </c>
      <c r="C136" t="s">
        <v>133</v>
      </c>
      <c r="D136" t="s">
        <v>108</v>
      </c>
      <c r="E136" t="s">
        <v>105</v>
      </c>
      <c r="F136">
        <v>40700</v>
      </c>
      <c r="G136" t="s">
        <v>911</v>
      </c>
      <c r="I136" t="s">
        <v>139</v>
      </c>
      <c r="J136">
        <v>2026</v>
      </c>
      <c r="K136">
        <v>7</v>
      </c>
      <c r="L136" t="s">
        <v>94</v>
      </c>
      <c r="M136">
        <v>95.63</v>
      </c>
      <c r="N136">
        <v>1</v>
      </c>
      <c r="O136">
        <v>95.63</v>
      </c>
      <c r="P136" t="s">
        <v>95</v>
      </c>
      <c r="Q136">
        <v>0</v>
      </c>
    </row>
    <row r="137" spans="1:17" x14ac:dyDescent="0.25">
      <c r="A137" t="s">
        <v>1005</v>
      </c>
      <c r="B137" t="s">
        <v>179</v>
      </c>
      <c r="C137" t="s">
        <v>133</v>
      </c>
      <c r="D137" t="s">
        <v>108</v>
      </c>
      <c r="E137" t="s">
        <v>105</v>
      </c>
      <c r="F137">
        <v>40700</v>
      </c>
      <c r="G137" t="s">
        <v>911</v>
      </c>
      <c r="I137" t="s">
        <v>111</v>
      </c>
      <c r="J137">
        <v>2026</v>
      </c>
      <c r="K137">
        <v>7</v>
      </c>
      <c r="L137" t="s">
        <v>94</v>
      </c>
      <c r="M137">
        <v>478.15</v>
      </c>
      <c r="N137">
        <v>1</v>
      </c>
      <c r="O137">
        <v>478.15</v>
      </c>
      <c r="P137" t="s">
        <v>95</v>
      </c>
      <c r="Q137">
        <v>0</v>
      </c>
    </row>
    <row r="138" spans="1:17" x14ac:dyDescent="0.25">
      <c r="A138" t="s">
        <v>1005</v>
      </c>
      <c r="B138" t="s">
        <v>180</v>
      </c>
      <c r="C138" t="s">
        <v>133</v>
      </c>
      <c r="D138" t="s">
        <v>108</v>
      </c>
      <c r="E138" t="s">
        <v>102</v>
      </c>
      <c r="F138">
        <v>40700</v>
      </c>
      <c r="G138" t="s">
        <v>911</v>
      </c>
      <c r="I138" t="s">
        <v>125</v>
      </c>
      <c r="J138">
        <v>2026</v>
      </c>
      <c r="K138">
        <v>7</v>
      </c>
      <c r="L138" t="s">
        <v>94</v>
      </c>
      <c r="M138">
        <v>83.39</v>
      </c>
      <c r="N138">
        <v>1</v>
      </c>
      <c r="O138">
        <v>83.39</v>
      </c>
      <c r="P138" t="s">
        <v>95</v>
      </c>
      <c r="Q138">
        <v>1</v>
      </c>
    </row>
    <row r="139" spans="1:17" x14ac:dyDescent="0.25">
      <c r="A139" t="s">
        <v>1005</v>
      </c>
      <c r="B139" t="s">
        <v>180</v>
      </c>
      <c r="C139" t="s">
        <v>133</v>
      </c>
      <c r="D139" t="s">
        <v>108</v>
      </c>
      <c r="E139" t="s">
        <v>105</v>
      </c>
      <c r="F139">
        <v>40700</v>
      </c>
      <c r="G139" t="s">
        <v>911</v>
      </c>
      <c r="I139" t="s">
        <v>121</v>
      </c>
      <c r="J139">
        <v>2026</v>
      </c>
      <c r="K139">
        <v>7</v>
      </c>
      <c r="L139" t="s">
        <v>94</v>
      </c>
      <c r="M139">
        <v>115.89</v>
      </c>
      <c r="N139">
        <v>1</v>
      </c>
      <c r="O139">
        <v>115.89</v>
      </c>
      <c r="P139" t="s">
        <v>95</v>
      </c>
      <c r="Q139">
        <v>0</v>
      </c>
    </row>
    <row r="140" spans="1:17" x14ac:dyDescent="0.25">
      <c r="A140" t="s">
        <v>1005</v>
      </c>
      <c r="B140" t="s">
        <v>180</v>
      </c>
      <c r="C140" t="s">
        <v>133</v>
      </c>
      <c r="D140" t="s">
        <v>108</v>
      </c>
      <c r="E140" t="s">
        <v>105</v>
      </c>
      <c r="F140">
        <v>40700</v>
      </c>
      <c r="G140" t="s">
        <v>911</v>
      </c>
      <c r="I140" t="s">
        <v>111</v>
      </c>
      <c r="J140">
        <v>2026</v>
      </c>
      <c r="K140">
        <v>7</v>
      </c>
      <c r="L140" t="s">
        <v>94</v>
      </c>
      <c r="M140">
        <v>765.04</v>
      </c>
      <c r="N140">
        <v>1</v>
      </c>
      <c r="O140">
        <v>765.04</v>
      </c>
      <c r="P140" t="s">
        <v>95</v>
      </c>
      <c r="Q140">
        <v>0</v>
      </c>
    </row>
    <row r="141" spans="1:17" x14ac:dyDescent="0.25">
      <c r="A141" t="s">
        <v>1005</v>
      </c>
      <c r="B141" t="s">
        <v>181</v>
      </c>
      <c r="C141" t="s">
        <v>133</v>
      </c>
      <c r="D141" t="s">
        <v>108</v>
      </c>
      <c r="E141" t="s">
        <v>105</v>
      </c>
      <c r="F141">
        <v>40700</v>
      </c>
      <c r="G141" t="s">
        <v>911</v>
      </c>
      <c r="I141" t="s">
        <v>109</v>
      </c>
      <c r="J141">
        <v>2026</v>
      </c>
      <c r="K141">
        <v>7</v>
      </c>
      <c r="L141" t="s">
        <v>94</v>
      </c>
      <c r="M141">
        <v>286.89</v>
      </c>
      <c r="N141">
        <v>1</v>
      </c>
      <c r="O141">
        <v>286.89</v>
      </c>
      <c r="P141" t="s">
        <v>95</v>
      </c>
      <c r="Q141">
        <v>0</v>
      </c>
    </row>
    <row r="142" spans="1:17" x14ac:dyDescent="0.25">
      <c r="A142" t="s">
        <v>1005</v>
      </c>
      <c r="B142" t="s">
        <v>181</v>
      </c>
      <c r="C142" t="s">
        <v>133</v>
      </c>
      <c r="D142" t="s">
        <v>108</v>
      </c>
      <c r="E142" t="s">
        <v>104</v>
      </c>
      <c r="F142">
        <v>40700</v>
      </c>
      <c r="G142" t="s">
        <v>911</v>
      </c>
      <c r="I142" t="s">
        <v>118</v>
      </c>
      <c r="J142">
        <v>2026</v>
      </c>
      <c r="K142">
        <v>7</v>
      </c>
      <c r="L142" t="s">
        <v>94</v>
      </c>
      <c r="M142">
        <v>108.16</v>
      </c>
      <c r="N142">
        <v>1</v>
      </c>
      <c r="O142">
        <v>108.16</v>
      </c>
      <c r="P142" t="s">
        <v>95</v>
      </c>
      <c r="Q142">
        <v>0</v>
      </c>
    </row>
    <row r="143" spans="1:17" x14ac:dyDescent="0.25">
      <c r="A143" t="s">
        <v>1005</v>
      </c>
      <c r="B143" t="s">
        <v>181</v>
      </c>
      <c r="C143" t="s">
        <v>133</v>
      </c>
      <c r="D143" t="s">
        <v>108</v>
      </c>
      <c r="E143" t="s">
        <v>104</v>
      </c>
      <c r="F143">
        <v>40700</v>
      </c>
      <c r="G143" t="s">
        <v>911</v>
      </c>
      <c r="I143" t="s">
        <v>120</v>
      </c>
      <c r="J143">
        <v>2026</v>
      </c>
      <c r="K143">
        <v>7</v>
      </c>
      <c r="L143" t="s">
        <v>94</v>
      </c>
      <c r="M143">
        <v>270.39999999999998</v>
      </c>
      <c r="N143">
        <v>1</v>
      </c>
      <c r="O143">
        <v>270.39999999999998</v>
      </c>
      <c r="P143" t="s">
        <v>95</v>
      </c>
      <c r="Q143">
        <v>0</v>
      </c>
    </row>
    <row r="144" spans="1:17" x14ac:dyDescent="0.25">
      <c r="A144" t="s">
        <v>1005</v>
      </c>
      <c r="B144" t="s">
        <v>181</v>
      </c>
      <c r="C144" t="s">
        <v>133</v>
      </c>
      <c r="D144" t="s">
        <v>108</v>
      </c>
      <c r="E144" t="s">
        <v>105</v>
      </c>
      <c r="F144">
        <v>40700</v>
      </c>
      <c r="G144" t="s">
        <v>911</v>
      </c>
      <c r="I144" t="s">
        <v>121</v>
      </c>
      <c r="J144">
        <v>2026</v>
      </c>
      <c r="K144">
        <v>7</v>
      </c>
      <c r="L144" t="s">
        <v>94</v>
      </c>
      <c r="M144">
        <v>115.89</v>
      </c>
      <c r="N144">
        <v>1</v>
      </c>
      <c r="O144">
        <v>115.89</v>
      </c>
      <c r="P144" t="s">
        <v>95</v>
      </c>
      <c r="Q144">
        <v>0</v>
      </c>
    </row>
    <row r="145" spans="1:17" x14ac:dyDescent="0.25">
      <c r="A145" t="s">
        <v>1005</v>
      </c>
      <c r="B145" t="s">
        <v>181</v>
      </c>
      <c r="C145" t="s">
        <v>133</v>
      </c>
      <c r="D145" t="s">
        <v>108</v>
      </c>
      <c r="E145" t="s">
        <v>105</v>
      </c>
      <c r="F145">
        <v>40700</v>
      </c>
      <c r="G145" t="s">
        <v>911</v>
      </c>
      <c r="I145" t="s">
        <v>111</v>
      </c>
      <c r="J145">
        <v>2026</v>
      </c>
      <c r="K145">
        <v>7</v>
      </c>
      <c r="L145" t="s">
        <v>94</v>
      </c>
      <c r="M145">
        <v>860.67</v>
      </c>
      <c r="N145">
        <v>1</v>
      </c>
      <c r="O145">
        <v>860.67</v>
      </c>
      <c r="P145" t="s">
        <v>95</v>
      </c>
      <c r="Q145">
        <v>0</v>
      </c>
    </row>
    <row r="146" spans="1:17" x14ac:dyDescent="0.25">
      <c r="A146" t="s">
        <v>1005</v>
      </c>
      <c r="B146" t="s">
        <v>182</v>
      </c>
      <c r="C146" t="s">
        <v>133</v>
      </c>
      <c r="D146" t="s">
        <v>108</v>
      </c>
      <c r="E146" t="s">
        <v>104</v>
      </c>
      <c r="F146">
        <v>40700</v>
      </c>
      <c r="G146" t="s">
        <v>911</v>
      </c>
      <c r="I146" t="s">
        <v>118</v>
      </c>
      <c r="J146">
        <v>2026</v>
      </c>
      <c r="K146">
        <v>7</v>
      </c>
      <c r="L146" t="s">
        <v>94</v>
      </c>
      <c r="M146">
        <v>54.08</v>
      </c>
      <c r="N146">
        <v>1</v>
      </c>
      <c r="O146">
        <v>54.08</v>
      </c>
      <c r="P146" t="s">
        <v>95</v>
      </c>
      <c r="Q146">
        <v>0</v>
      </c>
    </row>
    <row r="147" spans="1:17" x14ac:dyDescent="0.25">
      <c r="A147" t="s">
        <v>1005</v>
      </c>
      <c r="B147" t="s">
        <v>182</v>
      </c>
      <c r="C147" t="s">
        <v>133</v>
      </c>
      <c r="D147" t="s">
        <v>108</v>
      </c>
      <c r="E147" t="s">
        <v>104</v>
      </c>
      <c r="F147">
        <v>40700</v>
      </c>
      <c r="G147" t="s">
        <v>911</v>
      </c>
      <c r="I147" t="s">
        <v>120</v>
      </c>
      <c r="J147">
        <v>2026</v>
      </c>
      <c r="K147">
        <v>7</v>
      </c>
      <c r="L147" t="s">
        <v>94</v>
      </c>
      <c r="M147">
        <v>135.19999999999999</v>
      </c>
      <c r="N147">
        <v>1</v>
      </c>
      <c r="O147">
        <v>135.19999999999999</v>
      </c>
      <c r="P147" t="s">
        <v>95</v>
      </c>
      <c r="Q147">
        <v>0</v>
      </c>
    </row>
    <row r="148" spans="1:17" x14ac:dyDescent="0.25">
      <c r="A148" t="s">
        <v>1005</v>
      </c>
      <c r="B148" t="s">
        <v>182</v>
      </c>
      <c r="C148" t="s">
        <v>133</v>
      </c>
      <c r="D148" t="s">
        <v>108</v>
      </c>
      <c r="E148" t="s">
        <v>105</v>
      </c>
      <c r="F148">
        <v>40700</v>
      </c>
      <c r="G148" t="s">
        <v>911</v>
      </c>
      <c r="I148" t="s">
        <v>121</v>
      </c>
      <c r="J148">
        <v>2026</v>
      </c>
      <c r="K148">
        <v>7</v>
      </c>
      <c r="L148" t="s">
        <v>94</v>
      </c>
      <c r="M148">
        <v>115.89</v>
      </c>
      <c r="N148">
        <v>1</v>
      </c>
      <c r="O148">
        <v>115.89</v>
      </c>
      <c r="P148" t="s">
        <v>95</v>
      </c>
      <c r="Q148">
        <v>0</v>
      </c>
    </row>
    <row r="149" spans="1:17" x14ac:dyDescent="0.25">
      <c r="A149" t="s">
        <v>1005</v>
      </c>
      <c r="B149" t="s">
        <v>182</v>
      </c>
      <c r="C149" t="s">
        <v>133</v>
      </c>
      <c r="D149" t="s">
        <v>108</v>
      </c>
      <c r="E149" t="s">
        <v>105</v>
      </c>
      <c r="F149">
        <v>40700</v>
      </c>
      <c r="G149" t="s">
        <v>911</v>
      </c>
      <c r="I149" t="s">
        <v>111</v>
      </c>
      <c r="J149">
        <v>2026</v>
      </c>
      <c r="K149">
        <v>7</v>
      </c>
      <c r="L149" t="s">
        <v>94</v>
      </c>
      <c r="M149">
        <v>382.52</v>
      </c>
      <c r="N149">
        <v>1</v>
      </c>
      <c r="O149">
        <v>382.52</v>
      </c>
      <c r="P149" t="s">
        <v>95</v>
      </c>
      <c r="Q149">
        <v>0</v>
      </c>
    </row>
    <row r="150" spans="1:17" x14ac:dyDescent="0.25">
      <c r="A150" t="s">
        <v>1005</v>
      </c>
      <c r="B150" t="s">
        <v>183</v>
      </c>
      <c r="C150" t="s">
        <v>133</v>
      </c>
      <c r="D150" t="s">
        <v>108</v>
      </c>
      <c r="E150" t="s">
        <v>105</v>
      </c>
      <c r="F150">
        <v>40700</v>
      </c>
      <c r="G150" t="s">
        <v>911</v>
      </c>
      <c r="I150" t="s">
        <v>121</v>
      </c>
      <c r="J150">
        <v>2026</v>
      </c>
      <c r="K150">
        <v>7</v>
      </c>
      <c r="L150" t="s">
        <v>94</v>
      </c>
      <c r="M150">
        <v>115.89</v>
      </c>
      <c r="N150">
        <v>1</v>
      </c>
      <c r="O150">
        <v>115.89</v>
      </c>
      <c r="P150" t="s">
        <v>95</v>
      </c>
      <c r="Q150">
        <v>0</v>
      </c>
    </row>
    <row r="151" spans="1:17" x14ac:dyDescent="0.25">
      <c r="A151" t="s">
        <v>1005</v>
      </c>
      <c r="B151" t="s">
        <v>183</v>
      </c>
      <c r="C151" t="s">
        <v>133</v>
      </c>
      <c r="D151" t="s">
        <v>108</v>
      </c>
      <c r="E151" t="s">
        <v>105</v>
      </c>
      <c r="F151">
        <v>40700</v>
      </c>
      <c r="G151" t="s">
        <v>911</v>
      </c>
      <c r="I151" t="s">
        <v>111</v>
      </c>
      <c r="J151">
        <v>2026</v>
      </c>
      <c r="K151">
        <v>7</v>
      </c>
      <c r="L151" t="s">
        <v>94</v>
      </c>
      <c r="M151">
        <v>478.15</v>
      </c>
      <c r="N151">
        <v>1</v>
      </c>
      <c r="O151">
        <v>478.15</v>
      </c>
      <c r="P151" t="s">
        <v>95</v>
      </c>
      <c r="Q151">
        <v>0</v>
      </c>
    </row>
    <row r="152" spans="1:17" x14ac:dyDescent="0.25">
      <c r="A152" t="s">
        <v>1005</v>
      </c>
      <c r="B152" t="s">
        <v>184</v>
      </c>
      <c r="C152" t="s">
        <v>133</v>
      </c>
      <c r="D152" t="s">
        <v>108</v>
      </c>
      <c r="E152" t="s">
        <v>105</v>
      </c>
      <c r="F152">
        <v>40700</v>
      </c>
      <c r="G152" t="s">
        <v>911</v>
      </c>
      <c r="I152" t="s">
        <v>111</v>
      </c>
      <c r="J152">
        <v>2026</v>
      </c>
      <c r="K152">
        <v>7</v>
      </c>
      <c r="L152" t="s">
        <v>94</v>
      </c>
      <c r="M152">
        <v>191.26</v>
      </c>
      <c r="N152">
        <v>1</v>
      </c>
      <c r="O152">
        <v>191.26</v>
      </c>
      <c r="P152" t="s">
        <v>95</v>
      </c>
      <c r="Q152">
        <v>0</v>
      </c>
    </row>
    <row r="153" spans="1:17" x14ac:dyDescent="0.25">
      <c r="A153" t="s">
        <v>1005</v>
      </c>
      <c r="B153" t="s">
        <v>185</v>
      </c>
      <c r="C153" t="s">
        <v>133</v>
      </c>
      <c r="D153" t="s">
        <v>108</v>
      </c>
      <c r="E153" t="s">
        <v>104</v>
      </c>
      <c r="F153">
        <v>40700</v>
      </c>
      <c r="G153" t="s">
        <v>911</v>
      </c>
      <c r="I153" t="s">
        <v>118</v>
      </c>
      <c r="J153">
        <v>2026</v>
      </c>
      <c r="K153">
        <v>7</v>
      </c>
      <c r="L153" t="s">
        <v>94</v>
      </c>
      <c r="M153">
        <v>54.08</v>
      </c>
      <c r="N153">
        <v>1</v>
      </c>
      <c r="O153">
        <v>54.08</v>
      </c>
      <c r="P153" t="s">
        <v>95</v>
      </c>
      <c r="Q153">
        <v>0</v>
      </c>
    </row>
    <row r="154" spans="1:17" x14ac:dyDescent="0.25">
      <c r="A154" t="s">
        <v>1005</v>
      </c>
      <c r="B154" t="s">
        <v>185</v>
      </c>
      <c r="C154" t="s">
        <v>133</v>
      </c>
      <c r="D154" t="s">
        <v>108</v>
      </c>
      <c r="E154" t="s">
        <v>104</v>
      </c>
      <c r="F154">
        <v>40700</v>
      </c>
      <c r="G154" t="s">
        <v>911</v>
      </c>
      <c r="I154" t="s">
        <v>120</v>
      </c>
      <c r="J154">
        <v>2026</v>
      </c>
      <c r="K154">
        <v>7</v>
      </c>
      <c r="L154" t="s">
        <v>94</v>
      </c>
      <c r="M154">
        <v>135.19999999999999</v>
      </c>
      <c r="N154">
        <v>1</v>
      </c>
      <c r="O154">
        <v>135.19999999999999</v>
      </c>
      <c r="P154" t="s">
        <v>95</v>
      </c>
      <c r="Q154">
        <v>0</v>
      </c>
    </row>
    <row r="155" spans="1:17" x14ac:dyDescent="0.25">
      <c r="A155" t="s">
        <v>1005</v>
      </c>
      <c r="B155" t="s">
        <v>185</v>
      </c>
      <c r="C155" t="s">
        <v>133</v>
      </c>
      <c r="D155" t="s">
        <v>108</v>
      </c>
      <c r="E155" t="s">
        <v>105</v>
      </c>
      <c r="F155">
        <v>40700</v>
      </c>
      <c r="G155" t="s">
        <v>911</v>
      </c>
      <c r="I155" t="s">
        <v>121</v>
      </c>
      <c r="J155">
        <v>2026</v>
      </c>
      <c r="K155">
        <v>7</v>
      </c>
      <c r="L155" t="s">
        <v>94</v>
      </c>
      <c r="M155">
        <v>231.78</v>
      </c>
      <c r="N155">
        <v>1</v>
      </c>
      <c r="O155">
        <v>231.78</v>
      </c>
      <c r="P155" t="s">
        <v>95</v>
      </c>
      <c r="Q155">
        <v>0</v>
      </c>
    </row>
    <row r="156" spans="1:17" x14ac:dyDescent="0.25">
      <c r="A156" t="s">
        <v>1005</v>
      </c>
      <c r="B156" t="s">
        <v>185</v>
      </c>
      <c r="C156" t="s">
        <v>133</v>
      </c>
      <c r="D156" t="s">
        <v>108</v>
      </c>
      <c r="E156" t="s">
        <v>105</v>
      </c>
      <c r="F156">
        <v>40700</v>
      </c>
      <c r="G156" t="s">
        <v>911</v>
      </c>
      <c r="I156" t="s">
        <v>111</v>
      </c>
      <c r="J156">
        <v>2026</v>
      </c>
      <c r="K156">
        <v>7</v>
      </c>
      <c r="L156" t="s">
        <v>94</v>
      </c>
      <c r="M156">
        <v>382.52</v>
      </c>
      <c r="N156">
        <v>1</v>
      </c>
      <c r="O156">
        <v>382.52</v>
      </c>
      <c r="P156" t="s">
        <v>95</v>
      </c>
      <c r="Q156">
        <v>0</v>
      </c>
    </row>
    <row r="157" spans="1:17" x14ac:dyDescent="0.25">
      <c r="A157" t="s">
        <v>1005</v>
      </c>
      <c r="B157" t="s">
        <v>187</v>
      </c>
      <c r="C157" t="s">
        <v>133</v>
      </c>
      <c r="D157" t="s">
        <v>108</v>
      </c>
      <c r="E157" t="s">
        <v>105</v>
      </c>
      <c r="F157">
        <v>40700</v>
      </c>
      <c r="G157" t="s">
        <v>911</v>
      </c>
      <c r="I157" t="s">
        <v>111</v>
      </c>
      <c r="J157">
        <v>2026</v>
      </c>
      <c r="K157">
        <v>7</v>
      </c>
      <c r="L157" t="s">
        <v>94</v>
      </c>
      <c r="M157">
        <v>191.26</v>
      </c>
      <c r="N157">
        <v>1</v>
      </c>
      <c r="O157">
        <v>191.26</v>
      </c>
      <c r="P157" t="s">
        <v>95</v>
      </c>
      <c r="Q157">
        <v>0</v>
      </c>
    </row>
    <row r="158" spans="1:17" x14ac:dyDescent="0.25">
      <c r="A158" t="s">
        <v>1005</v>
      </c>
      <c r="B158" t="s">
        <v>188</v>
      </c>
      <c r="C158" t="s">
        <v>133</v>
      </c>
      <c r="D158" t="s">
        <v>108</v>
      </c>
      <c r="E158" t="s">
        <v>102</v>
      </c>
      <c r="F158">
        <v>40700</v>
      </c>
      <c r="G158" t="s">
        <v>911</v>
      </c>
      <c r="I158" t="s">
        <v>186</v>
      </c>
      <c r="J158">
        <v>2026</v>
      </c>
      <c r="K158">
        <v>7</v>
      </c>
      <c r="L158" t="s">
        <v>94</v>
      </c>
      <c r="M158">
        <v>83.39</v>
      </c>
      <c r="N158">
        <v>1</v>
      </c>
      <c r="O158">
        <v>83.39</v>
      </c>
      <c r="P158" t="s">
        <v>95</v>
      </c>
      <c r="Q158">
        <v>1</v>
      </c>
    </row>
    <row r="159" spans="1:17" x14ac:dyDescent="0.25">
      <c r="A159" t="s">
        <v>1005</v>
      </c>
      <c r="B159" t="s">
        <v>188</v>
      </c>
      <c r="C159" t="s">
        <v>133</v>
      </c>
      <c r="D159" t="s">
        <v>108</v>
      </c>
      <c r="E159" t="s">
        <v>93</v>
      </c>
      <c r="F159">
        <v>40700</v>
      </c>
      <c r="G159" t="s">
        <v>911</v>
      </c>
      <c r="I159" t="s">
        <v>240</v>
      </c>
      <c r="J159">
        <v>2026</v>
      </c>
      <c r="K159">
        <v>7</v>
      </c>
      <c r="L159" t="s">
        <v>94</v>
      </c>
      <c r="M159">
        <v>125.55</v>
      </c>
      <c r="N159">
        <v>1</v>
      </c>
      <c r="O159">
        <v>125.55</v>
      </c>
      <c r="P159" t="s">
        <v>95</v>
      </c>
      <c r="Q159">
        <v>0</v>
      </c>
    </row>
    <row r="160" spans="1:17" x14ac:dyDescent="0.25">
      <c r="A160" t="s">
        <v>1005</v>
      </c>
      <c r="B160" t="s">
        <v>188</v>
      </c>
      <c r="C160" t="s">
        <v>133</v>
      </c>
      <c r="D160" t="s">
        <v>108</v>
      </c>
      <c r="E160" t="s">
        <v>104</v>
      </c>
      <c r="F160">
        <v>40700</v>
      </c>
      <c r="G160" t="s">
        <v>911</v>
      </c>
      <c r="I160" t="s">
        <v>118</v>
      </c>
      <c r="J160">
        <v>2026</v>
      </c>
      <c r="K160">
        <v>7</v>
      </c>
      <c r="L160" t="s">
        <v>94</v>
      </c>
      <c r="M160">
        <v>108.16</v>
      </c>
      <c r="N160">
        <v>1</v>
      </c>
      <c r="O160">
        <v>108.16</v>
      </c>
      <c r="P160" t="s">
        <v>95</v>
      </c>
      <c r="Q160">
        <v>0</v>
      </c>
    </row>
    <row r="161" spans="1:17" x14ac:dyDescent="0.25">
      <c r="A161" t="s">
        <v>1005</v>
      </c>
      <c r="B161" t="s">
        <v>188</v>
      </c>
      <c r="C161" t="s">
        <v>133</v>
      </c>
      <c r="D161" t="s">
        <v>108</v>
      </c>
      <c r="E161" t="s">
        <v>104</v>
      </c>
      <c r="F161">
        <v>40700</v>
      </c>
      <c r="G161" t="s">
        <v>911</v>
      </c>
      <c r="I161" t="s">
        <v>120</v>
      </c>
      <c r="J161">
        <v>2026</v>
      </c>
      <c r="K161">
        <v>7</v>
      </c>
      <c r="L161" t="s">
        <v>94</v>
      </c>
      <c r="M161">
        <v>270.39999999999998</v>
      </c>
      <c r="N161">
        <v>1</v>
      </c>
      <c r="O161">
        <v>270.39999999999998</v>
      </c>
      <c r="P161" t="s">
        <v>95</v>
      </c>
      <c r="Q161">
        <v>0</v>
      </c>
    </row>
    <row r="162" spans="1:17" x14ac:dyDescent="0.25">
      <c r="A162" t="s">
        <v>1005</v>
      </c>
      <c r="B162" t="s">
        <v>188</v>
      </c>
      <c r="C162" t="s">
        <v>133</v>
      </c>
      <c r="D162" t="s">
        <v>108</v>
      </c>
      <c r="E162" t="s">
        <v>105</v>
      </c>
      <c r="F162">
        <v>40700</v>
      </c>
      <c r="G162" t="s">
        <v>911</v>
      </c>
      <c r="I162" t="s">
        <v>121</v>
      </c>
      <c r="J162">
        <v>2026</v>
      </c>
      <c r="K162">
        <v>7</v>
      </c>
      <c r="L162" t="s">
        <v>94</v>
      </c>
      <c r="M162">
        <v>115.89</v>
      </c>
      <c r="N162">
        <v>1</v>
      </c>
      <c r="O162">
        <v>115.89</v>
      </c>
      <c r="P162" t="s">
        <v>95</v>
      </c>
      <c r="Q162">
        <v>0</v>
      </c>
    </row>
    <row r="163" spans="1:17" x14ac:dyDescent="0.25">
      <c r="A163" t="s">
        <v>1005</v>
      </c>
      <c r="B163" t="s">
        <v>188</v>
      </c>
      <c r="C163" t="s">
        <v>133</v>
      </c>
      <c r="D163" t="s">
        <v>108</v>
      </c>
      <c r="E163" t="s">
        <v>105</v>
      </c>
      <c r="F163">
        <v>40700</v>
      </c>
      <c r="G163" t="s">
        <v>911</v>
      </c>
      <c r="I163" t="s">
        <v>111</v>
      </c>
      <c r="J163">
        <v>2026</v>
      </c>
      <c r="K163">
        <v>7</v>
      </c>
      <c r="L163" t="s">
        <v>94</v>
      </c>
      <c r="M163">
        <v>286.89</v>
      </c>
      <c r="N163">
        <v>1</v>
      </c>
      <c r="O163">
        <v>286.89</v>
      </c>
      <c r="P163" t="s">
        <v>95</v>
      </c>
      <c r="Q163">
        <v>0</v>
      </c>
    </row>
    <row r="164" spans="1:17" x14ac:dyDescent="0.25">
      <c r="A164" t="s">
        <v>1005</v>
      </c>
      <c r="B164" t="s">
        <v>189</v>
      </c>
      <c r="C164" t="s">
        <v>133</v>
      </c>
      <c r="D164" t="s">
        <v>108</v>
      </c>
      <c r="E164" t="s">
        <v>102</v>
      </c>
      <c r="F164">
        <v>40700</v>
      </c>
      <c r="G164" t="s">
        <v>911</v>
      </c>
      <c r="I164" t="s">
        <v>125</v>
      </c>
      <c r="J164">
        <v>2026</v>
      </c>
      <c r="K164">
        <v>7</v>
      </c>
      <c r="L164" t="s">
        <v>94</v>
      </c>
      <c r="M164">
        <v>204.08</v>
      </c>
      <c r="N164">
        <v>1</v>
      </c>
      <c r="O164">
        <v>204.08</v>
      </c>
      <c r="P164" t="s">
        <v>95</v>
      </c>
      <c r="Q164">
        <v>1</v>
      </c>
    </row>
    <row r="165" spans="1:17" x14ac:dyDescent="0.25">
      <c r="A165" t="s">
        <v>1005</v>
      </c>
      <c r="B165" t="s">
        <v>189</v>
      </c>
      <c r="C165" t="s">
        <v>133</v>
      </c>
      <c r="D165" t="s">
        <v>108</v>
      </c>
      <c r="E165" t="s">
        <v>104</v>
      </c>
      <c r="F165">
        <v>40700</v>
      </c>
      <c r="G165" t="s">
        <v>911</v>
      </c>
      <c r="I165" t="s">
        <v>118</v>
      </c>
      <c r="J165">
        <v>2026</v>
      </c>
      <c r="K165">
        <v>7</v>
      </c>
      <c r="L165" t="s">
        <v>94</v>
      </c>
      <c r="M165">
        <v>54.08</v>
      </c>
      <c r="N165">
        <v>1</v>
      </c>
      <c r="O165">
        <v>54.08</v>
      </c>
      <c r="P165" t="s">
        <v>95</v>
      </c>
      <c r="Q165">
        <v>0</v>
      </c>
    </row>
    <row r="166" spans="1:17" x14ac:dyDescent="0.25">
      <c r="A166" t="s">
        <v>1005</v>
      </c>
      <c r="B166" t="s">
        <v>189</v>
      </c>
      <c r="C166" t="s">
        <v>133</v>
      </c>
      <c r="D166" t="s">
        <v>108</v>
      </c>
      <c r="E166" t="s">
        <v>104</v>
      </c>
      <c r="F166">
        <v>40700</v>
      </c>
      <c r="G166" t="s">
        <v>911</v>
      </c>
      <c r="I166" t="s">
        <v>120</v>
      </c>
      <c r="J166">
        <v>2026</v>
      </c>
      <c r="K166">
        <v>7</v>
      </c>
      <c r="L166" t="s">
        <v>94</v>
      </c>
      <c r="M166">
        <v>135.19999999999999</v>
      </c>
      <c r="N166">
        <v>1</v>
      </c>
      <c r="O166">
        <v>135.19999999999999</v>
      </c>
      <c r="P166" t="s">
        <v>95</v>
      </c>
      <c r="Q166">
        <v>0</v>
      </c>
    </row>
    <row r="167" spans="1:17" x14ac:dyDescent="0.25">
      <c r="A167" t="s">
        <v>1005</v>
      </c>
      <c r="B167" t="s">
        <v>189</v>
      </c>
      <c r="C167" t="s">
        <v>133</v>
      </c>
      <c r="D167" t="s">
        <v>108</v>
      </c>
      <c r="E167" t="s">
        <v>105</v>
      </c>
      <c r="F167">
        <v>40700</v>
      </c>
      <c r="G167" t="s">
        <v>911</v>
      </c>
      <c r="I167" t="s">
        <v>144</v>
      </c>
      <c r="J167">
        <v>2026</v>
      </c>
      <c r="K167">
        <v>7</v>
      </c>
      <c r="L167" t="s">
        <v>94</v>
      </c>
      <c r="M167">
        <v>101.41</v>
      </c>
      <c r="N167">
        <v>1</v>
      </c>
      <c r="O167">
        <v>101.41</v>
      </c>
      <c r="P167" t="s">
        <v>95</v>
      </c>
      <c r="Q167">
        <v>0</v>
      </c>
    </row>
    <row r="168" spans="1:17" x14ac:dyDescent="0.25">
      <c r="A168" t="s">
        <v>1005</v>
      </c>
      <c r="B168" t="s">
        <v>189</v>
      </c>
      <c r="C168" t="s">
        <v>133</v>
      </c>
      <c r="D168" t="s">
        <v>108</v>
      </c>
      <c r="E168" t="s">
        <v>105</v>
      </c>
      <c r="F168">
        <v>40700</v>
      </c>
      <c r="G168" t="s">
        <v>911</v>
      </c>
      <c r="I168" t="s">
        <v>111</v>
      </c>
      <c r="J168">
        <v>2026</v>
      </c>
      <c r="K168">
        <v>7</v>
      </c>
      <c r="L168" t="s">
        <v>94</v>
      </c>
      <c r="M168">
        <v>765.04</v>
      </c>
      <c r="N168">
        <v>1</v>
      </c>
      <c r="O168">
        <v>765.04</v>
      </c>
      <c r="P168" t="s">
        <v>95</v>
      </c>
      <c r="Q168">
        <v>0</v>
      </c>
    </row>
    <row r="169" spans="1:17" x14ac:dyDescent="0.25">
      <c r="A169" t="s">
        <v>1005</v>
      </c>
      <c r="B169" t="s">
        <v>190</v>
      </c>
      <c r="C169" t="s">
        <v>133</v>
      </c>
      <c r="D169" t="s">
        <v>108</v>
      </c>
      <c r="E169" t="s">
        <v>102</v>
      </c>
      <c r="F169">
        <v>40700</v>
      </c>
      <c r="G169" t="s">
        <v>911</v>
      </c>
      <c r="I169" t="s">
        <v>186</v>
      </c>
      <c r="J169">
        <v>2026</v>
      </c>
      <c r="K169">
        <v>7</v>
      </c>
      <c r="L169" t="s">
        <v>94</v>
      </c>
      <c r="M169">
        <v>929.24</v>
      </c>
      <c r="N169">
        <v>1</v>
      </c>
      <c r="O169">
        <v>929.24</v>
      </c>
      <c r="P169" t="s">
        <v>95</v>
      </c>
      <c r="Q169">
        <v>1</v>
      </c>
    </row>
    <row r="170" spans="1:17" x14ac:dyDescent="0.25">
      <c r="A170" t="s">
        <v>1005</v>
      </c>
      <c r="B170" t="s">
        <v>190</v>
      </c>
      <c r="C170" t="s">
        <v>133</v>
      </c>
      <c r="D170" t="s">
        <v>108</v>
      </c>
      <c r="E170" t="s">
        <v>93</v>
      </c>
      <c r="F170">
        <v>40700</v>
      </c>
      <c r="G170" t="s">
        <v>911</v>
      </c>
      <c r="I170" t="s">
        <v>240</v>
      </c>
      <c r="J170">
        <v>2026</v>
      </c>
      <c r="K170">
        <v>7</v>
      </c>
      <c r="L170" t="s">
        <v>94</v>
      </c>
      <c r="M170">
        <v>125.55</v>
      </c>
      <c r="N170">
        <v>1</v>
      </c>
      <c r="O170">
        <v>125.55</v>
      </c>
      <c r="P170" t="s">
        <v>95</v>
      </c>
      <c r="Q170">
        <v>0</v>
      </c>
    </row>
    <row r="171" spans="1:17" x14ac:dyDescent="0.25">
      <c r="A171" t="s">
        <v>1005</v>
      </c>
      <c r="B171" t="s">
        <v>190</v>
      </c>
      <c r="C171" t="s">
        <v>133</v>
      </c>
      <c r="D171" t="s">
        <v>108</v>
      </c>
      <c r="E171" t="s">
        <v>105</v>
      </c>
      <c r="F171">
        <v>40700</v>
      </c>
      <c r="G171" t="s">
        <v>911</v>
      </c>
      <c r="I171" t="s">
        <v>121</v>
      </c>
      <c r="J171">
        <v>2026</v>
      </c>
      <c r="K171">
        <v>7</v>
      </c>
      <c r="L171" t="s">
        <v>94</v>
      </c>
      <c r="M171">
        <v>347.67</v>
      </c>
      <c r="N171">
        <v>1</v>
      </c>
      <c r="O171">
        <v>347.67</v>
      </c>
      <c r="P171" t="s">
        <v>95</v>
      </c>
      <c r="Q171">
        <v>0</v>
      </c>
    </row>
    <row r="172" spans="1:17" x14ac:dyDescent="0.25">
      <c r="A172" t="s">
        <v>1005</v>
      </c>
      <c r="B172" t="s">
        <v>190</v>
      </c>
      <c r="C172" t="s">
        <v>133</v>
      </c>
      <c r="D172" t="s">
        <v>108</v>
      </c>
      <c r="E172" t="s">
        <v>105</v>
      </c>
      <c r="F172">
        <v>40700</v>
      </c>
      <c r="G172" t="s">
        <v>911</v>
      </c>
      <c r="I172" t="s">
        <v>139</v>
      </c>
      <c r="J172">
        <v>2026</v>
      </c>
      <c r="K172">
        <v>7</v>
      </c>
      <c r="L172" t="s">
        <v>94</v>
      </c>
      <c r="M172">
        <v>95.63</v>
      </c>
      <c r="N172">
        <v>1</v>
      </c>
      <c r="O172">
        <v>95.63</v>
      </c>
      <c r="P172" t="s">
        <v>95</v>
      </c>
      <c r="Q172">
        <v>0</v>
      </c>
    </row>
    <row r="173" spans="1:17" x14ac:dyDescent="0.25">
      <c r="A173" t="s">
        <v>1005</v>
      </c>
      <c r="B173" t="s">
        <v>190</v>
      </c>
      <c r="C173" t="s">
        <v>133</v>
      </c>
      <c r="D173" t="s">
        <v>108</v>
      </c>
      <c r="E173" t="s">
        <v>105</v>
      </c>
      <c r="F173">
        <v>40700</v>
      </c>
      <c r="G173" t="s">
        <v>911</v>
      </c>
      <c r="I173" t="s">
        <v>111</v>
      </c>
      <c r="J173">
        <v>2026</v>
      </c>
      <c r="K173">
        <v>7</v>
      </c>
      <c r="L173" t="s">
        <v>94</v>
      </c>
      <c r="M173">
        <v>191.26</v>
      </c>
      <c r="N173">
        <v>1</v>
      </c>
      <c r="O173">
        <v>191.26</v>
      </c>
      <c r="P173" t="s">
        <v>95</v>
      </c>
      <c r="Q173">
        <v>0</v>
      </c>
    </row>
    <row r="174" spans="1:17" x14ac:dyDescent="0.25">
      <c r="A174" t="s">
        <v>1005</v>
      </c>
      <c r="B174" t="s">
        <v>190</v>
      </c>
      <c r="C174" t="s">
        <v>133</v>
      </c>
      <c r="D174" t="s">
        <v>108</v>
      </c>
      <c r="E174" t="s">
        <v>105</v>
      </c>
      <c r="F174">
        <v>40700</v>
      </c>
      <c r="G174" t="s">
        <v>911</v>
      </c>
      <c r="I174" t="s">
        <v>158</v>
      </c>
      <c r="J174">
        <v>2026</v>
      </c>
      <c r="K174">
        <v>7</v>
      </c>
      <c r="L174" t="s">
        <v>94</v>
      </c>
      <c r="M174">
        <v>173.82</v>
      </c>
      <c r="N174">
        <v>1</v>
      </c>
      <c r="O174">
        <v>173.82</v>
      </c>
      <c r="P174" t="s">
        <v>95</v>
      </c>
      <c r="Q174">
        <v>0</v>
      </c>
    </row>
    <row r="175" spans="1:17" x14ac:dyDescent="0.25">
      <c r="A175" t="s">
        <v>1005</v>
      </c>
      <c r="B175" t="s">
        <v>195</v>
      </c>
      <c r="C175" t="s">
        <v>133</v>
      </c>
      <c r="D175" t="s">
        <v>108</v>
      </c>
      <c r="E175" t="s">
        <v>105</v>
      </c>
      <c r="F175">
        <v>40700</v>
      </c>
      <c r="G175" t="s">
        <v>911</v>
      </c>
      <c r="I175" t="s">
        <v>121</v>
      </c>
      <c r="J175">
        <v>2026</v>
      </c>
      <c r="K175">
        <v>7</v>
      </c>
      <c r="L175" t="s">
        <v>94</v>
      </c>
      <c r="M175">
        <v>115.89</v>
      </c>
      <c r="N175">
        <v>1</v>
      </c>
      <c r="O175">
        <v>115.89</v>
      </c>
      <c r="P175" t="s">
        <v>95</v>
      </c>
      <c r="Q175">
        <v>0</v>
      </c>
    </row>
    <row r="176" spans="1:17" x14ac:dyDescent="0.25">
      <c r="A176" t="s">
        <v>1005</v>
      </c>
      <c r="B176" t="s">
        <v>195</v>
      </c>
      <c r="C176" t="s">
        <v>133</v>
      </c>
      <c r="D176" t="s">
        <v>108</v>
      </c>
      <c r="E176" t="s">
        <v>105</v>
      </c>
      <c r="F176">
        <v>40700</v>
      </c>
      <c r="G176" t="s">
        <v>911</v>
      </c>
      <c r="I176" t="s">
        <v>111</v>
      </c>
      <c r="J176">
        <v>2026</v>
      </c>
      <c r="K176">
        <v>7</v>
      </c>
      <c r="L176" t="s">
        <v>94</v>
      </c>
      <c r="M176">
        <v>191.26</v>
      </c>
      <c r="N176">
        <v>1</v>
      </c>
      <c r="O176">
        <v>191.26</v>
      </c>
      <c r="P176" t="s">
        <v>95</v>
      </c>
      <c r="Q176">
        <v>0</v>
      </c>
    </row>
    <row r="177" spans="1:17" x14ac:dyDescent="0.25">
      <c r="A177" t="s">
        <v>1005</v>
      </c>
      <c r="B177" t="s">
        <v>196</v>
      </c>
      <c r="C177" t="s">
        <v>133</v>
      </c>
      <c r="D177" t="s">
        <v>108</v>
      </c>
      <c r="E177" t="s">
        <v>102</v>
      </c>
      <c r="F177">
        <v>40700</v>
      </c>
      <c r="G177" t="s">
        <v>911</v>
      </c>
      <c r="I177" t="s">
        <v>125</v>
      </c>
      <c r="J177">
        <v>2026</v>
      </c>
      <c r="K177">
        <v>7</v>
      </c>
      <c r="L177" t="s">
        <v>94</v>
      </c>
      <c r="M177">
        <v>215.58</v>
      </c>
      <c r="N177">
        <v>1</v>
      </c>
      <c r="O177">
        <v>215.58</v>
      </c>
      <c r="P177" t="s">
        <v>95</v>
      </c>
      <c r="Q177">
        <v>1</v>
      </c>
    </row>
    <row r="178" spans="1:17" x14ac:dyDescent="0.25">
      <c r="A178" t="s">
        <v>1005</v>
      </c>
      <c r="B178" t="s">
        <v>196</v>
      </c>
      <c r="C178" t="s">
        <v>133</v>
      </c>
      <c r="D178" t="s">
        <v>108</v>
      </c>
      <c r="E178" t="s">
        <v>93</v>
      </c>
      <c r="F178">
        <v>40700</v>
      </c>
      <c r="G178" t="s">
        <v>911</v>
      </c>
      <c r="I178" t="s">
        <v>191</v>
      </c>
      <c r="J178">
        <v>2026</v>
      </c>
      <c r="K178">
        <v>7</v>
      </c>
      <c r="L178" t="s">
        <v>94</v>
      </c>
      <c r="M178">
        <v>177.58</v>
      </c>
      <c r="N178">
        <v>1</v>
      </c>
      <c r="O178">
        <v>177.58</v>
      </c>
      <c r="P178" t="s">
        <v>95</v>
      </c>
      <c r="Q178">
        <v>1</v>
      </c>
    </row>
    <row r="179" spans="1:17" x14ac:dyDescent="0.25">
      <c r="A179" t="s">
        <v>1005</v>
      </c>
      <c r="B179" t="s">
        <v>196</v>
      </c>
      <c r="C179" t="s">
        <v>133</v>
      </c>
      <c r="D179" t="s">
        <v>108</v>
      </c>
      <c r="E179" t="s">
        <v>93</v>
      </c>
      <c r="F179">
        <v>40700</v>
      </c>
      <c r="G179" t="s">
        <v>911</v>
      </c>
      <c r="I179" t="s">
        <v>166</v>
      </c>
      <c r="J179">
        <v>2026</v>
      </c>
      <c r="K179">
        <v>7</v>
      </c>
      <c r="L179" t="s">
        <v>94</v>
      </c>
      <c r="M179">
        <v>170.24</v>
      </c>
      <c r="N179">
        <v>1</v>
      </c>
      <c r="O179">
        <v>170.24</v>
      </c>
      <c r="P179" t="s">
        <v>95</v>
      </c>
      <c r="Q179">
        <v>1</v>
      </c>
    </row>
    <row r="180" spans="1:17" x14ac:dyDescent="0.25">
      <c r="A180" t="s">
        <v>1005</v>
      </c>
      <c r="B180" t="s">
        <v>196</v>
      </c>
      <c r="C180" t="s">
        <v>133</v>
      </c>
      <c r="D180" t="s">
        <v>108</v>
      </c>
      <c r="E180" t="s">
        <v>93</v>
      </c>
      <c r="F180">
        <v>40700</v>
      </c>
      <c r="G180" t="s">
        <v>911</v>
      </c>
      <c r="I180" t="s">
        <v>167</v>
      </c>
      <c r="J180">
        <v>2026</v>
      </c>
      <c r="K180">
        <v>7</v>
      </c>
      <c r="L180" t="s">
        <v>94</v>
      </c>
      <c r="M180">
        <v>125.55</v>
      </c>
      <c r="N180">
        <v>1</v>
      </c>
      <c r="O180">
        <v>125.55</v>
      </c>
      <c r="P180" t="s">
        <v>95</v>
      </c>
      <c r="Q180">
        <v>0</v>
      </c>
    </row>
    <row r="181" spans="1:17" x14ac:dyDescent="0.25">
      <c r="A181" t="s">
        <v>1005</v>
      </c>
      <c r="B181" t="s">
        <v>196</v>
      </c>
      <c r="C181" t="s">
        <v>133</v>
      </c>
      <c r="D181" t="s">
        <v>108</v>
      </c>
      <c r="E181" t="s">
        <v>93</v>
      </c>
      <c r="F181">
        <v>40700</v>
      </c>
      <c r="G181" t="s">
        <v>911</v>
      </c>
      <c r="I181" t="s">
        <v>168</v>
      </c>
      <c r="J181">
        <v>2026</v>
      </c>
      <c r="K181">
        <v>7</v>
      </c>
      <c r="L181" t="s">
        <v>94</v>
      </c>
      <c r="M181">
        <v>125.55</v>
      </c>
      <c r="N181">
        <v>1</v>
      </c>
      <c r="O181">
        <v>125.55</v>
      </c>
      <c r="P181" t="s">
        <v>95</v>
      </c>
      <c r="Q181">
        <v>0</v>
      </c>
    </row>
    <row r="182" spans="1:17" x14ac:dyDescent="0.25">
      <c r="A182" t="s">
        <v>1005</v>
      </c>
      <c r="B182" t="s">
        <v>196</v>
      </c>
      <c r="C182" t="s">
        <v>133</v>
      </c>
      <c r="D182" t="s">
        <v>108</v>
      </c>
      <c r="E182" t="s">
        <v>93</v>
      </c>
      <c r="F182">
        <v>40700</v>
      </c>
      <c r="G182" t="s">
        <v>911</v>
      </c>
      <c r="I182" t="s">
        <v>169</v>
      </c>
      <c r="J182">
        <v>2026</v>
      </c>
      <c r="K182">
        <v>7</v>
      </c>
      <c r="L182" t="s">
        <v>94</v>
      </c>
      <c r="M182">
        <v>150.65</v>
      </c>
      <c r="N182">
        <v>1</v>
      </c>
      <c r="O182">
        <v>150.65</v>
      </c>
      <c r="P182" t="s">
        <v>95</v>
      </c>
      <c r="Q182">
        <v>0</v>
      </c>
    </row>
    <row r="183" spans="1:17" x14ac:dyDescent="0.25">
      <c r="A183" t="s">
        <v>1005</v>
      </c>
      <c r="B183" t="s">
        <v>196</v>
      </c>
      <c r="C183" t="s">
        <v>133</v>
      </c>
      <c r="D183" t="s">
        <v>108</v>
      </c>
      <c r="E183" t="s">
        <v>105</v>
      </c>
      <c r="F183">
        <v>40700</v>
      </c>
      <c r="G183" t="s">
        <v>911</v>
      </c>
      <c r="I183" t="s">
        <v>121</v>
      </c>
      <c r="J183">
        <v>2026</v>
      </c>
      <c r="K183">
        <v>7</v>
      </c>
      <c r="L183" t="s">
        <v>94</v>
      </c>
      <c r="M183">
        <v>579.45000000000005</v>
      </c>
      <c r="N183">
        <v>1</v>
      </c>
      <c r="O183">
        <v>579.45000000000005</v>
      </c>
      <c r="P183" t="s">
        <v>95</v>
      </c>
      <c r="Q183">
        <v>0</v>
      </c>
    </row>
    <row r="184" spans="1:17" x14ac:dyDescent="0.25">
      <c r="A184" t="s">
        <v>1005</v>
      </c>
      <c r="B184" t="s">
        <v>196</v>
      </c>
      <c r="C184" t="s">
        <v>133</v>
      </c>
      <c r="D184" t="s">
        <v>108</v>
      </c>
      <c r="E184" t="s">
        <v>105</v>
      </c>
      <c r="F184">
        <v>40700</v>
      </c>
      <c r="G184" t="s">
        <v>911</v>
      </c>
      <c r="I184" t="s">
        <v>139</v>
      </c>
      <c r="J184">
        <v>2026</v>
      </c>
      <c r="K184">
        <v>7</v>
      </c>
      <c r="L184" t="s">
        <v>94</v>
      </c>
      <c r="M184">
        <v>95.63</v>
      </c>
      <c r="N184">
        <v>1</v>
      </c>
      <c r="O184">
        <v>95.63</v>
      </c>
      <c r="P184" t="s">
        <v>95</v>
      </c>
      <c r="Q184">
        <v>0</v>
      </c>
    </row>
    <row r="185" spans="1:17" x14ac:dyDescent="0.25">
      <c r="A185" t="s">
        <v>1005</v>
      </c>
      <c r="B185" t="s">
        <v>196</v>
      </c>
      <c r="C185" t="s">
        <v>133</v>
      </c>
      <c r="D185" t="s">
        <v>108</v>
      </c>
      <c r="E185" t="s">
        <v>105</v>
      </c>
      <c r="F185">
        <v>40700</v>
      </c>
      <c r="G185" t="s">
        <v>911</v>
      </c>
      <c r="I185" t="s">
        <v>111</v>
      </c>
      <c r="J185">
        <v>2026</v>
      </c>
      <c r="K185">
        <v>7</v>
      </c>
      <c r="L185" t="s">
        <v>94</v>
      </c>
      <c r="M185">
        <v>478.15</v>
      </c>
      <c r="N185">
        <v>1</v>
      </c>
      <c r="O185">
        <v>478.15</v>
      </c>
      <c r="P185" t="s">
        <v>95</v>
      </c>
      <c r="Q185">
        <v>0</v>
      </c>
    </row>
    <row r="186" spans="1:17" x14ac:dyDescent="0.25">
      <c r="A186" t="s">
        <v>1005</v>
      </c>
      <c r="B186" t="s">
        <v>196</v>
      </c>
      <c r="C186" t="s">
        <v>133</v>
      </c>
      <c r="D186" t="s">
        <v>108</v>
      </c>
      <c r="E186" t="s">
        <v>105</v>
      </c>
      <c r="F186">
        <v>40700</v>
      </c>
      <c r="G186" t="s">
        <v>911</v>
      </c>
      <c r="I186" t="s">
        <v>158</v>
      </c>
      <c r="J186">
        <v>2026</v>
      </c>
      <c r="K186">
        <v>7</v>
      </c>
      <c r="L186" t="s">
        <v>94</v>
      </c>
      <c r="M186">
        <v>521.46</v>
      </c>
      <c r="N186">
        <v>1</v>
      </c>
      <c r="O186">
        <v>521.46</v>
      </c>
      <c r="P186" t="s">
        <v>95</v>
      </c>
      <c r="Q186">
        <v>0</v>
      </c>
    </row>
    <row r="187" spans="1:17" x14ac:dyDescent="0.25">
      <c r="A187" t="s">
        <v>1005</v>
      </c>
      <c r="B187" t="s">
        <v>197</v>
      </c>
      <c r="C187" t="s">
        <v>133</v>
      </c>
      <c r="D187" t="s">
        <v>108</v>
      </c>
      <c r="E187" t="s">
        <v>102</v>
      </c>
      <c r="F187">
        <v>40700</v>
      </c>
      <c r="G187" t="s">
        <v>911</v>
      </c>
      <c r="I187" t="s">
        <v>125</v>
      </c>
      <c r="J187">
        <v>2026</v>
      </c>
      <c r="K187">
        <v>7</v>
      </c>
      <c r="L187" t="s">
        <v>94</v>
      </c>
      <c r="M187">
        <v>102.04</v>
      </c>
      <c r="N187">
        <v>1</v>
      </c>
      <c r="O187">
        <v>102.04</v>
      </c>
      <c r="P187" t="s">
        <v>95</v>
      </c>
      <c r="Q187">
        <v>1</v>
      </c>
    </row>
    <row r="188" spans="1:17" x14ac:dyDescent="0.25">
      <c r="A188" t="s">
        <v>1005</v>
      </c>
      <c r="B188" t="s">
        <v>197</v>
      </c>
      <c r="C188" t="s">
        <v>133</v>
      </c>
      <c r="D188" t="s">
        <v>108</v>
      </c>
      <c r="E188" t="s">
        <v>93</v>
      </c>
      <c r="F188">
        <v>40700</v>
      </c>
      <c r="G188" t="s">
        <v>911</v>
      </c>
      <c r="I188" t="s">
        <v>240</v>
      </c>
      <c r="J188">
        <v>2026</v>
      </c>
      <c r="K188">
        <v>7</v>
      </c>
      <c r="L188" t="s">
        <v>94</v>
      </c>
      <c r="M188">
        <v>125.55</v>
      </c>
      <c r="N188">
        <v>1</v>
      </c>
      <c r="O188">
        <v>125.55</v>
      </c>
      <c r="P188" t="s">
        <v>95</v>
      </c>
      <c r="Q188">
        <v>0</v>
      </c>
    </row>
    <row r="189" spans="1:17" x14ac:dyDescent="0.25">
      <c r="A189" t="s">
        <v>1005</v>
      </c>
      <c r="B189" t="s">
        <v>197</v>
      </c>
      <c r="C189" t="s">
        <v>133</v>
      </c>
      <c r="D189" t="s">
        <v>108</v>
      </c>
      <c r="E189" t="s">
        <v>104</v>
      </c>
      <c r="F189">
        <v>40700</v>
      </c>
      <c r="G189" t="s">
        <v>911</v>
      </c>
      <c r="I189" t="s">
        <v>118</v>
      </c>
      <c r="J189">
        <v>2026</v>
      </c>
      <c r="K189">
        <v>7</v>
      </c>
      <c r="L189" t="s">
        <v>94</v>
      </c>
      <c r="M189">
        <v>54.08</v>
      </c>
      <c r="N189">
        <v>1</v>
      </c>
      <c r="O189">
        <v>54.08</v>
      </c>
      <c r="P189" t="s">
        <v>95</v>
      </c>
      <c r="Q189">
        <v>0</v>
      </c>
    </row>
    <row r="190" spans="1:17" x14ac:dyDescent="0.25">
      <c r="A190" t="s">
        <v>1005</v>
      </c>
      <c r="B190" t="s">
        <v>197</v>
      </c>
      <c r="C190" t="s">
        <v>133</v>
      </c>
      <c r="D190" t="s">
        <v>108</v>
      </c>
      <c r="E190" t="s">
        <v>104</v>
      </c>
      <c r="F190">
        <v>40700</v>
      </c>
      <c r="G190" t="s">
        <v>911</v>
      </c>
      <c r="I190" t="s">
        <v>120</v>
      </c>
      <c r="J190">
        <v>2026</v>
      </c>
      <c r="K190">
        <v>7</v>
      </c>
      <c r="L190" t="s">
        <v>94</v>
      </c>
      <c r="M190">
        <v>135.19999999999999</v>
      </c>
      <c r="N190">
        <v>1</v>
      </c>
      <c r="O190">
        <v>135.19999999999999</v>
      </c>
      <c r="P190" t="s">
        <v>95</v>
      </c>
      <c r="Q190">
        <v>0</v>
      </c>
    </row>
    <row r="191" spans="1:17" x14ac:dyDescent="0.25">
      <c r="A191" t="s">
        <v>1005</v>
      </c>
      <c r="B191" t="s">
        <v>197</v>
      </c>
      <c r="C191" t="s">
        <v>133</v>
      </c>
      <c r="D191" t="s">
        <v>108</v>
      </c>
      <c r="E191" t="s">
        <v>105</v>
      </c>
      <c r="F191">
        <v>40700</v>
      </c>
      <c r="G191" t="s">
        <v>911</v>
      </c>
      <c r="I191" t="s">
        <v>121</v>
      </c>
      <c r="J191">
        <v>2026</v>
      </c>
      <c r="K191">
        <v>7</v>
      </c>
      <c r="L191" t="s">
        <v>94</v>
      </c>
      <c r="M191">
        <v>115.89</v>
      </c>
      <c r="N191">
        <v>1</v>
      </c>
      <c r="O191">
        <v>115.89</v>
      </c>
      <c r="P191" t="s">
        <v>95</v>
      </c>
      <c r="Q191">
        <v>0</v>
      </c>
    </row>
    <row r="192" spans="1:17" x14ac:dyDescent="0.25">
      <c r="A192" t="s">
        <v>1005</v>
      </c>
      <c r="B192" t="s">
        <v>197</v>
      </c>
      <c r="C192" t="s">
        <v>133</v>
      </c>
      <c r="D192" t="s">
        <v>108</v>
      </c>
      <c r="E192" t="s">
        <v>105</v>
      </c>
      <c r="F192">
        <v>40700</v>
      </c>
      <c r="G192" t="s">
        <v>911</v>
      </c>
      <c r="I192" t="s">
        <v>111</v>
      </c>
      <c r="J192">
        <v>2026</v>
      </c>
      <c r="K192">
        <v>7</v>
      </c>
      <c r="L192" t="s">
        <v>94</v>
      </c>
      <c r="M192">
        <v>765.04</v>
      </c>
      <c r="N192">
        <v>1</v>
      </c>
      <c r="O192">
        <v>765.04</v>
      </c>
      <c r="P192" t="s">
        <v>95</v>
      </c>
      <c r="Q192">
        <v>0</v>
      </c>
    </row>
    <row r="193" spans="1:17" x14ac:dyDescent="0.25">
      <c r="A193" t="s">
        <v>1005</v>
      </c>
      <c r="B193" t="s">
        <v>198</v>
      </c>
      <c r="C193" t="s">
        <v>133</v>
      </c>
      <c r="D193" t="s">
        <v>108</v>
      </c>
      <c r="E193" t="s">
        <v>105</v>
      </c>
      <c r="F193">
        <v>40700</v>
      </c>
      <c r="G193" t="s">
        <v>911</v>
      </c>
      <c r="I193" t="s">
        <v>111</v>
      </c>
      <c r="J193">
        <v>2026</v>
      </c>
      <c r="K193">
        <v>7</v>
      </c>
      <c r="L193" t="s">
        <v>94</v>
      </c>
      <c r="M193">
        <v>573.78</v>
      </c>
      <c r="N193">
        <v>1</v>
      </c>
      <c r="O193">
        <v>573.78</v>
      </c>
      <c r="P193" t="s">
        <v>95</v>
      </c>
      <c r="Q193">
        <v>0</v>
      </c>
    </row>
    <row r="194" spans="1:17" x14ac:dyDescent="0.25">
      <c r="A194" t="s">
        <v>1005</v>
      </c>
      <c r="B194" t="s">
        <v>199</v>
      </c>
      <c r="C194" t="s">
        <v>133</v>
      </c>
      <c r="D194" t="s">
        <v>108</v>
      </c>
      <c r="E194" t="s">
        <v>105</v>
      </c>
      <c r="F194">
        <v>40700</v>
      </c>
      <c r="G194" t="s">
        <v>911</v>
      </c>
      <c r="I194" t="s">
        <v>121</v>
      </c>
      <c r="J194">
        <v>2026</v>
      </c>
      <c r="K194">
        <v>7</v>
      </c>
      <c r="L194" t="s">
        <v>94</v>
      </c>
      <c r="M194">
        <v>115.89</v>
      </c>
      <c r="N194">
        <v>1</v>
      </c>
      <c r="O194">
        <v>115.89</v>
      </c>
      <c r="P194" t="s">
        <v>95</v>
      </c>
      <c r="Q194">
        <v>0</v>
      </c>
    </row>
    <row r="195" spans="1:17" x14ac:dyDescent="0.25">
      <c r="A195" t="s">
        <v>1005</v>
      </c>
      <c r="B195" t="s">
        <v>199</v>
      </c>
      <c r="C195" t="s">
        <v>133</v>
      </c>
      <c r="D195" t="s">
        <v>108</v>
      </c>
      <c r="E195" t="s">
        <v>105</v>
      </c>
      <c r="F195">
        <v>40700</v>
      </c>
      <c r="G195" t="s">
        <v>911</v>
      </c>
      <c r="I195" t="s">
        <v>111</v>
      </c>
      <c r="J195">
        <v>2026</v>
      </c>
      <c r="K195">
        <v>7</v>
      </c>
      <c r="L195" t="s">
        <v>94</v>
      </c>
      <c r="M195">
        <v>382.52</v>
      </c>
      <c r="N195">
        <v>1</v>
      </c>
      <c r="O195">
        <v>382.52</v>
      </c>
      <c r="P195" t="s">
        <v>95</v>
      </c>
      <c r="Q195">
        <v>0</v>
      </c>
    </row>
    <row r="196" spans="1:17" x14ac:dyDescent="0.25">
      <c r="A196" t="s">
        <v>1005</v>
      </c>
      <c r="B196" t="s">
        <v>200</v>
      </c>
      <c r="C196" t="s">
        <v>133</v>
      </c>
      <c r="D196" t="s">
        <v>108</v>
      </c>
      <c r="E196" t="s">
        <v>93</v>
      </c>
      <c r="F196">
        <v>40700</v>
      </c>
      <c r="G196" t="s">
        <v>911</v>
      </c>
      <c r="I196" t="s">
        <v>191</v>
      </c>
      <c r="J196">
        <v>2026</v>
      </c>
      <c r="K196">
        <v>7</v>
      </c>
      <c r="L196" t="s">
        <v>94</v>
      </c>
      <c r="M196">
        <v>177.58</v>
      </c>
      <c r="N196">
        <v>1</v>
      </c>
      <c r="O196">
        <v>177.58</v>
      </c>
      <c r="P196" t="s">
        <v>95</v>
      </c>
      <c r="Q196">
        <v>1</v>
      </c>
    </row>
    <row r="197" spans="1:17" x14ac:dyDescent="0.25">
      <c r="A197" t="s">
        <v>1005</v>
      </c>
      <c r="B197" t="s">
        <v>200</v>
      </c>
      <c r="C197" t="s">
        <v>133</v>
      </c>
      <c r="D197" t="s">
        <v>108</v>
      </c>
      <c r="E197" t="s">
        <v>93</v>
      </c>
      <c r="F197">
        <v>40700</v>
      </c>
      <c r="G197" t="s">
        <v>911</v>
      </c>
      <c r="I197" t="s">
        <v>168</v>
      </c>
      <c r="J197">
        <v>2026</v>
      </c>
      <c r="K197">
        <v>7</v>
      </c>
      <c r="L197" t="s">
        <v>94</v>
      </c>
      <c r="M197">
        <v>125.55</v>
      </c>
      <c r="N197">
        <v>1</v>
      </c>
      <c r="O197">
        <v>125.55</v>
      </c>
      <c r="P197" t="s">
        <v>95</v>
      </c>
      <c r="Q197">
        <v>0</v>
      </c>
    </row>
    <row r="198" spans="1:17" x14ac:dyDescent="0.25">
      <c r="A198" t="s">
        <v>1005</v>
      </c>
      <c r="B198" t="s">
        <v>200</v>
      </c>
      <c r="C198" t="s">
        <v>133</v>
      </c>
      <c r="D198" t="s">
        <v>108</v>
      </c>
      <c r="E198" t="s">
        <v>104</v>
      </c>
      <c r="F198">
        <v>40700</v>
      </c>
      <c r="G198" t="s">
        <v>911</v>
      </c>
      <c r="I198" t="s">
        <v>118</v>
      </c>
      <c r="J198">
        <v>2026</v>
      </c>
      <c r="K198">
        <v>7</v>
      </c>
      <c r="L198" t="s">
        <v>94</v>
      </c>
      <c r="M198">
        <v>54.08</v>
      </c>
      <c r="N198">
        <v>1</v>
      </c>
      <c r="O198">
        <v>54.08</v>
      </c>
      <c r="P198" t="s">
        <v>95</v>
      </c>
      <c r="Q198">
        <v>0</v>
      </c>
    </row>
    <row r="199" spans="1:17" x14ac:dyDescent="0.25">
      <c r="A199" t="s">
        <v>1005</v>
      </c>
      <c r="B199" t="s">
        <v>200</v>
      </c>
      <c r="C199" t="s">
        <v>133</v>
      </c>
      <c r="D199" t="s">
        <v>108</v>
      </c>
      <c r="E199" t="s">
        <v>104</v>
      </c>
      <c r="F199">
        <v>40700</v>
      </c>
      <c r="G199" t="s">
        <v>911</v>
      </c>
      <c r="I199" t="s">
        <v>120</v>
      </c>
      <c r="J199">
        <v>2026</v>
      </c>
      <c r="K199">
        <v>7</v>
      </c>
      <c r="L199" t="s">
        <v>94</v>
      </c>
      <c r="M199">
        <v>135.19999999999999</v>
      </c>
      <c r="N199">
        <v>1</v>
      </c>
      <c r="O199">
        <v>135.19999999999999</v>
      </c>
      <c r="P199" t="s">
        <v>95</v>
      </c>
      <c r="Q199">
        <v>0</v>
      </c>
    </row>
    <row r="200" spans="1:17" x14ac:dyDescent="0.25">
      <c r="A200" t="s">
        <v>1005</v>
      </c>
      <c r="B200" t="s">
        <v>200</v>
      </c>
      <c r="C200" t="s">
        <v>133</v>
      </c>
      <c r="D200" t="s">
        <v>108</v>
      </c>
      <c r="E200" t="s">
        <v>105</v>
      </c>
      <c r="F200">
        <v>40700</v>
      </c>
      <c r="G200" t="s">
        <v>911</v>
      </c>
      <c r="I200" t="s">
        <v>121</v>
      </c>
      <c r="J200">
        <v>2026</v>
      </c>
      <c r="K200">
        <v>7</v>
      </c>
      <c r="L200" t="s">
        <v>94</v>
      </c>
      <c r="M200">
        <v>347.67</v>
      </c>
      <c r="N200">
        <v>1</v>
      </c>
      <c r="O200">
        <v>347.67</v>
      </c>
      <c r="P200" t="s">
        <v>95</v>
      </c>
      <c r="Q200">
        <v>0</v>
      </c>
    </row>
    <row r="201" spans="1:17" x14ac:dyDescent="0.25">
      <c r="A201" t="s">
        <v>1005</v>
      </c>
      <c r="B201" t="s">
        <v>200</v>
      </c>
      <c r="C201" t="s">
        <v>133</v>
      </c>
      <c r="D201" t="s">
        <v>108</v>
      </c>
      <c r="E201" t="s">
        <v>105</v>
      </c>
      <c r="F201">
        <v>40700</v>
      </c>
      <c r="G201" t="s">
        <v>911</v>
      </c>
      <c r="I201" t="s">
        <v>139</v>
      </c>
      <c r="J201">
        <v>2026</v>
      </c>
      <c r="K201">
        <v>7</v>
      </c>
      <c r="L201" t="s">
        <v>94</v>
      </c>
      <c r="M201">
        <v>95.63</v>
      </c>
      <c r="N201">
        <v>1</v>
      </c>
      <c r="O201">
        <v>95.63</v>
      </c>
      <c r="P201" t="s">
        <v>95</v>
      </c>
      <c r="Q201">
        <v>0</v>
      </c>
    </row>
    <row r="202" spans="1:17" x14ac:dyDescent="0.25">
      <c r="A202" t="s">
        <v>1005</v>
      </c>
      <c r="B202" t="s">
        <v>200</v>
      </c>
      <c r="C202" t="s">
        <v>133</v>
      </c>
      <c r="D202" t="s">
        <v>108</v>
      </c>
      <c r="E202" t="s">
        <v>105</v>
      </c>
      <c r="F202">
        <v>40700</v>
      </c>
      <c r="G202" t="s">
        <v>911</v>
      </c>
      <c r="I202" t="s">
        <v>111</v>
      </c>
      <c r="J202">
        <v>2026</v>
      </c>
      <c r="K202">
        <v>7</v>
      </c>
      <c r="L202" t="s">
        <v>94</v>
      </c>
      <c r="M202">
        <v>286.89</v>
      </c>
      <c r="N202">
        <v>1</v>
      </c>
      <c r="O202">
        <v>286.89</v>
      </c>
      <c r="P202" t="s">
        <v>95</v>
      </c>
      <c r="Q202">
        <v>0</v>
      </c>
    </row>
    <row r="203" spans="1:17" x14ac:dyDescent="0.25">
      <c r="A203" t="s">
        <v>1005</v>
      </c>
      <c r="B203" t="s">
        <v>200</v>
      </c>
      <c r="C203" t="s">
        <v>133</v>
      </c>
      <c r="D203" t="s">
        <v>108</v>
      </c>
      <c r="E203" t="s">
        <v>105</v>
      </c>
      <c r="F203">
        <v>40700</v>
      </c>
      <c r="G203" t="s">
        <v>911</v>
      </c>
      <c r="I203" t="s">
        <v>158</v>
      </c>
      <c r="J203">
        <v>2026</v>
      </c>
      <c r="K203">
        <v>7</v>
      </c>
      <c r="L203" t="s">
        <v>94</v>
      </c>
      <c r="M203">
        <v>173.82</v>
      </c>
      <c r="N203">
        <v>1</v>
      </c>
      <c r="O203">
        <v>173.82</v>
      </c>
      <c r="P203" t="s">
        <v>95</v>
      </c>
      <c r="Q203">
        <v>0</v>
      </c>
    </row>
    <row r="204" spans="1:17" x14ac:dyDescent="0.25">
      <c r="A204" t="s">
        <v>1005</v>
      </c>
      <c r="B204" t="s">
        <v>201</v>
      </c>
      <c r="C204" t="s">
        <v>133</v>
      </c>
      <c r="D204" t="s">
        <v>108</v>
      </c>
      <c r="E204" t="s">
        <v>105</v>
      </c>
      <c r="F204">
        <v>40700</v>
      </c>
      <c r="G204" t="s">
        <v>911</v>
      </c>
      <c r="I204" t="s">
        <v>144</v>
      </c>
      <c r="J204">
        <v>2026</v>
      </c>
      <c r="K204">
        <v>7</v>
      </c>
      <c r="L204" t="s">
        <v>94</v>
      </c>
      <c r="M204">
        <v>202.82</v>
      </c>
      <c r="N204">
        <v>1</v>
      </c>
      <c r="O204">
        <v>202.82</v>
      </c>
      <c r="P204" t="s">
        <v>95</v>
      </c>
      <c r="Q204">
        <v>0</v>
      </c>
    </row>
    <row r="205" spans="1:17" x14ac:dyDescent="0.25">
      <c r="A205" t="s">
        <v>1005</v>
      </c>
      <c r="B205" t="s">
        <v>201</v>
      </c>
      <c r="C205" t="s">
        <v>133</v>
      </c>
      <c r="D205" t="s">
        <v>108</v>
      </c>
      <c r="E205" t="s">
        <v>105</v>
      </c>
      <c r="F205">
        <v>40700</v>
      </c>
      <c r="G205" t="s">
        <v>911</v>
      </c>
      <c r="I205" t="s">
        <v>111</v>
      </c>
      <c r="J205">
        <v>2026</v>
      </c>
      <c r="K205">
        <v>7</v>
      </c>
      <c r="L205" t="s">
        <v>94</v>
      </c>
      <c r="M205">
        <v>382.52</v>
      </c>
      <c r="N205">
        <v>1</v>
      </c>
      <c r="O205">
        <v>382.52</v>
      </c>
      <c r="P205" t="s">
        <v>95</v>
      </c>
      <c r="Q205">
        <v>0</v>
      </c>
    </row>
    <row r="206" spans="1:17" x14ac:dyDescent="0.25">
      <c r="A206" t="s">
        <v>1005</v>
      </c>
      <c r="B206" t="s">
        <v>202</v>
      </c>
      <c r="C206" t="s">
        <v>133</v>
      </c>
      <c r="D206" t="s">
        <v>108</v>
      </c>
      <c r="E206" t="s">
        <v>102</v>
      </c>
      <c r="F206">
        <v>40700</v>
      </c>
      <c r="G206" t="s">
        <v>911</v>
      </c>
      <c r="I206" t="s">
        <v>125</v>
      </c>
      <c r="J206">
        <v>2026</v>
      </c>
      <c r="K206">
        <v>7</v>
      </c>
      <c r="L206" t="s">
        <v>94</v>
      </c>
      <c r="M206">
        <v>109.27</v>
      </c>
      <c r="N206">
        <v>1</v>
      </c>
      <c r="O206">
        <v>109.27</v>
      </c>
      <c r="P206" t="s">
        <v>95</v>
      </c>
      <c r="Q206">
        <v>1</v>
      </c>
    </row>
    <row r="207" spans="1:17" x14ac:dyDescent="0.25">
      <c r="A207" t="s">
        <v>1005</v>
      </c>
      <c r="B207" t="s">
        <v>202</v>
      </c>
      <c r="C207" t="s">
        <v>133</v>
      </c>
      <c r="D207" t="s">
        <v>108</v>
      </c>
      <c r="E207" t="s">
        <v>104</v>
      </c>
      <c r="F207">
        <v>40700</v>
      </c>
      <c r="G207" t="s">
        <v>911</v>
      </c>
      <c r="I207" t="s">
        <v>118</v>
      </c>
      <c r="J207">
        <v>2026</v>
      </c>
      <c r="K207">
        <v>7</v>
      </c>
      <c r="L207" t="s">
        <v>94</v>
      </c>
      <c r="M207">
        <v>54.08</v>
      </c>
      <c r="N207">
        <v>1</v>
      </c>
      <c r="O207">
        <v>54.08</v>
      </c>
      <c r="P207" t="s">
        <v>95</v>
      </c>
      <c r="Q207">
        <v>0</v>
      </c>
    </row>
    <row r="208" spans="1:17" x14ac:dyDescent="0.25">
      <c r="A208" t="s">
        <v>1005</v>
      </c>
      <c r="B208" t="s">
        <v>202</v>
      </c>
      <c r="C208" t="s">
        <v>133</v>
      </c>
      <c r="D208" t="s">
        <v>108</v>
      </c>
      <c r="E208" t="s">
        <v>104</v>
      </c>
      <c r="F208">
        <v>40700</v>
      </c>
      <c r="G208" t="s">
        <v>911</v>
      </c>
      <c r="I208" t="s">
        <v>120</v>
      </c>
      <c r="J208">
        <v>2026</v>
      </c>
      <c r="K208">
        <v>7</v>
      </c>
      <c r="L208" t="s">
        <v>94</v>
      </c>
      <c r="M208">
        <v>270.39999999999998</v>
      </c>
      <c r="N208">
        <v>1</v>
      </c>
      <c r="O208">
        <v>270.39999999999998</v>
      </c>
      <c r="P208" t="s">
        <v>95</v>
      </c>
      <c r="Q208">
        <v>0</v>
      </c>
    </row>
    <row r="209" spans="1:17" x14ac:dyDescent="0.25">
      <c r="A209" t="s">
        <v>1005</v>
      </c>
      <c r="B209" t="s">
        <v>202</v>
      </c>
      <c r="C209" t="s">
        <v>133</v>
      </c>
      <c r="D209" t="s">
        <v>108</v>
      </c>
      <c r="E209" t="s">
        <v>105</v>
      </c>
      <c r="F209">
        <v>40700</v>
      </c>
      <c r="G209" t="s">
        <v>911</v>
      </c>
      <c r="I209" t="s">
        <v>121</v>
      </c>
      <c r="J209">
        <v>2026</v>
      </c>
      <c r="K209">
        <v>7</v>
      </c>
      <c r="L209" t="s">
        <v>94</v>
      </c>
      <c r="M209">
        <v>115.89</v>
      </c>
      <c r="N209">
        <v>1</v>
      </c>
      <c r="O209">
        <v>115.89</v>
      </c>
      <c r="P209" t="s">
        <v>95</v>
      </c>
      <c r="Q209">
        <v>0</v>
      </c>
    </row>
    <row r="210" spans="1:17" x14ac:dyDescent="0.25">
      <c r="A210" t="s">
        <v>1005</v>
      </c>
      <c r="B210" t="s">
        <v>202</v>
      </c>
      <c r="C210" t="s">
        <v>133</v>
      </c>
      <c r="D210" t="s">
        <v>108</v>
      </c>
      <c r="E210" t="s">
        <v>105</v>
      </c>
      <c r="F210">
        <v>40700</v>
      </c>
      <c r="G210" t="s">
        <v>911</v>
      </c>
      <c r="I210" t="s">
        <v>111</v>
      </c>
      <c r="J210">
        <v>2026</v>
      </c>
      <c r="K210">
        <v>7</v>
      </c>
      <c r="L210" t="s">
        <v>94</v>
      </c>
      <c r="M210">
        <v>191.26</v>
      </c>
      <c r="N210">
        <v>1</v>
      </c>
      <c r="O210">
        <v>191.26</v>
      </c>
      <c r="P210" t="s">
        <v>95</v>
      </c>
      <c r="Q210">
        <v>0</v>
      </c>
    </row>
    <row r="211" spans="1:17" x14ac:dyDescent="0.25">
      <c r="A211" t="s">
        <v>1005</v>
      </c>
      <c r="B211" t="s">
        <v>203</v>
      </c>
      <c r="C211" t="s">
        <v>133</v>
      </c>
      <c r="D211" t="s">
        <v>108</v>
      </c>
      <c r="E211" t="s">
        <v>102</v>
      </c>
      <c r="F211">
        <v>40700</v>
      </c>
      <c r="G211" t="s">
        <v>911</v>
      </c>
      <c r="I211" t="s">
        <v>186</v>
      </c>
      <c r="J211">
        <v>2026</v>
      </c>
      <c r="K211">
        <v>7</v>
      </c>
      <c r="L211" t="s">
        <v>94</v>
      </c>
      <c r="M211">
        <v>1153.29</v>
      </c>
      <c r="N211">
        <v>1</v>
      </c>
      <c r="O211">
        <v>1153.29</v>
      </c>
      <c r="P211" t="s">
        <v>95</v>
      </c>
      <c r="Q211">
        <v>1</v>
      </c>
    </row>
    <row r="212" spans="1:17" x14ac:dyDescent="0.25">
      <c r="A212" t="s">
        <v>1005</v>
      </c>
      <c r="B212" t="s">
        <v>203</v>
      </c>
      <c r="C212" t="s">
        <v>133</v>
      </c>
      <c r="D212" t="s">
        <v>108</v>
      </c>
      <c r="E212" t="s">
        <v>93</v>
      </c>
      <c r="F212">
        <v>40700</v>
      </c>
      <c r="G212" t="s">
        <v>911</v>
      </c>
      <c r="I212" t="s">
        <v>191</v>
      </c>
      <c r="J212">
        <v>2026</v>
      </c>
      <c r="K212">
        <v>7</v>
      </c>
      <c r="L212" t="s">
        <v>94</v>
      </c>
      <c r="M212">
        <v>177.58</v>
      </c>
      <c r="N212">
        <v>1</v>
      </c>
      <c r="O212">
        <v>177.58</v>
      </c>
      <c r="P212" t="s">
        <v>95</v>
      </c>
      <c r="Q212">
        <v>1</v>
      </c>
    </row>
    <row r="213" spans="1:17" x14ac:dyDescent="0.25">
      <c r="A213" t="s">
        <v>1005</v>
      </c>
      <c r="B213" t="s">
        <v>203</v>
      </c>
      <c r="C213" t="s">
        <v>133</v>
      </c>
      <c r="D213" t="s">
        <v>108</v>
      </c>
      <c r="E213" t="s">
        <v>93</v>
      </c>
      <c r="F213">
        <v>40700</v>
      </c>
      <c r="G213" t="s">
        <v>911</v>
      </c>
      <c r="I213" t="s">
        <v>618</v>
      </c>
      <c r="J213">
        <v>2026</v>
      </c>
      <c r="K213">
        <v>7</v>
      </c>
      <c r="L213" t="s">
        <v>94</v>
      </c>
      <c r="M213">
        <v>233.81</v>
      </c>
      <c r="N213">
        <v>1</v>
      </c>
      <c r="O213">
        <v>233.81</v>
      </c>
      <c r="P213" t="s">
        <v>95</v>
      </c>
      <c r="Q213">
        <v>1</v>
      </c>
    </row>
    <row r="214" spans="1:17" x14ac:dyDescent="0.25">
      <c r="A214" t="s">
        <v>1005</v>
      </c>
      <c r="B214" t="s">
        <v>203</v>
      </c>
      <c r="C214" t="s">
        <v>133</v>
      </c>
      <c r="D214" t="s">
        <v>108</v>
      </c>
      <c r="E214" t="s">
        <v>93</v>
      </c>
      <c r="F214">
        <v>40700</v>
      </c>
      <c r="G214" t="s">
        <v>911</v>
      </c>
      <c r="I214" t="s">
        <v>166</v>
      </c>
      <c r="J214">
        <v>2026</v>
      </c>
      <c r="K214">
        <v>7</v>
      </c>
      <c r="L214" t="s">
        <v>94</v>
      </c>
      <c r="M214">
        <v>340.48</v>
      </c>
      <c r="N214">
        <v>1</v>
      </c>
      <c r="O214">
        <v>340.48</v>
      </c>
      <c r="P214" t="s">
        <v>95</v>
      </c>
      <c r="Q214">
        <v>1</v>
      </c>
    </row>
    <row r="215" spans="1:17" x14ac:dyDescent="0.25">
      <c r="A215" t="s">
        <v>1005</v>
      </c>
      <c r="B215" t="s">
        <v>203</v>
      </c>
      <c r="C215" t="s">
        <v>133</v>
      </c>
      <c r="D215" t="s">
        <v>108</v>
      </c>
      <c r="E215" t="s">
        <v>93</v>
      </c>
      <c r="F215">
        <v>40700</v>
      </c>
      <c r="G215" t="s">
        <v>911</v>
      </c>
      <c r="I215" t="s">
        <v>168</v>
      </c>
      <c r="J215">
        <v>2026</v>
      </c>
      <c r="K215">
        <v>7</v>
      </c>
      <c r="L215" t="s">
        <v>94</v>
      </c>
      <c r="M215">
        <v>376.65</v>
      </c>
      <c r="N215">
        <v>1</v>
      </c>
      <c r="O215">
        <v>376.65</v>
      </c>
      <c r="P215" t="s">
        <v>95</v>
      </c>
      <c r="Q215">
        <v>0</v>
      </c>
    </row>
    <row r="216" spans="1:17" x14ac:dyDescent="0.25">
      <c r="A216" t="s">
        <v>1005</v>
      </c>
      <c r="B216" t="s">
        <v>203</v>
      </c>
      <c r="C216" t="s">
        <v>133</v>
      </c>
      <c r="D216" t="s">
        <v>108</v>
      </c>
      <c r="E216" t="s">
        <v>93</v>
      </c>
      <c r="F216">
        <v>40700</v>
      </c>
      <c r="G216" t="s">
        <v>911</v>
      </c>
      <c r="I216" t="s">
        <v>169</v>
      </c>
      <c r="J216">
        <v>2026</v>
      </c>
      <c r="K216">
        <v>7</v>
      </c>
      <c r="L216" t="s">
        <v>94</v>
      </c>
      <c r="M216">
        <v>150.65</v>
      </c>
      <c r="N216">
        <v>1</v>
      </c>
      <c r="O216">
        <v>150.65</v>
      </c>
      <c r="P216" t="s">
        <v>95</v>
      </c>
      <c r="Q216">
        <v>0</v>
      </c>
    </row>
    <row r="217" spans="1:17" x14ac:dyDescent="0.25">
      <c r="A217" t="s">
        <v>1005</v>
      </c>
      <c r="B217" t="s">
        <v>203</v>
      </c>
      <c r="C217" t="s">
        <v>133</v>
      </c>
      <c r="D217" t="s">
        <v>108</v>
      </c>
      <c r="E217" t="s">
        <v>104</v>
      </c>
      <c r="F217">
        <v>40700</v>
      </c>
      <c r="G217" t="s">
        <v>911</v>
      </c>
      <c r="I217" t="s">
        <v>118</v>
      </c>
      <c r="J217">
        <v>2026</v>
      </c>
      <c r="K217">
        <v>7</v>
      </c>
      <c r="L217" t="s">
        <v>94</v>
      </c>
      <c r="M217">
        <v>270.39999999999998</v>
      </c>
      <c r="N217">
        <v>1</v>
      </c>
      <c r="O217">
        <v>270.39999999999998</v>
      </c>
      <c r="P217" t="s">
        <v>95</v>
      </c>
      <c r="Q217">
        <v>0</v>
      </c>
    </row>
    <row r="218" spans="1:17" x14ac:dyDescent="0.25">
      <c r="A218" t="s">
        <v>1005</v>
      </c>
      <c r="B218" t="s">
        <v>203</v>
      </c>
      <c r="C218" t="s">
        <v>133</v>
      </c>
      <c r="D218" t="s">
        <v>108</v>
      </c>
      <c r="E218" t="s">
        <v>104</v>
      </c>
      <c r="F218">
        <v>40700</v>
      </c>
      <c r="G218" t="s">
        <v>911</v>
      </c>
      <c r="I218" t="s">
        <v>120</v>
      </c>
      <c r="J218">
        <v>2026</v>
      </c>
      <c r="K218">
        <v>7</v>
      </c>
      <c r="L218" t="s">
        <v>94</v>
      </c>
      <c r="M218">
        <v>676</v>
      </c>
      <c r="N218">
        <v>1</v>
      </c>
      <c r="O218">
        <v>676</v>
      </c>
      <c r="P218" t="s">
        <v>95</v>
      </c>
      <c r="Q218">
        <v>0</v>
      </c>
    </row>
    <row r="219" spans="1:17" x14ac:dyDescent="0.25">
      <c r="A219" t="s">
        <v>1005</v>
      </c>
      <c r="B219" t="s">
        <v>203</v>
      </c>
      <c r="C219" t="s">
        <v>133</v>
      </c>
      <c r="D219" t="s">
        <v>108</v>
      </c>
      <c r="E219" t="s">
        <v>105</v>
      </c>
      <c r="F219">
        <v>40700</v>
      </c>
      <c r="G219" t="s">
        <v>911</v>
      </c>
      <c r="I219" t="s">
        <v>121</v>
      </c>
      <c r="J219">
        <v>2026</v>
      </c>
      <c r="K219">
        <v>7</v>
      </c>
      <c r="L219" t="s">
        <v>94</v>
      </c>
      <c r="M219">
        <v>231.78</v>
      </c>
      <c r="N219">
        <v>1</v>
      </c>
      <c r="O219">
        <v>231.78</v>
      </c>
      <c r="P219" t="s">
        <v>95</v>
      </c>
      <c r="Q219">
        <v>0</v>
      </c>
    </row>
    <row r="220" spans="1:17" x14ac:dyDescent="0.25">
      <c r="A220" t="s">
        <v>1005</v>
      </c>
      <c r="B220" t="s">
        <v>203</v>
      </c>
      <c r="C220" t="s">
        <v>133</v>
      </c>
      <c r="D220" t="s">
        <v>108</v>
      </c>
      <c r="E220" t="s">
        <v>105</v>
      </c>
      <c r="F220">
        <v>40700</v>
      </c>
      <c r="G220" t="s">
        <v>911</v>
      </c>
      <c r="I220" t="s">
        <v>139</v>
      </c>
      <c r="J220">
        <v>2026</v>
      </c>
      <c r="K220">
        <v>7</v>
      </c>
      <c r="L220" t="s">
        <v>94</v>
      </c>
      <c r="M220">
        <v>95.63</v>
      </c>
      <c r="N220">
        <v>1</v>
      </c>
      <c r="O220">
        <v>95.63</v>
      </c>
      <c r="P220" t="s">
        <v>95</v>
      </c>
      <c r="Q220">
        <v>0</v>
      </c>
    </row>
    <row r="221" spans="1:17" x14ac:dyDescent="0.25">
      <c r="A221" t="s">
        <v>1005</v>
      </c>
      <c r="B221" t="s">
        <v>203</v>
      </c>
      <c r="C221" t="s">
        <v>133</v>
      </c>
      <c r="D221" t="s">
        <v>108</v>
      </c>
      <c r="E221" t="s">
        <v>105</v>
      </c>
      <c r="F221">
        <v>40700</v>
      </c>
      <c r="G221" t="s">
        <v>911</v>
      </c>
      <c r="I221" t="s">
        <v>111</v>
      </c>
      <c r="J221">
        <v>2026</v>
      </c>
      <c r="K221">
        <v>7</v>
      </c>
      <c r="L221" t="s">
        <v>94</v>
      </c>
      <c r="M221">
        <v>191.26</v>
      </c>
      <c r="N221">
        <v>1</v>
      </c>
      <c r="O221">
        <v>191.26</v>
      </c>
      <c r="P221" t="s">
        <v>95</v>
      </c>
      <c r="Q221">
        <v>0</v>
      </c>
    </row>
    <row r="222" spans="1:17" x14ac:dyDescent="0.25">
      <c r="A222" t="s">
        <v>1005</v>
      </c>
      <c r="B222" t="s">
        <v>203</v>
      </c>
      <c r="C222" t="s">
        <v>133</v>
      </c>
      <c r="D222" t="s">
        <v>108</v>
      </c>
      <c r="E222" t="s">
        <v>105</v>
      </c>
      <c r="F222">
        <v>40700</v>
      </c>
      <c r="G222" t="s">
        <v>911</v>
      </c>
      <c r="I222" t="s">
        <v>158</v>
      </c>
      <c r="J222">
        <v>2026</v>
      </c>
      <c r="K222">
        <v>7</v>
      </c>
      <c r="L222" t="s">
        <v>94</v>
      </c>
      <c r="M222">
        <v>173.82</v>
      </c>
      <c r="N222">
        <v>1</v>
      </c>
      <c r="O222">
        <v>173.82</v>
      </c>
      <c r="P222" t="s">
        <v>95</v>
      </c>
      <c r="Q222">
        <v>0</v>
      </c>
    </row>
    <row r="223" spans="1:17" x14ac:dyDescent="0.25">
      <c r="A223" t="s">
        <v>1005</v>
      </c>
      <c r="B223" t="s">
        <v>204</v>
      </c>
      <c r="C223" t="s">
        <v>133</v>
      </c>
      <c r="D223" t="s">
        <v>108</v>
      </c>
      <c r="E223" t="s">
        <v>102</v>
      </c>
      <c r="F223">
        <v>40700</v>
      </c>
      <c r="G223" t="s">
        <v>911</v>
      </c>
      <c r="I223" t="s">
        <v>125</v>
      </c>
      <c r="J223">
        <v>2026</v>
      </c>
      <c r="K223">
        <v>7</v>
      </c>
      <c r="L223" t="s">
        <v>94</v>
      </c>
      <c r="M223">
        <v>109.27</v>
      </c>
      <c r="N223">
        <v>1</v>
      </c>
      <c r="O223">
        <v>109.27</v>
      </c>
      <c r="P223" t="s">
        <v>95</v>
      </c>
      <c r="Q223">
        <v>1</v>
      </c>
    </row>
    <row r="224" spans="1:17" x14ac:dyDescent="0.25">
      <c r="A224" t="s">
        <v>1005</v>
      </c>
      <c r="B224" t="s">
        <v>204</v>
      </c>
      <c r="C224" t="s">
        <v>133</v>
      </c>
      <c r="D224" t="s">
        <v>108</v>
      </c>
      <c r="E224" t="s">
        <v>104</v>
      </c>
      <c r="F224">
        <v>40700</v>
      </c>
      <c r="G224" t="s">
        <v>911</v>
      </c>
      <c r="I224" t="s">
        <v>118</v>
      </c>
      <c r="J224">
        <v>2026</v>
      </c>
      <c r="K224">
        <v>7</v>
      </c>
      <c r="L224" t="s">
        <v>94</v>
      </c>
      <c r="M224">
        <v>54.08</v>
      </c>
      <c r="N224">
        <v>1</v>
      </c>
      <c r="O224">
        <v>54.08</v>
      </c>
      <c r="P224" t="s">
        <v>95</v>
      </c>
      <c r="Q224">
        <v>0</v>
      </c>
    </row>
    <row r="225" spans="1:17" x14ac:dyDescent="0.25">
      <c r="A225" t="s">
        <v>1005</v>
      </c>
      <c r="B225" t="s">
        <v>204</v>
      </c>
      <c r="C225" t="s">
        <v>133</v>
      </c>
      <c r="D225" t="s">
        <v>108</v>
      </c>
      <c r="E225" t="s">
        <v>104</v>
      </c>
      <c r="F225">
        <v>40700</v>
      </c>
      <c r="G225" t="s">
        <v>911</v>
      </c>
      <c r="I225" t="s">
        <v>120</v>
      </c>
      <c r="J225">
        <v>2026</v>
      </c>
      <c r="K225">
        <v>7</v>
      </c>
      <c r="L225" t="s">
        <v>94</v>
      </c>
      <c r="M225">
        <v>135.19999999999999</v>
      </c>
      <c r="N225">
        <v>1</v>
      </c>
      <c r="O225">
        <v>135.19999999999999</v>
      </c>
      <c r="P225" t="s">
        <v>95</v>
      </c>
      <c r="Q225">
        <v>0</v>
      </c>
    </row>
    <row r="226" spans="1:17" x14ac:dyDescent="0.25">
      <c r="A226" t="s">
        <v>1005</v>
      </c>
      <c r="B226" t="s">
        <v>204</v>
      </c>
      <c r="C226" t="s">
        <v>133</v>
      </c>
      <c r="D226" t="s">
        <v>108</v>
      </c>
      <c r="E226" t="s">
        <v>105</v>
      </c>
      <c r="F226">
        <v>40700</v>
      </c>
      <c r="G226" t="s">
        <v>911</v>
      </c>
      <c r="I226" t="s">
        <v>111</v>
      </c>
      <c r="J226">
        <v>2026</v>
      </c>
      <c r="K226">
        <v>7</v>
      </c>
      <c r="L226" t="s">
        <v>94</v>
      </c>
      <c r="M226">
        <v>191.26</v>
      </c>
      <c r="N226">
        <v>1</v>
      </c>
      <c r="O226">
        <v>191.26</v>
      </c>
      <c r="P226" t="s">
        <v>95</v>
      </c>
      <c r="Q226">
        <v>0</v>
      </c>
    </row>
    <row r="227" spans="1:17" x14ac:dyDescent="0.25">
      <c r="A227" t="s">
        <v>1005</v>
      </c>
      <c r="B227" t="s">
        <v>205</v>
      </c>
      <c r="C227" t="s">
        <v>133</v>
      </c>
      <c r="D227" t="s">
        <v>108</v>
      </c>
      <c r="E227" t="s">
        <v>105</v>
      </c>
      <c r="F227">
        <v>40700</v>
      </c>
      <c r="G227" t="s">
        <v>911</v>
      </c>
      <c r="I227" t="s">
        <v>121</v>
      </c>
      <c r="J227">
        <v>2026</v>
      </c>
      <c r="K227">
        <v>7</v>
      </c>
      <c r="L227" t="s">
        <v>94</v>
      </c>
      <c r="M227">
        <v>231.78</v>
      </c>
      <c r="N227">
        <v>1</v>
      </c>
      <c r="O227">
        <v>231.78</v>
      </c>
      <c r="P227" t="s">
        <v>95</v>
      </c>
      <c r="Q227">
        <v>0</v>
      </c>
    </row>
    <row r="228" spans="1:17" x14ac:dyDescent="0.25">
      <c r="A228" t="s">
        <v>1005</v>
      </c>
      <c r="B228" t="s">
        <v>205</v>
      </c>
      <c r="C228" t="s">
        <v>133</v>
      </c>
      <c r="D228" t="s">
        <v>108</v>
      </c>
      <c r="E228" t="s">
        <v>105</v>
      </c>
      <c r="F228">
        <v>40700</v>
      </c>
      <c r="G228" t="s">
        <v>911</v>
      </c>
      <c r="I228" t="s">
        <v>111</v>
      </c>
      <c r="J228">
        <v>2026</v>
      </c>
      <c r="K228">
        <v>7</v>
      </c>
      <c r="L228" t="s">
        <v>94</v>
      </c>
      <c r="M228">
        <v>478.15</v>
      </c>
      <c r="N228">
        <v>1</v>
      </c>
      <c r="O228">
        <v>478.15</v>
      </c>
      <c r="P228" t="s">
        <v>95</v>
      </c>
      <c r="Q228">
        <v>0</v>
      </c>
    </row>
    <row r="229" spans="1:17" x14ac:dyDescent="0.25">
      <c r="A229" t="s">
        <v>1005</v>
      </c>
      <c r="B229" t="s">
        <v>206</v>
      </c>
      <c r="C229" t="s">
        <v>133</v>
      </c>
      <c r="D229" t="s">
        <v>108</v>
      </c>
      <c r="E229" t="s">
        <v>102</v>
      </c>
      <c r="F229">
        <v>40700</v>
      </c>
      <c r="G229" t="s">
        <v>911</v>
      </c>
      <c r="I229" t="s">
        <v>125</v>
      </c>
      <c r="J229">
        <v>2026</v>
      </c>
      <c r="K229">
        <v>7</v>
      </c>
      <c r="L229" t="s">
        <v>94</v>
      </c>
      <c r="M229">
        <v>885.24</v>
      </c>
      <c r="N229">
        <v>1</v>
      </c>
      <c r="O229">
        <v>885.24</v>
      </c>
      <c r="P229" t="s">
        <v>95</v>
      </c>
      <c r="Q229">
        <v>1</v>
      </c>
    </row>
    <row r="230" spans="1:17" x14ac:dyDescent="0.25">
      <c r="A230" t="s">
        <v>1005</v>
      </c>
      <c r="B230" t="s">
        <v>206</v>
      </c>
      <c r="C230" t="s">
        <v>133</v>
      </c>
      <c r="D230" t="s">
        <v>108</v>
      </c>
      <c r="E230" t="s">
        <v>105</v>
      </c>
      <c r="F230">
        <v>40700</v>
      </c>
      <c r="G230" t="s">
        <v>911</v>
      </c>
      <c r="I230" t="s">
        <v>121</v>
      </c>
      <c r="J230">
        <v>2026</v>
      </c>
      <c r="K230">
        <v>7</v>
      </c>
      <c r="L230" t="s">
        <v>94</v>
      </c>
      <c r="M230">
        <v>347.67</v>
      </c>
      <c r="N230">
        <v>1</v>
      </c>
      <c r="O230">
        <v>347.67</v>
      </c>
      <c r="P230" t="s">
        <v>95</v>
      </c>
      <c r="Q230">
        <v>0</v>
      </c>
    </row>
    <row r="231" spans="1:17" x14ac:dyDescent="0.25">
      <c r="A231" t="s">
        <v>1005</v>
      </c>
      <c r="B231" t="s">
        <v>206</v>
      </c>
      <c r="C231" t="s">
        <v>133</v>
      </c>
      <c r="D231" t="s">
        <v>108</v>
      </c>
      <c r="E231" t="s">
        <v>105</v>
      </c>
      <c r="F231">
        <v>40700</v>
      </c>
      <c r="G231" t="s">
        <v>911</v>
      </c>
      <c r="I231" t="s">
        <v>139</v>
      </c>
      <c r="J231">
        <v>2026</v>
      </c>
      <c r="K231">
        <v>7</v>
      </c>
      <c r="L231" t="s">
        <v>94</v>
      </c>
      <c r="M231">
        <v>95.63</v>
      </c>
      <c r="N231">
        <v>1</v>
      </c>
      <c r="O231">
        <v>95.63</v>
      </c>
      <c r="P231" t="s">
        <v>95</v>
      </c>
      <c r="Q231">
        <v>0</v>
      </c>
    </row>
    <row r="232" spans="1:17" x14ac:dyDescent="0.25">
      <c r="A232" t="s">
        <v>1005</v>
      </c>
      <c r="B232" t="s">
        <v>206</v>
      </c>
      <c r="C232" t="s">
        <v>133</v>
      </c>
      <c r="D232" t="s">
        <v>108</v>
      </c>
      <c r="E232" t="s">
        <v>105</v>
      </c>
      <c r="F232">
        <v>40700</v>
      </c>
      <c r="G232" t="s">
        <v>911</v>
      </c>
      <c r="I232" t="s">
        <v>111</v>
      </c>
      <c r="J232">
        <v>2026</v>
      </c>
      <c r="K232">
        <v>7</v>
      </c>
      <c r="L232" t="s">
        <v>94</v>
      </c>
      <c r="M232">
        <v>382.52</v>
      </c>
      <c r="N232">
        <v>1</v>
      </c>
      <c r="O232">
        <v>382.52</v>
      </c>
      <c r="P232" t="s">
        <v>95</v>
      </c>
      <c r="Q232">
        <v>0</v>
      </c>
    </row>
    <row r="233" spans="1:17" x14ac:dyDescent="0.25">
      <c r="A233" t="s">
        <v>1005</v>
      </c>
      <c r="B233" t="s">
        <v>207</v>
      </c>
      <c r="C233" t="s">
        <v>133</v>
      </c>
      <c r="D233" t="s">
        <v>108</v>
      </c>
      <c r="E233" t="s">
        <v>102</v>
      </c>
      <c r="F233">
        <v>40700</v>
      </c>
      <c r="G233" t="s">
        <v>911</v>
      </c>
      <c r="I233" t="s">
        <v>125</v>
      </c>
      <c r="J233">
        <v>2026</v>
      </c>
      <c r="K233">
        <v>7</v>
      </c>
      <c r="L233" t="s">
        <v>94</v>
      </c>
      <c r="M233">
        <v>109.27</v>
      </c>
      <c r="N233">
        <v>1</v>
      </c>
      <c r="O233">
        <v>109.27</v>
      </c>
      <c r="P233" t="s">
        <v>95</v>
      </c>
      <c r="Q233">
        <v>1</v>
      </c>
    </row>
    <row r="234" spans="1:17" x14ac:dyDescent="0.25">
      <c r="A234" t="s">
        <v>1005</v>
      </c>
      <c r="B234" t="s">
        <v>207</v>
      </c>
      <c r="C234" t="s">
        <v>133</v>
      </c>
      <c r="D234" t="s">
        <v>108</v>
      </c>
      <c r="E234" t="s">
        <v>104</v>
      </c>
      <c r="F234">
        <v>40700</v>
      </c>
      <c r="G234" t="s">
        <v>911</v>
      </c>
      <c r="I234" t="s">
        <v>118</v>
      </c>
      <c r="J234">
        <v>2026</v>
      </c>
      <c r="K234">
        <v>7</v>
      </c>
      <c r="L234" t="s">
        <v>94</v>
      </c>
      <c r="M234">
        <v>54.08</v>
      </c>
      <c r="N234">
        <v>1</v>
      </c>
      <c r="O234">
        <v>54.08</v>
      </c>
      <c r="P234" t="s">
        <v>95</v>
      </c>
      <c r="Q234">
        <v>0</v>
      </c>
    </row>
    <row r="235" spans="1:17" x14ac:dyDescent="0.25">
      <c r="A235" t="s">
        <v>1005</v>
      </c>
      <c r="B235" t="s">
        <v>207</v>
      </c>
      <c r="C235" t="s">
        <v>133</v>
      </c>
      <c r="D235" t="s">
        <v>108</v>
      </c>
      <c r="E235" t="s">
        <v>104</v>
      </c>
      <c r="F235">
        <v>40700</v>
      </c>
      <c r="G235" t="s">
        <v>911</v>
      </c>
      <c r="I235" t="s">
        <v>120</v>
      </c>
      <c r="J235">
        <v>2026</v>
      </c>
      <c r="K235">
        <v>7</v>
      </c>
      <c r="L235" t="s">
        <v>94</v>
      </c>
      <c r="M235">
        <v>135.19999999999999</v>
      </c>
      <c r="N235">
        <v>1</v>
      </c>
      <c r="O235">
        <v>135.19999999999999</v>
      </c>
      <c r="P235" t="s">
        <v>95</v>
      </c>
      <c r="Q235">
        <v>0</v>
      </c>
    </row>
    <row r="236" spans="1:17" x14ac:dyDescent="0.25">
      <c r="A236" t="s">
        <v>1005</v>
      </c>
      <c r="B236" t="s">
        <v>207</v>
      </c>
      <c r="C236" t="s">
        <v>133</v>
      </c>
      <c r="D236" t="s">
        <v>108</v>
      </c>
      <c r="E236" t="s">
        <v>105</v>
      </c>
      <c r="F236">
        <v>40700</v>
      </c>
      <c r="G236" t="s">
        <v>911</v>
      </c>
      <c r="I236" t="s">
        <v>121</v>
      </c>
      <c r="J236">
        <v>2026</v>
      </c>
      <c r="K236">
        <v>7</v>
      </c>
      <c r="L236" t="s">
        <v>94</v>
      </c>
      <c r="M236">
        <v>347.67</v>
      </c>
      <c r="N236">
        <v>1</v>
      </c>
      <c r="O236">
        <v>347.67</v>
      </c>
      <c r="P236" t="s">
        <v>95</v>
      </c>
      <c r="Q236">
        <v>0</v>
      </c>
    </row>
    <row r="237" spans="1:17" x14ac:dyDescent="0.25">
      <c r="A237" t="s">
        <v>1005</v>
      </c>
      <c r="B237" t="s">
        <v>207</v>
      </c>
      <c r="C237" t="s">
        <v>133</v>
      </c>
      <c r="D237" t="s">
        <v>108</v>
      </c>
      <c r="E237" t="s">
        <v>105</v>
      </c>
      <c r="F237">
        <v>40700</v>
      </c>
      <c r="G237" t="s">
        <v>911</v>
      </c>
      <c r="I237" t="s">
        <v>139</v>
      </c>
      <c r="J237">
        <v>2026</v>
      </c>
      <c r="K237">
        <v>7</v>
      </c>
      <c r="L237" t="s">
        <v>94</v>
      </c>
      <c r="M237">
        <v>95.63</v>
      </c>
      <c r="N237">
        <v>1</v>
      </c>
      <c r="O237">
        <v>95.63</v>
      </c>
      <c r="P237" t="s">
        <v>95</v>
      </c>
      <c r="Q237">
        <v>0</v>
      </c>
    </row>
    <row r="238" spans="1:17" x14ac:dyDescent="0.25">
      <c r="A238" t="s">
        <v>1005</v>
      </c>
      <c r="B238" t="s">
        <v>207</v>
      </c>
      <c r="C238" t="s">
        <v>133</v>
      </c>
      <c r="D238" t="s">
        <v>108</v>
      </c>
      <c r="E238" t="s">
        <v>105</v>
      </c>
      <c r="F238">
        <v>40700</v>
      </c>
      <c r="G238" t="s">
        <v>911</v>
      </c>
      <c r="I238" t="s">
        <v>111</v>
      </c>
      <c r="J238">
        <v>2026</v>
      </c>
      <c r="K238">
        <v>7</v>
      </c>
      <c r="L238" t="s">
        <v>94</v>
      </c>
      <c r="M238">
        <v>382.52</v>
      </c>
      <c r="N238">
        <v>1</v>
      </c>
      <c r="O238">
        <v>382.52</v>
      </c>
      <c r="P238" t="s">
        <v>95</v>
      </c>
      <c r="Q238">
        <v>0</v>
      </c>
    </row>
    <row r="239" spans="1:17" x14ac:dyDescent="0.25">
      <c r="A239" t="s">
        <v>1005</v>
      </c>
      <c r="B239" t="s">
        <v>208</v>
      </c>
      <c r="C239" t="s">
        <v>133</v>
      </c>
      <c r="D239" t="s">
        <v>108</v>
      </c>
      <c r="E239" t="s">
        <v>102</v>
      </c>
      <c r="F239">
        <v>40700</v>
      </c>
      <c r="G239" t="s">
        <v>911</v>
      </c>
      <c r="I239" t="s">
        <v>125</v>
      </c>
      <c r="J239">
        <v>2026</v>
      </c>
      <c r="K239">
        <v>7</v>
      </c>
      <c r="L239" t="s">
        <v>94</v>
      </c>
      <c r="M239">
        <v>310.22000000000003</v>
      </c>
      <c r="N239">
        <v>1</v>
      </c>
      <c r="O239">
        <v>310.22000000000003</v>
      </c>
      <c r="P239" t="s">
        <v>95</v>
      </c>
      <c r="Q239">
        <v>1</v>
      </c>
    </row>
    <row r="240" spans="1:17" x14ac:dyDescent="0.25">
      <c r="A240" t="s">
        <v>1005</v>
      </c>
      <c r="B240" t="s">
        <v>208</v>
      </c>
      <c r="C240" t="s">
        <v>133</v>
      </c>
      <c r="D240" t="s">
        <v>108</v>
      </c>
      <c r="E240" t="s">
        <v>105</v>
      </c>
      <c r="F240">
        <v>40700</v>
      </c>
      <c r="G240" t="s">
        <v>911</v>
      </c>
      <c r="I240" t="s">
        <v>109</v>
      </c>
      <c r="J240">
        <v>2026</v>
      </c>
      <c r="K240">
        <v>7</v>
      </c>
      <c r="L240" t="s">
        <v>94</v>
      </c>
      <c r="M240">
        <v>95.63</v>
      </c>
      <c r="N240">
        <v>1</v>
      </c>
      <c r="O240">
        <v>95.63</v>
      </c>
      <c r="P240" t="s">
        <v>95</v>
      </c>
      <c r="Q240">
        <v>0</v>
      </c>
    </row>
    <row r="241" spans="1:17" x14ac:dyDescent="0.25">
      <c r="A241" t="s">
        <v>1005</v>
      </c>
      <c r="B241" t="s">
        <v>208</v>
      </c>
      <c r="C241" t="s">
        <v>133</v>
      </c>
      <c r="D241" t="s">
        <v>108</v>
      </c>
      <c r="E241" t="s">
        <v>104</v>
      </c>
      <c r="F241">
        <v>40700</v>
      </c>
      <c r="G241" t="s">
        <v>911</v>
      </c>
      <c r="I241" t="s">
        <v>118</v>
      </c>
      <c r="J241">
        <v>2026</v>
      </c>
      <c r="K241">
        <v>7</v>
      </c>
      <c r="L241" t="s">
        <v>94</v>
      </c>
      <c r="M241">
        <v>162.24</v>
      </c>
      <c r="N241">
        <v>1</v>
      </c>
      <c r="O241">
        <v>162.24</v>
      </c>
      <c r="P241" t="s">
        <v>95</v>
      </c>
      <c r="Q241">
        <v>0</v>
      </c>
    </row>
    <row r="242" spans="1:17" x14ac:dyDescent="0.25">
      <c r="A242" t="s">
        <v>1005</v>
      </c>
      <c r="B242" t="s">
        <v>208</v>
      </c>
      <c r="C242" t="s">
        <v>133</v>
      </c>
      <c r="D242" t="s">
        <v>108</v>
      </c>
      <c r="E242" t="s">
        <v>104</v>
      </c>
      <c r="F242">
        <v>40700</v>
      </c>
      <c r="G242" t="s">
        <v>911</v>
      </c>
      <c r="I242" t="s">
        <v>120</v>
      </c>
      <c r="J242">
        <v>2026</v>
      </c>
      <c r="K242">
        <v>7</v>
      </c>
      <c r="L242" t="s">
        <v>94</v>
      </c>
      <c r="M242">
        <v>405.6</v>
      </c>
      <c r="N242">
        <v>1</v>
      </c>
      <c r="O242">
        <v>405.6</v>
      </c>
      <c r="P242" t="s">
        <v>95</v>
      </c>
      <c r="Q242">
        <v>0</v>
      </c>
    </row>
    <row r="243" spans="1:17" x14ac:dyDescent="0.25">
      <c r="A243" t="s">
        <v>1005</v>
      </c>
      <c r="B243" t="s">
        <v>208</v>
      </c>
      <c r="C243" t="s">
        <v>133</v>
      </c>
      <c r="D243" t="s">
        <v>108</v>
      </c>
      <c r="E243" t="s">
        <v>105</v>
      </c>
      <c r="F243">
        <v>40700</v>
      </c>
      <c r="G243" t="s">
        <v>911</v>
      </c>
      <c r="I243" t="s">
        <v>121</v>
      </c>
      <c r="J243">
        <v>2026</v>
      </c>
      <c r="K243">
        <v>7</v>
      </c>
      <c r="L243" t="s">
        <v>94</v>
      </c>
      <c r="M243">
        <v>231.78</v>
      </c>
      <c r="N243">
        <v>1</v>
      </c>
      <c r="O243">
        <v>231.78</v>
      </c>
      <c r="P243" t="s">
        <v>95</v>
      </c>
      <c r="Q243">
        <v>0</v>
      </c>
    </row>
    <row r="244" spans="1:17" x14ac:dyDescent="0.25">
      <c r="A244" t="s">
        <v>1005</v>
      </c>
      <c r="B244" t="s">
        <v>208</v>
      </c>
      <c r="C244" t="s">
        <v>133</v>
      </c>
      <c r="D244" t="s">
        <v>108</v>
      </c>
      <c r="E244" t="s">
        <v>105</v>
      </c>
      <c r="F244">
        <v>40700</v>
      </c>
      <c r="G244" t="s">
        <v>911</v>
      </c>
      <c r="I244" t="s">
        <v>111</v>
      </c>
      <c r="J244">
        <v>2026</v>
      </c>
      <c r="K244">
        <v>7</v>
      </c>
      <c r="L244" t="s">
        <v>94</v>
      </c>
      <c r="M244">
        <v>286.89</v>
      </c>
      <c r="N244">
        <v>1</v>
      </c>
      <c r="O244">
        <v>286.89</v>
      </c>
      <c r="P244" t="s">
        <v>95</v>
      </c>
      <c r="Q244">
        <v>0</v>
      </c>
    </row>
    <row r="245" spans="1:17" x14ac:dyDescent="0.25">
      <c r="A245" t="s">
        <v>1005</v>
      </c>
      <c r="B245" t="s">
        <v>209</v>
      </c>
      <c r="C245" t="s">
        <v>133</v>
      </c>
      <c r="D245" t="s">
        <v>108</v>
      </c>
      <c r="E245" t="s">
        <v>105</v>
      </c>
      <c r="F245">
        <v>40700</v>
      </c>
      <c r="G245" t="s">
        <v>911</v>
      </c>
      <c r="I245" t="s">
        <v>109</v>
      </c>
      <c r="J245">
        <v>2026</v>
      </c>
      <c r="K245">
        <v>7</v>
      </c>
      <c r="L245" t="s">
        <v>94</v>
      </c>
      <c r="M245">
        <v>191.26</v>
      </c>
      <c r="N245">
        <v>1</v>
      </c>
      <c r="O245">
        <v>191.26</v>
      </c>
      <c r="P245" t="s">
        <v>95</v>
      </c>
      <c r="Q245">
        <v>0</v>
      </c>
    </row>
    <row r="246" spans="1:17" x14ac:dyDescent="0.25">
      <c r="A246" t="s">
        <v>1005</v>
      </c>
      <c r="B246" t="s">
        <v>209</v>
      </c>
      <c r="C246" t="s">
        <v>133</v>
      </c>
      <c r="D246" t="s">
        <v>108</v>
      </c>
      <c r="E246" t="s">
        <v>105</v>
      </c>
      <c r="F246">
        <v>40700</v>
      </c>
      <c r="G246" t="s">
        <v>911</v>
      </c>
      <c r="I246" t="s">
        <v>121</v>
      </c>
      <c r="J246">
        <v>2026</v>
      </c>
      <c r="K246">
        <v>7</v>
      </c>
      <c r="L246" t="s">
        <v>94</v>
      </c>
      <c r="M246">
        <v>231.78</v>
      </c>
      <c r="N246">
        <v>1</v>
      </c>
      <c r="O246">
        <v>231.78</v>
      </c>
      <c r="P246" t="s">
        <v>95</v>
      </c>
      <c r="Q246">
        <v>0</v>
      </c>
    </row>
    <row r="247" spans="1:17" x14ac:dyDescent="0.25">
      <c r="A247" t="s">
        <v>1005</v>
      </c>
      <c r="B247" t="s">
        <v>209</v>
      </c>
      <c r="C247" t="s">
        <v>133</v>
      </c>
      <c r="D247" t="s">
        <v>108</v>
      </c>
      <c r="E247" t="s">
        <v>105</v>
      </c>
      <c r="F247">
        <v>40700</v>
      </c>
      <c r="G247" t="s">
        <v>911</v>
      </c>
      <c r="I247" t="s">
        <v>139</v>
      </c>
      <c r="J247">
        <v>2026</v>
      </c>
      <c r="K247">
        <v>7</v>
      </c>
      <c r="L247" t="s">
        <v>94</v>
      </c>
      <c r="M247">
        <v>95.63</v>
      </c>
      <c r="N247">
        <v>1</v>
      </c>
      <c r="O247">
        <v>95.63</v>
      </c>
      <c r="P247" t="s">
        <v>95</v>
      </c>
      <c r="Q247">
        <v>0</v>
      </c>
    </row>
    <row r="248" spans="1:17" x14ac:dyDescent="0.25">
      <c r="A248" t="s">
        <v>1005</v>
      </c>
      <c r="B248" t="s">
        <v>209</v>
      </c>
      <c r="C248" t="s">
        <v>133</v>
      </c>
      <c r="D248" t="s">
        <v>108</v>
      </c>
      <c r="E248" t="s">
        <v>105</v>
      </c>
      <c r="F248">
        <v>40700</v>
      </c>
      <c r="G248" t="s">
        <v>911</v>
      </c>
      <c r="I248" t="s">
        <v>111</v>
      </c>
      <c r="J248">
        <v>2026</v>
      </c>
      <c r="K248">
        <v>7</v>
      </c>
      <c r="L248" t="s">
        <v>94</v>
      </c>
      <c r="M248">
        <v>95.63</v>
      </c>
      <c r="N248">
        <v>1</v>
      </c>
      <c r="O248">
        <v>95.63</v>
      </c>
      <c r="P248" t="s">
        <v>95</v>
      </c>
      <c r="Q248">
        <v>0</v>
      </c>
    </row>
    <row r="249" spans="1:17" x14ac:dyDescent="0.25">
      <c r="A249" t="s">
        <v>1005</v>
      </c>
      <c r="B249" t="s">
        <v>209</v>
      </c>
      <c r="C249" t="s">
        <v>133</v>
      </c>
      <c r="D249" t="s">
        <v>108</v>
      </c>
      <c r="E249" t="s">
        <v>105</v>
      </c>
      <c r="F249">
        <v>40700</v>
      </c>
      <c r="G249" t="s">
        <v>911</v>
      </c>
      <c r="I249" t="s">
        <v>158</v>
      </c>
      <c r="J249">
        <v>2026</v>
      </c>
      <c r="K249">
        <v>7</v>
      </c>
      <c r="L249" t="s">
        <v>94</v>
      </c>
      <c r="M249">
        <v>695.28</v>
      </c>
      <c r="N249">
        <v>1</v>
      </c>
      <c r="O249">
        <v>695.28</v>
      </c>
      <c r="P249" t="s">
        <v>95</v>
      </c>
      <c r="Q249">
        <v>0</v>
      </c>
    </row>
    <row r="250" spans="1:17" x14ac:dyDescent="0.25">
      <c r="A250" t="s">
        <v>1005</v>
      </c>
      <c r="B250" t="s">
        <v>210</v>
      </c>
      <c r="C250" t="s">
        <v>133</v>
      </c>
      <c r="D250" t="s">
        <v>108</v>
      </c>
      <c r="E250" t="s">
        <v>105</v>
      </c>
      <c r="F250">
        <v>40700</v>
      </c>
      <c r="G250" t="s">
        <v>911</v>
      </c>
      <c r="I250" t="s">
        <v>111</v>
      </c>
      <c r="J250">
        <v>2026</v>
      </c>
      <c r="K250">
        <v>7</v>
      </c>
      <c r="L250" t="s">
        <v>94</v>
      </c>
      <c r="M250">
        <v>95.63</v>
      </c>
      <c r="N250">
        <v>1</v>
      </c>
      <c r="O250">
        <v>95.63</v>
      </c>
      <c r="P250" t="s">
        <v>95</v>
      </c>
      <c r="Q250">
        <v>0</v>
      </c>
    </row>
    <row r="251" spans="1:17" x14ac:dyDescent="0.25">
      <c r="A251" t="s">
        <v>1005</v>
      </c>
      <c r="B251" t="s">
        <v>211</v>
      </c>
      <c r="C251" t="s">
        <v>133</v>
      </c>
      <c r="D251" t="s">
        <v>108</v>
      </c>
      <c r="E251" t="s">
        <v>105</v>
      </c>
      <c r="F251">
        <v>40700</v>
      </c>
      <c r="G251" t="s">
        <v>911</v>
      </c>
      <c r="I251" t="s">
        <v>109</v>
      </c>
      <c r="J251">
        <v>2026</v>
      </c>
      <c r="K251">
        <v>7</v>
      </c>
      <c r="L251" t="s">
        <v>94</v>
      </c>
      <c r="M251">
        <v>95.63</v>
      </c>
      <c r="N251">
        <v>1</v>
      </c>
      <c r="O251">
        <v>95.63</v>
      </c>
      <c r="P251" t="s">
        <v>95</v>
      </c>
      <c r="Q251">
        <v>0</v>
      </c>
    </row>
    <row r="252" spans="1:17" x14ac:dyDescent="0.25">
      <c r="A252" t="s">
        <v>1005</v>
      </c>
      <c r="B252" t="s">
        <v>211</v>
      </c>
      <c r="C252" t="s">
        <v>133</v>
      </c>
      <c r="D252" t="s">
        <v>108</v>
      </c>
      <c r="E252" t="s">
        <v>105</v>
      </c>
      <c r="F252">
        <v>40700</v>
      </c>
      <c r="G252" t="s">
        <v>911</v>
      </c>
      <c r="I252" t="s">
        <v>121</v>
      </c>
      <c r="J252">
        <v>2026</v>
      </c>
      <c r="K252">
        <v>7</v>
      </c>
      <c r="L252" t="s">
        <v>94</v>
      </c>
      <c r="M252">
        <v>286.89</v>
      </c>
      <c r="N252">
        <v>1</v>
      </c>
      <c r="O252">
        <v>286.89</v>
      </c>
      <c r="P252" t="s">
        <v>95</v>
      </c>
      <c r="Q252">
        <v>0</v>
      </c>
    </row>
    <row r="253" spans="1:17" x14ac:dyDescent="0.25">
      <c r="A253" t="s">
        <v>1005</v>
      </c>
      <c r="B253" t="s">
        <v>211</v>
      </c>
      <c r="C253" t="s">
        <v>133</v>
      </c>
      <c r="D253" t="s">
        <v>108</v>
      </c>
      <c r="E253" t="s">
        <v>105</v>
      </c>
      <c r="F253">
        <v>40700</v>
      </c>
      <c r="G253" t="s">
        <v>911</v>
      </c>
      <c r="I253" t="s">
        <v>139</v>
      </c>
      <c r="J253">
        <v>2026</v>
      </c>
      <c r="K253">
        <v>7</v>
      </c>
      <c r="L253" t="s">
        <v>94</v>
      </c>
      <c r="M253">
        <v>95.63</v>
      </c>
      <c r="N253">
        <v>1</v>
      </c>
      <c r="O253">
        <v>95.63</v>
      </c>
      <c r="P253" t="s">
        <v>95</v>
      </c>
      <c r="Q253">
        <v>0</v>
      </c>
    </row>
    <row r="254" spans="1:17" x14ac:dyDescent="0.25">
      <c r="A254" t="s">
        <v>1005</v>
      </c>
      <c r="B254" t="s">
        <v>211</v>
      </c>
      <c r="C254" t="s">
        <v>133</v>
      </c>
      <c r="D254" t="s">
        <v>108</v>
      </c>
      <c r="E254" t="s">
        <v>105</v>
      </c>
      <c r="F254">
        <v>40700</v>
      </c>
      <c r="G254" t="s">
        <v>911</v>
      </c>
      <c r="I254" t="s">
        <v>111</v>
      </c>
      <c r="J254">
        <v>2026</v>
      </c>
      <c r="K254">
        <v>7</v>
      </c>
      <c r="L254" t="s">
        <v>94</v>
      </c>
      <c r="M254">
        <v>573.78</v>
      </c>
      <c r="N254">
        <v>1</v>
      </c>
      <c r="O254">
        <v>573.78</v>
      </c>
      <c r="P254" t="s">
        <v>95</v>
      </c>
      <c r="Q254">
        <v>0</v>
      </c>
    </row>
    <row r="255" spans="1:17" x14ac:dyDescent="0.25">
      <c r="A255" t="s">
        <v>1005</v>
      </c>
      <c r="B255" t="s">
        <v>211</v>
      </c>
      <c r="C255" t="s">
        <v>133</v>
      </c>
      <c r="D255" t="s">
        <v>108</v>
      </c>
      <c r="E255" t="s">
        <v>105</v>
      </c>
      <c r="F255">
        <v>40700</v>
      </c>
      <c r="G255" t="s">
        <v>911</v>
      </c>
      <c r="I255" t="s">
        <v>158</v>
      </c>
      <c r="J255">
        <v>2026</v>
      </c>
      <c r="K255">
        <v>7</v>
      </c>
      <c r="L255" t="s">
        <v>94</v>
      </c>
      <c r="M255">
        <v>347.64</v>
      </c>
      <c r="N255">
        <v>1</v>
      </c>
      <c r="O255">
        <v>347.64</v>
      </c>
      <c r="P255" t="s">
        <v>95</v>
      </c>
      <c r="Q255">
        <v>0</v>
      </c>
    </row>
    <row r="256" spans="1:17" x14ac:dyDescent="0.25">
      <c r="A256" t="s">
        <v>1005</v>
      </c>
      <c r="B256" t="s">
        <v>212</v>
      </c>
      <c r="C256" t="s">
        <v>133</v>
      </c>
      <c r="D256" t="s">
        <v>108</v>
      </c>
      <c r="E256" t="s">
        <v>102</v>
      </c>
      <c r="F256">
        <v>40700</v>
      </c>
      <c r="G256" t="s">
        <v>911</v>
      </c>
      <c r="I256" t="s">
        <v>125</v>
      </c>
      <c r="J256">
        <v>2026</v>
      </c>
      <c r="K256">
        <v>7</v>
      </c>
      <c r="L256" t="s">
        <v>94</v>
      </c>
      <c r="M256">
        <v>178.03</v>
      </c>
      <c r="N256">
        <v>1</v>
      </c>
      <c r="O256">
        <v>178.03</v>
      </c>
      <c r="P256" t="s">
        <v>95</v>
      </c>
      <c r="Q256">
        <v>1</v>
      </c>
    </row>
    <row r="257" spans="1:17" x14ac:dyDescent="0.25">
      <c r="A257" t="s">
        <v>1005</v>
      </c>
      <c r="B257" t="s">
        <v>212</v>
      </c>
      <c r="C257" t="s">
        <v>133</v>
      </c>
      <c r="D257" t="s">
        <v>108</v>
      </c>
      <c r="E257" t="s">
        <v>102</v>
      </c>
      <c r="F257">
        <v>40700</v>
      </c>
      <c r="G257" t="s">
        <v>911</v>
      </c>
      <c r="I257" t="s">
        <v>186</v>
      </c>
      <c r="J257">
        <v>2026</v>
      </c>
      <c r="K257">
        <v>7</v>
      </c>
      <c r="L257" t="s">
        <v>94</v>
      </c>
      <c r="M257">
        <v>470.66</v>
      </c>
      <c r="N257">
        <v>1</v>
      </c>
      <c r="O257">
        <v>470.66</v>
      </c>
      <c r="P257" t="s">
        <v>95</v>
      </c>
      <c r="Q257">
        <v>1</v>
      </c>
    </row>
    <row r="258" spans="1:17" x14ac:dyDescent="0.25">
      <c r="A258" t="s">
        <v>1005</v>
      </c>
      <c r="B258" t="s">
        <v>212</v>
      </c>
      <c r="C258" t="s">
        <v>133</v>
      </c>
      <c r="D258" t="s">
        <v>108</v>
      </c>
      <c r="E258" t="s">
        <v>93</v>
      </c>
      <c r="F258">
        <v>40700</v>
      </c>
      <c r="G258" t="s">
        <v>911</v>
      </c>
      <c r="I258" t="s">
        <v>213</v>
      </c>
      <c r="J258">
        <v>2026</v>
      </c>
      <c r="K258">
        <v>7</v>
      </c>
      <c r="L258" t="s">
        <v>94</v>
      </c>
      <c r="M258">
        <v>355.16</v>
      </c>
      <c r="N258">
        <v>1</v>
      </c>
      <c r="O258">
        <v>355.16</v>
      </c>
      <c r="P258" t="s">
        <v>95</v>
      </c>
      <c r="Q258">
        <v>1</v>
      </c>
    </row>
    <row r="259" spans="1:17" x14ac:dyDescent="0.25">
      <c r="A259" t="s">
        <v>1005</v>
      </c>
      <c r="B259" t="s">
        <v>212</v>
      </c>
      <c r="C259" t="s">
        <v>133</v>
      </c>
      <c r="D259" t="s">
        <v>108</v>
      </c>
      <c r="E259" t="s">
        <v>93</v>
      </c>
      <c r="F259">
        <v>40700</v>
      </c>
      <c r="G259" t="s">
        <v>911</v>
      </c>
      <c r="I259" t="s">
        <v>167</v>
      </c>
      <c r="J259">
        <v>2026</v>
      </c>
      <c r="K259">
        <v>7</v>
      </c>
      <c r="L259" t="s">
        <v>94</v>
      </c>
      <c r="M259">
        <v>125.55</v>
      </c>
      <c r="N259">
        <v>1</v>
      </c>
      <c r="O259">
        <v>125.55</v>
      </c>
      <c r="P259" t="s">
        <v>95</v>
      </c>
      <c r="Q259">
        <v>0</v>
      </c>
    </row>
    <row r="260" spans="1:17" x14ac:dyDescent="0.25">
      <c r="A260" t="s">
        <v>1005</v>
      </c>
      <c r="B260" t="s">
        <v>212</v>
      </c>
      <c r="C260" t="s">
        <v>133</v>
      </c>
      <c r="D260" t="s">
        <v>108</v>
      </c>
      <c r="E260" t="s">
        <v>93</v>
      </c>
      <c r="F260">
        <v>40700</v>
      </c>
      <c r="G260" t="s">
        <v>911</v>
      </c>
      <c r="I260" t="s">
        <v>168</v>
      </c>
      <c r="J260">
        <v>2026</v>
      </c>
      <c r="K260">
        <v>7</v>
      </c>
      <c r="L260" t="s">
        <v>94</v>
      </c>
      <c r="M260">
        <v>251.1</v>
      </c>
      <c r="N260">
        <v>1</v>
      </c>
      <c r="O260">
        <v>251.1</v>
      </c>
      <c r="P260" t="s">
        <v>95</v>
      </c>
      <c r="Q260">
        <v>0</v>
      </c>
    </row>
    <row r="261" spans="1:17" x14ac:dyDescent="0.25">
      <c r="A261" t="s">
        <v>1005</v>
      </c>
      <c r="B261" t="s">
        <v>212</v>
      </c>
      <c r="C261" t="s">
        <v>133</v>
      </c>
      <c r="D261" t="s">
        <v>108</v>
      </c>
      <c r="E261" t="s">
        <v>105</v>
      </c>
      <c r="F261">
        <v>40700</v>
      </c>
      <c r="G261" t="s">
        <v>911</v>
      </c>
      <c r="I261" t="s">
        <v>121</v>
      </c>
      <c r="J261">
        <v>2026</v>
      </c>
      <c r="K261">
        <v>7</v>
      </c>
      <c r="L261" t="s">
        <v>94</v>
      </c>
      <c r="M261">
        <v>286.89</v>
      </c>
      <c r="N261">
        <v>1</v>
      </c>
      <c r="O261">
        <v>286.89</v>
      </c>
      <c r="P261" t="s">
        <v>95</v>
      </c>
      <c r="Q261">
        <v>0</v>
      </c>
    </row>
    <row r="262" spans="1:17" x14ac:dyDescent="0.25">
      <c r="A262" t="s">
        <v>1005</v>
      </c>
      <c r="B262" t="s">
        <v>212</v>
      </c>
      <c r="C262" t="s">
        <v>133</v>
      </c>
      <c r="D262" t="s">
        <v>108</v>
      </c>
      <c r="E262" t="s">
        <v>105</v>
      </c>
      <c r="F262">
        <v>40700</v>
      </c>
      <c r="G262" t="s">
        <v>911</v>
      </c>
      <c r="I262" t="s">
        <v>139</v>
      </c>
      <c r="J262">
        <v>2026</v>
      </c>
      <c r="K262">
        <v>7</v>
      </c>
      <c r="L262" t="s">
        <v>94</v>
      </c>
      <c r="M262">
        <v>95.63</v>
      </c>
      <c r="N262">
        <v>1</v>
      </c>
      <c r="O262">
        <v>95.63</v>
      </c>
      <c r="P262" t="s">
        <v>95</v>
      </c>
      <c r="Q262">
        <v>0</v>
      </c>
    </row>
    <row r="263" spans="1:17" x14ac:dyDescent="0.25">
      <c r="A263" t="s">
        <v>1005</v>
      </c>
      <c r="B263" t="s">
        <v>212</v>
      </c>
      <c r="C263" t="s">
        <v>133</v>
      </c>
      <c r="D263" t="s">
        <v>108</v>
      </c>
      <c r="E263" t="s">
        <v>105</v>
      </c>
      <c r="F263">
        <v>40700</v>
      </c>
      <c r="G263" t="s">
        <v>911</v>
      </c>
      <c r="I263" t="s">
        <v>111</v>
      </c>
      <c r="J263">
        <v>2026</v>
      </c>
      <c r="K263">
        <v>7</v>
      </c>
      <c r="L263" t="s">
        <v>94</v>
      </c>
      <c r="M263">
        <v>191.26</v>
      </c>
      <c r="N263">
        <v>1</v>
      </c>
      <c r="O263">
        <v>191.26</v>
      </c>
      <c r="P263" t="s">
        <v>95</v>
      </c>
      <c r="Q263">
        <v>0</v>
      </c>
    </row>
    <row r="264" spans="1:17" x14ac:dyDescent="0.25">
      <c r="A264" t="s">
        <v>1005</v>
      </c>
      <c r="B264" t="s">
        <v>214</v>
      </c>
      <c r="C264" t="s">
        <v>133</v>
      </c>
      <c r="D264" t="s">
        <v>108</v>
      </c>
      <c r="E264" t="s">
        <v>105</v>
      </c>
      <c r="F264">
        <v>40700</v>
      </c>
      <c r="G264" t="s">
        <v>911</v>
      </c>
      <c r="I264" t="s">
        <v>139</v>
      </c>
      <c r="J264">
        <v>2026</v>
      </c>
      <c r="K264">
        <v>7</v>
      </c>
      <c r="L264" t="s">
        <v>94</v>
      </c>
      <c r="M264">
        <v>95.63</v>
      </c>
      <c r="N264">
        <v>1</v>
      </c>
      <c r="O264">
        <v>95.63</v>
      </c>
      <c r="P264" t="s">
        <v>95</v>
      </c>
      <c r="Q264">
        <v>0</v>
      </c>
    </row>
    <row r="265" spans="1:17" x14ac:dyDescent="0.25">
      <c r="A265" t="s">
        <v>1005</v>
      </c>
      <c r="B265" t="s">
        <v>214</v>
      </c>
      <c r="C265" t="s">
        <v>133</v>
      </c>
      <c r="D265" t="s">
        <v>108</v>
      </c>
      <c r="E265" t="s">
        <v>105</v>
      </c>
      <c r="F265">
        <v>40700</v>
      </c>
      <c r="G265" t="s">
        <v>911</v>
      </c>
      <c r="I265" t="s">
        <v>158</v>
      </c>
      <c r="J265">
        <v>2026</v>
      </c>
      <c r="K265">
        <v>7</v>
      </c>
      <c r="L265" t="s">
        <v>94</v>
      </c>
      <c r="M265">
        <v>173.82</v>
      </c>
      <c r="N265">
        <v>1</v>
      </c>
      <c r="O265">
        <v>173.82</v>
      </c>
      <c r="P265" t="s">
        <v>95</v>
      </c>
      <c r="Q265">
        <v>0</v>
      </c>
    </row>
    <row r="266" spans="1:17" x14ac:dyDescent="0.25">
      <c r="A266" t="s">
        <v>1005</v>
      </c>
      <c r="B266" t="s">
        <v>215</v>
      </c>
      <c r="C266" t="s">
        <v>133</v>
      </c>
      <c r="D266" t="s">
        <v>108</v>
      </c>
      <c r="E266" t="s">
        <v>102</v>
      </c>
      <c r="F266">
        <v>40700</v>
      </c>
      <c r="G266" t="s">
        <v>911</v>
      </c>
      <c r="I266" t="s">
        <v>125</v>
      </c>
      <c r="J266">
        <v>2026</v>
      </c>
      <c r="K266">
        <v>7</v>
      </c>
      <c r="L266" t="s">
        <v>94</v>
      </c>
      <c r="M266">
        <v>218.54</v>
      </c>
      <c r="N266">
        <v>1</v>
      </c>
      <c r="O266">
        <v>218.54</v>
      </c>
      <c r="P266" t="s">
        <v>95</v>
      </c>
      <c r="Q266">
        <v>1</v>
      </c>
    </row>
    <row r="267" spans="1:17" x14ac:dyDescent="0.25">
      <c r="A267" t="s">
        <v>1005</v>
      </c>
      <c r="B267" t="s">
        <v>215</v>
      </c>
      <c r="C267" t="s">
        <v>133</v>
      </c>
      <c r="D267" t="s">
        <v>108</v>
      </c>
      <c r="E267" t="s">
        <v>104</v>
      </c>
      <c r="F267">
        <v>40700</v>
      </c>
      <c r="G267" t="s">
        <v>911</v>
      </c>
      <c r="I267" t="s">
        <v>118</v>
      </c>
      <c r="J267">
        <v>2026</v>
      </c>
      <c r="K267">
        <v>7</v>
      </c>
      <c r="L267" t="s">
        <v>94</v>
      </c>
      <c r="M267">
        <v>162.24</v>
      </c>
      <c r="N267">
        <v>1</v>
      </c>
      <c r="O267">
        <v>162.24</v>
      </c>
      <c r="P267" t="s">
        <v>95</v>
      </c>
      <c r="Q267">
        <v>0</v>
      </c>
    </row>
    <row r="268" spans="1:17" x14ac:dyDescent="0.25">
      <c r="A268" t="s">
        <v>1005</v>
      </c>
      <c r="B268" t="s">
        <v>215</v>
      </c>
      <c r="C268" t="s">
        <v>133</v>
      </c>
      <c r="D268" t="s">
        <v>108</v>
      </c>
      <c r="E268" t="s">
        <v>104</v>
      </c>
      <c r="F268">
        <v>40700</v>
      </c>
      <c r="G268" t="s">
        <v>911</v>
      </c>
      <c r="I268" t="s">
        <v>120</v>
      </c>
      <c r="J268">
        <v>2026</v>
      </c>
      <c r="K268">
        <v>7</v>
      </c>
      <c r="L268" t="s">
        <v>94</v>
      </c>
      <c r="M268">
        <v>405.6</v>
      </c>
      <c r="N268">
        <v>1</v>
      </c>
      <c r="O268">
        <v>405.6</v>
      </c>
      <c r="P268" t="s">
        <v>95</v>
      </c>
      <c r="Q268">
        <v>0</v>
      </c>
    </row>
    <row r="269" spans="1:17" x14ac:dyDescent="0.25">
      <c r="A269" t="s">
        <v>1005</v>
      </c>
      <c r="B269" t="s">
        <v>215</v>
      </c>
      <c r="C269" t="s">
        <v>133</v>
      </c>
      <c r="D269" t="s">
        <v>108</v>
      </c>
      <c r="E269" t="s">
        <v>105</v>
      </c>
      <c r="F269">
        <v>40700</v>
      </c>
      <c r="G269" t="s">
        <v>911</v>
      </c>
      <c r="I269" t="s">
        <v>121</v>
      </c>
      <c r="J269">
        <v>2026</v>
      </c>
      <c r="K269">
        <v>7</v>
      </c>
      <c r="L269" t="s">
        <v>94</v>
      </c>
      <c r="M269">
        <v>95.63</v>
      </c>
      <c r="N269">
        <v>1</v>
      </c>
      <c r="O269">
        <v>95.63</v>
      </c>
      <c r="P269" t="s">
        <v>95</v>
      </c>
      <c r="Q269">
        <v>0</v>
      </c>
    </row>
    <row r="270" spans="1:17" x14ac:dyDescent="0.25">
      <c r="A270" t="s">
        <v>1005</v>
      </c>
      <c r="B270" t="s">
        <v>215</v>
      </c>
      <c r="C270" t="s">
        <v>133</v>
      </c>
      <c r="D270" t="s">
        <v>108</v>
      </c>
      <c r="E270" t="s">
        <v>105</v>
      </c>
      <c r="F270">
        <v>40700</v>
      </c>
      <c r="G270" t="s">
        <v>911</v>
      </c>
      <c r="I270" t="s">
        <v>111</v>
      </c>
      <c r="J270">
        <v>2026</v>
      </c>
      <c r="K270">
        <v>7</v>
      </c>
      <c r="L270" t="s">
        <v>94</v>
      </c>
      <c r="M270">
        <v>191.26</v>
      </c>
      <c r="N270">
        <v>1</v>
      </c>
      <c r="O270">
        <v>191.26</v>
      </c>
      <c r="P270" t="s">
        <v>95</v>
      </c>
      <c r="Q270">
        <v>0</v>
      </c>
    </row>
    <row r="271" spans="1:17" x14ac:dyDescent="0.25">
      <c r="A271" t="s">
        <v>1005</v>
      </c>
      <c r="B271" t="s">
        <v>216</v>
      </c>
      <c r="C271" t="s">
        <v>133</v>
      </c>
      <c r="D271" t="s">
        <v>108</v>
      </c>
      <c r="E271" t="s">
        <v>93</v>
      </c>
      <c r="F271">
        <v>40700</v>
      </c>
      <c r="G271" t="s">
        <v>911</v>
      </c>
      <c r="I271" t="s">
        <v>167</v>
      </c>
      <c r="J271">
        <v>2026</v>
      </c>
      <c r="K271">
        <v>7</v>
      </c>
      <c r="L271" t="s">
        <v>94</v>
      </c>
      <c r="M271">
        <v>251.1</v>
      </c>
      <c r="N271">
        <v>1</v>
      </c>
      <c r="O271">
        <v>251.1</v>
      </c>
      <c r="P271" t="s">
        <v>95</v>
      </c>
      <c r="Q271">
        <v>0</v>
      </c>
    </row>
    <row r="272" spans="1:17" x14ac:dyDescent="0.25">
      <c r="A272" t="s">
        <v>1005</v>
      </c>
      <c r="B272" t="s">
        <v>216</v>
      </c>
      <c r="C272" t="s">
        <v>133</v>
      </c>
      <c r="D272" t="s">
        <v>108</v>
      </c>
      <c r="E272" t="s">
        <v>93</v>
      </c>
      <c r="F272">
        <v>40700</v>
      </c>
      <c r="G272" t="s">
        <v>911</v>
      </c>
      <c r="I272" t="s">
        <v>240</v>
      </c>
      <c r="J272">
        <v>2026</v>
      </c>
      <c r="K272">
        <v>7</v>
      </c>
      <c r="L272" t="s">
        <v>94</v>
      </c>
      <c r="M272">
        <v>125.55</v>
      </c>
      <c r="N272">
        <v>1</v>
      </c>
      <c r="O272">
        <v>125.55</v>
      </c>
      <c r="P272" t="s">
        <v>95</v>
      </c>
      <c r="Q272">
        <v>0</v>
      </c>
    </row>
    <row r="273" spans="1:17" x14ac:dyDescent="0.25">
      <c r="A273" t="s">
        <v>1005</v>
      </c>
      <c r="B273" t="s">
        <v>216</v>
      </c>
      <c r="C273" t="s">
        <v>133</v>
      </c>
      <c r="D273" t="s">
        <v>108</v>
      </c>
      <c r="E273" t="s">
        <v>105</v>
      </c>
      <c r="F273">
        <v>40700</v>
      </c>
      <c r="G273" t="s">
        <v>911</v>
      </c>
      <c r="I273" t="s">
        <v>121</v>
      </c>
      <c r="J273">
        <v>2026</v>
      </c>
      <c r="K273">
        <v>7</v>
      </c>
      <c r="L273" t="s">
        <v>94</v>
      </c>
      <c r="M273">
        <v>191.26</v>
      </c>
      <c r="N273">
        <v>1</v>
      </c>
      <c r="O273">
        <v>191.26</v>
      </c>
      <c r="P273" t="s">
        <v>95</v>
      </c>
      <c r="Q273">
        <v>0</v>
      </c>
    </row>
    <row r="274" spans="1:17" x14ac:dyDescent="0.25">
      <c r="A274" t="s">
        <v>1005</v>
      </c>
      <c r="B274" t="s">
        <v>217</v>
      </c>
      <c r="C274" t="s">
        <v>133</v>
      </c>
      <c r="D274" t="s">
        <v>108</v>
      </c>
      <c r="E274" t="s">
        <v>93</v>
      </c>
      <c r="F274">
        <v>40700</v>
      </c>
      <c r="G274" t="s">
        <v>911</v>
      </c>
      <c r="I274" t="s">
        <v>167</v>
      </c>
      <c r="J274">
        <v>2026</v>
      </c>
      <c r="K274">
        <v>7</v>
      </c>
      <c r="L274" t="s">
        <v>94</v>
      </c>
      <c r="M274">
        <v>251.1</v>
      </c>
      <c r="N274">
        <v>1</v>
      </c>
      <c r="O274">
        <v>251.1</v>
      </c>
      <c r="P274" t="s">
        <v>95</v>
      </c>
      <c r="Q274">
        <v>0</v>
      </c>
    </row>
    <row r="275" spans="1:17" x14ac:dyDescent="0.25">
      <c r="A275" t="s">
        <v>1005</v>
      </c>
      <c r="B275" t="s">
        <v>217</v>
      </c>
      <c r="C275" t="s">
        <v>133</v>
      </c>
      <c r="D275" t="s">
        <v>108</v>
      </c>
      <c r="E275" t="s">
        <v>104</v>
      </c>
      <c r="F275">
        <v>40700</v>
      </c>
      <c r="G275" t="s">
        <v>911</v>
      </c>
      <c r="I275" t="s">
        <v>118</v>
      </c>
      <c r="J275">
        <v>2026</v>
      </c>
      <c r="K275">
        <v>7</v>
      </c>
      <c r="L275" t="s">
        <v>94</v>
      </c>
      <c r="M275">
        <v>216.32</v>
      </c>
      <c r="N275">
        <v>1</v>
      </c>
      <c r="O275">
        <v>216.32</v>
      </c>
      <c r="P275" t="s">
        <v>95</v>
      </c>
      <c r="Q275">
        <v>0</v>
      </c>
    </row>
    <row r="276" spans="1:17" x14ac:dyDescent="0.25">
      <c r="A276" t="s">
        <v>1005</v>
      </c>
      <c r="B276" t="s">
        <v>217</v>
      </c>
      <c r="C276" t="s">
        <v>133</v>
      </c>
      <c r="D276" t="s">
        <v>108</v>
      </c>
      <c r="E276" t="s">
        <v>104</v>
      </c>
      <c r="F276">
        <v>40700</v>
      </c>
      <c r="G276" t="s">
        <v>911</v>
      </c>
      <c r="I276" t="s">
        <v>120</v>
      </c>
      <c r="J276">
        <v>2026</v>
      </c>
      <c r="K276">
        <v>7</v>
      </c>
      <c r="L276" t="s">
        <v>94</v>
      </c>
      <c r="M276">
        <v>135.19999999999999</v>
      </c>
      <c r="N276">
        <v>1</v>
      </c>
      <c r="O276">
        <v>135.19999999999999</v>
      </c>
      <c r="P276" t="s">
        <v>95</v>
      </c>
      <c r="Q276">
        <v>0</v>
      </c>
    </row>
    <row r="277" spans="1:17" x14ac:dyDescent="0.25">
      <c r="A277" t="s">
        <v>1005</v>
      </c>
      <c r="B277" t="s">
        <v>217</v>
      </c>
      <c r="C277" t="s">
        <v>133</v>
      </c>
      <c r="D277" t="s">
        <v>108</v>
      </c>
      <c r="E277" t="s">
        <v>105</v>
      </c>
      <c r="F277">
        <v>40700</v>
      </c>
      <c r="G277" t="s">
        <v>911</v>
      </c>
      <c r="I277" t="s">
        <v>121</v>
      </c>
      <c r="J277">
        <v>2026</v>
      </c>
      <c r="K277">
        <v>7</v>
      </c>
      <c r="L277" t="s">
        <v>94</v>
      </c>
      <c r="M277">
        <v>115.89</v>
      </c>
      <c r="N277">
        <v>1</v>
      </c>
      <c r="O277">
        <v>115.89</v>
      </c>
      <c r="P277" t="s">
        <v>95</v>
      </c>
      <c r="Q277">
        <v>0</v>
      </c>
    </row>
    <row r="278" spans="1:17" x14ac:dyDescent="0.25">
      <c r="A278" t="s">
        <v>1005</v>
      </c>
      <c r="B278" t="s">
        <v>217</v>
      </c>
      <c r="C278" t="s">
        <v>133</v>
      </c>
      <c r="D278" t="s">
        <v>108</v>
      </c>
      <c r="E278" t="s">
        <v>105</v>
      </c>
      <c r="F278">
        <v>40700</v>
      </c>
      <c r="G278" t="s">
        <v>911</v>
      </c>
      <c r="I278" t="s">
        <v>111</v>
      </c>
      <c r="J278">
        <v>2026</v>
      </c>
      <c r="K278">
        <v>7</v>
      </c>
      <c r="L278" t="s">
        <v>94</v>
      </c>
      <c r="M278">
        <v>95.63</v>
      </c>
      <c r="N278">
        <v>1</v>
      </c>
      <c r="O278">
        <v>95.63</v>
      </c>
      <c r="P278" t="s">
        <v>95</v>
      </c>
      <c r="Q278">
        <v>0</v>
      </c>
    </row>
    <row r="279" spans="1:17" x14ac:dyDescent="0.25">
      <c r="A279" t="s">
        <v>1005</v>
      </c>
      <c r="B279" t="s">
        <v>218</v>
      </c>
      <c r="C279" t="s">
        <v>133</v>
      </c>
      <c r="D279" t="s">
        <v>108</v>
      </c>
      <c r="E279" t="s">
        <v>104</v>
      </c>
      <c r="F279">
        <v>40700</v>
      </c>
      <c r="G279" t="s">
        <v>911</v>
      </c>
      <c r="I279" t="s">
        <v>118</v>
      </c>
      <c r="J279">
        <v>2026</v>
      </c>
      <c r="K279">
        <v>7</v>
      </c>
      <c r="L279" t="s">
        <v>94</v>
      </c>
      <c r="M279">
        <v>54.08</v>
      </c>
      <c r="N279">
        <v>1</v>
      </c>
      <c r="O279">
        <v>54.08</v>
      </c>
      <c r="P279" t="s">
        <v>95</v>
      </c>
      <c r="Q279">
        <v>0</v>
      </c>
    </row>
    <row r="280" spans="1:17" x14ac:dyDescent="0.25">
      <c r="A280" t="s">
        <v>1005</v>
      </c>
      <c r="B280" t="s">
        <v>218</v>
      </c>
      <c r="C280" t="s">
        <v>133</v>
      </c>
      <c r="D280" t="s">
        <v>108</v>
      </c>
      <c r="E280" t="s">
        <v>104</v>
      </c>
      <c r="F280">
        <v>40700</v>
      </c>
      <c r="G280" t="s">
        <v>911</v>
      </c>
      <c r="I280" t="s">
        <v>120</v>
      </c>
      <c r="J280">
        <v>2026</v>
      </c>
      <c r="K280">
        <v>7</v>
      </c>
      <c r="L280" t="s">
        <v>94</v>
      </c>
      <c r="M280">
        <v>135.19999999999999</v>
      </c>
      <c r="N280">
        <v>1</v>
      </c>
      <c r="O280">
        <v>135.19999999999999</v>
      </c>
      <c r="P280" t="s">
        <v>95</v>
      </c>
      <c r="Q280">
        <v>0</v>
      </c>
    </row>
    <row r="281" spans="1:17" x14ac:dyDescent="0.25">
      <c r="A281" t="s">
        <v>1005</v>
      </c>
      <c r="B281" t="s">
        <v>218</v>
      </c>
      <c r="C281" t="s">
        <v>133</v>
      </c>
      <c r="D281" t="s">
        <v>108</v>
      </c>
      <c r="E281" t="s">
        <v>105</v>
      </c>
      <c r="F281">
        <v>40700</v>
      </c>
      <c r="G281" t="s">
        <v>911</v>
      </c>
      <c r="I281" t="s">
        <v>111</v>
      </c>
      <c r="J281">
        <v>2026</v>
      </c>
      <c r="K281">
        <v>7</v>
      </c>
      <c r="L281" t="s">
        <v>94</v>
      </c>
      <c r="M281">
        <v>95.63</v>
      </c>
      <c r="N281">
        <v>1</v>
      </c>
      <c r="O281">
        <v>95.63</v>
      </c>
      <c r="P281" t="s">
        <v>95</v>
      </c>
      <c r="Q281">
        <v>0</v>
      </c>
    </row>
    <row r="282" spans="1:17" x14ac:dyDescent="0.25">
      <c r="A282" t="s">
        <v>1005</v>
      </c>
      <c r="B282" t="s">
        <v>219</v>
      </c>
      <c r="C282" t="s">
        <v>133</v>
      </c>
      <c r="D282" t="s">
        <v>108</v>
      </c>
      <c r="E282" t="s">
        <v>102</v>
      </c>
      <c r="F282">
        <v>40700</v>
      </c>
      <c r="G282" t="s">
        <v>911</v>
      </c>
      <c r="I282" t="s">
        <v>186</v>
      </c>
      <c r="J282">
        <v>2026</v>
      </c>
      <c r="K282">
        <v>7</v>
      </c>
      <c r="L282" t="s">
        <v>94</v>
      </c>
      <c r="M282">
        <v>83.39</v>
      </c>
      <c r="N282">
        <v>1</v>
      </c>
      <c r="O282">
        <v>83.39</v>
      </c>
      <c r="P282" t="s">
        <v>95</v>
      </c>
      <c r="Q282">
        <v>1</v>
      </c>
    </row>
    <row r="283" spans="1:17" x14ac:dyDescent="0.25">
      <c r="A283" t="s">
        <v>1005</v>
      </c>
      <c r="B283" t="s">
        <v>219</v>
      </c>
      <c r="C283" t="s">
        <v>133</v>
      </c>
      <c r="D283" t="s">
        <v>108</v>
      </c>
      <c r="E283" t="s">
        <v>105</v>
      </c>
      <c r="F283">
        <v>40700</v>
      </c>
      <c r="G283" t="s">
        <v>911</v>
      </c>
      <c r="I283" t="s">
        <v>121</v>
      </c>
      <c r="J283">
        <v>2026</v>
      </c>
      <c r="K283">
        <v>7</v>
      </c>
      <c r="L283" t="s">
        <v>94</v>
      </c>
      <c r="M283">
        <v>95.63</v>
      </c>
      <c r="N283">
        <v>1</v>
      </c>
      <c r="O283">
        <v>95.63</v>
      </c>
      <c r="P283" t="s">
        <v>95</v>
      </c>
      <c r="Q283">
        <v>0</v>
      </c>
    </row>
    <row r="284" spans="1:17" x14ac:dyDescent="0.25">
      <c r="A284" t="s">
        <v>1005</v>
      </c>
      <c r="B284" t="s">
        <v>220</v>
      </c>
      <c r="C284" t="s">
        <v>133</v>
      </c>
      <c r="D284" t="s">
        <v>108</v>
      </c>
      <c r="E284" t="s">
        <v>105</v>
      </c>
      <c r="F284">
        <v>40700</v>
      </c>
      <c r="G284" t="s">
        <v>911</v>
      </c>
      <c r="I284" t="s">
        <v>121</v>
      </c>
      <c r="J284">
        <v>2026</v>
      </c>
      <c r="K284">
        <v>7</v>
      </c>
      <c r="L284" t="s">
        <v>94</v>
      </c>
      <c r="M284">
        <v>231.78</v>
      </c>
      <c r="N284">
        <v>1</v>
      </c>
      <c r="O284">
        <v>231.78</v>
      </c>
      <c r="P284" t="s">
        <v>95</v>
      </c>
      <c r="Q284">
        <v>0</v>
      </c>
    </row>
    <row r="285" spans="1:17" x14ac:dyDescent="0.25">
      <c r="A285" t="s">
        <v>1005</v>
      </c>
      <c r="B285" t="s">
        <v>220</v>
      </c>
      <c r="C285" t="s">
        <v>133</v>
      </c>
      <c r="D285" t="s">
        <v>108</v>
      </c>
      <c r="E285" t="s">
        <v>105</v>
      </c>
      <c r="F285">
        <v>40700</v>
      </c>
      <c r="G285" t="s">
        <v>911</v>
      </c>
      <c r="I285" t="s">
        <v>158</v>
      </c>
      <c r="J285">
        <v>2026</v>
      </c>
      <c r="K285">
        <v>7</v>
      </c>
      <c r="L285" t="s">
        <v>94</v>
      </c>
      <c r="M285">
        <v>173.82</v>
      </c>
      <c r="N285">
        <v>1</v>
      </c>
      <c r="O285">
        <v>173.82</v>
      </c>
      <c r="P285" t="s">
        <v>95</v>
      </c>
      <c r="Q285">
        <v>0</v>
      </c>
    </row>
    <row r="286" spans="1:17" x14ac:dyDescent="0.25">
      <c r="A286" t="s">
        <v>1005</v>
      </c>
      <c r="B286" t="s">
        <v>221</v>
      </c>
      <c r="C286" t="s">
        <v>133</v>
      </c>
      <c r="D286" t="s">
        <v>108</v>
      </c>
      <c r="E286" t="s">
        <v>105</v>
      </c>
      <c r="F286">
        <v>40700</v>
      </c>
      <c r="G286" t="s">
        <v>911</v>
      </c>
      <c r="I286" t="s">
        <v>109</v>
      </c>
      <c r="J286">
        <v>2026</v>
      </c>
      <c r="K286">
        <v>7</v>
      </c>
      <c r="L286" t="s">
        <v>94</v>
      </c>
      <c r="M286">
        <v>95.63</v>
      </c>
      <c r="N286">
        <v>1</v>
      </c>
      <c r="O286">
        <v>95.63</v>
      </c>
      <c r="P286" t="s">
        <v>95</v>
      </c>
      <c r="Q286">
        <v>0</v>
      </c>
    </row>
    <row r="287" spans="1:17" x14ac:dyDescent="0.25">
      <c r="A287" t="s">
        <v>1005</v>
      </c>
      <c r="B287" t="s">
        <v>221</v>
      </c>
      <c r="C287" t="s">
        <v>133</v>
      </c>
      <c r="D287" t="s">
        <v>108</v>
      </c>
      <c r="E287" t="s">
        <v>104</v>
      </c>
      <c r="F287">
        <v>40700</v>
      </c>
      <c r="G287" t="s">
        <v>911</v>
      </c>
      <c r="I287" t="s">
        <v>118</v>
      </c>
      <c r="J287">
        <v>2026</v>
      </c>
      <c r="K287">
        <v>7</v>
      </c>
      <c r="L287" t="s">
        <v>94</v>
      </c>
      <c r="M287">
        <v>54.08</v>
      </c>
      <c r="N287">
        <v>1</v>
      </c>
      <c r="O287">
        <v>54.08</v>
      </c>
      <c r="P287" t="s">
        <v>95</v>
      </c>
      <c r="Q287">
        <v>0</v>
      </c>
    </row>
    <row r="288" spans="1:17" x14ac:dyDescent="0.25">
      <c r="A288" t="s">
        <v>1005</v>
      </c>
      <c r="B288" t="s">
        <v>221</v>
      </c>
      <c r="C288" t="s">
        <v>133</v>
      </c>
      <c r="D288" t="s">
        <v>108</v>
      </c>
      <c r="E288" t="s">
        <v>104</v>
      </c>
      <c r="F288">
        <v>40700</v>
      </c>
      <c r="G288" t="s">
        <v>911</v>
      </c>
      <c r="I288" t="s">
        <v>120</v>
      </c>
      <c r="J288">
        <v>2026</v>
      </c>
      <c r="K288">
        <v>7</v>
      </c>
      <c r="L288" t="s">
        <v>94</v>
      </c>
      <c r="M288">
        <v>135.19999999999999</v>
      </c>
      <c r="N288">
        <v>1</v>
      </c>
      <c r="O288">
        <v>135.19999999999999</v>
      </c>
      <c r="P288" t="s">
        <v>95</v>
      </c>
      <c r="Q288">
        <v>0</v>
      </c>
    </row>
    <row r="289" spans="1:17" x14ac:dyDescent="0.25">
      <c r="A289" t="s">
        <v>1005</v>
      </c>
      <c r="B289" t="s">
        <v>221</v>
      </c>
      <c r="C289" t="s">
        <v>133</v>
      </c>
      <c r="D289" t="s">
        <v>108</v>
      </c>
      <c r="E289" t="s">
        <v>105</v>
      </c>
      <c r="F289">
        <v>40700</v>
      </c>
      <c r="G289" t="s">
        <v>911</v>
      </c>
      <c r="I289" t="s">
        <v>121</v>
      </c>
      <c r="J289">
        <v>2026</v>
      </c>
      <c r="K289">
        <v>7</v>
      </c>
      <c r="L289" t="s">
        <v>94</v>
      </c>
      <c r="M289">
        <v>115.89</v>
      </c>
      <c r="N289">
        <v>1</v>
      </c>
      <c r="O289">
        <v>115.89</v>
      </c>
      <c r="P289" t="s">
        <v>95</v>
      </c>
      <c r="Q289">
        <v>0</v>
      </c>
    </row>
    <row r="290" spans="1:17" x14ac:dyDescent="0.25">
      <c r="A290" t="s">
        <v>1005</v>
      </c>
      <c r="B290" t="s">
        <v>221</v>
      </c>
      <c r="C290" t="s">
        <v>133</v>
      </c>
      <c r="D290" t="s">
        <v>108</v>
      </c>
      <c r="E290" t="s">
        <v>105</v>
      </c>
      <c r="F290">
        <v>40700</v>
      </c>
      <c r="G290" t="s">
        <v>911</v>
      </c>
      <c r="I290" t="s">
        <v>139</v>
      </c>
      <c r="J290">
        <v>2026</v>
      </c>
      <c r="K290">
        <v>7</v>
      </c>
      <c r="L290" t="s">
        <v>94</v>
      </c>
      <c r="M290">
        <v>95.63</v>
      </c>
      <c r="N290">
        <v>1</v>
      </c>
      <c r="O290">
        <v>95.63</v>
      </c>
      <c r="P290" t="s">
        <v>95</v>
      </c>
      <c r="Q290">
        <v>0</v>
      </c>
    </row>
    <row r="291" spans="1:17" x14ac:dyDescent="0.25">
      <c r="A291" t="s">
        <v>1005</v>
      </c>
      <c r="B291" t="s">
        <v>221</v>
      </c>
      <c r="C291" t="s">
        <v>133</v>
      </c>
      <c r="D291" t="s">
        <v>108</v>
      </c>
      <c r="E291" t="s">
        <v>105</v>
      </c>
      <c r="F291">
        <v>40700</v>
      </c>
      <c r="G291" t="s">
        <v>911</v>
      </c>
      <c r="I291" t="s">
        <v>111</v>
      </c>
      <c r="J291">
        <v>2026</v>
      </c>
      <c r="K291">
        <v>7</v>
      </c>
      <c r="L291" t="s">
        <v>94</v>
      </c>
      <c r="M291">
        <v>191.26</v>
      </c>
      <c r="N291">
        <v>1</v>
      </c>
      <c r="O291">
        <v>191.26</v>
      </c>
      <c r="P291" t="s">
        <v>95</v>
      </c>
      <c r="Q291">
        <v>0</v>
      </c>
    </row>
    <row r="292" spans="1:17" x14ac:dyDescent="0.25">
      <c r="A292" t="s">
        <v>1005</v>
      </c>
      <c r="B292" t="s">
        <v>222</v>
      </c>
      <c r="C292" t="s">
        <v>133</v>
      </c>
      <c r="D292" t="s">
        <v>108</v>
      </c>
      <c r="E292" t="s">
        <v>105</v>
      </c>
      <c r="F292">
        <v>40700</v>
      </c>
      <c r="G292" t="s">
        <v>911</v>
      </c>
      <c r="I292" t="s">
        <v>121</v>
      </c>
      <c r="J292">
        <v>2026</v>
      </c>
      <c r="K292">
        <v>7</v>
      </c>
      <c r="L292" t="s">
        <v>94</v>
      </c>
      <c r="M292">
        <v>115.89</v>
      </c>
      <c r="N292">
        <v>1</v>
      </c>
      <c r="O292">
        <v>115.89</v>
      </c>
      <c r="P292" t="s">
        <v>95</v>
      </c>
      <c r="Q292">
        <v>0</v>
      </c>
    </row>
    <row r="293" spans="1:17" x14ac:dyDescent="0.25">
      <c r="A293" t="s">
        <v>1005</v>
      </c>
      <c r="B293" t="s">
        <v>222</v>
      </c>
      <c r="C293" t="s">
        <v>133</v>
      </c>
      <c r="D293" t="s">
        <v>108</v>
      </c>
      <c r="E293" t="s">
        <v>105</v>
      </c>
      <c r="F293">
        <v>40700</v>
      </c>
      <c r="G293" t="s">
        <v>911</v>
      </c>
      <c r="I293" t="s">
        <v>139</v>
      </c>
      <c r="J293">
        <v>2026</v>
      </c>
      <c r="K293">
        <v>7</v>
      </c>
      <c r="L293" t="s">
        <v>94</v>
      </c>
      <c r="M293">
        <v>95.63</v>
      </c>
      <c r="N293">
        <v>1</v>
      </c>
      <c r="O293">
        <v>95.63</v>
      </c>
      <c r="P293" t="s">
        <v>95</v>
      </c>
      <c r="Q293">
        <v>0</v>
      </c>
    </row>
    <row r="294" spans="1:17" x14ac:dyDescent="0.25">
      <c r="A294" t="s">
        <v>1005</v>
      </c>
      <c r="B294" t="s">
        <v>223</v>
      </c>
      <c r="C294" t="s">
        <v>133</v>
      </c>
      <c r="D294" t="s">
        <v>108</v>
      </c>
      <c r="E294" t="s">
        <v>102</v>
      </c>
      <c r="F294">
        <v>40700</v>
      </c>
      <c r="G294" t="s">
        <v>911</v>
      </c>
      <c r="I294" t="s">
        <v>125</v>
      </c>
      <c r="J294">
        <v>2026</v>
      </c>
      <c r="K294">
        <v>7</v>
      </c>
      <c r="L294" t="s">
        <v>94</v>
      </c>
      <c r="M294">
        <v>102.04</v>
      </c>
      <c r="N294">
        <v>1</v>
      </c>
      <c r="O294">
        <v>102.04</v>
      </c>
      <c r="P294" t="s">
        <v>95</v>
      </c>
      <c r="Q294">
        <v>1</v>
      </c>
    </row>
    <row r="295" spans="1:17" x14ac:dyDescent="0.25">
      <c r="A295" t="s">
        <v>1005</v>
      </c>
      <c r="B295" t="s">
        <v>223</v>
      </c>
      <c r="C295" t="s">
        <v>133</v>
      </c>
      <c r="D295" t="s">
        <v>108</v>
      </c>
      <c r="E295" t="s">
        <v>102</v>
      </c>
      <c r="F295">
        <v>40700</v>
      </c>
      <c r="G295" t="s">
        <v>911</v>
      </c>
      <c r="I295" t="s">
        <v>186</v>
      </c>
      <c r="J295">
        <v>2026</v>
      </c>
      <c r="K295">
        <v>7</v>
      </c>
      <c r="L295" t="s">
        <v>94</v>
      </c>
      <c r="M295">
        <v>109.27</v>
      </c>
      <c r="N295">
        <v>1</v>
      </c>
      <c r="O295">
        <v>109.27</v>
      </c>
      <c r="P295" t="s">
        <v>95</v>
      </c>
      <c r="Q295">
        <v>1</v>
      </c>
    </row>
    <row r="296" spans="1:17" x14ac:dyDescent="0.25">
      <c r="A296" t="s">
        <v>1005</v>
      </c>
      <c r="B296" t="s">
        <v>223</v>
      </c>
      <c r="C296" t="s">
        <v>133</v>
      </c>
      <c r="D296" t="s">
        <v>108</v>
      </c>
      <c r="E296" t="s">
        <v>104</v>
      </c>
      <c r="F296">
        <v>40700</v>
      </c>
      <c r="G296" t="s">
        <v>911</v>
      </c>
      <c r="I296" t="s">
        <v>118</v>
      </c>
      <c r="J296">
        <v>2026</v>
      </c>
      <c r="K296">
        <v>7</v>
      </c>
      <c r="L296" t="s">
        <v>94</v>
      </c>
      <c r="M296">
        <v>54.08</v>
      </c>
      <c r="N296">
        <v>1</v>
      </c>
      <c r="O296">
        <v>54.08</v>
      </c>
      <c r="P296" t="s">
        <v>95</v>
      </c>
      <c r="Q296">
        <v>0</v>
      </c>
    </row>
    <row r="297" spans="1:17" x14ac:dyDescent="0.25">
      <c r="A297" t="s">
        <v>1005</v>
      </c>
      <c r="B297" t="s">
        <v>223</v>
      </c>
      <c r="C297" t="s">
        <v>133</v>
      </c>
      <c r="D297" t="s">
        <v>108</v>
      </c>
      <c r="E297" t="s">
        <v>104</v>
      </c>
      <c r="F297">
        <v>40700</v>
      </c>
      <c r="G297" t="s">
        <v>911</v>
      </c>
      <c r="I297" t="s">
        <v>120</v>
      </c>
      <c r="J297">
        <v>2026</v>
      </c>
      <c r="K297">
        <v>7</v>
      </c>
      <c r="L297" t="s">
        <v>94</v>
      </c>
      <c r="M297">
        <v>135.19999999999999</v>
      </c>
      <c r="N297">
        <v>1</v>
      </c>
      <c r="O297">
        <v>135.19999999999999</v>
      </c>
      <c r="P297" t="s">
        <v>95</v>
      </c>
      <c r="Q297">
        <v>0</v>
      </c>
    </row>
    <row r="298" spans="1:17" x14ac:dyDescent="0.25">
      <c r="A298" t="s">
        <v>1005</v>
      </c>
      <c r="B298" t="s">
        <v>223</v>
      </c>
      <c r="C298" t="s">
        <v>133</v>
      </c>
      <c r="D298" t="s">
        <v>108</v>
      </c>
      <c r="E298" t="s">
        <v>105</v>
      </c>
      <c r="F298">
        <v>40700</v>
      </c>
      <c r="G298" t="s">
        <v>911</v>
      </c>
      <c r="I298" t="s">
        <v>121</v>
      </c>
      <c r="J298">
        <v>2026</v>
      </c>
      <c r="K298">
        <v>7</v>
      </c>
      <c r="L298" t="s">
        <v>94</v>
      </c>
      <c r="M298">
        <v>115.89</v>
      </c>
      <c r="N298">
        <v>1</v>
      </c>
      <c r="O298">
        <v>115.89</v>
      </c>
      <c r="P298" t="s">
        <v>95</v>
      </c>
      <c r="Q298">
        <v>0</v>
      </c>
    </row>
    <row r="299" spans="1:17" x14ac:dyDescent="0.25">
      <c r="A299" t="s">
        <v>1005</v>
      </c>
      <c r="B299" t="s">
        <v>223</v>
      </c>
      <c r="C299" t="s">
        <v>133</v>
      </c>
      <c r="D299" t="s">
        <v>108</v>
      </c>
      <c r="E299" t="s">
        <v>105</v>
      </c>
      <c r="F299">
        <v>40700</v>
      </c>
      <c r="G299" t="s">
        <v>911</v>
      </c>
      <c r="I299" t="s">
        <v>111</v>
      </c>
      <c r="J299">
        <v>2026</v>
      </c>
      <c r="K299">
        <v>7</v>
      </c>
      <c r="L299" t="s">
        <v>94</v>
      </c>
      <c r="M299">
        <v>95.63</v>
      </c>
      <c r="N299">
        <v>1</v>
      </c>
      <c r="O299">
        <v>95.63</v>
      </c>
      <c r="P299" t="s">
        <v>95</v>
      </c>
      <c r="Q299">
        <v>0</v>
      </c>
    </row>
    <row r="300" spans="1:17" x14ac:dyDescent="0.25">
      <c r="A300" t="s">
        <v>1005</v>
      </c>
      <c r="B300" t="s">
        <v>224</v>
      </c>
      <c r="C300" t="s">
        <v>133</v>
      </c>
      <c r="D300" t="s">
        <v>108</v>
      </c>
      <c r="E300" t="s">
        <v>105</v>
      </c>
      <c r="F300">
        <v>40700</v>
      </c>
      <c r="G300" t="s">
        <v>911</v>
      </c>
      <c r="I300" t="s">
        <v>121</v>
      </c>
      <c r="J300">
        <v>2026</v>
      </c>
      <c r="K300">
        <v>7</v>
      </c>
      <c r="L300" t="s">
        <v>94</v>
      </c>
      <c r="M300">
        <v>115.89</v>
      </c>
      <c r="N300">
        <v>1</v>
      </c>
      <c r="O300">
        <v>115.89</v>
      </c>
      <c r="P300" t="s">
        <v>95</v>
      </c>
      <c r="Q300">
        <v>0</v>
      </c>
    </row>
    <row r="301" spans="1:17" x14ac:dyDescent="0.25">
      <c r="A301" t="s">
        <v>1005</v>
      </c>
      <c r="B301" t="s">
        <v>225</v>
      </c>
      <c r="C301" t="s">
        <v>133</v>
      </c>
      <c r="D301" t="s">
        <v>108</v>
      </c>
      <c r="E301" t="s">
        <v>105</v>
      </c>
      <c r="F301">
        <v>40700</v>
      </c>
      <c r="G301" t="s">
        <v>911</v>
      </c>
      <c r="I301" t="s">
        <v>144</v>
      </c>
      <c r="J301">
        <v>2026</v>
      </c>
      <c r="K301">
        <v>7</v>
      </c>
      <c r="L301" t="s">
        <v>94</v>
      </c>
      <c r="M301">
        <v>202.82</v>
      </c>
      <c r="N301">
        <v>1</v>
      </c>
      <c r="O301">
        <v>202.82</v>
      </c>
      <c r="P301" t="s">
        <v>95</v>
      </c>
      <c r="Q301">
        <v>0</v>
      </c>
    </row>
    <row r="302" spans="1:17" x14ac:dyDescent="0.25">
      <c r="A302" t="s">
        <v>1005</v>
      </c>
      <c r="B302" t="s">
        <v>226</v>
      </c>
      <c r="C302" t="s">
        <v>133</v>
      </c>
      <c r="D302" t="s">
        <v>108</v>
      </c>
      <c r="E302" t="s">
        <v>105</v>
      </c>
      <c r="F302">
        <v>40700</v>
      </c>
      <c r="G302" t="s">
        <v>911</v>
      </c>
      <c r="I302" t="s">
        <v>111</v>
      </c>
      <c r="J302">
        <v>2026</v>
      </c>
      <c r="K302">
        <v>7</v>
      </c>
      <c r="L302" t="s">
        <v>94</v>
      </c>
      <c r="M302">
        <v>95.63</v>
      </c>
      <c r="N302">
        <v>1</v>
      </c>
      <c r="O302">
        <v>95.63</v>
      </c>
      <c r="P302" t="s">
        <v>95</v>
      </c>
      <c r="Q302">
        <v>0</v>
      </c>
    </row>
    <row r="303" spans="1:17" x14ac:dyDescent="0.25">
      <c r="A303" t="s">
        <v>1005</v>
      </c>
      <c r="B303" t="s">
        <v>227</v>
      </c>
      <c r="C303" t="s">
        <v>133</v>
      </c>
      <c r="D303" t="s">
        <v>108</v>
      </c>
      <c r="E303" t="s">
        <v>93</v>
      </c>
      <c r="F303">
        <v>40700</v>
      </c>
      <c r="G303" t="s">
        <v>911</v>
      </c>
      <c r="I303" t="s">
        <v>167</v>
      </c>
      <c r="J303">
        <v>2026</v>
      </c>
      <c r="K303">
        <v>7</v>
      </c>
      <c r="L303" t="s">
        <v>94</v>
      </c>
      <c r="M303">
        <v>125.55</v>
      </c>
      <c r="N303">
        <v>1</v>
      </c>
      <c r="O303">
        <v>125.55</v>
      </c>
      <c r="P303" t="s">
        <v>95</v>
      </c>
      <c r="Q303">
        <v>0</v>
      </c>
    </row>
    <row r="304" spans="1:17" x14ac:dyDescent="0.25">
      <c r="A304" t="s">
        <v>1005</v>
      </c>
      <c r="B304" t="s">
        <v>227</v>
      </c>
      <c r="C304" t="s">
        <v>133</v>
      </c>
      <c r="D304" t="s">
        <v>108</v>
      </c>
      <c r="E304" t="s">
        <v>104</v>
      </c>
      <c r="F304">
        <v>40700</v>
      </c>
      <c r="G304" t="s">
        <v>911</v>
      </c>
      <c r="I304" t="s">
        <v>118</v>
      </c>
      <c r="J304">
        <v>2026</v>
      </c>
      <c r="K304">
        <v>7</v>
      </c>
      <c r="L304" t="s">
        <v>94</v>
      </c>
      <c r="M304">
        <v>54.08</v>
      </c>
      <c r="N304">
        <v>1</v>
      </c>
      <c r="O304">
        <v>54.08</v>
      </c>
      <c r="P304" t="s">
        <v>95</v>
      </c>
      <c r="Q304">
        <v>0</v>
      </c>
    </row>
    <row r="305" spans="1:17" x14ac:dyDescent="0.25">
      <c r="A305" t="s">
        <v>1005</v>
      </c>
      <c r="B305" t="s">
        <v>227</v>
      </c>
      <c r="C305" t="s">
        <v>133</v>
      </c>
      <c r="D305" t="s">
        <v>108</v>
      </c>
      <c r="E305" t="s">
        <v>104</v>
      </c>
      <c r="F305">
        <v>40700</v>
      </c>
      <c r="G305" t="s">
        <v>911</v>
      </c>
      <c r="I305" t="s">
        <v>120</v>
      </c>
      <c r="J305">
        <v>2026</v>
      </c>
      <c r="K305">
        <v>7</v>
      </c>
      <c r="L305" t="s">
        <v>94</v>
      </c>
      <c r="M305">
        <v>135.19999999999999</v>
      </c>
      <c r="N305">
        <v>1</v>
      </c>
      <c r="O305">
        <v>135.19999999999999</v>
      </c>
      <c r="P305" t="s">
        <v>95</v>
      </c>
      <c r="Q305">
        <v>0</v>
      </c>
    </row>
    <row r="306" spans="1:17" x14ac:dyDescent="0.25">
      <c r="A306" t="s">
        <v>1005</v>
      </c>
      <c r="B306" t="s">
        <v>227</v>
      </c>
      <c r="C306" t="s">
        <v>133</v>
      </c>
      <c r="D306" t="s">
        <v>108</v>
      </c>
      <c r="E306" t="s">
        <v>105</v>
      </c>
      <c r="F306">
        <v>40700</v>
      </c>
      <c r="G306" t="s">
        <v>911</v>
      </c>
      <c r="I306" t="s">
        <v>121</v>
      </c>
      <c r="J306">
        <v>2026</v>
      </c>
      <c r="K306">
        <v>7</v>
      </c>
      <c r="L306" t="s">
        <v>94</v>
      </c>
      <c r="M306">
        <v>115.89</v>
      </c>
      <c r="N306">
        <v>1</v>
      </c>
      <c r="O306">
        <v>115.89</v>
      </c>
      <c r="P306" t="s">
        <v>95</v>
      </c>
      <c r="Q306">
        <v>0</v>
      </c>
    </row>
    <row r="307" spans="1:17" x14ac:dyDescent="0.25">
      <c r="A307" t="s">
        <v>1005</v>
      </c>
      <c r="B307" t="s">
        <v>227</v>
      </c>
      <c r="C307" t="s">
        <v>133</v>
      </c>
      <c r="D307" t="s">
        <v>108</v>
      </c>
      <c r="E307" t="s">
        <v>105</v>
      </c>
      <c r="F307">
        <v>40700</v>
      </c>
      <c r="G307" t="s">
        <v>911</v>
      </c>
      <c r="I307" t="s">
        <v>111</v>
      </c>
      <c r="J307">
        <v>2026</v>
      </c>
      <c r="K307">
        <v>7</v>
      </c>
      <c r="L307" t="s">
        <v>94</v>
      </c>
      <c r="M307">
        <v>95.63</v>
      </c>
      <c r="N307">
        <v>1</v>
      </c>
      <c r="O307">
        <v>95.63</v>
      </c>
      <c r="P307" t="s">
        <v>95</v>
      </c>
      <c r="Q307">
        <v>0</v>
      </c>
    </row>
    <row r="308" spans="1:17" x14ac:dyDescent="0.25">
      <c r="A308" t="s">
        <v>1005</v>
      </c>
      <c r="B308" t="s">
        <v>229</v>
      </c>
      <c r="C308" t="s">
        <v>133</v>
      </c>
      <c r="D308" t="s">
        <v>108</v>
      </c>
      <c r="E308" t="s">
        <v>105</v>
      </c>
      <c r="F308">
        <v>40700</v>
      </c>
      <c r="G308" t="s">
        <v>911</v>
      </c>
      <c r="I308" t="s">
        <v>144</v>
      </c>
      <c r="J308">
        <v>2026</v>
      </c>
      <c r="K308">
        <v>7</v>
      </c>
      <c r="L308" t="s">
        <v>94</v>
      </c>
      <c r="M308">
        <v>202.82</v>
      </c>
      <c r="N308">
        <v>1</v>
      </c>
      <c r="O308">
        <v>202.82</v>
      </c>
      <c r="P308" t="s">
        <v>95</v>
      </c>
      <c r="Q308">
        <v>0</v>
      </c>
    </row>
    <row r="309" spans="1:17" x14ac:dyDescent="0.25">
      <c r="A309" t="s">
        <v>1005</v>
      </c>
      <c r="B309" t="s">
        <v>230</v>
      </c>
      <c r="C309" t="s">
        <v>133</v>
      </c>
      <c r="D309" t="s">
        <v>108</v>
      </c>
      <c r="E309" t="s">
        <v>105</v>
      </c>
      <c r="F309">
        <v>40700</v>
      </c>
      <c r="G309" t="s">
        <v>911</v>
      </c>
      <c r="I309" t="s">
        <v>121</v>
      </c>
      <c r="J309">
        <v>2026</v>
      </c>
      <c r="K309">
        <v>7</v>
      </c>
      <c r="L309" t="s">
        <v>94</v>
      </c>
      <c r="M309">
        <v>115.89</v>
      </c>
      <c r="N309">
        <v>1</v>
      </c>
      <c r="O309">
        <v>115.89</v>
      </c>
      <c r="P309" t="s">
        <v>95</v>
      </c>
      <c r="Q309">
        <v>0</v>
      </c>
    </row>
    <row r="310" spans="1:17" x14ac:dyDescent="0.25">
      <c r="A310" t="s">
        <v>1005</v>
      </c>
      <c r="B310" t="s">
        <v>231</v>
      </c>
      <c r="C310" t="s">
        <v>133</v>
      </c>
      <c r="D310" t="s">
        <v>108</v>
      </c>
      <c r="E310" t="s">
        <v>102</v>
      </c>
      <c r="F310">
        <v>40700</v>
      </c>
      <c r="G310" t="s">
        <v>911</v>
      </c>
      <c r="I310" t="s">
        <v>186</v>
      </c>
      <c r="J310">
        <v>2026</v>
      </c>
      <c r="K310">
        <v>7</v>
      </c>
      <c r="L310" t="s">
        <v>94</v>
      </c>
      <c r="M310">
        <v>102.04</v>
      </c>
      <c r="N310">
        <v>1</v>
      </c>
      <c r="O310">
        <v>102.04</v>
      </c>
      <c r="P310" t="s">
        <v>95</v>
      </c>
      <c r="Q310">
        <v>1</v>
      </c>
    </row>
    <row r="311" spans="1:17" x14ac:dyDescent="0.25">
      <c r="A311" t="s">
        <v>1005</v>
      </c>
      <c r="B311" t="s">
        <v>231</v>
      </c>
      <c r="C311" t="s">
        <v>133</v>
      </c>
      <c r="D311" t="s">
        <v>108</v>
      </c>
      <c r="E311" t="s">
        <v>105</v>
      </c>
      <c r="F311">
        <v>40700</v>
      </c>
      <c r="G311" t="s">
        <v>911</v>
      </c>
      <c r="I311" t="s">
        <v>144</v>
      </c>
      <c r="J311">
        <v>2026</v>
      </c>
      <c r="K311">
        <v>7</v>
      </c>
      <c r="L311" t="s">
        <v>94</v>
      </c>
      <c r="M311">
        <v>286.89</v>
      </c>
      <c r="N311">
        <v>1</v>
      </c>
      <c r="O311">
        <v>286.89</v>
      </c>
      <c r="P311" t="s">
        <v>95</v>
      </c>
      <c r="Q311">
        <v>0</v>
      </c>
    </row>
    <row r="312" spans="1:17" x14ac:dyDescent="0.25">
      <c r="A312" t="s">
        <v>1005</v>
      </c>
      <c r="B312" t="s">
        <v>232</v>
      </c>
      <c r="C312" t="s">
        <v>133</v>
      </c>
      <c r="D312" t="s">
        <v>108</v>
      </c>
      <c r="E312" t="s">
        <v>105</v>
      </c>
      <c r="F312">
        <v>40700</v>
      </c>
      <c r="G312" t="s">
        <v>911</v>
      </c>
      <c r="I312" t="s">
        <v>109</v>
      </c>
      <c r="J312">
        <v>2026</v>
      </c>
      <c r="K312">
        <v>7</v>
      </c>
      <c r="L312" t="s">
        <v>94</v>
      </c>
      <c r="M312">
        <v>191.26</v>
      </c>
      <c r="N312">
        <v>1</v>
      </c>
      <c r="O312">
        <v>191.26</v>
      </c>
      <c r="P312" t="s">
        <v>95</v>
      </c>
      <c r="Q312">
        <v>0</v>
      </c>
    </row>
    <row r="313" spans="1:17" x14ac:dyDescent="0.25">
      <c r="A313" t="s">
        <v>1005</v>
      </c>
      <c r="B313" t="s">
        <v>233</v>
      </c>
      <c r="C313" t="s">
        <v>133</v>
      </c>
      <c r="D313" t="s">
        <v>108</v>
      </c>
      <c r="E313" t="s">
        <v>105</v>
      </c>
      <c r="F313">
        <v>40700</v>
      </c>
      <c r="G313" t="s">
        <v>911</v>
      </c>
      <c r="I313" t="s">
        <v>121</v>
      </c>
      <c r="J313">
        <v>2026</v>
      </c>
      <c r="K313">
        <v>7</v>
      </c>
      <c r="L313" t="s">
        <v>94</v>
      </c>
      <c r="M313">
        <v>115.89</v>
      </c>
      <c r="N313">
        <v>1</v>
      </c>
      <c r="O313">
        <v>115.89</v>
      </c>
      <c r="P313" t="s">
        <v>95</v>
      </c>
      <c r="Q313">
        <v>0</v>
      </c>
    </row>
    <row r="314" spans="1:17" x14ac:dyDescent="0.25">
      <c r="A314" t="s">
        <v>1005</v>
      </c>
      <c r="B314" t="s">
        <v>234</v>
      </c>
      <c r="C314" t="s">
        <v>133</v>
      </c>
      <c r="D314" t="s">
        <v>108</v>
      </c>
      <c r="E314" t="s">
        <v>102</v>
      </c>
      <c r="F314">
        <v>40700</v>
      </c>
      <c r="G314" t="s">
        <v>911</v>
      </c>
      <c r="I314" t="s">
        <v>186</v>
      </c>
      <c r="J314">
        <v>2026</v>
      </c>
      <c r="K314">
        <v>7</v>
      </c>
      <c r="L314" t="s">
        <v>94</v>
      </c>
      <c r="M314">
        <v>83.39</v>
      </c>
      <c r="N314">
        <v>1</v>
      </c>
      <c r="O314">
        <v>83.39</v>
      </c>
      <c r="P314" t="s">
        <v>95</v>
      </c>
      <c r="Q314">
        <v>1</v>
      </c>
    </row>
    <row r="315" spans="1:17" x14ac:dyDescent="0.25">
      <c r="A315" t="s">
        <v>1005</v>
      </c>
      <c r="B315" t="s">
        <v>235</v>
      </c>
      <c r="C315" t="s">
        <v>133</v>
      </c>
      <c r="D315" t="s">
        <v>108</v>
      </c>
      <c r="E315" t="s">
        <v>105</v>
      </c>
      <c r="F315">
        <v>40700</v>
      </c>
      <c r="G315" t="s">
        <v>911</v>
      </c>
      <c r="I315" t="s">
        <v>121</v>
      </c>
      <c r="J315">
        <v>2026</v>
      </c>
      <c r="K315">
        <v>7</v>
      </c>
      <c r="L315" t="s">
        <v>94</v>
      </c>
      <c r="M315">
        <v>95.63</v>
      </c>
      <c r="N315">
        <v>1</v>
      </c>
      <c r="O315">
        <v>95.63</v>
      </c>
      <c r="P315" t="s">
        <v>95</v>
      </c>
      <c r="Q315">
        <v>0</v>
      </c>
    </row>
    <row r="316" spans="1:17" x14ac:dyDescent="0.25">
      <c r="A316" t="s">
        <v>1005</v>
      </c>
      <c r="B316" t="s">
        <v>236</v>
      </c>
      <c r="C316" t="s">
        <v>133</v>
      </c>
      <c r="D316" t="s">
        <v>108</v>
      </c>
      <c r="E316" t="s">
        <v>93</v>
      </c>
      <c r="F316">
        <v>40700</v>
      </c>
      <c r="G316" t="s">
        <v>911</v>
      </c>
      <c r="I316" t="s">
        <v>167</v>
      </c>
      <c r="J316">
        <v>2026</v>
      </c>
      <c r="K316">
        <v>7</v>
      </c>
      <c r="L316" t="s">
        <v>94</v>
      </c>
      <c r="M316">
        <v>125.55</v>
      </c>
      <c r="N316">
        <v>1</v>
      </c>
      <c r="O316">
        <v>125.55</v>
      </c>
      <c r="P316" t="s">
        <v>95</v>
      </c>
      <c r="Q316">
        <v>0</v>
      </c>
    </row>
    <row r="317" spans="1:17" x14ac:dyDescent="0.25">
      <c r="A317" t="s">
        <v>1005</v>
      </c>
      <c r="B317" t="s">
        <v>236</v>
      </c>
      <c r="C317" t="s">
        <v>133</v>
      </c>
      <c r="D317" t="s">
        <v>108</v>
      </c>
      <c r="E317" t="s">
        <v>93</v>
      </c>
      <c r="F317">
        <v>40700</v>
      </c>
      <c r="G317" t="s">
        <v>911</v>
      </c>
      <c r="I317" t="s">
        <v>142</v>
      </c>
      <c r="J317">
        <v>2026</v>
      </c>
      <c r="K317">
        <v>7</v>
      </c>
      <c r="L317" t="s">
        <v>94</v>
      </c>
      <c r="M317">
        <v>125.55</v>
      </c>
      <c r="N317">
        <v>1</v>
      </c>
      <c r="O317">
        <v>125.55</v>
      </c>
      <c r="P317" t="s">
        <v>95</v>
      </c>
      <c r="Q317">
        <v>0</v>
      </c>
    </row>
    <row r="318" spans="1:17" x14ac:dyDescent="0.25">
      <c r="A318" t="s">
        <v>1005</v>
      </c>
      <c r="B318" t="s">
        <v>236</v>
      </c>
      <c r="C318" t="s">
        <v>133</v>
      </c>
      <c r="D318" t="s">
        <v>108</v>
      </c>
      <c r="E318" t="s">
        <v>105</v>
      </c>
      <c r="F318">
        <v>40700</v>
      </c>
      <c r="G318" t="s">
        <v>911</v>
      </c>
      <c r="I318" t="s">
        <v>121</v>
      </c>
      <c r="J318">
        <v>2026</v>
      </c>
      <c r="K318">
        <v>7</v>
      </c>
      <c r="L318" t="s">
        <v>94</v>
      </c>
      <c r="M318">
        <v>231.78</v>
      </c>
      <c r="N318">
        <v>1</v>
      </c>
      <c r="O318">
        <v>231.78</v>
      </c>
      <c r="P318" t="s">
        <v>95</v>
      </c>
      <c r="Q318">
        <v>0</v>
      </c>
    </row>
    <row r="319" spans="1:17" x14ac:dyDescent="0.25">
      <c r="A319" t="s">
        <v>1005</v>
      </c>
      <c r="B319" t="s">
        <v>236</v>
      </c>
      <c r="C319" t="s">
        <v>133</v>
      </c>
      <c r="D319" t="s">
        <v>108</v>
      </c>
      <c r="E319" t="s">
        <v>105</v>
      </c>
      <c r="F319">
        <v>40700</v>
      </c>
      <c r="G319" t="s">
        <v>911</v>
      </c>
      <c r="I319" t="s">
        <v>139</v>
      </c>
      <c r="J319">
        <v>2026</v>
      </c>
      <c r="K319">
        <v>7</v>
      </c>
      <c r="L319" t="s">
        <v>94</v>
      </c>
      <c r="M319">
        <v>95.63</v>
      </c>
      <c r="N319">
        <v>1</v>
      </c>
      <c r="O319">
        <v>95.63</v>
      </c>
      <c r="P319" t="s">
        <v>95</v>
      </c>
      <c r="Q319">
        <v>0</v>
      </c>
    </row>
    <row r="320" spans="1:17" x14ac:dyDescent="0.25">
      <c r="A320" t="s">
        <v>1005</v>
      </c>
      <c r="B320" t="s">
        <v>237</v>
      </c>
      <c r="C320" t="s">
        <v>133</v>
      </c>
      <c r="D320" t="s">
        <v>108</v>
      </c>
      <c r="E320" t="s">
        <v>105</v>
      </c>
      <c r="F320">
        <v>40700</v>
      </c>
      <c r="G320" t="s">
        <v>911</v>
      </c>
      <c r="I320" t="s">
        <v>121</v>
      </c>
      <c r="J320">
        <v>2026</v>
      </c>
      <c r="K320">
        <v>7</v>
      </c>
      <c r="L320" t="s">
        <v>94</v>
      </c>
      <c r="M320">
        <v>95.63</v>
      </c>
      <c r="N320">
        <v>1</v>
      </c>
      <c r="O320">
        <v>95.63</v>
      </c>
      <c r="P320" t="s">
        <v>95</v>
      </c>
      <c r="Q320">
        <v>0</v>
      </c>
    </row>
    <row r="321" spans="1:17" x14ac:dyDescent="0.25">
      <c r="A321" t="s">
        <v>1005</v>
      </c>
      <c r="B321" t="s">
        <v>238</v>
      </c>
      <c r="C321" t="s">
        <v>133</v>
      </c>
      <c r="D321" t="s">
        <v>108</v>
      </c>
      <c r="E321" t="s">
        <v>93</v>
      </c>
      <c r="F321">
        <v>40700</v>
      </c>
      <c r="G321" t="s">
        <v>911</v>
      </c>
      <c r="I321" t="s">
        <v>167</v>
      </c>
      <c r="J321">
        <v>2026</v>
      </c>
      <c r="K321">
        <v>7</v>
      </c>
      <c r="L321" t="s">
        <v>94</v>
      </c>
      <c r="M321">
        <v>125.55</v>
      </c>
      <c r="N321">
        <v>1</v>
      </c>
      <c r="O321">
        <v>125.55</v>
      </c>
      <c r="P321" t="s">
        <v>95</v>
      </c>
      <c r="Q321">
        <v>0</v>
      </c>
    </row>
    <row r="322" spans="1:17" x14ac:dyDescent="0.25">
      <c r="A322" t="s">
        <v>1005</v>
      </c>
      <c r="B322" t="s">
        <v>238</v>
      </c>
      <c r="C322" t="s">
        <v>133</v>
      </c>
      <c r="D322" t="s">
        <v>108</v>
      </c>
      <c r="E322" t="s">
        <v>105</v>
      </c>
      <c r="F322">
        <v>40700</v>
      </c>
      <c r="G322" t="s">
        <v>911</v>
      </c>
      <c r="I322" t="s">
        <v>121</v>
      </c>
      <c r="J322">
        <v>2026</v>
      </c>
      <c r="K322">
        <v>7</v>
      </c>
      <c r="L322" t="s">
        <v>94</v>
      </c>
      <c r="M322">
        <v>115.89</v>
      </c>
      <c r="N322">
        <v>1</v>
      </c>
      <c r="O322">
        <v>115.89</v>
      </c>
      <c r="P322" t="s">
        <v>95</v>
      </c>
      <c r="Q322">
        <v>0</v>
      </c>
    </row>
    <row r="323" spans="1:17" x14ac:dyDescent="0.25">
      <c r="A323" t="s">
        <v>1005</v>
      </c>
      <c r="B323" t="s">
        <v>239</v>
      </c>
      <c r="C323" t="s">
        <v>133</v>
      </c>
      <c r="D323" t="s">
        <v>108</v>
      </c>
      <c r="E323" t="s">
        <v>93</v>
      </c>
      <c r="F323">
        <v>40700</v>
      </c>
      <c r="G323" t="s">
        <v>911</v>
      </c>
      <c r="I323" t="s">
        <v>191</v>
      </c>
      <c r="J323">
        <v>2026</v>
      </c>
      <c r="K323">
        <v>7</v>
      </c>
      <c r="L323" t="s">
        <v>94</v>
      </c>
      <c r="M323">
        <v>355.16</v>
      </c>
      <c r="N323">
        <v>1</v>
      </c>
      <c r="O323">
        <v>355.16</v>
      </c>
      <c r="P323" t="s">
        <v>95</v>
      </c>
      <c r="Q323">
        <v>1</v>
      </c>
    </row>
    <row r="324" spans="1:17" x14ac:dyDescent="0.25">
      <c r="A324" t="s">
        <v>1005</v>
      </c>
      <c r="B324" t="s">
        <v>239</v>
      </c>
      <c r="C324" t="s">
        <v>133</v>
      </c>
      <c r="D324" t="s">
        <v>108</v>
      </c>
      <c r="E324" t="s">
        <v>93</v>
      </c>
      <c r="F324">
        <v>40700</v>
      </c>
      <c r="G324" t="s">
        <v>911</v>
      </c>
      <c r="I324" t="s">
        <v>168</v>
      </c>
      <c r="J324">
        <v>2026</v>
      </c>
      <c r="K324">
        <v>7</v>
      </c>
      <c r="L324" t="s">
        <v>94</v>
      </c>
      <c r="M324">
        <v>251.1</v>
      </c>
      <c r="N324">
        <v>1</v>
      </c>
      <c r="O324">
        <v>251.1</v>
      </c>
      <c r="P324" t="s">
        <v>95</v>
      </c>
      <c r="Q324">
        <v>0</v>
      </c>
    </row>
    <row r="325" spans="1:17" x14ac:dyDescent="0.25">
      <c r="A325" t="s">
        <v>1005</v>
      </c>
      <c r="B325" t="s">
        <v>239</v>
      </c>
      <c r="C325" t="s">
        <v>133</v>
      </c>
      <c r="D325" t="s">
        <v>108</v>
      </c>
      <c r="E325" t="s">
        <v>105</v>
      </c>
      <c r="F325">
        <v>40700</v>
      </c>
      <c r="G325" t="s">
        <v>911</v>
      </c>
      <c r="I325" t="s">
        <v>121</v>
      </c>
      <c r="J325">
        <v>2026</v>
      </c>
      <c r="K325">
        <v>7</v>
      </c>
      <c r="L325" t="s">
        <v>94</v>
      </c>
      <c r="M325">
        <v>115.89</v>
      </c>
      <c r="N325">
        <v>1</v>
      </c>
      <c r="O325">
        <v>115.89</v>
      </c>
      <c r="P325" t="s">
        <v>95</v>
      </c>
      <c r="Q325">
        <v>0</v>
      </c>
    </row>
    <row r="326" spans="1:17" x14ac:dyDescent="0.25">
      <c r="A326" t="s">
        <v>1005</v>
      </c>
      <c r="B326" t="s">
        <v>239</v>
      </c>
      <c r="C326" t="s">
        <v>133</v>
      </c>
      <c r="D326" t="s">
        <v>108</v>
      </c>
      <c r="E326" t="s">
        <v>105</v>
      </c>
      <c r="F326">
        <v>40700</v>
      </c>
      <c r="G326" t="s">
        <v>911</v>
      </c>
      <c r="I326" t="s">
        <v>139</v>
      </c>
      <c r="J326">
        <v>2026</v>
      </c>
      <c r="K326">
        <v>7</v>
      </c>
      <c r="L326" t="s">
        <v>94</v>
      </c>
      <c r="M326">
        <v>95.63</v>
      </c>
      <c r="N326">
        <v>1</v>
      </c>
      <c r="O326">
        <v>95.63</v>
      </c>
      <c r="P326" t="s">
        <v>95</v>
      </c>
      <c r="Q326">
        <v>0</v>
      </c>
    </row>
    <row r="327" spans="1:17" x14ac:dyDescent="0.25">
      <c r="A327" t="s">
        <v>1005</v>
      </c>
      <c r="B327" t="s">
        <v>239</v>
      </c>
      <c r="C327" t="s">
        <v>133</v>
      </c>
      <c r="D327" t="s">
        <v>108</v>
      </c>
      <c r="E327" t="s">
        <v>105</v>
      </c>
      <c r="F327">
        <v>40700</v>
      </c>
      <c r="G327" t="s">
        <v>911</v>
      </c>
      <c r="I327" t="s">
        <v>158</v>
      </c>
      <c r="J327">
        <v>2026</v>
      </c>
      <c r="K327">
        <v>7</v>
      </c>
      <c r="L327" t="s">
        <v>94</v>
      </c>
      <c r="M327">
        <v>173.82</v>
      </c>
      <c r="N327">
        <v>1</v>
      </c>
      <c r="O327">
        <v>173.82</v>
      </c>
      <c r="P327" t="s">
        <v>95</v>
      </c>
      <c r="Q327">
        <v>0</v>
      </c>
    </row>
    <row r="328" spans="1:17" x14ac:dyDescent="0.25">
      <c r="A328" t="s">
        <v>1005</v>
      </c>
      <c r="B328" t="s">
        <v>243</v>
      </c>
      <c r="C328" t="s">
        <v>133</v>
      </c>
      <c r="D328" t="s">
        <v>108</v>
      </c>
      <c r="E328" t="s">
        <v>102</v>
      </c>
      <c r="F328">
        <v>40700</v>
      </c>
      <c r="G328" t="s">
        <v>911</v>
      </c>
      <c r="I328" t="s">
        <v>186</v>
      </c>
      <c r="J328">
        <v>2026</v>
      </c>
      <c r="K328">
        <v>7</v>
      </c>
      <c r="L328" t="s">
        <v>94</v>
      </c>
      <c r="M328">
        <v>276.05</v>
      </c>
      <c r="N328">
        <v>1</v>
      </c>
      <c r="O328">
        <v>276.05</v>
      </c>
      <c r="P328" t="s">
        <v>95</v>
      </c>
      <c r="Q328">
        <v>1</v>
      </c>
    </row>
    <row r="329" spans="1:17" x14ac:dyDescent="0.25">
      <c r="A329" t="s">
        <v>1005</v>
      </c>
      <c r="B329" t="s">
        <v>243</v>
      </c>
      <c r="C329" t="s">
        <v>133</v>
      </c>
      <c r="D329" t="s">
        <v>108</v>
      </c>
      <c r="E329" t="s">
        <v>93</v>
      </c>
      <c r="F329">
        <v>40700</v>
      </c>
      <c r="G329" t="s">
        <v>911</v>
      </c>
      <c r="I329" t="s">
        <v>167</v>
      </c>
      <c r="J329">
        <v>2026</v>
      </c>
      <c r="K329">
        <v>7</v>
      </c>
      <c r="L329" t="s">
        <v>94</v>
      </c>
      <c r="M329">
        <v>376.65</v>
      </c>
      <c r="N329">
        <v>1</v>
      </c>
      <c r="O329">
        <v>376.65</v>
      </c>
      <c r="P329" t="s">
        <v>95</v>
      </c>
      <c r="Q329">
        <v>0</v>
      </c>
    </row>
    <row r="330" spans="1:17" x14ac:dyDescent="0.25">
      <c r="A330" t="s">
        <v>1005</v>
      </c>
      <c r="B330" t="s">
        <v>243</v>
      </c>
      <c r="C330" t="s">
        <v>133</v>
      </c>
      <c r="D330" t="s">
        <v>108</v>
      </c>
      <c r="E330" t="s">
        <v>93</v>
      </c>
      <c r="F330">
        <v>40700</v>
      </c>
      <c r="G330" t="s">
        <v>911</v>
      </c>
      <c r="I330" t="s">
        <v>142</v>
      </c>
      <c r="J330">
        <v>2026</v>
      </c>
      <c r="K330">
        <v>7</v>
      </c>
      <c r="L330" t="s">
        <v>94</v>
      </c>
      <c r="M330">
        <v>125.55</v>
      </c>
      <c r="N330">
        <v>1</v>
      </c>
      <c r="O330">
        <v>125.55</v>
      </c>
      <c r="P330" t="s">
        <v>95</v>
      </c>
      <c r="Q330">
        <v>0</v>
      </c>
    </row>
    <row r="331" spans="1:17" x14ac:dyDescent="0.25">
      <c r="A331" t="s">
        <v>1005</v>
      </c>
      <c r="B331" t="s">
        <v>243</v>
      </c>
      <c r="C331" t="s">
        <v>133</v>
      </c>
      <c r="D331" t="s">
        <v>108</v>
      </c>
      <c r="E331" t="s">
        <v>105</v>
      </c>
      <c r="F331">
        <v>40700</v>
      </c>
      <c r="G331" t="s">
        <v>911</v>
      </c>
      <c r="I331" t="s">
        <v>121</v>
      </c>
      <c r="J331">
        <v>2026</v>
      </c>
      <c r="K331">
        <v>7</v>
      </c>
      <c r="L331" t="s">
        <v>94</v>
      </c>
      <c r="M331">
        <v>115.89</v>
      </c>
      <c r="N331">
        <v>1</v>
      </c>
      <c r="O331">
        <v>115.89</v>
      </c>
      <c r="P331" t="s">
        <v>95</v>
      </c>
      <c r="Q331">
        <v>0</v>
      </c>
    </row>
    <row r="332" spans="1:17" x14ac:dyDescent="0.25">
      <c r="A332" t="s">
        <v>1121</v>
      </c>
      <c r="B332" t="s">
        <v>251</v>
      </c>
      <c r="C332" t="s">
        <v>252</v>
      </c>
      <c r="D332" t="s">
        <v>108</v>
      </c>
      <c r="E332" t="s">
        <v>102</v>
      </c>
      <c r="F332">
        <v>40700</v>
      </c>
      <c r="G332" t="s">
        <v>911</v>
      </c>
      <c r="I332" t="s">
        <v>186</v>
      </c>
      <c r="J332">
        <v>2026</v>
      </c>
      <c r="K332">
        <v>7</v>
      </c>
      <c r="L332" t="s">
        <v>94</v>
      </c>
      <c r="M332">
        <v>763.67</v>
      </c>
      <c r="N332">
        <v>1</v>
      </c>
      <c r="O332">
        <v>763.67</v>
      </c>
      <c r="P332" t="s">
        <v>95</v>
      </c>
      <c r="Q332">
        <v>1</v>
      </c>
    </row>
    <row r="333" spans="1:17" x14ac:dyDescent="0.25">
      <c r="A333" t="s">
        <v>1121</v>
      </c>
      <c r="B333" t="s">
        <v>251</v>
      </c>
      <c r="C333" t="s">
        <v>252</v>
      </c>
      <c r="D333" t="s">
        <v>108</v>
      </c>
      <c r="E333" t="s">
        <v>93</v>
      </c>
      <c r="F333">
        <v>40700</v>
      </c>
      <c r="G333" t="s">
        <v>911</v>
      </c>
      <c r="I333" t="s">
        <v>253</v>
      </c>
      <c r="J333">
        <v>2026</v>
      </c>
      <c r="K333">
        <v>7</v>
      </c>
      <c r="L333" t="s">
        <v>94</v>
      </c>
      <c r="M333">
        <v>1235.0754000000002</v>
      </c>
      <c r="N333">
        <v>1</v>
      </c>
      <c r="O333">
        <v>1235.0754000000002</v>
      </c>
      <c r="P333" t="s">
        <v>95</v>
      </c>
      <c r="Q333">
        <v>0</v>
      </c>
    </row>
    <row r="334" spans="1:17" x14ac:dyDescent="0.25">
      <c r="A334" t="s">
        <v>1121</v>
      </c>
      <c r="B334" t="s">
        <v>251</v>
      </c>
      <c r="C334" t="s">
        <v>252</v>
      </c>
      <c r="D334" t="s">
        <v>108</v>
      </c>
      <c r="E334" t="s">
        <v>105</v>
      </c>
      <c r="F334">
        <v>40700</v>
      </c>
      <c r="G334" t="s">
        <v>911</v>
      </c>
      <c r="I334" t="s">
        <v>121</v>
      </c>
      <c r="J334">
        <v>2026</v>
      </c>
      <c r="K334">
        <v>7</v>
      </c>
      <c r="L334" t="s">
        <v>94</v>
      </c>
      <c r="M334">
        <v>154.38560000000001</v>
      </c>
      <c r="N334">
        <v>1</v>
      </c>
      <c r="O334">
        <v>154.38560000000001</v>
      </c>
      <c r="P334" t="s">
        <v>95</v>
      </c>
      <c r="Q334">
        <v>0</v>
      </c>
    </row>
    <row r="335" spans="1:17" x14ac:dyDescent="0.25">
      <c r="A335" t="s">
        <v>2382</v>
      </c>
      <c r="B335" t="s">
        <v>3124</v>
      </c>
      <c r="C335" t="s">
        <v>623</v>
      </c>
      <c r="D335" t="s">
        <v>108</v>
      </c>
      <c r="E335" t="s">
        <v>105</v>
      </c>
      <c r="F335">
        <v>40900</v>
      </c>
      <c r="G335" t="s">
        <v>2520</v>
      </c>
      <c r="I335" t="s">
        <v>121</v>
      </c>
      <c r="J335">
        <v>2026</v>
      </c>
      <c r="K335">
        <v>7</v>
      </c>
      <c r="L335" t="s">
        <v>94</v>
      </c>
      <c r="M335">
        <v>219.49</v>
      </c>
      <c r="N335">
        <v>1</v>
      </c>
      <c r="O335">
        <v>219.49</v>
      </c>
      <c r="P335" t="s">
        <v>95</v>
      </c>
      <c r="Q335">
        <v>0</v>
      </c>
    </row>
    <row r="336" spans="1:17" x14ac:dyDescent="0.25">
      <c r="A336" t="s">
        <v>2784</v>
      </c>
      <c r="B336" t="s">
        <v>254</v>
      </c>
      <c r="C336" t="s">
        <v>255</v>
      </c>
      <c r="D336" t="s">
        <v>108</v>
      </c>
      <c r="E336" t="s">
        <v>93</v>
      </c>
      <c r="F336">
        <v>40700</v>
      </c>
      <c r="G336" t="s">
        <v>911</v>
      </c>
      <c r="I336" t="s">
        <v>253</v>
      </c>
      <c r="J336">
        <v>2026</v>
      </c>
      <c r="K336">
        <v>7</v>
      </c>
      <c r="L336" t="s">
        <v>94</v>
      </c>
      <c r="M336">
        <v>1696.88</v>
      </c>
      <c r="N336">
        <v>1</v>
      </c>
      <c r="O336">
        <v>1696.88</v>
      </c>
      <c r="P336" t="s">
        <v>95</v>
      </c>
      <c r="Q336">
        <v>0</v>
      </c>
    </row>
    <row r="337" spans="1:17" x14ac:dyDescent="0.25">
      <c r="A337" t="s">
        <v>2784</v>
      </c>
      <c r="B337" t="s">
        <v>254</v>
      </c>
      <c r="C337" t="s">
        <v>255</v>
      </c>
      <c r="D337" t="s">
        <v>108</v>
      </c>
      <c r="E337" t="s">
        <v>105</v>
      </c>
      <c r="F337">
        <v>40700</v>
      </c>
      <c r="G337" t="s">
        <v>911</v>
      </c>
      <c r="I337" t="s">
        <v>158</v>
      </c>
      <c r="J337">
        <v>2026</v>
      </c>
      <c r="K337">
        <v>7</v>
      </c>
      <c r="L337" t="s">
        <v>94</v>
      </c>
      <c r="M337">
        <v>2124.35</v>
      </c>
      <c r="N337">
        <v>1</v>
      </c>
      <c r="O337">
        <v>2124.35</v>
      </c>
      <c r="P337" t="s">
        <v>95</v>
      </c>
      <c r="Q337">
        <v>0</v>
      </c>
    </row>
    <row r="338" spans="1:17" x14ac:dyDescent="0.25">
      <c r="A338" t="s">
        <v>2382</v>
      </c>
      <c r="B338" t="s">
        <v>256</v>
      </c>
      <c r="C338" t="s">
        <v>257</v>
      </c>
      <c r="D338" t="s">
        <v>108</v>
      </c>
      <c r="E338" t="s">
        <v>104</v>
      </c>
      <c r="F338">
        <v>40700</v>
      </c>
      <c r="G338" t="s">
        <v>911</v>
      </c>
      <c r="I338" t="s">
        <v>245</v>
      </c>
      <c r="J338">
        <v>2026</v>
      </c>
      <c r="K338">
        <v>7</v>
      </c>
      <c r="L338" t="s">
        <v>94</v>
      </c>
      <c r="M338">
        <v>3.95</v>
      </c>
      <c r="N338">
        <v>1</v>
      </c>
      <c r="O338">
        <v>3.95</v>
      </c>
      <c r="P338" t="s">
        <v>95</v>
      </c>
      <c r="Q338">
        <v>1</v>
      </c>
    </row>
    <row r="339" spans="1:17" x14ac:dyDescent="0.25">
      <c r="A339" t="s">
        <v>2382</v>
      </c>
      <c r="B339" t="s">
        <v>256</v>
      </c>
      <c r="C339" t="s">
        <v>257</v>
      </c>
      <c r="D339" t="s">
        <v>108</v>
      </c>
      <c r="E339" t="s">
        <v>104</v>
      </c>
      <c r="F339">
        <v>40700</v>
      </c>
      <c r="G339" t="s">
        <v>911</v>
      </c>
      <c r="I339" t="s">
        <v>246</v>
      </c>
      <c r="J339">
        <v>2026</v>
      </c>
      <c r="K339">
        <v>7</v>
      </c>
      <c r="L339" t="s">
        <v>94</v>
      </c>
      <c r="M339">
        <v>1360.1</v>
      </c>
      <c r="N339">
        <v>1</v>
      </c>
      <c r="O339">
        <v>1360.1</v>
      </c>
      <c r="P339" t="s">
        <v>95</v>
      </c>
      <c r="Q339">
        <v>0</v>
      </c>
    </row>
    <row r="340" spans="1:17" x14ac:dyDescent="0.25">
      <c r="A340" t="s">
        <v>2382</v>
      </c>
      <c r="B340" t="s">
        <v>256</v>
      </c>
      <c r="C340" t="s">
        <v>257</v>
      </c>
      <c r="D340" t="s">
        <v>108</v>
      </c>
      <c r="E340" t="s">
        <v>93</v>
      </c>
      <c r="F340">
        <v>40700</v>
      </c>
      <c r="G340" t="s">
        <v>911</v>
      </c>
      <c r="I340" t="s">
        <v>253</v>
      </c>
      <c r="J340">
        <v>2026</v>
      </c>
      <c r="K340">
        <v>7</v>
      </c>
      <c r="L340" t="s">
        <v>94</v>
      </c>
      <c r="M340">
        <v>450</v>
      </c>
      <c r="N340">
        <v>1</v>
      </c>
      <c r="O340">
        <v>450</v>
      </c>
      <c r="P340" t="s">
        <v>95</v>
      </c>
      <c r="Q340">
        <v>0</v>
      </c>
    </row>
    <row r="341" spans="1:17" x14ac:dyDescent="0.25">
      <c r="A341" t="s">
        <v>2382</v>
      </c>
      <c r="B341" t="s">
        <v>256</v>
      </c>
      <c r="C341" t="s">
        <v>257</v>
      </c>
      <c r="D341" t="s">
        <v>108</v>
      </c>
      <c r="E341" t="s">
        <v>105</v>
      </c>
      <c r="F341">
        <v>40700</v>
      </c>
      <c r="G341" t="s">
        <v>911</v>
      </c>
      <c r="I341" t="s">
        <v>121</v>
      </c>
      <c r="J341">
        <v>2026</v>
      </c>
      <c r="K341">
        <v>7</v>
      </c>
      <c r="L341" t="s">
        <v>94</v>
      </c>
      <c r="M341">
        <v>2594.48</v>
      </c>
      <c r="N341">
        <v>1</v>
      </c>
      <c r="O341">
        <v>2594.48</v>
      </c>
      <c r="P341" t="s">
        <v>95</v>
      </c>
      <c r="Q341">
        <v>0</v>
      </c>
    </row>
    <row r="342" spans="1:17" x14ac:dyDescent="0.25">
      <c r="A342" t="s">
        <v>2382</v>
      </c>
      <c r="B342" t="s">
        <v>256</v>
      </c>
      <c r="C342" t="s">
        <v>257</v>
      </c>
      <c r="D342" t="s">
        <v>108</v>
      </c>
      <c r="E342" t="s">
        <v>105</v>
      </c>
      <c r="F342">
        <v>40700</v>
      </c>
      <c r="G342" t="s">
        <v>911</v>
      </c>
      <c r="I342" t="s">
        <v>139</v>
      </c>
      <c r="J342">
        <v>2026</v>
      </c>
      <c r="K342">
        <v>7</v>
      </c>
      <c r="L342" t="s">
        <v>94</v>
      </c>
      <c r="M342">
        <v>1011.84</v>
      </c>
      <c r="N342">
        <v>1</v>
      </c>
      <c r="O342">
        <v>1011.84</v>
      </c>
      <c r="P342" t="s">
        <v>95</v>
      </c>
      <c r="Q342">
        <v>0</v>
      </c>
    </row>
    <row r="343" spans="1:17" x14ac:dyDescent="0.25">
      <c r="A343" t="s">
        <v>2573</v>
      </c>
      <c r="B343" t="s">
        <v>3125</v>
      </c>
      <c r="C343" t="s">
        <v>444</v>
      </c>
      <c r="D343" t="s">
        <v>108</v>
      </c>
      <c r="E343" t="s">
        <v>93</v>
      </c>
      <c r="F343">
        <v>40700</v>
      </c>
      <c r="G343" t="s">
        <v>911</v>
      </c>
      <c r="I343" t="s">
        <v>253</v>
      </c>
      <c r="J343">
        <v>2026</v>
      </c>
      <c r="K343">
        <v>7</v>
      </c>
      <c r="L343" t="s">
        <v>94</v>
      </c>
      <c r="M343">
        <v>-1103.3</v>
      </c>
      <c r="N343">
        <v>1</v>
      </c>
      <c r="O343">
        <v>-1103.3</v>
      </c>
      <c r="P343" t="s">
        <v>95</v>
      </c>
      <c r="Q343">
        <v>0</v>
      </c>
    </row>
    <row r="344" spans="1:17" x14ac:dyDescent="0.25">
      <c r="A344" t="s">
        <v>2573</v>
      </c>
      <c r="B344" t="s">
        <v>3125</v>
      </c>
      <c r="C344" t="s">
        <v>444</v>
      </c>
      <c r="D344" t="s">
        <v>108</v>
      </c>
      <c r="E344" t="s">
        <v>105</v>
      </c>
      <c r="F344">
        <v>40700</v>
      </c>
      <c r="G344" t="s">
        <v>911</v>
      </c>
      <c r="I344" t="s">
        <v>842</v>
      </c>
      <c r="J344">
        <v>2026</v>
      </c>
      <c r="K344">
        <v>7</v>
      </c>
      <c r="L344" t="s">
        <v>94</v>
      </c>
      <c r="M344">
        <v>-552.5</v>
      </c>
      <c r="N344">
        <v>1</v>
      </c>
      <c r="O344">
        <v>-552.5</v>
      </c>
      <c r="P344" t="s">
        <v>95</v>
      </c>
      <c r="Q344">
        <v>0</v>
      </c>
    </row>
    <row r="345" spans="1:17" x14ac:dyDescent="0.25">
      <c r="A345" t="s">
        <v>2392</v>
      </c>
      <c r="B345" t="s">
        <v>106</v>
      </c>
      <c r="C345" t="s">
        <v>107</v>
      </c>
      <c r="D345" t="s">
        <v>108</v>
      </c>
      <c r="E345" t="s">
        <v>105</v>
      </c>
      <c r="F345">
        <v>40700</v>
      </c>
      <c r="G345" t="s">
        <v>911</v>
      </c>
      <c r="I345" t="s">
        <v>109</v>
      </c>
      <c r="J345">
        <v>2026</v>
      </c>
      <c r="K345">
        <v>7</v>
      </c>
      <c r="L345" t="s">
        <v>94</v>
      </c>
      <c r="M345">
        <v>-1273.6104500000001</v>
      </c>
      <c r="N345">
        <v>1</v>
      </c>
      <c r="O345">
        <v>-1273.6104500000001</v>
      </c>
      <c r="P345" t="s">
        <v>95</v>
      </c>
      <c r="Q345">
        <v>0</v>
      </c>
    </row>
    <row r="346" spans="1:17" x14ac:dyDescent="0.25">
      <c r="A346" t="s">
        <v>2392</v>
      </c>
      <c r="B346" t="s">
        <v>106</v>
      </c>
      <c r="C346" t="s">
        <v>107</v>
      </c>
      <c r="D346" t="s">
        <v>108</v>
      </c>
      <c r="E346" t="s">
        <v>93</v>
      </c>
      <c r="F346">
        <v>40700</v>
      </c>
      <c r="G346" t="s">
        <v>911</v>
      </c>
      <c r="I346" t="s">
        <v>644</v>
      </c>
      <c r="J346">
        <v>2026</v>
      </c>
      <c r="K346">
        <v>7</v>
      </c>
      <c r="L346" t="s">
        <v>94</v>
      </c>
      <c r="M346">
        <v>-200.1405</v>
      </c>
      <c r="N346">
        <v>1</v>
      </c>
      <c r="O346">
        <v>-200.1405</v>
      </c>
      <c r="P346" t="s">
        <v>95</v>
      </c>
      <c r="Q346">
        <v>0</v>
      </c>
    </row>
    <row r="347" spans="1:17" x14ac:dyDescent="0.25">
      <c r="A347" t="s">
        <v>2392</v>
      </c>
      <c r="B347" t="s">
        <v>106</v>
      </c>
      <c r="C347" t="s">
        <v>107</v>
      </c>
      <c r="D347" t="s">
        <v>108</v>
      </c>
      <c r="E347" t="s">
        <v>105</v>
      </c>
      <c r="F347">
        <v>40700</v>
      </c>
      <c r="G347" t="s">
        <v>911</v>
      </c>
      <c r="I347" t="s">
        <v>109</v>
      </c>
      <c r="J347">
        <v>2026</v>
      </c>
      <c r="K347">
        <v>7</v>
      </c>
      <c r="L347" t="s">
        <v>94</v>
      </c>
      <c r="M347">
        <v>727.77740000000006</v>
      </c>
      <c r="N347">
        <v>1</v>
      </c>
      <c r="O347">
        <v>727.77740000000006</v>
      </c>
      <c r="P347" t="s">
        <v>95</v>
      </c>
      <c r="Q347">
        <v>0</v>
      </c>
    </row>
    <row r="348" spans="1:17" x14ac:dyDescent="0.25">
      <c r="A348" t="s">
        <v>2392</v>
      </c>
      <c r="B348" t="s">
        <v>106</v>
      </c>
      <c r="C348" t="s">
        <v>107</v>
      </c>
      <c r="D348" t="s">
        <v>108</v>
      </c>
      <c r="E348" t="s">
        <v>105</v>
      </c>
      <c r="F348">
        <v>40700</v>
      </c>
      <c r="G348" t="s">
        <v>911</v>
      </c>
      <c r="I348" t="s">
        <v>109</v>
      </c>
      <c r="J348">
        <v>2026</v>
      </c>
      <c r="K348">
        <v>7</v>
      </c>
      <c r="L348" t="s">
        <v>94</v>
      </c>
      <c r="M348">
        <v>-1273.6104500000001</v>
      </c>
      <c r="N348">
        <v>1</v>
      </c>
      <c r="O348">
        <v>-1273.6104500000001</v>
      </c>
      <c r="P348" t="s">
        <v>95</v>
      </c>
      <c r="Q348">
        <v>0</v>
      </c>
    </row>
    <row r="349" spans="1:17" x14ac:dyDescent="0.25">
      <c r="A349" t="s">
        <v>2392</v>
      </c>
      <c r="B349" t="s">
        <v>106</v>
      </c>
      <c r="C349" t="s">
        <v>107</v>
      </c>
      <c r="D349" t="s">
        <v>108</v>
      </c>
      <c r="E349" t="s">
        <v>105</v>
      </c>
      <c r="F349">
        <v>40700</v>
      </c>
      <c r="G349" t="s">
        <v>911</v>
      </c>
      <c r="I349" t="s">
        <v>109</v>
      </c>
      <c r="J349">
        <v>2026</v>
      </c>
      <c r="K349">
        <v>7</v>
      </c>
      <c r="L349" t="s">
        <v>94</v>
      </c>
      <c r="M349">
        <v>727.77740000000006</v>
      </c>
      <c r="N349">
        <v>1</v>
      </c>
      <c r="O349">
        <v>727.77740000000006</v>
      </c>
      <c r="P349" t="s">
        <v>95</v>
      </c>
      <c r="Q349">
        <v>0</v>
      </c>
    </row>
    <row r="350" spans="1:17" x14ac:dyDescent="0.25">
      <c r="A350" t="s">
        <v>1005</v>
      </c>
      <c r="B350" t="s">
        <v>236</v>
      </c>
      <c r="C350" t="s">
        <v>133</v>
      </c>
      <c r="D350" t="s">
        <v>108</v>
      </c>
      <c r="E350" t="s">
        <v>93</v>
      </c>
      <c r="F350">
        <v>40700</v>
      </c>
      <c r="G350" t="s">
        <v>911</v>
      </c>
      <c r="I350" t="s">
        <v>142</v>
      </c>
      <c r="J350">
        <v>2026</v>
      </c>
      <c r="K350">
        <v>7</v>
      </c>
      <c r="L350" t="s">
        <v>94</v>
      </c>
      <c r="M350">
        <v>-125.55</v>
      </c>
      <c r="N350">
        <v>1</v>
      </c>
      <c r="O350">
        <v>-125.55</v>
      </c>
      <c r="P350" t="s">
        <v>95</v>
      </c>
      <c r="Q350">
        <v>0</v>
      </c>
    </row>
    <row r="351" spans="1:17" x14ac:dyDescent="0.25">
      <c r="A351" t="s">
        <v>1005</v>
      </c>
      <c r="B351" t="s">
        <v>243</v>
      </c>
      <c r="C351" t="s">
        <v>133</v>
      </c>
      <c r="D351" t="s">
        <v>108</v>
      </c>
      <c r="E351" t="s">
        <v>93</v>
      </c>
      <c r="F351">
        <v>40700</v>
      </c>
      <c r="G351" t="s">
        <v>911</v>
      </c>
      <c r="I351" t="s">
        <v>142</v>
      </c>
      <c r="J351">
        <v>2026</v>
      </c>
      <c r="K351">
        <v>7</v>
      </c>
      <c r="L351" t="s">
        <v>94</v>
      </c>
      <c r="M351">
        <v>-125.55</v>
      </c>
      <c r="N351">
        <v>1</v>
      </c>
      <c r="O351">
        <v>-125.55</v>
      </c>
      <c r="P351" t="s">
        <v>95</v>
      </c>
      <c r="Q351">
        <v>0</v>
      </c>
    </row>
    <row r="352" spans="1:17" x14ac:dyDescent="0.25">
      <c r="A352" t="s">
        <v>2382</v>
      </c>
      <c r="B352" t="s">
        <v>258</v>
      </c>
      <c r="C352" t="s">
        <v>258</v>
      </c>
      <c r="D352" t="s">
        <v>108</v>
      </c>
      <c r="E352" t="s">
        <v>105</v>
      </c>
      <c r="F352">
        <v>40700</v>
      </c>
      <c r="G352" t="s">
        <v>911</v>
      </c>
      <c r="I352" t="s">
        <v>121</v>
      </c>
      <c r="J352">
        <v>2026</v>
      </c>
      <c r="K352">
        <v>7</v>
      </c>
      <c r="L352" t="s">
        <v>94</v>
      </c>
      <c r="M352">
        <v>-7235.8884297520699</v>
      </c>
      <c r="N352">
        <v>1</v>
      </c>
      <c r="O352">
        <v>-7235.8884297520699</v>
      </c>
      <c r="P352" t="s">
        <v>95</v>
      </c>
      <c r="Q352">
        <v>0</v>
      </c>
    </row>
    <row r="353" spans="1:17" x14ac:dyDescent="0.25">
      <c r="A353" t="s">
        <v>2382</v>
      </c>
      <c r="B353" t="s">
        <v>258</v>
      </c>
      <c r="C353" t="s">
        <v>258</v>
      </c>
      <c r="D353" t="s">
        <v>108</v>
      </c>
      <c r="E353" t="s">
        <v>93</v>
      </c>
      <c r="F353">
        <v>40700</v>
      </c>
      <c r="G353" t="s">
        <v>911</v>
      </c>
      <c r="I353" t="s">
        <v>261</v>
      </c>
      <c r="J353">
        <v>2026</v>
      </c>
      <c r="K353">
        <v>7</v>
      </c>
      <c r="L353" t="s">
        <v>94</v>
      </c>
      <c r="M353">
        <v>-10130.243801652899</v>
      </c>
      <c r="N353">
        <v>1</v>
      </c>
      <c r="O353">
        <v>-10130.243801652899</v>
      </c>
      <c r="P353" t="s">
        <v>95</v>
      </c>
      <c r="Q353">
        <v>0</v>
      </c>
    </row>
    <row r="354" spans="1:17" x14ac:dyDescent="0.25">
      <c r="A354" t="s">
        <v>2382</v>
      </c>
      <c r="B354" t="s">
        <v>258</v>
      </c>
      <c r="C354" t="s">
        <v>258</v>
      </c>
      <c r="D354" t="s">
        <v>108</v>
      </c>
      <c r="E354" t="s">
        <v>102</v>
      </c>
      <c r="F354">
        <v>40700</v>
      </c>
      <c r="G354" t="s">
        <v>911</v>
      </c>
      <c r="I354" t="s">
        <v>262</v>
      </c>
      <c r="J354">
        <v>2026</v>
      </c>
      <c r="K354">
        <v>7</v>
      </c>
      <c r="L354" t="s">
        <v>94</v>
      </c>
      <c r="M354">
        <v>-11577.4214876033</v>
      </c>
      <c r="N354">
        <v>1</v>
      </c>
      <c r="O354">
        <v>-11577.4214876033</v>
      </c>
      <c r="P354" t="s">
        <v>95</v>
      </c>
      <c r="Q354">
        <v>1</v>
      </c>
    </row>
    <row r="355" spans="1:17" x14ac:dyDescent="0.25">
      <c r="A355" t="s">
        <v>2610</v>
      </c>
      <c r="B355" t="s">
        <v>3129</v>
      </c>
      <c r="C355" t="s">
        <v>265</v>
      </c>
      <c r="D355" t="s">
        <v>108</v>
      </c>
      <c r="E355" t="s">
        <v>112</v>
      </c>
      <c r="F355">
        <v>40700</v>
      </c>
      <c r="G355" t="s">
        <v>911</v>
      </c>
      <c r="I355" t="s">
        <v>266</v>
      </c>
      <c r="J355">
        <v>2026</v>
      </c>
      <c r="K355">
        <v>7</v>
      </c>
      <c r="L355" t="s">
        <v>94</v>
      </c>
      <c r="M355">
        <v>5305</v>
      </c>
      <c r="N355">
        <v>1</v>
      </c>
      <c r="O355">
        <v>5305</v>
      </c>
      <c r="P355" t="s">
        <v>95</v>
      </c>
      <c r="Q355">
        <v>1</v>
      </c>
    </row>
    <row r="356" spans="1:17" x14ac:dyDescent="0.25">
      <c r="A356" t="s">
        <v>2382</v>
      </c>
      <c r="B356" t="s">
        <v>258</v>
      </c>
      <c r="C356" t="s">
        <v>258</v>
      </c>
      <c r="D356" t="s">
        <v>108</v>
      </c>
      <c r="E356" t="s">
        <v>102</v>
      </c>
      <c r="F356">
        <v>40700</v>
      </c>
      <c r="G356" t="s">
        <v>911</v>
      </c>
      <c r="I356" t="s">
        <v>267</v>
      </c>
      <c r="J356">
        <v>2026</v>
      </c>
      <c r="K356">
        <v>7</v>
      </c>
      <c r="L356" t="s">
        <v>94</v>
      </c>
      <c r="M356">
        <v>0</v>
      </c>
      <c r="N356">
        <v>1</v>
      </c>
      <c r="O356">
        <v>0</v>
      </c>
      <c r="P356" t="s">
        <v>95</v>
      </c>
      <c r="Q356" t="s">
        <v>96</v>
      </c>
    </row>
    <row r="357" spans="1:17" x14ac:dyDescent="0.25">
      <c r="A357" t="s">
        <v>2610</v>
      </c>
      <c r="B357" t="s">
        <v>270</v>
      </c>
      <c r="C357" t="s">
        <v>265</v>
      </c>
      <c r="D357" t="s">
        <v>108</v>
      </c>
      <c r="E357" t="s">
        <v>101</v>
      </c>
      <c r="F357">
        <v>40700</v>
      </c>
      <c r="G357" t="s">
        <v>911</v>
      </c>
      <c r="I357" t="s">
        <v>269</v>
      </c>
      <c r="J357">
        <v>2026</v>
      </c>
      <c r="K357">
        <v>7</v>
      </c>
      <c r="L357" t="s">
        <v>94</v>
      </c>
      <c r="M357">
        <v>-609.45050381115288</v>
      </c>
      <c r="N357">
        <v>1</v>
      </c>
      <c r="O357">
        <v>-609.45050381115288</v>
      </c>
      <c r="P357" t="s">
        <v>95</v>
      </c>
      <c r="Q357">
        <v>1</v>
      </c>
    </row>
    <row r="358" spans="1:17" x14ac:dyDescent="0.25">
      <c r="A358" t="s">
        <v>2610</v>
      </c>
      <c r="B358" t="s">
        <v>272</v>
      </c>
      <c r="C358" t="s">
        <v>265</v>
      </c>
      <c r="D358" t="s">
        <v>108</v>
      </c>
      <c r="E358" t="s">
        <v>101</v>
      </c>
      <c r="F358">
        <v>40700</v>
      </c>
      <c r="G358" t="s">
        <v>911</v>
      </c>
      <c r="I358" t="s">
        <v>269</v>
      </c>
      <c r="J358">
        <v>2026</v>
      </c>
      <c r="K358">
        <v>7</v>
      </c>
      <c r="L358" t="s">
        <v>94</v>
      </c>
      <c r="M358">
        <v>-1444.4241626612902</v>
      </c>
      <c r="N358">
        <v>1</v>
      </c>
      <c r="O358">
        <v>-1444.4241626612902</v>
      </c>
      <c r="P358" t="s">
        <v>95</v>
      </c>
      <c r="Q358">
        <v>1</v>
      </c>
    </row>
    <row r="359" spans="1:17" x14ac:dyDescent="0.25">
      <c r="A359" t="s">
        <v>1121</v>
      </c>
      <c r="B359" t="s">
        <v>3130</v>
      </c>
      <c r="C359" t="s">
        <v>252</v>
      </c>
      <c r="D359" t="s">
        <v>108</v>
      </c>
      <c r="E359" t="s">
        <v>101</v>
      </c>
      <c r="F359">
        <v>40700</v>
      </c>
      <c r="G359" t="s">
        <v>911</v>
      </c>
      <c r="I359" t="s">
        <v>269</v>
      </c>
      <c r="J359">
        <v>2026</v>
      </c>
      <c r="K359">
        <v>7</v>
      </c>
      <c r="L359" t="s">
        <v>94</v>
      </c>
      <c r="M359">
        <v>-4044.758359607843</v>
      </c>
      <c r="N359">
        <v>1</v>
      </c>
      <c r="O359">
        <v>-4044.758359607843</v>
      </c>
      <c r="P359" t="s">
        <v>95</v>
      </c>
      <c r="Q359">
        <v>1</v>
      </c>
    </row>
    <row r="360" spans="1:17" x14ac:dyDescent="0.25">
      <c r="A360" t="s">
        <v>2610</v>
      </c>
      <c r="B360" t="s">
        <v>3131</v>
      </c>
      <c r="C360" t="s">
        <v>265</v>
      </c>
      <c r="D360" t="s">
        <v>108</v>
      </c>
      <c r="E360" t="s">
        <v>101</v>
      </c>
      <c r="F360">
        <v>40700</v>
      </c>
      <c r="G360" t="s">
        <v>911</v>
      </c>
      <c r="I360" t="s">
        <v>269</v>
      </c>
      <c r="J360">
        <v>2026</v>
      </c>
      <c r="K360">
        <v>7</v>
      </c>
      <c r="L360" t="s">
        <v>94</v>
      </c>
      <c r="M360">
        <v>-597.8452752909518</v>
      </c>
      <c r="N360">
        <v>1</v>
      </c>
      <c r="O360">
        <v>-597.8452752909518</v>
      </c>
      <c r="P360" t="s">
        <v>95</v>
      </c>
      <c r="Q360">
        <v>1</v>
      </c>
    </row>
    <row r="361" spans="1:17" x14ac:dyDescent="0.25">
      <c r="A361" t="s">
        <v>2610</v>
      </c>
      <c r="B361" t="s">
        <v>3132</v>
      </c>
      <c r="C361" t="s">
        <v>265</v>
      </c>
      <c r="D361" t="s">
        <v>108</v>
      </c>
      <c r="E361" t="s">
        <v>101</v>
      </c>
      <c r="F361">
        <v>40700</v>
      </c>
      <c r="G361" t="s">
        <v>911</v>
      </c>
      <c r="I361" t="s">
        <v>269</v>
      </c>
      <c r="J361">
        <v>2026</v>
      </c>
      <c r="K361">
        <v>7</v>
      </c>
      <c r="L361" t="s">
        <v>94</v>
      </c>
      <c r="M361">
        <v>-5718.3510250820236</v>
      </c>
      <c r="N361">
        <v>1</v>
      </c>
      <c r="O361">
        <v>-5718.3510250820236</v>
      </c>
      <c r="P361" t="s">
        <v>95</v>
      </c>
      <c r="Q361">
        <v>1</v>
      </c>
    </row>
    <row r="362" spans="1:17" x14ac:dyDescent="0.25">
      <c r="A362" t="s">
        <v>2610</v>
      </c>
      <c r="B362" t="s">
        <v>3133</v>
      </c>
      <c r="C362" t="s">
        <v>265</v>
      </c>
      <c r="D362" t="s">
        <v>108</v>
      </c>
      <c r="E362" t="s">
        <v>101</v>
      </c>
      <c r="F362">
        <v>40700</v>
      </c>
      <c r="G362" t="s">
        <v>911</v>
      </c>
      <c r="I362" t="s">
        <v>269</v>
      </c>
      <c r="J362">
        <v>2026</v>
      </c>
      <c r="K362">
        <v>7</v>
      </c>
      <c r="L362" t="s">
        <v>94</v>
      </c>
      <c r="M362">
        <v>-1786.1885401478003</v>
      </c>
      <c r="N362">
        <v>1</v>
      </c>
      <c r="O362">
        <v>-1786.1885401478003</v>
      </c>
      <c r="P362" t="s">
        <v>95</v>
      </c>
      <c r="Q362">
        <v>1</v>
      </c>
    </row>
    <row r="363" spans="1:17" x14ac:dyDescent="0.25">
      <c r="A363" t="s">
        <v>2610</v>
      </c>
      <c r="B363" t="s">
        <v>277</v>
      </c>
      <c r="C363" t="s">
        <v>265</v>
      </c>
      <c r="D363" t="s">
        <v>108</v>
      </c>
      <c r="E363" t="s">
        <v>101</v>
      </c>
      <c r="F363">
        <v>40700</v>
      </c>
      <c r="G363" t="s">
        <v>911</v>
      </c>
      <c r="I363" t="s">
        <v>269</v>
      </c>
      <c r="J363">
        <v>2026</v>
      </c>
      <c r="K363">
        <v>7</v>
      </c>
      <c r="L363" t="s">
        <v>94</v>
      </c>
      <c r="M363">
        <v>-25835.616418497382</v>
      </c>
      <c r="N363">
        <v>1</v>
      </c>
      <c r="O363">
        <v>-25835.616418497382</v>
      </c>
      <c r="P363" t="s">
        <v>95</v>
      </c>
      <c r="Q363">
        <v>1</v>
      </c>
    </row>
    <row r="364" spans="1:17" x14ac:dyDescent="0.25">
      <c r="A364" t="s">
        <v>2610</v>
      </c>
      <c r="B364" t="s">
        <v>280</v>
      </c>
      <c r="C364" t="s">
        <v>265</v>
      </c>
      <c r="D364" t="s">
        <v>108</v>
      </c>
      <c r="E364" t="s">
        <v>101</v>
      </c>
      <c r="F364">
        <v>40700</v>
      </c>
      <c r="G364" t="s">
        <v>911</v>
      </c>
      <c r="I364" t="s">
        <v>269</v>
      </c>
      <c r="J364">
        <v>2026</v>
      </c>
      <c r="K364">
        <v>7</v>
      </c>
      <c r="L364" t="s">
        <v>94</v>
      </c>
      <c r="M364">
        <v>-4584.5199014213931</v>
      </c>
      <c r="N364">
        <v>1</v>
      </c>
      <c r="O364">
        <v>-4584.5199014213931</v>
      </c>
      <c r="P364" t="s">
        <v>95</v>
      </c>
      <c r="Q364">
        <v>1</v>
      </c>
    </row>
    <row r="365" spans="1:17" x14ac:dyDescent="0.25">
      <c r="A365" t="s">
        <v>2610</v>
      </c>
      <c r="B365" t="s">
        <v>1260</v>
      </c>
      <c r="C365" t="s">
        <v>265</v>
      </c>
      <c r="D365" t="s">
        <v>108</v>
      </c>
      <c r="E365" t="s">
        <v>101</v>
      </c>
      <c r="F365">
        <v>40700</v>
      </c>
      <c r="G365" t="s">
        <v>911</v>
      </c>
      <c r="I365" t="s">
        <v>269</v>
      </c>
      <c r="J365">
        <v>2026</v>
      </c>
      <c r="K365">
        <v>7</v>
      </c>
      <c r="L365" t="s">
        <v>94</v>
      </c>
      <c r="M365">
        <v>-3236.0284445995894</v>
      </c>
      <c r="N365">
        <v>1</v>
      </c>
      <c r="O365">
        <v>-3236.0284445995894</v>
      </c>
      <c r="P365" t="s">
        <v>95</v>
      </c>
      <c r="Q365">
        <v>1</v>
      </c>
    </row>
    <row r="366" spans="1:17" x14ac:dyDescent="0.25">
      <c r="A366" t="s">
        <v>2610</v>
      </c>
      <c r="B366" t="s">
        <v>1301</v>
      </c>
      <c r="C366" t="s">
        <v>265</v>
      </c>
      <c r="D366" t="s">
        <v>108</v>
      </c>
      <c r="E366" t="s">
        <v>101</v>
      </c>
      <c r="F366">
        <v>40700</v>
      </c>
      <c r="G366" t="s">
        <v>911</v>
      </c>
      <c r="I366" t="s">
        <v>269</v>
      </c>
      <c r="J366">
        <v>2026</v>
      </c>
      <c r="K366">
        <v>7</v>
      </c>
      <c r="L366" t="s">
        <v>94</v>
      </c>
      <c r="M366">
        <v>-2103.6333114464101</v>
      </c>
      <c r="N366">
        <v>1</v>
      </c>
      <c r="O366">
        <v>-2103.6333114464101</v>
      </c>
      <c r="P366" t="s">
        <v>95</v>
      </c>
      <c r="Q366">
        <v>1</v>
      </c>
    </row>
    <row r="367" spans="1:17" x14ac:dyDescent="0.25">
      <c r="A367" t="s">
        <v>2610</v>
      </c>
      <c r="B367" t="s">
        <v>285</v>
      </c>
      <c r="C367" t="s">
        <v>265</v>
      </c>
      <c r="D367" t="s">
        <v>108</v>
      </c>
      <c r="E367" t="s">
        <v>101</v>
      </c>
      <c r="F367">
        <v>40700</v>
      </c>
      <c r="G367" t="s">
        <v>911</v>
      </c>
      <c r="I367" t="s">
        <v>269</v>
      </c>
      <c r="J367">
        <v>2026</v>
      </c>
      <c r="K367">
        <v>7</v>
      </c>
      <c r="L367" t="s">
        <v>94</v>
      </c>
      <c r="M367">
        <v>-936.13913900069394</v>
      </c>
      <c r="N367">
        <v>1</v>
      </c>
      <c r="O367">
        <v>-936.13913900069394</v>
      </c>
      <c r="P367" t="s">
        <v>95</v>
      </c>
      <c r="Q367">
        <v>1</v>
      </c>
    </row>
    <row r="368" spans="1:17" x14ac:dyDescent="0.25">
      <c r="A368" t="s">
        <v>2610</v>
      </c>
      <c r="B368" t="s">
        <v>287</v>
      </c>
      <c r="C368" t="s">
        <v>265</v>
      </c>
      <c r="D368" t="s">
        <v>108</v>
      </c>
      <c r="E368" t="s">
        <v>101</v>
      </c>
      <c r="F368">
        <v>40700</v>
      </c>
      <c r="G368" t="s">
        <v>911</v>
      </c>
      <c r="I368" t="s">
        <v>269</v>
      </c>
      <c r="J368">
        <v>2026</v>
      </c>
      <c r="K368">
        <v>7</v>
      </c>
      <c r="L368" t="s">
        <v>94</v>
      </c>
      <c r="M368">
        <v>-3846.2867213232248</v>
      </c>
      <c r="N368">
        <v>1</v>
      </c>
      <c r="O368">
        <v>-3846.2867213232248</v>
      </c>
      <c r="P368" t="s">
        <v>95</v>
      </c>
      <c r="Q368">
        <v>1</v>
      </c>
    </row>
    <row r="369" spans="1:17" x14ac:dyDescent="0.25">
      <c r="A369" t="s">
        <v>2610</v>
      </c>
      <c r="B369" t="s">
        <v>288</v>
      </c>
      <c r="C369" t="s">
        <v>265</v>
      </c>
      <c r="D369" t="s">
        <v>108</v>
      </c>
      <c r="E369" t="s">
        <v>101</v>
      </c>
      <c r="F369">
        <v>40700</v>
      </c>
      <c r="G369" t="s">
        <v>911</v>
      </c>
      <c r="I369" t="s">
        <v>269</v>
      </c>
      <c r="J369">
        <v>2026</v>
      </c>
      <c r="K369">
        <v>7</v>
      </c>
      <c r="L369" t="s">
        <v>94</v>
      </c>
      <c r="M369">
        <v>-16734.465117619049</v>
      </c>
      <c r="N369">
        <v>1</v>
      </c>
      <c r="O369">
        <v>-16734.465117619049</v>
      </c>
      <c r="P369" t="s">
        <v>95</v>
      </c>
      <c r="Q369">
        <v>1</v>
      </c>
    </row>
    <row r="370" spans="1:17" x14ac:dyDescent="0.25">
      <c r="A370" t="s">
        <v>2610</v>
      </c>
      <c r="B370" t="s">
        <v>520</v>
      </c>
      <c r="C370" t="s">
        <v>265</v>
      </c>
      <c r="D370" t="s">
        <v>108</v>
      </c>
      <c r="E370" t="s">
        <v>101</v>
      </c>
      <c r="F370">
        <v>40700</v>
      </c>
      <c r="G370" t="s">
        <v>911</v>
      </c>
      <c r="I370" t="s">
        <v>269</v>
      </c>
      <c r="J370">
        <v>2026</v>
      </c>
      <c r="K370">
        <v>7</v>
      </c>
      <c r="L370" t="s">
        <v>94</v>
      </c>
      <c r="M370">
        <v>-5350.2071503425113</v>
      </c>
      <c r="N370">
        <v>1</v>
      </c>
      <c r="O370">
        <v>-5350.2071503425113</v>
      </c>
      <c r="P370" t="s">
        <v>95</v>
      </c>
      <c r="Q370">
        <v>1</v>
      </c>
    </row>
    <row r="371" spans="1:17" x14ac:dyDescent="0.25">
      <c r="A371" t="s">
        <v>2610</v>
      </c>
      <c r="B371" t="s">
        <v>290</v>
      </c>
      <c r="C371" t="s">
        <v>265</v>
      </c>
      <c r="D371" t="s">
        <v>108</v>
      </c>
      <c r="E371" t="s">
        <v>101</v>
      </c>
      <c r="F371">
        <v>40700</v>
      </c>
      <c r="G371" t="s">
        <v>911</v>
      </c>
      <c r="I371" t="s">
        <v>269</v>
      </c>
      <c r="J371">
        <v>2026</v>
      </c>
      <c r="K371">
        <v>7</v>
      </c>
      <c r="L371" t="s">
        <v>94</v>
      </c>
      <c r="M371">
        <v>-2703.9582828336752</v>
      </c>
      <c r="N371">
        <v>1</v>
      </c>
      <c r="O371">
        <v>-2703.9582828336752</v>
      </c>
      <c r="P371" t="s">
        <v>95</v>
      </c>
      <c r="Q371">
        <v>1</v>
      </c>
    </row>
    <row r="372" spans="1:17" x14ac:dyDescent="0.25">
      <c r="A372" t="s">
        <v>2610</v>
      </c>
      <c r="B372" t="s">
        <v>292</v>
      </c>
      <c r="C372" t="s">
        <v>265</v>
      </c>
      <c r="D372" t="s">
        <v>108</v>
      </c>
      <c r="E372" t="s">
        <v>101</v>
      </c>
      <c r="F372">
        <v>40700</v>
      </c>
      <c r="G372" t="s">
        <v>911</v>
      </c>
      <c r="I372" t="s">
        <v>269</v>
      </c>
      <c r="J372">
        <v>2026</v>
      </c>
      <c r="K372">
        <v>7</v>
      </c>
      <c r="L372" t="s">
        <v>94</v>
      </c>
      <c r="M372">
        <v>-11626.296362233856</v>
      </c>
      <c r="N372">
        <v>1</v>
      </c>
      <c r="O372">
        <v>-11626.296362233856</v>
      </c>
      <c r="P372" t="s">
        <v>95</v>
      </c>
      <c r="Q372">
        <v>1</v>
      </c>
    </row>
    <row r="373" spans="1:17" x14ac:dyDescent="0.25">
      <c r="A373" t="s">
        <v>1121</v>
      </c>
      <c r="B373" t="s">
        <v>294</v>
      </c>
      <c r="C373" t="s">
        <v>252</v>
      </c>
      <c r="D373" t="s">
        <v>108</v>
      </c>
      <c r="E373" t="s">
        <v>101</v>
      </c>
      <c r="F373">
        <v>40700</v>
      </c>
      <c r="G373" t="s">
        <v>911</v>
      </c>
      <c r="I373" t="s">
        <v>269</v>
      </c>
      <c r="J373">
        <v>2026</v>
      </c>
      <c r="K373">
        <v>7</v>
      </c>
      <c r="L373" t="s">
        <v>94</v>
      </c>
      <c r="M373">
        <v>-622.92107150526681</v>
      </c>
      <c r="N373">
        <v>1</v>
      </c>
      <c r="O373">
        <v>-622.92107150526681</v>
      </c>
      <c r="P373" t="s">
        <v>95</v>
      </c>
      <c r="Q373">
        <v>1</v>
      </c>
    </row>
    <row r="374" spans="1:17" x14ac:dyDescent="0.25">
      <c r="A374" t="s">
        <v>2516</v>
      </c>
      <c r="B374" t="s">
        <v>748</v>
      </c>
      <c r="C374" t="s">
        <v>296</v>
      </c>
      <c r="D374" t="s">
        <v>108</v>
      </c>
      <c r="E374" t="s">
        <v>101</v>
      </c>
      <c r="F374">
        <v>40700</v>
      </c>
      <c r="G374" t="s">
        <v>911</v>
      </c>
      <c r="I374" t="s">
        <v>269</v>
      </c>
      <c r="J374">
        <v>2026</v>
      </c>
      <c r="K374">
        <v>7</v>
      </c>
      <c r="L374" t="s">
        <v>94</v>
      </c>
      <c r="M374">
        <v>-2342.9799352087612</v>
      </c>
      <c r="N374">
        <v>1</v>
      </c>
      <c r="O374">
        <v>-2342.9799352087612</v>
      </c>
      <c r="P374" t="s">
        <v>95</v>
      </c>
      <c r="Q374">
        <v>1</v>
      </c>
    </row>
    <row r="375" spans="1:17" x14ac:dyDescent="0.25">
      <c r="A375" t="s">
        <v>2516</v>
      </c>
      <c r="B375" t="s">
        <v>351</v>
      </c>
      <c r="C375" t="s">
        <v>296</v>
      </c>
      <c r="D375" t="s">
        <v>108</v>
      </c>
      <c r="E375" t="s">
        <v>101</v>
      </c>
      <c r="F375">
        <v>40700</v>
      </c>
      <c r="G375" t="s">
        <v>911</v>
      </c>
      <c r="I375" t="s">
        <v>269</v>
      </c>
      <c r="J375">
        <v>2026</v>
      </c>
      <c r="K375">
        <v>7</v>
      </c>
      <c r="L375" t="s">
        <v>94</v>
      </c>
      <c r="M375">
        <v>-21720.443064481795</v>
      </c>
      <c r="N375">
        <v>1</v>
      </c>
      <c r="O375">
        <v>-21720.443064481795</v>
      </c>
      <c r="P375" t="s">
        <v>95</v>
      </c>
      <c r="Q375">
        <v>1</v>
      </c>
    </row>
    <row r="376" spans="1:17" x14ac:dyDescent="0.25">
      <c r="A376" t="s">
        <v>2382</v>
      </c>
      <c r="B376" t="s">
        <v>3134</v>
      </c>
      <c r="C376" t="s">
        <v>790</v>
      </c>
      <c r="D376" t="s">
        <v>108</v>
      </c>
      <c r="E376" t="s">
        <v>101</v>
      </c>
      <c r="F376">
        <v>40700</v>
      </c>
      <c r="G376" t="s">
        <v>911</v>
      </c>
      <c r="I376" t="s">
        <v>269</v>
      </c>
      <c r="J376">
        <v>2026</v>
      </c>
      <c r="K376">
        <v>7</v>
      </c>
      <c r="L376" t="s">
        <v>94</v>
      </c>
      <c r="M376">
        <v>-14652.693187656141</v>
      </c>
      <c r="N376">
        <v>1</v>
      </c>
      <c r="O376">
        <v>-14652.693187656141</v>
      </c>
      <c r="P376" t="s">
        <v>95</v>
      </c>
      <c r="Q376">
        <v>1</v>
      </c>
    </row>
    <row r="377" spans="1:17" x14ac:dyDescent="0.25">
      <c r="A377" t="s">
        <v>500</v>
      </c>
      <c r="B377" t="s">
        <v>3135</v>
      </c>
      <c r="C377" t="s">
        <v>301</v>
      </c>
      <c r="D377" t="s">
        <v>108</v>
      </c>
      <c r="E377" t="s">
        <v>101</v>
      </c>
      <c r="F377">
        <v>40700</v>
      </c>
      <c r="G377" t="s">
        <v>911</v>
      </c>
      <c r="I377" t="s">
        <v>269</v>
      </c>
      <c r="J377">
        <v>2026</v>
      </c>
      <c r="K377">
        <v>7</v>
      </c>
      <c r="L377" t="s">
        <v>94</v>
      </c>
      <c r="M377">
        <v>-738.80884850372377</v>
      </c>
      <c r="N377">
        <v>1</v>
      </c>
      <c r="O377">
        <v>-738.80884850372377</v>
      </c>
      <c r="P377" t="s">
        <v>95</v>
      </c>
      <c r="Q377">
        <v>1</v>
      </c>
    </row>
    <row r="378" spans="1:17" x14ac:dyDescent="0.25">
      <c r="A378" t="s">
        <v>2382</v>
      </c>
      <c r="B378" t="s">
        <v>3136</v>
      </c>
      <c r="C378" t="s">
        <v>2792</v>
      </c>
      <c r="D378" t="s">
        <v>108</v>
      </c>
      <c r="E378" t="s">
        <v>101</v>
      </c>
      <c r="F378">
        <v>40700</v>
      </c>
      <c r="G378" t="s">
        <v>911</v>
      </c>
      <c r="I378" t="s">
        <v>269</v>
      </c>
      <c r="J378">
        <v>2026</v>
      </c>
      <c r="K378">
        <v>7</v>
      </c>
      <c r="L378" t="s">
        <v>94</v>
      </c>
      <c r="M378">
        <v>-6744.4057369168895</v>
      </c>
      <c r="N378">
        <v>1</v>
      </c>
      <c r="O378">
        <v>-6744.4057369168895</v>
      </c>
      <c r="P378" t="s">
        <v>95</v>
      </c>
      <c r="Q378">
        <v>1</v>
      </c>
    </row>
    <row r="379" spans="1:17" x14ac:dyDescent="0.25">
      <c r="A379" t="s">
        <v>2516</v>
      </c>
      <c r="B379" t="s">
        <v>582</v>
      </c>
      <c r="C379" t="s">
        <v>296</v>
      </c>
      <c r="D379" t="s">
        <v>108</v>
      </c>
      <c r="E379" t="s">
        <v>101</v>
      </c>
      <c r="F379">
        <v>40700</v>
      </c>
      <c r="G379" t="s">
        <v>911</v>
      </c>
      <c r="I379" t="s">
        <v>269</v>
      </c>
      <c r="J379">
        <v>2026</v>
      </c>
      <c r="K379">
        <v>7</v>
      </c>
      <c r="L379" t="s">
        <v>94</v>
      </c>
      <c r="M379">
        <v>-2099.8203526065986</v>
      </c>
      <c r="N379">
        <v>1</v>
      </c>
      <c r="O379">
        <v>-2099.8203526065986</v>
      </c>
      <c r="P379" t="s">
        <v>95</v>
      </c>
      <c r="Q379">
        <v>1</v>
      </c>
    </row>
    <row r="380" spans="1:17" x14ac:dyDescent="0.25">
      <c r="A380" t="s">
        <v>2516</v>
      </c>
      <c r="B380" t="s">
        <v>3137</v>
      </c>
      <c r="C380" t="s">
        <v>296</v>
      </c>
      <c r="D380" t="s">
        <v>108</v>
      </c>
      <c r="E380" t="s">
        <v>101</v>
      </c>
      <c r="F380">
        <v>40700</v>
      </c>
      <c r="G380" t="s">
        <v>911</v>
      </c>
      <c r="I380" t="s">
        <v>269</v>
      </c>
      <c r="J380">
        <v>2026</v>
      </c>
      <c r="K380">
        <v>7</v>
      </c>
      <c r="L380" t="s">
        <v>94</v>
      </c>
      <c r="M380">
        <v>-585.30485295276924</v>
      </c>
      <c r="N380">
        <v>1</v>
      </c>
      <c r="O380">
        <v>-585.30485295276924</v>
      </c>
      <c r="P380" t="s">
        <v>95</v>
      </c>
      <c r="Q380">
        <v>1</v>
      </c>
    </row>
    <row r="381" spans="1:17" x14ac:dyDescent="0.25">
      <c r="A381" t="s">
        <v>2516</v>
      </c>
      <c r="B381" t="s">
        <v>3138</v>
      </c>
      <c r="C381" t="s">
        <v>296</v>
      </c>
      <c r="D381" t="s">
        <v>108</v>
      </c>
      <c r="E381" t="s">
        <v>101</v>
      </c>
      <c r="F381">
        <v>40700</v>
      </c>
      <c r="G381" t="s">
        <v>911</v>
      </c>
      <c r="I381" t="s">
        <v>269</v>
      </c>
      <c r="J381">
        <v>2026</v>
      </c>
      <c r="K381">
        <v>7</v>
      </c>
      <c r="L381" t="s">
        <v>94</v>
      </c>
      <c r="M381">
        <v>-6427.8857872646722</v>
      </c>
      <c r="N381">
        <v>1</v>
      </c>
      <c r="O381">
        <v>-6427.8857872646722</v>
      </c>
      <c r="P381" t="s">
        <v>95</v>
      </c>
      <c r="Q381">
        <v>1</v>
      </c>
    </row>
    <row r="382" spans="1:17" x14ac:dyDescent="0.25">
      <c r="A382" t="s">
        <v>2516</v>
      </c>
      <c r="B382" t="s">
        <v>3139</v>
      </c>
      <c r="C382" t="s">
        <v>296</v>
      </c>
      <c r="D382" t="s">
        <v>108</v>
      </c>
      <c r="E382" t="s">
        <v>101</v>
      </c>
      <c r="F382">
        <v>40700</v>
      </c>
      <c r="G382" t="s">
        <v>911</v>
      </c>
      <c r="I382" t="s">
        <v>269</v>
      </c>
      <c r="J382">
        <v>2026</v>
      </c>
      <c r="K382">
        <v>7</v>
      </c>
      <c r="L382" t="s">
        <v>94</v>
      </c>
      <c r="M382">
        <v>-762.01650324543596</v>
      </c>
      <c r="N382">
        <v>1</v>
      </c>
      <c r="O382">
        <v>-762.01650324543596</v>
      </c>
      <c r="P382" t="s">
        <v>95</v>
      </c>
      <c r="Q382">
        <v>1</v>
      </c>
    </row>
    <row r="383" spans="1:17" x14ac:dyDescent="0.25">
      <c r="A383" t="s">
        <v>2516</v>
      </c>
      <c r="B383" t="s">
        <v>315</v>
      </c>
      <c r="C383" t="s">
        <v>296</v>
      </c>
      <c r="D383" t="s">
        <v>108</v>
      </c>
      <c r="E383" t="s">
        <v>101</v>
      </c>
      <c r="F383">
        <v>40700</v>
      </c>
      <c r="G383" t="s">
        <v>911</v>
      </c>
      <c r="I383" t="s">
        <v>269</v>
      </c>
      <c r="J383">
        <v>2026</v>
      </c>
      <c r="K383">
        <v>7</v>
      </c>
      <c r="L383" t="s">
        <v>94</v>
      </c>
      <c r="M383">
        <v>-191.41432877481984</v>
      </c>
      <c r="N383">
        <v>1</v>
      </c>
      <c r="O383">
        <v>-191.41432877481984</v>
      </c>
      <c r="P383" t="s">
        <v>95</v>
      </c>
      <c r="Q383">
        <v>1</v>
      </c>
    </row>
    <row r="384" spans="1:17" x14ac:dyDescent="0.25">
      <c r="A384" t="s">
        <v>2516</v>
      </c>
      <c r="B384" t="s">
        <v>3140</v>
      </c>
      <c r="C384" t="s">
        <v>296</v>
      </c>
      <c r="D384" t="s">
        <v>108</v>
      </c>
      <c r="E384" t="s">
        <v>101</v>
      </c>
      <c r="F384">
        <v>40700</v>
      </c>
      <c r="G384" t="s">
        <v>911</v>
      </c>
      <c r="I384" t="s">
        <v>269</v>
      </c>
      <c r="J384">
        <v>2026</v>
      </c>
      <c r="K384">
        <v>7</v>
      </c>
      <c r="L384" t="s">
        <v>94</v>
      </c>
      <c r="M384">
        <v>-7854.8263558015342</v>
      </c>
      <c r="N384">
        <v>1</v>
      </c>
      <c r="O384">
        <v>-7854.8263558015342</v>
      </c>
      <c r="P384" t="s">
        <v>95</v>
      </c>
      <c r="Q384">
        <v>1</v>
      </c>
    </row>
    <row r="385" spans="1:17" x14ac:dyDescent="0.25">
      <c r="A385" t="s">
        <v>2377</v>
      </c>
      <c r="B385">
        <v>20180244</v>
      </c>
      <c r="C385" t="s">
        <v>316</v>
      </c>
      <c r="D385" t="s">
        <v>108</v>
      </c>
      <c r="E385" t="s">
        <v>101</v>
      </c>
      <c r="F385">
        <v>40700</v>
      </c>
      <c r="G385" t="s">
        <v>911</v>
      </c>
      <c r="I385" t="s">
        <v>269</v>
      </c>
      <c r="J385">
        <v>2026</v>
      </c>
      <c r="K385">
        <v>7</v>
      </c>
      <c r="L385" t="s">
        <v>94</v>
      </c>
      <c r="M385">
        <v>-6762.6327200136893</v>
      </c>
      <c r="N385">
        <v>1</v>
      </c>
      <c r="O385">
        <v>-6762.6327200136893</v>
      </c>
      <c r="P385" t="s">
        <v>95</v>
      </c>
      <c r="Q385">
        <v>1</v>
      </c>
    </row>
    <row r="386" spans="1:17" x14ac:dyDescent="0.25">
      <c r="A386" t="s">
        <v>2377</v>
      </c>
      <c r="B386">
        <v>20190341</v>
      </c>
      <c r="C386" t="s">
        <v>316</v>
      </c>
      <c r="D386" t="s">
        <v>108</v>
      </c>
      <c r="E386" t="s">
        <v>101</v>
      </c>
      <c r="F386">
        <v>40700</v>
      </c>
      <c r="G386" t="s">
        <v>911</v>
      </c>
      <c r="I386" t="s">
        <v>269</v>
      </c>
      <c r="J386">
        <v>2026</v>
      </c>
      <c r="K386">
        <v>7</v>
      </c>
      <c r="L386" t="s">
        <v>94</v>
      </c>
      <c r="M386">
        <v>-94108.426456765839</v>
      </c>
      <c r="N386">
        <v>1</v>
      </c>
      <c r="O386">
        <v>-94108.426456765839</v>
      </c>
      <c r="P386" t="s">
        <v>95</v>
      </c>
      <c r="Q386">
        <v>1</v>
      </c>
    </row>
    <row r="387" spans="1:17" x14ac:dyDescent="0.25">
      <c r="A387" t="s">
        <v>2377</v>
      </c>
      <c r="B387">
        <v>20200041</v>
      </c>
      <c r="C387" t="s">
        <v>316</v>
      </c>
      <c r="D387" t="s">
        <v>108</v>
      </c>
      <c r="E387" t="s">
        <v>101</v>
      </c>
      <c r="F387">
        <v>40700</v>
      </c>
      <c r="G387" t="s">
        <v>911</v>
      </c>
      <c r="I387" t="s">
        <v>269</v>
      </c>
      <c r="J387">
        <v>2026</v>
      </c>
      <c r="K387">
        <v>7</v>
      </c>
      <c r="L387" t="s">
        <v>94</v>
      </c>
      <c r="M387">
        <v>-2685.3181397745816</v>
      </c>
      <c r="N387">
        <v>1</v>
      </c>
      <c r="O387">
        <v>-2685.3181397745816</v>
      </c>
      <c r="P387" t="s">
        <v>95</v>
      </c>
      <c r="Q387">
        <v>1</v>
      </c>
    </row>
    <row r="388" spans="1:17" x14ac:dyDescent="0.25">
      <c r="A388" t="s">
        <v>2377</v>
      </c>
      <c r="B388">
        <v>20210081</v>
      </c>
      <c r="C388" t="s">
        <v>316</v>
      </c>
      <c r="D388" t="s">
        <v>108</v>
      </c>
      <c r="E388" t="s">
        <v>101</v>
      </c>
      <c r="F388">
        <v>40700</v>
      </c>
      <c r="G388" t="s">
        <v>911</v>
      </c>
      <c r="I388" t="s">
        <v>269</v>
      </c>
      <c r="J388">
        <v>2026</v>
      </c>
      <c r="K388">
        <v>7</v>
      </c>
      <c r="L388" t="s">
        <v>94</v>
      </c>
      <c r="M388">
        <v>-391533.22631323093</v>
      </c>
      <c r="N388">
        <v>1</v>
      </c>
      <c r="O388">
        <v>-391533.22631323093</v>
      </c>
      <c r="P388" t="s">
        <v>95</v>
      </c>
      <c r="Q388">
        <v>1</v>
      </c>
    </row>
    <row r="389" spans="1:17" x14ac:dyDescent="0.25">
      <c r="A389" t="s">
        <v>2377</v>
      </c>
      <c r="B389">
        <v>20210181</v>
      </c>
      <c r="C389" t="s">
        <v>316</v>
      </c>
      <c r="D389" t="s">
        <v>108</v>
      </c>
      <c r="E389" t="s">
        <v>101</v>
      </c>
      <c r="F389">
        <v>40700</v>
      </c>
      <c r="G389" t="s">
        <v>911</v>
      </c>
      <c r="I389" t="s">
        <v>269</v>
      </c>
      <c r="J389">
        <v>2026</v>
      </c>
      <c r="K389">
        <v>7</v>
      </c>
      <c r="L389" t="s">
        <v>94</v>
      </c>
      <c r="M389">
        <v>-16115.807148870637</v>
      </c>
      <c r="N389">
        <v>1</v>
      </c>
      <c r="O389">
        <v>-16115.807148870637</v>
      </c>
      <c r="P389" t="s">
        <v>95</v>
      </c>
      <c r="Q389">
        <v>1</v>
      </c>
    </row>
    <row r="390" spans="1:17" x14ac:dyDescent="0.25">
      <c r="A390" t="s">
        <v>2382</v>
      </c>
      <c r="B390" t="s">
        <v>3141</v>
      </c>
      <c r="C390" t="s">
        <v>318</v>
      </c>
      <c r="D390" t="s">
        <v>108</v>
      </c>
      <c r="E390" t="s">
        <v>101</v>
      </c>
      <c r="F390">
        <v>40700</v>
      </c>
      <c r="G390" t="s">
        <v>911</v>
      </c>
      <c r="I390" t="s">
        <v>269</v>
      </c>
      <c r="J390">
        <v>2026</v>
      </c>
      <c r="K390">
        <v>7</v>
      </c>
      <c r="L390" t="s">
        <v>94</v>
      </c>
      <c r="M390">
        <v>-53.441690020818882</v>
      </c>
      <c r="N390">
        <v>1</v>
      </c>
      <c r="O390">
        <v>-53.441690020818882</v>
      </c>
      <c r="P390" t="s">
        <v>95</v>
      </c>
      <c r="Q390">
        <v>1</v>
      </c>
    </row>
    <row r="391" spans="1:17" x14ac:dyDescent="0.25">
      <c r="A391" t="s">
        <v>2699</v>
      </c>
      <c r="B391" t="s">
        <v>3103</v>
      </c>
      <c r="C391" t="s">
        <v>576</v>
      </c>
      <c r="D391" t="s">
        <v>108</v>
      </c>
      <c r="E391" t="s">
        <v>101</v>
      </c>
      <c r="F391">
        <v>40700</v>
      </c>
      <c r="G391" t="s">
        <v>911</v>
      </c>
      <c r="I391" t="s">
        <v>269</v>
      </c>
      <c r="J391">
        <v>2026</v>
      </c>
      <c r="K391">
        <v>7</v>
      </c>
      <c r="L391" t="s">
        <v>94</v>
      </c>
      <c r="M391">
        <v>-9230.9971602521</v>
      </c>
      <c r="N391">
        <v>1</v>
      </c>
      <c r="O391">
        <v>-9230.9971602521</v>
      </c>
      <c r="P391" t="s">
        <v>95</v>
      </c>
      <c r="Q391">
        <v>1</v>
      </c>
    </row>
    <row r="392" spans="1:17" x14ac:dyDescent="0.25">
      <c r="A392" t="s">
        <v>2382</v>
      </c>
      <c r="B392" t="s">
        <v>2203</v>
      </c>
      <c r="C392" t="s">
        <v>2199</v>
      </c>
      <c r="D392" t="s">
        <v>108</v>
      </c>
      <c r="E392" t="s">
        <v>101</v>
      </c>
      <c r="F392">
        <v>40700</v>
      </c>
      <c r="G392" t="s">
        <v>911</v>
      </c>
      <c r="I392" t="s">
        <v>269</v>
      </c>
      <c r="J392">
        <v>2026</v>
      </c>
      <c r="K392">
        <v>7</v>
      </c>
      <c r="L392" t="s">
        <v>94</v>
      </c>
      <c r="M392">
        <v>-1052.1850988471849</v>
      </c>
      <c r="N392">
        <v>1</v>
      </c>
      <c r="O392">
        <v>-1052.1850988471849</v>
      </c>
      <c r="P392" t="s">
        <v>95</v>
      </c>
      <c r="Q392">
        <v>1</v>
      </c>
    </row>
    <row r="393" spans="1:17" x14ac:dyDescent="0.25">
      <c r="A393" t="s">
        <v>2595</v>
      </c>
      <c r="B393" t="s">
        <v>258</v>
      </c>
      <c r="C393" t="s">
        <v>323</v>
      </c>
      <c r="D393" t="s">
        <v>108</v>
      </c>
      <c r="E393" t="s">
        <v>101</v>
      </c>
      <c r="F393">
        <v>40700</v>
      </c>
      <c r="G393" t="s">
        <v>911</v>
      </c>
      <c r="I393" t="s">
        <v>324</v>
      </c>
      <c r="J393">
        <v>2026</v>
      </c>
      <c r="K393">
        <v>7</v>
      </c>
      <c r="L393" t="s">
        <v>94</v>
      </c>
      <c r="M393">
        <v>0</v>
      </c>
      <c r="N393">
        <v>1</v>
      </c>
      <c r="O393">
        <v>0</v>
      </c>
      <c r="P393" t="s">
        <v>95</v>
      </c>
      <c r="Q393">
        <v>0</v>
      </c>
    </row>
    <row r="394" spans="1:17" x14ac:dyDescent="0.25">
      <c r="A394" t="s">
        <v>2595</v>
      </c>
      <c r="B394" t="s">
        <v>258</v>
      </c>
      <c r="C394" t="s">
        <v>323</v>
      </c>
      <c r="D394" t="s">
        <v>108</v>
      </c>
      <c r="E394" t="s">
        <v>102</v>
      </c>
      <c r="F394">
        <v>40700</v>
      </c>
      <c r="G394" t="s">
        <v>911</v>
      </c>
      <c r="I394" t="s">
        <v>325</v>
      </c>
      <c r="J394">
        <v>2026</v>
      </c>
      <c r="K394">
        <v>7</v>
      </c>
      <c r="L394" t="s">
        <v>94</v>
      </c>
      <c r="M394">
        <v>-549597.30656818894</v>
      </c>
      <c r="N394">
        <v>1</v>
      </c>
      <c r="O394">
        <v>-549597.30656818894</v>
      </c>
      <c r="P394" t="s">
        <v>95</v>
      </c>
      <c r="Q394" t="s">
        <v>96</v>
      </c>
    </row>
    <row r="395" spans="1:17" x14ac:dyDescent="0.25">
      <c r="A395" t="s">
        <v>2595</v>
      </c>
      <c r="B395" t="s">
        <v>258</v>
      </c>
      <c r="C395" t="s">
        <v>323</v>
      </c>
      <c r="D395" t="s">
        <v>108</v>
      </c>
      <c r="E395" t="s">
        <v>93</v>
      </c>
      <c r="F395">
        <v>40700</v>
      </c>
      <c r="G395" t="s">
        <v>911</v>
      </c>
      <c r="I395" t="s">
        <v>325</v>
      </c>
      <c r="J395">
        <v>2026</v>
      </c>
      <c r="K395">
        <v>7</v>
      </c>
      <c r="L395" t="s">
        <v>94</v>
      </c>
      <c r="M395">
        <v>-166662.73562640001</v>
      </c>
      <c r="N395">
        <v>1</v>
      </c>
      <c r="O395">
        <v>-166662.73562640001</v>
      </c>
      <c r="P395" t="s">
        <v>95</v>
      </c>
      <c r="Q395" t="s">
        <v>96</v>
      </c>
    </row>
    <row r="396" spans="1:17" x14ac:dyDescent="0.25">
      <c r="A396" t="s">
        <v>2595</v>
      </c>
      <c r="B396" t="s">
        <v>258</v>
      </c>
      <c r="C396" t="s">
        <v>323</v>
      </c>
      <c r="D396" t="s">
        <v>108</v>
      </c>
      <c r="E396" t="s">
        <v>102</v>
      </c>
      <c r="F396">
        <v>40700</v>
      </c>
      <c r="G396" t="s">
        <v>911</v>
      </c>
      <c r="I396" t="s">
        <v>326</v>
      </c>
      <c r="J396">
        <v>2026</v>
      </c>
      <c r="K396">
        <v>7</v>
      </c>
      <c r="L396" t="s">
        <v>94</v>
      </c>
      <c r="M396">
        <v>-1194328.65282464</v>
      </c>
      <c r="N396">
        <v>1</v>
      </c>
      <c r="O396">
        <v>-1194328.65282464</v>
      </c>
      <c r="P396" t="s">
        <v>95</v>
      </c>
      <c r="Q396" t="s">
        <v>96</v>
      </c>
    </row>
    <row r="397" spans="1:17" x14ac:dyDescent="0.25">
      <c r="A397" t="s">
        <v>2595</v>
      </c>
      <c r="B397" t="s">
        <v>258</v>
      </c>
      <c r="C397" t="s">
        <v>323</v>
      </c>
      <c r="D397" t="s">
        <v>108</v>
      </c>
      <c r="E397" t="s">
        <v>101</v>
      </c>
      <c r="F397">
        <v>40700</v>
      </c>
      <c r="G397" t="s">
        <v>911</v>
      </c>
      <c r="I397" t="s">
        <v>3142</v>
      </c>
      <c r="J397">
        <v>2026</v>
      </c>
      <c r="K397">
        <v>7</v>
      </c>
      <c r="L397" t="s">
        <v>94</v>
      </c>
      <c r="M397">
        <v>-31892.3</v>
      </c>
      <c r="N397">
        <v>1</v>
      </c>
      <c r="O397">
        <v>-31892.3</v>
      </c>
      <c r="P397" t="s">
        <v>95</v>
      </c>
      <c r="Q397">
        <v>1</v>
      </c>
    </row>
    <row r="398" spans="1:17" x14ac:dyDescent="0.25">
      <c r="A398" t="s">
        <v>2595</v>
      </c>
      <c r="B398" t="s">
        <v>258</v>
      </c>
      <c r="C398" t="s">
        <v>323</v>
      </c>
      <c r="D398" t="s">
        <v>108</v>
      </c>
      <c r="E398" t="s">
        <v>102</v>
      </c>
      <c r="F398">
        <v>40700</v>
      </c>
      <c r="G398" t="s">
        <v>911</v>
      </c>
      <c r="I398" t="s">
        <v>328</v>
      </c>
      <c r="J398">
        <v>2026</v>
      </c>
      <c r="K398">
        <v>7</v>
      </c>
      <c r="L398" t="s">
        <v>94</v>
      </c>
      <c r="M398">
        <v>431657.27662461734</v>
      </c>
      <c r="N398">
        <v>1</v>
      </c>
      <c r="O398">
        <v>431657.27662461734</v>
      </c>
      <c r="P398" t="s">
        <v>95</v>
      </c>
      <c r="Q398" t="s">
        <v>96</v>
      </c>
    </row>
    <row r="399" spans="1:17" x14ac:dyDescent="0.25">
      <c r="A399" t="s">
        <v>2595</v>
      </c>
      <c r="B399" t="s">
        <v>258</v>
      </c>
      <c r="C399" t="s">
        <v>323</v>
      </c>
      <c r="D399" t="s">
        <v>108</v>
      </c>
      <c r="E399" t="s">
        <v>93</v>
      </c>
      <c r="F399">
        <v>40700</v>
      </c>
      <c r="G399" t="s">
        <v>911</v>
      </c>
      <c r="I399" t="s">
        <v>328</v>
      </c>
      <c r="J399">
        <v>2026</v>
      </c>
      <c r="K399">
        <v>7</v>
      </c>
      <c r="L399" t="s">
        <v>94</v>
      </c>
      <c r="M399">
        <v>230227.6243449999</v>
      </c>
      <c r="N399">
        <v>1</v>
      </c>
      <c r="O399">
        <v>230227.6243449999</v>
      </c>
      <c r="P399" t="s">
        <v>95</v>
      </c>
      <c r="Q399" t="s">
        <v>96</v>
      </c>
    </row>
    <row r="400" spans="1:17" x14ac:dyDescent="0.25">
      <c r="A400" t="s">
        <v>2595</v>
      </c>
      <c r="B400" t="s">
        <v>258</v>
      </c>
      <c r="C400" t="s">
        <v>323</v>
      </c>
      <c r="D400" t="s">
        <v>108</v>
      </c>
      <c r="E400" t="s">
        <v>102</v>
      </c>
      <c r="F400">
        <v>40700</v>
      </c>
      <c r="G400" t="s">
        <v>911</v>
      </c>
      <c r="I400" t="s">
        <v>329</v>
      </c>
      <c r="J400">
        <v>2026</v>
      </c>
      <c r="K400">
        <v>7</v>
      </c>
      <c r="L400" t="s">
        <v>94</v>
      </c>
      <c r="M400">
        <v>1342253.3077111638</v>
      </c>
      <c r="N400">
        <v>1</v>
      </c>
      <c r="O400">
        <v>1342253.3077111638</v>
      </c>
      <c r="P400" t="s">
        <v>95</v>
      </c>
      <c r="Q400" t="s">
        <v>96</v>
      </c>
    </row>
    <row r="401" spans="1:17" x14ac:dyDescent="0.25">
      <c r="A401" t="s">
        <v>2595</v>
      </c>
      <c r="B401" t="s">
        <v>258</v>
      </c>
      <c r="C401" t="s">
        <v>323</v>
      </c>
      <c r="D401" t="s">
        <v>108</v>
      </c>
      <c r="E401" t="s">
        <v>105</v>
      </c>
      <c r="F401">
        <v>40700</v>
      </c>
      <c r="G401" t="s">
        <v>911</v>
      </c>
      <c r="I401" t="s">
        <v>330</v>
      </c>
      <c r="J401">
        <v>2026</v>
      </c>
      <c r="K401">
        <v>7</v>
      </c>
      <c r="L401" t="s">
        <v>94</v>
      </c>
      <c r="M401">
        <v>0</v>
      </c>
      <c r="N401">
        <v>1</v>
      </c>
      <c r="O401">
        <v>0</v>
      </c>
      <c r="P401" t="s">
        <v>95</v>
      </c>
      <c r="Q401">
        <v>1</v>
      </c>
    </row>
    <row r="402" spans="1:17" x14ac:dyDescent="0.25">
      <c r="A402" t="s">
        <v>2382</v>
      </c>
      <c r="B402" t="s">
        <v>258</v>
      </c>
      <c r="C402" t="s">
        <v>258</v>
      </c>
      <c r="D402" t="s">
        <v>108</v>
      </c>
      <c r="E402" t="s">
        <v>105</v>
      </c>
      <c r="F402">
        <v>40700</v>
      </c>
      <c r="G402" t="s">
        <v>911</v>
      </c>
      <c r="I402" t="s">
        <v>260</v>
      </c>
      <c r="J402">
        <v>2026</v>
      </c>
      <c r="K402">
        <v>7</v>
      </c>
      <c r="L402" t="s">
        <v>94</v>
      </c>
      <c r="M402">
        <v>0</v>
      </c>
      <c r="N402">
        <v>1</v>
      </c>
      <c r="O402">
        <v>0</v>
      </c>
      <c r="P402" t="s">
        <v>95</v>
      </c>
      <c r="Q402">
        <v>0</v>
      </c>
    </row>
    <row r="403" spans="1:17" x14ac:dyDescent="0.25">
      <c r="A403" t="s">
        <v>2382</v>
      </c>
      <c r="B403" t="s">
        <v>258</v>
      </c>
      <c r="C403" t="s">
        <v>258</v>
      </c>
      <c r="D403" t="s">
        <v>108</v>
      </c>
      <c r="E403" t="s">
        <v>93</v>
      </c>
      <c r="F403">
        <v>40700</v>
      </c>
      <c r="G403" t="s">
        <v>911</v>
      </c>
      <c r="I403" t="s">
        <v>261</v>
      </c>
      <c r="J403">
        <v>2026</v>
      </c>
      <c r="K403">
        <v>7</v>
      </c>
      <c r="L403" t="s">
        <v>94</v>
      </c>
      <c r="M403">
        <v>0</v>
      </c>
      <c r="N403">
        <v>1</v>
      </c>
      <c r="O403">
        <v>0</v>
      </c>
      <c r="P403" t="s">
        <v>95</v>
      </c>
      <c r="Q403">
        <v>0</v>
      </c>
    </row>
    <row r="404" spans="1:17" x14ac:dyDescent="0.25">
      <c r="A404" t="s">
        <v>2382</v>
      </c>
      <c r="B404" t="s">
        <v>258</v>
      </c>
      <c r="C404" t="s">
        <v>258</v>
      </c>
      <c r="D404" t="s">
        <v>108</v>
      </c>
      <c r="E404" t="s">
        <v>102</v>
      </c>
      <c r="F404">
        <v>40700</v>
      </c>
      <c r="G404" t="s">
        <v>911</v>
      </c>
      <c r="I404" t="s">
        <v>262</v>
      </c>
      <c r="J404">
        <v>2026</v>
      </c>
      <c r="K404">
        <v>7</v>
      </c>
      <c r="L404" t="s">
        <v>94</v>
      </c>
      <c r="M404">
        <v>0</v>
      </c>
      <c r="N404">
        <v>1</v>
      </c>
      <c r="O404">
        <v>0</v>
      </c>
      <c r="P404" t="s">
        <v>95</v>
      </c>
      <c r="Q404">
        <v>1</v>
      </c>
    </row>
    <row r="405" spans="1:17" x14ac:dyDescent="0.25">
      <c r="A405" t="s">
        <v>2382</v>
      </c>
      <c r="B405" t="s">
        <v>258</v>
      </c>
      <c r="C405" t="s">
        <v>258</v>
      </c>
      <c r="D405" t="s">
        <v>108</v>
      </c>
      <c r="E405" t="s">
        <v>105</v>
      </c>
      <c r="F405">
        <v>40700</v>
      </c>
      <c r="G405" t="s">
        <v>911</v>
      </c>
      <c r="I405" t="s">
        <v>260</v>
      </c>
      <c r="J405">
        <v>2026</v>
      </c>
      <c r="K405">
        <v>7</v>
      </c>
      <c r="L405" t="s">
        <v>94</v>
      </c>
      <c r="M405">
        <v>0</v>
      </c>
      <c r="N405">
        <v>1</v>
      </c>
      <c r="O405">
        <v>0</v>
      </c>
      <c r="P405" t="s">
        <v>95</v>
      </c>
      <c r="Q405">
        <v>0</v>
      </c>
    </row>
    <row r="406" spans="1:17" x14ac:dyDescent="0.25">
      <c r="A406" t="s">
        <v>2382</v>
      </c>
      <c r="B406" t="s">
        <v>258</v>
      </c>
      <c r="C406" t="s">
        <v>258</v>
      </c>
      <c r="D406" t="s">
        <v>108</v>
      </c>
      <c r="E406" t="s">
        <v>93</v>
      </c>
      <c r="F406">
        <v>40700</v>
      </c>
      <c r="G406" t="s">
        <v>911</v>
      </c>
      <c r="I406" t="s">
        <v>261</v>
      </c>
      <c r="J406">
        <v>2026</v>
      </c>
      <c r="K406">
        <v>7</v>
      </c>
      <c r="L406" t="s">
        <v>94</v>
      </c>
      <c r="M406">
        <v>0</v>
      </c>
      <c r="N406">
        <v>1</v>
      </c>
      <c r="O406">
        <v>0</v>
      </c>
      <c r="P406" t="s">
        <v>95</v>
      </c>
      <c r="Q406">
        <v>0</v>
      </c>
    </row>
    <row r="407" spans="1:17" x14ac:dyDescent="0.25">
      <c r="A407" t="s">
        <v>2382</v>
      </c>
      <c r="B407" t="s">
        <v>258</v>
      </c>
      <c r="C407" t="s">
        <v>258</v>
      </c>
      <c r="D407" t="s">
        <v>108</v>
      </c>
      <c r="E407" t="s">
        <v>102</v>
      </c>
      <c r="F407">
        <v>40700</v>
      </c>
      <c r="G407" t="s">
        <v>911</v>
      </c>
      <c r="I407" t="s">
        <v>262</v>
      </c>
      <c r="J407">
        <v>2026</v>
      </c>
      <c r="K407">
        <v>7</v>
      </c>
      <c r="L407" t="s">
        <v>94</v>
      </c>
      <c r="M407">
        <v>0</v>
      </c>
      <c r="N407">
        <v>1</v>
      </c>
      <c r="O407">
        <v>0</v>
      </c>
      <c r="P407" t="s">
        <v>95</v>
      </c>
      <c r="Q407">
        <v>1</v>
      </c>
    </row>
    <row r="408" spans="1:17" x14ac:dyDescent="0.25">
      <c r="A408" t="s">
        <v>2382</v>
      </c>
      <c r="B408" t="s">
        <v>258</v>
      </c>
      <c r="C408" t="s">
        <v>258</v>
      </c>
      <c r="D408" t="s">
        <v>108</v>
      </c>
      <c r="E408" t="s">
        <v>93</v>
      </c>
      <c r="F408">
        <v>40700</v>
      </c>
      <c r="G408" t="s">
        <v>911</v>
      </c>
      <c r="I408" t="s">
        <v>261</v>
      </c>
      <c r="J408">
        <v>2026</v>
      </c>
      <c r="K408">
        <v>7</v>
      </c>
      <c r="L408" t="s">
        <v>94</v>
      </c>
      <c r="M408">
        <v>0</v>
      </c>
      <c r="N408">
        <v>1</v>
      </c>
      <c r="O408">
        <v>0</v>
      </c>
      <c r="P408" t="s">
        <v>95</v>
      </c>
      <c r="Q408">
        <v>0</v>
      </c>
    </row>
    <row r="409" spans="1:17" x14ac:dyDescent="0.25">
      <c r="A409" t="s">
        <v>2382</v>
      </c>
      <c r="B409" t="s">
        <v>258</v>
      </c>
      <c r="C409" t="s">
        <v>258</v>
      </c>
      <c r="D409" t="s">
        <v>108</v>
      </c>
      <c r="E409" t="s">
        <v>114</v>
      </c>
      <c r="F409">
        <v>40700</v>
      </c>
      <c r="G409" t="s">
        <v>911</v>
      </c>
      <c r="I409" t="s">
        <v>331</v>
      </c>
      <c r="J409">
        <v>2026</v>
      </c>
      <c r="K409">
        <v>7</v>
      </c>
      <c r="L409" t="s">
        <v>94</v>
      </c>
      <c r="M409">
        <v>0</v>
      </c>
      <c r="N409">
        <v>1</v>
      </c>
      <c r="O409">
        <v>0</v>
      </c>
      <c r="P409" t="s">
        <v>95</v>
      </c>
      <c r="Q409" t="s">
        <v>96</v>
      </c>
    </row>
    <row r="410" spans="1:17" x14ac:dyDescent="0.25">
      <c r="A410" t="s">
        <v>2382</v>
      </c>
      <c r="B410" t="s">
        <v>258</v>
      </c>
      <c r="C410" t="s">
        <v>258</v>
      </c>
      <c r="D410" t="s">
        <v>108</v>
      </c>
      <c r="E410" t="s">
        <v>103</v>
      </c>
      <c r="F410">
        <v>40700</v>
      </c>
      <c r="G410" t="s">
        <v>911</v>
      </c>
      <c r="I410" t="s">
        <v>331</v>
      </c>
      <c r="J410">
        <v>2026</v>
      </c>
      <c r="K410">
        <v>7</v>
      </c>
      <c r="L410" t="s">
        <v>94</v>
      </c>
      <c r="M410">
        <v>55.301689199993611</v>
      </c>
      <c r="N410">
        <v>1</v>
      </c>
      <c r="O410">
        <v>55.301689199993611</v>
      </c>
      <c r="P410" t="s">
        <v>95</v>
      </c>
      <c r="Q410" t="s">
        <v>96</v>
      </c>
    </row>
    <row r="411" spans="1:17" x14ac:dyDescent="0.25">
      <c r="A411" t="s">
        <v>2382</v>
      </c>
      <c r="B411" t="s">
        <v>258</v>
      </c>
      <c r="C411" t="s">
        <v>258</v>
      </c>
      <c r="D411" t="s">
        <v>108</v>
      </c>
      <c r="E411" t="s">
        <v>105</v>
      </c>
      <c r="F411">
        <v>40700</v>
      </c>
      <c r="G411" t="s">
        <v>911</v>
      </c>
      <c r="I411" t="s">
        <v>331</v>
      </c>
      <c r="J411">
        <v>2026</v>
      </c>
      <c r="K411">
        <v>7</v>
      </c>
      <c r="L411" t="s">
        <v>94</v>
      </c>
      <c r="M411">
        <v>124726.02376293764</v>
      </c>
      <c r="N411">
        <v>1</v>
      </c>
      <c r="O411">
        <v>124726.02376293764</v>
      </c>
      <c r="P411" t="s">
        <v>95</v>
      </c>
      <c r="Q411" t="s">
        <v>96</v>
      </c>
    </row>
    <row r="412" spans="1:17" x14ac:dyDescent="0.25">
      <c r="A412" t="s">
        <v>2382</v>
      </c>
      <c r="B412" t="s">
        <v>258</v>
      </c>
      <c r="C412" t="s">
        <v>258</v>
      </c>
      <c r="D412" t="s">
        <v>108</v>
      </c>
      <c r="E412" t="s">
        <v>93</v>
      </c>
      <c r="F412">
        <v>40700</v>
      </c>
      <c r="G412" t="s">
        <v>911</v>
      </c>
      <c r="I412" t="s">
        <v>331</v>
      </c>
      <c r="J412">
        <v>2026</v>
      </c>
      <c r="K412">
        <v>7</v>
      </c>
      <c r="L412" t="s">
        <v>94</v>
      </c>
      <c r="M412">
        <v>5486.6799860997126</v>
      </c>
      <c r="N412">
        <v>1</v>
      </c>
      <c r="O412">
        <v>5486.6799860997126</v>
      </c>
      <c r="P412" t="s">
        <v>95</v>
      </c>
      <c r="Q412" t="s">
        <v>96</v>
      </c>
    </row>
    <row r="413" spans="1:17" x14ac:dyDescent="0.25">
      <c r="A413" t="s">
        <v>2382</v>
      </c>
      <c r="B413" t="s">
        <v>258</v>
      </c>
      <c r="C413" t="s">
        <v>258</v>
      </c>
      <c r="D413" t="s">
        <v>108</v>
      </c>
      <c r="E413" t="s">
        <v>101</v>
      </c>
      <c r="F413">
        <v>40700</v>
      </c>
      <c r="G413" t="s">
        <v>911</v>
      </c>
      <c r="I413" t="s">
        <v>331</v>
      </c>
      <c r="J413">
        <v>2026</v>
      </c>
      <c r="K413">
        <v>7</v>
      </c>
      <c r="L413" t="s">
        <v>94</v>
      </c>
      <c r="M413">
        <v>-742786.63404008851</v>
      </c>
      <c r="N413">
        <v>1</v>
      </c>
      <c r="O413">
        <v>-742786.63404008851</v>
      </c>
      <c r="P413" t="s">
        <v>95</v>
      </c>
      <c r="Q413" t="s">
        <v>96</v>
      </c>
    </row>
    <row r="414" spans="1:17" x14ac:dyDescent="0.25">
      <c r="A414" t="s">
        <v>2382</v>
      </c>
      <c r="B414" t="s">
        <v>258</v>
      </c>
      <c r="C414" t="s">
        <v>258</v>
      </c>
      <c r="D414" t="s">
        <v>108</v>
      </c>
      <c r="E414" t="s">
        <v>102</v>
      </c>
      <c r="F414">
        <v>40700</v>
      </c>
      <c r="G414" t="s">
        <v>911</v>
      </c>
      <c r="I414" t="s">
        <v>331</v>
      </c>
      <c r="J414">
        <v>2026</v>
      </c>
      <c r="K414">
        <v>7</v>
      </c>
      <c r="L414" t="s">
        <v>94</v>
      </c>
      <c r="M414">
        <v>5468.7035515985917</v>
      </c>
      <c r="N414">
        <v>1</v>
      </c>
      <c r="O414">
        <v>5468.7035515985917</v>
      </c>
      <c r="P414" t="s">
        <v>95</v>
      </c>
      <c r="Q414" t="s">
        <v>96</v>
      </c>
    </row>
    <row r="415" spans="1:17" x14ac:dyDescent="0.25">
      <c r="A415" t="s">
        <v>2382</v>
      </c>
      <c r="B415" t="s">
        <v>258</v>
      </c>
      <c r="C415" t="s">
        <v>258</v>
      </c>
      <c r="D415" t="s">
        <v>108</v>
      </c>
      <c r="E415" t="s">
        <v>104</v>
      </c>
      <c r="F415">
        <v>40700</v>
      </c>
      <c r="G415" t="s">
        <v>911</v>
      </c>
      <c r="I415" t="s">
        <v>331</v>
      </c>
      <c r="J415">
        <v>2026</v>
      </c>
      <c r="K415">
        <v>7</v>
      </c>
      <c r="L415" t="s">
        <v>94</v>
      </c>
      <c r="M415">
        <v>1558.0898005634517</v>
      </c>
      <c r="N415">
        <v>1</v>
      </c>
      <c r="O415">
        <v>1558.0898005634517</v>
      </c>
      <c r="P415" t="s">
        <v>95</v>
      </c>
      <c r="Q415" t="s">
        <v>96</v>
      </c>
    </row>
    <row r="416" spans="1:17" x14ac:dyDescent="0.25">
      <c r="A416" t="s">
        <v>2382</v>
      </c>
      <c r="B416" t="s">
        <v>258</v>
      </c>
      <c r="C416" t="s">
        <v>258</v>
      </c>
      <c r="D416" t="s">
        <v>108</v>
      </c>
      <c r="E416" t="s">
        <v>114</v>
      </c>
      <c r="F416">
        <v>40700</v>
      </c>
      <c r="G416" t="s">
        <v>911</v>
      </c>
      <c r="I416" t="s">
        <v>331</v>
      </c>
      <c r="J416">
        <v>2026</v>
      </c>
      <c r="K416">
        <v>7</v>
      </c>
      <c r="L416" t="s">
        <v>94</v>
      </c>
      <c r="M416">
        <v>-0.01</v>
      </c>
      <c r="N416">
        <v>1</v>
      </c>
      <c r="O416">
        <v>-0.01</v>
      </c>
      <c r="P416" t="s">
        <v>95</v>
      </c>
      <c r="Q416" t="s">
        <v>96</v>
      </c>
    </row>
    <row r="417" spans="1:17" x14ac:dyDescent="0.25">
      <c r="A417" t="s">
        <v>2382</v>
      </c>
      <c r="B417" t="s">
        <v>258</v>
      </c>
      <c r="C417" t="s">
        <v>258</v>
      </c>
      <c r="D417" t="s">
        <v>108</v>
      </c>
      <c r="E417" t="s">
        <v>112</v>
      </c>
      <c r="F417">
        <v>40700</v>
      </c>
      <c r="G417" t="s">
        <v>911</v>
      </c>
      <c r="I417" t="s">
        <v>331</v>
      </c>
      <c r="J417">
        <v>2026</v>
      </c>
      <c r="K417">
        <v>7</v>
      </c>
      <c r="L417" t="s">
        <v>94</v>
      </c>
      <c r="M417">
        <v>15.861949999999524</v>
      </c>
      <c r="N417">
        <v>1</v>
      </c>
      <c r="O417">
        <v>15.861949999999524</v>
      </c>
      <c r="P417" t="s">
        <v>95</v>
      </c>
      <c r="Q417" t="s">
        <v>96</v>
      </c>
    </row>
    <row r="418" spans="1:17" x14ac:dyDescent="0.25">
      <c r="A418" t="s">
        <v>2382</v>
      </c>
      <c r="B418" t="s">
        <v>258</v>
      </c>
      <c r="C418" t="s">
        <v>258</v>
      </c>
      <c r="D418" t="s">
        <v>108</v>
      </c>
      <c r="E418" t="s">
        <v>93</v>
      </c>
      <c r="F418">
        <v>40700</v>
      </c>
      <c r="G418" t="s">
        <v>911</v>
      </c>
      <c r="I418" t="s">
        <v>331</v>
      </c>
      <c r="J418">
        <v>2026</v>
      </c>
      <c r="K418">
        <v>7</v>
      </c>
      <c r="L418" t="s">
        <v>94</v>
      </c>
      <c r="M418">
        <v>1246.3541969539365</v>
      </c>
      <c r="N418">
        <v>1</v>
      </c>
      <c r="O418">
        <v>1246.3541969539365</v>
      </c>
      <c r="P418" t="s">
        <v>95</v>
      </c>
      <c r="Q418" t="s">
        <v>96</v>
      </c>
    </row>
    <row r="419" spans="1:17" x14ac:dyDescent="0.25">
      <c r="A419" t="s">
        <v>2382</v>
      </c>
      <c r="B419" t="s">
        <v>258</v>
      </c>
      <c r="C419" t="s">
        <v>258</v>
      </c>
      <c r="D419" t="s">
        <v>108</v>
      </c>
      <c r="E419" t="s">
        <v>101</v>
      </c>
      <c r="F419">
        <v>40700</v>
      </c>
      <c r="G419" t="s">
        <v>911</v>
      </c>
      <c r="I419" t="s">
        <v>331</v>
      </c>
      <c r="J419">
        <v>2026</v>
      </c>
      <c r="K419">
        <v>7</v>
      </c>
      <c r="L419" t="s">
        <v>94</v>
      </c>
      <c r="M419">
        <v>269.63750870153308</v>
      </c>
      <c r="N419">
        <v>1</v>
      </c>
      <c r="O419">
        <v>269.63750870153308</v>
      </c>
      <c r="P419" t="s">
        <v>95</v>
      </c>
      <c r="Q419" t="s">
        <v>96</v>
      </c>
    </row>
    <row r="420" spans="1:17" x14ac:dyDescent="0.25">
      <c r="A420" t="s">
        <v>2382</v>
      </c>
      <c r="B420" t="s">
        <v>258</v>
      </c>
      <c r="C420" t="s">
        <v>258</v>
      </c>
      <c r="D420" t="s">
        <v>108</v>
      </c>
      <c r="E420" t="s">
        <v>102</v>
      </c>
      <c r="F420">
        <v>40700</v>
      </c>
      <c r="G420" t="s">
        <v>911</v>
      </c>
      <c r="I420" t="s">
        <v>331</v>
      </c>
      <c r="J420">
        <v>2026</v>
      </c>
      <c r="K420">
        <v>7</v>
      </c>
      <c r="L420" t="s">
        <v>94</v>
      </c>
      <c r="M420">
        <v>1991.074993052287</v>
      </c>
      <c r="N420">
        <v>1</v>
      </c>
      <c r="O420">
        <v>1991.074993052287</v>
      </c>
      <c r="P420" t="s">
        <v>95</v>
      </c>
      <c r="Q420" t="s">
        <v>96</v>
      </c>
    </row>
    <row r="421" spans="1:17" x14ac:dyDescent="0.25">
      <c r="A421" t="s">
        <v>2382</v>
      </c>
      <c r="B421" t="s">
        <v>258</v>
      </c>
      <c r="C421" t="s">
        <v>258</v>
      </c>
      <c r="D421" t="s">
        <v>108</v>
      </c>
      <c r="E421" t="s">
        <v>103</v>
      </c>
      <c r="F421">
        <v>40700</v>
      </c>
      <c r="G421" t="s">
        <v>911</v>
      </c>
      <c r="I421" t="s">
        <v>331</v>
      </c>
      <c r="J421">
        <v>2026</v>
      </c>
      <c r="K421">
        <v>7</v>
      </c>
      <c r="L421" t="s">
        <v>94</v>
      </c>
      <c r="M421">
        <v>-0.30168919999361066</v>
      </c>
      <c r="N421">
        <v>1</v>
      </c>
      <c r="O421">
        <v>-0.30168919999361066</v>
      </c>
      <c r="P421" t="s">
        <v>95</v>
      </c>
      <c r="Q421" t="s">
        <v>96</v>
      </c>
    </row>
    <row r="422" spans="1:17" x14ac:dyDescent="0.25">
      <c r="A422" t="s">
        <v>2382</v>
      </c>
      <c r="B422" t="s">
        <v>258</v>
      </c>
      <c r="C422" t="s">
        <v>258</v>
      </c>
      <c r="D422" t="s">
        <v>108</v>
      </c>
      <c r="E422" t="s">
        <v>104</v>
      </c>
      <c r="F422">
        <v>40700</v>
      </c>
      <c r="G422" t="s">
        <v>911</v>
      </c>
      <c r="I422" t="s">
        <v>331</v>
      </c>
      <c r="J422">
        <v>2026</v>
      </c>
      <c r="K422">
        <v>7</v>
      </c>
      <c r="L422" t="s">
        <v>94</v>
      </c>
      <c r="M422">
        <v>-1379.1469255634438</v>
      </c>
      <c r="N422">
        <v>1</v>
      </c>
      <c r="O422">
        <v>-1379.1469255634438</v>
      </c>
      <c r="P422" t="s">
        <v>95</v>
      </c>
      <c r="Q422" t="s">
        <v>96</v>
      </c>
    </row>
    <row r="423" spans="1:17" x14ac:dyDescent="0.25">
      <c r="A423" t="s">
        <v>2382</v>
      </c>
      <c r="B423" t="s">
        <v>258</v>
      </c>
      <c r="C423" t="s">
        <v>258</v>
      </c>
      <c r="D423" t="s">
        <v>108</v>
      </c>
      <c r="E423" t="s">
        <v>105</v>
      </c>
      <c r="F423">
        <v>40700</v>
      </c>
      <c r="G423" t="s">
        <v>911</v>
      </c>
      <c r="I423" t="s">
        <v>331</v>
      </c>
      <c r="J423">
        <v>2026</v>
      </c>
      <c r="K423">
        <v>7</v>
      </c>
      <c r="L423" t="s">
        <v>94</v>
      </c>
      <c r="M423">
        <v>675.88249181164429</v>
      </c>
      <c r="N423">
        <v>1</v>
      </c>
      <c r="O423">
        <v>675.88249181164429</v>
      </c>
      <c r="P423" t="s">
        <v>95</v>
      </c>
      <c r="Q423" t="s">
        <v>96</v>
      </c>
    </row>
    <row r="424" spans="1:17" x14ac:dyDescent="0.25">
      <c r="A424" t="s">
        <v>2382</v>
      </c>
      <c r="B424" t="s">
        <v>258</v>
      </c>
      <c r="C424" t="s">
        <v>258</v>
      </c>
      <c r="D424" t="s">
        <v>108</v>
      </c>
      <c r="E424" t="s">
        <v>112</v>
      </c>
      <c r="F424">
        <v>40700</v>
      </c>
      <c r="G424" t="s">
        <v>911</v>
      </c>
      <c r="I424" t="s">
        <v>331</v>
      </c>
      <c r="J424">
        <v>2026</v>
      </c>
      <c r="K424">
        <v>7</v>
      </c>
      <c r="L424" t="s">
        <v>94</v>
      </c>
      <c r="M424">
        <v>0.13805000000047585</v>
      </c>
      <c r="N424">
        <v>1</v>
      </c>
      <c r="O424">
        <v>0.13805000000047585</v>
      </c>
      <c r="P424" t="s">
        <v>95</v>
      </c>
      <c r="Q424" t="s">
        <v>96</v>
      </c>
    </row>
    <row r="425" spans="1:17" x14ac:dyDescent="0.25">
      <c r="A425" t="s">
        <v>2382</v>
      </c>
      <c r="B425" t="s">
        <v>258</v>
      </c>
      <c r="C425" t="s">
        <v>258</v>
      </c>
      <c r="D425" t="s">
        <v>108</v>
      </c>
      <c r="E425" t="s">
        <v>114</v>
      </c>
      <c r="F425">
        <v>40700</v>
      </c>
      <c r="G425" t="s">
        <v>911</v>
      </c>
      <c r="I425" t="s">
        <v>331</v>
      </c>
      <c r="J425">
        <v>2026</v>
      </c>
      <c r="K425">
        <v>7</v>
      </c>
      <c r="L425" t="s">
        <v>94</v>
      </c>
      <c r="M425">
        <v>0.01</v>
      </c>
      <c r="N425">
        <v>1</v>
      </c>
      <c r="O425">
        <v>0.01</v>
      </c>
      <c r="P425" t="s">
        <v>95</v>
      </c>
      <c r="Q425" t="s">
        <v>96</v>
      </c>
    </row>
    <row r="426" spans="1:17" x14ac:dyDescent="0.25">
      <c r="A426" t="s">
        <v>2610</v>
      </c>
      <c r="B426" t="s">
        <v>268</v>
      </c>
      <c r="C426" t="s">
        <v>265</v>
      </c>
      <c r="D426" t="s">
        <v>336</v>
      </c>
      <c r="E426" t="s">
        <v>101</v>
      </c>
      <c r="F426">
        <v>40700</v>
      </c>
      <c r="G426" t="s">
        <v>911</v>
      </c>
      <c r="I426" t="s">
        <v>269</v>
      </c>
      <c r="J426">
        <v>2026</v>
      </c>
      <c r="K426">
        <v>7</v>
      </c>
      <c r="L426" t="s">
        <v>94</v>
      </c>
      <c r="M426">
        <v>-2068.0329141499992</v>
      </c>
      <c r="N426">
        <v>1</v>
      </c>
      <c r="O426">
        <v>-2068.0329141499992</v>
      </c>
      <c r="P426" t="s">
        <v>615</v>
      </c>
      <c r="Q426">
        <v>1</v>
      </c>
    </row>
    <row r="427" spans="1:17" x14ac:dyDescent="0.25">
      <c r="A427" t="s">
        <v>2610</v>
      </c>
      <c r="B427" t="s">
        <v>398</v>
      </c>
      <c r="C427" t="s">
        <v>265</v>
      </c>
      <c r="D427" t="s">
        <v>336</v>
      </c>
      <c r="E427" t="s">
        <v>101</v>
      </c>
      <c r="F427">
        <v>40700</v>
      </c>
      <c r="G427" t="s">
        <v>911</v>
      </c>
      <c r="I427" t="s">
        <v>269</v>
      </c>
      <c r="J427">
        <v>2026</v>
      </c>
      <c r="K427">
        <v>7</v>
      </c>
      <c r="L427" t="s">
        <v>94</v>
      </c>
      <c r="M427">
        <v>-8097.2162781999996</v>
      </c>
      <c r="N427">
        <v>1</v>
      </c>
      <c r="O427">
        <v>-8097.2162781999996</v>
      </c>
      <c r="P427" t="s">
        <v>615</v>
      </c>
      <c r="Q427">
        <v>1</v>
      </c>
    </row>
    <row r="428" spans="1:17" x14ac:dyDescent="0.25">
      <c r="A428" t="s">
        <v>2610</v>
      </c>
      <c r="B428" t="s">
        <v>399</v>
      </c>
      <c r="C428" t="s">
        <v>265</v>
      </c>
      <c r="D428" t="s">
        <v>336</v>
      </c>
      <c r="E428" t="s">
        <v>101</v>
      </c>
      <c r="F428">
        <v>40700</v>
      </c>
      <c r="G428" t="s">
        <v>911</v>
      </c>
      <c r="I428" t="s">
        <v>269</v>
      </c>
      <c r="J428">
        <v>2026</v>
      </c>
      <c r="K428">
        <v>7</v>
      </c>
      <c r="L428" t="s">
        <v>94</v>
      </c>
      <c r="M428">
        <v>-8153.6158980499995</v>
      </c>
      <c r="N428">
        <v>1</v>
      </c>
      <c r="O428">
        <v>-8153.6158980499995</v>
      </c>
      <c r="P428" t="s">
        <v>615</v>
      </c>
      <c r="Q428">
        <v>1</v>
      </c>
    </row>
    <row r="429" spans="1:17" x14ac:dyDescent="0.25">
      <c r="A429" t="s">
        <v>2610</v>
      </c>
      <c r="B429" t="s">
        <v>272</v>
      </c>
      <c r="C429" t="s">
        <v>265</v>
      </c>
      <c r="D429" t="s">
        <v>336</v>
      </c>
      <c r="E429" t="s">
        <v>101</v>
      </c>
      <c r="F429">
        <v>40700</v>
      </c>
      <c r="G429" t="s">
        <v>911</v>
      </c>
      <c r="I429" t="s">
        <v>269</v>
      </c>
      <c r="J429">
        <v>2026</v>
      </c>
      <c r="K429">
        <v>7</v>
      </c>
      <c r="L429" t="s">
        <v>94</v>
      </c>
      <c r="M429">
        <v>-3328.3677035000001</v>
      </c>
      <c r="N429">
        <v>1</v>
      </c>
      <c r="O429">
        <v>-3328.3677035000001</v>
      </c>
      <c r="P429" t="s">
        <v>615</v>
      </c>
      <c r="Q429">
        <v>1</v>
      </c>
    </row>
    <row r="430" spans="1:17" x14ac:dyDescent="0.25">
      <c r="A430" t="s">
        <v>2610</v>
      </c>
      <c r="B430" t="s">
        <v>3155</v>
      </c>
      <c r="C430" t="s">
        <v>265</v>
      </c>
      <c r="D430" t="s">
        <v>336</v>
      </c>
      <c r="E430" t="s">
        <v>101</v>
      </c>
      <c r="F430">
        <v>40700</v>
      </c>
      <c r="G430" t="s">
        <v>911</v>
      </c>
      <c r="I430" t="s">
        <v>269</v>
      </c>
      <c r="J430">
        <v>2026</v>
      </c>
      <c r="K430">
        <v>7</v>
      </c>
      <c r="L430" t="s">
        <v>94</v>
      </c>
      <c r="M430">
        <v>-1152.2845316500002</v>
      </c>
      <c r="N430">
        <v>1</v>
      </c>
      <c r="O430">
        <v>-1152.2845316500002</v>
      </c>
      <c r="P430" t="s">
        <v>615</v>
      </c>
      <c r="Q430">
        <v>1</v>
      </c>
    </row>
    <row r="431" spans="1:17" x14ac:dyDescent="0.25">
      <c r="A431" t="s">
        <v>2610</v>
      </c>
      <c r="B431" t="s">
        <v>3156</v>
      </c>
      <c r="C431" t="s">
        <v>265</v>
      </c>
      <c r="D431" t="s">
        <v>336</v>
      </c>
      <c r="E431" t="s">
        <v>101</v>
      </c>
      <c r="F431">
        <v>40700</v>
      </c>
      <c r="G431" t="s">
        <v>911</v>
      </c>
      <c r="I431" t="s">
        <v>269</v>
      </c>
      <c r="J431">
        <v>2026</v>
      </c>
      <c r="K431">
        <v>7</v>
      </c>
      <c r="L431" t="s">
        <v>94</v>
      </c>
      <c r="M431">
        <v>-23287.359230799997</v>
      </c>
      <c r="N431">
        <v>1</v>
      </c>
      <c r="O431">
        <v>-23287.359230799997</v>
      </c>
      <c r="P431" t="s">
        <v>615</v>
      </c>
      <c r="Q431">
        <v>1</v>
      </c>
    </row>
    <row r="432" spans="1:17" x14ac:dyDescent="0.25">
      <c r="A432" t="s">
        <v>2610</v>
      </c>
      <c r="B432" t="s">
        <v>3157</v>
      </c>
      <c r="C432" t="s">
        <v>265</v>
      </c>
      <c r="D432" t="s">
        <v>336</v>
      </c>
      <c r="E432" t="s">
        <v>101</v>
      </c>
      <c r="F432">
        <v>40700</v>
      </c>
      <c r="G432" t="s">
        <v>911</v>
      </c>
      <c r="I432" t="s">
        <v>269</v>
      </c>
      <c r="J432">
        <v>2026</v>
      </c>
      <c r="K432">
        <v>7</v>
      </c>
      <c r="L432" t="s">
        <v>94</v>
      </c>
      <c r="M432">
        <v>-3323.7456339499995</v>
      </c>
      <c r="N432">
        <v>1</v>
      </c>
      <c r="O432">
        <v>-3323.7456339499995</v>
      </c>
      <c r="P432" t="s">
        <v>615</v>
      </c>
      <c r="Q432">
        <v>1</v>
      </c>
    </row>
    <row r="433" spans="1:17" x14ac:dyDescent="0.25">
      <c r="A433" t="s">
        <v>2610</v>
      </c>
      <c r="B433" t="s">
        <v>3158</v>
      </c>
      <c r="C433" t="s">
        <v>265</v>
      </c>
      <c r="D433" t="s">
        <v>336</v>
      </c>
      <c r="E433" t="s">
        <v>101</v>
      </c>
      <c r="F433">
        <v>40700</v>
      </c>
      <c r="G433" t="s">
        <v>911</v>
      </c>
      <c r="I433" t="s">
        <v>269</v>
      </c>
      <c r="J433">
        <v>2026</v>
      </c>
      <c r="K433">
        <v>7</v>
      </c>
      <c r="L433" t="s">
        <v>94</v>
      </c>
      <c r="M433">
        <v>-14864.863613949998</v>
      </c>
      <c r="N433">
        <v>1</v>
      </c>
      <c r="O433">
        <v>-14864.863613949998</v>
      </c>
      <c r="P433" t="s">
        <v>615</v>
      </c>
      <c r="Q433">
        <v>1</v>
      </c>
    </row>
    <row r="434" spans="1:17" x14ac:dyDescent="0.25">
      <c r="A434" t="s">
        <v>2610</v>
      </c>
      <c r="B434" t="s">
        <v>3159</v>
      </c>
      <c r="C434" t="s">
        <v>265</v>
      </c>
      <c r="D434" t="s">
        <v>336</v>
      </c>
      <c r="E434" t="s">
        <v>101</v>
      </c>
      <c r="F434">
        <v>40700</v>
      </c>
      <c r="G434" t="s">
        <v>911</v>
      </c>
      <c r="I434" t="s">
        <v>269</v>
      </c>
      <c r="J434">
        <v>2026</v>
      </c>
      <c r="K434">
        <v>7</v>
      </c>
      <c r="L434" t="s">
        <v>94</v>
      </c>
      <c r="M434">
        <v>-4348.7424368499996</v>
      </c>
      <c r="N434">
        <v>1</v>
      </c>
      <c r="O434">
        <v>-4348.7424368499996</v>
      </c>
      <c r="P434" t="s">
        <v>615</v>
      </c>
      <c r="Q434">
        <v>1</v>
      </c>
    </row>
    <row r="435" spans="1:17" x14ac:dyDescent="0.25">
      <c r="A435" t="s">
        <v>2610</v>
      </c>
      <c r="B435" t="s">
        <v>3160</v>
      </c>
      <c r="C435" t="s">
        <v>265</v>
      </c>
      <c r="D435" t="s">
        <v>336</v>
      </c>
      <c r="E435" t="s">
        <v>101</v>
      </c>
      <c r="F435">
        <v>40700</v>
      </c>
      <c r="G435" t="s">
        <v>911</v>
      </c>
      <c r="I435" t="s">
        <v>269</v>
      </c>
      <c r="J435">
        <v>2026</v>
      </c>
      <c r="K435">
        <v>7</v>
      </c>
      <c r="L435" t="s">
        <v>94</v>
      </c>
      <c r="M435">
        <v>-1498.3706888499999</v>
      </c>
      <c r="N435">
        <v>1</v>
      </c>
      <c r="O435">
        <v>-1498.3706888499999</v>
      </c>
      <c r="P435" t="s">
        <v>615</v>
      </c>
      <c r="Q435">
        <v>1</v>
      </c>
    </row>
    <row r="436" spans="1:17" x14ac:dyDescent="0.25">
      <c r="A436" t="s">
        <v>2392</v>
      </c>
      <c r="B436" t="s">
        <v>293</v>
      </c>
      <c r="C436" t="s">
        <v>107</v>
      </c>
      <c r="D436" t="s">
        <v>336</v>
      </c>
      <c r="E436" t="s">
        <v>101</v>
      </c>
      <c r="F436">
        <v>40700</v>
      </c>
      <c r="G436" t="s">
        <v>911</v>
      </c>
      <c r="I436" t="s">
        <v>269</v>
      </c>
      <c r="J436">
        <v>2026</v>
      </c>
      <c r="K436">
        <v>7</v>
      </c>
      <c r="L436" t="s">
        <v>94</v>
      </c>
      <c r="M436">
        <v>-4931.392036199999</v>
      </c>
      <c r="N436">
        <v>1</v>
      </c>
      <c r="O436">
        <v>-4931.392036199999</v>
      </c>
      <c r="P436" t="s">
        <v>615</v>
      </c>
      <c r="Q436">
        <v>1</v>
      </c>
    </row>
    <row r="437" spans="1:17" x14ac:dyDescent="0.25">
      <c r="A437" t="s">
        <v>2610</v>
      </c>
      <c r="B437" t="s">
        <v>716</v>
      </c>
      <c r="C437" t="s">
        <v>265</v>
      </c>
      <c r="D437" t="s">
        <v>336</v>
      </c>
      <c r="E437" t="s">
        <v>101</v>
      </c>
      <c r="F437">
        <v>40700</v>
      </c>
      <c r="G437" t="s">
        <v>911</v>
      </c>
      <c r="I437" t="s">
        <v>269</v>
      </c>
      <c r="J437">
        <v>2026</v>
      </c>
      <c r="K437">
        <v>7</v>
      </c>
      <c r="L437" t="s">
        <v>94</v>
      </c>
      <c r="M437">
        <v>-4568.1358526999993</v>
      </c>
      <c r="N437">
        <v>1</v>
      </c>
      <c r="O437">
        <v>-4568.1358526999993</v>
      </c>
      <c r="P437" t="s">
        <v>615</v>
      </c>
      <c r="Q437">
        <v>1</v>
      </c>
    </row>
    <row r="438" spans="1:17" x14ac:dyDescent="0.25">
      <c r="A438" t="s">
        <v>2610</v>
      </c>
      <c r="B438" t="s">
        <v>3161</v>
      </c>
      <c r="C438" t="s">
        <v>265</v>
      </c>
      <c r="D438" t="s">
        <v>336</v>
      </c>
      <c r="E438" t="s">
        <v>101</v>
      </c>
      <c r="F438">
        <v>40700</v>
      </c>
      <c r="G438" t="s">
        <v>911</v>
      </c>
      <c r="I438" t="s">
        <v>269</v>
      </c>
      <c r="J438">
        <v>2026</v>
      </c>
      <c r="K438">
        <v>7</v>
      </c>
      <c r="L438" t="s">
        <v>94</v>
      </c>
      <c r="M438">
        <v>-772.0753011999999</v>
      </c>
      <c r="N438">
        <v>1</v>
      </c>
      <c r="O438">
        <v>-772.0753011999999</v>
      </c>
      <c r="P438" t="s">
        <v>615</v>
      </c>
      <c r="Q438">
        <v>1</v>
      </c>
    </row>
    <row r="439" spans="1:17" x14ac:dyDescent="0.25">
      <c r="A439" t="s">
        <v>2392</v>
      </c>
      <c r="B439" t="s">
        <v>3162</v>
      </c>
      <c r="C439" t="s">
        <v>107</v>
      </c>
      <c r="D439" t="s">
        <v>336</v>
      </c>
      <c r="E439" t="s">
        <v>101</v>
      </c>
      <c r="F439">
        <v>40700</v>
      </c>
      <c r="G439" t="s">
        <v>911</v>
      </c>
      <c r="I439" t="s">
        <v>269</v>
      </c>
      <c r="J439">
        <v>2026</v>
      </c>
      <c r="K439">
        <v>7</v>
      </c>
      <c r="L439" t="s">
        <v>94</v>
      </c>
      <c r="M439">
        <v>-324.72665539999991</v>
      </c>
      <c r="N439">
        <v>1</v>
      </c>
      <c r="O439">
        <v>-324.72665539999991</v>
      </c>
      <c r="P439" t="s">
        <v>615</v>
      </c>
      <c r="Q439">
        <v>1</v>
      </c>
    </row>
    <row r="440" spans="1:17" x14ac:dyDescent="0.25">
      <c r="A440" t="s">
        <v>2610</v>
      </c>
      <c r="B440" t="s">
        <v>721</v>
      </c>
      <c r="C440" t="s">
        <v>265</v>
      </c>
      <c r="D440" t="s">
        <v>336</v>
      </c>
      <c r="E440" t="s">
        <v>101</v>
      </c>
      <c r="F440">
        <v>40700</v>
      </c>
      <c r="G440" t="s">
        <v>911</v>
      </c>
      <c r="I440" t="s">
        <v>269</v>
      </c>
      <c r="J440">
        <v>2026</v>
      </c>
      <c r="K440">
        <v>7</v>
      </c>
      <c r="L440" t="s">
        <v>94</v>
      </c>
      <c r="M440">
        <v>-2327.7462789000001</v>
      </c>
      <c r="N440">
        <v>1</v>
      </c>
      <c r="O440">
        <v>-2327.7462789000001</v>
      </c>
      <c r="P440" t="s">
        <v>615</v>
      </c>
      <c r="Q440">
        <v>1</v>
      </c>
    </row>
    <row r="441" spans="1:17" x14ac:dyDescent="0.25">
      <c r="A441" t="s">
        <v>2610</v>
      </c>
      <c r="B441" t="s">
        <v>725</v>
      </c>
      <c r="C441" t="s">
        <v>265</v>
      </c>
      <c r="D441" t="s">
        <v>336</v>
      </c>
      <c r="E441" t="s">
        <v>101</v>
      </c>
      <c r="F441">
        <v>40700</v>
      </c>
      <c r="G441" t="s">
        <v>911</v>
      </c>
      <c r="I441" t="s">
        <v>269</v>
      </c>
      <c r="J441">
        <v>2026</v>
      </c>
      <c r="K441">
        <v>7</v>
      </c>
      <c r="L441" t="s">
        <v>94</v>
      </c>
      <c r="M441">
        <v>-1898.8313252999997</v>
      </c>
      <c r="N441">
        <v>1</v>
      </c>
      <c r="O441">
        <v>-1898.8313252999997</v>
      </c>
      <c r="P441" t="s">
        <v>615</v>
      </c>
      <c r="Q441">
        <v>1</v>
      </c>
    </row>
    <row r="442" spans="1:17" x14ac:dyDescent="0.25">
      <c r="A442" t="s">
        <v>2392</v>
      </c>
      <c r="B442" t="s">
        <v>408</v>
      </c>
      <c r="C442" t="s">
        <v>107</v>
      </c>
      <c r="D442" t="s">
        <v>336</v>
      </c>
      <c r="E442" t="s">
        <v>101</v>
      </c>
      <c r="F442">
        <v>40700</v>
      </c>
      <c r="G442" t="s">
        <v>911</v>
      </c>
      <c r="I442" t="s">
        <v>269</v>
      </c>
      <c r="J442">
        <v>2026</v>
      </c>
      <c r="K442">
        <v>7</v>
      </c>
      <c r="L442" t="s">
        <v>94</v>
      </c>
      <c r="M442">
        <v>-5186.7235097999992</v>
      </c>
      <c r="N442">
        <v>1</v>
      </c>
      <c r="O442">
        <v>-5186.7235097999992</v>
      </c>
      <c r="P442" t="s">
        <v>615</v>
      </c>
      <c r="Q442">
        <v>1</v>
      </c>
    </row>
    <row r="443" spans="1:17" x14ac:dyDescent="0.25">
      <c r="A443" t="s">
        <v>2610</v>
      </c>
      <c r="B443" t="s">
        <v>726</v>
      </c>
      <c r="C443" t="s">
        <v>265</v>
      </c>
      <c r="D443" t="s">
        <v>336</v>
      </c>
      <c r="E443" t="s">
        <v>101</v>
      </c>
      <c r="F443">
        <v>40700</v>
      </c>
      <c r="G443" t="s">
        <v>911</v>
      </c>
      <c r="I443" t="s">
        <v>269</v>
      </c>
      <c r="J443">
        <v>2026</v>
      </c>
      <c r="K443">
        <v>7</v>
      </c>
      <c r="L443" t="s">
        <v>94</v>
      </c>
      <c r="M443">
        <v>-1641.2945773000001</v>
      </c>
      <c r="N443">
        <v>1</v>
      </c>
      <c r="O443">
        <v>-1641.2945773000001</v>
      </c>
      <c r="P443" t="s">
        <v>615</v>
      </c>
      <c r="Q443">
        <v>1</v>
      </c>
    </row>
    <row r="444" spans="1:17" x14ac:dyDescent="0.25">
      <c r="A444" t="s">
        <v>2610</v>
      </c>
      <c r="B444" t="s">
        <v>727</v>
      </c>
      <c r="C444" t="s">
        <v>265</v>
      </c>
      <c r="D444" t="s">
        <v>336</v>
      </c>
      <c r="E444" t="s">
        <v>101</v>
      </c>
      <c r="F444">
        <v>40700</v>
      </c>
      <c r="G444" t="s">
        <v>911</v>
      </c>
      <c r="I444" t="s">
        <v>269</v>
      </c>
      <c r="J444">
        <v>2026</v>
      </c>
      <c r="K444">
        <v>7</v>
      </c>
      <c r="L444" t="s">
        <v>94</v>
      </c>
      <c r="M444">
        <v>-11757.971782199998</v>
      </c>
      <c r="N444">
        <v>1</v>
      </c>
      <c r="O444">
        <v>-11757.971782199998</v>
      </c>
      <c r="P444" t="s">
        <v>615</v>
      </c>
      <c r="Q444">
        <v>1</v>
      </c>
    </row>
    <row r="445" spans="1:17" x14ac:dyDescent="0.25">
      <c r="A445" t="s">
        <v>2392</v>
      </c>
      <c r="B445" t="s">
        <v>412</v>
      </c>
      <c r="C445" t="s">
        <v>107</v>
      </c>
      <c r="D445" t="s">
        <v>336</v>
      </c>
      <c r="E445" t="s">
        <v>101</v>
      </c>
      <c r="F445">
        <v>40700</v>
      </c>
      <c r="G445" t="s">
        <v>911</v>
      </c>
      <c r="I445" t="s">
        <v>269</v>
      </c>
      <c r="J445">
        <v>2026</v>
      </c>
      <c r="K445">
        <v>7</v>
      </c>
      <c r="L445" t="s">
        <v>94</v>
      </c>
      <c r="M445">
        <v>-39126.001603849989</v>
      </c>
      <c r="N445">
        <v>1</v>
      </c>
      <c r="O445">
        <v>-39126.001603849989</v>
      </c>
      <c r="P445" t="s">
        <v>615</v>
      </c>
      <c r="Q445">
        <v>1</v>
      </c>
    </row>
    <row r="446" spans="1:17" x14ac:dyDescent="0.25">
      <c r="A446" t="s">
        <v>2610</v>
      </c>
      <c r="B446" t="s">
        <v>416</v>
      </c>
      <c r="C446" t="s">
        <v>265</v>
      </c>
      <c r="D446" t="s">
        <v>336</v>
      </c>
      <c r="E446" t="s">
        <v>101</v>
      </c>
      <c r="F446">
        <v>40700</v>
      </c>
      <c r="G446" t="s">
        <v>911</v>
      </c>
      <c r="I446" t="s">
        <v>269</v>
      </c>
      <c r="J446">
        <v>2026</v>
      </c>
      <c r="K446">
        <v>7</v>
      </c>
      <c r="L446" t="s">
        <v>94</v>
      </c>
      <c r="M446">
        <v>-721.36217790000001</v>
      </c>
      <c r="N446">
        <v>1</v>
      </c>
      <c r="O446">
        <v>-721.36217790000001</v>
      </c>
      <c r="P446" t="s">
        <v>615</v>
      </c>
      <c r="Q446">
        <v>1</v>
      </c>
    </row>
    <row r="447" spans="1:17" x14ac:dyDescent="0.25">
      <c r="A447" t="s">
        <v>2610</v>
      </c>
      <c r="B447" t="s">
        <v>3163</v>
      </c>
      <c r="C447" t="s">
        <v>265</v>
      </c>
      <c r="D447" t="s">
        <v>336</v>
      </c>
      <c r="E447" t="s">
        <v>101</v>
      </c>
      <c r="F447">
        <v>40700</v>
      </c>
      <c r="G447" t="s">
        <v>911</v>
      </c>
      <c r="I447" t="s">
        <v>269</v>
      </c>
      <c r="J447">
        <v>2026</v>
      </c>
      <c r="K447">
        <v>7</v>
      </c>
      <c r="L447" t="s">
        <v>94</v>
      </c>
      <c r="M447">
        <v>-1941.5284945000001</v>
      </c>
      <c r="N447">
        <v>1</v>
      </c>
      <c r="O447">
        <v>-1941.5284945000001</v>
      </c>
      <c r="P447" t="s">
        <v>615</v>
      </c>
      <c r="Q447">
        <v>1</v>
      </c>
    </row>
    <row r="448" spans="1:17" x14ac:dyDescent="0.25">
      <c r="A448" t="s">
        <v>2610</v>
      </c>
      <c r="B448" t="s">
        <v>277</v>
      </c>
      <c r="C448" t="s">
        <v>265</v>
      </c>
      <c r="D448" t="s">
        <v>336</v>
      </c>
      <c r="E448" t="s">
        <v>101</v>
      </c>
      <c r="F448">
        <v>40700</v>
      </c>
      <c r="G448" t="s">
        <v>911</v>
      </c>
      <c r="I448" t="s">
        <v>269</v>
      </c>
      <c r="J448">
        <v>2026</v>
      </c>
      <c r="K448">
        <v>7</v>
      </c>
      <c r="L448" t="s">
        <v>94</v>
      </c>
      <c r="M448">
        <v>-68310.152678950006</v>
      </c>
      <c r="N448">
        <v>1</v>
      </c>
      <c r="O448">
        <v>-68310.152678950006</v>
      </c>
      <c r="P448" t="s">
        <v>615</v>
      </c>
      <c r="Q448">
        <v>1</v>
      </c>
    </row>
    <row r="449" spans="1:17" x14ac:dyDescent="0.25">
      <c r="A449" t="s">
        <v>2610</v>
      </c>
      <c r="B449" t="s">
        <v>279</v>
      </c>
      <c r="C449" t="s">
        <v>265</v>
      </c>
      <c r="D449" t="s">
        <v>336</v>
      </c>
      <c r="E449" t="s">
        <v>101</v>
      </c>
      <c r="F449">
        <v>40700</v>
      </c>
      <c r="G449" t="s">
        <v>911</v>
      </c>
      <c r="I449" t="s">
        <v>269</v>
      </c>
      <c r="J449">
        <v>2026</v>
      </c>
      <c r="K449">
        <v>7</v>
      </c>
      <c r="L449" t="s">
        <v>94</v>
      </c>
      <c r="M449">
        <v>-3284.3263540499997</v>
      </c>
      <c r="N449">
        <v>1</v>
      </c>
      <c r="O449">
        <v>-3284.3263540499997</v>
      </c>
      <c r="P449" t="s">
        <v>615</v>
      </c>
      <c r="Q449">
        <v>1</v>
      </c>
    </row>
    <row r="450" spans="1:17" x14ac:dyDescent="0.25">
      <c r="A450" t="s">
        <v>2392</v>
      </c>
      <c r="B450" t="s">
        <v>430</v>
      </c>
      <c r="C450" t="s">
        <v>107</v>
      </c>
      <c r="D450" t="s">
        <v>336</v>
      </c>
      <c r="E450" t="s">
        <v>101</v>
      </c>
      <c r="F450">
        <v>40700</v>
      </c>
      <c r="G450" t="s">
        <v>911</v>
      </c>
      <c r="I450" t="s">
        <v>269</v>
      </c>
      <c r="J450">
        <v>2026</v>
      </c>
      <c r="K450">
        <v>7</v>
      </c>
      <c r="L450" t="s">
        <v>94</v>
      </c>
      <c r="M450">
        <v>-55791.567290899999</v>
      </c>
      <c r="N450">
        <v>1</v>
      </c>
      <c r="O450">
        <v>-55791.567290899999</v>
      </c>
      <c r="P450" t="s">
        <v>615</v>
      </c>
      <c r="Q450">
        <v>1</v>
      </c>
    </row>
    <row r="451" spans="1:17" x14ac:dyDescent="0.25">
      <c r="A451" t="s">
        <v>2392</v>
      </c>
      <c r="B451" t="s">
        <v>434</v>
      </c>
      <c r="C451" t="s">
        <v>107</v>
      </c>
      <c r="D451" t="s">
        <v>336</v>
      </c>
      <c r="E451" t="s">
        <v>101</v>
      </c>
      <c r="F451">
        <v>40700</v>
      </c>
      <c r="G451" t="s">
        <v>911</v>
      </c>
      <c r="I451" t="s">
        <v>269</v>
      </c>
      <c r="J451">
        <v>2026</v>
      </c>
      <c r="K451">
        <v>7</v>
      </c>
      <c r="L451" t="s">
        <v>94</v>
      </c>
      <c r="M451">
        <v>-29038.571577749997</v>
      </c>
      <c r="N451">
        <v>1</v>
      </c>
      <c r="O451">
        <v>-29038.571577749997</v>
      </c>
      <c r="P451" t="s">
        <v>615</v>
      </c>
      <c r="Q451">
        <v>1</v>
      </c>
    </row>
    <row r="452" spans="1:17" x14ac:dyDescent="0.25">
      <c r="A452" t="s">
        <v>2392</v>
      </c>
      <c r="B452" t="s">
        <v>3164</v>
      </c>
      <c r="C452" t="s">
        <v>107</v>
      </c>
      <c r="D452" t="s">
        <v>336</v>
      </c>
      <c r="E452" t="s">
        <v>101</v>
      </c>
      <c r="F452">
        <v>40700</v>
      </c>
      <c r="G452" t="s">
        <v>911</v>
      </c>
      <c r="I452" t="s">
        <v>269</v>
      </c>
      <c r="J452">
        <v>2026</v>
      </c>
      <c r="K452">
        <v>7</v>
      </c>
      <c r="L452" t="s">
        <v>94</v>
      </c>
      <c r="M452">
        <v>-1546.7734596999999</v>
      </c>
      <c r="N452">
        <v>1</v>
      </c>
      <c r="O452">
        <v>-1546.7734596999999</v>
      </c>
      <c r="P452" t="s">
        <v>615</v>
      </c>
      <c r="Q452">
        <v>1</v>
      </c>
    </row>
    <row r="453" spans="1:17" x14ac:dyDescent="0.25">
      <c r="A453" t="s">
        <v>2516</v>
      </c>
      <c r="B453" t="s">
        <v>748</v>
      </c>
      <c r="C453" t="s">
        <v>296</v>
      </c>
      <c r="D453" t="s">
        <v>336</v>
      </c>
      <c r="E453" t="s">
        <v>101</v>
      </c>
      <c r="F453">
        <v>40700</v>
      </c>
      <c r="G453" t="s">
        <v>911</v>
      </c>
      <c r="I453" t="s">
        <v>269</v>
      </c>
      <c r="J453">
        <v>2026</v>
      </c>
      <c r="K453">
        <v>7</v>
      </c>
      <c r="L453" t="s">
        <v>94</v>
      </c>
      <c r="M453">
        <v>-1873.3000884499995</v>
      </c>
      <c r="N453">
        <v>1</v>
      </c>
      <c r="O453">
        <v>-1873.3000884499995</v>
      </c>
      <c r="P453" t="s">
        <v>615</v>
      </c>
      <c r="Q453">
        <v>1</v>
      </c>
    </row>
    <row r="454" spans="1:17" x14ac:dyDescent="0.25">
      <c r="A454" t="s">
        <v>2610</v>
      </c>
      <c r="B454" t="s">
        <v>452</v>
      </c>
      <c r="C454" t="s">
        <v>265</v>
      </c>
      <c r="D454" t="s">
        <v>336</v>
      </c>
      <c r="E454" t="s">
        <v>101</v>
      </c>
      <c r="F454">
        <v>40700</v>
      </c>
      <c r="G454" t="s">
        <v>911</v>
      </c>
      <c r="I454" t="s">
        <v>269</v>
      </c>
      <c r="J454">
        <v>2026</v>
      </c>
      <c r="K454">
        <v>7</v>
      </c>
      <c r="L454" t="s">
        <v>94</v>
      </c>
      <c r="M454">
        <v>-2998.5945723999998</v>
      </c>
      <c r="N454">
        <v>1</v>
      </c>
      <c r="O454">
        <v>-2998.5945723999998</v>
      </c>
      <c r="P454" t="s">
        <v>615</v>
      </c>
      <c r="Q454">
        <v>1</v>
      </c>
    </row>
    <row r="455" spans="1:17" x14ac:dyDescent="0.25">
      <c r="A455" t="s">
        <v>2392</v>
      </c>
      <c r="B455" t="s">
        <v>348</v>
      </c>
      <c r="C455" t="s">
        <v>107</v>
      </c>
      <c r="D455" t="s">
        <v>336</v>
      </c>
      <c r="E455" t="s">
        <v>101</v>
      </c>
      <c r="F455">
        <v>40700</v>
      </c>
      <c r="G455" t="s">
        <v>911</v>
      </c>
      <c r="I455" t="s">
        <v>269</v>
      </c>
      <c r="J455">
        <v>2026</v>
      </c>
      <c r="K455">
        <v>7</v>
      </c>
      <c r="L455" t="s">
        <v>94</v>
      </c>
      <c r="M455">
        <v>-30922.051955199993</v>
      </c>
      <c r="N455">
        <v>1</v>
      </c>
      <c r="O455">
        <v>-30922.051955199993</v>
      </c>
      <c r="P455" t="s">
        <v>615</v>
      </c>
      <c r="Q455">
        <v>1</v>
      </c>
    </row>
    <row r="456" spans="1:17" x14ac:dyDescent="0.25">
      <c r="A456" t="s">
        <v>2516</v>
      </c>
      <c r="B456" t="s">
        <v>297</v>
      </c>
      <c r="C456" t="s">
        <v>296</v>
      </c>
      <c r="D456" t="s">
        <v>336</v>
      </c>
      <c r="E456" t="s">
        <v>101</v>
      </c>
      <c r="F456">
        <v>40700</v>
      </c>
      <c r="G456" t="s">
        <v>911</v>
      </c>
      <c r="I456" t="s">
        <v>269</v>
      </c>
      <c r="J456">
        <v>2026</v>
      </c>
      <c r="K456">
        <v>7</v>
      </c>
      <c r="L456" t="s">
        <v>94</v>
      </c>
      <c r="M456">
        <v>-10660.203653399998</v>
      </c>
      <c r="N456">
        <v>1</v>
      </c>
      <c r="O456">
        <v>-10660.203653399998</v>
      </c>
      <c r="P456" t="s">
        <v>615</v>
      </c>
      <c r="Q456">
        <v>1</v>
      </c>
    </row>
    <row r="457" spans="1:17" x14ac:dyDescent="0.25">
      <c r="A457" t="s">
        <v>2516</v>
      </c>
      <c r="B457" t="s">
        <v>298</v>
      </c>
      <c r="C457" t="s">
        <v>296</v>
      </c>
      <c r="D457" t="s">
        <v>336</v>
      </c>
      <c r="E457" t="s">
        <v>101</v>
      </c>
      <c r="F457">
        <v>40700</v>
      </c>
      <c r="G457" t="s">
        <v>911</v>
      </c>
      <c r="I457" t="s">
        <v>269</v>
      </c>
      <c r="J457">
        <v>2026</v>
      </c>
      <c r="K457">
        <v>7</v>
      </c>
      <c r="L457" t="s">
        <v>94</v>
      </c>
      <c r="M457">
        <v>-5724.0544473</v>
      </c>
      <c r="N457">
        <v>1</v>
      </c>
      <c r="O457">
        <v>-5724.0544473</v>
      </c>
      <c r="P457" t="s">
        <v>615</v>
      </c>
      <c r="Q457">
        <v>1</v>
      </c>
    </row>
    <row r="458" spans="1:17" x14ac:dyDescent="0.25">
      <c r="A458" t="s">
        <v>2392</v>
      </c>
      <c r="B458" t="s">
        <v>349</v>
      </c>
      <c r="C458" t="s">
        <v>107</v>
      </c>
      <c r="D458" t="s">
        <v>336</v>
      </c>
      <c r="E458" t="s">
        <v>101</v>
      </c>
      <c r="F458">
        <v>40700</v>
      </c>
      <c r="G458" t="s">
        <v>911</v>
      </c>
      <c r="I458" t="s">
        <v>269</v>
      </c>
      <c r="J458">
        <v>2026</v>
      </c>
      <c r="K458">
        <v>7</v>
      </c>
      <c r="L458" t="s">
        <v>94</v>
      </c>
      <c r="M458">
        <v>-1199.9476622</v>
      </c>
      <c r="N458">
        <v>1</v>
      </c>
      <c r="O458">
        <v>-1199.9476622</v>
      </c>
      <c r="P458" t="s">
        <v>615</v>
      </c>
      <c r="Q458">
        <v>1</v>
      </c>
    </row>
    <row r="459" spans="1:17" x14ac:dyDescent="0.25">
      <c r="A459" t="s">
        <v>2392</v>
      </c>
      <c r="B459" t="s">
        <v>755</v>
      </c>
      <c r="C459" t="s">
        <v>107</v>
      </c>
      <c r="D459" t="s">
        <v>336</v>
      </c>
      <c r="E459" t="s">
        <v>101</v>
      </c>
      <c r="F459">
        <v>40700</v>
      </c>
      <c r="G459" t="s">
        <v>911</v>
      </c>
      <c r="I459" t="s">
        <v>269</v>
      </c>
      <c r="J459">
        <v>2026</v>
      </c>
      <c r="K459">
        <v>7</v>
      </c>
      <c r="L459" t="s">
        <v>94</v>
      </c>
      <c r="M459">
        <v>-355.13242204999989</v>
      </c>
      <c r="N459">
        <v>1</v>
      </c>
      <c r="O459">
        <v>-355.13242204999989</v>
      </c>
      <c r="P459" t="s">
        <v>615</v>
      </c>
      <c r="Q459">
        <v>1</v>
      </c>
    </row>
    <row r="460" spans="1:17" x14ac:dyDescent="0.25">
      <c r="A460" t="s">
        <v>2610</v>
      </c>
      <c r="B460" t="s">
        <v>280</v>
      </c>
      <c r="C460" t="s">
        <v>265</v>
      </c>
      <c r="D460" t="s">
        <v>336</v>
      </c>
      <c r="E460" t="s">
        <v>101</v>
      </c>
      <c r="F460">
        <v>40700</v>
      </c>
      <c r="G460" t="s">
        <v>911</v>
      </c>
      <c r="I460" t="s">
        <v>269</v>
      </c>
      <c r="J460">
        <v>2026</v>
      </c>
      <c r="K460">
        <v>7</v>
      </c>
      <c r="L460" t="s">
        <v>94</v>
      </c>
      <c r="M460">
        <v>-4142.10167525</v>
      </c>
      <c r="N460">
        <v>1</v>
      </c>
      <c r="O460">
        <v>-4142.10167525</v>
      </c>
      <c r="P460" t="s">
        <v>615</v>
      </c>
      <c r="Q460">
        <v>1</v>
      </c>
    </row>
    <row r="461" spans="1:17" x14ac:dyDescent="0.25">
      <c r="A461" t="s">
        <v>2610</v>
      </c>
      <c r="B461" t="s">
        <v>281</v>
      </c>
      <c r="C461" t="s">
        <v>265</v>
      </c>
      <c r="D461" t="s">
        <v>336</v>
      </c>
      <c r="E461" t="s">
        <v>101</v>
      </c>
      <c r="F461">
        <v>40700</v>
      </c>
      <c r="G461" t="s">
        <v>911</v>
      </c>
      <c r="I461" t="s">
        <v>269</v>
      </c>
      <c r="J461">
        <v>2026</v>
      </c>
      <c r="K461">
        <v>7</v>
      </c>
      <c r="L461" t="s">
        <v>94</v>
      </c>
      <c r="M461">
        <v>-86122.308213199984</v>
      </c>
      <c r="N461">
        <v>1</v>
      </c>
      <c r="O461">
        <v>-86122.308213199984</v>
      </c>
      <c r="P461" t="s">
        <v>615</v>
      </c>
      <c r="Q461">
        <v>1</v>
      </c>
    </row>
    <row r="462" spans="1:17" x14ac:dyDescent="0.25">
      <c r="A462" t="s">
        <v>2392</v>
      </c>
      <c r="B462" t="s">
        <v>469</v>
      </c>
      <c r="C462" t="s">
        <v>107</v>
      </c>
      <c r="D462" t="s">
        <v>336</v>
      </c>
      <c r="E462" t="s">
        <v>101</v>
      </c>
      <c r="F462">
        <v>40700</v>
      </c>
      <c r="G462" t="s">
        <v>911</v>
      </c>
      <c r="I462" t="s">
        <v>269</v>
      </c>
      <c r="J462">
        <v>2026</v>
      </c>
      <c r="K462">
        <v>7</v>
      </c>
      <c r="L462" t="s">
        <v>94</v>
      </c>
      <c r="M462">
        <v>-5100.6359291999997</v>
      </c>
      <c r="N462">
        <v>1</v>
      </c>
      <c r="O462">
        <v>-5100.6359291999997</v>
      </c>
      <c r="P462" t="s">
        <v>615</v>
      </c>
      <c r="Q462">
        <v>1</v>
      </c>
    </row>
    <row r="463" spans="1:17" x14ac:dyDescent="0.25">
      <c r="A463" t="s">
        <v>2392</v>
      </c>
      <c r="B463" t="s">
        <v>350</v>
      </c>
      <c r="C463" t="s">
        <v>107</v>
      </c>
      <c r="D463" t="s">
        <v>336</v>
      </c>
      <c r="E463" t="s">
        <v>101</v>
      </c>
      <c r="F463">
        <v>40700</v>
      </c>
      <c r="G463" t="s">
        <v>911</v>
      </c>
      <c r="I463" t="s">
        <v>269</v>
      </c>
      <c r="J463">
        <v>2026</v>
      </c>
      <c r="K463">
        <v>7</v>
      </c>
      <c r="L463" t="s">
        <v>94</v>
      </c>
      <c r="M463">
        <v>-10446.641387</v>
      </c>
      <c r="N463">
        <v>1</v>
      </c>
      <c r="O463">
        <v>-10446.641387</v>
      </c>
      <c r="P463" t="s">
        <v>615</v>
      </c>
      <c r="Q463">
        <v>1</v>
      </c>
    </row>
    <row r="464" spans="1:17" x14ac:dyDescent="0.25">
      <c r="A464" t="s">
        <v>2392</v>
      </c>
      <c r="B464" t="s">
        <v>471</v>
      </c>
      <c r="C464" t="s">
        <v>107</v>
      </c>
      <c r="D464" t="s">
        <v>336</v>
      </c>
      <c r="E464" t="s">
        <v>101</v>
      </c>
      <c r="F464">
        <v>40700</v>
      </c>
      <c r="G464" t="s">
        <v>911</v>
      </c>
      <c r="I464" t="s">
        <v>269</v>
      </c>
      <c r="J464">
        <v>2026</v>
      </c>
      <c r="K464">
        <v>7</v>
      </c>
      <c r="L464" t="s">
        <v>94</v>
      </c>
      <c r="M464">
        <v>-15020.79671085</v>
      </c>
      <c r="N464">
        <v>1</v>
      </c>
      <c r="O464">
        <v>-15020.79671085</v>
      </c>
      <c r="P464" t="s">
        <v>615</v>
      </c>
      <c r="Q464">
        <v>1</v>
      </c>
    </row>
    <row r="465" spans="1:17" x14ac:dyDescent="0.25">
      <c r="A465" t="s">
        <v>2516</v>
      </c>
      <c r="B465" t="s">
        <v>473</v>
      </c>
      <c r="C465" t="s">
        <v>296</v>
      </c>
      <c r="D465" t="s">
        <v>336</v>
      </c>
      <c r="E465" t="s">
        <v>101</v>
      </c>
      <c r="F465">
        <v>40700</v>
      </c>
      <c r="G465" t="s">
        <v>911</v>
      </c>
      <c r="I465" t="s">
        <v>269</v>
      </c>
      <c r="J465">
        <v>2026</v>
      </c>
      <c r="K465">
        <v>7</v>
      </c>
      <c r="L465" t="s">
        <v>94</v>
      </c>
      <c r="M465">
        <v>-12937.138554199999</v>
      </c>
      <c r="N465">
        <v>1</v>
      </c>
      <c r="O465">
        <v>-12937.138554199999</v>
      </c>
      <c r="P465" t="s">
        <v>615</v>
      </c>
      <c r="Q465">
        <v>1</v>
      </c>
    </row>
    <row r="466" spans="1:17" x14ac:dyDescent="0.25">
      <c r="A466" t="s">
        <v>2392</v>
      </c>
      <c r="B466" t="s">
        <v>480</v>
      </c>
      <c r="C466" t="s">
        <v>107</v>
      </c>
      <c r="D466" t="s">
        <v>336</v>
      </c>
      <c r="E466" t="s">
        <v>101</v>
      </c>
      <c r="F466">
        <v>40700</v>
      </c>
      <c r="G466" t="s">
        <v>911</v>
      </c>
      <c r="I466" t="s">
        <v>269</v>
      </c>
      <c r="J466">
        <v>2026</v>
      </c>
      <c r="K466">
        <v>7</v>
      </c>
      <c r="L466" t="s">
        <v>94</v>
      </c>
      <c r="M466">
        <v>-44958.704025549996</v>
      </c>
      <c r="N466">
        <v>1</v>
      </c>
      <c r="O466">
        <v>-44958.704025549996</v>
      </c>
      <c r="P466" t="s">
        <v>615</v>
      </c>
      <c r="Q466">
        <v>1</v>
      </c>
    </row>
    <row r="467" spans="1:17" x14ac:dyDescent="0.25">
      <c r="A467" t="s">
        <v>2392</v>
      </c>
      <c r="B467" t="s">
        <v>481</v>
      </c>
      <c r="C467" t="s">
        <v>107</v>
      </c>
      <c r="D467" t="s">
        <v>336</v>
      </c>
      <c r="E467" t="s">
        <v>101</v>
      </c>
      <c r="F467">
        <v>40700</v>
      </c>
      <c r="G467" t="s">
        <v>911</v>
      </c>
      <c r="I467" t="s">
        <v>269</v>
      </c>
      <c r="J467">
        <v>2026</v>
      </c>
      <c r="K467">
        <v>7</v>
      </c>
      <c r="L467" t="s">
        <v>94</v>
      </c>
      <c r="M467">
        <v>-12271.370852649998</v>
      </c>
      <c r="N467">
        <v>1</v>
      </c>
      <c r="O467">
        <v>-12271.370852649998</v>
      </c>
      <c r="P467" t="s">
        <v>615</v>
      </c>
      <c r="Q467">
        <v>1</v>
      </c>
    </row>
    <row r="468" spans="1:17" x14ac:dyDescent="0.25">
      <c r="A468" t="s">
        <v>2392</v>
      </c>
      <c r="B468" t="s">
        <v>483</v>
      </c>
      <c r="C468" t="s">
        <v>107</v>
      </c>
      <c r="D468" t="s">
        <v>336</v>
      </c>
      <c r="E468" t="s">
        <v>101</v>
      </c>
      <c r="F468">
        <v>40700</v>
      </c>
      <c r="G468" t="s">
        <v>911</v>
      </c>
      <c r="I468" t="s">
        <v>269</v>
      </c>
      <c r="J468">
        <v>2026</v>
      </c>
      <c r="K468">
        <v>7</v>
      </c>
      <c r="L468" t="s">
        <v>94</v>
      </c>
      <c r="M468">
        <v>-15215.384883649998</v>
      </c>
      <c r="N468">
        <v>1</v>
      </c>
      <c r="O468">
        <v>-15215.384883649998</v>
      </c>
      <c r="P468" t="s">
        <v>615</v>
      </c>
      <c r="Q468">
        <v>1</v>
      </c>
    </row>
    <row r="469" spans="1:17" x14ac:dyDescent="0.25">
      <c r="A469" t="s">
        <v>2610</v>
      </c>
      <c r="B469" t="s">
        <v>357</v>
      </c>
      <c r="C469" t="s">
        <v>265</v>
      </c>
      <c r="D469" t="s">
        <v>336</v>
      </c>
      <c r="E469" t="s">
        <v>101</v>
      </c>
      <c r="F469">
        <v>40700</v>
      </c>
      <c r="G469" t="s">
        <v>911</v>
      </c>
      <c r="I469" t="s">
        <v>269</v>
      </c>
      <c r="J469">
        <v>2026</v>
      </c>
      <c r="K469">
        <v>7</v>
      </c>
      <c r="L469" t="s">
        <v>94</v>
      </c>
      <c r="M469">
        <v>-47584.435278450001</v>
      </c>
      <c r="N469">
        <v>1</v>
      </c>
      <c r="O469">
        <v>-47584.435278450001</v>
      </c>
      <c r="P469" t="s">
        <v>615</v>
      </c>
      <c r="Q469">
        <v>1</v>
      </c>
    </row>
    <row r="470" spans="1:17" x14ac:dyDescent="0.25">
      <c r="A470" t="s">
        <v>2392</v>
      </c>
      <c r="B470" t="s">
        <v>493</v>
      </c>
      <c r="C470" t="s">
        <v>107</v>
      </c>
      <c r="D470" t="s">
        <v>336</v>
      </c>
      <c r="E470" t="s">
        <v>101</v>
      </c>
      <c r="F470">
        <v>40700</v>
      </c>
      <c r="G470" t="s">
        <v>911</v>
      </c>
      <c r="I470" t="s">
        <v>269</v>
      </c>
      <c r="J470">
        <v>2026</v>
      </c>
      <c r="K470">
        <v>7</v>
      </c>
      <c r="L470" t="s">
        <v>94</v>
      </c>
      <c r="M470">
        <v>-72040.015423599994</v>
      </c>
      <c r="N470">
        <v>1</v>
      </c>
      <c r="O470">
        <v>-72040.015423599994</v>
      </c>
      <c r="P470" t="s">
        <v>615</v>
      </c>
      <c r="Q470">
        <v>1</v>
      </c>
    </row>
    <row r="471" spans="1:17" x14ac:dyDescent="0.25">
      <c r="A471" t="s">
        <v>2392</v>
      </c>
      <c r="B471" t="s">
        <v>495</v>
      </c>
      <c r="C471" t="s">
        <v>107</v>
      </c>
      <c r="D471" t="s">
        <v>336</v>
      </c>
      <c r="E471" t="s">
        <v>101</v>
      </c>
      <c r="F471">
        <v>40700</v>
      </c>
      <c r="G471" t="s">
        <v>911</v>
      </c>
      <c r="I471" t="s">
        <v>269</v>
      </c>
      <c r="J471">
        <v>2026</v>
      </c>
      <c r="K471">
        <v>7</v>
      </c>
      <c r="L471" t="s">
        <v>94</v>
      </c>
      <c r="M471">
        <v>-13438.643335249999</v>
      </c>
      <c r="N471">
        <v>1</v>
      </c>
      <c r="O471">
        <v>-13438.643335249999</v>
      </c>
      <c r="P471" t="s">
        <v>615</v>
      </c>
      <c r="Q471">
        <v>1</v>
      </c>
    </row>
    <row r="472" spans="1:17" x14ac:dyDescent="0.25">
      <c r="A472" t="s">
        <v>2610</v>
      </c>
      <c r="B472" t="s">
        <v>496</v>
      </c>
      <c r="C472" t="s">
        <v>265</v>
      </c>
      <c r="D472" t="s">
        <v>336</v>
      </c>
      <c r="E472" t="s">
        <v>101</v>
      </c>
      <c r="F472">
        <v>40700</v>
      </c>
      <c r="G472" t="s">
        <v>911</v>
      </c>
      <c r="I472" t="s">
        <v>269</v>
      </c>
      <c r="J472">
        <v>2026</v>
      </c>
      <c r="K472">
        <v>7</v>
      </c>
      <c r="L472" t="s">
        <v>94</v>
      </c>
      <c r="M472">
        <v>-3339.0092442</v>
      </c>
      <c r="N472">
        <v>1</v>
      </c>
      <c r="O472">
        <v>-3339.0092442</v>
      </c>
      <c r="P472" t="s">
        <v>615</v>
      </c>
      <c r="Q472">
        <v>1</v>
      </c>
    </row>
    <row r="473" spans="1:17" x14ac:dyDescent="0.25">
      <c r="A473" t="s">
        <v>2382</v>
      </c>
      <c r="B473" t="s">
        <v>359</v>
      </c>
      <c r="C473" t="s">
        <v>360</v>
      </c>
      <c r="D473" t="s">
        <v>336</v>
      </c>
      <c r="E473" t="s">
        <v>101</v>
      </c>
      <c r="F473">
        <v>40700</v>
      </c>
      <c r="G473" t="s">
        <v>911</v>
      </c>
      <c r="I473" t="s">
        <v>269</v>
      </c>
      <c r="J473">
        <v>2026</v>
      </c>
      <c r="K473">
        <v>7</v>
      </c>
      <c r="L473" t="s">
        <v>94</v>
      </c>
      <c r="M473">
        <v>-11096.641922449999</v>
      </c>
      <c r="N473">
        <v>1</v>
      </c>
      <c r="O473">
        <v>-11096.641922449999</v>
      </c>
      <c r="P473" t="s">
        <v>615</v>
      </c>
      <c r="Q473">
        <v>1</v>
      </c>
    </row>
    <row r="474" spans="1:17" x14ac:dyDescent="0.25">
      <c r="A474" t="s">
        <v>2392</v>
      </c>
      <c r="B474" t="s">
        <v>361</v>
      </c>
      <c r="C474" t="s">
        <v>107</v>
      </c>
      <c r="D474" t="s">
        <v>336</v>
      </c>
      <c r="E474" t="s">
        <v>101</v>
      </c>
      <c r="F474">
        <v>40700</v>
      </c>
      <c r="G474" t="s">
        <v>911</v>
      </c>
      <c r="I474" t="s">
        <v>269</v>
      </c>
      <c r="J474">
        <v>2026</v>
      </c>
      <c r="K474">
        <v>7</v>
      </c>
      <c r="L474" t="s">
        <v>94</v>
      </c>
      <c r="M474">
        <v>-2963.0454398999996</v>
      </c>
      <c r="N474">
        <v>1</v>
      </c>
      <c r="O474">
        <v>-2963.0454398999996</v>
      </c>
      <c r="P474" t="s">
        <v>615</v>
      </c>
      <c r="Q474">
        <v>1</v>
      </c>
    </row>
    <row r="475" spans="1:17" x14ac:dyDescent="0.25">
      <c r="A475" t="s">
        <v>2392</v>
      </c>
      <c r="B475" t="s">
        <v>364</v>
      </c>
      <c r="C475" t="s">
        <v>107</v>
      </c>
      <c r="D475" t="s">
        <v>336</v>
      </c>
      <c r="E475" t="s">
        <v>101</v>
      </c>
      <c r="F475">
        <v>40700</v>
      </c>
      <c r="G475" t="s">
        <v>911</v>
      </c>
      <c r="I475" t="s">
        <v>269</v>
      </c>
      <c r="J475">
        <v>2026</v>
      </c>
      <c r="K475">
        <v>7</v>
      </c>
      <c r="L475" t="s">
        <v>94</v>
      </c>
      <c r="M475">
        <v>-561.22186504999991</v>
      </c>
      <c r="N475">
        <v>1</v>
      </c>
      <c r="O475">
        <v>-561.22186504999991</v>
      </c>
      <c r="P475" t="s">
        <v>615</v>
      </c>
      <c r="Q475">
        <v>1</v>
      </c>
    </row>
    <row r="476" spans="1:17" x14ac:dyDescent="0.25">
      <c r="A476" t="s">
        <v>2610</v>
      </c>
      <c r="B476" t="s">
        <v>509</v>
      </c>
      <c r="C476" t="s">
        <v>265</v>
      </c>
      <c r="D476" t="s">
        <v>336</v>
      </c>
      <c r="E476" t="s">
        <v>101</v>
      </c>
      <c r="F476">
        <v>40700</v>
      </c>
      <c r="G476" t="s">
        <v>911</v>
      </c>
      <c r="I476" t="s">
        <v>269</v>
      </c>
      <c r="J476">
        <v>2026</v>
      </c>
      <c r="K476">
        <v>7</v>
      </c>
      <c r="L476" t="s">
        <v>94</v>
      </c>
      <c r="M476">
        <v>-6759.4430599500001</v>
      </c>
      <c r="N476">
        <v>1</v>
      </c>
      <c r="O476">
        <v>-6759.4430599500001</v>
      </c>
      <c r="P476" t="s">
        <v>615</v>
      </c>
      <c r="Q476">
        <v>1</v>
      </c>
    </row>
    <row r="477" spans="1:17" x14ac:dyDescent="0.25">
      <c r="A477" t="s">
        <v>2392</v>
      </c>
      <c r="B477" t="s">
        <v>511</v>
      </c>
      <c r="C477" t="s">
        <v>107</v>
      </c>
      <c r="D477" t="s">
        <v>336</v>
      </c>
      <c r="E477" t="s">
        <v>101</v>
      </c>
      <c r="F477">
        <v>40700</v>
      </c>
      <c r="G477" t="s">
        <v>911</v>
      </c>
      <c r="I477" t="s">
        <v>269</v>
      </c>
      <c r="J477">
        <v>2026</v>
      </c>
      <c r="K477">
        <v>7</v>
      </c>
      <c r="L477" t="s">
        <v>94</v>
      </c>
      <c r="M477">
        <v>-4278.8832740499993</v>
      </c>
      <c r="N477">
        <v>1</v>
      </c>
      <c r="O477">
        <v>-4278.8832740499993</v>
      </c>
      <c r="P477" t="s">
        <v>615</v>
      </c>
      <c r="Q477">
        <v>1</v>
      </c>
    </row>
    <row r="478" spans="1:17" x14ac:dyDescent="0.25">
      <c r="A478" t="s">
        <v>2392</v>
      </c>
      <c r="B478" t="s">
        <v>516</v>
      </c>
      <c r="C478" t="s">
        <v>107</v>
      </c>
      <c r="D478" t="s">
        <v>336</v>
      </c>
      <c r="E478" t="s">
        <v>101</v>
      </c>
      <c r="F478">
        <v>40700</v>
      </c>
      <c r="G478" t="s">
        <v>911</v>
      </c>
      <c r="I478" t="s">
        <v>269</v>
      </c>
      <c r="J478">
        <v>2026</v>
      </c>
      <c r="K478">
        <v>7</v>
      </c>
      <c r="L478" t="s">
        <v>94</v>
      </c>
      <c r="M478">
        <v>-7237.1538035999993</v>
      </c>
      <c r="N478">
        <v>1</v>
      </c>
      <c r="O478">
        <v>-7237.1538035999993</v>
      </c>
      <c r="P478" t="s">
        <v>615</v>
      </c>
      <c r="Q478">
        <v>1</v>
      </c>
    </row>
    <row r="479" spans="1:17" x14ac:dyDescent="0.25">
      <c r="A479" t="s">
        <v>2610</v>
      </c>
      <c r="B479" t="s">
        <v>286</v>
      </c>
      <c r="C479" t="s">
        <v>265</v>
      </c>
      <c r="D479" t="s">
        <v>336</v>
      </c>
      <c r="E479" t="s">
        <v>101</v>
      </c>
      <c r="F479">
        <v>40700</v>
      </c>
      <c r="G479" t="s">
        <v>911</v>
      </c>
      <c r="I479" t="s">
        <v>269</v>
      </c>
      <c r="J479">
        <v>2026</v>
      </c>
      <c r="K479">
        <v>7</v>
      </c>
      <c r="L479" t="s">
        <v>94</v>
      </c>
      <c r="M479">
        <v>-181249.07385899997</v>
      </c>
      <c r="N479">
        <v>1</v>
      </c>
      <c r="O479">
        <v>-181249.07385899997</v>
      </c>
      <c r="P479" t="s">
        <v>615</v>
      </c>
      <c r="Q479">
        <v>1</v>
      </c>
    </row>
    <row r="480" spans="1:17" x14ac:dyDescent="0.25">
      <c r="A480" t="s">
        <v>2610</v>
      </c>
      <c r="B480" t="s">
        <v>366</v>
      </c>
      <c r="C480" t="s">
        <v>265</v>
      </c>
      <c r="D480" t="s">
        <v>336</v>
      </c>
      <c r="E480" t="s">
        <v>101</v>
      </c>
      <c r="F480">
        <v>40700</v>
      </c>
      <c r="G480" t="s">
        <v>911</v>
      </c>
      <c r="I480" t="s">
        <v>269</v>
      </c>
      <c r="J480">
        <v>2026</v>
      </c>
      <c r="K480">
        <v>7</v>
      </c>
      <c r="L480" t="s">
        <v>94</v>
      </c>
      <c r="M480">
        <v>-14806.161829549997</v>
      </c>
      <c r="N480">
        <v>1</v>
      </c>
      <c r="O480">
        <v>-14806.161829549997</v>
      </c>
      <c r="P480" t="s">
        <v>615</v>
      </c>
      <c r="Q480">
        <v>1</v>
      </c>
    </row>
    <row r="481" spans="1:17" x14ac:dyDescent="0.25">
      <c r="A481" t="s">
        <v>2610</v>
      </c>
      <c r="B481" t="s">
        <v>367</v>
      </c>
      <c r="C481" t="s">
        <v>265</v>
      </c>
      <c r="D481" t="s">
        <v>336</v>
      </c>
      <c r="E481" t="s">
        <v>101</v>
      </c>
      <c r="F481">
        <v>40700</v>
      </c>
      <c r="G481" t="s">
        <v>911</v>
      </c>
      <c r="I481" t="s">
        <v>269</v>
      </c>
      <c r="J481">
        <v>2026</v>
      </c>
      <c r="K481">
        <v>7</v>
      </c>
      <c r="L481" t="s">
        <v>94</v>
      </c>
      <c r="M481">
        <v>-1598.0611006499998</v>
      </c>
      <c r="N481">
        <v>1</v>
      </c>
      <c r="O481">
        <v>-1598.0611006499998</v>
      </c>
      <c r="P481" t="s">
        <v>615</v>
      </c>
      <c r="Q481">
        <v>1</v>
      </c>
    </row>
    <row r="482" spans="1:17" x14ac:dyDescent="0.25">
      <c r="A482" t="s">
        <v>2610</v>
      </c>
      <c r="B482" t="s">
        <v>288</v>
      </c>
      <c r="C482" t="s">
        <v>265</v>
      </c>
      <c r="D482" t="s">
        <v>336</v>
      </c>
      <c r="E482" t="s">
        <v>101</v>
      </c>
      <c r="F482">
        <v>40700</v>
      </c>
      <c r="G482" t="s">
        <v>911</v>
      </c>
      <c r="I482" t="s">
        <v>269</v>
      </c>
      <c r="J482">
        <v>2026</v>
      </c>
      <c r="K482">
        <v>7</v>
      </c>
      <c r="L482" t="s">
        <v>94</v>
      </c>
      <c r="M482">
        <v>-29658.751781399995</v>
      </c>
      <c r="N482">
        <v>1</v>
      </c>
      <c r="O482">
        <v>-29658.751781399995</v>
      </c>
      <c r="P482" t="s">
        <v>615</v>
      </c>
      <c r="Q482">
        <v>1</v>
      </c>
    </row>
    <row r="483" spans="1:17" x14ac:dyDescent="0.25">
      <c r="A483" t="s">
        <v>2392</v>
      </c>
      <c r="B483" t="s">
        <v>519</v>
      </c>
      <c r="C483" t="s">
        <v>107</v>
      </c>
      <c r="D483" t="s">
        <v>336</v>
      </c>
      <c r="E483" t="s">
        <v>101</v>
      </c>
      <c r="F483">
        <v>40700</v>
      </c>
      <c r="G483" t="s">
        <v>911</v>
      </c>
      <c r="I483" t="s">
        <v>269</v>
      </c>
      <c r="J483">
        <v>2026</v>
      </c>
      <c r="K483">
        <v>7</v>
      </c>
      <c r="L483" t="s">
        <v>94</v>
      </c>
      <c r="M483">
        <v>-66652.506865350006</v>
      </c>
      <c r="N483">
        <v>1</v>
      </c>
      <c r="O483">
        <v>-66652.506865350006</v>
      </c>
      <c r="P483" t="s">
        <v>615</v>
      </c>
      <c r="Q483">
        <v>1</v>
      </c>
    </row>
    <row r="484" spans="1:17" x14ac:dyDescent="0.25">
      <c r="A484" t="s">
        <v>2392</v>
      </c>
      <c r="B484" t="s">
        <v>370</v>
      </c>
      <c r="C484" t="s">
        <v>107</v>
      </c>
      <c r="D484" t="s">
        <v>336</v>
      </c>
      <c r="E484" t="s">
        <v>101</v>
      </c>
      <c r="F484">
        <v>40700</v>
      </c>
      <c r="G484" t="s">
        <v>911</v>
      </c>
      <c r="I484" t="s">
        <v>269</v>
      </c>
      <c r="J484">
        <v>2026</v>
      </c>
      <c r="K484">
        <v>7</v>
      </c>
      <c r="L484" t="s">
        <v>94</v>
      </c>
      <c r="M484">
        <v>-3481.2016802500002</v>
      </c>
      <c r="N484">
        <v>1</v>
      </c>
      <c r="O484">
        <v>-3481.2016802500002</v>
      </c>
      <c r="P484" t="s">
        <v>615</v>
      </c>
      <c r="Q484">
        <v>1</v>
      </c>
    </row>
    <row r="485" spans="1:17" x14ac:dyDescent="0.25">
      <c r="A485" t="s">
        <v>2610</v>
      </c>
      <c r="B485" t="s">
        <v>520</v>
      </c>
      <c r="C485" t="s">
        <v>265</v>
      </c>
      <c r="D485" t="s">
        <v>336</v>
      </c>
      <c r="E485" t="s">
        <v>101</v>
      </c>
      <c r="F485">
        <v>40700</v>
      </c>
      <c r="G485" t="s">
        <v>911</v>
      </c>
      <c r="I485" t="s">
        <v>269</v>
      </c>
      <c r="J485">
        <v>2026</v>
      </c>
      <c r="K485">
        <v>7</v>
      </c>
      <c r="L485" t="s">
        <v>94</v>
      </c>
      <c r="M485">
        <v>-44379.29001135</v>
      </c>
      <c r="N485">
        <v>1</v>
      </c>
      <c r="O485">
        <v>-44379.29001135</v>
      </c>
      <c r="P485" t="s">
        <v>615</v>
      </c>
      <c r="Q485">
        <v>1</v>
      </c>
    </row>
    <row r="486" spans="1:17" x14ac:dyDescent="0.25">
      <c r="A486" t="s">
        <v>2392</v>
      </c>
      <c r="B486" t="s">
        <v>3165</v>
      </c>
      <c r="C486" t="s">
        <v>107</v>
      </c>
      <c r="D486" t="s">
        <v>336</v>
      </c>
      <c r="E486" t="s">
        <v>101</v>
      </c>
      <c r="F486">
        <v>40700</v>
      </c>
      <c r="G486" t="s">
        <v>911</v>
      </c>
      <c r="I486" t="s">
        <v>269</v>
      </c>
      <c r="J486">
        <v>2026</v>
      </c>
      <c r="K486">
        <v>7</v>
      </c>
      <c r="L486" t="s">
        <v>94</v>
      </c>
      <c r="M486">
        <v>-111555.9862347</v>
      </c>
      <c r="N486">
        <v>1</v>
      </c>
      <c r="O486">
        <v>-111555.9862347</v>
      </c>
      <c r="P486" t="s">
        <v>615</v>
      </c>
      <c r="Q486">
        <v>1</v>
      </c>
    </row>
    <row r="487" spans="1:17" x14ac:dyDescent="0.25">
      <c r="A487" t="s">
        <v>2392</v>
      </c>
      <c r="B487" t="s">
        <v>3166</v>
      </c>
      <c r="C487" t="s">
        <v>107</v>
      </c>
      <c r="D487" t="s">
        <v>336</v>
      </c>
      <c r="E487" t="s">
        <v>101</v>
      </c>
      <c r="F487">
        <v>40700</v>
      </c>
      <c r="G487" t="s">
        <v>911</v>
      </c>
      <c r="I487" t="s">
        <v>269</v>
      </c>
      <c r="J487">
        <v>2026</v>
      </c>
      <c r="K487">
        <v>7</v>
      </c>
      <c r="L487" t="s">
        <v>94</v>
      </c>
      <c r="M487">
        <v>-54950.480274549998</v>
      </c>
      <c r="N487">
        <v>1</v>
      </c>
      <c r="O487">
        <v>-54950.480274549998</v>
      </c>
      <c r="P487" t="s">
        <v>615</v>
      </c>
      <c r="Q487">
        <v>1</v>
      </c>
    </row>
    <row r="488" spans="1:17" x14ac:dyDescent="0.25">
      <c r="A488" t="s">
        <v>2610</v>
      </c>
      <c r="B488" t="s">
        <v>3167</v>
      </c>
      <c r="C488" t="s">
        <v>265</v>
      </c>
      <c r="D488" t="s">
        <v>336</v>
      </c>
      <c r="E488" t="s">
        <v>101</v>
      </c>
      <c r="F488">
        <v>40700</v>
      </c>
      <c r="G488" t="s">
        <v>911</v>
      </c>
      <c r="I488" t="s">
        <v>269</v>
      </c>
      <c r="J488">
        <v>2026</v>
      </c>
      <c r="K488">
        <v>7</v>
      </c>
      <c r="L488" t="s">
        <v>94</v>
      </c>
      <c r="M488">
        <v>-46984.722095499987</v>
      </c>
      <c r="N488">
        <v>1</v>
      </c>
      <c r="O488">
        <v>-46984.722095499987</v>
      </c>
      <c r="P488" t="s">
        <v>615</v>
      </c>
      <c r="Q488">
        <v>1</v>
      </c>
    </row>
    <row r="489" spans="1:17" x14ac:dyDescent="0.25">
      <c r="A489" t="s">
        <v>2734</v>
      </c>
      <c r="B489" t="s">
        <v>3168</v>
      </c>
      <c r="C489" t="s">
        <v>373</v>
      </c>
      <c r="D489" t="s">
        <v>336</v>
      </c>
      <c r="E489" t="s">
        <v>101</v>
      </c>
      <c r="F489">
        <v>40700</v>
      </c>
      <c r="G489" t="s">
        <v>911</v>
      </c>
      <c r="I489" t="s">
        <v>269</v>
      </c>
      <c r="J489">
        <v>2026</v>
      </c>
      <c r="K489">
        <v>7</v>
      </c>
      <c r="L489" t="s">
        <v>94</v>
      </c>
      <c r="M489">
        <v>-1715.7826329</v>
      </c>
      <c r="N489">
        <v>1</v>
      </c>
      <c r="O489">
        <v>-1715.7826329</v>
      </c>
      <c r="P489" t="s">
        <v>615</v>
      </c>
      <c r="Q489">
        <v>1</v>
      </c>
    </row>
    <row r="490" spans="1:17" x14ac:dyDescent="0.25">
      <c r="A490" t="s">
        <v>2632</v>
      </c>
      <c r="B490" t="s">
        <v>564</v>
      </c>
      <c r="C490" t="s">
        <v>389</v>
      </c>
      <c r="D490" t="s">
        <v>336</v>
      </c>
      <c r="E490" t="s">
        <v>101</v>
      </c>
      <c r="F490">
        <v>40700</v>
      </c>
      <c r="G490" t="s">
        <v>911</v>
      </c>
      <c r="I490" t="s">
        <v>269</v>
      </c>
      <c r="J490">
        <v>2026</v>
      </c>
      <c r="K490">
        <v>7</v>
      </c>
      <c r="L490" t="s">
        <v>94</v>
      </c>
      <c r="M490">
        <v>-21673.348100949999</v>
      </c>
      <c r="N490">
        <v>1</v>
      </c>
      <c r="O490">
        <v>-21673.348100949999</v>
      </c>
      <c r="P490" t="s">
        <v>615</v>
      </c>
      <c r="Q490">
        <v>1</v>
      </c>
    </row>
    <row r="491" spans="1:17" x14ac:dyDescent="0.25">
      <c r="A491" t="s">
        <v>2516</v>
      </c>
      <c r="B491" t="s">
        <v>565</v>
      </c>
      <c r="C491" t="s">
        <v>296</v>
      </c>
      <c r="D491" t="s">
        <v>336</v>
      </c>
      <c r="E491" t="s">
        <v>101</v>
      </c>
      <c r="F491">
        <v>40700</v>
      </c>
      <c r="G491" t="s">
        <v>911</v>
      </c>
      <c r="I491" t="s">
        <v>269</v>
      </c>
      <c r="J491">
        <v>2026</v>
      </c>
      <c r="K491">
        <v>7</v>
      </c>
      <c r="L491" t="s">
        <v>94</v>
      </c>
      <c r="M491">
        <v>-4350.3731936000004</v>
      </c>
      <c r="N491">
        <v>1</v>
      </c>
      <c r="O491">
        <v>-4350.3731936000004</v>
      </c>
      <c r="P491" t="s">
        <v>615</v>
      </c>
      <c r="Q491">
        <v>1</v>
      </c>
    </row>
    <row r="492" spans="1:17" x14ac:dyDescent="0.25">
      <c r="A492" t="s">
        <v>2516</v>
      </c>
      <c r="B492" t="s">
        <v>3169</v>
      </c>
      <c r="C492" t="s">
        <v>296</v>
      </c>
      <c r="D492" t="s">
        <v>336</v>
      </c>
      <c r="E492" t="s">
        <v>101</v>
      </c>
      <c r="F492">
        <v>40700</v>
      </c>
      <c r="G492" t="s">
        <v>911</v>
      </c>
      <c r="I492" t="s">
        <v>269</v>
      </c>
      <c r="J492">
        <v>2026</v>
      </c>
      <c r="K492">
        <v>7</v>
      </c>
      <c r="L492" t="s">
        <v>94</v>
      </c>
      <c r="M492">
        <v>-27725.600873250001</v>
      </c>
      <c r="N492">
        <v>1</v>
      </c>
      <c r="O492">
        <v>-27725.600873250001</v>
      </c>
      <c r="P492" t="s">
        <v>615</v>
      </c>
      <c r="Q492">
        <v>1</v>
      </c>
    </row>
    <row r="493" spans="1:17" x14ac:dyDescent="0.25">
      <c r="A493" t="s">
        <v>2377</v>
      </c>
      <c r="B493">
        <v>20190360</v>
      </c>
      <c r="C493" t="s">
        <v>316</v>
      </c>
      <c r="D493" t="s">
        <v>336</v>
      </c>
      <c r="E493" t="s">
        <v>101</v>
      </c>
      <c r="F493">
        <v>40700</v>
      </c>
      <c r="G493" t="s">
        <v>911</v>
      </c>
      <c r="I493" t="s">
        <v>269</v>
      </c>
      <c r="J493">
        <v>2026</v>
      </c>
      <c r="K493">
        <v>7</v>
      </c>
      <c r="L493" t="s">
        <v>94</v>
      </c>
      <c r="M493">
        <v>-4106.9769488999991</v>
      </c>
      <c r="N493">
        <v>1</v>
      </c>
      <c r="O493">
        <v>-4106.9769488999991</v>
      </c>
      <c r="P493" t="s">
        <v>615</v>
      </c>
      <c r="Q493">
        <v>1</v>
      </c>
    </row>
    <row r="494" spans="1:17" x14ac:dyDescent="0.25">
      <c r="A494" t="s">
        <v>2377</v>
      </c>
      <c r="B494">
        <v>20180244</v>
      </c>
      <c r="C494" t="s">
        <v>316</v>
      </c>
      <c r="D494" t="s">
        <v>336</v>
      </c>
      <c r="E494" t="s">
        <v>101</v>
      </c>
      <c r="F494">
        <v>40700</v>
      </c>
      <c r="G494" t="s">
        <v>911</v>
      </c>
      <c r="I494" t="s">
        <v>269</v>
      </c>
      <c r="J494">
        <v>2026</v>
      </c>
      <c r="K494">
        <v>7</v>
      </c>
      <c r="L494" t="s">
        <v>94</v>
      </c>
      <c r="M494">
        <v>-142318.55700299997</v>
      </c>
      <c r="N494">
        <v>1</v>
      </c>
      <c r="O494">
        <v>-142318.55700299997</v>
      </c>
      <c r="P494" t="s">
        <v>615</v>
      </c>
      <c r="Q494">
        <v>1</v>
      </c>
    </row>
    <row r="495" spans="1:17" x14ac:dyDescent="0.25">
      <c r="A495" t="s">
        <v>2516</v>
      </c>
      <c r="B495" t="s">
        <v>306</v>
      </c>
      <c r="C495" t="s">
        <v>296</v>
      </c>
      <c r="D495" t="s">
        <v>336</v>
      </c>
      <c r="E495" t="s">
        <v>101</v>
      </c>
      <c r="F495">
        <v>40700</v>
      </c>
      <c r="G495" t="s">
        <v>911</v>
      </c>
      <c r="I495" t="s">
        <v>269</v>
      </c>
      <c r="J495">
        <v>2026</v>
      </c>
      <c r="K495">
        <v>7</v>
      </c>
      <c r="L495" t="s">
        <v>94</v>
      </c>
      <c r="M495">
        <v>-17935.697298749998</v>
      </c>
      <c r="N495">
        <v>1</v>
      </c>
      <c r="O495">
        <v>-17935.697298749998</v>
      </c>
      <c r="P495" t="s">
        <v>615</v>
      </c>
      <c r="Q495">
        <v>1</v>
      </c>
    </row>
    <row r="496" spans="1:17" x14ac:dyDescent="0.25">
      <c r="A496" t="s">
        <v>2382</v>
      </c>
      <c r="B496" t="s">
        <v>2131</v>
      </c>
      <c r="C496" t="s">
        <v>451</v>
      </c>
      <c r="D496" t="s">
        <v>336</v>
      </c>
      <c r="E496" t="s">
        <v>101</v>
      </c>
      <c r="F496">
        <v>40700</v>
      </c>
      <c r="G496" t="s">
        <v>911</v>
      </c>
      <c r="I496" t="s">
        <v>269</v>
      </c>
      <c r="J496">
        <v>2026</v>
      </c>
      <c r="K496">
        <v>7</v>
      </c>
      <c r="L496" t="s">
        <v>94</v>
      </c>
      <c r="M496">
        <v>-5481.1576645000005</v>
      </c>
      <c r="N496">
        <v>1</v>
      </c>
      <c r="O496">
        <v>-5481.1576645000005</v>
      </c>
      <c r="P496" t="s">
        <v>615</v>
      </c>
      <c r="Q496">
        <v>1</v>
      </c>
    </row>
    <row r="497" spans="1:17" x14ac:dyDescent="0.25">
      <c r="A497" t="s">
        <v>2516</v>
      </c>
      <c r="B497" t="s">
        <v>308</v>
      </c>
      <c r="C497" t="s">
        <v>296</v>
      </c>
      <c r="D497" t="s">
        <v>336</v>
      </c>
      <c r="E497" t="s">
        <v>101</v>
      </c>
      <c r="F497">
        <v>40700</v>
      </c>
      <c r="G497" t="s">
        <v>911</v>
      </c>
      <c r="I497" t="s">
        <v>269</v>
      </c>
      <c r="J497">
        <v>2026</v>
      </c>
      <c r="K497">
        <v>7</v>
      </c>
      <c r="L497" t="s">
        <v>94</v>
      </c>
      <c r="M497">
        <v>-25711.3269812</v>
      </c>
      <c r="N497">
        <v>1</v>
      </c>
      <c r="O497">
        <v>-25711.3269812</v>
      </c>
      <c r="P497" t="s">
        <v>615</v>
      </c>
      <c r="Q497">
        <v>1</v>
      </c>
    </row>
    <row r="498" spans="1:17" x14ac:dyDescent="0.25">
      <c r="A498" t="s">
        <v>2377</v>
      </c>
      <c r="B498">
        <v>20190341</v>
      </c>
      <c r="C498" t="s">
        <v>316</v>
      </c>
      <c r="D498" t="s">
        <v>336</v>
      </c>
      <c r="E498" t="s">
        <v>101</v>
      </c>
      <c r="F498">
        <v>40700</v>
      </c>
      <c r="G498" t="s">
        <v>911</v>
      </c>
      <c r="I498" t="s">
        <v>269</v>
      </c>
      <c r="J498">
        <v>2026</v>
      </c>
      <c r="K498">
        <v>7</v>
      </c>
      <c r="L498" t="s">
        <v>94</v>
      </c>
      <c r="M498">
        <v>-8925.0716481499985</v>
      </c>
      <c r="N498">
        <v>1</v>
      </c>
      <c r="O498">
        <v>-8925.0716481499985</v>
      </c>
      <c r="P498" t="s">
        <v>615</v>
      </c>
      <c r="Q498">
        <v>1</v>
      </c>
    </row>
    <row r="499" spans="1:17" x14ac:dyDescent="0.25">
      <c r="A499" t="s">
        <v>2377</v>
      </c>
      <c r="B499">
        <v>20230016</v>
      </c>
      <c r="C499" t="s">
        <v>316</v>
      </c>
      <c r="D499" t="s">
        <v>336</v>
      </c>
      <c r="E499" t="s">
        <v>101</v>
      </c>
      <c r="F499">
        <v>40700</v>
      </c>
      <c r="G499" t="s">
        <v>911</v>
      </c>
      <c r="I499" t="s">
        <v>269</v>
      </c>
      <c r="J499">
        <v>2026</v>
      </c>
      <c r="K499">
        <v>7</v>
      </c>
      <c r="L499" t="s">
        <v>94</v>
      </c>
      <c r="M499">
        <v>-6257.8659524499999</v>
      </c>
      <c r="N499">
        <v>1</v>
      </c>
      <c r="O499">
        <v>-6257.8659524499999</v>
      </c>
      <c r="P499" t="s">
        <v>615</v>
      </c>
      <c r="Q499">
        <v>1</v>
      </c>
    </row>
    <row r="500" spans="1:17" x14ac:dyDescent="0.25">
      <c r="A500" t="s">
        <v>2377</v>
      </c>
      <c r="B500">
        <v>20200041</v>
      </c>
      <c r="C500" t="s">
        <v>316</v>
      </c>
      <c r="D500" t="s">
        <v>336</v>
      </c>
      <c r="E500" t="s">
        <v>101</v>
      </c>
      <c r="F500">
        <v>40700</v>
      </c>
      <c r="G500" t="s">
        <v>911</v>
      </c>
      <c r="I500" t="s">
        <v>269</v>
      </c>
      <c r="J500">
        <v>2026</v>
      </c>
      <c r="K500">
        <v>7</v>
      </c>
      <c r="L500" t="s">
        <v>94</v>
      </c>
      <c r="M500">
        <v>-232910.64119084997</v>
      </c>
      <c r="N500">
        <v>1</v>
      </c>
      <c r="O500">
        <v>-232910.64119084997</v>
      </c>
      <c r="P500" t="s">
        <v>615</v>
      </c>
      <c r="Q500">
        <v>1</v>
      </c>
    </row>
    <row r="501" spans="1:17" x14ac:dyDescent="0.25">
      <c r="A501" t="s">
        <v>2516</v>
      </c>
      <c r="B501" t="s">
        <v>580</v>
      </c>
      <c r="C501" t="s">
        <v>296</v>
      </c>
      <c r="D501" t="s">
        <v>336</v>
      </c>
      <c r="E501" t="s">
        <v>101</v>
      </c>
      <c r="F501">
        <v>40700</v>
      </c>
      <c r="G501" t="s">
        <v>911</v>
      </c>
      <c r="I501" t="s">
        <v>269</v>
      </c>
      <c r="J501">
        <v>2026</v>
      </c>
      <c r="K501">
        <v>7</v>
      </c>
      <c r="L501" t="s">
        <v>94</v>
      </c>
      <c r="M501">
        <v>-22262.3678865</v>
      </c>
      <c r="N501">
        <v>1</v>
      </c>
      <c r="O501">
        <v>-22262.3678865</v>
      </c>
      <c r="P501" t="s">
        <v>615</v>
      </c>
      <c r="Q501">
        <v>1</v>
      </c>
    </row>
    <row r="502" spans="1:17" x14ac:dyDescent="0.25">
      <c r="A502" t="s">
        <v>2516</v>
      </c>
      <c r="B502" t="s">
        <v>581</v>
      </c>
      <c r="C502" t="s">
        <v>296</v>
      </c>
      <c r="D502" t="s">
        <v>336</v>
      </c>
      <c r="E502" t="s">
        <v>101</v>
      </c>
      <c r="F502">
        <v>40700</v>
      </c>
      <c r="G502" t="s">
        <v>911</v>
      </c>
      <c r="I502" t="s">
        <v>269</v>
      </c>
      <c r="J502">
        <v>2026</v>
      </c>
      <c r="K502">
        <v>7</v>
      </c>
      <c r="L502" t="s">
        <v>94</v>
      </c>
      <c r="M502">
        <v>-3286.6926571499998</v>
      </c>
      <c r="N502">
        <v>1</v>
      </c>
      <c r="O502">
        <v>-3286.6926571499998</v>
      </c>
      <c r="P502" t="s">
        <v>615</v>
      </c>
      <c r="Q502">
        <v>1</v>
      </c>
    </row>
    <row r="503" spans="1:17" x14ac:dyDescent="0.25">
      <c r="A503" t="s">
        <v>2377</v>
      </c>
      <c r="B503">
        <v>20210081</v>
      </c>
      <c r="C503" t="s">
        <v>316</v>
      </c>
      <c r="D503" t="s">
        <v>336</v>
      </c>
      <c r="E503" t="s">
        <v>101</v>
      </c>
      <c r="F503">
        <v>40700</v>
      </c>
      <c r="G503" t="s">
        <v>911</v>
      </c>
      <c r="I503" t="s">
        <v>269</v>
      </c>
      <c r="J503">
        <v>2026</v>
      </c>
      <c r="K503">
        <v>7</v>
      </c>
      <c r="L503" t="s">
        <v>94</v>
      </c>
      <c r="M503">
        <v>-55594.140646100008</v>
      </c>
      <c r="N503">
        <v>1</v>
      </c>
      <c r="O503">
        <v>-55594.140646100008</v>
      </c>
      <c r="P503" t="s">
        <v>615</v>
      </c>
      <c r="Q503">
        <v>1</v>
      </c>
    </row>
    <row r="504" spans="1:17" x14ac:dyDescent="0.25">
      <c r="A504" t="s">
        <v>2516</v>
      </c>
      <c r="B504" t="s">
        <v>585</v>
      </c>
      <c r="C504" t="s">
        <v>296</v>
      </c>
      <c r="D504" t="s">
        <v>336</v>
      </c>
      <c r="E504" t="s">
        <v>101</v>
      </c>
      <c r="F504">
        <v>40700</v>
      </c>
      <c r="G504" t="s">
        <v>911</v>
      </c>
      <c r="I504" t="s">
        <v>269</v>
      </c>
      <c r="J504">
        <v>2026</v>
      </c>
      <c r="K504">
        <v>7</v>
      </c>
      <c r="L504" t="s">
        <v>94</v>
      </c>
      <c r="M504">
        <v>-6844.8797024999994</v>
      </c>
      <c r="N504">
        <v>1</v>
      </c>
      <c r="O504">
        <v>-6844.8797024999994</v>
      </c>
      <c r="P504" t="s">
        <v>615</v>
      </c>
      <c r="Q504">
        <v>1</v>
      </c>
    </row>
    <row r="505" spans="1:17" x14ac:dyDescent="0.25">
      <c r="A505" t="s">
        <v>2516</v>
      </c>
      <c r="B505" t="s">
        <v>586</v>
      </c>
      <c r="C505" t="s">
        <v>296</v>
      </c>
      <c r="D505" t="s">
        <v>336</v>
      </c>
      <c r="E505" t="s">
        <v>101</v>
      </c>
      <c r="F505">
        <v>40700</v>
      </c>
      <c r="G505" t="s">
        <v>911</v>
      </c>
      <c r="I505" t="s">
        <v>269</v>
      </c>
      <c r="J505">
        <v>2026</v>
      </c>
      <c r="K505">
        <v>7</v>
      </c>
      <c r="L505" t="s">
        <v>94</v>
      </c>
      <c r="M505">
        <v>-9676.4779604499963</v>
      </c>
      <c r="N505">
        <v>1</v>
      </c>
      <c r="O505">
        <v>-9676.4779604499963</v>
      </c>
      <c r="P505" t="s">
        <v>615</v>
      </c>
      <c r="Q505">
        <v>1</v>
      </c>
    </row>
    <row r="506" spans="1:17" x14ac:dyDescent="0.25">
      <c r="A506" t="s">
        <v>2516</v>
      </c>
      <c r="B506" t="s">
        <v>311</v>
      </c>
      <c r="C506" t="s">
        <v>296</v>
      </c>
      <c r="D506" t="s">
        <v>336</v>
      </c>
      <c r="E506" t="s">
        <v>101</v>
      </c>
      <c r="F506">
        <v>40700</v>
      </c>
      <c r="G506" t="s">
        <v>911</v>
      </c>
      <c r="I506" t="s">
        <v>269</v>
      </c>
      <c r="J506">
        <v>2026</v>
      </c>
      <c r="K506">
        <v>7</v>
      </c>
      <c r="L506" t="s">
        <v>94</v>
      </c>
      <c r="M506">
        <v>-3935.3053435499996</v>
      </c>
      <c r="N506">
        <v>1</v>
      </c>
      <c r="O506">
        <v>-3935.3053435499996</v>
      </c>
      <c r="P506" t="s">
        <v>615</v>
      </c>
      <c r="Q506">
        <v>1</v>
      </c>
    </row>
    <row r="507" spans="1:17" x14ac:dyDescent="0.25">
      <c r="A507" t="s">
        <v>2516</v>
      </c>
      <c r="B507" t="s">
        <v>383</v>
      </c>
      <c r="C507" t="s">
        <v>296</v>
      </c>
      <c r="D507" t="s">
        <v>336</v>
      </c>
      <c r="E507" t="s">
        <v>101</v>
      </c>
      <c r="F507">
        <v>40700</v>
      </c>
      <c r="G507" t="s">
        <v>911</v>
      </c>
      <c r="I507" t="s">
        <v>269</v>
      </c>
      <c r="J507">
        <v>2026</v>
      </c>
      <c r="K507">
        <v>7</v>
      </c>
      <c r="L507" t="s">
        <v>94</v>
      </c>
      <c r="M507">
        <v>-11177.670745499998</v>
      </c>
      <c r="N507">
        <v>1</v>
      </c>
      <c r="O507">
        <v>-11177.670745499998</v>
      </c>
      <c r="P507" t="s">
        <v>615</v>
      </c>
      <c r="Q507">
        <v>1</v>
      </c>
    </row>
    <row r="508" spans="1:17" x14ac:dyDescent="0.25">
      <c r="A508" t="s">
        <v>2377</v>
      </c>
      <c r="B508">
        <v>20240178</v>
      </c>
      <c r="C508" t="s">
        <v>316</v>
      </c>
      <c r="D508" t="s">
        <v>336</v>
      </c>
      <c r="E508" t="s">
        <v>101</v>
      </c>
      <c r="F508">
        <v>40700</v>
      </c>
      <c r="G508" t="s">
        <v>911</v>
      </c>
      <c r="I508" t="s">
        <v>269</v>
      </c>
      <c r="J508">
        <v>2026</v>
      </c>
      <c r="K508">
        <v>7</v>
      </c>
      <c r="L508" t="s">
        <v>94</v>
      </c>
      <c r="M508">
        <v>-173377.86272589999</v>
      </c>
      <c r="N508">
        <v>1</v>
      </c>
      <c r="O508">
        <v>-173377.86272589999</v>
      </c>
      <c r="P508" t="s">
        <v>615</v>
      </c>
      <c r="Q508">
        <v>1</v>
      </c>
    </row>
    <row r="509" spans="1:17" x14ac:dyDescent="0.25">
      <c r="A509" t="s">
        <v>2377</v>
      </c>
      <c r="B509">
        <v>20220196</v>
      </c>
      <c r="C509" t="s">
        <v>316</v>
      </c>
      <c r="D509" t="s">
        <v>336</v>
      </c>
      <c r="E509" t="s">
        <v>101</v>
      </c>
      <c r="F509">
        <v>40700</v>
      </c>
      <c r="G509" t="s">
        <v>911</v>
      </c>
      <c r="I509" t="s">
        <v>269</v>
      </c>
      <c r="J509">
        <v>2026</v>
      </c>
      <c r="K509">
        <v>7</v>
      </c>
      <c r="L509" t="s">
        <v>94</v>
      </c>
      <c r="M509">
        <v>-101441.3887564</v>
      </c>
      <c r="N509">
        <v>1</v>
      </c>
      <c r="O509">
        <v>-101441.3887564</v>
      </c>
      <c r="P509" t="s">
        <v>615</v>
      </c>
      <c r="Q509">
        <v>1</v>
      </c>
    </row>
    <row r="510" spans="1:17" x14ac:dyDescent="0.25">
      <c r="A510" t="s">
        <v>2377</v>
      </c>
      <c r="B510">
        <v>20250002</v>
      </c>
      <c r="C510" t="s">
        <v>316</v>
      </c>
      <c r="D510" t="s">
        <v>336</v>
      </c>
      <c r="E510" t="s">
        <v>101</v>
      </c>
      <c r="F510">
        <v>40700</v>
      </c>
      <c r="G510" t="s">
        <v>911</v>
      </c>
      <c r="I510" t="s">
        <v>269</v>
      </c>
      <c r="J510">
        <v>2026</v>
      </c>
      <c r="K510">
        <v>7</v>
      </c>
      <c r="L510" t="s">
        <v>94</v>
      </c>
      <c r="M510">
        <v>-4431.4142984999999</v>
      </c>
      <c r="N510">
        <v>1</v>
      </c>
      <c r="O510">
        <v>-4431.4142984999999</v>
      </c>
      <c r="P510" t="s">
        <v>615</v>
      </c>
      <c r="Q510">
        <v>1</v>
      </c>
    </row>
    <row r="511" spans="1:17" x14ac:dyDescent="0.25">
      <c r="A511" t="s">
        <v>2516</v>
      </c>
      <c r="B511" t="s">
        <v>3139</v>
      </c>
      <c r="C511" t="s">
        <v>296</v>
      </c>
      <c r="D511" t="s">
        <v>336</v>
      </c>
      <c r="E511" t="s">
        <v>101</v>
      </c>
      <c r="F511">
        <v>40700</v>
      </c>
      <c r="G511" t="s">
        <v>911</v>
      </c>
      <c r="I511" t="s">
        <v>269</v>
      </c>
      <c r="J511">
        <v>2026</v>
      </c>
      <c r="K511">
        <v>7</v>
      </c>
      <c r="L511" t="s">
        <v>94</v>
      </c>
      <c r="M511">
        <v>-730.7250415499999</v>
      </c>
      <c r="N511">
        <v>1</v>
      </c>
      <c r="O511">
        <v>-730.7250415499999</v>
      </c>
      <c r="P511" t="s">
        <v>615</v>
      </c>
      <c r="Q511">
        <v>1</v>
      </c>
    </row>
    <row r="512" spans="1:17" x14ac:dyDescent="0.25">
      <c r="A512" t="s">
        <v>2699</v>
      </c>
      <c r="B512" t="s">
        <v>3170</v>
      </c>
      <c r="C512" t="s">
        <v>576</v>
      </c>
      <c r="D512" t="s">
        <v>336</v>
      </c>
      <c r="E512" t="s">
        <v>101</v>
      </c>
      <c r="F512">
        <v>40700</v>
      </c>
      <c r="G512" t="s">
        <v>911</v>
      </c>
      <c r="I512" t="s">
        <v>269</v>
      </c>
      <c r="J512">
        <v>2026</v>
      </c>
      <c r="K512">
        <v>7</v>
      </c>
      <c r="L512" t="s">
        <v>94</v>
      </c>
      <c r="M512">
        <v>-27077.306150299992</v>
      </c>
      <c r="N512">
        <v>1</v>
      </c>
      <c r="O512">
        <v>-27077.306150299992</v>
      </c>
      <c r="P512" t="s">
        <v>615</v>
      </c>
      <c r="Q512">
        <v>1</v>
      </c>
    </row>
    <row r="513" spans="1:17" x14ac:dyDescent="0.25">
      <c r="A513" t="s">
        <v>2382</v>
      </c>
      <c r="B513" t="s">
        <v>2169</v>
      </c>
      <c r="C513" t="s">
        <v>318</v>
      </c>
      <c r="D513" t="s">
        <v>336</v>
      </c>
      <c r="E513" t="s">
        <v>101</v>
      </c>
      <c r="F513">
        <v>40700</v>
      </c>
      <c r="G513" t="s">
        <v>911</v>
      </c>
      <c r="I513" t="s">
        <v>269</v>
      </c>
      <c r="J513">
        <v>2026</v>
      </c>
      <c r="K513">
        <v>7</v>
      </c>
      <c r="L513" t="s">
        <v>94</v>
      </c>
      <c r="M513">
        <v>-90.245669149999955</v>
      </c>
      <c r="N513">
        <v>1</v>
      </c>
      <c r="O513">
        <v>-90.245669149999955</v>
      </c>
      <c r="P513" t="s">
        <v>615</v>
      </c>
      <c r="Q513">
        <v>1</v>
      </c>
    </row>
    <row r="514" spans="1:17" x14ac:dyDescent="0.25">
      <c r="A514" t="s">
        <v>2382</v>
      </c>
      <c r="B514" t="s">
        <v>609</v>
      </c>
      <c r="C514" t="s">
        <v>610</v>
      </c>
      <c r="D514" t="s">
        <v>336</v>
      </c>
      <c r="E514" t="s">
        <v>101</v>
      </c>
      <c r="F514">
        <v>40700</v>
      </c>
      <c r="G514" t="s">
        <v>911</v>
      </c>
      <c r="I514" t="s">
        <v>269</v>
      </c>
      <c r="J514">
        <v>2026</v>
      </c>
      <c r="K514">
        <v>7</v>
      </c>
      <c r="L514" t="s">
        <v>94</v>
      </c>
      <c r="M514">
        <v>-205302.76594380001</v>
      </c>
      <c r="N514">
        <v>1</v>
      </c>
      <c r="O514">
        <v>-205302.76594380001</v>
      </c>
      <c r="P514" t="s">
        <v>615</v>
      </c>
      <c r="Q514">
        <v>1</v>
      </c>
    </row>
    <row r="515" spans="1:17" x14ac:dyDescent="0.25">
      <c r="A515" t="s">
        <v>2699</v>
      </c>
      <c r="B515" t="s">
        <v>3171</v>
      </c>
      <c r="C515" t="s">
        <v>576</v>
      </c>
      <c r="D515" t="s">
        <v>336</v>
      </c>
      <c r="E515" t="s">
        <v>101</v>
      </c>
      <c r="F515">
        <v>40700</v>
      </c>
      <c r="G515" t="s">
        <v>911</v>
      </c>
      <c r="I515" t="s">
        <v>269</v>
      </c>
      <c r="J515">
        <v>2026</v>
      </c>
      <c r="K515">
        <v>7</v>
      </c>
      <c r="L515" t="s">
        <v>94</v>
      </c>
      <c r="M515">
        <v>-381.2777514</v>
      </c>
      <c r="N515">
        <v>1</v>
      </c>
      <c r="O515">
        <v>-381.2777514</v>
      </c>
      <c r="P515" t="s">
        <v>615</v>
      </c>
      <c r="Q515">
        <v>1</v>
      </c>
    </row>
    <row r="516" spans="1:17" x14ac:dyDescent="0.25">
      <c r="A516" t="s">
        <v>2610</v>
      </c>
      <c r="B516" t="s">
        <v>268</v>
      </c>
      <c r="C516" t="s">
        <v>265</v>
      </c>
      <c r="D516" t="s">
        <v>336</v>
      </c>
      <c r="E516" t="s">
        <v>102</v>
      </c>
      <c r="F516">
        <v>40700</v>
      </c>
      <c r="G516" t="s">
        <v>911</v>
      </c>
      <c r="I516" t="s">
        <v>186</v>
      </c>
      <c r="J516">
        <v>2026</v>
      </c>
      <c r="K516">
        <v>7</v>
      </c>
      <c r="L516" t="s">
        <v>94</v>
      </c>
      <c r="M516">
        <v>-398.53375064999994</v>
      </c>
      <c r="N516">
        <v>1</v>
      </c>
      <c r="O516">
        <v>-398.53375064999994</v>
      </c>
      <c r="P516" t="s">
        <v>615</v>
      </c>
      <c r="Q516">
        <v>1</v>
      </c>
    </row>
    <row r="517" spans="1:17" x14ac:dyDescent="0.25">
      <c r="A517" t="s">
        <v>2610</v>
      </c>
      <c r="B517" t="s">
        <v>397</v>
      </c>
      <c r="C517" t="s">
        <v>265</v>
      </c>
      <c r="D517" t="s">
        <v>336</v>
      </c>
      <c r="E517" t="s">
        <v>102</v>
      </c>
      <c r="F517">
        <v>40700</v>
      </c>
      <c r="G517" t="s">
        <v>911</v>
      </c>
      <c r="I517" t="s">
        <v>186</v>
      </c>
      <c r="J517">
        <v>2026</v>
      </c>
      <c r="K517">
        <v>7</v>
      </c>
      <c r="L517" t="s">
        <v>94</v>
      </c>
      <c r="M517">
        <v>-34.734436450000004</v>
      </c>
      <c r="N517">
        <v>1</v>
      </c>
      <c r="O517">
        <v>-34.734436450000004</v>
      </c>
      <c r="P517" t="s">
        <v>615</v>
      </c>
      <c r="Q517">
        <v>1</v>
      </c>
    </row>
    <row r="518" spans="1:17" x14ac:dyDescent="0.25">
      <c r="A518" t="s">
        <v>2610</v>
      </c>
      <c r="B518" t="s">
        <v>398</v>
      </c>
      <c r="C518" t="s">
        <v>265</v>
      </c>
      <c r="D518" t="s">
        <v>336</v>
      </c>
      <c r="E518" t="s">
        <v>102</v>
      </c>
      <c r="F518">
        <v>40700</v>
      </c>
      <c r="G518" t="s">
        <v>911</v>
      </c>
      <c r="I518" t="s">
        <v>186</v>
      </c>
      <c r="J518">
        <v>2026</v>
      </c>
      <c r="K518">
        <v>7</v>
      </c>
      <c r="L518" t="s">
        <v>94</v>
      </c>
      <c r="M518">
        <v>-199.99901004999998</v>
      </c>
      <c r="N518">
        <v>1</v>
      </c>
      <c r="O518">
        <v>-199.99901004999998</v>
      </c>
      <c r="P518" t="s">
        <v>615</v>
      </c>
      <c r="Q518">
        <v>1</v>
      </c>
    </row>
    <row r="519" spans="1:17" x14ac:dyDescent="0.25">
      <c r="A519" t="s">
        <v>2610</v>
      </c>
      <c r="B519" t="s">
        <v>715</v>
      </c>
      <c r="C519" t="s">
        <v>265</v>
      </c>
      <c r="D519" t="s">
        <v>336</v>
      </c>
      <c r="E519" t="s">
        <v>102</v>
      </c>
      <c r="F519">
        <v>40700</v>
      </c>
      <c r="G519" t="s">
        <v>911</v>
      </c>
      <c r="I519" t="s">
        <v>186</v>
      </c>
      <c r="J519">
        <v>2026</v>
      </c>
      <c r="K519">
        <v>7</v>
      </c>
      <c r="L519" t="s">
        <v>94</v>
      </c>
      <c r="M519">
        <v>-62.071105249999995</v>
      </c>
      <c r="N519">
        <v>1</v>
      </c>
      <c r="O519">
        <v>-62.071105249999995</v>
      </c>
      <c r="P519" t="s">
        <v>615</v>
      </c>
      <c r="Q519">
        <v>1</v>
      </c>
    </row>
    <row r="520" spans="1:17" x14ac:dyDescent="0.25">
      <c r="A520" t="s">
        <v>2610</v>
      </c>
      <c r="B520" t="s">
        <v>399</v>
      </c>
      <c r="C520" t="s">
        <v>265</v>
      </c>
      <c r="D520" t="s">
        <v>336</v>
      </c>
      <c r="E520" t="s">
        <v>102</v>
      </c>
      <c r="F520">
        <v>40700</v>
      </c>
      <c r="G520" t="s">
        <v>911</v>
      </c>
      <c r="I520" t="s">
        <v>186</v>
      </c>
      <c r="J520">
        <v>2026</v>
      </c>
      <c r="K520">
        <v>7</v>
      </c>
      <c r="L520" t="s">
        <v>94</v>
      </c>
      <c r="M520">
        <v>-194.21698799999999</v>
      </c>
      <c r="N520">
        <v>1</v>
      </c>
      <c r="O520">
        <v>-194.21698799999999</v>
      </c>
      <c r="P520" t="s">
        <v>615</v>
      </c>
      <c r="Q520">
        <v>1</v>
      </c>
    </row>
    <row r="521" spans="1:17" x14ac:dyDescent="0.25">
      <c r="A521" t="s">
        <v>2610</v>
      </c>
      <c r="B521" t="s">
        <v>271</v>
      </c>
      <c r="C521" t="s">
        <v>265</v>
      </c>
      <c r="D521" t="s">
        <v>336</v>
      </c>
      <c r="E521" t="s">
        <v>102</v>
      </c>
      <c r="F521">
        <v>40700</v>
      </c>
      <c r="G521" t="s">
        <v>911</v>
      </c>
      <c r="I521" t="s">
        <v>186</v>
      </c>
      <c r="J521">
        <v>2026</v>
      </c>
      <c r="K521">
        <v>7</v>
      </c>
      <c r="L521" t="s">
        <v>94</v>
      </c>
      <c r="M521">
        <v>-20.349660799999999</v>
      </c>
      <c r="N521">
        <v>1</v>
      </c>
      <c r="O521">
        <v>-20.349660799999999</v>
      </c>
      <c r="P521" t="s">
        <v>615</v>
      </c>
      <c r="Q521">
        <v>1</v>
      </c>
    </row>
    <row r="522" spans="1:17" x14ac:dyDescent="0.25">
      <c r="A522" t="s">
        <v>2610</v>
      </c>
      <c r="B522" t="s">
        <v>3155</v>
      </c>
      <c r="C522" t="s">
        <v>265</v>
      </c>
      <c r="D522" t="s">
        <v>336</v>
      </c>
      <c r="E522" t="s">
        <v>102</v>
      </c>
      <c r="F522">
        <v>40700</v>
      </c>
      <c r="G522" t="s">
        <v>911</v>
      </c>
      <c r="I522" t="s">
        <v>186</v>
      </c>
      <c r="J522">
        <v>2026</v>
      </c>
      <c r="K522">
        <v>7</v>
      </c>
      <c r="L522" t="s">
        <v>94</v>
      </c>
      <c r="M522">
        <v>-44.352489649999995</v>
      </c>
      <c r="N522">
        <v>1</v>
      </c>
      <c r="O522">
        <v>-44.352489649999995</v>
      </c>
      <c r="P522" t="s">
        <v>615</v>
      </c>
      <c r="Q522">
        <v>1</v>
      </c>
    </row>
    <row r="523" spans="1:17" x14ac:dyDescent="0.25">
      <c r="A523" t="s">
        <v>2610</v>
      </c>
      <c r="B523" t="s">
        <v>3173</v>
      </c>
      <c r="C523" t="s">
        <v>265</v>
      </c>
      <c r="D523" t="s">
        <v>336</v>
      </c>
      <c r="E523" t="s">
        <v>102</v>
      </c>
      <c r="F523">
        <v>40700</v>
      </c>
      <c r="G523" t="s">
        <v>911</v>
      </c>
      <c r="I523" t="s">
        <v>186</v>
      </c>
      <c r="J523">
        <v>2026</v>
      </c>
      <c r="K523">
        <v>7</v>
      </c>
      <c r="L523" t="s">
        <v>94</v>
      </c>
      <c r="M523">
        <v>-66.23874635</v>
      </c>
      <c r="N523">
        <v>1</v>
      </c>
      <c r="O523">
        <v>-66.23874635</v>
      </c>
      <c r="P523" t="s">
        <v>615</v>
      </c>
      <c r="Q523">
        <v>1</v>
      </c>
    </row>
    <row r="524" spans="1:17" x14ac:dyDescent="0.25">
      <c r="A524" t="s">
        <v>2610</v>
      </c>
      <c r="B524" t="s">
        <v>3156</v>
      </c>
      <c r="C524" t="s">
        <v>265</v>
      </c>
      <c r="D524" t="s">
        <v>336</v>
      </c>
      <c r="E524" t="s">
        <v>102</v>
      </c>
      <c r="F524">
        <v>40700</v>
      </c>
      <c r="G524" t="s">
        <v>911</v>
      </c>
      <c r="I524" t="s">
        <v>186</v>
      </c>
      <c r="J524">
        <v>2026</v>
      </c>
      <c r="K524">
        <v>7</v>
      </c>
      <c r="L524" t="s">
        <v>94</v>
      </c>
      <c r="M524">
        <v>-231.62204449999996</v>
      </c>
      <c r="N524">
        <v>1</v>
      </c>
      <c r="O524">
        <v>-231.62204449999996</v>
      </c>
      <c r="P524" t="s">
        <v>615</v>
      </c>
      <c r="Q524">
        <v>1</v>
      </c>
    </row>
    <row r="525" spans="1:17" x14ac:dyDescent="0.25">
      <c r="A525" t="s">
        <v>2610</v>
      </c>
      <c r="B525" t="s">
        <v>3158</v>
      </c>
      <c r="C525" t="s">
        <v>265</v>
      </c>
      <c r="D525" t="s">
        <v>336</v>
      </c>
      <c r="E525" t="s">
        <v>102</v>
      </c>
      <c r="F525">
        <v>40700</v>
      </c>
      <c r="G525" t="s">
        <v>911</v>
      </c>
      <c r="I525" t="s">
        <v>186</v>
      </c>
      <c r="J525">
        <v>2026</v>
      </c>
      <c r="K525">
        <v>7</v>
      </c>
      <c r="L525" t="s">
        <v>94</v>
      </c>
      <c r="M525">
        <v>-2009.3788924999999</v>
      </c>
      <c r="N525">
        <v>1</v>
      </c>
      <c r="O525">
        <v>-2009.3788924999999</v>
      </c>
      <c r="P525" t="s">
        <v>615</v>
      </c>
      <c r="Q525">
        <v>1</v>
      </c>
    </row>
    <row r="526" spans="1:17" x14ac:dyDescent="0.25">
      <c r="A526" t="s">
        <v>1005</v>
      </c>
      <c r="B526" t="s">
        <v>403</v>
      </c>
      <c r="C526" t="s">
        <v>133</v>
      </c>
      <c r="D526" t="s">
        <v>336</v>
      </c>
      <c r="E526" t="s">
        <v>102</v>
      </c>
      <c r="F526">
        <v>40700</v>
      </c>
      <c r="G526" t="s">
        <v>911</v>
      </c>
      <c r="I526" t="s">
        <v>186</v>
      </c>
      <c r="J526">
        <v>2026</v>
      </c>
      <c r="K526">
        <v>7</v>
      </c>
      <c r="L526" t="s">
        <v>94</v>
      </c>
      <c r="M526">
        <v>-1899.5245674999999</v>
      </c>
      <c r="N526">
        <v>1</v>
      </c>
      <c r="O526">
        <v>-1899.5245674999999</v>
      </c>
      <c r="P526" t="s">
        <v>615</v>
      </c>
      <c r="Q526">
        <v>1</v>
      </c>
    </row>
    <row r="527" spans="1:17" x14ac:dyDescent="0.25">
      <c r="A527" t="s">
        <v>2392</v>
      </c>
      <c r="B527" t="s">
        <v>1535</v>
      </c>
      <c r="C527" t="s">
        <v>107</v>
      </c>
      <c r="D527" t="s">
        <v>336</v>
      </c>
      <c r="E527" t="s">
        <v>102</v>
      </c>
      <c r="F527">
        <v>40700</v>
      </c>
      <c r="G527" t="s">
        <v>911</v>
      </c>
      <c r="I527" t="s">
        <v>186</v>
      </c>
      <c r="J527">
        <v>2026</v>
      </c>
      <c r="K527">
        <v>7</v>
      </c>
      <c r="L527" t="s">
        <v>94</v>
      </c>
      <c r="M527">
        <v>-369.97026149999999</v>
      </c>
      <c r="N527">
        <v>1</v>
      </c>
      <c r="O527">
        <v>-369.97026149999999</v>
      </c>
      <c r="P527" t="s">
        <v>615</v>
      </c>
      <c r="Q527">
        <v>1</v>
      </c>
    </row>
    <row r="528" spans="1:17" x14ac:dyDescent="0.25">
      <c r="A528" t="s">
        <v>2392</v>
      </c>
      <c r="B528" t="s">
        <v>404</v>
      </c>
      <c r="C528" t="s">
        <v>107</v>
      </c>
      <c r="D528" t="s">
        <v>336</v>
      </c>
      <c r="E528" t="s">
        <v>102</v>
      </c>
      <c r="F528">
        <v>40700</v>
      </c>
      <c r="G528" t="s">
        <v>911</v>
      </c>
      <c r="I528" t="s">
        <v>186</v>
      </c>
      <c r="J528">
        <v>2026</v>
      </c>
      <c r="K528">
        <v>7</v>
      </c>
      <c r="L528" t="s">
        <v>94</v>
      </c>
      <c r="M528">
        <v>-6604.3819743999993</v>
      </c>
      <c r="N528">
        <v>1</v>
      </c>
      <c r="O528">
        <v>-6604.3819743999993</v>
      </c>
      <c r="P528" t="s">
        <v>615</v>
      </c>
      <c r="Q528">
        <v>1</v>
      </c>
    </row>
    <row r="529" spans="1:17" x14ac:dyDescent="0.25">
      <c r="A529" t="s">
        <v>2610</v>
      </c>
      <c r="B529" t="s">
        <v>405</v>
      </c>
      <c r="C529" t="s">
        <v>265</v>
      </c>
      <c r="D529" t="s">
        <v>336</v>
      </c>
      <c r="E529" t="s">
        <v>102</v>
      </c>
      <c r="F529">
        <v>40700</v>
      </c>
      <c r="G529" t="s">
        <v>911</v>
      </c>
      <c r="I529" t="s">
        <v>186</v>
      </c>
      <c r="J529">
        <v>2026</v>
      </c>
      <c r="K529">
        <v>7</v>
      </c>
      <c r="L529" t="s">
        <v>94</v>
      </c>
      <c r="M529">
        <v>-7073.5950425000001</v>
      </c>
      <c r="N529">
        <v>1</v>
      </c>
      <c r="O529">
        <v>-7073.5950425000001</v>
      </c>
      <c r="P529" t="s">
        <v>615</v>
      </c>
      <c r="Q529">
        <v>1</v>
      </c>
    </row>
    <row r="530" spans="1:17" x14ac:dyDescent="0.25">
      <c r="A530" t="s">
        <v>2392</v>
      </c>
      <c r="B530" t="s">
        <v>407</v>
      </c>
      <c r="C530" t="s">
        <v>107</v>
      </c>
      <c r="D530" t="s">
        <v>336</v>
      </c>
      <c r="E530" t="s">
        <v>102</v>
      </c>
      <c r="F530">
        <v>40700</v>
      </c>
      <c r="G530" t="s">
        <v>911</v>
      </c>
      <c r="I530" t="s">
        <v>186</v>
      </c>
      <c r="J530">
        <v>2026</v>
      </c>
      <c r="K530">
        <v>7</v>
      </c>
      <c r="L530" t="s">
        <v>94</v>
      </c>
      <c r="M530">
        <v>-2387.9860238499996</v>
      </c>
      <c r="N530">
        <v>1</v>
      </c>
      <c r="O530">
        <v>-2387.9860238499996</v>
      </c>
      <c r="P530" t="s">
        <v>615</v>
      </c>
      <c r="Q530">
        <v>1</v>
      </c>
    </row>
    <row r="531" spans="1:17" x14ac:dyDescent="0.25">
      <c r="A531" t="s">
        <v>2392</v>
      </c>
      <c r="B531" t="s">
        <v>408</v>
      </c>
      <c r="C531" t="s">
        <v>107</v>
      </c>
      <c r="D531" t="s">
        <v>336</v>
      </c>
      <c r="E531" t="s">
        <v>102</v>
      </c>
      <c r="F531">
        <v>40700</v>
      </c>
      <c r="G531" t="s">
        <v>911</v>
      </c>
      <c r="I531" t="s">
        <v>186</v>
      </c>
      <c r="J531">
        <v>2026</v>
      </c>
      <c r="K531">
        <v>7</v>
      </c>
      <c r="L531" t="s">
        <v>94</v>
      </c>
      <c r="M531">
        <v>-1243.2616531999997</v>
      </c>
      <c r="N531">
        <v>1</v>
      </c>
      <c r="O531">
        <v>-1243.2616531999997</v>
      </c>
      <c r="P531" t="s">
        <v>615</v>
      </c>
      <c r="Q531">
        <v>1</v>
      </c>
    </row>
    <row r="532" spans="1:17" x14ac:dyDescent="0.25">
      <c r="A532" t="s">
        <v>1005</v>
      </c>
      <c r="B532" t="s">
        <v>410</v>
      </c>
      <c r="C532" t="s">
        <v>133</v>
      </c>
      <c r="D532" t="s">
        <v>336</v>
      </c>
      <c r="E532" t="s">
        <v>102</v>
      </c>
      <c r="F532">
        <v>40700</v>
      </c>
      <c r="G532" t="s">
        <v>911</v>
      </c>
      <c r="I532" t="s">
        <v>186</v>
      </c>
      <c r="J532">
        <v>2026</v>
      </c>
      <c r="K532">
        <v>7</v>
      </c>
      <c r="L532" t="s">
        <v>94</v>
      </c>
      <c r="M532">
        <v>-1609.8189250499997</v>
      </c>
      <c r="N532">
        <v>1</v>
      </c>
      <c r="O532">
        <v>-1609.8189250499997</v>
      </c>
      <c r="P532" t="s">
        <v>615</v>
      </c>
      <c r="Q532">
        <v>1</v>
      </c>
    </row>
    <row r="533" spans="1:17" x14ac:dyDescent="0.25">
      <c r="A533" t="s">
        <v>2610</v>
      </c>
      <c r="B533" t="s">
        <v>340</v>
      </c>
      <c r="C533" t="s">
        <v>265</v>
      </c>
      <c r="D533" t="s">
        <v>336</v>
      </c>
      <c r="E533" t="s">
        <v>102</v>
      </c>
      <c r="F533">
        <v>40700</v>
      </c>
      <c r="G533" t="s">
        <v>911</v>
      </c>
      <c r="I533" t="s">
        <v>125</v>
      </c>
      <c r="J533">
        <v>2026</v>
      </c>
      <c r="K533">
        <v>7</v>
      </c>
      <c r="L533" t="s">
        <v>94</v>
      </c>
      <c r="M533">
        <v>-548.69983664999995</v>
      </c>
      <c r="N533">
        <v>1</v>
      </c>
      <c r="O533">
        <v>-548.69983664999995</v>
      </c>
      <c r="P533" t="s">
        <v>615</v>
      </c>
      <c r="Q533">
        <v>1</v>
      </c>
    </row>
    <row r="534" spans="1:17" x14ac:dyDescent="0.25">
      <c r="A534" t="s">
        <v>2610</v>
      </c>
      <c r="B534" t="s">
        <v>274</v>
      </c>
      <c r="C534" t="s">
        <v>265</v>
      </c>
      <c r="D534" t="s">
        <v>336</v>
      </c>
      <c r="E534" t="s">
        <v>102</v>
      </c>
      <c r="F534">
        <v>40700</v>
      </c>
      <c r="G534" t="s">
        <v>911</v>
      </c>
      <c r="I534" t="s">
        <v>186</v>
      </c>
      <c r="J534">
        <v>2026</v>
      </c>
      <c r="K534">
        <v>7</v>
      </c>
      <c r="L534" t="s">
        <v>94</v>
      </c>
      <c r="M534">
        <v>-2241.3966854999999</v>
      </c>
      <c r="N534">
        <v>1</v>
      </c>
      <c r="O534">
        <v>-2241.3966854999999</v>
      </c>
      <c r="P534" t="s">
        <v>615</v>
      </c>
      <c r="Q534">
        <v>1</v>
      </c>
    </row>
    <row r="535" spans="1:17" x14ac:dyDescent="0.25">
      <c r="A535" t="s">
        <v>2610</v>
      </c>
      <c r="B535" t="s">
        <v>341</v>
      </c>
      <c r="C535" t="s">
        <v>265</v>
      </c>
      <c r="D535" t="s">
        <v>336</v>
      </c>
      <c r="E535" t="s">
        <v>102</v>
      </c>
      <c r="F535">
        <v>40700</v>
      </c>
      <c r="G535" t="s">
        <v>911</v>
      </c>
      <c r="I535" t="s">
        <v>186</v>
      </c>
      <c r="J535">
        <v>2026</v>
      </c>
      <c r="K535">
        <v>7</v>
      </c>
      <c r="L535" t="s">
        <v>94</v>
      </c>
      <c r="M535">
        <v>-2127.34606175</v>
      </c>
      <c r="N535">
        <v>1</v>
      </c>
      <c r="O535">
        <v>-2127.34606175</v>
      </c>
      <c r="P535" t="s">
        <v>615</v>
      </c>
      <c r="Q535">
        <v>1</v>
      </c>
    </row>
    <row r="536" spans="1:17" x14ac:dyDescent="0.25">
      <c r="A536" t="s">
        <v>1005</v>
      </c>
      <c r="B536" t="s">
        <v>731</v>
      </c>
      <c r="C536" t="s">
        <v>133</v>
      </c>
      <c r="D536" t="s">
        <v>336</v>
      </c>
      <c r="E536" t="s">
        <v>102</v>
      </c>
      <c r="F536">
        <v>40700</v>
      </c>
      <c r="G536" t="s">
        <v>911</v>
      </c>
      <c r="I536" t="s">
        <v>186</v>
      </c>
      <c r="J536">
        <v>2026</v>
      </c>
      <c r="K536">
        <v>7</v>
      </c>
      <c r="L536" t="s">
        <v>94</v>
      </c>
      <c r="M536">
        <v>-1712.06123235</v>
      </c>
      <c r="N536">
        <v>1</v>
      </c>
      <c r="O536">
        <v>-1712.06123235</v>
      </c>
      <c r="P536" t="s">
        <v>615</v>
      </c>
      <c r="Q536">
        <v>1</v>
      </c>
    </row>
    <row r="537" spans="1:17" x14ac:dyDescent="0.25">
      <c r="A537" t="s">
        <v>2392</v>
      </c>
      <c r="B537" t="s">
        <v>343</v>
      </c>
      <c r="C537" t="s">
        <v>107</v>
      </c>
      <c r="D537" t="s">
        <v>336</v>
      </c>
      <c r="E537" t="s">
        <v>102</v>
      </c>
      <c r="F537">
        <v>40700</v>
      </c>
      <c r="G537" t="s">
        <v>911</v>
      </c>
      <c r="I537" t="s">
        <v>186</v>
      </c>
      <c r="J537">
        <v>2026</v>
      </c>
      <c r="K537">
        <v>7</v>
      </c>
      <c r="L537" t="s">
        <v>94</v>
      </c>
      <c r="M537">
        <v>-436.42598719999995</v>
      </c>
      <c r="N537">
        <v>1</v>
      </c>
      <c r="O537">
        <v>-436.42598719999995</v>
      </c>
      <c r="P537" t="s">
        <v>615</v>
      </c>
      <c r="Q537">
        <v>1</v>
      </c>
    </row>
    <row r="538" spans="1:17" x14ac:dyDescent="0.25">
      <c r="A538" t="s">
        <v>2392</v>
      </c>
      <c r="B538" t="s">
        <v>411</v>
      </c>
      <c r="C538" t="s">
        <v>107</v>
      </c>
      <c r="D538" t="s">
        <v>336</v>
      </c>
      <c r="E538" t="s">
        <v>102</v>
      </c>
      <c r="F538">
        <v>40700</v>
      </c>
      <c r="G538" t="s">
        <v>911</v>
      </c>
      <c r="I538" t="s">
        <v>186</v>
      </c>
      <c r="J538">
        <v>2026</v>
      </c>
      <c r="K538">
        <v>7</v>
      </c>
      <c r="L538" t="s">
        <v>94</v>
      </c>
      <c r="M538">
        <v>-7491.2188820000001</v>
      </c>
      <c r="N538">
        <v>1</v>
      </c>
      <c r="O538">
        <v>-7491.2188820000001</v>
      </c>
      <c r="P538" t="s">
        <v>615</v>
      </c>
      <c r="Q538">
        <v>1</v>
      </c>
    </row>
    <row r="539" spans="1:17" x14ac:dyDescent="0.25">
      <c r="A539" t="s">
        <v>2392</v>
      </c>
      <c r="B539" t="s">
        <v>412</v>
      </c>
      <c r="C539" t="s">
        <v>107</v>
      </c>
      <c r="D539" t="s">
        <v>336</v>
      </c>
      <c r="E539" t="s">
        <v>102</v>
      </c>
      <c r="F539">
        <v>40700</v>
      </c>
      <c r="G539" t="s">
        <v>911</v>
      </c>
      <c r="I539" t="s">
        <v>186</v>
      </c>
      <c r="J539">
        <v>2026</v>
      </c>
      <c r="K539">
        <v>7</v>
      </c>
      <c r="L539" t="s">
        <v>94</v>
      </c>
      <c r="M539">
        <v>-7506.2846179999988</v>
      </c>
      <c r="N539">
        <v>1</v>
      </c>
      <c r="O539">
        <v>-7506.2846179999988</v>
      </c>
      <c r="P539" t="s">
        <v>615</v>
      </c>
      <c r="Q539">
        <v>1</v>
      </c>
    </row>
    <row r="540" spans="1:17" x14ac:dyDescent="0.25">
      <c r="A540" t="s">
        <v>1005</v>
      </c>
      <c r="B540" t="s">
        <v>414</v>
      </c>
      <c r="C540" t="s">
        <v>133</v>
      </c>
      <c r="D540" t="s">
        <v>336</v>
      </c>
      <c r="E540" t="s">
        <v>102</v>
      </c>
      <c r="F540">
        <v>40700</v>
      </c>
      <c r="G540" t="s">
        <v>911</v>
      </c>
      <c r="I540" t="s">
        <v>186</v>
      </c>
      <c r="J540">
        <v>2026</v>
      </c>
      <c r="K540">
        <v>7</v>
      </c>
      <c r="L540" t="s">
        <v>94</v>
      </c>
      <c r="M540">
        <v>-610.20597680000003</v>
      </c>
      <c r="N540">
        <v>1</v>
      </c>
      <c r="O540">
        <v>-610.20597680000003</v>
      </c>
      <c r="P540" t="s">
        <v>615</v>
      </c>
      <c r="Q540">
        <v>1</v>
      </c>
    </row>
    <row r="541" spans="1:17" x14ac:dyDescent="0.25">
      <c r="A541" t="s">
        <v>2516</v>
      </c>
      <c r="B541" t="s">
        <v>415</v>
      </c>
      <c r="C541" t="s">
        <v>296</v>
      </c>
      <c r="D541" t="s">
        <v>336</v>
      </c>
      <c r="E541" t="s">
        <v>102</v>
      </c>
      <c r="F541">
        <v>40700</v>
      </c>
      <c r="G541" t="s">
        <v>911</v>
      </c>
      <c r="I541" t="s">
        <v>186</v>
      </c>
      <c r="J541">
        <v>2026</v>
      </c>
      <c r="K541">
        <v>7</v>
      </c>
      <c r="L541" t="s">
        <v>94</v>
      </c>
      <c r="M541">
        <v>-282.79232554999999</v>
      </c>
      <c r="N541">
        <v>1</v>
      </c>
      <c r="O541">
        <v>-282.79232554999999</v>
      </c>
      <c r="P541" t="s">
        <v>615</v>
      </c>
      <c r="Q541">
        <v>1</v>
      </c>
    </row>
    <row r="542" spans="1:17" x14ac:dyDescent="0.25">
      <c r="A542" t="s">
        <v>2610</v>
      </c>
      <c r="B542" t="s">
        <v>416</v>
      </c>
      <c r="C542" t="s">
        <v>265</v>
      </c>
      <c r="D542" t="s">
        <v>336</v>
      </c>
      <c r="E542" t="s">
        <v>102</v>
      </c>
      <c r="F542">
        <v>40700</v>
      </c>
      <c r="G542" t="s">
        <v>911</v>
      </c>
      <c r="I542" t="s">
        <v>125</v>
      </c>
      <c r="J542">
        <v>2026</v>
      </c>
      <c r="K542">
        <v>7</v>
      </c>
      <c r="L542" t="s">
        <v>94</v>
      </c>
      <c r="M542">
        <v>-35.467253499999991</v>
      </c>
      <c r="N542">
        <v>1</v>
      </c>
      <c r="O542">
        <v>-35.467253499999991</v>
      </c>
      <c r="P542" t="s">
        <v>615</v>
      </c>
      <c r="Q542">
        <v>1</v>
      </c>
    </row>
    <row r="543" spans="1:17" x14ac:dyDescent="0.25">
      <c r="A543" t="s">
        <v>1005</v>
      </c>
      <c r="B543" t="s">
        <v>417</v>
      </c>
      <c r="C543" t="s">
        <v>133</v>
      </c>
      <c r="D543" t="s">
        <v>336</v>
      </c>
      <c r="E543" t="s">
        <v>102</v>
      </c>
      <c r="F543">
        <v>40700</v>
      </c>
      <c r="G543" t="s">
        <v>911</v>
      </c>
      <c r="I543" t="s">
        <v>186</v>
      </c>
      <c r="J543">
        <v>2026</v>
      </c>
      <c r="K543">
        <v>7</v>
      </c>
      <c r="L543" t="s">
        <v>94</v>
      </c>
      <c r="M543">
        <v>-369.0873329499999</v>
      </c>
      <c r="N543">
        <v>1</v>
      </c>
      <c r="O543">
        <v>-369.0873329499999</v>
      </c>
      <c r="P543" t="s">
        <v>615</v>
      </c>
      <c r="Q543">
        <v>1</v>
      </c>
    </row>
    <row r="544" spans="1:17" x14ac:dyDescent="0.25">
      <c r="A544" t="s">
        <v>2610</v>
      </c>
      <c r="B544" t="s">
        <v>277</v>
      </c>
      <c r="C544" t="s">
        <v>265</v>
      </c>
      <c r="D544" t="s">
        <v>336</v>
      </c>
      <c r="E544" t="s">
        <v>102</v>
      </c>
      <c r="F544">
        <v>40700</v>
      </c>
      <c r="G544" t="s">
        <v>911</v>
      </c>
      <c r="I544" t="s">
        <v>125</v>
      </c>
      <c r="J544">
        <v>2026</v>
      </c>
      <c r="K544">
        <v>7</v>
      </c>
      <c r="L544" t="s">
        <v>94</v>
      </c>
      <c r="M544">
        <v>-5244.2994579500009</v>
      </c>
      <c r="N544">
        <v>1</v>
      </c>
      <c r="O544">
        <v>-5244.2994579500009</v>
      </c>
      <c r="P544" t="s">
        <v>615</v>
      </c>
      <c r="Q544">
        <v>1</v>
      </c>
    </row>
    <row r="545" spans="1:17" x14ac:dyDescent="0.25">
      <c r="A545" t="s">
        <v>1121</v>
      </c>
      <c r="B545" t="s">
        <v>418</v>
      </c>
      <c r="C545" t="s">
        <v>252</v>
      </c>
      <c r="D545" t="s">
        <v>336</v>
      </c>
      <c r="E545" t="s">
        <v>102</v>
      </c>
      <c r="F545">
        <v>40700</v>
      </c>
      <c r="G545" t="s">
        <v>911</v>
      </c>
      <c r="I545" t="s">
        <v>186</v>
      </c>
      <c r="J545">
        <v>2026</v>
      </c>
      <c r="K545">
        <v>7</v>
      </c>
      <c r="L545" t="s">
        <v>94</v>
      </c>
      <c r="M545">
        <v>-1241.1546335999999</v>
      </c>
      <c r="N545">
        <v>1</v>
      </c>
      <c r="O545">
        <v>-1241.1546335999999</v>
      </c>
      <c r="P545" t="s">
        <v>615</v>
      </c>
      <c r="Q545">
        <v>1</v>
      </c>
    </row>
    <row r="546" spans="1:17" x14ac:dyDescent="0.25">
      <c r="A546" t="s">
        <v>2392</v>
      </c>
      <c r="B546" t="s">
        <v>419</v>
      </c>
      <c r="C546" t="s">
        <v>107</v>
      </c>
      <c r="D546" t="s">
        <v>336</v>
      </c>
      <c r="E546" t="s">
        <v>102</v>
      </c>
      <c r="F546">
        <v>40700</v>
      </c>
      <c r="G546" t="s">
        <v>911</v>
      </c>
      <c r="I546" t="s">
        <v>186</v>
      </c>
      <c r="J546">
        <v>2026</v>
      </c>
      <c r="K546">
        <v>7</v>
      </c>
      <c r="L546" t="s">
        <v>94</v>
      </c>
      <c r="M546">
        <v>-762.45997729999988</v>
      </c>
      <c r="N546">
        <v>1</v>
      </c>
      <c r="O546">
        <v>-762.45997729999988</v>
      </c>
      <c r="P546" t="s">
        <v>615</v>
      </c>
      <c r="Q546">
        <v>1</v>
      </c>
    </row>
    <row r="547" spans="1:17" x14ac:dyDescent="0.25">
      <c r="A547" t="s">
        <v>2392</v>
      </c>
      <c r="B547" t="s">
        <v>420</v>
      </c>
      <c r="C547" t="s">
        <v>107</v>
      </c>
      <c r="D547" t="s">
        <v>336</v>
      </c>
      <c r="E547" t="s">
        <v>102</v>
      </c>
      <c r="F547">
        <v>40700</v>
      </c>
      <c r="G547" t="s">
        <v>911</v>
      </c>
      <c r="I547" t="s">
        <v>186</v>
      </c>
      <c r="J547">
        <v>2026</v>
      </c>
      <c r="K547">
        <v>7</v>
      </c>
      <c r="L547" t="s">
        <v>94</v>
      </c>
      <c r="M547">
        <v>-6.6990668500000004</v>
      </c>
      <c r="N547">
        <v>1</v>
      </c>
      <c r="O547">
        <v>-6.6990668500000004</v>
      </c>
      <c r="P547" t="s">
        <v>615</v>
      </c>
      <c r="Q547">
        <v>1</v>
      </c>
    </row>
    <row r="548" spans="1:17" x14ac:dyDescent="0.25">
      <c r="A548" t="s">
        <v>2610</v>
      </c>
      <c r="B548" t="s">
        <v>421</v>
      </c>
      <c r="C548" t="s">
        <v>265</v>
      </c>
      <c r="D548" t="s">
        <v>336</v>
      </c>
      <c r="E548" t="s">
        <v>102</v>
      </c>
      <c r="F548">
        <v>40700</v>
      </c>
      <c r="G548" t="s">
        <v>911</v>
      </c>
      <c r="I548" t="s">
        <v>125</v>
      </c>
      <c r="J548">
        <v>2026</v>
      </c>
      <c r="K548">
        <v>7</v>
      </c>
      <c r="L548" t="s">
        <v>94</v>
      </c>
      <c r="M548">
        <v>-29553.346215400001</v>
      </c>
      <c r="N548">
        <v>1</v>
      </c>
      <c r="O548">
        <v>-29553.346215400001</v>
      </c>
      <c r="P548" t="s">
        <v>615</v>
      </c>
      <c r="Q548">
        <v>1</v>
      </c>
    </row>
    <row r="549" spans="1:17" x14ac:dyDescent="0.25">
      <c r="A549" t="s">
        <v>2392</v>
      </c>
      <c r="B549" t="s">
        <v>422</v>
      </c>
      <c r="C549" t="s">
        <v>107</v>
      </c>
      <c r="D549" t="s">
        <v>336</v>
      </c>
      <c r="E549" t="s">
        <v>102</v>
      </c>
      <c r="F549">
        <v>40700</v>
      </c>
      <c r="G549" t="s">
        <v>911</v>
      </c>
      <c r="I549" t="s">
        <v>186</v>
      </c>
      <c r="J549">
        <v>2026</v>
      </c>
      <c r="K549">
        <v>7</v>
      </c>
      <c r="L549" t="s">
        <v>94</v>
      </c>
      <c r="M549">
        <v>-346.52148054999998</v>
      </c>
      <c r="N549">
        <v>1</v>
      </c>
      <c r="O549">
        <v>-346.52148054999998</v>
      </c>
      <c r="P549" t="s">
        <v>615</v>
      </c>
      <c r="Q549">
        <v>1</v>
      </c>
    </row>
    <row r="550" spans="1:17" x14ac:dyDescent="0.25">
      <c r="A550" t="s">
        <v>2392</v>
      </c>
      <c r="B550" t="s">
        <v>423</v>
      </c>
      <c r="C550" t="s">
        <v>107</v>
      </c>
      <c r="D550" t="s">
        <v>336</v>
      </c>
      <c r="E550" t="s">
        <v>102</v>
      </c>
      <c r="F550">
        <v>40700</v>
      </c>
      <c r="G550" t="s">
        <v>911</v>
      </c>
      <c r="I550" t="s">
        <v>186</v>
      </c>
      <c r="J550">
        <v>2026</v>
      </c>
      <c r="K550">
        <v>7</v>
      </c>
      <c r="L550" t="s">
        <v>94</v>
      </c>
      <c r="M550">
        <v>-374.88300150000003</v>
      </c>
      <c r="N550">
        <v>1</v>
      </c>
      <c r="O550">
        <v>-374.88300150000003</v>
      </c>
      <c r="P550" t="s">
        <v>615</v>
      </c>
      <c r="Q550">
        <v>1</v>
      </c>
    </row>
    <row r="551" spans="1:17" x14ac:dyDescent="0.25">
      <c r="A551" t="s">
        <v>2382</v>
      </c>
      <c r="B551" t="s">
        <v>424</v>
      </c>
      <c r="C551" t="s">
        <v>425</v>
      </c>
      <c r="D551" t="s">
        <v>336</v>
      </c>
      <c r="E551" t="s">
        <v>102</v>
      </c>
      <c r="F551">
        <v>40700</v>
      </c>
      <c r="G551" t="s">
        <v>911</v>
      </c>
      <c r="I551" t="s">
        <v>125</v>
      </c>
      <c r="J551">
        <v>2026</v>
      </c>
      <c r="K551">
        <v>7</v>
      </c>
      <c r="L551" t="s">
        <v>94</v>
      </c>
      <c r="M551">
        <v>-107.63131015</v>
      </c>
      <c r="N551">
        <v>1</v>
      </c>
      <c r="O551">
        <v>-107.63131015</v>
      </c>
      <c r="P551" t="s">
        <v>615</v>
      </c>
      <c r="Q551">
        <v>1</v>
      </c>
    </row>
    <row r="552" spans="1:17" x14ac:dyDescent="0.25">
      <c r="A552" t="s">
        <v>500</v>
      </c>
      <c r="B552">
        <v>996</v>
      </c>
      <c r="C552" t="s">
        <v>500</v>
      </c>
      <c r="D552" t="s">
        <v>336</v>
      </c>
      <c r="E552" t="s">
        <v>102</v>
      </c>
      <c r="F552">
        <v>40700</v>
      </c>
      <c r="G552" t="s">
        <v>911</v>
      </c>
      <c r="I552" t="s">
        <v>186</v>
      </c>
      <c r="J552">
        <v>2026</v>
      </c>
      <c r="K552">
        <v>7</v>
      </c>
      <c r="L552" t="s">
        <v>94</v>
      </c>
      <c r="M552">
        <v>-2273.0429189999995</v>
      </c>
      <c r="N552">
        <v>1</v>
      </c>
      <c r="O552">
        <v>-2273.0429189999995</v>
      </c>
      <c r="P552" t="s">
        <v>615</v>
      </c>
      <c r="Q552">
        <v>1</v>
      </c>
    </row>
    <row r="553" spans="1:17" x14ac:dyDescent="0.25">
      <c r="A553" t="s">
        <v>2392</v>
      </c>
      <c r="B553" t="s">
        <v>345</v>
      </c>
      <c r="C553" t="s">
        <v>107</v>
      </c>
      <c r="D553" t="s">
        <v>336</v>
      </c>
      <c r="E553" t="s">
        <v>102</v>
      </c>
      <c r="F553">
        <v>40700</v>
      </c>
      <c r="G553" t="s">
        <v>911</v>
      </c>
      <c r="I553" t="s">
        <v>186</v>
      </c>
      <c r="J553">
        <v>2026</v>
      </c>
      <c r="K553">
        <v>7</v>
      </c>
      <c r="L553" t="s">
        <v>94</v>
      </c>
      <c r="M553">
        <v>-401.00649644999987</v>
      </c>
      <c r="N553">
        <v>1</v>
      </c>
      <c r="O553">
        <v>-401.00649644999987</v>
      </c>
      <c r="P553" t="s">
        <v>615</v>
      </c>
      <c r="Q553">
        <v>1</v>
      </c>
    </row>
    <row r="554" spans="1:17" x14ac:dyDescent="0.25">
      <c r="A554" t="s">
        <v>2392</v>
      </c>
      <c r="B554" t="s">
        <v>426</v>
      </c>
      <c r="C554" t="s">
        <v>107</v>
      </c>
      <c r="D554" t="s">
        <v>336</v>
      </c>
      <c r="E554" t="s">
        <v>102</v>
      </c>
      <c r="F554">
        <v>40700</v>
      </c>
      <c r="G554" t="s">
        <v>911</v>
      </c>
      <c r="I554" t="s">
        <v>186</v>
      </c>
      <c r="J554">
        <v>2026</v>
      </c>
      <c r="K554">
        <v>7</v>
      </c>
      <c r="L554" t="s">
        <v>94</v>
      </c>
      <c r="M554">
        <v>-44510.735828649995</v>
      </c>
      <c r="N554">
        <v>1</v>
      </c>
      <c r="O554">
        <v>-44510.735828649995</v>
      </c>
      <c r="P554" t="s">
        <v>615</v>
      </c>
      <c r="Q554">
        <v>1</v>
      </c>
    </row>
    <row r="555" spans="1:17" x14ac:dyDescent="0.25">
      <c r="A555" t="s">
        <v>2392</v>
      </c>
      <c r="B555" t="s">
        <v>427</v>
      </c>
      <c r="C555" t="s">
        <v>107</v>
      </c>
      <c r="D555" t="s">
        <v>336</v>
      </c>
      <c r="E555" t="s">
        <v>102</v>
      </c>
      <c r="F555">
        <v>40700</v>
      </c>
      <c r="G555" t="s">
        <v>911</v>
      </c>
      <c r="I555" t="s">
        <v>186</v>
      </c>
      <c r="J555">
        <v>2026</v>
      </c>
      <c r="K555">
        <v>7</v>
      </c>
      <c r="L555" t="s">
        <v>94</v>
      </c>
      <c r="M555">
        <v>-197.17554920000001</v>
      </c>
      <c r="N555">
        <v>1</v>
      </c>
      <c r="O555">
        <v>-197.17554920000001</v>
      </c>
      <c r="P555" t="s">
        <v>615</v>
      </c>
      <c r="Q555">
        <v>1</v>
      </c>
    </row>
    <row r="556" spans="1:17" x14ac:dyDescent="0.25">
      <c r="A556" t="s">
        <v>2392</v>
      </c>
      <c r="B556" t="s">
        <v>428</v>
      </c>
      <c r="C556" t="s">
        <v>107</v>
      </c>
      <c r="D556" t="s">
        <v>336</v>
      </c>
      <c r="E556" t="s">
        <v>102</v>
      </c>
      <c r="F556">
        <v>40700</v>
      </c>
      <c r="G556" t="s">
        <v>911</v>
      </c>
      <c r="I556" t="s">
        <v>186</v>
      </c>
      <c r="J556">
        <v>2026</v>
      </c>
      <c r="K556">
        <v>7</v>
      </c>
      <c r="L556" t="s">
        <v>94</v>
      </c>
      <c r="M556">
        <v>-5499.4630795999992</v>
      </c>
      <c r="N556">
        <v>1</v>
      </c>
      <c r="O556">
        <v>-5499.4630795999992</v>
      </c>
      <c r="P556" t="s">
        <v>615</v>
      </c>
      <c r="Q556">
        <v>1</v>
      </c>
    </row>
    <row r="557" spans="1:17" x14ac:dyDescent="0.25">
      <c r="A557" t="s">
        <v>2610</v>
      </c>
      <c r="B557" t="s">
        <v>279</v>
      </c>
      <c r="C557" t="s">
        <v>265</v>
      </c>
      <c r="D557" t="s">
        <v>336</v>
      </c>
      <c r="E557" t="s">
        <v>102</v>
      </c>
      <c r="F557">
        <v>40700</v>
      </c>
      <c r="G557" t="s">
        <v>911</v>
      </c>
      <c r="I557" t="s">
        <v>125</v>
      </c>
      <c r="J557">
        <v>2026</v>
      </c>
      <c r="K557">
        <v>7</v>
      </c>
      <c r="L557" t="s">
        <v>94</v>
      </c>
      <c r="M557">
        <v>-56124.657886149995</v>
      </c>
      <c r="N557">
        <v>1</v>
      </c>
      <c r="O557">
        <v>-56124.657886149995</v>
      </c>
      <c r="P557" t="s">
        <v>615</v>
      </c>
      <c r="Q557">
        <v>1</v>
      </c>
    </row>
    <row r="558" spans="1:17" x14ac:dyDescent="0.25">
      <c r="A558" t="s">
        <v>1005</v>
      </c>
      <c r="B558" t="s">
        <v>429</v>
      </c>
      <c r="C558" t="s">
        <v>133</v>
      </c>
      <c r="D558" t="s">
        <v>336</v>
      </c>
      <c r="E558" t="s">
        <v>102</v>
      </c>
      <c r="F558">
        <v>40700</v>
      </c>
      <c r="G558" t="s">
        <v>911</v>
      </c>
      <c r="I558" t="s">
        <v>186</v>
      </c>
      <c r="J558">
        <v>2026</v>
      </c>
      <c r="K558">
        <v>7</v>
      </c>
      <c r="L558" t="s">
        <v>94</v>
      </c>
      <c r="M558">
        <v>-4218.4906882999994</v>
      </c>
      <c r="N558">
        <v>1</v>
      </c>
      <c r="O558">
        <v>-4218.4906882999994</v>
      </c>
      <c r="P558" t="s">
        <v>615</v>
      </c>
      <c r="Q558">
        <v>1</v>
      </c>
    </row>
    <row r="559" spans="1:17" x14ac:dyDescent="0.25">
      <c r="A559" t="s">
        <v>2392</v>
      </c>
      <c r="B559" t="s">
        <v>430</v>
      </c>
      <c r="C559" t="s">
        <v>107</v>
      </c>
      <c r="D559" t="s">
        <v>336</v>
      </c>
      <c r="E559" t="s">
        <v>102</v>
      </c>
      <c r="F559">
        <v>40700</v>
      </c>
      <c r="G559" t="s">
        <v>911</v>
      </c>
      <c r="I559" t="s">
        <v>186</v>
      </c>
      <c r="J559">
        <v>2026</v>
      </c>
      <c r="K559">
        <v>7</v>
      </c>
      <c r="L559" t="s">
        <v>94</v>
      </c>
      <c r="M559">
        <v>-1213.5818803499999</v>
      </c>
      <c r="N559">
        <v>1</v>
      </c>
      <c r="O559">
        <v>-1213.5818803499999</v>
      </c>
      <c r="P559" t="s">
        <v>615</v>
      </c>
      <c r="Q559">
        <v>1</v>
      </c>
    </row>
    <row r="560" spans="1:17" x14ac:dyDescent="0.25">
      <c r="A560" t="s">
        <v>2632</v>
      </c>
      <c r="B560" t="s">
        <v>431</v>
      </c>
      <c r="C560" t="s">
        <v>389</v>
      </c>
      <c r="D560" t="s">
        <v>336</v>
      </c>
      <c r="E560" t="s">
        <v>102</v>
      </c>
      <c r="F560">
        <v>40700</v>
      </c>
      <c r="G560" t="s">
        <v>911</v>
      </c>
      <c r="I560" t="s">
        <v>125</v>
      </c>
      <c r="J560">
        <v>2026</v>
      </c>
      <c r="K560">
        <v>7</v>
      </c>
      <c r="L560" t="s">
        <v>94</v>
      </c>
      <c r="M560">
        <v>-2222.2970440999993</v>
      </c>
      <c r="N560">
        <v>1</v>
      </c>
      <c r="O560">
        <v>-2222.2970440999993</v>
      </c>
      <c r="P560" t="s">
        <v>615</v>
      </c>
      <c r="Q560">
        <v>1</v>
      </c>
    </row>
    <row r="561" spans="1:17" x14ac:dyDescent="0.25">
      <c r="A561" t="s">
        <v>2392</v>
      </c>
      <c r="B561" t="s">
        <v>432</v>
      </c>
      <c r="C561" t="s">
        <v>107</v>
      </c>
      <c r="D561" t="s">
        <v>336</v>
      </c>
      <c r="E561" t="s">
        <v>102</v>
      </c>
      <c r="F561">
        <v>40700</v>
      </c>
      <c r="G561" t="s">
        <v>911</v>
      </c>
      <c r="I561" t="s">
        <v>186</v>
      </c>
      <c r="J561">
        <v>2026</v>
      </c>
      <c r="K561">
        <v>7</v>
      </c>
      <c r="L561" t="s">
        <v>94</v>
      </c>
      <c r="M561">
        <v>-3308.54889155</v>
      </c>
      <c r="N561">
        <v>1</v>
      </c>
      <c r="O561">
        <v>-3308.54889155</v>
      </c>
      <c r="P561" t="s">
        <v>615</v>
      </c>
      <c r="Q561">
        <v>1</v>
      </c>
    </row>
    <row r="562" spans="1:17" x14ac:dyDescent="0.25">
      <c r="A562" t="s">
        <v>2610</v>
      </c>
      <c r="B562" t="s">
        <v>433</v>
      </c>
      <c r="C562" t="s">
        <v>265</v>
      </c>
      <c r="D562" t="s">
        <v>336</v>
      </c>
      <c r="E562" t="s">
        <v>102</v>
      </c>
      <c r="F562">
        <v>40700</v>
      </c>
      <c r="G562" t="s">
        <v>911</v>
      </c>
      <c r="I562" t="s">
        <v>125</v>
      </c>
      <c r="J562">
        <v>2026</v>
      </c>
      <c r="K562">
        <v>7</v>
      </c>
      <c r="L562" t="s">
        <v>94</v>
      </c>
      <c r="M562">
        <v>-9184.4547676000002</v>
      </c>
      <c r="N562">
        <v>1</v>
      </c>
      <c r="O562">
        <v>-9184.4547676000002</v>
      </c>
      <c r="P562" t="s">
        <v>615</v>
      </c>
      <c r="Q562">
        <v>1</v>
      </c>
    </row>
    <row r="563" spans="1:17" x14ac:dyDescent="0.25">
      <c r="A563" t="s">
        <v>1005</v>
      </c>
      <c r="B563" t="s">
        <v>737</v>
      </c>
      <c r="C563" t="s">
        <v>133</v>
      </c>
      <c r="D563" t="s">
        <v>336</v>
      </c>
      <c r="E563" t="s">
        <v>102</v>
      </c>
      <c r="F563">
        <v>40700</v>
      </c>
      <c r="G563" t="s">
        <v>911</v>
      </c>
      <c r="I563" t="s">
        <v>186</v>
      </c>
      <c r="J563">
        <v>2026</v>
      </c>
      <c r="K563">
        <v>7</v>
      </c>
      <c r="L563" t="s">
        <v>94</v>
      </c>
      <c r="M563">
        <v>-2068.1775670500001</v>
      </c>
      <c r="N563">
        <v>1</v>
      </c>
      <c r="O563">
        <v>-2068.1775670500001</v>
      </c>
      <c r="P563" t="s">
        <v>615</v>
      </c>
      <c r="Q563">
        <v>1</v>
      </c>
    </row>
    <row r="564" spans="1:17" x14ac:dyDescent="0.25">
      <c r="A564" t="s">
        <v>2392</v>
      </c>
      <c r="B564" t="s">
        <v>434</v>
      </c>
      <c r="C564" t="s">
        <v>107</v>
      </c>
      <c r="D564" t="s">
        <v>336</v>
      </c>
      <c r="E564" t="s">
        <v>102</v>
      </c>
      <c r="F564">
        <v>40700</v>
      </c>
      <c r="G564" t="s">
        <v>911</v>
      </c>
      <c r="I564" t="s">
        <v>186</v>
      </c>
      <c r="J564">
        <v>2026</v>
      </c>
      <c r="K564">
        <v>7</v>
      </c>
      <c r="L564" t="s">
        <v>94</v>
      </c>
      <c r="M564">
        <v>-1600.4819897499997</v>
      </c>
      <c r="N564">
        <v>1</v>
      </c>
      <c r="O564">
        <v>-1600.4819897499997</v>
      </c>
      <c r="P564" t="s">
        <v>615</v>
      </c>
      <c r="Q564">
        <v>1</v>
      </c>
    </row>
    <row r="565" spans="1:17" x14ac:dyDescent="0.25">
      <c r="A565" t="s">
        <v>2392</v>
      </c>
      <c r="B565" t="s">
        <v>435</v>
      </c>
      <c r="C565" t="s">
        <v>107</v>
      </c>
      <c r="D565" t="s">
        <v>336</v>
      </c>
      <c r="E565" t="s">
        <v>102</v>
      </c>
      <c r="F565">
        <v>40700</v>
      </c>
      <c r="G565" t="s">
        <v>911</v>
      </c>
      <c r="I565" t="s">
        <v>186</v>
      </c>
      <c r="J565">
        <v>2026</v>
      </c>
      <c r="K565">
        <v>7</v>
      </c>
      <c r="L565" t="s">
        <v>94</v>
      </c>
      <c r="M565">
        <v>-53144.610271900012</v>
      </c>
      <c r="N565">
        <v>1</v>
      </c>
      <c r="O565">
        <v>-53144.610271900012</v>
      </c>
      <c r="P565" t="s">
        <v>615</v>
      </c>
      <c r="Q565">
        <v>1</v>
      </c>
    </row>
    <row r="566" spans="1:17" x14ac:dyDescent="0.25">
      <c r="A566" t="s">
        <v>2590</v>
      </c>
      <c r="B566" t="s">
        <v>436</v>
      </c>
      <c r="C566" t="s">
        <v>437</v>
      </c>
      <c r="D566" t="s">
        <v>336</v>
      </c>
      <c r="E566" t="s">
        <v>102</v>
      </c>
      <c r="F566">
        <v>40700</v>
      </c>
      <c r="G566" t="s">
        <v>911</v>
      </c>
      <c r="I566" t="s">
        <v>186</v>
      </c>
      <c r="J566">
        <v>2026</v>
      </c>
      <c r="K566">
        <v>7</v>
      </c>
      <c r="L566" t="s">
        <v>94</v>
      </c>
      <c r="M566">
        <v>-225.76906065</v>
      </c>
      <c r="N566">
        <v>1</v>
      </c>
      <c r="O566">
        <v>-225.76906065</v>
      </c>
      <c r="P566" t="s">
        <v>615</v>
      </c>
      <c r="Q566">
        <v>1</v>
      </c>
    </row>
    <row r="567" spans="1:17" x14ac:dyDescent="0.25">
      <c r="A567" t="s">
        <v>1005</v>
      </c>
      <c r="B567" t="s">
        <v>739</v>
      </c>
      <c r="C567" t="s">
        <v>133</v>
      </c>
      <c r="D567" t="s">
        <v>336</v>
      </c>
      <c r="E567" t="s">
        <v>102</v>
      </c>
      <c r="F567">
        <v>40700</v>
      </c>
      <c r="G567" t="s">
        <v>911</v>
      </c>
      <c r="I567" t="s">
        <v>186</v>
      </c>
      <c r="J567">
        <v>2026</v>
      </c>
      <c r="K567">
        <v>7</v>
      </c>
      <c r="L567" t="s">
        <v>94</v>
      </c>
      <c r="M567">
        <v>-299.45333739999995</v>
      </c>
      <c r="N567">
        <v>1</v>
      </c>
      <c r="O567">
        <v>-299.45333739999995</v>
      </c>
      <c r="P567" t="s">
        <v>615</v>
      </c>
      <c r="Q567">
        <v>1</v>
      </c>
    </row>
    <row r="568" spans="1:17" x14ac:dyDescent="0.25">
      <c r="A568" t="s">
        <v>2516</v>
      </c>
      <c r="B568" t="s">
        <v>439</v>
      </c>
      <c r="C568" t="s">
        <v>296</v>
      </c>
      <c r="D568" t="s">
        <v>336</v>
      </c>
      <c r="E568" t="s">
        <v>102</v>
      </c>
      <c r="F568">
        <v>40700</v>
      </c>
      <c r="G568" t="s">
        <v>911</v>
      </c>
      <c r="I568" t="s">
        <v>125</v>
      </c>
      <c r="J568">
        <v>2026</v>
      </c>
      <c r="K568">
        <v>7</v>
      </c>
      <c r="L568" t="s">
        <v>94</v>
      </c>
      <c r="M568">
        <v>-136.38175634999999</v>
      </c>
      <c r="N568">
        <v>1</v>
      </c>
      <c r="O568">
        <v>-136.38175634999999</v>
      </c>
      <c r="P568" t="s">
        <v>615</v>
      </c>
      <c r="Q568">
        <v>1</v>
      </c>
    </row>
    <row r="569" spans="1:17" x14ac:dyDescent="0.25">
      <c r="A569" t="s">
        <v>2610</v>
      </c>
      <c r="B569" t="s">
        <v>741</v>
      </c>
      <c r="C569" t="s">
        <v>265</v>
      </c>
      <c r="D569" t="s">
        <v>336</v>
      </c>
      <c r="E569" t="s">
        <v>102</v>
      </c>
      <c r="F569">
        <v>40700</v>
      </c>
      <c r="G569" t="s">
        <v>911</v>
      </c>
      <c r="I569" t="s">
        <v>125</v>
      </c>
      <c r="J569">
        <v>2026</v>
      </c>
      <c r="K569">
        <v>7</v>
      </c>
      <c r="L569" t="s">
        <v>94</v>
      </c>
      <c r="M569">
        <v>-1297.3263568999998</v>
      </c>
      <c r="N569">
        <v>1</v>
      </c>
      <c r="O569">
        <v>-1297.3263568999998</v>
      </c>
      <c r="P569" t="s">
        <v>615</v>
      </c>
      <c r="Q569">
        <v>1</v>
      </c>
    </row>
    <row r="570" spans="1:17" x14ac:dyDescent="0.25">
      <c r="A570" t="s">
        <v>2392</v>
      </c>
      <c r="B570" t="s">
        <v>3174</v>
      </c>
      <c r="C570" t="s">
        <v>107</v>
      </c>
      <c r="D570" t="s">
        <v>336</v>
      </c>
      <c r="E570" t="s">
        <v>102</v>
      </c>
      <c r="F570">
        <v>40700</v>
      </c>
      <c r="G570" t="s">
        <v>911</v>
      </c>
      <c r="I570" t="s">
        <v>186</v>
      </c>
      <c r="J570">
        <v>2026</v>
      </c>
      <c r="K570">
        <v>7</v>
      </c>
      <c r="L570" t="s">
        <v>94</v>
      </c>
      <c r="M570">
        <v>-3228.3306705999998</v>
      </c>
      <c r="N570">
        <v>1</v>
      </c>
      <c r="O570">
        <v>-3228.3306705999998</v>
      </c>
      <c r="P570" t="s">
        <v>615</v>
      </c>
      <c r="Q570">
        <v>1</v>
      </c>
    </row>
    <row r="571" spans="1:17" x14ac:dyDescent="0.25">
      <c r="A571" t="s">
        <v>1005</v>
      </c>
      <c r="B571" t="s">
        <v>440</v>
      </c>
      <c r="C571" t="s">
        <v>133</v>
      </c>
      <c r="D571" t="s">
        <v>336</v>
      </c>
      <c r="E571" t="s">
        <v>102</v>
      </c>
      <c r="F571">
        <v>40700</v>
      </c>
      <c r="G571" t="s">
        <v>911</v>
      </c>
      <c r="I571" t="s">
        <v>186</v>
      </c>
      <c r="J571">
        <v>2026</v>
      </c>
      <c r="K571">
        <v>7</v>
      </c>
      <c r="L571" t="s">
        <v>94</v>
      </c>
      <c r="M571">
        <v>-4486.4260692999987</v>
      </c>
      <c r="N571">
        <v>1</v>
      </c>
      <c r="O571">
        <v>-4486.4260692999987</v>
      </c>
      <c r="P571" t="s">
        <v>615</v>
      </c>
      <c r="Q571">
        <v>1</v>
      </c>
    </row>
    <row r="572" spans="1:17" x14ac:dyDescent="0.25">
      <c r="A572" t="s">
        <v>2516</v>
      </c>
      <c r="B572" t="s">
        <v>441</v>
      </c>
      <c r="C572" t="s">
        <v>296</v>
      </c>
      <c r="D572" t="s">
        <v>336</v>
      </c>
      <c r="E572" t="s">
        <v>102</v>
      </c>
      <c r="F572">
        <v>40700</v>
      </c>
      <c r="G572" t="s">
        <v>911</v>
      </c>
      <c r="I572" t="s">
        <v>186</v>
      </c>
      <c r="J572">
        <v>2026</v>
      </c>
      <c r="K572">
        <v>7</v>
      </c>
      <c r="L572" t="s">
        <v>94</v>
      </c>
      <c r="M572">
        <v>-10798.007375050001</v>
      </c>
      <c r="N572">
        <v>1</v>
      </c>
      <c r="O572">
        <v>-10798.007375050001</v>
      </c>
      <c r="P572" t="s">
        <v>615</v>
      </c>
      <c r="Q572">
        <v>1</v>
      </c>
    </row>
    <row r="573" spans="1:17" x14ac:dyDescent="0.25">
      <c r="A573" t="s">
        <v>2610</v>
      </c>
      <c r="B573" t="s">
        <v>442</v>
      </c>
      <c r="C573" t="s">
        <v>265</v>
      </c>
      <c r="D573" t="s">
        <v>336</v>
      </c>
      <c r="E573" t="s">
        <v>102</v>
      </c>
      <c r="F573">
        <v>40700</v>
      </c>
      <c r="G573" t="s">
        <v>911</v>
      </c>
      <c r="I573" t="s">
        <v>125</v>
      </c>
      <c r="J573">
        <v>2026</v>
      </c>
      <c r="K573">
        <v>7</v>
      </c>
      <c r="L573" t="s">
        <v>94</v>
      </c>
      <c r="M573">
        <v>-1600.2186122999999</v>
      </c>
      <c r="N573">
        <v>1</v>
      </c>
      <c r="O573">
        <v>-1600.2186122999999</v>
      </c>
      <c r="P573" t="s">
        <v>615</v>
      </c>
      <c r="Q573">
        <v>1</v>
      </c>
    </row>
    <row r="574" spans="1:17" x14ac:dyDescent="0.25">
      <c r="A574" t="s">
        <v>2392</v>
      </c>
      <c r="B574" t="s">
        <v>346</v>
      </c>
      <c r="C574" t="s">
        <v>107</v>
      </c>
      <c r="D574" t="s">
        <v>336</v>
      </c>
      <c r="E574" t="s">
        <v>102</v>
      </c>
      <c r="F574">
        <v>40700</v>
      </c>
      <c r="G574" t="s">
        <v>911</v>
      </c>
      <c r="I574" t="s">
        <v>186</v>
      </c>
      <c r="J574">
        <v>2026</v>
      </c>
      <c r="K574">
        <v>7</v>
      </c>
      <c r="L574" t="s">
        <v>94</v>
      </c>
      <c r="M574">
        <v>-18835.367374949998</v>
      </c>
      <c r="N574">
        <v>1</v>
      </c>
      <c r="O574">
        <v>-18835.367374949998</v>
      </c>
      <c r="P574" t="s">
        <v>615</v>
      </c>
      <c r="Q574">
        <v>1</v>
      </c>
    </row>
    <row r="575" spans="1:17" x14ac:dyDescent="0.25">
      <c r="A575" t="s">
        <v>2573</v>
      </c>
      <c r="B575" t="s">
        <v>443</v>
      </c>
      <c r="C575" t="s">
        <v>444</v>
      </c>
      <c r="D575" t="s">
        <v>336</v>
      </c>
      <c r="E575" t="s">
        <v>102</v>
      </c>
      <c r="F575">
        <v>40700</v>
      </c>
      <c r="G575" t="s">
        <v>911</v>
      </c>
      <c r="I575" t="s">
        <v>186</v>
      </c>
      <c r="J575">
        <v>2026</v>
      </c>
      <c r="K575">
        <v>7</v>
      </c>
      <c r="L575" t="s">
        <v>94</v>
      </c>
      <c r="M575">
        <v>-689.10594585000001</v>
      </c>
      <c r="N575">
        <v>1</v>
      </c>
      <c r="O575">
        <v>-689.10594585000001</v>
      </c>
      <c r="P575" t="s">
        <v>615</v>
      </c>
      <c r="Q575">
        <v>1</v>
      </c>
    </row>
    <row r="576" spans="1:17" x14ac:dyDescent="0.25">
      <c r="A576" t="s">
        <v>2516</v>
      </c>
      <c r="B576" t="s">
        <v>347</v>
      </c>
      <c r="C576" t="s">
        <v>296</v>
      </c>
      <c r="D576" t="s">
        <v>336</v>
      </c>
      <c r="E576" t="s">
        <v>102</v>
      </c>
      <c r="F576">
        <v>40700</v>
      </c>
      <c r="G576" t="s">
        <v>911</v>
      </c>
      <c r="I576" t="s">
        <v>186</v>
      </c>
      <c r="J576">
        <v>2026</v>
      </c>
      <c r="K576">
        <v>7</v>
      </c>
      <c r="L576" t="s">
        <v>94</v>
      </c>
      <c r="M576">
        <v>-2696.6016213499997</v>
      </c>
      <c r="N576">
        <v>1</v>
      </c>
      <c r="O576">
        <v>-2696.6016213499997</v>
      </c>
      <c r="P576" t="s">
        <v>615</v>
      </c>
      <c r="Q576">
        <v>1</v>
      </c>
    </row>
    <row r="577" spans="1:17" x14ac:dyDescent="0.25">
      <c r="A577" t="s">
        <v>1005</v>
      </c>
      <c r="B577" t="s">
        <v>446</v>
      </c>
      <c r="C577" t="s">
        <v>133</v>
      </c>
      <c r="D577" t="s">
        <v>336</v>
      </c>
      <c r="E577" t="s">
        <v>102</v>
      </c>
      <c r="F577">
        <v>40700</v>
      </c>
      <c r="G577" t="s">
        <v>911</v>
      </c>
      <c r="I577" t="s">
        <v>186</v>
      </c>
      <c r="J577">
        <v>2026</v>
      </c>
      <c r="K577">
        <v>7</v>
      </c>
      <c r="L577" t="s">
        <v>94</v>
      </c>
      <c r="M577">
        <v>-3451.9190205499999</v>
      </c>
      <c r="N577">
        <v>1</v>
      </c>
      <c r="O577">
        <v>-3451.9190205499999</v>
      </c>
      <c r="P577" t="s">
        <v>615</v>
      </c>
      <c r="Q577">
        <v>1</v>
      </c>
    </row>
    <row r="578" spans="1:17" x14ac:dyDescent="0.25">
      <c r="A578" t="s">
        <v>1005</v>
      </c>
      <c r="B578" t="s">
        <v>447</v>
      </c>
      <c r="C578" t="s">
        <v>133</v>
      </c>
      <c r="D578" t="s">
        <v>336</v>
      </c>
      <c r="E578" t="s">
        <v>102</v>
      </c>
      <c r="F578">
        <v>40700</v>
      </c>
      <c r="G578" t="s">
        <v>911</v>
      </c>
      <c r="I578" t="s">
        <v>186</v>
      </c>
      <c r="J578">
        <v>2026</v>
      </c>
      <c r="K578">
        <v>7</v>
      </c>
      <c r="L578" t="s">
        <v>94</v>
      </c>
      <c r="M578">
        <v>-9.506151899999999</v>
      </c>
      <c r="N578">
        <v>1</v>
      </c>
      <c r="O578">
        <v>-9.506151899999999</v>
      </c>
      <c r="P578" t="s">
        <v>615</v>
      </c>
      <c r="Q578">
        <v>1</v>
      </c>
    </row>
    <row r="579" spans="1:17" x14ac:dyDescent="0.25">
      <c r="A579" t="s">
        <v>2516</v>
      </c>
      <c r="B579" t="s">
        <v>748</v>
      </c>
      <c r="C579" t="s">
        <v>296</v>
      </c>
      <c r="D579" t="s">
        <v>336</v>
      </c>
      <c r="E579" t="s">
        <v>102</v>
      </c>
      <c r="F579">
        <v>40700</v>
      </c>
      <c r="G579" t="s">
        <v>911</v>
      </c>
      <c r="I579" t="s">
        <v>186</v>
      </c>
      <c r="J579">
        <v>2026</v>
      </c>
      <c r="K579">
        <v>7</v>
      </c>
      <c r="L579" t="s">
        <v>94</v>
      </c>
      <c r="M579">
        <v>-543.95767790000002</v>
      </c>
      <c r="N579">
        <v>1</v>
      </c>
      <c r="O579">
        <v>-543.95767790000002</v>
      </c>
      <c r="P579" t="s">
        <v>615</v>
      </c>
      <c r="Q579">
        <v>1</v>
      </c>
    </row>
    <row r="580" spans="1:17" x14ac:dyDescent="0.25">
      <c r="A580" t="s">
        <v>1005</v>
      </c>
      <c r="B580" t="s">
        <v>448</v>
      </c>
      <c r="C580" t="s">
        <v>133</v>
      </c>
      <c r="D580" t="s">
        <v>336</v>
      </c>
      <c r="E580" t="s">
        <v>102</v>
      </c>
      <c r="F580">
        <v>40700</v>
      </c>
      <c r="G580" t="s">
        <v>911</v>
      </c>
      <c r="I580" t="s">
        <v>186</v>
      </c>
      <c r="J580">
        <v>2026</v>
      </c>
      <c r="K580">
        <v>7</v>
      </c>
      <c r="L580" t="s">
        <v>94</v>
      </c>
      <c r="M580">
        <v>-6570.2698183499997</v>
      </c>
      <c r="N580">
        <v>1</v>
      </c>
      <c r="O580">
        <v>-6570.2698183499997</v>
      </c>
      <c r="P580" t="s">
        <v>615</v>
      </c>
      <c r="Q580">
        <v>1</v>
      </c>
    </row>
    <row r="581" spans="1:17" x14ac:dyDescent="0.25">
      <c r="A581" t="s">
        <v>1005</v>
      </c>
      <c r="B581" t="s">
        <v>449</v>
      </c>
      <c r="C581" t="s">
        <v>133</v>
      </c>
      <c r="D581" t="s">
        <v>336</v>
      </c>
      <c r="E581" t="s">
        <v>102</v>
      </c>
      <c r="F581">
        <v>40700</v>
      </c>
      <c r="G581" t="s">
        <v>911</v>
      </c>
      <c r="I581" t="s">
        <v>186</v>
      </c>
      <c r="J581">
        <v>2026</v>
      </c>
      <c r="K581">
        <v>7</v>
      </c>
      <c r="L581" t="s">
        <v>94</v>
      </c>
      <c r="M581">
        <v>-216.02136569999999</v>
      </c>
      <c r="N581">
        <v>1</v>
      </c>
      <c r="O581">
        <v>-216.02136569999999</v>
      </c>
      <c r="P581" t="s">
        <v>615</v>
      </c>
      <c r="Q581">
        <v>1</v>
      </c>
    </row>
    <row r="582" spans="1:17" x14ac:dyDescent="0.25">
      <c r="A582" t="s">
        <v>2382</v>
      </c>
      <c r="B582" t="s">
        <v>450</v>
      </c>
      <c r="C582" t="s">
        <v>451</v>
      </c>
      <c r="D582" t="s">
        <v>336</v>
      </c>
      <c r="E582" t="s">
        <v>102</v>
      </c>
      <c r="F582">
        <v>40700</v>
      </c>
      <c r="G582" t="s">
        <v>911</v>
      </c>
      <c r="I582" t="s">
        <v>125</v>
      </c>
      <c r="J582">
        <v>2026</v>
      </c>
      <c r="K582">
        <v>7</v>
      </c>
      <c r="L582" t="s">
        <v>94</v>
      </c>
      <c r="M582">
        <v>-18.190784499999999</v>
      </c>
      <c r="N582">
        <v>1</v>
      </c>
      <c r="O582">
        <v>-18.190784499999999</v>
      </c>
      <c r="P582" t="s">
        <v>615</v>
      </c>
      <c r="Q582">
        <v>1</v>
      </c>
    </row>
    <row r="583" spans="1:17" x14ac:dyDescent="0.25">
      <c r="A583" t="s">
        <v>2610</v>
      </c>
      <c r="B583" t="s">
        <v>452</v>
      </c>
      <c r="C583" t="s">
        <v>265</v>
      </c>
      <c r="D583" t="s">
        <v>336</v>
      </c>
      <c r="E583" t="s">
        <v>102</v>
      </c>
      <c r="F583">
        <v>40700</v>
      </c>
      <c r="G583" t="s">
        <v>911</v>
      </c>
      <c r="I583" t="s">
        <v>186</v>
      </c>
      <c r="J583">
        <v>2026</v>
      </c>
      <c r="K583">
        <v>7</v>
      </c>
      <c r="L583" t="s">
        <v>94</v>
      </c>
      <c r="M583">
        <v>-3412.0398535999998</v>
      </c>
      <c r="N583">
        <v>1</v>
      </c>
      <c r="O583">
        <v>-3412.0398535999998</v>
      </c>
      <c r="P583" t="s">
        <v>615</v>
      </c>
      <c r="Q583">
        <v>1</v>
      </c>
    </row>
    <row r="584" spans="1:17" x14ac:dyDescent="0.25">
      <c r="A584" t="s">
        <v>1005</v>
      </c>
      <c r="B584" t="s">
        <v>453</v>
      </c>
      <c r="C584" t="s">
        <v>133</v>
      </c>
      <c r="D584" t="s">
        <v>336</v>
      </c>
      <c r="E584" t="s">
        <v>102</v>
      </c>
      <c r="F584">
        <v>40700</v>
      </c>
      <c r="G584" t="s">
        <v>911</v>
      </c>
      <c r="I584" t="s">
        <v>186</v>
      </c>
      <c r="J584">
        <v>2026</v>
      </c>
      <c r="K584">
        <v>7</v>
      </c>
      <c r="L584" t="s">
        <v>94</v>
      </c>
      <c r="M584">
        <v>-20.537982499999998</v>
      </c>
      <c r="N584">
        <v>1</v>
      </c>
      <c r="O584">
        <v>-20.537982499999998</v>
      </c>
      <c r="P584" t="s">
        <v>615</v>
      </c>
      <c r="Q584">
        <v>1</v>
      </c>
    </row>
    <row r="585" spans="1:17" x14ac:dyDescent="0.25">
      <c r="A585" t="s">
        <v>2392</v>
      </c>
      <c r="B585" t="s">
        <v>348</v>
      </c>
      <c r="C585" t="s">
        <v>107</v>
      </c>
      <c r="D585" t="s">
        <v>336</v>
      </c>
      <c r="E585" t="s">
        <v>102</v>
      </c>
      <c r="F585">
        <v>40700</v>
      </c>
      <c r="G585" t="s">
        <v>911</v>
      </c>
      <c r="I585" t="s">
        <v>186</v>
      </c>
      <c r="J585">
        <v>2026</v>
      </c>
      <c r="K585">
        <v>7</v>
      </c>
      <c r="L585" t="s">
        <v>94</v>
      </c>
      <c r="M585">
        <v>-4147.3228261500008</v>
      </c>
      <c r="N585">
        <v>1</v>
      </c>
      <c r="O585">
        <v>-4147.3228261500008</v>
      </c>
      <c r="P585" t="s">
        <v>615</v>
      </c>
      <c r="Q585">
        <v>1</v>
      </c>
    </row>
    <row r="586" spans="1:17" x14ac:dyDescent="0.25">
      <c r="A586" t="s">
        <v>2516</v>
      </c>
      <c r="B586" t="s">
        <v>297</v>
      </c>
      <c r="C586" t="s">
        <v>296</v>
      </c>
      <c r="D586" t="s">
        <v>336</v>
      </c>
      <c r="E586" t="s">
        <v>102</v>
      </c>
      <c r="F586">
        <v>40700</v>
      </c>
      <c r="G586" t="s">
        <v>911</v>
      </c>
      <c r="I586" t="s">
        <v>186</v>
      </c>
      <c r="J586">
        <v>2026</v>
      </c>
      <c r="K586">
        <v>7</v>
      </c>
      <c r="L586" t="s">
        <v>94</v>
      </c>
      <c r="M586">
        <v>-951.01366779999989</v>
      </c>
      <c r="N586">
        <v>1</v>
      </c>
      <c r="O586">
        <v>-951.01366779999989</v>
      </c>
      <c r="P586" t="s">
        <v>615</v>
      </c>
      <c r="Q586">
        <v>1</v>
      </c>
    </row>
    <row r="587" spans="1:17" x14ac:dyDescent="0.25">
      <c r="A587" t="s">
        <v>2584</v>
      </c>
      <c r="B587" t="s">
        <v>454</v>
      </c>
      <c r="C587" t="s">
        <v>455</v>
      </c>
      <c r="D587" t="s">
        <v>336</v>
      </c>
      <c r="E587" t="s">
        <v>102</v>
      </c>
      <c r="F587">
        <v>40700</v>
      </c>
      <c r="G587" t="s">
        <v>911</v>
      </c>
      <c r="I587" t="s">
        <v>186</v>
      </c>
      <c r="J587">
        <v>2026</v>
      </c>
      <c r="K587">
        <v>7</v>
      </c>
      <c r="L587" t="s">
        <v>94</v>
      </c>
      <c r="M587">
        <v>-3483.0903558499999</v>
      </c>
      <c r="N587">
        <v>1</v>
      </c>
      <c r="O587">
        <v>-3483.0903558499999</v>
      </c>
      <c r="P587" t="s">
        <v>615</v>
      </c>
      <c r="Q587">
        <v>1</v>
      </c>
    </row>
    <row r="588" spans="1:17" x14ac:dyDescent="0.25">
      <c r="A588" t="s">
        <v>1005</v>
      </c>
      <c r="B588" t="s">
        <v>456</v>
      </c>
      <c r="C588" t="s">
        <v>133</v>
      </c>
      <c r="D588" t="s">
        <v>336</v>
      </c>
      <c r="E588" t="s">
        <v>102</v>
      </c>
      <c r="F588">
        <v>40700</v>
      </c>
      <c r="G588" t="s">
        <v>911</v>
      </c>
      <c r="I588" t="s">
        <v>186</v>
      </c>
      <c r="J588">
        <v>2026</v>
      </c>
      <c r="K588">
        <v>7</v>
      </c>
      <c r="L588" t="s">
        <v>94</v>
      </c>
      <c r="M588">
        <v>-371.76750554999995</v>
      </c>
      <c r="N588">
        <v>1</v>
      </c>
      <c r="O588">
        <v>-371.76750554999995</v>
      </c>
      <c r="P588" t="s">
        <v>615</v>
      </c>
      <c r="Q588">
        <v>1</v>
      </c>
    </row>
    <row r="589" spans="1:17" x14ac:dyDescent="0.25">
      <c r="A589" t="s">
        <v>2392</v>
      </c>
      <c r="B589" t="s">
        <v>3175</v>
      </c>
      <c r="C589" t="s">
        <v>107</v>
      </c>
      <c r="D589" t="s">
        <v>336</v>
      </c>
      <c r="E589" t="s">
        <v>102</v>
      </c>
      <c r="F589">
        <v>40700</v>
      </c>
      <c r="G589" t="s">
        <v>911</v>
      </c>
      <c r="I589" t="s">
        <v>186</v>
      </c>
      <c r="J589">
        <v>2026</v>
      </c>
      <c r="K589">
        <v>7</v>
      </c>
      <c r="L589" t="s">
        <v>94</v>
      </c>
      <c r="M589">
        <v>-1242.6052565499999</v>
      </c>
      <c r="N589">
        <v>1</v>
      </c>
      <c r="O589">
        <v>-1242.6052565499999</v>
      </c>
      <c r="P589" t="s">
        <v>615</v>
      </c>
      <c r="Q589">
        <v>1</v>
      </c>
    </row>
    <row r="590" spans="1:17" x14ac:dyDescent="0.25">
      <c r="A590" t="s">
        <v>2516</v>
      </c>
      <c r="B590" t="s">
        <v>298</v>
      </c>
      <c r="C590" t="s">
        <v>296</v>
      </c>
      <c r="D590" t="s">
        <v>336</v>
      </c>
      <c r="E590" t="s">
        <v>102</v>
      </c>
      <c r="F590">
        <v>40700</v>
      </c>
      <c r="G590" t="s">
        <v>911</v>
      </c>
      <c r="I590" t="s">
        <v>186</v>
      </c>
      <c r="J590">
        <v>2026</v>
      </c>
      <c r="K590">
        <v>7</v>
      </c>
      <c r="L590" t="s">
        <v>94</v>
      </c>
      <c r="M590">
        <v>-817.17971299999977</v>
      </c>
      <c r="N590">
        <v>1</v>
      </c>
      <c r="O590">
        <v>-817.17971299999977</v>
      </c>
      <c r="P590" t="s">
        <v>615</v>
      </c>
      <c r="Q590">
        <v>1</v>
      </c>
    </row>
    <row r="591" spans="1:17" x14ac:dyDescent="0.25">
      <c r="A591" t="s">
        <v>1005</v>
      </c>
      <c r="B591" t="s">
        <v>457</v>
      </c>
      <c r="C591" t="s">
        <v>133</v>
      </c>
      <c r="D591" t="s">
        <v>336</v>
      </c>
      <c r="E591" t="s">
        <v>102</v>
      </c>
      <c r="F591">
        <v>40700</v>
      </c>
      <c r="G591" t="s">
        <v>911</v>
      </c>
      <c r="I591" t="s">
        <v>186</v>
      </c>
      <c r="J591">
        <v>2026</v>
      </c>
      <c r="K591">
        <v>7</v>
      </c>
      <c r="L591" t="s">
        <v>94</v>
      </c>
      <c r="M591">
        <v>-7465.8295687499995</v>
      </c>
      <c r="N591">
        <v>1</v>
      </c>
      <c r="O591">
        <v>-7465.8295687499995</v>
      </c>
      <c r="P591" t="s">
        <v>615</v>
      </c>
      <c r="Q591">
        <v>1</v>
      </c>
    </row>
    <row r="592" spans="1:17" x14ac:dyDescent="0.25">
      <c r="A592" t="s">
        <v>2392</v>
      </c>
      <c r="B592" t="s">
        <v>3176</v>
      </c>
      <c r="C592" t="s">
        <v>107</v>
      </c>
      <c r="D592" t="s">
        <v>336</v>
      </c>
      <c r="E592" t="s">
        <v>102</v>
      </c>
      <c r="F592">
        <v>40700</v>
      </c>
      <c r="G592" t="s">
        <v>911</v>
      </c>
      <c r="I592" t="s">
        <v>186</v>
      </c>
      <c r="J592">
        <v>2026</v>
      </c>
      <c r="K592">
        <v>7</v>
      </c>
      <c r="L592" t="s">
        <v>94</v>
      </c>
      <c r="M592">
        <v>-784.63144584999986</v>
      </c>
      <c r="N592">
        <v>1</v>
      </c>
      <c r="O592">
        <v>-784.63144584999986</v>
      </c>
      <c r="P592" t="s">
        <v>615</v>
      </c>
      <c r="Q592">
        <v>1</v>
      </c>
    </row>
    <row r="593" spans="1:17" x14ac:dyDescent="0.25">
      <c r="A593" t="s">
        <v>1005</v>
      </c>
      <c r="B593" t="s">
        <v>458</v>
      </c>
      <c r="C593" t="s">
        <v>133</v>
      </c>
      <c r="D593" t="s">
        <v>336</v>
      </c>
      <c r="E593" t="s">
        <v>102</v>
      </c>
      <c r="F593">
        <v>40700</v>
      </c>
      <c r="G593" t="s">
        <v>911</v>
      </c>
      <c r="I593" t="s">
        <v>186</v>
      </c>
      <c r="J593">
        <v>2026</v>
      </c>
      <c r="K593">
        <v>7</v>
      </c>
      <c r="L593" t="s">
        <v>94</v>
      </c>
      <c r="M593">
        <v>-885.57460634999995</v>
      </c>
      <c r="N593">
        <v>1</v>
      </c>
      <c r="O593">
        <v>-885.57460634999995</v>
      </c>
      <c r="P593" t="s">
        <v>615</v>
      </c>
      <c r="Q593">
        <v>1</v>
      </c>
    </row>
    <row r="594" spans="1:17" x14ac:dyDescent="0.25">
      <c r="A594" t="s">
        <v>2392</v>
      </c>
      <c r="B594" t="s">
        <v>349</v>
      </c>
      <c r="C594" t="s">
        <v>107</v>
      </c>
      <c r="D594" t="s">
        <v>336</v>
      </c>
      <c r="E594" t="s">
        <v>102</v>
      </c>
      <c r="F594">
        <v>40700</v>
      </c>
      <c r="G594" t="s">
        <v>911</v>
      </c>
      <c r="I594" t="s">
        <v>186</v>
      </c>
      <c r="J594">
        <v>2026</v>
      </c>
      <c r="K594">
        <v>7</v>
      </c>
      <c r="L594" t="s">
        <v>94</v>
      </c>
      <c r="M594">
        <v>-4942.6749623999995</v>
      </c>
      <c r="N594">
        <v>1</v>
      </c>
      <c r="O594">
        <v>-4942.6749623999995</v>
      </c>
      <c r="P594" t="s">
        <v>615</v>
      </c>
      <c r="Q594">
        <v>1</v>
      </c>
    </row>
    <row r="595" spans="1:17" x14ac:dyDescent="0.25">
      <c r="A595" t="s">
        <v>1005</v>
      </c>
      <c r="B595" t="s">
        <v>1989</v>
      </c>
      <c r="C595" t="s">
        <v>133</v>
      </c>
      <c r="D595" t="s">
        <v>336</v>
      </c>
      <c r="E595" t="s">
        <v>102</v>
      </c>
      <c r="F595">
        <v>40700</v>
      </c>
      <c r="G595" t="s">
        <v>911</v>
      </c>
      <c r="I595" t="s">
        <v>186</v>
      </c>
      <c r="J595">
        <v>2026</v>
      </c>
      <c r="K595">
        <v>7</v>
      </c>
      <c r="L595" t="s">
        <v>94</v>
      </c>
      <c r="M595">
        <v>-249.05271894999998</v>
      </c>
      <c r="N595">
        <v>1</v>
      </c>
      <c r="O595">
        <v>-249.05271894999998</v>
      </c>
      <c r="P595" t="s">
        <v>615</v>
      </c>
      <c r="Q595">
        <v>1</v>
      </c>
    </row>
    <row r="596" spans="1:17" x14ac:dyDescent="0.25">
      <c r="A596" t="s">
        <v>1005</v>
      </c>
      <c r="B596" t="s">
        <v>459</v>
      </c>
      <c r="C596" t="s">
        <v>133</v>
      </c>
      <c r="D596" t="s">
        <v>336</v>
      </c>
      <c r="E596" t="s">
        <v>102</v>
      </c>
      <c r="F596">
        <v>40700</v>
      </c>
      <c r="G596" t="s">
        <v>911</v>
      </c>
      <c r="I596" t="s">
        <v>186</v>
      </c>
      <c r="J596">
        <v>2026</v>
      </c>
      <c r="K596">
        <v>7</v>
      </c>
      <c r="L596" t="s">
        <v>94</v>
      </c>
      <c r="M596">
        <v>-413.41252959999997</v>
      </c>
      <c r="N596">
        <v>1</v>
      </c>
      <c r="O596">
        <v>-413.41252959999997</v>
      </c>
      <c r="P596" t="s">
        <v>615</v>
      </c>
      <c r="Q596">
        <v>1</v>
      </c>
    </row>
    <row r="597" spans="1:17" x14ac:dyDescent="0.25">
      <c r="A597" t="s">
        <v>1005</v>
      </c>
      <c r="B597" t="s">
        <v>460</v>
      </c>
      <c r="C597" t="s">
        <v>133</v>
      </c>
      <c r="D597" t="s">
        <v>336</v>
      </c>
      <c r="E597" t="s">
        <v>102</v>
      </c>
      <c r="F597">
        <v>40700</v>
      </c>
      <c r="G597" t="s">
        <v>911</v>
      </c>
      <c r="I597" t="s">
        <v>186</v>
      </c>
      <c r="J597">
        <v>2026</v>
      </c>
      <c r="K597">
        <v>7</v>
      </c>
      <c r="L597" t="s">
        <v>94</v>
      </c>
      <c r="M597">
        <v>-6911.5687833500006</v>
      </c>
      <c r="N597">
        <v>1</v>
      </c>
      <c r="O597">
        <v>-6911.5687833500006</v>
      </c>
      <c r="P597" t="s">
        <v>615</v>
      </c>
      <c r="Q597">
        <v>1</v>
      </c>
    </row>
    <row r="598" spans="1:17" x14ac:dyDescent="0.25">
      <c r="A598" t="s">
        <v>2403</v>
      </c>
      <c r="B598" t="s">
        <v>461</v>
      </c>
      <c r="C598" t="s">
        <v>462</v>
      </c>
      <c r="D598" t="s">
        <v>336</v>
      </c>
      <c r="E598" t="s">
        <v>102</v>
      </c>
      <c r="F598">
        <v>40700</v>
      </c>
      <c r="G598" t="s">
        <v>911</v>
      </c>
      <c r="I598" t="s">
        <v>186</v>
      </c>
      <c r="J598">
        <v>2026</v>
      </c>
      <c r="K598">
        <v>7</v>
      </c>
      <c r="L598" t="s">
        <v>94</v>
      </c>
      <c r="M598">
        <v>-4575.2852540499998</v>
      </c>
      <c r="N598">
        <v>1</v>
      </c>
      <c r="O598">
        <v>-4575.2852540499998</v>
      </c>
      <c r="P598" t="s">
        <v>615</v>
      </c>
      <c r="Q598">
        <v>1</v>
      </c>
    </row>
    <row r="599" spans="1:17" x14ac:dyDescent="0.25">
      <c r="A599" t="s">
        <v>2610</v>
      </c>
      <c r="B599" t="s">
        <v>280</v>
      </c>
      <c r="C599" t="s">
        <v>265</v>
      </c>
      <c r="D599" t="s">
        <v>336</v>
      </c>
      <c r="E599" t="s">
        <v>102</v>
      </c>
      <c r="F599">
        <v>40700</v>
      </c>
      <c r="G599" t="s">
        <v>911</v>
      </c>
      <c r="I599" t="s">
        <v>186</v>
      </c>
      <c r="J599">
        <v>2026</v>
      </c>
      <c r="K599">
        <v>7</v>
      </c>
      <c r="L599" t="s">
        <v>94</v>
      </c>
      <c r="M599">
        <v>-268.21104029999998</v>
      </c>
      <c r="N599">
        <v>1</v>
      </c>
      <c r="O599">
        <v>-268.21104029999998</v>
      </c>
      <c r="P599" t="s">
        <v>615</v>
      </c>
      <c r="Q599">
        <v>1</v>
      </c>
    </row>
    <row r="600" spans="1:17" x14ac:dyDescent="0.25">
      <c r="A600" t="s">
        <v>2610</v>
      </c>
      <c r="B600" t="s">
        <v>281</v>
      </c>
      <c r="C600" t="s">
        <v>265</v>
      </c>
      <c r="D600" t="s">
        <v>336</v>
      </c>
      <c r="E600" t="s">
        <v>102</v>
      </c>
      <c r="F600">
        <v>40700</v>
      </c>
      <c r="G600" t="s">
        <v>911</v>
      </c>
      <c r="I600" t="s">
        <v>125</v>
      </c>
      <c r="J600">
        <v>2026</v>
      </c>
      <c r="K600">
        <v>7</v>
      </c>
      <c r="L600" t="s">
        <v>94</v>
      </c>
      <c r="M600">
        <v>-21483.738171350004</v>
      </c>
      <c r="N600">
        <v>1</v>
      </c>
      <c r="O600">
        <v>-21483.738171350004</v>
      </c>
      <c r="P600" t="s">
        <v>615</v>
      </c>
      <c r="Q600">
        <v>1</v>
      </c>
    </row>
    <row r="601" spans="1:17" x14ac:dyDescent="0.25">
      <c r="A601" t="s">
        <v>2610</v>
      </c>
      <c r="B601" t="s">
        <v>282</v>
      </c>
      <c r="C601" t="s">
        <v>265</v>
      </c>
      <c r="D601" t="s">
        <v>336</v>
      </c>
      <c r="E601" t="s">
        <v>102</v>
      </c>
      <c r="F601">
        <v>40700</v>
      </c>
      <c r="G601" t="s">
        <v>911</v>
      </c>
      <c r="I601" t="s">
        <v>125</v>
      </c>
      <c r="J601">
        <v>2026</v>
      </c>
      <c r="K601">
        <v>7</v>
      </c>
      <c r="L601" t="s">
        <v>94</v>
      </c>
      <c r="M601">
        <v>-8206.4947208999984</v>
      </c>
      <c r="N601">
        <v>1</v>
      </c>
      <c r="O601">
        <v>-8206.4947208999984</v>
      </c>
      <c r="P601" t="s">
        <v>615</v>
      </c>
      <c r="Q601">
        <v>1</v>
      </c>
    </row>
    <row r="602" spans="1:17" x14ac:dyDescent="0.25">
      <c r="A602" t="s">
        <v>1005</v>
      </c>
      <c r="B602" t="s">
        <v>1991</v>
      </c>
      <c r="C602" t="s">
        <v>133</v>
      </c>
      <c r="D602" t="s">
        <v>336</v>
      </c>
      <c r="E602" t="s">
        <v>102</v>
      </c>
      <c r="F602">
        <v>40700</v>
      </c>
      <c r="G602" t="s">
        <v>911</v>
      </c>
      <c r="I602" t="s">
        <v>186</v>
      </c>
      <c r="J602">
        <v>2026</v>
      </c>
      <c r="K602">
        <v>7</v>
      </c>
      <c r="L602" t="s">
        <v>94</v>
      </c>
      <c r="M602">
        <v>-40.867173550000004</v>
      </c>
      <c r="N602">
        <v>1</v>
      </c>
      <c r="O602">
        <v>-40.867173550000004</v>
      </c>
      <c r="P602" t="s">
        <v>615</v>
      </c>
      <c r="Q602">
        <v>1</v>
      </c>
    </row>
    <row r="603" spans="1:17" x14ac:dyDescent="0.25">
      <c r="A603" t="s">
        <v>1005</v>
      </c>
      <c r="B603" t="s">
        <v>463</v>
      </c>
      <c r="C603" t="s">
        <v>133</v>
      </c>
      <c r="D603" t="s">
        <v>336</v>
      </c>
      <c r="E603" t="s">
        <v>102</v>
      </c>
      <c r="F603">
        <v>40700</v>
      </c>
      <c r="G603" t="s">
        <v>911</v>
      </c>
      <c r="I603" t="s">
        <v>186</v>
      </c>
      <c r="J603">
        <v>2026</v>
      </c>
      <c r="K603">
        <v>7</v>
      </c>
      <c r="L603" t="s">
        <v>94</v>
      </c>
      <c r="M603">
        <v>-15486.705961299998</v>
      </c>
      <c r="N603">
        <v>1</v>
      </c>
      <c r="O603">
        <v>-15486.705961299998</v>
      </c>
      <c r="P603" t="s">
        <v>615</v>
      </c>
      <c r="Q603">
        <v>1</v>
      </c>
    </row>
    <row r="604" spans="1:17" x14ac:dyDescent="0.25">
      <c r="A604" t="s">
        <v>1005</v>
      </c>
      <c r="B604" t="s">
        <v>464</v>
      </c>
      <c r="C604" t="s">
        <v>133</v>
      </c>
      <c r="D604" t="s">
        <v>336</v>
      </c>
      <c r="E604" t="s">
        <v>102</v>
      </c>
      <c r="F604">
        <v>40700</v>
      </c>
      <c r="G604" t="s">
        <v>911</v>
      </c>
      <c r="I604" t="s">
        <v>186</v>
      </c>
      <c r="J604">
        <v>2026</v>
      </c>
      <c r="K604">
        <v>7</v>
      </c>
      <c r="L604" t="s">
        <v>94</v>
      </c>
      <c r="M604">
        <v>-14906.399466000003</v>
      </c>
      <c r="N604">
        <v>1</v>
      </c>
      <c r="O604">
        <v>-14906.399466000003</v>
      </c>
      <c r="P604" t="s">
        <v>615</v>
      </c>
      <c r="Q604">
        <v>1</v>
      </c>
    </row>
    <row r="605" spans="1:17" x14ac:dyDescent="0.25">
      <c r="A605" t="s">
        <v>1005</v>
      </c>
      <c r="B605" t="s">
        <v>465</v>
      </c>
      <c r="C605" t="s">
        <v>133</v>
      </c>
      <c r="D605" t="s">
        <v>336</v>
      </c>
      <c r="E605" t="s">
        <v>102</v>
      </c>
      <c r="F605">
        <v>40700</v>
      </c>
      <c r="G605" t="s">
        <v>911</v>
      </c>
      <c r="I605" t="s">
        <v>186</v>
      </c>
      <c r="J605">
        <v>2026</v>
      </c>
      <c r="K605">
        <v>7</v>
      </c>
      <c r="L605" t="s">
        <v>94</v>
      </c>
      <c r="M605">
        <v>-5782.9077078499995</v>
      </c>
      <c r="N605">
        <v>1</v>
      </c>
      <c r="O605">
        <v>-5782.9077078499995</v>
      </c>
      <c r="P605" t="s">
        <v>615</v>
      </c>
      <c r="Q605">
        <v>1</v>
      </c>
    </row>
    <row r="606" spans="1:17" x14ac:dyDescent="0.25">
      <c r="A606" t="s">
        <v>1005</v>
      </c>
      <c r="B606" t="s">
        <v>466</v>
      </c>
      <c r="C606" t="s">
        <v>133</v>
      </c>
      <c r="D606" t="s">
        <v>336</v>
      </c>
      <c r="E606" t="s">
        <v>102</v>
      </c>
      <c r="F606">
        <v>40700</v>
      </c>
      <c r="G606" t="s">
        <v>911</v>
      </c>
      <c r="I606" t="s">
        <v>186</v>
      </c>
      <c r="J606">
        <v>2026</v>
      </c>
      <c r="K606">
        <v>7</v>
      </c>
      <c r="L606" t="s">
        <v>94</v>
      </c>
      <c r="M606">
        <v>-4789.2268931500003</v>
      </c>
      <c r="N606">
        <v>1</v>
      </c>
      <c r="O606">
        <v>-4789.2268931500003</v>
      </c>
      <c r="P606" t="s">
        <v>615</v>
      </c>
      <c r="Q606">
        <v>1</v>
      </c>
    </row>
    <row r="607" spans="1:17" x14ac:dyDescent="0.25">
      <c r="A607" t="s">
        <v>1005</v>
      </c>
      <c r="B607" t="s">
        <v>467</v>
      </c>
      <c r="C607" t="s">
        <v>133</v>
      </c>
      <c r="D607" t="s">
        <v>336</v>
      </c>
      <c r="E607" t="s">
        <v>102</v>
      </c>
      <c r="F607">
        <v>40700</v>
      </c>
      <c r="G607" t="s">
        <v>911</v>
      </c>
      <c r="I607" t="s">
        <v>186</v>
      </c>
      <c r="J607">
        <v>2026</v>
      </c>
      <c r="K607">
        <v>7</v>
      </c>
      <c r="L607" t="s">
        <v>94</v>
      </c>
      <c r="M607">
        <v>-165.56070265</v>
      </c>
      <c r="N607">
        <v>1</v>
      </c>
      <c r="O607">
        <v>-165.56070265</v>
      </c>
      <c r="P607" t="s">
        <v>615</v>
      </c>
      <c r="Q607">
        <v>1</v>
      </c>
    </row>
    <row r="608" spans="1:17" x14ac:dyDescent="0.25">
      <c r="A608" t="s">
        <v>2392</v>
      </c>
      <c r="B608" t="s">
        <v>469</v>
      </c>
      <c r="C608" t="s">
        <v>107</v>
      </c>
      <c r="D608" t="s">
        <v>336</v>
      </c>
      <c r="E608" t="s">
        <v>102</v>
      </c>
      <c r="F608">
        <v>40700</v>
      </c>
      <c r="G608" t="s">
        <v>911</v>
      </c>
      <c r="I608" t="s">
        <v>186</v>
      </c>
      <c r="J608">
        <v>2026</v>
      </c>
      <c r="K608">
        <v>7</v>
      </c>
      <c r="L608" t="s">
        <v>94</v>
      </c>
      <c r="M608">
        <v>-953.07974790000003</v>
      </c>
      <c r="N608">
        <v>1</v>
      </c>
      <c r="O608">
        <v>-953.07974790000003</v>
      </c>
      <c r="P608" t="s">
        <v>615</v>
      </c>
      <c r="Q608">
        <v>1</v>
      </c>
    </row>
    <row r="609" spans="1:17" x14ac:dyDescent="0.25">
      <c r="A609" t="s">
        <v>1005</v>
      </c>
      <c r="B609" t="s">
        <v>470</v>
      </c>
      <c r="C609" t="s">
        <v>133</v>
      </c>
      <c r="D609" t="s">
        <v>336</v>
      </c>
      <c r="E609" t="s">
        <v>102</v>
      </c>
      <c r="F609">
        <v>40700</v>
      </c>
      <c r="G609" t="s">
        <v>911</v>
      </c>
      <c r="I609" t="s">
        <v>186</v>
      </c>
      <c r="J609">
        <v>2026</v>
      </c>
      <c r="K609">
        <v>7</v>
      </c>
      <c r="L609" t="s">
        <v>94</v>
      </c>
      <c r="M609">
        <v>-19897.782880849998</v>
      </c>
      <c r="N609">
        <v>1</v>
      </c>
      <c r="O609">
        <v>-19897.782880849998</v>
      </c>
      <c r="P609" t="s">
        <v>615</v>
      </c>
      <c r="Q609">
        <v>1</v>
      </c>
    </row>
    <row r="610" spans="1:17" x14ac:dyDescent="0.25">
      <c r="A610" t="s">
        <v>2392</v>
      </c>
      <c r="B610" t="s">
        <v>350</v>
      </c>
      <c r="C610" t="s">
        <v>107</v>
      </c>
      <c r="D610" t="s">
        <v>336</v>
      </c>
      <c r="E610" t="s">
        <v>102</v>
      </c>
      <c r="F610">
        <v>40700</v>
      </c>
      <c r="G610" t="s">
        <v>911</v>
      </c>
      <c r="I610" t="s">
        <v>186</v>
      </c>
      <c r="J610">
        <v>2026</v>
      </c>
      <c r="K610">
        <v>7</v>
      </c>
      <c r="L610" t="s">
        <v>94</v>
      </c>
      <c r="M610">
        <v>-417.09708459999996</v>
      </c>
      <c r="N610">
        <v>1</v>
      </c>
      <c r="O610">
        <v>-417.09708459999996</v>
      </c>
      <c r="P610" t="s">
        <v>615</v>
      </c>
      <c r="Q610">
        <v>1</v>
      </c>
    </row>
    <row r="611" spans="1:17" x14ac:dyDescent="0.25">
      <c r="A611" t="s">
        <v>2392</v>
      </c>
      <c r="B611" t="s">
        <v>471</v>
      </c>
      <c r="C611" t="s">
        <v>107</v>
      </c>
      <c r="D611" t="s">
        <v>336</v>
      </c>
      <c r="E611" t="s">
        <v>102</v>
      </c>
      <c r="F611">
        <v>40700</v>
      </c>
      <c r="G611" t="s">
        <v>911</v>
      </c>
      <c r="I611" t="s">
        <v>186</v>
      </c>
      <c r="J611">
        <v>2026</v>
      </c>
      <c r="K611">
        <v>7</v>
      </c>
      <c r="L611" t="s">
        <v>94</v>
      </c>
      <c r="M611">
        <v>-976.94611175</v>
      </c>
      <c r="N611">
        <v>1</v>
      </c>
      <c r="O611">
        <v>-976.94611175</v>
      </c>
      <c r="P611" t="s">
        <v>615</v>
      </c>
      <c r="Q611">
        <v>1</v>
      </c>
    </row>
    <row r="612" spans="1:17" x14ac:dyDescent="0.25">
      <c r="A612" t="s">
        <v>1005</v>
      </c>
      <c r="B612" t="s">
        <v>472</v>
      </c>
      <c r="C612" t="s">
        <v>133</v>
      </c>
      <c r="D612" t="s">
        <v>336</v>
      </c>
      <c r="E612" t="s">
        <v>102</v>
      </c>
      <c r="F612">
        <v>40700</v>
      </c>
      <c r="G612" t="s">
        <v>911</v>
      </c>
      <c r="I612" t="s">
        <v>186</v>
      </c>
      <c r="J612">
        <v>2026</v>
      </c>
      <c r="K612">
        <v>7</v>
      </c>
      <c r="L612" t="s">
        <v>94</v>
      </c>
      <c r="M612">
        <v>-534.02166125000008</v>
      </c>
      <c r="N612">
        <v>1</v>
      </c>
      <c r="O612">
        <v>-534.02166125000008</v>
      </c>
      <c r="P612" t="s">
        <v>615</v>
      </c>
      <c r="Q612">
        <v>1</v>
      </c>
    </row>
    <row r="613" spans="1:17" x14ac:dyDescent="0.25">
      <c r="A613" t="s">
        <v>2516</v>
      </c>
      <c r="B613" t="s">
        <v>473</v>
      </c>
      <c r="C613" t="s">
        <v>296</v>
      </c>
      <c r="D613" t="s">
        <v>336</v>
      </c>
      <c r="E613" t="s">
        <v>102</v>
      </c>
      <c r="F613">
        <v>40700</v>
      </c>
      <c r="G613" t="s">
        <v>911</v>
      </c>
      <c r="I613" t="s">
        <v>186</v>
      </c>
      <c r="J613">
        <v>2026</v>
      </c>
      <c r="K613">
        <v>7</v>
      </c>
      <c r="L613" t="s">
        <v>94</v>
      </c>
      <c r="M613">
        <v>-1595.39184525</v>
      </c>
      <c r="N613">
        <v>1</v>
      </c>
      <c r="O613">
        <v>-1595.39184525</v>
      </c>
      <c r="P613" t="s">
        <v>615</v>
      </c>
      <c r="Q613">
        <v>1</v>
      </c>
    </row>
    <row r="614" spans="1:17" x14ac:dyDescent="0.25">
      <c r="A614" t="s">
        <v>2584</v>
      </c>
      <c r="B614" t="s">
        <v>474</v>
      </c>
      <c r="C614" t="s">
        <v>455</v>
      </c>
      <c r="D614" t="s">
        <v>336</v>
      </c>
      <c r="E614" t="s">
        <v>102</v>
      </c>
      <c r="F614">
        <v>40700</v>
      </c>
      <c r="G614" t="s">
        <v>911</v>
      </c>
      <c r="I614" t="s">
        <v>186</v>
      </c>
      <c r="J614">
        <v>2026</v>
      </c>
      <c r="K614">
        <v>7</v>
      </c>
      <c r="L614" t="s">
        <v>94</v>
      </c>
      <c r="M614">
        <v>-2097.2923747999998</v>
      </c>
      <c r="N614">
        <v>1</v>
      </c>
      <c r="O614">
        <v>-2097.2923747999998</v>
      </c>
      <c r="P614" t="s">
        <v>615</v>
      </c>
      <c r="Q614">
        <v>1</v>
      </c>
    </row>
    <row r="615" spans="1:17" x14ac:dyDescent="0.25">
      <c r="A615" t="s">
        <v>2403</v>
      </c>
      <c r="B615" t="s">
        <v>475</v>
      </c>
      <c r="C615" t="s">
        <v>462</v>
      </c>
      <c r="D615" t="s">
        <v>336</v>
      </c>
      <c r="E615" t="s">
        <v>102</v>
      </c>
      <c r="F615">
        <v>40700</v>
      </c>
      <c r="G615" t="s">
        <v>911</v>
      </c>
      <c r="I615" t="s">
        <v>186</v>
      </c>
      <c r="J615">
        <v>2026</v>
      </c>
      <c r="K615">
        <v>7</v>
      </c>
      <c r="L615" t="s">
        <v>94</v>
      </c>
      <c r="M615">
        <v>-450.93903994999999</v>
      </c>
      <c r="N615">
        <v>1</v>
      </c>
      <c r="O615">
        <v>-450.93903994999999</v>
      </c>
      <c r="P615" t="s">
        <v>615</v>
      </c>
      <c r="Q615">
        <v>1</v>
      </c>
    </row>
    <row r="616" spans="1:17" x14ac:dyDescent="0.25">
      <c r="A616" t="s">
        <v>2382</v>
      </c>
      <c r="B616" t="s">
        <v>476</v>
      </c>
      <c r="C616" t="s">
        <v>477</v>
      </c>
      <c r="D616" t="s">
        <v>336</v>
      </c>
      <c r="E616" t="s">
        <v>102</v>
      </c>
      <c r="F616">
        <v>40700</v>
      </c>
      <c r="G616" t="s">
        <v>911</v>
      </c>
      <c r="I616" t="s">
        <v>186</v>
      </c>
      <c r="J616">
        <v>2026</v>
      </c>
      <c r="K616">
        <v>7</v>
      </c>
      <c r="L616" t="s">
        <v>94</v>
      </c>
      <c r="M616">
        <v>-44.695016799999998</v>
      </c>
      <c r="N616">
        <v>1</v>
      </c>
      <c r="O616">
        <v>-44.695016799999998</v>
      </c>
      <c r="P616" t="s">
        <v>615</v>
      </c>
      <c r="Q616">
        <v>1</v>
      </c>
    </row>
    <row r="617" spans="1:17" x14ac:dyDescent="0.25">
      <c r="A617" t="s">
        <v>2392</v>
      </c>
      <c r="B617" t="s">
        <v>478</v>
      </c>
      <c r="C617" t="s">
        <v>107</v>
      </c>
      <c r="D617" t="s">
        <v>336</v>
      </c>
      <c r="E617" t="s">
        <v>102</v>
      </c>
      <c r="F617">
        <v>40700</v>
      </c>
      <c r="G617" t="s">
        <v>911</v>
      </c>
      <c r="I617" t="s">
        <v>186</v>
      </c>
      <c r="J617">
        <v>2026</v>
      </c>
      <c r="K617">
        <v>7</v>
      </c>
      <c r="L617" t="s">
        <v>94</v>
      </c>
      <c r="M617">
        <v>-946.91562385000009</v>
      </c>
      <c r="N617">
        <v>1</v>
      </c>
      <c r="O617">
        <v>-946.91562385000009</v>
      </c>
      <c r="P617" t="s">
        <v>615</v>
      </c>
      <c r="Q617">
        <v>1</v>
      </c>
    </row>
    <row r="618" spans="1:17" x14ac:dyDescent="0.25">
      <c r="A618" t="s">
        <v>2382</v>
      </c>
      <c r="B618" t="s">
        <v>3177</v>
      </c>
      <c r="C618" t="s">
        <v>3191</v>
      </c>
      <c r="D618" t="s">
        <v>336</v>
      </c>
      <c r="E618" t="s">
        <v>102</v>
      </c>
      <c r="F618">
        <v>40700</v>
      </c>
      <c r="G618" t="s">
        <v>911</v>
      </c>
      <c r="I618" t="s">
        <v>186</v>
      </c>
      <c r="J618">
        <v>2026</v>
      </c>
      <c r="K618">
        <v>7</v>
      </c>
      <c r="L618" t="s">
        <v>94</v>
      </c>
      <c r="M618">
        <v>-795.78063635000001</v>
      </c>
      <c r="N618">
        <v>1</v>
      </c>
      <c r="O618">
        <v>-795.78063635000001</v>
      </c>
      <c r="P618" t="s">
        <v>615</v>
      </c>
      <c r="Q618">
        <v>1</v>
      </c>
    </row>
    <row r="619" spans="1:17" x14ac:dyDescent="0.25">
      <c r="A619" t="s">
        <v>2516</v>
      </c>
      <c r="B619" t="s">
        <v>479</v>
      </c>
      <c r="C619" t="s">
        <v>296</v>
      </c>
      <c r="D619" t="s">
        <v>336</v>
      </c>
      <c r="E619" t="s">
        <v>102</v>
      </c>
      <c r="F619">
        <v>40700</v>
      </c>
      <c r="G619" t="s">
        <v>911</v>
      </c>
      <c r="I619" t="s">
        <v>186</v>
      </c>
      <c r="J619">
        <v>2026</v>
      </c>
      <c r="K619">
        <v>7</v>
      </c>
      <c r="L619" t="s">
        <v>94</v>
      </c>
      <c r="M619">
        <v>-833.20206864999989</v>
      </c>
      <c r="N619">
        <v>1</v>
      </c>
      <c r="O619">
        <v>-833.20206864999989</v>
      </c>
      <c r="P619" t="s">
        <v>615</v>
      </c>
      <c r="Q619">
        <v>1</v>
      </c>
    </row>
    <row r="620" spans="1:17" x14ac:dyDescent="0.25">
      <c r="A620" t="s">
        <v>2392</v>
      </c>
      <c r="B620" t="s">
        <v>480</v>
      </c>
      <c r="C620" t="s">
        <v>107</v>
      </c>
      <c r="D620" t="s">
        <v>336</v>
      </c>
      <c r="E620" t="s">
        <v>102</v>
      </c>
      <c r="F620">
        <v>40700</v>
      </c>
      <c r="G620" t="s">
        <v>911</v>
      </c>
      <c r="I620" t="s">
        <v>186</v>
      </c>
      <c r="J620">
        <v>2026</v>
      </c>
      <c r="K620">
        <v>7</v>
      </c>
      <c r="L620" t="s">
        <v>94</v>
      </c>
      <c r="M620">
        <v>-3982.7187431499997</v>
      </c>
      <c r="N620">
        <v>1</v>
      </c>
      <c r="O620">
        <v>-3982.7187431499997</v>
      </c>
      <c r="P620" t="s">
        <v>615</v>
      </c>
      <c r="Q620">
        <v>1</v>
      </c>
    </row>
    <row r="621" spans="1:17" x14ac:dyDescent="0.25">
      <c r="A621" t="s">
        <v>2392</v>
      </c>
      <c r="B621" t="s">
        <v>481</v>
      </c>
      <c r="C621" t="s">
        <v>107</v>
      </c>
      <c r="D621" t="s">
        <v>336</v>
      </c>
      <c r="E621" t="s">
        <v>102</v>
      </c>
      <c r="F621">
        <v>40700</v>
      </c>
      <c r="G621" t="s">
        <v>911</v>
      </c>
      <c r="I621" t="s">
        <v>186</v>
      </c>
      <c r="J621">
        <v>2026</v>
      </c>
      <c r="K621">
        <v>7</v>
      </c>
      <c r="L621" t="s">
        <v>94</v>
      </c>
      <c r="M621">
        <v>-695.11995839999997</v>
      </c>
      <c r="N621">
        <v>1</v>
      </c>
      <c r="O621">
        <v>-695.11995839999997</v>
      </c>
      <c r="P621" t="s">
        <v>615</v>
      </c>
      <c r="Q621">
        <v>1</v>
      </c>
    </row>
    <row r="622" spans="1:17" x14ac:dyDescent="0.25">
      <c r="A622" t="s">
        <v>1005</v>
      </c>
      <c r="B622" t="s">
        <v>3178</v>
      </c>
      <c r="C622" t="s">
        <v>133</v>
      </c>
      <c r="D622" t="s">
        <v>336</v>
      </c>
      <c r="E622" t="s">
        <v>102</v>
      </c>
      <c r="F622">
        <v>40700</v>
      </c>
      <c r="G622" t="s">
        <v>911</v>
      </c>
      <c r="I622" t="s">
        <v>186</v>
      </c>
      <c r="J622">
        <v>2026</v>
      </c>
      <c r="K622">
        <v>7</v>
      </c>
      <c r="L622" t="s">
        <v>94</v>
      </c>
      <c r="M622">
        <v>-976.31700809999995</v>
      </c>
      <c r="N622">
        <v>1</v>
      </c>
      <c r="O622">
        <v>-976.31700809999995</v>
      </c>
      <c r="P622" t="s">
        <v>615</v>
      </c>
      <c r="Q622">
        <v>1</v>
      </c>
    </row>
    <row r="623" spans="1:17" x14ac:dyDescent="0.25">
      <c r="A623" t="s">
        <v>1005</v>
      </c>
      <c r="B623" t="s">
        <v>482</v>
      </c>
      <c r="C623" t="s">
        <v>133</v>
      </c>
      <c r="D623" t="s">
        <v>336</v>
      </c>
      <c r="E623" t="s">
        <v>102</v>
      </c>
      <c r="F623">
        <v>40700</v>
      </c>
      <c r="G623" t="s">
        <v>911</v>
      </c>
      <c r="I623" t="s">
        <v>186</v>
      </c>
      <c r="J623">
        <v>2026</v>
      </c>
      <c r="K623">
        <v>7</v>
      </c>
      <c r="L623" t="s">
        <v>94</v>
      </c>
      <c r="M623">
        <v>-6.5530492999999996</v>
      </c>
      <c r="N623">
        <v>1</v>
      </c>
      <c r="O623">
        <v>-6.5530492999999996</v>
      </c>
      <c r="P623" t="s">
        <v>615</v>
      </c>
      <c r="Q623">
        <v>1</v>
      </c>
    </row>
    <row r="624" spans="1:17" x14ac:dyDescent="0.25">
      <c r="A624" t="s">
        <v>2392</v>
      </c>
      <c r="B624" t="s">
        <v>483</v>
      </c>
      <c r="C624" t="s">
        <v>107</v>
      </c>
      <c r="D624" t="s">
        <v>336</v>
      </c>
      <c r="E624" t="s">
        <v>102</v>
      </c>
      <c r="F624">
        <v>40700</v>
      </c>
      <c r="G624" t="s">
        <v>911</v>
      </c>
      <c r="I624" t="s">
        <v>186</v>
      </c>
      <c r="J624">
        <v>2026</v>
      </c>
      <c r="K624">
        <v>7</v>
      </c>
      <c r="L624" t="s">
        <v>94</v>
      </c>
      <c r="M624">
        <v>-292.31758255</v>
      </c>
      <c r="N624">
        <v>1</v>
      </c>
      <c r="O624">
        <v>-292.31758255</v>
      </c>
      <c r="P624" t="s">
        <v>615</v>
      </c>
      <c r="Q624">
        <v>1</v>
      </c>
    </row>
    <row r="625" spans="1:17" x14ac:dyDescent="0.25">
      <c r="A625" t="s">
        <v>2516</v>
      </c>
      <c r="B625" t="s">
        <v>351</v>
      </c>
      <c r="C625" t="s">
        <v>296</v>
      </c>
      <c r="D625" t="s">
        <v>336</v>
      </c>
      <c r="E625" t="s">
        <v>102</v>
      </c>
      <c r="F625">
        <v>40700</v>
      </c>
      <c r="G625" t="s">
        <v>911</v>
      </c>
      <c r="I625" t="s">
        <v>186</v>
      </c>
      <c r="J625">
        <v>2026</v>
      </c>
      <c r="K625">
        <v>7</v>
      </c>
      <c r="L625" t="s">
        <v>94</v>
      </c>
      <c r="M625">
        <v>-6697.1331409499999</v>
      </c>
      <c r="N625">
        <v>1</v>
      </c>
      <c r="O625">
        <v>-6697.1331409499999</v>
      </c>
      <c r="P625" t="s">
        <v>615</v>
      </c>
      <c r="Q625">
        <v>1</v>
      </c>
    </row>
    <row r="626" spans="1:17" x14ac:dyDescent="0.25">
      <c r="A626" t="s">
        <v>2382</v>
      </c>
      <c r="B626" t="s">
        <v>484</v>
      </c>
      <c r="C626" t="s">
        <v>477</v>
      </c>
      <c r="D626" t="s">
        <v>336</v>
      </c>
      <c r="E626" t="s">
        <v>102</v>
      </c>
      <c r="F626">
        <v>40700</v>
      </c>
      <c r="G626" t="s">
        <v>911</v>
      </c>
      <c r="I626" t="s">
        <v>186</v>
      </c>
      <c r="J626">
        <v>2026</v>
      </c>
      <c r="K626">
        <v>7</v>
      </c>
      <c r="L626" t="s">
        <v>94</v>
      </c>
      <c r="M626">
        <v>-165.77631734999997</v>
      </c>
      <c r="N626">
        <v>1</v>
      </c>
      <c r="O626">
        <v>-165.77631734999997</v>
      </c>
      <c r="P626" t="s">
        <v>615</v>
      </c>
      <c r="Q626">
        <v>1</v>
      </c>
    </row>
    <row r="627" spans="1:17" x14ac:dyDescent="0.25">
      <c r="A627" t="s">
        <v>1005</v>
      </c>
      <c r="B627" t="s">
        <v>2007</v>
      </c>
      <c r="C627" t="s">
        <v>133</v>
      </c>
      <c r="D627" t="s">
        <v>336</v>
      </c>
      <c r="E627" t="s">
        <v>102</v>
      </c>
      <c r="F627">
        <v>40700</v>
      </c>
      <c r="G627" t="s">
        <v>911</v>
      </c>
      <c r="I627" t="s">
        <v>186</v>
      </c>
      <c r="J627">
        <v>2026</v>
      </c>
      <c r="K627">
        <v>7</v>
      </c>
      <c r="L627" t="s">
        <v>94</v>
      </c>
      <c r="M627">
        <v>-51.04473325</v>
      </c>
      <c r="N627">
        <v>1</v>
      </c>
      <c r="O627">
        <v>-51.04473325</v>
      </c>
      <c r="P627" t="s">
        <v>615</v>
      </c>
      <c r="Q627">
        <v>1</v>
      </c>
    </row>
    <row r="628" spans="1:17" x14ac:dyDescent="0.25">
      <c r="A628" t="s">
        <v>1005</v>
      </c>
      <c r="B628" t="s">
        <v>485</v>
      </c>
      <c r="C628" t="s">
        <v>133</v>
      </c>
      <c r="D628" t="s">
        <v>336</v>
      </c>
      <c r="E628" t="s">
        <v>102</v>
      </c>
      <c r="F628">
        <v>40700</v>
      </c>
      <c r="G628" t="s">
        <v>911</v>
      </c>
      <c r="I628" t="s">
        <v>186</v>
      </c>
      <c r="J628">
        <v>2026</v>
      </c>
      <c r="K628">
        <v>7</v>
      </c>
      <c r="L628" t="s">
        <v>94</v>
      </c>
      <c r="M628">
        <v>-7368.6719473500007</v>
      </c>
      <c r="N628">
        <v>1</v>
      </c>
      <c r="O628">
        <v>-7368.6719473500007</v>
      </c>
      <c r="P628" t="s">
        <v>615</v>
      </c>
      <c r="Q628">
        <v>1</v>
      </c>
    </row>
    <row r="629" spans="1:17" x14ac:dyDescent="0.25">
      <c r="A629" t="s">
        <v>2382</v>
      </c>
      <c r="B629" t="s">
        <v>352</v>
      </c>
      <c r="C629" t="s">
        <v>353</v>
      </c>
      <c r="D629" t="s">
        <v>336</v>
      </c>
      <c r="E629" t="s">
        <v>102</v>
      </c>
      <c r="F629">
        <v>40700</v>
      </c>
      <c r="G629" t="s">
        <v>911</v>
      </c>
      <c r="I629" t="s">
        <v>186</v>
      </c>
      <c r="J629">
        <v>2026</v>
      </c>
      <c r="K629">
        <v>7</v>
      </c>
      <c r="L629" t="s">
        <v>94</v>
      </c>
      <c r="M629">
        <v>-3863.5998092999998</v>
      </c>
      <c r="N629">
        <v>1</v>
      </c>
      <c r="O629">
        <v>-3863.5998092999998</v>
      </c>
      <c r="P629" t="s">
        <v>615</v>
      </c>
      <c r="Q629">
        <v>1</v>
      </c>
    </row>
    <row r="630" spans="1:17" x14ac:dyDescent="0.25">
      <c r="A630" t="s">
        <v>1005</v>
      </c>
      <c r="B630" t="s">
        <v>764</v>
      </c>
      <c r="C630" t="s">
        <v>133</v>
      </c>
      <c r="D630" t="s">
        <v>336</v>
      </c>
      <c r="E630" t="s">
        <v>102</v>
      </c>
      <c r="F630">
        <v>40700</v>
      </c>
      <c r="G630" t="s">
        <v>911</v>
      </c>
      <c r="I630" t="s">
        <v>186</v>
      </c>
      <c r="J630">
        <v>2026</v>
      </c>
      <c r="K630">
        <v>7</v>
      </c>
      <c r="L630" t="s">
        <v>94</v>
      </c>
      <c r="M630">
        <v>-29.245814149999994</v>
      </c>
      <c r="N630">
        <v>1</v>
      </c>
      <c r="O630">
        <v>-29.245814149999994</v>
      </c>
      <c r="P630" t="s">
        <v>615</v>
      </c>
      <c r="Q630">
        <v>1</v>
      </c>
    </row>
    <row r="631" spans="1:17" x14ac:dyDescent="0.25">
      <c r="A631" t="s">
        <v>2382</v>
      </c>
      <c r="B631" t="s">
        <v>486</v>
      </c>
      <c r="C631" t="s">
        <v>477</v>
      </c>
      <c r="D631" t="s">
        <v>336</v>
      </c>
      <c r="E631" t="s">
        <v>102</v>
      </c>
      <c r="F631">
        <v>40700</v>
      </c>
      <c r="G631" t="s">
        <v>911</v>
      </c>
      <c r="I631" t="s">
        <v>186</v>
      </c>
      <c r="J631">
        <v>2026</v>
      </c>
      <c r="K631">
        <v>7</v>
      </c>
      <c r="L631" t="s">
        <v>94</v>
      </c>
      <c r="M631">
        <v>-120.41808064999998</v>
      </c>
      <c r="N631">
        <v>1</v>
      </c>
      <c r="O631">
        <v>-120.41808064999998</v>
      </c>
      <c r="P631" t="s">
        <v>615</v>
      </c>
      <c r="Q631">
        <v>1</v>
      </c>
    </row>
    <row r="632" spans="1:17" x14ac:dyDescent="0.25">
      <c r="A632" t="s">
        <v>2610</v>
      </c>
      <c r="B632" t="s">
        <v>766</v>
      </c>
      <c r="C632" t="s">
        <v>265</v>
      </c>
      <c r="D632" t="s">
        <v>336</v>
      </c>
      <c r="E632" t="s">
        <v>102</v>
      </c>
      <c r="F632">
        <v>40700</v>
      </c>
      <c r="G632" t="s">
        <v>911</v>
      </c>
      <c r="I632" t="s">
        <v>186</v>
      </c>
      <c r="J632">
        <v>2026</v>
      </c>
      <c r="K632">
        <v>7</v>
      </c>
      <c r="L632" t="s">
        <v>94</v>
      </c>
      <c r="M632">
        <v>-225.19181369999998</v>
      </c>
      <c r="N632">
        <v>1</v>
      </c>
      <c r="O632">
        <v>-225.19181369999998</v>
      </c>
      <c r="P632" t="s">
        <v>615</v>
      </c>
      <c r="Q632">
        <v>1</v>
      </c>
    </row>
    <row r="633" spans="1:17" x14ac:dyDescent="0.25">
      <c r="A633" t="s">
        <v>1005</v>
      </c>
      <c r="B633" t="s">
        <v>487</v>
      </c>
      <c r="C633" t="s">
        <v>133</v>
      </c>
      <c r="D633" t="s">
        <v>336</v>
      </c>
      <c r="E633" t="s">
        <v>102</v>
      </c>
      <c r="F633">
        <v>40700</v>
      </c>
      <c r="G633" t="s">
        <v>911</v>
      </c>
      <c r="I633" t="s">
        <v>186</v>
      </c>
      <c r="J633">
        <v>2026</v>
      </c>
      <c r="K633">
        <v>7</v>
      </c>
      <c r="L633" t="s">
        <v>94</v>
      </c>
      <c r="M633">
        <v>-351.08896409999994</v>
      </c>
      <c r="N633">
        <v>1</v>
      </c>
      <c r="O633">
        <v>-351.08896409999994</v>
      </c>
      <c r="P633" t="s">
        <v>615</v>
      </c>
      <c r="Q633">
        <v>1</v>
      </c>
    </row>
    <row r="634" spans="1:17" x14ac:dyDescent="0.25">
      <c r="A634" t="s">
        <v>1005</v>
      </c>
      <c r="B634" t="s">
        <v>488</v>
      </c>
      <c r="C634" t="s">
        <v>133</v>
      </c>
      <c r="D634" t="s">
        <v>336</v>
      </c>
      <c r="E634" t="s">
        <v>102</v>
      </c>
      <c r="F634">
        <v>40700</v>
      </c>
      <c r="G634" t="s">
        <v>911</v>
      </c>
      <c r="I634" t="s">
        <v>186</v>
      </c>
      <c r="J634">
        <v>2026</v>
      </c>
      <c r="K634">
        <v>7</v>
      </c>
      <c r="L634" t="s">
        <v>94</v>
      </c>
      <c r="M634">
        <v>-83.060786899999997</v>
      </c>
      <c r="N634">
        <v>1</v>
      </c>
      <c r="O634">
        <v>-83.060786899999997</v>
      </c>
      <c r="P634" t="s">
        <v>615</v>
      </c>
      <c r="Q634">
        <v>1</v>
      </c>
    </row>
    <row r="635" spans="1:17" x14ac:dyDescent="0.25">
      <c r="A635" t="s">
        <v>1005</v>
      </c>
      <c r="B635" t="s">
        <v>489</v>
      </c>
      <c r="C635" t="s">
        <v>133</v>
      </c>
      <c r="D635" t="s">
        <v>336</v>
      </c>
      <c r="E635" t="s">
        <v>102</v>
      </c>
      <c r="F635">
        <v>40700</v>
      </c>
      <c r="G635" t="s">
        <v>911</v>
      </c>
      <c r="I635" t="s">
        <v>186</v>
      </c>
      <c r="J635">
        <v>2026</v>
      </c>
      <c r="K635">
        <v>7</v>
      </c>
      <c r="L635" t="s">
        <v>94</v>
      </c>
      <c r="M635">
        <v>-6.5257562999999994</v>
      </c>
      <c r="N635">
        <v>1</v>
      </c>
      <c r="O635">
        <v>-6.5257562999999994</v>
      </c>
      <c r="P635" t="s">
        <v>615</v>
      </c>
      <c r="Q635">
        <v>1</v>
      </c>
    </row>
    <row r="636" spans="1:17" x14ac:dyDescent="0.25">
      <c r="A636" t="s">
        <v>1005</v>
      </c>
      <c r="B636" t="s">
        <v>490</v>
      </c>
      <c r="C636" t="s">
        <v>133</v>
      </c>
      <c r="D636" t="s">
        <v>336</v>
      </c>
      <c r="E636" t="s">
        <v>102</v>
      </c>
      <c r="F636">
        <v>40700</v>
      </c>
      <c r="G636" t="s">
        <v>911</v>
      </c>
      <c r="I636" t="s">
        <v>186</v>
      </c>
      <c r="J636">
        <v>2026</v>
      </c>
      <c r="K636">
        <v>7</v>
      </c>
      <c r="L636" t="s">
        <v>94</v>
      </c>
      <c r="M636">
        <v>-1845.4039131499999</v>
      </c>
      <c r="N636">
        <v>1</v>
      </c>
      <c r="O636">
        <v>-1845.4039131499999</v>
      </c>
      <c r="P636" t="s">
        <v>615</v>
      </c>
      <c r="Q636">
        <v>1</v>
      </c>
    </row>
    <row r="637" spans="1:17" x14ac:dyDescent="0.25">
      <c r="A637" t="s">
        <v>1005</v>
      </c>
      <c r="B637" t="s">
        <v>491</v>
      </c>
      <c r="C637" t="s">
        <v>133</v>
      </c>
      <c r="D637" t="s">
        <v>336</v>
      </c>
      <c r="E637" t="s">
        <v>102</v>
      </c>
      <c r="F637">
        <v>40700</v>
      </c>
      <c r="G637" t="s">
        <v>911</v>
      </c>
      <c r="I637" t="s">
        <v>186</v>
      </c>
      <c r="J637">
        <v>2026</v>
      </c>
      <c r="K637">
        <v>7</v>
      </c>
      <c r="L637" t="s">
        <v>94</v>
      </c>
      <c r="M637">
        <v>-373.55792634999995</v>
      </c>
      <c r="N637">
        <v>1</v>
      </c>
      <c r="O637">
        <v>-373.55792634999995</v>
      </c>
      <c r="P637" t="s">
        <v>615</v>
      </c>
      <c r="Q637">
        <v>1</v>
      </c>
    </row>
    <row r="638" spans="1:17" x14ac:dyDescent="0.25">
      <c r="A638" t="s">
        <v>2584</v>
      </c>
      <c r="B638" t="s">
        <v>492</v>
      </c>
      <c r="C638" t="s">
        <v>455</v>
      </c>
      <c r="D638" t="s">
        <v>336</v>
      </c>
      <c r="E638" t="s">
        <v>102</v>
      </c>
      <c r="F638">
        <v>40700</v>
      </c>
      <c r="G638" t="s">
        <v>911</v>
      </c>
      <c r="I638" t="s">
        <v>186</v>
      </c>
      <c r="J638">
        <v>2026</v>
      </c>
      <c r="K638">
        <v>7</v>
      </c>
      <c r="L638" t="s">
        <v>94</v>
      </c>
      <c r="M638">
        <v>-3123.3426875</v>
      </c>
      <c r="N638">
        <v>1</v>
      </c>
      <c r="O638">
        <v>-3123.3426875</v>
      </c>
      <c r="P638" t="s">
        <v>615</v>
      </c>
      <c r="Q638">
        <v>1</v>
      </c>
    </row>
    <row r="639" spans="1:17" x14ac:dyDescent="0.25">
      <c r="A639" t="s">
        <v>2610</v>
      </c>
      <c r="B639" t="s">
        <v>357</v>
      </c>
      <c r="C639" t="s">
        <v>265</v>
      </c>
      <c r="D639" t="s">
        <v>336</v>
      </c>
      <c r="E639" t="s">
        <v>102</v>
      </c>
      <c r="F639">
        <v>40700</v>
      </c>
      <c r="G639" t="s">
        <v>911</v>
      </c>
      <c r="I639" t="s">
        <v>186</v>
      </c>
      <c r="J639">
        <v>2026</v>
      </c>
      <c r="K639">
        <v>7</v>
      </c>
      <c r="L639" t="s">
        <v>94</v>
      </c>
      <c r="M639">
        <v>-257.6240856</v>
      </c>
      <c r="N639">
        <v>1</v>
      </c>
      <c r="O639">
        <v>-257.6240856</v>
      </c>
      <c r="P639" t="s">
        <v>615</v>
      </c>
      <c r="Q639">
        <v>1</v>
      </c>
    </row>
    <row r="640" spans="1:17" x14ac:dyDescent="0.25">
      <c r="A640" t="s">
        <v>2392</v>
      </c>
      <c r="B640" t="s">
        <v>493</v>
      </c>
      <c r="C640" t="s">
        <v>107</v>
      </c>
      <c r="D640" t="s">
        <v>336</v>
      </c>
      <c r="E640" t="s">
        <v>102</v>
      </c>
      <c r="F640">
        <v>40700</v>
      </c>
      <c r="G640" t="s">
        <v>911</v>
      </c>
      <c r="I640" t="s">
        <v>186</v>
      </c>
      <c r="J640">
        <v>2026</v>
      </c>
      <c r="K640">
        <v>7</v>
      </c>
      <c r="L640" t="s">
        <v>94</v>
      </c>
      <c r="M640">
        <v>-291.33094060000002</v>
      </c>
      <c r="N640">
        <v>1</v>
      </c>
      <c r="O640">
        <v>-291.33094060000002</v>
      </c>
      <c r="P640" t="s">
        <v>615</v>
      </c>
      <c r="Q640">
        <v>1</v>
      </c>
    </row>
    <row r="641" spans="1:17" x14ac:dyDescent="0.25">
      <c r="A641" t="s">
        <v>1005</v>
      </c>
      <c r="B641" t="s">
        <v>2308</v>
      </c>
      <c r="C641" t="s">
        <v>133</v>
      </c>
      <c r="D641" t="s">
        <v>336</v>
      </c>
      <c r="E641" t="s">
        <v>102</v>
      </c>
      <c r="F641">
        <v>40700</v>
      </c>
      <c r="G641" t="s">
        <v>911</v>
      </c>
      <c r="I641" t="s">
        <v>186</v>
      </c>
      <c r="J641">
        <v>2026</v>
      </c>
      <c r="K641">
        <v>7</v>
      </c>
      <c r="L641" t="s">
        <v>94</v>
      </c>
      <c r="M641">
        <v>-60.818356550000004</v>
      </c>
      <c r="N641">
        <v>1</v>
      </c>
      <c r="O641">
        <v>-60.818356550000004</v>
      </c>
      <c r="P641" t="s">
        <v>615</v>
      </c>
      <c r="Q641">
        <v>1</v>
      </c>
    </row>
    <row r="642" spans="1:17" x14ac:dyDescent="0.25">
      <c r="A642" t="s">
        <v>1005</v>
      </c>
      <c r="B642" t="s">
        <v>494</v>
      </c>
      <c r="C642" t="s">
        <v>133</v>
      </c>
      <c r="D642" t="s">
        <v>336</v>
      </c>
      <c r="E642" t="s">
        <v>102</v>
      </c>
      <c r="F642">
        <v>40700</v>
      </c>
      <c r="G642" t="s">
        <v>911</v>
      </c>
      <c r="I642" t="s">
        <v>186</v>
      </c>
      <c r="J642">
        <v>2026</v>
      </c>
      <c r="K642">
        <v>7</v>
      </c>
      <c r="L642" t="s">
        <v>94</v>
      </c>
      <c r="M642">
        <v>-22034.555944800002</v>
      </c>
      <c r="N642">
        <v>1</v>
      </c>
      <c r="O642">
        <v>-22034.555944800002</v>
      </c>
      <c r="P642" t="s">
        <v>615</v>
      </c>
      <c r="Q642">
        <v>1</v>
      </c>
    </row>
    <row r="643" spans="1:17" x14ac:dyDescent="0.25">
      <c r="A643" t="s">
        <v>1005</v>
      </c>
      <c r="B643" t="s">
        <v>3179</v>
      </c>
      <c r="C643" t="s">
        <v>133</v>
      </c>
      <c r="D643" t="s">
        <v>336</v>
      </c>
      <c r="E643" t="s">
        <v>102</v>
      </c>
      <c r="F643">
        <v>40700</v>
      </c>
      <c r="G643" t="s">
        <v>911</v>
      </c>
      <c r="I643" t="s">
        <v>186</v>
      </c>
      <c r="J643">
        <v>2026</v>
      </c>
      <c r="K643">
        <v>7</v>
      </c>
      <c r="L643" t="s">
        <v>94</v>
      </c>
      <c r="M643">
        <v>-12638.963893849999</v>
      </c>
      <c r="N643">
        <v>1</v>
      </c>
      <c r="O643">
        <v>-12638.963893849999</v>
      </c>
      <c r="P643" t="s">
        <v>615</v>
      </c>
      <c r="Q643">
        <v>1</v>
      </c>
    </row>
    <row r="644" spans="1:17" x14ac:dyDescent="0.25">
      <c r="A644" t="s">
        <v>2392</v>
      </c>
      <c r="B644" t="s">
        <v>495</v>
      </c>
      <c r="C644" t="s">
        <v>107</v>
      </c>
      <c r="D644" t="s">
        <v>336</v>
      </c>
      <c r="E644" t="s">
        <v>102</v>
      </c>
      <c r="F644">
        <v>40700</v>
      </c>
      <c r="G644" t="s">
        <v>911</v>
      </c>
      <c r="I644" t="s">
        <v>186</v>
      </c>
      <c r="J644">
        <v>2026</v>
      </c>
      <c r="K644">
        <v>7</v>
      </c>
      <c r="L644" t="s">
        <v>94</v>
      </c>
      <c r="M644">
        <v>-1058.58220405</v>
      </c>
      <c r="N644">
        <v>1</v>
      </c>
      <c r="O644">
        <v>-1058.58220405</v>
      </c>
      <c r="P644" t="s">
        <v>615</v>
      </c>
      <c r="Q644">
        <v>1</v>
      </c>
    </row>
    <row r="645" spans="1:17" x14ac:dyDescent="0.25">
      <c r="A645" t="s">
        <v>2382</v>
      </c>
      <c r="B645" t="s">
        <v>2346</v>
      </c>
      <c r="C645" t="s">
        <v>2347</v>
      </c>
      <c r="D645" t="s">
        <v>336</v>
      </c>
      <c r="E645" t="s">
        <v>102</v>
      </c>
      <c r="F645">
        <v>40700</v>
      </c>
      <c r="G645" t="s">
        <v>911</v>
      </c>
      <c r="I645" t="s">
        <v>186</v>
      </c>
      <c r="J645">
        <v>2026</v>
      </c>
      <c r="K645">
        <v>7</v>
      </c>
      <c r="L645" t="s">
        <v>94</v>
      </c>
      <c r="M645">
        <v>-2101.6142213499998</v>
      </c>
      <c r="N645">
        <v>1</v>
      </c>
      <c r="O645">
        <v>-2101.6142213499998</v>
      </c>
      <c r="P645" t="s">
        <v>615</v>
      </c>
      <c r="Q645">
        <v>1</v>
      </c>
    </row>
    <row r="646" spans="1:17" x14ac:dyDescent="0.25">
      <c r="A646" t="s">
        <v>1005</v>
      </c>
      <c r="B646" t="s">
        <v>772</v>
      </c>
      <c r="C646" t="s">
        <v>133</v>
      </c>
      <c r="D646" t="s">
        <v>336</v>
      </c>
      <c r="E646" t="s">
        <v>102</v>
      </c>
      <c r="F646">
        <v>40700</v>
      </c>
      <c r="G646" t="s">
        <v>911</v>
      </c>
      <c r="I646" t="s">
        <v>186</v>
      </c>
      <c r="J646">
        <v>2026</v>
      </c>
      <c r="K646">
        <v>7</v>
      </c>
      <c r="L646" t="s">
        <v>94</v>
      </c>
      <c r="M646">
        <v>-363.26437140000002</v>
      </c>
      <c r="N646">
        <v>1</v>
      </c>
      <c r="O646">
        <v>-363.26437140000002</v>
      </c>
      <c r="P646" t="s">
        <v>615</v>
      </c>
      <c r="Q646">
        <v>1</v>
      </c>
    </row>
    <row r="647" spans="1:17" x14ac:dyDescent="0.25">
      <c r="A647" t="s">
        <v>2610</v>
      </c>
      <c r="B647" t="s">
        <v>496</v>
      </c>
      <c r="C647" t="s">
        <v>265</v>
      </c>
      <c r="D647" t="s">
        <v>336</v>
      </c>
      <c r="E647" t="s">
        <v>102</v>
      </c>
      <c r="F647">
        <v>40700</v>
      </c>
      <c r="G647" t="s">
        <v>911</v>
      </c>
      <c r="I647" t="s">
        <v>125</v>
      </c>
      <c r="J647">
        <v>2026</v>
      </c>
      <c r="K647">
        <v>7</v>
      </c>
      <c r="L647" t="s">
        <v>94</v>
      </c>
      <c r="M647">
        <v>-1449.0194862499998</v>
      </c>
      <c r="N647">
        <v>1</v>
      </c>
      <c r="O647">
        <v>-1449.0194862499998</v>
      </c>
      <c r="P647" t="s">
        <v>615</v>
      </c>
      <c r="Q647">
        <v>1</v>
      </c>
    </row>
    <row r="648" spans="1:17" x14ac:dyDescent="0.25">
      <c r="A648" t="s">
        <v>2610</v>
      </c>
      <c r="B648" t="s">
        <v>358</v>
      </c>
      <c r="C648" t="s">
        <v>265</v>
      </c>
      <c r="D648" t="s">
        <v>336</v>
      </c>
      <c r="E648" t="s">
        <v>102</v>
      </c>
      <c r="F648">
        <v>40700</v>
      </c>
      <c r="G648" t="s">
        <v>911</v>
      </c>
      <c r="I648" t="s">
        <v>125</v>
      </c>
      <c r="J648">
        <v>2026</v>
      </c>
      <c r="K648">
        <v>7</v>
      </c>
      <c r="L648" t="s">
        <v>94</v>
      </c>
      <c r="M648">
        <v>-1188.7056754999999</v>
      </c>
      <c r="N648">
        <v>1</v>
      </c>
      <c r="O648">
        <v>-1188.7056754999999</v>
      </c>
      <c r="P648" t="s">
        <v>615</v>
      </c>
      <c r="Q648">
        <v>1</v>
      </c>
    </row>
    <row r="649" spans="1:17" x14ac:dyDescent="0.25">
      <c r="A649" t="s">
        <v>1005</v>
      </c>
      <c r="B649" t="s">
        <v>497</v>
      </c>
      <c r="C649" t="s">
        <v>133</v>
      </c>
      <c r="D649" t="s">
        <v>336</v>
      </c>
      <c r="E649" t="s">
        <v>102</v>
      </c>
      <c r="F649">
        <v>40700</v>
      </c>
      <c r="G649" t="s">
        <v>911</v>
      </c>
      <c r="I649" t="s">
        <v>186</v>
      </c>
      <c r="J649">
        <v>2026</v>
      </c>
      <c r="K649">
        <v>7</v>
      </c>
      <c r="L649" t="s">
        <v>94</v>
      </c>
      <c r="M649">
        <v>-14568.74821045</v>
      </c>
      <c r="N649">
        <v>1</v>
      </c>
      <c r="O649">
        <v>-14568.74821045</v>
      </c>
      <c r="P649" t="s">
        <v>615</v>
      </c>
      <c r="Q649">
        <v>1</v>
      </c>
    </row>
    <row r="650" spans="1:17" x14ac:dyDescent="0.25">
      <c r="A650" t="s">
        <v>1121</v>
      </c>
      <c r="B650" t="s">
        <v>498</v>
      </c>
      <c r="C650" t="s">
        <v>252</v>
      </c>
      <c r="D650" t="s">
        <v>336</v>
      </c>
      <c r="E650" t="s">
        <v>102</v>
      </c>
      <c r="F650">
        <v>40700</v>
      </c>
      <c r="G650" t="s">
        <v>911</v>
      </c>
      <c r="I650" t="s">
        <v>186</v>
      </c>
      <c r="J650">
        <v>2026</v>
      </c>
      <c r="K650">
        <v>7</v>
      </c>
      <c r="L650" t="s">
        <v>94</v>
      </c>
      <c r="M650">
        <v>-40287.159089799992</v>
      </c>
      <c r="N650">
        <v>1</v>
      </c>
      <c r="O650">
        <v>-40287.159089799992</v>
      </c>
      <c r="P650" t="s">
        <v>615</v>
      </c>
      <c r="Q650">
        <v>1</v>
      </c>
    </row>
    <row r="651" spans="1:17" x14ac:dyDescent="0.25">
      <c r="A651" t="s">
        <v>2382</v>
      </c>
      <c r="B651" t="s">
        <v>359</v>
      </c>
      <c r="C651" t="s">
        <v>360</v>
      </c>
      <c r="D651" t="s">
        <v>336</v>
      </c>
      <c r="E651" t="s">
        <v>102</v>
      </c>
      <c r="F651">
        <v>40700</v>
      </c>
      <c r="G651" t="s">
        <v>911</v>
      </c>
      <c r="I651" t="s">
        <v>186</v>
      </c>
      <c r="J651">
        <v>2026</v>
      </c>
      <c r="K651">
        <v>7</v>
      </c>
      <c r="L651" t="s">
        <v>94</v>
      </c>
      <c r="M651">
        <v>-1102.4816298999999</v>
      </c>
      <c r="N651">
        <v>1</v>
      </c>
      <c r="O651">
        <v>-1102.4816298999999</v>
      </c>
      <c r="P651" t="s">
        <v>615</v>
      </c>
      <c r="Q651">
        <v>1</v>
      </c>
    </row>
    <row r="652" spans="1:17" x14ac:dyDescent="0.25">
      <c r="A652" t="s">
        <v>1005</v>
      </c>
      <c r="B652" t="s">
        <v>502</v>
      </c>
      <c r="C652" t="s">
        <v>133</v>
      </c>
      <c r="D652" t="s">
        <v>336</v>
      </c>
      <c r="E652" t="s">
        <v>102</v>
      </c>
      <c r="F652">
        <v>40700</v>
      </c>
      <c r="G652" t="s">
        <v>911</v>
      </c>
      <c r="I652" t="s">
        <v>186</v>
      </c>
      <c r="J652">
        <v>2026</v>
      </c>
      <c r="K652">
        <v>7</v>
      </c>
      <c r="L652" t="s">
        <v>94</v>
      </c>
      <c r="M652">
        <v>-4607.3477057999999</v>
      </c>
      <c r="N652">
        <v>1</v>
      </c>
      <c r="O652">
        <v>-4607.3477057999999</v>
      </c>
      <c r="P652" t="s">
        <v>615</v>
      </c>
      <c r="Q652">
        <v>1</v>
      </c>
    </row>
    <row r="653" spans="1:17" x14ac:dyDescent="0.25">
      <c r="A653" t="s">
        <v>2392</v>
      </c>
      <c r="B653" t="s">
        <v>361</v>
      </c>
      <c r="C653" t="s">
        <v>107</v>
      </c>
      <c r="D653" t="s">
        <v>336</v>
      </c>
      <c r="E653" t="s">
        <v>102</v>
      </c>
      <c r="F653">
        <v>40700</v>
      </c>
      <c r="G653" t="s">
        <v>911</v>
      </c>
      <c r="I653" t="s">
        <v>186</v>
      </c>
      <c r="J653">
        <v>2026</v>
      </c>
      <c r="K653">
        <v>7</v>
      </c>
      <c r="L653" t="s">
        <v>94</v>
      </c>
      <c r="M653">
        <v>-118.25374574999999</v>
      </c>
      <c r="N653">
        <v>1</v>
      </c>
      <c r="O653">
        <v>-118.25374574999999</v>
      </c>
      <c r="P653" t="s">
        <v>615</v>
      </c>
      <c r="Q653">
        <v>1</v>
      </c>
    </row>
    <row r="654" spans="1:17" x14ac:dyDescent="0.25">
      <c r="A654" t="s">
        <v>1005</v>
      </c>
      <c r="B654" t="s">
        <v>503</v>
      </c>
      <c r="C654" t="s">
        <v>133</v>
      </c>
      <c r="D654" t="s">
        <v>336</v>
      </c>
      <c r="E654" t="s">
        <v>102</v>
      </c>
      <c r="F654">
        <v>40700</v>
      </c>
      <c r="G654" t="s">
        <v>911</v>
      </c>
      <c r="I654" t="s">
        <v>186</v>
      </c>
      <c r="J654">
        <v>2026</v>
      </c>
      <c r="K654">
        <v>7</v>
      </c>
      <c r="L654" t="s">
        <v>94</v>
      </c>
      <c r="M654">
        <v>-618.51805994999995</v>
      </c>
      <c r="N654">
        <v>1</v>
      </c>
      <c r="O654">
        <v>-618.51805994999995</v>
      </c>
      <c r="P654" t="s">
        <v>615</v>
      </c>
      <c r="Q654">
        <v>1</v>
      </c>
    </row>
    <row r="655" spans="1:17" x14ac:dyDescent="0.25">
      <c r="A655" t="s">
        <v>1121</v>
      </c>
      <c r="B655" t="s">
        <v>505</v>
      </c>
      <c r="C655" t="s">
        <v>252</v>
      </c>
      <c r="D655" t="s">
        <v>336</v>
      </c>
      <c r="E655" t="s">
        <v>102</v>
      </c>
      <c r="F655">
        <v>40700</v>
      </c>
      <c r="G655" t="s">
        <v>911</v>
      </c>
      <c r="I655" t="s">
        <v>186</v>
      </c>
      <c r="J655">
        <v>2026</v>
      </c>
      <c r="K655">
        <v>7</v>
      </c>
      <c r="L655" t="s">
        <v>94</v>
      </c>
      <c r="M655">
        <v>-141.32315399999996</v>
      </c>
      <c r="N655">
        <v>1</v>
      </c>
      <c r="O655">
        <v>-141.32315399999996</v>
      </c>
      <c r="P655" t="s">
        <v>615</v>
      </c>
      <c r="Q655">
        <v>1</v>
      </c>
    </row>
    <row r="656" spans="1:17" x14ac:dyDescent="0.25">
      <c r="A656" t="s">
        <v>1121</v>
      </c>
      <c r="B656" t="s">
        <v>506</v>
      </c>
      <c r="C656" t="s">
        <v>252</v>
      </c>
      <c r="D656" t="s">
        <v>336</v>
      </c>
      <c r="E656" t="s">
        <v>102</v>
      </c>
      <c r="F656">
        <v>40700</v>
      </c>
      <c r="G656" t="s">
        <v>911</v>
      </c>
      <c r="I656" t="s">
        <v>186</v>
      </c>
      <c r="J656">
        <v>2026</v>
      </c>
      <c r="K656">
        <v>7</v>
      </c>
      <c r="L656" t="s">
        <v>94</v>
      </c>
      <c r="M656">
        <v>-910.90114569999992</v>
      </c>
      <c r="N656">
        <v>1</v>
      </c>
      <c r="O656">
        <v>-910.90114569999992</v>
      </c>
      <c r="P656" t="s">
        <v>615</v>
      </c>
      <c r="Q656">
        <v>1</v>
      </c>
    </row>
    <row r="657" spans="1:17" x14ac:dyDescent="0.25">
      <c r="A657" t="s">
        <v>2392</v>
      </c>
      <c r="B657" t="s">
        <v>364</v>
      </c>
      <c r="C657" t="s">
        <v>107</v>
      </c>
      <c r="D657" t="s">
        <v>336</v>
      </c>
      <c r="E657" t="s">
        <v>102</v>
      </c>
      <c r="F657">
        <v>40700</v>
      </c>
      <c r="G657" t="s">
        <v>911</v>
      </c>
      <c r="I657" t="s">
        <v>186</v>
      </c>
      <c r="J657">
        <v>2026</v>
      </c>
      <c r="K657">
        <v>7</v>
      </c>
      <c r="L657" t="s">
        <v>94</v>
      </c>
      <c r="M657">
        <v>-8067.0547839000001</v>
      </c>
      <c r="N657">
        <v>1</v>
      </c>
      <c r="O657">
        <v>-8067.0547839000001</v>
      </c>
      <c r="P657" t="s">
        <v>615</v>
      </c>
      <c r="Q657">
        <v>1</v>
      </c>
    </row>
    <row r="658" spans="1:17" x14ac:dyDescent="0.25">
      <c r="A658" t="s">
        <v>1005</v>
      </c>
      <c r="B658" t="s">
        <v>508</v>
      </c>
      <c r="C658" t="s">
        <v>133</v>
      </c>
      <c r="D658" t="s">
        <v>336</v>
      </c>
      <c r="E658" t="s">
        <v>102</v>
      </c>
      <c r="F658">
        <v>40700</v>
      </c>
      <c r="G658" t="s">
        <v>911</v>
      </c>
      <c r="I658" t="s">
        <v>186</v>
      </c>
      <c r="J658">
        <v>2026</v>
      </c>
      <c r="K658">
        <v>7</v>
      </c>
      <c r="L658" t="s">
        <v>94</v>
      </c>
      <c r="M658">
        <v>-238.92565129999994</v>
      </c>
      <c r="N658">
        <v>1</v>
      </c>
      <c r="O658">
        <v>-238.92565129999994</v>
      </c>
      <c r="P658" t="s">
        <v>615</v>
      </c>
      <c r="Q658">
        <v>1</v>
      </c>
    </row>
    <row r="659" spans="1:17" x14ac:dyDescent="0.25">
      <c r="A659" t="s">
        <v>2610</v>
      </c>
      <c r="B659" t="s">
        <v>509</v>
      </c>
      <c r="C659" t="s">
        <v>265</v>
      </c>
      <c r="D659" t="s">
        <v>336</v>
      </c>
      <c r="E659" t="s">
        <v>102</v>
      </c>
      <c r="F659">
        <v>40700</v>
      </c>
      <c r="G659" t="s">
        <v>911</v>
      </c>
      <c r="I659" t="s">
        <v>186</v>
      </c>
      <c r="J659">
        <v>2026</v>
      </c>
      <c r="K659">
        <v>7</v>
      </c>
      <c r="L659" t="s">
        <v>94</v>
      </c>
      <c r="M659">
        <v>-181.06994989999998</v>
      </c>
      <c r="N659">
        <v>1</v>
      </c>
      <c r="O659">
        <v>-181.06994989999998</v>
      </c>
      <c r="P659" t="s">
        <v>615</v>
      </c>
      <c r="Q659">
        <v>1</v>
      </c>
    </row>
    <row r="660" spans="1:17" x14ac:dyDescent="0.25">
      <c r="A660" t="s">
        <v>1005</v>
      </c>
      <c r="B660" t="s">
        <v>510</v>
      </c>
      <c r="C660" t="s">
        <v>133</v>
      </c>
      <c r="D660" t="s">
        <v>336</v>
      </c>
      <c r="E660" t="s">
        <v>102</v>
      </c>
      <c r="F660">
        <v>40700</v>
      </c>
      <c r="G660" t="s">
        <v>911</v>
      </c>
      <c r="I660" t="s">
        <v>186</v>
      </c>
      <c r="J660">
        <v>2026</v>
      </c>
      <c r="K660">
        <v>7</v>
      </c>
      <c r="L660" t="s">
        <v>94</v>
      </c>
      <c r="M660">
        <v>-2981.4586623499999</v>
      </c>
      <c r="N660">
        <v>1</v>
      </c>
      <c r="O660">
        <v>-2981.4586623499999</v>
      </c>
      <c r="P660" t="s">
        <v>615</v>
      </c>
      <c r="Q660">
        <v>1</v>
      </c>
    </row>
    <row r="661" spans="1:17" x14ac:dyDescent="0.25">
      <c r="A661" t="s">
        <v>2392</v>
      </c>
      <c r="B661" t="s">
        <v>511</v>
      </c>
      <c r="C661" t="s">
        <v>107</v>
      </c>
      <c r="D661" t="s">
        <v>336</v>
      </c>
      <c r="E661" t="s">
        <v>102</v>
      </c>
      <c r="F661">
        <v>40700</v>
      </c>
      <c r="G661" t="s">
        <v>911</v>
      </c>
      <c r="I661" t="s">
        <v>186</v>
      </c>
      <c r="J661">
        <v>2026</v>
      </c>
      <c r="K661">
        <v>7</v>
      </c>
      <c r="L661" t="s">
        <v>94</v>
      </c>
      <c r="M661">
        <v>-4895.2301758499998</v>
      </c>
      <c r="N661">
        <v>1</v>
      </c>
      <c r="O661">
        <v>-4895.2301758499998</v>
      </c>
      <c r="P661" t="s">
        <v>615</v>
      </c>
      <c r="Q661">
        <v>1</v>
      </c>
    </row>
    <row r="662" spans="1:17" x14ac:dyDescent="0.25">
      <c r="A662" t="s">
        <v>2392</v>
      </c>
      <c r="B662" t="s">
        <v>512</v>
      </c>
      <c r="C662" t="s">
        <v>107</v>
      </c>
      <c r="D662" t="s">
        <v>336</v>
      </c>
      <c r="E662" t="s">
        <v>102</v>
      </c>
      <c r="F662">
        <v>40700</v>
      </c>
      <c r="G662" t="s">
        <v>911</v>
      </c>
      <c r="I662" t="s">
        <v>186</v>
      </c>
      <c r="J662">
        <v>2026</v>
      </c>
      <c r="K662">
        <v>7</v>
      </c>
      <c r="L662" t="s">
        <v>94</v>
      </c>
      <c r="M662">
        <v>-3483.7631282999996</v>
      </c>
      <c r="N662">
        <v>1</v>
      </c>
      <c r="O662">
        <v>-3483.7631282999996</v>
      </c>
      <c r="P662" t="s">
        <v>615</v>
      </c>
      <c r="Q662">
        <v>1</v>
      </c>
    </row>
    <row r="663" spans="1:17" x14ac:dyDescent="0.25">
      <c r="A663" t="s">
        <v>2610</v>
      </c>
      <c r="B663" t="s">
        <v>3180</v>
      </c>
      <c r="C663" t="s">
        <v>265</v>
      </c>
      <c r="D663" t="s">
        <v>336</v>
      </c>
      <c r="E663" t="s">
        <v>102</v>
      </c>
      <c r="F663">
        <v>40700</v>
      </c>
      <c r="G663" t="s">
        <v>911</v>
      </c>
      <c r="I663" t="s">
        <v>125</v>
      </c>
      <c r="J663">
        <v>2026</v>
      </c>
      <c r="K663">
        <v>7</v>
      </c>
      <c r="L663" t="s">
        <v>94</v>
      </c>
      <c r="M663">
        <v>-118.90604844999999</v>
      </c>
      <c r="N663">
        <v>1</v>
      </c>
      <c r="O663">
        <v>-118.90604844999999</v>
      </c>
      <c r="P663" t="s">
        <v>615</v>
      </c>
      <c r="Q663">
        <v>1</v>
      </c>
    </row>
    <row r="664" spans="1:17" x14ac:dyDescent="0.25">
      <c r="A664" t="s">
        <v>1005</v>
      </c>
      <c r="B664" t="s">
        <v>513</v>
      </c>
      <c r="C664" t="s">
        <v>133</v>
      </c>
      <c r="D664" t="s">
        <v>336</v>
      </c>
      <c r="E664" t="s">
        <v>102</v>
      </c>
      <c r="F664">
        <v>40700</v>
      </c>
      <c r="G664" t="s">
        <v>911</v>
      </c>
      <c r="I664" t="s">
        <v>186</v>
      </c>
      <c r="J664">
        <v>2026</v>
      </c>
      <c r="K664">
        <v>7</v>
      </c>
      <c r="L664" t="s">
        <v>94</v>
      </c>
      <c r="M664">
        <v>-882.78116779999971</v>
      </c>
      <c r="N664">
        <v>1</v>
      </c>
      <c r="O664">
        <v>-882.78116779999971</v>
      </c>
      <c r="P664" t="s">
        <v>615</v>
      </c>
      <c r="Q664">
        <v>1</v>
      </c>
    </row>
    <row r="665" spans="1:17" x14ac:dyDescent="0.25">
      <c r="A665" t="s">
        <v>1005</v>
      </c>
      <c r="B665" t="s">
        <v>514</v>
      </c>
      <c r="C665" t="s">
        <v>133</v>
      </c>
      <c r="D665" t="s">
        <v>336</v>
      </c>
      <c r="E665" t="s">
        <v>102</v>
      </c>
      <c r="F665">
        <v>40700</v>
      </c>
      <c r="G665" t="s">
        <v>911</v>
      </c>
      <c r="I665" t="s">
        <v>186</v>
      </c>
      <c r="J665">
        <v>2026</v>
      </c>
      <c r="K665">
        <v>7</v>
      </c>
      <c r="L665" t="s">
        <v>94</v>
      </c>
      <c r="M665">
        <v>-11.977533049999998</v>
      </c>
      <c r="N665">
        <v>1</v>
      </c>
      <c r="O665">
        <v>-11.977533049999998</v>
      </c>
      <c r="P665" t="s">
        <v>615</v>
      </c>
      <c r="Q665">
        <v>1</v>
      </c>
    </row>
    <row r="666" spans="1:17" x14ac:dyDescent="0.25">
      <c r="A666" t="s">
        <v>1005</v>
      </c>
      <c r="B666" t="s">
        <v>515</v>
      </c>
      <c r="C666" t="s">
        <v>133</v>
      </c>
      <c r="D666" t="s">
        <v>336</v>
      </c>
      <c r="E666" t="s">
        <v>102</v>
      </c>
      <c r="F666">
        <v>40700</v>
      </c>
      <c r="G666" t="s">
        <v>911</v>
      </c>
      <c r="I666" t="s">
        <v>186</v>
      </c>
      <c r="J666">
        <v>2026</v>
      </c>
      <c r="K666">
        <v>7</v>
      </c>
      <c r="L666" t="s">
        <v>94</v>
      </c>
      <c r="M666">
        <v>-848.59804995000002</v>
      </c>
      <c r="N666">
        <v>1</v>
      </c>
      <c r="O666">
        <v>-848.59804995000002</v>
      </c>
      <c r="P666" t="s">
        <v>615</v>
      </c>
      <c r="Q666">
        <v>1</v>
      </c>
    </row>
    <row r="667" spans="1:17" x14ac:dyDescent="0.25">
      <c r="A667" t="s">
        <v>2392</v>
      </c>
      <c r="B667" t="s">
        <v>516</v>
      </c>
      <c r="C667" t="s">
        <v>107</v>
      </c>
      <c r="D667" t="s">
        <v>336</v>
      </c>
      <c r="E667" t="s">
        <v>102</v>
      </c>
      <c r="F667">
        <v>40700</v>
      </c>
      <c r="G667" t="s">
        <v>911</v>
      </c>
      <c r="I667" t="s">
        <v>186</v>
      </c>
      <c r="J667">
        <v>2026</v>
      </c>
      <c r="K667">
        <v>7</v>
      </c>
      <c r="L667" t="s">
        <v>94</v>
      </c>
      <c r="M667">
        <v>-64.711703</v>
      </c>
      <c r="N667">
        <v>1</v>
      </c>
      <c r="O667">
        <v>-64.711703</v>
      </c>
      <c r="P667" t="s">
        <v>615</v>
      </c>
      <c r="Q667">
        <v>1</v>
      </c>
    </row>
    <row r="668" spans="1:17" x14ac:dyDescent="0.25">
      <c r="A668" t="s">
        <v>2610</v>
      </c>
      <c r="B668" t="s">
        <v>286</v>
      </c>
      <c r="C668" t="s">
        <v>265</v>
      </c>
      <c r="D668" t="s">
        <v>336</v>
      </c>
      <c r="E668" t="s">
        <v>102</v>
      </c>
      <c r="F668">
        <v>40700</v>
      </c>
      <c r="G668" t="s">
        <v>911</v>
      </c>
      <c r="I668" t="s">
        <v>186</v>
      </c>
      <c r="J668">
        <v>2026</v>
      </c>
      <c r="K668">
        <v>7</v>
      </c>
      <c r="L668" t="s">
        <v>94</v>
      </c>
      <c r="M668">
        <v>-71356.028279899969</v>
      </c>
      <c r="N668">
        <v>1</v>
      </c>
      <c r="O668">
        <v>-71356.028279899969</v>
      </c>
      <c r="P668" t="s">
        <v>615</v>
      </c>
      <c r="Q668">
        <v>1</v>
      </c>
    </row>
    <row r="669" spans="1:17" x14ac:dyDescent="0.25">
      <c r="A669" t="s">
        <v>2610</v>
      </c>
      <c r="B669" t="s">
        <v>517</v>
      </c>
      <c r="C669" t="s">
        <v>265</v>
      </c>
      <c r="D669" t="s">
        <v>336</v>
      </c>
      <c r="E669" t="s">
        <v>102</v>
      </c>
      <c r="F669">
        <v>40700</v>
      </c>
      <c r="G669" t="s">
        <v>911</v>
      </c>
      <c r="I669" t="s">
        <v>186</v>
      </c>
      <c r="J669">
        <v>2026</v>
      </c>
      <c r="K669">
        <v>7</v>
      </c>
      <c r="L669" t="s">
        <v>94</v>
      </c>
      <c r="M669">
        <v>-1137.6991524499999</v>
      </c>
      <c r="N669">
        <v>1</v>
      </c>
      <c r="O669">
        <v>-1137.6991524499999</v>
      </c>
      <c r="P669" t="s">
        <v>615</v>
      </c>
      <c r="Q669">
        <v>1</v>
      </c>
    </row>
    <row r="670" spans="1:17" x14ac:dyDescent="0.25">
      <c r="A670" t="s">
        <v>2610</v>
      </c>
      <c r="B670" t="s">
        <v>366</v>
      </c>
      <c r="C670" t="s">
        <v>265</v>
      </c>
      <c r="D670" t="s">
        <v>336</v>
      </c>
      <c r="E670" t="s">
        <v>102</v>
      </c>
      <c r="F670">
        <v>40700</v>
      </c>
      <c r="G670" t="s">
        <v>911</v>
      </c>
      <c r="I670" t="s">
        <v>186</v>
      </c>
      <c r="J670">
        <v>2026</v>
      </c>
      <c r="K670">
        <v>7</v>
      </c>
      <c r="L670" t="s">
        <v>94</v>
      </c>
      <c r="M670">
        <v>-996.51382809999996</v>
      </c>
      <c r="N670">
        <v>1</v>
      </c>
      <c r="O670">
        <v>-996.51382809999996</v>
      </c>
      <c r="P670" t="s">
        <v>615</v>
      </c>
      <c r="Q670">
        <v>1</v>
      </c>
    </row>
    <row r="671" spans="1:17" x14ac:dyDescent="0.25">
      <c r="A671" t="s">
        <v>2610</v>
      </c>
      <c r="B671" t="s">
        <v>367</v>
      </c>
      <c r="C671" t="s">
        <v>265</v>
      </c>
      <c r="D671" t="s">
        <v>336</v>
      </c>
      <c r="E671" t="s">
        <v>102</v>
      </c>
      <c r="F671">
        <v>40700</v>
      </c>
      <c r="G671" t="s">
        <v>911</v>
      </c>
      <c r="I671" t="s">
        <v>186</v>
      </c>
      <c r="J671">
        <v>2026</v>
      </c>
      <c r="K671">
        <v>7</v>
      </c>
      <c r="L671" t="s">
        <v>94</v>
      </c>
      <c r="M671">
        <v>-334.21370219999994</v>
      </c>
      <c r="N671">
        <v>1</v>
      </c>
      <c r="O671">
        <v>-334.21370219999994</v>
      </c>
      <c r="P671" t="s">
        <v>615</v>
      </c>
      <c r="Q671">
        <v>1</v>
      </c>
    </row>
    <row r="672" spans="1:17" x14ac:dyDescent="0.25">
      <c r="A672" t="s">
        <v>2610</v>
      </c>
      <c r="B672" t="s">
        <v>368</v>
      </c>
      <c r="C672" t="s">
        <v>265</v>
      </c>
      <c r="D672" t="s">
        <v>336</v>
      </c>
      <c r="E672" t="s">
        <v>102</v>
      </c>
      <c r="F672">
        <v>40700</v>
      </c>
      <c r="G672" t="s">
        <v>911</v>
      </c>
      <c r="I672" t="s">
        <v>186</v>
      </c>
      <c r="J672">
        <v>2026</v>
      </c>
      <c r="K672">
        <v>7</v>
      </c>
      <c r="L672" t="s">
        <v>94</v>
      </c>
      <c r="M672">
        <v>-439.28083499999997</v>
      </c>
      <c r="N672">
        <v>1</v>
      </c>
      <c r="O672">
        <v>-439.28083499999997</v>
      </c>
      <c r="P672" t="s">
        <v>615</v>
      </c>
      <c r="Q672">
        <v>1</v>
      </c>
    </row>
    <row r="673" spans="1:17" x14ac:dyDescent="0.25">
      <c r="A673" t="s">
        <v>1005</v>
      </c>
      <c r="B673" t="s">
        <v>776</v>
      </c>
      <c r="C673" t="s">
        <v>133</v>
      </c>
      <c r="D673" t="s">
        <v>336</v>
      </c>
      <c r="E673" t="s">
        <v>102</v>
      </c>
      <c r="F673">
        <v>40700</v>
      </c>
      <c r="G673" t="s">
        <v>911</v>
      </c>
      <c r="I673" t="s">
        <v>186</v>
      </c>
      <c r="J673">
        <v>2026</v>
      </c>
      <c r="K673">
        <v>7</v>
      </c>
      <c r="L673" t="s">
        <v>94</v>
      </c>
      <c r="M673">
        <v>-740.8875900999999</v>
      </c>
      <c r="N673">
        <v>1</v>
      </c>
      <c r="O673">
        <v>-740.8875900999999</v>
      </c>
      <c r="P673" t="s">
        <v>615</v>
      </c>
      <c r="Q673">
        <v>1</v>
      </c>
    </row>
    <row r="674" spans="1:17" x14ac:dyDescent="0.25">
      <c r="A674" t="s">
        <v>2610</v>
      </c>
      <c r="B674" t="s">
        <v>288</v>
      </c>
      <c r="C674" t="s">
        <v>265</v>
      </c>
      <c r="D674" t="s">
        <v>336</v>
      </c>
      <c r="E674" t="s">
        <v>102</v>
      </c>
      <c r="F674">
        <v>40700</v>
      </c>
      <c r="G674" t="s">
        <v>911</v>
      </c>
      <c r="I674" t="s">
        <v>186</v>
      </c>
      <c r="J674">
        <v>2026</v>
      </c>
      <c r="K674">
        <v>7</v>
      </c>
      <c r="L674" t="s">
        <v>94</v>
      </c>
      <c r="M674">
        <v>-9527.6260323999995</v>
      </c>
      <c r="N674">
        <v>1</v>
      </c>
      <c r="O674">
        <v>-9527.6260323999995</v>
      </c>
      <c r="P674" t="s">
        <v>615</v>
      </c>
      <c r="Q674">
        <v>1</v>
      </c>
    </row>
    <row r="675" spans="1:17" x14ac:dyDescent="0.25">
      <c r="A675" t="s">
        <v>2392</v>
      </c>
      <c r="B675" t="s">
        <v>519</v>
      </c>
      <c r="C675" t="s">
        <v>107</v>
      </c>
      <c r="D675" t="s">
        <v>336</v>
      </c>
      <c r="E675" t="s">
        <v>102</v>
      </c>
      <c r="F675">
        <v>40700</v>
      </c>
      <c r="G675" t="s">
        <v>911</v>
      </c>
      <c r="I675" t="s">
        <v>186</v>
      </c>
      <c r="J675">
        <v>2026</v>
      </c>
      <c r="K675">
        <v>7</v>
      </c>
      <c r="L675" t="s">
        <v>94</v>
      </c>
      <c r="M675">
        <v>-1900.4825517999998</v>
      </c>
      <c r="N675">
        <v>1</v>
      </c>
      <c r="O675">
        <v>-1900.4825517999998</v>
      </c>
      <c r="P675" t="s">
        <v>615</v>
      </c>
      <c r="Q675">
        <v>1</v>
      </c>
    </row>
    <row r="676" spans="1:17" x14ac:dyDescent="0.25">
      <c r="A676" t="s">
        <v>1121</v>
      </c>
      <c r="B676" t="s">
        <v>778</v>
      </c>
      <c r="C676" t="s">
        <v>252</v>
      </c>
      <c r="D676" t="s">
        <v>336</v>
      </c>
      <c r="E676" t="s">
        <v>102</v>
      </c>
      <c r="F676">
        <v>40700</v>
      </c>
      <c r="G676" t="s">
        <v>911</v>
      </c>
      <c r="I676" t="s">
        <v>186</v>
      </c>
      <c r="J676">
        <v>2026</v>
      </c>
      <c r="K676">
        <v>7</v>
      </c>
      <c r="L676" t="s">
        <v>94</v>
      </c>
      <c r="M676">
        <v>-7292.0645902999986</v>
      </c>
      <c r="N676">
        <v>1</v>
      </c>
      <c r="O676">
        <v>-7292.0645902999986</v>
      </c>
      <c r="P676" t="s">
        <v>615</v>
      </c>
      <c r="Q676">
        <v>1</v>
      </c>
    </row>
    <row r="677" spans="1:17" x14ac:dyDescent="0.25">
      <c r="A677" t="s">
        <v>2610</v>
      </c>
      <c r="B677" t="s">
        <v>520</v>
      </c>
      <c r="C677" t="s">
        <v>265</v>
      </c>
      <c r="D677" t="s">
        <v>336</v>
      </c>
      <c r="E677" t="s">
        <v>102</v>
      </c>
      <c r="F677">
        <v>40700</v>
      </c>
      <c r="G677" t="s">
        <v>911</v>
      </c>
      <c r="I677" t="s">
        <v>186</v>
      </c>
      <c r="J677">
        <v>2026</v>
      </c>
      <c r="K677">
        <v>7</v>
      </c>
      <c r="L677" t="s">
        <v>94</v>
      </c>
      <c r="M677">
        <v>-56.11440799999999</v>
      </c>
      <c r="N677">
        <v>1</v>
      </c>
      <c r="O677">
        <v>-56.11440799999999</v>
      </c>
      <c r="P677" t="s">
        <v>615</v>
      </c>
      <c r="Q677">
        <v>1</v>
      </c>
    </row>
    <row r="678" spans="1:17" x14ac:dyDescent="0.25">
      <c r="A678" t="s">
        <v>2610</v>
      </c>
      <c r="B678" t="s">
        <v>290</v>
      </c>
      <c r="C678" t="s">
        <v>265</v>
      </c>
      <c r="D678" t="s">
        <v>336</v>
      </c>
      <c r="E678" t="s">
        <v>102</v>
      </c>
      <c r="F678">
        <v>40700</v>
      </c>
      <c r="G678" t="s">
        <v>911</v>
      </c>
      <c r="I678" t="s">
        <v>186</v>
      </c>
      <c r="J678">
        <v>2026</v>
      </c>
      <c r="K678">
        <v>7</v>
      </c>
      <c r="L678" t="s">
        <v>94</v>
      </c>
      <c r="M678">
        <v>-273.47176604999993</v>
      </c>
      <c r="N678">
        <v>1</v>
      </c>
      <c r="O678">
        <v>-273.47176604999993</v>
      </c>
      <c r="P678" t="s">
        <v>615</v>
      </c>
      <c r="Q678">
        <v>1</v>
      </c>
    </row>
    <row r="679" spans="1:17" x14ac:dyDescent="0.25">
      <c r="A679" t="s">
        <v>2392</v>
      </c>
      <c r="B679" t="s">
        <v>521</v>
      </c>
      <c r="C679" t="s">
        <v>107</v>
      </c>
      <c r="D679" t="s">
        <v>336</v>
      </c>
      <c r="E679" t="s">
        <v>102</v>
      </c>
      <c r="F679">
        <v>40700</v>
      </c>
      <c r="G679" t="s">
        <v>911</v>
      </c>
      <c r="I679" t="s">
        <v>186</v>
      </c>
      <c r="J679">
        <v>2026</v>
      </c>
      <c r="K679">
        <v>7</v>
      </c>
      <c r="L679" t="s">
        <v>94</v>
      </c>
      <c r="M679">
        <v>-427.09178120000001</v>
      </c>
      <c r="N679">
        <v>1</v>
      </c>
      <c r="O679">
        <v>-427.09178120000001</v>
      </c>
      <c r="P679" t="s">
        <v>615</v>
      </c>
      <c r="Q679">
        <v>1</v>
      </c>
    </row>
    <row r="680" spans="1:17" x14ac:dyDescent="0.25">
      <c r="A680" t="s">
        <v>2610</v>
      </c>
      <c r="B680" t="s">
        <v>522</v>
      </c>
      <c r="C680" t="s">
        <v>265</v>
      </c>
      <c r="D680" t="s">
        <v>336</v>
      </c>
      <c r="E680" t="s">
        <v>102</v>
      </c>
      <c r="F680">
        <v>40700</v>
      </c>
      <c r="G680" t="s">
        <v>911</v>
      </c>
      <c r="I680" t="s">
        <v>186</v>
      </c>
      <c r="J680">
        <v>2026</v>
      </c>
      <c r="K680">
        <v>7</v>
      </c>
      <c r="L680" t="s">
        <v>94</v>
      </c>
      <c r="M680">
        <v>-475.6473928499999</v>
      </c>
      <c r="N680">
        <v>1</v>
      </c>
      <c r="O680">
        <v>-475.6473928499999</v>
      </c>
      <c r="P680" t="s">
        <v>615</v>
      </c>
      <c r="Q680">
        <v>1</v>
      </c>
    </row>
    <row r="681" spans="1:17" x14ac:dyDescent="0.25">
      <c r="A681" t="s">
        <v>2610</v>
      </c>
      <c r="B681" t="s">
        <v>523</v>
      </c>
      <c r="C681" t="s">
        <v>265</v>
      </c>
      <c r="D681" t="s">
        <v>336</v>
      </c>
      <c r="E681" t="s">
        <v>102</v>
      </c>
      <c r="F681">
        <v>40700</v>
      </c>
      <c r="G681" t="s">
        <v>911</v>
      </c>
      <c r="I681" t="s">
        <v>186</v>
      </c>
      <c r="J681">
        <v>2026</v>
      </c>
      <c r="K681">
        <v>7</v>
      </c>
      <c r="L681" t="s">
        <v>94</v>
      </c>
      <c r="M681">
        <v>-3451.6433612499995</v>
      </c>
      <c r="N681">
        <v>1</v>
      </c>
      <c r="O681">
        <v>-3451.6433612499995</v>
      </c>
      <c r="P681" t="s">
        <v>615</v>
      </c>
      <c r="Q681">
        <v>1</v>
      </c>
    </row>
    <row r="682" spans="1:17" x14ac:dyDescent="0.25">
      <c r="A682" t="s">
        <v>1005</v>
      </c>
      <c r="B682" t="s">
        <v>3181</v>
      </c>
      <c r="C682" t="s">
        <v>133</v>
      </c>
      <c r="D682" t="s">
        <v>336</v>
      </c>
      <c r="E682" t="s">
        <v>102</v>
      </c>
      <c r="F682">
        <v>40700</v>
      </c>
      <c r="G682" t="s">
        <v>911</v>
      </c>
      <c r="I682" t="s">
        <v>186</v>
      </c>
      <c r="J682">
        <v>2026</v>
      </c>
      <c r="K682">
        <v>7</v>
      </c>
      <c r="L682" t="s">
        <v>94</v>
      </c>
      <c r="M682">
        <v>-665.76360759999989</v>
      </c>
      <c r="N682">
        <v>1</v>
      </c>
      <c r="O682">
        <v>-665.76360759999989</v>
      </c>
      <c r="P682" t="s">
        <v>615</v>
      </c>
      <c r="Q682">
        <v>1</v>
      </c>
    </row>
    <row r="683" spans="1:17" x14ac:dyDescent="0.25">
      <c r="A683" t="s">
        <v>2610</v>
      </c>
      <c r="B683" t="s">
        <v>3182</v>
      </c>
      <c r="C683" t="s">
        <v>265</v>
      </c>
      <c r="D683" t="s">
        <v>336</v>
      </c>
      <c r="E683" t="s">
        <v>102</v>
      </c>
      <c r="F683">
        <v>40700</v>
      </c>
      <c r="G683" t="s">
        <v>911</v>
      </c>
      <c r="I683" t="s">
        <v>186</v>
      </c>
      <c r="J683">
        <v>2026</v>
      </c>
      <c r="K683">
        <v>7</v>
      </c>
      <c r="L683" t="s">
        <v>94</v>
      </c>
      <c r="M683">
        <v>-527.77292890000001</v>
      </c>
      <c r="N683">
        <v>1</v>
      </c>
      <c r="O683">
        <v>-527.77292890000001</v>
      </c>
      <c r="P683" t="s">
        <v>615</v>
      </c>
      <c r="Q683">
        <v>1</v>
      </c>
    </row>
    <row r="684" spans="1:17" x14ac:dyDescent="0.25">
      <c r="A684" t="s">
        <v>2734</v>
      </c>
      <c r="B684" t="s">
        <v>780</v>
      </c>
      <c r="C684" t="s">
        <v>373</v>
      </c>
      <c r="D684" t="s">
        <v>336</v>
      </c>
      <c r="E684" t="s">
        <v>102</v>
      </c>
      <c r="F684">
        <v>40700</v>
      </c>
      <c r="G684" t="s">
        <v>911</v>
      </c>
      <c r="I684" t="s">
        <v>186</v>
      </c>
      <c r="J684">
        <v>2026</v>
      </c>
      <c r="K684">
        <v>7</v>
      </c>
      <c r="L684" t="s">
        <v>94</v>
      </c>
      <c r="M684">
        <v>-2075.7773029</v>
      </c>
      <c r="N684">
        <v>1</v>
      </c>
      <c r="O684">
        <v>-2075.7773029</v>
      </c>
      <c r="P684" t="s">
        <v>615</v>
      </c>
      <c r="Q684">
        <v>1</v>
      </c>
    </row>
    <row r="685" spans="1:17" x14ac:dyDescent="0.25">
      <c r="A685" t="s">
        <v>2734</v>
      </c>
      <c r="B685" t="s">
        <v>524</v>
      </c>
      <c r="C685" t="s">
        <v>373</v>
      </c>
      <c r="D685" t="s">
        <v>336</v>
      </c>
      <c r="E685" t="s">
        <v>102</v>
      </c>
      <c r="F685">
        <v>40700</v>
      </c>
      <c r="G685" t="s">
        <v>911</v>
      </c>
      <c r="I685" t="s">
        <v>186</v>
      </c>
      <c r="J685">
        <v>2026</v>
      </c>
      <c r="K685">
        <v>7</v>
      </c>
      <c r="L685" t="s">
        <v>94</v>
      </c>
      <c r="M685">
        <v>-3352.5861470499995</v>
      </c>
      <c r="N685">
        <v>1</v>
      </c>
      <c r="O685">
        <v>-3352.5861470499995</v>
      </c>
      <c r="P685" t="s">
        <v>615</v>
      </c>
      <c r="Q685">
        <v>1</v>
      </c>
    </row>
    <row r="686" spans="1:17" x14ac:dyDescent="0.25">
      <c r="A686" t="s">
        <v>2734</v>
      </c>
      <c r="B686" t="s">
        <v>525</v>
      </c>
      <c r="C686" t="s">
        <v>373</v>
      </c>
      <c r="D686" t="s">
        <v>336</v>
      </c>
      <c r="E686" t="s">
        <v>102</v>
      </c>
      <c r="F686">
        <v>40700</v>
      </c>
      <c r="G686" t="s">
        <v>911</v>
      </c>
      <c r="I686" t="s">
        <v>186</v>
      </c>
      <c r="J686">
        <v>2026</v>
      </c>
      <c r="K686">
        <v>7</v>
      </c>
      <c r="L686" t="s">
        <v>94</v>
      </c>
      <c r="M686">
        <v>-377.90024265</v>
      </c>
      <c r="N686">
        <v>1</v>
      </c>
      <c r="O686">
        <v>-377.90024265</v>
      </c>
      <c r="P686" t="s">
        <v>615</v>
      </c>
      <c r="Q686">
        <v>1</v>
      </c>
    </row>
    <row r="687" spans="1:17" x14ac:dyDescent="0.25">
      <c r="A687" t="s">
        <v>2734</v>
      </c>
      <c r="B687" t="s">
        <v>527</v>
      </c>
      <c r="C687" t="s">
        <v>373</v>
      </c>
      <c r="D687" t="s">
        <v>336</v>
      </c>
      <c r="E687" t="s">
        <v>102</v>
      </c>
      <c r="F687">
        <v>40700</v>
      </c>
      <c r="G687" t="s">
        <v>911</v>
      </c>
      <c r="I687" t="s">
        <v>186</v>
      </c>
      <c r="J687">
        <v>2026</v>
      </c>
      <c r="K687">
        <v>7</v>
      </c>
      <c r="L687" t="s">
        <v>94</v>
      </c>
      <c r="M687">
        <v>-3687.2351725999993</v>
      </c>
      <c r="N687">
        <v>1</v>
      </c>
      <c r="O687">
        <v>-3687.2351725999993</v>
      </c>
      <c r="P687" t="s">
        <v>615</v>
      </c>
      <c r="Q687">
        <v>1</v>
      </c>
    </row>
    <row r="688" spans="1:17" x14ac:dyDescent="0.25">
      <c r="A688" t="s">
        <v>2734</v>
      </c>
      <c r="B688" t="s">
        <v>528</v>
      </c>
      <c r="C688" t="s">
        <v>373</v>
      </c>
      <c r="D688" t="s">
        <v>336</v>
      </c>
      <c r="E688" t="s">
        <v>102</v>
      </c>
      <c r="F688">
        <v>40700</v>
      </c>
      <c r="G688" t="s">
        <v>911</v>
      </c>
      <c r="I688" t="s">
        <v>186</v>
      </c>
      <c r="J688">
        <v>2026</v>
      </c>
      <c r="K688">
        <v>7</v>
      </c>
      <c r="L688" t="s">
        <v>94</v>
      </c>
      <c r="M688">
        <v>-4666.8751034500001</v>
      </c>
      <c r="N688">
        <v>1</v>
      </c>
      <c r="O688">
        <v>-4666.8751034500001</v>
      </c>
      <c r="P688" t="s">
        <v>615</v>
      </c>
      <c r="Q688">
        <v>1</v>
      </c>
    </row>
    <row r="689" spans="1:17" x14ac:dyDescent="0.25">
      <c r="A689" t="s">
        <v>2734</v>
      </c>
      <c r="B689" t="s">
        <v>529</v>
      </c>
      <c r="C689" t="s">
        <v>373</v>
      </c>
      <c r="D689" t="s">
        <v>336</v>
      </c>
      <c r="E689" t="s">
        <v>102</v>
      </c>
      <c r="F689">
        <v>40700</v>
      </c>
      <c r="G689" t="s">
        <v>911</v>
      </c>
      <c r="I689" t="s">
        <v>186</v>
      </c>
      <c r="J689">
        <v>2026</v>
      </c>
      <c r="K689">
        <v>7</v>
      </c>
      <c r="L689" t="s">
        <v>94</v>
      </c>
      <c r="M689">
        <v>-1784.2375708499999</v>
      </c>
      <c r="N689">
        <v>1</v>
      </c>
      <c r="O689">
        <v>-1784.2375708499999</v>
      </c>
      <c r="P689" t="s">
        <v>615</v>
      </c>
      <c r="Q689">
        <v>1</v>
      </c>
    </row>
    <row r="690" spans="1:17" x14ac:dyDescent="0.25">
      <c r="A690" t="s">
        <v>2734</v>
      </c>
      <c r="B690" t="s">
        <v>783</v>
      </c>
      <c r="C690" t="s">
        <v>373</v>
      </c>
      <c r="D690" t="s">
        <v>336</v>
      </c>
      <c r="E690" t="s">
        <v>102</v>
      </c>
      <c r="F690">
        <v>40700</v>
      </c>
      <c r="G690" t="s">
        <v>911</v>
      </c>
      <c r="I690" t="s">
        <v>186</v>
      </c>
      <c r="J690">
        <v>2026</v>
      </c>
      <c r="K690">
        <v>7</v>
      </c>
      <c r="L690" t="s">
        <v>94</v>
      </c>
      <c r="M690">
        <v>-3270.2267902499998</v>
      </c>
      <c r="N690">
        <v>1</v>
      </c>
      <c r="O690">
        <v>-3270.2267902499998</v>
      </c>
      <c r="P690" t="s">
        <v>615</v>
      </c>
      <c r="Q690">
        <v>1</v>
      </c>
    </row>
    <row r="691" spans="1:17" x14ac:dyDescent="0.25">
      <c r="A691" t="s">
        <v>2734</v>
      </c>
      <c r="B691" t="s">
        <v>532</v>
      </c>
      <c r="C691" t="s">
        <v>373</v>
      </c>
      <c r="D691" t="s">
        <v>336</v>
      </c>
      <c r="E691" t="s">
        <v>102</v>
      </c>
      <c r="F691">
        <v>40700</v>
      </c>
      <c r="G691" t="s">
        <v>911</v>
      </c>
      <c r="I691" t="s">
        <v>186</v>
      </c>
      <c r="J691">
        <v>2026</v>
      </c>
      <c r="K691">
        <v>7</v>
      </c>
      <c r="L691" t="s">
        <v>94</v>
      </c>
      <c r="M691">
        <v>-1412.1138916499999</v>
      </c>
      <c r="N691">
        <v>1</v>
      </c>
      <c r="O691">
        <v>-1412.1138916499999</v>
      </c>
      <c r="P691" t="s">
        <v>615</v>
      </c>
      <c r="Q691">
        <v>1</v>
      </c>
    </row>
    <row r="692" spans="1:17" x14ac:dyDescent="0.25">
      <c r="A692" t="s">
        <v>2734</v>
      </c>
      <c r="B692" t="s">
        <v>533</v>
      </c>
      <c r="C692" t="s">
        <v>373</v>
      </c>
      <c r="D692" t="s">
        <v>336</v>
      </c>
      <c r="E692" t="s">
        <v>102</v>
      </c>
      <c r="F692">
        <v>40700</v>
      </c>
      <c r="G692" t="s">
        <v>911</v>
      </c>
      <c r="I692" t="s">
        <v>186</v>
      </c>
      <c r="J692">
        <v>2026</v>
      </c>
      <c r="K692">
        <v>7</v>
      </c>
      <c r="L692" t="s">
        <v>94</v>
      </c>
      <c r="M692">
        <v>-128.7110587</v>
      </c>
      <c r="N692">
        <v>1</v>
      </c>
      <c r="O692">
        <v>-128.7110587</v>
      </c>
      <c r="P692" t="s">
        <v>615</v>
      </c>
      <c r="Q692">
        <v>1</v>
      </c>
    </row>
    <row r="693" spans="1:17" x14ac:dyDescent="0.25">
      <c r="A693" t="s">
        <v>2734</v>
      </c>
      <c r="B693" t="s">
        <v>534</v>
      </c>
      <c r="C693" t="s">
        <v>373</v>
      </c>
      <c r="D693" t="s">
        <v>336</v>
      </c>
      <c r="E693" t="s">
        <v>102</v>
      </c>
      <c r="F693">
        <v>40700</v>
      </c>
      <c r="G693" t="s">
        <v>911</v>
      </c>
      <c r="I693" t="s">
        <v>186</v>
      </c>
      <c r="J693">
        <v>2026</v>
      </c>
      <c r="K693">
        <v>7</v>
      </c>
      <c r="L693" t="s">
        <v>94</v>
      </c>
      <c r="M693">
        <v>-791.16129610000007</v>
      </c>
      <c r="N693">
        <v>1</v>
      </c>
      <c r="O693">
        <v>-791.16129610000007</v>
      </c>
      <c r="P693" t="s">
        <v>615</v>
      </c>
      <c r="Q693">
        <v>1</v>
      </c>
    </row>
    <row r="694" spans="1:17" x14ac:dyDescent="0.25">
      <c r="A694" t="s">
        <v>2539</v>
      </c>
      <c r="B694" t="s">
        <v>535</v>
      </c>
      <c r="C694" t="s">
        <v>536</v>
      </c>
      <c r="D694" t="s">
        <v>336</v>
      </c>
      <c r="E694" t="s">
        <v>102</v>
      </c>
      <c r="F694">
        <v>40700</v>
      </c>
      <c r="G694" t="s">
        <v>911</v>
      </c>
      <c r="I694" t="s">
        <v>537</v>
      </c>
      <c r="J694">
        <v>2026</v>
      </c>
      <c r="K694">
        <v>7</v>
      </c>
      <c r="L694" t="s">
        <v>94</v>
      </c>
      <c r="M694">
        <v>-8500.438966249998</v>
      </c>
      <c r="N694">
        <v>1</v>
      </c>
      <c r="O694">
        <v>-8500.438966249998</v>
      </c>
      <c r="P694" t="s">
        <v>615</v>
      </c>
      <c r="Q694">
        <v>1</v>
      </c>
    </row>
    <row r="695" spans="1:17" x14ac:dyDescent="0.25">
      <c r="A695" t="s">
        <v>2539</v>
      </c>
      <c r="B695" t="s">
        <v>538</v>
      </c>
      <c r="C695" t="s">
        <v>536</v>
      </c>
      <c r="D695" t="s">
        <v>336</v>
      </c>
      <c r="E695" t="s">
        <v>102</v>
      </c>
      <c r="F695">
        <v>40700</v>
      </c>
      <c r="G695" t="s">
        <v>911</v>
      </c>
      <c r="I695" t="s">
        <v>537</v>
      </c>
      <c r="J695">
        <v>2026</v>
      </c>
      <c r="K695">
        <v>7</v>
      </c>
      <c r="L695" t="s">
        <v>94</v>
      </c>
      <c r="M695">
        <v>-35.427678649999997</v>
      </c>
      <c r="N695">
        <v>1</v>
      </c>
      <c r="O695">
        <v>-35.427678649999997</v>
      </c>
      <c r="P695" t="s">
        <v>615</v>
      </c>
      <c r="Q695">
        <v>1</v>
      </c>
    </row>
    <row r="696" spans="1:17" x14ac:dyDescent="0.25">
      <c r="A696" t="s">
        <v>2734</v>
      </c>
      <c r="B696" t="s">
        <v>792</v>
      </c>
      <c r="C696" t="s">
        <v>373</v>
      </c>
      <c r="D696" t="s">
        <v>336</v>
      </c>
      <c r="E696" t="s">
        <v>102</v>
      </c>
      <c r="F696">
        <v>40700</v>
      </c>
      <c r="G696" t="s">
        <v>911</v>
      </c>
      <c r="I696" t="s">
        <v>186</v>
      </c>
      <c r="J696">
        <v>2026</v>
      </c>
      <c r="K696">
        <v>7</v>
      </c>
      <c r="L696" t="s">
        <v>94</v>
      </c>
      <c r="M696">
        <v>-258.19177999999999</v>
      </c>
      <c r="N696">
        <v>1</v>
      </c>
      <c r="O696">
        <v>-258.19177999999999</v>
      </c>
      <c r="P696" t="s">
        <v>615</v>
      </c>
      <c r="Q696">
        <v>1</v>
      </c>
    </row>
    <row r="697" spans="1:17" x14ac:dyDescent="0.25">
      <c r="A697" t="s">
        <v>2734</v>
      </c>
      <c r="B697" t="s">
        <v>539</v>
      </c>
      <c r="C697" t="s">
        <v>373</v>
      </c>
      <c r="D697" t="s">
        <v>336</v>
      </c>
      <c r="E697" t="s">
        <v>102</v>
      </c>
      <c r="F697">
        <v>40700</v>
      </c>
      <c r="G697" t="s">
        <v>911</v>
      </c>
      <c r="I697" t="s">
        <v>186</v>
      </c>
      <c r="J697">
        <v>2026</v>
      </c>
      <c r="K697">
        <v>7</v>
      </c>
      <c r="L697" t="s">
        <v>94</v>
      </c>
      <c r="M697">
        <v>-48.578810699999998</v>
      </c>
      <c r="N697">
        <v>1</v>
      </c>
      <c r="O697">
        <v>-48.578810699999998</v>
      </c>
      <c r="P697" t="s">
        <v>615</v>
      </c>
      <c r="Q697">
        <v>1</v>
      </c>
    </row>
    <row r="698" spans="1:17" x14ac:dyDescent="0.25">
      <c r="A698" t="s">
        <v>2734</v>
      </c>
      <c r="B698" t="s">
        <v>540</v>
      </c>
      <c r="C698" t="s">
        <v>373</v>
      </c>
      <c r="D698" t="s">
        <v>336</v>
      </c>
      <c r="E698" t="s">
        <v>102</v>
      </c>
      <c r="F698">
        <v>40700</v>
      </c>
      <c r="G698" t="s">
        <v>911</v>
      </c>
      <c r="I698" t="s">
        <v>186</v>
      </c>
      <c r="J698">
        <v>2026</v>
      </c>
      <c r="K698">
        <v>7</v>
      </c>
      <c r="L698" t="s">
        <v>94</v>
      </c>
      <c r="M698">
        <v>-215.97360295000001</v>
      </c>
      <c r="N698">
        <v>1</v>
      </c>
      <c r="O698">
        <v>-215.97360295000001</v>
      </c>
      <c r="P698" t="s">
        <v>615</v>
      </c>
      <c r="Q698">
        <v>1</v>
      </c>
    </row>
    <row r="699" spans="1:17" x14ac:dyDescent="0.25">
      <c r="A699" t="s">
        <v>2734</v>
      </c>
      <c r="B699" t="s">
        <v>541</v>
      </c>
      <c r="C699" t="s">
        <v>373</v>
      </c>
      <c r="D699" t="s">
        <v>336</v>
      </c>
      <c r="E699" t="s">
        <v>102</v>
      </c>
      <c r="F699">
        <v>40700</v>
      </c>
      <c r="G699" t="s">
        <v>911</v>
      </c>
      <c r="I699" t="s">
        <v>186</v>
      </c>
      <c r="J699">
        <v>2026</v>
      </c>
      <c r="K699">
        <v>7</v>
      </c>
      <c r="L699" t="s">
        <v>94</v>
      </c>
      <c r="M699">
        <v>-1522.46221995</v>
      </c>
      <c r="N699">
        <v>1</v>
      </c>
      <c r="O699">
        <v>-1522.46221995</v>
      </c>
      <c r="P699" t="s">
        <v>615</v>
      </c>
      <c r="Q699">
        <v>1</v>
      </c>
    </row>
    <row r="700" spans="1:17" x14ac:dyDescent="0.25">
      <c r="A700" t="s">
        <v>2382</v>
      </c>
      <c r="B700" t="s">
        <v>542</v>
      </c>
      <c r="C700" t="s">
        <v>543</v>
      </c>
      <c r="D700" t="s">
        <v>336</v>
      </c>
      <c r="E700" t="s">
        <v>102</v>
      </c>
      <c r="F700">
        <v>40700</v>
      </c>
      <c r="G700" t="s">
        <v>911</v>
      </c>
      <c r="I700" t="s">
        <v>186</v>
      </c>
      <c r="J700">
        <v>2026</v>
      </c>
      <c r="K700">
        <v>7</v>
      </c>
      <c r="L700" t="s">
        <v>94</v>
      </c>
      <c r="M700">
        <v>-194.13374435</v>
      </c>
      <c r="N700">
        <v>1</v>
      </c>
      <c r="O700">
        <v>-194.13374435</v>
      </c>
      <c r="P700" t="s">
        <v>615</v>
      </c>
      <c r="Q700">
        <v>1</v>
      </c>
    </row>
    <row r="701" spans="1:17" x14ac:dyDescent="0.25">
      <c r="A701" t="s">
        <v>2734</v>
      </c>
      <c r="B701" t="s">
        <v>793</v>
      </c>
      <c r="C701" t="s">
        <v>373</v>
      </c>
      <c r="D701" t="s">
        <v>336</v>
      </c>
      <c r="E701" t="s">
        <v>102</v>
      </c>
      <c r="F701">
        <v>40700</v>
      </c>
      <c r="G701" t="s">
        <v>911</v>
      </c>
      <c r="I701" t="s">
        <v>186</v>
      </c>
      <c r="J701">
        <v>2026</v>
      </c>
      <c r="K701">
        <v>7</v>
      </c>
      <c r="L701" t="s">
        <v>94</v>
      </c>
      <c r="M701">
        <v>-1966.70219305</v>
      </c>
      <c r="N701">
        <v>1</v>
      </c>
      <c r="O701">
        <v>-1966.70219305</v>
      </c>
      <c r="P701" t="s">
        <v>615</v>
      </c>
      <c r="Q701">
        <v>1</v>
      </c>
    </row>
    <row r="702" spans="1:17" x14ac:dyDescent="0.25">
      <c r="A702" t="s">
        <v>2734</v>
      </c>
      <c r="B702" t="s">
        <v>545</v>
      </c>
      <c r="C702" t="s">
        <v>373</v>
      </c>
      <c r="D702" t="s">
        <v>336</v>
      </c>
      <c r="E702" t="s">
        <v>102</v>
      </c>
      <c r="F702">
        <v>40700</v>
      </c>
      <c r="G702" t="s">
        <v>911</v>
      </c>
      <c r="I702" t="s">
        <v>186</v>
      </c>
      <c r="J702">
        <v>2026</v>
      </c>
      <c r="K702">
        <v>7</v>
      </c>
      <c r="L702" t="s">
        <v>94</v>
      </c>
      <c r="M702">
        <v>-374.95123399999994</v>
      </c>
      <c r="N702">
        <v>1</v>
      </c>
      <c r="O702">
        <v>-374.95123399999994</v>
      </c>
      <c r="P702" t="s">
        <v>615</v>
      </c>
      <c r="Q702">
        <v>1</v>
      </c>
    </row>
    <row r="703" spans="1:17" x14ac:dyDescent="0.25">
      <c r="A703" t="s">
        <v>2539</v>
      </c>
      <c r="B703" t="s">
        <v>548</v>
      </c>
      <c r="C703" t="s">
        <v>536</v>
      </c>
      <c r="D703" t="s">
        <v>336</v>
      </c>
      <c r="E703" t="s">
        <v>102</v>
      </c>
      <c r="F703">
        <v>40700</v>
      </c>
      <c r="G703" t="s">
        <v>911</v>
      </c>
      <c r="I703" t="s">
        <v>537</v>
      </c>
      <c r="J703">
        <v>2026</v>
      </c>
      <c r="K703">
        <v>7</v>
      </c>
      <c r="L703" t="s">
        <v>94</v>
      </c>
      <c r="M703">
        <v>-404.49454185000002</v>
      </c>
      <c r="N703">
        <v>1</v>
      </c>
      <c r="O703">
        <v>-404.49454185000002</v>
      </c>
      <c r="P703" t="s">
        <v>615</v>
      </c>
      <c r="Q703">
        <v>1</v>
      </c>
    </row>
    <row r="704" spans="1:17" x14ac:dyDescent="0.25">
      <c r="A704" t="s">
        <v>2382</v>
      </c>
      <c r="B704" t="s">
        <v>3183</v>
      </c>
      <c r="C704" t="s">
        <v>3192</v>
      </c>
      <c r="D704" t="s">
        <v>336</v>
      </c>
      <c r="E704" t="s">
        <v>102</v>
      </c>
      <c r="F704">
        <v>40700</v>
      </c>
      <c r="G704" t="s">
        <v>911</v>
      </c>
      <c r="I704" t="s">
        <v>186</v>
      </c>
      <c r="J704">
        <v>2026</v>
      </c>
      <c r="K704">
        <v>7</v>
      </c>
      <c r="L704" t="s">
        <v>94</v>
      </c>
      <c r="M704">
        <v>-2051.2900232999996</v>
      </c>
      <c r="N704">
        <v>1</v>
      </c>
      <c r="O704">
        <v>-2051.2900232999996</v>
      </c>
      <c r="P704" t="s">
        <v>615</v>
      </c>
      <c r="Q704">
        <v>1</v>
      </c>
    </row>
    <row r="705" spans="1:17" x14ac:dyDescent="0.25">
      <c r="A705" t="s">
        <v>2382</v>
      </c>
      <c r="B705" t="s">
        <v>550</v>
      </c>
      <c r="C705" t="s">
        <v>551</v>
      </c>
      <c r="D705" t="s">
        <v>336</v>
      </c>
      <c r="E705" t="s">
        <v>102</v>
      </c>
      <c r="F705">
        <v>40700</v>
      </c>
      <c r="G705" t="s">
        <v>911</v>
      </c>
      <c r="I705" t="s">
        <v>186</v>
      </c>
      <c r="J705">
        <v>2026</v>
      </c>
      <c r="K705">
        <v>7</v>
      </c>
      <c r="L705" t="s">
        <v>94</v>
      </c>
      <c r="M705">
        <v>-8636.4004103999978</v>
      </c>
      <c r="N705">
        <v>1</v>
      </c>
      <c r="O705">
        <v>-8636.4004103999978</v>
      </c>
      <c r="P705" t="s">
        <v>615</v>
      </c>
      <c r="Q705">
        <v>1</v>
      </c>
    </row>
    <row r="706" spans="1:17" x14ac:dyDescent="0.25">
      <c r="A706" t="s">
        <v>2734</v>
      </c>
      <c r="B706" t="s">
        <v>2106</v>
      </c>
      <c r="C706" t="s">
        <v>373</v>
      </c>
      <c r="D706" t="s">
        <v>336</v>
      </c>
      <c r="E706" t="s">
        <v>102</v>
      </c>
      <c r="F706">
        <v>40700</v>
      </c>
      <c r="G706" t="s">
        <v>911</v>
      </c>
      <c r="I706" t="s">
        <v>125</v>
      </c>
      <c r="J706">
        <v>2026</v>
      </c>
      <c r="K706">
        <v>7</v>
      </c>
      <c r="L706" t="s">
        <v>94</v>
      </c>
      <c r="M706">
        <v>-31.917798849999997</v>
      </c>
      <c r="N706">
        <v>1</v>
      </c>
      <c r="O706">
        <v>-31.917798849999997</v>
      </c>
      <c r="P706" t="s">
        <v>615</v>
      </c>
      <c r="Q706">
        <v>1</v>
      </c>
    </row>
    <row r="707" spans="1:17" x14ac:dyDescent="0.25">
      <c r="A707" t="s">
        <v>2382</v>
      </c>
      <c r="B707" t="s">
        <v>555</v>
      </c>
      <c r="C707" t="s">
        <v>556</v>
      </c>
      <c r="D707" t="s">
        <v>336</v>
      </c>
      <c r="E707" t="s">
        <v>102</v>
      </c>
      <c r="F707">
        <v>40700</v>
      </c>
      <c r="G707" t="s">
        <v>911</v>
      </c>
      <c r="I707" t="s">
        <v>186</v>
      </c>
      <c r="J707">
        <v>2026</v>
      </c>
      <c r="K707">
        <v>7</v>
      </c>
      <c r="L707" t="s">
        <v>94</v>
      </c>
      <c r="M707">
        <v>-432.27472189999997</v>
      </c>
      <c r="N707">
        <v>1</v>
      </c>
      <c r="O707">
        <v>-432.27472189999997</v>
      </c>
      <c r="P707" t="s">
        <v>615</v>
      </c>
      <c r="Q707">
        <v>1</v>
      </c>
    </row>
    <row r="708" spans="1:17" x14ac:dyDescent="0.25">
      <c r="A708" t="s">
        <v>2734</v>
      </c>
      <c r="B708" t="s">
        <v>557</v>
      </c>
      <c r="C708" t="s">
        <v>373</v>
      </c>
      <c r="D708" t="s">
        <v>336</v>
      </c>
      <c r="E708" t="s">
        <v>102</v>
      </c>
      <c r="F708">
        <v>40700</v>
      </c>
      <c r="G708" t="s">
        <v>911</v>
      </c>
      <c r="I708" t="s">
        <v>186</v>
      </c>
      <c r="J708">
        <v>2026</v>
      </c>
      <c r="K708">
        <v>7</v>
      </c>
      <c r="L708" t="s">
        <v>94</v>
      </c>
      <c r="M708">
        <v>-28567.014040950002</v>
      </c>
      <c r="N708">
        <v>1</v>
      </c>
      <c r="O708">
        <v>-28567.014040950002</v>
      </c>
      <c r="P708" t="s">
        <v>615</v>
      </c>
      <c r="Q708">
        <v>1</v>
      </c>
    </row>
    <row r="709" spans="1:17" x14ac:dyDescent="0.25">
      <c r="A709" t="s">
        <v>2734</v>
      </c>
      <c r="B709" t="s">
        <v>558</v>
      </c>
      <c r="C709" t="s">
        <v>373</v>
      </c>
      <c r="D709" t="s">
        <v>336</v>
      </c>
      <c r="E709" t="s">
        <v>102</v>
      </c>
      <c r="F709">
        <v>40700</v>
      </c>
      <c r="G709" t="s">
        <v>911</v>
      </c>
      <c r="I709" t="s">
        <v>186</v>
      </c>
      <c r="J709">
        <v>2026</v>
      </c>
      <c r="K709">
        <v>7</v>
      </c>
      <c r="L709" t="s">
        <v>94</v>
      </c>
      <c r="M709">
        <v>-395.64478659999992</v>
      </c>
      <c r="N709">
        <v>1</v>
      </c>
      <c r="O709">
        <v>-395.64478659999992</v>
      </c>
      <c r="P709" t="s">
        <v>615</v>
      </c>
      <c r="Q709">
        <v>1</v>
      </c>
    </row>
    <row r="710" spans="1:17" x14ac:dyDescent="0.25">
      <c r="A710" t="s">
        <v>2734</v>
      </c>
      <c r="B710" t="s">
        <v>559</v>
      </c>
      <c r="C710" t="s">
        <v>373</v>
      </c>
      <c r="D710" t="s">
        <v>336</v>
      </c>
      <c r="E710" t="s">
        <v>102</v>
      </c>
      <c r="F710">
        <v>40700</v>
      </c>
      <c r="G710" t="s">
        <v>911</v>
      </c>
      <c r="I710" t="s">
        <v>186</v>
      </c>
      <c r="J710">
        <v>2026</v>
      </c>
      <c r="K710">
        <v>7</v>
      </c>
      <c r="L710" t="s">
        <v>94</v>
      </c>
      <c r="M710">
        <v>-6951.6103436499989</v>
      </c>
      <c r="N710">
        <v>1</v>
      </c>
      <c r="O710">
        <v>-6951.6103436499989</v>
      </c>
      <c r="P710" t="s">
        <v>615</v>
      </c>
      <c r="Q710">
        <v>1</v>
      </c>
    </row>
    <row r="711" spans="1:17" x14ac:dyDescent="0.25">
      <c r="A711" t="s">
        <v>2382</v>
      </c>
      <c r="B711" t="s">
        <v>3184</v>
      </c>
      <c r="C711" t="s">
        <v>623</v>
      </c>
      <c r="D711" t="s">
        <v>336</v>
      </c>
      <c r="E711" t="s">
        <v>102</v>
      </c>
      <c r="F711">
        <v>40900</v>
      </c>
      <c r="G711" t="s">
        <v>2520</v>
      </c>
      <c r="I711" t="s">
        <v>186</v>
      </c>
      <c r="J711">
        <v>2026</v>
      </c>
      <c r="K711">
        <v>7</v>
      </c>
      <c r="L711" t="s">
        <v>94</v>
      </c>
      <c r="M711">
        <v>-4654.2739253499994</v>
      </c>
      <c r="N711">
        <v>1</v>
      </c>
      <c r="O711">
        <v>-4654.2739253499994</v>
      </c>
      <c r="P711" t="s">
        <v>615</v>
      </c>
      <c r="Q711">
        <v>1</v>
      </c>
    </row>
    <row r="712" spans="1:17" x14ac:dyDescent="0.25">
      <c r="A712" t="s">
        <v>2734</v>
      </c>
      <c r="B712" t="s">
        <v>561</v>
      </c>
      <c r="C712" t="s">
        <v>373</v>
      </c>
      <c r="D712" t="s">
        <v>336</v>
      </c>
      <c r="E712" t="s">
        <v>102</v>
      </c>
      <c r="F712">
        <v>40700</v>
      </c>
      <c r="G712" t="s">
        <v>911</v>
      </c>
      <c r="I712" t="s">
        <v>186</v>
      </c>
      <c r="J712">
        <v>2026</v>
      </c>
      <c r="K712">
        <v>7</v>
      </c>
      <c r="L712" t="s">
        <v>94</v>
      </c>
      <c r="M712">
        <v>-194.10781599999999</v>
      </c>
      <c r="N712">
        <v>1</v>
      </c>
      <c r="O712">
        <v>-194.10781599999999</v>
      </c>
      <c r="P712" t="s">
        <v>615</v>
      </c>
      <c r="Q712">
        <v>1</v>
      </c>
    </row>
    <row r="713" spans="1:17" x14ac:dyDescent="0.25">
      <c r="A713" t="s">
        <v>2382</v>
      </c>
      <c r="B713" t="s">
        <v>562</v>
      </c>
      <c r="C713" t="s">
        <v>395</v>
      </c>
      <c r="D713" t="s">
        <v>336</v>
      </c>
      <c r="E713" t="s">
        <v>102</v>
      </c>
      <c r="F713">
        <v>40700</v>
      </c>
      <c r="G713" t="s">
        <v>911</v>
      </c>
      <c r="I713" t="s">
        <v>186</v>
      </c>
      <c r="J713">
        <v>2026</v>
      </c>
      <c r="K713">
        <v>7</v>
      </c>
      <c r="L713" t="s">
        <v>94</v>
      </c>
      <c r="M713">
        <v>-5293.8785570999999</v>
      </c>
      <c r="N713">
        <v>1</v>
      </c>
      <c r="O713">
        <v>-5293.8785570999999</v>
      </c>
      <c r="P713" t="s">
        <v>615</v>
      </c>
      <c r="Q713">
        <v>1</v>
      </c>
    </row>
    <row r="714" spans="1:17" x14ac:dyDescent="0.25">
      <c r="A714" t="s">
        <v>2539</v>
      </c>
      <c r="B714" t="s">
        <v>563</v>
      </c>
      <c r="C714" t="s">
        <v>536</v>
      </c>
      <c r="D714" t="s">
        <v>336</v>
      </c>
      <c r="E714" t="s">
        <v>102</v>
      </c>
      <c r="F714">
        <v>40700</v>
      </c>
      <c r="G714" t="s">
        <v>911</v>
      </c>
      <c r="I714" t="s">
        <v>537</v>
      </c>
      <c r="J714">
        <v>2026</v>
      </c>
      <c r="K714">
        <v>7</v>
      </c>
      <c r="L714" t="s">
        <v>94</v>
      </c>
      <c r="M714">
        <v>-318.53114439999996</v>
      </c>
      <c r="N714">
        <v>1</v>
      </c>
      <c r="O714">
        <v>-318.53114439999996</v>
      </c>
      <c r="P714" t="s">
        <v>615</v>
      </c>
      <c r="Q714">
        <v>1</v>
      </c>
    </row>
    <row r="715" spans="1:17" x14ac:dyDescent="0.25">
      <c r="A715" t="s">
        <v>2382</v>
      </c>
      <c r="B715" t="s">
        <v>3185</v>
      </c>
      <c r="C715" t="s">
        <v>623</v>
      </c>
      <c r="D715" t="s">
        <v>336</v>
      </c>
      <c r="E715" t="s">
        <v>102</v>
      </c>
      <c r="F715">
        <v>40900</v>
      </c>
      <c r="G715" t="s">
        <v>2520</v>
      </c>
      <c r="I715" t="s">
        <v>186</v>
      </c>
      <c r="J715">
        <v>2026</v>
      </c>
      <c r="K715">
        <v>7</v>
      </c>
      <c r="L715" t="s">
        <v>94</v>
      </c>
      <c r="M715">
        <v>-22.205584799999997</v>
      </c>
      <c r="N715">
        <v>1</v>
      </c>
      <c r="O715">
        <v>-22.205584799999997</v>
      </c>
      <c r="P715" t="s">
        <v>615</v>
      </c>
      <c r="Q715">
        <v>1</v>
      </c>
    </row>
    <row r="716" spans="1:17" x14ac:dyDescent="0.25">
      <c r="A716" t="s">
        <v>2734</v>
      </c>
      <c r="B716" t="s">
        <v>795</v>
      </c>
      <c r="C716" t="s">
        <v>373</v>
      </c>
      <c r="D716" t="s">
        <v>336</v>
      </c>
      <c r="E716" t="s">
        <v>102</v>
      </c>
      <c r="F716">
        <v>40700</v>
      </c>
      <c r="G716" t="s">
        <v>911</v>
      </c>
      <c r="I716" t="s">
        <v>186</v>
      </c>
      <c r="J716">
        <v>2026</v>
      </c>
      <c r="K716">
        <v>7</v>
      </c>
      <c r="L716" t="s">
        <v>94</v>
      </c>
      <c r="M716">
        <v>-5.6168993999999994</v>
      </c>
      <c r="N716">
        <v>1</v>
      </c>
      <c r="O716">
        <v>-5.6168993999999994</v>
      </c>
      <c r="P716" t="s">
        <v>615</v>
      </c>
      <c r="Q716">
        <v>1</v>
      </c>
    </row>
    <row r="717" spans="1:17" x14ac:dyDescent="0.25">
      <c r="A717" t="s">
        <v>2632</v>
      </c>
      <c r="B717" t="s">
        <v>564</v>
      </c>
      <c r="C717" t="s">
        <v>389</v>
      </c>
      <c r="D717" t="s">
        <v>336</v>
      </c>
      <c r="E717" t="s">
        <v>102</v>
      </c>
      <c r="F717">
        <v>40700</v>
      </c>
      <c r="G717" t="s">
        <v>911</v>
      </c>
      <c r="I717" t="s">
        <v>186</v>
      </c>
      <c r="J717">
        <v>2026</v>
      </c>
      <c r="K717">
        <v>7</v>
      </c>
      <c r="L717" t="s">
        <v>94</v>
      </c>
      <c r="M717">
        <v>-2338.8395187499996</v>
      </c>
      <c r="N717">
        <v>1</v>
      </c>
      <c r="O717">
        <v>-2338.8395187499996</v>
      </c>
      <c r="P717" t="s">
        <v>615</v>
      </c>
      <c r="Q717">
        <v>1</v>
      </c>
    </row>
    <row r="718" spans="1:17" x14ac:dyDescent="0.25">
      <c r="A718" t="s">
        <v>2734</v>
      </c>
      <c r="B718" t="s">
        <v>3186</v>
      </c>
      <c r="C718" t="s">
        <v>373</v>
      </c>
      <c r="D718" t="s">
        <v>336</v>
      </c>
      <c r="E718" t="s">
        <v>102</v>
      </c>
      <c r="F718">
        <v>40700</v>
      </c>
      <c r="G718" t="s">
        <v>911</v>
      </c>
      <c r="I718" t="s">
        <v>186</v>
      </c>
      <c r="J718">
        <v>2026</v>
      </c>
      <c r="K718">
        <v>7</v>
      </c>
      <c r="L718" t="s">
        <v>94</v>
      </c>
      <c r="M718">
        <v>-29275.664504099994</v>
      </c>
      <c r="N718">
        <v>1</v>
      </c>
      <c r="O718">
        <v>-29275.664504099994</v>
      </c>
      <c r="P718" t="s">
        <v>615</v>
      </c>
      <c r="Q718">
        <v>1</v>
      </c>
    </row>
    <row r="719" spans="1:17" x14ac:dyDescent="0.25">
      <c r="A719" t="s">
        <v>2539</v>
      </c>
      <c r="B719" t="s">
        <v>3187</v>
      </c>
      <c r="C719" t="s">
        <v>536</v>
      </c>
      <c r="D719" t="s">
        <v>336</v>
      </c>
      <c r="E719" t="s">
        <v>102</v>
      </c>
      <c r="F719">
        <v>40700</v>
      </c>
      <c r="G719" t="s">
        <v>911</v>
      </c>
      <c r="I719" t="s">
        <v>537</v>
      </c>
      <c r="J719">
        <v>2026</v>
      </c>
      <c r="K719">
        <v>7</v>
      </c>
      <c r="L719" t="s">
        <v>94</v>
      </c>
      <c r="M719">
        <v>-577.48166979999996</v>
      </c>
      <c r="N719">
        <v>1</v>
      </c>
      <c r="O719">
        <v>-577.48166979999996</v>
      </c>
      <c r="P719" t="s">
        <v>615</v>
      </c>
      <c r="Q719">
        <v>1</v>
      </c>
    </row>
    <row r="720" spans="1:17" x14ac:dyDescent="0.25">
      <c r="A720" t="s">
        <v>2516</v>
      </c>
      <c r="B720" t="s">
        <v>302</v>
      </c>
      <c r="C720" t="s">
        <v>296</v>
      </c>
      <c r="D720" t="s">
        <v>336</v>
      </c>
      <c r="E720" t="s">
        <v>102</v>
      </c>
      <c r="F720">
        <v>40700</v>
      </c>
      <c r="G720" t="s">
        <v>911</v>
      </c>
      <c r="I720" t="s">
        <v>186</v>
      </c>
      <c r="J720">
        <v>2026</v>
      </c>
      <c r="K720">
        <v>7</v>
      </c>
      <c r="L720" t="s">
        <v>94</v>
      </c>
      <c r="M720">
        <v>-117.34488885</v>
      </c>
      <c r="N720">
        <v>1</v>
      </c>
      <c r="O720">
        <v>-117.34488885</v>
      </c>
      <c r="P720" t="s">
        <v>615</v>
      </c>
      <c r="Q720">
        <v>1</v>
      </c>
    </row>
    <row r="721" spans="1:17" x14ac:dyDescent="0.25">
      <c r="A721" t="s">
        <v>2516</v>
      </c>
      <c r="B721" t="s">
        <v>567</v>
      </c>
      <c r="C721" t="s">
        <v>296</v>
      </c>
      <c r="D721" t="s">
        <v>336</v>
      </c>
      <c r="E721" t="s">
        <v>102</v>
      </c>
      <c r="F721">
        <v>40700</v>
      </c>
      <c r="G721" t="s">
        <v>911</v>
      </c>
      <c r="I721" t="s">
        <v>186</v>
      </c>
      <c r="J721">
        <v>2026</v>
      </c>
      <c r="K721">
        <v>7</v>
      </c>
      <c r="L721" t="s">
        <v>94</v>
      </c>
      <c r="M721">
        <v>-1758.9465124000001</v>
      </c>
      <c r="N721">
        <v>1</v>
      </c>
      <c r="O721">
        <v>-1758.9465124000001</v>
      </c>
      <c r="P721" t="s">
        <v>615</v>
      </c>
      <c r="Q721">
        <v>1</v>
      </c>
    </row>
    <row r="722" spans="1:17" x14ac:dyDescent="0.25">
      <c r="A722" t="s">
        <v>1121</v>
      </c>
      <c r="B722" t="s">
        <v>570</v>
      </c>
      <c r="C722" t="s">
        <v>252</v>
      </c>
      <c r="D722" t="s">
        <v>336</v>
      </c>
      <c r="E722" t="s">
        <v>102</v>
      </c>
      <c r="F722">
        <v>40700</v>
      </c>
      <c r="G722" t="s">
        <v>911</v>
      </c>
      <c r="I722" t="s">
        <v>186</v>
      </c>
      <c r="J722">
        <v>2026</v>
      </c>
      <c r="K722">
        <v>7</v>
      </c>
      <c r="L722" t="s">
        <v>94</v>
      </c>
      <c r="M722">
        <v>-200.69361689999999</v>
      </c>
      <c r="N722">
        <v>1</v>
      </c>
      <c r="O722">
        <v>-200.69361689999999</v>
      </c>
      <c r="P722" t="s">
        <v>615</v>
      </c>
      <c r="Q722">
        <v>1</v>
      </c>
    </row>
    <row r="723" spans="1:17" x14ac:dyDescent="0.25">
      <c r="A723" t="s">
        <v>2516</v>
      </c>
      <c r="B723" t="s">
        <v>303</v>
      </c>
      <c r="C723" t="s">
        <v>296</v>
      </c>
      <c r="D723" t="s">
        <v>336</v>
      </c>
      <c r="E723" t="s">
        <v>102</v>
      </c>
      <c r="F723">
        <v>40700</v>
      </c>
      <c r="G723" t="s">
        <v>911</v>
      </c>
      <c r="I723" t="s">
        <v>186</v>
      </c>
      <c r="J723">
        <v>2026</v>
      </c>
      <c r="K723">
        <v>7</v>
      </c>
      <c r="L723" t="s">
        <v>94</v>
      </c>
      <c r="M723">
        <v>-1059.9877935499999</v>
      </c>
      <c r="N723">
        <v>1</v>
      </c>
      <c r="O723">
        <v>-1059.9877935499999</v>
      </c>
      <c r="P723" t="s">
        <v>615</v>
      </c>
      <c r="Q723">
        <v>1</v>
      </c>
    </row>
    <row r="724" spans="1:17" x14ac:dyDescent="0.25">
      <c r="A724" t="s">
        <v>2516</v>
      </c>
      <c r="B724" t="s">
        <v>571</v>
      </c>
      <c r="C724" t="s">
        <v>296</v>
      </c>
      <c r="D724" t="s">
        <v>336</v>
      </c>
      <c r="E724" t="s">
        <v>102</v>
      </c>
      <c r="F724">
        <v>40700</v>
      </c>
      <c r="G724" t="s">
        <v>911</v>
      </c>
      <c r="I724" t="s">
        <v>186</v>
      </c>
      <c r="J724">
        <v>2026</v>
      </c>
      <c r="K724">
        <v>7</v>
      </c>
      <c r="L724" t="s">
        <v>94</v>
      </c>
      <c r="M724">
        <v>-318.27459019999992</v>
      </c>
      <c r="N724">
        <v>1</v>
      </c>
      <c r="O724">
        <v>-318.27459019999992</v>
      </c>
      <c r="P724" t="s">
        <v>615</v>
      </c>
      <c r="Q724">
        <v>1</v>
      </c>
    </row>
    <row r="725" spans="1:17" x14ac:dyDescent="0.25">
      <c r="A725" t="s">
        <v>2516</v>
      </c>
      <c r="B725" t="s">
        <v>798</v>
      </c>
      <c r="C725" t="s">
        <v>296</v>
      </c>
      <c r="D725" t="s">
        <v>336</v>
      </c>
      <c r="E725" t="s">
        <v>102</v>
      </c>
      <c r="F725">
        <v>40700</v>
      </c>
      <c r="G725" t="s">
        <v>911</v>
      </c>
      <c r="I725" t="s">
        <v>186</v>
      </c>
      <c r="J725">
        <v>2026</v>
      </c>
      <c r="K725">
        <v>7</v>
      </c>
      <c r="L725" t="s">
        <v>94</v>
      </c>
      <c r="M725">
        <v>-1571.8338922999997</v>
      </c>
      <c r="N725">
        <v>1</v>
      </c>
      <c r="O725">
        <v>-1571.8338922999997</v>
      </c>
      <c r="P725" t="s">
        <v>615</v>
      </c>
      <c r="Q725">
        <v>1</v>
      </c>
    </row>
    <row r="726" spans="1:17" x14ac:dyDescent="0.25">
      <c r="A726" t="s">
        <v>2516</v>
      </c>
      <c r="B726" t="s">
        <v>376</v>
      </c>
      <c r="C726" t="s">
        <v>296</v>
      </c>
      <c r="D726" t="s">
        <v>336</v>
      </c>
      <c r="E726" t="s">
        <v>102</v>
      </c>
      <c r="F726">
        <v>40700</v>
      </c>
      <c r="G726" t="s">
        <v>911</v>
      </c>
      <c r="I726" t="s">
        <v>186</v>
      </c>
      <c r="J726">
        <v>2026</v>
      </c>
      <c r="K726">
        <v>7</v>
      </c>
      <c r="L726" t="s">
        <v>94</v>
      </c>
      <c r="M726">
        <v>-246.12008609999998</v>
      </c>
      <c r="N726">
        <v>1</v>
      </c>
      <c r="O726">
        <v>-246.12008609999998</v>
      </c>
      <c r="P726" t="s">
        <v>615</v>
      </c>
      <c r="Q726">
        <v>1</v>
      </c>
    </row>
    <row r="727" spans="1:17" x14ac:dyDescent="0.25">
      <c r="A727" t="s">
        <v>2516</v>
      </c>
      <c r="B727" t="s">
        <v>304</v>
      </c>
      <c r="C727" t="s">
        <v>296</v>
      </c>
      <c r="D727" t="s">
        <v>336</v>
      </c>
      <c r="E727" t="s">
        <v>102</v>
      </c>
      <c r="F727">
        <v>40700</v>
      </c>
      <c r="G727" t="s">
        <v>911</v>
      </c>
      <c r="I727" t="s">
        <v>186</v>
      </c>
      <c r="J727">
        <v>2026</v>
      </c>
      <c r="K727">
        <v>7</v>
      </c>
      <c r="L727" t="s">
        <v>94</v>
      </c>
      <c r="M727">
        <v>-75.065302549999998</v>
      </c>
      <c r="N727">
        <v>1</v>
      </c>
      <c r="O727">
        <v>-75.065302549999998</v>
      </c>
      <c r="P727" t="s">
        <v>615</v>
      </c>
      <c r="Q727">
        <v>1</v>
      </c>
    </row>
    <row r="728" spans="1:17" x14ac:dyDescent="0.25">
      <c r="A728" t="s">
        <v>2699</v>
      </c>
      <c r="B728" t="s">
        <v>575</v>
      </c>
      <c r="C728" t="s">
        <v>576</v>
      </c>
      <c r="D728" t="s">
        <v>336</v>
      </c>
      <c r="E728" t="s">
        <v>102</v>
      </c>
      <c r="F728">
        <v>40700</v>
      </c>
      <c r="G728" t="s">
        <v>911</v>
      </c>
      <c r="I728" t="s">
        <v>186</v>
      </c>
      <c r="J728">
        <v>2026</v>
      </c>
      <c r="K728">
        <v>7</v>
      </c>
      <c r="L728" t="s">
        <v>94</v>
      </c>
      <c r="M728">
        <v>-80.811843699999983</v>
      </c>
      <c r="N728">
        <v>1</v>
      </c>
      <c r="O728">
        <v>-80.811843699999983</v>
      </c>
      <c r="P728" t="s">
        <v>615</v>
      </c>
      <c r="Q728">
        <v>1</v>
      </c>
    </row>
    <row r="729" spans="1:17" x14ac:dyDescent="0.25">
      <c r="A729" t="s">
        <v>2516</v>
      </c>
      <c r="B729" t="s">
        <v>378</v>
      </c>
      <c r="C729" t="s">
        <v>296</v>
      </c>
      <c r="D729" t="s">
        <v>336</v>
      </c>
      <c r="E729" t="s">
        <v>102</v>
      </c>
      <c r="F729">
        <v>40700</v>
      </c>
      <c r="G729" t="s">
        <v>911</v>
      </c>
      <c r="I729" t="s">
        <v>186</v>
      </c>
      <c r="J729">
        <v>2026</v>
      </c>
      <c r="K729">
        <v>7</v>
      </c>
      <c r="L729" t="s">
        <v>94</v>
      </c>
      <c r="M729">
        <v>-521.00426490000007</v>
      </c>
      <c r="N729">
        <v>1</v>
      </c>
      <c r="O729">
        <v>-521.00426490000007</v>
      </c>
      <c r="P729" t="s">
        <v>615</v>
      </c>
      <c r="Q729">
        <v>1</v>
      </c>
    </row>
    <row r="730" spans="1:17" x14ac:dyDescent="0.25">
      <c r="A730" t="s">
        <v>1121</v>
      </c>
      <c r="B730" t="s">
        <v>3188</v>
      </c>
      <c r="C730" t="s">
        <v>252</v>
      </c>
      <c r="D730" t="s">
        <v>336</v>
      </c>
      <c r="E730" t="s">
        <v>102</v>
      </c>
      <c r="F730">
        <v>40700</v>
      </c>
      <c r="G730" t="s">
        <v>911</v>
      </c>
      <c r="I730" t="s">
        <v>186</v>
      </c>
      <c r="J730">
        <v>2026</v>
      </c>
      <c r="K730">
        <v>7</v>
      </c>
      <c r="L730" t="s">
        <v>94</v>
      </c>
      <c r="M730">
        <v>-1244.16368685</v>
      </c>
      <c r="N730">
        <v>1</v>
      </c>
      <c r="O730">
        <v>-1244.16368685</v>
      </c>
      <c r="P730" t="s">
        <v>615</v>
      </c>
      <c r="Q730">
        <v>1</v>
      </c>
    </row>
    <row r="731" spans="1:17" x14ac:dyDescent="0.25">
      <c r="A731" t="s">
        <v>2377</v>
      </c>
      <c r="B731">
        <v>20180244</v>
      </c>
      <c r="C731" t="s">
        <v>316</v>
      </c>
      <c r="D731" t="s">
        <v>336</v>
      </c>
      <c r="E731" t="s">
        <v>102</v>
      </c>
      <c r="F731">
        <v>40700</v>
      </c>
      <c r="G731" t="s">
        <v>911</v>
      </c>
      <c r="I731" t="s">
        <v>186</v>
      </c>
      <c r="J731">
        <v>2026</v>
      </c>
      <c r="K731">
        <v>7</v>
      </c>
      <c r="L731" t="s">
        <v>94</v>
      </c>
      <c r="M731">
        <v>-10577.07599865</v>
      </c>
      <c r="N731">
        <v>1</v>
      </c>
      <c r="O731">
        <v>-10577.07599865</v>
      </c>
      <c r="P731" t="s">
        <v>615</v>
      </c>
      <c r="Q731">
        <v>1</v>
      </c>
    </row>
    <row r="732" spans="1:17" x14ac:dyDescent="0.25">
      <c r="A732" t="s">
        <v>2516</v>
      </c>
      <c r="B732" t="s">
        <v>306</v>
      </c>
      <c r="C732" t="s">
        <v>296</v>
      </c>
      <c r="D732" t="s">
        <v>336</v>
      </c>
      <c r="E732" t="s">
        <v>102</v>
      </c>
      <c r="F732">
        <v>40700</v>
      </c>
      <c r="G732" t="s">
        <v>911</v>
      </c>
      <c r="I732" t="s">
        <v>186</v>
      </c>
      <c r="J732">
        <v>2026</v>
      </c>
      <c r="K732">
        <v>7</v>
      </c>
      <c r="L732" t="s">
        <v>94</v>
      </c>
      <c r="M732">
        <v>-5396.4224520500002</v>
      </c>
      <c r="N732">
        <v>1</v>
      </c>
      <c r="O732">
        <v>-5396.4224520500002</v>
      </c>
      <c r="P732" t="s">
        <v>615</v>
      </c>
      <c r="Q732">
        <v>1</v>
      </c>
    </row>
    <row r="733" spans="1:17" x14ac:dyDescent="0.25">
      <c r="A733" t="s">
        <v>1121</v>
      </c>
      <c r="B733" t="s">
        <v>577</v>
      </c>
      <c r="C733" t="s">
        <v>252</v>
      </c>
      <c r="D733" t="s">
        <v>336</v>
      </c>
      <c r="E733" t="s">
        <v>102</v>
      </c>
      <c r="F733">
        <v>40700</v>
      </c>
      <c r="G733" t="s">
        <v>911</v>
      </c>
      <c r="I733" t="s">
        <v>186</v>
      </c>
      <c r="J733">
        <v>2026</v>
      </c>
      <c r="K733">
        <v>7</v>
      </c>
      <c r="L733" t="s">
        <v>94</v>
      </c>
      <c r="M733">
        <v>-9778.8335337000008</v>
      </c>
      <c r="N733">
        <v>1</v>
      </c>
      <c r="O733">
        <v>-9778.8335337000008</v>
      </c>
      <c r="P733" t="s">
        <v>615</v>
      </c>
      <c r="Q733">
        <v>1</v>
      </c>
    </row>
    <row r="734" spans="1:17" x14ac:dyDescent="0.25">
      <c r="A734" t="s">
        <v>2516</v>
      </c>
      <c r="B734" t="s">
        <v>3189</v>
      </c>
      <c r="C734" t="s">
        <v>296</v>
      </c>
      <c r="D734" t="s">
        <v>336</v>
      </c>
      <c r="E734" t="s">
        <v>102</v>
      </c>
      <c r="F734">
        <v>40700</v>
      </c>
      <c r="G734" t="s">
        <v>911</v>
      </c>
      <c r="I734" t="s">
        <v>186</v>
      </c>
      <c r="J734">
        <v>2026</v>
      </c>
      <c r="K734">
        <v>7</v>
      </c>
      <c r="L734" t="s">
        <v>94</v>
      </c>
      <c r="M734">
        <v>-1319.5019193999999</v>
      </c>
      <c r="N734">
        <v>1</v>
      </c>
      <c r="O734">
        <v>-1319.5019193999999</v>
      </c>
      <c r="P734" t="s">
        <v>615</v>
      </c>
      <c r="Q734">
        <v>1</v>
      </c>
    </row>
    <row r="735" spans="1:17" x14ac:dyDescent="0.25">
      <c r="A735" t="s">
        <v>2377</v>
      </c>
      <c r="B735">
        <v>20210004</v>
      </c>
      <c r="C735" t="s">
        <v>316</v>
      </c>
      <c r="D735" t="s">
        <v>336</v>
      </c>
      <c r="E735" t="s">
        <v>102</v>
      </c>
      <c r="F735">
        <v>40700</v>
      </c>
      <c r="G735" t="s">
        <v>911</v>
      </c>
      <c r="I735" t="s">
        <v>186</v>
      </c>
      <c r="J735">
        <v>2026</v>
      </c>
      <c r="K735">
        <v>7</v>
      </c>
      <c r="L735" t="s">
        <v>94</v>
      </c>
      <c r="M735">
        <v>-172.84656899999999</v>
      </c>
      <c r="N735">
        <v>1</v>
      </c>
      <c r="O735">
        <v>-172.84656899999999</v>
      </c>
      <c r="P735" t="s">
        <v>615</v>
      </c>
      <c r="Q735">
        <v>1</v>
      </c>
    </row>
    <row r="736" spans="1:17" x14ac:dyDescent="0.25">
      <c r="A736" t="s">
        <v>2382</v>
      </c>
      <c r="B736" t="s">
        <v>2131</v>
      </c>
      <c r="C736" t="s">
        <v>451</v>
      </c>
      <c r="D736" t="s">
        <v>336</v>
      </c>
      <c r="E736" t="s">
        <v>102</v>
      </c>
      <c r="F736">
        <v>40700</v>
      </c>
      <c r="G736" t="s">
        <v>911</v>
      </c>
      <c r="I736" t="s">
        <v>186</v>
      </c>
      <c r="J736">
        <v>2026</v>
      </c>
      <c r="K736">
        <v>7</v>
      </c>
      <c r="L736" t="s">
        <v>94</v>
      </c>
      <c r="M736">
        <v>-518.20400309999991</v>
      </c>
      <c r="N736">
        <v>1</v>
      </c>
      <c r="O736">
        <v>-518.20400309999991</v>
      </c>
      <c r="P736" t="s">
        <v>615</v>
      </c>
      <c r="Q736">
        <v>1</v>
      </c>
    </row>
    <row r="737" spans="1:17" x14ac:dyDescent="0.25">
      <c r="A737" t="s">
        <v>2516</v>
      </c>
      <c r="B737" t="s">
        <v>380</v>
      </c>
      <c r="C737" t="s">
        <v>296</v>
      </c>
      <c r="D737" t="s">
        <v>336</v>
      </c>
      <c r="E737" t="s">
        <v>102</v>
      </c>
      <c r="F737">
        <v>40700</v>
      </c>
      <c r="G737" t="s">
        <v>911</v>
      </c>
      <c r="I737" t="s">
        <v>186</v>
      </c>
      <c r="J737">
        <v>2026</v>
      </c>
      <c r="K737">
        <v>7</v>
      </c>
      <c r="L737" t="s">
        <v>94</v>
      </c>
      <c r="M737">
        <v>-2468.44851715</v>
      </c>
      <c r="N737">
        <v>1</v>
      </c>
      <c r="O737">
        <v>-2468.44851715</v>
      </c>
      <c r="P737" t="s">
        <v>615</v>
      </c>
      <c r="Q737">
        <v>1</v>
      </c>
    </row>
    <row r="738" spans="1:17" x14ac:dyDescent="0.25">
      <c r="A738" t="s">
        <v>1121</v>
      </c>
      <c r="B738" t="s">
        <v>579</v>
      </c>
      <c r="C738" t="s">
        <v>252</v>
      </c>
      <c r="D738" t="s">
        <v>336</v>
      </c>
      <c r="E738" t="s">
        <v>102</v>
      </c>
      <c r="F738">
        <v>40700</v>
      </c>
      <c r="G738" t="s">
        <v>911</v>
      </c>
      <c r="I738" t="s">
        <v>186</v>
      </c>
      <c r="J738">
        <v>2026</v>
      </c>
      <c r="K738">
        <v>7</v>
      </c>
      <c r="L738" t="s">
        <v>94</v>
      </c>
      <c r="M738">
        <v>-4788.0205425499989</v>
      </c>
      <c r="N738">
        <v>1</v>
      </c>
      <c r="O738">
        <v>-4788.0205425499989</v>
      </c>
      <c r="P738" t="s">
        <v>615</v>
      </c>
      <c r="Q738">
        <v>1</v>
      </c>
    </row>
    <row r="739" spans="1:17" x14ac:dyDescent="0.25">
      <c r="A739" t="s">
        <v>2516</v>
      </c>
      <c r="B739" t="s">
        <v>308</v>
      </c>
      <c r="C739" t="s">
        <v>296</v>
      </c>
      <c r="D739" t="s">
        <v>336</v>
      </c>
      <c r="E739" t="s">
        <v>102</v>
      </c>
      <c r="F739">
        <v>40700</v>
      </c>
      <c r="G739" t="s">
        <v>911</v>
      </c>
      <c r="I739" t="s">
        <v>186</v>
      </c>
      <c r="J739">
        <v>2026</v>
      </c>
      <c r="K739">
        <v>7</v>
      </c>
      <c r="L739" t="s">
        <v>94</v>
      </c>
      <c r="M739">
        <v>-4431.8823734499992</v>
      </c>
      <c r="N739">
        <v>1</v>
      </c>
      <c r="O739">
        <v>-4431.8823734499992</v>
      </c>
      <c r="P739" t="s">
        <v>615</v>
      </c>
      <c r="Q739">
        <v>1</v>
      </c>
    </row>
    <row r="740" spans="1:17" x14ac:dyDescent="0.25">
      <c r="A740" t="s">
        <v>2377</v>
      </c>
      <c r="B740">
        <v>20190341</v>
      </c>
      <c r="C740" t="s">
        <v>316</v>
      </c>
      <c r="D740" t="s">
        <v>336</v>
      </c>
      <c r="E740" t="s">
        <v>102</v>
      </c>
      <c r="F740">
        <v>40700</v>
      </c>
      <c r="G740" t="s">
        <v>911</v>
      </c>
      <c r="I740" t="s">
        <v>186</v>
      </c>
      <c r="J740">
        <v>2026</v>
      </c>
      <c r="K740">
        <v>7</v>
      </c>
      <c r="L740" t="s">
        <v>94</v>
      </c>
      <c r="M740">
        <v>-2354.4852309999997</v>
      </c>
      <c r="N740">
        <v>1</v>
      </c>
      <c r="O740">
        <v>-2354.4852309999997</v>
      </c>
      <c r="P740" t="s">
        <v>615</v>
      </c>
      <c r="Q740">
        <v>1</v>
      </c>
    </row>
    <row r="741" spans="1:17" x14ac:dyDescent="0.25">
      <c r="A741" t="s">
        <v>2516</v>
      </c>
      <c r="B741" t="s">
        <v>381</v>
      </c>
      <c r="C741" t="s">
        <v>296</v>
      </c>
      <c r="D741" t="s">
        <v>336</v>
      </c>
      <c r="E741" t="s">
        <v>102</v>
      </c>
      <c r="F741">
        <v>40700</v>
      </c>
      <c r="G741" t="s">
        <v>911</v>
      </c>
      <c r="I741" t="s">
        <v>186</v>
      </c>
      <c r="J741">
        <v>2026</v>
      </c>
      <c r="K741">
        <v>7</v>
      </c>
      <c r="L741" t="s">
        <v>94</v>
      </c>
      <c r="M741">
        <v>-579.37443934999999</v>
      </c>
      <c r="N741">
        <v>1</v>
      </c>
      <c r="O741">
        <v>-579.37443934999999</v>
      </c>
      <c r="P741" t="s">
        <v>615</v>
      </c>
      <c r="Q741">
        <v>1</v>
      </c>
    </row>
    <row r="742" spans="1:17" x14ac:dyDescent="0.25">
      <c r="A742" t="s">
        <v>2377</v>
      </c>
      <c r="B742">
        <v>20200041</v>
      </c>
      <c r="C742" t="s">
        <v>316</v>
      </c>
      <c r="D742" t="s">
        <v>336</v>
      </c>
      <c r="E742" t="s">
        <v>102</v>
      </c>
      <c r="F742">
        <v>40700</v>
      </c>
      <c r="G742" t="s">
        <v>911</v>
      </c>
      <c r="I742" t="s">
        <v>186</v>
      </c>
      <c r="J742">
        <v>2026</v>
      </c>
      <c r="K742">
        <v>7</v>
      </c>
      <c r="L742" t="s">
        <v>94</v>
      </c>
      <c r="M742">
        <v>-665.55208685000002</v>
      </c>
      <c r="N742">
        <v>1</v>
      </c>
      <c r="O742">
        <v>-665.55208685000002</v>
      </c>
      <c r="P742" t="s">
        <v>615</v>
      </c>
      <c r="Q742">
        <v>1</v>
      </c>
    </row>
    <row r="743" spans="1:17" x14ac:dyDescent="0.25">
      <c r="A743" t="s">
        <v>2516</v>
      </c>
      <c r="B743" t="s">
        <v>580</v>
      </c>
      <c r="C743" t="s">
        <v>296</v>
      </c>
      <c r="D743" t="s">
        <v>336</v>
      </c>
      <c r="E743" t="s">
        <v>102</v>
      </c>
      <c r="F743">
        <v>40700</v>
      </c>
      <c r="G743" t="s">
        <v>911</v>
      </c>
      <c r="I743" t="s">
        <v>186</v>
      </c>
      <c r="J743">
        <v>2026</v>
      </c>
      <c r="K743">
        <v>7</v>
      </c>
      <c r="L743" t="s">
        <v>94</v>
      </c>
      <c r="M743">
        <v>-508.9025486999999</v>
      </c>
      <c r="N743">
        <v>1</v>
      </c>
      <c r="O743">
        <v>-508.9025486999999</v>
      </c>
      <c r="P743" t="s">
        <v>615</v>
      </c>
      <c r="Q743">
        <v>1</v>
      </c>
    </row>
    <row r="744" spans="1:17" x14ac:dyDescent="0.25">
      <c r="A744" t="s">
        <v>2516</v>
      </c>
      <c r="B744" t="s">
        <v>581</v>
      </c>
      <c r="C744" t="s">
        <v>296</v>
      </c>
      <c r="D744" t="s">
        <v>336</v>
      </c>
      <c r="E744" t="s">
        <v>102</v>
      </c>
      <c r="F744">
        <v>40700</v>
      </c>
      <c r="G744" t="s">
        <v>911</v>
      </c>
      <c r="I744" t="s">
        <v>186</v>
      </c>
      <c r="J744">
        <v>2026</v>
      </c>
      <c r="K744">
        <v>7</v>
      </c>
      <c r="L744" t="s">
        <v>94</v>
      </c>
      <c r="M744">
        <v>-79.619139599999983</v>
      </c>
      <c r="N744">
        <v>1</v>
      </c>
      <c r="O744">
        <v>-79.619139599999983</v>
      </c>
      <c r="P744" t="s">
        <v>615</v>
      </c>
      <c r="Q744">
        <v>1</v>
      </c>
    </row>
    <row r="745" spans="1:17" x14ac:dyDescent="0.25">
      <c r="A745" t="s">
        <v>2377</v>
      </c>
      <c r="B745">
        <v>20210081</v>
      </c>
      <c r="C745" t="s">
        <v>316</v>
      </c>
      <c r="D745" t="s">
        <v>336</v>
      </c>
      <c r="E745" t="s">
        <v>102</v>
      </c>
      <c r="F745">
        <v>40700</v>
      </c>
      <c r="G745" t="s">
        <v>911</v>
      </c>
      <c r="I745" t="s">
        <v>186</v>
      </c>
      <c r="J745">
        <v>2026</v>
      </c>
      <c r="K745">
        <v>7</v>
      </c>
      <c r="L745" t="s">
        <v>94</v>
      </c>
      <c r="M745">
        <v>-3227.9021704999996</v>
      </c>
      <c r="N745">
        <v>1</v>
      </c>
      <c r="O745">
        <v>-3227.9021704999996</v>
      </c>
      <c r="P745" t="s">
        <v>615</v>
      </c>
      <c r="Q745">
        <v>1</v>
      </c>
    </row>
    <row r="746" spans="1:17" x14ac:dyDescent="0.25">
      <c r="A746" t="s">
        <v>2516</v>
      </c>
      <c r="B746" t="s">
        <v>582</v>
      </c>
      <c r="C746" t="s">
        <v>296</v>
      </c>
      <c r="D746" t="s">
        <v>336</v>
      </c>
      <c r="E746" t="s">
        <v>102</v>
      </c>
      <c r="F746">
        <v>40700</v>
      </c>
      <c r="G746" t="s">
        <v>911</v>
      </c>
      <c r="I746" t="s">
        <v>186</v>
      </c>
      <c r="J746">
        <v>2026</v>
      </c>
      <c r="K746">
        <v>7</v>
      </c>
      <c r="L746" t="s">
        <v>94</v>
      </c>
      <c r="M746">
        <v>-577.99068425000007</v>
      </c>
      <c r="N746">
        <v>1</v>
      </c>
      <c r="O746">
        <v>-577.99068425000007</v>
      </c>
      <c r="P746" t="s">
        <v>615</v>
      </c>
      <c r="Q746">
        <v>1</v>
      </c>
    </row>
    <row r="747" spans="1:17" x14ac:dyDescent="0.25">
      <c r="A747" t="s">
        <v>1121</v>
      </c>
      <c r="B747" t="s">
        <v>583</v>
      </c>
      <c r="C747" t="s">
        <v>252</v>
      </c>
      <c r="D747" t="s">
        <v>336</v>
      </c>
      <c r="E747" t="s">
        <v>102</v>
      </c>
      <c r="F747">
        <v>40700</v>
      </c>
      <c r="G747" t="s">
        <v>911</v>
      </c>
      <c r="I747" t="s">
        <v>186</v>
      </c>
      <c r="J747">
        <v>2026</v>
      </c>
      <c r="K747">
        <v>7</v>
      </c>
      <c r="L747" t="s">
        <v>94</v>
      </c>
      <c r="M747">
        <v>-23513.8638378</v>
      </c>
      <c r="N747">
        <v>1</v>
      </c>
      <c r="O747">
        <v>-23513.8638378</v>
      </c>
      <c r="P747" t="s">
        <v>615</v>
      </c>
      <c r="Q747">
        <v>1</v>
      </c>
    </row>
    <row r="748" spans="1:17" x14ac:dyDescent="0.25">
      <c r="A748" t="s">
        <v>2516</v>
      </c>
      <c r="B748" t="s">
        <v>382</v>
      </c>
      <c r="C748" t="s">
        <v>296</v>
      </c>
      <c r="D748" t="s">
        <v>336</v>
      </c>
      <c r="E748" t="s">
        <v>102</v>
      </c>
      <c r="F748">
        <v>40700</v>
      </c>
      <c r="G748" t="s">
        <v>911</v>
      </c>
      <c r="I748" t="s">
        <v>186</v>
      </c>
      <c r="J748">
        <v>2026</v>
      </c>
      <c r="K748">
        <v>7</v>
      </c>
      <c r="L748" t="s">
        <v>94</v>
      </c>
      <c r="M748">
        <v>-48.412323399999991</v>
      </c>
      <c r="N748">
        <v>1</v>
      </c>
      <c r="O748">
        <v>-48.412323399999991</v>
      </c>
      <c r="P748" t="s">
        <v>615</v>
      </c>
      <c r="Q748">
        <v>1</v>
      </c>
    </row>
    <row r="749" spans="1:17" x14ac:dyDescent="0.25">
      <c r="A749" t="s">
        <v>2516</v>
      </c>
      <c r="B749" t="s">
        <v>585</v>
      </c>
      <c r="C749" t="s">
        <v>296</v>
      </c>
      <c r="D749" t="s">
        <v>336</v>
      </c>
      <c r="E749" t="s">
        <v>102</v>
      </c>
      <c r="F749">
        <v>40700</v>
      </c>
      <c r="G749" t="s">
        <v>911</v>
      </c>
      <c r="I749" t="s">
        <v>186</v>
      </c>
      <c r="J749">
        <v>2026</v>
      </c>
      <c r="K749">
        <v>7</v>
      </c>
      <c r="L749" t="s">
        <v>94</v>
      </c>
      <c r="M749">
        <v>-214.15998310000001</v>
      </c>
      <c r="N749">
        <v>1</v>
      </c>
      <c r="O749">
        <v>-214.15998310000001</v>
      </c>
      <c r="P749" t="s">
        <v>615</v>
      </c>
      <c r="Q749">
        <v>1</v>
      </c>
    </row>
    <row r="750" spans="1:17" x14ac:dyDescent="0.25">
      <c r="A750" t="s">
        <v>2516</v>
      </c>
      <c r="B750" t="s">
        <v>586</v>
      </c>
      <c r="C750" t="s">
        <v>296</v>
      </c>
      <c r="D750" t="s">
        <v>336</v>
      </c>
      <c r="E750" t="s">
        <v>102</v>
      </c>
      <c r="F750">
        <v>40700</v>
      </c>
      <c r="G750" t="s">
        <v>911</v>
      </c>
      <c r="I750" t="s">
        <v>186</v>
      </c>
      <c r="J750">
        <v>2026</v>
      </c>
      <c r="K750">
        <v>7</v>
      </c>
      <c r="L750" t="s">
        <v>94</v>
      </c>
      <c r="M750">
        <v>-64.560226849999992</v>
      </c>
      <c r="N750">
        <v>1</v>
      </c>
      <c r="O750">
        <v>-64.560226849999992</v>
      </c>
      <c r="P750" t="s">
        <v>615</v>
      </c>
      <c r="Q750">
        <v>1</v>
      </c>
    </row>
    <row r="751" spans="1:17" x14ac:dyDescent="0.25">
      <c r="A751" t="s">
        <v>2516</v>
      </c>
      <c r="B751" t="s">
        <v>311</v>
      </c>
      <c r="C751" t="s">
        <v>296</v>
      </c>
      <c r="D751" t="s">
        <v>336</v>
      </c>
      <c r="E751" t="s">
        <v>102</v>
      </c>
      <c r="F751">
        <v>40700</v>
      </c>
      <c r="G751" t="s">
        <v>911</v>
      </c>
      <c r="I751" t="s">
        <v>186</v>
      </c>
      <c r="J751">
        <v>2026</v>
      </c>
      <c r="K751">
        <v>7</v>
      </c>
      <c r="L751" t="s">
        <v>94</v>
      </c>
      <c r="M751">
        <v>-656.94387465</v>
      </c>
      <c r="N751">
        <v>1</v>
      </c>
      <c r="O751">
        <v>-656.94387465</v>
      </c>
      <c r="P751" t="s">
        <v>615</v>
      </c>
      <c r="Q751">
        <v>1</v>
      </c>
    </row>
    <row r="752" spans="1:17" x14ac:dyDescent="0.25">
      <c r="A752" t="s">
        <v>2377</v>
      </c>
      <c r="B752">
        <v>20230153</v>
      </c>
      <c r="C752" t="s">
        <v>316</v>
      </c>
      <c r="D752" t="s">
        <v>336</v>
      </c>
      <c r="E752" t="s">
        <v>102</v>
      </c>
      <c r="F752">
        <v>40700</v>
      </c>
      <c r="G752" t="s">
        <v>911</v>
      </c>
      <c r="I752" t="s">
        <v>186</v>
      </c>
      <c r="J752">
        <v>2026</v>
      </c>
      <c r="K752">
        <v>7</v>
      </c>
      <c r="L752" t="s">
        <v>94</v>
      </c>
      <c r="M752">
        <v>-157.59251130000001</v>
      </c>
      <c r="N752">
        <v>1</v>
      </c>
      <c r="O752">
        <v>-157.59251130000001</v>
      </c>
      <c r="P752" t="s">
        <v>615</v>
      </c>
      <c r="Q752">
        <v>1</v>
      </c>
    </row>
    <row r="753" spans="1:17" x14ac:dyDescent="0.25">
      <c r="A753" t="s">
        <v>1121</v>
      </c>
      <c r="B753" t="s">
        <v>587</v>
      </c>
      <c r="C753" t="s">
        <v>252</v>
      </c>
      <c r="D753" t="s">
        <v>336</v>
      </c>
      <c r="E753" t="s">
        <v>102</v>
      </c>
      <c r="F753">
        <v>40700</v>
      </c>
      <c r="G753" t="s">
        <v>911</v>
      </c>
      <c r="I753" t="s">
        <v>186</v>
      </c>
      <c r="J753">
        <v>2026</v>
      </c>
      <c r="K753">
        <v>7</v>
      </c>
      <c r="L753" t="s">
        <v>94</v>
      </c>
      <c r="M753">
        <v>-5414.895719099999</v>
      </c>
      <c r="N753">
        <v>1</v>
      </c>
      <c r="O753">
        <v>-5414.895719099999</v>
      </c>
      <c r="P753" t="s">
        <v>615</v>
      </c>
      <c r="Q753">
        <v>1</v>
      </c>
    </row>
    <row r="754" spans="1:17" x14ac:dyDescent="0.25">
      <c r="A754" t="s">
        <v>1121</v>
      </c>
      <c r="B754" t="s">
        <v>588</v>
      </c>
      <c r="C754" t="s">
        <v>252</v>
      </c>
      <c r="D754" t="s">
        <v>336</v>
      </c>
      <c r="E754" t="s">
        <v>102</v>
      </c>
      <c r="F754">
        <v>40700</v>
      </c>
      <c r="G754" t="s">
        <v>911</v>
      </c>
      <c r="I754" t="s">
        <v>186</v>
      </c>
      <c r="J754">
        <v>2026</v>
      </c>
      <c r="K754">
        <v>7</v>
      </c>
      <c r="L754" t="s">
        <v>94</v>
      </c>
      <c r="M754">
        <v>-193862.58703035</v>
      </c>
      <c r="N754">
        <v>1</v>
      </c>
      <c r="O754">
        <v>-193862.58703035</v>
      </c>
      <c r="P754" t="s">
        <v>615</v>
      </c>
      <c r="Q754">
        <v>1</v>
      </c>
    </row>
    <row r="755" spans="1:17" x14ac:dyDescent="0.25">
      <c r="A755" t="s">
        <v>2377</v>
      </c>
      <c r="B755">
        <v>20240092</v>
      </c>
      <c r="C755" t="s">
        <v>316</v>
      </c>
      <c r="D755" t="s">
        <v>336</v>
      </c>
      <c r="E755" t="s">
        <v>102</v>
      </c>
      <c r="F755">
        <v>40700</v>
      </c>
      <c r="G755" t="s">
        <v>911</v>
      </c>
      <c r="I755" t="s">
        <v>186</v>
      </c>
      <c r="J755">
        <v>2026</v>
      </c>
      <c r="K755">
        <v>7</v>
      </c>
      <c r="L755" t="s">
        <v>94</v>
      </c>
      <c r="M755">
        <v>-74.423917049999986</v>
      </c>
      <c r="N755">
        <v>1</v>
      </c>
      <c r="O755">
        <v>-74.423917049999986</v>
      </c>
      <c r="P755" t="s">
        <v>615</v>
      </c>
      <c r="Q755">
        <v>1</v>
      </c>
    </row>
    <row r="756" spans="1:17" x14ac:dyDescent="0.25">
      <c r="A756" t="s">
        <v>2516</v>
      </c>
      <c r="B756" t="s">
        <v>383</v>
      </c>
      <c r="C756" t="s">
        <v>296</v>
      </c>
      <c r="D756" t="s">
        <v>336</v>
      </c>
      <c r="E756" t="s">
        <v>102</v>
      </c>
      <c r="F756">
        <v>40700</v>
      </c>
      <c r="G756" t="s">
        <v>911</v>
      </c>
      <c r="I756" t="s">
        <v>186</v>
      </c>
      <c r="J756">
        <v>2026</v>
      </c>
      <c r="K756">
        <v>7</v>
      </c>
      <c r="L756" t="s">
        <v>94</v>
      </c>
      <c r="M756">
        <v>-573.86125334999986</v>
      </c>
      <c r="N756">
        <v>1</v>
      </c>
      <c r="O756">
        <v>-573.86125334999986</v>
      </c>
      <c r="P756" t="s">
        <v>615</v>
      </c>
      <c r="Q756">
        <v>1</v>
      </c>
    </row>
    <row r="757" spans="1:17" x14ac:dyDescent="0.25">
      <c r="A757" t="s">
        <v>1121</v>
      </c>
      <c r="B757" t="s">
        <v>589</v>
      </c>
      <c r="C757" t="s">
        <v>252</v>
      </c>
      <c r="D757" t="s">
        <v>336</v>
      </c>
      <c r="E757" t="s">
        <v>102</v>
      </c>
      <c r="F757">
        <v>40700</v>
      </c>
      <c r="G757" t="s">
        <v>911</v>
      </c>
      <c r="I757" t="s">
        <v>186</v>
      </c>
      <c r="J757">
        <v>2026</v>
      </c>
      <c r="K757">
        <v>7</v>
      </c>
      <c r="L757" t="s">
        <v>94</v>
      </c>
      <c r="M757">
        <v>-6335.6714721999997</v>
      </c>
      <c r="N757">
        <v>1</v>
      </c>
      <c r="O757">
        <v>-6335.6714721999997</v>
      </c>
      <c r="P757" t="s">
        <v>615</v>
      </c>
      <c r="Q757">
        <v>1</v>
      </c>
    </row>
    <row r="758" spans="1:17" x14ac:dyDescent="0.25">
      <c r="A758" t="s">
        <v>2516</v>
      </c>
      <c r="B758" t="s">
        <v>804</v>
      </c>
      <c r="C758" t="s">
        <v>296</v>
      </c>
      <c r="D758" t="s">
        <v>336</v>
      </c>
      <c r="E758" t="s">
        <v>102</v>
      </c>
      <c r="F758">
        <v>40700</v>
      </c>
      <c r="G758" t="s">
        <v>911</v>
      </c>
      <c r="I758" t="s">
        <v>186</v>
      </c>
      <c r="J758">
        <v>2026</v>
      </c>
      <c r="K758">
        <v>7</v>
      </c>
      <c r="L758" t="s">
        <v>94</v>
      </c>
      <c r="M758">
        <v>-42.952358749999995</v>
      </c>
      <c r="N758">
        <v>1</v>
      </c>
      <c r="O758">
        <v>-42.952358749999995</v>
      </c>
      <c r="P758" t="s">
        <v>615</v>
      </c>
      <c r="Q758">
        <v>1</v>
      </c>
    </row>
    <row r="759" spans="1:17" x14ac:dyDescent="0.25">
      <c r="A759" t="s">
        <v>2516</v>
      </c>
      <c r="B759" t="s">
        <v>385</v>
      </c>
      <c r="C759" t="s">
        <v>296</v>
      </c>
      <c r="D759" t="s">
        <v>336</v>
      </c>
      <c r="E759" t="s">
        <v>102</v>
      </c>
      <c r="F759">
        <v>40700</v>
      </c>
      <c r="G759" t="s">
        <v>911</v>
      </c>
      <c r="I759" t="s">
        <v>186</v>
      </c>
      <c r="J759">
        <v>2026</v>
      </c>
      <c r="K759">
        <v>7</v>
      </c>
      <c r="L759" t="s">
        <v>94</v>
      </c>
      <c r="M759">
        <v>-2366.7820921500002</v>
      </c>
      <c r="N759">
        <v>1</v>
      </c>
      <c r="O759">
        <v>-2366.7820921500002</v>
      </c>
      <c r="P759" t="s">
        <v>615</v>
      </c>
      <c r="Q759">
        <v>1</v>
      </c>
    </row>
    <row r="760" spans="1:17" x14ac:dyDescent="0.25">
      <c r="A760" t="s">
        <v>1121</v>
      </c>
      <c r="B760" t="s">
        <v>591</v>
      </c>
      <c r="C760" t="s">
        <v>252</v>
      </c>
      <c r="D760" t="s">
        <v>336</v>
      </c>
      <c r="E760" t="s">
        <v>102</v>
      </c>
      <c r="F760">
        <v>40700</v>
      </c>
      <c r="G760" t="s">
        <v>911</v>
      </c>
      <c r="I760" t="s">
        <v>186</v>
      </c>
      <c r="J760">
        <v>2026</v>
      </c>
      <c r="K760">
        <v>7</v>
      </c>
      <c r="L760" t="s">
        <v>94</v>
      </c>
      <c r="M760">
        <v>-66038.513984799996</v>
      </c>
      <c r="N760">
        <v>1</v>
      </c>
      <c r="O760">
        <v>-66038.513984799996</v>
      </c>
      <c r="P760" t="s">
        <v>615</v>
      </c>
      <c r="Q760">
        <v>1</v>
      </c>
    </row>
    <row r="761" spans="1:17" x14ac:dyDescent="0.25">
      <c r="A761" t="s">
        <v>2516</v>
      </c>
      <c r="B761" t="s">
        <v>387</v>
      </c>
      <c r="C761" t="s">
        <v>296</v>
      </c>
      <c r="D761" t="s">
        <v>336</v>
      </c>
      <c r="E761" t="s">
        <v>102</v>
      </c>
      <c r="F761">
        <v>40700</v>
      </c>
      <c r="G761" t="s">
        <v>911</v>
      </c>
      <c r="I761" t="s">
        <v>186</v>
      </c>
      <c r="J761">
        <v>2026</v>
      </c>
      <c r="K761">
        <v>7</v>
      </c>
      <c r="L761" t="s">
        <v>94</v>
      </c>
      <c r="M761">
        <v>-3121.0514401500009</v>
      </c>
      <c r="N761">
        <v>1</v>
      </c>
      <c r="O761">
        <v>-3121.0514401500009</v>
      </c>
      <c r="P761" t="s">
        <v>615</v>
      </c>
      <c r="Q761">
        <v>1</v>
      </c>
    </row>
    <row r="762" spans="1:17" x14ac:dyDescent="0.25">
      <c r="A762" t="s">
        <v>1121</v>
      </c>
      <c r="B762" t="s">
        <v>592</v>
      </c>
      <c r="C762" t="s">
        <v>252</v>
      </c>
      <c r="D762" t="s">
        <v>336</v>
      </c>
      <c r="E762" t="s">
        <v>102</v>
      </c>
      <c r="F762">
        <v>40700</v>
      </c>
      <c r="G762" t="s">
        <v>911</v>
      </c>
      <c r="I762" t="s">
        <v>186</v>
      </c>
      <c r="J762">
        <v>2026</v>
      </c>
      <c r="K762">
        <v>7</v>
      </c>
      <c r="L762" t="s">
        <v>94</v>
      </c>
      <c r="M762">
        <v>-10.700220649999999</v>
      </c>
      <c r="N762">
        <v>1</v>
      </c>
      <c r="O762">
        <v>-10.700220649999999</v>
      </c>
      <c r="P762" t="s">
        <v>615</v>
      </c>
      <c r="Q762">
        <v>1</v>
      </c>
    </row>
    <row r="763" spans="1:17" x14ac:dyDescent="0.25">
      <c r="A763" t="s">
        <v>2377</v>
      </c>
      <c r="B763">
        <v>20220196</v>
      </c>
      <c r="C763" t="s">
        <v>316</v>
      </c>
      <c r="D763" t="s">
        <v>336</v>
      </c>
      <c r="E763" t="s">
        <v>102</v>
      </c>
      <c r="F763">
        <v>40700</v>
      </c>
      <c r="G763" t="s">
        <v>911</v>
      </c>
      <c r="I763" t="s">
        <v>186</v>
      </c>
      <c r="J763">
        <v>2026</v>
      </c>
      <c r="K763">
        <v>7</v>
      </c>
      <c r="L763" t="s">
        <v>94</v>
      </c>
      <c r="M763">
        <v>-49290.063550699982</v>
      </c>
      <c r="N763">
        <v>1</v>
      </c>
      <c r="O763">
        <v>-49290.063550699982</v>
      </c>
      <c r="P763" t="s">
        <v>615</v>
      </c>
      <c r="Q763">
        <v>1</v>
      </c>
    </row>
    <row r="764" spans="1:17" x14ac:dyDescent="0.25">
      <c r="A764" t="s">
        <v>2377</v>
      </c>
      <c r="B764">
        <v>20230227</v>
      </c>
      <c r="C764" t="s">
        <v>316</v>
      </c>
      <c r="D764" t="s">
        <v>336</v>
      </c>
      <c r="E764" t="s">
        <v>102</v>
      </c>
      <c r="F764">
        <v>40700</v>
      </c>
      <c r="G764" t="s">
        <v>911</v>
      </c>
      <c r="I764" t="s">
        <v>186</v>
      </c>
      <c r="J764">
        <v>2026</v>
      </c>
      <c r="K764">
        <v>7</v>
      </c>
      <c r="L764" t="s">
        <v>94</v>
      </c>
      <c r="M764">
        <v>-2750.3715606499995</v>
      </c>
      <c r="N764">
        <v>1</v>
      </c>
      <c r="O764">
        <v>-2750.3715606499995</v>
      </c>
      <c r="P764" t="s">
        <v>615</v>
      </c>
      <c r="Q764">
        <v>1</v>
      </c>
    </row>
    <row r="765" spans="1:17" x14ac:dyDescent="0.25">
      <c r="A765" t="s">
        <v>1121</v>
      </c>
      <c r="B765" t="s">
        <v>593</v>
      </c>
      <c r="C765" t="s">
        <v>252</v>
      </c>
      <c r="D765" t="s">
        <v>336</v>
      </c>
      <c r="E765" t="s">
        <v>102</v>
      </c>
      <c r="F765">
        <v>40700</v>
      </c>
      <c r="G765" t="s">
        <v>911</v>
      </c>
      <c r="I765" t="s">
        <v>186</v>
      </c>
      <c r="J765">
        <v>2026</v>
      </c>
      <c r="K765">
        <v>7</v>
      </c>
      <c r="L765" t="s">
        <v>94</v>
      </c>
      <c r="M765">
        <v>-492.11462439999997</v>
      </c>
      <c r="N765">
        <v>1</v>
      </c>
      <c r="O765">
        <v>-492.11462439999997</v>
      </c>
      <c r="P765" t="s">
        <v>615</v>
      </c>
      <c r="Q765">
        <v>1</v>
      </c>
    </row>
    <row r="766" spans="1:17" x14ac:dyDescent="0.25">
      <c r="A766" t="s">
        <v>2377</v>
      </c>
      <c r="B766">
        <v>20250002</v>
      </c>
      <c r="C766" t="s">
        <v>316</v>
      </c>
      <c r="D766" t="s">
        <v>336</v>
      </c>
      <c r="E766" t="s">
        <v>102</v>
      </c>
      <c r="F766">
        <v>40700</v>
      </c>
      <c r="G766" t="s">
        <v>911</v>
      </c>
      <c r="I766" t="s">
        <v>186</v>
      </c>
      <c r="J766">
        <v>2026</v>
      </c>
      <c r="K766">
        <v>7</v>
      </c>
      <c r="L766" t="s">
        <v>94</v>
      </c>
      <c r="M766">
        <v>-65.187965849999998</v>
      </c>
      <c r="N766">
        <v>1</v>
      </c>
      <c r="O766">
        <v>-65.187965849999998</v>
      </c>
      <c r="P766" t="s">
        <v>615</v>
      </c>
      <c r="Q766">
        <v>1</v>
      </c>
    </row>
    <row r="767" spans="1:17" x14ac:dyDescent="0.25">
      <c r="A767" t="s">
        <v>2377</v>
      </c>
      <c r="B767">
        <v>20230225</v>
      </c>
      <c r="C767" t="s">
        <v>316</v>
      </c>
      <c r="D767" t="s">
        <v>336</v>
      </c>
      <c r="E767" t="s">
        <v>102</v>
      </c>
      <c r="F767">
        <v>40700</v>
      </c>
      <c r="G767" t="s">
        <v>911</v>
      </c>
      <c r="I767" t="s">
        <v>186</v>
      </c>
      <c r="J767">
        <v>2026</v>
      </c>
      <c r="K767">
        <v>7</v>
      </c>
      <c r="L767" t="s">
        <v>94</v>
      </c>
      <c r="M767">
        <v>-64.328236349999997</v>
      </c>
      <c r="N767">
        <v>1</v>
      </c>
      <c r="O767">
        <v>-64.328236349999997</v>
      </c>
      <c r="P767" t="s">
        <v>615</v>
      </c>
      <c r="Q767">
        <v>1</v>
      </c>
    </row>
    <row r="768" spans="1:17" x14ac:dyDescent="0.25">
      <c r="A768" t="s">
        <v>2516</v>
      </c>
      <c r="B768" t="s">
        <v>594</v>
      </c>
      <c r="C768" t="s">
        <v>296</v>
      </c>
      <c r="D768" t="s">
        <v>336</v>
      </c>
      <c r="E768" t="s">
        <v>102</v>
      </c>
      <c r="F768">
        <v>40700</v>
      </c>
      <c r="G768" t="s">
        <v>911</v>
      </c>
      <c r="I768" t="s">
        <v>186</v>
      </c>
      <c r="J768">
        <v>2026</v>
      </c>
      <c r="K768">
        <v>7</v>
      </c>
      <c r="L768" t="s">
        <v>94</v>
      </c>
      <c r="M768">
        <v>-256.09158365000002</v>
      </c>
      <c r="N768">
        <v>1</v>
      </c>
      <c r="O768">
        <v>-256.09158365000002</v>
      </c>
      <c r="P768" t="s">
        <v>615</v>
      </c>
      <c r="Q768">
        <v>1</v>
      </c>
    </row>
    <row r="769" spans="1:17" x14ac:dyDescent="0.25">
      <c r="A769" t="s">
        <v>2699</v>
      </c>
      <c r="B769" t="s">
        <v>595</v>
      </c>
      <c r="C769" t="s">
        <v>576</v>
      </c>
      <c r="D769" t="s">
        <v>336</v>
      </c>
      <c r="E769" t="s">
        <v>102</v>
      </c>
      <c r="F769">
        <v>40700</v>
      </c>
      <c r="G769" t="s">
        <v>911</v>
      </c>
      <c r="I769" t="s">
        <v>186</v>
      </c>
      <c r="J769">
        <v>2026</v>
      </c>
      <c r="K769">
        <v>7</v>
      </c>
      <c r="L769" t="s">
        <v>94</v>
      </c>
      <c r="M769">
        <v>-57.728788950000002</v>
      </c>
      <c r="N769">
        <v>1</v>
      </c>
      <c r="O769">
        <v>-57.728788950000002</v>
      </c>
      <c r="P769" t="s">
        <v>615</v>
      </c>
      <c r="Q769">
        <v>1</v>
      </c>
    </row>
    <row r="770" spans="1:17" x14ac:dyDescent="0.25">
      <c r="A770" t="s">
        <v>2382</v>
      </c>
      <c r="B770" t="s">
        <v>596</v>
      </c>
      <c r="C770" t="s">
        <v>597</v>
      </c>
      <c r="D770" t="s">
        <v>336</v>
      </c>
      <c r="E770" t="s">
        <v>102</v>
      </c>
      <c r="F770">
        <v>40700</v>
      </c>
      <c r="G770" t="s">
        <v>911</v>
      </c>
      <c r="I770" t="s">
        <v>186</v>
      </c>
      <c r="J770">
        <v>2026</v>
      </c>
      <c r="K770">
        <v>7</v>
      </c>
      <c r="L770" t="s">
        <v>94</v>
      </c>
      <c r="M770">
        <v>-2767.6221012999995</v>
      </c>
      <c r="N770">
        <v>1</v>
      </c>
      <c r="O770">
        <v>-2767.6221012999995</v>
      </c>
      <c r="P770" t="s">
        <v>615</v>
      </c>
      <c r="Q770">
        <v>1</v>
      </c>
    </row>
    <row r="771" spans="1:17" x14ac:dyDescent="0.25">
      <c r="A771" t="s">
        <v>2632</v>
      </c>
      <c r="B771" t="s">
        <v>388</v>
      </c>
      <c r="C771" t="s">
        <v>389</v>
      </c>
      <c r="D771" t="s">
        <v>336</v>
      </c>
      <c r="E771" t="s">
        <v>102</v>
      </c>
      <c r="F771">
        <v>40700</v>
      </c>
      <c r="G771" t="s">
        <v>911</v>
      </c>
      <c r="I771" t="s">
        <v>125</v>
      </c>
      <c r="J771">
        <v>2026</v>
      </c>
      <c r="K771">
        <v>7</v>
      </c>
      <c r="L771" t="s">
        <v>94</v>
      </c>
      <c r="M771">
        <v>-207.9508256</v>
      </c>
      <c r="N771">
        <v>1</v>
      </c>
      <c r="O771">
        <v>-207.9508256</v>
      </c>
      <c r="P771" t="s">
        <v>615</v>
      </c>
      <c r="Q771">
        <v>1</v>
      </c>
    </row>
    <row r="772" spans="1:17" x14ac:dyDescent="0.25">
      <c r="A772" t="s">
        <v>2382</v>
      </c>
      <c r="B772" t="s">
        <v>317</v>
      </c>
      <c r="C772" t="s">
        <v>318</v>
      </c>
      <c r="D772" t="s">
        <v>336</v>
      </c>
      <c r="E772" t="s">
        <v>102</v>
      </c>
      <c r="F772">
        <v>40700</v>
      </c>
      <c r="G772" t="s">
        <v>911</v>
      </c>
      <c r="I772" t="s">
        <v>186</v>
      </c>
      <c r="J772">
        <v>2026</v>
      </c>
      <c r="K772">
        <v>7</v>
      </c>
      <c r="L772" t="s">
        <v>94</v>
      </c>
      <c r="M772">
        <v>-172.53133484999998</v>
      </c>
      <c r="N772">
        <v>1</v>
      </c>
      <c r="O772">
        <v>-172.53133484999998</v>
      </c>
      <c r="P772" t="s">
        <v>615</v>
      </c>
      <c r="Q772">
        <v>1</v>
      </c>
    </row>
    <row r="773" spans="1:17" x14ac:dyDescent="0.25">
      <c r="A773" t="s">
        <v>2699</v>
      </c>
      <c r="B773" t="s">
        <v>600</v>
      </c>
      <c r="C773" t="s">
        <v>576</v>
      </c>
      <c r="D773" t="s">
        <v>336</v>
      </c>
      <c r="E773" t="s">
        <v>102</v>
      </c>
      <c r="F773">
        <v>40700</v>
      </c>
      <c r="G773" t="s">
        <v>911</v>
      </c>
      <c r="I773" t="s">
        <v>186</v>
      </c>
      <c r="J773">
        <v>2026</v>
      </c>
      <c r="K773">
        <v>7</v>
      </c>
      <c r="L773" t="s">
        <v>94</v>
      </c>
      <c r="M773">
        <v>-64.438772999999998</v>
      </c>
      <c r="N773">
        <v>1</v>
      </c>
      <c r="O773">
        <v>-64.438772999999998</v>
      </c>
      <c r="P773" t="s">
        <v>615</v>
      </c>
      <c r="Q773">
        <v>1</v>
      </c>
    </row>
    <row r="774" spans="1:17" x14ac:dyDescent="0.25">
      <c r="A774" t="s">
        <v>2382</v>
      </c>
      <c r="B774" t="s">
        <v>601</v>
      </c>
      <c r="C774" t="s">
        <v>602</v>
      </c>
      <c r="D774" t="s">
        <v>336</v>
      </c>
      <c r="E774" t="s">
        <v>102</v>
      </c>
      <c r="F774">
        <v>40700</v>
      </c>
      <c r="G774" t="s">
        <v>911</v>
      </c>
      <c r="I774" t="s">
        <v>186</v>
      </c>
      <c r="J774">
        <v>2026</v>
      </c>
      <c r="K774">
        <v>7</v>
      </c>
      <c r="L774" t="s">
        <v>94</v>
      </c>
      <c r="M774">
        <v>-754.89572234999991</v>
      </c>
      <c r="N774">
        <v>1</v>
      </c>
      <c r="O774">
        <v>-754.89572234999991</v>
      </c>
      <c r="P774" t="s">
        <v>615</v>
      </c>
      <c r="Q774">
        <v>1</v>
      </c>
    </row>
    <row r="775" spans="1:17" x14ac:dyDescent="0.25">
      <c r="A775" t="s">
        <v>2382</v>
      </c>
      <c r="B775" t="s">
        <v>603</v>
      </c>
      <c r="C775" t="s">
        <v>604</v>
      </c>
      <c r="D775" t="s">
        <v>336</v>
      </c>
      <c r="E775" t="s">
        <v>102</v>
      </c>
      <c r="F775">
        <v>40700</v>
      </c>
      <c r="G775" t="s">
        <v>911</v>
      </c>
      <c r="I775" t="s">
        <v>186</v>
      </c>
      <c r="J775">
        <v>2026</v>
      </c>
      <c r="K775">
        <v>7</v>
      </c>
      <c r="L775" t="s">
        <v>94</v>
      </c>
      <c r="M775">
        <v>-71.492648849999981</v>
      </c>
      <c r="N775">
        <v>1</v>
      </c>
      <c r="O775">
        <v>-71.492648849999981</v>
      </c>
      <c r="P775" t="s">
        <v>615</v>
      </c>
      <c r="Q775">
        <v>1</v>
      </c>
    </row>
    <row r="776" spans="1:17" x14ac:dyDescent="0.25">
      <c r="A776" t="s">
        <v>2382</v>
      </c>
      <c r="B776" t="s">
        <v>319</v>
      </c>
      <c r="C776" t="s">
        <v>320</v>
      </c>
      <c r="D776" t="s">
        <v>336</v>
      </c>
      <c r="E776" t="s">
        <v>102</v>
      </c>
      <c r="F776">
        <v>40700</v>
      </c>
      <c r="G776" t="s">
        <v>911</v>
      </c>
      <c r="I776" t="s">
        <v>186</v>
      </c>
      <c r="J776">
        <v>2026</v>
      </c>
      <c r="K776">
        <v>7</v>
      </c>
      <c r="L776" t="s">
        <v>94</v>
      </c>
      <c r="M776">
        <v>-516.58552820000011</v>
      </c>
      <c r="N776">
        <v>1</v>
      </c>
      <c r="O776">
        <v>-516.58552820000011</v>
      </c>
      <c r="P776" t="s">
        <v>615</v>
      </c>
      <c r="Q776">
        <v>1</v>
      </c>
    </row>
    <row r="777" spans="1:17" x14ac:dyDescent="0.25">
      <c r="A777" t="s">
        <v>2382</v>
      </c>
      <c r="B777" t="s">
        <v>605</v>
      </c>
      <c r="C777" t="s">
        <v>606</v>
      </c>
      <c r="D777" t="s">
        <v>336</v>
      </c>
      <c r="E777" t="s">
        <v>102</v>
      </c>
      <c r="F777">
        <v>40700</v>
      </c>
      <c r="G777" t="s">
        <v>911</v>
      </c>
      <c r="I777" t="s">
        <v>186</v>
      </c>
      <c r="J777">
        <v>2026</v>
      </c>
      <c r="K777">
        <v>7</v>
      </c>
      <c r="L777" t="s">
        <v>94</v>
      </c>
      <c r="M777">
        <v>-1257.4594717999998</v>
      </c>
      <c r="N777">
        <v>1</v>
      </c>
      <c r="O777">
        <v>-1257.4594717999998</v>
      </c>
      <c r="P777" t="s">
        <v>615</v>
      </c>
      <c r="Q777">
        <v>1</v>
      </c>
    </row>
    <row r="778" spans="1:17" x14ac:dyDescent="0.25">
      <c r="A778" t="s">
        <v>2382</v>
      </c>
      <c r="B778" t="s">
        <v>607</v>
      </c>
      <c r="C778" t="s">
        <v>477</v>
      </c>
      <c r="D778" t="s">
        <v>336</v>
      </c>
      <c r="E778" t="s">
        <v>102</v>
      </c>
      <c r="F778">
        <v>40700</v>
      </c>
      <c r="G778" t="s">
        <v>911</v>
      </c>
      <c r="I778" t="s">
        <v>186</v>
      </c>
      <c r="J778">
        <v>2026</v>
      </c>
      <c r="K778">
        <v>7</v>
      </c>
      <c r="L778" t="s">
        <v>94</v>
      </c>
      <c r="M778">
        <v>-320.28199035</v>
      </c>
      <c r="N778">
        <v>1</v>
      </c>
      <c r="O778">
        <v>-320.28199035</v>
      </c>
      <c r="P778" t="s">
        <v>615</v>
      </c>
      <c r="Q778">
        <v>1</v>
      </c>
    </row>
    <row r="779" spans="1:17" x14ac:dyDescent="0.25">
      <c r="A779" t="s">
        <v>2382</v>
      </c>
      <c r="B779" t="s">
        <v>608</v>
      </c>
      <c r="C779" t="s">
        <v>477</v>
      </c>
      <c r="D779" t="s">
        <v>336</v>
      </c>
      <c r="E779" t="s">
        <v>102</v>
      </c>
      <c r="F779">
        <v>40700</v>
      </c>
      <c r="G779" t="s">
        <v>911</v>
      </c>
      <c r="I779" t="s">
        <v>186</v>
      </c>
      <c r="J779">
        <v>2026</v>
      </c>
      <c r="K779">
        <v>7</v>
      </c>
      <c r="L779" t="s">
        <v>94</v>
      </c>
      <c r="M779">
        <v>-266.42061949999999</v>
      </c>
      <c r="N779">
        <v>1</v>
      </c>
      <c r="O779">
        <v>-266.42061949999999</v>
      </c>
      <c r="P779" t="s">
        <v>615</v>
      </c>
      <c r="Q779">
        <v>1</v>
      </c>
    </row>
    <row r="780" spans="1:17" x14ac:dyDescent="0.25">
      <c r="A780" t="s">
        <v>2382</v>
      </c>
      <c r="B780" t="s">
        <v>810</v>
      </c>
      <c r="C780" t="s">
        <v>477</v>
      </c>
      <c r="D780" t="s">
        <v>336</v>
      </c>
      <c r="E780" t="s">
        <v>102</v>
      </c>
      <c r="F780">
        <v>40700</v>
      </c>
      <c r="G780" t="s">
        <v>911</v>
      </c>
      <c r="I780" t="s">
        <v>186</v>
      </c>
      <c r="J780">
        <v>2026</v>
      </c>
      <c r="K780">
        <v>7</v>
      </c>
      <c r="L780" t="s">
        <v>94</v>
      </c>
      <c r="M780">
        <v>-134.5353849</v>
      </c>
      <c r="N780">
        <v>1</v>
      </c>
      <c r="O780">
        <v>-134.5353849</v>
      </c>
      <c r="P780" t="s">
        <v>615</v>
      </c>
      <c r="Q780">
        <v>1</v>
      </c>
    </row>
    <row r="781" spans="1:17" x14ac:dyDescent="0.25">
      <c r="A781" t="s">
        <v>2382</v>
      </c>
      <c r="B781" t="s">
        <v>609</v>
      </c>
      <c r="C781" t="s">
        <v>610</v>
      </c>
      <c r="D781" t="s">
        <v>336</v>
      </c>
      <c r="E781" t="s">
        <v>102</v>
      </c>
      <c r="F781">
        <v>40700</v>
      </c>
      <c r="G781" t="s">
        <v>911</v>
      </c>
      <c r="I781" t="s">
        <v>186</v>
      </c>
      <c r="J781">
        <v>2026</v>
      </c>
      <c r="K781">
        <v>7</v>
      </c>
      <c r="L781" t="s">
        <v>94</v>
      </c>
      <c r="M781">
        <v>-19472.724428149999</v>
      </c>
      <c r="N781">
        <v>1</v>
      </c>
      <c r="O781">
        <v>-19472.724428149999</v>
      </c>
      <c r="P781" t="s">
        <v>615</v>
      </c>
      <c r="Q781">
        <v>1</v>
      </c>
    </row>
    <row r="782" spans="1:17" x14ac:dyDescent="0.25">
      <c r="A782" t="s">
        <v>2699</v>
      </c>
      <c r="B782" t="s">
        <v>3103</v>
      </c>
      <c r="C782" t="s">
        <v>576</v>
      </c>
      <c r="D782" t="s">
        <v>336</v>
      </c>
      <c r="E782" t="s">
        <v>102</v>
      </c>
      <c r="F782">
        <v>40700</v>
      </c>
      <c r="G782" t="s">
        <v>911</v>
      </c>
      <c r="I782" t="s">
        <v>186</v>
      </c>
      <c r="J782">
        <v>2026</v>
      </c>
      <c r="K782">
        <v>7</v>
      </c>
      <c r="L782" t="s">
        <v>94</v>
      </c>
      <c r="M782">
        <v>-134.79466839999998</v>
      </c>
      <c r="N782">
        <v>1</v>
      </c>
      <c r="O782">
        <v>-134.79466839999998</v>
      </c>
      <c r="P782" t="s">
        <v>615</v>
      </c>
      <c r="Q782">
        <v>1</v>
      </c>
    </row>
    <row r="783" spans="1:17" x14ac:dyDescent="0.25">
      <c r="A783" t="s">
        <v>2516</v>
      </c>
      <c r="B783" t="s">
        <v>586</v>
      </c>
      <c r="C783" t="s">
        <v>296</v>
      </c>
      <c r="D783" t="s">
        <v>336</v>
      </c>
      <c r="E783" t="s">
        <v>101</v>
      </c>
      <c r="F783">
        <v>40700</v>
      </c>
      <c r="G783" t="s">
        <v>911</v>
      </c>
      <c r="I783" t="s">
        <v>3193</v>
      </c>
      <c r="J783">
        <v>2026</v>
      </c>
      <c r="K783">
        <v>7</v>
      </c>
      <c r="L783" t="s">
        <v>94</v>
      </c>
      <c r="M783">
        <v>-9606.7403152000006</v>
      </c>
      <c r="N783">
        <v>1</v>
      </c>
      <c r="O783">
        <v>-9606.7403152000006</v>
      </c>
      <c r="P783" t="s">
        <v>615</v>
      </c>
      <c r="Q783" t="s">
        <v>96</v>
      </c>
    </row>
    <row r="784" spans="1:17" x14ac:dyDescent="0.25">
      <c r="A784" t="s">
        <v>2516</v>
      </c>
      <c r="B784" t="s">
        <v>629</v>
      </c>
      <c r="C784" t="s">
        <v>296</v>
      </c>
      <c r="D784" t="s">
        <v>336</v>
      </c>
      <c r="E784" t="s">
        <v>105</v>
      </c>
      <c r="F784">
        <v>40700</v>
      </c>
      <c r="G784" t="s">
        <v>911</v>
      </c>
      <c r="I784" t="s">
        <v>111</v>
      </c>
      <c r="J784">
        <v>2026</v>
      </c>
      <c r="K784">
        <v>7</v>
      </c>
      <c r="L784" t="s">
        <v>94</v>
      </c>
      <c r="M784">
        <v>457.76574901023395</v>
      </c>
      <c r="N784">
        <v>1</v>
      </c>
      <c r="O784">
        <v>457.76574901023395</v>
      </c>
      <c r="P784" t="s">
        <v>615</v>
      </c>
      <c r="Q784">
        <v>0</v>
      </c>
    </row>
    <row r="785" spans="1:17" x14ac:dyDescent="0.25">
      <c r="A785" t="s">
        <v>2516</v>
      </c>
      <c r="B785" t="s">
        <v>630</v>
      </c>
      <c r="C785" t="s">
        <v>296</v>
      </c>
      <c r="D785" t="s">
        <v>336</v>
      </c>
      <c r="E785" t="s">
        <v>105</v>
      </c>
      <c r="F785">
        <v>40700</v>
      </c>
      <c r="G785" t="s">
        <v>911</v>
      </c>
      <c r="I785" t="s">
        <v>111</v>
      </c>
      <c r="J785">
        <v>2026</v>
      </c>
      <c r="K785">
        <v>7</v>
      </c>
      <c r="L785" t="s">
        <v>94</v>
      </c>
      <c r="M785">
        <v>332.58628858321651</v>
      </c>
      <c r="N785">
        <v>1</v>
      </c>
      <c r="O785">
        <v>332.58628858321651</v>
      </c>
      <c r="P785" t="s">
        <v>615</v>
      </c>
      <c r="Q785">
        <v>0</v>
      </c>
    </row>
    <row r="786" spans="1:17" x14ac:dyDescent="0.25">
      <c r="A786" t="s">
        <v>2516</v>
      </c>
      <c r="B786" t="s">
        <v>631</v>
      </c>
      <c r="C786" t="s">
        <v>296</v>
      </c>
      <c r="D786" t="s">
        <v>336</v>
      </c>
      <c r="E786" t="s">
        <v>102</v>
      </c>
      <c r="F786">
        <v>40700</v>
      </c>
      <c r="G786" t="s">
        <v>911</v>
      </c>
      <c r="I786" t="s">
        <v>125</v>
      </c>
      <c r="J786">
        <v>2026</v>
      </c>
      <c r="K786">
        <v>7</v>
      </c>
      <c r="L786" t="s">
        <v>94</v>
      </c>
      <c r="M786">
        <v>699.7982179800797</v>
      </c>
      <c r="N786">
        <v>1</v>
      </c>
      <c r="O786">
        <v>699.7982179800797</v>
      </c>
      <c r="P786" t="s">
        <v>615</v>
      </c>
      <c r="Q786">
        <v>1</v>
      </c>
    </row>
    <row r="787" spans="1:17" x14ac:dyDescent="0.25">
      <c r="A787" t="s">
        <v>2516</v>
      </c>
      <c r="B787" t="s">
        <v>631</v>
      </c>
      <c r="C787" t="s">
        <v>296</v>
      </c>
      <c r="D787" t="s">
        <v>336</v>
      </c>
      <c r="E787" t="s">
        <v>104</v>
      </c>
      <c r="F787">
        <v>40700</v>
      </c>
      <c r="G787" t="s">
        <v>911</v>
      </c>
      <c r="I787" t="s">
        <v>120</v>
      </c>
      <c r="J787">
        <v>2026</v>
      </c>
      <c r="K787">
        <v>7</v>
      </c>
      <c r="L787" t="s">
        <v>94</v>
      </c>
      <c r="M787">
        <v>176.33323495037072</v>
      </c>
      <c r="N787">
        <v>1</v>
      </c>
      <c r="O787">
        <v>176.33323495037072</v>
      </c>
      <c r="P787" t="s">
        <v>615</v>
      </c>
      <c r="Q787">
        <v>0</v>
      </c>
    </row>
    <row r="788" spans="1:17" x14ac:dyDescent="0.25">
      <c r="A788" t="s">
        <v>2516</v>
      </c>
      <c r="B788" t="s">
        <v>631</v>
      </c>
      <c r="C788" t="s">
        <v>296</v>
      </c>
      <c r="D788" t="s">
        <v>336</v>
      </c>
      <c r="E788" t="s">
        <v>105</v>
      </c>
      <c r="F788">
        <v>40700</v>
      </c>
      <c r="G788" t="s">
        <v>911</v>
      </c>
      <c r="I788" t="s">
        <v>111</v>
      </c>
      <c r="J788">
        <v>2026</v>
      </c>
      <c r="K788">
        <v>7</v>
      </c>
      <c r="L788" t="s">
        <v>94</v>
      </c>
      <c r="M788">
        <v>355.67264850187001</v>
      </c>
      <c r="N788">
        <v>1</v>
      </c>
      <c r="O788">
        <v>355.67264850187001</v>
      </c>
      <c r="P788" t="s">
        <v>615</v>
      </c>
      <c r="Q788">
        <v>0</v>
      </c>
    </row>
    <row r="789" spans="1:17" x14ac:dyDescent="0.25">
      <c r="A789" t="s">
        <v>2516</v>
      </c>
      <c r="B789" t="s">
        <v>632</v>
      </c>
      <c r="C789" t="s">
        <v>296</v>
      </c>
      <c r="D789" t="s">
        <v>336</v>
      </c>
      <c r="E789" t="s">
        <v>105</v>
      </c>
      <c r="F789">
        <v>40700</v>
      </c>
      <c r="G789" t="s">
        <v>911</v>
      </c>
      <c r="I789" t="s">
        <v>111</v>
      </c>
      <c r="J789">
        <v>2026</v>
      </c>
      <c r="K789">
        <v>7</v>
      </c>
      <c r="L789" t="s">
        <v>94</v>
      </c>
      <c r="M789">
        <v>350.07944071546422</v>
      </c>
      <c r="N789">
        <v>1</v>
      </c>
      <c r="O789">
        <v>350.07944071546422</v>
      </c>
      <c r="P789" t="s">
        <v>615</v>
      </c>
      <c r="Q789">
        <v>0</v>
      </c>
    </row>
    <row r="790" spans="1:17" x14ac:dyDescent="0.25">
      <c r="A790" t="s">
        <v>2516</v>
      </c>
      <c r="B790" t="s">
        <v>633</v>
      </c>
      <c r="C790" t="s">
        <v>296</v>
      </c>
      <c r="D790" t="s">
        <v>336</v>
      </c>
      <c r="E790" t="s">
        <v>102</v>
      </c>
      <c r="F790">
        <v>40700</v>
      </c>
      <c r="G790" t="s">
        <v>911</v>
      </c>
      <c r="I790" t="s">
        <v>125</v>
      </c>
      <c r="J790">
        <v>2026</v>
      </c>
      <c r="K790">
        <v>7</v>
      </c>
      <c r="L790" t="s">
        <v>94</v>
      </c>
      <c r="M790">
        <v>119.287974219099</v>
      </c>
      <c r="N790">
        <v>1</v>
      </c>
      <c r="O790">
        <v>119.287974219099</v>
      </c>
      <c r="P790" t="s">
        <v>615</v>
      </c>
      <c r="Q790">
        <v>1</v>
      </c>
    </row>
    <row r="791" spans="1:17" x14ac:dyDescent="0.25">
      <c r="A791" t="s">
        <v>2516</v>
      </c>
      <c r="B791" t="s">
        <v>633</v>
      </c>
      <c r="C791" t="s">
        <v>296</v>
      </c>
      <c r="D791" t="s">
        <v>336</v>
      </c>
      <c r="E791" t="s">
        <v>104</v>
      </c>
      <c r="F791">
        <v>40700</v>
      </c>
      <c r="G791" t="s">
        <v>911</v>
      </c>
      <c r="I791" t="s">
        <v>120</v>
      </c>
      <c r="J791">
        <v>2026</v>
      </c>
      <c r="K791">
        <v>7</v>
      </c>
      <c r="L791" t="s">
        <v>94</v>
      </c>
      <c r="M791">
        <v>189.9585152637865</v>
      </c>
      <c r="N791">
        <v>1</v>
      </c>
      <c r="O791">
        <v>189.9585152637865</v>
      </c>
      <c r="P791" t="s">
        <v>615</v>
      </c>
      <c r="Q791">
        <v>0</v>
      </c>
    </row>
    <row r="792" spans="1:17" x14ac:dyDescent="0.25">
      <c r="A792" t="s">
        <v>2516</v>
      </c>
      <c r="B792" t="s">
        <v>633</v>
      </c>
      <c r="C792" t="s">
        <v>296</v>
      </c>
      <c r="D792" t="s">
        <v>336</v>
      </c>
      <c r="E792" t="s">
        <v>105</v>
      </c>
      <c r="F792">
        <v>40700</v>
      </c>
      <c r="G792" t="s">
        <v>911</v>
      </c>
      <c r="I792" t="s">
        <v>111</v>
      </c>
      <c r="J792">
        <v>2026</v>
      </c>
      <c r="K792">
        <v>7</v>
      </c>
      <c r="L792" t="s">
        <v>94</v>
      </c>
      <c r="M792">
        <v>233.38629381030952</v>
      </c>
      <c r="N792">
        <v>1</v>
      </c>
      <c r="O792">
        <v>233.38629381030952</v>
      </c>
      <c r="P792" t="s">
        <v>615</v>
      </c>
      <c r="Q792">
        <v>0</v>
      </c>
    </row>
    <row r="793" spans="1:17" x14ac:dyDescent="0.25">
      <c r="A793" t="s">
        <v>2516</v>
      </c>
      <c r="B793" t="s">
        <v>3194</v>
      </c>
      <c r="C793" t="s">
        <v>296</v>
      </c>
      <c r="D793" t="s">
        <v>336</v>
      </c>
      <c r="E793" t="s">
        <v>104</v>
      </c>
      <c r="F793">
        <v>40700</v>
      </c>
      <c r="G793" t="s">
        <v>911</v>
      </c>
      <c r="I793" t="s">
        <v>120</v>
      </c>
      <c r="J793">
        <v>2026</v>
      </c>
      <c r="K793">
        <v>7</v>
      </c>
      <c r="L793" t="s">
        <v>94</v>
      </c>
      <c r="M793">
        <v>189.9585152637865</v>
      </c>
      <c r="N793">
        <v>1</v>
      </c>
      <c r="O793">
        <v>189.9585152637865</v>
      </c>
      <c r="P793" t="s">
        <v>615</v>
      </c>
      <c r="Q793">
        <v>0</v>
      </c>
    </row>
    <row r="794" spans="1:17" x14ac:dyDescent="0.25">
      <c r="A794" t="s">
        <v>2516</v>
      </c>
      <c r="B794" t="s">
        <v>3194</v>
      </c>
      <c r="C794" t="s">
        <v>296</v>
      </c>
      <c r="D794" t="s">
        <v>336</v>
      </c>
      <c r="E794" t="s">
        <v>105</v>
      </c>
      <c r="F794">
        <v>40700</v>
      </c>
      <c r="G794" t="s">
        <v>911</v>
      </c>
      <c r="I794" t="s">
        <v>111</v>
      </c>
      <c r="J794">
        <v>2026</v>
      </c>
      <c r="K794">
        <v>7</v>
      </c>
      <c r="L794" t="s">
        <v>94</v>
      </c>
      <c r="M794">
        <v>116.69314690515476</v>
      </c>
      <c r="N794">
        <v>1</v>
      </c>
      <c r="O794">
        <v>116.69314690515476</v>
      </c>
      <c r="P794" t="s">
        <v>615</v>
      </c>
      <c r="Q794">
        <v>0</v>
      </c>
    </row>
    <row r="795" spans="1:17" x14ac:dyDescent="0.25">
      <c r="A795" t="s">
        <v>2516</v>
      </c>
      <c r="B795" t="s">
        <v>634</v>
      </c>
      <c r="C795" t="s">
        <v>296</v>
      </c>
      <c r="D795" t="s">
        <v>336</v>
      </c>
      <c r="E795" t="s">
        <v>105</v>
      </c>
      <c r="F795">
        <v>40700</v>
      </c>
      <c r="G795" t="s">
        <v>911</v>
      </c>
      <c r="I795" t="s">
        <v>111</v>
      </c>
      <c r="J795">
        <v>2026</v>
      </c>
      <c r="K795">
        <v>7</v>
      </c>
      <c r="L795" t="s">
        <v>94</v>
      </c>
      <c r="M795">
        <v>177.83632425093501</v>
      </c>
      <c r="N795">
        <v>1</v>
      </c>
      <c r="O795">
        <v>177.83632425093501</v>
      </c>
      <c r="P795" t="s">
        <v>615</v>
      </c>
      <c r="Q795">
        <v>0</v>
      </c>
    </row>
    <row r="796" spans="1:17" x14ac:dyDescent="0.25">
      <c r="A796" t="s">
        <v>2516</v>
      </c>
      <c r="B796" t="s">
        <v>635</v>
      </c>
      <c r="C796" t="s">
        <v>296</v>
      </c>
      <c r="D796" t="s">
        <v>336</v>
      </c>
      <c r="E796" t="s">
        <v>105</v>
      </c>
      <c r="F796">
        <v>40700</v>
      </c>
      <c r="G796" t="s">
        <v>911</v>
      </c>
      <c r="I796" t="s">
        <v>111</v>
      </c>
      <c r="J796">
        <v>2026</v>
      </c>
      <c r="K796">
        <v>7</v>
      </c>
      <c r="L796" t="s">
        <v>94</v>
      </c>
      <c r="M796">
        <v>440.17706980181549</v>
      </c>
      <c r="N796">
        <v>1</v>
      </c>
      <c r="O796">
        <v>440.17706980181549</v>
      </c>
      <c r="P796" t="s">
        <v>615</v>
      </c>
      <c r="Q796">
        <v>0</v>
      </c>
    </row>
    <row r="797" spans="1:17" x14ac:dyDescent="0.25">
      <c r="A797" t="s">
        <v>2516</v>
      </c>
      <c r="B797" t="s">
        <v>636</v>
      </c>
      <c r="C797" t="s">
        <v>296</v>
      </c>
      <c r="D797" t="s">
        <v>336</v>
      </c>
      <c r="E797" t="s">
        <v>102</v>
      </c>
      <c r="F797">
        <v>40700</v>
      </c>
      <c r="G797" t="s">
        <v>911</v>
      </c>
      <c r="I797" t="s">
        <v>125</v>
      </c>
      <c r="J797">
        <v>2026</v>
      </c>
      <c r="K797">
        <v>7</v>
      </c>
      <c r="L797" t="s">
        <v>94</v>
      </c>
      <c r="M797">
        <v>119.287974219099</v>
      </c>
      <c r="N797">
        <v>1</v>
      </c>
      <c r="O797">
        <v>119.287974219099</v>
      </c>
      <c r="P797" t="s">
        <v>615</v>
      </c>
      <c r="Q797">
        <v>1</v>
      </c>
    </row>
    <row r="798" spans="1:17" x14ac:dyDescent="0.25">
      <c r="A798" t="s">
        <v>2516</v>
      </c>
      <c r="B798" t="s">
        <v>636</v>
      </c>
      <c r="C798" t="s">
        <v>296</v>
      </c>
      <c r="D798" t="s">
        <v>336</v>
      </c>
      <c r="E798" t="s">
        <v>104</v>
      </c>
      <c r="F798">
        <v>40700</v>
      </c>
      <c r="G798" t="s">
        <v>911</v>
      </c>
      <c r="I798" t="s">
        <v>120</v>
      </c>
      <c r="J798">
        <v>2026</v>
      </c>
      <c r="K798">
        <v>7</v>
      </c>
      <c r="L798" t="s">
        <v>94</v>
      </c>
      <c r="M798">
        <v>176.33323495037072</v>
      </c>
      <c r="N798">
        <v>1</v>
      </c>
      <c r="O798">
        <v>176.33323495037072</v>
      </c>
      <c r="P798" t="s">
        <v>615</v>
      </c>
      <c r="Q798">
        <v>0</v>
      </c>
    </row>
    <row r="799" spans="1:17" x14ac:dyDescent="0.25">
      <c r="A799" t="s">
        <v>2516</v>
      </c>
      <c r="B799" t="s">
        <v>636</v>
      </c>
      <c r="C799" t="s">
        <v>296</v>
      </c>
      <c r="D799" t="s">
        <v>336</v>
      </c>
      <c r="E799" t="s">
        <v>105</v>
      </c>
      <c r="F799">
        <v>40700</v>
      </c>
      <c r="G799" t="s">
        <v>911</v>
      </c>
      <c r="I799" t="s">
        <v>111</v>
      </c>
      <c r="J799">
        <v>2026</v>
      </c>
      <c r="K799">
        <v>7</v>
      </c>
      <c r="L799" t="s">
        <v>94</v>
      </c>
      <c r="M799">
        <v>355.67264850187001</v>
      </c>
      <c r="N799">
        <v>1</v>
      </c>
      <c r="O799">
        <v>355.67264850187001</v>
      </c>
      <c r="P799" t="s">
        <v>615</v>
      </c>
      <c r="Q799">
        <v>0</v>
      </c>
    </row>
    <row r="800" spans="1:17" x14ac:dyDescent="0.25">
      <c r="A800" t="s">
        <v>2516</v>
      </c>
      <c r="B800" t="s">
        <v>638</v>
      </c>
      <c r="C800" t="s">
        <v>296</v>
      </c>
      <c r="D800" t="s">
        <v>336</v>
      </c>
      <c r="E800" t="s">
        <v>105</v>
      </c>
      <c r="F800">
        <v>40700</v>
      </c>
      <c r="G800" t="s">
        <v>911</v>
      </c>
      <c r="I800" t="s">
        <v>111</v>
      </c>
      <c r="J800">
        <v>2026</v>
      </c>
      <c r="K800">
        <v>7</v>
      </c>
      <c r="L800" t="s">
        <v>94</v>
      </c>
      <c r="M800">
        <v>126.25365265089675</v>
      </c>
      <c r="N800">
        <v>1</v>
      </c>
      <c r="O800">
        <v>126.25365265089675</v>
      </c>
      <c r="P800" t="s">
        <v>615</v>
      </c>
      <c r="Q800">
        <v>0</v>
      </c>
    </row>
    <row r="801" spans="1:17" x14ac:dyDescent="0.25">
      <c r="A801" t="s">
        <v>2516</v>
      </c>
      <c r="B801" t="s">
        <v>639</v>
      </c>
      <c r="C801" t="s">
        <v>296</v>
      </c>
      <c r="D801" t="s">
        <v>336</v>
      </c>
      <c r="E801" t="s">
        <v>102</v>
      </c>
      <c r="F801">
        <v>40700</v>
      </c>
      <c r="G801" t="s">
        <v>911</v>
      </c>
      <c r="I801" t="s">
        <v>125</v>
      </c>
      <c r="J801">
        <v>2026</v>
      </c>
      <c r="K801">
        <v>7</v>
      </c>
      <c r="L801" t="s">
        <v>94</v>
      </c>
      <c r="M801">
        <v>1040.309354821135</v>
      </c>
      <c r="N801">
        <v>1</v>
      </c>
      <c r="O801">
        <v>1040.309354821135</v>
      </c>
      <c r="P801" t="s">
        <v>615</v>
      </c>
      <c r="Q801">
        <v>1</v>
      </c>
    </row>
    <row r="802" spans="1:17" x14ac:dyDescent="0.25">
      <c r="A802" t="s">
        <v>2516</v>
      </c>
      <c r="B802" t="s">
        <v>639</v>
      </c>
      <c r="C802" t="s">
        <v>296</v>
      </c>
      <c r="D802" t="s">
        <v>336</v>
      </c>
      <c r="E802" t="s">
        <v>104</v>
      </c>
      <c r="F802">
        <v>40700</v>
      </c>
      <c r="G802" t="s">
        <v>911</v>
      </c>
      <c r="I802" t="s">
        <v>120</v>
      </c>
      <c r="J802">
        <v>2026</v>
      </c>
      <c r="K802">
        <v>7</v>
      </c>
      <c r="L802" t="s">
        <v>94</v>
      </c>
      <c r="M802">
        <v>800.01001994753005</v>
      </c>
      <c r="N802">
        <v>1</v>
      </c>
      <c r="O802">
        <v>800.01001994753005</v>
      </c>
      <c r="P802" t="s">
        <v>615</v>
      </c>
      <c r="Q802">
        <v>0</v>
      </c>
    </row>
    <row r="803" spans="1:17" x14ac:dyDescent="0.25">
      <c r="A803" t="s">
        <v>2516</v>
      </c>
      <c r="B803" t="s">
        <v>639</v>
      </c>
      <c r="C803" t="s">
        <v>296</v>
      </c>
      <c r="D803" t="s">
        <v>336</v>
      </c>
      <c r="E803" t="s">
        <v>105</v>
      </c>
      <c r="F803">
        <v>40700</v>
      </c>
      <c r="G803" t="s">
        <v>911</v>
      </c>
      <c r="I803" t="s">
        <v>111</v>
      </c>
      <c r="J803">
        <v>2026</v>
      </c>
      <c r="K803">
        <v>7</v>
      </c>
      <c r="L803" t="s">
        <v>94</v>
      </c>
      <c r="M803">
        <v>757.52191590538041</v>
      </c>
      <c r="N803">
        <v>1</v>
      </c>
      <c r="O803">
        <v>757.52191590538041</v>
      </c>
      <c r="P803" t="s">
        <v>615</v>
      </c>
      <c r="Q803">
        <v>0</v>
      </c>
    </row>
    <row r="804" spans="1:17" x14ac:dyDescent="0.25">
      <c r="A804" t="s">
        <v>2516</v>
      </c>
      <c r="B804" t="s">
        <v>640</v>
      </c>
      <c r="C804" t="s">
        <v>296</v>
      </c>
      <c r="D804" t="s">
        <v>336</v>
      </c>
      <c r="E804" t="s">
        <v>102</v>
      </c>
      <c r="F804">
        <v>40700</v>
      </c>
      <c r="G804" t="s">
        <v>911</v>
      </c>
      <c r="I804" t="s">
        <v>125</v>
      </c>
      <c r="J804">
        <v>2026</v>
      </c>
      <c r="K804">
        <v>7</v>
      </c>
      <c r="L804" t="s">
        <v>94</v>
      </c>
      <c r="M804">
        <v>2374.5891800750001</v>
      </c>
      <c r="N804">
        <v>1</v>
      </c>
      <c r="O804">
        <v>2374.5891800750001</v>
      </c>
      <c r="P804" t="s">
        <v>615</v>
      </c>
      <c r="Q804">
        <v>1</v>
      </c>
    </row>
    <row r="805" spans="1:17" x14ac:dyDescent="0.25">
      <c r="A805" t="s">
        <v>2516</v>
      </c>
      <c r="B805" t="s">
        <v>640</v>
      </c>
      <c r="C805" t="s">
        <v>296</v>
      </c>
      <c r="D805" t="s">
        <v>336</v>
      </c>
      <c r="E805" t="s">
        <v>104</v>
      </c>
      <c r="F805">
        <v>40700</v>
      </c>
      <c r="G805" t="s">
        <v>911</v>
      </c>
      <c r="I805" t="s">
        <v>120</v>
      </c>
      <c r="J805">
        <v>2026</v>
      </c>
      <c r="K805">
        <v>7</v>
      </c>
      <c r="L805" t="s">
        <v>94</v>
      </c>
      <c r="M805">
        <v>2125.9550776799997</v>
      </c>
      <c r="N805">
        <v>1</v>
      </c>
      <c r="O805">
        <v>2125.9550776799997</v>
      </c>
      <c r="P805" t="s">
        <v>615</v>
      </c>
      <c r="Q805">
        <v>0</v>
      </c>
    </row>
    <row r="806" spans="1:17" x14ac:dyDescent="0.25">
      <c r="A806" t="s">
        <v>2516</v>
      </c>
      <c r="B806" t="s">
        <v>640</v>
      </c>
      <c r="C806" t="s">
        <v>296</v>
      </c>
      <c r="D806" t="s">
        <v>336</v>
      </c>
      <c r="E806" t="s">
        <v>105</v>
      </c>
      <c r="F806">
        <v>40700</v>
      </c>
      <c r="G806" t="s">
        <v>911</v>
      </c>
      <c r="I806" t="s">
        <v>111</v>
      </c>
      <c r="J806">
        <v>2026</v>
      </c>
      <c r="K806">
        <v>7</v>
      </c>
      <c r="L806" t="s">
        <v>94</v>
      </c>
      <c r="M806">
        <v>3829.1431798199997</v>
      </c>
      <c r="N806">
        <v>1</v>
      </c>
      <c r="O806">
        <v>3829.1431798199997</v>
      </c>
      <c r="P806" t="s">
        <v>615</v>
      </c>
      <c r="Q806">
        <v>0</v>
      </c>
    </row>
    <row r="807" spans="1:17" x14ac:dyDescent="0.25">
      <c r="A807" t="s">
        <v>2516</v>
      </c>
      <c r="B807" t="s">
        <v>641</v>
      </c>
      <c r="C807" t="s">
        <v>296</v>
      </c>
      <c r="D807" t="s">
        <v>336</v>
      </c>
      <c r="E807" t="s">
        <v>102</v>
      </c>
      <c r="F807">
        <v>40700</v>
      </c>
      <c r="G807" t="s">
        <v>911</v>
      </c>
      <c r="I807" t="s">
        <v>125</v>
      </c>
      <c r="J807">
        <v>2026</v>
      </c>
      <c r="K807">
        <v>7</v>
      </c>
      <c r="L807" t="s">
        <v>94</v>
      </c>
      <c r="M807">
        <v>237.28730767597628</v>
      </c>
      <c r="N807">
        <v>1</v>
      </c>
      <c r="O807">
        <v>237.28730767597628</v>
      </c>
      <c r="P807" t="s">
        <v>615</v>
      </c>
      <c r="Q807">
        <v>1</v>
      </c>
    </row>
    <row r="808" spans="1:17" x14ac:dyDescent="0.25">
      <c r="A808" t="s">
        <v>2516</v>
      </c>
      <c r="B808" t="s">
        <v>641</v>
      </c>
      <c r="C808" t="s">
        <v>296</v>
      </c>
      <c r="D808" t="s">
        <v>336</v>
      </c>
      <c r="E808" t="s">
        <v>105</v>
      </c>
      <c r="F808">
        <v>40700</v>
      </c>
      <c r="G808" t="s">
        <v>911</v>
      </c>
      <c r="I808" t="s">
        <v>111</v>
      </c>
      <c r="J808">
        <v>2026</v>
      </c>
      <c r="K808">
        <v>7</v>
      </c>
      <c r="L808" t="s">
        <v>94</v>
      </c>
      <c r="M808">
        <v>121.03865410484049</v>
      </c>
      <c r="N808">
        <v>1</v>
      </c>
      <c r="O808">
        <v>121.03865410484049</v>
      </c>
      <c r="P808" t="s">
        <v>615</v>
      </c>
      <c r="Q808">
        <v>0</v>
      </c>
    </row>
    <row r="809" spans="1:17" x14ac:dyDescent="0.25">
      <c r="A809" t="s">
        <v>2516</v>
      </c>
      <c r="B809" t="s">
        <v>642</v>
      </c>
      <c r="C809" t="s">
        <v>296</v>
      </c>
      <c r="D809" t="s">
        <v>336</v>
      </c>
      <c r="E809" t="s">
        <v>102</v>
      </c>
      <c r="F809">
        <v>40700</v>
      </c>
      <c r="G809" t="s">
        <v>911</v>
      </c>
      <c r="I809" t="s">
        <v>125</v>
      </c>
      <c r="J809">
        <v>2026</v>
      </c>
      <c r="K809">
        <v>7</v>
      </c>
      <c r="L809" t="s">
        <v>94</v>
      </c>
      <c r="M809">
        <v>119.287974219099</v>
      </c>
      <c r="N809">
        <v>1</v>
      </c>
      <c r="O809">
        <v>119.287974219099</v>
      </c>
      <c r="P809" t="s">
        <v>615</v>
      </c>
      <c r="Q809">
        <v>1</v>
      </c>
    </row>
    <row r="810" spans="1:17" x14ac:dyDescent="0.25">
      <c r="A810" t="s">
        <v>2516</v>
      </c>
      <c r="B810" t="s">
        <v>642</v>
      </c>
      <c r="C810" t="s">
        <v>296</v>
      </c>
      <c r="D810" t="s">
        <v>336</v>
      </c>
      <c r="E810" t="s">
        <v>104</v>
      </c>
      <c r="F810">
        <v>40700</v>
      </c>
      <c r="G810" t="s">
        <v>911</v>
      </c>
      <c r="I810" t="s">
        <v>120</v>
      </c>
      <c r="J810">
        <v>2026</v>
      </c>
      <c r="K810">
        <v>7</v>
      </c>
      <c r="L810" t="s">
        <v>94</v>
      </c>
      <c r="M810">
        <v>199.83484522054201</v>
      </c>
      <c r="N810">
        <v>1</v>
      </c>
      <c r="O810">
        <v>199.83484522054201</v>
      </c>
      <c r="P810" t="s">
        <v>615</v>
      </c>
      <c r="Q810">
        <v>0</v>
      </c>
    </row>
    <row r="811" spans="1:17" x14ac:dyDescent="0.25">
      <c r="A811" t="s">
        <v>2516</v>
      </c>
      <c r="B811" t="s">
        <v>642</v>
      </c>
      <c r="C811" t="s">
        <v>296</v>
      </c>
      <c r="D811" t="s">
        <v>336</v>
      </c>
      <c r="E811" t="s">
        <v>105</v>
      </c>
      <c r="F811">
        <v>40700</v>
      </c>
      <c r="G811" t="s">
        <v>911</v>
      </c>
      <c r="I811" t="s">
        <v>111</v>
      </c>
      <c r="J811">
        <v>2026</v>
      </c>
      <c r="K811">
        <v>7</v>
      </c>
      <c r="L811" t="s">
        <v>94</v>
      </c>
      <c r="M811">
        <v>127.03931411409698</v>
      </c>
      <c r="N811">
        <v>1</v>
      </c>
      <c r="O811">
        <v>127.03931411409698</v>
      </c>
      <c r="P811" t="s">
        <v>615</v>
      </c>
      <c r="Q811">
        <v>0</v>
      </c>
    </row>
    <row r="812" spans="1:17" x14ac:dyDescent="0.25">
      <c r="A812" t="s">
        <v>2516</v>
      </c>
      <c r="B812" t="s">
        <v>643</v>
      </c>
      <c r="C812" t="s">
        <v>296</v>
      </c>
      <c r="D812" t="s">
        <v>336</v>
      </c>
      <c r="E812" t="s">
        <v>105</v>
      </c>
      <c r="F812">
        <v>40700</v>
      </c>
      <c r="G812" t="s">
        <v>911</v>
      </c>
      <c r="I812" t="s">
        <v>111</v>
      </c>
      <c r="J812">
        <v>2026</v>
      </c>
      <c r="K812">
        <v>7</v>
      </c>
      <c r="L812" t="s">
        <v>94</v>
      </c>
      <c r="M812">
        <v>121.70539410586898</v>
      </c>
      <c r="N812">
        <v>1</v>
      </c>
      <c r="O812">
        <v>121.70539410586898</v>
      </c>
      <c r="P812" t="s">
        <v>615</v>
      </c>
      <c r="Q812">
        <v>0</v>
      </c>
    </row>
    <row r="813" spans="1:17" x14ac:dyDescent="0.25">
      <c r="A813" t="s">
        <v>2516</v>
      </c>
      <c r="B813" t="s">
        <v>393</v>
      </c>
      <c r="C813" t="s">
        <v>296</v>
      </c>
      <c r="D813" t="s">
        <v>336</v>
      </c>
      <c r="E813" t="s">
        <v>102</v>
      </c>
      <c r="F813">
        <v>40700</v>
      </c>
      <c r="G813" t="s">
        <v>911</v>
      </c>
      <c r="I813" t="s">
        <v>186</v>
      </c>
      <c r="J813">
        <v>2026</v>
      </c>
      <c r="K813">
        <v>7</v>
      </c>
      <c r="L813" t="s">
        <v>94</v>
      </c>
      <c r="M813">
        <v>1121.6555340109455</v>
      </c>
      <c r="N813">
        <v>1</v>
      </c>
      <c r="O813">
        <v>1121.6555340109455</v>
      </c>
      <c r="P813" t="s">
        <v>615</v>
      </c>
      <c r="Q813">
        <v>1</v>
      </c>
    </row>
    <row r="814" spans="1:17" x14ac:dyDescent="0.25">
      <c r="A814" t="s">
        <v>2516</v>
      </c>
      <c r="B814" t="s">
        <v>393</v>
      </c>
      <c r="C814" t="s">
        <v>296</v>
      </c>
      <c r="D814" t="s">
        <v>336</v>
      </c>
      <c r="E814" t="s">
        <v>105</v>
      </c>
      <c r="F814">
        <v>40700</v>
      </c>
      <c r="G814" t="s">
        <v>911</v>
      </c>
      <c r="I814" t="s">
        <v>109</v>
      </c>
      <c r="J814">
        <v>2026</v>
      </c>
      <c r="K814">
        <v>7</v>
      </c>
      <c r="L814" t="s">
        <v>94</v>
      </c>
      <c r="M814">
        <v>366.89415565368296</v>
      </c>
      <c r="N814">
        <v>1</v>
      </c>
      <c r="O814">
        <v>366.89415565368296</v>
      </c>
      <c r="P814" t="s">
        <v>615</v>
      </c>
      <c r="Q814">
        <v>0</v>
      </c>
    </row>
    <row r="815" spans="1:17" x14ac:dyDescent="0.25">
      <c r="A815" t="s">
        <v>2516</v>
      </c>
      <c r="B815" t="s">
        <v>393</v>
      </c>
      <c r="C815" t="s">
        <v>296</v>
      </c>
      <c r="D815" t="s">
        <v>336</v>
      </c>
      <c r="E815" t="s">
        <v>93</v>
      </c>
      <c r="F815">
        <v>40700</v>
      </c>
      <c r="G815" t="s">
        <v>911</v>
      </c>
      <c r="I815" t="s">
        <v>142</v>
      </c>
      <c r="J815">
        <v>2026</v>
      </c>
      <c r="K815">
        <v>7</v>
      </c>
      <c r="L815" t="s">
        <v>94</v>
      </c>
      <c r="M815">
        <v>89.317816219651249</v>
      </c>
      <c r="N815">
        <v>1</v>
      </c>
      <c r="O815">
        <v>89.317816219651249</v>
      </c>
      <c r="P815" t="s">
        <v>615</v>
      </c>
      <c r="Q815">
        <v>0</v>
      </c>
    </row>
    <row r="816" spans="1:17" x14ac:dyDescent="0.25">
      <c r="A816" t="s">
        <v>2516</v>
      </c>
      <c r="B816" t="s">
        <v>393</v>
      </c>
      <c r="C816" t="s">
        <v>296</v>
      </c>
      <c r="D816" t="s">
        <v>336</v>
      </c>
      <c r="E816" t="s">
        <v>93</v>
      </c>
      <c r="F816">
        <v>40700</v>
      </c>
      <c r="G816" t="s">
        <v>911</v>
      </c>
      <c r="I816" t="s">
        <v>253</v>
      </c>
      <c r="J816">
        <v>2026</v>
      </c>
      <c r="K816">
        <v>7</v>
      </c>
      <c r="L816" t="s">
        <v>94</v>
      </c>
      <c r="M816">
        <v>412.240273852288</v>
      </c>
      <c r="N816">
        <v>1</v>
      </c>
      <c r="O816">
        <v>412.240273852288</v>
      </c>
      <c r="P816" t="s">
        <v>615</v>
      </c>
      <c r="Q816">
        <v>0</v>
      </c>
    </row>
    <row r="817" spans="1:17" x14ac:dyDescent="0.25">
      <c r="A817" t="s">
        <v>2516</v>
      </c>
      <c r="B817" t="s">
        <v>645</v>
      </c>
      <c r="C817" t="s">
        <v>296</v>
      </c>
      <c r="D817" t="s">
        <v>336</v>
      </c>
      <c r="E817" t="s">
        <v>105</v>
      </c>
      <c r="F817">
        <v>40700</v>
      </c>
      <c r="G817" t="s">
        <v>911</v>
      </c>
      <c r="I817" t="s">
        <v>111</v>
      </c>
      <c r="J817">
        <v>2026</v>
      </c>
      <c r="K817">
        <v>7</v>
      </c>
      <c r="L817" t="s">
        <v>94</v>
      </c>
      <c r="M817">
        <v>58.162342662819491</v>
      </c>
      <c r="N817">
        <v>1</v>
      </c>
      <c r="O817">
        <v>58.162342662819491</v>
      </c>
      <c r="P817" t="s">
        <v>615</v>
      </c>
      <c r="Q817">
        <v>0</v>
      </c>
    </row>
    <row r="818" spans="1:17" x14ac:dyDescent="0.25">
      <c r="A818" t="s">
        <v>2516</v>
      </c>
      <c r="B818" t="s">
        <v>646</v>
      </c>
      <c r="C818" t="s">
        <v>296</v>
      </c>
      <c r="D818" t="s">
        <v>336</v>
      </c>
      <c r="E818" t="s">
        <v>93</v>
      </c>
      <c r="F818">
        <v>40700</v>
      </c>
      <c r="G818" t="s">
        <v>911</v>
      </c>
      <c r="I818" t="s">
        <v>650</v>
      </c>
      <c r="J818">
        <v>2026</v>
      </c>
      <c r="K818">
        <v>7</v>
      </c>
      <c r="L818" t="s">
        <v>94</v>
      </c>
      <c r="M818">
        <v>1409.7885901279287</v>
      </c>
      <c r="N818">
        <v>1</v>
      </c>
      <c r="O818">
        <v>1409.7885901279287</v>
      </c>
      <c r="P818" t="s">
        <v>615</v>
      </c>
      <c r="Q818">
        <v>1</v>
      </c>
    </row>
    <row r="819" spans="1:17" x14ac:dyDescent="0.25">
      <c r="A819" t="s">
        <v>2516</v>
      </c>
      <c r="B819" t="s">
        <v>651</v>
      </c>
      <c r="C819" t="s">
        <v>296</v>
      </c>
      <c r="D819" t="s">
        <v>336</v>
      </c>
      <c r="E819" t="s">
        <v>93</v>
      </c>
      <c r="F819">
        <v>40700</v>
      </c>
      <c r="G819" t="s">
        <v>911</v>
      </c>
      <c r="I819" t="s">
        <v>650</v>
      </c>
      <c r="J819">
        <v>2026</v>
      </c>
      <c r="K819">
        <v>7</v>
      </c>
      <c r="L819" t="s">
        <v>94</v>
      </c>
      <c r="M819">
        <v>510.78327628500028</v>
      </c>
      <c r="N819">
        <v>1</v>
      </c>
      <c r="O819">
        <v>510.78327628500028</v>
      </c>
      <c r="P819" t="s">
        <v>615</v>
      </c>
      <c r="Q819">
        <v>1</v>
      </c>
    </row>
    <row r="820" spans="1:17" x14ac:dyDescent="0.25">
      <c r="A820" t="s">
        <v>2539</v>
      </c>
      <c r="B820" t="s">
        <v>656</v>
      </c>
      <c r="C820" t="s">
        <v>657</v>
      </c>
      <c r="D820" t="s">
        <v>336</v>
      </c>
      <c r="E820" t="s">
        <v>93</v>
      </c>
      <c r="F820">
        <v>40700</v>
      </c>
      <c r="G820" t="s">
        <v>911</v>
      </c>
      <c r="I820" t="s">
        <v>658</v>
      </c>
      <c r="J820">
        <v>2026</v>
      </c>
      <c r="K820">
        <v>7</v>
      </c>
      <c r="L820" t="s">
        <v>94</v>
      </c>
      <c r="M820">
        <v>1009.4866562550002</v>
      </c>
      <c r="N820">
        <v>1</v>
      </c>
      <c r="O820">
        <v>1009.4866562550002</v>
      </c>
      <c r="P820" t="s">
        <v>615</v>
      </c>
      <c r="Q820">
        <v>0</v>
      </c>
    </row>
    <row r="821" spans="1:17" x14ac:dyDescent="0.25">
      <c r="A821" t="s">
        <v>2539</v>
      </c>
      <c r="B821" t="s">
        <v>659</v>
      </c>
      <c r="C821" t="s">
        <v>657</v>
      </c>
      <c r="D821" t="s">
        <v>336</v>
      </c>
      <c r="E821" t="s">
        <v>105</v>
      </c>
      <c r="F821">
        <v>40700</v>
      </c>
      <c r="G821" t="s">
        <v>911</v>
      </c>
      <c r="I821" t="s">
        <v>109</v>
      </c>
      <c r="J821">
        <v>2026</v>
      </c>
      <c r="K821">
        <v>7</v>
      </c>
      <c r="L821" t="s">
        <v>94</v>
      </c>
      <c r="M821">
        <v>409.84676236000001</v>
      </c>
      <c r="N821">
        <v>1</v>
      </c>
      <c r="O821">
        <v>409.84676236000001</v>
      </c>
      <c r="P821" t="s">
        <v>615</v>
      </c>
      <c r="Q821">
        <v>0</v>
      </c>
    </row>
    <row r="822" spans="1:17" x14ac:dyDescent="0.25">
      <c r="A822" t="s">
        <v>2539</v>
      </c>
      <c r="B822" t="s">
        <v>659</v>
      </c>
      <c r="C822" t="s">
        <v>657</v>
      </c>
      <c r="D822" t="s">
        <v>336</v>
      </c>
      <c r="E822" t="s">
        <v>93</v>
      </c>
      <c r="F822">
        <v>40700</v>
      </c>
      <c r="G822" t="s">
        <v>911</v>
      </c>
      <c r="I822" t="s">
        <v>253</v>
      </c>
      <c r="J822">
        <v>2026</v>
      </c>
      <c r="K822">
        <v>7</v>
      </c>
      <c r="L822" t="s">
        <v>94</v>
      </c>
      <c r="M822">
        <v>407.95673117500002</v>
      </c>
      <c r="N822">
        <v>1</v>
      </c>
      <c r="O822">
        <v>407.95673117500002</v>
      </c>
      <c r="P822" t="s">
        <v>615</v>
      </c>
      <c r="Q822">
        <v>0</v>
      </c>
    </row>
    <row r="823" spans="1:17" x14ac:dyDescent="0.25">
      <c r="A823" t="s">
        <v>2539</v>
      </c>
      <c r="B823" t="s">
        <v>660</v>
      </c>
      <c r="C823" t="s">
        <v>657</v>
      </c>
      <c r="D823" t="s">
        <v>336</v>
      </c>
      <c r="E823" t="s">
        <v>105</v>
      </c>
      <c r="F823">
        <v>40700</v>
      </c>
      <c r="G823" t="s">
        <v>911</v>
      </c>
      <c r="I823" t="s">
        <v>109</v>
      </c>
      <c r="J823">
        <v>2026</v>
      </c>
      <c r="K823">
        <v>7</v>
      </c>
      <c r="L823" t="s">
        <v>94</v>
      </c>
      <c r="M823">
        <v>409.84676236000001</v>
      </c>
      <c r="N823">
        <v>1</v>
      </c>
      <c r="O823">
        <v>409.84676236000001</v>
      </c>
      <c r="P823" t="s">
        <v>615</v>
      </c>
      <c r="Q823">
        <v>0</v>
      </c>
    </row>
    <row r="824" spans="1:17" x14ac:dyDescent="0.25">
      <c r="A824" t="s">
        <v>2539</v>
      </c>
      <c r="B824" t="s">
        <v>660</v>
      </c>
      <c r="C824" t="s">
        <v>657</v>
      </c>
      <c r="D824" t="s">
        <v>336</v>
      </c>
      <c r="E824" t="s">
        <v>93</v>
      </c>
      <c r="F824">
        <v>40700</v>
      </c>
      <c r="G824" t="s">
        <v>911</v>
      </c>
      <c r="I824" t="s">
        <v>253</v>
      </c>
      <c r="J824">
        <v>2026</v>
      </c>
      <c r="K824">
        <v>7</v>
      </c>
      <c r="L824" t="s">
        <v>94</v>
      </c>
      <c r="M824">
        <v>407.95673117500002</v>
      </c>
      <c r="N824">
        <v>1</v>
      </c>
      <c r="O824">
        <v>407.95673117500002</v>
      </c>
      <c r="P824" t="s">
        <v>615</v>
      </c>
      <c r="Q824">
        <v>0</v>
      </c>
    </row>
    <row r="825" spans="1:17" x14ac:dyDescent="0.25">
      <c r="A825" t="s">
        <v>2539</v>
      </c>
      <c r="B825" t="s">
        <v>661</v>
      </c>
      <c r="C825" t="s">
        <v>657</v>
      </c>
      <c r="D825" t="s">
        <v>336</v>
      </c>
      <c r="E825" t="s">
        <v>105</v>
      </c>
      <c r="F825">
        <v>40700</v>
      </c>
      <c r="G825" t="s">
        <v>911</v>
      </c>
      <c r="I825" t="s">
        <v>109</v>
      </c>
      <c r="J825">
        <v>2026</v>
      </c>
      <c r="K825">
        <v>7</v>
      </c>
      <c r="L825" t="s">
        <v>94</v>
      </c>
      <c r="M825">
        <v>409.84676236000001</v>
      </c>
      <c r="N825">
        <v>1</v>
      </c>
      <c r="O825">
        <v>409.84676236000001</v>
      </c>
      <c r="P825" t="s">
        <v>615</v>
      </c>
      <c r="Q825">
        <v>0</v>
      </c>
    </row>
    <row r="826" spans="1:17" x14ac:dyDescent="0.25">
      <c r="A826" t="s">
        <v>2539</v>
      </c>
      <c r="B826" t="s">
        <v>661</v>
      </c>
      <c r="C826" t="s">
        <v>657</v>
      </c>
      <c r="D826" t="s">
        <v>336</v>
      </c>
      <c r="E826" t="s">
        <v>93</v>
      </c>
      <c r="F826">
        <v>40700</v>
      </c>
      <c r="G826" t="s">
        <v>911</v>
      </c>
      <c r="I826" t="s">
        <v>253</v>
      </c>
      <c r="J826">
        <v>2026</v>
      </c>
      <c r="K826">
        <v>7</v>
      </c>
      <c r="L826" t="s">
        <v>94</v>
      </c>
      <c r="M826">
        <v>407.95673117500002</v>
      </c>
      <c r="N826">
        <v>1</v>
      </c>
      <c r="O826">
        <v>407.95673117500002</v>
      </c>
      <c r="P826" t="s">
        <v>615</v>
      </c>
      <c r="Q826">
        <v>0</v>
      </c>
    </row>
    <row r="827" spans="1:17" x14ac:dyDescent="0.25">
      <c r="A827" t="s">
        <v>2382</v>
      </c>
      <c r="B827" t="s">
        <v>394</v>
      </c>
      <c r="C827" t="s">
        <v>395</v>
      </c>
      <c r="D827" t="s">
        <v>336</v>
      </c>
      <c r="E827" t="s">
        <v>104</v>
      </c>
      <c r="F827">
        <v>40700</v>
      </c>
      <c r="G827" t="s">
        <v>911</v>
      </c>
      <c r="I827" t="s">
        <v>245</v>
      </c>
      <c r="J827">
        <v>2026</v>
      </c>
      <c r="K827">
        <v>7</v>
      </c>
      <c r="L827" t="s">
        <v>94</v>
      </c>
      <c r="M827">
        <v>4755.5173302000003</v>
      </c>
      <c r="N827">
        <v>1</v>
      </c>
      <c r="O827">
        <v>4755.5173302000003</v>
      </c>
      <c r="P827" t="s">
        <v>615</v>
      </c>
      <c r="Q827">
        <v>1</v>
      </c>
    </row>
    <row r="828" spans="1:17" x14ac:dyDescent="0.25">
      <c r="A828" t="s">
        <v>2382</v>
      </c>
      <c r="B828" t="s">
        <v>394</v>
      </c>
      <c r="C828" t="s">
        <v>395</v>
      </c>
      <c r="D828" t="s">
        <v>336</v>
      </c>
      <c r="E828" t="s">
        <v>104</v>
      </c>
      <c r="F828">
        <v>40700</v>
      </c>
      <c r="G828" t="s">
        <v>911</v>
      </c>
      <c r="I828" t="s">
        <v>246</v>
      </c>
      <c r="J828">
        <v>2026</v>
      </c>
      <c r="K828">
        <v>7</v>
      </c>
      <c r="L828" t="s">
        <v>94</v>
      </c>
      <c r="M828">
        <v>865.70402810000007</v>
      </c>
      <c r="N828">
        <v>1</v>
      </c>
      <c r="O828">
        <v>865.70402810000007</v>
      </c>
      <c r="P828" t="s">
        <v>615</v>
      </c>
      <c r="Q828">
        <v>0</v>
      </c>
    </row>
    <row r="829" spans="1:17" x14ac:dyDescent="0.25">
      <c r="A829" t="s">
        <v>2382</v>
      </c>
      <c r="B829" t="s">
        <v>394</v>
      </c>
      <c r="C829" t="s">
        <v>395</v>
      </c>
      <c r="D829" t="s">
        <v>336</v>
      </c>
      <c r="E829" t="s">
        <v>102</v>
      </c>
      <c r="F829">
        <v>40700</v>
      </c>
      <c r="G829" t="s">
        <v>911</v>
      </c>
      <c r="I829" t="s">
        <v>125</v>
      </c>
      <c r="J829">
        <v>2026</v>
      </c>
      <c r="K829">
        <v>7</v>
      </c>
      <c r="L829" t="s">
        <v>94</v>
      </c>
      <c r="M829">
        <v>1552.4134262</v>
      </c>
      <c r="N829">
        <v>1</v>
      </c>
      <c r="O829">
        <v>1552.4134262</v>
      </c>
      <c r="P829" t="s">
        <v>615</v>
      </c>
      <c r="Q829">
        <v>1</v>
      </c>
    </row>
    <row r="830" spans="1:17" x14ac:dyDescent="0.25">
      <c r="A830" t="s">
        <v>2382</v>
      </c>
      <c r="B830" t="s">
        <v>394</v>
      </c>
      <c r="C830" t="s">
        <v>395</v>
      </c>
      <c r="D830" t="s">
        <v>336</v>
      </c>
      <c r="E830" t="s">
        <v>102</v>
      </c>
      <c r="F830">
        <v>40700</v>
      </c>
      <c r="G830" t="s">
        <v>911</v>
      </c>
      <c r="I830" t="s">
        <v>186</v>
      </c>
      <c r="J830">
        <v>2026</v>
      </c>
      <c r="K830">
        <v>7</v>
      </c>
      <c r="L830" t="s">
        <v>94</v>
      </c>
      <c r="M830">
        <v>11144.375658700001</v>
      </c>
      <c r="N830">
        <v>1</v>
      </c>
      <c r="O830">
        <v>11144.375658700001</v>
      </c>
      <c r="P830" t="s">
        <v>615</v>
      </c>
      <c r="Q830">
        <v>1</v>
      </c>
    </row>
    <row r="831" spans="1:17" x14ac:dyDescent="0.25">
      <c r="A831" t="s">
        <v>2382</v>
      </c>
      <c r="B831" t="s">
        <v>394</v>
      </c>
      <c r="C831" t="s">
        <v>395</v>
      </c>
      <c r="D831" t="s">
        <v>336</v>
      </c>
      <c r="E831" t="s">
        <v>93</v>
      </c>
      <c r="F831">
        <v>40700</v>
      </c>
      <c r="G831" t="s">
        <v>911</v>
      </c>
      <c r="I831" t="s">
        <v>191</v>
      </c>
      <c r="J831">
        <v>2026</v>
      </c>
      <c r="K831">
        <v>7</v>
      </c>
      <c r="L831" t="s">
        <v>94</v>
      </c>
      <c r="M831">
        <v>174.594762</v>
      </c>
      <c r="N831">
        <v>1</v>
      </c>
      <c r="O831">
        <v>174.594762</v>
      </c>
      <c r="P831" t="s">
        <v>615</v>
      </c>
      <c r="Q831">
        <v>1</v>
      </c>
    </row>
    <row r="832" spans="1:17" x14ac:dyDescent="0.25">
      <c r="A832" t="s">
        <v>2382</v>
      </c>
      <c r="B832" t="s">
        <v>394</v>
      </c>
      <c r="C832" t="s">
        <v>395</v>
      </c>
      <c r="D832" t="s">
        <v>336</v>
      </c>
      <c r="E832" t="s">
        <v>93</v>
      </c>
      <c r="F832">
        <v>40700</v>
      </c>
      <c r="G832" t="s">
        <v>911</v>
      </c>
      <c r="I832" t="s">
        <v>618</v>
      </c>
      <c r="J832">
        <v>2026</v>
      </c>
      <c r="K832">
        <v>7</v>
      </c>
      <c r="L832" t="s">
        <v>94</v>
      </c>
      <c r="M832">
        <v>232.79301599999999</v>
      </c>
      <c r="N832">
        <v>1</v>
      </c>
      <c r="O832">
        <v>232.79301599999999</v>
      </c>
      <c r="P832" t="s">
        <v>615</v>
      </c>
      <c r="Q832">
        <v>1</v>
      </c>
    </row>
    <row r="833" spans="1:17" x14ac:dyDescent="0.25">
      <c r="A833" t="s">
        <v>2382</v>
      </c>
      <c r="B833" t="s">
        <v>394</v>
      </c>
      <c r="C833" t="s">
        <v>395</v>
      </c>
      <c r="D833" t="s">
        <v>336</v>
      </c>
      <c r="E833" t="s">
        <v>93</v>
      </c>
      <c r="F833">
        <v>40700</v>
      </c>
      <c r="G833" t="s">
        <v>911</v>
      </c>
      <c r="I833" t="s">
        <v>168</v>
      </c>
      <c r="J833">
        <v>2026</v>
      </c>
      <c r="K833">
        <v>7</v>
      </c>
      <c r="L833" t="s">
        <v>94</v>
      </c>
      <c r="M833">
        <v>831.05506760000014</v>
      </c>
      <c r="N833">
        <v>1</v>
      </c>
      <c r="O833">
        <v>831.05506760000014</v>
      </c>
      <c r="P833" t="s">
        <v>615</v>
      </c>
      <c r="Q833">
        <v>0</v>
      </c>
    </row>
    <row r="834" spans="1:17" x14ac:dyDescent="0.25">
      <c r="A834" t="s">
        <v>2382</v>
      </c>
      <c r="B834" t="s">
        <v>394</v>
      </c>
      <c r="C834" t="s">
        <v>395</v>
      </c>
      <c r="D834" t="s">
        <v>336</v>
      </c>
      <c r="E834" t="s">
        <v>93</v>
      </c>
      <c r="F834">
        <v>40700</v>
      </c>
      <c r="G834" t="s">
        <v>911</v>
      </c>
      <c r="I834" t="s">
        <v>194</v>
      </c>
      <c r="J834">
        <v>2026</v>
      </c>
      <c r="K834">
        <v>7</v>
      </c>
      <c r="L834" t="s">
        <v>94</v>
      </c>
      <c r="M834">
        <v>103.8768836</v>
      </c>
      <c r="N834">
        <v>1</v>
      </c>
      <c r="O834">
        <v>103.8768836</v>
      </c>
      <c r="P834" t="s">
        <v>615</v>
      </c>
      <c r="Q834">
        <v>0</v>
      </c>
    </row>
    <row r="835" spans="1:17" x14ac:dyDescent="0.25">
      <c r="A835" t="s">
        <v>2382</v>
      </c>
      <c r="B835" t="s">
        <v>394</v>
      </c>
      <c r="C835" t="s">
        <v>395</v>
      </c>
      <c r="D835" t="s">
        <v>336</v>
      </c>
      <c r="E835" t="s">
        <v>93</v>
      </c>
      <c r="F835">
        <v>40700</v>
      </c>
      <c r="G835" t="s">
        <v>911</v>
      </c>
      <c r="I835" t="s">
        <v>253</v>
      </c>
      <c r="J835">
        <v>2026</v>
      </c>
      <c r="K835">
        <v>7</v>
      </c>
      <c r="L835" t="s">
        <v>94</v>
      </c>
      <c r="M835">
        <v>986.90039210000009</v>
      </c>
      <c r="N835">
        <v>1</v>
      </c>
      <c r="O835">
        <v>986.90039210000009</v>
      </c>
      <c r="P835" t="s">
        <v>615</v>
      </c>
      <c r="Q835">
        <v>0</v>
      </c>
    </row>
    <row r="836" spans="1:17" x14ac:dyDescent="0.25">
      <c r="A836" t="s">
        <v>2382</v>
      </c>
      <c r="B836" t="s">
        <v>394</v>
      </c>
      <c r="C836" t="s">
        <v>395</v>
      </c>
      <c r="D836" t="s">
        <v>336</v>
      </c>
      <c r="E836" t="s">
        <v>104</v>
      </c>
      <c r="F836">
        <v>40700</v>
      </c>
      <c r="G836" t="s">
        <v>911</v>
      </c>
      <c r="I836" t="s">
        <v>118</v>
      </c>
      <c r="J836">
        <v>2026</v>
      </c>
      <c r="K836">
        <v>7</v>
      </c>
      <c r="L836" t="s">
        <v>94</v>
      </c>
      <c r="M836">
        <v>415.54753320000003</v>
      </c>
      <c r="N836">
        <v>1</v>
      </c>
      <c r="O836">
        <v>415.54753320000003</v>
      </c>
      <c r="P836" t="s">
        <v>615</v>
      </c>
      <c r="Q836">
        <v>0</v>
      </c>
    </row>
    <row r="837" spans="1:17" x14ac:dyDescent="0.25">
      <c r="A837" t="s">
        <v>2382</v>
      </c>
      <c r="B837" t="s">
        <v>394</v>
      </c>
      <c r="C837" t="s">
        <v>395</v>
      </c>
      <c r="D837" t="s">
        <v>336</v>
      </c>
      <c r="E837" t="s">
        <v>104</v>
      </c>
      <c r="F837">
        <v>40700</v>
      </c>
      <c r="G837" t="s">
        <v>911</v>
      </c>
      <c r="I837" t="s">
        <v>120</v>
      </c>
      <c r="J837">
        <v>2026</v>
      </c>
      <c r="K837">
        <v>7</v>
      </c>
      <c r="L837" t="s">
        <v>94</v>
      </c>
      <c r="M837">
        <v>865.72402750000015</v>
      </c>
      <c r="N837">
        <v>1</v>
      </c>
      <c r="O837">
        <v>865.72402750000015</v>
      </c>
      <c r="P837" t="s">
        <v>615</v>
      </c>
      <c r="Q837">
        <v>0</v>
      </c>
    </row>
    <row r="838" spans="1:17" x14ac:dyDescent="0.25">
      <c r="A838" t="s">
        <v>2382</v>
      </c>
      <c r="B838" t="s">
        <v>394</v>
      </c>
      <c r="C838" t="s">
        <v>395</v>
      </c>
      <c r="D838" t="s">
        <v>336</v>
      </c>
      <c r="E838" t="s">
        <v>105</v>
      </c>
      <c r="F838">
        <v>40700</v>
      </c>
      <c r="G838" t="s">
        <v>911</v>
      </c>
      <c r="I838" t="s">
        <v>144</v>
      </c>
      <c r="J838">
        <v>2026</v>
      </c>
      <c r="K838">
        <v>7</v>
      </c>
      <c r="L838" t="s">
        <v>94</v>
      </c>
      <c r="M838">
        <v>3383.8984800000003</v>
      </c>
      <c r="N838">
        <v>1</v>
      </c>
      <c r="O838">
        <v>3383.8984800000003</v>
      </c>
      <c r="P838" t="s">
        <v>615</v>
      </c>
      <c r="Q838">
        <v>0</v>
      </c>
    </row>
    <row r="839" spans="1:17" x14ac:dyDescent="0.25">
      <c r="A839" t="s">
        <v>2382</v>
      </c>
      <c r="B839" t="s">
        <v>394</v>
      </c>
      <c r="C839" t="s">
        <v>395</v>
      </c>
      <c r="D839" t="s">
        <v>336</v>
      </c>
      <c r="E839" t="s">
        <v>105</v>
      </c>
      <c r="F839">
        <v>40700</v>
      </c>
      <c r="G839" t="s">
        <v>911</v>
      </c>
      <c r="I839" t="s">
        <v>111</v>
      </c>
      <c r="J839">
        <v>2026</v>
      </c>
      <c r="K839">
        <v>7</v>
      </c>
      <c r="L839" t="s">
        <v>94</v>
      </c>
      <c r="M839">
        <v>247.51257440000001</v>
      </c>
      <c r="N839">
        <v>1</v>
      </c>
      <c r="O839">
        <v>247.51257440000001</v>
      </c>
      <c r="P839" t="s">
        <v>615</v>
      </c>
      <c r="Q839">
        <v>0</v>
      </c>
    </row>
    <row r="840" spans="1:17" x14ac:dyDescent="0.25">
      <c r="A840" t="s">
        <v>2382</v>
      </c>
      <c r="B840" t="s">
        <v>394</v>
      </c>
      <c r="C840" t="s">
        <v>395</v>
      </c>
      <c r="D840" t="s">
        <v>336</v>
      </c>
      <c r="E840" t="s">
        <v>93</v>
      </c>
      <c r="F840">
        <v>40700</v>
      </c>
      <c r="G840" t="s">
        <v>911</v>
      </c>
      <c r="I840" t="s">
        <v>619</v>
      </c>
      <c r="J840">
        <v>2026</v>
      </c>
      <c r="K840">
        <v>7</v>
      </c>
      <c r="L840" t="s">
        <v>94</v>
      </c>
      <c r="M840">
        <v>155.19534400000001</v>
      </c>
      <c r="N840">
        <v>1</v>
      </c>
      <c r="O840">
        <v>155.19534400000001</v>
      </c>
      <c r="P840" t="s">
        <v>615</v>
      </c>
      <c r="Q840">
        <v>1</v>
      </c>
    </row>
    <row r="841" spans="1:17" x14ac:dyDescent="0.25">
      <c r="A841" t="s">
        <v>2382</v>
      </c>
      <c r="B841" t="s">
        <v>620</v>
      </c>
      <c r="C841" t="s">
        <v>395</v>
      </c>
      <c r="D841" t="s">
        <v>336</v>
      </c>
      <c r="E841" t="s">
        <v>105</v>
      </c>
      <c r="F841">
        <v>40700</v>
      </c>
      <c r="G841" t="s">
        <v>911</v>
      </c>
      <c r="I841" t="s">
        <v>144</v>
      </c>
      <c r="J841">
        <v>2026</v>
      </c>
      <c r="K841">
        <v>7</v>
      </c>
      <c r="L841" t="s">
        <v>94</v>
      </c>
      <c r="M841">
        <v>528.73413749999997</v>
      </c>
      <c r="N841">
        <v>1</v>
      </c>
      <c r="O841">
        <v>528.73413749999997</v>
      </c>
      <c r="P841" t="s">
        <v>615</v>
      </c>
      <c r="Q841">
        <v>0</v>
      </c>
    </row>
    <row r="842" spans="1:17" x14ac:dyDescent="0.25">
      <c r="A842" t="s">
        <v>2382</v>
      </c>
      <c r="B842" t="s">
        <v>621</v>
      </c>
      <c r="C842" t="s">
        <v>395</v>
      </c>
      <c r="D842" t="s">
        <v>336</v>
      </c>
      <c r="E842" t="s">
        <v>93</v>
      </c>
      <c r="F842">
        <v>40700</v>
      </c>
      <c r="G842" t="s">
        <v>911</v>
      </c>
      <c r="I842" t="s">
        <v>253</v>
      </c>
      <c r="J842">
        <v>2026</v>
      </c>
      <c r="K842">
        <v>7</v>
      </c>
      <c r="L842" t="s">
        <v>94</v>
      </c>
      <c r="M842">
        <v>888.21335279999994</v>
      </c>
      <c r="N842">
        <v>1</v>
      </c>
      <c r="O842">
        <v>888.21335279999994</v>
      </c>
      <c r="P842" t="s">
        <v>615</v>
      </c>
      <c r="Q842">
        <v>0</v>
      </c>
    </row>
    <row r="843" spans="1:17" x14ac:dyDescent="0.25">
      <c r="A843" t="s">
        <v>2382</v>
      </c>
      <c r="B843" t="s">
        <v>621</v>
      </c>
      <c r="C843" t="s">
        <v>395</v>
      </c>
      <c r="D843" t="s">
        <v>336</v>
      </c>
      <c r="E843" t="s">
        <v>105</v>
      </c>
      <c r="F843">
        <v>40700</v>
      </c>
      <c r="G843" t="s">
        <v>911</v>
      </c>
      <c r="I843" t="s">
        <v>144</v>
      </c>
      <c r="J843">
        <v>2026</v>
      </c>
      <c r="K843">
        <v>7</v>
      </c>
      <c r="L843" t="s">
        <v>94</v>
      </c>
      <c r="M843">
        <v>317.24048249999998</v>
      </c>
      <c r="N843">
        <v>1</v>
      </c>
      <c r="O843">
        <v>317.24048249999998</v>
      </c>
      <c r="P843" t="s">
        <v>615</v>
      </c>
      <c r="Q843">
        <v>0</v>
      </c>
    </row>
    <row r="844" spans="1:17" x14ac:dyDescent="0.25">
      <c r="A844" t="s">
        <v>2382</v>
      </c>
      <c r="B844" t="s">
        <v>621</v>
      </c>
      <c r="C844" t="s">
        <v>395</v>
      </c>
      <c r="D844" t="s">
        <v>336</v>
      </c>
      <c r="E844" t="s">
        <v>105</v>
      </c>
      <c r="F844">
        <v>40700</v>
      </c>
      <c r="G844" t="s">
        <v>911</v>
      </c>
      <c r="I844" t="s">
        <v>158</v>
      </c>
      <c r="J844">
        <v>2026</v>
      </c>
      <c r="K844">
        <v>7</v>
      </c>
      <c r="L844" t="s">
        <v>94</v>
      </c>
      <c r="M844">
        <v>444.10667639999997</v>
      </c>
      <c r="N844">
        <v>1</v>
      </c>
      <c r="O844">
        <v>444.10667639999997</v>
      </c>
      <c r="P844" t="s">
        <v>615</v>
      </c>
      <c r="Q844">
        <v>0</v>
      </c>
    </row>
    <row r="845" spans="1:17" x14ac:dyDescent="0.25">
      <c r="A845" t="s">
        <v>2644</v>
      </c>
      <c r="B845" t="s">
        <v>3195</v>
      </c>
      <c r="C845" t="s">
        <v>2172</v>
      </c>
      <c r="D845" t="s">
        <v>336</v>
      </c>
      <c r="E845" t="s">
        <v>114</v>
      </c>
      <c r="F845">
        <v>40700</v>
      </c>
      <c r="G845" t="s">
        <v>911</v>
      </c>
      <c r="I845" t="s">
        <v>3200</v>
      </c>
      <c r="J845">
        <v>2026</v>
      </c>
      <c r="K845">
        <v>7</v>
      </c>
      <c r="L845" t="s">
        <v>94</v>
      </c>
      <c r="M845">
        <v>2999.9100000000003</v>
      </c>
      <c r="N845">
        <v>1</v>
      </c>
      <c r="O845">
        <v>2999.9100000000003</v>
      </c>
      <c r="P845" t="s">
        <v>615</v>
      </c>
      <c r="Q845">
        <v>1</v>
      </c>
    </row>
    <row r="846" spans="1:17" x14ac:dyDescent="0.25">
      <c r="A846" t="s">
        <v>2644</v>
      </c>
      <c r="B846" t="s">
        <v>3195</v>
      </c>
      <c r="C846" t="s">
        <v>2172</v>
      </c>
      <c r="D846" t="s">
        <v>336</v>
      </c>
      <c r="E846" t="s">
        <v>114</v>
      </c>
      <c r="F846">
        <v>40700</v>
      </c>
      <c r="G846" t="s">
        <v>911</v>
      </c>
      <c r="I846" t="s">
        <v>2569</v>
      </c>
      <c r="J846">
        <v>2026</v>
      </c>
      <c r="K846">
        <v>7</v>
      </c>
      <c r="L846" t="s">
        <v>94</v>
      </c>
      <c r="M846">
        <v>566.42300680000005</v>
      </c>
      <c r="N846">
        <v>1</v>
      </c>
      <c r="O846">
        <v>566.42300680000005</v>
      </c>
      <c r="P846" t="s">
        <v>615</v>
      </c>
      <c r="Q846">
        <v>1</v>
      </c>
    </row>
    <row r="847" spans="1:17" x14ac:dyDescent="0.25">
      <c r="A847" t="s">
        <v>2392</v>
      </c>
      <c r="B847" t="s">
        <v>662</v>
      </c>
      <c r="C847" t="s">
        <v>107</v>
      </c>
      <c r="D847" t="s">
        <v>336</v>
      </c>
      <c r="E847" t="s">
        <v>102</v>
      </c>
      <c r="F847">
        <v>40700</v>
      </c>
      <c r="G847" t="s">
        <v>911</v>
      </c>
      <c r="I847" t="s">
        <v>125</v>
      </c>
      <c r="J847">
        <v>2026</v>
      </c>
      <c r="K847">
        <v>7</v>
      </c>
      <c r="L847" t="s">
        <v>94</v>
      </c>
      <c r="M847">
        <v>10131.16110440006</v>
      </c>
      <c r="N847">
        <v>1</v>
      </c>
      <c r="O847">
        <v>10131.16110440006</v>
      </c>
      <c r="P847" t="s">
        <v>615</v>
      </c>
      <c r="Q847">
        <v>1</v>
      </c>
    </row>
    <row r="848" spans="1:17" x14ac:dyDescent="0.25">
      <c r="A848" t="s">
        <v>2392</v>
      </c>
      <c r="B848" t="s">
        <v>662</v>
      </c>
      <c r="C848" t="s">
        <v>107</v>
      </c>
      <c r="D848" t="s">
        <v>336</v>
      </c>
      <c r="E848" t="s">
        <v>104</v>
      </c>
      <c r="F848">
        <v>40700</v>
      </c>
      <c r="G848" t="s">
        <v>911</v>
      </c>
      <c r="I848" t="s">
        <v>663</v>
      </c>
      <c r="J848">
        <v>2026</v>
      </c>
      <c r="K848">
        <v>7</v>
      </c>
      <c r="L848" t="s">
        <v>94</v>
      </c>
      <c r="M848">
        <v>1035.9070772447535</v>
      </c>
      <c r="N848">
        <v>1</v>
      </c>
      <c r="O848">
        <v>1035.9070772447535</v>
      </c>
      <c r="P848" t="s">
        <v>615</v>
      </c>
      <c r="Q848">
        <v>0</v>
      </c>
    </row>
    <row r="849" spans="1:17" x14ac:dyDescent="0.25">
      <c r="A849" t="s">
        <v>2392</v>
      </c>
      <c r="B849" t="s">
        <v>662</v>
      </c>
      <c r="C849" t="s">
        <v>107</v>
      </c>
      <c r="D849" t="s">
        <v>336</v>
      </c>
      <c r="E849" t="s">
        <v>104</v>
      </c>
      <c r="F849">
        <v>40700</v>
      </c>
      <c r="G849" t="s">
        <v>911</v>
      </c>
      <c r="I849" t="s">
        <v>664</v>
      </c>
      <c r="J849">
        <v>2026</v>
      </c>
      <c r="K849">
        <v>7</v>
      </c>
      <c r="L849" t="s">
        <v>94</v>
      </c>
      <c r="M849">
        <v>2427.6439157886953</v>
      </c>
      <c r="N849">
        <v>1</v>
      </c>
      <c r="O849">
        <v>2427.6439157886953</v>
      </c>
      <c r="P849" t="s">
        <v>615</v>
      </c>
      <c r="Q849">
        <v>0</v>
      </c>
    </row>
    <row r="850" spans="1:17" x14ac:dyDescent="0.25">
      <c r="A850" t="s">
        <v>2392</v>
      </c>
      <c r="B850" t="s">
        <v>662</v>
      </c>
      <c r="C850" t="s">
        <v>107</v>
      </c>
      <c r="D850" t="s">
        <v>336</v>
      </c>
      <c r="E850" t="s">
        <v>104</v>
      </c>
      <c r="F850">
        <v>40700</v>
      </c>
      <c r="G850" t="s">
        <v>911</v>
      </c>
      <c r="I850" t="s">
        <v>120</v>
      </c>
      <c r="J850">
        <v>2026</v>
      </c>
      <c r="K850">
        <v>7</v>
      </c>
      <c r="L850" t="s">
        <v>94</v>
      </c>
      <c r="M850">
        <v>5522.7921125750527</v>
      </c>
      <c r="N850">
        <v>1</v>
      </c>
      <c r="O850">
        <v>5522.7921125750527</v>
      </c>
      <c r="P850" t="s">
        <v>615</v>
      </c>
      <c r="Q850">
        <v>0</v>
      </c>
    </row>
    <row r="851" spans="1:17" x14ac:dyDescent="0.25">
      <c r="A851" t="s">
        <v>2392</v>
      </c>
      <c r="B851" t="s">
        <v>662</v>
      </c>
      <c r="C851" t="s">
        <v>107</v>
      </c>
      <c r="D851" t="s">
        <v>336</v>
      </c>
      <c r="E851" t="s">
        <v>105</v>
      </c>
      <c r="F851">
        <v>40700</v>
      </c>
      <c r="G851" t="s">
        <v>911</v>
      </c>
      <c r="I851" t="s">
        <v>665</v>
      </c>
      <c r="J851">
        <v>2026</v>
      </c>
      <c r="K851">
        <v>7</v>
      </c>
      <c r="L851" t="s">
        <v>94</v>
      </c>
      <c r="M851">
        <v>2435.4007143737608</v>
      </c>
      <c r="N851">
        <v>1</v>
      </c>
      <c r="O851">
        <v>2435.4007143737608</v>
      </c>
      <c r="P851" t="s">
        <v>615</v>
      </c>
      <c r="Q851">
        <v>0</v>
      </c>
    </row>
    <row r="852" spans="1:17" x14ac:dyDescent="0.25">
      <c r="A852" t="s">
        <v>2392</v>
      </c>
      <c r="B852" t="s">
        <v>662</v>
      </c>
      <c r="C852" t="s">
        <v>107</v>
      </c>
      <c r="D852" t="s">
        <v>336</v>
      </c>
      <c r="E852" t="s">
        <v>105</v>
      </c>
      <c r="F852">
        <v>40700</v>
      </c>
      <c r="G852" t="s">
        <v>911</v>
      </c>
      <c r="I852" t="s">
        <v>111</v>
      </c>
      <c r="J852">
        <v>2026</v>
      </c>
      <c r="K852">
        <v>7</v>
      </c>
      <c r="L852" t="s">
        <v>94</v>
      </c>
      <c r="M852">
        <v>1294.7868865736284</v>
      </c>
      <c r="N852">
        <v>1</v>
      </c>
      <c r="O852">
        <v>1294.7868865736284</v>
      </c>
      <c r="P852" t="s">
        <v>615</v>
      </c>
      <c r="Q852">
        <v>0</v>
      </c>
    </row>
    <row r="853" spans="1:17" x14ac:dyDescent="0.25">
      <c r="A853" t="s">
        <v>2392</v>
      </c>
      <c r="B853" t="s">
        <v>666</v>
      </c>
      <c r="C853" t="s">
        <v>107</v>
      </c>
      <c r="D853" t="s">
        <v>336</v>
      </c>
      <c r="E853" t="s">
        <v>93</v>
      </c>
      <c r="F853">
        <v>40700</v>
      </c>
      <c r="G853" t="s">
        <v>911</v>
      </c>
      <c r="I853" t="s">
        <v>253</v>
      </c>
      <c r="J853">
        <v>2026</v>
      </c>
      <c r="K853">
        <v>7</v>
      </c>
      <c r="L853" t="s">
        <v>94</v>
      </c>
      <c r="M853">
        <v>498.89087175481313</v>
      </c>
      <c r="N853">
        <v>1</v>
      </c>
      <c r="O853">
        <v>498.89087175481313</v>
      </c>
      <c r="P853" t="s">
        <v>615</v>
      </c>
      <c r="Q853">
        <v>0</v>
      </c>
    </row>
    <row r="854" spans="1:17" x14ac:dyDescent="0.25">
      <c r="A854" t="s">
        <v>2392</v>
      </c>
      <c r="B854" t="s">
        <v>666</v>
      </c>
      <c r="C854" t="s">
        <v>107</v>
      </c>
      <c r="D854" t="s">
        <v>336</v>
      </c>
      <c r="E854" t="s">
        <v>105</v>
      </c>
      <c r="F854">
        <v>40700</v>
      </c>
      <c r="G854" t="s">
        <v>911</v>
      </c>
      <c r="I854" t="s">
        <v>144</v>
      </c>
      <c r="J854">
        <v>2026</v>
      </c>
      <c r="K854">
        <v>7</v>
      </c>
      <c r="L854" t="s">
        <v>94</v>
      </c>
      <c r="M854">
        <v>226.76265104950718</v>
      </c>
      <c r="N854">
        <v>1</v>
      </c>
      <c r="O854">
        <v>226.76265104950718</v>
      </c>
      <c r="P854" t="s">
        <v>615</v>
      </c>
      <c r="Q854">
        <v>0</v>
      </c>
    </row>
    <row r="855" spans="1:17" x14ac:dyDescent="0.25">
      <c r="A855" t="s">
        <v>2392</v>
      </c>
      <c r="B855" t="s">
        <v>611</v>
      </c>
      <c r="C855" t="s">
        <v>107</v>
      </c>
      <c r="D855" t="s">
        <v>336</v>
      </c>
      <c r="E855" t="s">
        <v>102</v>
      </c>
      <c r="F855">
        <v>40700</v>
      </c>
      <c r="G855" t="s">
        <v>911</v>
      </c>
      <c r="I855" t="s">
        <v>186</v>
      </c>
      <c r="J855">
        <v>2026</v>
      </c>
      <c r="K855">
        <v>7</v>
      </c>
      <c r="L855" t="s">
        <v>94</v>
      </c>
      <c r="M855">
        <v>656.16573855604804</v>
      </c>
      <c r="N855">
        <v>1</v>
      </c>
      <c r="O855">
        <v>656.16573855604804</v>
      </c>
      <c r="P855" t="s">
        <v>615</v>
      </c>
      <c r="Q855">
        <v>1</v>
      </c>
    </row>
    <row r="856" spans="1:17" x14ac:dyDescent="0.25">
      <c r="A856" t="s">
        <v>2392</v>
      </c>
      <c r="B856" t="s">
        <v>611</v>
      </c>
      <c r="C856" t="s">
        <v>107</v>
      </c>
      <c r="D856" t="s">
        <v>336</v>
      </c>
      <c r="E856" t="s">
        <v>93</v>
      </c>
      <c r="F856">
        <v>40700</v>
      </c>
      <c r="G856" t="s">
        <v>911</v>
      </c>
      <c r="I856" t="s">
        <v>167</v>
      </c>
      <c r="J856">
        <v>2026</v>
      </c>
      <c r="K856">
        <v>7</v>
      </c>
      <c r="L856" t="s">
        <v>94</v>
      </c>
      <c r="M856">
        <v>212.39251298114129</v>
      </c>
      <c r="N856">
        <v>1</v>
      </c>
      <c r="O856">
        <v>212.39251298114129</v>
      </c>
      <c r="P856" t="s">
        <v>615</v>
      </c>
      <c r="Q856">
        <v>0</v>
      </c>
    </row>
    <row r="857" spans="1:17" x14ac:dyDescent="0.25">
      <c r="A857" t="s">
        <v>2392</v>
      </c>
      <c r="B857" t="s">
        <v>611</v>
      </c>
      <c r="C857" t="s">
        <v>107</v>
      </c>
      <c r="D857" t="s">
        <v>336</v>
      </c>
      <c r="E857" t="s">
        <v>93</v>
      </c>
      <c r="F857">
        <v>40700</v>
      </c>
      <c r="G857" t="s">
        <v>911</v>
      </c>
      <c r="I857" t="s">
        <v>253</v>
      </c>
      <c r="J857">
        <v>2026</v>
      </c>
      <c r="K857">
        <v>7</v>
      </c>
      <c r="L857" t="s">
        <v>94</v>
      </c>
      <c r="M857">
        <v>505.6964594789078</v>
      </c>
      <c r="N857">
        <v>1</v>
      </c>
      <c r="O857">
        <v>505.6964594789078</v>
      </c>
      <c r="P857" t="s">
        <v>615</v>
      </c>
      <c r="Q857">
        <v>0</v>
      </c>
    </row>
    <row r="858" spans="1:17" x14ac:dyDescent="0.25">
      <c r="A858" t="s">
        <v>2392</v>
      </c>
      <c r="B858" t="s">
        <v>611</v>
      </c>
      <c r="C858" t="s">
        <v>107</v>
      </c>
      <c r="D858" t="s">
        <v>336</v>
      </c>
      <c r="E858" t="s">
        <v>105</v>
      </c>
      <c r="F858">
        <v>40700</v>
      </c>
      <c r="G858" t="s">
        <v>911</v>
      </c>
      <c r="I858" t="s">
        <v>144</v>
      </c>
      <c r="J858">
        <v>2026</v>
      </c>
      <c r="K858">
        <v>7</v>
      </c>
      <c r="L858" t="s">
        <v>94</v>
      </c>
      <c r="M858">
        <v>1609.0341892510703</v>
      </c>
      <c r="N858">
        <v>1</v>
      </c>
      <c r="O858">
        <v>1609.0341892510703</v>
      </c>
      <c r="P858" t="s">
        <v>615</v>
      </c>
      <c r="Q858">
        <v>0</v>
      </c>
    </row>
    <row r="859" spans="1:17" x14ac:dyDescent="0.25">
      <c r="A859" t="s">
        <v>2392</v>
      </c>
      <c r="B859" t="s">
        <v>667</v>
      </c>
      <c r="C859" t="s">
        <v>107</v>
      </c>
      <c r="D859" t="s">
        <v>336</v>
      </c>
      <c r="E859" t="s">
        <v>93</v>
      </c>
      <c r="F859">
        <v>40700</v>
      </c>
      <c r="G859" t="s">
        <v>911</v>
      </c>
      <c r="I859" t="s">
        <v>253</v>
      </c>
      <c r="J859">
        <v>2026</v>
      </c>
      <c r="K859">
        <v>7</v>
      </c>
      <c r="L859" t="s">
        <v>94</v>
      </c>
      <c r="M859">
        <v>550.15428309339404</v>
      </c>
      <c r="N859">
        <v>1</v>
      </c>
      <c r="O859">
        <v>550.15428309339404</v>
      </c>
      <c r="P859" t="s">
        <v>615</v>
      </c>
      <c r="Q859">
        <v>0</v>
      </c>
    </row>
    <row r="860" spans="1:17" x14ac:dyDescent="0.25">
      <c r="A860" t="s">
        <v>2392</v>
      </c>
      <c r="B860" t="s">
        <v>667</v>
      </c>
      <c r="C860" t="s">
        <v>107</v>
      </c>
      <c r="D860" t="s">
        <v>336</v>
      </c>
      <c r="E860" t="s">
        <v>105</v>
      </c>
      <c r="F860">
        <v>40700</v>
      </c>
      <c r="G860" t="s">
        <v>911</v>
      </c>
      <c r="I860" t="s">
        <v>144</v>
      </c>
      <c r="J860">
        <v>2026</v>
      </c>
      <c r="K860">
        <v>7</v>
      </c>
      <c r="L860" t="s">
        <v>94</v>
      </c>
      <c r="M860">
        <v>125.03156891684785</v>
      </c>
      <c r="N860">
        <v>1</v>
      </c>
      <c r="O860">
        <v>125.03156891684785</v>
      </c>
      <c r="P860" t="s">
        <v>615</v>
      </c>
      <c r="Q860">
        <v>0</v>
      </c>
    </row>
    <row r="861" spans="1:17" x14ac:dyDescent="0.25">
      <c r="A861" t="s">
        <v>2392</v>
      </c>
      <c r="B861" t="s">
        <v>390</v>
      </c>
      <c r="C861" t="s">
        <v>107</v>
      </c>
      <c r="D861" t="s">
        <v>336</v>
      </c>
      <c r="E861" t="s">
        <v>102</v>
      </c>
      <c r="F861">
        <v>40700</v>
      </c>
      <c r="G861" t="s">
        <v>911</v>
      </c>
      <c r="I861" t="s">
        <v>186</v>
      </c>
      <c r="J861">
        <v>2026</v>
      </c>
      <c r="K861">
        <v>7</v>
      </c>
      <c r="L861" t="s">
        <v>94</v>
      </c>
      <c r="M861">
        <v>9088.832034254172</v>
      </c>
      <c r="N861">
        <v>1</v>
      </c>
      <c r="O861">
        <v>9088.832034254172</v>
      </c>
      <c r="P861" t="s">
        <v>615</v>
      </c>
      <c r="Q861">
        <v>1</v>
      </c>
    </row>
    <row r="862" spans="1:17" x14ac:dyDescent="0.25">
      <c r="A862" t="s">
        <v>2392</v>
      </c>
      <c r="B862" t="s">
        <v>390</v>
      </c>
      <c r="C862" t="s">
        <v>107</v>
      </c>
      <c r="D862" t="s">
        <v>336</v>
      </c>
      <c r="E862" t="s">
        <v>93</v>
      </c>
      <c r="F862">
        <v>40700</v>
      </c>
      <c r="G862" t="s">
        <v>911</v>
      </c>
      <c r="I862" t="s">
        <v>191</v>
      </c>
      <c r="J862">
        <v>2026</v>
      </c>
      <c r="K862">
        <v>7</v>
      </c>
      <c r="L862" t="s">
        <v>94</v>
      </c>
      <c r="M862">
        <v>1741.3689201131019</v>
      </c>
      <c r="N862">
        <v>1</v>
      </c>
      <c r="O862">
        <v>1741.3689201131019</v>
      </c>
      <c r="P862" t="s">
        <v>615</v>
      </c>
      <c r="Q862">
        <v>1</v>
      </c>
    </row>
    <row r="863" spans="1:17" x14ac:dyDescent="0.25">
      <c r="A863" t="s">
        <v>2392</v>
      </c>
      <c r="B863" t="s">
        <v>390</v>
      </c>
      <c r="C863" t="s">
        <v>107</v>
      </c>
      <c r="D863" t="s">
        <v>336</v>
      </c>
      <c r="E863" t="s">
        <v>93</v>
      </c>
      <c r="F863">
        <v>40700</v>
      </c>
      <c r="G863" t="s">
        <v>911</v>
      </c>
      <c r="I863" t="s">
        <v>169</v>
      </c>
      <c r="J863">
        <v>2026</v>
      </c>
      <c r="K863">
        <v>7</v>
      </c>
      <c r="L863" t="s">
        <v>94</v>
      </c>
      <c r="M863">
        <v>562.67549460247506</v>
      </c>
      <c r="N863">
        <v>1</v>
      </c>
      <c r="O863">
        <v>562.67549460247506</v>
      </c>
      <c r="P863" t="s">
        <v>615</v>
      </c>
      <c r="Q863">
        <v>0</v>
      </c>
    </row>
    <row r="864" spans="1:17" x14ac:dyDescent="0.25">
      <c r="A864" t="s">
        <v>2392</v>
      </c>
      <c r="B864" t="s">
        <v>390</v>
      </c>
      <c r="C864" t="s">
        <v>107</v>
      </c>
      <c r="D864" t="s">
        <v>336</v>
      </c>
      <c r="E864" t="s">
        <v>93</v>
      </c>
      <c r="F864">
        <v>40700</v>
      </c>
      <c r="G864" t="s">
        <v>911</v>
      </c>
      <c r="I864" t="s">
        <v>253</v>
      </c>
      <c r="J864">
        <v>2026</v>
      </c>
      <c r="K864">
        <v>7</v>
      </c>
      <c r="L864" t="s">
        <v>94</v>
      </c>
      <c r="M864">
        <v>595.13201281993952</v>
      </c>
      <c r="N864">
        <v>1</v>
      </c>
      <c r="O864">
        <v>595.13201281993952</v>
      </c>
      <c r="P864" t="s">
        <v>615</v>
      </c>
      <c r="Q864">
        <v>0</v>
      </c>
    </row>
    <row r="865" spans="1:17" x14ac:dyDescent="0.25">
      <c r="A865" t="s">
        <v>2392</v>
      </c>
      <c r="B865" t="s">
        <v>390</v>
      </c>
      <c r="C865" t="s">
        <v>107</v>
      </c>
      <c r="D865" t="s">
        <v>336</v>
      </c>
      <c r="E865" t="s">
        <v>101</v>
      </c>
      <c r="F865">
        <v>40700</v>
      </c>
      <c r="G865" t="s">
        <v>911</v>
      </c>
      <c r="I865" t="s">
        <v>269</v>
      </c>
      <c r="J865">
        <v>2026</v>
      </c>
      <c r="K865">
        <v>7</v>
      </c>
      <c r="L865" t="s">
        <v>94</v>
      </c>
      <c r="M865">
        <v>461.66399488125001</v>
      </c>
      <c r="N865">
        <v>1</v>
      </c>
      <c r="O865">
        <v>461.66399488125001</v>
      </c>
      <c r="P865" t="s">
        <v>615</v>
      </c>
      <c r="Q865">
        <v>1</v>
      </c>
    </row>
    <row r="866" spans="1:17" x14ac:dyDescent="0.25">
      <c r="A866" t="s">
        <v>2392</v>
      </c>
      <c r="B866" t="s">
        <v>390</v>
      </c>
      <c r="C866" t="s">
        <v>107</v>
      </c>
      <c r="D866" t="s">
        <v>336</v>
      </c>
      <c r="E866" t="s">
        <v>105</v>
      </c>
      <c r="F866">
        <v>40700</v>
      </c>
      <c r="G866" t="s">
        <v>911</v>
      </c>
      <c r="I866" t="s">
        <v>158</v>
      </c>
      <c r="J866">
        <v>2026</v>
      </c>
      <c r="K866">
        <v>7</v>
      </c>
      <c r="L866" t="s">
        <v>94</v>
      </c>
      <c r="M866">
        <v>357.08021072626349</v>
      </c>
      <c r="N866">
        <v>1</v>
      </c>
      <c r="O866">
        <v>357.08021072626349</v>
      </c>
      <c r="P866" t="s">
        <v>615</v>
      </c>
      <c r="Q866">
        <v>0</v>
      </c>
    </row>
    <row r="867" spans="1:17" x14ac:dyDescent="0.25">
      <c r="A867" t="s">
        <v>2392</v>
      </c>
      <c r="B867" t="s">
        <v>612</v>
      </c>
      <c r="C867" t="s">
        <v>107</v>
      </c>
      <c r="D867" t="s">
        <v>336</v>
      </c>
      <c r="E867" t="s">
        <v>102</v>
      </c>
      <c r="F867">
        <v>40700</v>
      </c>
      <c r="G867" t="s">
        <v>911</v>
      </c>
      <c r="I867" t="s">
        <v>186</v>
      </c>
      <c r="J867">
        <v>2026</v>
      </c>
      <c r="K867">
        <v>7</v>
      </c>
      <c r="L867" t="s">
        <v>94</v>
      </c>
      <c r="M867">
        <v>3668.3411006294709</v>
      </c>
      <c r="N867">
        <v>1</v>
      </c>
      <c r="O867">
        <v>3668.3411006294709</v>
      </c>
      <c r="P867" t="s">
        <v>615</v>
      </c>
      <c r="Q867">
        <v>1</v>
      </c>
    </row>
    <row r="868" spans="1:17" x14ac:dyDescent="0.25">
      <c r="A868" t="s">
        <v>2392</v>
      </c>
      <c r="B868" t="s">
        <v>612</v>
      </c>
      <c r="C868" t="s">
        <v>107</v>
      </c>
      <c r="D868" t="s">
        <v>336</v>
      </c>
      <c r="E868" t="s">
        <v>93</v>
      </c>
      <c r="F868">
        <v>40700</v>
      </c>
      <c r="G868" t="s">
        <v>911</v>
      </c>
      <c r="I868" t="s">
        <v>191</v>
      </c>
      <c r="J868">
        <v>2026</v>
      </c>
      <c r="K868">
        <v>7</v>
      </c>
      <c r="L868" t="s">
        <v>94</v>
      </c>
      <c r="M868">
        <v>729.88534790953258</v>
      </c>
      <c r="N868">
        <v>1</v>
      </c>
      <c r="O868">
        <v>729.88534790953258</v>
      </c>
      <c r="P868" t="s">
        <v>615</v>
      </c>
      <c r="Q868">
        <v>1</v>
      </c>
    </row>
    <row r="869" spans="1:17" x14ac:dyDescent="0.25">
      <c r="A869" t="s">
        <v>2392</v>
      </c>
      <c r="B869" t="s">
        <v>612</v>
      </c>
      <c r="C869" t="s">
        <v>107</v>
      </c>
      <c r="D869" t="s">
        <v>336</v>
      </c>
      <c r="E869" t="s">
        <v>93</v>
      </c>
      <c r="F869">
        <v>40700</v>
      </c>
      <c r="G869" t="s">
        <v>911</v>
      </c>
      <c r="I869" t="s">
        <v>169</v>
      </c>
      <c r="J869">
        <v>2026</v>
      </c>
      <c r="K869">
        <v>7</v>
      </c>
      <c r="L869" t="s">
        <v>94</v>
      </c>
      <c r="M869">
        <v>235.84345491029873</v>
      </c>
      <c r="N869">
        <v>1</v>
      </c>
      <c r="O869">
        <v>235.84345491029873</v>
      </c>
      <c r="P869" t="s">
        <v>615</v>
      </c>
      <c r="Q869">
        <v>0</v>
      </c>
    </row>
    <row r="870" spans="1:17" x14ac:dyDescent="0.25">
      <c r="A870" t="s">
        <v>2392</v>
      </c>
      <c r="B870" t="s">
        <v>612</v>
      </c>
      <c r="C870" t="s">
        <v>107</v>
      </c>
      <c r="D870" t="s">
        <v>336</v>
      </c>
      <c r="E870" t="s">
        <v>93</v>
      </c>
      <c r="F870">
        <v>40700</v>
      </c>
      <c r="G870" t="s">
        <v>911</v>
      </c>
      <c r="I870" t="s">
        <v>253</v>
      </c>
      <c r="J870">
        <v>2026</v>
      </c>
      <c r="K870">
        <v>7</v>
      </c>
      <c r="L870" t="s">
        <v>94</v>
      </c>
      <c r="M870">
        <v>498.89087175481313</v>
      </c>
      <c r="N870">
        <v>1</v>
      </c>
      <c r="O870">
        <v>498.89087175481313</v>
      </c>
      <c r="P870" t="s">
        <v>615</v>
      </c>
      <c r="Q870">
        <v>0</v>
      </c>
    </row>
    <row r="871" spans="1:17" x14ac:dyDescent="0.25">
      <c r="A871" t="s">
        <v>2392</v>
      </c>
      <c r="B871" t="s">
        <v>612</v>
      </c>
      <c r="C871" t="s">
        <v>107</v>
      </c>
      <c r="D871" t="s">
        <v>336</v>
      </c>
      <c r="E871" t="s">
        <v>105</v>
      </c>
      <c r="F871">
        <v>40700</v>
      </c>
      <c r="G871" t="s">
        <v>911</v>
      </c>
      <c r="I871" t="s">
        <v>158</v>
      </c>
      <c r="J871">
        <v>2026</v>
      </c>
      <c r="K871">
        <v>7</v>
      </c>
      <c r="L871" t="s">
        <v>94</v>
      </c>
      <c r="M871">
        <v>535.62031608939526</v>
      </c>
      <c r="N871">
        <v>1</v>
      </c>
      <c r="O871">
        <v>535.62031608939526</v>
      </c>
      <c r="P871" t="s">
        <v>615</v>
      </c>
      <c r="Q871">
        <v>0</v>
      </c>
    </row>
    <row r="872" spans="1:17" x14ac:dyDescent="0.25">
      <c r="A872" t="s">
        <v>2392</v>
      </c>
      <c r="B872" t="s">
        <v>391</v>
      </c>
      <c r="C872" t="s">
        <v>107</v>
      </c>
      <c r="D872" t="s">
        <v>336</v>
      </c>
      <c r="E872" t="s">
        <v>93</v>
      </c>
      <c r="F872">
        <v>40700</v>
      </c>
      <c r="G872" t="s">
        <v>911</v>
      </c>
      <c r="I872" t="s">
        <v>253</v>
      </c>
      <c r="J872">
        <v>2026</v>
      </c>
      <c r="K872">
        <v>7</v>
      </c>
      <c r="L872" t="s">
        <v>94</v>
      </c>
      <c r="M872">
        <v>556.00698823268544</v>
      </c>
      <c r="N872">
        <v>1</v>
      </c>
      <c r="O872">
        <v>556.00698823268544</v>
      </c>
      <c r="P872" t="s">
        <v>615</v>
      </c>
      <c r="Q872">
        <v>0</v>
      </c>
    </row>
    <row r="873" spans="1:17" x14ac:dyDescent="0.25">
      <c r="A873" t="s">
        <v>2392</v>
      </c>
      <c r="B873" t="s">
        <v>391</v>
      </c>
      <c r="C873" t="s">
        <v>107</v>
      </c>
      <c r="D873" t="s">
        <v>336</v>
      </c>
      <c r="E873" t="s">
        <v>93</v>
      </c>
      <c r="F873">
        <v>40700</v>
      </c>
      <c r="G873" t="s">
        <v>911</v>
      </c>
      <c r="I873" t="s">
        <v>240</v>
      </c>
      <c r="J873">
        <v>2026</v>
      </c>
      <c r="K873">
        <v>7</v>
      </c>
      <c r="L873" t="s">
        <v>94</v>
      </c>
      <c r="M873">
        <v>222.40279529307421</v>
      </c>
      <c r="N873">
        <v>1</v>
      </c>
      <c r="O873">
        <v>222.40279529307421</v>
      </c>
      <c r="P873" t="s">
        <v>615</v>
      </c>
      <c r="Q873">
        <v>0</v>
      </c>
    </row>
    <row r="874" spans="1:17" x14ac:dyDescent="0.25">
      <c r="A874" t="s">
        <v>2392</v>
      </c>
      <c r="B874" t="s">
        <v>391</v>
      </c>
      <c r="C874" t="s">
        <v>107</v>
      </c>
      <c r="D874" t="s">
        <v>336</v>
      </c>
      <c r="E874" t="s">
        <v>105</v>
      </c>
      <c r="F874">
        <v>40700</v>
      </c>
      <c r="G874" t="s">
        <v>911</v>
      </c>
      <c r="I874" t="s">
        <v>144</v>
      </c>
      <c r="J874">
        <v>2026</v>
      </c>
      <c r="K874">
        <v>7</v>
      </c>
      <c r="L874" t="s">
        <v>94</v>
      </c>
      <c r="M874">
        <v>379.08678326371916</v>
      </c>
      <c r="N874">
        <v>1</v>
      </c>
      <c r="O874">
        <v>379.08678326371916</v>
      </c>
      <c r="P874" t="s">
        <v>615</v>
      </c>
      <c r="Q874">
        <v>0</v>
      </c>
    </row>
    <row r="875" spans="1:17" x14ac:dyDescent="0.25">
      <c r="A875" t="s">
        <v>1005</v>
      </c>
      <c r="B875" t="s">
        <v>132</v>
      </c>
      <c r="C875" t="s">
        <v>133</v>
      </c>
      <c r="D875" t="s">
        <v>336</v>
      </c>
      <c r="E875" t="s">
        <v>93</v>
      </c>
      <c r="F875">
        <v>40700</v>
      </c>
      <c r="G875" t="s">
        <v>911</v>
      </c>
      <c r="I875" t="s">
        <v>253</v>
      </c>
      <c r="J875">
        <v>2026</v>
      </c>
      <c r="K875">
        <v>7</v>
      </c>
      <c r="L875" t="s">
        <v>94</v>
      </c>
      <c r="M875">
        <v>304.50841137499998</v>
      </c>
      <c r="N875">
        <v>1</v>
      </c>
      <c r="O875">
        <v>304.50841137499998</v>
      </c>
      <c r="P875" t="s">
        <v>615</v>
      </c>
      <c r="Q875">
        <v>0</v>
      </c>
    </row>
    <row r="876" spans="1:17" x14ac:dyDescent="0.25">
      <c r="A876" t="s">
        <v>1005</v>
      </c>
      <c r="B876" t="s">
        <v>132</v>
      </c>
      <c r="C876" t="s">
        <v>133</v>
      </c>
      <c r="D876" t="s">
        <v>336</v>
      </c>
      <c r="E876" t="s">
        <v>105</v>
      </c>
      <c r="F876">
        <v>40700</v>
      </c>
      <c r="G876" t="s">
        <v>911</v>
      </c>
      <c r="I876" t="s">
        <v>144</v>
      </c>
      <c r="J876">
        <v>2026</v>
      </c>
      <c r="K876">
        <v>7</v>
      </c>
      <c r="L876" t="s">
        <v>94</v>
      </c>
      <c r="M876">
        <v>99.350743187500001</v>
      </c>
      <c r="N876">
        <v>1</v>
      </c>
      <c r="O876">
        <v>99.350743187500001</v>
      </c>
      <c r="P876" t="s">
        <v>615</v>
      </c>
      <c r="Q876">
        <v>0</v>
      </c>
    </row>
    <row r="877" spans="1:17" x14ac:dyDescent="0.25">
      <c r="A877" t="s">
        <v>1005</v>
      </c>
      <c r="B877" t="s">
        <v>136</v>
      </c>
      <c r="C877" t="s">
        <v>133</v>
      </c>
      <c r="D877" t="s">
        <v>336</v>
      </c>
      <c r="E877" t="s">
        <v>93</v>
      </c>
      <c r="F877">
        <v>40700</v>
      </c>
      <c r="G877" t="s">
        <v>911</v>
      </c>
      <c r="I877" t="s">
        <v>658</v>
      </c>
      <c r="J877">
        <v>2026</v>
      </c>
      <c r="K877">
        <v>7</v>
      </c>
      <c r="L877" t="s">
        <v>94</v>
      </c>
      <c r="M877">
        <v>121.39385256250002</v>
      </c>
      <c r="N877">
        <v>1</v>
      </c>
      <c r="O877">
        <v>121.39385256250002</v>
      </c>
      <c r="P877" t="s">
        <v>615</v>
      </c>
      <c r="Q877">
        <v>0</v>
      </c>
    </row>
    <row r="878" spans="1:17" x14ac:dyDescent="0.25">
      <c r="A878" t="s">
        <v>1005</v>
      </c>
      <c r="B878" t="s">
        <v>136</v>
      </c>
      <c r="C878" t="s">
        <v>133</v>
      </c>
      <c r="D878" t="s">
        <v>336</v>
      </c>
      <c r="E878" t="s">
        <v>105</v>
      </c>
      <c r="F878">
        <v>40700</v>
      </c>
      <c r="G878" t="s">
        <v>911</v>
      </c>
      <c r="I878" t="s">
        <v>670</v>
      </c>
      <c r="J878">
        <v>2026</v>
      </c>
      <c r="K878">
        <v>7</v>
      </c>
      <c r="L878" t="s">
        <v>94</v>
      </c>
      <c r="M878">
        <v>99.350743187500001</v>
      </c>
      <c r="N878">
        <v>1</v>
      </c>
      <c r="O878">
        <v>99.350743187500001</v>
      </c>
      <c r="P878" t="s">
        <v>615</v>
      </c>
      <c r="Q878">
        <v>0</v>
      </c>
    </row>
    <row r="879" spans="1:17" x14ac:dyDescent="0.25">
      <c r="A879" t="s">
        <v>1005</v>
      </c>
      <c r="B879" t="s">
        <v>136</v>
      </c>
      <c r="C879" t="s">
        <v>133</v>
      </c>
      <c r="D879" t="s">
        <v>336</v>
      </c>
      <c r="E879" t="s">
        <v>93</v>
      </c>
      <c r="F879">
        <v>40700</v>
      </c>
      <c r="G879" t="s">
        <v>911</v>
      </c>
      <c r="I879" t="s">
        <v>253</v>
      </c>
      <c r="J879">
        <v>2026</v>
      </c>
      <c r="K879">
        <v>7</v>
      </c>
      <c r="L879" t="s">
        <v>94</v>
      </c>
      <c r="M879">
        <v>304.50841137499998</v>
      </c>
      <c r="N879">
        <v>1</v>
      </c>
      <c r="O879">
        <v>304.50841137499998</v>
      </c>
      <c r="P879" t="s">
        <v>615</v>
      </c>
      <c r="Q879">
        <v>0</v>
      </c>
    </row>
    <row r="880" spans="1:17" x14ac:dyDescent="0.25">
      <c r="A880" t="s">
        <v>1005</v>
      </c>
      <c r="B880" t="s">
        <v>136</v>
      </c>
      <c r="C880" t="s">
        <v>133</v>
      </c>
      <c r="D880" t="s">
        <v>336</v>
      </c>
      <c r="E880" t="s">
        <v>104</v>
      </c>
      <c r="F880">
        <v>40700</v>
      </c>
      <c r="G880" t="s">
        <v>911</v>
      </c>
      <c r="I880" t="s">
        <v>699</v>
      </c>
      <c r="J880">
        <v>2026</v>
      </c>
      <c r="K880">
        <v>7</v>
      </c>
      <c r="L880" t="s">
        <v>94</v>
      </c>
      <c r="M880">
        <v>52.981838000000003</v>
      </c>
      <c r="N880">
        <v>1</v>
      </c>
      <c r="O880">
        <v>52.981838000000003</v>
      </c>
      <c r="P880" t="s">
        <v>615</v>
      </c>
      <c r="Q880">
        <v>0</v>
      </c>
    </row>
    <row r="881" spans="1:17" x14ac:dyDescent="0.25">
      <c r="A881" t="s">
        <v>1005</v>
      </c>
      <c r="B881" t="s">
        <v>136</v>
      </c>
      <c r="C881" t="s">
        <v>133</v>
      </c>
      <c r="D881" t="s">
        <v>336</v>
      </c>
      <c r="E881" t="s">
        <v>104</v>
      </c>
      <c r="F881">
        <v>40700</v>
      </c>
      <c r="G881" t="s">
        <v>911</v>
      </c>
      <c r="I881" t="s">
        <v>120</v>
      </c>
      <c r="J881">
        <v>2026</v>
      </c>
      <c r="K881">
        <v>7</v>
      </c>
      <c r="L881" t="s">
        <v>94</v>
      </c>
      <c r="M881">
        <v>132.45459499999998</v>
      </c>
      <c r="N881">
        <v>1</v>
      </c>
      <c r="O881">
        <v>132.45459499999998</v>
      </c>
      <c r="P881" t="s">
        <v>615</v>
      </c>
      <c r="Q881">
        <v>0</v>
      </c>
    </row>
    <row r="882" spans="1:17" x14ac:dyDescent="0.25">
      <c r="A882" t="s">
        <v>1005</v>
      </c>
      <c r="B882" t="s">
        <v>671</v>
      </c>
      <c r="C882" t="s">
        <v>133</v>
      </c>
      <c r="D882" t="s">
        <v>336</v>
      </c>
      <c r="E882" t="s">
        <v>105</v>
      </c>
      <c r="F882">
        <v>40700</v>
      </c>
      <c r="G882" t="s">
        <v>911</v>
      </c>
      <c r="I882" t="s">
        <v>111</v>
      </c>
      <c r="J882">
        <v>2026</v>
      </c>
      <c r="K882">
        <v>7</v>
      </c>
      <c r="L882" t="s">
        <v>94</v>
      </c>
      <c r="M882">
        <v>5808.6630253750009</v>
      </c>
      <c r="N882">
        <v>1</v>
      </c>
      <c r="O882">
        <v>5808.6630253750009</v>
      </c>
      <c r="P882" t="s">
        <v>615</v>
      </c>
      <c r="Q882">
        <v>0</v>
      </c>
    </row>
    <row r="883" spans="1:17" x14ac:dyDescent="0.25">
      <c r="A883" t="s">
        <v>1005</v>
      </c>
      <c r="B883" t="s">
        <v>672</v>
      </c>
      <c r="C883" t="s">
        <v>133</v>
      </c>
      <c r="D883" t="s">
        <v>336</v>
      </c>
      <c r="E883" t="s">
        <v>105</v>
      </c>
      <c r="F883">
        <v>40700</v>
      </c>
      <c r="G883" t="s">
        <v>911</v>
      </c>
      <c r="I883" t="s">
        <v>670</v>
      </c>
      <c r="J883">
        <v>2026</v>
      </c>
      <c r="K883">
        <v>7</v>
      </c>
      <c r="L883" t="s">
        <v>94</v>
      </c>
      <c r="M883">
        <v>99.350743187500001</v>
      </c>
      <c r="N883">
        <v>1</v>
      </c>
      <c r="O883">
        <v>99.350743187500001</v>
      </c>
      <c r="P883" t="s">
        <v>615</v>
      </c>
      <c r="Q883">
        <v>0</v>
      </c>
    </row>
    <row r="884" spans="1:17" x14ac:dyDescent="0.25">
      <c r="A884" t="s">
        <v>1005</v>
      </c>
      <c r="B884" t="s">
        <v>672</v>
      </c>
      <c r="C884" t="s">
        <v>133</v>
      </c>
      <c r="D884" t="s">
        <v>336</v>
      </c>
      <c r="E884" t="s">
        <v>93</v>
      </c>
      <c r="F884">
        <v>40700</v>
      </c>
      <c r="G884" t="s">
        <v>911</v>
      </c>
      <c r="I884" t="s">
        <v>253</v>
      </c>
      <c r="J884">
        <v>2026</v>
      </c>
      <c r="K884">
        <v>7</v>
      </c>
      <c r="L884" t="s">
        <v>94</v>
      </c>
      <c r="M884">
        <v>304.50841137499998</v>
      </c>
      <c r="N884">
        <v>1</v>
      </c>
      <c r="O884">
        <v>304.50841137499998</v>
      </c>
      <c r="P884" t="s">
        <v>615</v>
      </c>
      <c r="Q884">
        <v>0</v>
      </c>
    </row>
    <row r="885" spans="1:17" x14ac:dyDescent="0.25">
      <c r="A885" t="s">
        <v>1005</v>
      </c>
      <c r="B885" t="s">
        <v>673</v>
      </c>
      <c r="C885" t="s">
        <v>133</v>
      </c>
      <c r="D885" t="s">
        <v>336</v>
      </c>
      <c r="E885" t="s">
        <v>102</v>
      </c>
      <c r="F885">
        <v>40700</v>
      </c>
      <c r="G885" t="s">
        <v>911</v>
      </c>
      <c r="I885" t="s">
        <v>125</v>
      </c>
      <c r="J885">
        <v>2026</v>
      </c>
      <c r="K885">
        <v>7</v>
      </c>
      <c r="L885" t="s">
        <v>94</v>
      </c>
      <c r="M885">
        <v>233.95086749999999</v>
      </c>
      <c r="N885">
        <v>1</v>
      </c>
      <c r="O885">
        <v>233.95086749999999</v>
      </c>
      <c r="P885" t="s">
        <v>615</v>
      </c>
      <c r="Q885">
        <v>1</v>
      </c>
    </row>
    <row r="886" spans="1:17" x14ac:dyDescent="0.25">
      <c r="A886" t="s">
        <v>1005</v>
      </c>
      <c r="B886" t="s">
        <v>673</v>
      </c>
      <c r="C886" t="s">
        <v>133</v>
      </c>
      <c r="D886" t="s">
        <v>336</v>
      </c>
      <c r="E886" t="s">
        <v>105</v>
      </c>
      <c r="F886">
        <v>40700</v>
      </c>
      <c r="G886" t="s">
        <v>911</v>
      </c>
      <c r="I886" t="s">
        <v>670</v>
      </c>
      <c r="J886">
        <v>2026</v>
      </c>
      <c r="K886">
        <v>7</v>
      </c>
      <c r="L886" t="s">
        <v>94</v>
      </c>
      <c r="M886">
        <v>198.701486375</v>
      </c>
      <c r="N886">
        <v>1</v>
      </c>
      <c r="O886">
        <v>198.701486375</v>
      </c>
      <c r="P886" t="s">
        <v>615</v>
      </c>
      <c r="Q886">
        <v>0</v>
      </c>
    </row>
    <row r="887" spans="1:17" x14ac:dyDescent="0.25">
      <c r="A887" t="s">
        <v>1005</v>
      </c>
      <c r="B887" t="s">
        <v>673</v>
      </c>
      <c r="C887" t="s">
        <v>133</v>
      </c>
      <c r="D887" t="s">
        <v>336</v>
      </c>
      <c r="E887" t="s">
        <v>93</v>
      </c>
      <c r="F887">
        <v>40700</v>
      </c>
      <c r="G887" t="s">
        <v>911</v>
      </c>
      <c r="I887" t="s">
        <v>142</v>
      </c>
      <c r="J887">
        <v>2026</v>
      </c>
      <c r="K887">
        <v>7</v>
      </c>
      <c r="L887" t="s">
        <v>94</v>
      </c>
      <c r="M887">
        <v>123.0005503125</v>
      </c>
      <c r="N887">
        <v>1</v>
      </c>
      <c r="O887">
        <v>123.0005503125</v>
      </c>
      <c r="P887" t="s">
        <v>615</v>
      </c>
      <c r="Q887">
        <v>0</v>
      </c>
    </row>
    <row r="888" spans="1:17" x14ac:dyDescent="0.25">
      <c r="A888" t="s">
        <v>1005</v>
      </c>
      <c r="B888" t="s">
        <v>673</v>
      </c>
      <c r="C888" t="s">
        <v>133</v>
      </c>
      <c r="D888" t="s">
        <v>336</v>
      </c>
      <c r="E888" t="s">
        <v>93</v>
      </c>
      <c r="F888">
        <v>40700</v>
      </c>
      <c r="G888" t="s">
        <v>911</v>
      </c>
      <c r="I888" t="s">
        <v>253</v>
      </c>
      <c r="J888">
        <v>2026</v>
      </c>
      <c r="K888">
        <v>7</v>
      </c>
      <c r="L888" t="s">
        <v>94</v>
      </c>
      <c r="M888">
        <v>304.50841137499998</v>
      </c>
      <c r="N888">
        <v>1</v>
      </c>
      <c r="O888">
        <v>304.50841137499998</v>
      </c>
      <c r="P888" t="s">
        <v>615</v>
      </c>
      <c r="Q888">
        <v>0</v>
      </c>
    </row>
    <row r="889" spans="1:17" x14ac:dyDescent="0.25">
      <c r="A889" t="s">
        <v>1005</v>
      </c>
      <c r="B889" t="s">
        <v>673</v>
      </c>
      <c r="C889" t="s">
        <v>133</v>
      </c>
      <c r="D889" t="s">
        <v>336</v>
      </c>
      <c r="E889" t="s">
        <v>104</v>
      </c>
      <c r="F889">
        <v>40700</v>
      </c>
      <c r="G889" t="s">
        <v>911</v>
      </c>
      <c r="I889" t="s">
        <v>699</v>
      </c>
      <c r="J889">
        <v>2026</v>
      </c>
      <c r="K889">
        <v>7</v>
      </c>
      <c r="L889" t="s">
        <v>94</v>
      </c>
      <c r="M889">
        <v>52.981838000000003</v>
      </c>
      <c r="N889">
        <v>1</v>
      </c>
      <c r="O889">
        <v>52.981838000000003</v>
      </c>
      <c r="P889" t="s">
        <v>615</v>
      </c>
      <c r="Q889">
        <v>0</v>
      </c>
    </row>
    <row r="890" spans="1:17" x14ac:dyDescent="0.25">
      <c r="A890" t="s">
        <v>1005</v>
      </c>
      <c r="B890" t="s">
        <v>673</v>
      </c>
      <c r="C890" t="s">
        <v>133</v>
      </c>
      <c r="D890" t="s">
        <v>336</v>
      </c>
      <c r="E890" t="s">
        <v>104</v>
      </c>
      <c r="F890">
        <v>40700</v>
      </c>
      <c r="G890" t="s">
        <v>911</v>
      </c>
      <c r="I890" t="s">
        <v>120</v>
      </c>
      <c r="J890">
        <v>2026</v>
      </c>
      <c r="K890">
        <v>7</v>
      </c>
      <c r="L890" t="s">
        <v>94</v>
      </c>
      <c r="M890">
        <v>132.45459499999998</v>
      </c>
      <c r="N890">
        <v>1</v>
      </c>
      <c r="O890">
        <v>132.45459499999998</v>
      </c>
      <c r="P890" t="s">
        <v>615</v>
      </c>
      <c r="Q890">
        <v>0</v>
      </c>
    </row>
    <row r="891" spans="1:17" x14ac:dyDescent="0.25">
      <c r="A891" t="s">
        <v>1005</v>
      </c>
      <c r="B891" t="s">
        <v>673</v>
      </c>
      <c r="C891" t="s">
        <v>133</v>
      </c>
      <c r="D891" t="s">
        <v>336</v>
      </c>
      <c r="E891" t="s">
        <v>105</v>
      </c>
      <c r="F891">
        <v>40700</v>
      </c>
      <c r="G891" t="s">
        <v>911</v>
      </c>
      <c r="I891" t="s">
        <v>144</v>
      </c>
      <c r="J891">
        <v>2026</v>
      </c>
      <c r="K891">
        <v>7</v>
      </c>
      <c r="L891" t="s">
        <v>94</v>
      </c>
      <c r="M891">
        <v>298.05222956249997</v>
      </c>
      <c r="N891">
        <v>1</v>
      </c>
      <c r="O891">
        <v>298.05222956249997</v>
      </c>
      <c r="P891" t="s">
        <v>615</v>
      </c>
      <c r="Q891">
        <v>0</v>
      </c>
    </row>
    <row r="892" spans="1:17" x14ac:dyDescent="0.25">
      <c r="A892" t="s">
        <v>1005</v>
      </c>
      <c r="B892" t="s">
        <v>145</v>
      </c>
      <c r="C892" t="s">
        <v>133</v>
      </c>
      <c r="D892" t="s">
        <v>336</v>
      </c>
      <c r="E892" t="s">
        <v>93</v>
      </c>
      <c r="F892">
        <v>40700</v>
      </c>
      <c r="G892" t="s">
        <v>911</v>
      </c>
      <c r="I892" t="s">
        <v>2482</v>
      </c>
      <c r="J892">
        <v>2026</v>
      </c>
      <c r="K892">
        <v>7</v>
      </c>
      <c r="L892" t="s">
        <v>94</v>
      </c>
      <c r="M892">
        <v>27.7547239375</v>
      </c>
      <c r="N892">
        <v>1</v>
      </c>
      <c r="O892">
        <v>27.7547239375</v>
      </c>
      <c r="P892" t="s">
        <v>615</v>
      </c>
      <c r="Q892">
        <v>0</v>
      </c>
    </row>
    <row r="893" spans="1:17" x14ac:dyDescent="0.25">
      <c r="A893" t="s">
        <v>1005</v>
      </c>
      <c r="B893" t="s">
        <v>145</v>
      </c>
      <c r="C893" t="s">
        <v>133</v>
      </c>
      <c r="D893" t="s">
        <v>336</v>
      </c>
      <c r="E893" t="s">
        <v>93</v>
      </c>
      <c r="F893">
        <v>40700</v>
      </c>
      <c r="G893" t="s">
        <v>911</v>
      </c>
      <c r="I893" t="s">
        <v>253</v>
      </c>
      <c r="J893">
        <v>2026</v>
      </c>
      <c r="K893">
        <v>7</v>
      </c>
      <c r="L893" t="s">
        <v>94</v>
      </c>
      <c r="M893">
        <v>304.50841137499998</v>
      </c>
      <c r="N893">
        <v>1</v>
      </c>
      <c r="O893">
        <v>304.50841137499998</v>
      </c>
      <c r="P893" t="s">
        <v>615</v>
      </c>
      <c r="Q893">
        <v>0</v>
      </c>
    </row>
    <row r="894" spans="1:17" x14ac:dyDescent="0.25">
      <c r="A894" t="s">
        <v>1005</v>
      </c>
      <c r="B894" t="s">
        <v>145</v>
      </c>
      <c r="C894" t="s">
        <v>133</v>
      </c>
      <c r="D894" t="s">
        <v>336</v>
      </c>
      <c r="E894" t="s">
        <v>101</v>
      </c>
      <c r="F894">
        <v>40700</v>
      </c>
      <c r="G894" t="s">
        <v>911</v>
      </c>
      <c r="I894" t="s">
        <v>269</v>
      </c>
      <c r="J894">
        <v>2026</v>
      </c>
      <c r="K894">
        <v>7</v>
      </c>
      <c r="L894" t="s">
        <v>94</v>
      </c>
      <c r="M894">
        <v>486.07387499999999</v>
      </c>
      <c r="N894">
        <v>1</v>
      </c>
      <c r="O894">
        <v>486.07387499999999</v>
      </c>
      <c r="P894" t="s">
        <v>615</v>
      </c>
      <c r="Q894">
        <v>1</v>
      </c>
    </row>
    <row r="895" spans="1:17" x14ac:dyDescent="0.25">
      <c r="A895" t="s">
        <v>1005</v>
      </c>
      <c r="B895" t="s">
        <v>147</v>
      </c>
      <c r="C895" t="s">
        <v>133</v>
      </c>
      <c r="D895" t="s">
        <v>336</v>
      </c>
      <c r="E895" t="s">
        <v>105</v>
      </c>
      <c r="F895">
        <v>40700</v>
      </c>
      <c r="G895" t="s">
        <v>911</v>
      </c>
      <c r="I895" t="s">
        <v>670</v>
      </c>
      <c r="J895">
        <v>2026</v>
      </c>
      <c r="K895">
        <v>7</v>
      </c>
      <c r="L895" t="s">
        <v>94</v>
      </c>
      <c r="M895">
        <v>298.05222956249997</v>
      </c>
      <c r="N895">
        <v>1</v>
      </c>
      <c r="O895">
        <v>298.05222956249997</v>
      </c>
      <c r="P895" t="s">
        <v>615</v>
      </c>
      <c r="Q895">
        <v>0</v>
      </c>
    </row>
    <row r="896" spans="1:17" x14ac:dyDescent="0.25">
      <c r="A896" t="s">
        <v>1005</v>
      </c>
      <c r="B896" t="s">
        <v>147</v>
      </c>
      <c r="C896" t="s">
        <v>133</v>
      </c>
      <c r="D896" t="s">
        <v>336</v>
      </c>
      <c r="E896" t="s">
        <v>93</v>
      </c>
      <c r="F896">
        <v>40700</v>
      </c>
      <c r="G896" t="s">
        <v>911</v>
      </c>
      <c r="I896" t="s">
        <v>253</v>
      </c>
      <c r="J896">
        <v>2026</v>
      </c>
      <c r="K896">
        <v>7</v>
      </c>
      <c r="L896" t="s">
        <v>94</v>
      </c>
      <c r="M896">
        <v>304.50841137499998</v>
      </c>
      <c r="N896">
        <v>1</v>
      </c>
      <c r="O896">
        <v>304.50841137499998</v>
      </c>
      <c r="P896" t="s">
        <v>615</v>
      </c>
      <c r="Q896">
        <v>0</v>
      </c>
    </row>
    <row r="897" spans="1:17" x14ac:dyDescent="0.25">
      <c r="A897" t="s">
        <v>1005</v>
      </c>
      <c r="B897" t="s">
        <v>244</v>
      </c>
      <c r="C897" t="s">
        <v>133</v>
      </c>
      <c r="D897" t="s">
        <v>336</v>
      </c>
      <c r="E897" t="s">
        <v>93</v>
      </c>
      <c r="F897">
        <v>40700</v>
      </c>
      <c r="G897" t="s">
        <v>911</v>
      </c>
      <c r="I897" t="s">
        <v>2482</v>
      </c>
      <c r="J897">
        <v>2026</v>
      </c>
      <c r="K897">
        <v>7</v>
      </c>
      <c r="L897" t="s">
        <v>94</v>
      </c>
      <c r="M897">
        <v>27.7547239375</v>
      </c>
      <c r="N897">
        <v>1</v>
      </c>
      <c r="O897">
        <v>27.7547239375</v>
      </c>
      <c r="P897" t="s">
        <v>615</v>
      </c>
      <c r="Q897">
        <v>0</v>
      </c>
    </row>
    <row r="898" spans="1:17" x14ac:dyDescent="0.25">
      <c r="A898" t="s">
        <v>1005</v>
      </c>
      <c r="B898" t="s">
        <v>244</v>
      </c>
      <c r="C898" t="s">
        <v>133</v>
      </c>
      <c r="D898" t="s">
        <v>336</v>
      </c>
      <c r="E898" t="s">
        <v>93</v>
      </c>
      <c r="F898">
        <v>40700</v>
      </c>
      <c r="G898" t="s">
        <v>911</v>
      </c>
      <c r="I898" t="s">
        <v>253</v>
      </c>
      <c r="J898">
        <v>2026</v>
      </c>
      <c r="K898">
        <v>7</v>
      </c>
      <c r="L898" t="s">
        <v>94</v>
      </c>
      <c r="M898">
        <v>304.50841137499998</v>
      </c>
      <c r="N898">
        <v>1</v>
      </c>
      <c r="O898">
        <v>304.50841137499998</v>
      </c>
      <c r="P898" t="s">
        <v>615</v>
      </c>
      <c r="Q898">
        <v>0</v>
      </c>
    </row>
    <row r="899" spans="1:17" x14ac:dyDescent="0.25">
      <c r="A899" t="s">
        <v>1005</v>
      </c>
      <c r="B899" t="s">
        <v>244</v>
      </c>
      <c r="C899" t="s">
        <v>133</v>
      </c>
      <c r="D899" t="s">
        <v>336</v>
      </c>
      <c r="E899" t="s">
        <v>101</v>
      </c>
      <c r="F899">
        <v>40700</v>
      </c>
      <c r="G899" t="s">
        <v>911</v>
      </c>
      <c r="I899" t="s">
        <v>269</v>
      </c>
      <c r="J899">
        <v>2026</v>
      </c>
      <c r="K899">
        <v>7</v>
      </c>
      <c r="L899" t="s">
        <v>94</v>
      </c>
      <c r="M899">
        <v>460.50322499999999</v>
      </c>
      <c r="N899">
        <v>1</v>
      </c>
      <c r="O899">
        <v>460.50322499999999</v>
      </c>
      <c r="P899" t="s">
        <v>615</v>
      </c>
      <c r="Q899">
        <v>1</v>
      </c>
    </row>
    <row r="900" spans="1:17" x14ac:dyDescent="0.25">
      <c r="A900" t="s">
        <v>1005</v>
      </c>
      <c r="B900" t="s">
        <v>676</v>
      </c>
      <c r="C900" t="s">
        <v>133</v>
      </c>
      <c r="D900" t="s">
        <v>336</v>
      </c>
      <c r="E900" t="s">
        <v>102</v>
      </c>
      <c r="F900">
        <v>40700</v>
      </c>
      <c r="G900" t="s">
        <v>911</v>
      </c>
      <c r="I900" t="s">
        <v>125</v>
      </c>
      <c r="J900">
        <v>2026</v>
      </c>
      <c r="K900">
        <v>7</v>
      </c>
      <c r="L900" t="s">
        <v>94</v>
      </c>
      <c r="M900">
        <v>237.11527831250001</v>
      </c>
      <c r="N900">
        <v>1</v>
      </c>
      <c r="O900">
        <v>237.11527831250001</v>
      </c>
      <c r="P900" t="s">
        <v>615</v>
      </c>
      <c r="Q900">
        <v>1</v>
      </c>
    </row>
    <row r="901" spans="1:17" x14ac:dyDescent="0.25">
      <c r="A901" t="s">
        <v>1005</v>
      </c>
      <c r="B901" t="s">
        <v>676</v>
      </c>
      <c r="C901" t="s">
        <v>133</v>
      </c>
      <c r="D901" t="s">
        <v>336</v>
      </c>
      <c r="E901" t="s">
        <v>105</v>
      </c>
      <c r="F901">
        <v>40700</v>
      </c>
      <c r="G901" t="s">
        <v>911</v>
      </c>
      <c r="I901" t="s">
        <v>670</v>
      </c>
      <c r="J901">
        <v>2026</v>
      </c>
      <c r="K901">
        <v>7</v>
      </c>
      <c r="L901" t="s">
        <v>94</v>
      </c>
      <c r="M901">
        <v>198.701486375</v>
      </c>
      <c r="N901">
        <v>1</v>
      </c>
      <c r="O901">
        <v>198.701486375</v>
      </c>
      <c r="P901" t="s">
        <v>615</v>
      </c>
      <c r="Q901">
        <v>0</v>
      </c>
    </row>
    <row r="902" spans="1:17" x14ac:dyDescent="0.25">
      <c r="A902" t="s">
        <v>1005</v>
      </c>
      <c r="B902" t="s">
        <v>676</v>
      </c>
      <c r="C902" t="s">
        <v>133</v>
      </c>
      <c r="D902" t="s">
        <v>336</v>
      </c>
      <c r="E902" t="s">
        <v>93</v>
      </c>
      <c r="F902">
        <v>40700</v>
      </c>
      <c r="G902" t="s">
        <v>911</v>
      </c>
      <c r="I902" t="s">
        <v>253</v>
      </c>
      <c r="J902">
        <v>2026</v>
      </c>
      <c r="K902">
        <v>7</v>
      </c>
      <c r="L902" t="s">
        <v>94</v>
      </c>
      <c r="M902">
        <v>304.50841137499998</v>
      </c>
      <c r="N902">
        <v>1</v>
      </c>
      <c r="O902">
        <v>304.50841137499998</v>
      </c>
      <c r="P902" t="s">
        <v>615</v>
      </c>
      <c r="Q902">
        <v>0</v>
      </c>
    </row>
    <row r="903" spans="1:17" x14ac:dyDescent="0.25">
      <c r="A903" t="s">
        <v>1005</v>
      </c>
      <c r="B903" t="s">
        <v>676</v>
      </c>
      <c r="C903" t="s">
        <v>133</v>
      </c>
      <c r="D903" t="s">
        <v>336</v>
      </c>
      <c r="E903" t="s">
        <v>104</v>
      </c>
      <c r="F903">
        <v>40700</v>
      </c>
      <c r="G903" t="s">
        <v>911</v>
      </c>
      <c r="I903" t="s">
        <v>699</v>
      </c>
      <c r="J903">
        <v>2026</v>
      </c>
      <c r="K903">
        <v>7</v>
      </c>
      <c r="L903" t="s">
        <v>94</v>
      </c>
      <c r="M903">
        <v>158.945514</v>
      </c>
      <c r="N903">
        <v>1</v>
      </c>
      <c r="O903">
        <v>158.945514</v>
      </c>
      <c r="P903" t="s">
        <v>615</v>
      </c>
      <c r="Q903">
        <v>0</v>
      </c>
    </row>
    <row r="904" spans="1:17" x14ac:dyDescent="0.25">
      <c r="A904" t="s">
        <v>1005</v>
      </c>
      <c r="B904" t="s">
        <v>676</v>
      </c>
      <c r="C904" t="s">
        <v>133</v>
      </c>
      <c r="D904" t="s">
        <v>336</v>
      </c>
      <c r="E904" t="s">
        <v>104</v>
      </c>
      <c r="F904">
        <v>40700</v>
      </c>
      <c r="G904" t="s">
        <v>911</v>
      </c>
      <c r="I904" t="s">
        <v>120</v>
      </c>
      <c r="J904">
        <v>2026</v>
      </c>
      <c r="K904">
        <v>7</v>
      </c>
      <c r="L904" t="s">
        <v>94</v>
      </c>
      <c r="M904">
        <v>397.36378500000006</v>
      </c>
      <c r="N904">
        <v>1</v>
      </c>
      <c r="O904">
        <v>397.36378500000006</v>
      </c>
      <c r="P904" t="s">
        <v>615</v>
      </c>
      <c r="Q904">
        <v>0</v>
      </c>
    </row>
    <row r="905" spans="1:17" x14ac:dyDescent="0.25">
      <c r="A905" t="s">
        <v>1005</v>
      </c>
      <c r="B905" t="s">
        <v>881</v>
      </c>
      <c r="C905" t="s">
        <v>133</v>
      </c>
      <c r="D905" t="s">
        <v>336</v>
      </c>
      <c r="E905" t="s">
        <v>93</v>
      </c>
      <c r="F905">
        <v>40700</v>
      </c>
      <c r="G905" t="s">
        <v>911</v>
      </c>
      <c r="I905" t="s">
        <v>2482</v>
      </c>
      <c r="J905">
        <v>2026</v>
      </c>
      <c r="K905">
        <v>7</v>
      </c>
      <c r="L905" t="s">
        <v>94</v>
      </c>
      <c r="M905">
        <v>27.7547239375</v>
      </c>
      <c r="N905">
        <v>1</v>
      </c>
      <c r="O905">
        <v>27.7547239375</v>
      </c>
      <c r="P905" t="s">
        <v>615</v>
      </c>
      <c r="Q905">
        <v>0</v>
      </c>
    </row>
    <row r="906" spans="1:17" x14ac:dyDescent="0.25">
      <c r="A906" t="s">
        <v>1005</v>
      </c>
      <c r="B906" t="s">
        <v>881</v>
      </c>
      <c r="C906" t="s">
        <v>133</v>
      </c>
      <c r="D906" t="s">
        <v>336</v>
      </c>
      <c r="E906" t="s">
        <v>102</v>
      </c>
      <c r="F906">
        <v>40700</v>
      </c>
      <c r="G906" t="s">
        <v>911</v>
      </c>
      <c r="I906" t="s">
        <v>125</v>
      </c>
      <c r="J906">
        <v>2026</v>
      </c>
      <c r="K906">
        <v>7</v>
      </c>
      <c r="L906" t="s">
        <v>94</v>
      </c>
      <c r="M906">
        <v>121.14892912499998</v>
      </c>
      <c r="N906">
        <v>1</v>
      </c>
      <c r="O906">
        <v>121.14892912499998</v>
      </c>
      <c r="P906" t="s">
        <v>615</v>
      </c>
      <c r="Q906">
        <v>1</v>
      </c>
    </row>
    <row r="907" spans="1:17" x14ac:dyDescent="0.25">
      <c r="A907" t="s">
        <v>1005</v>
      </c>
      <c r="B907" t="s">
        <v>881</v>
      </c>
      <c r="C907" t="s">
        <v>133</v>
      </c>
      <c r="D907" t="s">
        <v>336</v>
      </c>
      <c r="E907" t="s">
        <v>93</v>
      </c>
      <c r="F907">
        <v>40700</v>
      </c>
      <c r="G907" t="s">
        <v>911</v>
      </c>
      <c r="I907" t="s">
        <v>253</v>
      </c>
      <c r="J907">
        <v>2026</v>
      </c>
      <c r="K907">
        <v>7</v>
      </c>
      <c r="L907" t="s">
        <v>94</v>
      </c>
      <c r="M907">
        <v>304.50841137499998</v>
      </c>
      <c r="N907">
        <v>1</v>
      </c>
      <c r="O907">
        <v>304.50841137499998</v>
      </c>
      <c r="P907" t="s">
        <v>615</v>
      </c>
      <c r="Q907">
        <v>0</v>
      </c>
    </row>
    <row r="908" spans="1:17" x14ac:dyDescent="0.25">
      <c r="A908" t="s">
        <v>1005</v>
      </c>
      <c r="B908" t="s">
        <v>881</v>
      </c>
      <c r="C908" t="s">
        <v>133</v>
      </c>
      <c r="D908" t="s">
        <v>336</v>
      </c>
      <c r="E908" t="s">
        <v>101</v>
      </c>
      <c r="F908">
        <v>40700</v>
      </c>
      <c r="G908" t="s">
        <v>911</v>
      </c>
      <c r="I908" t="s">
        <v>269</v>
      </c>
      <c r="J908">
        <v>2026</v>
      </c>
      <c r="K908">
        <v>7</v>
      </c>
      <c r="L908" t="s">
        <v>94</v>
      </c>
      <c r="M908">
        <v>460.48607499999997</v>
      </c>
      <c r="N908">
        <v>1</v>
      </c>
      <c r="O908">
        <v>460.48607499999997</v>
      </c>
      <c r="P908" t="s">
        <v>615</v>
      </c>
      <c r="Q908">
        <v>1</v>
      </c>
    </row>
    <row r="909" spans="1:17" x14ac:dyDescent="0.25">
      <c r="A909" t="s">
        <v>1005</v>
      </c>
      <c r="B909" t="s">
        <v>881</v>
      </c>
      <c r="C909" t="s">
        <v>133</v>
      </c>
      <c r="D909" t="s">
        <v>336</v>
      </c>
      <c r="E909" t="s">
        <v>104</v>
      </c>
      <c r="F909">
        <v>40700</v>
      </c>
      <c r="G909" t="s">
        <v>911</v>
      </c>
      <c r="I909" t="s">
        <v>699</v>
      </c>
      <c r="J909">
        <v>2026</v>
      </c>
      <c r="K909">
        <v>7</v>
      </c>
      <c r="L909" t="s">
        <v>94</v>
      </c>
      <c r="M909">
        <v>52.981838000000003</v>
      </c>
      <c r="N909">
        <v>1</v>
      </c>
      <c r="O909">
        <v>52.981838000000003</v>
      </c>
      <c r="P909" t="s">
        <v>615</v>
      </c>
      <c r="Q909">
        <v>0</v>
      </c>
    </row>
    <row r="910" spans="1:17" x14ac:dyDescent="0.25">
      <c r="A910" t="s">
        <v>1005</v>
      </c>
      <c r="B910" t="s">
        <v>881</v>
      </c>
      <c r="C910" t="s">
        <v>133</v>
      </c>
      <c r="D910" t="s">
        <v>336</v>
      </c>
      <c r="E910" t="s">
        <v>104</v>
      </c>
      <c r="F910">
        <v>40700</v>
      </c>
      <c r="G910" t="s">
        <v>911</v>
      </c>
      <c r="I910" t="s">
        <v>120</v>
      </c>
      <c r="J910">
        <v>2026</v>
      </c>
      <c r="K910">
        <v>7</v>
      </c>
      <c r="L910" t="s">
        <v>94</v>
      </c>
      <c r="M910">
        <v>132.45459499999998</v>
      </c>
      <c r="N910">
        <v>1</v>
      </c>
      <c r="O910">
        <v>132.45459499999998</v>
      </c>
      <c r="P910" t="s">
        <v>615</v>
      </c>
      <c r="Q910">
        <v>0</v>
      </c>
    </row>
    <row r="911" spans="1:17" x14ac:dyDescent="0.25">
      <c r="A911" t="s">
        <v>1005</v>
      </c>
      <c r="B911" t="s">
        <v>150</v>
      </c>
      <c r="C911" t="s">
        <v>133</v>
      </c>
      <c r="D911" t="s">
        <v>336</v>
      </c>
      <c r="E911" t="s">
        <v>105</v>
      </c>
      <c r="F911">
        <v>40700</v>
      </c>
      <c r="G911" t="s">
        <v>911</v>
      </c>
      <c r="I911" t="s">
        <v>670</v>
      </c>
      <c r="J911">
        <v>2026</v>
      </c>
      <c r="K911">
        <v>7</v>
      </c>
      <c r="L911" t="s">
        <v>94</v>
      </c>
      <c r="M911">
        <v>99.350743187500001</v>
      </c>
      <c r="N911">
        <v>1</v>
      </c>
      <c r="O911">
        <v>99.350743187500001</v>
      </c>
      <c r="P911" t="s">
        <v>615</v>
      </c>
      <c r="Q911">
        <v>0</v>
      </c>
    </row>
    <row r="912" spans="1:17" x14ac:dyDescent="0.25">
      <c r="A912" t="s">
        <v>1005</v>
      </c>
      <c r="B912" t="s">
        <v>150</v>
      </c>
      <c r="C912" t="s">
        <v>133</v>
      </c>
      <c r="D912" t="s">
        <v>336</v>
      </c>
      <c r="E912" t="s">
        <v>93</v>
      </c>
      <c r="F912">
        <v>40700</v>
      </c>
      <c r="G912" t="s">
        <v>911</v>
      </c>
      <c r="I912" t="s">
        <v>253</v>
      </c>
      <c r="J912">
        <v>2026</v>
      </c>
      <c r="K912">
        <v>7</v>
      </c>
      <c r="L912" t="s">
        <v>94</v>
      </c>
      <c r="M912">
        <v>304.50841137499998</v>
      </c>
      <c r="N912">
        <v>1</v>
      </c>
      <c r="O912">
        <v>304.50841137499998</v>
      </c>
      <c r="P912" t="s">
        <v>615</v>
      </c>
      <c r="Q912">
        <v>0</v>
      </c>
    </row>
    <row r="913" spans="1:17" x14ac:dyDescent="0.25">
      <c r="A913" t="s">
        <v>1005</v>
      </c>
      <c r="B913" t="s">
        <v>2248</v>
      </c>
      <c r="C913" t="s">
        <v>133</v>
      </c>
      <c r="D913" t="s">
        <v>336</v>
      </c>
      <c r="E913" t="s">
        <v>93</v>
      </c>
      <c r="F913">
        <v>40700</v>
      </c>
      <c r="G913" t="s">
        <v>911</v>
      </c>
      <c r="I913" t="s">
        <v>2482</v>
      </c>
      <c r="J913">
        <v>2026</v>
      </c>
      <c r="K913">
        <v>7</v>
      </c>
      <c r="L913" t="s">
        <v>94</v>
      </c>
      <c r="M913">
        <v>27.7547239375</v>
      </c>
      <c r="N913">
        <v>1</v>
      </c>
      <c r="O913">
        <v>27.7547239375</v>
      </c>
      <c r="P913" t="s">
        <v>615</v>
      </c>
      <c r="Q913">
        <v>0</v>
      </c>
    </row>
    <row r="914" spans="1:17" x14ac:dyDescent="0.25">
      <c r="A914" t="s">
        <v>1005</v>
      </c>
      <c r="B914" t="s">
        <v>2248</v>
      </c>
      <c r="C914" t="s">
        <v>133</v>
      </c>
      <c r="D914" t="s">
        <v>336</v>
      </c>
      <c r="E914" t="s">
        <v>93</v>
      </c>
      <c r="F914">
        <v>40700</v>
      </c>
      <c r="G914" t="s">
        <v>911</v>
      </c>
      <c r="I914" t="s">
        <v>253</v>
      </c>
      <c r="J914">
        <v>2026</v>
      </c>
      <c r="K914">
        <v>7</v>
      </c>
      <c r="L914" t="s">
        <v>94</v>
      </c>
      <c r="M914">
        <v>304.50841137499998</v>
      </c>
      <c r="N914">
        <v>1</v>
      </c>
      <c r="O914">
        <v>304.50841137499998</v>
      </c>
      <c r="P914" t="s">
        <v>615</v>
      </c>
      <c r="Q914">
        <v>0</v>
      </c>
    </row>
    <row r="915" spans="1:17" x14ac:dyDescent="0.25">
      <c r="A915" t="s">
        <v>1005</v>
      </c>
      <c r="B915" t="s">
        <v>2248</v>
      </c>
      <c r="C915" t="s">
        <v>133</v>
      </c>
      <c r="D915" t="s">
        <v>336</v>
      </c>
      <c r="E915" t="s">
        <v>101</v>
      </c>
      <c r="F915">
        <v>40700</v>
      </c>
      <c r="G915" t="s">
        <v>911</v>
      </c>
      <c r="I915" t="s">
        <v>269</v>
      </c>
      <c r="J915">
        <v>2026</v>
      </c>
      <c r="K915">
        <v>7</v>
      </c>
      <c r="L915" t="s">
        <v>94</v>
      </c>
      <c r="M915">
        <v>477.67894999999999</v>
      </c>
      <c r="N915">
        <v>1</v>
      </c>
      <c r="O915">
        <v>477.67894999999999</v>
      </c>
      <c r="P915" t="s">
        <v>615</v>
      </c>
      <c r="Q915">
        <v>1</v>
      </c>
    </row>
    <row r="916" spans="1:17" x14ac:dyDescent="0.25">
      <c r="A916" t="s">
        <v>1005</v>
      </c>
      <c r="B916" t="s">
        <v>677</v>
      </c>
      <c r="C916" t="s">
        <v>133</v>
      </c>
      <c r="D916" t="s">
        <v>336</v>
      </c>
      <c r="E916" t="s">
        <v>105</v>
      </c>
      <c r="F916">
        <v>40700</v>
      </c>
      <c r="G916" t="s">
        <v>911</v>
      </c>
      <c r="I916" t="s">
        <v>670</v>
      </c>
      <c r="J916">
        <v>2026</v>
      </c>
      <c r="K916">
        <v>7</v>
      </c>
      <c r="L916" t="s">
        <v>94</v>
      </c>
      <c r="M916">
        <v>99.350743187500001</v>
      </c>
      <c r="N916">
        <v>1</v>
      </c>
      <c r="O916">
        <v>99.350743187500001</v>
      </c>
      <c r="P916" t="s">
        <v>615</v>
      </c>
      <c r="Q916">
        <v>0</v>
      </c>
    </row>
    <row r="917" spans="1:17" x14ac:dyDescent="0.25">
      <c r="A917" t="s">
        <v>1005</v>
      </c>
      <c r="B917" t="s">
        <v>677</v>
      </c>
      <c r="C917" t="s">
        <v>133</v>
      </c>
      <c r="D917" t="s">
        <v>336</v>
      </c>
      <c r="E917" t="s">
        <v>93</v>
      </c>
      <c r="F917">
        <v>40700</v>
      </c>
      <c r="G917" t="s">
        <v>911</v>
      </c>
      <c r="I917" t="s">
        <v>253</v>
      </c>
      <c r="J917">
        <v>2026</v>
      </c>
      <c r="K917">
        <v>7</v>
      </c>
      <c r="L917" t="s">
        <v>94</v>
      </c>
      <c r="M917">
        <v>304.50841137499998</v>
      </c>
      <c r="N917">
        <v>1</v>
      </c>
      <c r="O917">
        <v>304.50841137499998</v>
      </c>
      <c r="P917" t="s">
        <v>615</v>
      </c>
      <c r="Q917">
        <v>0</v>
      </c>
    </row>
    <row r="918" spans="1:17" x14ac:dyDescent="0.25">
      <c r="A918" t="s">
        <v>1005</v>
      </c>
      <c r="B918" t="s">
        <v>677</v>
      </c>
      <c r="C918" t="s">
        <v>133</v>
      </c>
      <c r="D918" t="s">
        <v>336</v>
      </c>
      <c r="E918" t="s">
        <v>104</v>
      </c>
      <c r="F918">
        <v>40700</v>
      </c>
      <c r="G918" t="s">
        <v>911</v>
      </c>
      <c r="I918" t="s">
        <v>120</v>
      </c>
      <c r="J918">
        <v>2026</v>
      </c>
      <c r="K918">
        <v>7</v>
      </c>
      <c r="L918" t="s">
        <v>94</v>
      </c>
      <c r="M918">
        <v>132.45459499999998</v>
      </c>
      <c r="N918">
        <v>1</v>
      </c>
      <c r="O918">
        <v>132.45459499999998</v>
      </c>
      <c r="P918" t="s">
        <v>615</v>
      </c>
      <c r="Q918">
        <v>0</v>
      </c>
    </row>
    <row r="919" spans="1:17" x14ac:dyDescent="0.25">
      <c r="A919" t="s">
        <v>1005</v>
      </c>
      <c r="B919" t="s">
        <v>677</v>
      </c>
      <c r="C919" t="s">
        <v>133</v>
      </c>
      <c r="D919" t="s">
        <v>336</v>
      </c>
      <c r="E919" t="s">
        <v>105</v>
      </c>
      <c r="F919">
        <v>40700</v>
      </c>
      <c r="G919" t="s">
        <v>911</v>
      </c>
      <c r="I919" t="s">
        <v>144</v>
      </c>
      <c r="J919">
        <v>2026</v>
      </c>
      <c r="K919">
        <v>7</v>
      </c>
      <c r="L919" t="s">
        <v>94</v>
      </c>
      <c r="M919">
        <v>99.350743187500001</v>
      </c>
      <c r="N919">
        <v>1</v>
      </c>
      <c r="O919">
        <v>99.350743187500001</v>
      </c>
      <c r="P919" t="s">
        <v>615</v>
      </c>
      <c r="Q919">
        <v>0</v>
      </c>
    </row>
    <row r="920" spans="1:17" x14ac:dyDescent="0.25">
      <c r="A920" t="s">
        <v>1005</v>
      </c>
      <c r="B920" t="s">
        <v>677</v>
      </c>
      <c r="C920" t="s">
        <v>133</v>
      </c>
      <c r="D920" t="s">
        <v>336</v>
      </c>
      <c r="E920" t="s">
        <v>105</v>
      </c>
      <c r="F920">
        <v>40700</v>
      </c>
      <c r="G920" t="s">
        <v>911</v>
      </c>
      <c r="I920" t="s">
        <v>158</v>
      </c>
      <c r="J920">
        <v>2026</v>
      </c>
      <c r="K920">
        <v>7</v>
      </c>
      <c r="L920" t="s">
        <v>94</v>
      </c>
      <c r="M920">
        <v>170.29036762499999</v>
      </c>
      <c r="N920">
        <v>1</v>
      </c>
      <c r="O920">
        <v>170.29036762499999</v>
      </c>
      <c r="P920" t="s">
        <v>615</v>
      </c>
      <c r="Q920">
        <v>0</v>
      </c>
    </row>
    <row r="921" spans="1:17" x14ac:dyDescent="0.25">
      <c r="A921" t="s">
        <v>1005</v>
      </c>
      <c r="B921" t="s">
        <v>3196</v>
      </c>
      <c r="C921" t="s">
        <v>133</v>
      </c>
      <c r="D921" t="s">
        <v>336</v>
      </c>
      <c r="E921" t="s">
        <v>93</v>
      </c>
      <c r="F921">
        <v>40700</v>
      </c>
      <c r="G921" t="s">
        <v>911</v>
      </c>
      <c r="I921" t="s">
        <v>658</v>
      </c>
      <c r="J921">
        <v>2026</v>
      </c>
      <c r="K921">
        <v>7</v>
      </c>
      <c r="L921" t="s">
        <v>94</v>
      </c>
      <c r="M921">
        <v>242.78770512500003</v>
      </c>
      <c r="N921">
        <v>1</v>
      </c>
      <c r="O921">
        <v>242.78770512500003</v>
      </c>
      <c r="P921" t="s">
        <v>615</v>
      </c>
      <c r="Q921">
        <v>0</v>
      </c>
    </row>
    <row r="922" spans="1:17" x14ac:dyDescent="0.25">
      <c r="A922" t="s">
        <v>1005</v>
      </c>
      <c r="B922" t="s">
        <v>3196</v>
      </c>
      <c r="C922" t="s">
        <v>133</v>
      </c>
      <c r="D922" t="s">
        <v>336</v>
      </c>
      <c r="E922" t="s">
        <v>93</v>
      </c>
      <c r="F922">
        <v>40700</v>
      </c>
      <c r="G922" t="s">
        <v>911</v>
      </c>
      <c r="I922" t="s">
        <v>253</v>
      </c>
      <c r="J922">
        <v>2026</v>
      </c>
      <c r="K922">
        <v>7</v>
      </c>
      <c r="L922" t="s">
        <v>94</v>
      </c>
      <c r="M922">
        <v>304.50841137499998</v>
      </c>
      <c r="N922">
        <v>1</v>
      </c>
      <c r="O922">
        <v>304.50841137499998</v>
      </c>
      <c r="P922" t="s">
        <v>615</v>
      </c>
      <c r="Q922">
        <v>0</v>
      </c>
    </row>
    <row r="923" spans="1:17" x14ac:dyDescent="0.25">
      <c r="A923" t="s">
        <v>1005</v>
      </c>
      <c r="B923" t="s">
        <v>152</v>
      </c>
      <c r="C923" t="s">
        <v>133</v>
      </c>
      <c r="D923" t="s">
        <v>336</v>
      </c>
      <c r="E923" t="s">
        <v>93</v>
      </c>
      <c r="F923">
        <v>40700</v>
      </c>
      <c r="G923" t="s">
        <v>911</v>
      </c>
      <c r="I923" t="s">
        <v>680</v>
      </c>
      <c r="J923">
        <v>2026</v>
      </c>
      <c r="K923">
        <v>7</v>
      </c>
      <c r="L923" t="s">
        <v>94</v>
      </c>
      <c r="M923">
        <v>61.495376687500006</v>
      </c>
      <c r="N923">
        <v>1</v>
      </c>
      <c r="O923">
        <v>61.495376687500006</v>
      </c>
      <c r="P923" t="s">
        <v>615</v>
      </c>
      <c r="Q923">
        <v>0</v>
      </c>
    </row>
    <row r="924" spans="1:17" x14ac:dyDescent="0.25">
      <c r="A924" t="s">
        <v>1005</v>
      </c>
      <c r="B924" t="s">
        <v>152</v>
      </c>
      <c r="C924" t="s">
        <v>133</v>
      </c>
      <c r="D924" t="s">
        <v>336</v>
      </c>
      <c r="E924" t="s">
        <v>102</v>
      </c>
      <c r="F924">
        <v>40700</v>
      </c>
      <c r="G924" t="s">
        <v>911</v>
      </c>
      <c r="I924" t="s">
        <v>125</v>
      </c>
      <c r="J924">
        <v>2026</v>
      </c>
      <c r="K924">
        <v>7</v>
      </c>
      <c r="L924" t="s">
        <v>94</v>
      </c>
      <c r="M924">
        <v>246.05008531250002</v>
      </c>
      <c r="N924">
        <v>1</v>
      </c>
      <c r="O924">
        <v>246.05008531250002</v>
      </c>
      <c r="P924" t="s">
        <v>615</v>
      </c>
      <c r="Q924">
        <v>1</v>
      </c>
    </row>
    <row r="925" spans="1:17" x14ac:dyDescent="0.25">
      <c r="A925" t="s">
        <v>1005</v>
      </c>
      <c r="B925" t="s">
        <v>152</v>
      </c>
      <c r="C925" t="s">
        <v>133</v>
      </c>
      <c r="D925" t="s">
        <v>336</v>
      </c>
      <c r="E925" t="s">
        <v>102</v>
      </c>
      <c r="F925">
        <v>40700</v>
      </c>
      <c r="G925" t="s">
        <v>911</v>
      </c>
      <c r="I925" t="s">
        <v>186</v>
      </c>
      <c r="J925">
        <v>2026</v>
      </c>
      <c r="K925">
        <v>7</v>
      </c>
      <c r="L925" t="s">
        <v>94</v>
      </c>
      <c r="M925">
        <v>353.10122137500008</v>
      </c>
      <c r="N925">
        <v>1</v>
      </c>
      <c r="O925">
        <v>353.10122137500008</v>
      </c>
      <c r="P925" t="s">
        <v>615</v>
      </c>
      <c r="Q925">
        <v>1</v>
      </c>
    </row>
    <row r="926" spans="1:17" x14ac:dyDescent="0.25">
      <c r="A926" t="s">
        <v>1005</v>
      </c>
      <c r="B926" t="s">
        <v>152</v>
      </c>
      <c r="C926" t="s">
        <v>133</v>
      </c>
      <c r="D926" t="s">
        <v>336</v>
      </c>
      <c r="E926" t="s">
        <v>93</v>
      </c>
      <c r="F926">
        <v>40700</v>
      </c>
      <c r="G926" t="s">
        <v>911</v>
      </c>
      <c r="I926" t="s">
        <v>191</v>
      </c>
      <c r="J926">
        <v>2026</v>
      </c>
      <c r="K926">
        <v>7</v>
      </c>
      <c r="L926" t="s">
        <v>94</v>
      </c>
      <c r="M926">
        <v>173.97401612499999</v>
      </c>
      <c r="N926">
        <v>1</v>
      </c>
      <c r="O926">
        <v>173.97401612499999</v>
      </c>
      <c r="P926" t="s">
        <v>615</v>
      </c>
      <c r="Q926">
        <v>1</v>
      </c>
    </row>
    <row r="927" spans="1:17" x14ac:dyDescent="0.25">
      <c r="A927" t="s">
        <v>1005</v>
      </c>
      <c r="B927" t="s">
        <v>152</v>
      </c>
      <c r="C927" t="s">
        <v>133</v>
      </c>
      <c r="D927" t="s">
        <v>336</v>
      </c>
      <c r="E927" t="s">
        <v>93</v>
      </c>
      <c r="F927">
        <v>40700</v>
      </c>
      <c r="G927" t="s">
        <v>911</v>
      </c>
      <c r="I927" t="s">
        <v>168</v>
      </c>
      <c r="J927">
        <v>2026</v>
      </c>
      <c r="K927">
        <v>7</v>
      </c>
      <c r="L927" t="s">
        <v>94</v>
      </c>
      <c r="M927">
        <v>123.0005503125</v>
      </c>
      <c r="N927">
        <v>1</v>
      </c>
      <c r="O927">
        <v>123.0005503125</v>
      </c>
      <c r="P927" t="s">
        <v>615</v>
      </c>
      <c r="Q927">
        <v>0</v>
      </c>
    </row>
    <row r="928" spans="1:17" x14ac:dyDescent="0.25">
      <c r="A928" t="s">
        <v>1005</v>
      </c>
      <c r="B928" t="s">
        <v>152</v>
      </c>
      <c r="C928" t="s">
        <v>133</v>
      </c>
      <c r="D928" t="s">
        <v>336</v>
      </c>
      <c r="E928" t="s">
        <v>93</v>
      </c>
      <c r="F928">
        <v>40700</v>
      </c>
      <c r="G928" t="s">
        <v>911</v>
      </c>
      <c r="I928" t="s">
        <v>253</v>
      </c>
      <c r="J928">
        <v>2026</v>
      </c>
      <c r="K928">
        <v>7</v>
      </c>
      <c r="L928" t="s">
        <v>94</v>
      </c>
      <c r="M928">
        <v>304.50841137499998</v>
      </c>
      <c r="N928">
        <v>1</v>
      </c>
      <c r="O928">
        <v>304.50841137499998</v>
      </c>
      <c r="P928" t="s">
        <v>615</v>
      </c>
      <c r="Q928">
        <v>0</v>
      </c>
    </row>
    <row r="929" spans="1:17" x14ac:dyDescent="0.25">
      <c r="A929" t="s">
        <v>1005</v>
      </c>
      <c r="B929" t="s">
        <v>152</v>
      </c>
      <c r="C929" t="s">
        <v>133</v>
      </c>
      <c r="D929" t="s">
        <v>336</v>
      </c>
      <c r="E929" t="s">
        <v>105</v>
      </c>
      <c r="F929">
        <v>40700</v>
      </c>
      <c r="G929" t="s">
        <v>911</v>
      </c>
      <c r="I929" t="s">
        <v>144</v>
      </c>
      <c r="J929">
        <v>2026</v>
      </c>
      <c r="K929">
        <v>7</v>
      </c>
      <c r="L929" t="s">
        <v>94</v>
      </c>
      <c r="M929">
        <v>99.350743187500001</v>
      </c>
      <c r="N929">
        <v>1</v>
      </c>
      <c r="O929">
        <v>99.350743187500001</v>
      </c>
      <c r="P929" t="s">
        <v>615</v>
      </c>
      <c r="Q929">
        <v>0</v>
      </c>
    </row>
    <row r="930" spans="1:17" x14ac:dyDescent="0.25">
      <c r="A930" t="s">
        <v>1005</v>
      </c>
      <c r="B930" t="s">
        <v>152</v>
      </c>
      <c r="C930" t="s">
        <v>133</v>
      </c>
      <c r="D930" t="s">
        <v>336</v>
      </c>
      <c r="E930" t="s">
        <v>93</v>
      </c>
      <c r="F930">
        <v>40700</v>
      </c>
      <c r="G930" t="s">
        <v>911</v>
      </c>
      <c r="I930" t="s">
        <v>619</v>
      </c>
      <c r="J930">
        <v>2026</v>
      </c>
      <c r="K930">
        <v>7</v>
      </c>
      <c r="L930" t="s">
        <v>94</v>
      </c>
      <c r="M930">
        <v>124.93054699999999</v>
      </c>
      <c r="N930">
        <v>1</v>
      </c>
      <c r="O930">
        <v>124.93054699999999</v>
      </c>
      <c r="P930" t="s">
        <v>615</v>
      </c>
      <c r="Q930">
        <v>1</v>
      </c>
    </row>
    <row r="931" spans="1:17" x14ac:dyDescent="0.25">
      <c r="A931" t="s">
        <v>1005</v>
      </c>
      <c r="B931" t="s">
        <v>678</v>
      </c>
      <c r="C931" t="s">
        <v>133</v>
      </c>
      <c r="D931" t="s">
        <v>336</v>
      </c>
      <c r="E931" t="s">
        <v>102</v>
      </c>
      <c r="F931">
        <v>40700</v>
      </c>
      <c r="G931" t="s">
        <v>911</v>
      </c>
      <c r="I931" t="s">
        <v>125</v>
      </c>
      <c r="J931">
        <v>2026</v>
      </c>
      <c r="K931">
        <v>7</v>
      </c>
      <c r="L931" t="s">
        <v>94</v>
      </c>
      <c r="M931">
        <v>493.706868375</v>
      </c>
      <c r="N931">
        <v>1</v>
      </c>
      <c r="O931">
        <v>493.706868375</v>
      </c>
      <c r="P931" t="s">
        <v>615</v>
      </c>
      <c r="Q931">
        <v>1</v>
      </c>
    </row>
    <row r="932" spans="1:17" x14ac:dyDescent="0.25">
      <c r="A932" t="s">
        <v>1005</v>
      </c>
      <c r="B932" t="s">
        <v>678</v>
      </c>
      <c r="C932" t="s">
        <v>133</v>
      </c>
      <c r="D932" t="s">
        <v>336</v>
      </c>
      <c r="E932" t="s">
        <v>93</v>
      </c>
      <c r="F932">
        <v>40700</v>
      </c>
      <c r="G932" t="s">
        <v>911</v>
      </c>
      <c r="I932" t="s">
        <v>658</v>
      </c>
      <c r="J932">
        <v>2026</v>
      </c>
      <c r="K932">
        <v>7</v>
      </c>
      <c r="L932" t="s">
        <v>94</v>
      </c>
      <c r="M932">
        <v>242.78770512500003</v>
      </c>
      <c r="N932">
        <v>1</v>
      </c>
      <c r="O932">
        <v>242.78770512500003</v>
      </c>
      <c r="P932" t="s">
        <v>615</v>
      </c>
      <c r="Q932">
        <v>0</v>
      </c>
    </row>
    <row r="933" spans="1:17" x14ac:dyDescent="0.25">
      <c r="A933" t="s">
        <v>1005</v>
      </c>
      <c r="B933" t="s">
        <v>678</v>
      </c>
      <c r="C933" t="s">
        <v>133</v>
      </c>
      <c r="D933" t="s">
        <v>336</v>
      </c>
      <c r="E933" t="s">
        <v>93</v>
      </c>
      <c r="F933">
        <v>40700</v>
      </c>
      <c r="G933" t="s">
        <v>911</v>
      </c>
      <c r="I933" t="s">
        <v>253</v>
      </c>
      <c r="J933">
        <v>2026</v>
      </c>
      <c r="K933">
        <v>7</v>
      </c>
      <c r="L933" t="s">
        <v>94</v>
      </c>
      <c r="M933">
        <v>304.50841137499998</v>
      </c>
      <c r="N933">
        <v>1</v>
      </c>
      <c r="O933">
        <v>304.50841137499998</v>
      </c>
      <c r="P933" t="s">
        <v>615</v>
      </c>
      <c r="Q933">
        <v>0</v>
      </c>
    </row>
    <row r="934" spans="1:17" x14ac:dyDescent="0.25">
      <c r="A934" t="s">
        <v>1005</v>
      </c>
      <c r="B934" t="s">
        <v>678</v>
      </c>
      <c r="C934" t="s">
        <v>133</v>
      </c>
      <c r="D934" t="s">
        <v>336</v>
      </c>
      <c r="E934" t="s">
        <v>104</v>
      </c>
      <c r="F934">
        <v>40700</v>
      </c>
      <c r="G934" t="s">
        <v>911</v>
      </c>
      <c r="I934" t="s">
        <v>699</v>
      </c>
      <c r="J934">
        <v>2026</v>
      </c>
      <c r="K934">
        <v>7</v>
      </c>
      <c r="L934" t="s">
        <v>94</v>
      </c>
      <c r="M934">
        <v>105.96367600000001</v>
      </c>
      <c r="N934">
        <v>1</v>
      </c>
      <c r="O934">
        <v>105.96367600000001</v>
      </c>
      <c r="P934" t="s">
        <v>615</v>
      </c>
      <c r="Q934">
        <v>0</v>
      </c>
    </row>
    <row r="935" spans="1:17" x14ac:dyDescent="0.25">
      <c r="A935" t="s">
        <v>1005</v>
      </c>
      <c r="B935" t="s">
        <v>678</v>
      </c>
      <c r="C935" t="s">
        <v>133</v>
      </c>
      <c r="D935" t="s">
        <v>336</v>
      </c>
      <c r="E935" t="s">
        <v>104</v>
      </c>
      <c r="F935">
        <v>40700</v>
      </c>
      <c r="G935" t="s">
        <v>911</v>
      </c>
      <c r="I935" t="s">
        <v>120</v>
      </c>
      <c r="J935">
        <v>2026</v>
      </c>
      <c r="K935">
        <v>7</v>
      </c>
      <c r="L935" t="s">
        <v>94</v>
      </c>
      <c r="M935">
        <v>264.90918999999997</v>
      </c>
      <c r="N935">
        <v>1</v>
      </c>
      <c r="O935">
        <v>264.90918999999997</v>
      </c>
      <c r="P935" t="s">
        <v>615</v>
      </c>
      <c r="Q935">
        <v>0</v>
      </c>
    </row>
    <row r="936" spans="1:17" x14ac:dyDescent="0.25">
      <c r="A936" t="s">
        <v>1005</v>
      </c>
      <c r="B936" t="s">
        <v>882</v>
      </c>
      <c r="C936" t="s">
        <v>133</v>
      </c>
      <c r="D936" t="s">
        <v>336</v>
      </c>
      <c r="E936" t="s">
        <v>93</v>
      </c>
      <c r="F936">
        <v>40700</v>
      </c>
      <c r="G936" t="s">
        <v>911</v>
      </c>
      <c r="I936" t="s">
        <v>2482</v>
      </c>
      <c r="J936">
        <v>2026</v>
      </c>
      <c r="K936">
        <v>7</v>
      </c>
      <c r="L936" t="s">
        <v>94</v>
      </c>
      <c r="M936">
        <v>27.7547239375</v>
      </c>
      <c r="N936">
        <v>1</v>
      </c>
      <c r="O936">
        <v>27.7547239375</v>
      </c>
      <c r="P936" t="s">
        <v>615</v>
      </c>
      <c r="Q936">
        <v>0</v>
      </c>
    </row>
    <row r="937" spans="1:17" x14ac:dyDescent="0.25">
      <c r="A937" t="s">
        <v>1005</v>
      </c>
      <c r="B937" t="s">
        <v>882</v>
      </c>
      <c r="C937" t="s">
        <v>133</v>
      </c>
      <c r="D937" t="s">
        <v>336</v>
      </c>
      <c r="E937" t="s">
        <v>102</v>
      </c>
      <c r="F937">
        <v>40700</v>
      </c>
      <c r="G937" t="s">
        <v>911</v>
      </c>
      <c r="I937" t="s">
        <v>125</v>
      </c>
      <c r="J937">
        <v>2026</v>
      </c>
      <c r="K937">
        <v>7</v>
      </c>
      <c r="L937" t="s">
        <v>94</v>
      </c>
      <c r="M937">
        <v>234.85218575000002</v>
      </c>
      <c r="N937">
        <v>1</v>
      </c>
      <c r="O937">
        <v>234.85218575000002</v>
      </c>
      <c r="P937" t="s">
        <v>615</v>
      </c>
      <c r="Q937">
        <v>1</v>
      </c>
    </row>
    <row r="938" spans="1:17" x14ac:dyDescent="0.25">
      <c r="A938" t="s">
        <v>1005</v>
      </c>
      <c r="B938" t="s">
        <v>882</v>
      </c>
      <c r="C938" t="s">
        <v>133</v>
      </c>
      <c r="D938" t="s">
        <v>336</v>
      </c>
      <c r="E938" t="s">
        <v>93</v>
      </c>
      <c r="F938">
        <v>40700</v>
      </c>
      <c r="G938" t="s">
        <v>911</v>
      </c>
      <c r="I938" t="s">
        <v>253</v>
      </c>
      <c r="J938">
        <v>2026</v>
      </c>
      <c r="K938">
        <v>7</v>
      </c>
      <c r="L938" t="s">
        <v>94</v>
      </c>
      <c r="M938">
        <v>304.50841137499998</v>
      </c>
      <c r="N938">
        <v>1</v>
      </c>
      <c r="O938">
        <v>304.50841137499998</v>
      </c>
      <c r="P938" t="s">
        <v>615</v>
      </c>
      <c r="Q938">
        <v>0</v>
      </c>
    </row>
    <row r="939" spans="1:17" x14ac:dyDescent="0.25">
      <c r="A939" t="s">
        <v>1005</v>
      </c>
      <c r="B939" t="s">
        <v>882</v>
      </c>
      <c r="C939" t="s">
        <v>133</v>
      </c>
      <c r="D939" t="s">
        <v>336</v>
      </c>
      <c r="E939" t="s">
        <v>101</v>
      </c>
      <c r="F939">
        <v>40700</v>
      </c>
      <c r="G939" t="s">
        <v>911</v>
      </c>
      <c r="I939" t="s">
        <v>269</v>
      </c>
      <c r="J939">
        <v>2026</v>
      </c>
      <c r="K939">
        <v>7</v>
      </c>
      <c r="L939" t="s">
        <v>94</v>
      </c>
      <c r="M939">
        <v>460.50322499999999</v>
      </c>
      <c r="N939">
        <v>1</v>
      </c>
      <c r="O939">
        <v>460.50322499999999</v>
      </c>
      <c r="P939" t="s">
        <v>615</v>
      </c>
      <c r="Q939">
        <v>1</v>
      </c>
    </row>
    <row r="940" spans="1:17" x14ac:dyDescent="0.25">
      <c r="A940" t="s">
        <v>1005</v>
      </c>
      <c r="B940" t="s">
        <v>161</v>
      </c>
      <c r="C940" t="s">
        <v>133</v>
      </c>
      <c r="D940" t="s">
        <v>336</v>
      </c>
      <c r="E940" t="s">
        <v>102</v>
      </c>
      <c r="F940">
        <v>40700</v>
      </c>
      <c r="G940" t="s">
        <v>911</v>
      </c>
      <c r="I940" t="s">
        <v>125</v>
      </c>
      <c r="J940">
        <v>2026</v>
      </c>
      <c r="K940">
        <v>7</v>
      </c>
      <c r="L940" t="s">
        <v>94</v>
      </c>
      <c r="M940">
        <v>488.30875581250007</v>
      </c>
      <c r="N940">
        <v>1</v>
      </c>
      <c r="O940">
        <v>488.30875581250007</v>
      </c>
      <c r="P940" t="s">
        <v>615</v>
      </c>
      <c r="Q940">
        <v>1</v>
      </c>
    </row>
    <row r="941" spans="1:17" x14ac:dyDescent="0.25">
      <c r="A941" t="s">
        <v>1005</v>
      </c>
      <c r="B941" t="s">
        <v>161</v>
      </c>
      <c r="C941" t="s">
        <v>133</v>
      </c>
      <c r="D941" t="s">
        <v>336</v>
      </c>
      <c r="E941" t="s">
        <v>105</v>
      </c>
      <c r="F941">
        <v>40700</v>
      </c>
      <c r="G941" t="s">
        <v>911</v>
      </c>
      <c r="I941" t="s">
        <v>670</v>
      </c>
      <c r="J941">
        <v>2026</v>
      </c>
      <c r="K941">
        <v>7</v>
      </c>
      <c r="L941" t="s">
        <v>94</v>
      </c>
      <c r="M941">
        <v>99.350743187500001</v>
      </c>
      <c r="N941">
        <v>1</v>
      </c>
      <c r="O941">
        <v>99.350743187500001</v>
      </c>
      <c r="P941" t="s">
        <v>615</v>
      </c>
      <c r="Q941">
        <v>0</v>
      </c>
    </row>
    <row r="942" spans="1:17" x14ac:dyDescent="0.25">
      <c r="A942" t="s">
        <v>1005</v>
      </c>
      <c r="B942" t="s">
        <v>161</v>
      </c>
      <c r="C942" t="s">
        <v>133</v>
      </c>
      <c r="D942" t="s">
        <v>336</v>
      </c>
      <c r="E942" t="s">
        <v>93</v>
      </c>
      <c r="F942">
        <v>40700</v>
      </c>
      <c r="G942" t="s">
        <v>911</v>
      </c>
      <c r="I942" t="s">
        <v>253</v>
      </c>
      <c r="J942">
        <v>2026</v>
      </c>
      <c r="K942">
        <v>7</v>
      </c>
      <c r="L942" t="s">
        <v>94</v>
      </c>
      <c r="M942">
        <v>304.50841137499998</v>
      </c>
      <c r="N942">
        <v>1</v>
      </c>
      <c r="O942">
        <v>304.50841137499998</v>
      </c>
      <c r="P942" t="s">
        <v>615</v>
      </c>
      <c r="Q942">
        <v>0</v>
      </c>
    </row>
    <row r="943" spans="1:17" x14ac:dyDescent="0.25">
      <c r="A943" t="s">
        <v>1005</v>
      </c>
      <c r="B943" t="s">
        <v>161</v>
      </c>
      <c r="C943" t="s">
        <v>133</v>
      </c>
      <c r="D943" t="s">
        <v>336</v>
      </c>
      <c r="E943" t="s">
        <v>104</v>
      </c>
      <c r="F943">
        <v>40700</v>
      </c>
      <c r="G943" t="s">
        <v>911</v>
      </c>
      <c r="I943" t="s">
        <v>699</v>
      </c>
      <c r="J943">
        <v>2026</v>
      </c>
      <c r="K943">
        <v>7</v>
      </c>
      <c r="L943" t="s">
        <v>94</v>
      </c>
      <c r="M943">
        <v>105.96367600000001</v>
      </c>
      <c r="N943">
        <v>1</v>
      </c>
      <c r="O943">
        <v>105.96367600000001</v>
      </c>
      <c r="P943" t="s">
        <v>615</v>
      </c>
      <c r="Q943">
        <v>0</v>
      </c>
    </row>
    <row r="944" spans="1:17" x14ac:dyDescent="0.25">
      <c r="A944" t="s">
        <v>1005</v>
      </c>
      <c r="B944" t="s">
        <v>161</v>
      </c>
      <c r="C944" t="s">
        <v>133</v>
      </c>
      <c r="D944" t="s">
        <v>336</v>
      </c>
      <c r="E944" t="s">
        <v>104</v>
      </c>
      <c r="F944">
        <v>40700</v>
      </c>
      <c r="G944" t="s">
        <v>911</v>
      </c>
      <c r="I944" t="s">
        <v>120</v>
      </c>
      <c r="J944">
        <v>2026</v>
      </c>
      <c r="K944">
        <v>7</v>
      </c>
      <c r="L944" t="s">
        <v>94</v>
      </c>
      <c r="M944">
        <v>264.90918999999997</v>
      </c>
      <c r="N944">
        <v>1</v>
      </c>
      <c r="O944">
        <v>264.90918999999997</v>
      </c>
      <c r="P944" t="s">
        <v>615</v>
      </c>
      <c r="Q944">
        <v>0</v>
      </c>
    </row>
    <row r="945" spans="1:17" x14ac:dyDescent="0.25">
      <c r="A945" t="s">
        <v>1005</v>
      </c>
      <c r="B945" t="s">
        <v>163</v>
      </c>
      <c r="C945" t="s">
        <v>133</v>
      </c>
      <c r="D945" t="s">
        <v>336</v>
      </c>
      <c r="E945" t="s">
        <v>93</v>
      </c>
      <c r="F945">
        <v>40700</v>
      </c>
      <c r="G945" t="s">
        <v>911</v>
      </c>
      <c r="I945" t="s">
        <v>2482</v>
      </c>
      <c r="J945">
        <v>2026</v>
      </c>
      <c r="K945">
        <v>7</v>
      </c>
      <c r="L945" t="s">
        <v>94</v>
      </c>
      <c r="M945">
        <v>27.7547239375</v>
      </c>
      <c r="N945">
        <v>1</v>
      </c>
      <c r="O945">
        <v>27.7547239375</v>
      </c>
      <c r="P945" t="s">
        <v>615</v>
      </c>
      <c r="Q945">
        <v>0</v>
      </c>
    </row>
    <row r="946" spans="1:17" x14ac:dyDescent="0.25">
      <c r="A946" t="s">
        <v>1005</v>
      </c>
      <c r="B946" t="s">
        <v>163</v>
      </c>
      <c r="C946" t="s">
        <v>133</v>
      </c>
      <c r="D946" t="s">
        <v>336</v>
      </c>
      <c r="E946" t="s">
        <v>102</v>
      </c>
      <c r="F946">
        <v>40700</v>
      </c>
      <c r="G946" t="s">
        <v>911</v>
      </c>
      <c r="I946" t="s">
        <v>125</v>
      </c>
      <c r="J946">
        <v>2026</v>
      </c>
      <c r="K946">
        <v>7</v>
      </c>
      <c r="L946" t="s">
        <v>94</v>
      </c>
      <c r="M946">
        <v>118.06289381250001</v>
      </c>
      <c r="N946">
        <v>1</v>
      </c>
      <c r="O946">
        <v>118.06289381250001</v>
      </c>
      <c r="P946" t="s">
        <v>615</v>
      </c>
      <c r="Q946">
        <v>1</v>
      </c>
    </row>
    <row r="947" spans="1:17" x14ac:dyDescent="0.25">
      <c r="A947" t="s">
        <v>1005</v>
      </c>
      <c r="B947" t="s">
        <v>163</v>
      </c>
      <c r="C947" t="s">
        <v>133</v>
      </c>
      <c r="D947" t="s">
        <v>336</v>
      </c>
      <c r="E947" t="s">
        <v>93</v>
      </c>
      <c r="F947">
        <v>40700</v>
      </c>
      <c r="G947" t="s">
        <v>911</v>
      </c>
      <c r="I947" t="s">
        <v>658</v>
      </c>
      <c r="J947">
        <v>2026</v>
      </c>
      <c r="K947">
        <v>7</v>
      </c>
      <c r="L947" t="s">
        <v>94</v>
      </c>
      <c r="M947">
        <v>242.78770512500003</v>
      </c>
      <c r="N947">
        <v>1</v>
      </c>
      <c r="O947">
        <v>242.78770512500003</v>
      </c>
      <c r="P947" t="s">
        <v>615</v>
      </c>
      <c r="Q947">
        <v>0</v>
      </c>
    </row>
    <row r="948" spans="1:17" x14ac:dyDescent="0.25">
      <c r="A948" t="s">
        <v>1005</v>
      </c>
      <c r="B948" t="s">
        <v>163</v>
      </c>
      <c r="C948" t="s">
        <v>133</v>
      </c>
      <c r="D948" t="s">
        <v>336</v>
      </c>
      <c r="E948" t="s">
        <v>105</v>
      </c>
      <c r="F948">
        <v>40700</v>
      </c>
      <c r="G948" t="s">
        <v>911</v>
      </c>
      <c r="I948" t="s">
        <v>670</v>
      </c>
      <c r="J948">
        <v>2026</v>
      </c>
      <c r="K948">
        <v>7</v>
      </c>
      <c r="L948" t="s">
        <v>94</v>
      </c>
      <c r="M948">
        <v>99.350743187500001</v>
      </c>
      <c r="N948">
        <v>1</v>
      </c>
      <c r="O948">
        <v>99.350743187500001</v>
      </c>
      <c r="P948" t="s">
        <v>615</v>
      </c>
      <c r="Q948">
        <v>0</v>
      </c>
    </row>
    <row r="949" spans="1:17" x14ac:dyDescent="0.25">
      <c r="A949" t="s">
        <v>1005</v>
      </c>
      <c r="B949" t="s">
        <v>163</v>
      </c>
      <c r="C949" t="s">
        <v>133</v>
      </c>
      <c r="D949" t="s">
        <v>336</v>
      </c>
      <c r="E949" t="s">
        <v>93</v>
      </c>
      <c r="F949">
        <v>40700</v>
      </c>
      <c r="G949" t="s">
        <v>911</v>
      </c>
      <c r="I949" t="s">
        <v>253</v>
      </c>
      <c r="J949">
        <v>2026</v>
      </c>
      <c r="K949">
        <v>7</v>
      </c>
      <c r="L949" t="s">
        <v>94</v>
      </c>
      <c r="M949">
        <v>304.50841137499998</v>
      </c>
      <c r="N949">
        <v>1</v>
      </c>
      <c r="O949">
        <v>304.50841137499998</v>
      </c>
      <c r="P949" t="s">
        <v>615</v>
      </c>
      <c r="Q949">
        <v>0</v>
      </c>
    </row>
    <row r="950" spans="1:17" x14ac:dyDescent="0.25">
      <c r="A950" t="s">
        <v>1005</v>
      </c>
      <c r="B950" t="s">
        <v>163</v>
      </c>
      <c r="C950" t="s">
        <v>133</v>
      </c>
      <c r="D950" t="s">
        <v>336</v>
      </c>
      <c r="E950" t="s">
        <v>101</v>
      </c>
      <c r="F950">
        <v>40700</v>
      </c>
      <c r="G950" t="s">
        <v>911</v>
      </c>
      <c r="I950" t="s">
        <v>269</v>
      </c>
      <c r="J950">
        <v>2026</v>
      </c>
      <c r="K950">
        <v>7</v>
      </c>
      <c r="L950" t="s">
        <v>94</v>
      </c>
      <c r="M950">
        <v>492.73665</v>
      </c>
      <c r="N950">
        <v>1</v>
      </c>
      <c r="O950">
        <v>492.73665</v>
      </c>
      <c r="P950" t="s">
        <v>615</v>
      </c>
      <c r="Q950">
        <v>1</v>
      </c>
    </row>
    <row r="951" spans="1:17" x14ac:dyDescent="0.25">
      <c r="A951" t="s">
        <v>1005</v>
      </c>
      <c r="B951" t="s">
        <v>163</v>
      </c>
      <c r="C951" t="s">
        <v>133</v>
      </c>
      <c r="D951" t="s">
        <v>336</v>
      </c>
      <c r="E951" t="s">
        <v>104</v>
      </c>
      <c r="F951">
        <v>40700</v>
      </c>
      <c r="G951" t="s">
        <v>911</v>
      </c>
      <c r="I951" t="s">
        <v>120</v>
      </c>
      <c r="J951">
        <v>2026</v>
      </c>
      <c r="K951">
        <v>7</v>
      </c>
      <c r="L951" t="s">
        <v>94</v>
      </c>
      <c r="M951">
        <v>132.45459499999998</v>
      </c>
      <c r="N951">
        <v>1</v>
      </c>
      <c r="O951">
        <v>132.45459499999998</v>
      </c>
      <c r="P951" t="s">
        <v>615</v>
      </c>
      <c r="Q951">
        <v>0</v>
      </c>
    </row>
    <row r="952" spans="1:17" x14ac:dyDescent="0.25">
      <c r="A952" t="s">
        <v>1005</v>
      </c>
      <c r="B952" t="s">
        <v>679</v>
      </c>
      <c r="C952" t="s">
        <v>133</v>
      </c>
      <c r="D952" t="s">
        <v>336</v>
      </c>
      <c r="E952" t="s">
        <v>105</v>
      </c>
      <c r="F952">
        <v>40700</v>
      </c>
      <c r="G952" t="s">
        <v>911</v>
      </c>
      <c r="I952" t="s">
        <v>670</v>
      </c>
      <c r="J952">
        <v>2026</v>
      </c>
      <c r="K952">
        <v>7</v>
      </c>
      <c r="L952" t="s">
        <v>94</v>
      </c>
      <c r="M952">
        <v>99.350743187500001</v>
      </c>
      <c r="N952">
        <v>1</v>
      </c>
      <c r="O952">
        <v>99.350743187500001</v>
      </c>
      <c r="P952" t="s">
        <v>615</v>
      </c>
      <c r="Q952">
        <v>0</v>
      </c>
    </row>
    <row r="953" spans="1:17" x14ac:dyDescent="0.25">
      <c r="A953" t="s">
        <v>1005</v>
      </c>
      <c r="B953" t="s">
        <v>679</v>
      </c>
      <c r="C953" t="s">
        <v>133</v>
      </c>
      <c r="D953" t="s">
        <v>336</v>
      </c>
      <c r="E953" t="s">
        <v>93</v>
      </c>
      <c r="F953">
        <v>40700</v>
      </c>
      <c r="G953" t="s">
        <v>911</v>
      </c>
      <c r="I953" t="s">
        <v>253</v>
      </c>
      <c r="J953">
        <v>2026</v>
      </c>
      <c r="K953">
        <v>7</v>
      </c>
      <c r="L953" t="s">
        <v>94</v>
      </c>
      <c r="M953">
        <v>304.50841137499998</v>
      </c>
      <c r="N953">
        <v>1</v>
      </c>
      <c r="O953">
        <v>304.50841137499998</v>
      </c>
      <c r="P953" t="s">
        <v>615</v>
      </c>
      <c r="Q953">
        <v>0</v>
      </c>
    </row>
    <row r="954" spans="1:17" x14ac:dyDescent="0.25">
      <c r="A954" t="s">
        <v>1005</v>
      </c>
      <c r="B954" t="s">
        <v>164</v>
      </c>
      <c r="C954" t="s">
        <v>133</v>
      </c>
      <c r="D954" t="s">
        <v>336</v>
      </c>
      <c r="E954" t="s">
        <v>93</v>
      </c>
      <c r="F954">
        <v>40700</v>
      </c>
      <c r="G954" t="s">
        <v>911</v>
      </c>
      <c r="I954" t="s">
        <v>658</v>
      </c>
      <c r="J954">
        <v>2026</v>
      </c>
      <c r="K954">
        <v>7</v>
      </c>
      <c r="L954" t="s">
        <v>94</v>
      </c>
      <c r="M954">
        <v>606.96926281250001</v>
      </c>
      <c r="N954">
        <v>1</v>
      </c>
      <c r="O954">
        <v>606.96926281250001</v>
      </c>
      <c r="P954" t="s">
        <v>615</v>
      </c>
      <c r="Q954">
        <v>0</v>
      </c>
    </row>
    <row r="955" spans="1:17" x14ac:dyDescent="0.25">
      <c r="A955" t="s">
        <v>1005</v>
      </c>
      <c r="B955" t="s">
        <v>164</v>
      </c>
      <c r="C955" t="s">
        <v>133</v>
      </c>
      <c r="D955" t="s">
        <v>336</v>
      </c>
      <c r="E955" t="s">
        <v>93</v>
      </c>
      <c r="F955">
        <v>40700</v>
      </c>
      <c r="G955" t="s">
        <v>911</v>
      </c>
      <c r="I955" t="s">
        <v>253</v>
      </c>
      <c r="J955">
        <v>2026</v>
      </c>
      <c r="K955">
        <v>7</v>
      </c>
      <c r="L955" t="s">
        <v>94</v>
      </c>
      <c r="M955">
        <v>304.50841137499998</v>
      </c>
      <c r="N955">
        <v>1</v>
      </c>
      <c r="O955">
        <v>304.50841137499998</v>
      </c>
      <c r="P955" t="s">
        <v>615</v>
      </c>
      <c r="Q955">
        <v>0</v>
      </c>
    </row>
    <row r="956" spans="1:17" x14ac:dyDescent="0.25">
      <c r="A956" t="s">
        <v>1005</v>
      </c>
      <c r="B956" t="s">
        <v>164</v>
      </c>
      <c r="C956" t="s">
        <v>133</v>
      </c>
      <c r="D956" t="s">
        <v>336</v>
      </c>
      <c r="E956" t="s">
        <v>105</v>
      </c>
      <c r="F956">
        <v>40700</v>
      </c>
      <c r="G956" t="s">
        <v>911</v>
      </c>
      <c r="I956" t="s">
        <v>158</v>
      </c>
      <c r="J956">
        <v>2026</v>
      </c>
      <c r="K956">
        <v>7</v>
      </c>
      <c r="L956" t="s">
        <v>94</v>
      </c>
      <c r="M956">
        <v>170.29036762499999</v>
      </c>
      <c r="N956">
        <v>1</v>
      </c>
      <c r="O956">
        <v>170.29036762499999</v>
      </c>
      <c r="P956" t="s">
        <v>615</v>
      </c>
      <c r="Q956">
        <v>0</v>
      </c>
    </row>
    <row r="957" spans="1:17" x14ac:dyDescent="0.25">
      <c r="A957" t="s">
        <v>1005</v>
      </c>
      <c r="B957" t="s">
        <v>681</v>
      </c>
      <c r="C957" t="s">
        <v>133</v>
      </c>
      <c r="D957" t="s">
        <v>336</v>
      </c>
      <c r="E957" t="s">
        <v>102</v>
      </c>
      <c r="F957">
        <v>40700</v>
      </c>
      <c r="G957" t="s">
        <v>911</v>
      </c>
      <c r="I957" t="s">
        <v>125</v>
      </c>
      <c r="J957">
        <v>2026</v>
      </c>
      <c r="K957">
        <v>7</v>
      </c>
      <c r="L957" t="s">
        <v>94</v>
      </c>
      <c r="M957">
        <v>463.95356918750002</v>
      </c>
      <c r="N957">
        <v>1</v>
      </c>
      <c r="O957">
        <v>463.95356918750002</v>
      </c>
      <c r="P957" t="s">
        <v>615</v>
      </c>
      <c r="Q957">
        <v>1</v>
      </c>
    </row>
    <row r="958" spans="1:17" x14ac:dyDescent="0.25">
      <c r="A958" t="s">
        <v>1005</v>
      </c>
      <c r="B958" t="s">
        <v>681</v>
      </c>
      <c r="C958" t="s">
        <v>133</v>
      </c>
      <c r="D958" t="s">
        <v>336</v>
      </c>
      <c r="E958" t="s">
        <v>105</v>
      </c>
      <c r="F958">
        <v>40700</v>
      </c>
      <c r="G958" t="s">
        <v>911</v>
      </c>
      <c r="I958" t="s">
        <v>670</v>
      </c>
      <c r="J958">
        <v>2026</v>
      </c>
      <c r="K958">
        <v>7</v>
      </c>
      <c r="L958" t="s">
        <v>94</v>
      </c>
      <c r="M958">
        <v>99.350743187500001</v>
      </c>
      <c r="N958">
        <v>1</v>
      </c>
      <c r="O958">
        <v>99.350743187500001</v>
      </c>
      <c r="P958" t="s">
        <v>615</v>
      </c>
      <c r="Q958">
        <v>0</v>
      </c>
    </row>
    <row r="959" spans="1:17" x14ac:dyDescent="0.25">
      <c r="A959" t="s">
        <v>1005</v>
      </c>
      <c r="B959" t="s">
        <v>681</v>
      </c>
      <c r="C959" t="s">
        <v>133</v>
      </c>
      <c r="D959" t="s">
        <v>336</v>
      </c>
      <c r="E959" t="s">
        <v>93</v>
      </c>
      <c r="F959">
        <v>40700</v>
      </c>
      <c r="G959" t="s">
        <v>911</v>
      </c>
      <c r="I959" t="s">
        <v>253</v>
      </c>
      <c r="J959">
        <v>2026</v>
      </c>
      <c r="K959">
        <v>7</v>
      </c>
      <c r="L959" t="s">
        <v>94</v>
      </c>
      <c r="M959">
        <v>304.50841137499998</v>
      </c>
      <c r="N959">
        <v>1</v>
      </c>
      <c r="O959">
        <v>304.50841137499998</v>
      </c>
      <c r="P959" t="s">
        <v>615</v>
      </c>
      <c r="Q959">
        <v>0</v>
      </c>
    </row>
    <row r="960" spans="1:17" x14ac:dyDescent="0.25">
      <c r="A960" t="s">
        <v>1005</v>
      </c>
      <c r="B960" t="s">
        <v>681</v>
      </c>
      <c r="C960" t="s">
        <v>133</v>
      </c>
      <c r="D960" t="s">
        <v>336</v>
      </c>
      <c r="E960" t="s">
        <v>104</v>
      </c>
      <c r="F960">
        <v>40700</v>
      </c>
      <c r="G960" t="s">
        <v>911</v>
      </c>
      <c r="I960" t="s">
        <v>699</v>
      </c>
      <c r="J960">
        <v>2026</v>
      </c>
      <c r="K960">
        <v>7</v>
      </c>
      <c r="L960" t="s">
        <v>94</v>
      </c>
      <c r="M960">
        <v>52.981838000000003</v>
      </c>
      <c r="N960">
        <v>1</v>
      </c>
      <c r="O960">
        <v>52.981838000000003</v>
      </c>
      <c r="P960" t="s">
        <v>615</v>
      </c>
      <c r="Q960">
        <v>0</v>
      </c>
    </row>
    <row r="961" spans="1:17" x14ac:dyDescent="0.25">
      <c r="A961" t="s">
        <v>1005</v>
      </c>
      <c r="B961" t="s">
        <v>681</v>
      </c>
      <c r="C961" t="s">
        <v>133</v>
      </c>
      <c r="D961" t="s">
        <v>336</v>
      </c>
      <c r="E961" t="s">
        <v>104</v>
      </c>
      <c r="F961">
        <v>40700</v>
      </c>
      <c r="G961" t="s">
        <v>911</v>
      </c>
      <c r="I961" t="s">
        <v>120</v>
      </c>
      <c r="J961">
        <v>2026</v>
      </c>
      <c r="K961">
        <v>7</v>
      </c>
      <c r="L961" t="s">
        <v>94</v>
      </c>
      <c r="M961">
        <v>132.45459499999998</v>
      </c>
      <c r="N961">
        <v>1</v>
      </c>
      <c r="O961">
        <v>132.45459499999998</v>
      </c>
      <c r="P961" t="s">
        <v>615</v>
      </c>
      <c r="Q961">
        <v>0</v>
      </c>
    </row>
    <row r="962" spans="1:17" x14ac:dyDescent="0.25">
      <c r="A962" t="s">
        <v>1005</v>
      </c>
      <c r="B962" t="s">
        <v>681</v>
      </c>
      <c r="C962" t="s">
        <v>133</v>
      </c>
      <c r="D962" t="s">
        <v>336</v>
      </c>
      <c r="E962" t="s">
        <v>105</v>
      </c>
      <c r="F962">
        <v>40700</v>
      </c>
      <c r="G962" t="s">
        <v>911</v>
      </c>
      <c r="I962" t="s">
        <v>144</v>
      </c>
      <c r="J962">
        <v>2026</v>
      </c>
      <c r="K962">
        <v>7</v>
      </c>
      <c r="L962" t="s">
        <v>94</v>
      </c>
      <c r="M962">
        <v>99.350743187500001</v>
      </c>
      <c r="N962">
        <v>1</v>
      </c>
      <c r="O962">
        <v>99.350743187500001</v>
      </c>
      <c r="P962" t="s">
        <v>615</v>
      </c>
      <c r="Q962">
        <v>0</v>
      </c>
    </row>
    <row r="963" spans="1:17" x14ac:dyDescent="0.25">
      <c r="A963" t="s">
        <v>1005</v>
      </c>
      <c r="B963" t="s">
        <v>683</v>
      </c>
      <c r="C963" t="s">
        <v>133</v>
      </c>
      <c r="D963" t="s">
        <v>336</v>
      </c>
      <c r="E963" t="s">
        <v>93</v>
      </c>
      <c r="F963">
        <v>40700</v>
      </c>
      <c r="G963" t="s">
        <v>911</v>
      </c>
      <c r="I963" t="s">
        <v>658</v>
      </c>
      <c r="J963">
        <v>2026</v>
      </c>
      <c r="K963">
        <v>7</v>
      </c>
      <c r="L963" t="s">
        <v>94</v>
      </c>
      <c r="M963">
        <v>121.39385256250002</v>
      </c>
      <c r="N963">
        <v>1</v>
      </c>
      <c r="O963">
        <v>121.39385256250002</v>
      </c>
      <c r="P963" t="s">
        <v>615</v>
      </c>
      <c r="Q963">
        <v>0</v>
      </c>
    </row>
    <row r="964" spans="1:17" x14ac:dyDescent="0.25">
      <c r="A964" t="s">
        <v>1005</v>
      </c>
      <c r="B964" t="s">
        <v>683</v>
      </c>
      <c r="C964" t="s">
        <v>133</v>
      </c>
      <c r="D964" t="s">
        <v>336</v>
      </c>
      <c r="E964" t="s">
        <v>93</v>
      </c>
      <c r="F964">
        <v>40700</v>
      </c>
      <c r="G964" t="s">
        <v>911</v>
      </c>
      <c r="I964" t="s">
        <v>253</v>
      </c>
      <c r="J964">
        <v>2026</v>
      </c>
      <c r="K964">
        <v>7</v>
      </c>
      <c r="L964" t="s">
        <v>94</v>
      </c>
      <c r="M964">
        <v>304.50841137499998</v>
      </c>
      <c r="N964">
        <v>1</v>
      </c>
      <c r="O964">
        <v>304.50841137499998</v>
      </c>
      <c r="P964" t="s">
        <v>615</v>
      </c>
      <c r="Q964">
        <v>0</v>
      </c>
    </row>
    <row r="965" spans="1:17" x14ac:dyDescent="0.25">
      <c r="A965" t="s">
        <v>1005</v>
      </c>
      <c r="B965" t="s">
        <v>684</v>
      </c>
      <c r="C965" t="s">
        <v>133</v>
      </c>
      <c r="D965" t="s">
        <v>336</v>
      </c>
      <c r="E965" t="s">
        <v>93</v>
      </c>
      <c r="F965">
        <v>40700</v>
      </c>
      <c r="G965" t="s">
        <v>911</v>
      </c>
      <c r="I965" t="s">
        <v>658</v>
      </c>
      <c r="J965">
        <v>2026</v>
      </c>
      <c r="K965">
        <v>7</v>
      </c>
      <c r="L965" t="s">
        <v>94</v>
      </c>
      <c r="M965">
        <v>121.39385256250002</v>
      </c>
      <c r="N965">
        <v>1</v>
      </c>
      <c r="O965">
        <v>121.39385256250002</v>
      </c>
      <c r="P965" t="s">
        <v>615</v>
      </c>
      <c r="Q965">
        <v>0</v>
      </c>
    </row>
    <row r="966" spans="1:17" x14ac:dyDescent="0.25">
      <c r="A966" t="s">
        <v>1005</v>
      </c>
      <c r="B966" t="s">
        <v>684</v>
      </c>
      <c r="C966" t="s">
        <v>133</v>
      </c>
      <c r="D966" t="s">
        <v>336</v>
      </c>
      <c r="E966" t="s">
        <v>105</v>
      </c>
      <c r="F966">
        <v>40700</v>
      </c>
      <c r="G966" t="s">
        <v>911</v>
      </c>
      <c r="I966" t="s">
        <v>670</v>
      </c>
      <c r="J966">
        <v>2026</v>
      </c>
      <c r="K966">
        <v>7</v>
      </c>
      <c r="L966" t="s">
        <v>94</v>
      </c>
      <c r="M966">
        <v>298.05222956249997</v>
      </c>
      <c r="N966">
        <v>1</v>
      </c>
      <c r="O966">
        <v>298.05222956249997</v>
      </c>
      <c r="P966" t="s">
        <v>615</v>
      </c>
      <c r="Q966">
        <v>0</v>
      </c>
    </row>
    <row r="967" spans="1:17" x14ac:dyDescent="0.25">
      <c r="A967" t="s">
        <v>1005</v>
      </c>
      <c r="B967" t="s">
        <v>684</v>
      </c>
      <c r="C967" t="s">
        <v>133</v>
      </c>
      <c r="D967" t="s">
        <v>336</v>
      </c>
      <c r="E967" t="s">
        <v>93</v>
      </c>
      <c r="F967">
        <v>40700</v>
      </c>
      <c r="G967" t="s">
        <v>911</v>
      </c>
      <c r="I967" t="s">
        <v>253</v>
      </c>
      <c r="J967">
        <v>2026</v>
      </c>
      <c r="K967">
        <v>7</v>
      </c>
      <c r="L967" t="s">
        <v>94</v>
      </c>
      <c r="M967">
        <v>304.50841137499998</v>
      </c>
      <c r="N967">
        <v>1</v>
      </c>
      <c r="O967">
        <v>304.50841137499998</v>
      </c>
      <c r="P967" t="s">
        <v>615</v>
      </c>
      <c r="Q967">
        <v>0</v>
      </c>
    </row>
    <row r="968" spans="1:17" x14ac:dyDescent="0.25">
      <c r="A968" t="s">
        <v>1005</v>
      </c>
      <c r="B968" t="s">
        <v>685</v>
      </c>
      <c r="C968" t="s">
        <v>133</v>
      </c>
      <c r="D968" t="s">
        <v>336</v>
      </c>
      <c r="E968" t="s">
        <v>102</v>
      </c>
      <c r="F968">
        <v>40700</v>
      </c>
      <c r="G968" t="s">
        <v>911</v>
      </c>
      <c r="I968" t="s">
        <v>125</v>
      </c>
      <c r="J968">
        <v>2026</v>
      </c>
      <c r="K968">
        <v>7</v>
      </c>
      <c r="L968" t="s">
        <v>94</v>
      </c>
      <c r="M968">
        <v>123.71572675</v>
      </c>
      <c r="N968">
        <v>1</v>
      </c>
      <c r="O968">
        <v>123.71572675</v>
      </c>
      <c r="P968" t="s">
        <v>615</v>
      </c>
      <c r="Q968">
        <v>1</v>
      </c>
    </row>
    <row r="969" spans="1:17" x14ac:dyDescent="0.25">
      <c r="A969" t="s">
        <v>1005</v>
      </c>
      <c r="B969" t="s">
        <v>685</v>
      </c>
      <c r="C969" t="s">
        <v>133</v>
      </c>
      <c r="D969" t="s">
        <v>336</v>
      </c>
      <c r="E969" t="s">
        <v>105</v>
      </c>
      <c r="F969">
        <v>40700</v>
      </c>
      <c r="G969" t="s">
        <v>911</v>
      </c>
      <c r="I969" t="s">
        <v>670</v>
      </c>
      <c r="J969">
        <v>2026</v>
      </c>
      <c r="K969">
        <v>7</v>
      </c>
      <c r="L969" t="s">
        <v>94</v>
      </c>
      <c r="M969">
        <v>99.350743187500001</v>
      </c>
      <c r="N969">
        <v>1</v>
      </c>
      <c r="O969">
        <v>99.350743187500001</v>
      </c>
      <c r="P969" t="s">
        <v>615</v>
      </c>
      <c r="Q969">
        <v>0</v>
      </c>
    </row>
    <row r="970" spans="1:17" x14ac:dyDescent="0.25">
      <c r="A970" t="s">
        <v>1005</v>
      </c>
      <c r="B970" t="s">
        <v>685</v>
      </c>
      <c r="C970" t="s">
        <v>133</v>
      </c>
      <c r="D970" t="s">
        <v>336</v>
      </c>
      <c r="E970" t="s">
        <v>93</v>
      </c>
      <c r="F970">
        <v>40700</v>
      </c>
      <c r="G970" t="s">
        <v>911</v>
      </c>
      <c r="I970" t="s">
        <v>253</v>
      </c>
      <c r="J970">
        <v>2026</v>
      </c>
      <c r="K970">
        <v>7</v>
      </c>
      <c r="L970" t="s">
        <v>94</v>
      </c>
      <c r="M970">
        <v>304.50841137499998</v>
      </c>
      <c r="N970">
        <v>1</v>
      </c>
      <c r="O970">
        <v>304.50841137499998</v>
      </c>
      <c r="P970" t="s">
        <v>615</v>
      </c>
      <c r="Q970">
        <v>0</v>
      </c>
    </row>
    <row r="971" spans="1:17" x14ac:dyDescent="0.25">
      <c r="A971" t="s">
        <v>1005</v>
      </c>
      <c r="B971" t="s">
        <v>685</v>
      </c>
      <c r="C971" t="s">
        <v>133</v>
      </c>
      <c r="D971" t="s">
        <v>336</v>
      </c>
      <c r="E971" t="s">
        <v>104</v>
      </c>
      <c r="F971">
        <v>40700</v>
      </c>
      <c r="G971" t="s">
        <v>911</v>
      </c>
      <c r="I971" t="s">
        <v>699</v>
      </c>
      <c r="J971">
        <v>2026</v>
      </c>
      <c r="K971">
        <v>7</v>
      </c>
      <c r="L971" t="s">
        <v>94</v>
      </c>
      <c r="M971">
        <v>105.96367600000001</v>
      </c>
      <c r="N971">
        <v>1</v>
      </c>
      <c r="O971">
        <v>105.96367600000001</v>
      </c>
      <c r="P971" t="s">
        <v>615</v>
      </c>
      <c r="Q971">
        <v>0</v>
      </c>
    </row>
    <row r="972" spans="1:17" x14ac:dyDescent="0.25">
      <c r="A972" t="s">
        <v>1005</v>
      </c>
      <c r="B972" t="s">
        <v>685</v>
      </c>
      <c r="C972" t="s">
        <v>133</v>
      </c>
      <c r="D972" t="s">
        <v>336</v>
      </c>
      <c r="E972" t="s">
        <v>104</v>
      </c>
      <c r="F972">
        <v>40700</v>
      </c>
      <c r="G972" t="s">
        <v>911</v>
      </c>
      <c r="I972" t="s">
        <v>120</v>
      </c>
      <c r="J972">
        <v>2026</v>
      </c>
      <c r="K972">
        <v>7</v>
      </c>
      <c r="L972" t="s">
        <v>94</v>
      </c>
      <c r="M972">
        <v>264.90918999999997</v>
      </c>
      <c r="N972">
        <v>1</v>
      </c>
      <c r="O972">
        <v>264.90918999999997</v>
      </c>
      <c r="P972" t="s">
        <v>615</v>
      </c>
      <c r="Q972">
        <v>0</v>
      </c>
    </row>
    <row r="973" spans="1:17" x14ac:dyDescent="0.25">
      <c r="A973" t="s">
        <v>1005</v>
      </c>
      <c r="B973" t="s">
        <v>686</v>
      </c>
      <c r="C973" t="s">
        <v>133</v>
      </c>
      <c r="D973" t="s">
        <v>336</v>
      </c>
      <c r="E973" t="s">
        <v>102</v>
      </c>
      <c r="F973">
        <v>40700</v>
      </c>
      <c r="G973" t="s">
        <v>911</v>
      </c>
      <c r="I973" t="s">
        <v>125</v>
      </c>
      <c r="J973">
        <v>2026</v>
      </c>
      <c r="K973">
        <v>7</v>
      </c>
      <c r="L973" t="s">
        <v>94</v>
      </c>
      <c r="M973">
        <v>120.286798625</v>
      </c>
      <c r="N973">
        <v>1</v>
      </c>
      <c r="O973">
        <v>120.286798625</v>
      </c>
      <c r="P973" t="s">
        <v>615</v>
      </c>
      <c r="Q973">
        <v>1</v>
      </c>
    </row>
    <row r="974" spans="1:17" x14ac:dyDescent="0.25">
      <c r="A974" t="s">
        <v>1005</v>
      </c>
      <c r="B974" t="s">
        <v>686</v>
      </c>
      <c r="C974" t="s">
        <v>133</v>
      </c>
      <c r="D974" t="s">
        <v>336</v>
      </c>
      <c r="E974" t="s">
        <v>93</v>
      </c>
      <c r="F974">
        <v>40700</v>
      </c>
      <c r="G974" t="s">
        <v>911</v>
      </c>
      <c r="I974" t="s">
        <v>658</v>
      </c>
      <c r="J974">
        <v>2026</v>
      </c>
      <c r="K974">
        <v>7</v>
      </c>
      <c r="L974" t="s">
        <v>94</v>
      </c>
      <c r="M974">
        <v>121.39385256250002</v>
      </c>
      <c r="N974">
        <v>1</v>
      </c>
      <c r="O974">
        <v>121.39385256250002</v>
      </c>
      <c r="P974" t="s">
        <v>615</v>
      </c>
      <c r="Q974">
        <v>0</v>
      </c>
    </row>
    <row r="975" spans="1:17" x14ac:dyDescent="0.25">
      <c r="A975" t="s">
        <v>1005</v>
      </c>
      <c r="B975" t="s">
        <v>686</v>
      </c>
      <c r="C975" t="s">
        <v>133</v>
      </c>
      <c r="D975" t="s">
        <v>336</v>
      </c>
      <c r="E975" t="s">
        <v>105</v>
      </c>
      <c r="F975">
        <v>40700</v>
      </c>
      <c r="G975" t="s">
        <v>911</v>
      </c>
      <c r="I975" t="s">
        <v>670</v>
      </c>
      <c r="J975">
        <v>2026</v>
      </c>
      <c r="K975">
        <v>7</v>
      </c>
      <c r="L975" t="s">
        <v>94</v>
      </c>
      <c r="M975">
        <v>198.701486375</v>
      </c>
      <c r="N975">
        <v>1</v>
      </c>
      <c r="O975">
        <v>198.701486375</v>
      </c>
      <c r="P975" t="s">
        <v>615</v>
      </c>
      <c r="Q975">
        <v>0</v>
      </c>
    </row>
    <row r="976" spans="1:17" x14ac:dyDescent="0.25">
      <c r="A976" t="s">
        <v>1005</v>
      </c>
      <c r="B976" t="s">
        <v>686</v>
      </c>
      <c r="C976" t="s">
        <v>133</v>
      </c>
      <c r="D976" t="s">
        <v>336</v>
      </c>
      <c r="E976" t="s">
        <v>93</v>
      </c>
      <c r="F976">
        <v>40700</v>
      </c>
      <c r="G976" t="s">
        <v>911</v>
      </c>
      <c r="I976" t="s">
        <v>253</v>
      </c>
      <c r="J976">
        <v>2026</v>
      </c>
      <c r="K976">
        <v>7</v>
      </c>
      <c r="L976" t="s">
        <v>94</v>
      </c>
      <c r="M976">
        <v>304.50841137499998</v>
      </c>
      <c r="N976">
        <v>1</v>
      </c>
      <c r="O976">
        <v>304.50841137499998</v>
      </c>
      <c r="P976" t="s">
        <v>615</v>
      </c>
      <c r="Q976">
        <v>0</v>
      </c>
    </row>
    <row r="977" spans="1:17" x14ac:dyDescent="0.25">
      <c r="A977" t="s">
        <v>1005</v>
      </c>
      <c r="B977" t="s">
        <v>686</v>
      </c>
      <c r="C977" t="s">
        <v>133</v>
      </c>
      <c r="D977" t="s">
        <v>336</v>
      </c>
      <c r="E977" t="s">
        <v>104</v>
      </c>
      <c r="F977">
        <v>40700</v>
      </c>
      <c r="G977" t="s">
        <v>911</v>
      </c>
      <c r="I977" t="s">
        <v>699</v>
      </c>
      <c r="J977">
        <v>2026</v>
      </c>
      <c r="K977">
        <v>7</v>
      </c>
      <c r="L977" t="s">
        <v>94</v>
      </c>
      <c r="M977">
        <v>52.981838000000003</v>
      </c>
      <c r="N977">
        <v>1</v>
      </c>
      <c r="O977">
        <v>52.981838000000003</v>
      </c>
      <c r="P977" t="s">
        <v>615</v>
      </c>
      <c r="Q977">
        <v>0</v>
      </c>
    </row>
    <row r="978" spans="1:17" x14ac:dyDescent="0.25">
      <c r="A978" t="s">
        <v>1005</v>
      </c>
      <c r="B978" t="s">
        <v>686</v>
      </c>
      <c r="C978" t="s">
        <v>133</v>
      </c>
      <c r="D978" t="s">
        <v>336</v>
      </c>
      <c r="E978" t="s">
        <v>104</v>
      </c>
      <c r="F978">
        <v>40700</v>
      </c>
      <c r="G978" t="s">
        <v>911</v>
      </c>
      <c r="I978" t="s">
        <v>120</v>
      </c>
      <c r="J978">
        <v>2026</v>
      </c>
      <c r="K978">
        <v>7</v>
      </c>
      <c r="L978" t="s">
        <v>94</v>
      </c>
      <c r="M978">
        <v>132.45459499999998</v>
      </c>
      <c r="N978">
        <v>1</v>
      </c>
      <c r="O978">
        <v>132.45459499999998</v>
      </c>
      <c r="P978" t="s">
        <v>615</v>
      </c>
      <c r="Q978">
        <v>0</v>
      </c>
    </row>
    <row r="979" spans="1:17" x14ac:dyDescent="0.25">
      <c r="A979" t="s">
        <v>1005</v>
      </c>
      <c r="B979" t="s">
        <v>687</v>
      </c>
      <c r="C979" t="s">
        <v>133</v>
      </c>
      <c r="D979" t="s">
        <v>336</v>
      </c>
      <c r="E979" t="s">
        <v>93</v>
      </c>
      <c r="F979">
        <v>40700</v>
      </c>
      <c r="G979" t="s">
        <v>911</v>
      </c>
      <c r="I979" t="s">
        <v>2482</v>
      </c>
      <c r="J979">
        <v>2026</v>
      </c>
      <c r="K979">
        <v>7</v>
      </c>
      <c r="L979" t="s">
        <v>94</v>
      </c>
      <c r="M979">
        <v>83.264171812499995</v>
      </c>
      <c r="N979">
        <v>1</v>
      </c>
      <c r="O979">
        <v>83.264171812499995</v>
      </c>
      <c r="P979" t="s">
        <v>615</v>
      </c>
      <c r="Q979">
        <v>0</v>
      </c>
    </row>
    <row r="980" spans="1:17" x14ac:dyDescent="0.25">
      <c r="A980" t="s">
        <v>1005</v>
      </c>
      <c r="B980" t="s">
        <v>687</v>
      </c>
      <c r="C980" t="s">
        <v>133</v>
      </c>
      <c r="D980" t="s">
        <v>336</v>
      </c>
      <c r="E980" t="s">
        <v>93</v>
      </c>
      <c r="F980">
        <v>40700</v>
      </c>
      <c r="G980" t="s">
        <v>911</v>
      </c>
      <c r="I980" t="s">
        <v>253</v>
      </c>
      <c r="J980">
        <v>2026</v>
      </c>
      <c r="K980">
        <v>7</v>
      </c>
      <c r="L980" t="s">
        <v>94</v>
      </c>
      <c r="M980">
        <v>304.50841137499998</v>
      </c>
      <c r="N980">
        <v>1</v>
      </c>
      <c r="O980">
        <v>304.50841137499998</v>
      </c>
      <c r="P980" t="s">
        <v>615</v>
      </c>
      <c r="Q980">
        <v>0</v>
      </c>
    </row>
    <row r="981" spans="1:17" x14ac:dyDescent="0.25">
      <c r="A981" t="s">
        <v>1005</v>
      </c>
      <c r="B981" t="s">
        <v>687</v>
      </c>
      <c r="C981" t="s">
        <v>133</v>
      </c>
      <c r="D981" t="s">
        <v>336</v>
      </c>
      <c r="E981" t="s">
        <v>101</v>
      </c>
      <c r="F981">
        <v>40700</v>
      </c>
      <c r="G981" t="s">
        <v>911</v>
      </c>
      <c r="I981" t="s">
        <v>269</v>
      </c>
      <c r="J981">
        <v>2026</v>
      </c>
      <c r="K981">
        <v>7</v>
      </c>
      <c r="L981" t="s">
        <v>94</v>
      </c>
      <c r="M981">
        <v>963.75282500000014</v>
      </c>
      <c r="N981">
        <v>1</v>
      </c>
      <c r="O981">
        <v>963.75282500000014</v>
      </c>
      <c r="P981" t="s">
        <v>615</v>
      </c>
      <c r="Q981">
        <v>1</v>
      </c>
    </row>
    <row r="982" spans="1:17" x14ac:dyDescent="0.25">
      <c r="A982" t="s">
        <v>1005</v>
      </c>
      <c r="B982" t="s">
        <v>688</v>
      </c>
      <c r="C982" t="s">
        <v>133</v>
      </c>
      <c r="D982" t="s">
        <v>336</v>
      </c>
      <c r="E982" t="s">
        <v>102</v>
      </c>
      <c r="F982">
        <v>40700</v>
      </c>
      <c r="G982" t="s">
        <v>911</v>
      </c>
      <c r="I982" t="s">
        <v>186</v>
      </c>
      <c r="J982">
        <v>2026</v>
      </c>
      <c r="K982">
        <v>7</v>
      </c>
      <c r="L982" t="s">
        <v>94</v>
      </c>
      <c r="M982">
        <v>122.63806362499999</v>
      </c>
      <c r="N982">
        <v>1</v>
      </c>
      <c r="O982">
        <v>122.63806362499999</v>
      </c>
      <c r="P982" t="s">
        <v>615</v>
      </c>
      <c r="Q982">
        <v>1</v>
      </c>
    </row>
    <row r="983" spans="1:17" x14ac:dyDescent="0.25">
      <c r="A983" t="s">
        <v>1005</v>
      </c>
      <c r="B983" t="s">
        <v>688</v>
      </c>
      <c r="C983" t="s">
        <v>133</v>
      </c>
      <c r="D983" t="s">
        <v>336</v>
      </c>
      <c r="E983" t="s">
        <v>93</v>
      </c>
      <c r="F983">
        <v>40700</v>
      </c>
      <c r="G983" t="s">
        <v>911</v>
      </c>
      <c r="I983" t="s">
        <v>658</v>
      </c>
      <c r="J983">
        <v>2026</v>
      </c>
      <c r="K983">
        <v>7</v>
      </c>
      <c r="L983" t="s">
        <v>94</v>
      </c>
      <c r="M983">
        <v>121.39385256250002</v>
      </c>
      <c r="N983">
        <v>1</v>
      </c>
      <c r="O983">
        <v>121.39385256250002</v>
      </c>
      <c r="P983" t="s">
        <v>615</v>
      </c>
      <c r="Q983">
        <v>0</v>
      </c>
    </row>
    <row r="984" spans="1:17" x14ac:dyDescent="0.25">
      <c r="A984" t="s">
        <v>1005</v>
      </c>
      <c r="B984" t="s">
        <v>688</v>
      </c>
      <c r="C984" t="s">
        <v>133</v>
      </c>
      <c r="D984" t="s">
        <v>336</v>
      </c>
      <c r="E984" t="s">
        <v>105</v>
      </c>
      <c r="F984">
        <v>40700</v>
      </c>
      <c r="G984" t="s">
        <v>911</v>
      </c>
      <c r="I984" t="s">
        <v>670</v>
      </c>
      <c r="J984">
        <v>2026</v>
      </c>
      <c r="K984">
        <v>7</v>
      </c>
      <c r="L984" t="s">
        <v>94</v>
      </c>
      <c r="M984">
        <v>198.701486375</v>
      </c>
      <c r="N984">
        <v>1</v>
      </c>
      <c r="O984">
        <v>198.701486375</v>
      </c>
      <c r="P984" t="s">
        <v>615</v>
      </c>
      <c r="Q984">
        <v>0</v>
      </c>
    </row>
    <row r="985" spans="1:17" x14ac:dyDescent="0.25">
      <c r="A985" t="s">
        <v>1005</v>
      </c>
      <c r="B985" t="s">
        <v>688</v>
      </c>
      <c r="C985" t="s">
        <v>133</v>
      </c>
      <c r="D985" t="s">
        <v>336</v>
      </c>
      <c r="E985" t="s">
        <v>93</v>
      </c>
      <c r="F985">
        <v>40700</v>
      </c>
      <c r="G985" t="s">
        <v>911</v>
      </c>
      <c r="I985" t="s">
        <v>142</v>
      </c>
      <c r="J985">
        <v>2026</v>
      </c>
      <c r="K985">
        <v>7</v>
      </c>
      <c r="L985" t="s">
        <v>94</v>
      </c>
      <c r="M985">
        <v>123.0005503125</v>
      </c>
      <c r="N985">
        <v>1</v>
      </c>
      <c r="O985">
        <v>123.0005503125</v>
      </c>
      <c r="P985" t="s">
        <v>615</v>
      </c>
      <c r="Q985">
        <v>0</v>
      </c>
    </row>
    <row r="986" spans="1:17" x14ac:dyDescent="0.25">
      <c r="A986" t="s">
        <v>1005</v>
      </c>
      <c r="B986" t="s">
        <v>688</v>
      </c>
      <c r="C986" t="s">
        <v>133</v>
      </c>
      <c r="D986" t="s">
        <v>336</v>
      </c>
      <c r="E986" t="s">
        <v>93</v>
      </c>
      <c r="F986">
        <v>40700</v>
      </c>
      <c r="G986" t="s">
        <v>911</v>
      </c>
      <c r="I986" t="s">
        <v>253</v>
      </c>
      <c r="J986">
        <v>2026</v>
      </c>
      <c r="K986">
        <v>7</v>
      </c>
      <c r="L986" t="s">
        <v>94</v>
      </c>
      <c r="M986">
        <v>304.50841137499998</v>
      </c>
      <c r="N986">
        <v>1</v>
      </c>
      <c r="O986">
        <v>304.50841137499998</v>
      </c>
      <c r="P986" t="s">
        <v>615</v>
      </c>
      <c r="Q986">
        <v>0</v>
      </c>
    </row>
    <row r="987" spans="1:17" x14ac:dyDescent="0.25">
      <c r="A987" t="s">
        <v>1005</v>
      </c>
      <c r="B987" t="s">
        <v>688</v>
      </c>
      <c r="C987" t="s">
        <v>133</v>
      </c>
      <c r="D987" t="s">
        <v>336</v>
      </c>
      <c r="E987" t="s">
        <v>105</v>
      </c>
      <c r="F987">
        <v>40700</v>
      </c>
      <c r="G987" t="s">
        <v>911</v>
      </c>
      <c r="I987" t="s">
        <v>144</v>
      </c>
      <c r="J987">
        <v>2026</v>
      </c>
      <c r="K987">
        <v>7</v>
      </c>
      <c r="L987" t="s">
        <v>94</v>
      </c>
      <c r="M987">
        <v>99.350743187500001</v>
      </c>
      <c r="N987">
        <v>1</v>
      </c>
      <c r="O987">
        <v>99.350743187500001</v>
      </c>
      <c r="P987" t="s">
        <v>615</v>
      </c>
      <c r="Q987">
        <v>0</v>
      </c>
    </row>
    <row r="988" spans="1:17" x14ac:dyDescent="0.25">
      <c r="A988" t="s">
        <v>1005</v>
      </c>
      <c r="B988" t="s">
        <v>688</v>
      </c>
      <c r="C988" t="s">
        <v>133</v>
      </c>
      <c r="D988" t="s">
        <v>336</v>
      </c>
      <c r="E988" t="s">
        <v>105</v>
      </c>
      <c r="F988">
        <v>40700</v>
      </c>
      <c r="G988" t="s">
        <v>911</v>
      </c>
      <c r="I988" t="s">
        <v>158</v>
      </c>
      <c r="J988">
        <v>2026</v>
      </c>
      <c r="K988">
        <v>7</v>
      </c>
      <c r="L988" t="s">
        <v>94</v>
      </c>
      <c r="M988">
        <v>170.29036762499999</v>
      </c>
      <c r="N988">
        <v>1</v>
      </c>
      <c r="O988">
        <v>170.29036762499999</v>
      </c>
      <c r="P988" t="s">
        <v>615</v>
      </c>
      <c r="Q988">
        <v>0</v>
      </c>
    </row>
    <row r="989" spans="1:17" x14ac:dyDescent="0.25">
      <c r="A989" t="s">
        <v>1005</v>
      </c>
      <c r="B989" t="s">
        <v>689</v>
      </c>
      <c r="C989" t="s">
        <v>133</v>
      </c>
      <c r="D989" t="s">
        <v>336</v>
      </c>
      <c r="E989" t="s">
        <v>93</v>
      </c>
      <c r="F989">
        <v>40700</v>
      </c>
      <c r="G989" t="s">
        <v>911</v>
      </c>
      <c r="I989" t="s">
        <v>658</v>
      </c>
      <c r="J989">
        <v>2026</v>
      </c>
      <c r="K989">
        <v>7</v>
      </c>
      <c r="L989" t="s">
        <v>94</v>
      </c>
      <c r="M989">
        <v>242.78770512500003</v>
      </c>
      <c r="N989">
        <v>1</v>
      </c>
      <c r="O989">
        <v>242.78770512500003</v>
      </c>
      <c r="P989" t="s">
        <v>615</v>
      </c>
      <c r="Q989">
        <v>0</v>
      </c>
    </row>
    <row r="990" spans="1:17" x14ac:dyDescent="0.25">
      <c r="A990" t="s">
        <v>1005</v>
      </c>
      <c r="B990" t="s">
        <v>689</v>
      </c>
      <c r="C990" t="s">
        <v>133</v>
      </c>
      <c r="D990" t="s">
        <v>336</v>
      </c>
      <c r="E990" t="s">
        <v>105</v>
      </c>
      <c r="F990">
        <v>40700</v>
      </c>
      <c r="G990" t="s">
        <v>911</v>
      </c>
      <c r="I990" t="s">
        <v>670</v>
      </c>
      <c r="J990">
        <v>2026</v>
      </c>
      <c r="K990">
        <v>7</v>
      </c>
      <c r="L990" t="s">
        <v>94</v>
      </c>
      <c r="M990">
        <v>99.350743187500001</v>
      </c>
      <c r="N990">
        <v>1</v>
      </c>
      <c r="O990">
        <v>99.350743187500001</v>
      </c>
      <c r="P990" t="s">
        <v>615</v>
      </c>
      <c r="Q990">
        <v>0</v>
      </c>
    </row>
    <row r="991" spans="1:17" x14ac:dyDescent="0.25">
      <c r="A991" t="s">
        <v>1005</v>
      </c>
      <c r="B991" t="s">
        <v>689</v>
      </c>
      <c r="C991" t="s">
        <v>133</v>
      </c>
      <c r="D991" t="s">
        <v>336</v>
      </c>
      <c r="E991" t="s">
        <v>93</v>
      </c>
      <c r="F991">
        <v>40700</v>
      </c>
      <c r="G991" t="s">
        <v>911</v>
      </c>
      <c r="I991" t="s">
        <v>253</v>
      </c>
      <c r="J991">
        <v>2026</v>
      </c>
      <c r="K991">
        <v>7</v>
      </c>
      <c r="L991" t="s">
        <v>94</v>
      </c>
      <c r="M991">
        <v>304.50841137499998</v>
      </c>
      <c r="N991">
        <v>1</v>
      </c>
      <c r="O991">
        <v>304.50841137499998</v>
      </c>
      <c r="P991" t="s">
        <v>615</v>
      </c>
      <c r="Q991">
        <v>0</v>
      </c>
    </row>
    <row r="992" spans="1:17" x14ac:dyDescent="0.25">
      <c r="A992" t="s">
        <v>1005</v>
      </c>
      <c r="B992" t="s">
        <v>689</v>
      </c>
      <c r="C992" t="s">
        <v>133</v>
      </c>
      <c r="D992" t="s">
        <v>336</v>
      </c>
      <c r="E992" t="s">
        <v>105</v>
      </c>
      <c r="F992">
        <v>40700</v>
      </c>
      <c r="G992" t="s">
        <v>911</v>
      </c>
      <c r="I992" t="s">
        <v>144</v>
      </c>
      <c r="J992">
        <v>2026</v>
      </c>
      <c r="K992">
        <v>7</v>
      </c>
      <c r="L992" t="s">
        <v>94</v>
      </c>
      <c r="M992">
        <v>99.350743187500001</v>
      </c>
      <c r="N992">
        <v>1</v>
      </c>
      <c r="O992">
        <v>99.350743187500001</v>
      </c>
      <c r="P992" t="s">
        <v>615</v>
      </c>
      <c r="Q992">
        <v>0</v>
      </c>
    </row>
    <row r="993" spans="1:17" x14ac:dyDescent="0.25">
      <c r="A993" t="s">
        <v>1005</v>
      </c>
      <c r="B993" t="s">
        <v>689</v>
      </c>
      <c r="C993" t="s">
        <v>133</v>
      </c>
      <c r="D993" t="s">
        <v>336</v>
      </c>
      <c r="E993" t="s">
        <v>105</v>
      </c>
      <c r="F993">
        <v>40700</v>
      </c>
      <c r="G993" t="s">
        <v>911</v>
      </c>
      <c r="I993" t="s">
        <v>158</v>
      </c>
      <c r="J993">
        <v>2026</v>
      </c>
      <c r="K993">
        <v>7</v>
      </c>
      <c r="L993" t="s">
        <v>94</v>
      </c>
      <c r="M993">
        <v>510.87110287499996</v>
      </c>
      <c r="N993">
        <v>1</v>
      </c>
      <c r="O993">
        <v>510.87110287499996</v>
      </c>
      <c r="P993" t="s">
        <v>615</v>
      </c>
      <c r="Q993">
        <v>0</v>
      </c>
    </row>
    <row r="994" spans="1:17" x14ac:dyDescent="0.25">
      <c r="A994" t="s">
        <v>1005</v>
      </c>
      <c r="B994" t="s">
        <v>173</v>
      </c>
      <c r="C994" t="s">
        <v>133</v>
      </c>
      <c r="D994" t="s">
        <v>336</v>
      </c>
      <c r="E994" t="s">
        <v>105</v>
      </c>
      <c r="F994">
        <v>40700</v>
      </c>
      <c r="G994" t="s">
        <v>911</v>
      </c>
      <c r="I994" t="s">
        <v>670</v>
      </c>
      <c r="J994">
        <v>2026</v>
      </c>
      <c r="K994">
        <v>7</v>
      </c>
      <c r="L994" t="s">
        <v>94</v>
      </c>
      <c r="M994">
        <v>496.75371593750003</v>
      </c>
      <c r="N994">
        <v>1</v>
      </c>
      <c r="O994">
        <v>496.75371593750003</v>
      </c>
      <c r="P994" t="s">
        <v>615</v>
      </c>
      <c r="Q994">
        <v>0</v>
      </c>
    </row>
    <row r="995" spans="1:17" x14ac:dyDescent="0.25">
      <c r="A995" t="s">
        <v>1005</v>
      </c>
      <c r="B995" t="s">
        <v>173</v>
      </c>
      <c r="C995" t="s">
        <v>133</v>
      </c>
      <c r="D995" t="s">
        <v>336</v>
      </c>
      <c r="E995" t="s">
        <v>93</v>
      </c>
      <c r="F995">
        <v>40700</v>
      </c>
      <c r="G995" t="s">
        <v>911</v>
      </c>
      <c r="I995" t="s">
        <v>253</v>
      </c>
      <c r="J995">
        <v>2026</v>
      </c>
      <c r="K995">
        <v>7</v>
      </c>
      <c r="L995" t="s">
        <v>94</v>
      </c>
      <c r="M995">
        <v>304.50841137499998</v>
      </c>
      <c r="N995">
        <v>1</v>
      </c>
      <c r="O995">
        <v>304.50841137499998</v>
      </c>
      <c r="P995" t="s">
        <v>615</v>
      </c>
      <c r="Q995">
        <v>0</v>
      </c>
    </row>
    <row r="996" spans="1:17" x14ac:dyDescent="0.25">
      <c r="A996" t="s">
        <v>1005</v>
      </c>
      <c r="B996" t="s">
        <v>174</v>
      </c>
      <c r="C996" t="s">
        <v>133</v>
      </c>
      <c r="D996" t="s">
        <v>336</v>
      </c>
      <c r="E996" t="s">
        <v>93</v>
      </c>
      <c r="F996">
        <v>40700</v>
      </c>
      <c r="G996" t="s">
        <v>911</v>
      </c>
      <c r="I996" t="s">
        <v>2482</v>
      </c>
      <c r="J996">
        <v>2026</v>
      </c>
      <c r="K996">
        <v>7</v>
      </c>
      <c r="L996" t="s">
        <v>94</v>
      </c>
      <c r="M996">
        <v>27.7547239375</v>
      </c>
      <c r="N996">
        <v>1</v>
      </c>
      <c r="O996">
        <v>27.7547239375</v>
      </c>
      <c r="P996" t="s">
        <v>615</v>
      </c>
      <c r="Q996">
        <v>0</v>
      </c>
    </row>
    <row r="997" spans="1:17" x14ac:dyDescent="0.25">
      <c r="A997" t="s">
        <v>1005</v>
      </c>
      <c r="B997" t="s">
        <v>174</v>
      </c>
      <c r="C997" t="s">
        <v>133</v>
      </c>
      <c r="D997" t="s">
        <v>336</v>
      </c>
      <c r="E997" t="s">
        <v>93</v>
      </c>
      <c r="F997">
        <v>40700</v>
      </c>
      <c r="G997" t="s">
        <v>911</v>
      </c>
      <c r="I997" t="s">
        <v>253</v>
      </c>
      <c r="J997">
        <v>2026</v>
      </c>
      <c r="K997">
        <v>7</v>
      </c>
      <c r="L997" t="s">
        <v>94</v>
      </c>
      <c r="M997">
        <v>304.50841137499998</v>
      </c>
      <c r="N997">
        <v>1</v>
      </c>
      <c r="O997">
        <v>304.50841137499998</v>
      </c>
      <c r="P997" t="s">
        <v>615</v>
      </c>
      <c r="Q997">
        <v>0</v>
      </c>
    </row>
    <row r="998" spans="1:17" x14ac:dyDescent="0.25">
      <c r="A998" t="s">
        <v>1005</v>
      </c>
      <c r="B998" t="s">
        <v>174</v>
      </c>
      <c r="C998" t="s">
        <v>133</v>
      </c>
      <c r="D998" t="s">
        <v>336</v>
      </c>
      <c r="E998" t="s">
        <v>101</v>
      </c>
      <c r="F998">
        <v>40700</v>
      </c>
      <c r="G998" t="s">
        <v>911</v>
      </c>
      <c r="I998" t="s">
        <v>269</v>
      </c>
      <c r="J998">
        <v>2026</v>
      </c>
      <c r="K998">
        <v>7</v>
      </c>
      <c r="L998" t="s">
        <v>94</v>
      </c>
      <c r="M998">
        <v>460.48607499999997</v>
      </c>
      <c r="N998">
        <v>1</v>
      </c>
      <c r="O998">
        <v>460.48607499999997</v>
      </c>
      <c r="P998" t="s">
        <v>615</v>
      </c>
      <c r="Q998">
        <v>1</v>
      </c>
    </row>
    <row r="999" spans="1:17" x14ac:dyDescent="0.25">
      <c r="A999" t="s">
        <v>1005</v>
      </c>
      <c r="B999" t="s">
        <v>691</v>
      </c>
      <c r="C999" t="s">
        <v>133</v>
      </c>
      <c r="D999" t="s">
        <v>336</v>
      </c>
      <c r="E999" t="s">
        <v>102</v>
      </c>
      <c r="F999">
        <v>40700</v>
      </c>
      <c r="G999" t="s">
        <v>911</v>
      </c>
      <c r="I999" t="s">
        <v>125</v>
      </c>
      <c r="J999">
        <v>2026</v>
      </c>
      <c r="K999">
        <v>7</v>
      </c>
      <c r="L999" t="s">
        <v>94</v>
      </c>
      <c r="M999">
        <v>246.05008531250002</v>
      </c>
      <c r="N999">
        <v>1</v>
      </c>
      <c r="O999">
        <v>246.05008531250002</v>
      </c>
      <c r="P999" t="s">
        <v>615</v>
      </c>
      <c r="Q999">
        <v>1</v>
      </c>
    </row>
    <row r="1000" spans="1:17" x14ac:dyDescent="0.25">
      <c r="A1000" t="s">
        <v>1005</v>
      </c>
      <c r="B1000" t="s">
        <v>691</v>
      </c>
      <c r="C1000" t="s">
        <v>133</v>
      </c>
      <c r="D1000" t="s">
        <v>336</v>
      </c>
      <c r="E1000" t="s">
        <v>93</v>
      </c>
      <c r="F1000">
        <v>40700</v>
      </c>
      <c r="G1000" t="s">
        <v>911</v>
      </c>
      <c r="I1000" t="s">
        <v>658</v>
      </c>
      <c r="J1000">
        <v>2026</v>
      </c>
      <c r="K1000">
        <v>7</v>
      </c>
      <c r="L1000" t="s">
        <v>94</v>
      </c>
      <c r="M1000">
        <v>242.78770512500003</v>
      </c>
      <c r="N1000">
        <v>1</v>
      </c>
      <c r="O1000">
        <v>242.78770512500003</v>
      </c>
      <c r="P1000" t="s">
        <v>615</v>
      </c>
      <c r="Q1000">
        <v>0</v>
      </c>
    </row>
    <row r="1001" spans="1:17" x14ac:dyDescent="0.25">
      <c r="A1001" t="s">
        <v>1005</v>
      </c>
      <c r="B1001" t="s">
        <v>691</v>
      </c>
      <c r="C1001" t="s">
        <v>133</v>
      </c>
      <c r="D1001" t="s">
        <v>336</v>
      </c>
      <c r="E1001" t="s">
        <v>105</v>
      </c>
      <c r="F1001">
        <v>40700</v>
      </c>
      <c r="G1001" t="s">
        <v>911</v>
      </c>
      <c r="I1001" t="s">
        <v>670</v>
      </c>
      <c r="J1001">
        <v>2026</v>
      </c>
      <c r="K1001">
        <v>7</v>
      </c>
      <c r="L1001" t="s">
        <v>94</v>
      </c>
      <c r="M1001">
        <v>99.350743187500001</v>
      </c>
      <c r="N1001">
        <v>1</v>
      </c>
      <c r="O1001">
        <v>99.350743187500001</v>
      </c>
      <c r="P1001" t="s">
        <v>615</v>
      </c>
      <c r="Q1001">
        <v>0</v>
      </c>
    </row>
    <row r="1002" spans="1:17" x14ac:dyDescent="0.25">
      <c r="A1002" t="s">
        <v>1005</v>
      </c>
      <c r="B1002" t="s">
        <v>691</v>
      </c>
      <c r="C1002" t="s">
        <v>133</v>
      </c>
      <c r="D1002" t="s">
        <v>336</v>
      </c>
      <c r="E1002" t="s">
        <v>93</v>
      </c>
      <c r="F1002">
        <v>40700</v>
      </c>
      <c r="G1002" t="s">
        <v>911</v>
      </c>
      <c r="I1002" t="s">
        <v>253</v>
      </c>
      <c r="J1002">
        <v>2026</v>
      </c>
      <c r="K1002">
        <v>7</v>
      </c>
      <c r="L1002" t="s">
        <v>94</v>
      </c>
      <c r="M1002">
        <v>304.50841137499998</v>
      </c>
      <c r="N1002">
        <v>1</v>
      </c>
      <c r="O1002">
        <v>304.50841137499998</v>
      </c>
      <c r="P1002" t="s">
        <v>615</v>
      </c>
      <c r="Q1002">
        <v>0</v>
      </c>
    </row>
    <row r="1003" spans="1:17" x14ac:dyDescent="0.25">
      <c r="A1003" t="s">
        <v>1005</v>
      </c>
      <c r="B1003" t="s">
        <v>692</v>
      </c>
      <c r="C1003" t="s">
        <v>133</v>
      </c>
      <c r="D1003" t="s">
        <v>336</v>
      </c>
      <c r="E1003" t="s">
        <v>102</v>
      </c>
      <c r="F1003">
        <v>40700</v>
      </c>
      <c r="G1003" t="s">
        <v>911</v>
      </c>
      <c r="I1003" t="s">
        <v>125</v>
      </c>
      <c r="J1003">
        <v>2026</v>
      </c>
      <c r="K1003">
        <v>7</v>
      </c>
      <c r="L1003" t="s">
        <v>94</v>
      </c>
      <c r="M1003">
        <v>217.90348387499998</v>
      </c>
      <c r="N1003">
        <v>1</v>
      </c>
      <c r="O1003">
        <v>217.90348387499998</v>
      </c>
      <c r="P1003" t="s">
        <v>615</v>
      </c>
      <c r="Q1003">
        <v>1</v>
      </c>
    </row>
    <row r="1004" spans="1:17" x14ac:dyDescent="0.25">
      <c r="A1004" t="s">
        <v>1005</v>
      </c>
      <c r="B1004" t="s">
        <v>692</v>
      </c>
      <c r="C1004" t="s">
        <v>133</v>
      </c>
      <c r="D1004" t="s">
        <v>336</v>
      </c>
      <c r="E1004" t="s">
        <v>102</v>
      </c>
      <c r="F1004">
        <v>40700</v>
      </c>
      <c r="G1004" t="s">
        <v>911</v>
      </c>
      <c r="I1004" t="s">
        <v>186</v>
      </c>
      <c r="J1004">
        <v>2026</v>
      </c>
      <c r="K1004">
        <v>7</v>
      </c>
      <c r="L1004" t="s">
        <v>94</v>
      </c>
      <c r="M1004">
        <v>364.8085616875</v>
      </c>
      <c r="N1004">
        <v>1</v>
      </c>
      <c r="O1004">
        <v>364.8085616875</v>
      </c>
      <c r="P1004" t="s">
        <v>615</v>
      </c>
      <c r="Q1004">
        <v>1</v>
      </c>
    </row>
    <row r="1005" spans="1:17" x14ac:dyDescent="0.25">
      <c r="A1005" t="s">
        <v>1005</v>
      </c>
      <c r="B1005" t="s">
        <v>692</v>
      </c>
      <c r="C1005" t="s">
        <v>133</v>
      </c>
      <c r="D1005" t="s">
        <v>336</v>
      </c>
      <c r="E1005" t="s">
        <v>93</v>
      </c>
      <c r="F1005">
        <v>40700</v>
      </c>
      <c r="G1005" t="s">
        <v>911</v>
      </c>
      <c r="I1005" t="s">
        <v>658</v>
      </c>
      <c r="J1005">
        <v>2026</v>
      </c>
      <c r="K1005">
        <v>7</v>
      </c>
      <c r="L1005" t="s">
        <v>94</v>
      </c>
      <c r="M1005">
        <v>121.39385256250002</v>
      </c>
      <c r="N1005">
        <v>1</v>
      </c>
      <c r="O1005">
        <v>121.39385256250002</v>
      </c>
      <c r="P1005" t="s">
        <v>615</v>
      </c>
      <c r="Q1005">
        <v>0</v>
      </c>
    </row>
    <row r="1006" spans="1:17" x14ac:dyDescent="0.25">
      <c r="A1006" t="s">
        <v>1005</v>
      </c>
      <c r="B1006" t="s">
        <v>692</v>
      </c>
      <c r="C1006" t="s">
        <v>133</v>
      </c>
      <c r="D1006" t="s">
        <v>336</v>
      </c>
      <c r="E1006" t="s">
        <v>93</v>
      </c>
      <c r="F1006">
        <v>40700</v>
      </c>
      <c r="G1006" t="s">
        <v>911</v>
      </c>
      <c r="I1006" t="s">
        <v>191</v>
      </c>
      <c r="J1006">
        <v>2026</v>
      </c>
      <c r="K1006">
        <v>7</v>
      </c>
      <c r="L1006" t="s">
        <v>94</v>
      </c>
      <c r="M1006">
        <v>173.97401612499999</v>
      </c>
      <c r="N1006">
        <v>1</v>
      </c>
      <c r="O1006">
        <v>173.97401612499999</v>
      </c>
      <c r="P1006" t="s">
        <v>615</v>
      </c>
      <c r="Q1006">
        <v>1</v>
      </c>
    </row>
    <row r="1007" spans="1:17" x14ac:dyDescent="0.25">
      <c r="A1007" t="s">
        <v>1005</v>
      </c>
      <c r="B1007" t="s">
        <v>692</v>
      </c>
      <c r="C1007" t="s">
        <v>133</v>
      </c>
      <c r="D1007" t="s">
        <v>336</v>
      </c>
      <c r="E1007" t="s">
        <v>105</v>
      </c>
      <c r="F1007">
        <v>40700</v>
      </c>
      <c r="G1007" t="s">
        <v>911</v>
      </c>
      <c r="I1007" t="s">
        <v>670</v>
      </c>
      <c r="J1007">
        <v>2026</v>
      </c>
      <c r="K1007">
        <v>7</v>
      </c>
      <c r="L1007" t="s">
        <v>94</v>
      </c>
      <c r="M1007">
        <v>99.350743187500001</v>
      </c>
      <c r="N1007">
        <v>1</v>
      </c>
      <c r="O1007">
        <v>99.350743187500001</v>
      </c>
      <c r="P1007" t="s">
        <v>615</v>
      </c>
      <c r="Q1007">
        <v>0</v>
      </c>
    </row>
    <row r="1008" spans="1:17" x14ac:dyDescent="0.25">
      <c r="A1008" t="s">
        <v>1005</v>
      </c>
      <c r="B1008" t="s">
        <v>692</v>
      </c>
      <c r="C1008" t="s">
        <v>133</v>
      </c>
      <c r="D1008" t="s">
        <v>336</v>
      </c>
      <c r="E1008" t="s">
        <v>93</v>
      </c>
      <c r="F1008">
        <v>40700</v>
      </c>
      <c r="G1008" t="s">
        <v>911</v>
      </c>
      <c r="I1008" t="s">
        <v>168</v>
      </c>
      <c r="J1008">
        <v>2026</v>
      </c>
      <c r="K1008">
        <v>7</v>
      </c>
      <c r="L1008" t="s">
        <v>94</v>
      </c>
      <c r="M1008">
        <v>123.0005503125</v>
      </c>
      <c r="N1008">
        <v>1</v>
      </c>
      <c r="O1008">
        <v>123.0005503125</v>
      </c>
      <c r="P1008" t="s">
        <v>615</v>
      </c>
      <c r="Q1008">
        <v>0</v>
      </c>
    </row>
    <row r="1009" spans="1:17" x14ac:dyDescent="0.25">
      <c r="A1009" t="s">
        <v>1005</v>
      </c>
      <c r="B1009" t="s">
        <v>692</v>
      </c>
      <c r="C1009" t="s">
        <v>133</v>
      </c>
      <c r="D1009" t="s">
        <v>336</v>
      </c>
      <c r="E1009" t="s">
        <v>93</v>
      </c>
      <c r="F1009">
        <v>40700</v>
      </c>
      <c r="G1009" t="s">
        <v>911</v>
      </c>
      <c r="I1009" t="s">
        <v>253</v>
      </c>
      <c r="J1009">
        <v>2026</v>
      </c>
      <c r="K1009">
        <v>7</v>
      </c>
      <c r="L1009" t="s">
        <v>94</v>
      </c>
      <c r="M1009">
        <v>304.50841137499998</v>
      </c>
      <c r="N1009">
        <v>1</v>
      </c>
      <c r="O1009">
        <v>304.50841137499998</v>
      </c>
      <c r="P1009" t="s">
        <v>615</v>
      </c>
      <c r="Q1009">
        <v>0</v>
      </c>
    </row>
    <row r="1010" spans="1:17" x14ac:dyDescent="0.25">
      <c r="A1010" t="s">
        <v>1005</v>
      </c>
      <c r="B1010" t="s">
        <v>692</v>
      </c>
      <c r="C1010" t="s">
        <v>133</v>
      </c>
      <c r="D1010" t="s">
        <v>336</v>
      </c>
      <c r="E1010" t="s">
        <v>105</v>
      </c>
      <c r="F1010">
        <v>40700</v>
      </c>
      <c r="G1010" t="s">
        <v>911</v>
      </c>
      <c r="I1010" t="s">
        <v>144</v>
      </c>
      <c r="J1010">
        <v>2026</v>
      </c>
      <c r="K1010">
        <v>7</v>
      </c>
      <c r="L1010" t="s">
        <v>94</v>
      </c>
      <c r="M1010">
        <v>99.350743187500001</v>
      </c>
      <c r="N1010">
        <v>1</v>
      </c>
      <c r="O1010">
        <v>99.350743187500001</v>
      </c>
      <c r="P1010" t="s">
        <v>615</v>
      </c>
      <c r="Q1010">
        <v>0</v>
      </c>
    </row>
    <row r="1011" spans="1:17" x14ac:dyDescent="0.25">
      <c r="A1011" t="s">
        <v>1005</v>
      </c>
      <c r="B1011" t="s">
        <v>692</v>
      </c>
      <c r="C1011" t="s">
        <v>133</v>
      </c>
      <c r="D1011" t="s">
        <v>336</v>
      </c>
      <c r="E1011" t="s">
        <v>93</v>
      </c>
      <c r="F1011">
        <v>40700</v>
      </c>
      <c r="G1011" t="s">
        <v>911</v>
      </c>
      <c r="I1011" t="s">
        <v>619</v>
      </c>
      <c r="J1011">
        <v>2026</v>
      </c>
      <c r="K1011">
        <v>7</v>
      </c>
      <c r="L1011" t="s">
        <v>94</v>
      </c>
      <c r="M1011">
        <v>124.93054699999999</v>
      </c>
      <c r="N1011">
        <v>1</v>
      </c>
      <c r="O1011">
        <v>124.93054699999999</v>
      </c>
      <c r="P1011" t="s">
        <v>615</v>
      </c>
      <c r="Q1011">
        <v>1</v>
      </c>
    </row>
    <row r="1012" spans="1:17" x14ac:dyDescent="0.25">
      <c r="A1012" t="s">
        <v>1005</v>
      </c>
      <c r="B1012" t="s">
        <v>693</v>
      </c>
      <c r="C1012" t="s">
        <v>133</v>
      </c>
      <c r="D1012" t="s">
        <v>336</v>
      </c>
      <c r="E1012" t="s">
        <v>102</v>
      </c>
      <c r="F1012">
        <v>40700</v>
      </c>
      <c r="G1012" t="s">
        <v>911</v>
      </c>
      <c r="I1012" t="s">
        <v>125</v>
      </c>
      <c r="J1012">
        <v>2026</v>
      </c>
      <c r="K1012">
        <v>7</v>
      </c>
      <c r="L1012" t="s">
        <v>94</v>
      </c>
      <c r="M1012">
        <v>352.91507956250001</v>
      </c>
      <c r="N1012">
        <v>1</v>
      </c>
      <c r="O1012">
        <v>352.91507956250001</v>
      </c>
      <c r="P1012" t="s">
        <v>615</v>
      </c>
      <c r="Q1012">
        <v>1</v>
      </c>
    </row>
    <row r="1013" spans="1:17" x14ac:dyDescent="0.25">
      <c r="A1013" t="s">
        <v>1005</v>
      </c>
      <c r="B1013" t="s">
        <v>693</v>
      </c>
      <c r="C1013" t="s">
        <v>133</v>
      </c>
      <c r="D1013" t="s">
        <v>336</v>
      </c>
      <c r="E1013" t="s">
        <v>105</v>
      </c>
      <c r="F1013">
        <v>40700</v>
      </c>
      <c r="G1013" t="s">
        <v>911</v>
      </c>
      <c r="I1013" t="s">
        <v>670</v>
      </c>
      <c r="J1013">
        <v>2026</v>
      </c>
      <c r="K1013">
        <v>7</v>
      </c>
      <c r="L1013" t="s">
        <v>94</v>
      </c>
      <c r="M1013">
        <v>99.350743187500001</v>
      </c>
      <c r="N1013">
        <v>1</v>
      </c>
      <c r="O1013">
        <v>99.350743187500001</v>
      </c>
      <c r="P1013" t="s">
        <v>615</v>
      </c>
      <c r="Q1013">
        <v>0</v>
      </c>
    </row>
    <row r="1014" spans="1:17" x14ac:dyDescent="0.25">
      <c r="A1014" t="s">
        <v>1005</v>
      </c>
      <c r="B1014" t="s">
        <v>693</v>
      </c>
      <c r="C1014" t="s">
        <v>133</v>
      </c>
      <c r="D1014" t="s">
        <v>336</v>
      </c>
      <c r="E1014" t="s">
        <v>93</v>
      </c>
      <c r="F1014">
        <v>40700</v>
      </c>
      <c r="G1014" t="s">
        <v>911</v>
      </c>
      <c r="I1014" t="s">
        <v>253</v>
      </c>
      <c r="J1014">
        <v>2026</v>
      </c>
      <c r="K1014">
        <v>7</v>
      </c>
      <c r="L1014" t="s">
        <v>94</v>
      </c>
      <c r="M1014">
        <v>304.50841137499998</v>
      </c>
      <c r="N1014">
        <v>1</v>
      </c>
      <c r="O1014">
        <v>304.50841137499998</v>
      </c>
      <c r="P1014" t="s">
        <v>615</v>
      </c>
      <c r="Q1014">
        <v>0</v>
      </c>
    </row>
    <row r="1015" spans="1:17" x14ac:dyDescent="0.25">
      <c r="A1015" t="s">
        <v>1005</v>
      </c>
      <c r="B1015" t="s">
        <v>693</v>
      </c>
      <c r="C1015" t="s">
        <v>133</v>
      </c>
      <c r="D1015" t="s">
        <v>336</v>
      </c>
      <c r="E1015" t="s">
        <v>104</v>
      </c>
      <c r="F1015">
        <v>40700</v>
      </c>
      <c r="G1015" t="s">
        <v>911</v>
      </c>
      <c r="I1015" t="s">
        <v>120</v>
      </c>
      <c r="J1015">
        <v>2026</v>
      </c>
      <c r="K1015">
        <v>7</v>
      </c>
      <c r="L1015" t="s">
        <v>94</v>
      </c>
      <c r="M1015">
        <v>264.90918999999997</v>
      </c>
      <c r="N1015">
        <v>1</v>
      </c>
      <c r="O1015">
        <v>264.90918999999997</v>
      </c>
      <c r="P1015" t="s">
        <v>615</v>
      </c>
      <c r="Q1015">
        <v>0</v>
      </c>
    </row>
    <row r="1016" spans="1:17" x14ac:dyDescent="0.25">
      <c r="A1016" t="s">
        <v>1005</v>
      </c>
      <c r="B1016" t="s">
        <v>694</v>
      </c>
      <c r="C1016" t="s">
        <v>133</v>
      </c>
      <c r="D1016" t="s">
        <v>336</v>
      </c>
      <c r="E1016" t="s">
        <v>93</v>
      </c>
      <c r="F1016">
        <v>40700</v>
      </c>
      <c r="G1016" t="s">
        <v>911</v>
      </c>
      <c r="I1016" t="s">
        <v>668</v>
      </c>
      <c r="J1016">
        <v>2026</v>
      </c>
      <c r="K1016">
        <v>7</v>
      </c>
      <c r="L1016" t="s">
        <v>94</v>
      </c>
      <c r="M1016">
        <v>630.72683625000002</v>
      </c>
      <c r="N1016">
        <v>1</v>
      </c>
      <c r="O1016">
        <v>630.72683625000002</v>
      </c>
      <c r="P1016" t="s">
        <v>615</v>
      </c>
      <c r="Q1016">
        <v>0</v>
      </c>
    </row>
    <row r="1017" spans="1:17" x14ac:dyDescent="0.25">
      <c r="A1017" t="s">
        <v>1005</v>
      </c>
      <c r="B1017" t="s">
        <v>694</v>
      </c>
      <c r="C1017" t="s">
        <v>133</v>
      </c>
      <c r="D1017" t="s">
        <v>336</v>
      </c>
      <c r="E1017" t="s">
        <v>105</v>
      </c>
      <c r="F1017">
        <v>40700</v>
      </c>
      <c r="G1017" t="s">
        <v>911</v>
      </c>
      <c r="I1017" t="s">
        <v>670</v>
      </c>
      <c r="J1017">
        <v>2026</v>
      </c>
      <c r="K1017">
        <v>7</v>
      </c>
      <c r="L1017" t="s">
        <v>94</v>
      </c>
      <c r="M1017">
        <v>99.350743187500001</v>
      </c>
      <c r="N1017">
        <v>1</v>
      </c>
      <c r="O1017">
        <v>99.350743187500001</v>
      </c>
      <c r="P1017" t="s">
        <v>615</v>
      </c>
      <c r="Q1017">
        <v>0</v>
      </c>
    </row>
    <row r="1018" spans="1:17" x14ac:dyDescent="0.25">
      <c r="A1018" t="s">
        <v>1005</v>
      </c>
      <c r="B1018" t="s">
        <v>694</v>
      </c>
      <c r="C1018" t="s">
        <v>133</v>
      </c>
      <c r="D1018" t="s">
        <v>336</v>
      </c>
      <c r="E1018" t="s">
        <v>93</v>
      </c>
      <c r="F1018">
        <v>40700</v>
      </c>
      <c r="G1018" t="s">
        <v>911</v>
      </c>
      <c r="I1018" t="s">
        <v>253</v>
      </c>
      <c r="J1018">
        <v>2026</v>
      </c>
      <c r="K1018">
        <v>7</v>
      </c>
      <c r="L1018" t="s">
        <v>94</v>
      </c>
      <c r="M1018">
        <v>304.50841137499998</v>
      </c>
      <c r="N1018">
        <v>1</v>
      </c>
      <c r="O1018">
        <v>304.50841137499998</v>
      </c>
      <c r="P1018" t="s">
        <v>615</v>
      </c>
      <c r="Q1018">
        <v>0</v>
      </c>
    </row>
    <row r="1019" spans="1:17" x14ac:dyDescent="0.25">
      <c r="A1019" t="s">
        <v>1005</v>
      </c>
      <c r="B1019" t="s">
        <v>694</v>
      </c>
      <c r="C1019" t="s">
        <v>133</v>
      </c>
      <c r="D1019" t="s">
        <v>336</v>
      </c>
      <c r="E1019" t="s">
        <v>101</v>
      </c>
      <c r="F1019">
        <v>40700</v>
      </c>
      <c r="G1019" t="s">
        <v>911</v>
      </c>
      <c r="I1019" t="s">
        <v>269</v>
      </c>
      <c r="J1019">
        <v>2026</v>
      </c>
      <c r="K1019">
        <v>7</v>
      </c>
      <c r="L1019" t="s">
        <v>94</v>
      </c>
      <c r="M1019">
        <v>3662.8970000000004</v>
      </c>
      <c r="N1019">
        <v>1</v>
      </c>
      <c r="O1019">
        <v>3662.8970000000004</v>
      </c>
      <c r="P1019" t="s">
        <v>615</v>
      </c>
      <c r="Q1019">
        <v>1</v>
      </c>
    </row>
    <row r="1020" spans="1:17" x14ac:dyDescent="0.25">
      <c r="A1020" t="s">
        <v>1005</v>
      </c>
      <c r="B1020" t="s">
        <v>179</v>
      </c>
      <c r="C1020" t="s">
        <v>133</v>
      </c>
      <c r="D1020" t="s">
        <v>336</v>
      </c>
      <c r="E1020" t="s">
        <v>102</v>
      </c>
      <c r="F1020">
        <v>40700</v>
      </c>
      <c r="G1020" t="s">
        <v>911</v>
      </c>
      <c r="I1020" t="s">
        <v>125</v>
      </c>
      <c r="J1020">
        <v>2026</v>
      </c>
      <c r="K1020">
        <v>7</v>
      </c>
      <c r="L1020" t="s">
        <v>94</v>
      </c>
      <c r="M1020">
        <v>118.06289381250001</v>
      </c>
      <c r="N1020">
        <v>1</v>
      </c>
      <c r="O1020">
        <v>118.06289381250001</v>
      </c>
      <c r="P1020" t="s">
        <v>615</v>
      </c>
      <c r="Q1020">
        <v>1</v>
      </c>
    </row>
    <row r="1021" spans="1:17" x14ac:dyDescent="0.25">
      <c r="A1021" t="s">
        <v>1005</v>
      </c>
      <c r="B1021" t="s">
        <v>179</v>
      </c>
      <c r="C1021" t="s">
        <v>133</v>
      </c>
      <c r="D1021" t="s">
        <v>336</v>
      </c>
      <c r="E1021" t="s">
        <v>93</v>
      </c>
      <c r="F1021">
        <v>40700</v>
      </c>
      <c r="G1021" t="s">
        <v>911</v>
      </c>
      <c r="I1021" t="s">
        <v>658</v>
      </c>
      <c r="J1021">
        <v>2026</v>
      </c>
      <c r="K1021">
        <v>7</v>
      </c>
      <c r="L1021" t="s">
        <v>94</v>
      </c>
      <c r="M1021">
        <v>121.39385256250002</v>
      </c>
      <c r="N1021">
        <v>1</v>
      </c>
      <c r="O1021">
        <v>121.39385256250002</v>
      </c>
      <c r="P1021" t="s">
        <v>615</v>
      </c>
      <c r="Q1021">
        <v>0</v>
      </c>
    </row>
    <row r="1022" spans="1:17" x14ac:dyDescent="0.25">
      <c r="A1022" t="s">
        <v>1005</v>
      </c>
      <c r="B1022" t="s">
        <v>179</v>
      </c>
      <c r="C1022" t="s">
        <v>133</v>
      </c>
      <c r="D1022" t="s">
        <v>336</v>
      </c>
      <c r="E1022" t="s">
        <v>93</v>
      </c>
      <c r="F1022">
        <v>40700</v>
      </c>
      <c r="G1022" t="s">
        <v>911</v>
      </c>
      <c r="I1022" t="s">
        <v>253</v>
      </c>
      <c r="J1022">
        <v>2026</v>
      </c>
      <c r="K1022">
        <v>7</v>
      </c>
      <c r="L1022" t="s">
        <v>94</v>
      </c>
      <c r="M1022">
        <v>304.50841137499998</v>
      </c>
      <c r="N1022">
        <v>1</v>
      </c>
      <c r="O1022">
        <v>304.50841137499998</v>
      </c>
      <c r="P1022" t="s">
        <v>615</v>
      </c>
      <c r="Q1022">
        <v>0</v>
      </c>
    </row>
    <row r="1023" spans="1:17" x14ac:dyDescent="0.25">
      <c r="A1023" t="s">
        <v>1005</v>
      </c>
      <c r="B1023" t="s">
        <v>179</v>
      </c>
      <c r="C1023" t="s">
        <v>133</v>
      </c>
      <c r="D1023" t="s">
        <v>336</v>
      </c>
      <c r="E1023" t="s">
        <v>104</v>
      </c>
      <c r="F1023">
        <v>40700</v>
      </c>
      <c r="G1023" t="s">
        <v>911</v>
      </c>
      <c r="I1023" t="s">
        <v>120</v>
      </c>
      <c r="J1023">
        <v>2026</v>
      </c>
      <c r="K1023">
        <v>7</v>
      </c>
      <c r="L1023" t="s">
        <v>94</v>
      </c>
      <c r="M1023">
        <v>132.45459499999998</v>
      </c>
      <c r="N1023">
        <v>1</v>
      </c>
      <c r="O1023">
        <v>132.45459499999998</v>
      </c>
      <c r="P1023" t="s">
        <v>615</v>
      </c>
      <c r="Q1023">
        <v>0</v>
      </c>
    </row>
    <row r="1024" spans="1:17" x14ac:dyDescent="0.25">
      <c r="A1024" t="s">
        <v>1005</v>
      </c>
      <c r="B1024" t="s">
        <v>180</v>
      </c>
      <c r="C1024" t="s">
        <v>133</v>
      </c>
      <c r="D1024" t="s">
        <v>336</v>
      </c>
      <c r="E1024" t="s">
        <v>102</v>
      </c>
      <c r="F1024">
        <v>40700</v>
      </c>
      <c r="G1024" t="s">
        <v>911</v>
      </c>
      <c r="I1024" t="s">
        <v>125</v>
      </c>
      <c r="J1024">
        <v>2026</v>
      </c>
      <c r="K1024">
        <v>7</v>
      </c>
      <c r="L1024" t="s">
        <v>94</v>
      </c>
      <c r="M1024">
        <v>335.96637768750003</v>
      </c>
      <c r="N1024">
        <v>1</v>
      </c>
      <c r="O1024">
        <v>335.96637768750003</v>
      </c>
      <c r="P1024" t="s">
        <v>615</v>
      </c>
      <c r="Q1024">
        <v>1</v>
      </c>
    </row>
    <row r="1025" spans="1:17" x14ac:dyDescent="0.25">
      <c r="A1025" t="s">
        <v>1005</v>
      </c>
      <c r="B1025" t="s">
        <v>180</v>
      </c>
      <c r="C1025" t="s">
        <v>133</v>
      </c>
      <c r="D1025" t="s">
        <v>336</v>
      </c>
      <c r="E1025" t="s">
        <v>93</v>
      </c>
      <c r="F1025">
        <v>40700</v>
      </c>
      <c r="G1025" t="s">
        <v>911</v>
      </c>
      <c r="I1025" t="s">
        <v>658</v>
      </c>
      <c r="J1025">
        <v>2026</v>
      </c>
      <c r="K1025">
        <v>7</v>
      </c>
      <c r="L1025" t="s">
        <v>94</v>
      </c>
      <c r="M1025">
        <v>121.39385256250002</v>
      </c>
      <c r="N1025">
        <v>1</v>
      </c>
      <c r="O1025">
        <v>121.39385256250002</v>
      </c>
      <c r="P1025" t="s">
        <v>615</v>
      </c>
      <c r="Q1025">
        <v>0</v>
      </c>
    </row>
    <row r="1026" spans="1:17" x14ac:dyDescent="0.25">
      <c r="A1026" t="s">
        <v>1005</v>
      </c>
      <c r="B1026" t="s">
        <v>180</v>
      </c>
      <c r="C1026" t="s">
        <v>133</v>
      </c>
      <c r="D1026" t="s">
        <v>336</v>
      </c>
      <c r="E1026" t="s">
        <v>105</v>
      </c>
      <c r="F1026">
        <v>40700</v>
      </c>
      <c r="G1026" t="s">
        <v>911</v>
      </c>
      <c r="I1026" t="s">
        <v>670</v>
      </c>
      <c r="J1026">
        <v>2026</v>
      </c>
      <c r="K1026">
        <v>7</v>
      </c>
      <c r="L1026" t="s">
        <v>94</v>
      </c>
      <c r="M1026">
        <v>198.701486375</v>
      </c>
      <c r="N1026">
        <v>1</v>
      </c>
      <c r="O1026">
        <v>198.701486375</v>
      </c>
      <c r="P1026" t="s">
        <v>615</v>
      </c>
      <c r="Q1026">
        <v>0</v>
      </c>
    </row>
    <row r="1027" spans="1:17" x14ac:dyDescent="0.25">
      <c r="A1027" t="s">
        <v>1005</v>
      </c>
      <c r="B1027" t="s">
        <v>180</v>
      </c>
      <c r="C1027" t="s">
        <v>133</v>
      </c>
      <c r="D1027" t="s">
        <v>336</v>
      </c>
      <c r="E1027" t="s">
        <v>93</v>
      </c>
      <c r="F1027">
        <v>40700</v>
      </c>
      <c r="G1027" t="s">
        <v>911</v>
      </c>
      <c r="I1027" t="s">
        <v>253</v>
      </c>
      <c r="J1027">
        <v>2026</v>
      </c>
      <c r="K1027">
        <v>7</v>
      </c>
      <c r="L1027" t="s">
        <v>94</v>
      </c>
      <c r="M1027">
        <v>304.50841137499998</v>
      </c>
      <c r="N1027">
        <v>1</v>
      </c>
      <c r="O1027">
        <v>304.50841137499998</v>
      </c>
      <c r="P1027" t="s">
        <v>615</v>
      </c>
      <c r="Q1027">
        <v>0</v>
      </c>
    </row>
    <row r="1028" spans="1:17" x14ac:dyDescent="0.25">
      <c r="A1028" t="s">
        <v>1005</v>
      </c>
      <c r="B1028" t="s">
        <v>180</v>
      </c>
      <c r="C1028" t="s">
        <v>133</v>
      </c>
      <c r="D1028" t="s">
        <v>336</v>
      </c>
      <c r="E1028" t="s">
        <v>104</v>
      </c>
      <c r="F1028">
        <v>40700</v>
      </c>
      <c r="G1028" t="s">
        <v>911</v>
      </c>
      <c r="I1028" t="s">
        <v>120</v>
      </c>
      <c r="J1028">
        <v>2026</v>
      </c>
      <c r="K1028">
        <v>7</v>
      </c>
      <c r="L1028" t="s">
        <v>94</v>
      </c>
      <c r="M1028">
        <v>264.90918999999997</v>
      </c>
      <c r="N1028">
        <v>1</v>
      </c>
      <c r="O1028">
        <v>264.90918999999997</v>
      </c>
      <c r="P1028" t="s">
        <v>615</v>
      </c>
      <c r="Q1028">
        <v>0</v>
      </c>
    </row>
    <row r="1029" spans="1:17" x14ac:dyDescent="0.25">
      <c r="A1029" t="s">
        <v>1005</v>
      </c>
      <c r="B1029" t="s">
        <v>181</v>
      </c>
      <c r="C1029" t="s">
        <v>133</v>
      </c>
      <c r="D1029" t="s">
        <v>336</v>
      </c>
      <c r="E1029" t="s">
        <v>102</v>
      </c>
      <c r="F1029">
        <v>40700</v>
      </c>
      <c r="G1029" t="s">
        <v>911</v>
      </c>
      <c r="I1029" t="s">
        <v>125</v>
      </c>
      <c r="J1029">
        <v>2026</v>
      </c>
      <c r="K1029">
        <v>7</v>
      </c>
      <c r="L1029" t="s">
        <v>94</v>
      </c>
      <c r="M1029">
        <v>1131.0662313124999</v>
      </c>
      <c r="N1029">
        <v>1</v>
      </c>
      <c r="O1029">
        <v>1131.0662313124999</v>
      </c>
      <c r="P1029" t="s">
        <v>615</v>
      </c>
      <c r="Q1029">
        <v>1</v>
      </c>
    </row>
    <row r="1030" spans="1:17" x14ac:dyDescent="0.25">
      <c r="A1030" t="s">
        <v>1005</v>
      </c>
      <c r="B1030" t="s">
        <v>181</v>
      </c>
      <c r="C1030" t="s">
        <v>133</v>
      </c>
      <c r="D1030" t="s">
        <v>336</v>
      </c>
      <c r="E1030" t="s">
        <v>93</v>
      </c>
      <c r="F1030">
        <v>40700</v>
      </c>
      <c r="G1030" t="s">
        <v>911</v>
      </c>
      <c r="I1030" t="s">
        <v>658</v>
      </c>
      <c r="J1030">
        <v>2026</v>
      </c>
      <c r="K1030">
        <v>7</v>
      </c>
      <c r="L1030" t="s">
        <v>94</v>
      </c>
      <c r="M1030">
        <v>1092.5446730625001</v>
      </c>
      <c r="N1030">
        <v>1</v>
      </c>
      <c r="O1030">
        <v>1092.5446730625001</v>
      </c>
      <c r="P1030" t="s">
        <v>615</v>
      </c>
      <c r="Q1030">
        <v>0</v>
      </c>
    </row>
    <row r="1031" spans="1:17" x14ac:dyDescent="0.25">
      <c r="A1031" t="s">
        <v>1005</v>
      </c>
      <c r="B1031" t="s">
        <v>181</v>
      </c>
      <c r="C1031" t="s">
        <v>133</v>
      </c>
      <c r="D1031" t="s">
        <v>336</v>
      </c>
      <c r="E1031" t="s">
        <v>93</v>
      </c>
      <c r="F1031">
        <v>40700</v>
      </c>
      <c r="G1031" t="s">
        <v>911</v>
      </c>
      <c r="I1031" t="s">
        <v>253</v>
      </c>
      <c r="J1031">
        <v>2026</v>
      </c>
      <c r="K1031">
        <v>7</v>
      </c>
      <c r="L1031" t="s">
        <v>94</v>
      </c>
      <c r="M1031">
        <v>304.50841137499998</v>
      </c>
      <c r="N1031">
        <v>1</v>
      </c>
      <c r="O1031">
        <v>304.50841137499998</v>
      </c>
      <c r="P1031" t="s">
        <v>615</v>
      </c>
      <c r="Q1031">
        <v>0</v>
      </c>
    </row>
    <row r="1032" spans="1:17" x14ac:dyDescent="0.25">
      <c r="A1032" t="s">
        <v>1005</v>
      </c>
      <c r="B1032" t="s">
        <v>181</v>
      </c>
      <c r="C1032" t="s">
        <v>133</v>
      </c>
      <c r="D1032" t="s">
        <v>336</v>
      </c>
      <c r="E1032" t="s">
        <v>104</v>
      </c>
      <c r="F1032">
        <v>40700</v>
      </c>
      <c r="G1032" t="s">
        <v>911</v>
      </c>
      <c r="I1032" t="s">
        <v>120</v>
      </c>
      <c r="J1032">
        <v>2026</v>
      </c>
      <c r="K1032">
        <v>7</v>
      </c>
      <c r="L1032" t="s">
        <v>94</v>
      </c>
      <c r="M1032">
        <v>662.27297500000009</v>
      </c>
      <c r="N1032">
        <v>1</v>
      </c>
      <c r="O1032">
        <v>662.27297500000009</v>
      </c>
      <c r="P1032" t="s">
        <v>615</v>
      </c>
      <c r="Q1032">
        <v>0</v>
      </c>
    </row>
    <row r="1033" spans="1:17" x14ac:dyDescent="0.25">
      <c r="A1033" t="s">
        <v>1005</v>
      </c>
      <c r="B1033" t="s">
        <v>183</v>
      </c>
      <c r="C1033" t="s">
        <v>133</v>
      </c>
      <c r="D1033" t="s">
        <v>336</v>
      </c>
      <c r="E1033" t="s">
        <v>93</v>
      </c>
      <c r="F1033">
        <v>40700</v>
      </c>
      <c r="G1033" t="s">
        <v>911</v>
      </c>
      <c r="I1033" t="s">
        <v>2482</v>
      </c>
      <c r="J1033">
        <v>2026</v>
      </c>
      <c r="K1033">
        <v>7</v>
      </c>
      <c r="L1033" t="s">
        <v>94</v>
      </c>
      <c r="M1033">
        <v>27.7547239375</v>
      </c>
      <c r="N1033">
        <v>1</v>
      </c>
      <c r="O1033">
        <v>27.7547239375</v>
      </c>
      <c r="P1033" t="s">
        <v>615</v>
      </c>
      <c r="Q1033">
        <v>0</v>
      </c>
    </row>
    <row r="1034" spans="1:17" x14ac:dyDescent="0.25">
      <c r="A1034" t="s">
        <v>1005</v>
      </c>
      <c r="B1034" t="s">
        <v>183</v>
      </c>
      <c r="C1034" t="s">
        <v>133</v>
      </c>
      <c r="D1034" t="s">
        <v>336</v>
      </c>
      <c r="E1034" t="s">
        <v>102</v>
      </c>
      <c r="F1034">
        <v>40700</v>
      </c>
      <c r="G1034" t="s">
        <v>911</v>
      </c>
      <c r="I1034" t="s">
        <v>125</v>
      </c>
      <c r="J1034">
        <v>2026</v>
      </c>
      <c r="K1034">
        <v>7</v>
      </c>
      <c r="L1034" t="s">
        <v>94</v>
      </c>
      <c r="M1034">
        <v>2011.1447208125003</v>
      </c>
      <c r="N1034">
        <v>1</v>
      </c>
      <c r="O1034">
        <v>2011.1447208125003</v>
      </c>
      <c r="P1034" t="s">
        <v>615</v>
      </c>
      <c r="Q1034">
        <v>1</v>
      </c>
    </row>
    <row r="1035" spans="1:17" x14ac:dyDescent="0.25">
      <c r="A1035" t="s">
        <v>1005</v>
      </c>
      <c r="B1035" t="s">
        <v>183</v>
      </c>
      <c r="C1035" t="s">
        <v>133</v>
      </c>
      <c r="D1035" t="s">
        <v>336</v>
      </c>
      <c r="E1035" t="s">
        <v>93</v>
      </c>
      <c r="F1035">
        <v>40700</v>
      </c>
      <c r="G1035" t="s">
        <v>911</v>
      </c>
      <c r="I1035" t="s">
        <v>658</v>
      </c>
      <c r="J1035">
        <v>2026</v>
      </c>
      <c r="K1035">
        <v>7</v>
      </c>
      <c r="L1035" t="s">
        <v>94</v>
      </c>
      <c r="M1035">
        <v>242.78770512500003</v>
      </c>
      <c r="N1035">
        <v>1</v>
      </c>
      <c r="O1035">
        <v>242.78770512500003</v>
      </c>
      <c r="P1035" t="s">
        <v>615</v>
      </c>
      <c r="Q1035">
        <v>0</v>
      </c>
    </row>
    <row r="1036" spans="1:17" x14ac:dyDescent="0.25">
      <c r="A1036" t="s">
        <v>1005</v>
      </c>
      <c r="B1036" t="s">
        <v>183</v>
      </c>
      <c r="C1036" t="s">
        <v>133</v>
      </c>
      <c r="D1036" t="s">
        <v>336</v>
      </c>
      <c r="E1036" t="s">
        <v>93</v>
      </c>
      <c r="F1036">
        <v>40700</v>
      </c>
      <c r="G1036" t="s">
        <v>911</v>
      </c>
      <c r="I1036" t="s">
        <v>142</v>
      </c>
      <c r="J1036">
        <v>2026</v>
      </c>
      <c r="K1036">
        <v>7</v>
      </c>
      <c r="L1036" t="s">
        <v>94</v>
      </c>
      <c r="M1036">
        <v>123.0005503125</v>
      </c>
      <c r="N1036">
        <v>1</v>
      </c>
      <c r="O1036">
        <v>123.0005503125</v>
      </c>
      <c r="P1036" t="s">
        <v>615</v>
      </c>
      <c r="Q1036">
        <v>0</v>
      </c>
    </row>
    <row r="1037" spans="1:17" x14ac:dyDescent="0.25">
      <c r="A1037" t="s">
        <v>1005</v>
      </c>
      <c r="B1037" t="s">
        <v>183</v>
      </c>
      <c r="C1037" t="s">
        <v>133</v>
      </c>
      <c r="D1037" t="s">
        <v>336</v>
      </c>
      <c r="E1037" t="s">
        <v>93</v>
      </c>
      <c r="F1037">
        <v>40700</v>
      </c>
      <c r="G1037" t="s">
        <v>911</v>
      </c>
      <c r="I1037" t="s">
        <v>253</v>
      </c>
      <c r="J1037">
        <v>2026</v>
      </c>
      <c r="K1037">
        <v>7</v>
      </c>
      <c r="L1037" t="s">
        <v>94</v>
      </c>
      <c r="M1037">
        <v>304.50841137499998</v>
      </c>
      <c r="N1037">
        <v>1</v>
      </c>
      <c r="O1037">
        <v>304.50841137499998</v>
      </c>
      <c r="P1037" t="s">
        <v>615</v>
      </c>
      <c r="Q1037">
        <v>0</v>
      </c>
    </row>
    <row r="1038" spans="1:17" x14ac:dyDescent="0.25">
      <c r="A1038" t="s">
        <v>1005</v>
      </c>
      <c r="B1038" t="s">
        <v>183</v>
      </c>
      <c r="C1038" t="s">
        <v>133</v>
      </c>
      <c r="D1038" t="s">
        <v>336</v>
      </c>
      <c r="E1038" t="s">
        <v>101</v>
      </c>
      <c r="F1038">
        <v>40700</v>
      </c>
      <c r="G1038" t="s">
        <v>911</v>
      </c>
      <c r="I1038" t="s">
        <v>269</v>
      </c>
      <c r="J1038">
        <v>2026</v>
      </c>
      <c r="K1038">
        <v>7</v>
      </c>
      <c r="L1038" t="s">
        <v>94</v>
      </c>
      <c r="M1038">
        <v>460.50322499999999</v>
      </c>
      <c r="N1038">
        <v>1</v>
      </c>
      <c r="O1038">
        <v>460.50322499999999</v>
      </c>
      <c r="P1038" t="s">
        <v>615</v>
      </c>
      <c r="Q1038">
        <v>1</v>
      </c>
    </row>
    <row r="1039" spans="1:17" x14ac:dyDescent="0.25">
      <c r="A1039" t="s">
        <v>1005</v>
      </c>
      <c r="B1039" t="s">
        <v>183</v>
      </c>
      <c r="C1039" t="s">
        <v>133</v>
      </c>
      <c r="D1039" t="s">
        <v>336</v>
      </c>
      <c r="E1039" t="s">
        <v>104</v>
      </c>
      <c r="F1039">
        <v>40700</v>
      </c>
      <c r="G1039" t="s">
        <v>911</v>
      </c>
      <c r="I1039" t="s">
        <v>699</v>
      </c>
      <c r="J1039">
        <v>2026</v>
      </c>
      <c r="K1039">
        <v>7</v>
      </c>
      <c r="L1039" t="s">
        <v>94</v>
      </c>
      <c r="M1039">
        <v>105.96367600000001</v>
      </c>
      <c r="N1039">
        <v>1</v>
      </c>
      <c r="O1039">
        <v>105.96367600000001</v>
      </c>
      <c r="P1039" t="s">
        <v>615</v>
      </c>
      <c r="Q1039">
        <v>0</v>
      </c>
    </row>
    <row r="1040" spans="1:17" x14ac:dyDescent="0.25">
      <c r="A1040" t="s">
        <v>1005</v>
      </c>
      <c r="B1040" t="s">
        <v>183</v>
      </c>
      <c r="C1040" t="s">
        <v>133</v>
      </c>
      <c r="D1040" t="s">
        <v>336</v>
      </c>
      <c r="E1040" t="s">
        <v>104</v>
      </c>
      <c r="F1040">
        <v>40700</v>
      </c>
      <c r="G1040" t="s">
        <v>911</v>
      </c>
      <c r="I1040" t="s">
        <v>120</v>
      </c>
      <c r="J1040">
        <v>2026</v>
      </c>
      <c r="K1040">
        <v>7</v>
      </c>
      <c r="L1040" t="s">
        <v>94</v>
      </c>
      <c r="M1040">
        <v>264.90918999999997</v>
      </c>
      <c r="N1040">
        <v>1</v>
      </c>
      <c r="O1040">
        <v>264.90918999999997</v>
      </c>
      <c r="P1040" t="s">
        <v>615</v>
      </c>
      <c r="Q1040">
        <v>0</v>
      </c>
    </row>
    <row r="1041" spans="1:17" x14ac:dyDescent="0.25">
      <c r="A1041" t="s">
        <v>1005</v>
      </c>
      <c r="B1041" t="s">
        <v>697</v>
      </c>
      <c r="C1041" t="s">
        <v>133</v>
      </c>
      <c r="D1041" t="s">
        <v>336</v>
      </c>
      <c r="E1041" t="s">
        <v>102</v>
      </c>
      <c r="F1041">
        <v>40700</v>
      </c>
      <c r="G1041" t="s">
        <v>911</v>
      </c>
      <c r="I1041" t="s">
        <v>125</v>
      </c>
      <c r="J1041">
        <v>2026</v>
      </c>
      <c r="K1041">
        <v>7</v>
      </c>
      <c r="L1041" t="s">
        <v>94</v>
      </c>
      <c r="M1041">
        <v>496.59696493749999</v>
      </c>
      <c r="N1041">
        <v>1</v>
      </c>
      <c r="O1041">
        <v>496.59696493749999</v>
      </c>
      <c r="P1041" t="s">
        <v>615</v>
      </c>
      <c r="Q1041">
        <v>1</v>
      </c>
    </row>
    <row r="1042" spans="1:17" x14ac:dyDescent="0.25">
      <c r="A1042" t="s">
        <v>1005</v>
      </c>
      <c r="B1042" t="s">
        <v>697</v>
      </c>
      <c r="C1042" t="s">
        <v>133</v>
      </c>
      <c r="D1042" t="s">
        <v>336</v>
      </c>
      <c r="E1042" t="s">
        <v>93</v>
      </c>
      <c r="F1042">
        <v>40700</v>
      </c>
      <c r="G1042" t="s">
        <v>911</v>
      </c>
      <c r="I1042" t="s">
        <v>658</v>
      </c>
      <c r="J1042">
        <v>2026</v>
      </c>
      <c r="K1042">
        <v>7</v>
      </c>
      <c r="L1042" t="s">
        <v>94</v>
      </c>
      <c r="M1042">
        <v>121.39385256250002</v>
      </c>
      <c r="N1042">
        <v>1</v>
      </c>
      <c r="O1042">
        <v>121.39385256250002</v>
      </c>
      <c r="P1042" t="s">
        <v>615</v>
      </c>
      <c r="Q1042">
        <v>0</v>
      </c>
    </row>
    <row r="1043" spans="1:17" x14ac:dyDescent="0.25">
      <c r="A1043" t="s">
        <v>1005</v>
      </c>
      <c r="B1043" t="s">
        <v>697</v>
      </c>
      <c r="C1043" t="s">
        <v>133</v>
      </c>
      <c r="D1043" t="s">
        <v>336</v>
      </c>
      <c r="E1043" t="s">
        <v>105</v>
      </c>
      <c r="F1043">
        <v>40700</v>
      </c>
      <c r="G1043" t="s">
        <v>911</v>
      </c>
      <c r="I1043" t="s">
        <v>670</v>
      </c>
      <c r="J1043">
        <v>2026</v>
      </c>
      <c r="K1043">
        <v>7</v>
      </c>
      <c r="L1043" t="s">
        <v>94</v>
      </c>
      <c r="M1043">
        <v>99.350743187500001</v>
      </c>
      <c r="N1043">
        <v>1</v>
      </c>
      <c r="O1043">
        <v>99.350743187500001</v>
      </c>
      <c r="P1043" t="s">
        <v>615</v>
      </c>
      <c r="Q1043">
        <v>0</v>
      </c>
    </row>
    <row r="1044" spans="1:17" x14ac:dyDescent="0.25">
      <c r="A1044" t="s">
        <v>1005</v>
      </c>
      <c r="B1044" t="s">
        <v>697</v>
      </c>
      <c r="C1044" t="s">
        <v>133</v>
      </c>
      <c r="D1044" t="s">
        <v>336</v>
      </c>
      <c r="E1044" t="s">
        <v>93</v>
      </c>
      <c r="F1044">
        <v>40700</v>
      </c>
      <c r="G1044" t="s">
        <v>911</v>
      </c>
      <c r="I1044" t="s">
        <v>253</v>
      </c>
      <c r="J1044">
        <v>2026</v>
      </c>
      <c r="K1044">
        <v>7</v>
      </c>
      <c r="L1044" t="s">
        <v>94</v>
      </c>
      <c r="M1044">
        <v>304.50841137499998</v>
      </c>
      <c r="N1044">
        <v>1</v>
      </c>
      <c r="O1044">
        <v>304.50841137499998</v>
      </c>
      <c r="P1044" t="s">
        <v>615</v>
      </c>
      <c r="Q1044">
        <v>0</v>
      </c>
    </row>
    <row r="1045" spans="1:17" x14ac:dyDescent="0.25">
      <c r="A1045" t="s">
        <v>1005</v>
      </c>
      <c r="B1045" t="s">
        <v>697</v>
      </c>
      <c r="C1045" t="s">
        <v>133</v>
      </c>
      <c r="D1045" t="s">
        <v>336</v>
      </c>
      <c r="E1045" t="s">
        <v>104</v>
      </c>
      <c r="F1045">
        <v>40700</v>
      </c>
      <c r="G1045" t="s">
        <v>911</v>
      </c>
      <c r="I1045" t="s">
        <v>120</v>
      </c>
      <c r="J1045">
        <v>2026</v>
      </c>
      <c r="K1045">
        <v>7</v>
      </c>
      <c r="L1045" t="s">
        <v>94</v>
      </c>
      <c r="M1045">
        <v>264.90918999999997</v>
      </c>
      <c r="N1045">
        <v>1</v>
      </c>
      <c r="O1045">
        <v>264.90918999999997</v>
      </c>
      <c r="P1045" t="s">
        <v>615</v>
      </c>
      <c r="Q1045">
        <v>0</v>
      </c>
    </row>
    <row r="1046" spans="1:17" x14ac:dyDescent="0.25">
      <c r="A1046" t="s">
        <v>1005</v>
      </c>
      <c r="B1046" t="s">
        <v>698</v>
      </c>
      <c r="C1046" t="s">
        <v>133</v>
      </c>
      <c r="D1046" t="s">
        <v>336</v>
      </c>
      <c r="E1046" t="s">
        <v>105</v>
      </c>
      <c r="F1046">
        <v>40700</v>
      </c>
      <c r="G1046" t="s">
        <v>911</v>
      </c>
      <c r="I1046" t="s">
        <v>670</v>
      </c>
      <c r="J1046">
        <v>2026</v>
      </c>
      <c r="K1046">
        <v>7</v>
      </c>
      <c r="L1046" t="s">
        <v>94</v>
      </c>
      <c r="M1046">
        <v>695.45520231250009</v>
      </c>
      <c r="N1046">
        <v>1</v>
      </c>
      <c r="O1046">
        <v>695.45520231250009</v>
      </c>
      <c r="P1046" t="s">
        <v>615</v>
      </c>
      <c r="Q1046">
        <v>0</v>
      </c>
    </row>
    <row r="1047" spans="1:17" x14ac:dyDescent="0.25">
      <c r="A1047" t="s">
        <v>1005</v>
      </c>
      <c r="B1047" t="s">
        <v>698</v>
      </c>
      <c r="C1047" t="s">
        <v>133</v>
      </c>
      <c r="D1047" t="s">
        <v>336</v>
      </c>
      <c r="E1047" t="s">
        <v>93</v>
      </c>
      <c r="F1047">
        <v>40700</v>
      </c>
      <c r="G1047" t="s">
        <v>911</v>
      </c>
      <c r="I1047" t="s">
        <v>253</v>
      </c>
      <c r="J1047">
        <v>2026</v>
      </c>
      <c r="K1047">
        <v>7</v>
      </c>
      <c r="L1047" t="s">
        <v>94</v>
      </c>
      <c r="M1047">
        <v>304.50841137499998</v>
      </c>
      <c r="N1047">
        <v>1</v>
      </c>
      <c r="O1047">
        <v>304.50841137499998</v>
      </c>
      <c r="P1047" t="s">
        <v>615</v>
      </c>
      <c r="Q1047">
        <v>0</v>
      </c>
    </row>
    <row r="1048" spans="1:17" x14ac:dyDescent="0.25">
      <c r="A1048" t="s">
        <v>1005</v>
      </c>
      <c r="B1048" t="s">
        <v>250</v>
      </c>
      <c r="C1048" t="s">
        <v>133</v>
      </c>
      <c r="D1048" t="s">
        <v>336</v>
      </c>
      <c r="E1048" t="s">
        <v>93</v>
      </c>
      <c r="F1048">
        <v>40700</v>
      </c>
      <c r="G1048" t="s">
        <v>911</v>
      </c>
      <c r="I1048" t="s">
        <v>2482</v>
      </c>
      <c r="J1048">
        <v>2026</v>
      </c>
      <c r="K1048">
        <v>7</v>
      </c>
      <c r="L1048" t="s">
        <v>94</v>
      </c>
      <c r="M1048">
        <v>27.7547239375</v>
      </c>
      <c r="N1048">
        <v>1</v>
      </c>
      <c r="O1048">
        <v>27.7547239375</v>
      </c>
      <c r="P1048" t="s">
        <v>615</v>
      </c>
      <c r="Q1048">
        <v>0</v>
      </c>
    </row>
    <row r="1049" spans="1:17" x14ac:dyDescent="0.25">
      <c r="A1049" t="s">
        <v>1005</v>
      </c>
      <c r="B1049" t="s">
        <v>250</v>
      </c>
      <c r="C1049" t="s">
        <v>133</v>
      </c>
      <c r="D1049" t="s">
        <v>336</v>
      </c>
      <c r="E1049" t="s">
        <v>93</v>
      </c>
      <c r="F1049">
        <v>40700</v>
      </c>
      <c r="G1049" t="s">
        <v>911</v>
      </c>
      <c r="I1049" t="s">
        <v>253</v>
      </c>
      <c r="J1049">
        <v>2026</v>
      </c>
      <c r="K1049">
        <v>7</v>
      </c>
      <c r="L1049" t="s">
        <v>94</v>
      </c>
      <c r="M1049">
        <v>304.50841137499998</v>
      </c>
      <c r="N1049">
        <v>1</v>
      </c>
      <c r="O1049">
        <v>304.50841137499998</v>
      </c>
      <c r="P1049" t="s">
        <v>615</v>
      </c>
      <c r="Q1049">
        <v>0</v>
      </c>
    </row>
    <row r="1050" spans="1:17" x14ac:dyDescent="0.25">
      <c r="A1050" t="s">
        <v>1005</v>
      </c>
      <c r="B1050" t="s">
        <v>250</v>
      </c>
      <c r="C1050" t="s">
        <v>133</v>
      </c>
      <c r="D1050" t="s">
        <v>336</v>
      </c>
      <c r="E1050" t="s">
        <v>101</v>
      </c>
      <c r="F1050">
        <v>40700</v>
      </c>
      <c r="G1050" t="s">
        <v>911</v>
      </c>
      <c r="I1050" t="s">
        <v>269</v>
      </c>
      <c r="J1050">
        <v>2026</v>
      </c>
      <c r="K1050">
        <v>7</v>
      </c>
      <c r="L1050" t="s">
        <v>94</v>
      </c>
      <c r="M1050">
        <v>460.50322499999999</v>
      </c>
      <c r="N1050">
        <v>1</v>
      </c>
      <c r="O1050">
        <v>460.50322499999999</v>
      </c>
      <c r="P1050" t="s">
        <v>615</v>
      </c>
      <c r="Q1050">
        <v>1</v>
      </c>
    </row>
    <row r="1051" spans="1:17" x14ac:dyDescent="0.25">
      <c r="A1051" t="s">
        <v>1005</v>
      </c>
      <c r="B1051" t="s">
        <v>185</v>
      </c>
      <c r="C1051" t="s">
        <v>133</v>
      </c>
      <c r="D1051" t="s">
        <v>336</v>
      </c>
      <c r="E1051" t="s">
        <v>102</v>
      </c>
      <c r="F1051">
        <v>40700</v>
      </c>
      <c r="G1051" t="s">
        <v>911</v>
      </c>
      <c r="I1051" t="s">
        <v>125</v>
      </c>
      <c r="J1051">
        <v>2026</v>
      </c>
      <c r="K1051">
        <v>7</v>
      </c>
      <c r="L1051" t="s">
        <v>94</v>
      </c>
      <c r="M1051">
        <v>234.85218575000002</v>
      </c>
      <c r="N1051">
        <v>1</v>
      </c>
      <c r="O1051">
        <v>234.85218575000002</v>
      </c>
      <c r="P1051" t="s">
        <v>615</v>
      </c>
      <c r="Q1051">
        <v>1</v>
      </c>
    </row>
    <row r="1052" spans="1:17" x14ac:dyDescent="0.25">
      <c r="A1052" t="s">
        <v>1005</v>
      </c>
      <c r="B1052" t="s">
        <v>185</v>
      </c>
      <c r="C1052" t="s">
        <v>133</v>
      </c>
      <c r="D1052" t="s">
        <v>336</v>
      </c>
      <c r="E1052" t="s">
        <v>105</v>
      </c>
      <c r="F1052">
        <v>40700</v>
      </c>
      <c r="G1052" t="s">
        <v>911</v>
      </c>
      <c r="I1052" t="s">
        <v>670</v>
      </c>
      <c r="J1052">
        <v>2026</v>
      </c>
      <c r="K1052">
        <v>7</v>
      </c>
      <c r="L1052" t="s">
        <v>94</v>
      </c>
      <c r="M1052">
        <v>198.701486375</v>
      </c>
      <c r="N1052">
        <v>1</v>
      </c>
      <c r="O1052">
        <v>198.701486375</v>
      </c>
      <c r="P1052" t="s">
        <v>615</v>
      </c>
      <c r="Q1052">
        <v>0</v>
      </c>
    </row>
    <row r="1053" spans="1:17" x14ac:dyDescent="0.25">
      <c r="A1053" t="s">
        <v>1005</v>
      </c>
      <c r="B1053" t="s">
        <v>185</v>
      </c>
      <c r="C1053" t="s">
        <v>133</v>
      </c>
      <c r="D1053" t="s">
        <v>336</v>
      </c>
      <c r="E1053" t="s">
        <v>93</v>
      </c>
      <c r="F1053">
        <v>40700</v>
      </c>
      <c r="G1053" t="s">
        <v>911</v>
      </c>
      <c r="I1053" t="s">
        <v>253</v>
      </c>
      <c r="J1053">
        <v>2026</v>
      </c>
      <c r="K1053">
        <v>7</v>
      </c>
      <c r="L1053" t="s">
        <v>94</v>
      </c>
      <c r="M1053">
        <v>304.50841137499998</v>
      </c>
      <c r="N1053">
        <v>1</v>
      </c>
      <c r="O1053">
        <v>304.50841137499998</v>
      </c>
      <c r="P1053" t="s">
        <v>615</v>
      </c>
      <c r="Q1053">
        <v>0</v>
      </c>
    </row>
    <row r="1054" spans="1:17" x14ac:dyDescent="0.25">
      <c r="A1054" t="s">
        <v>1005</v>
      </c>
      <c r="B1054" t="s">
        <v>188</v>
      </c>
      <c r="C1054" t="s">
        <v>133</v>
      </c>
      <c r="D1054" t="s">
        <v>336</v>
      </c>
      <c r="E1054" t="s">
        <v>102</v>
      </c>
      <c r="F1054">
        <v>40700</v>
      </c>
      <c r="G1054" t="s">
        <v>911</v>
      </c>
      <c r="I1054" t="s">
        <v>125</v>
      </c>
      <c r="J1054">
        <v>2026</v>
      </c>
      <c r="K1054">
        <v>7</v>
      </c>
      <c r="L1054" t="s">
        <v>94</v>
      </c>
      <c r="M1054">
        <v>510.39105293750004</v>
      </c>
      <c r="N1054">
        <v>1</v>
      </c>
      <c r="O1054">
        <v>510.39105293750004</v>
      </c>
      <c r="P1054" t="s">
        <v>615</v>
      </c>
      <c r="Q1054">
        <v>1</v>
      </c>
    </row>
    <row r="1055" spans="1:17" x14ac:dyDescent="0.25">
      <c r="A1055" t="s">
        <v>1005</v>
      </c>
      <c r="B1055" t="s">
        <v>188</v>
      </c>
      <c r="C1055" t="s">
        <v>133</v>
      </c>
      <c r="D1055" t="s">
        <v>336</v>
      </c>
      <c r="E1055" t="s">
        <v>102</v>
      </c>
      <c r="F1055">
        <v>40700</v>
      </c>
      <c r="G1055" t="s">
        <v>911</v>
      </c>
      <c r="I1055" t="s">
        <v>186</v>
      </c>
      <c r="J1055">
        <v>2026</v>
      </c>
      <c r="K1055">
        <v>7</v>
      </c>
      <c r="L1055" t="s">
        <v>94</v>
      </c>
      <c r="M1055">
        <v>273.94196637499994</v>
      </c>
      <c r="N1055">
        <v>1</v>
      </c>
      <c r="O1055">
        <v>273.94196637499994</v>
      </c>
      <c r="P1055" t="s">
        <v>615</v>
      </c>
      <c r="Q1055">
        <v>1</v>
      </c>
    </row>
    <row r="1056" spans="1:17" x14ac:dyDescent="0.25">
      <c r="A1056" t="s">
        <v>1005</v>
      </c>
      <c r="B1056" t="s">
        <v>188</v>
      </c>
      <c r="C1056" t="s">
        <v>133</v>
      </c>
      <c r="D1056" t="s">
        <v>336</v>
      </c>
      <c r="E1056" t="s">
        <v>93</v>
      </c>
      <c r="F1056">
        <v>40700</v>
      </c>
      <c r="G1056" t="s">
        <v>911</v>
      </c>
      <c r="I1056" t="s">
        <v>658</v>
      </c>
      <c r="J1056">
        <v>2026</v>
      </c>
      <c r="K1056">
        <v>7</v>
      </c>
      <c r="L1056" t="s">
        <v>94</v>
      </c>
      <c r="M1056">
        <v>485.57541025000006</v>
      </c>
      <c r="N1056">
        <v>1</v>
      </c>
      <c r="O1056">
        <v>485.57541025000006</v>
      </c>
      <c r="P1056" t="s">
        <v>615</v>
      </c>
      <c r="Q1056">
        <v>0</v>
      </c>
    </row>
    <row r="1057" spans="1:17" x14ac:dyDescent="0.25">
      <c r="A1057" t="s">
        <v>1005</v>
      </c>
      <c r="B1057" t="s">
        <v>188</v>
      </c>
      <c r="C1057" t="s">
        <v>133</v>
      </c>
      <c r="D1057" t="s">
        <v>336</v>
      </c>
      <c r="E1057" t="s">
        <v>93</v>
      </c>
      <c r="F1057">
        <v>40700</v>
      </c>
      <c r="G1057" t="s">
        <v>911</v>
      </c>
      <c r="I1057" t="s">
        <v>191</v>
      </c>
      <c r="J1057">
        <v>2026</v>
      </c>
      <c r="K1057">
        <v>7</v>
      </c>
      <c r="L1057" t="s">
        <v>94</v>
      </c>
      <c r="M1057">
        <v>173.97401612499999</v>
      </c>
      <c r="N1057">
        <v>1</v>
      </c>
      <c r="O1057">
        <v>173.97401612499999</v>
      </c>
      <c r="P1057" t="s">
        <v>615</v>
      </c>
      <c r="Q1057">
        <v>1</v>
      </c>
    </row>
    <row r="1058" spans="1:17" x14ac:dyDescent="0.25">
      <c r="A1058" t="s">
        <v>1005</v>
      </c>
      <c r="B1058" t="s">
        <v>188</v>
      </c>
      <c r="C1058" t="s">
        <v>133</v>
      </c>
      <c r="D1058" t="s">
        <v>336</v>
      </c>
      <c r="E1058" t="s">
        <v>103</v>
      </c>
      <c r="F1058">
        <v>40700</v>
      </c>
      <c r="G1058" t="s">
        <v>911</v>
      </c>
      <c r="I1058" t="s">
        <v>674</v>
      </c>
      <c r="J1058">
        <v>2026</v>
      </c>
      <c r="K1058">
        <v>7</v>
      </c>
      <c r="L1058" t="s">
        <v>94</v>
      </c>
      <c r="M1058">
        <v>6.054507375</v>
      </c>
      <c r="N1058">
        <v>1</v>
      </c>
      <c r="O1058">
        <v>6.054507375</v>
      </c>
      <c r="P1058" t="s">
        <v>615</v>
      </c>
      <c r="Q1058">
        <v>0</v>
      </c>
    </row>
    <row r="1059" spans="1:17" x14ac:dyDescent="0.25">
      <c r="A1059" t="s">
        <v>1005</v>
      </c>
      <c r="B1059" t="s">
        <v>188</v>
      </c>
      <c r="C1059" t="s">
        <v>133</v>
      </c>
      <c r="D1059" t="s">
        <v>336</v>
      </c>
      <c r="E1059" t="s">
        <v>105</v>
      </c>
      <c r="F1059">
        <v>40700</v>
      </c>
      <c r="G1059" t="s">
        <v>911</v>
      </c>
      <c r="I1059" t="s">
        <v>670</v>
      </c>
      <c r="J1059">
        <v>2026</v>
      </c>
      <c r="K1059">
        <v>7</v>
      </c>
      <c r="L1059" t="s">
        <v>94</v>
      </c>
      <c r="M1059">
        <v>99.350743187500001</v>
      </c>
      <c r="N1059">
        <v>1</v>
      </c>
      <c r="O1059">
        <v>99.350743187500001</v>
      </c>
      <c r="P1059" t="s">
        <v>615</v>
      </c>
      <c r="Q1059">
        <v>0</v>
      </c>
    </row>
    <row r="1060" spans="1:17" x14ac:dyDescent="0.25">
      <c r="A1060" t="s">
        <v>1005</v>
      </c>
      <c r="B1060" t="s">
        <v>188</v>
      </c>
      <c r="C1060" t="s">
        <v>133</v>
      </c>
      <c r="D1060" t="s">
        <v>336</v>
      </c>
      <c r="E1060" t="s">
        <v>93</v>
      </c>
      <c r="F1060">
        <v>40700</v>
      </c>
      <c r="G1060" t="s">
        <v>911</v>
      </c>
      <c r="I1060" t="s">
        <v>168</v>
      </c>
      <c r="J1060">
        <v>2026</v>
      </c>
      <c r="K1060">
        <v>7</v>
      </c>
      <c r="L1060" t="s">
        <v>94</v>
      </c>
      <c r="M1060">
        <v>123.0005503125</v>
      </c>
      <c r="N1060">
        <v>1</v>
      </c>
      <c r="O1060">
        <v>123.0005503125</v>
      </c>
      <c r="P1060" t="s">
        <v>615</v>
      </c>
      <c r="Q1060">
        <v>0</v>
      </c>
    </row>
    <row r="1061" spans="1:17" x14ac:dyDescent="0.25">
      <c r="A1061" t="s">
        <v>1005</v>
      </c>
      <c r="B1061" t="s">
        <v>188</v>
      </c>
      <c r="C1061" t="s">
        <v>133</v>
      </c>
      <c r="D1061" t="s">
        <v>336</v>
      </c>
      <c r="E1061" t="s">
        <v>93</v>
      </c>
      <c r="F1061">
        <v>40700</v>
      </c>
      <c r="G1061" t="s">
        <v>911</v>
      </c>
      <c r="I1061" t="s">
        <v>253</v>
      </c>
      <c r="J1061">
        <v>2026</v>
      </c>
      <c r="K1061">
        <v>7</v>
      </c>
      <c r="L1061" t="s">
        <v>94</v>
      </c>
      <c r="M1061">
        <v>304.50841137499998</v>
      </c>
      <c r="N1061">
        <v>1</v>
      </c>
      <c r="O1061">
        <v>304.50841137499998</v>
      </c>
      <c r="P1061" t="s">
        <v>615</v>
      </c>
      <c r="Q1061">
        <v>0</v>
      </c>
    </row>
    <row r="1062" spans="1:17" x14ac:dyDescent="0.25">
      <c r="A1062" t="s">
        <v>1005</v>
      </c>
      <c r="B1062" t="s">
        <v>188</v>
      </c>
      <c r="C1062" t="s">
        <v>133</v>
      </c>
      <c r="D1062" t="s">
        <v>336</v>
      </c>
      <c r="E1062" t="s">
        <v>104</v>
      </c>
      <c r="F1062">
        <v>40700</v>
      </c>
      <c r="G1062" t="s">
        <v>911</v>
      </c>
      <c r="I1062" t="s">
        <v>120</v>
      </c>
      <c r="J1062">
        <v>2026</v>
      </c>
      <c r="K1062">
        <v>7</v>
      </c>
      <c r="L1062" t="s">
        <v>94</v>
      </c>
      <c r="M1062">
        <v>132.45459499999998</v>
      </c>
      <c r="N1062">
        <v>1</v>
      </c>
      <c r="O1062">
        <v>132.45459499999998</v>
      </c>
      <c r="P1062" t="s">
        <v>615</v>
      </c>
      <c r="Q1062">
        <v>0</v>
      </c>
    </row>
    <row r="1063" spans="1:17" x14ac:dyDescent="0.25">
      <c r="A1063" t="s">
        <v>1005</v>
      </c>
      <c r="B1063" t="s">
        <v>188</v>
      </c>
      <c r="C1063" t="s">
        <v>133</v>
      </c>
      <c r="D1063" t="s">
        <v>336</v>
      </c>
      <c r="E1063" t="s">
        <v>105</v>
      </c>
      <c r="F1063">
        <v>40700</v>
      </c>
      <c r="G1063" t="s">
        <v>911</v>
      </c>
      <c r="I1063" t="s">
        <v>144</v>
      </c>
      <c r="J1063">
        <v>2026</v>
      </c>
      <c r="K1063">
        <v>7</v>
      </c>
      <c r="L1063" t="s">
        <v>94</v>
      </c>
      <c r="M1063">
        <v>298.05222956249997</v>
      </c>
      <c r="N1063">
        <v>1</v>
      </c>
      <c r="O1063">
        <v>298.05222956249997</v>
      </c>
      <c r="P1063" t="s">
        <v>615</v>
      </c>
      <c r="Q1063">
        <v>0</v>
      </c>
    </row>
    <row r="1064" spans="1:17" x14ac:dyDescent="0.25">
      <c r="A1064" t="s">
        <v>1005</v>
      </c>
      <c r="B1064" t="s">
        <v>188</v>
      </c>
      <c r="C1064" t="s">
        <v>133</v>
      </c>
      <c r="D1064" t="s">
        <v>336</v>
      </c>
      <c r="E1064" t="s">
        <v>93</v>
      </c>
      <c r="F1064">
        <v>40700</v>
      </c>
      <c r="G1064" t="s">
        <v>911</v>
      </c>
      <c r="I1064" t="s">
        <v>619</v>
      </c>
      <c r="J1064">
        <v>2026</v>
      </c>
      <c r="K1064">
        <v>7</v>
      </c>
      <c r="L1064" t="s">
        <v>94</v>
      </c>
      <c r="M1064">
        <v>124.93054699999999</v>
      </c>
      <c r="N1064">
        <v>1</v>
      </c>
      <c r="O1064">
        <v>124.93054699999999</v>
      </c>
      <c r="P1064" t="s">
        <v>615</v>
      </c>
      <c r="Q1064">
        <v>1</v>
      </c>
    </row>
    <row r="1065" spans="1:17" x14ac:dyDescent="0.25">
      <c r="A1065" t="s">
        <v>1005</v>
      </c>
      <c r="B1065" t="s">
        <v>188</v>
      </c>
      <c r="C1065" t="s">
        <v>133</v>
      </c>
      <c r="D1065" t="s">
        <v>336</v>
      </c>
      <c r="E1065" t="s">
        <v>103</v>
      </c>
      <c r="F1065">
        <v>40700</v>
      </c>
      <c r="G1065" t="s">
        <v>911</v>
      </c>
      <c r="I1065" t="s">
        <v>675</v>
      </c>
      <c r="J1065">
        <v>2026</v>
      </c>
      <c r="K1065">
        <v>7</v>
      </c>
      <c r="L1065" t="s">
        <v>94</v>
      </c>
      <c r="M1065">
        <v>22.728895000000001</v>
      </c>
      <c r="N1065">
        <v>1</v>
      </c>
      <c r="O1065">
        <v>22.728895000000001</v>
      </c>
      <c r="P1065" t="s">
        <v>615</v>
      </c>
      <c r="Q1065">
        <v>0</v>
      </c>
    </row>
    <row r="1066" spans="1:17" x14ac:dyDescent="0.25">
      <c r="A1066" t="s">
        <v>1005</v>
      </c>
      <c r="B1066" t="s">
        <v>700</v>
      </c>
      <c r="C1066" t="s">
        <v>133</v>
      </c>
      <c r="D1066" t="s">
        <v>336</v>
      </c>
      <c r="E1066" t="s">
        <v>102</v>
      </c>
      <c r="F1066">
        <v>40700</v>
      </c>
      <c r="G1066" t="s">
        <v>911</v>
      </c>
      <c r="I1066" t="s">
        <v>186</v>
      </c>
      <c r="J1066">
        <v>2026</v>
      </c>
      <c r="K1066">
        <v>7</v>
      </c>
      <c r="L1066" t="s">
        <v>94</v>
      </c>
      <c r="M1066">
        <v>534.88339668750007</v>
      </c>
      <c r="N1066">
        <v>1</v>
      </c>
      <c r="O1066">
        <v>534.88339668750007</v>
      </c>
      <c r="P1066" t="s">
        <v>615</v>
      </c>
      <c r="Q1066">
        <v>1</v>
      </c>
    </row>
    <row r="1067" spans="1:17" x14ac:dyDescent="0.25">
      <c r="A1067" t="s">
        <v>1005</v>
      </c>
      <c r="B1067" t="s">
        <v>700</v>
      </c>
      <c r="C1067" t="s">
        <v>133</v>
      </c>
      <c r="D1067" t="s">
        <v>336</v>
      </c>
      <c r="E1067" t="s">
        <v>93</v>
      </c>
      <c r="F1067">
        <v>40700</v>
      </c>
      <c r="G1067" t="s">
        <v>911</v>
      </c>
      <c r="I1067" t="s">
        <v>658</v>
      </c>
      <c r="J1067">
        <v>2026</v>
      </c>
      <c r="K1067">
        <v>7</v>
      </c>
      <c r="L1067" t="s">
        <v>94</v>
      </c>
      <c r="M1067">
        <v>971.15082050000012</v>
      </c>
      <c r="N1067">
        <v>1</v>
      </c>
      <c r="O1067">
        <v>971.15082050000012</v>
      </c>
      <c r="P1067" t="s">
        <v>615</v>
      </c>
      <c r="Q1067">
        <v>0</v>
      </c>
    </row>
    <row r="1068" spans="1:17" x14ac:dyDescent="0.25">
      <c r="A1068" t="s">
        <v>1005</v>
      </c>
      <c r="B1068" t="s">
        <v>700</v>
      </c>
      <c r="C1068" t="s">
        <v>133</v>
      </c>
      <c r="D1068" t="s">
        <v>336</v>
      </c>
      <c r="E1068" t="s">
        <v>93</v>
      </c>
      <c r="F1068">
        <v>40700</v>
      </c>
      <c r="G1068" t="s">
        <v>911</v>
      </c>
      <c r="I1068" t="s">
        <v>191</v>
      </c>
      <c r="J1068">
        <v>2026</v>
      </c>
      <c r="K1068">
        <v>7</v>
      </c>
      <c r="L1068" t="s">
        <v>94</v>
      </c>
      <c r="M1068">
        <v>347.94803224999998</v>
      </c>
      <c r="N1068">
        <v>1</v>
      </c>
      <c r="O1068">
        <v>347.94803224999998</v>
      </c>
      <c r="P1068" t="s">
        <v>615</v>
      </c>
      <c r="Q1068">
        <v>1</v>
      </c>
    </row>
    <row r="1069" spans="1:17" x14ac:dyDescent="0.25">
      <c r="A1069" t="s">
        <v>1005</v>
      </c>
      <c r="B1069" t="s">
        <v>700</v>
      </c>
      <c r="C1069" t="s">
        <v>133</v>
      </c>
      <c r="D1069" t="s">
        <v>336</v>
      </c>
      <c r="E1069" t="s">
        <v>103</v>
      </c>
      <c r="F1069">
        <v>40700</v>
      </c>
      <c r="G1069" t="s">
        <v>911</v>
      </c>
      <c r="I1069" t="s">
        <v>674</v>
      </c>
      <c r="J1069">
        <v>2026</v>
      </c>
      <c r="K1069">
        <v>7</v>
      </c>
      <c r="L1069" t="s">
        <v>94</v>
      </c>
      <c r="M1069">
        <v>12.10901475</v>
      </c>
      <c r="N1069">
        <v>1</v>
      </c>
      <c r="O1069">
        <v>12.10901475</v>
      </c>
      <c r="P1069" t="s">
        <v>615</v>
      </c>
      <c r="Q1069">
        <v>0</v>
      </c>
    </row>
    <row r="1070" spans="1:17" x14ac:dyDescent="0.25">
      <c r="A1070" t="s">
        <v>1005</v>
      </c>
      <c r="B1070" t="s">
        <v>700</v>
      </c>
      <c r="C1070" t="s">
        <v>133</v>
      </c>
      <c r="D1070" t="s">
        <v>336</v>
      </c>
      <c r="E1070" t="s">
        <v>105</v>
      </c>
      <c r="F1070">
        <v>40700</v>
      </c>
      <c r="G1070" t="s">
        <v>911</v>
      </c>
      <c r="I1070" t="s">
        <v>670</v>
      </c>
      <c r="J1070">
        <v>2026</v>
      </c>
      <c r="K1070">
        <v>7</v>
      </c>
      <c r="L1070" t="s">
        <v>94</v>
      </c>
      <c r="M1070">
        <v>198.701486375</v>
      </c>
      <c r="N1070">
        <v>1</v>
      </c>
      <c r="O1070">
        <v>198.701486375</v>
      </c>
      <c r="P1070" t="s">
        <v>615</v>
      </c>
      <c r="Q1070">
        <v>0</v>
      </c>
    </row>
    <row r="1071" spans="1:17" x14ac:dyDescent="0.25">
      <c r="A1071" t="s">
        <v>1005</v>
      </c>
      <c r="B1071" t="s">
        <v>700</v>
      </c>
      <c r="C1071" t="s">
        <v>133</v>
      </c>
      <c r="D1071" t="s">
        <v>336</v>
      </c>
      <c r="E1071" t="s">
        <v>93</v>
      </c>
      <c r="F1071">
        <v>40700</v>
      </c>
      <c r="G1071" t="s">
        <v>911</v>
      </c>
      <c r="I1071" t="s">
        <v>168</v>
      </c>
      <c r="J1071">
        <v>2026</v>
      </c>
      <c r="K1071">
        <v>7</v>
      </c>
      <c r="L1071" t="s">
        <v>94</v>
      </c>
      <c r="M1071">
        <v>246.00110062499999</v>
      </c>
      <c r="N1071">
        <v>1</v>
      </c>
      <c r="O1071">
        <v>246.00110062499999</v>
      </c>
      <c r="P1071" t="s">
        <v>615</v>
      </c>
      <c r="Q1071">
        <v>0</v>
      </c>
    </row>
    <row r="1072" spans="1:17" x14ac:dyDescent="0.25">
      <c r="A1072" t="s">
        <v>1005</v>
      </c>
      <c r="B1072" t="s">
        <v>700</v>
      </c>
      <c r="C1072" t="s">
        <v>133</v>
      </c>
      <c r="D1072" t="s">
        <v>336</v>
      </c>
      <c r="E1072" t="s">
        <v>93</v>
      </c>
      <c r="F1072">
        <v>40700</v>
      </c>
      <c r="G1072" t="s">
        <v>911</v>
      </c>
      <c r="I1072" t="s">
        <v>253</v>
      </c>
      <c r="J1072">
        <v>2026</v>
      </c>
      <c r="K1072">
        <v>7</v>
      </c>
      <c r="L1072" t="s">
        <v>94</v>
      </c>
      <c r="M1072">
        <v>304.50841137499998</v>
      </c>
      <c r="N1072">
        <v>1</v>
      </c>
      <c r="O1072">
        <v>304.50841137499998</v>
      </c>
      <c r="P1072" t="s">
        <v>615</v>
      </c>
      <c r="Q1072">
        <v>0</v>
      </c>
    </row>
    <row r="1073" spans="1:17" x14ac:dyDescent="0.25">
      <c r="A1073" t="s">
        <v>1005</v>
      </c>
      <c r="B1073" t="s">
        <v>700</v>
      </c>
      <c r="C1073" t="s">
        <v>133</v>
      </c>
      <c r="D1073" t="s">
        <v>336</v>
      </c>
      <c r="E1073" t="s">
        <v>104</v>
      </c>
      <c r="F1073">
        <v>40700</v>
      </c>
      <c r="G1073" t="s">
        <v>911</v>
      </c>
      <c r="I1073" t="s">
        <v>120</v>
      </c>
      <c r="J1073">
        <v>2026</v>
      </c>
      <c r="K1073">
        <v>7</v>
      </c>
      <c r="L1073" t="s">
        <v>94</v>
      </c>
      <c r="M1073">
        <v>132.45459499999998</v>
      </c>
      <c r="N1073">
        <v>1</v>
      </c>
      <c r="O1073">
        <v>132.45459499999998</v>
      </c>
      <c r="P1073" t="s">
        <v>615</v>
      </c>
      <c r="Q1073">
        <v>0</v>
      </c>
    </row>
    <row r="1074" spans="1:17" x14ac:dyDescent="0.25">
      <c r="A1074" t="s">
        <v>1005</v>
      </c>
      <c r="B1074" t="s">
        <v>700</v>
      </c>
      <c r="C1074" t="s">
        <v>133</v>
      </c>
      <c r="D1074" t="s">
        <v>336</v>
      </c>
      <c r="E1074" t="s">
        <v>105</v>
      </c>
      <c r="F1074">
        <v>40700</v>
      </c>
      <c r="G1074" t="s">
        <v>911</v>
      </c>
      <c r="I1074" t="s">
        <v>144</v>
      </c>
      <c r="J1074">
        <v>2026</v>
      </c>
      <c r="K1074">
        <v>7</v>
      </c>
      <c r="L1074" t="s">
        <v>94</v>
      </c>
      <c r="M1074">
        <v>198.701486375</v>
      </c>
      <c r="N1074">
        <v>1</v>
      </c>
      <c r="O1074">
        <v>198.701486375</v>
      </c>
      <c r="P1074" t="s">
        <v>615</v>
      </c>
      <c r="Q1074">
        <v>0</v>
      </c>
    </row>
    <row r="1075" spans="1:17" x14ac:dyDescent="0.25">
      <c r="A1075" t="s">
        <v>1005</v>
      </c>
      <c r="B1075" t="s">
        <v>700</v>
      </c>
      <c r="C1075" t="s">
        <v>133</v>
      </c>
      <c r="D1075" t="s">
        <v>336</v>
      </c>
      <c r="E1075" t="s">
        <v>93</v>
      </c>
      <c r="F1075">
        <v>40700</v>
      </c>
      <c r="G1075" t="s">
        <v>911</v>
      </c>
      <c r="I1075" t="s">
        <v>619</v>
      </c>
      <c r="J1075">
        <v>2026</v>
      </c>
      <c r="K1075">
        <v>7</v>
      </c>
      <c r="L1075" t="s">
        <v>94</v>
      </c>
      <c r="M1075">
        <v>249.86109399999998</v>
      </c>
      <c r="N1075">
        <v>1</v>
      </c>
      <c r="O1075">
        <v>249.86109399999998</v>
      </c>
      <c r="P1075" t="s">
        <v>615</v>
      </c>
      <c r="Q1075">
        <v>1</v>
      </c>
    </row>
    <row r="1076" spans="1:17" x14ac:dyDescent="0.25">
      <c r="A1076" t="s">
        <v>1005</v>
      </c>
      <c r="B1076" t="s">
        <v>700</v>
      </c>
      <c r="C1076" t="s">
        <v>133</v>
      </c>
      <c r="D1076" t="s">
        <v>336</v>
      </c>
      <c r="E1076" t="s">
        <v>103</v>
      </c>
      <c r="F1076">
        <v>40700</v>
      </c>
      <c r="G1076" t="s">
        <v>911</v>
      </c>
      <c r="I1076" t="s">
        <v>675</v>
      </c>
      <c r="J1076">
        <v>2026</v>
      </c>
      <c r="K1076">
        <v>7</v>
      </c>
      <c r="L1076" t="s">
        <v>94</v>
      </c>
      <c r="M1076">
        <v>34.093342499999991</v>
      </c>
      <c r="N1076">
        <v>1</v>
      </c>
      <c r="O1076">
        <v>34.093342499999991</v>
      </c>
      <c r="P1076" t="s">
        <v>615</v>
      </c>
      <c r="Q1076">
        <v>0</v>
      </c>
    </row>
    <row r="1077" spans="1:17" x14ac:dyDescent="0.25">
      <c r="A1077" t="s">
        <v>1005</v>
      </c>
      <c r="B1077" t="s">
        <v>190</v>
      </c>
      <c r="C1077" t="s">
        <v>133</v>
      </c>
      <c r="D1077" t="s">
        <v>336</v>
      </c>
      <c r="E1077" t="s">
        <v>102</v>
      </c>
      <c r="F1077">
        <v>40700</v>
      </c>
      <c r="G1077" t="s">
        <v>911</v>
      </c>
      <c r="I1077" t="s">
        <v>125</v>
      </c>
      <c r="J1077">
        <v>2026</v>
      </c>
      <c r="K1077">
        <v>7</v>
      </c>
      <c r="L1077" t="s">
        <v>94</v>
      </c>
      <c r="M1077">
        <v>234.85218575000002</v>
      </c>
      <c r="N1077">
        <v>1</v>
      </c>
      <c r="O1077">
        <v>234.85218575000002</v>
      </c>
      <c r="P1077" t="s">
        <v>615</v>
      </c>
      <c r="Q1077">
        <v>1</v>
      </c>
    </row>
    <row r="1078" spans="1:17" x14ac:dyDescent="0.25">
      <c r="A1078" t="s">
        <v>1005</v>
      </c>
      <c r="B1078" t="s">
        <v>190</v>
      </c>
      <c r="C1078" t="s">
        <v>133</v>
      </c>
      <c r="D1078" t="s">
        <v>336</v>
      </c>
      <c r="E1078" t="s">
        <v>93</v>
      </c>
      <c r="F1078">
        <v>40700</v>
      </c>
      <c r="G1078" t="s">
        <v>911</v>
      </c>
      <c r="I1078" t="s">
        <v>658</v>
      </c>
      <c r="J1078">
        <v>2026</v>
      </c>
      <c r="K1078">
        <v>7</v>
      </c>
      <c r="L1078" t="s">
        <v>94</v>
      </c>
      <c r="M1078">
        <v>121.39385256250002</v>
      </c>
      <c r="N1078">
        <v>1</v>
      </c>
      <c r="O1078">
        <v>121.39385256250002</v>
      </c>
      <c r="P1078" t="s">
        <v>615</v>
      </c>
      <c r="Q1078">
        <v>0</v>
      </c>
    </row>
    <row r="1079" spans="1:17" x14ac:dyDescent="0.25">
      <c r="A1079" t="s">
        <v>1005</v>
      </c>
      <c r="B1079" t="s">
        <v>190</v>
      </c>
      <c r="C1079" t="s">
        <v>133</v>
      </c>
      <c r="D1079" t="s">
        <v>336</v>
      </c>
      <c r="E1079" t="s">
        <v>105</v>
      </c>
      <c r="F1079">
        <v>40700</v>
      </c>
      <c r="G1079" t="s">
        <v>911</v>
      </c>
      <c r="I1079" t="s">
        <v>670</v>
      </c>
      <c r="J1079">
        <v>2026</v>
      </c>
      <c r="K1079">
        <v>7</v>
      </c>
      <c r="L1079" t="s">
        <v>94</v>
      </c>
      <c r="M1079">
        <v>99.350743187500001</v>
      </c>
      <c r="N1079">
        <v>1</v>
      </c>
      <c r="O1079">
        <v>99.350743187500001</v>
      </c>
      <c r="P1079" t="s">
        <v>615</v>
      </c>
      <c r="Q1079">
        <v>0</v>
      </c>
    </row>
    <row r="1080" spans="1:17" x14ac:dyDescent="0.25">
      <c r="A1080" t="s">
        <v>1005</v>
      </c>
      <c r="B1080" t="s">
        <v>190</v>
      </c>
      <c r="C1080" t="s">
        <v>133</v>
      </c>
      <c r="D1080" t="s">
        <v>336</v>
      </c>
      <c r="E1080" t="s">
        <v>93</v>
      </c>
      <c r="F1080">
        <v>40700</v>
      </c>
      <c r="G1080" t="s">
        <v>911</v>
      </c>
      <c r="I1080" t="s">
        <v>253</v>
      </c>
      <c r="J1080">
        <v>2026</v>
      </c>
      <c r="K1080">
        <v>7</v>
      </c>
      <c r="L1080" t="s">
        <v>94</v>
      </c>
      <c r="M1080">
        <v>304.50841137499998</v>
      </c>
      <c r="N1080">
        <v>1</v>
      </c>
      <c r="O1080">
        <v>304.50841137499998</v>
      </c>
      <c r="P1080" t="s">
        <v>615</v>
      </c>
      <c r="Q1080">
        <v>0</v>
      </c>
    </row>
    <row r="1081" spans="1:17" x14ac:dyDescent="0.25">
      <c r="A1081" t="s">
        <v>1005</v>
      </c>
      <c r="B1081" t="s">
        <v>190</v>
      </c>
      <c r="C1081" t="s">
        <v>133</v>
      </c>
      <c r="D1081" t="s">
        <v>336</v>
      </c>
      <c r="E1081" t="s">
        <v>104</v>
      </c>
      <c r="F1081">
        <v>40700</v>
      </c>
      <c r="G1081" t="s">
        <v>911</v>
      </c>
      <c r="I1081" t="s">
        <v>120</v>
      </c>
      <c r="J1081">
        <v>2026</v>
      </c>
      <c r="K1081">
        <v>7</v>
      </c>
      <c r="L1081" t="s">
        <v>94</v>
      </c>
      <c r="M1081">
        <v>264.90918999999997</v>
      </c>
      <c r="N1081">
        <v>1</v>
      </c>
      <c r="O1081">
        <v>264.90918999999997</v>
      </c>
      <c r="P1081" t="s">
        <v>615</v>
      </c>
      <c r="Q1081">
        <v>0</v>
      </c>
    </row>
    <row r="1082" spans="1:17" x14ac:dyDescent="0.25">
      <c r="A1082" t="s">
        <v>1005</v>
      </c>
      <c r="B1082" t="s">
        <v>190</v>
      </c>
      <c r="C1082" t="s">
        <v>133</v>
      </c>
      <c r="D1082" t="s">
        <v>336</v>
      </c>
      <c r="E1082" t="s">
        <v>105</v>
      </c>
      <c r="F1082">
        <v>40700</v>
      </c>
      <c r="G1082" t="s">
        <v>911</v>
      </c>
      <c r="I1082" t="s">
        <v>144</v>
      </c>
      <c r="J1082">
        <v>2026</v>
      </c>
      <c r="K1082">
        <v>7</v>
      </c>
      <c r="L1082" t="s">
        <v>94</v>
      </c>
      <c r="M1082">
        <v>198.701486375</v>
      </c>
      <c r="N1082">
        <v>1</v>
      </c>
      <c r="O1082">
        <v>198.701486375</v>
      </c>
      <c r="P1082" t="s">
        <v>615</v>
      </c>
      <c r="Q1082">
        <v>0</v>
      </c>
    </row>
    <row r="1083" spans="1:17" x14ac:dyDescent="0.25">
      <c r="A1083" t="s">
        <v>1005</v>
      </c>
      <c r="B1083" t="s">
        <v>190</v>
      </c>
      <c r="C1083" t="s">
        <v>133</v>
      </c>
      <c r="D1083" t="s">
        <v>336</v>
      </c>
      <c r="E1083" t="s">
        <v>105</v>
      </c>
      <c r="F1083">
        <v>40700</v>
      </c>
      <c r="G1083" t="s">
        <v>911</v>
      </c>
      <c r="I1083" t="s">
        <v>158</v>
      </c>
      <c r="J1083">
        <v>2026</v>
      </c>
      <c r="K1083">
        <v>7</v>
      </c>
      <c r="L1083" t="s">
        <v>94</v>
      </c>
      <c r="M1083">
        <v>170.29036762499999</v>
      </c>
      <c r="N1083">
        <v>1</v>
      </c>
      <c r="O1083">
        <v>170.29036762499999</v>
      </c>
      <c r="P1083" t="s">
        <v>615</v>
      </c>
      <c r="Q1083">
        <v>0</v>
      </c>
    </row>
    <row r="1084" spans="1:17" x14ac:dyDescent="0.25">
      <c r="A1084" t="s">
        <v>1005</v>
      </c>
      <c r="B1084" t="s">
        <v>195</v>
      </c>
      <c r="C1084" t="s">
        <v>133</v>
      </c>
      <c r="D1084" t="s">
        <v>336</v>
      </c>
      <c r="E1084" t="s">
        <v>102</v>
      </c>
      <c r="F1084">
        <v>40700</v>
      </c>
      <c r="G1084" t="s">
        <v>911</v>
      </c>
      <c r="I1084" t="s">
        <v>186</v>
      </c>
      <c r="J1084">
        <v>2026</v>
      </c>
      <c r="K1084">
        <v>7</v>
      </c>
      <c r="L1084" t="s">
        <v>94</v>
      </c>
      <c r="M1084">
        <v>412.70578912499997</v>
      </c>
      <c r="N1084">
        <v>1</v>
      </c>
      <c r="O1084">
        <v>412.70578912499997</v>
      </c>
      <c r="P1084" t="s">
        <v>615</v>
      </c>
      <c r="Q1084">
        <v>1</v>
      </c>
    </row>
    <row r="1085" spans="1:17" x14ac:dyDescent="0.25">
      <c r="A1085" t="s">
        <v>1005</v>
      </c>
      <c r="B1085" t="s">
        <v>195</v>
      </c>
      <c r="C1085" t="s">
        <v>133</v>
      </c>
      <c r="D1085" t="s">
        <v>336</v>
      </c>
      <c r="E1085" t="s">
        <v>93</v>
      </c>
      <c r="F1085">
        <v>40700</v>
      </c>
      <c r="G1085" t="s">
        <v>911</v>
      </c>
      <c r="I1085" t="s">
        <v>658</v>
      </c>
      <c r="J1085">
        <v>2026</v>
      </c>
      <c r="K1085">
        <v>7</v>
      </c>
      <c r="L1085" t="s">
        <v>94</v>
      </c>
      <c r="M1085">
        <v>242.78770512500003</v>
      </c>
      <c r="N1085">
        <v>1</v>
      </c>
      <c r="O1085">
        <v>242.78770512500003</v>
      </c>
      <c r="P1085" t="s">
        <v>615</v>
      </c>
      <c r="Q1085">
        <v>0</v>
      </c>
    </row>
    <row r="1086" spans="1:17" x14ac:dyDescent="0.25">
      <c r="A1086" t="s">
        <v>1005</v>
      </c>
      <c r="B1086" t="s">
        <v>195</v>
      </c>
      <c r="C1086" t="s">
        <v>133</v>
      </c>
      <c r="D1086" t="s">
        <v>336</v>
      </c>
      <c r="E1086" t="s">
        <v>105</v>
      </c>
      <c r="F1086">
        <v>40700</v>
      </c>
      <c r="G1086" t="s">
        <v>911</v>
      </c>
      <c r="I1086" t="s">
        <v>670</v>
      </c>
      <c r="J1086">
        <v>2026</v>
      </c>
      <c r="K1086">
        <v>7</v>
      </c>
      <c r="L1086" t="s">
        <v>94</v>
      </c>
      <c r="M1086">
        <v>99.350743187500001</v>
      </c>
      <c r="N1086">
        <v>1</v>
      </c>
      <c r="O1086">
        <v>99.350743187500001</v>
      </c>
      <c r="P1086" t="s">
        <v>615</v>
      </c>
      <c r="Q1086">
        <v>0</v>
      </c>
    </row>
    <row r="1087" spans="1:17" x14ac:dyDescent="0.25">
      <c r="A1087" t="s">
        <v>1005</v>
      </c>
      <c r="B1087" t="s">
        <v>195</v>
      </c>
      <c r="C1087" t="s">
        <v>133</v>
      </c>
      <c r="D1087" t="s">
        <v>336</v>
      </c>
      <c r="E1087" t="s">
        <v>93</v>
      </c>
      <c r="F1087">
        <v>40700</v>
      </c>
      <c r="G1087" t="s">
        <v>911</v>
      </c>
      <c r="I1087" t="s">
        <v>142</v>
      </c>
      <c r="J1087">
        <v>2026</v>
      </c>
      <c r="K1087">
        <v>7</v>
      </c>
      <c r="L1087" t="s">
        <v>94</v>
      </c>
      <c r="M1087">
        <v>123.0005503125</v>
      </c>
      <c r="N1087">
        <v>1</v>
      </c>
      <c r="O1087">
        <v>123.0005503125</v>
      </c>
      <c r="P1087" t="s">
        <v>615</v>
      </c>
      <c r="Q1087">
        <v>0</v>
      </c>
    </row>
    <row r="1088" spans="1:17" x14ac:dyDescent="0.25">
      <c r="A1088" t="s">
        <v>1005</v>
      </c>
      <c r="B1088" t="s">
        <v>195</v>
      </c>
      <c r="C1088" t="s">
        <v>133</v>
      </c>
      <c r="D1088" t="s">
        <v>336</v>
      </c>
      <c r="E1088" t="s">
        <v>93</v>
      </c>
      <c r="F1088">
        <v>40700</v>
      </c>
      <c r="G1088" t="s">
        <v>911</v>
      </c>
      <c r="I1088" t="s">
        <v>253</v>
      </c>
      <c r="J1088">
        <v>2026</v>
      </c>
      <c r="K1088">
        <v>7</v>
      </c>
      <c r="L1088" t="s">
        <v>94</v>
      </c>
      <c r="M1088">
        <v>304.50841137499998</v>
      </c>
      <c r="N1088">
        <v>1</v>
      </c>
      <c r="O1088">
        <v>304.50841137499998</v>
      </c>
      <c r="P1088" t="s">
        <v>615</v>
      </c>
      <c r="Q1088">
        <v>0</v>
      </c>
    </row>
    <row r="1089" spans="1:17" x14ac:dyDescent="0.25">
      <c r="A1089" t="s">
        <v>1005</v>
      </c>
      <c r="B1089" t="s">
        <v>196</v>
      </c>
      <c r="C1089" t="s">
        <v>133</v>
      </c>
      <c r="D1089" t="s">
        <v>336</v>
      </c>
      <c r="E1089" t="s">
        <v>102</v>
      </c>
      <c r="F1089">
        <v>40700</v>
      </c>
      <c r="G1089" t="s">
        <v>911</v>
      </c>
      <c r="I1089" t="s">
        <v>125</v>
      </c>
      <c r="J1089">
        <v>2026</v>
      </c>
      <c r="K1089">
        <v>7</v>
      </c>
      <c r="L1089" t="s">
        <v>94</v>
      </c>
      <c r="M1089">
        <v>399.264390875</v>
      </c>
      <c r="N1089">
        <v>1</v>
      </c>
      <c r="O1089">
        <v>399.264390875</v>
      </c>
      <c r="P1089" t="s">
        <v>615</v>
      </c>
      <c r="Q1089">
        <v>1</v>
      </c>
    </row>
    <row r="1090" spans="1:17" x14ac:dyDescent="0.25">
      <c r="A1090" t="s">
        <v>1005</v>
      </c>
      <c r="B1090" t="s">
        <v>196</v>
      </c>
      <c r="C1090" t="s">
        <v>133</v>
      </c>
      <c r="D1090" t="s">
        <v>336</v>
      </c>
      <c r="E1090" t="s">
        <v>102</v>
      </c>
      <c r="F1090">
        <v>40700</v>
      </c>
      <c r="G1090" t="s">
        <v>911</v>
      </c>
      <c r="I1090" t="s">
        <v>186</v>
      </c>
      <c r="J1090">
        <v>2026</v>
      </c>
      <c r="K1090">
        <v>7</v>
      </c>
      <c r="L1090" t="s">
        <v>94</v>
      </c>
      <c r="M1090">
        <v>2117.9313395624999</v>
      </c>
      <c r="N1090">
        <v>1</v>
      </c>
      <c r="O1090">
        <v>2117.9313395624999</v>
      </c>
      <c r="P1090" t="s">
        <v>615</v>
      </c>
      <c r="Q1090">
        <v>1</v>
      </c>
    </row>
    <row r="1091" spans="1:17" x14ac:dyDescent="0.25">
      <c r="A1091" t="s">
        <v>1005</v>
      </c>
      <c r="B1091" t="s">
        <v>196</v>
      </c>
      <c r="C1091" t="s">
        <v>133</v>
      </c>
      <c r="D1091" t="s">
        <v>336</v>
      </c>
      <c r="E1091" t="s">
        <v>93</v>
      </c>
      <c r="F1091">
        <v>40700</v>
      </c>
      <c r="G1091" t="s">
        <v>911</v>
      </c>
      <c r="I1091" t="s">
        <v>658</v>
      </c>
      <c r="J1091">
        <v>2026</v>
      </c>
      <c r="K1091">
        <v>7</v>
      </c>
      <c r="L1091" t="s">
        <v>94</v>
      </c>
      <c r="M1091">
        <v>364.1815576875</v>
      </c>
      <c r="N1091">
        <v>1</v>
      </c>
      <c r="O1091">
        <v>364.1815576875</v>
      </c>
      <c r="P1091" t="s">
        <v>615</v>
      </c>
      <c r="Q1091">
        <v>0</v>
      </c>
    </row>
    <row r="1092" spans="1:17" x14ac:dyDescent="0.25">
      <c r="A1092" t="s">
        <v>1005</v>
      </c>
      <c r="B1092" t="s">
        <v>196</v>
      </c>
      <c r="C1092" t="s">
        <v>133</v>
      </c>
      <c r="D1092" t="s">
        <v>336</v>
      </c>
      <c r="E1092" t="s">
        <v>93</v>
      </c>
      <c r="F1092">
        <v>40700</v>
      </c>
      <c r="G1092" t="s">
        <v>911</v>
      </c>
      <c r="I1092" t="s">
        <v>191</v>
      </c>
      <c r="J1092">
        <v>2026</v>
      </c>
      <c r="K1092">
        <v>7</v>
      </c>
      <c r="L1092" t="s">
        <v>94</v>
      </c>
      <c r="M1092">
        <v>869.87008062500001</v>
      </c>
      <c r="N1092">
        <v>1</v>
      </c>
      <c r="O1092">
        <v>869.87008062500001</v>
      </c>
      <c r="P1092" t="s">
        <v>615</v>
      </c>
      <c r="Q1092">
        <v>1</v>
      </c>
    </row>
    <row r="1093" spans="1:17" x14ac:dyDescent="0.25">
      <c r="A1093" t="s">
        <v>1005</v>
      </c>
      <c r="B1093" t="s">
        <v>196</v>
      </c>
      <c r="C1093" t="s">
        <v>133</v>
      </c>
      <c r="D1093" t="s">
        <v>336</v>
      </c>
      <c r="E1093" t="s">
        <v>103</v>
      </c>
      <c r="F1093">
        <v>40700</v>
      </c>
      <c r="G1093" t="s">
        <v>911</v>
      </c>
      <c r="I1093" t="s">
        <v>674</v>
      </c>
      <c r="J1093">
        <v>2026</v>
      </c>
      <c r="K1093">
        <v>7</v>
      </c>
      <c r="L1093" t="s">
        <v>94</v>
      </c>
      <c r="M1093">
        <v>12.10901475</v>
      </c>
      <c r="N1093">
        <v>1</v>
      </c>
      <c r="O1093">
        <v>12.10901475</v>
      </c>
      <c r="P1093" t="s">
        <v>615</v>
      </c>
      <c r="Q1093">
        <v>0</v>
      </c>
    </row>
    <row r="1094" spans="1:17" x14ac:dyDescent="0.25">
      <c r="A1094" t="s">
        <v>1005</v>
      </c>
      <c r="B1094" t="s">
        <v>196</v>
      </c>
      <c r="C1094" t="s">
        <v>133</v>
      </c>
      <c r="D1094" t="s">
        <v>336</v>
      </c>
      <c r="E1094" t="s">
        <v>105</v>
      </c>
      <c r="F1094">
        <v>40700</v>
      </c>
      <c r="G1094" t="s">
        <v>911</v>
      </c>
      <c r="I1094" t="s">
        <v>670</v>
      </c>
      <c r="J1094">
        <v>2026</v>
      </c>
      <c r="K1094">
        <v>7</v>
      </c>
      <c r="L1094" t="s">
        <v>94</v>
      </c>
      <c r="M1094">
        <v>99.350743187500001</v>
      </c>
      <c r="N1094">
        <v>1</v>
      </c>
      <c r="O1094">
        <v>99.350743187500001</v>
      </c>
      <c r="P1094" t="s">
        <v>615</v>
      </c>
      <c r="Q1094">
        <v>0</v>
      </c>
    </row>
    <row r="1095" spans="1:17" x14ac:dyDescent="0.25">
      <c r="A1095" t="s">
        <v>1005</v>
      </c>
      <c r="B1095" t="s">
        <v>196</v>
      </c>
      <c r="C1095" t="s">
        <v>133</v>
      </c>
      <c r="D1095" t="s">
        <v>336</v>
      </c>
      <c r="E1095" t="s">
        <v>93</v>
      </c>
      <c r="F1095">
        <v>40700</v>
      </c>
      <c r="G1095" t="s">
        <v>911</v>
      </c>
      <c r="I1095" t="s">
        <v>168</v>
      </c>
      <c r="J1095">
        <v>2026</v>
      </c>
      <c r="K1095">
        <v>7</v>
      </c>
      <c r="L1095" t="s">
        <v>94</v>
      </c>
      <c r="M1095">
        <v>615.00275156250007</v>
      </c>
      <c r="N1095">
        <v>1</v>
      </c>
      <c r="O1095">
        <v>615.00275156250007</v>
      </c>
      <c r="P1095" t="s">
        <v>615</v>
      </c>
      <c r="Q1095">
        <v>0</v>
      </c>
    </row>
    <row r="1096" spans="1:17" x14ac:dyDescent="0.25">
      <c r="A1096" t="s">
        <v>1005</v>
      </c>
      <c r="B1096" t="s">
        <v>196</v>
      </c>
      <c r="C1096" t="s">
        <v>133</v>
      </c>
      <c r="D1096" t="s">
        <v>336</v>
      </c>
      <c r="E1096" t="s">
        <v>93</v>
      </c>
      <c r="F1096">
        <v>40700</v>
      </c>
      <c r="G1096" t="s">
        <v>911</v>
      </c>
      <c r="I1096" t="s">
        <v>253</v>
      </c>
      <c r="J1096">
        <v>2026</v>
      </c>
      <c r="K1096">
        <v>7</v>
      </c>
      <c r="L1096" t="s">
        <v>94</v>
      </c>
      <c r="M1096">
        <v>304.50841137499998</v>
      </c>
      <c r="N1096">
        <v>1</v>
      </c>
      <c r="O1096">
        <v>304.50841137499998</v>
      </c>
      <c r="P1096" t="s">
        <v>615</v>
      </c>
      <c r="Q1096">
        <v>0</v>
      </c>
    </row>
    <row r="1097" spans="1:17" x14ac:dyDescent="0.25">
      <c r="A1097" t="s">
        <v>1005</v>
      </c>
      <c r="B1097" t="s">
        <v>196</v>
      </c>
      <c r="C1097" t="s">
        <v>133</v>
      </c>
      <c r="D1097" t="s">
        <v>336</v>
      </c>
      <c r="E1097" t="s">
        <v>104</v>
      </c>
      <c r="F1097">
        <v>40700</v>
      </c>
      <c r="G1097" t="s">
        <v>911</v>
      </c>
      <c r="I1097" t="s">
        <v>120</v>
      </c>
      <c r="J1097">
        <v>2026</v>
      </c>
      <c r="K1097">
        <v>7</v>
      </c>
      <c r="L1097" t="s">
        <v>94</v>
      </c>
      <c r="M1097">
        <v>132.45459499999998</v>
      </c>
      <c r="N1097">
        <v>1</v>
      </c>
      <c r="O1097">
        <v>132.45459499999998</v>
      </c>
      <c r="P1097" t="s">
        <v>615</v>
      </c>
      <c r="Q1097">
        <v>0</v>
      </c>
    </row>
    <row r="1098" spans="1:17" x14ac:dyDescent="0.25">
      <c r="A1098" t="s">
        <v>1005</v>
      </c>
      <c r="B1098" t="s">
        <v>196</v>
      </c>
      <c r="C1098" t="s">
        <v>133</v>
      </c>
      <c r="D1098" t="s">
        <v>336</v>
      </c>
      <c r="E1098" t="s">
        <v>105</v>
      </c>
      <c r="F1098">
        <v>40700</v>
      </c>
      <c r="G1098" t="s">
        <v>911</v>
      </c>
      <c r="I1098" t="s">
        <v>144</v>
      </c>
      <c r="J1098">
        <v>2026</v>
      </c>
      <c r="K1098">
        <v>7</v>
      </c>
      <c r="L1098" t="s">
        <v>94</v>
      </c>
      <c r="M1098">
        <v>596.10445912499995</v>
      </c>
      <c r="N1098">
        <v>1</v>
      </c>
      <c r="O1098">
        <v>596.10445912499995</v>
      </c>
      <c r="P1098" t="s">
        <v>615</v>
      </c>
      <c r="Q1098">
        <v>0</v>
      </c>
    </row>
    <row r="1099" spans="1:17" x14ac:dyDescent="0.25">
      <c r="A1099" t="s">
        <v>1005</v>
      </c>
      <c r="B1099" t="s">
        <v>196</v>
      </c>
      <c r="C1099" t="s">
        <v>133</v>
      </c>
      <c r="D1099" t="s">
        <v>336</v>
      </c>
      <c r="E1099" t="s">
        <v>93</v>
      </c>
      <c r="F1099">
        <v>40700</v>
      </c>
      <c r="G1099" t="s">
        <v>911</v>
      </c>
      <c r="I1099" t="s">
        <v>619</v>
      </c>
      <c r="J1099">
        <v>2026</v>
      </c>
      <c r="K1099">
        <v>7</v>
      </c>
      <c r="L1099" t="s">
        <v>94</v>
      </c>
      <c r="M1099">
        <v>624.65273500000001</v>
      </c>
      <c r="N1099">
        <v>1</v>
      </c>
      <c r="O1099">
        <v>624.65273500000001</v>
      </c>
      <c r="P1099" t="s">
        <v>615</v>
      </c>
      <c r="Q1099">
        <v>1</v>
      </c>
    </row>
    <row r="1100" spans="1:17" x14ac:dyDescent="0.25">
      <c r="A1100" t="s">
        <v>1005</v>
      </c>
      <c r="B1100" t="s">
        <v>196</v>
      </c>
      <c r="C1100" t="s">
        <v>133</v>
      </c>
      <c r="D1100" t="s">
        <v>336</v>
      </c>
      <c r="E1100" t="s">
        <v>103</v>
      </c>
      <c r="F1100">
        <v>40700</v>
      </c>
      <c r="G1100" t="s">
        <v>911</v>
      </c>
      <c r="I1100" t="s">
        <v>675</v>
      </c>
      <c r="J1100">
        <v>2026</v>
      </c>
      <c r="K1100">
        <v>7</v>
      </c>
      <c r="L1100" t="s">
        <v>94</v>
      </c>
      <c r="M1100">
        <v>18.183115999999998</v>
      </c>
      <c r="N1100">
        <v>1</v>
      </c>
      <c r="O1100">
        <v>18.183115999999998</v>
      </c>
      <c r="P1100" t="s">
        <v>615</v>
      </c>
      <c r="Q1100">
        <v>0</v>
      </c>
    </row>
    <row r="1101" spans="1:17" x14ac:dyDescent="0.25">
      <c r="A1101" t="s">
        <v>1005</v>
      </c>
      <c r="B1101" t="s">
        <v>197</v>
      </c>
      <c r="C1101" t="s">
        <v>133</v>
      </c>
      <c r="D1101" t="s">
        <v>336</v>
      </c>
      <c r="E1101" t="s">
        <v>93</v>
      </c>
      <c r="F1101">
        <v>40700</v>
      </c>
      <c r="G1101" t="s">
        <v>911</v>
      </c>
      <c r="I1101" t="s">
        <v>658</v>
      </c>
      <c r="J1101">
        <v>2026</v>
      </c>
      <c r="K1101">
        <v>7</v>
      </c>
      <c r="L1101" t="s">
        <v>94</v>
      </c>
      <c r="M1101">
        <v>121.39385256250002</v>
      </c>
      <c r="N1101">
        <v>1</v>
      </c>
      <c r="O1101">
        <v>121.39385256250002</v>
      </c>
      <c r="P1101" t="s">
        <v>615</v>
      </c>
      <c r="Q1101">
        <v>0</v>
      </c>
    </row>
    <row r="1102" spans="1:17" x14ac:dyDescent="0.25">
      <c r="A1102" t="s">
        <v>1005</v>
      </c>
      <c r="B1102" t="s">
        <v>197</v>
      </c>
      <c r="C1102" t="s">
        <v>133</v>
      </c>
      <c r="D1102" t="s">
        <v>336</v>
      </c>
      <c r="E1102" t="s">
        <v>105</v>
      </c>
      <c r="F1102">
        <v>40700</v>
      </c>
      <c r="G1102" t="s">
        <v>911</v>
      </c>
      <c r="I1102" t="s">
        <v>670</v>
      </c>
      <c r="J1102">
        <v>2026</v>
      </c>
      <c r="K1102">
        <v>7</v>
      </c>
      <c r="L1102" t="s">
        <v>94</v>
      </c>
      <c r="M1102">
        <v>99.350743187500001</v>
      </c>
      <c r="N1102">
        <v>1</v>
      </c>
      <c r="O1102">
        <v>99.350743187500001</v>
      </c>
      <c r="P1102" t="s">
        <v>615</v>
      </c>
      <c r="Q1102">
        <v>0</v>
      </c>
    </row>
    <row r="1103" spans="1:17" x14ac:dyDescent="0.25">
      <c r="A1103" t="s">
        <v>1005</v>
      </c>
      <c r="B1103" t="s">
        <v>197</v>
      </c>
      <c r="C1103" t="s">
        <v>133</v>
      </c>
      <c r="D1103" t="s">
        <v>336</v>
      </c>
      <c r="E1103" t="s">
        <v>93</v>
      </c>
      <c r="F1103">
        <v>40700</v>
      </c>
      <c r="G1103" t="s">
        <v>911</v>
      </c>
      <c r="I1103" t="s">
        <v>253</v>
      </c>
      <c r="J1103">
        <v>2026</v>
      </c>
      <c r="K1103">
        <v>7</v>
      </c>
      <c r="L1103" t="s">
        <v>94</v>
      </c>
      <c r="M1103">
        <v>304.50841137499998</v>
      </c>
      <c r="N1103">
        <v>1</v>
      </c>
      <c r="O1103">
        <v>304.50841137499998</v>
      </c>
      <c r="P1103" t="s">
        <v>615</v>
      </c>
      <c r="Q1103">
        <v>0</v>
      </c>
    </row>
    <row r="1104" spans="1:17" x14ac:dyDescent="0.25">
      <c r="A1104" t="s">
        <v>1005</v>
      </c>
      <c r="B1104" t="s">
        <v>197</v>
      </c>
      <c r="C1104" t="s">
        <v>133</v>
      </c>
      <c r="D1104" t="s">
        <v>336</v>
      </c>
      <c r="E1104" t="s">
        <v>93</v>
      </c>
      <c r="F1104">
        <v>40700</v>
      </c>
      <c r="G1104" t="s">
        <v>911</v>
      </c>
      <c r="I1104" t="s">
        <v>644</v>
      </c>
      <c r="J1104">
        <v>2026</v>
      </c>
      <c r="K1104">
        <v>7</v>
      </c>
      <c r="L1104" t="s">
        <v>94</v>
      </c>
      <c r="M1104">
        <v>123.0005503125</v>
      </c>
      <c r="N1104">
        <v>1</v>
      </c>
      <c r="O1104">
        <v>123.0005503125</v>
      </c>
      <c r="P1104" t="s">
        <v>615</v>
      </c>
      <c r="Q1104">
        <v>0</v>
      </c>
    </row>
    <row r="1105" spans="1:17" x14ac:dyDescent="0.25">
      <c r="A1105" t="s">
        <v>1005</v>
      </c>
      <c r="B1105" t="s">
        <v>197</v>
      </c>
      <c r="C1105" t="s">
        <v>133</v>
      </c>
      <c r="D1105" t="s">
        <v>336</v>
      </c>
      <c r="E1105" t="s">
        <v>104</v>
      </c>
      <c r="F1105">
        <v>40700</v>
      </c>
      <c r="G1105" t="s">
        <v>911</v>
      </c>
      <c r="I1105" t="s">
        <v>120</v>
      </c>
      <c r="J1105">
        <v>2026</v>
      </c>
      <c r="K1105">
        <v>7</v>
      </c>
      <c r="L1105" t="s">
        <v>94</v>
      </c>
      <c r="M1105">
        <v>132.45459499999998</v>
      </c>
      <c r="N1105">
        <v>1</v>
      </c>
      <c r="O1105">
        <v>132.45459499999998</v>
      </c>
      <c r="P1105" t="s">
        <v>615</v>
      </c>
      <c r="Q1105">
        <v>0</v>
      </c>
    </row>
    <row r="1106" spans="1:17" x14ac:dyDescent="0.25">
      <c r="A1106" t="s">
        <v>1005</v>
      </c>
      <c r="B1106" t="s">
        <v>702</v>
      </c>
      <c r="C1106" t="s">
        <v>133</v>
      </c>
      <c r="D1106" t="s">
        <v>336</v>
      </c>
      <c r="E1106" t="s">
        <v>93</v>
      </c>
      <c r="F1106">
        <v>40700</v>
      </c>
      <c r="G1106" t="s">
        <v>911</v>
      </c>
      <c r="I1106" t="s">
        <v>658</v>
      </c>
      <c r="J1106">
        <v>2026</v>
      </c>
      <c r="K1106">
        <v>7</v>
      </c>
      <c r="L1106" t="s">
        <v>94</v>
      </c>
      <c r="M1106">
        <v>364.1815576875</v>
      </c>
      <c r="N1106">
        <v>1</v>
      </c>
      <c r="O1106">
        <v>364.1815576875</v>
      </c>
      <c r="P1106" t="s">
        <v>615</v>
      </c>
      <c r="Q1106">
        <v>0</v>
      </c>
    </row>
    <row r="1107" spans="1:17" x14ac:dyDescent="0.25">
      <c r="A1107" t="s">
        <v>1005</v>
      </c>
      <c r="B1107" t="s">
        <v>702</v>
      </c>
      <c r="C1107" t="s">
        <v>133</v>
      </c>
      <c r="D1107" t="s">
        <v>336</v>
      </c>
      <c r="E1107" t="s">
        <v>105</v>
      </c>
      <c r="F1107">
        <v>40700</v>
      </c>
      <c r="G1107" t="s">
        <v>911</v>
      </c>
      <c r="I1107" t="s">
        <v>670</v>
      </c>
      <c r="J1107">
        <v>2026</v>
      </c>
      <c r="K1107">
        <v>7</v>
      </c>
      <c r="L1107" t="s">
        <v>94</v>
      </c>
      <c r="M1107">
        <v>99.350743187500001</v>
      </c>
      <c r="N1107">
        <v>1</v>
      </c>
      <c r="O1107">
        <v>99.350743187500001</v>
      </c>
      <c r="P1107" t="s">
        <v>615</v>
      </c>
      <c r="Q1107">
        <v>0</v>
      </c>
    </row>
    <row r="1108" spans="1:17" x14ac:dyDescent="0.25">
      <c r="A1108" t="s">
        <v>1005</v>
      </c>
      <c r="B1108" t="s">
        <v>702</v>
      </c>
      <c r="C1108" t="s">
        <v>133</v>
      </c>
      <c r="D1108" t="s">
        <v>336</v>
      </c>
      <c r="E1108" t="s">
        <v>93</v>
      </c>
      <c r="F1108">
        <v>40700</v>
      </c>
      <c r="G1108" t="s">
        <v>911</v>
      </c>
      <c r="I1108" t="s">
        <v>253</v>
      </c>
      <c r="J1108">
        <v>2026</v>
      </c>
      <c r="K1108">
        <v>7</v>
      </c>
      <c r="L1108" t="s">
        <v>94</v>
      </c>
      <c r="M1108">
        <v>304.50841137499998</v>
      </c>
      <c r="N1108">
        <v>1</v>
      </c>
      <c r="O1108">
        <v>304.50841137499998</v>
      </c>
      <c r="P1108" t="s">
        <v>615</v>
      </c>
      <c r="Q1108">
        <v>0</v>
      </c>
    </row>
    <row r="1109" spans="1:17" x14ac:dyDescent="0.25">
      <c r="A1109" t="s">
        <v>1005</v>
      </c>
      <c r="B1109" t="s">
        <v>703</v>
      </c>
      <c r="C1109" t="s">
        <v>133</v>
      </c>
      <c r="D1109" t="s">
        <v>336</v>
      </c>
      <c r="E1109" t="s">
        <v>102</v>
      </c>
      <c r="F1109">
        <v>40700</v>
      </c>
      <c r="G1109" t="s">
        <v>911</v>
      </c>
      <c r="I1109" t="s">
        <v>125</v>
      </c>
      <c r="J1109">
        <v>2026</v>
      </c>
      <c r="K1109">
        <v>7</v>
      </c>
      <c r="L1109" t="s">
        <v>94</v>
      </c>
      <c r="M1109">
        <v>435.80696774999996</v>
      </c>
      <c r="N1109">
        <v>1</v>
      </c>
      <c r="O1109">
        <v>435.80696774999996</v>
      </c>
      <c r="P1109" t="s">
        <v>615</v>
      </c>
      <c r="Q1109">
        <v>1</v>
      </c>
    </row>
    <row r="1110" spans="1:17" x14ac:dyDescent="0.25">
      <c r="A1110" t="s">
        <v>1005</v>
      </c>
      <c r="B1110" t="s">
        <v>703</v>
      </c>
      <c r="C1110" t="s">
        <v>133</v>
      </c>
      <c r="D1110" t="s">
        <v>336</v>
      </c>
      <c r="E1110" t="s">
        <v>105</v>
      </c>
      <c r="F1110">
        <v>40700</v>
      </c>
      <c r="G1110" t="s">
        <v>911</v>
      </c>
      <c r="I1110" t="s">
        <v>670</v>
      </c>
      <c r="J1110">
        <v>2026</v>
      </c>
      <c r="K1110">
        <v>7</v>
      </c>
      <c r="L1110" t="s">
        <v>94</v>
      </c>
      <c r="M1110">
        <v>198.701486375</v>
      </c>
      <c r="N1110">
        <v>1</v>
      </c>
      <c r="O1110">
        <v>198.701486375</v>
      </c>
      <c r="P1110" t="s">
        <v>615</v>
      </c>
      <c r="Q1110">
        <v>0</v>
      </c>
    </row>
    <row r="1111" spans="1:17" x14ac:dyDescent="0.25">
      <c r="A1111" t="s">
        <v>1005</v>
      </c>
      <c r="B1111" t="s">
        <v>703</v>
      </c>
      <c r="C1111" t="s">
        <v>133</v>
      </c>
      <c r="D1111" t="s">
        <v>336</v>
      </c>
      <c r="E1111" t="s">
        <v>93</v>
      </c>
      <c r="F1111">
        <v>40700</v>
      </c>
      <c r="G1111" t="s">
        <v>911</v>
      </c>
      <c r="I1111" t="s">
        <v>253</v>
      </c>
      <c r="J1111">
        <v>2026</v>
      </c>
      <c r="K1111">
        <v>7</v>
      </c>
      <c r="L1111" t="s">
        <v>94</v>
      </c>
      <c r="M1111">
        <v>304.50841137499998</v>
      </c>
      <c r="N1111">
        <v>1</v>
      </c>
      <c r="O1111">
        <v>304.50841137499998</v>
      </c>
      <c r="P1111" t="s">
        <v>615</v>
      </c>
      <c r="Q1111">
        <v>0</v>
      </c>
    </row>
    <row r="1112" spans="1:17" x14ac:dyDescent="0.25">
      <c r="A1112" t="s">
        <v>1005</v>
      </c>
      <c r="B1112" t="s">
        <v>703</v>
      </c>
      <c r="C1112" t="s">
        <v>133</v>
      </c>
      <c r="D1112" t="s">
        <v>336</v>
      </c>
      <c r="E1112" t="s">
        <v>104</v>
      </c>
      <c r="F1112">
        <v>40700</v>
      </c>
      <c r="G1112" t="s">
        <v>911</v>
      </c>
      <c r="I1112" t="s">
        <v>120</v>
      </c>
      <c r="J1112">
        <v>2026</v>
      </c>
      <c r="K1112">
        <v>7</v>
      </c>
      <c r="L1112" t="s">
        <v>94</v>
      </c>
      <c r="M1112">
        <v>264.90918999999997</v>
      </c>
      <c r="N1112">
        <v>1</v>
      </c>
      <c r="O1112">
        <v>264.90918999999997</v>
      </c>
      <c r="P1112" t="s">
        <v>615</v>
      </c>
      <c r="Q1112">
        <v>0</v>
      </c>
    </row>
    <row r="1113" spans="1:17" x14ac:dyDescent="0.25">
      <c r="A1113" t="s">
        <v>1005</v>
      </c>
      <c r="B1113" t="s">
        <v>199</v>
      </c>
      <c r="C1113" t="s">
        <v>133</v>
      </c>
      <c r="D1113" t="s">
        <v>336</v>
      </c>
      <c r="E1113" t="s">
        <v>93</v>
      </c>
      <c r="F1113">
        <v>40700</v>
      </c>
      <c r="G1113" t="s">
        <v>911</v>
      </c>
      <c r="I1113" t="s">
        <v>658</v>
      </c>
      <c r="J1113">
        <v>2026</v>
      </c>
      <c r="K1113">
        <v>7</v>
      </c>
      <c r="L1113" t="s">
        <v>94</v>
      </c>
      <c r="M1113">
        <v>364.1815576875</v>
      </c>
      <c r="N1113">
        <v>1</v>
      </c>
      <c r="O1113">
        <v>364.1815576875</v>
      </c>
      <c r="P1113" t="s">
        <v>615</v>
      </c>
      <c r="Q1113">
        <v>0</v>
      </c>
    </row>
    <row r="1114" spans="1:17" x14ac:dyDescent="0.25">
      <c r="A1114" t="s">
        <v>1005</v>
      </c>
      <c r="B1114" t="s">
        <v>199</v>
      </c>
      <c r="C1114" t="s">
        <v>133</v>
      </c>
      <c r="D1114" t="s">
        <v>336</v>
      </c>
      <c r="E1114" t="s">
        <v>105</v>
      </c>
      <c r="F1114">
        <v>40700</v>
      </c>
      <c r="G1114" t="s">
        <v>911</v>
      </c>
      <c r="I1114" t="s">
        <v>670</v>
      </c>
      <c r="J1114">
        <v>2026</v>
      </c>
      <c r="K1114">
        <v>7</v>
      </c>
      <c r="L1114" t="s">
        <v>94</v>
      </c>
      <c r="M1114">
        <v>99.350743187500001</v>
      </c>
      <c r="N1114">
        <v>1</v>
      </c>
      <c r="O1114">
        <v>99.350743187500001</v>
      </c>
      <c r="P1114" t="s">
        <v>615</v>
      </c>
      <c r="Q1114">
        <v>0</v>
      </c>
    </row>
    <row r="1115" spans="1:17" x14ac:dyDescent="0.25">
      <c r="A1115" t="s">
        <v>1005</v>
      </c>
      <c r="B1115" t="s">
        <v>199</v>
      </c>
      <c r="C1115" t="s">
        <v>133</v>
      </c>
      <c r="D1115" t="s">
        <v>336</v>
      </c>
      <c r="E1115" t="s">
        <v>93</v>
      </c>
      <c r="F1115">
        <v>40700</v>
      </c>
      <c r="G1115" t="s">
        <v>911</v>
      </c>
      <c r="I1115" t="s">
        <v>253</v>
      </c>
      <c r="J1115">
        <v>2026</v>
      </c>
      <c r="K1115">
        <v>7</v>
      </c>
      <c r="L1115" t="s">
        <v>94</v>
      </c>
      <c r="M1115">
        <v>304.50841137499998</v>
      </c>
      <c r="N1115">
        <v>1</v>
      </c>
      <c r="O1115">
        <v>304.50841137499998</v>
      </c>
      <c r="P1115" t="s">
        <v>615</v>
      </c>
      <c r="Q1115">
        <v>0</v>
      </c>
    </row>
    <row r="1116" spans="1:17" x14ac:dyDescent="0.25">
      <c r="A1116" t="s">
        <v>1005</v>
      </c>
      <c r="B1116" t="s">
        <v>3190</v>
      </c>
      <c r="C1116" t="s">
        <v>133</v>
      </c>
      <c r="D1116" t="s">
        <v>336</v>
      </c>
      <c r="E1116" t="s">
        <v>93</v>
      </c>
      <c r="F1116">
        <v>40700</v>
      </c>
      <c r="G1116" t="s">
        <v>911</v>
      </c>
      <c r="I1116" t="s">
        <v>680</v>
      </c>
      <c r="J1116">
        <v>2026</v>
      </c>
      <c r="K1116">
        <v>7</v>
      </c>
      <c r="L1116" t="s">
        <v>94</v>
      </c>
      <c r="M1116">
        <v>61.495376687500006</v>
      </c>
      <c r="N1116">
        <v>1</v>
      </c>
      <c r="O1116">
        <v>61.495376687500006</v>
      </c>
      <c r="P1116" t="s">
        <v>615</v>
      </c>
      <c r="Q1116">
        <v>0</v>
      </c>
    </row>
    <row r="1117" spans="1:17" x14ac:dyDescent="0.25">
      <c r="A1117" t="s">
        <v>1005</v>
      </c>
      <c r="B1117" t="s">
        <v>3190</v>
      </c>
      <c r="C1117" t="s">
        <v>133</v>
      </c>
      <c r="D1117" t="s">
        <v>336</v>
      </c>
      <c r="E1117" t="s">
        <v>102</v>
      </c>
      <c r="F1117">
        <v>40700</v>
      </c>
      <c r="G1117" t="s">
        <v>911</v>
      </c>
      <c r="I1117" t="s">
        <v>186</v>
      </c>
      <c r="J1117">
        <v>2026</v>
      </c>
      <c r="K1117">
        <v>7</v>
      </c>
      <c r="L1117" t="s">
        <v>94</v>
      </c>
      <c r="M1117">
        <v>7586.3859133124997</v>
      </c>
      <c r="N1117">
        <v>1</v>
      </c>
      <c r="O1117">
        <v>7586.3859133124997</v>
      </c>
      <c r="P1117" t="s">
        <v>615</v>
      </c>
      <c r="Q1117">
        <v>1</v>
      </c>
    </row>
    <row r="1118" spans="1:17" x14ac:dyDescent="0.25">
      <c r="A1118" t="s">
        <v>1005</v>
      </c>
      <c r="B1118" t="s">
        <v>3190</v>
      </c>
      <c r="C1118" t="s">
        <v>133</v>
      </c>
      <c r="D1118" t="s">
        <v>336</v>
      </c>
      <c r="E1118" t="s">
        <v>93</v>
      </c>
      <c r="F1118">
        <v>40700</v>
      </c>
      <c r="G1118" t="s">
        <v>911</v>
      </c>
      <c r="I1118" t="s">
        <v>191</v>
      </c>
      <c r="J1118">
        <v>2026</v>
      </c>
      <c r="K1118">
        <v>7</v>
      </c>
      <c r="L1118" t="s">
        <v>94</v>
      </c>
      <c r="M1118">
        <v>521.92204837499992</v>
      </c>
      <c r="N1118">
        <v>1</v>
      </c>
      <c r="O1118">
        <v>521.92204837499992</v>
      </c>
      <c r="P1118" t="s">
        <v>615</v>
      </c>
      <c r="Q1118">
        <v>1</v>
      </c>
    </row>
    <row r="1119" spans="1:17" x14ac:dyDescent="0.25">
      <c r="A1119" t="s">
        <v>1005</v>
      </c>
      <c r="B1119" t="s">
        <v>3190</v>
      </c>
      <c r="C1119" t="s">
        <v>133</v>
      </c>
      <c r="D1119" t="s">
        <v>336</v>
      </c>
      <c r="E1119" t="s">
        <v>93</v>
      </c>
      <c r="F1119">
        <v>40700</v>
      </c>
      <c r="G1119" t="s">
        <v>911</v>
      </c>
      <c r="I1119" t="s">
        <v>618</v>
      </c>
      <c r="J1119">
        <v>2026</v>
      </c>
      <c r="K1119">
        <v>7</v>
      </c>
      <c r="L1119" t="s">
        <v>94</v>
      </c>
      <c r="M1119">
        <v>687.18658706249994</v>
      </c>
      <c r="N1119">
        <v>1</v>
      </c>
      <c r="O1119">
        <v>687.18658706249994</v>
      </c>
      <c r="P1119" t="s">
        <v>615</v>
      </c>
      <c r="Q1119">
        <v>1</v>
      </c>
    </row>
    <row r="1120" spans="1:17" x14ac:dyDescent="0.25">
      <c r="A1120" t="s">
        <v>1005</v>
      </c>
      <c r="B1120" t="s">
        <v>3190</v>
      </c>
      <c r="C1120" t="s">
        <v>133</v>
      </c>
      <c r="D1120" t="s">
        <v>336</v>
      </c>
      <c r="E1120" t="s">
        <v>93</v>
      </c>
      <c r="F1120">
        <v>40700</v>
      </c>
      <c r="G1120" t="s">
        <v>911</v>
      </c>
      <c r="I1120" t="s">
        <v>166</v>
      </c>
      <c r="J1120">
        <v>2026</v>
      </c>
      <c r="K1120">
        <v>7</v>
      </c>
      <c r="L1120" t="s">
        <v>94</v>
      </c>
      <c r="M1120">
        <v>166.783064</v>
      </c>
      <c r="N1120">
        <v>1</v>
      </c>
      <c r="O1120">
        <v>166.783064</v>
      </c>
      <c r="P1120" t="s">
        <v>615</v>
      </c>
      <c r="Q1120">
        <v>1</v>
      </c>
    </row>
    <row r="1121" spans="1:17" x14ac:dyDescent="0.25">
      <c r="A1121" t="s">
        <v>1005</v>
      </c>
      <c r="B1121" t="s">
        <v>3190</v>
      </c>
      <c r="C1121" t="s">
        <v>133</v>
      </c>
      <c r="D1121" t="s">
        <v>336</v>
      </c>
      <c r="E1121" t="s">
        <v>93</v>
      </c>
      <c r="F1121">
        <v>40700</v>
      </c>
      <c r="G1121" t="s">
        <v>911</v>
      </c>
      <c r="I1121" t="s">
        <v>168</v>
      </c>
      <c r="J1121">
        <v>2026</v>
      </c>
      <c r="K1121">
        <v>7</v>
      </c>
      <c r="L1121" t="s">
        <v>94</v>
      </c>
      <c r="M1121">
        <v>738.00330187499992</v>
      </c>
      <c r="N1121">
        <v>1</v>
      </c>
      <c r="O1121">
        <v>738.00330187499992</v>
      </c>
      <c r="P1121" t="s">
        <v>615</v>
      </c>
      <c r="Q1121">
        <v>0</v>
      </c>
    </row>
    <row r="1122" spans="1:17" x14ac:dyDescent="0.25">
      <c r="A1122" t="s">
        <v>1005</v>
      </c>
      <c r="B1122" t="s">
        <v>3190</v>
      </c>
      <c r="C1122" t="s">
        <v>133</v>
      </c>
      <c r="D1122" t="s">
        <v>336</v>
      </c>
      <c r="E1122" t="s">
        <v>93</v>
      </c>
      <c r="F1122">
        <v>40700</v>
      </c>
      <c r="G1122" t="s">
        <v>911</v>
      </c>
      <c r="I1122" t="s">
        <v>169</v>
      </c>
      <c r="J1122">
        <v>2026</v>
      </c>
      <c r="K1122">
        <v>7</v>
      </c>
      <c r="L1122" t="s">
        <v>94</v>
      </c>
      <c r="M1122">
        <v>147.59086343749999</v>
      </c>
      <c r="N1122">
        <v>1</v>
      </c>
      <c r="O1122">
        <v>147.59086343749999</v>
      </c>
      <c r="P1122" t="s">
        <v>615</v>
      </c>
      <c r="Q1122">
        <v>0</v>
      </c>
    </row>
    <row r="1123" spans="1:17" x14ac:dyDescent="0.25">
      <c r="A1123" t="s">
        <v>1005</v>
      </c>
      <c r="B1123" t="s">
        <v>3190</v>
      </c>
      <c r="C1123" t="s">
        <v>133</v>
      </c>
      <c r="D1123" t="s">
        <v>336</v>
      </c>
      <c r="E1123" t="s">
        <v>93</v>
      </c>
      <c r="F1123">
        <v>40700</v>
      </c>
      <c r="G1123" t="s">
        <v>911</v>
      </c>
      <c r="I1123" t="s">
        <v>253</v>
      </c>
      <c r="J1123">
        <v>2026</v>
      </c>
      <c r="K1123">
        <v>7</v>
      </c>
      <c r="L1123" t="s">
        <v>94</v>
      </c>
      <c r="M1123">
        <v>304.50841137499998</v>
      </c>
      <c r="N1123">
        <v>1</v>
      </c>
      <c r="O1123">
        <v>304.50841137499998</v>
      </c>
      <c r="P1123" t="s">
        <v>615</v>
      </c>
      <c r="Q1123">
        <v>0</v>
      </c>
    </row>
    <row r="1124" spans="1:17" x14ac:dyDescent="0.25">
      <c r="A1124" t="s">
        <v>1005</v>
      </c>
      <c r="B1124" t="s">
        <v>3190</v>
      </c>
      <c r="C1124" t="s">
        <v>133</v>
      </c>
      <c r="D1124" t="s">
        <v>336</v>
      </c>
      <c r="E1124" t="s">
        <v>93</v>
      </c>
      <c r="F1124">
        <v>40700</v>
      </c>
      <c r="G1124" t="s">
        <v>911</v>
      </c>
      <c r="I1124" t="s">
        <v>240</v>
      </c>
      <c r="J1124">
        <v>2026</v>
      </c>
      <c r="K1124">
        <v>7</v>
      </c>
      <c r="L1124" t="s">
        <v>94</v>
      </c>
      <c r="M1124">
        <v>492.00220124999998</v>
      </c>
      <c r="N1124">
        <v>1</v>
      </c>
      <c r="O1124">
        <v>492.00220124999998</v>
      </c>
      <c r="P1124" t="s">
        <v>615</v>
      </c>
      <c r="Q1124">
        <v>0</v>
      </c>
    </row>
    <row r="1125" spans="1:17" x14ac:dyDescent="0.25">
      <c r="A1125" t="s">
        <v>1005</v>
      </c>
      <c r="B1125" t="s">
        <v>3190</v>
      </c>
      <c r="C1125" t="s">
        <v>133</v>
      </c>
      <c r="D1125" t="s">
        <v>336</v>
      </c>
      <c r="E1125" t="s">
        <v>93</v>
      </c>
      <c r="F1125">
        <v>40700</v>
      </c>
      <c r="G1125" t="s">
        <v>911</v>
      </c>
      <c r="I1125" t="s">
        <v>241</v>
      </c>
      <c r="J1125">
        <v>2026</v>
      </c>
      <c r="K1125">
        <v>7</v>
      </c>
      <c r="L1125" t="s">
        <v>94</v>
      </c>
      <c r="M1125">
        <v>123.0005503125</v>
      </c>
      <c r="N1125">
        <v>1</v>
      </c>
      <c r="O1125">
        <v>123.0005503125</v>
      </c>
      <c r="P1125" t="s">
        <v>615</v>
      </c>
      <c r="Q1125">
        <v>0</v>
      </c>
    </row>
    <row r="1126" spans="1:17" x14ac:dyDescent="0.25">
      <c r="A1126" t="s">
        <v>1005</v>
      </c>
      <c r="B1126" t="s">
        <v>3190</v>
      </c>
      <c r="C1126" t="s">
        <v>133</v>
      </c>
      <c r="D1126" t="s">
        <v>336</v>
      </c>
      <c r="E1126" t="s">
        <v>105</v>
      </c>
      <c r="F1126">
        <v>40700</v>
      </c>
      <c r="G1126" t="s">
        <v>911</v>
      </c>
      <c r="I1126" t="s">
        <v>144</v>
      </c>
      <c r="J1126">
        <v>2026</v>
      </c>
      <c r="K1126">
        <v>7</v>
      </c>
      <c r="L1126" t="s">
        <v>94</v>
      </c>
      <c r="M1126">
        <v>198.701486375</v>
      </c>
      <c r="N1126">
        <v>1</v>
      </c>
      <c r="O1126">
        <v>198.701486375</v>
      </c>
      <c r="P1126" t="s">
        <v>615</v>
      </c>
      <c r="Q1126">
        <v>0</v>
      </c>
    </row>
    <row r="1127" spans="1:17" x14ac:dyDescent="0.25">
      <c r="A1127" t="s">
        <v>1005</v>
      </c>
      <c r="B1127" t="s">
        <v>3190</v>
      </c>
      <c r="C1127" t="s">
        <v>133</v>
      </c>
      <c r="D1127" t="s">
        <v>336</v>
      </c>
      <c r="E1127" t="s">
        <v>105</v>
      </c>
      <c r="F1127">
        <v>40700</v>
      </c>
      <c r="G1127" t="s">
        <v>911</v>
      </c>
      <c r="I1127" t="s">
        <v>158</v>
      </c>
      <c r="J1127">
        <v>2026</v>
      </c>
      <c r="K1127">
        <v>7</v>
      </c>
      <c r="L1127" t="s">
        <v>94</v>
      </c>
      <c r="M1127">
        <v>170.29036762499999</v>
      </c>
      <c r="N1127">
        <v>1</v>
      </c>
      <c r="O1127">
        <v>170.29036762499999</v>
      </c>
      <c r="P1127" t="s">
        <v>615</v>
      </c>
      <c r="Q1127">
        <v>0</v>
      </c>
    </row>
    <row r="1128" spans="1:17" x14ac:dyDescent="0.25">
      <c r="A1128" t="s">
        <v>1005</v>
      </c>
      <c r="B1128" t="s">
        <v>3190</v>
      </c>
      <c r="C1128" t="s">
        <v>133</v>
      </c>
      <c r="D1128" t="s">
        <v>336</v>
      </c>
      <c r="E1128" t="s">
        <v>93</v>
      </c>
      <c r="F1128">
        <v>40700</v>
      </c>
      <c r="G1128" t="s">
        <v>911</v>
      </c>
      <c r="I1128" t="s">
        <v>619</v>
      </c>
      <c r="J1128">
        <v>2026</v>
      </c>
      <c r="K1128">
        <v>7</v>
      </c>
      <c r="L1128" t="s">
        <v>94</v>
      </c>
      <c r="M1128">
        <v>749.58328200000005</v>
      </c>
      <c r="N1128">
        <v>1</v>
      </c>
      <c r="O1128">
        <v>749.58328200000005</v>
      </c>
      <c r="P1128" t="s">
        <v>615</v>
      </c>
      <c r="Q1128">
        <v>1</v>
      </c>
    </row>
    <row r="1129" spans="1:17" x14ac:dyDescent="0.25">
      <c r="A1129" t="s">
        <v>1005</v>
      </c>
      <c r="B1129" t="s">
        <v>3190</v>
      </c>
      <c r="C1129" t="s">
        <v>133</v>
      </c>
      <c r="D1129" t="s">
        <v>336</v>
      </c>
      <c r="E1129" t="s">
        <v>93</v>
      </c>
      <c r="F1129">
        <v>40700</v>
      </c>
      <c r="G1129" t="s">
        <v>911</v>
      </c>
      <c r="I1129" t="s">
        <v>706</v>
      </c>
      <c r="J1129">
        <v>2026</v>
      </c>
      <c r="K1129">
        <v>7</v>
      </c>
      <c r="L1129" t="s">
        <v>94</v>
      </c>
      <c r="M1129">
        <v>124.93054699999999</v>
      </c>
      <c r="N1129">
        <v>1</v>
      </c>
      <c r="O1129">
        <v>124.93054699999999</v>
      </c>
      <c r="P1129" t="s">
        <v>615</v>
      </c>
      <c r="Q1129">
        <v>1</v>
      </c>
    </row>
    <row r="1130" spans="1:17" x14ac:dyDescent="0.25">
      <c r="A1130" t="s">
        <v>1005</v>
      </c>
      <c r="B1130" t="s">
        <v>200</v>
      </c>
      <c r="C1130" t="s">
        <v>133</v>
      </c>
      <c r="D1130" t="s">
        <v>336</v>
      </c>
      <c r="E1130" t="s">
        <v>102</v>
      </c>
      <c r="F1130">
        <v>40700</v>
      </c>
      <c r="G1130" t="s">
        <v>911</v>
      </c>
      <c r="I1130" t="s">
        <v>125</v>
      </c>
      <c r="J1130">
        <v>2026</v>
      </c>
      <c r="K1130">
        <v>7</v>
      </c>
      <c r="L1130" t="s">
        <v>94</v>
      </c>
      <c r="M1130">
        <v>118.06289381250001</v>
      </c>
      <c r="N1130">
        <v>1</v>
      </c>
      <c r="O1130">
        <v>118.06289381250001</v>
      </c>
      <c r="P1130" t="s">
        <v>615</v>
      </c>
      <c r="Q1130">
        <v>1</v>
      </c>
    </row>
    <row r="1131" spans="1:17" x14ac:dyDescent="0.25">
      <c r="A1131" t="s">
        <v>1005</v>
      </c>
      <c r="B1131" t="s">
        <v>200</v>
      </c>
      <c r="C1131" t="s">
        <v>133</v>
      </c>
      <c r="D1131" t="s">
        <v>336</v>
      </c>
      <c r="E1131" t="s">
        <v>93</v>
      </c>
      <c r="F1131">
        <v>40700</v>
      </c>
      <c r="G1131" t="s">
        <v>911</v>
      </c>
      <c r="I1131" t="s">
        <v>658</v>
      </c>
      <c r="J1131">
        <v>2026</v>
      </c>
      <c r="K1131">
        <v>7</v>
      </c>
      <c r="L1131" t="s">
        <v>94</v>
      </c>
      <c r="M1131">
        <v>121.39385256250002</v>
      </c>
      <c r="N1131">
        <v>1</v>
      </c>
      <c r="O1131">
        <v>121.39385256250002</v>
      </c>
      <c r="P1131" t="s">
        <v>615</v>
      </c>
      <c r="Q1131">
        <v>0</v>
      </c>
    </row>
    <row r="1132" spans="1:17" x14ac:dyDescent="0.25">
      <c r="A1132" t="s">
        <v>1005</v>
      </c>
      <c r="B1132" t="s">
        <v>200</v>
      </c>
      <c r="C1132" t="s">
        <v>133</v>
      </c>
      <c r="D1132" t="s">
        <v>336</v>
      </c>
      <c r="E1132" t="s">
        <v>105</v>
      </c>
      <c r="F1132">
        <v>40700</v>
      </c>
      <c r="G1132" t="s">
        <v>911</v>
      </c>
      <c r="I1132" t="s">
        <v>670</v>
      </c>
      <c r="J1132">
        <v>2026</v>
      </c>
      <c r="K1132">
        <v>7</v>
      </c>
      <c r="L1132" t="s">
        <v>94</v>
      </c>
      <c r="M1132">
        <v>99.350743187500001</v>
      </c>
      <c r="N1132">
        <v>1</v>
      </c>
      <c r="O1132">
        <v>99.350743187500001</v>
      </c>
      <c r="P1132" t="s">
        <v>615</v>
      </c>
      <c r="Q1132">
        <v>0</v>
      </c>
    </row>
    <row r="1133" spans="1:17" x14ac:dyDescent="0.25">
      <c r="A1133" t="s">
        <v>1005</v>
      </c>
      <c r="B1133" t="s">
        <v>200</v>
      </c>
      <c r="C1133" t="s">
        <v>133</v>
      </c>
      <c r="D1133" t="s">
        <v>336</v>
      </c>
      <c r="E1133" t="s">
        <v>93</v>
      </c>
      <c r="F1133">
        <v>40700</v>
      </c>
      <c r="G1133" t="s">
        <v>911</v>
      </c>
      <c r="I1133" t="s">
        <v>253</v>
      </c>
      <c r="J1133">
        <v>2026</v>
      </c>
      <c r="K1133">
        <v>7</v>
      </c>
      <c r="L1133" t="s">
        <v>94</v>
      </c>
      <c r="M1133">
        <v>304.50841137499998</v>
      </c>
      <c r="N1133">
        <v>1</v>
      </c>
      <c r="O1133">
        <v>304.50841137499998</v>
      </c>
      <c r="P1133" t="s">
        <v>615</v>
      </c>
      <c r="Q1133">
        <v>0</v>
      </c>
    </row>
    <row r="1134" spans="1:17" x14ac:dyDescent="0.25">
      <c r="A1134" t="s">
        <v>1005</v>
      </c>
      <c r="B1134" t="s">
        <v>200</v>
      </c>
      <c r="C1134" t="s">
        <v>133</v>
      </c>
      <c r="D1134" t="s">
        <v>336</v>
      </c>
      <c r="E1134" t="s">
        <v>104</v>
      </c>
      <c r="F1134">
        <v>40700</v>
      </c>
      <c r="G1134" t="s">
        <v>911</v>
      </c>
      <c r="I1134" t="s">
        <v>120</v>
      </c>
      <c r="J1134">
        <v>2026</v>
      </c>
      <c r="K1134">
        <v>7</v>
      </c>
      <c r="L1134" t="s">
        <v>94</v>
      </c>
      <c r="M1134">
        <v>132.45459499999998</v>
      </c>
      <c r="N1134">
        <v>1</v>
      </c>
      <c r="O1134">
        <v>132.45459499999998</v>
      </c>
      <c r="P1134" t="s">
        <v>615</v>
      </c>
      <c r="Q1134">
        <v>0</v>
      </c>
    </row>
    <row r="1135" spans="1:17" x14ac:dyDescent="0.25">
      <c r="A1135" t="s">
        <v>1005</v>
      </c>
      <c r="B1135" t="s">
        <v>200</v>
      </c>
      <c r="C1135" t="s">
        <v>133</v>
      </c>
      <c r="D1135" t="s">
        <v>336</v>
      </c>
      <c r="E1135" t="s">
        <v>105</v>
      </c>
      <c r="F1135">
        <v>40700</v>
      </c>
      <c r="G1135" t="s">
        <v>911</v>
      </c>
      <c r="I1135" t="s">
        <v>144</v>
      </c>
      <c r="J1135">
        <v>2026</v>
      </c>
      <c r="K1135">
        <v>7</v>
      </c>
      <c r="L1135" t="s">
        <v>94</v>
      </c>
      <c r="M1135">
        <v>298.05222956249997</v>
      </c>
      <c r="N1135">
        <v>1</v>
      </c>
      <c r="O1135">
        <v>298.05222956249997</v>
      </c>
      <c r="P1135" t="s">
        <v>615</v>
      </c>
      <c r="Q1135">
        <v>0</v>
      </c>
    </row>
    <row r="1136" spans="1:17" x14ac:dyDescent="0.25">
      <c r="A1136" t="s">
        <v>1005</v>
      </c>
      <c r="B1136" t="s">
        <v>200</v>
      </c>
      <c r="C1136" t="s">
        <v>133</v>
      </c>
      <c r="D1136" t="s">
        <v>336</v>
      </c>
      <c r="E1136" t="s">
        <v>105</v>
      </c>
      <c r="F1136">
        <v>40700</v>
      </c>
      <c r="G1136" t="s">
        <v>911</v>
      </c>
      <c r="I1136" t="s">
        <v>158</v>
      </c>
      <c r="J1136">
        <v>2026</v>
      </c>
      <c r="K1136">
        <v>7</v>
      </c>
      <c r="L1136" t="s">
        <v>94</v>
      </c>
      <c r="M1136">
        <v>170.29036762499999</v>
      </c>
      <c r="N1136">
        <v>1</v>
      </c>
      <c r="O1136">
        <v>170.29036762499999</v>
      </c>
      <c r="P1136" t="s">
        <v>615</v>
      </c>
      <c r="Q1136">
        <v>0</v>
      </c>
    </row>
    <row r="1137" spans="1:17" x14ac:dyDescent="0.25">
      <c r="A1137" t="s">
        <v>1005</v>
      </c>
      <c r="B1137" t="s">
        <v>203</v>
      </c>
      <c r="C1137" t="s">
        <v>133</v>
      </c>
      <c r="D1137" t="s">
        <v>336</v>
      </c>
      <c r="E1137" t="s">
        <v>93</v>
      </c>
      <c r="F1137">
        <v>40700</v>
      </c>
      <c r="G1137" t="s">
        <v>911</v>
      </c>
      <c r="I1137" t="s">
        <v>658</v>
      </c>
      <c r="J1137">
        <v>2026</v>
      </c>
      <c r="K1137">
        <v>7</v>
      </c>
      <c r="L1137" t="s">
        <v>94</v>
      </c>
      <c r="M1137">
        <v>485.57541025000006</v>
      </c>
      <c r="N1137">
        <v>1</v>
      </c>
      <c r="O1137">
        <v>485.57541025000006</v>
      </c>
      <c r="P1137" t="s">
        <v>615</v>
      </c>
      <c r="Q1137">
        <v>0</v>
      </c>
    </row>
    <row r="1138" spans="1:17" x14ac:dyDescent="0.25">
      <c r="A1138" t="s">
        <v>1005</v>
      </c>
      <c r="B1138" t="s">
        <v>203</v>
      </c>
      <c r="C1138" t="s">
        <v>133</v>
      </c>
      <c r="D1138" t="s">
        <v>336</v>
      </c>
      <c r="E1138" t="s">
        <v>105</v>
      </c>
      <c r="F1138">
        <v>40700</v>
      </c>
      <c r="G1138" t="s">
        <v>911</v>
      </c>
      <c r="I1138" t="s">
        <v>670</v>
      </c>
      <c r="J1138">
        <v>2026</v>
      </c>
      <c r="K1138">
        <v>7</v>
      </c>
      <c r="L1138" t="s">
        <v>94</v>
      </c>
      <c r="M1138">
        <v>99.350743187500001</v>
      </c>
      <c r="N1138">
        <v>1</v>
      </c>
      <c r="O1138">
        <v>99.350743187500001</v>
      </c>
      <c r="P1138" t="s">
        <v>615</v>
      </c>
      <c r="Q1138">
        <v>0</v>
      </c>
    </row>
    <row r="1139" spans="1:17" x14ac:dyDescent="0.25">
      <c r="A1139" t="s">
        <v>1005</v>
      </c>
      <c r="B1139" t="s">
        <v>203</v>
      </c>
      <c r="C1139" t="s">
        <v>133</v>
      </c>
      <c r="D1139" t="s">
        <v>336</v>
      </c>
      <c r="E1139" t="s">
        <v>93</v>
      </c>
      <c r="F1139">
        <v>40700</v>
      </c>
      <c r="G1139" t="s">
        <v>911</v>
      </c>
      <c r="I1139" t="s">
        <v>253</v>
      </c>
      <c r="J1139">
        <v>2026</v>
      </c>
      <c r="K1139">
        <v>7</v>
      </c>
      <c r="L1139" t="s">
        <v>94</v>
      </c>
      <c r="M1139">
        <v>304.50841137499998</v>
      </c>
      <c r="N1139">
        <v>1</v>
      </c>
      <c r="O1139">
        <v>304.50841137499998</v>
      </c>
      <c r="P1139" t="s">
        <v>615</v>
      </c>
      <c r="Q1139">
        <v>0</v>
      </c>
    </row>
    <row r="1140" spans="1:17" x14ac:dyDescent="0.25">
      <c r="A1140" t="s">
        <v>1005</v>
      </c>
      <c r="B1140" t="s">
        <v>203</v>
      </c>
      <c r="C1140" t="s">
        <v>133</v>
      </c>
      <c r="D1140" t="s">
        <v>336</v>
      </c>
      <c r="E1140" t="s">
        <v>104</v>
      </c>
      <c r="F1140">
        <v>40700</v>
      </c>
      <c r="G1140" t="s">
        <v>911</v>
      </c>
      <c r="I1140" t="s">
        <v>120</v>
      </c>
      <c r="J1140">
        <v>2026</v>
      </c>
      <c r="K1140">
        <v>7</v>
      </c>
      <c r="L1140" t="s">
        <v>94</v>
      </c>
      <c r="M1140">
        <v>132.45459499999998</v>
      </c>
      <c r="N1140">
        <v>1</v>
      </c>
      <c r="O1140">
        <v>132.45459499999998</v>
      </c>
      <c r="P1140" t="s">
        <v>615</v>
      </c>
      <c r="Q1140">
        <v>0</v>
      </c>
    </row>
    <row r="1141" spans="1:17" x14ac:dyDescent="0.25">
      <c r="A1141" t="s">
        <v>1005</v>
      </c>
      <c r="B1141" t="s">
        <v>203</v>
      </c>
      <c r="C1141" t="s">
        <v>133</v>
      </c>
      <c r="D1141" t="s">
        <v>336</v>
      </c>
      <c r="E1141" t="s">
        <v>105</v>
      </c>
      <c r="F1141">
        <v>40700</v>
      </c>
      <c r="G1141" t="s">
        <v>911</v>
      </c>
      <c r="I1141" t="s">
        <v>144</v>
      </c>
      <c r="J1141">
        <v>2026</v>
      </c>
      <c r="K1141">
        <v>7</v>
      </c>
      <c r="L1141" t="s">
        <v>94</v>
      </c>
      <c r="M1141">
        <v>99.350743187500001</v>
      </c>
      <c r="N1141">
        <v>1</v>
      </c>
      <c r="O1141">
        <v>99.350743187500001</v>
      </c>
      <c r="P1141" t="s">
        <v>615</v>
      </c>
      <c r="Q1141">
        <v>0</v>
      </c>
    </row>
    <row r="1142" spans="1:17" x14ac:dyDescent="0.25">
      <c r="A1142" t="s">
        <v>1005</v>
      </c>
      <c r="B1142" t="s">
        <v>203</v>
      </c>
      <c r="C1142" t="s">
        <v>133</v>
      </c>
      <c r="D1142" t="s">
        <v>336</v>
      </c>
      <c r="E1142" t="s">
        <v>105</v>
      </c>
      <c r="F1142">
        <v>40700</v>
      </c>
      <c r="G1142" t="s">
        <v>911</v>
      </c>
      <c r="I1142" t="s">
        <v>682</v>
      </c>
      <c r="J1142">
        <v>2026</v>
      </c>
      <c r="K1142">
        <v>7</v>
      </c>
      <c r="L1142" t="s">
        <v>94</v>
      </c>
      <c r="M1142">
        <v>99.350743187500001</v>
      </c>
      <c r="N1142">
        <v>1</v>
      </c>
      <c r="O1142">
        <v>99.350743187500001</v>
      </c>
      <c r="P1142" t="s">
        <v>615</v>
      </c>
      <c r="Q1142">
        <v>0</v>
      </c>
    </row>
    <row r="1143" spans="1:17" x14ac:dyDescent="0.25">
      <c r="A1143" t="s">
        <v>1005</v>
      </c>
      <c r="B1143" t="s">
        <v>204</v>
      </c>
      <c r="C1143" t="s">
        <v>133</v>
      </c>
      <c r="D1143" t="s">
        <v>336</v>
      </c>
      <c r="E1143" t="s">
        <v>93</v>
      </c>
      <c r="F1143">
        <v>40700</v>
      </c>
      <c r="G1143" t="s">
        <v>911</v>
      </c>
      <c r="I1143" t="s">
        <v>658</v>
      </c>
      <c r="J1143">
        <v>2026</v>
      </c>
      <c r="K1143">
        <v>7</v>
      </c>
      <c r="L1143" t="s">
        <v>94</v>
      </c>
      <c r="M1143">
        <v>121.39385256250002</v>
      </c>
      <c r="N1143">
        <v>1</v>
      </c>
      <c r="O1143">
        <v>121.39385256250002</v>
      </c>
      <c r="P1143" t="s">
        <v>615</v>
      </c>
      <c r="Q1143">
        <v>0</v>
      </c>
    </row>
    <row r="1144" spans="1:17" x14ac:dyDescent="0.25">
      <c r="A1144" t="s">
        <v>1005</v>
      </c>
      <c r="B1144" t="s">
        <v>204</v>
      </c>
      <c r="C1144" t="s">
        <v>133</v>
      </c>
      <c r="D1144" t="s">
        <v>336</v>
      </c>
      <c r="E1144" t="s">
        <v>93</v>
      </c>
      <c r="F1144">
        <v>40700</v>
      </c>
      <c r="G1144" t="s">
        <v>911</v>
      </c>
      <c r="I1144" t="s">
        <v>253</v>
      </c>
      <c r="J1144">
        <v>2026</v>
      </c>
      <c r="K1144">
        <v>7</v>
      </c>
      <c r="L1144" t="s">
        <v>94</v>
      </c>
      <c r="M1144">
        <v>304.50841137499998</v>
      </c>
      <c r="N1144">
        <v>1</v>
      </c>
      <c r="O1144">
        <v>304.50841137499998</v>
      </c>
      <c r="P1144" t="s">
        <v>615</v>
      </c>
      <c r="Q1144">
        <v>0</v>
      </c>
    </row>
    <row r="1145" spans="1:17" x14ac:dyDescent="0.25">
      <c r="A1145" t="s">
        <v>1005</v>
      </c>
      <c r="B1145" t="s">
        <v>704</v>
      </c>
      <c r="C1145" t="s">
        <v>133</v>
      </c>
      <c r="D1145" t="s">
        <v>336</v>
      </c>
      <c r="E1145" t="s">
        <v>93</v>
      </c>
      <c r="F1145">
        <v>40700</v>
      </c>
      <c r="G1145" t="s">
        <v>911</v>
      </c>
      <c r="I1145" t="s">
        <v>658</v>
      </c>
      <c r="J1145">
        <v>2026</v>
      </c>
      <c r="K1145">
        <v>7</v>
      </c>
      <c r="L1145" t="s">
        <v>94</v>
      </c>
      <c r="M1145">
        <v>1213.938525625</v>
      </c>
      <c r="N1145">
        <v>1</v>
      </c>
      <c r="O1145">
        <v>1213.938525625</v>
      </c>
      <c r="P1145" t="s">
        <v>615</v>
      </c>
      <c r="Q1145">
        <v>0</v>
      </c>
    </row>
    <row r="1146" spans="1:17" x14ac:dyDescent="0.25">
      <c r="A1146" t="s">
        <v>1005</v>
      </c>
      <c r="B1146" t="s">
        <v>704</v>
      </c>
      <c r="C1146" t="s">
        <v>133</v>
      </c>
      <c r="D1146" t="s">
        <v>336</v>
      </c>
      <c r="E1146" t="s">
        <v>105</v>
      </c>
      <c r="F1146">
        <v>40700</v>
      </c>
      <c r="G1146" t="s">
        <v>911</v>
      </c>
      <c r="I1146" t="s">
        <v>670</v>
      </c>
      <c r="J1146">
        <v>2026</v>
      </c>
      <c r="K1146">
        <v>7</v>
      </c>
      <c r="L1146" t="s">
        <v>94</v>
      </c>
      <c r="M1146">
        <v>99.350743187500001</v>
      </c>
      <c r="N1146">
        <v>1</v>
      </c>
      <c r="O1146">
        <v>99.350743187500001</v>
      </c>
      <c r="P1146" t="s">
        <v>615</v>
      </c>
      <c r="Q1146">
        <v>0</v>
      </c>
    </row>
    <row r="1147" spans="1:17" x14ac:dyDescent="0.25">
      <c r="A1147" t="s">
        <v>1005</v>
      </c>
      <c r="B1147" t="s">
        <v>704</v>
      </c>
      <c r="C1147" t="s">
        <v>133</v>
      </c>
      <c r="D1147" t="s">
        <v>336</v>
      </c>
      <c r="E1147" t="s">
        <v>93</v>
      </c>
      <c r="F1147">
        <v>40700</v>
      </c>
      <c r="G1147" t="s">
        <v>911</v>
      </c>
      <c r="I1147" t="s">
        <v>253</v>
      </c>
      <c r="J1147">
        <v>2026</v>
      </c>
      <c r="K1147">
        <v>7</v>
      </c>
      <c r="L1147" t="s">
        <v>94</v>
      </c>
      <c r="M1147">
        <v>304.50841137499998</v>
      </c>
      <c r="N1147">
        <v>1</v>
      </c>
      <c r="O1147">
        <v>304.50841137499998</v>
      </c>
      <c r="P1147" t="s">
        <v>615</v>
      </c>
      <c r="Q1147">
        <v>0</v>
      </c>
    </row>
    <row r="1148" spans="1:17" x14ac:dyDescent="0.25">
      <c r="A1148" t="s">
        <v>1005</v>
      </c>
      <c r="B1148" t="s">
        <v>705</v>
      </c>
      <c r="C1148" t="s">
        <v>133</v>
      </c>
      <c r="D1148" t="s">
        <v>336</v>
      </c>
      <c r="E1148" t="s">
        <v>102</v>
      </c>
      <c r="F1148">
        <v>40700</v>
      </c>
      <c r="G1148" t="s">
        <v>911</v>
      </c>
      <c r="I1148" t="s">
        <v>125</v>
      </c>
      <c r="J1148">
        <v>2026</v>
      </c>
      <c r="K1148">
        <v>7</v>
      </c>
      <c r="L1148" t="s">
        <v>94</v>
      </c>
      <c r="M1148">
        <v>234.85218575000002</v>
      </c>
      <c r="N1148">
        <v>1</v>
      </c>
      <c r="O1148">
        <v>234.85218575000002</v>
      </c>
      <c r="P1148" t="s">
        <v>615</v>
      </c>
      <c r="Q1148">
        <v>1</v>
      </c>
    </row>
    <row r="1149" spans="1:17" x14ac:dyDescent="0.25">
      <c r="A1149" t="s">
        <v>1005</v>
      </c>
      <c r="B1149" t="s">
        <v>705</v>
      </c>
      <c r="C1149" t="s">
        <v>133</v>
      </c>
      <c r="D1149" t="s">
        <v>336</v>
      </c>
      <c r="E1149" t="s">
        <v>93</v>
      </c>
      <c r="F1149">
        <v>40700</v>
      </c>
      <c r="G1149" t="s">
        <v>911</v>
      </c>
      <c r="I1149" t="s">
        <v>658</v>
      </c>
      <c r="J1149">
        <v>2026</v>
      </c>
      <c r="K1149">
        <v>7</v>
      </c>
      <c r="L1149" t="s">
        <v>94</v>
      </c>
      <c r="M1149">
        <v>1578.1200833124999</v>
      </c>
      <c r="N1149">
        <v>1</v>
      </c>
      <c r="O1149">
        <v>1578.1200833124999</v>
      </c>
      <c r="P1149" t="s">
        <v>615</v>
      </c>
      <c r="Q1149">
        <v>0</v>
      </c>
    </row>
    <row r="1150" spans="1:17" x14ac:dyDescent="0.25">
      <c r="A1150" t="s">
        <v>1005</v>
      </c>
      <c r="B1150" t="s">
        <v>705</v>
      </c>
      <c r="C1150" t="s">
        <v>133</v>
      </c>
      <c r="D1150" t="s">
        <v>336</v>
      </c>
      <c r="E1150" t="s">
        <v>105</v>
      </c>
      <c r="F1150">
        <v>40700</v>
      </c>
      <c r="G1150" t="s">
        <v>911</v>
      </c>
      <c r="I1150" t="s">
        <v>670</v>
      </c>
      <c r="J1150">
        <v>2026</v>
      </c>
      <c r="K1150">
        <v>7</v>
      </c>
      <c r="L1150" t="s">
        <v>94</v>
      </c>
      <c r="M1150">
        <v>99.350743187500001</v>
      </c>
      <c r="N1150">
        <v>1</v>
      </c>
      <c r="O1150">
        <v>99.350743187500001</v>
      </c>
      <c r="P1150" t="s">
        <v>615</v>
      </c>
      <c r="Q1150">
        <v>0</v>
      </c>
    </row>
    <row r="1151" spans="1:17" x14ac:dyDescent="0.25">
      <c r="A1151" t="s">
        <v>1005</v>
      </c>
      <c r="B1151" t="s">
        <v>705</v>
      </c>
      <c r="C1151" t="s">
        <v>133</v>
      </c>
      <c r="D1151" t="s">
        <v>336</v>
      </c>
      <c r="E1151" t="s">
        <v>93</v>
      </c>
      <c r="F1151">
        <v>40700</v>
      </c>
      <c r="G1151" t="s">
        <v>911</v>
      </c>
      <c r="I1151" t="s">
        <v>253</v>
      </c>
      <c r="J1151">
        <v>2026</v>
      </c>
      <c r="K1151">
        <v>7</v>
      </c>
      <c r="L1151" t="s">
        <v>94</v>
      </c>
      <c r="M1151">
        <v>304.50841137499998</v>
      </c>
      <c r="N1151">
        <v>1</v>
      </c>
      <c r="O1151">
        <v>304.50841137499998</v>
      </c>
      <c r="P1151" t="s">
        <v>615</v>
      </c>
      <c r="Q1151">
        <v>0</v>
      </c>
    </row>
    <row r="1152" spans="1:17" x14ac:dyDescent="0.25">
      <c r="A1152" t="s">
        <v>1005</v>
      </c>
      <c r="B1152" t="s">
        <v>705</v>
      </c>
      <c r="C1152" t="s">
        <v>133</v>
      </c>
      <c r="D1152" t="s">
        <v>336</v>
      </c>
      <c r="E1152" t="s">
        <v>104</v>
      </c>
      <c r="F1152">
        <v>40700</v>
      </c>
      <c r="G1152" t="s">
        <v>911</v>
      </c>
      <c r="I1152" t="s">
        <v>120</v>
      </c>
      <c r="J1152">
        <v>2026</v>
      </c>
      <c r="K1152">
        <v>7</v>
      </c>
      <c r="L1152" t="s">
        <v>94</v>
      </c>
      <c r="M1152">
        <v>132.45459499999998</v>
      </c>
      <c r="N1152">
        <v>1</v>
      </c>
      <c r="O1152">
        <v>132.45459499999998</v>
      </c>
      <c r="P1152" t="s">
        <v>615</v>
      </c>
      <c r="Q1152">
        <v>0</v>
      </c>
    </row>
    <row r="1153" spans="1:17" x14ac:dyDescent="0.25">
      <c r="A1153" t="s">
        <v>1005</v>
      </c>
      <c r="B1153" t="s">
        <v>207</v>
      </c>
      <c r="C1153" t="s">
        <v>133</v>
      </c>
      <c r="D1153" t="s">
        <v>336</v>
      </c>
      <c r="E1153" t="s">
        <v>93</v>
      </c>
      <c r="F1153">
        <v>40700</v>
      </c>
      <c r="G1153" t="s">
        <v>911</v>
      </c>
      <c r="I1153" t="s">
        <v>658</v>
      </c>
      <c r="J1153">
        <v>2026</v>
      </c>
      <c r="K1153">
        <v>7</v>
      </c>
      <c r="L1153" t="s">
        <v>94</v>
      </c>
      <c r="M1153">
        <v>606.96926281250001</v>
      </c>
      <c r="N1153">
        <v>1</v>
      </c>
      <c r="O1153">
        <v>606.96926281250001</v>
      </c>
      <c r="P1153" t="s">
        <v>615</v>
      </c>
      <c r="Q1153">
        <v>0</v>
      </c>
    </row>
    <row r="1154" spans="1:17" x14ac:dyDescent="0.25">
      <c r="A1154" t="s">
        <v>1005</v>
      </c>
      <c r="B1154" t="s">
        <v>207</v>
      </c>
      <c r="C1154" t="s">
        <v>133</v>
      </c>
      <c r="D1154" t="s">
        <v>336</v>
      </c>
      <c r="E1154" t="s">
        <v>105</v>
      </c>
      <c r="F1154">
        <v>40700</v>
      </c>
      <c r="G1154" t="s">
        <v>911</v>
      </c>
      <c r="I1154" t="s">
        <v>670</v>
      </c>
      <c r="J1154">
        <v>2026</v>
      </c>
      <c r="K1154">
        <v>7</v>
      </c>
      <c r="L1154" t="s">
        <v>94</v>
      </c>
      <c r="M1154">
        <v>198.701486375</v>
      </c>
      <c r="N1154">
        <v>1</v>
      </c>
      <c r="O1154">
        <v>198.701486375</v>
      </c>
      <c r="P1154" t="s">
        <v>615</v>
      </c>
      <c r="Q1154">
        <v>0</v>
      </c>
    </row>
    <row r="1155" spans="1:17" x14ac:dyDescent="0.25">
      <c r="A1155" t="s">
        <v>1005</v>
      </c>
      <c r="B1155" t="s">
        <v>207</v>
      </c>
      <c r="C1155" t="s">
        <v>133</v>
      </c>
      <c r="D1155" t="s">
        <v>336</v>
      </c>
      <c r="E1155" t="s">
        <v>93</v>
      </c>
      <c r="F1155">
        <v>40700</v>
      </c>
      <c r="G1155" t="s">
        <v>911</v>
      </c>
      <c r="I1155" t="s">
        <v>253</v>
      </c>
      <c r="J1155">
        <v>2026</v>
      </c>
      <c r="K1155">
        <v>7</v>
      </c>
      <c r="L1155" t="s">
        <v>94</v>
      </c>
      <c r="M1155">
        <v>304.50841137499998</v>
      </c>
      <c r="N1155">
        <v>1</v>
      </c>
      <c r="O1155">
        <v>304.50841137499998</v>
      </c>
      <c r="P1155" t="s">
        <v>615</v>
      </c>
      <c r="Q1155">
        <v>0</v>
      </c>
    </row>
    <row r="1156" spans="1:17" x14ac:dyDescent="0.25">
      <c r="A1156" t="s">
        <v>1005</v>
      </c>
      <c r="B1156" t="s">
        <v>207</v>
      </c>
      <c r="C1156" t="s">
        <v>133</v>
      </c>
      <c r="D1156" t="s">
        <v>336</v>
      </c>
      <c r="E1156" t="s">
        <v>105</v>
      </c>
      <c r="F1156">
        <v>40700</v>
      </c>
      <c r="G1156" t="s">
        <v>911</v>
      </c>
      <c r="I1156" t="s">
        <v>144</v>
      </c>
      <c r="J1156">
        <v>2026</v>
      </c>
      <c r="K1156">
        <v>7</v>
      </c>
      <c r="L1156" t="s">
        <v>94</v>
      </c>
      <c r="M1156">
        <v>99.350743187500001</v>
      </c>
      <c r="N1156">
        <v>1</v>
      </c>
      <c r="O1156">
        <v>99.350743187500001</v>
      </c>
      <c r="P1156" t="s">
        <v>615</v>
      </c>
      <c r="Q1156">
        <v>0</v>
      </c>
    </row>
    <row r="1157" spans="1:17" x14ac:dyDescent="0.25">
      <c r="A1157" t="s">
        <v>1005</v>
      </c>
      <c r="B1157" t="s">
        <v>207</v>
      </c>
      <c r="C1157" t="s">
        <v>133</v>
      </c>
      <c r="D1157" t="s">
        <v>336</v>
      </c>
      <c r="E1157" t="s">
        <v>105</v>
      </c>
      <c r="F1157">
        <v>40700</v>
      </c>
      <c r="G1157" t="s">
        <v>911</v>
      </c>
      <c r="I1157" t="s">
        <v>682</v>
      </c>
      <c r="J1157">
        <v>2026</v>
      </c>
      <c r="K1157">
        <v>7</v>
      </c>
      <c r="L1157" t="s">
        <v>94</v>
      </c>
      <c r="M1157">
        <v>99.350743187500001</v>
      </c>
      <c r="N1157">
        <v>1</v>
      </c>
      <c r="O1157">
        <v>99.350743187500001</v>
      </c>
      <c r="P1157" t="s">
        <v>615</v>
      </c>
      <c r="Q1157">
        <v>0</v>
      </c>
    </row>
    <row r="1158" spans="1:17" x14ac:dyDescent="0.25">
      <c r="A1158" t="s">
        <v>1005</v>
      </c>
      <c r="B1158" t="s">
        <v>209</v>
      </c>
      <c r="C1158" t="s">
        <v>133</v>
      </c>
      <c r="D1158" t="s">
        <v>336</v>
      </c>
      <c r="E1158" t="s">
        <v>102</v>
      </c>
      <c r="F1158">
        <v>40700</v>
      </c>
      <c r="G1158" t="s">
        <v>911</v>
      </c>
      <c r="I1158" t="s">
        <v>186</v>
      </c>
      <c r="J1158">
        <v>2026</v>
      </c>
      <c r="K1158">
        <v>7</v>
      </c>
      <c r="L1158" t="s">
        <v>94</v>
      </c>
      <c r="M1158">
        <v>1225.59688125</v>
      </c>
      <c r="N1158">
        <v>1</v>
      </c>
      <c r="O1158">
        <v>1225.59688125</v>
      </c>
      <c r="P1158" t="s">
        <v>615</v>
      </c>
      <c r="Q1158">
        <v>1</v>
      </c>
    </row>
    <row r="1159" spans="1:17" x14ac:dyDescent="0.25">
      <c r="A1159" t="s">
        <v>1005</v>
      </c>
      <c r="B1159" t="s">
        <v>209</v>
      </c>
      <c r="C1159" t="s">
        <v>133</v>
      </c>
      <c r="D1159" t="s">
        <v>336</v>
      </c>
      <c r="E1159" t="s">
        <v>93</v>
      </c>
      <c r="F1159">
        <v>40700</v>
      </c>
      <c r="G1159" t="s">
        <v>911</v>
      </c>
      <c r="I1159" t="s">
        <v>658</v>
      </c>
      <c r="J1159">
        <v>2026</v>
      </c>
      <c r="K1159">
        <v>7</v>
      </c>
      <c r="L1159" t="s">
        <v>94</v>
      </c>
      <c r="M1159">
        <v>485.57541025000006</v>
      </c>
      <c r="N1159">
        <v>1</v>
      </c>
      <c r="O1159">
        <v>485.57541025000006</v>
      </c>
      <c r="P1159" t="s">
        <v>615</v>
      </c>
      <c r="Q1159">
        <v>0</v>
      </c>
    </row>
    <row r="1160" spans="1:17" x14ac:dyDescent="0.25">
      <c r="A1160" t="s">
        <v>1005</v>
      </c>
      <c r="B1160" t="s">
        <v>209</v>
      </c>
      <c r="C1160" t="s">
        <v>133</v>
      </c>
      <c r="D1160" t="s">
        <v>336</v>
      </c>
      <c r="E1160" t="s">
        <v>93</v>
      </c>
      <c r="F1160">
        <v>40700</v>
      </c>
      <c r="G1160" t="s">
        <v>911</v>
      </c>
      <c r="I1160" t="s">
        <v>191</v>
      </c>
      <c r="J1160">
        <v>2026</v>
      </c>
      <c r="K1160">
        <v>7</v>
      </c>
      <c r="L1160" t="s">
        <v>94</v>
      </c>
      <c r="M1160">
        <v>173.97401612499999</v>
      </c>
      <c r="N1160">
        <v>1</v>
      </c>
      <c r="O1160">
        <v>173.97401612499999</v>
      </c>
      <c r="P1160" t="s">
        <v>615</v>
      </c>
      <c r="Q1160">
        <v>1</v>
      </c>
    </row>
    <row r="1161" spans="1:17" x14ac:dyDescent="0.25">
      <c r="A1161" t="s">
        <v>1005</v>
      </c>
      <c r="B1161" t="s">
        <v>209</v>
      </c>
      <c r="C1161" t="s">
        <v>133</v>
      </c>
      <c r="D1161" t="s">
        <v>336</v>
      </c>
      <c r="E1161" t="s">
        <v>93</v>
      </c>
      <c r="F1161">
        <v>40700</v>
      </c>
      <c r="G1161" t="s">
        <v>911</v>
      </c>
      <c r="I1161" t="s">
        <v>166</v>
      </c>
      <c r="J1161">
        <v>2026</v>
      </c>
      <c r="K1161">
        <v>7</v>
      </c>
      <c r="L1161" t="s">
        <v>94</v>
      </c>
      <c r="M1161">
        <v>166.783064</v>
      </c>
      <c r="N1161">
        <v>1</v>
      </c>
      <c r="O1161">
        <v>166.783064</v>
      </c>
      <c r="P1161" t="s">
        <v>615</v>
      </c>
      <c r="Q1161">
        <v>1</v>
      </c>
    </row>
    <row r="1162" spans="1:17" x14ac:dyDescent="0.25">
      <c r="A1162" t="s">
        <v>1005</v>
      </c>
      <c r="B1162" t="s">
        <v>209</v>
      </c>
      <c r="C1162" t="s">
        <v>133</v>
      </c>
      <c r="D1162" t="s">
        <v>336</v>
      </c>
      <c r="E1162" t="s">
        <v>105</v>
      </c>
      <c r="F1162">
        <v>40700</v>
      </c>
      <c r="G1162" t="s">
        <v>911</v>
      </c>
      <c r="I1162" t="s">
        <v>670</v>
      </c>
      <c r="J1162">
        <v>2026</v>
      </c>
      <c r="K1162">
        <v>7</v>
      </c>
      <c r="L1162" t="s">
        <v>94</v>
      </c>
      <c r="M1162">
        <v>99.350743187500001</v>
      </c>
      <c r="N1162">
        <v>1</v>
      </c>
      <c r="O1162">
        <v>99.350743187500001</v>
      </c>
      <c r="P1162" t="s">
        <v>615</v>
      </c>
      <c r="Q1162">
        <v>0</v>
      </c>
    </row>
    <row r="1163" spans="1:17" x14ac:dyDescent="0.25">
      <c r="A1163" t="s">
        <v>1005</v>
      </c>
      <c r="B1163" t="s">
        <v>209</v>
      </c>
      <c r="C1163" t="s">
        <v>133</v>
      </c>
      <c r="D1163" t="s">
        <v>336</v>
      </c>
      <c r="E1163" t="s">
        <v>93</v>
      </c>
      <c r="F1163">
        <v>40700</v>
      </c>
      <c r="G1163" t="s">
        <v>911</v>
      </c>
      <c r="I1163" t="s">
        <v>168</v>
      </c>
      <c r="J1163">
        <v>2026</v>
      </c>
      <c r="K1163">
        <v>7</v>
      </c>
      <c r="L1163" t="s">
        <v>94</v>
      </c>
      <c r="M1163">
        <v>123.0005503125</v>
      </c>
      <c r="N1163">
        <v>1</v>
      </c>
      <c r="O1163">
        <v>123.0005503125</v>
      </c>
      <c r="P1163" t="s">
        <v>615</v>
      </c>
      <c r="Q1163">
        <v>0</v>
      </c>
    </row>
    <row r="1164" spans="1:17" x14ac:dyDescent="0.25">
      <c r="A1164" t="s">
        <v>1005</v>
      </c>
      <c r="B1164" t="s">
        <v>209</v>
      </c>
      <c r="C1164" t="s">
        <v>133</v>
      </c>
      <c r="D1164" t="s">
        <v>336</v>
      </c>
      <c r="E1164" t="s">
        <v>93</v>
      </c>
      <c r="F1164">
        <v>40700</v>
      </c>
      <c r="G1164" t="s">
        <v>911</v>
      </c>
      <c r="I1164" t="s">
        <v>169</v>
      </c>
      <c r="J1164">
        <v>2026</v>
      </c>
      <c r="K1164">
        <v>7</v>
      </c>
      <c r="L1164" t="s">
        <v>94</v>
      </c>
      <c r="M1164">
        <v>147.59086343749999</v>
      </c>
      <c r="N1164">
        <v>1</v>
      </c>
      <c r="O1164">
        <v>147.59086343749999</v>
      </c>
      <c r="P1164" t="s">
        <v>615</v>
      </c>
      <c r="Q1164">
        <v>0</v>
      </c>
    </row>
    <row r="1165" spans="1:17" x14ac:dyDescent="0.25">
      <c r="A1165" t="s">
        <v>1005</v>
      </c>
      <c r="B1165" t="s">
        <v>209</v>
      </c>
      <c r="C1165" t="s">
        <v>133</v>
      </c>
      <c r="D1165" t="s">
        <v>336</v>
      </c>
      <c r="E1165" t="s">
        <v>93</v>
      </c>
      <c r="F1165">
        <v>40700</v>
      </c>
      <c r="G1165" t="s">
        <v>911</v>
      </c>
      <c r="I1165" t="s">
        <v>253</v>
      </c>
      <c r="J1165">
        <v>2026</v>
      </c>
      <c r="K1165">
        <v>7</v>
      </c>
      <c r="L1165" t="s">
        <v>94</v>
      </c>
      <c r="M1165">
        <v>304.50841137499998</v>
      </c>
      <c r="N1165">
        <v>1</v>
      </c>
      <c r="O1165">
        <v>304.50841137499998</v>
      </c>
      <c r="P1165" t="s">
        <v>615</v>
      </c>
      <c r="Q1165">
        <v>0</v>
      </c>
    </row>
    <row r="1166" spans="1:17" x14ac:dyDescent="0.25">
      <c r="A1166" t="s">
        <v>1005</v>
      </c>
      <c r="B1166" t="s">
        <v>209</v>
      </c>
      <c r="C1166" t="s">
        <v>133</v>
      </c>
      <c r="D1166" t="s">
        <v>336</v>
      </c>
      <c r="E1166" t="s">
        <v>105</v>
      </c>
      <c r="F1166">
        <v>40700</v>
      </c>
      <c r="G1166" t="s">
        <v>911</v>
      </c>
      <c r="I1166" t="s">
        <v>144</v>
      </c>
      <c r="J1166">
        <v>2026</v>
      </c>
      <c r="K1166">
        <v>7</v>
      </c>
      <c r="L1166" t="s">
        <v>94</v>
      </c>
      <c r="M1166">
        <v>99.350743187500001</v>
      </c>
      <c r="N1166">
        <v>1</v>
      </c>
      <c r="O1166">
        <v>99.350743187500001</v>
      </c>
      <c r="P1166" t="s">
        <v>615</v>
      </c>
      <c r="Q1166">
        <v>0</v>
      </c>
    </row>
    <row r="1167" spans="1:17" x14ac:dyDescent="0.25">
      <c r="A1167" t="s">
        <v>1005</v>
      </c>
      <c r="B1167" t="s">
        <v>209</v>
      </c>
      <c r="C1167" t="s">
        <v>133</v>
      </c>
      <c r="D1167" t="s">
        <v>336</v>
      </c>
      <c r="E1167" t="s">
        <v>105</v>
      </c>
      <c r="F1167">
        <v>40700</v>
      </c>
      <c r="G1167" t="s">
        <v>911</v>
      </c>
      <c r="I1167" t="s">
        <v>158</v>
      </c>
      <c r="J1167">
        <v>2026</v>
      </c>
      <c r="K1167">
        <v>7</v>
      </c>
      <c r="L1167" t="s">
        <v>94</v>
      </c>
      <c r="M1167">
        <v>170.29036762499999</v>
      </c>
      <c r="N1167">
        <v>1</v>
      </c>
      <c r="O1167">
        <v>170.29036762499999</v>
      </c>
      <c r="P1167" t="s">
        <v>615</v>
      </c>
      <c r="Q1167">
        <v>0</v>
      </c>
    </row>
    <row r="1168" spans="1:17" x14ac:dyDescent="0.25">
      <c r="A1168" t="s">
        <v>1005</v>
      </c>
      <c r="B1168" t="s">
        <v>209</v>
      </c>
      <c r="C1168" t="s">
        <v>133</v>
      </c>
      <c r="D1168" t="s">
        <v>336</v>
      </c>
      <c r="E1168" t="s">
        <v>93</v>
      </c>
      <c r="F1168">
        <v>40700</v>
      </c>
      <c r="G1168" t="s">
        <v>911</v>
      </c>
      <c r="I1168" t="s">
        <v>619</v>
      </c>
      <c r="J1168">
        <v>2026</v>
      </c>
      <c r="K1168">
        <v>7</v>
      </c>
      <c r="L1168" t="s">
        <v>94</v>
      </c>
      <c r="M1168">
        <v>124.93054699999999</v>
      </c>
      <c r="N1168">
        <v>1</v>
      </c>
      <c r="O1168">
        <v>124.93054699999999</v>
      </c>
      <c r="P1168" t="s">
        <v>615</v>
      </c>
      <c r="Q1168">
        <v>1</v>
      </c>
    </row>
    <row r="1169" spans="1:17" x14ac:dyDescent="0.25">
      <c r="A1169" t="s">
        <v>1005</v>
      </c>
      <c r="B1169" t="s">
        <v>209</v>
      </c>
      <c r="C1169" t="s">
        <v>133</v>
      </c>
      <c r="D1169" t="s">
        <v>336</v>
      </c>
      <c r="E1169" t="s">
        <v>93</v>
      </c>
      <c r="F1169">
        <v>40700</v>
      </c>
      <c r="G1169" t="s">
        <v>911</v>
      </c>
      <c r="I1169" t="s">
        <v>706</v>
      </c>
      <c r="J1169">
        <v>2026</v>
      </c>
      <c r="K1169">
        <v>7</v>
      </c>
      <c r="L1169" t="s">
        <v>94</v>
      </c>
      <c r="M1169">
        <v>124.93054699999999</v>
      </c>
      <c r="N1169">
        <v>1</v>
      </c>
      <c r="O1169">
        <v>124.93054699999999</v>
      </c>
      <c r="P1169" t="s">
        <v>615</v>
      </c>
      <c r="Q1169">
        <v>1</v>
      </c>
    </row>
    <row r="1170" spans="1:17" x14ac:dyDescent="0.25">
      <c r="A1170" t="s">
        <v>1005</v>
      </c>
      <c r="B1170" t="s">
        <v>210</v>
      </c>
      <c r="C1170" t="s">
        <v>133</v>
      </c>
      <c r="D1170" t="s">
        <v>336</v>
      </c>
      <c r="E1170" t="s">
        <v>102</v>
      </c>
      <c r="F1170">
        <v>40700</v>
      </c>
      <c r="G1170" t="s">
        <v>911</v>
      </c>
      <c r="I1170" t="s">
        <v>186</v>
      </c>
      <c r="J1170">
        <v>2026</v>
      </c>
      <c r="K1170">
        <v>7</v>
      </c>
      <c r="L1170" t="s">
        <v>94</v>
      </c>
      <c r="M1170">
        <v>462.01377556249997</v>
      </c>
      <c r="N1170">
        <v>1</v>
      </c>
      <c r="O1170">
        <v>462.01377556249997</v>
      </c>
      <c r="P1170" t="s">
        <v>615</v>
      </c>
      <c r="Q1170">
        <v>1</v>
      </c>
    </row>
    <row r="1171" spans="1:17" x14ac:dyDescent="0.25">
      <c r="A1171" t="s">
        <v>1005</v>
      </c>
      <c r="B1171" t="s">
        <v>210</v>
      </c>
      <c r="C1171" t="s">
        <v>133</v>
      </c>
      <c r="D1171" t="s">
        <v>336</v>
      </c>
      <c r="E1171" t="s">
        <v>93</v>
      </c>
      <c r="F1171">
        <v>40700</v>
      </c>
      <c r="G1171" t="s">
        <v>911</v>
      </c>
      <c r="I1171" t="s">
        <v>658</v>
      </c>
      <c r="J1171">
        <v>2026</v>
      </c>
      <c r="K1171">
        <v>7</v>
      </c>
      <c r="L1171" t="s">
        <v>94</v>
      </c>
      <c r="M1171">
        <v>121.39385256250002</v>
      </c>
      <c r="N1171">
        <v>1</v>
      </c>
      <c r="O1171">
        <v>121.39385256250002</v>
      </c>
      <c r="P1171" t="s">
        <v>615</v>
      </c>
      <c r="Q1171">
        <v>0</v>
      </c>
    </row>
    <row r="1172" spans="1:17" x14ac:dyDescent="0.25">
      <c r="A1172" t="s">
        <v>1005</v>
      </c>
      <c r="B1172" t="s">
        <v>210</v>
      </c>
      <c r="C1172" t="s">
        <v>133</v>
      </c>
      <c r="D1172" t="s">
        <v>336</v>
      </c>
      <c r="E1172" t="s">
        <v>105</v>
      </c>
      <c r="F1172">
        <v>40700</v>
      </c>
      <c r="G1172" t="s">
        <v>911</v>
      </c>
      <c r="I1172" t="s">
        <v>670</v>
      </c>
      <c r="J1172">
        <v>2026</v>
      </c>
      <c r="K1172">
        <v>7</v>
      </c>
      <c r="L1172" t="s">
        <v>94</v>
      </c>
      <c r="M1172">
        <v>496.75371593750003</v>
      </c>
      <c r="N1172">
        <v>1</v>
      </c>
      <c r="O1172">
        <v>496.75371593750003</v>
      </c>
      <c r="P1172" t="s">
        <v>615</v>
      </c>
      <c r="Q1172">
        <v>0</v>
      </c>
    </row>
    <row r="1173" spans="1:17" x14ac:dyDescent="0.25">
      <c r="A1173" t="s">
        <v>1005</v>
      </c>
      <c r="B1173" t="s">
        <v>210</v>
      </c>
      <c r="C1173" t="s">
        <v>133</v>
      </c>
      <c r="D1173" t="s">
        <v>336</v>
      </c>
      <c r="E1173" t="s">
        <v>102</v>
      </c>
      <c r="F1173">
        <v>40700</v>
      </c>
      <c r="G1173" t="s">
        <v>911</v>
      </c>
      <c r="I1173" t="s">
        <v>537</v>
      </c>
      <c r="J1173">
        <v>2026</v>
      </c>
      <c r="K1173">
        <v>7</v>
      </c>
      <c r="L1173" t="s">
        <v>94</v>
      </c>
      <c r="M1173">
        <v>442.16518018749991</v>
      </c>
      <c r="N1173">
        <v>1</v>
      </c>
      <c r="O1173">
        <v>442.16518018749991</v>
      </c>
      <c r="P1173" t="s">
        <v>615</v>
      </c>
      <c r="Q1173">
        <v>1</v>
      </c>
    </row>
    <row r="1174" spans="1:17" x14ac:dyDescent="0.25">
      <c r="A1174" t="s">
        <v>1005</v>
      </c>
      <c r="B1174" t="s">
        <v>210</v>
      </c>
      <c r="C1174" t="s">
        <v>133</v>
      </c>
      <c r="D1174" t="s">
        <v>336</v>
      </c>
      <c r="E1174" t="s">
        <v>93</v>
      </c>
      <c r="F1174">
        <v>40700</v>
      </c>
      <c r="G1174" t="s">
        <v>911</v>
      </c>
      <c r="I1174" t="s">
        <v>142</v>
      </c>
      <c r="J1174">
        <v>2026</v>
      </c>
      <c r="K1174">
        <v>7</v>
      </c>
      <c r="L1174" t="s">
        <v>94</v>
      </c>
      <c r="M1174">
        <v>369.00165093749996</v>
      </c>
      <c r="N1174">
        <v>1</v>
      </c>
      <c r="O1174">
        <v>369.00165093749996</v>
      </c>
      <c r="P1174" t="s">
        <v>615</v>
      </c>
      <c r="Q1174">
        <v>0</v>
      </c>
    </row>
    <row r="1175" spans="1:17" x14ac:dyDescent="0.25">
      <c r="A1175" t="s">
        <v>1005</v>
      </c>
      <c r="B1175" t="s">
        <v>210</v>
      </c>
      <c r="C1175" t="s">
        <v>133</v>
      </c>
      <c r="D1175" t="s">
        <v>336</v>
      </c>
      <c r="E1175" t="s">
        <v>93</v>
      </c>
      <c r="F1175">
        <v>40700</v>
      </c>
      <c r="G1175" t="s">
        <v>911</v>
      </c>
      <c r="I1175" t="s">
        <v>253</v>
      </c>
      <c r="J1175">
        <v>2026</v>
      </c>
      <c r="K1175">
        <v>7</v>
      </c>
      <c r="L1175" t="s">
        <v>94</v>
      </c>
      <c r="M1175">
        <v>304.50841137499998</v>
      </c>
      <c r="N1175">
        <v>1</v>
      </c>
      <c r="O1175">
        <v>304.50841137499998</v>
      </c>
      <c r="P1175" t="s">
        <v>615</v>
      </c>
      <c r="Q1175">
        <v>0</v>
      </c>
    </row>
    <row r="1176" spans="1:17" x14ac:dyDescent="0.25">
      <c r="A1176" t="s">
        <v>1005</v>
      </c>
      <c r="B1176" t="s">
        <v>211</v>
      </c>
      <c r="C1176" t="s">
        <v>133</v>
      </c>
      <c r="D1176" t="s">
        <v>336</v>
      </c>
      <c r="E1176" t="s">
        <v>93</v>
      </c>
      <c r="F1176">
        <v>40700</v>
      </c>
      <c r="G1176" t="s">
        <v>911</v>
      </c>
      <c r="I1176" t="s">
        <v>2482</v>
      </c>
      <c r="J1176">
        <v>2026</v>
      </c>
      <c r="K1176">
        <v>7</v>
      </c>
      <c r="L1176" t="s">
        <v>94</v>
      </c>
      <c r="M1176">
        <v>27.7547239375</v>
      </c>
      <c r="N1176">
        <v>1</v>
      </c>
      <c r="O1176">
        <v>27.7547239375</v>
      </c>
      <c r="P1176" t="s">
        <v>615</v>
      </c>
      <c r="Q1176">
        <v>0</v>
      </c>
    </row>
    <row r="1177" spans="1:17" x14ac:dyDescent="0.25">
      <c r="A1177" t="s">
        <v>1005</v>
      </c>
      <c r="B1177" t="s">
        <v>211</v>
      </c>
      <c r="C1177" t="s">
        <v>133</v>
      </c>
      <c r="D1177" t="s">
        <v>336</v>
      </c>
      <c r="E1177" t="s">
        <v>102</v>
      </c>
      <c r="F1177">
        <v>40700</v>
      </c>
      <c r="G1177" t="s">
        <v>911</v>
      </c>
      <c r="I1177" t="s">
        <v>125</v>
      </c>
      <c r="J1177">
        <v>2026</v>
      </c>
      <c r="K1177">
        <v>7</v>
      </c>
      <c r="L1177" t="s">
        <v>94</v>
      </c>
      <c r="M1177">
        <v>118.06289381250001</v>
      </c>
      <c r="N1177">
        <v>1</v>
      </c>
      <c r="O1177">
        <v>118.06289381250001</v>
      </c>
      <c r="P1177" t="s">
        <v>615</v>
      </c>
      <c r="Q1177">
        <v>1</v>
      </c>
    </row>
    <row r="1178" spans="1:17" x14ac:dyDescent="0.25">
      <c r="A1178" t="s">
        <v>1005</v>
      </c>
      <c r="B1178" t="s">
        <v>211</v>
      </c>
      <c r="C1178" t="s">
        <v>133</v>
      </c>
      <c r="D1178" t="s">
        <v>336</v>
      </c>
      <c r="E1178" t="s">
        <v>93</v>
      </c>
      <c r="F1178">
        <v>40700</v>
      </c>
      <c r="G1178" t="s">
        <v>911</v>
      </c>
      <c r="I1178" t="s">
        <v>658</v>
      </c>
      <c r="J1178">
        <v>2026</v>
      </c>
      <c r="K1178">
        <v>7</v>
      </c>
      <c r="L1178" t="s">
        <v>94</v>
      </c>
      <c r="M1178">
        <v>121.39385256250002</v>
      </c>
      <c r="N1178">
        <v>1</v>
      </c>
      <c r="O1178">
        <v>121.39385256250002</v>
      </c>
      <c r="P1178" t="s">
        <v>615</v>
      </c>
      <c r="Q1178">
        <v>0</v>
      </c>
    </row>
    <row r="1179" spans="1:17" x14ac:dyDescent="0.25">
      <c r="A1179" t="s">
        <v>1005</v>
      </c>
      <c r="B1179" t="s">
        <v>211</v>
      </c>
      <c r="C1179" t="s">
        <v>133</v>
      </c>
      <c r="D1179" t="s">
        <v>336</v>
      </c>
      <c r="E1179" t="s">
        <v>105</v>
      </c>
      <c r="F1179">
        <v>40700</v>
      </c>
      <c r="G1179" t="s">
        <v>911</v>
      </c>
      <c r="I1179" t="s">
        <v>670</v>
      </c>
      <c r="J1179">
        <v>2026</v>
      </c>
      <c r="K1179">
        <v>7</v>
      </c>
      <c r="L1179" t="s">
        <v>94</v>
      </c>
      <c r="M1179">
        <v>99.350743187500001</v>
      </c>
      <c r="N1179">
        <v>1</v>
      </c>
      <c r="O1179">
        <v>99.350743187500001</v>
      </c>
      <c r="P1179" t="s">
        <v>615</v>
      </c>
      <c r="Q1179">
        <v>0</v>
      </c>
    </row>
    <row r="1180" spans="1:17" x14ac:dyDescent="0.25">
      <c r="A1180" t="s">
        <v>1005</v>
      </c>
      <c r="B1180" t="s">
        <v>211</v>
      </c>
      <c r="C1180" t="s">
        <v>133</v>
      </c>
      <c r="D1180" t="s">
        <v>336</v>
      </c>
      <c r="E1180" t="s">
        <v>93</v>
      </c>
      <c r="F1180">
        <v>40700</v>
      </c>
      <c r="G1180" t="s">
        <v>911</v>
      </c>
      <c r="I1180" t="s">
        <v>253</v>
      </c>
      <c r="J1180">
        <v>2026</v>
      </c>
      <c r="K1180">
        <v>7</v>
      </c>
      <c r="L1180" t="s">
        <v>94</v>
      </c>
      <c r="M1180">
        <v>304.50841137499998</v>
      </c>
      <c r="N1180">
        <v>1</v>
      </c>
      <c r="O1180">
        <v>304.50841137499998</v>
      </c>
      <c r="P1180" t="s">
        <v>615</v>
      </c>
      <c r="Q1180">
        <v>0</v>
      </c>
    </row>
    <row r="1181" spans="1:17" x14ac:dyDescent="0.25">
      <c r="A1181" t="s">
        <v>1005</v>
      </c>
      <c r="B1181" t="s">
        <v>211</v>
      </c>
      <c r="C1181" t="s">
        <v>133</v>
      </c>
      <c r="D1181" t="s">
        <v>336</v>
      </c>
      <c r="E1181" t="s">
        <v>101</v>
      </c>
      <c r="F1181">
        <v>40700</v>
      </c>
      <c r="G1181" t="s">
        <v>911</v>
      </c>
      <c r="I1181" t="s">
        <v>269</v>
      </c>
      <c r="J1181">
        <v>2026</v>
      </c>
      <c r="K1181">
        <v>7</v>
      </c>
      <c r="L1181" t="s">
        <v>94</v>
      </c>
      <c r="M1181">
        <v>460.48607499999997</v>
      </c>
      <c r="N1181">
        <v>1</v>
      </c>
      <c r="O1181">
        <v>460.48607499999997</v>
      </c>
      <c r="P1181" t="s">
        <v>615</v>
      </c>
      <c r="Q1181">
        <v>1</v>
      </c>
    </row>
    <row r="1182" spans="1:17" x14ac:dyDescent="0.25">
      <c r="A1182" t="s">
        <v>1005</v>
      </c>
      <c r="B1182" t="s">
        <v>211</v>
      </c>
      <c r="C1182" t="s">
        <v>133</v>
      </c>
      <c r="D1182" t="s">
        <v>336</v>
      </c>
      <c r="E1182" t="s">
        <v>104</v>
      </c>
      <c r="F1182">
        <v>40700</v>
      </c>
      <c r="G1182" t="s">
        <v>911</v>
      </c>
      <c r="I1182" t="s">
        <v>120</v>
      </c>
      <c r="J1182">
        <v>2026</v>
      </c>
      <c r="K1182">
        <v>7</v>
      </c>
      <c r="L1182" t="s">
        <v>94</v>
      </c>
      <c r="M1182">
        <v>132.45459499999998</v>
      </c>
      <c r="N1182">
        <v>1</v>
      </c>
      <c r="O1182">
        <v>132.45459499999998</v>
      </c>
      <c r="P1182" t="s">
        <v>615</v>
      </c>
      <c r="Q1182">
        <v>0</v>
      </c>
    </row>
    <row r="1183" spans="1:17" x14ac:dyDescent="0.25">
      <c r="A1183" t="s">
        <v>1005</v>
      </c>
      <c r="B1183" t="s">
        <v>211</v>
      </c>
      <c r="C1183" t="s">
        <v>133</v>
      </c>
      <c r="D1183" t="s">
        <v>336</v>
      </c>
      <c r="E1183" t="s">
        <v>105</v>
      </c>
      <c r="F1183">
        <v>40700</v>
      </c>
      <c r="G1183" t="s">
        <v>911</v>
      </c>
      <c r="I1183" t="s">
        <v>158</v>
      </c>
      <c r="J1183">
        <v>2026</v>
      </c>
      <c r="K1183">
        <v>7</v>
      </c>
      <c r="L1183" t="s">
        <v>94</v>
      </c>
      <c r="M1183">
        <v>170.29036762499999</v>
      </c>
      <c r="N1183">
        <v>1</v>
      </c>
      <c r="O1183">
        <v>170.29036762499999</v>
      </c>
      <c r="P1183" t="s">
        <v>615</v>
      </c>
      <c r="Q1183">
        <v>0</v>
      </c>
    </row>
    <row r="1184" spans="1:17" x14ac:dyDescent="0.25">
      <c r="A1184" t="s">
        <v>1005</v>
      </c>
      <c r="B1184" t="s">
        <v>212</v>
      </c>
      <c r="C1184" t="s">
        <v>133</v>
      </c>
      <c r="D1184" t="s">
        <v>336</v>
      </c>
      <c r="E1184" t="s">
        <v>102</v>
      </c>
      <c r="F1184">
        <v>40700</v>
      </c>
      <c r="G1184" t="s">
        <v>911</v>
      </c>
      <c r="I1184" t="s">
        <v>186</v>
      </c>
      <c r="J1184">
        <v>2026</v>
      </c>
      <c r="K1184">
        <v>7</v>
      </c>
      <c r="L1184" t="s">
        <v>94</v>
      </c>
      <c r="M1184">
        <v>152.1366424375</v>
      </c>
      <c r="N1184">
        <v>1</v>
      </c>
      <c r="O1184">
        <v>152.1366424375</v>
      </c>
      <c r="P1184" t="s">
        <v>615</v>
      </c>
      <c r="Q1184">
        <v>1</v>
      </c>
    </row>
    <row r="1185" spans="1:17" x14ac:dyDescent="0.25">
      <c r="A1185" t="s">
        <v>1005</v>
      </c>
      <c r="B1185" t="s">
        <v>212</v>
      </c>
      <c r="C1185" t="s">
        <v>133</v>
      </c>
      <c r="D1185" t="s">
        <v>336</v>
      </c>
      <c r="E1185" t="s">
        <v>93</v>
      </c>
      <c r="F1185">
        <v>40700</v>
      </c>
      <c r="G1185" t="s">
        <v>911</v>
      </c>
      <c r="I1185" t="s">
        <v>658</v>
      </c>
      <c r="J1185">
        <v>2026</v>
      </c>
      <c r="K1185">
        <v>7</v>
      </c>
      <c r="L1185" t="s">
        <v>94</v>
      </c>
      <c r="M1185">
        <v>242.78770512500003</v>
      </c>
      <c r="N1185">
        <v>1</v>
      </c>
      <c r="O1185">
        <v>242.78770512500003</v>
      </c>
      <c r="P1185" t="s">
        <v>615</v>
      </c>
      <c r="Q1185">
        <v>0</v>
      </c>
    </row>
    <row r="1186" spans="1:17" x14ac:dyDescent="0.25">
      <c r="A1186" t="s">
        <v>1005</v>
      </c>
      <c r="B1186" t="s">
        <v>212</v>
      </c>
      <c r="C1186" t="s">
        <v>133</v>
      </c>
      <c r="D1186" t="s">
        <v>336</v>
      </c>
      <c r="E1186" t="s">
        <v>93</v>
      </c>
      <c r="F1186">
        <v>40700</v>
      </c>
      <c r="G1186" t="s">
        <v>911</v>
      </c>
      <c r="I1186" t="s">
        <v>191</v>
      </c>
      <c r="J1186">
        <v>2026</v>
      </c>
      <c r="K1186">
        <v>7</v>
      </c>
      <c r="L1186" t="s">
        <v>94</v>
      </c>
      <c r="M1186">
        <v>173.97401612499999</v>
      </c>
      <c r="N1186">
        <v>1</v>
      </c>
      <c r="O1186">
        <v>173.97401612499999</v>
      </c>
      <c r="P1186" t="s">
        <v>615</v>
      </c>
      <c r="Q1186">
        <v>1</v>
      </c>
    </row>
    <row r="1187" spans="1:17" x14ac:dyDescent="0.25">
      <c r="A1187" t="s">
        <v>1005</v>
      </c>
      <c r="B1187" t="s">
        <v>212</v>
      </c>
      <c r="C1187" t="s">
        <v>133</v>
      </c>
      <c r="D1187" t="s">
        <v>336</v>
      </c>
      <c r="E1187" t="s">
        <v>103</v>
      </c>
      <c r="F1187">
        <v>40700</v>
      </c>
      <c r="G1187" t="s">
        <v>911</v>
      </c>
      <c r="I1187" t="s">
        <v>674</v>
      </c>
      <c r="J1187">
        <v>2026</v>
      </c>
      <c r="K1187">
        <v>7</v>
      </c>
      <c r="L1187" t="s">
        <v>94</v>
      </c>
      <c r="M1187">
        <v>6.054507375</v>
      </c>
      <c r="N1187">
        <v>1</v>
      </c>
      <c r="O1187">
        <v>6.054507375</v>
      </c>
      <c r="P1187" t="s">
        <v>615</v>
      </c>
      <c r="Q1187">
        <v>0</v>
      </c>
    </row>
    <row r="1188" spans="1:17" x14ac:dyDescent="0.25">
      <c r="A1188" t="s">
        <v>1005</v>
      </c>
      <c r="B1188" t="s">
        <v>212</v>
      </c>
      <c r="C1188" t="s">
        <v>133</v>
      </c>
      <c r="D1188" t="s">
        <v>336</v>
      </c>
      <c r="E1188" t="s">
        <v>105</v>
      </c>
      <c r="F1188">
        <v>40700</v>
      </c>
      <c r="G1188" t="s">
        <v>911</v>
      </c>
      <c r="I1188" t="s">
        <v>670</v>
      </c>
      <c r="J1188">
        <v>2026</v>
      </c>
      <c r="K1188">
        <v>7</v>
      </c>
      <c r="L1188" t="s">
        <v>94</v>
      </c>
      <c r="M1188">
        <v>99.350743187500001</v>
      </c>
      <c r="N1188">
        <v>1</v>
      </c>
      <c r="O1188">
        <v>99.350743187500001</v>
      </c>
      <c r="P1188" t="s">
        <v>615</v>
      </c>
      <c r="Q1188">
        <v>0</v>
      </c>
    </row>
    <row r="1189" spans="1:17" x14ac:dyDescent="0.25">
      <c r="A1189" t="s">
        <v>1005</v>
      </c>
      <c r="B1189" t="s">
        <v>212</v>
      </c>
      <c r="C1189" t="s">
        <v>133</v>
      </c>
      <c r="D1189" t="s">
        <v>336</v>
      </c>
      <c r="E1189" t="s">
        <v>93</v>
      </c>
      <c r="F1189">
        <v>40700</v>
      </c>
      <c r="G1189" t="s">
        <v>911</v>
      </c>
      <c r="I1189" t="s">
        <v>168</v>
      </c>
      <c r="J1189">
        <v>2026</v>
      </c>
      <c r="K1189">
        <v>7</v>
      </c>
      <c r="L1189" t="s">
        <v>94</v>
      </c>
      <c r="M1189">
        <v>123.0005503125</v>
      </c>
      <c r="N1189">
        <v>1</v>
      </c>
      <c r="O1189">
        <v>123.0005503125</v>
      </c>
      <c r="P1189" t="s">
        <v>615</v>
      </c>
      <c r="Q1189">
        <v>0</v>
      </c>
    </row>
    <row r="1190" spans="1:17" x14ac:dyDescent="0.25">
      <c r="A1190" t="s">
        <v>1005</v>
      </c>
      <c r="B1190" t="s">
        <v>212</v>
      </c>
      <c r="C1190" t="s">
        <v>133</v>
      </c>
      <c r="D1190" t="s">
        <v>336</v>
      </c>
      <c r="E1190" t="s">
        <v>93</v>
      </c>
      <c r="F1190">
        <v>40700</v>
      </c>
      <c r="G1190" t="s">
        <v>911</v>
      </c>
      <c r="I1190" t="s">
        <v>253</v>
      </c>
      <c r="J1190">
        <v>2026</v>
      </c>
      <c r="K1190">
        <v>7</v>
      </c>
      <c r="L1190" t="s">
        <v>94</v>
      </c>
      <c r="M1190">
        <v>304.50841137499998</v>
      </c>
      <c r="N1190">
        <v>1</v>
      </c>
      <c r="O1190">
        <v>304.50841137499998</v>
      </c>
      <c r="P1190" t="s">
        <v>615</v>
      </c>
      <c r="Q1190">
        <v>0</v>
      </c>
    </row>
    <row r="1191" spans="1:17" x14ac:dyDescent="0.25">
      <c r="A1191" t="s">
        <v>1005</v>
      </c>
      <c r="B1191" t="s">
        <v>212</v>
      </c>
      <c r="C1191" t="s">
        <v>133</v>
      </c>
      <c r="D1191" t="s">
        <v>336</v>
      </c>
      <c r="E1191" t="s">
        <v>104</v>
      </c>
      <c r="F1191">
        <v>40700</v>
      </c>
      <c r="G1191" t="s">
        <v>911</v>
      </c>
      <c r="I1191" t="s">
        <v>120</v>
      </c>
      <c r="J1191">
        <v>2026</v>
      </c>
      <c r="K1191">
        <v>7</v>
      </c>
      <c r="L1191" t="s">
        <v>94</v>
      </c>
      <c r="M1191">
        <v>132.45459499999998</v>
      </c>
      <c r="N1191">
        <v>1</v>
      </c>
      <c r="O1191">
        <v>132.45459499999998</v>
      </c>
      <c r="P1191" t="s">
        <v>615</v>
      </c>
      <c r="Q1191">
        <v>0</v>
      </c>
    </row>
    <row r="1192" spans="1:17" x14ac:dyDescent="0.25">
      <c r="A1192" t="s">
        <v>1005</v>
      </c>
      <c r="B1192" t="s">
        <v>212</v>
      </c>
      <c r="C1192" t="s">
        <v>133</v>
      </c>
      <c r="D1192" t="s">
        <v>336</v>
      </c>
      <c r="E1192" t="s">
        <v>93</v>
      </c>
      <c r="F1192">
        <v>40700</v>
      </c>
      <c r="G1192" t="s">
        <v>911</v>
      </c>
      <c r="I1192" t="s">
        <v>619</v>
      </c>
      <c r="J1192">
        <v>2026</v>
      </c>
      <c r="K1192">
        <v>7</v>
      </c>
      <c r="L1192" t="s">
        <v>94</v>
      </c>
      <c r="M1192">
        <v>124.93054699999999</v>
      </c>
      <c r="N1192">
        <v>1</v>
      </c>
      <c r="O1192">
        <v>124.93054699999999</v>
      </c>
      <c r="P1192" t="s">
        <v>615</v>
      </c>
      <c r="Q1192">
        <v>1</v>
      </c>
    </row>
    <row r="1193" spans="1:17" x14ac:dyDescent="0.25">
      <c r="A1193" t="s">
        <v>1005</v>
      </c>
      <c r="B1193" t="s">
        <v>212</v>
      </c>
      <c r="C1193" t="s">
        <v>133</v>
      </c>
      <c r="D1193" t="s">
        <v>336</v>
      </c>
      <c r="E1193" t="s">
        <v>103</v>
      </c>
      <c r="F1193">
        <v>40700</v>
      </c>
      <c r="G1193" t="s">
        <v>911</v>
      </c>
      <c r="I1193" t="s">
        <v>675</v>
      </c>
      <c r="J1193">
        <v>2026</v>
      </c>
      <c r="K1193">
        <v>7</v>
      </c>
      <c r="L1193" t="s">
        <v>94</v>
      </c>
      <c r="M1193">
        <v>11.364447500000001</v>
      </c>
      <c r="N1193">
        <v>1</v>
      </c>
      <c r="O1193">
        <v>11.364447500000001</v>
      </c>
      <c r="P1193" t="s">
        <v>615</v>
      </c>
      <c r="Q1193">
        <v>0</v>
      </c>
    </row>
    <row r="1194" spans="1:17" x14ac:dyDescent="0.25">
      <c r="A1194" t="s">
        <v>1005</v>
      </c>
      <c r="B1194" t="s">
        <v>613</v>
      </c>
      <c r="C1194" t="s">
        <v>133</v>
      </c>
      <c r="D1194" t="s">
        <v>336</v>
      </c>
      <c r="E1194" t="s">
        <v>93</v>
      </c>
      <c r="F1194">
        <v>40700</v>
      </c>
      <c r="G1194" t="s">
        <v>911</v>
      </c>
      <c r="I1194" t="s">
        <v>658</v>
      </c>
      <c r="J1194">
        <v>2026</v>
      </c>
      <c r="K1194">
        <v>7</v>
      </c>
      <c r="L1194" t="s">
        <v>94</v>
      </c>
      <c r="M1194">
        <v>728.36311537500001</v>
      </c>
      <c r="N1194">
        <v>1</v>
      </c>
      <c r="O1194">
        <v>728.36311537500001</v>
      </c>
      <c r="P1194" t="s">
        <v>615</v>
      </c>
      <c r="Q1194">
        <v>0</v>
      </c>
    </row>
    <row r="1195" spans="1:17" x14ac:dyDescent="0.25">
      <c r="A1195" t="s">
        <v>1005</v>
      </c>
      <c r="B1195" t="s">
        <v>613</v>
      </c>
      <c r="C1195" t="s">
        <v>133</v>
      </c>
      <c r="D1195" t="s">
        <v>336</v>
      </c>
      <c r="E1195" t="s">
        <v>93</v>
      </c>
      <c r="F1195">
        <v>40700</v>
      </c>
      <c r="G1195" t="s">
        <v>911</v>
      </c>
      <c r="I1195" t="s">
        <v>253</v>
      </c>
      <c r="J1195">
        <v>2026</v>
      </c>
      <c r="K1195">
        <v>7</v>
      </c>
      <c r="L1195" t="s">
        <v>94</v>
      </c>
      <c r="M1195">
        <v>304.50841137499998</v>
      </c>
      <c r="N1195">
        <v>1</v>
      </c>
      <c r="O1195">
        <v>304.50841137499998</v>
      </c>
      <c r="P1195" t="s">
        <v>615</v>
      </c>
      <c r="Q1195">
        <v>0</v>
      </c>
    </row>
    <row r="1196" spans="1:17" x14ac:dyDescent="0.25">
      <c r="A1196" t="s">
        <v>1005</v>
      </c>
      <c r="B1196" t="s">
        <v>613</v>
      </c>
      <c r="C1196" t="s">
        <v>133</v>
      </c>
      <c r="D1196" t="s">
        <v>336</v>
      </c>
      <c r="E1196" t="s">
        <v>105</v>
      </c>
      <c r="F1196">
        <v>40700</v>
      </c>
      <c r="G1196" t="s">
        <v>911</v>
      </c>
      <c r="I1196" t="s">
        <v>144</v>
      </c>
      <c r="J1196">
        <v>2026</v>
      </c>
      <c r="K1196">
        <v>7</v>
      </c>
      <c r="L1196" t="s">
        <v>94</v>
      </c>
      <c r="M1196">
        <v>99.350743187500001</v>
      </c>
      <c r="N1196">
        <v>1</v>
      </c>
      <c r="O1196">
        <v>99.350743187500001</v>
      </c>
      <c r="P1196" t="s">
        <v>615</v>
      </c>
      <c r="Q1196">
        <v>0</v>
      </c>
    </row>
    <row r="1197" spans="1:17" x14ac:dyDescent="0.25">
      <c r="A1197" t="s">
        <v>1005</v>
      </c>
      <c r="B1197" t="s">
        <v>613</v>
      </c>
      <c r="C1197" t="s">
        <v>133</v>
      </c>
      <c r="D1197" t="s">
        <v>336</v>
      </c>
      <c r="E1197" t="s">
        <v>105</v>
      </c>
      <c r="F1197">
        <v>40700</v>
      </c>
      <c r="G1197" t="s">
        <v>911</v>
      </c>
      <c r="I1197" t="s">
        <v>682</v>
      </c>
      <c r="J1197">
        <v>2026</v>
      </c>
      <c r="K1197">
        <v>7</v>
      </c>
      <c r="L1197" t="s">
        <v>94</v>
      </c>
      <c r="M1197">
        <v>99.350743187500001</v>
      </c>
      <c r="N1197">
        <v>1</v>
      </c>
      <c r="O1197">
        <v>99.350743187500001</v>
      </c>
      <c r="P1197" t="s">
        <v>615</v>
      </c>
      <c r="Q1197">
        <v>0</v>
      </c>
    </row>
    <row r="1198" spans="1:17" x14ac:dyDescent="0.25">
      <c r="A1198" t="s">
        <v>1005</v>
      </c>
      <c r="B1198" t="s">
        <v>613</v>
      </c>
      <c r="C1198" t="s">
        <v>133</v>
      </c>
      <c r="D1198" t="s">
        <v>336</v>
      </c>
      <c r="E1198" t="s">
        <v>105</v>
      </c>
      <c r="F1198">
        <v>40700</v>
      </c>
      <c r="G1198" t="s">
        <v>911</v>
      </c>
      <c r="I1198" t="s">
        <v>158</v>
      </c>
      <c r="J1198">
        <v>2026</v>
      </c>
      <c r="K1198">
        <v>7</v>
      </c>
      <c r="L1198" t="s">
        <v>94</v>
      </c>
      <c r="M1198">
        <v>340.58073524999998</v>
      </c>
      <c r="N1198">
        <v>1</v>
      </c>
      <c r="O1198">
        <v>340.58073524999998</v>
      </c>
      <c r="P1198" t="s">
        <v>615</v>
      </c>
      <c r="Q1198">
        <v>0</v>
      </c>
    </row>
    <row r="1199" spans="1:17" x14ac:dyDescent="0.25">
      <c r="A1199" t="s">
        <v>1005</v>
      </c>
      <c r="B1199" t="s">
        <v>215</v>
      </c>
      <c r="C1199" t="s">
        <v>133</v>
      </c>
      <c r="D1199" t="s">
        <v>336</v>
      </c>
      <c r="E1199" t="s">
        <v>93</v>
      </c>
      <c r="F1199">
        <v>40700</v>
      </c>
      <c r="G1199" t="s">
        <v>911</v>
      </c>
      <c r="I1199" t="s">
        <v>658</v>
      </c>
      <c r="J1199">
        <v>2026</v>
      </c>
      <c r="K1199">
        <v>7</v>
      </c>
      <c r="L1199" t="s">
        <v>94</v>
      </c>
      <c r="M1199">
        <v>728.36311537500001</v>
      </c>
      <c r="N1199">
        <v>1</v>
      </c>
      <c r="O1199">
        <v>728.36311537500001</v>
      </c>
      <c r="P1199" t="s">
        <v>615</v>
      </c>
      <c r="Q1199">
        <v>0</v>
      </c>
    </row>
    <row r="1200" spans="1:17" x14ac:dyDescent="0.25">
      <c r="A1200" t="s">
        <v>1005</v>
      </c>
      <c r="B1200" t="s">
        <v>215</v>
      </c>
      <c r="C1200" t="s">
        <v>133</v>
      </c>
      <c r="D1200" t="s">
        <v>336</v>
      </c>
      <c r="E1200" t="s">
        <v>105</v>
      </c>
      <c r="F1200">
        <v>40700</v>
      </c>
      <c r="G1200" t="s">
        <v>911</v>
      </c>
      <c r="I1200" t="s">
        <v>670</v>
      </c>
      <c r="J1200">
        <v>2026</v>
      </c>
      <c r="K1200">
        <v>7</v>
      </c>
      <c r="L1200" t="s">
        <v>94</v>
      </c>
      <c r="M1200">
        <v>198.701486375</v>
      </c>
      <c r="N1200">
        <v>1</v>
      </c>
      <c r="O1200">
        <v>198.701486375</v>
      </c>
      <c r="P1200" t="s">
        <v>615</v>
      </c>
      <c r="Q1200">
        <v>0</v>
      </c>
    </row>
    <row r="1201" spans="1:17" x14ac:dyDescent="0.25">
      <c r="A1201" t="s">
        <v>1005</v>
      </c>
      <c r="B1201" t="s">
        <v>215</v>
      </c>
      <c r="C1201" t="s">
        <v>133</v>
      </c>
      <c r="D1201" t="s">
        <v>336</v>
      </c>
      <c r="E1201" t="s">
        <v>93</v>
      </c>
      <c r="F1201">
        <v>40700</v>
      </c>
      <c r="G1201" t="s">
        <v>911</v>
      </c>
      <c r="I1201" t="s">
        <v>253</v>
      </c>
      <c r="J1201">
        <v>2026</v>
      </c>
      <c r="K1201">
        <v>7</v>
      </c>
      <c r="L1201" t="s">
        <v>94</v>
      </c>
      <c r="M1201">
        <v>304.50841137499998</v>
      </c>
      <c r="N1201">
        <v>1</v>
      </c>
      <c r="O1201">
        <v>304.50841137499998</v>
      </c>
      <c r="P1201" t="s">
        <v>615</v>
      </c>
      <c r="Q1201">
        <v>0</v>
      </c>
    </row>
    <row r="1202" spans="1:17" x14ac:dyDescent="0.25">
      <c r="A1202" t="s">
        <v>1005</v>
      </c>
      <c r="B1202" t="s">
        <v>216</v>
      </c>
      <c r="C1202" t="s">
        <v>133</v>
      </c>
      <c r="D1202" t="s">
        <v>336</v>
      </c>
      <c r="E1202" t="s">
        <v>93</v>
      </c>
      <c r="F1202">
        <v>40700</v>
      </c>
      <c r="G1202" t="s">
        <v>911</v>
      </c>
      <c r="I1202" t="s">
        <v>658</v>
      </c>
      <c r="J1202">
        <v>2026</v>
      </c>
      <c r="K1202">
        <v>7</v>
      </c>
      <c r="L1202" t="s">
        <v>94</v>
      </c>
      <c r="M1202">
        <v>728.36311537500001</v>
      </c>
      <c r="N1202">
        <v>1</v>
      </c>
      <c r="O1202">
        <v>728.36311537500001</v>
      </c>
      <c r="P1202" t="s">
        <v>615</v>
      </c>
      <c r="Q1202">
        <v>0</v>
      </c>
    </row>
    <row r="1203" spans="1:17" x14ac:dyDescent="0.25">
      <c r="A1203" t="s">
        <v>1005</v>
      </c>
      <c r="B1203" t="s">
        <v>216</v>
      </c>
      <c r="C1203" t="s">
        <v>133</v>
      </c>
      <c r="D1203" t="s">
        <v>336</v>
      </c>
      <c r="E1203" t="s">
        <v>105</v>
      </c>
      <c r="F1203">
        <v>40700</v>
      </c>
      <c r="G1203" t="s">
        <v>911</v>
      </c>
      <c r="I1203" t="s">
        <v>670</v>
      </c>
      <c r="J1203">
        <v>2026</v>
      </c>
      <c r="K1203">
        <v>7</v>
      </c>
      <c r="L1203" t="s">
        <v>94</v>
      </c>
      <c r="M1203">
        <v>198.701486375</v>
      </c>
      <c r="N1203">
        <v>1</v>
      </c>
      <c r="O1203">
        <v>198.701486375</v>
      </c>
      <c r="P1203" t="s">
        <v>615</v>
      </c>
      <c r="Q1203">
        <v>0</v>
      </c>
    </row>
    <row r="1204" spans="1:17" x14ac:dyDescent="0.25">
      <c r="A1204" t="s">
        <v>1005</v>
      </c>
      <c r="B1204" t="s">
        <v>216</v>
      </c>
      <c r="C1204" t="s">
        <v>133</v>
      </c>
      <c r="D1204" t="s">
        <v>336</v>
      </c>
      <c r="E1204" t="s">
        <v>93</v>
      </c>
      <c r="F1204">
        <v>40700</v>
      </c>
      <c r="G1204" t="s">
        <v>911</v>
      </c>
      <c r="I1204" t="s">
        <v>253</v>
      </c>
      <c r="J1204">
        <v>2026</v>
      </c>
      <c r="K1204">
        <v>7</v>
      </c>
      <c r="L1204" t="s">
        <v>94</v>
      </c>
      <c r="M1204">
        <v>304.50841137499998</v>
      </c>
      <c r="N1204">
        <v>1</v>
      </c>
      <c r="O1204">
        <v>304.50841137499998</v>
      </c>
      <c r="P1204" t="s">
        <v>615</v>
      </c>
      <c r="Q1204">
        <v>0</v>
      </c>
    </row>
    <row r="1205" spans="1:17" x14ac:dyDescent="0.25">
      <c r="A1205" t="s">
        <v>1005</v>
      </c>
      <c r="B1205" t="s">
        <v>216</v>
      </c>
      <c r="C1205" t="s">
        <v>133</v>
      </c>
      <c r="D1205" t="s">
        <v>336</v>
      </c>
      <c r="E1205" t="s">
        <v>105</v>
      </c>
      <c r="F1205">
        <v>40700</v>
      </c>
      <c r="G1205" t="s">
        <v>911</v>
      </c>
      <c r="I1205" t="s">
        <v>144</v>
      </c>
      <c r="J1205">
        <v>2026</v>
      </c>
      <c r="K1205">
        <v>7</v>
      </c>
      <c r="L1205" t="s">
        <v>94</v>
      </c>
      <c r="M1205">
        <v>99.350743187500001</v>
      </c>
      <c r="N1205">
        <v>1</v>
      </c>
      <c r="O1205">
        <v>99.350743187500001</v>
      </c>
      <c r="P1205" t="s">
        <v>615</v>
      </c>
      <c r="Q1205">
        <v>0</v>
      </c>
    </row>
    <row r="1206" spans="1:17" x14ac:dyDescent="0.25">
      <c r="A1206" t="s">
        <v>1005</v>
      </c>
      <c r="B1206" t="s">
        <v>217</v>
      </c>
      <c r="C1206" t="s">
        <v>133</v>
      </c>
      <c r="D1206" t="s">
        <v>336</v>
      </c>
      <c r="E1206" t="s">
        <v>93</v>
      </c>
      <c r="F1206">
        <v>40700</v>
      </c>
      <c r="G1206" t="s">
        <v>911</v>
      </c>
      <c r="I1206" t="s">
        <v>658</v>
      </c>
      <c r="J1206">
        <v>2026</v>
      </c>
      <c r="K1206">
        <v>7</v>
      </c>
      <c r="L1206" t="s">
        <v>94</v>
      </c>
      <c r="M1206">
        <v>121.39385256250002</v>
      </c>
      <c r="N1206">
        <v>1</v>
      </c>
      <c r="O1206">
        <v>121.39385256250002</v>
      </c>
      <c r="P1206" t="s">
        <v>615</v>
      </c>
      <c r="Q1206">
        <v>0</v>
      </c>
    </row>
    <row r="1207" spans="1:17" x14ac:dyDescent="0.25">
      <c r="A1207" t="s">
        <v>1005</v>
      </c>
      <c r="B1207" t="s">
        <v>217</v>
      </c>
      <c r="C1207" t="s">
        <v>133</v>
      </c>
      <c r="D1207" t="s">
        <v>336</v>
      </c>
      <c r="E1207" t="s">
        <v>105</v>
      </c>
      <c r="F1207">
        <v>40700</v>
      </c>
      <c r="G1207" t="s">
        <v>911</v>
      </c>
      <c r="I1207" t="s">
        <v>670</v>
      </c>
      <c r="J1207">
        <v>2026</v>
      </c>
      <c r="K1207">
        <v>7</v>
      </c>
      <c r="L1207" t="s">
        <v>94</v>
      </c>
      <c r="M1207">
        <v>99.350743187500001</v>
      </c>
      <c r="N1207">
        <v>1</v>
      </c>
      <c r="O1207">
        <v>99.350743187500001</v>
      </c>
      <c r="P1207" t="s">
        <v>615</v>
      </c>
      <c r="Q1207">
        <v>0</v>
      </c>
    </row>
    <row r="1208" spans="1:17" x14ac:dyDescent="0.25">
      <c r="A1208" t="s">
        <v>1005</v>
      </c>
      <c r="B1208" t="s">
        <v>217</v>
      </c>
      <c r="C1208" t="s">
        <v>133</v>
      </c>
      <c r="D1208" t="s">
        <v>336</v>
      </c>
      <c r="E1208" t="s">
        <v>93</v>
      </c>
      <c r="F1208">
        <v>40700</v>
      </c>
      <c r="G1208" t="s">
        <v>911</v>
      </c>
      <c r="I1208" t="s">
        <v>253</v>
      </c>
      <c r="J1208">
        <v>2026</v>
      </c>
      <c r="K1208">
        <v>7</v>
      </c>
      <c r="L1208" t="s">
        <v>94</v>
      </c>
      <c r="M1208">
        <v>304.50841137499998</v>
      </c>
      <c r="N1208">
        <v>1</v>
      </c>
      <c r="O1208">
        <v>304.50841137499998</v>
      </c>
      <c r="P1208" t="s">
        <v>615</v>
      </c>
      <c r="Q1208">
        <v>0</v>
      </c>
    </row>
    <row r="1209" spans="1:17" x14ac:dyDescent="0.25">
      <c r="A1209" t="s">
        <v>1005</v>
      </c>
      <c r="B1209" t="s">
        <v>219</v>
      </c>
      <c r="C1209" t="s">
        <v>133</v>
      </c>
      <c r="D1209" t="s">
        <v>336</v>
      </c>
      <c r="E1209" t="s">
        <v>93</v>
      </c>
      <c r="F1209">
        <v>40700</v>
      </c>
      <c r="G1209" t="s">
        <v>911</v>
      </c>
      <c r="I1209" t="s">
        <v>658</v>
      </c>
      <c r="J1209">
        <v>2026</v>
      </c>
      <c r="K1209">
        <v>7</v>
      </c>
      <c r="L1209" t="s">
        <v>94</v>
      </c>
      <c r="M1209">
        <v>242.78770512500003</v>
      </c>
      <c r="N1209">
        <v>1</v>
      </c>
      <c r="O1209">
        <v>242.78770512500003</v>
      </c>
      <c r="P1209" t="s">
        <v>615</v>
      </c>
      <c r="Q1209">
        <v>0</v>
      </c>
    </row>
    <row r="1210" spans="1:17" x14ac:dyDescent="0.25">
      <c r="A1210" t="s">
        <v>1005</v>
      </c>
      <c r="B1210" t="s">
        <v>219</v>
      </c>
      <c r="C1210" t="s">
        <v>133</v>
      </c>
      <c r="D1210" t="s">
        <v>336</v>
      </c>
      <c r="E1210" t="s">
        <v>105</v>
      </c>
      <c r="F1210">
        <v>40700</v>
      </c>
      <c r="G1210" t="s">
        <v>911</v>
      </c>
      <c r="I1210" t="s">
        <v>670</v>
      </c>
      <c r="J1210">
        <v>2026</v>
      </c>
      <c r="K1210">
        <v>7</v>
      </c>
      <c r="L1210" t="s">
        <v>94</v>
      </c>
      <c r="M1210">
        <v>99.350743187500001</v>
      </c>
      <c r="N1210">
        <v>1</v>
      </c>
      <c r="O1210">
        <v>99.350743187500001</v>
      </c>
      <c r="P1210" t="s">
        <v>615</v>
      </c>
      <c r="Q1210">
        <v>0</v>
      </c>
    </row>
    <row r="1211" spans="1:17" x14ac:dyDescent="0.25">
      <c r="A1211" t="s">
        <v>1005</v>
      </c>
      <c r="B1211" t="s">
        <v>219</v>
      </c>
      <c r="C1211" t="s">
        <v>133</v>
      </c>
      <c r="D1211" t="s">
        <v>336</v>
      </c>
      <c r="E1211" t="s">
        <v>93</v>
      </c>
      <c r="F1211">
        <v>40700</v>
      </c>
      <c r="G1211" t="s">
        <v>911</v>
      </c>
      <c r="I1211" t="s">
        <v>253</v>
      </c>
      <c r="J1211">
        <v>2026</v>
      </c>
      <c r="K1211">
        <v>7</v>
      </c>
      <c r="L1211" t="s">
        <v>94</v>
      </c>
      <c r="M1211">
        <v>304.50841137499998</v>
      </c>
      <c r="N1211">
        <v>1</v>
      </c>
      <c r="O1211">
        <v>304.50841137499998</v>
      </c>
      <c r="P1211" t="s">
        <v>615</v>
      </c>
      <c r="Q1211">
        <v>0</v>
      </c>
    </row>
    <row r="1212" spans="1:17" x14ac:dyDescent="0.25">
      <c r="A1212" t="s">
        <v>1005</v>
      </c>
      <c r="B1212" t="s">
        <v>221</v>
      </c>
      <c r="C1212" t="s">
        <v>133</v>
      </c>
      <c r="D1212" t="s">
        <v>336</v>
      </c>
      <c r="E1212" t="s">
        <v>102</v>
      </c>
      <c r="F1212">
        <v>40700</v>
      </c>
      <c r="G1212" t="s">
        <v>911</v>
      </c>
      <c r="I1212" t="s">
        <v>186</v>
      </c>
      <c r="J1212">
        <v>2026</v>
      </c>
      <c r="K1212">
        <v>7</v>
      </c>
      <c r="L1212" t="s">
        <v>94</v>
      </c>
      <c r="M1212">
        <v>511.40993443750006</v>
      </c>
      <c r="N1212">
        <v>1</v>
      </c>
      <c r="O1212">
        <v>511.40993443750006</v>
      </c>
      <c r="P1212" t="s">
        <v>615</v>
      </c>
      <c r="Q1212">
        <v>1</v>
      </c>
    </row>
    <row r="1213" spans="1:17" x14ac:dyDescent="0.25">
      <c r="A1213" t="s">
        <v>1005</v>
      </c>
      <c r="B1213" t="s">
        <v>221</v>
      </c>
      <c r="C1213" t="s">
        <v>133</v>
      </c>
      <c r="D1213" t="s">
        <v>336</v>
      </c>
      <c r="E1213" t="s">
        <v>93</v>
      </c>
      <c r="F1213">
        <v>40700</v>
      </c>
      <c r="G1213" t="s">
        <v>911</v>
      </c>
      <c r="I1213" t="s">
        <v>658</v>
      </c>
      <c r="J1213">
        <v>2026</v>
      </c>
      <c r="K1213">
        <v>7</v>
      </c>
      <c r="L1213" t="s">
        <v>94</v>
      </c>
      <c r="M1213">
        <v>606.96926281250001</v>
      </c>
      <c r="N1213">
        <v>1</v>
      </c>
      <c r="O1213">
        <v>606.96926281250001</v>
      </c>
      <c r="P1213" t="s">
        <v>615</v>
      </c>
      <c r="Q1213">
        <v>0</v>
      </c>
    </row>
    <row r="1214" spans="1:17" x14ac:dyDescent="0.25">
      <c r="A1214" t="s">
        <v>1005</v>
      </c>
      <c r="B1214" t="s">
        <v>221</v>
      </c>
      <c r="C1214" t="s">
        <v>133</v>
      </c>
      <c r="D1214" t="s">
        <v>336</v>
      </c>
      <c r="E1214" t="s">
        <v>93</v>
      </c>
      <c r="F1214">
        <v>40700</v>
      </c>
      <c r="G1214" t="s">
        <v>911</v>
      </c>
      <c r="I1214" t="s">
        <v>191</v>
      </c>
      <c r="J1214">
        <v>2026</v>
      </c>
      <c r="K1214">
        <v>7</v>
      </c>
      <c r="L1214" t="s">
        <v>94</v>
      </c>
      <c r="M1214">
        <v>521.92204837499992</v>
      </c>
      <c r="N1214">
        <v>1</v>
      </c>
      <c r="O1214">
        <v>521.92204837499992</v>
      </c>
      <c r="P1214" t="s">
        <v>615</v>
      </c>
      <c r="Q1214">
        <v>1</v>
      </c>
    </row>
    <row r="1215" spans="1:17" x14ac:dyDescent="0.25">
      <c r="A1215" t="s">
        <v>1005</v>
      </c>
      <c r="B1215" t="s">
        <v>221</v>
      </c>
      <c r="C1215" t="s">
        <v>133</v>
      </c>
      <c r="D1215" t="s">
        <v>336</v>
      </c>
      <c r="E1215" t="s">
        <v>103</v>
      </c>
      <c r="F1215">
        <v>40700</v>
      </c>
      <c r="G1215" t="s">
        <v>911</v>
      </c>
      <c r="I1215" t="s">
        <v>674</v>
      </c>
      <c r="J1215">
        <v>2026</v>
      </c>
      <c r="K1215">
        <v>7</v>
      </c>
      <c r="L1215" t="s">
        <v>94</v>
      </c>
      <c r="M1215">
        <v>6.054507375</v>
      </c>
      <c r="N1215">
        <v>1</v>
      </c>
      <c r="O1215">
        <v>6.054507375</v>
      </c>
      <c r="P1215" t="s">
        <v>615</v>
      </c>
      <c r="Q1215">
        <v>0</v>
      </c>
    </row>
    <row r="1216" spans="1:17" x14ac:dyDescent="0.25">
      <c r="A1216" t="s">
        <v>1005</v>
      </c>
      <c r="B1216" t="s">
        <v>221</v>
      </c>
      <c r="C1216" t="s">
        <v>133</v>
      </c>
      <c r="D1216" t="s">
        <v>336</v>
      </c>
      <c r="E1216" t="s">
        <v>105</v>
      </c>
      <c r="F1216">
        <v>40700</v>
      </c>
      <c r="G1216" t="s">
        <v>911</v>
      </c>
      <c r="I1216" t="s">
        <v>670</v>
      </c>
      <c r="J1216">
        <v>2026</v>
      </c>
      <c r="K1216">
        <v>7</v>
      </c>
      <c r="L1216" t="s">
        <v>94</v>
      </c>
      <c r="M1216">
        <v>496.75371593750003</v>
      </c>
      <c r="N1216">
        <v>1</v>
      </c>
      <c r="O1216">
        <v>496.75371593750003</v>
      </c>
      <c r="P1216" t="s">
        <v>615</v>
      </c>
      <c r="Q1216">
        <v>0</v>
      </c>
    </row>
    <row r="1217" spans="1:17" x14ac:dyDescent="0.25">
      <c r="A1217" t="s">
        <v>1005</v>
      </c>
      <c r="B1217" t="s">
        <v>221</v>
      </c>
      <c r="C1217" t="s">
        <v>133</v>
      </c>
      <c r="D1217" t="s">
        <v>336</v>
      </c>
      <c r="E1217" t="s">
        <v>93</v>
      </c>
      <c r="F1217">
        <v>40700</v>
      </c>
      <c r="G1217" t="s">
        <v>911</v>
      </c>
      <c r="I1217" t="s">
        <v>168</v>
      </c>
      <c r="J1217">
        <v>2026</v>
      </c>
      <c r="K1217">
        <v>7</v>
      </c>
      <c r="L1217" t="s">
        <v>94</v>
      </c>
      <c r="M1217">
        <v>369.00165093749996</v>
      </c>
      <c r="N1217">
        <v>1</v>
      </c>
      <c r="O1217">
        <v>369.00165093749996</v>
      </c>
      <c r="P1217" t="s">
        <v>615</v>
      </c>
      <c r="Q1217">
        <v>0</v>
      </c>
    </row>
    <row r="1218" spans="1:17" x14ac:dyDescent="0.25">
      <c r="A1218" t="s">
        <v>1005</v>
      </c>
      <c r="B1218" t="s">
        <v>221</v>
      </c>
      <c r="C1218" t="s">
        <v>133</v>
      </c>
      <c r="D1218" t="s">
        <v>336</v>
      </c>
      <c r="E1218" t="s">
        <v>93</v>
      </c>
      <c r="F1218">
        <v>40700</v>
      </c>
      <c r="G1218" t="s">
        <v>911</v>
      </c>
      <c r="I1218" t="s">
        <v>253</v>
      </c>
      <c r="J1218">
        <v>2026</v>
      </c>
      <c r="K1218">
        <v>7</v>
      </c>
      <c r="L1218" t="s">
        <v>94</v>
      </c>
      <c r="M1218">
        <v>304.50841137499998</v>
      </c>
      <c r="N1218">
        <v>1</v>
      </c>
      <c r="O1218">
        <v>304.50841137499998</v>
      </c>
      <c r="P1218" t="s">
        <v>615</v>
      </c>
      <c r="Q1218">
        <v>0</v>
      </c>
    </row>
    <row r="1219" spans="1:17" x14ac:dyDescent="0.25">
      <c r="A1219" t="s">
        <v>1005</v>
      </c>
      <c r="B1219" t="s">
        <v>221</v>
      </c>
      <c r="C1219" t="s">
        <v>133</v>
      </c>
      <c r="D1219" t="s">
        <v>336</v>
      </c>
      <c r="E1219" t="s">
        <v>105</v>
      </c>
      <c r="F1219">
        <v>40700</v>
      </c>
      <c r="G1219" t="s">
        <v>911</v>
      </c>
      <c r="I1219" t="s">
        <v>144</v>
      </c>
      <c r="J1219">
        <v>2026</v>
      </c>
      <c r="K1219">
        <v>7</v>
      </c>
      <c r="L1219" t="s">
        <v>94</v>
      </c>
      <c r="M1219">
        <v>198.701486375</v>
      </c>
      <c r="N1219">
        <v>1</v>
      </c>
      <c r="O1219">
        <v>198.701486375</v>
      </c>
      <c r="P1219" t="s">
        <v>615</v>
      </c>
      <c r="Q1219">
        <v>0</v>
      </c>
    </row>
    <row r="1220" spans="1:17" x14ac:dyDescent="0.25">
      <c r="A1220" t="s">
        <v>1005</v>
      </c>
      <c r="B1220" t="s">
        <v>221</v>
      </c>
      <c r="C1220" t="s">
        <v>133</v>
      </c>
      <c r="D1220" t="s">
        <v>336</v>
      </c>
      <c r="E1220" t="s">
        <v>93</v>
      </c>
      <c r="F1220">
        <v>40700</v>
      </c>
      <c r="G1220" t="s">
        <v>911</v>
      </c>
      <c r="I1220" t="s">
        <v>619</v>
      </c>
      <c r="J1220">
        <v>2026</v>
      </c>
      <c r="K1220">
        <v>7</v>
      </c>
      <c r="L1220" t="s">
        <v>94</v>
      </c>
      <c r="M1220">
        <v>374.79164100000003</v>
      </c>
      <c r="N1220">
        <v>1</v>
      </c>
      <c r="O1220">
        <v>374.79164100000003</v>
      </c>
      <c r="P1220" t="s">
        <v>615</v>
      </c>
      <c r="Q1220">
        <v>1</v>
      </c>
    </row>
    <row r="1221" spans="1:17" x14ac:dyDescent="0.25">
      <c r="A1221" t="s">
        <v>1005</v>
      </c>
      <c r="B1221" t="s">
        <v>221</v>
      </c>
      <c r="C1221" t="s">
        <v>133</v>
      </c>
      <c r="D1221" t="s">
        <v>336</v>
      </c>
      <c r="E1221" t="s">
        <v>103</v>
      </c>
      <c r="F1221">
        <v>40700</v>
      </c>
      <c r="G1221" t="s">
        <v>911</v>
      </c>
      <c r="I1221" t="s">
        <v>675</v>
      </c>
      <c r="J1221">
        <v>2026</v>
      </c>
      <c r="K1221">
        <v>7</v>
      </c>
      <c r="L1221" t="s">
        <v>94</v>
      </c>
      <c r="M1221">
        <v>5.6822237500000004</v>
      </c>
      <c r="N1221">
        <v>1</v>
      </c>
      <c r="O1221">
        <v>5.6822237500000004</v>
      </c>
      <c r="P1221" t="s">
        <v>615</v>
      </c>
      <c r="Q1221">
        <v>0</v>
      </c>
    </row>
    <row r="1222" spans="1:17" x14ac:dyDescent="0.25">
      <c r="A1222" t="s">
        <v>1005</v>
      </c>
      <c r="B1222" t="s">
        <v>222</v>
      </c>
      <c r="C1222" t="s">
        <v>133</v>
      </c>
      <c r="D1222" t="s">
        <v>336</v>
      </c>
      <c r="E1222" t="s">
        <v>102</v>
      </c>
      <c r="F1222">
        <v>40700</v>
      </c>
      <c r="G1222" t="s">
        <v>911</v>
      </c>
      <c r="I1222" t="s">
        <v>125</v>
      </c>
      <c r="J1222">
        <v>2026</v>
      </c>
      <c r="K1222">
        <v>7</v>
      </c>
      <c r="L1222" t="s">
        <v>94</v>
      </c>
      <c r="M1222">
        <v>217.90348387499998</v>
      </c>
      <c r="N1222">
        <v>1</v>
      </c>
      <c r="O1222">
        <v>217.90348387499998</v>
      </c>
      <c r="P1222" t="s">
        <v>615</v>
      </c>
      <c r="Q1222">
        <v>1</v>
      </c>
    </row>
    <row r="1223" spans="1:17" x14ac:dyDescent="0.25">
      <c r="A1223" t="s">
        <v>1005</v>
      </c>
      <c r="B1223" t="s">
        <v>222</v>
      </c>
      <c r="C1223" t="s">
        <v>133</v>
      </c>
      <c r="D1223" t="s">
        <v>336</v>
      </c>
      <c r="E1223" t="s">
        <v>102</v>
      </c>
      <c r="F1223">
        <v>40700</v>
      </c>
      <c r="G1223" t="s">
        <v>911</v>
      </c>
      <c r="I1223" t="s">
        <v>186</v>
      </c>
      <c r="J1223">
        <v>2026</v>
      </c>
      <c r="K1223">
        <v>7</v>
      </c>
      <c r="L1223" t="s">
        <v>94</v>
      </c>
      <c r="M1223">
        <v>507.86344306249998</v>
      </c>
      <c r="N1223">
        <v>1</v>
      </c>
      <c r="O1223">
        <v>507.86344306249998</v>
      </c>
      <c r="P1223" t="s">
        <v>615</v>
      </c>
      <c r="Q1223">
        <v>1</v>
      </c>
    </row>
    <row r="1224" spans="1:17" x14ac:dyDescent="0.25">
      <c r="A1224" t="s">
        <v>1005</v>
      </c>
      <c r="B1224" t="s">
        <v>222</v>
      </c>
      <c r="C1224" t="s">
        <v>133</v>
      </c>
      <c r="D1224" t="s">
        <v>336</v>
      </c>
      <c r="E1224" t="s">
        <v>93</v>
      </c>
      <c r="F1224">
        <v>40700</v>
      </c>
      <c r="G1224" t="s">
        <v>911</v>
      </c>
      <c r="I1224" t="s">
        <v>658</v>
      </c>
      <c r="J1224">
        <v>2026</v>
      </c>
      <c r="K1224">
        <v>7</v>
      </c>
      <c r="L1224" t="s">
        <v>94</v>
      </c>
      <c r="M1224">
        <v>1092.5446730625001</v>
      </c>
      <c r="N1224">
        <v>1</v>
      </c>
      <c r="O1224">
        <v>1092.5446730625001</v>
      </c>
      <c r="P1224" t="s">
        <v>615</v>
      </c>
      <c r="Q1224">
        <v>0</v>
      </c>
    </row>
    <row r="1225" spans="1:17" x14ac:dyDescent="0.25">
      <c r="A1225" t="s">
        <v>1005</v>
      </c>
      <c r="B1225" t="s">
        <v>222</v>
      </c>
      <c r="C1225" t="s">
        <v>133</v>
      </c>
      <c r="D1225" t="s">
        <v>336</v>
      </c>
      <c r="E1225" t="s">
        <v>93</v>
      </c>
      <c r="F1225">
        <v>40700</v>
      </c>
      <c r="G1225" t="s">
        <v>911</v>
      </c>
      <c r="I1225" t="s">
        <v>191</v>
      </c>
      <c r="J1225">
        <v>2026</v>
      </c>
      <c r="K1225">
        <v>7</v>
      </c>
      <c r="L1225" t="s">
        <v>94</v>
      </c>
      <c r="M1225">
        <v>173.97401612499999</v>
      </c>
      <c r="N1225">
        <v>1</v>
      </c>
      <c r="O1225">
        <v>173.97401612499999</v>
      </c>
      <c r="P1225" t="s">
        <v>615</v>
      </c>
      <c r="Q1225">
        <v>1</v>
      </c>
    </row>
    <row r="1226" spans="1:17" x14ac:dyDescent="0.25">
      <c r="A1226" t="s">
        <v>1005</v>
      </c>
      <c r="B1226" t="s">
        <v>222</v>
      </c>
      <c r="C1226" t="s">
        <v>133</v>
      </c>
      <c r="D1226" t="s">
        <v>336</v>
      </c>
      <c r="E1226" t="s">
        <v>93</v>
      </c>
      <c r="F1226">
        <v>40700</v>
      </c>
      <c r="G1226" t="s">
        <v>911</v>
      </c>
      <c r="I1226" t="s">
        <v>168</v>
      </c>
      <c r="J1226">
        <v>2026</v>
      </c>
      <c r="K1226">
        <v>7</v>
      </c>
      <c r="L1226" t="s">
        <v>94</v>
      </c>
      <c r="M1226">
        <v>123.0005503125</v>
      </c>
      <c r="N1226">
        <v>1</v>
      </c>
      <c r="O1226">
        <v>123.0005503125</v>
      </c>
      <c r="P1226" t="s">
        <v>615</v>
      </c>
      <c r="Q1226">
        <v>0</v>
      </c>
    </row>
    <row r="1227" spans="1:17" x14ac:dyDescent="0.25">
      <c r="A1227" t="s">
        <v>1005</v>
      </c>
      <c r="B1227" t="s">
        <v>222</v>
      </c>
      <c r="C1227" t="s">
        <v>133</v>
      </c>
      <c r="D1227" t="s">
        <v>336</v>
      </c>
      <c r="E1227" t="s">
        <v>93</v>
      </c>
      <c r="F1227">
        <v>40700</v>
      </c>
      <c r="G1227" t="s">
        <v>911</v>
      </c>
      <c r="I1227" t="s">
        <v>142</v>
      </c>
      <c r="J1227">
        <v>2026</v>
      </c>
      <c r="K1227">
        <v>7</v>
      </c>
      <c r="L1227" t="s">
        <v>94</v>
      </c>
      <c r="M1227">
        <v>123.0005503125</v>
      </c>
      <c r="N1227">
        <v>1</v>
      </c>
      <c r="O1227">
        <v>123.0005503125</v>
      </c>
      <c r="P1227" t="s">
        <v>615</v>
      </c>
      <c r="Q1227">
        <v>0</v>
      </c>
    </row>
    <row r="1228" spans="1:17" x14ac:dyDescent="0.25">
      <c r="A1228" t="s">
        <v>1005</v>
      </c>
      <c r="B1228" t="s">
        <v>222</v>
      </c>
      <c r="C1228" t="s">
        <v>133</v>
      </c>
      <c r="D1228" t="s">
        <v>336</v>
      </c>
      <c r="E1228" t="s">
        <v>93</v>
      </c>
      <c r="F1228">
        <v>40700</v>
      </c>
      <c r="G1228" t="s">
        <v>911</v>
      </c>
      <c r="I1228" t="s">
        <v>253</v>
      </c>
      <c r="J1228">
        <v>2026</v>
      </c>
      <c r="K1228">
        <v>7</v>
      </c>
      <c r="L1228" t="s">
        <v>94</v>
      </c>
      <c r="M1228">
        <v>304.50841137499998</v>
      </c>
      <c r="N1228">
        <v>1</v>
      </c>
      <c r="O1228">
        <v>304.50841137499998</v>
      </c>
      <c r="P1228" t="s">
        <v>615</v>
      </c>
      <c r="Q1228">
        <v>0</v>
      </c>
    </row>
    <row r="1229" spans="1:17" x14ac:dyDescent="0.25">
      <c r="A1229" t="s">
        <v>1005</v>
      </c>
      <c r="B1229" t="s">
        <v>222</v>
      </c>
      <c r="C1229" t="s">
        <v>133</v>
      </c>
      <c r="D1229" t="s">
        <v>336</v>
      </c>
      <c r="E1229" t="s">
        <v>104</v>
      </c>
      <c r="F1229">
        <v>40700</v>
      </c>
      <c r="G1229" t="s">
        <v>911</v>
      </c>
      <c r="I1229" t="s">
        <v>120</v>
      </c>
      <c r="J1229">
        <v>2026</v>
      </c>
      <c r="K1229">
        <v>7</v>
      </c>
      <c r="L1229" t="s">
        <v>94</v>
      </c>
      <c r="M1229">
        <v>132.45459499999998</v>
      </c>
      <c r="N1229">
        <v>1</v>
      </c>
      <c r="O1229">
        <v>132.45459499999998</v>
      </c>
      <c r="P1229" t="s">
        <v>615</v>
      </c>
      <c r="Q1229">
        <v>0</v>
      </c>
    </row>
    <row r="1230" spans="1:17" x14ac:dyDescent="0.25">
      <c r="A1230" t="s">
        <v>1005</v>
      </c>
      <c r="B1230" t="s">
        <v>222</v>
      </c>
      <c r="C1230" t="s">
        <v>133</v>
      </c>
      <c r="D1230" t="s">
        <v>336</v>
      </c>
      <c r="E1230" t="s">
        <v>105</v>
      </c>
      <c r="F1230">
        <v>40700</v>
      </c>
      <c r="G1230" t="s">
        <v>911</v>
      </c>
      <c r="I1230" t="s">
        <v>144</v>
      </c>
      <c r="J1230">
        <v>2026</v>
      </c>
      <c r="K1230">
        <v>7</v>
      </c>
      <c r="L1230" t="s">
        <v>94</v>
      </c>
      <c r="M1230">
        <v>198.701486375</v>
      </c>
      <c r="N1230">
        <v>1</v>
      </c>
      <c r="O1230">
        <v>198.701486375</v>
      </c>
      <c r="P1230" t="s">
        <v>615</v>
      </c>
      <c r="Q1230">
        <v>0</v>
      </c>
    </row>
    <row r="1231" spans="1:17" x14ac:dyDescent="0.25">
      <c r="A1231" t="s">
        <v>1005</v>
      </c>
      <c r="B1231" t="s">
        <v>222</v>
      </c>
      <c r="C1231" t="s">
        <v>133</v>
      </c>
      <c r="D1231" t="s">
        <v>336</v>
      </c>
      <c r="E1231" t="s">
        <v>93</v>
      </c>
      <c r="F1231">
        <v>40700</v>
      </c>
      <c r="G1231" t="s">
        <v>911</v>
      </c>
      <c r="I1231" t="s">
        <v>619</v>
      </c>
      <c r="J1231">
        <v>2026</v>
      </c>
      <c r="K1231">
        <v>7</v>
      </c>
      <c r="L1231" t="s">
        <v>94</v>
      </c>
      <c r="M1231">
        <v>124.93054699999999</v>
      </c>
      <c r="N1231">
        <v>1</v>
      </c>
      <c r="O1231">
        <v>124.93054699999999</v>
      </c>
      <c r="P1231" t="s">
        <v>615</v>
      </c>
      <c r="Q1231">
        <v>1</v>
      </c>
    </row>
    <row r="1232" spans="1:17" x14ac:dyDescent="0.25">
      <c r="A1232" t="s">
        <v>1005</v>
      </c>
      <c r="B1232" t="s">
        <v>223</v>
      </c>
      <c r="C1232" t="s">
        <v>133</v>
      </c>
      <c r="D1232" t="s">
        <v>336</v>
      </c>
      <c r="E1232" t="s">
        <v>93</v>
      </c>
      <c r="F1232">
        <v>40700</v>
      </c>
      <c r="G1232" t="s">
        <v>911</v>
      </c>
      <c r="I1232" t="s">
        <v>658</v>
      </c>
      <c r="J1232">
        <v>2026</v>
      </c>
      <c r="K1232">
        <v>7</v>
      </c>
      <c r="L1232" t="s">
        <v>94</v>
      </c>
      <c r="M1232">
        <v>485.57541025000006</v>
      </c>
      <c r="N1232">
        <v>1</v>
      </c>
      <c r="O1232">
        <v>485.57541025000006</v>
      </c>
      <c r="P1232" t="s">
        <v>615</v>
      </c>
      <c r="Q1232">
        <v>0</v>
      </c>
    </row>
    <row r="1233" spans="1:17" x14ac:dyDescent="0.25">
      <c r="A1233" t="s">
        <v>1005</v>
      </c>
      <c r="B1233" t="s">
        <v>223</v>
      </c>
      <c r="C1233" t="s">
        <v>133</v>
      </c>
      <c r="D1233" t="s">
        <v>336</v>
      </c>
      <c r="E1233" t="s">
        <v>105</v>
      </c>
      <c r="F1233">
        <v>40700</v>
      </c>
      <c r="G1233" t="s">
        <v>911</v>
      </c>
      <c r="I1233" t="s">
        <v>670</v>
      </c>
      <c r="J1233">
        <v>2026</v>
      </c>
      <c r="K1233">
        <v>7</v>
      </c>
      <c r="L1233" t="s">
        <v>94</v>
      </c>
      <c r="M1233">
        <v>99.350743187500001</v>
      </c>
      <c r="N1233">
        <v>1</v>
      </c>
      <c r="O1233">
        <v>99.350743187500001</v>
      </c>
      <c r="P1233" t="s">
        <v>615</v>
      </c>
      <c r="Q1233">
        <v>0</v>
      </c>
    </row>
    <row r="1234" spans="1:17" x14ac:dyDescent="0.25">
      <c r="A1234" t="s">
        <v>1005</v>
      </c>
      <c r="B1234" t="s">
        <v>223</v>
      </c>
      <c r="C1234" t="s">
        <v>133</v>
      </c>
      <c r="D1234" t="s">
        <v>336</v>
      </c>
      <c r="E1234" t="s">
        <v>93</v>
      </c>
      <c r="F1234">
        <v>40700</v>
      </c>
      <c r="G1234" t="s">
        <v>911</v>
      </c>
      <c r="I1234" t="s">
        <v>253</v>
      </c>
      <c r="J1234">
        <v>2026</v>
      </c>
      <c r="K1234">
        <v>7</v>
      </c>
      <c r="L1234" t="s">
        <v>94</v>
      </c>
      <c r="M1234">
        <v>304.50841137499998</v>
      </c>
      <c r="N1234">
        <v>1</v>
      </c>
      <c r="O1234">
        <v>304.50841137499998</v>
      </c>
      <c r="P1234" t="s">
        <v>615</v>
      </c>
      <c r="Q1234">
        <v>0</v>
      </c>
    </row>
    <row r="1235" spans="1:17" x14ac:dyDescent="0.25">
      <c r="A1235" t="s">
        <v>1005</v>
      </c>
      <c r="B1235" t="s">
        <v>223</v>
      </c>
      <c r="C1235" t="s">
        <v>133</v>
      </c>
      <c r="D1235" t="s">
        <v>336</v>
      </c>
      <c r="E1235" t="s">
        <v>105</v>
      </c>
      <c r="F1235">
        <v>40700</v>
      </c>
      <c r="G1235" t="s">
        <v>911</v>
      </c>
      <c r="I1235" t="s">
        <v>144</v>
      </c>
      <c r="J1235">
        <v>2026</v>
      </c>
      <c r="K1235">
        <v>7</v>
      </c>
      <c r="L1235" t="s">
        <v>94</v>
      </c>
      <c r="M1235">
        <v>99.350743187500001</v>
      </c>
      <c r="N1235">
        <v>1</v>
      </c>
      <c r="O1235">
        <v>99.350743187500001</v>
      </c>
      <c r="P1235" t="s">
        <v>615</v>
      </c>
      <c r="Q1235">
        <v>0</v>
      </c>
    </row>
    <row r="1236" spans="1:17" x14ac:dyDescent="0.25">
      <c r="A1236" t="s">
        <v>1005</v>
      </c>
      <c r="B1236" t="s">
        <v>225</v>
      </c>
      <c r="C1236" t="s">
        <v>133</v>
      </c>
      <c r="D1236" t="s">
        <v>336</v>
      </c>
      <c r="E1236" t="s">
        <v>93</v>
      </c>
      <c r="F1236">
        <v>40700</v>
      </c>
      <c r="G1236" t="s">
        <v>911</v>
      </c>
      <c r="I1236" t="s">
        <v>658</v>
      </c>
      <c r="J1236">
        <v>2026</v>
      </c>
      <c r="K1236">
        <v>7</v>
      </c>
      <c r="L1236" t="s">
        <v>94</v>
      </c>
      <c r="M1236">
        <v>971.15082050000012</v>
      </c>
      <c r="N1236">
        <v>1</v>
      </c>
      <c r="O1236">
        <v>971.15082050000012</v>
      </c>
      <c r="P1236" t="s">
        <v>615</v>
      </c>
      <c r="Q1236">
        <v>0</v>
      </c>
    </row>
    <row r="1237" spans="1:17" x14ac:dyDescent="0.25">
      <c r="A1237" t="s">
        <v>1005</v>
      </c>
      <c r="B1237" t="s">
        <v>225</v>
      </c>
      <c r="C1237" t="s">
        <v>133</v>
      </c>
      <c r="D1237" t="s">
        <v>336</v>
      </c>
      <c r="E1237" t="s">
        <v>105</v>
      </c>
      <c r="F1237">
        <v>40700</v>
      </c>
      <c r="G1237" t="s">
        <v>911</v>
      </c>
      <c r="I1237" t="s">
        <v>670</v>
      </c>
      <c r="J1237">
        <v>2026</v>
      </c>
      <c r="K1237">
        <v>7</v>
      </c>
      <c r="L1237" t="s">
        <v>94</v>
      </c>
      <c r="M1237">
        <v>198.701486375</v>
      </c>
      <c r="N1237">
        <v>1</v>
      </c>
      <c r="O1237">
        <v>198.701486375</v>
      </c>
      <c r="P1237" t="s">
        <v>615</v>
      </c>
      <c r="Q1237">
        <v>0</v>
      </c>
    </row>
    <row r="1238" spans="1:17" x14ac:dyDescent="0.25">
      <c r="A1238" t="s">
        <v>1005</v>
      </c>
      <c r="B1238" t="s">
        <v>225</v>
      </c>
      <c r="C1238" t="s">
        <v>133</v>
      </c>
      <c r="D1238" t="s">
        <v>336</v>
      </c>
      <c r="E1238" t="s">
        <v>93</v>
      </c>
      <c r="F1238">
        <v>40700</v>
      </c>
      <c r="G1238" t="s">
        <v>911</v>
      </c>
      <c r="I1238" t="s">
        <v>253</v>
      </c>
      <c r="J1238">
        <v>2026</v>
      </c>
      <c r="K1238">
        <v>7</v>
      </c>
      <c r="L1238" t="s">
        <v>94</v>
      </c>
      <c r="M1238">
        <v>304.50841137499998</v>
      </c>
      <c r="N1238">
        <v>1</v>
      </c>
      <c r="O1238">
        <v>304.50841137499998</v>
      </c>
      <c r="P1238" t="s">
        <v>615</v>
      </c>
      <c r="Q1238">
        <v>0</v>
      </c>
    </row>
    <row r="1239" spans="1:17" x14ac:dyDescent="0.25">
      <c r="A1239" t="s">
        <v>1005</v>
      </c>
      <c r="B1239" t="s">
        <v>226</v>
      </c>
      <c r="C1239" t="s">
        <v>133</v>
      </c>
      <c r="D1239" t="s">
        <v>336</v>
      </c>
      <c r="E1239" t="s">
        <v>102</v>
      </c>
      <c r="F1239">
        <v>40700</v>
      </c>
      <c r="G1239" t="s">
        <v>911</v>
      </c>
      <c r="I1239" t="s">
        <v>125</v>
      </c>
      <c r="J1239">
        <v>2026</v>
      </c>
      <c r="K1239">
        <v>7</v>
      </c>
      <c r="L1239" t="s">
        <v>94</v>
      </c>
      <c r="M1239">
        <v>217.90348387499998</v>
      </c>
      <c r="N1239">
        <v>1</v>
      </c>
      <c r="O1239">
        <v>217.90348387499998</v>
      </c>
      <c r="P1239" t="s">
        <v>615</v>
      </c>
      <c r="Q1239">
        <v>1</v>
      </c>
    </row>
    <row r="1240" spans="1:17" x14ac:dyDescent="0.25">
      <c r="A1240" t="s">
        <v>1005</v>
      </c>
      <c r="B1240" t="s">
        <v>226</v>
      </c>
      <c r="C1240" t="s">
        <v>133</v>
      </c>
      <c r="D1240" t="s">
        <v>336</v>
      </c>
      <c r="E1240" t="s">
        <v>102</v>
      </c>
      <c r="F1240">
        <v>40700</v>
      </c>
      <c r="G1240" t="s">
        <v>911</v>
      </c>
      <c r="I1240" t="s">
        <v>186</v>
      </c>
      <c r="J1240">
        <v>2026</v>
      </c>
      <c r="K1240">
        <v>7</v>
      </c>
      <c r="L1240" t="s">
        <v>94</v>
      </c>
      <c r="M1240">
        <v>120.18882925</v>
      </c>
      <c r="N1240">
        <v>1</v>
      </c>
      <c r="O1240">
        <v>120.18882925</v>
      </c>
      <c r="P1240" t="s">
        <v>615</v>
      </c>
      <c r="Q1240">
        <v>1</v>
      </c>
    </row>
    <row r="1241" spans="1:17" x14ac:dyDescent="0.25">
      <c r="A1241" t="s">
        <v>1005</v>
      </c>
      <c r="B1241" t="s">
        <v>226</v>
      </c>
      <c r="C1241" t="s">
        <v>133</v>
      </c>
      <c r="D1241" t="s">
        <v>336</v>
      </c>
      <c r="E1241" t="s">
        <v>93</v>
      </c>
      <c r="F1241">
        <v>40700</v>
      </c>
      <c r="G1241" t="s">
        <v>911</v>
      </c>
      <c r="I1241" t="s">
        <v>658</v>
      </c>
      <c r="J1241">
        <v>2026</v>
      </c>
      <c r="K1241">
        <v>7</v>
      </c>
      <c r="L1241" t="s">
        <v>94</v>
      </c>
      <c r="M1241">
        <v>2670.6647563749998</v>
      </c>
      <c r="N1241">
        <v>1</v>
      </c>
      <c r="O1241">
        <v>2670.6647563749998</v>
      </c>
      <c r="P1241" t="s">
        <v>615</v>
      </c>
      <c r="Q1241">
        <v>0</v>
      </c>
    </row>
    <row r="1242" spans="1:17" x14ac:dyDescent="0.25">
      <c r="A1242" t="s">
        <v>1005</v>
      </c>
      <c r="B1242" t="s">
        <v>226</v>
      </c>
      <c r="C1242" t="s">
        <v>133</v>
      </c>
      <c r="D1242" t="s">
        <v>336</v>
      </c>
      <c r="E1242" t="s">
        <v>102</v>
      </c>
      <c r="F1242">
        <v>40700</v>
      </c>
      <c r="G1242" t="s">
        <v>911</v>
      </c>
      <c r="I1242" t="s">
        <v>537</v>
      </c>
      <c r="J1242">
        <v>2026</v>
      </c>
      <c r="K1242">
        <v>7</v>
      </c>
      <c r="L1242" t="s">
        <v>94</v>
      </c>
      <c r="M1242">
        <v>23.297117375000003</v>
      </c>
      <c r="N1242">
        <v>1</v>
      </c>
      <c r="O1242">
        <v>23.297117375000003</v>
      </c>
      <c r="P1242" t="s">
        <v>615</v>
      </c>
      <c r="Q1242">
        <v>1</v>
      </c>
    </row>
    <row r="1243" spans="1:17" x14ac:dyDescent="0.25">
      <c r="A1243" t="s">
        <v>1005</v>
      </c>
      <c r="B1243" t="s">
        <v>226</v>
      </c>
      <c r="C1243" t="s">
        <v>133</v>
      </c>
      <c r="D1243" t="s">
        <v>336</v>
      </c>
      <c r="E1243" t="s">
        <v>93</v>
      </c>
      <c r="F1243">
        <v>40700</v>
      </c>
      <c r="G1243" t="s">
        <v>911</v>
      </c>
      <c r="I1243" t="s">
        <v>142</v>
      </c>
      <c r="J1243">
        <v>2026</v>
      </c>
      <c r="K1243">
        <v>7</v>
      </c>
      <c r="L1243" t="s">
        <v>94</v>
      </c>
      <c r="M1243">
        <v>123.0005503125</v>
      </c>
      <c r="N1243">
        <v>1</v>
      </c>
      <c r="O1243">
        <v>123.0005503125</v>
      </c>
      <c r="P1243" t="s">
        <v>615</v>
      </c>
      <c r="Q1243">
        <v>0</v>
      </c>
    </row>
    <row r="1244" spans="1:17" x14ac:dyDescent="0.25">
      <c r="A1244" t="s">
        <v>1005</v>
      </c>
      <c r="B1244" t="s">
        <v>226</v>
      </c>
      <c r="C1244" t="s">
        <v>133</v>
      </c>
      <c r="D1244" t="s">
        <v>336</v>
      </c>
      <c r="E1244" t="s">
        <v>93</v>
      </c>
      <c r="F1244">
        <v>40700</v>
      </c>
      <c r="G1244" t="s">
        <v>911</v>
      </c>
      <c r="I1244" t="s">
        <v>253</v>
      </c>
      <c r="J1244">
        <v>2026</v>
      </c>
      <c r="K1244">
        <v>7</v>
      </c>
      <c r="L1244" t="s">
        <v>94</v>
      </c>
      <c r="M1244">
        <v>304.50841137499998</v>
      </c>
      <c r="N1244">
        <v>1</v>
      </c>
      <c r="O1244">
        <v>304.50841137499998</v>
      </c>
      <c r="P1244" t="s">
        <v>615</v>
      </c>
      <c r="Q1244">
        <v>0</v>
      </c>
    </row>
    <row r="1245" spans="1:17" x14ac:dyDescent="0.25">
      <c r="A1245" t="s">
        <v>1005</v>
      </c>
      <c r="B1245" t="s">
        <v>226</v>
      </c>
      <c r="C1245" t="s">
        <v>133</v>
      </c>
      <c r="D1245" t="s">
        <v>336</v>
      </c>
      <c r="E1245" t="s">
        <v>104</v>
      </c>
      <c r="F1245">
        <v>40700</v>
      </c>
      <c r="G1245" t="s">
        <v>911</v>
      </c>
      <c r="I1245" t="s">
        <v>120</v>
      </c>
      <c r="J1245">
        <v>2026</v>
      </c>
      <c r="K1245">
        <v>7</v>
      </c>
      <c r="L1245" t="s">
        <v>94</v>
      </c>
      <c r="M1245">
        <v>132.45459499999998</v>
      </c>
      <c r="N1245">
        <v>1</v>
      </c>
      <c r="O1245">
        <v>132.45459499999998</v>
      </c>
      <c r="P1245" t="s">
        <v>615</v>
      </c>
      <c r="Q1245">
        <v>0</v>
      </c>
    </row>
    <row r="1246" spans="1:17" x14ac:dyDescent="0.25">
      <c r="A1246" t="s">
        <v>1005</v>
      </c>
      <c r="B1246" t="s">
        <v>227</v>
      </c>
      <c r="C1246" t="s">
        <v>133</v>
      </c>
      <c r="D1246" t="s">
        <v>336</v>
      </c>
      <c r="E1246" t="s">
        <v>93</v>
      </c>
      <c r="F1246">
        <v>40700</v>
      </c>
      <c r="G1246" t="s">
        <v>911</v>
      </c>
      <c r="I1246" t="s">
        <v>658</v>
      </c>
      <c r="J1246">
        <v>2026</v>
      </c>
      <c r="K1246">
        <v>7</v>
      </c>
      <c r="L1246" t="s">
        <v>94</v>
      </c>
      <c r="M1246">
        <v>242.78770512500003</v>
      </c>
      <c r="N1246">
        <v>1</v>
      </c>
      <c r="O1246">
        <v>242.78770512500003</v>
      </c>
      <c r="P1246" t="s">
        <v>615</v>
      </c>
      <c r="Q1246">
        <v>0</v>
      </c>
    </row>
    <row r="1247" spans="1:17" x14ac:dyDescent="0.25">
      <c r="A1247" t="s">
        <v>1005</v>
      </c>
      <c r="B1247" t="s">
        <v>227</v>
      </c>
      <c r="C1247" t="s">
        <v>133</v>
      </c>
      <c r="D1247" t="s">
        <v>336</v>
      </c>
      <c r="E1247" t="s">
        <v>105</v>
      </c>
      <c r="F1247">
        <v>40700</v>
      </c>
      <c r="G1247" t="s">
        <v>911</v>
      </c>
      <c r="I1247" t="s">
        <v>670</v>
      </c>
      <c r="J1247">
        <v>2026</v>
      </c>
      <c r="K1247">
        <v>7</v>
      </c>
      <c r="L1247" t="s">
        <v>94</v>
      </c>
      <c r="M1247">
        <v>99.350743187500001</v>
      </c>
      <c r="N1247">
        <v>1</v>
      </c>
      <c r="O1247">
        <v>99.350743187500001</v>
      </c>
      <c r="P1247" t="s">
        <v>615</v>
      </c>
      <c r="Q1247">
        <v>0</v>
      </c>
    </row>
    <row r="1248" spans="1:17" x14ac:dyDescent="0.25">
      <c r="A1248" t="s">
        <v>1005</v>
      </c>
      <c r="B1248" t="s">
        <v>227</v>
      </c>
      <c r="C1248" t="s">
        <v>133</v>
      </c>
      <c r="D1248" t="s">
        <v>336</v>
      </c>
      <c r="E1248" t="s">
        <v>93</v>
      </c>
      <c r="F1248">
        <v>40700</v>
      </c>
      <c r="G1248" t="s">
        <v>911</v>
      </c>
      <c r="I1248" t="s">
        <v>253</v>
      </c>
      <c r="J1248">
        <v>2026</v>
      </c>
      <c r="K1248">
        <v>7</v>
      </c>
      <c r="L1248" t="s">
        <v>94</v>
      </c>
      <c r="M1248">
        <v>304.50841137499998</v>
      </c>
      <c r="N1248">
        <v>1</v>
      </c>
      <c r="O1248">
        <v>304.50841137499998</v>
      </c>
      <c r="P1248" t="s">
        <v>615</v>
      </c>
      <c r="Q1248">
        <v>0</v>
      </c>
    </row>
    <row r="1249" spans="1:17" x14ac:dyDescent="0.25">
      <c r="A1249" t="s">
        <v>1005</v>
      </c>
      <c r="B1249" t="s">
        <v>227</v>
      </c>
      <c r="C1249" t="s">
        <v>133</v>
      </c>
      <c r="D1249" t="s">
        <v>336</v>
      </c>
      <c r="E1249" t="s">
        <v>105</v>
      </c>
      <c r="F1249">
        <v>40700</v>
      </c>
      <c r="G1249" t="s">
        <v>911</v>
      </c>
      <c r="I1249" t="s">
        <v>144</v>
      </c>
      <c r="J1249">
        <v>2026</v>
      </c>
      <c r="K1249">
        <v>7</v>
      </c>
      <c r="L1249" t="s">
        <v>94</v>
      </c>
      <c r="M1249">
        <v>99.350743187500001</v>
      </c>
      <c r="N1249">
        <v>1</v>
      </c>
      <c r="O1249">
        <v>99.350743187500001</v>
      </c>
      <c r="P1249" t="s">
        <v>615</v>
      </c>
      <c r="Q1249">
        <v>0</v>
      </c>
    </row>
    <row r="1250" spans="1:17" x14ac:dyDescent="0.25">
      <c r="A1250" t="s">
        <v>1005</v>
      </c>
      <c r="B1250" t="s">
        <v>227</v>
      </c>
      <c r="C1250" t="s">
        <v>133</v>
      </c>
      <c r="D1250" t="s">
        <v>336</v>
      </c>
      <c r="E1250" t="s">
        <v>105</v>
      </c>
      <c r="F1250">
        <v>40700</v>
      </c>
      <c r="G1250" t="s">
        <v>911</v>
      </c>
      <c r="I1250" t="s">
        <v>682</v>
      </c>
      <c r="J1250">
        <v>2026</v>
      </c>
      <c r="K1250">
        <v>7</v>
      </c>
      <c r="L1250" t="s">
        <v>94</v>
      </c>
      <c r="M1250">
        <v>99.350743187500001</v>
      </c>
      <c r="N1250">
        <v>1</v>
      </c>
      <c r="O1250">
        <v>99.350743187500001</v>
      </c>
      <c r="P1250" t="s">
        <v>615</v>
      </c>
      <c r="Q1250">
        <v>0</v>
      </c>
    </row>
    <row r="1251" spans="1:17" x14ac:dyDescent="0.25">
      <c r="A1251" t="s">
        <v>1005</v>
      </c>
      <c r="B1251" t="s">
        <v>392</v>
      </c>
      <c r="C1251" t="s">
        <v>133</v>
      </c>
      <c r="D1251" t="s">
        <v>336</v>
      </c>
      <c r="E1251" t="s">
        <v>93</v>
      </c>
      <c r="F1251">
        <v>40700</v>
      </c>
      <c r="G1251" t="s">
        <v>911</v>
      </c>
      <c r="I1251" t="s">
        <v>658</v>
      </c>
      <c r="J1251">
        <v>2026</v>
      </c>
      <c r="K1251">
        <v>7</v>
      </c>
      <c r="L1251" t="s">
        <v>94</v>
      </c>
      <c r="M1251">
        <v>728.36311537500001</v>
      </c>
      <c r="N1251">
        <v>1</v>
      </c>
      <c r="O1251">
        <v>728.36311537500001</v>
      </c>
      <c r="P1251" t="s">
        <v>615</v>
      </c>
      <c r="Q1251">
        <v>0</v>
      </c>
    </row>
    <row r="1252" spans="1:17" x14ac:dyDescent="0.25">
      <c r="A1252" t="s">
        <v>1005</v>
      </c>
      <c r="B1252" t="s">
        <v>392</v>
      </c>
      <c r="C1252" t="s">
        <v>133</v>
      </c>
      <c r="D1252" t="s">
        <v>336</v>
      </c>
      <c r="E1252" t="s">
        <v>105</v>
      </c>
      <c r="F1252">
        <v>40700</v>
      </c>
      <c r="G1252" t="s">
        <v>911</v>
      </c>
      <c r="I1252" t="s">
        <v>670</v>
      </c>
      <c r="J1252">
        <v>2026</v>
      </c>
      <c r="K1252">
        <v>7</v>
      </c>
      <c r="L1252" t="s">
        <v>94</v>
      </c>
      <c r="M1252">
        <v>99.350743187500001</v>
      </c>
      <c r="N1252">
        <v>1</v>
      </c>
      <c r="O1252">
        <v>99.350743187500001</v>
      </c>
      <c r="P1252" t="s">
        <v>615</v>
      </c>
      <c r="Q1252">
        <v>0</v>
      </c>
    </row>
    <row r="1253" spans="1:17" x14ac:dyDescent="0.25">
      <c r="A1253" t="s">
        <v>1005</v>
      </c>
      <c r="B1253" t="s">
        <v>392</v>
      </c>
      <c r="C1253" t="s">
        <v>133</v>
      </c>
      <c r="D1253" t="s">
        <v>336</v>
      </c>
      <c r="E1253" t="s">
        <v>93</v>
      </c>
      <c r="F1253">
        <v>40700</v>
      </c>
      <c r="G1253" t="s">
        <v>911</v>
      </c>
      <c r="I1253" t="s">
        <v>253</v>
      </c>
      <c r="J1253">
        <v>2026</v>
      </c>
      <c r="K1253">
        <v>7</v>
      </c>
      <c r="L1253" t="s">
        <v>94</v>
      </c>
      <c r="M1253">
        <v>304.50841137499998</v>
      </c>
      <c r="N1253">
        <v>1</v>
      </c>
      <c r="O1253">
        <v>304.50841137499998</v>
      </c>
      <c r="P1253" t="s">
        <v>615</v>
      </c>
      <c r="Q1253">
        <v>0</v>
      </c>
    </row>
    <row r="1254" spans="1:17" x14ac:dyDescent="0.25">
      <c r="A1254" t="s">
        <v>1005</v>
      </c>
      <c r="B1254" t="s">
        <v>392</v>
      </c>
      <c r="C1254" t="s">
        <v>133</v>
      </c>
      <c r="D1254" t="s">
        <v>336</v>
      </c>
      <c r="E1254" t="s">
        <v>104</v>
      </c>
      <c r="F1254">
        <v>40700</v>
      </c>
      <c r="G1254" t="s">
        <v>911</v>
      </c>
      <c r="I1254" t="s">
        <v>699</v>
      </c>
      <c r="J1254">
        <v>2026</v>
      </c>
      <c r="K1254">
        <v>7</v>
      </c>
      <c r="L1254" t="s">
        <v>94</v>
      </c>
      <c r="M1254">
        <v>52.981838000000003</v>
      </c>
      <c r="N1254">
        <v>1</v>
      </c>
      <c r="O1254">
        <v>52.981838000000003</v>
      </c>
      <c r="P1254" t="s">
        <v>615</v>
      </c>
      <c r="Q1254">
        <v>0</v>
      </c>
    </row>
    <row r="1255" spans="1:17" x14ac:dyDescent="0.25">
      <c r="A1255" t="s">
        <v>1005</v>
      </c>
      <c r="B1255" t="s">
        <v>392</v>
      </c>
      <c r="C1255" t="s">
        <v>133</v>
      </c>
      <c r="D1255" t="s">
        <v>336</v>
      </c>
      <c r="E1255" t="s">
        <v>104</v>
      </c>
      <c r="F1255">
        <v>40700</v>
      </c>
      <c r="G1255" t="s">
        <v>911</v>
      </c>
      <c r="I1255" t="s">
        <v>120</v>
      </c>
      <c r="J1255">
        <v>2026</v>
      </c>
      <c r="K1255">
        <v>7</v>
      </c>
      <c r="L1255" t="s">
        <v>94</v>
      </c>
      <c r="M1255">
        <v>132.45459499999998</v>
      </c>
      <c r="N1255">
        <v>1</v>
      </c>
      <c r="O1255">
        <v>132.45459499999998</v>
      </c>
      <c r="P1255" t="s">
        <v>615</v>
      </c>
      <c r="Q1255">
        <v>0</v>
      </c>
    </row>
    <row r="1256" spans="1:17" x14ac:dyDescent="0.25">
      <c r="A1256" t="s">
        <v>1005</v>
      </c>
      <c r="B1256" t="s">
        <v>229</v>
      </c>
      <c r="C1256" t="s">
        <v>133</v>
      </c>
      <c r="D1256" t="s">
        <v>336</v>
      </c>
      <c r="E1256" t="s">
        <v>93</v>
      </c>
      <c r="F1256">
        <v>40700</v>
      </c>
      <c r="G1256" t="s">
        <v>911</v>
      </c>
      <c r="I1256" t="s">
        <v>658</v>
      </c>
      <c r="J1256">
        <v>2026</v>
      </c>
      <c r="K1256">
        <v>7</v>
      </c>
      <c r="L1256" t="s">
        <v>94</v>
      </c>
      <c r="M1256">
        <v>242.78770512500003</v>
      </c>
      <c r="N1256">
        <v>1</v>
      </c>
      <c r="O1256">
        <v>242.78770512500003</v>
      </c>
      <c r="P1256" t="s">
        <v>615</v>
      </c>
      <c r="Q1256">
        <v>0</v>
      </c>
    </row>
    <row r="1257" spans="1:17" x14ac:dyDescent="0.25">
      <c r="A1257" t="s">
        <v>1005</v>
      </c>
      <c r="B1257" t="s">
        <v>229</v>
      </c>
      <c r="C1257" t="s">
        <v>133</v>
      </c>
      <c r="D1257" t="s">
        <v>336</v>
      </c>
      <c r="E1257" t="s">
        <v>105</v>
      </c>
      <c r="F1257">
        <v>40700</v>
      </c>
      <c r="G1257" t="s">
        <v>911</v>
      </c>
      <c r="I1257" t="s">
        <v>670</v>
      </c>
      <c r="J1257">
        <v>2026</v>
      </c>
      <c r="K1257">
        <v>7</v>
      </c>
      <c r="L1257" t="s">
        <v>94</v>
      </c>
      <c r="M1257">
        <v>99.350743187500001</v>
      </c>
      <c r="N1257">
        <v>1</v>
      </c>
      <c r="O1257">
        <v>99.350743187500001</v>
      </c>
      <c r="P1257" t="s">
        <v>615</v>
      </c>
      <c r="Q1257">
        <v>0</v>
      </c>
    </row>
    <row r="1258" spans="1:17" x14ac:dyDescent="0.25">
      <c r="A1258" t="s">
        <v>1005</v>
      </c>
      <c r="B1258" t="s">
        <v>229</v>
      </c>
      <c r="C1258" t="s">
        <v>133</v>
      </c>
      <c r="D1258" t="s">
        <v>336</v>
      </c>
      <c r="E1258" t="s">
        <v>93</v>
      </c>
      <c r="F1258">
        <v>40700</v>
      </c>
      <c r="G1258" t="s">
        <v>911</v>
      </c>
      <c r="I1258" t="s">
        <v>253</v>
      </c>
      <c r="J1258">
        <v>2026</v>
      </c>
      <c r="K1258">
        <v>7</v>
      </c>
      <c r="L1258" t="s">
        <v>94</v>
      </c>
      <c r="M1258">
        <v>304.50841137499998</v>
      </c>
      <c r="N1258">
        <v>1</v>
      </c>
      <c r="O1258">
        <v>304.50841137499998</v>
      </c>
      <c r="P1258" t="s">
        <v>615</v>
      </c>
      <c r="Q1258">
        <v>0</v>
      </c>
    </row>
    <row r="1259" spans="1:17" x14ac:dyDescent="0.25">
      <c r="A1259" t="s">
        <v>1005</v>
      </c>
      <c r="B1259" t="s">
        <v>230</v>
      </c>
      <c r="C1259" t="s">
        <v>133</v>
      </c>
      <c r="D1259" t="s">
        <v>336</v>
      </c>
      <c r="E1259" t="s">
        <v>93</v>
      </c>
      <c r="F1259">
        <v>40700</v>
      </c>
      <c r="G1259" t="s">
        <v>911</v>
      </c>
      <c r="I1259" t="s">
        <v>658</v>
      </c>
      <c r="J1259">
        <v>2026</v>
      </c>
      <c r="K1259">
        <v>7</v>
      </c>
      <c r="L1259" t="s">
        <v>94</v>
      </c>
      <c r="M1259">
        <v>485.57541025000006</v>
      </c>
      <c r="N1259">
        <v>1</v>
      </c>
      <c r="O1259">
        <v>485.57541025000006</v>
      </c>
      <c r="P1259" t="s">
        <v>615</v>
      </c>
      <c r="Q1259">
        <v>0</v>
      </c>
    </row>
    <row r="1260" spans="1:17" x14ac:dyDescent="0.25">
      <c r="A1260" t="s">
        <v>1005</v>
      </c>
      <c r="B1260" t="s">
        <v>230</v>
      </c>
      <c r="C1260" t="s">
        <v>133</v>
      </c>
      <c r="D1260" t="s">
        <v>336</v>
      </c>
      <c r="E1260" t="s">
        <v>105</v>
      </c>
      <c r="F1260">
        <v>40700</v>
      </c>
      <c r="G1260" t="s">
        <v>911</v>
      </c>
      <c r="I1260" t="s">
        <v>670</v>
      </c>
      <c r="J1260">
        <v>2026</v>
      </c>
      <c r="K1260">
        <v>7</v>
      </c>
      <c r="L1260" t="s">
        <v>94</v>
      </c>
      <c r="M1260">
        <v>198.701486375</v>
      </c>
      <c r="N1260">
        <v>1</v>
      </c>
      <c r="O1260">
        <v>198.701486375</v>
      </c>
      <c r="P1260" t="s">
        <v>615</v>
      </c>
      <c r="Q1260">
        <v>0</v>
      </c>
    </row>
    <row r="1261" spans="1:17" x14ac:dyDescent="0.25">
      <c r="A1261" t="s">
        <v>1005</v>
      </c>
      <c r="B1261" t="s">
        <v>230</v>
      </c>
      <c r="C1261" t="s">
        <v>133</v>
      </c>
      <c r="D1261" t="s">
        <v>336</v>
      </c>
      <c r="E1261" t="s">
        <v>93</v>
      </c>
      <c r="F1261">
        <v>40700</v>
      </c>
      <c r="G1261" t="s">
        <v>911</v>
      </c>
      <c r="I1261" t="s">
        <v>253</v>
      </c>
      <c r="J1261">
        <v>2026</v>
      </c>
      <c r="K1261">
        <v>7</v>
      </c>
      <c r="L1261" t="s">
        <v>94</v>
      </c>
      <c r="M1261">
        <v>304.50841137499998</v>
      </c>
      <c r="N1261">
        <v>1</v>
      </c>
      <c r="O1261">
        <v>304.50841137499998</v>
      </c>
      <c r="P1261" t="s">
        <v>615</v>
      </c>
      <c r="Q1261">
        <v>0</v>
      </c>
    </row>
    <row r="1262" spans="1:17" x14ac:dyDescent="0.25">
      <c r="A1262" t="s">
        <v>1005</v>
      </c>
      <c r="B1262" t="s">
        <v>710</v>
      </c>
      <c r="C1262" t="s">
        <v>133</v>
      </c>
      <c r="D1262" t="s">
        <v>336</v>
      </c>
      <c r="E1262" t="s">
        <v>93</v>
      </c>
      <c r="F1262">
        <v>40700</v>
      </c>
      <c r="G1262" t="s">
        <v>911</v>
      </c>
      <c r="I1262" t="s">
        <v>658</v>
      </c>
      <c r="J1262">
        <v>2026</v>
      </c>
      <c r="K1262">
        <v>7</v>
      </c>
      <c r="L1262" t="s">
        <v>94</v>
      </c>
      <c r="M1262">
        <v>364.1815576875</v>
      </c>
      <c r="N1262">
        <v>1</v>
      </c>
      <c r="O1262">
        <v>364.1815576875</v>
      </c>
      <c r="P1262" t="s">
        <v>615</v>
      </c>
      <c r="Q1262">
        <v>0</v>
      </c>
    </row>
    <row r="1263" spans="1:17" x14ac:dyDescent="0.25">
      <c r="A1263" t="s">
        <v>1005</v>
      </c>
      <c r="B1263" t="s">
        <v>710</v>
      </c>
      <c r="C1263" t="s">
        <v>133</v>
      </c>
      <c r="D1263" t="s">
        <v>336</v>
      </c>
      <c r="E1263" t="s">
        <v>93</v>
      </c>
      <c r="F1263">
        <v>40700</v>
      </c>
      <c r="G1263" t="s">
        <v>911</v>
      </c>
      <c r="I1263" t="s">
        <v>253</v>
      </c>
      <c r="J1263">
        <v>2026</v>
      </c>
      <c r="K1263">
        <v>7</v>
      </c>
      <c r="L1263" t="s">
        <v>94</v>
      </c>
      <c r="M1263">
        <v>304.50841137499998</v>
      </c>
      <c r="N1263">
        <v>1</v>
      </c>
      <c r="O1263">
        <v>304.50841137499998</v>
      </c>
      <c r="P1263" t="s">
        <v>615</v>
      </c>
      <c r="Q1263">
        <v>0</v>
      </c>
    </row>
    <row r="1264" spans="1:17" x14ac:dyDescent="0.25">
      <c r="A1264" t="s">
        <v>1005</v>
      </c>
      <c r="B1264" t="s">
        <v>232</v>
      </c>
      <c r="C1264" t="s">
        <v>133</v>
      </c>
      <c r="D1264" t="s">
        <v>336</v>
      </c>
      <c r="E1264" t="s">
        <v>102</v>
      </c>
      <c r="F1264">
        <v>40700</v>
      </c>
      <c r="G1264" t="s">
        <v>911</v>
      </c>
      <c r="I1264" t="s">
        <v>186</v>
      </c>
      <c r="J1264">
        <v>2026</v>
      </c>
      <c r="K1264">
        <v>7</v>
      </c>
      <c r="L1264" t="s">
        <v>94</v>
      </c>
      <c r="M1264">
        <v>1166.73688075</v>
      </c>
      <c r="N1264">
        <v>1</v>
      </c>
      <c r="O1264">
        <v>1166.73688075</v>
      </c>
      <c r="P1264" t="s">
        <v>615</v>
      </c>
      <c r="Q1264">
        <v>1</v>
      </c>
    </row>
    <row r="1265" spans="1:17" x14ac:dyDescent="0.25">
      <c r="A1265" t="s">
        <v>1005</v>
      </c>
      <c r="B1265" t="s">
        <v>232</v>
      </c>
      <c r="C1265" t="s">
        <v>133</v>
      </c>
      <c r="D1265" t="s">
        <v>336</v>
      </c>
      <c r="E1265" t="s">
        <v>93</v>
      </c>
      <c r="F1265">
        <v>40700</v>
      </c>
      <c r="G1265" t="s">
        <v>911</v>
      </c>
      <c r="I1265" t="s">
        <v>668</v>
      </c>
      <c r="J1265">
        <v>2026</v>
      </c>
      <c r="K1265">
        <v>7</v>
      </c>
      <c r="L1265" t="s">
        <v>94</v>
      </c>
      <c r="M1265">
        <v>1261.4536725</v>
      </c>
      <c r="N1265">
        <v>1</v>
      </c>
      <c r="O1265">
        <v>1261.4536725</v>
      </c>
      <c r="P1265" t="s">
        <v>615</v>
      </c>
      <c r="Q1265">
        <v>0</v>
      </c>
    </row>
    <row r="1266" spans="1:17" x14ac:dyDescent="0.25">
      <c r="A1266" t="s">
        <v>1005</v>
      </c>
      <c r="B1266" t="s">
        <v>232</v>
      </c>
      <c r="C1266" t="s">
        <v>133</v>
      </c>
      <c r="D1266" t="s">
        <v>336</v>
      </c>
      <c r="E1266" t="s">
        <v>93</v>
      </c>
      <c r="F1266">
        <v>40700</v>
      </c>
      <c r="G1266" t="s">
        <v>911</v>
      </c>
      <c r="I1266" t="s">
        <v>658</v>
      </c>
      <c r="J1266">
        <v>2026</v>
      </c>
      <c r="K1266">
        <v>7</v>
      </c>
      <c r="L1266" t="s">
        <v>94</v>
      </c>
      <c r="M1266">
        <v>242.78770512500003</v>
      </c>
      <c r="N1266">
        <v>1</v>
      </c>
      <c r="O1266">
        <v>242.78770512500003</v>
      </c>
      <c r="P1266" t="s">
        <v>615</v>
      </c>
      <c r="Q1266">
        <v>0</v>
      </c>
    </row>
    <row r="1267" spans="1:17" x14ac:dyDescent="0.25">
      <c r="A1267" t="s">
        <v>1005</v>
      </c>
      <c r="B1267" t="s">
        <v>232</v>
      </c>
      <c r="C1267" t="s">
        <v>133</v>
      </c>
      <c r="D1267" t="s">
        <v>336</v>
      </c>
      <c r="E1267" t="s">
        <v>105</v>
      </c>
      <c r="F1267">
        <v>40700</v>
      </c>
      <c r="G1267" t="s">
        <v>911</v>
      </c>
      <c r="I1267" t="s">
        <v>670</v>
      </c>
      <c r="J1267">
        <v>2026</v>
      </c>
      <c r="K1267">
        <v>7</v>
      </c>
      <c r="L1267" t="s">
        <v>94</v>
      </c>
      <c r="M1267">
        <v>496.75371593750003</v>
      </c>
      <c r="N1267">
        <v>1</v>
      </c>
      <c r="O1267">
        <v>496.75371593750003</v>
      </c>
      <c r="P1267" t="s">
        <v>615</v>
      </c>
      <c r="Q1267">
        <v>0</v>
      </c>
    </row>
    <row r="1268" spans="1:17" x14ac:dyDescent="0.25">
      <c r="A1268" t="s">
        <v>1005</v>
      </c>
      <c r="B1268" t="s">
        <v>232</v>
      </c>
      <c r="C1268" t="s">
        <v>133</v>
      </c>
      <c r="D1268" t="s">
        <v>336</v>
      </c>
      <c r="E1268" t="s">
        <v>93</v>
      </c>
      <c r="F1268">
        <v>40700</v>
      </c>
      <c r="G1268" t="s">
        <v>911</v>
      </c>
      <c r="I1268" t="s">
        <v>142</v>
      </c>
      <c r="J1268">
        <v>2026</v>
      </c>
      <c r="K1268">
        <v>7</v>
      </c>
      <c r="L1268" t="s">
        <v>94</v>
      </c>
      <c r="M1268">
        <v>246.00110062499999</v>
      </c>
      <c r="N1268">
        <v>1</v>
      </c>
      <c r="O1268">
        <v>246.00110062499999</v>
      </c>
      <c r="P1268" t="s">
        <v>615</v>
      </c>
      <c r="Q1268">
        <v>0</v>
      </c>
    </row>
    <row r="1269" spans="1:17" x14ac:dyDescent="0.25">
      <c r="A1269" t="s">
        <v>1005</v>
      </c>
      <c r="B1269" t="s">
        <v>232</v>
      </c>
      <c r="C1269" t="s">
        <v>133</v>
      </c>
      <c r="D1269" t="s">
        <v>336</v>
      </c>
      <c r="E1269" t="s">
        <v>93</v>
      </c>
      <c r="F1269">
        <v>40700</v>
      </c>
      <c r="G1269" t="s">
        <v>911</v>
      </c>
      <c r="I1269" t="s">
        <v>253</v>
      </c>
      <c r="J1269">
        <v>2026</v>
      </c>
      <c r="K1269">
        <v>7</v>
      </c>
      <c r="L1269" t="s">
        <v>94</v>
      </c>
      <c r="M1269">
        <v>304.50841137499998</v>
      </c>
      <c r="N1269">
        <v>1</v>
      </c>
      <c r="O1269">
        <v>304.50841137499998</v>
      </c>
      <c r="P1269" t="s">
        <v>615</v>
      </c>
      <c r="Q1269">
        <v>0</v>
      </c>
    </row>
    <row r="1270" spans="1:17" x14ac:dyDescent="0.25">
      <c r="A1270" t="s">
        <v>1005</v>
      </c>
      <c r="B1270" t="s">
        <v>232</v>
      </c>
      <c r="C1270" t="s">
        <v>133</v>
      </c>
      <c r="D1270" t="s">
        <v>336</v>
      </c>
      <c r="E1270" t="s">
        <v>101</v>
      </c>
      <c r="F1270">
        <v>40700</v>
      </c>
      <c r="G1270" t="s">
        <v>911</v>
      </c>
      <c r="I1270" t="s">
        <v>269</v>
      </c>
      <c r="J1270">
        <v>2026</v>
      </c>
      <c r="K1270">
        <v>7</v>
      </c>
      <c r="L1270" t="s">
        <v>94</v>
      </c>
      <c r="M1270">
        <v>4651.5601999999999</v>
      </c>
      <c r="N1270">
        <v>1</v>
      </c>
      <c r="O1270">
        <v>4651.5601999999999</v>
      </c>
      <c r="P1270" t="s">
        <v>615</v>
      </c>
      <c r="Q1270">
        <v>1</v>
      </c>
    </row>
    <row r="1271" spans="1:17" x14ac:dyDescent="0.25">
      <c r="A1271" t="s">
        <v>1005</v>
      </c>
      <c r="B1271" t="s">
        <v>233</v>
      </c>
      <c r="C1271" t="s">
        <v>133</v>
      </c>
      <c r="D1271" t="s">
        <v>336</v>
      </c>
      <c r="E1271" t="s">
        <v>93</v>
      </c>
      <c r="F1271">
        <v>40700</v>
      </c>
      <c r="G1271" t="s">
        <v>911</v>
      </c>
      <c r="I1271" t="s">
        <v>658</v>
      </c>
      <c r="J1271">
        <v>2026</v>
      </c>
      <c r="K1271">
        <v>7</v>
      </c>
      <c r="L1271" t="s">
        <v>94</v>
      </c>
      <c r="M1271">
        <v>1699.513935875</v>
      </c>
      <c r="N1271">
        <v>1</v>
      </c>
      <c r="O1271">
        <v>1699.513935875</v>
      </c>
      <c r="P1271" t="s">
        <v>615</v>
      </c>
      <c r="Q1271">
        <v>0</v>
      </c>
    </row>
    <row r="1272" spans="1:17" x14ac:dyDescent="0.25">
      <c r="A1272" t="s">
        <v>1005</v>
      </c>
      <c r="B1272" t="s">
        <v>233</v>
      </c>
      <c r="C1272" t="s">
        <v>133</v>
      </c>
      <c r="D1272" t="s">
        <v>336</v>
      </c>
      <c r="E1272" t="s">
        <v>93</v>
      </c>
      <c r="F1272">
        <v>40700</v>
      </c>
      <c r="G1272" t="s">
        <v>911</v>
      </c>
      <c r="I1272" t="s">
        <v>253</v>
      </c>
      <c r="J1272">
        <v>2026</v>
      </c>
      <c r="K1272">
        <v>7</v>
      </c>
      <c r="L1272" t="s">
        <v>94</v>
      </c>
      <c r="M1272">
        <v>304.50841137499998</v>
      </c>
      <c r="N1272">
        <v>1</v>
      </c>
      <c r="O1272">
        <v>304.50841137499998</v>
      </c>
      <c r="P1272" t="s">
        <v>615</v>
      </c>
      <c r="Q1272">
        <v>0</v>
      </c>
    </row>
    <row r="1273" spans="1:17" x14ac:dyDescent="0.25">
      <c r="A1273" t="s">
        <v>1005</v>
      </c>
      <c r="B1273" t="s">
        <v>234</v>
      </c>
      <c r="C1273" t="s">
        <v>133</v>
      </c>
      <c r="D1273" t="s">
        <v>336</v>
      </c>
      <c r="E1273" t="s">
        <v>102</v>
      </c>
      <c r="F1273">
        <v>40700</v>
      </c>
      <c r="G1273" t="s">
        <v>911</v>
      </c>
      <c r="I1273" t="s">
        <v>186</v>
      </c>
      <c r="J1273">
        <v>2026</v>
      </c>
      <c r="K1273">
        <v>7</v>
      </c>
      <c r="L1273" t="s">
        <v>94</v>
      </c>
      <c r="M1273">
        <v>1887.9874195</v>
      </c>
      <c r="N1273">
        <v>1</v>
      </c>
      <c r="O1273">
        <v>1887.9874195</v>
      </c>
      <c r="P1273" t="s">
        <v>615</v>
      </c>
      <c r="Q1273">
        <v>1</v>
      </c>
    </row>
    <row r="1274" spans="1:17" x14ac:dyDescent="0.25">
      <c r="A1274" t="s">
        <v>1005</v>
      </c>
      <c r="B1274" t="s">
        <v>234</v>
      </c>
      <c r="C1274" t="s">
        <v>133</v>
      </c>
      <c r="D1274" t="s">
        <v>336</v>
      </c>
      <c r="E1274" t="s">
        <v>93</v>
      </c>
      <c r="F1274">
        <v>40700</v>
      </c>
      <c r="G1274" t="s">
        <v>911</v>
      </c>
      <c r="I1274" t="s">
        <v>658</v>
      </c>
      <c r="J1274">
        <v>2026</v>
      </c>
      <c r="K1274">
        <v>7</v>
      </c>
      <c r="L1274" t="s">
        <v>94</v>
      </c>
      <c r="M1274">
        <v>485.57541025000006</v>
      </c>
      <c r="N1274">
        <v>1</v>
      </c>
      <c r="O1274">
        <v>485.57541025000006</v>
      </c>
      <c r="P1274" t="s">
        <v>615</v>
      </c>
      <c r="Q1274">
        <v>0</v>
      </c>
    </row>
    <row r="1275" spans="1:17" x14ac:dyDescent="0.25">
      <c r="A1275" t="s">
        <v>1005</v>
      </c>
      <c r="B1275" t="s">
        <v>234</v>
      </c>
      <c r="C1275" t="s">
        <v>133</v>
      </c>
      <c r="D1275" t="s">
        <v>336</v>
      </c>
      <c r="E1275" t="s">
        <v>105</v>
      </c>
      <c r="F1275">
        <v>40700</v>
      </c>
      <c r="G1275" t="s">
        <v>911</v>
      </c>
      <c r="I1275" t="s">
        <v>670</v>
      </c>
      <c r="J1275">
        <v>2026</v>
      </c>
      <c r="K1275">
        <v>7</v>
      </c>
      <c r="L1275" t="s">
        <v>94</v>
      </c>
      <c r="M1275">
        <v>695.45520231250009</v>
      </c>
      <c r="N1275">
        <v>1</v>
      </c>
      <c r="O1275">
        <v>695.45520231250009</v>
      </c>
      <c r="P1275" t="s">
        <v>615</v>
      </c>
      <c r="Q1275">
        <v>0</v>
      </c>
    </row>
    <row r="1276" spans="1:17" x14ac:dyDescent="0.25">
      <c r="A1276" t="s">
        <v>1005</v>
      </c>
      <c r="B1276" t="s">
        <v>234</v>
      </c>
      <c r="C1276" t="s">
        <v>133</v>
      </c>
      <c r="D1276" t="s">
        <v>336</v>
      </c>
      <c r="E1276" t="s">
        <v>93</v>
      </c>
      <c r="F1276">
        <v>40700</v>
      </c>
      <c r="G1276" t="s">
        <v>911</v>
      </c>
      <c r="I1276" t="s">
        <v>142</v>
      </c>
      <c r="J1276">
        <v>2026</v>
      </c>
      <c r="K1276">
        <v>7</v>
      </c>
      <c r="L1276" t="s">
        <v>94</v>
      </c>
      <c r="M1276">
        <v>369.00165093749996</v>
      </c>
      <c r="N1276">
        <v>1</v>
      </c>
      <c r="O1276">
        <v>369.00165093749996</v>
      </c>
      <c r="P1276" t="s">
        <v>615</v>
      </c>
      <c r="Q1276">
        <v>0</v>
      </c>
    </row>
    <row r="1277" spans="1:17" x14ac:dyDescent="0.25">
      <c r="A1277" t="s">
        <v>1005</v>
      </c>
      <c r="B1277" t="s">
        <v>234</v>
      </c>
      <c r="C1277" t="s">
        <v>133</v>
      </c>
      <c r="D1277" t="s">
        <v>336</v>
      </c>
      <c r="E1277" t="s">
        <v>93</v>
      </c>
      <c r="F1277">
        <v>40700</v>
      </c>
      <c r="G1277" t="s">
        <v>911</v>
      </c>
      <c r="I1277" t="s">
        <v>253</v>
      </c>
      <c r="J1277">
        <v>2026</v>
      </c>
      <c r="K1277">
        <v>7</v>
      </c>
      <c r="L1277" t="s">
        <v>94</v>
      </c>
      <c r="M1277">
        <v>304.50841137499998</v>
      </c>
      <c r="N1277">
        <v>1</v>
      </c>
      <c r="O1277">
        <v>304.50841137499998</v>
      </c>
      <c r="P1277" t="s">
        <v>615</v>
      </c>
      <c r="Q1277">
        <v>0</v>
      </c>
    </row>
    <row r="1278" spans="1:17" x14ac:dyDescent="0.25">
      <c r="A1278" t="s">
        <v>1005</v>
      </c>
      <c r="B1278" t="s">
        <v>711</v>
      </c>
      <c r="C1278" t="s">
        <v>133</v>
      </c>
      <c r="D1278" t="s">
        <v>336</v>
      </c>
      <c r="E1278" t="s">
        <v>93</v>
      </c>
      <c r="F1278">
        <v>40700</v>
      </c>
      <c r="G1278" t="s">
        <v>911</v>
      </c>
      <c r="I1278" t="s">
        <v>658</v>
      </c>
      <c r="J1278">
        <v>2026</v>
      </c>
      <c r="K1278">
        <v>7</v>
      </c>
      <c r="L1278" t="s">
        <v>94</v>
      </c>
      <c r="M1278">
        <v>364.1815576875</v>
      </c>
      <c r="N1278">
        <v>1</v>
      </c>
      <c r="O1278">
        <v>364.1815576875</v>
      </c>
      <c r="P1278" t="s">
        <v>615</v>
      </c>
      <c r="Q1278">
        <v>0</v>
      </c>
    </row>
    <row r="1279" spans="1:17" x14ac:dyDescent="0.25">
      <c r="A1279" t="s">
        <v>1005</v>
      </c>
      <c r="B1279" t="s">
        <v>711</v>
      </c>
      <c r="C1279" t="s">
        <v>133</v>
      </c>
      <c r="D1279" t="s">
        <v>336</v>
      </c>
      <c r="E1279" t="s">
        <v>93</v>
      </c>
      <c r="F1279">
        <v>40700</v>
      </c>
      <c r="G1279" t="s">
        <v>911</v>
      </c>
      <c r="I1279" t="s">
        <v>253</v>
      </c>
      <c r="J1279">
        <v>2026</v>
      </c>
      <c r="K1279">
        <v>7</v>
      </c>
      <c r="L1279" t="s">
        <v>94</v>
      </c>
      <c r="M1279">
        <v>304.50841137499998</v>
      </c>
      <c r="N1279">
        <v>1</v>
      </c>
      <c r="O1279">
        <v>304.50841137499998</v>
      </c>
      <c r="P1279" t="s">
        <v>615</v>
      </c>
      <c r="Q1279">
        <v>0</v>
      </c>
    </row>
    <row r="1280" spans="1:17" x14ac:dyDescent="0.25">
      <c r="A1280" t="s">
        <v>1005</v>
      </c>
      <c r="B1280" t="s">
        <v>236</v>
      </c>
      <c r="C1280" t="s">
        <v>133</v>
      </c>
      <c r="D1280" t="s">
        <v>336</v>
      </c>
      <c r="E1280" t="s">
        <v>102</v>
      </c>
      <c r="F1280">
        <v>40700</v>
      </c>
      <c r="G1280" t="s">
        <v>911</v>
      </c>
      <c r="I1280" t="s">
        <v>186</v>
      </c>
      <c r="J1280">
        <v>2026</v>
      </c>
      <c r="K1280">
        <v>7</v>
      </c>
      <c r="L1280" t="s">
        <v>94</v>
      </c>
      <c r="M1280">
        <v>2235.484792625</v>
      </c>
      <c r="N1280">
        <v>1</v>
      </c>
      <c r="O1280">
        <v>2235.484792625</v>
      </c>
      <c r="P1280" t="s">
        <v>615</v>
      </c>
      <c r="Q1280">
        <v>1</v>
      </c>
    </row>
    <row r="1281" spans="1:17" x14ac:dyDescent="0.25">
      <c r="A1281" t="s">
        <v>1005</v>
      </c>
      <c r="B1281" t="s">
        <v>236</v>
      </c>
      <c r="C1281" t="s">
        <v>133</v>
      </c>
      <c r="D1281" t="s">
        <v>336</v>
      </c>
      <c r="E1281" t="s">
        <v>93</v>
      </c>
      <c r="F1281">
        <v>40700</v>
      </c>
      <c r="G1281" t="s">
        <v>911</v>
      </c>
      <c r="I1281" t="s">
        <v>658</v>
      </c>
      <c r="J1281">
        <v>2026</v>
      </c>
      <c r="K1281">
        <v>7</v>
      </c>
      <c r="L1281" t="s">
        <v>94</v>
      </c>
      <c r="M1281">
        <v>971.15082050000012</v>
      </c>
      <c r="N1281">
        <v>1</v>
      </c>
      <c r="O1281">
        <v>971.15082050000012</v>
      </c>
      <c r="P1281" t="s">
        <v>615</v>
      </c>
      <c r="Q1281">
        <v>0</v>
      </c>
    </row>
    <row r="1282" spans="1:17" x14ac:dyDescent="0.25">
      <c r="A1282" t="s">
        <v>1005</v>
      </c>
      <c r="B1282" t="s">
        <v>236</v>
      </c>
      <c r="C1282" t="s">
        <v>133</v>
      </c>
      <c r="D1282" t="s">
        <v>336</v>
      </c>
      <c r="E1282" t="s">
        <v>105</v>
      </c>
      <c r="F1282">
        <v>40700</v>
      </c>
      <c r="G1282" t="s">
        <v>911</v>
      </c>
      <c r="I1282" t="s">
        <v>670</v>
      </c>
      <c r="J1282">
        <v>2026</v>
      </c>
      <c r="K1282">
        <v>7</v>
      </c>
      <c r="L1282" t="s">
        <v>94</v>
      </c>
      <c r="M1282">
        <v>496.75371593750003</v>
      </c>
      <c r="N1282">
        <v>1</v>
      </c>
      <c r="O1282">
        <v>496.75371593750003</v>
      </c>
      <c r="P1282" t="s">
        <v>615</v>
      </c>
      <c r="Q1282">
        <v>0</v>
      </c>
    </row>
    <row r="1283" spans="1:17" x14ac:dyDescent="0.25">
      <c r="A1283" t="s">
        <v>1005</v>
      </c>
      <c r="B1283" t="s">
        <v>236</v>
      </c>
      <c r="C1283" t="s">
        <v>133</v>
      </c>
      <c r="D1283" t="s">
        <v>336</v>
      </c>
      <c r="E1283" t="s">
        <v>93</v>
      </c>
      <c r="F1283">
        <v>40700</v>
      </c>
      <c r="G1283" t="s">
        <v>911</v>
      </c>
      <c r="I1283" t="s">
        <v>142</v>
      </c>
      <c r="J1283">
        <v>2026</v>
      </c>
      <c r="K1283">
        <v>7</v>
      </c>
      <c r="L1283" t="s">
        <v>94</v>
      </c>
      <c r="M1283">
        <v>1107.0049528125001</v>
      </c>
      <c r="N1283">
        <v>1</v>
      </c>
      <c r="O1283">
        <v>1107.0049528125001</v>
      </c>
      <c r="P1283" t="s">
        <v>615</v>
      </c>
      <c r="Q1283">
        <v>0</v>
      </c>
    </row>
    <row r="1284" spans="1:17" x14ac:dyDescent="0.25">
      <c r="A1284" t="s">
        <v>1005</v>
      </c>
      <c r="B1284" t="s">
        <v>236</v>
      </c>
      <c r="C1284" t="s">
        <v>133</v>
      </c>
      <c r="D1284" t="s">
        <v>336</v>
      </c>
      <c r="E1284" t="s">
        <v>93</v>
      </c>
      <c r="F1284">
        <v>40700</v>
      </c>
      <c r="G1284" t="s">
        <v>911</v>
      </c>
      <c r="I1284" t="s">
        <v>253</v>
      </c>
      <c r="J1284">
        <v>2026</v>
      </c>
      <c r="K1284">
        <v>7</v>
      </c>
      <c r="L1284" t="s">
        <v>94</v>
      </c>
      <c r="M1284">
        <v>304.50841137499998</v>
      </c>
      <c r="N1284">
        <v>1</v>
      </c>
      <c r="O1284">
        <v>304.50841137499998</v>
      </c>
      <c r="P1284" t="s">
        <v>615</v>
      </c>
      <c r="Q1284">
        <v>0</v>
      </c>
    </row>
    <row r="1285" spans="1:17" x14ac:dyDescent="0.25">
      <c r="A1285" t="s">
        <v>1005</v>
      </c>
      <c r="B1285" t="s">
        <v>3172</v>
      </c>
      <c r="C1285" t="s">
        <v>133</v>
      </c>
      <c r="D1285" t="s">
        <v>336</v>
      </c>
      <c r="E1285" t="s">
        <v>93</v>
      </c>
      <c r="F1285">
        <v>40700</v>
      </c>
      <c r="G1285" t="s">
        <v>911</v>
      </c>
      <c r="I1285" t="s">
        <v>668</v>
      </c>
      <c r="J1285">
        <v>2026</v>
      </c>
      <c r="K1285">
        <v>7</v>
      </c>
      <c r="L1285" t="s">
        <v>94</v>
      </c>
      <c r="M1285">
        <v>1261.4536725</v>
      </c>
      <c r="N1285">
        <v>1</v>
      </c>
      <c r="O1285">
        <v>1261.4536725</v>
      </c>
      <c r="P1285" t="s">
        <v>615</v>
      </c>
      <c r="Q1285">
        <v>0</v>
      </c>
    </row>
    <row r="1286" spans="1:17" x14ac:dyDescent="0.25">
      <c r="A1286" t="s">
        <v>1005</v>
      </c>
      <c r="B1286" t="s">
        <v>3172</v>
      </c>
      <c r="C1286" t="s">
        <v>133</v>
      </c>
      <c r="D1286" t="s">
        <v>336</v>
      </c>
      <c r="E1286" t="s">
        <v>93</v>
      </c>
      <c r="F1286">
        <v>40700</v>
      </c>
      <c r="G1286" t="s">
        <v>911</v>
      </c>
      <c r="I1286" t="s">
        <v>658</v>
      </c>
      <c r="J1286">
        <v>2026</v>
      </c>
      <c r="K1286">
        <v>7</v>
      </c>
      <c r="L1286" t="s">
        <v>94</v>
      </c>
      <c r="M1286">
        <v>242.78770512500003</v>
      </c>
      <c r="N1286">
        <v>1</v>
      </c>
      <c r="O1286">
        <v>242.78770512500003</v>
      </c>
      <c r="P1286" t="s">
        <v>615</v>
      </c>
      <c r="Q1286">
        <v>0</v>
      </c>
    </row>
    <row r="1287" spans="1:17" x14ac:dyDescent="0.25">
      <c r="A1287" t="s">
        <v>1005</v>
      </c>
      <c r="B1287" t="s">
        <v>3172</v>
      </c>
      <c r="C1287" t="s">
        <v>133</v>
      </c>
      <c r="D1287" t="s">
        <v>336</v>
      </c>
      <c r="E1287" t="s">
        <v>93</v>
      </c>
      <c r="F1287">
        <v>40700</v>
      </c>
      <c r="G1287" t="s">
        <v>911</v>
      </c>
      <c r="I1287" t="s">
        <v>253</v>
      </c>
      <c r="J1287">
        <v>2026</v>
      </c>
      <c r="K1287">
        <v>7</v>
      </c>
      <c r="L1287" t="s">
        <v>94</v>
      </c>
      <c r="M1287">
        <v>304.50841137499998</v>
      </c>
      <c r="N1287">
        <v>1</v>
      </c>
      <c r="O1287">
        <v>304.50841137499998</v>
      </c>
      <c r="P1287" t="s">
        <v>615</v>
      </c>
      <c r="Q1287">
        <v>0</v>
      </c>
    </row>
    <row r="1288" spans="1:17" x14ac:dyDescent="0.25">
      <c r="A1288" t="s">
        <v>1005</v>
      </c>
      <c r="B1288" t="s">
        <v>3172</v>
      </c>
      <c r="C1288" t="s">
        <v>133</v>
      </c>
      <c r="D1288" t="s">
        <v>336</v>
      </c>
      <c r="E1288" t="s">
        <v>101</v>
      </c>
      <c r="F1288">
        <v>40700</v>
      </c>
      <c r="G1288" t="s">
        <v>911</v>
      </c>
      <c r="I1288" t="s">
        <v>269</v>
      </c>
      <c r="J1288">
        <v>2026</v>
      </c>
      <c r="K1288">
        <v>7</v>
      </c>
      <c r="L1288" t="s">
        <v>94</v>
      </c>
      <c r="M1288">
        <v>21176.305500000002</v>
      </c>
      <c r="N1288">
        <v>1</v>
      </c>
      <c r="O1288">
        <v>21176.305500000002</v>
      </c>
      <c r="P1288" t="s">
        <v>615</v>
      </c>
      <c r="Q1288">
        <v>1</v>
      </c>
    </row>
    <row r="1289" spans="1:17" x14ac:dyDescent="0.25">
      <c r="A1289" t="s">
        <v>1005</v>
      </c>
      <c r="B1289" t="s">
        <v>3172</v>
      </c>
      <c r="C1289" t="s">
        <v>133</v>
      </c>
      <c r="D1289" t="s">
        <v>336</v>
      </c>
      <c r="E1289" t="s">
        <v>93</v>
      </c>
      <c r="F1289">
        <v>40700</v>
      </c>
      <c r="G1289" t="s">
        <v>911</v>
      </c>
      <c r="I1289" t="s">
        <v>627</v>
      </c>
      <c r="J1289">
        <v>2026</v>
      </c>
      <c r="K1289">
        <v>7</v>
      </c>
      <c r="L1289" t="s">
        <v>94</v>
      </c>
      <c r="M1289">
        <v>473.05492412500007</v>
      </c>
      <c r="N1289">
        <v>1</v>
      </c>
      <c r="O1289">
        <v>473.05492412500007</v>
      </c>
      <c r="P1289" t="s">
        <v>615</v>
      </c>
      <c r="Q1289">
        <v>0</v>
      </c>
    </row>
    <row r="1290" spans="1:17" x14ac:dyDescent="0.25">
      <c r="A1290" t="s">
        <v>1005</v>
      </c>
      <c r="B1290" t="s">
        <v>712</v>
      </c>
      <c r="C1290" t="s">
        <v>133</v>
      </c>
      <c r="D1290" t="s">
        <v>336</v>
      </c>
      <c r="E1290" t="s">
        <v>93</v>
      </c>
      <c r="F1290">
        <v>40700</v>
      </c>
      <c r="G1290" t="s">
        <v>911</v>
      </c>
      <c r="I1290" t="s">
        <v>253</v>
      </c>
      <c r="J1290">
        <v>2026</v>
      </c>
      <c r="K1290">
        <v>7</v>
      </c>
      <c r="L1290" t="s">
        <v>94</v>
      </c>
      <c r="M1290">
        <v>304.50841137499998</v>
      </c>
      <c r="N1290">
        <v>1</v>
      </c>
      <c r="O1290">
        <v>304.50841137499998</v>
      </c>
      <c r="P1290" t="s">
        <v>615</v>
      </c>
      <c r="Q1290">
        <v>0</v>
      </c>
    </row>
    <row r="1291" spans="1:17" x14ac:dyDescent="0.25">
      <c r="A1291" t="s">
        <v>1005</v>
      </c>
      <c r="B1291" t="s">
        <v>712</v>
      </c>
      <c r="C1291" t="s">
        <v>133</v>
      </c>
      <c r="D1291" t="s">
        <v>336</v>
      </c>
      <c r="E1291" t="s">
        <v>93</v>
      </c>
      <c r="F1291">
        <v>40700</v>
      </c>
      <c r="G1291" t="s">
        <v>911</v>
      </c>
      <c r="I1291" t="s">
        <v>240</v>
      </c>
      <c r="J1291">
        <v>2026</v>
      </c>
      <c r="K1291">
        <v>7</v>
      </c>
      <c r="L1291" t="s">
        <v>94</v>
      </c>
      <c r="M1291">
        <v>1968.0088049999999</v>
      </c>
      <c r="N1291">
        <v>1</v>
      </c>
      <c r="O1291">
        <v>1968.0088049999999</v>
      </c>
      <c r="P1291" t="s">
        <v>615</v>
      </c>
      <c r="Q1291">
        <v>0</v>
      </c>
    </row>
    <row r="1292" spans="1:17" x14ac:dyDescent="0.25">
      <c r="A1292" t="s">
        <v>1005</v>
      </c>
      <c r="B1292" t="s">
        <v>712</v>
      </c>
      <c r="C1292" t="s">
        <v>133</v>
      </c>
      <c r="D1292" t="s">
        <v>336</v>
      </c>
      <c r="E1292" t="s">
        <v>105</v>
      </c>
      <c r="F1292">
        <v>40700</v>
      </c>
      <c r="G1292" t="s">
        <v>911</v>
      </c>
      <c r="I1292" t="s">
        <v>144</v>
      </c>
      <c r="J1292">
        <v>2026</v>
      </c>
      <c r="K1292">
        <v>7</v>
      </c>
      <c r="L1292" t="s">
        <v>94</v>
      </c>
      <c r="M1292">
        <v>2881.1715524374999</v>
      </c>
      <c r="N1292">
        <v>1</v>
      </c>
      <c r="O1292">
        <v>2881.1715524374999</v>
      </c>
      <c r="P1292" t="s">
        <v>615</v>
      </c>
      <c r="Q1292">
        <v>0</v>
      </c>
    </row>
    <row r="1293" spans="1:17" x14ac:dyDescent="0.25">
      <c r="A1293" t="s">
        <v>1005</v>
      </c>
      <c r="B1293" t="s">
        <v>712</v>
      </c>
      <c r="C1293" t="s">
        <v>133</v>
      </c>
      <c r="D1293" t="s">
        <v>336</v>
      </c>
      <c r="E1293" t="s">
        <v>105</v>
      </c>
      <c r="F1293">
        <v>40700</v>
      </c>
      <c r="G1293" t="s">
        <v>911</v>
      </c>
      <c r="I1293" t="s">
        <v>158</v>
      </c>
      <c r="J1293">
        <v>2026</v>
      </c>
      <c r="K1293">
        <v>7</v>
      </c>
      <c r="L1293" t="s">
        <v>94</v>
      </c>
      <c r="M1293">
        <v>851.45183812500011</v>
      </c>
      <c r="N1293">
        <v>1</v>
      </c>
      <c r="O1293">
        <v>851.45183812500011</v>
      </c>
      <c r="P1293" t="s">
        <v>615</v>
      </c>
      <c r="Q1293">
        <v>0</v>
      </c>
    </row>
    <row r="1294" spans="1:17" x14ac:dyDescent="0.25">
      <c r="A1294" t="s">
        <v>1005</v>
      </c>
      <c r="B1294" t="s">
        <v>3197</v>
      </c>
      <c r="C1294" t="s">
        <v>133</v>
      </c>
      <c r="D1294" t="s">
        <v>336</v>
      </c>
      <c r="E1294" t="s">
        <v>93</v>
      </c>
      <c r="F1294">
        <v>40700</v>
      </c>
      <c r="G1294" t="s">
        <v>911</v>
      </c>
      <c r="I1294" t="s">
        <v>658</v>
      </c>
      <c r="J1294">
        <v>2026</v>
      </c>
      <c r="K1294">
        <v>7</v>
      </c>
      <c r="L1294" t="s">
        <v>94</v>
      </c>
      <c r="M1294">
        <v>606.96926281250001</v>
      </c>
      <c r="N1294">
        <v>1</v>
      </c>
      <c r="O1294">
        <v>606.96926281250001</v>
      </c>
      <c r="P1294" t="s">
        <v>615</v>
      </c>
      <c r="Q1294">
        <v>0</v>
      </c>
    </row>
    <row r="1295" spans="1:17" x14ac:dyDescent="0.25">
      <c r="A1295" t="s">
        <v>1005</v>
      </c>
      <c r="B1295" t="s">
        <v>3197</v>
      </c>
      <c r="C1295" t="s">
        <v>133</v>
      </c>
      <c r="D1295" t="s">
        <v>336</v>
      </c>
      <c r="E1295" t="s">
        <v>93</v>
      </c>
      <c r="F1295">
        <v>40700</v>
      </c>
      <c r="G1295" t="s">
        <v>911</v>
      </c>
      <c r="I1295" t="s">
        <v>253</v>
      </c>
      <c r="J1295">
        <v>2026</v>
      </c>
      <c r="K1295">
        <v>7</v>
      </c>
      <c r="L1295" t="s">
        <v>94</v>
      </c>
      <c r="M1295">
        <v>304.50841137499998</v>
      </c>
      <c r="N1295">
        <v>1</v>
      </c>
      <c r="O1295">
        <v>304.50841137499998</v>
      </c>
      <c r="P1295" t="s">
        <v>615</v>
      </c>
      <c r="Q1295">
        <v>0</v>
      </c>
    </row>
    <row r="1296" spans="1:17" x14ac:dyDescent="0.25">
      <c r="A1296" t="s">
        <v>1005</v>
      </c>
      <c r="B1296" t="s">
        <v>3197</v>
      </c>
      <c r="C1296" t="s">
        <v>133</v>
      </c>
      <c r="D1296" t="s">
        <v>336</v>
      </c>
      <c r="E1296" t="s">
        <v>93</v>
      </c>
      <c r="F1296">
        <v>40700</v>
      </c>
      <c r="G1296" t="s">
        <v>911</v>
      </c>
      <c r="I1296" t="s">
        <v>627</v>
      </c>
      <c r="J1296">
        <v>2026</v>
      </c>
      <c r="K1296">
        <v>7</v>
      </c>
      <c r="L1296" t="s">
        <v>94</v>
      </c>
      <c r="M1296">
        <v>473.05492412500007</v>
      </c>
      <c r="N1296">
        <v>1</v>
      </c>
      <c r="O1296">
        <v>473.05492412500007</v>
      </c>
      <c r="P1296" t="s">
        <v>615</v>
      </c>
      <c r="Q1296">
        <v>0</v>
      </c>
    </row>
    <row r="1297" spans="1:17" x14ac:dyDescent="0.25">
      <c r="A1297" t="s">
        <v>1005</v>
      </c>
      <c r="B1297" t="s">
        <v>238</v>
      </c>
      <c r="C1297" t="s">
        <v>133</v>
      </c>
      <c r="D1297" t="s">
        <v>336</v>
      </c>
      <c r="E1297" t="s">
        <v>93</v>
      </c>
      <c r="F1297">
        <v>40700</v>
      </c>
      <c r="G1297" t="s">
        <v>911</v>
      </c>
      <c r="I1297" t="s">
        <v>658</v>
      </c>
      <c r="J1297">
        <v>2026</v>
      </c>
      <c r="K1297">
        <v>7</v>
      </c>
      <c r="L1297" t="s">
        <v>94</v>
      </c>
      <c r="M1297">
        <v>485.57541025000006</v>
      </c>
      <c r="N1297">
        <v>1</v>
      </c>
      <c r="O1297">
        <v>485.57541025000006</v>
      </c>
      <c r="P1297" t="s">
        <v>615</v>
      </c>
      <c r="Q1297">
        <v>0</v>
      </c>
    </row>
    <row r="1298" spans="1:17" x14ac:dyDescent="0.25">
      <c r="A1298" t="s">
        <v>1005</v>
      </c>
      <c r="B1298" t="s">
        <v>238</v>
      </c>
      <c r="C1298" t="s">
        <v>133</v>
      </c>
      <c r="D1298" t="s">
        <v>336</v>
      </c>
      <c r="E1298" t="s">
        <v>93</v>
      </c>
      <c r="F1298">
        <v>40700</v>
      </c>
      <c r="G1298" t="s">
        <v>911</v>
      </c>
      <c r="I1298" t="s">
        <v>253</v>
      </c>
      <c r="J1298">
        <v>2026</v>
      </c>
      <c r="K1298">
        <v>7</v>
      </c>
      <c r="L1298" t="s">
        <v>94</v>
      </c>
      <c r="M1298">
        <v>304.50841137499998</v>
      </c>
      <c r="N1298">
        <v>1</v>
      </c>
      <c r="O1298">
        <v>304.50841137499998</v>
      </c>
      <c r="P1298" t="s">
        <v>615</v>
      </c>
      <c r="Q1298">
        <v>0</v>
      </c>
    </row>
    <row r="1299" spans="1:17" x14ac:dyDescent="0.25">
      <c r="A1299" t="s">
        <v>1005</v>
      </c>
      <c r="B1299" t="s">
        <v>3198</v>
      </c>
      <c r="C1299" t="s">
        <v>133</v>
      </c>
      <c r="D1299" t="s">
        <v>336</v>
      </c>
      <c r="E1299" t="s">
        <v>93</v>
      </c>
      <c r="F1299">
        <v>40700</v>
      </c>
      <c r="G1299" t="s">
        <v>911</v>
      </c>
      <c r="I1299" t="s">
        <v>658</v>
      </c>
      <c r="J1299">
        <v>2026</v>
      </c>
      <c r="K1299">
        <v>7</v>
      </c>
      <c r="L1299" t="s">
        <v>94</v>
      </c>
      <c r="M1299">
        <v>364.1815576875</v>
      </c>
      <c r="N1299">
        <v>1</v>
      </c>
      <c r="O1299">
        <v>364.1815576875</v>
      </c>
      <c r="P1299" t="s">
        <v>615</v>
      </c>
      <c r="Q1299">
        <v>0</v>
      </c>
    </row>
    <row r="1300" spans="1:17" x14ac:dyDescent="0.25">
      <c r="A1300" t="s">
        <v>1005</v>
      </c>
      <c r="B1300" t="s">
        <v>3198</v>
      </c>
      <c r="C1300" t="s">
        <v>133</v>
      </c>
      <c r="D1300" t="s">
        <v>336</v>
      </c>
      <c r="E1300" t="s">
        <v>93</v>
      </c>
      <c r="F1300">
        <v>40700</v>
      </c>
      <c r="G1300" t="s">
        <v>911</v>
      </c>
      <c r="I1300" t="s">
        <v>253</v>
      </c>
      <c r="J1300">
        <v>2026</v>
      </c>
      <c r="K1300">
        <v>7</v>
      </c>
      <c r="L1300" t="s">
        <v>94</v>
      </c>
      <c r="M1300">
        <v>304.50841137499998</v>
      </c>
      <c r="N1300">
        <v>1</v>
      </c>
      <c r="O1300">
        <v>304.50841137499998</v>
      </c>
      <c r="P1300" t="s">
        <v>615</v>
      </c>
      <c r="Q1300">
        <v>0</v>
      </c>
    </row>
    <row r="1301" spans="1:17" x14ac:dyDescent="0.25">
      <c r="A1301" t="s">
        <v>1005</v>
      </c>
      <c r="B1301" t="s">
        <v>3198</v>
      </c>
      <c r="C1301" t="s">
        <v>133</v>
      </c>
      <c r="D1301" t="s">
        <v>336</v>
      </c>
      <c r="E1301" t="s">
        <v>93</v>
      </c>
      <c r="F1301">
        <v>40700</v>
      </c>
      <c r="G1301" t="s">
        <v>911</v>
      </c>
      <c r="I1301" t="s">
        <v>627</v>
      </c>
      <c r="J1301">
        <v>2026</v>
      </c>
      <c r="K1301">
        <v>7</v>
      </c>
      <c r="L1301" t="s">
        <v>94</v>
      </c>
      <c r="M1301">
        <v>473.05492412500007</v>
      </c>
      <c r="N1301">
        <v>1</v>
      </c>
      <c r="O1301">
        <v>473.05492412500007</v>
      </c>
      <c r="P1301" t="s">
        <v>615</v>
      </c>
      <c r="Q1301">
        <v>0</v>
      </c>
    </row>
    <row r="1302" spans="1:17" x14ac:dyDescent="0.25">
      <c r="A1302" t="s">
        <v>1005</v>
      </c>
      <c r="B1302" t="s">
        <v>3199</v>
      </c>
      <c r="C1302" t="s">
        <v>133</v>
      </c>
      <c r="D1302" t="s">
        <v>336</v>
      </c>
      <c r="E1302" t="s">
        <v>93</v>
      </c>
      <c r="F1302">
        <v>40700</v>
      </c>
      <c r="G1302" t="s">
        <v>911</v>
      </c>
      <c r="I1302" t="s">
        <v>658</v>
      </c>
      <c r="J1302">
        <v>2026</v>
      </c>
      <c r="K1302">
        <v>7</v>
      </c>
      <c r="L1302" t="s">
        <v>94</v>
      </c>
      <c r="M1302">
        <v>849.75696793750001</v>
      </c>
      <c r="N1302">
        <v>1</v>
      </c>
      <c r="O1302">
        <v>849.75696793750001</v>
      </c>
      <c r="P1302" t="s">
        <v>615</v>
      </c>
      <c r="Q1302">
        <v>0</v>
      </c>
    </row>
    <row r="1303" spans="1:17" x14ac:dyDescent="0.25">
      <c r="A1303" t="s">
        <v>1005</v>
      </c>
      <c r="B1303" t="s">
        <v>3199</v>
      </c>
      <c r="C1303" t="s">
        <v>133</v>
      </c>
      <c r="D1303" t="s">
        <v>336</v>
      </c>
      <c r="E1303" t="s">
        <v>93</v>
      </c>
      <c r="F1303">
        <v>40700</v>
      </c>
      <c r="G1303" t="s">
        <v>911</v>
      </c>
      <c r="I1303" t="s">
        <v>253</v>
      </c>
      <c r="J1303">
        <v>2026</v>
      </c>
      <c r="K1303">
        <v>7</v>
      </c>
      <c r="L1303" t="s">
        <v>94</v>
      </c>
      <c r="M1303">
        <v>304.50841137499998</v>
      </c>
      <c r="N1303">
        <v>1</v>
      </c>
      <c r="O1303">
        <v>304.50841137499998</v>
      </c>
      <c r="P1303" t="s">
        <v>615</v>
      </c>
      <c r="Q1303">
        <v>0</v>
      </c>
    </row>
    <row r="1304" spans="1:17" x14ac:dyDescent="0.25">
      <c r="A1304" t="s">
        <v>1005</v>
      </c>
      <c r="B1304" t="s">
        <v>3199</v>
      </c>
      <c r="C1304" t="s">
        <v>133</v>
      </c>
      <c r="D1304" t="s">
        <v>336</v>
      </c>
      <c r="E1304" t="s">
        <v>93</v>
      </c>
      <c r="F1304">
        <v>40700</v>
      </c>
      <c r="G1304" t="s">
        <v>911</v>
      </c>
      <c r="I1304" t="s">
        <v>627</v>
      </c>
      <c r="J1304">
        <v>2026</v>
      </c>
      <c r="K1304">
        <v>7</v>
      </c>
      <c r="L1304" t="s">
        <v>94</v>
      </c>
      <c r="M1304">
        <v>473.05492412500007</v>
      </c>
      <c r="N1304">
        <v>1</v>
      </c>
      <c r="O1304">
        <v>473.05492412500007</v>
      </c>
      <c r="P1304" t="s">
        <v>615</v>
      </c>
      <c r="Q1304">
        <v>0</v>
      </c>
    </row>
    <row r="1305" spans="1:17" x14ac:dyDescent="0.25">
      <c r="A1305" t="s">
        <v>1005</v>
      </c>
      <c r="B1305" t="s">
        <v>243</v>
      </c>
      <c r="C1305" t="s">
        <v>133</v>
      </c>
      <c r="D1305" t="s">
        <v>336</v>
      </c>
      <c r="E1305" t="s">
        <v>93</v>
      </c>
      <c r="F1305">
        <v>40700</v>
      </c>
      <c r="G1305" t="s">
        <v>911</v>
      </c>
      <c r="I1305" t="s">
        <v>658</v>
      </c>
      <c r="J1305">
        <v>2026</v>
      </c>
      <c r="K1305">
        <v>7</v>
      </c>
      <c r="L1305" t="s">
        <v>94</v>
      </c>
      <c r="M1305">
        <v>121.39385256250002</v>
      </c>
      <c r="N1305">
        <v>1</v>
      </c>
      <c r="O1305">
        <v>121.39385256250002</v>
      </c>
      <c r="P1305" t="s">
        <v>615</v>
      </c>
      <c r="Q1305">
        <v>0</v>
      </c>
    </row>
    <row r="1306" spans="1:17" x14ac:dyDescent="0.25">
      <c r="A1306" t="s">
        <v>1005</v>
      </c>
      <c r="B1306" t="s">
        <v>243</v>
      </c>
      <c r="C1306" t="s">
        <v>133</v>
      </c>
      <c r="D1306" t="s">
        <v>336</v>
      </c>
      <c r="E1306" t="s">
        <v>105</v>
      </c>
      <c r="F1306">
        <v>40700</v>
      </c>
      <c r="G1306" t="s">
        <v>911</v>
      </c>
      <c r="I1306" t="s">
        <v>670</v>
      </c>
      <c r="J1306">
        <v>2026</v>
      </c>
      <c r="K1306">
        <v>7</v>
      </c>
      <c r="L1306" t="s">
        <v>94</v>
      </c>
      <c r="M1306">
        <v>99.350743187500001</v>
      </c>
      <c r="N1306">
        <v>1</v>
      </c>
      <c r="O1306">
        <v>99.350743187500001</v>
      </c>
      <c r="P1306" t="s">
        <v>615</v>
      </c>
      <c r="Q1306">
        <v>0</v>
      </c>
    </row>
    <row r="1307" spans="1:17" x14ac:dyDescent="0.25">
      <c r="A1307" t="s">
        <v>1005</v>
      </c>
      <c r="B1307" t="s">
        <v>243</v>
      </c>
      <c r="C1307" t="s">
        <v>133</v>
      </c>
      <c r="D1307" t="s">
        <v>336</v>
      </c>
      <c r="E1307" t="s">
        <v>93</v>
      </c>
      <c r="F1307">
        <v>40700</v>
      </c>
      <c r="G1307" t="s">
        <v>911</v>
      </c>
      <c r="I1307" t="s">
        <v>253</v>
      </c>
      <c r="J1307">
        <v>2026</v>
      </c>
      <c r="K1307">
        <v>7</v>
      </c>
      <c r="L1307" t="s">
        <v>94</v>
      </c>
      <c r="M1307">
        <v>304.50841137499998</v>
      </c>
      <c r="N1307">
        <v>1</v>
      </c>
      <c r="O1307">
        <v>304.50841137499998</v>
      </c>
      <c r="P1307" t="s">
        <v>615</v>
      </c>
      <c r="Q1307">
        <v>0</v>
      </c>
    </row>
    <row r="1308" spans="1:17" x14ac:dyDescent="0.25">
      <c r="A1308" t="s">
        <v>2382</v>
      </c>
      <c r="B1308" t="s">
        <v>622</v>
      </c>
      <c r="C1308" t="s">
        <v>623</v>
      </c>
      <c r="D1308" t="s">
        <v>336</v>
      </c>
      <c r="E1308" t="s">
        <v>93</v>
      </c>
      <c r="F1308">
        <v>40900</v>
      </c>
      <c r="G1308" t="s">
        <v>2520</v>
      </c>
      <c r="I1308" t="s">
        <v>624</v>
      </c>
      <c r="J1308">
        <v>2026</v>
      </c>
      <c r="K1308">
        <v>7</v>
      </c>
      <c r="L1308" t="s">
        <v>94</v>
      </c>
      <c r="M1308">
        <v>3604.89185</v>
      </c>
      <c r="N1308">
        <v>1</v>
      </c>
      <c r="O1308">
        <v>3604.89185</v>
      </c>
      <c r="P1308" t="s">
        <v>615</v>
      </c>
      <c r="Q1308">
        <v>1</v>
      </c>
    </row>
    <row r="1309" spans="1:17" x14ac:dyDescent="0.25">
      <c r="A1309" t="s">
        <v>2382</v>
      </c>
      <c r="B1309" t="s">
        <v>622</v>
      </c>
      <c r="C1309" t="s">
        <v>623</v>
      </c>
      <c r="D1309" t="s">
        <v>336</v>
      </c>
      <c r="E1309" t="s">
        <v>102</v>
      </c>
      <c r="F1309">
        <v>40900</v>
      </c>
      <c r="G1309" t="s">
        <v>2520</v>
      </c>
      <c r="I1309" t="s">
        <v>186</v>
      </c>
      <c r="J1309">
        <v>2026</v>
      </c>
      <c r="K1309">
        <v>7</v>
      </c>
      <c r="L1309" t="s">
        <v>94</v>
      </c>
      <c r="M1309">
        <v>4896.0431142999996</v>
      </c>
      <c r="N1309">
        <v>1</v>
      </c>
      <c r="O1309">
        <v>4896.0431142999996</v>
      </c>
      <c r="P1309" t="s">
        <v>615</v>
      </c>
      <c r="Q1309">
        <v>1</v>
      </c>
    </row>
    <row r="1310" spans="1:17" x14ac:dyDescent="0.25">
      <c r="A1310" t="s">
        <v>2382</v>
      </c>
      <c r="B1310" t="s">
        <v>622</v>
      </c>
      <c r="C1310" t="s">
        <v>623</v>
      </c>
      <c r="D1310" t="s">
        <v>336</v>
      </c>
      <c r="E1310" t="s">
        <v>93</v>
      </c>
      <c r="F1310">
        <v>40900</v>
      </c>
      <c r="G1310" t="s">
        <v>2520</v>
      </c>
      <c r="I1310" t="s">
        <v>625</v>
      </c>
      <c r="J1310">
        <v>2026</v>
      </c>
      <c r="K1310">
        <v>7</v>
      </c>
      <c r="L1310" t="s">
        <v>94</v>
      </c>
      <c r="M1310">
        <v>4502.3349258999997</v>
      </c>
      <c r="N1310">
        <v>1</v>
      </c>
      <c r="O1310">
        <v>4502.3349258999997</v>
      </c>
      <c r="P1310" t="s">
        <v>615</v>
      </c>
      <c r="Q1310">
        <v>1</v>
      </c>
    </row>
    <row r="1311" spans="1:17" x14ac:dyDescent="0.25">
      <c r="A1311" t="s">
        <v>2382</v>
      </c>
      <c r="B1311" t="s">
        <v>622</v>
      </c>
      <c r="C1311" t="s">
        <v>623</v>
      </c>
      <c r="D1311" t="s">
        <v>336</v>
      </c>
      <c r="E1311" t="s">
        <v>93</v>
      </c>
      <c r="F1311">
        <v>40900</v>
      </c>
      <c r="G1311" t="s">
        <v>2520</v>
      </c>
      <c r="I1311" t="s">
        <v>626</v>
      </c>
      <c r="J1311">
        <v>2026</v>
      </c>
      <c r="K1311">
        <v>7</v>
      </c>
      <c r="L1311" t="s">
        <v>94</v>
      </c>
      <c r="M1311">
        <v>3694.6991557000001</v>
      </c>
      <c r="N1311">
        <v>1</v>
      </c>
      <c r="O1311">
        <v>3694.6991557000001</v>
      </c>
      <c r="P1311" t="s">
        <v>615</v>
      </c>
      <c r="Q1311">
        <v>0</v>
      </c>
    </row>
    <row r="1312" spans="1:17" x14ac:dyDescent="0.25">
      <c r="A1312" t="s">
        <v>2382</v>
      </c>
      <c r="B1312" t="s">
        <v>622</v>
      </c>
      <c r="C1312" t="s">
        <v>623</v>
      </c>
      <c r="D1312" t="s">
        <v>336</v>
      </c>
      <c r="E1312" t="s">
        <v>93</v>
      </c>
      <c r="F1312">
        <v>40900</v>
      </c>
      <c r="G1312" t="s">
        <v>2520</v>
      </c>
      <c r="I1312" t="s">
        <v>253</v>
      </c>
      <c r="J1312">
        <v>2026</v>
      </c>
      <c r="K1312">
        <v>7</v>
      </c>
      <c r="L1312" t="s">
        <v>94</v>
      </c>
      <c r="M1312">
        <v>1747.7375663</v>
      </c>
      <c r="N1312">
        <v>1</v>
      </c>
      <c r="O1312">
        <v>1747.7375663</v>
      </c>
      <c r="P1312" t="s">
        <v>615</v>
      </c>
      <c r="Q1312">
        <v>0</v>
      </c>
    </row>
    <row r="1313" spans="1:17" x14ac:dyDescent="0.25">
      <c r="A1313" t="s">
        <v>2382</v>
      </c>
      <c r="B1313" t="s">
        <v>622</v>
      </c>
      <c r="C1313" t="s">
        <v>623</v>
      </c>
      <c r="D1313" t="s">
        <v>336</v>
      </c>
      <c r="E1313" t="s">
        <v>105</v>
      </c>
      <c r="F1313">
        <v>40900</v>
      </c>
      <c r="G1313" t="s">
        <v>2520</v>
      </c>
      <c r="I1313" t="s">
        <v>628</v>
      </c>
      <c r="J1313">
        <v>2026</v>
      </c>
      <c r="K1313">
        <v>7</v>
      </c>
      <c r="L1313" t="s">
        <v>94</v>
      </c>
      <c r="M1313">
        <v>735.7679263</v>
      </c>
      <c r="N1313">
        <v>1</v>
      </c>
      <c r="O1313">
        <v>735.7679263</v>
      </c>
      <c r="P1313" t="s">
        <v>615</v>
      </c>
      <c r="Q1313">
        <v>0</v>
      </c>
    </row>
    <row r="1314" spans="1:17" x14ac:dyDescent="0.25">
      <c r="A1314" t="s">
        <v>2382</v>
      </c>
      <c r="B1314" t="s">
        <v>713</v>
      </c>
      <c r="C1314" t="s">
        <v>714</v>
      </c>
      <c r="D1314" t="s">
        <v>336</v>
      </c>
      <c r="E1314" t="s">
        <v>102</v>
      </c>
      <c r="F1314">
        <v>40700</v>
      </c>
      <c r="G1314" t="s">
        <v>911</v>
      </c>
      <c r="I1314" t="s">
        <v>186</v>
      </c>
      <c r="J1314">
        <v>2026</v>
      </c>
      <c r="K1314">
        <v>7</v>
      </c>
      <c r="L1314" t="s">
        <v>94</v>
      </c>
      <c r="M1314">
        <v>28215.555548985001</v>
      </c>
      <c r="N1314">
        <v>1</v>
      </c>
      <c r="O1314">
        <v>28215.555548985001</v>
      </c>
      <c r="P1314" t="s">
        <v>615</v>
      </c>
      <c r="Q1314">
        <v>1</v>
      </c>
    </row>
    <row r="1315" spans="1:17" x14ac:dyDescent="0.25">
      <c r="A1315" t="s">
        <v>2382</v>
      </c>
      <c r="B1315" t="s">
        <v>713</v>
      </c>
      <c r="C1315" t="s">
        <v>714</v>
      </c>
      <c r="D1315" t="s">
        <v>336</v>
      </c>
      <c r="E1315" t="s">
        <v>93</v>
      </c>
      <c r="F1315">
        <v>40700</v>
      </c>
      <c r="G1315" t="s">
        <v>911</v>
      </c>
      <c r="I1315" t="s">
        <v>191</v>
      </c>
      <c r="J1315">
        <v>2026</v>
      </c>
      <c r="K1315">
        <v>7</v>
      </c>
      <c r="L1315" t="s">
        <v>94</v>
      </c>
      <c r="M1315">
        <v>951.85570535999989</v>
      </c>
      <c r="N1315">
        <v>1</v>
      </c>
      <c r="O1315">
        <v>951.85570535999989</v>
      </c>
      <c r="P1315" t="s">
        <v>615</v>
      </c>
      <c r="Q1315">
        <v>1</v>
      </c>
    </row>
    <row r="1316" spans="1:17" x14ac:dyDescent="0.25">
      <c r="A1316" t="s">
        <v>2382</v>
      </c>
      <c r="B1316" t="s">
        <v>713</v>
      </c>
      <c r="C1316" t="s">
        <v>714</v>
      </c>
      <c r="D1316" t="s">
        <v>336</v>
      </c>
      <c r="E1316" t="s">
        <v>93</v>
      </c>
      <c r="F1316">
        <v>40700</v>
      </c>
      <c r="G1316" t="s">
        <v>911</v>
      </c>
      <c r="I1316" t="s">
        <v>618</v>
      </c>
      <c r="J1316">
        <v>2026</v>
      </c>
      <c r="K1316">
        <v>7</v>
      </c>
      <c r="L1316" t="s">
        <v>94</v>
      </c>
      <c r="M1316">
        <v>566.04933965999987</v>
      </c>
      <c r="N1316">
        <v>1</v>
      </c>
      <c r="O1316">
        <v>566.04933965999987</v>
      </c>
      <c r="P1316" t="s">
        <v>615</v>
      </c>
      <c r="Q1316">
        <v>1</v>
      </c>
    </row>
    <row r="1317" spans="1:17" x14ac:dyDescent="0.25">
      <c r="A1317" t="s">
        <v>2382</v>
      </c>
      <c r="B1317" t="s">
        <v>713</v>
      </c>
      <c r="C1317" t="s">
        <v>714</v>
      </c>
      <c r="D1317" t="s">
        <v>336</v>
      </c>
      <c r="E1317" t="s">
        <v>93</v>
      </c>
      <c r="F1317">
        <v>40700</v>
      </c>
      <c r="G1317" t="s">
        <v>911</v>
      </c>
      <c r="I1317" t="s">
        <v>168</v>
      </c>
      <c r="J1317">
        <v>2026</v>
      </c>
      <c r="K1317">
        <v>7</v>
      </c>
      <c r="L1317" t="s">
        <v>94</v>
      </c>
      <c r="M1317">
        <v>1699.5080414199999</v>
      </c>
      <c r="N1317">
        <v>1</v>
      </c>
      <c r="O1317">
        <v>1699.5080414199999</v>
      </c>
      <c r="P1317" t="s">
        <v>615</v>
      </c>
      <c r="Q1317">
        <v>0</v>
      </c>
    </row>
    <row r="1318" spans="1:17" x14ac:dyDescent="0.25">
      <c r="A1318" t="s">
        <v>2382</v>
      </c>
      <c r="B1318" t="s">
        <v>713</v>
      </c>
      <c r="C1318" t="s">
        <v>714</v>
      </c>
      <c r="D1318" t="s">
        <v>336</v>
      </c>
      <c r="E1318" t="s">
        <v>93</v>
      </c>
      <c r="F1318">
        <v>40700</v>
      </c>
      <c r="G1318" t="s">
        <v>911</v>
      </c>
      <c r="I1318" t="s">
        <v>169</v>
      </c>
      <c r="J1318">
        <v>2026</v>
      </c>
      <c r="K1318">
        <v>7</v>
      </c>
      <c r="L1318" t="s">
        <v>94</v>
      </c>
      <c r="M1318">
        <v>1699.5080414199999</v>
      </c>
      <c r="N1318">
        <v>1</v>
      </c>
      <c r="O1318">
        <v>1699.5080414199999</v>
      </c>
      <c r="P1318" t="s">
        <v>615</v>
      </c>
      <c r="Q1318">
        <v>0</v>
      </c>
    </row>
    <row r="1319" spans="1:17" x14ac:dyDescent="0.25">
      <c r="A1319" t="s">
        <v>2382</v>
      </c>
      <c r="B1319" t="s">
        <v>713</v>
      </c>
      <c r="C1319" t="s">
        <v>714</v>
      </c>
      <c r="D1319" t="s">
        <v>336</v>
      </c>
      <c r="E1319" t="s">
        <v>93</v>
      </c>
      <c r="F1319">
        <v>40700</v>
      </c>
      <c r="G1319" t="s">
        <v>911</v>
      </c>
      <c r="I1319" t="s">
        <v>253</v>
      </c>
      <c r="J1319">
        <v>2026</v>
      </c>
      <c r="K1319">
        <v>7</v>
      </c>
      <c r="L1319" t="s">
        <v>94</v>
      </c>
      <c r="M1319">
        <v>1696.9079985199999</v>
      </c>
      <c r="N1319">
        <v>1</v>
      </c>
      <c r="O1319">
        <v>1696.9079985199999</v>
      </c>
      <c r="P1319" t="s">
        <v>615</v>
      </c>
      <c r="Q1319">
        <v>0</v>
      </c>
    </row>
    <row r="1320" spans="1:17" x14ac:dyDescent="0.25">
      <c r="A1320" t="s">
        <v>2382</v>
      </c>
      <c r="B1320" t="s">
        <v>713</v>
      </c>
      <c r="C1320" t="s">
        <v>714</v>
      </c>
      <c r="D1320" t="s">
        <v>336</v>
      </c>
      <c r="E1320" t="s">
        <v>105</v>
      </c>
      <c r="F1320">
        <v>40700</v>
      </c>
      <c r="G1320" t="s">
        <v>911</v>
      </c>
      <c r="I1320" t="s">
        <v>144</v>
      </c>
      <c r="J1320">
        <v>2026</v>
      </c>
      <c r="K1320">
        <v>7</v>
      </c>
      <c r="L1320" t="s">
        <v>94</v>
      </c>
      <c r="M1320">
        <v>1418.4334037649999</v>
      </c>
      <c r="N1320">
        <v>1</v>
      </c>
      <c r="O1320">
        <v>1418.4334037649999</v>
      </c>
      <c r="P1320" t="s">
        <v>615</v>
      </c>
      <c r="Q1320">
        <v>0</v>
      </c>
    </row>
    <row r="1321" spans="1:17" x14ac:dyDescent="0.25">
      <c r="A1321" t="s">
        <v>2382</v>
      </c>
      <c r="B1321" t="s">
        <v>713</v>
      </c>
      <c r="C1321" t="s">
        <v>714</v>
      </c>
      <c r="D1321" t="s">
        <v>336</v>
      </c>
      <c r="E1321" t="s">
        <v>105</v>
      </c>
      <c r="F1321">
        <v>40700</v>
      </c>
      <c r="G1321" t="s">
        <v>911</v>
      </c>
      <c r="I1321" t="s">
        <v>158</v>
      </c>
      <c r="J1321">
        <v>2026</v>
      </c>
      <c r="K1321">
        <v>7</v>
      </c>
      <c r="L1321" t="s">
        <v>94</v>
      </c>
      <c r="M1321">
        <v>424.87701035499998</v>
      </c>
      <c r="N1321">
        <v>1</v>
      </c>
      <c r="O1321">
        <v>424.87701035499998</v>
      </c>
      <c r="P1321" t="s">
        <v>615</v>
      </c>
      <c r="Q1321">
        <v>0</v>
      </c>
    </row>
    <row r="1322" spans="1:17" x14ac:dyDescent="0.25">
      <c r="A1322" t="s">
        <v>2382</v>
      </c>
      <c r="B1322" t="s">
        <v>713</v>
      </c>
      <c r="C1322" t="s">
        <v>714</v>
      </c>
      <c r="D1322" t="s">
        <v>336</v>
      </c>
      <c r="E1322" t="s">
        <v>93</v>
      </c>
      <c r="F1322">
        <v>40700</v>
      </c>
      <c r="G1322" t="s">
        <v>911</v>
      </c>
      <c r="I1322" t="s">
        <v>619</v>
      </c>
      <c r="J1322">
        <v>2026</v>
      </c>
      <c r="K1322">
        <v>7</v>
      </c>
      <c r="L1322" t="s">
        <v>94</v>
      </c>
      <c r="M1322">
        <v>1060.9775058400003</v>
      </c>
      <c r="N1322">
        <v>1</v>
      </c>
      <c r="O1322">
        <v>1060.9775058400003</v>
      </c>
      <c r="P1322" t="s">
        <v>615</v>
      </c>
      <c r="Q1322">
        <v>1</v>
      </c>
    </row>
    <row r="1323" spans="1:17" x14ac:dyDescent="0.25">
      <c r="A1323" t="s">
        <v>2382</v>
      </c>
      <c r="B1323" t="s">
        <v>713</v>
      </c>
      <c r="C1323" t="s">
        <v>714</v>
      </c>
      <c r="D1323" t="s">
        <v>336</v>
      </c>
      <c r="E1323" t="s">
        <v>93</v>
      </c>
      <c r="F1323">
        <v>40700</v>
      </c>
      <c r="G1323" t="s">
        <v>911</v>
      </c>
      <c r="I1323" t="s">
        <v>706</v>
      </c>
      <c r="J1323">
        <v>2026</v>
      </c>
      <c r="K1323">
        <v>7</v>
      </c>
      <c r="L1323" t="s">
        <v>94</v>
      </c>
      <c r="M1323">
        <v>1326.2218823000001</v>
      </c>
      <c r="N1323">
        <v>1</v>
      </c>
      <c r="O1323">
        <v>1326.2218823000001</v>
      </c>
      <c r="P1323" t="s">
        <v>615</v>
      </c>
      <c r="Q1323">
        <v>1</v>
      </c>
    </row>
    <row r="1324" spans="1:17" x14ac:dyDescent="0.25">
      <c r="A1324" t="s">
        <v>2784</v>
      </c>
      <c r="B1324" t="s">
        <v>254</v>
      </c>
      <c r="C1324" t="s">
        <v>255</v>
      </c>
      <c r="D1324" t="s">
        <v>336</v>
      </c>
      <c r="E1324" t="s">
        <v>102</v>
      </c>
      <c r="F1324">
        <v>40700</v>
      </c>
      <c r="G1324" t="s">
        <v>911</v>
      </c>
      <c r="I1324" t="s">
        <v>125</v>
      </c>
      <c r="J1324">
        <v>2026</v>
      </c>
      <c r="K1324">
        <v>7</v>
      </c>
      <c r="L1324" t="s">
        <v>94</v>
      </c>
      <c r="M1324">
        <v>596.80984719999992</v>
      </c>
      <c r="N1324">
        <v>1</v>
      </c>
      <c r="O1324">
        <v>596.80984719999992</v>
      </c>
      <c r="P1324" t="s">
        <v>615</v>
      </c>
      <c r="Q1324">
        <v>1</v>
      </c>
    </row>
    <row r="1325" spans="1:17" x14ac:dyDescent="0.25">
      <c r="A1325" t="s">
        <v>2784</v>
      </c>
      <c r="B1325" t="s">
        <v>254</v>
      </c>
      <c r="C1325" t="s">
        <v>255</v>
      </c>
      <c r="D1325" t="s">
        <v>336</v>
      </c>
      <c r="E1325" t="s">
        <v>93</v>
      </c>
      <c r="F1325">
        <v>40700</v>
      </c>
      <c r="G1325" t="s">
        <v>911</v>
      </c>
      <c r="I1325" t="s">
        <v>668</v>
      </c>
      <c r="J1325">
        <v>2026</v>
      </c>
      <c r="K1325">
        <v>7</v>
      </c>
      <c r="L1325" t="s">
        <v>94</v>
      </c>
      <c r="M1325">
        <v>883.06457032499975</v>
      </c>
      <c r="N1325">
        <v>1</v>
      </c>
      <c r="O1325">
        <v>883.06457032499975</v>
      </c>
      <c r="P1325" t="s">
        <v>615</v>
      </c>
      <c r="Q1325">
        <v>0</v>
      </c>
    </row>
    <row r="1326" spans="1:17" x14ac:dyDescent="0.25">
      <c r="A1326" t="s">
        <v>2784</v>
      </c>
      <c r="B1326" t="s">
        <v>254</v>
      </c>
      <c r="C1326" t="s">
        <v>255</v>
      </c>
      <c r="D1326" t="s">
        <v>336</v>
      </c>
      <c r="E1326" t="s">
        <v>93</v>
      </c>
      <c r="F1326">
        <v>40700</v>
      </c>
      <c r="G1326" t="s">
        <v>911</v>
      </c>
      <c r="I1326" t="s">
        <v>253</v>
      </c>
      <c r="J1326">
        <v>2026</v>
      </c>
      <c r="K1326">
        <v>7</v>
      </c>
      <c r="L1326" t="s">
        <v>94</v>
      </c>
      <c r="M1326">
        <v>1631.64692173</v>
      </c>
      <c r="N1326">
        <v>1</v>
      </c>
      <c r="O1326">
        <v>1631.64692173</v>
      </c>
      <c r="P1326" t="s">
        <v>615</v>
      </c>
      <c r="Q1326">
        <v>0</v>
      </c>
    </row>
    <row r="1327" spans="1:17" x14ac:dyDescent="0.25">
      <c r="A1327" t="s">
        <v>2784</v>
      </c>
      <c r="B1327" t="s">
        <v>254</v>
      </c>
      <c r="C1327" t="s">
        <v>255</v>
      </c>
      <c r="D1327" t="s">
        <v>336</v>
      </c>
      <c r="E1327" t="s">
        <v>101</v>
      </c>
      <c r="F1327">
        <v>40700</v>
      </c>
      <c r="G1327" t="s">
        <v>911</v>
      </c>
      <c r="I1327" t="s">
        <v>269</v>
      </c>
      <c r="J1327">
        <v>2026</v>
      </c>
      <c r="K1327">
        <v>7</v>
      </c>
      <c r="L1327" t="s">
        <v>94</v>
      </c>
      <c r="M1327">
        <v>5172.6115</v>
      </c>
      <c r="N1327">
        <v>1</v>
      </c>
      <c r="O1327">
        <v>5172.6115</v>
      </c>
      <c r="P1327" t="s">
        <v>615</v>
      </c>
      <c r="Q1327">
        <v>1</v>
      </c>
    </row>
    <row r="1328" spans="1:17" x14ac:dyDescent="0.25">
      <c r="A1328" t="s">
        <v>2784</v>
      </c>
      <c r="B1328" t="s">
        <v>254</v>
      </c>
      <c r="C1328" t="s">
        <v>255</v>
      </c>
      <c r="D1328" t="s">
        <v>336</v>
      </c>
      <c r="E1328" t="s">
        <v>104</v>
      </c>
      <c r="F1328">
        <v>40700</v>
      </c>
      <c r="G1328" t="s">
        <v>911</v>
      </c>
      <c r="I1328" t="s">
        <v>120</v>
      </c>
      <c r="J1328">
        <v>2026</v>
      </c>
      <c r="K1328">
        <v>7</v>
      </c>
      <c r="L1328" t="s">
        <v>94</v>
      </c>
      <c r="M1328">
        <v>818.35350261000008</v>
      </c>
      <c r="N1328">
        <v>1</v>
      </c>
      <c r="O1328">
        <v>818.35350261000008</v>
      </c>
      <c r="P1328" t="s">
        <v>615</v>
      </c>
      <c r="Q1328">
        <v>0</v>
      </c>
    </row>
    <row r="1329" spans="1:17" x14ac:dyDescent="0.25">
      <c r="A1329" t="s">
        <v>2784</v>
      </c>
      <c r="B1329" t="s">
        <v>254</v>
      </c>
      <c r="C1329" t="s">
        <v>255</v>
      </c>
      <c r="D1329" t="s">
        <v>336</v>
      </c>
      <c r="E1329" t="s">
        <v>105</v>
      </c>
      <c r="F1329">
        <v>40700</v>
      </c>
      <c r="G1329" t="s">
        <v>911</v>
      </c>
      <c r="I1329" t="s">
        <v>111</v>
      </c>
      <c r="J1329">
        <v>2026</v>
      </c>
      <c r="K1329">
        <v>7</v>
      </c>
      <c r="L1329" t="s">
        <v>94</v>
      </c>
      <c r="M1329">
        <v>204.90338085000005</v>
      </c>
      <c r="N1329">
        <v>1</v>
      </c>
      <c r="O1329">
        <v>204.90338085000005</v>
      </c>
      <c r="P1329" t="s">
        <v>615</v>
      </c>
      <c r="Q1329">
        <v>0</v>
      </c>
    </row>
    <row r="1330" spans="1:17" x14ac:dyDescent="0.25">
      <c r="A1330" t="s">
        <v>2784</v>
      </c>
      <c r="B1330" t="s">
        <v>254</v>
      </c>
      <c r="C1330" t="s">
        <v>255</v>
      </c>
      <c r="D1330" t="s">
        <v>336</v>
      </c>
      <c r="E1330" t="s">
        <v>105</v>
      </c>
      <c r="F1330">
        <v>40700</v>
      </c>
      <c r="G1330" t="s">
        <v>911</v>
      </c>
      <c r="I1330" t="s">
        <v>158</v>
      </c>
      <c r="J1330">
        <v>2026</v>
      </c>
      <c r="K1330">
        <v>7</v>
      </c>
      <c r="L1330" t="s">
        <v>94</v>
      </c>
      <c r="M1330">
        <v>2859.7571852149999</v>
      </c>
      <c r="N1330">
        <v>1</v>
      </c>
      <c r="O1330">
        <v>2859.7571852149999</v>
      </c>
      <c r="P1330" t="s">
        <v>615</v>
      </c>
      <c r="Q1330">
        <v>0</v>
      </c>
    </row>
    <row r="1331" spans="1:17" x14ac:dyDescent="0.25">
      <c r="A1331" t="s">
        <v>1005</v>
      </c>
      <c r="B1331" t="s">
        <v>145</v>
      </c>
      <c r="C1331" t="s">
        <v>133</v>
      </c>
      <c r="D1331" t="s">
        <v>336</v>
      </c>
      <c r="E1331" t="s">
        <v>101</v>
      </c>
      <c r="F1331">
        <v>40700</v>
      </c>
      <c r="G1331" t="s">
        <v>911</v>
      </c>
      <c r="I1331" t="s">
        <v>269</v>
      </c>
      <c r="J1331">
        <v>2026</v>
      </c>
      <c r="K1331">
        <v>7</v>
      </c>
      <c r="L1331" t="s">
        <v>94</v>
      </c>
      <c r="M1331">
        <v>-90.245669149999955</v>
      </c>
      <c r="N1331">
        <v>1</v>
      </c>
      <c r="O1331">
        <v>-90.245669149999955</v>
      </c>
      <c r="P1331" t="s">
        <v>615</v>
      </c>
      <c r="Q1331">
        <v>1</v>
      </c>
    </row>
    <row r="1332" spans="1:17" x14ac:dyDescent="0.25">
      <c r="A1332" t="s">
        <v>1005</v>
      </c>
      <c r="B1332" t="s">
        <v>244</v>
      </c>
      <c r="C1332" t="s">
        <v>133</v>
      </c>
      <c r="D1332" t="s">
        <v>336</v>
      </c>
      <c r="E1332" t="s">
        <v>101</v>
      </c>
      <c r="F1332">
        <v>40700</v>
      </c>
      <c r="G1332" t="s">
        <v>911</v>
      </c>
      <c r="I1332" t="s">
        <v>269</v>
      </c>
      <c r="J1332">
        <v>2026</v>
      </c>
      <c r="K1332">
        <v>7</v>
      </c>
      <c r="L1332" t="s">
        <v>94</v>
      </c>
      <c r="M1332">
        <v>-84.814362149999994</v>
      </c>
      <c r="N1332">
        <v>1</v>
      </c>
      <c r="O1332">
        <v>-84.814362149999994</v>
      </c>
      <c r="P1332" t="s">
        <v>615</v>
      </c>
      <c r="Q1332">
        <v>1</v>
      </c>
    </row>
    <row r="1333" spans="1:17" x14ac:dyDescent="0.25">
      <c r="A1333" t="s">
        <v>1005</v>
      </c>
      <c r="B1333" t="s">
        <v>881</v>
      </c>
      <c r="C1333" t="s">
        <v>133</v>
      </c>
      <c r="D1333" t="s">
        <v>336</v>
      </c>
      <c r="E1333" t="s">
        <v>101</v>
      </c>
      <c r="F1333">
        <v>40700</v>
      </c>
      <c r="G1333" t="s">
        <v>911</v>
      </c>
      <c r="I1333" t="s">
        <v>269</v>
      </c>
      <c r="J1333">
        <v>2026</v>
      </c>
      <c r="K1333">
        <v>7</v>
      </c>
      <c r="L1333" t="s">
        <v>94</v>
      </c>
      <c r="M1333">
        <v>-84.699731550000038</v>
      </c>
      <c r="N1333">
        <v>1</v>
      </c>
      <c r="O1333">
        <v>-84.699731550000038</v>
      </c>
      <c r="P1333" t="s">
        <v>615</v>
      </c>
      <c r="Q1333">
        <v>1</v>
      </c>
    </row>
    <row r="1334" spans="1:17" x14ac:dyDescent="0.25">
      <c r="A1334" t="s">
        <v>1005</v>
      </c>
      <c r="B1334" t="s">
        <v>2248</v>
      </c>
      <c r="C1334" t="s">
        <v>133</v>
      </c>
      <c r="D1334" t="s">
        <v>336</v>
      </c>
      <c r="E1334" t="s">
        <v>101</v>
      </c>
      <c r="F1334">
        <v>40700</v>
      </c>
      <c r="G1334" t="s">
        <v>911</v>
      </c>
      <c r="I1334" t="s">
        <v>269</v>
      </c>
      <c r="J1334">
        <v>2026</v>
      </c>
      <c r="K1334">
        <v>7</v>
      </c>
      <c r="L1334" t="s">
        <v>94</v>
      </c>
      <c r="M1334">
        <v>-84.706554799999992</v>
      </c>
      <c r="N1334">
        <v>1</v>
      </c>
      <c r="O1334">
        <v>-84.706554799999992</v>
      </c>
      <c r="P1334" t="s">
        <v>615</v>
      </c>
      <c r="Q1334">
        <v>1</v>
      </c>
    </row>
    <row r="1335" spans="1:17" x14ac:dyDescent="0.25">
      <c r="A1335" t="s">
        <v>1005</v>
      </c>
      <c r="B1335" t="s">
        <v>882</v>
      </c>
      <c r="C1335" t="s">
        <v>133</v>
      </c>
      <c r="D1335" t="s">
        <v>336</v>
      </c>
      <c r="E1335" t="s">
        <v>101</v>
      </c>
      <c r="F1335">
        <v>40700</v>
      </c>
      <c r="G1335" t="s">
        <v>911</v>
      </c>
      <c r="I1335" t="s">
        <v>269</v>
      </c>
      <c r="J1335">
        <v>2026</v>
      </c>
      <c r="K1335">
        <v>7</v>
      </c>
      <c r="L1335" t="s">
        <v>94</v>
      </c>
      <c r="M1335">
        <v>-303.75334954999994</v>
      </c>
      <c r="N1335">
        <v>1</v>
      </c>
      <c r="O1335">
        <v>-303.75334954999994</v>
      </c>
      <c r="P1335" t="s">
        <v>615</v>
      </c>
      <c r="Q1335">
        <v>1</v>
      </c>
    </row>
    <row r="1336" spans="1:17" x14ac:dyDescent="0.25">
      <c r="A1336" t="s">
        <v>1005</v>
      </c>
      <c r="B1336" t="s">
        <v>163</v>
      </c>
      <c r="C1336" t="s">
        <v>133</v>
      </c>
      <c r="D1336" t="s">
        <v>336</v>
      </c>
      <c r="E1336" t="s">
        <v>101</v>
      </c>
      <c r="F1336">
        <v>40700</v>
      </c>
      <c r="G1336" t="s">
        <v>911</v>
      </c>
      <c r="I1336" t="s">
        <v>269</v>
      </c>
      <c r="J1336">
        <v>2026</v>
      </c>
      <c r="K1336">
        <v>7</v>
      </c>
      <c r="L1336" t="s">
        <v>94</v>
      </c>
      <c r="M1336">
        <v>-325.01732585000002</v>
      </c>
      <c r="N1336">
        <v>1</v>
      </c>
      <c r="O1336">
        <v>-325.01732585000002</v>
      </c>
      <c r="P1336" t="s">
        <v>615</v>
      </c>
      <c r="Q1336">
        <v>1</v>
      </c>
    </row>
    <row r="1337" spans="1:17" x14ac:dyDescent="0.25">
      <c r="A1337" t="s">
        <v>1005</v>
      </c>
      <c r="B1337" t="s">
        <v>687</v>
      </c>
      <c r="C1337" t="s">
        <v>133</v>
      </c>
      <c r="D1337" t="s">
        <v>336</v>
      </c>
      <c r="E1337" t="s">
        <v>101</v>
      </c>
      <c r="F1337">
        <v>40700</v>
      </c>
      <c r="G1337" t="s">
        <v>911</v>
      </c>
      <c r="I1337" t="s">
        <v>269</v>
      </c>
      <c r="J1337">
        <v>2026</v>
      </c>
      <c r="K1337">
        <v>7</v>
      </c>
      <c r="L1337" t="s">
        <v>94</v>
      </c>
      <c r="M1337">
        <v>-175.06548989999993</v>
      </c>
      <c r="N1337">
        <v>1</v>
      </c>
      <c r="O1337">
        <v>-175.06548989999993</v>
      </c>
      <c r="P1337" t="s">
        <v>615</v>
      </c>
      <c r="Q1337">
        <v>1</v>
      </c>
    </row>
    <row r="1338" spans="1:17" x14ac:dyDescent="0.25">
      <c r="A1338" t="s">
        <v>1005</v>
      </c>
      <c r="B1338" t="s">
        <v>174</v>
      </c>
      <c r="C1338" t="s">
        <v>133</v>
      </c>
      <c r="D1338" t="s">
        <v>336</v>
      </c>
      <c r="E1338" t="s">
        <v>101</v>
      </c>
      <c r="F1338">
        <v>40700</v>
      </c>
      <c r="G1338" t="s">
        <v>911</v>
      </c>
      <c r="I1338" t="s">
        <v>269</v>
      </c>
      <c r="J1338">
        <v>2026</v>
      </c>
      <c r="K1338">
        <v>7</v>
      </c>
      <c r="L1338" t="s">
        <v>94</v>
      </c>
      <c r="M1338">
        <v>-84.699731550000038</v>
      </c>
      <c r="N1338">
        <v>1</v>
      </c>
      <c r="O1338">
        <v>-84.699731550000038</v>
      </c>
      <c r="P1338" t="s">
        <v>615</v>
      </c>
      <c r="Q1338">
        <v>1</v>
      </c>
    </row>
    <row r="1339" spans="1:17" x14ac:dyDescent="0.25">
      <c r="A1339" t="s">
        <v>1005</v>
      </c>
      <c r="B1339" t="s">
        <v>694</v>
      </c>
      <c r="C1339" t="s">
        <v>133</v>
      </c>
      <c r="D1339" t="s">
        <v>336</v>
      </c>
      <c r="E1339" t="s">
        <v>101</v>
      </c>
      <c r="F1339">
        <v>40700</v>
      </c>
      <c r="G1339" t="s">
        <v>911</v>
      </c>
      <c r="I1339" t="s">
        <v>269</v>
      </c>
      <c r="J1339">
        <v>2026</v>
      </c>
      <c r="K1339">
        <v>7</v>
      </c>
      <c r="L1339" t="s">
        <v>94</v>
      </c>
      <c r="M1339">
        <v>-2003.4344770999996</v>
      </c>
      <c r="N1339">
        <v>1</v>
      </c>
      <c r="O1339">
        <v>-2003.4344770999996</v>
      </c>
      <c r="P1339" t="s">
        <v>615</v>
      </c>
      <c r="Q1339">
        <v>1</v>
      </c>
    </row>
    <row r="1340" spans="1:17" x14ac:dyDescent="0.25">
      <c r="A1340" t="s">
        <v>1005</v>
      </c>
      <c r="B1340" t="s">
        <v>183</v>
      </c>
      <c r="C1340" t="s">
        <v>133</v>
      </c>
      <c r="D1340" t="s">
        <v>336</v>
      </c>
      <c r="E1340" t="s">
        <v>101</v>
      </c>
      <c r="F1340">
        <v>40700</v>
      </c>
      <c r="G1340" t="s">
        <v>911</v>
      </c>
      <c r="I1340" t="s">
        <v>269</v>
      </c>
      <c r="J1340">
        <v>2026</v>
      </c>
      <c r="K1340">
        <v>7</v>
      </c>
      <c r="L1340" t="s">
        <v>94</v>
      </c>
      <c r="M1340">
        <v>-84.706554799999992</v>
      </c>
      <c r="N1340">
        <v>1</v>
      </c>
      <c r="O1340">
        <v>-84.706554799999992</v>
      </c>
      <c r="P1340" t="s">
        <v>615</v>
      </c>
      <c r="Q1340">
        <v>1</v>
      </c>
    </row>
    <row r="1341" spans="1:17" x14ac:dyDescent="0.25">
      <c r="A1341" t="s">
        <v>1005</v>
      </c>
      <c r="B1341" t="s">
        <v>250</v>
      </c>
      <c r="C1341" t="s">
        <v>133</v>
      </c>
      <c r="D1341" t="s">
        <v>336</v>
      </c>
      <c r="E1341" t="s">
        <v>101</v>
      </c>
      <c r="F1341">
        <v>40700</v>
      </c>
      <c r="G1341" t="s">
        <v>911</v>
      </c>
      <c r="I1341" t="s">
        <v>269</v>
      </c>
      <c r="J1341">
        <v>2026</v>
      </c>
      <c r="K1341">
        <v>7</v>
      </c>
      <c r="L1341" t="s">
        <v>94</v>
      </c>
      <c r="M1341">
        <v>-84.706554799999992</v>
      </c>
      <c r="N1341">
        <v>1</v>
      </c>
      <c r="O1341">
        <v>-84.706554799999992</v>
      </c>
      <c r="P1341" t="s">
        <v>615</v>
      </c>
      <c r="Q1341">
        <v>1</v>
      </c>
    </row>
    <row r="1342" spans="1:17" x14ac:dyDescent="0.25">
      <c r="A1342" t="s">
        <v>1005</v>
      </c>
      <c r="B1342" t="s">
        <v>211</v>
      </c>
      <c r="C1342" t="s">
        <v>133</v>
      </c>
      <c r="D1342" t="s">
        <v>336</v>
      </c>
      <c r="E1342" t="s">
        <v>101</v>
      </c>
      <c r="F1342">
        <v>40700</v>
      </c>
      <c r="G1342" t="s">
        <v>911</v>
      </c>
      <c r="I1342" t="s">
        <v>269</v>
      </c>
      <c r="J1342">
        <v>2026</v>
      </c>
      <c r="K1342">
        <v>7</v>
      </c>
      <c r="L1342" t="s">
        <v>94</v>
      </c>
      <c r="M1342">
        <v>-84.699731550000038</v>
      </c>
      <c r="N1342">
        <v>1</v>
      </c>
      <c r="O1342">
        <v>-84.699731550000038</v>
      </c>
      <c r="P1342" t="s">
        <v>615</v>
      </c>
      <c r="Q1342">
        <v>1</v>
      </c>
    </row>
    <row r="1343" spans="1:17" x14ac:dyDescent="0.25">
      <c r="A1343" t="s">
        <v>1005</v>
      </c>
      <c r="B1343" t="s">
        <v>232</v>
      </c>
      <c r="C1343" t="s">
        <v>133</v>
      </c>
      <c r="D1343" t="s">
        <v>336</v>
      </c>
      <c r="E1343" t="s">
        <v>101</v>
      </c>
      <c r="F1343">
        <v>40700</v>
      </c>
      <c r="G1343" t="s">
        <v>911</v>
      </c>
      <c r="I1343" t="s">
        <v>269</v>
      </c>
      <c r="J1343">
        <v>2026</v>
      </c>
      <c r="K1343">
        <v>7</v>
      </c>
      <c r="L1343" t="s">
        <v>94</v>
      </c>
      <c r="M1343">
        <v>-2119.19637195</v>
      </c>
      <c r="N1343">
        <v>1</v>
      </c>
      <c r="O1343">
        <v>-2119.19637195</v>
      </c>
      <c r="P1343" t="s">
        <v>615</v>
      </c>
      <c r="Q1343">
        <v>1</v>
      </c>
    </row>
    <row r="1344" spans="1:17" x14ac:dyDescent="0.25">
      <c r="A1344" t="s">
        <v>1005</v>
      </c>
      <c r="B1344" t="s">
        <v>3172</v>
      </c>
      <c r="C1344" t="s">
        <v>133</v>
      </c>
      <c r="D1344" t="s">
        <v>336</v>
      </c>
      <c r="E1344" t="s">
        <v>101</v>
      </c>
      <c r="F1344">
        <v>40700</v>
      </c>
      <c r="G1344" t="s">
        <v>911</v>
      </c>
      <c r="I1344" t="s">
        <v>269</v>
      </c>
      <c r="J1344">
        <v>2026</v>
      </c>
      <c r="K1344">
        <v>7</v>
      </c>
      <c r="L1344" t="s">
        <v>94</v>
      </c>
      <c r="M1344">
        <v>-11626.362206899998</v>
      </c>
      <c r="N1344">
        <v>1</v>
      </c>
      <c r="O1344">
        <v>-11626.362206899998</v>
      </c>
      <c r="P1344" t="s">
        <v>615</v>
      </c>
      <c r="Q1344">
        <v>1</v>
      </c>
    </row>
    <row r="1345" spans="1:17" x14ac:dyDescent="0.25">
      <c r="A1345" t="s">
        <v>2784</v>
      </c>
      <c r="B1345" t="s">
        <v>254</v>
      </c>
      <c r="C1345" t="s">
        <v>255</v>
      </c>
      <c r="D1345" t="s">
        <v>336</v>
      </c>
      <c r="E1345" t="s">
        <v>101</v>
      </c>
      <c r="F1345">
        <v>40700</v>
      </c>
      <c r="G1345" t="s">
        <v>911</v>
      </c>
      <c r="I1345" t="s">
        <v>269</v>
      </c>
      <c r="J1345">
        <v>2026</v>
      </c>
      <c r="K1345">
        <v>7</v>
      </c>
      <c r="L1345" t="s">
        <v>94</v>
      </c>
      <c r="M1345">
        <v>-2570.1094835499998</v>
      </c>
      <c r="N1345">
        <v>1</v>
      </c>
      <c r="O1345">
        <v>-2570.1094835499998</v>
      </c>
      <c r="P1345" t="s">
        <v>615</v>
      </c>
      <c r="Q1345">
        <v>1</v>
      </c>
    </row>
    <row r="1346" spans="1:17" x14ac:dyDescent="0.25">
      <c r="A1346" t="s">
        <v>2516</v>
      </c>
      <c r="B1346" t="s">
        <v>393</v>
      </c>
      <c r="C1346" t="s">
        <v>296</v>
      </c>
      <c r="D1346" t="s">
        <v>336</v>
      </c>
      <c r="E1346" t="s">
        <v>102</v>
      </c>
      <c r="F1346">
        <v>40700</v>
      </c>
      <c r="G1346" t="s">
        <v>911</v>
      </c>
      <c r="I1346" t="s">
        <v>186</v>
      </c>
      <c r="J1346">
        <v>2026</v>
      </c>
      <c r="K1346">
        <v>7</v>
      </c>
      <c r="L1346" t="s">
        <v>94</v>
      </c>
      <c r="M1346">
        <v>-392.00799434999999</v>
      </c>
      <c r="N1346">
        <v>1</v>
      </c>
      <c r="O1346">
        <v>-392.00799434999999</v>
      </c>
      <c r="P1346" t="s">
        <v>615</v>
      </c>
      <c r="Q1346">
        <v>1</v>
      </c>
    </row>
    <row r="1347" spans="1:17" x14ac:dyDescent="0.25">
      <c r="A1347" t="s">
        <v>2382</v>
      </c>
      <c r="B1347" t="s">
        <v>394</v>
      </c>
      <c r="C1347" t="s">
        <v>395</v>
      </c>
      <c r="D1347" t="s">
        <v>336</v>
      </c>
      <c r="E1347" t="s">
        <v>102</v>
      </c>
      <c r="F1347">
        <v>40700</v>
      </c>
      <c r="G1347" t="s">
        <v>911</v>
      </c>
      <c r="I1347" t="s">
        <v>125</v>
      </c>
      <c r="J1347">
        <v>2026</v>
      </c>
      <c r="K1347">
        <v>7</v>
      </c>
      <c r="L1347" t="s">
        <v>94</v>
      </c>
      <c r="M1347">
        <v>-5446.8162472499989</v>
      </c>
      <c r="N1347">
        <v>1</v>
      </c>
      <c r="O1347">
        <v>-5446.8162472499989</v>
      </c>
      <c r="P1347" t="s">
        <v>615</v>
      </c>
      <c r="Q1347">
        <v>1</v>
      </c>
    </row>
    <row r="1348" spans="1:17" x14ac:dyDescent="0.25">
      <c r="A1348" t="s">
        <v>2392</v>
      </c>
      <c r="B1348" t="s">
        <v>611</v>
      </c>
      <c r="C1348" t="s">
        <v>107</v>
      </c>
      <c r="D1348" t="s">
        <v>336</v>
      </c>
      <c r="E1348" t="s">
        <v>102</v>
      </c>
      <c r="F1348">
        <v>40700</v>
      </c>
      <c r="G1348" t="s">
        <v>911</v>
      </c>
      <c r="I1348" t="s">
        <v>186</v>
      </c>
      <c r="J1348">
        <v>2026</v>
      </c>
      <c r="K1348">
        <v>7</v>
      </c>
      <c r="L1348" t="s">
        <v>94</v>
      </c>
      <c r="M1348">
        <v>-82.389379099999999</v>
      </c>
      <c r="N1348">
        <v>1</v>
      </c>
      <c r="O1348">
        <v>-82.389379099999999</v>
      </c>
      <c r="P1348" t="s">
        <v>615</v>
      </c>
      <c r="Q1348">
        <v>1</v>
      </c>
    </row>
    <row r="1349" spans="1:17" x14ac:dyDescent="0.25">
      <c r="A1349" t="s">
        <v>2392</v>
      </c>
      <c r="B1349" t="s">
        <v>390</v>
      </c>
      <c r="C1349" t="s">
        <v>107</v>
      </c>
      <c r="D1349" t="s">
        <v>336</v>
      </c>
      <c r="E1349" t="s">
        <v>102</v>
      </c>
      <c r="F1349">
        <v>40700</v>
      </c>
      <c r="G1349" t="s">
        <v>911</v>
      </c>
      <c r="I1349" t="s">
        <v>186</v>
      </c>
      <c r="J1349">
        <v>2026</v>
      </c>
      <c r="K1349">
        <v>7</v>
      </c>
      <c r="L1349" t="s">
        <v>94</v>
      </c>
      <c r="M1349">
        <v>-3385.7921755000002</v>
      </c>
      <c r="N1349">
        <v>1</v>
      </c>
      <c r="O1349">
        <v>-3385.7921755000002</v>
      </c>
      <c r="P1349" t="s">
        <v>615</v>
      </c>
      <c r="Q1349">
        <v>1</v>
      </c>
    </row>
    <row r="1350" spans="1:17" x14ac:dyDescent="0.25">
      <c r="A1350" t="s">
        <v>2392</v>
      </c>
      <c r="B1350" t="s">
        <v>612</v>
      </c>
      <c r="C1350" t="s">
        <v>107</v>
      </c>
      <c r="D1350" t="s">
        <v>336</v>
      </c>
      <c r="E1350" t="s">
        <v>102</v>
      </c>
      <c r="F1350">
        <v>40700</v>
      </c>
      <c r="G1350" t="s">
        <v>911</v>
      </c>
      <c r="I1350" t="s">
        <v>186</v>
      </c>
      <c r="J1350">
        <v>2026</v>
      </c>
      <c r="K1350">
        <v>7</v>
      </c>
      <c r="L1350" t="s">
        <v>94</v>
      </c>
      <c r="M1350">
        <v>-1396.2634818999998</v>
      </c>
      <c r="N1350">
        <v>1</v>
      </c>
      <c r="O1350">
        <v>-1396.2634818999998</v>
      </c>
      <c r="P1350" t="s">
        <v>615</v>
      </c>
      <c r="Q1350">
        <v>1</v>
      </c>
    </row>
    <row r="1351" spans="1:17" x14ac:dyDescent="0.25">
      <c r="A1351" t="s">
        <v>1005</v>
      </c>
      <c r="B1351" t="s">
        <v>188</v>
      </c>
      <c r="C1351" t="s">
        <v>133</v>
      </c>
      <c r="D1351" t="s">
        <v>336</v>
      </c>
      <c r="E1351" t="s">
        <v>102</v>
      </c>
      <c r="F1351">
        <v>40700</v>
      </c>
      <c r="G1351" t="s">
        <v>911</v>
      </c>
      <c r="I1351" t="s">
        <v>125</v>
      </c>
      <c r="J1351">
        <v>2026</v>
      </c>
      <c r="K1351">
        <v>7</v>
      </c>
      <c r="L1351" t="s">
        <v>94</v>
      </c>
      <c r="M1351">
        <v>-3.220574</v>
      </c>
      <c r="N1351">
        <v>1</v>
      </c>
      <c r="O1351">
        <v>-3.220574</v>
      </c>
      <c r="P1351" t="s">
        <v>615</v>
      </c>
      <c r="Q1351">
        <v>1</v>
      </c>
    </row>
    <row r="1352" spans="1:17" x14ac:dyDescent="0.25">
      <c r="A1352" t="s">
        <v>1005</v>
      </c>
      <c r="B1352" t="s">
        <v>700</v>
      </c>
      <c r="C1352" t="s">
        <v>133</v>
      </c>
      <c r="D1352" t="s">
        <v>336</v>
      </c>
      <c r="E1352" t="s">
        <v>102</v>
      </c>
      <c r="F1352">
        <v>40700</v>
      </c>
      <c r="G1352" t="s">
        <v>911</v>
      </c>
      <c r="I1352" t="s">
        <v>186</v>
      </c>
      <c r="J1352">
        <v>2026</v>
      </c>
      <c r="K1352">
        <v>7</v>
      </c>
      <c r="L1352" t="s">
        <v>94</v>
      </c>
      <c r="M1352">
        <v>-5.985354899999999</v>
      </c>
      <c r="N1352">
        <v>1</v>
      </c>
      <c r="O1352">
        <v>-5.985354899999999</v>
      </c>
      <c r="P1352" t="s">
        <v>615</v>
      </c>
      <c r="Q1352">
        <v>1</v>
      </c>
    </row>
    <row r="1353" spans="1:17" x14ac:dyDescent="0.25">
      <c r="A1353" t="s">
        <v>1005</v>
      </c>
      <c r="B1353" t="s">
        <v>3190</v>
      </c>
      <c r="C1353" t="s">
        <v>133</v>
      </c>
      <c r="D1353" t="s">
        <v>336</v>
      </c>
      <c r="E1353" t="s">
        <v>102</v>
      </c>
      <c r="F1353">
        <v>40700</v>
      </c>
      <c r="G1353" t="s">
        <v>911</v>
      </c>
      <c r="I1353" t="s">
        <v>186</v>
      </c>
      <c r="J1353">
        <v>2026</v>
      </c>
      <c r="K1353">
        <v>7</v>
      </c>
      <c r="L1353" t="s">
        <v>94</v>
      </c>
      <c r="M1353">
        <v>-1620.2216519999997</v>
      </c>
      <c r="N1353">
        <v>1</v>
      </c>
      <c r="O1353">
        <v>-1620.2216519999997</v>
      </c>
      <c r="P1353" t="s">
        <v>615</v>
      </c>
      <c r="Q1353">
        <v>1</v>
      </c>
    </row>
    <row r="1354" spans="1:17" x14ac:dyDescent="0.25">
      <c r="A1354" t="s">
        <v>1005</v>
      </c>
      <c r="B1354" t="s">
        <v>232</v>
      </c>
      <c r="C1354" t="s">
        <v>133</v>
      </c>
      <c r="D1354" t="s">
        <v>336</v>
      </c>
      <c r="E1354" t="s">
        <v>102</v>
      </c>
      <c r="F1354">
        <v>40700</v>
      </c>
      <c r="G1354" t="s">
        <v>911</v>
      </c>
      <c r="I1354" t="s">
        <v>186</v>
      </c>
      <c r="J1354">
        <v>2026</v>
      </c>
      <c r="K1354">
        <v>7</v>
      </c>
      <c r="L1354" t="s">
        <v>94</v>
      </c>
      <c r="M1354">
        <v>-342.44390634999996</v>
      </c>
      <c r="N1354">
        <v>1</v>
      </c>
      <c r="O1354">
        <v>-342.44390634999996</v>
      </c>
      <c r="P1354" t="s">
        <v>615</v>
      </c>
      <c r="Q1354">
        <v>1</v>
      </c>
    </row>
    <row r="1355" spans="1:17" x14ac:dyDescent="0.25">
      <c r="A1355" t="s">
        <v>1005</v>
      </c>
      <c r="B1355" t="s">
        <v>234</v>
      </c>
      <c r="C1355" t="s">
        <v>133</v>
      </c>
      <c r="D1355" t="s">
        <v>336</v>
      </c>
      <c r="E1355" t="s">
        <v>102</v>
      </c>
      <c r="F1355">
        <v>40700</v>
      </c>
      <c r="G1355" t="s">
        <v>911</v>
      </c>
      <c r="I1355" t="s">
        <v>186</v>
      </c>
      <c r="J1355">
        <v>2026</v>
      </c>
      <c r="K1355">
        <v>7</v>
      </c>
      <c r="L1355" t="s">
        <v>94</v>
      </c>
      <c r="M1355">
        <v>-635.15041414999985</v>
      </c>
      <c r="N1355">
        <v>1</v>
      </c>
      <c r="O1355">
        <v>-635.15041414999985</v>
      </c>
      <c r="P1355" t="s">
        <v>615</v>
      </c>
      <c r="Q1355">
        <v>1</v>
      </c>
    </row>
    <row r="1356" spans="1:17" x14ac:dyDescent="0.25">
      <c r="A1356" t="s">
        <v>1005</v>
      </c>
      <c r="B1356" t="s">
        <v>236</v>
      </c>
      <c r="C1356" t="s">
        <v>133</v>
      </c>
      <c r="D1356" t="s">
        <v>336</v>
      </c>
      <c r="E1356" t="s">
        <v>102</v>
      </c>
      <c r="F1356">
        <v>40700</v>
      </c>
      <c r="G1356" t="s">
        <v>911</v>
      </c>
      <c r="I1356" t="s">
        <v>186</v>
      </c>
      <c r="J1356">
        <v>2026</v>
      </c>
      <c r="K1356">
        <v>7</v>
      </c>
      <c r="L1356" t="s">
        <v>94</v>
      </c>
      <c r="M1356">
        <v>-258.81951899999996</v>
      </c>
      <c r="N1356">
        <v>1</v>
      </c>
      <c r="O1356">
        <v>-258.81951899999996</v>
      </c>
      <c r="P1356" t="s">
        <v>615</v>
      </c>
      <c r="Q1356">
        <v>1</v>
      </c>
    </row>
    <row r="1357" spans="1:17" x14ac:dyDescent="0.25">
      <c r="A1357" t="s">
        <v>2382</v>
      </c>
      <c r="B1357" t="s">
        <v>713</v>
      </c>
      <c r="C1357" t="s">
        <v>714</v>
      </c>
      <c r="D1357" t="s">
        <v>336</v>
      </c>
      <c r="E1357" t="s">
        <v>102</v>
      </c>
      <c r="F1357">
        <v>40700</v>
      </c>
      <c r="G1357" t="s">
        <v>911</v>
      </c>
      <c r="I1357" t="s">
        <v>186</v>
      </c>
      <c r="J1357">
        <v>2026</v>
      </c>
      <c r="K1357">
        <v>7</v>
      </c>
      <c r="L1357" t="s">
        <v>94</v>
      </c>
      <c r="M1357">
        <v>-12119.7050163</v>
      </c>
      <c r="N1357">
        <v>1</v>
      </c>
      <c r="O1357">
        <v>-12119.7050163</v>
      </c>
      <c r="P1357" t="s">
        <v>615</v>
      </c>
      <c r="Q1357">
        <v>1</v>
      </c>
    </row>
    <row r="1358" spans="1:17" x14ac:dyDescent="0.25">
      <c r="A1358" t="s">
        <v>2392</v>
      </c>
      <c r="B1358" t="s">
        <v>662</v>
      </c>
      <c r="C1358" t="s">
        <v>107</v>
      </c>
      <c r="D1358" t="s">
        <v>336</v>
      </c>
      <c r="E1358" t="s">
        <v>102</v>
      </c>
      <c r="F1358">
        <v>40700</v>
      </c>
      <c r="G1358" t="s">
        <v>911</v>
      </c>
      <c r="I1358" t="s">
        <v>813</v>
      </c>
      <c r="J1358">
        <v>2026</v>
      </c>
      <c r="K1358">
        <v>7</v>
      </c>
      <c r="L1358" t="s">
        <v>94</v>
      </c>
      <c r="M1358">
        <v>8863.0645740042801</v>
      </c>
      <c r="N1358">
        <v>1</v>
      </c>
      <c r="O1358">
        <v>8863.0645740042801</v>
      </c>
      <c r="P1358" t="s">
        <v>615</v>
      </c>
      <c r="Q1358" t="s">
        <v>96</v>
      </c>
    </row>
    <row r="1359" spans="1:17" x14ac:dyDescent="0.25">
      <c r="A1359" t="s">
        <v>2392</v>
      </c>
      <c r="B1359" t="s">
        <v>662</v>
      </c>
      <c r="C1359" t="s">
        <v>107</v>
      </c>
      <c r="D1359" t="s">
        <v>336</v>
      </c>
      <c r="E1359" t="s">
        <v>104</v>
      </c>
      <c r="F1359">
        <v>40700</v>
      </c>
      <c r="G1359" t="s">
        <v>911</v>
      </c>
      <c r="I1359" t="s">
        <v>813</v>
      </c>
      <c r="J1359">
        <v>2026</v>
      </c>
      <c r="K1359">
        <v>7</v>
      </c>
      <c r="L1359" t="s">
        <v>94</v>
      </c>
      <c r="M1359">
        <v>4021.7558656257406</v>
      </c>
      <c r="N1359">
        <v>1</v>
      </c>
      <c r="O1359">
        <v>4021.7558656257406</v>
      </c>
      <c r="P1359" t="s">
        <v>615</v>
      </c>
      <c r="Q1359" t="s">
        <v>96</v>
      </c>
    </row>
    <row r="1360" spans="1:17" x14ac:dyDescent="0.25">
      <c r="A1360" t="s">
        <v>2392</v>
      </c>
      <c r="B1360" t="s">
        <v>662</v>
      </c>
      <c r="C1360" t="s">
        <v>107</v>
      </c>
      <c r="D1360" t="s">
        <v>336</v>
      </c>
      <c r="E1360" t="s">
        <v>105</v>
      </c>
      <c r="F1360">
        <v>40700</v>
      </c>
      <c r="G1360" t="s">
        <v>911</v>
      </c>
      <c r="I1360" t="s">
        <v>813</v>
      </c>
      <c r="J1360">
        <v>2026</v>
      </c>
      <c r="K1360">
        <v>7</v>
      </c>
      <c r="L1360" t="s">
        <v>94</v>
      </c>
      <c r="M1360">
        <v>2873.1190735988889</v>
      </c>
      <c r="N1360">
        <v>1</v>
      </c>
      <c r="O1360">
        <v>2873.1190735988889</v>
      </c>
      <c r="P1360" t="s">
        <v>615</v>
      </c>
      <c r="Q1360" t="s">
        <v>96</v>
      </c>
    </row>
    <row r="1361" spans="1:17" x14ac:dyDescent="0.25">
      <c r="A1361" t="s">
        <v>2382</v>
      </c>
      <c r="B1361" t="s">
        <v>652</v>
      </c>
      <c r="C1361" t="s">
        <v>653</v>
      </c>
      <c r="D1361" t="s">
        <v>336</v>
      </c>
      <c r="E1361" t="s">
        <v>93</v>
      </c>
      <c r="F1361">
        <v>40700</v>
      </c>
      <c r="G1361" t="s">
        <v>911</v>
      </c>
      <c r="I1361" t="s">
        <v>813</v>
      </c>
      <c r="J1361">
        <v>2026</v>
      </c>
      <c r="K1361">
        <v>7</v>
      </c>
      <c r="L1361" t="s">
        <v>94</v>
      </c>
      <c r="M1361">
        <v>4364.6235144796719</v>
      </c>
      <c r="N1361">
        <v>1</v>
      </c>
      <c r="O1361">
        <v>4364.6235144796719</v>
      </c>
      <c r="P1361" t="s">
        <v>615</v>
      </c>
      <c r="Q1361" t="s">
        <v>96</v>
      </c>
    </row>
    <row r="1362" spans="1:17" x14ac:dyDescent="0.25">
      <c r="A1362" t="s">
        <v>2382</v>
      </c>
      <c r="B1362" t="s">
        <v>652</v>
      </c>
      <c r="C1362" t="s">
        <v>653</v>
      </c>
      <c r="D1362" t="s">
        <v>336</v>
      </c>
      <c r="E1362" t="s">
        <v>102</v>
      </c>
      <c r="F1362">
        <v>40700</v>
      </c>
      <c r="G1362" t="s">
        <v>911</v>
      </c>
      <c r="I1362" t="s">
        <v>813</v>
      </c>
      <c r="J1362">
        <v>2026</v>
      </c>
      <c r="K1362">
        <v>7</v>
      </c>
      <c r="L1362" t="s">
        <v>94</v>
      </c>
      <c r="M1362">
        <v>3009.1963017301327</v>
      </c>
      <c r="N1362">
        <v>1</v>
      </c>
      <c r="O1362">
        <v>3009.1963017301327</v>
      </c>
      <c r="P1362" t="s">
        <v>615</v>
      </c>
      <c r="Q1362" t="s">
        <v>96</v>
      </c>
    </row>
    <row r="1363" spans="1:17" x14ac:dyDescent="0.25">
      <c r="A1363" t="s">
        <v>2382</v>
      </c>
      <c r="B1363" t="s">
        <v>652</v>
      </c>
      <c r="C1363" t="s">
        <v>653</v>
      </c>
      <c r="D1363" t="s">
        <v>336</v>
      </c>
      <c r="E1363" t="s">
        <v>105</v>
      </c>
      <c r="F1363">
        <v>40700</v>
      </c>
      <c r="G1363" t="s">
        <v>911</v>
      </c>
      <c r="I1363" t="s">
        <v>813</v>
      </c>
      <c r="J1363">
        <v>2026</v>
      </c>
      <c r="K1363">
        <v>7</v>
      </c>
      <c r="L1363" t="s">
        <v>94</v>
      </c>
      <c r="M1363">
        <v>7140.3489591809612</v>
      </c>
      <c r="N1363">
        <v>1</v>
      </c>
      <c r="O1363">
        <v>7140.3489591809612</v>
      </c>
      <c r="P1363" t="s">
        <v>615</v>
      </c>
      <c r="Q1363" t="s">
        <v>96</v>
      </c>
    </row>
    <row r="1364" spans="1:17" x14ac:dyDescent="0.25">
      <c r="A1364" t="s">
        <v>2382</v>
      </c>
      <c r="B1364" t="s">
        <v>713</v>
      </c>
      <c r="C1364" t="s">
        <v>714</v>
      </c>
      <c r="D1364" t="s">
        <v>336</v>
      </c>
      <c r="E1364" t="s">
        <v>105</v>
      </c>
      <c r="F1364">
        <v>40700</v>
      </c>
      <c r="G1364" t="s">
        <v>911</v>
      </c>
      <c r="I1364" t="s">
        <v>813</v>
      </c>
      <c r="J1364">
        <v>2026</v>
      </c>
      <c r="K1364">
        <v>7</v>
      </c>
      <c r="L1364" t="s">
        <v>94</v>
      </c>
      <c r="M1364">
        <v>1810.1037280510122</v>
      </c>
      <c r="N1364">
        <v>1</v>
      </c>
      <c r="O1364">
        <v>1810.1037280510122</v>
      </c>
      <c r="P1364" t="s">
        <v>615</v>
      </c>
      <c r="Q1364" t="s">
        <v>96</v>
      </c>
    </row>
    <row r="1365" spans="1:17" x14ac:dyDescent="0.25">
      <c r="A1365" t="s">
        <v>2382</v>
      </c>
      <c r="B1365" t="s">
        <v>713</v>
      </c>
      <c r="C1365" t="s">
        <v>714</v>
      </c>
      <c r="D1365" t="s">
        <v>336</v>
      </c>
      <c r="E1365" t="s">
        <v>93</v>
      </c>
      <c r="F1365">
        <v>40700</v>
      </c>
      <c r="G1365" t="s">
        <v>911</v>
      </c>
      <c r="I1365" t="s">
        <v>813</v>
      </c>
      <c r="J1365">
        <v>2026</v>
      </c>
      <c r="K1365">
        <v>7</v>
      </c>
      <c r="L1365" t="s">
        <v>94</v>
      </c>
      <c r="M1365">
        <v>1666.3387082023357</v>
      </c>
      <c r="N1365">
        <v>1</v>
      </c>
      <c r="O1365">
        <v>1666.3387082023357</v>
      </c>
      <c r="P1365" t="s">
        <v>615</v>
      </c>
      <c r="Q1365" t="s">
        <v>96</v>
      </c>
    </row>
    <row r="1366" spans="1:17" x14ac:dyDescent="0.25">
      <c r="A1366" t="s">
        <v>2382</v>
      </c>
      <c r="B1366" t="s">
        <v>815</v>
      </c>
      <c r="C1366" t="s">
        <v>816</v>
      </c>
      <c r="D1366" t="s">
        <v>336</v>
      </c>
      <c r="E1366" t="s">
        <v>93</v>
      </c>
      <c r="F1366">
        <v>40700</v>
      </c>
      <c r="G1366" t="s">
        <v>911</v>
      </c>
      <c r="I1366" t="s">
        <v>817</v>
      </c>
      <c r="J1366">
        <v>2026</v>
      </c>
      <c r="K1366">
        <v>7</v>
      </c>
      <c r="L1366" t="s">
        <v>94</v>
      </c>
      <c r="M1366">
        <v>69610.833874894815</v>
      </c>
      <c r="N1366">
        <v>1</v>
      </c>
      <c r="O1366">
        <v>69610.833874894815</v>
      </c>
      <c r="P1366" t="s">
        <v>615</v>
      </c>
      <c r="Q1366" t="s">
        <v>96</v>
      </c>
    </row>
    <row r="1367" spans="1:17" x14ac:dyDescent="0.25">
      <c r="A1367" t="s">
        <v>2382</v>
      </c>
      <c r="B1367" t="s">
        <v>815</v>
      </c>
      <c r="C1367" t="s">
        <v>816</v>
      </c>
      <c r="D1367" t="s">
        <v>336</v>
      </c>
      <c r="E1367" t="s">
        <v>102</v>
      </c>
      <c r="F1367">
        <v>40700</v>
      </c>
      <c r="G1367" t="s">
        <v>911</v>
      </c>
      <c r="I1367" t="s">
        <v>817</v>
      </c>
      <c r="J1367">
        <v>2026</v>
      </c>
      <c r="K1367">
        <v>7</v>
      </c>
      <c r="L1367" t="s">
        <v>94</v>
      </c>
      <c r="M1367">
        <v>67181.803873552693</v>
      </c>
      <c r="N1367">
        <v>1</v>
      </c>
      <c r="O1367">
        <v>67181.803873552693</v>
      </c>
      <c r="P1367" t="s">
        <v>615</v>
      </c>
      <c r="Q1367" t="s">
        <v>96</v>
      </c>
    </row>
    <row r="1368" spans="1:17" x14ac:dyDescent="0.25">
      <c r="A1368" t="s">
        <v>2382</v>
      </c>
      <c r="B1368" t="s">
        <v>815</v>
      </c>
      <c r="C1368" t="s">
        <v>816</v>
      </c>
      <c r="D1368" t="s">
        <v>336</v>
      </c>
      <c r="E1368" t="s">
        <v>103</v>
      </c>
      <c r="F1368">
        <v>40700</v>
      </c>
      <c r="G1368" t="s">
        <v>911</v>
      </c>
      <c r="I1368" t="s">
        <v>817</v>
      </c>
      <c r="J1368">
        <v>2026</v>
      </c>
      <c r="K1368">
        <v>7</v>
      </c>
      <c r="L1368" t="s">
        <v>94</v>
      </c>
      <c r="M1368">
        <v>3720.9877681412058</v>
      </c>
      <c r="N1368">
        <v>1</v>
      </c>
      <c r="O1368">
        <v>3720.9877681412058</v>
      </c>
      <c r="P1368" t="s">
        <v>615</v>
      </c>
      <c r="Q1368" t="s">
        <v>96</v>
      </c>
    </row>
    <row r="1369" spans="1:17" x14ac:dyDescent="0.25">
      <c r="A1369" t="s">
        <v>2382</v>
      </c>
      <c r="B1369" t="s">
        <v>815</v>
      </c>
      <c r="C1369" t="s">
        <v>816</v>
      </c>
      <c r="D1369" t="s">
        <v>336</v>
      </c>
      <c r="E1369" t="s">
        <v>105</v>
      </c>
      <c r="F1369">
        <v>40700</v>
      </c>
      <c r="G1369" t="s">
        <v>911</v>
      </c>
      <c r="I1369" t="s">
        <v>817</v>
      </c>
      <c r="J1369">
        <v>2026</v>
      </c>
      <c r="K1369">
        <v>7</v>
      </c>
      <c r="L1369" t="s">
        <v>94</v>
      </c>
      <c r="M1369">
        <v>20254.825750848337</v>
      </c>
      <c r="N1369">
        <v>1</v>
      </c>
      <c r="O1369">
        <v>20254.825750848337</v>
      </c>
      <c r="P1369" t="s">
        <v>615</v>
      </c>
      <c r="Q1369" t="s">
        <v>96</v>
      </c>
    </row>
    <row r="1370" spans="1:17" x14ac:dyDescent="0.25">
      <c r="A1370" t="s">
        <v>2382</v>
      </c>
      <c r="B1370" t="s">
        <v>258</v>
      </c>
      <c r="C1370" t="s">
        <v>258</v>
      </c>
      <c r="D1370" t="s">
        <v>336</v>
      </c>
      <c r="E1370" t="s">
        <v>93</v>
      </c>
      <c r="F1370">
        <v>40700</v>
      </c>
      <c r="G1370" t="s">
        <v>911</v>
      </c>
      <c r="I1370" t="s">
        <v>818</v>
      </c>
      <c r="J1370">
        <v>2026</v>
      </c>
      <c r="K1370">
        <v>7</v>
      </c>
      <c r="L1370" t="s">
        <v>94</v>
      </c>
      <c r="M1370">
        <v>-908114.06145273033</v>
      </c>
      <c r="N1370">
        <v>1</v>
      </c>
      <c r="O1370">
        <v>-908114.06145273033</v>
      </c>
      <c r="P1370" t="s">
        <v>615</v>
      </c>
      <c r="Q1370" t="s">
        <v>96</v>
      </c>
    </row>
    <row r="1371" spans="1:17" x14ac:dyDescent="0.25">
      <c r="A1371" t="s">
        <v>2382</v>
      </c>
      <c r="B1371" t="s">
        <v>258</v>
      </c>
      <c r="C1371" t="s">
        <v>258</v>
      </c>
      <c r="D1371" t="s">
        <v>336</v>
      </c>
      <c r="E1371" t="s">
        <v>101</v>
      </c>
      <c r="F1371">
        <v>40700</v>
      </c>
      <c r="G1371" t="s">
        <v>911</v>
      </c>
      <c r="I1371" t="s">
        <v>818</v>
      </c>
      <c r="J1371">
        <v>2026</v>
      </c>
      <c r="K1371">
        <v>7</v>
      </c>
      <c r="L1371" t="s">
        <v>94</v>
      </c>
      <c r="M1371">
        <v>-272183.53278566303</v>
      </c>
      <c r="N1371">
        <v>1</v>
      </c>
      <c r="O1371">
        <v>-272183.53278566303</v>
      </c>
      <c r="P1371" t="s">
        <v>615</v>
      </c>
      <c r="Q1371" t="s">
        <v>96</v>
      </c>
    </row>
    <row r="1372" spans="1:17" x14ac:dyDescent="0.25">
      <c r="A1372" t="s">
        <v>2382</v>
      </c>
      <c r="B1372" t="s">
        <v>258</v>
      </c>
      <c r="C1372" t="s">
        <v>258</v>
      </c>
      <c r="D1372" t="s">
        <v>336</v>
      </c>
      <c r="E1372" t="s">
        <v>102</v>
      </c>
      <c r="F1372">
        <v>40700</v>
      </c>
      <c r="G1372" t="s">
        <v>911</v>
      </c>
      <c r="I1372" t="s">
        <v>818</v>
      </c>
      <c r="J1372">
        <v>2026</v>
      </c>
      <c r="K1372">
        <v>7</v>
      </c>
      <c r="L1372" t="s">
        <v>94</v>
      </c>
      <c r="M1372">
        <v>-789472.68204864638</v>
      </c>
      <c r="N1372">
        <v>1</v>
      </c>
      <c r="O1372">
        <v>-789472.68204864638</v>
      </c>
      <c r="P1372" t="s">
        <v>615</v>
      </c>
      <c r="Q1372" t="s">
        <v>96</v>
      </c>
    </row>
    <row r="1373" spans="1:17" x14ac:dyDescent="0.25">
      <c r="A1373" t="s">
        <v>2382</v>
      </c>
      <c r="B1373" t="s">
        <v>258</v>
      </c>
      <c r="C1373" t="s">
        <v>258</v>
      </c>
      <c r="D1373" t="s">
        <v>336</v>
      </c>
      <c r="E1373" t="s">
        <v>104</v>
      </c>
      <c r="F1373">
        <v>40700</v>
      </c>
      <c r="G1373" t="s">
        <v>911</v>
      </c>
      <c r="I1373" t="s">
        <v>818</v>
      </c>
      <c r="J1373">
        <v>2026</v>
      </c>
      <c r="K1373">
        <v>7</v>
      </c>
      <c r="L1373" t="s">
        <v>94</v>
      </c>
      <c r="M1373">
        <v>-90246.71853818075</v>
      </c>
      <c r="N1373">
        <v>1</v>
      </c>
      <c r="O1373">
        <v>-90246.71853818075</v>
      </c>
      <c r="P1373" t="s">
        <v>615</v>
      </c>
      <c r="Q1373" t="s">
        <v>96</v>
      </c>
    </row>
    <row r="1374" spans="1:17" x14ac:dyDescent="0.25">
      <c r="A1374" t="s">
        <v>2382</v>
      </c>
      <c r="B1374" t="s">
        <v>258</v>
      </c>
      <c r="C1374" t="s">
        <v>258</v>
      </c>
      <c r="D1374" t="s">
        <v>336</v>
      </c>
      <c r="E1374" t="s">
        <v>114</v>
      </c>
      <c r="F1374">
        <v>40700</v>
      </c>
      <c r="G1374" t="s">
        <v>911</v>
      </c>
      <c r="I1374" t="s">
        <v>819</v>
      </c>
      <c r="J1374">
        <v>2026</v>
      </c>
      <c r="K1374">
        <v>7</v>
      </c>
      <c r="L1374" t="s">
        <v>94</v>
      </c>
      <c r="M1374">
        <v>-107.33300680000048</v>
      </c>
      <c r="N1374">
        <v>1</v>
      </c>
      <c r="O1374">
        <v>-107.33300680000048</v>
      </c>
      <c r="P1374" t="s">
        <v>615</v>
      </c>
      <c r="Q1374" t="s">
        <v>96</v>
      </c>
    </row>
    <row r="1375" spans="1:17" x14ac:dyDescent="0.25">
      <c r="A1375" t="s">
        <v>2382</v>
      </c>
      <c r="B1375" t="s">
        <v>258</v>
      </c>
      <c r="C1375" t="s">
        <v>258</v>
      </c>
      <c r="D1375" t="s">
        <v>336</v>
      </c>
      <c r="E1375" t="s">
        <v>112</v>
      </c>
      <c r="F1375">
        <v>40700</v>
      </c>
      <c r="G1375" t="s">
        <v>911</v>
      </c>
      <c r="I1375" t="s">
        <v>819</v>
      </c>
      <c r="J1375">
        <v>2026</v>
      </c>
      <c r="K1375">
        <v>7</v>
      </c>
      <c r="L1375" t="s">
        <v>94</v>
      </c>
      <c r="M1375">
        <v>9743</v>
      </c>
      <c r="N1375">
        <v>1</v>
      </c>
      <c r="O1375">
        <v>9743</v>
      </c>
      <c r="P1375" t="s">
        <v>615</v>
      </c>
      <c r="Q1375" t="s">
        <v>96</v>
      </c>
    </row>
    <row r="1376" spans="1:17" x14ac:dyDescent="0.25">
      <c r="A1376" t="s">
        <v>2382</v>
      </c>
      <c r="B1376" t="s">
        <v>258</v>
      </c>
      <c r="C1376" t="s">
        <v>258</v>
      </c>
      <c r="D1376" t="s">
        <v>336</v>
      </c>
      <c r="E1376" t="s">
        <v>93</v>
      </c>
      <c r="F1376">
        <v>40700</v>
      </c>
      <c r="G1376" t="s">
        <v>911</v>
      </c>
      <c r="I1376" t="s">
        <v>819</v>
      </c>
      <c r="J1376">
        <v>2026</v>
      </c>
      <c r="K1376">
        <v>7</v>
      </c>
      <c r="L1376" t="s">
        <v>94</v>
      </c>
      <c r="M1376">
        <v>-153540.96933797118</v>
      </c>
      <c r="N1376">
        <v>1</v>
      </c>
      <c r="O1376">
        <v>-153540.96933797118</v>
      </c>
      <c r="P1376" t="s">
        <v>615</v>
      </c>
      <c r="Q1376" t="s">
        <v>96</v>
      </c>
    </row>
    <row r="1377" spans="1:17" x14ac:dyDescent="0.25">
      <c r="A1377" t="s">
        <v>2382</v>
      </c>
      <c r="B1377" t="s">
        <v>258</v>
      </c>
      <c r="C1377" t="s">
        <v>258</v>
      </c>
      <c r="D1377" t="s">
        <v>336</v>
      </c>
      <c r="E1377" t="s">
        <v>101</v>
      </c>
      <c r="F1377">
        <v>40700</v>
      </c>
      <c r="G1377" t="s">
        <v>911</v>
      </c>
      <c r="I1377" t="s">
        <v>819</v>
      </c>
      <c r="J1377">
        <v>2026</v>
      </c>
      <c r="K1377">
        <v>7</v>
      </c>
      <c r="L1377" t="s">
        <v>94</v>
      </c>
      <c r="M1377">
        <v>-222067.32287939603</v>
      </c>
      <c r="N1377">
        <v>1</v>
      </c>
      <c r="O1377">
        <v>-222067.32287939603</v>
      </c>
      <c r="P1377" t="s">
        <v>615</v>
      </c>
      <c r="Q1377" t="s">
        <v>96</v>
      </c>
    </row>
    <row r="1378" spans="1:17" x14ac:dyDescent="0.25">
      <c r="A1378" t="s">
        <v>2382</v>
      </c>
      <c r="B1378" t="s">
        <v>258</v>
      </c>
      <c r="C1378" t="s">
        <v>258</v>
      </c>
      <c r="D1378" t="s">
        <v>336</v>
      </c>
      <c r="E1378" t="s">
        <v>102</v>
      </c>
      <c r="F1378">
        <v>40700</v>
      </c>
      <c r="G1378" t="s">
        <v>911</v>
      </c>
      <c r="I1378" t="s">
        <v>819</v>
      </c>
      <c r="J1378">
        <v>2026</v>
      </c>
      <c r="K1378">
        <v>7</v>
      </c>
      <c r="L1378" t="s">
        <v>94</v>
      </c>
      <c r="M1378">
        <v>-312224.71510673873</v>
      </c>
      <c r="N1378">
        <v>1</v>
      </c>
      <c r="O1378">
        <v>-312224.71510673873</v>
      </c>
      <c r="P1378" t="s">
        <v>615</v>
      </c>
      <c r="Q1378" t="s">
        <v>96</v>
      </c>
    </row>
    <row r="1379" spans="1:17" x14ac:dyDescent="0.25">
      <c r="A1379" t="s">
        <v>2382</v>
      </c>
      <c r="B1379" t="s">
        <v>258</v>
      </c>
      <c r="C1379" t="s">
        <v>258</v>
      </c>
      <c r="D1379" t="s">
        <v>336</v>
      </c>
      <c r="E1379" t="s">
        <v>103</v>
      </c>
      <c r="F1379">
        <v>40700</v>
      </c>
      <c r="G1379" t="s">
        <v>911</v>
      </c>
      <c r="I1379" t="s">
        <v>819</v>
      </c>
      <c r="J1379">
        <v>2026</v>
      </c>
      <c r="K1379">
        <v>7</v>
      </c>
      <c r="L1379" t="s">
        <v>94</v>
      </c>
      <c r="M1379">
        <v>-2384.4734229162023</v>
      </c>
      <c r="N1379">
        <v>1</v>
      </c>
      <c r="O1379">
        <v>-2384.4734229162023</v>
      </c>
      <c r="P1379" t="s">
        <v>615</v>
      </c>
      <c r="Q1379" t="s">
        <v>96</v>
      </c>
    </row>
    <row r="1380" spans="1:17" x14ac:dyDescent="0.25">
      <c r="A1380" t="s">
        <v>2382</v>
      </c>
      <c r="B1380" t="s">
        <v>258</v>
      </c>
      <c r="C1380" t="s">
        <v>258</v>
      </c>
      <c r="D1380" t="s">
        <v>336</v>
      </c>
      <c r="E1380" t="s">
        <v>104</v>
      </c>
      <c r="F1380">
        <v>40700</v>
      </c>
      <c r="G1380" t="s">
        <v>911</v>
      </c>
      <c r="I1380" t="s">
        <v>819</v>
      </c>
      <c r="J1380">
        <v>2026</v>
      </c>
      <c r="K1380">
        <v>7</v>
      </c>
      <c r="L1380" t="s">
        <v>94</v>
      </c>
      <c r="M1380">
        <v>-19348.245771269518</v>
      </c>
      <c r="N1380">
        <v>1</v>
      </c>
      <c r="O1380">
        <v>-19348.245771269518</v>
      </c>
      <c r="P1380" t="s">
        <v>615</v>
      </c>
      <c r="Q1380" t="s">
        <v>96</v>
      </c>
    </row>
    <row r="1381" spans="1:17" x14ac:dyDescent="0.25">
      <c r="A1381" t="s">
        <v>2382</v>
      </c>
      <c r="B1381" t="s">
        <v>258</v>
      </c>
      <c r="C1381" t="s">
        <v>258</v>
      </c>
      <c r="D1381" t="s">
        <v>336</v>
      </c>
      <c r="E1381" t="s">
        <v>105</v>
      </c>
      <c r="F1381">
        <v>40700</v>
      </c>
      <c r="G1381" t="s">
        <v>911</v>
      </c>
      <c r="I1381" t="s">
        <v>819</v>
      </c>
      <c r="J1381">
        <v>2026</v>
      </c>
      <c r="K1381">
        <v>7</v>
      </c>
      <c r="L1381" t="s">
        <v>94</v>
      </c>
      <c r="M1381">
        <v>-88912.207489580731</v>
      </c>
      <c r="N1381">
        <v>1</v>
      </c>
      <c r="O1381">
        <v>-88912.207489580731</v>
      </c>
      <c r="P1381" t="s">
        <v>615</v>
      </c>
      <c r="Q1381" t="s">
        <v>96</v>
      </c>
    </row>
    <row r="1382" spans="1:17" x14ac:dyDescent="0.25">
      <c r="A1382" t="s">
        <v>2382</v>
      </c>
      <c r="B1382" t="s">
        <v>258</v>
      </c>
      <c r="C1382" t="s">
        <v>258</v>
      </c>
      <c r="D1382" t="s">
        <v>336</v>
      </c>
      <c r="E1382" t="s">
        <v>93</v>
      </c>
      <c r="F1382">
        <v>40700</v>
      </c>
      <c r="G1382" t="s">
        <v>911</v>
      </c>
      <c r="I1382" t="s">
        <v>821</v>
      </c>
      <c r="J1382">
        <v>2026</v>
      </c>
      <c r="K1382">
        <v>7</v>
      </c>
      <c r="L1382" t="s">
        <v>94</v>
      </c>
      <c r="M1382">
        <v>906943.93980657123</v>
      </c>
      <c r="N1382">
        <v>1</v>
      </c>
      <c r="O1382">
        <v>906943.93980657123</v>
      </c>
      <c r="P1382" t="s">
        <v>615</v>
      </c>
      <c r="Q1382" t="s">
        <v>96</v>
      </c>
    </row>
    <row r="1383" spans="1:17" x14ac:dyDescent="0.25">
      <c r="A1383" t="s">
        <v>2382</v>
      </c>
      <c r="B1383" t="s">
        <v>258</v>
      </c>
      <c r="C1383" t="s">
        <v>258</v>
      </c>
      <c r="D1383" t="s">
        <v>336</v>
      </c>
      <c r="E1383" t="s">
        <v>101</v>
      </c>
      <c r="F1383">
        <v>40700</v>
      </c>
      <c r="G1383" t="s">
        <v>911</v>
      </c>
      <c r="I1383" t="s">
        <v>821</v>
      </c>
      <c r="J1383">
        <v>2026</v>
      </c>
      <c r="K1383">
        <v>7</v>
      </c>
      <c r="L1383" t="s">
        <v>94</v>
      </c>
      <c r="M1383">
        <v>294509.14135558996</v>
      </c>
      <c r="N1383">
        <v>1</v>
      </c>
      <c r="O1383">
        <v>294509.14135558996</v>
      </c>
      <c r="P1383" t="s">
        <v>615</v>
      </c>
      <c r="Q1383" t="s">
        <v>96</v>
      </c>
    </row>
    <row r="1384" spans="1:17" x14ac:dyDescent="0.25">
      <c r="A1384" t="s">
        <v>2382</v>
      </c>
      <c r="B1384" t="s">
        <v>258</v>
      </c>
      <c r="C1384" t="s">
        <v>258</v>
      </c>
      <c r="D1384" t="s">
        <v>336</v>
      </c>
      <c r="E1384" t="s">
        <v>102</v>
      </c>
      <c r="F1384">
        <v>40700</v>
      </c>
      <c r="G1384" t="s">
        <v>911</v>
      </c>
      <c r="I1384" t="s">
        <v>821</v>
      </c>
      <c r="J1384">
        <v>2026</v>
      </c>
      <c r="K1384">
        <v>7</v>
      </c>
      <c r="L1384" t="s">
        <v>94</v>
      </c>
      <c r="M1384">
        <v>790237.14755092049</v>
      </c>
      <c r="N1384">
        <v>1</v>
      </c>
      <c r="O1384">
        <v>790237.14755092049</v>
      </c>
      <c r="P1384" t="s">
        <v>615</v>
      </c>
      <c r="Q1384" t="s">
        <v>96</v>
      </c>
    </row>
    <row r="1385" spans="1:17" x14ac:dyDescent="0.25">
      <c r="A1385" t="s">
        <v>2382</v>
      </c>
      <c r="B1385" t="s">
        <v>258</v>
      </c>
      <c r="C1385" t="s">
        <v>258</v>
      </c>
      <c r="D1385" t="s">
        <v>336</v>
      </c>
      <c r="E1385" t="s">
        <v>104</v>
      </c>
      <c r="F1385">
        <v>40700</v>
      </c>
      <c r="G1385" t="s">
        <v>911</v>
      </c>
      <c r="I1385" t="s">
        <v>821</v>
      </c>
      <c r="J1385">
        <v>2026</v>
      </c>
      <c r="K1385">
        <v>7</v>
      </c>
      <c r="L1385" t="s">
        <v>94</v>
      </c>
      <c r="M1385">
        <v>72711.756961808802</v>
      </c>
      <c r="N1385">
        <v>1</v>
      </c>
      <c r="O1385">
        <v>72711.756961808802</v>
      </c>
      <c r="P1385" t="s">
        <v>615</v>
      </c>
      <c r="Q1385" t="s">
        <v>96</v>
      </c>
    </row>
    <row r="1386" spans="1:17" x14ac:dyDescent="0.25">
      <c r="A1386" t="s">
        <v>2382</v>
      </c>
      <c r="B1386" t="s">
        <v>258</v>
      </c>
      <c r="C1386" t="s">
        <v>258</v>
      </c>
      <c r="D1386" t="s">
        <v>336</v>
      </c>
      <c r="E1386" t="s">
        <v>93</v>
      </c>
      <c r="F1386">
        <v>40700</v>
      </c>
      <c r="G1386" t="s">
        <v>911</v>
      </c>
      <c r="I1386" t="s">
        <v>2996</v>
      </c>
      <c r="J1386">
        <v>2026</v>
      </c>
      <c r="K1386">
        <v>7</v>
      </c>
      <c r="L1386" t="s">
        <v>94</v>
      </c>
      <c r="M1386">
        <v>2159.741875261534</v>
      </c>
      <c r="N1386">
        <v>1</v>
      </c>
      <c r="O1386">
        <v>2159.741875261534</v>
      </c>
      <c r="P1386" t="s">
        <v>615</v>
      </c>
      <c r="Q1386" t="s">
        <v>96</v>
      </c>
    </row>
    <row r="1387" spans="1:17" x14ac:dyDescent="0.25">
      <c r="A1387" t="s">
        <v>2382</v>
      </c>
      <c r="B1387" t="s">
        <v>258</v>
      </c>
      <c r="C1387" t="s">
        <v>258</v>
      </c>
      <c r="D1387" t="s">
        <v>336</v>
      </c>
      <c r="E1387" t="s">
        <v>101</v>
      </c>
      <c r="F1387">
        <v>40700</v>
      </c>
      <c r="G1387" t="s">
        <v>911</v>
      </c>
      <c r="I1387" t="s">
        <v>2996</v>
      </c>
      <c r="J1387">
        <v>2026</v>
      </c>
      <c r="K1387">
        <v>7</v>
      </c>
      <c r="L1387" t="s">
        <v>94</v>
      </c>
      <c r="M1387">
        <v>8187.2466650895076</v>
      </c>
      <c r="N1387">
        <v>1</v>
      </c>
      <c r="O1387">
        <v>8187.2466650895076</v>
      </c>
      <c r="P1387" t="s">
        <v>615</v>
      </c>
      <c r="Q1387" t="s">
        <v>96</v>
      </c>
    </row>
    <row r="1388" spans="1:17" x14ac:dyDescent="0.25">
      <c r="A1388" t="s">
        <v>2382</v>
      </c>
      <c r="B1388" t="s">
        <v>258</v>
      </c>
      <c r="C1388" t="s">
        <v>258</v>
      </c>
      <c r="D1388" t="s">
        <v>336</v>
      </c>
      <c r="E1388" t="s">
        <v>102</v>
      </c>
      <c r="F1388">
        <v>40700</v>
      </c>
      <c r="G1388" t="s">
        <v>911</v>
      </c>
      <c r="I1388" t="s">
        <v>2996</v>
      </c>
      <c r="J1388">
        <v>2026</v>
      </c>
      <c r="K1388">
        <v>7</v>
      </c>
      <c r="L1388" t="s">
        <v>94</v>
      </c>
      <c r="M1388">
        <v>38938.000987732317</v>
      </c>
      <c r="N1388">
        <v>1</v>
      </c>
      <c r="O1388">
        <v>38938.000987732317</v>
      </c>
      <c r="P1388" t="s">
        <v>615</v>
      </c>
      <c r="Q1388" t="s">
        <v>96</v>
      </c>
    </row>
    <row r="1389" spans="1:17" x14ac:dyDescent="0.25">
      <c r="A1389" t="s">
        <v>2382</v>
      </c>
      <c r="B1389" t="s">
        <v>258</v>
      </c>
      <c r="C1389" t="s">
        <v>258</v>
      </c>
      <c r="D1389" t="s">
        <v>336</v>
      </c>
      <c r="E1389" t="s">
        <v>103</v>
      </c>
      <c r="F1389">
        <v>40700</v>
      </c>
      <c r="G1389" t="s">
        <v>911</v>
      </c>
      <c r="I1389" t="s">
        <v>2996</v>
      </c>
      <c r="J1389">
        <v>2026</v>
      </c>
      <c r="K1389">
        <v>7</v>
      </c>
      <c r="L1389" t="s">
        <v>94</v>
      </c>
      <c r="M1389">
        <v>-0.44792160000361037</v>
      </c>
      <c r="N1389">
        <v>1</v>
      </c>
      <c r="O1389">
        <v>-0.44792160000361037</v>
      </c>
      <c r="P1389" t="s">
        <v>615</v>
      </c>
      <c r="Q1389" t="s">
        <v>96</v>
      </c>
    </row>
    <row r="1390" spans="1:17" x14ac:dyDescent="0.25">
      <c r="A1390" t="s">
        <v>2382</v>
      </c>
      <c r="B1390" t="s">
        <v>258</v>
      </c>
      <c r="C1390" t="s">
        <v>258</v>
      </c>
      <c r="D1390" t="s">
        <v>336</v>
      </c>
      <c r="E1390" t="s">
        <v>104</v>
      </c>
      <c r="F1390">
        <v>40700</v>
      </c>
      <c r="G1390" t="s">
        <v>911</v>
      </c>
      <c r="I1390" t="s">
        <v>2996</v>
      </c>
      <c r="J1390">
        <v>2026</v>
      </c>
      <c r="K1390">
        <v>7</v>
      </c>
      <c r="L1390" t="s">
        <v>94</v>
      </c>
      <c r="M1390">
        <v>718.49589552066755</v>
      </c>
      <c r="N1390">
        <v>1</v>
      </c>
      <c r="O1390">
        <v>718.49589552066755</v>
      </c>
      <c r="P1390" t="s">
        <v>615</v>
      </c>
      <c r="Q1390" t="s">
        <v>96</v>
      </c>
    </row>
    <row r="1391" spans="1:17" x14ac:dyDescent="0.25">
      <c r="A1391" t="s">
        <v>2382</v>
      </c>
      <c r="B1391" t="s">
        <v>258</v>
      </c>
      <c r="C1391" t="s">
        <v>258</v>
      </c>
      <c r="D1391" t="s">
        <v>336</v>
      </c>
      <c r="E1391" t="s">
        <v>105</v>
      </c>
      <c r="F1391">
        <v>40700</v>
      </c>
      <c r="G1391" t="s">
        <v>911</v>
      </c>
      <c r="I1391" t="s">
        <v>2996</v>
      </c>
      <c r="J1391">
        <v>2026</v>
      </c>
      <c r="K1391">
        <v>7</v>
      </c>
      <c r="L1391" t="s">
        <v>94</v>
      </c>
      <c r="M1391">
        <v>785.80422100878786</v>
      </c>
      <c r="N1391">
        <v>1</v>
      </c>
      <c r="O1391">
        <v>785.80422100878786</v>
      </c>
      <c r="P1391" t="s">
        <v>615</v>
      </c>
      <c r="Q1391" t="s">
        <v>96</v>
      </c>
    </row>
    <row r="1392" spans="1:17" x14ac:dyDescent="0.25">
      <c r="A1392" t="s">
        <v>2539</v>
      </c>
      <c r="B1392">
        <v>20307</v>
      </c>
      <c r="C1392" t="s">
        <v>657</v>
      </c>
      <c r="D1392" t="s">
        <v>832</v>
      </c>
      <c r="E1392" t="s">
        <v>105</v>
      </c>
      <c r="F1392">
        <v>40700</v>
      </c>
      <c r="G1392" t="s">
        <v>911</v>
      </c>
      <c r="I1392" t="s">
        <v>833</v>
      </c>
      <c r="J1392">
        <v>2026</v>
      </c>
      <c r="K1392">
        <v>7</v>
      </c>
      <c r="L1392" t="s">
        <v>94</v>
      </c>
      <c r="M1392">
        <v>201</v>
      </c>
      <c r="N1392">
        <v>1</v>
      </c>
      <c r="O1392">
        <v>201</v>
      </c>
      <c r="P1392" t="s">
        <v>831</v>
      </c>
      <c r="Q1392">
        <v>0</v>
      </c>
    </row>
    <row r="1393" spans="1:17" x14ac:dyDescent="0.25">
      <c r="A1393" t="s">
        <v>2539</v>
      </c>
      <c r="B1393" t="s">
        <v>834</v>
      </c>
      <c r="C1393" t="s">
        <v>657</v>
      </c>
      <c r="D1393" t="s">
        <v>832</v>
      </c>
      <c r="E1393" t="s">
        <v>93</v>
      </c>
      <c r="F1393">
        <v>40700</v>
      </c>
      <c r="G1393" t="s">
        <v>911</v>
      </c>
      <c r="I1393" t="s">
        <v>253</v>
      </c>
      <c r="J1393">
        <v>2026</v>
      </c>
      <c r="K1393">
        <v>7</v>
      </c>
      <c r="L1393" t="s">
        <v>94</v>
      </c>
      <c r="M1393">
        <v>385</v>
      </c>
      <c r="N1393">
        <v>1</v>
      </c>
      <c r="O1393">
        <v>385</v>
      </c>
      <c r="P1393" t="s">
        <v>831</v>
      </c>
      <c r="Q1393">
        <v>0</v>
      </c>
    </row>
    <row r="1394" spans="1:17" x14ac:dyDescent="0.25">
      <c r="A1394" t="s">
        <v>2539</v>
      </c>
      <c r="B1394" t="s">
        <v>834</v>
      </c>
      <c r="C1394" t="s">
        <v>657</v>
      </c>
      <c r="D1394" t="s">
        <v>832</v>
      </c>
      <c r="E1394" t="s">
        <v>105</v>
      </c>
      <c r="F1394">
        <v>40700</v>
      </c>
      <c r="G1394" t="s">
        <v>911</v>
      </c>
      <c r="I1394" t="s">
        <v>833</v>
      </c>
      <c r="J1394">
        <v>2026</v>
      </c>
      <c r="K1394">
        <v>7</v>
      </c>
      <c r="L1394" t="s">
        <v>94</v>
      </c>
      <c r="M1394">
        <v>201</v>
      </c>
      <c r="N1394">
        <v>1</v>
      </c>
      <c r="O1394">
        <v>201</v>
      </c>
      <c r="P1394" t="s">
        <v>831</v>
      </c>
      <c r="Q1394">
        <v>0</v>
      </c>
    </row>
    <row r="1395" spans="1:17" x14ac:dyDescent="0.25">
      <c r="A1395" t="s">
        <v>2539</v>
      </c>
      <c r="B1395" t="s">
        <v>835</v>
      </c>
      <c r="C1395" t="s">
        <v>657</v>
      </c>
      <c r="D1395" t="s">
        <v>832</v>
      </c>
      <c r="E1395" t="s">
        <v>105</v>
      </c>
      <c r="F1395">
        <v>40700</v>
      </c>
      <c r="G1395" t="s">
        <v>911</v>
      </c>
      <c r="I1395" t="s">
        <v>833</v>
      </c>
      <c r="J1395">
        <v>2026</v>
      </c>
      <c r="K1395">
        <v>7</v>
      </c>
      <c r="L1395" t="s">
        <v>94</v>
      </c>
      <c r="M1395">
        <v>201</v>
      </c>
      <c r="N1395">
        <v>1</v>
      </c>
      <c r="O1395">
        <v>201</v>
      </c>
      <c r="P1395" t="s">
        <v>831</v>
      </c>
      <c r="Q1395">
        <v>0</v>
      </c>
    </row>
    <row r="1396" spans="1:17" x14ac:dyDescent="0.25">
      <c r="A1396" t="s">
        <v>2539</v>
      </c>
      <c r="B1396" t="s">
        <v>835</v>
      </c>
      <c r="C1396" t="s">
        <v>657</v>
      </c>
      <c r="D1396" t="s">
        <v>832</v>
      </c>
      <c r="E1396" t="s">
        <v>93</v>
      </c>
      <c r="F1396">
        <v>40700</v>
      </c>
      <c r="G1396" t="s">
        <v>911</v>
      </c>
      <c r="I1396" t="s">
        <v>253</v>
      </c>
      <c r="J1396">
        <v>2026</v>
      </c>
      <c r="K1396">
        <v>7</v>
      </c>
      <c r="L1396" t="s">
        <v>94</v>
      </c>
      <c r="M1396">
        <v>469</v>
      </c>
      <c r="N1396">
        <v>1</v>
      </c>
      <c r="O1396">
        <v>469</v>
      </c>
      <c r="P1396" t="s">
        <v>831</v>
      </c>
      <c r="Q1396">
        <v>0</v>
      </c>
    </row>
    <row r="1397" spans="1:17" x14ac:dyDescent="0.25">
      <c r="A1397" t="s">
        <v>2539</v>
      </c>
      <c r="B1397" t="s">
        <v>835</v>
      </c>
      <c r="C1397" t="s">
        <v>657</v>
      </c>
      <c r="D1397" t="s">
        <v>832</v>
      </c>
      <c r="E1397" t="s">
        <v>105</v>
      </c>
      <c r="F1397">
        <v>40700</v>
      </c>
      <c r="G1397" t="s">
        <v>911</v>
      </c>
      <c r="I1397" t="s">
        <v>144</v>
      </c>
      <c r="J1397">
        <v>2026</v>
      </c>
      <c r="K1397">
        <v>7</v>
      </c>
      <c r="L1397" t="s">
        <v>94</v>
      </c>
      <c r="M1397">
        <v>71</v>
      </c>
      <c r="N1397">
        <v>1</v>
      </c>
      <c r="O1397">
        <v>71</v>
      </c>
      <c r="P1397" t="s">
        <v>831</v>
      </c>
      <c r="Q1397">
        <v>0</v>
      </c>
    </row>
    <row r="1398" spans="1:17" x14ac:dyDescent="0.25">
      <c r="A1398" t="s">
        <v>2539</v>
      </c>
      <c r="B1398" t="s">
        <v>835</v>
      </c>
      <c r="C1398" t="s">
        <v>657</v>
      </c>
      <c r="D1398" t="s">
        <v>832</v>
      </c>
      <c r="E1398" t="s">
        <v>105</v>
      </c>
      <c r="F1398">
        <v>40700</v>
      </c>
      <c r="G1398" t="s">
        <v>911</v>
      </c>
      <c r="I1398" t="s">
        <v>682</v>
      </c>
      <c r="J1398">
        <v>2026</v>
      </c>
      <c r="K1398">
        <v>7</v>
      </c>
      <c r="L1398" t="s">
        <v>94</v>
      </c>
      <c r="M1398">
        <v>71</v>
      </c>
      <c r="N1398">
        <v>1</v>
      </c>
      <c r="O1398">
        <v>71</v>
      </c>
      <c r="P1398" t="s">
        <v>831</v>
      </c>
      <c r="Q1398">
        <v>0</v>
      </c>
    </row>
    <row r="1399" spans="1:17" x14ac:dyDescent="0.25">
      <c r="A1399" t="s">
        <v>2610</v>
      </c>
      <c r="B1399" t="s">
        <v>3118</v>
      </c>
      <c r="C1399" t="s">
        <v>265</v>
      </c>
      <c r="D1399" t="s">
        <v>832</v>
      </c>
      <c r="E1399" t="s">
        <v>112</v>
      </c>
      <c r="F1399">
        <v>40700</v>
      </c>
      <c r="G1399" t="s">
        <v>911</v>
      </c>
      <c r="I1399" t="s">
        <v>837</v>
      </c>
      <c r="J1399">
        <v>2026</v>
      </c>
      <c r="K1399">
        <v>7</v>
      </c>
      <c r="L1399" t="s">
        <v>94</v>
      </c>
      <c r="M1399">
        <v>3000</v>
      </c>
      <c r="N1399">
        <v>1</v>
      </c>
      <c r="O1399">
        <v>3000</v>
      </c>
      <c r="P1399" t="s">
        <v>831</v>
      </c>
      <c r="Q1399">
        <v>0</v>
      </c>
    </row>
    <row r="1400" spans="1:17" x14ac:dyDescent="0.25">
      <c r="A1400" t="s">
        <v>2610</v>
      </c>
      <c r="B1400" t="s">
        <v>3118</v>
      </c>
      <c r="C1400" t="s">
        <v>265</v>
      </c>
      <c r="D1400" t="s">
        <v>832</v>
      </c>
      <c r="E1400" t="s">
        <v>112</v>
      </c>
      <c r="F1400">
        <v>40700</v>
      </c>
      <c r="G1400" t="s">
        <v>911</v>
      </c>
      <c r="I1400" t="s">
        <v>649</v>
      </c>
      <c r="J1400">
        <v>2026</v>
      </c>
      <c r="K1400">
        <v>7</v>
      </c>
      <c r="L1400" t="s">
        <v>94</v>
      </c>
      <c r="M1400">
        <v>22048</v>
      </c>
      <c r="N1400">
        <v>1</v>
      </c>
      <c r="O1400">
        <v>22048</v>
      </c>
      <c r="P1400" t="s">
        <v>831</v>
      </c>
      <c r="Q1400">
        <v>1</v>
      </c>
    </row>
    <row r="1401" spans="1:17" x14ac:dyDescent="0.25">
      <c r="A1401" t="s">
        <v>2610</v>
      </c>
      <c r="B1401" t="s">
        <v>3118</v>
      </c>
      <c r="C1401" t="s">
        <v>265</v>
      </c>
      <c r="D1401" t="s">
        <v>832</v>
      </c>
      <c r="E1401" t="s">
        <v>112</v>
      </c>
      <c r="F1401">
        <v>40700</v>
      </c>
      <c r="G1401" t="s">
        <v>911</v>
      </c>
      <c r="I1401" t="s">
        <v>838</v>
      </c>
      <c r="J1401">
        <v>2026</v>
      </c>
      <c r="K1401">
        <v>7</v>
      </c>
      <c r="L1401" t="s">
        <v>94</v>
      </c>
      <c r="M1401">
        <v>3088</v>
      </c>
      <c r="N1401">
        <v>1</v>
      </c>
      <c r="O1401">
        <v>3088</v>
      </c>
      <c r="P1401" t="s">
        <v>831</v>
      </c>
      <c r="Q1401">
        <v>0</v>
      </c>
    </row>
    <row r="1402" spans="1:17" x14ac:dyDescent="0.25">
      <c r="A1402" t="s">
        <v>2610</v>
      </c>
      <c r="B1402" t="s">
        <v>335</v>
      </c>
      <c r="C1402" t="s">
        <v>265</v>
      </c>
      <c r="D1402" t="s">
        <v>832</v>
      </c>
      <c r="E1402" t="s">
        <v>93</v>
      </c>
      <c r="F1402">
        <v>40700</v>
      </c>
      <c r="G1402" t="s">
        <v>911</v>
      </c>
      <c r="I1402" t="s">
        <v>839</v>
      </c>
      <c r="J1402">
        <v>2026</v>
      </c>
      <c r="K1402">
        <v>7</v>
      </c>
      <c r="L1402" t="s">
        <v>94</v>
      </c>
      <c r="M1402">
        <v>11966</v>
      </c>
      <c r="N1402">
        <v>1</v>
      </c>
      <c r="O1402">
        <v>11966</v>
      </c>
      <c r="P1402" t="s">
        <v>831</v>
      </c>
      <c r="Q1402">
        <v>0</v>
      </c>
    </row>
    <row r="1403" spans="1:17" x14ac:dyDescent="0.25">
      <c r="A1403" t="s">
        <v>2610</v>
      </c>
      <c r="B1403" t="s">
        <v>335</v>
      </c>
      <c r="C1403" t="s">
        <v>265</v>
      </c>
      <c r="D1403" t="s">
        <v>832</v>
      </c>
      <c r="E1403" t="s">
        <v>93</v>
      </c>
      <c r="F1403">
        <v>40700</v>
      </c>
      <c r="G1403" t="s">
        <v>911</v>
      </c>
      <c r="I1403" t="s">
        <v>840</v>
      </c>
      <c r="J1403">
        <v>2026</v>
      </c>
      <c r="K1403">
        <v>7</v>
      </c>
      <c r="L1403" t="s">
        <v>94</v>
      </c>
      <c r="M1403">
        <v>305</v>
      </c>
      <c r="N1403">
        <v>1</v>
      </c>
      <c r="O1403">
        <v>305</v>
      </c>
      <c r="P1403" t="s">
        <v>831</v>
      </c>
      <c r="Q1403">
        <v>0</v>
      </c>
    </row>
    <row r="1404" spans="1:17" x14ac:dyDescent="0.25">
      <c r="A1404" t="s">
        <v>2610</v>
      </c>
      <c r="B1404" t="s">
        <v>335</v>
      </c>
      <c r="C1404" t="s">
        <v>265</v>
      </c>
      <c r="D1404" t="s">
        <v>832</v>
      </c>
      <c r="E1404" t="s">
        <v>105</v>
      </c>
      <c r="F1404">
        <v>40700</v>
      </c>
      <c r="G1404" t="s">
        <v>911</v>
      </c>
      <c r="I1404" t="s">
        <v>109</v>
      </c>
      <c r="J1404">
        <v>2026</v>
      </c>
      <c r="K1404">
        <v>7</v>
      </c>
      <c r="L1404" t="s">
        <v>94</v>
      </c>
      <c r="M1404">
        <v>8947</v>
      </c>
      <c r="N1404">
        <v>1</v>
      </c>
      <c r="O1404">
        <v>8947</v>
      </c>
      <c r="P1404" t="s">
        <v>831</v>
      </c>
      <c r="Q1404">
        <v>0</v>
      </c>
    </row>
    <row r="1405" spans="1:17" x14ac:dyDescent="0.25">
      <c r="A1405" t="s">
        <v>2610</v>
      </c>
      <c r="B1405" t="s">
        <v>335</v>
      </c>
      <c r="C1405" t="s">
        <v>265</v>
      </c>
      <c r="D1405" t="s">
        <v>832</v>
      </c>
      <c r="E1405" t="s">
        <v>101</v>
      </c>
      <c r="F1405">
        <v>40700</v>
      </c>
      <c r="G1405" t="s">
        <v>911</v>
      </c>
      <c r="I1405" t="s">
        <v>269</v>
      </c>
      <c r="J1405">
        <v>2026</v>
      </c>
      <c r="K1405">
        <v>7</v>
      </c>
      <c r="L1405" t="s">
        <v>94</v>
      </c>
      <c r="M1405">
        <v>3563</v>
      </c>
      <c r="N1405">
        <v>1</v>
      </c>
      <c r="O1405">
        <v>3563</v>
      </c>
      <c r="P1405" t="s">
        <v>831</v>
      </c>
      <c r="Q1405">
        <v>1</v>
      </c>
    </row>
    <row r="1406" spans="1:17" x14ac:dyDescent="0.25">
      <c r="A1406" t="s">
        <v>2610</v>
      </c>
      <c r="B1406" t="s">
        <v>335</v>
      </c>
      <c r="C1406" t="s">
        <v>265</v>
      </c>
      <c r="D1406" t="s">
        <v>832</v>
      </c>
      <c r="E1406" t="s">
        <v>93</v>
      </c>
      <c r="F1406">
        <v>40700</v>
      </c>
      <c r="G1406" t="s">
        <v>911</v>
      </c>
      <c r="I1406" t="s">
        <v>644</v>
      </c>
      <c r="J1406">
        <v>2026</v>
      </c>
      <c r="K1406">
        <v>7</v>
      </c>
      <c r="L1406" t="s">
        <v>94</v>
      </c>
      <c r="M1406">
        <v>96</v>
      </c>
      <c r="N1406">
        <v>1</v>
      </c>
      <c r="O1406">
        <v>96</v>
      </c>
      <c r="P1406" t="s">
        <v>831</v>
      </c>
      <c r="Q1406">
        <v>0</v>
      </c>
    </row>
    <row r="1407" spans="1:17" x14ac:dyDescent="0.25">
      <c r="A1407" t="s">
        <v>2610</v>
      </c>
      <c r="B1407" t="s">
        <v>335</v>
      </c>
      <c r="C1407" t="s">
        <v>265</v>
      </c>
      <c r="D1407" t="s">
        <v>832</v>
      </c>
      <c r="E1407" t="s">
        <v>105</v>
      </c>
      <c r="F1407">
        <v>40700</v>
      </c>
      <c r="G1407" t="s">
        <v>911</v>
      </c>
      <c r="I1407" t="s">
        <v>144</v>
      </c>
      <c r="J1407">
        <v>2026</v>
      </c>
      <c r="K1407">
        <v>7</v>
      </c>
      <c r="L1407" t="s">
        <v>94</v>
      </c>
      <c r="M1407">
        <v>15790</v>
      </c>
      <c r="N1407">
        <v>1</v>
      </c>
      <c r="O1407">
        <v>15790</v>
      </c>
      <c r="P1407" t="s">
        <v>831</v>
      </c>
      <c r="Q1407">
        <v>0</v>
      </c>
    </row>
    <row r="1408" spans="1:17" x14ac:dyDescent="0.25">
      <c r="A1408" t="s">
        <v>2610</v>
      </c>
      <c r="B1408" t="s">
        <v>335</v>
      </c>
      <c r="C1408" t="s">
        <v>265</v>
      </c>
      <c r="D1408" t="s">
        <v>832</v>
      </c>
      <c r="E1408" t="s">
        <v>105</v>
      </c>
      <c r="F1408">
        <v>40700</v>
      </c>
      <c r="G1408" t="s">
        <v>911</v>
      </c>
      <c r="I1408" t="s">
        <v>841</v>
      </c>
      <c r="J1408">
        <v>2026</v>
      </c>
      <c r="K1408">
        <v>7</v>
      </c>
      <c r="L1408" t="s">
        <v>94</v>
      </c>
      <c r="M1408">
        <v>987</v>
      </c>
      <c r="N1408">
        <v>1</v>
      </c>
      <c r="O1408">
        <v>987</v>
      </c>
      <c r="P1408" t="s">
        <v>831</v>
      </c>
      <c r="Q1408">
        <v>0</v>
      </c>
    </row>
    <row r="1409" spans="1:17" x14ac:dyDescent="0.25">
      <c r="A1409" t="s">
        <v>2610</v>
      </c>
      <c r="B1409" t="s">
        <v>335</v>
      </c>
      <c r="C1409" t="s">
        <v>265</v>
      </c>
      <c r="D1409" t="s">
        <v>832</v>
      </c>
      <c r="E1409" t="s">
        <v>105</v>
      </c>
      <c r="F1409">
        <v>40700</v>
      </c>
      <c r="G1409" t="s">
        <v>911</v>
      </c>
      <c r="I1409" t="s">
        <v>842</v>
      </c>
      <c r="J1409">
        <v>2026</v>
      </c>
      <c r="K1409">
        <v>7</v>
      </c>
      <c r="L1409" t="s">
        <v>94</v>
      </c>
      <c r="M1409">
        <v>35188</v>
      </c>
      <c r="N1409">
        <v>1</v>
      </c>
      <c r="O1409">
        <v>35188</v>
      </c>
      <c r="P1409" t="s">
        <v>831</v>
      </c>
      <c r="Q1409">
        <v>0</v>
      </c>
    </row>
    <row r="1410" spans="1:17" x14ac:dyDescent="0.25">
      <c r="A1410" t="s">
        <v>2610</v>
      </c>
      <c r="B1410" t="s">
        <v>335</v>
      </c>
      <c r="C1410" t="s">
        <v>265</v>
      </c>
      <c r="D1410" t="s">
        <v>832</v>
      </c>
      <c r="E1410" t="s">
        <v>105</v>
      </c>
      <c r="F1410">
        <v>40700</v>
      </c>
      <c r="G1410" t="s">
        <v>911</v>
      </c>
      <c r="I1410" t="s">
        <v>843</v>
      </c>
      <c r="J1410">
        <v>2026</v>
      </c>
      <c r="K1410">
        <v>7</v>
      </c>
      <c r="L1410" t="s">
        <v>94</v>
      </c>
      <c r="M1410">
        <v>6213</v>
      </c>
      <c r="N1410">
        <v>1</v>
      </c>
      <c r="O1410">
        <v>6213</v>
      </c>
      <c r="P1410" t="s">
        <v>831</v>
      </c>
      <c r="Q1410">
        <v>0</v>
      </c>
    </row>
    <row r="1411" spans="1:17" x14ac:dyDescent="0.25">
      <c r="A1411" t="s">
        <v>2610</v>
      </c>
      <c r="B1411" t="s">
        <v>335</v>
      </c>
      <c r="C1411" t="s">
        <v>265</v>
      </c>
      <c r="D1411" t="s">
        <v>832</v>
      </c>
      <c r="E1411" t="s">
        <v>105</v>
      </c>
      <c r="F1411">
        <v>40700</v>
      </c>
      <c r="G1411" t="s">
        <v>911</v>
      </c>
      <c r="I1411" t="s">
        <v>158</v>
      </c>
      <c r="J1411">
        <v>2026</v>
      </c>
      <c r="K1411">
        <v>7</v>
      </c>
      <c r="L1411" t="s">
        <v>94</v>
      </c>
      <c r="M1411">
        <v>76919</v>
      </c>
      <c r="N1411">
        <v>1</v>
      </c>
      <c r="O1411">
        <v>76919</v>
      </c>
      <c r="P1411" t="s">
        <v>831</v>
      </c>
      <c r="Q1411">
        <v>0</v>
      </c>
    </row>
    <row r="1412" spans="1:17" x14ac:dyDescent="0.25">
      <c r="A1412" t="s">
        <v>2610</v>
      </c>
      <c r="B1412" t="s">
        <v>335</v>
      </c>
      <c r="C1412" t="s">
        <v>265</v>
      </c>
      <c r="D1412" t="s">
        <v>832</v>
      </c>
      <c r="E1412" t="s">
        <v>105</v>
      </c>
      <c r="F1412">
        <v>40700</v>
      </c>
      <c r="G1412" t="s">
        <v>911</v>
      </c>
      <c r="I1412" t="s">
        <v>844</v>
      </c>
      <c r="J1412">
        <v>2026</v>
      </c>
      <c r="K1412">
        <v>7</v>
      </c>
      <c r="L1412" t="s">
        <v>94</v>
      </c>
      <c r="M1412">
        <v>4041</v>
      </c>
      <c r="N1412">
        <v>1</v>
      </c>
      <c r="O1412">
        <v>4041</v>
      </c>
      <c r="P1412" t="s">
        <v>831</v>
      </c>
      <c r="Q1412">
        <v>0</v>
      </c>
    </row>
    <row r="1413" spans="1:17" x14ac:dyDescent="0.25">
      <c r="A1413" t="s">
        <v>2610</v>
      </c>
      <c r="B1413" t="s">
        <v>845</v>
      </c>
      <c r="C1413" t="s">
        <v>265</v>
      </c>
      <c r="D1413" t="s">
        <v>832</v>
      </c>
      <c r="E1413" t="s">
        <v>93</v>
      </c>
      <c r="F1413">
        <v>40700</v>
      </c>
      <c r="G1413" t="s">
        <v>911</v>
      </c>
      <c r="I1413" t="s">
        <v>851</v>
      </c>
      <c r="J1413">
        <v>2026</v>
      </c>
      <c r="K1413">
        <v>7</v>
      </c>
      <c r="L1413" t="s">
        <v>94</v>
      </c>
      <c r="M1413">
        <v>183</v>
      </c>
      <c r="N1413">
        <v>1</v>
      </c>
      <c r="O1413">
        <v>183</v>
      </c>
      <c r="P1413" t="s">
        <v>831</v>
      </c>
      <c r="Q1413">
        <v>0</v>
      </c>
    </row>
    <row r="1414" spans="1:17" x14ac:dyDescent="0.25">
      <c r="A1414" t="s">
        <v>2610</v>
      </c>
      <c r="B1414" t="s">
        <v>845</v>
      </c>
      <c r="C1414" t="s">
        <v>265</v>
      </c>
      <c r="D1414" t="s">
        <v>832</v>
      </c>
      <c r="E1414" t="s">
        <v>93</v>
      </c>
      <c r="F1414">
        <v>40700</v>
      </c>
      <c r="G1414" t="s">
        <v>911</v>
      </c>
      <c r="I1414" t="s">
        <v>852</v>
      </c>
      <c r="J1414">
        <v>2026</v>
      </c>
      <c r="K1414">
        <v>7</v>
      </c>
      <c r="L1414" t="s">
        <v>94</v>
      </c>
      <c r="M1414">
        <v>260</v>
      </c>
      <c r="N1414">
        <v>1</v>
      </c>
      <c r="O1414">
        <v>260</v>
      </c>
      <c r="P1414" t="s">
        <v>831</v>
      </c>
      <c r="Q1414">
        <v>0</v>
      </c>
    </row>
    <row r="1415" spans="1:17" x14ac:dyDescent="0.25">
      <c r="A1415" t="s">
        <v>2610</v>
      </c>
      <c r="B1415" t="s">
        <v>845</v>
      </c>
      <c r="C1415" t="s">
        <v>265</v>
      </c>
      <c r="D1415" t="s">
        <v>832</v>
      </c>
      <c r="E1415" t="s">
        <v>93</v>
      </c>
      <c r="F1415">
        <v>40700</v>
      </c>
      <c r="G1415" t="s">
        <v>911</v>
      </c>
      <c r="I1415" t="s">
        <v>846</v>
      </c>
      <c r="J1415">
        <v>2026</v>
      </c>
      <c r="K1415">
        <v>7</v>
      </c>
      <c r="L1415" t="s">
        <v>94</v>
      </c>
      <c r="M1415">
        <v>120</v>
      </c>
      <c r="N1415">
        <v>1</v>
      </c>
      <c r="O1415">
        <v>120</v>
      </c>
      <c r="P1415" t="s">
        <v>831</v>
      </c>
      <c r="Q1415">
        <v>1</v>
      </c>
    </row>
    <row r="1416" spans="1:17" x14ac:dyDescent="0.25">
      <c r="A1416" t="s">
        <v>2610</v>
      </c>
      <c r="B1416" t="s">
        <v>845</v>
      </c>
      <c r="C1416" t="s">
        <v>265</v>
      </c>
      <c r="D1416" t="s">
        <v>832</v>
      </c>
      <c r="E1416" t="s">
        <v>104</v>
      </c>
      <c r="F1416">
        <v>40700</v>
      </c>
      <c r="G1416" t="s">
        <v>911</v>
      </c>
      <c r="I1416" t="s">
        <v>245</v>
      </c>
      <c r="J1416">
        <v>2026</v>
      </c>
      <c r="K1416">
        <v>7</v>
      </c>
      <c r="L1416" t="s">
        <v>94</v>
      </c>
      <c r="M1416">
        <v>152</v>
      </c>
      <c r="N1416">
        <v>1</v>
      </c>
      <c r="O1416">
        <v>152</v>
      </c>
      <c r="P1416" t="s">
        <v>831</v>
      </c>
      <c r="Q1416">
        <v>1</v>
      </c>
    </row>
    <row r="1417" spans="1:17" x14ac:dyDescent="0.25">
      <c r="A1417" t="s">
        <v>2610</v>
      </c>
      <c r="B1417" t="s">
        <v>845</v>
      </c>
      <c r="C1417" t="s">
        <v>265</v>
      </c>
      <c r="D1417" t="s">
        <v>832</v>
      </c>
      <c r="E1417" t="s">
        <v>104</v>
      </c>
      <c r="F1417">
        <v>40700</v>
      </c>
      <c r="G1417" t="s">
        <v>911</v>
      </c>
      <c r="I1417" t="s">
        <v>246</v>
      </c>
      <c r="J1417">
        <v>2026</v>
      </c>
      <c r="K1417">
        <v>7</v>
      </c>
      <c r="L1417" t="s">
        <v>94</v>
      </c>
      <c r="M1417">
        <v>457</v>
      </c>
      <c r="N1417">
        <v>1</v>
      </c>
      <c r="O1417">
        <v>457</v>
      </c>
      <c r="P1417" t="s">
        <v>831</v>
      </c>
      <c r="Q1417">
        <v>0</v>
      </c>
    </row>
    <row r="1418" spans="1:17" x14ac:dyDescent="0.25">
      <c r="A1418" t="s">
        <v>2610</v>
      </c>
      <c r="B1418" t="s">
        <v>845</v>
      </c>
      <c r="C1418" t="s">
        <v>265</v>
      </c>
      <c r="D1418" t="s">
        <v>832</v>
      </c>
      <c r="E1418" t="s">
        <v>103</v>
      </c>
      <c r="F1418">
        <v>40700</v>
      </c>
      <c r="G1418" t="s">
        <v>911</v>
      </c>
      <c r="I1418" t="s">
        <v>2477</v>
      </c>
      <c r="J1418">
        <v>2026</v>
      </c>
      <c r="K1418">
        <v>7</v>
      </c>
      <c r="L1418" t="s">
        <v>94</v>
      </c>
      <c r="M1418">
        <v>50</v>
      </c>
      <c r="N1418">
        <v>1</v>
      </c>
      <c r="O1418">
        <v>50</v>
      </c>
      <c r="P1418" t="s">
        <v>831</v>
      </c>
      <c r="Q1418">
        <v>0</v>
      </c>
    </row>
    <row r="1419" spans="1:17" x14ac:dyDescent="0.25">
      <c r="A1419" t="s">
        <v>2610</v>
      </c>
      <c r="B1419" t="s">
        <v>845</v>
      </c>
      <c r="C1419" t="s">
        <v>265</v>
      </c>
      <c r="D1419" t="s">
        <v>832</v>
      </c>
      <c r="E1419" t="s">
        <v>102</v>
      </c>
      <c r="F1419">
        <v>40700</v>
      </c>
      <c r="G1419" t="s">
        <v>911</v>
      </c>
      <c r="I1419" t="s">
        <v>186</v>
      </c>
      <c r="J1419">
        <v>2026</v>
      </c>
      <c r="K1419">
        <v>7</v>
      </c>
      <c r="L1419" t="s">
        <v>94</v>
      </c>
      <c r="M1419">
        <v>1731</v>
      </c>
      <c r="N1419">
        <v>1</v>
      </c>
      <c r="O1419">
        <v>1731</v>
      </c>
      <c r="P1419" t="s">
        <v>831</v>
      </c>
      <c r="Q1419">
        <v>1</v>
      </c>
    </row>
    <row r="1420" spans="1:17" x14ac:dyDescent="0.25">
      <c r="A1420" t="s">
        <v>2610</v>
      </c>
      <c r="B1420" t="s">
        <v>845</v>
      </c>
      <c r="C1420" t="s">
        <v>265</v>
      </c>
      <c r="D1420" t="s">
        <v>832</v>
      </c>
      <c r="E1420" t="s">
        <v>103</v>
      </c>
      <c r="F1420">
        <v>40700</v>
      </c>
      <c r="G1420" t="s">
        <v>911</v>
      </c>
      <c r="I1420" t="s">
        <v>192</v>
      </c>
      <c r="J1420">
        <v>2026</v>
      </c>
      <c r="K1420">
        <v>7</v>
      </c>
      <c r="L1420" t="s">
        <v>94</v>
      </c>
      <c r="M1420">
        <v>50</v>
      </c>
      <c r="N1420">
        <v>1</v>
      </c>
      <c r="O1420">
        <v>50</v>
      </c>
      <c r="P1420" t="s">
        <v>831</v>
      </c>
      <c r="Q1420">
        <v>0</v>
      </c>
    </row>
    <row r="1421" spans="1:17" x14ac:dyDescent="0.25">
      <c r="A1421" t="s">
        <v>2610</v>
      </c>
      <c r="B1421" t="s">
        <v>845</v>
      </c>
      <c r="C1421" t="s">
        <v>265</v>
      </c>
      <c r="D1421" t="s">
        <v>832</v>
      </c>
      <c r="E1421" t="s">
        <v>93</v>
      </c>
      <c r="F1421">
        <v>40700</v>
      </c>
      <c r="G1421" t="s">
        <v>911</v>
      </c>
      <c r="I1421" t="s">
        <v>169</v>
      </c>
      <c r="J1421">
        <v>2026</v>
      </c>
      <c r="K1421">
        <v>7</v>
      </c>
      <c r="L1421" t="s">
        <v>94</v>
      </c>
      <c r="M1421">
        <v>183</v>
      </c>
      <c r="N1421">
        <v>1</v>
      </c>
      <c r="O1421">
        <v>183</v>
      </c>
      <c r="P1421" t="s">
        <v>831</v>
      </c>
      <c r="Q1421">
        <v>0</v>
      </c>
    </row>
    <row r="1422" spans="1:17" x14ac:dyDescent="0.25">
      <c r="A1422" t="s">
        <v>2610</v>
      </c>
      <c r="B1422" t="s">
        <v>845</v>
      </c>
      <c r="C1422" t="s">
        <v>265</v>
      </c>
      <c r="D1422" t="s">
        <v>832</v>
      </c>
      <c r="E1422" t="s">
        <v>103</v>
      </c>
      <c r="F1422">
        <v>40700</v>
      </c>
      <c r="G1422" t="s">
        <v>911</v>
      </c>
      <c r="I1422" t="s">
        <v>868</v>
      </c>
      <c r="J1422">
        <v>2026</v>
      </c>
      <c r="K1422">
        <v>7</v>
      </c>
      <c r="L1422" t="s">
        <v>94</v>
      </c>
      <c r="M1422">
        <v>91</v>
      </c>
      <c r="N1422">
        <v>1</v>
      </c>
      <c r="O1422">
        <v>91</v>
      </c>
      <c r="P1422" t="s">
        <v>831</v>
      </c>
      <c r="Q1422">
        <v>0</v>
      </c>
    </row>
    <row r="1423" spans="1:17" x14ac:dyDescent="0.25">
      <c r="A1423" t="s">
        <v>2610</v>
      </c>
      <c r="B1423" t="s">
        <v>845</v>
      </c>
      <c r="C1423" t="s">
        <v>265</v>
      </c>
      <c r="D1423" t="s">
        <v>832</v>
      </c>
      <c r="E1423" t="s">
        <v>93</v>
      </c>
      <c r="F1423">
        <v>40700</v>
      </c>
      <c r="G1423" t="s">
        <v>911</v>
      </c>
      <c r="I1423" t="s">
        <v>847</v>
      </c>
      <c r="J1423">
        <v>2026</v>
      </c>
      <c r="K1423">
        <v>7</v>
      </c>
      <c r="L1423" t="s">
        <v>94</v>
      </c>
      <c r="M1423">
        <v>139</v>
      </c>
      <c r="N1423">
        <v>1</v>
      </c>
      <c r="O1423">
        <v>139</v>
      </c>
      <c r="P1423" t="s">
        <v>831</v>
      </c>
      <c r="Q1423">
        <v>0</v>
      </c>
    </row>
    <row r="1424" spans="1:17" x14ac:dyDescent="0.25">
      <c r="A1424" t="s">
        <v>2610</v>
      </c>
      <c r="B1424" t="s">
        <v>845</v>
      </c>
      <c r="C1424" t="s">
        <v>265</v>
      </c>
      <c r="D1424" t="s">
        <v>832</v>
      </c>
      <c r="E1424" t="s">
        <v>103</v>
      </c>
      <c r="F1424">
        <v>40700</v>
      </c>
      <c r="G1424" t="s">
        <v>911</v>
      </c>
      <c r="I1424" t="s">
        <v>2609</v>
      </c>
      <c r="J1424">
        <v>2026</v>
      </c>
      <c r="K1424">
        <v>7</v>
      </c>
      <c r="L1424" t="s">
        <v>94</v>
      </c>
      <c r="M1424">
        <v>1024</v>
      </c>
      <c r="N1424">
        <v>1</v>
      </c>
      <c r="O1424">
        <v>1024</v>
      </c>
      <c r="P1424" t="s">
        <v>831</v>
      </c>
      <c r="Q1424">
        <v>0</v>
      </c>
    </row>
    <row r="1425" spans="1:17" x14ac:dyDescent="0.25">
      <c r="A1425" t="s">
        <v>2610</v>
      </c>
      <c r="B1425" t="s">
        <v>848</v>
      </c>
      <c r="C1425" t="s">
        <v>265</v>
      </c>
      <c r="D1425" t="s">
        <v>832</v>
      </c>
      <c r="E1425" t="s">
        <v>93</v>
      </c>
      <c r="F1425">
        <v>40700</v>
      </c>
      <c r="G1425" t="s">
        <v>911</v>
      </c>
      <c r="I1425" t="s">
        <v>851</v>
      </c>
      <c r="J1425">
        <v>2026</v>
      </c>
      <c r="K1425">
        <v>7</v>
      </c>
      <c r="L1425" t="s">
        <v>94</v>
      </c>
      <c r="M1425">
        <v>91</v>
      </c>
      <c r="N1425">
        <v>1</v>
      </c>
      <c r="O1425">
        <v>91</v>
      </c>
      <c r="P1425" t="s">
        <v>831</v>
      </c>
      <c r="Q1425">
        <v>0</v>
      </c>
    </row>
    <row r="1426" spans="1:17" x14ac:dyDescent="0.25">
      <c r="A1426" t="s">
        <v>2610</v>
      </c>
      <c r="B1426" t="s">
        <v>848</v>
      </c>
      <c r="C1426" t="s">
        <v>265</v>
      </c>
      <c r="D1426" t="s">
        <v>832</v>
      </c>
      <c r="E1426" t="s">
        <v>93</v>
      </c>
      <c r="F1426">
        <v>40700</v>
      </c>
      <c r="G1426" t="s">
        <v>911</v>
      </c>
      <c r="I1426" t="s">
        <v>846</v>
      </c>
      <c r="J1426">
        <v>2026</v>
      </c>
      <c r="K1426">
        <v>7</v>
      </c>
      <c r="L1426" t="s">
        <v>94</v>
      </c>
      <c r="M1426">
        <v>22</v>
      </c>
      <c r="N1426">
        <v>1</v>
      </c>
      <c r="O1426">
        <v>22</v>
      </c>
      <c r="P1426" t="s">
        <v>831</v>
      </c>
      <c r="Q1426">
        <v>1</v>
      </c>
    </row>
    <row r="1427" spans="1:17" x14ac:dyDescent="0.25">
      <c r="A1427" t="s">
        <v>2610</v>
      </c>
      <c r="B1427" t="s">
        <v>848</v>
      </c>
      <c r="C1427" t="s">
        <v>265</v>
      </c>
      <c r="D1427" t="s">
        <v>832</v>
      </c>
      <c r="E1427" t="s">
        <v>93</v>
      </c>
      <c r="F1427">
        <v>40700</v>
      </c>
      <c r="G1427" t="s">
        <v>911</v>
      </c>
      <c r="I1427" t="s">
        <v>847</v>
      </c>
      <c r="J1427">
        <v>2026</v>
      </c>
      <c r="K1427">
        <v>7</v>
      </c>
      <c r="L1427" t="s">
        <v>94</v>
      </c>
      <c r="M1427">
        <v>35</v>
      </c>
      <c r="N1427">
        <v>1</v>
      </c>
      <c r="O1427">
        <v>35</v>
      </c>
      <c r="P1427" t="s">
        <v>831</v>
      </c>
      <c r="Q1427">
        <v>0</v>
      </c>
    </row>
    <row r="1428" spans="1:17" x14ac:dyDescent="0.25">
      <c r="A1428" t="s">
        <v>2610</v>
      </c>
      <c r="B1428" t="s">
        <v>720</v>
      </c>
      <c r="C1428" t="s">
        <v>265</v>
      </c>
      <c r="D1428" t="s">
        <v>832</v>
      </c>
      <c r="E1428" t="s">
        <v>93</v>
      </c>
      <c r="F1428">
        <v>40700</v>
      </c>
      <c r="G1428" t="s">
        <v>911</v>
      </c>
      <c r="I1428" t="s">
        <v>851</v>
      </c>
      <c r="J1428">
        <v>2026</v>
      </c>
      <c r="K1428">
        <v>7</v>
      </c>
      <c r="L1428" t="s">
        <v>94</v>
      </c>
      <c r="M1428">
        <v>91</v>
      </c>
      <c r="N1428">
        <v>1</v>
      </c>
      <c r="O1428">
        <v>91</v>
      </c>
      <c r="P1428" t="s">
        <v>831</v>
      </c>
      <c r="Q1428">
        <v>0</v>
      </c>
    </row>
    <row r="1429" spans="1:17" x14ac:dyDescent="0.25">
      <c r="A1429" t="s">
        <v>2610</v>
      </c>
      <c r="B1429" t="s">
        <v>720</v>
      </c>
      <c r="C1429" t="s">
        <v>265</v>
      </c>
      <c r="D1429" t="s">
        <v>832</v>
      </c>
      <c r="E1429" t="s">
        <v>93</v>
      </c>
      <c r="F1429">
        <v>40700</v>
      </c>
      <c r="G1429" t="s">
        <v>911</v>
      </c>
      <c r="I1429" t="s">
        <v>846</v>
      </c>
      <c r="J1429">
        <v>2026</v>
      </c>
      <c r="K1429">
        <v>7</v>
      </c>
      <c r="L1429" t="s">
        <v>94</v>
      </c>
      <c r="M1429">
        <v>22</v>
      </c>
      <c r="N1429">
        <v>1</v>
      </c>
      <c r="O1429">
        <v>22</v>
      </c>
      <c r="P1429" t="s">
        <v>831</v>
      </c>
      <c r="Q1429">
        <v>1</v>
      </c>
    </row>
    <row r="1430" spans="1:17" x14ac:dyDescent="0.25">
      <c r="A1430" t="s">
        <v>2610</v>
      </c>
      <c r="B1430" t="s">
        <v>720</v>
      </c>
      <c r="C1430" t="s">
        <v>265</v>
      </c>
      <c r="D1430" t="s">
        <v>832</v>
      </c>
      <c r="E1430" t="s">
        <v>102</v>
      </c>
      <c r="F1430">
        <v>40700</v>
      </c>
      <c r="G1430" t="s">
        <v>911</v>
      </c>
      <c r="I1430" t="s">
        <v>186</v>
      </c>
      <c r="J1430">
        <v>2026</v>
      </c>
      <c r="K1430">
        <v>7</v>
      </c>
      <c r="L1430" t="s">
        <v>94</v>
      </c>
      <c r="M1430">
        <v>4607</v>
      </c>
      <c r="N1430">
        <v>1</v>
      </c>
      <c r="O1430">
        <v>4607</v>
      </c>
      <c r="P1430" t="s">
        <v>831</v>
      </c>
      <c r="Q1430">
        <v>1</v>
      </c>
    </row>
    <row r="1431" spans="1:17" x14ac:dyDescent="0.25">
      <c r="A1431" t="s">
        <v>2610</v>
      </c>
      <c r="B1431" t="s">
        <v>720</v>
      </c>
      <c r="C1431" t="s">
        <v>265</v>
      </c>
      <c r="D1431" t="s">
        <v>832</v>
      </c>
      <c r="E1431" t="s">
        <v>93</v>
      </c>
      <c r="F1431">
        <v>40700</v>
      </c>
      <c r="G1431" t="s">
        <v>911</v>
      </c>
      <c r="I1431" t="s">
        <v>847</v>
      </c>
      <c r="J1431">
        <v>2026</v>
      </c>
      <c r="K1431">
        <v>7</v>
      </c>
      <c r="L1431" t="s">
        <v>94</v>
      </c>
      <c r="M1431">
        <v>35</v>
      </c>
      <c r="N1431">
        <v>1</v>
      </c>
      <c r="O1431">
        <v>35</v>
      </c>
      <c r="P1431" t="s">
        <v>831</v>
      </c>
      <c r="Q1431">
        <v>0</v>
      </c>
    </row>
    <row r="1432" spans="1:17" x14ac:dyDescent="0.25">
      <c r="A1432" t="s">
        <v>2610</v>
      </c>
      <c r="B1432" t="s">
        <v>720</v>
      </c>
      <c r="C1432" t="s">
        <v>265</v>
      </c>
      <c r="D1432" t="s">
        <v>832</v>
      </c>
      <c r="E1432" t="s">
        <v>104</v>
      </c>
      <c r="F1432">
        <v>40700</v>
      </c>
      <c r="G1432" t="s">
        <v>911</v>
      </c>
      <c r="I1432" t="s">
        <v>120</v>
      </c>
      <c r="J1432">
        <v>2026</v>
      </c>
      <c r="K1432">
        <v>7</v>
      </c>
      <c r="L1432" t="s">
        <v>94</v>
      </c>
      <c r="M1432">
        <v>348</v>
      </c>
      <c r="N1432">
        <v>1</v>
      </c>
      <c r="O1432">
        <v>348</v>
      </c>
      <c r="P1432" t="s">
        <v>831</v>
      </c>
      <c r="Q1432">
        <v>0</v>
      </c>
    </row>
    <row r="1433" spans="1:17" x14ac:dyDescent="0.25">
      <c r="A1433" t="s">
        <v>2610</v>
      </c>
      <c r="B1433" t="s">
        <v>853</v>
      </c>
      <c r="C1433" t="s">
        <v>265</v>
      </c>
      <c r="D1433" t="s">
        <v>832</v>
      </c>
      <c r="E1433" t="s">
        <v>102</v>
      </c>
      <c r="F1433">
        <v>40700</v>
      </c>
      <c r="G1433" t="s">
        <v>911</v>
      </c>
      <c r="I1433" t="s">
        <v>186</v>
      </c>
      <c r="J1433">
        <v>2026</v>
      </c>
      <c r="K1433">
        <v>7</v>
      </c>
      <c r="L1433" t="s">
        <v>94</v>
      </c>
      <c r="M1433">
        <v>1141</v>
      </c>
      <c r="N1433">
        <v>1</v>
      </c>
      <c r="O1433">
        <v>1141</v>
      </c>
      <c r="P1433" t="s">
        <v>831</v>
      </c>
      <c r="Q1433">
        <v>1</v>
      </c>
    </row>
    <row r="1434" spans="1:17" x14ac:dyDescent="0.25">
      <c r="A1434" t="s">
        <v>2610</v>
      </c>
      <c r="B1434" t="s">
        <v>853</v>
      </c>
      <c r="C1434" t="s">
        <v>265</v>
      </c>
      <c r="D1434" t="s">
        <v>832</v>
      </c>
      <c r="E1434" t="s">
        <v>93</v>
      </c>
      <c r="F1434">
        <v>40700</v>
      </c>
      <c r="G1434" t="s">
        <v>911</v>
      </c>
      <c r="I1434" t="s">
        <v>849</v>
      </c>
      <c r="J1434">
        <v>2026</v>
      </c>
      <c r="K1434">
        <v>7</v>
      </c>
      <c r="L1434" t="s">
        <v>94</v>
      </c>
      <c r="M1434">
        <v>100</v>
      </c>
      <c r="N1434">
        <v>1</v>
      </c>
      <c r="O1434">
        <v>100</v>
      </c>
      <c r="P1434" t="s">
        <v>831</v>
      </c>
      <c r="Q1434">
        <v>0</v>
      </c>
    </row>
    <row r="1435" spans="1:17" x14ac:dyDescent="0.25">
      <c r="A1435" t="s">
        <v>2610</v>
      </c>
      <c r="B1435" t="s">
        <v>853</v>
      </c>
      <c r="C1435" t="s">
        <v>265</v>
      </c>
      <c r="D1435" t="s">
        <v>832</v>
      </c>
      <c r="E1435" t="s">
        <v>93</v>
      </c>
      <c r="F1435">
        <v>40700</v>
      </c>
      <c r="G1435" t="s">
        <v>911</v>
      </c>
      <c r="I1435" t="s">
        <v>846</v>
      </c>
      <c r="J1435">
        <v>2026</v>
      </c>
      <c r="K1435">
        <v>7</v>
      </c>
      <c r="L1435" t="s">
        <v>94</v>
      </c>
      <c r="M1435">
        <v>22</v>
      </c>
      <c r="N1435">
        <v>1</v>
      </c>
      <c r="O1435">
        <v>22</v>
      </c>
      <c r="P1435" t="s">
        <v>831</v>
      </c>
      <c r="Q1435">
        <v>1</v>
      </c>
    </row>
    <row r="1436" spans="1:17" x14ac:dyDescent="0.25">
      <c r="A1436" t="s">
        <v>2610</v>
      </c>
      <c r="B1436" t="s">
        <v>853</v>
      </c>
      <c r="C1436" t="s">
        <v>265</v>
      </c>
      <c r="D1436" t="s">
        <v>832</v>
      </c>
      <c r="E1436" t="s">
        <v>93</v>
      </c>
      <c r="F1436">
        <v>40700</v>
      </c>
      <c r="G1436" t="s">
        <v>911</v>
      </c>
      <c r="I1436" t="s">
        <v>840</v>
      </c>
      <c r="J1436">
        <v>2026</v>
      </c>
      <c r="K1436">
        <v>7</v>
      </c>
      <c r="L1436" t="s">
        <v>94</v>
      </c>
      <c r="M1436">
        <v>305</v>
      </c>
      <c r="N1436">
        <v>1</v>
      </c>
      <c r="O1436">
        <v>305</v>
      </c>
      <c r="P1436" t="s">
        <v>831</v>
      </c>
      <c r="Q1436">
        <v>0</v>
      </c>
    </row>
    <row r="1437" spans="1:17" x14ac:dyDescent="0.25">
      <c r="A1437" t="s">
        <v>2610</v>
      </c>
      <c r="B1437" t="s">
        <v>853</v>
      </c>
      <c r="C1437" t="s">
        <v>265</v>
      </c>
      <c r="D1437" t="s">
        <v>832</v>
      </c>
      <c r="E1437" t="s">
        <v>93</v>
      </c>
      <c r="F1437">
        <v>40700</v>
      </c>
      <c r="G1437" t="s">
        <v>911</v>
      </c>
      <c r="I1437" t="s">
        <v>860</v>
      </c>
      <c r="J1437">
        <v>2026</v>
      </c>
      <c r="K1437">
        <v>7</v>
      </c>
      <c r="L1437" t="s">
        <v>94</v>
      </c>
      <c r="M1437">
        <v>96</v>
      </c>
      <c r="N1437">
        <v>1</v>
      </c>
      <c r="O1437">
        <v>96</v>
      </c>
      <c r="P1437" t="s">
        <v>831</v>
      </c>
      <c r="Q1437">
        <v>0</v>
      </c>
    </row>
    <row r="1438" spans="1:17" x14ac:dyDescent="0.25">
      <c r="A1438" t="s">
        <v>2610</v>
      </c>
      <c r="B1438" t="s">
        <v>853</v>
      </c>
      <c r="C1438" t="s">
        <v>265</v>
      </c>
      <c r="D1438" t="s">
        <v>832</v>
      </c>
      <c r="E1438" t="s">
        <v>93</v>
      </c>
      <c r="F1438">
        <v>40700</v>
      </c>
      <c r="G1438" t="s">
        <v>911</v>
      </c>
      <c r="I1438" t="s">
        <v>169</v>
      </c>
      <c r="J1438">
        <v>2026</v>
      </c>
      <c r="K1438">
        <v>7</v>
      </c>
      <c r="L1438" t="s">
        <v>94</v>
      </c>
      <c r="M1438">
        <v>91</v>
      </c>
      <c r="N1438">
        <v>1</v>
      </c>
      <c r="O1438">
        <v>91</v>
      </c>
      <c r="P1438" t="s">
        <v>831</v>
      </c>
      <c r="Q1438">
        <v>0</v>
      </c>
    </row>
    <row r="1439" spans="1:17" x14ac:dyDescent="0.25">
      <c r="A1439" t="s">
        <v>2610</v>
      </c>
      <c r="B1439" t="s">
        <v>853</v>
      </c>
      <c r="C1439" t="s">
        <v>265</v>
      </c>
      <c r="D1439" t="s">
        <v>832</v>
      </c>
      <c r="E1439" t="s">
        <v>101</v>
      </c>
      <c r="F1439">
        <v>40700</v>
      </c>
      <c r="G1439" t="s">
        <v>911</v>
      </c>
      <c r="I1439" t="s">
        <v>269</v>
      </c>
      <c r="J1439">
        <v>2026</v>
      </c>
      <c r="K1439">
        <v>7</v>
      </c>
      <c r="L1439" t="s">
        <v>94</v>
      </c>
      <c r="M1439">
        <v>1310</v>
      </c>
      <c r="N1439">
        <v>1</v>
      </c>
      <c r="O1439">
        <v>1310</v>
      </c>
      <c r="P1439" t="s">
        <v>831</v>
      </c>
      <c r="Q1439">
        <v>1</v>
      </c>
    </row>
    <row r="1440" spans="1:17" x14ac:dyDescent="0.25">
      <c r="A1440" t="s">
        <v>2610</v>
      </c>
      <c r="B1440" t="s">
        <v>853</v>
      </c>
      <c r="C1440" t="s">
        <v>265</v>
      </c>
      <c r="D1440" t="s">
        <v>832</v>
      </c>
      <c r="E1440" t="s">
        <v>93</v>
      </c>
      <c r="F1440">
        <v>40700</v>
      </c>
      <c r="G1440" t="s">
        <v>911</v>
      </c>
      <c r="I1440" t="s">
        <v>861</v>
      </c>
      <c r="J1440">
        <v>2026</v>
      </c>
      <c r="K1440">
        <v>7</v>
      </c>
      <c r="L1440" t="s">
        <v>94</v>
      </c>
      <c r="M1440">
        <v>191</v>
      </c>
      <c r="N1440">
        <v>1</v>
      </c>
      <c r="O1440">
        <v>191</v>
      </c>
      <c r="P1440" t="s">
        <v>831</v>
      </c>
      <c r="Q1440">
        <v>0</v>
      </c>
    </row>
    <row r="1441" spans="1:17" x14ac:dyDescent="0.25">
      <c r="A1441" t="s">
        <v>2610</v>
      </c>
      <c r="B1441" t="s">
        <v>853</v>
      </c>
      <c r="C1441" t="s">
        <v>265</v>
      </c>
      <c r="D1441" t="s">
        <v>832</v>
      </c>
      <c r="E1441" t="s">
        <v>93</v>
      </c>
      <c r="F1441">
        <v>40700</v>
      </c>
      <c r="G1441" t="s">
        <v>911</v>
      </c>
      <c r="I1441" t="s">
        <v>847</v>
      </c>
      <c r="J1441">
        <v>2026</v>
      </c>
      <c r="K1441">
        <v>7</v>
      </c>
      <c r="L1441" t="s">
        <v>94</v>
      </c>
      <c r="M1441">
        <v>35</v>
      </c>
      <c r="N1441">
        <v>1</v>
      </c>
      <c r="O1441">
        <v>35</v>
      </c>
      <c r="P1441" t="s">
        <v>831</v>
      </c>
      <c r="Q1441">
        <v>0</v>
      </c>
    </row>
    <row r="1442" spans="1:17" x14ac:dyDescent="0.25">
      <c r="A1442" t="s">
        <v>2610</v>
      </c>
      <c r="B1442" t="s">
        <v>723</v>
      </c>
      <c r="C1442" t="s">
        <v>265</v>
      </c>
      <c r="D1442" t="s">
        <v>832</v>
      </c>
      <c r="E1442" t="s">
        <v>104</v>
      </c>
      <c r="F1442">
        <v>40700</v>
      </c>
      <c r="G1442" t="s">
        <v>911</v>
      </c>
      <c r="I1442" t="s">
        <v>245</v>
      </c>
      <c r="J1442">
        <v>2026</v>
      </c>
      <c r="K1442">
        <v>7</v>
      </c>
      <c r="L1442" t="s">
        <v>94</v>
      </c>
      <c r="M1442">
        <v>65</v>
      </c>
      <c r="N1442">
        <v>1</v>
      </c>
      <c r="O1442">
        <v>65</v>
      </c>
      <c r="P1442" t="s">
        <v>831</v>
      </c>
      <c r="Q1442">
        <v>1</v>
      </c>
    </row>
    <row r="1443" spans="1:17" x14ac:dyDescent="0.25">
      <c r="A1443" t="s">
        <v>2610</v>
      </c>
      <c r="B1443" t="s">
        <v>723</v>
      </c>
      <c r="C1443" t="s">
        <v>265</v>
      </c>
      <c r="D1443" t="s">
        <v>832</v>
      </c>
      <c r="E1443" t="s">
        <v>104</v>
      </c>
      <c r="F1443">
        <v>40700</v>
      </c>
      <c r="G1443" t="s">
        <v>911</v>
      </c>
      <c r="I1443" t="s">
        <v>246</v>
      </c>
      <c r="J1443">
        <v>2026</v>
      </c>
      <c r="K1443">
        <v>7</v>
      </c>
      <c r="L1443" t="s">
        <v>94</v>
      </c>
      <c r="M1443">
        <v>914</v>
      </c>
      <c r="N1443">
        <v>1</v>
      </c>
      <c r="O1443">
        <v>914</v>
      </c>
      <c r="P1443" t="s">
        <v>831</v>
      </c>
      <c r="Q1443">
        <v>0</v>
      </c>
    </row>
    <row r="1444" spans="1:17" x14ac:dyDescent="0.25">
      <c r="A1444" t="s">
        <v>2610</v>
      </c>
      <c r="B1444" t="s">
        <v>723</v>
      </c>
      <c r="C1444" t="s">
        <v>265</v>
      </c>
      <c r="D1444" t="s">
        <v>832</v>
      </c>
      <c r="E1444" t="s">
        <v>102</v>
      </c>
      <c r="F1444">
        <v>40700</v>
      </c>
      <c r="G1444" t="s">
        <v>911</v>
      </c>
      <c r="I1444" t="s">
        <v>125</v>
      </c>
      <c r="J1444">
        <v>2026</v>
      </c>
      <c r="K1444">
        <v>7</v>
      </c>
      <c r="L1444" t="s">
        <v>94</v>
      </c>
      <c r="M1444">
        <v>364</v>
      </c>
      <c r="N1444">
        <v>1</v>
      </c>
      <c r="O1444">
        <v>364</v>
      </c>
      <c r="P1444" t="s">
        <v>831</v>
      </c>
      <c r="Q1444">
        <v>1</v>
      </c>
    </row>
    <row r="1445" spans="1:17" x14ac:dyDescent="0.25">
      <c r="A1445" t="s">
        <v>2610</v>
      </c>
      <c r="B1445" t="s">
        <v>723</v>
      </c>
      <c r="C1445" t="s">
        <v>265</v>
      </c>
      <c r="D1445" t="s">
        <v>832</v>
      </c>
      <c r="E1445" t="s">
        <v>104</v>
      </c>
      <c r="F1445">
        <v>40700</v>
      </c>
      <c r="G1445" t="s">
        <v>911</v>
      </c>
      <c r="I1445" t="s">
        <v>120</v>
      </c>
      <c r="J1445">
        <v>2026</v>
      </c>
      <c r="K1445">
        <v>7</v>
      </c>
      <c r="L1445" t="s">
        <v>94</v>
      </c>
      <c r="M1445">
        <v>348</v>
      </c>
      <c r="N1445">
        <v>1</v>
      </c>
      <c r="O1445">
        <v>348</v>
      </c>
      <c r="P1445" t="s">
        <v>831</v>
      </c>
      <c r="Q1445">
        <v>0</v>
      </c>
    </row>
    <row r="1446" spans="1:17" x14ac:dyDescent="0.25">
      <c r="A1446" t="s">
        <v>2610</v>
      </c>
      <c r="B1446" t="s">
        <v>340</v>
      </c>
      <c r="C1446" t="s">
        <v>265</v>
      </c>
      <c r="D1446" t="s">
        <v>832</v>
      </c>
      <c r="E1446" t="s">
        <v>93</v>
      </c>
      <c r="F1446">
        <v>40700</v>
      </c>
      <c r="G1446" t="s">
        <v>911</v>
      </c>
      <c r="I1446" t="s">
        <v>846</v>
      </c>
      <c r="J1446">
        <v>2026</v>
      </c>
      <c r="K1446">
        <v>7</v>
      </c>
      <c r="L1446" t="s">
        <v>94</v>
      </c>
      <c r="M1446">
        <v>22</v>
      </c>
      <c r="N1446">
        <v>1</v>
      </c>
      <c r="O1446">
        <v>22</v>
      </c>
      <c r="P1446" t="s">
        <v>831</v>
      </c>
      <c r="Q1446">
        <v>1</v>
      </c>
    </row>
    <row r="1447" spans="1:17" x14ac:dyDescent="0.25">
      <c r="A1447" t="s">
        <v>2610</v>
      </c>
      <c r="B1447" t="s">
        <v>340</v>
      </c>
      <c r="C1447" t="s">
        <v>265</v>
      </c>
      <c r="D1447" t="s">
        <v>832</v>
      </c>
      <c r="E1447" t="s">
        <v>102</v>
      </c>
      <c r="F1447">
        <v>40700</v>
      </c>
      <c r="G1447" t="s">
        <v>911</v>
      </c>
      <c r="I1447" t="s">
        <v>186</v>
      </c>
      <c r="J1447">
        <v>2026</v>
      </c>
      <c r="K1447">
        <v>7</v>
      </c>
      <c r="L1447" t="s">
        <v>94</v>
      </c>
      <c r="M1447">
        <v>934</v>
      </c>
      <c r="N1447">
        <v>1</v>
      </c>
      <c r="O1447">
        <v>934</v>
      </c>
      <c r="P1447" t="s">
        <v>831</v>
      </c>
      <c r="Q1447">
        <v>1</v>
      </c>
    </row>
    <row r="1448" spans="1:17" x14ac:dyDescent="0.25">
      <c r="A1448" t="s">
        <v>2610</v>
      </c>
      <c r="B1448" t="s">
        <v>340</v>
      </c>
      <c r="C1448" t="s">
        <v>265</v>
      </c>
      <c r="D1448" t="s">
        <v>832</v>
      </c>
      <c r="E1448" t="s">
        <v>93</v>
      </c>
      <c r="F1448">
        <v>40700</v>
      </c>
      <c r="G1448" t="s">
        <v>911</v>
      </c>
      <c r="I1448" t="s">
        <v>169</v>
      </c>
      <c r="J1448">
        <v>2026</v>
      </c>
      <c r="K1448">
        <v>7</v>
      </c>
      <c r="L1448" t="s">
        <v>94</v>
      </c>
      <c r="M1448">
        <v>91</v>
      </c>
      <c r="N1448">
        <v>1</v>
      </c>
      <c r="O1448">
        <v>91</v>
      </c>
      <c r="P1448" t="s">
        <v>831</v>
      </c>
      <c r="Q1448">
        <v>0</v>
      </c>
    </row>
    <row r="1449" spans="1:17" x14ac:dyDescent="0.25">
      <c r="A1449" t="s">
        <v>2610</v>
      </c>
      <c r="B1449" t="s">
        <v>340</v>
      </c>
      <c r="C1449" t="s">
        <v>265</v>
      </c>
      <c r="D1449" t="s">
        <v>832</v>
      </c>
      <c r="E1449" t="s">
        <v>93</v>
      </c>
      <c r="F1449">
        <v>40700</v>
      </c>
      <c r="G1449" t="s">
        <v>911</v>
      </c>
      <c r="I1449" t="s">
        <v>847</v>
      </c>
      <c r="J1449">
        <v>2026</v>
      </c>
      <c r="K1449">
        <v>7</v>
      </c>
      <c r="L1449" t="s">
        <v>94</v>
      </c>
      <c r="M1449">
        <v>35</v>
      </c>
      <c r="N1449">
        <v>1</v>
      </c>
      <c r="O1449">
        <v>35</v>
      </c>
      <c r="P1449" t="s">
        <v>831</v>
      </c>
      <c r="Q1449">
        <v>0</v>
      </c>
    </row>
    <row r="1450" spans="1:17" x14ac:dyDescent="0.25">
      <c r="A1450" t="s">
        <v>2610</v>
      </c>
      <c r="B1450" t="s">
        <v>275</v>
      </c>
      <c r="C1450" t="s">
        <v>265</v>
      </c>
      <c r="D1450" t="s">
        <v>832</v>
      </c>
      <c r="E1450" t="s">
        <v>93</v>
      </c>
      <c r="F1450">
        <v>40700</v>
      </c>
      <c r="G1450" t="s">
        <v>911</v>
      </c>
      <c r="I1450" t="s">
        <v>846</v>
      </c>
      <c r="J1450">
        <v>2026</v>
      </c>
      <c r="K1450">
        <v>7</v>
      </c>
      <c r="L1450" t="s">
        <v>94</v>
      </c>
      <c r="M1450">
        <v>44</v>
      </c>
      <c r="N1450">
        <v>1</v>
      </c>
      <c r="O1450">
        <v>44</v>
      </c>
      <c r="P1450" t="s">
        <v>831</v>
      </c>
      <c r="Q1450">
        <v>1</v>
      </c>
    </row>
    <row r="1451" spans="1:17" x14ac:dyDescent="0.25">
      <c r="A1451" t="s">
        <v>2610</v>
      </c>
      <c r="B1451" t="s">
        <v>275</v>
      </c>
      <c r="C1451" t="s">
        <v>265</v>
      </c>
      <c r="D1451" t="s">
        <v>832</v>
      </c>
      <c r="E1451" t="s">
        <v>102</v>
      </c>
      <c r="F1451">
        <v>40700</v>
      </c>
      <c r="G1451" t="s">
        <v>911</v>
      </c>
      <c r="I1451" t="s">
        <v>186</v>
      </c>
      <c r="J1451">
        <v>2026</v>
      </c>
      <c r="K1451">
        <v>7</v>
      </c>
      <c r="L1451" t="s">
        <v>94</v>
      </c>
      <c r="M1451">
        <v>3178</v>
      </c>
      <c r="N1451">
        <v>1</v>
      </c>
      <c r="O1451">
        <v>3178</v>
      </c>
      <c r="P1451" t="s">
        <v>831</v>
      </c>
      <c r="Q1451">
        <v>1</v>
      </c>
    </row>
    <row r="1452" spans="1:17" x14ac:dyDescent="0.25">
      <c r="A1452" t="s">
        <v>2610</v>
      </c>
      <c r="B1452" t="s">
        <v>275</v>
      </c>
      <c r="C1452" t="s">
        <v>265</v>
      </c>
      <c r="D1452" t="s">
        <v>832</v>
      </c>
      <c r="E1452" t="s">
        <v>93</v>
      </c>
      <c r="F1452">
        <v>40700</v>
      </c>
      <c r="G1452" t="s">
        <v>911</v>
      </c>
      <c r="I1452" t="s">
        <v>169</v>
      </c>
      <c r="J1452">
        <v>2026</v>
      </c>
      <c r="K1452">
        <v>7</v>
      </c>
      <c r="L1452" t="s">
        <v>94</v>
      </c>
      <c r="M1452">
        <v>183</v>
      </c>
      <c r="N1452">
        <v>1</v>
      </c>
      <c r="O1452">
        <v>183</v>
      </c>
      <c r="P1452" t="s">
        <v>831</v>
      </c>
      <c r="Q1452">
        <v>0</v>
      </c>
    </row>
    <row r="1453" spans="1:17" x14ac:dyDescent="0.25">
      <c r="A1453" t="s">
        <v>2610</v>
      </c>
      <c r="B1453" t="s">
        <v>275</v>
      </c>
      <c r="C1453" t="s">
        <v>265</v>
      </c>
      <c r="D1453" t="s">
        <v>832</v>
      </c>
      <c r="E1453" t="s">
        <v>93</v>
      </c>
      <c r="F1453">
        <v>40700</v>
      </c>
      <c r="G1453" t="s">
        <v>911</v>
      </c>
      <c r="I1453" t="s">
        <v>847</v>
      </c>
      <c r="J1453">
        <v>2026</v>
      </c>
      <c r="K1453">
        <v>7</v>
      </c>
      <c r="L1453" t="s">
        <v>94</v>
      </c>
      <c r="M1453">
        <v>70</v>
      </c>
      <c r="N1453">
        <v>1</v>
      </c>
      <c r="O1453">
        <v>70</v>
      </c>
      <c r="P1453" t="s">
        <v>831</v>
      </c>
      <c r="Q1453">
        <v>0</v>
      </c>
    </row>
    <row r="1454" spans="1:17" x14ac:dyDescent="0.25">
      <c r="A1454" t="s">
        <v>2610</v>
      </c>
      <c r="B1454" t="s">
        <v>855</v>
      </c>
      <c r="C1454" t="s">
        <v>265</v>
      </c>
      <c r="D1454" t="s">
        <v>832</v>
      </c>
      <c r="E1454" t="s">
        <v>104</v>
      </c>
      <c r="F1454">
        <v>40700</v>
      </c>
      <c r="G1454" t="s">
        <v>911</v>
      </c>
      <c r="I1454" t="s">
        <v>245</v>
      </c>
      <c r="J1454">
        <v>2026</v>
      </c>
      <c r="K1454">
        <v>7</v>
      </c>
      <c r="L1454" t="s">
        <v>94</v>
      </c>
      <c r="M1454">
        <v>22</v>
      </c>
      <c r="N1454">
        <v>1</v>
      </c>
      <c r="O1454">
        <v>22</v>
      </c>
      <c r="P1454" t="s">
        <v>831</v>
      </c>
      <c r="Q1454">
        <v>1</v>
      </c>
    </row>
    <row r="1455" spans="1:17" x14ac:dyDescent="0.25">
      <c r="A1455" t="s">
        <v>2610</v>
      </c>
      <c r="B1455" t="s">
        <v>855</v>
      </c>
      <c r="C1455" t="s">
        <v>265</v>
      </c>
      <c r="D1455" t="s">
        <v>832</v>
      </c>
      <c r="E1455" t="s">
        <v>104</v>
      </c>
      <c r="F1455">
        <v>40700</v>
      </c>
      <c r="G1455" t="s">
        <v>911</v>
      </c>
      <c r="I1455" t="s">
        <v>246</v>
      </c>
      <c r="J1455">
        <v>2026</v>
      </c>
      <c r="K1455">
        <v>7</v>
      </c>
      <c r="L1455" t="s">
        <v>94</v>
      </c>
      <c r="M1455">
        <v>457</v>
      </c>
      <c r="N1455">
        <v>1</v>
      </c>
      <c r="O1455">
        <v>457</v>
      </c>
      <c r="P1455" t="s">
        <v>831</v>
      </c>
      <c r="Q1455">
        <v>0</v>
      </c>
    </row>
    <row r="1456" spans="1:17" x14ac:dyDescent="0.25">
      <c r="A1456" t="s">
        <v>2610</v>
      </c>
      <c r="B1456" t="s">
        <v>855</v>
      </c>
      <c r="C1456" t="s">
        <v>265</v>
      </c>
      <c r="D1456" t="s">
        <v>832</v>
      </c>
      <c r="E1456" t="s">
        <v>104</v>
      </c>
      <c r="F1456">
        <v>40700</v>
      </c>
      <c r="G1456" t="s">
        <v>911</v>
      </c>
      <c r="I1456" t="s">
        <v>857</v>
      </c>
      <c r="J1456">
        <v>2026</v>
      </c>
      <c r="K1456">
        <v>7</v>
      </c>
      <c r="L1456" t="s">
        <v>94</v>
      </c>
      <c r="M1456">
        <v>13</v>
      </c>
      <c r="N1456">
        <v>1</v>
      </c>
      <c r="O1456">
        <v>13</v>
      </c>
      <c r="P1456" t="s">
        <v>831</v>
      </c>
      <c r="Q1456">
        <v>0</v>
      </c>
    </row>
    <row r="1457" spans="1:17" x14ac:dyDescent="0.25">
      <c r="A1457" t="s">
        <v>2610</v>
      </c>
      <c r="B1457" t="s">
        <v>855</v>
      </c>
      <c r="C1457" t="s">
        <v>265</v>
      </c>
      <c r="D1457" t="s">
        <v>832</v>
      </c>
      <c r="E1457" t="s">
        <v>104</v>
      </c>
      <c r="F1457">
        <v>40700</v>
      </c>
      <c r="G1457" t="s">
        <v>911</v>
      </c>
      <c r="I1457" t="s">
        <v>120</v>
      </c>
      <c r="J1457">
        <v>2026</v>
      </c>
      <c r="K1457">
        <v>7</v>
      </c>
      <c r="L1457" t="s">
        <v>94</v>
      </c>
      <c r="M1457">
        <v>174</v>
      </c>
      <c r="N1457">
        <v>1</v>
      </c>
      <c r="O1457">
        <v>174</v>
      </c>
      <c r="P1457" t="s">
        <v>831</v>
      </c>
      <c r="Q1457">
        <v>0</v>
      </c>
    </row>
    <row r="1458" spans="1:17" x14ac:dyDescent="0.25">
      <c r="A1458" t="s">
        <v>2610</v>
      </c>
      <c r="B1458" t="s">
        <v>856</v>
      </c>
      <c r="C1458" t="s">
        <v>265</v>
      </c>
      <c r="D1458" t="s">
        <v>832</v>
      </c>
      <c r="E1458" t="s">
        <v>104</v>
      </c>
      <c r="F1458">
        <v>40700</v>
      </c>
      <c r="G1458" t="s">
        <v>911</v>
      </c>
      <c r="I1458" t="s">
        <v>245</v>
      </c>
      <c r="J1458">
        <v>2026</v>
      </c>
      <c r="K1458">
        <v>7</v>
      </c>
      <c r="L1458" t="s">
        <v>94</v>
      </c>
      <c r="M1458">
        <v>44</v>
      </c>
      <c r="N1458">
        <v>1</v>
      </c>
      <c r="O1458">
        <v>44</v>
      </c>
      <c r="P1458" t="s">
        <v>831</v>
      </c>
      <c r="Q1458">
        <v>1</v>
      </c>
    </row>
    <row r="1459" spans="1:17" x14ac:dyDescent="0.25">
      <c r="A1459" t="s">
        <v>2610</v>
      </c>
      <c r="B1459" t="s">
        <v>856</v>
      </c>
      <c r="C1459" t="s">
        <v>265</v>
      </c>
      <c r="D1459" t="s">
        <v>832</v>
      </c>
      <c r="E1459" t="s">
        <v>104</v>
      </c>
      <c r="F1459">
        <v>40700</v>
      </c>
      <c r="G1459" t="s">
        <v>911</v>
      </c>
      <c r="I1459" t="s">
        <v>246</v>
      </c>
      <c r="J1459">
        <v>2026</v>
      </c>
      <c r="K1459">
        <v>7</v>
      </c>
      <c r="L1459" t="s">
        <v>94</v>
      </c>
      <c r="M1459">
        <v>457</v>
      </c>
      <c r="N1459">
        <v>1</v>
      </c>
      <c r="O1459">
        <v>457</v>
      </c>
      <c r="P1459" t="s">
        <v>831</v>
      </c>
      <c r="Q1459">
        <v>0</v>
      </c>
    </row>
    <row r="1460" spans="1:17" x14ac:dyDescent="0.25">
      <c r="A1460" t="s">
        <v>2610</v>
      </c>
      <c r="B1460" t="s">
        <v>342</v>
      </c>
      <c r="C1460" t="s">
        <v>265</v>
      </c>
      <c r="D1460" t="s">
        <v>832</v>
      </c>
      <c r="E1460" t="s">
        <v>104</v>
      </c>
      <c r="F1460">
        <v>40700</v>
      </c>
      <c r="G1460" t="s">
        <v>911</v>
      </c>
      <c r="I1460" t="s">
        <v>245</v>
      </c>
      <c r="J1460">
        <v>2026</v>
      </c>
      <c r="K1460">
        <v>7</v>
      </c>
      <c r="L1460" t="s">
        <v>94</v>
      </c>
      <c r="M1460">
        <v>218</v>
      </c>
      <c r="N1460">
        <v>1</v>
      </c>
      <c r="O1460">
        <v>218</v>
      </c>
      <c r="P1460" t="s">
        <v>831</v>
      </c>
      <c r="Q1460">
        <v>1</v>
      </c>
    </row>
    <row r="1461" spans="1:17" x14ac:dyDescent="0.25">
      <c r="A1461" t="s">
        <v>2610</v>
      </c>
      <c r="B1461" t="s">
        <v>342</v>
      </c>
      <c r="C1461" t="s">
        <v>265</v>
      </c>
      <c r="D1461" t="s">
        <v>832</v>
      </c>
      <c r="E1461" t="s">
        <v>104</v>
      </c>
      <c r="F1461">
        <v>40700</v>
      </c>
      <c r="G1461" t="s">
        <v>911</v>
      </c>
      <c r="I1461" t="s">
        <v>246</v>
      </c>
      <c r="J1461">
        <v>2026</v>
      </c>
      <c r="K1461">
        <v>7</v>
      </c>
      <c r="L1461" t="s">
        <v>94</v>
      </c>
      <c r="M1461">
        <v>914</v>
      </c>
      <c r="N1461">
        <v>1</v>
      </c>
      <c r="O1461">
        <v>914</v>
      </c>
      <c r="P1461" t="s">
        <v>831</v>
      </c>
      <c r="Q1461">
        <v>0</v>
      </c>
    </row>
    <row r="1462" spans="1:17" x14ac:dyDescent="0.25">
      <c r="A1462" t="s">
        <v>2610</v>
      </c>
      <c r="B1462" t="s">
        <v>342</v>
      </c>
      <c r="C1462" t="s">
        <v>265</v>
      </c>
      <c r="D1462" t="s">
        <v>832</v>
      </c>
      <c r="E1462" t="s">
        <v>102</v>
      </c>
      <c r="F1462">
        <v>40700</v>
      </c>
      <c r="G1462" t="s">
        <v>911</v>
      </c>
      <c r="I1462" t="s">
        <v>125</v>
      </c>
      <c r="J1462">
        <v>2026</v>
      </c>
      <c r="K1462">
        <v>7</v>
      </c>
      <c r="L1462" t="s">
        <v>94</v>
      </c>
      <c r="M1462">
        <v>554</v>
      </c>
      <c r="N1462">
        <v>1</v>
      </c>
      <c r="O1462">
        <v>554</v>
      </c>
      <c r="P1462" t="s">
        <v>831</v>
      </c>
      <c r="Q1462">
        <v>1</v>
      </c>
    </row>
    <row r="1463" spans="1:17" x14ac:dyDescent="0.25">
      <c r="A1463" t="s">
        <v>2610</v>
      </c>
      <c r="B1463" t="s">
        <v>342</v>
      </c>
      <c r="C1463" t="s">
        <v>265</v>
      </c>
      <c r="D1463" t="s">
        <v>832</v>
      </c>
      <c r="E1463" t="s">
        <v>102</v>
      </c>
      <c r="F1463">
        <v>40700</v>
      </c>
      <c r="G1463" t="s">
        <v>911</v>
      </c>
      <c r="I1463" t="s">
        <v>186</v>
      </c>
      <c r="J1463">
        <v>2026</v>
      </c>
      <c r="K1463">
        <v>7</v>
      </c>
      <c r="L1463" t="s">
        <v>94</v>
      </c>
      <c r="M1463">
        <v>1957</v>
      </c>
      <c r="N1463">
        <v>1</v>
      </c>
      <c r="O1463">
        <v>1957</v>
      </c>
      <c r="P1463" t="s">
        <v>831</v>
      </c>
      <c r="Q1463">
        <v>1</v>
      </c>
    </row>
    <row r="1464" spans="1:17" x14ac:dyDescent="0.25">
      <c r="A1464" t="s">
        <v>2610</v>
      </c>
      <c r="B1464" t="s">
        <v>342</v>
      </c>
      <c r="C1464" t="s">
        <v>265</v>
      </c>
      <c r="D1464" t="s">
        <v>832</v>
      </c>
      <c r="E1464" t="s">
        <v>104</v>
      </c>
      <c r="F1464">
        <v>40700</v>
      </c>
      <c r="G1464" t="s">
        <v>911</v>
      </c>
      <c r="I1464" t="s">
        <v>120</v>
      </c>
      <c r="J1464">
        <v>2026</v>
      </c>
      <c r="K1464">
        <v>7</v>
      </c>
      <c r="L1464" t="s">
        <v>94</v>
      </c>
      <c r="M1464">
        <v>174</v>
      </c>
      <c r="N1464">
        <v>1</v>
      </c>
      <c r="O1464">
        <v>174</v>
      </c>
      <c r="P1464" t="s">
        <v>831</v>
      </c>
      <c r="Q1464">
        <v>0</v>
      </c>
    </row>
    <row r="1465" spans="1:17" x14ac:dyDescent="0.25">
      <c r="A1465" t="s">
        <v>2610</v>
      </c>
      <c r="B1465" t="s">
        <v>859</v>
      </c>
      <c r="C1465" t="s">
        <v>265</v>
      </c>
      <c r="D1465" t="s">
        <v>832</v>
      </c>
      <c r="E1465" t="s">
        <v>104</v>
      </c>
      <c r="F1465">
        <v>40700</v>
      </c>
      <c r="G1465" t="s">
        <v>911</v>
      </c>
      <c r="I1465" t="s">
        <v>245</v>
      </c>
      <c r="J1465">
        <v>2026</v>
      </c>
      <c r="K1465">
        <v>7</v>
      </c>
      <c r="L1465" t="s">
        <v>94</v>
      </c>
      <c r="M1465">
        <v>22</v>
      </c>
      <c r="N1465">
        <v>1</v>
      </c>
      <c r="O1465">
        <v>22</v>
      </c>
      <c r="P1465" t="s">
        <v>831</v>
      </c>
      <c r="Q1465">
        <v>1</v>
      </c>
    </row>
    <row r="1466" spans="1:17" x14ac:dyDescent="0.25">
      <c r="A1466" t="s">
        <v>2610</v>
      </c>
      <c r="B1466" t="s">
        <v>859</v>
      </c>
      <c r="C1466" t="s">
        <v>265</v>
      </c>
      <c r="D1466" t="s">
        <v>832</v>
      </c>
      <c r="E1466" t="s">
        <v>104</v>
      </c>
      <c r="F1466">
        <v>40700</v>
      </c>
      <c r="G1466" t="s">
        <v>911</v>
      </c>
      <c r="I1466" t="s">
        <v>246</v>
      </c>
      <c r="J1466">
        <v>2026</v>
      </c>
      <c r="K1466">
        <v>7</v>
      </c>
      <c r="L1466" t="s">
        <v>94</v>
      </c>
      <c r="M1466">
        <v>457</v>
      </c>
      <c r="N1466">
        <v>1</v>
      </c>
      <c r="O1466">
        <v>457</v>
      </c>
      <c r="P1466" t="s">
        <v>831</v>
      </c>
      <c r="Q1466">
        <v>0</v>
      </c>
    </row>
    <row r="1467" spans="1:17" x14ac:dyDescent="0.25">
      <c r="A1467" t="s">
        <v>2610</v>
      </c>
      <c r="B1467" t="s">
        <v>277</v>
      </c>
      <c r="C1467" t="s">
        <v>265</v>
      </c>
      <c r="D1467" t="s">
        <v>832</v>
      </c>
      <c r="E1467" t="s">
        <v>93</v>
      </c>
      <c r="F1467">
        <v>40700</v>
      </c>
      <c r="G1467" t="s">
        <v>911</v>
      </c>
      <c r="I1467" t="s">
        <v>849</v>
      </c>
      <c r="J1467">
        <v>2026</v>
      </c>
      <c r="K1467">
        <v>7</v>
      </c>
      <c r="L1467" t="s">
        <v>94</v>
      </c>
      <c r="M1467">
        <v>200</v>
      </c>
      <c r="N1467">
        <v>1</v>
      </c>
      <c r="O1467">
        <v>200</v>
      </c>
      <c r="P1467" t="s">
        <v>831</v>
      </c>
      <c r="Q1467">
        <v>0</v>
      </c>
    </row>
    <row r="1468" spans="1:17" x14ac:dyDescent="0.25">
      <c r="A1468" t="s">
        <v>2610</v>
      </c>
      <c r="B1468" t="s">
        <v>277</v>
      </c>
      <c r="C1468" t="s">
        <v>265</v>
      </c>
      <c r="D1468" t="s">
        <v>832</v>
      </c>
      <c r="E1468" t="s">
        <v>93</v>
      </c>
      <c r="F1468">
        <v>40700</v>
      </c>
      <c r="G1468" t="s">
        <v>911</v>
      </c>
      <c r="I1468" t="s">
        <v>846</v>
      </c>
      <c r="J1468">
        <v>2026</v>
      </c>
      <c r="K1468">
        <v>7</v>
      </c>
      <c r="L1468" t="s">
        <v>94</v>
      </c>
      <c r="M1468">
        <v>4613</v>
      </c>
      <c r="N1468">
        <v>1</v>
      </c>
      <c r="O1468">
        <v>4613</v>
      </c>
      <c r="P1468" t="s">
        <v>831</v>
      </c>
      <c r="Q1468">
        <v>1</v>
      </c>
    </row>
    <row r="1469" spans="1:17" x14ac:dyDescent="0.25">
      <c r="A1469" t="s">
        <v>2610</v>
      </c>
      <c r="B1469" t="s">
        <v>277</v>
      </c>
      <c r="C1469" t="s">
        <v>265</v>
      </c>
      <c r="D1469" t="s">
        <v>832</v>
      </c>
      <c r="E1469" t="s">
        <v>93</v>
      </c>
      <c r="F1469">
        <v>40700</v>
      </c>
      <c r="G1469" t="s">
        <v>911</v>
      </c>
      <c r="I1469" t="s">
        <v>840</v>
      </c>
      <c r="J1469">
        <v>2026</v>
      </c>
      <c r="K1469">
        <v>7</v>
      </c>
      <c r="L1469" t="s">
        <v>94</v>
      </c>
      <c r="M1469">
        <v>609</v>
      </c>
      <c r="N1469">
        <v>1</v>
      </c>
      <c r="O1469">
        <v>609</v>
      </c>
      <c r="P1469" t="s">
        <v>831</v>
      </c>
      <c r="Q1469">
        <v>0</v>
      </c>
    </row>
    <row r="1470" spans="1:17" x14ac:dyDescent="0.25">
      <c r="A1470" t="s">
        <v>2610</v>
      </c>
      <c r="B1470" t="s">
        <v>277</v>
      </c>
      <c r="C1470" t="s">
        <v>265</v>
      </c>
      <c r="D1470" t="s">
        <v>832</v>
      </c>
      <c r="E1470" t="s">
        <v>104</v>
      </c>
      <c r="F1470">
        <v>40700</v>
      </c>
      <c r="G1470" t="s">
        <v>911</v>
      </c>
      <c r="I1470" t="s">
        <v>245</v>
      </c>
      <c r="J1470">
        <v>2026</v>
      </c>
      <c r="K1470">
        <v>7</v>
      </c>
      <c r="L1470" t="s">
        <v>94</v>
      </c>
      <c r="M1470">
        <v>305</v>
      </c>
      <c r="N1470">
        <v>1</v>
      </c>
      <c r="O1470">
        <v>305</v>
      </c>
      <c r="P1470" t="s">
        <v>831</v>
      </c>
      <c r="Q1470">
        <v>1</v>
      </c>
    </row>
    <row r="1471" spans="1:17" x14ac:dyDescent="0.25">
      <c r="A1471" t="s">
        <v>2610</v>
      </c>
      <c r="B1471" t="s">
        <v>277</v>
      </c>
      <c r="C1471" t="s">
        <v>265</v>
      </c>
      <c r="D1471" t="s">
        <v>832</v>
      </c>
      <c r="E1471" t="s">
        <v>104</v>
      </c>
      <c r="F1471">
        <v>40700</v>
      </c>
      <c r="G1471" t="s">
        <v>911</v>
      </c>
      <c r="I1471" t="s">
        <v>246</v>
      </c>
      <c r="J1471">
        <v>2026</v>
      </c>
      <c r="K1471">
        <v>7</v>
      </c>
      <c r="L1471" t="s">
        <v>94</v>
      </c>
      <c r="M1471">
        <v>457</v>
      </c>
      <c r="N1471">
        <v>1</v>
      </c>
      <c r="O1471">
        <v>457</v>
      </c>
      <c r="P1471" t="s">
        <v>831</v>
      </c>
      <c r="Q1471">
        <v>0</v>
      </c>
    </row>
    <row r="1472" spans="1:17" x14ac:dyDescent="0.25">
      <c r="A1472" t="s">
        <v>2610</v>
      </c>
      <c r="B1472" t="s">
        <v>277</v>
      </c>
      <c r="C1472" t="s">
        <v>265</v>
      </c>
      <c r="D1472" t="s">
        <v>832</v>
      </c>
      <c r="E1472" t="s">
        <v>102</v>
      </c>
      <c r="F1472">
        <v>40700</v>
      </c>
      <c r="G1472" t="s">
        <v>911</v>
      </c>
      <c r="I1472" t="s">
        <v>125</v>
      </c>
      <c r="J1472">
        <v>2026</v>
      </c>
      <c r="K1472">
        <v>7</v>
      </c>
      <c r="L1472" t="s">
        <v>94</v>
      </c>
      <c r="M1472">
        <v>1395</v>
      </c>
      <c r="N1472">
        <v>1</v>
      </c>
      <c r="O1472">
        <v>1395</v>
      </c>
      <c r="P1472" t="s">
        <v>831</v>
      </c>
      <c r="Q1472">
        <v>1</v>
      </c>
    </row>
    <row r="1473" spans="1:17" x14ac:dyDescent="0.25">
      <c r="A1473" t="s">
        <v>2610</v>
      </c>
      <c r="B1473" t="s">
        <v>277</v>
      </c>
      <c r="C1473" t="s">
        <v>265</v>
      </c>
      <c r="D1473" t="s">
        <v>832</v>
      </c>
      <c r="E1473" t="s">
        <v>102</v>
      </c>
      <c r="F1473">
        <v>40700</v>
      </c>
      <c r="G1473" t="s">
        <v>911</v>
      </c>
      <c r="I1473" t="s">
        <v>186</v>
      </c>
      <c r="J1473">
        <v>2026</v>
      </c>
      <c r="K1473">
        <v>7</v>
      </c>
      <c r="L1473" t="s">
        <v>94</v>
      </c>
      <c r="M1473">
        <v>225779</v>
      </c>
      <c r="N1473">
        <v>1</v>
      </c>
      <c r="O1473">
        <v>225779</v>
      </c>
      <c r="P1473" t="s">
        <v>831</v>
      </c>
      <c r="Q1473">
        <v>1</v>
      </c>
    </row>
    <row r="1474" spans="1:17" x14ac:dyDescent="0.25">
      <c r="A1474" t="s">
        <v>2610</v>
      </c>
      <c r="B1474" t="s">
        <v>277</v>
      </c>
      <c r="C1474" t="s">
        <v>265</v>
      </c>
      <c r="D1474" t="s">
        <v>832</v>
      </c>
      <c r="E1474" t="s">
        <v>93</v>
      </c>
      <c r="F1474">
        <v>40700</v>
      </c>
      <c r="G1474" t="s">
        <v>911</v>
      </c>
      <c r="I1474" t="s">
        <v>169</v>
      </c>
      <c r="J1474">
        <v>2026</v>
      </c>
      <c r="K1474">
        <v>7</v>
      </c>
      <c r="L1474" t="s">
        <v>94</v>
      </c>
      <c r="M1474">
        <v>17636</v>
      </c>
      <c r="N1474">
        <v>1</v>
      </c>
      <c r="O1474">
        <v>17636</v>
      </c>
      <c r="P1474" t="s">
        <v>831</v>
      </c>
      <c r="Q1474">
        <v>0</v>
      </c>
    </row>
    <row r="1475" spans="1:17" x14ac:dyDescent="0.25">
      <c r="A1475" t="s">
        <v>2610</v>
      </c>
      <c r="B1475" t="s">
        <v>277</v>
      </c>
      <c r="C1475" t="s">
        <v>265</v>
      </c>
      <c r="D1475" t="s">
        <v>832</v>
      </c>
      <c r="E1475" t="s">
        <v>101</v>
      </c>
      <c r="F1475">
        <v>40700</v>
      </c>
      <c r="G1475" t="s">
        <v>911</v>
      </c>
      <c r="I1475" t="s">
        <v>269</v>
      </c>
      <c r="J1475">
        <v>2026</v>
      </c>
      <c r="K1475">
        <v>7</v>
      </c>
      <c r="L1475" t="s">
        <v>94</v>
      </c>
      <c r="M1475">
        <v>23460</v>
      </c>
      <c r="N1475">
        <v>1</v>
      </c>
      <c r="O1475">
        <v>23460</v>
      </c>
      <c r="P1475" t="s">
        <v>831</v>
      </c>
      <c r="Q1475">
        <v>1</v>
      </c>
    </row>
    <row r="1476" spans="1:17" x14ac:dyDescent="0.25">
      <c r="A1476" t="s">
        <v>2610</v>
      </c>
      <c r="B1476" t="s">
        <v>277</v>
      </c>
      <c r="C1476" t="s">
        <v>265</v>
      </c>
      <c r="D1476" t="s">
        <v>832</v>
      </c>
      <c r="E1476" t="s">
        <v>93</v>
      </c>
      <c r="F1476">
        <v>40700</v>
      </c>
      <c r="G1476" t="s">
        <v>911</v>
      </c>
      <c r="I1476" t="s">
        <v>861</v>
      </c>
      <c r="J1476">
        <v>2026</v>
      </c>
      <c r="K1476">
        <v>7</v>
      </c>
      <c r="L1476" t="s">
        <v>94</v>
      </c>
      <c r="M1476">
        <v>383</v>
      </c>
      <c r="N1476">
        <v>1</v>
      </c>
      <c r="O1476">
        <v>383</v>
      </c>
      <c r="P1476" t="s">
        <v>831</v>
      </c>
      <c r="Q1476">
        <v>0</v>
      </c>
    </row>
    <row r="1477" spans="1:17" x14ac:dyDescent="0.25">
      <c r="A1477" t="s">
        <v>2610</v>
      </c>
      <c r="B1477" t="s">
        <v>277</v>
      </c>
      <c r="C1477" t="s">
        <v>265</v>
      </c>
      <c r="D1477" t="s">
        <v>832</v>
      </c>
      <c r="E1477" t="s">
        <v>93</v>
      </c>
      <c r="F1477">
        <v>40700</v>
      </c>
      <c r="G1477" t="s">
        <v>911</v>
      </c>
      <c r="I1477" t="s">
        <v>862</v>
      </c>
      <c r="J1477">
        <v>2026</v>
      </c>
      <c r="K1477">
        <v>7</v>
      </c>
      <c r="L1477" t="s">
        <v>94</v>
      </c>
      <c r="M1477">
        <v>1206</v>
      </c>
      <c r="N1477">
        <v>1</v>
      </c>
      <c r="O1477">
        <v>1206</v>
      </c>
      <c r="P1477" t="s">
        <v>831</v>
      </c>
      <c r="Q1477">
        <v>0</v>
      </c>
    </row>
    <row r="1478" spans="1:17" x14ac:dyDescent="0.25">
      <c r="A1478" t="s">
        <v>2610</v>
      </c>
      <c r="B1478" t="s">
        <v>277</v>
      </c>
      <c r="C1478" t="s">
        <v>265</v>
      </c>
      <c r="D1478" t="s">
        <v>832</v>
      </c>
      <c r="E1478" t="s">
        <v>93</v>
      </c>
      <c r="F1478">
        <v>40700</v>
      </c>
      <c r="G1478" t="s">
        <v>911</v>
      </c>
      <c r="I1478" t="s">
        <v>847</v>
      </c>
      <c r="J1478">
        <v>2026</v>
      </c>
      <c r="K1478">
        <v>7</v>
      </c>
      <c r="L1478" t="s">
        <v>94</v>
      </c>
      <c r="M1478">
        <v>7379</v>
      </c>
      <c r="N1478">
        <v>1</v>
      </c>
      <c r="O1478">
        <v>7379</v>
      </c>
      <c r="P1478" t="s">
        <v>831</v>
      </c>
      <c r="Q1478">
        <v>0</v>
      </c>
    </row>
    <row r="1479" spans="1:17" x14ac:dyDescent="0.25">
      <c r="A1479" t="s">
        <v>2610</v>
      </c>
      <c r="B1479" t="s">
        <v>277</v>
      </c>
      <c r="C1479" t="s">
        <v>265</v>
      </c>
      <c r="D1479" t="s">
        <v>832</v>
      </c>
      <c r="E1479" t="s">
        <v>104</v>
      </c>
      <c r="F1479">
        <v>40700</v>
      </c>
      <c r="G1479" t="s">
        <v>911</v>
      </c>
      <c r="I1479" t="s">
        <v>120</v>
      </c>
      <c r="J1479">
        <v>2026</v>
      </c>
      <c r="K1479">
        <v>7</v>
      </c>
      <c r="L1479" t="s">
        <v>94</v>
      </c>
      <c r="M1479">
        <v>1218</v>
      </c>
      <c r="N1479">
        <v>1</v>
      </c>
      <c r="O1479">
        <v>1218</v>
      </c>
      <c r="P1479" t="s">
        <v>831</v>
      </c>
      <c r="Q1479">
        <v>0</v>
      </c>
    </row>
    <row r="1480" spans="1:17" x14ac:dyDescent="0.25">
      <c r="A1480" t="s">
        <v>2610</v>
      </c>
      <c r="B1480" t="s">
        <v>278</v>
      </c>
      <c r="C1480" t="s">
        <v>265</v>
      </c>
      <c r="D1480" t="s">
        <v>832</v>
      </c>
      <c r="E1480" t="s">
        <v>93</v>
      </c>
      <c r="F1480">
        <v>40700</v>
      </c>
      <c r="G1480" t="s">
        <v>911</v>
      </c>
      <c r="I1480" t="s">
        <v>846</v>
      </c>
      <c r="J1480">
        <v>2026</v>
      </c>
      <c r="K1480">
        <v>7</v>
      </c>
      <c r="L1480" t="s">
        <v>94</v>
      </c>
      <c r="M1480">
        <v>109</v>
      </c>
      <c r="N1480">
        <v>1</v>
      </c>
      <c r="O1480">
        <v>109</v>
      </c>
      <c r="P1480" t="s">
        <v>831</v>
      </c>
      <c r="Q1480">
        <v>1</v>
      </c>
    </row>
    <row r="1481" spans="1:17" x14ac:dyDescent="0.25">
      <c r="A1481" t="s">
        <v>2610</v>
      </c>
      <c r="B1481" t="s">
        <v>278</v>
      </c>
      <c r="C1481" t="s">
        <v>265</v>
      </c>
      <c r="D1481" t="s">
        <v>832</v>
      </c>
      <c r="E1481" t="s">
        <v>104</v>
      </c>
      <c r="F1481">
        <v>40700</v>
      </c>
      <c r="G1481" t="s">
        <v>911</v>
      </c>
      <c r="I1481" t="s">
        <v>245</v>
      </c>
      <c r="J1481">
        <v>2026</v>
      </c>
      <c r="K1481">
        <v>7</v>
      </c>
      <c r="L1481" t="s">
        <v>94</v>
      </c>
      <c r="M1481">
        <v>413</v>
      </c>
      <c r="N1481">
        <v>1</v>
      </c>
      <c r="O1481">
        <v>413</v>
      </c>
      <c r="P1481" t="s">
        <v>831</v>
      </c>
      <c r="Q1481">
        <v>1</v>
      </c>
    </row>
    <row r="1482" spans="1:17" x14ac:dyDescent="0.25">
      <c r="A1482" t="s">
        <v>2610</v>
      </c>
      <c r="B1482" t="s">
        <v>278</v>
      </c>
      <c r="C1482" t="s">
        <v>265</v>
      </c>
      <c r="D1482" t="s">
        <v>832</v>
      </c>
      <c r="E1482" t="s">
        <v>104</v>
      </c>
      <c r="F1482">
        <v>40700</v>
      </c>
      <c r="G1482" t="s">
        <v>911</v>
      </c>
      <c r="I1482" t="s">
        <v>246</v>
      </c>
      <c r="J1482">
        <v>2026</v>
      </c>
      <c r="K1482">
        <v>7</v>
      </c>
      <c r="L1482" t="s">
        <v>94</v>
      </c>
      <c r="M1482">
        <v>457</v>
      </c>
      <c r="N1482">
        <v>1</v>
      </c>
      <c r="O1482">
        <v>457</v>
      </c>
      <c r="P1482" t="s">
        <v>831</v>
      </c>
      <c r="Q1482">
        <v>0</v>
      </c>
    </row>
    <row r="1483" spans="1:17" x14ac:dyDescent="0.25">
      <c r="A1483" t="s">
        <v>2610</v>
      </c>
      <c r="B1483" t="s">
        <v>278</v>
      </c>
      <c r="C1483" t="s">
        <v>265</v>
      </c>
      <c r="D1483" t="s">
        <v>832</v>
      </c>
      <c r="E1483" t="s">
        <v>102</v>
      </c>
      <c r="F1483">
        <v>40700</v>
      </c>
      <c r="G1483" t="s">
        <v>911</v>
      </c>
      <c r="I1483" t="s">
        <v>125</v>
      </c>
      <c r="J1483">
        <v>2026</v>
      </c>
      <c r="K1483">
        <v>7</v>
      </c>
      <c r="L1483" t="s">
        <v>94</v>
      </c>
      <c r="M1483">
        <v>852</v>
      </c>
      <c r="N1483">
        <v>1</v>
      </c>
      <c r="O1483">
        <v>852</v>
      </c>
      <c r="P1483" t="s">
        <v>831</v>
      </c>
      <c r="Q1483">
        <v>1</v>
      </c>
    </row>
    <row r="1484" spans="1:17" x14ac:dyDescent="0.25">
      <c r="A1484" t="s">
        <v>2610</v>
      </c>
      <c r="B1484" t="s">
        <v>278</v>
      </c>
      <c r="C1484" t="s">
        <v>265</v>
      </c>
      <c r="D1484" t="s">
        <v>832</v>
      </c>
      <c r="E1484" t="s">
        <v>102</v>
      </c>
      <c r="F1484">
        <v>40700</v>
      </c>
      <c r="G1484" t="s">
        <v>911</v>
      </c>
      <c r="I1484" t="s">
        <v>186</v>
      </c>
      <c r="J1484">
        <v>2026</v>
      </c>
      <c r="K1484">
        <v>7</v>
      </c>
      <c r="L1484" t="s">
        <v>94</v>
      </c>
      <c r="M1484">
        <v>5008</v>
      </c>
      <c r="N1484">
        <v>1</v>
      </c>
      <c r="O1484">
        <v>5008</v>
      </c>
      <c r="P1484" t="s">
        <v>831</v>
      </c>
      <c r="Q1484">
        <v>1</v>
      </c>
    </row>
    <row r="1485" spans="1:17" x14ac:dyDescent="0.25">
      <c r="A1485" t="s">
        <v>2610</v>
      </c>
      <c r="B1485" t="s">
        <v>278</v>
      </c>
      <c r="C1485" t="s">
        <v>265</v>
      </c>
      <c r="D1485" t="s">
        <v>832</v>
      </c>
      <c r="E1485" t="s">
        <v>93</v>
      </c>
      <c r="F1485">
        <v>40700</v>
      </c>
      <c r="G1485" t="s">
        <v>911</v>
      </c>
      <c r="I1485" t="s">
        <v>169</v>
      </c>
      <c r="J1485">
        <v>2026</v>
      </c>
      <c r="K1485">
        <v>7</v>
      </c>
      <c r="L1485" t="s">
        <v>94</v>
      </c>
      <c r="M1485">
        <v>274</v>
      </c>
      <c r="N1485">
        <v>1</v>
      </c>
      <c r="O1485">
        <v>274</v>
      </c>
      <c r="P1485" t="s">
        <v>831</v>
      </c>
      <c r="Q1485">
        <v>0</v>
      </c>
    </row>
    <row r="1486" spans="1:17" x14ac:dyDescent="0.25">
      <c r="A1486" t="s">
        <v>2610</v>
      </c>
      <c r="B1486" t="s">
        <v>278</v>
      </c>
      <c r="C1486" t="s">
        <v>265</v>
      </c>
      <c r="D1486" t="s">
        <v>832</v>
      </c>
      <c r="E1486" t="s">
        <v>93</v>
      </c>
      <c r="F1486">
        <v>40700</v>
      </c>
      <c r="G1486" t="s">
        <v>911</v>
      </c>
      <c r="I1486" t="s">
        <v>847</v>
      </c>
      <c r="J1486">
        <v>2026</v>
      </c>
      <c r="K1486">
        <v>7</v>
      </c>
      <c r="L1486" t="s">
        <v>94</v>
      </c>
      <c r="M1486">
        <v>174</v>
      </c>
      <c r="N1486">
        <v>1</v>
      </c>
      <c r="O1486">
        <v>174</v>
      </c>
      <c r="P1486" t="s">
        <v>831</v>
      </c>
      <c r="Q1486">
        <v>0</v>
      </c>
    </row>
    <row r="1487" spans="1:17" x14ac:dyDescent="0.25">
      <c r="A1487" t="s">
        <v>2610</v>
      </c>
      <c r="B1487" t="s">
        <v>278</v>
      </c>
      <c r="C1487" t="s">
        <v>265</v>
      </c>
      <c r="D1487" t="s">
        <v>832</v>
      </c>
      <c r="E1487" t="s">
        <v>104</v>
      </c>
      <c r="F1487">
        <v>40700</v>
      </c>
      <c r="G1487" t="s">
        <v>911</v>
      </c>
      <c r="I1487" t="s">
        <v>120</v>
      </c>
      <c r="J1487">
        <v>2026</v>
      </c>
      <c r="K1487">
        <v>7</v>
      </c>
      <c r="L1487" t="s">
        <v>94</v>
      </c>
      <c r="M1487">
        <v>174</v>
      </c>
      <c r="N1487">
        <v>1</v>
      </c>
      <c r="O1487">
        <v>174</v>
      </c>
      <c r="P1487" t="s">
        <v>831</v>
      </c>
      <c r="Q1487">
        <v>0</v>
      </c>
    </row>
    <row r="1488" spans="1:17" x14ac:dyDescent="0.25">
      <c r="A1488" t="s">
        <v>2610</v>
      </c>
      <c r="B1488" t="s">
        <v>863</v>
      </c>
      <c r="C1488" t="s">
        <v>265</v>
      </c>
      <c r="D1488" t="s">
        <v>832</v>
      </c>
      <c r="E1488" t="s">
        <v>104</v>
      </c>
      <c r="F1488">
        <v>40700</v>
      </c>
      <c r="G1488" t="s">
        <v>911</v>
      </c>
      <c r="I1488" t="s">
        <v>245</v>
      </c>
      <c r="J1488">
        <v>2026</v>
      </c>
      <c r="K1488">
        <v>7</v>
      </c>
      <c r="L1488" t="s">
        <v>94</v>
      </c>
      <c r="M1488">
        <v>65</v>
      </c>
      <c r="N1488">
        <v>1</v>
      </c>
      <c r="O1488">
        <v>65</v>
      </c>
      <c r="P1488" t="s">
        <v>831</v>
      </c>
      <c r="Q1488">
        <v>1</v>
      </c>
    </row>
    <row r="1489" spans="1:17" x14ac:dyDescent="0.25">
      <c r="A1489" t="s">
        <v>2610</v>
      </c>
      <c r="B1489" t="s">
        <v>863</v>
      </c>
      <c r="C1489" t="s">
        <v>265</v>
      </c>
      <c r="D1489" t="s">
        <v>832</v>
      </c>
      <c r="E1489" t="s">
        <v>104</v>
      </c>
      <c r="F1489">
        <v>40700</v>
      </c>
      <c r="G1489" t="s">
        <v>911</v>
      </c>
      <c r="I1489" t="s">
        <v>246</v>
      </c>
      <c r="J1489">
        <v>2026</v>
      </c>
      <c r="K1489">
        <v>7</v>
      </c>
      <c r="L1489" t="s">
        <v>94</v>
      </c>
      <c r="M1489">
        <v>457</v>
      </c>
      <c r="N1489">
        <v>1</v>
      </c>
      <c r="O1489">
        <v>457</v>
      </c>
      <c r="P1489" t="s">
        <v>831</v>
      </c>
      <c r="Q1489">
        <v>0</v>
      </c>
    </row>
    <row r="1490" spans="1:17" x14ac:dyDescent="0.25">
      <c r="A1490" t="s">
        <v>2610</v>
      </c>
      <c r="B1490" t="s">
        <v>863</v>
      </c>
      <c r="C1490" t="s">
        <v>265</v>
      </c>
      <c r="D1490" t="s">
        <v>832</v>
      </c>
      <c r="E1490" t="s">
        <v>102</v>
      </c>
      <c r="F1490">
        <v>40700</v>
      </c>
      <c r="G1490" t="s">
        <v>911</v>
      </c>
      <c r="I1490" t="s">
        <v>186</v>
      </c>
      <c r="J1490">
        <v>2026</v>
      </c>
      <c r="K1490">
        <v>7</v>
      </c>
      <c r="L1490" t="s">
        <v>94</v>
      </c>
      <c r="M1490">
        <v>2359</v>
      </c>
      <c r="N1490">
        <v>1</v>
      </c>
      <c r="O1490">
        <v>2359</v>
      </c>
      <c r="P1490" t="s">
        <v>831</v>
      </c>
      <c r="Q1490">
        <v>1</v>
      </c>
    </row>
    <row r="1491" spans="1:17" x14ac:dyDescent="0.25">
      <c r="A1491" t="s">
        <v>2610</v>
      </c>
      <c r="B1491" t="s">
        <v>863</v>
      </c>
      <c r="C1491" t="s">
        <v>265</v>
      </c>
      <c r="D1491" t="s">
        <v>832</v>
      </c>
      <c r="E1491" t="s">
        <v>104</v>
      </c>
      <c r="F1491">
        <v>40700</v>
      </c>
      <c r="G1491" t="s">
        <v>911</v>
      </c>
      <c r="I1491" t="s">
        <v>120</v>
      </c>
      <c r="J1491">
        <v>2026</v>
      </c>
      <c r="K1491">
        <v>7</v>
      </c>
      <c r="L1491" t="s">
        <v>94</v>
      </c>
      <c r="M1491">
        <v>348</v>
      </c>
      <c r="N1491">
        <v>1</v>
      </c>
      <c r="O1491">
        <v>348</v>
      </c>
      <c r="P1491" t="s">
        <v>831</v>
      </c>
      <c r="Q1491">
        <v>0</v>
      </c>
    </row>
    <row r="1492" spans="1:17" x14ac:dyDescent="0.25">
      <c r="A1492" t="s">
        <v>2610</v>
      </c>
      <c r="B1492" t="s">
        <v>279</v>
      </c>
      <c r="C1492" t="s">
        <v>265</v>
      </c>
      <c r="D1492" t="s">
        <v>832</v>
      </c>
      <c r="E1492" t="s">
        <v>93</v>
      </c>
      <c r="F1492">
        <v>40700</v>
      </c>
      <c r="G1492" t="s">
        <v>911</v>
      </c>
      <c r="I1492" t="s">
        <v>851</v>
      </c>
      <c r="J1492">
        <v>2026</v>
      </c>
      <c r="K1492">
        <v>7</v>
      </c>
      <c r="L1492" t="s">
        <v>94</v>
      </c>
      <c r="M1492">
        <v>1553</v>
      </c>
      <c r="N1492">
        <v>1</v>
      </c>
      <c r="O1492">
        <v>1553</v>
      </c>
      <c r="P1492" t="s">
        <v>831</v>
      </c>
      <c r="Q1492">
        <v>0</v>
      </c>
    </row>
    <row r="1493" spans="1:17" x14ac:dyDescent="0.25">
      <c r="A1493" t="s">
        <v>2610</v>
      </c>
      <c r="B1493" t="s">
        <v>279</v>
      </c>
      <c r="C1493" t="s">
        <v>265</v>
      </c>
      <c r="D1493" t="s">
        <v>832</v>
      </c>
      <c r="E1493" t="s">
        <v>93</v>
      </c>
      <c r="F1493">
        <v>40700</v>
      </c>
      <c r="G1493" t="s">
        <v>911</v>
      </c>
      <c r="I1493" t="s">
        <v>852</v>
      </c>
      <c r="J1493">
        <v>2026</v>
      </c>
      <c r="K1493">
        <v>7</v>
      </c>
      <c r="L1493" t="s">
        <v>94</v>
      </c>
      <c r="M1493">
        <v>347</v>
      </c>
      <c r="N1493">
        <v>1</v>
      </c>
      <c r="O1493">
        <v>347</v>
      </c>
      <c r="P1493" t="s">
        <v>831</v>
      </c>
      <c r="Q1493">
        <v>0</v>
      </c>
    </row>
    <row r="1494" spans="1:17" x14ac:dyDescent="0.25">
      <c r="A1494" t="s">
        <v>2610</v>
      </c>
      <c r="B1494" t="s">
        <v>279</v>
      </c>
      <c r="C1494" t="s">
        <v>265</v>
      </c>
      <c r="D1494" t="s">
        <v>832</v>
      </c>
      <c r="E1494" t="s">
        <v>93</v>
      </c>
      <c r="F1494">
        <v>40700</v>
      </c>
      <c r="G1494" t="s">
        <v>911</v>
      </c>
      <c r="I1494" t="s">
        <v>849</v>
      </c>
      <c r="J1494">
        <v>2026</v>
      </c>
      <c r="K1494">
        <v>7</v>
      </c>
      <c r="L1494" t="s">
        <v>94</v>
      </c>
      <c r="M1494">
        <v>100</v>
      </c>
      <c r="N1494">
        <v>1</v>
      </c>
      <c r="O1494">
        <v>100</v>
      </c>
      <c r="P1494" t="s">
        <v>831</v>
      </c>
      <c r="Q1494">
        <v>0</v>
      </c>
    </row>
    <row r="1495" spans="1:17" x14ac:dyDescent="0.25">
      <c r="A1495" t="s">
        <v>2610</v>
      </c>
      <c r="B1495" t="s">
        <v>279</v>
      </c>
      <c r="C1495" t="s">
        <v>265</v>
      </c>
      <c r="D1495" t="s">
        <v>832</v>
      </c>
      <c r="E1495" t="s">
        <v>93</v>
      </c>
      <c r="F1495">
        <v>40700</v>
      </c>
      <c r="G1495" t="s">
        <v>911</v>
      </c>
      <c r="I1495" t="s">
        <v>846</v>
      </c>
      <c r="J1495">
        <v>2026</v>
      </c>
      <c r="K1495">
        <v>7</v>
      </c>
      <c r="L1495" t="s">
        <v>94</v>
      </c>
      <c r="M1495">
        <v>413</v>
      </c>
      <c r="N1495">
        <v>1</v>
      </c>
      <c r="O1495">
        <v>413</v>
      </c>
      <c r="P1495" t="s">
        <v>831</v>
      </c>
      <c r="Q1495">
        <v>1</v>
      </c>
    </row>
    <row r="1496" spans="1:17" x14ac:dyDescent="0.25">
      <c r="A1496" t="s">
        <v>2610</v>
      </c>
      <c r="B1496" t="s">
        <v>279</v>
      </c>
      <c r="C1496" t="s">
        <v>265</v>
      </c>
      <c r="D1496" t="s">
        <v>832</v>
      </c>
      <c r="E1496" t="s">
        <v>93</v>
      </c>
      <c r="F1496">
        <v>40700</v>
      </c>
      <c r="G1496" t="s">
        <v>911</v>
      </c>
      <c r="I1496" t="s">
        <v>840</v>
      </c>
      <c r="J1496">
        <v>2026</v>
      </c>
      <c r="K1496">
        <v>7</v>
      </c>
      <c r="L1496" t="s">
        <v>94</v>
      </c>
      <c r="M1496">
        <v>305</v>
      </c>
      <c r="N1496">
        <v>1</v>
      </c>
      <c r="O1496">
        <v>305</v>
      </c>
      <c r="P1496" t="s">
        <v>831</v>
      </c>
      <c r="Q1496">
        <v>0</v>
      </c>
    </row>
    <row r="1497" spans="1:17" x14ac:dyDescent="0.25">
      <c r="A1497" t="s">
        <v>2610</v>
      </c>
      <c r="B1497" t="s">
        <v>279</v>
      </c>
      <c r="C1497" t="s">
        <v>265</v>
      </c>
      <c r="D1497" t="s">
        <v>832</v>
      </c>
      <c r="E1497" t="s">
        <v>104</v>
      </c>
      <c r="F1497">
        <v>40700</v>
      </c>
      <c r="G1497" t="s">
        <v>911</v>
      </c>
      <c r="I1497" t="s">
        <v>245</v>
      </c>
      <c r="J1497">
        <v>2026</v>
      </c>
      <c r="K1497">
        <v>7</v>
      </c>
      <c r="L1497" t="s">
        <v>94</v>
      </c>
      <c r="M1497">
        <v>65</v>
      </c>
      <c r="N1497">
        <v>1</v>
      </c>
      <c r="O1497">
        <v>65</v>
      </c>
      <c r="P1497" t="s">
        <v>831</v>
      </c>
      <c r="Q1497">
        <v>1</v>
      </c>
    </row>
    <row r="1498" spans="1:17" x14ac:dyDescent="0.25">
      <c r="A1498" t="s">
        <v>2610</v>
      </c>
      <c r="B1498" t="s">
        <v>279</v>
      </c>
      <c r="C1498" t="s">
        <v>265</v>
      </c>
      <c r="D1498" t="s">
        <v>832</v>
      </c>
      <c r="E1498" t="s">
        <v>104</v>
      </c>
      <c r="F1498">
        <v>40700</v>
      </c>
      <c r="G1498" t="s">
        <v>911</v>
      </c>
      <c r="I1498" t="s">
        <v>246</v>
      </c>
      <c r="J1498">
        <v>2026</v>
      </c>
      <c r="K1498">
        <v>7</v>
      </c>
      <c r="L1498" t="s">
        <v>94</v>
      </c>
      <c r="M1498">
        <v>457</v>
      </c>
      <c r="N1498">
        <v>1</v>
      </c>
      <c r="O1498">
        <v>457</v>
      </c>
      <c r="P1498" t="s">
        <v>831</v>
      </c>
      <c r="Q1498">
        <v>0</v>
      </c>
    </row>
    <row r="1499" spans="1:17" x14ac:dyDescent="0.25">
      <c r="A1499" t="s">
        <v>2610</v>
      </c>
      <c r="B1499" t="s">
        <v>279</v>
      </c>
      <c r="C1499" t="s">
        <v>265</v>
      </c>
      <c r="D1499" t="s">
        <v>832</v>
      </c>
      <c r="E1499" t="s">
        <v>102</v>
      </c>
      <c r="F1499">
        <v>40700</v>
      </c>
      <c r="G1499" t="s">
        <v>911</v>
      </c>
      <c r="I1499" t="s">
        <v>125</v>
      </c>
      <c r="J1499">
        <v>2026</v>
      </c>
      <c r="K1499">
        <v>7</v>
      </c>
      <c r="L1499" t="s">
        <v>94</v>
      </c>
      <c r="M1499">
        <v>614</v>
      </c>
      <c r="N1499">
        <v>1</v>
      </c>
      <c r="O1499">
        <v>614</v>
      </c>
      <c r="P1499" t="s">
        <v>831</v>
      </c>
      <c r="Q1499">
        <v>1</v>
      </c>
    </row>
    <row r="1500" spans="1:17" x14ac:dyDescent="0.25">
      <c r="A1500" t="s">
        <v>2610</v>
      </c>
      <c r="B1500" t="s">
        <v>279</v>
      </c>
      <c r="C1500" t="s">
        <v>265</v>
      </c>
      <c r="D1500" t="s">
        <v>832</v>
      </c>
      <c r="E1500" t="s">
        <v>102</v>
      </c>
      <c r="F1500">
        <v>40700</v>
      </c>
      <c r="G1500" t="s">
        <v>911</v>
      </c>
      <c r="I1500" t="s">
        <v>186</v>
      </c>
      <c r="J1500">
        <v>2026</v>
      </c>
      <c r="K1500">
        <v>7</v>
      </c>
      <c r="L1500" t="s">
        <v>94</v>
      </c>
      <c r="M1500">
        <v>18807</v>
      </c>
      <c r="N1500">
        <v>1</v>
      </c>
      <c r="O1500">
        <v>18807</v>
      </c>
      <c r="P1500" t="s">
        <v>831</v>
      </c>
      <c r="Q1500">
        <v>1</v>
      </c>
    </row>
    <row r="1501" spans="1:17" x14ac:dyDescent="0.25">
      <c r="A1501" t="s">
        <v>2610</v>
      </c>
      <c r="B1501" t="s">
        <v>279</v>
      </c>
      <c r="C1501" t="s">
        <v>265</v>
      </c>
      <c r="D1501" t="s">
        <v>832</v>
      </c>
      <c r="E1501" t="s">
        <v>101</v>
      </c>
      <c r="F1501">
        <v>40700</v>
      </c>
      <c r="G1501" t="s">
        <v>911</v>
      </c>
      <c r="I1501" t="s">
        <v>269</v>
      </c>
      <c r="J1501">
        <v>2026</v>
      </c>
      <c r="K1501">
        <v>7</v>
      </c>
      <c r="L1501" t="s">
        <v>94</v>
      </c>
      <c r="M1501">
        <v>41268</v>
      </c>
      <c r="N1501">
        <v>1</v>
      </c>
      <c r="O1501">
        <v>41268</v>
      </c>
      <c r="P1501" t="s">
        <v>831</v>
      </c>
      <c r="Q1501">
        <v>1</v>
      </c>
    </row>
    <row r="1502" spans="1:17" x14ac:dyDescent="0.25">
      <c r="A1502" t="s">
        <v>2610</v>
      </c>
      <c r="B1502" t="s">
        <v>279</v>
      </c>
      <c r="C1502" t="s">
        <v>265</v>
      </c>
      <c r="D1502" t="s">
        <v>832</v>
      </c>
      <c r="E1502" t="s">
        <v>93</v>
      </c>
      <c r="F1502">
        <v>40700</v>
      </c>
      <c r="G1502" t="s">
        <v>911</v>
      </c>
      <c r="I1502" t="s">
        <v>850</v>
      </c>
      <c r="J1502">
        <v>2026</v>
      </c>
      <c r="K1502">
        <v>7</v>
      </c>
      <c r="L1502" t="s">
        <v>94</v>
      </c>
      <c r="M1502">
        <v>191</v>
      </c>
      <c r="N1502">
        <v>1</v>
      </c>
      <c r="O1502">
        <v>191</v>
      </c>
      <c r="P1502" t="s">
        <v>831</v>
      </c>
      <c r="Q1502">
        <v>0</v>
      </c>
    </row>
    <row r="1503" spans="1:17" x14ac:dyDescent="0.25">
      <c r="A1503" t="s">
        <v>2610</v>
      </c>
      <c r="B1503" t="s">
        <v>279</v>
      </c>
      <c r="C1503" t="s">
        <v>265</v>
      </c>
      <c r="D1503" t="s">
        <v>832</v>
      </c>
      <c r="E1503" t="s">
        <v>93</v>
      </c>
      <c r="F1503">
        <v>40700</v>
      </c>
      <c r="G1503" t="s">
        <v>911</v>
      </c>
      <c r="I1503" t="s">
        <v>862</v>
      </c>
      <c r="J1503">
        <v>2026</v>
      </c>
      <c r="K1503">
        <v>7</v>
      </c>
      <c r="L1503" t="s">
        <v>94</v>
      </c>
      <c r="M1503">
        <v>517</v>
      </c>
      <c r="N1503">
        <v>1</v>
      </c>
      <c r="O1503">
        <v>517</v>
      </c>
      <c r="P1503" t="s">
        <v>831</v>
      </c>
      <c r="Q1503">
        <v>0</v>
      </c>
    </row>
    <row r="1504" spans="1:17" x14ac:dyDescent="0.25">
      <c r="A1504" t="s">
        <v>2610</v>
      </c>
      <c r="B1504" t="s">
        <v>279</v>
      </c>
      <c r="C1504" t="s">
        <v>265</v>
      </c>
      <c r="D1504" t="s">
        <v>832</v>
      </c>
      <c r="E1504" t="s">
        <v>104</v>
      </c>
      <c r="F1504">
        <v>40700</v>
      </c>
      <c r="G1504" t="s">
        <v>911</v>
      </c>
      <c r="I1504" t="s">
        <v>857</v>
      </c>
      <c r="J1504">
        <v>2026</v>
      </c>
      <c r="K1504">
        <v>7</v>
      </c>
      <c r="L1504" t="s">
        <v>94</v>
      </c>
      <c r="M1504">
        <v>122</v>
      </c>
      <c r="N1504">
        <v>1</v>
      </c>
      <c r="O1504">
        <v>122</v>
      </c>
      <c r="P1504" t="s">
        <v>831</v>
      </c>
      <c r="Q1504">
        <v>0</v>
      </c>
    </row>
    <row r="1505" spans="1:17" x14ac:dyDescent="0.25">
      <c r="A1505" t="s">
        <v>2610</v>
      </c>
      <c r="B1505" t="s">
        <v>279</v>
      </c>
      <c r="C1505" t="s">
        <v>265</v>
      </c>
      <c r="D1505" t="s">
        <v>832</v>
      </c>
      <c r="E1505" t="s">
        <v>93</v>
      </c>
      <c r="F1505">
        <v>40700</v>
      </c>
      <c r="G1505" t="s">
        <v>911</v>
      </c>
      <c r="I1505" t="s">
        <v>847</v>
      </c>
      <c r="J1505">
        <v>2026</v>
      </c>
      <c r="K1505">
        <v>7</v>
      </c>
      <c r="L1505" t="s">
        <v>94</v>
      </c>
      <c r="M1505">
        <v>592</v>
      </c>
      <c r="N1505">
        <v>1</v>
      </c>
      <c r="O1505">
        <v>592</v>
      </c>
      <c r="P1505" t="s">
        <v>831</v>
      </c>
      <c r="Q1505">
        <v>0</v>
      </c>
    </row>
    <row r="1506" spans="1:17" x14ac:dyDescent="0.25">
      <c r="A1506" t="s">
        <v>2610</v>
      </c>
      <c r="B1506" t="s">
        <v>279</v>
      </c>
      <c r="C1506" t="s">
        <v>265</v>
      </c>
      <c r="D1506" t="s">
        <v>832</v>
      </c>
      <c r="E1506" t="s">
        <v>104</v>
      </c>
      <c r="F1506">
        <v>40700</v>
      </c>
      <c r="G1506" t="s">
        <v>911</v>
      </c>
      <c r="I1506" t="s">
        <v>120</v>
      </c>
      <c r="J1506">
        <v>2026</v>
      </c>
      <c r="K1506">
        <v>7</v>
      </c>
      <c r="L1506" t="s">
        <v>94</v>
      </c>
      <c r="M1506">
        <v>1218</v>
      </c>
      <c r="N1506">
        <v>1</v>
      </c>
      <c r="O1506">
        <v>1218</v>
      </c>
      <c r="P1506" t="s">
        <v>831</v>
      </c>
      <c r="Q1506">
        <v>0</v>
      </c>
    </row>
    <row r="1507" spans="1:17" x14ac:dyDescent="0.25">
      <c r="A1507" t="s">
        <v>2610</v>
      </c>
      <c r="B1507" t="s">
        <v>740</v>
      </c>
      <c r="C1507" t="s">
        <v>265</v>
      </c>
      <c r="D1507" t="s">
        <v>832</v>
      </c>
      <c r="E1507" t="s">
        <v>93</v>
      </c>
      <c r="F1507">
        <v>40700</v>
      </c>
      <c r="G1507" t="s">
        <v>911</v>
      </c>
      <c r="I1507" t="s">
        <v>849</v>
      </c>
      <c r="J1507">
        <v>2026</v>
      </c>
      <c r="K1507">
        <v>7</v>
      </c>
      <c r="L1507" t="s">
        <v>94</v>
      </c>
      <c r="M1507">
        <v>100</v>
      </c>
      <c r="N1507">
        <v>1</v>
      </c>
      <c r="O1507">
        <v>100</v>
      </c>
      <c r="P1507" t="s">
        <v>831</v>
      </c>
      <c r="Q1507">
        <v>0</v>
      </c>
    </row>
    <row r="1508" spans="1:17" x14ac:dyDescent="0.25">
      <c r="A1508" t="s">
        <v>2610</v>
      </c>
      <c r="B1508" t="s">
        <v>740</v>
      </c>
      <c r="C1508" t="s">
        <v>265</v>
      </c>
      <c r="D1508" t="s">
        <v>832</v>
      </c>
      <c r="E1508" t="s">
        <v>93</v>
      </c>
      <c r="F1508">
        <v>40700</v>
      </c>
      <c r="G1508" t="s">
        <v>911</v>
      </c>
      <c r="I1508" t="s">
        <v>846</v>
      </c>
      <c r="J1508">
        <v>2026</v>
      </c>
      <c r="K1508">
        <v>7</v>
      </c>
      <c r="L1508" t="s">
        <v>94</v>
      </c>
      <c r="M1508">
        <v>152</v>
      </c>
      <c r="N1508">
        <v>1</v>
      </c>
      <c r="O1508">
        <v>152</v>
      </c>
      <c r="P1508" t="s">
        <v>831</v>
      </c>
      <c r="Q1508">
        <v>1</v>
      </c>
    </row>
    <row r="1509" spans="1:17" x14ac:dyDescent="0.25">
      <c r="A1509" t="s">
        <v>2610</v>
      </c>
      <c r="B1509" t="s">
        <v>740</v>
      </c>
      <c r="C1509" t="s">
        <v>265</v>
      </c>
      <c r="D1509" t="s">
        <v>832</v>
      </c>
      <c r="E1509" t="s">
        <v>93</v>
      </c>
      <c r="F1509">
        <v>40700</v>
      </c>
      <c r="G1509" t="s">
        <v>911</v>
      </c>
      <c r="I1509" t="s">
        <v>840</v>
      </c>
      <c r="J1509">
        <v>2026</v>
      </c>
      <c r="K1509">
        <v>7</v>
      </c>
      <c r="L1509" t="s">
        <v>94</v>
      </c>
      <c r="M1509">
        <v>305</v>
      </c>
      <c r="N1509">
        <v>1</v>
      </c>
      <c r="O1509">
        <v>305</v>
      </c>
      <c r="P1509" t="s">
        <v>831</v>
      </c>
      <c r="Q1509">
        <v>0</v>
      </c>
    </row>
    <row r="1510" spans="1:17" x14ac:dyDescent="0.25">
      <c r="A1510" t="s">
        <v>2610</v>
      </c>
      <c r="B1510" t="s">
        <v>740</v>
      </c>
      <c r="C1510" t="s">
        <v>265</v>
      </c>
      <c r="D1510" t="s">
        <v>832</v>
      </c>
      <c r="E1510" t="s">
        <v>104</v>
      </c>
      <c r="F1510">
        <v>40700</v>
      </c>
      <c r="G1510" t="s">
        <v>911</v>
      </c>
      <c r="I1510" t="s">
        <v>245</v>
      </c>
      <c r="J1510">
        <v>2026</v>
      </c>
      <c r="K1510">
        <v>7</v>
      </c>
      <c r="L1510" t="s">
        <v>94</v>
      </c>
      <c r="M1510">
        <v>65</v>
      </c>
      <c r="N1510">
        <v>1</v>
      </c>
      <c r="O1510">
        <v>65</v>
      </c>
      <c r="P1510" t="s">
        <v>831</v>
      </c>
      <c r="Q1510">
        <v>1</v>
      </c>
    </row>
    <row r="1511" spans="1:17" x14ac:dyDescent="0.25">
      <c r="A1511" t="s">
        <v>2610</v>
      </c>
      <c r="B1511" t="s">
        <v>740</v>
      </c>
      <c r="C1511" t="s">
        <v>265</v>
      </c>
      <c r="D1511" t="s">
        <v>832</v>
      </c>
      <c r="E1511" t="s">
        <v>104</v>
      </c>
      <c r="F1511">
        <v>40700</v>
      </c>
      <c r="G1511" t="s">
        <v>911</v>
      </c>
      <c r="I1511" t="s">
        <v>246</v>
      </c>
      <c r="J1511">
        <v>2026</v>
      </c>
      <c r="K1511">
        <v>7</v>
      </c>
      <c r="L1511" t="s">
        <v>94</v>
      </c>
      <c r="M1511">
        <v>457</v>
      </c>
      <c r="N1511">
        <v>1</v>
      </c>
      <c r="O1511">
        <v>457</v>
      </c>
      <c r="P1511" t="s">
        <v>831</v>
      </c>
      <c r="Q1511">
        <v>0</v>
      </c>
    </row>
    <row r="1512" spans="1:17" x14ac:dyDescent="0.25">
      <c r="A1512" t="s">
        <v>2610</v>
      </c>
      <c r="B1512" t="s">
        <v>740</v>
      </c>
      <c r="C1512" t="s">
        <v>265</v>
      </c>
      <c r="D1512" t="s">
        <v>832</v>
      </c>
      <c r="E1512" t="s">
        <v>93</v>
      </c>
      <c r="F1512">
        <v>40700</v>
      </c>
      <c r="G1512" t="s">
        <v>911</v>
      </c>
      <c r="I1512" t="s">
        <v>860</v>
      </c>
      <c r="J1512">
        <v>2026</v>
      </c>
      <c r="K1512">
        <v>7</v>
      </c>
      <c r="L1512" t="s">
        <v>94</v>
      </c>
      <c r="M1512">
        <v>96</v>
      </c>
      <c r="N1512">
        <v>1</v>
      </c>
      <c r="O1512">
        <v>96</v>
      </c>
      <c r="P1512" t="s">
        <v>831</v>
      </c>
      <c r="Q1512">
        <v>0</v>
      </c>
    </row>
    <row r="1513" spans="1:17" x14ac:dyDescent="0.25">
      <c r="A1513" t="s">
        <v>2610</v>
      </c>
      <c r="B1513" t="s">
        <v>740</v>
      </c>
      <c r="C1513" t="s">
        <v>265</v>
      </c>
      <c r="D1513" t="s">
        <v>832</v>
      </c>
      <c r="E1513" t="s">
        <v>102</v>
      </c>
      <c r="F1513">
        <v>40700</v>
      </c>
      <c r="G1513" t="s">
        <v>911</v>
      </c>
      <c r="I1513" t="s">
        <v>186</v>
      </c>
      <c r="J1513">
        <v>2026</v>
      </c>
      <c r="K1513">
        <v>7</v>
      </c>
      <c r="L1513" t="s">
        <v>94</v>
      </c>
      <c r="M1513">
        <v>2463</v>
      </c>
      <c r="N1513">
        <v>1</v>
      </c>
      <c r="O1513">
        <v>2463</v>
      </c>
      <c r="P1513" t="s">
        <v>831</v>
      </c>
      <c r="Q1513">
        <v>1</v>
      </c>
    </row>
    <row r="1514" spans="1:17" x14ac:dyDescent="0.25">
      <c r="A1514" t="s">
        <v>2610</v>
      </c>
      <c r="B1514" t="s">
        <v>740</v>
      </c>
      <c r="C1514" t="s">
        <v>265</v>
      </c>
      <c r="D1514" t="s">
        <v>832</v>
      </c>
      <c r="E1514" t="s">
        <v>93</v>
      </c>
      <c r="F1514">
        <v>40700</v>
      </c>
      <c r="G1514" t="s">
        <v>911</v>
      </c>
      <c r="I1514" t="s">
        <v>169</v>
      </c>
      <c r="J1514">
        <v>2026</v>
      </c>
      <c r="K1514">
        <v>7</v>
      </c>
      <c r="L1514" t="s">
        <v>94</v>
      </c>
      <c r="M1514">
        <v>640</v>
      </c>
      <c r="N1514">
        <v>1</v>
      </c>
      <c r="O1514">
        <v>640</v>
      </c>
      <c r="P1514" t="s">
        <v>831</v>
      </c>
      <c r="Q1514">
        <v>0</v>
      </c>
    </row>
    <row r="1515" spans="1:17" x14ac:dyDescent="0.25">
      <c r="A1515" t="s">
        <v>2610</v>
      </c>
      <c r="B1515" t="s">
        <v>740</v>
      </c>
      <c r="C1515" t="s">
        <v>265</v>
      </c>
      <c r="D1515" t="s">
        <v>832</v>
      </c>
      <c r="E1515" t="s">
        <v>101</v>
      </c>
      <c r="F1515">
        <v>40700</v>
      </c>
      <c r="G1515" t="s">
        <v>911</v>
      </c>
      <c r="I1515" t="s">
        <v>269</v>
      </c>
      <c r="J1515">
        <v>2026</v>
      </c>
      <c r="K1515">
        <v>7</v>
      </c>
      <c r="L1515" t="s">
        <v>94</v>
      </c>
      <c r="M1515">
        <v>1509</v>
      </c>
      <c r="N1515">
        <v>1</v>
      </c>
      <c r="O1515">
        <v>1509</v>
      </c>
      <c r="P1515" t="s">
        <v>831</v>
      </c>
      <c r="Q1515">
        <v>1</v>
      </c>
    </row>
    <row r="1516" spans="1:17" x14ac:dyDescent="0.25">
      <c r="A1516" t="s">
        <v>2610</v>
      </c>
      <c r="B1516" t="s">
        <v>740</v>
      </c>
      <c r="C1516" t="s">
        <v>265</v>
      </c>
      <c r="D1516" t="s">
        <v>832</v>
      </c>
      <c r="E1516" t="s">
        <v>93</v>
      </c>
      <c r="F1516">
        <v>40700</v>
      </c>
      <c r="G1516" t="s">
        <v>911</v>
      </c>
      <c r="I1516" t="s">
        <v>861</v>
      </c>
      <c r="J1516">
        <v>2026</v>
      </c>
      <c r="K1516">
        <v>7</v>
      </c>
      <c r="L1516" t="s">
        <v>94</v>
      </c>
      <c r="M1516">
        <v>191</v>
      </c>
      <c r="N1516">
        <v>1</v>
      </c>
      <c r="O1516">
        <v>191</v>
      </c>
      <c r="P1516" t="s">
        <v>831</v>
      </c>
      <c r="Q1516">
        <v>0</v>
      </c>
    </row>
    <row r="1517" spans="1:17" x14ac:dyDescent="0.25">
      <c r="A1517" t="s">
        <v>2610</v>
      </c>
      <c r="B1517" t="s">
        <v>740</v>
      </c>
      <c r="C1517" t="s">
        <v>265</v>
      </c>
      <c r="D1517" t="s">
        <v>832</v>
      </c>
      <c r="E1517" t="s">
        <v>93</v>
      </c>
      <c r="F1517">
        <v>40700</v>
      </c>
      <c r="G1517" t="s">
        <v>911</v>
      </c>
      <c r="I1517" t="s">
        <v>847</v>
      </c>
      <c r="J1517">
        <v>2026</v>
      </c>
      <c r="K1517">
        <v>7</v>
      </c>
      <c r="L1517" t="s">
        <v>94</v>
      </c>
      <c r="M1517">
        <v>244</v>
      </c>
      <c r="N1517">
        <v>1</v>
      </c>
      <c r="O1517">
        <v>244</v>
      </c>
      <c r="P1517" t="s">
        <v>831</v>
      </c>
      <c r="Q1517">
        <v>0</v>
      </c>
    </row>
    <row r="1518" spans="1:17" x14ac:dyDescent="0.25">
      <c r="A1518" t="s">
        <v>2610</v>
      </c>
      <c r="B1518" t="s">
        <v>742</v>
      </c>
      <c r="C1518" t="s">
        <v>265</v>
      </c>
      <c r="D1518" t="s">
        <v>832</v>
      </c>
      <c r="E1518" t="s">
        <v>104</v>
      </c>
      <c r="F1518">
        <v>40700</v>
      </c>
      <c r="G1518" t="s">
        <v>911</v>
      </c>
      <c r="I1518" t="s">
        <v>245</v>
      </c>
      <c r="J1518">
        <v>2026</v>
      </c>
      <c r="K1518">
        <v>7</v>
      </c>
      <c r="L1518" t="s">
        <v>94</v>
      </c>
      <c r="M1518">
        <v>218</v>
      </c>
      <c r="N1518">
        <v>1</v>
      </c>
      <c r="O1518">
        <v>218</v>
      </c>
      <c r="P1518" t="s">
        <v>831</v>
      </c>
      <c r="Q1518">
        <v>1</v>
      </c>
    </row>
    <row r="1519" spans="1:17" x14ac:dyDescent="0.25">
      <c r="A1519" t="s">
        <v>2610</v>
      </c>
      <c r="B1519" t="s">
        <v>742</v>
      </c>
      <c r="C1519" t="s">
        <v>265</v>
      </c>
      <c r="D1519" t="s">
        <v>832</v>
      </c>
      <c r="E1519" t="s">
        <v>104</v>
      </c>
      <c r="F1519">
        <v>40700</v>
      </c>
      <c r="G1519" t="s">
        <v>911</v>
      </c>
      <c r="I1519" t="s">
        <v>246</v>
      </c>
      <c r="J1519">
        <v>2026</v>
      </c>
      <c r="K1519">
        <v>7</v>
      </c>
      <c r="L1519" t="s">
        <v>94</v>
      </c>
      <c r="M1519">
        <v>457</v>
      </c>
      <c r="N1519">
        <v>1</v>
      </c>
      <c r="O1519">
        <v>457</v>
      </c>
      <c r="P1519" t="s">
        <v>831</v>
      </c>
      <c r="Q1519">
        <v>0</v>
      </c>
    </row>
    <row r="1520" spans="1:17" x14ac:dyDescent="0.25">
      <c r="A1520" t="s">
        <v>2610</v>
      </c>
      <c r="B1520" t="s">
        <v>742</v>
      </c>
      <c r="C1520" t="s">
        <v>265</v>
      </c>
      <c r="D1520" t="s">
        <v>832</v>
      </c>
      <c r="E1520" t="s">
        <v>102</v>
      </c>
      <c r="F1520">
        <v>40700</v>
      </c>
      <c r="G1520" t="s">
        <v>911</v>
      </c>
      <c r="I1520" t="s">
        <v>125</v>
      </c>
      <c r="J1520">
        <v>2026</v>
      </c>
      <c r="K1520">
        <v>7</v>
      </c>
      <c r="L1520" t="s">
        <v>94</v>
      </c>
      <c r="M1520">
        <v>420</v>
      </c>
      <c r="N1520">
        <v>1</v>
      </c>
      <c r="O1520">
        <v>420</v>
      </c>
      <c r="P1520" t="s">
        <v>831</v>
      </c>
      <c r="Q1520">
        <v>1</v>
      </c>
    </row>
    <row r="1521" spans="1:17" x14ac:dyDescent="0.25">
      <c r="A1521" t="s">
        <v>2610</v>
      </c>
      <c r="B1521" t="s">
        <v>744</v>
      </c>
      <c r="C1521" t="s">
        <v>265</v>
      </c>
      <c r="D1521" t="s">
        <v>832</v>
      </c>
      <c r="E1521" t="s">
        <v>104</v>
      </c>
      <c r="F1521">
        <v>40700</v>
      </c>
      <c r="G1521" t="s">
        <v>911</v>
      </c>
      <c r="I1521" t="s">
        <v>245</v>
      </c>
      <c r="J1521">
        <v>2026</v>
      </c>
      <c r="K1521">
        <v>7</v>
      </c>
      <c r="L1521" t="s">
        <v>94</v>
      </c>
      <c r="M1521">
        <v>1480</v>
      </c>
      <c r="N1521">
        <v>1</v>
      </c>
      <c r="O1521">
        <v>1480</v>
      </c>
      <c r="P1521" t="s">
        <v>831</v>
      </c>
      <c r="Q1521">
        <v>1</v>
      </c>
    </row>
    <row r="1522" spans="1:17" x14ac:dyDescent="0.25">
      <c r="A1522" t="s">
        <v>2610</v>
      </c>
      <c r="B1522" t="s">
        <v>744</v>
      </c>
      <c r="C1522" t="s">
        <v>265</v>
      </c>
      <c r="D1522" t="s">
        <v>832</v>
      </c>
      <c r="E1522" t="s">
        <v>104</v>
      </c>
      <c r="F1522">
        <v>40700</v>
      </c>
      <c r="G1522" t="s">
        <v>911</v>
      </c>
      <c r="I1522" t="s">
        <v>246</v>
      </c>
      <c r="J1522">
        <v>2026</v>
      </c>
      <c r="K1522">
        <v>7</v>
      </c>
      <c r="L1522" t="s">
        <v>94</v>
      </c>
      <c r="M1522">
        <v>914</v>
      </c>
      <c r="N1522">
        <v>1</v>
      </c>
      <c r="O1522">
        <v>914</v>
      </c>
      <c r="P1522" t="s">
        <v>831</v>
      </c>
      <c r="Q1522">
        <v>0</v>
      </c>
    </row>
    <row r="1523" spans="1:17" x14ac:dyDescent="0.25">
      <c r="A1523" t="s">
        <v>2610</v>
      </c>
      <c r="B1523" t="s">
        <v>744</v>
      </c>
      <c r="C1523" t="s">
        <v>265</v>
      </c>
      <c r="D1523" t="s">
        <v>832</v>
      </c>
      <c r="E1523" t="s">
        <v>102</v>
      </c>
      <c r="F1523">
        <v>40700</v>
      </c>
      <c r="G1523" t="s">
        <v>911</v>
      </c>
      <c r="I1523" t="s">
        <v>125</v>
      </c>
      <c r="J1523">
        <v>2026</v>
      </c>
      <c r="K1523">
        <v>7</v>
      </c>
      <c r="L1523" t="s">
        <v>94</v>
      </c>
      <c r="M1523">
        <v>307</v>
      </c>
      <c r="N1523">
        <v>1</v>
      </c>
      <c r="O1523">
        <v>307</v>
      </c>
      <c r="P1523" t="s">
        <v>831</v>
      </c>
      <c r="Q1523">
        <v>1</v>
      </c>
    </row>
    <row r="1524" spans="1:17" x14ac:dyDescent="0.25">
      <c r="A1524" t="s">
        <v>2610</v>
      </c>
      <c r="B1524" t="s">
        <v>744</v>
      </c>
      <c r="C1524" t="s">
        <v>265</v>
      </c>
      <c r="D1524" t="s">
        <v>832</v>
      </c>
      <c r="E1524" t="s">
        <v>104</v>
      </c>
      <c r="F1524">
        <v>40700</v>
      </c>
      <c r="G1524" t="s">
        <v>911</v>
      </c>
      <c r="I1524" t="s">
        <v>120</v>
      </c>
      <c r="J1524">
        <v>2026</v>
      </c>
      <c r="K1524">
        <v>7</v>
      </c>
      <c r="L1524" t="s">
        <v>94</v>
      </c>
      <c r="M1524">
        <v>174</v>
      </c>
      <c r="N1524">
        <v>1</v>
      </c>
      <c r="O1524">
        <v>174</v>
      </c>
      <c r="P1524" t="s">
        <v>831</v>
      </c>
      <c r="Q1524">
        <v>0</v>
      </c>
    </row>
    <row r="1525" spans="1:17" x14ac:dyDescent="0.25">
      <c r="A1525" t="s">
        <v>2610</v>
      </c>
      <c r="B1525" t="s">
        <v>865</v>
      </c>
      <c r="C1525" t="s">
        <v>265</v>
      </c>
      <c r="D1525" t="s">
        <v>832</v>
      </c>
      <c r="E1525" t="s">
        <v>104</v>
      </c>
      <c r="F1525">
        <v>40700</v>
      </c>
      <c r="G1525" t="s">
        <v>911</v>
      </c>
      <c r="I1525" t="s">
        <v>245</v>
      </c>
      <c r="J1525">
        <v>2026</v>
      </c>
      <c r="K1525">
        <v>7</v>
      </c>
      <c r="L1525" t="s">
        <v>94</v>
      </c>
      <c r="M1525">
        <v>1414</v>
      </c>
      <c r="N1525">
        <v>1</v>
      </c>
      <c r="O1525">
        <v>1414</v>
      </c>
      <c r="P1525" t="s">
        <v>831</v>
      </c>
      <c r="Q1525">
        <v>1</v>
      </c>
    </row>
    <row r="1526" spans="1:17" x14ac:dyDescent="0.25">
      <c r="A1526" t="s">
        <v>2610</v>
      </c>
      <c r="B1526" t="s">
        <v>865</v>
      </c>
      <c r="C1526" t="s">
        <v>265</v>
      </c>
      <c r="D1526" t="s">
        <v>832</v>
      </c>
      <c r="E1526" t="s">
        <v>104</v>
      </c>
      <c r="F1526">
        <v>40700</v>
      </c>
      <c r="G1526" t="s">
        <v>911</v>
      </c>
      <c r="I1526" t="s">
        <v>246</v>
      </c>
      <c r="J1526">
        <v>2026</v>
      </c>
      <c r="K1526">
        <v>7</v>
      </c>
      <c r="L1526" t="s">
        <v>94</v>
      </c>
      <c r="M1526">
        <v>457</v>
      </c>
      <c r="N1526">
        <v>1</v>
      </c>
      <c r="O1526">
        <v>457</v>
      </c>
      <c r="P1526" t="s">
        <v>831</v>
      </c>
      <c r="Q1526">
        <v>0</v>
      </c>
    </row>
    <row r="1527" spans="1:17" x14ac:dyDescent="0.25">
      <c r="A1527" t="s">
        <v>2610</v>
      </c>
      <c r="B1527" t="s">
        <v>865</v>
      </c>
      <c r="C1527" t="s">
        <v>265</v>
      </c>
      <c r="D1527" t="s">
        <v>832</v>
      </c>
      <c r="E1527" t="s">
        <v>102</v>
      </c>
      <c r="F1527">
        <v>40700</v>
      </c>
      <c r="G1527" t="s">
        <v>911</v>
      </c>
      <c r="I1527" t="s">
        <v>125</v>
      </c>
      <c r="J1527">
        <v>2026</v>
      </c>
      <c r="K1527">
        <v>7</v>
      </c>
      <c r="L1527" t="s">
        <v>94</v>
      </c>
      <c r="M1527">
        <v>3004</v>
      </c>
      <c r="N1527">
        <v>1</v>
      </c>
      <c r="O1527">
        <v>3004</v>
      </c>
      <c r="P1527" t="s">
        <v>831</v>
      </c>
      <c r="Q1527">
        <v>1</v>
      </c>
    </row>
    <row r="1528" spans="1:17" x14ac:dyDescent="0.25">
      <c r="A1528" t="s">
        <v>2610</v>
      </c>
      <c r="B1528" t="s">
        <v>865</v>
      </c>
      <c r="C1528" t="s">
        <v>265</v>
      </c>
      <c r="D1528" t="s">
        <v>832</v>
      </c>
      <c r="E1528" t="s">
        <v>104</v>
      </c>
      <c r="F1528">
        <v>40700</v>
      </c>
      <c r="G1528" t="s">
        <v>911</v>
      </c>
      <c r="I1528" t="s">
        <v>120</v>
      </c>
      <c r="J1528">
        <v>2026</v>
      </c>
      <c r="K1528">
        <v>7</v>
      </c>
      <c r="L1528" t="s">
        <v>94</v>
      </c>
      <c r="M1528">
        <v>870</v>
      </c>
      <c r="N1528">
        <v>1</v>
      </c>
      <c r="O1528">
        <v>870</v>
      </c>
      <c r="P1528" t="s">
        <v>831</v>
      </c>
      <c r="Q1528">
        <v>0</v>
      </c>
    </row>
    <row r="1529" spans="1:17" x14ac:dyDescent="0.25">
      <c r="A1529" t="s">
        <v>2610</v>
      </c>
      <c r="B1529" t="s">
        <v>866</v>
      </c>
      <c r="C1529" t="s">
        <v>265</v>
      </c>
      <c r="D1529" t="s">
        <v>832</v>
      </c>
      <c r="E1529" t="s">
        <v>104</v>
      </c>
      <c r="F1529">
        <v>40700</v>
      </c>
      <c r="G1529" t="s">
        <v>911</v>
      </c>
      <c r="I1529" t="s">
        <v>245</v>
      </c>
      <c r="J1529">
        <v>2026</v>
      </c>
      <c r="K1529">
        <v>7</v>
      </c>
      <c r="L1529" t="s">
        <v>94</v>
      </c>
      <c r="M1529">
        <v>44</v>
      </c>
      <c r="N1529">
        <v>1</v>
      </c>
      <c r="O1529">
        <v>44</v>
      </c>
      <c r="P1529" t="s">
        <v>831</v>
      </c>
      <c r="Q1529">
        <v>1</v>
      </c>
    </row>
    <row r="1530" spans="1:17" x14ac:dyDescent="0.25">
      <c r="A1530" t="s">
        <v>2610</v>
      </c>
      <c r="B1530" t="s">
        <v>866</v>
      </c>
      <c r="C1530" t="s">
        <v>265</v>
      </c>
      <c r="D1530" t="s">
        <v>832</v>
      </c>
      <c r="E1530" t="s">
        <v>104</v>
      </c>
      <c r="F1530">
        <v>40700</v>
      </c>
      <c r="G1530" t="s">
        <v>911</v>
      </c>
      <c r="I1530" t="s">
        <v>246</v>
      </c>
      <c r="J1530">
        <v>2026</v>
      </c>
      <c r="K1530">
        <v>7</v>
      </c>
      <c r="L1530" t="s">
        <v>94</v>
      </c>
      <c r="M1530">
        <v>457</v>
      </c>
      <c r="N1530">
        <v>1</v>
      </c>
      <c r="O1530">
        <v>457</v>
      </c>
      <c r="P1530" t="s">
        <v>831</v>
      </c>
      <c r="Q1530">
        <v>0</v>
      </c>
    </row>
    <row r="1531" spans="1:17" x14ac:dyDescent="0.25">
      <c r="A1531" t="s">
        <v>2610</v>
      </c>
      <c r="B1531" t="s">
        <v>867</v>
      </c>
      <c r="C1531" t="s">
        <v>265</v>
      </c>
      <c r="D1531" t="s">
        <v>832</v>
      </c>
      <c r="E1531" t="s">
        <v>104</v>
      </c>
      <c r="F1531">
        <v>40700</v>
      </c>
      <c r="G1531" t="s">
        <v>911</v>
      </c>
      <c r="I1531" t="s">
        <v>245</v>
      </c>
      <c r="J1531">
        <v>2026</v>
      </c>
      <c r="K1531">
        <v>7</v>
      </c>
      <c r="L1531" t="s">
        <v>94</v>
      </c>
      <c r="M1531">
        <v>87</v>
      </c>
      <c r="N1531">
        <v>1</v>
      </c>
      <c r="O1531">
        <v>87</v>
      </c>
      <c r="P1531" t="s">
        <v>831</v>
      </c>
      <c r="Q1531">
        <v>1</v>
      </c>
    </row>
    <row r="1532" spans="1:17" x14ac:dyDescent="0.25">
      <c r="A1532" t="s">
        <v>2610</v>
      </c>
      <c r="B1532" t="s">
        <v>867</v>
      </c>
      <c r="C1532" t="s">
        <v>265</v>
      </c>
      <c r="D1532" t="s">
        <v>832</v>
      </c>
      <c r="E1532" t="s">
        <v>104</v>
      </c>
      <c r="F1532">
        <v>40700</v>
      </c>
      <c r="G1532" t="s">
        <v>911</v>
      </c>
      <c r="I1532" t="s">
        <v>246</v>
      </c>
      <c r="J1532">
        <v>2026</v>
      </c>
      <c r="K1532">
        <v>7</v>
      </c>
      <c r="L1532" t="s">
        <v>94</v>
      </c>
      <c r="M1532">
        <v>457</v>
      </c>
      <c r="N1532">
        <v>1</v>
      </c>
      <c r="O1532">
        <v>457</v>
      </c>
      <c r="P1532" t="s">
        <v>831</v>
      </c>
      <c r="Q1532">
        <v>0</v>
      </c>
    </row>
    <row r="1533" spans="1:17" x14ac:dyDescent="0.25">
      <c r="A1533" t="s">
        <v>2610</v>
      </c>
      <c r="B1533" t="s">
        <v>867</v>
      </c>
      <c r="C1533" t="s">
        <v>265</v>
      </c>
      <c r="D1533" t="s">
        <v>832</v>
      </c>
      <c r="E1533" t="s">
        <v>102</v>
      </c>
      <c r="F1533">
        <v>40700</v>
      </c>
      <c r="G1533" t="s">
        <v>911</v>
      </c>
      <c r="I1533" t="s">
        <v>186</v>
      </c>
      <c r="J1533">
        <v>2026</v>
      </c>
      <c r="K1533">
        <v>7</v>
      </c>
      <c r="L1533" t="s">
        <v>94</v>
      </c>
      <c r="M1533">
        <v>2851</v>
      </c>
      <c r="N1533">
        <v>1</v>
      </c>
      <c r="O1533">
        <v>2851</v>
      </c>
      <c r="P1533" t="s">
        <v>831</v>
      </c>
      <c r="Q1533">
        <v>1</v>
      </c>
    </row>
    <row r="1534" spans="1:17" x14ac:dyDescent="0.25">
      <c r="A1534" t="s">
        <v>2610</v>
      </c>
      <c r="B1534" t="s">
        <v>452</v>
      </c>
      <c r="C1534" t="s">
        <v>265</v>
      </c>
      <c r="D1534" t="s">
        <v>832</v>
      </c>
      <c r="E1534" t="s">
        <v>93</v>
      </c>
      <c r="F1534">
        <v>40700</v>
      </c>
      <c r="G1534" t="s">
        <v>911</v>
      </c>
      <c r="I1534" t="s">
        <v>852</v>
      </c>
      <c r="J1534">
        <v>2026</v>
      </c>
      <c r="K1534">
        <v>7</v>
      </c>
      <c r="L1534" t="s">
        <v>94</v>
      </c>
      <c r="M1534">
        <v>87</v>
      </c>
      <c r="N1534">
        <v>1</v>
      </c>
      <c r="O1534">
        <v>87</v>
      </c>
      <c r="P1534" t="s">
        <v>831</v>
      </c>
      <c r="Q1534">
        <v>0</v>
      </c>
    </row>
    <row r="1535" spans="1:17" x14ac:dyDescent="0.25">
      <c r="A1535" t="s">
        <v>2610</v>
      </c>
      <c r="B1535" t="s">
        <v>452</v>
      </c>
      <c r="C1535" t="s">
        <v>265</v>
      </c>
      <c r="D1535" t="s">
        <v>832</v>
      </c>
      <c r="E1535" t="s">
        <v>93</v>
      </c>
      <c r="F1535">
        <v>40700</v>
      </c>
      <c r="G1535" t="s">
        <v>911</v>
      </c>
      <c r="I1535" t="s">
        <v>846</v>
      </c>
      <c r="J1535">
        <v>2026</v>
      </c>
      <c r="K1535">
        <v>7</v>
      </c>
      <c r="L1535" t="s">
        <v>94</v>
      </c>
      <c r="M1535">
        <v>11</v>
      </c>
      <c r="N1535">
        <v>1</v>
      </c>
      <c r="O1535">
        <v>11</v>
      </c>
      <c r="P1535" t="s">
        <v>831</v>
      </c>
      <c r="Q1535">
        <v>1</v>
      </c>
    </row>
    <row r="1536" spans="1:17" x14ac:dyDescent="0.25">
      <c r="A1536" t="s">
        <v>2610</v>
      </c>
      <c r="B1536" t="s">
        <v>452</v>
      </c>
      <c r="C1536" t="s">
        <v>265</v>
      </c>
      <c r="D1536" t="s">
        <v>832</v>
      </c>
      <c r="E1536" t="s">
        <v>102</v>
      </c>
      <c r="F1536">
        <v>40700</v>
      </c>
      <c r="G1536" t="s">
        <v>911</v>
      </c>
      <c r="I1536" t="s">
        <v>125</v>
      </c>
      <c r="J1536">
        <v>2026</v>
      </c>
      <c r="K1536">
        <v>7</v>
      </c>
      <c r="L1536" t="s">
        <v>94</v>
      </c>
      <c r="M1536">
        <v>421</v>
      </c>
      <c r="N1536">
        <v>1</v>
      </c>
      <c r="O1536">
        <v>421</v>
      </c>
      <c r="P1536" t="s">
        <v>831</v>
      </c>
      <c r="Q1536">
        <v>1</v>
      </c>
    </row>
    <row r="1537" spans="1:17" x14ac:dyDescent="0.25">
      <c r="A1537" t="s">
        <v>2610</v>
      </c>
      <c r="B1537" t="s">
        <v>452</v>
      </c>
      <c r="C1537" t="s">
        <v>265</v>
      </c>
      <c r="D1537" t="s">
        <v>832</v>
      </c>
      <c r="E1537" t="s">
        <v>102</v>
      </c>
      <c r="F1537">
        <v>40700</v>
      </c>
      <c r="G1537" t="s">
        <v>911</v>
      </c>
      <c r="I1537" t="s">
        <v>186</v>
      </c>
      <c r="J1537">
        <v>2026</v>
      </c>
      <c r="K1537">
        <v>7</v>
      </c>
      <c r="L1537" t="s">
        <v>94</v>
      </c>
      <c r="M1537">
        <v>5272</v>
      </c>
      <c r="N1537">
        <v>1</v>
      </c>
      <c r="O1537">
        <v>5272</v>
      </c>
      <c r="P1537" t="s">
        <v>831</v>
      </c>
      <c r="Q1537">
        <v>1</v>
      </c>
    </row>
    <row r="1538" spans="1:17" x14ac:dyDescent="0.25">
      <c r="A1538" t="s">
        <v>2610</v>
      </c>
      <c r="B1538" t="s">
        <v>452</v>
      </c>
      <c r="C1538" t="s">
        <v>265</v>
      </c>
      <c r="D1538" t="s">
        <v>832</v>
      </c>
      <c r="E1538" t="s">
        <v>104</v>
      </c>
      <c r="F1538">
        <v>40700</v>
      </c>
      <c r="G1538" t="s">
        <v>911</v>
      </c>
      <c r="I1538" t="s">
        <v>120</v>
      </c>
      <c r="J1538">
        <v>2026</v>
      </c>
      <c r="K1538">
        <v>7</v>
      </c>
      <c r="L1538" t="s">
        <v>94</v>
      </c>
      <c r="M1538">
        <v>174</v>
      </c>
      <c r="N1538">
        <v>1</v>
      </c>
      <c r="O1538">
        <v>174</v>
      </c>
      <c r="P1538" t="s">
        <v>831</v>
      </c>
      <c r="Q1538">
        <v>0</v>
      </c>
    </row>
    <row r="1539" spans="1:17" x14ac:dyDescent="0.25">
      <c r="A1539" t="s">
        <v>2610</v>
      </c>
      <c r="B1539" t="s">
        <v>749</v>
      </c>
      <c r="C1539" t="s">
        <v>265</v>
      </c>
      <c r="D1539" t="s">
        <v>832</v>
      </c>
      <c r="E1539" t="s">
        <v>104</v>
      </c>
      <c r="F1539">
        <v>40700</v>
      </c>
      <c r="G1539" t="s">
        <v>911</v>
      </c>
      <c r="I1539" t="s">
        <v>245</v>
      </c>
      <c r="J1539">
        <v>2026</v>
      </c>
      <c r="K1539">
        <v>7</v>
      </c>
      <c r="L1539" t="s">
        <v>94</v>
      </c>
      <c r="M1539">
        <v>131</v>
      </c>
      <c r="N1539">
        <v>1</v>
      </c>
      <c r="O1539">
        <v>131</v>
      </c>
      <c r="P1539" t="s">
        <v>831</v>
      </c>
      <c r="Q1539">
        <v>1</v>
      </c>
    </row>
    <row r="1540" spans="1:17" x14ac:dyDescent="0.25">
      <c r="A1540" t="s">
        <v>2610</v>
      </c>
      <c r="B1540" t="s">
        <v>749</v>
      </c>
      <c r="C1540" t="s">
        <v>265</v>
      </c>
      <c r="D1540" t="s">
        <v>832</v>
      </c>
      <c r="E1540" t="s">
        <v>104</v>
      </c>
      <c r="F1540">
        <v>40700</v>
      </c>
      <c r="G1540" t="s">
        <v>911</v>
      </c>
      <c r="I1540" t="s">
        <v>246</v>
      </c>
      <c r="J1540">
        <v>2026</v>
      </c>
      <c r="K1540">
        <v>7</v>
      </c>
      <c r="L1540" t="s">
        <v>94</v>
      </c>
      <c r="M1540">
        <v>457</v>
      </c>
      <c r="N1540">
        <v>1</v>
      </c>
      <c r="O1540">
        <v>457</v>
      </c>
      <c r="P1540" t="s">
        <v>831</v>
      </c>
      <c r="Q1540">
        <v>0</v>
      </c>
    </row>
    <row r="1541" spans="1:17" x14ac:dyDescent="0.25">
      <c r="A1541" t="s">
        <v>2610</v>
      </c>
      <c r="B1541" t="s">
        <v>749</v>
      </c>
      <c r="C1541" t="s">
        <v>265</v>
      </c>
      <c r="D1541" t="s">
        <v>832</v>
      </c>
      <c r="E1541" t="s">
        <v>102</v>
      </c>
      <c r="F1541">
        <v>40700</v>
      </c>
      <c r="G1541" t="s">
        <v>911</v>
      </c>
      <c r="I1541" t="s">
        <v>125</v>
      </c>
      <c r="J1541">
        <v>2026</v>
      </c>
      <c r="K1541">
        <v>7</v>
      </c>
      <c r="L1541" t="s">
        <v>94</v>
      </c>
      <c r="M1541">
        <v>2122</v>
      </c>
      <c r="N1541">
        <v>1</v>
      </c>
      <c r="O1541">
        <v>2122</v>
      </c>
      <c r="P1541" t="s">
        <v>831</v>
      </c>
      <c r="Q1541">
        <v>1</v>
      </c>
    </row>
    <row r="1542" spans="1:17" x14ac:dyDescent="0.25">
      <c r="A1542" t="s">
        <v>2610</v>
      </c>
      <c r="B1542" t="s">
        <v>749</v>
      </c>
      <c r="C1542" t="s">
        <v>265</v>
      </c>
      <c r="D1542" t="s">
        <v>832</v>
      </c>
      <c r="E1542" t="s">
        <v>102</v>
      </c>
      <c r="F1542">
        <v>40700</v>
      </c>
      <c r="G1542" t="s">
        <v>911</v>
      </c>
      <c r="I1542" t="s">
        <v>186</v>
      </c>
      <c r="J1542">
        <v>2026</v>
      </c>
      <c r="K1542">
        <v>7</v>
      </c>
      <c r="L1542" t="s">
        <v>94</v>
      </c>
      <c r="M1542">
        <v>614</v>
      </c>
      <c r="N1542">
        <v>1</v>
      </c>
      <c r="O1542">
        <v>614</v>
      </c>
      <c r="P1542" t="s">
        <v>831</v>
      </c>
      <c r="Q1542">
        <v>1</v>
      </c>
    </row>
    <row r="1543" spans="1:17" x14ac:dyDescent="0.25">
      <c r="A1543" t="s">
        <v>2610</v>
      </c>
      <c r="B1543" t="s">
        <v>749</v>
      </c>
      <c r="C1543" t="s">
        <v>265</v>
      </c>
      <c r="D1543" t="s">
        <v>832</v>
      </c>
      <c r="E1543" t="s">
        <v>104</v>
      </c>
      <c r="F1543">
        <v>40700</v>
      </c>
      <c r="G1543" t="s">
        <v>911</v>
      </c>
      <c r="I1543" t="s">
        <v>857</v>
      </c>
      <c r="J1543">
        <v>2026</v>
      </c>
      <c r="K1543">
        <v>7</v>
      </c>
      <c r="L1543" t="s">
        <v>94</v>
      </c>
      <c r="M1543">
        <v>86</v>
      </c>
      <c r="N1543">
        <v>1</v>
      </c>
      <c r="O1543">
        <v>86</v>
      </c>
      <c r="P1543" t="s">
        <v>831</v>
      </c>
      <c r="Q1543">
        <v>0</v>
      </c>
    </row>
    <row r="1544" spans="1:17" x14ac:dyDescent="0.25">
      <c r="A1544" t="s">
        <v>2610</v>
      </c>
      <c r="B1544" t="s">
        <v>749</v>
      </c>
      <c r="C1544" t="s">
        <v>265</v>
      </c>
      <c r="D1544" t="s">
        <v>832</v>
      </c>
      <c r="E1544" t="s">
        <v>104</v>
      </c>
      <c r="F1544">
        <v>40700</v>
      </c>
      <c r="G1544" t="s">
        <v>911</v>
      </c>
      <c r="I1544" t="s">
        <v>120</v>
      </c>
      <c r="J1544">
        <v>2026</v>
      </c>
      <c r="K1544">
        <v>7</v>
      </c>
      <c r="L1544" t="s">
        <v>94</v>
      </c>
      <c r="M1544">
        <v>1218</v>
      </c>
      <c r="N1544">
        <v>1</v>
      </c>
      <c r="O1544">
        <v>1218</v>
      </c>
      <c r="P1544" t="s">
        <v>831</v>
      </c>
      <c r="Q1544">
        <v>0</v>
      </c>
    </row>
    <row r="1545" spans="1:17" x14ac:dyDescent="0.25">
      <c r="A1545" t="s">
        <v>2610</v>
      </c>
      <c r="B1545" t="s">
        <v>280</v>
      </c>
      <c r="C1545" t="s">
        <v>265</v>
      </c>
      <c r="D1545" t="s">
        <v>832</v>
      </c>
      <c r="E1545" t="s">
        <v>93</v>
      </c>
      <c r="F1545">
        <v>40700</v>
      </c>
      <c r="G1545" t="s">
        <v>911</v>
      </c>
      <c r="I1545" t="s">
        <v>849</v>
      </c>
      <c r="J1545">
        <v>2026</v>
      </c>
      <c r="K1545">
        <v>7</v>
      </c>
      <c r="L1545" t="s">
        <v>94</v>
      </c>
      <c r="M1545">
        <v>200</v>
      </c>
      <c r="N1545">
        <v>1</v>
      </c>
      <c r="O1545">
        <v>200</v>
      </c>
      <c r="P1545" t="s">
        <v>831</v>
      </c>
      <c r="Q1545">
        <v>0</v>
      </c>
    </row>
    <row r="1546" spans="1:17" x14ac:dyDescent="0.25">
      <c r="A1546" t="s">
        <v>2610</v>
      </c>
      <c r="B1546" t="s">
        <v>280</v>
      </c>
      <c r="C1546" t="s">
        <v>265</v>
      </c>
      <c r="D1546" t="s">
        <v>832</v>
      </c>
      <c r="E1546" t="s">
        <v>93</v>
      </c>
      <c r="F1546">
        <v>40700</v>
      </c>
      <c r="G1546" t="s">
        <v>911</v>
      </c>
      <c r="I1546" t="s">
        <v>846</v>
      </c>
      <c r="J1546">
        <v>2026</v>
      </c>
      <c r="K1546">
        <v>7</v>
      </c>
      <c r="L1546" t="s">
        <v>94</v>
      </c>
      <c r="M1546">
        <v>283</v>
      </c>
      <c r="N1546">
        <v>1</v>
      </c>
      <c r="O1546">
        <v>283</v>
      </c>
      <c r="P1546" t="s">
        <v>831</v>
      </c>
      <c r="Q1546">
        <v>1</v>
      </c>
    </row>
    <row r="1547" spans="1:17" x14ac:dyDescent="0.25">
      <c r="A1547" t="s">
        <v>2610</v>
      </c>
      <c r="B1547" t="s">
        <v>280</v>
      </c>
      <c r="C1547" t="s">
        <v>265</v>
      </c>
      <c r="D1547" t="s">
        <v>832</v>
      </c>
      <c r="E1547" t="s">
        <v>93</v>
      </c>
      <c r="F1547">
        <v>40700</v>
      </c>
      <c r="G1547" t="s">
        <v>911</v>
      </c>
      <c r="I1547" t="s">
        <v>840</v>
      </c>
      <c r="J1547">
        <v>2026</v>
      </c>
      <c r="K1547">
        <v>7</v>
      </c>
      <c r="L1547" t="s">
        <v>94</v>
      </c>
      <c r="M1547">
        <v>609</v>
      </c>
      <c r="N1547">
        <v>1</v>
      </c>
      <c r="O1547">
        <v>609</v>
      </c>
      <c r="P1547" t="s">
        <v>831</v>
      </c>
      <c r="Q1547">
        <v>0</v>
      </c>
    </row>
    <row r="1548" spans="1:17" x14ac:dyDescent="0.25">
      <c r="A1548" t="s">
        <v>2610</v>
      </c>
      <c r="B1548" t="s">
        <v>280</v>
      </c>
      <c r="C1548" t="s">
        <v>265</v>
      </c>
      <c r="D1548" t="s">
        <v>832</v>
      </c>
      <c r="E1548" t="s">
        <v>102</v>
      </c>
      <c r="F1548">
        <v>40700</v>
      </c>
      <c r="G1548" t="s">
        <v>911</v>
      </c>
      <c r="I1548" t="s">
        <v>186</v>
      </c>
      <c r="J1548">
        <v>2026</v>
      </c>
      <c r="K1548">
        <v>7</v>
      </c>
      <c r="L1548" t="s">
        <v>94</v>
      </c>
      <c r="M1548">
        <v>3982</v>
      </c>
      <c r="N1548">
        <v>1</v>
      </c>
      <c r="O1548">
        <v>3982</v>
      </c>
      <c r="P1548" t="s">
        <v>831</v>
      </c>
      <c r="Q1548">
        <v>1</v>
      </c>
    </row>
    <row r="1549" spans="1:17" x14ac:dyDescent="0.25">
      <c r="A1549" t="s">
        <v>2610</v>
      </c>
      <c r="B1549" t="s">
        <v>280</v>
      </c>
      <c r="C1549" t="s">
        <v>265</v>
      </c>
      <c r="D1549" t="s">
        <v>832</v>
      </c>
      <c r="E1549" t="s">
        <v>93</v>
      </c>
      <c r="F1549">
        <v>40700</v>
      </c>
      <c r="G1549" t="s">
        <v>911</v>
      </c>
      <c r="I1549" t="s">
        <v>169</v>
      </c>
      <c r="J1549">
        <v>2026</v>
      </c>
      <c r="K1549">
        <v>7</v>
      </c>
      <c r="L1549" t="s">
        <v>94</v>
      </c>
      <c r="M1549">
        <v>1097</v>
      </c>
      <c r="N1549">
        <v>1</v>
      </c>
      <c r="O1549">
        <v>1097</v>
      </c>
      <c r="P1549" t="s">
        <v>831</v>
      </c>
      <c r="Q1549">
        <v>0</v>
      </c>
    </row>
    <row r="1550" spans="1:17" x14ac:dyDescent="0.25">
      <c r="A1550" t="s">
        <v>2610</v>
      </c>
      <c r="B1550" t="s">
        <v>280</v>
      </c>
      <c r="C1550" t="s">
        <v>265</v>
      </c>
      <c r="D1550" t="s">
        <v>832</v>
      </c>
      <c r="E1550" t="s">
        <v>101</v>
      </c>
      <c r="F1550">
        <v>40700</v>
      </c>
      <c r="G1550" t="s">
        <v>911</v>
      </c>
      <c r="I1550" t="s">
        <v>269</v>
      </c>
      <c r="J1550">
        <v>2026</v>
      </c>
      <c r="K1550">
        <v>7</v>
      </c>
      <c r="L1550" t="s">
        <v>94</v>
      </c>
      <c r="M1550">
        <v>3521</v>
      </c>
      <c r="N1550">
        <v>1</v>
      </c>
      <c r="O1550">
        <v>3521</v>
      </c>
      <c r="P1550" t="s">
        <v>831</v>
      </c>
      <c r="Q1550">
        <v>1</v>
      </c>
    </row>
    <row r="1551" spans="1:17" x14ac:dyDescent="0.25">
      <c r="A1551" t="s">
        <v>2610</v>
      </c>
      <c r="B1551" t="s">
        <v>280</v>
      </c>
      <c r="C1551" t="s">
        <v>265</v>
      </c>
      <c r="D1551" t="s">
        <v>832</v>
      </c>
      <c r="E1551" t="s">
        <v>93</v>
      </c>
      <c r="F1551">
        <v>40700</v>
      </c>
      <c r="G1551" t="s">
        <v>911</v>
      </c>
      <c r="I1551" t="s">
        <v>861</v>
      </c>
      <c r="J1551">
        <v>2026</v>
      </c>
      <c r="K1551">
        <v>7</v>
      </c>
      <c r="L1551" t="s">
        <v>94</v>
      </c>
      <c r="M1551">
        <v>383</v>
      </c>
      <c r="N1551">
        <v>1</v>
      </c>
      <c r="O1551">
        <v>383</v>
      </c>
      <c r="P1551" t="s">
        <v>831</v>
      </c>
      <c r="Q1551">
        <v>0</v>
      </c>
    </row>
    <row r="1552" spans="1:17" x14ac:dyDescent="0.25">
      <c r="A1552" t="s">
        <v>2610</v>
      </c>
      <c r="B1552" t="s">
        <v>280</v>
      </c>
      <c r="C1552" t="s">
        <v>265</v>
      </c>
      <c r="D1552" t="s">
        <v>832</v>
      </c>
      <c r="E1552" t="s">
        <v>93</v>
      </c>
      <c r="F1552">
        <v>40700</v>
      </c>
      <c r="G1552" t="s">
        <v>911</v>
      </c>
      <c r="I1552" t="s">
        <v>847</v>
      </c>
      <c r="J1552">
        <v>2026</v>
      </c>
      <c r="K1552">
        <v>7</v>
      </c>
      <c r="L1552" t="s">
        <v>94</v>
      </c>
      <c r="M1552">
        <v>453</v>
      </c>
      <c r="N1552">
        <v>1</v>
      </c>
      <c r="O1552">
        <v>453</v>
      </c>
      <c r="P1552" t="s">
        <v>831</v>
      </c>
      <c r="Q1552">
        <v>0</v>
      </c>
    </row>
    <row r="1553" spans="1:17" x14ac:dyDescent="0.25">
      <c r="A1553" t="s">
        <v>2610</v>
      </c>
      <c r="B1553" t="s">
        <v>281</v>
      </c>
      <c r="C1553" t="s">
        <v>265</v>
      </c>
      <c r="D1553" t="s">
        <v>832</v>
      </c>
      <c r="E1553" t="s">
        <v>93</v>
      </c>
      <c r="F1553">
        <v>40700</v>
      </c>
      <c r="G1553" t="s">
        <v>911</v>
      </c>
      <c r="I1553" t="s">
        <v>846</v>
      </c>
      <c r="J1553">
        <v>2026</v>
      </c>
      <c r="K1553">
        <v>7</v>
      </c>
      <c r="L1553" t="s">
        <v>94</v>
      </c>
      <c r="M1553">
        <v>2437</v>
      </c>
      <c r="N1553">
        <v>1</v>
      </c>
      <c r="O1553">
        <v>2437</v>
      </c>
      <c r="P1553" t="s">
        <v>831</v>
      </c>
      <c r="Q1553">
        <v>1</v>
      </c>
    </row>
    <row r="1554" spans="1:17" x14ac:dyDescent="0.25">
      <c r="A1554" t="s">
        <v>2610</v>
      </c>
      <c r="B1554" t="s">
        <v>281</v>
      </c>
      <c r="C1554" t="s">
        <v>265</v>
      </c>
      <c r="D1554" t="s">
        <v>832</v>
      </c>
      <c r="E1554" t="s">
        <v>104</v>
      </c>
      <c r="F1554">
        <v>40700</v>
      </c>
      <c r="G1554" t="s">
        <v>911</v>
      </c>
      <c r="I1554" t="s">
        <v>245</v>
      </c>
      <c r="J1554">
        <v>2026</v>
      </c>
      <c r="K1554">
        <v>7</v>
      </c>
      <c r="L1554" t="s">
        <v>94</v>
      </c>
      <c r="M1554">
        <v>87</v>
      </c>
      <c r="N1554">
        <v>1</v>
      </c>
      <c r="O1554">
        <v>87</v>
      </c>
      <c r="P1554" t="s">
        <v>831</v>
      </c>
      <c r="Q1554">
        <v>1</v>
      </c>
    </row>
    <row r="1555" spans="1:17" x14ac:dyDescent="0.25">
      <c r="A1555" t="s">
        <v>2610</v>
      </c>
      <c r="B1555" t="s">
        <v>281</v>
      </c>
      <c r="C1555" t="s">
        <v>265</v>
      </c>
      <c r="D1555" t="s">
        <v>832</v>
      </c>
      <c r="E1555" t="s">
        <v>104</v>
      </c>
      <c r="F1555">
        <v>40700</v>
      </c>
      <c r="G1555" t="s">
        <v>911</v>
      </c>
      <c r="I1555" t="s">
        <v>246</v>
      </c>
      <c r="J1555">
        <v>2026</v>
      </c>
      <c r="K1555">
        <v>7</v>
      </c>
      <c r="L1555" t="s">
        <v>94</v>
      </c>
      <c r="M1555">
        <v>457</v>
      </c>
      <c r="N1555">
        <v>1</v>
      </c>
      <c r="O1555">
        <v>457</v>
      </c>
      <c r="P1555" t="s">
        <v>831</v>
      </c>
      <c r="Q1555">
        <v>0</v>
      </c>
    </row>
    <row r="1556" spans="1:17" x14ac:dyDescent="0.25">
      <c r="A1556" t="s">
        <v>2610</v>
      </c>
      <c r="B1556" t="s">
        <v>281</v>
      </c>
      <c r="C1556" t="s">
        <v>265</v>
      </c>
      <c r="D1556" t="s">
        <v>832</v>
      </c>
      <c r="E1556" t="s">
        <v>93</v>
      </c>
      <c r="F1556">
        <v>40700</v>
      </c>
      <c r="G1556" t="s">
        <v>911</v>
      </c>
      <c r="I1556" t="s">
        <v>680</v>
      </c>
      <c r="J1556">
        <v>2026</v>
      </c>
      <c r="K1556">
        <v>7</v>
      </c>
      <c r="L1556" t="s">
        <v>94</v>
      </c>
      <c r="M1556">
        <v>297</v>
      </c>
      <c r="N1556">
        <v>1</v>
      </c>
      <c r="O1556">
        <v>297</v>
      </c>
      <c r="P1556" t="s">
        <v>831</v>
      </c>
      <c r="Q1556">
        <v>0</v>
      </c>
    </row>
    <row r="1557" spans="1:17" x14ac:dyDescent="0.25">
      <c r="A1557" t="s">
        <v>2610</v>
      </c>
      <c r="B1557" t="s">
        <v>281</v>
      </c>
      <c r="C1557" t="s">
        <v>265</v>
      </c>
      <c r="D1557" t="s">
        <v>832</v>
      </c>
      <c r="E1557" t="s">
        <v>102</v>
      </c>
      <c r="F1557">
        <v>40700</v>
      </c>
      <c r="G1557" t="s">
        <v>911</v>
      </c>
      <c r="I1557" t="s">
        <v>125</v>
      </c>
      <c r="J1557">
        <v>2026</v>
      </c>
      <c r="K1557">
        <v>7</v>
      </c>
      <c r="L1557" t="s">
        <v>94</v>
      </c>
      <c r="M1557">
        <v>652</v>
      </c>
      <c r="N1557">
        <v>1</v>
      </c>
      <c r="O1557">
        <v>652</v>
      </c>
      <c r="P1557" t="s">
        <v>831</v>
      </c>
      <c r="Q1557">
        <v>1</v>
      </c>
    </row>
    <row r="1558" spans="1:17" x14ac:dyDescent="0.25">
      <c r="A1558" t="s">
        <v>2610</v>
      </c>
      <c r="B1558" t="s">
        <v>281</v>
      </c>
      <c r="C1558" t="s">
        <v>265</v>
      </c>
      <c r="D1558" t="s">
        <v>832</v>
      </c>
      <c r="E1558" t="s">
        <v>102</v>
      </c>
      <c r="F1558">
        <v>40700</v>
      </c>
      <c r="G1558" t="s">
        <v>911</v>
      </c>
      <c r="I1558" t="s">
        <v>186</v>
      </c>
      <c r="J1558">
        <v>2026</v>
      </c>
      <c r="K1558">
        <v>7</v>
      </c>
      <c r="L1558" t="s">
        <v>94</v>
      </c>
      <c r="M1558">
        <v>57336</v>
      </c>
      <c r="N1558">
        <v>1</v>
      </c>
      <c r="O1558">
        <v>57336</v>
      </c>
      <c r="P1558" t="s">
        <v>831</v>
      </c>
      <c r="Q1558">
        <v>1</v>
      </c>
    </row>
    <row r="1559" spans="1:17" x14ac:dyDescent="0.25">
      <c r="A1559" t="s">
        <v>2610</v>
      </c>
      <c r="B1559" t="s">
        <v>281</v>
      </c>
      <c r="C1559" t="s">
        <v>265</v>
      </c>
      <c r="D1559" t="s">
        <v>832</v>
      </c>
      <c r="E1559" t="s">
        <v>93</v>
      </c>
      <c r="F1559">
        <v>40700</v>
      </c>
      <c r="G1559" t="s">
        <v>911</v>
      </c>
      <c r="I1559" t="s">
        <v>169</v>
      </c>
      <c r="J1559">
        <v>2026</v>
      </c>
      <c r="K1559">
        <v>7</v>
      </c>
      <c r="L1559" t="s">
        <v>94</v>
      </c>
      <c r="M1559">
        <v>10143</v>
      </c>
      <c r="N1559">
        <v>1</v>
      </c>
      <c r="O1559">
        <v>10143</v>
      </c>
      <c r="P1559" t="s">
        <v>831</v>
      </c>
      <c r="Q1559">
        <v>0</v>
      </c>
    </row>
    <row r="1560" spans="1:17" x14ac:dyDescent="0.25">
      <c r="A1560" t="s">
        <v>2610</v>
      </c>
      <c r="B1560" t="s">
        <v>281</v>
      </c>
      <c r="C1560" t="s">
        <v>265</v>
      </c>
      <c r="D1560" t="s">
        <v>832</v>
      </c>
      <c r="E1560" t="s">
        <v>104</v>
      </c>
      <c r="F1560">
        <v>40700</v>
      </c>
      <c r="G1560" t="s">
        <v>911</v>
      </c>
      <c r="I1560" t="s">
        <v>857</v>
      </c>
      <c r="J1560">
        <v>2026</v>
      </c>
      <c r="K1560">
        <v>7</v>
      </c>
      <c r="L1560" t="s">
        <v>94</v>
      </c>
      <c r="M1560">
        <v>9</v>
      </c>
      <c r="N1560">
        <v>1</v>
      </c>
      <c r="O1560">
        <v>9</v>
      </c>
      <c r="P1560" t="s">
        <v>831</v>
      </c>
      <c r="Q1560">
        <v>0</v>
      </c>
    </row>
    <row r="1561" spans="1:17" x14ac:dyDescent="0.25">
      <c r="A1561" t="s">
        <v>2610</v>
      </c>
      <c r="B1561" t="s">
        <v>281</v>
      </c>
      <c r="C1561" t="s">
        <v>265</v>
      </c>
      <c r="D1561" t="s">
        <v>832</v>
      </c>
      <c r="E1561" t="s">
        <v>93</v>
      </c>
      <c r="F1561">
        <v>40700</v>
      </c>
      <c r="G1561" t="s">
        <v>911</v>
      </c>
      <c r="I1561" t="s">
        <v>847</v>
      </c>
      <c r="J1561">
        <v>2026</v>
      </c>
      <c r="K1561">
        <v>7</v>
      </c>
      <c r="L1561" t="s">
        <v>94</v>
      </c>
      <c r="M1561">
        <v>3898</v>
      </c>
      <c r="N1561">
        <v>1</v>
      </c>
      <c r="O1561">
        <v>3898</v>
      </c>
      <c r="P1561" t="s">
        <v>831</v>
      </c>
      <c r="Q1561">
        <v>0</v>
      </c>
    </row>
    <row r="1562" spans="1:17" x14ac:dyDescent="0.25">
      <c r="A1562" t="s">
        <v>2610</v>
      </c>
      <c r="B1562" t="s">
        <v>281</v>
      </c>
      <c r="C1562" t="s">
        <v>265</v>
      </c>
      <c r="D1562" t="s">
        <v>832</v>
      </c>
      <c r="E1562" t="s">
        <v>104</v>
      </c>
      <c r="F1562">
        <v>40700</v>
      </c>
      <c r="G1562" t="s">
        <v>911</v>
      </c>
      <c r="I1562" t="s">
        <v>120</v>
      </c>
      <c r="J1562">
        <v>2026</v>
      </c>
      <c r="K1562">
        <v>7</v>
      </c>
      <c r="L1562" t="s">
        <v>94</v>
      </c>
      <c r="M1562">
        <v>522</v>
      </c>
      <c r="N1562">
        <v>1</v>
      </c>
      <c r="O1562">
        <v>522</v>
      </c>
      <c r="P1562" t="s">
        <v>831</v>
      </c>
      <c r="Q1562">
        <v>0</v>
      </c>
    </row>
    <row r="1563" spans="1:17" x14ac:dyDescent="0.25">
      <c r="A1563" t="s">
        <v>2610</v>
      </c>
      <c r="B1563" t="s">
        <v>870</v>
      </c>
      <c r="C1563" t="s">
        <v>265</v>
      </c>
      <c r="D1563" t="s">
        <v>832</v>
      </c>
      <c r="E1563" t="s">
        <v>93</v>
      </c>
      <c r="F1563">
        <v>40700</v>
      </c>
      <c r="G1563" t="s">
        <v>911</v>
      </c>
      <c r="I1563" t="s">
        <v>849</v>
      </c>
      <c r="J1563">
        <v>2026</v>
      </c>
      <c r="K1563">
        <v>7</v>
      </c>
      <c r="L1563" t="s">
        <v>94</v>
      </c>
      <c r="M1563">
        <v>200</v>
      </c>
      <c r="N1563">
        <v>1</v>
      </c>
      <c r="O1563">
        <v>200</v>
      </c>
      <c r="P1563" t="s">
        <v>831</v>
      </c>
      <c r="Q1563">
        <v>0</v>
      </c>
    </row>
    <row r="1564" spans="1:17" x14ac:dyDescent="0.25">
      <c r="A1564" t="s">
        <v>2610</v>
      </c>
      <c r="B1564" t="s">
        <v>870</v>
      </c>
      <c r="C1564" t="s">
        <v>265</v>
      </c>
      <c r="D1564" t="s">
        <v>832</v>
      </c>
      <c r="E1564" t="s">
        <v>93</v>
      </c>
      <c r="F1564">
        <v>40700</v>
      </c>
      <c r="G1564" t="s">
        <v>911</v>
      </c>
      <c r="I1564" t="s">
        <v>846</v>
      </c>
      <c r="J1564">
        <v>2026</v>
      </c>
      <c r="K1564">
        <v>7</v>
      </c>
      <c r="L1564" t="s">
        <v>94</v>
      </c>
      <c r="M1564">
        <v>544</v>
      </c>
      <c r="N1564">
        <v>1</v>
      </c>
      <c r="O1564">
        <v>544</v>
      </c>
      <c r="P1564" t="s">
        <v>831</v>
      </c>
      <c r="Q1564">
        <v>1</v>
      </c>
    </row>
    <row r="1565" spans="1:17" x14ac:dyDescent="0.25">
      <c r="A1565" t="s">
        <v>2610</v>
      </c>
      <c r="B1565" t="s">
        <v>870</v>
      </c>
      <c r="C1565" t="s">
        <v>265</v>
      </c>
      <c r="D1565" t="s">
        <v>832</v>
      </c>
      <c r="E1565" t="s">
        <v>93</v>
      </c>
      <c r="F1565">
        <v>40700</v>
      </c>
      <c r="G1565" t="s">
        <v>911</v>
      </c>
      <c r="I1565" t="s">
        <v>840</v>
      </c>
      <c r="J1565">
        <v>2026</v>
      </c>
      <c r="K1565">
        <v>7</v>
      </c>
      <c r="L1565" t="s">
        <v>94</v>
      </c>
      <c r="M1565">
        <v>305</v>
      </c>
      <c r="N1565">
        <v>1</v>
      </c>
      <c r="O1565">
        <v>305</v>
      </c>
      <c r="P1565" t="s">
        <v>831</v>
      </c>
      <c r="Q1565">
        <v>0</v>
      </c>
    </row>
    <row r="1566" spans="1:17" x14ac:dyDescent="0.25">
      <c r="A1566" t="s">
        <v>2610</v>
      </c>
      <c r="B1566" t="s">
        <v>870</v>
      </c>
      <c r="C1566" t="s">
        <v>265</v>
      </c>
      <c r="D1566" t="s">
        <v>832</v>
      </c>
      <c r="E1566" t="s">
        <v>104</v>
      </c>
      <c r="F1566">
        <v>40700</v>
      </c>
      <c r="G1566" t="s">
        <v>911</v>
      </c>
      <c r="I1566" t="s">
        <v>245</v>
      </c>
      <c r="J1566">
        <v>2026</v>
      </c>
      <c r="K1566">
        <v>7</v>
      </c>
      <c r="L1566" t="s">
        <v>94</v>
      </c>
      <c r="M1566">
        <v>131</v>
      </c>
      <c r="N1566">
        <v>1</v>
      </c>
      <c r="O1566">
        <v>131</v>
      </c>
      <c r="P1566" t="s">
        <v>831</v>
      </c>
      <c r="Q1566">
        <v>1</v>
      </c>
    </row>
    <row r="1567" spans="1:17" x14ac:dyDescent="0.25">
      <c r="A1567" t="s">
        <v>2610</v>
      </c>
      <c r="B1567" t="s">
        <v>870</v>
      </c>
      <c r="C1567" t="s">
        <v>265</v>
      </c>
      <c r="D1567" t="s">
        <v>832</v>
      </c>
      <c r="E1567" t="s">
        <v>104</v>
      </c>
      <c r="F1567">
        <v>40700</v>
      </c>
      <c r="G1567" t="s">
        <v>911</v>
      </c>
      <c r="I1567" t="s">
        <v>246</v>
      </c>
      <c r="J1567">
        <v>2026</v>
      </c>
      <c r="K1567">
        <v>7</v>
      </c>
      <c r="L1567" t="s">
        <v>94</v>
      </c>
      <c r="M1567">
        <v>457</v>
      </c>
      <c r="N1567">
        <v>1</v>
      </c>
      <c r="O1567">
        <v>457</v>
      </c>
      <c r="P1567" t="s">
        <v>831</v>
      </c>
      <c r="Q1567">
        <v>0</v>
      </c>
    </row>
    <row r="1568" spans="1:17" x14ac:dyDescent="0.25">
      <c r="A1568" t="s">
        <v>2610</v>
      </c>
      <c r="B1568" t="s">
        <v>870</v>
      </c>
      <c r="C1568" t="s">
        <v>265</v>
      </c>
      <c r="D1568" t="s">
        <v>832</v>
      </c>
      <c r="E1568" t="s">
        <v>93</v>
      </c>
      <c r="F1568">
        <v>40700</v>
      </c>
      <c r="G1568" t="s">
        <v>911</v>
      </c>
      <c r="I1568" t="s">
        <v>680</v>
      </c>
      <c r="J1568">
        <v>2026</v>
      </c>
      <c r="K1568">
        <v>7</v>
      </c>
      <c r="L1568" t="s">
        <v>94</v>
      </c>
      <c r="M1568">
        <v>119</v>
      </c>
      <c r="N1568">
        <v>1</v>
      </c>
      <c r="O1568">
        <v>119</v>
      </c>
      <c r="P1568" t="s">
        <v>831</v>
      </c>
      <c r="Q1568">
        <v>0</v>
      </c>
    </row>
    <row r="1569" spans="1:17" x14ac:dyDescent="0.25">
      <c r="A1569" t="s">
        <v>2610</v>
      </c>
      <c r="B1569" t="s">
        <v>870</v>
      </c>
      <c r="C1569" t="s">
        <v>265</v>
      </c>
      <c r="D1569" t="s">
        <v>832</v>
      </c>
      <c r="E1569" t="s">
        <v>93</v>
      </c>
      <c r="F1569">
        <v>40700</v>
      </c>
      <c r="G1569" t="s">
        <v>911</v>
      </c>
      <c r="I1569" t="s">
        <v>860</v>
      </c>
      <c r="J1569">
        <v>2026</v>
      </c>
      <c r="K1569">
        <v>7</v>
      </c>
      <c r="L1569" t="s">
        <v>94</v>
      </c>
      <c r="M1569">
        <v>191</v>
      </c>
      <c r="N1569">
        <v>1</v>
      </c>
      <c r="O1569">
        <v>191</v>
      </c>
      <c r="P1569" t="s">
        <v>831</v>
      </c>
      <c r="Q1569">
        <v>0</v>
      </c>
    </row>
    <row r="1570" spans="1:17" x14ac:dyDescent="0.25">
      <c r="A1570" t="s">
        <v>2610</v>
      </c>
      <c r="B1570" t="s">
        <v>870</v>
      </c>
      <c r="C1570" t="s">
        <v>265</v>
      </c>
      <c r="D1570" t="s">
        <v>832</v>
      </c>
      <c r="E1570" t="s">
        <v>102</v>
      </c>
      <c r="F1570">
        <v>40700</v>
      </c>
      <c r="G1570" t="s">
        <v>911</v>
      </c>
      <c r="I1570" t="s">
        <v>125</v>
      </c>
      <c r="J1570">
        <v>2026</v>
      </c>
      <c r="K1570">
        <v>7</v>
      </c>
      <c r="L1570" t="s">
        <v>94</v>
      </c>
      <c r="M1570">
        <v>691</v>
      </c>
      <c r="N1570">
        <v>1</v>
      </c>
      <c r="O1570">
        <v>691</v>
      </c>
      <c r="P1570" t="s">
        <v>831</v>
      </c>
      <c r="Q1570">
        <v>1</v>
      </c>
    </row>
    <row r="1571" spans="1:17" x14ac:dyDescent="0.25">
      <c r="A1571" t="s">
        <v>2610</v>
      </c>
      <c r="B1571" t="s">
        <v>870</v>
      </c>
      <c r="C1571" t="s">
        <v>265</v>
      </c>
      <c r="D1571" t="s">
        <v>832</v>
      </c>
      <c r="E1571" t="s">
        <v>102</v>
      </c>
      <c r="F1571">
        <v>40700</v>
      </c>
      <c r="G1571" t="s">
        <v>911</v>
      </c>
      <c r="I1571" t="s">
        <v>186</v>
      </c>
      <c r="J1571">
        <v>2026</v>
      </c>
      <c r="K1571">
        <v>7</v>
      </c>
      <c r="L1571" t="s">
        <v>94</v>
      </c>
      <c r="M1571">
        <v>38277</v>
      </c>
      <c r="N1571">
        <v>1</v>
      </c>
      <c r="O1571">
        <v>38277</v>
      </c>
      <c r="P1571" t="s">
        <v>831</v>
      </c>
      <c r="Q1571">
        <v>1</v>
      </c>
    </row>
    <row r="1572" spans="1:17" x14ac:dyDescent="0.25">
      <c r="A1572" t="s">
        <v>2610</v>
      </c>
      <c r="B1572" t="s">
        <v>870</v>
      </c>
      <c r="C1572" t="s">
        <v>265</v>
      </c>
      <c r="D1572" t="s">
        <v>832</v>
      </c>
      <c r="E1572" t="s">
        <v>93</v>
      </c>
      <c r="F1572">
        <v>40700</v>
      </c>
      <c r="G1572" t="s">
        <v>911</v>
      </c>
      <c r="I1572" t="s">
        <v>169</v>
      </c>
      <c r="J1572">
        <v>2026</v>
      </c>
      <c r="K1572">
        <v>7</v>
      </c>
      <c r="L1572" t="s">
        <v>94</v>
      </c>
      <c r="M1572">
        <v>2193</v>
      </c>
      <c r="N1572">
        <v>1</v>
      </c>
      <c r="O1572">
        <v>2193</v>
      </c>
      <c r="P1572" t="s">
        <v>831</v>
      </c>
      <c r="Q1572">
        <v>0</v>
      </c>
    </row>
    <row r="1573" spans="1:17" x14ac:dyDescent="0.25">
      <c r="A1573" t="s">
        <v>2610</v>
      </c>
      <c r="B1573" t="s">
        <v>870</v>
      </c>
      <c r="C1573" t="s">
        <v>265</v>
      </c>
      <c r="D1573" t="s">
        <v>832</v>
      </c>
      <c r="E1573" t="s">
        <v>93</v>
      </c>
      <c r="F1573">
        <v>40700</v>
      </c>
      <c r="G1573" t="s">
        <v>911</v>
      </c>
      <c r="I1573" t="s">
        <v>194</v>
      </c>
      <c r="J1573">
        <v>2026</v>
      </c>
      <c r="K1573">
        <v>7</v>
      </c>
      <c r="L1573" t="s">
        <v>94</v>
      </c>
      <c r="M1573">
        <v>46</v>
      </c>
      <c r="N1573">
        <v>1</v>
      </c>
      <c r="O1573">
        <v>46</v>
      </c>
      <c r="P1573" t="s">
        <v>831</v>
      </c>
      <c r="Q1573">
        <v>0</v>
      </c>
    </row>
    <row r="1574" spans="1:17" x14ac:dyDescent="0.25">
      <c r="A1574" t="s">
        <v>2610</v>
      </c>
      <c r="B1574" t="s">
        <v>870</v>
      </c>
      <c r="C1574" t="s">
        <v>265</v>
      </c>
      <c r="D1574" t="s">
        <v>832</v>
      </c>
      <c r="E1574" t="s">
        <v>101</v>
      </c>
      <c r="F1574">
        <v>40700</v>
      </c>
      <c r="G1574" t="s">
        <v>911</v>
      </c>
      <c r="I1574" t="s">
        <v>269</v>
      </c>
      <c r="J1574">
        <v>2026</v>
      </c>
      <c r="K1574">
        <v>7</v>
      </c>
      <c r="L1574" t="s">
        <v>94</v>
      </c>
      <c r="M1574">
        <v>9445</v>
      </c>
      <c r="N1574">
        <v>1</v>
      </c>
      <c r="O1574">
        <v>9445</v>
      </c>
      <c r="P1574" t="s">
        <v>831</v>
      </c>
      <c r="Q1574">
        <v>1</v>
      </c>
    </row>
    <row r="1575" spans="1:17" x14ac:dyDescent="0.25">
      <c r="A1575" t="s">
        <v>2610</v>
      </c>
      <c r="B1575" t="s">
        <v>870</v>
      </c>
      <c r="C1575" t="s">
        <v>265</v>
      </c>
      <c r="D1575" t="s">
        <v>832</v>
      </c>
      <c r="E1575" t="s">
        <v>93</v>
      </c>
      <c r="F1575">
        <v>40700</v>
      </c>
      <c r="G1575" t="s">
        <v>911</v>
      </c>
      <c r="I1575" t="s">
        <v>861</v>
      </c>
      <c r="J1575">
        <v>2026</v>
      </c>
      <c r="K1575">
        <v>7</v>
      </c>
      <c r="L1575" t="s">
        <v>94</v>
      </c>
      <c r="M1575">
        <v>383</v>
      </c>
      <c r="N1575">
        <v>1</v>
      </c>
      <c r="O1575">
        <v>383</v>
      </c>
      <c r="P1575" t="s">
        <v>831</v>
      </c>
      <c r="Q1575">
        <v>0</v>
      </c>
    </row>
    <row r="1576" spans="1:17" x14ac:dyDescent="0.25">
      <c r="A1576" t="s">
        <v>2610</v>
      </c>
      <c r="B1576" t="s">
        <v>870</v>
      </c>
      <c r="C1576" t="s">
        <v>265</v>
      </c>
      <c r="D1576" t="s">
        <v>832</v>
      </c>
      <c r="E1576" t="s">
        <v>93</v>
      </c>
      <c r="F1576">
        <v>40700</v>
      </c>
      <c r="G1576" t="s">
        <v>911</v>
      </c>
      <c r="I1576" t="s">
        <v>847</v>
      </c>
      <c r="J1576">
        <v>2026</v>
      </c>
      <c r="K1576">
        <v>7</v>
      </c>
      <c r="L1576" t="s">
        <v>94</v>
      </c>
      <c r="M1576">
        <v>870</v>
      </c>
      <c r="N1576">
        <v>1</v>
      </c>
      <c r="O1576">
        <v>870</v>
      </c>
      <c r="P1576" t="s">
        <v>831</v>
      </c>
      <c r="Q1576">
        <v>0</v>
      </c>
    </row>
    <row r="1577" spans="1:17" x14ac:dyDescent="0.25">
      <c r="A1577" t="s">
        <v>2610</v>
      </c>
      <c r="B1577" t="s">
        <v>870</v>
      </c>
      <c r="C1577" t="s">
        <v>265</v>
      </c>
      <c r="D1577" t="s">
        <v>832</v>
      </c>
      <c r="E1577" t="s">
        <v>104</v>
      </c>
      <c r="F1577">
        <v>40700</v>
      </c>
      <c r="G1577" t="s">
        <v>911</v>
      </c>
      <c r="I1577" t="s">
        <v>120</v>
      </c>
      <c r="J1577">
        <v>2026</v>
      </c>
      <c r="K1577">
        <v>7</v>
      </c>
      <c r="L1577" t="s">
        <v>94</v>
      </c>
      <c r="M1577">
        <v>174</v>
      </c>
      <c r="N1577">
        <v>1</v>
      </c>
      <c r="O1577">
        <v>174</v>
      </c>
      <c r="P1577" t="s">
        <v>831</v>
      </c>
      <c r="Q1577">
        <v>0</v>
      </c>
    </row>
    <row r="1578" spans="1:17" x14ac:dyDescent="0.25">
      <c r="A1578" t="s">
        <v>2610</v>
      </c>
      <c r="B1578" t="s">
        <v>282</v>
      </c>
      <c r="C1578" t="s">
        <v>265</v>
      </c>
      <c r="D1578" t="s">
        <v>832</v>
      </c>
      <c r="E1578" t="s">
        <v>93</v>
      </c>
      <c r="F1578">
        <v>40700</v>
      </c>
      <c r="G1578" t="s">
        <v>911</v>
      </c>
      <c r="I1578" t="s">
        <v>846</v>
      </c>
      <c r="J1578">
        <v>2026</v>
      </c>
      <c r="K1578">
        <v>7</v>
      </c>
      <c r="L1578" t="s">
        <v>94</v>
      </c>
      <c r="M1578">
        <v>522</v>
      </c>
      <c r="N1578">
        <v>1</v>
      </c>
      <c r="O1578">
        <v>522</v>
      </c>
      <c r="P1578" t="s">
        <v>831</v>
      </c>
      <c r="Q1578">
        <v>1</v>
      </c>
    </row>
    <row r="1579" spans="1:17" x14ac:dyDescent="0.25">
      <c r="A1579" t="s">
        <v>2610</v>
      </c>
      <c r="B1579" t="s">
        <v>282</v>
      </c>
      <c r="C1579" t="s">
        <v>265</v>
      </c>
      <c r="D1579" t="s">
        <v>832</v>
      </c>
      <c r="E1579" t="s">
        <v>104</v>
      </c>
      <c r="F1579">
        <v>40700</v>
      </c>
      <c r="G1579" t="s">
        <v>911</v>
      </c>
      <c r="I1579" t="s">
        <v>245</v>
      </c>
      <c r="J1579">
        <v>2026</v>
      </c>
      <c r="K1579">
        <v>7</v>
      </c>
      <c r="L1579" t="s">
        <v>94</v>
      </c>
      <c r="M1579">
        <v>44</v>
      </c>
      <c r="N1579">
        <v>1</v>
      </c>
      <c r="O1579">
        <v>44</v>
      </c>
      <c r="P1579" t="s">
        <v>831</v>
      </c>
      <c r="Q1579">
        <v>1</v>
      </c>
    </row>
    <row r="1580" spans="1:17" x14ac:dyDescent="0.25">
      <c r="A1580" t="s">
        <v>2610</v>
      </c>
      <c r="B1580" t="s">
        <v>282</v>
      </c>
      <c r="C1580" t="s">
        <v>265</v>
      </c>
      <c r="D1580" t="s">
        <v>832</v>
      </c>
      <c r="E1580" t="s">
        <v>104</v>
      </c>
      <c r="F1580">
        <v>40700</v>
      </c>
      <c r="G1580" t="s">
        <v>911</v>
      </c>
      <c r="I1580" t="s">
        <v>246</v>
      </c>
      <c r="J1580">
        <v>2026</v>
      </c>
      <c r="K1580">
        <v>7</v>
      </c>
      <c r="L1580" t="s">
        <v>94</v>
      </c>
      <c r="M1580">
        <v>457</v>
      </c>
      <c r="N1580">
        <v>1</v>
      </c>
      <c r="O1580">
        <v>457</v>
      </c>
      <c r="P1580" t="s">
        <v>831</v>
      </c>
      <c r="Q1580">
        <v>0</v>
      </c>
    </row>
    <row r="1581" spans="1:17" x14ac:dyDescent="0.25">
      <c r="A1581" t="s">
        <v>2610</v>
      </c>
      <c r="B1581" t="s">
        <v>282</v>
      </c>
      <c r="C1581" t="s">
        <v>265</v>
      </c>
      <c r="D1581" t="s">
        <v>832</v>
      </c>
      <c r="E1581" t="s">
        <v>102</v>
      </c>
      <c r="F1581">
        <v>40700</v>
      </c>
      <c r="G1581" t="s">
        <v>911</v>
      </c>
      <c r="I1581" t="s">
        <v>125</v>
      </c>
      <c r="J1581">
        <v>2026</v>
      </c>
      <c r="K1581">
        <v>7</v>
      </c>
      <c r="L1581" t="s">
        <v>94</v>
      </c>
      <c r="M1581">
        <v>1341</v>
      </c>
      <c r="N1581">
        <v>1</v>
      </c>
      <c r="O1581">
        <v>1341</v>
      </c>
      <c r="P1581" t="s">
        <v>831</v>
      </c>
      <c r="Q1581">
        <v>1</v>
      </c>
    </row>
    <row r="1582" spans="1:17" x14ac:dyDescent="0.25">
      <c r="A1582" t="s">
        <v>2610</v>
      </c>
      <c r="B1582" t="s">
        <v>282</v>
      </c>
      <c r="C1582" t="s">
        <v>265</v>
      </c>
      <c r="D1582" t="s">
        <v>832</v>
      </c>
      <c r="E1582" t="s">
        <v>102</v>
      </c>
      <c r="F1582">
        <v>40700</v>
      </c>
      <c r="G1582" t="s">
        <v>911</v>
      </c>
      <c r="I1582" t="s">
        <v>186</v>
      </c>
      <c r="J1582">
        <v>2026</v>
      </c>
      <c r="K1582">
        <v>7</v>
      </c>
      <c r="L1582" t="s">
        <v>94</v>
      </c>
      <c r="M1582">
        <v>31725</v>
      </c>
      <c r="N1582">
        <v>1</v>
      </c>
      <c r="O1582">
        <v>31725</v>
      </c>
      <c r="P1582" t="s">
        <v>831</v>
      </c>
      <c r="Q1582">
        <v>1</v>
      </c>
    </row>
    <row r="1583" spans="1:17" x14ac:dyDescent="0.25">
      <c r="A1583" t="s">
        <v>2610</v>
      </c>
      <c r="B1583" t="s">
        <v>282</v>
      </c>
      <c r="C1583" t="s">
        <v>265</v>
      </c>
      <c r="D1583" t="s">
        <v>832</v>
      </c>
      <c r="E1583" t="s">
        <v>93</v>
      </c>
      <c r="F1583">
        <v>40700</v>
      </c>
      <c r="G1583" t="s">
        <v>911</v>
      </c>
      <c r="I1583" t="s">
        <v>169</v>
      </c>
      <c r="J1583">
        <v>2026</v>
      </c>
      <c r="K1583">
        <v>7</v>
      </c>
      <c r="L1583" t="s">
        <v>94</v>
      </c>
      <c r="M1583">
        <v>2193</v>
      </c>
      <c r="N1583">
        <v>1</v>
      </c>
      <c r="O1583">
        <v>2193</v>
      </c>
      <c r="P1583" t="s">
        <v>831</v>
      </c>
      <c r="Q1583">
        <v>0</v>
      </c>
    </row>
    <row r="1584" spans="1:17" x14ac:dyDescent="0.25">
      <c r="A1584" t="s">
        <v>2610</v>
      </c>
      <c r="B1584" t="s">
        <v>282</v>
      </c>
      <c r="C1584" t="s">
        <v>265</v>
      </c>
      <c r="D1584" t="s">
        <v>832</v>
      </c>
      <c r="E1584" t="s">
        <v>104</v>
      </c>
      <c r="F1584">
        <v>40700</v>
      </c>
      <c r="G1584" t="s">
        <v>911</v>
      </c>
      <c r="I1584" t="s">
        <v>857</v>
      </c>
      <c r="J1584">
        <v>2026</v>
      </c>
      <c r="K1584">
        <v>7</v>
      </c>
      <c r="L1584" t="s">
        <v>94</v>
      </c>
      <c r="M1584">
        <v>89</v>
      </c>
      <c r="N1584">
        <v>1</v>
      </c>
      <c r="O1584">
        <v>89</v>
      </c>
      <c r="P1584" t="s">
        <v>831</v>
      </c>
      <c r="Q1584">
        <v>0</v>
      </c>
    </row>
    <row r="1585" spans="1:17" x14ac:dyDescent="0.25">
      <c r="A1585" t="s">
        <v>2610</v>
      </c>
      <c r="B1585" t="s">
        <v>282</v>
      </c>
      <c r="C1585" t="s">
        <v>265</v>
      </c>
      <c r="D1585" t="s">
        <v>832</v>
      </c>
      <c r="E1585" t="s">
        <v>93</v>
      </c>
      <c r="F1585">
        <v>40700</v>
      </c>
      <c r="G1585" t="s">
        <v>911</v>
      </c>
      <c r="I1585" t="s">
        <v>847</v>
      </c>
      <c r="J1585">
        <v>2026</v>
      </c>
      <c r="K1585">
        <v>7</v>
      </c>
      <c r="L1585" t="s">
        <v>94</v>
      </c>
      <c r="M1585">
        <v>835</v>
      </c>
      <c r="N1585">
        <v>1</v>
      </c>
      <c r="O1585">
        <v>835</v>
      </c>
      <c r="P1585" t="s">
        <v>831</v>
      </c>
      <c r="Q1585">
        <v>0</v>
      </c>
    </row>
    <row r="1586" spans="1:17" x14ac:dyDescent="0.25">
      <c r="A1586" t="s">
        <v>2610</v>
      </c>
      <c r="B1586" t="s">
        <v>282</v>
      </c>
      <c r="C1586" t="s">
        <v>265</v>
      </c>
      <c r="D1586" t="s">
        <v>832</v>
      </c>
      <c r="E1586" t="s">
        <v>104</v>
      </c>
      <c r="F1586">
        <v>40700</v>
      </c>
      <c r="G1586" t="s">
        <v>911</v>
      </c>
      <c r="I1586" t="s">
        <v>120</v>
      </c>
      <c r="J1586">
        <v>2026</v>
      </c>
      <c r="K1586">
        <v>7</v>
      </c>
      <c r="L1586" t="s">
        <v>94</v>
      </c>
      <c r="M1586">
        <v>522</v>
      </c>
      <c r="N1586">
        <v>1</v>
      </c>
      <c r="O1586">
        <v>522</v>
      </c>
      <c r="P1586" t="s">
        <v>831</v>
      </c>
      <c r="Q1586">
        <v>0</v>
      </c>
    </row>
    <row r="1587" spans="1:17" x14ac:dyDescent="0.25">
      <c r="A1587" t="s">
        <v>2610</v>
      </c>
      <c r="B1587" t="s">
        <v>283</v>
      </c>
      <c r="C1587" t="s">
        <v>265</v>
      </c>
      <c r="D1587" t="s">
        <v>832</v>
      </c>
      <c r="E1587" t="s">
        <v>93</v>
      </c>
      <c r="F1587">
        <v>40700</v>
      </c>
      <c r="G1587" t="s">
        <v>911</v>
      </c>
      <c r="I1587" t="s">
        <v>846</v>
      </c>
      <c r="J1587">
        <v>2026</v>
      </c>
      <c r="K1587">
        <v>7</v>
      </c>
      <c r="L1587" t="s">
        <v>94</v>
      </c>
      <c r="M1587">
        <v>131</v>
      </c>
      <c r="N1587">
        <v>1</v>
      </c>
      <c r="O1587">
        <v>131</v>
      </c>
      <c r="P1587" t="s">
        <v>831</v>
      </c>
      <c r="Q1587">
        <v>1</v>
      </c>
    </row>
    <row r="1588" spans="1:17" x14ac:dyDescent="0.25">
      <c r="A1588" t="s">
        <v>2610</v>
      </c>
      <c r="B1588" t="s">
        <v>283</v>
      </c>
      <c r="C1588" t="s">
        <v>265</v>
      </c>
      <c r="D1588" t="s">
        <v>832</v>
      </c>
      <c r="E1588" t="s">
        <v>93</v>
      </c>
      <c r="F1588">
        <v>40700</v>
      </c>
      <c r="G1588" t="s">
        <v>911</v>
      </c>
      <c r="I1588" t="s">
        <v>680</v>
      </c>
      <c r="J1588">
        <v>2026</v>
      </c>
      <c r="K1588">
        <v>7</v>
      </c>
      <c r="L1588" t="s">
        <v>94</v>
      </c>
      <c r="M1588">
        <v>59</v>
      </c>
      <c r="N1588">
        <v>1</v>
      </c>
      <c r="O1588">
        <v>59</v>
      </c>
      <c r="P1588" t="s">
        <v>831</v>
      </c>
      <c r="Q1588">
        <v>0</v>
      </c>
    </row>
    <row r="1589" spans="1:17" x14ac:dyDescent="0.25">
      <c r="A1589" t="s">
        <v>2610</v>
      </c>
      <c r="B1589" t="s">
        <v>283</v>
      </c>
      <c r="C1589" t="s">
        <v>265</v>
      </c>
      <c r="D1589" t="s">
        <v>832</v>
      </c>
      <c r="E1589" t="s">
        <v>102</v>
      </c>
      <c r="F1589">
        <v>40700</v>
      </c>
      <c r="G1589" t="s">
        <v>911</v>
      </c>
      <c r="I1589" t="s">
        <v>125</v>
      </c>
      <c r="J1589">
        <v>2026</v>
      </c>
      <c r="K1589">
        <v>7</v>
      </c>
      <c r="L1589" t="s">
        <v>94</v>
      </c>
      <c r="M1589">
        <v>1774</v>
      </c>
      <c r="N1589">
        <v>1</v>
      </c>
      <c r="O1589">
        <v>1774</v>
      </c>
      <c r="P1589" t="s">
        <v>831</v>
      </c>
      <c r="Q1589">
        <v>1</v>
      </c>
    </row>
    <row r="1590" spans="1:17" x14ac:dyDescent="0.25">
      <c r="A1590" t="s">
        <v>2610</v>
      </c>
      <c r="B1590" t="s">
        <v>283</v>
      </c>
      <c r="C1590" t="s">
        <v>265</v>
      </c>
      <c r="D1590" t="s">
        <v>832</v>
      </c>
      <c r="E1590" t="s">
        <v>102</v>
      </c>
      <c r="F1590">
        <v>40700</v>
      </c>
      <c r="G1590" t="s">
        <v>911</v>
      </c>
      <c r="I1590" t="s">
        <v>186</v>
      </c>
      <c r="J1590">
        <v>2026</v>
      </c>
      <c r="K1590">
        <v>7</v>
      </c>
      <c r="L1590" t="s">
        <v>94</v>
      </c>
      <c r="M1590">
        <v>16683</v>
      </c>
      <c r="N1590">
        <v>1</v>
      </c>
      <c r="O1590">
        <v>16683</v>
      </c>
      <c r="P1590" t="s">
        <v>831</v>
      </c>
      <c r="Q1590">
        <v>1</v>
      </c>
    </row>
    <row r="1591" spans="1:17" x14ac:dyDescent="0.25">
      <c r="A1591" t="s">
        <v>2610</v>
      </c>
      <c r="B1591" t="s">
        <v>283</v>
      </c>
      <c r="C1591" t="s">
        <v>265</v>
      </c>
      <c r="D1591" t="s">
        <v>832</v>
      </c>
      <c r="E1591" t="s">
        <v>93</v>
      </c>
      <c r="F1591">
        <v>40700</v>
      </c>
      <c r="G1591" t="s">
        <v>911</v>
      </c>
      <c r="I1591" t="s">
        <v>169</v>
      </c>
      <c r="J1591">
        <v>2026</v>
      </c>
      <c r="K1591">
        <v>7</v>
      </c>
      <c r="L1591" t="s">
        <v>94</v>
      </c>
      <c r="M1591">
        <v>457</v>
      </c>
      <c r="N1591">
        <v>1</v>
      </c>
      <c r="O1591">
        <v>457</v>
      </c>
      <c r="P1591" t="s">
        <v>831</v>
      </c>
      <c r="Q1591">
        <v>0</v>
      </c>
    </row>
    <row r="1592" spans="1:17" x14ac:dyDescent="0.25">
      <c r="A1592" t="s">
        <v>2610</v>
      </c>
      <c r="B1592" t="s">
        <v>283</v>
      </c>
      <c r="C1592" t="s">
        <v>265</v>
      </c>
      <c r="D1592" t="s">
        <v>832</v>
      </c>
      <c r="E1592" t="s">
        <v>93</v>
      </c>
      <c r="F1592">
        <v>40700</v>
      </c>
      <c r="G1592" t="s">
        <v>911</v>
      </c>
      <c r="I1592" t="s">
        <v>847</v>
      </c>
      <c r="J1592">
        <v>2026</v>
      </c>
      <c r="K1592">
        <v>7</v>
      </c>
      <c r="L1592" t="s">
        <v>94</v>
      </c>
      <c r="M1592">
        <v>209</v>
      </c>
      <c r="N1592">
        <v>1</v>
      </c>
      <c r="O1592">
        <v>209</v>
      </c>
      <c r="P1592" t="s">
        <v>831</v>
      </c>
      <c r="Q1592">
        <v>0</v>
      </c>
    </row>
    <row r="1593" spans="1:17" x14ac:dyDescent="0.25">
      <c r="A1593" t="s">
        <v>2610</v>
      </c>
      <c r="B1593" t="s">
        <v>283</v>
      </c>
      <c r="C1593" t="s">
        <v>265</v>
      </c>
      <c r="D1593" t="s">
        <v>832</v>
      </c>
      <c r="E1593" t="s">
        <v>104</v>
      </c>
      <c r="F1593">
        <v>40700</v>
      </c>
      <c r="G1593" t="s">
        <v>911</v>
      </c>
      <c r="I1593" t="s">
        <v>120</v>
      </c>
      <c r="J1593">
        <v>2026</v>
      </c>
      <c r="K1593">
        <v>7</v>
      </c>
      <c r="L1593" t="s">
        <v>94</v>
      </c>
      <c r="M1593">
        <v>174</v>
      </c>
      <c r="N1593">
        <v>1</v>
      </c>
      <c r="O1593">
        <v>174</v>
      </c>
      <c r="P1593" t="s">
        <v>831</v>
      </c>
      <c r="Q1593">
        <v>0</v>
      </c>
    </row>
    <row r="1594" spans="1:17" x14ac:dyDescent="0.25">
      <c r="A1594" t="s">
        <v>2610</v>
      </c>
      <c r="B1594" t="s">
        <v>872</v>
      </c>
      <c r="C1594" t="s">
        <v>265</v>
      </c>
      <c r="D1594" t="s">
        <v>832</v>
      </c>
      <c r="E1594" t="s">
        <v>102</v>
      </c>
      <c r="F1594">
        <v>40700</v>
      </c>
      <c r="G1594" t="s">
        <v>911</v>
      </c>
      <c r="I1594" t="s">
        <v>125</v>
      </c>
      <c r="J1594">
        <v>2026</v>
      </c>
      <c r="K1594">
        <v>7</v>
      </c>
      <c r="L1594" t="s">
        <v>94</v>
      </c>
      <c r="M1594">
        <v>307</v>
      </c>
      <c r="N1594">
        <v>1</v>
      </c>
      <c r="O1594">
        <v>307</v>
      </c>
      <c r="P1594" t="s">
        <v>831</v>
      </c>
      <c r="Q1594">
        <v>1</v>
      </c>
    </row>
    <row r="1595" spans="1:17" x14ac:dyDescent="0.25">
      <c r="A1595" t="s">
        <v>2610</v>
      </c>
      <c r="B1595" t="s">
        <v>872</v>
      </c>
      <c r="C1595" t="s">
        <v>265</v>
      </c>
      <c r="D1595" t="s">
        <v>832</v>
      </c>
      <c r="E1595" t="s">
        <v>102</v>
      </c>
      <c r="F1595">
        <v>40700</v>
      </c>
      <c r="G1595" t="s">
        <v>911</v>
      </c>
      <c r="I1595" t="s">
        <v>186</v>
      </c>
      <c r="J1595">
        <v>2026</v>
      </c>
      <c r="K1595">
        <v>7</v>
      </c>
      <c r="L1595" t="s">
        <v>94</v>
      </c>
      <c r="M1595">
        <v>877</v>
      </c>
      <c r="N1595">
        <v>1</v>
      </c>
      <c r="O1595">
        <v>877</v>
      </c>
      <c r="P1595" t="s">
        <v>831</v>
      </c>
      <c r="Q1595">
        <v>1</v>
      </c>
    </row>
    <row r="1596" spans="1:17" x14ac:dyDescent="0.25">
      <c r="A1596" t="s">
        <v>2610</v>
      </c>
      <c r="B1596" t="s">
        <v>872</v>
      </c>
      <c r="C1596" t="s">
        <v>265</v>
      </c>
      <c r="D1596" t="s">
        <v>832</v>
      </c>
      <c r="E1596" t="s">
        <v>104</v>
      </c>
      <c r="F1596">
        <v>40700</v>
      </c>
      <c r="G1596" t="s">
        <v>911</v>
      </c>
      <c r="I1596" t="s">
        <v>120</v>
      </c>
      <c r="J1596">
        <v>2026</v>
      </c>
      <c r="K1596">
        <v>7</v>
      </c>
      <c r="L1596" t="s">
        <v>94</v>
      </c>
      <c r="M1596">
        <v>174</v>
      </c>
      <c r="N1596">
        <v>1</v>
      </c>
      <c r="O1596">
        <v>174</v>
      </c>
      <c r="P1596" t="s">
        <v>831</v>
      </c>
      <c r="Q1596">
        <v>0</v>
      </c>
    </row>
    <row r="1597" spans="1:17" x14ac:dyDescent="0.25">
      <c r="A1597" t="s">
        <v>2610</v>
      </c>
      <c r="B1597" t="s">
        <v>354</v>
      </c>
      <c r="C1597" t="s">
        <v>265</v>
      </c>
      <c r="D1597" t="s">
        <v>832</v>
      </c>
      <c r="E1597" t="s">
        <v>102</v>
      </c>
      <c r="F1597">
        <v>40700</v>
      </c>
      <c r="G1597" t="s">
        <v>911</v>
      </c>
      <c r="I1597" t="s">
        <v>125</v>
      </c>
      <c r="J1597">
        <v>2026</v>
      </c>
      <c r="K1597">
        <v>7</v>
      </c>
      <c r="L1597" t="s">
        <v>94</v>
      </c>
      <c r="M1597">
        <v>421</v>
      </c>
      <c r="N1597">
        <v>1</v>
      </c>
      <c r="O1597">
        <v>421</v>
      </c>
      <c r="P1597" t="s">
        <v>831</v>
      </c>
      <c r="Q1597">
        <v>1</v>
      </c>
    </row>
    <row r="1598" spans="1:17" x14ac:dyDescent="0.25">
      <c r="A1598" t="s">
        <v>2610</v>
      </c>
      <c r="B1598" t="s">
        <v>354</v>
      </c>
      <c r="C1598" t="s">
        <v>265</v>
      </c>
      <c r="D1598" t="s">
        <v>832</v>
      </c>
      <c r="E1598" t="s">
        <v>102</v>
      </c>
      <c r="F1598">
        <v>40700</v>
      </c>
      <c r="G1598" t="s">
        <v>911</v>
      </c>
      <c r="I1598" t="s">
        <v>186</v>
      </c>
      <c r="J1598">
        <v>2026</v>
      </c>
      <c r="K1598">
        <v>7</v>
      </c>
      <c r="L1598" t="s">
        <v>94</v>
      </c>
      <c r="M1598">
        <v>3027</v>
      </c>
      <c r="N1598">
        <v>1</v>
      </c>
      <c r="O1598">
        <v>3027</v>
      </c>
      <c r="P1598" t="s">
        <v>831</v>
      </c>
      <c r="Q1598">
        <v>1</v>
      </c>
    </row>
    <row r="1599" spans="1:17" x14ac:dyDescent="0.25">
      <c r="A1599" t="s">
        <v>2610</v>
      </c>
      <c r="B1599" t="s">
        <v>354</v>
      </c>
      <c r="C1599" t="s">
        <v>265</v>
      </c>
      <c r="D1599" t="s">
        <v>832</v>
      </c>
      <c r="E1599" t="s">
        <v>104</v>
      </c>
      <c r="F1599">
        <v>40700</v>
      </c>
      <c r="G1599" t="s">
        <v>911</v>
      </c>
      <c r="I1599" t="s">
        <v>120</v>
      </c>
      <c r="J1599">
        <v>2026</v>
      </c>
      <c r="K1599">
        <v>7</v>
      </c>
      <c r="L1599" t="s">
        <v>94</v>
      </c>
      <c r="M1599">
        <v>174</v>
      </c>
      <c r="N1599">
        <v>1</v>
      </c>
      <c r="O1599">
        <v>174</v>
      </c>
      <c r="P1599" t="s">
        <v>831</v>
      </c>
      <c r="Q1599">
        <v>0</v>
      </c>
    </row>
    <row r="1600" spans="1:17" x14ac:dyDescent="0.25">
      <c r="A1600" t="s">
        <v>2610</v>
      </c>
      <c r="B1600" t="s">
        <v>496</v>
      </c>
      <c r="C1600" t="s">
        <v>265</v>
      </c>
      <c r="D1600" t="s">
        <v>832</v>
      </c>
      <c r="E1600" t="s">
        <v>93</v>
      </c>
      <c r="F1600">
        <v>40700</v>
      </c>
      <c r="G1600" t="s">
        <v>911</v>
      </c>
      <c r="I1600" t="s">
        <v>849</v>
      </c>
      <c r="J1600">
        <v>2026</v>
      </c>
      <c r="K1600">
        <v>7</v>
      </c>
      <c r="L1600" t="s">
        <v>94</v>
      </c>
      <c r="M1600">
        <v>100</v>
      </c>
      <c r="N1600">
        <v>1</v>
      </c>
      <c r="O1600">
        <v>100</v>
      </c>
      <c r="P1600" t="s">
        <v>831</v>
      </c>
      <c r="Q1600">
        <v>0</v>
      </c>
    </row>
    <row r="1601" spans="1:17" x14ac:dyDescent="0.25">
      <c r="A1601" t="s">
        <v>2610</v>
      </c>
      <c r="B1601" t="s">
        <v>496</v>
      </c>
      <c r="C1601" t="s">
        <v>265</v>
      </c>
      <c r="D1601" t="s">
        <v>832</v>
      </c>
      <c r="E1601" t="s">
        <v>93</v>
      </c>
      <c r="F1601">
        <v>40700</v>
      </c>
      <c r="G1601" t="s">
        <v>911</v>
      </c>
      <c r="I1601" t="s">
        <v>846</v>
      </c>
      <c r="J1601">
        <v>2026</v>
      </c>
      <c r="K1601">
        <v>7</v>
      </c>
      <c r="L1601" t="s">
        <v>94</v>
      </c>
      <c r="M1601">
        <v>218</v>
      </c>
      <c r="N1601">
        <v>1</v>
      </c>
      <c r="O1601">
        <v>218</v>
      </c>
      <c r="P1601" t="s">
        <v>831</v>
      </c>
      <c r="Q1601">
        <v>1</v>
      </c>
    </row>
    <row r="1602" spans="1:17" x14ac:dyDescent="0.25">
      <c r="A1602" t="s">
        <v>2610</v>
      </c>
      <c r="B1602" t="s">
        <v>496</v>
      </c>
      <c r="C1602" t="s">
        <v>265</v>
      </c>
      <c r="D1602" t="s">
        <v>832</v>
      </c>
      <c r="E1602" t="s">
        <v>102</v>
      </c>
      <c r="F1602">
        <v>40700</v>
      </c>
      <c r="G1602" t="s">
        <v>911</v>
      </c>
      <c r="I1602" t="s">
        <v>125</v>
      </c>
      <c r="J1602">
        <v>2026</v>
      </c>
      <c r="K1602">
        <v>7</v>
      </c>
      <c r="L1602" t="s">
        <v>94</v>
      </c>
      <c r="M1602">
        <v>307</v>
      </c>
      <c r="N1602">
        <v>1</v>
      </c>
      <c r="O1602">
        <v>307</v>
      </c>
      <c r="P1602" t="s">
        <v>831</v>
      </c>
      <c r="Q1602">
        <v>1</v>
      </c>
    </row>
    <row r="1603" spans="1:17" x14ac:dyDescent="0.25">
      <c r="A1603" t="s">
        <v>2610</v>
      </c>
      <c r="B1603" t="s">
        <v>496</v>
      </c>
      <c r="C1603" t="s">
        <v>265</v>
      </c>
      <c r="D1603" t="s">
        <v>832</v>
      </c>
      <c r="E1603" t="s">
        <v>102</v>
      </c>
      <c r="F1603">
        <v>40700</v>
      </c>
      <c r="G1603" t="s">
        <v>911</v>
      </c>
      <c r="I1603" t="s">
        <v>186</v>
      </c>
      <c r="J1603">
        <v>2026</v>
      </c>
      <c r="K1603">
        <v>7</v>
      </c>
      <c r="L1603" t="s">
        <v>94</v>
      </c>
      <c r="M1603">
        <v>4625</v>
      </c>
      <c r="N1603">
        <v>1</v>
      </c>
      <c r="O1603">
        <v>4625</v>
      </c>
      <c r="P1603" t="s">
        <v>831</v>
      </c>
      <c r="Q1603">
        <v>1</v>
      </c>
    </row>
    <row r="1604" spans="1:17" x14ac:dyDescent="0.25">
      <c r="A1604" t="s">
        <v>2610</v>
      </c>
      <c r="B1604" t="s">
        <v>496</v>
      </c>
      <c r="C1604" t="s">
        <v>265</v>
      </c>
      <c r="D1604" t="s">
        <v>832</v>
      </c>
      <c r="E1604" t="s">
        <v>93</v>
      </c>
      <c r="F1604">
        <v>40700</v>
      </c>
      <c r="G1604" t="s">
        <v>911</v>
      </c>
      <c r="I1604" t="s">
        <v>169</v>
      </c>
      <c r="J1604">
        <v>2026</v>
      </c>
      <c r="K1604">
        <v>7</v>
      </c>
      <c r="L1604" t="s">
        <v>94</v>
      </c>
      <c r="M1604">
        <v>914</v>
      </c>
      <c r="N1604">
        <v>1</v>
      </c>
      <c r="O1604">
        <v>914</v>
      </c>
      <c r="P1604" t="s">
        <v>831</v>
      </c>
      <c r="Q1604">
        <v>0</v>
      </c>
    </row>
    <row r="1605" spans="1:17" x14ac:dyDescent="0.25">
      <c r="A1605" t="s">
        <v>2610</v>
      </c>
      <c r="B1605" t="s">
        <v>496</v>
      </c>
      <c r="C1605" t="s">
        <v>265</v>
      </c>
      <c r="D1605" t="s">
        <v>832</v>
      </c>
      <c r="E1605" t="s">
        <v>93</v>
      </c>
      <c r="F1605">
        <v>40700</v>
      </c>
      <c r="G1605" t="s">
        <v>911</v>
      </c>
      <c r="I1605" t="s">
        <v>861</v>
      </c>
      <c r="J1605">
        <v>2026</v>
      </c>
      <c r="K1605">
        <v>7</v>
      </c>
      <c r="L1605" t="s">
        <v>94</v>
      </c>
      <c r="M1605">
        <v>191</v>
      </c>
      <c r="N1605">
        <v>1</v>
      </c>
      <c r="O1605">
        <v>191</v>
      </c>
      <c r="P1605" t="s">
        <v>831</v>
      </c>
      <c r="Q1605">
        <v>0</v>
      </c>
    </row>
    <row r="1606" spans="1:17" x14ac:dyDescent="0.25">
      <c r="A1606" t="s">
        <v>2610</v>
      </c>
      <c r="B1606" t="s">
        <v>496</v>
      </c>
      <c r="C1606" t="s">
        <v>265</v>
      </c>
      <c r="D1606" t="s">
        <v>832</v>
      </c>
      <c r="E1606" t="s">
        <v>93</v>
      </c>
      <c r="F1606">
        <v>40700</v>
      </c>
      <c r="G1606" t="s">
        <v>911</v>
      </c>
      <c r="I1606" t="s">
        <v>847</v>
      </c>
      <c r="J1606">
        <v>2026</v>
      </c>
      <c r="K1606">
        <v>7</v>
      </c>
      <c r="L1606" t="s">
        <v>94</v>
      </c>
      <c r="M1606">
        <v>348</v>
      </c>
      <c r="N1606">
        <v>1</v>
      </c>
      <c r="O1606">
        <v>348</v>
      </c>
      <c r="P1606" t="s">
        <v>831</v>
      </c>
      <c r="Q1606">
        <v>0</v>
      </c>
    </row>
    <row r="1607" spans="1:17" x14ac:dyDescent="0.25">
      <c r="A1607" t="s">
        <v>2610</v>
      </c>
      <c r="B1607" t="s">
        <v>496</v>
      </c>
      <c r="C1607" t="s">
        <v>265</v>
      </c>
      <c r="D1607" t="s">
        <v>832</v>
      </c>
      <c r="E1607" t="s">
        <v>104</v>
      </c>
      <c r="F1607">
        <v>40700</v>
      </c>
      <c r="G1607" t="s">
        <v>911</v>
      </c>
      <c r="I1607" t="s">
        <v>120</v>
      </c>
      <c r="J1607">
        <v>2026</v>
      </c>
      <c r="K1607">
        <v>7</v>
      </c>
      <c r="L1607" t="s">
        <v>94</v>
      </c>
      <c r="M1607">
        <v>348</v>
      </c>
      <c r="N1607">
        <v>1</v>
      </c>
      <c r="O1607">
        <v>348</v>
      </c>
      <c r="P1607" t="s">
        <v>831</v>
      </c>
      <c r="Q1607">
        <v>0</v>
      </c>
    </row>
    <row r="1608" spans="1:17" x14ac:dyDescent="0.25">
      <c r="A1608" t="s">
        <v>2610</v>
      </c>
      <c r="B1608" t="s">
        <v>358</v>
      </c>
      <c r="C1608" t="s">
        <v>265</v>
      </c>
      <c r="D1608" t="s">
        <v>832</v>
      </c>
      <c r="E1608" t="s">
        <v>93</v>
      </c>
      <c r="F1608">
        <v>40700</v>
      </c>
      <c r="G1608" t="s">
        <v>911</v>
      </c>
      <c r="I1608" t="s">
        <v>846</v>
      </c>
      <c r="J1608">
        <v>2026</v>
      </c>
      <c r="K1608">
        <v>7</v>
      </c>
      <c r="L1608" t="s">
        <v>94</v>
      </c>
      <c r="M1608">
        <v>261</v>
      </c>
      <c r="N1608">
        <v>1</v>
      </c>
      <c r="O1608">
        <v>261</v>
      </c>
      <c r="P1608" t="s">
        <v>831</v>
      </c>
      <c r="Q1608">
        <v>1</v>
      </c>
    </row>
    <row r="1609" spans="1:17" x14ac:dyDescent="0.25">
      <c r="A1609" t="s">
        <v>2610</v>
      </c>
      <c r="B1609" t="s">
        <v>358</v>
      </c>
      <c r="C1609" t="s">
        <v>265</v>
      </c>
      <c r="D1609" t="s">
        <v>832</v>
      </c>
      <c r="E1609" t="s">
        <v>104</v>
      </c>
      <c r="F1609">
        <v>40700</v>
      </c>
      <c r="G1609" t="s">
        <v>911</v>
      </c>
      <c r="I1609" t="s">
        <v>245</v>
      </c>
      <c r="J1609">
        <v>2026</v>
      </c>
      <c r="K1609">
        <v>7</v>
      </c>
      <c r="L1609" t="s">
        <v>94</v>
      </c>
      <c r="M1609">
        <v>196</v>
      </c>
      <c r="N1609">
        <v>1</v>
      </c>
      <c r="O1609">
        <v>196</v>
      </c>
      <c r="P1609" t="s">
        <v>831</v>
      </c>
      <c r="Q1609">
        <v>1</v>
      </c>
    </row>
    <row r="1610" spans="1:17" x14ac:dyDescent="0.25">
      <c r="A1610" t="s">
        <v>2610</v>
      </c>
      <c r="B1610" t="s">
        <v>358</v>
      </c>
      <c r="C1610" t="s">
        <v>265</v>
      </c>
      <c r="D1610" t="s">
        <v>832</v>
      </c>
      <c r="E1610" t="s">
        <v>104</v>
      </c>
      <c r="F1610">
        <v>40700</v>
      </c>
      <c r="G1610" t="s">
        <v>911</v>
      </c>
      <c r="I1610" t="s">
        <v>246</v>
      </c>
      <c r="J1610">
        <v>2026</v>
      </c>
      <c r="K1610">
        <v>7</v>
      </c>
      <c r="L1610" t="s">
        <v>94</v>
      </c>
      <c r="M1610">
        <v>457</v>
      </c>
      <c r="N1610">
        <v>1</v>
      </c>
      <c r="O1610">
        <v>457</v>
      </c>
      <c r="P1610" t="s">
        <v>831</v>
      </c>
      <c r="Q1610">
        <v>0</v>
      </c>
    </row>
    <row r="1611" spans="1:17" x14ac:dyDescent="0.25">
      <c r="A1611" t="s">
        <v>2610</v>
      </c>
      <c r="B1611" t="s">
        <v>358</v>
      </c>
      <c r="C1611" t="s">
        <v>265</v>
      </c>
      <c r="D1611" t="s">
        <v>832</v>
      </c>
      <c r="E1611" t="s">
        <v>102</v>
      </c>
      <c r="F1611">
        <v>40700</v>
      </c>
      <c r="G1611" t="s">
        <v>911</v>
      </c>
      <c r="I1611" t="s">
        <v>186</v>
      </c>
      <c r="J1611">
        <v>2026</v>
      </c>
      <c r="K1611">
        <v>7</v>
      </c>
      <c r="L1611" t="s">
        <v>94</v>
      </c>
      <c r="M1611">
        <v>13599</v>
      </c>
      <c r="N1611">
        <v>1</v>
      </c>
      <c r="O1611">
        <v>13599</v>
      </c>
      <c r="P1611" t="s">
        <v>831</v>
      </c>
      <c r="Q1611">
        <v>1</v>
      </c>
    </row>
    <row r="1612" spans="1:17" x14ac:dyDescent="0.25">
      <c r="A1612" t="s">
        <v>2610</v>
      </c>
      <c r="B1612" t="s">
        <v>358</v>
      </c>
      <c r="C1612" t="s">
        <v>265</v>
      </c>
      <c r="D1612" t="s">
        <v>832</v>
      </c>
      <c r="E1612" t="s">
        <v>93</v>
      </c>
      <c r="F1612">
        <v>40700</v>
      </c>
      <c r="G1612" t="s">
        <v>911</v>
      </c>
      <c r="I1612" t="s">
        <v>169</v>
      </c>
      <c r="J1612">
        <v>2026</v>
      </c>
      <c r="K1612">
        <v>7</v>
      </c>
      <c r="L1612" t="s">
        <v>94</v>
      </c>
      <c r="M1612">
        <v>1097</v>
      </c>
      <c r="N1612">
        <v>1</v>
      </c>
      <c r="O1612">
        <v>1097</v>
      </c>
      <c r="P1612" t="s">
        <v>831</v>
      </c>
      <c r="Q1612">
        <v>0</v>
      </c>
    </row>
    <row r="1613" spans="1:17" x14ac:dyDescent="0.25">
      <c r="A1613" t="s">
        <v>2610</v>
      </c>
      <c r="B1613" t="s">
        <v>358</v>
      </c>
      <c r="C1613" t="s">
        <v>265</v>
      </c>
      <c r="D1613" t="s">
        <v>832</v>
      </c>
      <c r="E1613" t="s">
        <v>93</v>
      </c>
      <c r="F1613">
        <v>40700</v>
      </c>
      <c r="G1613" t="s">
        <v>911</v>
      </c>
      <c r="I1613" t="s">
        <v>847</v>
      </c>
      <c r="J1613">
        <v>2026</v>
      </c>
      <c r="K1613">
        <v>7</v>
      </c>
      <c r="L1613" t="s">
        <v>94</v>
      </c>
      <c r="M1613">
        <v>418</v>
      </c>
      <c r="N1613">
        <v>1</v>
      </c>
      <c r="O1613">
        <v>418</v>
      </c>
      <c r="P1613" t="s">
        <v>831</v>
      </c>
      <c r="Q1613">
        <v>0</v>
      </c>
    </row>
    <row r="1614" spans="1:17" x14ac:dyDescent="0.25">
      <c r="A1614" t="s">
        <v>2610</v>
      </c>
      <c r="B1614" t="s">
        <v>3119</v>
      </c>
      <c r="C1614" t="s">
        <v>265</v>
      </c>
      <c r="D1614" t="s">
        <v>832</v>
      </c>
      <c r="E1614" t="s">
        <v>102</v>
      </c>
      <c r="F1614">
        <v>40700</v>
      </c>
      <c r="G1614" t="s">
        <v>911</v>
      </c>
      <c r="I1614" t="s">
        <v>125</v>
      </c>
      <c r="J1614">
        <v>2026</v>
      </c>
      <c r="K1614">
        <v>7</v>
      </c>
      <c r="L1614" t="s">
        <v>94</v>
      </c>
      <c r="M1614">
        <v>114</v>
      </c>
      <c r="N1614">
        <v>1</v>
      </c>
      <c r="O1614">
        <v>114</v>
      </c>
      <c r="P1614" t="s">
        <v>831</v>
      </c>
      <c r="Q1614">
        <v>1</v>
      </c>
    </row>
    <row r="1615" spans="1:17" x14ac:dyDescent="0.25">
      <c r="A1615" t="s">
        <v>2610</v>
      </c>
      <c r="B1615" t="s">
        <v>3119</v>
      </c>
      <c r="C1615" t="s">
        <v>265</v>
      </c>
      <c r="D1615" t="s">
        <v>832</v>
      </c>
      <c r="E1615" t="s">
        <v>104</v>
      </c>
      <c r="F1615">
        <v>40700</v>
      </c>
      <c r="G1615" t="s">
        <v>911</v>
      </c>
      <c r="I1615" t="s">
        <v>120</v>
      </c>
      <c r="J1615">
        <v>2026</v>
      </c>
      <c r="K1615">
        <v>7</v>
      </c>
      <c r="L1615" t="s">
        <v>94</v>
      </c>
      <c r="M1615">
        <v>174</v>
      </c>
      <c r="N1615">
        <v>1</v>
      </c>
      <c r="O1615">
        <v>174</v>
      </c>
      <c r="P1615" t="s">
        <v>831</v>
      </c>
      <c r="Q1615">
        <v>0</v>
      </c>
    </row>
    <row r="1616" spans="1:17" x14ac:dyDescent="0.25">
      <c r="A1616" t="s">
        <v>2610</v>
      </c>
      <c r="B1616" t="s">
        <v>509</v>
      </c>
      <c r="C1616" t="s">
        <v>265</v>
      </c>
      <c r="D1616" t="s">
        <v>832</v>
      </c>
      <c r="E1616" t="s">
        <v>93</v>
      </c>
      <c r="F1616">
        <v>40700</v>
      </c>
      <c r="G1616" t="s">
        <v>911</v>
      </c>
      <c r="I1616" t="s">
        <v>851</v>
      </c>
      <c r="J1616">
        <v>2026</v>
      </c>
      <c r="K1616">
        <v>7</v>
      </c>
      <c r="L1616" t="s">
        <v>94</v>
      </c>
      <c r="M1616">
        <v>91</v>
      </c>
      <c r="N1616">
        <v>1</v>
      </c>
      <c r="O1616">
        <v>91</v>
      </c>
      <c r="P1616" t="s">
        <v>831</v>
      </c>
      <c r="Q1616">
        <v>0</v>
      </c>
    </row>
    <row r="1617" spans="1:17" x14ac:dyDescent="0.25">
      <c r="A1617" t="s">
        <v>2610</v>
      </c>
      <c r="B1617" t="s">
        <v>509</v>
      </c>
      <c r="C1617" t="s">
        <v>265</v>
      </c>
      <c r="D1617" t="s">
        <v>832</v>
      </c>
      <c r="E1617" t="s">
        <v>93</v>
      </c>
      <c r="F1617">
        <v>40700</v>
      </c>
      <c r="G1617" t="s">
        <v>911</v>
      </c>
      <c r="I1617" t="s">
        <v>849</v>
      </c>
      <c r="J1617">
        <v>2026</v>
      </c>
      <c r="K1617">
        <v>7</v>
      </c>
      <c r="L1617" t="s">
        <v>94</v>
      </c>
      <c r="M1617">
        <v>100</v>
      </c>
      <c r="N1617">
        <v>1</v>
      </c>
      <c r="O1617">
        <v>100</v>
      </c>
      <c r="P1617" t="s">
        <v>831</v>
      </c>
      <c r="Q1617">
        <v>0</v>
      </c>
    </row>
    <row r="1618" spans="1:17" x14ac:dyDescent="0.25">
      <c r="A1618" t="s">
        <v>2610</v>
      </c>
      <c r="B1618" t="s">
        <v>509</v>
      </c>
      <c r="C1618" t="s">
        <v>265</v>
      </c>
      <c r="D1618" t="s">
        <v>832</v>
      </c>
      <c r="E1618" t="s">
        <v>93</v>
      </c>
      <c r="F1618">
        <v>40700</v>
      </c>
      <c r="G1618" t="s">
        <v>911</v>
      </c>
      <c r="I1618" t="s">
        <v>846</v>
      </c>
      <c r="J1618">
        <v>2026</v>
      </c>
      <c r="K1618">
        <v>7</v>
      </c>
      <c r="L1618" t="s">
        <v>94</v>
      </c>
      <c r="M1618">
        <v>87</v>
      </c>
      <c r="N1618">
        <v>1</v>
      </c>
      <c r="O1618">
        <v>87</v>
      </c>
      <c r="P1618" t="s">
        <v>831</v>
      </c>
      <c r="Q1618">
        <v>1</v>
      </c>
    </row>
    <row r="1619" spans="1:17" x14ac:dyDescent="0.25">
      <c r="A1619" t="s">
        <v>2610</v>
      </c>
      <c r="B1619" t="s">
        <v>509</v>
      </c>
      <c r="C1619" t="s">
        <v>265</v>
      </c>
      <c r="D1619" t="s">
        <v>832</v>
      </c>
      <c r="E1619" t="s">
        <v>93</v>
      </c>
      <c r="F1619">
        <v>40700</v>
      </c>
      <c r="G1619" t="s">
        <v>911</v>
      </c>
      <c r="I1619" t="s">
        <v>840</v>
      </c>
      <c r="J1619">
        <v>2026</v>
      </c>
      <c r="K1619">
        <v>7</v>
      </c>
      <c r="L1619" t="s">
        <v>94</v>
      </c>
      <c r="M1619">
        <v>305</v>
      </c>
      <c r="N1619">
        <v>1</v>
      </c>
      <c r="O1619">
        <v>305</v>
      </c>
      <c r="P1619" t="s">
        <v>831</v>
      </c>
      <c r="Q1619">
        <v>0</v>
      </c>
    </row>
    <row r="1620" spans="1:17" x14ac:dyDescent="0.25">
      <c r="A1620" t="s">
        <v>2610</v>
      </c>
      <c r="B1620" t="s">
        <v>509</v>
      </c>
      <c r="C1620" t="s">
        <v>265</v>
      </c>
      <c r="D1620" t="s">
        <v>832</v>
      </c>
      <c r="E1620" t="s">
        <v>104</v>
      </c>
      <c r="F1620">
        <v>40700</v>
      </c>
      <c r="G1620" t="s">
        <v>911</v>
      </c>
      <c r="I1620" t="s">
        <v>245</v>
      </c>
      <c r="J1620">
        <v>2026</v>
      </c>
      <c r="K1620">
        <v>7</v>
      </c>
      <c r="L1620" t="s">
        <v>94</v>
      </c>
      <c r="M1620">
        <v>174</v>
      </c>
      <c r="N1620">
        <v>1</v>
      </c>
      <c r="O1620">
        <v>174</v>
      </c>
      <c r="P1620" t="s">
        <v>831</v>
      </c>
      <c r="Q1620">
        <v>1</v>
      </c>
    </row>
    <row r="1621" spans="1:17" x14ac:dyDescent="0.25">
      <c r="A1621" t="s">
        <v>2610</v>
      </c>
      <c r="B1621" t="s">
        <v>509</v>
      </c>
      <c r="C1621" t="s">
        <v>265</v>
      </c>
      <c r="D1621" t="s">
        <v>832</v>
      </c>
      <c r="E1621" t="s">
        <v>104</v>
      </c>
      <c r="F1621">
        <v>40700</v>
      </c>
      <c r="G1621" t="s">
        <v>911</v>
      </c>
      <c r="I1621" t="s">
        <v>246</v>
      </c>
      <c r="J1621">
        <v>2026</v>
      </c>
      <c r="K1621">
        <v>7</v>
      </c>
      <c r="L1621" t="s">
        <v>94</v>
      </c>
      <c r="M1621">
        <v>914</v>
      </c>
      <c r="N1621">
        <v>1</v>
      </c>
      <c r="O1621">
        <v>914</v>
      </c>
      <c r="P1621" t="s">
        <v>831</v>
      </c>
      <c r="Q1621">
        <v>0</v>
      </c>
    </row>
    <row r="1622" spans="1:17" x14ac:dyDescent="0.25">
      <c r="A1622" t="s">
        <v>2610</v>
      </c>
      <c r="B1622" t="s">
        <v>509</v>
      </c>
      <c r="C1622" t="s">
        <v>265</v>
      </c>
      <c r="D1622" t="s">
        <v>832</v>
      </c>
      <c r="E1622" t="s">
        <v>93</v>
      </c>
      <c r="F1622">
        <v>40700</v>
      </c>
      <c r="G1622" t="s">
        <v>911</v>
      </c>
      <c r="I1622" t="s">
        <v>680</v>
      </c>
      <c r="J1622">
        <v>2026</v>
      </c>
      <c r="K1622">
        <v>7</v>
      </c>
      <c r="L1622" t="s">
        <v>94</v>
      </c>
      <c r="M1622">
        <v>59</v>
      </c>
      <c r="N1622">
        <v>1</v>
      </c>
      <c r="O1622">
        <v>59</v>
      </c>
      <c r="P1622" t="s">
        <v>831</v>
      </c>
      <c r="Q1622">
        <v>0</v>
      </c>
    </row>
    <row r="1623" spans="1:17" x14ac:dyDescent="0.25">
      <c r="A1623" t="s">
        <v>2610</v>
      </c>
      <c r="B1623" t="s">
        <v>509</v>
      </c>
      <c r="C1623" t="s">
        <v>265</v>
      </c>
      <c r="D1623" t="s">
        <v>832</v>
      </c>
      <c r="E1623" t="s">
        <v>102</v>
      </c>
      <c r="F1623">
        <v>40700</v>
      </c>
      <c r="G1623" t="s">
        <v>911</v>
      </c>
      <c r="I1623" t="s">
        <v>186</v>
      </c>
      <c r="J1623">
        <v>2026</v>
      </c>
      <c r="K1623">
        <v>7</v>
      </c>
      <c r="L1623" t="s">
        <v>94</v>
      </c>
      <c r="M1623">
        <v>1522</v>
      </c>
      <c r="N1623">
        <v>1</v>
      </c>
      <c r="O1623">
        <v>1522</v>
      </c>
      <c r="P1623" t="s">
        <v>831</v>
      </c>
      <c r="Q1623">
        <v>1</v>
      </c>
    </row>
    <row r="1624" spans="1:17" x14ac:dyDescent="0.25">
      <c r="A1624" t="s">
        <v>2610</v>
      </c>
      <c r="B1624" t="s">
        <v>509</v>
      </c>
      <c r="C1624" t="s">
        <v>265</v>
      </c>
      <c r="D1624" t="s">
        <v>832</v>
      </c>
      <c r="E1624" t="s">
        <v>93</v>
      </c>
      <c r="F1624">
        <v>40700</v>
      </c>
      <c r="G1624" t="s">
        <v>911</v>
      </c>
      <c r="I1624" t="s">
        <v>169</v>
      </c>
      <c r="J1624">
        <v>2026</v>
      </c>
      <c r="K1624">
        <v>7</v>
      </c>
      <c r="L1624" t="s">
        <v>94</v>
      </c>
      <c r="M1624">
        <v>274</v>
      </c>
      <c r="N1624">
        <v>1</v>
      </c>
      <c r="O1624">
        <v>274</v>
      </c>
      <c r="P1624" t="s">
        <v>831</v>
      </c>
      <c r="Q1624">
        <v>0</v>
      </c>
    </row>
    <row r="1625" spans="1:17" x14ac:dyDescent="0.25">
      <c r="A1625" t="s">
        <v>2610</v>
      </c>
      <c r="B1625" t="s">
        <v>509</v>
      </c>
      <c r="C1625" t="s">
        <v>265</v>
      </c>
      <c r="D1625" t="s">
        <v>832</v>
      </c>
      <c r="E1625" t="s">
        <v>101</v>
      </c>
      <c r="F1625">
        <v>40700</v>
      </c>
      <c r="G1625" t="s">
        <v>911</v>
      </c>
      <c r="I1625" t="s">
        <v>269</v>
      </c>
      <c r="J1625">
        <v>2026</v>
      </c>
      <c r="K1625">
        <v>7</v>
      </c>
      <c r="L1625" t="s">
        <v>94</v>
      </c>
      <c r="M1625">
        <v>2656</v>
      </c>
      <c r="N1625">
        <v>1</v>
      </c>
      <c r="O1625">
        <v>2656</v>
      </c>
      <c r="P1625" t="s">
        <v>831</v>
      </c>
      <c r="Q1625">
        <v>1</v>
      </c>
    </row>
    <row r="1626" spans="1:17" x14ac:dyDescent="0.25">
      <c r="A1626" t="s">
        <v>2610</v>
      </c>
      <c r="B1626" t="s">
        <v>509</v>
      </c>
      <c r="C1626" t="s">
        <v>265</v>
      </c>
      <c r="D1626" t="s">
        <v>832</v>
      </c>
      <c r="E1626" t="s">
        <v>93</v>
      </c>
      <c r="F1626">
        <v>40700</v>
      </c>
      <c r="G1626" t="s">
        <v>911</v>
      </c>
      <c r="I1626" t="s">
        <v>861</v>
      </c>
      <c r="J1626">
        <v>2026</v>
      </c>
      <c r="K1626">
        <v>7</v>
      </c>
      <c r="L1626" t="s">
        <v>94</v>
      </c>
      <c r="M1626">
        <v>191</v>
      </c>
      <c r="N1626">
        <v>1</v>
      </c>
      <c r="O1626">
        <v>191</v>
      </c>
      <c r="P1626" t="s">
        <v>831</v>
      </c>
      <c r="Q1626">
        <v>0</v>
      </c>
    </row>
    <row r="1627" spans="1:17" x14ac:dyDescent="0.25">
      <c r="A1627" t="s">
        <v>2610</v>
      </c>
      <c r="B1627" t="s">
        <v>509</v>
      </c>
      <c r="C1627" t="s">
        <v>265</v>
      </c>
      <c r="D1627" t="s">
        <v>832</v>
      </c>
      <c r="E1627" t="s">
        <v>93</v>
      </c>
      <c r="F1627">
        <v>40700</v>
      </c>
      <c r="G1627" t="s">
        <v>911</v>
      </c>
      <c r="I1627" t="s">
        <v>862</v>
      </c>
      <c r="J1627">
        <v>2026</v>
      </c>
      <c r="K1627">
        <v>7</v>
      </c>
      <c r="L1627" t="s">
        <v>94</v>
      </c>
      <c r="M1627">
        <v>230</v>
      </c>
      <c r="N1627">
        <v>1</v>
      </c>
      <c r="O1627">
        <v>230</v>
      </c>
      <c r="P1627" t="s">
        <v>831</v>
      </c>
      <c r="Q1627">
        <v>0</v>
      </c>
    </row>
    <row r="1628" spans="1:17" x14ac:dyDescent="0.25">
      <c r="A1628" t="s">
        <v>2610</v>
      </c>
      <c r="B1628" t="s">
        <v>509</v>
      </c>
      <c r="C1628" t="s">
        <v>265</v>
      </c>
      <c r="D1628" t="s">
        <v>832</v>
      </c>
      <c r="E1628" t="s">
        <v>93</v>
      </c>
      <c r="F1628">
        <v>40700</v>
      </c>
      <c r="G1628" t="s">
        <v>911</v>
      </c>
      <c r="I1628" t="s">
        <v>847</v>
      </c>
      <c r="J1628">
        <v>2026</v>
      </c>
      <c r="K1628">
        <v>7</v>
      </c>
      <c r="L1628" t="s">
        <v>94</v>
      </c>
      <c r="M1628">
        <v>139</v>
      </c>
      <c r="N1628">
        <v>1</v>
      </c>
      <c r="O1628">
        <v>139</v>
      </c>
      <c r="P1628" t="s">
        <v>831</v>
      </c>
      <c r="Q1628">
        <v>0</v>
      </c>
    </row>
    <row r="1629" spans="1:17" x14ac:dyDescent="0.25">
      <c r="A1629" t="s">
        <v>2610</v>
      </c>
      <c r="B1629" t="s">
        <v>3120</v>
      </c>
      <c r="C1629" t="s">
        <v>265</v>
      </c>
      <c r="D1629" t="s">
        <v>832</v>
      </c>
      <c r="E1629" t="s">
        <v>112</v>
      </c>
      <c r="F1629">
        <v>40700</v>
      </c>
      <c r="G1629" t="s">
        <v>911</v>
      </c>
      <c r="I1629" t="s">
        <v>837</v>
      </c>
      <c r="J1629">
        <v>2026</v>
      </c>
      <c r="K1629">
        <v>7</v>
      </c>
      <c r="L1629" t="s">
        <v>94</v>
      </c>
      <c r="M1629">
        <v>3000</v>
      </c>
      <c r="N1629">
        <v>1</v>
      </c>
      <c r="O1629">
        <v>3000</v>
      </c>
      <c r="P1629" t="s">
        <v>831</v>
      </c>
      <c r="Q1629">
        <v>0</v>
      </c>
    </row>
    <row r="1630" spans="1:17" x14ac:dyDescent="0.25">
      <c r="A1630" t="s">
        <v>2610</v>
      </c>
      <c r="B1630" t="s">
        <v>3120</v>
      </c>
      <c r="C1630" t="s">
        <v>265</v>
      </c>
      <c r="D1630" t="s">
        <v>832</v>
      </c>
      <c r="E1630" t="s">
        <v>112</v>
      </c>
      <c r="F1630">
        <v>40700</v>
      </c>
      <c r="G1630" t="s">
        <v>911</v>
      </c>
      <c r="I1630" t="s">
        <v>2223</v>
      </c>
      <c r="J1630">
        <v>2026</v>
      </c>
      <c r="K1630">
        <v>7</v>
      </c>
      <c r="L1630" t="s">
        <v>94</v>
      </c>
      <c r="M1630">
        <v>19496</v>
      </c>
      <c r="N1630">
        <v>1</v>
      </c>
      <c r="O1630">
        <v>19496</v>
      </c>
      <c r="P1630" t="s">
        <v>831</v>
      </c>
      <c r="Q1630">
        <v>1</v>
      </c>
    </row>
    <row r="1631" spans="1:17" x14ac:dyDescent="0.25">
      <c r="A1631" t="s">
        <v>2610</v>
      </c>
      <c r="B1631" t="s">
        <v>3120</v>
      </c>
      <c r="C1631" t="s">
        <v>265</v>
      </c>
      <c r="D1631" t="s">
        <v>832</v>
      </c>
      <c r="E1631" t="s">
        <v>112</v>
      </c>
      <c r="F1631">
        <v>40700</v>
      </c>
      <c r="G1631" t="s">
        <v>911</v>
      </c>
      <c r="I1631" t="s">
        <v>2225</v>
      </c>
      <c r="J1631">
        <v>2026</v>
      </c>
      <c r="K1631">
        <v>7</v>
      </c>
      <c r="L1631" t="s">
        <v>94</v>
      </c>
      <c r="M1631">
        <v>2728</v>
      </c>
      <c r="N1631">
        <v>1</v>
      </c>
      <c r="O1631">
        <v>2728</v>
      </c>
      <c r="P1631" t="s">
        <v>831</v>
      </c>
      <c r="Q1631">
        <v>0</v>
      </c>
    </row>
    <row r="1632" spans="1:17" x14ac:dyDescent="0.25">
      <c r="A1632" t="s">
        <v>2610</v>
      </c>
      <c r="B1632" t="s">
        <v>286</v>
      </c>
      <c r="C1632" t="s">
        <v>265</v>
      </c>
      <c r="D1632" t="s">
        <v>832</v>
      </c>
      <c r="E1632" t="s">
        <v>93</v>
      </c>
      <c r="F1632">
        <v>40700</v>
      </c>
      <c r="G1632" t="s">
        <v>911</v>
      </c>
      <c r="I1632" t="s">
        <v>851</v>
      </c>
      <c r="J1632">
        <v>2026</v>
      </c>
      <c r="K1632">
        <v>7</v>
      </c>
      <c r="L1632" t="s">
        <v>94</v>
      </c>
      <c r="M1632">
        <v>914</v>
      </c>
      <c r="N1632">
        <v>1</v>
      </c>
      <c r="O1632">
        <v>914</v>
      </c>
      <c r="P1632" t="s">
        <v>831</v>
      </c>
      <c r="Q1632">
        <v>0</v>
      </c>
    </row>
    <row r="1633" spans="1:17" x14ac:dyDescent="0.25">
      <c r="A1633" t="s">
        <v>2610</v>
      </c>
      <c r="B1633" t="s">
        <v>286</v>
      </c>
      <c r="C1633" t="s">
        <v>265</v>
      </c>
      <c r="D1633" t="s">
        <v>832</v>
      </c>
      <c r="E1633" t="s">
        <v>93</v>
      </c>
      <c r="F1633">
        <v>40700</v>
      </c>
      <c r="G1633" t="s">
        <v>911</v>
      </c>
      <c r="I1633" t="s">
        <v>852</v>
      </c>
      <c r="J1633">
        <v>2026</v>
      </c>
      <c r="K1633">
        <v>7</v>
      </c>
      <c r="L1633" t="s">
        <v>94</v>
      </c>
      <c r="M1633">
        <v>87</v>
      </c>
      <c r="N1633">
        <v>1</v>
      </c>
      <c r="O1633">
        <v>87</v>
      </c>
      <c r="P1633" t="s">
        <v>831</v>
      </c>
      <c r="Q1633">
        <v>0</v>
      </c>
    </row>
    <row r="1634" spans="1:17" x14ac:dyDescent="0.25">
      <c r="A1634" t="s">
        <v>2610</v>
      </c>
      <c r="B1634" t="s">
        <v>286</v>
      </c>
      <c r="C1634" t="s">
        <v>265</v>
      </c>
      <c r="D1634" t="s">
        <v>832</v>
      </c>
      <c r="E1634" t="s">
        <v>93</v>
      </c>
      <c r="F1634">
        <v>40700</v>
      </c>
      <c r="G1634" t="s">
        <v>911</v>
      </c>
      <c r="I1634" t="s">
        <v>846</v>
      </c>
      <c r="J1634">
        <v>2026</v>
      </c>
      <c r="K1634">
        <v>7</v>
      </c>
      <c r="L1634" t="s">
        <v>94</v>
      </c>
      <c r="M1634">
        <v>228</v>
      </c>
      <c r="N1634">
        <v>1</v>
      </c>
      <c r="O1634">
        <v>228</v>
      </c>
      <c r="P1634" t="s">
        <v>831</v>
      </c>
      <c r="Q1634">
        <v>1</v>
      </c>
    </row>
    <row r="1635" spans="1:17" x14ac:dyDescent="0.25">
      <c r="A1635" t="s">
        <v>2610</v>
      </c>
      <c r="B1635" t="s">
        <v>286</v>
      </c>
      <c r="C1635" t="s">
        <v>265</v>
      </c>
      <c r="D1635" t="s">
        <v>832</v>
      </c>
      <c r="E1635" t="s">
        <v>102</v>
      </c>
      <c r="F1635">
        <v>40700</v>
      </c>
      <c r="G1635" t="s">
        <v>911</v>
      </c>
      <c r="I1635" t="s">
        <v>186</v>
      </c>
      <c r="J1635">
        <v>2026</v>
      </c>
      <c r="K1635">
        <v>7</v>
      </c>
      <c r="L1635" t="s">
        <v>94</v>
      </c>
      <c r="M1635">
        <v>13266</v>
      </c>
      <c r="N1635">
        <v>1</v>
      </c>
      <c r="O1635">
        <v>13266</v>
      </c>
      <c r="P1635" t="s">
        <v>831</v>
      </c>
      <c r="Q1635">
        <v>1</v>
      </c>
    </row>
    <row r="1636" spans="1:17" x14ac:dyDescent="0.25">
      <c r="A1636" t="s">
        <v>2610</v>
      </c>
      <c r="B1636" t="s">
        <v>286</v>
      </c>
      <c r="C1636" t="s">
        <v>265</v>
      </c>
      <c r="D1636" t="s">
        <v>832</v>
      </c>
      <c r="E1636" t="s">
        <v>93</v>
      </c>
      <c r="F1636">
        <v>40700</v>
      </c>
      <c r="G1636" t="s">
        <v>911</v>
      </c>
      <c r="I1636" t="s">
        <v>847</v>
      </c>
      <c r="J1636">
        <v>2026</v>
      </c>
      <c r="K1636">
        <v>7</v>
      </c>
      <c r="L1636" t="s">
        <v>94</v>
      </c>
      <c r="M1636">
        <v>348</v>
      </c>
      <c r="N1636">
        <v>1</v>
      </c>
      <c r="O1636">
        <v>348</v>
      </c>
      <c r="P1636" t="s">
        <v>831</v>
      </c>
      <c r="Q1636">
        <v>0</v>
      </c>
    </row>
    <row r="1637" spans="1:17" x14ac:dyDescent="0.25">
      <c r="A1637" t="s">
        <v>2610</v>
      </c>
      <c r="B1637" t="s">
        <v>3121</v>
      </c>
      <c r="C1637" t="s">
        <v>265</v>
      </c>
      <c r="D1637" t="s">
        <v>832</v>
      </c>
      <c r="E1637" t="s">
        <v>102</v>
      </c>
      <c r="F1637">
        <v>40700</v>
      </c>
      <c r="G1637" t="s">
        <v>911</v>
      </c>
      <c r="I1637" t="s">
        <v>125</v>
      </c>
      <c r="J1637">
        <v>2026</v>
      </c>
      <c r="K1637">
        <v>7</v>
      </c>
      <c r="L1637" t="s">
        <v>94</v>
      </c>
      <c r="M1637">
        <v>307</v>
      </c>
      <c r="N1637">
        <v>1</v>
      </c>
      <c r="O1637">
        <v>307</v>
      </c>
      <c r="P1637" t="s">
        <v>831</v>
      </c>
      <c r="Q1637">
        <v>1</v>
      </c>
    </row>
    <row r="1638" spans="1:17" x14ac:dyDescent="0.25">
      <c r="A1638" t="s">
        <v>2610</v>
      </c>
      <c r="B1638" t="s">
        <v>3121</v>
      </c>
      <c r="C1638" t="s">
        <v>265</v>
      </c>
      <c r="D1638" t="s">
        <v>832</v>
      </c>
      <c r="E1638" t="s">
        <v>104</v>
      </c>
      <c r="F1638">
        <v>40700</v>
      </c>
      <c r="G1638" t="s">
        <v>911</v>
      </c>
      <c r="I1638" t="s">
        <v>120</v>
      </c>
      <c r="J1638">
        <v>2026</v>
      </c>
      <c r="K1638">
        <v>7</v>
      </c>
      <c r="L1638" t="s">
        <v>94</v>
      </c>
      <c r="M1638">
        <v>174</v>
      </c>
      <c r="N1638">
        <v>1</v>
      </c>
      <c r="O1638">
        <v>174</v>
      </c>
      <c r="P1638" t="s">
        <v>831</v>
      </c>
      <c r="Q1638">
        <v>0</v>
      </c>
    </row>
    <row r="1639" spans="1:17" x14ac:dyDescent="0.25">
      <c r="A1639" t="s">
        <v>2610</v>
      </c>
      <c r="B1639" t="s">
        <v>517</v>
      </c>
      <c r="C1639" t="s">
        <v>265</v>
      </c>
      <c r="D1639" t="s">
        <v>832</v>
      </c>
      <c r="E1639" t="s">
        <v>93</v>
      </c>
      <c r="F1639">
        <v>40700</v>
      </c>
      <c r="G1639" t="s">
        <v>911</v>
      </c>
      <c r="I1639" t="s">
        <v>851</v>
      </c>
      <c r="J1639">
        <v>2026</v>
      </c>
      <c r="K1639">
        <v>7</v>
      </c>
      <c r="L1639" t="s">
        <v>94</v>
      </c>
      <c r="M1639">
        <v>457</v>
      </c>
      <c r="N1639">
        <v>1</v>
      </c>
      <c r="O1639">
        <v>457</v>
      </c>
      <c r="P1639" t="s">
        <v>831</v>
      </c>
      <c r="Q1639">
        <v>0</v>
      </c>
    </row>
    <row r="1640" spans="1:17" x14ac:dyDescent="0.25">
      <c r="A1640" t="s">
        <v>2610</v>
      </c>
      <c r="B1640" t="s">
        <v>517</v>
      </c>
      <c r="C1640" t="s">
        <v>265</v>
      </c>
      <c r="D1640" t="s">
        <v>832</v>
      </c>
      <c r="E1640" t="s">
        <v>93</v>
      </c>
      <c r="F1640">
        <v>40700</v>
      </c>
      <c r="G1640" t="s">
        <v>911</v>
      </c>
      <c r="I1640" t="s">
        <v>846</v>
      </c>
      <c r="J1640">
        <v>2026</v>
      </c>
      <c r="K1640">
        <v>7</v>
      </c>
      <c r="L1640" t="s">
        <v>94</v>
      </c>
      <c r="M1640">
        <v>174</v>
      </c>
      <c r="N1640">
        <v>1</v>
      </c>
      <c r="O1640">
        <v>174</v>
      </c>
      <c r="P1640" t="s">
        <v>831</v>
      </c>
      <c r="Q1640">
        <v>1</v>
      </c>
    </row>
    <row r="1641" spans="1:17" x14ac:dyDescent="0.25">
      <c r="A1641" t="s">
        <v>2610</v>
      </c>
      <c r="B1641" t="s">
        <v>517</v>
      </c>
      <c r="C1641" t="s">
        <v>265</v>
      </c>
      <c r="D1641" t="s">
        <v>832</v>
      </c>
      <c r="E1641" t="s">
        <v>102</v>
      </c>
      <c r="F1641">
        <v>40700</v>
      </c>
      <c r="G1641" t="s">
        <v>911</v>
      </c>
      <c r="I1641" t="s">
        <v>186</v>
      </c>
      <c r="J1641">
        <v>2026</v>
      </c>
      <c r="K1641">
        <v>7</v>
      </c>
      <c r="L1641" t="s">
        <v>94</v>
      </c>
      <c r="M1641">
        <v>4521</v>
      </c>
      <c r="N1641">
        <v>1</v>
      </c>
      <c r="O1641">
        <v>4521</v>
      </c>
      <c r="P1641" t="s">
        <v>831</v>
      </c>
      <c r="Q1641">
        <v>1</v>
      </c>
    </row>
    <row r="1642" spans="1:17" x14ac:dyDescent="0.25">
      <c r="A1642" t="s">
        <v>2610</v>
      </c>
      <c r="B1642" t="s">
        <v>517</v>
      </c>
      <c r="C1642" t="s">
        <v>265</v>
      </c>
      <c r="D1642" t="s">
        <v>832</v>
      </c>
      <c r="E1642" t="s">
        <v>93</v>
      </c>
      <c r="F1642">
        <v>40700</v>
      </c>
      <c r="G1642" t="s">
        <v>911</v>
      </c>
      <c r="I1642" t="s">
        <v>169</v>
      </c>
      <c r="J1642">
        <v>2026</v>
      </c>
      <c r="K1642">
        <v>7</v>
      </c>
      <c r="L1642" t="s">
        <v>94</v>
      </c>
      <c r="M1642">
        <v>274</v>
      </c>
      <c r="N1642">
        <v>1</v>
      </c>
      <c r="O1642">
        <v>274</v>
      </c>
      <c r="P1642" t="s">
        <v>831</v>
      </c>
      <c r="Q1642">
        <v>0</v>
      </c>
    </row>
    <row r="1643" spans="1:17" x14ac:dyDescent="0.25">
      <c r="A1643" t="s">
        <v>2610</v>
      </c>
      <c r="B1643" t="s">
        <v>517</v>
      </c>
      <c r="C1643" t="s">
        <v>265</v>
      </c>
      <c r="D1643" t="s">
        <v>832</v>
      </c>
      <c r="E1643" t="s">
        <v>93</v>
      </c>
      <c r="F1643">
        <v>40700</v>
      </c>
      <c r="G1643" t="s">
        <v>911</v>
      </c>
      <c r="I1643" t="s">
        <v>847</v>
      </c>
      <c r="J1643">
        <v>2026</v>
      </c>
      <c r="K1643">
        <v>7</v>
      </c>
      <c r="L1643" t="s">
        <v>94</v>
      </c>
      <c r="M1643">
        <v>278</v>
      </c>
      <c r="N1643">
        <v>1</v>
      </c>
      <c r="O1643">
        <v>278</v>
      </c>
      <c r="P1643" t="s">
        <v>831</v>
      </c>
      <c r="Q1643">
        <v>0</v>
      </c>
    </row>
    <row r="1644" spans="1:17" x14ac:dyDescent="0.25">
      <c r="A1644" t="s">
        <v>2610</v>
      </c>
      <c r="B1644" t="s">
        <v>366</v>
      </c>
      <c r="C1644" t="s">
        <v>265</v>
      </c>
      <c r="D1644" t="s">
        <v>832</v>
      </c>
      <c r="E1644" t="s">
        <v>93</v>
      </c>
      <c r="F1644">
        <v>40700</v>
      </c>
      <c r="G1644" t="s">
        <v>911</v>
      </c>
      <c r="I1644" t="s">
        <v>849</v>
      </c>
      <c r="J1644">
        <v>2026</v>
      </c>
      <c r="K1644">
        <v>7</v>
      </c>
      <c r="L1644" t="s">
        <v>94</v>
      </c>
      <c r="M1644">
        <v>100</v>
      </c>
      <c r="N1644">
        <v>1</v>
      </c>
      <c r="O1644">
        <v>100</v>
      </c>
      <c r="P1644" t="s">
        <v>831</v>
      </c>
      <c r="Q1644">
        <v>0</v>
      </c>
    </row>
    <row r="1645" spans="1:17" x14ac:dyDescent="0.25">
      <c r="A1645" t="s">
        <v>2610</v>
      </c>
      <c r="B1645" t="s">
        <v>366</v>
      </c>
      <c r="C1645" t="s">
        <v>265</v>
      </c>
      <c r="D1645" t="s">
        <v>832</v>
      </c>
      <c r="E1645" t="s">
        <v>93</v>
      </c>
      <c r="F1645">
        <v>40700</v>
      </c>
      <c r="G1645" t="s">
        <v>911</v>
      </c>
      <c r="I1645" t="s">
        <v>846</v>
      </c>
      <c r="J1645">
        <v>2026</v>
      </c>
      <c r="K1645">
        <v>7</v>
      </c>
      <c r="L1645" t="s">
        <v>94</v>
      </c>
      <c r="M1645">
        <v>239</v>
      </c>
      <c r="N1645">
        <v>1</v>
      </c>
      <c r="O1645">
        <v>239</v>
      </c>
      <c r="P1645" t="s">
        <v>831</v>
      </c>
      <c r="Q1645">
        <v>1</v>
      </c>
    </row>
    <row r="1646" spans="1:17" x14ac:dyDescent="0.25">
      <c r="A1646" t="s">
        <v>2610</v>
      </c>
      <c r="B1646" t="s">
        <v>366</v>
      </c>
      <c r="C1646" t="s">
        <v>265</v>
      </c>
      <c r="D1646" t="s">
        <v>832</v>
      </c>
      <c r="E1646" t="s">
        <v>93</v>
      </c>
      <c r="F1646">
        <v>40700</v>
      </c>
      <c r="G1646" t="s">
        <v>911</v>
      </c>
      <c r="I1646" t="s">
        <v>840</v>
      </c>
      <c r="J1646">
        <v>2026</v>
      </c>
      <c r="K1646">
        <v>7</v>
      </c>
      <c r="L1646" t="s">
        <v>94</v>
      </c>
      <c r="M1646">
        <v>305</v>
      </c>
      <c r="N1646">
        <v>1</v>
      </c>
      <c r="O1646">
        <v>305</v>
      </c>
      <c r="P1646" t="s">
        <v>831</v>
      </c>
      <c r="Q1646">
        <v>0</v>
      </c>
    </row>
    <row r="1647" spans="1:17" x14ac:dyDescent="0.25">
      <c r="A1647" t="s">
        <v>2610</v>
      </c>
      <c r="B1647" t="s">
        <v>366</v>
      </c>
      <c r="C1647" t="s">
        <v>265</v>
      </c>
      <c r="D1647" t="s">
        <v>832</v>
      </c>
      <c r="E1647" t="s">
        <v>104</v>
      </c>
      <c r="F1647">
        <v>40700</v>
      </c>
      <c r="G1647" t="s">
        <v>911</v>
      </c>
      <c r="I1647" t="s">
        <v>245</v>
      </c>
      <c r="J1647">
        <v>2026</v>
      </c>
      <c r="K1647">
        <v>7</v>
      </c>
      <c r="L1647" t="s">
        <v>94</v>
      </c>
      <c r="M1647">
        <v>22</v>
      </c>
      <c r="N1647">
        <v>1</v>
      </c>
      <c r="O1647">
        <v>22</v>
      </c>
      <c r="P1647" t="s">
        <v>831</v>
      </c>
      <c r="Q1647">
        <v>1</v>
      </c>
    </row>
    <row r="1648" spans="1:17" x14ac:dyDescent="0.25">
      <c r="A1648" t="s">
        <v>2610</v>
      </c>
      <c r="B1648" t="s">
        <v>366</v>
      </c>
      <c r="C1648" t="s">
        <v>265</v>
      </c>
      <c r="D1648" t="s">
        <v>832</v>
      </c>
      <c r="E1648" t="s">
        <v>104</v>
      </c>
      <c r="F1648">
        <v>40700</v>
      </c>
      <c r="G1648" t="s">
        <v>911</v>
      </c>
      <c r="I1648" t="s">
        <v>246</v>
      </c>
      <c r="J1648">
        <v>2026</v>
      </c>
      <c r="K1648">
        <v>7</v>
      </c>
      <c r="L1648" t="s">
        <v>94</v>
      </c>
      <c r="M1648">
        <v>457</v>
      </c>
      <c r="N1648">
        <v>1</v>
      </c>
      <c r="O1648">
        <v>457</v>
      </c>
      <c r="P1648" t="s">
        <v>831</v>
      </c>
      <c r="Q1648">
        <v>0</v>
      </c>
    </row>
    <row r="1649" spans="1:17" x14ac:dyDescent="0.25">
      <c r="A1649" t="s">
        <v>2610</v>
      </c>
      <c r="B1649" t="s">
        <v>366</v>
      </c>
      <c r="C1649" t="s">
        <v>265</v>
      </c>
      <c r="D1649" t="s">
        <v>832</v>
      </c>
      <c r="E1649" t="s">
        <v>102</v>
      </c>
      <c r="F1649">
        <v>40700</v>
      </c>
      <c r="G1649" t="s">
        <v>911</v>
      </c>
      <c r="I1649" t="s">
        <v>186</v>
      </c>
      <c r="J1649">
        <v>2026</v>
      </c>
      <c r="K1649">
        <v>7</v>
      </c>
      <c r="L1649" t="s">
        <v>94</v>
      </c>
      <c r="M1649">
        <v>8829</v>
      </c>
      <c r="N1649">
        <v>1</v>
      </c>
      <c r="O1649">
        <v>8829</v>
      </c>
      <c r="P1649" t="s">
        <v>831</v>
      </c>
      <c r="Q1649">
        <v>1</v>
      </c>
    </row>
    <row r="1650" spans="1:17" x14ac:dyDescent="0.25">
      <c r="A1650" t="s">
        <v>2610</v>
      </c>
      <c r="B1650" t="s">
        <v>366</v>
      </c>
      <c r="C1650" t="s">
        <v>265</v>
      </c>
      <c r="D1650" t="s">
        <v>832</v>
      </c>
      <c r="E1650" t="s">
        <v>93</v>
      </c>
      <c r="F1650">
        <v>40700</v>
      </c>
      <c r="G1650" t="s">
        <v>911</v>
      </c>
      <c r="I1650" t="s">
        <v>169</v>
      </c>
      <c r="J1650">
        <v>2026</v>
      </c>
      <c r="K1650">
        <v>7</v>
      </c>
      <c r="L1650" t="s">
        <v>94</v>
      </c>
      <c r="M1650">
        <v>1005</v>
      </c>
      <c r="N1650">
        <v>1</v>
      </c>
      <c r="O1650">
        <v>1005</v>
      </c>
      <c r="P1650" t="s">
        <v>831</v>
      </c>
      <c r="Q1650">
        <v>0</v>
      </c>
    </row>
    <row r="1651" spans="1:17" x14ac:dyDescent="0.25">
      <c r="A1651" t="s">
        <v>2610</v>
      </c>
      <c r="B1651" t="s">
        <v>366</v>
      </c>
      <c r="C1651" t="s">
        <v>265</v>
      </c>
      <c r="D1651" t="s">
        <v>832</v>
      </c>
      <c r="E1651" t="s">
        <v>101</v>
      </c>
      <c r="F1651">
        <v>40700</v>
      </c>
      <c r="G1651" t="s">
        <v>911</v>
      </c>
      <c r="I1651" t="s">
        <v>269</v>
      </c>
      <c r="J1651">
        <v>2026</v>
      </c>
      <c r="K1651">
        <v>7</v>
      </c>
      <c r="L1651" t="s">
        <v>94</v>
      </c>
      <c r="M1651">
        <v>1778</v>
      </c>
      <c r="N1651">
        <v>1</v>
      </c>
      <c r="O1651">
        <v>1778</v>
      </c>
      <c r="P1651" t="s">
        <v>831</v>
      </c>
      <c r="Q1651">
        <v>1</v>
      </c>
    </row>
    <row r="1652" spans="1:17" x14ac:dyDescent="0.25">
      <c r="A1652" t="s">
        <v>2610</v>
      </c>
      <c r="B1652" t="s">
        <v>366</v>
      </c>
      <c r="C1652" t="s">
        <v>265</v>
      </c>
      <c r="D1652" t="s">
        <v>832</v>
      </c>
      <c r="E1652" t="s">
        <v>93</v>
      </c>
      <c r="F1652">
        <v>40700</v>
      </c>
      <c r="G1652" t="s">
        <v>911</v>
      </c>
      <c r="I1652" t="s">
        <v>861</v>
      </c>
      <c r="J1652">
        <v>2026</v>
      </c>
      <c r="K1652">
        <v>7</v>
      </c>
      <c r="L1652" t="s">
        <v>94</v>
      </c>
      <c r="M1652">
        <v>383</v>
      </c>
      <c r="N1652">
        <v>1</v>
      </c>
      <c r="O1652">
        <v>383</v>
      </c>
      <c r="P1652" t="s">
        <v>831</v>
      </c>
      <c r="Q1652">
        <v>0</v>
      </c>
    </row>
    <row r="1653" spans="1:17" x14ac:dyDescent="0.25">
      <c r="A1653" t="s">
        <v>2610</v>
      </c>
      <c r="B1653" t="s">
        <v>366</v>
      </c>
      <c r="C1653" t="s">
        <v>265</v>
      </c>
      <c r="D1653" t="s">
        <v>832</v>
      </c>
      <c r="E1653" t="s">
        <v>93</v>
      </c>
      <c r="F1653">
        <v>40700</v>
      </c>
      <c r="G1653" t="s">
        <v>911</v>
      </c>
      <c r="I1653" t="s">
        <v>847</v>
      </c>
      <c r="J1653">
        <v>2026</v>
      </c>
      <c r="K1653">
        <v>7</v>
      </c>
      <c r="L1653" t="s">
        <v>94</v>
      </c>
      <c r="M1653">
        <v>383</v>
      </c>
      <c r="N1653">
        <v>1</v>
      </c>
      <c r="O1653">
        <v>383</v>
      </c>
      <c r="P1653" t="s">
        <v>831</v>
      </c>
      <c r="Q1653">
        <v>0</v>
      </c>
    </row>
    <row r="1654" spans="1:17" x14ac:dyDescent="0.25">
      <c r="A1654" t="s">
        <v>2610</v>
      </c>
      <c r="B1654" t="s">
        <v>367</v>
      </c>
      <c r="C1654" t="s">
        <v>265</v>
      </c>
      <c r="D1654" t="s">
        <v>832</v>
      </c>
      <c r="E1654" t="s">
        <v>93</v>
      </c>
      <c r="F1654">
        <v>40700</v>
      </c>
      <c r="G1654" t="s">
        <v>911</v>
      </c>
      <c r="I1654" t="s">
        <v>849</v>
      </c>
      <c r="J1654">
        <v>2026</v>
      </c>
      <c r="K1654">
        <v>7</v>
      </c>
      <c r="L1654" t="s">
        <v>94</v>
      </c>
      <c r="M1654">
        <v>100</v>
      </c>
      <c r="N1654">
        <v>1</v>
      </c>
      <c r="O1654">
        <v>100</v>
      </c>
      <c r="P1654" t="s">
        <v>831</v>
      </c>
      <c r="Q1654">
        <v>0</v>
      </c>
    </row>
    <row r="1655" spans="1:17" x14ac:dyDescent="0.25">
      <c r="A1655" t="s">
        <v>2610</v>
      </c>
      <c r="B1655" t="s">
        <v>367</v>
      </c>
      <c r="C1655" t="s">
        <v>265</v>
      </c>
      <c r="D1655" t="s">
        <v>832</v>
      </c>
      <c r="E1655" t="s">
        <v>93</v>
      </c>
      <c r="F1655">
        <v>40700</v>
      </c>
      <c r="G1655" t="s">
        <v>911</v>
      </c>
      <c r="I1655" t="s">
        <v>846</v>
      </c>
      <c r="J1655">
        <v>2026</v>
      </c>
      <c r="K1655">
        <v>7</v>
      </c>
      <c r="L1655" t="s">
        <v>94</v>
      </c>
      <c r="M1655">
        <v>131</v>
      </c>
      <c r="N1655">
        <v>1</v>
      </c>
      <c r="O1655">
        <v>131</v>
      </c>
      <c r="P1655" t="s">
        <v>831</v>
      </c>
      <c r="Q1655">
        <v>1</v>
      </c>
    </row>
    <row r="1656" spans="1:17" x14ac:dyDescent="0.25">
      <c r="A1656" t="s">
        <v>2610</v>
      </c>
      <c r="B1656" t="s">
        <v>367</v>
      </c>
      <c r="C1656" t="s">
        <v>265</v>
      </c>
      <c r="D1656" t="s">
        <v>832</v>
      </c>
      <c r="E1656" t="s">
        <v>93</v>
      </c>
      <c r="F1656">
        <v>40700</v>
      </c>
      <c r="G1656" t="s">
        <v>911</v>
      </c>
      <c r="I1656" t="s">
        <v>840</v>
      </c>
      <c r="J1656">
        <v>2026</v>
      </c>
      <c r="K1656">
        <v>7</v>
      </c>
      <c r="L1656" t="s">
        <v>94</v>
      </c>
      <c r="M1656">
        <v>305</v>
      </c>
      <c r="N1656">
        <v>1</v>
      </c>
      <c r="O1656">
        <v>305</v>
      </c>
      <c r="P1656" t="s">
        <v>831</v>
      </c>
      <c r="Q1656">
        <v>0</v>
      </c>
    </row>
    <row r="1657" spans="1:17" x14ac:dyDescent="0.25">
      <c r="A1657" t="s">
        <v>2610</v>
      </c>
      <c r="B1657" t="s">
        <v>367</v>
      </c>
      <c r="C1657" t="s">
        <v>265</v>
      </c>
      <c r="D1657" t="s">
        <v>832</v>
      </c>
      <c r="E1657" t="s">
        <v>93</v>
      </c>
      <c r="F1657">
        <v>40700</v>
      </c>
      <c r="G1657" t="s">
        <v>911</v>
      </c>
      <c r="I1657" t="s">
        <v>860</v>
      </c>
      <c r="J1657">
        <v>2026</v>
      </c>
      <c r="K1657">
        <v>7</v>
      </c>
      <c r="L1657" t="s">
        <v>94</v>
      </c>
      <c r="M1657">
        <v>96</v>
      </c>
      <c r="N1657">
        <v>1</v>
      </c>
      <c r="O1657">
        <v>96</v>
      </c>
      <c r="P1657" t="s">
        <v>831</v>
      </c>
      <c r="Q1657">
        <v>0</v>
      </c>
    </row>
    <row r="1658" spans="1:17" x14ac:dyDescent="0.25">
      <c r="A1658" t="s">
        <v>2610</v>
      </c>
      <c r="B1658" t="s">
        <v>367</v>
      </c>
      <c r="C1658" t="s">
        <v>265</v>
      </c>
      <c r="D1658" t="s">
        <v>832</v>
      </c>
      <c r="E1658" t="s">
        <v>102</v>
      </c>
      <c r="F1658">
        <v>40700</v>
      </c>
      <c r="G1658" t="s">
        <v>911</v>
      </c>
      <c r="I1658" t="s">
        <v>186</v>
      </c>
      <c r="J1658">
        <v>2026</v>
      </c>
      <c r="K1658">
        <v>7</v>
      </c>
      <c r="L1658" t="s">
        <v>94</v>
      </c>
      <c r="M1658">
        <v>4443</v>
      </c>
      <c r="N1658">
        <v>1</v>
      </c>
      <c r="O1658">
        <v>4443</v>
      </c>
      <c r="P1658" t="s">
        <v>831</v>
      </c>
      <c r="Q1658">
        <v>1</v>
      </c>
    </row>
    <row r="1659" spans="1:17" x14ac:dyDescent="0.25">
      <c r="A1659" t="s">
        <v>2610</v>
      </c>
      <c r="B1659" t="s">
        <v>367</v>
      </c>
      <c r="C1659" t="s">
        <v>265</v>
      </c>
      <c r="D1659" t="s">
        <v>832</v>
      </c>
      <c r="E1659" t="s">
        <v>93</v>
      </c>
      <c r="F1659">
        <v>40700</v>
      </c>
      <c r="G1659" t="s">
        <v>911</v>
      </c>
      <c r="I1659" t="s">
        <v>169</v>
      </c>
      <c r="J1659">
        <v>2026</v>
      </c>
      <c r="K1659">
        <v>7</v>
      </c>
      <c r="L1659" t="s">
        <v>94</v>
      </c>
      <c r="M1659">
        <v>548</v>
      </c>
      <c r="N1659">
        <v>1</v>
      </c>
      <c r="O1659">
        <v>548</v>
      </c>
      <c r="P1659" t="s">
        <v>831</v>
      </c>
      <c r="Q1659">
        <v>0</v>
      </c>
    </row>
    <row r="1660" spans="1:17" x14ac:dyDescent="0.25">
      <c r="A1660" t="s">
        <v>2610</v>
      </c>
      <c r="B1660" t="s">
        <v>367</v>
      </c>
      <c r="C1660" t="s">
        <v>265</v>
      </c>
      <c r="D1660" t="s">
        <v>832</v>
      </c>
      <c r="E1660" t="s">
        <v>101</v>
      </c>
      <c r="F1660">
        <v>40700</v>
      </c>
      <c r="G1660" t="s">
        <v>911</v>
      </c>
      <c r="I1660" t="s">
        <v>269</v>
      </c>
      <c r="J1660">
        <v>2026</v>
      </c>
      <c r="K1660">
        <v>7</v>
      </c>
      <c r="L1660" t="s">
        <v>94</v>
      </c>
      <c r="M1660">
        <v>2261</v>
      </c>
      <c r="N1660">
        <v>1</v>
      </c>
      <c r="O1660">
        <v>2261</v>
      </c>
      <c r="P1660" t="s">
        <v>831</v>
      </c>
      <c r="Q1660">
        <v>1</v>
      </c>
    </row>
    <row r="1661" spans="1:17" x14ac:dyDescent="0.25">
      <c r="A1661" t="s">
        <v>2610</v>
      </c>
      <c r="B1661" t="s">
        <v>367</v>
      </c>
      <c r="C1661" t="s">
        <v>265</v>
      </c>
      <c r="D1661" t="s">
        <v>832</v>
      </c>
      <c r="E1661" t="s">
        <v>93</v>
      </c>
      <c r="F1661">
        <v>40700</v>
      </c>
      <c r="G1661" t="s">
        <v>911</v>
      </c>
      <c r="I1661" t="s">
        <v>861</v>
      </c>
      <c r="J1661">
        <v>2026</v>
      </c>
      <c r="K1661">
        <v>7</v>
      </c>
      <c r="L1661" t="s">
        <v>94</v>
      </c>
      <c r="M1661">
        <v>574</v>
      </c>
      <c r="N1661">
        <v>1</v>
      </c>
      <c r="O1661">
        <v>574</v>
      </c>
      <c r="P1661" t="s">
        <v>831</v>
      </c>
      <c r="Q1661">
        <v>0</v>
      </c>
    </row>
    <row r="1662" spans="1:17" x14ac:dyDescent="0.25">
      <c r="A1662" t="s">
        <v>2610</v>
      </c>
      <c r="B1662" t="s">
        <v>367</v>
      </c>
      <c r="C1662" t="s">
        <v>265</v>
      </c>
      <c r="D1662" t="s">
        <v>832</v>
      </c>
      <c r="E1662" t="s">
        <v>93</v>
      </c>
      <c r="F1662">
        <v>40700</v>
      </c>
      <c r="G1662" t="s">
        <v>911</v>
      </c>
      <c r="I1662" t="s">
        <v>847</v>
      </c>
      <c r="J1662">
        <v>2026</v>
      </c>
      <c r="K1662">
        <v>7</v>
      </c>
      <c r="L1662" t="s">
        <v>94</v>
      </c>
      <c r="M1662">
        <v>209</v>
      </c>
      <c r="N1662">
        <v>1</v>
      </c>
      <c r="O1662">
        <v>209</v>
      </c>
      <c r="P1662" t="s">
        <v>831</v>
      </c>
      <c r="Q1662">
        <v>0</v>
      </c>
    </row>
    <row r="1663" spans="1:17" x14ac:dyDescent="0.25">
      <c r="A1663" t="s">
        <v>2610</v>
      </c>
      <c r="B1663" t="s">
        <v>3102</v>
      </c>
      <c r="C1663" t="s">
        <v>265</v>
      </c>
      <c r="D1663" t="s">
        <v>832</v>
      </c>
      <c r="E1663" t="s">
        <v>93</v>
      </c>
      <c r="F1663">
        <v>40700</v>
      </c>
      <c r="G1663" t="s">
        <v>911</v>
      </c>
      <c r="I1663" t="s">
        <v>849</v>
      </c>
      <c r="J1663">
        <v>2026</v>
      </c>
      <c r="K1663">
        <v>7</v>
      </c>
      <c r="L1663" t="s">
        <v>94</v>
      </c>
      <c r="M1663">
        <v>100</v>
      </c>
      <c r="N1663">
        <v>1</v>
      </c>
      <c r="O1663">
        <v>100</v>
      </c>
      <c r="P1663" t="s">
        <v>831</v>
      </c>
      <c r="Q1663">
        <v>0</v>
      </c>
    </row>
    <row r="1664" spans="1:17" x14ac:dyDescent="0.25">
      <c r="A1664" t="s">
        <v>2610</v>
      </c>
      <c r="B1664" t="s">
        <v>3102</v>
      </c>
      <c r="C1664" t="s">
        <v>265</v>
      </c>
      <c r="D1664" t="s">
        <v>832</v>
      </c>
      <c r="E1664" t="s">
        <v>93</v>
      </c>
      <c r="F1664">
        <v>40700</v>
      </c>
      <c r="G1664" t="s">
        <v>911</v>
      </c>
      <c r="I1664" t="s">
        <v>840</v>
      </c>
      <c r="J1664">
        <v>2026</v>
      </c>
      <c r="K1664">
        <v>7</v>
      </c>
      <c r="L1664" t="s">
        <v>94</v>
      </c>
      <c r="M1664">
        <v>305</v>
      </c>
      <c r="N1664">
        <v>1</v>
      </c>
      <c r="O1664">
        <v>305</v>
      </c>
      <c r="P1664" t="s">
        <v>831</v>
      </c>
      <c r="Q1664">
        <v>0</v>
      </c>
    </row>
    <row r="1665" spans="1:17" x14ac:dyDescent="0.25">
      <c r="A1665" t="s">
        <v>2610</v>
      </c>
      <c r="B1665" t="s">
        <v>3102</v>
      </c>
      <c r="C1665" t="s">
        <v>265</v>
      </c>
      <c r="D1665" t="s">
        <v>832</v>
      </c>
      <c r="E1665" t="s">
        <v>93</v>
      </c>
      <c r="F1665">
        <v>40700</v>
      </c>
      <c r="G1665" t="s">
        <v>911</v>
      </c>
      <c r="I1665" t="s">
        <v>860</v>
      </c>
      <c r="J1665">
        <v>2026</v>
      </c>
      <c r="K1665">
        <v>7</v>
      </c>
      <c r="L1665" t="s">
        <v>94</v>
      </c>
      <c r="M1665">
        <v>96</v>
      </c>
      <c r="N1665">
        <v>1</v>
      </c>
      <c r="O1665">
        <v>96</v>
      </c>
      <c r="P1665" t="s">
        <v>831</v>
      </c>
      <c r="Q1665">
        <v>0</v>
      </c>
    </row>
    <row r="1666" spans="1:17" x14ac:dyDescent="0.25">
      <c r="A1666" t="s">
        <v>2610</v>
      </c>
      <c r="B1666" t="s">
        <v>3102</v>
      </c>
      <c r="C1666" t="s">
        <v>265</v>
      </c>
      <c r="D1666" t="s">
        <v>832</v>
      </c>
      <c r="E1666" t="s">
        <v>101</v>
      </c>
      <c r="F1666">
        <v>40700</v>
      </c>
      <c r="G1666" t="s">
        <v>911</v>
      </c>
      <c r="I1666" t="s">
        <v>269</v>
      </c>
      <c r="J1666">
        <v>2026</v>
      </c>
      <c r="K1666">
        <v>7</v>
      </c>
      <c r="L1666" t="s">
        <v>94</v>
      </c>
      <c r="M1666">
        <v>3728</v>
      </c>
      <c r="N1666">
        <v>1</v>
      </c>
      <c r="O1666">
        <v>3728</v>
      </c>
      <c r="P1666" t="s">
        <v>831</v>
      </c>
      <c r="Q1666">
        <v>1</v>
      </c>
    </row>
    <row r="1667" spans="1:17" x14ac:dyDescent="0.25">
      <c r="A1667" t="s">
        <v>2610</v>
      </c>
      <c r="B1667" t="s">
        <v>3102</v>
      </c>
      <c r="C1667" t="s">
        <v>265</v>
      </c>
      <c r="D1667" t="s">
        <v>832</v>
      </c>
      <c r="E1667" t="s">
        <v>93</v>
      </c>
      <c r="F1667">
        <v>40700</v>
      </c>
      <c r="G1667" t="s">
        <v>911</v>
      </c>
      <c r="I1667" t="s">
        <v>861</v>
      </c>
      <c r="J1667">
        <v>2026</v>
      </c>
      <c r="K1667">
        <v>7</v>
      </c>
      <c r="L1667" t="s">
        <v>94</v>
      </c>
      <c r="M1667">
        <v>191</v>
      </c>
      <c r="N1667">
        <v>1</v>
      </c>
      <c r="O1667">
        <v>191</v>
      </c>
      <c r="P1667" t="s">
        <v>831</v>
      </c>
      <c r="Q1667">
        <v>0</v>
      </c>
    </row>
    <row r="1668" spans="1:17" x14ac:dyDescent="0.25">
      <c r="A1668" t="s">
        <v>2610</v>
      </c>
      <c r="B1668" t="s">
        <v>3102</v>
      </c>
      <c r="C1668" t="s">
        <v>265</v>
      </c>
      <c r="D1668" t="s">
        <v>832</v>
      </c>
      <c r="E1668" t="s">
        <v>93</v>
      </c>
      <c r="F1668">
        <v>40700</v>
      </c>
      <c r="G1668" t="s">
        <v>911</v>
      </c>
      <c r="I1668" t="s">
        <v>862</v>
      </c>
      <c r="J1668">
        <v>2026</v>
      </c>
      <c r="K1668">
        <v>7</v>
      </c>
      <c r="L1668" t="s">
        <v>94</v>
      </c>
      <c r="M1668">
        <v>574</v>
      </c>
      <c r="N1668">
        <v>1</v>
      </c>
      <c r="O1668">
        <v>574</v>
      </c>
      <c r="P1668" t="s">
        <v>831</v>
      </c>
      <c r="Q1668">
        <v>0</v>
      </c>
    </row>
    <row r="1669" spans="1:17" x14ac:dyDescent="0.25">
      <c r="A1669" t="s">
        <v>2610</v>
      </c>
      <c r="B1669" t="s">
        <v>288</v>
      </c>
      <c r="C1669" t="s">
        <v>265</v>
      </c>
      <c r="D1669" t="s">
        <v>832</v>
      </c>
      <c r="E1669" t="s">
        <v>93</v>
      </c>
      <c r="F1669">
        <v>40700</v>
      </c>
      <c r="G1669" t="s">
        <v>911</v>
      </c>
      <c r="I1669" t="s">
        <v>851</v>
      </c>
      <c r="J1669">
        <v>2026</v>
      </c>
      <c r="K1669">
        <v>7</v>
      </c>
      <c r="L1669" t="s">
        <v>94</v>
      </c>
      <c r="M1669">
        <v>1553</v>
      </c>
      <c r="N1669">
        <v>1</v>
      </c>
      <c r="O1669">
        <v>1553</v>
      </c>
      <c r="P1669" t="s">
        <v>831</v>
      </c>
      <c r="Q1669">
        <v>0</v>
      </c>
    </row>
    <row r="1670" spans="1:17" x14ac:dyDescent="0.25">
      <c r="A1670" t="s">
        <v>2610</v>
      </c>
      <c r="B1670" t="s">
        <v>288</v>
      </c>
      <c r="C1670" t="s">
        <v>265</v>
      </c>
      <c r="D1670" t="s">
        <v>832</v>
      </c>
      <c r="E1670" t="s">
        <v>93</v>
      </c>
      <c r="F1670">
        <v>40700</v>
      </c>
      <c r="G1670" t="s">
        <v>911</v>
      </c>
      <c r="I1670" t="s">
        <v>852</v>
      </c>
      <c r="J1670">
        <v>2026</v>
      </c>
      <c r="K1670">
        <v>7</v>
      </c>
      <c r="L1670" t="s">
        <v>94</v>
      </c>
      <c r="M1670">
        <v>521</v>
      </c>
      <c r="N1670">
        <v>1</v>
      </c>
      <c r="O1670">
        <v>521</v>
      </c>
      <c r="P1670" t="s">
        <v>831</v>
      </c>
      <c r="Q1670">
        <v>0</v>
      </c>
    </row>
    <row r="1671" spans="1:17" x14ac:dyDescent="0.25">
      <c r="A1671" t="s">
        <v>2610</v>
      </c>
      <c r="B1671" t="s">
        <v>288</v>
      </c>
      <c r="C1671" t="s">
        <v>265</v>
      </c>
      <c r="D1671" t="s">
        <v>832</v>
      </c>
      <c r="E1671" t="s">
        <v>93</v>
      </c>
      <c r="F1671">
        <v>40700</v>
      </c>
      <c r="G1671" t="s">
        <v>911</v>
      </c>
      <c r="I1671" t="s">
        <v>849</v>
      </c>
      <c r="J1671">
        <v>2026</v>
      </c>
      <c r="K1671">
        <v>7</v>
      </c>
      <c r="L1671" t="s">
        <v>94</v>
      </c>
      <c r="M1671">
        <v>100</v>
      </c>
      <c r="N1671">
        <v>1</v>
      </c>
      <c r="O1671">
        <v>100</v>
      </c>
      <c r="P1671" t="s">
        <v>831</v>
      </c>
      <c r="Q1671">
        <v>0</v>
      </c>
    </row>
    <row r="1672" spans="1:17" x14ac:dyDescent="0.25">
      <c r="A1672" t="s">
        <v>2610</v>
      </c>
      <c r="B1672" t="s">
        <v>288</v>
      </c>
      <c r="C1672" t="s">
        <v>265</v>
      </c>
      <c r="D1672" t="s">
        <v>832</v>
      </c>
      <c r="E1672" t="s">
        <v>93</v>
      </c>
      <c r="F1672">
        <v>40700</v>
      </c>
      <c r="G1672" t="s">
        <v>911</v>
      </c>
      <c r="I1672" t="s">
        <v>846</v>
      </c>
      <c r="J1672">
        <v>2026</v>
      </c>
      <c r="K1672">
        <v>7</v>
      </c>
      <c r="L1672" t="s">
        <v>94</v>
      </c>
      <c r="M1672">
        <v>435</v>
      </c>
      <c r="N1672">
        <v>1</v>
      </c>
      <c r="O1672">
        <v>435</v>
      </c>
      <c r="P1672" t="s">
        <v>831</v>
      </c>
      <c r="Q1672">
        <v>1</v>
      </c>
    </row>
    <row r="1673" spans="1:17" x14ac:dyDescent="0.25">
      <c r="A1673" t="s">
        <v>2610</v>
      </c>
      <c r="B1673" t="s">
        <v>288</v>
      </c>
      <c r="C1673" t="s">
        <v>265</v>
      </c>
      <c r="D1673" t="s">
        <v>832</v>
      </c>
      <c r="E1673" t="s">
        <v>102</v>
      </c>
      <c r="F1673">
        <v>40700</v>
      </c>
      <c r="G1673" t="s">
        <v>911</v>
      </c>
      <c r="I1673" t="s">
        <v>186</v>
      </c>
      <c r="J1673">
        <v>2026</v>
      </c>
      <c r="K1673">
        <v>7</v>
      </c>
      <c r="L1673" t="s">
        <v>94</v>
      </c>
      <c r="M1673">
        <v>15114</v>
      </c>
      <c r="N1673">
        <v>1</v>
      </c>
      <c r="O1673">
        <v>15114</v>
      </c>
      <c r="P1673" t="s">
        <v>831</v>
      </c>
      <c r="Q1673">
        <v>1</v>
      </c>
    </row>
    <row r="1674" spans="1:17" x14ac:dyDescent="0.25">
      <c r="A1674" t="s">
        <v>2610</v>
      </c>
      <c r="B1674" t="s">
        <v>288</v>
      </c>
      <c r="C1674" t="s">
        <v>265</v>
      </c>
      <c r="D1674" t="s">
        <v>832</v>
      </c>
      <c r="E1674" t="s">
        <v>93</v>
      </c>
      <c r="F1674">
        <v>40700</v>
      </c>
      <c r="G1674" t="s">
        <v>911</v>
      </c>
      <c r="I1674" t="s">
        <v>850</v>
      </c>
      <c r="J1674">
        <v>2026</v>
      </c>
      <c r="K1674">
        <v>7</v>
      </c>
      <c r="L1674" t="s">
        <v>94</v>
      </c>
      <c r="M1674">
        <v>957</v>
      </c>
      <c r="N1674">
        <v>1</v>
      </c>
      <c r="O1674">
        <v>957</v>
      </c>
      <c r="P1674" t="s">
        <v>831</v>
      </c>
      <c r="Q1674">
        <v>0</v>
      </c>
    </row>
    <row r="1675" spans="1:17" x14ac:dyDescent="0.25">
      <c r="A1675" t="s">
        <v>2610</v>
      </c>
      <c r="B1675" t="s">
        <v>288</v>
      </c>
      <c r="C1675" t="s">
        <v>265</v>
      </c>
      <c r="D1675" t="s">
        <v>832</v>
      </c>
      <c r="E1675" t="s">
        <v>93</v>
      </c>
      <c r="F1675">
        <v>40700</v>
      </c>
      <c r="G1675" t="s">
        <v>911</v>
      </c>
      <c r="I1675" t="s">
        <v>862</v>
      </c>
      <c r="J1675">
        <v>2026</v>
      </c>
      <c r="K1675">
        <v>7</v>
      </c>
      <c r="L1675" t="s">
        <v>94</v>
      </c>
      <c r="M1675">
        <v>345</v>
      </c>
      <c r="N1675">
        <v>1</v>
      </c>
      <c r="O1675">
        <v>345</v>
      </c>
      <c r="P1675" t="s">
        <v>831</v>
      </c>
      <c r="Q1675">
        <v>0</v>
      </c>
    </row>
    <row r="1676" spans="1:17" x14ac:dyDescent="0.25">
      <c r="A1676" t="s">
        <v>2610</v>
      </c>
      <c r="B1676" t="s">
        <v>288</v>
      </c>
      <c r="C1676" t="s">
        <v>265</v>
      </c>
      <c r="D1676" t="s">
        <v>832</v>
      </c>
      <c r="E1676" t="s">
        <v>93</v>
      </c>
      <c r="F1676">
        <v>40700</v>
      </c>
      <c r="G1676" t="s">
        <v>911</v>
      </c>
      <c r="I1676" t="s">
        <v>847</v>
      </c>
      <c r="J1676">
        <v>2026</v>
      </c>
      <c r="K1676">
        <v>7</v>
      </c>
      <c r="L1676" t="s">
        <v>94</v>
      </c>
      <c r="M1676">
        <v>592</v>
      </c>
      <c r="N1676">
        <v>1</v>
      </c>
      <c r="O1676">
        <v>592</v>
      </c>
      <c r="P1676" t="s">
        <v>831</v>
      </c>
      <c r="Q1676">
        <v>0</v>
      </c>
    </row>
    <row r="1677" spans="1:17" x14ac:dyDescent="0.25">
      <c r="A1677" t="s">
        <v>2610</v>
      </c>
      <c r="B1677" t="s">
        <v>520</v>
      </c>
      <c r="C1677" t="s">
        <v>265</v>
      </c>
      <c r="D1677" t="s">
        <v>832</v>
      </c>
      <c r="E1677" t="s">
        <v>93</v>
      </c>
      <c r="F1677">
        <v>40700</v>
      </c>
      <c r="G1677" t="s">
        <v>911</v>
      </c>
      <c r="I1677" t="s">
        <v>849</v>
      </c>
      <c r="J1677">
        <v>2026</v>
      </c>
      <c r="K1677">
        <v>7</v>
      </c>
      <c r="L1677" t="s">
        <v>94</v>
      </c>
      <c r="M1677">
        <v>100</v>
      </c>
      <c r="N1677">
        <v>1</v>
      </c>
      <c r="O1677">
        <v>100</v>
      </c>
      <c r="P1677" t="s">
        <v>831</v>
      </c>
      <c r="Q1677">
        <v>0</v>
      </c>
    </row>
    <row r="1678" spans="1:17" x14ac:dyDescent="0.25">
      <c r="A1678" t="s">
        <v>2610</v>
      </c>
      <c r="B1678" t="s">
        <v>520</v>
      </c>
      <c r="C1678" t="s">
        <v>265</v>
      </c>
      <c r="D1678" t="s">
        <v>832</v>
      </c>
      <c r="E1678" t="s">
        <v>93</v>
      </c>
      <c r="F1678">
        <v>40700</v>
      </c>
      <c r="G1678" t="s">
        <v>911</v>
      </c>
      <c r="I1678" t="s">
        <v>846</v>
      </c>
      <c r="J1678">
        <v>2026</v>
      </c>
      <c r="K1678">
        <v>7</v>
      </c>
      <c r="L1678" t="s">
        <v>94</v>
      </c>
      <c r="M1678">
        <v>87</v>
      </c>
      <c r="N1678">
        <v>1</v>
      </c>
      <c r="O1678">
        <v>87</v>
      </c>
      <c r="P1678" t="s">
        <v>831</v>
      </c>
      <c r="Q1678">
        <v>1</v>
      </c>
    </row>
    <row r="1679" spans="1:17" x14ac:dyDescent="0.25">
      <c r="A1679" t="s">
        <v>2610</v>
      </c>
      <c r="B1679" t="s">
        <v>520</v>
      </c>
      <c r="C1679" t="s">
        <v>265</v>
      </c>
      <c r="D1679" t="s">
        <v>832</v>
      </c>
      <c r="E1679" t="s">
        <v>93</v>
      </c>
      <c r="F1679">
        <v>40700</v>
      </c>
      <c r="G1679" t="s">
        <v>911</v>
      </c>
      <c r="I1679" t="s">
        <v>840</v>
      </c>
      <c r="J1679">
        <v>2026</v>
      </c>
      <c r="K1679">
        <v>7</v>
      </c>
      <c r="L1679" t="s">
        <v>94</v>
      </c>
      <c r="M1679">
        <v>305</v>
      </c>
      <c r="N1679">
        <v>1</v>
      </c>
      <c r="O1679">
        <v>305</v>
      </c>
      <c r="P1679" t="s">
        <v>831</v>
      </c>
      <c r="Q1679">
        <v>0</v>
      </c>
    </row>
    <row r="1680" spans="1:17" x14ac:dyDescent="0.25">
      <c r="A1680" t="s">
        <v>2610</v>
      </c>
      <c r="B1680" t="s">
        <v>520</v>
      </c>
      <c r="C1680" t="s">
        <v>265</v>
      </c>
      <c r="D1680" t="s">
        <v>832</v>
      </c>
      <c r="E1680" t="s">
        <v>102</v>
      </c>
      <c r="F1680">
        <v>40700</v>
      </c>
      <c r="G1680" t="s">
        <v>911</v>
      </c>
      <c r="I1680" t="s">
        <v>186</v>
      </c>
      <c r="J1680">
        <v>2026</v>
      </c>
      <c r="K1680">
        <v>7</v>
      </c>
      <c r="L1680" t="s">
        <v>94</v>
      </c>
      <c r="M1680">
        <v>896</v>
      </c>
      <c r="N1680">
        <v>1</v>
      </c>
      <c r="O1680">
        <v>896</v>
      </c>
      <c r="P1680" t="s">
        <v>831</v>
      </c>
      <c r="Q1680">
        <v>1</v>
      </c>
    </row>
    <row r="1681" spans="1:17" x14ac:dyDescent="0.25">
      <c r="A1681" t="s">
        <v>2610</v>
      </c>
      <c r="B1681" t="s">
        <v>520</v>
      </c>
      <c r="C1681" t="s">
        <v>265</v>
      </c>
      <c r="D1681" t="s">
        <v>832</v>
      </c>
      <c r="E1681" t="s">
        <v>93</v>
      </c>
      <c r="F1681">
        <v>40700</v>
      </c>
      <c r="G1681" t="s">
        <v>911</v>
      </c>
      <c r="I1681" t="s">
        <v>169</v>
      </c>
      <c r="J1681">
        <v>2026</v>
      </c>
      <c r="K1681">
        <v>7</v>
      </c>
      <c r="L1681" t="s">
        <v>94</v>
      </c>
      <c r="M1681">
        <v>366</v>
      </c>
      <c r="N1681">
        <v>1</v>
      </c>
      <c r="O1681">
        <v>366</v>
      </c>
      <c r="P1681" t="s">
        <v>831</v>
      </c>
      <c r="Q1681">
        <v>0</v>
      </c>
    </row>
    <row r="1682" spans="1:17" x14ac:dyDescent="0.25">
      <c r="A1682" t="s">
        <v>2610</v>
      </c>
      <c r="B1682" t="s">
        <v>520</v>
      </c>
      <c r="C1682" t="s">
        <v>265</v>
      </c>
      <c r="D1682" t="s">
        <v>832</v>
      </c>
      <c r="E1682" t="s">
        <v>101</v>
      </c>
      <c r="F1682">
        <v>40700</v>
      </c>
      <c r="G1682" t="s">
        <v>911</v>
      </c>
      <c r="I1682" t="s">
        <v>269</v>
      </c>
      <c r="J1682">
        <v>2026</v>
      </c>
      <c r="K1682">
        <v>7</v>
      </c>
      <c r="L1682" t="s">
        <v>94</v>
      </c>
      <c r="M1682">
        <v>9567</v>
      </c>
      <c r="N1682">
        <v>1</v>
      </c>
      <c r="O1682">
        <v>9567</v>
      </c>
      <c r="P1682" t="s">
        <v>831</v>
      </c>
      <c r="Q1682">
        <v>1</v>
      </c>
    </row>
    <row r="1683" spans="1:17" x14ac:dyDescent="0.25">
      <c r="A1683" t="s">
        <v>2610</v>
      </c>
      <c r="B1683" t="s">
        <v>520</v>
      </c>
      <c r="C1683" t="s">
        <v>265</v>
      </c>
      <c r="D1683" t="s">
        <v>832</v>
      </c>
      <c r="E1683" t="s">
        <v>93</v>
      </c>
      <c r="F1683">
        <v>40700</v>
      </c>
      <c r="G1683" t="s">
        <v>911</v>
      </c>
      <c r="I1683" t="s">
        <v>861</v>
      </c>
      <c r="J1683">
        <v>2026</v>
      </c>
      <c r="K1683">
        <v>7</v>
      </c>
      <c r="L1683" t="s">
        <v>94</v>
      </c>
      <c r="M1683">
        <v>191</v>
      </c>
      <c r="N1683">
        <v>1</v>
      </c>
      <c r="O1683">
        <v>191</v>
      </c>
      <c r="P1683" t="s">
        <v>831</v>
      </c>
      <c r="Q1683">
        <v>0</v>
      </c>
    </row>
    <row r="1684" spans="1:17" x14ac:dyDescent="0.25">
      <c r="A1684" t="s">
        <v>2610</v>
      </c>
      <c r="B1684" t="s">
        <v>520</v>
      </c>
      <c r="C1684" t="s">
        <v>265</v>
      </c>
      <c r="D1684" t="s">
        <v>832</v>
      </c>
      <c r="E1684" t="s">
        <v>93</v>
      </c>
      <c r="F1684">
        <v>40700</v>
      </c>
      <c r="G1684" t="s">
        <v>911</v>
      </c>
      <c r="I1684" t="s">
        <v>862</v>
      </c>
      <c r="J1684">
        <v>2026</v>
      </c>
      <c r="K1684">
        <v>7</v>
      </c>
      <c r="L1684" t="s">
        <v>94</v>
      </c>
      <c r="M1684">
        <v>517</v>
      </c>
      <c r="N1684">
        <v>1</v>
      </c>
      <c r="O1684">
        <v>517</v>
      </c>
      <c r="P1684" t="s">
        <v>831</v>
      </c>
      <c r="Q1684">
        <v>0</v>
      </c>
    </row>
    <row r="1685" spans="1:17" x14ac:dyDescent="0.25">
      <c r="A1685" t="s">
        <v>2610</v>
      </c>
      <c r="B1685" t="s">
        <v>520</v>
      </c>
      <c r="C1685" t="s">
        <v>265</v>
      </c>
      <c r="D1685" t="s">
        <v>832</v>
      </c>
      <c r="E1685" t="s">
        <v>93</v>
      </c>
      <c r="F1685">
        <v>40700</v>
      </c>
      <c r="G1685" t="s">
        <v>911</v>
      </c>
      <c r="I1685" t="s">
        <v>847</v>
      </c>
      <c r="J1685">
        <v>2026</v>
      </c>
      <c r="K1685">
        <v>7</v>
      </c>
      <c r="L1685" t="s">
        <v>94</v>
      </c>
      <c r="M1685">
        <v>139</v>
      </c>
      <c r="N1685">
        <v>1</v>
      </c>
      <c r="O1685">
        <v>139</v>
      </c>
      <c r="P1685" t="s">
        <v>831</v>
      </c>
      <c r="Q1685">
        <v>0</v>
      </c>
    </row>
    <row r="1686" spans="1:17" x14ac:dyDescent="0.25">
      <c r="A1686" t="s">
        <v>2610</v>
      </c>
      <c r="B1686" t="s">
        <v>290</v>
      </c>
      <c r="C1686" t="s">
        <v>265</v>
      </c>
      <c r="D1686" t="s">
        <v>832</v>
      </c>
      <c r="E1686" t="s">
        <v>93</v>
      </c>
      <c r="F1686">
        <v>40700</v>
      </c>
      <c r="G1686" t="s">
        <v>911</v>
      </c>
      <c r="I1686" t="s">
        <v>849</v>
      </c>
      <c r="J1686">
        <v>2026</v>
      </c>
      <c r="K1686">
        <v>7</v>
      </c>
      <c r="L1686" t="s">
        <v>94</v>
      </c>
      <c r="M1686">
        <v>100</v>
      </c>
      <c r="N1686">
        <v>1</v>
      </c>
      <c r="O1686">
        <v>100</v>
      </c>
      <c r="P1686" t="s">
        <v>831</v>
      </c>
      <c r="Q1686">
        <v>0</v>
      </c>
    </row>
    <row r="1687" spans="1:17" x14ac:dyDescent="0.25">
      <c r="A1687" t="s">
        <v>2610</v>
      </c>
      <c r="B1687" t="s">
        <v>290</v>
      </c>
      <c r="C1687" t="s">
        <v>265</v>
      </c>
      <c r="D1687" t="s">
        <v>832</v>
      </c>
      <c r="E1687" t="s">
        <v>93</v>
      </c>
      <c r="F1687">
        <v>40700</v>
      </c>
      <c r="G1687" t="s">
        <v>911</v>
      </c>
      <c r="I1687" t="s">
        <v>846</v>
      </c>
      <c r="J1687">
        <v>2026</v>
      </c>
      <c r="K1687">
        <v>7</v>
      </c>
      <c r="L1687" t="s">
        <v>94</v>
      </c>
      <c r="M1687">
        <v>152</v>
      </c>
      <c r="N1687">
        <v>1</v>
      </c>
      <c r="O1687">
        <v>152</v>
      </c>
      <c r="P1687" t="s">
        <v>831</v>
      </c>
      <c r="Q1687">
        <v>1</v>
      </c>
    </row>
    <row r="1688" spans="1:17" x14ac:dyDescent="0.25">
      <c r="A1688" t="s">
        <v>2610</v>
      </c>
      <c r="B1688" t="s">
        <v>290</v>
      </c>
      <c r="C1688" t="s">
        <v>265</v>
      </c>
      <c r="D1688" t="s">
        <v>832</v>
      </c>
      <c r="E1688" t="s">
        <v>93</v>
      </c>
      <c r="F1688">
        <v>40700</v>
      </c>
      <c r="G1688" t="s">
        <v>911</v>
      </c>
      <c r="I1688" t="s">
        <v>840</v>
      </c>
      <c r="J1688">
        <v>2026</v>
      </c>
      <c r="K1688">
        <v>7</v>
      </c>
      <c r="L1688" t="s">
        <v>94</v>
      </c>
      <c r="M1688">
        <v>305</v>
      </c>
      <c r="N1688">
        <v>1</v>
      </c>
      <c r="O1688">
        <v>305</v>
      </c>
      <c r="P1688" t="s">
        <v>831</v>
      </c>
      <c r="Q1688">
        <v>0</v>
      </c>
    </row>
    <row r="1689" spans="1:17" x14ac:dyDescent="0.25">
      <c r="A1689" t="s">
        <v>2610</v>
      </c>
      <c r="B1689" t="s">
        <v>290</v>
      </c>
      <c r="C1689" t="s">
        <v>265</v>
      </c>
      <c r="D1689" t="s">
        <v>832</v>
      </c>
      <c r="E1689" t="s">
        <v>93</v>
      </c>
      <c r="F1689">
        <v>40700</v>
      </c>
      <c r="G1689" t="s">
        <v>911</v>
      </c>
      <c r="I1689" t="s">
        <v>680</v>
      </c>
      <c r="J1689">
        <v>2026</v>
      </c>
      <c r="K1689">
        <v>7</v>
      </c>
      <c r="L1689" t="s">
        <v>94</v>
      </c>
      <c r="M1689">
        <v>59</v>
      </c>
      <c r="N1689">
        <v>1</v>
      </c>
      <c r="O1689">
        <v>59</v>
      </c>
      <c r="P1689" t="s">
        <v>831</v>
      </c>
      <c r="Q1689">
        <v>0</v>
      </c>
    </row>
    <row r="1690" spans="1:17" x14ac:dyDescent="0.25">
      <c r="A1690" t="s">
        <v>2610</v>
      </c>
      <c r="B1690" t="s">
        <v>290</v>
      </c>
      <c r="C1690" t="s">
        <v>265</v>
      </c>
      <c r="D1690" t="s">
        <v>832</v>
      </c>
      <c r="E1690" t="s">
        <v>102</v>
      </c>
      <c r="F1690">
        <v>40700</v>
      </c>
      <c r="G1690" t="s">
        <v>911</v>
      </c>
      <c r="I1690" t="s">
        <v>186</v>
      </c>
      <c r="J1690">
        <v>2026</v>
      </c>
      <c r="K1690">
        <v>7</v>
      </c>
      <c r="L1690" t="s">
        <v>94</v>
      </c>
      <c r="M1690">
        <v>5189</v>
      </c>
      <c r="N1690">
        <v>1</v>
      </c>
      <c r="O1690">
        <v>5189</v>
      </c>
      <c r="P1690" t="s">
        <v>831</v>
      </c>
      <c r="Q1690">
        <v>1</v>
      </c>
    </row>
    <row r="1691" spans="1:17" x14ac:dyDescent="0.25">
      <c r="A1691" t="s">
        <v>2610</v>
      </c>
      <c r="B1691" t="s">
        <v>290</v>
      </c>
      <c r="C1691" t="s">
        <v>265</v>
      </c>
      <c r="D1691" t="s">
        <v>832</v>
      </c>
      <c r="E1691" t="s">
        <v>93</v>
      </c>
      <c r="F1691">
        <v>40700</v>
      </c>
      <c r="G1691" t="s">
        <v>911</v>
      </c>
      <c r="I1691" t="s">
        <v>169</v>
      </c>
      <c r="J1691">
        <v>2026</v>
      </c>
      <c r="K1691">
        <v>7</v>
      </c>
      <c r="L1691" t="s">
        <v>94</v>
      </c>
      <c r="M1691">
        <v>640</v>
      </c>
      <c r="N1691">
        <v>1</v>
      </c>
      <c r="O1691">
        <v>640</v>
      </c>
      <c r="P1691" t="s">
        <v>831</v>
      </c>
      <c r="Q1691">
        <v>0</v>
      </c>
    </row>
    <row r="1692" spans="1:17" x14ac:dyDescent="0.25">
      <c r="A1692" t="s">
        <v>2610</v>
      </c>
      <c r="B1692" t="s">
        <v>290</v>
      </c>
      <c r="C1692" t="s">
        <v>265</v>
      </c>
      <c r="D1692" t="s">
        <v>832</v>
      </c>
      <c r="E1692" t="s">
        <v>101</v>
      </c>
      <c r="F1692">
        <v>40700</v>
      </c>
      <c r="G1692" t="s">
        <v>911</v>
      </c>
      <c r="I1692" t="s">
        <v>269</v>
      </c>
      <c r="J1692">
        <v>2026</v>
      </c>
      <c r="K1692">
        <v>7</v>
      </c>
      <c r="L1692" t="s">
        <v>94</v>
      </c>
      <c r="M1692">
        <v>4310</v>
      </c>
      <c r="N1692">
        <v>1</v>
      </c>
      <c r="O1692">
        <v>4310</v>
      </c>
      <c r="P1692" t="s">
        <v>831</v>
      </c>
      <c r="Q1692">
        <v>1</v>
      </c>
    </row>
    <row r="1693" spans="1:17" x14ac:dyDescent="0.25">
      <c r="A1693" t="s">
        <v>2610</v>
      </c>
      <c r="B1693" t="s">
        <v>290</v>
      </c>
      <c r="C1693" t="s">
        <v>265</v>
      </c>
      <c r="D1693" t="s">
        <v>832</v>
      </c>
      <c r="E1693" t="s">
        <v>93</v>
      </c>
      <c r="F1693">
        <v>40700</v>
      </c>
      <c r="G1693" t="s">
        <v>911</v>
      </c>
      <c r="I1693" t="s">
        <v>861</v>
      </c>
      <c r="J1693">
        <v>2026</v>
      </c>
      <c r="K1693">
        <v>7</v>
      </c>
      <c r="L1693" t="s">
        <v>94</v>
      </c>
      <c r="M1693">
        <v>383</v>
      </c>
      <c r="N1693">
        <v>1</v>
      </c>
      <c r="O1693">
        <v>383</v>
      </c>
      <c r="P1693" t="s">
        <v>831</v>
      </c>
      <c r="Q1693">
        <v>0</v>
      </c>
    </row>
    <row r="1694" spans="1:17" x14ac:dyDescent="0.25">
      <c r="A1694" t="s">
        <v>2610</v>
      </c>
      <c r="B1694" t="s">
        <v>290</v>
      </c>
      <c r="C1694" t="s">
        <v>265</v>
      </c>
      <c r="D1694" t="s">
        <v>832</v>
      </c>
      <c r="E1694" t="s">
        <v>93</v>
      </c>
      <c r="F1694">
        <v>40700</v>
      </c>
      <c r="G1694" t="s">
        <v>911</v>
      </c>
      <c r="I1694" t="s">
        <v>862</v>
      </c>
      <c r="J1694">
        <v>2026</v>
      </c>
      <c r="K1694">
        <v>7</v>
      </c>
      <c r="L1694" t="s">
        <v>94</v>
      </c>
      <c r="M1694">
        <v>287</v>
      </c>
      <c r="N1694">
        <v>1</v>
      </c>
      <c r="O1694">
        <v>287</v>
      </c>
      <c r="P1694" t="s">
        <v>831</v>
      </c>
      <c r="Q1694">
        <v>0</v>
      </c>
    </row>
    <row r="1695" spans="1:17" x14ac:dyDescent="0.25">
      <c r="A1695" t="s">
        <v>2610</v>
      </c>
      <c r="B1695" t="s">
        <v>290</v>
      </c>
      <c r="C1695" t="s">
        <v>265</v>
      </c>
      <c r="D1695" t="s">
        <v>832</v>
      </c>
      <c r="E1695" t="s">
        <v>93</v>
      </c>
      <c r="F1695">
        <v>40700</v>
      </c>
      <c r="G1695" t="s">
        <v>911</v>
      </c>
      <c r="I1695" t="s">
        <v>847</v>
      </c>
      <c r="J1695">
        <v>2026</v>
      </c>
      <c r="K1695">
        <v>7</v>
      </c>
      <c r="L1695" t="s">
        <v>94</v>
      </c>
      <c r="M1695">
        <v>244</v>
      </c>
      <c r="N1695">
        <v>1</v>
      </c>
      <c r="O1695">
        <v>244</v>
      </c>
      <c r="P1695" t="s">
        <v>831</v>
      </c>
      <c r="Q1695">
        <v>0</v>
      </c>
    </row>
    <row r="1696" spans="1:17" x14ac:dyDescent="0.25">
      <c r="A1696" t="s">
        <v>2610</v>
      </c>
      <c r="B1696" t="s">
        <v>873</v>
      </c>
      <c r="C1696" t="s">
        <v>265</v>
      </c>
      <c r="D1696" t="s">
        <v>832</v>
      </c>
      <c r="E1696" t="s">
        <v>93</v>
      </c>
      <c r="F1696">
        <v>40700</v>
      </c>
      <c r="G1696" t="s">
        <v>911</v>
      </c>
      <c r="I1696" t="s">
        <v>851</v>
      </c>
      <c r="J1696">
        <v>2026</v>
      </c>
      <c r="K1696">
        <v>7</v>
      </c>
      <c r="L1696" t="s">
        <v>94</v>
      </c>
      <c r="M1696">
        <v>1462</v>
      </c>
      <c r="N1696">
        <v>1</v>
      </c>
      <c r="O1696">
        <v>1462</v>
      </c>
      <c r="P1696" t="s">
        <v>831</v>
      </c>
      <c r="Q1696">
        <v>0</v>
      </c>
    </row>
    <row r="1697" spans="1:17" x14ac:dyDescent="0.25">
      <c r="A1697" t="s">
        <v>2610</v>
      </c>
      <c r="B1697" t="s">
        <v>873</v>
      </c>
      <c r="C1697" t="s">
        <v>265</v>
      </c>
      <c r="D1697" t="s">
        <v>832</v>
      </c>
      <c r="E1697" t="s">
        <v>93</v>
      </c>
      <c r="F1697">
        <v>40700</v>
      </c>
      <c r="G1697" t="s">
        <v>911</v>
      </c>
      <c r="I1697" t="s">
        <v>852</v>
      </c>
      <c r="J1697">
        <v>2026</v>
      </c>
      <c r="K1697">
        <v>7</v>
      </c>
      <c r="L1697" t="s">
        <v>94</v>
      </c>
      <c r="M1697">
        <v>781</v>
      </c>
      <c r="N1697">
        <v>1</v>
      </c>
      <c r="O1697">
        <v>781</v>
      </c>
      <c r="P1697" t="s">
        <v>831</v>
      </c>
      <c r="Q1697">
        <v>0</v>
      </c>
    </row>
    <row r="1698" spans="1:17" x14ac:dyDescent="0.25">
      <c r="A1698" t="s">
        <v>2610</v>
      </c>
      <c r="B1698" t="s">
        <v>873</v>
      </c>
      <c r="C1698" t="s">
        <v>265</v>
      </c>
      <c r="D1698" t="s">
        <v>832</v>
      </c>
      <c r="E1698" t="s">
        <v>93</v>
      </c>
      <c r="F1698">
        <v>40700</v>
      </c>
      <c r="G1698" t="s">
        <v>911</v>
      </c>
      <c r="I1698" t="s">
        <v>849</v>
      </c>
      <c r="J1698">
        <v>2026</v>
      </c>
      <c r="K1698">
        <v>7</v>
      </c>
      <c r="L1698" t="s">
        <v>94</v>
      </c>
      <c r="M1698">
        <v>200</v>
      </c>
      <c r="N1698">
        <v>1</v>
      </c>
      <c r="O1698">
        <v>200</v>
      </c>
      <c r="P1698" t="s">
        <v>831</v>
      </c>
      <c r="Q1698">
        <v>0</v>
      </c>
    </row>
    <row r="1699" spans="1:17" x14ac:dyDescent="0.25">
      <c r="A1699" t="s">
        <v>2610</v>
      </c>
      <c r="B1699" t="s">
        <v>873</v>
      </c>
      <c r="C1699" t="s">
        <v>265</v>
      </c>
      <c r="D1699" t="s">
        <v>832</v>
      </c>
      <c r="E1699" t="s">
        <v>93</v>
      </c>
      <c r="F1699">
        <v>40700</v>
      </c>
      <c r="G1699" t="s">
        <v>911</v>
      </c>
      <c r="I1699" t="s">
        <v>846</v>
      </c>
      <c r="J1699">
        <v>2026</v>
      </c>
      <c r="K1699">
        <v>7</v>
      </c>
      <c r="L1699" t="s">
        <v>94</v>
      </c>
      <c r="M1699">
        <v>446</v>
      </c>
      <c r="N1699">
        <v>1</v>
      </c>
      <c r="O1699">
        <v>446</v>
      </c>
      <c r="P1699" t="s">
        <v>831</v>
      </c>
      <c r="Q1699">
        <v>1</v>
      </c>
    </row>
    <row r="1700" spans="1:17" x14ac:dyDescent="0.25">
      <c r="A1700" t="s">
        <v>2610</v>
      </c>
      <c r="B1700" t="s">
        <v>873</v>
      </c>
      <c r="C1700" t="s">
        <v>265</v>
      </c>
      <c r="D1700" t="s">
        <v>832</v>
      </c>
      <c r="E1700" t="s">
        <v>93</v>
      </c>
      <c r="F1700">
        <v>40700</v>
      </c>
      <c r="G1700" t="s">
        <v>911</v>
      </c>
      <c r="I1700" t="s">
        <v>840</v>
      </c>
      <c r="J1700">
        <v>2026</v>
      </c>
      <c r="K1700">
        <v>7</v>
      </c>
      <c r="L1700" t="s">
        <v>94</v>
      </c>
      <c r="M1700">
        <v>609</v>
      </c>
      <c r="N1700">
        <v>1</v>
      </c>
      <c r="O1700">
        <v>609</v>
      </c>
      <c r="P1700" t="s">
        <v>831</v>
      </c>
      <c r="Q1700">
        <v>0</v>
      </c>
    </row>
    <row r="1701" spans="1:17" x14ac:dyDescent="0.25">
      <c r="A1701" t="s">
        <v>2610</v>
      </c>
      <c r="B1701" t="s">
        <v>873</v>
      </c>
      <c r="C1701" t="s">
        <v>265</v>
      </c>
      <c r="D1701" t="s">
        <v>832</v>
      </c>
      <c r="E1701" t="s">
        <v>102</v>
      </c>
      <c r="F1701">
        <v>40700</v>
      </c>
      <c r="G1701" t="s">
        <v>911</v>
      </c>
      <c r="I1701" t="s">
        <v>186</v>
      </c>
      <c r="J1701">
        <v>2026</v>
      </c>
      <c r="K1701">
        <v>7</v>
      </c>
      <c r="L1701" t="s">
        <v>94</v>
      </c>
      <c r="M1701">
        <v>16949</v>
      </c>
      <c r="N1701">
        <v>1</v>
      </c>
      <c r="O1701">
        <v>16949</v>
      </c>
      <c r="P1701" t="s">
        <v>831</v>
      </c>
      <c r="Q1701">
        <v>1</v>
      </c>
    </row>
    <row r="1702" spans="1:17" x14ac:dyDescent="0.25">
      <c r="A1702" t="s">
        <v>2610</v>
      </c>
      <c r="B1702" t="s">
        <v>873</v>
      </c>
      <c r="C1702" t="s">
        <v>265</v>
      </c>
      <c r="D1702" t="s">
        <v>832</v>
      </c>
      <c r="E1702" t="s">
        <v>101</v>
      </c>
      <c r="F1702">
        <v>40700</v>
      </c>
      <c r="G1702" t="s">
        <v>911</v>
      </c>
      <c r="I1702" t="s">
        <v>269</v>
      </c>
      <c r="J1702">
        <v>2026</v>
      </c>
      <c r="K1702">
        <v>7</v>
      </c>
      <c r="L1702" t="s">
        <v>94</v>
      </c>
      <c r="M1702">
        <v>13316</v>
      </c>
      <c r="N1702">
        <v>1</v>
      </c>
      <c r="O1702">
        <v>13316</v>
      </c>
      <c r="P1702" t="s">
        <v>831</v>
      </c>
      <c r="Q1702">
        <v>1</v>
      </c>
    </row>
    <row r="1703" spans="1:17" x14ac:dyDescent="0.25">
      <c r="A1703" t="s">
        <v>2610</v>
      </c>
      <c r="B1703" t="s">
        <v>873</v>
      </c>
      <c r="C1703" t="s">
        <v>265</v>
      </c>
      <c r="D1703" t="s">
        <v>832</v>
      </c>
      <c r="E1703" t="s">
        <v>93</v>
      </c>
      <c r="F1703">
        <v>40700</v>
      </c>
      <c r="G1703" t="s">
        <v>911</v>
      </c>
      <c r="I1703" t="s">
        <v>850</v>
      </c>
      <c r="J1703">
        <v>2026</v>
      </c>
      <c r="K1703">
        <v>7</v>
      </c>
      <c r="L1703" t="s">
        <v>94</v>
      </c>
      <c r="M1703">
        <v>2489</v>
      </c>
      <c r="N1703">
        <v>1</v>
      </c>
      <c r="O1703">
        <v>2489</v>
      </c>
      <c r="P1703" t="s">
        <v>831</v>
      </c>
      <c r="Q1703">
        <v>0</v>
      </c>
    </row>
    <row r="1704" spans="1:17" x14ac:dyDescent="0.25">
      <c r="A1704" t="s">
        <v>2610</v>
      </c>
      <c r="B1704" t="s">
        <v>873</v>
      </c>
      <c r="C1704" t="s">
        <v>265</v>
      </c>
      <c r="D1704" t="s">
        <v>832</v>
      </c>
      <c r="E1704" t="s">
        <v>93</v>
      </c>
      <c r="F1704">
        <v>40700</v>
      </c>
      <c r="G1704" t="s">
        <v>911</v>
      </c>
      <c r="I1704" t="s">
        <v>862</v>
      </c>
      <c r="J1704">
        <v>2026</v>
      </c>
      <c r="K1704">
        <v>7</v>
      </c>
      <c r="L1704" t="s">
        <v>94</v>
      </c>
      <c r="M1704">
        <v>230</v>
      </c>
      <c r="N1704">
        <v>1</v>
      </c>
      <c r="O1704">
        <v>230</v>
      </c>
      <c r="P1704" t="s">
        <v>831</v>
      </c>
      <c r="Q1704">
        <v>0</v>
      </c>
    </row>
    <row r="1705" spans="1:17" x14ac:dyDescent="0.25">
      <c r="A1705" t="s">
        <v>2610</v>
      </c>
      <c r="B1705" t="s">
        <v>873</v>
      </c>
      <c r="C1705" t="s">
        <v>265</v>
      </c>
      <c r="D1705" t="s">
        <v>832</v>
      </c>
      <c r="E1705" t="s">
        <v>93</v>
      </c>
      <c r="F1705">
        <v>40700</v>
      </c>
      <c r="G1705" t="s">
        <v>911</v>
      </c>
      <c r="I1705" t="s">
        <v>847</v>
      </c>
      <c r="J1705">
        <v>2026</v>
      </c>
      <c r="K1705">
        <v>7</v>
      </c>
      <c r="L1705" t="s">
        <v>94</v>
      </c>
      <c r="M1705">
        <v>557</v>
      </c>
      <c r="N1705">
        <v>1</v>
      </c>
      <c r="O1705">
        <v>557</v>
      </c>
      <c r="P1705" t="s">
        <v>831</v>
      </c>
      <c r="Q1705">
        <v>0</v>
      </c>
    </row>
    <row r="1706" spans="1:17" x14ac:dyDescent="0.25">
      <c r="A1706" t="s">
        <v>2610</v>
      </c>
      <c r="B1706" t="s">
        <v>874</v>
      </c>
      <c r="C1706" t="s">
        <v>265</v>
      </c>
      <c r="D1706" t="s">
        <v>832</v>
      </c>
      <c r="E1706" t="s">
        <v>93</v>
      </c>
      <c r="F1706">
        <v>40700</v>
      </c>
      <c r="G1706" t="s">
        <v>911</v>
      </c>
      <c r="I1706" t="s">
        <v>851</v>
      </c>
      <c r="J1706">
        <v>2026</v>
      </c>
      <c r="K1706">
        <v>7</v>
      </c>
      <c r="L1706" t="s">
        <v>94</v>
      </c>
      <c r="M1706">
        <v>1553</v>
      </c>
      <c r="N1706">
        <v>1</v>
      </c>
      <c r="O1706">
        <v>1553</v>
      </c>
      <c r="P1706" t="s">
        <v>831</v>
      </c>
      <c r="Q1706">
        <v>0</v>
      </c>
    </row>
    <row r="1707" spans="1:17" x14ac:dyDescent="0.25">
      <c r="A1707" t="s">
        <v>2610</v>
      </c>
      <c r="B1707" t="s">
        <v>874</v>
      </c>
      <c r="C1707" t="s">
        <v>265</v>
      </c>
      <c r="D1707" t="s">
        <v>832</v>
      </c>
      <c r="E1707" t="s">
        <v>93</v>
      </c>
      <c r="F1707">
        <v>40700</v>
      </c>
      <c r="G1707" t="s">
        <v>911</v>
      </c>
      <c r="I1707" t="s">
        <v>846</v>
      </c>
      <c r="J1707">
        <v>2026</v>
      </c>
      <c r="K1707">
        <v>7</v>
      </c>
      <c r="L1707" t="s">
        <v>94</v>
      </c>
      <c r="M1707">
        <v>370</v>
      </c>
      <c r="N1707">
        <v>1</v>
      </c>
      <c r="O1707">
        <v>370</v>
      </c>
      <c r="P1707" t="s">
        <v>831</v>
      </c>
      <c r="Q1707">
        <v>1</v>
      </c>
    </row>
    <row r="1708" spans="1:17" x14ac:dyDescent="0.25">
      <c r="A1708" t="s">
        <v>2610</v>
      </c>
      <c r="B1708" t="s">
        <v>874</v>
      </c>
      <c r="C1708" t="s">
        <v>265</v>
      </c>
      <c r="D1708" t="s">
        <v>832</v>
      </c>
      <c r="E1708" t="s">
        <v>102</v>
      </c>
      <c r="F1708">
        <v>40700</v>
      </c>
      <c r="G1708" t="s">
        <v>911</v>
      </c>
      <c r="I1708" t="s">
        <v>186</v>
      </c>
      <c r="J1708">
        <v>2026</v>
      </c>
      <c r="K1708">
        <v>7</v>
      </c>
      <c r="L1708" t="s">
        <v>94</v>
      </c>
      <c r="M1708">
        <v>16621</v>
      </c>
      <c r="N1708">
        <v>1</v>
      </c>
      <c r="O1708">
        <v>16621</v>
      </c>
      <c r="P1708" t="s">
        <v>831</v>
      </c>
      <c r="Q1708">
        <v>1</v>
      </c>
    </row>
    <row r="1709" spans="1:17" x14ac:dyDescent="0.25">
      <c r="A1709" t="s">
        <v>2610</v>
      </c>
      <c r="B1709" t="s">
        <v>874</v>
      </c>
      <c r="C1709" t="s">
        <v>265</v>
      </c>
      <c r="D1709" t="s">
        <v>832</v>
      </c>
      <c r="E1709" t="s">
        <v>93</v>
      </c>
      <c r="F1709">
        <v>40700</v>
      </c>
      <c r="G1709" t="s">
        <v>911</v>
      </c>
      <c r="I1709" t="s">
        <v>847</v>
      </c>
      <c r="J1709">
        <v>2026</v>
      </c>
      <c r="K1709">
        <v>7</v>
      </c>
      <c r="L1709" t="s">
        <v>94</v>
      </c>
      <c r="M1709">
        <v>592</v>
      </c>
      <c r="N1709">
        <v>1</v>
      </c>
      <c r="O1709">
        <v>592</v>
      </c>
      <c r="P1709" t="s">
        <v>831</v>
      </c>
      <c r="Q1709">
        <v>0</v>
      </c>
    </row>
    <row r="1710" spans="1:17" x14ac:dyDescent="0.25">
      <c r="A1710" t="s">
        <v>2610</v>
      </c>
      <c r="B1710" t="s">
        <v>3122</v>
      </c>
      <c r="C1710" t="s">
        <v>265</v>
      </c>
      <c r="D1710" t="s">
        <v>832</v>
      </c>
      <c r="E1710" t="s">
        <v>93</v>
      </c>
      <c r="F1710">
        <v>40700</v>
      </c>
      <c r="G1710" t="s">
        <v>911</v>
      </c>
      <c r="I1710" t="s">
        <v>849</v>
      </c>
      <c r="J1710">
        <v>2026</v>
      </c>
      <c r="K1710">
        <v>7</v>
      </c>
      <c r="L1710" t="s">
        <v>94</v>
      </c>
      <c r="M1710">
        <v>100</v>
      </c>
      <c r="N1710">
        <v>1</v>
      </c>
      <c r="O1710">
        <v>100</v>
      </c>
      <c r="P1710" t="s">
        <v>831</v>
      </c>
      <c r="Q1710">
        <v>0</v>
      </c>
    </row>
    <row r="1711" spans="1:17" x14ac:dyDescent="0.25">
      <c r="A1711" t="s">
        <v>2610</v>
      </c>
      <c r="B1711" t="s">
        <v>3122</v>
      </c>
      <c r="C1711" t="s">
        <v>265</v>
      </c>
      <c r="D1711" t="s">
        <v>832</v>
      </c>
      <c r="E1711" t="s">
        <v>93</v>
      </c>
      <c r="F1711">
        <v>40700</v>
      </c>
      <c r="G1711" t="s">
        <v>911</v>
      </c>
      <c r="I1711" t="s">
        <v>861</v>
      </c>
      <c r="J1711">
        <v>2026</v>
      </c>
      <c r="K1711">
        <v>7</v>
      </c>
      <c r="L1711" t="s">
        <v>94</v>
      </c>
      <c r="M1711">
        <v>191</v>
      </c>
      <c r="N1711">
        <v>1</v>
      </c>
      <c r="O1711">
        <v>191</v>
      </c>
      <c r="P1711" t="s">
        <v>831</v>
      </c>
      <c r="Q1711">
        <v>0</v>
      </c>
    </row>
    <row r="1712" spans="1:17" x14ac:dyDescent="0.25">
      <c r="A1712" t="s">
        <v>2610</v>
      </c>
      <c r="B1712" t="s">
        <v>3122</v>
      </c>
      <c r="C1712" t="s">
        <v>265</v>
      </c>
      <c r="D1712" t="s">
        <v>832</v>
      </c>
      <c r="E1712" t="s">
        <v>93</v>
      </c>
      <c r="F1712">
        <v>40700</v>
      </c>
      <c r="G1712" t="s">
        <v>911</v>
      </c>
      <c r="I1712" t="s">
        <v>862</v>
      </c>
      <c r="J1712">
        <v>2026</v>
      </c>
      <c r="K1712">
        <v>7</v>
      </c>
      <c r="L1712" t="s">
        <v>94</v>
      </c>
      <c r="M1712">
        <v>172</v>
      </c>
      <c r="N1712">
        <v>1</v>
      </c>
      <c r="O1712">
        <v>172</v>
      </c>
      <c r="P1712" t="s">
        <v>831</v>
      </c>
      <c r="Q1712">
        <v>0</v>
      </c>
    </row>
    <row r="1713" spans="1:17" x14ac:dyDescent="0.25">
      <c r="A1713" t="s">
        <v>500</v>
      </c>
      <c r="B1713" t="s">
        <v>875</v>
      </c>
      <c r="C1713" t="s">
        <v>500</v>
      </c>
      <c r="D1713" t="s">
        <v>832</v>
      </c>
      <c r="E1713" t="s">
        <v>102</v>
      </c>
      <c r="F1713">
        <v>40700</v>
      </c>
      <c r="G1713" t="s">
        <v>911</v>
      </c>
      <c r="I1713" t="s">
        <v>125</v>
      </c>
      <c r="J1713">
        <v>2026</v>
      </c>
      <c r="K1713">
        <v>7</v>
      </c>
      <c r="L1713" t="s">
        <v>94</v>
      </c>
      <c r="M1713">
        <v>589</v>
      </c>
      <c r="N1713">
        <v>1</v>
      </c>
      <c r="O1713">
        <v>589</v>
      </c>
      <c r="P1713" t="s">
        <v>831</v>
      </c>
      <c r="Q1713">
        <v>1</v>
      </c>
    </row>
    <row r="1714" spans="1:17" x14ac:dyDescent="0.25">
      <c r="A1714" t="s">
        <v>500</v>
      </c>
      <c r="B1714" t="s">
        <v>875</v>
      </c>
      <c r="C1714" t="s">
        <v>500</v>
      </c>
      <c r="D1714" t="s">
        <v>832</v>
      </c>
      <c r="E1714" t="s">
        <v>105</v>
      </c>
      <c r="F1714">
        <v>40700</v>
      </c>
      <c r="G1714" t="s">
        <v>911</v>
      </c>
      <c r="I1714" t="s">
        <v>111</v>
      </c>
      <c r="J1714">
        <v>2026</v>
      </c>
      <c r="K1714">
        <v>7</v>
      </c>
      <c r="L1714" t="s">
        <v>94</v>
      </c>
      <c r="M1714">
        <v>311</v>
      </c>
      <c r="N1714">
        <v>1</v>
      </c>
      <c r="O1714">
        <v>311</v>
      </c>
      <c r="P1714" t="s">
        <v>831</v>
      </c>
      <c r="Q1714">
        <v>0</v>
      </c>
    </row>
    <row r="1715" spans="1:17" x14ac:dyDescent="0.25">
      <c r="A1715" t="s">
        <v>2392</v>
      </c>
      <c r="B1715" t="s">
        <v>122</v>
      </c>
      <c r="C1715" t="s">
        <v>107</v>
      </c>
      <c r="D1715" t="s">
        <v>832</v>
      </c>
      <c r="E1715" t="s">
        <v>102</v>
      </c>
      <c r="F1715">
        <v>40700</v>
      </c>
      <c r="G1715" t="s">
        <v>911</v>
      </c>
      <c r="I1715" t="s">
        <v>125</v>
      </c>
      <c r="J1715">
        <v>2026</v>
      </c>
      <c r="K1715">
        <v>7</v>
      </c>
      <c r="L1715" t="s">
        <v>94</v>
      </c>
      <c r="M1715">
        <v>307</v>
      </c>
      <c r="N1715">
        <v>1</v>
      </c>
      <c r="O1715">
        <v>307</v>
      </c>
      <c r="P1715" t="s">
        <v>831</v>
      </c>
      <c r="Q1715">
        <v>1</v>
      </c>
    </row>
    <row r="1716" spans="1:17" x14ac:dyDescent="0.25">
      <c r="A1716" t="s">
        <v>2392</v>
      </c>
      <c r="B1716" t="s">
        <v>122</v>
      </c>
      <c r="C1716" t="s">
        <v>107</v>
      </c>
      <c r="D1716" t="s">
        <v>832</v>
      </c>
      <c r="E1716" t="s">
        <v>105</v>
      </c>
      <c r="F1716">
        <v>40700</v>
      </c>
      <c r="G1716" t="s">
        <v>911</v>
      </c>
      <c r="I1716" t="s">
        <v>111</v>
      </c>
      <c r="J1716">
        <v>2026</v>
      </c>
      <c r="K1716">
        <v>7</v>
      </c>
      <c r="L1716" t="s">
        <v>94</v>
      </c>
      <c r="M1716">
        <v>524</v>
      </c>
      <c r="N1716">
        <v>1</v>
      </c>
      <c r="O1716">
        <v>524</v>
      </c>
      <c r="P1716" t="s">
        <v>831</v>
      </c>
      <c r="Q1716">
        <v>0</v>
      </c>
    </row>
    <row r="1717" spans="1:17" x14ac:dyDescent="0.25">
      <c r="A1717" t="s">
        <v>2392</v>
      </c>
      <c r="B1717" t="s">
        <v>123</v>
      </c>
      <c r="C1717" t="s">
        <v>107</v>
      </c>
      <c r="D1717" t="s">
        <v>832</v>
      </c>
      <c r="E1717" t="s">
        <v>105</v>
      </c>
      <c r="F1717">
        <v>40700</v>
      </c>
      <c r="G1717" t="s">
        <v>911</v>
      </c>
      <c r="I1717" t="s">
        <v>111</v>
      </c>
      <c r="J1717">
        <v>2026</v>
      </c>
      <c r="K1717">
        <v>7</v>
      </c>
      <c r="L1717" t="s">
        <v>94</v>
      </c>
      <c r="M1717">
        <v>175</v>
      </c>
      <c r="N1717">
        <v>1</v>
      </c>
      <c r="O1717">
        <v>175</v>
      </c>
      <c r="P1717" t="s">
        <v>831</v>
      </c>
      <c r="Q1717">
        <v>0</v>
      </c>
    </row>
    <row r="1718" spans="1:17" x14ac:dyDescent="0.25">
      <c r="A1718" t="s">
        <v>2392</v>
      </c>
      <c r="B1718" t="s">
        <v>877</v>
      </c>
      <c r="C1718" t="s">
        <v>107</v>
      </c>
      <c r="D1718" t="s">
        <v>832</v>
      </c>
      <c r="E1718" t="s">
        <v>102</v>
      </c>
      <c r="F1718">
        <v>40700</v>
      </c>
      <c r="G1718" t="s">
        <v>911</v>
      </c>
      <c r="I1718" t="s">
        <v>125</v>
      </c>
      <c r="J1718">
        <v>2026</v>
      </c>
      <c r="K1718">
        <v>7</v>
      </c>
      <c r="L1718" t="s">
        <v>94</v>
      </c>
      <c r="M1718">
        <v>307</v>
      </c>
      <c r="N1718">
        <v>1</v>
      </c>
      <c r="O1718">
        <v>307</v>
      </c>
      <c r="P1718" t="s">
        <v>831</v>
      </c>
      <c r="Q1718">
        <v>1</v>
      </c>
    </row>
    <row r="1719" spans="1:17" x14ac:dyDescent="0.25">
      <c r="A1719" t="s">
        <v>2392</v>
      </c>
      <c r="B1719" t="s">
        <v>877</v>
      </c>
      <c r="C1719" t="s">
        <v>107</v>
      </c>
      <c r="D1719" t="s">
        <v>832</v>
      </c>
      <c r="E1719" t="s">
        <v>104</v>
      </c>
      <c r="F1719">
        <v>40700</v>
      </c>
      <c r="G1719" t="s">
        <v>911</v>
      </c>
      <c r="I1719" t="s">
        <v>118</v>
      </c>
      <c r="J1719">
        <v>2026</v>
      </c>
      <c r="K1719">
        <v>7</v>
      </c>
      <c r="L1719" t="s">
        <v>94</v>
      </c>
      <c r="M1719">
        <v>102</v>
      </c>
      <c r="N1719">
        <v>1</v>
      </c>
      <c r="O1719">
        <v>102</v>
      </c>
      <c r="P1719" t="s">
        <v>831</v>
      </c>
      <c r="Q1719">
        <v>0</v>
      </c>
    </row>
    <row r="1720" spans="1:17" x14ac:dyDescent="0.25">
      <c r="A1720" t="s">
        <v>2392</v>
      </c>
      <c r="B1720" t="s">
        <v>877</v>
      </c>
      <c r="C1720" t="s">
        <v>107</v>
      </c>
      <c r="D1720" t="s">
        <v>832</v>
      </c>
      <c r="E1720" t="s">
        <v>104</v>
      </c>
      <c r="F1720">
        <v>40700</v>
      </c>
      <c r="G1720" t="s">
        <v>911</v>
      </c>
      <c r="I1720" t="s">
        <v>120</v>
      </c>
      <c r="J1720">
        <v>2026</v>
      </c>
      <c r="K1720">
        <v>7</v>
      </c>
      <c r="L1720" t="s">
        <v>94</v>
      </c>
      <c r="M1720">
        <v>267</v>
      </c>
      <c r="N1720">
        <v>1</v>
      </c>
      <c r="O1720">
        <v>267</v>
      </c>
      <c r="P1720" t="s">
        <v>831</v>
      </c>
      <c r="Q1720">
        <v>0</v>
      </c>
    </row>
    <row r="1721" spans="1:17" x14ac:dyDescent="0.25">
      <c r="A1721" t="s">
        <v>2392</v>
      </c>
      <c r="B1721" t="s">
        <v>877</v>
      </c>
      <c r="C1721" t="s">
        <v>107</v>
      </c>
      <c r="D1721" t="s">
        <v>832</v>
      </c>
      <c r="E1721" t="s">
        <v>105</v>
      </c>
      <c r="F1721">
        <v>40700</v>
      </c>
      <c r="G1721" t="s">
        <v>911</v>
      </c>
      <c r="I1721" t="s">
        <v>111</v>
      </c>
      <c r="J1721">
        <v>2026</v>
      </c>
      <c r="K1721">
        <v>7</v>
      </c>
      <c r="L1721" t="s">
        <v>94</v>
      </c>
      <c r="M1721">
        <v>87</v>
      </c>
      <c r="N1721">
        <v>1</v>
      </c>
      <c r="O1721">
        <v>87</v>
      </c>
      <c r="P1721" t="s">
        <v>831</v>
      </c>
      <c r="Q1721">
        <v>0</v>
      </c>
    </row>
    <row r="1722" spans="1:17" x14ac:dyDescent="0.25">
      <c r="A1722" t="s">
        <v>2392</v>
      </c>
      <c r="B1722" t="s">
        <v>878</v>
      </c>
      <c r="C1722" t="s">
        <v>107</v>
      </c>
      <c r="D1722" t="s">
        <v>832</v>
      </c>
      <c r="E1722" t="s">
        <v>102</v>
      </c>
      <c r="F1722">
        <v>40700</v>
      </c>
      <c r="G1722" t="s">
        <v>911</v>
      </c>
      <c r="I1722" t="s">
        <v>125</v>
      </c>
      <c r="J1722">
        <v>2026</v>
      </c>
      <c r="K1722">
        <v>7</v>
      </c>
      <c r="L1722" t="s">
        <v>94</v>
      </c>
      <c r="M1722">
        <v>517</v>
      </c>
      <c r="N1722">
        <v>1</v>
      </c>
      <c r="O1722">
        <v>517</v>
      </c>
      <c r="P1722" t="s">
        <v>831</v>
      </c>
      <c r="Q1722">
        <v>1</v>
      </c>
    </row>
    <row r="1723" spans="1:17" x14ac:dyDescent="0.25">
      <c r="A1723" t="s">
        <v>2392</v>
      </c>
      <c r="B1723" t="s">
        <v>878</v>
      </c>
      <c r="C1723" t="s">
        <v>107</v>
      </c>
      <c r="D1723" t="s">
        <v>832</v>
      </c>
      <c r="E1723" t="s">
        <v>105</v>
      </c>
      <c r="F1723">
        <v>40700</v>
      </c>
      <c r="G1723" t="s">
        <v>911</v>
      </c>
      <c r="I1723" t="s">
        <v>109</v>
      </c>
      <c r="J1723">
        <v>2026</v>
      </c>
      <c r="K1723">
        <v>7</v>
      </c>
      <c r="L1723" t="s">
        <v>94</v>
      </c>
      <c r="M1723">
        <v>87</v>
      </c>
      <c r="N1723">
        <v>1</v>
      </c>
      <c r="O1723">
        <v>87</v>
      </c>
      <c r="P1723" t="s">
        <v>831</v>
      </c>
      <c r="Q1723">
        <v>0</v>
      </c>
    </row>
    <row r="1724" spans="1:17" x14ac:dyDescent="0.25">
      <c r="A1724" t="s">
        <v>2392</v>
      </c>
      <c r="B1724" t="s">
        <v>878</v>
      </c>
      <c r="C1724" t="s">
        <v>107</v>
      </c>
      <c r="D1724" t="s">
        <v>832</v>
      </c>
      <c r="E1724" t="s">
        <v>105</v>
      </c>
      <c r="F1724">
        <v>40700</v>
      </c>
      <c r="G1724" t="s">
        <v>911</v>
      </c>
      <c r="I1724" t="s">
        <v>111</v>
      </c>
      <c r="J1724">
        <v>2026</v>
      </c>
      <c r="K1724">
        <v>7</v>
      </c>
      <c r="L1724" t="s">
        <v>94</v>
      </c>
      <c r="M1724">
        <v>349</v>
      </c>
      <c r="N1724">
        <v>1</v>
      </c>
      <c r="O1724">
        <v>349</v>
      </c>
      <c r="P1724" t="s">
        <v>831</v>
      </c>
      <c r="Q1724">
        <v>0</v>
      </c>
    </row>
    <row r="1725" spans="1:17" x14ac:dyDescent="0.25">
      <c r="A1725" t="s">
        <v>2392</v>
      </c>
      <c r="B1725" t="s">
        <v>127</v>
      </c>
      <c r="C1725" t="s">
        <v>107</v>
      </c>
      <c r="D1725" t="s">
        <v>832</v>
      </c>
      <c r="E1725" t="s">
        <v>105</v>
      </c>
      <c r="F1725">
        <v>40700</v>
      </c>
      <c r="G1725" t="s">
        <v>911</v>
      </c>
      <c r="I1725" t="s">
        <v>121</v>
      </c>
      <c r="J1725">
        <v>2026</v>
      </c>
      <c r="K1725">
        <v>7</v>
      </c>
      <c r="L1725" t="s">
        <v>94</v>
      </c>
      <c r="M1725">
        <v>182</v>
      </c>
      <c r="N1725">
        <v>1</v>
      </c>
      <c r="O1725">
        <v>182</v>
      </c>
      <c r="P1725" t="s">
        <v>831</v>
      </c>
      <c r="Q1725">
        <v>0</v>
      </c>
    </row>
    <row r="1726" spans="1:17" x14ac:dyDescent="0.25">
      <c r="A1726" t="s">
        <v>2392</v>
      </c>
      <c r="B1726" t="s">
        <v>879</v>
      </c>
      <c r="C1726" t="s">
        <v>107</v>
      </c>
      <c r="D1726" t="s">
        <v>832</v>
      </c>
      <c r="E1726" t="s">
        <v>105</v>
      </c>
      <c r="F1726">
        <v>40700</v>
      </c>
      <c r="G1726" t="s">
        <v>911</v>
      </c>
      <c r="I1726" t="s">
        <v>111</v>
      </c>
      <c r="J1726">
        <v>2026</v>
      </c>
      <c r="K1726">
        <v>7</v>
      </c>
      <c r="L1726" t="s">
        <v>94</v>
      </c>
      <c r="M1726">
        <v>262</v>
      </c>
      <c r="N1726">
        <v>1</v>
      </c>
      <c r="O1726">
        <v>262</v>
      </c>
      <c r="P1726" t="s">
        <v>831</v>
      </c>
      <c r="Q1726">
        <v>0</v>
      </c>
    </row>
    <row r="1727" spans="1:17" x14ac:dyDescent="0.25">
      <c r="A1727" t="s">
        <v>2392</v>
      </c>
      <c r="B1727" t="s">
        <v>131</v>
      </c>
      <c r="C1727" t="s">
        <v>107</v>
      </c>
      <c r="D1727" t="s">
        <v>832</v>
      </c>
      <c r="E1727" t="s">
        <v>105</v>
      </c>
      <c r="F1727">
        <v>40700</v>
      </c>
      <c r="G1727" t="s">
        <v>911</v>
      </c>
      <c r="I1727" t="s">
        <v>109</v>
      </c>
      <c r="J1727">
        <v>2026</v>
      </c>
      <c r="K1727">
        <v>7</v>
      </c>
      <c r="L1727" t="s">
        <v>94</v>
      </c>
      <c r="M1727">
        <v>87</v>
      </c>
      <c r="N1727">
        <v>1</v>
      </c>
      <c r="O1727">
        <v>87</v>
      </c>
      <c r="P1727" t="s">
        <v>831</v>
      </c>
      <c r="Q1727">
        <v>0</v>
      </c>
    </row>
    <row r="1728" spans="1:17" x14ac:dyDescent="0.25">
      <c r="A1728" t="s">
        <v>2392</v>
      </c>
      <c r="B1728" t="s">
        <v>131</v>
      </c>
      <c r="C1728" t="s">
        <v>107</v>
      </c>
      <c r="D1728" t="s">
        <v>832</v>
      </c>
      <c r="E1728" t="s">
        <v>105</v>
      </c>
      <c r="F1728">
        <v>40700</v>
      </c>
      <c r="G1728" t="s">
        <v>911</v>
      </c>
      <c r="I1728" t="s">
        <v>121</v>
      </c>
      <c r="J1728">
        <v>2026</v>
      </c>
      <c r="K1728">
        <v>7</v>
      </c>
      <c r="L1728" t="s">
        <v>94</v>
      </c>
      <c r="M1728">
        <v>182</v>
      </c>
      <c r="N1728">
        <v>1</v>
      </c>
      <c r="O1728">
        <v>182</v>
      </c>
      <c r="P1728" t="s">
        <v>831</v>
      </c>
      <c r="Q1728">
        <v>0</v>
      </c>
    </row>
    <row r="1729" spans="1:17" x14ac:dyDescent="0.25">
      <c r="A1729" t="s">
        <v>2392</v>
      </c>
      <c r="B1729" t="s">
        <v>131</v>
      </c>
      <c r="C1729" t="s">
        <v>107</v>
      </c>
      <c r="D1729" t="s">
        <v>832</v>
      </c>
      <c r="E1729" t="s">
        <v>105</v>
      </c>
      <c r="F1729">
        <v>40700</v>
      </c>
      <c r="G1729" t="s">
        <v>911</v>
      </c>
      <c r="I1729" t="s">
        <v>111</v>
      </c>
      <c r="J1729">
        <v>2026</v>
      </c>
      <c r="K1729">
        <v>7</v>
      </c>
      <c r="L1729" t="s">
        <v>94</v>
      </c>
      <c r="M1729">
        <v>87</v>
      </c>
      <c r="N1729">
        <v>1</v>
      </c>
      <c r="O1729">
        <v>87</v>
      </c>
      <c r="P1729" t="s">
        <v>831</v>
      </c>
      <c r="Q1729">
        <v>0</v>
      </c>
    </row>
    <row r="1730" spans="1:17" x14ac:dyDescent="0.25">
      <c r="A1730" t="s">
        <v>2392</v>
      </c>
      <c r="B1730" t="s">
        <v>880</v>
      </c>
      <c r="C1730" t="s">
        <v>107</v>
      </c>
      <c r="D1730" t="s">
        <v>832</v>
      </c>
      <c r="E1730" t="s">
        <v>105</v>
      </c>
      <c r="F1730">
        <v>40700</v>
      </c>
      <c r="G1730" t="s">
        <v>911</v>
      </c>
      <c r="I1730" t="s">
        <v>109</v>
      </c>
      <c r="J1730">
        <v>2026</v>
      </c>
      <c r="K1730">
        <v>7</v>
      </c>
      <c r="L1730" t="s">
        <v>94</v>
      </c>
      <c r="M1730">
        <v>175</v>
      </c>
      <c r="N1730">
        <v>1</v>
      </c>
      <c r="O1730">
        <v>175</v>
      </c>
      <c r="P1730" t="s">
        <v>831</v>
      </c>
      <c r="Q1730">
        <v>0</v>
      </c>
    </row>
    <row r="1731" spans="1:17" x14ac:dyDescent="0.25">
      <c r="A1731" t="s">
        <v>1005</v>
      </c>
      <c r="B1731" t="s">
        <v>141</v>
      </c>
      <c r="C1731" t="s">
        <v>133</v>
      </c>
      <c r="D1731" t="s">
        <v>832</v>
      </c>
      <c r="E1731" t="s">
        <v>105</v>
      </c>
      <c r="F1731">
        <v>40700</v>
      </c>
      <c r="G1731" t="s">
        <v>911</v>
      </c>
      <c r="I1731" t="s">
        <v>111</v>
      </c>
      <c r="J1731">
        <v>2026</v>
      </c>
      <c r="K1731">
        <v>7</v>
      </c>
      <c r="L1731" t="s">
        <v>94</v>
      </c>
      <c r="M1731">
        <v>116</v>
      </c>
      <c r="N1731">
        <v>1</v>
      </c>
      <c r="O1731">
        <v>116</v>
      </c>
      <c r="P1731" t="s">
        <v>831</v>
      </c>
      <c r="Q1731">
        <v>0</v>
      </c>
    </row>
    <row r="1732" spans="1:17" x14ac:dyDescent="0.25">
      <c r="A1732" t="s">
        <v>1005</v>
      </c>
      <c r="B1732" t="s">
        <v>881</v>
      </c>
      <c r="C1732" t="s">
        <v>133</v>
      </c>
      <c r="D1732" t="s">
        <v>832</v>
      </c>
      <c r="E1732" t="s">
        <v>105</v>
      </c>
      <c r="F1732">
        <v>40700</v>
      </c>
      <c r="G1732" t="s">
        <v>911</v>
      </c>
      <c r="I1732" t="s">
        <v>111</v>
      </c>
      <c r="J1732">
        <v>2026</v>
      </c>
      <c r="K1732">
        <v>7</v>
      </c>
      <c r="L1732" t="s">
        <v>94</v>
      </c>
      <c r="M1732">
        <v>232</v>
      </c>
      <c r="N1732">
        <v>1</v>
      </c>
      <c r="O1732">
        <v>232</v>
      </c>
      <c r="P1732" t="s">
        <v>831</v>
      </c>
      <c r="Q1732">
        <v>0</v>
      </c>
    </row>
    <row r="1733" spans="1:17" x14ac:dyDescent="0.25">
      <c r="A1733" t="s">
        <v>1005</v>
      </c>
      <c r="B1733" t="s">
        <v>151</v>
      </c>
      <c r="C1733" t="s">
        <v>133</v>
      </c>
      <c r="D1733" t="s">
        <v>832</v>
      </c>
      <c r="E1733" t="s">
        <v>104</v>
      </c>
      <c r="F1733">
        <v>40700</v>
      </c>
      <c r="G1733" t="s">
        <v>911</v>
      </c>
      <c r="I1733" t="s">
        <v>118</v>
      </c>
      <c r="J1733">
        <v>2026</v>
      </c>
      <c r="K1733">
        <v>7</v>
      </c>
      <c r="L1733" t="s">
        <v>94</v>
      </c>
      <c r="M1733">
        <v>81</v>
      </c>
      <c r="N1733">
        <v>1</v>
      </c>
      <c r="O1733">
        <v>81</v>
      </c>
      <c r="P1733" t="s">
        <v>831</v>
      </c>
      <c r="Q1733">
        <v>0</v>
      </c>
    </row>
    <row r="1734" spans="1:17" x14ac:dyDescent="0.25">
      <c r="A1734" t="s">
        <v>1005</v>
      </c>
      <c r="B1734" t="s">
        <v>151</v>
      </c>
      <c r="C1734" t="s">
        <v>133</v>
      </c>
      <c r="D1734" t="s">
        <v>832</v>
      </c>
      <c r="E1734" t="s">
        <v>104</v>
      </c>
      <c r="F1734">
        <v>40700</v>
      </c>
      <c r="G1734" t="s">
        <v>911</v>
      </c>
      <c r="I1734" t="s">
        <v>120</v>
      </c>
      <c r="J1734">
        <v>2026</v>
      </c>
      <c r="K1734">
        <v>7</v>
      </c>
      <c r="L1734" t="s">
        <v>94</v>
      </c>
      <c r="M1734">
        <v>135</v>
      </c>
      <c r="N1734">
        <v>1</v>
      </c>
      <c r="O1734">
        <v>135</v>
      </c>
      <c r="P1734" t="s">
        <v>831</v>
      </c>
      <c r="Q1734">
        <v>0</v>
      </c>
    </row>
    <row r="1735" spans="1:17" x14ac:dyDescent="0.25">
      <c r="A1735" t="s">
        <v>1005</v>
      </c>
      <c r="B1735" t="s">
        <v>151</v>
      </c>
      <c r="C1735" t="s">
        <v>133</v>
      </c>
      <c r="D1735" t="s">
        <v>832</v>
      </c>
      <c r="E1735" t="s">
        <v>105</v>
      </c>
      <c r="F1735">
        <v>40700</v>
      </c>
      <c r="G1735" t="s">
        <v>911</v>
      </c>
      <c r="I1735" t="s">
        <v>111</v>
      </c>
      <c r="J1735">
        <v>2026</v>
      </c>
      <c r="K1735">
        <v>7</v>
      </c>
      <c r="L1735" t="s">
        <v>94</v>
      </c>
      <c r="M1735">
        <v>116</v>
      </c>
      <c r="N1735">
        <v>1</v>
      </c>
      <c r="O1735">
        <v>116</v>
      </c>
      <c r="P1735" t="s">
        <v>831</v>
      </c>
      <c r="Q1735">
        <v>0</v>
      </c>
    </row>
    <row r="1736" spans="1:17" x14ac:dyDescent="0.25">
      <c r="A1736" t="s">
        <v>1005</v>
      </c>
      <c r="B1736" t="s">
        <v>677</v>
      </c>
      <c r="C1736" t="s">
        <v>133</v>
      </c>
      <c r="D1736" t="s">
        <v>832</v>
      </c>
      <c r="E1736" t="s">
        <v>102</v>
      </c>
      <c r="F1736">
        <v>40700</v>
      </c>
      <c r="G1736" t="s">
        <v>911</v>
      </c>
      <c r="I1736" t="s">
        <v>125</v>
      </c>
      <c r="J1736">
        <v>2026</v>
      </c>
      <c r="K1736">
        <v>7</v>
      </c>
      <c r="L1736" t="s">
        <v>94</v>
      </c>
      <c r="M1736">
        <v>114</v>
      </c>
      <c r="N1736">
        <v>1</v>
      </c>
      <c r="O1736">
        <v>114</v>
      </c>
      <c r="P1736" t="s">
        <v>831</v>
      </c>
      <c r="Q1736">
        <v>1</v>
      </c>
    </row>
    <row r="1737" spans="1:17" x14ac:dyDescent="0.25">
      <c r="A1737" t="s">
        <v>1005</v>
      </c>
      <c r="B1737" t="s">
        <v>677</v>
      </c>
      <c r="C1737" t="s">
        <v>133</v>
      </c>
      <c r="D1737" t="s">
        <v>832</v>
      </c>
      <c r="E1737" t="s">
        <v>105</v>
      </c>
      <c r="F1737">
        <v>40700</v>
      </c>
      <c r="G1737" t="s">
        <v>911</v>
      </c>
      <c r="I1737" t="s">
        <v>111</v>
      </c>
      <c r="J1737">
        <v>2026</v>
      </c>
      <c r="K1737">
        <v>7</v>
      </c>
      <c r="L1737" t="s">
        <v>94</v>
      </c>
      <c r="M1737">
        <v>116</v>
      </c>
      <c r="N1737">
        <v>1</v>
      </c>
      <c r="O1737">
        <v>116</v>
      </c>
      <c r="P1737" t="s">
        <v>831</v>
      </c>
      <c r="Q1737">
        <v>0</v>
      </c>
    </row>
    <row r="1738" spans="1:17" x14ac:dyDescent="0.25">
      <c r="A1738" t="s">
        <v>1005</v>
      </c>
      <c r="B1738" t="s">
        <v>161</v>
      </c>
      <c r="C1738" t="s">
        <v>133</v>
      </c>
      <c r="D1738" t="s">
        <v>832</v>
      </c>
      <c r="E1738" t="s">
        <v>105</v>
      </c>
      <c r="F1738">
        <v>40700</v>
      </c>
      <c r="G1738" t="s">
        <v>911</v>
      </c>
      <c r="I1738" t="s">
        <v>111</v>
      </c>
      <c r="J1738">
        <v>2026</v>
      </c>
      <c r="K1738">
        <v>7</v>
      </c>
      <c r="L1738" t="s">
        <v>94</v>
      </c>
      <c r="M1738">
        <v>116</v>
      </c>
      <c r="N1738">
        <v>1</v>
      </c>
      <c r="O1738">
        <v>116</v>
      </c>
      <c r="P1738" t="s">
        <v>831</v>
      </c>
      <c r="Q1738">
        <v>0</v>
      </c>
    </row>
    <row r="1739" spans="1:17" x14ac:dyDescent="0.25">
      <c r="A1739" t="s">
        <v>1005</v>
      </c>
      <c r="B1739" t="s">
        <v>164</v>
      </c>
      <c r="C1739" t="s">
        <v>133</v>
      </c>
      <c r="D1739" t="s">
        <v>832</v>
      </c>
      <c r="E1739" t="s">
        <v>105</v>
      </c>
      <c r="F1739">
        <v>40700</v>
      </c>
      <c r="G1739" t="s">
        <v>911</v>
      </c>
      <c r="I1739" t="s">
        <v>109</v>
      </c>
      <c r="J1739">
        <v>2026</v>
      </c>
      <c r="K1739">
        <v>7</v>
      </c>
      <c r="L1739" t="s">
        <v>94</v>
      </c>
      <c r="M1739">
        <v>96</v>
      </c>
      <c r="N1739">
        <v>1</v>
      </c>
      <c r="O1739">
        <v>96</v>
      </c>
      <c r="P1739" t="s">
        <v>831</v>
      </c>
      <c r="Q1739">
        <v>0</v>
      </c>
    </row>
    <row r="1740" spans="1:17" x14ac:dyDescent="0.25">
      <c r="A1740" t="s">
        <v>1005</v>
      </c>
      <c r="B1740" t="s">
        <v>681</v>
      </c>
      <c r="C1740" t="s">
        <v>133</v>
      </c>
      <c r="D1740" t="s">
        <v>832</v>
      </c>
      <c r="E1740" t="s">
        <v>102</v>
      </c>
      <c r="F1740">
        <v>40700</v>
      </c>
      <c r="G1740" t="s">
        <v>911</v>
      </c>
      <c r="I1740" t="s">
        <v>125</v>
      </c>
      <c r="J1740">
        <v>2026</v>
      </c>
      <c r="K1740">
        <v>7</v>
      </c>
      <c r="L1740" t="s">
        <v>94</v>
      </c>
      <c r="M1740">
        <v>114</v>
      </c>
      <c r="N1740">
        <v>1</v>
      </c>
      <c r="O1740">
        <v>114</v>
      </c>
      <c r="P1740" t="s">
        <v>831</v>
      </c>
      <c r="Q1740">
        <v>1</v>
      </c>
    </row>
    <row r="1741" spans="1:17" x14ac:dyDescent="0.25">
      <c r="A1741" t="s">
        <v>1005</v>
      </c>
      <c r="B1741" t="s">
        <v>681</v>
      </c>
      <c r="C1741" t="s">
        <v>133</v>
      </c>
      <c r="D1741" t="s">
        <v>832</v>
      </c>
      <c r="E1741" t="s">
        <v>105</v>
      </c>
      <c r="F1741">
        <v>40700</v>
      </c>
      <c r="G1741" t="s">
        <v>911</v>
      </c>
      <c r="I1741" t="s">
        <v>111</v>
      </c>
      <c r="J1741">
        <v>2026</v>
      </c>
      <c r="K1741">
        <v>7</v>
      </c>
      <c r="L1741" t="s">
        <v>94</v>
      </c>
      <c r="M1741">
        <v>116</v>
      </c>
      <c r="N1741">
        <v>1</v>
      </c>
      <c r="O1741">
        <v>116</v>
      </c>
      <c r="P1741" t="s">
        <v>831</v>
      </c>
      <c r="Q1741">
        <v>0</v>
      </c>
    </row>
    <row r="1742" spans="1:17" x14ac:dyDescent="0.25">
      <c r="A1742" t="s">
        <v>1005</v>
      </c>
      <c r="B1742" t="s">
        <v>171</v>
      </c>
      <c r="C1742" t="s">
        <v>133</v>
      </c>
      <c r="D1742" t="s">
        <v>832</v>
      </c>
      <c r="E1742" t="s">
        <v>105</v>
      </c>
      <c r="F1742">
        <v>40700</v>
      </c>
      <c r="G1742" t="s">
        <v>911</v>
      </c>
      <c r="I1742" t="s">
        <v>111</v>
      </c>
      <c r="J1742">
        <v>2026</v>
      </c>
      <c r="K1742">
        <v>7</v>
      </c>
      <c r="L1742" t="s">
        <v>94</v>
      </c>
      <c r="M1742">
        <v>116</v>
      </c>
      <c r="N1742">
        <v>1</v>
      </c>
      <c r="O1742">
        <v>116</v>
      </c>
      <c r="P1742" t="s">
        <v>831</v>
      </c>
      <c r="Q1742">
        <v>0</v>
      </c>
    </row>
    <row r="1743" spans="1:17" x14ac:dyDescent="0.25">
      <c r="A1743" t="s">
        <v>1005</v>
      </c>
      <c r="B1743" t="s">
        <v>689</v>
      </c>
      <c r="C1743" t="s">
        <v>133</v>
      </c>
      <c r="D1743" t="s">
        <v>832</v>
      </c>
      <c r="E1743" t="s">
        <v>105</v>
      </c>
      <c r="F1743">
        <v>40700</v>
      </c>
      <c r="G1743" t="s">
        <v>911</v>
      </c>
      <c r="I1743" t="s">
        <v>111</v>
      </c>
      <c r="J1743">
        <v>2026</v>
      </c>
      <c r="K1743">
        <v>7</v>
      </c>
      <c r="L1743" t="s">
        <v>94</v>
      </c>
      <c r="M1743">
        <v>116</v>
      </c>
      <c r="N1743">
        <v>1</v>
      </c>
      <c r="O1743">
        <v>116</v>
      </c>
      <c r="P1743" t="s">
        <v>831</v>
      </c>
      <c r="Q1743">
        <v>0</v>
      </c>
    </row>
    <row r="1744" spans="1:17" x14ac:dyDescent="0.25">
      <c r="A1744" t="s">
        <v>1005</v>
      </c>
      <c r="B1744" t="s">
        <v>885</v>
      </c>
      <c r="C1744" t="s">
        <v>133</v>
      </c>
      <c r="D1744" t="s">
        <v>832</v>
      </c>
      <c r="E1744" t="s">
        <v>105</v>
      </c>
      <c r="F1744">
        <v>40700</v>
      </c>
      <c r="G1744" t="s">
        <v>911</v>
      </c>
      <c r="I1744" t="s">
        <v>109</v>
      </c>
      <c r="J1744">
        <v>2026</v>
      </c>
      <c r="K1744">
        <v>7</v>
      </c>
      <c r="L1744" t="s">
        <v>94</v>
      </c>
      <c r="M1744">
        <v>96</v>
      </c>
      <c r="N1744">
        <v>1</v>
      </c>
      <c r="O1744">
        <v>96</v>
      </c>
      <c r="P1744" t="s">
        <v>831</v>
      </c>
      <c r="Q1744">
        <v>0</v>
      </c>
    </row>
    <row r="1745" spans="1:17" x14ac:dyDescent="0.25">
      <c r="A1745" t="s">
        <v>1005</v>
      </c>
      <c r="B1745" t="s">
        <v>691</v>
      </c>
      <c r="C1745" t="s">
        <v>133</v>
      </c>
      <c r="D1745" t="s">
        <v>832</v>
      </c>
      <c r="E1745" t="s">
        <v>102</v>
      </c>
      <c r="F1745">
        <v>40700</v>
      </c>
      <c r="G1745" t="s">
        <v>911</v>
      </c>
      <c r="I1745" t="s">
        <v>125</v>
      </c>
      <c r="J1745">
        <v>2026</v>
      </c>
      <c r="K1745">
        <v>7</v>
      </c>
      <c r="L1745" t="s">
        <v>94</v>
      </c>
      <c r="M1745">
        <v>326</v>
      </c>
      <c r="N1745">
        <v>1</v>
      </c>
      <c r="O1745">
        <v>326</v>
      </c>
      <c r="P1745" t="s">
        <v>831</v>
      </c>
      <c r="Q1745">
        <v>1</v>
      </c>
    </row>
    <row r="1746" spans="1:17" x14ac:dyDescent="0.25">
      <c r="A1746" t="s">
        <v>1005</v>
      </c>
      <c r="B1746" t="s">
        <v>691</v>
      </c>
      <c r="C1746" t="s">
        <v>133</v>
      </c>
      <c r="D1746" t="s">
        <v>832</v>
      </c>
      <c r="E1746" t="s">
        <v>104</v>
      </c>
      <c r="F1746">
        <v>40700</v>
      </c>
      <c r="G1746" t="s">
        <v>911</v>
      </c>
      <c r="I1746" t="s">
        <v>118</v>
      </c>
      <c r="J1746">
        <v>2026</v>
      </c>
      <c r="K1746">
        <v>7</v>
      </c>
      <c r="L1746" t="s">
        <v>94</v>
      </c>
      <c r="M1746">
        <v>81</v>
      </c>
      <c r="N1746">
        <v>1</v>
      </c>
      <c r="O1746">
        <v>81</v>
      </c>
      <c r="P1746" t="s">
        <v>831</v>
      </c>
      <c r="Q1746">
        <v>0</v>
      </c>
    </row>
    <row r="1747" spans="1:17" x14ac:dyDescent="0.25">
      <c r="A1747" t="s">
        <v>1005</v>
      </c>
      <c r="B1747" t="s">
        <v>691</v>
      </c>
      <c r="C1747" t="s">
        <v>133</v>
      </c>
      <c r="D1747" t="s">
        <v>832</v>
      </c>
      <c r="E1747" t="s">
        <v>104</v>
      </c>
      <c r="F1747">
        <v>40700</v>
      </c>
      <c r="G1747" t="s">
        <v>911</v>
      </c>
      <c r="I1747" t="s">
        <v>120</v>
      </c>
      <c r="J1747">
        <v>2026</v>
      </c>
      <c r="K1747">
        <v>7</v>
      </c>
      <c r="L1747" t="s">
        <v>94</v>
      </c>
      <c r="M1747">
        <v>135</v>
      </c>
      <c r="N1747">
        <v>1</v>
      </c>
      <c r="O1747">
        <v>135</v>
      </c>
      <c r="P1747" t="s">
        <v>831</v>
      </c>
      <c r="Q1747">
        <v>0</v>
      </c>
    </row>
    <row r="1748" spans="1:17" x14ac:dyDescent="0.25">
      <c r="A1748" t="s">
        <v>1005</v>
      </c>
      <c r="B1748" t="s">
        <v>691</v>
      </c>
      <c r="C1748" t="s">
        <v>133</v>
      </c>
      <c r="D1748" t="s">
        <v>832</v>
      </c>
      <c r="E1748" t="s">
        <v>105</v>
      </c>
      <c r="F1748">
        <v>40700</v>
      </c>
      <c r="G1748" t="s">
        <v>911</v>
      </c>
      <c r="I1748" t="s">
        <v>111</v>
      </c>
      <c r="J1748">
        <v>2026</v>
      </c>
      <c r="K1748">
        <v>7</v>
      </c>
      <c r="L1748" t="s">
        <v>94</v>
      </c>
      <c r="M1748">
        <v>116</v>
      </c>
      <c r="N1748">
        <v>1</v>
      </c>
      <c r="O1748">
        <v>116</v>
      </c>
      <c r="P1748" t="s">
        <v>831</v>
      </c>
      <c r="Q1748">
        <v>0</v>
      </c>
    </row>
    <row r="1749" spans="1:17" x14ac:dyDescent="0.25">
      <c r="A1749" t="s">
        <v>1005</v>
      </c>
      <c r="B1749" t="s">
        <v>178</v>
      </c>
      <c r="C1749" t="s">
        <v>133</v>
      </c>
      <c r="D1749" t="s">
        <v>832</v>
      </c>
      <c r="E1749" t="s">
        <v>102</v>
      </c>
      <c r="F1749">
        <v>40700</v>
      </c>
      <c r="G1749" t="s">
        <v>911</v>
      </c>
      <c r="I1749" t="s">
        <v>125</v>
      </c>
      <c r="J1749">
        <v>2026</v>
      </c>
      <c r="K1749">
        <v>7</v>
      </c>
      <c r="L1749" t="s">
        <v>94</v>
      </c>
      <c r="M1749">
        <v>114</v>
      </c>
      <c r="N1749">
        <v>1</v>
      </c>
      <c r="O1749">
        <v>114</v>
      </c>
      <c r="P1749" t="s">
        <v>831</v>
      </c>
      <c r="Q1749">
        <v>1</v>
      </c>
    </row>
    <row r="1750" spans="1:17" x14ac:dyDescent="0.25">
      <c r="A1750" t="s">
        <v>1005</v>
      </c>
      <c r="B1750" t="s">
        <v>178</v>
      </c>
      <c r="C1750" t="s">
        <v>133</v>
      </c>
      <c r="D1750" t="s">
        <v>832</v>
      </c>
      <c r="E1750" t="s">
        <v>104</v>
      </c>
      <c r="F1750">
        <v>40700</v>
      </c>
      <c r="G1750" t="s">
        <v>911</v>
      </c>
      <c r="I1750" t="s">
        <v>118</v>
      </c>
      <c r="J1750">
        <v>2026</v>
      </c>
      <c r="K1750">
        <v>7</v>
      </c>
      <c r="L1750" t="s">
        <v>94</v>
      </c>
      <c r="M1750">
        <v>162</v>
      </c>
      <c r="N1750">
        <v>1</v>
      </c>
      <c r="O1750">
        <v>162</v>
      </c>
      <c r="P1750" t="s">
        <v>831</v>
      </c>
      <c r="Q1750">
        <v>0</v>
      </c>
    </row>
    <row r="1751" spans="1:17" x14ac:dyDescent="0.25">
      <c r="A1751" t="s">
        <v>1005</v>
      </c>
      <c r="B1751" t="s">
        <v>178</v>
      </c>
      <c r="C1751" t="s">
        <v>133</v>
      </c>
      <c r="D1751" t="s">
        <v>832</v>
      </c>
      <c r="E1751" t="s">
        <v>104</v>
      </c>
      <c r="F1751">
        <v>40700</v>
      </c>
      <c r="G1751" t="s">
        <v>911</v>
      </c>
      <c r="I1751" t="s">
        <v>120</v>
      </c>
      <c r="J1751">
        <v>2026</v>
      </c>
      <c r="K1751">
        <v>7</v>
      </c>
      <c r="L1751" t="s">
        <v>94</v>
      </c>
      <c r="M1751">
        <v>270</v>
      </c>
      <c r="N1751">
        <v>1</v>
      </c>
      <c r="O1751">
        <v>270</v>
      </c>
      <c r="P1751" t="s">
        <v>831</v>
      </c>
      <c r="Q1751">
        <v>0</v>
      </c>
    </row>
    <row r="1752" spans="1:17" x14ac:dyDescent="0.25">
      <c r="A1752" t="s">
        <v>1005</v>
      </c>
      <c r="B1752" t="s">
        <v>178</v>
      </c>
      <c r="C1752" t="s">
        <v>133</v>
      </c>
      <c r="D1752" t="s">
        <v>832</v>
      </c>
      <c r="E1752" t="s">
        <v>105</v>
      </c>
      <c r="F1752">
        <v>40700</v>
      </c>
      <c r="G1752" t="s">
        <v>911</v>
      </c>
      <c r="I1752" t="s">
        <v>111</v>
      </c>
      <c r="J1752">
        <v>2026</v>
      </c>
      <c r="K1752">
        <v>7</v>
      </c>
      <c r="L1752" t="s">
        <v>94</v>
      </c>
      <c r="M1752">
        <v>116</v>
      </c>
      <c r="N1752">
        <v>1</v>
      </c>
      <c r="O1752">
        <v>116</v>
      </c>
      <c r="P1752" t="s">
        <v>831</v>
      </c>
      <c r="Q1752">
        <v>0</v>
      </c>
    </row>
    <row r="1753" spans="1:17" x14ac:dyDescent="0.25">
      <c r="A1753" t="s">
        <v>1005</v>
      </c>
      <c r="B1753" t="s">
        <v>694</v>
      </c>
      <c r="C1753" t="s">
        <v>133</v>
      </c>
      <c r="D1753" t="s">
        <v>832</v>
      </c>
      <c r="E1753" t="s">
        <v>102</v>
      </c>
      <c r="F1753">
        <v>40700</v>
      </c>
      <c r="G1753" t="s">
        <v>911</v>
      </c>
      <c r="I1753" t="s">
        <v>125</v>
      </c>
      <c r="J1753">
        <v>2026</v>
      </c>
      <c r="K1753">
        <v>7</v>
      </c>
      <c r="L1753" t="s">
        <v>94</v>
      </c>
      <c r="M1753">
        <v>326</v>
      </c>
      <c r="N1753">
        <v>1</v>
      </c>
      <c r="O1753">
        <v>326</v>
      </c>
      <c r="P1753" t="s">
        <v>831</v>
      </c>
      <c r="Q1753">
        <v>1</v>
      </c>
    </row>
    <row r="1754" spans="1:17" x14ac:dyDescent="0.25">
      <c r="A1754" t="s">
        <v>1005</v>
      </c>
      <c r="B1754" t="s">
        <v>694</v>
      </c>
      <c r="C1754" t="s">
        <v>133</v>
      </c>
      <c r="D1754" t="s">
        <v>832</v>
      </c>
      <c r="E1754" t="s">
        <v>104</v>
      </c>
      <c r="F1754">
        <v>40700</v>
      </c>
      <c r="G1754" t="s">
        <v>911</v>
      </c>
      <c r="I1754" t="s">
        <v>118</v>
      </c>
      <c r="J1754">
        <v>2026</v>
      </c>
      <c r="K1754">
        <v>7</v>
      </c>
      <c r="L1754" t="s">
        <v>94</v>
      </c>
      <c r="M1754">
        <v>81</v>
      </c>
      <c r="N1754">
        <v>1</v>
      </c>
      <c r="O1754">
        <v>81</v>
      </c>
      <c r="P1754" t="s">
        <v>831</v>
      </c>
      <c r="Q1754">
        <v>0</v>
      </c>
    </row>
    <row r="1755" spans="1:17" x14ac:dyDescent="0.25">
      <c r="A1755" t="s">
        <v>1005</v>
      </c>
      <c r="B1755" t="s">
        <v>694</v>
      </c>
      <c r="C1755" t="s">
        <v>133</v>
      </c>
      <c r="D1755" t="s">
        <v>832</v>
      </c>
      <c r="E1755" t="s">
        <v>104</v>
      </c>
      <c r="F1755">
        <v>40700</v>
      </c>
      <c r="G1755" t="s">
        <v>911</v>
      </c>
      <c r="I1755" t="s">
        <v>120</v>
      </c>
      <c r="J1755">
        <v>2026</v>
      </c>
      <c r="K1755">
        <v>7</v>
      </c>
      <c r="L1755" t="s">
        <v>94</v>
      </c>
      <c r="M1755">
        <v>135</v>
      </c>
      <c r="N1755">
        <v>1</v>
      </c>
      <c r="O1755">
        <v>135</v>
      </c>
      <c r="P1755" t="s">
        <v>831</v>
      </c>
      <c r="Q1755">
        <v>0</v>
      </c>
    </row>
    <row r="1756" spans="1:17" x14ac:dyDescent="0.25">
      <c r="A1756" t="s">
        <v>1005</v>
      </c>
      <c r="B1756" t="s">
        <v>694</v>
      </c>
      <c r="C1756" t="s">
        <v>133</v>
      </c>
      <c r="D1756" t="s">
        <v>832</v>
      </c>
      <c r="E1756" t="s">
        <v>105</v>
      </c>
      <c r="F1756">
        <v>40700</v>
      </c>
      <c r="G1756" t="s">
        <v>911</v>
      </c>
      <c r="I1756" t="s">
        <v>111</v>
      </c>
      <c r="J1756">
        <v>2026</v>
      </c>
      <c r="K1756">
        <v>7</v>
      </c>
      <c r="L1756" t="s">
        <v>94</v>
      </c>
      <c r="M1756">
        <v>116</v>
      </c>
      <c r="N1756">
        <v>1</v>
      </c>
      <c r="O1756">
        <v>116</v>
      </c>
      <c r="P1756" t="s">
        <v>831</v>
      </c>
      <c r="Q1756">
        <v>0</v>
      </c>
    </row>
    <row r="1757" spans="1:17" x14ac:dyDescent="0.25">
      <c r="A1757" t="s">
        <v>1005</v>
      </c>
      <c r="B1757" t="s">
        <v>887</v>
      </c>
      <c r="C1757" t="s">
        <v>133</v>
      </c>
      <c r="D1757" t="s">
        <v>832</v>
      </c>
      <c r="E1757" t="s">
        <v>105</v>
      </c>
      <c r="F1757">
        <v>40700</v>
      </c>
      <c r="G1757" t="s">
        <v>911</v>
      </c>
      <c r="I1757" t="s">
        <v>121</v>
      </c>
      <c r="J1757">
        <v>2026</v>
      </c>
      <c r="K1757">
        <v>7</v>
      </c>
      <c r="L1757" t="s">
        <v>94</v>
      </c>
      <c r="M1757">
        <v>116</v>
      </c>
      <c r="N1757">
        <v>1</v>
      </c>
      <c r="O1757">
        <v>116</v>
      </c>
      <c r="P1757" t="s">
        <v>831</v>
      </c>
      <c r="Q1757">
        <v>0</v>
      </c>
    </row>
    <row r="1758" spans="1:17" x14ac:dyDescent="0.25">
      <c r="A1758" t="s">
        <v>1005</v>
      </c>
      <c r="B1758" t="s">
        <v>181</v>
      </c>
      <c r="C1758" t="s">
        <v>133</v>
      </c>
      <c r="D1758" t="s">
        <v>832</v>
      </c>
      <c r="E1758" t="s">
        <v>105</v>
      </c>
      <c r="F1758">
        <v>40700</v>
      </c>
      <c r="G1758" t="s">
        <v>911</v>
      </c>
      <c r="I1758" t="s">
        <v>121</v>
      </c>
      <c r="J1758">
        <v>2026</v>
      </c>
      <c r="K1758">
        <v>7</v>
      </c>
      <c r="L1758" t="s">
        <v>94</v>
      </c>
      <c r="M1758">
        <v>116</v>
      </c>
      <c r="N1758">
        <v>1</v>
      </c>
      <c r="O1758">
        <v>116</v>
      </c>
      <c r="P1758" t="s">
        <v>831</v>
      </c>
      <c r="Q1758">
        <v>0</v>
      </c>
    </row>
    <row r="1759" spans="1:17" x14ac:dyDescent="0.25">
      <c r="A1759" t="s">
        <v>1005</v>
      </c>
      <c r="B1759" t="s">
        <v>181</v>
      </c>
      <c r="C1759" t="s">
        <v>133</v>
      </c>
      <c r="D1759" t="s">
        <v>832</v>
      </c>
      <c r="E1759" t="s">
        <v>102</v>
      </c>
      <c r="F1759">
        <v>40700</v>
      </c>
      <c r="G1759" t="s">
        <v>911</v>
      </c>
      <c r="I1759" t="s">
        <v>125</v>
      </c>
      <c r="J1759">
        <v>2026</v>
      </c>
      <c r="K1759">
        <v>7</v>
      </c>
      <c r="L1759" t="s">
        <v>94</v>
      </c>
      <c r="M1759">
        <v>916</v>
      </c>
      <c r="N1759">
        <v>1</v>
      </c>
      <c r="O1759">
        <v>916</v>
      </c>
      <c r="P1759" t="s">
        <v>831</v>
      </c>
      <c r="Q1759">
        <v>1</v>
      </c>
    </row>
    <row r="1760" spans="1:17" x14ac:dyDescent="0.25">
      <c r="A1760" t="s">
        <v>1005</v>
      </c>
      <c r="B1760" t="s">
        <v>181</v>
      </c>
      <c r="C1760" t="s">
        <v>133</v>
      </c>
      <c r="D1760" t="s">
        <v>832</v>
      </c>
      <c r="E1760" t="s">
        <v>104</v>
      </c>
      <c r="F1760">
        <v>40700</v>
      </c>
      <c r="G1760" t="s">
        <v>911</v>
      </c>
      <c r="I1760" t="s">
        <v>118</v>
      </c>
      <c r="J1760">
        <v>2026</v>
      </c>
      <c r="K1760">
        <v>7</v>
      </c>
      <c r="L1760" t="s">
        <v>94</v>
      </c>
      <c r="M1760">
        <v>162</v>
      </c>
      <c r="N1760">
        <v>1</v>
      </c>
      <c r="O1760">
        <v>162</v>
      </c>
      <c r="P1760" t="s">
        <v>831</v>
      </c>
      <c r="Q1760">
        <v>0</v>
      </c>
    </row>
    <row r="1761" spans="1:17" x14ac:dyDescent="0.25">
      <c r="A1761" t="s">
        <v>1005</v>
      </c>
      <c r="B1761" t="s">
        <v>181</v>
      </c>
      <c r="C1761" t="s">
        <v>133</v>
      </c>
      <c r="D1761" t="s">
        <v>832</v>
      </c>
      <c r="E1761" t="s">
        <v>104</v>
      </c>
      <c r="F1761">
        <v>40700</v>
      </c>
      <c r="G1761" t="s">
        <v>911</v>
      </c>
      <c r="I1761" t="s">
        <v>120</v>
      </c>
      <c r="J1761">
        <v>2026</v>
      </c>
      <c r="K1761">
        <v>7</v>
      </c>
      <c r="L1761" t="s">
        <v>94</v>
      </c>
      <c r="M1761">
        <v>270</v>
      </c>
      <c r="N1761">
        <v>1</v>
      </c>
      <c r="O1761">
        <v>270</v>
      </c>
      <c r="P1761" t="s">
        <v>831</v>
      </c>
      <c r="Q1761">
        <v>0</v>
      </c>
    </row>
    <row r="1762" spans="1:17" x14ac:dyDescent="0.25">
      <c r="A1762" t="s">
        <v>1005</v>
      </c>
      <c r="B1762" t="s">
        <v>181</v>
      </c>
      <c r="C1762" t="s">
        <v>133</v>
      </c>
      <c r="D1762" t="s">
        <v>832</v>
      </c>
      <c r="E1762" t="s">
        <v>105</v>
      </c>
      <c r="F1762">
        <v>40700</v>
      </c>
      <c r="G1762" t="s">
        <v>911</v>
      </c>
      <c r="I1762" t="s">
        <v>111</v>
      </c>
      <c r="J1762">
        <v>2026</v>
      </c>
      <c r="K1762">
        <v>7</v>
      </c>
      <c r="L1762" t="s">
        <v>94</v>
      </c>
      <c r="M1762">
        <v>232</v>
      </c>
      <c r="N1762">
        <v>1</v>
      </c>
      <c r="O1762">
        <v>232</v>
      </c>
      <c r="P1762" t="s">
        <v>831</v>
      </c>
      <c r="Q1762">
        <v>0</v>
      </c>
    </row>
    <row r="1763" spans="1:17" x14ac:dyDescent="0.25">
      <c r="A1763" t="s">
        <v>1005</v>
      </c>
      <c r="B1763" t="s">
        <v>183</v>
      </c>
      <c r="C1763" t="s">
        <v>133</v>
      </c>
      <c r="D1763" t="s">
        <v>832</v>
      </c>
      <c r="E1763" t="s">
        <v>105</v>
      </c>
      <c r="F1763">
        <v>40700</v>
      </c>
      <c r="G1763" t="s">
        <v>911</v>
      </c>
      <c r="I1763" t="s">
        <v>121</v>
      </c>
      <c r="J1763">
        <v>2026</v>
      </c>
      <c r="K1763">
        <v>7</v>
      </c>
      <c r="L1763" t="s">
        <v>94</v>
      </c>
      <c r="M1763">
        <v>116</v>
      </c>
      <c r="N1763">
        <v>1</v>
      </c>
      <c r="O1763">
        <v>116</v>
      </c>
      <c r="P1763" t="s">
        <v>831</v>
      </c>
      <c r="Q1763">
        <v>0</v>
      </c>
    </row>
    <row r="1764" spans="1:17" x14ac:dyDescent="0.25">
      <c r="A1764" t="s">
        <v>1005</v>
      </c>
      <c r="B1764" t="s">
        <v>183</v>
      </c>
      <c r="C1764" t="s">
        <v>133</v>
      </c>
      <c r="D1764" t="s">
        <v>832</v>
      </c>
      <c r="E1764" t="s">
        <v>102</v>
      </c>
      <c r="F1764">
        <v>40700</v>
      </c>
      <c r="G1764" t="s">
        <v>911</v>
      </c>
      <c r="I1764" t="s">
        <v>125</v>
      </c>
      <c r="J1764">
        <v>2026</v>
      </c>
      <c r="K1764">
        <v>7</v>
      </c>
      <c r="L1764" t="s">
        <v>94</v>
      </c>
      <c r="M1764">
        <v>307</v>
      </c>
      <c r="N1764">
        <v>1</v>
      </c>
      <c r="O1764">
        <v>307</v>
      </c>
      <c r="P1764" t="s">
        <v>831</v>
      </c>
      <c r="Q1764">
        <v>1</v>
      </c>
    </row>
    <row r="1765" spans="1:17" x14ac:dyDescent="0.25">
      <c r="A1765" t="s">
        <v>1005</v>
      </c>
      <c r="B1765" t="s">
        <v>183</v>
      </c>
      <c r="C1765" t="s">
        <v>133</v>
      </c>
      <c r="D1765" t="s">
        <v>832</v>
      </c>
      <c r="E1765" t="s">
        <v>104</v>
      </c>
      <c r="F1765">
        <v>40700</v>
      </c>
      <c r="G1765" t="s">
        <v>911</v>
      </c>
      <c r="I1765" t="s">
        <v>118</v>
      </c>
      <c r="J1765">
        <v>2026</v>
      </c>
      <c r="K1765">
        <v>7</v>
      </c>
      <c r="L1765" t="s">
        <v>94</v>
      </c>
      <c r="M1765">
        <v>81</v>
      </c>
      <c r="N1765">
        <v>1</v>
      </c>
      <c r="O1765">
        <v>81</v>
      </c>
      <c r="P1765" t="s">
        <v>831</v>
      </c>
      <c r="Q1765">
        <v>0</v>
      </c>
    </row>
    <row r="1766" spans="1:17" x14ac:dyDescent="0.25">
      <c r="A1766" t="s">
        <v>1005</v>
      </c>
      <c r="B1766" t="s">
        <v>183</v>
      </c>
      <c r="C1766" t="s">
        <v>133</v>
      </c>
      <c r="D1766" t="s">
        <v>832</v>
      </c>
      <c r="E1766" t="s">
        <v>104</v>
      </c>
      <c r="F1766">
        <v>40700</v>
      </c>
      <c r="G1766" t="s">
        <v>911</v>
      </c>
      <c r="I1766" t="s">
        <v>120</v>
      </c>
      <c r="J1766">
        <v>2026</v>
      </c>
      <c r="K1766">
        <v>7</v>
      </c>
      <c r="L1766" t="s">
        <v>94</v>
      </c>
      <c r="M1766">
        <v>135</v>
      </c>
      <c r="N1766">
        <v>1</v>
      </c>
      <c r="O1766">
        <v>135</v>
      </c>
      <c r="P1766" t="s">
        <v>831</v>
      </c>
      <c r="Q1766">
        <v>0</v>
      </c>
    </row>
    <row r="1767" spans="1:17" x14ac:dyDescent="0.25">
      <c r="A1767" t="s">
        <v>1005</v>
      </c>
      <c r="B1767" t="s">
        <v>183</v>
      </c>
      <c r="C1767" t="s">
        <v>133</v>
      </c>
      <c r="D1767" t="s">
        <v>832</v>
      </c>
      <c r="E1767" t="s">
        <v>105</v>
      </c>
      <c r="F1767">
        <v>40700</v>
      </c>
      <c r="G1767" t="s">
        <v>911</v>
      </c>
      <c r="I1767" t="s">
        <v>111</v>
      </c>
      <c r="J1767">
        <v>2026</v>
      </c>
      <c r="K1767">
        <v>7</v>
      </c>
      <c r="L1767" t="s">
        <v>94</v>
      </c>
      <c r="M1767">
        <v>232</v>
      </c>
      <c r="N1767">
        <v>1</v>
      </c>
      <c r="O1767">
        <v>232</v>
      </c>
      <c r="P1767" t="s">
        <v>831</v>
      </c>
      <c r="Q1767">
        <v>0</v>
      </c>
    </row>
    <row r="1768" spans="1:17" x14ac:dyDescent="0.25">
      <c r="A1768" t="s">
        <v>1005</v>
      </c>
      <c r="B1768" t="s">
        <v>697</v>
      </c>
      <c r="C1768" t="s">
        <v>133</v>
      </c>
      <c r="D1768" t="s">
        <v>832</v>
      </c>
      <c r="E1768" t="s">
        <v>102</v>
      </c>
      <c r="F1768">
        <v>40700</v>
      </c>
      <c r="G1768" t="s">
        <v>911</v>
      </c>
      <c r="I1768" t="s">
        <v>125</v>
      </c>
      <c r="J1768">
        <v>2026</v>
      </c>
      <c r="K1768">
        <v>7</v>
      </c>
      <c r="L1768" t="s">
        <v>94</v>
      </c>
      <c r="M1768">
        <v>326</v>
      </c>
      <c r="N1768">
        <v>1</v>
      </c>
      <c r="O1768">
        <v>326</v>
      </c>
      <c r="P1768" t="s">
        <v>831</v>
      </c>
      <c r="Q1768">
        <v>1</v>
      </c>
    </row>
    <row r="1769" spans="1:17" x14ac:dyDescent="0.25">
      <c r="A1769" t="s">
        <v>1005</v>
      </c>
      <c r="B1769" t="s">
        <v>697</v>
      </c>
      <c r="C1769" t="s">
        <v>133</v>
      </c>
      <c r="D1769" t="s">
        <v>832</v>
      </c>
      <c r="E1769" t="s">
        <v>104</v>
      </c>
      <c r="F1769">
        <v>40700</v>
      </c>
      <c r="G1769" t="s">
        <v>911</v>
      </c>
      <c r="I1769" t="s">
        <v>118</v>
      </c>
      <c r="J1769">
        <v>2026</v>
      </c>
      <c r="K1769">
        <v>7</v>
      </c>
      <c r="L1769" t="s">
        <v>94</v>
      </c>
      <c r="M1769">
        <v>81</v>
      </c>
      <c r="N1769">
        <v>1</v>
      </c>
      <c r="O1769">
        <v>81</v>
      </c>
      <c r="P1769" t="s">
        <v>831</v>
      </c>
      <c r="Q1769">
        <v>0</v>
      </c>
    </row>
    <row r="1770" spans="1:17" x14ac:dyDescent="0.25">
      <c r="A1770" t="s">
        <v>1005</v>
      </c>
      <c r="B1770" t="s">
        <v>697</v>
      </c>
      <c r="C1770" t="s">
        <v>133</v>
      </c>
      <c r="D1770" t="s">
        <v>832</v>
      </c>
      <c r="E1770" t="s">
        <v>104</v>
      </c>
      <c r="F1770">
        <v>40700</v>
      </c>
      <c r="G1770" t="s">
        <v>911</v>
      </c>
      <c r="I1770" t="s">
        <v>120</v>
      </c>
      <c r="J1770">
        <v>2026</v>
      </c>
      <c r="K1770">
        <v>7</v>
      </c>
      <c r="L1770" t="s">
        <v>94</v>
      </c>
      <c r="M1770">
        <v>135</v>
      </c>
      <c r="N1770">
        <v>1</v>
      </c>
      <c r="O1770">
        <v>135</v>
      </c>
      <c r="P1770" t="s">
        <v>831</v>
      </c>
      <c r="Q1770">
        <v>0</v>
      </c>
    </row>
    <row r="1771" spans="1:17" x14ac:dyDescent="0.25">
      <c r="A1771" t="s">
        <v>1005</v>
      </c>
      <c r="B1771" t="s">
        <v>697</v>
      </c>
      <c r="C1771" t="s">
        <v>133</v>
      </c>
      <c r="D1771" t="s">
        <v>832</v>
      </c>
      <c r="E1771" t="s">
        <v>105</v>
      </c>
      <c r="F1771">
        <v>40700</v>
      </c>
      <c r="G1771" t="s">
        <v>911</v>
      </c>
      <c r="I1771" t="s">
        <v>111</v>
      </c>
      <c r="J1771">
        <v>2026</v>
      </c>
      <c r="K1771">
        <v>7</v>
      </c>
      <c r="L1771" t="s">
        <v>94</v>
      </c>
      <c r="M1771">
        <v>116</v>
      </c>
      <c r="N1771">
        <v>1</v>
      </c>
      <c r="O1771">
        <v>116</v>
      </c>
      <c r="P1771" t="s">
        <v>831</v>
      </c>
      <c r="Q1771">
        <v>0</v>
      </c>
    </row>
    <row r="1772" spans="1:17" x14ac:dyDescent="0.25">
      <c r="A1772" t="s">
        <v>1005</v>
      </c>
      <c r="B1772" t="s">
        <v>185</v>
      </c>
      <c r="C1772" t="s">
        <v>133</v>
      </c>
      <c r="D1772" t="s">
        <v>832</v>
      </c>
      <c r="E1772" t="s">
        <v>105</v>
      </c>
      <c r="F1772">
        <v>40700</v>
      </c>
      <c r="G1772" t="s">
        <v>911</v>
      </c>
      <c r="I1772" t="s">
        <v>109</v>
      </c>
      <c r="J1772">
        <v>2026</v>
      </c>
      <c r="K1772">
        <v>7</v>
      </c>
      <c r="L1772" t="s">
        <v>94</v>
      </c>
      <c r="M1772">
        <v>96</v>
      </c>
      <c r="N1772">
        <v>1</v>
      </c>
      <c r="O1772">
        <v>96</v>
      </c>
      <c r="P1772" t="s">
        <v>831</v>
      </c>
      <c r="Q1772">
        <v>0</v>
      </c>
    </row>
    <row r="1773" spans="1:17" x14ac:dyDescent="0.25">
      <c r="A1773" t="s">
        <v>1005</v>
      </c>
      <c r="B1773" t="s">
        <v>185</v>
      </c>
      <c r="C1773" t="s">
        <v>133</v>
      </c>
      <c r="D1773" t="s">
        <v>832</v>
      </c>
      <c r="E1773" t="s">
        <v>105</v>
      </c>
      <c r="F1773">
        <v>40700</v>
      </c>
      <c r="G1773" t="s">
        <v>911</v>
      </c>
      <c r="I1773" t="s">
        <v>121</v>
      </c>
      <c r="J1773">
        <v>2026</v>
      </c>
      <c r="K1773">
        <v>7</v>
      </c>
      <c r="L1773" t="s">
        <v>94</v>
      </c>
      <c r="M1773">
        <v>116</v>
      </c>
      <c r="N1773">
        <v>1</v>
      </c>
      <c r="O1773">
        <v>116</v>
      </c>
      <c r="P1773" t="s">
        <v>831</v>
      </c>
      <c r="Q1773">
        <v>0</v>
      </c>
    </row>
    <row r="1774" spans="1:17" x14ac:dyDescent="0.25">
      <c r="A1774" t="s">
        <v>1005</v>
      </c>
      <c r="B1774" t="s">
        <v>185</v>
      </c>
      <c r="C1774" t="s">
        <v>133</v>
      </c>
      <c r="D1774" t="s">
        <v>832</v>
      </c>
      <c r="E1774" t="s">
        <v>102</v>
      </c>
      <c r="F1774">
        <v>40700</v>
      </c>
      <c r="G1774" t="s">
        <v>911</v>
      </c>
      <c r="I1774" t="s">
        <v>125</v>
      </c>
      <c r="J1774">
        <v>2026</v>
      </c>
      <c r="K1774">
        <v>7</v>
      </c>
      <c r="L1774" t="s">
        <v>94</v>
      </c>
      <c r="M1774">
        <v>307</v>
      </c>
      <c r="N1774">
        <v>1</v>
      </c>
      <c r="O1774">
        <v>307</v>
      </c>
      <c r="P1774" t="s">
        <v>831</v>
      </c>
      <c r="Q1774">
        <v>1</v>
      </c>
    </row>
    <row r="1775" spans="1:17" x14ac:dyDescent="0.25">
      <c r="A1775" t="s">
        <v>1005</v>
      </c>
      <c r="B1775" t="s">
        <v>185</v>
      </c>
      <c r="C1775" t="s">
        <v>133</v>
      </c>
      <c r="D1775" t="s">
        <v>832</v>
      </c>
      <c r="E1775" t="s">
        <v>104</v>
      </c>
      <c r="F1775">
        <v>40700</v>
      </c>
      <c r="G1775" t="s">
        <v>911</v>
      </c>
      <c r="I1775" t="s">
        <v>118</v>
      </c>
      <c r="J1775">
        <v>2026</v>
      </c>
      <c r="K1775">
        <v>7</v>
      </c>
      <c r="L1775" t="s">
        <v>94</v>
      </c>
      <c r="M1775">
        <v>162</v>
      </c>
      <c r="N1775">
        <v>1</v>
      </c>
      <c r="O1775">
        <v>162</v>
      </c>
      <c r="P1775" t="s">
        <v>831</v>
      </c>
      <c r="Q1775">
        <v>0</v>
      </c>
    </row>
    <row r="1776" spans="1:17" x14ac:dyDescent="0.25">
      <c r="A1776" t="s">
        <v>1005</v>
      </c>
      <c r="B1776" t="s">
        <v>185</v>
      </c>
      <c r="C1776" t="s">
        <v>133</v>
      </c>
      <c r="D1776" t="s">
        <v>832</v>
      </c>
      <c r="E1776" t="s">
        <v>104</v>
      </c>
      <c r="F1776">
        <v>40700</v>
      </c>
      <c r="G1776" t="s">
        <v>911</v>
      </c>
      <c r="I1776" t="s">
        <v>120</v>
      </c>
      <c r="J1776">
        <v>2026</v>
      </c>
      <c r="K1776">
        <v>7</v>
      </c>
      <c r="L1776" t="s">
        <v>94</v>
      </c>
      <c r="M1776">
        <v>270</v>
      </c>
      <c r="N1776">
        <v>1</v>
      </c>
      <c r="O1776">
        <v>270</v>
      </c>
      <c r="P1776" t="s">
        <v>831</v>
      </c>
      <c r="Q1776">
        <v>0</v>
      </c>
    </row>
    <row r="1777" spans="1:17" x14ac:dyDescent="0.25">
      <c r="A1777" t="s">
        <v>1005</v>
      </c>
      <c r="B1777" t="s">
        <v>185</v>
      </c>
      <c r="C1777" t="s">
        <v>133</v>
      </c>
      <c r="D1777" t="s">
        <v>832</v>
      </c>
      <c r="E1777" t="s">
        <v>105</v>
      </c>
      <c r="F1777">
        <v>40700</v>
      </c>
      <c r="G1777" t="s">
        <v>911</v>
      </c>
      <c r="I1777" t="s">
        <v>111</v>
      </c>
      <c r="J1777">
        <v>2026</v>
      </c>
      <c r="K1777">
        <v>7</v>
      </c>
      <c r="L1777" t="s">
        <v>94</v>
      </c>
      <c r="M1777">
        <v>232</v>
      </c>
      <c r="N1777">
        <v>1</v>
      </c>
      <c r="O1777">
        <v>232</v>
      </c>
      <c r="P1777" t="s">
        <v>831</v>
      </c>
      <c r="Q1777">
        <v>0</v>
      </c>
    </row>
    <row r="1778" spans="1:17" x14ac:dyDescent="0.25">
      <c r="A1778" t="s">
        <v>1005</v>
      </c>
      <c r="B1778" t="s">
        <v>188</v>
      </c>
      <c r="C1778" t="s">
        <v>133</v>
      </c>
      <c r="D1778" t="s">
        <v>832</v>
      </c>
      <c r="E1778" t="s">
        <v>102</v>
      </c>
      <c r="F1778">
        <v>40700</v>
      </c>
      <c r="G1778" t="s">
        <v>911</v>
      </c>
      <c r="I1778" t="s">
        <v>186</v>
      </c>
      <c r="J1778">
        <v>2026</v>
      </c>
      <c r="K1778">
        <v>7</v>
      </c>
      <c r="L1778" t="s">
        <v>94</v>
      </c>
      <c r="M1778">
        <v>597</v>
      </c>
      <c r="N1778">
        <v>1</v>
      </c>
      <c r="O1778">
        <v>597</v>
      </c>
      <c r="P1778" t="s">
        <v>831</v>
      </c>
      <c r="Q1778">
        <v>1</v>
      </c>
    </row>
    <row r="1779" spans="1:17" x14ac:dyDescent="0.25">
      <c r="A1779" t="s">
        <v>1005</v>
      </c>
      <c r="B1779" t="s">
        <v>188</v>
      </c>
      <c r="C1779" t="s">
        <v>133</v>
      </c>
      <c r="D1779" t="s">
        <v>832</v>
      </c>
      <c r="E1779" t="s">
        <v>93</v>
      </c>
      <c r="F1779">
        <v>40700</v>
      </c>
      <c r="G1779" t="s">
        <v>911</v>
      </c>
      <c r="I1779" t="s">
        <v>167</v>
      </c>
      <c r="J1779">
        <v>2026</v>
      </c>
      <c r="K1779">
        <v>7</v>
      </c>
      <c r="L1779" t="s">
        <v>94</v>
      </c>
      <c r="M1779">
        <v>126</v>
      </c>
      <c r="N1779">
        <v>1</v>
      </c>
      <c r="O1779">
        <v>126</v>
      </c>
      <c r="P1779" t="s">
        <v>831</v>
      </c>
      <c r="Q1779">
        <v>0</v>
      </c>
    </row>
    <row r="1780" spans="1:17" x14ac:dyDescent="0.25">
      <c r="A1780" t="s">
        <v>1005</v>
      </c>
      <c r="B1780" t="s">
        <v>188</v>
      </c>
      <c r="C1780" t="s">
        <v>133</v>
      </c>
      <c r="D1780" t="s">
        <v>832</v>
      </c>
      <c r="E1780" t="s">
        <v>105</v>
      </c>
      <c r="F1780">
        <v>40700</v>
      </c>
      <c r="G1780" t="s">
        <v>911</v>
      </c>
      <c r="I1780" t="s">
        <v>121</v>
      </c>
      <c r="J1780">
        <v>2026</v>
      </c>
      <c r="K1780">
        <v>7</v>
      </c>
      <c r="L1780" t="s">
        <v>94</v>
      </c>
      <c r="M1780">
        <v>116</v>
      </c>
      <c r="N1780">
        <v>1</v>
      </c>
      <c r="O1780">
        <v>116</v>
      </c>
      <c r="P1780" t="s">
        <v>831</v>
      </c>
      <c r="Q1780">
        <v>0</v>
      </c>
    </row>
    <row r="1781" spans="1:17" x14ac:dyDescent="0.25">
      <c r="A1781" t="s">
        <v>1005</v>
      </c>
      <c r="B1781" t="s">
        <v>188</v>
      </c>
      <c r="C1781" t="s">
        <v>133</v>
      </c>
      <c r="D1781" t="s">
        <v>832</v>
      </c>
      <c r="E1781" t="s">
        <v>104</v>
      </c>
      <c r="F1781">
        <v>40700</v>
      </c>
      <c r="G1781" t="s">
        <v>911</v>
      </c>
      <c r="I1781" t="s">
        <v>118</v>
      </c>
      <c r="J1781">
        <v>2026</v>
      </c>
      <c r="K1781">
        <v>7</v>
      </c>
      <c r="L1781" t="s">
        <v>94</v>
      </c>
      <c r="M1781">
        <v>406</v>
      </c>
      <c r="N1781">
        <v>1</v>
      </c>
      <c r="O1781">
        <v>406</v>
      </c>
      <c r="P1781" t="s">
        <v>831</v>
      </c>
      <c r="Q1781">
        <v>0</v>
      </c>
    </row>
    <row r="1782" spans="1:17" x14ac:dyDescent="0.25">
      <c r="A1782" t="s">
        <v>1005</v>
      </c>
      <c r="B1782" t="s">
        <v>188</v>
      </c>
      <c r="C1782" t="s">
        <v>133</v>
      </c>
      <c r="D1782" t="s">
        <v>832</v>
      </c>
      <c r="E1782" t="s">
        <v>104</v>
      </c>
      <c r="F1782">
        <v>40700</v>
      </c>
      <c r="G1782" t="s">
        <v>911</v>
      </c>
      <c r="I1782" t="s">
        <v>120</v>
      </c>
      <c r="J1782">
        <v>2026</v>
      </c>
      <c r="K1782">
        <v>7</v>
      </c>
      <c r="L1782" t="s">
        <v>94</v>
      </c>
      <c r="M1782">
        <v>406</v>
      </c>
      <c r="N1782">
        <v>1</v>
      </c>
      <c r="O1782">
        <v>406</v>
      </c>
      <c r="P1782" t="s">
        <v>831</v>
      </c>
      <c r="Q1782">
        <v>0</v>
      </c>
    </row>
    <row r="1783" spans="1:17" x14ac:dyDescent="0.25">
      <c r="A1783" t="s">
        <v>1005</v>
      </c>
      <c r="B1783" t="s">
        <v>188</v>
      </c>
      <c r="C1783" t="s">
        <v>133</v>
      </c>
      <c r="D1783" t="s">
        <v>832</v>
      </c>
      <c r="E1783" t="s">
        <v>105</v>
      </c>
      <c r="F1783">
        <v>40700</v>
      </c>
      <c r="G1783" t="s">
        <v>911</v>
      </c>
      <c r="I1783" t="s">
        <v>111</v>
      </c>
      <c r="J1783">
        <v>2026</v>
      </c>
      <c r="K1783">
        <v>7</v>
      </c>
      <c r="L1783" t="s">
        <v>94</v>
      </c>
      <c r="M1783">
        <v>232</v>
      </c>
      <c r="N1783">
        <v>1</v>
      </c>
      <c r="O1783">
        <v>232</v>
      </c>
      <c r="P1783" t="s">
        <v>831</v>
      </c>
      <c r="Q1783">
        <v>0</v>
      </c>
    </row>
    <row r="1784" spans="1:17" x14ac:dyDescent="0.25">
      <c r="A1784" t="s">
        <v>1005</v>
      </c>
      <c r="B1784" t="s">
        <v>189</v>
      </c>
      <c r="C1784" t="s">
        <v>133</v>
      </c>
      <c r="D1784" t="s">
        <v>832</v>
      </c>
      <c r="E1784" t="s">
        <v>102</v>
      </c>
      <c r="F1784">
        <v>40700</v>
      </c>
      <c r="G1784" t="s">
        <v>911</v>
      </c>
      <c r="I1784" t="s">
        <v>125</v>
      </c>
      <c r="J1784">
        <v>2026</v>
      </c>
      <c r="K1784">
        <v>7</v>
      </c>
      <c r="L1784" t="s">
        <v>94</v>
      </c>
      <c r="M1784">
        <v>307</v>
      </c>
      <c r="N1784">
        <v>1</v>
      </c>
      <c r="O1784">
        <v>307</v>
      </c>
      <c r="P1784" t="s">
        <v>831</v>
      </c>
      <c r="Q1784">
        <v>1</v>
      </c>
    </row>
    <row r="1785" spans="1:17" x14ac:dyDescent="0.25">
      <c r="A1785" t="s">
        <v>1005</v>
      </c>
      <c r="B1785" t="s">
        <v>189</v>
      </c>
      <c r="C1785" t="s">
        <v>133</v>
      </c>
      <c r="D1785" t="s">
        <v>832</v>
      </c>
      <c r="E1785" t="s">
        <v>105</v>
      </c>
      <c r="F1785">
        <v>40700</v>
      </c>
      <c r="G1785" t="s">
        <v>911</v>
      </c>
      <c r="I1785" t="s">
        <v>111</v>
      </c>
      <c r="J1785">
        <v>2026</v>
      </c>
      <c r="K1785">
        <v>7</v>
      </c>
      <c r="L1785" t="s">
        <v>94</v>
      </c>
      <c r="M1785">
        <v>116</v>
      </c>
      <c r="N1785">
        <v>1</v>
      </c>
      <c r="O1785">
        <v>116</v>
      </c>
      <c r="P1785" t="s">
        <v>831</v>
      </c>
      <c r="Q1785">
        <v>0</v>
      </c>
    </row>
    <row r="1786" spans="1:17" x14ac:dyDescent="0.25">
      <c r="A1786" t="s">
        <v>1005</v>
      </c>
      <c r="B1786" t="s">
        <v>700</v>
      </c>
      <c r="C1786" t="s">
        <v>133</v>
      </c>
      <c r="D1786" t="s">
        <v>832</v>
      </c>
      <c r="E1786" t="s">
        <v>105</v>
      </c>
      <c r="F1786">
        <v>40700</v>
      </c>
      <c r="G1786" t="s">
        <v>911</v>
      </c>
      <c r="I1786" t="s">
        <v>121</v>
      </c>
      <c r="J1786">
        <v>2026</v>
      </c>
      <c r="K1786">
        <v>7</v>
      </c>
      <c r="L1786" t="s">
        <v>94</v>
      </c>
      <c r="M1786">
        <v>232</v>
      </c>
      <c r="N1786">
        <v>1</v>
      </c>
      <c r="O1786">
        <v>232</v>
      </c>
      <c r="P1786" t="s">
        <v>831</v>
      </c>
      <c r="Q1786">
        <v>0</v>
      </c>
    </row>
    <row r="1787" spans="1:17" x14ac:dyDescent="0.25">
      <c r="A1787" t="s">
        <v>1005</v>
      </c>
      <c r="B1787" t="s">
        <v>700</v>
      </c>
      <c r="C1787" t="s">
        <v>133</v>
      </c>
      <c r="D1787" t="s">
        <v>832</v>
      </c>
      <c r="E1787" t="s">
        <v>102</v>
      </c>
      <c r="F1787">
        <v>40700</v>
      </c>
      <c r="G1787" t="s">
        <v>911</v>
      </c>
      <c r="I1787" t="s">
        <v>125</v>
      </c>
      <c r="J1787">
        <v>2026</v>
      </c>
      <c r="K1787">
        <v>7</v>
      </c>
      <c r="L1787" t="s">
        <v>94</v>
      </c>
      <c r="M1787">
        <v>920</v>
      </c>
      <c r="N1787">
        <v>1</v>
      </c>
      <c r="O1787">
        <v>920</v>
      </c>
      <c r="P1787" t="s">
        <v>831</v>
      </c>
      <c r="Q1787">
        <v>1</v>
      </c>
    </row>
    <row r="1788" spans="1:17" x14ac:dyDescent="0.25">
      <c r="A1788" t="s">
        <v>1005</v>
      </c>
      <c r="B1788" t="s">
        <v>700</v>
      </c>
      <c r="C1788" t="s">
        <v>133</v>
      </c>
      <c r="D1788" t="s">
        <v>832</v>
      </c>
      <c r="E1788" t="s">
        <v>104</v>
      </c>
      <c r="F1788">
        <v>40700</v>
      </c>
      <c r="G1788" t="s">
        <v>911</v>
      </c>
      <c r="I1788" t="s">
        <v>118</v>
      </c>
      <c r="J1788">
        <v>2026</v>
      </c>
      <c r="K1788">
        <v>7</v>
      </c>
      <c r="L1788" t="s">
        <v>94</v>
      </c>
      <c r="M1788">
        <v>297</v>
      </c>
      <c r="N1788">
        <v>1</v>
      </c>
      <c r="O1788">
        <v>297</v>
      </c>
      <c r="P1788" t="s">
        <v>831</v>
      </c>
      <c r="Q1788">
        <v>0</v>
      </c>
    </row>
    <row r="1789" spans="1:17" x14ac:dyDescent="0.25">
      <c r="A1789" t="s">
        <v>1005</v>
      </c>
      <c r="B1789" t="s">
        <v>700</v>
      </c>
      <c r="C1789" t="s">
        <v>133</v>
      </c>
      <c r="D1789" t="s">
        <v>832</v>
      </c>
      <c r="E1789" t="s">
        <v>104</v>
      </c>
      <c r="F1789">
        <v>40700</v>
      </c>
      <c r="G1789" t="s">
        <v>911</v>
      </c>
      <c r="I1789" t="s">
        <v>120</v>
      </c>
      <c r="J1789">
        <v>2026</v>
      </c>
      <c r="K1789">
        <v>7</v>
      </c>
      <c r="L1789" t="s">
        <v>94</v>
      </c>
      <c r="M1789">
        <v>406</v>
      </c>
      <c r="N1789">
        <v>1</v>
      </c>
      <c r="O1789">
        <v>406</v>
      </c>
      <c r="P1789" t="s">
        <v>831</v>
      </c>
      <c r="Q1789">
        <v>0</v>
      </c>
    </row>
    <row r="1790" spans="1:17" x14ac:dyDescent="0.25">
      <c r="A1790" t="s">
        <v>1005</v>
      </c>
      <c r="B1790" t="s">
        <v>700</v>
      </c>
      <c r="C1790" t="s">
        <v>133</v>
      </c>
      <c r="D1790" t="s">
        <v>832</v>
      </c>
      <c r="E1790" t="s">
        <v>105</v>
      </c>
      <c r="F1790">
        <v>40700</v>
      </c>
      <c r="G1790" t="s">
        <v>911</v>
      </c>
      <c r="I1790" t="s">
        <v>111</v>
      </c>
      <c r="J1790">
        <v>2026</v>
      </c>
      <c r="K1790">
        <v>7</v>
      </c>
      <c r="L1790" t="s">
        <v>94</v>
      </c>
      <c r="M1790">
        <v>116</v>
      </c>
      <c r="N1790">
        <v>1</v>
      </c>
      <c r="O1790">
        <v>116</v>
      </c>
      <c r="P1790" t="s">
        <v>831</v>
      </c>
      <c r="Q1790">
        <v>0</v>
      </c>
    </row>
    <row r="1791" spans="1:17" x14ac:dyDescent="0.25">
      <c r="A1791" t="s">
        <v>1005</v>
      </c>
      <c r="B1791" t="s">
        <v>190</v>
      </c>
      <c r="C1791" t="s">
        <v>133</v>
      </c>
      <c r="D1791" t="s">
        <v>832</v>
      </c>
      <c r="E1791" t="s">
        <v>102</v>
      </c>
      <c r="F1791">
        <v>40700</v>
      </c>
      <c r="G1791" t="s">
        <v>911</v>
      </c>
      <c r="I1791" t="s">
        <v>125</v>
      </c>
      <c r="J1791">
        <v>2026</v>
      </c>
      <c r="K1791">
        <v>7</v>
      </c>
      <c r="L1791" t="s">
        <v>94</v>
      </c>
      <c r="M1791">
        <v>114</v>
      </c>
      <c r="N1791">
        <v>1</v>
      </c>
      <c r="O1791">
        <v>114</v>
      </c>
      <c r="P1791" t="s">
        <v>831</v>
      </c>
      <c r="Q1791">
        <v>1</v>
      </c>
    </row>
    <row r="1792" spans="1:17" x14ac:dyDescent="0.25">
      <c r="A1792" t="s">
        <v>1005</v>
      </c>
      <c r="B1792" t="s">
        <v>190</v>
      </c>
      <c r="C1792" t="s">
        <v>133</v>
      </c>
      <c r="D1792" t="s">
        <v>832</v>
      </c>
      <c r="E1792" t="s">
        <v>105</v>
      </c>
      <c r="F1792">
        <v>40700</v>
      </c>
      <c r="G1792" t="s">
        <v>911</v>
      </c>
      <c r="I1792" t="s">
        <v>111</v>
      </c>
      <c r="J1792">
        <v>2026</v>
      </c>
      <c r="K1792">
        <v>7</v>
      </c>
      <c r="L1792" t="s">
        <v>94</v>
      </c>
      <c r="M1792">
        <v>116</v>
      </c>
      <c r="N1792">
        <v>1</v>
      </c>
      <c r="O1792">
        <v>116</v>
      </c>
      <c r="P1792" t="s">
        <v>831</v>
      </c>
      <c r="Q1792">
        <v>0</v>
      </c>
    </row>
    <row r="1793" spans="1:17" x14ac:dyDescent="0.25">
      <c r="A1793" t="s">
        <v>1005</v>
      </c>
      <c r="B1793" t="s">
        <v>196</v>
      </c>
      <c r="C1793" t="s">
        <v>133</v>
      </c>
      <c r="D1793" t="s">
        <v>832</v>
      </c>
      <c r="E1793" t="s">
        <v>105</v>
      </c>
      <c r="F1793">
        <v>40700</v>
      </c>
      <c r="G1793" t="s">
        <v>911</v>
      </c>
      <c r="I1793" t="s">
        <v>121</v>
      </c>
      <c r="J1793">
        <v>2026</v>
      </c>
      <c r="K1793">
        <v>7</v>
      </c>
      <c r="L1793" t="s">
        <v>94</v>
      </c>
      <c r="M1793">
        <v>116</v>
      </c>
      <c r="N1793">
        <v>1</v>
      </c>
      <c r="O1793">
        <v>116</v>
      </c>
      <c r="P1793" t="s">
        <v>831</v>
      </c>
      <c r="Q1793">
        <v>0</v>
      </c>
    </row>
    <row r="1794" spans="1:17" x14ac:dyDescent="0.25">
      <c r="A1794" t="s">
        <v>1005</v>
      </c>
      <c r="B1794" t="s">
        <v>196</v>
      </c>
      <c r="C1794" t="s">
        <v>133</v>
      </c>
      <c r="D1794" t="s">
        <v>832</v>
      </c>
      <c r="E1794" t="s">
        <v>102</v>
      </c>
      <c r="F1794">
        <v>40700</v>
      </c>
      <c r="G1794" t="s">
        <v>911</v>
      </c>
      <c r="I1794" t="s">
        <v>125</v>
      </c>
      <c r="J1794">
        <v>2026</v>
      </c>
      <c r="K1794">
        <v>7</v>
      </c>
      <c r="L1794" t="s">
        <v>94</v>
      </c>
      <c r="M1794">
        <v>307</v>
      </c>
      <c r="N1794">
        <v>1</v>
      </c>
      <c r="O1794">
        <v>307</v>
      </c>
      <c r="P1794" t="s">
        <v>831</v>
      </c>
      <c r="Q1794">
        <v>1</v>
      </c>
    </row>
    <row r="1795" spans="1:17" x14ac:dyDescent="0.25">
      <c r="A1795" t="s">
        <v>1005</v>
      </c>
      <c r="B1795" t="s">
        <v>196</v>
      </c>
      <c r="C1795" t="s">
        <v>133</v>
      </c>
      <c r="D1795" t="s">
        <v>832</v>
      </c>
      <c r="E1795" t="s">
        <v>104</v>
      </c>
      <c r="F1795">
        <v>40700</v>
      </c>
      <c r="G1795" t="s">
        <v>911</v>
      </c>
      <c r="I1795" t="s">
        <v>118</v>
      </c>
      <c r="J1795">
        <v>2026</v>
      </c>
      <c r="K1795">
        <v>7</v>
      </c>
      <c r="L1795" t="s">
        <v>94</v>
      </c>
      <c r="M1795">
        <v>81</v>
      </c>
      <c r="N1795">
        <v>1</v>
      </c>
      <c r="O1795">
        <v>81</v>
      </c>
      <c r="P1795" t="s">
        <v>831</v>
      </c>
      <c r="Q1795">
        <v>0</v>
      </c>
    </row>
    <row r="1796" spans="1:17" x14ac:dyDescent="0.25">
      <c r="A1796" t="s">
        <v>1005</v>
      </c>
      <c r="B1796" t="s">
        <v>196</v>
      </c>
      <c r="C1796" t="s">
        <v>133</v>
      </c>
      <c r="D1796" t="s">
        <v>832</v>
      </c>
      <c r="E1796" t="s">
        <v>104</v>
      </c>
      <c r="F1796">
        <v>40700</v>
      </c>
      <c r="G1796" t="s">
        <v>911</v>
      </c>
      <c r="I1796" t="s">
        <v>120</v>
      </c>
      <c r="J1796">
        <v>2026</v>
      </c>
      <c r="K1796">
        <v>7</v>
      </c>
      <c r="L1796" t="s">
        <v>94</v>
      </c>
      <c r="M1796">
        <v>135</v>
      </c>
      <c r="N1796">
        <v>1</v>
      </c>
      <c r="O1796">
        <v>135</v>
      </c>
      <c r="P1796" t="s">
        <v>831</v>
      </c>
      <c r="Q1796">
        <v>0</v>
      </c>
    </row>
    <row r="1797" spans="1:17" x14ac:dyDescent="0.25">
      <c r="A1797" t="s">
        <v>1005</v>
      </c>
      <c r="B1797" t="s">
        <v>196</v>
      </c>
      <c r="C1797" t="s">
        <v>133</v>
      </c>
      <c r="D1797" t="s">
        <v>832</v>
      </c>
      <c r="E1797" t="s">
        <v>105</v>
      </c>
      <c r="F1797">
        <v>40700</v>
      </c>
      <c r="G1797" t="s">
        <v>911</v>
      </c>
      <c r="I1797" t="s">
        <v>111</v>
      </c>
      <c r="J1797">
        <v>2026</v>
      </c>
      <c r="K1797">
        <v>7</v>
      </c>
      <c r="L1797" t="s">
        <v>94</v>
      </c>
      <c r="M1797">
        <v>116</v>
      </c>
      <c r="N1797">
        <v>1</v>
      </c>
      <c r="O1797">
        <v>116</v>
      </c>
      <c r="P1797" t="s">
        <v>831</v>
      </c>
      <c r="Q1797">
        <v>0</v>
      </c>
    </row>
    <row r="1798" spans="1:17" x14ac:dyDescent="0.25">
      <c r="A1798" t="s">
        <v>1005</v>
      </c>
      <c r="B1798" t="s">
        <v>197</v>
      </c>
      <c r="C1798" t="s">
        <v>133</v>
      </c>
      <c r="D1798" t="s">
        <v>832</v>
      </c>
      <c r="E1798" t="s">
        <v>93</v>
      </c>
      <c r="F1798">
        <v>40700</v>
      </c>
      <c r="G1798" t="s">
        <v>911</v>
      </c>
      <c r="I1798" t="s">
        <v>240</v>
      </c>
      <c r="J1798">
        <v>2026</v>
      </c>
      <c r="K1798">
        <v>7</v>
      </c>
      <c r="L1798" t="s">
        <v>94</v>
      </c>
      <c r="M1798">
        <v>126</v>
      </c>
      <c r="N1798">
        <v>1</v>
      </c>
      <c r="O1798">
        <v>126</v>
      </c>
      <c r="P1798" t="s">
        <v>831</v>
      </c>
      <c r="Q1798">
        <v>0</v>
      </c>
    </row>
    <row r="1799" spans="1:17" x14ac:dyDescent="0.25">
      <c r="A1799" t="s">
        <v>1005</v>
      </c>
      <c r="B1799" t="s">
        <v>197</v>
      </c>
      <c r="C1799" t="s">
        <v>133</v>
      </c>
      <c r="D1799" t="s">
        <v>832</v>
      </c>
      <c r="E1799" t="s">
        <v>105</v>
      </c>
      <c r="F1799">
        <v>40700</v>
      </c>
      <c r="G1799" t="s">
        <v>911</v>
      </c>
      <c r="I1799" t="s">
        <v>121</v>
      </c>
      <c r="J1799">
        <v>2026</v>
      </c>
      <c r="K1799">
        <v>7</v>
      </c>
      <c r="L1799" t="s">
        <v>94</v>
      </c>
      <c r="M1799">
        <v>116</v>
      </c>
      <c r="N1799">
        <v>1</v>
      </c>
      <c r="O1799">
        <v>116</v>
      </c>
      <c r="P1799" t="s">
        <v>831</v>
      </c>
      <c r="Q1799">
        <v>0</v>
      </c>
    </row>
    <row r="1800" spans="1:17" x14ac:dyDescent="0.25">
      <c r="A1800" t="s">
        <v>1005</v>
      </c>
      <c r="B1800" t="s">
        <v>197</v>
      </c>
      <c r="C1800" t="s">
        <v>133</v>
      </c>
      <c r="D1800" t="s">
        <v>832</v>
      </c>
      <c r="E1800" t="s">
        <v>102</v>
      </c>
      <c r="F1800">
        <v>40700</v>
      </c>
      <c r="G1800" t="s">
        <v>911</v>
      </c>
      <c r="I1800" t="s">
        <v>125</v>
      </c>
      <c r="J1800">
        <v>2026</v>
      </c>
      <c r="K1800">
        <v>7</v>
      </c>
      <c r="L1800" t="s">
        <v>94</v>
      </c>
      <c r="M1800">
        <v>326</v>
      </c>
      <c r="N1800">
        <v>1</v>
      </c>
      <c r="O1800">
        <v>326</v>
      </c>
      <c r="P1800" t="s">
        <v>831</v>
      </c>
      <c r="Q1800">
        <v>1</v>
      </c>
    </row>
    <row r="1801" spans="1:17" x14ac:dyDescent="0.25">
      <c r="A1801" t="s">
        <v>1005</v>
      </c>
      <c r="B1801" t="s">
        <v>197</v>
      </c>
      <c r="C1801" t="s">
        <v>133</v>
      </c>
      <c r="D1801" t="s">
        <v>832</v>
      </c>
      <c r="E1801" t="s">
        <v>104</v>
      </c>
      <c r="F1801">
        <v>40700</v>
      </c>
      <c r="G1801" t="s">
        <v>911</v>
      </c>
      <c r="I1801" t="s">
        <v>118</v>
      </c>
      <c r="J1801">
        <v>2026</v>
      </c>
      <c r="K1801">
        <v>7</v>
      </c>
      <c r="L1801" t="s">
        <v>94</v>
      </c>
      <c r="M1801">
        <v>81</v>
      </c>
      <c r="N1801">
        <v>1</v>
      </c>
      <c r="O1801">
        <v>81</v>
      </c>
      <c r="P1801" t="s">
        <v>831</v>
      </c>
      <c r="Q1801">
        <v>0</v>
      </c>
    </row>
    <row r="1802" spans="1:17" x14ac:dyDescent="0.25">
      <c r="A1802" t="s">
        <v>1005</v>
      </c>
      <c r="B1802" t="s">
        <v>197</v>
      </c>
      <c r="C1802" t="s">
        <v>133</v>
      </c>
      <c r="D1802" t="s">
        <v>832</v>
      </c>
      <c r="E1802" t="s">
        <v>104</v>
      </c>
      <c r="F1802">
        <v>40700</v>
      </c>
      <c r="G1802" t="s">
        <v>911</v>
      </c>
      <c r="I1802" t="s">
        <v>120</v>
      </c>
      <c r="J1802">
        <v>2026</v>
      </c>
      <c r="K1802">
        <v>7</v>
      </c>
      <c r="L1802" t="s">
        <v>94</v>
      </c>
      <c r="M1802">
        <v>135</v>
      </c>
      <c r="N1802">
        <v>1</v>
      </c>
      <c r="O1802">
        <v>135</v>
      </c>
      <c r="P1802" t="s">
        <v>831</v>
      </c>
      <c r="Q1802">
        <v>0</v>
      </c>
    </row>
    <row r="1803" spans="1:17" x14ac:dyDescent="0.25">
      <c r="A1803" t="s">
        <v>1005</v>
      </c>
      <c r="B1803" t="s">
        <v>197</v>
      </c>
      <c r="C1803" t="s">
        <v>133</v>
      </c>
      <c r="D1803" t="s">
        <v>832</v>
      </c>
      <c r="E1803" t="s">
        <v>105</v>
      </c>
      <c r="F1803">
        <v>40700</v>
      </c>
      <c r="G1803" t="s">
        <v>911</v>
      </c>
      <c r="I1803" t="s">
        <v>111</v>
      </c>
      <c r="J1803">
        <v>2026</v>
      </c>
      <c r="K1803">
        <v>7</v>
      </c>
      <c r="L1803" t="s">
        <v>94</v>
      </c>
      <c r="M1803">
        <v>116</v>
      </c>
      <c r="N1803">
        <v>1</v>
      </c>
      <c r="O1803">
        <v>116</v>
      </c>
      <c r="P1803" t="s">
        <v>831</v>
      </c>
      <c r="Q1803">
        <v>0</v>
      </c>
    </row>
    <row r="1804" spans="1:17" x14ac:dyDescent="0.25">
      <c r="A1804" t="s">
        <v>1005</v>
      </c>
      <c r="B1804" t="s">
        <v>703</v>
      </c>
      <c r="C1804" t="s">
        <v>133</v>
      </c>
      <c r="D1804" t="s">
        <v>832</v>
      </c>
      <c r="E1804" t="s">
        <v>104</v>
      </c>
      <c r="F1804">
        <v>40700</v>
      </c>
      <c r="G1804" t="s">
        <v>911</v>
      </c>
      <c r="I1804" t="s">
        <v>118</v>
      </c>
      <c r="J1804">
        <v>2026</v>
      </c>
      <c r="K1804">
        <v>7</v>
      </c>
      <c r="L1804" t="s">
        <v>94</v>
      </c>
      <c r="M1804">
        <v>135</v>
      </c>
      <c r="N1804">
        <v>1</v>
      </c>
      <c r="O1804">
        <v>135</v>
      </c>
      <c r="P1804" t="s">
        <v>831</v>
      </c>
      <c r="Q1804">
        <v>0</v>
      </c>
    </row>
    <row r="1805" spans="1:17" x14ac:dyDescent="0.25">
      <c r="A1805" t="s">
        <v>1005</v>
      </c>
      <c r="B1805" t="s">
        <v>703</v>
      </c>
      <c r="C1805" t="s">
        <v>133</v>
      </c>
      <c r="D1805" t="s">
        <v>832</v>
      </c>
      <c r="E1805" t="s">
        <v>104</v>
      </c>
      <c r="F1805">
        <v>40700</v>
      </c>
      <c r="G1805" t="s">
        <v>911</v>
      </c>
      <c r="I1805" t="s">
        <v>120</v>
      </c>
      <c r="J1805">
        <v>2026</v>
      </c>
      <c r="K1805">
        <v>7</v>
      </c>
      <c r="L1805" t="s">
        <v>94</v>
      </c>
      <c r="M1805">
        <v>135</v>
      </c>
      <c r="N1805">
        <v>1</v>
      </c>
      <c r="O1805">
        <v>135</v>
      </c>
      <c r="P1805" t="s">
        <v>831</v>
      </c>
      <c r="Q1805">
        <v>0</v>
      </c>
    </row>
    <row r="1806" spans="1:17" x14ac:dyDescent="0.25">
      <c r="A1806" t="s">
        <v>1005</v>
      </c>
      <c r="B1806" t="s">
        <v>703</v>
      </c>
      <c r="C1806" t="s">
        <v>133</v>
      </c>
      <c r="D1806" t="s">
        <v>832</v>
      </c>
      <c r="E1806" t="s">
        <v>105</v>
      </c>
      <c r="F1806">
        <v>40700</v>
      </c>
      <c r="G1806" t="s">
        <v>911</v>
      </c>
      <c r="I1806" t="s">
        <v>111</v>
      </c>
      <c r="J1806">
        <v>2026</v>
      </c>
      <c r="K1806">
        <v>7</v>
      </c>
      <c r="L1806" t="s">
        <v>94</v>
      </c>
      <c r="M1806">
        <v>116</v>
      </c>
      <c r="N1806">
        <v>1</v>
      </c>
      <c r="O1806">
        <v>116</v>
      </c>
      <c r="P1806" t="s">
        <v>831</v>
      </c>
      <c r="Q1806">
        <v>0</v>
      </c>
    </row>
    <row r="1807" spans="1:17" x14ac:dyDescent="0.25">
      <c r="A1807" t="s">
        <v>1005</v>
      </c>
      <c r="B1807" t="s">
        <v>199</v>
      </c>
      <c r="C1807" t="s">
        <v>133</v>
      </c>
      <c r="D1807" t="s">
        <v>832</v>
      </c>
      <c r="E1807" t="s">
        <v>102</v>
      </c>
      <c r="F1807">
        <v>40700</v>
      </c>
      <c r="G1807" t="s">
        <v>911</v>
      </c>
      <c r="I1807" t="s">
        <v>125</v>
      </c>
      <c r="J1807">
        <v>2026</v>
      </c>
      <c r="K1807">
        <v>7</v>
      </c>
      <c r="L1807" t="s">
        <v>94</v>
      </c>
      <c r="M1807">
        <v>307</v>
      </c>
      <c r="N1807">
        <v>1</v>
      </c>
      <c r="O1807">
        <v>307</v>
      </c>
      <c r="P1807" t="s">
        <v>831</v>
      </c>
      <c r="Q1807">
        <v>1</v>
      </c>
    </row>
    <row r="1808" spans="1:17" x14ac:dyDescent="0.25">
      <c r="A1808" t="s">
        <v>1005</v>
      </c>
      <c r="B1808" t="s">
        <v>199</v>
      </c>
      <c r="C1808" t="s">
        <v>133</v>
      </c>
      <c r="D1808" t="s">
        <v>832</v>
      </c>
      <c r="E1808" t="s">
        <v>104</v>
      </c>
      <c r="F1808">
        <v>40700</v>
      </c>
      <c r="G1808" t="s">
        <v>911</v>
      </c>
      <c r="I1808" t="s">
        <v>118</v>
      </c>
      <c r="J1808">
        <v>2026</v>
      </c>
      <c r="K1808">
        <v>7</v>
      </c>
      <c r="L1808" t="s">
        <v>94</v>
      </c>
      <c r="M1808">
        <v>81</v>
      </c>
      <c r="N1808">
        <v>1</v>
      </c>
      <c r="O1808">
        <v>81</v>
      </c>
      <c r="P1808" t="s">
        <v>831</v>
      </c>
      <c r="Q1808">
        <v>0</v>
      </c>
    </row>
    <row r="1809" spans="1:17" x14ac:dyDescent="0.25">
      <c r="A1809" t="s">
        <v>1005</v>
      </c>
      <c r="B1809" t="s">
        <v>199</v>
      </c>
      <c r="C1809" t="s">
        <v>133</v>
      </c>
      <c r="D1809" t="s">
        <v>832</v>
      </c>
      <c r="E1809" t="s">
        <v>104</v>
      </c>
      <c r="F1809">
        <v>40700</v>
      </c>
      <c r="G1809" t="s">
        <v>911</v>
      </c>
      <c r="I1809" t="s">
        <v>120</v>
      </c>
      <c r="J1809">
        <v>2026</v>
      </c>
      <c r="K1809">
        <v>7</v>
      </c>
      <c r="L1809" t="s">
        <v>94</v>
      </c>
      <c r="M1809">
        <v>135</v>
      </c>
      <c r="N1809">
        <v>1</v>
      </c>
      <c r="O1809">
        <v>135</v>
      </c>
      <c r="P1809" t="s">
        <v>831</v>
      </c>
      <c r="Q1809">
        <v>0</v>
      </c>
    </row>
    <row r="1810" spans="1:17" x14ac:dyDescent="0.25">
      <c r="A1810" t="s">
        <v>1005</v>
      </c>
      <c r="B1810" t="s">
        <v>199</v>
      </c>
      <c r="C1810" t="s">
        <v>133</v>
      </c>
      <c r="D1810" t="s">
        <v>832</v>
      </c>
      <c r="E1810" t="s">
        <v>105</v>
      </c>
      <c r="F1810">
        <v>40700</v>
      </c>
      <c r="G1810" t="s">
        <v>911</v>
      </c>
      <c r="I1810" t="s">
        <v>111</v>
      </c>
      <c r="J1810">
        <v>2026</v>
      </c>
      <c r="K1810">
        <v>7</v>
      </c>
      <c r="L1810" t="s">
        <v>94</v>
      </c>
      <c r="M1810">
        <v>116</v>
      </c>
      <c r="N1810">
        <v>1</v>
      </c>
      <c r="O1810">
        <v>116</v>
      </c>
      <c r="P1810" t="s">
        <v>831</v>
      </c>
      <c r="Q1810">
        <v>0</v>
      </c>
    </row>
    <row r="1811" spans="1:17" x14ac:dyDescent="0.25">
      <c r="A1811" t="s">
        <v>1005</v>
      </c>
      <c r="B1811" t="s">
        <v>200</v>
      </c>
      <c r="C1811" t="s">
        <v>133</v>
      </c>
      <c r="D1811" t="s">
        <v>832</v>
      </c>
      <c r="E1811" t="s">
        <v>105</v>
      </c>
      <c r="F1811">
        <v>40700</v>
      </c>
      <c r="G1811" t="s">
        <v>911</v>
      </c>
      <c r="I1811" t="s">
        <v>111</v>
      </c>
      <c r="J1811">
        <v>2026</v>
      </c>
      <c r="K1811">
        <v>7</v>
      </c>
      <c r="L1811" t="s">
        <v>94</v>
      </c>
      <c r="M1811">
        <v>116</v>
      </c>
      <c r="N1811">
        <v>1</v>
      </c>
      <c r="O1811">
        <v>116</v>
      </c>
      <c r="P1811" t="s">
        <v>831</v>
      </c>
      <c r="Q1811">
        <v>0</v>
      </c>
    </row>
    <row r="1812" spans="1:17" x14ac:dyDescent="0.25">
      <c r="A1812" t="s">
        <v>1005</v>
      </c>
      <c r="B1812" t="s">
        <v>201</v>
      </c>
      <c r="C1812" t="s">
        <v>133</v>
      </c>
      <c r="D1812" t="s">
        <v>832</v>
      </c>
      <c r="E1812" t="s">
        <v>105</v>
      </c>
      <c r="F1812">
        <v>40700</v>
      </c>
      <c r="G1812" t="s">
        <v>911</v>
      </c>
      <c r="I1812" t="s">
        <v>121</v>
      </c>
      <c r="J1812">
        <v>2026</v>
      </c>
      <c r="K1812">
        <v>7</v>
      </c>
      <c r="L1812" t="s">
        <v>94</v>
      </c>
      <c r="M1812">
        <v>116</v>
      </c>
      <c r="N1812">
        <v>1</v>
      </c>
      <c r="O1812">
        <v>116</v>
      </c>
      <c r="P1812" t="s">
        <v>831</v>
      </c>
      <c r="Q1812">
        <v>0</v>
      </c>
    </row>
    <row r="1813" spans="1:17" x14ac:dyDescent="0.25">
      <c r="A1813" t="s">
        <v>1005</v>
      </c>
      <c r="B1813" t="s">
        <v>201</v>
      </c>
      <c r="C1813" t="s">
        <v>133</v>
      </c>
      <c r="D1813" t="s">
        <v>832</v>
      </c>
      <c r="E1813" t="s">
        <v>102</v>
      </c>
      <c r="F1813">
        <v>40700</v>
      </c>
      <c r="G1813" t="s">
        <v>911</v>
      </c>
      <c r="I1813" t="s">
        <v>125</v>
      </c>
      <c r="J1813">
        <v>2026</v>
      </c>
      <c r="K1813">
        <v>7</v>
      </c>
      <c r="L1813" t="s">
        <v>94</v>
      </c>
      <c r="M1813">
        <v>345</v>
      </c>
      <c r="N1813">
        <v>1</v>
      </c>
      <c r="O1813">
        <v>345</v>
      </c>
      <c r="P1813" t="s">
        <v>831</v>
      </c>
      <c r="Q1813">
        <v>1</v>
      </c>
    </row>
    <row r="1814" spans="1:17" x14ac:dyDescent="0.25">
      <c r="A1814" t="s">
        <v>1005</v>
      </c>
      <c r="B1814" t="s">
        <v>201</v>
      </c>
      <c r="C1814" t="s">
        <v>133</v>
      </c>
      <c r="D1814" t="s">
        <v>832</v>
      </c>
      <c r="E1814" t="s">
        <v>104</v>
      </c>
      <c r="F1814">
        <v>40700</v>
      </c>
      <c r="G1814" t="s">
        <v>911</v>
      </c>
      <c r="I1814" t="s">
        <v>118</v>
      </c>
      <c r="J1814">
        <v>2026</v>
      </c>
      <c r="K1814">
        <v>7</v>
      </c>
      <c r="L1814" t="s">
        <v>94</v>
      </c>
      <c r="M1814">
        <v>81</v>
      </c>
      <c r="N1814">
        <v>1</v>
      </c>
      <c r="O1814">
        <v>81</v>
      </c>
      <c r="P1814" t="s">
        <v>831</v>
      </c>
      <c r="Q1814">
        <v>0</v>
      </c>
    </row>
    <row r="1815" spans="1:17" x14ac:dyDescent="0.25">
      <c r="A1815" t="s">
        <v>1005</v>
      </c>
      <c r="B1815" t="s">
        <v>201</v>
      </c>
      <c r="C1815" t="s">
        <v>133</v>
      </c>
      <c r="D1815" t="s">
        <v>832</v>
      </c>
      <c r="E1815" t="s">
        <v>104</v>
      </c>
      <c r="F1815">
        <v>40700</v>
      </c>
      <c r="G1815" t="s">
        <v>911</v>
      </c>
      <c r="I1815" t="s">
        <v>120</v>
      </c>
      <c r="J1815">
        <v>2026</v>
      </c>
      <c r="K1815">
        <v>7</v>
      </c>
      <c r="L1815" t="s">
        <v>94</v>
      </c>
      <c r="M1815">
        <v>135</v>
      </c>
      <c r="N1815">
        <v>1</v>
      </c>
      <c r="O1815">
        <v>135</v>
      </c>
      <c r="P1815" t="s">
        <v>831</v>
      </c>
      <c r="Q1815">
        <v>0</v>
      </c>
    </row>
    <row r="1816" spans="1:17" x14ac:dyDescent="0.25">
      <c r="A1816" t="s">
        <v>1005</v>
      </c>
      <c r="B1816" t="s">
        <v>201</v>
      </c>
      <c r="C1816" t="s">
        <v>133</v>
      </c>
      <c r="D1816" t="s">
        <v>832</v>
      </c>
      <c r="E1816" t="s">
        <v>105</v>
      </c>
      <c r="F1816">
        <v>40700</v>
      </c>
      <c r="G1816" t="s">
        <v>911</v>
      </c>
      <c r="I1816" t="s">
        <v>111</v>
      </c>
      <c r="J1816">
        <v>2026</v>
      </c>
      <c r="K1816">
        <v>7</v>
      </c>
      <c r="L1816" t="s">
        <v>94</v>
      </c>
      <c r="M1816">
        <v>116</v>
      </c>
      <c r="N1816">
        <v>1</v>
      </c>
      <c r="O1816">
        <v>116</v>
      </c>
      <c r="P1816" t="s">
        <v>831</v>
      </c>
      <c r="Q1816">
        <v>0</v>
      </c>
    </row>
    <row r="1817" spans="1:17" x14ac:dyDescent="0.25">
      <c r="A1817" t="s">
        <v>1005</v>
      </c>
      <c r="B1817" t="s">
        <v>204</v>
      </c>
      <c r="C1817" t="s">
        <v>133</v>
      </c>
      <c r="D1817" t="s">
        <v>832</v>
      </c>
      <c r="E1817" t="s">
        <v>102</v>
      </c>
      <c r="F1817">
        <v>40700</v>
      </c>
      <c r="G1817" t="s">
        <v>911</v>
      </c>
      <c r="I1817" t="s">
        <v>125</v>
      </c>
      <c r="J1817">
        <v>2026</v>
      </c>
      <c r="K1817">
        <v>7</v>
      </c>
      <c r="L1817" t="s">
        <v>94</v>
      </c>
      <c r="M1817">
        <v>345</v>
      </c>
      <c r="N1817">
        <v>1</v>
      </c>
      <c r="O1817">
        <v>345</v>
      </c>
      <c r="P1817" t="s">
        <v>831</v>
      </c>
      <c r="Q1817">
        <v>1</v>
      </c>
    </row>
    <row r="1818" spans="1:17" x14ac:dyDescent="0.25">
      <c r="A1818" t="s">
        <v>1005</v>
      </c>
      <c r="B1818" t="s">
        <v>204</v>
      </c>
      <c r="C1818" t="s">
        <v>133</v>
      </c>
      <c r="D1818" t="s">
        <v>832</v>
      </c>
      <c r="E1818" t="s">
        <v>105</v>
      </c>
      <c r="F1818">
        <v>40700</v>
      </c>
      <c r="G1818" t="s">
        <v>911</v>
      </c>
      <c r="I1818" t="s">
        <v>111</v>
      </c>
      <c r="J1818">
        <v>2026</v>
      </c>
      <c r="K1818">
        <v>7</v>
      </c>
      <c r="L1818" t="s">
        <v>94</v>
      </c>
      <c r="M1818">
        <v>116</v>
      </c>
      <c r="N1818">
        <v>1</v>
      </c>
      <c r="O1818">
        <v>116</v>
      </c>
      <c r="P1818" t="s">
        <v>831</v>
      </c>
      <c r="Q1818">
        <v>0</v>
      </c>
    </row>
    <row r="1819" spans="1:17" x14ac:dyDescent="0.25">
      <c r="A1819" t="s">
        <v>1005</v>
      </c>
      <c r="B1819" t="s">
        <v>705</v>
      </c>
      <c r="C1819" t="s">
        <v>133</v>
      </c>
      <c r="D1819" t="s">
        <v>832</v>
      </c>
      <c r="E1819" t="s">
        <v>93</v>
      </c>
      <c r="F1819">
        <v>40700</v>
      </c>
      <c r="G1819" t="s">
        <v>911</v>
      </c>
      <c r="I1819" t="s">
        <v>167</v>
      </c>
      <c r="J1819">
        <v>2026</v>
      </c>
      <c r="K1819">
        <v>7</v>
      </c>
      <c r="L1819" t="s">
        <v>94</v>
      </c>
      <c r="M1819">
        <v>251</v>
      </c>
      <c r="N1819">
        <v>1</v>
      </c>
      <c r="O1819">
        <v>251</v>
      </c>
      <c r="P1819" t="s">
        <v>831</v>
      </c>
      <c r="Q1819">
        <v>0</v>
      </c>
    </row>
    <row r="1820" spans="1:17" x14ac:dyDescent="0.25">
      <c r="A1820" t="s">
        <v>1005</v>
      </c>
      <c r="B1820" t="s">
        <v>705</v>
      </c>
      <c r="C1820" t="s">
        <v>133</v>
      </c>
      <c r="D1820" t="s">
        <v>832</v>
      </c>
      <c r="E1820" t="s">
        <v>105</v>
      </c>
      <c r="F1820">
        <v>40700</v>
      </c>
      <c r="G1820" t="s">
        <v>911</v>
      </c>
      <c r="I1820" t="s">
        <v>121</v>
      </c>
      <c r="J1820">
        <v>2026</v>
      </c>
      <c r="K1820">
        <v>7</v>
      </c>
      <c r="L1820" t="s">
        <v>94</v>
      </c>
      <c r="M1820">
        <v>116</v>
      </c>
      <c r="N1820">
        <v>1</v>
      </c>
      <c r="O1820">
        <v>116</v>
      </c>
      <c r="P1820" t="s">
        <v>831</v>
      </c>
      <c r="Q1820">
        <v>0</v>
      </c>
    </row>
    <row r="1821" spans="1:17" x14ac:dyDescent="0.25">
      <c r="A1821" t="s">
        <v>1005</v>
      </c>
      <c r="B1821" t="s">
        <v>705</v>
      </c>
      <c r="C1821" t="s">
        <v>133</v>
      </c>
      <c r="D1821" t="s">
        <v>832</v>
      </c>
      <c r="E1821" t="s">
        <v>102</v>
      </c>
      <c r="F1821">
        <v>40700</v>
      </c>
      <c r="G1821" t="s">
        <v>911</v>
      </c>
      <c r="I1821" t="s">
        <v>125</v>
      </c>
      <c r="J1821">
        <v>2026</v>
      </c>
      <c r="K1821">
        <v>7</v>
      </c>
      <c r="L1821" t="s">
        <v>94</v>
      </c>
      <c r="M1821">
        <v>307</v>
      </c>
      <c r="N1821">
        <v>1</v>
      </c>
      <c r="O1821">
        <v>307</v>
      </c>
      <c r="P1821" t="s">
        <v>831</v>
      </c>
      <c r="Q1821">
        <v>1</v>
      </c>
    </row>
    <row r="1822" spans="1:17" x14ac:dyDescent="0.25">
      <c r="A1822" t="s">
        <v>1005</v>
      </c>
      <c r="B1822" t="s">
        <v>705</v>
      </c>
      <c r="C1822" t="s">
        <v>133</v>
      </c>
      <c r="D1822" t="s">
        <v>832</v>
      </c>
      <c r="E1822" t="s">
        <v>104</v>
      </c>
      <c r="F1822">
        <v>40700</v>
      </c>
      <c r="G1822" t="s">
        <v>911</v>
      </c>
      <c r="I1822" t="s">
        <v>118</v>
      </c>
      <c r="J1822">
        <v>2026</v>
      </c>
      <c r="K1822">
        <v>7</v>
      </c>
      <c r="L1822" t="s">
        <v>94</v>
      </c>
      <c r="M1822">
        <v>81</v>
      </c>
      <c r="N1822">
        <v>1</v>
      </c>
      <c r="O1822">
        <v>81</v>
      </c>
      <c r="P1822" t="s">
        <v>831</v>
      </c>
      <c r="Q1822">
        <v>0</v>
      </c>
    </row>
    <row r="1823" spans="1:17" x14ac:dyDescent="0.25">
      <c r="A1823" t="s">
        <v>1005</v>
      </c>
      <c r="B1823" t="s">
        <v>705</v>
      </c>
      <c r="C1823" t="s">
        <v>133</v>
      </c>
      <c r="D1823" t="s">
        <v>832</v>
      </c>
      <c r="E1823" t="s">
        <v>104</v>
      </c>
      <c r="F1823">
        <v>40700</v>
      </c>
      <c r="G1823" t="s">
        <v>911</v>
      </c>
      <c r="I1823" t="s">
        <v>120</v>
      </c>
      <c r="J1823">
        <v>2026</v>
      </c>
      <c r="K1823">
        <v>7</v>
      </c>
      <c r="L1823" t="s">
        <v>94</v>
      </c>
      <c r="M1823">
        <v>135</v>
      </c>
      <c r="N1823">
        <v>1</v>
      </c>
      <c r="O1823">
        <v>135</v>
      </c>
      <c r="P1823" t="s">
        <v>831</v>
      </c>
      <c r="Q1823">
        <v>0</v>
      </c>
    </row>
    <row r="1824" spans="1:17" x14ac:dyDescent="0.25">
      <c r="A1824" t="s">
        <v>1005</v>
      </c>
      <c r="B1824" t="s">
        <v>705</v>
      </c>
      <c r="C1824" t="s">
        <v>133</v>
      </c>
      <c r="D1824" t="s">
        <v>832</v>
      </c>
      <c r="E1824" t="s">
        <v>105</v>
      </c>
      <c r="F1824">
        <v>40700</v>
      </c>
      <c r="G1824" t="s">
        <v>911</v>
      </c>
      <c r="I1824" t="s">
        <v>111</v>
      </c>
      <c r="J1824">
        <v>2026</v>
      </c>
      <c r="K1824">
        <v>7</v>
      </c>
      <c r="L1824" t="s">
        <v>94</v>
      </c>
      <c r="M1824">
        <v>232</v>
      </c>
      <c r="N1824">
        <v>1</v>
      </c>
      <c r="O1824">
        <v>232</v>
      </c>
      <c r="P1824" t="s">
        <v>831</v>
      </c>
      <c r="Q1824">
        <v>0</v>
      </c>
    </row>
    <row r="1825" spans="1:17" x14ac:dyDescent="0.25">
      <c r="A1825" t="s">
        <v>1005</v>
      </c>
      <c r="B1825" t="s">
        <v>205</v>
      </c>
      <c r="C1825" t="s">
        <v>133</v>
      </c>
      <c r="D1825" t="s">
        <v>832</v>
      </c>
      <c r="E1825" t="s">
        <v>105</v>
      </c>
      <c r="F1825">
        <v>40700</v>
      </c>
      <c r="G1825" t="s">
        <v>911</v>
      </c>
      <c r="I1825" t="s">
        <v>121</v>
      </c>
      <c r="J1825">
        <v>2026</v>
      </c>
      <c r="K1825">
        <v>7</v>
      </c>
      <c r="L1825" t="s">
        <v>94</v>
      </c>
      <c r="M1825">
        <v>116</v>
      </c>
      <c r="N1825">
        <v>1</v>
      </c>
      <c r="O1825">
        <v>116</v>
      </c>
      <c r="P1825" t="s">
        <v>831</v>
      </c>
      <c r="Q1825">
        <v>0</v>
      </c>
    </row>
    <row r="1826" spans="1:17" x14ac:dyDescent="0.25">
      <c r="A1826" t="s">
        <v>1005</v>
      </c>
      <c r="B1826" t="s">
        <v>205</v>
      </c>
      <c r="C1826" t="s">
        <v>133</v>
      </c>
      <c r="D1826" t="s">
        <v>832</v>
      </c>
      <c r="E1826" t="s">
        <v>102</v>
      </c>
      <c r="F1826">
        <v>40700</v>
      </c>
      <c r="G1826" t="s">
        <v>911</v>
      </c>
      <c r="I1826" t="s">
        <v>125</v>
      </c>
      <c r="J1826">
        <v>2026</v>
      </c>
      <c r="K1826">
        <v>7</v>
      </c>
      <c r="L1826" t="s">
        <v>94</v>
      </c>
      <c r="M1826">
        <v>307</v>
      </c>
      <c r="N1826">
        <v>1</v>
      </c>
      <c r="O1826">
        <v>307</v>
      </c>
      <c r="P1826" t="s">
        <v>831</v>
      </c>
      <c r="Q1826">
        <v>1</v>
      </c>
    </row>
    <row r="1827" spans="1:17" x14ac:dyDescent="0.25">
      <c r="A1827" t="s">
        <v>1005</v>
      </c>
      <c r="B1827" t="s">
        <v>205</v>
      </c>
      <c r="C1827" t="s">
        <v>133</v>
      </c>
      <c r="D1827" t="s">
        <v>832</v>
      </c>
      <c r="E1827" t="s">
        <v>105</v>
      </c>
      <c r="F1827">
        <v>40700</v>
      </c>
      <c r="G1827" t="s">
        <v>911</v>
      </c>
      <c r="I1827" t="s">
        <v>111</v>
      </c>
      <c r="J1827">
        <v>2026</v>
      </c>
      <c r="K1827">
        <v>7</v>
      </c>
      <c r="L1827" t="s">
        <v>94</v>
      </c>
      <c r="M1827">
        <v>116</v>
      </c>
      <c r="N1827">
        <v>1</v>
      </c>
      <c r="O1827">
        <v>116</v>
      </c>
      <c r="P1827" t="s">
        <v>831</v>
      </c>
      <c r="Q1827">
        <v>0</v>
      </c>
    </row>
    <row r="1828" spans="1:17" x14ac:dyDescent="0.25">
      <c r="A1828" t="s">
        <v>1005</v>
      </c>
      <c r="B1828" t="s">
        <v>889</v>
      </c>
      <c r="C1828" t="s">
        <v>133</v>
      </c>
      <c r="D1828" t="s">
        <v>832</v>
      </c>
      <c r="E1828" t="s">
        <v>104</v>
      </c>
      <c r="F1828">
        <v>40700</v>
      </c>
      <c r="G1828" t="s">
        <v>911</v>
      </c>
      <c r="I1828" t="s">
        <v>118</v>
      </c>
      <c r="J1828">
        <v>2026</v>
      </c>
      <c r="K1828">
        <v>7</v>
      </c>
      <c r="L1828" t="s">
        <v>94</v>
      </c>
      <c r="M1828">
        <v>81</v>
      </c>
      <c r="N1828">
        <v>1</v>
      </c>
      <c r="O1828">
        <v>81</v>
      </c>
      <c r="P1828" t="s">
        <v>831</v>
      </c>
      <c r="Q1828">
        <v>0</v>
      </c>
    </row>
    <row r="1829" spans="1:17" x14ac:dyDescent="0.25">
      <c r="A1829" t="s">
        <v>1005</v>
      </c>
      <c r="B1829" t="s">
        <v>889</v>
      </c>
      <c r="C1829" t="s">
        <v>133</v>
      </c>
      <c r="D1829" t="s">
        <v>832</v>
      </c>
      <c r="E1829" t="s">
        <v>104</v>
      </c>
      <c r="F1829">
        <v>40700</v>
      </c>
      <c r="G1829" t="s">
        <v>911</v>
      </c>
      <c r="I1829" t="s">
        <v>120</v>
      </c>
      <c r="J1829">
        <v>2026</v>
      </c>
      <c r="K1829">
        <v>7</v>
      </c>
      <c r="L1829" t="s">
        <v>94</v>
      </c>
      <c r="M1829">
        <v>135</v>
      </c>
      <c r="N1829">
        <v>1</v>
      </c>
      <c r="O1829">
        <v>135</v>
      </c>
      <c r="P1829" t="s">
        <v>831</v>
      </c>
      <c r="Q1829">
        <v>0</v>
      </c>
    </row>
    <row r="1830" spans="1:17" x14ac:dyDescent="0.25">
      <c r="A1830" t="s">
        <v>1005</v>
      </c>
      <c r="B1830" t="s">
        <v>889</v>
      </c>
      <c r="C1830" t="s">
        <v>133</v>
      </c>
      <c r="D1830" t="s">
        <v>832</v>
      </c>
      <c r="E1830" t="s">
        <v>105</v>
      </c>
      <c r="F1830">
        <v>40700</v>
      </c>
      <c r="G1830" t="s">
        <v>911</v>
      </c>
      <c r="I1830" t="s">
        <v>111</v>
      </c>
      <c r="J1830">
        <v>2026</v>
      </c>
      <c r="K1830">
        <v>7</v>
      </c>
      <c r="L1830" t="s">
        <v>94</v>
      </c>
      <c r="M1830">
        <v>116</v>
      </c>
      <c r="N1830">
        <v>1</v>
      </c>
      <c r="O1830">
        <v>116</v>
      </c>
      <c r="P1830" t="s">
        <v>831</v>
      </c>
      <c r="Q1830">
        <v>0</v>
      </c>
    </row>
    <row r="1831" spans="1:17" x14ac:dyDescent="0.25">
      <c r="A1831" t="s">
        <v>1005</v>
      </c>
      <c r="B1831" t="s">
        <v>209</v>
      </c>
      <c r="C1831" t="s">
        <v>133</v>
      </c>
      <c r="D1831" t="s">
        <v>832</v>
      </c>
      <c r="E1831" t="s">
        <v>105</v>
      </c>
      <c r="F1831">
        <v>40700</v>
      </c>
      <c r="G1831" t="s">
        <v>911</v>
      </c>
      <c r="I1831" t="s">
        <v>109</v>
      </c>
      <c r="J1831">
        <v>2026</v>
      </c>
      <c r="K1831">
        <v>7</v>
      </c>
      <c r="L1831" t="s">
        <v>94</v>
      </c>
      <c r="M1831">
        <v>191</v>
      </c>
      <c r="N1831">
        <v>1</v>
      </c>
      <c r="O1831">
        <v>191</v>
      </c>
      <c r="P1831" t="s">
        <v>831</v>
      </c>
      <c r="Q1831">
        <v>0</v>
      </c>
    </row>
    <row r="1832" spans="1:17" x14ac:dyDescent="0.25">
      <c r="A1832" t="s">
        <v>1005</v>
      </c>
      <c r="B1832" t="s">
        <v>210</v>
      </c>
      <c r="C1832" t="s">
        <v>133</v>
      </c>
      <c r="D1832" t="s">
        <v>832</v>
      </c>
      <c r="E1832" t="s">
        <v>102</v>
      </c>
      <c r="F1832">
        <v>40700</v>
      </c>
      <c r="G1832" t="s">
        <v>911</v>
      </c>
      <c r="I1832" t="s">
        <v>186</v>
      </c>
      <c r="J1832">
        <v>2026</v>
      </c>
      <c r="K1832">
        <v>7</v>
      </c>
      <c r="L1832" t="s">
        <v>94</v>
      </c>
      <c r="M1832">
        <v>307</v>
      </c>
      <c r="N1832">
        <v>1</v>
      </c>
      <c r="O1832">
        <v>307</v>
      </c>
      <c r="P1832" t="s">
        <v>831</v>
      </c>
      <c r="Q1832">
        <v>1</v>
      </c>
    </row>
    <row r="1833" spans="1:17" x14ac:dyDescent="0.25">
      <c r="A1833" t="s">
        <v>1005</v>
      </c>
      <c r="B1833" t="s">
        <v>210</v>
      </c>
      <c r="C1833" t="s">
        <v>133</v>
      </c>
      <c r="D1833" t="s">
        <v>832</v>
      </c>
      <c r="E1833" t="s">
        <v>93</v>
      </c>
      <c r="F1833">
        <v>40700</v>
      </c>
      <c r="G1833" t="s">
        <v>911</v>
      </c>
      <c r="I1833" t="s">
        <v>167</v>
      </c>
      <c r="J1833">
        <v>2026</v>
      </c>
      <c r="K1833">
        <v>7</v>
      </c>
      <c r="L1833" t="s">
        <v>94</v>
      </c>
      <c r="M1833">
        <v>126</v>
      </c>
      <c r="N1833">
        <v>1</v>
      </c>
      <c r="O1833">
        <v>126</v>
      </c>
      <c r="P1833" t="s">
        <v>831</v>
      </c>
      <c r="Q1833">
        <v>0</v>
      </c>
    </row>
    <row r="1834" spans="1:17" x14ac:dyDescent="0.25">
      <c r="A1834" t="s">
        <v>1005</v>
      </c>
      <c r="B1834" t="s">
        <v>210</v>
      </c>
      <c r="C1834" t="s">
        <v>133</v>
      </c>
      <c r="D1834" t="s">
        <v>832</v>
      </c>
      <c r="E1834" t="s">
        <v>105</v>
      </c>
      <c r="F1834">
        <v>40700</v>
      </c>
      <c r="G1834" t="s">
        <v>911</v>
      </c>
      <c r="I1834" t="s">
        <v>121</v>
      </c>
      <c r="J1834">
        <v>2026</v>
      </c>
      <c r="K1834">
        <v>7</v>
      </c>
      <c r="L1834" t="s">
        <v>94</v>
      </c>
      <c r="M1834">
        <v>116</v>
      </c>
      <c r="N1834">
        <v>1</v>
      </c>
      <c r="O1834">
        <v>116</v>
      </c>
      <c r="P1834" t="s">
        <v>831</v>
      </c>
      <c r="Q1834">
        <v>0</v>
      </c>
    </row>
    <row r="1835" spans="1:17" x14ac:dyDescent="0.25">
      <c r="A1835" t="s">
        <v>1005</v>
      </c>
      <c r="B1835" t="s">
        <v>210</v>
      </c>
      <c r="C1835" t="s">
        <v>133</v>
      </c>
      <c r="D1835" t="s">
        <v>832</v>
      </c>
      <c r="E1835" t="s">
        <v>102</v>
      </c>
      <c r="F1835">
        <v>40700</v>
      </c>
      <c r="G1835" t="s">
        <v>911</v>
      </c>
      <c r="I1835" t="s">
        <v>125</v>
      </c>
      <c r="J1835">
        <v>2026</v>
      </c>
      <c r="K1835">
        <v>7</v>
      </c>
      <c r="L1835" t="s">
        <v>94</v>
      </c>
      <c r="M1835">
        <v>114</v>
      </c>
      <c r="N1835">
        <v>1</v>
      </c>
      <c r="O1835">
        <v>114</v>
      </c>
      <c r="P1835" t="s">
        <v>831</v>
      </c>
      <c r="Q1835">
        <v>1</v>
      </c>
    </row>
    <row r="1836" spans="1:17" x14ac:dyDescent="0.25">
      <c r="A1836" t="s">
        <v>1005</v>
      </c>
      <c r="B1836" t="s">
        <v>210</v>
      </c>
      <c r="C1836" t="s">
        <v>133</v>
      </c>
      <c r="D1836" t="s">
        <v>832</v>
      </c>
      <c r="E1836" t="s">
        <v>104</v>
      </c>
      <c r="F1836">
        <v>40700</v>
      </c>
      <c r="G1836" t="s">
        <v>911</v>
      </c>
      <c r="I1836" t="s">
        <v>118</v>
      </c>
      <c r="J1836">
        <v>2026</v>
      </c>
      <c r="K1836">
        <v>7</v>
      </c>
      <c r="L1836" t="s">
        <v>94</v>
      </c>
      <c r="M1836">
        <v>81</v>
      </c>
      <c r="N1836">
        <v>1</v>
      </c>
      <c r="O1836">
        <v>81</v>
      </c>
      <c r="P1836" t="s">
        <v>831</v>
      </c>
      <c r="Q1836">
        <v>0</v>
      </c>
    </row>
    <row r="1837" spans="1:17" x14ac:dyDescent="0.25">
      <c r="A1837" t="s">
        <v>1005</v>
      </c>
      <c r="B1837" t="s">
        <v>210</v>
      </c>
      <c r="C1837" t="s">
        <v>133</v>
      </c>
      <c r="D1837" t="s">
        <v>832</v>
      </c>
      <c r="E1837" t="s">
        <v>104</v>
      </c>
      <c r="F1837">
        <v>40700</v>
      </c>
      <c r="G1837" t="s">
        <v>911</v>
      </c>
      <c r="I1837" t="s">
        <v>120</v>
      </c>
      <c r="J1837">
        <v>2026</v>
      </c>
      <c r="K1837">
        <v>7</v>
      </c>
      <c r="L1837" t="s">
        <v>94</v>
      </c>
      <c r="M1837">
        <v>135</v>
      </c>
      <c r="N1837">
        <v>1</v>
      </c>
      <c r="O1837">
        <v>135</v>
      </c>
      <c r="P1837" t="s">
        <v>831</v>
      </c>
      <c r="Q1837">
        <v>0</v>
      </c>
    </row>
    <row r="1838" spans="1:17" x14ac:dyDescent="0.25">
      <c r="A1838" t="s">
        <v>1005</v>
      </c>
      <c r="B1838" t="s">
        <v>210</v>
      </c>
      <c r="C1838" t="s">
        <v>133</v>
      </c>
      <c r="D1838" t="s">
        <v>832</v>
      </c>
      <c r="E1838" t="s">
        <v>105</v>
      </c>
      <c r="F1838">
        <v>40700</v>
      </c>
      <c r="G1838" t="s">
        <v>911</v>
      </c>
      <c r="I1838" t="s">
        <v>111</v>
      </c>
      <c r="J1838">
        <v>2026</v>
      </c>
      <c r="K1838">
        <v>7</v>
      </c>
      <c r="L1838" t="s">
        <v>94</v>
      </c>
      <c r="M1838">
        <v>116</v>
      </c>
      <c r="N1838">
        <v>1</v>
      </c>
      <c r="O1838">
        <v>116</v>
      </c>
      <c r="P1838" t="s">
        <v>831</v>
      </c>
      <c r="Q1838">
        <v>0</v>
      </c>
    </row>
    <row r="1839" spans="1:17" x14ac:dyDescent="0.25">
      <c r="A1839" t="s">
        <v>1005</v>
      </c>
      <c r="B1839" t="s">
        <v>211</v>
      </c>
      <c r="C1839" t="s">
        <v>133</v>
      </c>
      <c r="D1839" t="s">
        <v>832</v>
      </c>
      <c r="E1839" t="s">
        <v>102</v>
      </c>
      <c r="F1839">
        <v>40700</v>
      </c>
      <c r="G1839" t="s">
        <v>911</v>
      </c>
      <c r="I1839" t="s">
        <v>125</v>
      </c>
      <c r="J1839">
        <v>2026</v>
      </c>
      <c r="K1839">
        <v>7</v>
      </c>
      <c r="L1839" t="s">
        <v>94</v>
      </c>
      <c r="M1839">
        <v>746</v>
      </c>
      <c r="N1839">
        <v>1</v>
      </c>
      <c r="O1839">
        <v>746</v>
      </c>
      <c r="P1839" t="s">
        <v>831</v>
      </c>
      <c r="Q1839">
        <v>1</v>
      </c>
    </row>
    <row r="1840" spans="1:17" x14ac:dyDescent="0.25">
      <c r="A1840" t="s">
        <v>1005</v>
      </c>
      <c r="B1840" t="s">
        <v>211</v>
      </c>
      <c r="C1840" t="s">
        <v>133</v>
      </c>
      <c r="D1840" t="s">
        <v>832</v>
      </c>
      <c r="E1840" t="s">
        <v>104</v>
      </c>
      <c r="F1840">
        <v>40700</v>
      </c>
      <c r="G1840" t="s">
        <v>911</v>
      </c>
      <c r="I1840" t="s">
        <v>118</v>
      </c>
      <c r="J1840">
        <v>2026</v>
      </c>
      <c r="K1840">
        <v>7</v>
      </c>
      <c r="L1840" t="s">
        <v>94</v>
      </c>
      <c r="M1840">
        <v>216</v>
      </c>
      <c r="N1840">
        <v>1</v>
      </c>
      <c r="O1840">
        <v>216</v>
      </c>
      <c r="P1840" t="s">
        <v>831</v>
      </c>
      <c r="Q1840">
        <v>0</v>
      </c>
    </row>
    <row r="1841" spans="1:17" x14ac:dyDescent="0.25">
      <c r="A1841" t="s">
        <v>1005</v>
      </c>
      <c r="B1841" t="s">
        <v>211</v>
      </c>
      <c r="C1841" t="s">
        <v>133</v>
      </c>
      <c r="D1841" t="s">
        <v>832</v>
      </c>
      <c r="E1841" t="s">
        <v>104</v>
      </c>
      <c r="F1841">
        <v>40700</v>
      </c>
      <c r="G1841" t="s">
        <v>911</v>
      </c>
      <c r="I1841" t="s">
        <v>120</v>
      </c>
      <c r="J1841">
        <v>2026</v>
      </c>
      <c r="K1841">
        <v>7</v>
      </c>
      <c r="L1841" t="s">
        <v>94</v>
      </c>
      <c r="M1841">
        <v>270</v>
      </c>
      <c r="N1841">
        <v>1</v>
      </c>
      <c r="O1841">
        <v>270</v>
      </c>
      <c r="P1841" t="s">
        <v>831</v>
      </c>
      <c r="Q1841">
        <v>0</v>
      </c>
    </row>
    <row r="1842" spans="1:17" x14ac:dyDescent="0.25">
      <c r="A1842" t="s">
        <v>1005</v>
      </c>
      <c r="B1842" t="s">
        <v>211</v>
      </c>
      <c r="C1842" t="s">
        <v>133</v>
      </c>
      <c r="D1842" t="s">
        <v>832</v>
      </c>
      <c r="E1842" t="s">
        <v>105</v>
      </c>
      <c r="F1842">
        <v>40700</v>
      </c>
      <c r="G1842" t="s">
        <v>911</v>
      </c>
      <c r="I1842" t="s">
        <v>111</v>
      </c>
      <c r="J1842">
        <v>2026</v>
      </c>
      <c r="K1842">
        <v>7</v>
      </c>
      <c r="L1842" t="s">
        <v>94</v>
      </c>
      <c r="M1842">
        <v>116</v>
      </c>
      <c r="N1842">
        <v>1</v>
      </c>
      <c r="O1842">
        <v>116</v>
      </c>
      <c r="P1842" t="s">
        <v>831</v>
      </c>
      <c r="Q1842">
        <v>0</v>
      </c>
    </row>
    <row r="1843" spans="1:17" x14ac:dyDescent="0.25">
      <c r="A1843" t="s">
        <v>1005</v>
      </c>
      <c r="B1843" t="s">
        <v>212</v>
      </c>
      <c r="C1843" t="s">
        <v>133</v>
      </c>
      <c r="D1843" t="s">
        <v>832</v>
      </c>
      <c r="E1843" t="s">
        <v>105</v>
      </c>
      <c r="F1843">
        <v>40700</v>
      </c>
      <c r="G1843" t="s">
        <v>911</v>
      </c>
      <c r="I1843" t="s">
        <v>121</v>
      </c>
      <c r="J1843">
        <v>2026</v>
      </c>
      <c r="K1843">
        <v>7</v>
      </c>
      <c r="L1843" t="s">
        <v>94</v>
      </c>
      <c r="M1843">
        <v>116</v>
      </c>
      <c r="N1843">
        <v>1</v>
      </c>
      <c r="O1843">
        <v>116</v>
      </c>
      <c r="P1843" t="s">
        <v>831</v>
      </c>
      <c r="Q1843">
        <v>0</v>
      </c>
    </row>
    <row r="1844" spans="1:17" x14ac:dyDescent="0.25">
      <c r="A1844" t="s">
        <v>1005</v>
      </c>
      <c r="B1844" t="s">
        <v>212</v>
      </c>
      <c r="C1844" t="s">
        <v>133</v>
      </c>
      <c r="D1844" t="s">
        <v>832</v>
      </c>
      <c r="E1844" t="s">
        <v>102</v>
      </c>
      <c r="F1844">
        <v>40700</v>
      </c>
      <c r="G1844" t="s">
        <v>911</v>
      </c>
      <c r="I1844" t="s">
        <v>125</v>
      </c>
      <c r="J1844">
        <v>2026</v>
      </c>
      <c r="K1844">
        <v>7</v>
      </c>
      <c r="L1844" t="s">
        <v>94</v>
      </c>
      <c r="M1844">
        <v>326</v>
      </c>
      <c r="N1844">
        <v>1</v>
      </c>
      <c r="O1844">
        <v>326</v>
      </c>
      <c r="P1844" t="s">
        <v>831</v>
      </c>
      <c r="Q1844">
        <v>1</v>
      </c>
    </row>
    <row r="1845" spans="1:17" x14ac:dyDescent="0.25">
      <c r="A1845" t="s">
        <v>1005</v>
      </c>
      <c r="B1845" t="s">
        <v>212</v>
      </c>
      <c r="C1845" t="s">
        <v>133</v>
      </c>
      <c r="D1845" t="s">
        <v>832</v>
      </c>
      <c r="E1845" t="s">
        <v>104</v>
      </c>
      <c r="F1845">
        <v>40700</v>
      </c>
      <c r="G1845" t="s">
        <v>911</v>
      </c>
      <c r="I1845" t="s">
        <v>118</v>
      </c>
      <c r="J1845">
        <v>2026</v>
      </c>
      <c r="K1845">
        <v>7</v>
      </c>
      <c r="L1845" t="s">
        <v>94</v>
      </c>
      <c r="M1845">
        <v>81</v>
      </c>
      <c r="N1845">
        <v>1</v>
      </c>
      <c r="O1845">
        <v>81</v>
      </c>
      <c r="P1845" t="s">
        <v>831</v>
      </c>
      <c r="Q1845">
        <v>0</v>
      </c>
    </row>
    <row r="1846" spans="1:17" x14ac:dyDescent="0.25">
      <c r="A1846" t="s">
        <v>1005</v>
      </c>
      <c r="B1846" t="s">
        <v>212</v>
      </c>
      <c r="C1846" t="s">
        <v>133</v>
      </c>
      <c r="D1846" t="s">
        <v>832</v>
      </c>
      <c r="E1846" t="s">
        <v>104</v>
      </c>
      <c r="F1846">
        <v>40700</v>
      </c>
      <c r="G1846" t="s">
        <v>911</v>
      </c>
      <c r="I1846" t="s">
        <v>120</v>
      </c>
      <c r="J1846">
        <v>2026</v>
      </c>
      <c r="K1846">
        <v>7</v>
      </c>
      <c r="L1846" t="s">
        <v>94</v>
      </c>
      <c r="M1846">
        <v>135</v>
      </c>
      <c r="N1846">
        <v>1</v>
      </c>
      <c r="O1846">
        <v>135</v>
      </c>
      <c r="P1846" t="s">
        <v>831</v>
      </c>
      <c r="Q1846">
        <v>0</v>
      </c>
    </row>
    <row r="1847" spans="1:17" x14ac:dyDescent="0.25">
      <c r="A1847" t="s">
        <v>1005</v>
      </c>
      <c r="B1847" t="s">
        <v>212</v>
      </c>
      <c r="C1847" t="s">
        <v>133</v>
      </c>
      <c r="D1847" t="s">
        <v>832</v>
      </c>
      <c r="E1847" t="s">
        <v>105</v>
      </c>
      <c r="F1847">
        <v>40700</v>
      </c>
      <c r="G1847" t="s">
        <v>911</v>
      </c>
      <c r="I1847" t="s">
        <v>111</v>
      </c>
      <c r="J1847">
        <v>2026</v>
      </c>
      <c r="K1847">
        <v>7</v>
      </c>
      <c r="L1847" t="s">
        <v>94</v>
      </c>
      <c r="M1847">
        <v>116</v>
      </c>
      <c r="N1847">
        <v>1</v>
      </c>
      <c r="O1847">
        <v>116</v>
      </c>
      <c r="P1847" t="s">
        <v>831</v>
      </c>
      <c r="Q1847">
        <v>0</v>
      </c>
    </row>
    <row r="1848" spans="1:17" x14ac:dyDescent="0.25">
      <c r="A1848" t="s">
        <v>1005</v>
      </c>
      <c r="B1848" t="s">
        <v>216</v>
      </c>
      <c r="C1848" t="s">
        <v>133</v>
      </c>
      <c r="D1848" t="s">
        <v>832</v>
      </c>
      <c r="E1848" t="s">
        <v>105</v>
      </c>
      <c r="F1848">
        <v>40700</v>
      </c>
      <c r="G1848" t="s">
        <v>911</v>
      </c>
      <c r="I1848" t="s">
        <v>121</v>
      </c>
      <c r="J1848">
        <v>2026</v>
      </c>
      <c r="K1848">
        <v>7</v>
      </c>
      <c r="L1848" t="s">
        <v>94</v>
      </c>
      <c r="M1848">
        <v>116</v>
      </c>
      <c r="N1848">
        <v>1</v>
      </c>
      <c r="O1848">
        <v>116</v>
      </c>
      <c r="P1848" t="s">
        <v>831</v>
      </c>
      <c r="Q1848">
        <v>0</v>
      </c>
    </row>
    <row r="1849" spans="1:17" x14ac:dyDescent="0.25">
      <c r="A1849" t="s">
        <v>1005</v>
      </c>
      <c r="B1849" t="s">
        <v>216</v>
      </c>
      <c r="C1849" t="s">
        <v>133</v>
      </c>
      <c r="D1849" t="s">
        <v>832</v>
      </c>
      <c r="E1849" t="s">
        <v>104</v>
      </c>
      <c r="F1849">
        <v>40700</v>
      </c>
      <c r="G1849" t="s">
        <v>911</v>
      </c>
      <c r="I1849" t="s">
        <v>118</v>
      </c>
      <c r="J1849">
        <v>2026</v>
      </c>
      <c r="K1849">
        <v>7</v>
      </c>
      <c r="L1849" t="s">
        <v>94</v>
      </c>
      <c r="M1849">
        <v>81</v>
      </c>
      <c r="N1849">
        <v>1</v>
      </c>
      <c r="O1849">
        <v>81</v>
      </c>
      <c r="P1849" t="s">
        <v>831</v>
      </c>
      <c r="Q1849">
        <v>0</v>
      </c>
    </row>
    <row r="1850" spans="1:17" x14ac:dyDescent="0.25">
      <c r="A1850" t="s">
        <v>1005</v>
      </c>
      <c r="B1850" t="s">
        <v>216</v>
      </c>
      <c r="C1850" t="s">
        <v>133</v>
      </c>
      <c r="D1850" t="s">
        <v>832</v>
      </c>
      <c r="E1850" t="s">
        <v>104</v>
      </c>
      <c r="F1850">
        <v>40700</v>
      </c>
      <c r="G1850" t="s">
        <v>911</v>
      </c>
      <c r="I1850" t="s">
        <v>120</v>
      </c>
      <c r="J1850">
        <v>2026</v>
      </c>
      <c r="K1850">
        <v>7</v>
      </c>
      <c r="L1850" t="s">
        <v>94</v>
      </c>
      <c r="M1850">
        <v>135</v>
      </c>
      <c r="N1850">
        <v>1</v>
      </c>
      <c r="O1850">
        <v>135</v>
      </c>
      <c r="P1850" t="s">
        <v>831</v>
      </c>
      <c r="Q1850">
        <v>0</v>
      </c>
    </row>
    <row r="1851" spans="1:17" x14ac:dyDescent="0.25">
      <c r="A1851" t="s">
        <v>1005</v>
      </c>
      <c r="B1851" t="s">
        <v>216</v>
      </c>
      <c r="C1851" t="s">
        <v>133</v>
      </c>
      <c r="D1851" t="s">
        <v>832</v>
      </c>
      <c r="E1851" t="s">
        <v>105</v>
      </c>
      <c r="F1851">
        <v>40700</v>
      </c>
      <c r="G1851" t="s">
        <v>911</v>
      </c>
      <c r="I1851" t="s">
        <v>111</v>
      </c>
      <c r="J1851">
        <v>2026</v>
      </c>
      <c r="K1851">
        <v>7</v>
      </c>
      <c r="L1851" t="s">
        <v>94</v>
      </c>
      <c r="M1851">
        <v>116</v>
      </c>
      <c r="N1851">
        <v>1</v>
      </c>
      <c r="O1851">
        <v>116</v>
      </c>
      <c r="P1851" t="s">
        <v>831</v>
      </c>
      <c r="Q1851">
        <v>0</v>
      </c>
    </row>
    <row r="1852" spans="1:17" x14ac:dyDescent="0.25">
      <c r="A1852" t="s">
        <v>1005</v>
      </c>
      <c r="B1852" t="s">
        <v>217</v>
      </c>
      <c r="C1852" t="s">
        <v>133</v>
      </c>
      <c r="D1852" t="s">
        <v>832</v>
      </c>
      <c r="E1852" t="s">
        <v>105</v>
      </c>
      <c r="F1852">
        <v>40700</v>
      </c>
      <c r="G1852" t="s">
        <v>911</v>
      </c>
      <c r="I1852" t="s">
        <v>109</v>
      </c>
      <c r="J1852">
        <v>2026</v>
      </c>
      <c r="K1852">
        <v>7</v>
      </c>
      <c r="L1852" t="s">
        <v>94</v>
      </c>
      <c r="M1852">
        <v>287</v>
      </c>
      <c r="N1852">
        <v>1</v>
      </c>
      <c r="O1852">
        <v>287</v>
      </c>
      <c r="P1852" t="s">
        <v>831</v>
      </c>
      <c r="Q1852">
        <v>0</v>
      </c>
    </row>
    <row r="1853" spans="1:17" x14ac:dyDescent="0.25">
      <c r="A1853" t="s">
        <v>1005</v>
      </c>
      <c r="B1853" t="s">
        <v>217</v>
      </c>
      <c r="C1853" t="s">
        <v>133</v>
      </c>
      <c r="D1853" t="s">
        <v>832</v>
      </c>
      <c r="E1853" t="s">
        <v>102</v>
      </c>
      <c r="F1853">
        <v>40700</v>
      </c>
      <c r="G1853" t="s">
        <v>911</v>
      </c>
      <c r="I1853" t="s">
        <v>125</v>
      </c>
      <c r="J1853">
        <v>2026</v>
      </c>
      <c r="K1853">
        <v>7</v>
      </c>
      <c r="L1853" t="s">
        <v>94</v>
      </c>
      <c r="M1853">
        <v>326</v>
      </c>
      <c r="N1853">
        <v>1</v>
      </c>
      <c r="O1853">
        <v>326</v>
      </c>
      <c r="P1853" t="s">
        <v>831</v>
      </c>
      <c r="Q1853">
        <v>1</v>
      </c>
    </row>
    <row r="1854" spans="1:17" x14ac:dyDescent="0.25">
      <c r="A1854" t="s">
        <v>1005</v>
      </c>
      <c r="B1854" t="s">
        <v>217</v>
      </c>
      <c r="C1854" t="s">
        <v>133</v>
      </c>
      <c r="D1854" t="s">
        <v>832</v>
      </c>
      <c r="E1854" t="s">
        <v>104</v>
      </c>
      <c r="F1854">
        <v>40700</v>
      </c>
      <c r="G1854" t="s">
        <v>911</v>
      </c>
      <c r="I1854" t="s">
        <v>118</v>
      </c>
      <c r="J1854">
        <v>2026</v>
      </c>
      <c r="K1854">
        <v>7</v>
      </c>
      <c r="L1854" t="s">
        <v>94</v>
      </c>
      <c r="M1854">
        <v>81</v>
      </c>
      <c r="N1854">
        <v>1</v>
      </c>
      <c r="O1854">
        <v>81</v>
      </c>
      <c r="P1854" t="s">
        <v>831</v>
      </c>
      <c r="Q1854">
        <v>0</v>
      </c>
    </row>
    <row r="1855" spans="1:17" x14ac:dyDescent="0.25">
      <c r="A1855" t="s">
        <v>1005</v>
      </c>
      <c r="B1855" t="s">
        <v>217</v>
      </c>
      <c r="C1855" t="s">
        <v>133</v>
      </c>
      <c r="D1855" t="s">
        <v>832</v>
      </c>
      <c r="E1855" t="s">
        <v>104</v>
      </c>
      <c r="F1855">
        <v>40700</v>
      </c>
      <c r="G1855" t="s">
        <v>911</v>
      </c>
      <c r="I1855" t="s">
        <v>120</v>
      </c>
      <c r="J1855">
        <v>2026</v>
      </c>
      <c r="K1855">
        <v>7</v>
      </c>
      <c r="L1855" t="s">
        <v>94</v>
      </c>
      <c r="M1855">
        <v>135</v>
      </c>
      <c r="N1855">
        <v>1</v>
      </c>
      <c r="O1855">
        <v>135</v>
      </c>
      <c r="P1855" t="s">
        <v>831</v>
      </c>
      <c r="Q1855">
        <v>0</v>
      </c>
    </row>
    <row r="1856" spans="1:17" x14ac:dyDescent="0.25">
      <c r="A1856" t="s">
        <v>1005</v>
      </c>
      <c r="B1856" t="s">
        <v>217</v>
      </c>
      <c r="C1856" t="s">
        <v>133</v>
      </c>
      <c r="D1856" t="s">
        <v>832</v>
      </c>
      <c r="E1856" t="s">
        <v>105</v>
      </c>
      <c r="F1856">
        <v>40700</v>
      </c>
      <c r="G1856" t="s">
        <v>911</v>
      </c>
      <c r="I1856" t="s">
        <v>111</v>
      </c>
      <c r="J1856">
        <v>2026</v>
      </c>
      <c r="K1856">
        <v>7</v>
      </c>
      <c r="L1856" t="s">
        <v>94</v>
      </c>
      <c r="M1856">
        <v>116</v>
      </c>
      <c r="N1856">
        <v>1</v>
      </c>
      <c r="O1856">
        <v>116</v>
      </c>
      <c r="P1856" t="s">
        <v>831</v>
      </c>
      <c r="Q1856">
        <v>0</v>
      </c>
    </row>
    <row r="1857" spans="1:17" x14ac:dyDescent="0.25">
      <c r="A1857" t="s">
        <v>1005</v>
      </c>
      <c r="B1857" t="s">
        <v>225</v>
      </c>
      <c r="C1857" t="s">
        <v>133</v>
      </c>
      <c r="D1857" t="s">
        <v>832</v>
      </c>
      <c r="E1857" t="s">
        <v>105</v>
      </c>
      <c r="F1857">
        <v>40700</v>
      </c>
      <c r="G1857" t="s">
        <v>911</v>
      </c>
      <c r="I1857" t="s">
        <v>121</v>
      </c>
      <c r="J1857">
        <v>2026</v>
      </c>
      <c r="K1857">
        <v>7</v>
      </c>
      <c r="L1857" t="s">
        <v>94</v>
      </c>
      <c r="M1857">
        <v>232</v>
      </c>
      <c r="N1857">
        <v>1</v>
      </c>
      <c r="O1857">
        <v>232</v>
      </c>
      <c r="P1857" t="s">
        <v>831</v>
      </c>
      <c r="Q1857">
        <v>0</v>
      </c>
    </row>
    <row r="1858" spans="1:17" x14ac:dyDescent="0.25">
      <c r="A1858" t="s">
        <v>1005</v>
      </c>
      <c r="B1858" t="s">
        <v>227</v>
      </c>
      <c r="C1858" t="s">
        <v>133</v>
      </c>
      <c r="D1858" t="s">
        <v>832</v>
      </c>
      <c r="E1858" t="s">
        <v>102</v>
      </c>
      <c r="F1858">
        <v>40700</v>
      </c>
      <c r="G1858" t="s">
        <v>911</v>
      </c>
      <c r="I1858" t="s">
        <v>186</v>
      </c>
      <c r="J1858">
        <v>2026</v>
      </c>
      <c r="K1858">
        <v>7</v>
      </c>
      <c r="L1858" t="s">
        <v>94</v>
      </c>
      <c r="M1858">
        <v>307</v>
      </c>
      <c r="N1858">
        <v>1</v>
      </c>
      <c r="O1858">
        <v>307</v>
      </c>
      <c r="P1858" t="s">
        <v>831</v>
      </c>
      <c r="Q1858">
        <v>1</v>
      </c>
    </row>
    <row r="1859" spans="1:17" x14ac:dyDescent="0.25">
      <c r="A1859" t="s">
        <v>1005</v>
      </c>
      <c r="B1859" t="s">
        <v>227</v>
      </c>
      <c r="C1859" t="s">
        <v>133</v>
      </c>
      <c r="D1859" t="s">
        <v>832</v>
      </c>
      <c r="E1859" t="s">
        <v>93</v>
      </c>
      <c r="F1859">
        <v>40700</v>
      </c>
      <c r="G1859" t="s">
        <v>911</v>
      </c>
      <c r="I1859" t="s">
        <v>167</v>
      </c>
      <c r="J1859">
        <v>2026</v>
      </c>
      <c r="K1859">
        <v>7</v>
      </c>
      <c r="L1859" t="s">
        <v>94</v>
      </c>
      <c r="M1859">
        <v>251</v>
      </c>
      <c r="N1859">
        <v>1</v>
      </c>
      <c r="O1859">
        <v>251</v>
      </c>
      <c r="P1859" t="s">
        <v>831</v>
      </c>
      <c r="Q1859">
        <v>0</v>
      </c>
    </row>
    <row r="1860" spans="1:17" x14ac:dyDescent="0.25">
      <c r="A1860" t="s">
        <v>1005</v>
      </c>
      <c r="B1860" t="s">
        <v>227</v>
      </c>
      <c r="C1860" t="s">
        <v>133</v>
      </c>
      <c r="D1860" t="s">
        <v>832</v>
      </c>
      <c r="E1860" t="s">
        <v>93</v>
      </c>
      <c r="F1860">
        <v>40700</v>
      </c>
      <c r="G1860" t="s">
        <v>911</v>
      </c>
      <c r="I1860" t="s">
        <v>240</v>
      </c>
      <c r="J1860">
        <v>2026</v>
      </c>
      <c r="K1860">
        <v>7</v>
      </c>
      <c r="L1860" t="s">
        <v>94</v>
      </c>
      <c r="M1860">
        <v>126</v>
      </c>
      <c r="N1860">
        <v>1</v>
      </c>
      <c r="O1860">
        <v>126</v>
      </c>
      <c r="P1860" t="s">
        <v>831</v>
      </c>
      <c r="Q1860">
        <v>0</v>
      </c>
    </row>
    <row r="1861" spans="1:17" x14ac:dyDescent="0.25">
      <c r="A1861" t="s">
        <v>1005</v>
      </c>
      <c r="B1861" t="s">
        <v>229</v>
      </c>
      <c r="C1861" t="s">
        <v>133</v>
      </c>
      <c r="D1861" t="s">
        <v>832</v>
      </c>
      <c r="E1861" t="s">
        <v>105</v>
      </c>
      <c r="F1861">
        <v>40700</v>
      </c>
      <c r="G1861" t="s">
        <v>911</v>
      </c>
      <c r="I1861" t="s">
        <v>121</v>
      </c>
      <c r="J1861">
        <v>2026</v>
      </c>
      <c r="K1861">
        <v>7</v>
      </c>
      <c r="L1861" t="s">
        <v>94</v>
      </c>
      <c r="M1861">
        <v>116</v>
      </c>
      <c r="N1861">
        <v>1</v>
      </c>
      <c r="O1861">
        <v>116</v>
      </c>
      <c r="P1861" t="s">
        <v>831</v>
      </c>
      <c r="Q1861">
        <v>0</v>
      </c>
    </row>
    <row r="1862" spans="1:17" x14ac:dyDescent="0.25">
      <c r="A1862" t="s">
        <v>1005</v>
      </c>
      <c r="B1862" t="s">
        <v>230</v>
      </c>
      <c r="C1862" t="s">
        <v>133</v>
      </c>
      <c r="D1862" t="s">
        <v>832</v>
      </c>
      <c r="E1862" t="s">
        <v>105</v>
      </c>
      <c r="F1862">
        <v>40700</v>
      </c>
      <c r="G1862" t="s">
        <v>911</v>
      </c>
      <c r="I1862" t="s">
        <v>121</v>
      </c>
      <c r="J1862">
        <v>2026</v>
      </c>
      <c r="K1862">
        <v>7</v>
      </c>
      <c r="L1862" t="s">
        <v>94</v>
      </c>
      <c r="M1862">
        <v>116</v>
      </c>
      <c r="N1862">
        <v>1</v>
      </c>
      <c r="O1862">
        <v>116</v>
      </c>
      <c r="P1862" t="s">
        <v>831</v>
      </c>
      <c r="Q1862">
        <v>0</v>
      </c>
    </row>
    <row r="1863" spans="1:17" x14ac:dyDescent="0.25">
      <c r="A1863" t="s">
        <v>1005</v>
      </c>
      <c r="B1863" t="s">
        <v>230</v>
      </c>
      <c r="C1863" t="s">
        <v>133</v>
      </c>
      <c r="D1863" t="s">
        <v>832</v>
      </c>
      <c r="E1863" t="s">
        <v>102</v>
      </c>
      <c r="F1863">
        <v>40700</v>
      </c>
      <c r="G1863" t="s">
        <v>911</v>
      </c>
      <c r="I1863" t="s">
        <v>125</v>
      </c>
      <c r="J1863">
        <v>2026</v>
      </c>
      <c r="K1863">
        <v>7</v>
      </c>
      <c r="L1863" t="s">
        <v>94</v>
      </c>
      <c r="M1863">
        <v>345</v>
      </c>
      <c r="N1863">
        <v>1</v>
      </c>
      <c r="O1863">
        <v>345</v>
      </c>
      <c r="P1863" t="s">
        <v>831</v>
      </c>
      <c r="Q1863">
        <v>1</v>
      </c>
    </row>
    <row r="1864" spans="1:17" x14ac:dyDescent="0.25">
      <c r="A1864" t="s">
        <v>1005</v>
      </c>
      <c r="B1864" t="s">
        <v>230</v>
      </c>
      <c r="C1864" t="s">
        <v>133</v>
      </c>
      <c r="D1864" t="s">
        <v>832</v>
      </c>
      <c r="E1864" t="s">
        <v>104</v>
      </c>
      <c r="F1864">
        <v>40700</v>
      </c>
      <c r="G1864" t="s">
        <v>911</v>
      </c>
      <c r="I1864" t="s">
        <v>118</v>
      </c>
      <c r="J1864">
        <v>2026</v>
      </c>
      <c r="K1864">
        <v>7</v>
      </c>
      <c r="L1864" t="s">
        <v>94</v>
      </c>
      <c r="M1864">
        <v>81</v>
      </c>
      <c r="N1864">
        <v>1</v>
      </c>
      <c r="O1864">
        <v>81</v>
      </c>
      <c r="P1864" t="s">
        <v>831</v>
      </c>
      <c r="Q1864">
        <v>0</v>
      </c>
    </row>
    <row r="1865" spans="1:17" x14ac:dyDescent="0.25">
      <c r="A1865" t="s">
        <v>1005</v>
      </c>
      <c r="B1865" t="s">
        <v>230</v>
      </c>
      <c r="C1865" t="s">
        <v>133</v>
      </c>
      <c r="D1865" t="s">
        <v>832</v>
      </c>
      <c r="E1865" t="s">
        <v>104</v>
      </c>
      <c r="F1865">
        <v>40700</v>
      </c>
      <c r="G1865" t="s">
        <v>911</v>
      </c>
      <c r="I1865" t="s">
        <v>120</v>
      </c>
      <c r="J1865">
        <v>2026</v>
      </c>
      <c r="K1865">
        <v>7</v>
      </c>
      <c r="L1865" t="s">
        <v>94</v>
      </c>
      <c r="M1865">
        <v>135</v>
      </c>
      <c r="N1865">
        <v>1</v>
      </c>
      <c r="O1865">
        <v>135</v>
      </c>
      <c r="P1865" t="s">
        <v>831</v>
      </c>
      <c r="Q1865">
        <v>0</v>
      </c>
    </row>
    <row r="1866" spans="1:17" x14ac:dyDescent="0.25">
      <c r="A1866" t="s">
        <v>1005</v>
      </c>
      <c r="B1866" t="s">
        <v>230</v>
      </c>
      <c r="C1866" t="s">
        <v>133</v>
      </c>
      <c r="D1866" t="s">
        <v>832</v>
      </c>
      <c r="E1866" t="s">
        <v>105</v>
      </c>
      <c r="F1866">
        <v>40700</v>
      </c>
      <c r="G1866" t="s">
        <v>911</v>
      </c>
      <c r="I1866" t="s">
        <v>111</v>
      </c>
      <c r="J1866">
        <v>2026</v>
      </c>
      <c r="K1866">
        <v>7</v>
      </c>
      <c r="L1866" t="s">
        <v>94</v>
      </c>
      <c r="M1866">
        <v>116</v>
      </c>
      <c r="N1866">
        <v>1</v>
      </c>
      <c r="O1866">
        <v>116</v>
      </c>
      <c r="P1866" t="s">
        <v>831</v>
      </c>
      <c r="Q1866">
        <v>0</v>
      </c>
    </row>
    <row r="1867" spans="1:17" x14ac:dyDescent="0.25">
      <c r="A1867" t="s">
        <v>1005</v>
      </c>
      <c r="B1867" t="s">
        <v>233</v>
      </c>
      <c r="C1867" t="s">
        <v>133</v>
      </c>
      <c r="D1867" t="s">
        <v>832</v>
      </c>
      <c r="E1867" t="s">
        <v>102</v>
      </c>
      <c r="F1867">
        <v>40700</v>
      </c>
      <c r="G1867" t="s">
        <v>911</v>
      </c>
      <c r="I1867" t="s">
        <v>125</v>
      </c>
      <c r="J1867">
        <v>2026</v>
      </c>
      <c r="K1867">
        <v>7</v>
      </c>
      <c r="L1867" t="s">
        <v>94</v>
      </c>
      <c r="M1867">
        <v>114</v>
      </c>
      <c r="N1867">
        <v>1</v>
      </c>
      <c r="O1867">
        <v>114</v>
      </c>
      <c r="P1867" t="s">
        <v>831</v>
      </c>
      <c r="Q1867">
        <v>1</v>
      </c>
    </row>
    <row r="1868" spans="1:17" x14ac:dyDescent="0.25">
      <c r="A1868" t="s">
        <v>1005</v>
      </c>
      <c r="B1868" t="s">
        <v>233</v>
      </c>
      <c r="C1868" t="s">
        <v>133</v>
      </c>
      <c r="D1868" t="s">
        <v>832</v>
      </c>
      <c r="E1868" t="s">
        <v>104</v>
      </c>
      <c r="F1868">
        <v>40700</v>
      </c>
      <c r="G1868" t="s">
        <v>911</v>
      </c>
      <c r="I1868" t="s">
        <v>118</v>
      </c>
      <c r="J1868">
        <v>2026</v>
      </c>
      <c r="K1868">
        <v>7</v>
      </c>
      <c r="L1868" t="s">
        <v>94</v>
      </c>
      <c r="M1868">
        <v>81</v>
      </c>
      <c r="N1868">
        <v>1</v>
      </c>
      <c r="O1868">
        <v>81</v>
      </c>
      <c r="P1868" t="s">
        <v>831</v>
      </c>
      <c r="Q1868">
        <v>0</v>
      </c>
    </row>
    <row r="1869" spans="1:17" x14ac:dyDescent="0.25">
      <c r="A1869" t="s">
        <v>1005</v>
      </c>
      <c r="B1869" t="s">
        <v>233</v>
      </c>
      <c r="C1869" t="s">
        <v>133</v>
      </c>
      <c r="D1869" t="s">
        <v>832</v>
      </c>
      <c r="E1869" t="s">
        <v>104</v>
      </c>
      <c r="F1869">
        <v>40700</v>
      </c>
      <c r="G1869" t="s">
        <v>911</v>
      </c>
      <c r="I1869" t="s">
        <v>120</v>
      </c>
      <c r="J1869">
        <v>2026</v>
      </c>
      <c r="K1869">
        <v>7</v>
      </c>
      <c r="L1869" t="s">
        <v>94</v>
      </c>
      <c r="M1869">
        <v>135</v>
      </c>
      <c r="N1869">
        <v>1</v>
      </c>
      <c r="O1869">
        <v>135</v>
      </c>
      <c r="P1869" t="s">
        <v>831</v>
      </c>
      <c r="Q1869">
        <v>0</v>
      </c>
    </row>
    <row r="1870" spans="1:17" x14ac:dyDescent="0.25">
      <c r="A1870" t="s">
        <v>1005</v>
      </c>
      <c r="B1870" t="s">
        <v>233</v>
      </c>
      <c r="C1870" t="s">
        <v>133</v>
      </c>
      <c r="D1870" t="s">
        <v>832</v>
      </c>
      <c r="E1870" t="s">
        <v>105</v>
      </c>
      <c r="F1870">
        <v>40700</v>
      </c>
      <c r="G1870" t="s">
        <v>911</v>
      </c>
      <c r="I1870" t="s">
        <v>111</v>
      </c>
      <c r="J1870">
        <v>2026</v>
      </c>
      <c r="K1870">
        <v>7</v>
      </c>
      <c r="L1870" t="s">
        <v>94</v>
      </c>
      <c r="M1870">
        <v>116</v>
      </c>
      <c r="N1870">
        <v>1</v>
      </c>
      <c r="O1870">
        <v>116</v>
      </c>
      <c r="P1870" t="s">
        <v>831</v>
      </c>
      <c r="Q1870">
        <v>0</v>
      </c>
    </row>
    <row r="1871" spans="1:17" x14ac:dyDescent="0.25">
      <c r="A1871" t="s">
        <v>1005</v>
      </c>
      <c r="B1871" t="s">
        <v>234</v>
      </c>
      <c r="C1871" t="s">
        <v>133</v>
      </c>
      <c r="D1871" t="s">
        <v>832</v>
      </c>
      <c r="E1871" t="s">
        <v>105</v>
      </c>
      <c r="F1871">
        <v>40700</v>
      </c>
      <c r="G1871" t="s">
        <v>911</v>
      </c>
      <c r="I1871" t="s">
        <v>109</v>
      </c>
      <c r="J1871">
        <v>2026</v>
      </c>
      <c r="K1871">
        <v>7</v>
      </c>
      <c r="L1871" t="s">
        <v>94</v>
      </c>
      <c r="M1871">
        <v>96</v>
      </c>
      <c r="N1871">
        <v>1</v>
      </c>
      <c r="O1871">
        <v>96</v>
      </c>
      <c r="P1871" t="s">
        <v>831</v>
      </c>
      <c r="Q1871">
        <v>0</v>
      </c>
    </row>
    <row r="1872" spans="1:17" x14ac:dyDescent="0.25">
      <c r="A1872" t="s">
        <v>1005</v>
      </c>
      <c r="B1872" t="s">
        <v>234</v>
      </c>
      <c r="C1872" t="s">
        <v>133</v>
      </c>
      <c r="D1872" t="s">
        <v>832</v>
      </c>
      <c r="E1872" t="s">
        <v>105</v>
      </c>
      <c r="F1872">
        <v>40700</v>
      </c>
      <c r="G1872" t="s">
        <v>911</v>
      </c>
      <c r="I1872" t="s">
        <v>121</v>
      </c>
      <c r="J1872">
        <v>2026</v>
      </c>
      <c r="K1872">
        <v>7</v>
      </c>
      <c r="L1872" t="s">
        <v>94</v>
      </c>
      <c r="M1872">
        <v>232</v>
      </c>
      <c r="N1872">
        <v>1</v>
      </c>
      <c r="O1872">
        <v>232</v>
      </c>
      <c r="P1872" t="s">
        <v>831</v>
      </c>
      <c r="Q1872">
        <v>0</v>
      </c>
    </row>
    <row r="1873" spans="1:17" x14ac:dyDescent="0.25">
      <c r="A1873" t="s">
        <v>1005</v>
      </c>
      <c r="B1873" t="s">
        <v>235</v>
      </c>
      <c r="C1873" t="s">
        <v>133</v>
      </c>
      <c r="D1873" t="s">
        <v>832</v>
      </c>
      <c r="E1873" t="s">
        <v>105</v>
      </c>
      <c r="F1873">
        <v>40700</v>
      </c>
      <c r="G1873" t="s">
        <v>911</v>
      </c>
      <c r="I1873" t="s">
        <v>109</v>
      </c>
      <c r="J1873">
        <v>2026</v>
      </c>
      <c r="K1873">
        <v>7</v>
      </c>
      <c r="L1873" t="s">
        <v>94</v>
      </c>
      <c r="M1873">
        <v>287</v>
      </c>
      <c r="N1873">
        <v>1</v>
      </c>
      <c r="O1873">
        <v>287</v>
      </c>
      <c r="P1873" t="s">
        <v>831</v>
      </c>
      <c r="Q1873">
        <v>0</v>
      </c>
    </row>
    <row r="1874" spans="1:17" x14ac:dyDescent="0.25">
      <c r="A1874" t="s">
        <v>1005</v>
      </c>
      <c r="B1874" t="s">
        <v>235</v>
      </c>
      <c r="C1874" t="s">
        <v>133</v>
      </c>
      <c r="D1874" t="s">
        <v>832</v>
      </c>
      <c r="E1874" t="s">
        <v>105</v>
      </c>
      <c r="F1874">
        <v>40700</v>
      </c>
      <c r="G1874" t="s">
        <v>911</v>
      </c>
      <c r="I1874" t="s">
        <v>121</v>
      </c>
      <c r="J1874">
        <v>2026</v>
      </c>
      <c r="K1874">
        <v>7</v>
      </c>
      <c r="L1874" t="s">
        <v>94</v>
      </c>
      <c r="M1874">
        <v>116</v>
      </c>
      <c r="N1874">
        <v>1</v>
      </c>
      <c r="O1874">
        <v>116</v>
      </c>
      <c r="P1874" t="s">
        <v>831</v>
      </c>
      <c r="Q1874">
        <v>0</v>
      </c>
    </row>
    <row r="1875" spans="1:17" x14ac:dyDescent="0.25">
      <c r="A1875" t="s">
        <v>1005</v>
      </c>
      <c r="B1875" t="s">
        <v>3123</v>
      </c>
      <c r="C1875" t="s">
        <v>133</v>
      </c>
      <c r="D1875" t="s">
        <v>832</v>
      </c>
      <c r="E1875" t="s">
        <v>102</v>
      </c>
      <c r="F1875">
        <v>40700</v>
      </c>
      <c r="G1875" t="s">
        <v>911</v>
      </c>
      <c r="I1875" t="s">
        <v>125</v>
      </c>
      <c r="J1875">
        <v>2026</v>
      </c>
      <c r="K1875">
        <v>7</v>
      </c>
      <c r="L1875" t="s">
        <v>94</v>
      </c>
      <c r="M1875">
        <v>458</v>
      </c>
      <c r="N1875">
        <v>1</v>
      </c>
      <c r="O1875">
        <v>458</v>
      </c>
      <c r="P1875" t="s">
        <v>831</v>
      </c>
      <c r="Q1875">
        <v>1</v>
      </c>
    </row>
    <row r="1876" spans="1:17" x14ac:dyDescent="0.25">
      <c r="A1876" t="s">
        <v>1005</v>
      </c>
      <c r="B1876" t="s">
        <v>3123</v>
      </c>
      <c r="C1876" t="s">
        <v>133</v>
      </c>
      <c r="D1876" t="s">
        <v>832</v>
      </c>
      <c r="E1876" t="s">
        <v>104</v>
      </c>
      <c r="F1876">
        <v>40700</v>
      </c>
      <c r="G1876" t="s">
        <v>911</v>
      </c>
      <c r="I1876" t="s">
        <v>118</v>
      </c>
      <c r="J1876">
        <v>2026</v>
      </c>
      <c r="K1876">
        <v>7</v>
      </c>
      <c r="L1876" t="s">
        <v>94</v>
      </c>
      <c r="M1876">
        <v>81</v>
      </c>
      <c r="N1876">
        <v>1</v>
      </c>
      <c r="O1876">
        <v>81</v>
      </c>
      <c r="P1876" t="s">
        <v>831</v>
      </c>
      <c r="Q1876">
        <v>0</v>
      </c>
    </row>
    <row r="1877" spans="1:17" x14ac:dyDescent="0.25">
      <c r="A1877" t="s">
        <v>1005</v>
      </c>
      <c r="B1877" t="s">
        <v>3123</v>
      </c>
      <c r="C1877" t="s">
        <v>133</v>
      </c>
      <c r="D1877" t="s">
        <v>832</v>
      </c>
      <c r="E1877" t="s">
        <v>104</v>
      </c>
      <c r="F1877">
        <v>40700</v>
      </c>
      <c r="G1877" t="s">
        <v>911</v>
      </c>
      <c r="I1877" t="s">
        <v>120</v>
      </c>
      <c r="J1877">
        <v>2026</v>
      </c>
      <c r="K1877">
        <v>7</v>
      </c>
      <c r="L1877" t="s">
        <v>94</v>
      </c>
      <c r="M1877">
        <v>135</v>
      </c>
      <c r="N1877">
        <v>1</v>
      </c>
      <c r="O1877">
        <v>135</v>
      </c>
      <c r="P1877" t="s">
        <v>831</v>
      </c>
      <c r="Q1877">
        <v>0</v>
      </c>
    </row>
    <row r="1878" spans="1:17" x14ac:dyDescent="0.25">
      <c r="A1878" t="s">
        <v>1005</v>
      </c>
      <c r="B1878" t="s">
        <v>3123</v>
      </c>
      <c r="C1878" t="s">
        <v>133</v>
      </c>
      <c r="D1878" t="s">
        <v>832</v>
      </c>
      <c r="E1878" t="s">
        <v>105</v>
      </c>
      <c r="F1878">
        <v>40700</v>
      </c>
      <c r="G1878" t="s">
        <v>911</v>
      </c>
      <c r="I1878" t="s">
        <v>111</v>
      </c>
      <c r="J1878">
        <v>2026</v>
      </c>
      <c r="K1878">
        <v>7</v>
      </c>
      <c r="L1878" t="s">
        <v>94</v>
      </c>
      <c r="M1878">
        <v>116</v>
      </c>
      <c r="N1878">
        <v>1</v>
      </c>
      <c r="O1878">
        <v>116</v>
      </c>
      <c r="P1878" t="s">
        <v>831</v>
      </c>
      <c r="Q1878">
        <v>0</v>
      </c>
    </row>
    <row r="1879" spans="1:17" x14ac:dyDescent="0.25">
      <c r="A1879" t="s">
        <v>1121</v>
      </c>
      <c r="B1879" t="s">
        <v>890</v>
      </c>
      <c r="C1879" t="s">
        <v>252</v>
      </c>
      <c r="D1879" t="s">
        <v>832</v>
      </c>
      <c r="E1879" t="s">
        <v>112</v>
      </c>
      <c r="F1879">
        <v>40700</v>
      </c>
      <c r="G1879" t="s">
        <v>911</v>
      </c>
      <c r="I1879" t="s">
        <v>891</v>
      </c>
      <c r="J1879">
        <v>2026</v>
      </c>
      <c r="K1879">
        <v>7</v>
      </c>
      <c r="L1879" t="s">
        <v>94</v>
      </c>
      <c r="M1879">
        <v>272</v>
      </c>
      <c r="N1879">
        <v>1</v>
      </c>
      <c r="O1879">
        <v>272</v>
      </c>
      <c r="P1879" t="s">
        <v>831</v>
      </c>
      <c r="Q1879">
        <v>1</v>
      </c>
    </row>
    <row r="1880" spans="1:17" x14ac:dyDescent="0.25">
      <c r="A1880" t="s">
        <v>2382</v>
      </c>
      <c r="B1880" t="s">
        <v>258</v>
      </c>
      <c r="C1880" t="s">
        <v>258</v>
      </c>
      <c r="D1880" t="s">
        <v>832</v>
      </c>
      <c r="E1880" t="s">
        <v>112</v>
      </c>
      <c r="F1880">
        <v>40700</v>
      </c>
      <c r="G1880" t="s">
        <v>911</v>
      </c>
      <c r="I1880" t="s">
        <v>258</v>
      </c>
      <c r="J1880">
        <v>2026</v>
      </c>
      <c r="K1880">
        <v>7</v>
      </c>
      <c r="L1880" t="s">
        <v>94</v>
      </c>
      <c r="M1880">
        <v>-28406</v>
      </c>
      <c r="N1880">
        <v>1</v>
      </c>
      <c r="O1880">
        <v>-28406</v>
      </c>
      <c r="P1880" t="s">
        <v>831</v>
      </c>
      <c r="Q1880" t="s">
        <v>96</v>
      </c>
    </row>
    <row r="1881" spans="1:17" x14ac:dyDescent="0.25">
      <c r="A1881" t="s">
        <v>2382</v>
      </c>
      <c r="B1881" t="s">
        <v>258</v>
      </c>
      <c r="C1881" t="s">
        <v>258</v>
      </c>
      <c r="D1881" t="s">
        <v>832</v>
      </c>
      <c r="E1881" t="s">
        <v>93</v>
      </c>
      <c r="F1881">
        <v>40700</v>
      </c>
      <c r="G1881" t="s">
        <v>911</v>
      </c>
      <c r="I1881" t="s">
        <v>258</v>
      </c>
      <c r="J1881">
        <v>2026</v>
      </c>
      <c r="K1881">
        <v>7</v>
      </c>
      <c r="L1881" t="s">
        <v>94</v>
      </c>
      <c r="M1881">
        <v>-362070</v>
      </c>
      <c r="N1881">
        <v>1</v>
      </c>
      <c r="O1881">
        <v>-362070</v>
      </c>
      <c r="P1881" t="s">
        <v>831</v>
      </c>
      <c r="Q1881" t="s">
        <v>96</v>
      </c>
    </row>
    <row r="1882" spans="1:17" x14ac:dyDescent="0.25">
      <c r="A1882" t="s">
        <v>2382</v>
      </c>
      <c r="B1882" t="s">
        <v>258</v>
      </c>
      <c r="C1882" t="s">
        <v>258</v>
      </c>
      <c r="D1882" t="s">
        <v>832</v>
      </c>
      <c r="E1882" t="s">
        <v>101</v>
      </c>
      <c r="F1882">
        <v>40700</v>
      </c>
      <c r="G1882" t="s">
        <v>911</v>
      </c>
      <c r="I1882" t="s">
        <v>258</v>
      </c>
      <c r="J1882">
        <v>2026</v>
      </c>
      <c r="K1882">
        <v>7</v>
      </c>
      <c r="L1882" t="s">
        <v>94</v>
      </c>
      <c r="M1882">
        <v>-168475</v>
      </c>
      <c r="N1882">
        <v>1</v>
      </c>
      <c r="O1882">
        <v>-168475</v>
      </c>
      <c r="P1882" t="s">
        <v>831</v>
      </c>
      <c r="Q1882" t="s">
        <v>96</v>
      </c>
    </row>
    <row r="1883" spans="1:17" x14ac:dyDescent="0.25">
      <c r="A1883" t="s">
        <v>2382</v>
      </c>
      <c r="B1883" t="s">
        <v>258</v>
      </c>
      <c r="C1883" t="s">
        <v>258</v>
      </c>
      <c r="D1883" t="s">
        <v>832</v>
      </c>
      <c r="E1883" t="s">
        <v>102</v>
      </c>
      <c r="F1883">
        <v>40700</v>
      </c>
      <c r="G1883" t="s">
        <v>911</v>
      </c>
      <c r="I1883" t="s">
        <v>258</v>
      </c>
      <c r="J1883">
        <v>2026</v>
      </c>
      <c r="K1883">
        <v>7</v>
      </c>
      <c r="L1883" t="s">
        <v>94</v>
      </c>
      <c r="M1883">
        <v>-456044</v>
      </c>
      <c r="N1883">
        <v>1</v>
      </c>
      <c r="O1883">
        <v>-456044</v>
      </c>
      <c r="P1883" t="s">
        <v>831</v>
      </c>
      <c r="Q1883" t="s">
        <v>96</v>
      </c>
    </row>
    <row r="1884" spans="1:17" x14ac:dyDescent="0.25">
      <c r="A1884" t="s">
        <v>2382</v>
      </c>
      <c r="B1884" t="s">
        <v>258</v>
      </c>
      <c r="C1884" t="s">
        <v>258</v>
      </c>
      <c r="D1884" t="s">
        <v>832</v>
      </c>
      <c r="E1884" t="s">
        <v>103</v>
      </c>
      <c r="F1884">
        <v>40700</v>
      </c>
      <c r="G1884" t="s">
        <v>911</v>
      </c>
      <c r="I1884" t="s">
        <v>258</v>
      </c>
      <c r="J1884">
        <v>2026</v>
      </c>
      <c r="K1884">
        <v>7</v>
      </c>
      <c r="L1884" t="s">
        <v>94</v>
      </c>
      <c r="M1884">
        <v>-1289</v>
      </c>
      <c r="N1884">
        <v>1</v>
      </c>
      <c r="O1884">
        <v>-1289</v>
      </c>
      <c r="P1884" t="s">
        <v>831</v>
      </c>
      <c r="Q1884" t="s">
        <v>96</v>
      </c>
    </row>
    <row r="1885" spans="1:17" x14ac:dyDescent="0.25">
      <c r="A1885" t="s">
        <v>2382</v>
      </c>
      <c r="B1885" t="s">
        <v>258</v>
      </c>
      <c r="C1885" t="s">
        <v>258</v>
      </c>
      <c r="D1885" t="s">
        <v>832</v>
      </c>
      <c r="E1885" t="s">
        <v>104</v>
      </c>
      <c r="F1885">
        <v>40700</v>
      </c>
      <c r="G1885" t="s">
        <v>911</v>
      </c>
      <c r="I1885" t="s">
        <v>258</v>
      </c>
      <c r="J1885">
        <v>2026</v>
      </c>
      <c r="K1885">
        <v>7</v>
      </c>
      <c r="L1885" t="s">
        <v>94</v>
      </c>
      <c r="M1885">
        <v>-46527</v>
      </c>
      <c r="N1885">
        <v>1</v>
      </c>
      <c r="O1885">
        <v>-46527</v>
      </c>
      <c r="P1885" t="s">
        <v>831</v>
      </c>
      <c r="Q1885" t="s">
        <v>96</v>
      </c>
    </row>
    <row r="1886" spans="1:17" x14ac:dyDescent="0.25">
      <c r="A1886" t="s">
        <v>2382</v>
      </c>
      <c r="B1886" t="s">
        <v>258</v>
      </c>
      <c r="C1886" t="s">
        <v>258</v>
      </c>
      <c r="D1886" t="s">
        <v>832</v>
      </c>
      <c r="E1886" t="s">
        <v>105</v>
      </c>
      <c r="F1886">
        <v>40700</v>
      </c>
      <c r="G1886" t="s">
        <v>911</v>
      </c>
      <c r="I1886" t="s">
        <v>258</v>
      </c>
      <c r="J1886">
        <v>2026</v>
      </c>
      <c r="K1886">
        <v>7</v>
      </c>
      <c r="L1886" t="s">
        <v>94</v>
      </c>
      <c r="M1886">
        <v>3</v>
      </c>
      <c r="N1886">
        <v>1</v>
      </c>
      <c r="O1886">
        <v>3</v>
      </c>
      <c r="P1886" t="s">
        <v>831</v>
      </c>
      <c r="Q1886" t="s">
        <v>96</v>
      </c>
    </row>
    <row r="1887" spans="1:17" x14ac:dyDescent="0.25">
      <c r="A1887" t="s">
        <v>2382</v>
      </c>
      <c r="B1887" t="s">
        <v>258</v>
      </c>
      <c r="C1887" t="s">
        <v>258</v>
      </c>
      <c r="D1887" t="s">
        <v>832</v>
      </c>
      <c r="E1887" t="s">
        <v>112</v>
      </c>
      <c r="F1887">
        <v>40700</v>
      </c>
      <c r="G1887" t="s">
        <v>911</v>
      </c>
      <c r="I1887" t="s">
        <v>258</v>
      </c>
      <c r="J1887">
        <v>2026</v>
      </c>
      <c r="K1887">
        <v>7</v>
      </c>
      <c r="L1887" t="s">
        <v>94</v>
      </c>
      <c r="M1887" t="s">
        <v>888</v>
      </c>
      <c r="N1887">
        <v>1</v>
      </c>
      <c r="O1887" t="s">
        <v>888</v>
      </c>
      <c r="P1887" t="s">
        <v>831</v>
      </c>
      <c r="Q1887" t="s">
        <v>96</v>
      </c>
    </row>
    <row r="1888" spans="1:17" x14ac:dyDescent="0.25">
      <c r="A1888" t="s">
        <v>2382</v>
      </c>
      <c r="B1888" t="s">
        <v>258</v>
      </c>
      <c r="C1888" t="s">
        <v>258</v>
      </c>
      <c r="D1888" t="s">
        <v>832</v>
      </c>
      <c r="E1888" t="s">
        <v>93</v>
      </c>
      <c r="F1888">
        <v>40700</v>
      </c>
      <c r="G1888" t="s">
        <v>911</v>
      </c>
      <c r="I1888" t="s">
        <v>258</v>
      </c>
      <c r="J1888">
        <v>2026</v>
      </c>
      <c r="K1888">
        <v>7</v>
      </c>
      <c r="L1888" t="s">
        <v>94</v>
      </c>
      <c r="M1888">
        <v>334398</v>
      </c>
      <c r="N1888">
        <v>1</v>
      </c>
      <c r="O1888">
        <v>334398</v>
      </c>
      <c r="P1888" t="s">
        <v>831</v>
      </c>
      <c r="Q1888" t="s">
        <v>96</v>
      </c>
    </row>
    <row r="1889" spans="1:17" x14ac:dyDescent="0.25">
      <c r="A1889" t="s">
        <v>2382</v>
      </c>
      <c r="B1889" t="s">
        <v>258</v>
      </c>
      <c r="C1889" t="s">
        <v>258</v>
      </c>
      <c r="D1889" t="s">
        <v>832</v>
      </c>
      <c r="E1889" t="s">
        <v>101</v>
      </c>
      <c r="F1889">
        <v>40700</v>
      </c>
      <c r="G1889" t="s">
        <v>911</v>
      </c>
      <c r="I1889" t="s">
        <v>258</v>
      </c>
      <c r="J1889">
        <v>2026</v>
      </c>
      <c r="K1889">
        <v>7</v>
      </c>
      <c r="L1889" t="s">
        <v>94</v>
      </c>
      <c r="M1889">
        <v>122214</v>
      </c>
      <c r="N1889">
        <v>1</v>
      </c>
      <c r="O1889">
        <v>122214</v>
      </c>
      <c r="P1889" t="s">
        <v>831</v>
      </c>
      <c r="Q1889" t="s">
        <v>96</v>
      </c>
    </row>
    <row r="1890" spans="1:17" x14ac:dyDescent="0.25">
      <c r="A1890" t="s">
        <v>2382</v>
      </c>
      <c r="B1890" t="s">
        <v>258</v>
      </c>
      <c r="C1890" t="s">
        <v>258</v>
      </c>
      <c r="D1890" t="s">
        <v>832</v>
      </c>
      <c r="E1890" t="s">
        <v>102</v>
      </c>
      <c r="F1890">
        <v>40700</v>
      </c>
      <c r="G1890" t="s">
        <v>911</v>
      </c>
      <c r="I1890" t="s">
        <v>258</v>
      </c>
      <c r="J1890">
        <v>2026</v>
      </c>
      <c r="K1890">
        <v>7</v>
      </c>
      <c r="L1890" t="s">
        <v>94</v>
      </c>
      <c r="M1890">
        <v>430842</v>
      </c>
      <c r="N1890">
        <v>1</v>
      </c>
      <c r="O1890">
        <v>430842</v>
      </c>
      <c r="P1890" t="s">
        <v>831</v>
      </c>
      <c r="Q1890" t="s">
        <v>96</v>
      </c>
    </row>
    <row r="1891" spans="1:17" x14ac:dyDescent="0.25">
      <c r="A1891" t="s">
        <v>2382</v>
      </c>
      <c r="B1891" t="s">
        <v>258</v>
      </c>
      <c r="C1891" t="s">
        <v>258</v>
      </c>
      <c r="D1891" t="s">
        <v>832</v>
      </c>
      <c r="E1891" t="s">
        <v>103</v>
      </c>
      <c r="F1891">
        <v>40700</v>
      </c>
      <c r="G1891" t="s">
        <v>911</v>
      </c>
      <c r="I1891" t="s">
        <v>258</v>
      </c>
      <c r="J1891">
        <v>2026</v>
      </c>
      <c r="K1891">
        <v>7</v>
      </c>
      <c r="L1891" t="s">
        <v>94</v>
      </c>
      <c r="M1891">
        <v>593</v>
      </c>
      <c r="N1891">
        <v>1</v>
      </c>
      <c r="O1891">
        <v>593</v>
      </c>
      <c r="P1891" t="s">
        <v>831</v>
      </c>
      <c r="Q1891" t="s">
        <v>96</v>
      </c>
    </row>
    <row r="1892" spans="1:17" x14ac:dyDescent="0.25">
      <c r="A1892" t="s">
        <v>2382</v>
      </c>
      <c r="B1892" t="s">
        <v>258</v>
      </c>
      <c r="C1892" t="s">
        <v>258</v>
      </c>
      <c r="D1892" t="s">
        <v>832</v>
      </c>
      <c r="E1892" t="s">
        <v>104</v>
      </c>
      <c r="F1892">
        <v>40700</v>
      </c>
      <c r="G1892" t="s">
        <v>911</v>
      </c>
      <c r="I1892" t="s">
        <v>258</v>
      </c>
      <c r="J1892">
        <v>2026</v>
      </c>
      <c r="K1892">
        <v>7</v>
      </c>
      <c r="L1892" t="s">
        <v>94</v>
      </c>
      <c r="M1892">
        <v>82479</v>
      </c>
      <c r="N1892">
        <v>1</v>
      </c>
      <c r="O1892">
        <v>82479</v>
      </c>
      <c r="P1892" t="s">
        <v>831</v>
      </c>
      <c r="Q1892" t="s">
        <v>96</v>
      </c>
    </row>
    <row r="1893" spans="1:17" x14ac:dyDescent="0.25">
      <c r="A1893" t="s">
        <v>2516</v>
      </c>
      <c r="B1893" t="s">
        <v>2206</v>
      </c>
      <c r="C1893" t="s">
        <v>296</v>
      </c>
      <c r="D1893" t="s">
        <v>2207</v>
      </c>
      <c r="E1893" t="s">
        <v>93</v>
      </c>
      <c r="F1893">
        <v>40700</v>
      </c>
      <c r="G1893" t="s">
        <v>911</v>
      </c>
      <c r="I1893" t="s">
        <v>253</v>
      </c>
      <c r="J1893">
        <v>2026</v>
      </c>
      <c r="K1893">
        <v>7</v>
      </c>
      <c r="L1893" t="s">
        <v>94</v>
      </c>
      <c r="M1893">
        <v>376.26</v>
      </c>
      <c r="N1893">
        <v>1</v>
      </c>
      <c r="O1893">
        <v>376.26</v>
      </c>
      <c r="P1893" t="s">
        <v>2205</v>
      </c>
      <c r="Q1893">
        <v>0</v>
      </c>
    </row>
    <row r="1894" spans="1:17" x14ac:dyDescent="0.25">
      <c r="A1894" t="s">
        <v>2516</v>
      </c>
      <c r="B1894" t="s">
        <v>2206</v>
      </c>
      <c r="C1894" t="s">
        <v>296</v>
      </c>
      <c r="D1894" t="s">
        <v>2207</v>
      </c>
      <c r="E1894" t="s">
        <v>105</v>
      </c>
      <c r="F1894">
        <v>40700</v>
      </c>
      <c r="G1894" t="s">
        <v>911</v>
      </c>
      <c r="I1894" t="s">
        <v>144</v>
      </c>
      <c r="J1894">
        <v>2026</v>
      </c>
      <c r="K1894">
        <v>7</v>
      </c>
      <c r="L1894" t="s">
        <v>94</v>
      </c>
      <c r="M1894">
        <v>357.45</v>
      </c>
      <c r="N1894">
        <v>1</v>
      </c>
      <c r="O1894">
        <v>357.45</v>
      </c>
      <c r="P1894" t="s">
        <v>2205</v>
      </c>
      <c r="Q1894">
        <v>0</v>
      </c>
    </row>
    <row r="1895" spans="1:17" x14ac:dyDescent="0.25">
      <c r="A1895" t="s">
        <v>2516</v>
      </c>
      <c r="B1895" t="s">
        <v>2208</v>
      </c>
      <c r="C1895" t="s">
        <v>296</v>
      </c>
      <c r="D1895" t="s">
        <v>2207</v>
      </c>
      <c r="E1895" t="s">
        <v>93</v>
      </c>
      <c r="F1895">
        <v>40700</v>
      </c>
      <c r="G1895" t="s">
        <v>911</v>
      </c>
      <c r="I1895" t="s">
        <v>658</v>
      </c>
      <c r="J1895">
        <v>2026</v>
      </c>
      <c r="K1895">
        <v>7</v>
      </c>
      <c r="L1895" t="s">
        <v>94</v>
      </c>
      <c r="M1895">
        <v>98</v>
      </c>
      <c r="N1895">
        <v>1</v>
      </c>
      <c r="O1895">
        <v>98</v>
      </c>
      <c r="P1895" t="s">
        <v>2205</v>
      </c>
      <c r="Q1895">
        <v>0</v>
      </c>
    </row>
    <row r="1896" spans="1:17" x14ac:dyDescent="0.25">
      <c r="A1896" t="s">
        <v>2516</v>
      </c>
      <c r="B1896" t="s">
        <v>2208</v>
      </c>
      <c r="C1896" t="s">
        <v>296</v>
      </c>
      <c r="D1896" t="s">
        <v>2207</v>
      </c>
      <c r="E1896" t="s">
        <v>93</v>
      </c>
      <c r="F1896">
        <v>40700</v>
      </c>
      <c r="G1896" t="s">
        <v>911</v>
      </c>
      <c r="I1896" t="s">
        <v>253</v>
      </c>
      <c r="J1896">
        <v>2026</v>
      </c>
      <c r="K1896">
        <v>7</v>
      </c>
      <c r="L1896" t="s">
        <v>94</v>
      </c>
      <c r="M1896">
        <v>376.26</v>
      </c>
      <c r="N1896">
        <v>1</v>
      </c>
      <c r="O1896">
        <v>376.26</v>
      </c>
      <c r="P1896" t="s">
        <v>2205</v>
      </c>
      <c r="Q1896">
        <v>0</v>
      </c>
    </row>
    <row r="1897" spans="1:17" x14ac:dyDescent="0.25">
      <c r="A1897" t="s">
        <v>2516</v>
      </c>
      <c r="B1897" t="s">
        <v>2208</v>
      </c>
      <c r="C1897" t="s">
        <v>296</v>
      </c>
      <c r="D1897" t="s">
        <v>2207</v>
      </c>
      <c r="E1897" t="s">
        <v>101</v>
      </c>
      <c r="F1897">
        <v>40700</v>
      </c>
      <c r="G1897" t="s">
        <v>911</v>
      </c>
      <c r="I1897" t="s">
        <v>269</v>
      </c>
      <c r="J1897">
        <v>2026</v>
      </c>
      <c r="K1897">
        <v>7</v>
      </c>
      <c r="L1897" t="s">
        <v>94</v>
      </c>
      <c r="M1897">
        <v>120.34</v>
      </c>
      <c r="N1897">
        <v>1</v>
      </c>
      <c r="O1897">
        <v>120.34</v>
      </c>
      <c r="P1897" t="s">
        <v>2205</v>
      </c>
      <c r="Q1897">
        <v>1</v>
      </c>
    </row>
    <row r="1898" spans="1:17" x14ac:dyDescent="0.25">
      <c r="A1898" t="s">
        <v>2516</v>
      </c>
      <c r="B1898" t="s">
        <v>2208</v>
      </c>
      <c r="C1898" t="s">
        <v>296</v>
      </c>
      <c r="D1898" t="s">
        <v>2207</v>
      </c>
      <c r="E1898" t="s">
        <v>105</v>
      </c>
      <c r="F1898">
        <v>40700</v>
      </c>
      <c r="G1898" t="s">
        <v>911</v>
      </c>
      <c r="I1898" t="s">
        <v>144</v>
      </c>
      <c r="J1898">
        <v>2026</v>
      </c>
      <c r="K1898">
        <v>7</v>
      </c>
      <c r="L1898" t="s">
        <v>94</v>
      </c>
      <c r="M1898">
        <v>238.3</v>
      </c>
      <c r="N1898">
        <v>1</v>
      </c>
      <c r="O1898">
        <v>238.3</v>
      </c>
      <c r="P1898" t="s">
        <v>2205</v>
      </c>
      <c r="Q1898">
        <v>0</v>
      </c>
    </row>
    <row r="1899" spans="1:17" x14ac:dyDescent="0.25">
      <c r="A1899" t="s">
        <v>2516</v>
      </c>
      <c r="B1899" t="s">
        <v>2209</v>
      </c>
      <c r="C1899" t="s">
        <v>296</v>
      </c>
      <c r="D1899" t="s">
        <v>2207</v>
      </c>
      <c r="E1899" t="s">
        <v>93</v>
      </c>
      <c r="F1899">
        <v>40700</v>
      </c>
      <c r="G1899" t="s">
        <v>911</v>
      </c>
      <c r="I1899" t="s">
        <v>658</v>
      </c>
      <c r="J1899">
        <v>2026</v>
      </c>
      <c r="K1899">
        <v>7</v>
      </c>
      <c r="L1899" t="s">
        <v>94</v>
      </c>
      <c r="M1899">
        <v>98</v>
      </c>
      <c r="N1899">
        <v>1</v>
      </c>
      <c r="O1899">
        <v>98</v>
      </c>
      <c r="P1899" t="s">
        <v>2205</v>
      </c>
      <c r="Q1899">
        <v>0</v>
      </c>
    </row>
    <row r="1900" spans="1:17" x14ac:dyDescent="0.25">
      <c r="A1900" t="s">
        <v>2516</v>
      </c>
      <c r="B1900" t="s">
        <v>2209</v>
      </c>
      <c r="C1900" t="s">
        <v>296</v>
      </c>
      <c r="D1900" t="s">
        <v>2207</v>
      </c>
      <c r="E1900" t="s">
        <v>93</v>
      </c>
      <c r="F1900">
        <v>40700</v>
      </c>
      <c r="G1900" t="s">
        <v>911</v>
      </c>
      <c r="I1900" t="s">
        <v>253</v>
      </c>
      <c r="J1900">
        <v>2026</v>
      </c>
      <c r="K1900">
        <v>7</v>
      </c>
      <c r="L1900" t="s">
        <v>94</v>
      </c>
      <c r="M1900">
        <v>376.26</v>
      </c>
      <c r="N1900">
        <v>1</v>
      </c>
      <c r="O1900">
        <v>376.26</v>
      </c>
      <c r="P1900" t="s">
        <v>2205</v>
      </c>
      <c r="Q1900">
        <v>0</v>
      </c>
    </row>
    <row r="1901" spans="1:17" x14ac:dyDescent="0.25">
      <c r="A1901" t="s">
        <v>2516</v>
      </c>
      <c r="B1901" t="s">
        <v>2209</v>
      </c>
      <c r="C1901" t="s">
        <v>296</v>
      </c>
      <c r="D1901" t="s">
        <v>2207</v>
      </c>
      <c r="E1901" t="s">
        <v>101</v>
      </c>
      <c r="F1901">
        <v>40700</v>
      </c>
      <c r="G1901" t="s">
        <v>911</v>
      </c>
      <c r="I1901" t="s">
        <v>269</v>
      </c>
      <c r="J1901">
        <v>2026</v>
      </c>
      <c r="K1901">
        <v>7</v>
      </c>
      <c r="L1901" t="s">
        <v>94</v>
      </c>
      <c r="M1901">
        <v>120.34</v>
      </c>
      <c r="N1901">
        <v>1</v>
      </c>
      <c r="O1901">
        <v>120.34</v>
      </c>
      <c r="P1901" t="s">
        <v>2205</v>
      </c>
      <c r="Q1901">
        <v>1</v>
      </c>
    </row>
    <row r="1902" spans="1:17" x14ac:dyDescent="0.25">
      <c r="A1902" t="s">
        <v>2516</v>
      </c>
      <c r="B1902" t="s">
        <v>2209</v>
      </c>
      <c r="C1902" t="s">
        <v>296</v>
      </c>
      <c r="D1902" t="s">
        <v>2207</v>
      </c>
      <c r="E1902" t="s">
        <v>105</v>
      </c>
      <c r="F1902">
        <v>40700</v>
      </c>
      <c r="G1902" t="s">
        <v>911</v>
      </c>
      <c r="I1902" t="s">
        <v>144</v>
      </c>
      <c r="J1902">
        <v>2026</v>
      </c>
      <c r="K1902">
        <v>7</v>
      </c>
      <c r="L1902" t="s">
        <v>94</v>
      </c>
      <c r="M1902">
        <v>119.15</v>
      </c>
      <c r="N1902">
        <v>1</v>
      </c>
      <c r="O1902">
        <v>119.15</v>
      </c>
      <c r="P1902" t="s">
        <v>2205</v>
      </c>
      <c r="Q1902">
        <v>0</v>
      </c>
    </row>
    <row r="1903" spans="1:17" x14ac:dyDescent="0.25">
      <c r="A1903" t="s">
        <v>2516</v>
      </c>
      <c r="B1903" t="s">
        <v>2210</v>
      </c>
      <c r="C1903" t="s">
        <v>296</v>
      </c>
      <c r="D1903" t="s">
        <v>2207</v>
      </c>
      <c r="E1903" t="s">
        <v>93</v>
      </c>
      <c r="F1903">
        <v>40700</v>
      </c>
      <c r="G1903" t="s">
        <v>911</v>
      </c>
      <c r="I1903" t="s">
        <v>253</v>
      </c>
      <c r="J1903">
        <v>2026</v>
      </c>
      <c r="K1903">
        <v>7</v>
      </c>
      <c r="L1903" t="s">
        <v>94</v>
      </c>
      <c r="M1903">
        <v>376.26</v>
      </c>
      <c r="N1903">
        <v>1</v>
      </c>
      <c r="O1903">
        <v>376.26</v>
      </c>
      <c r="P1903" t="s">
        <v>2205</v>
      </c>
      <c r="Q1903">
        <v>0</v>
      </c>
    </row>
    <row r="1904" spans="1:17" x14ac:dyDescent="0.25">
      <c r="A1904" t="s">
        <v>2516</v>
      </c>
      <c r="B1904" t="s">
        <v>2210</v>
      </c>
      <c r="C1904" t="s">
        <v>296</v>
      </c>
      <c r="D1904" t="s">
        <v>2207</v>
      </c>
      <c r="E1904" t="s">
        <v>105</v>
      </c>
      <c r="F1904">
        <v>40700</v>
      </c>
      <c r="G1904" t="s">
        <v>911</v>
      </c>
      <c r="I1904" t="s">
        <v>144</v>
      </c>
      <c r="J1904">
        <v>2026</v>
      </c>
      <c r="K1904">
        <v>7</v>
      </c>
      <c r="L1904" t="s">
        <v>94</v>
      </c>
      <c r="M1904">
        <v>476.6</v>
      </c>
      <c r="N1904">
        <v>1</v>
      </c>
      <c r="O1904">
        <v>476.6</v>
      </c>
      <c r="P1904" t="s">
        <v>2205</v>
      </c>
      <c r="Q1904">
        <v>0</v>
      </c>
    </row>
    <row r="1905" spans="1:17" x14ac:dyDescent="0.25">
      <c r="A1905" t="s">
        <v>2516</v>
      </c>
      <c r="B1905" t="s">
        <v>2211</v>
      </c>
      <c r="C1905" t="s">
        <v>296</v>
      </c>
      <c r="D1905" t="s">
        <v>2207</v>
      </c>
      <c r="E1905" t="s">
        <v>93</v>
      </c>
      <c r="F1905">
        <v>40700</v>
      </c>
      <c r="G1905" t="s">
        <v>911</v>
      </c>
      <c r="I1905" t="s">
        <v>253</v>
      </c>
      <c r="J1905">
        <v>2026</v>
      </c>
      <c r="K1905">
        <v>7</v>
      </c>
      <c r="L1905" t="s">
        <v>94</v>
      </c>
      <c r="M1905">
        <v>376.26</v>
      </c>
      <c r="N1905">
        <v>1</v>
      </c>
      <c r="O1905">
        <v>376.26</v>
      </c>
      <c r="P1905" t="s">
        <v>2205</v>
      </c>
      <c r="Q1905">
        <v>0</v>
      </c>
    </row>
    <row r="1906" spans="1:17" x14ac:dyDescent="0.25">
      <c r="A1906" t="s">
        <v>2516</v>
      </c>
      <c r="B1906" t="s">
        <v>2211</v>
      </c>
      <c r="C1906" t="s">
        <v>296</v>
      </c>
      <c r="D1906" t="s">
        <v>2207</v>
      </c>
      <c r="E1906" t="s">
        <v>105</v>
      </c>
      <c r="F1906">
        <v>40700</v>
      </c>
      <c r="G1906" t="s">
        <v>911</v>
      </c>
      <c r="I1906" t="s">
        <v>144</v>
      </c>
      <c r="J1906">
        <v>2026</v>
      </c>
      <c r="K1906">
        <v>7</v>
      </c>
      <c r="L1906" t="s">
        <v>94</v>
      </c>
      <c r="M1906">
        <v>119.15</v>
      </c>
      <c r="N1906">
        <v>1</v>
      </c>
      <c r="O1906">
        <v>119.15</v>
      </c>
      <c r="P1906" t="s">
        <v>2205</v>
      </c>
      <c r="Q1906">
        <v>0</v>
      </c>
    </row>
    <row r="1907" spans="1:17" x14ac:dyDescent="0.25">
      <c r="A1907" t="s">
        <v>2516</v>
      </c>
      <c r="B1907" t="s">
        <v>2212</v>
      </c>
      <c r="C1907" t="s">
        <v>296</v>
      </c>
      <c r="D1907" t="s">
        <v>2207</v>
      </c>
      <c r="E1907" t="s">
        <v>93</v>
      </c>
      <c r="F1907">
        <v>40700</v>
      </c>
      <c r="G1907" t="s">
        <v>911</v>
      </c>
      <c r="I1907" t="s">
        <v>839</v>
      </c>
      <c r="J1907">
        <v>2026</v>
      </c>
      <c r="K1907">
        <v>7</v>
      </c>
      <c r="L1907" t="s">
        <v>94</v>
      </c>
      <c r="M1907">
        <v>338.63400000000001</v>
      </c>
      <c r="N1907">
        <v>1</v>
      </c>
      <c r="O1907">
        <v>338.63400000000001</v>
      </c>
      <c r="P1907" t="s">
        <v>2205</v>
      </c>
      <c r="Q1907">
        <v>0</v>
      </c>
    </row>
    <row r="1908" spans="1:17" x14ac:dyDescent="0.25">
      <c r="A1908" t="s">
        <v>2516</v>
      </c>
      <c r="B1908" t="s">
        <v>2212</v>
      </c>
      <c r="C1908" t="s">
        <v>296</v>
      </c>
      <c r="D1908" t="s">
        <v>2207</v>
      </c>
      <c r="E1908" t="s">
        <v>102</v>
      </c>
      <c r="F1908">
        <v>40700</v>
      </c>
      <c r="G1908" t="s">
        <v>911</v>
      </c>
      <c r="I1908" t="s">
        <v>186</v>
      </c>
      <c r="J1908">
        <v>2026</v>
      </c>
      <c r="K1908">
        <v>7</v>
      </c>
      <c r="L1908" t="s">
        <v>94</v>
      </c>
      <c r="M1908">
        <v>145.18</v>
      </c>
      <c r="N1908">
        <v>1</v>
      </c>
      <c r="O1908">
        <v>145.18</v>
      </c>
      <c r="P1908" t="s">
        <v>2205</v>
      </c>
      <c r="Q1908">
        <v>1</v>
      </c>
    </row>
    <row r="1909" spans="1:17" x14ac:dyDescent="0.25">
      <c r="A1909" t="s">
        <v>2516</v>
      </c>
      <c r="B1909" t="s">
        <v>2212</v>
      </c>
      <c r="C1909" t="s">
        <v>296</v>
      </c>
      <c r="D1909" t="s">
        <v>2207</v>
      </c>
      <c r="E1909" t="s">
        <v>93</v>
      </c>
      <c r="F1909">
        <v>40700</v>
      </c>
      <c r="G1909" t="s">
        <v>911</v>
      </c>
      <c r="I1909" t="s">
        <v>668</v>
      </c>
      <c r="J1909">
        <v>2026</v>
      </c>
      <c r="K1909">
        <v>7</v>
      </c>
      <c r="L1909" t="s">
        <v>94</v>
      </c>
      <c r="M1909">
        <v>646.65</v>
      </c>
      <c r="N1909">
        <v>1</v>
      </c>
      <c r="O1909">
        <v>646.65</v>
      </c>
      <c r="P1909" t="s">
        <v>2205</v>
      </c>
      <c r="Q1909">
        <v>0</v>
      </c>
    </row>
    <row r="1910" spans="1:17" x14ac:dyDescent="0.25">
      <c r="A1910" t="s">
        <v>2516</v>
      </c>
      <c r="B1910" t="s">
        <v>2212</v>
      </c>
      <c r="C1910" t="s">
        <v>296</v>
      </c>
      <c r="D1910" t="s">
        <v>2207</v>
      </c>
      <c r="E1910" t="s">
        <v>93</v>
      </c>
      <c r="F1910">
        <v>40700</v>
      </c>
      <c r="G1910" t="s">
        <v>911</v>
      </c>
      <c r="I1910" t="s">
        <v>658</v>
      </c>
      <c r="J1910">
        <v>2026</v>
      </c>
      <c r="K1910">
        <v>7</v>
      </c>
      <c r="L1910" t="s">
        <v>94</v>
      </c>
      <c r="M1910">
        <v>294</v>
      </c>
      <c r="N1910">
        <v>1</v>
      </c>
      <c r="O1910">
        <v>294</v>
      </c>
      <c r="P1910" t="s">
        <v>2205</v>
      </c>
      <c r="Q1910">
        <v>0</v>
      </c>
    </row>
    <row r="1911" spans="1:17" x14ac:dyDescent="0.25">
      <c r="A1911" t="s">
        <v>2516</v>
      </c>
      <c r="B1911" t="s">
        <v>2212</v>
      </c>
      <c r="C1911" t="s">
        <v>296</v>
      </c>
      <c r="D1911" t="s">
        <v>2207</v>
      </c>
      <c r="E1911" t="s">
        <v>93</v>
      </c>
      <c r="F1911">
        <v>40700</v>
      </c>
      <c r="G1911" t="s">
        <v>911</v>
      </c>
      <c r="I1911" t="s">
        <v>167</v>
      </c>
      <c r="J1911">
        <v>2026</v>
      </c>
      <c r="K1911">
        <v>7</v>
      </c>
      <c r="L1911" t="s">
        <v>94</v>
      </c>
      <c r="M1911">
        <v>213.22</v>
      </c>
      <c r="N1911">
        <v>1</v>
      </c>
      <c r="O1911">
        <v>213.22</v>
      </c>
      <c r="P1911" t="s">
        <v>2205</v>
      </c>
      <c r="Q1911">
        <v>0</v>
      </c>
    </row>
    <row r="1912" spans="1:17" x14ac:dyDescent="0.25">
      <c r="A1912" t="s">
        <v>2516</v>
      </c>
      <c r="B1912" t="s">
        <v>2212</v>
      </c>
      <c r="C1912" t="s">
        <v>296</v>
      </c>
      <c r="D1912" t="s">
        <v>2207</v>
      </c>
      <c r="E1912" t="s">
        <v>93</v>
      </c>
      <c r="F1912">
        <v>40700</v>
      </c>
      <c r="G1912" t="s">
        <v>911</v>
      </c>
      <c r="I1912" t="s">
        <v>253</v>
      </c>
      <c r="J1912">
        <v>2026</v>
      </c>
      <c r="K1912">
        <v>7</v>
      </c>
      <c r="L1912" t="s">
        <v>94</v>
      </c>
      <c r="M1912">
        <v>376.26</v>
      </c>
      <c r="N1912">
        <v>1</v>
      </c>
      <c r="O1912">
        <v>376.26</v>
      </c>
      <c r="P1912" t="s">
        <v>2205</v>
      </c>
      <c r="Q1912">
        <v>0</v>
      </c>
    </row>
    <row r="1913" spans="1:17" x14ac:dyDescent="0.25">
      <c r="A1913" t="s">
        <v>2516</v>
      </c>
      <c r="B1913" t="s">
        <v>2212</v>
      </c>
      <c r="C1913" t="s">
        <v>296</v>
      </c>
      <c r="D1913" t="s">
        <v>2207</v>
      </c>
      <c r="E1913" t="s">
        <v>101</v>
      </c>
      <c r="F1913">
        <v>40700</v>
      </c>
      <c r="G1913" t="s">
        <v>911</v>
      </c>
      <c r="I1913" t="s">
        <v>269</v>
      </c>
      <c r="J1913">
        <v>2026</v>
      </c>
      <c r="K1913">
        <v>7</v>
      </c>
      <c r="L1913" t="s">
        <v>94</v>
      </c>
      <c r="M1913">
        <v>2078.17</v>
      </c>
      <c r="N1913">
        <v>1</v>
      </c>
      <c r="O1913">
        <v>2078.17</v>
      </c>
      <c r="P1913" t="s">
        <v>2205</v>
      </c>
      <c r="Q1913">
        <v>1</v>
      </c>
    </row>
    <row r="1914" spans="1:17" x14ac:dyDescent="0.25">
      <c r="A1914" t="s">
        <v>2516</v>
      </c>
      <c r="B1914" t="s">
        <v>2212</v>
      </c>
      <c r="C1914" t="s">
        <v>296</v>
      </c>
      <c r="D1914" t="s">
        <v>2207</v>
      </c>
      <c r="E1914" t="s">
        <v>93</v>
      </c>
      <c r="F1914">
        <v>40700</v>
      </c>
      <c r="G1914" t="s">
        <v>911</v>
      </c>
      <c r="I1914" t="s">
        <v>240</v>
      </c>
      <c r="J1914">
        <v>2026</v>
      </c>
      <c r="K1914">
        <v>7</v>
      </c>
      <c r="L1914" t="s">
        <v>94</v>
      </c>
      <c r="M1914">
        <v>451.52</v>
      </c>
      <c r="N1914">
        <v>1</v>
      </c>
      <c r="O1914">
        <v>451.52</v>
      </c>
      <c r="P1914" t="s">
        <v>2205</v>
      </c>
      <c r="Q1914">
        <v>0</v>
      </c>
    </row>
    <row r="1915" spans="1:17" x14ac:dyDescent="0.25">
      <c r="A1915" t="s">
        <v>2516</v>
      </c>
      <c r="B1915" t="s">
        <v>2212</v>
      </c>
      <c r="C1915" t="s">
        <v>296</v>
      </c>
      <c r="D1915" t="s">
        <v>2207</v>
      </c>
      <c r="E1915" t="s">
        <v>105</v>
      </c>
      <c r="F1915">
        <v>40700</v>
      </c>
      <c r="G1915" t="s">
        <v>911</v>
      </c>
      <c r="I1915" t="s">
        <v>144</v>
      </c>
      <c r="J1915">
        <v>2026</v>
      </c>
      <c r="K1915">
        <v>7</v>
      </c>
      <c r="L1915" t="s">
        <v>94</v>
      </c>
      <c r="M1915">
        <v>238.3</v>
      </c>
      <c r="N1915">
        <v>1</v>
      </c>
      <c r="O1915">
        <v>238.3</v>
      </c>
      <c r="P1915" t="s">
        <v>2205</v>
      </c>
      <c r="Q1915">
        <v>0</v>
      </c>
    </row>
    <row r="1916" spans="1:17" x14ac:dyDescent="0.25">
      <c r="A1916" t="s">
        <v>2516</v>
      </c>
      <c r="B1916" t="s">
        <v>2213</v>
      </c>
      <c r="C1916" t="s">
        <v>296</v>
      </c>
      <c r="D1916" t="s">
        <v>2207</v>
      </c>
      <c r="E1916" t="s">
        <v>93</v>
      </c>
      <c r="F1916">
        <v>40700</v>
      </c>
      <c r="G1916" t="s">
        <v>911</v>
      </c>
      <c r="I1916" t="s">
        <v>253</v>
      </c>
      <c r="J1916">
        <v>2026</v>
      </c>
      <c r="K1916">
        <v>7</v>
      </c>
      <c r="L1916" t="s">
        <v>94</v>
      </c>
      <c r="M1916">
        <v>376.26</v>
      </c>
      <c r="N1916">
        <v>1</v>
      </c>
      <c r="O1916">
        <v>376.26</v>
      </c>
      <c r="P1916" t="s">
        <v>2205</v>
      </c>
      <c r="Q1916">
        <v>0</v>
      </c>
    </row>
    <row r="1917" spans="1:17" x14ac:dyDescent="0.25">
      <c r="A1917" t="s">
        <v>2516</v>
      </c>
      <c r="B1917" t="s">
        <v>2213</v>
      </c>
      <c r="C1917" t="s">
        <v>296</v>
      </c>
      <c r="D1917" t="s">
        <v>2207</v>
      </c>
      <c r="E1917" t="s">
        <v>105</v>
      </c>
      <c r="F1917">
        <v>40700</v>
      </c>
      <c r="G1917" t="s">
        <v>911</v>
      </c>
      <c r="I1917" t="s">
        <v>144</v>
      </c>
      <c r="J1917">
        <v>2026</v>
      </c>
      <c r="K1917">
        <v>7</v>
      </c>
      <c r="L1917" t="s">
        <v>94</v>
      </c>
      <c r="M1917">
        <v>119.15</v>
      </c>
      <c r="N1917">
        <v>1</v>
      </c>
      <c r="O1917">
        <v>119.15</v>
      </c>
      <c r="P1917" t="s">
        <v>2205</v>
      </c>
      <c r="Q1917">
        <v>0</v>
      </c>
    </row>
    <row r="1918" spans="1:17" x14ac:dyDescent="0.25">
      <c r="A1918" t="s">
        <v>2516</v>
      </c>
      <c r="B1918" t="s">
        <v>2214</v>
      </c>
      <c r="C1918" t="s">
        <v>296</v>
      </c>
      <c r="D1918" t="s">
        <v>2207</v>
      </c>
      <c r="E1918" t="s">
        <v>102</v>
      </c>
      <c r="F1918">
        <v>40700</v>
      </c>
      <c r="G1918" t="s">
        <v>911</v>
      </c>
      <c r="I1918" t="s">
        <v>125</v>
      </c>
      <c r="J1918">
        <v>2026</v>
      </c>
      <c r="K1918">
        <v>7</v>
      </c>
      <c r="L1918" t="s">
        <v>94</v>
      </c>
      <c r="M1918">
        <v>72.59</v>
      </c>
      <c r="N1918">
        <v>1</v>
      </c>
      <c r="O1918">
        <v>72.59</v>
      </c>
      <c r="P1918" t="s">
        <v>2205</v>
      </c>
      <c r="Q1918">
        <v>1</v>
      </c>
    </row>
    <row r="1919" spans="1:17" x14ac:dyDescent="0.25">
      <c r="A1919" t="s">
        <v>2516</v>
      </c>
      <c r="B1919" t="s">
        <v>2214</v>
      </c>
      <c r="C1919" t="s">
        <v>296</v>
      </c>
      <c r="D1919" t="s">
        <v>2207</v>
      </c>
      <c r="E1919" t="s">
        <v>93</v>
      </c>
      <c r="F1919">
        <v>40700</v>
      </c>
      <c r="G1919" t="s">
        <v>911</v>
      </c>
      <c r="I1919" t="s">
        <v>253</v>
      </c>
      <c r="J1919">
        <v>2026</v>
      </c>
      <c r="K1919">
        <v>7</v>
      </c>
      <c r="L1919" t="s">
        <v>94</v>
      </c>
      <c r="M1919">
        <v>376.26</v>
      </c>
      <c r="N1919">
        <v>1</v>
      </c>
      <c r="O1919">
        <v>376.26</v>
      </c>
      <c r="P1919" t="s">
        <v>2205</v>
      </c>
      <c r="Q1919">
        <v>0</v>
      </c>
    </row>
    <row r="1920" spans="1:17" x14ac:dyDescent="0.25">
      <c r="A1920" t="s">
        <v>2516</v>
      </c>
      <c r="B1920" t="s">
        <v>2214</v>
      </c>
      <c r="C1920" t="s">
        <v>296</v>
      </c>
      <c r="D1920" t="s">
        <v>2207</v>
      </c>
      <c r="E1920" t="s">
        <v>105</v>
      </c>
      <c r="F1920">
        <v>40700</v>
      </c>
      <c r="G1920" t="s">
        <v>911</v>
      </c>
      <c r="I1920" t="s">
        <v>144</v>
      </c>
      <c r="J1920">
        <v>2026</v>
      </c>
      <c r="K1920">
        <v>7</v>
      </c>
      <c r="L1920" t="s">
        <v>94</v>
      </c>
      <c r="M1920">
        <v>119.15</v>
      </c>
      <c r="N1920">
        <v>1</v>
      </c>
      <c r="O1920">
        <v>119.15</v>
      </c>
      <c r="P1920" t="s">
        <v>2205</v>
      </c>
      <c r="Q1920">
        <v>0</v>
      </c>
    </row>
    <row r="1921" spans="1:17" x14ac:dyDescent="0.25">
      <c r="A1921" t="s">
        <v>2516</v>
      </c>
      <c r="B1921" t="s">
        <v>2215</v>
      </c>
      <c r="C1921" t="s">
        <v>296</v>
      </c>
      <c r="D1921" t="s">
        <v>2207</v>
      </c>
      <c r="E1921" t="s">
        <v>102</v>
      </c>
      <c r="F1921">
        <v>40700</v>
      </c>
      <c r="G1921" t="s">
        <v>911</v>
      </c>
      <c r="I1921" t="s">
        <v>125</v>
      </c>
      <c r="J1921">
        <v>2026</v>
      </c>
      <c r="K1921">
        <v>7</v>
      </c>
      <c r="L1921" t="s">
        <v>94</v>
      </c>
      <c r="M1921">
        <v>72.59</v>
      </c>
      <c r="N1921">
        <v>1</v>
      </c>
      <c r="O1921">
        <v>72.59</v>
      </c>
      <c r="P1921" t="s">
        <v>2205</v>
      </c>
      <c r="Q1921">
        <v>1</v>
      </c>
    </row>
    <row r="1922" spans="1:17" x14ac:dyDescent="0.25">
      <c r="A1922" t="s">
        <v>2516</v>
      </c>
      <c r="B1922" t="s">
        <v>2215</v>
      </c>
      <c r="C1922" t="s">
        <v>296</v>
      </c>
      <c r="D1922" t="s">
        <v>2207</v>
      </c>
      <c r="E1922" t="s">
        <v>102</v>
      </c>
      <c r="F1922">
        <v>40700</v>
      </c>
      <c r="G1922" t="s">
        <v>911</v>
      </c>
      <c r="I1922" t="s">
        <v>186</v>
      </c>
      <c r="J1922">
        <v>2026</v>
      </c>
      <c r="K1922">
        <v>7</v>
      </c>
      <c r="L1922" t="s">
        <v>94</v>
      </c>
      <c r="M1922">
        <v>197.86</v>
      </c>
      <c r="N1922">
        <v>1</v>
      </c>
      <c r="O1922">
        <v>197.86</v>
      </c>
      <c r="P1922" t="s">
        <v>2205</v>
      </c>
      <c r="Q1922">
        <v>1</v>
      </c>
    </row>
    <row r="1923" spans="1:17" x14ac:dyDescent="0.25">
      <c r="A1923" t="s">
        <v>2516</v>
      </c>
      <c r="B1923" t="s">
        <v>2215</v>
      </c>
      <c r="C1923" t="s">
        <v>296</v>
      </c>
      <c r="D1923" t="s">
        <v>2207</v>
      </c>
      <c r="E1923" t="s">
        <v>93</v>
      </c>
      <c r="F1923">
        <v>40700</v>
      </c>
      <c r="G1923" t="s">
        <v>911</v>
      </c>
      <c r="I1923" t="s">
        <v>191</v>
      </c>
      <c r="J1923">
        <v>2026</v>
      </c>
      <c r="K1923">
        <v>7</v>
      </c>
      <c r="L1923" t="s">
        <v>94</v>
      </c>
      <c r="M1923">
        <v>190</v>
      </c>
      <c r="N1923">
        <v>1</v>
      </c>
      <c r="O1923">
        <v>190</v>
      </c>
      <c r="P1923" t="s">
        <v>2205</v>
      </c>
      <c r="Q1923">
        <v>1</v>
      </c>
    </row>
    <row r="1924" spans="1:17" x14ac:dyDescent="0.25">
      <c r="A1924" t="s">
        <v>2516</v>
      </c>
      <c r="B1924" t="s">
        <v>2215</v>
      </c>
      <c r="C1924" t="s">
        <v>296</v>
      </c>
      <c r="D1924" t="s">
        <v>2207</v>
      </c>
      <c r="E1924" t="s">
        <v>93</v>
      </c>
      <c r="F1924">
        <v>40700</v>
      </c>
      <c r="G1924" t="s">
        <v>911</v>
      </c>
      <c r="I1924" t="s">
        <v>168</v>
      </c>
      <c r="J1924">
        <v>2026</v>
      </c>
      <c r="K1924">
        <v>7</v>
      </c>
      <c r="L1924" t="s">
        <v>94</v>
      </c>
      <c r="M1924">
        <v>119.15</v>
      </c>
      <c r="N1924">
        <v>1</v>
      </c>
      <c r="O1924">
        <v>119.15</v>
      </c>
      <c r="P1924" t="s">
        <v>2205</v>
      </c>
      <c r="Q1924">
        <v>0</v>
      </c>
    </row>
    <row r="1925" spans="1:17" x14ac:dyDescent="0.25">
      <c r="A1925" t="s">
        <v>2516</v>
      </c>
      <c r="B1925" t="s">
        <v>2215</v>
      </c>
      <c r="C1925" t="s">
        <v>296</v>
      </c>
      <c r="D1925" t="s">
        <v>2207</v>
      </c>
      <c r="E1925" t="s">
        <v>93</v>
      </c>
      <c r="F1925">
        <v>40700</v>
      </c>
      <c r="G1925" t="s">
        <v>911</v>
      </c>
      <c r="I1925" t="s">
        <v>253</v>
      </c>
      <c r="J1925">
        <v>2026</v>
      </c>
      <c r="K1925">
        <v>7</v>
      </c>
      <c r="L1925" t="s">
        <v>94</v>
      </c>
      <c r="M1925">
        <v>376.26</v>
      </c>
      <c r="N1925">
        <v>1</v>
      </c>
      <c r="O1925">
        <v>376.26</v>
      </c>
      <c r="P1925" t="s">
        <v>2205</v>
      </c>
      <c r="Q1925">
        <v>0</v>
      </c>
    </row>
    <row r="1926" spans="1:17" x14ac:dyDescent="0.25">
      <c r="A1926" t="s">
        <v>2516</v>
      </c>
      <c r="B1926" t="s">
        <v>2215</v>
      </c>
      <c r="C1926" t="s">
        <v>296</v>
      </c>
      <c r="D1926" t="s">
        <v>2207</v>
      </c>
      <c r="E1926" t="s">
        <v>105</v>
      </c>
      <c r="F1926">
        <v>40700</v>
      </c>
      <c r="G1926" t="s">
        <v>911</v>
      </c>
      <c r="I1926" t="s">
        <v>144</v>
      </c>
      <c r="J1926">
        <v>2026</v>
      </c>
      <c r="K1926">
        <v>7</v>
      </c>
      <c r="L1926" t="s">
        <v>94</v>
      </c>
      <c r="M1926">
        <v>953.2</v>
      </c>
      <c r="N1926">
        <v>1</v>
      </c>
      <c r="O1926">
        <v>953.2</v>
      </c>
      <c r="P1926" t="s">
        <v>2205</v>
      </c>
      <c r="Q1926">
        <v>0</v>
      </c>
    </row>
    <row r="1927" spans="1:17" x14ac:dyDescent="0.25">
      <c r="A1927" t="s">
        <v>2516</v>
      </c>
      <c r="B1927" t="s">
        <v>2215</v>
      </c>
      <c r="C1927" t="s">
        <v>296</v>
      </c>
      <c r="D1927" t="s">
        <v>2207</v>
      </c>
      <c r="E1927" t="s">
        <v>93</v>
      </c>
      <c r="F1927">
        <v>40700</v>
      </c>
      <c r="G1927" t="s">
        <v>911</v>
      </c>
      <c r="I1927" t="s">
        <v>619</v>
      </c>
      <c r="J1927">
        <v>2026</v>
      </c>
      <c r="K1927">
        <v>7</v>
      </c>
      <c r="L1927" t="s">
        <v>94</v>
      </c>
      <c r="M1927">
        <v>27.03</v>
      </c>
      <c r="N1927">
        <v>1</v>
      </c>
      <c r="O1927">
        <v>27.03</v>
      </c>
      <c r="P1927" t="s">
        <v>2205</v>
      </c>
      <c r="Q1927">
        <v>1</v>
      </c>
    </row>
    <row r="1928" spans="1:17" x14ac:dyDescent="0.25">
      <c r="A1928" t="s">
        <v>2516</v>
      </c>
      <c r="B1928" t="s">
        <v>2216</v>
      </c>
      <c r="C1928" t="s">
        <v>296</v>
      </c>
      <c r="D1928" t="s">
        <v>2207</v>
      </c>
      <c r="E1928" t="s">
        <v>93</v>
      </c>
      <c r="F1928">
        <v>40700</v>
      </c>
      <c r="G1928" t="s">
        <v>911</v>
      </c>
      <c r="I1928" t="s">
        <v>253</v>
      </c>
      <c r="J1928">
        <v>2026</v>
      </c>
      <c r="K1928">
        <v>7</v>
      </c>
      <c r="L1928" t="s">
        <v>94</v>
      </c>
      <c r="M1928">
        <v>376.26</v>
      </c>
      <c r="N1928">
        <v>1</v>
      </c>
      <c r="O1928">
        <v>376.26</v>
      </c>
      <c r="P1928" t="s">
        <v>2205</v>
      </c>
      <c r="Q1928">
        <v>0</v>
      </c>
    </row>
    <row r="1929" spans="1:17" x14ac:dyDescent="0.25">
      <c r="A1929" t="s">
        <v>2516</v>
      </c>
      <c r="B1929" t="s">
        <v>2216</v>
      </c>
      <c r="C1929" t="s">
        <v>296</v>
      </c>
      <c r="D1929" t="s">
        <v>2207</v>
      </c>
      <c r="E1929" t="s">
        <v>105</v>
      </c>
      <c r="F1929">
        <v>40700</v>
      </c>
      <c r="G1929" t="s">
        <v>911</v>
      </c>
      <c r="I1929" t="s">
        <v>144</v>
      </c>
      <c r="J1929">
        <v>2026</v>
      </c>
      <c r="K1929">
        <v>7</v>
      </c>
      <c r="L1929" t="s">
        <v>94</v>
      </c>
      <c r="M1929">
        <v>238.3</v>
      </c>
      <c r="N1929">
        <v>1</v>
      </c>
      <c r="O1929">
        <v>238.3</v>
      </c>
      <c r="P1929" t="s">
        <v>2205</v>
      </c>
      <c r="Q1929">
        <v>0</v>
      </c>
    </row>
    <row r="1930" spans="1:17" x14ac:dyDescent="0.25">
      <c r="A1930" t="s">
        <v>2516</v>
      </c>
      <c r="B1930" t="s">
        <v>2217</v>
      </c>
      <c r="C1930" t="s">
        <v>296</v>
      </c>
      <c r="D1930" t="s">
        <v>2207</v>
      </c>
      <c r="E1930" t="s">
        <v>93</v>
      </c>
      <c r="F1930">
        <v>40700</v>
      </c>
      <c r="G1930" t="s">
        <v>911</v>
      </c>
      <c r="I1930" t="s">
        <v>253</v>
      </c>
      <c r="J1930">
        <v>2026</v>
      </c>
      <c r="K1930">
        <v>7</v>
      </c>
      <c r="L1930" t="s">
        <v>94</v>
      </c>
      <c r="M1930">
        <v>376.26</v>
      </c>
      <c r="N1930">
        <v>1</v>
      </c>
      <c r="O1930">
        <v>376.26</v>
      </c>
      <c r="P1930" t="s">
        <v>2205</v>
      </c>
      <c r="Q1930">
        <v>0</v>
      </c>
    </row>
    <row r="1931" spans="1:17" x14ac:dyDescent="0.25">
      <c r="A1931" t="s">
        <v>2516</v>
      </c>
      <c r="B1931" t="s">
        <v>2217</v>
      </c>
      <c r="C1931" t="s">
        <v>296</v>
      </c>
      <c r="D1931" t="s">
        <v>2207</v>
      </c>
      <c r="E1931" t="s">
        <v>105</v>
      </c>
      <c r="F1931">
        <v>40700</v>
      </c>
      <c r="G1931" t="s">
        <v>911</v>
      </c>
      <c r="I1931" t="s">
        <v>144</v>
      </c>
      <c r="J1931">
        <v>2026</v>
      </c>
      <c r="K1931">
        <v>7</v>
      </c>
      <c r="L1931" t="s">
        <v>94</v>
      </c>
      <c r="M1931">
        <v>595.75</v>
      </c>
      <c r="N1931">
        <v>1</v>
      </c>
      <c r="O1931">
        <v>595.75</v>
      </c>
      <c r="P1931" t="s">
        <v>2205</v>
      </c>
      <c r="Q1931">
        <v>0</v>
      </c>
    </row>
    <row r="1932" spans="1:17" x14ac:dyDescent="0.25">
      <c r="A1932" t="s">
        <v>2516</v>
      </c>
      <c r="B1932" t="s">
        <v>2218</v>
      </c>
      <c r="C1932" t="s">
        <v>296</v>
      </c>
      <c r="D1932" t="s">
        <v>2207</v>
      </c>
      <c r="E1932" t="s">
        <v>93</v>
      </c>
      <c r="F1932">
        <v>40700</v>
      </c>
      <c r="G1932" t="s">
        <v>911</v>
      </c>
      <c r="I1932" t="s">
        <v>253</v>
      </c>
      <c r="J1932">
        <v>2026</v>
      </c>
      <c r="K1932">
        <v>7</v>
      </c>
      <c r="L1932" t="s">
        <v>94</v>
      </c>
      <c r="M1932">
        <v>376.26</v>
      </c>
      <c r="N1932">
        <v>1</v>
      </c>
      <c r="O1932">
        <v>376.26</v>
      </c>
      <c r="P1932" t="s">
        <v>2205</v>
      </c>
      <c r="Q1932">
        <v>0</v>
      </c>
    </row>
    <row r="1933" spans="1:17" x14ac:dyDescent="0.25">
      <c r="A1933" t="s">
        <v>2516</v>
      </c>
      <c r="B1933" t="s">
        <v>2218</v>
      </c>
      <c r="C1933" t="s">
        <v>296</v>
      </c>
      <c r="D1933" t="s">
        <v>2207</v>
      </c>
      <c r="E1933" t="s">
        <v>105</v>
      </c>
      <c r="F1933">
        <v>40700</v>
      </c>
      <c r="G1933" t="s">
        <v>911</v>
      </c>
      <c r="I1933" t="s">
        <v>144</v>
      </c>
      <c r="J1933">
        <v>2026</v>
      </c>
      <c r="K1933">
        <v>7</v>
      </c>
      <c r="L1933" t="s">
        <v>94</v>
      </c>
      <c r="M1933">
        <v>2740.45</v>
      </c>
      <c r="N1933">
        <v>1</v>
      </c>
      <c r="O1933">
        <v>2740.45</v>
      </c>
      <c r="P1933" t="s">
        <v>2205</v>
      </c>
      <c r="Q1933">
        <v>0</v>
      </c>
    </row>
    <row r="1934" spans="1:17" x14ac:dyDescent="0.25">
      <c r="A1934" t="s">
        <v>2516</v>
      </c>
      <c r="B1934" t="s">
        <v>2219</v>
      </c>
      <c r="C1934" t="s">
        <v>296</v>
      </c>
      <c r="D1934" t="s">
        <v>2207</v>
      </c>
      <c r="E1934" t="s">
        <v>93</v>
      </c>
      <c r="F1934">
        <v>40700</v>
      </c>
      <c r="G1934" t="s">
        <v>911</v>
      </c>
      <c r="I1934" t="s">
        <v>253</v>
      </c>
      <c r="J1934">
        <v>2026</v>
      </c>
      <c r="K1934">
        <v>7</v>
      </c>
      <c r="L1934" t="s">
        <v>94</v>
      </c>
      <c r="M1934">
        <v>376.26</v>
      </c>
      <c r="N1934">
        <v>1</v>
      </c>
      <c r="O1934">
        <v>376.26</v>
      </c>
      <c r="P1934" t="s">
        <v>2205</v>
      </c>
      <c r="Q1934">
        <v>0</v>
      </c>
    </row>
    <row r="1935" spans="1:17" x14ac:dyDescent="0.25">
      <c r="A1935" t="s">
        <v>2516</v>
      </c>
      <c r="B1935" t="s">
        <v>2219</v>
      </c>
      <c r="C1935" t="s">
        <v>296</v>
      </c>
      <c r="D1935" t="s">
        <v>2207</v>
      </c>
      <c r="E1935" t="s">
        <v>105</v>
      </c>
      <c r="F1935">
        <v>40700</v>
      </c>
      <c r="G1935" t="s">
        <v>911</v>
      </c>
      <c r="I1935" t="s">
        <v>144</v>
      </c>
      <c r="J1935">
        <v>2026</v>
      </c>
      <c r="K1935">
        <v>7</v>
      </c>
      <c r="L1935" t="s">
        <v>94</v>
      </c>
      <c r="M1935">
        <v>476.6</v>
      </c>
      <c r="N1935">
        <v>1</v>
      </c>
      <c r="O1935">
        <v>476.6</v>
      </c>
      <c r="P1935" t="s">
        <v>2205</v>
      </c>
      <c r="Q1935">
        <v>0</v>
      </c>
    </row>
    <row r="1936" spans="1:17" x14ac:dyDescent="0.25">
      <c r="A1936" t="s">
        <v>2516</v>
      </c>
      <c r="B1936" t="s">
        <v>2220</v>
      </c>
      <c r="C1936" t="s">
        <v>296</v>
      </c>
      <c r="D1936" t="s">
        <v>2207</v>
      </c>
      <c r="E1936" t="s">
        <v>93</v>
      </c>
      <c r="F1936">
        <v>40700</v>
      </c>
      <c r="G1936" t="s">
        <v>911</v>
      </c>
      <c r="I1936" t="s">
        <v>253</v>
      </c>
      <c r="J1936">
        <v>2026</v>
      </c>
      <c r="K1936">
        <v>7</v>
      </c>
      <c r="L1936" t="s">
        <v>94</v>
      </c>
      <c r="M1936">
        <v>376.26</v>
      </c>
      <c r="N1936">
        <v>1</v>
      </c>
      <c r="O1936">
        <v>376.26</v>
      </c>
      <c r="P1936" t="s">
        <v>2205</v>
      </c>
      <c r="Q1936">
        <v>0</v>
      </c>
    </row>
    <row r="1937" spans="1:17" x14ac:dyDescent="0.25">
      <c r="A1937" t="s">
        <v>2516</v>
      </c>
      <c r="B1937" t="s">
        <v>2220</v>
      </c>
      <c r="C1937" t="s">
        <v>296</v>
      </c>
      <c r="D1937" t="s">
        <v>2207</v>
      </c>
      <c r="E1937" t="s">
        <v>105</v>
      </c>
      <c r="F1937">
        <v>40700</v>
      </c>
      <c r="G1937" t="s">
        <v>911</v>
      </c>
      <c r="I1937" t="s">
        <v>144</v>
      </c>
      <c r="J1937">
        <v>2026</v>
      </c>
      <c r="K1937">
        <v>7</v>
      </c>
      <c r="L1937" t="s">
        <v>94</v>
      </c>
      <c r="M1937">
        <v>714.9</v>
      </c>
      <c r="N1937">
        <v>1</v>
      </c>
      <c r="O1937">
        <v>714.9</v>
      </c>
      <c r="P1937" t="s">
        <v>2205</v>
      </c>
      <c r="Q1937">
        <v>0</v>
      </c>
    </row>
    <row r="1938" spans="1:17" x14ac:dyDescent="0.25">
      <c r="A1938" t="s">
        <v>2516</v>
      </c>
      <c r="B1938" t="s">
        <v>2221</v>
      </c>
      <c r="C1938" t="s">
        <v>296</v>
      </c>
      <c r="D1938" t="s">
        <v>2207</v>
      </c>
      <c r="E1938" t="s">
        <v>93</v>
      </c>
      <c r="F1938">
        <v>40700</v>
      </c>
      <c r="G1938" t="s">
        <v>911</v>
      </c>
      <c r="I1938" t="s">
        <v>253</v>
      </c>
      <c r="J1938">
        <v>2026</v>
      </c>
      <c r="K1938">
        <v>7</v>
      </c>
      <c r="L1938" t="s">
        <v>94</v>
      </c>
      <c r="M1938">
        <v>376.26</v>
      </c>
      <c r="N1938">
        <v>1</v>
      </c>
      <c r="O1938">
        <v>376.26</v>
      </c>
      <c r="P1938" t="s">
        <v>2205</v>
      </c>
      <c r="Q1938">
        <v>0</v>
      </c>
    </row>
    <row r="1939" spans="1:17" x14ac:dyDescent="0.25">
      <c r="A1939" t="s">
        <v>2516</v>
      </c>
      <c r="B1939" t="s">
        <v>2221</v>
      </c>
      <c r="C1939" t="s">
        <v>296</v>
      </c>
      <c r="D1939" t="s">
        <v>2207</v>
      </c>
      <c r="E1939" t="s">
        <v>105</v>
      </c>
      <c r="F1939">
        <v>40700</v>
      </c>
      <c r="G1939" t="s">
        <v>911</v>
      </c>
      <c r="I1939" t="s">
        <v>144</v>
      </c>
      <c r="J1939">
        <v>2026</v>
      </c>
      <c r="K1939">
        <v>7</v>
      </c>
      <c r="L1939" t="s">
        <v>94</v>
      </c>
      <c r="M1939">
        <v>1072.3499999999999</v>
      </c>
      <c r="N1939">
        <v>1</v>
      </c>
      <c r="O1939">
        <v>1072.3499999999999</v>
      </c>
      <c r="P1939" t="s">
        <v>2205</v>
      </c>
      <c r="Q1939">
        <v>0</v>
      </c>
    </row>
    <row r="1940" spans="1:17" x14ac:dyDescent="0.25">
      <c r="A1940" t="s">
        <v>2516</v>
      </c>
      <c r="B1940" t="s">
        <v>2222</v>
      </c>
      <c r="C1940" t="s">
        <v>296</v>
      </c>
      <c r="D1940" t="s">
        <v>2207</v>
      </c>
      <c r="E1940" t="s">
        <v>102</v>
      </c>
      <c r="F1940">
        <v>40700</v>
      </c>
      <c r="G1940" t="s">
        <v>911</v>
      </c>
      <c r="I1940" t="s">
        <v>125</v>
      </c>
      <c r="J1940">
        <v>2026</v>
      </c>
      <c r="K1940">
        <v>7</v>
      </c>
      <c r="L1940" t="s">
        <v>94</v>
      </c>
      <c r="M1940">
        <v>72.59</v>
      </c>
      <c r="N1940">
        <v>1</v>
      </c>
      <c r="O1940">
        <v>72.59</v>
      </c>
      <c r="P1940" t="s">
        <v>2205</v>
      </c>
      <c r="Q1940">
        <v>1</v>
      </c>
    </row>
    <row r="1941" spans="1:17" x14ac:dyDescent="0.25">
      <c r="A1941" t="s">
        <v>2516</v>
      </c>
      <c r="B1941" t="s">
        <v>2222</v>
      </c>
      <c r="C1941" t="s">
        <v>296</v>
      </c>
      <c r="D1941" t="s">
        <v>2207</v>
      </c>
      <c r="E1941" t="s">
        <v>102</v>
      </c>
      <c r="F1941">
        <v>40700</v>
      </c>
      <c r="G1941" t="s">
        <v>911</v>
      </c>
      <c r="I1941" t="s">
        <v>186</v>
      </c>
      <c r="J1941">
        <v>2026</v>
      </c>
      <c r="K1941">
        <v>7</v>
      </c>
      <c r="L1941" t="s">
        <v>94</v>
      </c>
      <c r="M1941">
        <v>289.95</v>
      </c>
      <c r="N1941">
        <v>1</v>
      </c>
      <c r="O1941">
        <v>289.95</v>
      </c>
      <c r="P1941" t="s">
        <v>2205</v>
      </c>
      <c r="Q1941">
        <v>1</v>
      </c>
    </row>
    <row r="1942" spans="1:17" x14ac:dyDescent="0.25">
      <c r="A1942" t="s">
        <v>2516</v>
      </c>
      <c r="B1942" t="s">
        <v>2222</v>
      </c>
      <c r="C1942" t="s">
        <v>296</v>
      </c>
      <c r="D1942" t="s">
        <v>2207</v>
      </c>
      <c r="E1942" t="s">
        <v>93</v>
      </c>
      <c r="F1942">
        <v>40700</v>
      </c>
      <c r="G1942" t="s">
        <v>911</v>
      </c>
      <c r="I1942" t="s">
        <v>658</v>
      </c>
      <c r="J1942">
        <v>2026</v>
      </c>
      <c r="K1942">
        <v>7</v>
      </c>
      <c r="L1942" t="s">
        <v>94</v>
      </c>
      <c r="M1942">
        <v>98</v>
      </c>
      <c r="N1942">
        <v>1</v>
      </c>
      <c r="O1942">
        <v>98</v>
      </c>
      <c r="P1942" t="s">
        <v>2205</v>
      </c>
      <c r="Q1942">
        <v>0</v>
      </c>
    </row>
    <row r="1943" spans="1:17" x14ac:dyDescent="0.25">
      <c r="A1943" t="s">
        <v>2516</v>
      </c>
      <c r="B1943" t="s">
        <v>2222</v>
      </c>
      <c r="C1943" t="s">
        <v>296</v>
      </c>
      <c r="D1943" t="s">
        <v>2207</v>
      </c>
      <c r="E1943" t="s">
        <v>93</v>
      </c>
      <c r="F1943">
        <v>40700</v>
      </c>
      <c r="G1943" t="s">
        <v>911</v>
      </c>
      <c r="I1943" t="s">
        <v>191</v>
      </c>
      <c r="J1943">
        <v>2026</v>
      </c>
      <c r="K1943">
        <v>7</v>
      </c>
      <c r="L1943" t="s">
        <v>94</v>
      </c>
      <c r="M1943">
        <v>380</v>
      </c>
      <c r="N1943">
        <v>1</v>
      </c>
      <c r="O1943">
        <v>380</v>
      </c>
      <c r="P1943" t="s">
        <v>2205</v>
      </c>
      <c r="Q1943">
        <v>1</v>
      </c>
    </row>
    <row r="1944" spans="1:17" x14ac:dyDescent="0.25">
      <c r="A1944" t="s">
        <v>2516</v>
      </c>
      <c r="B1944" t="s">
        <v>2222</v>
      </c>
      <c r="C1944" t="s">
        <v>296</v>
      </c>
      <c r="D1944" t="s">
        <v>2207</v>
      </c>
      <c r="E1944" t="s">
        <v>93</v>
      </c>
      <c r="F1944">
        <v>40700</v>
      </c>
      <c r="G1944" t="s">
        <v>911</v>
      </c>
      <c r="I1944" t="s">
        <v>618</v>
      </c>
      <c r="J1944">
        <v>2026</v>
      </c>
      <c r="K1944">
        <v>7</v>
      </c>
      <c r="L1944" t="s">
        <v>94</v>
      </c>
      <c r="M1944">
        <v>2706</v>
      </c>
      <c r="N1944">
        <v>1</v>
      </c>
      <c r="O1944">
        <v>2706</v>
      </c>
      <c r="P1944" t="s">
        <v>2205</v>
      </c>
      <c r="Q1944">
        <v>1</v>
      </c>
    </row>
    <row r="1945" spans="1:17" x14ac:dyDescent="0.25">
      <c r="A1945" t="s">
        <v>2516</v>
      </c>
      <c r="B1945" t="s">
        <v>2222</v>
      </c>
      <c r="C1945" t="s">
        <v>296</v>
      </c>
      <c r="D1945" t="s">
        <v>2207</v>
      </c>
      <c r="E1945" t="s">
        <v>93</v>
      </c>
      <c r="F1945">
        <v>40700</v>
      </c>
      <c r="G1945" t="s">
        <v>911</v>
      </c>
      <c r="I1945" t="s">
        <v>168</v>
      </c>
      <c r="J1945">
        <v>2026</v>
      </c>
      <c r="K1945">
        <v>7</v>
      </c>
      <c r="L1945" t="s">
        <v>94</v>
      </c>
      <c r="M1945">
        <v>1072.3499999999999</v>
      </c>
      <c r="N1945">
        <v>1</v>
      </c>
      <c r="O1945">
        <v>1072.3499999999999</v>
      </c>
      <c r="P1945" t="s">
        <v>2205</v>
      </c>
      <c r="Q1945">
        <v>0</v>
      </c>
    </row>
    <row r="1946" spans="1:17" x14ac:dyDescent="0.25">
      <c r="A1946" t="s">
        <v>2516</v>
      </c>
      <c r="B1946" t="s">
        <v>2222</v>
      </c>
      <c r="C1946" t="s">
        <v>296</v>
      </c>
      <c r="D1946" t="s">
        <v>2207</v>
      </c>
      <c r="E1946" t="s">
        <v>93</v>
      </c>
      <c r="F1946">
        <v>40700</v>
      </c>
      <c r="G1946" t="s">
        <v>911</v>
      </c>
      <c r="I1946" t="s">
        <v>253</v>
      </c>
      <c r="J1946">
        <v>2026</v>
      </c>
      <c r="K1946">
        <v>7</v>
      </c>
      <c r="L1946" t="s">
        <v>94</v>
      </c>
      <c r="M1946">
        <v>376.26</v>
      </c>
      <c r="N1946">
        <v>1</v>
      </c>
      <c r="O1946">
        <v>376.26</v>
      </c>
      <c r="P1946" t="s">
        <v>2205</v>
      </c>
      <c r="Q1946">
        <v>0</v>
      </c>
    </row>
    <row r="1947" spans="1:17" x14ac:dyDescent="0.25">
      <c r="A1947" t="s">
        <v>2516</v>
      </c>
      <c r="B1947" t="s">
        <v>2222</v>
      </c>
      <c r="C1947" t="s">
        <v>296</v>
      </c>
      <c r="D1947" t="s">
        <v>2207</v>
      </c>
      <c r="E1947" t="s">
        <v>101</v>
      </c>
      <c r="F1947">
        <v>40700</v>
      </c>
      <c r="G1947" t="s">
        <v>911</v>
      </c>
      <c r="I1947" t="s">
        <v>269</v>
      </c>
      <c r="J1947">
        <v>2026</v>
      </c>
      <c r="K1947">
        <v>7</v>
      </c>
      <c r="L1947" t="s">
        <v>94</v>
      </c>
      <c r="M1947">
        <v>120.95</v>
      </c>
      <c r="N1947">
        <v>1</v>
      </c>
      <c r="O1947">
        <v>120.95</v>
      </c>
      <c r="P1947" t="s">
        <v>2205</v>
      </c>
      <c r="Q1947">
        <v>1</v>
      </c>
    </row>
    <row r="1948" spans="1:17" x14ac:dyDescent="0.25">
      <c r="A1948" t="s">
        <v>2516</v>
      </c>
      <c r="B1948" t="s">
        <v>2222</v>
      </c>
      <c r="C1948" t="s">
        <v>296</v>
      </c>
      <c r="D1948" t="s">
        <v>2207</v>
      </c>
      <c r="E1948" t="s">
        <v>104</v>
      </c>
      <c r="F1948">
        <v>40700</v>
      </c>
      <c r="G1948" t="s">
        <v>911</v>
      </c>
      <c r="I1948" t="s">
        <v>118</v>
      </c>
      <c r="J1948">
        <v>2026</v>
      </c>
      <c r="K1948">
        <v>7</v>
      </c>
      <c r="L1948" t="s">
        <v>94</v>
      </c>
      <c r="M1948">
        <v>200.67</v>
      </c>
      <c r="N1948">
        <v>1</v>
      </c>
      <c r="O1948">
        <v>200.67</v>
      </c>
      <c r="P1948" t="s">
        <v>2205</v>
      </c>
      <c r="Q1948">
        <v>0</v>
      </c>
    </row>
    <row r="1949" spans="1:17" x14ac:dyDescent="0.25">
      <c r="A1949" t="s">
        <v>2516</v>
      </c>
      <c r="B1949" t="s">
        <v>2222</v>
      </c>
      <c r="C1949" t="s">
        <v>296</v>
      </c>
      <c r="D1949" t="s">
        <v>2207</v>
      </c>
      <c r="E1949" t="s">
        <v>104</v>
      </c>
      <c r="F1949">
        <v>40700</v>
      </c>
      <c r="G1949" t="s">
        <v>911</v>
      </c>
      <c r="I1949" t="s">
        <v>120</v>
      </c>
      <c r="J1949">
        <v>2026</v>
      </c>
      <c r="K1949">
        <v>7</v>
      </c>
      <c r="L1949" t="s">
        <v>94</v>
      </c>
      <c r="M1949">
        <v>175.59</v>
      </c>
      <c r="N1949">
        <v>1</v>
      </c>
      <c r="O1949">
        <v>175.59</v>
      </c>
      <c r="P1949" t="s">
        <v>2205</v>
      </c>
      <c r="Q1949">
        <v>0</v>
      </c>
    </row>
    <row r="1950" spans="1:17" x14ac:dyDescent="0.25">
      <c r="A1950" t="s">
        <v>2516</v>
      </c>
      <c r="B1950" t="s">
        <v>2222</v>
      </c>
      <c r="C1950" t="s">
        <v>296</v>
      </c>
      <c r="D1950" t="s">
        <v>2207</v>
      </c>
      <c r="E1950" t="s">
        <v>105</v>
      </c>
      <c r="F1950">
        <v>40700</v>
      </c>
      <c r="G1950" t="s">
        <v>911</v>
      </c>
      <c r="I1950" t="s">
        <v>144</v>
      </c>
      <c r="J1950">
        <v>2026</v>
      </c>
      <c r="K1950">
        <v>7</v>
      </c>
      <c r="L1950" t="s">
        <v>94</v>
      </c>
      <c r="M1950">
        <v>1310.6500000000001</v>
      </c>
      <c r="N1950">
        <v>1</v>
      </c>
      <c r="O1950">
        <v>1310.6500000000001</v>
      </c>
      <c r="P1950" t="s">
        <v>2205</v>
      </c>
      <c r="Q1950">
        <v>0</v>
      </c>
    </row>
    <row r="1951" spans="1:17" x14ac:dyDescent="0.25">
      <c r="A1951" t="s">
        <v>2516</v>
      </c>
      <c r="B1951" t="s">
        <v>2222</v>
      </c>
      <c r="C1951" t="s">
        <v>296</v>
      </c>
      <c r="D1951" t="s">
        <v>2207</v>
      </c>
      <c r="E1951" t="s">
        <v>93</v>
      </c>
      <c r="F1951">
        <v>40700</v>
      </c>
      <c r="G1951" t="s">
        <v>911</v>
      </c>
      <c r="I1951" t="s">
        <v>619</v>
      </c>
      <c r="J1951">
        <v>2026</v>
      </c>
      <c r="K1951">
        <v>7</v>
      </c>
      <c r="L1951" t="s">
        <v>94</v>
      </c>
      <c r="M1951">
        <v>351.39</v>
      </c>
      <c r="N1951">
        <v>1</v>
      </c>
      <c r="O1951">
        <v>351.39</v>
      </c>
      <c r="P1951" t="s">
        <v>2205</v>
      </c>
      <c r="Q1951">
        <v>1</v>
      </c>
    </row>
    <row r="1952" spans="1:17" x14ac:dyDescent="0.25">
      <c r="A1952" t="s">
        <v>2516</v>
      </c>
      <c r="B1952" t="s">
        <v>2226</v>
      </c>
      <c r="C1952" t="s">
        <v>296</v>
      </c>
      <c r="D1952" t="s">
        <v>2207</v>
      </c>
      <c r="E1952" t="s">
        <v>102</v>
      </c>
      <c r="F1952">
        <v>40700</v>
      </c>
      <c r="G1952" t="s">
        <v>911</v>
      </c>
      <c r="I1952" t="s">
        <v>125</v>
      </c>
      <c r="J1952">
        <v>2026</v>
      </c>
      <c r="K1952">
        <v>7</v>
      </c>
      <c r="L1952" t="s">
        <v>94</v>
      </c>
      <c r="M1952">
        <v>72.59</v>
      </c>
      <c r="N1952">
        <v>1</v>
      </c>
      <c r="O1952">
        <v>72.59</v>
      </c>
      <c r="P1952" t="s">
        <v>2205</v>
      </c>
      <c r="Q1952">
        <v>1</v>
      </c>
    </row>
    <row r="1953" spans="1:17" x14ac:dyDescent="0.25">
      <c r="A1953" t="s">
        <v>2516</v>
      </c>
      <c r="B1953" t="s">
        <v>2226</v>
      </c>
      <c r="C1953" t="s">
        <v>296</v>
      </c>
      <c r="D1953" t="s">
        <v>2207</v>
      </c>
      <c r="E1953" t="s">
        <v>102</v>
      </c>
      <c r="F1953">
        <v>40700</v>
      </c>
      <c r="G1953" t="s">
        <v>911</v>
      </c>
      <c r="I1953" t="s">
        <v>186</v>
      </c>
      <c r="J1953">
        <v>2026</v>
      </c>
      <c r="K1953">
        <v>7</v>
      </c>
      <c r="L1953" t="s">
        <v>94</v>
      </c>
      <c r="M1953">
        <v>346.39</v>
      </c>
      <c r="N1953">
        <v>1</v>
      </c>
      <c r="O1953">
        <v>346.39</v>
      </c>
      <c r="P1953" t="s">
        <v>2205</v>
      </c>
      <c r="Q1953">
        <v>1</v>
      </c>
    </row>
    <row r="1954" spans="1:17" x14ac:dyDescent="0.25">
      <c r="A1954" t="s">
        <v>2516</v>
      </c>
      <c r="B1954" t="s">
        <v>2226</v>
      </c>
      <c r="C1954" t="s">
        <v>296</v>
      </c>
      <c r="D1954" t="s">
        <v>2207</v>
      </c>
      <c r="E1954" t="s">
        <v>93</v>
      </c>
      <c r="F1954">
        <v>40700</v>
      </c>
      <c r="G1954" t="s">
        <v>911</v>
      </c>
      <c r="I1954" t="s">
        <v>658</v>
      </c>
      <c r="J1954">
        <v>2026</v>
      </c>
      <c r="K1954">
        <v>7</v>
      </c>
      <c r="L1954" t="s">
        <v>94</v>
      </c>
      <c r="M1954">
        <v>490</v>
      </c>
      <c r="N1954">
        <v>1</v>
      </c>
      <c r="O1954">
        <v>490</v>
      </c>
      <c r="P1954" t="s">
        <v>2205</v>
      </c>
      <c r="Q1954">
        <v>0</v>
      </c>
    </row>
    <row r="1955" spans="1:17" x14ac:dyDescent="0.25">
      <c r="A1955" t="s">
        <v>2516</v>
      </c>
      <c r="B1955" t="s">
        <v>2226</v>
      </c>
      <c r="C1955" t="s">
        <v>296</v>
      </c>
      <c r="D1955" t="s">
        <v>2207</v>
      </c>
      <c r="E1955" t="s">
        <v>93</v>
      </c>
      <c r="F1955">
        <v>40700</v>
      </c>
      <c r="G1955" t="s">
        <v>911</v>
      </c>
      <c r="I1955" t="s">
        <v>253</v>
      </c>
      <c r="J1955">
        <v>2026</v>
      </c>
      <c r="K1955">
        <v>7</v>
      </c>
      <c r="L1955" t="s">
        <v>94</v>
      </c>
      <c r="M1955">
        <v>376.26</v>
      </c>
      <c r="N1955">
        <v>1</v>
      </c>
      <c r="O1955">
        <v>376.26</v>
      </c>
      <c r="P1955" t="s">
        <v>2205</v>
      </c>
      <c r="Q1955">
        <v>0</v>
      </c>
    </row>
    <row r="1956" spans="1:17" x14ac:dyDescent="0.25">
      <c r="A1956" t="s">
        <v>2516</v>
      </c>
      <c r="B1956" t="s">
        <v>2226</v>
      </c>
      <c r="C1956" t="s">
        <v>296</v>
      </c>
      <c r="D1956" t="s">
        <v>2207</v>
      </c>
      <c r="E1956" t="s">
        <v>101</v>
      </c>
      <c r="F1956">
        <v>40700</v>
      </c>
      <c r="G1956" t="s">
        <v>911</v>
      </c>
      <c r="I1956" t="s">
        <v>269</v>
      </c>
      <c r="J1956">
        <v>2026</v>
      </c>
      <c r="K1956">
        <v>7</v>
      </c>
      <c r="L1956" t="s">
        <v>94</v>
      </c>
      <c r="M1956">
        <v>1044.48</v>
      </c>
      <c r="N1956">
        <v>1</v>
      </c>
      <c r="O1956">
        <v>1044.48</v>
      </c>
      <c r="P1956" t="s">
        <v>2205</v>
      </c>
      <c r="Q1956">
        <v>1</v>
      </c>
    </row>
    <row r="1957" spans="1:17" x14ac:dyDescent="0.25">
      <c r="A1957" t="s">
        <v>2516</v>
      </c>
      <c r="B1957" t="s">
        <v>2226</v>
      </c>
      <c r="C1957" t="s">
        <v>296</v>
      </c>
      <c r="D1957" t="s">
        <v>2207</v>
      </c>
      <c r="E1957" t="s">
        <v>93</v>
      </c>
      <c r="F1957">
        <v>40700</v>
      </c>
      <c r="G1957" t="s">
        <v>911</v>
      </c>
      <c r="I1957" t="s">
        <v>240</v>
      </c>
      <c r="J1957">
        <v>2026</v>
      </c>
      <c r="K1957">
        <v>7</v>
      </c>
      <c r="L1957" t="s">
        <v>94</v>
      </c>
      <c r="M1957">
        <v>225.76</v>
      </c>
      <c r="N1957">
        <v>1</v>
      </c>
      <c r="O1957">
        <v>225.76</v>
      </c>
      <c r="P1957" t="s">
        <v>2205</v>
      </c>
      <c r="Q1957">
        <v>0</v>
      </c>
    </row>
    <row r="1958" spans="1:17" x14ac:dyDescent="0.25">
      <c r="A1958" t="s">
        <v>2516</v>
      </c>
      <c r="B1958" t="s">
        <v>2226</v>
      </c>
      <c r="C1958" t="s">
        <v>296</v>
      </c>
      <c r="D1958" t="s">
        <v>2207</v>
      </c>
      <c r="E1958" t="s">
        <v>104</v>
      </c>
      <c r="F1958">
        <v>40700</v>
      </c>
      <c r="G1958" t="s">
        <v>911</v>
      </c>
      <c r="I1958" t="s">
        <v>118</v>
      </c>
      <c r="J1958">
        <v>2026</v>
      </c>
      <c r="K1958">
        <v>7</v>
      </c>
      <c r="L1958" t="s">
        <v>94</v>
      </c>
      <c r="M1958">
        <v>401.34</v>
      </c>
      <c r="N1958">
        <v>1</v>
      </c>
      <c r="O1958">
        <v>401.34</v>
      </c>
      <c r="P1958" t="s">
        <v>2205</v>
      </c>
      <c r="Q1958">
        <v>0</v>
      </c>
    </row>
    <row r="1959" spans="1:17" x14ac:dyDescent="0.25">
      <c r="A1959" t="s">
        <v>2516</v>
      </c>
      <c r="B1959" t="s">
        <v>2226</v>
      </c>
      <c r="C1959" t="s">
        <v>296</v>
      </c>
      <c r="D1959" t="s">
        <v>2207</v>
      </c>
      <c r="E1959" t="s">
        <v>104</v>
      </c>
      <c r="F1959">
        <v>40700</v>
      </c>
      <c r="G1959" t="s">
        <v>911</v>
      </c>
      <c r="I1959" t="s">
        <v>120</v>
      </c>
      <c r="J1959">
        <v>2026</v>
      </c>
      <c r="K1959">
        <v>7</v>
      </c>
      <c r="L1959" t="s">
        <v>94</v>
      </c>
      <c r="M1959">
        <v>526.77</v>
      </c>
      <c r="N1959">
        <v>1</v>
      </c>
      <c r="O1959">
        <v>526.77</v>
      </c>
      <c r="P1959" t="s">
        <v>2205</v>
      </c>
      <c r="Q1959">
        <v>0</v>
      </c>
    </row>
    <row r="1960" spans="1:17" x14ac:dyDescent="0.25">
      <c r="A1960" t="s">
        <v>2516</v>
      </c>
      <c r="B1960" t="s">
        <v>2226</v>
      </c>
      <c r="C1960" t="s">
        <v>296</v>
      </c>
      <c r="D1960" t="s">
        <v>2207</v>
      </c>
      <c r="E1960" t="s">
        <v>105</v>
      </c>
      <c r="F1960">
        <v>40700</v>
      </c>
      <c r="G1960" t="s">
        <v>911</v>
      </c>
      <c r="I1960" t="s">
        <v>144</v>
      </c>
      <c r="J1960">
        <v>2026</v>
      </c>
      <c r="K1960">
        <v>7</v>
      </c>
      <c r="L1960" t="s">
        <v>94</v>
      </c>
      <c r="M1960">
        <v>2621.3000000000002</v>
      </c>
      <c r="N1960">
        <v>1</v>
      </c>
      <c r="O1960">
        <v>2621.3000000000002</v>
      </c>
      <c r="P1960" t="s">
        <v>2205</v>
      </c>
      <c r="Q1960">
        <v>0</v>
      </c>
    </row>
    <row r="1961" spans="1:17" x14ac:dyDescent="0.25">
      <c r="A1961" t="s">
        <v>2516</v>
      </c>
      <c r="B1961" t="s">
        <v>2227</v>
      </c>
      <c r="C1961" t="s">
        <v>296</v>
      </c>
      <c r="D1961" t="s">
        <v>2207</v>
      </c>
      <c r="E1961" t="s">
        <v>102</v>
      </c>
      <c r="F1961">
        <v>40700</v>
      </c>
      <c r="G1961" t="s">
        <v>911</v>
      </c>
      <c r="I1961" t="s">
        <v>186</v>
      </c>
      <c r="J1961">
        <v>2026</v>
      </c>
      <c r="K1961">
        <v>7</v>
      </c>
      <c r="L1961" t="s">
        <v>94</v>
      </c>
      <c r="M1961">
        <v>72.59</v>
      </c>
      <c r="N1961">
        <v>1</v>
      </c>
      <c r="O1961">
        <v>72.59</v>
      </c>
      <c r="P1961" t="s">
        <v>2205</v>
      </c>
      <c r="Q1961">
        <v>1</v>
      </c>
    </row>
    <row r="1962" spans="1:17" x14ac:dyDescent="0.25">
      <c r="A1962" t="s">
        <v>2516</v>
      </c>
      <c r="B1962" t="s">
        <v>2227</v>
      </c>
      <c r="C1962" t="s">
        <v>296</v>
      </c>
      <c r="D1962" t="s">
        <v>2207</v>
      </c>
      <c r="E1962" t="s">
        <v>93</v>
      </c>
      <c r="F1962">
        <v>40700</v>
      </c>
      <c r="G1962" t="s">
        <v>911</v>
      </c>
      <c r="I1962" t="s">
        <v>253</v>
      </c>
      <c r="J1962">
        <v>2026</v>
      </c>
      <c r="K1962">
        <v>7</v>
      </c>
      <c r="L1962" t="s">
        <v>94</v>
      </c>
      <c r="M1962">
        <v>376.26</v>
      </c>
      <c r="N1962">
        <v>1</v>
      </c>
      <c r="O1962">
        <v>376.26</v>
      </c>
      <c r="P1962" t="s">
        <v>2205</v>
      </c>
      <c r="Q1962">
        <v>0</v>
      </c>
    </row>
    <row r="1963" spans="1:17" x14ac:dyDescent="0.25">
      <c r="A1963" t="s">
        <v>2516</v>
      </c>
      <c r="B1963" t="s">
        <v>2227</v>
      </c>
      <c r="C1963" t="s">
        <v>296</v>
      </c>
      <c r="D1963" t="s">
        <v>2207</v>
      </c>
      <c r="E1963" t="s">
        <v>101</v>
      </c>
      <c r="F1963">
        <v>40700</v>
      </c>
      <c r="G1963" t="s">
        <v>911</v>
      </c>
      <c r="I1963" t="s">
        <v>269</v>
      </c>
      <c r="J1963">
        <v>2026</v>
      </c>
      <c r="K1963">
        <v>7</v>
      </c>
      <c r="L1963" t="s">
        <v>94</v>
      </c>
      <c r="M1963">
        <v>2649.36</v>
      </c>
      <c r="N1963">
        <v>1</v>
      </c>
      <c r="O1963">
        <v>2649.36</v>
      </c>
      <c r="P1963" t="s">
        <v>2205</v>
      </c>
      <c r="Q1963">
        <v>1</v>
      </c>
    </row>
    <row r="1964" spans="1:17" x14ac:dyDescent="0.25">
      <c r="A1964" t="s">
        <v>2516</v>
      </c>
      <c r="B1964" t="s">
        <v>2227</v>
      </c>
      <c r="C1964" t="s">
        <v>296</v>
      </c>
      <c r="D1964" t="s">
        <v>2207</v>
      </c>
      <c r="E1964" t="s">
        <v>93</v>
      </c>
      <c r="F1964">
        <v>40700</v>
      </c>
      <c r="G1964" t="s">
        <v>911</v>
      </c>
      <c r="I1964" t="s">
        <v>240</v>
      </c>
      <c r="J1964">
        <v>2026</v>
      </c>
      <c r="K1964">
        <v>7</v>
      </c>
      <c r="L1964" t="s">
        <v>94</v>
      </c>
      <c r="M1964">
        <v>225.76</v>
      </c>
      <c r="N1964">
        <v>1</v>
      </c>
      <c r="O1964">
        <v>225.76</v>
      </c>
      <c r="P1964" t="s">
        <v>2205</v>
      </c>
      <c r="Q1964">
        <v>0</v>
      </c>
    </row>
    <row r="1965" spans="1:17" x14ac:dyDescent="0.25">
      <c r="A1965" t="s">
        <v>2516</v>
      </c>
      <c r="B1965" t="s">
        <v>2227</v>
      </c>
      <c r="C1965" t="s">
        <v>296</v>
      </c>
      <c r="D1965" t="s">
        <v>2207</v>
      </c>
      <c r="E1965" t="s">
        <v>104</v>
      </c>
      <c r="F1965">
        <v>40700</v>
      </c>
      <c r="G1965" t="s">
        <v>911</v>
      </c>
      <c r="I1965" t="s">
        <v>118</v>
      </c>
      <c r="J1965">
        <v>2026</v>
      </c>
      <c r="K1965">
        <v>7</v>
      </c>
      <c r="L1965" t="s">
        <v>94</v>
      </c>
      <c r="M1965">
        <v>133.78</v>
      </c>
      <c r="N1965">
        <v>1</v>
      </c>
      <c r="O1965">
        <v>133.78</v>
      </c>
      <c r="P1965" t="s">
        <v>2205</v>
      </c>
      <c r="Q1965">
        <v>0</v>
      </c>
    </row>
    <row r="1966" spans="1:17" x14ac:dyDescent="0.25">
      <c r="A1966" t="s">
        <v>2516</v>
      </c>
      <c r="B1966" t="s">
        <v>2227</v>
      </c>
      <c r="C1966" t="s">
        <v>296</v>
      </c>
      <c r="D1966" t="s">
        <v>2207</v>
      </c>
      <c r="E1966" t="s">
        <v>104</v>
      </c>
      <c r="F1966">
        <v>40700</v>
      </c>
      <c r="G1966" t="s">
        <v>911</v>
      </c>
      <c r="I1966" t="s">
        <v>120</v>
      </c>
      <c r="J1966">
        <v>2026</v>
      </c>
      <c r="K1966">
        <v>7</v>
      </c>
      <c r="L1966" t="s">
        <v>94</v>
      </c>
      <c r="M1966">
        <v>351.18</v>
      </c>
      <c r="N1966">
        <v>1</v>
      </c>
      <c r="O1966">
        <v>351.18</v>
      </c>
      <c r="P1966" t="s">
        <v>2205</v>
      </c>
      <c r="Q1966">
        <v>0</v>
      </c>
    </row>
    <row r="1967" spans="1:17" x14ac:dyDescent="0.25">
      <c r="A1967" t="s">
        <v>2516</v>
      </c>
      <c r="B1967" t="s">
        <v>2227</v>
      </c>
      <c r="C1967" t="s">
        <v>296</v>
      </c>
      <c r="D1967" t="s">
        <v>2207</v>
      </c>
      <c r="E1967" t="s">
        <v>105</v>
      </c>
      <c r="F1967">
        <v>40700</v>
      </c>
      <c r="G1967" t="s">
        <v>911</v>
      </c>
      <c r="I1967" t="s">
        <v>144</v>
      </c>
      <c r="J1967">
        <v>2026</v>
      </c>
      <c r="K1967">
        <v>7</v>
      </c>
      <c r="L1967" t="s">
        <v>94</v>
      </c>
      <c r="M1967">
        <v>1548.95</v>
      </c>
      <c r="N1967">
        <v>1</v>
      </c>
      <c r="O1967">
        <v>1548.95</v>
      </c>
      <c r="P1967" t="s">
        <v>2205</v>
      </c>
      <c r="Q1967">
        <v>0</v>
      </c>
    </row>
    <row r="1968" spans="1:17" x14ac:dyDescent="0.25">
      <c r="A1968" t="s">
        <v>2516</v>
      </c>
      <c r="B1968" t="s">
        <v>2228</v>
      </c>
      <c r="C1968" t="s">
        <v>296</v>
      </c>
      <c r="D1968" t="s">
        <v>2207</v>
      </c>
      <c r="E1968" t="s">
        <v>93</v>
      </c>
      <c r="F1968">
        <v>40700</v>
      </c>
      <c r="G1968" t="s">
        <v>911</v>
      </c>
      <c r="I1968" t="s">
        <v>839</v>
      </c>
      <c r="J1968">
        <v>2026</v>
      </c>
      <c r="K1968">
        <v>7</v>
      </c>
      <c r="L1968" t="s">
        <v>94</v>
      </c>
      <c r="M1968">
        <v>225.756</v>
      </c>
      <c r="N1968">
        <v>1</v>
      </c>
      <c r="O1968">
        <v>225.756</v>
      </c>
      <c r="P1968" t="s">
        <v>2205</v>
      </c>
      <c r="Q1968">
        <v>0</v>
      </c>
    </row>
    <row r="1969" spans="1:17" x14ac:dyDescent="0.25">
      <c r="A1969" t="s">
        <v>2516</v>
      </c>
      <c r="B1969" t="s">
        <v>2228</v>
      </c>
      <c r="C1969" t="s">
        <v>296</v>
      </c>
      <c r="D1969" t="s">
        <v>2207</v>
      </c>
      <c r="E1969" t="s">
        <v>93</v>
      </c>
      <c r="F1969">
        <v>40700</v>
      </c>
      <c r="G1969" t="s">
        <v>911</v>
      </c>
      <c r="I1969" t="s">
        <v>658</v>
      </c>
      <c r="J1969">
        <v>2026</v>
      </c>
      <c r="K1969">
        <v>7</v>
      </c>
      <c r="L1969" t="s">
        <v>94</v>
      </c>
      <c r="M1969">
        <v>196</v>
      </c>
      <c r="N1969">
        <v>1</v>
      </c>
      <c r="O1969">
        <v>196</v>
      </c>
      <c r="P1969" t="s">
        <v>2205</v>
      </c>
      <c r="Q1969">
        <v>0</v>
      </c>
    </row>
    <row r="1970" spans="1:17" x14ac:dyDescent="0.25">
      <c r="A1970" t="s">
        <v>2516</v>
      </c>
      <c r="B1970" t="s">
        <v>2228</v>
      </c>
      <c r="C1970" t="s">
        <v>296</v>
      </c>
      <c r="D1970" t="s">
        <v>2207</v>
      </c>
      <c r="E1970" t="s">
        <v>93</v>
      </c>
      <c r="F1970">
        <v>40700</v>
      </c>
      <c r="G1970" t="s">
        <v>911</v>
      </c>
      <c r="I1970" t="s">
        <v>167</v>
      </c>
      <c r="J1970">
        <v>2026</v>
      </c>
      <c r="K1970">
        <v>7</v>
      </c>
      <c r="L1970" t="s">
        <v>94</v>
      </c>
      <c r="M1970">
        <v>106.61</v>
      </c>
      <c r="N1970">
        <v>1</v>
      </c>
      <c r="O1970">
        <v>106.61</v>
      </c>
      <c r="P1970" t="s">
        <v>2205</v>
      </c>
      <c r="Q1970">
        <v>0</v>
      </c>
    </row>
    <row r="1971" spans="1:17" x14ac:dyDescent="0.25">
      <c r="A1971" t="s">
        <v>2516</v>
      </c>
      <c r="B1971" t="s">
        <v>2228</v>
      </c>
      <c r="C1971" t="s">
        <v>296</v>
      </c>
      <c r="D1971" t="s">
        <v>2207</v>
      </c>
      <c r="E1971" t="s">
        <v>93</v>
      </c>
      <c r="F1971">
        <v>40700</v>
      </c>
      <c r="G1971" t="s">
        <v>911</v>
      </c>
      <c r="I1971" t="s">
        <v>253</v>
      </c>
      <c r="J1971">
        <v>2026</v>
      </c>
      <c r="K1971">
        <v>7</v>
      </c>
      <c r="L1971" t="s">
        <v>94</v>
      </c>
      <c r="M1971">
        <v>376.26</v>
      </c>
      <c r="N1971">
        <v>1</v>
      </c>
      <c r="O1971">
        <v>376.26</v>
      </c>
      <c r="P1971" t="s">
        <v>2205</v>
      </c>
      <c r="Q1971">
        <v>0</v>
      </c>
    </row>
    <row r="1972" spans="1:17" x14ac:dyDescent="0.25">
      <c r="A1972" t="s">
        <v>2516</v>
      </c>
      <c r="B1972" t="s">
        <v>2228</v>
      </c>
      <c r="C1972" t="s">
        <v>296</v>
      </c>
      <c r="D1972" t="s">
        <v>2207</v>
      </c>
      <c r="E1972" t="s">
        <v>101</v>
      </c>
      <c r="F1972">
        <v>40700</v>
      </c>
      <c r="G1972" t="s">
        <v>911</v>
      </c>
      <c r="I1972" t="s">
        <v>269</v>
      </c>
      <c r="J1972">
        <v>2026</v>
      </c>
      <c r="K1972">
        <v>7</v>
      </c>
      <c r="L1972" t="s">
        <v>94</v>
      </c>
      <c r="M1972">
        <v>1875.12</v>
      </c>
      <c r="N1972">
        <v>1</v>
      </c>
      <c r="O1972">
        <v>1875.12</v>
      </c>
      <c r="P1972" t="s">
        <v>2205</v>
      </c>
      <c r="Q1972">
        <v>1</v>
      </c>
    </row>
    <row r="1973" spans="1:17" x14ac:dyDescent="0.25">
      <c r="A1973" t="s">
        <v>2516</v>
      </c>
      <c r="B1973" t="s">
        <v>2228</v>
      </c>
      <c r="C1973" t="s">
        <v>296</v>
      </c>
      <c r="D1973" t="s">
        <v>2207</v>
      </c>
      <c r="E1973" t="s">
        <v>105</v>
      </c>
      <c r="F1973">
        <v>40700</v>
      </c>
      <c r="G1973" t="s">
        <v>911</v>
      </c>
      <c r="I1973" t="s">
        <v>144</v>
      </c>
      <c r="J1973">
        <v>2026</v>
      </c>
      <c r="K1973">
        <v>7</v>
      </c>
      <c r="L1973" t="s">
        <v>94</v>
      </c>
      <c r="M1973">
        <v>1072.3499999999999</v>
      </c>
      <c r="N1973">
        <v>1</v>
      </c>
      <c r="O1973">
        <v>1072.3499999999999</v>
      </c>
      <c r="P1973" t="s">
        <v>2205</v>
      </c>
      <c r="Q1973">
        <v>0</v>
      </c>
    </row>
    <row r="1974" spans="1:17" x14ac:dyDescent="0.25">
      <c r="A1974" t="s">
        <v>2516</v>
      </c>
      <c r="B1974" t="s">
        <v>2228</v>
      </c>
      <c r="C1974" t="s">
        <v>296</v>
      </c>
      <c r="D1974" t="s">
        <v>2207</v>
      </c>
      <c r="E1974" t="s">
        <v>105</v>
      </c>
      <c r="F1974">
        <v>40700</v>
      </c>
      <c r="G1974" t="s">
        <v>911</v>
      </c>
      <c r="I1974" t="s">
        <v>158</v>
      </c>
      <c r="J1974">
        <v>2026</v>
      </c>
      <c r="K1974">
        <v>7</v>
      </c>
      <c r="L1974" t="s">
        <v>94</v>
      </c>
      <c r="M1974">
        <v>357.45</v>
      </c>
      <c r="N1974">
        <v>1</v>
      </c>
      <c r="O1974">
        <v>357.45</v>
      </c>
      <c r="P1974" t="s">
        <v>2205</v>
      </c>
      <c r="Q1974">
        <v>0</v>
      </c>
    </row>
    <row r="1975" spans="1:17" x14ac:dyDescent="0.25">
      <c r="A1975" t="s">
        <v>2516</v>
      </c>
      <c r="B1975" t="s">
        <v>2229</v>
      </c>
      <c r="C1975" t="s">
        <v>296</v>
      </c>
      <c r="D1975" t="s">
        <v>2207</v>
      </c>
      <c r="E1975" t="s">
        <v>102</v>
      </c>
      <c r="F1975">
        <v>40700</v>
      </c>
      <c r="G1975" t="s">
        <v>911</v>
      </c>
      <c r="I1975" t="s">
        <v>186</v>
      </c>
      <c r="J1975">
        <v>2026</v>
      </c>
      <c r="K1975">
        <v>7</v>
      </c>
      <c r="L1975" t="s">
        <v>94</v>
      </c>
      <c r="M1975">
        <v>125.27</v>
      </c>
      <c r="N1975">
        <v>1</v>
      </c>
      <c r="O1975">
        <v>125.27</v>
      </c>
      <c r="P1975" t="s">
        <v>2205</v>
      </c>
      <c r="Q1975">
        <v>1</v>
      </c>
    </row>
    <row r="1976" spans="1:17" x14ac:dyDescent="0.25">
      <c r="A1976" t="s">
        <v>2516</v>
      </c>
      <c r="B1976" t="s">
        <v>2229</v>
      </c>
      <c r="C1976" t="s">
        <v>296</v>
      </c>
      <c r="D1976" t="s">
        <v>2207</v>
      </c>
      <c r="E1976" t="s">
        <v>93</v>
      </c>
      <c r="F1976">
        <v>40700</v>
      </c>
      <c r="G1976" t="s">
        <v>911</v>
      </c>
      <c r="I1976" t="s">
        <v>658</v>
      </c>
      <c r="J1976">
        <v>2026</v>
      </c>
      <c r="K1976">
        <v>7</v>
      </c>
      <c r="L1976" t="s">
        <v>94</v>
      </c>
      <c r="M1976">
        <v>588</v>
      </c>
      <c r="N1976">
        <v>1</v>
      </c>
      <c r="O1976">
        <v>588</v>
      </c>
      <c r="P1976" t="s">
        <v>2205</v>
      </c>
      <c r="Q1976">
        <v>0</v>
      </c>
    </row>
    <row r="1977" spans="1:17" x14ac:dyDescent="0.25">
      <c r="A1977" t="s">
        <v>2516</v>
      </c>
      <c r="B1977" t="s">
        <v>2229</v>
      </c>
      <c r="C1977" t="s">
        <v>296</v>
      </c>
      <c r="D1977" t="s">
        <v>2207</v>
      </c>
      <c r="E1977" t="s">
        <v>93</v>
      </c>
      <c r="F1977">
        <v>40700</v>
      </c>
      <c r="G1977" t="s">
        <v>911</v>
      </c>
      <c r="I1977" t="s">
        <v>167</v>
      </c>
      <c r="J1977">
        <v>2026</v>
      </c>
      <c r="K1977">
        <v>7</v>
      </c>
      <c r="L1977" t="s">
        <v>94</v>
      </c>
      <c r="M1977">
        <v>106.61</v>
      </c>
      <c r="N1977">
        <v>1</v>
      </c>
      <c r="O1977">
        <v>106.61</v>
      </c>
      <c r="P1977" t="s">
        <v>2205</v>
      </c>
      <c r="Q1977">
        <v>0</v>
      </c>
    </row>
    <row r="1978" spans="1:17" x14ac:dyDescent="0.25">
      <c r="A1978" t="s">
        <v>2516</v>
      </c>
      <c r="B1978" t="s">
        <v>2229</v>
      </c>
      <c r="C1978" t="s">
        <v>296</v>
      </c>
      <c r="D1978" t="s">
        <v>2207</v>
      </c>
      <c r="E1978" t="s">
        <v>93</v>
      </c>
      <c r="F1978">
        <v>40700</v>
      </c>
      <c r="G1978" t="s">
        <v>911</v>
      </c>
      <c r="I1978" t="s">
        <v>253</v>
      </c>
      <c r="J1978">
        <v>2026</v>
      </c>
      <c r="K1978">
        <v>7</v>
      </c>
      <c r="L1978" t="s">
        <v>94</v>
      </c>
      <c r="M1978">
        <v>376.26</v>
      </c>
      <c r="N1978">
        <v>1</v>
      </c>
      <c r="O1978">
        <v>376.26</v>
      </c>
      <c r="P1978" t="s">
        <v>2205</v>
      </c>
      <c r="Q1978">
        <v>0</v>
      </c>
    </row>
    <row r="1979" spans="1:17" x14ac:dyDescent="0.25">
      <c r="A1979" t="s">
        <v>2516</v>
      </c>
      <c r="B1979" t="s">
        <v>2229</v>
      </c>
      <c r="C1979" t="s">
        <v>296</v>
      </c>
      <c r="D1979" t="s">
        <v>2207</v>
      </c>
      <c r="E1979" t="s">
        <v>101</v>
      </c>
      <c r="F1979">
        <v>40700</v>
      </c>
      <c r="G1979" t="s">
        <v>911</v>
      </c>
      <c r="I1979" t="s">
        <v>269</v>
      </c>
      <c r="J1979">
        <v>2026</v>
      </c>
      <c r="K1979">
        <v>7</v>
      </c>
      <c r="L1979" t="s">
        <v>94</v>
      </c>
      <c r="M1979">
        <v>481.97</v>
      </c>
      <c r="N1979">
        <v>1</v>
      </c>
      <c r="O1979">
        <v>481.97</v>
      </c>
      <c r="P1979" t="s">
        <v>2205</v>
      </c>
      <c r="Q1979">
        <v>1</v>
      </c>
    </row>
    <row r="1980" spans="1:17" x14ac:dyDescent="0.25">
      <c r="A1980" t="s">
        <v>2516</v>
      </c>
      <c r="B1980" t="s">
        <v>2229</v>
      </c>
      <c r="C1980" t="s">
        <v>296</v>
      </c>
      <c r="D1980" t="s">
        <v>2207</v>
      </c>
      <c r="E1980" t="s">
        <v>93</v>
      </c>
      <c r="F1980">
        <v>40700</v>
      </c>
      <c r="G1980" t="s">
        <v>911</v>
      </c>
      <c r="I1980" t="s">
        <v>240</v>
      </c>
      <c r="J1980">
        <v>2026</v>
      </c>
      <c r="K1980">
        <v>7</v>
      </c>
      <c r="L1980" t="s">
        <v>94</v>
      </c>
      <c r="M1980">
        <v>225.76</v>
      </c>
      <c r="N1980">
        <v>1</v>
      </c>
      <c r="O1980">
        <v>225.76</v>
      </c>
      <c r="P1980" t="s">
        <v>2205</v>
      </c>
      <c r="Q1980">
        <v>0</v>
      </c>
    </row>
    <row r="1981" spans="1:17" x14ac:dyDescent="0.25">
      <c r="A1981" t="s">
        <v>2516</v>
      </c>
      <c r="B1981" t="s">
        <v>2229</v>
      </c>
      <c r="C1981" t="s">
        <v>296</v>
      </c>
      <c r="D1981" t="s">
        <v>2207</v>
      </c>
      <c r="E1981" t="s">
        <v>104</v>
      </c>
      <c r="F1981">
        <v>40700</v>
      </c>
      <c r="G1981" t="s">
        <v>911</v>
      </c>
      <c r="I1981" t="s">
        <v>118</v>
      </c>
      <c r="J1981">
        <v>2026</v>
      </c>
      <c r="K1981">
        <v>7</v>
      </c>
      <c r="L1981" t="s">
        <v>94</v>
      </c>
      <c r="M1981">
        <v>267.56</v>
      </c>
      <c r="N1981">
        <v>1</v>
      </c>
      <c r="O1981">
        <v>267.56</v>
      </c>
      <c r="P1981" t="s">
        <v>2205</v>
      </c>
      <c r="Q1981">
        <v>0</v>
      </c>
    </row>
    <row r="1982" spans="1:17" x14ac:dyDescent="0.25">
      <c r="A1982" t="s">
        <v>2516</v>
      </c>
      <c r="B1982" t="s">
        <v>2229</v>
      </c>
      <c r="C1982" t="s">
        <v>296</v>
      </c>
      <c r="D1982" t="s">
        <v>2207</v>
      </c>
      <c r="E1982" t="s">
        <v>104</v>
      </c>
      <c r="F1982">
        <v>40700</v>
      </c>
      <c r="G1982" t="s">
        <v>911</v>
      </c>
      <c r="I1982" t="s">
        <v>120</v>
      </c>
      <c r="J1982">
        <v>2026</v>
      </c>
      <c r="K1982">
        <v>7</v>
      </c>
      <c r="L1982" t="s">
        <v>94</v>
      </c>
      <c r="M1982">
        <v>351.18</v>
      </c>
      <c r="N1982">
        <v>1</v>
      </c>
      <c r="O1982">
        <v>351.18</v>
      </c>
      <c r="P1982" t="s">
        <v>2205</v>
      </c>
      <c r="Q1982">
        <v>0</v>
      </c>
    </row>
    <row r="1983" spans="1:17" x14ac:dyDescent="0.25">
      <c r="A1983" t="s">
        <v>2516</v>
      </c>
      <c r="B1983" t="s">
        <v>2229</v>
      </c>
      <c r="C1983" t="s">
        <v>296</v>
      </c>
      <c r="D1983" t="s">
        <v>2207</v>
      </c>
      <c r="E1983" t="s">
        <v>105</v>
      </c>
      <c r="F1983">
        <v>40700</v>
      </c>
      <c r="G1983" t="s">
        <v>911</v>
      </c>
      <c r="I1983" t="s">
        <v>144</v>
      </c>
      <c r="J1983">
        <v>2026</v>
      </c>
      <c r="K1983">
        <v>7</v>
      </c>
      <c r="L1983" t="s">
        <v>94</v>
      </c>
      <c r="M1983">
        <v>357.45</v>
      </c>
      <c r="N1983">
        <v>1</v>
      </c>
      <c r="O1983">
        <v>357.45</v>
      </c>
      <c r="P1983" t="s">
        <v>2205</v>
      </c>
      <c r="Q1983">
        <v>0</v>
      </c>
    </row>
    <row r="1984" spans="1:17" x14ac:dyDescent="0.25">
      <c r="A1984" t="s">
        <v>2516</v>
      </c>
      <c r="B1984" t="s">
        <v>2230</v>
      </c>
      <c r="C1984" t="s">
        <v>296</v>
      </c>
      <c r="D1984" t="s">
        <v>2207</v>
      </c>
      <c r="E1984" t="s">
        <v>102</v>
      </c>
      <c r="F1984">
        <v>40700</v>
      </c>
      <c r="G1984" t="s">
        <v>911</v>
      </c>
      <c r="I1984" t="s">
        <v>186</v>
      </c>
      <c r="J1984">
        <v>2026</v>
      </c>
      <c r="K1984">
        <v>7</v>
      </c>
      <c r="L1984" t="s">
        <v>94</v>
      </c>
      <c r="M1984">
        <v>501.08</v>
      </c>
      <c r="N1984">
        <v>1</v>
      </c>
      <c r="O1984">
        <v>501.08</v>
      </c>
      <c r="P1984" t="s">
        <v>2205</v>
      </c>
      <c r="Q1984">
        <v>1</v>
      </c>
    </row>
    <row r="1985" spans="1:17" x14ac:dyDescent="0.25">
      <c r="A1985" t="s">
        <v>2516</v>
      </c>
      <c r="B1985" t="s">
        <v>2230</v>
      </c>
      <c r="C1985" t="s">
        <v>296</v>
      </c>
      <c r="D1985" t="s">
        <v>2207</v>
      </c>
      <c r="E1985" t="s">
        <v>93</v>
      </c>
      <c r="F1985">
        <v>40700</v>
      </c>
      <c r="G1985" t="s">
        <v>911</v>
      </c>
      <c r="I1985" t="s">
        <v>253</v>
      </c>
      <c r="J1985">
        <v>2026</v>
      </c>
      <c r="K1985">
        <v>7</v>
      </c>
      <c r="L1985" t="s">
        <v>94</v>
      </c>
      <c r="M1985">
        <v>376.26</v>
      </c>
      <c r="N1985">
        <v>1</v>
      </c>
      <c r="O1985">
        <v>376.26</v>
      </c>
      <c r="P1985" t="s">
        <v>2205</v>
      </c>
      <c r="Q1985">
        <v>0</v>
      </c>
    </row>
    <row r="1986" spans="1:17" x14ac:dyDescent="0.25">
      <c r="A1986" t="s">
        <v>2516</v>
      </c>
      <c r="B1986" t="s">
        <v>2230</v>
      </c>
      <c r="C1986" t="s">
        <v>296</v>
      </c>
      <c r="D1986" t="s">
        <v>2207</v>
      </c>
      <c r="E1986" t="s">
        <v>105</v>
      </c>
      <c r="F1986">
        <v>40700</v>
      </c>
      <c r="G1986" t="s">
        <v>911</v>
      </c>
      <c r="I1986" t="s">
        <v>144</v>
      </c>
      <c r="J1986">
        <v>2026</v>
      </c>
      <c r="K1986">
        <v>7</v>
      </c>
      <c r="L1986" t="s">
        <v>94</v>
      </c>
      <c r="M1986">
        <v>119.15</v>
      </c>
      <c r="N1986">
        <v>1</v>
      </c>
      <c r="O1986">
        <v>119.15</v>
      </c>
      <c r="P1986" t="s">
        <v>2205</v>
      </c>
      <c r="Q1986">
        <v>0</v>
      </c>
    </row>
    <row r="1987" spans="1:17" x14ac:dyDescent="0.25">
      <c r="A1987" t="s">
        <v>2516</v>
      </c>
      <c r="B1987" t="s">
        <v>2231</v>
      </c>
      <c r="C1987" t="s">
        <v>296</v>
      </c>
      <c r="D1987" t="s">
        <v>2207</v>
      </c>
      <c r="E1987" t="s">
        <v>102</v>
      </c>
      <c r="F1987">
        <v>40700</v>
      </c>
      <c r="G1987" t="s">
        <v>911</v>
      </c>
      <c r="I1987" t="s">
        <v>125</v>
      </c>
      <c r="J1987">
        <v>2026</v>
      </c>
      <c r="K1987">
        <v>7</v>
      </c>
      <c r="L1987" t="s">
        <v>94</v>
      </c>
      <c r="M1987">
        <v>72.59</v>
      </c>
      <c r="N1987">
        <v>1</v>
      </c>
      <c r="O1987">
        <v>72.59</v>
      </c>
      <c r="P1987" t="s">
        <v>2205</v>
      </c>
      <c r="Q1987">
        <v>1</v>
      </c>
    </row>
    <row r="1988" spans="1:17" x14ac:dyDescent="0.25">
      <c r="A1988" t="s">
        <v>2516</v>
      </c>
      <c r="B1988" t="s">
        <v>2231</v>
      </c>
      <c r="C1988" t="s">
        <v>296</v>
      </c>
      <c r="D1988" t="s">
        <v>2207</v>
      </c>
      <c r="E1988" t="s">
        <v>93</v>
      </c>
      <c r="F1988">
        <v>40700</v>
      </c>
      <c r="G1988" t="s">
        <v>911</v>
      </c>
      <c r="I1988" t="s">
        <v>658</v>
      </c>
      <c r="J1988">
        <v>2026</v>
      </c>
      <c r="K1988">
        <v>7</v>
      </c>
      <c r="L1988" t="s">
        <v>94</v>
      </c>
      <c r="M1988">
        <v>98</v>
      </c>
      <c r="N1988">
        <v>1</v>
      </c>
      <c r="O1988">
        <v>98</v>
      </c>
      <c r="P1988" t="s">
        <v>2205</v>
      </c>
      <c r="Q1988">
        <v>0</v>
      </c>
    </row>
    <row r="1989" spans="1:17" x14ac:dyDescent="0.25">
      <c r="A1989" t="s">
        <v>2516</v>
      </c>
      <c r="B1989" t="s">
        <v>2231</v>
      </c>
      <c r="C1989" t="s">
        <v>296</v>
      </c>
      <c r="D1989" t="s">
        <v>2207</v>
      </c>
      <c r="E1989" t="s">
        <v>93</v>
      </c>
      <c r="F1989">
        <v>40700</v>
      </c>
      <c r="G1989" t="s">
        <v>911</v>
      </c>
      <c r="I1989" t="s">
        <v>253</v>
      </c>
      <c r="J1989">
        <v>2026</v>
      </c>
      <c r="K1989">
        <v>7</v>
      </c>
      <c r="L1989" t="s">
        <v>94</v>
      </c>
      <c r="M1989">
        <v>376.26</v>
      </c>
      <c r="N1989">
        <v>1</v>
      </c>
      <c r="O1989">
        <v>376.26</v>
      </c>
      <c r="P1989" t="s">
        <v>2205</v>
      </c>
      <c r="Q1989">
        <v>0</v>
      </c>
    </row>
    <row r="1990" spans="1:17" x14ac:dyDescent="0.25">
      <c r="A1990" t="s">
        <v>2516</v>
      </c>
      <c r="B1990" t="s">
        <v>2231</v>
      </c>
      <c r="C1990" t="s">
        <v>296</v>
      </c>
      <c r="D1990" t="s">
        <v>2207</v>
      </c>
      <c r="E1990" t="s">
        <v>101</v>
      </c>
      <c r="F1990">
        <v>40700</v>
      </c>
      <c r="G1990" t="s">
        <v>911</v>
      </c>
      <c r="I1990" t="s">
        <v>269</v>
      </c>
      <c r="J1990">
        <v>2026</v>
      </c>
      <c r="K1990">
        <v>7</v>
      </c>
      <c r="L1990" t="s">
        <v>94</v>
      </c>
      <c r="M1990">
        <v>120.34</v>
      </c>
      <c r="N1990">
        <v>1</v>
      </c>
      <c r="O1990">
        <v>120.34</v>
      </c>
      <c r="P1990" t="s">
        <v>2205</v>
      </c>
      <c r="Q1990">
        <v>1</v>
      </c>
    </row>
    <row r="1991" spans="1:17" x14ac:dyDescent="0.25">
      <c r="A1991" t="s">
        <v>2516</v>
      </c>
      <c r="B1991" t="s">
        <v>2231</v>
      </c>
      <c r="C1991" t="s">
        <v>296</v>
      </c>
      <c r="D1991" t="s">
        <v>2207</v>
      </c>
      <c r="E1991" t="s">
        <v>104</v>
      </c>
      <c r="F1991">
        <v>40700</v>
      </c>
      <c r="G1991" t="s">
        <v>911</v>
      </c>
      <c r="I1991" t="s">
        <v>118</v>
      </c>
      <c r="J1991">
        <v>2026</v>
      </c>
      <c r="K1991">
        <v>7</v>
      </c>
      <c r="L1991" t="s">
        <v>94</v>
      </c>
      <c r="M1991">
        <v>66.89</v>
      </c>
      <c r="N1991">
        <v>1</v>
      </c>
      <c r="O1991">
        <v>66.89</v>
      </c>
      <c r="P1991" t="s">
        <v>2205</v>
      </c>
      <c r="Q1991">
        <v>0</v>
      </c>
    </row>
    <row r="1992" spans="1:17" x14ac:dyDescent="0.25">
      <c r="A1992" t="s">
        <v>2516</v>
      </c>
      <c r="B1992" t="s">
        <v>2231</v>
      </c>
      <c r="C1992" t="s">
        <v>296</v>
      </c>
      <c r="D1992" t="s">
        <v>2207</v>
      </c>
      <c r="E1992" t="s">
        <v>104</v>
      </c>
      <c r="F1992">
        <v>40700</v>
      </c>
      <c r="G1992" t="s">
        <v>911</v>
      </c>
      <c r="I1992" t="s">
        <v>120</v>
      </c>
      <c r="J1992">
        <v>2026</v>
      </c>
      <c r="K1992">
        <v>7</v>
      </c>
      <c r="L1992" t="s">
        <v>94</v>
      </c>
      <c r="M1992">
        <v>175.59</v>
      </c>
      <c r="N1992">
        <v>1</v>
      </c>
      <c r="O1992">
        <v>175.59</v>
      </c>
      <c r="P1992" t="s">
        <v>2205</v>
      </c>
      <c r="Q1992">
        <v>0</v>
      </c>
    </row>
    <row r="1993" spans="1:17" x14ac:dyDescent="0.25">
      <c r="A1993" t="s">
        <v>2516</v>
      </c>
      <c r="B1993" t="s">
        <v>2231</v>
      </c>
      <c r="C1993" t="s">
        <v>296</v>
      </c>
      <c r="D1993" t="s">
        <v>2207</v>
      </c>
      <c r="E1993" t="s">
        <v>105</v>
      </c>
      <c r="F1993">
        <v>40700</v>
      </c>
      <c r="G1993" t="s">
        <v>911</v>
      </c>
      <c r="I1993" t="s">
        <v>144</v>
      </c>
      <c r="J1993">
        <v>2026</v>
      </c>
      <c r="K1993">
        <v>7</v>
      </c>
      <c r="L1993" t="s">
        <v>94</v>
      </c>
      <c r="M1993">
        <v>119.15</v>
      </c>
      <c r="N1993">
        <v>1</v>
      </c>
      <c r="O1993">
        <v>119.15</v>
      </c>
      <c r="P1993" t="s">
        <v>2205</v>
      </c>
      <c r="Q1993">
        <v>0</v>
      </c>
    </row>
    <row r="1994" spans="1:17" x14ac:dyDescent="0.25">
      <c r="A1994" t="s">
        <v>2516</v>
      </c>
      <c r="B1994" t="s">
        <v>2232</v>
      </c>
      <c r="C1994" t="s">
        <v>296</v>
      </c>
      <c r="D1994" t="s">
        <v>2207</v>
      </c>
      <c r="E1994" t="s">
        <v>102</v>
      </c>
      <c r="F1994">
        <v>40700</v>
      </c>
      <c r="G1994" t="s">
        <v>911</v>
      </c>
      <c r="I1994" t="s">
        <v>125</v>
      </c>
      <c r="J1994">
        <v>2026</v>
      </c>
      <c r="K1994">
        <v>7</v>
      </c>
      <c r="L1994" t="s">
        <v>94</v>
      </c>
      <c r="M1994">
        <v>72.59</v>
      </c>
      <c r="N1994">
        <v>1</v>
      </c>
      <c r="O1994">
        <v>72.59</v>
      </c>
      <c r="P1994" t="s">
        <v>2205</v>
      </c>
      <c r="Q1994">
        <v>1</v>
      </c>
    </row>
    <row r="1995" spans="1:17" x14ac:dyDescent="0.25">
      <c r="A1995" t="s">
        <v>2516</v>
      </c>
      <c r="B1995" t="s">
        <v>2232</v>
      </c>
      <c r="C1995" t="s">
        <v>296</v>
      </c>
      <c r="D1995" t="s">
        <v>2207</v>
      </c>
      <c r="E1995" t="s">
        <v>102</v>
      </c>
      <c r="F1995">
        <v>40700</v>
      </c>
      <c r="G1995" t="s">
        <v>911</v>
      </c>
      <c r="I1995" t="s">
        <v>186</v>
      </c>
      <c r="J1995">
        <v>2026</v>
      </c>
      <c r="K1995">
        <v>7</v>
      </c>
      <c r="L1995" t="s">
        <v>94</v>
      </c>
      <c r="M1995">
        <v>221.12</v>
      </c>
      <c r="N1995">
        <v>1</v>
      </c>
      <c r="O1995">
        <v>221.12</v>
      </c>
      <c r="P1995" t="s">
        <v>2205</v>
      </c>
      <c r="Q1995">
        <v>1</v>
      </c>
    </row>
    <row r="1996" spans="1:17" x14ac:dyDescent="0.25">
      <c r="A1996" t="s">
        <v>2516</v>
      </c>
      <c r="B1996" t="s">
        <v>2232</v>
      </c>
      <c r="C1996" t="s">
        <v>296</v>
      </c>
      <c r="D1996" t="s">
        <v>2207</v>
      </c>
      <c r="E1996" t="s">
        <v>93</v>
      </c>
      <c r="F1996">
        <v>40700</v>
      </c>
      <c r="G1996" t="s">
        <v>911</v>
      </c>
      <c r="I1996" t="s">
        <v>253</v>
      </c>
      <c r="J1996">
        <v>2026</v>
      </c>
      <c r="K1996">
        <v>7</v>
      </c>
      <c r="L1996" t="s">
        <v>94</v>
      </c>
      <c r="M1996">
        <v>376.26</v>
      </c>
      <c r="N1996">
        <v>1</v>
      </c>
      <c r="O1996">
        <v>376.26</v>
      </c>
      <c r="P1996" t="s">
        <v>2205</v>
      </c>
      <c r="Q1996">
        <v>0</v>
      </c>
    </row>
    <row r="1997" spans="1:17" x14ac:dyDescent="0.25">
      <c r="A1997" t="s">
        <v>2516</v>
      </c>
      <c r="B1997" t="s">
        <v>2232</v>
      </c>
      <c r="C1997" t="s">
        <v>296</v>
      </c>
      <c r="D1997" t="s">
        <v>2207</v>
      </c>
      <c r="E1997" t="s">
        <v>105</v>
      </c>
      <c r="F1997">
        <v>40700</v>
      </c>
      <c r="G1997" t="s">
        <v>911</v>
      </c>
      <c r="I1997" t="s">
        <v>144</v>
      </c>
      <c r="J1997">
        <v>2026</v>
      </c>
      <c r="K1997">
        <v>7</v>
      </c>
      <c r="L1997" t="s">
        <v>94</v>
      </c>
      <c r="M1997">
        <v>1191.5</v>
      </c>
      <c r="N1997">
        <v>1</v>
      </c>
      <c r="O1997">
        <v>1191.5</v>
      </c>
      <c r="P1997" t="s">
        <v>2205</v>
      </c>
      <c r="Q1997">
        <v>0</v>
      </c>
    </row>
    <row r="1998" spans="1:17" x14ac:dyDescent="0.25">
      <c r="A1998" t="s">
        <v>2516</v>
      </c>
      <c r="B1998" t="s">
        <v>2233</v>
      </c>
      <c r="C1998" t="s">
        <v>296</v>
      </c>
      <c r="D1998" t="s">
        <v>2207</v>
      </c>
      <c r="E1998" t="s">
        <v>93</v>
      </c>
      <c r="F1998">
        <v>40700</v>
      </c>
      <c r="G1998" t="s">
        <v>911</v>
      </c>
      <c r="I1998" t="s">
        <v>839</v>
      </c>
      <c r="J1998">
        <v>2026</v>
      </c>
      <c r="K1998">
        <v>7</v>
      </c>
      <c r="L1998" t="s">
        <v>94</v>
      </c>
      <c r="M1998">
        <v>677.26800000000003</v>
      </c>
      <c r="N1998">
        <v>1</v>
      </c>
      <c r="O1998">
        <v>677.26800000000003</v>
      </c>
      <c r="P1998" t="s">
        <v>2205</v>
      </c>
      <c r="Q1998">
        <v>0</v>
      </c>
    </row>
    <row r="1999" spans="1:17" x14ac:dyDescent="0.25">
      <c r="A1999" t="s">
        <v>2516</v>
      </c>
      <c r="B1999" t="s">
        <v>2233</v>
      </c>
      <c r="C1999" t="s">
        <v>296</v>
      </c>
      <c r="D1999" t="s">
        <v>2207</v>
      </c>
      <c r="E1999" t="s">
        <v>102</v>
      </c>
      <c r="F1999">
        <v>40700</v>
      </c>
      <c r="G1999" t="s">
        <v>911</v>
      </c>
      <c r="I1999" t="s">
        <v>186</v>
      </c>
      <c r="J1999">
        <v>2026</v>
      </c>
      <c r="K1999">
        <v>7</v>
      </c>
      <c r="L1999" t="s">
        <v>94</v>
      </c>
      <c r="M1999">
        <v>217.77</v>
      </c>
      <c r="N1999">
        <v>1</v>
      </c>
      <c r="O1999">
        <v>217.77</v>
      </c>
      <c r="P1999" t="s">
        <v>2205</v>
      </c>
      <c r="Q1999">
        <v>1</v>
      </c>
    </row>
    <row r="2000" spans="1:17" x14ac:dyDescent="0.25">
      <c r="A2000" t="s">
        <v>2516</v>
      </c>
      <c r="B2000" t="s">
        <v>2233</v>
      </c>
      <c r="C2000" t="s">
        <v>296</v>
      </c>
      <c r="D2000" t="s">
        <v>2207</v>
      </c>
      <c r="E2000" t="s">
        <v>93</v>
      </c>
      <c r="F2000">
        <v>40700</v>
      </c>
      <c r="G2000" t="s">
        <v>911</v>
      </c>
      <c r="I2000" t="s">
        <v>658</v>
      </c>
      <c r="J2000">
        <v>2026</v>
      </c>
      <c r="K2000">
        <v>7</v>
      </c>
      <c r="L2000" t="s">
        <v>94</v>
      </c>
      <c r="M2000">
        <v>588</v>
      </c>
      <c r="N2000">
        <v>1</v>
      </c>
      <c r="O2000">
        <v>588</v>
      </c>
      <c r="P2000" t="s">
        <v>2205</v>
      </c>
      <c r="Q2000">
        <v>0</v>
      </c>
    </row>
    <row r="2001" spans="1:17" x14ac:dyDescent="0.25">
      <c r="A2001" t="s">
        <v>2516</v>
      </c>
      <c r="B2001" t="s">
        <v>2233</v>
      </c>
      <c r="C2001" t="s">
        <v>296</v>
      </c>
      <c r="D2001" t="s">
        <v>2207</v>
      </c>
      <c r="E2001" t="s">
        <v>93</v>
      </c>
      <c r="F2001">
        <v>40700</v>
      </c>
      <c r="G2001" t="s">
        <v>911</v>
      </c>
      <c r="I2001" t="s">
        <v>167</v>
      </c>
      <c r="J2001">
        <v>2026</v>
      </c>
      <c r="K2001">
        <v>7</v>
      </c>
      <c r="L2001" t="s">
        <v>94</v>
      </c>
      <c r="M2001">
        <v>319.83</v>
      </c>
      <c r="N2001">
        <v>1</v>
      </c>
      <c r="O2001">
        <v>319.83</v>
      </c>
      <c r="P2001" t="s">
        <v>2205</v>
      </c>
      <c r="Q2001">
        <v>0</v>
      </c>
    </row>
    <row r="2002" spans="1:17" x14ac:dyDescent="0.25">
      <c r="A2002" t="s">
        <v>2516</v>
      </c>
      <c r="B2002" t="s">
        <v>2233</v>
      </c>
      <c r="C2002" t="s">
        <v>296</v>
      </c>
      <c r="D2002" t="s">
        <v>2207</v>
      </c>
      <c r="E2002" t="s">
        <v>93</v>
      </c>
      <c r="F2002">
        <v>40700</v>
      </c>
      <c r="G2002" t="s">
        <v>911</v>
      </c>
      <c r="I2002" t="s">
        <v>253</v>
      </c>
      <c r="J2002">
        <v>2026</v>
      </c>
      <c r="K2002">
        <v>7</v>
      </c>
      <c r="L2002" t="s">
        <v>94</v>
      </c>
      <c r="M2002">
        <v>376.26</v>
      </c>
      <c r="N2002">
        <v>1</v>
      </c>
      <c r="O2002">
        <v>376.26</v>
      </c>
      <c r="P2002" t="s">
        <v>2205</v>
      </c>
      <c r="Q2002">
        <v>0</v>
      </c>
    </row>
    <row r="2003" spans="1:17" x14ac:dyDescent="0.25">
      <c r="A2003" t="s">
        <v>2516</v>
      </c>
      <c r="B2003" t="s">
        <v>2233</v>
      </c>
      <c r="C2003" t="s">
        <v>296</v>
      </c>
      <c r="D2003" t="s">
        <v>2207</v>
      </c>
      <c r="E2003" t="s">
        <v>101</v>
      </c>
      <c r="F2003">
        <v>40700</v>
      </c>
      <c r="G2003" t="s">
        <v>911</v>
      </c>
      <c r="I2003" t="s">
        <v>269</v>
      </c>
      <c r="J2003">
        <v>2026</v>
      </c>
      <c r="K2003">
        <v>7</v>
      </c>
      <c r="L2003" t="s">
        <v>94</v>
      </c>
      <c r="M2003">
        <v>2885.63</v>
      </c>
      <c r="N2003">
        <v>1</v>
      </c>
      <c r="O2003">
        <v>2885.63</v>
      </c>
      <c r="P2003" t="s">
        <v>2205</v>
      </c>
      <c r="Q2003">
        <v>1</v>
      </c>
    </row>
    <row r="2004" spans="1:17" x14ac:dyDescent="0.25">
      <c r="A2004" t="s">
        <v>2516</v>
      </c>
      <c r="B2004" t="s">
        <v>2233</v>
      </c>
      <c r="C2004" t="s">
        <v>296</v>
      </c>
      <c r="D2004" t="s">
        <v>2207</v>
      </c>
      <c r="E2004" t="s">
        <v>93</v>
      </c>
      <c r="F2004">
        <v>40700</v>
      </c>
      <c r="G2004" t="s">
        <v>911</v>
      </c>
      <c r="I2004" t="s">
        <v>240</v>
      </c>
      <c r="J2004">
        <v>2026</v>
      </c>
      <c r="K2004">
        <v>7</v>
      </c>
      <c r="L2004" t="s">
        <v>94</v>
      </c>
      <c r="M2004">
        <v>451.52</v>
      </c>
      <c r="N2004">
        <v>1</v>
      </c>
      <c r="O2004">
        <v>451.52</v>
      </c>
      <c r="P2004" t="s">
        <v>2205</v>
      </c>
      <c r="Q2004">
        <v>0</v>
      </c>
    </row>
    <row r="2005" spans="1:17" x14ac:dyDescent="0.25">
      <c r="A2005" t="s">
        <v>2516</v>
      </c>
      <c r="B2005" t="s">
        <v>2233</v>
      </c>
      <c r="C2005" t="s">
        <v>296</v>
      </c>
      <c r="D2005" t="s">
        <v>2207</v>
      </c>
      <c r="E2005" t="s">
        <v>105</v>
      </c>
      <c r="F2005">
        <v>40700</v>
      </c>
      <c r="G2005" t="s">
        <v>911</v>
      </c>
      <c r="I2005" t="s">
        <v>144</v>
      </c>
      <c r="J2005">
        <v>2026</v>
      </c>
      <c r="K2005">
        <v>7</v>
      </c>
      <c r="L2005" t="s">
        <v>94</v>
      </c>
      <c r="M2005">
        <v>2263.85</v>
      </c>
      <c r="N2005">
        <v>1</v>
      </c>
      <c r="O2005">
        <v>2263.85</v>
      </c>
      <c r="P2005" t="s">
        <v>2205</v>
      </c>
      <c r="Q2005">
        <v>0</v>
      </c>
    </row>
    <row r="2006" spans="1:17" x14ac:dyDescent="0.25">
      <c r="A2006" t="s">
        <v>2516</v>
      </c>
      <c r="B2006" t="s">
        <v>2234</v>
      </c>
      <c r="C2006" t="s">
        <v>296</v>
      </c>
      <c r="D2006" t="s">
        <v>2207</v>
      </c>
      <c r="E2006" t="s">
        <v>93</v>
      </c>
      <c r="F2006">
        <v>40700</v>
      </c>
      <c r="G2006" t="s">
        <v>911</v>
      </c>
      <c r="I2006" t="s">
        <v>839</v>
      </c>
      <c r="J2006">
        <v>2026</v>
      </c>
      <c r="K2006">
        <v>7</v>
      </c>
      <c r="L2006" t="s">
        <v>94</v>
      </c>
      <c r="M2006">
        <v>338.63400000000001</v>
      </c>
      <c r="N2006">
        <v>1</v>
      </c>
      <c r="O2006">
        <v>338.63400000000001</v>
      </c>
      <c r="P2006" t="s">
        <v>2205</v>
      </c>
      <c r="Q2006">
        <v>0</v>
      </c>
    </row>
    <row r="2007" spans="1:17" x14ac:dyDescent="0.25">
      <c r="A2007" t="s">
        <v>2516</v>
      </c>
      <c r="B2007" t="s">
        <v>2234</v>
      </c>
      <c r="C2007" t="s">
        <v>296</v>
      </c>
      <c r="D2007" t="s">
        <v>2207</v>
      </c>
      <c r="E2007" t="s">
        <v>102</v>
      </c>
      <c r="F2007">
        <v>40700</v>
      </c>
      <c r="G2007" t="s">
        <v>911</v>
      </c>
      <c r="I2007" t="s">
        <v>186</v>
      </c>
      <c r="J2007">
        <v>2026</v>
      </c>
      <c r="K2007">
        <v>7</v>
      </c>
      <c r="L2007" t="s">
        <v>94</v>
      </c>
      <c r="M2007">
        <v>217.77</v>
      </c>
      <c r="N2007">
        <v>1</v>
      </c>
      <c r="O2007">
        <v>217.77</v>
      </c>
      <c r="P2007" t="s">
        <v>2205</v>
      </c>
      <c r="Q2007">
        <v>1</v>
      </c>
    </row>
    <row r="2008" spans="1:17" x14ac:dyDescent="0.25">
      <c r="A2008" t="s">
        <v>2516</v>
      </c>
      <c r="B2008" t="s">
        <v>2234</v>
      </c>
      <c r="C2008" t="s">
        <v>296</v>
      </c>
      <c r="D2008" t="s">
        <v>2207</v>
      </c>
      <c r="E2008" t="s">
        <v>93</v>
      </c>
      <c r="F2008">
        <v>40700</v>
      </c>
      <c r="G2008" t="s">
        <v>911</v>
      </c>
      <c r="I2008" t="s">
        <v>658</v>
      </c>
      <c r="J2008">
        <v>2026</v>
      </c>
      <c r="K2008">
        <v>7</v>
      </c>
      <c r="L2008" t="s">
        <v>94</v>
      </c>
      <c r="M2008">
        <v>294</v>
      </c>
      <c r="N2008">
        <v>1</v>
      </c>
      <c r="O2008">
        <v>294</v>
      </c>
      <c r="P2008" t="s">
        <v>2205</v>
      </c>
      <c r="Q2008">
        <v>0</v>
      </c>
    </row>
    <row r="2009" spans="1:17" x14ac:dyDescent="0.25">
      <c r="A2009" t="s">
        <v>2516</v>
      </c>
      <c r="B2009" t="s">
        <v>2234</v>
      </c>
      <c r="C2009" t="s">
        <v>296</v>
      </c>
      <c r="D2009" t="s">
        <v>2207</v>
      </c>
      <c r="E2009" t="s">
        <v>93</v>
      </c>
      <c r="F2009">
        <v>40700</v>
      </c>
      <c r="G2009" t="s">
        <v>911</v>
      </c>
      <c r="I2009" t="s">
        <v>253</v>
      </c>
      <c r="J2009">
        <v>2026</v>
      </c>
      <c r="K2009">
        <v>7</v>
      </c>
      <c r="L2009" t="s">
        <v>94</v>
      </c>
      <c r="M2009">
        <v>376.26</v>
      </c>
      <c r="N2009">
        <v>1</v>
      </c>
      <c r="O2009">
        <v>376.26</v>
      </c>
      <c r="P2009" t="s">
        <v>2205</v>
      </c>
      <c r="Q2009">
        <v>0</v>
      </c>
    </row>
    <row r="2010" spans="1:17" x14ac:dyDescent="0.25">
      <c r="A2010" t="s">
        <v>2516</v>
      </c>
      <c r="B2010" t="s">
        <v>2234</v>
      </c>
      <c r="C2010" t="s">
        <v>296</v>
      </c>
      <c r="D2010" t="s">
        <v>2207</v>
      </c>
      <c r="E2010" t="s">
        <v>101</v>
      </c>
      <c r="F2010">
        <v>40700</v>
      </c>
      <c r="G2010" t="s">
        <v>911</v>
      </c>
      <c r="I2010" t="s">
        <v>269</v>
      </c>
      <c r="J2010">
        <v>2026</v>
      </c>
      <c r="K2010">
        <v>7</v>
      </c>
      <c r="L2010" t="s">
        <v>94</v>
      </c>
      <c r="M2010">
        <v>2115.0100000000002</v>
      </c>
      <c r="N2010">
        <v>1</v>
      </c>
      <c r="O2010">
        <v>2115.0100000000002</v>
      </c>
      <c r="P2010" t="s">
        <v>2205</v>
      </c>
      <c r="Q2010">
        <v>1</v>
      </c>
    </row>
    <row r="2011" spans="1:17" x14ac:dyDescent="0.25">
      <c r="A2011" t="s">
        <v>2516</v>
      </c>
      <c r="B2011" t="s">
        <v>2234</v>
      </c>
      <c r="C2011" t="s">
        <v>296</v>
      </c>
      <c r="D2011" t="s">
        <v>2207</v>
      </c>
      <c r="E2011" t="s">
        <v>104</v>
      </c>
      <c r="F2011">
        <v>40700</v>
      </c>
      <c r="G2011" t="s">
        <v>911</v>
      </c>
      <c r="I2011" t="s">
        <v>118</v>
      </c>
      <c r="J2011">
        <v>2026</v>
      </c>
      <c r="K2011">
        <v>7</v>
      </c>
      <c r="L2011" t="s">
        <v>94</v>
      </c>
      <c r="M2011">
        <v>66.89</v>
      </c>
      <c r="N2011">
        <v>1</v>
      </c>
      <c r="O2011">
        <v>66.89</v>
      </c>
      <c r="P2011" t="s">
        <v>2205</v>
      </c>
      <c r="Q2011">
        <v>0</v>
      </c>
    </row>
    <row r="2012" spans="1:17" x14ac:dyDescent="0.25">
      <c r="A2012" t="s">
        <v>2516</v>
      </c>
      <c r="B2012" t="s">
        <v>2234</v>
      </c>
      <c r="C2012" t="s">
        <v>296</v>
      </c>
      <c r="D2012" t="s">
        <v>2207</v>
      </c>
      <c r="E2012" t="s">
        <v>104</v>
      </c>
      <c r="F2012">
        <v>40700</v>
      </c>
      <c r="G2012" t="s">
        <v>911</v>
      </c>
      <c r="I2012" t="s">
        <v>120</v>
      </c>
      <c r="J2012">
        <v>2026</v>
      </c>
      <c r="K2012">
        <v>7</v>
      </c>
      <c r="L2012" t="s">
        <v>94</v>
      </c>
      <c r="M2012">
        <v>175.59</v>
      </c>
      <c r="N2012">
        <v>1</v>
      </c>
      <c r="O2012">
        <v>175.59</v>
      </c>
      <c r="P2012" t="s">
        <v>2205</v>
      </c>
      <c r="Q2012">
        <v>0</v>
      </c>
    </row>
    <row r="2013" spans="1:17" x14ac:dyDescent="0.25">
      <c r="A2013" t="s">
        <v>2516</v>
      </c>
      <c r="B2013" t="s">
        <v>2234</v>
      </c>
      <c r="C2013" t="s">
        <v>296</v>
      </c>
      <c r="D2013" t="s">
        <v>2207</v>
      </c>
      <c r="E2013" t="s">
        <v>105</v>
      </c>
      <c r="F2013">
        <v>40700</v>
      </c>
      <c r="G2013" t="s">
        <v>911</v>
      </c>
      <c r="I2013" t="s">
        <v>144</v>
      </c>
      <c r="J2013">
        <v>2026</v>
      </c>
      <c r="K2013">
        <v>7</v>
      </c>
      <c r="L2013" t="s">
        <v>94</v>
      </c>
      <c r="M2013">
        <v>1787.25</v>
      </c>
      <c r="N2013">
        <v>1</v>
      </c>
      <c r="O2013">
        <v>1787.25</v>
      </c>
      <c r="P2013" t="s">
        <v>2205</v>
      </c>
      <c r="Q2013">
        <v>0</v>
      </c>
    </row>
    <row r="2014" spans="1:17" x14ac:dyDescent="0.25">
      <c r="A2014" t="s">
        <v>2516</v>
      </c>
      <c r="B2014" t="s">
        <v>2235</v>
      </c>
      <c r="C2014" t="s">
        <v>296</v>
      </c>
      <c r="D2014" t="s">
        <v>2207</v>
      </c>
      <c r="E2014" t="s">
        <v>93</v>
      </c>
      <c r="F2014">
        <v>40700</v>
      </c>
      <c r="G2014" t="s">
        <v>911</v>
      </c>
      <c r="I2014" t="s">
        <v>839</v>
      </c>
      <c r="J2014">
        <v>2026</v>
      </c>
      <c r="K2014">
        <v>7</v>
      </c>
      <c r="L2014" t="s">
        <v>94</v>
      </c>
      <c r="M2014">
        <v>1693.17</v>
      </c>
      <c r="N2014">
        <v>1</v>
      </c>
      <c r="O2014">
        <v>1693.17</v>
      </c>
      <c r="P2014" t="s">
        <v>2205</v>
      </c>
      <c r="Q2014">
        <v>0</v>
      </c>
    </row>
    <row r="2015" spans="1:17" x14ac:dyDescent="0.25">
      <c r="A2015" t="s">
        <v>2516</v>
      </c>
      <c r="B2015" t="s">
        <v>2235</v>
      </c>
      <c r="C2015" t="s">
        <v>296</v>
      </c>
      <c r="D2015" t="s">
        <v>2207</v>
      </c>
      <c r="E2015" t="s">
        <v>102</v>
      </c>
      <c r="F2015">
        <v>40700</v>
      </c>
      <c r="G2015" t="s">
        <v>911</v>
      </c>
      <c r="I2015" t="s">
        <v>186</v>
      </c>
      <c r="J2015">
        <v>2026</v>
      </c>
      <c r="K2015">
        <v>7</v>
      </c>
      <c r="L2015" t="s">
        <v>94</v>
      </c>
      <c r="M2015">
        <v>700.09</v>
      </c>
      <c r="N2015">
        <v>1</v>
      </c>
      <c r="O2015">
        <v>700.09</v>
      </c>
      <c r="P2015" t="s">
        <v>2205</v>
      </c>
      <c r="Q2015">
        <v>1</v>
      </c>
    </row>
    <row r="2016" spans="1:17" x14ac:dyDescent="0.25">
      <c r="A2016" t="s">
        <v>2516</v>
      </c>
      <c r="B2016" t="s">
        <v>2235</v>
      </c>
      <c r="C2016" t="s">
        <v>296</v>
      </c>
      <c r="D2016" t="s">
        <v>2207</v>
      </c>
      <c r="E2016" t="s">
        <v>93</v>
      </c>
      <c r="F2016">
        <v>40700</v>
      </c>
      <c r="G2016" t="s">
        <v>911</v>
      </c>
      <c r="I2016" t="s">
        <v>668</v>
      </c>
      <c r="J2016">
        <v>2026</v>
      </c>
      <c r="K2016">
        <v>7</v>
      </c>
      <c r="L2016" t="s">
        <v>94</v>
      </c>
      <c r="M2016">
        <v>646.65</v>
      </c>
      <c r="N2016">
        <v>1</v>
      </c>
      <c r="O2016">
        <v>646.65</v>
      </c>
      <c r="P2016" t="s">
        <v>2205</v>
      </c>
      <c r="Q2016">
        <v>0</v>
      </c>
    </row>
    <row r="2017" spans="1:17" x14ac:dyDescent="0.25">
      <c r="A2017" t="s">
        <v>2516</v>
      </c>
      <c r="B2017" t="s">
        <v>2235</v>
      </c>
      <c r="C2017" t="s">
        <v>296</v>
      </c>
      <c r="D2017" t="s">
        <v>2207</v>
      </c>
      <c r="E2017" t="s">
        <v>93</v>
      </c>
      <c r="F2017">
        <v>40700</v>
      </c>
      <c r="G2017" t="s">
        <v>911</v>
      </c>
      <c r="I2017" t="s">
        <v>658</v>
      </c>
      <c r="J2017">
        <v>2026</v>
      </c>
      <c r="K2017">
        <v>7</v>
      </c>
      <c r="L2017" t="s">
        <v>94</v>
      </c>
      <c r="M2017">
        <v>1470</v>
      </c>
      <c r="N2017">
        <v>1</v>
      </c>
      <c r="O2017">
        <v>1470</v>
      </c>
      <c r="P2017" t="s">
        <v>2205</v>
      </c>
      <c r="Q2017">
        <v>0</v>
      </c>
    </row>
    <row r="2018" spans="1:17" x14ac:dyDescent="0.25">
      <c r="A2018" t="s">
        <v>2516</v>
      </c>
      <c r="B2018" t="s">
        <v>2235</v>
      </c>
      <c r="C2018" t="s">
        <v>296</v>
      </c>
      <c r="D2018" t="s">
        <v>2207</v>
      </c>
      <c r="E2018" t="s">
        <v>93</v>
      </c>
      <c r="F2018">
        <v>40700</v>
      </c>
      <c r="G2018" t="s">
        <v>911</v>
      </c>
      <c r="I2018" t="s">
        <v>167</v>
      </c>
      <c r="J2018">
        <v>2026</v>
      </c>
      <c r="K2018">
        <v>7</v>
      </c>
      <c r="L2018" t="s">
        <v>94</v>
      </c>
      <c r="M2018">
        <v>426.44</v>
      </c>
      <c r="N2018">
        <v>1</v>
      </c>
      <c r="O2018">
        <v>426.44</v>
      </c>
      <c r="P2018" t="s">
        <v>2205</v>
      </c>
      <c r="Q2018">
        <v>0</v>
      </c>
    </row>
    <row r="2019" spans="1:17" x14ac:dyDescent="0.25">
      <c r="A2019" t="s">
        <v>2516</v>
      </c>
      <c r="B2019" t="s">
        <v>2235</v>
      </c>
      <c r="C2019" t="s">
        <v>296</v>
      </c>
      <c r="D2019" t="s">
        <v>2207</v>
      </c>
      <c r="E2019" t="s">
        <v>93</v>
      </c>
      <c r="F2019">
        <v>40700</v>
      </c>
      <c r="G2019" t="s">
        <v>911</v>
      </c>
      <c r="I2019" t="s">
        <v>253</v>
      </c>
      <c r="J2019">
        <v>2026</v>
      </c>
      <c r="K2019">
        <v>7</v>
      </c>
      <c r="L2019" t="s">
        <v>94</v>
      </c>
      <c r="M2019">
        <v>376.26</v>
      </c>
      <c r="N2019">
        <v>1</v>
      </c>
      <c r="O2019">
        <v>376.26</v>
      </c>
      <c r="P2019" t="s">
        <v>2205</v>
      </c>
      <c r="Q2019">
        <v>0</v>
      </c>
    </row>
    <row r="2020" spans="1:17" x14ac:dyDescent="0.25">
      <c r="A2020" t="s">
        <v>2516</v>
      </c>
      <c r="B2020" t="s">
        <v>2235</v>
      </c>
      <c r="C2020" t="s">
        <v>296</v>
      </c>
      <c r="D2020" t="s">
        <v>2207</v>
      </c>
      <c r="E2020" t="s">
        <v>101</v>
      </c>
      <c r="F2020">
        <v>40700</v>
      </c>
      <c r="G2020" t="s">
        <v>911</v>
      </c>
      <c r="I2020" t="s">
        <v>269</v>
      </c>
      <c r="J2020">
        <v>2026</v>
      </c>
      <c r="K2020">
        <v>7</v>
      </c>
      <c r="L2020" t="s">
        <v>94</v>
      </c>
      <c r="M2020">
        <v>10228.549999999999</v>
      </c>
      <c r="N2020">
        <v>1</v>
      </c>
      <c r="O2020">
        <v>10228.549999999999</v>
      </c>
      <c r="P2020" t="s">
        <v>2205</v>
      </c>
      <c r="Q2020">
        <v>1</v>
      </c>
    </row>
    <row r="2021" spans="1:17" x14ac:dyDescent="0.25">
      <c r="A2021" t="s">
        <v>2516</v>
      </c>
      <c r="B2021" t="s">
        <v>2235</v>
      </c>
      <c r="C2021" t="s">
        <v>296</v>
      </c>
      <c r="D2021" t="s">
        <v>2207</v>
      </c>
      <c r="E2021" t="s">
        <v>93</v>
      </c>
      <c r="F2021">
        <v>40700</v>
      </c>
      <c r="G2021" t="s">
        <v>911</v>
      </c>
      <c r="I2021" t="s">
        <v>240</v>
      </c>
      <c r="J2021">
        <v>2026</v>
      </c>
      <c r="K2021">
        <v>7</v>
      </c>
      <c r="L2021" t="s">
        <v>94</v>
      </c>
      <c r="M2021">
        <v>451.52</v>
      </c>
      <c r="N2021">
        <v>1</v>
      </c>
      <c r="O2021">
        <v>451.52</v>
      </c>
      <c r="P2021" t="s">
        <v>2205</v>
      </c>
      <c r="Q2021">
        <v>0</v>
      </c>
    </row>
    <row r="2022" spans="1:17" x14ac:dyDescent="0.25">
      <c r="A2022" t="s">
        <v>2516</v>
      </c>
      <c r="B2022" t="s">
        <v>2235</v>
      </c>
      <c r="C2022" t="s">
        <v>296</v>
      </c>
      <c r="D2022" t="s">
        <v>2207</v>
      </c>
      <c r="E2022" t="s">
        <v>105</v>
      </c>
      <c r="F2022">
        <v>40700</v>
      </c>
      <c r="G2022" t="s">
        <v>911</v>
      </c>
      <c r="I2022" t="s">
        <v>144</v>
      </c>
      <c r="J2022">
        <v>2026</v>
      </c>
      <c r="K2022">
        <v>7</v>
      </c>
      <c r="L2022" t="s">
        <v>94</v>
      </c>
      <c r="M2022">
        <v>1072.3499999999999</v>
      </c>
      <c r="N2022">
        <v>1</v>
      </c>
      <c r="O2022">
        <v>1072.3499999999999</v>
      </c>
      <c r="P2022" t="s">
        <v>2205</v>
      </c>
      <c r="Q2022">
        <v>0</v>
      </c>
    </row>
    <row r="2023" spans="1:17" x14ac:dyDescent="0.25">
      <c r="A2023" t="s">
        <v>2516</v>
      </c>
      <c r="B2023" t="s">
        <v>2236</v>
      </c>
      <c r="C2023" t="s">
        <v>296</v>
      </c>
      <c r="D2023" t="s">
        <v>2207</v>
      </c>
      <c r="E2023" t="s">
        <v>102</v>
      </c>
      <c r="F2023">
        <v>40700</v>
      </c>
      <c r="G2023" t="s">
        <v>911</v>
      </c>
      <c r="I2023" t="s">
        <v>186</v>
      </c>
      <c r="J2023">
        <v>2026</v>
      </c>
      <c r="K2023">
        <v>7</v>
      </c>
      <c r="L2023" t="s">
        <v>94</v>
      </c>
      <c r="M2023">
        <v>217.77</v>
      </c>
      <c r="N2023">
        <v>1</v>
      </c>
      <c r="O2023">
        <v>217.77</v>
      </c>
      <c r="P2023" t="s">
        <v>2205</v>
      </c>
      <c r="Q2023">
        <v>1</v>
      </c>
    </row>
    <row r="2024" spans="1:17" x14ac:dyDescent="0.25">
      <c r="A2024" t="s">
        <v>2516</v>
      </c>
      <c r="B2024" t="s">
        <v>2236</v>
      </c>
      <c r="C2024" t="s">
        <v>296</v>
      </c>
      <c r="D2024" t="s">
        <v>2207</v>
      </c>
      <c r="E2024" t="s">
        <v>93</v>
      </c>
      <c r="F2024">
        <v>40700</v>
      </c>
      <c r="G2024" t="s">
        <v>911</v>
      </c>
      <c r="I2024" t="s">
        <v>668</v>
      </c>
      <c r="J2024">
        <v>2026</v>
      </c>
      <c r="K2024">
        <v>7</v>
      </c>
      <c r="L2024" t="s">
        <v>94</v>
      </c>
      <c r="M2024">
        <v>2586.6</v>
      </c>
      <c r="N2024">
        <v>1</v>
      </c>
      <c r="O2024">
        <v>2586.6</v>
      </c>
      <c r="P2024" t="s">
        <v>2205</v>
      </c>
      <c r="Q2024">
        <v>0</v>
      </c>
    </row>
    <row r="2025" spans="1:17" x14ac:dyDescent="0.25">
      <c r="A2025" t="s">
        <v>2516</v>
      </c>
      <c r="B2025" t="s">
        <v>2236</v>
      </c>
      <c r="C2025" t="s">
        <v>296</v>
      </c>
      <c r="D2025" t="s">
        <v>2207</v>
      </c>
      <c r="E2025" t="s">
        <v>93</v>
      </c>
      <c r="F2025">
        <v>40700</v>
      </c>
      <c r="G2025" t="s">
        <v>911</v>
      </c>
      <c r="I2025" t="s">
        <v>658</v>
      </c>
      <c r="J2025">
        <v>2026</v>
      </c>
      <c r="K2025">
        <v>7</v>
      </c>
      <c r="L2025" t="s">
        <v>94</v>
      </c>
      <c r="M2025">
        <v>490</v>
      </c>
      <c r="N2025">
        <v>1</v>
      </c>
      <c r="O2025">
        <v>490</v>
      </c>
      <c r="P2025" t="s">
        <v>2205</v>
      </c>
      <c r="Q2025">
        <v>0</v>
      </c>
    </row>
    <row r="2026" spans="1:17" x14ac:dyDescent="0.25">
      <c r="A2026" t="s">
        <v>2516</v>
      </c>
      <c r="B2026" t="s">
        <v>2236</v>
      </c>
      <c r="C2026" t="s">
        <v>296</v>
      </c>
      <c r="D2026" t="s">
        <v>2207</v>
      </c>
      <c r="E2026" t="s">
        <v>93</v>
      </c>
      <c r="F2026">
        <v>40700</v>
      </c>
      <c r="G2026" t="s">
        <v>911</v>
      </c>
      <c r="I2026" t="s">
        <v>167</v>
      </c>
      <c r="J2026">
        <v>2026</v>
      </c>
      <c r="K2026">
        <v>7</v>
      </c>
      <c r="L2026" t="s">
        <v>94</v>
      </c>
      <c r="M2026">
        <v>319.83</v>
      </c>
      <c r="N2026">
        <v>1</v>
      </c>
      <c r="O2026">
        <v>319.83</v>
      </c>
      <c r="P2026" t="s">
        <v>2205</v>
      </c>
      <c r="Q2026">
        <v>0</v>
      </c>
    </row>
    <row r="2027" spans="1:17" x14ac:dyDescent="0.25">
      <c r="A2027" t="s">
        <v>2516</v>
      </c>
      <c r="B2027" t="s">
        <v>2236</v>
      </c>
      <c r="C2027" t="s">
        <v>296</v>
      </c>
      <c r="D2027" t="s">
        <v>2207</v>
      </c>
      <c r="E2027" t="s">
        <v>93</v>
      </c>
      <c r="F2027">
        <v>40700</v>
      </c>
      <c r="G2027" t="s">
        <v>911</v>
      </c>
      <c r="I2027" t="s">
        <v>253</v>
      </c>
      <c r="J2027">
        <v>2026</v>
      </c>
      <c r="K2027">
        <v>7</v>
      </c>
      <c r="L2027" t="s">
        <v>94</v>
      </c>
      <c r="M2027">
        <v>376.26</v>
      </c>
      <c r="N2027">
        <v>1</v>
      </c>
      <c r="O2027">
        <v>376.26</v>
      </c>
      <c r="P2027" t="s">
        <v>2205</v>
      </c>
      <c r="Q2027">
        <v>0</v>
      </c>
    </row>
    <row r="2028" spans="1:17" x14ac:dyDescent="0.25">
      <c r="A2028" t="s">
        <v>2516</v>
      </c>
      <c r="B2028" t="s">
        <v>2236</v>
      </c>
      <c r="C2028" t="s">
        <v>296</v>
      </c>
      <c r="D2028" t="s">
        <v>2207</v>
      </c>
      <c r="E2028" t="s">
        <v>101</v>
      </c>
      <c r="F2028">
        <v>40700</v>
      </c>
      <c r="G2028" t="s">
        <v>911</v>
      </c>
      <c r="I2028" t="s">
        <v>269</v>
      </c>
      <c r="J2028">
        <v>2026</v>
      </c>
      <c r="K2028">
        <v>7</v>
      </c>
      <c r="L2028" t="s">
        <v>94</v>
      </c>
      <c r="M2028">
        <v>2851.96</v>
      </c>
      <c r="N2028">
        <v>1</v>
      </c>
      <c r="O2028">
        <v>2851.96</v>
      </c>
      <c r="P2028" t="s">
        <v>2205</v>
      </c>
      <c r="Q2028">
        <v>1</v>
      </c>
    </row>
    <row r="2029" spans="1:17" x14ac:dyDescent="0.25">
      <c r="A2029" t="s">
        <v>2516</v>
      </c>
      <c r="B2029" t="s">
        <v>2236</v>
      </c>
      <c r="C2029" t="s">
        <v>296</v>
      </c>
      <c r="D2029" t="s">
        <v>2207</v>
      </c>
      <c r="E2029" t="s">
        <v>93</v>
      </c>
      <c r="F2029">
        <v>40700</v>
      </c>
      <c r="G2029" t="s">
        <v>911</v>
      </c>
      <c r="I2029" t="s">
        <v>240</v>
      </c>
      <c r="J2029">
        <v>2026</v>
      </c>
      <c r="K2029">
        <v>7</v>
      </c>
      <c r="L2029" t="s">
        <v>94</v>
      </c>
      <c r="M2029">
        <v>903.04</v>
      </c>
      <c r="N2029">
        <v>1</v>
      </c>
      <c r="O2029">
        <v>903.04</v>
      </c>
      <c r="P2029" t="s">
        <v>2205</v>
      </c>
      <c r="Q2029">
        <v>0</v>
      </c>
    </row>
    <row r="2030" spans="1:17" x14ac:dyDescent="0.25">
      <c r="A2030" t="s">
        <v>2516</v>
      </c>
      <c r="B2030" t="s">
        <v>2236</v>
      </c>
      <c r="C2030" t="s">
        <v>296</v>
      </c>
      <c r="D2030" t="s">
        <v>2207</v>
      </c>
      <c r="E2030" t="s">
        <v>105</v>
      </c>
      <c r="F2030">
        <v>40700</v>
      </c>
      <c r="G2030" t="s">
        <v>911</v>
      </c>
      <c r="I2030" t="s">
        <v>144</v>
      </c>
      <c r="J2030">
        <v>2026</v>
      </c>
      <c r="K2030">
        <v>7</v>
      </c>
      <c r="L2030" t="s">
        <v>94</v>
      </c>
      <c r="M2030">
        <v>357.45</v>
      </c>
      <c r="N2030">
        <v>1</v>
      </c>
      <c r="O2030">
        <v>357.45</v>
      </c>
      <c r="P2030" t="s">
        <v>2205</v>
      </c>
      <c r="Q2030">
        <v>0</v>
      </c>
    </row>
    <row r="2031" spans="1:17" x14ac:dyDescent="0.25">
      <c r="A2031" t="s">
        <v>2516</v>
      </c>
      <c r="B2031" t="s">
        <v>2237</v>
      </c>
      <c r="C2031" t="s">
        <v>296</v>
      </c>
      <c r="D2031" t="s">
        <v>2207</v>
      </c>
      <c r="E2031" t="s">
        <v>93</v>
      </c>
      <c r="F2031">
        <v>40700</v>
      </c>
      <c r="G2031" t="s">
        <v>911</v>
      </c>
      <c r="I2031" t="s">
        <v>839</v>
      </c>
      <c r="J2031">
        <v>2026</v>
      </c>
      <c r="K2031">
        <v>7</v>
      </c>
      <c r="L2031" t="s">
        <v>94</v>
      </c>
      <c r="M2031">
        <v>112.878</v>
      </c>
      <c r="N2031">
        <v>1</v>
      </c>
      <c r="O2031">
        <v>112.878</v>
      </c>
      <c r="P2031" t="s">
        <v>2205</v>
      </c>
      <c r="Q2031">
        <v>0</v>
      </c>
    </row>
    <row r="2032" spans="1:17" x14ac:dyDescent="0.25">
      <c r="A2032" t="s">
        <v>2516</v>
      </c>
      <c r="B2032" t="s">
        <v>2237</v>
      </c>
      <c r="C2032" t="s">
        <v>296</v>
      </c>
      <c r="D2032" t="s">
        <v>2207</v>
      </c>
      <c r="E2032" t="s">
        <v>102</v>
      </c>
      <c r="F2032">
        <v>40700</v>
      </c>
      <c r="G2032" t="s">
        <v>911</v>
      </c>
      <c r="I2032" t="s">
        <v>186</v>
      </c>
      <c r="J2032">
        <v>2026</v>
      </c>
      <c r="K2032">
        <v>7</v>
      </c>
      <c r="L2032" t="s">
        <v>94</v>
      </c>
      <c r="M2032">
        <v>72.59</v>
      </c>
      <c r="N2032">
        <v>1</v>
      </c>
      <c r="O2032">
        <v>72.59</v>
      </c>
      <c r="P2032" t="s">
        <v>2205</v>
      </c>
      <c r="Q2032">
        <v>1</v>
      </c>
    </row>
    <row r="2033" spans="1:17" x14ac:dyDescent="0.25">
      <c r="A2033" t="s">
        <v>2516</v>
      </c>
      <c r="B2033" t="s">
        <v>2237</v>
      </c>
      <c r="C2033" t="s">
        <v>296</v>
      </c>
      <c r="D2033" t="s">
        <v>2207</v>
      </c>
      <c r="E2033" t="s">
        <v>93</v>
      </c>
      <c r="F2033">
        <v>40700</v>
      </c>
      <c r="G2033" t="s">
        <v>911</v>
      </c>
      <c r="I2033" t="s">
        <v>658</v>
      </c>
      <c r="J2033">
        <v>2026</v>
      </c>
      <c r="K2033">
        <v>7</v>
      </c>
      <c r="L2033" t="s">
        <v>94</v>
      </c>
      <c r="M2033">
        <v>98</v>
      </c>
      <c r="N2033">
        <v>1</v>
      </c>
      <c r="O2033">
        <v>98</v>
      </c>
      <c r="P2033" t="s">
        <v>2205</v>
      </c>
      <c r="Q2033">
        <v>0</v>
      </c>
    </row>
    <row r="2034" spans="1:17" x14ac:dyDescent="0.25">
      <c r="A2034" t="s">
        <v>2516</v>
      </c>
      <c r="B2034" t="s">
        <v>2237</v>
      </c>
      <c r="C2034" t="s">
        <v>296</v>
      </c>
      <c r="D2034" t="s">
        <v>2207</v>
      </c>
      <c r="E2034" t="s">
        <v>93</v>
      </c>
      <c r="F2034">
        <v>40700</v>
      </c>
      <c r="G2034" t="s">
        <v>911</v>
      </c>
      <c r="I2034" t="s">
        <v>253</v>
      </c>
      <c r="J2034">
        <v>2026</v>
      </c>
      <c r="K2034">
        <v>7</v>
      </c>
      <c r="L2034" t="s">
        <v>94</v>
      </c>
      <c r="M2034">
        <v>376.26</v>
      </c>
      <c r="N2034">
        <v>1</v>
      </c>
      <c r="O2034">
        <v>376.26</v>
      </c>
      <c r="P2034" t="s">
        <v>2205</v>
      </c>
      <c r="Q2034">
        <v>0</v>
      </c>
    </row>
    <row r="2035" spans="1:17" x14ac:dyDescent="0.25">
      <c r="A2035" t="s">
        <v>2516</v>
      </c>
      <c r="B2035" t="s">
        <v>2237</v>
      </c>
      <c r="C2035" t="s">
        <v>296</v>
      </c>
      <c r="D2035" t="s">
        <v>2207</v>
      </c>
      <c r="E2035" t="s">
        <v>101</v>
      </c>
      <c r="F2035">
        <v>40700</v>
      </c>
      <c r="G2035" t="s">
        <v>911</v>
      </c>
      <c r="I2035" t="s">
        <v>269</v>
      </c>
      <c r="J2035">
        <v>2026</v>
      </c>
      <c r="K2035">
        <v>7</v>
      </c>
      <c r="L2035" t="s">
        <v>94</v>
      </c>
      <c r="M2035">
        <v>473.13</v>
      </c>
      <c r="N2035">
        <v>1</v>
      </c>
      <c r="O2035">
        <v>473.13</v>
      </c>
      <c r="P2035" t="s">
        <v>2205</v>
      </c>
      <c r="Q2035">
        <v>1</v>
      </c>
    </row>
    <row r="2036" spans="1:17" x14ac:dyDescent="0.25">
      <c r="A2036" t="s">
        <v>2516</v>
      </c>
      <c r="B2036" t="s">
        <v>2237</v>
      </c>
      <c r="C2036" t="s">
        <v>296</v>
      </c>
      <c r="D2036" t="s">
        <v>2207</v>
      </c>
      <c r="E2036" t="s">
        <v>105</v>
      </c>
      <c r="F2036">
        <v>40700</v>
      </c>
      <c r="G2036" t="s">
        <v>911</v>
      </c>
      <c r="I2036" t="s">
        <v>144</v>
      </c>
      <c r="J2036">
        <v>2026</v>
      </c>
      <c r="K2036">
        <v>7</v>
      </c>
      <c r="L2036" t="s">
        <v>94</v>
      </c>
      <c r="M2036">
        <v>238.3</v>
      </c>
      <c r="N2036">
        <v>1</v>
      </c>
      <c r="O2036">
        <v>238.3</v>
      </c>
      <c r="P2036" t="s">
        <v>2205</v>
      </c>
      <c r="Q2036">
        <v>0</v>
      </c>
    </row>
    <row r="2037" spans="1:17" x14ac:dyDescent="0.25">
      <c r="A2037" t="s">
        <v>2516</v>
      </c>
      <c r="B2037" t="s">
        <v>2238</v>
      </c>
      <c r="C2037" t="s">
        <v>296</v>
      </c>
      <c r="D2037" t="s">
        <v>2207</v>
      </c>
      <c r="E2037" t="s">
        <v>93</v>
      </c>
      <c r="F2037">
        <v>40700</v>
      </c>
      <c r="G2037" t="s">
        <v>911</v>
      </c>
      <c r="I2037" t="s">
        <v>839</v>
      </c>
      <c r="J2037">
        <v>2026</v>
      </c>
      <c r="K2037">
        <v>7</v>
      </c>
      <c r="L2037" t="s">
        <v>94</v>
      </c>
      <c r="M2037">
        <v>564.39</v>
      </c>
      <c r="N2037">
        <v>1</v>
      </c>
      <c r="O2037">
        <v>564.39</v>
      </c>
      <c r="P2037" t="s">
        <v>2205</v>
      </c>
      <c r="Q2037">
        <v>0</v>
      </c>
    </row>
    <row r="2038" spans="1:17" x14ac:dyDescent="0.25">
      <c r="A2038" t="s">
        <v>2516</v>
      </c>
      <c r="B2038" t="s">
        <v>2238</v>
      </c>
      <c r="C2038" t="s">
        <v>296</v>
      </c>
      <c r="D2038" t="s">
        <v>2207</v>
      </c>
      <c r="E2038" t="s">
        <v>102</v>
      </c>
      <c r="F2038">
        <v>40700</v>
      </c>
      <c r="G2038" t="s">
        <v>911</v>
      </c>
      <c r="I2038" t="s">
        <v>125</v>
      </c>
      <c r="J2038">
        <v>2026</v>
      </c>
      <c r="K2038">
        <v>7</v>
      </c>
      <c r="L2038" t="s">
        <v>94</v>
      </c>
      <c r="M2038">
        <v>72.59</v>
      </c>
      <c r="N2038">
        <v>1</v>
      </c>
      <c r="O2038">
        <v>72.59</v>
      </c>
      <c r="P2038" t="s">
        <v>2205</v>
      </c>
      <c r="Q2038">
        <v>1</v>
      </c>
    </row>
    <row r="2039" spans="1:17" x14ac:dyDescent="0.25">
      <c r="A2039" t="s">
        <v>2516</v>
      </c>
      <c r="B2039" t="s">
        <v>2238</v>
      </c>
      <c r="C2039" t="s">
        <v>296</v>
      </c>
      <c r="D2039" t="s">
        <v>2207</v>
      </c>
      <c r="E2039" t="s">
        <v>102</v>
      </c>
      <c r="F2039">
        <v>40700</v>
      </c>
      <c r="G2039" t="s">
        <v>911</v>
      </c>
      <c r="I2039" t="s">
        <v>186</v>
      </c>
      <c r="J2039">
        <v>2026</v>
      </c>
      <c r="K2039">
        <v>7</v>
      </c>
      <c r="L2039" t="s">
        <v>94</v>
      </c>
      <c r="M2039">
        <v>250.54</v>
      </c>
      <c r="N2039">
        <v>1</v>
      </c>
      <c r="O2039">
        <v>250.54</v>
      </c>
      <c r="P2039" t="s">
        <v>2205</v>
      </c>
      <c r="Q2039">
        <v>1</v>
      </c>
    </row>
    <row r="2040" spans="1:17" x14ac:dyDescent="0.25">
      <c r="A2040" t="s">
        <v>2516</v>
      </c>
      <c r="B2040" t="s">
        <v>2238</v>
      </c>
      <c r="C2040" t="s">
        <v>296</v>
      </c>
      <c r="D2040" t="s">
        <v>2207</v>
      </c>
      <c r="E2040" t="s">
        <v>93</v>
      </c>
      <c r="F2040">
        <v>40700</v>
      </c>
      <c r="G2040" t="s">
        <v>911</v>
      </c>
      <c r="I2040" t="s">
        <v>658</v>
      </c>
      <c r="J2040">
        <v>2026</v>
      </c>
      <c r="K2040">
        <v>7</v>
      </c>
      <c r="L2040" t="s">
        <v>94</v>
      </c>
      <c r="M2040">
        <v>490</v>
      </c>
      <c r="N2040">
        <v>1</v>
      </c>
      <c r="O2040">
        <v>490</v>
      </c>
      <c r="P2040" t="s">
        <v>2205</v>
      </c>
      <c r="Q2040">
        <v>0</v>
      </c>
    </row>
    <row r="2041" spans="1:17" x14ac:dyDescent="0.25">
      <c r="A2041" t="s">
        <v>2516</v>
      </c>
      <c r="B2041" t="s">
        <v>2238</v>
      </c>
      <c r="C2041" t="s">
        <v>296</v>
      </c>
      <c r="D2041" t="s">
        <v>2207</v>
      </c>
      <c r="E2041" t="s">
        <v>105</v>
      </c>
      <c r="F2041">
        <v>40700</v>
      </c>
      <c r="G2041" t="s">
        <v>911</v>
      </c>
      <c r="I2041" t="s">
        <v>670</v>
      </c>
      <c r="J2041">
        <v>2026</v>
      </c>
      <c r="K2041">
        <v>7</v>
      </c>
      <c r="L2041" t="s">
        <v>94</v>
      </c>
      <c r="M2041">
        <v>125.42</v>
      </c>
      <c r="N2041">
        <v>1</v>
      </c>
      <c r="O2041">
        <v>125.42</v>
      </c>
      <c r="P2041" t="s">
        <v>2205</v>
      </c>
      <c r="Q2041">
        <v>0</v>
      </c>
    </row>
    <row r="2042" spans="1:17" x14ac:dyDescent="0.25">
      <c r="A2042" t="s">
        <v>2516</v>
      </c>
      <c r="B2042" t="s">
        <v>2238</v>
      </c>
      <c r="C2042" t="s">
        <v>296</v>
      </c>
      <c r="D2042" t="s">
        <v>2207</v>
      </c>
      <c r="E2042" t="s">
        <v>93</v>
      </c>
      <c r="F2042">
        <v>40700</v>
      </c>
      <c r="G2042" t="s">
        <v>911</v>
      </c>
      <c r="I2042" t="s">
        <v>253</v>
      </c>
      <c r="J2042">
        <v>2026</v>
      </c>
      <c r="K2042">
        <v>7</v>
      </c>
      <c r="L2042" t="s">
        <v>94</v>
      </c>
      <c r="M2042">
        <v>376.26</v>
      </c>
      <c r="N2042">
        <v>1</v>
      </c>
      <c r="O2042">
        <v>376.26</v>
      </c>
      <c r="P2042" t="s">
        <v>2205</v>
      </c>
      <c r="Q2042">
        <v>0</v>
      </c>
    </row>
    <row r="2043" spans="1:17" x14ac:dyDescent="0.25">
      <c r="A2043" t="s">
        <v>2516</v>
      </c>
      <c r="B2043" t="s">
        <v>2238</v>
      </c>
      <c r="C2043" t="s">
        <v>296</v>
      </c>
      <c r="D2043" t="s">
        <v>2207</v>
      </c>
      <c r="E2043" t="s">
        <v>101</v>
      </c>
      <c r="F2043">
        <v>40700</v>
      </c>
      <c r="G2043" t="s">
        <v>911</v>
      </c>
      <c r="I2043" t="s">
        <v>269</v>
      </c>
      <c r="J2043">
        <v>2026</v>
      </c>
      <c r="K2043">
        <v>7</v>
      </c>
      <c r="L2043" t="s">
        <v>94</v>
      </c>
      <c r="M2043">
        <v>2392.2800000000002</v>
      </c>
      <c r="N2043">
        <v>1</v>
      </c>
      <c r="O2043">
        <v>2392.2800000000002</v>
      </c>
      <c r="P2043" t="s">
        <v>2205</v>
      </c>
      <c r="Q2043">
        <v>1</v>
      </c>
    </row>
    <row r="2044" spans="1:17" x14ac:dyDescent="0.25">
      <c r="A2044" t="s">
        <v>2516</v>
      </c>
      <c r="B2044" t="s">
        <v>2238</v>
      </c>
      <c r="C2044" t="s">
        <v>296</v>
      </c>
      <c r="D2044" t="s">
        <v>2207</v>
      </c>
      <c r="E2044" t="s">
        <v>104</v>
      </c>
      <c r="F2044">
        <v>40700</v>
      </c>
      <c r="G2044" t="s">
        <v>911</v>
      </c>
      <c r="I2044" t="s">
        <v>118</v>
      </c>
      <c r="J2044">
        <v>2026</v>
      </c>
      <c r="K2044">
        <v>7</v>
      </c>
      <c r="L2044" t="s">
        <v>94</v>
      </c>
      <c r="M2044">
        <v>66.89</v>
      </c>
      <c r="N2044">
        <v>1</v>
      </c>
      <c r="O2044">
        <v>66.89</v>
      </c>
      <c r="P2044" t="s">
        <v>2205</v>
      </c>
      <c r="Q2044">
        <v>0</v>
      </c>
    </row>
    <row r="2045" spans="1:17" x14ac:dyDescent="0.25">
      <c r="A2045" t="s">
        <v>2516</v>
      </c>
      <c r="B2045" t="s">
        <v>2238</v>
      </c>
      <c r="C2045" t="s">
        <v>296</v>
      </c>
      <c r="D2045" t="s">
        <v>2207</v>
      </c>
      <c r="E2045" t="s">
        <v>104</v>
      </c>
      <c r="F2045">
        <v>40700</v>
      </c>
      <c r="G2045" t="s">
        <v>911</v>
      </c>
      <c r="I2045" t="s">
        <v>120</v>
      </c>
      <c r="J2045">
        <v>2026</v>
      </c>
      <c r="K2045">
        <v>7</v>
      </c>
      <c r="L2045" t="s">
        <v>94</v>
      </c>
      <c r="M2045">
        <v>175.59</v>
      </c>
      <c r="N2045">
        <v>1</v>
      </c>
      <c r="O2045">
        <v>175.59</v>
      </c>
      <c r="P2045" t="s">
        <v>2205</v>
      </c>
      <c r="Q2045">
        <v>0</v>
      </c>
    </row>
    <row r="2046" spans="1:17" x14ac:dyDescent="0.25">
      <c r="A2046" t="s">
        <v>2516</v>
      </c>
      <c r="B2046" t="s">
        <v>2239</v>
      </c>
      <c r="C2046" t="s">
        <v>296</v>
      </c>
      <c r="D2046" t="s">
        <v>2207</v>
      </c>
      <c r="E2046" t="s">
        <v>93</v>
      </c>
      <c r="F2046">
        <v>40700</v>
      </c>
      <c r="G2046" t="s">
        <v>911</v>
      </c>
      <c r="I2046" t="s">
        <v>839</v>
      </c>
      <c r="J2046">
        <v>2026</v>
      </c>
      <c r="K2046">
        <v>7</v>
      </c>
      <c r="L2046" t="s">
        <v>94</v>
      </c>
      <c r="M2046">
        <v>1467.44</v>
      </c>
      <c r="N2046">
        <v>1</v>
      </c>
      <c r="O2046">
        <v>1467.44</v>
      </c>
      <c r="P2046" t="s">
        <v>2205</v>
      </c>
      <c r="Q2046">
        <v>0</v>
      </c>
    </row>
    <row r="2047" spans="1:17" x14ac:dyDescent="0.25">
      <c r="A2047" t="s">
        <v>2516</v>
      </c>
      <c r="B2047" t="s">
        <v>2239</v>
      </c>
      <c r="C2047" t="s">
        <v>296</v>
      </c>
      <c r="D2047" t="s">
        <v>2207</v>
      </c>
      <c r="E2047" t="s">
        <v>102</v>
      </c>
      <c r="F2047">
        <v>40700</v>
      </c>
      <c r="G2047" t="s">
        <v>911</v>
      </c>
      <c r="I2047" t="s">
        <v>186</v>
      </c>
      <c r="J2047">
        <v>2026</v>
      </c>
      <c r="K2047">
        <v>7</v>
      </c>
      <c r="L2047" t="s">
        <v>94</v>
      </c>
      <c r="M2047">
        <v>346.88</v>
      </c>
      <c r="N2047">
        <v>1</v>
      </c>
      <c r="O2047">
        <v>346.88</v>
      </c>
      <c r="P2047" t="s">
        <v>2205</v>
      </c>
      <c r="Q2047">
        <v>1</v>
      </c>
    </row>
    <row r="2048" spans="1:17" x14ac:dyDescent="0.25">
      <c r="A2048" t="s">
        <v>2516</v>
      </c>
      <c r="B2048" t="s">
        <v>2239</v>
      </c>
      <c r="C2048" t="s">
        <v>296</v>
      </c>
      <c r="D2048" t="s">
        <v>2207</v>
      </c>
      <c r="E2048" t="s">
        <v>93</v>
      </c>
      <c r="F2048">
        <v>40700</v>
      </c>
      <c r="G2048" t="s">
        <v>911</v>
      </c>
      <c r="I2048" t="s">
        <v>658</v>
      </c>
      <c r="J2048">
        <v>2026</v>
      </c>
      <c r="K2048">
        <v>7</v>
      </c>
      <c r="L2048" t="s">
        <v>94</v>
      </c>
      <c r="M2048">
        <v>1274</v>
      </c>
      <c r="N2048">
        <v>1</v>
      </c>
      <c r="O2048">
        <v>1274</v>
      </c>
      <c r="P2048" t="s">
        <v>2205</v>
      </c>
      <c r="Q2048">
        <v>0</v>
      </c>
    </row>
    <row r="2049" spans="1:17" x14ac:dyDescent="0.25">
      <c r="A2049" t="s">
        <v>2516</v>
      </c>
      <c r="B2049" t="s">
        <v>2239</v>
      </c>
      <c r="C2049" t="s">
        <v>296</v>
      </c>
      <c r="D2049" t="s">
        <v>2207</v>
      </c>
      <c r="E2049" t="s">
        <v>93</v>
      </c>
      <c r="F2049">
        <v>40700</v>
      </c>
      <c r="G2049" t="s">
        <v>911</v>
      </c>
      <c r="I2049" t="s">
        <v>253</v>
      </c>
      <c r="J2049">
        <v>2026</v>
      </c>
      <c r="K2049">
        <v>7</v>
      </c>
      <c r="L2049" t="s">
        <v>94</v>
      </c>
      <c r="M2049">
        <v>376.26</v>
      </c>
      <c r="N2049">
        <v>1</v>
      </c>
      <c r="O2049">
        <v>376.26</v>
      </c>
      <c r="P2049" t="s">
        <v>2205</v>
      </c>
      <c r="Q2049">
        <v>0</v>
      </c>
    </row>
    <row r="2050" spans="1:17" x14ac:dyDescent="0.25">
      <c r="A2050" t="s">
        <v>2516</v>
      </c>
      <c r="B2050" t="s">
        <v>2239</v>
      </c>
      <c r="C2050" t="s">
        <v>296</v>
      </c>
      <c r="D2050" t="s">
        <v>2207</v>
      </c>
      <c r="E2050" t="s">
        <v>101</v>
      </c>
      <c r="F2050">
        <v>40700</v>
      </c>
      <c r="G2050" t="s">
        <v>911</v>
      </c>
      <c r="I2050" t="s">
        <v>269</v>
      </c>
      <c r="J2050">
        <v>2026</v>
      </c>
      <c r="K2050">
        <v>7</v>
      </c>
      <c r="L2050" t="s">
        <v>94</v>
      </c>
      <c r="M2050">
        <v>7288.32</v>
      </c>
      <c r="N2050">
        <v>1</v>
      </c>
      <c r="O2050">
        <v>7288.32</v>
      </c>
      <c r="P2050" t="s">
        <v>2205</v>
      </c>
      <c r="Q2050">
        <v>1</v>
      </c>
    </row>
    <row r="2051" spans="1:17" x14ac:dyDescent="0.25">
      <c r="A2051" t="s">
        <v>2516</v>
      </c>
      <c r="B2051" t="s">
        <v>2239</v>
      </c>
      <c r="C2051" t="s">
        <v>296</v>
      </c>
      <c r="D2051" t="s">
        <v>2207</v>
      </c>
      <c r="E2051" t="s">
        <v>105</v>
      </c>
      <c r="F2051">
        <v>40700</v>
      </c>
      <c r="G2051" t="s">
        <v>911</v>
      </c>
      <c r="I2051" t="s">
        <v>144</v>
      </c>
      <c r="J2051">
        <v>2026</v>
      </c>
      <c r="K2051">
        <v>7</v>
      </c>
      <c r="L2051" t="s">
        <v>94</v>
      </c>
      <c r="M2051">
        <v>238.3</v>
      </c>
      <c r="N2051">
        <v>1</v>
      </c>
      <c r="O2051">
        <v>238.3</v>
      </c>
      <c r="P2051" t="s">
        <v>2205</v>
      </c>
      <c r="Q2051">
        <v>0</v>
      </c>
    </row>
    <row r="2052" spans="1:17" x14ac:dyDescent="0.25">
      <c r="A2052" t="s">
        <v>2516</v>
      </c>
      <c r="B2052" t="s">
        <v>2240</v>
      </c>
      <c r="C2052" t="s">
        <v>296</v>
      </c>
      <c r="D2052" t="s">
        <v>2207</v>
      </c>
      <c r="E2052" t="s">
        <v>93</v>
      </c>
      <c r="F2052">
        <v>40700</v>
      </c>
      <c r="G2052" t="s">
        <v>911</v>
      </c>
      <c r="I2052" t="s">
        <v>839</v>
      </c>
      <c r="J2052">
        <v>2026</v>
      </c>
      <c r="K2052">
        <v>7</v>
      </c>
      <c r="L2052" t="s">
        <v>94</v>
      </c>
      <c r="M2052">
        <v>338.64</v>
      </c>
      <c r="N2052">
        <v>1</v>
      </c>
      <c r="O2052">
        <v>338.64</v>
      </c>
      <c r="P2052" t="s">
        <v>2205</v>
      </c>
      <c r="Q2052">
        <v>0</v>
      </c>
    </row>
    <row r="2053" spans="1:17" x14ac:dyDescent="0.25">
      <c r="A2053" t="s">
        <v>2516</v>
      </c>
      <c r="B2053" t="s">
        <v>2240</v>
      </c>
      <c r="C2053" t="s">
        <v>296</v>
      </c>
      <c r="D2053" t="s">
        <v>2207</v>
      </c>
      <c r="E2053" t="s">
        <v>102</v>
      </c>
      <c r="F2053">
        <v>40700</v>
      </c>
      <c r="G2053" t="s">
        <v>911</v>
      </c>
      <c r="I2053" t="s">
        <v>186</v>
      </c>
      <c r="J2053">
        <v>2026</v>
      </c>
      <c r="K2053">
        <v>7</v>
      </c>
      <c r="L2053" t="s">
        <v>94</v>
      </c>
      <c r="M2053">
        <v>125.27</v>
      </c>
      <c r="N2053">
        <v>1</v>
      </c>
      <c r="O2053">
        <v>125.27</v>
      </c>
      <c r="P2053" t="s">
        <v>2205</v>
      </c>
      <c r="Q2053">
        <v>1</v>
      </c>
    </row>
    <row r="2054" spans="1:17" x14ac:dyDescent="0.25">
      <c r="A2054" t="s">
        <v>2516</v>
      </c>
      <c r="B2054" t="s">
        <v>2240</v>
      </c>
      <c r="C2054" t="s">
        <v>296</v>
      </c>
      <c r="D2054" t="s">
        <v>2207</v>
      </c>
      <c r="E2054" t="s">
        <v>93</v>
      </c>
      <c r="F2054">
        <v>40700</v>
      </c>
      <c r="G2054" t="s">
        <v>911</v>
      </c>
      <c r="I2054" t="s">
        <v>658</v>
      </c>
      <c r="J2054">
        <v>2026</v>
      </c>
      <c r="K2054">
        <v>7</v>
      </c>
      <c r="L2054" t="s">
        <v>94</v>
      </c>
      <c r="M2054">
        <v>294</v>
      </c>
      <c r="N2054">
        <v>1</v>
      </c>
      <c r="O2054">
        <v>294</v>
      </c>
      <c r="P2054" t="s">
        <v>2205</v>
      </c>
      <c r="Q2054">
        <v>0</v>
      </c>
    </row>
    <row r="2055" spans="1:17" x14ac:dyDescent="0.25">
      <c r="A2055" t="s">
        <v>2516</v>
      </c>
      <c r="B2055" t="s">
        <v>2240</v>
      </c>
      <c r="C2055" t="s">
        <v>296</v>
      </c>
      <c r="D2055" t="s">
        <v>2207</v>
      </c>
      <c r="E2055" t="s">
        <v>101</v>
      </c>
      <c r="F2055">
        <v>40700</v>
      </c>
      <c r="G2055" t="s">
        <v>911</v>
      </c>
      <c r="I2055" t="s">
        <v>269</v>
      </c>
      <c r="J2055">
        <v>2026</v>
      </c>
      <c r="K2055">
        <v>7</v>
      </c>
      <c r="L2055" t="s">
        <v>94</v>
      </c>
      <c r="M2055">
        <v>1390.21</v>
      </c>
      <c r="N2055">
        <v>1</v>
      </c>
      <c r="O2055">
        <v>1390.21</v>
      </c>
      <c r="P2055" t="s">
        <v>2205</v>
      </c>
      <c r="Q2055">
        <v>1</v>
      </c>
    </row>
    <row r="2056" spans="1:17" x14ac:dyDescent="0.25">
      <c r="A2056" t="s">
        <v>2516</v>
      </c>
      <c r="B2056" t="s">
        <v>2241</v>
      </c>
      <c r="C2056" t="s">
        <v>296</v>
      </c>
      <c r="D2056" t="s">
        <v>2207</v>
      </c>
      <c r="E2056" t="s">
        <v>93</v>
      </c>
      <c r="F2056">
        <v>40700</v>
      </c>
      <c r="G2056" t="s">
        <v>911</v>
      </c>
      <c r="I2056" t="s">
        <v>839</v>
      </c>
      <c r="J2056">
        <v>2026</v>
      </c>
      <c r="K2056">
        <v>7</v>
      </c>
      <c r="L2056" t="s">
        <v>94</v>
      </c>
      <c r="M2056">
        <v>790.16</v>
      </c>
      <c r="N2056">
        <v>1</v>
      </c>
      <c r="O2056">
        <v>790.16</v>
      </c>
      <c r="P2056" t="s">
        <v>2205</v>
      </c>
      <c r="Q2056">
        <v>0</v>
      </c>
    </row>
    <row r="2057" spans="1:17" x14ac:dyDescent="0.25">
      <c r="A2057" t="s">
        <v>2516</v>
      </c>
      <c r="B2057" t="s">
        <v>2241</v>
      </c>
      <c r="C2057" t="s">
        <v>296</v>
      </c>
      <c r="D2057" t="s">
        <v>2207</v>
      </c>
      <c r="E2057" t="s">
        <v>102</v>
      </c>
      <c r="F2057">
        <v>40700</v>
      </c>
      <c r="G2057" t="s">
        <v>911</v>
      </c>
      <c r="I2057" t="s">
        <v>186</v>
      </c>
      <c r="J2057">
        <v>2026</v>
      </c>
      <c r="K2057">
        <v>7</v>
      </c>
      <c r="L2057" t="s">
        <v>94</v>
      </c>
      <c r="M2057">
        <v>345.17</v>
      </c>
      <c r="N2057">
        <v>1</v>
      </c>
      <c r="O2057">
        <v>345.17</v>
      </c>
      <c r="P2057" t="s">
        <v>2205</v>
      </c>
      <c r="Q2057">
        <v>1</v>
      </c>
    </row>
    <row r="2058" spans="1:17" x14ac:dyDescent="0.25">
      <c r="A2058" t="s">
        <v>2516</v>
      </c>
      <c r="B2058" t="s">
        <v>2241</v>
      </c>
      <c r="C2058" t="s">
        <v>296</v>
      </c>
      <c r="D2058" t="s">
        <v>2207</v>
      </c>
      <c r="E2058" t="s">
        <v>93</v>
      </c>
      <c r="F2058">
        <v>40700</v>
      </c>
      <c r="G2058" t="s">
        <v>911</v>
      </c>
      <c r="I2058" t="s">
        <v>658</v>
      </c>
      <c r="J2058">
        <v>2026</v>
      </c>
      <c r="K2058">
        <v>7</v>
      </c>
      <c r="L2058" t="s">
        <v>94</v>
      </c>
      <c r="M2058">
        <v>686</v>
      </c>
      <c r="N2058">
        <v>1</v>
      </c>
      <c r="O2058">
        <v>686</v>
      </c>
      <c r="P2058" t="s">
        <v>2205</v>
      </c>
      <c r="Q2058">
        <v>0</v>
      </c>
    </row>
    <row r="2059" spans="1:17" x14ac:dyDescent="0.25">
      <c r="A2059" t="s">
        <v>2516</v>
      </c>
      <c r="B2059" t="s">
        <v>2241</v>
      </c>
      <c r="C2059" t="s">
        <v>296</v>
      </c>
      <c r="D2059" t="s">
        <v>2207</v>
      </c>
      <c r="E2059" t="s">
        <v>105</v>
      </c>
      <c r="F2059">
        <v>40700</v>
      </c>
      <c r="G2059" t="s">
        <v>911</v>
      </c>
      <c r="I2059" t="s">
        <v>670</v>
      </c>
      <c r="J2059">
        <v>2026</v>
      </c>
      <c r="K2059">
        <v>7</v>
      </c>
      <c r="L2059" t="s">
        <v>94</v>
      </c>
      <c r="M2059">
        <v>2502.15</v>
      </c>
      <c r="N2059">
        <v>1</v>
      </c>
      <c r="O2059">
        <v>2502.15</v>
      </c>
      <c r="P2059" t="s">
        <v>2205</v>
      </c>
      <c r="Q2059">
        <v>0</v>
      </c>
    </row>
    <row r="2060" spans="1:17" x14ac:dyDescent="0.25">
      <c r="A2060" t="s">
        <v>2516</v>
      </c>
      <c r="B2060" t="s">
        <v>2241</v>
      </c>
      <c r="C2060" t="s">
        <v>296</v>
      </c>
      <c r="D2060" t="s">
        <v>2207</v>
      </c>
      <c r="E2060" t="s">
        <v>93</v>
      </c>
      <c r="F2060">
        <v>40700</v>
      </c>
      <c r="G2060" t="s">
        <v>911</v>
      </c>
      <c r="I2060" t="s">
        <v>167</v>
      </c>
      <c r="J2060">
        <v>2026</v>
      </c>
      <c r="K2060">
        <v>7</v>
      </c>
      <c r="L2060" t="s">
        <v>94</v>
      </c>
      <c r="M2060">
        <v>106.61</v>
      </c>
      <c r="N2060">
        <v>1</v>
      </c>
      <c r="O2060">
        <v>106.61</v>
      </c>
      <c r="P2060" t="s">
        <v>2205</v>
      </c>
      <c r="Q2060">
        <v>0</v>
      </c>
    </row>
    <row r="2061" spans="1:17" x14ac:dyDescent="0.25">
      <c r="A2061" t="s">
        <v>2516</v>
      </c>
      <c r="B2061" t="s">
        <v>2241</v>
      </c>
      <c r="C2061" t="s">
        <v>296</v>
      </c>
      <c r="D2061" t="s">
        <v>2207</v>
      </c>
      <c r="E2061" t="s">
        <v>93</v>
      </c>
      <c r="F2061">
        <v>40700</v>
      </c>
      <c r="G2061" t="s">
        <v>911</v>
      </c>
      <c r="I2061" t="s">
        <v>253</v>
      </c>
      <c r="J2061">
        <v>2026</v>
      </c>
      <c r="K2061">
        <v>7</v>
      </c>
      <c r="L2061" t="s">
        <v>94</v>
      </c>
      <c r="M2061">
        <v>376.26</v>
      </c>
      <c r="N2061">
        <v>1</v>
      </c>
      <c r="O2061">
        <v>376.26</v>
      </c>
      <c r="P2061" t="s">
        <v>2205</v>
      </c>
      <c r="Q2061">
        <v>0</v>
      </c>
    </row>
    <row r="2062" spans="1:17" x14ac:dyDescent="0.25">
      <c r="A2062" t="s">
        <v>2516</v>
      </c>
      <c r="B2062" t="s">
        <v>2241</v>
      </c>
      <c r="C2062" t="s">
        <v>296</v>
      </c>
      <c r="D2062" t="s">
        <v>2207</v>
      </c>
      <c r="E2062" t="s">
        <v>101</v>
      </c>
      <c r="F2062">
        <v>40700</v>
      </c>
      <c r="G2062" t="s">
        <v>911</v>
      </c>
      <c r="I2062" t="s">
        <v>269</v>
      </c>
      <c r="J2062">
        <v>2026</v>
      </c>
      <c r="K2062">
        <v>7</v>
      </c>
      <c r="L2062" t="s">
        <v>94</v>
      </c>
      <c r="M2062">
        <v>1788.51</v>
      </c>
      <c r="N2062">
        <v>1</v>
      </c>
      <c r="O2062">
        <v>1788.51</v>
      </c>
      <c r="P2062" t="s">
        <v>2205</v>
      </c>
      <c r="Q2062">
        <v>1</v>
      </c>
    </row>
    <row r="2063" spans="1:17" x14ac:dyDescent="0.25">
      <c r="A2063" t="s">
        <v>2516</v>
      </c>
      <c r="B2063" t="s">
        <v>2242</v>
      </c>
      <c r="C2063" t="s">
        <v>296</v>
      </c>
      <c r="D2063" t="s">
        <v>2207</v>
      </c>
      <c r="E2063" t="s">
        <v>93</v>
      </c>
      <c r="F2063">
        <v>40700</v>
      </c>
      <c r="G2063" t="s">
        <v>911</v>
      </c>
      <c r="I2063" t="s">
        <v>839</v>
      </c>
      <c r="J2063">
        <v>2026</v>
      </c>
      <c r="K2063">
        <v>7</v>
      </c>
      <c r="L2063" t="s">
        <v>94</v>
      </c>
      <c r="M2063">
        <v>677.28</v>
      </c>
      <c r="N2063">
        <v>1</v>
      </c>
      <c r="O2063">
        <v>677.28</v>
      </c>
      <c r="P2063" t="s">
        <v>2205</v>
      </c>
      <c r="Q2063">
        <v>0</v>
      </c>
    </row>
    <row r="2064" spans="1:17" x14ac:dyDescent="0.25">
      <c r="A2064" t="s">
        <v>2516</v>
      </c>
      <c r="B2064" t="s">
        <v>2242</v>
      </c>
      <c r="C2064" t="s">
        <v>296</v>
      </c>
      <c r="D2064" t="s">
        <v>2207</v>
      </c>
      <c r="E2064" t="s">
        <v>102</v>
      </c>
      <c r="F2064">
        <v>40700</v>
      </c>
      <c r="G2064" t="s">
        <v>911</v>
      </c>
      <c r="I2064" t="s">
        <v>186</v>
      </c>
      <c r="J2064">
        <v>2026</v>
      </c>
      <c r="K2064">
        <v>7</v>
      </c>
      <c r="L2064" t="s">
        <v>94</v>
      </c>
      <c r="M2064">
        <v>1239.8399999999999</v>
      </c>
      <c r="N2064">
        <v>1</v>
      </c>
      <c r="O2064">
        <v>1239.8399999999999</v>
      </c>
      <c r="P2064" t="s">
        <v>2205</v>
      </c>
      <c r="Q2064">
        <v>1</v>
      </c>
    </row>
    <row r="2065" spans="1:17" x14ac:dyDescent="0.25">
      <c r="A2065" t="s">
        <v>2516</v>
      </c>
      <c r="B2065" t="s">
        <v>2242</v>
      </c>
      <c r="C2065" t="s">
        <v>296</v>
      </c>
      <c r="D2065" t="s">
        <v>2207</v>
      </c>
      <c r="E2065" t="s">
        <v>93</v>
      </c>
      <c r="F2065">
        <v>40700</v>
      </c>
      <c r="G2065" t="s">
        <v>911</v>
      </c>
      <c r="I2065" t="s">
        <v>658</v>
      </c>
      <c r="J2065">
        <v>2026</v>
      </c>
      <c r="K2065">
        <v>7</v>
      </c>
      <c r="L2065" t="s">
        <v>94</v>
      </c>
      <c r="M2065">
        <v>588</v>
      </c>
      <c r="N2065">
        <v>1</v>
      </c>
      <c r="O2065">
        <v>588</v>
      </c>
      <c r="P2065" t="s">
        <v>2205</v>
      </c>
      <c r="Q2065">
        <v>0</v>
      </c>
    </row>
    <row r="2066" spans="1:17" x14ac:dyDescent="0.25">
      <c r="A2066" t="s">
        <v>2516</v>
      </c>
      <c r="B2066" t="s">
        <v>2242</v>
      </c>
      <c r="C2066" t="s">
        <v>296</v>
      </c>
      <c r="D2066" t="s">
        <v>2207</v>
      </c>
      <c r="E2066" t="s">
        <v>105</v>
      </c>
      <c r="F2066">
        <v>40700</v>
      </c>
      <c r="G2066" t="s">
        <v>911</v>
      </c>
      <c r="I2066" t="s">
        <v>670</v>
      </c>
      <c r="J2066">
        <v>2026</v>
      </c>
      <c r="K2066">
        <v>7</v>
      </c>
      <c r="L2066" t="s">
        <v>94</v>
      </c>
      <c r="M2066">
        <v>250.84</v>
      </c>
      <c r="N2066">
        <v>1</v>
      </c>
      <c r="O2066">
        <v>250.84</v>
      </c>
      <c r="P2066" t="s">
        <v>2205</v>
      </c>
      <c r="Q2066">
        <v>0</v>
      </c>
    </row>
    <row r="2067" spans="1:17" x14ac:dyDescent="0.25">
      <c r="A2067" t="s">
        <v>2516</v>
      </c>
      <c r="B2067" t="s">
        <v>2242</v>
      </c>
      <c r="C2067" t="s">
        <v>296</v>
      </c>
      <c r="D2067" t="s">
        <v>2207</v>
      </c>
      <c r="E2067" t="s">
        <v>93</v>
      </c>
      <c r="F2067">
        <v>40700</v>
      </c>
      <c r="G2067" t="s">
        <v>911</v>
      </c>
      <c r="I2067" t="s">
        <v>253</v>
      </c>
      <c r="J2067">
        <v>2026</v>
      </c>
      <c r="K2067">
        <v>7</v>
      </c>
      <c r="L2067" t="s">
        <v>94</v>
      </c>
      <c r="M2067">
        <v>376.26</v>
      </c>
      <c r="N2067">
        <v>1</v>
      </c>
      <c r="O2067">
        <v>376.26</v>
      </c>
      <c r="P2067" t="s">
        <v>2205</v>
      </c>
      <c r="Q2067">
        <v>0</v>
      </c>
    </row>
    <row r="2068" spans="1:17" x14ac:dyDescent="0.25">
      <c r="A2068" t="s">
        <v>2516</v>
      </c>
      <c r="B2068" t="s">
        <v>2242</v>
      </c>
      <c r="C2068" t="s">
        <v>296</v>
      </c>
      <c r="D2068" t="s">
        <v>2207</v>
      </c>
      <c r="E2068" t="s">
        <v>101</v>
      </c>
      <c r="F2068">
        <v>40700</v>
      </c>
      <c r="G2068" t="s">
        <v>911</v>
      </c>
      <c r="I2068" t="s">
        <v>269</v>
      </c>
      <c r="J2068">
        <v>2026</v>
      </c>
      <c r="K2068">
        <v>7</v>
      </c>
      <c r="L2068" t="s">
        <v>94</v>
      </c>
      <c r="M2068">
        <v>1719.46</v>
      </c>
      <c r="N2068">
        <v>1</v>
      </c>
      <c r="O2068">
        <v>1719.46</v>
      </c>
      <c r="P2068" t="s">
        <v>2205</v>
      </c>
      <c r="Q2068">
        <v>1</v>
      </c>
    </row>
    <row r="2069" spans="1:17" x14ac:dyDescent="0.25">
      <c r="A2069" t="s">
        <v>2516</v>
      </c>
      <c r="B2069" t="s">
        <v>2242</v>
      </c>
      <c r="C2069" t="s">
        <v>296</v>
      </c>
      <c r="D2069" t="s">
        <v>2207</v>
      </c>
      <c r="E2069" t="s">
        <v>105</v>
      </c>
      <c r="F2069">
        <v>40700</v>
      </c>
      <c r="G2069" t="s">
        <v>911</v>
      </c>
      <c r="I2069" t="s">
        <v>144</v>
      </c>
      <c r="J2069">
        <v>2026</v>
      </c>
      <c r="K2069">
        <v>7</v>
      </c>
      <c r="L2069" t="s">
        <v>94</v>
      </c>
      <c r="M2069">
        <v>238.3</v>
      </c>
      <c r="N2069">
        <v>1</v>
      </c>
      <c r="O2069">
        <v>238.3</v>
      </c>
      <c r="P2069" t="s">
        <v>2205</v>
      </c>
      <c r="Q2069">
        <v>0</v>
      </c>
    </row>
    <row r="2070" spans="1:17" x14ac:dyDescent="0.25">
      <c r="A2070" t="s">
        <v>2516</v>
      </c>
      <c r="B2070" t="s">
        <v>3143</v>
      </c>
      <c r="C2070" t="s">
        <v>296</v>
      </c>
      <c r="D2070" t="s">
        <v>2207</v>
      </c>
      <c r="E2070" t="s">
        <v>93</v>
      </c>
      <c r="F2070">
        <v>40700</v>
      </c>
      <c r="G2070" t="s">
        <v>911</v>
      </c>
      <c r="I2070" t="s">
        <v>668</v>
      </c>
      <c r="J2070">
        <v>2026</v>
      </c>
      <c r="K2070">
        <v>7</v>
      </c>
      <c r="L2070" t="s">
        <v>94</v>
      </c>
      <c r="M2070">
        <v>1293.3</v>
      </c>
      <c r="N2070">
        <v>1</v>
      </c>
      <c r="O2070">
        <v>1293.3</v>
      </c>
      <c r="P2070" t="s">
        <v>2205</v>
      </c>
      <c r="Q2070">
        <v>0</v>
      </c>
    </row>
    <row r="2071" spans="1:17" x14ac:dyDescent="0.25">
      <c r="A2071" t="s">
        <v>2516</v>
      </c>
      <c r="B2071" t="s">
        <v>3143</v>
      </c>
      <c r="C2071" t="s">
        <v>296</v>
      </c>
      <c r="D2071" t="s">
        <v>2207</v>
      </c>
      <c r="E2071" t="s">
        <v>105</v>
      </c>
      <c r="F2071">
        <v>40700</v>
      </c>
      <c r="G2071" t="s">
        <v>911</v>
      </c>
      <c r="I2071" t="s">
        <v>670</v>
      </c>
      <c r="J2071">
        <v>2026</v>
      </c>
      <c r="K2071">
        <v>7</v>
      </c>
      <c r="L2071" t="s">
        <v>94</v>
      </c>
      <c r="M2071">
        <v>125.42</v>
      </c>
      <c r="N2071">
        <v>1</v>
      </c>
      <c r="O2071">
        <v>125.42</v>
      </c>
      <c r="P2071" t="s">
        <v>2205</v>
      </c>
      <c r="Q2071">
        <v>0</v>
      </c>
    </row>
    <row r="2072" spans="1:17" x14ac:dyDescent="0.25">
      <c r="A2072" t="s">
        <v>2516</v>
      </c>
      <c r="B2072" t="s">
        <v>3143</v>
      </c>
      <c r="C2072" t="s">
        <v>296</v>
      </c>
      <c r="D2072" t="s">
        <v>2207</v>
      </c>
      <c r="E2072" t="s">
        <v>93</v>
      </c>
      <c r="F2072">
        <v>40700</v>
      </c>
      <c r="G2072" t="s">
        <v>911</v>
      </c>
      <c r="I2072" t="s">
        <v>253</v>
      </c>
      <c r="J2072">
        <v>2026</v>
      </c>
      <c r="K2072">
        <v>7</v>
      </c>
      <c r="L2072" t="s">
        <v>94</v>
      </c>
      <c r="M2072">
        <v>376.26</v>
      </c>
      <c r="N2072">
        <v>1</v>
      </c>
      <c r="O2072">
        <v>376.26</v>
      </c>
      <c r="P2072" t="s">
        <v>2205</v>
      </c>
      <c r="Q2072">
        <v>0</v>
      </c>
    </row>
    <row r="2073" spans="1:17" x14ac:dyDescent="0.25">
      <c r="A2073" t="s">
        <v>2516</v>
      </c>
      <c r="B2073" t="s">
        <v>3143</v>
      </c>
      <c r="C2073" t="s">
        <v>296</v>
      </c>
      <c r="D2073" t="s">
        <v>2207</v>
      </c>
      <c r="E2073" t="s">
        <v>101</v>
      </c>
      <c r="F2073">
        <v>40700</v>
      </c>
      <c r="G2073" t="s">
        <v>911</v>
      </c>
      <c r="I2073" t="s">
        <v>269</v>
      </c>
      <c r="J2073">
        <v>2026</v>
      </c>
      <c r="K2073">
        <v>7</v>
      </c>
      <c r="L2073" t="s">
        <v>94</v>
      </c>
      <c r="M2073">
        <v>3736.67</v>
      </c>
      <c r="N2073">
        <v>1</v>
      </c>
      <c r="O2073">
        <v>3736.67</v>
      </c>
      <c r="P2073" t="s">
        <v>2205</v>
      </c>
      <c r="Q2073">
        <v>1</v>
      </c>
    </row>
    <row r="2074" spans="1:17" x14ac:dyDescent="0.25">
      <c r="A2074" t="s">
        <v>2516</v>
      </c>
      <c r="B2074" t="s">
        <v>3143</v>
      </c>
      <c r="C2074" t="s">
        <v>296</v>
      </c>
      <c r="D2074" t="s">
        <v>2207</v>
      </c>
      <c r="E2074" t="s">
        <v>93</v>
      </c>
      <c r="F2074">
        <v>40700</v>
      </c>
      <c r="G2074" t="s">
        <v>911</v>
      </c>
      <c r="I2074" t="s">
        <v>240</v>
      </c>
      <c r="J2074">
        <v>2026</v>
      </c>
      <c r="K2074">
        <v>7</v>
      </c>
      <c r="L2074" t="s">
        <v>94</v>
      </c>
      <c r="M2074">
        <v>225.76</v>
      </c>
      <c r="N2074">
        <v>1</v>
      </c>
      <c r="O2074">
        <v>225.76</v>
      </c>
      <c r="P2074" t="s">
        <v>2205</v>
      </c>
      <c r="Q2074">
        <v>0</v>
      </c>
    </row>
    <row r="2075" spans="1:17" x14ac:dyDescent="0.25">
      <c r="A2075" t="s">
        <v>2516</v>
      </c>
      <c r="B2075" t="s">
        <v>3143</v>
      </c>
      <c r="C2075" t="s">
        <v>296</v>
      </c>
      <c r="D2075" t="s">
        <v>2207</v>
      </c>
      <c r="E2075" t="s">
        <v>93</v>
      </c>
      <c r="F2075">
        <v>40700</v>
      </c>
      <c r="G2075" t="s">
        <v>911</v>
      </c>
      <c r="I2075" t="s">
        <v>627</v>
      </c>
      <c r="J2075">
        <v>2026</v>
      </c>
      <c r="K2075">
        <v>7</v>
      </c>
      <c r="L2075" t="s">
        <v>94</v>
      </c>
      <c r="M2075">
        <v>1040.99</v>
      </c>
      <c r="N2075">
        <v>1</v>
      </c>
      <c r="O2075">
        <v>1040.99</v>
      </c>
      <c r="P2075" t="s">
        <v>2205</v>
      </c>
      <c r="Q2075">
        <v>0</v>
      </c>
    </row>
    <row r="2076" spans="1:17" x14ac:dyDescent="0.25">
      <c r="A2076" t="s">
        <v>1005</v>
      </c>
      <c r="B2076" t="s">
        <v>132</v>
      </c>
      <c r="C2076" t="s">
        <v>133</v>
      </c>
      <c r="D2076" t="s">
        <v>2207</v>
      </c>
      <c r="E2076" t="s">
        <v>105</v>
      </c>
      <c r="F2076">
        <v>40700</v>
      </c>
      <c r="G2076" t="s">
        <v>911</v>
      </c>
      <c r="I2076" t="s">
        <v>111</v>
      </c>
      <c r="J2076">
        <v>2026</v>
      </c>
      <c r="K2076">
        <v>7</v>
      </c>
      <c r="L2076" t="s">
        <v>94</v>
      </c>
      <c r="M2076">
        <v>191.26</v>
      </c>
      <c r="N2076">
        <v>1</v>
      </c>
      <c r="O2076">
        <v>191.26</v>
      </c>
      <c r="P2076" t="s">
        <v>2205</v>
      </c>
      <c r="Q2076">
        <v>0</v>
      </c>
    </row>
    <row r="2077" spans="1:17" x14ac:dyDescent="0.25">
      <c r="A2077" t="s">
        <v>1005</v>
      </c>
      <c r="B2077" t="s">
        <v>2243</v>
      </c>
      <c r="C2077" t="s">
        <v>133</v>
      </c>
      <c r="D2077" t="s">
        <v>2207</v>
      </c>
      <c r="E2077" t="s">
        <v>105</v>
      </c>
      <c r="F2077">
        <v>40700</v>
      </c>
      <c r="G2077" t="s">
        <v>911</v>
      </c>
      <c r="I2077" t="s">
        <v>111</v>
      </c>
      <c r="J2077">
        <v>2026</v>
      </c>
      <c r="K2077">
        <v>7</v>
      </c>
      <c r="L2077" t="s">
        <v>94</v>
      </c>
      <c r="M2077">
        <v>191.26</v>
      </c>
      <c r="N2077">
        <v>1</v>
      </c>
      <c r="O2077">
        <v>191.26</v>
      </c>
      <c r="P2077" t="s">
        <v>2205</v>
      </c>
      <c r="Q2077">
        <v>0</v>
      </c>
    </row>
    <row r="2078" spans="1:17" x14ac:dyDescent="0.25">
      <c r="A2078" t="s">
        <v>1005</v>
      </c>
      <c r="B2078" t="s">
        <v>2244</v>
      </c>
      <c r="C2078" t="s">
        <v>133</v>
      </c>
      <c r="D2078" t="s">
        <v>2207</v>
      </c>
      <c r="E2078" t="s">
        <v>105</v>
      </c>
      <c r="F2078">
        <v>40700</v>
      </c>
      <c r="G2078" t="s">
        <v>911</v>
      </c>
      <c r="I2078" t="s">
        <v>111</v>
      </c>
      <c r="J2078">
        <v>2026</v>
      </c>
      <c r="K2078">
        <v>7</v>
      </c>
      <c r="L2078" t="s">
        <v>94</v>
      </c>
      <c r="M2078">
        <v>191.26</v>
      </c>
      <c r="N2078">
        <v>1</v>
      </c>
      <c r="O2078">
        <v>191.26</v>
      </c>
      <c r="P2078" t="s">
        <v>2205</v>
      </c>
      <c r="Q2078">
        <v>0</v>
      </c>
    </row>
    <row r="2079" spans="1:17" x14ac:dyDescent="0.25">
      <c r="A2079" t="s">
        <v>1005</v>
      </c>
      <c r="B2079" t="s">
        <v>2245</v>
      </c>
      <c r="C2079" t="s">
        <v>133</v>
      </c>
      <c r="D2079" t="s">
        <v>2207</v>
      </c>
      <c r="E2079" t="s">
        <v>105</v>
      </c>
      <c r="F2079">
        <v>40700</v>
      </c>
      <c r="G2079" t="s">
        <v>911</v>
      </c>
      <c r="I2079" t="s">
        <v>111</v>
      </c>
      <c r="J2079">
        <v>2026</v>
      </c>
      <c r="K2079">
        <v>7</v>
      </c>
      <c r="L2079" t="s">
        <v>94</v>
      </c>
      <c r="M2079">
        <v>191.26</v>
      </c>
      <c r="N2079">
        <v>1</v>
      </c>
      <c r="O2079">
        <v>191.26</v>
      </c>
      <c r="P2079" t="s">
        <v>2205</v>
      </c>
      <c r="Q2079">
        <v>0</v>
      </c>
    </row>
    <row r="2080" spans="1:17" x14ac:dyDescent="0.25">
      <c r="A2080" t="s">
        <v>1005</v>
      </c>
      <c r="B2080" t="s">
        <v>672</v>
      </c>
      <c r="C2080" t="s">
        <v>133</v>
      </c>
      <c r="D2080" t="s">
        <v>2207</v>
      </c>
      <c r="E2080" t="s">
        <v>102</v>
      </c>
      <c r="F2080">
        <v>40700</v>
      </c>
      <c r="G2080" t="s">
        <v>911</v>
      </c>
      <c r="I2080" t="s">
        <v>125</v>
      </c>
      <c r="J2080">
        <v>2026</v>
      </c>
      <c r="K2080">
        <v>7</v>
      </c>
      <c r="L2080" t="s">
        <v>94</v>
      </c>
      <c r="M2080">
        <v>125.27</v>
      </c>
      <c r="N2080">
        <v>1</v>
      </c>
      <c r="O2080">
        <v>125.27</v>
      </c>
      <c r="P2080" t="s">
        <v>2205</v>
      </c>
      <c r="Q2080">
        <v>1</v>
      </c>
    </row>
    <row r="2081" spans="1:17" x14ac:dyDescent="0.25">
      <c r="A2081" t="s">
        <v>1005</v>
      </c>
      <c r="B2081" t="s">
        <v>672</v>
      </c>
      <c r="C2081" t="s">
        <v>133</v>
      </c>
      <c r="D2081" t="s">
        <v>2207</v>
      </c>
      <c r="E2081" t="s">
        <v>105</v>
      </c>
      <c r="F2081">
        <v>40700</v>
      </c>
      <c r="G2081" t="s">
        <v>911</v>
      </c>
      <c r="I2081" t="s">
        <v>111</v>
      </c>
      <c r="J2081">
        <v>2026</v>
      </c>
      <c r="K2081">
        <v>7</v>
      </c>
      <c r="L2081" t="s">
        <v>94</v>
      </c>
      <c r="M2081">
        <v>95.63</v>
      </c>
      <c r="N2081">
        <v>1</v>
      </c>
      <c r="O2081">
        <v>95.63</v>
      </c>
      <c r="P2081" t="s">
        <v>2205</v>
      </c>
      <c r="Q2081">
        <v>0</v>
      </c>
    </row>
    <row r="2082" spans="1:17" x14ac:dyDescent="0.25">
      <c r="A2082" t="s">
        <v>1005</v>
      </c>
      <c r="B2082" t="s">
        <v>2246</v>
      </c>
      <c r="C2082" t="s">
        <v>133</v>
      </c>
      <c r="D2082" t="s">
        <v>2207</v>
      </c>
      <c r="E2082" t="s">
        <v>104</v>
      </c>
      <c r="F2082">
        <v>40700</v>
      </c>
      <c r="G2082" t="s">
        <v>911</v>
      </c>
      <c r="I2082" t="s">
        <v>118</v>
      </c>
      <c r="J2082">
        <v>2026</v>
      </c>
      <c r="K2082">
        <v>7</v>
      </c>
      <c r="L2082" t="s">
        <v>94</v>
      </c>
      <c r="M2082">
        <v>216.32</v>
      </c>
      <c r="N2082">
        <v>1</v>
      </c>
      <c r="O2082">
        <v>216.32</v>
      </c>
      <c r="P2082" t="s">
        <v>2205</v>
      </c>
      <c r="Q2082">
        <v>0</v>
      </c>
    </row>
    <row r="2083" spans="1:17" x14ac:dyDescent="0.25">
      <c r="A2083" t="s">
        <v>1005</v>
      </c>
      <c r="B2083" t="s">
        <v>2246</v>
      </c>
      <c r="C2083" t="s">
        <v>133</v>
      </c>
      <c r="D2083" t="s">
        <v>2207</v>
      </c>
      <c r="E2083" t="s">
        <v>105</v>
      </c>
      <c r="F2083">
        <v>40700</v>
      </c>
      <c r="G2083" t="s">
        <v>911</v>
      </c>
      <c r="I2083" t="s">
        <v>111</v>
      </c>
      <c r="J2083">
        <v>2026</v>
      </c>
      <c r="K2083">
        <v>7</v>
      </c>
      <c r="L2083" t="s">
        <v>94</v>
      </c>
      <c r="M2083">
        <v>191.26</v>
      </c>
      <c r="N2083">
        <v>1</v>
      </c>
      <c r="O2083">
        <v>191.26</v>
      </c>
      <c r="P2083" t="s">
        <v>2205</v>
      </c>
      <c r="Q2083">
        <v>0</v>
      </c>
    </row>
    <row r="2084" spans="1:17" x14ac:dyDescent="0.25">
      <c r="A2084" t="s">
        <v>1005</v>
      </c>
      <c r="B2084" t="s">
        <v>145</v>
      </c>
      <c r="C2084" t="s">
        <v>133</v>
      </c>
      <c r="D2084" t="s">
        <v>2207</v>
      </c>
      <c r="E2084" t="s">
        <v>105</v>
      </c>
      <c r="F2084">
        <v>40700</v>
      </c>
      <c r="G2084" t="s">
        <v>911</v>
      </c>
      <c r="I2084" t="s">
        <v>111</v>
      </c>
      <c r="J2084">
        <v>2026</v>
      </c>
      <c r="K2084">
        <v>7</v>
      </c>
      <c r="L2084" t="s">
        <v>94</v>
      </c>
      <c r="M2084">
        <v>95.63</v>
      </c>
      <c r="N2084">
        <v>1</v>
      </c>
      <c r="O2084">
        <v>95.63</v>
      </c>
      <c r="P2084" t="s">
        <v>2205</v>
      </c>
      <c r="Q2084">
        <v>0</v>
      </c>
    </row>
    <row r="2085" spans="1:17" x14ac:dyDescent="0.25">
      <c r="A2085" t="s">
        <v>1005</v>
      </c>
      <c r="B2085" t="s">
        <v>147</v>
      </c>
      <c r="C2085" t="s">
        <v>133</v>
      </c>
      <c r="D2085" t="s">
        <v>2207</v>
      </c>
      <c r="E2085" t="s">
        <v>104</v>
      </c>
      <c r="F2085">
        <v>40700</v>
      </c>
      <c r="G2085" t="s">
        <v>911</v>
      </c>
      <c r="I2085" t="s">
        <v>118</v>
      </c>
      <c r="J2085">
        <v>2026</v>
      </c>
      <c r="K2085">
        <v>7</v>
      </c>
      <c r="L2085" t="s">
        <v>94</v>
      </c>
      <c r="M2085">
        <v>108.16</v>
      </c>
      <c r="N2085">
        <v>1</v>
      </c>
      <c r="O2085">
        <v>108.16</v>
      </c>
      <c r="P2085" t="s">
        <v>2205</v>
      </c>
      <c r="Q2085">
        <v>0</v>
      </c>
    </row>
    <row r="2086" spans="1:17" x14ac:dyDescent="0.25">
      <c r="A2086" t="s">
        <v>1005</v>
      </c>
      <c r="B2086" t="s">
        <v>147</v>
      </c>
      <c r="C2086" t="s">
        <v>133</v>
      </c>
      <c r="D2086" t="s">
        <v>2207</v>
      </c>
      <c r="E2086" t="s">
        <v>105</v>
      </c>
      <c r="F2086">
        <v>40700</v>
      </c>
      <c r="G2086" t="s">
        <v>911</v>
      </c>
      <c r="I2086" t="s">
        <v>111</v>
      </c>
      <c r="J2086">
        <v>2026</v>
      </c>
      <c r="K2086">
        <v>7</v>
      </c>
      <c r="L2086" t="s">
        <v>94</v>
      </c>
      <c r="M2086">
        <v>191.26</v>
      </c>
      <c r="N2086">
        <v>1</v>
      </c>
      <c r="O2086">
        <v>191.26</v>
      </c>
      <c r="P2086" t="s">
        <v>2205</v>
      </c>
      <c r="Q2086">
        <v>0</v>
      </c>
    </row>
    <row r="2087" spans="1:17" x14ac:dyDescent="0.25">
      <c r="A2087" t="s">
        <v>1005</v>
      </c>
      <c r="B2087" t="s">
        <v>936</v>
      </c>
      <c r="C2087" t="s">
        <v>133</v>
      </c>
      <c r="D2087" t="s">
        <v>2207</v>
      </c>
      <c r="E2087" t="s">
        <v>93</v>
      </c>
      <c r="F2087">
        <v>40700</v>
      </c>
      <c r="G2087" t="s">
        <v>911</v>
      </c>
      <c r="I2087" t="s">
        <v>253</v>
      </c>
      <c r="J2087">
        <v>2026</v>
      </c>
      <c r="K2087">
        <v>7</v>
      </c>
      <c r="L2087" t="s">
        <v>94</v>
      </c>
      <c r="M2087">
        <v>310.82</v>
      </c>
      <c r="N2087">
        <v>1</v>
      </c>
      <c r="O2087">
        <v>310.82</v>
      </c>
      <c r="P2087" t="s">
        <v>2205</v>
      </c>
      <c r="Q2087">
        <v>0</v>
      </c>
    </row>
    <row r="2088" spans="1:17" x14ac:dyDescent="0.25">
      <c r="A2088" t="s">
        <v>1005</v>
      </c>
      <c r="B2088" t="s">
        <v>676</v>
      </c>
      <c r="C2088" t="s">
        <v>133</v>
      </c>
      <c r="D2088" t="s">
        <v>2207</v>
      </c>
      <c r="E2088" t="s">
        <v>105</v>
      </c>
      <c r="F2088">
        <v>40700</v>
      </c>
      <c r="G2088" t="s">
        <v>911</v>
      </c>
      <c r="I2088" t="s">
        <v>111</v>
      </c>
      <c r="J2088">
        <v>2026</v>
      </c>
      <c r="K2088">
        <v>7</v>
      </c>
      <c r="L2088" t="s">
        <v>94</v>
      </c>
      <c r="M2088">
        <v>286.89</v>
      </c>
      <c r="N2088">
        <v>1</v>
      </c>
      <c r="O2088">
        <v>286.89</v>
      </c>
      <c r="P2088" t="s">
        <v>2205</v>
      </c>
      <c r="Q2088">
        <v>0</v>
      </c>
    </row>
    <row r="2089" spans="1:17" x14ac:dyDescent="0.25">
      <c r="A2089" t="s">
        <v>1005</v>
      </c>
      <c r="B2089" t="s">
        <v>938</v>
      </c>
      <c r="C2089" t="s">
        <v>133</v>
      </c>
      <c r="D2089" t="s">
        <v>2207</v>
      </c>
      <c r="E2089" t="s">
        <v>105</v>
      </c>
      <c r="F2089">
        <v>40700</v>
      </c>
      <c r="G2089" t="s">
        <v>911</v>
      </c>
      <c r="I2089" t="s">
        <v>111</v>
      </c>
      <c r="J2089">
        <v>2026</v>
      </c>
      <c r="K2089">
        <v>7</v>
      </c>
      <c r="L2089" t="s">
        <v>94</v>
      </c>
      <c r="M2089">
        <v>286.89</v>
      </c>
      <c r="N2089">
        <v>1</v>
      </c>
      <c r="O2089">
        <v>286.89</v>
      </c>
      <c r="P2089" t="s">
        <v>2205</v>
      </c>
      <c r="Q2089">
        <v>0</v>
      </c>
    </row>
    <row r="2090" spans="1:17" x14ac:dyDescent="0.25">
      <c r="A2090" t="s">
        <v>1005</v>
      </c>
      <c r="B2090" t="s">
        <v>150</v>
      </c>
      <c r="C2090" t="s">
        <v>133</v>
      </c>
      <c r="D2090" t="s">
        <v>2207</v>
      </c>
      <c r="E2090" t="s">
        <v>105</v>
      </c>
      <c r="F2090">
        <v>40700</v>
      </c>
      <c r="G2090" t="s">
        <v>911</v>
      </c>
      <c r="I2090" t="s">
        <v>111</v>
      </c>
      <c r="J2090">
        <v>2026</v>
      </c>
      <c r="K2090">
        <v>7</v>
      </c>
      <c r="L2090" t="s">
        <v>94</v>
      </c>
      <c r="M2090">
        <v>191.26</v>
      </c>
      <c r="N2090">
        <v>1</v>
      </c>
      <c r="O2090">
        <v>191.26</v>
      </c>
      <c r="P2090" t="s">
        <v>2205</v>
      </c>
      <c r="Q2090">
        <v>0</v>
      </c>
    </row>
    <row r="2091" spans="1:17" x14ac:dyDescent="0.25">
      <c r="A2091" t="s">
        <v>1005</v>
      </c>
      <c r="B2091" t="s">
        <v>2247</v>
      </c>
      <c r="C2091" t="s">
        <v>133</v>
      </c>
      <c r="D2091" t="s">
        <v>2207</v>
      </c>
      <c r="E2091" t="s">
        <v>104</v>
      </c>
      <c r="F2091">
        <v>40700</v>
      </c>
      <c r="G2091" t="s">
        <v>911</v>
      </c>
      <c r="I2091" t="s">
        <v>118</v>
      </c>
      <c r="J2091">
        <v>2026</v>
      </c>
      <c r="K2091">
        <v>7</v>
      </c>
      <c r="L2091" t="s">
        <v>94</v>
      </c>
      <c r="M2091">
        <v>108.16</v>
      </c>
      <c r="N2091">
        <v>1</v>
      </c>
      <c r="O2091">
        <v>108.16</v>
      </c>
      <c r="P2091" t="s">
        <v>2205</v>
      </c>
      <c r="Q2091">
        <v>0</v>
      </c>
    </row>
    <row r="2092" spans="1:17" x14ac:dyDescent="0.25">
      <c r="A2092" t="s">
        <v>1005</v>
      </c>
      <c r="B2092" t="s">
        <v>2247</v>
      </c>
      <c r="C2092" t="s">
        <v>133</v>
      </c>
      <c r="D2092" t="s">
        <v>2207</v>
      </c>
      <c r="E2092" t="s">
        <v>105</v>
      </c>
      <c r="F2092">
        <v>40700</v>
      </c>
      <c r="G2092" t="s">
        <v>911</v>
      </c>
      <c r="I2092" t="s">
        <v>111</v>
      </c>
      <c r="J2092">
        <v>2026</v>
      </c>
      <c r="K2092">
        <v>7</v>
      </c>
      <c r="L2092" t="s">
        <v>94</v>
      </c>
      <c r="M2092">
        <v>191.26</v>
      </c>
      <c r="N2092">
        <v>1</v>
      </c>
      <c r="O2092">
        <v>191.26</v>
      </c>
      <c r="P2092" t="s">
        <v>2205</v>
      </c>
      <c r="Q2092">
        <v>0</v>
      </c>
    </row>
    <row r="2093" spans="1:17" x14ac:dyDescent="0.25">
      <c r="A2093" t="s">
        <v>1005</v>
      </c>
      <c r="B2093" t="s">
        <v>2248</v>
      </c>
      <c r="C2093" t="s">
        <v>133</v>
      </c>
      <c r="D2093" t="s">
        <v>2207</v>
      </c>
      <c r="E2093" t="s">
        <v>104</v>
      </c>
      <c r="F2093">
        <v>40700</v>
      </c>
      <c r="G2093" t="s">
        <v>911</v>
      </c>
      <c r="I2093" t="s">
        <v>245</v>
      </c>
      <c r="J2093">
        <v>2026</v>
      </c>
      <c r="K2093">
        <v>7</v>
      </c>
      <c r="L2093" t="s">
        <v>94</v>
      </c>
      <c r="M2093">
        <v>1246.95</v>
      </c>
      <c r="N2093">
        <v>1</v>
      </c>
      <c r="O2093">
        <v>1246.95</v>
      </c>
      <c r="P2093" t="s">
        <v>2205</v>
      </c>
      <c r="Q2093">
        <v>1</v>
      </c>
    </row>
    <row r="2094" spans="1:17" x14ac:dyDescent="0.25">
      <c r="A2094" t="s">
        <v>1005</v>
      </c>
      <c r="B2094" t="s">
        <v>2248</v>
      </c>
      <c r="C2094" t="s">
        <v>133</v>
      </c>
      <c r="D2094" t="s">
        <v>2207</v>
      </c>
      <c r="E2094" t="s">
        <v>104</v>
      </c>
      <c r="F2094">
        <v>40700</v>
      </c>
      <c r="G2094" t="s">
        <v>911</v>
      </c>
      <c r="I2094" t="s">
        <v>246</v>
      </c>
      <c r="J2094">
        <v>2026</v>
      </c>
      <c r="K2094">
        <v>7</v>
      </c>
      <c r="L2094" t="s">
        <v>94</v>
      </c>
      <c r="M2094">
        <v>675.99</v>
      </c>
      <c r="N2094">
        <v>1</v>
      </c>
      <c r="O2094">
        <v>675.99</v>
      </c>
      <c r="P2094" t="s">
        <v>2205</v>
      </c>
      <c r="Q2094">
        <v>0</v>
      </c>
    </row>
    <row r="2095" spans="1:17" x14ac:dyDescent="0.25">
      <c r="A2095" t="s">
        <v>1005</v>
      </c>
      <c r="B2095" t="s">
        <v>677</v>
      </c>
      <c r="C2095" t="s">
        <v>133</v>
      </c>
      <c r="D2095" t="s">
        <v>2207</v>
      </c>
      <c r="E2095" t="s">
        <v>102</v>
      </c>
      <c r="F2095">
        <v>40700</v>
      </c>
      <c r="G2095" t="s">
        <v>911</v>
      </c>
      <c r="I2095" t="s">
        <v>125</v>
      </c>
      <c r="J2095">
        <v>2026</v>
      </c>
      <c r="K2095">
        <v>7</v>
      </c>
      <c r="L2095" t="s">
        <v>94</v>
      </c>
      <c r="M2095">
        <v>250.54</v>
      </c>
      <c r="N2095">
        <v>1</v>
      </c>
      <c r="O2095">
        <v>250.54</v>
      </c>
      <c r="P2095" t="s">
        <v>2205</v>
      </c>
      <c r="Q2095">
        <v>1</v>
      </c>
    </row>
    <row r="2096" spans="1:17" x14ac:dyDescent="0.25">
      <c r="A2096" t="s">
        <v>1005</v>
      </c>
      <c r="B2096" t="s">
        <v>677</v>
      </c>
      <c r="C2096" t="s">
        <v>133</v>
      </c>
      <c r="D2096" t="s">
        <v>2207</v>
      </c>
      <c r="E2096" t="s">
        <v>105</v>
      </c>
      <c r="F2096">
        <v>40700</v>
      </c>
      <c r="G2096" t="s">
        <v>911</v>
      </c>
      <c r="I2096" t="s">
        <v>111</v>
      </c>
      <c r="J2096">
        <v>2026</v>
      </c>
      <c r="K2096">
        <v>7</v>
      </c>
      <c r="L2096" t="s">
        <v>94</v>
      </c>
      <c r="M2096">
        <v>286.89</v>
      </c>
      <c r="N2096">
        <v>1</v>
      </c>
      <c r="O2096">
        <v>286.89</v>
      </c>
      <c r="P2096" t="s">
        <v>2205</v>
      </c>
      <c r="Q2096">
        <v>0</v>
      </c>
    </row>
    <row r="2097" spans="1:17" x14ac:dyDescent="0.25">
      <c r="A2097" t="s">
        <v>1005</v>
      </c>
      <c r="B2097" t="s">
        <v>2249</v>
      </c>
      <c r="C2097" t="s">
        <v>133</v>
      </c>
      <c r="D2097" t="s">
        <v>2207</v>
      </c>
      <c r="E2097" t="s">
        <v>105</v>
      </c>
      <c r="F2097">
        <v>40700</v>
      </c>
      <c r="G2097" t="s">
        <v>911</v>
      </c>
      <c r="I2097" t="s">
        <v>111</v>
      </c>
      <c r="J2097">
        <v>2026</v>
      </c>
      <c r="K2097">
        <v>7</v>
      </c>
      <c r="L2097" t="s">
        <v>94</v>
      </c>
      <c r="M2097">
        <v>95.63</v>
      </c>
      <c r="N2097">
        <v>1</v>
      </c>
      <c r="O2097">
        <v>95.63</v>
      </c>
      <c r="P2097" t="s">
        <v>2205</v>
      </c>
      <c r="Q2097">
        <v>0</v>
      </c>
    </row>
    <row r="2098" spans="1:17" x14ac:dyDescent="0.25">
      <c r="A2098" t="s">
        <v>1005</v>
      </c>
      <c r="B2098" t="s">
        <v>152</v>
      </c>
      <c r="C2098" t="s">
        <v>133</v>
      </c>
      <c r="D2098" t="s">
        <v>2207</v>
      </c>
      <c r="E2098" t="s">
        <v>102</v>
      </c>
      <c r="F2098">
        <v>40700</v>
      </c>
      <c r="G2098" t="s">
        <v>911</v>
      </c>
      <c r="I2098" t="s">
        <v>125</v>
      </c>
      <c r="J2098">
        <v>2026</v>
      </c>
      <c r="K2098">
        <v>7</v>
      </c>
      <c r="L2098" t="s">
        <v>94</v>
      </c>
      <c r="M2098">
        <v>72.59</v>
      </c>
      <c r="N2098">
        <v>1</v>
      </c>
      <c r="O2098">
        <v>72.59</v>
      </c>
      <c r="P2098" t="s">
        <v>2205</v>
      </c>
      <c r="Q2098">
        <v>1</v>
      </c>
    </row>
    <row r="2099" spans="1:17" x14ac:dyDescent="0.25">
      <c r="A2099" t="s">
        <v>1005</v>
      </c>
      <c r="B2099" t="s">
        <v>152</v>
      </c>
      <c r="C2099" t="s">
        <v>133</v>
      </c>
      <c r="D2099" t="s">
        <v>2207</v>
      </c>
      <c r="E2099" t="s">
        <v>105</v>
      </c>
      <c r="F2099">
        <v>40700</v>
      </c>
      <c r="G2099" t="s">
        <v>911</v>
      </c>
      <c r="I2099" t="s">
        <v>111</v>
      </c>
      <c r="J2099">
        <v>2026</v>
      </c>
      <c r="K2099">
        <v>7</v>
      </c>
      <c r="L2099" t="s">
        <v>94</v>
      </c>
      <c r="M2099">
        <v>95.63</v>
      </c>
      <c r="N2099">
        <v>1</v>
      </c>
      <c r="O2099">
        <v>95.63</v>
      </c>
      <c r="P2099" t="s">
        <v>2205</v>
      </c>
      <c r="Q2099">
        <v>0</v>
      </c>
    </row>
    <row r="2100" spans="1:17" x14ac:dyDescent="0.25">
      <c r="A2100" t="s">
        <v>1005</v>
      </c>
      <c r="B2100" t="s">
        <v>2250</v>
      </c>
      <c r="C2100" t="s">
        <v>133</v>
      </c>
      <c r="D2100" t="s">
        <v>2207</v>
      </c>
      <c r="E2100" t="s">
        <v>104</v>
      </c>
      <c r="F2100">
        <v>40700</v>
      </c>
      <c r="G2100" t="s">
        <v>911</v>
      </c>
      <c r="I2100" t="s">
        <v>118</v>
      </c>
      <c r="J2100">
        <v>2026</v>
      </c>
      <c r="K2100">
        <v>7</v>
      </c>
      <c r="L2100" t="s">
        <v>94</v>
      </c>
      <c r="M2100">
        <v>108.16</v>
      </c>
      <c r="N2100">
        <v>1</v>
      </c>
      <c r="O2100">
        <v>108.16</v>
      </c>
      <c r="P2100" t="s">
        <v>2205</v>
      </c>
      <c r="Q2100">
        <v>0</v>
      </c>
    </row>
    <row r="2101" spans="1:17" x14ac:dyDescent="0.25">
      <c r="A2101" t="s">
        <v>1005</v>
      </c>
      <c r="B2101" t="s">
        <v>2250</v>
      </c>
      <c r="C2101" t="s">
        <v>133</v>
      </c>
      <c r="D2101" t="s">
        <v>2207</v>
      </c>
      <c r="E2101" t="s">
        <v>105</v>
      </c>
      <c r="F2101">
        <v>40700</v>
      </c>
      <c r="G2101" t="s">
        <v>911</v>
      </c>
      <c r="I2101" t="s">
        <v>111</v>
      </c>
      <c r="J2101">
        <v>2026</v>
      </c>
      <c r="K2101">
        <v>7</v>
      </c>
      <c r="L2101" t="s">
        <v>94</v>
      </c>
      <c r="M2101">
        <v>95.63</v>
      </c>
      <c r="N2101">
        <v>1</v>
      </c>
      <c r="O2101">
        <v>95.63</v>
      </c>
      <c r="P2101" t="s">
        <v>2205</v>
      </c>
      <c r="Q2101">
        <v>0</v>
      </c>
    </row>
    <row r="2102" spans="1:17" x14ac:dyDescent="0.25">
      <c r="A2102" t="s">
        <v>1005</v>
      </c>
      <c r="B2102" t="s">
        <v>2251</v>
      </c>
      <c r="C2102" t="s">
        <v>133</v>
      </c>
      <c r="D2102" t="s">
        <v>2207</v>
      </c>
      <c r="E2102" t="s">
        <v>93</v>
      </c>
      <c r="F2102">
        <v>40700</v>
      </c>
      <c r="G2102" t="s">
        <v>911</v>
      </c>
      <c r="I2102" t="s">
        <v>253</v>
      </c>
      <c r="J2102">
        <v>2026</v>
      </c>
      <c r="K2102">
        <v>7</v>
      </c>
      <c r="L2102" t="s">
        <v>94</v>
      </c>
      <c r="M2102">
        <v>310.82</v>
      </c>
      <c r="N2102">
        <v>1</v>
      </c>
      <c r="O2102">
        <v>310.82</v>
      </c>
      <c r="P2102" t="s">
        <v>2205</v>
      </c>
      <c r="Q2102">
        <v>0</v>
      </c>
    </row>
    <row r="2103" spans="1:17" x14ac:dyDescent="0.25">
      <c r="A2103" t="s">
        <v>1005</v>
      </c>
      <c r="B2103" t="s">
        <v>2251</v>
      </c>
      <c r="C2103" t="s">
        <v>133</v>
      </c>
      <c r="D2103" t="s">
        <v>2207</v>
      </c>
      <c r="E2103" t="s">
        <v>105</v>
      </c>
      <c r="F2103">
        <v>40700</v>
      </c>
      <c r="G2103" t="s">
        <v>911</v>
      </c>
      <c r="I2103" t="s">
        <v>111</v>
      </c>
      <c r="J2103">
        <v>2026</v>
      </c>
      <c r="K2103">
        <v>7</v>
      </c>
      <c r="L2103" t="s">
        <v>94</v>
      </c>
      <c r="M2103">
        <v>95.63</v>
      </c>
      <c r="N2103">
        <v>1</v>
      </c>
      <c r="O2103">
        <v>95.63</v>
      </c>
      <c r="P2103" t="s">
        <v>2205</v>
      </c>
      <c r="Q2103">
        <v>0</v>
      </c>
    </row>
    <row r="2104" spans="1:17" x14ac:dyDescent="0.25">
      <c r="A2104" t="s">
        <v>1005</v>
      </c>
      <c r="B2104" t="s">
        <v>3144</v>
      </c>
      <c r="C2104" t="s">
        <v>133</v>
      </c>
      <c r="D2104" t="s">
        <v>2207</v>
      </c>
      <c r="E2104" t="s">
        <v>105</v>
      </c>
      <c r="F2104">
        <v>40700</v>
      </c>
      <c r="G2104" t="s">
        <v>911</v>
      </c>
      <c r="I2104" t="s">
        <v>111</v>
      </c>
      <c r="J2104">
        <v>2026</v>
      </c>
      <c r="K2104">
        <v>7</v>
      </c>
      <c r="L2104" t="s">
        <v>94</v>
      </c>
      <c r="M2104">
        <v>191.26</v>
      </c>
      <c r="N2104">
        <v>1</v>
      </c>
      <c r="O2104">
        <v>191.26</v>
      </c>
      <c r="P2104" t="s">
        <v>2205</v>
      </c>
      <c r="Q2104">
        <v>0</v>
      </c>
    </row>
    <row r="2105" spans="1:17" x14ac:dyDescent="0.25">
      <c r="A2105" t="s">
        <v>1005</v>
      </c>
      <c r="B2105" t="s">
        <v>153</v>
      </c>
      <c r="C2105" t="s">
        <v>133</v>
      </c>
      <c r="D2105" t="s">
        <v>2207</v>
      </c>
      <c r="E2105" t="s">
        <v>104</v>
      </c>
      <c r="F2105">
        <v>40700</v>
      </c>
      <c r="G2105" t="s">
        <v>911</v>
      </c>
      <c r="I2105" t="s">
        <v>245</v>
      </c>
      <c r="J2105">
        <v>2026</v>
      </c>
      <c r="K2105">
        <v>7</v>
      </c>
      <c r="L2105" t="s">
        <v>94</v>
      </c>
      <c r="M2105">
        <v>1163.82</v>
      </c>
      <c r="N2105">
        <v>1</v>
      </c>
      <c r="O2105">
        <v>1163.82</v>
      </c>
      <c r="P2105" t="s">
        <v>2205</v>
      </c>
      <c r="Q2105">
        <v>1</v>
      </c>
    </row>
    <row r="2106" spans="1:17" x14ac:dyDescent="0.25">
      <c r="A2106" t="s">
        <v>1005</v>
      </c>
      <c r="B2106" t="s">
        <v>153</v>
      </c>
      <c r="C2106" t="s">
        <v>133</v>
      </c>
      <c r="D2106" t="s">
        <v>2207</v>
      </c>
      <c r="E2106" t="s">
        <v>104</v>
      </c>
      <c r="F2106">
        <v>40700</v>
      </c>
      <c r="G2106" t="s">
        <v>911</v>
      </c>
      <c r="I2106" t="s">
        <v>246</v>
      </c>
      <c r="J2106">
        <v>2026</v>
      </c>
      <c r="K2106">
        <v>7</v>
      </c>
      <c r="L2106" t="s">
        <v>94</v>
      </c>
      <c r="M2106">
        <v>675.99</v>
      </c>
      <c r="N2106">
        <v>1</v>
      </c>
      <c r="O2106">
        <v>675.99</v>
      </c>
      <c r="P2106" t="s">
        <v>2205</v>
      </c>
      <c r="Q2106">
        <v>0</v>
      </c>
    </row>
    <row r="2107" spans="1:17" x14ac:dyDescent="0.25">
      <c r="A2107" t="s">
        <v>1005</v>
      </c>
      <c r="B2107" t="s">
        <v>154</v>
      </c>
      <c r="C2107" t="s">
        <v>133</v>
      </c>
      <c r="D2107" t="s">
        <v>2207</v>
      </c>
      <c r="E2107" t="s">
        <v>93</v>
      </c>
      <c r="F2107">
        <v>40700</v>
      </c>
      <c r="G2107" t="s">
        <v>911</v>
      </c>
      <c r="I2107" t="s">
        <v>253</v>
      </c>
      <c r="J2107">
        <v>2026</v>
      </c>
      <c r="K2107">
        <v>7</v>
      </c>
      <c r="L2107" t="s">
        <v>94</v>
      </c>
      <c r="M2107">
        <v>310.82</v>
      </c>
      <c r="N2107">
        <v>1</v>
      </c>
      <c r="O2107">
        <v>310.82</v>
      </c>
      <c r="P2107" t="s">
        <v>2205</v>
      </c>
      <c r="Q2107">
        <v>0</v>
      </c>
    </row>
    <row r="2108" spans="1:17" x14ac:dyDescent="0.25">
      <c r="A2108" t="s">
        <v>1005</v>
      </c>
      <c r="B2108" t="s">
        <v>154</v>
      </c>
      <c r="C2108" t="s">
        <v>133</v>
      </c>
      <c r="D2108" t="s">
        <v>2207</v>
      </c>
      <c r="E2108" t="s">
        <v>105</v>
      </c>
      <c r="F2108">
        <v>40700</v>
      </c>
      <c r="G2108" t="s">
        <v>911</v>
      </c>
      <c r="I2108" t="s">
        <v>111</v>
      </c>
      <c r="J2108">
        <v>2026</v>
      </c>
      <c r="K2108">
        <v>7</v>
      </c>
      <c r="L2108" t="s">
        <v>94</v>
      </c>
      <c r="M2108">
        <v>95.63</v>
      </c>
      <c r="N2108">
        <v>1</v>
      </c>
      <c r="O2108">
        <v>95.63</v>
      </c>
      <c r="P2108" t="s">
        <v>2205</v>
      </c>
      <c r="Q2108">
        <v>0</v>
      </c>
    </row>
    <row r="2109" spans="1:17" x14ac:dyDescent="0.25">
      <c r="A2109" t="s">
        <v>1005</v>
      </c>
      <c r="B2109" t="s">
        <v>155</v>
      </c>
      <c r="C2109" t="s">
        <v>133</v>
      </c>
      <c r="D2109" t="s">
        <v>2207</v>
      </c>
      <c r="E2109" t="s">
        <v>102</v>
      </c>
      <c r="F2109">
        <v>40700</v>
      </c>
      <c r="G2109" t="s">
        <v>911</v>
      </c>
      <c r="I2109" t="s">
        <v>125</v>
      </c>
      <c r="J2109">
        <v>2026</v>
      </c>
      <c r="K2109">
        <v>7</v>
      </c>
      <c r="L2109" t="s">
        <v>94</v>
      </c>
      <c r="M2109">
        <v>72.59</v>
      </c>
      <c r="N2109">
        <v>1</v>
      </c>
      <c r="O2109">
        <v>72.59</v>
      </c>
      <c r="P2109" t="s">
        <v>2205</v>
      </c>
      <c r="Q2109">
        <v>1</v>
      </c>
    </row>
    <row r="2110" spans="1:17" x14ac:dyDescent="0.25">
      <c r="A2110" t="s">
        <v>1005</v>
      </c>
      <c r="B2110" t="s">
        <v>155</v>
      </c>
      <c r="C2110" t="s">
        <v>133</v>
      </c>
      <c r="D2110" t="s">
        <v>2207</v>
      </c>
      <c r="E2110" t="s">
        <v>105</v>
      </c>
      <c r="F2110">
        <v>40700</v>
      </c>
      <c r="G2110" t="s">
        <v>911</v>
      </c>
      <c r="I2110" t="s">
        <v>111</v>
      </c>
      <c r="J2110">
        <v>2026</v>
      </c>
      <c r="K2110">
        <v>7</v>
      </c>
      <c r="L2110" t="s">
        <v>94</v>
      </c>
      <c r="M2110">
        <v>191.26</v>
      </c>
      <c r="N2110">
        <v>1</v>
      </c>
      <c r="O2110">
        <v>191.26</v>
      </c>
      <c r="P2110" t="s">
        <v>2205</v>
      </c>
      <c r="Q2110">
        <v>0</v>
      </c>
    </row>
    <row r="2111" spans="1:17" x14ac:dyDescent="0.25">
      <c r="A2111" t="s">
        <v>1005</v>
      </c>
      <c r="B2111" t="s">
        <v>678</v>
      </c>
      <c r="C2111" t="s">
        <v>133</v>
      </c>
      <c r="D2111" t="s">
        <v>2207</v>
      </c>
      <c r="E2111" t="s">
        <v>102</v>
      </c>
      <c r="F2111">
        <v>40700</v>
      </c>
      <c r="G2111" t="s">
        <v>911</v>
      </c>
      <c r="I2111" t="s">
        <v>125</v>
      </c>
      <c r="J2111">
        <v>2026</v>
      </c>
      <c r="K2111">
        <v>7</v>
      </c>
      <c r="L2111" t="s">
        <v>94</v>
      </c>
      <c r="M2111">
        <v>415.63</v>
      </c>
      <c r="N2111">
        <v>1</v>
      </c>
      <c r="O2111">
        <v>415.63</v>
      </c>
      <c r="P2111" t="s">
        <v>2205</v>
      </c>
      <c r="Q2111">
        <v>1</v>
      </c>
    </row>
    <row r="2112" spans="1:17" x14ac:dyDescent="0.25">
      <c r="A2112" t="s">
        <v>1005</v>
      </c>
      <c r="B2112" t="s">
        <v>678</v>
      </c>
      <c r="C2112" t="s">
        <v>133</v>
      </c>
      <c r="D2112" t="s">
        <v>2207</v>
      </c>
      <c r="E2112" t="s">
        <v>104</v>
      </c>
      <c r="F2112">
        <v>40700</v>
      </c>
      <c r="G2112" t="s">
        <v>911</v>
      </c>
      <c r="I2112" t="s">
        <v>118</v>
      </c>
      <c r="J2112">
        <v>2026</v>
      </c>
      <c r="K2112">
        <v>7</v>
      </c>
      <c r="L2112" t="s">
        <v>94</v>
      </c>
      <c r="M2112">
        <v>216.32</v>
      </c>
      <c r="N2112">
        <v>1</v>
      </c>
      <c r="O2112">
        <v>216.32</v>
      </c>
      <c r="P2112" t="s">
        <v>2205</v>
      </c>
      <c r="Q2112">
        <v>0</v>
      </c>
    </row>
    <row r="2113" spans="1:17" x14ac:dyDescent="0.25">
      <c r="A2113" t="s">
        <v>1005</v>
      </c>
      <c r="B2113" t="s">
        <v>678</v>
      </c>
      <c r="C2113" t="s">
        <v>133</v>
      </c>
      <c r="D2113" t="s">
        <v>2207</v>
      </c>
      <c r="E2113" t="s">
        <v>104</v>
      </c>
      <c r="F2113">
        <v>40700</v>
      </c>
      <c r="G2113" t="s">
        <v>911</v>
      </c>
      <c r="I2113" t="s">
        <v>120</v>
      </c>
      <c r="J2113">
        <v>2026</v>
      </c>
      <c r="K2113">
        <v>7</v>
      </c>
      <c r="L2113" t="s">
        <v>94</v>
      </c>
      <c r="M2113">
        <v>270.39999999999998</v>
      </c>
      <c r="N2113">
        <v>1</v>
      </c>
      <c r="O2113">
        <v>270.39999999999998</v>
      </c>
      <c r="P2113" t="s">
        <v>2205</v>
      </c>
      <c r="Q2113">
        <v>0</v>
      </c>
    </row>
    <row r="2114" spans="1:17" x14ac:dyDescent="0.25">
      <c r="A2114" t="s">
        <v>1005</v>
      </c>
      <c r="B2114" t="s">
        <v>678</v>
      </c>
      <c r="C2114" t="s">
        <v>133</v>
      </c>
      <c r="D2114" t="s">
        <v>2207</v>
      </c>
      <c r="E2114" t="s">
        <v>105</v>
      </c>
      <c r="F2114">
        <v>40700</v>
      </c>
      <c r="G2114" t="s">
        <v>911</v>
      </c>
      <c r="I2114" t="s">
        <v>111</v>
      </c>
      <c r="J2114">
        <v>2026</v>
      </c>
      <c r="K2114">
        <v>7</v>
      </c>
      <c r="L2114" t="s">
        <v>94</v>
      </c>
      <c r="M2114">
        <v>382.52</v>
      </c>
      <c r="N2114">
        <v>1</v>
      </c>
      <c r="O2114">
        <v>382.52</v>
      </c>
      <c r="P2114" t="s">
        <v>2205</v>
      </c>
      <c r="Q2114">
        <v>0</v>
      </c>
    </row>
    <row r="2115" spans="1:17" x14ac:dyDescent="0.25">
      <c r="A2115" t="s">
        <v>1005</v>
      </c>
      <c r="B2115" t="s">
        <v>156</v>
      </c>
      <c r="C2115" t="s">
        <v>133</v>
      </c>
      <c r="D2115" t="s">
        <v>2207</v>
      </c>
      <c r="E2115" t="s">
        <v>104</v>
      </c>
      <c r="F2115">
        <v>40700</v>
      </c>
      <c r="G2115" t="s">
        <v>911</v>
      </c>
      <c r="I2115" t="s">
        <v>118</v>
      </c>
      <c r="J2115">
        <v>2026</v>
      </c>
      <c r="K2115">
        <v>7</v>
      </c>
      <c r="L2115" t="s">
        <v>94</v>
      </c>
      <c r="M2115">
        <v>216.32</v>
      </c>
      <c r="N2115">
        <v>1</v>
      </c>
      <c r="O2115">
        <v>216.32</v>
      </c>
      <c r="P2115" t="s">
        <v>2205</v>
      </c>
      <c r="Q2115">
        <v>0</v>
      </c>
    </row>
    <row r="2116" spans="1:17" x14ac:dyDescent="0.25">
      <c r="A2116" t="s">
        <v>1005</v>
      </c>
      <c r="B2116" t="s">
        <v>156</v>
      </c>
      <c r="C2116" t="s">
        <v>133</v>
      </c>
      <c r="D2116" t="s">
        <v>2207</v>
      </c>
      <c r="E2116" t="s">
        <v>105</v>
      </c>
      <c r="F2116">
        <v>40700</v>
      </c>
      <c r="G2116" t="s">
        <v>911</v>
      </c>
      <c r="I2116" t="s">
        <v>111</v>
      </c>
      <c r="J2116">
        <v>2026</v>
      </c>
      <c r="K2116">
        <v>7</v>
      </c>
      <c r="L2116" t="s">
        <v>94</v>
      </c>
      <c r="M2116">
        <v>191.26</v>
      </c>
      <c r="N2116">
        <v>1</v>
      </c>
      <c r="O2116">
        <v>191.26</v>
      </c>
      <c r="P2116" t="s">
        <v>2205</v>
      </c>
      <c r="Q2116">
        <v>0</v>
      </c>
    </row>
    <row r="2117" spans="1:17" x14ac:dyDescent="0.25">
      <c r="A2117" t="s">
        <v>1005</v>
      </c>
      <c r="B2117" t="s">
        <v>882</v>
      </c>
      <c r="C2117" t="s">
        <v>133</v>
      </c>
      <c r="D2117" t="s">
        <v>2207</v>
      </c>
      <c r="E2117" t="s">
        <v>105</v>
      </c>
      <c r="F2117">
        <v>40700</v>
      </c>
      <c r="G2117" t="s">
        <v>911</v>
      </c>
      <c r="I2117" t="s">
        <v>111</v>
      </c>
      <c r="J2117">
        <v>2026</v>
      </c>
      <c r="K2117">
        <v>7</v>
      </c>
      <c r="L2117" t="s">
        <v>94</v>
      </c>
      <c r="M2117">
        <v>191.26</v>
      </c>
      <c r="N2117">
        <v>1</v>
      </c>
      <c r="O2117">
        <v>191.26</v>
      </c>
      <c r="P2117" t="s">
        <v>2205</v>
      </c>
      <c r="Q2117">
        <v>0</v>
      </c>
    </row>
    <row r="2118" spans="1:17" x14ac:dyDescent="0.25">
      <c r="A2118" t="s">
        <v>1005</v>
      </c>
      <c r="B2118" t="s">
        <v>157</v>
      </c>
      <c r="C2118" t="s">
        <v>133</v>
      </c>
      <c r="D2118" t="s">
        <v>2207</v>
      </c>
      <c r="E2118" t="s">
        <v>102</v>
      </c>
      <c r="F2118">
        <v>40700</v>
      </c>
      <c r="G2118" t="s">
        <v>911</v>
      </c>
      <c r="I2118" t="s">
        <v>125</v>
      </c>
      <c r="J2118">
        <v>2026</v>
      </c>
      <c r="K2118">
        <v>7</v>
      </c>
      <c r="L2118" t="s">
        <v>94</v>
      </c>
      <c r="M2118">
        <v>145.18</v>
      </c>
      <c r="N2118">
        <v>1</v>
      </c>
      <c r="O2118">
        <v>145.18</v>
      </c>
      <c r="P2118" t="s">
        <v>2205</v>
      </c>
      <c r="Q2118">
        <v>1</v>
      </c>
    </row>
    <row r="2119" spans="1:17" x14ac:dyDescent="0.25">
      <c r="A2119" t="s">
        <v>1005</v>
      </c>
      <c r="B2119" t="s">
        <v>157</v>
      </c>
      <c r="C2119" t="s">
        <v>133</v>
      </c>
      <c r="D2119" t="s">
        <v>2207</v>
      </c>
      <c r="E2119" t="s">
        <v>104</v>
      </c>
      <c r="F2119">
        <v>40700</v>
      </c>
      <c r="G2119" t="s">
        <v>911</v>
      </c>
      <c r="I2119" t="s">
        <v>118</v>
      </c>
      <c r="J2119">
        <v>2026</v>
      </c>
      <c r="K2119">
        <v>7</v>
      </c>
      <c r="L2119" t="s">
        <v>94</v>
      </c>
      <c r="M2119">
        <v>432.64</v>
      </c>
      <c r="N2119">
        <v>1</v>
      </c>
      <c r="O2119">
        <v>432.64</v>
      </c>
      <c r="P2119" t="s">
        <v>2205</v>
      </c>
      <c r="Q2119">
        <v>0</v>
      </c>
    </row>
    <row r="2120" spans="1:17" x14ac:dyDescent="0.25">
      <c r="A2120" t="s">
        <v>1005</v>
      </c>
      <c r="B2120" t="s">
        <v>157</v>
      </c>
      <c r="C2120" t="s">
        <v>133</v>
      </c>
      <c r="D2120" t="s">
        <v>2207</v>
      </c>
      <c r="E2120" t="s">
        <v>104</v>
      </c>
      <c r="F2120">
        <v>40700</v>
      </c>
      <c r="G2120" t="s">
        <v>911</v>
      </c>
      <c r="I2120" t="s">
        <v>120</v>
      </c>
      <c r="J2120">
        <v>2026</v>
      </c>
      <c r="K2120">
        <v>7</v>
      </c>
      <c r="L2120" t="s">
        <v>94</v>
      </c>
      <c r="M2120">
        <v>540.79999999999995</v>
      </c>
      <c r="N2120">
        <v>1</v>
      </c>
      <c r="O2120">
        <v>540.79999999999995</v>
      </c>
      <c r="P2120" t="s">
        <v>2205</v>
      </c>
      <c r="Q2120">
        <v>0</v>
      </c>
    </row>
    <row r="2121" spans="1:17" x14ac:dyDescent="0.25">
      <c r="A2121" t="s">
        <v>1005</v>
      </c>
      <c r="B2121" t="s">
        <v>157</v>
      </c>
      <c r="C2121" t="s">
        <v>133</v>
      </c>
      <c r="D2121" t="s">
        <v>2207</v>
      </c>
      <c r="E2121" t="s">
        <v>105</v>
      </c>
      <c r="F2121">
        <v>40700</v>
      </c>
      <c r="G2121" t="s">
        <v>911</v>
      </c>
      <c r="I2121" t="s">
        <v>111</v>
      </c>
      <c r="J2121">
        <v>2026</v>
      </c>
      <c r="K2121">
        <v>7</v>
      </c>
      <c r="L2121" t="s">
        <v>94</v>
      </c>
      <c r="M2121">
        <v>191.26</v>
      </c>
      <c r="N2121">
        <v>1</v>
      </c>
      <c r="O2121">
        <v>191.26</v>
      </c>
      <c r="P2121" t="s">
        <v>2205</v>
      </c>
      <c r="Q2121">
        <v>0</v>
      </c>
    </row>
    <row r="2122" spans="1:17" x14ac:dyDescent="0.25">
      <c r="A2122" t="s">
        <v>1005</v>
      </c>
      <c r="B2122" t="s">
        <v>2252</v>
      </c>
      <c r="C2122" t="s">
        <v>133</v>
      </c>
      <c r="D2122" t="s">
        <v>2207</v>
      </c>
      <c r="E2122" t="s">
        <v>105</v>
      </c>
      <c r="F2122">
        <v>40700</v>
      </c>
      <c r="G2122" t="s">
        <v>911</v>
      </c>
      <c r="I2122" t="s">
        <v>111</v>
      </c>
      <c r="J2122">
        <v>2026</v>
      </c>
      <c r="K2122">
        <v>7</v>
      </c>
      <c r="L2122" t="s">
        <v>94</v>
      </c>
      <c r="M2122">
        <v>95.63</v>
      </c>
      <c r="N2122">
        <v>1</v>
      </c>
      <c r="O2122">
        <v>95.63</v>
      </c>
      <c r="P2122" t="s">
        <v>2205</v>
      </c>
      <c r="Q2122">
        <v>0</v>
      </c>
    </row>
    <row r="2123" spans="1:17" x14ac:dyDescent="0.25">
      <c r="A2123" t="s">
        <v>1005</v>
      </c>
      <c r="B2123" t="s">
        <v>161</v>
      </c>
      <c r="C2123" t="s">
        <v>133</v>
      </c>
      <c r="D2123" t="s">
        <v>2207</v>
      </c>
      <c r="E2123" t="s">
        <v>105</v>
      </c>
      <c r="F2123">
        <v>40700</v>
      </c>
      <c r="G2123" t="s">
        <v>911</v>
      </c>
      <c r="I2123" t="s">
        <v>111</v>
      </c>
      <c r="J2123">
        <v>2026</v>
      </c>
      <c r="K2123">
        <v>7</v>
      </c>
      <c r="L2123" t="s">
        <v>94</v>
      </c>
      <c r="M2123">
        <v>191.26</v>
      </c>
      <c r="N2123">
        <v>1</v>
      </c>
      <c r="O2123">
        <v>191.26</v>
      </c>
      <c r="P2123" t="s">
        <v>2205</v>
      </c>
      <c r="Q2123">
        <v>0</v>
      </c>
    </row>
    <row r="2124" spans="1:17" x14ac:dyDescent="0.25">
      <c r="A2124" t="s">
        <v>1005</v>
      </c>
      <c r="B2124" t="s">
        <v>2253</v>
      </c>
      <c r="C2124" t="s">
        <v>133</v>
      </c>
      <c r="D2124" t="s">
        <v>2207</v>
      </c>
      <c r="E2124" t="s">
        <v>105</v>
      </c>
      <c r="F2124">
        <v>40700</v>
      </c>
      <c r="G2124" t="s">
        <v>911</v>
      </c>
      <c r="I2124" t="s">
        <v>111</v>
      </c>
      <c r="J2124">
        <v>2026</v>
      </c>
      <c r="K2124">
        <v>7</v>
      </c>
      <c r="L2124" t="s">
        <v>94</v>
      </c>
      <c r="M2124">
        <v>95.63</v>
      </c>
      <c r="N2124">
        <v>1</v>
      </c>
      <c r="O2124">
        <v>95.63</v>
      </c>
      <c r="P2124" t="s">
        <v>2205</v>
      </c>
      <c r="Q2124">
        <v>0</v>
      </c>
    </row>
    <row r="2125" spans="1:17" x14ac:dyDescent="0.25">
      <c r="A2125" t="s">
        <v>1005</v>
      </c>
      <c r="B2125" t="s">
        <v>164</v>
      </c>
      <c r="C2125" t="s">
        <v>133</v>
      </c>
      <c r="D2125" t="s">
        <v>2207</v>
      </c>
      <c r="E2125" t="s">
        <v>102</v>
      </c>
      <c r="F2125">
        <v>40700</v>
      </c>
      <c r="G2125" t="s">
        <v>911</v>
      </c>
      <c r="I2125" t="s">
        <v>125</v>
      </c>
      <c r="J2125">
        <v>2026</v>
      </c>
      <c r="K2125">
        <v>7</v>
      </c>
      <c r="L2125" t="s">
        <v>94</v>
      </c>
      <c r="M2125">
        <v>72.59</v>
      </c>
      <c r="N2125">
        <v>1</v>
      </c>
      <c r="O2125">
        <v>72.59</v>
      </c>
      <c r="P2125" t="s">
        <v>2205</v>
      </c>
      <c r="Q2125">
        <v>1</v>
      </c>
    </row>
    <row r="2126" spans="1:17" x14ac:dyDescent="0.25">
      <c r="A2126" t="s">
        <v>1005</v>
      </c>
      <c r="B2126" t="s">
        <v>164</v>
      </c>
      <c r="C2126" t="s">
        <v>133</v>
      </c>
      <c r="D2126" t="s">
        <v>2207</v>
      </c>
      <c r="E2126" t="s">
        <v>104</v>
      </c>
      <c r="F2126">
        <v>40700</v>
      </c>
      <c r="G2126" t="s">
        <v>911</v>
      </c>
      <c r="I2126" t="s">
        <v>118</v>
      </c>
      <c r="J2126">
        <v>2026</v>
      </c>
      <c r="K2126">
        <v>7</v>
      </c>
      <c r="L2126" t="s">
        <v>94</v>
      </c>
      <c r="M2126">
        <v>108.16</v>
      </c>
      <c r="N2126">
        <v>1</v>
      </c>
      <c r="O2126">
        <v>108.16</v>
      </c>
      <c r="P2126" t="s">
        <v>2205</v>
      </c>
      <c r="Q2126">
        <v>0</v>
      </c>
    </row>
    <row r="2127" spans="1:17" x14ac:dyDescent="0.25">
      <c r="A2127" t="s">
        <v>1005</v>
      </c>
      <c r="B2127" t="s">
        <v>164</v>
      </c>
      <c r="C2127" t="s">
        <v>133</v>
      </c>
      <c r="D2127" t="s">
        <v>2207</v>
      </c>
      <c r="E2127" t="s">
        <v>104</v>
      </c>
      <c r="F2127">
        <v>40700</v>
      </c>
      <c r="G2127" t="s">
        <v>911</v>
      </c>
      <c r="I2127" t="s">
        <v>120</v>
      </c>
      <c r="J2127">
        <v>2026</v>
      </c>
      <c r="K2127">
        <v>7</v>
      </c>
      <c r="L2127" t="s">
        <v>94</v>
      </c>
      <c r="M2127">
        <v>270.39999999999998</v>
      </c>
      <c r="N2127">
        <v>1</v>
      </c>
      <c r="O2127">
        <v>270.39999999999998</v>
      </c>
      <c r="P2127" t="s">
        <v>2205</v>
      </c>
      <c r="Q2127">
        <v>0</v>
      </c>
    </row>
    <row r="2128" spans="1:17" x14ac:dyDescent="0.25">
      <c r="A2128" t="s">
        <v>1005</v>
      </c>
      <c r="B2128" t="s">
        <v>164</v>
      </c>
      <c r="C2128" t="s">
        <v>133</v>
      </c>
      <c r="D2128" t="s">
        <v>2207</v>
      </c>
      <c r="E2128" t="s">
        <v>105</v>
      </c>
      <c r="F2128">
        <v>40700</v>
      </c>
      <c r="G2128" t="s">
        <v>911</v>
      </c>
      <c r="I2128" t="s">
        <v>111</v>
      </c>
      <c r="J2128">
        <v>2026</v>
      </c>
      <c r="K2128">
        <v>7</v>
      </c>
      <c r="L2128" t="s">
        <v>94</v>
      </c>
      <c r="M2128">
        <v>95.63</v>
      </c>
      <c r="N2128">
        <v>1</v>
      </c>
      <c r="O2128">
        <v>95.63</v>
      </c>
      <c r="P2128" t="s">
        <v>2205</v>
      </c>
      <c r="Q2128">
        <v>0</v>
      </c>
    </row>
    <row r="2129" spans="1:17" x14ac:dyDescent="0.25">
      <c r="A2129" t="s">
        <v>1005</v>
      </c>
      <c r="B2129" t="s">
        <v>2254</v>
      </c>
      <c r="C2129" t="s">
        <v>133</v>
      </c>
      <c r="D2129" t="s">
        <v>2207</v>
      </c>
      <c r="E2129" t="s">
        <v>102</v>
      </c>
      <c r="F2129">
        <v>40700</v>
      </c>
      <c r="G2129" t="s">
        <v>911</v>
      </c>
      <c r="I2129" t="s">
        <v>125</v>
      </c>
      <c r="J2129">
        <v>2026</v>
      </c>
      <c r="K2129">
        <v>7</v>
      </c>
      <c r="L2129" t="s">
        <v>94</v>
      </c>
      <c r="M2129">
        <v>72.59</v>
      </c>
      <c r="N2129">
        <v>1</v>
      </c>
      <c r="O2129">
        <v>72.59</v>
      </c>
      <c r="P2129" t="s">
        <v>2205</v>
      </c>
      <c r="Q2129">
        <v>1</v>
      </c>
    </row>
    <row r="2130" spans="1:17" x14ac:dyDescent="0.25">
      <c r="A2130" t="s">
        <v>1005</v>
      </c>
      <c r="B2130" t="s">
        <v>2254</v>
      </c>
      <c r="C2130" t="s">
        <v>133</v>
      </c>
      <c r="D2130" t="s">
        <v>2207</v>
      </c>
      <c r="E2130" t="s">
        <v>104</v>
      </c>
      <c r="F2130">
        <v>40700</v>
      </c>
      <c r="G2130" t="s">
        <v>911</v>
      </c>
      <c r="I2130" t="s">
        <v>118</v>
      </c>
      <c r="J2130">
        <v>2026</v>
      </c>
      <c r="K2130">
        <v>7</v>
      </c>
      <c r="L2130" t="s">
        <v>94</v>
      </c>
      <c r="M2130">
        <v>108.16</v>
      </c>
      <c r="N2130">
        <v>1</v>
      </c>
      <c r="O2130">
        <v>108.16</v>
      </c>
      <c r="P2130" t="s">
        <v>2205</v>
      </c>
      <c r="Q2130">
        <v>0</v>
      </c>
    </row>
    <row r="2131" spans="1:17" x14ac:dyDescent="0.25">
      <c r="A2131" t="s">
        <v>1005</v>
      </c>
      <c r="B2131" t="s">
        <v>2254</v>
      </c>
      <c r="C2131" t="s">
        <v>133</v>
      </c>
      <c r="D2131" t="s">
        <v>2207</v>
      </c>
      <c r="E2131" t="s">
        <v>105</v>
      </c>
      <c r="F2131">
        <v>40700</v>
      </c>
      <c r="G2131" t="s">
        <v>911</v>
      </c>
      <c r="I2131" t="s">
        <v>111</v>
      </c>
      <c r="J2131">
        <v>2026</v>
      </c>
      <c r="K2131">
        <v>7</v>
      </c>
      <c r="L2131" t="s">
        <v>94</v>
      </c>
      <c r="M2131">
        <v>95.63</v>
      </c>
      <c r="N2131">
        <v>1</v>
      </c>
      <c r="O2131">
        <v>95.63</v>
      </c>
      <c r="P2131" t="s">
        <v>2205</v>
      </c>
      <c r="Q2131">
        <v>0</v>
      </c>
    </row>
    <row r="2132" spans="1:17" x14ac:dyDescent="0.25">
      <c r="A2132" t="s">
        <v>1005</v>
      </c>
      <c r="B2132" t="s">
        <v>2255</v>
      </c>
      <c r="C2132" t="s">
        <v>133</v>
      </c>
      <c r="D2132" t="s">
        <v>2207</v>
      </c>
      <c r="E2132" t="s">
        <v>105</v>
      </c>
      <c r="F2132">
        <v>40700</v>
      </c>
      <c r="G2132" t="s">
        <v>911</v>
      </c>
      <c r="I2132" t="s">
        <v>111</v>
      </c>
      <c r="J2132">
        <v>2026</v>
      </c>
      <c r="K2132">
        <v>7</v>
      </c>
      <c r="L2132" t="s">
        <v>94</v>
      </c>
      <c r="M2132">
        <v>95.63</v>
      </c>
      <c r="N2132">
        <v>1</v>
      </c>
      <c r="O2132">
        <v>95.63</v>
      </c>
      <c r="P2132" t="s">
        <v>2205</v>
      </c>
      <c r="Q2132">
        <v>0</v>
      </c>
    </row>
    <row r="2133" spans="1:17" x14ac:dyDescent="0.25">
      <c r="A2133" t="s">
        <v>1005</v>
      </c>
      <c r="B2133" t="s">
        <v>681</v>
      </c>
      <c r="C2133" t="s">
        <v>133</v>
      </c>
      <c r="D2133" t="s">
        <v>2207</v>
      </c>
      <c r="E2133" t="s">
        <v>102</v>
      </c>
      <c r="F2133">
        <v>40700</v>
      </c>
      <c r="G2133" t="s">
        <v>911</v>
      </c>
      <c r="I2133" t="s">
        <v>125</v>
      </c>
      <c r="J2133">
        <v>2026</v>
      </c>
      <c r="K2133">
        <v>7</v>
      </c>
      <c r="L2133" t="s">
        <v>94</v>
      </c>
      <c r="M2133">
        <v>72.59</v>
      </c>
      <c r="N2133">
        <v>1</v>
      </c>
      <c r="O2133">
        <v>72.59</v>
      </c>
      <c r="P2133" t="s">
        <v>2205</v>
      </c>
      <c r="Q2133">
        <v>1</v>
      </c>
    </row>
    <row r="2134" spans="1:17" x14ac:dyDescent="0.25">
      <c r="A2134" t="s">
        <v>1005</v>
      </c>
      <c r="B2134" t="s">
        <v>681</v>
      </c>
      <c r="C2134" t="s">
        <v>133</v>
      </c>
      <c r="D2134" t="s">
        <v>2207</v>
      </c>
      <c r="E2134" t="s">
        <v>105</v>
      </c>
      <c r="F2134">
        <v>40700</v>
      </c>
      <c r="G2134" t="s">
        <v>911</v>
      </c>
      <c r="I2134" t="s">
        <v>111</v>
      </c>
      <c r="J2134">
        <v>2026</v>
      </c>
      <c r="K2134">
        <v>7</v>
      </c>
      <c r="L2134" t="s">
        <v>94</v>
      </c>
      <c r="M2134">
        <v>95.63</v>
      </c>
      <c r="N2134">
        <v>1</v>
      </c>
      <c r="O2134">
        <v>95.63</v>
      </c>
      <c r="P2134" t="s">
        <v>2205</v>
      </c>
      <c r="Q2134">
        <v>0</v>
      </c>
    </row>
    <row r="2135" spans="1:17" x14ac:dyDescent="0.25">
      <c r="A2135" t="s">
        <v>1005</v>
      </c>
      <c r="B2135" t="s">
        <v>683</v>
      </c>
      <c r="C2135" t="s">
        <v>133</v>
      </c>
      <c r="D2135" t="s">
        <v>2207</v>
      </c>
      <c r="E2135" t="s">
        <v>104</v>
      </c>
      <c r="F2135">
        <v>40700</v>
      </c>
      <c r="G2135" t="s">
        <v>911</v>
      </c>
      <c r="I2135" t="s">
        <v>118</v>
      </c>
      <c r="J2135">
        <v>2026</v>
      </c>
      <c r="K2135">
        <v>7</v>
      </c>
      <c r="L2135" t="s">
        <v>94</v>
      </c>
      <c r="M2135">
        <v>108.16</v>
      </c>
      <c r="N2135">
        <v>1</v>
      </c>
      <c r="O2135">
        <v>108.16</v>
      </c>
      <c r="P2135" t="s">
        <v>2205</v>
      </c>
      <c r="Q2135">
        <v>0</v>
      </c>
    </row>
    <row r="2136" spans="1:17" x14ac:dyDescent="0.25">
      <c r="A2136" t="s">
        <v>1005</v>
      </c>
      <c r="B2136" t="s">
        <v>683</v>
      </c>
      <c r="C2136" t="s">
        <v>133</v>
      </c>
      <c r="D2136" t="s">
        <v>2207</v>
      </c>
      <c r="E2136" t="s">
        <v>105</v>
      </c>
      <c r="F2136">
        <v>40700</v>
      </c>
      <c r="G2136" t="s">
        <v>911</v>
      </c>
      <c r="I2136" t="s">
        <v>111</v>
      </c>
      <c r="J2136">
        <v>2026</v>
      </c>
      <c r="K2136">
        <v>7</v>
      </c>
      <c r="L2136" t="s">
        <v>94</v>
      </c>
      <c r="M2136">
        <v>191.26</v>
      </c>
      <c r="N2136">
        <v>1</v>
      </c>
      <c r="O2136">
        <v>191.26</v>
      </c>
      <c r="P2136" t="s">
        <v>2205</v>
      </c>
      <c r="Q2136">
        <v>0</v>
      </c>
    </row>
    <row r="2137" spans="1:17" x14ac:dyDescent="0.25">
      <c r="A2137" t="s">
        <v>1005</v>
      </c>
      <c r="B2137" t="s">
        <v>2256</v>
      </c>
      <c r="C2137" t="s">
        <v>133</v>
      </c>
      <c r="D2137" t="s">
        <v>2207</v>
      </c>
      <c r="E2137" t="s">
        <v>105</v>
      </c>
      <c r="F2137">
        <v>40700</v>
      </c>
      <c r="G2137" t="s">
        <v>911</v>
      </c>
      <c r="I2137" t="s">
        <v>111</v>
      </c>
      <c r="J2137">
        <v>2026</v>
      </c>
      <c r="K2137">
        <v>7</v>
      </c>
      <c r="L2137" t="s">
        <v>94</v>
      </c>
      <c r="M2137">
        <v>95.63</v>
      </c>
      <c r="N2137">
        <v>1</v>
      </c>
      <c r="O2137">
        <v>95.63</v>
      </c>
      <c r="P2137" t="s">
        <v>2205</v>
      </c>
      <c r="Q2137">
        <v>0</v>
      </c>
    </row>
    <row r="2138" spans="1:17" x14ac:dyDescent="0.25">
      <c r="A2138" t="s">
        <v>1005</v>
      </c>
      <c r="B2138" t="s">
        <v>684</v>
      </c>
      <c r="C2138" t="s">
        <v>133</v>
      </c>
      <c r="D2138" t="s">
        <v>2207</v>
      </c>
      <c r="E2138" t="s">
        <v>104</v>
      </c>
      <c r="F2138">
        <v>40700</v>
      </c>
      <c r="G2138" t="s">
        <v>911</v>
      </c>
      <c r="I2138" t="s">
        <v>118</v>
      </c>
      <c r="J2138">
        <v>2026</v>
      </c>
      <c r="K2138">
        <v>7</v>
      </c>
      <c r="L2138" t="s">
        <v>94</v>
      </c>
      <c r="M2138">
        <v>108.16</v>
      </c>
      <c r="N2138">
        <v>1</v>
      </c>
      <c r="O2138">
        <v>108.16</v>
      </c>
      <c r="P2138" t="s">
        <v>2205</v>
      </c>
      <c r="Q2138">
        <v>0</v>
      </c>
    </row>
    <row r="2139" spans="1:17" x14ac:dyDescent="0.25">
      <c r="A2139" t="s">
        <v>1005</v>
      </c>
      <c r="B2139" t="s">
        <v>684</v>
      </c>
      <c r="C2139" t="s">
        <v>133</v>
      </c>
      <c r="D2139" t="s">
        <v>2207</v>
      </c>
      <c r="E2139" t="s">
        <v>104</v>
      </c>
      <c r="F2139">
        <v>40700</v>
      </c>
      <c r="G2139" t="s">
        <v>911</v>
      </c>
      <c r="I2139" t="s">
        <v>120</v>
      </c>
      <c r="J2139">
        <v>2026</v>
      </c>
      <c r="K2139">
        <v>7</v>
      </c>
      <c r="L2139" t="s">
        <v>94</v>
      </c>
      <c r="M2139">
        <v>270.39999999999998</v>
      </c>
      <c r="N2139">
        <v>1</v>
      </c>
      <c r="O2139">
        <v>270.39999999999998</v>
      </c>
      <c r="P2139" t="s">
        <v>2205</v>
      </c>
      <c r="Q2139">
        <v>0</v>
      </c>
    </row>
    <row r="2140" spans="1:17" x14ac:dyDescent="0.25">
      <c r="A2140" t="s">
        <v>1005</v>
      </c>
      <c r="B2140" t="s">
        <v>684</v>
      </c>
      <c r="C2140" t="s">
        <v>133</v>
      </c>
      <c r="D2140" t="s">
        <v>2207</v>
      </c>
      <c r="E2140" t="s">
        <v>105</v>
      </c>
      <c r="F2140">
        <v>40700</v>
      </c>
      <c r="G2140" t="s">
        <v>911</v>
      </c>
      <c r="I2140" t="s">
        <v>111</v>
      </c>
      <c r="J2140">
        <v>2026</v>
      </c>
      <c r="K2140">
        <v>7</v>
      </c>
      <c r="L2140" t="s">
        <v>94</v>
      </c>
      <c r="M2140">
        <v>95.63</v>
      </c>
      <c r="N2140">
        <v>1</v>
      </c>
      <c r="O2140">
        <v>95.63</v>
      </c>
      <c r="P2140" t="s">
        <v>2205</v>
      </c>
      <c r="Q2140">
        <v>0</v>
      </c>
    </row>
    <row r="2141" spans="1:17" x14ac:dyDescent="0.25">
      <c r="A2141" t="s">
        <v>1005</v>
      </c>
      <c r="B2141" t="s">
        <v>170</v>
      </c>
      <c r="C2141" t="s">
        <v>133</v>
      </c>
      <c r="D2141" t="s">
        <v>2207</v>
      </c>
      <c r="E2141" t="s">
        <v>102</v>
      </c>
      <c r="F2141">
        <v>40700</v>
      </c>
      <c r="G2141" t="s">
        <v>911</v>
      </c>
      <c r="I2141" t="s">
        <v>125</v>
      </c>
      <c r="J2141">
        <v>2026</v>
      </c>
      <c r="K2141">
        <v>7</v>
      </c>
      <c r="L2141" t="s">
        <v>94</v>
      </c>
      <c r="M2141">
        <v>250.54</v>
      </c>
      <c r="N2141">
        <v>1</v>
      </c>
      <c r="O2141">
        <v>250.54</v>
      </c>
      <c r="P2141" t="s">
        <v>2205</v>
      </c>
      <c r="Q2141">
        <v>1</v>
      </c>
    </row>
    <row r="2142" spans="1:17" x14ac:dyDescent="0.25">
      <c r="A2142" t="s">
        <v>1005</v>
      </c>
      <c r="B2142" t="s">
        <v>170</v>
      </c>
      <c r="C2142" t="s">
        <v>133</v>
      </c>
      <c r="D2142" t="s">
        <v>2207</v>
      </c>
      <c r="E2142" t="s">
        <v>104</v>
      </c>
      <c r="F2142">
        <v>40700</v>
      </c>
      <c r="G2142" t="s">
        <v>911</v>
      </c>
      <c r="I2142" t="s">
        <v>118</v>
      </c>
      <c r="J2142">
        <v>2026</v>
      </c>
      <c r="K2142">
        <v>7</v>
      </c>
      <c r="L2142" t="s">
        <v>94</v>
      </c>
      <c r="M2142">
        <v>108.16</v>
      </c>
      <c r="N2142">
        <v>1</v>
      </c>
      <c r="O2142">
        <v>108.16</v>
      </c>
      <c r="P2142" t="s">
        <v>2205</v>
      </c>
      <c r="Q2142">
        <v>0</v>
      </c>
    </row>
    <row r="2143" spans="1:17" x14ac:dyDescent="0.25">
      <c r="A2143" t="s">
        <v>1005</v>
      </c>
      <c r="B2143" t="s">
        <v>170</v>
      </c>
      <c r="C2143" t="s">
        <v>133</v>
      </c>
      <c r="D2143" t="s">
        <v>2207</v>
      </c>
      <c r="E2143" t="s">
        <v>104</v>
      </c>
      <c r="F2143">
        <v>40700</v>
      </c>
      <c r="G2143" t="s">
        <v>911</v>
      </c>
      <c r="I2143" t="s">
        <v>120</v>
      </c>
      <c r="J2143">
        <v>2026</v>
      </c>
      <c r="K2143">
        <v>7</v>
      </c>
      <c r="L2143" t="s">
        <v>94</v>
      </c>
      <c r="M2143">
        <v>270.39999999999998</v>
      </c>
      <c r="N2143">
        <v>1</v>
      </c>
      <c r="O2143">
        <v>270.39999999999998</v>
      </c>
      <c r="P2143" t="s">
        <v>2205</v>
      </c>
      <c r="Q2143">
        <v>0</v>
      </c>
    </row>
    <row r="2144" spans="1:17" x14ac:dyDescent="0.25">
      <c r="A2144" t="s">
        <v>1005</v>
      </c>
      <c r="B2144" t="s">
        <v>170</v>
      </c>
      <c r="C2144" t="s">
        <v>133</v>
      </c>
      <c r="D2144" t="s">
        <v>2207</v>
      </c>
      <c r="E2144" t="s">
        <v>105</v>
      </c>
      <c r="F2144">
        <v>40700</v>
      </c>
      <c r="G2144" t="s">
        <v>911</v>
      </c>
      <c r="I2144" t="s">
        <v>111</v>
      </c>
      <c r="J2144">
        <v>2026</v>
      </c>
      <c r="K2144">
        <v>7</v>
      </c>
      <c r="L2144" t="s">
        <v>94</v>
      </c>
      <c r="M2144">
        <v>95.63</v>
      </c>
      <c r="N2144">
        <v>1</v>
      </c>
      <c r="O2144">
        <v>95.63</v>
      </c>
      <c r="P2144" t="s">
        <v>2205</v>
      </c>
      <c r="Q2144">
        <v>0</v>
      </c>
    </row>
    <row r="2145" spans="1:17" x14ac:dyDescent="0.25">
      <c r="A2145" t="s">
        <v>1005</v>
      </c>
      <c r="B2145" t="s">
        <v>883</v>
      </c>
      <c r="C2145" t="s">
        <v>133</v>
      </c>
      <c r="D2145" t="s">
        <v>2207</v>
      </c>
      <c r="E2145" t="s">
        <v>104</v>
      </c>
      <c r="F2145">
        <v>40700</v>
      </c>
      <c r="G2145" t="s">
        <v>911</v>
      </c>
      <c r="I2145" t="s">
        <v>245</v>
      </c>
      <c r="J2145">
        <v>2026</v>
      </c>
      <c r="K2145">
        <v>7</v>
      </c>
      <c r="L2145" t="s">
        <v>94</v>
      </c>
      <c r="M2145">
        <v>1385.5</v>
      </c>
      <c r="N2145">
        <v>1</v>
      </c>
      <c r="O2145">
        <v>1385.5</v>
      </c>
      <c r="P2145" t="s">
        <v>2205</v>
      </c>
      <c r="Q2145">
        <v>1</v>
      </c>
    </row>
    <row r="2146" spans="1:17" x14ac:dyDescent="0.25">
      <c r="A2146" t="s">
        <v>1005</v>
      </c>
      <c r="B2146" t="s">
        <v>883</v>
      </c>
      <c r="C2146" t="s">
        <v>133</v>
      </c>
      <c r="D2146" t="s">
        <v>2207</v>
      </c>
      <c r="E2146" t="s">
        <v>104</v>
      </c>
      <c r="F2146">
        <v>40700</v>
      </c>
      <c r="G2146" t="s">
        <v>911</v>
      </c>
      <c r="I2146" t="s">
        <v>246</v>
      </c>
      <c r="J2146">
        <v>2026</v>
      </c>
      <c r="K2146">
        <v>7</v>
      </c>
      <c r="L2146" t="s">
        <v>94</v>
      </c>
      <c r="M2146">
        <v>675.99</v>
      </c>
      <c r="N2146">
        <v>1</v>
      </c>
      <c r="O2146">
        <v>675.99</v>
      </c>
      <c r="P2146" t="s">
        <v>2205</v>
      </c>
      <c r="Q2146">
        <v>0</v>
      </c>
    </row>
    <row r="2147" spans="1:17" x14ac:dyDescent="0.25">
      <c r="A2147" t="s">
        <v>1005</v>
      </c>
      <c r="B2147" t="s">
        <v>883</v>
      </c>
      <c r="C2147" t="s">
        <v>133</v>
      </c>
      <c r="D2147" t="s">
        <v>2207</v>
      </c>
      <c r="E2147" t="s">
        <v>104</v>
      </c>
      <c r="F2147">
        <v>40700</v>
      </c>
      <c r="G2147" t="s">
        <v>911</v>
      </c>
      <c r="I2147" t="s">
        <v>118</v>
      </c>
      <c r="J2147">
        <v>2026</v>
      </c>
      <c r="K2147">
        <v>7</v>
      </c>
      <c r="L2147" t="s">
        <v>94</v>
      </c>
      <c r="M2147">
        <v>108.16</v>
      </c>
      <c r="N2147">
        <v>1</v>
      </c>
      <c r="O2147">
        <v>108.16</v>
      </c>
      <c r="P2147" t="s">
        <v>2205</v>
      </c>
      <c r="Q2147">
        <v>0</v>
      </c>
    </row>
    <row r="2148" spans="1:17" x14ac:dyDescent="0.25">
      <c r="A2148" t="s">
        <v>1005</v>
      </c>
      <c r="B2148" t="s">
        <v>687</v>
      </c>
      <c r="C2148" t="s">
        <v>133</v>
      </c>
      <c r="D2148" t="s">
        <v>2207</v>
      </c>
      <c r="E2148" t="s">
        <v>105</v>
      </c>
      <c r="F2148">
        <v>40700</v>
      </c>
      <c r="G2148" t="s">
        <v>911</v>
      </c>
      <c r="I2148" t="s">
        <v>111</v>
      </c>
      <c r="J2148">
        <v>2026</v>
      </c>
      <c r="K2148">
        <v>7</v>
      </c>
      <c r="L2148" t="s">
        <v>94</v>
      </c>
      <c r="M2148">
        <v>95.63</v>
      </c>
      <c r="N2148">
        <v>1</v>
      </c>
      <c r="O2148">
        <v>95.63</v>
      </c>
      <c r="P2148" t="s">
        <v>2205</v>
      </c>
      <c r="Q2148">
        <v>0</v>
      </c>
    </row>
    <row r="2149" spans="1:17" x14ac:dyDescent="0.25">
      <c r="A2149" t="s">
        <v>1005</v>
      </c>
      <c r="B2149" t="s">
        <v>688</v>
      </c>
      <c r="C2149" t="s">
        <v>133</v>
      </c>
      <c r="D2149" t="s">
        <v>2207</v>
      </c>
      <c r="E2149" t="s">
        <v>102</v>
      </c>
      <c r="F2149">
        <v>40700</v>
      </c>
      <c r="G2149" t="s">
        <v>911</v>
      </c>
      <c r="I2149" t="s">
        <v>125</v>
      </c>
      <c r="J2149">
        <v>2026</v>
      </c>
      <c r="K2149">
        <v>7</v>
      </c>
      <c r="L2149" t="s">
        <v>94</v>
      </c>
      <c r="M2149">
        <v>145.18</v>
      </c>
      <c r="N2149">
        <v>1</v>
      </c>
      <c r="O2149">
        <v>145.18</v>
      </c>
      <c r="P2149" t="s">
        <v>2205</v>
      </c>
      <c r="Q2149">
        <v>1</v>
      </c>
    </row>
    <row r="2150" spans="1:17" x14ac:dyDescent="0.25">
      <c r="A2150" t="s">
        <v>1005</v>
      </c>
      <c r="B2150" t="s">
        <v>688</v>
      </c>
      <c r="C2150" t="s">
        <v>133</v>
      </c>
      <c r="D2150" t="s">
        <v>2207</v>
      </c>
      <c r="E2150" t="s">
        <v>104</v>
      </c>
      <c r="F2150">
        <v>40700</v>
      </c>
      <c r="G2150" t="s">
        <v>911</v>
      </c>
      <c r="I2150" t="s">
        <v>118</v>
      </c>
      <c r="J2150">
        <v>2026</v>
      </c>
      <c r="K2150">
        <v>7</v>
      </c>
      <c r="L2150" t="s">
        <v>94</v>
      </c>
      <c r="M2150">
        <v>162.24</v>
      </c>
      <c r="N2150">
        <v>1</v>
      </c>
      <c r="O2150">
        <v>162.24</v>
      </c>
      <c r="P2150" t="s">
        <v>2205</v>
      </c>
      <c r="Q2150">
        <v>0</v>
      </c>
    </row>
    <row r="2151" spans="1:17" x14ac:dyDescent="0.25">
      <c r="A2151" t="s">
        <v>1005</v>
      </c>
      <c r="B2151" t="s">
        <v>688</v>
      </c>
      <c r="C2151" t="s">
        <v>133</v>
      </c>
      <c r="D2151" t="s">
        <v>2207</v>
      </c>
      <c r="E2151" t="s">
        <v>104</v>
      </c>
      <c r="F2151">
        <v>40700</v>
      </c>
      <c r="G2151" t="s">
        <v>911</v>
      </c>
      <c r="I2151" t="s">
        <v>120</v>
      </c>
      <c r="J2151">
        <v>2026</v>
      </c>
      <c r="K2151">
        <v>7</v>
      </c>
      <c r="L2151" t="s">
        <v>94</v>
      </c>
      <c r="M2151">
        <v>135.19999999999999</v>
      </c>
      <c r="N2151">
        <v>1</v>
      </c>
      <c r="O2151">
        <v>135.19999999999999</v>
      </c>
      <c r="P2151" t="s">
        <v>2205</v>
      </c>
      <c r="Q2151">
        <v>0</v>
      </c>
    </row>
    <row r="2152" spans="1:17" x14ac:dyDescent="0.25">
      <c r="A2152" t="s">
        <v>1005</v>
      </c>
      <c r="B2152" t="s">
        <v>688</v>
      </c>
      <c r="C2152" t="s">
        <v>133</v>
      </c>
      <c r="D2152" t="s">
        <v>2207</v>
      </c>
      <c r="E2152" t="s">
        <v>105</v>
      </c>
      <c r="F2152">
        <v>40700</v>
      </c>
      <c r="G2152" t="s">
        <v>911</v>
      </c>
      <c r="I2152" t="s">
        <v>111</v>
      </c>
      <c r="J2152">
        <v>2026</v>
      </c>
      <c r="K2152">
        <v>7</v>
      </c>
      <c r="L2152" t="s">
        <v>94</v>
      </c>
      <c r="M2152">
        <v>95.63</v>
      </c>
      <c r="N2152">
        <v>1</v>
      </c>
      <c r="O2152">
        <v>95.63</v>
      </c>
      <c r="P2152" t="s">
        <v>2205</v>
      </c>
      <c r="Q2152">
        <v>0</v>
      </c>
    </row>
    <row r="2153" spans="1:17" x14ac:dyDescent="0.25">
      <c r="A2153" t="s">
        <v>1005</v>
      </c>
      <c r="B2153" t="s">
        <v>689</v>
      </c>
      <c r="C2153" t="s">
        <v>133</v>
      </c>
      <c r="D2153" t="s">
        <v>2207</v>
      </c>
      <c r="E2153" t="s">
        <v>104</v>
      </c>
      <c r="F2153">
        <v>40700</v>
      </c>
      <c r="G2153" t="s">
        <v>911</v>
      </c>
      <c r="I2153" t="s">
        <v>118</v>
      </c>
      <c r="J2153">
        <v>2026</v>
      </c>
      <c r="K2153">
        <v>7</v>
      </c>
      <c r="L2153" t="s">
        <v>94</v>
      </c>
      <c r="M2153">
        <v>108.16</v>
      </c>
      <c r="N2153">
        <v>1</v>
      </c>
      <c r="O2153">
        <v>108.16</v>
      </c>
      <c r="P2153" t="s">
        <v>2205</v>
      </c>
      <c r="Q2153">
        <v>0</v>
      </c>
    </row>
    <row r="2154" spans="1:17" x14ac:dyDescent="0.25">
      <c r="A2154" t="s">
        <v>1005</v>
      </c>
      <c r="B2154" t="s">
        <v>689</v>
      </c>
      <c r="C2154" t="s">
        <v>133</v>
      </c>
      <c r="D2154" t="s">
        <v>2207</v>
      </c>
      <c r="E2154" t="s">
        <v>104</v>
      </c>
      <c r="F2154">
        <v>40700</v>
      </c>
      <c r="G2154" t="s">
        <v>911</v>
      </c>
      <c r="I2154" t="s">
        <v>120</v>
      </c>
      <c r="J2154">
        <v>2026</v>
      </c>
      <c r="K2154">
        <v>7</v>
      </c>
      <c r="L2154" t="s">
        <v>94</v>
      </c>
      <c r="M2154">
        <v>270.39999999999998</v>
      </c>
      <c r="N2154">
        <v>1</v>
      </c>
      <c r="O2154">
        <v>270.39999999999998</v>
      </c>
      <c r="P2154" t="s">
        <v>2205</v>
      </c>
      <c r="Q2154">
        <v>0</v>
      </c>
    </row>
    <row r="2155" spans="1:17" x14ac:dyDescent="0.25">
      <c r="A2155" t="s">
        <v>1005</v>
      </c>
      <c r="B2155" t="s">
        <v>689</v>
      </c>
      <c r="C2155" t="s">
        <v>133</v>
      </c>
      <c r="D2155" t="s">
        <v>2207</v>
      </c>
      <c r="E2155" t="s">
        <v>105</v>
      </c>
      <c r="F2155">
        <v>40700</v>
      </c>
      <c r="G2155" t="s">
        <v>911</v>
      </c>
      <c r="I2155" t="s">
        <v>111</v>
      </c>
      <c r="J2155">
        <v>2026</v>
      </c>
      <c r="K2155">
        <v>7</v>
      </c>
      <c r="L2155" t="s">
        <v>94</v>
      </c>
      <c r="M2155">
        <v>95.63</v>
      </c>
      <c r="N2155">
        <v>1</v>
      </c>
      <c r="O2155">
        <v>95.63</v>
      </c>
      <c r="P2155" t="s">
        <v>2205</v>
      </c>
      <c r="Q2155">
        <v>0</v>
      </c>
    </row>
    <row r="2156" spans="1:17" x14ac:dyDescent="0.25">
      <c r="A2156" t="s">
        <v>1005</v>
      </c>
      <c r="B2156" t="s">
        <v>690</v>
      </c>
      <c r="C2156" t="s">
        <v>133</v>
      </c>
      <c r="D2156" t="s">
        <v>2207</v>
      </c>
      <c r="E2156" t="s">
        <v>104</v>
      </c>
      <c r="F2156">
        <v>40700</v>
      </c>
      <c r="G2156" t="s">
        <v>911</v>
      </c>
      <c r="I2156" t="s">
        <v>118</v>
      </c>
      <c r="J2156">
        <v>2026</v>
      </c>
      <c r="K2156">
        <v>7</v>
      </c>
      <c r="L2156" t="s">
        <v>94</v>
      </c>
      <c r="M2156">
        <v>108.16</v>
      </c>
      <c r="N2156">
        <v>1</v>
      </c>
      <c r="O2156">
        <v>108.16</v>
      </c>
      <c r="P2156" t="s">
        <v>2205</v>
      </c>
      <c r="Q2156">
        <v>0</v>
      </c>
    </row>
    <row r="2157" spans="1:17" x14ac:dyDescent="0.25">
      <c r="A2157" t="s">
        <v>1005</v>
      </c>
      <c r="B2157" t="s">
        <v>690</v>
      </c>
      <c r="C2157" t="s">
        <v>133</v>
      </c>
      <c r="D2157" t="s">
        <v>2207</v>
      </c>
      <c r="E2157" t="s">
        <v>105</v>
      </c>
      <c r="F2157">
        <v>40700</v>
      </c>
      <c r="G2157" t="s">
        <v>911</v>
      </c>
      <c r="I2157" t="s">
        <v>111</v>
      </c>
      <c r="J2157">
        <v>2026</v>
      </c>
      <c r="K2157">
        <v>7</v>
      </c>
      <c r="L2157" t="s">
        <v>94</v>
      </c>
      <c r="M2157">
        <v>191.26</v>
      </c>
      <c r="N2157">
        <v>1</v>
      </c>
      <c r="O2157">
        <v>191.26</v>
      </c>
      <c r="P2157" t="s">
        <v>2205</v>
      </c>
      <c r="Q2157">
        <v>0</v>
      </c>
    </row>
    <row r="2158" spans="1:17" x14ac:dyDescent="0.25">
      <c r="A2158" t="s">
        <v>1005</v>
      </c>
      <c r="B2158" t="s">
        <v>173</v>
      </c>
      <c r="C2158" t="s">
        <v>133</v>
      </c>
      <c r="D2158" t="s">
        <v>2207</v>
      </c>
      <c r="E2158" t="s">
        <v>105</v>
      </c>
      <c r="F2158">
        <v>40700</v>
      </c>
      <c r="G2158" t="s">
        <v>911</v>
      </c>
      <c r="I2158" t="s">
        <v>111</v>
      </c>
      <c r="J2158">
        <v>2026</v>
      </c>
      <c r="K2158">
        <v>7</v>
      </c>
      <c r="L2158" t="s">
        <v>94</v>
      </c>
      <c r="M2158">
        <v>95.63</v>
      </c>
      <c r="N2158">
        <v>1</v>
      </c>
      <c r="O2158">
        <v>95.63</v>
      </c>
      <c r="P2158" t="s">
        <v>2205</v>
      </c>
      <c r="Q2158">
        <v>0</v>
      </c>
    </row>
    <row r="2159" spans="1:17" x14ac:dyDescent="0.25">
      <c r="A2159" t="s">
        <v>1005</v>
      </c>
      <c r="B2159" t="s">
        <v>174</v>
      </c>
      <c r="C2159" t="s">
        <v>133</v>
      </c>
      <c r="D2159" t="s">
        <v>2207</v>
      </c>
      <c r="E2159" t="s">
        <v>105</v>
      </c>
      <c r="F2159">
        <v>40700</v>
      </c>
      <c r="G2159" t="s">
        <v>911</v>
      </c>
      <c r="I2159" t="s">
        <v>111</v>
      </c>
      <c r="J2159">
        <v>2026</v>
      </c>
      <c r="K2159">
        <v>7</v>
      </c>
      <c r="L2159" t="s">
        <v>94</v>
      </c>
      <c r="M2159">
        <v>95.63</v>
      </c>
      <c r="N2159">
        <v>1</v>
      </c>
      <c r="O2159">
        <v>95.63</v>
      </c>
      <c r="P2159" t="s">
        <v>2205</v>
      </c>
      <c r="Q2159">
        <v>0</v>
      </c>
    </row>
    <row r="2160" spans="1:17" x14ac:dyDescent="0.25">
      <c r="A2160" t="s">
        <v>1005</v>
      </c>
      <c r="B2160" t="s">
        <v>2257</v>
      </c>
      <c r="C2160" t="s">
        <v>133</v>
      </c>
      <c r="D2160" t="s">
        <v>2207</v>
      </c>
      <c r="E2160" t="s">
        <v>105</v>
      </c>
      <c r="F2160">
        <v>40700</v>
      </c>
      <c r="G2160" t="s">
        <v>911</v>
      </c>
      <c r="I2160" t="s">
        <v>111</v>
      </c>
      <c r="J2160">
        <v>2026</v>
      </c>
      <c r="K2160">
        <v>7</v>
      </c>
      <c r="L2160" t="s">
        <v>94</v>
      </c>
      <c r="M2160">
        <v>95.63</v>
      </c>
      <c r="N2160">
        <v>1</v>
      </c>
      <c r="O2160">
        <v>95.63</v>
      </c>
      <c r="P2160" t="s">
        <v>2205</v>
      </c>
      <c r="Q2160">
        <v>0</v>
      </c>
    </row>
    <row r="2161" spans="1:17" x14ac:dyDescent="0.25">
      <c r="A2161" t="s">
        <v>1005</v>
      </c>
      <c r="B2161" t="s">
        <v>3145</v>
      </c>
      <c r="C2161" t="s">
        <v>133</v>
      </c>
      <c r="D2161" t="s">
        <v>2207</v>
      </c>
      <c r="E2161" t="s">
        <v>104</v>
      </c>
      <c r="F2161">
        <v>40700</v>
      </c>
      <c r="G2161" t="s">
        <v>911</v>
      </c>
      <c r="I2161" t="s">
        <v>118</v>
      </c>
      <c r="J2161">
        <v>2026</v>
      </c>
      <c r="K2161">
        <v>7</v>
      </c>
      <c r="L2161" t="s">
        <v>94</v>
      </c>
      <c r="M2161">
        <v>108.16</v>
      </c>
      <c r="N2161">
        <v>1</v>
      </c>
      <c r="O2161">
        <v>108.16</v>
      </c>
      <c r="P2161" t="s">
        <v>2205</v>
      </c>
      <c r="Q2161">
        <v>0</v>
      </c>
    </row>
    <row r="2162" spans="1:17" x14ac:dyDescent="0.25">
      <c r="A2162" t="s">
        <v>1005</v>
      </c>
      <c r="B2162" t="s">
        <v>691</v>
      </c>
      <c r="C2162" t="s">
        <v>133</v>
      </c>
      <c r="D2162" t="s">
        <v>2207</v>
      </c>
      <c r="E2162" t="s">
        <v>104</v>
      </c>
      <c r="F2162">
        <v>40700</v>
      </c>
      <c r="G2162" t="s">
        <v>911</v>
      </c>
      <c r="I2162" t="s">
        <v>118</v>
      </c>
      <c r="J2162">
        <v>2026</v>
      </c>
      <c r="K2162">
        <v>7</v>
      </c>
      <c r="L2162" t="s">
        <v>94</v>
      </c>
      <c r="M2162">
        <v>108.16</v>
      </c>
      <c r="N2162">
        <v>1</v>
      </c>
      <c r="O2162">
        <v>108.16</v>
      </c>
      <c r="P2162" t="s">
        <v>2205</v>
      </c>
      <c r="Q2162">
        <v>0</v>
      </c>
    </row>
    <row r="2163" spans="1:17" x14ac:dyDescent="0.25">
      <c r="A2163" t="s">
        <v>1005</v>
      </c>
      <c r="B2163" t="s">
        <v>691</v>
      </c>
      <c r="C2163" t="s">
        <v>133</v>
      </c>
      <c r="D2163" t="s">
        <v>2207</v>
      </c>
      <c r="E2163" t="s">
        <v>105</v>
      </c>
      <c r="F2163">
        <v>40700</v>
      </c>
      <c r="G2163" t="s">
        <v>911</v>
      </c>
      <c r="I2163" t="s">
        <v>111</v>
      </c>
      <c r="J2163">
        <v>2026</v>
      </c>
      <c r="K2163">
        <v>7</v>
      </c>
      <c r="L2163" t="s">
        <v>94</v>
      </c>
      <c r="M2163">
        <v>95.63</v>
      </c>
      <c r="N2163">
        <v>1</v>
      </c>
      <c r="O2163">
        <v>95.63</v>
      </c>
      <c r="P2163" t="s">
        <v>2205</v>
      </c>
      <c r="Q2163">
        <v>0</v>
      </c>
    </row>
    <row r="2164" spans="1:17" x14ac:dyDescent="0.25">
      <c r="A2164" t="s">
        <v>1005</v>
      </c>
      <c r="B2164" t="s">
        <v>2258</v>
      </c>
      <c r="C2164" t="s">
        <v>133</v>
      </c>
      <c r="D2164" t="s">
        <v>2207</v>
      </c>
      <c r="E2164" t="s">
        <v>105</v>
      </c>
      <c r="F2164">
        <v>40700</v>
      </c>
      <c r="G2164" t="s">
        <v>911</v>
      </c>
      <c r="I2164" t="s">
        <v>111</v>
      </c>
      <c r="J2164">
        <v>2026</v>
      </c>
      <c r="K2164">
        <v>7</v>
      </c>
      <c r="L2164" t="s">
        <v>94</v>
      </c>
      <c r="M2164">
        <v>95.63</v>
      </c>
      <c r="N2164">
        <v>1</v>
      </c>
      <c r="O2164">
        <v>95.63</v>
      </c>
      <c r="P2164" t="s">
        <v>2205</v>
      </c>
      <c r="Q2164">
        <v>0</v>
      </c>
    </row>
    <row r="2165" spans="1:17" x14ac:dyDescent="0.25">
      <c r="A2165" t="s">
        <v>1005</v>
      </c>
      <c r="B2165" t="s">
        <v>175</v>
      </c>
      <c r="C2165" t="s">
        <v>133</v>
      </c>
      <c r="D2165" t="s">
        <v>2207</v>
      </c>
      <c r="E2165" t="s">
        <v>102</v>
      </c>
      <c r="F2165">
        <v>40700</v>
      </c>
      <c r="G2165" t="s">
        <v>911</v>
      </c>
      <c r="I2165" t="s">
        <v>125</v>
      </c>
      <c r="J2165">
        <v>2026</v>
      </c>
      <c r="K2165">
        <v>7</v>
      </c>
      <c r="L2165" t="s">
        <v>94</v>
      </c>
      <c r="M2165">
        <v>72.59</v>
      </c>
      <c r="N2165">
        <v>1</v>
      </c>
      <c r="O2165">
        <v>72.59</v>
      </c>
      <c r="P2165" t="s">
        <v>2205</v>
      </c>
      <c r="Q2165">
        <v>1</v>
      </c>
    </row>
    <row r="2166" spans="1:17" x14ac:dyDescent="0.25">
      <c r="A2166" t="s">
        <v>1005</v>
      </c>
      <c r="B2166" t="s">
        <v>175</v>
      </c>
      <c r="C2166" t="s">
        <v>133</v>
      </c>
      <c r="D2166" t="s">
        <v>2207</v>
      </c>
      <c r="E2166" t="s">
        <v>104</v>
      </c>
      <c r="F2166">
        <v>40700</v>
      </c>
      <c r="G2166" t="s">
        <v>911</v>
      </c>
      <c r="I2166" t="s">
        <v>118</v>
      </c>
      <c r="J2166">
        <v>2026</v>
      </c>
      <c r="K2166">
        <v>7</v>
      </c>
      <c r="L2166" t="s">
        <v>94</v>
      </c>
      <c r="M2166">
        <v>108.16</v>
      </c>
      <c r="N2166">
        <v>1</v>
      </c>
      <c r="O2166">
        <v>108.16</v>
      </c>
      <c r="P2166" t="s">
        <v>2205</v>
      </c>
      <c r="Q2166">
        <v>0</v>
      </c>
    </row>
    <row r="2167" spans="1:17" x14ac:dyDescent="0.25">
      <c r="A2167" t="s">
        <v>1005</v>
      </c>
      <c r="B2167" t="s">
        <v>175</v>
      </c>
      <c r="C2167" t="s">
        <v>133</v>
      </c>
      <c r="D2167" t="s">
        <v>2207</v>
      </c>
      <c r="E2167" t="s">
        <v>105</v>
      </c>
      <c r="F2167">
        <v>40700</v>
      </c>
      <c r="G2167" t="s">
        <v>911</v>
      </c>
      <c r="I2167" t="s">
        <v>111</v>
      </c>
      <c r="J2167">
        <v>2026</v>
      </c>
      <c r="K2167">
        <v>7</v>
      </c>
      <c r="L2167" t="s">
        <v>94</v>
      </c>
      <c r="M2167">
        <v>95.63</v>
      </c>
      <c r="N2167">
        <v>1</v>
      </c>
      <c r="O2167">
        <v>95.63</v>
      </c>
      <c r="P2167" t="s">
        <v>2205</v>
      </c>
      <c r="Q2167">
        <v>0</v>
      </c>
    </row>
    <row r="2168" spans="1:17" x14ac:dyDescent="0.25">
      <c r="A2168" t="s">
        <v>1005</v>
      </c>
      <c r="B2168" t="s">
        <v>2259</v>
      </c>
      <c r="C2168" t="s">
        <v>133</v>
      </c>
      <c r="D2168" t="s">
        <v>2207</v>
      </c>
      <c r="E2168" t="s">
        <v>104</v>
      </c>
      <c r="F2168">
        <v>40700</v>
      </c>
      <c r="G2168" t="s">
        <v>911</v>
      </c>
      <c r="I2168" t="s">
        <v>118</v>
      </c>
      <c r="J2168">
        <v>2026</v>
      </c>
      <c r="K2168">
        <v>7</v>
      </c>
      <c r="L2168" t="s">
        <v>94</v>
      </c>
      <c r="M2168">
        <v>108.16</v>
      </c>
      <c r="N2168">
        <v>1</v>
      </c>
      <c r="O2168">
        <v>108.16</v>
      </c>
      <c r="P2168" t="s">
        <v>2205</v>
      </c>
      <c r="Q2168">
        <v>0</v>
      </c>
    </row>
    <row r="2169" spans="1:17" x14ac:dyDescent="0.25">
      <c r="A2169" t="s">
        <v>1005</v>
      </c>
      <c r="B2169" t="s">
        <v>2259</v>
      </c>
      <c r="C2169" t="s">
        <v>133</v>
      </c>
      <c r="D2169" t="s">
        <v>2207</v>
      </c>
      <c r="E2169" t="s">
        <v>105</v>
      </c>
      <c r="F2169">
        <v>40700</v>
      </c>
      <c r="G2169" t="s">
        <v>911</v>
      </c>
      <c r="I2169" t="s">
        <v>111</v>
      </c>
      <c r="J2169">
        <v>2026</v>
      </c>
      <c r="K2169">
        <v>7</v>
      </c>
      <c r="L2169" t="s">
        <v>94</v>
      </c>
      <c r="M2169">
        <v>95.63</v>
      </c>
      <c r="N2169">
        <v>1</v>
      </c>
      <c r="O2169">
        <v>95.63</v>
      </c>
      <c r="P2169" t="s">
        <v>2205</v>
      </c>
      <c r="Q2169">
        <v>0</v>
      </c>
    </row>
    <row r="2170" spans="1:17" x14ac:dyDescent="0.25">
      <c r="A2170" t="s">
        <v>1005</v>
      </c>
      <c r="B2170" t="s">
        <v>2260</v>
      </c>
      <c r="C2170" t="s">
        <v>133</v>
      </c>
      <c r="D2170" t="s">
        <v>2207</v>
      </c>
      <c r="E2170" t="s">
        <v>102</v>
      </c>
      <c r="F2170">
        <v>40700</v>
      </c>
      <c r="G2170" t="s">
        <v>911</v>
      </c>
      <c r="I2170" t="s">
        <v>125</v>
      </c>
      <c r="J2170">
        <v>2026</v>
      </c>
      <c r="K2170">
        <v>7</v>
      </c>
      <c r="L2170" t="s">
        <v>94</v>
      </c>
      <c r="M2170">
        <v>145.18</v>
      </c>
      <c r="N2170">
        <v>1</v>
      </c>
      <c r="O2170">
        <v>145.18</v>
      </c>
      <c r="P2170" t="s">
        <v>2205</v>
      </c>
      <c r="Q2170">
        <v>1</v>
      </c>
    </row>
    <row r="2171" spans="1:17" x14ac:dyDescent="0.25">
      <c r="A2171" t="s">
        <v>1005</v>
      </c>
      <c r="B2171" t="s">
        <v>2260</v>
      </c>
      <c r="C2171" t="s">
        <v>133</v>
      </c>
      <c r="D2171" t="s">
        <v>2207</v>
      </c>
      <c r="E2171" t="s">
        <v>104</v>
      </c>
      <c r="F2171">
        <v>40700</v>
      </c>
      <c r="G2171" t="s">
        <v>911</v>
      </c>
      <c r="I2171" t="s">
        <v>118</v>
      </c>
      <c r="J2171">
        <v>2026</v>
      </c>
      <c r="K2171">
        <v>7</v>
      </c>
      <c r="L2171" t="s">
        <v>94</v>
      </c>
      <c r="M2171">
        <v>162.24</v>
      </c>
      <c r="N2171">
        <v>1</v>
      </c>
      <c r="O2171">
        <v>162.24</v>
      </c>
      <c r="P2171" t="s">
        <v>2205</v>
      </c>
      <c r="Q2171">
        <v>0</v>
      </c>
    </row>
    <row r="2172" spans="1:17" x14ac:dyDescent="0.25">
      <c r="A2172" t="s">
        <v>1005</v>
      </c>
      <c r="B2172" t="s">
        <v>2260</v>
      </c>
      <c r="C2172" t="s">
        <v>133</v>
      </c>
      <c r="D2172" t="s">
        <v>2207</v>
      </c>
      <c r="E2172" t="s">
        <v>104</v>
      </c>
      <c r="F2172">
        <v>40700</v>
      </c>
      <c r="G2172" t="s">
        <v>911</v>
      </c>
      <c r="I2172" t="s">
        <v>120</v>
      </c>
      <c r="J2172">
        <v>2026</v>
      </c>
      <c r="K2172">
        <v>7</v>
      </c>
      <c r="L2172" t="s">
        <v>94</v>
      </c>
      <c r="M2172">
        <v>135.19999999999999</v>
      </c>
      <c r="N2172">
        <v>1</v>
      </c>
      <c r="O2172">
        <v>135.19999999999999</v>
      </c>
      <c r="P2172" t="s">
        <v>2205</v>
      </c>
      <c r="Q2172">
        <v>0</v>
      </c>
    </row>
    <row r="2173" spans="1:17" x14ac:dyDescent="0.25">
      <c r="A2173" t="s">
        <v>1005</v>
      </c>
      <c r="B2173" t="s">
        <v>2260</v>
      </c>
      <c r="C2173" t="s">
        <v>133</v>
      </c>
      <c r="D2173" t="s">
        <v>2207</v>
      </c>
      <c r="E2173" t="s">
        <v>105</v>
      </c>
      <c r="F2173">
        <v>40700</v>
      </c>
      <c r="G2173" t="s">
        <v>911</v>
      </c>
      <c r="I2173" t="s">
        <v>111</v>
      </c>
      <c r="J2173">
        <v>2026</v>
      </c>
      <c r="K2173">
        <v>7</v>
      </c>
      <c r="L2173" t="s">
        <v>94</v>
      </c>
      <c r="M2173">
        <v>95.63</v>
      </c>
      <c r="N2173">
        <v>1</v>
      </c>
      <c r="O2173">
        <v>95.63</v>
      </c>
      <c r="P2173" t="s">
        <v>2205</v>
      </c>
      <c r="Q2173">
        <v>0</v>
      </c>
    </row>
    <row r="2174" spans="1:17" x14ac:dyDescent="0.25">
      <c r="A2174" t="s">
        <v>1005</v>
      </c>
      <c r="B2174" t="s">
        <v>692</v>
      </c>
      <c r="C2174" t="s">
        <v>133</v>
      </c>
      <c r="D2174" t="s">
        <v>2207</v>
      </c>
      <c r="E2174" t="s">
        <v>104</v>
      </c>
      <c r="F2174">
        <v>40700</v>
      </c>
      <c r="G2174" t="s">
        <v>911</v>
      </c>
      <c r="I2174" t="s">
        <v>118</v>
      </c>
      <c r="J2174">
        <v>2026</v>
      </c>
      <c r="K2174">
        <v>7</v>
      </c>
      <c r="L2174" t="s">
        <v>94</v>
      </c>
      <c r="M2174">
        <v>162.24</v>
      </c>
      <c r="N2174">
        <v>1</v>
      </c>
      <c r="O2174">
        <v>162.24</v>
      </c>
      <c r="P2174" t="s">
        <v>2205</v>
      </c>
      <c r="Q2174">
        <v>0</v>
      </c>
    </row>
    <row r="2175" spans="1:17" x14ac:dyDescent="0.25">
      <c r="A2175" t="s">
        <v>1005</v>
      </c>
      <c r="B2175" t="s">
        <v>692</v>
      </c>
      <c r="C2175" t="s">
        <v>133</v>
      </c>
      <c r="D2175" t="s">
        <v>2207</v>
      </c>
      <c r="E2175" t="s">
        <v>104</v>
      </c>
      <c r="F2175">
        <v>40700</v>
      </c>
      <c r="G2175" t="s">
        <v>911</v>
      </c>
      <c r="I2175" t="s">
        <v>120</v>
      </c>
      <c r="J2175">
        <v>2026</v>
      </c>
      <c r="K2175">
        <v>7</v>
      </c>
      <c r="L2175" t="s">
        <v>94</v>
      </c>
      <c r="M2175">
        <v>135.19999999999999</v>
      </c>
      <c r="N2175">
        <v>1</v>
      </c>
      <c r="O2175">
        <v>135.19999999999999</v>
      </c>
      <c r="P2175" t="s">
        <v>2205</v>
      </c>
      <c r="Q2175">
        <v>0</v>
      </c>
    </row>
    <row r="2176" spans="1:17" x14ac:dyDescent="0.25">
      <c r="A2176" t="s">
        <v>1005</v>
      </c>
      <c r="B2176" t="s">
        <v>692</v>
      </c>
      <c r="C2176" t="s">
        <v>133</v>
      </c>
      <c r="D2176" t="s">
        <v>2207</v>
      </c>
      <c r="E2176" t="s">
        <v>105</v>
      </c>
      <c r="F2176">
        <v>40700</v>
      </c>
      <c r="G2176" t="s">
        <v>911</v>
      </c>
      <c r="I2176" t="s">
        <v>111</v>
      </c>
      <c r="J2176">
        <v>2026</v>
      </c>
      <c r="K2176">
        <v>7</v>
      </c>
      <c r="L2176" t="s">
        <v>94</v>
      </c>
      <c r="M2176">
        <v>95.63</v>
      </c>
      <c r="N2176">
        <v>1</v>
      </c>
      <c r="O2176">
        <v>95.63</v>
      </c>
      <c r="P2176" t="s">
        <v>2205</v>
      </c>
      <c r="Q2176">
        <v>0</v>
      </c>
    </row>
    <row r="2177" spans="1:17" x14ac:dyDescent="0.25">
      <c r="A2177" t="s">
        <v>1005</v>
      </c>
      <c r="B2177" t="s">
        <v>177</v>
      </c>
      <c r="C2177" t="s">
        <v>133</v>
      </c>
      <c r="D2177" t="s">
        <v>2207</v>
      </c>
      <c r="E2177" t="s">
        <v>104</v>
      </c>
      <c r="F2177">
        <v>40700</v>
      </c>
      <c r="G2177" t="s">
        <v>911</v>
      </c>
      <c r="I2177" t="s">
        <v>118</v>
      </c>
      <c r="J2177">
        <v>2026</v>
      </c>
      <c r="K2177">
        <v>7</v>
      </c>
      <c r="L2177" t="s">
        <v>94</v>
      </c>
      <c r="M2177">
        <v>108.16</v>
      </c>
      <c r="N2177">
        <v>1</v>
      </c>
      <c r="O2177">
        <v>108.16</v>
      </c>
      <c r="P2177" t="s">
        <v>2205</v>
      </c>
      <c r="Q2177">
        <v>0</v>
      </c>
    </row>
    <row r="2178" spans="1:17" x14ac:dyDescent="0.25">
      <c r="A2178" t="s">
        <v>1005</v>
      </c>
      <c r="B2178" t="s">
        <v>177</v>
      </c>
      <c r="C2178" t="s">
        <v>133</v>
      </c>
      <c r="D2178" t="s">
        <v>2207</v>
      </c>
      <c r="E2178" t="s">
        <v>105</v>
      </c>
      <c r="F2178">
        <v>40700</v>
      </c>
      <c r="G2178" t="s">
        <v>911</v>
      </c>
      <c r="I2178" t="s">
        <v>111</v>
      </c>
      <c r="J2178">
        <v>2026</v>
      </c>
      <c r="K2178">
        <v>7</v>
      </c>
      <c r="L2178" t="s">
        <v>94</v>
      </c>
      <c r="M2178">
        <v>95.63</v>
      </c>
      <c r="N2178">
        <v>1</v>
      </c>
      <c r="O2178">
        <v>95.63</v>
      </c>
      <c r="P2178" t="s">
        <v>2205</v>
      </c>
      <c r="Q2178">
        <v>0</v>
      </c>
    </row>
    <row r="2179" spans="1:17" x14ac:dyDescent="0.25">
      <c r="A2179" t="s">
        <v>1005</v>
      </c>
      <c r="B2179" t="s">
        <v>693</v>
      </c>
      <c r="C2179" t="s">
        <v>133</v>
      </c>
      <c r="D2179" t="s">
        <v>2207</v>
      </c>
      <c r="E2179" t="s">
        <v>104</v>
      </c>
      <c r="F2179">
        <v>40700</v>
      </c>
      <c r="G2179" t="s">
        <v>911</v>
      </c>
      <c r="I2179" t="s">
        <v>118</v>
      </c>
      <c r="J2179">
        <v>2026</v>
      </c>
      <c r="K2179">
        <v>7</v>
      </c>
      <c r="L2179" t="s">
        <v>94</v>
      </c>
      <c r="M2179">
        <v>270.39999999999998</v>
      </c>
      <c r="N2179">
        <v>1</v>
      </c>
      <c r="O2179">
        <v>270.39999999999998</v>
      </c>
      <c r="P2179" t="s">
        <v>2205</v>
      </c>
      <c r="Q2179">
        <v>0</v>
      </c>
    </row>
    <row r="2180" spans="1:17" x14ac:dyDescent="0.25">
      <c r="A2180" t="s">
        <v>1005</v>
      </c>
      <c r="B2180" t="s">
        <v>693</v>
      </c>
      <c r="C2180" t="s">
        <v>133</v>
      </c>
      <c r="D2180" t="s">
        <v>2207</v>
      </c>
      <c r="E2180" t="s">
        <v>104</v>
      </c>
      <c r="F2180">
        <v>40700</v>
      </c>
      <c r="G2180" t="s">
        <v>911</v>
      </c>
      <c r="I2180" t="s">
        <v>120</v>
      </c>
      <c r="J2180">
        <v>2026</v>
      </c>
      <c r="K2180">
        <v>7</v>
      </c>
      <c r="L2180" t="s">
        <v>94</v>
      </c>
      <c r="M2180">
        <v>405.6</v>
      </c>
      <c r="N2180">
        <v>1</v>
      </c>
      <c r="O2180">
        <v>405.6</v>
      </c>
      <c r="P2180" t="s">
        <v>2205</v>
      </c>
      <c r="Q2180">
        <v>0</v>
      </c>
    </row>
    <row r="2181" spans="1:17" x14ac:dyDescent="0.25">
      <c r="A2181" t="s">
        <v>1005</v>
      </c>
      <c r="B2181" t="s">
        <v>693</v>
      </c>
      <c r="C2181" t="s">
        <v>133</v>
      </c>
      <c r="D2181" t="s">
        <v>2207</v>
      </c>
      <c r="E2181" t="s">
        <v>105</v>
      </c>
      <c r="F2181">
        <v>40700</v>
      </c>
      <c r="G2181" t="s">
        <v>911</v>
      </c>
      <c r="I2181" t="s">
        <v>111</v>
      </c>
      <c r="J2181">
        <v>2026</v>
      </c>
      <c r="K2181">
        <v>7</v>
      </c>
      <c r="L2181" t="s">
        <v>94</v>
      </c>
      <c r="M2181">
        <v>95.63</v>
      </c>
      <c r="N2181">
        <v>1</v>
      </c>
      <c r="O2181">
        <v>95.63</v>
      </c>
      <c r="P2181" t="s">
        <v>2205</v>
      </c>
      <c r="Q2181">
        <v>0</v>
      </c>
    </row>
    <row r="2182" spans="1:17" x14ac:dyDescent="0.25">
      <c r="A2182" t="s">
        <v>1005</v>
      </c>
      <c r="B2182" t="s">
        <v>2261</v>
      </c>
      <c r="C2182" t="s">
        <v>133</v>
      </c>
      <c r="D2182" t="s">
        <v>2207</v>
      </c>
      <c r="E2182" t="s">
        <v>104</v>
      </c>
      <c r="F2182">
        <v>40700</v>
      </c>
      <c r="G2182" t="s">
        <v>911</v>
      </c>
      <c r="I2182" t="s">
        <v>118</v>
      </c>
      <c r="J2182">
        <v>2026</v>
      </c>
      <c r="K2182">
        <v>7</v>
      </c>
      <c r="L2182" t="s">
        <v>94</v>
      </c>
      <c r="M2182">
        <v>216.32</v>
      </c>
      <c r="N2182">
        <v>1</v>
      </c>
      <c r="O2182">
        <v>216.32</v>
      </c>
      <c r="P2182" t="s">
        <v>2205</v>
      </c>
      <c r="Q2182">
        <v>0</v>
      </c>
    </row>
    <row r="2183" spans="1:17" x14ac:dyDescent="0.25">
      <c r="A2183" t="s">
        <v>1005</v>
      </c>
      <c r="B2183" t="s">
        <v>2261</v>
      </c>
      <c r="C2183" t="s">
        <v>133</v>
      </c>
      <c r="D2183" t="s">
        <v>2207</v>
      </c>
      <c r="E2183" t="s">
        <v>104</v>
      </c>
      <c r="F2183">
        <v>40700</v>
      </c>
      <c r="G2183" t="s">
        <v>911</v>
      </c>
      <c r="I2183" t="s">
        <v>120</v>
      </c>
      <c r="J2183">
        <v>2026</v>
      </c>
      <c r="K2183">
        <v>7</v>
      </c>
      <c r="L2183" t="s">
        <v>94</v>
      </c>
      <c r="M2183">
        <v>270.39999999999998</v>
      </c>
      <c r="N2183">
        <v>1</v>
      </c>
      <c r="O2183">
        <v>270.39999999999998</v>
      </c>
      <c r="P2183" t="s">
        <v>2205</v>
      </c>
      <c r="Q2183">
        <v>0</v>
      </c>
    </row>
    <row r="2184" spans="1:17" x14ac:dyDescent="0.25">
      <c r="A2184" t="s">
        <v>1005</v>
      </c>
      <c r="B2184" t="s">
        <v>2261</v>
      </c>
      <c r="C2184" t="s">
        <v>133</v>
      </c>
      <c r="D2184" t="s">
        <v>2207</v>
      </c>
      <c r="E2184" t="s">
        <v>105</v>
      </c>
      <c r="F2184">
        <v>40700</v>
      </c>
      <c r="G2184" t="s">
        <v>911</v>
      </c>
      <c r="I2184" t="s">
        <v>111</v>
      </c>
      <c r="J2184">
        <v>2026</v>
      </c>
      <c r="K2184">
        <v>7</v>
      </c>
      <c r="L2184" t="s">
        <v>94</v>
      </c>
      <c r="M2184">
        <v>191.26</v>
      </c>
      <c r="N2184">
        <v>1</v>
      </c>
      <c r="O2184">
        <v>191.26</v>
      </c>
      <c r="P2184" t="s">
        <v>2205</v>
      </c>
      <c r="Q2184">
        <v>0</v>
      </c>
    </row>
    <row r="2185" spans="1:17" x14ac:dyDescent="0.25">
      <c r="A2185" t="s">
        <v>1005</v>
      </c>
      <c r="B2185" t="s">
        <v>2262</v>
      </c>
      <c r="C2185" t="s">
        <v>133</v>
      </c>
      <c r="D2185" t="s">
        <v>2207</v>
      </c>
      <c r="E2185" t="s">
        <v>102</v>
      </c>
      <c r="F2185">
        <v>40700</v>
      </c>
      <c r="G2185" t="s">
        <v>911</v>
      </c>
      <c r="I2185" t="s">
        <v>125</v>
      </c>
      <c r="J2185">
        <v>2026</v>
      </c>
      <c r="K2185">
        <v>7</v>
      </c>
      <c r="L2185" t="s">
        <v>94</v>
      </c>
      <c r="M2185">
        <v>72.59</v>
      </c>
      <c r="N2185">
        <v>1</v>
      </c>
      <c r="O2185">
        <v>72.59</v>
      </c>
      <c r="P2185" t="s">
        <v>2205</v>
      </c>
      <c r="Q2185">
        <v>1</v>
      </c>
    </row>
    <row r="2186" spans="1:17" x14ac:dyDescent="0.25">
      <c r="A2186" t="s">
        <v>1005</v>
      </c>
      <c r="B2186" t="s">
        <v>2262</v>
      </c>
      <c r="C2186" t="s">
        <v>133</v>
      </c>
      <c r="D2186" t="s">
        <v>2207</v>
      </c>
      <c r="E2186" t="s">
        <v>105</v>
      </c>
      <c r="F2186">
        <v>40700</v>
      </c>
      <c r="G2186" t="s">
        <v>911</v>
      </c>
      <c r="I2186" t="s">
        <v>111</v>
      </c>
      <c r="J2186">
        <v>2026</v>
      </c>
      <c r="K2186">
        <v>7</v>
      </c>
      <c r="L2186" t="s">
        <v>94</v>
      </c>
      <c r="M2186">
        <v>95.63</v>
      </c>
      <c r="N2186">
        <v>1</v>
      </c>
      <c r="O2186">
        <v>95.63</v>
      </c>
      <c r="P2186" t="s">
        <v>2205</v>
      </c>
      <c r="Q2186">
        <v>0</v>
      </c>
    </row>
    <row r="2187" spans="1:17" x14ac:dyDescent="0.25">
      <c r="A2187" t="s">
        <v>1005</v>
      </c>
      <c r="B2187" t="s">
        <v>179</v>
      </c>
      <c r="C2187" t="s">
        <v>133</v>
      </c>
      <c r="D2187" t="s">
        <v>2207</v>
      </c>
      <c r="E2187" t="s">
        <v>102</v>
      </c>
      <c r="F2187">
        <v>40700</v>
      </c>
      <c r="G2187" t="s">
        <v>911</v>
      </c>
      <c r="I2187" t="s">
        <v>125</v>
      </c>
      <c r="J2187">
        <v>2026</v>
      </c>
      <c r="K2187">
        <v>7</v>
      </c>
      <c r="L2187" t="s">
        <v>94</v>
      </c>
      <c r="M2187">
        <v>145.18</v>
      </c>
      <c r="N2187">
        <v>1</v>
      </c>
      <c r="O2187">
        <v>145.18</v>
      </c>
      <c r="P2187" t="s">
        <v>2205</v>
      </c>
      <c r="Q2187">
        <v>1</v>
      </c>
    </row>
    <row r="2188" spans="1:17" x14ac:dyDescent="0.25">
      <c r="A2188" t="s">
        <v>1005</v>
      </c>
      <c r="B2188" t="s">
        <v>179</v>
      </c>
      <c r="C2188" t="s">
        <v>133</v>
      </c>
      <c r="D2188" t="s">
        <v>2207</v>
      </c>
      <c r="E2188" t="s">
        <v>105</v>
      </c>
      <c r="F2188">
        <v>40700</v>
      </c>
      <c r="G2188" t="s">
        <v>911</v>
      </c>
      <c r="I2188" t="s">
        <v>111</v>
      </c>
      <c r="J2188">
        <v>2026</v>
      </c>
      <c r="K2188">
        <v>7</v>
      </c>
      <c r="L2188" t="s">
        <v>94</v>
      </c>
      <c r="M2188">
        <v>95.63</v>
      </c>
      <c r="N2188">
        <v>1</v>
      </c>
      <c r="O2188">
        <v>95.63</v>
      </c>
      <c r="P2188" t="s">
        <v>2205</v>
      </c>
      <c r="Q2188">
        <v>0</v>
      </c>
    </row>
    <row r="2189" spans="1:17" x14ac:dyDescent="0.25">
      <c r="A2189" t="s">
        <v>1005</v>
      </c>
      <c r="B2189" t="s">
        <v>2263</v>
      </c>
      <c r="C2189" t="s">
        <v>133</v>
      </c>
      <c r="D2189" t="s">
        <v>2207</v>
      </c>
      <c r="E2189" t="s">
        <v>102</v>
      </c>
      <c r="F2189">
        <v>40700</v>
      </c>
      <c r="G2189" t="s">
        <v>911</v>
      </c>
      <c r="I2189" t="s">
        <v>125</v>
      </c>
      <c r="J2189">
        <v>2026</v>
      </c>
      <c r="K2189">
        <v>7</v>
      </c>
      <c r="L2189" t="s">
        <v>94</v>
      </c>
      <c r="M2189">
        <v>72.59</v>
      </c>
      <c r="N2189">
        <v>1</v>
      </c>
      <c r="O2189">
        <v>72.59</v>
      </c>
      <c r="P2189" t="s">
        <v>2205</v>
      </c>
      <c r="Q2189">
        <v>1</v>
      </c>
    </row>
    <row r="2190" spans="1:17" x14ac:dyDescent="0.25">
      <c r="A2190" t="s">
        <v>1005</v>
      </c>
      <c r="B2190" t="s">
        <v>2263</v>
      </c>
      <c r="C2190" t="s">
        <v>133</v>
      </c>
      <c r="D2190" t="s">
        <v>2207</v>
      </c>
      <c r="E2190" t="s">
        <v>104</v>
      </c>
      <c r="F2190">
        <v>40700</v>
      </c>
      <c r="G2190" t="s">
        <v>911</v>
      </c>
      <c r="I2190" t="s">
        <v>118</v>
      </c>
      <c r="J2190">
        <v>2026</v>
      </c>
      <c r="K2190">
        <v>7</v>
      </c>
      <c r="L2190" t="s">
        <v>94</v>
      </c>
      <c r="M2190">
        <v>324.48</v>
      </c>
      <c r="N2190">
        <v>1</v>
      </c>
      <c r="O2190">
        <v>324.48</v>
      </c>
      <c r="P2190" t="s">
        <v>2205</v>
      </c>
      <c r="Q2190">
        <v>0</v>
      </c>
    </row>
    <row r="2191" spans="1:17" x14ac:dyDescent="0.25">
      <c r="A2191" t="s">
        <v>1005</v>
      </c>
      <c r="B2191" t="s">
        <v>2263</v>
      </c>
      <c r="C2191" t="s">
        <v>133</v>
      </c>
      <c r="D2191" t="s">
        <v>2207</v>
      </c>
      <c r="E2191" t="s">
        <v>104</v>
      </c>
      <c r="F2191">
        <v>40700</v>
      </c>
      <c r="G2191" t="s">
        <v>911</v>
      </c>
      <c r="I2191" t="s">
        <v>120</v>
      </c>
      <c r="J2191">
        <v>2026</v>
      </c>
      <c r="K2191">
        <v>7</v>
      </c>
      <c r="L2191" t="s">
        <v>94</v>
      </c>
      <c r="M2191">
        <v>270.39999999999998</v>
      </c>
      <c r="N2191">
        <v>1</v>
      </c>
      <c r="O2191">
        <v>270.39999999999998</v>
      </c>
      <c r="P2191" t="s">
        <v>2205</v>
      </c>
      <c r="Q2191">
        <v>0</v>
      </c>
    </row>
    <row r="2192" spans="1:17" x14ac:dyDescent="0.25">
      <c r="A2192" t="s">
        <v>1005</v>
      </c>
      <c r="B2192" t="s">
        <v>2263</v>
      </c>
      <c r="C2192" t="s">
        <v>133</v>
      </c>
      <c r="D2192" t="s">
        <v>2207</v>
      </c>
      <c r="E2192" t="s">
        <v>105</v>
      </c>
      <c r="F2192">
        <v>40700</v>
      </c>
      <c r="G2192" t="s">
        <v>911</v>
      </c>
      <c r="I2192" t="s">
        <v>111</v>
      </c>
      <c r="J2192">
        <v>2026</v>
      </c>
      <c r="K2192">
        <v>7</v>
      </c>
      <c r="L2192" t="s">
        <v>94</v>
      </c>
      <c r="M2192">
        <v>95.63</v>
      </c>
      <c r="N2192">
        <v>1</v>
      </c>
      <c r="O2192">
        <v>95.63</v>
      </c>
      <c r="P2192" t="s">
        <v>2205</v>
      </c>
      <c r="Q2192">
        <v>0</v>
      </c>
    </row>
    <row r="2193" spans="1:17" x14ac:dyDescent="0.25">
      <c r="A2193" t="s">
        <v>1005</v>
      </c>
      <c r="B2193" t="s">
        <v>2264</v>
      </c>
      <c r="C2193" t="s">
        <v>133</v>
      </c>
      <c r="D2193" t="s">
        <v>2207</v>
      </c>
      <c r="E2193" t="s">
        <v>105</v>
      </c>
      <c r="F2193">
        <v>40700</v>
      </c>
      <c r="G2193" t="s">
        <v>911</v>
      </c>
      <c r="I2193" t="s">
        <v>111</v>
      </c>
      <c r="J2193">
        <v>2026</v>
      </c>
      <c r="K2193">
        <v>7</v>
      </c>
      <c r="L2193" t="s">
        <v>94</v>
      </c>
      <c r="M2193">
        <v>95.63</v>
      </c>
      <c r="N2193">
        <v>1</v>
      </c>
      <c r="O2193">
        <v>95.63</v>
      </c>
      <c r="P2193" t="s">
        <v>2205</v>
      </c>
      <c r="Q2193">
        <v>0</v>
      </c>
    </row>
    <row r="2194" spans="1:17" x14ac:dyDescent="0.25">
      <c r="A2194" t="s">
        <v>1005</v>
      </c>
      <c r="B2194" t="s">
        <v>887</v>
      </c>
      <c r="C2194" t="s">
        <v>133</v>
      </c>
      <c r="D2194" t="s">
        <v>2207</v>
      </c>
      <c r="E2194" t="s">
        <v>104</v>
      </c>
      <c r="F2194">
        <v>40700</v>
      </c>
      <c r="G2194" t="s">
        <v>911</v>
      </c>
      <c r="I2194" t="s">
        <v>245</v>
      </c>
      <c r="J2194">
        <v>2026</v>
      </c>
      <c r="K2194">
        <v>7</v>
      </c>
      <c r="L2194" t="s">
        <v>94</v>
      </c>
      <c r="M2194">
        <v>969.85</v>
      </c>
      <c r="N2194">
        <v>1</v>
      </c>
      <c r="O2194">
        <v>969.85</v>
      </c>
      <c r="P2194" t="s">
        <v>2205</v>
      </c>
      <c r="Q2194">
        <v>1</v>
      </c>
    </row>
    <row r="2195" spans="1:17" x14ac:dyDescent="0.25">
      <c r="A2195" t="s">
        <v>1005</v>
      </c>
      <c r="B2195" t="s">
        <v>887</v>
      </c>
      <c r="C2195" t="s">
        <v>133</v>
      </c>
      <c r="D2195" t="s">
        <v>2207</v>
      </c>
      <c r="E2195" t="s">
        <v>104</v>
      </c>
      <c r="F2195">
        <v>40700</v>
      </c>
      <c r="G2195" t="s">
        <v>911</v>
      </c>
      <c r="I2195" t="s">
        <v>246</v>
      </c>
      <c r="J2195">
        <v>2026</v>
      </c>
      <c r="K2195">
        <v>7</v>
      </c>
      <c r="L2195" t="s">
        <v>94</v>
      </c>
      <c r="M2195">
        <v>675.99</v>
      </c>
      <c r="N2195">
        <v>1</v>
      </c>
      <c r="O2195">
        <v>675.99</v>
      </c>
      <c r="P2195" t="s">
        <v>2205</v>
      </c>
      <c r="Q2195">
        <v>0</v>
      </c>
    </row>
    <row r="2196" spans="1:17" x14ac:dyDescent="0.25">
      <c r="A2196" t="s">
        <v>1005</v>
      </c>
      <c r="B2196" t="s">
        <v>887</v>
      </c>
      <c r="C2196" t="s">
        <v>133</v>
      </c>
      <c r="D2196" t="s">
        <v>2207</v>
      </c>
      <c r="E2196" t="s">
        <v>104</v>
      </c>
      <c r="F2196">
        <v>40700</v>
      </c>
      <c r="G2196" t="s">
        <v>911</v>
      </c>
      <c r="I2196" t="s">
        <v>118</v>
      </c>
      <c r="J2196">
        <v>2026</v>
      </c>
      <c r="K2196">
        <v>7</v>
      </c>
      <c r="L2196" t="s">
        <v>94</v>
      </c>
      <c r="M2196">
        <v>216.32</v>
      </c>
      <c r="N2196">
        <v>1</v>
      </c>
      <c r="O2196">
        <v>216.32</v>
      </c>
      <c r="P2196" t="s">
        <v>2205</v>
      </c>
      <c r="Q2196">
        <v>0</v>
      </c>
    </row>
    <row r="2197" spans="1:17" x14ac:dyDescent="0.25">
      <c r="A2197" t="s">
        <v>1005</v>
      </c>
      <c r="B2197" t="s">
        <v>180</v>
      </c>
      <c r="C2197" t="s">
        <v>133</v>
      </c>
      <c r="D2197" t="s">
        <v>2207</v>
      </c>
      <c r="E2197" t="s">
        <v>102</v>
      </c>
      <c r="F2197">
        <v>40700</v>
      </c>
      <c r="G2197" t="s">
        <v>911</v>
      </c>
      <c r="I2197" t="s">
        <v>125</v>
      </c>
      <c r="J2197">
        <v>2026</v>
      </c>
      <c r="K2197">
        <v>7</v>
      </c>
      <c r="L2197" t="s">
        <v>94</v>
      </c>
      <c r="M2197">
        <v>72.59</v>
      </c>
      <c r="N2197">
        <v>1</v>
      </c>
      <c r="O2197">
        <v>72.59</v>
      </c>
      <c r="P2197" t="s">
        <v>2205</v>
      </c>
      <c r="Q2197">
        <v>1</v>
      </c>
    </row>
    <row r="2198" spans="1:17" x14ac:dyDescent="0.25">
      <c r="A2198" t="s">
        <v>1005</v>
      </c>
      <c r="B2198" t="s">
        <v>180</v>
      </c>
      <c r="C2198" t="s">
        <v>133</v>
      </c>
      <c r="D2198" t="s">
        <v>2207</v>
      </c>
      <c r="E2198" t="s">
        <v>104</v>
      </c>
      <c r="F2198">
        <v>40700</v>
      </c>
      <c r="G2198" t="s">
        <v>911</v>
      </c>
      <c r="I2198" t="s">
        <v>118</v>
      </c>
      <c r="J2198">
        <v>2026</v>
      </c>
      <c r="K2198">
        <v>7</v>
      </c>
      <c r="L2198" t="s">
        <v>94</v>
      </c>
      <c r="M2198">
        <v>108.16</v>
      </c>
      <c r="N2198">
        <v>1</v>
      </c>
      <c r="O2198">
        <v>108.16</v>
      </c>
      <c r="P2198" t="s">
        <v>2205</v>
      </c>
      <c r="Q2198">
        <v>0</v>
      </c>
    </row>
    <row r="2199" spans="1:17" x14ac:dyDescent="0.25">
      <c r="A2199" t="s">
        <v>1005</v>
      </c>
      <c r="B2199" t="s">
        <v>180</v>
      </c>
      <c r="C2199" t="s">
        <v>133</v>
      </c>
      <c r="D2199" t="s">
        <v>2207</v>
      </c>
      <c r="E2199" t="s">
        <v>105</v>
      </c>
      <c r="F2199">
        <v>40700</v>
      </c>
      <c r="G2199" t="s">
        <v>911</v>
      </c>
      <c r="I2199" t="s">
        <v>111</v>
      </c>
      <c r="J2199">
        <v>2026</v>
      </c>
      <c r="K2199">
        <v>7</v>
      </c>
      <c r="L2199" t="s">
        <v>94</v>
      </c>
      <c r="M2199">
        <v>95.63</v>
      </c>
      <c r="N2199">
        <v>1</v>
      </c>
      <c r="O2199">
        <v>95.63</v>
      </c>
      <c r="P2199" t="s">
        <v>2205</v>
      </c>
      <c r="Q2199">
        <v>0</v>
      </c>
    </row>
    <row r="2200" spans="1:17" x14ac:dyDescent="0.25">
      <c r="A2200" t="s">
        <v>1005</v>
      </c>
      <c r="B2200" t="s">
        <v>181</v>
      </c>
      <c r="C2200" t="s">
        <v>133</v>
      </c>
      <c r="D2200" t="s">
        <v>2207</v>
      </c>
      <c r="E2200" t="s">
        <v>102</v>
      </c>
      <c r="F2200">
        <v>40700</v>
      </c>
      <c r="G2200" t="s">
        <v>911</v>
      </c>
      <c r="I2200" t="s">
        <v>125</v>
      </c>
      <c r="J2200">
        <v>2026</v>
      </c>
      <c r="K2200">
        <v>7</v>
      </c>
      <c r="L2200" t="s">
        <v>94</v>
      </c>
      <c r="M2200">
        <v>415.63</v>
      </c>
      <c r="N2200">
        <v>1</v>
      </c>
      <c r="O2200">
        <v>415.63</v>
      </c>
      <c r="P2200" t="s">
        <v>2205</v>
      </c>
      <c r="Q2200">
        <v>1</v>
      </c>
    </row>
    <row r="2201" spans="1:17" x14ac:dyDescent="0.25">
      <c r="A2201" t="s">
        <v>1005</v>
      </c>
      <c r="B2201" t="s">
        <v>181</v>
      </c>
      <c r="C2201" t="s">
        <v>133</v>
      </c>
      <c r="D2201" t="s">
        <v>2207</v>
      </c>
      <c r="E2201" t="s">
        <v>104</v>
      </c>
      <c r="F2201">
        <v>40700</v>
      </c>
      <c r="G2201" t="s">
        <v>911</v>
      </c>
      <c r="I2201" t="s">
        <v>118</v>
      </c>
      <c r="J2201">
        <v>2026</v>
      </c>
      <c r="K2201">
        <v>7</v>
      </c>
      <c r="L2201" t="s">
        <v>94</v>
      </c>
      <c r="M2201">
        <v>108.16</v>
      </c>
      <c r="N2201">
        <v>1</v>
      </c>
      <c r="O2201">
        <v>108.16</v>
      </c>
      <c r="P2201" t="s">
        <v>2205</v>
      </c>
      <c r="Q2201">
        <v>0</v>
      </c>
    </row>
    <row r="2202" spans="1:17" x14ac:dyDescent="0.25">
      <c r="A2202" t="s">
        <v>1005</v>
      </c>
      <c r="B2202" t="s">
        <v>181</v>
      </c>
      <c r="C2202" t="s">
        <v>133</v>
      </c>
      <c r="D2202" t="s">
        <v>2207</v>
      </c>
      <c r="E2202" t="s">
        <v>104</v>
      </c>
      <c r="F2202">
        <v>40700</v>
      </c>
      <c r="G2202" t="s">
        <v>911</v>
      </c>
      <c r="I2202" t="s">
        <v>120</v>
      </c>
      <c r="J2202">
        <v>2026</v>
      </c>
      <c r="K2202">
        <v>7</v>
      </c>
      <c r="L2202" t="s">
        <v>94</v>
      </c>
      <c r="M2202">
        <v>270.39999999999998</v>
      </c>
      <c r="N2202">
        <v>1</v>
      </c>
      <c r="O2202">
        <v>270.39999999999998</v>
      </c>
      <c r="P2202" t="s">
        <v>2205</v>
      </c>
      <c r="Q2202">
        <v>0</v>
      </c>
    </row>
    <row r="2203" spans="1:17" x14ac:dyDescent="0.25">
      <c r="A2203" t="s">
        <v>1005</v>
      </c>
      <c r="B2203" t="s">
        <v>181</v>
      </c>
      <c r="C2203" t="s">
        <v>133</v>
      </c>
      <c r="D2203" t="s">
        <v>2207</v>
      </c>
      <c r="E2203" t="s">
        <v>105</v>
      </c>
      <c r="F2203">
        <v>40700</v>
      </c>
      <c r="G2203" t="s">
        <v>911</v>
      </c>
      <c r="I2203" t="s">
        <v>111</v>
      </c>
      <c r="J2203">
        <v>2026</v>
      </c>
      <c r="K2203">
        <v>7</v>
      </c>
      <c r="L2203" t="s">
        <v>94</v>
      </c>
      <c r="M2203">
        <v>95.63</v>
      </c>
      <c r="N2203">
        <v>1</v>
      </c>
      <c r="O2203">
        <v>95.63</v>
      </c>
      <c r="P2203" t="s">
        <v>2205</v>
      </c>
      <c r="Q2203">
        <v>0</v>
      </c>
    </row>
    <row r="2204" spans="1:17" x14ac:dyDescent="0.25">
      <c r="A2204" t="s">
        <v>1005</v>
      </c>
      <c r="B2204" t="s">
        <v>182</v>
      </c>
      <c r="C2204" t="s">
        <v>133</v>
      </c>
      <c r="D2204" t="s">
        <v>2207</v>
      </c>
      <c r="E2204" t="s">
        <v>102</v>
      </c>
      <c r="F2204">
        <v>40700</v>
      </c>
      <c r="G2204" t="s">
        <v>911</v>
      </c>
      <c r="I2204" t="s">
        <v>125</v>
      </c>
      <c r="J2204">
        <v>2026</v>
      </c>
      <c r="K2204">
        <v>7</v>
      </c>
      <c r="L2204" t="s">
        <v>94</v>
      </c>
      <c r="M2204">
        <v>72.59</v>
      </c>
      <c r="N2204">
        <v>1</v>
      </c>
      <c r="O2204">
        <v>72.59</v>
      </c>
      <c r="P2204" t="s">
        <v>2205</v>
      </c>
      <c r="Q2204">
        <v>1</v>
      </c>
    </row>
    <row r="2205" spans="1:17" x14ac:dyDescent="0.25">
      <c r="A2205" t="s">
        <v>1005</v>
      </c>
      <c r="B2205" t="s">
        <v>182</v>
      </c>
      <c r="C2205" t="s">
        <v>133</v>
      </c>
      <c r="D2205" t="s">
        <v>2207</v>
      </c>
      <c r="E2205" t="s">
        <v>104</v>
      </c>
      <c r="F2205">
        <v>40700</v>
      </c>
      <c r="G2205" t="s">
        <v>911</v>
      </c>
      <c r="I2205" t="s">
        <v>118</v>
      </c>
      <c r="J2205">
        <v>2026</v>
      </c>
      <c r="K2205">
        <v>7</v>
      </c>
      <c r="L2205" t="s">
        <v>94</v>
      </c>
      <c r="M2205">
        <v>162.24</v>
      </c>
      <c r="N2205">
        <v>1</v>
      </c>
      <c r="O2205">
        <v>162.24</v>
      </c>
      <c r="P2205" t="s">
        <v>2205</v>
      </c>
      <c r="Q2205">
        <v>0</v>
      </c>
    </row>
    <row r="2206" spans="1:17" x14ac:dyDescent="0.25">
      <c r="A2206" t="s">
        <v>1005</v>
      </c>
      <c r="B2206" t="s">
        <v>182</v>
      </c>
      <c r="C2206" t="s">
        <v>133</v>
      </c>
      <c r="D2206" t="s">
        <v>2207</v>
      </c>
      <c r="E2206" t="s">
        <v>104</v>
      </c>
      <c r="F2206">
        <v>40700</v>
      </c>
      <c r="G2206" t="s">
        <v>911</v>
      </c>
      <c r="I2206" t="s">
        <v>120</v>
      </c>
      <c r="J2206">
        <v>2026</v>
      </c>
      <c r="K2206">
        <v>7</v>
      </c>
      <c r="L2206" t="s">
        <v>94</v>
      </c>
      <c r="M2206">
        <v>135.19999999999999</v>
      </c>
      <c r="N2206">
        <v>1</v>
      </c>
      <c r="O2206">
        <v>135.19999999999999</v>
      </c>
      <c r="P2206" t="s">
        <v>2205</v>
      </c>
      <c r="Q2206">
        <v>0</v>
      </c>
    </row>
    <row r="2207" spans="1:17" x14ac:dyDescent="0.25">
      <c r="A2207" t="s">
        <v>1005</v>
      </c>
      <c r="B2207" t="s">
        <v>182</v>
      </c>
      <c r="C2207" t="s">
        <v>133</v>
      </c>
      <c r="D2207" t="s">
        <v>2207</v>
      </c>
      <c r="E2207" t="s">
        <v>105</v>
      </c>
      <c r="F2207">
        <v>40700</v>
      </c>
      <c r="G2207" t="s">
        <v>911</v>
      </c>
      <c r="I2207" t="s">
        <v>111</v>
      </c>
      <c r="J2207">
        <v>2026</v>
      </c>
      <c r="K2207">
        <v>7</v>
      </c>
      <c r="L2207" t="s">
        <v>94</v>
      </c>
      <c r="M2207">
        <v>95.63</v>
      </c>
      <c r="N2207">
        <v>1</v>
      </c>
      <c r="O2207">
        <v>95.63</v>
      </c>
      <c r="P2207" t="s">
        <v>2205</v>
      </c>
      <c r="Q2207">
        <v>0</v>
      </c>
    </row>
    <row r="2208" spans="1:17" x14ac:dyDescent="0.25">
      <c r="A2208" t="s">
        <v>1005</v>
      </c>
      <c r="B2208" t="s">
        <v>183</v>
      </c>
      <c r="C2208" t="s">
        <v>133</v>
      </c>
      <c r="D2208" t="s">
        <v>2207</v>
      </c>
      <c r="E2208" t="s">
        <v>102</v>
      </c>
      <c r="F2208">
        <v>40700</v>
      </c>
      <c r="G2208" t="s">
        <v>911</v>
      </c>
      <c r="I2208" t="s">
        <v>125</v>
      </c>
      <c r="J2208">
        <v>2026</v>
      </c>
      <c r="K2208">
        <v>7</v>
      </c>
      <c r="L2208" t="s">
        <v>94</v>
      </c>
      <c r="M2208">
        <v>217.77</v>
      </c>
      <c r="N2208">
        <v>1</v>
      </c>
      <c r="O2208">
        <v>217.77</v>
      </c>
      <c r="P2208" t="s">
        <v>2205</v>
      </c>
      <c r="Q2208">
        <v>1</v>
      </c>
    </row>
    <row r="2209" spans="1:17" x14ac:dyDescent="0.25">
      <c r="A2209" t="s">
        <v>1005</v>
      </c>
      <c r="B2209" t="s">
        <v>183</v>
      </c>
      <c r="C2209" t="s">
        <v>133</v>
      </c>
      <c r="D2209" t="s">
        <v>2207</v>
      </c>
      <c r="E2209" t="s">
        <v>105</v>
      </c>
      <c r="F2209">
        <v>40700</v>
      </c>
      <c r="G2209" t="s">
        <v>911</v>
      </c>
      <c r="I2209" t="s">
        <v>111</v>
      </c>
      <c r="J2209">
        <v>2026</v>
      </c>
      <c r="K2209">
        <v>7</v>
      </c>
      <c r="L2209" t="s">
        <v>94</v>
      </c>
      <c r="M2209">
        <v>95.63</v>
      </c>
      <c r="N2209">
        <v>1</v>
      </c>
      <c r="O2209">
        <v>95.63</v>
      </c>
      <c r="P2209" t="s">
        <v>2205</v>
      </c>
      <c r="Q2209">
        <v>0</v>
      </c>
    </row>
    <row r="2210" spans="1:17" x14ac:dyDescent="0.25">
      <c r="A2210" t="s">
        <v>1005</v>
      </c>
      <c r="B2210" t="s">
        <v>697</v>
      </c>
      <c r="C2210" t="s">
        <v>133</v>
      </c>
      <c r="D2210" t="s">
        <v>2207</v>
      </c>
      <c r="E2210" t="s">
        <v>102</v>
      </c>
      <c r="F2210">
        <v>40700</v>
      </c>
      <c r="G2210" t="s">
        <v>911</v>
      </c>
      <c r="I2210" t="s">
        <v>125</v>
      </c>
      <c r="J2210">
        <v>2026</v>
      </c>
      <c r="K2210">
        <v>7</v>
      </c>
      <c r="L2210" t="s">
        <v>94</v>
      </c>
      <c r="M2210">
        <v>72.59</v>
      </c>
      <c r="N2210">
        <v>1</v>
      </c>
      <c r="O2210">
        <v>72.59</v>
      </c>
      <c r="P2210" t="s">
        <v>2205</v>
      </c>
      <c r="Q2210">
        <v>1</v>
      </c>
    </row>
    <row r="2211" spans="1:17" x14ac:dyDescent="0.25">
      <c r="A2211" t="s">
        <v>1005</v>
      </c>
      <c r="B2211" t="s">
        <v>697</v>
      </c>
      <c r="C2211" t="s">
        <v>133</v>
      </c>
      <c r="D2211" t="s">
        <v>2207</v>
      </c>
      <c r="E2211" t="s">
        <v>104</v>
      </c>
      <c r="F2211">
        <v>40700</v>
      </c>
      <c r="G2211" t="s">
        <v>911</v>
      </c>
      <c r="I2211" t="s">
        <v>118</v>
      </c>
      <c r="J2211">
        <v>2026</v>
      </c>
      <c r="K2211">
        <v>7</v>
      </c>
      <c r="L2211" t="s">
        <v>94</v>
      </c>
      <c r="M2211">
        <v>162.24</v>
      </c>
      <c r="N2211">
        <v>1</v>
      </c>
      <c r="O2211">
        <v>162.24</v>
      </c>
      <c r="P2211" t="s">
        <v>2205</v>
      </c>
      <c r="Q2211">
        <v>0</v>
      </c>
    </row>
    <row r="2212" spans="1:17" x14ac:dyDescent="0.25">
      <c r="A2212" t="s">
        <v>1005</v>
      </c>
      <c r="B2212" t="s">
        <v>697</v>
      </c>
      <c r="C2212" t="s">
        <v>133</v>
      </c>
      <c r="D2212" t="s">
        <v>2207</v>
      </c>
      <c r="E2212" t="s">
        <v>104</v>
      </c>
      <c r="F2212">
        <v>40700</v>
      </c>
      <c r="G2212" t="s">
        <v>911</v>
      </c>
      <c r="I2212" t="s">
        <v>120</v>
      </c>
      <c r="J2212">
        <v>2026</v>
      </c>
      <c r="K2212">
        <v>7</v>
      </c>
      <c r="L2212" t="s">
        <v>94</v>
      </c>
      <c r="M2212">
        <v>405.6</v>
      </c>
      <c r="N2212">
        <v>1</v>
      </c>
      <c r="O2212">
        <v>405.6</v>
      </c>
      <c r="P2212" t="s">
        <v>2205</v>
      </c>
      <c r="Q2212">
        <v>0</v>
      </c>
    </row>
    <row r="2213" spans="1:17" x14ac:dyDescent="0.25">
      <c r="A2213" t="s">
        <v>1005</v>
      </c>
      <c r="B2213" t="s">
        <v>697</v>
      </c>
      <c r="C2213" t="s">
        <v>133</v>
      </c>
      <c r="D2213" t="s">
        <v>2207</v>
      </c>
      <c r="E2213" t="s">
        <v>105</v>
      </c>
      <c r="F2213">
        <v>40700</v>
      </c>
      <c r="G2213" t="s">
        <v>911</v>
      </c>
      <c r="I2213" t="s">
        <v>111</v>
      </c>
      <c r="J2213">
        <v>2026</v>
      </c>
      <c r="K2213">
        <v>7</v>
      </c>
      <c r="L2213" t="s">
        <v>94</v>
      </c>
      <c r="M2213">
        <v>95.63</v>
      </c>
      <c r="N2213">
        <v>1</v>
      </c>
      <c r="O2213">
        <v>95.63</v>
      </c>
      <c r="P2213" t="s">
        <v>2205</v>
      </c>
      <c r="Q2213">
        <v>0</v>
      </c>
    </row>
    <row r="2214" spans="1:17" x14ac:dyDescent="0.25">
      <c r="A2214" t="s">
        <v>1005</v>
      </c>
      <c r="B2214" t="s">
        <v>184</v>
      </c>
      <c r="C2214" t="s">
        <v>133</v>
      </c>
      <c r="D2214" t="s">
        <v>2207</v>
      </c>
      <c r="E2214" t="s">
        <v>104</v>
      </c>
      <c r="F2214">
        <v>40700</v>
      </c>
      <c r="G2214" t="s">
        <v>911</v>
      </c>
      <c r="I2214" t="s">
        <v>118</v>
      </c>
      <c r="J2214">
        <v>2026</v>
      </c>
      <c r="K2214">
        <v>7</v>
      </c>
      <c r="L2214" t="s">
        <v>94</v>
      </c>
      <c r="M2214">
        <v>108.16</v>
      </c>
      <c r="N2214">
        <v>1</v>
      </c>
      <c r="O2214">
        <v>108.16</v>
      </c>
      <c r="P2214" t="s">
        <v>2205</v>
      </c>
      <c r="Q2214">
        <v>0</v>
      </c>
    </row>
    <row r="2215" spans="1:17" x14ac:dyDescent="0.25">
      <c r="A2215" t="s">
        <v>1005</v>
      </c>
      <c r="B2215" t="s">
        <v>184</v>
      </c>
      <c r="C2215" t="s">
        <v>133</v>
      </c>
      <c r="D2215" t="s">
        <v>2207</v>
      </c>
      <c r="E2215" t="s">
        <v>105</v>
      </c>
      <c r="F2215">
        <v>40700</v>
      </c>
      <c r="G2215" t="s">
        <v>911</v>
      </c>
      <c r="I2215" t="s">
        <v>111</v>
      </c>
      <c r="J2215">
        <v>2026</v>
      </c>
      <c r="K2215">
        <v>7</v>
      </c>
      <c r="L2215" t="s">
        <v>94</v>
      </c>
      <c r="M2215">
        <v>95.63</v>
      </c>
      <c r="N2215">
        <v>1</v>
      </c>
      <c r="O2215">
        <v>95.63</v>
      </c>
      <c r="P2215" t="s">
        <v>2205</v>
      </c>
      <c r="Q2215">
        <v>0</v>
      </c>
    </row>
    <row r="2216" spans="1:17" x14ac:dyDescent="0.25">
      <c r="A2216" t="s">
        <v>1005</v>
      </c>
      <c r="B2216" t="s">
        <v>2265</v>
      </c>
      <c r="C2216" t="s">
        <v>133</v>
      </c>
      <c r="D2216" t="s">
        <v>2207</v>
      </c>
      <c r="E2216" t="s">
        <v>102</v>
      </c>
      <c r="F2216">
        <v>40700</v>
      </c>
      <c r="G2216" t="s">
        <v>911</v>
      </c>
      <c r="I2216" t="s">
        <v>125</v>
      </c>
      <c r="J2216">
        <v>2026</v>
      </c>
      <c r="K2216">
        <v>7</v>
      </c>
      <c r="L2216" t="s">
        <v>94</v>
      </c>
      <c r="M2216">
        <v>72.59</v>
      </c>
      <c r="N2216">
        <v>1</v>
      </c>
      <c r="O2216">
        <v>72.59</v>
      </c>
      <c r="P2216" t="s">
        <v>2205</v>
      </c>
      <c r="Q2216">
        <v>1</v>
      </c>
    </row>
    <row r="2217" spans="1:17" x14ac:dyDescent="0.25">
      <c r="A2217" t="s">
        <v>1005</v>
      </c>
      <c r="B2217" t="s">
        <v>2265</v>
      </c>
      <c r="C2217" t="s">
        <v>133</v>
      </c>
      <c r="D2217" t="s">
        <v>2207</v>
      </c>
      <c r="E2217" t="s">
        <v>105</v>
      </c>
      <c r="F2217">
        <v>40700</v>
      </c>
      <c r="G2217" t="s">
        <v>911</v>
      </c>
      <c r="I2217" t="s">
        <v>111</v>
      </c>
      <c r="J2217">
        <v>2026</v>
      </c>
      <c r="K2217">
        <v>7</v>
      </c>
      <c r="L2217" t="s">
        <v>94</v>
      </c>
      <c r="M2217">
        <v>95.63</v>
      </c>
      <c r="N2217">
        <v>1</v>
      </c>
      <c r="O2217">
        <v>95.63</v>
      </c>
      <c r="P2217" t="s">
        <v>2205</v>
      </c>
      <c r="Q2217">
        <v>0</v>
      </c>
    </row>
    <row r="2218" spans="1:17" x14ac:dyDescent="0.25">
      <c r="A2218" t="s">
        <v>1005</v>
      </c>
      <c r="B2218" t="s">
        <v>249</v>
      </c>
      <c r="C2218" t="s">
        <v>133</v>
      </c>
      <c r="D2218" t="s">
        <v>2207</v>
      </c>
      <c r="E2218" t="s">
        <v>105</v>
      </c>
      <c r="F2218">
        <v>40700</v>
      </c>
      <c r="G2218" t="s">
        <v>911</v>
      </c>
      <c r="I2218" t="s">
        <v>111</v>
      </c>
      <c r="J2218">
        <v>2026</v>
      </c>
      <c r="K2218">
        <v>7</v>
      </c>
      <c r="L2218" t="s">
        <v>94</v>
      </c>
      <c r="M2218">
        <v>95.63</v>
      </c>
      <c r="N2218">
        <v>1</v>
      </c>
      <c r="O2218">
        <v>95.63</v>
      </c>
      <c r="P2218" t="s">
        <v>2205</v>
      </c>
      <c r="Q2218">
        <v>0</v>
      </c>
    </row>
    <row r="2219" spans="1:17" x14ac:dyDescent="0.25">
      <c r="A2219" t="s">
        <v>1005</v>
      </c>
      <c r="B2219" t="s">
        <v>185</v>
      </c>
      <c r="C2219" t="s">
        <v>133</v>
      </c>
      <c r="D2219" t="s">
        <v>2207</v>
      </c>
      <c r="E2219" t="s">
        <v>102</v>
      </c>
      <c r="F2219">
        <v>40700</v>
      </c>
      <c r="G2219" t="s">
        <v>911</v>
      </c>
      <c r="I2219" t="s">
        <v>125</v>
      </c>
      <c r="J2219">
        <v>2026</v>
      </c>
      <c r="K2219">
        <v>7</v>
      </c>
      <c r="L2219" t="s">
        <v>94</v>
      </c>
      <c r="M2219">
        <v>435.54</v>
      </c>
      <c r="N2219">
        <v>1</v>
      </c>
      <c r="O2219">
        <v>435.54</v>
      </c>
      <c r="P2219" t="s">
        <v>2205</v>
      </c>
      <c r="Q2219">
        <v>1</v>
      </c>
    </row>
    <row r="2220" spans="1:17" x14ac:dyDescent="0.25">
      <c r="A2220" t="s">
        <v>1005</v>
      </c>
      <c r="B2220" t="s">
        <v>185</v>
      </c>
      <c r="C2220" t="s">
        <v>133</v>
      </c>
      <c r="D2220" t="s">
        <v>2207</v>
      </c>
      <c r="E2220" t="s">
        <v>104</v>
      </c>
      <c r="F2220">
        <v>40700</v>
      </c>
      <c r="G2220" t="s">
        <v>911</v>
      </c>
      <c r="I2220" t="s">
        <v>118</v>
      </c>
      <c r="J2220">
        <v>2026</v>
      </c>
      <c r="K2220">
        <v>7</v>
      </c>
      <c r="L2220" t="s">
        <v>94</v>
      </c>
      <c r="M2220">
        <v>270.39999999999998</v>
      </c>
      <c r="N2220">
        <v>1</v>
      </c>
      <c r="O2220">
        <v>270.39999999999998</v>
      </c>
      <c r="P2220" t="s">
        <v>2205</v>
      </c>
      <c r="Q2220">
        <v>0</v>
      </c>
    </row>
    <row r="2221" spans="1:17" x14ac:dyDescent="0.25">
      <c r="A2221" t="s">
        <v>1005</v>
      </c>
      <c r="B2221" t="s">
        <v>185</v>
      </c>
      <c r="C2221" t="s">
        <v>133</v>
      </c>
      <c r="D2221" t="s">
        <v>2207</v>
      </c>
      <c r="E2221" t="s">
        <v>104</v>
      </c>
      <c r="F2221">
        <v>40700</v>
      </c>
      <c r="G2221" t="s">
        <v>911</v>
      </c>
      <c r="I2221" t="s">
        <v>120</v>
      </c>
      <c r="J2221">
        <v>2026</v>
      </c>
      <c r="K2221">
        <v>7</v>
      </c>
      <c r="L2221" t="s">
        <v>94</v>
      </c>
      <c r="M2221">
        <v>405.6</v>
      </c>
      <c r="N2221">
        <v>1</v>
      </c>
      <c r="O2221">
        <v>405.6</v>
      </c>
      <c r="P2221" t="s">
        <v>2205</v>
      </c>
      <c r="Q2221">
        <v>0</v>
      </c>
    </row>
    <row r="2222" spans="1:17" x14ac:dyDescent="0.25">
      <c r="A2222" t="s">
        <v>1005</v>
      </c>
      <c r="B2222" t="s">
        <v>185</v>
      </c>
      <c r="C2222" t="s">
        <v>133</v>
      </c>
      <c r="D2222" t="s">
        <v>2207</v>
      </c>
      <c r="E2222" t="s">
        <v>105</v>
      </c>
      <c r="F2222">
        <v>40700</v>
      </c>
      <c r="G2222" t="s">
        <v>911</v>
      </c>
      <c r="I2222" t="s">
        <v>111</v>
      </c>
      <c r="J2222">
        <v>2026</v>
      </c>
      <c r="K2222">
        <v>7</v>
      </c>
      <c r="L2222" t="s">
        <v>94</v>
      </c>
      <c r="M2222">
        <v>95.63</v>
      </c>
      <c r="N2222">
        <v>1</v>
      </c>
      <c r="O2222">
        <v>95.63</v>
      </c>
      <c r="P2222" t="s">
        <v>2205</v>
      </c>
      <c r="Q2222">
        <v>0</v>
      </c>
    </row>
    <row r="2223" spans="1:17" x14ac:dyDescent="0.25">
      <c r="A2223" t="s">
        <v>1005</v>
      </c>
      <c r="B2223" t="s">
        <v>187</v>
      </c>
      <c r="C2223" t="s">
        <v>133</v>
      </c>
      <c r="D2223" t="s">
        <v>2207</v>
      </c>
      <c r="E2223" t="s">
        <v>105</v>
      </c>
      <c r="F2223">
        <v>40700</v>
      </c>
      <c r="G2223" t="s">
        <v>911</v>
      </c>
      <c r="I2223" t="s">
        <v>111</v>
      </c>
      <c r="J2223">
        <v>2026</v>
      </c>
      <c r="K2223">
        <v>7</v>
      </c>
      <c r="L2223" t="s">
        <v>94</v>
      </c>
      <c r="M2223">
        <v>95.63</v>
      </c>
      <c r="N2223">
        <v>1</v>
      </c>
      <c r="O2223">
        <v>95.63</v>
      </c>
      <c r="P2223" t="s">
        <v>2205</v>
      </c>
      <c r="Q2223">
        <v>0</v>
      </c>
    </row>
    <row r="2224" spans="1:17" x14ac:dyDescent="0.25">
      <c r="A2224" t="s">
        <v>1005</v>
      </c>
      <c r="B2224" t="s">
        <v>188</v>
      </c>
      <c r="C2224" t="s">
        <v>133</v>
      </c>
      <c r="D2224" t="s">
        <v>2207</v>
      </c>
      <c r="E2224" t="s">
        <v>102</v>
      </c>
      <c r="F2224">
        <v>40700</v>
      </c>
      <c r="G2224" t="s">
        <v>911</v>
      </c>
      <c r="I2224" t="s">
        <v>125</v>
      </c>
      <c r="J2224">
        <v>2026</v>
      </c>
      <c r="K2224">
        <v>7</v>
      </c>
      <c r="L2224" t="s">
        <v>94</v>
      </c>
      <c r="M2224">
        <v>72.59</v>
      </c>
      <c r="N2224">
        <v>1</v>
      </c>
      <c r="O2224">
        <v>72.59</v>
      </c>
      <c r="P2224" t="s">
        <v>2205</v>
      </c>
      <c r="Q2224">
        <v>1</v>
      </c>
    </row>
    <row r="2225" spans="1:17" x14ac:dyDescent="0.25">
      <c r="A2225" t="s">
        <v>1005</v>
      </c>
      <c r="B2225" t="s">
        <v>188</v>
      </c>
      <c r="C2225" t="s">
        <v>133</v>
      </c>
      <c r="D2225" t="s">
        <v>2207</v>
      </c>
      <c r="E2225" t="s">
        <v>104</v>
      </c>
      <c r="F2225">
        <v>40700</v>
      </c>
      <c r="G2225" t="s">
        <v>911</v>
      </c>
      <c r="I2225" t="s">
        <v>118</v>
      </c>
      <c r="J2225">
        <v>2026</v>
      </c>
      <c r="K2225">
        <v>7</v>
      </c>
      <c r="L2225" t="s">
        <v>94</v>
      </c>
      <c r="M2225">
        <v>216.32</v>
      </c>
      <c r="N2225">
        <v>1</v>
      </c>
      <c r="O2225">
        <v>216.32</v>
      </c>
      <c r="P2225" t="s">
        <v>2205</v>
      </c>
      <c r="Q2225">
        <v>0</v>
      </c>
    </row>
    <row r="2226" spans="1:17" x14ac:dyDescent="0.25">
      <c r="A2226" t="s">
        <v>1005</v>
      </c>
      <c r="B2226" t="s">
        <v>188</v>
      </c>
      <c r="C2226" t="s">
        <v>133</v>
      </c>
      <c r="D2226" t="s">
        <v>2207</v>
      </c>
      <c r="E2226" t="s">
        <v>105</v>
      </c>
      <c r="F2226">
        <v>40700</v>
      </c>
      <c r="G2226" t="s">
        <v>911</v>
      </c>
      <c r="I2226" t="s">
        <v>111</v>
      </c>
      <c r="J2226">
        <v>2026</v>
      </c>
      <c r="K2226">
        <v>7</v>
      </c>
      <c r="L2226" t="s">
        <v>94</v>
      </c>
      <c r="M2226">
        <v>95.63</v>
      </c>
      <c r="N2226">
        <v>1</v>
      </c>
      <c r="O2226">
        <v>95.63</v>
      </c>
      <c r="P2226" t="s">
        <v>2205</v>
      </c>
      <c r="Q2226">
        <v>0</v>
      </c>
    </row>
    <row r="2227" spans="1:17" x14ac:dyDescent="0.25">
      <c r="A2227" t="s">
        <v>1005</v>
      </c>
      <c r="B2227" t="s">
        <v>189</v>
      </c>
      <c r="C2227" t="s">
        <v>133</v>
      </c>
      <c r="D2227" t="s">
        <v>2207</v>
      </c>
      <c r="E2227" t="s">
        <v>104</v>
      </c>
      <c r="F2227">
        <v>40700</v>
      </c>
      <c r="G2227" t="s">
        <v>911</v>
      </c>
      <c r="I2227" t="s">
        <v>118</v>
      </c>
      <c r="J2227">
        <v>2026</v>
      </c>
      <c r="K2227">
        <v>7</v>
      </c>
      <c r="L2227" t="s">
        <v>94</v>
      </c>
      <c r="M2227">
        <v>54.08</v>
      </c>
      <c r="N2227">
        <v>1</v>
      </c>
      <c r="O2227">
        <v>54.08</v>
      </c>
      <c r="P2227" t="s">
        <v>2205</v>
      </c>
      <c r="Q2227">
        <v>0</v>
      </c>
    </row>
    <row r="2228" spans="1:17" x14ac:dyDescent="0.25">
      <c r="A2228" t="s">
        <v>1005</v>
      </c>
      <c r="B2228" t="s">
        <v>189</v>
      </c>
      <c r="C2228" t="s">
        <v>133</v>
      </c>
      <c r="D2228" t="s">
        <v>2207</v>
      </c>
      <c r="E2228" t="s">
        <v>104</v>
      </c>
      <c r="F2228">
        <v>40700</v>
      </c>
      <c r="G2228" t="s">
        <v>911</v>
      </c>
      <c r="I2228" t="s">
        <v>120</v>
      </c>
      <c r="J2228">
        <v>2026</v>
      </c>
      <c r="K2228">
        <v>7</v>
      </c>
      <c r="L2228" t="s">
        <v>94</v>
      </c>
      <c r="M2228">
        <v>135.19999999999999</v>
      </c>
      <c r="N2228">
        <v>1</v>
      </c>
      <c r="O2228">
        <v>135.19999999999999</v>
      </c>
      <c r="P2228" t="s">
        <v>2205</v>
      </c>
      <c r="Q2228">
        <v>0</v>
      </c>
    </row>
    <row r="2229" spans="1:17" x14ac:dyDescent="0.25">
      <c r="A2229" t="s">
        <v>1005</v>
      </c>
      <c r="B2229" t="s">
        <v>189</v>
      </c>
      <c r="C2229" t="s">
        <v>133</v>
      </c>
      <c r="D2229" t="s">
        <v>2207</v>
      </c>
      <c r="E2229" t="s">
        <v>105</v>
      </c>
      <c r="F2229">
        <v>40700</v>
      </c>
      <c r="G2229" t="s">
        <v>911</v>
      </c>
      <c r="I2229" t="s">
        <v>111</v>
      </c>
      <c r="J2229">
        <v>2026</v>
      </c>
      <c r="K2229">
        <v>7</v>
      </c>
      <c r="L2229" t="s">
        <v>94</v>
      </c>
      <c r="M2229">
        <v>95.63</v>
      </c>
      <c r="N2229">
        <v>1</v>
      </c>
      <c r="O2229">
        <v>95.63</v>
      </c>
      <c r="P2229" t="s">
        <v>2205</v>
      </c>
      <c r="Q2229">
        <v>0</v>
      </c>
    </row>
    <row r="2230" spans="1:17" x14ac:dyDescent="0.25">
      <c r="A2230" t="s">
        <v>1005</v>
      </c>
      <c r="B2230" t="s">
        <v>700</v>
      </c>
      <c r="C2230" t="s">
        <v>133</v>
      </c>
      <c r="D2230" t="s">
        <v>2207</v>
      </c>
      <c r="E2230" t="s">
        <v>102</v>
      </c>
      <c r="F2230">
        <v>40700</v>
      </c>
      <c r="G2230" t="s">
        <v>911</v>
      </c>
      <c r="I2230" t="s">
        <v>125</v>
      </c>
      <c r="J2230">
        <v>2026</v>
      </c>
      <c r="K2230">
        <v>7</v>
      </c>
      <c r="L2230" t="s">
        <v>94</v>
      </c>
      <c r="M2230">
        <v>278.36</v>
      </c>
      <c r="N2230">
        <v>1</v>
      </c>
      <c r="O2230">
        <v>278.36</v>
      </c>
      <c r="P2230" t="s">
        <v>2205</v>
      </c>
      <c r="Q2230">
        <v>1</v>
      </c>
    </row>
    <row r="2231" spans="1:17" x14ac:dyDescent="0.25">
      <c r="A2231" t="s">
        <v>1005</v>
      </c>
      <c r="B2231" t="s">
        <v>700</v>
      </c>
      <c r="C2231" t="s">
        <v>133</v>
      </c>
      <c r="D2231" t="s">
        <v>2207</v>
      </c>
      <c r="E2231" t="s">
        <v>104</v>
      </c>
      <c r="F2231">
        <v>40700</v>
      </c>
      <c r="G2231" t="s">
        <v>911</v>
      </c>
      <c r="I2231" t="s">
        <v>118</v>
      </c>
      <c r="J2231">
        <v>2026</v>
      </c>
      <c r="K2231">
        <v>7</v>
      </c>
      <c r="L2231" t="s">
        <v>94</v>
      </c>
      <c r="M2231">
        <v>324.48</v>
      </c>
      <c r="N2231">
        <v>1</v>
      </c>
      <c r="O2231">
        <v>324.48</v>
      </c>
      <c r="P2231" t="s">
        <v>2205</v>
      </c>
      <c r="Q2231">
        <v>0</v>
      </c>
    </row>
    <row r="2232" spans="1:17" x14ac:dyDescent="0.25">
      <c r="A2232" t="s">
        <v>1005</v>
      </c>
      <c r="B2232" t="s">
        <v>700</v>
      </c>
      <c r="C2232" t="s">
        <v>133</v>
      </c>
      <c r="D2232" t="s">
        <v>2207</v>
      </c>
      <c r="E2232" t="s">
        <v>104</v>
      </c>
      <c r="F2232">
        <v>40700</v>
      </c>
      <c r="G2232" t="s">
        <v>911</v>
      </c>
      <c r="I2232" t="s">
        <v>120</v>
      </c>
      <c r="J2232">
        <v>2026</v>
      </c>
      <c r="K2232">
        <v>7</v>
      </c>
      <c r="L2232" t="s">
        <v>94</v>
      </c>
      <c r="M2232">
        <v>270.39999999999998</v>
      </c>
      <c r="N2232">
        <v>1</v>
      </c>
      <c r="O2232">
        <v>270.39999999999998</v>
      </c>
      <c r="P2232" t="s">
        <v>2205</v>
      </c>
      <c r="Q2232">
        <v>0</v>
      </c>
    </row>
    <row r="2233" spans="1:17" x14ac:dyDescent="0.25">
      <c r="A2233" t="s">
        <v>1005</v>
      </c>
      <c r="B2233" t="s">
        <v>700</v>
      </c>
      <c r="C2233" t="s">
        <v>133</v>
      </c>
      <c r="D2233" t="s">
        <v>2207</v>
      </c>
      <c r="E2233" t="s">
        <v>105</v>
      </c>
      <c r="F2233">
        <v>40700</v>
      </c>
      <c r="G2233" t="s">
        <v>911</v>
      </c>
      <c r="I2233" t="s">
        <v>111</v>
      </c>
      <c r="J2233">
        <v>2026</v>
      </c>
      <c r="K2233">
        <v>7</v>
      </c>
      <c r="L2233" t="s">
        <v>94</v>
      </c>
      <c r="M2233">
        <v>95.63</v>
      </c>
      <c r="N2233">
        <v>1</v>
      </c>
      <c r="O2233">
        <v>95.63</v>
      </c>
      <c r="P2233" t="s">
        <v>2205</v>
      </c>
      <c r="Q2233">
        <v>0</v>
      </c>
    </row>
    <row r="2234" spans="1:17" x14ac:dyDescent="0.25">
      <c r="A2234" t="s">
        <v>1005</v>
      </c>
      <c r="B2234" t="s">
        <v>190</v>
      </c>
      <c r="C2234" t="s">
        <v>133</v>
      </c>
      <c r="D2234" t="s">
        <v>2207</v>
      </c>
      <c r="E2234" t="s">
        <v>102</v>
      </c>
      <c r="F2234">
        <v>40700</v>
      </c>
      <c r="G2234" t="s">
        <v>911</v>
      </c>
      <c r="I2234" t="s">
        <v>125</v>
      </c>
      <c r="J2234">
        <v>2026</v>
      </c>
      <c r="K2234">
        <v>7</v>
      </c>
      <c r="L2234" t="s">
        <v>94</v>
      </c>
      <c r="M2234">
        <v>222.44</v>
      </c>
      <c r="N2234">
        <v>1</v>
      </c>
      <c r="O2234">
        <v>222.44</v>
      </c>
      <c r="P2234" t="s">
        <v>2205</v>
      </c>
      <c r="Q2234">
        <v>1</v>
      </c>
    </row>
    <row r="2235" spans="1:17" x14ac:dyDescent="0.25">
      <c r="A2235" t="s">
        <v>1005</v>
      </c>
      <c r="B2235" t="s">
        <v>190</v>
      </c>
      <c r="C2235" t="s">
        <v>133</v>
      </c>
      <c r="D2235" t="s">
        <v>2207</v>
      </c>
      <c r="E2235" t="s">
        <v>104</v>
      </c>
      <c r="F2235">
        <v>40700</v>
      </c>
      <c r="G2235" t="s">
        <v>911</v>
      </c>
      <c r="I2235" t="s">
        <v>118</v>
      </c>
      <c r="J2235">
        <v>2026</v>
      </c>
      <c r="K2235">
        <v>7</v>
      </c>
      <c r="L2235" t="s">
        <v>94</v>
      </c>
      <c r="M2235">
        <v>216.32</v>
      </c>
      <c r="N2235">
        <v>1</v>
      </c>
      <c r="O2235">
        <v>216.32</v>
      </c>
      <c r="P2235" t="s">
        <v>2205</v>
      </c>
      <c r="Q2235">
        <v>0</v>
      </c>
    </row>
    <row r="2236" spans="1:17" x14ac:dyDescent="0.25">
      <c r="A2236" t="s">
        <v>1005</v>
      </c>
      <c r="B2236" t="s">
        <v>190</v>
      </c>
      <c r="C2236" t="s">
        <v>133</v>
      </c>
      <c r="D2236" t="s">
        <v>2207</v>
      </c>
      <c r="E2236" t="s">
        <v>104</v>
      </c>
      <c r="F2236">
        <v>40700</v>
      </c>
      <c r="G2236" t="s">
        <v>911</v>
      </c>
      <c r="I2236" t="s">
        <v>120</v>
      </c>
      <c r="J2236">
        <v>2026</v>
      </c>
      <c r="K2236">
        <v>7</v>
      </c>
      <c r="L2236" t="s">
        <v>94</v>
      </c>
      <c r="M2236">
        <v>270.39999999999998</v>
      </c>
      <c r="N2236">
        <v>1</v>
      </c>
      <c r="O2236">
        <v>270.39999999999998</v>
      </c>
      <c r="P2236" t="s">
        <v>2205</v>
      </c>
      <c r="Q2236">
        <v>0</v>
      </c>
    </row>
    <row r="2237" spans="1:17" x14ac:dyDescent="0.25">
      <c r="A2237" t="s">
        <v>1005</v>
      </c>
      <c r="B2237" t="s">
        <v>190</v>
      </c>
      <c r="C2237" t="s">
        <v>133</v>
      </c>
      <c r="D2237" t="s">
        <v>2207</v>
      </c>
      <c r="E2237" t="s">
        <v>105</v>
      </c>
      <c r="F2237">
        <v>40700</v>
      </c>
      <c r="G2237" t="s">
        <v>911</v>
      </c>
      <c r="I2237" t="s">
        <v>111</v>
      </c>
      <c r="J2237">
        <v>2026</v>
      </c>
      <c r="K2237">
        <v>7</v>
      </c>
      <c r="L2237" t="s">
        <v>94</v>
      </c>
      <c r="M2237">
        <v>95.63</v>
      </c>
      <c r="N2237">
        <v>1</v>
      </c>
      <c r="O2237">
        <v>95.63</v>
      </c>
      <c r="P2237" t="s">
        <v>2205</v>
      </c>
      <c r="Q2237">
        <v>0</v>
      </c>
    </row>
    <row r="2238" spans="1:17" x14ac:dyDescent="0.25">
      <c r="A2238" t="s">
        <v>1005</v>
      </c>
      <c r="B2238" t="s">
        <v>195</v>
      </c>
      <c r="C2238" t="s">
        <v>133</v>
      </c>
      <c r="D2238" t="s">
        <v>2207</v>
      </c>
      <c r="E2238" t="s">
        <v>104</v>
      </c>
      <c r="F2238">
        <v>40700</v>
      </c>
      <c r="G2238" t="s">
        <v>911</v>
      </c>
      <c r="I2238" t="s">
        <v>118</v>
      </c>
      <c r="J2238">
        <v>2026</v>
      </c>
      <c r="K2238">
        <v>7</v>
      </c>
      <c r="L2238" t="s">
        <v>94</v>
      </c>
      <c r="M2238">
        <v>162.24</v>
      </c>
      <c r="N2238">
        <v>1</v>
      </c>
      <c r="O2238">
        <v>162.24</v>
      </c>
      <c r="P2238" t="s">
        <v>2205</v>
      </c>
      <c r="Q2238">
        <v>0</v>
      </c>
    </row>
    <row r="2239" spans="1:17" x14ac:dyDescent="0.25">
      <c r="A2239" t="s">
        <v>1005</v>
      </c>
      <c r="B2239" t="s">
        <v>195</v>
      </c>
      <c r="C2239" t="s">
        <v>133</v>
      </c>
      <c r="D2239" t="s">
        <v>2207</v>
      </c>
      <c r="E2239" t="s">
        <v>104</v>
      </c>
      <c r="F2239">
        <v>40700</v>
      </c>
      <c r="G2239" t="s">
        <v>911</v>
      </c>
      <c r="I2239" t="s">
        <v>120</v>
      </c>
      <c r="J2239">
        <v>2026</v>
      </c>
      <c r="K2239">
        <v>7</v>
      </c>
      <c r="L2239" t="s">
        <v>94</v>
      </c>
      <c r="M2239">
        <v>405.6</v>
      </c>
      <c r="N2239">
        <v>1</v>
      </c>
      <c r="O2239">
        <v>405.6</v>
      </c>
      <c r="P2239" t="s">
        <v>2205</v>
      </c>
      <c r="Q2239">
        <v>0</v>
      </c>
    </row>
    <row r="2240" spans="1:17" x14ac:dyDescent="0.25">
      <c r="A2240" t="s">
        <v>1005</v>
      </c>
      <c r="B2240" t="s">
        <v>195</v>
      </c>
      <c r="C2240" t="s">
        <v>133</v>
      </c>
      <c r="D2240" t="s">
        <v>2207</v>
      </c>
      <c r="E2240" t="s">
        <v>105</v>
      </c>
      <c r="F2240">
        <v>40700</v>
      </c>
      <c r="G2240" t="s">
        <v>911</v>
      </c>
      <c r="I2240" t="s">
        <v>111</v>
      </c>
      <c r="J2240">
        <v>2026</v>
      </c>
      <c r="K2240">
        <v>7</v>
      </c>
      <c r="L2240" t="s">
        <v>94</v>
      </c>
      <c r="M2240">
        <v>95.63</v>
      </c>
      <c r="N2240">
        <v>1</v>
      </c>
      <c r="O2240">
        <v>95.63</v>
      </c>
      <c r="P2240" t="s">
        <v>2205</v>
      </c>
      <c r="Q2240">
        <v>0</v>
      </c>
    </row>
    <row r="2241" spans="1:17" x14ac:dyDescent="0.25">
      <c r="A2241" t="s">
        <v>1005</v>
      </c>
      <c r="B2241" t="s">
        <v>196</v>
      </c>
      <c r="C2241" t="s">
        <v>133</v>
      </c>
      <c r="D2241" t="s">
        <v>2207</v>
      </c>
      <c r="E2241" t="s">
        <v>102</v>
      </c>
      <c r="F2241">
        <v>40700</v>
      </c>
      <c r="G2241" t="s">
        <v>911</v>
      </c>
      <c r="I2241" t="s">
        <v>125</v>
      </c>
      <c r="J2241">
        <v>2026</v>
      </c>
      <c r="K2241">
        <v>7</v>
      </c>
      <c r="L2241" t="s">
        <v>94</v>
      </c>
      <c r="M2241">
        <v>145.18</v>
      </c>
      <c r="N2241">
        <v>1</v>
      </c>
      <c r="O2241">
        <v>145.18</v>
      </c>
      <c r="P2241" t="s">
        <v>2205</v>
      </c>
      <c r="Q2241">
        <v>1</v>
      </c>
    </row>
    <row r="2242" spans="1:17" x14ac:dyDescent="0.25">
      <c r="A2242" t="s">
        <v>1005</v>
      </c>
      <c r="B2242" t="s">
        <v>196</v>
      </c>
      <c r="C2242" t="s">
        <v>133</v>
      </c>
      <c r="D2242" t="s">
        <v>2207</v>
      </c>
      <c r="E2242" t="s">
        <v>104</v>
      </c>
      <c r="F2242">
        <v>40700</v>
      </c>
      <c r="G2242" t="s">
        <v>911</v>
      </c>
      <c r="I2242" t="s">
        <v>118</v>
      </c>
      <c r="J2242">
        <v>2026</v>
      </c>
      <c r="K2242">
        <v>7</v>
      </c>
      <c r="L2242" t="s">
        <v>94</v>
      </c>
      <c r="M2242">
        <v>162.24</v>
      </c>
      <c r="N2242">
        <v>1</v>
      </c>
      <c r="O2242">
        <v>162.24</v>
      </c>
      <c r="P2242" t="s">
        <v>2205</v>
      </c>
      <c r="Q2242">
        <v>0</v>
      </c>
    </row>
    <row r="2243" spans="1:17" x14ac:dyDescent="0.25">
      <c r="A2243" t="s">
        <v>1005</v>
      </c>
      <c r="B2243" t="s">
        <v>196</v>
      </c>
      <c r="C2243" t="s">
        <v>133</v>
      </c>
      <c r="D2243" t="s">
        <v>2207</v>
      </c>
      <c r="E2243" t="s">
        <v>104</v>
      </c>
      <c r="F2243">
        <v>40700</v>
      </c>
      <c r="G2243" t="s">
        <v>911</v>
      </c>
      <c r="I2243" t="s">
        <v>120</v>
      </c>
      <c r="J2243">
        <v>2026</v>
      </c>
      <c r="K2243">
        <v>7</v>
      </c>
      <c r="L2243" t="s">
        <v>94</v>
      </c>
      <c r="M2243">
        <v>135.19999999999999</v>
      </c>
      <c r="N2243">
        <v>1</v>
      </c>
      <c r="O2243">
        <v>135.19999999999999</v>
      </c>
      <c r="P2243" t="s">
        <v>2205</v>
      </c>
      <c r="Q2243">
        <v>0</v>
      </c>
    </row>
    <row r="2244" spans="1:17" x14ac:dyDescent="0.25">
      <c r="A2244" t="s">
        <v>1005</v>
      </c>
      <c r="B2244" t="s">
        <v>196</v>
      </c>
      <c r="C2244" t="s">
        <v>133</v>
      </c>
      <c r="D2244" t="s">
        <v>2207</v>
      </c>
      <c r="E2244" t="s">
        <v>105</v>
      </c>
      <c r="F2244">
        <v>40700</v>
      </c>
      <c r="G2244" t="s">
        <v>911</v>
      </c>
      <c r="I2244" t="s">
        <v>111</v>
      </c>
      <c r="J2244">
        <v>2026</v>
      </c>
      <c r="K2244">
        <v>7</v>
      </c>
      <c r="L2244" t="s">
        <v>94</v>
      </c>
      <c r="M2244">
        <v>95.63</v>
      </c>
      <c r="N2244">
        <v>1</v>
      </c>
      <c r="O2244">
        <v>95.63</v>
      </c>
      <c r="P2244" t="s">
        <v>2205</v>
      </c>
      <c r="Q2244">
        <v>0</v>
      </c>
    </row>
    <row r="2245" spans="1:17" x14ac:dyDescent="0.25">
      <c r="A2245" t="s">
        <v>1005</v>
      </c>
      <c r="B2245" t="s">
        <v>198</v>
      </c>
      <c r="C2245" t="s">
        <v>133</v>
      </c>
      <c r="D2245" t="s">
        <v>2207</v>
      </c>
      <c r="E2245" t="s">
        <v>104</v>
      </c>
      <c r="F2245">
        <v>40700</v>
      </c>
      <c r="G2245" t="s">
        <v>911</v>
      </c>
      <c r="I2245" t="s">
        <v>118</v>
      </c>
      <c r="J2245">
        <v>2026</v>
      </c>
      <c r="K2245">
        <v>7</v>
      </c>
      <c r="L2245" t="s">
        <v>94</v>
      </c>
      <c r="M2245">
        <v>162.24</v>
      </c>
      <c r="N2245">
        <v>1</v>
      </c>
      <c r="O2245">
        <v>162.24</v>
      </c>
      <c r="P2245" t="s">
        <v>2205</v>
      </c>
      <c r="Q2245">
        <v>0</v>
      </c>
    </row>
    <row r="2246" spans="1:17" x14ac:dyDescent="0.25">
      <c r="A2246" t="s">
        <v>1005</v>
      </c>
      <c r="B2246" t="s">
        <v>198</v>
      </c>
      <c r="C2246" t="s">
        <v>133</v>
      </c>
      <c r="D2246" t="s">
        <v>2207</v>
      </c>
      <c r="E2246" t="s">
        <v>104</v>
      </c>
      <c r="F2246">
        <v>40700</v>
      </c>
      <c r="G2246" t="s">
        <v>911</v>
      </c>
      <c r="I2246" t="s">
        <v>120</v>
      </c>
      <c r="J2246">
        <v>2026</v>
      </c>
      <c r="K2246">
        <v>7</v>
      </c>
      <c r="L2246" t="s">
        <v>94</v>
      </c>
      <c r="M2246">
        <v>135.19999999999999</v>
      </c>
      <c r="N2246">
        <v>1</v>
      </c>
      <c r="O2246">
        <v>135.19999999999999</v>
      </c>
      <c r="P2246" t="s">
        <v>2205</v>
      </c>
      <c r="Q2246">
        <v>0</v>
      </c>
    </row>
    <row r="2247" spans="1:17" x14ac:dyDescent="0.25">
      <c r="A2247" t="s">
        <v>1005</v>
      </c>
      <c r="B2247" t="s">
        <v>198</v>
      </c>
      <c r="C2247" t="s">
        <v>133</v>
      </c>
      <c r="D2247" t="s">
        <v>2207</v>
      </c>
      <c r="E2247" t="s">
        <v>105</v>
      </c>
      <c r="F2247">
        <v>40700</v>
      </c>
      <c r="G2247" t="s">
        <v>911</v>
      </c>
      <c r="I2247" t="s">
        <v>111</v>
      </c>
      <c r="J2247">
        <v>2026</v>
      </c>
      <c r="K2247">
        <v>7</v>
      </c>
      <c r="L2247" t="s">
        <v>94</v>
      </c>
      <c r="M2247">
        <v>95.63</v>
      </c>
      <c r="N2247">
        <v>1</v>
      </c>
      <c r="O2247">
        <v>95.63</v>
      </c>
      <c r="P2247" t="s">
        <v>2205</v>
      </c>
      <c r="Q2247">
        <v>0</v>
      </c>
    </row>
    <row r="2248" spans="1:17" x14ac:dyDescent="0.25">
      <c r="A2248" t="s">
        <v>1005</v>
      </c>
      <c r="B2248" t="s">
        <v>2267</v>
      </c>
      <c r="C2248" t="s">
        <v>133</v>
      </c>
      <c r="D2248" t="s">
        <v>2207</v>
      </c>
      <c r="E2248" t="s">
        <v>102</v>
      </c>
      <c r="F2248">
        <v>40700</v>
      </c>
      <c r="G2248" t="s">
        <v>911</v>
      </c>
      <c r="I2248" t="s">
        <v>125</v>
      </c>
      <c r="J2248">
        <v>2026</v>
      </c>
      <c r="K2248">
        <v>7</v>
      </c>
      <c r="L2248" t="s">
        <v>94</v>
      </c>
      <c r="M2248">
        <v>72.59</v>
      </c>
      <c r="N2248">
        <v>1</v>
      </c>
      <c r="O2248">
        <v>72.59</v>
      </c>
      <c r="P2248" t="s">
        <v>2205</v>
      </c>
      <c r="Q2248">
        <v>1</v>
      </c>
    </row>
    <row r="2249" spans="1:17" x14ac:dyDescent="0.25">
      <c r="A2249" t="s">
        <v>1005</v>
      </c>
      <c r="B2249" t="s">
        <v>2267</v>
      </c>
      <c r="C2249" t="s">
        <v>133</v>
      </c>
      <c r="D2249" t="s">
        <v>2207</v>
      </c>
      <c r="E2249" t="s">
        <v>104</v>
      </c>
      <c r="F2249">
        <v>40700</v>
      </c>
      <c r="G2249" t="s">
        <v>911</v>
      </c>
      <c r="I2249" t="s">
        <v>118</v>
      </c>
      <c r="J2249">
        <v>2026</v>
      </c>
      <c r="K2249">
        <v>7</v>
      </c>
      <c r="L2249" t="s">
        <v>94</v>
      </c>
      <c r="M2249">
        <v>270.39999999999998</v>
      </c>
      <c r="N2249">
        <v>1</v>
      </c>
      <c r="O2249">
        <v>270.39999999999998</v>
      </c>
      <c r="P2249" t="s">
        <v>2205</v>
      </c>
      <c r="Q2249">
        <v>0</v>
      </c>
    </row>
    <row r="2250" spans="1:17" x14ac:dyDescent="0.25">
      <c r="A2250" t="s">
        <v>1005</v>
      </c>
      <c r="B2250" t="s">
        <v>2267</v>
      </c>
      <c r="C2250" t="s">
        <v>133</v>
      </c>
      <c r="D2250" t="s">
        <v>2207</v>
      </c>
      <c r="E2250" t="s">
        <v>104</v>
      </c>
      <c r="F2250">
        <v>40700</v>
      </c>
      <c r="G2250" t="s">
        <v>911</v>
      </c>
      <c r="I2250" t="s">
        <v>120</v>
      </c>
      <c r="J2250">
        <v>2026</v>
      </c>
      <c r="K2250">
        <v>7</v>
      </c>
      <c r="L2250" t="s">
        <v>94</v>
      </c>
      <c r="M2250">
        <v>135.19999999999999</v>
      </c>
      <c r="N2250">
        <v>1</v>
      </c>
      <c r="O2250">
        <v>135.19999999999999</v>
      </c>
      <c r="P2250" t="s">
        <v>2205</v>
      </c>
      <c r="Q2250">
        <v>0</v>
      </c>
    </row>
    <row r="2251" spans="1:17" x14ac:dyDescent="0.25">
      <c r="A2251" t="s">
        <v>1005</v>
      </c>
      <c r="B2251" t="s">
        <v>2267</v>
      </c>
      <c r="C2251" t="s">
        <v>133</v>
      </c>
      <c r="D2251" t="s">
        <v>2207</v>
      </c>
      <c r="E2251" t="s">
        <v>105</v>
      </c>
      <c r="F2251">
        <v>40700</v>
      </c>
      <c r="G2251" t="s">
        <v>911</v>
      </c>
      <c r="I2251" t="s">
        <v>111</v>
      </c>
      <c r="J2251">
        <v>2026</v>
      </c>
      <c r="K2251">
        <v>7</v>
      </c>
      <c r="L2251" t="s">
        <v>94</v>
      </c>
      <c r="M2251">
        <v>95.63</v>
      </c>
      <c r="N2251">
        <v>1</v>
      </c>
      <c r="O2251">
        <v>95.63</v>
      </c>
      <c r="P2251" t="s">
        <v>2205</v>
      </c>
      <c r="Q2251">
        <v>0</v>
      </c>
    </row>
    <row r="2252" spans="1:17" x14ac:dyDescent="0.25">
      <c r="A2252" t="s">
        <v>1005</v>
      </c>
      <c r="B2252" t="s">
        <v>702</v>
      </c>
      <c r="C2252" t="s">
        <v>133</v>
      </c>
      <c r="D2252" t="s">
        <v>2207</v>
      </c>
      <c r="E2252" t="s">
        <v>102</v>
      </c>
      <c r="F2252">
        <v>40700</v>
      </c>
      <c r="G2252" t="s">
        <v>911</v>
      </c>
      <c r="I2252" t="s">
        <v>125</v>
      </c>
      <c r="J2252">
        <v>2026</v>
      </c>
      <c r="K2252">
        <v>7</v>
      </c>
      <c r="L2252" t="s">
        <v>94</v>
      </c>
      <c r="M2252">
        <v>343.04</v>
      </c>
      <c r="N2252">
        <v>1</v>
      </c>
      <c r="O2252">
        <v>343.04</v>
      </c>
      <c r="P2252" t="s">
        <v>2205</v>
      </c>
      <c r="Q2252">
        <v>1</v>
      </c>
    </row>
    <row r="2253" spans="1:17" x14ac:dyDescent="0.25">
      <c r="A2253" t="s">
        <v>1005</v>
      </c>
      <c r="B2253" t="s">
        <v>702</v>
      </c>
      <c r="C2253" t="s">
        <v>133</v>
      </c>
      <c r="D2253" t="s">
        <v>2207</v>
      </c>
      <c r="E2253" t="s">
        <v>104</v>
      </c>
      <c r="F2253">
        <v>40700</v>
      </c>
      <c r="G2253" t="s">
        <v>911</v>
      </c>
      <c r="I2253" t="s">
        <v>118</v>
      </c>
      <c r="J2253">
        <v>2026</v>
      </c>
      <c r="K2253">
        <v>7</v>
      </c>
      <c r="L2253" t="s">
        <v>94</v>
      </c>
      <c r="M2253">
        <v>162.24</v>
      </c>
      <c r="N2253">
        <v>1</v>
      </c>
      <c r="O2253">
        <v>162.24</v>
      </c>
      <c r="P2253" t="s">
        <v>2205</v>
      </c>
      <c r="Q2253">
        <v>0</v>
      </c>
    </row>
    <row r="2254" spans="1:17" x14ac:dyDescent="0.25">
      <c r="A2254" t="s">
        <v>1005</v>
      </c>
      <c r="B2254" t="s">
        <v>702</v>
      </c>
      <c r="C2254" t="s">
        <v>133</v>
      </c>
      <c r="D2254" t="s">
        <v>2207</v>
      </c>
      <c r="E2254" t="s">
        <v>104</v>
      </c>
      <c r="F2254">
        <v>40700</v>
      </c>
      <c r="G2254" t="s">
        <v>911</v>
      </c>
      <c r="I2254" t="s">
        <v>120</v>
      </c>
      <c r="J2254">
        <v>2026</v>
      </c>
      <c r="K2254">
        <v>7</v>
      </c>
      <c r="L2254" t="s">
        <v>94</v>
      </c>
      <c r="M2254">
        <v>135.19999999999999</v>
      </c>
      <c r="N2254">
        <v>1</v>
      </c>
      <c r="O2254">
        <v>135.19999999999999</v>
      </c>
      <c r="P2254" t="s">
        <v>2205</v>
      </c>
      <c r="Q2254">
        <v>0</v>
      </c>
    </row>
    <row r="2255" spans="1:17" x14ac:dyDescent="0.25">
      <c r="A2255" t="s">
        <v>1005</v>
      </c>
      <c r="B2255" t="s">
        <v>702</v>
      </c>
      <c r="C2255" t="s">
        <v>133</v>
      </c>
      <c r="D2255" t="s">
        <v>2207</v>
      </c>
      <c r="E2255" t="s">
        <v>105</v>
      </c>
      <c r="F2255">
        <v>40700</v>
      </c>
      <c r="G2255" t="s">
        <v>911</v>
      </c>
      <c r="I2255" t="s">
        <v>111</v>
      </c>
      <c r="J2255">
        <v>2026</v>
      </c>
      <c r="K2255">
        <v>7</v>
      </c>
      <c r="L2255" t="s">
        <v>94</v>
      </c>
      <c r="M2255">
        <v>95.63</v>
      </c>
      <c r="N2255">
        <v>1</v>
      </c>
      <c r="O2255">
        <v>95.63</v>
      </c>
      <c r="P2255" t="s">
        <v>2205</v>
      </c>
      <c r="Q2255">
        <v>0</v>
      </c>
    </row>
    <row r="2256" spans="1:17" x14ac:dyDescent="0.25">
      <c r="A2256" t="s">
        <v>1005</v>
      </c>
      <c r="B2256" t="s">
        <v>703</v>
      </c>
      <c r="C2256" t="s">
        <v>133</v>
      </c>
      <c r="D2256" t="s">
        <v>2207</v>
      </c>
      <c r="E2256" t="s">
        <v>102</v>
      </c>
      <c r="F2256">
        <v>40700</v>
      </c>
      <c r="G2256" t="s">
        <v>911</v>
      </c>
      <c r="I2256" t="s">
        <v>125</v>
      </c>
      <c r="J2256">
        <v>2026</v>
      </c>
      <c r="K2256">
        <v>7</v>
      </c>
      <c r="L2256" t="s">
        <v>94</v>
      </c>
      <c r="M2256">
        <v>72.59</v>
      </c>
      <c r="N2256">
        <v>1</v>
      </c>
      <c r="O2256">
        <v>72.59</v>
      </c>
      <c r="P2256" t="s">
        <v>2205</v>
      </c>
      <c r="Q2256">
        <v>1</v>
      </c>
    </row>
    <row r="2257" spans="1:17" x14ac:dyDescent="0.25">
      <c r="A2257" t="s">
        <v>1005</v>
      </c>
      <c r="B2257" t="s">
        <v>703</v>
      </c>
      <c r="C2257" t="s">
        <v>133</v>
      </c>
      <c r="D2257" t="s">
        <v>2207</v>
      </c>
      <c r="E2257" t="s">
        <v>105</v>
      </c>
      <c r="F2257">
        <v>40700</v>
      </c>
      <c r="G2257" t="s">
        <v>911</v>
      </c>
      <c r="I2257" t="s">
        <v>111</v>
      </c>
      <c r="J2257">
        <v>2026</v>
      </c>
      <c r="K2257">
        <v>7</v>
      </c>
      <c r="L2257" t="s">
        <v>94</v>
      </c>
      <c r="M2257">
        <v>95.63</v>
      </c>
      <c r="N2257">
        <v>1</v>
      </c>
      <c r="O2257">
        <v>95.63</v>
      </c>
      <c r="P2257" t="s">
        <v>2205</v>
      </c>
      <c r="Q2257">
        <v>0</v>
      </c>
    </row>
    <row r="2258" spans="1:17" x14ac:dyDescent="0.25">
      <c r="A2258" t="s">
        <v>1005</v>
      </c>
      <c r="B2258" t="s">
        <v>199</v>
      </c>
      <c r="C2258" t="s">
        <v>133</v>
      </c>
      <c r="D2258" t="s">
        <v>2207</v>
      </c>
      <c r="E2258" t="s">
        <v>102</v>
      </c>
      <c r="F2258">
        <v>40700</v>
      </c>
      <c r="G2258" t="s">
        <v>911</v>
      </c>
      <c r="I2258" t="s">
        <v>125</v>
      </c>
      <c r="J2258">
        <v>2026</v>
      </c>
      <c r="K2258">
        <v>7</v>
      </c>
      <c r="L2258" t="s">
        <v>94</v>
      </c>
      <c r="M2258">
        <v>217.77</v>
      </c>
      <c r="N2258">
        <v>1</v>
      </c>
      <c r="O2258">
        <v>217.77</v>
      </c>
      <c r="P2258" t="s">
        <v>2205</v>
      </c>
      <c r="Q2258">
        <v>1</v>
      </c>
    </row>
    <row r="2259" spans="1:17" x14ac:dyDescent="0.25">
      <c r="A2259" t="s">
        <v>1005</v>
      </c>
      <c r="B2259" t="s">
        <v>199</v>
      </c>
      <c r="C2259" t="s">
        <v>133</v>
      </c>
      <c r="D2259" t="s">
        <v>2207</v>
      </c>
      <c r="E2259" t="s">
        <v>104</v>
      </c>
      <c r="F2259">
        <v>40700</v>
      </c>
      <c r="G2259" t="s">
        <v>911</v>
      </c>
      <c r="I2259" t="s">
        <v>118</v>
      </c>
      <c r="J2259">
        <v>2026</v>
      </c>
      <c r="K2259">
        <v>7</v>
      </c>
      <c r="L2259" t="s">
        <v>94</v>
      </c>
      <c r="M2259">
        <v>162.24</v>
      </c>
      <c r="N2259">
        <v>1</v>
      </c>
      <c r="O2259">
        <v>162.24</v>
      </c>
      <c r="P2259" t="s">
        <v>2205</v>
      </c>
      <c r="Q2259">
        <v>0</v>
      </c>
    </row>
    <row r="2260" spans="1:17" x14ac:dyDescent="0.25">
      <c r="A2260" t="s">
        <v>1005</v>
      </c>
      <c r="B2260" t="s">
        <v>199</v>
      </c>
      <c r="C2260" t="s">
        <v>133</v>
      </c>
      <c r="D2260" t="s">
        <v>2207</v>
      </c>
      <c r="E2260" t="s">
        <v>104</v>
      </c>
      <c r="F2260">
        <v>40700</v>
      </c>
      <c r="G2260" t="s">
        <v>911</v>
      </c>
      <c r="I2260" t="s">
        <v>120</v>
      </c>
      <c r="J2260">
        <v>2026</v>
      </c>
      <c r="K2260">
        <v>7</v>
      </c>
      <c r="L2260" t="s">
        <v>94</v>
      </c>
      <c r="M2260">
        <v>135.19999999999999</v>
      </c>
      <c r="N2260">
        <v>1</v>
      </c>
      <c r="O2260">
        <v>135.19999999999999</v>
      </c>
      <c r="P2260" t="s">
        <v>2205</v>
      </c>
      <c r="Q2260">
        <v>0</v>
      </c>
    </row>
    <row r="2261" spans="1:17" x14ac:dyDescent="0.25">
      <c r="A2261" t="s">
        <v>1005</v>
      </c>
      <c r="B2261" t="s">
        <v>199</v>
      </c>
      <c r="C2261" t="s">
        <v>133</v>
      </c>
      <c r="D2261" t="s">
        <v>2207</v>
      </c>
      <c r="E2261" t="s">
        <v>105</v>
      </c>
      <c r="F2261">
        <v>40700</v>
      </c>
      <c r="G2261" t="s">
        <v>911</v>
      </c>
      <c r="I2261" t="s">
        <v>111</v>
      </c>
      <c r="J2261">
        <v>2026</v>
      </c>
      <c r="K2261">
        <v>7</v>
      </c>
      <c r="L2261" t="s">
        <v>94</v>
      </c>
      <c r="M2261">
        <v>95.63</v>
      </c>
      <c r="N2261">
        <v>1</v>
      </c>
      <c r="O2261">
        <v>95.63</v>
      </c>
      <c r="P2261" t="s">
        <v>2205</v>
      </c>
      <c r="Q2261">
        <v>0</v>
      </c>
    </row>
    <row r="2262" spans="1:17" x14ac:dyDescent="0.25">
      <c r="A2262" t="s">
        <v>1005</v>
      </c>
      <c r="B2262" t="s">
        <v>200</v>
      </c>
      <c r="C2262" t="s">
        <v>133</v>
      </c>
      <c r="D2262" t="s">
        <v>2207</v>
      </c>
      <c r="E2262" t="s">
        <v>104</v>
      </c>
      <c r="F2262">
        <v>40700</v>
      </c>
      <c r="G2262" t="s">
        <v>911</v>
      </c>
      <c r="I2262" t="s">
        <v>118</v>
      </c>
      <c r="J2262">
        <v>2026</v>
      </c>
      <c r="K2262">
        <v>7</v>
      </c>
      <c r="L2262" t="s">
        <v>94</v>
      </c>
      <c r="M2262">
        <v>108.16</v>
      </c>
      <c r="N2262">
        <v>1</v>
      </c>
      <c r="O2262">
        <v>108.16</v>
      </c>
      <c r="P2262" t="s">
        <v>2205</v>
      </c>
      <c r="Q2262">
        <v>0</v>
      </c>
    </row>
    <row r="2263" spans="1:17" x14ac:dyDescent="0.25">
      <c r="A2263" t="s">
        <v>1005</v>
      </c>
      <c r="B2263" t="s">
        <v>200</v>
      </c>
      <c r="C2263" t="s">
        <v>133</v>
      </c>
      <c r="D2263" t="s">
        <v>2207</v>
      </c>
      <c r="E2263" t="s">
        <v>105</v>
      </c>
      <c r="F2263">
        <v>40700</v>
      </c>
      <c r="G2263" t="s">
        <v>911</v>
      </c>
      <c r="I2263" t="s">
        <v>111</v>
      </c>
      <c r="J2263">
        <v>2026</v>
      </c>
      <c r="K2263">
        <v>7</v>
      </c>
      <c r="L2263" t="s">
        <v>94</v>
      </c>
      <c r="M2263">
        <v>95.63</v>
      </c>
      <c r="N2263">
        <v>1</v>
      </c>
      <c r="O2263">
        <v>95.63</v>
      </c>
      <c r="P2263" t="s">
        <v>2205</v>
      </c>
      <c r="Q2263">
        <v>0</v>
      </c>
    </row>
    <row r="2264" spans="1:17" x14ac:dyDescent="0.25">
      <c r="A2264" t="s">
        <v>1005</v>
      </c>
      <c r="B2264" t="s">
        <v>203</v>
      </c>
      <c r="C2264" t="s">
        <v>133</v>
      </c>
      <c r="D2264" t="s">
        <v>2207</v>
      </c>
      <c r="E2264" t="s">
        <v>102</v>
      </c>
      <c r="F2264">
        <v>40700</v>
      </c>
      <c r="G2264" t="s">
        <v>911</v>
      </c>
      <c r="I2264" t="s">
        <v>125</v>
      </c>
      <c r="J2264">
        <v>2026</v>
      </c>
      <c r="K2264">
        <v>7</v>
      </c>
      <c r="L2264" t="s">
        <v>94</v>
      </c>
      <c r="M2264">
        <v>197.86</v>
      </c>
      <c r="N2264">
        <v>1</v>
      </c>
      <c r="O2264">
        <v>197.86</v>
      </c>
      <c r="P2264" t="s">
        <v>2205</v>
      </c>
      <c r="Q2264">
        <v>1</v>
      </c>
    </row>
    <row r="2265" spans="1:17" x14ac:dyDescent="0.25">
      <c r="A2265" t="s">
        <v>1005</v>
      </c>
      <c r="B2265" t="s">
        <v>203</v>
      </c>
      <c r="C2265" t="s">
        <v>133</v>
      </c>
      <c r="D2265" t="s">
        <v>2207</v>
      </c>
      <c r="E2265" t="s">
        <v>104</v>
      </c>
      <c r="F2265">
        <v>40700</v>
      </c>
      <c r="G2265" t="s">
        <v>911</v>
      </c>
      <c r="I2265" t="s">
        <v>118</v>
      </c>
      <c r="J2265">
        <v>2026</v>
      </c>
      <c r="K2265">
        <v>7</v>
      </c>
      <c r="L2265" t="s">
        <v>94</v>
      </c>
      <c r="M2265">
        <v>216.32</v>
      </c>
      <c r="N2265">
        <v>1</v>
      </c>
      <c r="O2265">
        <v>216.32</v>
      </c>
      <c r="P2265" t="s">
        <v>2205</v>
      </c>
      <c r="Q2265">
        <v>0</v>
      </c>
    </row>
    <row r="2266" spans="1:17" x14ac:dyDescent="0.25">
      <c r="A2266" t="s">
        <v>1005</v>
      </c>
      <c r="B2266" t="s">
        <v>203</v>
      </c>
      <c r="C2266" t="s">
        <v>133</v>
      </c>
      <c r="D2266" t="s">
        <v>2207</v>
      </c>
      <c r="E2266" t="s">
        <v>104</v>
      </c>
      <c r="F2266">
        <v>40700</v>
      </c>
      <c r="G2266" t="s">
        <v>911</v>
      </c>
      <c r="I2266" t="s">
        <v>120</v>
      </c>
      <c r="J2266">
        <v>2026</v>
      </c>
      <c r="K2266">
        <v>7</v>
      </c>
      <c r="L2266" t="s">
        <v>94</v>
      </c>
      <c r="M2266">
        <v>270.39999999999998</v>
      </c>
      <c r="N2266">
        <v>1</v>
      </c>
      <c r="O2266">
        <v>270.39999999999998</v>
      </c>
      <c r="P2266" t="s">
        <v>2205</v>
      </c>
      <c r="Q2266">
        <v>0</v>
      </c>
    </row>
    <row r="2267" spans="1:17" x14ac:dyDescent="0.25">
      <c r="A2267" t="s">
        <v>1005</v>
      </c>
      <c r="B2267" t="s">
        <v>203</v>
      </c>
      <c r="C2267" t="s">
        <v>133</v>
      </c>
      <c r="D2267" t="s">
        <v>2207</v>
      </c>
      <c r="E2267" t="s">
        <v>105</v>
      </c>
      <c r="F2267">
        <v>40700</v>
      </c>
      <c r="G2267" t="s">
        <v>911</v>
      </c>
      <c r="I2267" t="s">
        <v>111</v>
      </c>
      <c r="J2267">
        <v>2026</v>
      </c>
      <c r="K2267">
        <v>7</v>
      </c>
      <c r="L2267" t="s">
        <v>94</v>
      </c>
      <c r="M2267">
        <v>95.63</v>
      </c>
      <c r="N2267">
        <v>1</v>
      </c>
      <c r="O2267">
        <v>95.63</v>
      </c>
      <c r="P2267" t="s">
        <v>2205</v>
      </c>
      <c r="Q2267">
        <v>0</v>
      </c>
    </row>
    <row r="2268" spans="1:17" x14ac:dyDescent="0.25">
      <c r="A2268" t="s">
        <v>1005</v>
      </c>
      <c r="B2268" t="s">
        <v>2268</v>
      </c>
      <c r="C2268" t="s">
        <v>133</v>
      </c>
      <c r="D2268" t="s">
        <v>2207</v>
      </c>
      <c r="E2268" t="s">
        <v>102</v>
      </c>
      <c r="F2268">
        <v>40700</v>
      </c>
      <c r="G2268" t="s">
        <v>911</v>
      </c>
      <c r="I2268" t="s">
        <v>125</v>
      </c>
      <c r="J2268">
        <v>2026</v>
      </c>
      <c r="K2268">
        <v>7</v>
      </c>
      <c r="L2268" t="s">
        <v>94</v>
      </c>
      <c r="M2268">
        <v>145.18</v>
      </c>
      <c r="N2268">
        <v>1</v>
      </c>
      <c r="O2268">
        <v>145.18</v>
      </c>
      <c r="P2268" t="s">
        <v>2205</v>
      </c>
      <c r="Q2268">
        <v>1</v>
      </c>
    </row>
    <row r="2269" spans="1:17" x14ac:dyDescent="0.25">
      <c r="A2269" t="s">
        <v>1005</v>
      </c>
      <c r="B2269" t="s">
        <v>2268</v>
      </c>
      <c r="C2269" t="s">
        <v>133</v>
      </c>
      <c r="D2269" t="s">
        <v>2207</v>
      </c>
      <c r="E2269" t="s">
        <v>104</v>
      </c>
      <c r="F2269">
        <v>40700</v>
      </c>
      <c r="G2269" t="s">
        <v>911</v>
      </c>
      <c r="I2269" t="s">
        <v>118</v>
      </c>
      <c r="J2269">
        <v>2026</v>
      </c>
      <c r="K2269">
        <v>7</v>
      </c>
      <c r="L2269" t="s">
        <v>94</v>
      </c>
      <c r="M2269">
        <v>54.08</v>
      </c>
      <c r="N2269">
        <v>1</v>
      </c>
      <c r="O2269">
        <v>54.08</v>
      </c>
      <c r="P2269" t="s">
        <v>2205</v>
      </c>
      <c r="Q2269">
        <v>0</v>
      </c>
    </row>
    <row r="2270" spans="1:17" x14ac:dyDescent="0.25">
      <c r="A2270" t="s">
        <v>1005</v>
      </c>
      <c r="B2270" t="s">
        <v>2268</v>
      </c>
      <c r="C2270" t="s">
        <v>133</v>
      </c>
      <c r="D2270" t="s">
        <v>2207</v>
      </c>
      <c r="E2270" t="s">
        <v>104</v>
      </c>
      <c r="F2270">
        <v>40700</v>
      </c>
      <c r="G2270" t="s">
        <v>911</v>
      </c>
      <c r="I2270" t="s">
        <v>120</v>
      </c>
      <c r="J2270">
        <v>2026</v>
      </c>
      <c r="K2270">
        <v>7</v>
      </c>
      <c r="L2270" t="s">
        <v>94</v>
      </c>
      <c r="M2270">
        <v>135.19999999999999</v>
      </c>
      <c r="N2270">
        <v>1</v>
      </c>
      <c r="O2270">
        <v>135.19999999999999</v>
      </c>
      <c r="P2270" t="s">
        <v>2205</v>
      </c>
      <c r="Q2270">
        <v>0</v>
      </c>
    </row>
    <row r="2271" spans="1:17" x14ac:dyDescent="0.25">
      <c r="A2271" t="s">
        <v>1005</v>
      </c>
      <c r="B2271" t="s">
        <v>2268</v>
      </c>
      <c r="C2271" t="s">
        <v>133</v>
      </c>
      <c r="D2271" t="s">
        <v>2207</v>
      </c>
      <c r="E2271" t="s">
        <v>105</v>
      </c>
      <c r="F2271">
        <v>40700</v>
      </c>
      <c r="G2271" t="s">
        <v>911</v>
      </c>
      <c r="I2271" t="s">
        <v>111</v>
      </c>
      <c r="J2271">
        <v>2026</v>
      </c>
      <c r="K2271">
        <v>7</v>
      </c>
      <c r="L2271" t="s">
        <v>94</v>
      </c>
      <c r="M2271">
        <v>95.63</v>
      </c>
      <c r="N2271">
        <v>1</v>
      </c>
      <c r="O2271">
        <v>95.63</v>
      </c>
      <c r="P2271" t="s">
        <v>2205</v>
      </c>
      <c r="Q2271">
        <v>0</v>
      </c>
    </row>
    <row r="2272" spans="1:17" x14ac:dyDescent="0.25">
      <c r="A2272" t="s">
        <v>1005</v>
      </c>
      <c r="B2272" t="s">
        <v>204</v>
      </c>
      <c r="C2272" t="s">
        <v>133</v>
      </c>
      <c r="D2272" t="s">
        <v>2207</v>
      </c>
      <c r="E2272" t="s">
        <v>102</v>
      </c>
      <c r="F2272">
        <v>40700</v>
      </c>
      <c r="G2272" t="s">
        <v>911</v>
      </c>
      <c r="I2272" t="s">
        <v>125</v>
      </c>
      <c r="J2272">
        <v>2026</v>
      </c>
      <c r="K2272">
        <v>7</v>
      </c>
      <c r="L2272" t="s">
        <v>94</v>
      </c>
      <c r="M2272">
        <v>72.59</v>
      </c>
      <c r="N2272">
        <v>1</v>
      </c>
      <c r="O2272">
        <v>72.59</v>
      </c>
      <c r="P2272" t="s">
        <v>2205</v>
      </c>
      <c r="Q2272">
        <v>1</v>
      </c>
    </row>
    <row r="2273" spans="1:17" x14ac:dyDescent="0.25">
      <c r="A2273" t="s">
        <v>1005</v>
      </c>
      <c r="B2273" t="s">
        <v>204</v>
      </c>
      <c r="C2273" t="s">
        <v>133</v>
      </c>
      <c r="D2273" t="s">
        <v>2207</v>
      </c>
      <c r="E2273" t="s">
        <v>104</v>
      </c>
      <c r="F2273">
        <v>40700</v>
      </c>
      <c r="G2273" t="s">
        <v>911</v>
      </c>
      <c r="I2273" t="s">
        <v>118</v>
      </c>
      <c r="J2273">
        <v>2026</v>
      </c>
      <c r="K2273">
        <v>7</v>
      </c>
      <c r="L2273" t="s">
        <v>94</v>
      </c>
      <c r="M2273">
        <v>54.08</v>
      </c>
      <c r="N2273">
        <v>1</v>
      </c>
      <c r="O2273">
        <v>54.08</v>
      </c>
      <c r="P2273" t="s">
        <v>2205</v>
      </c>
      <c r="Q2273">
        <v>0</v>
      </c>
    </row>
    <row r="2274" spans="1:17" x14ac:dyDescent="0.25">
      <c r="A2274" t="s">
        <v>1005</v>
      </c>
      <c r="B2274" t="s">
        <v>204</v>
      </c>
      <c r="C2274" t="s">
        <v>133</v>
      </c>
      <c r="D2274" t="s">
        <v>2207</v>
      </c>
      <c r="E2274" t="s">
        <v>104</v>
      </c>
      <c r="F2274">
        <v>40700</v>
      </c>
      <c r="G2274" t="s">
        <v>911</v>
      </c>
      <c r="I2274" t="s">
        <v>120</v>
      </c>
      <c r="J2274">
        <v>2026</v>
      </c>
      <c r="K2274">
        <v>7</v>
      </c>
      <c r="L2274" t="s">
        <v>94</v>
      </c>
      <c r="M2274">
        <v>135.19999999999999</v>
      </c>
      <c r="N2274">
        <v>1</v>
      </c>
      <c r="O2274">
        <v>135.19999999999999</v>
      </c>
      <c r="P2274" t="s">
        <v>2205</v>
      </c>
      <c r="Q2274">
        <v>0</v>
      </c>
    </row>
    <row r="2275" spans="1:17" x14ac:dyDescent="0.25">
      <c r="A2275" t="s">
        <v>1005</v>
      </c>
      <c r="B2275" t="s">
        <v>204</v>
      </c>
      <c r="C2275" t="s">
        <v>133</v>
      </c>
      <c r="D2275" t="s">
        <v>2207</v>
      </c>
      <c r="E2275" t="s">
        <v>105</v>
      </c>
      <c r="F2275">
        <v>40700</v>
      </c>
      <c r="G2275" t="s">
        <v>911</v>
      </c>
      <c r="I2275" t="s">
        <v>111</v>
      </c>
      <c r="J2275">
        <v>2026</v>
      </c>
      <c r="K2275">
        <v>7</v>
      </c>
      <c r="L2275" t="s">
        <v>94</v>
      </c>
      <c r="M2275">
        <v>95.63</v>
      </c>
      <c r="N2275">
        <v>1</v>
      </c>
      <c r="O2275">
        <v>95.63</v>
      </c>
      <c r="P2275" t="s">
        <v>2205</v>
      </c>
      <c r="Q2275">
        <v>0</v>
      </c>
    </row>
    <row r="2276" spans="1:17" x14ac:dyDescent="0.25">
      <c r="A2276" t="s">
        <v>1005</v>
      </c>
      <c r="B2276" t="s">
        <v>704</v>
      </c>
      <c r="C2276" t="s">
        <v>133</v>
      </c>
      <c r="D2276" t="s">
        <v>2207</v>
      </c>
      <c r="E2276" t="s">
        <v>104</v>
      </c>
      <c r="F2276">
        <v>40700</v>
      </c>
      <c r="G2276" t="s">
        <v>911</v>
      </c>
      <c r="I2276" t="s">
        <v>118</v>
      </c>
      <c r="J2276">
        <v>2026</v>
      </c>
      <c r="K2276">
        <v>7</v>
      </c>
      <c r="L2276" t="s">
        <v>94</v>
      </c>
      <c r="M2276">
        <v>108.16</v>
      </c>
      <c r="N2276">
        <v>1</v>
      </c>
      <c r="O2276">
        <v>108.16</v>
      </c>
      <c r="P2276" t="s">
        <v>2205</v>
      </c>
      <c r="Q2276">
        <v>0</v>
      </c>
    </row>
    <row r="2277" spans="1:17" x14ac:dyDescent="0.25">
      <c r="A2277" t="s">
        <v>1005</v>
      </c>
      <c r="B2277" t="s">
        <v>704</v>
      </c>
      <c r="C2277" t="s">
        <v>133</v>
      </c>
      <c r="D2277" t="s">
        <v>2207</v>
      </c>
      <c r="E2277" t="s">
        <v>105</v>
      </c>
      <c r="F2277">
        <v>40700</v>
      </c>
      <c r="G2277" t="s">
        <v>911</v>
      </c>
      <c r="I2277" t="s">
        <v>111</v>
      </c>
      <c r="J2277">
        <v>2026</v>
      </c>
      <c r="K2277">
        <v>7</v>
      </c>
      <c r="L2277" t="s">
        <v>94</v>
      </c>
      <c r="M2277">
        <v>95.63</v>
      </c>
      <c r="N2277">
        <v>1</v>
      </c>
      <c r="O2277">
        <v>95.63</v>
      </c>
      <c r="P2277" t="s">
        <v>2205</v>
      </c>
      <c r="Q2277">
        <v>0</v>
      </c>
    </row>
    <row r="2278" spans="1:17" x14ac:dyDescent="0.25">
      <c r="A2278" t="s">
        <v>1005</v>
      </c>
      <c r="B2278" t="s">
        <v>705</v>
      </c>
      <c r="C2278" t="s">
        <v>133</v>
      </c>
      <c r="D2278" t="s">
        <v>2207</v>
      </c>
      <c r="E2278" t="s">
        <v>102</v>
      </c>
      <c r="F2278">
        <v>40700</v>
      </c>
      <c r="G2278" t="s">
        <v>911</v>
      </c>
      <c r="I2278" t="s">
        <v>125</v>
      </c>
      <c r="J2278">
        <v>2026</v>
      </c>
      <c r="K2278">
        <v>7</v>
      </c>
      <c r="L2278" t="s">
        <v>94</v>
      </c>
      <c r="M2278">
        <v>540.9</v>
      </c>
      <c r="N2278">
        <v>1</v>
      </c>
      <c r="O2278">
        <v>540.9</v>
      </c>
      <c r="P2278" t="s">
        <v>2205</v>
      </c>
      <c r="Q2278">
        <v>1</v>
      </c>
    </row>
    <row r="2279" spans="1:17" x14ac:dyDescent="0.25">
      <c r="A2279" t="s">
        <v>1005</v>
      </c>
      <c r="B2279" t="s">
        <v>705</v>
      </c>
      <c r="C2279" t="s">
        <v>133</v>
      </c>
      <c r="D2279" t="s">
        <v>2207</v>
      </c>
      <c r="E2279" t="s">
        <v>104</v>
      </c>
      <c r="F2279">
        <v>40700</v>
      </c>
      <c r="G2279" t="s">
        <v>911</v>
      </c>
      <c r="I2279" t="s">
        <v>118</v>
      </c>
      <c r="J2279">
        <v>2026</v>
      </c>
      <c r="K2279">
        <v>7</v>
      </c>
      <c r="L2279" t="s">
        <v>94</v>
      </c>
      <c r="M2279">
        <v>216.32</v>
      </c>
      <c r="N2279">
        <v>1</v>
      </c>
      <c r="O2279">
        <v>216.32</v>
      </c>
      <c r="P2279" t="s">
        <v>2205</v>
      </c>
      <c r="Q2279">
        <v>0</v>
      </c>
    </row>
    <row r="2280" spans="1:17" x14ac:dyDescent="0.25">
      <c r="A2280" t="s">
        <v>1005</v>
      </c>
      <c r="B2280" t="s">
        <v>705</v>
      </c>
      <c r="C2280" t="s">
        <v>133</v>
      </c>
      <c r="D2280" t="s">
        <v>2207</v>
      </c>
      <c r="E2280" t="s">
        <v>104</v>
      </c>
      <c r="F2280">
        <v>40700</v>
      </c>
      <c r="G2280" t="s">
        <v>911</v>
      </c>
      <c r="I2280" t="s">
        <v>120</v>
      </c>
      <c r="J2280">
        <v>2026</v>
      </c>
      <c r="K2280">
        <v>7</v>
      </c>
      <c r="L2280" t="s">
        <v>94</v>
      </c>
      <c r="M2280">
        <v>270.39999999999998</v>
      </c>
      <c r="N2280">
        <v>1</v>
      </c>
      <c r="O2280">
        <v>270.39999999999998</v>
      </c>
      <c r="P2280" t="s">
        <v>2205</v>
      </c>
      <c r="Q2280">
        <v>0</v>
      </c>
    </row>
    <row r="2281" spans="1:17" x14ac:dyDescent="0.25">
      <c r="A2281" t="s">
        <v>1005</v>
      </c>
      <c r="B2281" t="s">
        <v>705</v>
      </c>
      <c r="C2281" t="s">
        <v>133</v>
      </c>
      <c r="D2281" t="s">
        <v>2207</v>
      </c>
      <c r="E2281" t="s">
        <v>105</v>
      </c>
      <c r="F2281">
        <v>40700</v>
      </c>
      <c r="G2281" t="s">
        <v>911</v>
      </c>
      <c r="I2281" t="s">
        <v>111</v>
      </c>
      <c r="J2281">
        <v>2026</v>
      </c>
      <c r="K2281">
        <v>7</v>
      </c>
      <c r="L2281" t="s">
        <v>94</v>
      </c>
      <c r="M2281">
        <v>95.63</v>
      </c>
      <c r="N2281">
        <v>1</v>
      </c>
      <c r="O2281">
        <v>95.63</v>
      </c>
      <c r="P2281" t="s">
        <v>2205</v>
      </c>
      <c r="Q2281">
        <v>0</v>
      </c>
    </row>
    <row r="2282" spans="1:17" x14ac:dyDescent="0.25">
      <c r="A2282" t="s">
        <v>1005</v>
      </c>
      <c r="B2282" t="s">
        <v>205</v>
      </c>
      <c r="C2282" t="s">
        <v>133</v>
      </c>
      <c r="D2282" t="s">
        <v>2207</v>
      </c>
      <c r="E2282" t="s">
        <v>102</v>
      </c>
      <c r="F2282">
        <v>40700</v>
      </c>
      <c r="G2282" t="s">
        <v>911</v>
      </c>
      <c r="I2282" t="s">
        <v>125</v>
      </c>
      <c r="J2282">
        <v>2026</v>
      </c>
      <c r="K2282">
        <v>7</v>
      </c>
      <c r="L2282" t="s">
        <v>94</v>
      </c>
      <c r="M2282">
        <v>323.13</v>
      </c>
      <c r="N2282">
        <v>1</v>
      </c>
      <c r="O2282">
        <v>323.13</v>
      </c>
      <c r="P2282" t="s">
        <v>2205</v>
      </c>
      <c r="Q2282">
        <v>1</v>
      </c>
    </row>
    <row r="2283" spans="1:17" x14ac:dyDescent="0.25">
      <c r="A2283" t="s">
        <v>1005</v>
      </c>
      <c r="B2283" t="s">
        <v>205</v>
      </c>
      <c r="C2283" t="s">
        <v>133</v>
      </c>
      <c r="D2283" t="s">
        <v>2207</v>
      </c>
      <c r="E2283" t="s">
        <v>104</v>
      </c>
      <c r="F2283">
        <v>40700</v>
      </c>
      <c r="G2283" t="s">
        <v>911</v>
      </c>
      <c r="I2283" t="s">
        <v>118</v>
      </c>
      <c r="J2283">
        <v>2026</v>
      </c>
      <c r="K2283">
        <v>7</v>
      </c>
      <c r="L2283" t="s">
        <v>94</v>
      </c>
      <c r="M2283">
        <v>270.39999999999998</v>
      </c>
      <c r="N2283">
        <v>1</v>
      </c>
      <c r="O2283">
        <v>270.39999999999998</v>
      </c>
      <c r="P2283" t="s">
        <v>2205</v>
      </c>
      <c r="Q2283">
        <v>0</v>
      </c>
    </row>
    <row r="2284" spans="1:17" x14ac:dyDescent="0.25">
      <c r="A2284" t="s">
        <v>1005</v>
      </c>
      <c r="B2284" t="s">
        <v>205</v>
      </c>
      <c r="C2284" t="s">
        <v>133</v>
      </c>
      <c r="D2284" t="s">
        <v>2207</v>
      </c>
      <c r="E2284" t="s">
        <v>104</v>
      </c>
      <c r="F2284">
        <v>40700</v>
      </c>
      <c r="G2284" t="s">
        <v>911</v>
      </c>
      <c r="I2284" t="s">
        <v>120</v>
      </c>
      <c r="J2284">
        <v>2026</v>
      </c>
      <c r="K2284">
        <v>7</v>
      </c>
      <c r="L2284" t="s">
        <v>94</v>
      </c>
      <c r="M2284">
        <v>405.6</v>
      </c>
      <c r="N2284">
        <v>1</v>
      </c>
      <c r="O2284">
        <v>405.6</v>
      </c>
      <c r="P2284" t="s">
        <v>2205</v>
      </c>
      <c r="Q2284">
        <v>0</v>
      </c>
    </row>
    <row r="2285" spans="1:17" x14ac:dyDescent="0.25">
      <c r="A2285" t="s">
        <v>1005</v>
      </c>
      <c r="B2285" t="s">
        <v>205</v>
      </c>
      <c r="C2285" t="s">
        <v>133</v>
      </c>
      <c r="D2285" t="s">
        <v>2207</v>
      </c>
      <c r="E2285" t="s">
        <v>105</v>
      </c>
      <c r="F2285">
        <v>40700</v>
      </c>
      <c r="G2285" t="s">
        <v>911</v>
      </c>
      <c r="I2285" t="s">
        <v>111</v>
      </c>
      <c r="J2285">
        <v>2026</v>
      </c>
      <c r="K2285">
        <v>7</v>
      </c>
      <c r="L2285" t="s">
        <v>94</v>
      </c>
      <c r="M2285">
        <v>95.63</v>
      </c>
      <c r="N2285">
        <v>1</v>
      </c>
      <c r="O2285">
        <v>95.63</v>
      </c>
      <c r="P2285" t="s">
        <v>2205</v>
      </c>
      <c r="Q2285">
        <v>0</v>
      </c>
    </row>
    <row r="2286" spans="1:17" x14ac:dyDescent="0.25">
      <c r="A2286" t="s">
        <v>1005</v>
      </c>
      <c r="B2286" t="s">
        <v>206</v>
      </c>
      <c r="C2286" t="s">
        <v>133</v>
      </c>
      <c r="D2286" t="s">
        <v>2207</v>
      </c>
      <c r="E2286" t="s">
        <v>104</v>
      </c>
      <c r="F2286">
        <v>40700</v>
      </c>
      <c r="G2286" t="s">
        <v>911</v>
      </c>
      <c r="I2286" t="s">
        <v>118</v>
      </c>
      <c r="J2286">
        <v>2026</v>
      </c>
      <c r="K2286">
        <v>7</v>
      </c>
      <c r="L2286" t="s">
        <v>94</v>
      </c>
      <c r="M2286">
        <v>108.16</v>
      </c>
      <c r="N2286">
        <v>1</v>
      </c>
      <c r="O2286">
        <v>108.16</v>
      </c>
      <c r="P2286" t="s">
        <v>2205</v>
      </c>
      <c r="Q2286">
        <v>0</v>
      </c>
    </row>
    <row r="2287" spans="1:17" x14ac:dyDescent="0.25">
      <c r="A2287" t="s">
        <v>1005</v>
      </c>
      <c r="B2287" t="s">
        <v>206</v>
      </c>
      <c r="C2287" t="s">
        <v>133</v>
      </c>
      <c r="D2287" t="s">
        <v>2207</v>
      </c>
      <c r="E2287" t="s">
        <v>104</v>
      </c>
      <c r="F2287">
        <v>40700</v>
      </c>
      <c r="G2287" t="s">
        <v>911</v>
      </c>
      <c r="I2287" t="s">
        <v>120</v>
      </c>
      <c r="J2287">
        <v>2026</v>
      </c>
      <c r="K2287">
        <v>7</v>
      </c>
      <c r="L2287" t="s">
        <v>94</v>
      </c>
      <c r="M2287">
        <v>270.39999999999998</v>
      </c>
      <c r="N2287">
        <v>1</v>
      </c>
      <c r="O2287">
        <v>270.39999999999998</v>
      </c>
      <c r="P2287" t="s">
        <v>2205</v>
      </c>
      <c r="Q2287">
        <v>0</v>
      </c>
    </row>
    <row r="2288" spans="1:17" x14ac:dyDescent="0.25">
      <c r="A2288" t="s">
        <v>1005</v>
      </c>
      <c r="B2288" t="s">
        <v>206</v>
      </c>
      <c r="C2288" t="s">
        <v>133</v>
      </c>
      <c r="D2288" t="s">
        <v>2207</v>
      </c>
      <c r="E2288" t="s">
        <v>105</v>
      </c>
      <c r="F2288">
        <v>40700</v>
      </c>
      <c r="G2288" t="s">
        <v>911</v>
      </c>
      <c r="I2288" t="s">
        <v>111</v>
      </c>
      <c r="J2288">
        <v>2026</v>
      </c>
      <c r="K2288">
        <v>7</v>
      </c>
      <c r="L2288" t="s">
        <v>94</v>
      </c>
      <c r="M2288">
        <v>95.63</v>
      </c>
      <c r="N2288">
        <v>1</v>
      </c>
      <c r="O2288">
        <v>95.63</v>
      </c>
      <c r="P2288" t="s">
        <v>2205</v>
      </c>
      <c r="Q2288">
        <v>0</v>
      </c>
    </row>
    <row r="2289" spans="1:17" x14ac:dyDescent="0.25">
      <c r="A2289" t="s">
        <v>1005</v>
      </c>
      <c r="B2289" t="s">
        <v>207</v>
      </c>
      <c r="C2289" t="s">
        <v>133</v>
      </c>
      <c r="D2289" t="s">
        <v>2207</v>
      </c>
      <c r="E2289" t="s">
        <v>102</v>
      </c>
      <c r="F2289">
        <v>40700</v>
      </c>
      <c r="G2289" t="s">
        <v>911</v>
      </c>
      <c r="I2289" t="s">
        <v>125</v>
      </c>
      <c r="J2289">
        <v>2026</v>
      </c>
      <c r="K2289">
        <v>7</v>
      </c>
      <c r="L2289" t="s">
        <v>94</v>
      </c>
      <c r="M2289">
        <v>72.59</v>
      </c>
      <c r="N2289">
        <v>1</v>
      </c>
      <c r="O2289">
        <v>72.59</v>
      </c>
      <c r="P2289" t="s">
        <v>2205</v>
      </c>
      <c r="Q2289">
        <v>1</v>
      </c>
    </row>
    <row r="2290" spans="1:17" x14ac:dyDescent="0.25">
      <c r="A2290" t="s">
        <v>1005</v>
      </c>
      <c r="B2290" t="s">
        <v>207</v>
      </c>
      <c r="C2290" t="s">
        <v>133</v>
      </c>
      <c r="D2290" t="s">
        <v>2207</v>
      </c>
      <c r="E2290" t="s">
        <v>105</v>
      </c>
      <c r="F2290">
        <v>40700</v>
      </c>
      <c r="G2290" t="s">
        <v>911</v>
      </c>
      <c r="I2290" t="s">
        <v>111</v>
      </c>
      <c r="J2290">
        <v>2026</v>
      </c>
      <c r="K2290">
        <v>7</v>
      </c>
      <c r="L2290" t="s">
        <v>94</v>
      </c>
      <c r="M2290">
        <v>95.63</v>
      </c>
      <c r="N2290">
        <v>1</v>
      </c>
      <c r="O2290">
        <v>95.63</v>
      </c>
      <c r="P2290" t="s">
        <v>2205</v>
      </c>
      <c r="Q2290">
        <v>0</v>
      </c>
    </row>
    <row r="2291" spans="1:17" x14ac:dyDescent="0.25">
      <c r="A2291" t="s">
        <v>1005</v>
      </c>
      <c r="B2291" t="s">
        <v>2269</v>
      </c>
      <c r="C2291" t="s">
        <v>133</v>
      </c>
      <c r="D2291" t="s">
        <v>2207</v>
      </c>
      <c r="E2291" t="s">
        <v>104</v>
      </c>
      <c r="F2291">
        <v>40700</v>
      </c>
      <c r="G2291" t="s">
        <v>911</v>
      </c>
      <c r="I2291" t="s">
        <v>118</v>
      </c>
      <c r="J2291">
        <v>2026</v>
      </c>
      <c r="K2291">
        <v>7</v>
      </c>
      <c r="L2291" t="s">
        <v>94</v>
      </c>
      <c r="M2291">
        <v>54.08</v>
      </c>
      <c r="N2291">
        <v>1</v>
      </c>
      <c r="O2291">
        <v>54.08</v>
      </c>
      <c r="P2291" t="s">
        <v>2205</v>
      </c>
      <c r="Q2291">
        <v>0</v>
      </c>
    </row>
    <row r="2292" spans="1:17" x14ac:dyDescent="0.25">
      <c r="A2292" t="s">
        <v>1005</v>
      </c>
      <c r="B2292" t="s">
        <v>2269</v>
      </c>
      <c r="C2292" t="s">
        <v>133</v>
      </c>
      <c r="D2292" t="s">
        <v>2207</v>
      </c>
      <c r="E2292" t="s">
        <v>104</v>
      </c>
      <c r="F2292">
        <v>40700</v>
      </c>
      <c r="G2292" t="s">
        <v>911</v>
      </c>
      <c r="I2292" t="s">
        <v>120</v>
      </c>
      <c r="J2292">
        <v>2026</v>
      </c>
      <c r="K2292">
        <v>7</v>
      </c>
      <c r="L2292" t="s">
        <v>94</v>
      </c>
      <c r="M2292">
        <v>135.19999999999999</v>
      </c>
      <c r="N2292">
        <v>1</v>
      </c>
      <c r="O2292">
        <v>135.19999999999999</v>
      </c>
      <c r="P2292" t="s">
        <v>2205</v>
      </c>
      <c r="Q2292">
        <v>0</v>
      </c>
    </row>
    <row r="2293" spans="1:17" x14ac:dyDescent="0.25">
      <c r="A2293" t="s">
        <v>1005</v>
      </c>
      <c r="B2293" t="s">
        <v>2269</v>
      </c>
      <c r="C2293" t="s">
        <v>133</v>
      </c>
      <c r="D2293" t="s">
        <v>2207</v>
      </c>
      <c r="E2293" t="s">
        <v>105</v>
      </c>
      <c r="F2293">
        <v>40700</v>
      </c>
      <c r="G2293" t="s">
        <v>911</v>
      </c>
      <c r="I2293" t="s">
        <v>111</v>
      </c>
      <c r="J2293">
        <v>2026</v>
      </c>
      <c r="K2293">
        <v>7</v>
      </c>
      <c r="L2293" t="s">
        <v>94</v>
      </c>
      <c r="M2293">
        <v>95.63</v>
      </c>
      <c r="N2293">
        <v>1</v>
      </c>
      <c r="O2293">
        <v>95.63</v>
      </c>
      <c r="P2293" t="s">
        <v>2205</v>
      </c>
      <c r="Q2293">
        <v>0</v>
      </c>
    </row>
    <row r="2294" spans="1:17" x14ac:dyDescent="0.25">
      <c r="A2294" t="s">
        <v>1005</v>
      </c>
      <c r="B2294" t="s">
        <v>211</v>
      </c>
      <c r="C2294" t="s">
        <v>133</v>
      </c>
      <c r="D2294" t="s">
        <v>2207</v>
      </c>
      <c r="E2294" t="s">
        <v>102</v>
      </c>
      <c r="F2294">
        <v>40700</v>
      </c>
      <c r="G2294" t="s">
        <v>911</v>
      </c>
      <c r="I2294" t="s">
        <v>125</v>
      </c>
      <c r="J2294">
        <v>2026</v>
      </c>
      <c r="K2294">
        <v>7</v>
      </c>
      <c r="L2294" t="s">
        <v>94</v>
      </c>
      <c r="M2294">
        <v>197.86</v>
      </c>
      <c r="N2294">
        <v>1</v>
      </c>
      <c r="O2294">
        <v>197.86</v>
      </c>
      <c r="P2294" t="s">
        <v>2205</v>
      </c>
      <c r="Q2294">
        <v>1</v>
      </c>
    </row>
    <row r="2295" spans="1:17" x14ac:dyDescent="0.25">
      <c r="A2295" t="s">
        <v>1005</v>
      </c>
      <c r="B2295" t="s">
        <v>211</v>
      </c>
      <c r="C2295" t="s">
        <v>133</v>
      </c>
      <c r="D2295" t="s">
        <v>2207</v>
      </c>
      <c r="E2295" t="s">
        <v>104</v>
      </c>
      <c r="F2295">
        <v>40700</v>
      </c>
      <c r="G2295" t="s">
        <v>911</v>
      </c>
      <c r="I2295" t="s">
        <v>118</v>
      </c>
      <c r="J2295">
        <v>2026</v>
      </c>
      <c r="K2295">
        <v>7</v>
      </c>
      <c r="L2295" t="s">
        <v>94</v>
      </c>
      <c r="M2295">
        <v>270.39999999999998</v>
      </c>
      <c r="N2295">
        <v>1</v>
      </c>
      <c r="O2295">
        <v>270.39999999999998</v>
      </c>
      <c r="P2295" t="s">
        <v>2205</v>
      </c>
      <c r="Q2295">
        <v>0</v>
      </c>
    </row>
    <row r="2296" spans="1:17" x14ac:dyDescent="0.25">
      <c r="A2296" t="s">
        <v>1005</v>
      </c>
      <c r="B2296" t="s">
        <v>211</v>
      </c>
      <c r="C2296" t="s">
        <v>133</v>
      </c>
      <c r="D2296" t="s">
        <v>2207</v>
      </c>
      <c r="E2296" t="s">
        <v>104</v>
      </c>
      <c r="F2296">
        <v>40700</v>
      </c>
      <c r="G2296" t="s">
        <v>911</v>
      </c>
      <c r="I2296" t="s">
        <v>120</v>
      </c>
      <c r="J2296">
        <v>2026</v>
      </c>
      <c r="K2296">
        <v>7</v>
      </c>
      <c r="L2296" t="s">
        <v>94</v>
      </c>
      <c r="M2296">
        <v>405.6</v>
      </c>
      <c r="N2296">
        <v>1</v>
      </c>
      <c r="O2296">
        <v>405.6</v>
      </c>
      <c r="P2296" t="s">
        <v>2205</v>
      </c>
      <c r="Q2296">
        <v>0</v>
      </c>
    </row>
    <row r="2297" spans="1:17" x14ac:dyDescent="0.25">
      <c r="A2297" t="s">
        <v>1005</v>
      </c>
      <c r="B2297" t="s">
        <v>211</v>
      </c>
      <c r="C2297" t="s">
        <v>133</v>
      </c>
      <c r="D2297" t="s">
        <v>2207</v>
      </c>
      <c r="E2297" t="s">
        <v>105</v>
      </c>
      <c r="F2297">
        <v>40700</v>
      </c>
      <c r="G2297" t="s">
        <v>911</v>
      </c>
      <c r="I2297" t="s">
        <v>111</v>
      </c>
      <c r="J2297">
        <v>2026</v>
      </c>
      <c r="K2297">
        <v>7</v>
      </c>
      <c r="L2297" t="s">
        <v>94</v>
      </c>
      <c r="M2297">
        <v>95.63</v>
      </c>
      <c r="N2297">
        <v>1</v>
      </c>
      <c r="O2297">
        <v>95.63</v>
      </c>
      <c r="P2297" t="s">
        <v>2205</v>
      </c>
      <c r="Q2297">
        <v>0</v>
      </c>
    </row>
    <row r="2298" spans="1:17" x14ac:dyDescent="0.25">
      <c r="A2298" t="s">
        <v>1005</v>
      </c>
      <c r="B2298" t="s">
        <v>212</v>
      </c>
      <c r="C2298" t="s">
        <v>133</v>
      </c>
      <c r="D2298" t="s">
        <v>2207</v>
      </c>
      <c r="E2298" t="s">
        <v>102</v>
      </c>
      <c r="F2298">
        <v>40700</v>
      </c>
      <c r="G2298" t="s">
        <v>911</v>
      </c>
      <c r="I2298" t="s">
        <v>125</v>
      </c>
      <c r="J2298">
        <v>2026</v>
      </c>
      <c r="K2298">
        <v>7</v>
      </c>
      <c r="L2298" t="s">
        <v>94</v>
      </c>
      <c r="M2298">
        <v>72.59</v>
      </c>
      <c r="N2298">
        <v>1</v>
      </c>
      <c r="O2298">
        <v>72.59</v>
      </c>
      <c r="P2298" t="s">
        <v>2205</v>
      </c>
      <c r="Q2298">
        <v>1</v>
      </c>
    </row>
    <row r="2299" spans="1:17" x14ac:dyDescent="0.25">
      <c r="A2299" t="s">
        <v>1005</v>
      </c>
      <c r="B2299" t="s">
        <v>212</v>
      </c>
      <c r="C2299" t="s">
        <v>133</v>
      </c>
      <c r="D2299" t="s">
        <v>2207</v>
      </c>
      <c r="E2299" t="s">
        <v>104</v>
      </c>
      <c r="F2299">
        <v>40700</v>
      </c>
      <c r="G2299" t="s">
        <v>911</v>
      </c>
      <c r="I2299" t="s">
        <v>118</v>
      </c>
      <c r="J2299">
        <v>2026</v>
      </c>
      <c r="K2299">
        <v>7</v>
      </c>
      <c r="L2299" t="s">
        <v>94</v>
      </c>
      <c r="M2299">
        <v>162.24</v>
      </c>
      <c r="N2299">
        <v>1</v>
      </c>
      <c r="O2299">
        <v>162.24</v>
      </c>
      <c r="P2299" t="s">
        <v>2205</v>
      </c>
      <c r="Q2299">
        <v>0</v>
      </c>
    </row>
    <row r="2300" spans="1:17" x14ac:dyDescent="0.25">
      <c r="A2300" t="s">
        <v>1005</v>
      </c>
      <c r="B2300" t="s">
        <v>212</v>
      </c>
      <c r="C2300" t="s">
        <v>133</v>
      </c>
      <c r="D2300" t="s">
        <v>2207</v>
      </c>
      <c r="E2300" t="s">
        <v>104</v>
      </c>
      <c r="F2300">
        <v>40700</v>
      </c>
      <c r="G2300" t="s">
        <v>911</v>
      </c>
      <c r="I2300" t="s">
        <v>120</v>
      </c>
      <c r="J2300">
        <v>2026</v>
      </c>
      <c r="K2300">
        <v>7</v>
      </c>
      <c r="L2300" t="s">
        <v>94</v>
      </c>
      <c r="M2300">
        <v>405.6</v>
      </c>
      <c r="N2300">
        <v>1</v>
      </c>
      <c r="O2300">
        <v>405.6</v>
      </c>
      <c r="P2300" t="s">
        <v>2205</v>
      </c>
      <c r="Q2300">
        <v>0</v>
      </c>
    </row>
    <row r="2301" spans="1:17" x14ac:dyDescent="0.25">
      <c r="A2301" t="s">
        <v>1005</v>
      </c>
      <c r="B2301" t="s">
        <v>212</v>
      </c>
      <c r="C2301" t="s">
        <v>133</v>
      </c>
      <c r="D2301" t="s">
        <v>2207</v>
      </c>
      <c r="E2301" t="s">
        <v>105</v>
      </c>
      <c r="F2301">
        <v>40700</v>
      </c>
      <c r="G2301" t="s">
        <v>911</v>
      </c>
      <c r="I2301" t="s">
        <v>111</v>
      </c>
      <c r="J2301">
        <v>2026</v>
      </c>
      <c r="K2301">
        <v>7</v>
      </c>
      <c r="L2301" t="s">
        <v>94</v>
      </c>
      <c r="M2301">
        <v>95.63</v>
      </c>
      <c r="N2301">
        <v>1</v>
      </c>
      <c r="O2301">
        <v>95.63</v>
      </c>
      <c r="P2301" t="s">
        <v>2205</v>
      </c>
      <c r="Q2301">
        <v>0</v>
      </c>
    </row>
    <row r="2302" spans="1:17" x14ac:dyDescent="0.25">
      <c r="A2302" t="s">
        <v>1005</v>
      </c>
      <c r="B2302" t="s">
        <v>613</v>
      </c>
      <c r="C2302" t="s">
        <v>133</v>
      </c>
      <c r="D2302" t="s">
        <v>2207</v>
      </c>
      <c r="E2302" t="s">
        <v>102</v>
      </c>
      <c r="F2302">
        <v>40700</v>
      </c>
      <c r="G2302" t="s">
        <v>911</v>
      </c>
      <c r="I2302" t="s">
        <v>125</v>
      </c>
      <c r="J2302">
        <v>2026</v>
      </c>
      <c r="K2302">
        <v>7</v>
      </c>
      <c r="L2302" t="s">
        <v>94</v>
      </c>
      <c r="M2302">
        <v>72.59</v>
      </c>
      <c r="N2302">
        <v>1</v>
      </c>
      <c r="O2302">
        <v>72.59</v>
      </c>
      <c r="P2302" t="s">
        <v>2205</v>
      </c>
      <c r="Q2302">
        <v>1</v>
      </c>
    </row>
    <row r="2303" spans="1:17" x14ac:dyDescent="0.25">
      <c r="A2303" t="s">
        <v>1005</v>
      </c>
      <c r="B2303" t="s">
        <v>613</v>
      </c>
      <c r="C2303" t="s">
        <v>133</v>
      </c>
      <c r="D2303" t="s">
        <v>2207</v>
      </c>
      <c r="E2303" t="s">
        <v>105</v>
      </c>
      <c r="F2303">
        <v>40700</v>
      </c>
      <c r="G2303" t="s">
        <v>911</v>
      </c>
      <c r="I2303" t="s">
        <v>111</v>
      </c>
      <c r="J2303">
        <v>2026</v>
      </c>
      <c r="K2303">
        <v>7</v>
      </c>
      <c r="L2303" t="s">
        <v>94</v>
      </c>
      <c r="M2303">
        <v>95.63</v>
      </c>
      <c r="N2303">
        <v>1</v>
      </c>
      <c r="O2303">
        <v>95.63</v>
      </c>
      <c r="P2303" t="s">
        <v>2205</v>
      </c>
      <c r="Q2303">
        <v>0</v>
      </c>
    </row>
    <row r="2304" spans="1:17" x14ac:dyDescent="0.25">
      <c r="A2304" t="s">
        <v>1005</v>
      </c>
      <c r="B2304" t="s">
        <v>2270</v>
      </c>
      <c r="C2304" t="s">
        <v>133</v>
      </c>
      <c r="D2304" t="s">
        <v>2207</v>
      </c>
      <c r="E2304" t="s">
        <v>105</v>
      </c>
      <c r="F2304">
        <v>40700</v>
      </c>
      <c r="G2304" t="s">
        <v>911</v>
      </c>
      <c r="I2304" t="s">
        <v>111</v>
      </c>
      <c r="J2304">
        <v>2026</v>
      </c>
      <c r="K2304">
        <v>7</v>
      </c>
      <c r="L2304" t="s">
        <v>94</v>
      </c>
      <c r="M2304">
        <v>95.63</v>
      </c>
      <c r="N2304">
        <v>1</v>
      </c>
      <c r="O2304">
        <v>95.63</v>
      </c>
      <c r="P2304" t="s">
        <v>2205</v>
      </c>
      <c r="Q2304">
        <v>0</v>
      </c>
    </row>
    <row r="2305" spans="1:17" x14ac:dyDescent="0.25">
      <c r="A2305" t="s">
        <v>1005</v>
      </c>
      <c r="B2305" t="s">
        <v>2271</v>
      </c>
      <c r="C2305" t="s">
        <v>133</v>
      </c>
      <c r="D2305" t="s">
        <v>2207</v>
      </c>
      <c r="E2305" t="s">
        <v>102</v>
      </c>
      <c r="F2305">
        <v>40700</v>
      </c>
      <c r="G2305" t="s">
        <v>911</v>
      </c>
      <c r="I2305" t="s">
        <v>125</v>
      </c>
      <c r="J2305">
        <v>2026</v>
      </c>
      <c r="K2305">
        <v>7</v>
      </c>
      <c r="L2305" t="s">
        <v>94</v>
      </c>
      <c r="M2305">
        <v>72.59</v>
      </c>
      <c r="N2305">
        <v>1</v>
      </c>
      <c r="O2305">
        <v>72.59</v>
      </c>
      <c r="P2305" t="s">
        <v>2205</v>
      </c>
      <c r="Q2305">
        <v>1</v>
      </c>
    </row>
    <row r="2306" spans="1:17" x14ac:dyDescent="0.25">
      <c r="A2306" t="s">
        <v>1005</v>
      </c>
      <c r="B2306" t="s">
        <v>2271</v>
      </c>
      <c r="C2306" t="s">
        <v>133</v>
      </c>
      <c r="D2306" t="s">
        <v>2207</v>
      </c>
      <c r="E2306" t="s">
        <v>104</v>
      </c>
      <c r="F2306">
        <v>40700</v>
      </c>
      <c r="G2306" t="s">
        <v>911</v>
      </c>
      <c r="I2306" t="s">
        <v>118</v>
      </c>
      <c r="J2306">
        <v>2026</v>
      </c>
      <c r="K2306">
        <v>7</v>
      </c>
      <c r="L2306" t="s">
        <v>94</v>
      </c>
      <c r="M2306">
        <v>432.64</v>
      </c>
      <c r="N2306">
        <v>1</v>
      </c>
      <c r="O2306">
        <v>432.64</v>
      </c>
      <c r="P2306" t="s">
        <v>2205</v>
      </c>
      <c r="Q2306">
        <v>0</v>
      </c>
    </row>
    <row r="2307" spans="1:17" x14ac:dyDescent="0.25">
      <c r="A2307" t="s">
        <v>1005</v>
      </c>
      <c r="B2307" t="s">
        <v>2271</v>
      </c>
      <c r="C2307" t="s">
        <v>133</v>
      </c>
      <c r="D2307" t="s">
        <v>2207</v>
      </c>
      <c r="E2307" t="s">
        <v>104</v>
      </c>
      <c r="F2307">
        <v>40700</v>
      </c>
      <c r="G2307" t="s">
        <v>911</v>
      </c>
      <c r="I2307" t="s">
        <v>120</v>
      </c>
      <c r="J2307">
        <v>2026</v>
      </c>
      <c r="K2307">
        <v>7</v>
      </c>
      <c r="L2307" t="s">
        <v>94</v>
      </c>
      <c r="M2307">
        <v>540.79999999999995</v>
      </c>
      <c r="N2307">
        <v>1</v>
      </c>
      <c r="O2307">
        <v>540.79999999999995</v>
      </c>
      <c r="P2307" t="s">
        <v>2205</v>
      </c>
      <c r="Q2307">
        <v>0</v>
      </c>
    </row>
    <row r="2308" spans="1:17" x14ac:dyDescent="0.25">
      <c r="A2308" t="s">
        <v>1005</v>
      </c>
      <c r="B2308" t="s">
        <v>2271</v>
      </c>
      <c r="C2308" t="s">
        <v>133</v>
      </c>
      <c r="D2308" t="s">
        <v>2207</v>
      </c>
      <c r="E2308" t="s">
        <v>105</v>
      </c>
      <c r="F2308">
        <v>40700</v>
      </c>
      <c r="G2308" t="s">
        <v>911</v>
      </c>
      <c r="I2308" t="s">
        <v>111</v>
      </c>
      <c r="J2308">
        <v>2026</v>
      </c>
      <c r="K2308">
        <v>7</v>
      </c>
      <c r="L2308" t="s">
        <v>94</v>
      </c>
      <c r="M2308">
        <v>95.63</v>
      </c>
      <c r="N2308">
        <v>1</v>
      </c>
      <c r="O2308">
        <v>95.63</v>
      </c>
      <c r="P2308" t="s">
        <v>2205</v>
      </c>
      <c r="Q2308">
        <v>0</v>
      </c>
    </row>
    <row r="2309" spans="1:17" x14ac:dyDescent="0.25">
      <c r="A2309" t="s">
        <v>1005</v>
      </c>
      <c r="B2309" t="s">
        <v>215</v>
      </c>
      <c r="C2309" t="s">
        <v>133</v>
      </c>
      <c r="D2309" t="s">
        <v>2207</v>
      </c>
      <c r="E2309" t="s">
        <v>104</v>
      </c>
      <c r="F2309">
        <v>40700</v>
      </c>
      <c r="G2309" t="s">
        <v>911</v>
      </c>
      <c r="I2309" t="s">
        <v>118</v>
      </c>
      <c r="J2309">
        <v>2026</v>
      </c>
      <c r="K2309">
        <v>7</v>
      </c>
      <c r="L2309" t="s">
        <v>94</v>
      </c>
      <c r="M2309">
        <v>216.32</v>
      </c>
      <c r="N2309">
        <v>1</v>
      </c>
      <c r="O2309">
        <v>216.32</v>
      </c>
      <c r="P2309" t="s">
        <v>2205</v>
      </c>
      <c r="Q2309">
        <v>0</v>
      </c>
    </row>
    <row r="2310" spans="1:17" x14ac:dyDescent="0.25">
      <c r="A2310" t="s">
        <v>1005</v>
      </c>
      <c r="B2310" t="s">
        <v>215</v>
      </c>
      <c r="C2310" t="s">
        <v>133</v>
      </c>
      <c r="D2310" t="s">
        <v>2207</v>
      </c>
      <c r="E2310" t="s">
        <v>105</v>
      </c>
      <c r="F2310">
        <v>40700</v>
      </c>
      <c r="G2310" t="s">
        <v>911</v>
      </c>
      <c r="I2310" t="s">
        <v>111</v>
      </c>
      <c r="J2310">
        <v>2026</v>
      </c>
      <c r="K2310">
        <v>7</v>
      </c>
      <c r="L2310" t="s">
        <v>94</v>
      </c>
      <c r="M2310">
        <v>95.63</v>
      </c>
      <c r="N2310">
        <v>1</v>
      </c>
      <c r="O2310">
        <v>95.63</v>
      </c>
      <c r="P2310" t="s">
        <v>2205</v>
      </c>
      <c r="Q2310">
        <v>0</v>
      </c>
    </row>
    <row r="2311" spans="1:17" x14ac:dyDescent="0.25">
      <c r="A2311" t="s">
        <v>1005</v>
      </c>
      <c r="B2311" t="s">
        <v>216</v>
      </c>
      <c r="C2311" t="s">
        <v>133</v>
      </c>
      <c r="D2311" t="s">
        <v>2207</v>
      </c>
      <c r="E2311" t="s">
        <v>102</v>
      </c>
      <c r="F2311">
        <v>40700</v>
      </c>
      <c r="G2311" t="s">
        <v>911</v>
      </c>
      <c r="I2311" t="s">
        <v>125</v>
      </c>
      <c r="J2311">
        <v>2026</v>
      </c>
      <c r="K2311">
        <v>7</v>
      </c>
      <c r="L2311" t="s">
        <v>94</v>
      </c>
      <c r="M2311">
        <v>72.59</v>
      </c>
      <c r="N2311">
        <v>1</v>
      </c>
      <c r="O2311">
        <v>72.59</v>
      </c>
      <c r="P2311" t="s">
        <v>2205</v>
      </c>
      <c r="Q2311">
        <v>1</v>
      </c>
    </row>
    <row r="2312" spans="1:17" x14ac:dyDescent="0.25">
      <c r="A2312" t="s">
        <v>1005</v>
      </c>
      <c r="B2312" t="s">
        <v>216</v>
      </c>
      <c r="C2312" t="s">
        <v>133</v>
      </c>
      <c r="D2312" t="s">
        <v>2207</v>
      </c>
      <c r="E2312" t="s">
        <v>104</v>
      </c>
      <c r="F2312">
        <v>40700</v>
      </c>
      <c r="G2312" t="s">
        <v>911</v>
      </c>
      <c r="I2312" t="s">
        <v>118</v>
      </c>
      <c r="J2312">
        <v>2026</v>
      </c>
      <c r="K2312">
        <v>7</v>
      </c>
      <c r="L2312" t="s">
        <v>94</v>
      </c>
      <c r="M2312">
        <v>54.08</v>
      </c>
      <c r="N2312">
        <v>1</v>
      </c>
      <c r="O2312">
        <v>54.08</v>
      </c>
      <c r="P2312" t="s">
        <v>2205</v>
      </c>
      <c r="Q2312">
        <v>0</v>
      </c>
    </row>
    <row r="2313" spans="1:17" x14ac:dyDescent="0.25">
      <c r="A2313" t="s">
        <v>1005</v>
      </c>
      <c r="B2313" t="s">
        <v>216</v>
      </c>
      <c r="C2313" t="s">
        <v>133</v>
      </c>
      <c r="D2313" t="s">
        <v>2207</v>
      </c>
      <c r="E2313" t="s">
        <v>104</v>
      </c>
      <c r="F2313">
        <v>40700</v>
      </c>
      <c r="G2313" t="s">
        <v>911</v>
      </c>
      <c r="I2313" t="s">
        <v>120</v>
      </c>
      <c r="J2313">
        <v>2026</v>
      </c>
      <c r="K2313">
        <v>7</v>
      </c>
      <c r="L2313" t="s">
        <v>94</v>
      </c>
      <c r="M2313">
        <v>135.19999999999999</v>
      </c>
      <c r="N2313">
        <v>1</v>
      </c>
      <c r="O2313">
        <v>135.19999999999999</v>
      </c>
      <c r="P2313" t="s">
        <v>2205</v>
      </c>
      <c r="Q2313">
        <v>0</v>
      </c>
    </row>
    <row r="2314" spans="1:17" x14ac:dyDescent="0.25">
      <c r="A2314" t="s">
        <v>1005</v>
      </c>
      <c r="B2314" t="s">
        <v>216</v>
      </c>
      <c r="C2314" t="s">
        <v>133</v>
      </c>
      <c r="D2314" t="s">
        <v>2207</v>
      </c>
      <c r="E2314" t="s">
        <v>105</v>
      </c>
      <c r="F2314">
        <v>40700</v>
      </c>
      <c r="G2314" t="s">
        <v>911</v>
      </c>
      <c r="I2314" t="s">
        <v>111</v>
      </c>
      <c r="J2314">
        <v>2026</v>
      </c>
      <c r="K2314">
        <v>7</v>
      </c>
      <c r="L2314" t="s">
        <v>94</v>
      </c>
      <c r="M2314">
        <v>95.63</v>
      </c>
      <c r="N2314">
        <v>1</v>
      </c>
      <c r="O2314">
        <v>95.63</v>
      </c>
      <c r="P2314" t="s">
        <v>2205</v>
      </c>
      <c r="Q2314">
        <v>0</v>
      </c>
    </row>
    <row r="2315" spans="1:17" x14ac:dyDescent="0.25">
      <c r="A2315" t="s">
        <v>1005</v>
      </c>
      <c r="B2315" t="s">
        <v>217</v>
      </c>
      <c r="C2315" t="s">
        <v>133</v>
      </c>
      <c r="D2315" t="s">
        <v>2207</v>
      </c>
      <c r="E2315" t="s">
        <v>102</v>
      </c>
      <c r="F2315">
        <v>40700</v>
      </c>
      <c r="G2315" t="s">
        <v>911</v>
      </c>
      <c r="I2315" t="s">
        <v>125</v>
      </c>
      <c r="J2315">
        <v>2026</v>
      </c>
      <c r="K2315">
        <v>7</v>
      </c>
      <c r="L2315" t="s">
        <v>94</v>
      </c>
      <c r="M2315">
        <v>72.59</v>
      </c>
      <c r="N2315">
        <v>1</v>
      </c>
      <c r="O2315">
        <v>72.59</v>
      </c>
      <c r="P2315" t="s">
        <v>2205</v>
      </c>
      <c r="Q2315">
        <v>1</v>
      </c>
    </row>
    <row r="2316" spans="1:17" x14ac:dyDescent="0.25">
      <c r="A2316" t="s">
        <v>1005</v>
      </c>
      <c r="B2316" t="s">
        <v>217</v>
      </c>
      <c r="C2316" t="s">
        <v>133</v>
      </c>
      <c r="D2316" t="s">
        <v>2207</v>
      </c>
      <c r="E2316" t="s">
        <v>105</v>
      </c>
      <c r="F2316">
        <v>40700</v>
      </c>
      <c r="G2316" t="s">
        <v>911</v>
      </c>
      <c r="I2316" t="s">
        <v>111</v>
      </c>
      <c r="J2316">
        <v>2026</v>
      </c>
      <c r="K2316">
        <v>7</v>
      </c>
      <c r="L2316" t="s">
        <v>94</v>
      </c>
      <c r="M2316">
        <v>95.63</v>
      </c>
      <c r="N2316">
        <v>1</v>
      </c>
      <c r="O2316">
        <v>95.63</v>
      </c>
      <c r="P2316" t="s">
        <v>2205</v>
      </c>
      <c r="Q2316">
        <v>0</v>
      </c>
    </row>
    <row r="2317" spans="1:17" x14ac:dyDescent="0.25">
      <c r="A2317" t="s">
        <v>1005</v>
      </c>
      <c r="B2317" t="s">
        <v>218</v>
      </c>
      <c r="C2317" t="s">
        <v>133</v>
      </c>
      <c r="D2317" t="s">
        <v>2207</v>
      </c>
      <c r="E2317" t="s">
        <v>104</v>
      </c>
      <c r="F2317">
        <v>40700</v>
      </c>
      <c r="G2317" t="s">
        <v>911</v>
      </c>
      <c r="I2317" t="s">
        <v>118</v>
      </c>
      <c r="J2317">
        <v>2026</v>
      </c>
      <c r="K2317">
        <v>7</v>
      </c>
      <c r="L2317" t="s">
        <v>94</v>
      </c>
      <c r="M2317">
        <v>54.08</v>
      </c>
      <c r="N2317">
        <v>1</v>
      </c>
      <c r="O2317">
        <v>54.08</v>
      </c>
      <c r="P2317" t="s">
        <v>2205</v>
      </c>
      <c r="Q2317">
        <v>0</v>
      </c>
    </row>
    <row r="2318" spans="1:17" x14ac:dyDescent="0.25">
      <c r="A2318" t="s">
        <v>1005</v>
      </c>
      <c r="B2318" t="s">
        <v>218</v>
      </c>
      <c r="C2318" t="s">
        <v>133</v>
      </c>
      <c r="D2318" t="s">
        <v>2207</v>
      </c>
      <c r="E2318" t="s">
        <v>104</v>
      </c>
      <c r="F2318">
        <v>40700</v>
      </c>
      <c r="G2318" t="s">
        <v>911</v>
      </c>
      <c r="I2318" t="s">
        <v>120</v>
      </c>
      <c r="J2318">
        <v>2026</v>
      </c>
      <c r="K2318">
        <v>7</v>
      </c>
      <c r="L2318" t="s">
        <v>94</v>
      </c>
      <c r="M2318">
        <v>135.19999999999999</v>
      </c>
      <c r="N2318">
        <v>1</v>
      </c>
      <c r="O2318">
        <v>135.19999999999999</v>
      </c>
      <c r="P2318" t="s">
        <v>2205</v>
      </c>
      <c r="Q2318">
        <v>0</v>
      </c>
    </row>
    <row r="2319" spans="1:17" x14ac:dyDescent="0.25">
      <c r="A2319" t="s">
        <v>1005</v>
      </c>
      <c r="B2319" t="s">
        <v>218</v>
      </c>
      <c r="C2319" t="s">
        <v>133</v>
      </c>
      <c r="D2319" t="s">
        <v>2207</v>
      </c>
      <c r="E2319" t="s">
        <v>105</v>
      </c>
      <c r="F2319">
        <v>40700</v>
      </c>
      <c r="G2319" t="s">
        <v>911</v>
      </c>
      <c r="I2319" t="s">
        <v>111</v>
      </c>
      <c r="J2319">
        <v>2026</v>
      </c>
      <c r="K2319">
        <v>7</v>
      </c>
      <c r="L2319" t="s">
        <v>94</v>
      </c>
      <c r="M2319">
        <v>95.63</v>
      </c>
      <c r="N2319">
        <v>1</v>
      </c>
      <c r="O2319">
        <v>95.63</v>
      </c>
      <c r="P2319" t="s">
        <v>2205</v>
      </c>
      <c r="Q2319">
        <v>0</v>
      </c>
    </row>
    <row r="2320" spans="1:17" x14ac:dyDescent="0.25">
      <c r="A2320" t="s">
        <v>1005</v>
      </c>
      <c r="B2320" t="s">
        <v>2272</v>
      </c>
      <c r="C2320" t="s">
        <v>133</v>
      </c>
      <c r="D2320" t="s">
        <v>2207</v>
      </c>
      <c r="E2320" t="s">
        <v>105</v>
      </c>
      <c r="F2320">
        <v>40700</v>
      </c>
      <c r="G2320" t="s">
        <v>911</v>
      </c>
      <c r="I2320" t="s">
        <v>111</v>
      </c>
      <c r="J2320">
        <v>2026</v>
      </c>
      <c r="K2320">
        <v>7</v>
      </c>
      <c r="L2320" t="s">
        <v>94</v>
      </c>
      <c r="M2320">
        <v>95.63</v>
      </c>
      <c r="N2320">
        <v>1</v>
      </c>
      <c r="O2320">
        <v>95.63</v>
      </c>
      <c r="P2320" t="s">
        <v>2205</v>
      </c>
      <c r="Q2320">
        <v>0</v>
      </c>
    </row>
    <row r="2321" spans="1:17" x14ac:dyDescent="0.25">
      <c r="A2321" t="s">
        <v>1005</v>
      </c>
      <c r="B2321" t="s">
        <v>2273</v>
      </c>
      <c r="C2321" t="s">
        <v>133</v>
      </c>
      <c r="D2321" t="s">
        <v>2207</v>
      </c>
      <c r="E2321" t="s">
        <v>104</v>
      </c>
      <c r="F2321">
        <v>40700</v>
      </c>
      <c r="G2321" t="s">
        <v>911</v>
      </c>
      <c r="I2321" t="s">
        <v>118</v>
      </c>
      <c r="J2321">
        <v>2026</v>
      </c>
      <c r="K2321">
        <v>7</v>
      </c>
      <c r="L2321" t="s">
        <v>94</v>
      </c>
      <c r="M2321">
        <v>108.16</v>
      </c>
      <c r="N2321">
        <v>1</v>
      </c>
      <c r="O2321">
        <v>108.16</v>
      </c>
      <c r="P2321" t="s">
        <v>2205</v>
      </c>
      <c r="Q2321">
        <v>0</v>
      </c>
    </row>
    <row r="2322" spans="1:17" x14ac:dyDescent="0.25">
      <c r="A2322" t="s">
        <v>1005</v>
      </c>
      <c r="B2322" t="s">
        <v>2273</v>
      </c>
      <c r="C2322" t="s">
        <v>133</v>
      </c>
      <c r="D2322" t="s">
        <v>2207</v>
      </c>
      <c r="E2322" t="s">
        <v>105</v>
      </c>
      <c r="F2322">
        <v>40700</v>
      </c>
      <c r="G2322" t="s">
        <v>911</v>
      </c>
      <c r="I2322" t="s">
        <v>111</v>
      </c>
      <c r="J2322">
        <v>2026</v>
      </c>
      <c r="K2322">
        <v>7</v>
      </c>
      <c r="L2322" t="s">
        <v>94</v>
      </c>
      <c r="M2322">
        <v>95.63</v>
      </c>
      <c r="N2322">
        <v>1</v>
      </c>
      <c r="O2322">
        <v>95.63</v>
      </c>
      <c r="P2322" t="s">
        <v>2205</v>
      </c>
      <c r="Q2322">
        <v>0</v>
      </c>
    </row>
    <row r="2323" spans="1:17" x14ac:dyDescent="0.25">
      <c r="A2323" t="s">
        <v>1005</v>
      </c>
      <c r="B2323" t="s">
        <v>221</v>
      </c>
      <c r="C2323" t="s">
        <v>133</v>
      </c>
      <c r="D2323" t="s">
        <v>2207</v>
      </c>
      <c r="E2323" t="s">
        <v>105</v>
      </c>
      <c r="F2323">
        <v>40700</v>
      </c>
      <c r="G2323" t="s">
        <v>911</v>
      </c>
      <c r="I2323" t="s">
        <v>111</v>
      </c>
      <c r="J2323">
        <v>2026</v>
      </c>
      <c r="K2323">
        <v>7</v>
      </c>
      <c r="L2323" t="s">
        <v>94</v>
      </c>
      <c r="M2323">
        <v>95.63</v>
      </c>
      <c r="N2323">
        <v>1</v>
      </c>
      <c r="O2323">
        <v>95.63</v>
      </c>
      <c r="P2323" t="s">
        <v>2205</v>
      </c>
      <c r="Q2323">
        <v>0</v>
      </c>
    </row>
    <row r="2324" spans="1:17" x14ac:dyDescent="0.25">
      <c r="A2324" t="s">
        <v>1005</v>
      </c>
      <c r="B2324" t="s">
        <v>2274</v>
      </c>
      <c r="C2324" t="s">
        <v>133</v>
      </c>
      <c r="D2324" t="s">
        <v>2207</v>
      </c>
      <c r="E2324" t="s">
        <v>104</v>
      </c>
      <c r="F2324">
        <v>40700</v>
      </c>
      <c r="G2324" t="s">
        <v>911</v>
      </c>
      <c r="I2324" t="s">
        <v>118</v>
      </c>
      <c r="J2324">
        <v>2026</v>
      </c>
      <c r="K2324">
        <v>7</v>
      </c>
      <c r="L2324" t="s">
        <v>94</v>
      </c>
      <c r="M2324">
        <v>162.24</v>
      </c>
      <c r="N2324">
        <v>1</v>
      </c>
      <c r="O2324">
        <v>162.24</v>
      </c>
      <c r="P2324" t="s">
        <v>2205</v>
      </c>
      <c r="Q2324">
        <v>0</v>
      </c>
    </row>
    <row r="2325" spans="1:17" x14ac:dyDescent="0.25">
      <c r="A2325" t="s">
        <v>1005</v>
      </c>
      <c r="B2325" t="s">
        <v>2274</v>
      </c>
      <c r="C2325" t="s">
        <v>133</v>
      </c>
      <c r="D2325" t="s">
        <v>2207</v>
      </c>
      <c r="E2325" t="s">
        <v>104</v>
      </c>
      <c r="F2325">
        <v>40700</v>
      </c>
      <c r="G2325" t="s">
        <v>911</v>
      </c>
      <c r="I2325" t="s">
        <v>120</v>
      </c>
      <c r="J2325">
        <v>2026</v>
      </c>
      <c r="K2325">
        <v>7</v>
      </c>
      <c r="L2325" t="s">
        <v>94</v>
      </c>
      <c r="M2325">
        <v>135.19999999999999</v>
      </c>
      <c r="N2325">
        <v>1</v>
      </c>
      <c r="O2325">
        <v>135.19999999999999</v>
      </c>
      <c r="P2325" t="s">
        <v>2205</v>
      </c>
      <c r="Q2325">
        <v>0</v>
      </c>
    </row>
    <row r="2326" spans="1:17" x14ac:dyDescent="0.25">
      <c r="A2326" t="s">
        <v>1005</v>
      </c>
      <c r="B2326" t="s">
        <v>2274</v>
      </c>
      <c r="C2326" t="s">
        <v>133</v>
      </c>
      <c r="D2326" t="s">
        <v>2207</v>
      </c>
      <c r="E2326" t="s">
        <v>105</v>
      </c>
      <c r="F2326">
        <v>40700</v>
      </c>
      <c r="G2326" t="s">
        <v>911</v>
      </c>
      <c r="I2326" t="s">
        <v>111</v>
      </c>
      <c r="J2326">
        <v>2026</v>
      </c>
      <c r="K2326">
        <v>7</v>
      </c>
      <c r="L2326" t="s">
        <v>94</v>
      </c>
      <c r="M2326">
        <v>95.63</v>
      </c>
      <c r="N2326">
        <v>1</v>
      </c>
      <c r="O2326">
        <v>95.63</v>
      </c>
      <c r="P2326" t="s">
        <v>2205</v>
      </c>
      <c r="Q2326">
        <v>0</v>
      </c>
    </row>
    <row r="2327" spans="1:17" x14ac:dyDescent="0.25">
      <c r="A2327" t="s">
        <v>1005</v>
      </c>
      <c r="B2327" t="s">
        <v>3146</v>
      </c>
      <c r="C2327" t="s">
        <v>133</v>
      </c>
      <c r="D2327" t="s">
        <v>2207</v>
      </c>
      <c r="E2327" t="s">
        <v>104</v>
      </c>
      <c r="F2327">
        <v>40700</v>
      </c>
      <c r="G2327" t="s">
        <v>911</v>
      </c>
      <c r="I2327" t="s">
        <v>118</v>
      </c>
      <c r="J2327">
        <v>2026</v>
      </c>
      <c r="K2327">
        <v>7</v>
      </c>
      <c r="L2327" t="s">
        <v>94</v>
      </c>
      <c r="M2327">
        <v>54.08</v>
      </c>
      <c r="N2327">
        <v>1</v>
      </c>
      <c r="O2327">
        <v>54.08</v>
      </c>
      <c r="P2327" t="s">
        <v>2205</v>
      </c>
      <c r="Q2327">
        <v>0</v>
      </c>
    </row>
    <row r="2328" spans="1:17" x14ac:dyDescent="0.25">
      <c r="A2328" t="s">
        <v>1005</v>
      </c>
      <c r="B2328" t="s">
        <v>3146</v>
      </c>
      <c r="C2328" t="s">
        <v>133</v>
      </c>
      <c r="D2328" t="s">
        <v>2207</v>
      </c>
      <c r="E2328" t="s">
        <v>104</v>
      </c>
      <c r="F2328">
        <v>40700</v>
      </c>
      <c r="G2328" t="s">
        <v>911</v>
      </c>
      <c r="I2328" t="s">
        <v>120</v>
      </c>
      <c r="J2328">
        <v>2026</v>
      </c>
      <c r="K2328">
        <v>7</v>
      </c>
      <c r="L2328" t="s">
        <v>94</v>
      </c>
      <c r="M2328">
        <v>135.19999999999999</v>
      </c>
      <c r="N2328">
        <v>1</v>
      </c>
      <c r="O2328">
        <v>135.19999999999999</v>
      </c>
      <c r="P2328" t="s">
        <v>2205</v>
      </c>
      <c r="Q2328">
        <v>0</v>
      </c>
    </row>
    <row r="2329" spans="1:17" x14ac:dyDescent="0.25">
      <c r="A2329" t="s">
        <v>1005</v>
      </c>
      <c r="B2329" t="s">
        <v>3146</v>
      </c>
      <c r="C2329" t="s">
        <v>133</v>
      </c>
      <c r="D2329" t="s">
        <v>2207</v>
      </c>
      <c r="E2329" t="s">
        <v>105</v>
      </c>
      <c r="F2329">
        <v>40700</v>
      </c>
      <c r="G2329" t="s">
        <v>911</v>
      </c>
      <c r="I2329" t="s">
        <v>111</v>
      </c>
      <c r="J2329">
        <v>2026</v>
      </c>
      <c r="K2329">
        <v>7</v>
      </c>
      <c r="L2329" t="s">
        <v>94</v>
      </c>
      <c r="M2329">
        <v>95.63</v>
      </c>
      <c r="N2329">
        <v>1</v>
      </c>
      <c r="O2329">
        <v>95.63</v>
      </c>
      <c r="P2329" t="s">
        <v>2205</v>
      </c>
      <c r="Q2329">
        <v>0</v>
      </c>
    </row>
    <row r="2330" spans="1:17" x14ac:dyDescent="0.25">
      <c r="A2330" t="s">
        <v>2382</v>
      </c>
      <c r="B2330" t="s">
        <v>2275</v>
      </c>
      <c r="C2330" t="s">
        <v>2196</v>
      </c>
      <c r="D2330" t="s">
        <v>2207</v>
      </c>
      <c r="E2330" t="s">
        <v>93</v>
      </c>
      <c r="F2330">
        <v>40700</v>
      </c>
      <c r="G2330" t="s">
        <v>911</v>
      </c>
      <c r="I2330" t="s">
        <v>253</v>
      </c>
      <c r="J2330">
        <v>2026</v>
      </c>
      <c r="K2330">
        <v>7</v>
      </c>
      <c r="L2330" t="s">
        <v>94</v>
      </c>
      <c r="M2330">
        <v>1696.88</v>
      </c>
      <c r="N2330">
        <v>1</v>
      </c>
      <c r="O2330">
        <v>1696.88</v>
      </c>
      <c r="P2330" t="s">
        <v>2205</v>
      </c>
      <c r="Q2330">
        <v>0</v>
      </c>
    </row>
    <row r="2331" spans="1:17" x14ac:dyDescent="0.25">
      <c r="A2331" t="s">
        <v>2382</v>
      </c>
      <c r="B2331" t="s">
        <v>2275</v>
      </c>
      <c r="C2331" t="s">
        <v>2196</v>
      </c>
      <c r="D2331" t="s">
        <v>2207</v>
      </c>
      <c r="E2331" t="s">
        <v>105</v>
      </c>
      <c r="F2331">
        <v>40700</v>
      </c>
      <c r="G2331" t="s">
        <v>911</v>
      </c>
      <c r="I2331" t="s">
        <v>144</v>
      </c>
      <c r="J2331">
        <v>2026</v>
      </c>
      <c r="K2331">
        <v>7</v>
      </c>
      <c r="L2331" t="s">
        <v>94</v>
      </c>
      <c r="M2331">
        <v>1621.04</v>
      </c>
      <c r="N2331">
        <v>1</v>
      </c>
      <c r="O2331">
        <v>1621.04</v>
      </c>
      <c r="P2331" t="s">
        <v>2205</v>
      </c>
      <c r="Q2331">
        <v>0</v>
      </c>
    </row>
    <row r="2332" spans="1:17" x14ac:dyDescent="0.25">
      <c r="A2332" t="s">
        <v>2382</v>
      </c>
      <c r="B2332" t="s">
        <v>3147</v>
      </c>
      <c r="C2332" t="s">
        <v>258</v>
      </c>
      <c r="D2332" t="s">
        <v>2207</v>
      </c>
      <c r="E2332" t="s">
        <v>101</v>
      </c>
      <c r="F2332">
        <v>40700</v>
      </c>
      <c r="G2332" t="s">
        <v>911</v>
      </c>
      <c r="I2332" t="s">
        <v>2277</v>
      </c>
      <c r="J2332">
        <v>2026</v>
      </c>
      <c r="K2332">
        <v>7</v>
      </c>
      <c r="L2332" t="s">
        <v>94</v>
      </c>
      <c r="M2332">
        <v>-6434.64</v>
      </c>
      <c r="N2332">
        <v>1</v>
      </c>
      <c r="O2332">
        <v>-6434.64</v>
      </c>
      <c r="P2332" t="s">
        <v>2205</v>
      </c>
      <c r="Q2332">
        <v>0</v>
      </c>
    </row>
    <row r="2333" spans="1:17" x14ac:dyDescent="0.25">
      <c r="A2333" t="s">
        <v>2382</v>
      </c>
      <c r="B2333" t="s">
        <v>3147</v>
      </c>
      <c r="C2333" t="s">
        <v>258</v>
      </c>
      <c r="D2333" t="s">
        <v>2207</v>
      </c>
      <c r="E2333" t="s">
        <v>102</v>
      </c>
      <c r="F2333">
        <v>40700</v>
      </c>
      <c r="G2333" t="s">
        <v>911</v>
      </c>
      <c r="I2333" t="s">
        <v>2278</v>
      </c>
      <c r="J2333">
        <v>2026</v>
      </c>
      <c r="K2333">
        <v>7</v>
      </c>
      <c r="L2333" t="s">
        <v>94</v>
      </c>
      <c r="M2333">
        <v>0</v>
      </c>
      <c r="N2333">
        <v>1</v>
      </c>
      <c r="O2333">
        <v>0</v>
      </c>
      <c r="P2333" t="s">
        <v>2205</v>
      </c>
      <c r="Q2333" t="s">
        <v>96</v>
      </c>
    </row>
    <row r="2334" spans="1:17" x14ac:dyDescent="0.25">
      <c r="A2334" t="s">
        <v>2382</v>
      </c>
      <c r="B2334" t="s">
        <v>3147</v>
      </c>
      <c r="C2334" t="s">
        <v>258</v>
      </c>
      <c r="D2334" t="s">
        <v>2207</v>
      </c>
      <c r="E2334" t="s">
        <v>93</v>
      </c>
      <c r="F2334">
        <v>40700</v>
      </c>
      <c r="G2334" t="s">
        <v>911</v>
      </c>
      <c r="I2334" t="s">
        <v>2279</v>
      </c>
      <c r="J2334">
        <v>2026</v>
      </c>
      <c r="K2334">
        <v>7</v>
      </c>
      <c r="L2334" t="s">
        <v>94</v>
      </c>
      <c r="M2334">
        <v>0</v>
      </c>
      <c r="N2334">
        <v>1</v>
      </c>
      <c r="O2334">
        <v>0</v>
      </c>
      <c r="P2334" t="s">
        <v>2205</v>
      </c>
      <c r="Q2334" t="s">
        <v>96</v>
      </c>
    </row>
    <row r="2335" spans="1:17" x14ac:dyDescent="0.25">
      <c r="A2335" t="s">
        <v>2382</v>
      </c>
      <c r="B2335" t="s">
        <v>3147</v>
      </c>
      <c r="C2335" t="s">
        <v>258</v>
      </c>
      <c r="D2335" t="s">
        <v>2207</v>
      </c>
      <c r="E2335" t="s">
        <v>102</v>
      </c>
      <c r="F2335">
        <v>40700</v>
      </c>
      <c r="G2335" t="s">
        <v>911</v>
      </c>
      <c r="I2335" t="s">
        <v>2279</v>
      </c>
      <c r="J2335">
        <v>2026</v>
      </c>
      <c r="K2335">
        <v>7</v>
      </c>
      <c r="L2335" t="s">
        <v>94</v>
      </c>
      <c r="M2335">
        <v>0</v>
      </c>
      <c r="N2335">
        <v>1</v>
      </c>
      <c r="O2335">
        <v>0</v>
      </c>
      <c r="P2335" t="s">
        <v>2205</v>
      </c>
      <c r="Q2335" t="s">
        <v>96</v>
      </c>
    </row>
    <row r="2336" spans="1:17" x14ac:dyDescent="0.25">
      <c r="A2336" t="s">
        <v>2382</v>
      </c>
      <c r="B2336" t="s">
        <v>3147</v>
      </c>
      <c r="C2336" t="s">
        <v>258</v>
      </c>
      <c r="D2336" t="s">
        <v>2207</v>
      </c>
      <c r="E2336" t="s">
        <v>105</v>
      </c>
      <c r="F2336">
        <v>40700</v>
      </c>
      <c r="G2336" t="s">
        <v>911</v>
      </c>
      <c r="I2336" t="s">
        <v>2279</v>
      </c>
      <c r="J2336">
        <v>2026</v>
      </c>
      <c r="K2336">
        <v>7</v>
      </c>
      <c r="L2336" t="s">
        <v>94</v>
      </c>
      <c r="M2336">
        <v>0</v>
      </c>
      <c r="N2336">
        <v>1</v>
      </c>
      <c r="O2336">
        <v>0</v>
      </c>
      <c r="P2336" t="s">
        <v>2205</v>
      </c>
      <c r="Q2336" t="s">
        <v>96</v>
      </c>
    </row>
    <row r="2337" spans="1:17" x14ac:dyDescent="0.25">
      <c r="A2337" t="s">
        <v>2595</v>
      </c>
      <c r="B2337" t="s">
        <v>258</v>
      </c>
      <c r="C2337" t="s">
        <v>323</v>
      </c>
      <c r="D2337" t="s">
        <v>2207</v>
      </c>
      <c r="E2337" t="s">
        <v>112</v>
      </c>
      <c r="F2337">
        <v>40700</v>
      </c>
      <c r="G2337" t="s">
        <v>911</v>
      </c>
      <c r="I2337" t="s">
        <v>2280</v>
      </c>
      <c r="J2337">
        <v>2026</v>
      </c>
      <c r="K2337">
        <v>7</v>
      </c>
      <c r="L2337" t="s">
        <v>94</v>
      </c>
      <c r="M2337">
        <v>0</v>
      </c>
      <c r="N2337">
        <v>1</v>
      </c>
      <c r="O2337">
        <v>0</v>
      </c>
      <c r="P2337" t="s">
        <v>2205</v>
      </c>
      <c r="Q2337" t="s">
        <v>96</v>
      </c>
    </row>
    <row r="2338" spans="1:17" x14ac:dyDescent="0.25">
      <c r="A2338" t="s">
        <v>2595</v>
      </c>
      <c r="B2338" t="s">
        <v>258</v>
      </c>
      <c r="C2338" t="s">
        <v>323</v>
      </c>
      <c r="D2338" t="s">
        <v>2207</v>
      </c>
      <c r="E2338" t="s">
        <v>102</v>
      </c>
      <c r="F2338">
        <v>40700</v>
      </c>
      <c r="G2338" t="s">
        <v>911</v>
      </c>
      <c r="I2338" t="s">
        <v>2280</v>
      </c>
      <c r="J2338">
        <v>2026</v>
      </c>
      <c r="K2338">
        <v>7</v>
      </c>
      <c r="L2338" t="s">
        <v>94</v>
      </c>
      <c r="M2338">
        <v>-33445.225011580151</v>
      </c>
      <c r="N2338">
        <v>1</v>
      </c>
      <c r="O2338">
        <v>-33445.225011580151</v>
      </c>
      <c r="P2338" t="s">
        <v>2205</v>
      </c>
      <c r="Q2338" t="s">
        <v>96</v>
      </c>
    </row>
    <row r="2339" spans="1:17" x14ac:dyDescent="0.25">
      <c r="A2339" t="s">
        <v>2595</v>
      </c>
      <c r="B2339" t="s">
        <v>258</v>
      </c>
      <c r="C2339" t="s">
        <v>323</v>
      </c>
      <c r="D2339" t="s">
        <v>2207</v>
      </c>
      <c r="E2339" t="s">
        <v>93</v>
      </c>
      <c r="F2339">
        <v>40700</v>
      </c>
      <c r="G2339" t="s">
        <v>911</v>
      </c>
      <c r="I2339" t="s">
        <v>2280</v>
      </c>
      <c r="J2339">
        <v>2026</v>
      </c>
      <c r="K2339">
        <v>7</v>
      </c>
      <c r="L2339" t="s">
        <v>94</v>
      </c>
      <c r="M2339">
        <v>-101715.29544807249</v>
      </c>
      <c r="N2339">
        <v>1</v>
      </c>
      <c r="O2339">
        <v>-101715.29544807249</v>
      </c>
      <c r="P2339" t="s">
        <v>2205</v>
      </c>
      <c r="Q2339" t="s">
        <v>96</v>
      </c>
    </row>
    <row r="2340" spans="1:17" x14ac:dyDescent="0.25">
      <c r="A2340" t="s">
        <v>2595</v>
      </c>
      <c r="B2340" t="s">
        <v>258</v>
      </c>
      <c r="C2340" t="s">
        <v>323</v>
      </c>
      <c r="D2340" t="s">
        <v>2207</v>
      </c>
      <c r="E2340" t="s">
        <v>102</v>
      </c>
      <c r="F2340">
        <v>40700</v>
      </c>
      <c r="G2340" t="s">
        <v>911</v>
      </c>
      <c r="I2340" t="s">
        <v>2280</v>
      </c>
      <c r="J2340">
        <v>2026</v>
      </c>
      <c r="K2340">
        <v>7</v>
      </c>
      <c r="L2340" t="s">
        <v>94</v>
      </c>
      <c r="M2340">
        <v>0</v>
      </c>
      <c r="N2340">
        <v>1</v>
      </c>
      <c r="O2340">
        <v>0</v>
      </c>
      <c r="P2340" t="s">
        <v>2205</v>
      </c>
      <c r="Q2340" t="s">
        <v>96</v>
      </c>
    </row>
    <row r="2341" spans="1:17" x14ac:dyDescent="0.25">
      <c r="A2341" t="s">
        <v>2595</v>
      </c>
      <c r="B2341" t="s">
        <v>258</v>
      </c>
      <c r="C2341" t="s">
        <v>323</v>
      </c>
      <c r="D2341" t="s">
        <v>2207</v>
      </c>
      <c r="E2341" t="s">
        <v>102</v>
      </c>
      <c r="F2341">
        <v>40700</v>
      </c>
      <c r="G2341" t="s">
        <v>911</v>
      </c>
      <c r="I2341" t="s">
        <v>2281</v>
      </c>
      <c r="J2341">
        <v>2026</v>
      </c>
      <c r="K2341">
        <v>7</v>
      </c>
      <c r="L2341" t="s">
        <v>94</v>
      </c>
      <c r="M2341">
        <v>38838.898107768378</v>
      </c>
      <c r="N2341">
        <v>1</v>
      </c>
      <c r="O2341">
        <v>38838.898107768378</v>
      </c>
      <c r="P2341" t="s">
        <v>2205</v>
      </c>
      <c r="Q2341" t="s">
        <v>96</v>
      </c>
    </row>
    <row r="2342" spans="1:17" x14ac:dyDescent="0.25">
      <c r="A2342" t="s">
        <v>2595</v>
      </c>
      <c r="B2342" t="s">
        <v>258</v>
      </c>
      <c r="C2342" t="s">
        <v>323</v>
      </c>
      <c r="D2342" t="s">
        <v>2207</v>
      </c>
      <c r="E2342" t="s">
        <v>93</v>
      </c>
      <c r="F2342">
        <v>40700</v>
      </c>
      <c r="G2342" t="s">
        <v>911</v>
      </c>
      <c r="I2342" t="s">
        <v>2281</v>
      </c>
      <c r="J2342">
        <v>2026</v>
      </c>
      <c r="K2342">
        <v>7</v>
      </c>
      <c r="L2342" t="s">
        <v>94</v>
      </c>
      <c r="M2342">
        <v>104887.58354438003</v>
      </c>
      <c r="N2342">
        <v>1</v>
      </c>
      <c r="O2342">
        <v>104887.58354438003</v>
      </c>
      <c r="P2342" t="s">
        <v>2205</v>
      </c>
      <c r="Q2342" t="s">
        <v>96</v>
      </c>
    </row>
    <row r="2343" spans="1:17" x14ac:dyDescent="0.25">
      <c r="A2343" t="s">
        <v>2595</v>
      </c>
      <c r="B2343" t="s">
        <v>258</v>
      </c>
      <c r="C2343" t="s">
        <v>323</v>
      </c>
      <c r="D2343" t="s">
        <v>2207</v>
      </c>
      <c r="E2343" t="s">
        <v>102</v>
      </c>
      <c r="F2343">
        <v>40700</v>
      </c>
      <c r="G2343" t="s">
        <v>911</v>
      </c>
      <c r="I2343" t="s">
        <v>2281</v>
      </c>
      <c r="J2343">
        <v>2026</v>
      </c>
      <c r="K2343">
        <v>7</v>
      </c>
      <c r="L2343" t="s">
        <v>94</v>
      </c>
      <c r="M2343">
        <v>0</v>
      </c>
      <c r="N2343">
        <v>1</v>
      </c>
      <c r="O2343">
        <v>0</v>
      </c>
      <c r="P2343" t="s">
        <v>2205</v>
      </c>
      <c r="Q2343" t="s">
        <v>96</v>
      </c>
    </row>
    <row r="2344" spans="1:17" x14ac:dyDescent="0.25">
      <c r="A2344" t="s">
        <v>2382</v>
      </c>
      <c r="B2344" t="s">
        <v>258</v>
      </c>
      <c r="C2344" t="s">
        <v>258</v>
      </c>
      <c r="D2344" t="s">
        <v>2207</v>
      </c>
      <c r="E2344" t="s">
        <v>114</v>
      </c>
      <c r="F2344">
        <v>40700</v>
      </c>
      <c r="G2344" t="s">
        <v>911</v>
      </c>
      <c r="I2344" t="s">
        <v>331</v>
      </c>
      <c r="J2344">
        <v>2026</v>
      </c>
      <c r="K2344">
        <v>7</v>
      </c>
      <c r="L2344" t="s">
        <v>94</v>
      </c>
      <c r="M2344">
        <v>0</v>
      </c>
      <c r="N2344">
        <v>1</v>
      </c>
      <c r="O2344">
        <v>0</v>
      </c>
      <c r="P2344" t="s">
        <v>2205</v>
      </c>
      <c r="Q2344" t="s">
        <v>96</v>
      </c>
    </row>
    <row r="2345" spans="1:17" x14ac:dyDescent="0.25">
      <c r="A2345" t="s">
        <v>2382</v>
      </c>
      <c r="B2345" t="s">
        <v>258</v>
      </c>
      <c r="C2345" t="s">
        <v>258</v>
      </c>
      <c r="D2345" t="s">
        <v>2207</v>
      </c>
      <c r="E2345" t="s">
        <v>112</v>
      </c>
      <c r="F2345">
        <v>40700</v>
      </c>
      <c r="G2345" t="s">
        <v>911</v>
      </c>
      <c r="I2345" t="s">
        <v>331</v>
      </c>
      <c r="J2345">
        <v>2026</v>
      </c>
      <c r="K2345">
        <v>7</v>
      </c>
      <c r="L2345" t="s">
        <v>94</v>
      </c>
      <c r="M2345">
        <v>0</v>
      </c>
      <c r="N2345">
        <v>1</v>
      </c>
      <c r="O2345">
        <v>0</v>
      </c>
      <c r="P2345" t="s">
        <v>2205</v>
      </c>
      <c r="Q2345" t="s">
        <v>96</v>
      </c>
    </row>
    <row r="2346" spans="1:17" x14ac:dyDescent="0.25">
      <c r="A2346" t="s">
        <v>2382</v>
      </c>
      <c r="B2346" t="s">
        <v>258</v>
      </c>
      <c r="C2346" t="s">
        <v>258</v>
      </c>
      <c r="D2346" t="s">
        <v>2207</v>
      </c>
      <c r="E2346" t="s">
        <v>101</v>
      </c>
      <c r="F2346">
        <v>40700</v>
      </c>
      <c r="G2346" t="s">
        <v>911</v>
      </c>
      <c r="I2346" t="s">
        <v>331</v>
      </c>
      <c r="J2346">
        <v>2026</v>
      </c>
      <c r="K2346">
        <v>7</v>
      </c>
      <c r="L2346" t="s">
        <v>94</v>
      </c>
      <c r="M2346">
        <v>308.45000000000437</v>
      </c>
      <c r="N2346">
        <v>1</v>
      </c>
      <c r="O2346">
        <v>308.45000000000437</v>
      </c>
      <c r="P2346" t="s">
        <v>2205</v>
      </c>
      <c r="Q2346" t="s">
        <v>96</v>
      </c>
    </row>
    <row r="2347" spans="1:17" x14ac:dyDescent="0.25">
      <c r="A2347" t="s">
        <v>2382</v>
      </c>
      <c r="B2347" t="s">
        <v>258</v>
      </c>
      <c r="C2347" t="s">
        <v>258</v>
      </c>
      <c r="D2347" t="s">
        <v>2207</v>
      </c>
      <c r="E2347" t="s">
        <v>93</v>
      </c>
      <c r="F2347">
        <v>40700</v>
      </c>
      <c r="G2347" t="s">
        <v>911</v>
      </c>
      <c r="I2347" t="s">
        <v>331</v>
      </c>
      <c r="J2347">
        <v>2026</v>
      </c>
      <c r="K2347">
        <v>7</v>
      </c>
      <c r="L2347" t="s">
        <v>94</v>
      </c>
      <c r="M2347">
        <v>1278.0219036924245</v>
      </c>
      <c r="N2347">
        <v>1</v>
      </c>
      <c r="O2347">
        <v>1278.0219036924245</v>
      </c>
      <c r="P2347" t="s">
        <v>2205</v>
      </c>
      <c r="Q2347" t="s">
        <v>96</v>
      </c>
    </row>
    <row r="2348" spans="1:17" x14ac:dyDescent="0.25">
      <c r="A2348" t="s">
        <v>2382</v>
      </c>
      <c r="B2348" t="s">
        <v>258</v>
      </c>
      <c r="C2348" t="s">
        <v>258</v>
      </c>
      <c r="D2348" t="s">
        <v>2207</v>
      </c>
      <c r="E2348" t="s">
        <v>102</v>
      </c>
      <c r="F2348">
        <v>40700</v>
      </c>
      <c r="G2348" t="s">
        <v>911</v>
      </c>
      <c r="I2348" t="s">
        <v>331</v>
      </c>
      <c r="J2348">
        <v>2026</v>
      </c>
      <c r="K2348">
        <v>7</v>
      </c>
      <c r="L2348" t="s">
        <v>94</v>
      </c>
      <c r="M2348">
        <v>-470.52309618824074</v>
      </c>
      <c r="N2348">
        <v>1</v>
      </c>
      <c r="O2348">
        <v>-470.52309618824074</v>
      </c>
      <c r="P2348" t="s">
        <v>2205</v>
      </c>
      <c r="Q2348" t="s">
        <v>96</v>
      </c>
    </row>
    <row r="2349" spans="1:17" x14ac:dyDescent="0.25">
      <c r="A2349" t="s">
        <v>2382</v>
      </c>
      <c r="B2349" t="s">
        <v>258</v>
      </c>
      <c r="C2349" t="s">
        <v>258</v>
      </c>
      <c r="D2349" t="s">
        <v>2207</v>
      </c>
      <c r="E2349" t="s">
        <v>103</v>
      </c>
      <c r="F2349">
        <v>40700</v>
      </c>
      <c r="G2349" t="s">
        <v>911</v>
      </c>
      <c r="I2349" t="s">
        <v>331</v>
      </c>
      <c r="J2349">
        <v>2026</v>
      </c>
      <c r="K2349">
        <v>7</v>
      </c>
      <c r="L2349" t="s">
        <v>94</v>
      </c>
      <c r="M2349">
        <v>0</v>
      </c>
      <c r="N2349">
        <v>1</v>
      </c>
      <c r="O2349">
        <v>0</v>
      </c>
      <c r="P2349" t="s">
        <v>2205</v>
      </c>
      <c r="Q2349" t="s">
        <v>96</v>
      </c>
    </row>
    <row r="2350" spans="1:17" x14ac:dyDescent="0.25">
      <c r="A2350" t="s">
        <v>2382</v>
      </c>
      <c r="B2350" t="s">
        <v>258</v>
      </c>
      <c r="C2350" t="s">
        <v>258</v>
      </c>
      <c r="D2350" t="s">
        <v>2207</v>
      </c>
      <c r="E2350" t="s">
        <v>104</v>
      </c>
      <c r="F2350">
        <v>40700</v>
      </c>
      <c r="G2350" t="s">
        <v>911</v>
      </c>
      <c r="I2350" t="s">
        <v>331</v>
      </c>
      <c r="J2350">
        <v>2026</v>
      </c>
      <c r="K2350">
        <v>7</v>
      </c>
      <c r="L2350" t="s">
        <v>94</v>
      </c>
      <c r="M2350">
        <v>509.90232999996806</v>
      </c>
      <c r="N2350">
        <v>1</v>
      </c>
      <c r="O2350">
        <v>509.90232999996806</v>
      </c>
      <c r="P2350" t="s">
        <v>2205</v>
      </c>
      <c r="Q2350" t="s">
        <v>96</v>
      </c>
    </row>
    <row r="2351" spans="1:17" x14ac:dyDescent="0.25">
      <c r="A2351" t="s">
        <v>2382</v>
      </c>
      <c r="B2351" t="s">
        <v>258</v>
      </c>
      <c r="C2351" t="s">
        <v>258</v>
      </c>
      <c r="D2351" t="s">
        <v>2207</v>
      </c>
      <c r="E2351" t="s">
        <v>114</v>
      </c>
      <c r="F2351">
        <v>40700</v>
      </c>
      <c r="G2351" t="s">
        <v>911</v>
      </c>
      <c r="I2351" t="s">
        <v>331</v>
      </c>
      <c r="J2351">
        <v>2026</v>
      </c>
      <c r="K2351">
        <v>7</v>
      </c>
      <c r="L2351" t="s">
        <v>94</v>
      </c>
      <c r="M2351">
        <v>0</v>
      </c>
      <c r="N2351">
        <v>1</v>
      </c>
      <c r="O2351">
        <v>0</v>
      </c>
      <c r="P2351" t="s">
        <v>2205</v>
      </c>
      <c r="Q2351" t="s">
        <v>96</v>
      </c>
    </row>
    <row r="2352" spans="1:17" x14ac:dyDescent="0.25">
      <c r="A2352" t="s">
        <v>2382</v>
      </c>
      <c r="B2352" t="s">
        <v>258</v>
      </c>
      <c r="C2352" t="s">
        <v>258</v>
      </c>
      <c r="D2352" t="s">
        <v>2207</v>
      </c>
      <c r="E2352" t="s">
        <v>105</v>
      </c>
      <c r="F2352">
        <v>40700</v>
      </c>
      <c r="G2352" t="s">
        <v>911</v>
      </c>
      <c r="I2352" t="s">
        <v>331</v>
      </c>
      <c r="J2352">
        <v>2026</v>
      </c>
      <c r="K2352">
        <v>7</v>
      </c>
      <c r="L2352" t="s">
        <v>94</v>
      </c>
      <c r="M2352">
        <v>-7084.7099999998172</v>
      </c>
      <c r="N2352">
        <v>1</v>
      </c>
      <c r="O2352">
        <v>-7084.7099999998172</v>
      </c>
      <c r="P2352" t="s">
        <v>2205</v>
      </c>
      <c r="Q2352" t="s">
        <v>96</v>
      </c>
    </row>
    <row r="2353" spans="1:17" x14ac:dyDescent="0.25">
      <c r="A2353" t="s">
        <v>1005</v>
      </c>
      <c r="B2353" t="s">
        <v>1341</v>
      </c>
      <c r="C2353" t="s">
        <v>133</v>
      </c>
      <c r="D2353" t="s">
        <v>2341</v>
      </c>
      <c r="E2353" t="s">
        <v>105</v>
      </c>
      <c r="F2353">
        <v>40700</v>
      </c>
      <c r="G2353" t="s">
        <v>911</v>
      </c>
      <c r="I2353" t="s">
        <v>109</v>
      </c>
      <c r="J2353">
        <v>2026</v>
      </c>
      <c r="K2353">
        <v>7</v>
      </c>
      <c r="L2353" t="s">
        <v>94</v>
      </c>
      <c r="M2353">
        <v>573.78</v>
      </c>
      <c r="N2353">
        <v>1</v>
      </c>
      <c r="O2353">
        <v>573.78</v>
      </c>
      <c r="P2353" t="s">
        <v>2342</v>
      </c>
      <c r="Q2353">
        <v>0</v>
      </c>
    </row>
    <row r="2354" spans="1:17" x14ac:dyDescent="0.25">
      <c r="A2354" t="s">
        <v>2584</v>
      </c>
      <c r="B2354" t="s">
        <v>1595</v>
      </c>
      <c r="C2354" t="s">
        <v>455</v>
      </c>
      <c r="D2354" t="s">
        <v>2341</v>
      </c>
      <c r="E2354" t="s">
        <v>93</v>
      </c>
      <c r="F2354">
        <v>40700</v>
      </c>
      <c r="G2354" t="s">
        <v>911</v>
      </c>
      <c r="I2354" t="s">
        <v>253</v>
      </c>
      <c r="J2354">
        <v>2026</v>
      </c>
      <c r="K2354">
        <v>7</v>
      </c>
      <c r="L2354" t="s">
        <v>94</v>
      </c>
      <c r="M2354">
        <v>1200</v>
      </c>
      <c r="N2354">
        <v>1</v>
      </c>
      <c r="O2354">
        <v>1200</v>
      </c>
      <c r="P2354" t="s">
        <v>2342</v>
      </c>
      <c r="Q2354">
        <v>0</v>
      </c>
    </row>
    <row r="2355" spans="1:17" x14ac:dyDescent="0.25">
      <c r="A2355" t="s">
        <v>2584</v>
      </c>
      <c r="B2355" t="s">
        <v>1595</v>
      </c>
      <c r="C2355" t="s">
        <v>455</v>
      </c>
      <c r="D2355" t="s">
        <v>2341</v>
      </c>
      <c r="E2355" t="s">
        <v>105</v>
      </c>
      <c r="F2355">
        <v>40700</v>
      </c>
      <c r="G2355" t="s">
        <v>911</v>
      </c>
      <c r="I2355" t="s">
        <v>111</v>
      </c>
      <c r="J2355">
        <v>2026</v>
      </c>
      <c r="K2355">
        <v>7</v>
      </c>
      <c r="L2355" t="s">
        <v>94</v>
      </c>
      <c r="M2355">
        <v>326</v>
      </c>
      <c r="N2355">
        <v>1</v>
      </c>
      <c r="O2355">
        <v>326</v>
      </c>
      <c r="P2355" t="s">
        <v>2342</v>
      </c>
      <c r="Q2355">
        <v>0</v>
      </c>
    </row>
    <row r="2356" spans="1:17" x14ac:dyDescent="0.25">
      <c r="A2356" t="s">
        <v>2584</v>
      </c>
      <c r="B2356" t="s">
        <v>1595</v>
      </c>
      <c r="C2356" t="s">
        <v>455</v>
      </c>
      <c r="D2356" t="s">
        <v>2341</v>
      </c>
      <c r="E2356" t="s">
        <v>105</v>
      </c>
      <c r="F2356">
        <v>40700</v>
      </c>
      <c r="G2356" t="s">
        <v>911</v>
      </c>
      <c r="I2356" t="s">
        <v>158</v>
      </c>
      <c r="J2356">
        <v>2026</v>
      </c>
      <c r="K2356">
        <v>7</v>
      </c>
      <c r="L2356" t="s">
        <v>94</v>
      </c>
      <c r="M2356">
        <v>2100</v>
      </c>
      <c r="N2356">
        <v>1</v>
      </c>
      <c r="O2356">
        <v>2100</v>
      </c>
      <c r="P2356" t="s">
        <v>2342</v>
      </c>
      <c r="Q2356">
        <v>0</v>
      </c>
    </row>
    <row r="2357" spans="1:17" x14ac:dyDescent="0.25">
      <c r="A2357" t="s">
        <v>2382</v>
      </c>
      <c r="B2357" t="s">
        <v>1611</v>
      </c>
      <c r="C2357" t="s">
        <v>746</v>
      </c>
      <c r="D2357" t="s">
        <v>2341</v>
      </c>
      <c r="E2357" t="s">
        <v>93</v>
      </c>
      <c r="F2357">
        <v>40700</v>
      </c>
      <c r="G2357" t="s">
        <v>911</v>
      </c>
      <c r="I2357" t="s">
        <v>253</v>
      </c>
      <c r="J2357">
        <v>2026</v>
      </c>
      <c r="K2357">
        <v>7</v>
      </c>
      <c r="L2357" t="s">
        <v>94</v>
      </c>
      <c r="M2357">
        <v>1336.2438</v>
      </c>
      <c r="N2357">
        <v>1</v>
      </c>
      <c r="O2357">
        <v>1336.2438</v>
      </c>
      <c r="P2357" t="s">
        <v>2342</v>
      </c>
      <c r="Q2357">
        <v>0</v>
      </c>
    </row>
    <row r="2358" spans="1:17" x14ac:dyDescent="0.25">
      <c r="A2358" t="s">
        <v>2382</v>
      </c>
      <c r="B2358" t="s">
        <v>1611</v>
      </c>
      <c r="C2358" t="s">
        <v>746</v>
      </c>
      <c r="D2358" t="s">
        <v>2341</v>
      </c>
      <c r="E2358" t="s">
        <v>105</v>
      </c>
      <c r="F2358">
        <v>40700</v>
      </c>
      <c r="G2358" t="s">
        <v>911</v>
      </c>
      <c r="I2358" t="s">
        <v>121</v>
      </c>
      <c r="J2358">
        <v>2026</v>
      </c>
      <c r="K2358">
        <v>7</v>
      </c>
      <c r="L2358" t="s">
        <v>94</v>
      </c>
      <c r="M2358">
        <v>222.70910000000001</v>
      </c>
      <c r="N2358">
        <v>1</v>
      </c>
      <c r="O2358">
        <v>222.70910000000001</v>
      </c>
      <c r="P2358" t="s">
        <v>2342</v>
      </c>
      <c r="Q2358">
        <v>0</v>
      </c>
    </row>
    <row r="2359" spans="1:17" x14ac:dyDescent="0.25">
      <c r="A2359" t="s">
        <v>2382</v>
      </c>
      <c r="B2359" t="s">
        <v>1611</v>
      </c>
      <c r="C2359" t="s">
        <v>746</v>
      </c>
      <c r="D2359" t="s">
        <v>2341</v>
      </c>
      <c r="E2359" t="s">
        <v>105</v>
      </c>
      <c r="F2359">
        <v>40700</v>
      </c>
      <c r="G2359" t="s">
        <v>911</v>
      </c>
      <c r="I2359" t="s">
        <v>111</v>
      </c>
      <c r="J2359">
        <v>2026</v>
      </c>
      <c r="K2359">
        <v>7</v>
      </c>
      <c r="L2359" t="s">
        <v>94</v>
      </c>
      <c r="M2359">
        <v>167.0292</v>
      </c>
      <c r="N2359">
        <v>1</v>
      </c>
      <c r="O2359">
        <v>167.0292</v>
      </c>
      <c r="P2359" t="s">
        <v>2342</v>
      </c>
      <c r="Q2359">
        <v>0</v>
      </c>
    </row>
    <row r="2360" spans="1:17" x14ac:dyDescent="0.25">
      <c r="A2360" t="s">
        <v>2382</v>
      </c>
      <c r="B2360" t="s">
        <v>1611</v>
      </c>
      <c r="C2360" t="s">
        <v>746</v>
      </c>
      <c r="D2360" t="s">
        <v>2341</v>
      </c>
      <c r="E2360" t="s">
        <v>105</v>
      </c>
      <c r="F2360">
        <v>40700</v>
      </c>
      <c r="G2360" t="s">
        <v>911</v>
      </c>
      <c r="I2360" t="s">
        <v>158</v>
      </c>
      <c r="J2360">
        <v>2026</v>
      </c>
      <c r="K2360">
        <v>7</v>
      </c>
      <c r="L2360" t="s">
        <v>94</v>
      </c>
      <c r="M2360">
        <v>668.11680000000001</v>
      </c>
      <c r="N2360">
        <v>1</v>
      </c>
      <c r="O2360">
        <v>668.11680000000001</v>
      </c>
      <c r="P2360" t="s">
        <v>2342</v>
      </c>
      <c r="Q2360">
        <v>0</v>
      </c>
    </row>
    <row r="2361" spans="1:17" x14ac:dyDescent="0.25">
      <c r="A2361" t="s">
        <v>2516</v>
      </c>
      <c r="B2361" t="s">
        <v>1749</v>
      </c>
      <c r="C2361" t="s">
        <v>296</v>
      </c>
      <c r="D2361" t="s">
        <v>2341</v>
      </c>
      <c r="E2361" t="s">
        <v>93</v>
      </c>
      <c r="F2361">
        <v>40700</v>
      </c>
      <c r="G2361" t="s">
        <v>911</v>
      </c>
      <c r="I2361" t="s">
        <v>253</v>
      </c>
      <c r="J2361">
        <v>2026</v>
      </c>
      <c r="K2361">
        <v>7</v>
      </c>
      <c r="L2361" t="s">
        <v>94</v>
      </c>
      <c r="M2361">
        <v>402.36</v>
      </c>
      <c r="N2361">
        <v>1</v>
      </c>
      <c r="O2361">
        <v>402.36</v>
      </c>
      <c r="P2361" t="s">
        <v>2342</v>
      </c>
      <c r="Q2361">
        <v>0</v>
      </c>
    </row>
    <row r="2362" spans="1:17" x14ac:dyDescent="0.25">
      <c r="A2362" t="s">
        <v>2516</v>
      </c>
      <c r="B2362" t="s">
        <v>1749</v>
      </c>
      <c r="C2362" t="s">
        <v>296</v>
      </c>
      <c r="D2362" t="s">
        <v>2341</v>
      </c>
      <c r="E2362" t="s">
        <v>105</v>
      </c>
      <c r="F2362">
        <v>40700</v>
      </c>
      <c r="G2362" t="s">
        <v>911</v>
      </c>
      <c r="I2362" t="s">
        <v>2295</v>
      </c>
      <c r="J2362">
        <v>2026</v>
      </c>
      <c r="K2362">
        <v>7</v>
      </c>
      <c r="L2362" t="s">
        <v>94</v>
      </c>
      <c r="M2362">
        <v>925.44</v>
      </c>
      <c r="N2362">
        <v>1</v>
      </c>
      <c r="O2362">
        <v>925.44</v>
      </c>
      <c r="P2362" t="s">
        <v>2342</v>
      </c>
      <c r="Q2362">
        <v>0</v>
      </c>
    </row>
    <row r="2363" spans="1:17" x14ac:dyDescent="0.25">
      <c r="A2363" t="s">
        <v>1005</v>
      </c>
      <c r="B2363" t="s">
        <v>440</v>
      </c>
      <c r="C2363" t="s">
        <v>133</v>
      </c>
      <c r="D2363" t="s">
        <v>2341</v>
      </c>
      <c r="E2363" t="s">
        <v>102</v>
      </c>
      <c r="F2363">
        <v>40700</v>
      </c>
      <c r="G2363" t="s">
        <v>911</v>
      </c>
      <c r="I2363" t="s">
        <v>186</v>
      </c>
      <c r="J2363">
        <v>2026</v>
      </c>
      <c r="K2363">
        <v>7</v>
      </c>
      <c r="L2363" t="s">
        <v>94</v>
      </c>
      <c r="M2363">
        <v>2412.64</v>
      </c>
      <c r="N2363">
        <v>1</v>
      </c>
      <c r="O2363">
        <v>2412.64</v>
      </c>
      <c r="P2363" t="s">
        <v>2342</v>
      </c>
      <c r="Q2363">
        <v>1</v>
      </c>
    </row>
    <row r="2364" spans="1:17" x14ac:dyDescent="0.25">
      <c r="A2364" t="s">
        <v>1005</v>
      </c>
      <c r="B2364" t="s">
        <v>440</v>
      </c>
      <c r="C2364" t="s">
        <v>133</v>
      </c>
      <c r="D2364" t="s">
        <v>2341</v>
      </c>
      <c r="E2364" t="s">
        <v>93</v>
      </c>
      <c r="F2364">
        <v>40700</v>
      </c>
      <c r="G2364" t="s">
        <v>911</v>
      </c>
      <c r="I2364" t="s">
        <v>191</v>
      </c>
      <c r="J2364">
        <v>2026</v>
      </c>
      <c r="K2364">
        <v>7</v>
      </c>
      <c r="L2364" t="s">
        <v>94</v>
      </c>
      <c r="M2364">
        <v>5327.4</v>
      </c>
      <c r="N2364">
        <v>1</v>
      </c>
      <c r="O2364">
        <v>5327.4</v>
      </c>
      <c r="P2364" t="s">
        <v>2342</v>
      </c>
      <c r="Q2364">
        <v>1</v>
      </c>
    </row>
    <row r="2365" spans="1:17" x14ac:dyDescent="0.25">
      <c r="A2365" t="s">
        <v>1005</v>
      </c>
      <c r="B2365" t="s">
        <v>440</v>
      </c>
      <c r="C2365" t="s">
        <v>133</v>
      </c>
      <c r="D2365" t="s">
        <v>2341</v>
      </c>
      <c r="E2365" t="s">
        <v>93</v>
      </c>
      <c r="F2365">
        <v>40700</v>
      </c>
      <c r="G2365" t="s">
        <v>911</v>
      </c>
      <c r="I2365" t="s">
        <v>168</v>
      </c>
      <c r="J2365">
        <v>2026</v>
      </c>
      <c r="K2365">
        <v>7</v>
      </c>
      <c r="L2365" t="s">
        <v>94</v>
      </c>
      <c r="M2365">
        <v>3766.5</v>
      </c>
      <c r="N2365">
        <v>1</v>
      </c>
      <c r="O2365">
        <v>3766.5</v>
      </c>
      <c r="P2365" t="s">
        <v>2342</v>
      </c>
      <c r="Q2365">
        <v>0</v>
      </c>
    </row>
    <row r="2366" spans="1:17" x14ac:dyDescent="0.25">
      <c r="A2366" t="s">
        <v>1005</v>
      </c>
      <c r="B2366" t="s">
        <v>440</v>
      </c>
      <c r="C2366" t="s">
        <v>133</v>
      </c>
      <c r="D2366" t="s">
        <v>2341</v>
      </c>
      <c r="E2366" t="s">
        <v>93</v>
      </c>
      <c r="F2366">
        <v>40700</v>
      </c>
      <c r="G2366" t="s">
        <v>911</v>
      </c>
      <c r="I2366" t="s">
        <v>253</v>
      </c>
      <c r="J2366">
        <v>2026</v>
      </c>
      <c r="K2366">
        <v>7</v>
      </c>
      <c r="L2366" t="s">
        <v>94</v>
      </c>
      <c r="M2366">
        <v>310.82</v>
      </c>
      <c r="N2366">
        <v>1</v>
      </c>
      <c r="O2366">
        <v>310.82</v>
      </c>
      <c r="P2366" t="s">
        <v>2342</v>
      </c>
      <c r="Q2366">
        <v>0</v>
      </c>
    </row>
    <row r="2367" spans="1:17" x14ac:dyDescent="0.25">
      <c r="A2367" t="s">
        <v>1005</v>
      </c>
      <c r="B2367" t="s">
        <v>440</v>
      </c>
      <c r="C2367" t="s">
        <v>133</v>
      </c>
      <c r="D2367" t="s">
        <v>2341</v>
      </c>
      <c r="E2367" t="s">
        <v>105</v>
      </c>
      <c r="F2367">
        <v>40700</v>
      </c>
      <c r="G2367" t="s">
        <v>911</v>
      </c>
      <c r="I2367" t="s">
        <v>121</v>
      </c>
      <c r="J2367">
        <v>2026</v>
      </c>
      <c r="K2367">
        <v>7</v>
      </c>
      <c r="L2367" t="s">
        <v>94</v>
      </c>
      <c r="M2367">
        <v>1622.46</v>
      </c>
      <c r="N2367">
        <v>1</v>
      </c>
      <c r="O2367">
        <v>1622.46</v>
      </c>
      <c r="P2367" t="s">
        <v>2342</v>
      </c>
      <c r="Q2367">
        <v>0</v>
      </c>
    </row>
    <row r="2368" spans="1:17" x14ac:dyDescent="0.25">
      <c r="A2368" t="s">
        <v>2382</v>
      </c>
      <c r="B2368" t="s">
        <v>745</v>
      </c>
      <c r="C2368" t="s">
        <v>746</v>
      </c>
      <c r="D2368" t="s">
        <v>2341</v>
      </c>
      <c r="E2368" t="s">
        <v>102</v>
      </c>
      <c r="F2368">
        <v>40700</v>
      </c>
      <c r="G2368" t="s">
        <v>911</v>
      </c>
      <c r="I2368" t="s">
        <v>186</v>
      </c>
      <c r="J2368">
        <v>2026</v>
      </c>
      <c r="K2368">
        <v>7</v>
      </c>
      <c r="L2368" t="s">
        <v>94</v>
      </c>
      <c r="M2368">
        <v>87.48</v>
      </c>
      <c r="N2368">
        <v>1</v>
      </c>
      <c r="O2368">
        <v>87.48</v>
      </c>
      <c r="P2368" t="s">
        <v>2342</v>
      </c>
      <c r="Q2368">
        <v>1</v>
      </c>
    </row>
    <row r="2369" spans="1:17" x14ac:dyDescent="0.25">
      <c r="A2369" t="s">
        <v>2382</v>
      </c>
      <c r="B2369" t="s">
        <v>745</v>
      </c>
      <c r="C2369" t="s">
        <v>746</v>
      </c>
      <c r="D2369" t="s">
        <v>2341</v>
      </c>
      <c r="E2369" t="s">
        <v>105</v>
      </c>
      <c r="F2369">
        <v>40700</v>
      </c>
      <c r="G2369" t="s">
        <v>911</v>
      </c>
      <c r="I2369" t="s">
        <v>2355</v>
      </c>
      <c r="J2369">
        <v>2026</v>
      </c>
      <c r="K2369">
        <v>7</v>
      </c>
      <c r="L2369" t="s">
        <v>94</v>
      </c>
      <c r="M2369">
        <v>167.0292</v>
      </c>
      <c r="N2369">
        <v>1</v>
      </c>
      <c r="O2369">
        <v>167.0292</v>
      </c>
      <c r="P2369" t="s">
        <v>2342</v>
      </c>
      <c r="Q2369">
        <v>0</v>
      </c>
    </row>
    <row r="2370" spans="1:17" x14ac:dyDescent="0.25">
      <c r="A2370" t="s">
        <v>2382</v>
      </c>
      <c r="B2370" t="s">
        <v>745</v>
      </c>
      <c r="C2370" t="s">
        <v>746</v>
      </c>
      <c r="D2370" t="s">
        <v>2341</v>
      </c>
      <c r="E2370" t="s">
        <v>93</v>
      </c>
      <c r="F2370">
        <v>40700</v>
      </c>
      <c r="G2370" t="s">
        <v>911</v>
      </c>
      <c r="I2370" t="s">
        <v>253</v>
      </c>
      <c r="J2370">
        <v>2026</v>
      </c>
      <c r="K2370">
        <v>7</v>
      </c>
      <c r="L2370" t="s">
        <v>94</v>
      </c>
      <c r="M2370">
        <v>1336.2438</v>
      </c>
      <c r="N2370">
        <v>1</v>
      </c>
      <c r="O2370">
        <v>1336.2438</v>
      </c>
      <c r="P2370" t="s">
        <v>2342</v>
      </c>
      <c r="Q2370">
        <v>0</v>
      </c>
    </row>
    <row r="2371" spans="1:17" x14ac:dyDescent="0.25">
      <c r="A2371" t="s">
        <v>2382</v>
      </c>
      <c r="B2371" t="s">
        <v>745</v>
      </c>
      <c r="C2371" t="s">
        <v>746</v>
      </c>
      <c r="D2371" t="s">
        <v>2341</v>
      </c>
      <c r="E2371" t="s">
        <v>104</v>
      </c>
      <c r="F2371">
        <v>40700</v>
      </c>
      <c r="G2371" t="s">
        <v>911</v>
      </c>
      <c r="I2371" t="s">
        <v>118</v>
      </c>
      <c r="J2371">
        <v>2026</v>
      </c>
      <c r="K2371">
        <v>7</v>
      </c>
      <c r="L2371" t="s">
        <v>94</v>
      </c>
      <c r="M2371">
        <v>178.16720000000001</v>
      </c>
      <c r="N2371">
        <v>1</v>
      </c>
      <c r="O2371">
        <v>178.16720000000001</v>
      </c>
      <c r="P2371" t="s">
        <v>2342</v>
      </c>
      <c r="Q2371">
        <v>0</v>
      </c>
    </row>
    <row r="2372" spans="1:17" x14ac:dyDescent="0.25">
      <c r="A2372" t="s">
        <v>2382</v>
      </c>
      <c r="B2372" t="s">
        <v>745</v>
      </c>
      <c r="C2372" t="s">
        <v>746</v>
      </c>
      <c r="D2372" t="s">
        <v>2341</v>
      </c>
      <c r="E2372" t="s">
        <v>104</v>
      </c>
      <c r="F2372">
        <v>40700</v>
      </c>
      <c r="G2372" t="s">
        <v>911</v>
      </c>
      <c r="I2372" t="s">
        <v>120</v>
      </c>
      <c r="J2372">
        <v>2026</v>
      </c>
      <c r="K2372">
        <v>7</v>
      </c>
      <c r="L2372" t="s">
        <v>94</v>
      </c>
      <c r="M2372">
        <v>445.41820000000001</v>
      </c>
      <c r="N2372">
        <v>1</v>
      </c>
      <c r="O2372">
        <v>445.41820000000001</v>
      </c>
      <c r="P2372" t="s">
        <v>2342</v>
      </c>
      <c r="Q2372">
        <v>0</v>
      </c>
    </row>
    <row r="2373" spans="1:17" x14ac:dyDescent="0.25">
      <c r="A2373" t="s">
        <v>2382</v>
      </c>
      <c r="B2373" t="s">
        <v>745</v>
      </c>
      <c r="C2373" t="s">
        <v>746</v>
      </c>
      <c r="D2373" t="s">
        <v>2341</v>
      </c>
      <c r="E2373" t="s">
        <v>105</v>
      </c>
      <c r="F2373">
        <v>40700</v>
      </c>
      <c r="G2373" t="s">
        <v>911</v>
      </c>
      <c r="I2373" t="s">
        <v>121</v>
      </c>
      <c r="J2373">
        <v>2026</v>
      </c>
      <c r="K2373">
        <v>7</v>
      </c>
      <c r="L2373" t="s">
        <v>94</v>
      </c>
      <c r="M2373">
        <v>2004.3819000000001</v>
      </c>
      <c r="N2373">
        <v>1</v>
      </c>
      <c r="O2373">
        <v>2004.3819000000001</v>
      </c>
      <c r="P2373" t="s">
        <v>2342</v>
      </c>
      <c r="Q2373">
        <v>0</v>
      </c>
    </row>
    <row r="2374" spans="1:17" x14ac:dyDescent="0.25">
      <c r="A2374" t="s">
        <v>2382</v>
      </c>
      <c r="B2374" t="s">
        <v>745</v>
      </c>
      <c r="C2374" t="s">
        <v>746</v>
      </c>
      <c r="D2374" t="s">
        <v>2341</v>
      </c>
      <c r="E2374" t="s">
        <v>105</v>
      </c>
      <c r="F2374">
        <v>40700</v>
      </c>
      <c r="G2374" t="s">
        <v>911</v>
      </c>
      <c r="I2374" t="s">
        <v>158</v>
      </c>
      <c r="J2374">
        <v>2026</v>
      </c>
      <c r="K2374">
        <v>7</v>
      </c>
      <c r="L2374" t="s">
        <v>94</v>
      </c>
      <c r="M2374">
        <v>2672.4672</v>
      </c>
      <c r="N2374">
        <v>1</v>
      </c>
      <c r="O2374">
        <v>2672.4672</v>
      </c>
      <c r="P2374" t="s">
        <v>2342</v>
      </c>
      <c r="Q2374">
        <v>0</v>
      </c>
    </row>
    <row r="2375" spans="1:17" x14ac:dyDescent="0.25">
      <c r="A2375" t="s">
        <v>2699</v>
      </c>
      <c r="B2375" t="s">
        <v>1894</v>
      </c>
      <c r="C2375" t="s">
        <v>576</v>
      </c>
      <c r="D2375" t="s">
        <v>2341</v>
      </c>
      <c r="E2375" t="s">
        <v>93</v>
      </c>
      <c r="F2375">
        <v>40700</v>
      </c>
      <c r="G2375" t="s">
        <v>911</v>
      </c>
      <c r="I2375" t="s">
        <v>253</v>
      </c>
      <c r="J2375">
        <v>2026</v>
      </c>
      <c r="K2375">
        <v>7</v>
      </c>
      <c r="L2375" t="s">
        <v>94</v>
      </c>
      <c r="M2375">
        <v>353.25</v>
      </c>
      <c r="N2375">
        <v>1</v>
      </c>
      <c r="O2375">
        <v>353.25</v>
      </c>
      <c r="P2375" t="s">
        <v>2342</v>
      </c>
      <c r="Q2375">
        <v>0</v>
      </c>
    </row>
    <row r="2376" spans="1:17" x14ac:dyDescent="0.25">
      <c r="A2376" t="s">
        <v>2699</v>
      </c>
      <c r="B2376" t="s">
        <v>1894</v>
      </c>
      <c r="C2376" t="s">
        <v>576</v>
      </c>
      <c r="D2376" t="s">
        <v>2341</v>
      </c>
      <c r="E2376" t="s">
        <v>105</v>
      </c>
      <c r="F2376">
        <v>40700</v>
      </c>
      <c r="G2376" t="s">
        <v>911</v>
      </c>
      <c r="I2376" t="s">
        <v>2295</v>
      </c>
      <c r="J2376">
        <v>2026</v>
      </c>
      <c r="K2376">
        <v>7</v>
      </c>
      <c r="L2376" t="s">
        <v>94</v>
      </c>
      <c r="M2376">
        <v>5958.26</v>
      </c>
      <c r="N2376">
        <v>1</v>
      </c>
      <c r="O2376">
        <v>5958.26</v>
      </c>
      <c r="P2376" t="s">
        <v>2342</v>
      </c>
      <c r="Q2376">
        <v>0</v>
      </c>
    </row>
    <row r="2377" spans="1:17" x14ac:dyDescent="0.25">
      <c r="A2377" t="s">
        <v>2516</v>
      </c>
      <c r="B2377" t="s">
        <v>347</v>
      </c>
      <c r="C2377" t="s">
        <v>296</v>
      </c>
      <c r="D2377" t="s">
        <v>2341</v>
      </c>
      <c r="E2377" t="s">
        <v>93</v>
      </c>
      <c r="F2377">
        <v>40700</v>
      </c>
      <c r="G2377" t="s">
        <v>911</v>
      </c>
      <c r="I2377" t="s">
        <v>2302</v>
      </c>
      <c r="J2377">
        <v>2026</v>
      </c>
      <c r="K2377">
        <v>7</v>
      </c>
      <c r="L2377" t="s">
        <v>94</v>
      </c>
      <c r="M2377">
        <v>36</v>
      </c>
      <c r="N2377">
        <v>1</v>
      </c>
      <c r="O2377">
        <v>36</v>
      </c>
      <c r="P2377" t="s">
        <v>2342</v>
      </c>
      <c r="Q2377">
        <v>0</v>
      </c>
    </row>
    <row r="2378" spans="1:17" x14ac:dyDescent="0.25">
      <c r="A2378" t="s">
        <v>2516</v>
      </c>
      <c r="B2378" t="s">
        <v>347</v>
      </c>
      <c r="C2378" t="s">
        <v>296</v>
      </c>
      <c r="D2378" t="s">
        <v>2341</v>
      </c>
      <c r="E2378" t="s">
        <v>102</v>
      </c>
      <c r="F2378">
        <v>40700</v>
      </c>
      <c r="G2378" t="s">
        <v>911</v>
      </c>
      <c r="I2378" t="s">
        <v>186</v>
      </c>
      <c r="J2378">
        <v>2026</v>
      </c>
      <c r="K2378">
        <v>7</v>
      </c>
      <c r="L2378" t="s">
        <v>94</v>
      </c>
      <c r="M2378">
        <v>708.57</v>
      </c>
      <c r="N2378">
        <v>1</v>
      </c>
      <c r="O2378">
        <v>708.57</v>
      </c>
      <c r="P2378" t="s">
        <v>2342</v>
      </c>
      <c r="Q2378">
        <v>1</v>
      </c>
    </row>
    <row r="2379" spans="1:17" x14ac:dyDescent="0.25">
      <c r="A2379" t="s">
        <v>2516</v>
      </c>
      <c r="B2379" t="s">
        <v>347</v>
      </c>
      <c r="C2379" t="s">
        <v>296</v>
      </c>
      <c r="D2379" t="s">
        <v>2341</v>
      </c>
      <c r="E2379" t="s">
        <v>93</v>
      </c>
      <c r="F2379">
        <v>40700</v>
      </c>
      <c r="G2379" t="s">
        <v>911</v>
      </c>
      <c r="I2379" t="s">
        <v>167</v>
      </c>
      <c r="J2379">
        <v>2026</v>
      </c>
      <c r="K2379">
        <v>7</v>
      </c>
      <c r="L2379" t="s">
        <v>94</v>
      </c>
      <c r="M2379">
        <v>400.36</v>
      </c>
      <c r="N2379">
        <v>1</v>
      </c>
      <c r="O2379">
        <v>400.36</v>
      </c>
      <c r="P2379" t="s">
        <v>2342</v>
      </c>
      <c r="Q2379">
        <v>0</v>
      </c>
    </row>
    <row r="2380" spans="1:17" x14ac:dyDescent="0.25">
      <c r="A2380" t="s">
        <v>2516</v>
      </c>
      <c r="B2380" t="s">
        <v>347</v>
      </c>
      <c r="C2380" t="s">
        <v>296</v>
      </c>
      <c r="D2380" t="s">
        <v>2341</v>
      </c>
      <c r="E2380" t="s">
        <v>93</v>
      </c>
      <c r="F2380">
        <v>40700</v>
      </c>
      <c r="G2380" t="s">
        <v>911</v>
      </c>
      <c r="I2380" t="s">
        <v>253</v>
      </c>
      <c r="J2380">
        <v>2026</v>
      </c>
      <c r="K2380">
        <v>7</v>
      </c>
      <c r="L2380" t="s">
        <v>94</v>
      </c>
      <c r="M2380">
        <v>353.25</v>
      </c>
      <c r="N2380">
        <v>1</v>
      </c>
      <c r="O2380">
        <v>353.25</v>
      </c>
      <c r="P2380" t="s">
        <v>2342</v>
      </c>
      <c r="Q2380">
        <v>0</v>
      </c>
    </row>
    <row r="2381" spans="1:17" x14ac:dyDescent="0.25">
      <c r="A2381" t="s">
        <v>2516</v>
      </c>
      <c r="B2381" t="s">
        <v>347</v>
      </c>
      <c r="C2381" t="s">
        <v>296</v>
      </c>
      <c r="D2381" t="s">
        <v>2341</v>
      </c>
      <c r="E2381" t="s">
        <v>105</v>
      </c>
      <c r="F2381">
        <v>40700</v>
      </c>
      <c r="G2381" t="s">
        <v>911</v>
      </c>
      <c r="I2381" t="s">
        <v>121</v>
      </c>
      <c r="J2381">
        <v>2026</v>
      </c>
      <c r="K2381">
        <v>7</v>
      </c>
      <c r="L2381" t="s">
        <v>94</v>
      </c>
      <c r="M2381">
        <v>7270.9</v>
      </c>
      <c r="N2381">
        <v>1</v>
      </c>
      <c r="O2381">
        <v>7270.9</v>
      </c>
      <c r="P2381" t="s">
        <v>2342</v>
      </c>
      <c r="Q2381">
        <v>0</v>
      </c>
    </row>
    <row r="2382" spans="1:17" x14ac:dyDescent="0.25">
      <c r="A2382" t="s">
        <v>1005</v>
      </c>
      <c r="B2382" t="s">
        <v>448</v>
      </c>
      <c r="C2382" t="s">
        <v>133</v>
      </c>
      <c r="D2382" t="s">
        <v>2341</v>
      </c>
      <c r="E2382" t="s">
        <v>102</v>
      </c>
      <c r="F2382">
        <v>40700</v>
      </c>
      <c r="G2382" t="s">
        <v>911</v>
      </c>
      <c r="I2382" t="s">
        <v>186</v>
      </c>
      <c r="J2382">
        <v>2026</v>
      </c>
      <c r="K2382">
        <v>7</v>
      </c>
      <c r="L2382" t="s">
        <v>94</v>
      </c>
      <c r="M2382">
        <v>780.24</v>
      </c>
      <c r="N2382">
        <v>1</v>
      </c>
      <c r="O2382">
        <v>780.24</v>
      </c>
      <c r="P2382" t="s">
        <v>2342</v>
      </c>
      <c r="Q2382">
        <v>1</v>
      </c>
    </row>
    <row r="2383" spans="1:17" x14ac:dyDescent="0.25">
      <c r="A2383" t="s">
        <v>1005</v>
      </c>
      <c r="B2383" t="s">
        <v>448</v>
      </c>
      <c r="C2383" t="s">
        <v>133</v>
      </c>
      <c r="D2383" t="s">
        <v>2341</v>
      </c>
      <c r="E2383" t="s">
        <v>93</v>
      </c>
      <c r="F2383">
        <v>40700</v>
      </c>
      <c r="G2383" t="s">
        <v>911</v>
      </c>
      <c r="I2383" t="s">
        <v>191</v>
      </c>
      <c r="J2383">
        <v>2026</v>
      </c>
      <c r="K2383">
        <v>7</v>
      </c>
      <c r="L2383" t="s">
        <v>94</v>
      </c>
      <c r="M2383">
        <v>532.74</v>
      </c>
      <c r="N2383">
        <v>1</v>
      </c>
      <c r="O2383">
        <v>532.74</v>
      </c>
      <c r="P2383" t="s">
        <v>2342</v>
      </c>
      <c r="Q2383">
        <v>1</v>
      </c>
    </row>
    <row r="2384" spans="1:17" x14ac:dyDescent="0.25">
      <c r="A2384" t="s">
        <v>1005</v>
      </c>
      <c r="B2384" t="s">
        <v>448</v>
      </c>
      <c r="C2384" t="s">
        <v>133</v>
      </c>
      <c r="D2384" t="s">
        <v>2341</v>
      </c>
      <c r="E2384" t="s">
        <v>93</v>
      </c>
      <c r="F2384">
        <v>40700</v>
      </c>
      <c r="G2384" t="s">
        <v>911</v>
      </c>
      <c r="I2384" t="s">
        <v>618</v>
      </c>
      <c r="J2384">
        <v>2026</v>
      </c>
      <c r="K2384">
        <v>7</v>
      </c>
      <c r="L2384" t="s">
        <v>94</v>
      </c>
      <c r="M2384">
        <v>233.81</v>
      </c>
      <c r="N2384">
        <v>1</v>
      </c>
      <c r="O2384">
        <v>233.81</v>
      </c>
      <c r="P2384" t="s">
        <v>2342</v>
      </c>
      <c r="Q2384">
        <v>1</v>
      </c>
    </row>
    <row r="2385" spans="1:17" x14ac:dyDescent="0.25">
      <c r="A2385" t="s">
        <v>1005</v>
      </c>
      <c r="B2385" t="s">
        <v>448</v>
      </c>
      <c r="C2385" t="s">
        <v>133</v>
      </c>
      <c r="D2385" t="s">
        <v>2341</v>
      </c>
      <c r="E2385" t="s">
        <v>93</v>
      </c>
      <c r="F2385">
        <v>40700</v>
      </c>
      <c r="G2385" t="s">
        <v>911</v>
      </c>
      <c r="I2385" t="s">
        <v>166</v>
      </c>
      <c r="J2385">
        <v>2026</v>
      </c>
      <c r="K2385">
        <v>7</v>
      </c>
      <c r="L2385" t="s">
        <v>94</v>
      </c>
      <c r="M2385">
        <v>680.96</v>
      </c>
      <c r="N2385">
        <v>1</v>
      </c>
      <c r="O2385">
        <v>680.96</v>
      </c>
      <c r="P2385" t="s">
        <v>2342</v>
      </c>
      <c r="Q2385">
        <v>1</v>
      </c>
    </row>
    <row r="2386" spans="1:17" x14ac:dyDescent="0.25">
      <c r="A2386" t="s">
        <v>1005</v>
      </c>
      <c r="B2386" t="s">
        <v>448</v>
      </c>
      <c r="C2386" t="s">
        <v>133</v>
      </c>
      <c r="D2386" t="s">
        <v>2341</v>
      </c>
      <c r="E2386" t="s">
        <v>93</v>
      </c>
      <c r="F2386">
        <v>40700</v>
      </c>
      <c r="G2386" t="s">
        <v>911</v>
      </c>
      <c r="I2386" t="s">
        <v>168</v>
      </c>
      <c r="J2386">
        <v>2026</v>
      </c>
      <c r="K2386">
        <v>7</v>
      </c>
      <c r="L2386" t="s">
        <v>94</v>
      </c>
      <c r="M2386">
        <v>502.2</v>
      </c>
      <c r="N2386">
        <v>1</v>
      </c>
      <c r="O2386">
        <v>502.2</v>
      </c>
      <c r="P2386" t="s">
        <v>2342</v>
      </c>
      <c r="Q2386">
        <v>0</v>
      </c>
    </row>
    <row r="2387" spans="1:17" x14ac:dyDescent="0.25">
      <c r="A2387" t="s">
        <v>1005</v>
      </c>
      <c r="B2387" t="s">
        <v>448</v>
      </c>
      <c r="C2387" t="s">
        <v>133</v>
      </c>
      <c r="D2387" t="s">
        <v>2341</v>
      </c>
      <c r="E2387" t="s">
        <v>93</v>
      </c>
      <c r="F2387">
        <v>40700</v>
      </c>
      <c r="G2387" t="s">
        <v>911</v>
      </c>
      <c r="I2387" t="s">
        <v>169</v>
      </c>
      <c r="J2387">
        <v>2026</v>
      </c>
      <c r="K2387">
        <v>7</v>
      </c>
      <c r="L2387" t="s">
        <v>94</v>
      </c>
      <c r="M2387">
        <v>602.6</v>
      </c>
      <c r="N2387">
        <v>1</v>
      </c>
      <c r="O2387">
        <v>602.6</v>
      </c>
      <c r="P2387" t="s">
        <v>2342</v>
      </c>
      <c r="Q2387">
        <v>0</v>
      </c>
    </row>
    <row r="2388" spans="1:17" x14ac:dyDescent="0.25">
      <c r="A2388" t="s">
        <v>1005</v>
      </c>
      <c r="B2388" t="s">
        <v>448</v>
      </c>
      <c r="C2388" t="s">
        <v>133</v>
      </c>
      <c r="D2388" t="s">
        <v>2341</v>
      </c>
      <c r="E2388" t="s">
        <v>93</v>
      </c>
      <c r="F2388">
        <v>40700</v>
      </c>
      <c r="G2388" t="s">
        <v>911</v>
      </c>
      <c r="I2388" t="s">
        <v>253</v>
      </c>
      <c r="J2388">
        <v>2026</v>
      </c>
      <c r="K2388">
        <v>7</v>
      </c>
      <c r="L2388" t="s">
        <v>94</v>
      </c>
      <c r="M2388">
        <v>310.82</v>
      </c>
      <c r="N2388">
        <v>1</v>
      </c>
      <c r="O2388">
        <v>310.82</v>
      </c>
      <c r="P2388" t="s">
        <v>2342</v>
      </c>
      <c r="Q2388">
        <v>0</v>
      </c>
    </row>
    <row r="2389" spans="1:17" x14ac:dyDescent="0.25">
      <c r="A2389" t="s">
        <v>1005</v>
      </c>
      <c r="B2389" t="s">
        <v>448</v>
      </c>
      <c r="C2389" t="s">
        <v>133</v>
      </c>
      <c r="D2389" t="s">
        <v>2341</v>
      </c>
      <c r="E2389" t="s">
        <v>105</v>
      </c>
      <c r="F2389">
        <v>40700</v>
      </c>
      <c r="G2389" t="s">
        <v>911</v>
      </c>
      <c r="I2389" t="s">
        <v>121</v>
      </c>
      <c r="J2389">
        <v>2026</v>
      </c>
      <c r="K2389">
        <v>7</v>
      </c>
      <c r="L2389" t="s">
        <v>94</v>
      </c>
      <c r="M2389">
        <v>579.45000000000005</v>
      </c>
      <c r="N2389">
        <v>1</v>
      </c>
      <c r="O2389">
        <v>579.45000000000005</v>
      </c>
      <c r="P2389" t="s">
        <v>2342</v>
      </c>
      <c r="Q2389">
        <v>0</v>
      </c>
    </row>
    <row r="2390" spans="1:17" x14ac:dyDescent="0.25">
      <c r="A2390" t="s">
        <v>1005</v>
      </c>
      <c r="B2390" t="s">
        <v>448</v>
      </c>
      <c r="C2390" t="s">
        <v>133</v>
      </c>
      <c r="D2390" t="s">
        <v>2341</v>
      </c>
      <c r="E2390" t="s">
        <v>105</v>
      </c>
      <c r="F2390">
        <v>40700</v>
      </c>
      <c r="G2390" t="s">
        <v>911</v>
      </c>
      <c r="I2390" t="s">
        <v>158</v>
      </c>
      <c r="J2390">
        <v>2026</v>
      </c>
      <c r="K2390">
        <v>7</v>
      </c>
      <c r="L2390" t="s">
        <v>94</v>
      </c>
      <c r="M2390">
        <v>2085.84</v>
      </c>
      <c r="N2390">
        <v>1</v>
      </c>
      <c r="O2390">
        <v>2085.84</v>
      </c>
      <c r="P2390" t="s">
        <v>2342</v>
      </c>
      <c r="Q2390">
        <v>0</v>
      </c>
    </row>
    <row r="2391" spans="1:17" x14ac:dyDescent="0.25">
      <c r="A2391" t="s">
        <v>2516</v>
      </c>
      <c r="B2391" t="s">
        <v>297</v>
      </c>
      <c r="C2391" t="s">
        <v>296</v>
      </c>
      <c r="D2391" t="s">
        <v>2341</v>
      </c>
      <c r="E2391" t="s">
        <v>93</v>
      </c>
      <c r="F2391">
        <v>40700</v>
      </c>
      <c r="G2391" t="s">
        <v>911</v>
      </c>
      <c r="I2391" t="s">
        <v>2302</v>
      </c>
      <c r="J2391">
        <v>2026</v>
      </c>
      <c r="K2391">
        <v>7</v>
      </c>
      <c r="L2391" t="s">
        <v>94</v>
      </c>
      <c r="M2391">
        <v>54</v>
      </c>
      <c r="N2391">
        <v>1</v>
      </c>
      <c r="O2391">
        <v>54</v>
      </c>
      <c r="P2391" t="s">
        <v>2342</v>
      </c>
      <c r="Q2391">
        <v>0</v>
      </c>
    </row>
    <row r="2392" spans="1:17" x14ac:dyDescent="0.25">
      <c r="A2392" t="s">
        <v>2516</v>
      </c>
      <c r="B2392" t="s">
        <v>297</v>
      </c>
      <c r="C2392" t="s">
        <v>296</v>
      </c>
      <c r="D2392" t="s">
        <v>2341</v>
      </c>
      <c r="E2392" t="s">
        <v>102</v>
      </c>
      <c r="F2392">
        <v>40700</v>
      </c>
      <c r="G2392" t="s">
        <v>911</v>
      </c>
      <c r="I2392" t="s">
        <v>186</v>
      </c>
      <c r="J2392">
        <v>2026</v>
      </c>
      <c r="K2392">
        <v>7</v>
      </c>
      <c r="L2392" t="s">
        <v>94</v>
      </c>
      <c r="M2392">
        <v>404.25</v>
      </c>
      <c r="N2392">
        <v>1</v>
      </c>
      <c r="O2392">
        <v>404.25</v>
      </c>
      <c r="P2392" t="s">
        <v>2342</v>
      </c>
      <c r="Q2392">
        <v>1</v>
      </c>
    </row>
    <row r="2393" spans="1:17" x14ac:dyDescent="0.25">
      <c r="A2393" t="s">
        <v>2516</v>
      </c>
      <c r="B2393" t="s">
        <v>297</v>
      </c>
      <c r="C2393" t="s">
        <v>296</v>
      </c>
      <c r="D2393" t="s">
        <v>2341</v>
      </c>
      <c r="E2393" t="s">
        <v>93</v>
      </c>
      <c r="F2393">
        <v>40700</v>
      </c>
      <c r="G2393" t="s">
        <v>911</v>
      </c>
      <c r="I2393" t="s">
        <v>167</v>
      </c>
      <c r="J2393">
        <v>2026</v>
      </c>
      <c r="K2393">
        <v>7</v>
      </c>
      <c r="L2393" t="s">
        <v>94</v>
      </c>
      <c r="M2393">
        <v>630.54</v>
      </c>
      <c r="N2393">
        <v>1</v>
      </c>
      <c r="O2393">
        <v>630.54</v>
      </c>
      <c r="P2393" t="s">
        <v>2342</v>
      </c>
      <c r="Q2393">
        <v>0</v>
      </c>
    </row>
    <row r="2394" spans="1:17" x14ac:dyDescent="0.25">
      <c r="A2394" t="s">
        <v>2516</v>
      </c>
      <c r="B2394" t="s">
        <v>297</v>
      </c>
      <c r="C2394" t="s">
        <v>296</v>
      </c>
      <c r="D2394" t="s">
        <v>2341</v>
      </c>
      <c r="E2394" t="s">
        <v>93</v>
      </c>
      <c r="F2394">
        <v>40700</v>
      </c>
      <c r="G2394" t="s">
        <v>911</v>
      </c>
      <c r="I2394" t="s">
        <v>253</v>
      </c>
      <c r="J2394">
        <v>2026</v>
      </c>
      <c r="K2394">
        <v>7</v>
      </c>
      <c r="L2394" t="s">
        <v>94</v>
      </c>
      <c r="M2394">
        <v>370.92</v>
      </c>
      <c r="N2394">
        <v>1</v>
      </c>
      <c r="O2394">
        <v>370.92</v>
      </c>
      <c r="P2394" t="s">
        <v>2342</v>
      </c>
      <c r="Q2394">
        <v>0</v>
      </c>
    </row>
    <row r="2395" spans="1:17" x14ac:dyDescent="0.25">
      <c r="A2395" t="s">
        <v>2516</v>
      </c>
      <c r="B2395" t="s">
        <v>297</v>
      </c>
      <c r="C2395" t="s">
        <v>296</v>
      </c>
      <c r="D2395" t="s">
        <v>2341</v>
      </c>
      <c r="E2395" t="s">
        <v>105</v>
      </c>
      <c r="F2395">
        <v>40700</v>
      </c>
      <c r="G2395" t="s">
        <v>911</v>
      </c>
      <c r="I2395" t="s">
        <v>121</v>
      </c>
      <c r="J2395">
        <v>2026</v>
      </c>
      <c r="K2395">
        <v>7</v>
      </c>
      <c r="L2395" t="s">
        <v>94</v>
      </c>
      <c r="M2395">
        <v>2231.7399999999998</v>
      </c>
      <c r="N2395">
        <v>1</v>
      </c>
      <c r="O2395">
        <v>2231.7399999999998</v>
      </c>
      <c r="P2395" t="s">
        <v>2342</v>
      </c>
      <c r="Q2395">
        <v>0</v>
      </c>
    </row>
    <row r="2396" spans="1:17" x14ac:dyDescent="0.25">
      <c r="A2396" t="s">
        <v>2516</v>
      </c>
      <c r="B2396" t="s">
        <v>298</v>
      </c>
      <c r="C2396" t="s">
        <v>296</v>
      </c>
      <c r="D2396" t="s">
        <v>2341</v>
      </c>
      <c r="E2396" t="s">
        <v>93</v>
      </c>
      <c r="F2396">
        <v>40700</v>
      </c>
      <c r="G2396" t="s">
        <v>911</v>
      </c>
      <c r="I2396" t="s">
        <v>2302</v>
      </c>
      <c r="J2396">
        <v>2026</v>
      </c>
      <c r="K2396">
        <v>7</v>
      </c>
      <c r="L2396" t="s">
        <v>94</v>
      </c>
      <c r="M2396">
        <v>63</v>
      </c>
      <c r="N2396">
        <v>1</v>
      </c>
      <c r="O2396">
        <v>63</v>
      </c>
      <c r="P2396" t="s">
        <v>2342</v>
      </c>
      <c r="Q2396">
        <v>0</v>
      </c>
    </row>
    <row r="2397" spans="1:17" x14ac:dyDescent="0.25">
      <c r="A2397" t="s">
        <v>2516</v>
      </c>
      <c r="B2397" t="s">
        <v>298</v>
      </c>
      <c r="C2397" t="s">
        <v>296</v>
      </c>
      <c r="D2397" t="s">
        <v>2341</v>
      </c>
      <c r="E2397" t="s">
        <v>102</v>
      </c>
      <c r="F2397">
        <v>40700</v>
      </c>
      <c r="G2397" t="s">
        <v>911</v>
      </c>
      <c r="I2397" t="s">
        <v>186</v>
      </c>
      <c r="J2397">
        <v>2026</v>
      </c>
      <c r="K2397">
        <v>7</v>
      </c>
      <c r="L2397" t="s">
        <v>94</v>
      </c>
      <c r="M2397">
        <v>252.09</v>
      </c>
      <c r="N2397">
        <v>1</v>
      </c>
      <c r="O2397">
        <v>252.09</v>
      </c>
      <c r="P2397" t="s">
        <v>2342</v>
      </c>
      <c r="Q2397">
        <v>1</v>
      </c>
    </row>
    <row r="2398" spans="1:17" x14ac:dyDescent="0.25">
      <c r="A2398" t="s">
        <v>2516</v>
      </c>
      <c r="B2398" t="s">
        <v>298</v>
      </c>
      <c r="C2398" t="s">
        <v>296</v>
      </c>
      <c r="D2398" t="s">
        <v>2341</v>
      </c>
      <c r="E2398" t="s">
        <v>93</v>
      </c>
      <c r="F2398">
        <v>40700</v>
      </c>
      <c r="G2398" t="s">
        <v>911</v>
      </c>
      <c r="I2398" t="s">
        <v>167</v>
      </c>
      <c r="J2398">
        <v>2026</v>
      </c>
      <c r="K2398">
        <v>7</v>
      </c>
      <c r="L2398" t="s">
        <v>94</v>
      </c>
      <c r="M2398">
        <v>630.54</v>
      </c>
      <c r="N2398">
        <v>1</v>
      </c>
      <c r="O2398">
        <v>630.54</v>
      </c>
      <c r="P2398" t="s">
        <v>2342</v>
      </c>
      <c r="Q2398">
        <v>0</v>
      </c>
    </row>
    <row r="2399" spans="1:17" x14ac:dyDescent="0.25">
      <c r="A2399" t="s">
        <v>2516</v>
      </c>
      <c r="B2399" t="s">
        <v>298</v>
      </c>
      <c r="C2399" t="s">
        <v>296</v>
      </c>
      <c r="D2399" t="s">
        <v>2341</v>
      </c>
      <c r="E2399" t="s">
        <v>93</v>
      </c>
      <c r="F2399">
        <v>40700</v>
      </c>
      <c r="G2399" t="s">
        <v>911</v>
      </c>
      <c r="I2399" t="s">
        <v>194</v>
      </c>
      <c r="J2399">
        <v>2026</v>
      </c>
      <c r="K2399">
        <v>7</v>
      </c>
      <c r="L2399" t="s">
        <v>94</v>
      </c>
      <c r="M2399">
        <v>52.55</v>
      </c>
      <c r="N2399">
        <v>1</v>
      </c>
      <c r="O2399">
        <v>52.55</v>
      </c>
      <c r="P2399" t="s">
        <v>2342</v>
      </c>
      <c r="Q2399">
        <v>0</v>
      </c>
    </row>
    <row r="2400" spans="1:17" x14ac:dyDescent="0.25">
      <c r="A2400" t="s">
        <v>2516</v>
      </c>
      <c r="B2400" t="s">
        <v>298</v>
      </c>
      <c r="C2400" t="s">
        <v>296</v>
      </c>
      <c r="D2400" t="s">
        <v>2341</v>
      </c>
      <c r="E2400" t="s">
        <v>93</v>
      </c>
      <c r="F2400">
        <v>40700</v>
      </c>
      <c r="G2400" t="s">
        <v>911</v>
      </c>
      <c r="I2400" t="s">
        <v>253</v>
      </c>
      <c r="J2400">
        <v>2026</v>
      </c>
      <c r="K2400">
        <v>7</v>
      </c>
      <c r="L2400" t="s">
        <v>94</v>
      </c>
      <c r="M2400">
        <v>370.92</v>
      </c>
      <c r="N2400">
        <v>1</v>
      </c>
      <c r="O2400">
        <v>370.92</v>
      </c>
      <c r="P2400" t="s">
        <v>2342</v>
      </c>
      <c r="Q2400">
        <v>0</v>
      </c>
    </row>
    <row r="2401" spans="1:17" x14ac:dyDescent="0.25">
      <c r="A2401" t="s">
        <v>2516</v>
      </c>
      <c r="B2401" t="s">
        <v>298</v>
      </c>
      <c r="C2401" t="s">
        <v>296</v>
      </c>
      <c r="D2401" t="s">
        <v>2341</v>
      </c>
      <c r="E2401" t="s">
        <v>105</v>
      </c>
      <c r="F2401">
        <v>40700</v>
      </c>
      <c r="G2401" t="s">
        <v>911</v>
      </c>
      <c r="I2401" t="s">
        <v>144</v>
      </c>
      <c r="J2401">
        <v>2026</v>
      </c>
      <c r="K2401">
        <v>7</v>
      </c>
      <c r="L2401" t="s">
        <v>94</v>
      </c>
      <c r="M2401">
        <v>4228.5600000000004</v>
      </c>
      <c r="N2401">
        <v>1</v>
      </c>
      <c r="O2401">
        <v>4228.5600000000004</v>
      </c>
      <c r="P2401" t="s">
        <v>2342</v>
      </c>
      <c r="Q2401">
        <v>0</v>
      </c>
    </row>
    <row r="2402" spans="1:17" x14ac:dyDescent="0.25">
      <c r="A2402" t="s">
        <v>2382</v>
      </c>
      <c r="B2402" t="s">
        <v>1993</v>
      </c>
      <c r="C2402" t="s">
        <v>2343</v>
      </c>
      <c r="D2402" t="s">
        <v>2341</v>
      </c>
      <c r="E2402" t="s">
        <v>102</v>
      </c>
      <c r="F2402">
        <v>40700</v>
      </c>
      <c r="G2402" t="s">
        <v>911</v>
      </c>
      <c r="I2402" t="s">
        <v>186</v>
      </c>
      <c r="J2402">
        <v>2026</v>
      </c>
      <c r="K2402">
        <v>7</v>
      </c>
      <c r="L2402" t="s">
        <v>94</v>
      </c>
      <c r="M2402">
        <v>81.78</v>
      </c>
      <c r="N2402">
        <v>1</v>
      </c>
      <c r="O2402">
        <v>81.78</v>
      </c>
      <c r="P2402" t="s">
        <v>2342</v>
      </c>
      <c r="Q2402">
        <v>1</v>
      </c>
    </row>
    <row r="2403" spans="1:17" x14ac:dyDescent="0.25">
      <c r="A2403" t="s">
        <v>2382</v>
      </c>
      <c r="B2403" t="s">
        <v>1993</v>
      </c>
      <c r="C2403" t="s">
        <v>2343</v>
      </c>
      <c r="D2403" t="s">
        <v>2341</v>
      </c>
      <c r="E2403" t="s">
        <v>93</v>
      </c>
      <c r="F2403">
        <v>40700</v>
      </c>
      <c r="G2403" t="s">
        <v>911</v>
      </c>
      <c r="I2403" t="s">
        <v>253</v>
      </c>
      <c r="J2403">
        <v>2026</v>
      </c>
      <c r="K2403">
        <v>7</v>
      </c>
      <c r="L2403" t="s">
        <v>94</v>
      </c>
      <c r="M2403">
        <v>310.82</v>
      </c>
      <c r="N2403">
        <v>1</v>
      </c>
      <c r="O2403">
        <v>310.82</v>
      </c>
      <c r="P2403" t="s">
        <v>2342</v>
      </c>
      <c r="Q2403">
        <v>0</v>
      </c>
    </row>
    <row r="2404" spans="1:17" x14ac:dyDescent="0.25">
      <c r="A2404" t="s">
        <v>2382</v>
      </c>
      <c r="B2404" t="s">
        <v>1993</v>
      </c>
      <c r="C2404" t="s">
        <v>2343</v>
      </c>
      <c r="D2404" t="s">
        <v>2341</v>
      </c>
      <c r="E2404" t="s">
        <v>105</v>
      </c>
      <c r="F2404">
        <v>40700</v>
      </c>
      <c r="G2404" t="s">
        <v>911</v>
      </c>
      <c r="I2404" t="s">
        <v>2295</v>
      </c>
      <c r="J2404">
        <v>2026</v>
      </c>
      <c r="K2404">
        <v>7</v>
      </c>
      <c r="L2404" t="s">
        <v>94</v>
      </c>
      <c r="M2404">
        <v>289.70999999999998</v>
      </c>
      <c r="N2404">
        <v>1</v>
      </c>
      <c r="O2404">
        <v>289.70999999999998</v>
      </c>
      <c r="P2404" t="s">
        <v>2342</v>
      </c>
      <c r="Q2404">
        <v>0</v>
      </c>
    </row>
    <row r="2405" spans="1:17" x14ac:dyDescent="0.25">
      <c r="A2405" t="s">
        <v>2516</v>
      </c>
      <c r="B2405" t="s">
        <v>479</v>
      </c>
      <c r="C2405" t="s">
        <v>296</v>
      </c>
      <c r="D2405" t="s">
        <v>2341</v>
      </c>
      <c r="E2405" t="s">
        <v>93</v>
      </c>
      <c r="F2405">
        <v>40700</v>
      </c>
      <c r="G2405" t="s">
        <v>911</v>
      </c>
      <c r="I2405" t="s">
        <v>2302</v>
      </c>
      <c r="J2405">
        <v>2026</v>
      </c>
      <c r="K2405">
        <v>7</v>
      </c>
      <c r="L2405" t="s">
        <v>94</v>
      </c>
      <c r="M2405">
        <v>27</v>
      </c>
      <c r="N2405">
        <v>1</v>
      </c>
      <c r="O2405">
        <v>27</v>
      </c>
      <c r="P2405" t="s">
        <v>2342</v>
      </c>
      <c r="Q2405">
        <v>0</v>
      </c>
    </row>
    <row r="2406" spans="1:17" x14ac:dyDescent="0.25">
      <c r="A2406" t="s">
        <v>2516</v>
      </c>
      <c r="B2406" t="s">
        <v>479</v>
      </c>
      <c r="C2406" t="s">
        <v>296</v>
      </c>
      <c r="D2406" t="s">
        <v>2341</v>
      </c>
      <c r="E2406" t="s">
        <v>102</v>
      </c>
      <c r="F2406">
        <v>40700</v>
      </c>
      <c r="G2406" t="s">
        <v>911</v>
      </c>
      <c r="I2406" t="s">
        <v>186</v>
      </c>
      <c r="J2406">
        <v>2026</v>
      </c>
      <c r="K2406">
        <v>7</v>
      </c>
      <c r="L2406" t="s">
        <v>94</v>
      </c>
      <c r="M2406">
        <v>429.72</v>
      </c>
      <c r="N2406">
        <v>1</v>
      </c>
      <c r="O2406">
        <v>429.72</v>
      </c>
      <c r="P2406" t="s">
        <v>2342</v>
      </c>
      <c r="Q2406">
        <v>1</v>
      </c>
    </row>
    <row r="2407" spans="1:17" x14ac:dyDescent="0.25">
      <c r="A2407" t="s">
        <v>2516</v>
      </c>
      <c r="B2407" t="s">
        <v>479</v>
      </c>
      <c r="C2407" t="s">
        <v>296</v>
      </c>
      <c r="D2407" t="s">
        <v>2341</v>
      </c>
      <c r="E2407" t="s">
        <v>93</v>
      </c>
      <c r="F2407">
        <v>40700</v>
      </c>
      <c r="G2407" t="s">
        <v>911</v>
      </c>
      <c r="I2407" t="s">
        <v>2303</v>
      </c>
      <c r="J2407">
        <v>2026</v>
      </c>
      <c r="K2407">
        <v>7</v>
      </c>
      <c r="L2407" t="s">
        <v>94</v>
      </c>
      <c r="M2407">
        <v>819</v>
      </c>
      <c r="N2407">
        <v>1</v>
      </c>
      <c r="O2407">
        <v>819</v>
      </c>
      <c r="P2407" t="s">
        <v>2342</v>
      </c>
      <c r="Q2407">
        <v>1</v>
      </c>
    </row>
    <row r="2408" spans="1:17" x14ac:dyDescent="0.25">
      <c r="A2408" t="s">
        <v>2516</v>
      </c>
      <c r="B2408" t="s">
        <v>479</v>
      </c>
      <c r="C2408" t="s">
        <v>296</v>
      </c>
      <c r="D2408" t="s">
        <v>2341</v>
      </c>
      <c r="E2408" t="s">
        <v>93</v>
      </c>
      <c r="F2408">
        <v>40700</v>
      </c>
      <c r="G2408" t="s">
        <v>911</v>
      </c>
      <c r="I2408" t="s">
        <v>169</v>
      </c>
      <c r="J2408">
        <v>2026</v>
      </c>
      <c r="K2408">
        <v>7</v>
      </c>
      <c r="L2408" t="s">
        <v>94</v>
      </c>
      <c r="M2408">
        <v>360</v>
      </c>
      <c r="N2408">
        <v>1</v>
      </c>
      <c r="O2408">
        <v>360</v>
      </c>
      <c r="P2408" t="s">
        <v>2342</v>
      </c>
      <c r="Q2408">
        <v>0</v>
      </c>
    </row>
    <row r="2409" spans="1:17" x14ac:dyDescent="0.25">
      <c r="A2409" t="s">
        <v>2516</v>
      </c>
      <c r="B2409" t="s">
        <v>479</v>
      </c>
      <c r="C2409" t="s">
        <v>296</v>
      </c>
      <c r="D2409" t="s">
        <v>2341</v>
      </c>
      <c r="E2409" t="s">
        <v>93</v>
      </c>
      <c r="F2409">
        <v>40700</v>
      </c>
      <c r="G2409" t="s">
        <v>911</v>
      </c>
      <c r="I2409" t="s">
        <v>253</v>
      </c>
      <c r="J2409">
        <v>2026</v>
      </c>
      <c r="K2409">
        <v>7</v>
      </c>
      <c r="L2409" t="s">
        <v>94</v>
      </c>
      <c r="M2409">
        <v>378.96</v>
      </c>
      <c r="N2409">
        <v>1</v>
      </c>
      <c r="O2409">
        <v>378.96</v>
      </c>
      <c r="P2409" t="s">
        <v>2342</v>
      </c>
      <c r="Q2409">
        <v>0</v>
      </c>
    </row>
    <row r="2410" spans="1:17" x14ac:dyDescent="0.25">
      <c r="A2410" t="s">
        <v>2516</v>
      </c>
      <c r="B2410" t="s">
        <v>479</v>
      </c>
      <c r="C2410" t="s">
        <v>296</v>
      </c>
      <c r="D2410" t="s">
        <v>2341</v>
      </c>
      <c r="E2410" t="s">
        <v>93</v>
      </c>
      <c r="F2410">
        <v>40700</v>
      </c>
      <c r="G2410" t="s">
        <v>911</v>
      </c>
      <c r="I2410" t="s">
        <v>241</v>
      </c>
      <c r="J2410">
        <v>2026</v>
      </c>
      <c r="K2410">
        <v>7</v>
      </c>
      <c r="L2410" t="s">
        <v>94</v>
      </c>
      <c r="M2410">
        <v>454.76</v>
      </c>
      <c r="N2410">
        <v>1</v>
      </c>
      <c r="O2410">
        <v>454.76</v>
      </c>
      <c r="P2410" t="s">
        <v>2342</v>
      </c>
      <c r="Q2410">
        <v>0</v>
      </c>
    </row>
    <row r="2411" spans="1:17" x14ac:dyDescent="0.25">
      <c r="A2411" t="s">
        <v>2516</v>
      </c>
      <c r="B2411" t="s">
        <v>479</v>
      </c>
      <c r="C2411" t="s">
        <v>296</v>
      </c>
      <c r="D2411" t="s">
        <v>2341</v>
      </c>
      <c r="E2411" t="s">
        <v>105</v>
      </c>
      <c r="F2411">
        <v>40700</v>
      </c>
      <c r="G2411" t="s">
        <v>911</v>
      </c>
      <c r="I2411" t="s">
        <v>2295</v>
      </c>
      <c r="J2411">
        <v>2026</v>
      </c>
      <c r="K2411">
        <v>7</v>
      </c>
      <c r="L2411" t="s">
        <v>94</v>
      </c>
      <c r="M2411">
        <v>6682.42</v>
      </c>
      <c r="N2411">
        <v>1</v>
      </c>
      <c r="O2411">
        <v>6682.42</v>
      </c>
      <c r="P2411" t="s">
        <v>2342</v>
      </c>
      <c r="Q2411">
        <v>0</v>
      </c>
    </row>
    <row r="2412" spans="1:17" x14ac:dyDescent="0.25">
      <c r="A2412" t="s">
        <v>2382</v>
      </c>
      <c r="B2412" t="s">
        <v>2344</v>
      </c>
      <c r="C2412" t="s">
        <v>2345</v>
      </c>
      <c r="D2412" t="s">
        <v>2341</v>
      </c>
      <c r="E2412" t="s">
        <v>105</v>
      </c>
      <c r="F2412">
        <v>40700</v>
      </c>
      <c r="G2412" t="s">
        <v>911</v>
      </c>
      <c r="I2412" t="s">
        <v>109</v>
      </c>
      <c r="J2412">
        <v>2026</v>
      </c>
      <c r="K2412">
        <v>7</v>
      </c>
      <c r="L2412" t="s">
        <v>94</v>
      </c>
      <c r="M2412">
        <v>204.9</v>
      </c>
      <c r="N2412">
        <v>1</v>
      </c>
      <c r="O2412">
        <v>204.9</v>
      </c>
      <c r="P2412" t="s">
        <v>2342</v>
      </c>
      <c r="Q2412">
        <v>0</v>
      </c>
    </row>
    <row r="2413" spans="1:17" x14ac:dyDescent="0.25">
      <c r="A2413" t="s">
        <v>2382</v>
      </c>
      <c r="B2413" t="s">
        <v>2344</v>
      </c>
      <c r="C2413" t="s">
        <v>2345</v>
      </c>
      <c r="D2413" t="s">
        <v>2341</v>
      </c>
      <c r="E2413" t="s">
        <v>93</v>
      </c>
      <c r="F2413">
        <v>40700</v>
      </c>
      <c r="G2413" t="s">
        <v>911</v>
      </c>
      <c r="I2413" t="s">
        <v>253</v>
      </c>
      <c r="J2413">
        <v>2026</v>
      </c>
      <c r="K2413">
        <v>7</v>
      </c>
      <c r="L2413" t="s">
        <v>94</v>
      </c>
      <c r="M2413">
        <v>1631.62</v>
      </c>
      <c r="N2413">
        <v>1</v>
      </c>
      <c r="O2413">
        <v>1631.62</v>
      </c>
      <c r="P2413" t="s">
        <v>2342</v>
      </c>
      <c r="Q2413">
        <v>0</v>
      </c>
    </row>
    <row r="2414" spans="1:17" x14ac:dyDescent="0.25">
      <c r="A2414" t="s">
        <v>2382</v>
      </c>
      <c r="B2414" t="s">
        <v>2344</v>
      </c>
      <c r="C2414" t="s">
        <v>2345</v>
      </c>
      <c r="D2414" t="s">
        <v>2341</v>
      </c>
      <c r="E2414" t="s">
        <v>93</v>
      </c>
      <c r="F2414">
        <v>40700</v>
      </c>
      <c r="G2414" t="s">
        <v>911</v>
      </c>
      <c r="I2414" t="s">
        <v>240</v>
      </c>
      <c r="J2414">
        <v>2026</v>
      </c>
      <c r="K2414">
        <v>7</v>
      </c>
      <c r="L2414" t="s">
        <v>94</v>
      </c>
      <c r="M2414">
        <v>997.47</v>
      </c>
      <c r="N2414">
        <v>1</v>
      </c>
      <c r="O2414">
        <v>997.47</v>
      </c>
      <c r="P2414" t="s">
        <v>2342</v>
      </c>
      <c r="Q2414">
        <v>0</v>
      </c>
    </row>
    <row r="2415" spans="1:17" x14ac:dyDescent="0.25">
      <c r="A2415" t="s">
        <v>2382</v>
      </c>
      <c r="B2415" t="s">
        <v>2344</v>
      </c>
      <c r="C2415" t="s">
        <v>2345</v>
      </c>
      <c r="D2415" t="s">
        <v>2341</v>
      </c>
      <c r="E2415" t="s">
        <v>105</v>
      </c>
      <c r="F2415">
        <v>40700</v>
      </c>
      <c r="G2415" t="s">
        <v>911</v>
      </c>
      <c r="I2415" t="s">
        <v>158</v>
      </c>
      <c r="J2415">
        <v>2026</v>
      </c>
      <c r="K2415">
        <v>7</v>
      </c>
      <c r="L2415" t="s">
        <v>94</v>
      </c>
      <c r="M2415">
        <v>2451.1799999999998</v>
      </c>
      <c r="N2415">
        <v>1</v>
      </c>
      <c r="O2415">
        <v>2451.1799999999998</v>
      </c>
      <c r="P2415" t="s">
        <v>2342</v>
      </c>
      <c r="Q2415">
        <v>0</v>
      </c>
    </row>
    <row r="2416" spans="1:17" x14ac:dyDescent="0.25">
      <c r="A2416" t="s">
        <v>2516</v>
      </c>
      <c r="B2416" t="s">
        <v>351</v>
      </c>
      <c r="C2416" t="s">
        <v>296</v>
      </c>
      <c r="D2416" t="s">
        <v>2341</v>
      </c>
      <c r="E2416" t="s">
        <v>93</v>
      </c>
      <c r="F2416">
        <v>40700</v>
      </c>
      <c r="G2416" t="s">
        <v>911</v>
      </c>
      <c r="I2416" t="s">
        <v>2302</v>
      </c>
      <c r="J2416">
        <v>2026</v>
      </c>
      <c r="K2416">
        <v>7</v>
      </c>
      <c r="L2416" t="s">
        <v>94</v>
      </c>
      <c r="M2416">
        <v>108</v>
      </c>
      <c r="N2416">
        <v>1</v>
      </c>
      <c r="O2416">
        <v>108</v>
      </c>
      <c r="P2416" t="s">
        <v>2342</v>
      </c>
      <c r="Q2416">
        <v>0</v>
      </c>
    </row>
    <row r="2417" spans="1:17" x14ac:dyDescent="0.25">
      <c r="A2417" t="s">
        <v>2516</v>
      </c>
      <c r="B2417" t="s">
        <v>351</v>
      </c>
      <c r="C2417" t="s">
        <v>296</v>
      </c>
      <c r="D2417" t="s">
        <v>2341</v>
      </c>
      <c r="E2417" t="s">
        <v>102</v>
      </c>
      <c r="F2417">
        <v>40700</v>
      </c>
      <c r="G2417" t="s">
        <v>911</v>
      </c>
      <c r="I2417" t="s">
        <v>186</v>
      </c>
      <c r="J2417">
        <v>2026</v>
      </c>
      <c r="K2417">
        <v>7</v>
      </c>
      <c r="L2417" t="s">
        <v>94</v>
      </c>
      <c r="M2417">
        <v>480.33</v>
      </c>
      <c r="N2417">
        <v>1</v>
      </c>
      <c r="O2417">
        <v>480.33</v>
      </c>
      <c r="P2417" t="s">
        <v>2342</v>
      </c>
      <c r="Q2417">
        <v>1</v>
      </c>
    </row>
    <row r="2418" spans="1:17" x14ac:dyDescent="0.25">
      <c r="A2418" t="s">
        <v>2516</v>
      </c>
      <c r="B2418" t="s">
        <v>351</v>
      </c>
      <c r="C2418" t="s">
        <v>296</v>
      </c>
      <c r="D2418" t="s">
        <v>2341</v>
      </c>
      <c r="E2418" t="s">
        <v>93</v>
      </c>
      <c r="F2418">
        <v>40700</v>
      </c>
      <c r="G2418" t="s">
        <v>911</v>
      </c>
      <c r="I2418" t="s">
        <v>167</v>
      </c>
      <c r="J2418">
        <v>2026</v>
      </c>
      <c r="K2418">
        <v>7</v>
      </c>
      <c r="L2418" t="s">
        <v>94</v>
      </c>
      <c r="M2418">
        <v>1288.44</v>
      </c>
      <c r="N2418">
        <v>1</v>
      </c>
      <c r="O2418">
        <v>1288.44</v>
      </c>
      <c r="P2418" t="s">
        <v>2342</v>
      </c>
      <c r="Q2418">
        <v>0</v>
      </c>
    </row>
    <row r="2419" spans="1:17" x14ac:dyDescent="0.25">
      <c r="A2419" t="s">
        <v>2516</v>
      </c>
      <c r="B2419" t="s">
        <v>351</v>
      </c>
      <c r="C2419" t="s">
        <v>296</v>
      </c>
      <c r="D2419" t="s">
        <v>2341</v>
      </c>
      <c r="E2419" t="s">
        <v>93</v>
      </c>
      <c r="F2419">
        <v>40700</v>
      </c>
      <c r="G2419" t="s">
        <v>911</v>
      </c>
      <c r="I2419" t="s">
        <v>253</v>
      </c>
      <c r="J2419">
        <v>2026</v>
      </c>
      <c r="K2419">
        <v>7</v>
      </c>
      <c r="L2419" t="s">
        <v>94</v>
      </c>
      <c r="M2419">
        <v>378.96</v>
      </c>
      <c r="N2419">
        <v>1</v>
      </c>
      <c r="O2419">
        <v>378.96</v>
      </c>
      <c r="P2419" t="s">
        <v>2342</v>
      </c>
      <c r="Q2419">
        <v>0</v>
      </c>
    </row>
    <row r="2420" spans="1:17" x14ac:dyDescent="0.25">
      <c r="A2420" t="s">
        <v>2516</v>
      </c>
      <c r="B2420" t="s">
        <v>351</v>
      </c>
      <c r="C2420" t="s">
        <v>296</v>
      </c>
      <c r="D2420" t="s">
        <v>2341</v>
      </c>
      <c r="E2420" t="s">
        <v>105</v>
      </c>
      <c r="F2420">
        <v>40700</v>
      </c>
      <c r="G2420" t="s">
        <v>911</v>
      </c>
      <c r="I2420" t="s">
        <v>121</v>
      </c>
      <c r="J2420">
        <v>2026</v>
      </c>
      <c r="K2420">
        <v>7</v>
      </c>
      <c r="L2420" t="s">
        <v>94</v>
      </c>
      <c r="M2420">
        <v>3360</v>
      </c>
      <c r="N2420">
        <v>1</v>
      </c>
      <c r="O2420">
        <v>3360</v>
      </c>
      <c r="P2420" t="s">
        <v>2342</v>
      </c>
      <c r="Q2420">
        <v>0</v>
      </c>
    </row>
    <row r="2421" spans="1:17" x14ac:dyDescent="0.25">
      <c r="A2421" t="s">
        <v>2382</v>
      </c>
      <c r="B2421" t="s">
        <v>2346</v>
      </c>
      <c r="C2421" t="s">
        <v>2347</v>
      </c>
      <c r="D2421" t="s">
        <v>2341</v>
      </c>
      <c r="E2421" t="s">
        <v>102</v>
      </c>
      <c r="F2421">
        <v>40700</v>
      </c>
      <c r="G2421" t="s">
        <v>911</v>
      </c>
      <c r="I2421" t="s">
        <v>186</v>
      </c>
      <c r="J2421">
        <v>2026</v>
      </c>
      <c r="K2421">
        <v>7</v>
      </c>
      <c r="L2421" t="s">
        <v>94</v>
      </c>
      <c r="M2421">
        <v>127.38</v>
      </c>
      <c r="N2421">
        <v>1</v>
      </c>
      <c r="O2421">
        <v>127.38</v>
      </c>
      <c r="P2421" t="s">
        <v>2342</v>
      </c>
      <c r="Q2421">
        <v>1</v>
      </c>
    </row>
    <row r="2422" spans="1:17" x14ac:dyDescent="0.25">
      <c r="A2422" t="s">
        <v>2382</v>
      </c>
      <c r="B2422" t="s">
        <v>2346</v>
      </c>
      <c r="C2422" t="s">
        <v>2347</v>
      </c>
      <c r="D2422" t="s">
        <v>2341</v>
      </c>
      <c r="E2422" t="s">
        <v>93</v>
      </c>
      <c r="F2422">
        <v>40700</v>
      </c>
      <c r="G2422" t="s">
        <v>911</v>
      </c>
      <c r="I2422" t="s">
        <v>166</v>
      </c>
      <c r="J2422">
        <v>2026</v>
      </c>
      <c r="K2422">
        <v>7</v>
      </c>
      <c r="L2422" t="s">
        <v>94</v>
      </c>
      <c r="M2422">
        <v>540.99</v>
      </c>
      <c r="N2422">
        <v>1</v>
      </c>
      <c r="O2422">
        <v>540.99</v>
      </c>
      <c r="P2422" t="s">
        <v>2342</v>
      </c>
      <c r="Q2422">
        <v>1</v>
      </c>
    </row>
    <row r="2423" spans="1:17" x14ac:dyDescent="0.25">
      <c r="A2423" t="s">
        <v>2382</v>
      </c>
      <c r="B2423" t="s">
        <v>2346</v>
      </c>
      <c r="C2423" t="s">
        <v>2347</v>
      </c>
      <c r="D2423" t="s">
        <v>2341</v>
      </c>
      <c r="E2423" t="s">
        <v>93</v>
      </c>
      <c r="F2423">
        <v>40700</v>
      </c>
      <c r="G2423" t="s">
        <v>911</v>
      </c>
      <c r="I2423" t="s">
        <v>2303</v>
      </c>
      <c r="J2423">
        <v>2026</v>
      </c>
      <c r="K2423">
        <v>7</v>
      </c>
      <c r="L2423" t="s">
        <v>94</v>
      </c>
      <c r="M2423">
        <v>331.57</v>
      </c>
      <c r="N2423">
        <v>1</v>
      </c>
      <c r="O2423">
        <v>331.57</v>
      </c>
      <c r="P2423" t="s">
        <v>2342</v>
      </c>
      <c r="Q2423">
        <v>1</v>
      </c>
    </row>
    <row r="2424" spans="1:17" x14ac:dyDescent="0.25">
      <c r="A2424" t="s">
        <v>2382</v>
      </c>
      <c r="B2424" t="s">
        <v>2346</v>
      </c>
      <c r="C2424" t="s">
        <v>2347</v>
      </c>
      <c r="D2424" t="s">
        <v>2341</v>
      </c>
      <c r="E2424" t="s">
        <v>93</v>
      </c>
      <c r="F2424">
        <v>40700</v>
      </c>
      <c r="G2424" t="s">
        <v>911</v>
      </c>
      <c r="I2424" t="s">
        <v>169</v>
      </c>
      <c r="J2424">
        <v>2026</v>
      </c>
      <c r="K2424">
        <v>7</v>
      </c>
      <c r="L2424" t="s">
        <v>94</v>
      </c>
      <c r="M2424">
        <v>823.6</v>
      </c>
      <c r="N2424">
        <v>1</v>
      </c>
      <c r="O2424">
        <v>823.6</v>
      </c>
      <c r="P2424" t="s">
        <v>2342</v>
      </c>
      <c r="Q2424">
        <v>0</v>
      </c>
    </row>
    <row r="2425" spans="1:17" x14ac:dyDescent="0.25">
      <c r="A2425" t="s">
        <v>2382</v>
      </c>
      <c r="B2425" t="s">
        <v>2346</v>
      </c>
      <c r="C2425" t="s">
        <v>2347</v>
      </c>
      <c r="D2425" t="s">
        <v>2341</v>
      </c>
      <c r="E2425" t="s">
        <v>93</v>
      </c>
      <c r="F2425">
        <v>40700</v>
      </c>
      <c r="G2425" t="s">
        <v>911</v>
      </c>
      <c r="I2425" t="s">
        <v>253</v>
      </c>
      <c r="J2425">
        <v>2026</v>
      </c>
      <c r="K2425">
        <v>7</v>
      </c>
      <c r="L2425" t="s">
        <v>94</v>
      </c>
      <c r="M2425">
        <v>1060.55</v>
      </c>
      <c r="N2425">
        <v>1</v>
      </c>
      <c r="O2425">
        <v>1060.55</v>
      </c>
      <c r="P2425" t="s">
        <v>2342</v>
      </c>
      <c r="Q2425">
        <v>0</v>
      </c>
    </row>
    <row r="2426" spans="1:17" x14ac:dyDescent="0.25">
      <c r="A2426" t="s">
        <v>2382</v>
      </c>
      <c r="B2426" t="s">
        <v>2346</v>
      </c>
      <c r="C2426" t="s">
        <v>2347</v>
      </c>
      <c r="D2426" t="s">
        <v>2341</v>
      </c>
      <c r="E2426" t="s">
        <v>105</v>
      </c>
      <c r="F2426">
        <v>40700</v>
      </c>
      <c r="G2426" t="s">
        <v>911</v>
      </c>
      <c r="I2426" t="s">
        <v>158</v>
      </c>
      <c r="J2426">
        <v>2026</v>
      </c>
      <c r="K2426">
        <v>7</v>
      </c>
      <c r="L2426" t="s">
        <v>94</v>
      </c>
      <c r="M2426">
        <v>2389.86</v>
      </c>
      <c r="N2426">
        <v>1</v>
      </c>
      <c r="O2426">
        <v>2389.86</v>
      </c>
      <c r="P2426" t="s">
        <v>2342</v>
      </c>
      <c r="Q2426">
        <v>0</v>
      </c>
    </row>
    <row r="2427" spans="1:17" x14ac:dyDescent="0.25">
      <c r="A2427" t="s">
        <v>2382</v>
      </c>
      <c r="B2427" t="s">
        <v>2346</v>
      </c>
      <c r="C2427" t="s">
        <v>2347</v>
      </c>
      <c r="D2427" t="s">
        <v>2341</v>
      </c>
      <c r="E2427" t="s">
        <v>93</v>
      </c>
      <c r="F2427">
        <v>40700</v>
      </c>
      <c r="G2427" t="s">
        <v>911</v>
      </c>
      <c r="I2427" t="s">
        <v>706</v>
      </c>
      <c r="J2427">
        <v>2026</v>
      </c>
      <c r="K2427">
        <v>7</v>
      </c>
      <c r="L2427" t="s">
        <v>94</v>
      </c>
      <c r="M2427">
        <v>331.56</v>
      </c>
      <c r="N2427">
        <v>1</v>
      </c>
      <c r="O2427">
        <v>331.56</v>
      </c>
      <c r="P2427" t="s">
        <v>2342</v>
      </c>
      <c r="Q2427">
        <v>1</v>
      </c>
    </row>
    <row r="2428" spans="1:17" x14ac:dyDescent="0.25">
      <c r="A2428" t="s">
        <v>2516</v>
      </c>
      <c r="B2428" t="s">
        <v>2034</v>
      </c>
      <c r="C2428" t="s">
        <v>296</v>
      </c>
      <c r="D2428" t="s">
        <v>2341</v>
      </c>
      <c r="E2428" t="s">
        <v>93</v>
      </c>
      <c r="F2428">
        <v>40700</v>
      </c>
      <c r="G2428" t="s">
        <v>911</v>
      </c>
      <c r="I2428" t="s">
        <v>2302</v>
      </c>
      <c r="J2428">
        <v>2026</v>
      </c>
      <c r="K2428">
        <v>7</v>
      </c>
      <c r="L2428" t="s">
        <v>94</v>
      </c>
      <c r="M2428">
        <v>72</v>
      </c>
      <c r="N2428">
        <v>1</v>
      </c>
      <c r="O2428">
        <v>72</v>
      </c>
      <c r="P2428" t="s">
        <v>2342</v>
      </c>
      <c r="Q2428">
        <v>0</v>
      </c>
    </row>
    <row r="2429" spans="1:17" x14ac:dyDescent="0.25">
      <c r="A2429" t="s">
        <v>2516</v>
      </c>
      <c r="B2429" t="s">
        <v>2034</v>
      </c>
      <c r="C2429" t="s">
        <v>296</v>
      </c>
      <c r="D2429" t="s">
        <v>2341</v>
      </c>
      <c r="E2429" t="s">
        <v>102</v>
      </c>
      <c r="F2429">
        <v>40700</v>
      </c>
      <c r="G2429" t="s">
        <v>911</v>
      </c>
      <c r="I2429" t="s">
        <v>186</v>
      </c>
      <c r="J2429">
        <v>2026</v>
      </c>
      <c r="K2429">
        <v>7</v>
      </c>
      <c r="L2429" t="s">
        <v>94</v>
      </c>
      <c r="M2429">
        <v>393.54</v>
      </c>
      <c r="N2429">
        <v>1</v>
      </c>
      <c r="O2429">
        <v>393.54</v>
      </c>
      <c r="P2429" t="s">
        <v>2342</v>
      </c>
      <c r="Q2429">
        <v>1</v>
      </c>
    </row>
    <row r="2430" spans="1:17" x14ac:dyDescent="0.25">
      <c r="A2430" t="s">
        <v>2516</v>
      </c>
      <c r="B2430" t="s">
        <v>2034</v>
      </c>
      <c r="C2430" t="s">
        <v>296</v>
      </c>
      <c r="D2430" t="s">
        <v>2341</v>
      </c>
      <c r="E2430" t="s">
        <v>93</v>
      </c>
      <c r="F2430">
        <v>40700</v>
      </c>
      <c r="G2430" t="s">
        <v>911</v>
      </c>
      <c r="I2430" t="s">
        <v>166</v>
      </c>
      <c r="J2430">
        <v>2026</v>
      </c>
      <c r="K2430">
        <v>7</v>
      </c>
      <c r="L2430" t="s">
        <v>94</v>
      </c>
      <c r="M2430">
        <v>1165</v>
      </c>
      <c r="N2430">
        <v>1</v>
      </c>
      <c r="O2430">
        <v>1165</v>
      </c>
      <c r="P2430" t="s">
        <v>2342</v>
      </c>
      <c r="Q2430">
        <v>1</v>
      </c>
    </row>
    <row r="2431" spans="1:17" x14ac:dyDescent="0.25">
      <c r="A2431" t="s">
        <v>2516</v>
      </c>
      <c r="B2431" t="s">
        <v>2034</v>
      </c>
      <c r="C2431" t="s">
        <v>296</v>
      </c>
      <c r="D2431" t="s">
        <v>2341</v>
      </c>
      <c r="E2431" t="s">
        <v>93</v>
      </c>
      <c r="F2431">
        <v>40700</v>
      </c>
      <c r="G2431" t="s">
        <v>911</v>
      </c>
      <c r="I2431" t="s">
        <v>2303</v>
      </c>
      <c r="J2431">
        <v>2026</v>
      </c>
      <c r="K2431">
        <v>7</v>
      </c>
      <c r="L2431" t="s">
        <v>94</v>
      </c>
      <c r="M2431">
        <v>819</v>
      </c>
      <c r="N2431">
        <v>1</v>
      </c>
      <c r="O2431">
        <v>819</v>
      </c>
      <c r="P2431" t="s">
        <v>2342</v>
      </c>
      <c r="Q2431">
        <v>1</v>
      </c>
    </row>
    <row r="2432" spans="1:17" x14ac:dyDescent="0.25">
      <c r="A2432" t="s">
        <v>2516</v>
      </c>
      <c r="B2432" t="s">
        <v>2034</v>
      </c>
      <c r="C2432" t="s">
        <v>296</v>
      </c>
      <c r="D2432" t="s">
        <v>2341</v>
      </c>
      <c r="E2432" t="s">
        <v>93</v>
      </c>
      <c r="F2432">
        <v>40700</v>
      </c>
      <c r="G2432" t="s">
        <v>911</v>
      </c>
      <c r="I2432" t="s">
        <v>169</v>
      </c>
      <c r="J2432">
        <v>2026</v>
      </c>
      <c r="K2432">
        <v>7</v>
      </c>
      <c r="L2432" t="s">
        <v>94</v>
      </c>
      <c r="M2432">
        <v>720</v>
      </c>
      <c r="N2432">
        <v>1</v>
      </c>
      <c r="O2432">
        <v>720</v>
      </c>
      <c r="P2432" t="s">
        <v>2342</v>
      </c>
      <c r="Q2432">
        <v>0</v>
      </c>
    </row>
    <row r="2433" spans="1:17" x14ac:dyDescent="0.25">
      <c r="A2433" t="s">
        <v>2516</v>
      </c>
      <c r="B2433" t="s">
        <v>2034</v>
      </c>
      <c r="C2433" t="s">
        <v>296</v>
      </c>
      <c r="D2433" t="s">
        <v>2341</v>
      </c>
      <c r="E2433" t="s">
        <v>93</v>
      </c>
      <c r="F2433">
        <v>40700</v>
      </c>
      <c r="G2433" t="s">
        <v>911</v>
      </c>
      <c r="I2433" t="s">
        <v>253</v>
      </c>
      <c r="J2433">
        <v>2026</v>
      </c>
      <c r="K2433">
        <v>7</v>
      </c>
      <c r="L2433" t="s">
        <v>94</v>
      </c>
      <c r="M2433">
        <v>378.96</v>
      </c>
      <c r="N2433">
        <v>1</v>
      </c>
      <c r="O2433">
        <v>378.96</v>
      </c>
      <c r="P2433" t="s">
        <v>2342</v>
      </c>
      <c r="Q2433">
        <v>0</v>
      </c>
    </row>
    <row r="2434" spans="1:17" x14ac:dyDescent="0.25">
      <c r="A2434" t="s">
        <v>2516</v>
      </c>
      <c r="B2434" t="s">
        <v>2034</v>
      </c>
      <c r="C2434" t="s">
        <v>296</v>
      </c>
      <c r="D2434" t="s">
        <v>2341</v>
      </c>
      <c r="E2434" t="s">
        <v>93</v>
      </c>
      <c r="F2434">
        <v>40700</v>
      </c>
      <c r="G2434" t="s">
        <v>911</v>
      </c>
      <c r="I2434" t="s">
        <v>241</v>
      </c>
      <c r="J2434">
        <v>2026</v>
      </c>
      <c r="K2434">
        <v>7</v>
      </c>
      <c r="L2434" t="s">
        <v>94</v>
      </c>
      <c r="M2434">
        <v>454.76</v>
      </c>
      <c r="N2434">
        <v>1</v>
      </c>
      <c r="O2434">
        <v>454.76</v>
      </c>
      <c r="P2434" t="s">
        <v>2342</v>
      </c>
      <c r="Q2434">
        <v>0</v>
      </c>
    </row>
    <row r="2435" spans="1:17" x14ac:dyDescent="0.25">
      <c r="A2435" t="s">
        <v>2516</v>
      </c>
      <c r="B2435" t="s">
        <v>2034</v>
      </c>
      <c r="C2435" t="s">
        <v>296</v>
      </c>
      <c r="D2435" t="s">
        <v>2341</v>
      </c>
      <c r="E2435" t="s">
        <v>105</v>
      </c>
      <c r="F2435">
        <v>40700</v>
      </c>
      <c r="G2435" t="s">
        <v>911</v>
      </c>
      <c r="I2435" t="s">
        <v>2295</v>
      </c>
      <c r="J2435">
        <v>2026</v>
      </c>
      <c r="K2435">
        <v>7</v>
      </c>
      <c r="L2435" t="s">
        <v>94</v>
      </c>
      <c r="M2435">
        <v>4358.1000000000004</v>
      </c>
      <c r="N2435">
        <v>1</v>
      </c>
      <c r="O2435">
        <v>4358.1000000000004</v>
      </c>
      <c r="P2435" t="s">
        <v>2342</v>
      </c>
      <c r="Q2435">
        <v>0</v>
      </c>
    </row>
    <row r="2436" spans="1:17" x14ac:dyDescent="0.25">
      <c r="A2436" t="s">
        <v>2377</v>
      </c>
      <c r="B2436" t="s">
        <v>2109</v>
      </c>
      <c r="C2436" t="s">
        <v>316</v>
      </c>
      <c r="D2436" t="s">
        <v>2341</v>
      </c>
      <c r="E2436" t="s">
        <v>93</v>
      </c>
      <c r="F2436">
        <v>40700</v>
      </c>
      <c r="G2436" t="s">
        <v>911</v>
      </c>
      <c r="I2436" t="s">
        <v>2349</v>
      </c>
      <c r="J2436">
        <v>2026</v>
      </c>
      <c r="K2436">
        <v>7</v>
      </c>
      <c r="L2436" t="s">
        <v>94</v>
      </c>
      <c r="M2436">
        <v>86.19</v>
      </c>
      <c r="N2436">
        <v>1</v>
      </c>
      <c r="O2436">
        <v>86.19</v>
      </c>
      <c r="P2436" t="s">
        <v>2342</v>
      </c>
      <c r="Q2436">
        <v>0</v>
      </c>
    </row>
    <row r="2437" spans="1:17" x14ac:dyDescent="0.25">
      <c r="A2437" t="s">
        <v>2516</v>
      </c>
      <c r="B2437" t="s">
        <v>2112</v>
      </c>
      <c r="C2437" t="s">
        <v>296</v>
      </c>
      <c r="D2437" t="s">
        <v>2341</v>
      </c>
      <c r="E2437" t="s">
        <v>93</v>
      </c>
      <c r="F2437">
        <v>40700</v>
      </c>
      <c r="G2437" t="s">
        <v>911</v>
      </c>
      <c r="I2437" t="s">
        <v>167</v>
      </c>
      <c r="J2437">
        <v>2026</v>
      </c>
      <c r="K2437">
        <v>7</v>
      </c>
      <c r="L2437" t="s">
        <v>94</v>
      </c>
      <c r="M2437">
        <v>226.85480000000001</v>
      </c>
      <c r="N2437">
        <v>1</v>
      </c>
      <c r="O2437">
        <v>226.85480000000001</v>
      </c>
      <c r="P2437" t="s">
        <v>2342</v>
      </c>
      <c r="Q2437">
        <v>0</v>
      </c>
    </row>
    <row r="2438" spans="1:17" x14ac:dyDescent="0.25">
      <c r="A2438" t="s">
        <v>2516</v>
      </c>
      <c r="B2438" t="s">
        <v>2112</v>
      </c>
      <c r="C2438" t="s">
        <v>296</v>
      </c>
      <c r="D2438" t="s">
        <v>2341</v>
      </c>
      <c r="E2438" t="s">
        <v>93</v>
      </c>
      <c r="F2438">
        <v>40700</v>
      </c>
      <c r="G2438" t="s">
        <v>911</v>
      </c>
      <c r="I2438" t="s">
        <v>253</v>
      </c>
      <c r="J2438">
        <v>2026</v>
      </c>
      <c r="K2438">
        <v>7</v>
      </c>
      <c r="L2438" t="s">
        <v>94</v>
      </c>
      <c r="M2438">
        <v>400.33199999999999</v>
      </c>
      <c r="N2438">
        <v>1</v>
      </c>
      <c r="O2438">
        <v>400.33199999999999</v>
      </c>
      <c r="P2438" t="s">
        <v>2342</v>
      </c>
      <c r="Q2438">
        <v>0</v>
      </c>
    </row>
    <row r="2439" spans="1:17" x14ac:dyDescent="0.25">
      <c r="A2439" t="s">
        <v>2516</v>
      </c>
      <c r="B2439" t="s">
        <v>2112</v>
      </c>
      <c r="C2439" t="s">
        <v>296</v>
      </c>
      <c r="D2439" t="s">
        <v>2341</v>
      </c>
      <c r="E2439" t="s">
        <v>93</v>
      </c>
      <c r="F2439">
        <v>40700</v>
      </c>
      <c r="G2439" t="s">
        <v>911</v>
      </c>
      <c r="I2439" t="s">
        <v>240</v>
      </c>
      <c r="J2439">
        <v>2026</v>
      </c>
      <c r="K2439">
        <v>7</v>
      </c>
      <c r="L2439" t="s">
        <v>94</v>
      </c>
      <c r="M2439">
        <v>480.39840000000004</v>
      </c>
      <c r="N2439">
        <v>1</v>
      </c>
      <c r="O2439">
        <v>480.39840000000004</v>
      </c>
      <c r="P2439" t="s">
        <v>2342</v>
      </c>
      <c r="Q2439">
        <v>0</v>
      </c>
    </row>
    <row r="2440" spans="1:17" x14ac:dyDescent="0.25">
      <c r="A2440" t="s">
        <v>2516</v>
      </c>
      <c r="B2440" t="s">
        <v>2112</v>
      </c>
      <c r="C2440" t="s">
        <v>296</v>
      </c>
      <c r="D2440" t="s">
        <v>2341</v>
      </c>
      <c r="E2440" t="s">
        <v>105</v>
      </c>
      <c r="F2440">
        <v>40700</v>
      </c>
      <c r="G2440" t="s">
        <v>911</v>
      </c>
      <c r="I2440" t="s">
        <v>144</v>
      </c>
      <c r="J2440">
        <v>2026</v>
      </c>
      <c r="K2440">
        <v>7</v>
      </c>
      <c r="L2440" t="s">
        <v>94</v>
      </c>
      <c r="M2440">
        <v>887.40260000000001</v>
      </c>
      <c r="N2440">
        <v>1</v>
      </c>
      <c r="O2440">
        <v>887.40260000000001</v>
      </c>
      <c r="P2440" t="s">
        <v>2342</v>
      </c>
      <c r="Q2440">
        <v>0</v>
      </c>
    </row>
    <row r="2441" spans="1:17" x14ac:dyDescent="0.25">
      <c r="A2441" t="s">
        <v>2516</v>
      </c>
      <c r="B2441" t="s">
        <v>2112</v>
      </c>
      <c r="C2441" t="s">
        <v>296</v>
      </c>
      <c r="D2441" t="s">
        <v>2341</v>
      </c>
      <c r="E2441" t="s">
        <v>93</v>
      </c>
      <c r="F2441">
        <v>40700</v>
      </c>
      <c r="G2441" t="s">
        <v>911</v>
      </c>
      <c r="I2441" t="s">
        <v>619</v>
      </c>
      <c r="J2441">
        <v>2026</v>
      </c>
      <c r="K2441">
        <v>7</v>
      </c>
      <c r="L2441" t="s">
        <v>94</v>
      </c>
      <c r="M2441">
        <v>72.246581599999999</v>
      </c>
      <c r="N2441">
        <v>1</v>
      </c>
      <c r="O2441">
        <v>72.246581599999999</v>
      </c>
      <c r="P2441" t="s">
        <v>2342</v>
      </c>
      <c r="Q2441">
        <v>1</v>
      </c>
    </row>
    <row r="2442" spans="1:17" x14ac:dyDescent="0.25">
      <c r="A2442" t="s">
        <v>2516</v>
      </c>
      <c r="B2442" t="s">
        <v>797</v>
      </c>
      <c r="C2442" t="s">
        <v>296</v>
      </c>
      <c r="D2442" t="s">
        <v>2341</v>
      </c>
      <c r="E2442" t="s">
        <v>102</v>
      </c>
      <c r="F2442">
        <v>40700</v>
      </c>
      <c r="G2442" t="s">
        <v>911</v>
      </c>
      <c r="I2442" t="s">
        <v>186</v>
      </c>
      <c r="J2442">
        <v>2026</v>
      </c>
      <c r="K2442">
        <v>7</v>
      </c>
      <c r="L2442" t="s">
        <v>94</v>
      </c>
      <c r="M2442">
        <v>395.68814880000002</v>
      </c>
      <c r="N2442">
        <v>1</v>
      </c>
      <c r="O2442">
        <v>395.68814880000002</v>
      </c>
      <c r="P2442" t="s">
        <v>2342</v>
      </c>
      <c r="Q2442">
        <v>1</v>
      </c>
    </row>
    <row r="2443" spans="1:17" x14ac:dyDescent="0.25">
      <c r="A2443" t="s">
        <v>2516</v>
      </c>
      <c r="B2443" t="s">
        <v>797</v>
      </c>
      <c r="C2443" t="s">
        <v>296</v>
      </c>
      <c r="D2443" t="s">
        <v>2341</v>
      </c>
      <c r="E2443" t="s">
        <v>93</v>
      </c>
      <c r="F2443">
        <v>40700</v>
      </c>
      <c r="G2443" t="s">
        <v>911</v>
      </c>
      <c r="I2443" t="s">
        <v>253</v>
      </c>
      <c r="J2443">
        <v>2026</v>
      </c>
      <c r="K2443">
        <v>7</v>
      </c>
      <c r="L2443" t="s">
        <v>94</v>
      </c>
      <c r="M2443">
        <v>400.33199999999999</v>
      </c>
      <c r="N2443">
        <v>1</v>
      </c>
      <c r="O2443">
        <v>400.33199999999999</v>
      </c>
      <c r="P2443" t="s">
        <v>2342</v>
      </c>
      <c r="Q2443">
        <v>0</v>
      </c>
    </row>
    <row r="2444" spans="1:17" x14ac:dyDescent="0.25">
      <c r="A2444" t="s">
        <v>2516</v>
      </c>
      <c r="B2444" t="s">
        <v>797</v>
      </c>
      <c r="C2444" t="s">
        <v>296</v>
      </c>
      <c r="D2444" t="s">
        <v>2341</v>
      </c>
      <c r="E2444" t="s">
        <v>105</v>
      </c>
      <c r="F2444">
        <v>40700</v>
      </c>
      <c r="G2444" t="s">
        <v>911</v>
      </c>
      <c r="I2444" t="s">
        <v>144</v>
      </c>
      <c r="J2444">
        <v>2026</v>
      </c>
      <c r="K2444">
        <v>7</v>
      </c>
      <c r="L2444" t="s">
        <v>94</v>
      </c>
      <c r="M2444">
        <v>253.54360000000003</v>
      </c>
      <c r="N2444">
        <v>1</v>
      </c>
      <c r="O2444">
        <v>253.54360000000003</v>
      </c>
      <c r="P2444" t="s">
        <v>2342</v>
      </c>
      <c r="Q2444">
        <v>0</v>
      </c>
    </row>
    <row r="2445" spans="1:17" x14ac:dyDescent="0.25">
      <c r="A2445" t="s">
        <v>2377</v>
      </c>
      <c r="B2445">
        <v>20170770</v>
      </c>
      <c r="C2445" t="s">
        <v>316</v>
      </c>
      <c r="D2445" t="s">
        <v>2341</v>
      </c>
      <c r="E2445" t="s">
        <v>104</v>
      </c>
      <c r="F2445">
        <v>40700</v>
      </c>
      <c r="G2445" t="s">
        <v>911</v>
      </c>
      <c r="I2445" t="s">
        <v>245</v>
      </c>
      <c r="J2445">
        <v>2026</v>
      </c>
      <c r="K2445">
        <v>7</v>
      </c>
      <c r="L2445" t="s">
        <v>94</v>
      </c>
      <c r="M2445">
        <v>424.08</v>
      </c>
      <c r="N2445">
        <v>1</v>
      </c>
      <c r="O2445">
        <v>424.08</v>
      </c>
      <c r="P2445" t="s">
        <v>2342</v>
      </c>
      <c r="Q2445">
        <v>1</v>
      </c>
    </row>
    <row r="2446" spans="1:17" x14ac:dyDescent="0.25">
      <c r="A2446" t="s">
        <v>2377</v>
      </c>
      <c r="B2446">
        <v>20170770</v>
      </c>
      <c r="C2446" t="s">
        <v>316</v>
      </c>
      <c r="D2446" t="s">
        <v>2341</v>
      </c>
      <c r="E2446" t="s">
        <v>104</v>
      </c>
      <c r="F2446">
        <v>40700</v>
      </c>
      <c r="G2446" t="s">
        <v>911</v>
      </c>
      <c r="I2446" t="s">
        <v>246</v>
      </c>
      <c r="J2446">
        <v>2026</v>
      </c>
      <c r="K2446">
        <v>7</v>
      </c>
      <c r="L2446" t="s">
        <v>94</v>
      </c>
      <c r="M2446">
        <v>861.84</v>
      </c>
      <c r="N2446">
        <v>1</v>
      </c>
      <c r="O2446">
        <v>861.84</v>
      </c>
      <c r="P2446" t="s">
        <v>2342</v>
      </c>
      <c r="Q2446">
        <v>0</v>
      </c>
    </row>
    <row r="2447" spans="1:17" x14ac:dyDescent="0.25">
      <c r="A2447" t="s">
        <v>2377</v>
      </c>
      <c r="B2447">
        <v>20170770</v>
      </c>
      <c r="C2447" t="s">
        <v>316</v>
      </c>
      <c r="D2447" t="s">
        <v>2341</v>
      </c>
      <c r="E2447" t="s">
        <v>93</v>
      </c>
      <c r="F2447">
        <v>40700</v>
      </c>
      <c r="G2447" t="s">
        <v>911</v>
      </c>
      <c r="I2447" t="s">
        <v>253</v>
      </c>
      <c r="J2447">
        <v>2026</v>
      </c>
      <c r="K2447">
        <v>7</v>
      </c>
      <c r="L2447" t="s">
        <v>94</v>
      </c>
      <c r="M2447">
        <v>775.66</v>
      </c>
      <c r="N2447">
        <v>1</v>
      </c>
      <c r="O2447">
        <v>775.66</v>
      </c>
      <c r="P2447" t="s">
        <v>2342</v>
      </c>
      <c r="Q2447">
        <v>0</v>
      </c>
    </row>
    <row r="2448" spans="1:17" x14ac:dyDescent="0.25">
      <c r="A2448" t="s">
        <v>2377</v>
      </c>
      <c r="B2448">
        <v>20170770</v>
      </c>
      <c r="C2448" t="s">
        <v>316</v>
      </c>
      <c r="D2448" t="s">
        <v>2341</v>
      </c>
      <c r="E2448" t="s">
        <v>105</v>
      </c>
      <c r="F2448">
        <v>40700</v>
      </c>
      <c r="G2448" t="s">
        <v>911</v>
      </c>
      <c r="I2448" t="s">
        <v>121</v>
      </c>
      <c r="J2448">
        <v>2026</v>
      </c>
      <c r="K2448">
        <v>7</v>
      </c>
      <c r="L2448" t="s">
        <v>94</v>
      </c>
      <c r="M2448">
        <v>410.42</v>
      </c>
      <c r="N2448">
        <v>1</v>
      </c>
      <c r="O2448">
        <v>410.42</v>
      </c>
      <c r="P2448" t="s">
        <v>2342</v>
      </c>
      <c r="Q2448">
        <v>0</v>
      </c>
    </row>
    <row r="2449" spans="1:17" x14ac:dyDescent="0.25">
      <c r="A2449" t="s">
        <v>2377</v>
      </c>
      <c r="B2449">
        <v>20170770</v>
      </c>
      <c r="C2449" t="s">
        <v>316</v>
      </c>
      <c r="D2449" t="s">
        <v>2341</v>
      </c>
      <c r="E2449" t="s">
        <v>105</v>
      </c>
      <c r="F2449">
        <v>40700</v>
      </c>
      <c r="G2449" t="s">
        <v>911</v>
      </c>
      <c r="I2449" t="s">
        <v>111</v>
      </c>
      <c r="J2449">
        <v>2026</v>
      </c>
      <c r="K2449">
        <v>7</v>
      </c>
      <c r="L2449" t="s">
        <v>94</v>
      </c>
      <c r="M2449">
        <v>389.07</v>
      </c>
      <c r="N2449">
        <v>1</v>
      </c>
      <c r="O2449">
        <v>389.07</v>
      </c>
      <c r="P2449" t="s">
        <v>2342</v>
      </c>
      <c r="Q2449">
        <v>0</v>
      </c>
    </row>
    <row r="2450" spans="1:17" x14ac:dyDescent="0.25">
      <c r="A2450" t="s">
        <v>2516</v>
      </c>
      <c r="B2450" t="s">
        <v>302</v>
      </c>
      <c r="C2450" t="s">
        <v>296</v>
      </c>
      <c r="D2450" t="s">
        <v>2341</v>
      </c>
      <c r="E2450" t="s">
        <v>102</v>
      </c>
      <c r="F2450">
        <v>40700</v>
      </c>
      <c r="G2450" t="s">
        <v>911</v>
      </c>
      <c r="I2450" t="s">
        <v>186</v>
      </c>
      <c r="J2450">
        <v>2026</v>
      </c>
      <c r="K2450">
        <v>7</v>
      </c>
      <c r="L2450" t="s">
        <v>94</v>
      </c>
      <c r="M2450">
        <v>153.7808656</v>
      </c>
      <c r="N2450">
        <v>1</v>
      </c>
      <c r="O2450">
        <v>153.7808656</v>
      </c>
      <c r="P2450" t="s">
        <v>2342</v>
      </c>
      <c r="Q2450">
        <v>1</v>
      </c>
    </row>
    <row r="2451" spans="1:17" x14ac:dyDescent="0.25">
      <c r="A2451" t="s">
        <v>2516</v>
      </c>
      <c r="B2451" t="s">
        <v>302</v>
      </c>
      <c r="C2451" t="s">
        <v>296</v>
      </c>
      <c r="D2451" t="s">
        <v>2341</v>
      </c>
      <c r="E2451" t="s">
        <v>93</v>
      </c>
      <c r="F2451">
        <v>40700</v>
      </c>
      <c r="G2451" t="s">
        <v>911</v>
      </c>
      <c r="I2451" t="s">
        <v>167</v>
      </c>
      <c r="J2451">
        <v>2026</v>
      </c>
      <c r="K2451">
        <v>7</v>
      </c>
      <c r="L2451" t="s">
        <v>94</v>
      </c>
      <c r="M2451">
        <v>340.28220000000005</v>
      </c>
      <c r="N2451">
        <v>1</v>
      </c>
      <c r="O2451">
        <v>340.28220000000005</v>
      </c>
      <c r="P2451" t="s">
        <v>2342</v>
      </c>
      <c r="Q2451">
        <v>0</v>
      </c>
    </row>
    <row r="2452" spans="1:17" x14ac:dyDescent="0.25">
      <c r="A2452" t="s">
        <v>2516</v>
      </c>
      <c r="B2452" t="s">
        <v>302</v>
      </c>
      <c r="C2452" t="s">
        <v>296</v>
      </c>
      <c r="D2452" t="s">
        <v>2341</v>
      </c>
      <c r="E2452" t="s">
        <v>93</v>
      </c>
      <c r="F2452">
        <v>40700</v>
      </c>
      <c r="G2452" t="s">
        <v>911</v>
      </c>
      <c r="I2452" t="s">
        <v>253</v>
      </c>
      <c r="J2452">
        <v>2026</v>
      </c>
      <c r="K2452">
        <v>7</v>
      </c>
      <c r="L2452" t="s">
        <v>94</v>
      </c>
      <c r="M2452">
        <v>400.33199999999999</v>
      </c>
      <c r="N2452">
        <v>1</v>
      </c>
      <c r="O2452">
        <v>400.33199999999999</v>
      </c>
      <c r="P2452" t="s">
        <v>2342</v>
      </c>
      <c r="Q2452">
        <v>0</v>
      </c>
    </row>
    <row r="2453" spans="1:17" x14ac:dyDescent="0.25">
      <c r="A2453" t="s">
        <v>2516</v>
      </c>
      <c r="B2453" t="s">
        <v>302</v>
      </c>
      <c r="C2453" t="s">
        <v>296</v>
      </c>
      <c r="D2453" t="s">
        <v>2341</v>
      </c>
      <c r="E2453" t="s">
        <v>105</v>
      </c>
      <c r="F2453">
        <v>40700</v>
      </c>
      <c r="G2453" t="s">
        <v>911</v>
      </c>
      <c r="I2453" t="s">
        <v>144</v>
      </c>
      <c r="J2453">
        <v>2026</v>
      </c>
      <c r="K2453">
        <v>7</v>
      </c>
      <c r="L2453" t="s">
        <v>94</v>
      </c>
      <c r="M2453">
        <v>1140.9462000000001</v>
      </c>
      <c r="N2453">
        <v>1</v>
      </c>
      <c r="O2453">
        <v>1140.9462000000001</v>
      </c>
      <c r="P2453" t="s">
        <v>2342</v>
      </c>
      <c r="Q2453">
        <v>0</v>
      </c>
    </row>
    <row r="2454" spans="1:17" x14ac:dyDescent="0.25">
      <c r="A2454" t="s">
        <v>2516</v>
      </c>
      <c r="B2454" t="s">
        <v>302</v>
      </c>
      <c r="C2454" t="s">
        <v>296</v>
      </c>
      <c r="D2454" t="s">
        <v>2341</v>
      </c>
      <c r="E2454" t="s">
        <v>93</v>
      </c>
      <c r="F2454">
        <v>40700</v>
      </c>
      <c r="G2454" t="s">
        <v>911</v>
      </c>
      <c r="I2454" t="s">
        <v>619</v>
      </c>
      <c r="J2454">
        <v>2026</v>
      </c>
      <c r="K2454">
        <v>7</v>
      </c>
      <c r="L2454" t="s">
        <v>94</v>
      </c>
      <c r="M2454">
        <v>108.36987239999999</v>
      </c>
      <c r="N2454">
        <v>1</v>
      </c>
      <c r="O2454">
        <v>108.36987239999999</v>
      </c>
      <c r="P2454" t="s">
        <v>2342</v>
      </c>
      <c r="Q2454">
        <v>1</v>
      </c>
    </row>
    <row r="2455" spans="1:17" x14ac:dyDescent="0.25">
      <c r="A2455" t="s">
        <v>2516</v>
      </c>
      <c r="B2455" t="s">
        <v>303</v>
      </c>
      <c r="C2455" t="s">
        <v>296</v>
      </c>
      <c r="D2455" t="s">
        <v>2341</v>
      </c>
      <c r="E2455" t="s">
        <v>102</v>
      </c>
      <c r="F2455">
        <v>40700</v>
      </c>
      <c r="G2455" t="s">
        <v>911</v>
      </c>
      <c r="I2455" t="s">
        <v>186</v>
      </c>
      <c r="J2455">
        <v>2026</v>
      </c>
      <c r="K2455">
        <v>7</v>
      </c>
      <c r="L2455" t="s">
        <v>94</v>
      </c>
      <c r="M2455">
        <v>165.2837384</v>
      </c>
      <c r="N2455">
        <v>1</v>
      </c>
      <c r="O2455">
        <v>165.2837384</v>
      </c>
      <c r="P2455" t="s">
        <v>2342</v>
      </c>
      <c r="Q2455">
        <v>1</v>
      </c>
    </row>
    <row r="2456" spans="1:17" x14ac:dyDescent="0.25">
      <c r="A2456" t="s">
        <v>2516</v>
      </c>
      <c r="B2456" t="s">
        <v>303</v>
      </c>
      <c r="C2456" t="s">
        <v>296</v>
      </c>
      <c r="D2456" t="s">
        <v>2341</v>
      </c>
      <c r="E2456" t="s">
        <v>93</v>
      </c>
      <c r="F2456">
        <v>40700</v>
      </c>
      <c r="G2456" t="s">
        <v>911</v>
      </c>
      <c r="I2456" t="s">
        <v>166</v>
      </c>
      <c r="J2456">
        <v>2026</v>
      </c>
      <c r="K2456">
        <v>7</v>
      </c>
      <c r="L2456" t="s">
        <v>94</v>
      </c>
      <c r="M2456">
        <v>756.58744680000007</v>
      </c>
      <c r="N2456">
        <v>1</v>
      </c>
      <c r="O2456">
        <v>756.58744680000007</v>
      </c>
      <c r="P2456" t="s">
        <v>2342</v>
      </c>
      <c r="Q2456">
        <v>1</v>
      </c>
    </row>
    <row r="2457" spans="1:17" x14ac:dyDescent="0.25">
      <c r="A2457" t="s">
        <v>2516</v>
      </c>
      <c r="B2457" t="s">
        <v>303</v>
      </c>
      <c r="C2457" t="s">
        <v>296</v>
      </c>
      <c r="D2457" t="s">
        <v>2341</v>
      </c>
      <c r="E2457" t="s">
        <v>93</v>
      </c>
      <c r="F2457">
        <v>40700</v>
      </c>
      <c r="G2457" t="s">
        <v>911</v>
      </c>
      <c r="I2457" t="s">
        <v>169</v>
      </c>
      <c r="J2457">
        <v>2026</v>
      </c>
      <c r="K2457">
        <v>7</v>
      </c>
      <c r="L2457" t="s">
        <v>94</v>
      </c>
      <c r="M2457">
        <v>380.31540000000001</v>
      </c>
      <c r="N2457">
        <v>1</v>
      </c>
      <c r="O2457">
        <v>380.31540000000001</v>
      </c>
      <c r="P2457" t="s">
        <v>2342</v>
      </c>
      <c r="Q2457">
        <v>0</v>
      </c>
    </row>
    <row r="2458" spans="1:17" x14ac:dyDescent="0.25">
      <c r="A2458" t="s">
        <v>2516</v>
      </c>
      <c r="B2458" t="s">
        <v>303</v>
      </c>
      <c r="C2458" t="s">
        <v>296</v>
      </c>
      <c r="D2458" t="s">
        <v>2341</v>
      </c>
      <c r="E2458" t="s">
        <v>93</v>
      </c>
      <c r="F2458">
        <v>40700</v>
      </c>
      <c r="G2458" t="s">
        <v>911</v>
      </c>
      <c r="I2458" t="s">
        <v>253</v>
      </c>
      <c r="J2458">
        <v>2026</v>
      </c>
      <c r="K2458">
        <v>7</v>
      </c>
      <c r="L2458" t="s">
        <v>94</v>
      </c>
      <c r="M2458">
        <v>400.33199999999999</v>
      </c>
      <c r="N2458">
        <v>1</v>
      </c>
      <c r="O2458">
        <v>400.33199999999999</v>
      </c>
      <c r="P2458" t="s">
        <v>2342</v>
      </c>
      <c r="Q2458">
        <v>0</v>
      </c>
    </row>
    <row r="2459" spans="1:17" x14ac:dyDescent="0.25">
      <c r="A2459" t="s">
        <v>2516</v>
      </c>
      <c r="B2459" t="s">
        <v>303</v>
      </c>
      <c r="C2459" t="s">
        <v>296</v>
      </c>
      <c r="D2459" t="s">
        <v>2341</v>
      </c>
      <c r="E2459" t="s">
        <v>105</v>
      </c>
      <c r="F2459">
        <v>40700</v>
      </c>
      <c r="G2459" t="s">
        <v>911</v>
      </c>
      <c r="I2459" t="s">
        <v>2295</v>
      </c>
      <c r="J2459">
        <v>2026</v>
      </c>
      <c r="K2459">
        <v>7</v>
      </c>
      <c r="L2459" t="s">
        <v>94</v>
      </c>
      <c r="M2459">
        <v>920.7636</v>
      </c>
      <c r="N2459">
        <v>1</v>
      </c>
      <c r="O2459">
        <v>920.7636</v>
      </c>
      <c r="P2459" t="s">
        <v>2342</v>
      </c>
      <c r="Q2459">
        <v>0</v>
      </c>
    </row>
    <row r="2460" spans="1:17" x14ac:dyDescent="0.25">
      <c r="A2460" t="s">
        <v>2516</v>
      </c>
      <c r="B2460" t="s">
        <v>303</v>
      </c>
      <c r="C2460" t="s">
        <v>296</v>
      </c>
      <c r="D2460" t="s">
        <v>2341</v>
      </c>
      <c r="E2460" t="s">
        <v>93</v>
      </c>
      <c r="F2460">
        <v>40700</v>
      </c>
      <c r="G2460" t="s">
        <v>911</v>
      </c>
      <c r="I2460" t="s">
        <v>706</v>
      </c>
      <c r="J2460">
        <v>2026</v>
      </c>
      <c r="K2460">
        <v>7</v>
      </c>
      <c r="L2460" t="s">
        <v>94</v>
      </c>
      <c r="M2460">
        <v>108.36987239999999</v>
      </c>
      <c r="N2460">
        <v>1</v>
      </c>
      <c r="O2460">
        <v>108.36987239999999</v>
      </c>
      <c r="P2460" t="s">
        <v>2342</v>
      </c>
      <c r="Q2460">
        <v>1</v>
      </c>
    </row>
    <row r="2461" spans="1:17" x14ac:dyDescent="0.25">
      <c r="A2461" t="s">
        <v>2699</v>
      </c>
      <c r="B2461" t="s">
        <v>2330</v>
      </c>
      <c r="C2461" t="s">
        <v>576</v>
      </c>
      <c r="D2461" t="s">
        <v>2341</v>
      </c>
      <c r="E2461" t="s">
        <v>93</v>
      </c>
      <c r="F2461">
        <v>40700</v>
      </c>
      <c r="G2461" t="s">
        <v>911</v>
      </c>
      <c r="I2461" t="s">
        <v>253</v>
      </c>
      <c r="J2461">
        <v>2026</v>
      </c>
      <c r="K2461">
        <v>7</v>
      </c>
      <c r="L2461" t="s">
        <v>94</v>
      </c>
      <c r="M2461">
        <v>369.9</v>
      </c>
      <c r="N2461">
        <v>1</v>
      </c>
      <c r="O2461">
        <v>369.9</v>
      </c>
      <c r="P2461" t="s">
        <v>2342</v>
      </c>
      <c r="Q2461">
        <v>0</v>
      </c>
    </row>
    <row r="2462" spans="1:17" x14ac:dyDescent="0.25">
      <c r="A2462" t="s">
        <v>2699</v>
      </c>
      <c r="B2462" t="s">
        <v>2330</v>
      </c>
      <c r="C2462" t="s">
        <v>576</v>
      </c>
      <c r="D2462" t="s">
        <v>2341</v>
      </c>
      <c r="E2462" t="s">
        <v>105</v>
      </c>
      <c r="F2462">
        <v>40700</v>
      </c>
      <c r="G2462" t="s">
        <v>911</v>
      </c>
      <c r="I2462" t="s">
        <v>2295</v>
      </c>
      <c r="J2462">
        <v>2026</v>
      </c>
      <c r="K2462">
        <v>7</v>
      </c>
      <c r="L2462" t="s">
        <v>94</v>
      </c>
      <c r="M2462">
        <v>567.17999999999995</v>
      </c>
      <c r="N2462">
        <v>1</v>
      </c>
      <c r="O2462">
        <v>567.17999999999995</v>
      </c>
      <c r="P2462" t="s">
        <v>2342</v>
      </c>
      <c r="Q2462">
        <v>0</v>
      </c>
    </row>
    <row r="2463" spans="1:17" x14ac:dyDescent="0.25">
      <c r="A2463" t="s">
        <v>2516</v>
      </c>
      <c r="B2463" t="s">
        <v>376</v>
      </c>
      <c r="C2463" t="s">
        <v>296</v>
      </c>
      <c r="D2463" t="s">
        <v>2341</v>
      </c>
      <c r="E2463" t="s">
        <v>102</v>
      </c>
      <c r="F2463">
        <v>40700</v>
      </c>
      <c r="G2463" t="s">
        <v>911</v>
      </c>
      <c r="I2463" t="s">
        <v>186</v>
      </c>
      <c r="J2463">
        <v>2026</v>
      </c>
      <c r="K2463">
        <v>7</v>
      </c>
      <c r="L2463" t="s">
        <v>94</v>
      </c>
      <c r="M2463">
        <v>245.93729200000004</v>
      </c>
      <c r="N2463">
        <v>1</v>
      </c>
      <c r="O2463">
        <v>245.93729200000004</v>
      </c>
      <c r="P2463" t="s">
        <v>2342</v>
      </c>
      <c r="Q2463">
        <v>1</v>
      </c>
    </row>
    <row r="2464" spans="1:17" x14ac:dyDescent="0.25">
      <c r="A2464" t="s">
        <v>2516</v>
      </c>
      <c r="B2464" t="s">
        <v>376</v>
      </c>
      <c r="C2464" t="s">
        <v>296</v>
      </c>
      <c r="D2464" t="s">
        <v>2341</v>
      </c>
      <c r="E2464" t="s">
        <v>93</v>
      </c>
      <c r="F2464">
        <v>40700</v>
      </c>
      <c r="G2464" t="s">
        <v>911</v>
      </c>
      <c r="I2464" t="s">
        <v>2303</v>
      </c>
      <c r="J2464">
        <v>2026</v>
      </c>
      <c r="K2464">
        <v>7</v>
      </c>
      <c r="L2464" t="s">
        <v>94</v>
      </c>
      <c r="M2464">
        <v>935.17555200000004</v>
      </c>
      <c r="N2464">
        <v>1</v>
      </c>
      <c r="O2464">
        <v>935.17555200000004</v>
      </c>
      <c r="P2464" t="s">
        <v>2342</v>
      </c>
      <c r="Q2464">
        <v>1</v>
      </c>
    </row>
    <row r="2465" spans="1:17" x14ac:dyDescent="0.25">
      <c r="A2465" t="s">
        <v>2516</v>
      </c>
      <c r="B2465" t="s">
        <v>376</v>
      </c>
      <c r="C2465" t="s">
        <v>296</v>
      </c>
      <c r="D2465" t="s">
        <v>2341</v>
      </c>
      <c r="E2465" t="s">
        <v>93</v>
      </c>
      <c r="F2465">
        <v>40700</v>
      </c>
      <c r="G2465" t="s">
        <v>911</v>
      </c>
      <c r="I2465" t="s">
        <v>169</v>
      </c>
      <c r="J2465">
        <v>2026</v>
      </c>
      <c r="K2465">
        <v>7</v>
      </c>
      <c r="L2465" t="s">
        <v>94</v>
      </c>
      <c r="M2465">
        <v>507.08720000000005</v>
      </c>
      <c r="N2465">
        <v>1</v>
      </c>
      <c r="O2465">
        <v>507.08720000000005</v>
      </c>
      <c r="P2465" t="s">
        <v>2342</v>
      </c>
      <c r="Q2465">
        <v>0</v>
      </c>
    </row>
    <row r="2466" spans="1:17" x14ac:dyDescent="0.25">
      <c r="A2466" t="s">
        <v>2516</v>
      </c>
      <c r="B2466" t="s">
        <v>376</v>
      </c>
      <c r="C2466" t="s">
        <v>296</v>
      </c>
      <c r="D2466" t="s">
        <v>2341</v>
      </c>
      <c r="E2466" t="s">
        <v>93</v>
      </c>
      <c r="F2466">
        <v>40700</v>
      </c>
      <c r="G2466" t="s">
        <v>911</v>
      </c>
      <c r="I2466" t="s">
        <v>253</v>
      </c>
      <c r="J2466">
        <v>2026</v>
      </c>
      <c r="K2466">
        <v>7</v>
      </c>
      <c r="L2466" t="s">
        <v>94</v>
      </c>
      <c r="M2466">
        <v>400.33199999999999</v>
      </c>
      <c r="N2466">
        <v>1</v>
      </c>
      <c r="O2466">
        <v>400.33199999999999</v>
      </c>
      <c r="P2466" t="s">
        <v>2342</v>
      </c>
      <c r="Q2466">
        <v>0</v>
      </c>
    </row>
    <row r="2467" spans="1:17" x14ac:dyDescent="0.25">
      <c r="A2467" t="s">
        <v>2516</v>
      </c>
      <c r="B2467" t="s">
        <v>376</v>
      </c>
      <c r="C2467" t="s">
        <v>296</v>
      </c>
      <c r="D2467" t="s">
        <v>2341</v>
      </c>
      <c r="E2467" t="s">
        <v>105</v>
      </c>
      <c r="F2467">
        <v>40700</v>
      </c>
      <c r="G2467" t="s">
        <v>911</v>
      </c>
      <c r="I2467" t="s">
        <v>2295</v>
      </c>
      <c r="J2467">
        <v>2026</v>
      </c>
      <c r="K2467">
        <v>7</v>
      </c>
      <c r="L2467" t="s">
        <v>94</v>
      </c>
      <c r="M2467">
        <v>1227.6848</v>
      </c>
      <c r="N2467">
        <v>1</v>
      </c>
      <c r="O2467">
        <v>1227.6848</v>
      </c>
      <c r="P2467" t="s">
        <v>2342</v>
      </c>
      <c r="Q2467">
        <v>0</v>
      </c>
    </row>
    <row r="2468" spans="1:17" x14ac:dyDescent="0.25">
      <c r="A2468" t="s">
        <v>2516</v>
      </c>
      <c r="B2468" t="s">
        <v>376</v>
      </c>
      <c r="C2468" t="s">
        <v>296</v>
      </c>
      <c r="D2468" t="s">
        <v>2341</v>
      </c>
      <c r="E2468" t="s">
        <v>93</v>
      </c>
      <c r="F2468">
        <v>40700</v>
      </c>
      <c r="G2468" t="s">
        <v>911</v>
      </c>
      <c r="I2468" t="s">
        <v>706</v>
      </c>
      <c r="J2468">
        <v>2026</v>
      </c>
      <c r="K2468">
        <v>7</v>
      </c>
      <c r="L2468" t="s">
        <v>94</v>
      </c>
      <c r="M2468">
        <v>117.00369920000001</v>
      </c>
      <c r="N2468">
        <v>1</v>
      </c>
      <c r="O2468">
        <v>117.00369920000001</v>
      </c>
      <c r="P2468" t="s">
        <v>2342</v>
      </c>
      <c r="Q2468">
        <v>1</v>
      </c>
    </row>
    <row r="2469" spans="1:17" x14ac:dyDescent="0.25">
      <c r="A2469" t="s">
        <v>2516</v>
      </c>
      <c r="B2469" t="s">
        <v>2331</v>
      </c>
      <c r="C2469" t="s">
        <v>296</v>
      </c>
      <c r="D2469" t="s">
        <v>2341</v>
      </c>
      <c r="E2469" t="s">
        <v>93</v>
      </c>
      <c r="F2469">
        <v>40700</v>
      </c>
      <c r="G2469" t="s">
        <v>911</v>
      </c>
      <c r="I2469" t="s">
        <v>253</v>
      </c>
      <c r="J2469">
        <v>2026</v>
      </c>
      <c r="K2469">
        <v>7</v>
      </c>
      <c r="L2469" t="s">
        <v>94</v>
      </c>
      <c r="M2469">
        <v>400.33199999999999</v>
      </c>
      <c r="N2469">
        <v>1</v>
      </c>
      <c r="O2469">
        <v>400.33199999999999</v>
      </c>
      <c r="P2469" t="s">
        <v>2342</v>
      </c>
      <c r="Q2469">
        <v>0</v>
      </c>
    </row>
    <row r="2470" spans="1:17" x14ac:dyDescent="0.25">
      <c r="A2470" t="s">
        <v>2516</v>
      </c>
      <c r="B2470" t="s">
        <v>2331</v>
      </c>
      <c r="C2470" t="s">
        <v>296</v>
      </c>
      <c r="D2470" t="s">
        <v>2341</v>
      </c>
      <c r="E2470" t="s">
        <v>105</v>
      </c>
      <c r="F2470">
        <v>40700</v>
      </c>
      <c r="G2470" t="s">
        <v>911</v>
      </c>
      <c r="I2470" t="s">
        <v>2295</v>
      </c>
      <c r="J2470">
        <v>2026</v>
      </c>
      <c r="K2470">
        <v>7</v>
      </c>
      <c r="L2470" t="s">
        <v>94</v>
      </c>
      <c r="M2470">
        <v>1227.6848</v>
      </c>
      <c r="N2470">
        <v>1</v>
      </c>
      <c r="O2470">
        <v>1227.6848</v>
      </c>
      <c r="P2470" t="s">
        <v>2342</v>
      </c>
      <c r="Q2470">
        <v>0</v>
      </c>
    </row>
    <row r="2471" spans="1:17" x14ac:dyDescent="0.25">
      <c r="A2471" t="s">
        <v>2377</v>
      </c>
      <c r="B2471">
        <v>20210096</v>
      </c>
      <c r="C2471" t="s">
        <v>316</v>
      </c>
      <c r="D2471" t="s">
        <v>2341</v>
      </c>
      <c r="E2471" t="s">
        <v>93</v>
      </c>
      <c r="F2471">
        <v>40700</v>
      </c>
      <c r="G2471" t="s">
        <v>911</v>
      </c>
      <c r="I2471" t="s">
        <v>253</v>
      </c>
      <c r="J2471">
        <v>2026</v>
      </c>
      <c r="K2471">
        <v>7</v>
      </c>
      <c r="L2471" t="s">
        <v>94</v>
      </c>
      <c r="M2471">
        <v>775.66</v>
      </c>
      <c r="N2471">
        <v>1</v>
      </c>
      <c r="O2471">
        <v>775.66</v>
      </c>
      <c r="P2471" t="s">
        <v>2342</v>
      </c>
      <c r="Q2471">
        <v>0</v>
      </c>
    </row>
    <row r="2472" spans="1:17" x14ac:dyDescent="0.25">
      <c r="A2472" t="s">
        <v>2377</v>
      </c>
      <c r="B2472">
        <v>20210096</v>
      </c>
      <c r="C2472" t="s">
        <v>316</v>
      </c>
      <c r="D2472" t="s">
        <v>2341</v>
      </c>
      <c r="E2472" t="s">
        <v>105</v>
      </c>
      <c r="F2472">
        <v>40700</v>
      </c>
      <c r="G2472" t="s">
        <v>911</v>
      </c>
      <c r="I2472" t="s">
        <v>111</v>
      </c>
      <c r="J2472">
        <v>2026</v>
      </c>
      <c r="K2472">
        <v>7</v>
      </c>
      <c r="L2472" t="s">
        <v>94</v>
      </c>
      <c r="M2472">
        <v>129.69</v>
      </c>
      <c r="N2472">
        <v>1</v>
      </c>
      <c r="O2472">
        <v>129.69</v>
      </c>
      <c r="P2472" t="s">
        <v>2342</v>
      </c>
      <c r="Q2472">
        <v>0</v>
      </c>
    </row>
    <row r="2473" spans="1:17" x14ac:dyDescent="0.25">
      <c r="A2473" t="s">
        <v>2516</v>
      </c>
      <c r="B2473" t="s">
        <v>378</v>
      </c>
      <c r="C2473" t="s">
        <v>296</v>
      </c>
      <c r="D2473" t="s">
        <v>2341</v>
      </c>
      <c r="E2473" t="s">
        <v>93</v>
      </c>
      <c r="F2473">
        <v>40700</v>
      </c>
      <c r="G2473" t="s">
        <v>911</v>
      </c>
      <c r="I2473" t="s">
        <v>2302</v>
      </c>
      <c r="J2473">
        <v>2026</v>
      </c>
      <c r="K2473">
        <v>7</v>
      </c>
      <c r="L2473" t="s">
        <v>94</v>
      </c>
      <c r="M2473">
        <v>88.073040000000006</v>
      </c>
      <c r="N2473">
        <v>1</v>
      </c>
      <c r="O2473">
        <v>88.073040000000006</v>
      </c>
      <c r="P2473" t="s">
        <v>2342</v>
      </c>
      <c r="Q2473">
        <v>0</v>
      </c>
    </row>
    <row r="2474" spans="1:17" x14ac:dyDescent="0.25">
      <c r="A2474" t="s">
        <v>2516</v>
      </c>
      <c r="B2474" t="s">
        <v>378</v>
      </c>
      <c r="C2474" t="s">
        <v>296</v>
      </c>
      <c r="D2474" t="s">
        <v>2341</v>
      </c>
      <c r="E2474" t="s">
        <v>93</v>
      </c>
      <c r="F2474">
        <v>40700</v>
      </c>
      <c r="G2474" t="s">
        <v>911</v>
      </c>
      <c r="I2474" t="s">
        <v>191</v>
      </c>
      <c r="J2474">
        <v>2026</v>
      </c>
      <c r="K2474">
        <v>7</v>
      </c>
      <c r="L2474" t="s">
        <v>94</v>
      </c>
      <c r="M2474">
        <v>453.30926800000003</v>
      </c>
      <c r="N2474">
        <v>1</v>
      </c>
      <c r="O2474">
        <v>453.30926800000003</v>
      </c>
      <c r="P2474" t="s">
        <v>2342</v>
      </c>
      <c r="Q2474">
        <v>1</v>
      </c>
    </row>
    <row r="2475" spans="1:17" x14ac:dyDescent="0.25">
      <c r="A2475" t="s">
        <v>2516</v>
      </c>
      <c r="B2475" t="s">
        <v>378</v>
      </c>
      <c r="C2475" t="s">
        <v>296</v>
      </c>
      <c r="D2475" t="s">
        <v>2341</v>
      </c>
      <c r="E2475" t="s">
        <v>93</v>
      </c>
      <c r="F2475">
        <v>40700</v>
      </c>
      <c r="G2475" t="s">
        <v>911</v>
      </c>
      <c r="I2475" t="s">
        <v>618</v>
      </c>
      <c r="J2475">
        <v>2026</v>
      </c>
      <c r="K2475">
        <v>7</v>
      </c>
      <c r="L2475" t="s">
        <v>94</v>
      </c>
      <c r="M2475">
        <v>1303.8546352000001</v>
      </c>
      <c r="N2475">
        <v>1</v>
      </c>
      <c r="O2475">
        <v>1303.8546352000001</v>
      </c>
      <c r="P2475" t="s">
        <v>2342</v>
      </c>
      <c r="Q2475">
        <v>1</v>
      </c>
    </row>
    <row r="2476" spans="1:17" x14ac:dyDescent="0.25">
      <c r="A2476" t="s">
        <v>2516</v>
      </c>
      <c r="B2476" t="s">
        <v>378</v>
      </c>
      <c r="C2476" t="s">
        <v>296</v>
      </c>
      <c r="D2476" t="s">
        <v>2341</v>
      </c>
      <c r="E2476" t="s">
        <v>93</v>
      </c>
      <c r="F2476">
        <v>40700</v>
      </c>
      <c r="G2476" t="s">
        <v>911</v>
      </c>
      <c r="I2476" t="s">
        <v>168</v>
      </c>
      <c r="J2476">
        <v>2026</v>
      </c>
      <c r="K2476">
        <v>7</v>
      </c>
      <c r="L2476" t="s">
        <v>94</v>
      </c>
      <c r="M2476">
        <v>512.15807200000006</v>
      </c>
      <c r="N2476">
        <v>1</v>
      </c>
      <c r="O2476">
        <v>512.15807200000006</v>
      </c>
      <c r="P2476" t="s">
        <v>2342</v>
      </c>
      <c r="Q2476">
        <v>0</v>
      </c>
    </row>
    <row r="2477" spans="1:17" x14ac:dyDescent="0.25">
      <c r="A2477" t="s">
        <v>2516</v>
      </c>
      <c r="B2477" t="s">
        <v>378</v>
      </c>
      <c r="C2477" t="s">
        <v>296</v>
      </c>
      <c r="D2477" t="s">
        <v>2341</v>
      </c>
      <c r="E2477" t="s">
        <v>93</v>
      </c>
      <c r="F2477">
        <v>40700</v>
      </c>
      <c r="G2477" t="s">
        <v>911</v>
      </c>
      <c r="I2477" t="s">
        <v>253</v>
      </c>
      <c r="J2477">
        <v>2026</v>
      </c>
      <c r="K2477">
        <v>7</v>
      </c>
      <c r="L2477" t="s">
        <v>94</v>
      </c>
      <c r="M2477">
        <v>404.33532000000002</v>
      </c>
      <c r="N2477">
        <v>1</v>
      </c>
      <c r="O2477">
        <v>404.33532000000002</v>
      </c>
      <c r="P2477" t="s">
        <v>2342</v>
      </c>
      <c r="Q2477">
        <v>0</v>
      </c>
    </row>
    <row r="2478" spans="1:17" x14ac:dyDescent="0.25">
      <c r="A2478" t="s">
        <v>2516</v>
      </c>
      <c r="B2478" t="s">
        <v>378</v>
      </c>
      <c r="C2478" t="s">
        <v>296</v>
      </c>
      <c r="D2478" t="s">
        <v>2341</v>
      </c>
      <c r="E2478" t="s">
        <v>93</v>
      </c>
      <c r="F2478">
        <v>40700</v>
      </c>
      <c r="G2478" t="s">
        <v>911</v>
      </c>
      <c r="I2478" t="s">
        <v>240</v>
      </c>
      <c r="J2478">
        <v>2026</v>
      </c>
      <c r="K2478">
        <v>7</v>
      </c>
      <c r="L2478" t="s">
        <v>94</v>
      </c>
      <c r="M2478">
        <v>242.60119200000003</v>
      </c>
      <c r="N2478">
        <v>1</v>
      </c>
      <c r="O2478">
        <v>242.60119200000003</v>
      </c>
      <c r="P2478" t="s">
        <v>2342</v>
      </c>
      <c r="Q2478">
        <v>0</v>
      </c>
    </row>
    <row r="2479" spans="1:17" x14ac:dyDescent="0.25">
      <c r="A2479" t="s">
        <v>2516</v>
      </c>
      <c r="B2479" t="s">
        <v>378</v>
      </c>
      <c r="C2479" t="s">
        <v>296</v>
      </c>
      <c r="D2479" t="s">
        <v>2341</v>
      </c>
      <c r="E2479" t="s">
        <v>105</v>
      </c>
      <c r="F2479">
        <v>40700</v>
      </c>
      <c r="G2479" t="s">
        <v>911</v>
      </c>
      <c r="I2479" t="s">
        <v>121</v>
      </c>
      <c r="J2479">
        <v>2026</v>
      </c>
      <c r="K2479">
        <v>7</v>
      </c>
      <c r="L2479" t="s">
        <v>94</v>
      </c>
      <c r="M2479">
        <v>768.23710800000015</v>
      </c>
      <c r="N2479">
        <v>1</v>
      </c>
      <c r="O2479">
        <v>768.23710800000015</v>
      </c>
      <c r="P2479" t="s">
        <v>2342</v>
      </c>
      <c r="Q2479">
        <v>0</v>
      </c>
    </row>
    <row r="2480" spans="1:17" x14ac:dyDescent="0.25">
      <c r="A2480" t="s">
        <v>2516</v>
      </c>
      <c r="B2480" t="s">
        <v>378</v>
      </c>
      <c r="C2480" t="s">
        <v>296</v>
      </c>
      <c r="D2480" t="s">
        <v>2341</v>
      </c>
      <c r="E2480" t="s">
        <v>102</v>
      </c>
      <c r="F2480">
        <v>40700</v>
      </c>
      <c r="G2480" t="s">
        <v>911</v>
      </c>
      <c r="I2480" t="s">
        <v>186</v>
      </c>
      <c r="J2480">
        <v>2026</v>
      </c>
      <c r="K2480">
        <v>7</v>
      </c>
      <c r="L2480" t="s">
        <v>94</v>
      </c>
      <c r="M2480">
        <v>389.93671239999998</v>
      </c>
      <c r="N2480">
        <v>1</v>
      </c>
      <c r="O2480">
        <v>389.93671239999998</v>
      </c>
      <c r="P2480" t="s">
        <v>2342</v>
      </c>
      <c r="Q2480">
        <v>1</v>
      </c>
    </row>
    <row r="2481" spans="1:17" x14ac:dyDescent="0.25">
      <c r="A2481" t="s">
        <v>2516</v>
      </c>
      <c r="B2481" t="s">
        <v>378</v>
      </c>
      <c r="C2481" t="s">
        <v>296</v>
      </c>
      <c r="D2481" t="s">
        <v>2341</v>
      </c>
      <c r="E2481" t="s">
        <v>93</v>
      </c>
      <c r="F2481">
        <v>40700</v>
      </c>
      <c r="G2481" t="s">
        <v>911</v>
      </c>
      <c r="I2481" t="s">
        <v>166</v>
      </c>
      <c r="J2481">
        <v>2026</v>
      </c>
      <c r="K2481">
        <v>7</v>
      </c>
      <c r="L2481" t="s">
        <v>94</v>
      </c>
      <c r="M2481">
        <v>1008.7832624000001</v>
      </c>
      <c r="N2481">
        <v>1</v>
      </c>
      <c r="O2481">
        <v>1008.7832624000001</v>
      </c>
      <c r="P2481" t="s">
        <v>2342</v>
      </c>
      <c r="Q2481">
        <v>1</v>
      </c>
    </row>
    <row r="2482" spans="1:17" x14ac:dyDescent="0.25">
      <c r="A2482" t="s">
        <v>2516</v>
      </c>
      <c r="B2482" t="s">
        <v>378</v>
      </c>
      <c r="C2482" t="s">
        <v>296</v>
      </c>
      <c r="D2482" t="s">
        <v>2341</v>
      </c>
      <c r="E2482" t="s">
        <v>93</v>
      </c>
      <c r="F2482">
        <v>40700</v>
      </c>
      <c r="G2482" t="s">
        <v>911</v>
      </c>
      <c r="I2482" t="s">
        <v>169</v>
      </c>
      <c r="J2482">
        <v>2026</v>
      </c>
      <c r="K2482">
        <v>7</v>
      </c>
      <c r="L2482" t="s">
        <v>94</v>
      </c>
      <c r="M2482">
        <v>507.08720000000005</v>
      </c>
      <c r="N2482">
        <v>1</v>
      </c>
      <c r="O2482">
        <v>507.08720000000005</v>
      </c>
      <c r="P2482" t="s">
        <v>2342</v>
      </c>
      <c r="Q2482">
        <v>0</v>
      </c>
    </row>
    <row r="2483" spans="1:17" x14ac:dyDescent="0.25">
      <c r="A2483" t="s">
        <v>2516</v>
      </c>
      <c r="B2483" t="s">
        <v>378</v>
      </c>
      <c r="C2483" t="s">
        <v>296</v>
      </c>
      <c r="D2483" t="s">
        <v>2341</v>
      </c>
      <c r="E2483" t="s">
        <v>105</v>
      </c>
      <c r="F2483">
        <v>40700</v>
      </c>
      <c r="G2483" t="s">
        <v>911</v>
      </c>
      <c r="I2483" t="s">
        <v>2350</v>
      </c>
      <c r="J2483">
        <v>2026</v>
      </c>
      <c r="K2483">
        <v>7</v>
      </c>
      <c r="L2483" t="s">
        <v>94</v>
      </c>
      <c r="M2483">
        <v>1534.606</v>
      </c>
      <c r="N2483">
        <v>1</v>
      </c>
      <c r="O2483">
        <v>1534.606</v>
      </c>
      <c r="P2483" t="s">
        <v>2342</v>
      </c>
      <c r="Q2483">
        <v>0</v>
      </c>
    </row>
    <row r="2484" spans="1:17" x14ac:dyDescent="0.25">
      <c r="A2484" t="s">
        <v>2516</v>
      </c>
      <c r="B2484" t="s">
        <v>379</v>
      </c>
      <c r="C2484" t="s">
        <v>296</v>
      </c>
      <c r="D2484" t="s">
        <v>2341</v>
      </c>
      <c r="E2484" t="s">
        <v>105</v>
      </c>
      <c r="F2484">
        <v>40700</v>
      </c>
      <c r="G2484" t="s">
        <v>911</v>
      </c>
      <c r="I2484" t="s">
        <v>670</v>
      </c>
      <c r="J2484">
        <v>2026</v>
      </c>
      <c r="K2484">
        <v>7</v>
      </c>
      <c r="L2484" t="s">
        <v>94</v>
      </c>
      <c r="M2484">
        <v>1213.00596</v>
      </c>
      <c r="N2484">
        <v>1</v>
      </c>
      <c r="O2484">
        <v>1213.00596</v>
      </c>
      <c r="P2484" t="s">
        <v>2342</v>
      </c>
      <c r="Q2484">
        <v>0</v>
      </c>
    </row>
    <row r="2485" spans="1:17" x14ac:dyDescent="0.25">
      <c r="A2485" t="s">
        <v>2516</v>
      </c>
      <c r="B2485" t="s">
        <v>380</v>
      </c>
      <c r="C2485" t="s">
        <v>296</v>
      </c>
      <c r="D2485" t="s">
        <v>2341</v>
      </c>
      <c r="E2485" t="s">
        <v>102</v>
      </c>
      <c r="F2485">
        <v>40700</v>
      </c>
      <c r="G2485" t="s">
        <v>911</v>
      </c>
      <c r="I2485" t="s">
        <v>186</v>
      </c>
      <c r="J2485">
        <v>2026</v>
      </c>
      <c r="K2485">
        <v>7</v>
      </c>
      <c r="L2485" t="s">
        <v>94</v>
      </c>
      <c r="M2485">
        <v>558.97022720000007</v>
      </c>
      <c r="N2485">
        <v>1</v>
      </c>
      <c r="O2485">
        <v>558.97022720000007</v>
      </c>
      <c r="P2485" t="s">
        <v>2342</v>
      </c>
      <c r="Q2485">
        <v>1</v>
      </c>
    </row>
    <row r="2486" spans="1:17" x14ac:dyDescent="0.25">
      <c r="A2486" t="s">
        <v>2516</v>
      </c>
      <c r="B2486" t="s">
        <v>380</v>
      </c>
      <c r="C2486" t="s">
        <v>296</v>
      </c>
      <c r="D2486" t="s">
        <v>2341</v>
      </c>
      <c r="E2486" t="s">
        <v>93</v>
      </c>
      <c r="F2486">
        <v>40700</v>
      </c>
      <c r="G2486" t="s">
        <v>911</v>
      </c>
      <c r="I2486" t="s">
        <v>191</v>
      </c>
      <c r="J2486">
        <v>2026</v>
      </c>
      <c r="K2486">
        <v>7</v>
      </c>
      <c r="L2486" t="s">
        <v>94</v>
      </c>
      <c r="M2486">
        <v>189.090148</v>
      </c>
      <c r="N2486">
        <v>1</v>
      </c>
      <c r="O2486">
        <v>189.090148</v>
      </c>
      <c r="P2486" t="s">
        <v>2342</v>
      </c>
      <c r="Q2486">
        <v>1</v>
      </c>
    </row>
    <row r="2487" spans="1:17" x14ac:dyDescent="0.25">
      <c r="A2487" t="s">
        <v>2516</v>
      </c>
      <c r="B2487" t="s">
        <v>380</v>
      </c>
      <c r="C2487" t="s">
        <v>296</v>
      </c>
      <c r="D2487" t="s">
        <v>2341</v>
      </c>
      <c r="E2487" t="s">
        <v>93</v>
      </c>
      <c r="F2487">
        <v>40700</v>
      </c>
      <c r="G2487" t="s">
        <v>911</v>
      </c>
      <c r="I2487" t="s">
        <v>168</v>
      </c>
      <c r="J2487">
        <v>2026</v>
      </c>
      <c r="K2487">
        <v>7</v>
      </c>
      <c r="L2487" t="s">
        <v>94</v>
      </c>
      <c r="M2487">
        <v>113.42740000000001</v>
      </c>
      <c r="N2487">
        <v>1</v>
      </c>
      <c r="O2487">
        <v>113.42740000000001</v>
      </c>
      <c r="P2487" t="s">
        <v>2342</v>
      </c>
      <c r="Q2487">
        <v>0</v>
      </c>
    </row>
    <row r="2488" spans="1:17" x14ac:dyDescent="0.25">
      <c r="A2488" t="s">
        <v>2516</v>
      </c>
      <c r="B2488" t="s">
        <v>380</v>
      </c>
      <c r="C2488" t="s">
        <v>296</v>
      </c>
      <c r="D2488" t="s">
        <v>2341</v>
      </c>
      <c r="E2488" t="s">
        <v>93</v>
      </c>
      <c r="F2488">
        <v>40700</v>
      </c>
      <c r="G2488" t="s">
        <v>911</v>
      </c>
      <c r="I2488" t="s">
        <v>253</v>
      </c>
      <c r="J2488">
        <v>2026</v>
      </c>
      <c r="K2488">
        <v>7</v>
      </c>
      <c r="L2488" t="s">
        <v>94</v>
      </c>
      <c r="M2488">
        <v>400.33199999999999</v>
      </c>
      <c r="N2488">
        <v>1</v>
      </c>
      <c r="O2488">
        <v>400.33199999999999</v>
      </c>
      <c r="P2488" t="s">
        <v>2342</v>
      </c>
      <c r="Q2488">
        <v>0</v>
      </c>
    </row>
    <row r="2489" spans="1:17" x14ac:dyDescent="0.25">
      <c r="A2489" t="s">
        <v>2516</v>
      </c>
      <c r="B2489" t="s">
        <v>380</v>
      </c>
      <c r="C2489" t="s">
        <v>296</v>
      </c>
      <c r="D2489" t="s">
        <v>2341</v>
      </c>
      <c r="E2489" t="s">
        <v>105</v>
      </c>
      <c r="F2489">
        <v>40700</v>
      </c>
      <c r="G2489" t="s">
        <v>911</v>
      </c>
      <c r="I2489" t="s">
        <v>121</v>
      </c>
      <c r="J2489">
        <v>2026</v>
      </c>
      <c r="K2489">
        <v>7</v>
      </c>
      <c r="L2489" t="s">
        <v>94</v>
      </c>
      <c r="M2489">
        <v>1014.1744000000001</v>
      </c>
      <c r="N2489">
        <v>1</v>
      </c>
      <c r="O2489">
        <v>1014.1744000000001</v>
      </c>
      <c r="P2489" t="s">
        <v>2342</v>
      </c>
      <c r="Q2489">
        <v>0</v>
      </c>
    </row>
    <row r="2490" spans="1:17" x14ac:dyDescent="0.25">
      <c r="A2490" t="s">
        <v>2516</v>
      </c>
      <c r="B2490" t="s">
        <v>380</v>
      </c>
      <c r="C2490" t="s">
        <v>296</v>
      </c>
      <c r="D2490" t="s">
        <v>2341</v>
      </c>
      <c r="E2490" t="s">
        <v>93</v>
      </c>
      <c r="F2490">
        <v>40700</v>
      </c>
      <c r="G2490" t="s">
        <v>911</v>
      </c>
      <c r="I2490" t="s">
        <v>619</v>
      </c>
      <c r="J2490">
        <v>2026</v>
      </c>
      <c r="K2490">
        <v>7</v>
      </c>
      <c r="L2490" t="s">
        <v>94</v>
      </c>
      <c r="M2490">
        <v>26.902310400000001</v>
      </c>
      <c r="N2490">
        <v>1</v>
      </c>
      <c r="O2490">
        <v>26.902310400000001</v>
      </c>
      <c r="P2490" t="s">
        <v>2342</v>
      </c>
      <c r="Q2490">
        <v>1</v>
      </c>
    </row>
    <row r="2491" spans="1:17" x14ac:dyDescent="0.25">
      <c r="A2491" t="s">
        <v>2516</v>
      </c>
      <c r="B2491" t="s">
        <v>308</v>
      </c>
      <c r="C2491" t="s">
        <v>296</v>
      </c>
      <c r="D2491" t="s">
        <v>2341</v>
      </c>
      <c r="E2491" t="s">
        <v>93</v>
      </c>
      <c r="F2491">
        <v>40700</v>
      </c>
      <c r="G2491" t="s">
        <v>911</v>
      </c>
      <c r="I2491" t="s">
        <v>167</v>
      </c>
      <c r="J2491">
        <v>2026</v>
      </c>
      <c r="K2491">
        <v>7</v>
      </c>
      <c r="L2491" t="s">
        <v>94</v>
      </c>
      <c r="M2491">
        <v>507.08720000000005</v>
      </c>
      <c r="N2491">
        <v>1</v>
      </c>
      <c r="O2491">
        <v>507.08720000000005</v>
      </c>
      <c r="P2491" t="s">
        <v>2342</v>
      </c>
      <c r="Q2491">
        <v>0</v>
      </c>
    </row>
    <row r="2492" spans="1:17" x14ac:dyDescent="0.25">
      <c r="A2492" t="s">
        <v>2516</v>
      </c>
      <c r="B2492" t="s">
        <v>308</v>
      </c>
      <c r="C2492" t="s">
        <v>296</v>
      </c>
      <c r="D2492" t="s">
        <v>2341</v>
      </c>
      <c r="E2492" t="s">
        <v>93</v>
      </c>
      <c r="F2492">
        <v>40700</v>
      </c>
      <c r="G2492" t="s">
        <v>911</v>
      </c>
      <c r="I2492" t="s">
        <v>253</v>
      </c>
      <c r="J2492">
        <v>2026</v>
      </c>
      <c r="K2492">
        <v>7</v>
      </c>
      <c r="L2492" t="s">
        <v>94</v>
      </c>
      <c r="M2492">
        <v>400.33199999999999</v>
      </c>
      <c r="N2492">
        <v>1</v>
      </c>
      <c r="O2492">
        <v>400.33199999999999</v>
      </c>
      <c r="P2492" t="s">
        <v>2342</v>
      </c>
      <c r="Q2492">
        <v>0</v>
      </c>
    </row>
    <row r="2493" spans="1:17" x14ac:dyDescent="0.25">
      <c r="A2493" t="s">
        <v>2516</v>
      </c>
      <c r="B2493" t="s">
        <v>308</v>
      </c>
      <c r="C2493" t="s">
        <v>296</v>
      </c>
      <c r="D2493" t="s">
        <v>2341</v>
      </c>
      <c r="E2493" t="s">
        <v>93</v>
      </c>
      <c r="F2493">
        <v>40700</v>
      </c>
      <c r="G2493" t="s">
        <v>911</v>
      </c>
      <c r="I2493" t="s">
        <v>240</v>
      </c>
      <c r="J2493">
        <v>2026</v>
      </c>
      <c r="K2493">
        <v>7</v>
      </c>
      <c r="L2493" t="s">
        <v>94</v>
      </c>
      <c r="M2493">
        <v>240.19920000000002</v>
      </c>
      <c r="N2493">
        <v>1</v>
      </c>
      <c r="O2493">
        <v>240.19920000000002</v>
      </c>
      <c r="P2493" t="s">
        <v>2342</v>
      </c>
      <c r="Q2493">
        <v>0</v>
      </c>
    </row>
    <row r="2494" spans="1:17" x14ac:dyDescent="0.25">
      <c r="A2494" t="s">
        <v>2516</v>
      </c>
      <c r="B2494" t="s">
        <v>308</v>
      </c>
      <c r="C2494" t="s">
        <v>296</v>
      </c>
      <c r="D2494" t="s">
        <v>2341</v>
      </c>
      <c r="E2494" t="s">
        <v>105</v>
      </c>
      <c r="F2494">
        <v>40700</v>
      </c>
      <c r="G2494" t="s">
        <v>911</v>
      </c>
      <c r="I2494" t="s">
        <v>121</v>
      </c>
      <c r="J2494">
        <v>2026</v>
      </c>
      <c r="K2494">
        <v>7</v>
      </c>
      <c r="L2494" t="s">
        <v>94</v>
      </c>
      <c r="M2494">
        <v>1774.8052</v>
      </c>
      <c r="N2494">
        <v>1</v>
      </c>
      <c r="O2494">
        <v>1774.8052</v>
      </c>
      <c r="P2494" t="s">
        <v>2342</v>
      </c>
      <c r="Q2494">
        <v>0</v>
      </c>
    </row>
    <row r="2495" spans="1:17" x14ac:dyDescent="0.25">
      <c r="A2495" t="s">
        <v>2516</v>
      </c>
      <c r="B2495" t="s">
        <v>308</v>
      </c>
      <c r="C2495" t="s">
        <v>296</v>
      </c>
      <c r="D2495" t="s">
        <v>2341</v>
      </c>
      <c r="E2495" t="s">
        <v>93</v>
      </c>
      <c r="F2495">
        <v>40700</v>
      </c>
      <c r="G2495" t="s">
        <v>911</v>
      </c>
      <c r="I2495" t="s">
        <v>619</v>
      </c>
      <c r="J2495">
        <v>2026</v>
      </c>
      <c r="K2495">
        <v>7</v>
      </c>
      <c r="L2495" t="s">
        <v>94</v>
      </c>
      <c r="M2495">
        <v>151.4856288</v>
      </c>
      <c r="N2495">
        <v>1</v>
      </c>
      <c r="O2495">
        <v>151.4856288</v>
      </c>
      <c r="P2495" t="s">
        <v>2342</v>
      </c>
      <c r="Q2495">
        <v>1</v>
      </c>
    </row>
    <row r="2496" spans="1:17" x14ac:dyDescent="0.25">
      <c r="A2496" t="s">
        <v>2377</v>
      </c>
      <c r="B2496">
        <v>20190341</v>
      </c>
      <c r="C2496" t="s">
        <v>316</v>
      </c>
      <c r="D2496" t="s">
        <v>2341</v>
      </c>
      <c r="E2496" t="s">
        <v>102</v>
      </c>
      <c r="F2496">
        <v>40700</v>
      </c>
      <c r="G2496" t="s">
        <v>911</v>
      </c>
      <c r="I2496" t="s">
        <v>186</v>
      </c>
      <c r="J2496">
        <v>2026</v>
      </c>
      <c r="K2496">
        <v>7</v>
      </c>
      <c r="L2496" t="s">
        <v>94</v>
      </c>
      <c r="M2496">
        <v>163.56</v>
      </c>
      <c r="N2496">
        <v>1</v>
      </c>
      <c r="O2496">
        <v>163.56</v>
      </c>
      <c r="P2496" t="s">
        <v>2342</v>
      </c>
      <c r="Q2496">
        <v>1</v>
      </c>
    </row>
    <row r="2497" spans="1:17" x14ac:dyDescent="0.25">
      <c r="A2497" t="s">
        <v>2377</v>
      </c>
      <c r="B2497">
        <v>20190341</v>
      </c>
      <c r="C2497" t="s">
        <v>316</v>
      </c>
      <c r="D2497" t="s">
        <v>2341</v>
      </c>
      <c r="E2497" t="s">
        <v>93</v>
      </c>
      <c r="F2497">
        <v>40700</v>
      </c>
      <c r="G2497" t="s">
        <v>911</v>
      </c>
      <c r="I2497" t="s">
        <v>191</v>
      </c>
      <c r="J2497">
        <v>2026</v>
      </c>
      <c r="K2497">
        <v>7</v>
      </c>
      <c r="L2497" t="s">
        <v>94</v>
      </c>
      <c r="M2497">
        <v>527.9</v>
      </c>
      <c r="N2497">
        <v>1</v>
      </c>
      <c r="O2497">
        <v>527.9</v>
      </c>
      <c r="P2497" t="s">
        <v>2342</v>
      </c>
      <c r="Q2497">
        <v>1</v>
      </c>
    </row>
    <row r="2498" spans="1:17" x14ac:dyDescent="0.25">
      <c r="A2498" t="s">
        <v>2377</v>
      </c>
      <c r="B2498">
        <v>20190341</v>
      </c>
      <c r="C2498" t="s">
        <v>316</v>
      </c>
      <c r="D2498" t="s">
        <v>2341</v>
      </c>
      <c r="E2498" t="s">
        <v>93</v>
      </c>
      <c r="F2498">
        <v>40700</v>
      </c>
      <c r="G2498" t="s">
        <v>911</v>
      </c>
      <c r="I2498" t="s">
        <v>166</v>
      </c>
      <c r="J2498">
        <v>2026</v>
      </c>
      <c r="K2498">
        <v>7</v>
      </c>
      <c r="L2498" t="s">
        <v>94</v>
      </c>
      <c r="M2498">
        <v>250</v>
      </c>
      <c r="N2498">
        <v>1</v>
      </c>
      <c r="O2498">
        <v>250</v>
      </c>
      <c r="P2498" t="s">
        <v>2342</v>
      </c>
      <c r="Q2498">
        <v>1</v>
      </c>
    </row>
    <row r="2499" spans="1:17" x14ac:dyDescent="0.25">
      <c r="A2499" t="s">
        <v>2377</v>
      </c>
      <c r="B2499">
        <v>20190341</v>
      </c>
      <c r="C2499" t="s">
        <v>316</v>
      </c>
      <c r="D2499" t="s">
        <v>2341</v>
      </c>
      <c r="E2499" t="s">
        <v>93</v>
      </c>
      <c r="F2499">
        <v>40700</v>
      </c>
      <c r="G2499" t="s">
        <v>911</v>
      </c>
      <c r="I2499" t="s">
        <v>168</v>
      </c>
      <c r="J2499">
        <v>2026</v>
      </c>
      <c r="K2499">
        <v>7</v>
      </c>
      <c r="L2499" t="s">
        <v>94</v>
      </c>
      <c r="M2499">
        <v>413.68</v>
      </c>
      <c r="N2499">
        <v>1</v>
      </c>
      <c r="O2499">
        <v>413.68</v>
      </c>
      <c r="P2499" t="s">
        <v>2342</v>
      </c>
      <c r="Q2499">
        <v>0</v>
      </c>
    </row>
    <row r="2500" spans="1:17" x14ac:dyDescent="0.25">
      <c r="A2500" t="s">
        <v>2377</v>
      </c>
      <c r="B2500">
        <v>20190341</v>
      </c>
      <c r="C2500" t="s">
        <v>316</v>
      </c>
      <c r="D2500" t="s">
        <v>2341</v>
      </c>
      <c r="E2500" t="s">
        <v>93</v>
      </c>
      <c r="F2500">
        <v>40700</v>
      </c>
      <c r="G2500" t="s">
        <v>911</v>
      </c>
      <c r="I2500" t="s">
        <v>169</v>
      </c>
      <c r="J2500">
        <v>2026</v>
      </c>
      <c r="K2500">
        <v>7</v>
      </c>
      <c r="L2500" t="s">
        <v>94</v>
      </c>
      <c r="M2500">
        <v>206.84</v>
      </c>
      <c r="N2500">
        <v>1</v>
      </c>
      <c r="O2500">
        <v>206.84</v>
      </c>
      <c r="P2500" t="s">
        <v>2342</v>
      </c>
      <c r="Q2500">
        <v>0</v>
      </c>
    </row>
    <row r="2501" spans="1:17" x14ac:dyDescent="0.25">
      <c r="A2501" t="s">
        <v>2377</v>
      </c>
      <c r="B2501">
        <v>20190341</v>
      </c>
      <c r="C2501" t="s">
        <v>316</v>
      </c>
      <c r="D2501" t="s">
        <v>2341</v>
      </c>
      <c r="E2501" t="s">
        <v>93</v>
      </c>
      <c r="F2501">
        <v>40700</v>
      </c>
      <c r="G2501" t="s">
        <v>911</v>
      </c>
      <c r="I2501" t="s">
        <v>2348</v>
      </c>
      <c r="J2501">
        <v>2026</v>
      </c>
      <c r="K2501">
        <v>7</v>
      </c>
      <c r="L2501" t="s">
        <v>94</v>
      </c>
      <c r="M2501">
        <v>206.84</v>
      </c>
      <c r="N2501">
        <v>1</v>
      </c>
      <c r="O2501">
        <v>206.84</v>
      </c>
      <c r="P2501" t="s">
        <v>2342</v>
      </c>
      <c r="Q2501">
        <v>0</v>
      </c>
    </row>
    <row r="2502" spans="1:17" x14ac:dyDescent="0.25">
      <c r="A2502" t="s">
        <v>2377</v>
      </c>
      <c r="B2502">
        <v>20190341</v>
      </c>
      <c r="C2502" t="s">
        <v>316</v>
      </c>
      <c r="D2502" t="s">
        <v>2341</v>
      </c>
      <c r="E2502" t="s">
        <v>93</v>
      </c>
      <c r="F2502">
        <v>40700</v>
      </c>
      <c r="G2502" t="s">
        <v>911</v>
      </c>
      <c r="I2502" t="s">
        <v>253</v>
      </c>
      <c r="J2502">
        <v>2026</v>
      </c>
      <c r="K2502">
        <v>7</v>
      </c>
      <c r="L2502" t="s">
        <v>94</v>
      </c>
      <c r="M2502">
        <v>775.66</v>
      </c>
      <c r="N2502">
        <v>1</v>
      </c>
      <c r="O2502">
        <v>775.66</v>
      </c>
      <c r="P2502" t="s">
        <v>2342</v>
      </c>
      <c r="Q2502">
        <v>0</v>
      </c>
    </row>
    <row r="2503" spans="1:17" x14ac:dyDescent="0.25">
      <c r="A2503" t="s">
        <v>2377</v>
      </c>
      <c r="B2503">
        <v>20190341</v>
      </c>
      <c r="C2503" t="s">
        <v>316</v>
      </c>
      <c r="D2503" t="s">
        <v>2341</v>
      </c>
      <c r="E2503" t="s">
        <v>105</v>
      </c>
      <c r="F2503">
        <v>40700</v>
      </c>
      <c r="G2503" t="s">
        <v>911</v>
      </c>
      <c r="I2503" t="s">
        <v>121</v>
      </c>
      <c r="J2503">
        <v>2026</v>
      </c>
      <c r="K2503">
        <v>7</v>
      </c>
      <c r="L2503" t="s">
        <v>94</v>
      </c>
      <c r="M2503">
        <v>615.63</v>
      </c>
      <c r="N2503">
        <v>1</v>
      </c>
      <c r="O2503">
        <v>615.63</v>
      </c>
      <c r="P2503" t="s">
        <v>2342</v>
      </c>
      <c r="Q2503">
        <v>0</v>
      </c>
    </row>
    <row r="2504" spans="1:17" x14ac:dyDescent="0.25">
      <c r="A2504" t="s">
        <v>2377</v>
      </c>
      <c r="B2504">
        <v>20190341</v>
      </c>
      <c r="C2504" t="s">
        <v>316</v>
      </c>
      <c r="D2504" t="s">
        <v>2341</v>
      </c>
      <c r="E2504" t="s">
        <v>105</v>
      </c>
      <c r="F2504">
        <v>40700</v>
      </c>
      <c r="G2504" t="s">
        <v>911</v>
      </c>
      <c r="I2504" t="s">
        <v>158</v>
      </c>
      <c r="J2504">
        <v>2026</v>
      </c>
      <c r="K2504">
        <v>7</v>
      </c>
      <c r="L2504" t="s">
        <v>94</v>
      </c>
      <c r="M2504">
        <v>258.56</v>
      </c>
      <c r="N2504">
        <v>1</v>
      </c>
      <c r="O2504">
        <v>258.56</v>
      </c>
      <c r="P2504" t="s">
        <v>2342</v>
      </c>
      <c r="Q2504">
        <v>0</v>
      </c>
    </row>
    <row r="2505" spans="1:17" x14ac:dyDescent="0.25">
      <c r="A2505" t="s">
        <v>2377</v>
      </c>
      <c r="B2505">
        <v>20190341</v>
      </c>
      <c r="C2505" t="s">
        <v>316</v>
      </c>
      <c r="D2505" t="s">
        <v>2341</v>
      </c>
      <c r="E2505" t="s">
        <v>93</v>
      </c>
      <c r="F2505">
        <v>40700</v>
      </c>
      <c r="G2505" t="s">
        <v>911</v>
      </c>
      <c r="I2505" t="s">
        <v>619</v>
      </c>
      <c r="J2505">
        <v>2026</v>
      </c>
      <c r="K2505">
        <v>7</v>
      </c>
      <c r="L2505" t="s">
        <v>94</v>
      </c>
      <c r="M2505">
        <v>54.18</v>
      </c>
      <c r="N2505">
        <v>1</v>
      </c>
      <c r="O2505">
        <v>54.18</v>
      </c>
      <c r="P2505" t="s">
        <v>2342</v>
      </c>
      <c r="Q2505">
        <v>1</v>
      </c>
    </row>
    <row r="2506" spans="1:17" x14ac:dyDescent="0.25">
      <c r="A2506" t="s">
        <v>2377</v>
      </c>
      <c r="B2506">
        <v>20190341</v>
      </c>
      <c r="C2506" t="s">
        <v>316</v>
      </c>
      <c r="D2506" t="s">
        <v>2341</v>
      </c>
      <c r="E2506" t="s">
        <v>93</v>
      </c>
      <c r="F2506">
        <v>40700</v>
      </c>
      <c r="G2506" t="s">
        <v>911</v>
      </c>
      <c r="I2506" t="s">
        <v>706</v>
      </c>
      <c r="J2506">
        <v>2026</v>
      </c>
      <c r="K2506">
        <v>7</v>
      </c>
      <c r="L2506" t="s">
        <v>94</v>
      </c>
      <c r="M2506">
        <v>27.09</v>
      </c>
      <c r="N2506">
        <v>1</v>
      </c>
      <c r="O2506">
        <v>27.09</v>
      </c>
      <c r="P2506" t="s">
        <v>2342</v>
      </c>
      <c r="Q2506">
        <v>1</v>
      </c>
    </row>
    <row r="2507" spans="1:17" x14ac:dyDescent="0.25">
      <c r="A2507" t="s">
        <v>2382</v>
      </c>
      <c r="B2507" t="s">
        <v>2351</v>
      </c>
      <c r="C2507" t="s">
        <v>2352</v>
      </c>
      <c r="D2507" t="s">
        <v>2341</v>
      </c>
      <c r="E2507" t="s">
        <v>102</v>
      </c>
      <c r="F2507">
        <v>40700</v>
      </c>
      <c r="G2507" t="s">
        <v>911</v>
      </c>
      <c r="I2507" t="s">
        <v>186</v>
      </c>
      <c r="J2507">
        <v>2026</v>
      </c>
      <c r="K2507">
        <v>7</v>
      </c>
      <c r="L2507" t="s">
        <v>94</v>
      </c>
      <c r="M2507">
        <v>81.963605999999999</v>
      </c>
      <c r="N2507">
        <v>1</v>
      </c>
      <c r="O2507">
        <v>81.963605999999999</v>
      </c>
      <c r="P2507" t="s">
        <v>2342</v>
      </c>
      <c r="Q2507">
        <v>1</v>
      </c>
    </row>
    <row r="2508" spans="1:17" x14ac:dyDescent="0.25">
      <c r="A2508" t="s">
        <v>2382</v>
      </c>
      <c r="B2508" t="s">
        <v>2351</v>
      </c>
      <c r="C2508" t="s">
        <v>2352</v>
      </c>
      <c r="D2508" t="s">
        <v>2341</v>
      </c>
      <c r="E2508" t="s">
        <v>93</v>
      </c>
      <c r="F2508">
        <v>40700</v>
      </c>
      <c r="G2508" t="s">
        <v>911</v>
      </c>
      <c r="I2508" t="s">
        <v>253</v>
      </c>
      <c r="J2508">
        <v>2026</v>
      </c>
      <c r="K2508">
        <v>7</v>
      </c>
      <c r="L2508" t="s">
        <v>94</v>
      </c>
      <c r="M2508">
        <v>1442.9701392000002</v>
      </c>
      <c r="N2508">
        <v>1</v>
      </c>
      <c r="O2508">
        <v>1442.9701392000002</v>
      </c>
      <c r="P2508" t="s">
        <v>2342</v>
      </c>
      <c r="Q2508">
        <v>0</v>
      </c>
    </row>
    <row r="2509" spans="1:17" x14ac:dyDescent="0.25">
      <c r="A2509" t="s">
        <v>2382</v>
      </c>
      <c r="B2509" t="s">
        <v>2351</v>
      </c>
      <c r="C2509" t="s">
        <v>2352</v>
      </c>
      <c r="D2509" t="s">
        <v>2341</v>
      </c>
      <c r="E2509" t="s">
        <v>93</v>
      </c>
      <c r="F2509">
        <v>40700</v>
      </c>
      <c r="G2509" t="s">
        <v>911</v>
      </c>
      <c r="I2509" t="s">
        <v>240</v>
      </c>
      <c r="J2509">
        <v>2026</v>
      </c>
      <c r="K2509">
        <v>7</v>
      </c>
      <c r="L2509" t="s">
        <v>94</v>
      </c>
      <c r="M2509">
        <v>848.22350559999995</v>
      </c>
      <c r="N2509">
        <v>1</v>
      </c>
      <c r="O2509">
        <v>848.22350559999995</v>
      </c>
      <c r="P2509" t="s">
        <v>2342</v>
      </c>
      <c r="Q2509">
        <v>0</v>
      </c>
    </row>
    <row r="2510" spans="1:17" x14ac:dyDescent="0.25">
      <c r="A2510" t="s">
        <v>2382</v>
      </c>
      <c r="B2510" t="s">
        <v>2351</v>
      </c>
      <c r="C2510" t="s">
        <v>2352</v>
      </c>
      <c r="D2510" t="s">
        <v>2341</v>
      </c>
      <c r="E2510" t="s">
        <v>105</v>
      </c>
      <c r="F2510">
        <v>40700</v>
      </c>
      <c r="G2510" t="s">
        <v>911</v>
      </c>
      <c r="I2510" t="s">
        <v>121</v>
      </c>
      <c r="J2510">
        <v>2026</v>
      </c>
      <c r="K2510">
        <v>7</v>
      </c>
      <c r="L2510" t="s">
        <v>94</v>
      </c>
      <c r="M2510">
        <v>1147.2395168</v>
      </c>
      <c r="N2510">
        <v>1</v>
      </c>
      <c r="O2510">
        <v>1147.2395168</v>
      </c>
      <c r="P2510" t="s">
        <v>2342</v>
      </c>
      <c r="Q2510">
        <v>0</v>
      </c>
    </row>
    <row r="2511" spans="1:17" x14ac:dyDescent="0.25">
      <c r="A2511" t="s">
        <v>2516</v>
      </c>
      <c r="B2511" t="s">
        <v>582</v>
      </c>
      <c r="C2511" t="s">
        <v>296</v>
      </c>
      <c r="D2511" t="s">
        <v>2341</v>
      </c>
      <c r="E2511" t="s">
        <v>93</v>
      </c>
      <c r="F2511">
        <v>40700</v>
      </c>
      <c r="G2511" t="s">
        <v>911</v>
      </c>
      <c r="I2511" t="s">
        <v>2302</v>
      </c>
      <c r="J2511">
        <v>2026</v>
      </c>
      <c r="K2511">
        <v>7</v>
      </c>
      <c r="L2511" t="s">
        <v>94</v>
      </c>
      <c r="M2511">
        <v>72.059759999999997</v>
      </c>
      <c r="N2511">
        <v>1</v>
      </c>
      <c r="O2511">
        <v>72.059759999999997</v>
      </c>
      <c r="P2511" t="s">
        <v>2342</v>
      </c>
      <c r="Q2511">
        <v>0</v>
      </c>
    </row>
    <row r="2512" spans="1:17" x14ac:dyDescent="0.25">
      <c r="A2512" t="s">
        <v>2516</v>
      </c>
      <c r="B2512" t="s">
        <v>582</v>
      </c>
      <c r="C2512" t="s">
        <v>296</v>
      </c>
      <c r="D2512" t="s">
        <v>2341</v>
      </c>
      <c r="E2512" t="s">
        <v>102</v>
      </c>
      <c r="F2512">
        <v>40700</v>
      </c>
      <c r="G2512" t="s">
        <v>911</v>
      </c>
      <c r="I2512" t="s">
        <v>186</v>
      </c>
      <c r="J2512">
        <v>2026</v>
      </c>
      <c r="K2512">
        <v>7</v>
      </c>
      <c r="L2512" t="s">
        <v>94</v>
      </c>
      <c r="M2512">
        <v>408.53880599999997</v>
      </c>
      <c r="N2512">
        <v>1</v>
      </c>
      <c r="O2512">
        <v>408.53880599999997</v>
      </c>
      <c r="P2512" t="s">
        <v>2342</v>
      </c>
      <c r="Q2512">
        <v>1</v>
      </c>
    </row>
    <row r="2513" spans="1:17" x14ac:dyDescent="0.25">
      <c r="A2513" t="s">
        <v>2516</v>
      </c>
      <c r="B2513" t="s">
        <v>582</v>
      </c>
      <c r="C2513" t="s">
        <v>296</v>
      </c>
      <c r="D2513" t="s">
        <v>2341</v>
      </c>
      <c r="E2513" t="s">
        <v>93</v>
      </c>
      <c r="F2513">
        <v>40700</v>
      </c>
      <c r="G2513" t="s">
        <v>911</v>
      </c>
      <c r="I2513" t="s">
        <v>167</v>
      </c>
      <c r="J2513">
        <v>2026</v>
      </c>
      <c r="K2513">
        <v>7</v>
      </c>
      <c r="L2513" t="s">
        <v>94</v>
      </c>
      <c r="M2513">
        <v>680.56440000000009</v>
      </c>
      <c r="N2513">
        <v>1</v>
      </c>
      <c r="O2513">
        <v>680.56440000000009</v>
      </c>
      <c r="P2513" t="s">
        <v>2342</v>
      </c>
      <c r="Q2513">
        <v>0</v>
      </c>
    </row>
    <row r="2514" spans="1:17" x14ac:dyDescent="0.25">
      <c r="A2514" t="s">
        <v>2516</v>
      </c>
      <c r="B2514" t="s">
        <v>582</v>
      </c>
      <c r="C2514" t="s">
        <v>296</v>
      </c>
      <c r="D2514" t="s">
        <v>2341</v>
      </c>
      <c r="E2514" t="s">
        <v>93</v>
      </c>
      <c r="F2514">
        <v>40700</v>
      </c>
      <c r="G2514" t="s">
        <v>911</v>
      </c>
      <c r="I2514" t="s">
        <v>253</v>
      </c>
      <c r="J2514">
        <v>2026</v>
      </c>
      <c r="K2514">
        <v>7</v>
      </c>
      <c r="L2514" t="s">
        <v>94</v>
      </c>
      <c r="M2514">
        <v>400.33199999999999</v>
      </c>
      <c r="N2514">
        <v>1</v>
      </c>
      <c r="O2514">
        <v>400.33199999999999</v>
      </c>
      <c r="P2514" t="s">
        <v>2342</v>
      </c>
      <c r="Q2514">
        <v>0</v>
      </c>
    </row>
    <row r="2515" spans="1:17" x14ac:dyDescent="0.25">
      <c r="A2515" t="s">
        <v>2516</v>
      </c>
      <c r="B2515" t="s">
        <v>582</v>
      </c>
      <c r="C2515" t="s">
        <v>296</v>
      </c>
      <c r="D2515" t="s">
        <v>2341</v>
      </c>
      <c r="E2515" t="s">
        <v>105</v>
      </c>
      <c r="F2515">
        <v>40700</v>
      </c>
      <c r="G2515" t="s">
        <v>911</v>
      </c>
      <c r="I2515" t="s">
        <v>121</v>
      </c>
      <c r="J2515">
        <v>2026</v>
      </c>
      <c r="K2515">
        <v>7</v>
      </c>
      <c r="L2515" t="s">
        <v>94</v>
      </c>
      <c r="M2515">
        <v>1774.8052</v>
      </c>
      <c r="N2515">
        <v>1</v>
      </c>
      <c r="O2515">
        <v>1774.8052</v>
      </c>
      <c r="P2515" t="s">
        <v>2342</v>
      </c>
      <c r="Q2515">
        <v>0</v>
      </c>
    </row>
    <row r="2516" spans="1:17" x14ac:dyDescent="0.25">
      <c r="A2516" t="s">
        <v>2377</v>
      </c>
      <c r="B2516">
        <v>20220093</v>
      </c>
      <c r="C2516" t="s">
        <v>316</v>
      </c>
      <c r="D2516" t="s">
        <v>2341</v>
      </c>
      <c r="E2516" t="s">
        <v>104</v>
      </c>
      <c r="F2516">
        <v>40700</v>
      </c>
      <c r="G2516" t="s">
        <v>911</v>
      </c>
      <c r="I2516" t="s">
        <v>245</v>
      </c>
      <c r="J2516">
        <v>2026</v>
      </c>
      <c r="K2516">
        <v>7</v>
      </c>
      <c r="L2516" t="s">
        <v>94</v>
      </c>
      <c r="M2516">
        <v>848.16</v>
      </c>
      <c r="N2516">
        <v>1</v>
      </c>
      <c r="O2516">
        <v>848.16</v>
      </c>
      <c r="P2516" t="s">
        <v>2342</v>
      </c>
      <c r="Q2516">
        <v>1</v>
      </c>
    </row>
    <row r="2517" spans="1:17" x14ac:dyDescent="0.25">
      <c r="A2517" t="s">
        <v>2377</v>
      </c>
      <c r="B2517">
        <v>20220093</v>
      </c>
      <c r="C2517" t="s">
        <v>316</v>
      </c>
      <c r="D2517" t="s">
        <v>2341</v>
      </c>
      <c r="E2517" t="s">
        <v>104</v>
      </c>
      <c r="F2517">
        <v>40700</v>
      </c>
      <c r="G2517" t="s">
        <v>911</v>
      </c>
      <c r="I2517" t="s">
        <v>246</v>
      </c>
      <c r="J2517">
        <v>2026</v>
      </c>
      <c r="K2517">
        <v>7</v>
      </c>
      <c r="L2517" t="s">
        <v>94</v>
      </c>
      <c r="M2517">
        <v>861.84</v>
      </c>
      <c r="N2517">
        <v>1</v>
      </c>
      <c r="O2517">
        <v>861.84</v>
      </c>
      <c r="P2517" t="s">
        <v>2342</v>
      </c>
      <c r="Q2517">
        <v>0</v>
      </c>
    </row>
    <row r="2518" spans="1:17" x14ac:dyDescent="0.25">
      <c r="A2518" t="s">
        <v>2377</v>
      </c>
      <c r="B2518">
        <v>20220093</v>
      </c>
      <c r="C2518" t="s">
        <v>316</v>
      </c>
      <c r="D2518" t="s">
        <v>2341</v>
      </c>
      <c r="E2518" t="s">
        <v>93</v>
      </c>
      <c r="F2518">
        <v>40700</v>
      </c>
      <c r="G2518" t="s">
        <v>911</v>
      </c>
      <c r="I2518" t="s">
        <v>253</v>
      </c>
      <c r="J2518">
        <v>2026</v>
      </c>
      <c r="K2518">
        <v>7</v>
      </c>
      <c r="L2518" t="s">
        <v>94</v>
      </c>
      <c r="M2518">
        <v>775.66</v>
      </c>
      <c r="N2518">
        <v>1</v>
      </c>
      <c r="O2518">
        <v>775.66</v>
      </c>
      <c r="P2518" t="s">
        <v>2342</v>
      </c>
      <c r="Q2518">
        <v>0</v>
      </c>
    </row>
    <row r="2519" spans="1:17" x14ac:dyDescent="0.25">
      <c r="A2519" t="s">
        <v>2377</v>
      </c>
      <c r="B2519">
        <v>20220093</v>
      </c>
      <c r="C2519" t="s">
        <v>316</v>
      </c>
      <c r="D2519" t="s">
        <v>2341</v>
      </c>
      <c r="E2519" t="s">
        <v>105</v>
      </c>
      <c r="F2519">
        <v>40700</v>
      </c>
      <c r="G2519" t="s">
        <v>911</v>
      </c>
      <c r="I2519" t="s">
        <v>158</v>
      </c>
      <c r="J2519">
        <v>2026</v>
      </c>
      <c r="K2519">
        <v>7</v>
      </c>
      <c r="L2519" t="s">
        <v>94</v>
      </c>
      <c r="M2519">
        <v>1551.36</v>
      </c>
      <c r="N2519">
        <v>1</v>
      </c>
      <c r="O2519">
        <v>1551.36</v>
      </c>
      <c r="P2519" t="s">
        <v>2342</v>
      </c>
      <c r="Q2519">
        <v>0</v>
      </c>
    </row>
    <row r="2520" spans="1:17" x14ac:dyDescent="0.25">
      <c r="A2520" t="s">
        <v>2516</v>
      </c>
      <c r="B2520" t="s">
        <v>382</v>
      </c>
      <c r="C2520" t="s">
        <v>296</v>
      </c>
      <c r="D2520" t="s">
        <v>2341</v>
      </c>
      <c r="E2520" t="s">
        <v>93</v>
      </c>
      <c r="F2520">
        <v>40700</v>
      </c>
      <c r="G2520" t="s">
        <v>911</v>
      </c>
      <c r="I2520" t="s">
        <v>191</v>
      </c>
      <c r="J2520">
        <v>2026</v>
      </c>
      <c r="K2520">
        <v>7</v>
      </c>
      <c r="L2520" t="s">
        <v>94</v>
      </c>
      <c r="M2520">
        <v>806.7490464</v>
      </c>
      <c r="N2520">
        <v>1</v>
      </c>
      <c r="O2520">
        <v>806.7490464</v>
      </c>
      <c r="P2520" t="s">
        <v>2342</v>
      </c>
      <c r="Q2520">
        <v>1</v>
      </c>
    </row>
    <row r="2521" spans="1:17" x14ac:dyDescent="0.25">
      <c r="A2521" t="s">
        <v>2516</v>
      </c>
      <c r="B2521" t="s">
        <v>382</v>
      </c>
      <c r="C2521" t="s">
        <v>296</v>
      </c>
      <c r="D2521" t="s">
        <v>2341</v>
      </c>
      <c r="E2521" t="s">
        <v>93</v>
      </c>
      <c r="F2521">
        <v>40700</v>
      </c>
      <c r="G2521" t="s">
        <v>911</v>
      </c>
      <c r="I2521" t="s">
        <v>2303</v>
      </c>
      <c r="J2521">
        <v>2026</v>
      </c>
      <c r="K2521">
        <v>7</v>
      </c>
      <c r="L2521" t="s">
        <v>94</v>
      </c>
      <c r="M2521">
        <v>298.43416159999998</v>
      </c>
      <c r="N2521">
        <v>1</v>
      </c>
      <c r="O2521">
        <v>298.43416159999998</v>
      </c>
      <c r="P2521" t="s">
        <v>2342</v>
      </c>
      <c r="Q2521">
        <v>1</v>
      </c>
    </row>
    <row r="2522" spans="1:17" x14ac:dyDescent="0.25">
      <c r="A2522" t="s">
        <v>2516</v>
      </c>
      <c r="B2522" t="s">
        <v>382</v>
      </c>
      <c r="C2522" t="s">
        <v>296</v>
      </c>
      <c r="D2522" t="s">
        <v>2341</v>
      </c>
      <c r="E2522" t="s">
        <v>93</v>
      </c>
      <c r="F2522">
        <v>40700</v>
      </c>
      <c r="G2522" t="s">
        <v>911</v>
      </c>
      <c r="I2522" t="s">
        <v>168</v>
      </c>
      <c r="J2522">
        <v>2026</v>
      </c>
      <c r="K2522">
        <v>7</v>
      </c>
      <c r="L2522" t="s">
        <v>94</v>
      </c>
      <c r="M2522">
        <v>126.77180000000001</v>
      </c>
      <c r="N2522">
        <v>1</v>
      </c>
      <c r="O2522">
        <v>126.77180000000001</v>
      </c>
      <c r="P2522" t="s">
        <v>2342</v>
      </c>
      <c r="Q2522">
        <v>0</v>
      </c>
    </row>
    <row r="2523" spans="1:17" x14ac:dyDescent="0.25">
      <c r="A2523" t="s">
        <v>2516</v>
      </c>
      <c r="B2523" t="s">
        <v>382</v>
      </c>
      <c r="C2523" t="s">
        <v>296</v>
      </c>
      <c r="D2523" t="s">
        <v>2341</v>
      </c>
      <c r="E2523" t="s">
        <v>93</v>
      </c>
      <c r="F2523">
        <v>40700</v>
      </c>
      <c r="G2523" t="s">
        <v>911</v>
      </c>
      <c r="I2523" t="s">
        <v>169</v>
      </c>
      <c r="J2523">
        <v>2026</v>
      </c>
      <c r="K2523">
        <v>7</v>
      </c>
      <c r="L2523" t="s">
        <v>94</v>
      </c>
      <c r="M2523">
        <v>126.77180000000001</v>
      </c>
      <c r="N2523">
        <v>1</v>
      </c>
      <c r="O2523">
        <v>126.77180000000001</v>
      </c>
      <c r="P2523" t="s">
        <v>2342</v>
      </c>
      <c r="Q2523">
        <v>0</v>
      </c>
    </row>
    <row r="2524" spans="1:17" x14ac:dyDescent="0.25">
      <c r="A2524" t="s">
        <v>2516</v>
      </c>
      <c r="B2524" t="s">
        <v>382</v>
      </c>
      <c r="C2524" t="s">
        <v>296</v>
      </c>
      <c r="D2524" t="s">
        <v>2341</v>
      </c>
      <c r="E2524" t="s">
        <v>93</v>
      </c>
      <c r="F2524">
        <v>40700</v>
      </c>
      <c r="G2524" t="s">
        <v>911</v>
      </c>
      <c r="I2524" t="s">
        <v>253</v>
      </c>
      <c r="J2524">
        <v>2026</v>
      </c>
      <c r="K2524">
        <v>7</v>
      </c>
      <c r="L2524" t="s">
        <v>94</v>
      </c>
      <c r="M2524">
        <v>400.33199999999999</v>
      </c>
      <c r="N2524">
        <v>1</v>
      </c>
      <c r="O2524">
        <v>400.33199999999999</v>
      </c>
      <c r="P2524" t="s">
        <v>2342</v>
      </c>
      <c r="Q2524">
        <v>0</v>
      </c>
    </row>
    <row r="2525" spans="1:17" x14ac:dyDescent="0.25">
      <c r="A2525" t="s">
        <v>2516</v>
      </c>
      <c r="B2525" t="s">
        <v>382</v>
      </c>
      <c r="C2525" t="s">
        <v>296</v>
      </c>
      <c r="D2525" t="s">
        <v>2341</v>
      </c>
      <c r="E2525" t="s">
        <v>105</v>
      </c>
      <c r="F2525">
        <v>40700</v>
      </c>
      <c r="G2525" t="s">
        <v>911</v>
      </c>
      <c r="I2525" t="s">
        <v>121</v>
      </c>
      <c r="J2525">
        <v>2026</v>
      </c>
      <c r="K2525">
        <v>7</v>
      </c>
      <c r="L2525" t="s">
        <v>94</v>
      </c>
      <c r="M2525">
        <v>887.40260000000001</v>
      </c>
      <c r="N2525">
        <v>1</v>
      </c>
      <c r="O2525">
        <v>887.40260000000001</v>
      </c>
      <c r="P2525" t="s">
        <v>2342</v>
      </c>
      <c r="Q2525">
        <v>0</v>
      </c>
    </row>
    <row r="2526" spans="1:17" x14ac:dyDescent="0.25">
      <c r="A2526" t="s">
        <v>2516</v>
      </c>
      <c r="B2526" t="s">
        <v>382</v>
      </c>
      <c r="C2526" t="s">
        <v>296</v>
      </c>
      <c r="D2526" t="s">
        <v>2341</v>
      </c>
      <c r="E2526" t="s">
        <v>105</v>
      </c>
      <c r="F2526">
        <v>40700</v>
      </c>
      <c r="G2526" t="s">
        <v>911</v>
      </c>
      <c r="I2526" t="s">
        <v>2295</v>
      </c>
      <c r="J2526">
        <v>2026</v>
      </c>
      <c r="K2526">
        <v>7</v>
      </c>
      <c r="L2526" t="s">
        <v>94</v>
      </c>
      <c r="M2526">
        <v>1534.606</v>
      </c>
      <c r="N2526">
        <v>1</v>
      </c>
      <c r="O2526">
        <v>1534.606</v>
      </c>
      <c r="P2526" t="s">
        <v>2342</v>
      </c>
      <c r="Q2526">
        <v>0</v>
      </c>
    </row>
    <row r="2527" spans="1:17" x14ac:dyDescent="0.25">
      <c r="A2527" t="s">
        <v>2516</v>
      </c>
      <c r="B2527" t="s">
        <v>382</v>
      </c>
      <c r="C2527" t="s">
        <v>296</v>
      </c>
      <c r="D2527" t="s">
        <v>2341</v>
      </c>
      <c r="E2527" t="s">
        <v>93</v>
      </c>
      <c r="F2527">
        <v>40700</v>
      </c>
      <c r="G2527" t="s">
        <v>911</v>
      </c>
      <c r="I2527" t="s">
        <v>619</v>
      </c>
      <c r="J2527">
        <v>2026</v>
      </c>
      <c r="K2527">
        <v>7</v>
      </c>
      <c r="L2527" t="s">
        <v>94</v>
      </c>
      <c r="M2527">
        <v>109.45076880000001</v>
      </c>
      <c r="N2527">
        <v>1</v>
      </c>
      <c r="O2527">
        <v>109.45076880000001</v>
      </c>
      <c r="P2527" t="s">
        <v>2342</v>
      </c>
      <c r="Q2527">
        <v>1</v>
      </c>
    </row>
    <row r="2528" spans="1:17" x14ac:dyDescent="0.25">
      <c r="A2528" t="s">
        <v>2516</v>
      </c>
      <c r="B2528" t="s">
        <v>382</v>
      </c>
      <c r="C2528" t="s">
        <v>296</v>
      </c>
      <c r="D2528" t="s">
        <v>2341</v>
      </c>
      <c r="E2528" t="s">
        <v>93</v>
      </c>
      <c r="F2528">
        <v>40700</v>
      </c>
      <c r="G2528" t="s">
        <v>911</v>
      </c>
      <c r="I2528" t="s">
        <v>706</v>
      </c>
      <c r="J2528">
        <v>2026</v>
      </c>
      <c r="K2528">
        <v>7</v>
      </c>
      <c r="L2528" t="s">
        <v>94</v>
      </c>
      <c r="M2528">
        <v>36.483589600000002</v>
      </c>
      <c r="N2528">
        <v>1</v>
      </c>
      <c r="O2528">
        <v>36.483589600000002</v>
      </c>
      <c r="P2528" t="s">
        <v>2342</v>
      </c>
      <c r="Q2528">
        <v>1</v>
      </c>
    </row>
    <row r="2529" spans="1:17" x14ac:dyDescent="0.25">
      <c r="A2529" t="s">
        <v>2377</v>
      </c>
      <c r="B2529">
        <v>20230050</v>
      </c>
      <c r="C2529" t="s">
        <v>316</v>
      </c>
      <c r="D2529" t="s">
        <v>2341</v>
      </c>
      <c r="E2529" t="s">
        <v>102</v>
      </c>
      <c r="F2529">
        <v>40700</v>
      </c>
      <c r="G2529" t="s">
        <v>911</v>
      </c>
      <c r="I2529" t="s">
        <v>186</v>
      </c>
      <c r="J2529">
        <v>2026</v>
      </c>
      <c r="K2529">
        <v>7</v>
      </c>
      <c r="L2529" t="s">
        <v>94</v>
      </c>
      <c r="M2529">
        <v>1095.96</v>
      </c>
      <c r="N2529">
        <v>1</v>
      </c>
      <c r="O2529">
        <v>1095.96</v>
      </c>
      <c r="P2529" t="s">
        <v>2342</v>
      </c>
      <c r="Q2529">
        <v>1</v>
      </c>
    </row>
    <row r="2530" spans="1:17" x14ac:dyDescent="0.25">
      <c r="A2530" t="s">
        <v>2377</v>
      </c>
      <c r="B2530">
        <v>20230050</v>
      </c>
      <c r="C2530" t="s">
        <v>316</v>
      </c>
      <c r="D2530" t="s">
        <v>2341</v>
      </c>
      <c r="E2530" t="s">
        <v>93</v>
      </c>
      <c r="F2530">
        <v>40700</v>
      </c>
      <c r="G2530" t="s">
        <v>911</v>
      </c>
      <c r="I2530" t="s">
        <v>166</v>
      </c>
      <c r="J2530">
        <v>2026</v>
      </c>
      <c r="K2530">
        <v>7</v>
      </c>
      <c r="L2530" t="s">
        <v>94</v>
      </c>
      <c r="M2530">
        <v>2500</v>
      </c>
      <c r="N2530">
        <v>1</v>
      </c>
      <c r="O2530">
        <v>2500</v>
      </c>
      <c r="P2530" t="s">
        <v>2342</v>
      </c>
      <c r="Q2530">
        <v>1</v>
      </c>
    </row>
    <row r="2531" spans="1:17" x14ac:dyDescent="0.25">
      <c r="A2531" t="s">
        <v>2377</v>
      </c>
      <c r="B2531">
        <v>20230050</v>
      </c>
      <c r="C2531" t="s">
        <v>316</v>
      </c>
      <c r="D2531" t="s">
        <v>2341</v>
      </c>
      <c r="E2531" t="s">
        <v>93</v>
      </c>
      <c r="F2531">
        <v>40700</v>
      </c>
      <c r="G2531" t="s">
        <v>911</v>
      </c>
      <c r="I2531" t="s">
        <v>2303</v>
      </c>
      <c r="J2531">
        <v>2026</v>
      </c>
      <c r="K2531">
        <v>7</v>
      </c>
      <c r="L2531" t="s">
        <v>94</v>
      </c>
      <c r="M2531">
        <v>298.77999999999997</v>
      </c>
      <c r="N2531">
        <v>1</v>
      </c>
      <c r="O2531">
        <v>298.77999999999997</v>
      </c>
      <c r="P2531" t="s">
        <v>2342</v>
      </c>
      <c r="Q2531">
        <v>1</v>
      </c>
    </row>
    <row r="2532" spans="1:17" x14ac:dyDescent="0.25">
      <c r="A2532" t="s">
        <v>2377</v>
      </c>
      <c r="B2532">
        <v>20230050</v>
      </c>
      <c r="C2532" t="s">
        <v>316</v>
      </c>
      <c r="D2532" t="s">
        <v>2341</v>
      </c>
      <c r="E2532" t="s">
        <v>93</v>
      </c>
      <c r="F2532">
        <v>40700</v>
      </c>
      <c r="G2532" t="s">
        <v>911</v>
      </c>
      <c r="I2532" t="s">
        <v>169</v>
      </c>
      <c r="J2532">
        <v>2026</v>
      </c>
      <c r="K2532">
        <v>7</v>
      </c>
      <c r="L2532" t="s">
        <v>94</v>
      </c>
      <c r="M2532">
        <v>2275.2399999999998</v>
      </c>
      <c r="N2532">
        <v>1</v>
      </c>
      <c r="O2532">
        <v>2275.2399999999998</v>
      </c>
      <c r="P2532" t="s">
        <v>2342</v>
      </c>
      <c r="Q2532">
        <v>0</v>
      </c>
    </row>
    <row r="2533" spans="1:17" x14ac:dyDescent="0.25">
      <c r="A2533" t="s">
        <v>2377</v>
      </c>
      <c r="B2533">
        <v>20230050</v>
      </c>
      <c r="C2533" t="s">
        <v>316</v>
      </c>
      <c r="D2533" t="s">
        <v>2341</v>
      </c>
      <c r="E2533" t="s">
        <v>93</v>
      </c>
      <c r="F2533">
        <v>40700</v>
      </c>
      <c r="G2533" t="s">
        <v>911</v>
      </c>
      <c r="I2533" t="s">
        <v>253</v>
      </c>
      <c r="J2533">
        <v>2026</v>
      </c>
      <c r="K2533">
        <v>7</v>
      </c>
      <c r="L2533" t="s">
        <v>94</v>
      </c>
      <c r="M2533">
        <v>775.66</v>
      </c>
      <c r="N2533">
        <v>1</v>
      </c>
      <c r="O2533">
        <v>775.66</v>
      </c>
      <c r="P2533" t="s">
        <v>2342</v>
      </c>
      <c r="Q2533">
        <v>0</v>
      </c>
    </row>
    <row r="2534" spans="1:17" x14ac:dyDescent="0.25">
      <c r="A2534" t="s">
        <v>2377</v>
      </c>
      <c r="B2534">
        <v>20230050</v>
      </c>
      <c r="C2534" t="s">
        <v>316</v>
      </c>
      <c r="D2534" t="s">
        <v>2341</v>
      </c>
      <c r="E2534" t="s">
        <v>105</v>
      </c>
      <c r="F2534">
        <v>40700</v>
      </c>
      <c r="G2534" t="s">
        <v>911</v>
      </c>
      <c r="I2534" t="s">
        <v>158</v>
      </c>
      <c r="J2534">
        <v>2026</v>
      </c>
      <c r="K2534">
        <v>7</v>
      </c>
      <c r="L2534" t="s">
        <v>94</v>
      </c>
      <c r="M2534">
        <v>2844.16</v>
      </c>
      <c r="N2534">
        <v>1</v>
      </c>
      <c r="O2534">
        <v>2844.16</v>
      </c>
      <c r="P2534" t="s">
        <v>2342</v>
      </c>
      <c r="Q2534">
        <v>0</v>
      </c>
    </row>
    <row r="2535" spans="1:17" x14ac:dyDescent="0.25">
      <c r="A2535" t="s">
        <v>2377</v>
      </c>
      <c r="B2535">
        <v>20230050</v>
      </c>
      <c r="C2535" t="s">
        <v>316</v>
      </c>
      <c r="D2535" t="s">
        <v>2341</v>
      </c>
      <c r="E2535" t="s">
        <v>93</v>
      </c>
      <c r="F2535">
        <v>40700</v>
      </c>
      <c r="G2535" t="s">
        <v>911</v>
      </c>
      <c r="I2535" t="s">
        <v>706</v>
      </c>
      <c r="J2535">
        <v>2026</v>
      </c>
      <c r="K2535">
        <v>7</v>
      </c>
      <c r="L2535" t="s">
        <v>94</v>
      </c>
      <c r="M2535">
        <v>297.99</v>
      </c>
      <c r="N2535">
        <v>1</v>
      </c>
      <c r="O2535">
        <v>297.99</v>
      </c>
      <c r="P2535" t="s">
        <v>2342</v>
      </c>
      <c r="Q2535">
        <v>1</v>
      </c>
    </row>
    <row r="2536" spans="1:17" x14ac:dyDescent="0.25">
      <c r="A2536" t="s">
        <v>2516</v>
      </c>
      <c r="B2536" t="s">
        <v>387</v>
      </c>
      <c r="C2536" t="s">
        <v>296</v>
      </c>
      <c r="D2536" t="s">
        <v>2341</v>
      </c>
      <c r="E2536" t="s">
        <v>93</v>
      </c>
      <c r="F2536">
        <v>40700</v>
      </c>
      <c r="G2536" t="s">
        <v>911</v>
      </c>
      <c r="I2536" t="s">
        <v>2302</v>
      </c>
      <c r="J2536">
        <v>2026</v>
      </c>
      <c r="K2536">
        <v>7</v>
      </c>
      <c r="L2536" t="s">
        <v>94</v>
      </c>
      <c r="M2536">
        <v>52.843824000000005</v>
      </c>
      <c r="N2536">
        <v>1</v>
      </c>
      <c r="O2536">
        <v>52.843824000000005</v>
      </c>
      <c r="P2536" t="s">
        <v>2342</v>
      </c>
      <c r="Q2536">
        <v>0</v>
      </c>
    </row>
    <row r="2537" spans="1:17" x14ac:dyDescent="0.25">
      <c r="A2537" t="s">
        <v>2516</v>
      </c>
      <c r="B2537" t="s">
        <v>387</v>
      </c>
      <c r="C2537" t="s">
        <v>296</v>
      </c>
      <c r="D2537" t="s">
        <v>2341</v>
      </c>
      <c r="E2537" t="s">
        <v>102</v>
      </c>
      <c r="F2537">
        <v>40700</v>
      </c>
      <c r="G2537" t="s">
        <v>911</v>
      </c>
      <c r="I2537" t="s">
        <v>186</v>
      </c>
      <c r="J2537">
        <v>2026</v>
      </c>
      <c r="K2537">
        <v>7</v>
      </c>
      <c r="L2537" t="s">
        <v>94</v>
      </c>
      <c r="M2537">
        <v>408.53880599999997</v>
      </c>
      <c r="N2537">
        <v>1</v>
      </c>
      <c r="O2537">
        <v>408.53880599999997</v>
      </c>
      <c r="P2537" t="s">
        <v>2342</v>
      </c>
      <c r="Q2537">
        <v>1</v>
      </c>
    </row>
    <row r="2538" spans="1:17" x14ac:dyDescent="0.25">
      <c r="A2538" t="s">
        <v>2516</v>
      </c>
      <c r="B2538" t="s">
        <v>387</v>
      </c>
      <c r="C2538" t="s">
        <v>296</v>
      </c>
      <c r="D2538" t="s">
        <v>2341</v>
      </c>
      <c r="E2538" t="s">
        <v>93</v>
      </c>
      <c r="F2538">
        <v>40700</v>
      </c>
      <c r="G2538" t="s">
        <v>911</v>
      </c>
      <c r="I2538" t="s">
        <v>167</v>
      </c>
      <c r="J2538">
        <v>2026</v>
      </c>
      <c r="K2538">
        <v>7</v>
      </c>
      <c r="L2538" t="s">
        <v>94</v>
      </c>
      <c r="M2538">
        <v>768.23710800000015</v>
      </c>
      <c r="N2538">
        <v>1</v>
      </c>
      <c r="O2538">
        <v>768.23710800000015</v>
      </c>
      <c r="P2538" t="s">
        <v>2342</v>
      </c>
      <c r="Q2538">
        <v>0</v>
      </c>
    </row>
    <row r="2539" spans="1:17" x14ac:dyDescent="0.25">
      <c r="A2539" t="s">
        <v>2516</v>
      </c>
      <c r="B2539" t="s">
        <v>387</v>
      </c>
      <c r="C2539" t="s">
        <v>296</v>
      </c>
      <c r="D2539" t="s">
        <v>2341</v>
      </c>
      <c r="E2539" t="s">
        <v>93</v>
      </c>
      <c r="F2539">
        <v>40700</v>
      </c>
      <c r="G2539" t="s">
        <v>911</v>
      </c>
      <c r="I2539" t="s">
        <v>253</v>
      </c>
      <c r="J2539">
        <v>2026</v>
      </c>
      <c r="K2539">
        <v>7</v>
      </c>
      <c r="L2539" t="s">
        <v>94</v>
      </c>
      <c r="M2539">
        <v>404.33532000000002</v>
      </c>
      <c r="N2539">
        <v>1</v>
      </c>
      <c r="O2539">
        <v>404.33532000000002</v>
      </c>
      <c r="P2539" t="s">
        <v>2342</v>
      </c>
      <c r="Q2539">
        <v>0</v>
      </c>
    </row>
    <row r="2540" spans="1:17" x14ac:dyDescent="0.25">
      <c r="A2540" t="s">
        <v>2516</v>
      </c>
      <c r="B2540" t="s">
        <v>387</v>
      </c>
      <c r="C2540" t="s">
        <v>296</v>
      </c>
      <c r="D2540" t="s">
        <v>2341</v>
      </c>
      <c r="E2540" t="s">
        <v>105</v>
      </c>
      <c r="F2540">
        <v>40700</v>
      </c>
      <c r="G2540" t="s">
        <v>911</v>
      </c>
      <c r="I2540" t="s">
        <v>121</v>
      </c>
      <c r="J2540">
        <v>2026</v>
      </c>
      <c r="K2540">
        <v>7</v>
      </c>
      <c r="L2540" t="s">
        <v>94</v>
      </c>
      <c r="M2540">
        <v>512.15807200000006</v>
      </c>
      <c r="N2540">
        <v>1</v>
      </c>
      <c r="O2540">
        <v>512.15807200000006</v>
      </c>
      <c r="P2540" t="s">
        <v>2342</v>
      </c>
      <c r="Q2540">
        <v>0</v>
      </c>
    </row>
    <row r="2541" spans="1:17" x14ac:dyDescent="0.25">
      <c r="A2541" t="s">
        <v>2516</v>
      </c>
      <c r="B2541" t="s">
        <v>313</v>
      </c>
      <c r="C2541" t="s">
        <v>296</v>
      </c>
      <c r="D2541" t="s">
        <v>2341</v>
      </c>
      <c r="E2541" t="s">
        <v>93</v>
      </c>
      <c r="F2541">
        <v>40700</v>
      </c>
      <c r="G2541" t="s">
        <v>911</v>
      </c>
      <c r="I2541" t="s">
        <v>2302</v>
      </c>
      <c r="J2541">
        <v>2026</v>
      </c>
      <c r="K2541">
        <v>7</v>
      </c>
      <c r="L2541" t="s">
        <v>94</v>
      </c>
      <c r="M2541">
        <v>18.095006400000003</v>
      </c>
      <c r="N2541">
        <v>1</v>
      </c>
      <c r="O2541">
        <v>18.095006400000003</v>
      </c>
      <c r="P2541" t="s">
        <v>2342</v>
      </c>
      <c r="Q2541">
        <v>0</v>
      </c>
    </row>
    <row r="2542" spans="1:17" x14ac:dyDescent="0.25">
      <c r="A2542" t="s">
        <v>2516</v>
      </c>
      <c r="B2542" t="s">
        <v>313</v>
      </c>
      <c r="C2542" t="s">
        <v>296</v>
      </c>
      <c r="D2542" t="s">
        <v>2341</v>
      </c>
      <c r="E2542" t="s">
        <v>102</v>
      </c>
      <c r="F2542">
        <v>40700</v>
      </c>
      <c r="G2542" t="s">
        <v>911</v>
      </c>
      <c r="I2542" t="s">
        <v>186</v>
      </c>
      <c r="J2542">
        <v>2026</v>
      </c>
      <c r="K2542">
        <v>7</v>
      </c>
      <c r="L2542" t="s">
        <v>94</v>
      </c>
      <c r="M2542">
        <v>692.01389520000009</v>
      </c>
      <c r="N2542">
        <v>1</v>
      </c>
      <c r="O2542">
        <v>692.01389520000009</v>
      </c>
      <c r="P2542" t="s">
        <v>2342</v>
      </c>
      <c r="Q2542">
        <v>1</v>
      </c>
    </row>
    <row r="2543" spans="1:17" x14ac:dyDescent="0.25">
      <c r="A2543" t="s">
        <v>2516</v>
      </c>
      <c r="B2543" t="s">
        <v>313</v>
      </c>
      <c r="C2543" t="s">
        <v>296</v>
      </c>
      <c r="D2543" t="s">
        <v>2341</v>
      </c>
      <c r="E2543" t="s">
        <v>93</v>
      </c>
      <c r="F2543">
        <v>40700</v>
      </c>
      <c r="G2543" t="s">
        <v>911</v>
      </c>
      <c r="I2543" t="s">
        <v>167</v>
      </c>
      <c r="J2543">
        <v>2026</v>
      </c>
      <c r="K2543">
        <v>7</v>
      </c>
      <c r="L2543" t="s">
        <v>94</v>
      </c>
      <c r="M2543">
        <v>229.12334799999999</v>
      </c>
      <c r="N2543">
        <v>1</v>
      </c>
      <c r="O2543">
        <v>229.12334799999999</v>
      </c>
      <c r="P2543" t="s">
        <v>2342</v>
      </c>
      <c r="Q2543">
        <v>0</v>
      </c>
    </row>
    <row r="2544" spans="1:17" x14ac:dyDescent="0.25">
      <c r="A2544" t="s">
        <v>2516</v>
      </c>
      <c r="B2544" t="s">
        <v>313</v>
      </c>
      <c r="C2544" t="s">
        <v>296</v>
      </c>
      <c r="D2544" t="s">
        <v>2341</v>
      </c>
      <c r="E2544" t="s">
        <v>93</v>
      </c>
      <c r="F2544">
        <v>40700</v>
      </c>
      <c r="G2544" t="s">
        <v>911</v>
      </c>
      <c r="I2544" t="s">
        <v>253</v>
      </c>
      <c r="J2544">
        <v>2026</v>
      </c>
      <c r="K2544">
        <v>7</v>
      </c>
      <c r="L2544" t="s">
        <v>94</v>
      </c>
      <c r="M2544">
        <v>404.33532000000002</v>
      </c>
      <c r="N2544">
        <v>1</v>
      </c>
      <c r="O2544">
        <v>404.33532000000002</v>
      </c>
      <c r="P2544" t="s">
        <v>2342</v>
      </c>
      <c r="Q2544">
        <v>0</v>
      </c>
    </row>
    <row r="2545" spans="1:17" x14ac:dyDescent="0.25">
      <c r="A2545" t="s">
        <v>2516</v>
      </c>
      <c r="B2545" t="s">
        <v>313</v>
      </c>
      <c r="C2545" t="s">
        <v>296</v>
      </c>
      <c r="D2545" t="s">
        <v>2341</v>
      </c>
      <c r="E2545" t="s">
        <v>93</v>
      </c>
      <c r="F2545">
        <v>40700</v>
      </c>
      <c r="G2545" t="s">
        <v>911</v>
      </c>
      <c r="I2545" t="s">
        <v>240</v>
      </c>
      <c r="J2545">
        <v>2026</v>
      </c>
      <c r="K2545">
        <v>7</v>
      </c>
      <c r="L2545" t="s">
        <v>94</v>
      </c>
      <c r="M2545">
        <v>242.60119200000003</v>
      </c>
      <c r="N2545">
        <v>1</v>
      </c>
      <c r="O2545">
        <v>242.60119200000003</v>
      </c>
      <c r="P2545" t="s">
        <v>2342</v>
      </c>
      <c r="Q2545">
        <v>0</v>
      </c>
    </row>
    <row r="2546" spans="1:17" x14ac:dyDescent="0.25">
      <c r="A2546" t="s">
        <v>2516</v>
      </c>
      <c r="B2546" t="s">
        <v>313</v>
      </c>
      <c r="C2546" t="s">
        <v>296</v>
      </c>
      <c r="D2546" t="s">
        <v>2341</v>
      </c>
      <c r="E2546" t="s">
        <v>105</v>
      </c>
      <c r="F2546">
        <v>40700</v>
      </c>
      <c r="G2546" t="s">
        <v>911</v>
      </c>
      <c r="I2546" t="s">
        <v>121</v>
      </c>
      <c r="J2546">
        <v>2026</v>
      </c>
      <c r="K2546">
        <v>7</v>
      </c>
      <c r="L2546" t="s">
        <v>94</v>
      </c>
      <c r="M2546">
        <v>256.07903600000003</v>
      </c>
      <c r="N2546">
        <v>1</v>
      </c>
      <c r="O2546">
        <v>256.07903600000003</v>
      </c>
      <c r="P2546" t="s">
        <v>2342</v>
      </c>
      <c r="Q2546">
        <v>0</v>
      </c>
    </row>
    <row r="2547" spans="1:17" x14ac:dyDescent="0.25">
      <c r="A2547" t="s">
        <v>2699</v>
      </c>
      <c r="B2547" t="s">
        <v>595</v>
      </c>
      <c r="C2547" t="s">
        <v>576</v>
      </c>
      <c r="D2547" t="s">
        <v>2341</v>
      </c>
      <c r="E2547" t="s">
        <v>102</v>
      </c>
      <c r="F2547">
        <v>40700</v>
      </c>
      <c r="G2547" t="s">
        <v>911</v>
      </c>
      <c r="I2547" t="s">
        <v>186</v>
      </c>
      <c r="J2547">
        <v>2026</v>
      </c>
      <c r="K2547">
        <v>7</v>
      </c>
      <c r="L2547" t="s">
        <v>94</v>
      </c>
      <c r="M2547">
        <v>247.92560760000001</v>
      </c>
      <c r="N2547">
        <v>1</v>
      </c>
      <c r="O2547">
        <v>247.92560760000001</v>
      </c>
      <c r="P2547" t="s">
        <v>2342</v>
      </c>
      <c r="Q2547">
        <v>1</v>
      </c>
    </row>
    <row r="2548" spans="1:17" x14ac:dyDescent="0.25">
      <c r="A2548" t="s">
        <v>2699</v>
      </c>
      <c r="B2548" t="s">
        <v>595</v>
      </c>
      <c r="C2548" t="s">
        <v>576</v>
      </c>
      <c r="D2548" t="s">
        <v>2341</v>
      </c>
      <c r="E2548" t="s">
        <v>93</v>
      </c>
      <c r="F2548">
        <v>40700</v>
      </c>
      <c r="G2548" t="s">
        <v>911</v>
      </c>
      <c r="I2548" t="s">
        <v>166</v>
      </c>
      <c r="J2548">
        <v>2026</v>
      </c>
      <c r="K2548">
        <v>7</v>
      </c>
      <c r="L2548" t="s">
        <v>94</v>
      </c>
      <c r="M2548">
        <v>751.98362880000002</v>
      </c>
      <c r="N2548">
        <v>1</v>
      </c>
      <c r="O2548">
        <v>751.98362880000002</v>
      </c>
      <c r="P2548" t="s">
        <v>2342</v>
      </c>
      <c r="Q2548">
        <v>1</v>
      </c>
    </row>
    <row r="2549" spans="1:17" x14ac:dyDescent="0.25">
      <c r="A2549" t="s">
        <v>2699</v>
      </c>
      <c r="B2549" t="s">
        <v>595</v>
      </c>
      <c r="C2549" t="s">
        <v>576</v>
      </c>
      <c r="D2549" t="s">
        <v>2341</v>
      </c>
      <c r="E2549" t="s">
        <v>93</v>
      </c>
      <c r="F2549">
        <v>40700</v>
      </c>
      <c r="G2549" t="s">
        <v>911</v>
      </c>
      <c r="I2549" t="s">
        <v>169</v>
      </c>
      <c r="J2549">
        <v>2026</v>
      </c>
      <c r="K2549">
        <v>7</v>
      </c>
      <c r="L2549" t="s">
        <v>94</v>
      </c>
      <c r="M2549">
        <v>384.11855400000007</v>
      </c>
      <c r="N2549">
        <v>1</v>
      </c>
      <c r="O2549">
        <v>384.11855400000007</v>
      </c>
      <c r="P2549" t="s">
        <v>2342</v>
      </c>
      <c r="Q2549">
        <v>0</v>
      </c>
    </row>
    <row r="2550" spans="1:17" x14ac:dyDescent="0.25">
      <c r="A2550" t="s">
        <v>2699</v>
      </c>
      <c r="B2550" t="s">
        <v>595</v>
      </c>
      <c r="C2550" t="s">
        <v>576</v>
      </c>
      <c r="D2550" t="s">
        <v>2341</v>
      </c>
      <c r="E2550" t="s">
        <v>93</v>
      </c>
      <c r="F2550">
        <v>40700</v>
      </c>
      <c r="G2550" t="s">
        <v>911</v>
      </c>
      <c r="I2550" t="s">
        <v>253</v>
      </c>
      <c r="J2550">
        <v>2026</v>
      </c>
      <c r="K2550">
        <v>7</v>
      </c>
      <c r="L2550" t="s">
        <v>94</v>
      </c>
      <c r="M2550">
        <v>404.33532000000002</v>
      </c>
      <c r="N2550">
        <v>1</v>
      </c>
      <c r="O2550">
        <v>404.33532000000002</v>
      </c>
      <c r="P2550" t="s">
        <v>2342</v>
      </c>
      <c r="Q2550">
        <v>0</v>
      </c>
    </row>
    <row r="2551" spans="1:17" x14ac:dyDescent="0.25">
      <c r="A2551" t="s">
        <v>2699</v>
      </c>
      <c r="B2551" t="s">
        <v>595</v>
      </c>
      <c r="C2551" t="s">
        <v>576</v>
      </c>
      <c r="D2551" t="s">
        <v>2341</v>
      </c>
      <c r="E2551" t="s">
        <v>105</v>
      </c>
      <c r="F2551">
        <v>40700</v>
      </c>
      <c r="G2551" t="s">
        <v>911</v>
      </c>
      <c r="I2551" t="s">
        <v>2295</v>
      </c>
      <c r="J2551">
        <v>2026</v>
      </c>
      <c r="K2551">
        <v>7</v>
      </c>
      <c r="L2551" t="s">
        <v>94</v>
      </c>
      <c r="M2551">
        <v>309.99041200000005</v>
      </c>
      <c r="N2551">
        <v>1</v>
      </c>
      <c r="O2551">
        <v>309.99041200000005</v>
      </c>
      <c r="P2551" t="s">
        <v>2342</v>
      </c>
      <c r="Q2551">
        <v>0</v>
      </c>
    </row>
    <row r="2552" spans="1:17" x14ac:dyDescent="0.25">
      <c r="A2552" t="s">
        <v>2480</v>
      </c>
      <c r="B2552" t="s">
        <v>2036</v>
      </c>
      <c r="C2552" t="s">
        <v>769</v>
      </c>
      <c r="D2552" t="s">
        <v>2341</v>
      </c>
      <c r="E2552" t="s">
        <v>93</v>
      </c>
      <c r="F2552">
        <v>40700</v>
      </c>
      <c r="G2552" t="s">
        <v>911</v>
      </c>
      <c r="I2552" t="s">
        <v>253</v>
      </c>
      <c r="J2552">
        <v>2026</v>
      </c>
      <c r="K2552">
        <v>7</v>
      </c>
      <c r="L2552" t="s">
        <v>94</v>
      </c>
      <c r="M2552">
        <v>1197</v>
      </c>
      <c r="N2552">
        <v>1</v>
      </c>
      <c r="O2552">
        <v>1197</v>
      </c>
      <c r="P2552" t="s">
        <v>2342</v>
      </c>
      <c r="Q2552">
        <v>0</v>
      </c>
    </row>
    <row r="2553" spans="1:17" x14ac:dyDescent="0.25">
      <c r="A2553" t="s">
        <v>2480</v>
      </c>
      <c r="B2553" t="s">
        <v>2036</v>
      </c>
      <c r="C2553" t="s">
        <v>769</v>
      </c>
      <c r="D2553" t="s">
        <v>2341</v>
      </c>
      <c r="E2553" t="s">
        <v>105</v>
      </c>
      <c r="F2553">
        <v>40700</v>
      </c>
      <c r="G2553" t="s">
        <v>911</v>
      </c>
      <c r="I2553" t="s">
        <v>111</v>
      </c>
      <c r="J2553">
        <v>2026</v>
      </c>
      <c r="K2553">
        <v>7</v>
      </c>
      <c r="L2553" t="s">
        <v>94</v>
      </c>
      <c r="M2553">
        <v>163</v>
      </c>
      <c r="N2553">
        <v>1</v>
      </c>
      <c r="O2553">
        <v>163</v>
      </c>
      <c r="P2553" t="s">
        <v>2342</v>
      </c>
      <c r="Q2553">
        <v>0</v>
      </c>
    </row>
    <row r="2554" spans="1:17" x14ac:dyDescent="0.25">
      <c r="A2554" t="s">
        <v>2480</v>
      </c>
      <c r="B2554" t="s">
        <v>2036</v>
      </c>
      <c r="C2554" t="s">
        <v>769</v>
      </c>
      <c r="D2554" t="s">
        <v>2341</v>
      </c>
      <c r="E2554" t="s">
        <v>105</v>
      </c>
      <c r="F2554">
        <v>40700</v>
      </c>
      <c r="G2554" t="s">
        <v>911</v>
      </c>
      <c r="I2554" t="s">
        <v>158</v>
      </c>
      <c r="J2554">
        <v>2026</v>
      </c>
      <c r="K2554">
        <v>7</v>
      </c>
      <c r="L2554" t="s">
        <v>94</v>
      </c>
      <c r="M2554">
        <v>299.25</v>
      </c>
      <c r="N2554">
        <v>1</v>
      </c>
      <c r="O2554">
        <v>299.25</v>
      </c>
      <c r="P2554" t="s">
        <v>2342</v>
      </c>
      <c r="Q2554">
        <v>0</v>
      </c>
    </row>
    <row r="2555" spans="1:17" x14ac:dyDescent="0.25">
      <c r="A2555" t="s">
        <v>2539</v>
      </c>
      <c r="B2555" t="s">
        <v>2332</v>
      </c>
      <c r="C2555" t="s">
        <v>536</v>
      </c>
      <c r="D2555" t="s">
        <v>2341</v>
      </c>
      <c r="E2555" t="s">
        <v>102</v>
      </c>
      <c r="F2555">
        <v>40700</v>
      </c>
      <c r="G2555" t="s">
        <v>911</v>
      </c>
      <c r="I2555" t="s">
        <v>186</v>
      </c>
      <c r="J2555">
        <v>2026</v>
      </c>
      <c r="K2555">
        <v>7</v>
      </c>
      <c r="L2555" t="s">
        <v>94</v>
      </c>
      <c r="M2555">
        <v>777.74</v>
      </c>
      <c r="N2555">
        <v>1</v>
      </c>
      <c r="O2555">
        <v>777.74</v>
      </c>
      <c r="P2555" t="s">
        <v>2342</v>
      </c>
      <c r="Q2555">
        <v>1</v>
      </c>
    </row>
    <row r="2556" spans="1:17" x14ac:dyDescent="0.25">
      <c r="A2556" t="s">
        <v>2539</v>
      </c>
      <c r="B2556" t="s">
        <v>2332</v>
      </c>
      <c r="C2556" t="s">
        <v>536</v>
      </c>
      <c r="D2556" t="s">
        <v>2341</v>
      </c>
      <c r="E2556" t="s">
        <v>93</v>
      </c>
      <c r="F2556">
        <v>40700</v>
      </c>
      <c r="G2556" t="s">
        <v>911</v>
      </c>
      <c r="I2556" t="s">
        <v>707</v>
      </c>
      <c r="J2556">
        <v>2026</v>
      </c>
      <c r="K2556">
        <v>7</v>
      </c>
      <c r="L2556" t="s">
        <v>94</v>
      </c>
      <c r="M2556">
        <v>44.81</v>
      </c>
      <c r="N2556">
        <v>1</v>
      </c>
      <c r="O2556">
        <v>44.81</v>
      </c>
      <c r="P2556" t="s">
        <v>2342</v>
      </c>
      <c r="Q2556">
        <v>0</v>
      </c>
    </row>
    <row r="2557" spans="1:17" x14ac:dyDescent="0.25">
      <c r="A2557" t="s">
        <v>2539</v>
      </c>
      <c r="B2557" t="s">
        <v>2332</v>
      </c>
      <c r="C2557" t="s">
        <v>536</v>
      </c>
      <c r="D2557" t="s">
        <v>2341</v>
      </c>
      <c r="E2557" t="s">
        <v>93</v>
      </c>
      <c r="F2557">
        <v>40700</v>
      </c>
      <c r="G2557" t="s">
        <v>911</v>
      </c>
      <c r="I2557" t="s">
        <v>253</v>
      </c>
      <c r="J2557">
        <v>2026</v>
      </c>
      <c r="K2557">
        <v>7</v>
      </c>
      <c r="L2557" t="s">
        <v>94</v>
      </c>
      <c r="M2557">
        <v>443.23</v>
      </c>
      <c r="N2557">
        <v>1</v>
      </c>
      <c r="O2557">
        <v>443.23</v>
      </c>
      <c r="P2557" t="s">
        <v>2342</v>
      </c>
      <c r="Q2557">
        <v>0</v>
      </c>
    </row>
    <row r="2558" spans="1:17" x14ac:dyDescent="0.25">
      <c r="A2558" t="s">
        <v>2539</v>
      </c>
      <c r="B2558" t="s">
        <v>2332</v>
      </c>
      <c r="C2558" t="s">
        <v>536</v>
      </c>
      <c r="D2558" t="s">
        <v>2341</v>
      </c>
      <c r="E2558" t="s">
        <v>105</v>
      </c>
      <c r="F2558">
        <v>40700</v>
      </c>
      <c r="G2558" t="s">
        <v>911</v>
      </c>
      <c r="I2558" t="s">
        <v>121</v>
      </c>
      <c r="J2558">
        <v>2026</v>
      </c>
      <c r="K2558">
        <v>7</v>
      </c>
      <c r="L2558" t="s">
        <v>94</v>
      </c>
      <c r="M2558">
        <v>387.18</v>
      </c>
      <c r="N2558">
        <v>1</v>
      </c>
      <c r="O2558">
        <v>387.18</v>
      </c>
      <c r="P2558" t="s">
        <v>2342</v>
      </c>
      <c r="Q2558">
        <v>0</v>
      </c>
    </row>
    <row r="2559" spans="1:17" x14ac:dyDescent="0.25">
      <c r="A2559" t="s">
        <v>2539</v>
      </c>
      <c r="B2559" t="s">
        <v>2353</v>
      </c>
      <c r="C2559" t="s">
        <v>536</v>
      </c>
      <c r="D2559" t="s">
        <v>2341</v>
      </c>
      <c r="E2559" t="s">
        <v>104</v>
      </c>
      <c r="F2559">
        <v>40700</v>
      </c>
      <c r="G2559" t="s">
        <v>911</v>
      </c>
      <c r="I2559" t="s">
        <v>245</v>
      </c>
      <c r="J2559">
        <v>2026</v>
      </c>
      <c r="K2559">
        <v>7</v>
      </c>
      <c r="L2559" t="s">
        <v>94</v>
      </c>
      <c r="M2559">
        <v>389.85</v>
      </c>
      <c r="N2559">
        <v>1</v>
      </c>
      <c r="O2559">
        <v>389.85</v>
      </c>
      <c r="P2559" t="s">
        <v>2342</v>
      </c>
      <c r="Q2559">
        <v>1</v>
      </c>
    </row>
    <row r="2560" spans="1:17" x14ac:dyDescent="0.25">
      <c r="A2560" t="s">
        <v>2539</v>
      </c>
      <c r="B2560" t="s">
        <v>2353</v>
      </c>
      <c r="C2560" t="s">
        <v>536</v>
      </c>
      <c r="D2560" t="s">
        <v>2341</v>
      </c>
      <c r="E2560" t="s">
        <v>104</v>
      </c>
      <c r="F2560">
        <v>40700</v>
      </c>
      <c r="G2560" t="s">
        <v>911</v>
      </c>
      <c r="I2560" t="s">
        <v>246</v>
      </c>
      <c r="J2560">
        <v>2026</v>
      </c>
      <c r="K2560">
        <v>7</v>
      </c>
      <c r="L2560" t="s">
        <v>94</v>
      </c>
      <c r="M2560">
        <v>362.99</v>
      </c>
      <c r="N2560">
        <v>1</v>
      </c>
      <c r="O2560">
        <v>362.99</v>
      </c>
      <c r="P2560" t="s">
        <v>2342</v>
      </c>
      <c r="Q2560">
        <v>0</v>
      </c>
    </row>
    <row r="2561" spans="1:17" x14ac:dyDescent="0.25">
      <c r="A2561" t="s">
        <v>2539</v>
      </c>
      <c r="B2561" t="s">
        <v>2353</v>
      </c>
      <c r="C2561" t="s">
        <v>536</v>
      </c>
      <c r="D2561" t="s">
        <v>2341</v>
      </c>
      <c r="E2561" t="s">
        <v>93</v>
      </c>
      <c r="F2561">
        <v>40700</v>
      </c>
      <c r="G2561" t="s">
        <v>911</v>
      </c>
      <c r="I2561" t="s">
        <v>2860</v>
      </c>
      <c r="J2561">
        <v>2026</v>
      </c>
      <c r="K2561">
        <v>7</v>
      </c>
      <c r="L2561" t="s">
        <v>94</v>
      </c>
      <c r="M2561">
        <v>595</v>
      </c>
      <c r="N2561">
        <v>1</v>
      </c>
      <c r="O2561">
        <v>595</v>
      </c>
      <c r="P2561" t="s">
        <v>2342</v>
      </c>
      <c r="Q2561">
        <v>0</v>
      </c>
    </row>
    <row r="2562" spans="1:17" x14ac:dyDescent="0.25">
      <c r="A2562" t="s">
        <v>2539</v>
      </c>
      <c r="B2562" t="s">
        <v>2353</v>
      </c>
      <c r="C2562" t="s">
        <v>536</v>
      </c>
      <c r="D2562" t="s">
        <v>2341</v>
      </c>
      <c r="E2562" t="s">
        <v>93</v>
      </c>
      <c r="F2562">
        <v>40700</v>
      </c>
      <c r="G2562" t="s">
        <v>911</v>
      </c>
      <c r="I2562" t="s">
        <v>253</v>
      </c>
      <c r="J2562">
        <v>2026</v>
      </c>
      <c r="K2562">
        <v>7</v>
      </c>
      <c r="L2562" t="s">
        <v>94</v>
      </c>
      <c r="M2562">
        <v>443.23</v>
      </c>
      <c r="N2562">
        <v>1</v>
      </c>
      <c r="O2562">
        <v>443.23</v>
      </c>
      <c r="P2562" t="s">
        <v>2342</v>
      </c>
      <c r="Q2562">
        <v>0</v>
      </c>
    </row>
    <row r="2563" spans="1:17" x14ac:dyDescent="0.25">
      <c r="A2563" t="s">
        <v>2539</v>
      </c>
      <c r="B2563" t="s">
        <v>2353</v>
      </c>
      <c r="C2563" t="s">
        <v>536</v>
      </c>
      <c r="D2563" t="s">
        <v>2341</v>
      </c>
      <c r="E2563" t="s">
        <v>105</v>
      </c>
      <c r="F2563">
        <v>40700</v>
      </c>
      <c r="G2563" t="s">
        <v>911</v>
      </c>
      <c r="I2563" t="s">
        <v>121</v>
      </c>
      <c r="J2563">
        <v>2026</v>
      </c>
      <c r="K2563">
        <v>7</v>
      </c>
      <c r="L2563" t="s">
        <v>94</v>
      </c>
      <c r="M2563">
        <v>258.12</v>
      </c>
      <c r="N2563">
        <v>1</v>
      </c>
      <c r="O2563">
        <v>258.12</v>
      </c>
      <c r="P2563" t="s">
        <v>2342</v>
      </c>
      <c r="Q2563">
        <v>0</v>
      </c>
    </row>
    <row r="2564" spans="1:17" x14ac:dyDescent="0.25">
      <c r="A2564" t="s">
        <v>2382</v>
      </c>
      <c r="B2564" t="s">
        <v>2053</v>
      </c>
      <c r="C2564" t="s">
        <v>794</v>
      </c>
      <c r="D2564" t="s">
        <v>2341</v>
      </c>
      <c r="E2564" t="s">
        <v>102</v>
      </c>
      <c r="F2564">
        <v>40700</v>
      </c>
      <c r="G2564" t="s">
        <v>911</v>
      </c>
      <c r="I2564" t="s">
        <v>186</v>
      </c>
      <c r="J2564">
        <v>2026</v>
      </c>
      <c r="K2564">
        <v>7</v>
      </c>
      <c r="L2564" t="s">
        <v>94</v>
      </c>
      <c r="M2564">
        <v>316.16163399999999</v>
      </c>
      <c r="N2564">
        <v>1</v>
      </c>
      <c r="O2564">
        <v>316.16163399999999</v>
      </c>
      <c r="P2564" t="s">
        <v>2342</v>
      </c>
      <c r="Q2564">
        <v>1</v>
      </c>
    </row>
    <row r="2565" spans="1:17" x14ac:dyDescent="0.25">
      <c r="A2565" t="s">
        <v>2382</v>
      </c>
      <c r="B2565" t="s">
        <v>2053</v>
      </c>
      <c r="C2565" t="s">
        <v>794</v>
      </c>
      <c r="D2565" t="s">
        <v>2341</v>
      </c>
      <c r="E2565" t="s">
        <v>93</v>
      </c>
      <c r="F2565">
        <v>40700</v>
      </c>
      <c r="G2565" t="s">
        <v>911</v>
      </c>
      <c r="I2565" t="s">
        <v>253</v>
      </c>
      <c r="J2565">
        <v>2026</v>
      </c>
      <c r="K2565">
        <v>7</v>
      </c>
      <c r="L2565" t="s">
        <v>94</v>
      </c>
      <c r="M2565">
        <v>1298.67312528</v>
      </c>
      <c r="N2565">
        <v>1</v>
      </c>
      <c r="O2565">
        <v>1298.67312528</v>
      </c>
      <c r="P2565" t="s">
        <v>2342</v>
      </c>
      <c r="Q2565">
        <v>0</v>
      </c>
    </row>
    <row r="2566" spans="1:17" x14ac:dyDescent="0.25">
      <c r="A2566" t="s">
        <v>2382</v>
      </c>
      <c r="B2566" t="s">
        <v>2053</v>
      </c>
      <c r="C2566" t="s">
        <v>794</v>
      </c>
      <c r="D2566" t="s">
        <v>2341</v>
      </c>
      <c r="E2566" t="s">
        <v>104</v>
      </c>
      <c r="F2566">
        <v>40700</v>
      </c>
      <c r="G2566" t="s">
        <v>911</v>
      </c>
      <c r="I2566" t="s">
        <v>118</v>
      </c>
      <c r="J2566">
        <v>2026</v>
      </c>
      <c r="K2566">
        <v>7</v>
      </c>
      <c r="L2566" t="s">
        <v>94</v>
      </c>
      <c r="M2566">
        <v>261.15760907999999</v>
      </c>
      <c r="N2566">
        <v>1</v>
      </c>
      <c r="O2566">
        <v>261.15760907999999</v>
      </c>
      <c r="P2566" t="s">
        <v>2342</v>
      </c>
      <c r="Q2566">
        <v>0</v>
      </c>
    </row>
    <row r="2567" spans="1:17" x14ac:dyDescent="0.25">
      <c r="A2567" t="s">
        <v>2382</v>
      </c>
      <c r="B2567" t="s">
        <v>2053</v>
      </c>
      <c r="C2567" t="s">
        <v>794</v>
      </c>
      <c r="D2567" t="s">
        <v>2341</v>
      </c>
      <c r="E2567" t="s">
        <v>104</v>
      </c>
      <c r="F2567">
        <v>40700</v>
      </c>
      <c r="G2567" t="s">
        <v>911</v>
      </c>
      <c r="I2567" t="s">
        <v>120</v>
      </c>
      <c r="J2567">
        <v>2026</v>
      </c>
      <c r="K2567">
        <v>7</v>
      </c>
      <c r="L2567" t="s">
        <v>94</v>
      </c>
      <c r="M2567">
        <v>651.33859643999995</v>
      </c>
      <c r="N2567">
        <v>1</v>
      </c>
      <c r="O2567">
        <v>651.33859643999995</v>
      </c>
      <c r="P2567" t="s">
        <v>2342</v>
      </c>
      <c r="Q2567">
        <v>0</v>
      </c>
    </row>
    <row r="2568" spans="1:17" x14ac:dyDescent="0.25">
      <c r="A2568" t="s">
        <v>2382</v>
      </c>
      <c r="B2568" t="s">
        <v>2053</v>
      </c>
      <c r="C2568" t="s">
        <v>794</v>
      </c>
      <c r="D2568" t="s">
        <v>2341</v>
      </c>
      <c r="E2568" t="s">
        <v>105</v>
      </c>
      <c r="F2568">
        <v>40700</v>
      </c>
      <c r="G2568" t="s">
        <v>911</v>
      </c>
      <c r="I2568" t="s">
        <v>111</v>
      </c>
      <c r="J2568">
        <v>2026</v>
      </c>
      <c r="K2568">
        <v>7</v>
      </c>
      <c r="L2568" t="s">
        <v>94</v>
      </c>
      <c r="M2568">
        <v>652.35501360000001</v>
      </c>
      <c r="N2568">
        <v>1</v>
      </c>
      <c r="O2568">
        <v>652.35501360000001</v>
      </c>
      <c r="P2568" t="s">
        <v>2342</v>
      </c>
      <c r="Q2568">
        <v>0</v>
      </c>
    </row>
    <row r="2569" spans="1:17" x14ac:dyDescent="0.25">
      <c r="A2569" t="s">
        <v>2382</v>
      </c>
      <c r="B2569" t="s">
        <v>2053</v>
      </c>
      <c r="C2569" t="s">
        <v>794</v>
      </c>
      <c r="D2569" t="s">
        <v>2341</v>
      </c>
      <c r="E2569" t="s">
        <v>105</v>
      </c>
      <c r="F2569">
        <v>40700</v>
      </c>
      <c r="G2569" t="s">
        <v>911</v>
      </c>
      <c r="I2569" t="s">
        <v>158</v>
      </c>
      <c r="J2569">
        <v>2026</v>
      </c>
      <c r="K2569">
        <v>7</v>
      </c>
      <c r="L2569" t="s">
        <v>94</v>
      </c>
      <c r="M2569">
        <v>1300.6854259199999</v>
      </c>
      <c r="N2569">
        <v>1</v>
      </c>
      <c r="O2569">
        <v>1300.6854259199999</v>
      </c>
      <c r="P2569" t="s">
        <v>2342</v>
      </c>
      <c r="Q2569">
        <v>0</v>
      </c>
    </row>
    <row r="2570" spans="1:17" x14ac:dyDescent="0.25">
      <c r="A2570" t="s">
        <v>2382</v>
      </c>
      <c r="B2570" t="s">
        <v>2354</v>
      </c>
      <c r="C2570" t="s">
        <v>788</v>
      </c>
      <c r="D2570" t="s">
        <v>2341</v>
      </c>
      <c r="E2570" t="s">
        <v>93</v>
      </c>
      <c r="F2570">
        <v>40700</v>
      </c>
      <c r="G2570" t="s">
        <v>911</v>
      </c>
      <c r="I2570" t="s">
        <v>191</v>
      </c>
      <c r="J2570">
        <v>2026</v>
      </c>
      <c r="K2570">
        <v>7</v>
      </c>
      <c r="L2570" t="s">
        <v>94</v>
      </c>
      <c r="M2570">
        <v>1977.8907858</v>
      </c>
      <c r="N2570">
        <v>1</v>
      </c>
      <c r="O2570">
        <v>1977.8907858</v>
      </c>
      <c r="P2570" t="s">
        <v>2342</v>
      </c>
      <c r="Q2570">
        <v>1</v>
      </c>
    </row>
    <row r="2571" spans="1:17" x14ac:dyDescent="0.25">
      <c r="A2571" t="s">
        <v>2382</v>
      </c>
      <c r="B2571" t="s">
        <v>2354</v>
      </c>
      <c r="C2571" t="s">
        <v>788</v>
      </c>
      <c r="D2571" t="s">
        <v>2341</v>
      </c>
      <c r="E2571" t="s">
        <v>93</v>
      </c>
      <c r="F2571">
        <v>40700</v>
      </c>
      <c r="G2571" t="s">
        <v>911</v>
      </c>
      <c r="I2571" t="s">
        <v>168</v>
      </c>
      <c r="J2571">
        <v>2026</v>
      </c>
      <c r="K2571">
        <v>7</v>
      </c>
      <c r="L2571" t="s">
        <v>94</v>
      </c>
      <c r="M2571">
        <v>2206.9206312000001</v>
      </c>
      <c r="N2571">
        <v>1</v>
      </c>
      <c r="O2571">
        <v>2206.9206312000001</v>
      </c>
      <c r="P2571" t="s">
        <v>2342</v>
      </c>
      <c r="Q2571">
        <v>0</v>
      </c>
    </row>
    <row r="2572" spans="1:17" x14ac:dyDescent="0.25">
      <c r="A2572" t="s">
        <v>2382</v>
      </c>
      <c r="B2572" t="s">
        <v>2354</v>
      </c>
      <c r="C2572" t="s">
        <v>788</v>
      </c>
      <c r="D2572" t="s">
        <v>2341</v>
      </c>
      <c r="E2572" t="s">
        <v>93</v>
      </c>
      <c r="F2572">
        <v>40700</v>
      </c>
      <c r="G2572" t="s">
        <v>911</v>
      </c>
      <c r="I2572" t="s">
        <v>253</v>
      </c>
      <c r="J2572">
        <v>2026</v>
      </c>
      <c r="K2572">
        <v>7</v>
      </c>
      <c r="L2572" t="s">
        <v>94</v>
      </c>
      <c r="M2572">
        <v>1836.2743683000001</v>
      </c>
      <c r="N2572">
        <v>1</v>
      </c>
      <c r="O2572">
        <v>1836.2743683000001</v>
      </c>
      <c r="P2572" t="s">
        <v>2342</v>
      </c>
      <c r="Q2572">
        <v>0</v>
      </c>
    </row>
    <row r="2573" spans="1:17" x14ac:dyDescent="0.25">
      <c r="A2573" t="s">
        <v>2382</v>
      </c>
      <c r="B2573" t="s">
        <v>2354</v>
      </c>
      <c r="C2573" t="s">
        <v>788</v>
      </c>
      <c r="D2573" t="s">
        <v>2341</v>
      </c>
      <c r="E2573" t="s">
        <v>105</v>
      </c>
      <c r="F2573">
        <v>40700</v>
      </c>
      <c r="G2573" t="s">
        <v>911</v>
      </c>
      <c r="I2573" t="s">
        <v>121</v>
      </c>
      <c r="J2573">
        <v>2026</v>
      </c>
      <c r="K2573">
        <v>7</v>
      </c>
      <c r="L2573" t="s">
        <v>94</v>
      </c>
      <c r="M2573">
        <v>729.98789499999998</v>
      </c>
      <c r="N2573">
        <v>1</v>
      </c>
      <c r="O2573">
        <v>729.98789499999998</v>
      </c>
      <c r="P2573" t="s">
        <v>2342</v>
      </c>
      <c r="Q2573">
        <v>0</v>
      </c>
    </row>
    <row r="2574" spans="1:17" x14ac:dyDescent="0.25">
      <c r="A2574" t="s">
        <v>2382</v>
      </c>
      <c r="B2574" t="s">
        <v>2354</v>
      </c>
      <c r="C2574" t="s">
        <v>788</v>
      </c>
      <c r="D2574" t="s">
        <v>2341</v>
      </c>
      <c r="E2574" t="s">
        <v>93</v>
      </c>
      <c r="F2574">
        <v>40700</v>
      </c>
      <c r="G2574" t="s">
        <v>911</v>
      </c>
      <c r="I2574" t="s">
        <v>619</v>
      </c>
      <c r="J2574">
        <v>2026</v>
      </c>
      <c r="K2574">
        <v>7</v>
      </c>
      <c r="L2574" t="s">
        <v>94</v>
      </c>
      <c r="M2574">
        <v>861.10186620000002</v>
      </c>
      <c r="N2574">
        <v>1</v>
      </c>
      <c r="O2574">
        <v>861.10186620000002</v>
      </c>
      <c r="P2574" t="s">
        <v>2342</v>
      </c>
      <c r="Q2574">
        <v>1</v>
      </c>
    </row>
    <row r="2575" spans="1:17" x14ac:dyDescent="0.25">
      <c r="A2575" t="s">
        <v>2382</v>
      </c>
      <c r="B2575" t="s">
        <v>789</v>
      </c>
      <c r="C2575" t="s">
        <v>790</v>
      </c>
      <c r="D2575" t="s">
        <v>2341</v>
      </c>
      <c r="E2575" t="s">
        <v>105</v>
      </c>
      <c r="F2575">
        <v>40700</v>
      </c>
      <c r="G2575" t="s">
        <v>911</v>
      </c>
      <c r="I2575" t="s">
        <v>708</v>
      </c>
      <c r="J2575">
        <v>2026</v>
      </c>
      <c r="K2575">
        <v>7</v>
      </c>
      <c r="L2575" t="s">
        <v>94</v>
      </c>
      <c r="M2575">
        <v>1111.6500000000001</v>
      </c>
      <c r="N2575">
        <v>1</v>
      </c>
      <c r="O2575">
        <v>1111.6500000000001</v>
      </c>
      <c r="P2575" t="s">
        <v>2342</v>
      </c>
      <c r="Q2575">
        <v>0</v>
      </c>
    </row>
    <row r="2576" spans="1:17" x14ac:dyDescent="0.25">
      <c r="A2576" t="s">
        <v>2382</v>
      </c>
      <c r="B2576" t="s">
        <v>789</v>
      </c>
      <c r="C2576" t="s">
        <v>790</v>
      </c>
      <c r="D2576" t="s">
        <v>2341</v>
      </c>
      <c r="E2576" t="s">
        <v>93</v>
      </c>
      <c r="F2576">
        <v>40700</v>
      </c>
      <c r="G2576" t="s">
        <v>911</v>
      </c>
      <c r="I2576" t="s">
        <v>253</v>
      </c>
      <c r="J2576">
        <v>2026</v>
      </c>
      <c r="K2576">
        <v>7</v>
      </c>
      <c r="L2576" t="s">
        <v>94</v>
      </c>
      <c r="M2576">
        <v>1479.92</v>
      </c>
      <c r="N2576">
        <v>1</v>
      </c>
      <c r="O2576">
        <v>1479.92</v>
      </c>
      <c r="P2576" t="s">
        <v>2342</v>
      </c>
      <c r="Q2576">
        <v>0</v>
      </c>
    </row>
    <row r="2577" spans="1:17" x14ac:dyDescent="0.25">
      <c r="A2577" t="s">
        <v>2382</v>
      </c>
      <c r="B2577" t="s">
        <v>789</v>
      </c>
      <c r="C2577" t="s">
        <v>790</v>
      </c>
      <c r="D2577" t="s">
        <v>2341</v>
      </c>
      <c r="E2577" t="s">
        <v>104</v>
      </c>
      <c r="F2577">
        <v>40700</v>
      </c>
      <c r="G2577" t="s">
        <v>911</v>
      </c>
      <c r="I2577" t="s">
        <v>118</v>
      </c>
      <c r="J2577">
        <v>2026</v>
      </c>
      <c r="K2577">
        <v>7</v>
      </c>
      <c r="L2577" t="s">
        <v>94</v>
      </c>
      <c r="M2577">
        <v>297.60000000000002</v>
      </c>
      <c r="N2577">
        <v>1</v>
      </c>
      <c r="O2577">
        <v>297.60000000000002</v>
      </c>
      <c r="P2577" t="s">
        <v>2342</v>
      </c>
      <c r="Q2577">
        <v>0</v>
      </c>
    </row>
    <row r="2578" spans="1:17" x14ac:dyDescent="0.25">
      <c r="A2578" t="s">
        <v>2382</v>
      </c>
      <c r="B2578" t="s">
        <v>789</v>
      </c>
      <c r="C2578" t="s">
        <v>790</v>
      </c>
      <c r="D2578" t="s">
        <v>2341</v>
      </c>
      <c r="E2578" t="s">
        <v>104</v>
      </c>
      <c r="F2578">
        <v>40700</v>
      </c>
      <c r="G2578" t="s">
        <v>911</v>
      </c>
      <c r="I2578" t="s">
        <v>120</v>
      </c>
      <c r="J2578">
        <v>2026</v>
      </c>
      <c r="K2578">
        <v>7</v>
      </c>
      <c r="L2578" t="s">
        <v>94</v>
      </c>
      <c r="M2578">
        <v>494.84</v>
      </c>
      <c r="N2578">
        <v>1</v>
      </c>
      <c r="O2578">
        <v>494.84</v>
      </c>
      <c r="P2578" t="s">
        <v>2342</v>
      </c>
      <c r="Q2578">
        <v>0</v>
      </c>
    </row>
    <row r="2579" spans="1:17" x14ac:dyDescent="0.25">
      <c r="A2579" t="s">
        <v>2382</v>
      </c>
      <c r="B2579" t="s">
        <v>789</v>
      </c>
      <c r="C2579" t="s">
        <v>790</v>
      </c>
      <c r="D2579" t="s">
        <v>2341</v>
      </c>
      <c r="E2579" t="s">
        <v>105</v>
      </c>
      <c r="F2579">
        <v>40700</v>
      </c>
      <c r="G2579" t="s">
        <v>911</v>
      </c>
      <c r="I2579" t="s">
        <v>111</v>
      </c>
      <c r="J2579">
        <v>2026</v>
      </c>
      <c r="K2579">
        <v>7</v>
      </c>
      <c r="L2579" t="s">
        <v>94</v>
      </c>
      <c r="M2579">
        <v>557.54999999999995</v>
      </c>
      <c r="N2579">
        <v>1</v>
      </c>
      <c r="O2579">
        <v>557.54999999999995</v>
      </c>
      <c r="P2579" t="s">
        <v>2342</v>
      </c>
      <c r="Q2579">
        <v>0</v>
      </c>
    </row>
    <row r="2580" spans="1:17" x14ac:dyDescent="0.25">
      <c r="A2580" t="s">
        <v>2382</v>
      </c>
      <c r="B2580" t="s">
        <v>2077</v>
      </c>
      <c r="C2580" t="s">
        <v>2336</v>
      </c>
      <c r="D2580" t="s">
        <v>2341</v>
      </c>
      <c r="E2580" t="s">
        <v>93</v>
      </c>
      <c r="F2580">
        <v>40700</v>
      </c>
      <c r="G2580" t="s">
        <v>911</v>
      </c>
      <c r="I2580" t="s">
        <v>253</v>
      </c>
      <c r="J2580">
        <v>2026</v>
      </c>
      <c r="K2580">
        <v>7</v>
      </c>
      <c r="L2580" t="s">
        <v>94</v>
      </c>
      <c r="M2580">
        <v>1808.1045999999999</v>
      </c>
      <c r="N2580">
        <v>1</v>
      </c>
      <c r="O2580">
        <v>1808.1045999999999</v>
      </c>
      <c r="P2580" t="s">
        <v>2342</v>
      </c>
      <c r="Q2580">
        <v>0</v>
      </c>
    </row>
    <row r="2581" spans="1:17" x14ac:dyDescent="0.25">
      <c r="A2581" t="s">
        <v>2382</v>
      </c>
      <c r="B2581" t="s">
        <v>2077</v>
      </c>
      <c r="C2581" t="s">
        <v>2336</v>
      </c>
      <c r="D2581" t="s">
        <v>2341</v>
      </c>
      <c r="E2581" t="s">
        <v>104</v>
      </c>
      <c r="F2581">
        <v>40700</v>
      </c>
      <c r="G2581" t="s">
        <v>911</v>
      </c>
      <c r="I2581" t="s">
        <v>118</v>
      </c>
      <c r="J2581">
        <v>2026</v>
      </c>
      <c r="K2581">
        <v>7</v>
      </c>
      <c r="L2581" t="s">
        <v>94</v>
      </c>
      <c r="M2581">
        <v>388.97634479999999</v>
      </c>
      <c r="N2581">
        <v>1</v>
      </c>
      <c r="O2581">
        <v>388.97634479999999</v>
      </c>
      <c r="P2581" t="s">
        <v>2342</v>
      </c>
      <c r="Q2581">
        <v>0</v>
      </c>
    </row>
    <row r="2582" spans="1:17" x14ac:dyDescent="0.25">
      <c r="A2582" t="s">
        <v>2382</v>
      </c>
      <c r="B2582" t="s">
        <v>2077</v>
      </c>
      <c r="C2582" t="s">
        <v>2336</v>
      </c>
      <c r="D2582" t="s">
        <v>2341</v>
      </c>
      <c r="E2582" t="s">
        <v>104</v>
      </c>
      <c r="F2582">
        <v>40700</v>
      </c>
      <c r="G2582" t="s">
        <v>911</v>
      </c>
      <c r="I2582" t="s">
        <v>120</v>
      </c>
      <c r="J2582">
        <v>2026</v>
      </c>
      <c r="K2582">
        <v>7</v>
      </c>
      <c r="L2582" t="s">
        <v>94</v>
      </c>
      <c r="M2582">
        <v>323.96443240000002</v>
      </c>
      <c r="N2582">
        <v>1</v>
      </c>
      <c r="O2582">
        <v>323.96443240000002</v>
      </c>
      <c r="P2582" t="s">
        <v>2342</v>
      </c>
      <c r="Q2582">
        <v>0</v>
      </c>
    </row>
    <row r="2583" spans="1:17" x14ac:dyDescent="0.25">
      <c r="A2583" t="s">
        <v>2382</v>
      </c>
      <c r="B2583" t="s">
        <v>2077</v>
      </c>
      <c r="C2583" t="s">
        <v>2336</v>
      </c>
      <c r="D2583" t="s">
        <v>2341</v>
      </c>
      <c r="E2583" t="s">
        <v>105</v>
      </c>
      <c r="F2583">
        <v>40700</v>
      </c>
      <c r="G2583" t="s">
        <v>911</v>
      </c>
      <c r="I2583" t="s">
        <v>121</v>
      </c>
      <c r="J2583">
        <v>2026</v>
      </c>
      <c r="K2583">
        <v>7</v>
      </c>
      <c r="L2583" t="s">
        <v>94</v>
      </c>
      <c r="M2583">
        <v>5750.3430079999998</v>
      </c>
      <c r="N2583">
        <v>1</v>
      </c>
      <c r="O2583">
        <v>5750.3430079999998</v>
      </c>
      <c r="P2583" t="s">
        <v>2342</v>
      </c>
      <c r="Q2583">
        <v>0</v>
      </c>
    </row>
    <row r="2584" spans="1:17" x14ac:dyDescent="0.25">
      <c r="A2584" t="s">
        <v>2382</v>
      </c>
      <c r="B2584" t="s">
        <v>2077</v>
      </c>
      <c r="C2584" t="s">
        <v>2336</v>
      </c>
      <c r="D2584" t="s">
        <v>2341</v>
      </c>
      <c r="E2584" t="s">
        <v>105</v>
      </c>
      <c r="F2584">
        <v>40700</v>
      </c>
      <c r="G2584" t="s">
        <v>911</v>
      </c>
      <c r="I2584" t="s">
        <v>111</v>
      </c>
      <c r="J2584">
        <v>2026</v>
      </c>
      <c r="K2584">
        <v>7</v>
      </c>
      <c r="L2584" t="s">
        <v>94</v>
      </c>
      <c r="M2584">
        <v>1216.734616</v>
      </c>
      <c r="N2584">
        <v>1</v>
      </c>
      <c r="O2584">
        <v>1216.734616</v>
      </c>
      <c r="P2584" t="s">
        <v>2342</v>
      </c>
      <c r="Q2584">
        <v>0</v>
      </c>
    </row>
    <row r="2585" spans="1:17" x14ac:dyDescent="0.25">
      <c r="A2585" t="s">
        <v>2382</v>
      </c>
      <c r="B2585" t="s">
        <v>2079</v>
      </c>
      <c r="C2585" t="s">
        <v>794</v>
      </c>
      <c r="D2585" t="s">
        <v>2341</v>
      </c>
      <c r="E2585" t="s">
        <v>105</v>
      </c>
      <c r="F2585">
        <v>40700</v>
      </c>
      <c r="G2585" t="s">
        <v>911</v>
      </c>
      <c r="I2585" t="s">
        <v>109</v>
      </c>
      <c r="J2585">
        <v>2026</v>
      </c>
      <c r="K2585">
        <v>7</v>
      </c>
      <c r="L2585" t="s">
        <v>94</v>
      </c>
      <c r="M2585">
        <v>836.35732008000002</v>
      </c>
      <c r="N2585">
        <v>1</v>
      </c>
      <c r="O2585">
        <v>836.35732008000002</v>
      </c>
      <c r="P2585" t="s">
        <v>2342</v>
      </c>
      <c r="Q2585">
        <v>0</v>
      </c>
    </row>
    <row r="2586" spans="1:17" x14ac:dyDescent="0.25">
      <c r="A2586" t="s">
        <v>2382</v>
      </c>
      <c r="B2586" t="s">
        <v>2079</v>
      </c>
      <c r="C2586" t="s">
        <v>794</v>
      </c>
      <c r="D2586" t="s">
        <v>2341</v>
      </c>
      <c r="E2586" t="s">
        <v>93</v>
      </c>
      <c r="F2586">
        <v>40700</v>
      </c>
      <c r="G2586" t="s">
        <v>911</v>
      </c>
      <c r="I2586" t="s">
        <v>253</v>
      </c>
      <c r="J2586">
        <v>2026</v>
      </c>
      <c r="K2586">
        <v>7</v>
      </c>
      <c r="L2586" t="s">
        <v>94</v>
      </c>
      <c r="M2586">
        <v>1402.5632792399997</v>
      </c>
      <c r="N2586">
        <v>1</v>
      </c>
      <c r="O2586">
        <v>1402.5632792399997</v>
      </c>
      <c r="P2586" t="s">
        <v>2342</v>
      </c>
      <c r="Q2586">
        <v>0</v>
      </c>
    </row>
    <row r="2587" spans="1:17" x14ac:dyDescent="0.25">
      <c r="A2587" t="s">
        <v>2382</v>
      </c>
      <c r="B2587" t="s">
        <v>2086</v>
      </c>
      <c r="C2587" t="s">
        <v>794</v>
      </c>
      <c r="D2587" t="s">
        <v>2341</v>
      </c>
      <c r="E2587" t="s">
        <v>102</v>
      </c>
      <c r="F2587">
        <v>40700</v>
      </c>
      <c r="G2587" t="s">
        <v>911</v>
      </c>
      <c r="I2587" t="s">
        <v>125</v>
      </c>
      <c r="J2587">
        <v>2026</v>
      </c>
      <c r="K2587">
        <v>7</v>
      </c>
      <c r="L2587" t="s">
        <v>94</v>
      </c>
      <c r="M2587">
        <v>316.16163399999999</v>
      </c>
      <c r="N2587">
        <v>1</v>
      </c>
      <c r="O2587">
        <v>316.16163399999999</v>
      </c>
      <c r="P2587" t="s">
        <v>2342</v>
      </c>
      <c r="Q2587">
        <v>1</v>
      </c>
    </row>
    <row r="2588" spans="1:17" x14ac:dyDescent="0.25">
      <c r="A2588" t="s">
        <v>2382</v>
      </c>
      <c r="B2588" t="s">
        <v>2086</v>
      </c>
      <c r="C2588" t="s">
        <v>794</v>
      </c>
      <c r="D2588" t="s">
        <v>2341</v>
      </c>
      <c r="E2588" t="s">
        <v>102</v>
      </c>
      <c r="F2588">
        <v>40700</v>
      </c>
      <c r="G2588" t="s">
        <v>911</v>
      </c>
      <c r="I2588" t="s">
        <v>186</v>
      </c>
      <c r="J2588">
        <v>2026</v>
      </c>
      <c r="K2588">
        <v>7</v>
      </c>
      <c r="L2588" t="s">
        <v>94</v>
      </c>
      <c r="M2588">
        <v>81.963605999999999</v>
      </c>
      <c r="N2588">
        <v>1</v>
      </c>
      <c r="O2588">
        <v>81.963605999999999</v>
      </c>
      <c r="P2588" t="s">
        <v>2342</v>
      </c>
      <c r="Q2588">
        <v>1</v>
      </c>
    </row>
    <row r="2589" spans="1:17" x14ac:dyDescent="0.25">
      <c r="A2589" t="s">
        <v>2382</v>
      </c>
      <c r="B2589" t="s">
        <v>2086</v>
      </c>
      <c r="C2589" t="s">
        <v>794</v>
      </c>
      <c r="D2589" t="s">
        <v>2341</v>
      </c>
      <c r="E2589" t="s">
        <v>93</v>
      </c>
      <c r="F2589">
        <v>40700</v>
      </c>
      <c r="G2589" t="s">
        <v>911</v>
      </c>
      <c r="I2589" t="s">
        <v>166</v>
      </c>
      <c r="J2589">
        <v>2026</v>
      </c>
      <c r="K2589">
        <v>7</v>
      </c>
      <c r="L2589" t="s">
        <v>94</v>
      </c>
      <c r="M2589">
        <v>529.97428079999997</v>
      </c>
      <c r="N2589">
        <v>1</v>
      </c>
      <c r="O2589">
        <v>529.97428079999997</v>
      </c>
      <c r="P2589" t="s">
        <v>2342</v>
      </c>
      <c r="Q2589">
        <v>1</v>
      </c>
    </row>
    <row r="2590" spans="1:17" x14ac:dyDescent="0.25">
      <c r="A2590" t="s">
        <v>2382</v>
      </c>
      <c r="B2590" t="s">
        <v>2086</v>
      </c>
      <c r="C2590" t="s">
        <v>794</v>
      </c>
      <c r="D2590" t="s">
        <v>2341</v>
      </c>
      <c r="E2590" t="s">
        <v>93</v>
      </c>
      <c r="F2590">
        <v>40700</v>
      </c>
      <c r="G2590" t="s">
        <v>911</v>
      </c>
      <c r="I2590" t="s">
        <v>169</v>
      </c>
      <c r="J2590">
        <v>2026</v>
      </c>
      <c r="K2590">
        <v>7</v>
      </c>
      <c r="L2590" t="s">
        <v>94</v>
      </c>
      <c r="M2590">
        <v>561.88361951999991</v>
      </c>
      <c r="N2590">
        <v>1</v>
      </c>
      <c r="O2590">
        <v>561.88361951999991</v>
      </c>
      <c r="P2590" t="s">
        <v>2342</v>
      </c>
      <c r="Q2590">
        <v>0</v>
      </c>
    </row>
    <row r="2591" spans="1:17" x14ac:dyDescent="0.25">
      <c r="A2591" t="s">
        <v>2382</v>
      </c>
      <c r="B2591" t="s">
        <v>2086</v>
      </c>
      <c r="C2591" t="s">
        <v>794</v>
      </c>
      <c r="D2591" t="s">
        <v>2341</v>
      </c>
      <c r="E2591" t="s">
        <v>93</v>
      </c>
      <c r="F2591">
        <v>40700</v>
      </c>
      <c r="G2591" t="s">
        <v>911</v>
      </c>
      <c r="I2591" t="s">
        <v>253</v>
      </c>
      <c r="J2591">
        <v>2026</v>
      </c>
      <c r="K2591">
        <v>7</v>
      </c>
      <c r="L2591" t="s">
        <v>94</v>
      </c>
      <c r="M2591">
        <v>1402.5632792399997</v>
      </c>
      <c r="N2591">
        <v>1</v>
      </c>
      <c r="O2591">
        <v>1402.5632792399997</v>
      </c>
      <c r="P2591" t="s">
        <v>2342</v>
      </c>
      <c r="Q2591">
        <v>0</v>
      </c>
    </row>
    <row r="2592" spans="1:17" x14ac:dyDescent="0.25">
      <c r="A2592" t="s">
        <v>2382</v>
      </c>
      <c r="B2592" t="s">
        <v>2086</v>
      </c>
      <c r="C2592" t="s">
        <v>794</v>
      </c>
      <c r="D2592" t="s">
        <v>2341</v>
      </c>
      <c r="E2592" t="s">
        <v>104</v>
      </c>
      <c r="F2592">
        <v>40700</v>
      </c>
      <c r="G2592" t="s">
        <v>911</v>
      </c>
      <c r="I2592" t="s">
        <v>118</v>
      </c>
      <c r="J2592">
        <v>2026</v>
      </c>
      <c r="K2592">
        <v>7</v>
      </c>
      <c r="L2592" t="s">
        <v>94</v>
      </c>
      <c r="M2592">
        <v>282.04036163999996</v>
      </c>
      <c r="N2592">
        <v>1</v>
      </c>
      <c r="O2592">
        <v>282.04036163999996</v>
      </c>
      <c r="P2592" t="s">
        <v>2342</v>
      </c>
      <c r="Q2592">
        <v>0</v>
      </c>
    </row>
    <row r="2593" spans="1:17" x14ac:dyDescent="0.25">
      <c r="A2593" t="s">
        <v>2382</v>
      </c>
      <c r="B2593" t="s">
        <v>2086</v>
      </c>
      <c r="C2593" t="s">
        <v>794</v>
      </c>
      <c r="D2593" t="s">
        <v>2341</v>
      </c>
      <c r="E2593" t="s">
        <v>104</v>
      </c>
      <c r="F2593">
        <v>40700</v>
      </c>
      <c r="G2593" t="s">
        <v>911</v>
      </c>
      <c r="I2593" t="s">
        <v>120</v>
      </c>
      <c r="J2593">
        <v>2026</v>
      </c>
      <c r="K2593">
        <v>7</v>
      </c>
      <c r="L2593" t="s">
        <v>94</v>
      </c>
      <c r="M2593">
        <v>703.45307628</v>
      </c>
      <c r="N2593">
        <v>1</v>
      </c>
      <c r="O2593">
        <v>703.45307628</v>
      </c>
      <c r="P2593" t="s">
        <v>2342</v>
      </c>
      <c r="Q2593">
        <v>0</v>
      </c>
    </row>
    <row r="2594" spans="1:17" x14ac:dyDescent="0.25">
      <c r="A2594" t="s">
        <v>2382</v>
      </c>
      <c r="B2594" t="s">
        <v>2086</v>
      </c>
      <c r="C2594" t="s">
        <v>794</v>
      </c>
      <c r="D2594" t="s">
        <v>2341</v>
      </c>
      <c r="E2594" t="s">
        <v>105</v>
      </c>
      <c r="F2594">
        <v>40700</v>
      </c>
      <c r="G2594" t="s">
        <v>911</v>
      </c>
      <c r="I2594" t="s">
        <v>111</v>
      </c>
      <c r="J2594">
        <v>2026</v>
      </c>
      <c r="K2594">
        <v>7</v>
      </c>
      <c r="L2594" t="s">
        <v>94</v>
      </c>
      <c r="M2594">
        <v>704.55162815999995</v>
      </c>
      <c r="N2594">
        <v>1</v>
      </c>
      <c r="O2594">
        <v>704.55162815999995</v>
      </c>
      <c r="P2594" t="s">
        <v>2342</v>
      </c>
      <c r="Q2594">
        <v>0</v>
      </c>
    </row>
    <row r="2595" spans="1:17" x14ac:dyDescent="0.25">
      <c r="A2595" t="s">
        <v>2382</v>
      </c>
      <c r="B2595" t="s">
        <v>2086</v>
      </c>
      <c r="C2595" t="s">
        <v>794</v>
      </c>
      <c r="D2595" t="s">
        <v>2341</v>
      </c>
      <c r="E2595" t="s">
        <v>105</v>
      </c>
      <c r="F2595">
        <v>40700</v>
      </c>
      <c r="G2595" t="s">
        <v>911</v>
      </c>
      <c r="I2595" t="s">
        <v>158</v>
      </c>
      <c r="J2595">
        <v>2026</v>
      </c>
      <c r="K2595">
        <v>7</v>
      </c>
      <c r="L2595" t="s">
        <v>94</v>
      </c>
      <c r="M2595">
        <v>1404.7090488000001</v>
      </c>
      <c r="N2595">
        <v>1</v>
      </c>
      <c r="O2595">
        <v>1404.7090488000001</v>
      </c>
      <c r="P2595" t="s">
        <v>2342</v>
      </c>
      <c r="Q2595">
        <v>0</v>
      </c>
    </row>
    <row r="2596" spans="1:17" x14ac:dyDescent="0.25">
      <c r="A2596" t="s">
        <v>2382</v>
      </c>
      <c r="B2596" t="s">
        <v>2086</v>
      </c>
      <c r="C2596" t="s">
        <v>794</v>
      </c>
      <c r="D2596" t="s">
        <v>2341</v>
      </c>
      <c r="E2596" t="s">
        <v>93</v>
      </c>
      <c r="F2596">
        <v>40700</v>
      </c>
      <c r="G2596" t="s">
        <v>911</v>
      </c>
      <c r="I2596" t="s">
        <v>706</v>
      </c>
      <c r="J2596">
        <v>2026</v>
      </c>
      <c r="K2596">
        <v>7</v>
      </c>
      <c r="L2596" t="s">
        <v>94</v>
      </c>
      <c r="M2596">
        <v>243.59789039999998</v>
      </c>
      <c r="N2596">
        <v>1</v>
      </c>
      <c r="O2596">
        <v>243.59789039999998</v>
      </c>
      <c r="P2596" t="s">
        <v>2342</v>
      </c>
      <c r="Q2596">
        <v>1</v>
      </c>
    </row>
    <row r="2597" spans="1:17" x14ac:dyDescent="0.25">
      <c r="A2597" t="s">
        <v>2382</v>
      </c>
      <c r="B2597" t="s">
        <v>2093</v>
      </c>
      <c r="C2597" t="s">
        <v>2196</v>
      </c>
      <c r="D2597" t="s">
        <v>2341</v>
      </c>
      <c r="E2597" t="s">
        <v>93</v>
      </c>
      <c r="F2597">
        <v>40700</v>
      </c>
      <c r="G2597" t="s">
        <v>911</v>
      </c>
      <c r="I2597" t="s">
        <v>253</v>
      </c>
      <c r="J2597">
        <v>2026</v>
      </c>
      <c r="K2597">
        <v>7</v>
      </c>
      <c r="L2597" t="s">
        <v>94</v>
      </c>
      <c r="M2597">
        <v>621.57000000000005</v>
      </c>
      <c r="N2597">
        <v>1</v>
      </c>
      <c r="O2597">
        <v>621.57000000000005</v>
      </c>
      <c r="P2597" t="s">
        <v>2342</v>
      </c>
      <c r="Q2597">
        <v>0</v>
      </c>
    </row>
    <row r="2598" spans="1:17" x14ac:dyDescent="0.25">
      <c r="A2598" t="s">
        <v>2382</v>
      </c>
      <c r="B2598" t="s">
        <v>2093</v>
      </c>
      <c r="C2598" t="s">
        <v>2196</v>
      </c>
      <c r="D2598" t="s">
        <v>2341</v>
      </c>
      <c r="E2598" t="s">
        <v>105</v>
      </c>
      <c r="F2598">
        <v>40700</v>
      </c>
      <c r="G2598" t="s">
        <v>911</v>
      </c>
      <c r="I2598" t="s">
        <v>144</v>
      </c>
      <c r="J2598">
        <v>2026</v>
      </c>
      <c r="K2598">
        <v>7</v>
      </c>
      <c r="L2598" t="s">
        <v>94</v>
      </c>
      <c r="M2598">
        <v>371.12</v>
      </c>
      <c r="N2598">
        <v>1</v>
      </c>
      <c r="O2598">
        <v>371.12</v>
      </c>
      <c r="P2598" t="s">
        <v>2342</v>
      </c>
      <c r="Q2598">
        <v>0</v>
      </c>
    </row>
    <row r="2599" spans="1:17" x14ac:dyDescent="0.25">
      <c r="A2599" t="s">
        <v>2382</v>
      </c>
      <c r="B2599" t="s">
        <v>2097</v>
      </c>
      <c r="C2599" t="s">
        <v>788</v>
      </c>
      <c r="D2599" t="s">
        <v>2341</v>
      </c>
      <c r="E2599" t="s">
        <v>102</v>
      </c>
      <c r="F2599">
        <v>40700</v>
      </c>
      <c r="G2599" t="s">
        <v>911</v>
      </c>
      <c r="I2599" t="s">
        <v>186</v>
      </c>
      <c r="J2599">
        <v>2026</v>
      </c>
      <c r="K2599">
        <v>7</v>
      </c>
      <c r="L2599" t="s">
        <v>94</v>
      </c>
      <c r="M2599">
        <v>245.24631359999998</v>
      </c>
      <c r="N2599">
        <v>1</v>
      </c>
      <c r="O2599">
        <v>245.24631359999998</v>
      </c>
      <c r="P2599" t="s">
        <v>2342</v>
      </c>
      <c r="Q2599">
        <v>1</v>
      </c>
    </row>
    <row r="2600" spans="1:17" x14ac:dyDescent="0.25">
      <c r="A2600" t="s">
        <v>2382</v>
      </c>
      <c r="B2600" t="s">
        <v>2097</v>
      </c>
      <c r="C2600" t="s">
        <v>788</v>
      </c>
      <c r="D2600" t="s">
        <v>2341</v>
      </c>
      <c r="E2600" t="s">
        <v>93</v>
      </c>
      <c r="F2600">
        <v>40700</v>
      </c>
      <c r="G2600" t="s">
        <v>911</v>
      </c>
      <c r="I2600" t="s">
        <v>191</v>
      </c>
      <c r="J2600">
        <v>2026</v>
      </c>
      <c r="K2600">
        <v>7</v>
      </c>
      <c r="L2600" t="s">
        <v>94</v>
      </c>
      <c r="M2600">
        <v>342.7919488</v>
      </c>
      <c r="N2600">
        <v>1</v>
      </c>
      <c r="O2600">
        <v>342.7919488</v>
      </c>
      <c r="P2600" t="s">
        <v>2342</v>
      </c>
      <c r="Q2600">
        <v>1</v>
      </c>
    </row>
    <row r="2601" spans="1:17" x14ac:dyDescent="0.25">
      <c r="A2601" t="s">
        <v>2382</v>
      </c>
      <c r="B2601" t="s">
        <v>2097</v>
      </c>
      <c r="C2601" t="s">
        <v>788</v>
      </c>
      <c r="D2601" t="s">
        <v>2341</v>
      </c>
      <c r="E2601" t="s">
        <v>93</v>
      </c>
      <c r="F2601">
        <v>40700</v>
      </c>
      <c r="G2601" t="s">
        <v>911</v>
      </c>
      <c r="I2601" t="s">
        <v>168</v>
      </c>
      <c r="J2601">
        <v>2026</v>
      </c>
      <c r="K2601">
        <v>7</v>
      </c>
      <c r="L2601" t="s">
        <v>94</v>
      </c>
      <c r="M2601">
        <v>382.4815696</v>
      </c>
      <c r="N2601">
        <v>1</v>
      </c>
      <c r="O2601">
        <v>382.4815696</v>
      </c>
      <c r="P2601" t="s">
        <v>2342</v>
      </c>
      <c r="Q2601">
        <v>0</v>
      </c>
    </row>
    <row r="2602" spans="1:17" x14ac:dyDescent="0.25">
      <c r="A2602" t="s">
        <v>2382</v>
      </c>
      <c r="B2602" t="s">
        <v>2097</v>
      </c>
      <c r="C2602" t="s">
        <v>788</v>
      </c>
      <c r="D2602" t="s">
        <v>2341</v>
      </c>
      <c r="E2602" t="s">
        <v>93</v>
      </c>
      <c r="F2602">
        <v>40700</v>
      </c>
      <c r="G2602" t="s">
        <v>911</v>
      </c>
      <c r="I2602" t="s">
        <v>253</v>
      </c>
      <c r="J2602">
        <v>2026</v>
      </c>
      <c r="K2602">
        <v>7</v>
      </c>
      <c r="L2602" t="s">
        <v>94</v>
      </c>
      <c r="M2602">
        <v>1909.4829599</v>
      </c>
      <c r="N2602">
        <v>1</v>
      </c>
      <c r="O2602">
        <v>1909.4829599</v>
      </c>
      <c r="P2602" t="s">
        <v>2342</v>
      </c>
      <c r="Q2602">
        <v>0</v>
      </c>
    </row>
    <row r="2603" spans="1:17" x14ac:dyDescent="0.25">
      <c r="A2603" t="s">
        <v>2382</v>
      </c>
      <c r="B2603" t="s">
        <v>2097</v>
      </c>
      <c r="C2603" t="s">
        <v>788</v>
      </c>
      <c r="D2603" t="s">
        <v>2341</v>
      </c>
      <c r="E2603" t="s">
        <v>105</v>
      </c>
      <c r="F2603">
        <v>40700</v>
      </c>
      <c r="G2603" t="s">
        <v>911</v>
      </c>
      <c r="I2603" t="s">
        <v>144</v>
      </c>
      <c r="J2603">
        <v>2026</v>
      </c>
      <c r="K2603">
        <v>7</v>
      </c>
      <c r="L2603" t="s">
        <v>94</v>
      </c>
      <c r="M2603">
        <v>2864.2429517999999</v>
      </c>
      <c r="N2603">
        <v>1</v>
      </c>
      <c r="O2603">
        <v>2864.2429517999999</v>
      </c>
      <c r="P2603" t="s">
        <v>2342</v>
      </c>
      <c r="Q2603">
        <v>0</v>
      </c>
    </row>
    <row r="2604" spans="1:17" x14ac:dyDescent="0.25">
      <c r="A2604" t="s">
        <v>2382</v>
      </c>
      <c r="B2604" t="s">
        <v>2097</v>
      </c>
      <c r="C2604" t="s">
        <v>788</v>
      </c>
      <c r="D2604" t="s">
        <v>2341</v>
      </c>
      <c r="E2604" t="s">
        <v>93</v>
      </c>
      <c r="F2604">
        <v>40700</v>
      </c>
      <c r="G2604" t="s">
        <v>911</v>
      </c>
      <c r="I2604" t="s">
        <v>619</v>
      </c>
      <c r="J2604">
        <v>2026</v>
      </c>
      <c r="K2604">
        <v>7</v>
      </c>
      <c r="L2604" t="s">
        <v>94</v>
      </c>
      <c r="M2604">
        <v>149.23099959999999</v>
      </c>
      <c r="N2604">
        <v>1</v>
      </c>
      <c r="O2604">
        <v>149.23099959999999</v>
      </c>
      <c r="P2604" t="s">
        <v>2342</v>
      </c>
      <c r="Q2604">
        <v>1</v>
      </c>
    </row>
    <row r="2605" spans="1:17" x14ac:dyDescent="0.25">
      <c r="A2605" t="s">
        <v>2382</v>
      </c>
      <c r="B2605" t="s">
        <v>2102</v>
      </c>
      <c r="C2605" t="s">
        <v>623</v>
      </c>
      <c r="D2605" t="s">
        <v>2341</v>
      </c>
      <c r="E2605" t="s">
        <v>104</v>
      </c>
      <c r="F2605">
        <v>40900</v>
      </c>
      <c r="G2605" t="s">
        <v>2520</v>
      </c>
      <c r="I2605" t="s">
        <v>245</v>
      </c>
      <c r="J2605">
        <v>2026</v>
      </c>
      <c r="K2605">
        <v>7</v>
      </c>
      <c r="L2605" t="s">
        <v>94</v>
      </c>
      <c r="M2605">
        <v>2217.1799999999998</v>
      </c>
      <c r="N2605">
        <v>1</v>
      </c>
      <c r="O2605">
        <v>2217.1799999999998</v>
      </c>
      <c r="P2605" t="s">
        <v>2342</v>
      </c>
      <c r="Q2605">
        <v>1</v>
      </c>
    </row>
    <row r="2606" spans="1:17" x14ac:dyDescent="0.25">
      <c r="A2606" t="s">
        <v>2382</v>
      </c>
      <c r="B2606" t="s">
        <v>2102</v>
      </c>
      <c r="C2606" t="s">
        <v>623</v>
      </c>
      <c r="D2606" t="s">
        <v>2341</v>
      </c>
      <c r="E2606" t="s">
        <v>104</v>
      </c>
      <c r="F2606">
        <v>40900</v>
      </c>
      <c r="G2606" t="s">
        <v>2520</v>
      </c>
      <c r="I2606" t="s">
        <v>246</v>
      </c>
      <c r="J2606">
        <v>2026</v>
      </c>
      <c r="K2606">
        <v>7</v>
      </c>
      <c r="L2606" t="s">
        <v>94</v>
      </c>
      <c r="M2606">
        <v>1360.1</v>
      </c>
      <c r="N2606">
        <v>1</v>
      </c>
      <c r="O2606">
        <v>1360.1</v>
      </c>
      <c r="P2606" t="s">
        <v>2342</v>
      </c>
      <c r="Q2606">
        <v>0</v>
      </c>
    </row>
    <row r="2607" spans="1:17" x14ac:dyDescent="0.25">
      <c r="A2607" t="s">
        <v>2382</v>
      </c>
      <c r="B2607" t="s">
        <v>2102</v>
      </c>
      <c r="C2607" t="s">
        <v>623</v>
      </c>
      <c r="D2607" t="s">
        <v>2341</v>
      </c>
      <c r="E2607" t="s">
        <v>93</v>
      </c>
      <c r="F2607">
        <v>40900</v>
      </c>
      <c r="G2607" t="s">
        <v>2520</v>
      </c>
      <c r="I2607" t="s">
        <v>2860</v>
      </c>
      <c r="J2607">
        <v>2026</v>
      </c>
      <c r="K2607">
        <v>7</v>
      </c>
      <c r="L2607" t="s">
        <v>94</v>
      </c>
      <c r="M2607">
        <v>749.2</v>
      </c>
      <c r="N2607">
        <v>1</v>
      </c>
      <c r="O2607">
        <v>749.2</v>
      </c>
      <c r="P2607" t="s">
        <v>2342</v>
      </c>
      <c r="Q2607">
        <v>0</v>
      </c>
    </row>
    <row r="2608" spans="1:17" x14ac:dyDescent="0.25">
      <c r="A2608" t="s">
        <v>2382</v>
      </c>
      <c r="B2608" t="s">
        <v>2102</v>
      </c>
      <c r="C2608" t="s">
        <v>623</v>
      </c>
      <c r="D2608" t="s">
        <v>2341</v>
      </c>
      <c r="E2608" t="s">
        <v>105</v>
      </c>
      <c r="F2608">
        <v>40900</v>
      </c>
      <c r="G2608" t="s">
        <v>2520</v>
      </c>
      <c r="I2608" t="s">
        <v>2355</v>
      </c>
      <c r="J2608">
        <v>2026</v>
      </c>
      <c r="K2608">
        <v>7</v>
      </c>
      <c r="L2608" t="s">
        <v>94</v>
      </c>
      <c r="M2608">
        <v>163.92</v>
      </c>
      <c r="N2608">
        <v>1</v>
      </c>
      <c r="O2608">
        <v>163.92</v>
      </c>
      <c r="P2608" t="s">
        <v>2342</v>
      </c>
      <c r="Q2608">
        <v>0</v>
      </c>
    </row>
    <row r="2609" spans="1:17" x14ac:dyDescent="0.25">
      <c r="A2609" t="s">
        <v>2382</v>
      </c>
      <c r="B2609" t="s">
        <v>2102</v>
      </c>
      <c r="C2609" t="s">
        <v>623</v>
      </c>
      <c r="D2609" t="s">
        <v>2341</v>
      </c>
      <c r="E2609" t="s">
        <v>93</v>
      </c>
      <c r="F2609">
        <v>40900</v>
      </c>
      <c r="G2609" t="s">
        <v>2520</v>
      </c>
      <c r="I2609" t="s">
        <v>253</v>
      </c>
      <c r="J2609">
        <v>2026</v>
      </c>
      <c r="K2609">
        <v>7</v>
      </c>
      <c r="L2609" t="s">
        <v>94</v>
      </c>
      <c r="M2609">
        <v>1386.88</v>
      </c>
      <c r="N2609">
        <v>1</v>
      </c>
      <c r="O2609">
        <v>1386.88</v>
      </c>
      <c r="P2609" t="s">
        <v>2342</v>
      </c>
      <c r="Q2609">
        <v>0</v>
      </c>
    </row>
    <row r="2610" spans="1:17" x14ac:dyDescent="0.25">
      <c r="A2610" t="s">
        <v>2382</v>
      </c>
      <c r="B2610" t="s">
        <v>2102</v>
      </c>
      <c r="C2610" t="s">
        <v>623</v>
      </c>
      <c r="D2610" t="s">
        <v>2341</v>
      </c>
      <c r="E2610" t="s">
        <v>105</v>
      </c>
      <c r="F2610">
        <v>40900</v>
      </c>
      <c r="G2610" t="s">
        <v>2520</v>
      </c>
      <c r="I2610" t="s">
        <v>144</v>
      </c>
      <c r="J2610">
        <v>2026</v>
      </c>
      <c r="K2610">
        <v>7</v>
      </c>
      <c r="L2610" t="s">
        <v>94</v>
      </c>
      <c r="M2610">
        <v>311.74</v>
      </c>
      <c r="N2610">
        <v>1</v>
      </c>
      <c r="O2610">
        <v>311.74</v>
      </c>
      <c r="P2610" t="s">
        <v>2342</v>
      </c>
      <c r="Q2610">
        <v>0</v>
      </c>
    </row>
    <row r="2611" spans="1:17" x14ac:dyDescent="0.25">
      <c r="A2611" t="s">
        <v>2382</v>
      </c>
      <c r="B2611" t="s">
        <v>2102</v>
      </c>
      <c r="C2611" t="s">
        <v>623</v>
      </c>
      <c r="D2611" t="s">
        <v>2341</v>
      </c>
      <c r="E2611" t="s">
        <v>105</v>
      </c>
      <c r="F2611">
        <v>40900</v>
      </c>
      <c r="G2611" t="s">
        <v>2520</v>
      </c>
      <c r="I2611" t="s">
        <v>158</v>
      </c>
      <c r="J2611">
        <v>2026</v>
      </c>
      <c r="K2611">
        <v>7</v>
      </c>
      <c r="L2611" t="s">
        <v>94</v>
      </c>
      <c r="M2611">
        <v>326.82</v>
      </c>
      <c r="N2611">
        <v>1</v>
      </c>
      <c r="O2611">
        <v>326.82</v>
      </c>
      <c r="P2611" t="s">
        <v>2342</v>
      </c>
      <c r="Q2611">
        <v>0</v>
      </c>
    </row>
    <row r="2612" spans="1:17" x14ac:dyDescent="0.25">
      <c r="A2612" t="s">
        <v>2382</v>
      </c>
      <c r="B2612" t="s">
        <v>550</v>
      </c>
      <c r="C2612" t="s">
        <v>551</v>
      </c>
      <c r="D2612" t="s">
        <v>2341</v>
      </c>
      <c r="E2612" t="s">
        <v>93</v>
      </c>
      <c r="F2612">
        <v>40700</v>
      </c>
      <c r="G2612" t="s">
        <v>911</v>
      </c>
      <c r="I2612" t="s">
        <v>166</v>
      </c>
      <c r="J2612">
        <v>2026</v>
      </c>
      <c r="K2612">
        <v>7</v>
      </c>
      <c r="L2612" t="s">
        <v>94</v>
      </c>
      <c r="M2612">
        <v>295.3769868</v>
      </c>
      <c r="N2612">
        <v>1</v>
      </c>
      <c r="O2612">
        <v>295.3769868</v>
      </c>
      <c r="P2612" t="s">
        <v>2342</v>
      </c>
      <c r="Q2612">
        <v>1</v>
      </c>
    </row>
    <row r="2613" spans="1:17" x14ac:dyDescent="0.25">
      <c r="A2613" t="s">
        <v>2382</v>
      </c>
      <c r="B2613" t="s">
        <v>550</v>
      </c>
      <c r="C2613" t="s">
        <v>551</v>
      </c>
      <c r="D2613" t="s">
        <v>2341</v>
      </c>
      <c r="E2613" t="s">
        <v>93</v>
      </c>
      <c r="F2613">
        <v>40700</v>
      </c>
      <c r="G2613" t="s">
        <v>911</v>
      </c>
      <c r="I2613" t="s">
        <v>169</v>
      </c>
      <c r="J2613">
        <v>2026</v>
      </c>
      <c r="K2613">
        <v>7</v>
      </c>
      <c r="L2613" t="s">
        <v>94</v>
      </c>
      <c r="M2613">
        <v>329.64541720000005</v>
      </c>
      <c r="N2613">
        <v>1</v>
      </c>
      <c r="O2613">
        <v>329.64541720000005</v>
      </c>
      <c r="P2613" t="s">
        <v>2342</v>
      </c>
      <c r="Q2613">
        <v>0</v>
      </c>
    </row>
    <row r="2614" spans="1:17" x14ac:dyDescent="0.25">
      <c r="A2614" t="s">
        <v>2382</v>
      </c>
      <c r="B2614" t="s">
        <v>550</v>
      </c>
      <c r="C2614" t="s">
        <v>551</v>
      </c>
      <c r="D2614" t="s">
        <v>2341</v>
      </c>
      <c r="E2614" t="s">
        <v>93</v>
      </c>
      <c r="F2614">
        <v>40700</v>
      </c>
      <c r="G2614" t="s">
        <v>911</v>
      </c>
      <c r="I2614" t="s">
        <v>253</v>
      </c>
      <c r="J2614">
        <v>2026</v>
      </c>
      <c r="K2614">
        <v>7</v>
      </c>
      <c r="L2614" t="s">
        <v>94</v>
      </c>
      <c r="M2614">
        <v>1462.8878088000001</v>
      </c>
      <c r="N2614">
        <v>1</v>
      </c>
      <c r="O2614">
        <v>1462.8878088000001</v>
      </c>
      <c r="P2614" t="s">
        <v>2342</v>
      </c>
      <c r="Q2614">
        <v>0</v>
      </c>
    </row>
    <row r="2615" spans="1:17" x14ac:dyDescent="0.25">
      <c r="A2615" t="s">
        <v>2382</v>
      </c>
      <c r="B2615" t="s">
        <v>550</v>
      </c>
      <c r="C2615" t="s">
        <v>551</v>
      </c>
      <c r="D2615" t="s">
        <v>2341</v>
      </c>
      <c r="E2615" t="s">
        <v>93</v>
      </c>
      <c r="F2615">
        <v>40700</v>
      </c>
      <c r="G2615" t="s">
        <v>911</v>
      </c>
      <c r="I2615" t="s">
        <v>241</v>
      </c>
      <c r="J2615">
        <v>2026</v>
      </c>
      <c r="K2615">
        <v>7</v>
      </c>
      <c r="L2615" t="s">
        <v>94</v>
      </c>
      <c r="M2615">
        <v>3224.7117755999998</v>
      </c>
      <c r="N2615">
        <v>1</v>
      </c>
      <c r="O2615">
        <v>3224.7117755999998</v>
      </c>
      <c r="P2615" t="s">
        <v>2342</v>
      </c>
      <c r="Q2615">
        <v>0</v>
      </c>
    </row>
    <row r="2616" spans="1:17" x14ac:dyDescent="0.25">
      <c r="A2616" t="s">
        <v>2382</v>
      </c>
      <c r="B2616" t="s">
        <v>550</v>
      </c>
      <c r="C2616" t="s">
        <v>551</v>
      </c>
      <c r="D2616" t="s">
        <v>2341</v>
      </c>
      <c r="E2616" t="s">
        <v>105</v>
      </c>
      <c r="F2616">
        <v>40700</v>
      </c>
      <c r="G2616" t="s">
        <v>911</v>
      </c>
      <c r="I2616" t="s">
        <v>158</v>
      </c>
      <c r="J2616">
        <v>2026</v>
      </c>
      <c r="K2616">
        <v>7</v>
      </c>
      <c r="L2616" t="s">
        <v>94</v>
      </c>
      <c r="M2616">
        <v>805.83286399999997</v>
      </c>
      <c r="N2616">
        <v>1</v>
      </c>
      <c r="O2616">
        <v>805.83286399999997</v>
      </c>
      <c r="P2616" t="s">
        <v>2342</v>
      </c>
      <c r="Q2616">
        <v>0</v>
      </c>
    </row>
    <row r="2617" spans="1:17" x14ac:dyDescent="0.25">
      <c r="A2617" t="s">
        <v>2382</v>
      </c>
      <c r="B2617" t="s">
        <v>550</v>
      </c>
      <c r="C2617" t="s">
        <v>551</v>
      </c>
      <c r="D2617" t="s">
        <v>2341</v>
      </c>
      <c r="E2617" t="s">
        <v>93</v>
      </c>
      <c r="F2617">
        <v>40700</v>
      </c>
      <c r="G2617" t="s">
        <v>911</v>
      </c>
      <c r="I2617" t="s">
        <v>706</v>
      </c>
      <c r="J2617">
        <v>2026</v>
      </c>
      <c r="K2617">
        <v>7</v>
      </c>
      <c r="L2617" t="s">
        <v>94</v>
      </c>
      <c r="M2617">
        <v>135.77325519999999</v>
      </c>
      <c r="N2617">
        <v>1</v>
      </c>
      <c r="O2617">
        <v>135.77325519999999</v>
      </c>
      <c r="P2617" t="s">
        <v>2342</v>
      </c>
      <c r="Q2617">
        <v>1</v>
      </c>
    </row>
    <row r="2618" spans="1:17" x14ac:dyDescent="0.25">
      <c r="A2618" t="s">
        <v>2632</v>
      </c>
      <c r="B2618" t="s">
        <v>388</v>
      </c>
      <c r="C2618" t="s">
        <v>389</v>
      </c>
      <c r="D2618" t="s">
        <v>2341</v>
      </c>
      <c r="E2618" t="s">
        <v>102</v>
      </c>
      <c r="F2618">
        <v>40700</v>
      </c>
      <c r="G2618" t="s">
        <v>911</v>
      </c>
      <c r="I2618" t="s">
        <v>125</v>
      </c>
      <c r="J2618">
        <v>2026</v>
      </c>
      <c r="K2618">
        <v>7</v>
      </c>
      <c r="L2618" t="s">
        <v>94</v>
      </c>
      <c r="M2618">
        <v>76.08</v>
      </c>
      <c r="N2618">
        <v>1</v>
      </c>
      <c r="O2618">
        <v>76.08</v>
      </c>
      <c r="P2618" t="s">
        <v>2342</v>
      </c>
      <c r="Q2618">
        <v>1</v>
      </c>
    </row>
    <row r="2619" spans="1:17" x14ac:dyDescent="0.25">
      <c r="A2619" t="s">
        <v>2632</v>
      </c>
      <c r="B2619" t="s">
        <v>388</v>
      </c>
      <c r="C2619" t="s">
        <v>389</v>
      </c>
      <c r="D2619" t="s">
        <v>2341</v>
      </c>
      <c r="E2619" t="s">
        <v>102</v>
      </c>
      <c r="F2619">
        <v>40700</v>
      </c>
      <c r="G2619" t="s">
        <v>911</v>
      </c>
      <c r="I2619" t="s">
        <v>186</v>
      </c>
      <c r="J2619">
        <v>2026</v>
      </c>
      <c r="K2619">
        <v>7</v>
      </c>
      <c r="L2619" t="s">
        <v>94</v>
      </c>
      <c r="M2619">
        <v>925.15</v>
      </c>
      <c r="N2619">
        <v>1</v>
      </c>
      <c r="O2619">
        <v>925.15</v>
      </c>
      <c r="P2619" t="s">
        <v>2342</v>
      </c>
      <c r="Q2619">
        <v>1</v>
      </c>
    </row>
    <row r="2620" spans="1:17" x14ac:dyDescent="0.25">
      <c r="A2620" t="s">
        <v>2632</v>
      </c>
      <c r="B2620" t="s">
        <v>388</v>
      </c>
      <c r="C2620" t="s">
        <v>389</v>
      </c>
      <c r="D2620" t="s">
        <v>2341</v>
      </c>
      <c r="E2620" t="s">
        <v>93</v>
      </c>
      <c r="F2620">
        <v>40700</v>
      </c>
      <c r="G2620" t="s">
        <v>911</v>
      </c>
      <c r="I2620" t="s">
        <v>167</v>
      </c>
      <c r="J2620">
        <v>2026</v>
      </c>
      <c r="K2620">
        <v>7</v>
      </c>
      <c r="L2620" t="s">
        <v>94</v>
      </c>
      <c r="M2620">
        <v>3167.2</v>
      </c>
      <c r="N2620">
        <v>1</v>
      </c>
      <c r="O2620">
        <v>3167.2</v>
      </c>
      <c r="P2620" t="s">
        <v>2342</v>
      </c>
      <c r="Q2620">
        <v>0</v>
      </c>
    </row>
    <row r="2621" spans="1:17" x14ac:dyDescent="0.25">
      <c r="A2621" t="s">
        <v>2632</v>
      </c>
      <c r="B2621" t="s">
        <v>388</v>
      </c>
      <c r="C2621" t="s">
        <v>389</v>
      </c>
      <c r="D2621" t="s">
        <v>2341</v>
      </c>
      <c r="E2621" t="s">
        <v>93</v>
      </c>
      <c r="F2621">
        <v>40700</v>
      </c>
      <c r="G2621" t="s">
        <v>911</v>
      </c>
      <c r="I2621" t="s">
        <v>253</v>
      </c>
      <c r="J2621">
        <v>2026</v>
      </c>
      <c r="K2621">
        <v>7</v>
      </c>
      <c r="L2621" t="s">
        <v>94</v>
      </c>
      <c r="M2621">
        <v>1187.72</v>
      </c>
      <c r="N2621">
        <v>1</v>
      </c>
      <c r="O2621">
        <v>1187.72</v>
      </c>
      <c r="P2621" t="s">
        <v>2342</v>
      </c>
      <c r="Q2621">
        <v>0</v>
      </c>
    </row>
    <row r="2622" spans="1:17" x14ac:dyDescent="0.25">
      <c r="A2622" t="s">
        <v>2632</v>
      </c>
      <c r="B2622" t="s">
        <v>388</v>
      </c>
      <c r="C2622" t="s">
        <v>389</v>
      </c>
      <c r="D2622" t="s">
        <v>2341</v>
      </c>
      <c r="E2622" t="s">
        <v>104</v>
      </c>
      <c r="F2622">
        <v>40700</v>
      </c>
      <c r="G2622" t="s">
        <v>911</v>
      </c>
      <c r="I2622" t="s">
        <v>118</v>
      </c>
      <c r="J2622">
        <v>2026</v>
      </c>
      <c r="K2622">
        <v>7</v>
      </c>
      <c r="L2622" t="s">
        <v>94</v>
      </c>
      <c r="M2622">
        <v>1266.8800000000001</v>
      </c>
      <c r="N2622">
        <v>1</v>
      </c>
      <c r="O2622">
        <v>1266.8800000000001</v>
      </c>
      <c r="P2622" t="s">
        <v>2342</v>
      </c>
      <c r="Q2622">
        <v>0</v>
      </c>
    </row>
    <row r="2623" spans="1:17" x14ac:dyDescent="0.25">
      <c r="A2623" t="s">
        <v>2632</v>
      </c>
      <c r="B2623" t="s">
        <v>388</v>
      </c>
      <c r="C2623" t="s">
        <v>389</v>
      </c>
      <c r="D2623" t="s">
        <v>2341</v>
      </c>
      <c r="E2623" t="s">
        <v>104</v>
      </c>
      <c r="F2623">
        <v>40700</v>
      </c>
      <c r="G2623" t="s">
        <v>911</v>
      </c>
      <c r="I2623" t="s">
        <v>120</v>
      </c>
      <c r="J2623">
        <v>2026</v>
      </c>
      <c r="K2623">
        <v>7</v>
      </c>
      <c r="L2623" t="s">
        <v>94</v>
      </c>
      <c r="M2623">
        <v>1519</v>
      </c>
      <c r="N2623">
        <v>1</v>
      </c>
      <c r="O2623">
        <v>1519</v>
      </c>
      <c r="P2623" t="s">
        <v>2342</v>
      </c>
      <c r="Q2623">
        <v>0</v>
      </c>
    </row>
    <row r="2624" spans="1:17" x14ac:dyDescent="0.25">
      <c r="A2624" t="s">
        <v>2632</v>
      </c>
      <c r="B2624" t="s">
        <v>388</v>
      </c>
      <c r="C2624" t="s">
        <v>389</v>
      </c>
      <c r="D2624" t="s">
        <v>2341</v>
      </c>
      <c r="E2624" t="s">
        <v>105</v>
      </c>
      <c r="F2624">
        <v>40700</v>
      </c>
      <c r="G2624" t="s">
        <v>911</v>
      </c>
      <c r="I2624" t="s">
        <v>144</v>
      </c>
      <c r="J2624">
        <v>2026</v>
      </c>
      <c r="K2624">
        <v>7</v>
      </c>
      <c r="L2624" t="s">
        <v>94</v>
      </c>
      <c r="M2624">
        <v>7274.82</v>
      </c>
      <c r="N2624">
        <v>1</v>
      </c>
      <c r="O2624">
        <v>7274.82</v>
      </c>
      <c r="P2624" t="s">
        <v>2342</v>
      </c>
      <c r="Q2624">
        <v>0</v>
      </c>
    </row>
    <row r="2625" spans="1:17" x14ac:dyDescent="0.25">
      <c r="A2625" t="s">
        <v>2632</v>
      </c>
      <c r="B2625" t="s">
        <v>388</v>
      </c>
      <c r="C2625" t="s">
        <v>389</v>
      </c>
      <c r="D2625" t="s">
        <v>2341</v>
      </c>
      <c r="E2625" t="s">
        <v>105</v>
      </c>
      <c r="F2625">
        <v>40700</v>
      </c>
      <c r="G2625" t="s">
        <v>911</v>
      </c>
      <c r="I2625" t="s">
        <v>111</v>
      </c>
      <c r="J2625">
        <v>2026</v>
      </c>
      <c r="K2625">
        <v>7</v>
      </c>
      <c r="L2625" t="s">
        <v>94</v>
      </c>
      <c r="M2625">
        <v>2177.4499999999998</v>
      </c>
      <c r="N2625">
        <v>1</v>
      </c>
      <c r="O2625">
        <v>2177.4499999999998</v>
      </c>
      <c r="P2625" t="s">
        <v>2342</v>
      </c>
      <c r="Q2625">
        <v>0</v>
      </c>
    </row>
    <row r="2626" spans="1:17" x14ac:dyDescent="0.25">
      <c r="A2626" t="s">
        <v>2699</v>
      </c>
      <c r="B2626" t="s">
        <v>600</v>
      </c>
      <c r="C2626" t="s">
        <v>576</v>
      </c>
      <c r="D2626" t="s">
        <v>2341</v>
      </c>
      <c r="E2626" t="s">
        <v>93</v>
      </c>
      <c r="F2626">
        <v>40700</v>
      </c>
      <c r="G2626" t="s">
        <v>911</v>
      </c>
      <c r="I2626" t="s">
        <v>253</v>
      </c>
      <c r="J2626">
        <v>2026</v>
      </c>
      <c r="K2626">
        <v>7</v>
      </c>
      <c r="L2626" t="s">
        <v>94</v>
      </c>
      <c r="M2626">
        <v>402.36</v>
      </c>
      <c r="N2626">
        <v>1</v>
      </c>
      <c r="O2626">
        <v>402.36</v>
      </c>
      <c r="P2626" t="s">
        <v>2342</v>
      </c>
      <c r="Q2626">
        <v>0</v>
      </c>
    </row>
    <row r="2627" spans="1:17" x14ac:dyDescent="0.25">
      <c r="A2627" t="s">
        <v>2699</v>
      </c>
      <c r="B2627" t="s">
        <v>600</v>
      </c>
      <c r="C2627" t="s">
        <v>576</v>
      </c>
      <c r="D2627" t="s">
        <v>2341</v>
      </c>
      <c r="E2627" t="s">
        <v>105</v>
      </c>
      <c r="F2627">
        <v>40700</v>
      </c>
      <c r="G2627" t="s">
        <v>911</v>
      </c>
      <c r="I2627" t="s">
        <v>2295</v>
      </c>
      <c r="J2627">
        <v>2026</v>
      </c>
      <c r="K2627">
        <v>7</v>
      </c>
      <c r="L2627" t="s">
        <v>94</v>
      </c>
      <c r="M2627">
        <v>925.44</v>
      </c>
      <c r="N2627">
        <v>1</v>
      </c>
      <c r="O2627">
        <v>925.44</v>
      </c>
      <c r="P2627" t="s">
        <v>2342</v>
      </c>
      <c r="Q2627">
        <v>0</v>
      </c>
    </row>
    <row r="2628" spans="1:17" x14ac:dyDescent="0.25">
      <c r="A2628" t="s">
        <v>2382</v>
      </c>
      <c r="B2628" t="s">
        <v>2195</v>
      </c>
      <c r="C2628" t="s">
        <v>2196</v>
      </c>
      <c r="D2628" t="s">
        <v>2341</v>
      </c>
      <c r="E2628" t="s">
        <v>93</v>
      </c>
      <c r="F2628">
        <v>40700</v>
      </c>
      <c r="G2628" t="s">
        <v>911</v>
      </c>
      <c r="I2628" t="s">
        <v>253</v>
      </c>
      <c r="J2628">
        <v>2026</v>
      </c>
      <c r="K2628">
        <v>7</v>
      </c>
      <c r="L2628" t="s">
        <v>94</v>
      </c>
      <c r="M2628">
        <v>1087.74</v>
      </c>
      <c r="N2628">
        <v>1</v>
      </c>
      <c r="O2628">
        <v>1087.74</v>
      </c>
      <c r="P2628" t="s">
        <v>2342</v>
      </c>
      <c r="Q2628">
        <v>0</v>
      </c>
    </row>
    <row r="2629" spans="1:17" x14ac:dyDescent="0.25">
      <c r="A2629" t="s">
        <v>2382</v>
      </c>
      <c r="B2629" t="s">
        <v>2195</v>
      </c>
      <c r="C2629" t="s">
        <v>2196</v>
      </c>
      <c r="D2629" t="s">
        <v>2341</v>
      </c>
      <c r="E2629" t="s">
        <v>105</v>
      </c>
      <c r="F2629">
        <v>40700</v>
      </c>
      <c r="G2629" t="s">
        <v>911</v>
      </c>
      <c r="I2629" t="s">
        <v>144</v>
      </c>
      <c r="J2629">
        <v>2026</v>
      </c>
      <c r="K2629">
        <v>7</v>
      </c>
      <c r="L2629" t="s">
        <v>94</v>
      </c>
      <c r="M2629">
        <v>345.15</v>
      </c>
      <c r="N2629">
        <v>1</v>
      </c>
      <c r="O2629">
        <v>345.15</v>
      </c>
      <c r="P2629" t="s">
        <v>2342</v>
      </c>
      <c r="Q2629">
        <v>0</v>
      </c>
    </row>
    <row r="2630" spans="1:17" x14ac:dyDescent="0.25">
      <c r="A2630" t="s">
        <v>2382</v>
      </c>
      <c r="B2630" t="s">
        <v>2356</v>
      </c>
      <c r="C2630" t="s">
        <v>2345</v>
      </c>
      <c r="D2630" t="s">
        <v>2341</v>
      </c>
      <c r="E2630" t="s">
        <v>93</v>
      </c>
      <c r="F2630">
        <v>40700</v>
      </c>
      <c r="G2630" t="s">
        <v>911</v>
      </c>
      <c r="I2630" t="s">
        <v>253</v>
      </c>
      <c r="J2630">
        <v>2026</v>
      </c>
      <c r="K2630">
        <v>7</v>
      </c>
      <c r="L2630" t="s">
        <v>94</v>
      </c>
      <c r="M2630">
        <v>1696.88</v>
      </c>
      <c r="N2630">
        <v>1</v>
      </c>
      <c r="O2630">
        <v>1696.88</v>
      </c>
      <c r="P2630" t="s">
        <v>2342</v>
      </c>
      <c r="Q2630">
        <v>0</v>
      </c>
    </row>
    <row r="2631" spans="1:17" x14ac:dyDescent="0.25">
      <c r="A2631" t="s">
        <v>2382</v>
      </c>
      <c r="B2631" t="s">
        <v>2356</v>
      </c>
      <c r="C2631" t="s">
        <v>2345</v>
      </c>
      <c r="D2631" t="s">
        <v>2341</v>
      </c>
      <c r="E2631" t="s">
        <v>105</v>
      </c>
      <c r="F2631">
        <v>40700</v>
      </c>
      <c r="G2631" t="s">
        <v>911</v>
      </c>
      <c r="I2631" t="s">
        <v>121</v>
      </c>
      <c r="J2631">
        <v>2026</v>
      </c>
      <c r="K2631">
        <v>7</v>
      </c>
      <c r="L2631" t="s">
        <v>94</v>
      </c>
      <c r="M2631">
        <v>3622.7</v>
      </c>
      <c r="N2631">
        <v>1</v>
      </c>
      <c r="O2631">
        <v>3622.7</v>
      </c>
      <c r="P2631" t="s">
        <v>2342</v>
      </c>
      <c r="Q2631">
        <v>0</v>
      </c>
    </row>
    <row r="2632" spans="1:17" x14ac:dyDescent="0.25">
      <c r="A2632" t="s">
        <v>2595</v>
      </c>
      <c r="B2632" t="s">
        <v>258</v>
      </c>
      <c r="C2632" t="s">
        <v>323</v>
      </c>
      <c r="D2632" t="s">
        <v>2341</v>
      </c>
      <c r="E2632" t="s">
        <v>102</v>
      </c>
      <c r="F2632">
        <v>40700</v>
      </c>
      <c r="G2632" t="s">
        <v>911</v>
      </c>
      <c r="I2632" t="s">
        <v>892</v>
      </c>
      <c r="J2632">
        <v>2026</v>
      </c>
      <c r="K2632">
        <v>7</v>
      </c>
      <c r="L2632" t="s">
        <v>94</v>
      </c>
      <c r="M2632">
        <v>0</v>
      </c>
      <c r="N2632">
        <v>1</v>
      </c>
      <c r="O2632">
        <v>0</v>
      </c>
      <c r="P2632" t="s">
        <v>2342</v>
      </c>
      <c r="Q2632" t="s">
        <v>96</v>
      </c>
    </row>
    <row r="2633" spans="1:17" x14ac:dyDescent="0.25">
      <c r="A2633" t="s">
        <v>2595</v>
      </c>
      <c r="B2633" t="s">
        <v>258</v>
      </c>
      <c r="C2633" t="s">
        <v>323</v>
      </c>
      <c r="D2633" t="s">
        <v>2341</v>
      </c>
      <c r="E2633" t="s">
        <v>102</v>
      </c>
      <c r="F2633">
        <v>40700</v>
      </c>
      <c r="G2633" t="s">
        <v>911</v>
      </c>
      <c r="I2633" t="s">
        <v>328</v>
      </c>
      <c r="J2633">
        <v>2026</v>
      </c>
      <c r="K2633">
        <v>7</v>
      </c>
      <c r="L2633" t="s">
        <v>94</v>
      </c>
      <c r="M2633">
        <v>-13014.308645262116</v>
      </c>
      <c r="N2633">
        <v>1</v>
      </c>
      <c r="O2633">
        <v>-13014.308645262116</v>
      </c>
      <c r="P2633" t="s">
        <v>2342</v>
      </c>
      <c r="Q2633" t="s">
        <v>96</v>
      </c>
    </row>
    <row r="2634" spans="1:17" x14ac:dyDescent="0.25">
      <c r="A2634" t="s">
        <v>2595</v>
      </c>
      <c r="B2634" t="s">
        <v>258</v>
      </c>
      <c r="C2634" t="s">
        <v>323</v>
      </c>
      <c r="D2634" t="s">
        <v>2341</v>
      </c>
      <c r="E2634" t="s">
        <v>93</v>
      </c>
      <c r="F2634">
        <v>40700</v>
      </c>
      <c r="G2634" t="s">
        <v>911</v>
      </c>
      <c r="I2634" t="s">
        <v>328</v>
      </c>
      <c r="J2634">
        <v>2026</v>
      </c>
      <c r="K2634">
        <v>7</v>
      </c>
      <c r="L2634" t="s">
        <v>94</v>
      </c>
      <c r="M2634">
        <v>-31440.231125857146</v>
      </c>
      <c r="N2634">
        <v>1</v>
      </c>
      <c r="O2634">
        <v>-31440.231125857146</v>
      </c>
      <c r="P2634" t="s">
        <v>2342</v>
      </c>
      <c r="Q2634" t="s">
        <v>96</v>
      </c>
    </row>
    <row r="2635" spans="1:17" x14ac:dyDescent="0.25">
      <c r="A2635" t="s">
        <v>2595</v>
      </c>
      <c r="B2635" t="s">
        <v>258</v>
      </c>
      <c r="C2635" t="s">
        <v>323</v>
      </c>
      <c r="D2635" t="s">
        <v>2341</v>
      </c>
      <c r="E2635" t="s">
        <v>102</v>
      </c>
      <c r="F2635">
        <v>40700</v>
      </c>
      <c r="G2635" t="s">
        <v>911</v>
      </c>
      <c r="I2635" t="s">
        <v>325</v>
      </c>
      <c r="J2635">
        <v>2026</v>
      </c>
      <c r="K2635">
        <v>7</v>
      </c>
      <c r="L2635" t="s">
        <v>94</v>
      </c>
      <c r="M2635">
        <v>17693.057863766364</v>
      </c>
      <c r="N2635">
        <v>1</v>
      </c>
      <c r="O2635">
        <v>17693.057863766364</v>
      </c>
      <c r="P2635" t="s">
        <v>2342</v>
      </c>
      <c r="Q2635" t="s">
        <v>96</v>
      </c>
    </row>
    <row r="2636" spans="1:17" x14ac:dyDescent="0.25">
      <c r="A2636" t="s">
        <v>2595</v>
      </c>
      <c r="B2636" t="s">
        <v>258</v>
      </c>
      <c r="C2636" t="s">
        <v>323</v>
      </c>
      <c r="D2636" t="s">
        <v>2341</v>
      </c>
      <c r="E2636" t="s">
        <v>93</v>
      </c>
      <c r="F2636">
        <v>40700</v>
      </c>
      <c r="G2636" t="s">
        <v>911</v>
      </c>
      <c r="I2636" t="s">
        <v>325</v>
      </c>
      <c r="J2636">
        <v>2026</v>
      </c>
      <c r="K2636">
        <v>7</v>
      </c>
      <c r="L2636" t="s">
        <v>94</v>
      </c>
      <c r="M2636">
        <v>30882.70703099429</v>
      </c>
      <c r="N2636">
        <v>1</v>
      </c>
      <c r="O2636">
        <v>30882.70703099429</v>
      </c>
      <c r="P2636" t="s">
        <v>2342</v>
      </c>
      <c r="Q2636" t="s">
        <v>96</v>
      </c>
    </row>
    <row r="2637" spans="1:17" x14ac:dyDescent="0.25">
      <c r="A2637" t="s">
        <v>2382</v>
      </c>
      <c r="B2637" t="s">
        <v>258</v>
      </c>
      <c r="C2637" t="s">
        <v>258</v>
      </c>
      <c r="D2637" t="s">
        <v>2341</v>
      </c>
      <c r="E2637" t="s">
        <v>93</v>
      </c>
      <c r="F2637">
        <v>40700</v>
      </c>
      <c r="G2637" t="s">
        <v>911</v>
      </c>
      <c r="I2637" t="s">
        <v>331</v>
      </c>
      <c r="J2637">
        <v>2026</v>
      </c>
      <c r="K2637">
        <v>7</v>
      </c>
      <c r="L2637" t="s">
        <v>94</v>
      </c>
      <c r="M2637">
        <v>1677.9835537828349</v>
      </c>
      <c r="N2637">
        <v>1</v>
      </c>
      <c r="O2637">
        <v>1677.9835537828349</v>
      </c>
      <c r="P2637" t="s">
        <v>2342</v>
      </c>
      <c r="Q2637" t="s">
        <v>96</v>
      </c>
    </row>
    <row r="2638" spans="1:17" x14ac:dyDescent="0.25">
      <c r="A2638" t="s">
        <v>2382</v>
      </c>
      <c r="B2638" t="s">
        <v>258</v>
      </c>
      <c r="C2638" t="s">
        <v>258</v>
      </c>
      <c r="D2638" t="s">
        <v>2341</v>
      </c>
      <c r="E2638" t="s">
        <v>103</v>
      </c>
      <c r="F2638">
        <v>40700</v>
      </c>
      <c r="G2638" t="s">
        <v>911</v>
      </c>
      <c r="I2638" t="s">
        <v>331</v>
      </c>
      <c r="J2638">
        <v>2026</v>
      </c>
      <c r="K2638">
        <v>7</v>
      </c>
      <c r="L2638" t="s">
        <v>94</v>
      </c>
      <c r="M2638">
        <v>0</v>
      </c>
      <c r="N2638">
        <v>1</v>
      </c>
      <c r="O2638">
        <v>0</v>
      </c>
      <c r="P2638" t="s">
        <v>2342</v>
      </c>
      <c r="Q2638" t="s">
        <v>96</v>
      </c>
    </row>
    <row r="2639" spans="1:17" x14ac:dyDescent="0.25">
      <c r="A2639" t="s">
        <v>2382</v>
      </c>
      <c r="B2639" t="s">
        <v>258</v>
      </c>
      <c r="C2639" t="s">
        <v>258</v>
      </c>
      <c r="D2639" t="s">
        <v>2341</v>
      </c>
      <c r="E2639" t="s">
        <v>104</v>
      </c>
      <c r="F2639">
        <v>40700</v>
      </c>
      <c r="G2639" t="s">
        <v>911</v>
      </c>
      <c r="I2639" t="s">
        <v>331</v>
      </c>
      <c r="J2639">
        <v>2026</v>
      </c>
      <c r="K2639">
        <v>7</v>
      </c>
      <c r="L2639" t="s">
        <v>94</v>
      </c>
      <c r="M2639">
        <v>74.124179359998379</v>
      </c>
      <c r="N2639">
        <v>1</v>
      </c>
      <c r="O2639">
        <v>74.124179359998379</v>
      </c>
      <c r="P2639" t="s">
        <v>2342</v>
      </c>
      <c r="Q2639" t="s">
        <v>96</v>
      </c>
    </row>
    <row r="2640" spans="1:17" x14ac:dyDescent="0.25">
      <c r="A2640" t="s">
        <v>2382</v>
      </c>
      <c r="B2640" t="s">
        <v>258</v>
      </c>
      <c r="C2640" t="s">
        <v>258</v>
      </c>
      <c r="D2640" t="s">
        <v>2341</v>
      </c>
      <c r="E2640" t="s">
        <v>102</v>
      </c>
      <c r="F2640">
        <v>40700</v>
      </c>
      <c r="G2640" t="s">
        <v>911</v>
      </c>
      <c r="I2640" t="s">
        <v>331</v>
      </c>
      <c r="J2640">
        <v>2026</v>
      </c>
      <c r="K2640">
        <v>7</v>
      </c>
      <c r="L2640" t="s">
        <v>94</v>
      </c>
      <c r="M2640">
        <v>124.54988869575202</v>
      </c>
      <c r="N2640">
        <v>1</v>
      </c>
      <c r="O2640">
        <v>124.54988869575202</v>
      </c>
      <c r="P2640" t="s">
        <v>2342</v>
      </c>
      <c r="Q2640" t="s">
        <v>96</v>
      </c>
    </row>
    <row r="2641" spans="1:17" x14ac:dyDescent="0.25">
      <c r="A2641" t="s">
        <v>2382</v>
      </c>
      <c r="B2641" t="s">
        <v>258</v>
      </c>
      <c r="C2641" t="s">
        <v>258</v>
      </c>
      <c r="D2641" t="s">
        <v>2341</v>
      </c>
      <c r="E2641" t="s">
        <v>114</v>
      </c>
      <c r="F2641">
        <v>40700</v>
      </c>
      <c r="G2641" t="s">
        <v>911</v>
      </c>
      <c r="I2641" t="s">
        <v>331</v>
      </c>
      <c r="J2641">
        <v>2026</v>
      </c>
      <c r="K2641">
        <v>7</v>
      </c>
      <c r="L2641" t="s">
        <v>94</v>
      </c>
      <c r="M2641">
        <v>0</v>
      </c>
      <c r="N2641">
        <v>1</v>
      </c>
      <c r="O2641">
        <v>0</v>
      </c>
      <c r="P2641" t="s">
        <v>2342</v>
      </c>
      <c r="Q2641" t="s">
        <v>96</v>
      </c>
    </row>
    <row r="2642" spans="1:17" x14ac:dyDescent="0.25">
      <c r="A2642" t="s">
        <v>2382</v>
      </c>
      <c r="B2642" t="s">
        <v>258</v>
      </c>
      <c r="C2642" t="s">
        <v>258</v>
      </c>
      <c r="D2642" t="s">
        <v>2341</v>
      </c>
      <c r="E2642" t="s">
        <v>105</v>
      </c>
      <c r="F2642">
        <v>40700</v>
      </c>
      <c r="G2642" t="s">
        <v>911</v>
      </c>
      <c r="I2642" t="s">
        <v>331</v>
      </c>
      <c r="J2642">
        <v>2026</v>
      </c>
      <c r="K2642">
        <v>7</v>
      </c>
      <c r="L2642" t="s">
        <v>94</v>
      </c>
      <c r="M2642">
        <v>1073.7517238400178</v>
      </c>
      <c r="N2642">
        <v>1</v>
      </c>
      <c r="O2642">
        <v>1073.7517238400178</v>
      </c>
      <c r="P2642" t="s">
        <v>2342</v>
      </c>
      <c r="Q2642" t="s">
        <v>96</v>
      </c>
    </row>
    <row r="2643" spans="1:17" x14ac:dyDescent="0.25">
      <c r="A2643" t="s">
        <v>2382</v>
      </c>
      <c r="B2643" t="s">
        <v>258</v>
      </c>
      <c r="C2643" t="s">
        <v>258</v>
      </c>
      <c r="D2643" t="s">
        <v>2341</v>
      </c>
      <c r="E2643" t="s">
        <v>112</v>
      </c>
      <c r="F2643">
        <v>40700</v>
      </c>
      <c r="G2643" t="s">
        <v>911</v>
      </c>
      <c r="I2643" t="s">
        <v>331</v>
      </c>
      <c r="J2643">
        <v>2026</v>
      </c>
      <c r="K2643">
        <v>7</v>
      </c>
      <c r="L2643" t="s">
        <v>94</v>
      </c>
      <c r="M2643">
        <v>0</v>
      </c>
      <c r="N2643">
        <v>1</v>
      </c>
      <c r="O2643">
        <v>0</v>
      </c>
      <c r="P2643" t="s">
        <v>2342</v>
      </c>
      <c r="Q2643" t="s">
        <v>96</v>
      </c>
    </row>
    <row r="2644" spans="1:17" x14ac:dyDescent="0.25">
      <c r="A2644" t="s">
        <v>2392</v>
      </c>
      <c r="B2644" t="s">
        <v>293</v>
      </c>
      <c r="C2644" t="s">
        <v>107</v>
      </c>
      <c r="D2644" t="s">
        <v>2287</v>
      </c>
      <c r="E2644" t="s">
        <v>105</v>
      </c>
      <c r="F2644">
        <v>40700</v>
      </c>
      <c r="G2644" t="s">
        <v>911</v>
      </c>
      <c r="I2644" t="s">
        <v>670</v>
      </c>
      <c r="J2644">
        <v>2026</v>
      </c>
      <c r="K2644">
        <v>7</v>
      </c>
      <c r="L2644" t="s">
        <v>94</v>
      </c>
      <c r="M2644">
        <v>960.70012499999984</v>
      </c>
      <c r="N2644">
        <v>1</v>
      </c>
      <c r="O2644">
        <v>960.70012499999984</v>
      </c>
      <c r="P2644" t="s">
        <v>2288</v>
      </c>
      <c r="Q2644">
        <v>0</v>
      </c>
    </row>
    <row r="2645" spans="1:17" x14ac:dyDescent="0.25">
      <c r="A2645" t="s">
        <v>2392</v>
      </c>
      <c r="B2645" t="s">
        <v>293</v>
      </c>
      <c r="C2645" t="s">
        <v>107</v>
      </c>
      <c r="D2645" t="s">
        <v>2287</v>
      </c>
      <c r="E2645" t="s">
        <v>105</v>
      </c>
      <c r="F2645">
        <v>40700</v>
      </c>
      <c r="G2645" t="s">
        <v>911</v>
      </c>
      <c r="I2645" t="s">
        <v>708</v>
      </c>
      <c r="J2645">
        <v>2026</v>
      </c>
      <c r="K2645">
        <v>7</v>
      </c>
      <c r="L2645" t="s">
        <v>94</v>
      </c>
      <c r="M2645">
        <v>600.42150000000004</v>
      </c>
      <c r="N2645">
        <v>1</v>
      </c>
      <c r="O2645">
        <v>600.42150000000004</v>
      </c>
      <c r="P2645" t="s">
        <v>2288</v>
      </c>
      <c r="Q2645">
        <v>0</v>
      </c>
    </row>
    <row r="2646" spans="1:17" x14ac:dyDescent="0.25">
      <c r="A2646" t="s">
        <v>1298</v>
      </c>
      <c r="B2646" t="s">
        <v>2289</v>
      </c>
      <c r="C2646" t="s">
        <v>762</v>
      </c>
      <c r="D2646" t="s">
        <v>2287</v>
      </c>
      <c r="E2646" t="s">
        <v>93</v>
      </c>
      <c r="F2646">
        <v>40700</v>
      </c>
      <c r="G2646" t="s">
        <v>911</v>
      </c>
      <c r="I2646" t="s">
        <v>253</v>
      </c>
      <c r="J2646">
        <v>2026</v>
      </c>
      <c r="K2646">
        <v>7</v>
      </c>
      <c r="L2646" t="s">
        <v>94</v>
      </c>
      <c r="M2646">
        <v>600</v>
      </c>
      <c r="N2646">
        <v>1</v>
      </c>
      <c r="O2646">
        <v>600</v>
      </c>
      <c r="P2646" t="s">
        <v>2288</v>
      </c>
      <c r="Q2646">
        <v>0</v>
      </c>
    </row>
    <row r="2647" spans="1:17" x14ac:dyDescent="0.25">
      <c r="A2647" t="s">
        <v>1298</v>
      </c>
      <c r="B2647" t="s">
        <v>2289</v>
      </c>
      <c r="C2647" t="s">
        <v>762</v>
      </c>
      <c r="D2647" t="s">
        <v>2287</v>
      </c>
      <c r="E2647" t="s">
        <v>105</v>
      </c>
      <c r="F2647">
        <v>40700</v>
      </c>
      <c r="G2647" t="s">
        <v>911</v>
      </c>
      <c r="I2647" t="s">
        <v>121</v>
      </c>
      <c r="J2647">
        <v>2026</v>
      </c>
      <c r="K2647">
        <v>7</v>
      </c>
      <c r="L2647" t="s">
        <v>94</v>
      </c>
      <c r="M2647">
        <v>300</v>
      </c>
      <c r="N2647">
        <v>1</v>
      </c>
      <c r="O2647">
        <v>300</v>
      </c>
      <c r="P2647" t="s">
        <v>2288</v>
      </c>
      <c r="Q2647">
        <v>0</v>
      </c>
    </row>
    <row r="2648" spans="1:17" x14ac:dyDescent="0.25">
      <c r="A2648" t="s">
        <v>1298</v>
      </c>
      <c r="B2648" t="s">
        <v>2290</v>
      </c>
      <c r="C2648" t="s">
        <v>762</v>
      </c>
      <c r="D2648" t="s">
        <v>2287</v>
      </c>
      <c r="E2648" t="s">
        <v>93</v>
      </c>
      <c r="F2648">
        <v>40700</v>
      </c>
      <c r="G2648" t="s">
        <v>911</v>
      </c>
      <c r="I2648" t="s">
        <v>253</v>
      </c>
      <c r="J2648">
        <v>2026</v>
      </c>
      <c r="K2648">
        <v>7</v>
      </c>
      <c r="L2648" t="s">
        <v>94</v>
      </c>
      <c r="M2648">
        <v>600</v>
      </c>
      <c r="N2648">
        <v>1</v>
      </c>
      <c r="O2648">
        <v>600</v>
      </c>
      <c r="P2648" t="s">
        <v>2288</v>
      </c>
      <c r="Q2648">
        <v>0</v>
      </c>
    </row>
    <row r="2649" spans="1:17" x14ac:dyDescent="0.25">
      <c r="A2649" t="s">
        <v>1298</v>
      </c>
      <c r="B2649" t="s">
        <v>2290</v>
      </c>
      <c r="C2649" t="s">
        <v>762</v>
      </c>
      <c r="D2649" t="s">
        <v>2287</v>
      </c>
      <c r="E2649" t="s">
        <v>105</v>
      </c>
      <c r="F2649">
        <v>40700</v>
      </c>
      <c r="G2649" t="s">
        <v>911</v>
      </c>
      <c r="I2649" t="s">
        <v>121</v>
      </c>
      <c r="J2649">
        <v>2026</v>
      </c>
      <c r="K2649">
        <v>7</v>
      </c>
      <c r="L2649" t="s">
        <v>94</v>
      </c>
      <c r="M2649">
        <v>200</v>
      </c>
      <c r="N2649">
        <v>1</v>
      </c>
      <c r="O2649">
        <v>200</v>
      </c>
      <c r="P2649" t="s">
        <v>2288</v>
      </c>
      <c r="Q2649">
        <v>0</v>
      </c>
    </row>
    <row r="2650" spans="1:17" x14ac:dyDescent="0.25">
      <c r="A2650" t="s">
        <v>1005</v>
      </c>
      <c r="B2650" t="s">
        <v>1341</v>
      </c>
      <c r="C2650" t="s">
        <v>133</v>
      </c>
      <c r="D2650" t="s">
        <v>2287</v>
      </c>
      <c r="E2650" t="s">
        <v>105</v>
      </c>
      <c r="F2650">
        <v>40700</v>
      </c>
      <c r="G2650" t="s">
        <v>911</v>
      </c>
      <c r="I2650" t="s">
        <v>109</v>
      </c>
      <c r="J2650">
        <v>2026</v>
      </c>
      <c r="K2650">
        <v>7</v>
      </c>
      <c r="L2650" t="s">
        <v>94</v>
      </c>
      <c r="M2650">
        <v>1271.9000000000001</v>
      </c>
      <c r="N2650">
        <v>1</v>
      </c>
      <c r="O2650">
        <v>1271.9000000000001</v>
      </c>
      <c r="P2650" t="s">
        <v>2288</v>
      </c>
      <c r="Q2650">
        <v>0</v>
      </c>
    </row>
    <row r="2651" spans="1:17" x14ac:dyDescent="0.25">
      <c r="A2651" t="s">
        <v>1005</v>
      </c>
      <c r="B2651" t="s">
        <v>1341</v>
      </c>
      <c r="C2651" t="s">
        <v>133</v>
      </c>
      <c r="D2651" t="s">
        <v>2287</v>
      </c>
      <c r="E2651" t="s">
        <v>93</v>
      </c>
      <c r="F2651">
        <v>40700</v>
      </c>
      <c r="G2651" t="s">
        <v>911</v>
      </c>
      <c r="I2651" t="s">
        <v>644</v>
      </c>
      <c r="J2651">
        <v>2026</v>
      </c>
      <c r="K2651">
        <v>7</v>
      </c>
      <c r="L2651" t="s">
        <v>94</v>
      </c>
      <c r="M2651">
        <v>7192.64</v>
      </c>
      <c r="N2651">
        <v>1</v>
      </c>
      <c r="O2651">
        <v>7192.64</v>
      </c>
      <c r="P2651" t="s">
        <v>2288</v>
      </c>
      <c r="Q2651">
        <v>0</v>
      </c>
    </row>
    <row r="2652" spans="1:17" x14ac:dyDescent="0.25">
      <c r="A2652" t="s">
        <v>2392</v>
      </c>
      <c r="B2652" t="s">
        <v>402</v>
      </c>
      <c r="C2652" t="s">
        <v>107</v>
      </c>
      <c r="D2652" t="s">
        <v>2287</v>
      </c>
      <c r="E2652" t="s">
        <v>102</v>
      </c>
      <c r="F2652">
        <v>40700</v>
      </c>
      <c r="G2652" t="s">
        <v>911</v>
      </c>
      <c r="I2652" t="s">
        <v>186</v>
      </c>
      <c r="J2652">
        <v>2026</v>
      </c>
      <c r="K2652">
        <v>7</v>
      </c>
      <c r="L2652" t="s">
        <v>94</v>
      </c>
      <c r="M2652">
        <v>312.25</v>
      </c>
      <c r="N2652">
        <v>1</v>
      </c>
      <c r="O2652">
        <v>312.25</v>
      </c>
      <c r="P2652" t="s">
        <v>2288</v>
      </c>
      <c r="Q2652">
        <v>1</v>
      </c>
    </row>
    <row r="2653" spans="1:17" x14ac:dyDescent="0.25">
      <c r="A2653" t="s">
        <v>2392</v>
      </c>
      <c r="B2653" t="s">
        <v>402</v>
      </c>
      <c r="C2653" t="s">
        <v>107</v>
      </c>
      <c r="D2653" t="s">
        <v>2287</v>
      </c>
      <c r="E2653" t="s">
        <v>93</v>
      </c>
      <c r="F2653">
        <v>40700</v>
      </c>
      <c r="G2653" t="s">
        <v>911</v>
      </c>
      <c r="I2653" t="s">
        <v>166</v>
      </c>
      <c r="J2653">
        <v>2026</v>
      </c>
      <c r="K2653">
        <v>7</v>
      </c>
      <c r="L2653" t="s">
        <v>94</v>
      </c>
      <c r="M2653">
        <v>233</v>
      </c>
      <c r="N2653">
        <v>1</v>
      </c>
      <c r="O2653">
        <v>233</v>
      </c>
      <c r="P2653" t="s">
        <v>2288</v>
      </c>
      <c r="Q2653">
        <v>1</v>
      </c>
    </row>
    <row r="2654" spans="1:17" x14ac:dyDescent="0.25">
      <c r="A2654" t="s">
        <v>2392</v>
      </c>
      <c r="B2654" t="s">
        <v>402</v>
      </c>
      <c r="C2654" t="s">
        <v>107</v>
      </c>
      <c r="D2654" t="s">
        <v>2287</v>
      </c>
      <c r="E2654" t="s">
        <v>93</v>
      </c>
      <c r="F2654">
        <v>40700</v>
      </c>
      <c r="G2654" t="s">
        <v>911</v>
      </c>
      <c r="I2654" t="s">
        <v>169</v>
      </c>
      <c r="J2654">
        <v>2026</v>
      </c>
      <c r="K2654">
        <v>7</v>
      </c>
      <c r="L2654" t="s">
        <v>94</v>
      </c>
      <c r="M2654">
        <v>118.26639999999999</v>
      </c>
      <c r="N2654">
        <v>1</v>
      </c>
      <c r="O2654">
        <v>118.26639999999999</v>
      </c>
      <c r="P2654" t="s">
        <v>2288</v>
      </c>
      <c r="Q2654">
        <v>0</v>
      </c>
    </row>
    <row r="2655" spans="1:17" x14ac:dyDescent="0.25">
      <c r="A2655" t="s">
        <v>2392</v>
      </c>
      <c r="B2655" t="s">
        <v>402</v>
      </c>
      <c r="C2655" t="s">
        <v>107</v>
      </c>
      <c r="D2655" t="s">
        <v>2287</v>
      </c>
      <c r="E2655" t="s">
        <v>93</v>
      </c>
      <c r="F2655">
        <v>40700</v>
      </c>
      <c r="G2655" t="s">
        <v>911</v>
      </c>
      <c r="I2655" t="s">
        <v>253</v>
      </c>
      <c r="J2655">
        <v>2026</v>
      </c>
      <c r="K2655">
        <v>7</v>
      </c>
      <c r="L2655" t="s">
        <v>94</v>
      </c>
      <c r="M2655">
        <v>500.35124999999999</v>
      </c>
      <c r="N2655">
        <v>1</v>
      </c>
      <c r="O2655">
        <v>500.35124999999999</v>
      </c>
      <c r="P2655" t="s">
        <v>2288</v>
      </c>
      <c r="Q2655">
        <v>0</v>
      </c>
    </row>
    <row r="2656" spans="1:17" x14ac:dyDescent="0.25">
      <c r="A2656" t="s">
        <v>2392</v>
      </c>
      <c r="B2656" t="s">
        <v>402</v>
      </c>
      <c r="C2656" t="s">
        <v>107</v>
      </c>
      <c r="D2656" t="s">
        <v>2287</v>
      </c>
      <c r="E2656" t="s">
        <v>105</v>
      </c>
      <c r="F2656">
        <v>40700</v>
      </c>
      <c r="G2656" t="s">
        <v>911</v>
      </c>
      <c r="I2656" t="s">
        <v>158</v>
      </c>
      <c r="J2656">
        <v>2026</v>
      </c>
      <c r="K2656">
        <v>7</v>
      </c>
      <c r="L2656" t="s">
        <v>94</v>
      </c>
      <c r="M2656">
        <v>750.52687500000002</v>
      </c>
      <c r="N2656">
        <v>1</v>
      </c>
      <c r="O2656">
        <v>750.52687500000002</v>
      </c>
      <c r="P2656" t="s">
        <v>2288</v>
      </c>
      <c r="Q2656">
        <v>0</v>
      </c>
    </row>
    <row r="2657" spans="1:17" x14ac:dyDescent="0.25">
      <c r="A2657" t="s">
        <v>2392</v>
      </c>
      <c r="B2657" t="s">
        <v>2291</v>
      </c>
      <c r="C2657" t="s">
        <v>107</v>
      </c>
      <c r="D2657" t="s">
        <v>2287</v>
      </c>
      <c r="E2657" t="s">
        <v>102</v>
      </c>
      <c r="F2657">
        <v>40700</v>
      </c>
      <c r="G2657" t="s">
        <v>911</v>
      </c>
      <c r="I2657" t="s">
        <v>186</v>
      </c>
      <c r="J2657">
        <v>2026</v>
      </c>
      <c r="K2657">
        <v>7</v>
      </c>
      <c r="L2657" t="s">
        <v>94</v>
      </c>
      <c r="M2657">
        <v>284.05</v>
      </c>
      <c r="N2657">
        <v>1</v>
      </c>
      <c r="O2657">
        <v>284.05</v>
      </c>
      <c r="P2657" t="s">
        <v>2288</v>
      </c>
      <c r="Q2657">
        <v>1</v>
      </c>
    </row>
    <row r="2658" spans="1:17" x14ac:dyDescent="0.25">
      <c r="A2658" t="s">
        <v>2392</v>
      </c>
      <c r="B2658" t="s">
        <v>2291</v>
      </c>
      <c r="C2658" t="s">
        <v>107</v>
      </c>
      <c r="D2658" t="s">
        <v>2287</v>
      </c>
      <c r="E2658" t="s">
        <v>93</v>
      </c>
      <c r="F2658">
        <v>40700</v>
      </c>
      <c r="G2658" t="s">
        <v>911</v>
      </c>
      <c r="I2658" t="s">
        <v>167</v>
      </c>
      <c r="J2658">
        <v>2026</v>
      </c>
      <c r="K2658">
        <v>7</v>
      </c>
      <c r="L2658" t="s">
        <v>94</v>
      </c>
      <c r="M2658">
        <v>105.07805</v>
      </c>
      <c r="N2658">
        <v>1</v>
      </c>
      <c r="O2658">
        <v>105.07805</v>
      </c>
      <c r="P2658" t="s">
        <v>2288</v>
      </c>
      <c r="Q2658">
        <v>0</v>
      </c>
    </row>
    <row r="2659" spans="1:17" x14ac:dyDescent="0.25">
      <c r="A2659" t="s">
        <v>2392</v>
      </c>
      <c r="B2659" t="s">
        <v>2291</v>
      </c>
      <c r="C2659" t="s">
        <v>107</v>
      </c>
      <c r="D2659" t="s">
        <v>2287</v>
      </c>
      <c r="E2659" t="s">
        <v>93</v>
      </c>
      <c r="F2659">
        <v>40700</v>
      </c>
      <c r="G2659" t="s">
        <v>911</v>
      </c>
      <c r="I2659" t="s">
        <v>253</v>
      </c>
      <c r="J2659">
        <v>2026</v>
      </c>
      <c r="K2659">
        <v>7</v>
      </c>
      <c r="L2659" t="s">
        <v>94</v>
      </c>
      <c r="M2659">
        <v>500.35124999999999</v>
      </c>
      <c r="N2659">
        <v>1</v>
      </c>
      <c r="O2659">
        <v>500.35124999999999</v>
      </c>
      <c r="P2659" t="s">
        <v>2288</v>
      </c>
      <c r="Q2659">
        <v>0</v>
      </c>
    </row>
    <row r="2660" spans="1:17" x14ac:dyDescent="0.25">
      <c r="A2660" t="s">
        <v>2392</v>
      </c>
      <c r="B2660" t="s">
        <v>2291</v>
      </c>
      <c r="C2660" t="s">
        <v>107</v>
      </c>
      <c r="D2660" t="s">
        <v>2287</v>
      </c>
      <c r="E2660" t="s">
        <v>105</v>
      </c>
      <c r="F2660">
        <v>40700</v>
      </c>
      <c r="G2660" t="s">
        <v>911</v>
      </c>
      <c r="I2660" t="s">
        <v>144</v>
      </c>
      <c r="J2660">
        <v>2026</v>
      </c>
      <c r="K2660">
        <v>7</v>
      </c>
      <c r="L2660" t="s">
        <v>94</v>
      </c>
      <c r="M2660">
        <v>454.85230000000007</v>
      </c>
      <c r="N2660">
        <v>1</v>
      </c>
      <c r="O2660">
        <v>454.85230000000007</v>
      </c>
      <c r="P2660" t="s">
        <v>2288</v>
      </c>
      <c r="Q2660">
        <v>0</v>
      </c>
    </row>
    <row r="2661" spans="1:17" x14ac:dyDescent="0.25">
      <c r="A2661" t="s">
        <v>2392</v>
      </c>
      <c r="B2661" t="s">
        <v>404</v>
      </c>
      <c r="C2661" t="s">
        <v>107</v>
      </c>
      <c r="D2661" t="s">
        <v>2287</v>
      </c>
      <c r="E2661" t="s">
        <v>104</v>
      </c>
      <c r="F2661">
        <v>40700</v>
      </c>
      <c r="G2661" t="s">
        <v>911</v>
      </c>
      <c r="I2661" t="s">
        <v>245</v>
      </c>
      <c r="J2661">
        <v>2026</v>
      </c>
      <c r="K2661">
        <v>7</v>
      </c>
      <c r="L2661" t="s">
        <v>94</v>
      </c>
      <c r="M2661">
        <v>63.66</v>
      </c>
      <c r="N2661">
        <v>1</v>
      </c>
      <c r="O2661">
        <v>63.66</v>
      </c>
      <c r="P2661" t="s">
        <v>2288</v>
      </c>
      <c r="Q2661">
        <v>1</v>
      </c>
    </row>
    <row r="2662" spans="1:17" x14ac:dyDescent="0.25">
      <c r="A2662" t="s">
        <v>2392</v>
      </c>
      <c r="B2662" t="s">
        <v>404</v>
      </c>
      <c r="C2662" t="s">
        <v>107</v>
      </c>
      <c r="D2662" t="s">
        <v>2287</v>
      </c>
      <c r="E2662" t="s">
        <v>104</v>
      </c>
      <c r="F2662">
        <v>40700</v>
      </c>
      <c r="G2662" t="s">
        <v>911</v>
      </c>
      <c r="I2662" t="s">
        <v>246</v>
      </c>
      <c r="J2662">
        <v>2026</v>
      </c>
      <c r="K2662">
        <v>7</v>
      </c>
      <c r="L2662" t="s">
        <v>94</v>
      </c>
      <c r="M2662">
        <v>400.28100000000001</v>
      </c>
      <c r="N2662">
        <v>1</v>
      </c>
      <c r="O2662">
        <v>400.28100000000001</v>
      </c>
      <c r="P2662" t="s">
        <v>2288</v>
      </c>
      <c r="Q2662">
        <v>0</v>
      </c>
    </row>
    <row r="2663" spans="1:17" x14ac:dyDescent="0.25">
      <c r="A2663" t="s">
        <v>2392</v>
      </c>
      <c r="B2663" t="s">
        <v>404</v>
      </c>
      <c r="C2663" t="s">
        <v>107</v>
      </c>
      <c r="D2663" t="s">
        <v>2287</v>
      </c>
      <c r="E2663" t="s">
        <v>102</v>
      </c>
      <c r="F2663">
        <v>40700</v>
      </c>
      <c r="G2663" t="s">
        <v>911</v>
      </c>
      <c r="I2663" t="s">
        <v>186</v>
      </c>
      <c r="J2663">
        <v>2026</v>
      </c>
      <c r="K2663">
        <v>7</v>
      </c>
      <c r="L2663" t="s">
        <v>94</v>
      </c>
      <c r="M2663">
        <v>4501.9799999999996</v>
      </c>
      <c r="N2663">
        <v>1</v>
      </c>
      <c r="O2663">
        <v>4501.9799999999996</v>
      </c>
      <c r="P2663" t="s">
        <v>2288</v>
      </c>
      <c r="Q2663">
        <v>1</v>
      </c>
    </row>
    <row r="2664" spans="1:17" x14ac:dyDescent="0.25">
      <c r="A2664" t="s">
        <v>2392</v>
      </c>
      <c r="B2664" t="s">
        <v>404</v>
      </c>
      <c r="C2664" t="s">
        <v>107</v>
      </c>
      <c r="D2664" t="s">
        <v>2287</v>
      </c>
      <c r="E2664" t="s">
        <v>93</v>
      </c>
      <c r="F2664">
        <v>40700</v>
      </c>
      <c r="G2664" t="s">
        <v>911</v>
      </c>
      <c r="I2664" t="s">
        <v>191</v>
      </c>
      <c r="J2664">
        <v>2026</v>
      </c>
      <c r="K2664">
        <v>7</v>
      </c>
      <c r="L2664" t="s">
        <v>94</v>
      </c>
      <c r="M2664">
        <v>2460</v>
      </c>
      <c r="N2664">
        <v>1</v>
      </c>
      <c r="O2664">
        <v>2460</v>
      </c>
      <c r="P2664" t="s">
        <v>2288</v>
      </c>
      <c r="Q2664">
        <v>1</v>
      </c>
    </row>
    <row r="2665" spans="1:17" x14ac:dyDescent="0.25">
      <c r="A2665" t="s">
        <v>2392</v>
      </c>
      <c r="B2665" t="s">
        <v>404</v>
      </c>
      <c r="C2665" t="s">
        <v>107</v>
      </c>
      <c r="D2665" t="s">
        <v>2287</v>
      </c>
      <c r="E2665" t="s">
        <v>93</v>
      </c>
      <c r="F2665">
        <v>40700</v>
      </c>
      <c r="G2665" t="s">
        <v>911</v>
      </c>
      <c r="I2665" t="s">
        <v>167</v>
      </c>
      <c r="J2665">
        <v>2026</v>
      </c>
      <c r="K2665">
        <v>7</v>
      </c>
      <c r="L2665" t="s">
        <v>94</v>
      </c>
      <c r="M2665">
        <v>735.54634999999996</v>
      </c>
      <c r="N2665">
        <v>1</v>
      </c>
      <c r="O2665">
        <v>735.54634999999996</v>
      </c>
      <c r="P2665" t="s">
        <v>2288</v>
      </c>
      <c r="Q2665">
        <v>0</v>
      </c>
    </row>
    <row r="2666" spans="1:17" x14ac:dyDescent="0.25">
      <c r="A2666" t="s">
        <v>2392</v>
      </c>
      <c r="B2666" t="s">
        <v>404</v>
      </c>
      <c r="C2666" t="s">
        <v>107</v>
      </c>
      <c r="D2666" t="s">
        <v>2287</v>
      </c>
      <c r="E2666" t="s">
        <v>93</v>
      </c>
      <c r="F2666">
        <v>40700</v>
      </c>
      <c r="G2666" t="s">
        <v>911</v>
      </c>
      <c r="I2666" t="s">
        <v>168</v>
      </c>
      <c r="J2666">
        <v>2026</v>
      </c>
      <c r="K2666">
        <v>7</v>
      </c>
      <c r="L2666" t="s">
        <v>94</v>
      </c>
      <c r="M2666">
        <v>1182.664</v>
      </c>
      <c r="N2666">
        <v>1</v>
      </c>
      <c r="O2666">
        <v>1182.664</v>
      </c>
      <c r="P2666" t="s">
        <v>2288</v>
      </c>
      <c r="Q2666">
        <v>0</v>
      </c>
    </row>
    <row r="2667" spans="1:17" x14ac:dyDescent="0.25">
      <c r="A2667" t="s">
        <v>2392</v>
      </c>
      <c r="B2667" t="s">
        <v>404</v>
      </c>
      <c r="C2667" t="s">
        <v>107</v>
      </c>
      <c r="D2667" t="s">
        <v>2287</v>
      </c>
      <c r="E2667" t="s">
        <v>93</v>
      </c>
      <c r="F2667">
        <v>40700</v>
      </c>
      <c r="G2667" t="s">
        <v>911</v>
      </c>
      <c r="I2667" t="s">
        <v>253</v>
      </c>
      <c r="J2667">
        <v>2026</v>
      </c>
      <c r="K2667">
        <v>7</v>
      </c>
      <c r="L2667" t="s">
        <v>94</v>
      </c>
      <c r="M2667">
        <v>500.35124999999999</v>
      </c>
      <c r="N2667">
        <v>1</v>
      </c>
      <c r="O2667">
        <v>500.35124999999999</v>
      </c>
      <c r="P2667" t="s">
        <v>2288</v>
      </c>
      <c r="Q2667">
        <v>0</v>
      </c>
    </row>
    <row r="2668" spans="1:17" x14ac:dyDescent="0.25">
      <c r="A2668" t="s">
        <v>2392</v>
      </c>
      <c r="B2668" t="s">
        <v>404</v>
      </c>
      <c r="C2668" t="s">
        <v>107</v>
      </c>
      <c r="D2668" t="s">
        <v>2287</v>
      </c>
      <c r="E2668" t="s">
        <v>105</v>
      </c>
      <c r="F2668">
        <v>40700</v>
      </c>
      <c r="G2668" t="s">
        <v>911</v>
      </c>
      <c r="I2668" t="s">
        <v>144</v>
      </c>
      <c r="J2668">
        <v>2026</v>
      </c>
      <c r="K2668">
        <v>7</v>
      </c>
      <c r="L2668" t="s">
        <v>94</v>
      </c>
      <c r="M2668">
        <v>1933.1222749999999</v>
      </c>
      <c r="N2668">
        <v>1</v>
      </c>
      <c r="O2668">
        <v>1933.1222749999999</v>
      </c>
      <c r="P2668" t="s">
        <v>2288</v>
      </c>
      <c r="Q2668">
        <v>0</v>
      </c>
    </row>
    <row r="2669" spans="1:17" x14ac:dyDescent="0.25">
      <c r="A2669" t="s">
        <v>2392</v>
      </c>
      <c r="B2669" t="s">
        <v>2292</v>
      </c>
      <c r="C2669" t="s">
        <v>107</v>
      </c>
      <c r="D2669" t="s">
        <v>2287</v>
      </c>
      <c r="E2669" t="s">
        <v>93</v>
      </c>
      <c r="F2669">
        <v>40700</v>
      </c>
      <c r="G2669" t="s">
        <v>911</v>
      </c>
      <c r="I2669" t="s">
        <v>253</v>
      </c>
      <c r="J2669">
        <v>2026</v>
      </c>
      <c r="K2669">
        <v>7</v>
      </c>
      <c r="L2669" t="s">
        <v>94</v>
      </c>
      <c r="M2669">
        <v>500.35124999999999</v>
      </c>
      <c r="N2669">
        <v>1</v>
      </c>
      <c r="O2669">
        <v>500.35124999999999</v>
      </c>
      <c r="P2669" t="s">
        <v>2288</v>
      </c>
      <c r="Q2669">
        <v>0</v>
      </c>
    </row>
    <row r="2670" spans="1:17" x14ac:dyDescent="0.25">
      <c r="A2670" t="s">
        <v>2392</v>
      </c>
      <c r="B2670" t="s">
        <v>2292</v>
      </c>
      <c r="C2670" t="s">
        <v>107</v>
      </c>
      <c r="D2670" t="s">
        <v>2287</v>
      </c>
      <c r="E2670" t="s">
        <v>105</v>
      </c>
      <c r="F2670">
        <v>40700</v>
      </c>
      <c r="G2670" t="s">
        <v>911</v>
      </c>
      <c r="I2670" t="s">
        <v>144</v>
      </c>
      <c r="J2670">
        <v>2026</v>
      </c>
      <c r="K2670">
        <v>7</v>
      </c>
      <c r="L2670" t="s">
        <v>94</v>
      </c>
      <c r="M2670">
        <v>113.71307500000002</v>
      </c>
      <c r="N2670">
        <v>1</v>
      </c>
      <c r="O2670">
        <v>113.71307500000002</v>
      </c>
      <c r="P2670" t="s">
        <v>2288</v>
      </c>
      <c r="Q2670">
        <v>0</v>
      </c>
    </row>
    <row r="2671" spans="1:17" x14ac:dyDescent="0.25">
      <c r="A2671" t="s">
        <v>2392</v>
      </c>
      <c r="B2671" t="s">
        <v>1593</v>
      </c>
      <c r="C2671" t="s">
        <v>107</v>
      </c>
      <c r="D2671" t="s">
        <v>2287</v>
      </c>
      <c r="E2671" t="s">
        <v>104</v>
      </c>
      <c r="F2671">
        <v>40700</v>
      </c>
      <c r="G2671" t="s">
        <v>911</v>
      </c>
      <c r="I2671" t="s">
        <v>245</v>
      </c>
      <c r="J2671">
        <v>2026</v>
      </c>
      <c r="K2671">
        <v>7</v>
      </c>
      <c r="L2671" t="s">
        <v>94</v>
      </c>
      <c r="M2671">
        <v>63.66</v>
      </c>
      <c r="N2671">
        <v>1</v>
      </c>
      <c r="O2671">
        <v>63.66</v>
      </c>
      <c r="P2671" t="s">
        <v>2288</v>
      </c>
      <c r="Q2671">
        <v>1</v>
      </c>
    </row>
    <row r="2672" spans="1:17" x14ac:dyDescent="0.25">
      <c r="A2672" t="s">
        <v>2392</v>
      </c>
      <c r="B2672" t="s">
        <v>1593</v>
      </c>
      <c r="C2672" t="s">
        <v>107</v>
      </c>
      <c r="D2672" t="s">
        <v>2287</v>
      </c>
      <c r="E2672" t="s">
        <v>104</v>
      </c>
      <c r="F2672">
        <v>40700</v>
      </c>
      <c r="G2672" t="s">
        <v>911</v>
      </c>
      <c r="I2672" t="s">
        <v>246</v>
      </c>
      <c r="J2672">
        <v>2026</v>
      </c>
      <c r="K2672">
        <v>7</v>
      </c>
      <c r="L2672" t="s">
        <v>94</v>
      </c>
      <c r="M2672">
        <v>400.28100000000001</v>
      </c>
      <c r="N2672">
        <v>1</v>
      </c>
      <c r="O2672">
        <v>400.28100000000001</v>
      </c>
      <c r="P2672" t="s">
        <v>2288</v>
      </c>
      <c r="Q2672">
        <v>0</v>
      </c>
    </row>
    <row r="2673" spans="1:17" x14ac:dyDescent="0.25">
      <c r="A2673" t="s">
        <v>2392</v>
      </c>
      <c r="B2673" t="s">
        <v>1593</v>
      </c>
      <c r="C2673" t="s">
        <v>107</v>
      </c>
      <c r="D2673" t="s">
        <v>2287</v>
      </c>
      <c r="E2673" t="s">
        <v>93</v>
      </c>
      <c r="F2673">
        <v>40700</v>
      </c>
      <c r="G2673" t="s">
        <v>911</v>
      </c>
      <c r="I2673" t="s">
        <v>2860</v>
      </c>
      <c r="J2673">
        <v>2026</v>
      </c>
      <c r="K2673">
        <v>7</v>
      </c>
      <c r="L2673" t="s">
        <v>94</v>
      </c>
      <c r="M2673">
        <v>525.36452499999996</v>
      </c>
      <c r="N2673">
        <v>1</v>
      </c>
      <c r="O2673">
        <v>525.36452499999996</v>
      </c>
      <c r="P2673" t="s">
        <v>2288</v>
      </c>
      <c r="Q2673">
        <v>0</v>
      </c>
    </row>
    <row r="2674" spans="1:17" x14ac:dyDescent="0.25">
      <c r="A2674" t="s">
        <v>2392</v>
      </c>
      <c r="B2674" t="s">
        <v>1593</v>
      </c>
      <c r="C2674" t="s">
        <v>107</v>
      </c>
      <c r="D2674" t="s">
        <v>2287</v>
      </c>
      <c r="E2674" t="s">
        <v>93</v>
      </c>
      <c r="F2674">
        <v>40700</v>
      </c>
      <c r="G2674" t="s">
        <v>911</v>
      </c>
      <c r="I2674" t="s">
        <v>253</v>
      </c>
      <c r="J2674">
        <v>2026</v>
      </c>
      <c r="K2674">
        <v>7</v>
      </c>
      <c r="L2674" t="s">
        <v>94</v>
      </c>
      <c r="M2674">
        <v>500.35124999999999</v>
      </c>
      <c r="N2674">
        <v>1</v>
      </c>
      <c r="O2674">
        <v>500.35124999999999</v>
      </c>
      <c r="P2674" t="s">
        <v>2288</v>
      </c>
      <c r="Q2674">
        <v>0</v>
      </c>
    </row>
    <row r="2675" spans="1:17" x14ac:dyDescent="0.25">
      <c r="A2675" t="s">
        <v>2392</v>
      </c>
      <c r="B2675" t="s">
        <v>2293</v>
      </c>
      <c r="C2675" t="s">
        <v>107</v>
      </c>
      <c r="D2675" t="s">
        <v>2287</v>
      </c>
      <c r="E2675" t="s">
        <v>105</v>
      </c>
      <c r="F2675">
        <v>40700</v>
      </c>
      <c r="G2675" t="s">
        <v>911</v>
      </c>
      <c r="I2675" t="s">
        <v>109</v>
      </c>
      <c r="J2675">
        <v>2026</v>
      </c>
      <c r="K2675">
        <v>7</v>
      </c>
      <c r="L2675" t="s">
        <v>94</v>
      </c>
      <c r="M2675">
        <v>87.33637499999999</v>
      </c>
      <c r="N2675">
        <v>1</v>
      </c>
      <c r="O2675">
        <v>87.33637499999999</v>
      </c>
      <c r="P2675" t="s">
        <v>2288</v>
      </c>
      <c r="Q2675">
        <v>0</v>
      </c>
    </row>
    <row r="2676" spans="1:17" x14ac:dyDescent="0.25">
      <c r="A2676" t="s">
        <v>2392</v>
      </c>
      <c r="B2676" t="s">
        <v>2293</v>
      </c>
      <c r="C2676" t="s">
        <v>107</v>
      </c>
      <c r="D2676" t="s">
        <v>2287</v>
      </c>
      <c r="E2676" t="s">
        <v>93</v>
      </c>
      <c r="F2676">
        <v>40700</v>
      </c>
      <c r="G2676" t="s">
        <v>911</v>
      </c>
      <c r="I2676" t="s">
        <v>253</v>
      </c>
      <c r="J2676">
        <v>2026</v>
      </c>
      <c r="K2676">
        <v>7</v>
      </c>
      <c r="L2676" t="s">
        <v>94</v>
      </c>
      <c r="M2676">
        <v>500.35124999999999</v>
      </c>
      <c r="N2676">
        <v>1</v>
      </c>
      <c r="O2676">
        <v>500.35124999999999</v>
      </c>
      <c r="P2676" t="s">
        <v>2288</v>
      </c>
      <c r="Q2676">
        <v>0</v>
      </c>
    </row>
    <row r="2677" spans="1:17" x14ac:dyDescent="0.25">
      <c r="A2677" t="s">
        <v>2392</v>
      </c>
      <c r="B2677" t="s">
        <v>2293</v>
      </c>
      <c r="C2677" t="s">
        <v>107</v>
      </c>
      <c r="D2677" t="s">
        <v>2287</v>
      </c>
      <c r="E2677" t="s">
        <v>105</v>
      </c>
      <c r="F2677">
        <v>40700</v>
      </c>
      <c r="G2677" t="s">
        <v>911</v>
      </c>
      <c r="I2677" t="s">
        <v>111</v>
      </c>
      <c r="J2677">
        <v>2026</v>
      </c>
      <c r="K2677">
        <v>7</v>
      </c>
      <c r="L2677" t="s">
        <v>94</v>
      </c>
      <c r="M2677">
        <v>87.33637499999999</v>
      </c>
      <c r="N2677">
        <v>1</v>
      </c>
      <c r="O2677">
        <v>87.33637499999999</v>
      </c>
      <c r="P2677" t="s">
        <v>2288</v>
      </c>
      <c r="Q2677">
        <v>0</v>
      </c>
    </row>
    <row r="2678" spans="1:17" x14ac:dyDescent="0.25">
      <c r="A2678" t="s">
        <v>1005</v>
      </c>
      <c r="B2678" t="s">
        <v>2294</v>
      </c>
      <c r="C2678" t="s">
        <v>133</v>
      </c>
      <c r="D2678" t="s">
        <v>2287</v>
      </c>
      <c r="E2678" t="s">
        <v>93</v>
      </c>
      <c r="F2678">
        <v>40700</v>
      </c>
      <c r="G2678" t="s">
        <v>911</v>
      </c>
      <c r="I2678" t="s">
        <v>253</v>
      </c>
      <c r="J2678">
        <v>2026</v>
      </c>
      <c r="K2678">
        <v>7</v>
      </c>
      <c r="L2678" t="s">
        <v>94</v>
      </c>
      <c r="M2678">
        <v>310.82</v>
      </c>
      <c r="N2678">
        <v>1</v>
      </c>
      <c r="O2678">
        <v>310.82</v>
      </c>
      <c r="P2678" t="s">
        <v>2288</v>
      </c>
      <c r="Q2678">
        <v>0</v>
      </c>
    </row>
    <row r="2679" spans="1:17" x14ac:dyDescent="0.25">
      <c r="A2679" t="s">
        <v>2516</v>
      </c>
      <c r="B2679" t="s">
        <v>1613</v>
      </c>
      <c r="C2679" t="s">
        <v>296</v>
      </c>
      <c r="D2679" t="s">
        <v>2287</v>
      </c>
      <c r="E2679" t="s">
        <v>93</v>
      </c>
      <c r="F2679">
        <v>40700</v>
      </c>
      <c r="G2679" t="s">
        <v>911</v>
      </c>
      <c r="I2679" t="s">
        <v>253</v>
      </c>
      <c r="J2679">
        <v>2026</v>
      </c>
      <c r="K2679">
        <v>7</v>
      </c>
      <c r="L2679" t="s">
        <v>94</v>
      </c>
      <c r="M2679">
        <v>369.9</v>
      </c>
      <c r="N2679">
        <v>1</v>
      </c>
      <c r="O2679">
        <v>369.9</v>
      </c>
      <c r="P2679" t="s">
        <v>2288</v>
      </c>
      <c r="Q2679">
        <v>0</v>
      </c>
    </row>
    <row r="2680" spans="1:17" x14ac:dyDescent="0.25">
      <c r="A2680" t="s">
        <v>2516</v>
      </c>
      <c r="B2680" t="s">
        <v>1613</v>
      </c>
      <c r="C2680" t="s">
        <v>296</v>
      </c>
      <c r="D2680" t="s">
        <v>2287</v>
      </c>
      <c r="E2680" t="s">
        <v>105</v>
      </c>
      <c r="F2680">
        <v>40700</v>
      </c>
      <c r="G2680" t="s">
        <v>911</v>
      </c>
      <c r="I2680" t="s">
        <v>2295</v>
      </c>
      <c r="J2680">
        <v>2026</v>
      </c>
      <c r="K2680">
        <v>7</v>
      </c>
      <c r="L2680" t="s">
        <v>94</v>
      </c>
      <c r="M2680">
        <v>3119.49</v>
      </c>
      <c r="N2680">
        <v>1</v>
      </c>
      <c r="O2680">
        <v>3119.49</v>
      </c>
      <c r="P2680" t="s">
        <v>2288</v>
      </c>
      <c r="Q2680">
        <v>0</v>
      </c>
    </row>
    <row r="2681" spans="1:17" x14ac:dyDescent="0.25">
      <c r="A2681" t="s">
        <v>1005</v>
      </c>
      <c r="B2681" t="s">
        <v>2296</v>
      </c>
      <c r="C2681" t="s">
        <v>133</v>
      </c>
      <c r="D2681" t="s">
        <v>2287</v>
      </c>
      <c r="E2681" t="s">
        <v>105</v>
      </c>
      <c r="F2681">
        <v>40700</v>
      </c>
      <c r="G2681" t="s">
        <v>911</v>
      </c>
      <c r="I2681" t="s">
        <v>158</v>
      </c>
      <c r="J2681">
        <v>2026</v>
      </c>
      <c r="K2681">
        <v>7</v>
      </c>
      <c r="L2681" t="s">
        <v>94</v>
      </c>
      <c r="M2681">
        <v>165.14</v>
      </c>
      <c r="N2681">
        <v>1</v>
      </c>
      <c r="O2681">
        <v>165.14</v>
      </c>
      <c r="P2681" t="s">
        <v>2288</v>
      </c>
      <c r="Q2681">
        <v>0</v>
      </c>
    </row>
    <row r="2682" spans="1:17" x14ac:dyDescent="0.25">
      <c r="A2682" t="s">
        <v>1005</v>
      </c>
      <c r="B2682" t="s">
        <v>2297</v>
      </c>
      <c r="C2682" t="s">
        <v>133</v>
      </c>
      <c r="D2682" t="s">
        <v>2287</v>
      </c>
      <c r="E2682" t="s">
        <v>93</v>
      </c>
      <c r="F2682">
        <v>40700</v>
      </c>
      <c r="G2682" t="s">
        <v>911</v>
      </c>
      <c r="I2682" t="s">
        <v>253</v>
      </c>
      <c r="J2682">
        <v>2026</v>
      </c>
      <c r="K2682">
        <v>7</v>
      </c>
      <c r="L2682" t="s">
        <v>94</v>
      </c>
      <c r="M2682">
        <v>310.82</v>
      </c>
      <c r="N2682">
        <v>1</v>
      </c>
      <c r="O2682">
        <v>310.82</v>
      </c>
      <c r="P2682" t="s">
        <v>2288</v>
      </c>
      <c r="Q2682">
        <v>0</v>
      </c>
    </row>
    <row r="2683" spans="1:17" x14ac:dyDescent="0.25">
      <c r="A2683" t="s">
        <v>1005</v>
      </c>
      <c r="B2683" t="s">
        <v>2297</v>
      </c>
      <c r="C2683" t="s">
        <v>133</v>
      </c>
      <c r="D2683" t="s">
        <v>2287</v>
      </c>
      <c r="E2683" t="s">
        <v>105</v>
      </c>
      <c r="F2683">
        <v>40700</v>
      </c>
      <c r="G2683" t="s">
        <v>911</v>
      </c>
      <c r="I2683" t="s">
        <v>158</v>
      </c>
      <c r="J2683">
        <v>2026</v>
      </c>
      <c r="K2683">
        <v>7</v>
      </c>
      <c r="L2683" t="s">
        <v>94</v>
      </c>
      <c r="M2683">
        <v>165.14</v>
      </c>
      <c r="N2683">
        <v>1</v>
      </c>
      <c r="O2683">
        <v>165.14</v>
      </c>
      <c r="P2683" t="s">
        <v>2288</v>
      </c>
      <c r="Q2683">
        <v>0</v>
      </c>
    </row>
    <row r="2684" spans="1:17" x14ac:dyDescent="0.25">
      <c r="A2684" t="s">
        <v>1005</v>
      </c>
      <c r="B2684" t="s">
        <v>414</v>
      </c>
      <c r="C2684" t="s">
        <v>133</v>
      </c>
      <c r="D2684" t="s">
        <v>2287</v>
      </c>
      <c r="E2684" t="s">
        <v>93</v>
      </c>
      <c r="F2684">
        <v>40700</v>
      </c>
      <c r="G2684" t="s">
        <v>911</v>
      </c>
      <c r="I2684" t="s">
        <v>253</v>
      </c>
      <c r="J2684">
        <v>2026</v>
      </c>
      <c r="K2684">
        <v>7</v>
      </c>
      <c r="L2684" t="s">
        <v>94</v>
      </c>
      <c r="M2684">
        <v>310.82</v>
      </c>
      <c r="N2684">
        <v>1</v>
      </c>
      <c r="O2684">
        <v>310.82</v>
      </c>
      <c r="P2684" t="s">
        <v>2288</v>
      </c>
      <c r="Q2684">
        <v>0</v>
      </c>
    </row>
    <row r="2685" spans="1:17" x14ac:dyDescent="0.25">
      <c r="A2685" t="s">
        <v>1005</v>
      </c>
      <c r="B2685" t="s">
        <v>414</v>
      </c>
      <c r="C2685" t="s">
        <v>133</v>
      </c>
      <c r="D2685" t="s">
        <v>2287</v>
      </c>
      <c r="E2685" t="s">
        <v>105</v>
      </c>
      <c r="F2685">
        <v>40700</v>
      </c>
      <c r="G2685" t="s">
        <v>911</v>
      </c>
      <c r="I2685" t="s">
        <v>158</v>
      </c>
      <c r="J2685">
        <v>2026</v>
      </c>
      <c r="K2685">
        <v>7</v>
      </c>
      <c r="L2685" t="s">
        <v>94</v>
      </c>
      <c r="M2685">
        <v>495.42</v>
      </c>
      <c r="N2685">
        <v>1</v>
      </c>
      <c r="O2685">
        <v>495.42</v>
      </c>
      <c r="P2685" t="s">
        <v>2288</v>
      </c>
      <c r="Q2685">
        <v>0</v>
      </c>
    </row>
    <row r="2686" spans="1:17" x14ac:dyDescent="0.25">
      <c r="A2686" t="s">
        <v>2392</v>
      </c>
      <c r="B2686" t="s">
        <v>2298</v>
      </c>
      <c r="C2686" t="s">
        <v>107</v>
      </c>
      <c r="D2686" t="s">
        <v>2287</v>
      </c>
      <c r="E2686" t="s">
        <v>104</v>
      </c>
      <c r="F2686">
        <v>40700</v>
      </c>
      <c r="G2686" t="s">
        <v>911</v>
      </c>
      <c r="I2686" t="s">
        <v>245</v>
      </c>
      <c r="J2686">
        <v>2026</v>
      </c>
      <c r="K2686">
        <v>7</v>
      </c>
      <c r="L2686" t="s">
        <v>94</v>
      </c>
      <c r="M2686">
        <v>413.79</v>
      </c>
      <c r="N2686">
        <v>1</v>
      </c>
      <c r="O2686">
        <v>413.79</v>
      </c>
      <c r="P2686" t="s">
        <v>2288</v>
      </c>
      <c r="Q2686">
        <v>1</v>
      </c>
    </row>
    <row r="2687" spans="1:17" x14ac:dyDescent="0.25">
      <c r="A2687" t="s">
        <v>2392</v>
      </c>
      <c r="B2687" t="s">
        <v>2298</v>
      </c>
      <c r="C2687" t="s">
        <v>107</v>
      </c>
      <c r="D2687" t="s">
        <v>2287</v>
      </c>
      <c r="E2687" t="s">
        <v>104</v>
      </c>
      <c r="F2687">
        <v>40700</v>
      </c>
      <c r="G2687" t="s">
        <v>911</v>
      </c>
      <c r="I2687" t="s">
        <v>246</v>
      </c>
      <c r="J2687">
        <v>2026</v>
      </c>
      <c r="K2687">
        <v>7</v>
      </c>
      <c r="L2687" t="s">
        <v>94</v>
      </c>
      <c r="M2687">
        <v>400.28100000000001</v>
      </c>
      <c r="N2687">
        <v>1</v>
      </c>
      <c r="O2687">
        <v>400.28100000000001</v>
      </c>
      <c r="P2687" t="s">
        <v>2288</v>
      </c>
      <c r="Q2687">
        <v>0</v>
      </c>
    </row>
    <row r="2688" spans="1:17" x14ac:dyDescent="0.25">
      <c r="A2688" t="s">
        <v>2392</v>
      </c>
      <c r="B2688" t="s">
        <v>2298</v>
      </c>
      <c r="C2688" t="s">
        <v>107</v>
      </c>
      <c r="D2688" t="s">
        <v>2287</v>
      </c>
      <c r="E2688" t="s">
        <v>93</v>
      </c>
      <c r="F2688">
        <v>40700</v>
      </c>
      <c r="G2688" t="s">
        <v>911</v>
      </c>
      <c r="I2688" t="s">
        <v>253</v>
      </c>
      <c r="J2688">
        <v>2026</v>
      </c>
      <c r="K2688">
        <v>7</v>
      </c>
      <c r="L2688" t="s">
        <v>94</v>
      </c>
      <c r="M2688">
        <v>500.35124999999999</v>
      </c>
      <c r="N2688">
        <v>1</v>
      </c>
      <c r="O2688">
        <v>500.35124999999999</v>
      </c>
      <c r="P2688" t="s">
        <v>2288</v>
      </c>
      <c r="Q2688">
        <v>0</v>
      </c>
    </row>
    <row r="2689" spans="1:17" x14ac:dyDescent="0.25">
      <c r="A2689" t="s">
        <v>2392</v>
      </c>
      <c r="B2689" t="s">
        <v>2298</v>
      </c>
      <c r="C2689" t="s">
        <v>107</v>
      </c>
      <c r="D2689" t="s">
        <v>2287</v>
      </c>
      <c r="E2689" t="s">
        <v>105</v>
      </c>
      <c r="F2689">
        <v>40700</v>
      </c>
      <c r="G2689" t="s">
        <v>911</v>
      </c>
      <c r="I2689" t="s">
        <v>144</v>
      </c>
      <c r="J2689">
        <v>2026</v>
      </c>
      <c r="K2689">
        <v>7</v>
      </c>
      <c r="L2689" t="s">
        <v>94</v>
      </c>
      <c r="M2689">
        <v>341.13922500000001</v>
      </c>
      <c r="N2689">
        <v>1</v>
      </c>
      <c r="O2689">
        <v>341.13922500000001</v>
      </c>
      <c r="P2689" t="s">
        <v>2288</v>
      </c>
      <c r="Q2689">
        <v>0</v>
      </c>
    </row>
    <row r="2690" spans="1:17" x14ac:dyDescent="0.25">
      <c r="A2690" t="s">
        <v>2392</v>
      </c>
      <c r="B2690" t="s">
        <v>2298</v>
      </c>
      <c r="C2690" t="s">
        <v>107</v>
      </c>
      <c r="D2690" t="s">
        <v>2287</v>
      </c>
      <c r="E2690" t="s">
        <v>105</v>
      </c>
      <c r="F2690">
        <v>40700</v>
      </c>
      <c r="G2690" t="s">
        <v>911</v>
      </c>
      <c r="I2690" t="s">
        <v>158</v>
      </c>
      <c r="J2690">
        <v>2026</v>
      </c>
      <c r="K2690">
        <v>7</v>
      </c>
      <c r="L2690" t="s">
        <v>94</v>
      </c>
      <c r="M2690">
        <v>600.42150000000004</v>
      </c>
      <c r="N2690">
        <v>1</v>
      </c>
      <c r="O2690">
        <v>600.42150000000004</v>
      </c>
      <c r="P2690" t="s">
        <v>2288</v>
      </c>
      <c r="Q2690">
        <v>0</v>
      </c>
    </row>
    <row r="2691" spans="1:17" x14ac:dyDescent="0.25">
      <c r="A2691" t="s">
        <v>2382</v>
      </c>
      <c r="B2691" t="s">
        <v>2299</v>
      </c>
      <c r="C2691" t="s">
        <v>733</v>
      </c>
      <c r="D2691" t="s">
        <v>2287</v>
      </c>
      <c r="E2691" t="s">
        <v>93</v>
      </c>
      <c r="F2691">
        <v>40700</v>
      </c>
      <c r="G2691" t="s">
        <v>911</v>
      </c>
      <c r="I2691" t="s">
        <v>253</v>
      </c>
      <c r="J2691">
        <v>2026</v>
      </c>
      <c r="K2691">
        <v>7</v>
      </c>
      <c r="L2691" t="s">
        <v>94</v>
      </c>
      <c r="M2691">
        <v>1301.7849999999999</v>
      </c>
      <c r="N2691">
        <v>1</v>
      </c>
      <c r="O2691">
        <v>1301.7849999999999</v>
      </c>
      <c r="P2691" t="s">
        <v>2288</v>
      </c>
      <c r="Q2691">
        <v>0</v>
      </c>
    </row>
    <row r="2692" spans="1:17" x14ac:dyDescent="0.25">
      <c r="A2692" t="s">
        <v>2382</v>
      </c>
      <c r="B2692" t="s">
        <v>2299</v>
      </c>
      <c r="C2692" t="s">
        <v>733</v>
      </c>
      <c r="D2692" t="s">
        <v>2287</v>
      </c>
      <c r="E2692" t="s">
        <v>105</v>
      </c>
      <c r="F2692">
        <v>40700</v>
      </c>
      <c r="G2692" t="s">
        <v>911</v>
      </c>
      <c r="I2692" t="s">
        <v>111</v>
      </c>
      <c r="J2692">
        <v>2026</v>
      </c>
      <c r="K2692">
        <v>7</v>
      </c>
      <c r="L2692" t="s">
        <v>94</v>
      </c>
      <c r="M2692">
        <v>163.476</v>
      </c>
      <c r="N2692">
        <v>1</v>
      </c>
      <c r="O2692">
        <v>163.476</v>
      </c>
      <c r="P2692" t="s">
        <v>2288</v>
      </c>
      <c r="Q2692">
        <v>0</v>
      </c>
    </row>
    <row r="2693" spans="1:17" x14ac:dyDescent="0.25">
      <c r="A2693" t="s">
        <v>2382</v>
      </c>
      <c r="B2693" t="s">
        <v>2299</v>
      </c>
      <c r="C2693" t="s">
        <v>733</v>
      </c>
      <c r="D2693" t="s">
        <v>2287</v>
      </c>
      <c r="E2693" t="s">
        <v>105</v>
      </c>
      <c r="F2693">
        <v>40700</v>
      </c>
      <c r="G2693" t="s">
        <v>911</v>
      </c>
      <c r="I2693" t="s">
        <v>158</v>
      </c>
      <c r="J2693">
        <v>2026</v>
      </c>
      <c r="K2693">
        <v>7</v>
      </c>
      <c r="L2693" t="s">
        <v>94</v>
      </c>
      <c r="M2693">
        <v>4889.1750000000002</v>
      </c>
      <c r="N2693">
        <v>1</v>
      </c>
      <c r="O2693">
        <v>4889.1750000000002</v>
      </c>
      <c r="P2693" t="s">
        <v>2288</v>
      </c>
      <c r="Q2693">
        <v>0</v>
      </c>
    </row>
    <row r="2694" spans="1:17" x14ac:dyDescent="0.25">
      <c r="A2694" t="s">
        <v>2516</v>
      </c>
      <c r="B2694" t="s">
        <v>1749</v>
      </c>
      <c r="C2694" t="s">
        <v>296</v>
      </c>
      <c r="D2694" t="s">
        <v>2287</v>
      </c>
      <c r="E2694" t="s">
        <v>93</v>
      </c>
      <c r="F2694">
        <v>40700</v>
      </c>
      <c r="G2694" t="s">
        <v>911</v>
      </c>
      <c r="I2694" t="s">
        <v>253</v>
      </c>
      <c r="J2694">
        <v>2026</v>
      </c>
      <c r="K2694">
        <v>7</v>
      </c>
      <c r="L2694" t="s">
        <v>94</v>
      </c>
      <c r="M2694">
        <v>402.36</v>
      </c>
      <c r="N2694">
        <v>1</v>
      </c>
      <c r="O2694">
        <v>402.36</v>
      </c>
      <c r="P2694" t="s">
        <v>2288</v>
      </c>
      <c r="Q2694">
        <v>0</v>
      </c>
    </row>
    <row r="2695" spans="1:17" x14ac:dyDescent="0.25">
      <c r="A2695" t="s">
        <v>2516</v>
      </c>
      <c r="B2695" t="s">
        <v>1749</v>
      </c>
      <c r="C2695" t="s">
        <v>296</v>
      </c>
      <c r="D2695" t="s">
        <v>2287</v>
      </c>
      <c r="E2695" t="s">
        <v>105</v>
      </c>
      <c r="F2695">
        <v>40700</v>
      </c>
      <c r="G2695" t="s">
        <v>911</v>
      </c>
      <c r="I2695" t="s">
        <v>2295</v>
      </c>
      <c r="J2695">
        <v>2026</v>
      </c>
      <c r="K2695">
        <v>7</v>
      </c>
      <c r="L2695" t="s">
        <v>94</v>
      </c>
      <c r="M2695">
        <v>308.48</v>
      </c>
      <c r="N2695">
        <v>1</v>
      </c>
      <c r="O2695">
        <v>308.48</v>
      </c>
      <c r="P2695" t="s">
        <v>2288</v>
      </c>
      <c r="Q2695">
        <v>0</v>
      </c>
    </row>
    <row r="2696" spans="1:17" x14ac:dyDescent="0.25">
      <c r="A2696" t="s">
        <v>1005</v>
      </c>
      <c r="B2696" t="s">
        <v>2300</v>
      </c>
      <c r="C2696" t="s">
        <v>133</v>
      </c>
      <c r="D2696" t="s">
        <v>2287</v>
      </c>
      <c r="E2696" t="s">
        <v>93</v>
      </c>
      <c r="F2696">
        <v>40700</v>
      </c>
      <c r="G2696" t="s">
        <v>911</v>
      </c>
      <c r="I2696" t="s">
        <v>253</v>
      </c>
      <c r="J2696">
        <v>2026</v>
      </c>
      <c r="K2696">
        <v>7</v>
      </c>
      <c r="L2696" t="s">
        <v>94</v>
      </c>
      <c r="M2696">
        <v>310.82</v>
      </c>
      <c r="N2696">
        <v>1</v>
      </c>
      <c r="O2696">
        <v>310.82</v>
      </c>
      <c r="P2696" t="s">
        <v>2288</v>
      </c>
      <c r="Q2696">
        <v>0</v>
      </c>
    </row>
    <row r="2697" spans="1:17" x14ac:dyDescent="0.25">
      <c r="A2697" t="s">
        <v>1005</v>
      </c>
      <c r="B2697" t="s">
        <v>2300</v>
      </c>
      <c r="C2697" t="s">
        <v>133</v>
      </c>
      <c r="D2697" t="s">
        <v>2287</v>
      </c>
      <c r="E2697" t="s">
        <v>105</v>
      </c>
      <c r="F2697">
        <v>40700</v>
      </c>
      <c r="G2697" t="s">
        <v>911</v>
      </c>
      <c r="I2697" t="s">
        <v>121</v>
      </c>
      <c r="J2697">
        <v>2026</v>
      </c>
      <c r="K2697">
        <v>7</v>
      </c>
      <c r="L2697" t="s">
        <v>94</v>
      </c>
      <c r="M2697">
        <v>330.27</v>
      </c>
      <c r="N2697">
        <v>1</v>
      </c>
      <c r="O2697">
        <v>330.27</v>
      </c>
      <c r="P2697" t="s">
        <v>2288</v>
      </c>
      <c r="Q2697">
        <v>0</v>
      </c>
    </row>
    <row r="2698" spans="1:17" x14ac:dyDescent="0.25">
      <c r="A2698" t="s">
        <v>1005</v>
      </c>
      <c r="B2698" t="s">
        <v>2300</v>
      </c>
      <c r="C2698" t="s">
        <v>133</v>
      </c>
      <c r="D2698" t="s">
        <v>2287</v>
      </c>
      <c r="E2698" t="s">
        <v>105</v>
      </c>
      <c r="F2698">
        <v>40700</v>
      </c>
      <c r="G2698" t="s">
        <v>911</v>
      </c>
      <c r="I2698" t="s">
        <v>158</v>
      </c>
      <c r="J2698">
        <v>2026</v>
      </c>
      <c r="K2698">
        <v>7</v>
      </c>
      <c r="L2698" t="s">
        <v>94</v>
      </c>
      <c r="M2698">
        <v>330.28</v>
      </c>
      <c r="N2698">
        <v>1</v>
      </c>
      <c r="O2698">
        <v>330.28</v>
      </c>
      <c r="P2698" t="s">
        <v>2288</v>
      </c>
      <c r="Q2698">
        <v>0</v>
      </c>
    </row>
    <row r="2699" spans="1:17" x14ac:dyDescent="0.25">
      <c r="A2699" t="s">
        <v>1005</v>
      </c>
      <c r="B2699" t="s">
        <v>1799</v>
      </c>
      <c r="C2699" t="s">
        <v>133</v>
      </c>
      <c r="D2699" t="s">
        <v>2287</v>
      </c>
      <c r="E2699" t="s">
        <v>102</v>
      </c>
      <c r="F2699">
        <v>40700</v>
      </c>
      <c r="G2699" t="s">
        <v>911</v>
      </c>
      <c r="I2699" t="s">
        <v>186</v>
      </c>
      <c r="J2699">
        <v>2026</v>
      </c>
      <c r="K2699">
        <v>7</v>
      </c>
      <c r="L2699" t="s">
        <v>94</v>
      </c>
      <c r="M2699">
        <v>109.08</v>
      </c>
      <c r="N2699">
        <v>1</v>
      </c>
      <c r="O2699">
        <v>109.08</v>
      </c>
      <c r="P2699" t="s">
        <v>2288</v>
      </c>
      <c r="Q2699">
        <v>1</v>
      </c>
    </row>
    <row r="2700" spans="1:17" x14ac:dyDescent="0.25">
      <c r="A2700" t="s">
        <v>1005</v>
      </c>
      <c r="B2700" t="s">
        <v>1799</v>
      </c>
      <c r="C2700" t="s">
        <v>133</v>
      </c>
      <c r="D2700" t="s">
        <v>2287</v>
      </c>
      <c r="E2700" t="s">
        <v>93</v>
      </c>
      <c r="F2700">
        <v>40700</v>
      </c>
      <c r="G2700" t="s">
        <v>911</v>
      </c>
      <c r="I2700" t="s">
        <v>191</v>
      </c>
      <c r="J2700">
        <v>2026</v>
      </c>
      <c r="K2700">
        <v>7</v>
      </c>
      <c r="L2700" t="s">
        <v>94</v>
      </c>
      <c r="M2700">
        <v>177.58</v>
      </c>
      <c r="N2700">
        <v>1</v>
      </c>
      <c r="O2700">
        <v>177.58</v>
      </c>
      <c r="P2700" t="s">
        <v>2288</v>
      </c>
      <c r="Q2700">
        <v>1</v>
      </c>
    </row>
    <row r="2701" spans="1:17" x14ac:dyDescent="0.25">
      <c r="A2701" t="s">
        <v>1005</v>
      </c>
      <c r="B2701" t="s">
        <v>1799</v>
      </c>
      <c r="C2701" t="s">
        <v>133</v>
      </c>
      <c r="D2701" t="s">
        <v>2287</v>
      </c>
      <c r="E2701" t="s">
        <v>93</v>
      </c>
      <c r="F2701">
        <v>40700</v>
      </c>
      <c r="G2701" t="s">
        <v>911</v>
      </c>
      <c r="I2701" t="s">
        <v>168</v>
      </c>
      <c r="J2701">
        <v>2026</v>
      </c>
      <c r="K2701">
        <v>7</v>
      </c>
      <c r="L2701" t="s">
        <v>94</v>
      </c>
      <c r="M2701">
        <v>119.28</v>
      </c>
      <c r="N2701">
        <v>1</v>
      </c>
      <c r="O2701">
        <v>119.28</v>
      </c>
      <c r="P2701" t="s">
        <v>2288</v>
      </c>
      <c r="Q2701">
        <v>0</v>
      </c>
    </row>
    <row r="2702" spans="1:17" x14ac:dyDescent="0.25">
      <c r="A2702" t="s">
        <v>1005</v>
      </c>
      <c r="B2702" t="s">
        <v>1799</v>
      </c>
      <c r="C2702" t="s">
        <v>133</v>
      </c>
      <c r="D2702" t="s">
        <v>2287</v>
      </c>
      <c r="E2702" t="s">
        <v>93</v>
      </c>
      <c r="F2702">
        <v>40700</v>
      </c>
      <c r="G2702" t="s">
        <v>911</v>
      </c>
      <c r="I2702" t="s">
        <v>253</v>
      </c>
      <c r="J2702">
        <v>2026</v>
      </c>
      <c r="K2702">
        <v>7</v>
      </c>
      <c r="L2702" t="s">
        <v>94</v>
      </c>
      <c r="M2702">
        <v>310.82</v>
      </c>
      <c r="N2702">
        <v>1</v>
      </c>
      <c r="O2702">
        <v>310.82</v>
      </c>
      <c r="P2702" t="s">
        <v>2288</v>
      </c>
      <c r="Q2702">
        <v>0</v>
      </c>
    </row>
    <row r="2703" spans="1:17" x14ac:dyDescent="0.25">
      <c r="A2703" t="s">
        <v>1005</v>
      </c>
      <c r="B2703" t="s">
        <v>1799</v>
      </c>
      <c r="C2703" t="s">
        <v>133</v>
      </c>
      <c r="D2703" t="s">
        <v>2287</v>
      </c>
      <c r="E2703" t="s">
        <v>93</v>
      </c>
      <c r="F2703">
        <v>40700</v>
      </c>
      <c r="G2703" t="s">
        <v>911</v>
      </c>
      <c r="I2703" t="s">
        <v>240</v>
      </c>
      <c r="J2703">
        <v>2026</v>
      </c>
      <c r="K2703">
        <v>7</v>
      </c>
      <c r="L2703" t="s">
        <v>94</v>
      </c>
      <c r="M2703">
        <v>1027.52</v>
      </c>
      <c r="N2703">
        <v>1</v>
      </c>
      <c r="O2703">
        <v>1027.52</v>
      </c>
      <c r="P2703" t="s">
        <v>2288</v>
      </c>
      <c r="Q2703">
        <v>0</v>
      </c>
    </row>
    <row r="2704" spans="1:17" x14ac:dyDescent="0.25">
      <c r="A2704" t="s">
        <v>1005</v>
      </c>
      <c r="B2704" t="s">
        <v>1799</v>
      </c>
      <c r="C2704" t="s">
        <v>133</v>
      </c>
      <c r="D2704" t="s">
        <v>2287</v>
      </c>
      <c r="E2704" t="s">
        <v>105</v>
      </c>
      <c r="F2704">
        <v>40700</v>
      </c>
      <c r="G2704" t="s">
        <v>911</v>
      </c>
      <c r="I2704" t="s">
        <v>121</v>
      </c>
      <c r="J2704">
        <v>2026</v>
      </c>
      <c r="K2704">
        <v>7</v>
      </c>
      <c r="L2704" t="s">
        <v>94</v>
      </c>
      <c r="M2704">
        <v>770.63</v>
      </c>
      <c r="N2704">
        <v>1</v>
      </c>
      <c r="O2704">
        <v>770.63</v>
      </c>
      <c r="P2704" t="s">
        <v>2288</v>
      </c>
      <c r="Q2704">
        <v>0</v>
      </c>
    </row>
    <row r="2705" spans="1:17" x14ac:dyDescent="0.25">
      <c r="A2705" t="s">
        <v>1005</v>
      </c>
      <c r="B2705" t="s">
        <v>438</v>
      </c>
      <c r="C2705" t="s">
        <v>133</v>
      </c>
      <c r="D2705" t="s">
        <v>2287</v>
      </c>
      <c r="E2705" t="s">
        <v>93</v>
      </c>
      <c r="F2705">
        <v>40700</v>
      </c>
      <c r="G2705" t="s">
        <v>911</v>
      </c>
      <c r="I2705" t="s">
        <v>253</v>
      </c>
      <c r="J2705">
        <v>2026</v>
      </c>
      <c r="K2705">
        <v>7</v>
      </c>
      <c r="L2705" t="s">
        <v>94</v>
      </c>
      <c r="M2705">
        <v>310.82</v>
      </c>
      <c r="N2705">
        <v>1</v>
      </c>
      <c r="O2705">
        <v>310.82</v>
      </c>
      <c r="P2705" t="s">
        <v>2288</v>
      </c>
      <c r="Q2705">
        <v>0</v>
      </c>
    </row>
    <row r="2706" spans="1:17" x14ac:dyDescent="0.25">
      <c r="A2706" t="s">
        <v>1005</v>
      </c>
      <c r="B2706" t="s">
        <v>438</v>
      </c>
      <c r="C2706" t="s">
        <v>133</v>
      </c>
      <c r="D2706" t="s">
        <v>2287</v>
      </c>
      <c r="E2706" t="s">
        <v>105</v>
      </c>
      <c r="F2706">
        <v>40700</v>
      </c>
      <c r="G2706" t="s">
        <v>911</v>
      </c>
      <c r="I2706" t="s">
        <v>121</v>
      </c>
      <c r="J2706">
        <v>2026</v>
      </c>
      <c r="K2706">
        <v>7</v>
      </c>
      <c r="L2706" t="s">
        <v>94</v>
      </c>
      <c r="M2706">
        <v>220.18</v>
      </c>
      <c r="N2706">
        <v>1</v>
      </c>
      <c r="O2706">
        <v>220.18</v>
      </c>
      <c r="P2706" t="s">
        <v>2288</v>
      </c>
      <c r="Q2706">
        <v>0</v>
      </c>
    </row>
    <row r="2707" spans="1:17" x14ac:dyDescent="0.25">
      <c r="A2707" t="s">
        <v>1005</v>
      </c>
      <c r="B2707" t="s">
        <v>1841</v>
      </c>
      <c r="C2707" t="s">
        <v>133</v>
      </c>
      <c r="D2707" t="s">
        <v>2287</v>
      </c>
      <c r="E2707" t="s">
        <v>102</v>
      </c>
      <c r="F2707">
        <v>40700</v>
      </c>
      <c r="G2707" t="s">
        <v>911</v>
      </c>
      <c r="I2707" t="s">
        <v>186</v>
      </c>
      <c r="J2707">
        <v>2026</v>
      </c>
      <c r="K2707">
        <v>7</v>
      </c>
      <c r="L2707" t="s">
        <v>94</v>
      </c>
      <c r="M2707">
        <v>618.73</v>
      </c>
      <c r="N2707">
        <v>1</v>
      </c>
      <c r="O2707">
        <v>618.73</v>
      </c>
      <c r="P2707" t="s">
        <v>2288</v>
      </c>
      <c r="Q2707">
        <v>1</v>
      </c>
    </row>
    <row r="2708" spans="1:17" x14ac:dyDescent="0.25">
      <c r="A2708" t="s">
        <v>1005</v>
      </c>
      <c r="B2708" t="s">
        <v>1841</v>
      </c>
      <c r="C2708" t="s">
        <v>133</v>
      </c>
      <c r="D2708" t="s">
        <v>2287</v>
      </c>
      <c r="E2708" t="s">
        <v>93</v>
      </c>
      <c r="F2708">
        <v>40700</v>
      </c>
      <c r="G2708" t="s">
        <v>911</v>
      </c>
      <c r="I2708" t="s">
        <v>191</v>
      </c>
      <c r="J2708">
        <v>2026</v>
      </c>
      <c r="K2708">
        <v>7</v>
      </c>
      <c r="L2708" t="s">
        <v>94</v>
      </c>
      <c r="M2708">
        <v>177.58</v>
      </c>
      <c r="N2708">
        <v>1</v>
      </c>
      <c r="O2708">
        <v>177.58</v>
      </c>
      <c r="P2708" t="s">
        <v>2288</v>
      </c>
      <c r="Q2708">
        <v>1</v>
      </c>
    </row>
    <row r="2709" spans="1:17" x14ac:dyDescent="0.25">
      <c r="A2709" t="s">
        <v>1005</v>
      </c>
      <c r="B2709" t="s">
        <v>1841</v>
      </c>
      <c r="C2709" t="s">
        <v>133</v>
      </c>
      <c r="D2709" t="s">
        <v>2287</v>
      </c>
      <c r="E2709" t="s">
        <v>93</v>
      </c>
      <c r="F2709">
        <v>40700</v>
      </c>
      <c r="G2709" t="s">
        <v>911</v>
      </c>
      <c r="I2709" t="s">
        <v>618</v>
      </c>
      <c r="J2709">
        <v>2026</v>
      </c>
      <c r="K2709">
        <v>7</v>
      </c>
      <c r="L2709" t="s">
        <v>94</v>
      </c>
      <c r="M2709">
        <v>233.81</v>
      </c>
      <c r="N2709">
        <v>1</v>
      </c>
      <c r="O2709">
        <v>233.81</v>
      </c>
      <c r="P2709" t="s">
        <v>2288</v>
      </c>
      <c r="Q2709">
        <v>1</v>
      </c>
    </row>
    <row r="2710" spans="1:17" x14ac:dyDescent="0.25">
      <c r="A2710" t="s">
        <v>1005</v>
      </c>
      <c r="B2710" t="s">
        <v>1841</v>
      </c>
      <c r="C2710" t="s">
        <v>133</v>
      </c>
      <c r="D2710" t="s">
        <v>2287</v>
      </c>
      <c r="E2710" t="s">
        <v>93</v>
      </c>
      <c r="F2710">
        <v>40700</v>
      </c>
      <c r="G2710" t="s">
        <v>911</v>
      </c>
      <c r="I2710" t="s">
        <v>168</v>
      </c>
      <c r="J2710">
        <v>2026</v>
      </c>
      <c r="K2710">
        <v>7</v>
      </c>
      <c r="L2710" t="s">
        <v>94</v>
      </c>
      <c r="M2710">
        <v>238.56</v>
      </c>
      <c r="N2710">
        <v>1</v>
      </c>
      <c r="O2710">
        <v>238.56</v>
      </c>
      <c r="P2710" t="s">
        <v>2288</v>
      </c>
      <c r="Q2710">
        <v>0</v>
      </c>
    </row>
    <row r="2711" spans="1:17" x14ac:dyDescent="0.25">
      <c r="A2711" t="s">
        <v>1005</v>
      </c>
      <c r="B2711" t="s">
        <v>1841</v>
      </c>
      <c r="C2711" t="s">
        <v>133</v>
      </c>
      <c r="D2711" t="s">
        <v>2287</v>
      </c>
      <c r="E2711" t="s">
        <v>93</v>
      </c>
      <c r="F2711">
        <v>40700</v>
      </c>
      <c r="G2711" t="s">
        <v>911</v>
      </c>
      <c r="I2711" t="s">
        <v>707</v>
      </c>
      <c r="J2711">
        <v>2026</v>
      </c>
      <c r="K2711">
        <v>7</v>
      </c>
      <c r="L2711" t="s">
        <v>94</v>
      </c>
      <c r="M2711">
        <v>44.58</v>
      </c>
      <c r="N2711">
        <v>1</v>
      </c>
      <c r="O2711">
        <v>44.58</v>
      </c>
      <c r="P2711" t="s">
        <v>2288</v>
      </c>
      <c r="Q2711">
        <v>0</v>
      </c>
    </row>
    <row r="2712" spans="1:17" x14ac:dyDescent="0.25">
      <c r="A2712" t="s">
        <v>1005</v>
      </c>
      <c r="B2712" t="s">
        <v>1841</v>
      </c>
      <c r="C2712" t="s">
        <v>133</v>
      </c>
      <c r="D2712" t="s">
        <v>2287</v>
      </c>
      <c r="E2712" t="s">
        <v>93</v>
      </c>
      <c r="F2712">
        <v>40700</v>
      </c>
      <c r="G2712" t="s">
        <v>911</v>
      </c>
      <c r="I2712" t="s">
        <v>253</v>
      </c>
      <c r="J2712">
        <v>2026</v>
      </c>
      <c r="K2712">
        <v>7</v>
      </c>
      <c r="L2712" t="s">
        <v>94</v>
      </c>
      <c r="M2712">
        <v>310.82</v>
      </c>
      <c r="N2712">
        <v>1</v>
      </c>
      <c r="O2712">
        <v>310.82</v>
      </c>
      <c r="P2712" t="s">
        <v>2288</v>
      </c>
      <c r="Q2712">
        <v>0</v>
      </c>
    </row>
    <row r="2713" spans="1:17" x14ac:dyDescent="0.25">
      <c r="A2713" t="s">
        <v>1005</v>
      </c>
      <c r="B2713" t="s">
        <v>1841</v>
      </c>
      <c r="C2713" t="s">
        <v>133</v>
      </c>
      <c r="D2713" t="s">
        <v>2287</v>
      </c>
      <c r="E2713" t="s">
        <v>93</v>
      </c>
      <c r="F2713">
        <v>40700</v>
      </c>
      <c r="G2713" t="s">
        <v>911</v>
      </c>
      <c r="I2713" t="s">
        <v>240</v>
      </c>
      <c r="J2713">
        <v>2026</v>
      </c>
      <c r="K2713">
        <v>7</v>
      </c>
      <c r="L2713" t="s">
        <v>94</v>
      </c>
      <c r="M2713">
        <v>513.76</v>
      </c>
      <c r="N2713">
        <v>1</v>
      </c>
      <c r="O2713">
        <v>513.76</v>
      </c>
      <c r="P2713" t="s">
        <v>2288</v>
      </c>
      <c r="Q2713">
        <v>0</v>
      </c>
    </row>
    <row r="2714" spans="1:17" x14ac:dyDescent="0.25">
      <c r="A2714" t="s">
        <v>1005</v>
      </c>
      <c r="B2714" t="s">
        <v>1841</v>
      </c>
      <c r="C2714" t="s">
        <v>133</v>
      </c>
      <c r="D2714" t="s">
        <v>2287</v>
      </c>
      <c r="E2714" t="s">
        <v>105</v>
      </c>
      <c r="F2714">
        <v>40700</v>
      </c>
      <c r="G2714" t="s">
        <v>911</v>
      </c>
      <c r="I2714" t="s">
        <v>121</v>
      </c>
      <c r="J2714">
        <v>2026</v>
      </c>
      <c r="K2714">
        <v>7</v>
      </c>
      <c r="L2714" t="s">
        <v>94</v>
      </c>
      <c r="M2714">
        <v>110.09</v>
      </c>
      <c r="N2714">
        <v>1</v>
      </c>
      <c r="O2714">
        <v>110.09</v>
      </c>
      <c r="P2714" t="s">
        <v>2288</v>
      </c>
      <c r="Q2714">
        <v>0</v>
      </c>
    </row>
    <row r="2715" spans="1:17" x14ac:dyDescent="0.25">
      <c r="A2715" t="s">
        <v>1005</v>
      </c>
      <c r="B2715" t="s">
        <v>2301</v>
      </c>
      <c r="C2715" t="s">
        <v>133</v>
      </c>
      <c r="D2715" t="s">
        <v>2287</v>
      </c>
      <c r="E2715" t="s">
        <v>102</v>
      </c>
      <c r="F2715">
        <v>40700</v>
      </c>
      <c r="G2715" t="s">
        <v>911</v>
      </c>
      <c r="I2715" t="s">
        <v>186</v>
      </c>
      <c r="J2715">
        <v>2026</v>
      </c>
      <c r="K2715">
        <v>7</v>
      </c>
      <c r="L2715" t="s">
        <v>94</v>
      </c>
      <c r="M2715">
        <v>936.75</v>
      </c>
      <c r="N2715">
        <v>1</v>
      </c>
      <c r="O2715">
        <v>936.75</v>
      </c>
      <c r="P2715" t="s">
        <v>2288</v>
      </c>
      <c r="Q2715">
        <v>1</v>
      </c>
    </row>
    <row r="2716" spans="1:17" x14ac:dyDescent="0.25">
      <c r="A2716" t="s">
        <v>1005</v>
      </c>
      <c r="B2716" t="s">
        <v>2301</v>
      </c>
      <c r="C2716" t="s">
        <v>133</v>
      </c>
      <c r="D2716" t="s">
        <v>2287</v>
      </c>
      <c r="E2716" t="s">
        <v>93</v>
      </c>
      <c r="F2716">
        <v>40700</v>
      </c>
      <c r="G2716" t="s">
        <v>911</v>
      </c>
      <c r="I2716" t="s">
        <v>191</v>
      </c>
      <c r="J2716">
        <v>2026</v>
      </c>
      <c r="K2716">
        <v>7</v>
      </c>
      <c r="L2716" t="s">
        <v>94</v>
      </c>
      <c r="M2716">
        <v>532.74</v>
      </c>
      <c r="N2716">
        <v>1</v>
      </c>
      <c r="O2716">
        <v>532.74</v>
      </c>
      <c r="P2716" t="s">
        <v>2288</v>
      </c>
      <c r="Q2716">
        <v>1</v>
      </c>
    </row>
    <row r="2717" spans="1:17" x14ac:dyDescent="0.25">
      <c r="A2717" t="s">
        <v>1005</v>
      </c>
      <c r="B2717" t="s">
        <v>2301</v>
      </c>
      <c r="C2717" t="s">
        <v>133</v>
      </c>
      <c r="D2717" t="s">
        <v>2287</v>
      </c>
      <c r="E2717" t="s">
        <v>93</v>
      </c>
      <c r="F2717">
        <v>40700</v>
      </c>
      <c r="G2717" t="s">
        <v>911</v>
      </c>
      <c r="I2717" t="s">
        <v>168</v>
      </c>
      <c r="J2717">
        <v>2026</v>
      </c>
      <c r="K2717">
        <v>7</v>
      </c>
      <c r="L2717" t="s">
        <v>94</v>
      </c>
      <c r="M2717">
        <v>357.84</v>
      </c>
      <c r="N2717">
        <v>1</v>
      </c>
      <c r="O2717">
        <v>357.84</v>
      </c>
      <c r="P2717" t="s">
        <v>2288</v>
      </c>
      <c r="Q2717">
        <v>0</v>
      </c>
    </row>
    <row r="2718" spans="1:17" x14ac:dyDescent="0.25">
      <c r="A2718" t="s">
        <v>1005</v>
      </c>
      <c r="B2718" t="s">
        <v>2301</v>
      </c>
      <c r="C2718" t="s">
        <v>133</v>
      </c>
      <c r="D2718" t="s">
        <v>2287</v>
      </c>
      <c r="E2718" t="s">
        <v>93</v>
      </c>
      <c r="F2718">
        <v>40700</v>
      </c>
      <c r="G2718" t="s">
        <v>911</v>
      </c>
      <c r="I2718" t="s">
        <v>253</v>
      </c>
      <c r="J2718">
        <v>2026</v>
      </c>
      <c r="K2718">
        <v>7</v>
      </c>
      <c r="L2718" t="s">
        <v>94</v>
      </c>
      <c r="M2718">
        <v>310.82</v>
      </c>
      <c r="N2718">
        <v>1</v>
      </c>
      <c r="O2718">
        <v>310.82</v>
      </c>
      <c r="P2718" t="s">
        <v>2288</v>
      </c>
      <c r="Q2718">
        <v>0</v>
      </c>
    </row>
    <row r="2719" spans="1:17" x14ac:dyDescent="0.25">
      <c r="A2719" t="s">
        <v>1005</v>
      </c>
      <c r="B2719" t="s">
        <v>2301</v>
      </c>
      <c r="C2719" t="s">
        <v>133</v>
      </c>
      <c r="D2719" t="s">
        <v>2287</v>
      </c>
      <c r="E2719" t="s">
        <v>93</v>
      </c>
      <c r="F2719">
        <v>40700</v>
      </c>
      <c r="G2719" t="s">
        <v>911</v>
      </c>
      <c r="I2719" t="s">
        <v>240</v>
      </c>
      <c r="J2719">
        <v>2026</v>
      </c>
      <c r="K2719">
        <v>7</v>
      </c>
      <c r="L2719" t="s">
        <v>94</v>
      </c>
      <c r="M2719">
        <v>513.76</v>
      </c>
      <c r="N2719">
        <v>1</v>
      </c>
      <c r="O2719">
        <v>513.76</v>
      </c>
      <c r="P2719" t="s">
        <v>2288</v>
      </c>
      <c r="Q2719">
        <v>0</v>
      </c>
    </row>
    <row r="2720" spans="1:17" x14ac:dyDescent="0.25">
      <c r="A2720" t="s">
        <v>1005</v>
      </c>
      <c r="B2720" t="s">
        <v>2301</v>
      </c>
      <c r="C2720" t="s">
        <v>133</v>
      </c>
      <c r="D2720" t="s">
        <v>2287</v>
      </c>
      <c r="E2720" t="s">
        <v>105</v>
      </c>
      <c r="F2720">
        <v>40700</v>
      </c>
      <c r="G2720" t="s">
        <v>911</v>
      </c>
      <c r="I2720" t="s">
        <v>121</v>
      </c>
      <c r="J2720">
        <v>2026</v>
      </c>
      <c r="K2720">
        <v>7</v>
      </c>
      <c r="L2720" t="s">
        <v>94</v>
      </c>
      <c r="M2720">
        <v>440.36</v>
      </c>
      <c r="N2720">
        <v>1</v>
      </c>
      <c r="O2720">
        <v>440.36</v>
      </c>
      <c r="P2720" t="s">
        <v>2288</v>
      </c>
      <c r="Q2720">
        <v>0</v>
      </c>
    </row>
    <row r="2721" spans="1:17" x14ac:dyDescent="0.25">
      <c r="A2721" t="s">
        <v>2382</v>
      </c>
      <c r="B2721" t="s">
        <v>1849</v>
      </c>
      <c r="C2721" t="s">
        <v>754</v>
      </c>
      <c r="D2721" t="s">
        <v>2287</v>
      </c>
      <c r="E2721" t="s">
        <v>93</v>
      </c>
      <c r="F2721">
        <v>40700</v>
      </c>
      <c r="G2721" t="s">
        <v>911</v>
      </c>
      <c r="I2721" t="s">
        <v>253</v>
      </c>
      <c r="J2721">
        <v>2026</v>
      </c>
      <c r="K2721">
        <v>7</v>
      </c>
      <c r="L2721" t="s">
        <v>94</v>
      </c>
      <c r="M2721">
        <v>1331.93</v>
      </c>
      <c r="N2721">
        <v>1</v>
      </c>
      <c r="O2721">
        <v>1331.93</v>
      </c>
      <c r="P2721" t="s">
        <v>2288</v>
      </c>
      <c r="Q2721">
        <v>0</v>
      </c>
    </row>
    <row r="2722" spans="1:17" x14ac:dyDescent="0.25">
      <c r="A2722" t="s">
        <v>2382</v>
      </c>
      <c r="B2722" t="s">
        <v>1849</v>
      </c>
      <c r="C2722" t="s">
        <v>754</v>
      </c>
      <c r="D2722" t="s">
        <v>2287</v>
      </c>
      <c r="E2722" t="s">
        <v>105</v>
      </c>
      <c r="F2722">
        <v>40700</v>
      </c>
      <c r="G2722" t="s">
        <v>911</v>
      </c>
      <c r="I2722" t="s">
        <v>144</v>
      </c>
      <c r="J2722">
        <v>2026</v>
      </c>
      <c r="K2722">
        <v>7</v>
      </c>
      <c r="L2722" t="s">
        <v>94</v>
      </c>
      <c r="M2722">
        <v>848.28</v>
      </c>
      <c r="N2722">
        <v>1</v>
      </c>
      <c r="O2722">
        <v>848.28</v>
      </c>
      <c r="P2722" t="s">
        <v>2288</v>
      </c>
      <c r="Q2722">
        <v>0</v>
      </c>
    </row>
    <row r="2723" spans="1:17" x14ac:dyDescent="0.25">
      <c r="A2723" t="s">
        <v>2382</v>
      </c>
      <c r="B2723" t="s">
        <v>1849</v>
      </c>
      <c r="C2723" t="s">
        <v>754</v>
      </c>
      <c r="D2723" t="s">
        <v>2287</v>
      </c>
      <c r="E2723" t="s">
        <v>105</v>
      </c>
      <c r="F2723">
        <v>40700</v>
      </c>
      <c r="G2723" t="s">
        <v>911</v>
      </c>
      <c r="I2723" t="s">
        <v>111</v>
      </c>
      <c r="J2723">
        <v>2026</v>
      </c>
      <c r="K2723">
        <v>7</v>
      </c>
      <c r="L2723" t="s">
        <v>94</v>
      </c>
      <c r="M2723">
        <v>148.68</v>
      </c>
      <c r="N2723">
        <v>1</v>
      </c>
      <c r="O2723">
        <v>148.68</v>
      </c>
      <c r="P2723" t="s">
        <v>2288</v>
      </c>
      <c r="Q2723">
        <v>0</v>
      </c>
    </row>
    <row r="2724" spans="1:17" x14ac:dyDescent="0.25">
      <c r="A2724" t="s">
        <v>1005</v>
      </c>
      <c r="B2724" t="s">
        <v>440</v>
      </c>
      <c r="C2724" t="s">
        <v>133</v>
      </c>
      <c r="D2724" t="s">
        <v>2287</v>
      </c>
      <c r="E2724" t="s">
        <v>102</v>
      </c>
      <c r="F2724">
        <v>40700</v>
      </c>
      <c r="G2724" t="s">
        <v>911</v>
      </c>
      <c r="I2724" t="s">
        <v>186</v>
      </c>
      <c r="J2724">
        <v>2026</v>
      </c>
      <c r="K2724">
        <v>7</v>
      </c>
      <c r="L2724" t="s">
        <v>94</v>
      </c>
      <c r="M2724">
        <v>7770.02</v>
      </c>
      <c r="N2724">
        <v>1</v>
      </c>
      <c r="O2724">
        <v>7770.02</v>
      </c>
      <c r="P2724" t="s">
        <v>2288</v>
      </c>
      <c r="Q2724">
        <v>1</v>
      </c>
    </row>
    <row r="2725" spans="1:17" x14ac:dyDescent="0.25">
      <c r="A2725" t="s">
        <v>1005</v>
      </c>
      <c r="B2725" t="s">
        <v>440</v>
      </c>
      <c r="C2725" t="s">
        <v>133</v>
      </c>
      <c r="D2725" t="s">
        <v>2287</v>
      </c>
      <c r="E2725" t="s">
        <v>93</v>
      </c>
      <c r="F2725">
        <v>40700</v>
      </c>
      <c r="G2725" t="s">
        <v>911</v>
      </c>
      <c r="I2725" t="s">
        <v>191</v>
      </c>
      <c r="J2725">
        <v>2026</v>
      </c>
      <c r="K2725">
        <v>7</v>
      </c>
      <c r="L2725" t="s">
        <v>94</v>
      </c>
      <c r="M2725">
        <v>5682.56</v>
      </c>
      <c r="N2725">
        <v>1</v>
      </c>
      <c r="O2725">
        <v>5682.56</v>
      </c>
      <c r="P2725" t="s">
        <v>2288</v>
      </c>
      <c r="Q2725">
        <v>1</v>
      </c>
    </row>
    <row r="2726" spans="1:17" x14ac:dyDescent="0.25">
      <c r="A2726" t="s">
        <v>1005</v>
      </c>
      <c r="B2726" t="s">
        <v>440</v>
      </c>
      <c r="C2726" t="s">
        <v>133</v>
      </c>
      <c r="D2726" t="s">
        <v>2287</v>
      </c>
      <c r="E2726" t="s">
        <v>93</v>
      </c>
      <c r="F2726">
        <v>40700</v>
      </c>
      <c r="G2726" t="s">
        <v>911</v>
      </c>
      <c r="I2726" t="s">
        <v>618</v>
      </c>
      <c r="J2726">
        <v>2026</v>
      </c>
      <c r="K2726">
        <v>7</v>
      </c>
      <c r="L2726" t="s">
        <v>94</v>
      </c>
      <c r="M2726">
        <v>233.81</v>
      </c>
      <c r="N2726">
        <v>1</v>
      </c>
      <c r="O2726">
        <v>233.81</v>
      </c>
      <c r="P2726" t="s">
        <v>2288</v>
      </c>
      <c r="Q2726">
        <v>1</v>
      </c>
    </row>
    <row r="2727" spans="1:17" x14ac:dyDescent="0.25">
      <c r="A2727" t="s">
        <v>1005</v>
      </c>
      <c r="B2727" t="s">
        <v>440</v>
      </c>
      <c r="C2727" t="s">
        <v>133</v>
      </c>
      <c r="D2727" t="s">
        <v>2287</v>
      </c>
      <c r="E2727" t="s">
        <v>93</v>
      </c>
      <c r="F2727">
        <v>40700</v>
      </c>
      <c r="G2727" t="s">
        <v>911</v>
      </c>
      <c r="I2727" t="s">
        <v>168</v>
      </c>
      <c r="J2727">
        <v>2026</v>
      </c>
      <c r="K2727">
        <v>7</v>
      </c>
      <c r="L2727" t="s">
        <v>94</v>
      </c>
      <c r="M2727">
        <v>3936.24</v>
      </c>
      <c r="N2727">
        <v>1</v>
      </c>
      <c r="O2727">
        <v>3936.24</v>
      </c>
      <c r="P2727" t="s">
        <v>2288</v>
      </c>
      <c r="Q2727">
        <v>0</v>
      </c>
    </row>
    <row r="2728" spans="1:17" x14ac:dyDescent="0.25">
      <c r="A2728" t="s">
        <v>1005</v>
      </c>
      <c r="B2728" t="s">
        <v>440</v>
      </c>
      <c r="C2728" t="s">
        <v>133</v>
      </c>
      <c r="D2728" t="s">
        <v>2287</v>
      </c>
      <c r="E2728" t="s">
        <v>93</v>
      </c>
      <c r="F2728">
        <v>40700</v>
      </c>
      <c r="G2728" t="s">
        <v>911</v>
      </c>
      <c r="I2728" t="s">
        <v>253</v>
      </c>
      <c r="J2728">
        <v>2026</v>
      </c>
      <c r="K2728">
        <v>7</v>
      </c>
      <c r="L2728" t="s">
        <v>94</v>
      </c>
      <c r="M2728">
        <v>310.82</v>
      </c>
      <c r="N2728">
        <v>1</v>
      </c>
      <c r="O2728">
        <v>310.82</v>
      </c>
      <c r="P2728" t="s">
        <v>2288</v>
      </c>
      <c r="Q2728">
        <v>0</v>
      </c>
    </row>
    <row r="2729" spans="1:17" x14ac:dyDescent="0.25">
      <c r="A2729" t="s">
        <v>1005</v>
      </c>
      <c r="B2729" t="s">
        <v>440</v>
      </c>
      <c r="C2729" t="s">
        <v>133</v>
      </c>
      <c r="D2729" t="s">
        <v>2287</v>
      </c>
      <c r="E2729" t="s">
        <v>105</v>
      </c>
      <c r="F2729">
        <v>40700</v>
      </c>
      <c r="G2729" t="s">
        <v>911</v>
      </c>
      <c r="I2729" t="s">
        <v>121</v>
      </c>
      <c r="J2729">
        <v>2026</v>
      </c>
      <c r="K2729">
        <v>7</v>
      </c>
      <c r="L2729" t="s">
        <v>94</v>
      </c>
      <c r="M2729">
        <v>1210.99</v>
      </c>
      <c r="N2729">
        <v>1</v>
      </c>
      <c r="O2729">
        <v>1210.99</v>
      </c>
      <c r="P2729" t="s">
        <v>2288</v>
      </c>
      <c r="Q2729">
        <v>0</v>
      </c>
    </row>
    <row r="2730" spans="1:17" x14ac:dyDescent="0.25">
      <c r="A2730" t="s">
        <v>2516</v>
      </c>
      <c r="B2730" t="s">
        <v>441</v>
      </c>
      <c r="C2730" t="s">
        <v>296</v>
      </c>
      <c r="D2730" t="s">
        <v>2287</v>
      </c>
      <c r="E2730" t="s">
        <v>93</v>
      </c>
      <c r="F2730">
        <v>40700</v>
      </c>
      <c r="G2730" t="s">
        <v>911</v>
      </c>
      <c r="I2730" t="s">
        <v>253</v>
      </c>
      <c r="J2730">
        <v>2026</v>
      </c>
      <c r="K2730">
        <v>7</v>
      </c>
      <c r="L2730" t="s">
        <v>94</v>
      </c>
      <c r="M2730">
        <v>376.26</v>
      </c>
      <c r="N2730">
        <v>1</v>
      </c>
      <c r="O2730">
        <v>376.26</v>
      </c>
      <c r="P2730" t="s">
        <v>2288</v>
      </c>
      <c r="Q2730">
        <v>0</v>
      </c>
    </row>
    <row r="2731" spans="1:17" x14ac:dyDescent="0.25">
      <c r="A2731" t="s">
        <v>2516</v>
      </c>
      <c r="B2731" t="s">
        <v>441</v>
      </c>
      <c r="C2731" t="s">
        <v>296</v>
      </c>
      <c r="D2731" t="s">
        <v>2287</v>
      </c>
      <c r="E2731" t="s">
        <v>105</v>
      </c>
      <c r="F2731">
        <v>40700</v>
      </c>
      <c r="G2731" t="s">
        <v>911</v>
      </c>
      <c r="I2731" t="s">
        <v>2295</v>
      </c>
      <c r="J2731">
        <v>2026</v>
      </c>
      <c r="K2731">
        <v>7</v>
      </c>
      <c r="L2731" t="s">
        <v>94</v>
      </c>
      <c r="M2731">
        <v>2884.7</v>
      </c>
      <c r="N2731">
        <v>1</v>
      </c>
      <c r="O2731">
        <v>2884.7</v>
      </c>
      <c r="P2731" t="s">
        <v>2288</v>
      </c>
      <c r="Q2731">
        <v>0</v>
      </c>
    </row>
    <row r="2732" spans="1:17" x14ac:dyDescent="0.25">
      <c r="A2732" t="s">
        <v>500</v>
      </c>
      <c r="B2732" t="s">
        <v>875</v>
      </c>
      <c r="C2732" t="s">
        <v>500</v>
      </c>
      <c r="D2732" t="s">
        <v>2287</v>
      </c>
      <c r="E2732" t="s">
        <v>105</v>
      </c>
      <c r="F2732">
        <v>40700</v>
      </c>
      <c r="G2732" t="s">
        <v>911</v>
      </c>
      <c r="I2732" t="s">
        <v>111</v>
      </c>
      <c r="J2732">
        <v>2026</v>
      </c>
      <c r="K2732">
        <v>7</v>
      </c>
      <c r="L2732" t="s">
        <v>94</v>
      </c>
      <c r="M2732">
        <v>155.72</v>
      </c>
      <c r="N2732">
        <v>1</v>
      </c>
      <c r="O2732">
        <v>155.72</v>
      </c>
      <c r="P2732" t="s">
        <v>2288</v>
      </c>
      <c r="Q2732">
        <v>0</v>
      </c>
    </row>
    <row r="2733" spans="1:17" x14ac:dyDescent="0.25">
      <c r="A2733" t="s">
        <v>2382</v>
      </c>
      <c r="B2733" t="s">
        <v>445</v>
      </c>
      <c r="C2733" t="s">
        <v>425</v>
      </c>
      <c r="D2733" t="s">
        <v>2287</v>
      </c>
      <c r="E2733" t="s">
        <v>93</v>
      </c>
      <c r="F2733">
        <v>40700</v>
      </c>
      <c r="G2733" t="s">
        <v>911</v>
      </c>
      <c r="I2733" t="s">
        <v>253</v>
      </c>
      <c r="J2733">
        <v>2026</v>
      </c>
      <c r="K2733">
        <v>7</v>
      </c>
      <c r="L2733" t="s">
        <v>94</v>
      </c>
      <c r="M2733">
        <v>1553.92</v>
      </c>
      <c r="N2733">
        <v>1</v>
      </c>
      <c r="O2733">
        <v>1553.92</v>
      </c>
      <c r="P2733" t="s">
        <v>2288</v>
      </c>
      <c r="Q2733">
        <v>0</v>
      </c>
    </row>
    <row r="2734" spans="1:17" x14ac:dyDescent="0.25">
      <c r="A2734" t="s">
        <v>2382</v>
      </c>
      <c r="B2734" t="s">
        <v>445</v>
      </c>
      <c r="C2734" t="s">
        <v>425</v>
      </c>
      <c r="D2734" t="s">
        <v>2287</v>
      </c>
      <c r="E2734" t="s">
        <v>105</v>
      </c>
      <c r="F2734">
        <v>40700</v>
      </c>
      <c r="G2734" t="s">
        <v>911</v>
      </c>
      <c r="I2734" t="s">
        <v>144</v>
      </c>
      <c r="J2734">
        <v>2026</v>
      </c>
      <c r="K2734">
        <v>7</v>
      </c>
      <c r="L2734" t="s">
        <v>94</v>
      </c>
      <c r="M2734">
        <v>927.8</v>
      </c>
      <c r="N2734">
        <v>1</v>
      </c>
      <c r="O2734">
        <v>927.8</v>
      </c>
      <c r="P2734" t="s">
        <v>2288</v>
      </c>
      <c r="Q2734">
        <v>0</v>
      </c>
    </row>
    <row r="2735" spans="1:17" x14ac:dyDescent="0.25">
      <c r="A2735" t="s">
        <v>2382</v>
      </c>
      <c r="B2735" t="s">
        <v>445</v>
      </c>
      <c r="C2735" t="s">
        <v>425</v>
      </c>
      <c r="D2735" t="s">
        <v>2287</v>
      </c>
      <c r="E2735" t="s">
        <v>105</v>
      </c>
      <c r="F2735">
        <v>40700</v>
      </c>
      <c r="G2735" t="s">
        <v>911</v>
      </c>
      <c r="I2735" t="s">
        <v>111</v>
      </c>
      <c r="J2735">
        <v>2026</v>
      </c>
      <c r="K2735">
        <v>7</v>
      </c>
      <c r="L2735" t="s">
        <v>94</v>
      </c>
      <c r="M2735">
        <v>195.14</v>
      </c>
      <c r="N2735">
        <v>1</v>
      </c>
      <c r="O2735">
        <v>195.14</v>
      </c>
      <c r="P2735" t="s">
        <v>2288</v>
      </c>
      <c r="Q2735">
        <v>0</v>
      </c>
    </row>
    <row r="2736" spans="1:17" x14ac:dyDescent="0.25">
      <c r="A2736" t="s">
        <v>2382</v>
      </c>
      <c r="B2736" t="s">
        <v>445</v>
      </c>
      <c r="C2736" t="s">
        <v>425</v>
      </c>
      <c r="D2736" t="s">
        <v>2287</v>
      </c>
      <c r="E2736" t="s">
        <v>105</v>
      </c>
      <c r="F2736">
        <v>40700</v>
      </c>
      <c r="G2736" t="s">
        <v>911</v>
      </c>
      <c r="I2736" t="s">
        <v>158</v>
      </c>
      <c r="J2736">
        <v>2026</v>
      </c>
      <c r="K2736">
        <v>7</v>
      </c>
      <c r="L2736" t="s">
        <v>94</v>
      </c>
      <c r="M2736">
        <v>778.16</v>
      </c>
      <c r="N2736">
        <v>1</v>
      </c>
      <c r="O2736">
        <v>778.16</v>
      </c>
      <c r="P2736" t="s">
        <v>2288</v>
      </c>
      <c r="Q2736">
        <v>0</v>
      </c>
    </row>
    <row r="2737" spans="1:17" x14ac:dyDescent="0.25">
      <c r="A2737" t="s">
        <v>1005</v>
      </c>
      <c r="B2737" t="s">
        <v>448</v>
      </c>
      <c r="C2737" t="s">
        <v>133</v>
      </c>
      <c r="D2737" t="s">
        <v>2287</v>
      </c>
      <c r="E2737" t="s">
        <v>102</v>
      </c>
      <c r="F2737">
        <v>40700</v>
      </c>
      <c r="G2737" t="s">
        <v>911</v>
      </c>
      <c r="I2737" t="s">
        <v>186</v>
      </c>
      <c r="J2737">
        <v>2026</v>
      </c>
      <c r="K2737">
        <v>7</v>
      </c>
      <c r="L2737" t="s">
        <v>94</v>
      </c>
      <c r="M2737">
        <v>531.80999999999995</v>
      </c>
      <c r="N2737">
        <v>1</v>
      </c>
      <c r="O2737">
        <v>531.80999999999995</v>
      </c>
      <c r="P2737" t="s">
        <v>2288</v>
      </c>
      <c r="Q2737">
        <v>1</v>
      </c>
    </row>
    <row r="2738" spans="1:17" x14ac:dyDescent="0.25">
      <c r="A2738" t="s">
        <v>1005</v>
      </c>
      <c r="B2738" t="s">
        <v>448</v>
      </c>
      <c r="C2738" t="s">
        <v>133</v>
      </c>
      <c r="D2738" t="s">
        <v>2287</v>
      </c>
      <c r="E2738" t="s">
        <v>93</v>
      </c>
      <c r="F2738">
        <v>40700</v>
      </c>
      <c r="G2738" t="s">
        <v>911</v>
      </c>
      <c r="I2738" t="s">
        <v>191</v>
      </c>
      <c r="J2738">
        <v>2026</v>
      </c>
      <c r="K2738">
        <v>7</v>
      </c>
      <c r="L2738" t="s">
        <v>94</v>
      </c>
      <c r="M2738">
        <v>177.58</v>
      </c>
      <c r="N2738">
        <v>1</v>
      </c>
      <c r="O2738">
        <v>177.58</v>
      </c>
      <c r="P2738" t="s">
        <v>2288</v>
      </c>
      <c r="Q2738">
        <v>1</v>
      </c>
    </row>
    <row r="2739" spans="1:17" x14ac:dyDescent="0.25">
      <c r="A2739" t="s">
        <v>1005</v>
      </c>
      <c r="B2739" t="s">
        <v>448</v>
      </c>
      <c r="C2739" t="s">
        <v>133</v>
      </c>
      <c r="D2739" t="s">
        <v>2287</v>
      </c>
      <c r="E2739" t="s">
        <v>93</v>
      </c>
      <c r="F2739">
        <v>40700</v>
      </c>
      <c r="G2739" t="s">
        <v>911</v>
      </c>
      <c r="I2739" t="s">
        <v>166</v>
      </c>
      <c r="J2739">
        <v>2026</v>
      </c>
      <c r="K2739">
        <v>7</v>
      </c>
      <c r="L2739" t="s">
        <v>94</v>
      </c>
      <c r="M2739">
        <v>340.48</v>
      </c>
      <c r="N2739">
        <v>1</v>
      </c>
      <c r="O2739">
        <v>340.48</v>
      </c>
      <c r="P2739" t="s">
        <v>2288</v>
      </c>
      <c r="Q2739">
        <v>1</v>
      </c>
    </row>
    <row r="2740" spans="1:17" x14ac:dyDescent="0.25">
      <c r="A2740" t="s">
        <v>1005</v>
      </c>
      <c r="B2740" t="s">
        <v>448</v>
      </c>
      <c r="C2740" t="s">
        <v>133</v>
      </c>
      <c r="D2740" t="s">
        <v>2287</v>
      </c>
      <c r="E2740" t="s">
        <v>93</v>
      </c>
      <c r="F2740">
        <v>40700</v>
      </c>
      <c r="G2740" t="s">
        <v>911</v>
      </c>
      <c r="I2740" t="s">
        <v>168</v>
      </c>
      <c r="J2740">
        <v>2026</v>
      </c>
      <c r="K2740">
        <v>7</v>
      </c>
      <c r="L2740" t="s">
        <v>94</v>
      </c>
      <c r="M2740">
        <v>119.28</v>
      </c>
      <c r="N2740">
        <v>1</v>
      </c>
      <c r="O2740">
        <v>119.28</v>
      </c>
      <c r="P2740" t="s">
        <v>2288</v>
      </c>
      <c r="Q2740">
        <v>0</v>
      </c>
    </row>
    <row r="2741" spans="1:17" x14ac:dyDescent="0.25">
      <c r="A2741" t="s">
        <v>1005</v>
      </c>
      <c r="B2741" t="s">
        <v>448</v>
      </c>
      <c r="C2741" t="s">
        <v>133</v>
      </c>
      <c r="D2741" t="s">
        <v>2287</v>
      </c>
      <c r="E2741" t="s">
        <v>93</v>
      </c>
      <c r="F2741">
        <v>40700</v>
      </c>
      <c r="G2741" t="s">
        <v>911</v>
      </c>
      <c r="I2741" t="s">
        <v>169</v>
      </c>
      <c r="J2741">
        <v>2026</v>
      </c>
      <c r="K2741">
        <v>7</v>
      </c>
      <c r="L2741" t="s">
        <v>94</v>
      </c>
      <c r="M2741">
        <v>286.26</v>
      </c>
      <c r="N2741">
        <v>1</v>
      </c>
      <c r="O2741">
        <v>286.26</v>
      </c>
      <c r="P2741" t="s">
        <v>2288</v>
      </c>
      <c r="Q2741">
        <v>0</v>
      </c>
    </row>
    <row r="2742" spans="1:17" x14ac:dyDescent="0.25">
      <c r="A2742" t="s">
        <v>1005</v>
      </c>
      <c r="B2742" t="s">
        <v>448</v>
      </c>
      <c r="C2742" t="s">
        <v>133</v>
      </c>
      <c r="D2742" t="s">
        <v>2287</v>
      </c>
      <c r="E2742" t="s">
        <v>93</v>
      </c>
      <c r="F2742">
        <v>40700</v>
      </c>
      <c r="G2742" t="s">
        <v>911</v>
      </c>
      <c r="I2742" t="s">
        <v>253</v>
      </c>
      <c r="J2742">
        <v>2026</v>
      </c>
      <c r="K2742">
        <v>7</v>
      </c>
      <c r="L2742" t="s">
        <v>94</v>
      </c>
      <c r="M2742">
        <v>310.82</v>
      </c>
      <c r="N2742">
        <v>1</v>
      </c>
      <c r="O2742">
        <v>310.82</v>
      </c>
      <c r="P2742" t="s">
        <v>2288</v>
      </c>
      <c r="Q2742">
        <v>0</v>
      </c>
    </row>
    <row r="2743" spans="1:17" x14ac:dyDescent="0.25">
      <c r="A2743" t="s">
        <v>1005</v>
      </c>
      <c r="B2743" t="s">
        <v>448</v>
      </c>
      <c r="C2743" t="s">
        <v>133</v>
      </c>
      <c r="D2743" t="s">
        <v>2287</v>
      </c>
      <c r="E2743" t="s">
        <v>105</v>
      </c>
      <c r="F2743">
        <v>40700</v>
      </c>
      <c r="G2743" t="s">
        <v>911</v>
      </c>
      <c r="I2743" t="s">
        <v>121</v>
      </c>
      <c r="J2743">
        <v>2026</v>
      </c>
      <c r="K2743">
        <v>7</v>
      </c>
      <c r="L2743" t="s">
        <v>94</v>
      </c>
      <c r="M2743">
        <v>110.09</v>
      </c>
      <c r="N2743">
        <v>1</v>
      </c>
      <c r="O2743">
        <v>110.09</v>
      </c>
      <c r="P2743" t="s">
        <v>2288</v>
      </c>
      <c r="Q2743">
        <v>0</v>
      </c>
    </row>
    <row r="2744" spans="1:17" x14ac:dyDescent="0.25">
      <c r="A2744" t="s">
        <v>1005</v>
      </c>
      <c r="B2744" t="s">
        <v>448</v>
      </c>
      <c r="C2744" t="s">
        <v>133</v>
      </c>
      <c r="D2744" t="s">
        <v>2287</v>
      </c>
      <c r="E2744" t="s">
        <v>105</v>
      </c>
      <c r="F2744">
        <v>40700</v>
      </c>
      <c r="G2744" t="s">
        <v>911</v>
      </c>
      <c r="I2744" t="s">
        <v>158</v>
      </c>
      <c r="J2744">
        <v>2026</v>
      </c>
      <c r="K2744">
        <v>7</v>
      </c>
      <c r="L2744" t="s">
        <v>94</v>
      </c>
      <c r="M2744">
        <v>990.84</v>
      </c>
      <c r="N2744">
        <v>1</v>
      </c>
      <c r="O2744">
        <v>990.84</v>
      </c>
      <c r="P2744" t="s">
        <v>2288</v>
      </c>
      <c r="Q2744">
        <v>0</v>
      </c>
    </row>
    <row r="2745" spans="1:17" x14ac:dyDescent="0.25">
      <c r="A2745" t="s">
        <v>1005</v>
      </c>
      <c r="B2745" t="s">
        <v>449</v>
      </c>
      <c r="C2745" t="s">
        <v>133</v>
      </c>
      <c r="D2745" t="s">
        <v>2287</v>
      </c>
      <c r="E2745" t="s">
        <v>102</v>
      </c>
      <c r="F2745">
        <v>40700</v>
      </c>
      <c r="G2745" t="s">
        <v>911</v>
      </c>
      <c r="I2745" t="s">
        <v>186</v>
      </c>
      <c r="J2745">
        <v>2026</v>
      </c>
      <c r="K2745">
        <v>7</v>
      </c>
      <c r="L2745" t="s">
        <v>94</v>
      </c>
      <c r="M2745">
        <v>2820.08</v>
      </c>
      <c r="N2745">
        <v>1</v>
      </c>
      <c r="O2745">
        <v>2820.08</v>
      </c>
      <c r="P2745" t="s">
        <v>2288</v>
      </c>
      <c r="Q2745">
        <v>1</v>
      </c>
    </row>
    <row r="2746" spans="1:17" x14ac:dyDescent="0.25">
      <c r="A2746" t="s">
        <v>1005</v>
      </c>
      <c r="B2746" t="s">
        <v>449</v>
      </c>
      <c r="C2746" t="s">
        <v>133</v>
      </c>
      <c r="D2746" t="s">
        <v>2287</v>
      </c>
      <c r="E2746" t="s">
        <v>93</v>
      </c>
      <c r="F2746">
        <v>40700</v>
      </c>
      <c r="G2746" t="s">
        <v>911</v>
      </c>
      <c r="I2746" t="s">
        <v>191</v>
      </c>
      <c r="J2746">
        <v>2026</v>
      </c>
      <c r="K2746">
        <v>7</v>
      </c>
      <c r="L2746" t="s">
        <v>94</v>
      </c>
      <c r="M2746">
        <v>1775.8</v>
      </c>
      <c r="N2746">
        <v>1</v>
      </c>
      <c r="O2746">
        <v>1775.8</v>
      </c>
      <c r="P2746" t="s">
        <v>2288</v>
      </c>
      <c r="Q2746">
        <v>1</v>
      </c>
    </row>
    <row r="2747" spans="1:17" x14ac:dyDescent="0.25">
      <c r="A2747" t="s">
        <v>1005</v>
      </c>
      <c r="B2747" t="s">
        <v>449</v>
      </c>
      <c r="C2747" t="s">
        <v>133</v>
      </c>
      <c r="D2747" t="s">
        <v>2287</v>
      </c>
      <c r="E2747" t="s">
        <v>93</v>
      </c>
      <c r="F2747">
        <v>40700</v>
      </c>
      <c r="G2747" t="s">
        <v>911</v>
      </c>
      <c r="I2747" t="s">
        <v>618</v>
      </c>
      <c r="J2747">
        <v>2026</v>
      </c>
      <c r="K2747">
        <v>7</v>
      </c>
      <c r="L2747" t="s">
        <v>94</v>
      </c>
      <c r="M2747">
        <v>233.81</v>
      </c>
      <c r="N2747">
        <v>1</v>
      </c>
      <c r="O2747">
        <v>233.81</v>
      </c>
      <c r="P2747" t="s">
        <v>2288</v>
      </c>
      <c r="Q2747">
        <v>1</v>
      </c>
    </row>
    <row r="2748" spans="1:17" x14ac:dyDescent="0.25">
      <c r="A2748" t="s">
        <v>1005</v>
      </c>
      <c r="B2748" t="s">
        <v>449</v>
      </c>
      <c r="C2748" t="s">
        <v>133</v>
      </c>
      <c r="D2748" t="s">
        <v>2287</v>
      </c>
      <c r="E2748" t="s">
        <v>93</v>
      </c>
      <c r="F2748">
        <v>40700</v>
      </c>
      <c r="G2748" t="s">
        <v>911</v>
      </c>
      <c r="I2748" t="s">
        <v>168</v>
      </c>
      <c r="J2748">
        <v>2026</v>
      </c>
      <c r="K2748">
        <v>7</v>
      </c>
      <c r="L2748" t="s">
        <v>94</v>
      </c>
      <c r="M2748">
        <v>715.68</v>
      </c>
      <c r="N2748">
        <v>1</v>
      </c>
      <c r="O2748">
        <v>715.68</v>
      </c>
      <c r="P2748" t="s">
        <v>2288</v>
      </c>
      <c r="Q2748">
        <v>0</v>
      </c>
    </row>
    <row r="2749" spans="1:17" x14ac:dyDescent="0.25">
      <c r="A2749" t="s">
        <v>1005</v>
      </c>
      <c r="B2749" t="s">
        <v>449</v>
      </c>
      <c r="C2749" t="s">
        <v>133</v>
      </c>
      <c r="D2749" t="s">
        <v>2287</v>
      </c>
      <c r="E2749" t="s">
        <v>93</v>
      </c>
      <c r="F2749">
        <v>40700</v>
      </c>
      <c r="G2749" t="s">
        <v>911</v>
      </c>
      <c r="I2749" t="s">
        <v>253</v>
      </c>
      <c r="J2749">
        <v>2026</v>
      </c>
      <c r="K2749">
        <v>7</v>
      </c>
      <c r="L2749" t="s">
        <v>94</v>
      </c>
      <c r="M2749">
        <v>310.82</v>
      </c>
      <c r="N2749">
        <v>1</v>
      </c>
      <c r="O2749">
        <v>310.82</v>
      </c>
      <c r="P2749" t="s">
        <v>2288</v>
      </c>
      <c r="Q2749">
        <v>0</v>
      </c>
    </row>
    <row r="2750" spans="1:17" x14ac:dyDescent="0.25">
      <c r="A2750" t="s">
        <v>1005</v>
      </c>
      <c r="B2750" t="s">
        <v>449</v>
      </c>
      <c r="C2750" t="s">
        <v>133</v>
      </c>
      <c r="D2750" t="s">
        <v>2287</v>
      </c>
      <c r="E2750" t="s">
        <v>93</v>
      </c>
      <c r="F2750">
        <v>40700</v>
      </c>
      <c r="G2750" t="s">
        <v>911</v>
      </c>
      <c r="I2750" t="s">
        <v>240</v>
      </c>
      <c r="J2750">
        <v>2026</v>
      </c>
      <c r="K2750">
        <v>7</v>
      </c>
      <c r="L2750" t="s">
        <v>94</v>
      </c>
      <c r="M2750">
        <v>1027.52</v>
      </c>
      <c r="N2750">
        <v>1</v>
      </c>
      <c r="O2750">
        <v>1027.52</v>
      </c>
      <c r="P2750" t="s">
        <v>2288</v>
      </c>
      <c r="Q2750">
        <v>0</v>
      </c>
    </row>
    <row r="2751" spans="1:17" x14ac:dyDescent="0.25">
      <c r="A2751" t="s">
        <v>1005</v>
      </c>
      <c r="B2751" t="s">
        <v>449</v>
      </c>
      <c r="C2751" t="s">
        <v>133</v>
      </c>
      <c r="D2751" t="s">
        <v>2287</v>
      </c>
      <c r="E2751" t="s">
        <v>105</v>
      </c>
      <c r="F2751">
        <v>40700</v>
      </c>
      <c r="G2751" t="s">
        <v>911</v>
      </c>
      <c r="I2751" t="s">
        <v>121</v>
      </c>
      <c r="J2751">
        <v>2026</v>
      </c>
      <c r="K2751">
        <v>7</v>
      </c>
      <c r="L2751" t="s">
        <v>94</v>
      </c>
      <c r="M2751">
        <v>3412.79</v>
      </c>
      <c r="N2751">
        <v>1</v>
      </c>
      <c r="O2751">
        <v>3412.79</v>
      </c>
      <c r="P2751" t="s">
        <v>2288</v>
      </c>
      <c r="Q2751">
        <v>0</v>
      </c>
    </row>
    <row r="2752" spans="1:17" x14ac:dyDescent="0.25">
      <c r="A2752" t="s">
        <v>1005</v>
      </c>
      <c r="B2752" t="s">
        <v>453</v>
      </c>
      <c r="C2752" t="s">
        <v>133</v>
      </c>
      <c r="D2752" t="s">
        <v>2287</v>
      </c>
      <c r="E2752" t="s">
        <v>93</v>
      </c>
      <c r="F2752">
        <v>40700</v>
      </c>
      <c r="G2752" t="s">
        <v>911</v>
      </c>
      <c r="I2752" t="s">
        <v>253</v>
      </c>
      <c r="J2752">
        <v>2026</v>
      </c>
      <c r="K2752">
        <v>7</v>
      </c>
      <c r="L2752" t="s">
        <v>94</v>
      </c>
      <c r="M2752">
        <v>310.82</v>
      </c>
      <c r="N2752">
        <v>1</v>
      </c>
      <c r="O2752">
        <v>310.82</v>
      </c>
      <c r="P2752" t="s">
        <v>2288</v>
      </c>
      <c r="Q2752">
        <v>0</v>
      </c>
    </row>
    <row r="2753" spans="1:17" x14ac:dyDescent="0.25">
      <c r="A2753" t="s">
        <v>1005</v>
      </c>
      <c r="B2753" t="s">
        <v>453</v>
      </c>
      <c r="C2753" t="s">
        <v>133</v>
      </c>
      <c r="D2753" t="s">
        <v>2287</v>
      </c>
      <c r="E2753" t="s">
        <v>105</v>
      </c>
      <c r="F2753">
        <v>40700</v>
      </c>
      <c r="G2753" t="s">
        <v>911</v>
      </c>
      <c r="I2753" t="s">
        <v>158</v>
      </c>
      <c r="J2753">
        <v>2026</v>
      </c>
      <c r="K2753">
        <v>7</v>
      </c>
      <c r="L2753" t="s">
        <v>94</v>
      </c>
      <c r="M2753">
        <v>495.42</v>
      </c>
      <c r="N2753">
        <v>1</v>
      </c>
      <c r="O2753">
        <v>495.42</v>
      </c>
      <c r="P2753" t="s">
        <v>2288</v>
      </c>
      <c r="Q2753">
        <v>0</v>
      </c>
    </row>
    <row r="2754" spans="1:17" x14ac:dyDescent="0.25">
      <c r="A2754" t="s">
        <v>2516</v>
      </c>
      <c r="B2754" t="s">
        <v>297</v>
      </c>
      <c r="C2754" t="s">
        <v>296</v>
      </c>
      <c r="D2754" t="s">
        <v>2287</v>
      </c>
      <c r="E2754" t="s">
        <v>93</v>
      </c>
      <c r="F2754">
        <v>40700</v>
      </c>
      <c r="G2754" t="s">
        <v>911</v>
      </c>
      <c r="I2754" t="s">
        <v>2302</v>
      </c>
      <c r="J2754">
        <v>2026</v>
      </c>
      <c r="K2754">
        <v>7</v>
      </c>
      <c r="L2754" t="s">
        <v>94</v>
      </c>
      <c r="M2754">
        <v>72</v>
      </c>
      <c r="N2754">
        <v>1</v>
      </c>
      <c r="O2754">
        <v>72</v>
      </c>
      <c r="P2754" t="s">
        <v>2288</v>
      </c>
      <c r="Q2754">
        <v>0</v>
      </c>
    </row>
    <row r="2755" spans="1:17" x14ac:dyDescent="0.25">
      <c r="A2755" t="s">
        <v>2516</v>
      </c>
      <c r="B2755" t="s">
        <v>297</v>
      </c>
      <c r="C2755" t="s">
        <v>296</v>
      </c>
      <c r="D2755" t="s">
        <v>2287</v>
      </c>
      <c r="E2755" t="s">
        <v>102</v>
      </c>
      <c r="F2755">
        <v>40700</v>
      </c>
      <c r="G2755" t="s">
        <v>911</v>
      </c>
      <c r="I2755" t="s">
        <v>186</v>
      </c>
      <c r="J2755">
        <v>2026</v>
      </c>
      <c r="K2755">
        <v>7</v>
      </c>
      <c r="L2755" t="s">
        <v>94</v>
      </c>
      <c r="M2755">
        <v>2272.4</v>
      </c>
      <c r="N2755">
        <v>1</v>
      </c>
      <c r="O2755">
        <v>2272.4</v>
      </c>
      <c r="P2755" t="s">
        <v>2288</v>
      </c>
      <c r="Q2755">
        <v>1</v>
      </c>
    </row>
    <row r="2756" spans="1:17" x14ac:dyDescent="0.25">
      <c r="A2756" t="s">
        <v>2516</v>
      </c>
      <c r="B2756" t="s">
        <v>297</v>
      </c>
      <c r="C2756" t="s">
        <v>296</v>
      </c>
      <c r="D2756" t="s">
        <v>2287</v>
      </c>
      <c r="E2756" t="s">
        <v>93</v>
      </c>
      <c r="F2756">
        <v>40700</v>
      </c>
      <c r="G2756" t="s">
        <v>911</v>
      </c>
      <c r="I2756" t="s">
        <v>167</v>
      </c>
      <c r="J2756">
        <v>2026</v>
      </c>
      <c r="K2756">
        <v>7</v>
      </c>
      <c r="L2756" t="s">
        <v>94</v>
      </c>
      <c r="M2756">
        <v>840.72</v>
      </c>
      <c r="N2756">
        <v>1</v>
      </c>
      <c r="O2756">
        <v>840.72</v>
      </c>
      <c r="P2756" t="s">
        <v>2288</v>
      </c>
      <c r="Q2756">
        <v>0</v>
      </c>
    </row>
    <row r="2757" spans="1:17" x14ac:dyDescent="0.25">
      <c r="A2757" t="s">
        <v>2516</v>
      </c>
      <c r="B2757" t="s">
        <v>297</v>
      </c>
      <c r="C2757" t="s">
        <v>296</v>
      </c>
      <c r="D2757" t="s">
        <v>2287</v>
      </c>
      <c r="E2757" t="s">
        <v>93</v>
      </c>
      <c r="F2757">
        <v>40700</v>
      </c>
      <c r="G2757" t="s">
        <v>911</v>
      </c>
      <c r="I2757" t="s">
        <v>253</v>
      </c>
      <c r="J2757">
        <v>2026</v>
      </c>
      <c r="K2757">
        <v>7</v>
      </c>
      <c r="L2757" t="s">
        <v>94</v>
      </c>
      <c r="M2757">
        <v>370.92</v>
      </c>
      <c r="N2757">
        <v>1</v>
      </c>
      <c r="O2757">
        <v>370.92</v>
      </c>
      <c r="P2757" t="s">
        <v>2288</v>
      </c>
      <c r="Q2757">
        <v>0</v>
      </c>
    </row>
    <row r="2758" spans="1:17" x14ac:dyDescent="0.25">
      <c r="A2758" t="s">
        <v>1005</v>
      </c>
      <c r="B2758" t="s">
        <v>456</v>
      </c>
      <c r="C2758" t="s">
        <v>133</v>
      </c>
      <c r="D2758" t="s">
        <v>2287</v>
      </c>
      <c r="E2758" t="s">
        <v>102</v>
      </c>
      <c r="F2758">
        <v>40700</v>
      </c>
      <c r="G2758" t="s">
        <v>911</v>
      </c>
      <c r="I2758" t="s">
        <v>186</v>
      </c>
      <c r="J2758">
        <v>2026</v>
      </c>
      <c r="K2758">
        <v>7</v>
      </c>
      <c r="L2758" t="s">
        <v>94</v>
      </c>
      <c r="M2758">
        <v>1770.37</v>
      </c>
      <c r="N2758">
        <v>1</v>
      </c>
      <c r="O2758">
        <v>1770.37</v>
      </c>
      <c r="P2758" t="s">
        <v>2288</v>
      </c>
      <c r="Q2758">
        <v>1</v>
      </c>
    </row>
    <row r="2759" spans="1:17" x14ac:dyDescent="0.25">
      <c r="A2759" t="s">
        <v>1005</v>
      </c>
      <c r="B2759" t="s">
        <v>456</v>
      </c>
      <c r="C2759" t="s">
        <v>133</v>
      </c>
      <c r="D2759" t="s">
        <v>2287</v>
      </c>
      <c r="E2759" t="s">
        <v>93</v>
      </c>
      <c r="F2759">
        <v>40700</v>
      </c>
      <c r="G2759" t="s">
        <v>911</v>
      </c>
      <c r="I2759" t="s">
        <v>191</v>
      </c>
      <c r="J2759">
        <v>2026</v>
      </c>
      <c r="K2759">
        <v>7</v>
      </c>
      <c r="L2759" t="s">
        <v>94</v>
      </c>
      <c r="M2759">
        <v>1243.06</v>
      </c>
      <c r="N2759">
        <v>1</v>
      </c>
      <c r="O2759">
        <v>1243.06</v>
      </c>
      <c r="P2759" t="s">
        <v>2288</v>
      </c>
      <c r="Q2759">
        <v>1</v>
      </c>
    </row>
    <row r="2760" spans="1:17" x14ac:dyDescent="0.25">
      <c r="A2760" t="s">
        <v>1005</v>
      </c>
      <c r="B2760" t="s">
        <v>456</v>
      </c>
      <c r="C2760" t="s">
        <v>133</v>
      </c>
      <c r="D2760" t="s">
        <v>2287</v>
      </c>
      <c r="E2760" t="s">
        <v>93</v>
      </c>
      <c r="F2760">
        <v>40700</v>
      </c>
      <c r="G2760" t="s">
        <v>911</v>
      </c>
      <c r="I2760" t="s">
        <v>168</v>
      </c>
      <c r="J2760">
        <v>2026</v>
      </c>
      <c r="K2760">
        <v>7</v>
      </c>
      <c r="L2760" t="s">
        <v>94</v>
      </c>
      <c r="M2760">
        <v>834.96</v>
      </c>
      <c r="N2760">
        <v>1</v>
      </c>
      <c r="O2760">
        <v>834.96</v>
      </c>
      <c r="P2760" t="s">
        <v>2288</v>
      </c>
      <c r="Q2760">
        <v>0</v>
      </c>
    </row>
    <row r="2761" spans="1:17" x14ac:dyDescent="0.25">
      <c r="A2761" t="s">
        <v>1005</v>
      </c>
      <c r="B2761" t="s">
        <v>456</v>
      </c>
      <c r="C2761" t="s">
        <v>133</v>
      </c>
      <c r="D2761" t="s">
        <v>2287</v>
      </c>
      <c r="E2761" t="s">
        <v>93</v>
      </c>
      <c r="F2761">
        <v>40700</v>
      </c>
      <c r="G2761" t="s">
        <v>911</v>
      </c>
      <c r="I2761" t="s">
        <v>253</v>
      </c>
      <c r="J2761">
        <v>2026</v>
      </c>
      <c r="K2761">
        <v>7</v>
      </c>
      <c r="L2761" t="s">
        <v>94</v>
      </c>
      <c r="M2761">
        <v>310.82</v>
      </c>
      <c r="N2761">
        <v>1</v>
      </c>
      <c r="O2761">
        <v>310.82</v>
      </c>
      <c r="P2761" t="s">
        <v>2288</v>
      </c>
      <c r="Q2761">
        <v>0</v>
      </c>
    </row>
    <row r="2762" spans="1:17" x14ac:dyDescent="0.25">
      <c r="A2762" t="s">
        <v>1005</v>
      </c>
      <c r="B2762" t="s">
        <v>456</v>
      </c>
      <c r="C2762" t="s">
        <v>133</v>
      </c>
      <c r="D2762" t="s">
        <v>2287</v>
      </c>
      <c r="E2762" t="s">
        <v>105</v>
      </c>
      <c r="F2762">
        <v>40700</v>
      </c>
      <c r="G2762" t="s">
        <v>911</v>
      </c>
      <c r="I2762" t="s">
        <v>121</v>
      </c>
      <c r="J2762">
        <v>2026</v>
      </c>
      <c r="K2762">
        <v>7</v>
      </c>
      <c r="L2762" t="s">
        <v>94</v>
      </c>
      <c r="M2762">
        <v>1871.53</v>
      </c>
      <c r="N2762">
        <v>1</v>
      </c>
      <c r="O2762">
        <v>1871.53</v>
      </c>
      <c r="P2762" t="s">
        <v>2288</v>
      </c>
      <c r="Q2762">
        <v>0</v>
      </c>
    </row>
    <row r="2763" spans="1:17" x14ac:dyDescent="0.25">
      <c r="A2763" t="s">
        <v>2382</v>
      </c>
      <c r="B2763" t="s">
        <v>1987</v>
      </c>
      <c r="C2763" t="s">
        <v>1032</v>
      </c>
      <c r="D2763" t="s">
        <v>2287</v>
      </c>
      <c r="E2763" t="s">
        <v>93</v>
      </c>
      <c r="F2763">
        <v>40700</v>
      </c>
      <c r="G2763" t="s">
        <v>911</v>
      </c>
      <c r="I2763" t="s">
        <v>253</v>
      </c>
      <c r="J2763">
        <v>2026</v>
      </c>
      <c r="K2763">
        <v>7</v>
      </c>
      <c r="L2763" t="s">
        <v>94</v>
      </c>
      <c r="M2763">
        <v>775.66</v>
      </c>
      <c r="N2763">
        <v>1</v>
      </c>
      <c r="O2763">
        <v>775.66</v>
      </c>
      <c r="P2763" t="s">
        <v>2288</v>
      </c>
      <c r="Q2763">
        <v>0</v>
      </c>
    </row>
    <row r="2764" spans="1:17" x14ac:dyDescent="0.25">
      <c r="A2764" t="s">
        <v>2382</v>
      </c>
      <c r="B2764" t="s">
        <v>1987</v>
      </c>
      <c r="C2764" t="s">
        <v>1032</v>
      </c>
      <c r="D2764" t="s">
        <v>2287</v>
      </c>
      <c r="E2764" t="s">
        <v>105</v>
      </c>
      <c r="F2764">
        <v>40700</v>
      </c>
      <c r="G2764" t="s">
        <v>911</v>
      </c>
      <c r="I2764" t="s">
        <v>111</v>
      </c>
      <c r="J2764">
        <v>2026</v>
      </c>
      <c r="K2764">
        <v>7</v>
      </c>
      <c r="L2764" t="s">
        <v>94</v>
      </c>
      <c r="M2764">
        <v>129.69</v>
      </c>
      <c r="N2764">
        <v>1</v>
      </c>
      <c r="O2764">
        <v>129.69</v>
      </c>
      <c r="P2764" t="s">
        <v>2288</v>
      </c>
      <c r="Q2764">
        <v>0</v>
      </c>
    </row>
    <row r="2765" spans="1:17" x14ac:dyDescent="0.25">
      <c r="A2765" t="s">
        <v>2382</v>
      </c>
      <c r="B2765" t="s">
        <v>1987</v>
      </c>
      <c r="C2765" t="s">
        <v>1032</v>
      </c>
      <c r="D2765" t="s">
        <v>2287</v>
      </c>
      <c r="E2765" t="s">
        <v>105</v>
      </c>
      <c r="F2765">
        <v>40700</v>
      </c>
      <c r="G2765" t="s">
        <v>911</v>
      </c>
      <c r="I2765" t="s">
        <v>158</v>
      </c>
      <c r="J2765">
        <v>2026</v>
      </c>
      <c r="K2765">
        <v>7</v>
      </c>
      <c r="L2765" t="s">
        <v>94</v>
      </c>
      <c r="M2765">
        <v>1551.36</v>
      </c>
      <c r="N2765">
        <v>1</v>
      </c>
      <c r="O2765">
        <v>1551.36</v>
      </c>
      <c r="P2765" t="s">
        <v>2288</v>
      </c>
      <c r="Q2765">
        <v>0</v>
      </c>
    </row>
    <row r="2766" spans="1:17" x14ac:dyDescent="0.25">
      <c r="A2766" t="s">
        <v>1005</v>
      </c>
      <c r="B2766" t="s">
        <v>458</v>
      </c>
      <c r="C2766" t="s">
        <v>133</v>
      </c>
      <c r="D2766" t="s">
        <v>2287</v>
      </c>
      <c r="E2766" t="s">
        <v>93</v>
      </c>
      <c r="F2766">
        <v>40700</v>
      </c>
      <c r="G2766" t="s">
        <v>911</v>
      </c>
      <c r="I2766" t="s">
        <v>253</v>
      </c>
      <c r="J2766">
        <v>2026</v>
      </c>
      <c r="K2766">
        <v>7</v>
      </c>
      <c r="L2766" t="s">
        <v>94</v>
      </c>
      <c r="M2766">
        <v>310.82</v>
      </c>
      <c r="N2766">
        <v>1</v>
      </c>
      <c r="O2766">
        <v>310.82</v>
      </c>
      <c r="P2766" t="s">
        <v>2288</v>
      </c>
      <c r="Q2766">
        <v>0</v>
      </c>
    </row>
    <row r="2767" spans="1:17" x14ac:dyDescent="0.25">
      <c r="A2767" t="s">
        <v>1005</v>
      </c>
      <c r="B2767" t="s">
        <v>458</v>
      </c>
      <c r="C2767" t="s">
        <v>133</v>
      </c>
      <c r="D2767" t="s">
        <v>2287</v>
      </c>
      <c r="E2767" t="s">
        <v>105</v>
      </c>
      <c r="F2767">
        <v>40700</v>
      </c>
      <c r="G2767" t="s">
        <v>911</v>
      </c>
      <c r="I2767" t="s">
        <v>121</v>
      </c>
      <c r="J2767">
        <v>2026</v>
      </c>
      <c r="K2767">
        <v>7</v>
      </c>
      <c r="L2767" t="s">
        <v>94</v>
      </c>
      <c r="M2767">
        <v>990.81</v>
      </c>
      <c r="N2767">
        <v>1</v>
      </c>
      <c r="O2767">
        <v>990.81</v>
      </c>
      <c r="P2767" t="s">
        <v>2288</v>
      </c>
      <c r="Q2767">
        <v>0</v>
      </c>
    </row>
    <row r="2768" spans="1:17" x14ac:dyDescent="0.25">
      <c r="A2768" t="s">
        <v>1005</v>
      </c>
      <c r="B2768" t="s">
        <v>458</v>
      </c>
      <c r="C2768" t="s">
        <v>133</v>
      </c>
      <c r="D2768" t="s">
        <v>2287</v>
      </c>
      <c r="E2768" t="s">
        <v>105</v>
      </c>
      <c r="F2768">
        <v>40700</v>
      </c>
      <c r="G2768" t="s">
        <v>911</v>
      </c>
      <c r="I2768" t="s">
        <v>158</v>
      </c>
      <c r="J2768">
        <v>2026</v>
      </c>
      <c r="K2768">
        <v>7</v>
      </c>
      <c r="L2768" t="s">
        <v>94</v>
      </c>
      <c r="M2768">
        <v>825.7</v>
      </c>
      <c r="N2768">
        <v>1</v>
      </c>
      <c r="O2768">
        <v>825.7</v>
      </c>
      <c r="P2768" t="s">
        <v>2288</v>
      </c>
      <c r="Q2768">
        <v>0</v>
      </c>
    </row>
    <row r="2769" spans="1:17" x14ac:dyDescent="0.25">
      <c r="A2769" t="s">
        <v>1005</v>
      </c>
      <c r="B2769" t="s">
        <v>1988</v>
      </c>
      <c r="C2769" t="s">
        <v>133</v>
      </c>
      <c r="D2769" t="s">
        <v>2287</v>
      </c>
      <c r="E2769" t="s">
        <v>102</v>
      </c>
      <c r="F2769">
        <v>40700</v>
      </c>
      <c r="G2769" t="s">
        <v>911</v>
      </c>
      <c r="I2769" t="s">
        <v>186</v>
      </c>
      <c r="J2769">
        <v>2026</v>
      </c>
      <c r="K2769">
        <v>7</v>
      </c>
      <c r="L2769" t="s">
        <v>94</v>
      </c>
      <c r="M2769">
        <v>1992.73</v>
      </c>
      <c r="N2769">
        <v>1</v>
      </c>
      <c r="O2769">
        <v>1992.73</v>
      </c>
      <c r="P2769" t="s">
        <v>2288</v>
      </c>
      <c r="Q2769">
        <v>1</v>
      </c>
    </row>
    <row r="2770" spans="1:17" x14ac:dyDescent="0.25">
      <c r="A2770" t="s">
        <v>1005</v>
      </c>
      <c r="B2770" t="s">
        <v>1988</v>
      </c>
      <c r="C2770" t="s">
        <v>133</v>
      </c>
      <c r="D2770" t="s">
        <v>2287</v>
      </c>
      <c r="E2770" t="s">
        <v>93</v>
      </c>
      <c r="F2770">
        <v>40700</v>
      </c>
      <c r="G2770" t="s">
        <v>911</v>
      </c>
      <c r="I2770" t="s">
        <v>191</v>
      </c>
      <c r="J2770">
        <v>2026</v>
      </c>
      <c r="K2770">
        <v>7</v>
      </c>
      <c r="L2770" t="s">
        <v>94</v>
      </c>
      <c r="M2770">
        <v>887.9</v>
      </c>
      <c r="N2770">
        <v>1</v>
      </c>
      <c r="O2770">
        <v>887.9</v>
      </c>
      <c r="P2770" t="s">
        <v>2288</v>
      </c>
      <c r="Q2770">
        <v>1</v>
      </c>
    </row>
    <row r="2771" spans="1:17" x14ac:dyDescent="0.25">
      <c r="A2771" t="s">
        <v>1005</v>
      </c>
      <c r="B2771" t="s">
        <v>1988</v>
      </c>
      <c r="C2771" t="s">
        <v>133</v>
      </c>
      <c r="D2771" t="s">
        <v>2287</v>
      </c>
      <c r="E2771" t="s">
        <v>93</v>
      </c>
      <c r="F2771">
        <v>40700</v>
      </c>
      <c r="G2771" t="s">
        <v>911</v>
      </c>
      <c r="I2771" t="s">
        <v>166</v>
      </c>
      <c r="J2771">
        <v>2026</v>
      </c>
      <c r="K2771">
        <v>7</v>
      </c>
      <c r="L2771" t="s">
        <v>94</v>
      </c>
      <c r="M2771">
        <v>680.96</v>
      </c>
      <c r="N2771">
        <v>1</v>
      </c>
      <c r="O2771">
        <v>680.96</v>
      </c>
      <c r="P2771" t="s">
        <v>2288</v>
      </c>
      <c r="Q2771">
        <v>1</v>
      </c>
    </row>
    <row r="2772" spans="1:17" x14ac:dyDescent="0.25">
      <c r="A2772" t="s">
        <v>1005</v>
      </c>
      <c r="B2772" t="s">
        <v>1988</v>
      </c>
      <c r="C2772" t="s">
        <v>133</v>
      </c>
      <c r="D2772" t="s">
        <v>2287</v>
      </c>
      <c r="E2772" t="s">
        <v>93</v>
      </c>
      <c r="F2772">
        <v>40700</v>
      </c>
      <c r="G2772" t="s">
        <v>911</v>
      </c>
      <c r="I2772" t="s">
        <v>168</v>
      </c>
      <c r="J2772">
        <v>2026</v>
      </c>
      <c r="K2772">
        <v>7</v>
      </c>
      <c r="L2772" t="s">
        <v>94</v>
      </c>
      <c r="M2772">
        <v>596.4</v>
      </c>
      <c r="N2772">
        <v>1</v>
      </c>
      <c r="O2772">
        <v>596.4</v>
      </c>
      <c r="P2772" t="s">
        <v>2288</v>
      </c>
      <c r="Q2772">
        <v>0</v>
      </c>
    </row>
    <row r="2773" spans="1:17" x14ac:dyDescent="0.25">
      <c r="A2773" t="s">
        <v>1005</v>
      </c>
      <c r="B2773" t="s">
        <v>1988</v>
      </c>
      <c r="C2773" t="s">
        <v>133</v>
      </c>
      <c r="D2773" t="s">
        <v>2287</v>
      </c>
      <c r="E2773" t="s">
        <v>93</v>
      </c>
      <c r="F2773">
        <v>40700</v>
      </c>
      <c r="G2773" t="s">
        <v>911</v>
      </c>
      <c r="I2773" t="s">
        <v>169</v>
      </c>
      <c r="J2773">
        <v>2026</v>
      </c>
      <c r="K2773">
        <v>7</v>
      </c>
      <c r="L2773" t="s">
        <v>94</v>
      </c>
      <c r="M2773">
        <v>572.52</v>
      </c>
      <c r="N2773">
        <v>1</v>
      </c>
      <c r="O2773">
        <v>572.52</v>
      </c>
      <c r="P2773" t="s">
        <v>2288</v>
      </c>
      <c r="Q2773">
        <v>0</v>
      </c>
    </row>
    <row r="2774" spans="1:17" x14ac:dyDescent="0.25">
      <c r="A2774" t="s">
        <v>1005</v>
      </c>
      <c r="B2774" t="s">
        <v>1988</v>
      </c>
      <c r="C2774" t="s">
        <v>133</v>
      </c>
      <c r="D2774" t="s">
        <v>2287</v>
      </c>
      <c r="E2774" t="s">
        <v>93</v>
      </c>
      <c r="F2774">
        <v>40700</v>
      </c>
      <c r="G2774" t="s">
        <v>911</v>
      </c>
      <c r="I2774" t="s">
        <v>253</v>
      </c>
      <c r="J2774">
        <v>2026</v>
      </c>
      <c r="K2774">
        <v>7</v>
      </c>
      <c r="L2774" t="s">
        <v>94</v>
      </c>
      <c r="M2774">
        <v>310.82</v>
      </c>
      <c r="N2774">
        <v>1</v>
      </c>
      <c r="O2774">
        <v>310.82</v>
      </c>
      <c r="P2774" t="s">
        <v>2288</v>
      </c>
      <c r="Q2774">
        <v>0</v>
      </c>
    </row>
    <row r="2775" spans="1:17" x14ac:dyDescent="0.25">
      <c r="A2775" t="s">
        <v>1005</v>
      </c>
      <c r="B2775" t="s">
        <v>1988</v>
      </c>
      <c r="C2775" t="s">
        <v>133</v>
      </c>
      <c r="D2775" t="s">
        <v>2287</v>
      </c>
      <c r="E2775" t="s">
        <v>93</v>
      </c>
      <c r="F2775">
        <v>40700</v>
      </c>
      <c r="G2775" t="s">
        <v>911</v>
      </c>
      <c r="I2775" t="s">
        <v>240</v>
      </c>
      <c r="J2775">
        <v>2026</v>
      </c>
      <c r="K2775">
        <v>7</v>
      </c>
      <c r="L2775" t="s">
        <v>94</v>
      </c>
      <c r="M2775">
        <v>513.76</v>
      </c>
      <c r="N2775">
        <v>1</v>
      </c>
      <c r="O2775">
        <v>513.76</v>
      </c>
      <c r="P2775" t="s">
        <v>2288</v>
      </c>
      <c r="Q2775">
        <v>0</v>
      </c>
    </row>
    <row r="2776" spans="1:17" x14ac:dyDescent="0.25">
      <c r="A2776" t="s">
        <v>1005</v>
      </c>
      <c r="B2776" t="s">
        <v>1988</v>
      </c>
      <c r="C2776" t="s">
        <v>133</v>
      </c>
      <c r="D2776" t="s">
        <v>2287</v>
      </c>
      <c r="E2776" t="s">
        <v>105</v>
      </c>
      <c r="F2776">
        <v>40700</v>
      </c>
      <c r="G2776" t="s">
        <v>911</v>
      </c>
      <c r="I2776" t="s">
        <v>121</v>
      </c>
      <c r="J2776">
        <v>2026</v>
      </c>
      <c r="K2776">
        <v>7</v>
      </c>
      <c r="L2776" t="s">
        <v>94</v>
      </c>
      <c r="M2776">
        <v>440.36</v>
      </c>
      <c r="N2776">
        <v>1</v>
      </c>
      <c r="O2776">
        <v>440.36</v>
      </c>
      <c r="P2776" t="s">
        <v>2288</v>
      </c>
      <c r="Q2776">
        <v>0</v>
      </c>
    </row>
    <row r="2777" spans="1:17" x14ac:dyDescent="0.25">
      <c r="A2777" t="s">
        <v>1005</v>
      </c>
      <c r="B2777" t="s">
        <v>1988</v>
      </c>
      <c r="C2777" t="s">
        <v>133</v>
      </c>
      <c r="D2777" t="s">
        <v>2287</v>
      </c>
      <c r="E2777" t="s">
        <v>105</v>
      </c>
      <c r="F2777">
        <v>40700</v>
      </c>
      <c r="G2777" t="s">
        <v>911</v>
      </c>
      <c r="I2777" t="s">
        <v>158</v>
      </c>
      <c r="J2777">
        <v>2026</v>
      </c>
      <c r="K2777">
        <v>7</v>
      </c>
      <c r="L2777" t="s">
        <v>94</v>
      </c>
      <c r="M2777">
        <v>1321.12</v>
      </c>
      <c r="N2777">
        <v>1</v>
      </c>
      <c r="O2777">
        <v>1321.12</v>
      </c>
      <c r="P2777" t="s">
        <v>2288</v>
      </c>
      <c r="Q2777">
        <v>0</v>
      </c>
    </row>
    <row r="2778" spans="1:17" x14ac:dyDescent="0.25">
      <c r="A2778" t="s">
        <v>1005</v>
      </c>
      <c r="B2778" t="s">
        <v>1989</v>
      </c>
      <c r="C2778" t="s">
        <v>133</v>
      </c>
      <c r="D2778" t="s">
        <v>2287</v>
      </c>
      <c r="E2778" t="s">
        <v>102</v>
      </c>
      <c r="F2778">
        <v>40700</v>
      </c>
      <c r="G2778" t="s">
        <v>911</v>
      </c>
      <c r="I2778" t="s">
        <v>186</v>
      </c>
      <c r="J2778">
        <v>2026</v>
      </c>
      <c r="K2778">
        <v>7</v>
      </c>
      <c r="L2778" t="s">
        <v>94</v>
      </c>
      <c r="M2778">
        <v>2010.35</v>
      </c>
      <c r="N2778">
        <v>1</v>
      </c>
      <c r="O2778">
        <v>2010.35</v>
      </c>
      <c r="P2778" t="s">
        <v>2288</v>
      </c>
      <c r="Q2778">
        <v>1</v>
      </c>
    </row>
    <row r="2779" spans="1:17" x14ac:dyDescent="0.25">
      <c r="A2779" t="s">
        <v>1005</v>
      </c>
      <c r="B2779" t="s">
        <v>1989</v>
      </c>
      <c r="C2779" t="s">
        <v>133</v>
      </c>
      <c r="D2779" t="s">
        <v>2287</v>
      </c>
      <c r="E2779" t="s">
        <v>93</v>
      </c>
      <c r="F2779">
        <v>40700</v>
      </c>
      <c r="G2779" t="s">
        <v>911</v>
      </c>
      <c r="I2779" t="s">
        <v>191</v>
      </c>
      <c r="J2779">
        <v>2026</v>
      </c>
      <c r="K2779">
        <v>7</v>
      </c>
      <c r="L2779" t="s">
        <v>94</v>
      </c>
      <c r="M2779">
        <v>1420.64</v>
      </c>
      <c r="N2779">
        <v>1</v>
      </c>
      <c r="O2779">
        <v>1420.64</v>
      </c>
      <c r="P2779" t="s">
        <v>2288</v>
      </c>
      <c r="Q2779">
        <v>1</v>
      </c>
    </row>
    <row r="2780" spans="1:17" x14ac:dyDescent="0.25">
      <c r="A2780" t="s">
        <v>1005</v>
      </c>
      <c r="B2780" t="s">
        <v>1989</v>
      </c>
      <c r="C2780" t="s">
        <v>133</v>
      </c>
      <c r="D2780" t="s">
        <v>2287</v>
      </c>
      <c r="E2780" t="s">
        <v>93</v>
      </c>
      <c r="F2780">
        <v>40700</v>
      </c>
      <c r="G2780" t="s">
        <v>911</v>
      </c>
      <c r="I2780" t="s">
        <v>168</v>
      </c>
      <c r="J2780">
        <v>2026</v>
      </c>
      <c r="K2780">
        <v>7</v>
      </c>
      <c r="L2780" t="s">
        <v>94</v>
      </c>
      <c r="M2780">
        <v>954.24</v>
      </c>
      <c r="N2780">
        <v>1</v>
      </c>
      <c r="O2780">
        <v>954.24</v>
      </c>
      <c r="P2780" t="s">
        <v>2288</v>
      </c>
      <c r="Q2780">
        <v>0</v>
      </c>
    </row>
    <row r="2781" spans="1:17" x14ac:dyDescent="0.25">
      <c r="A2781" t="s">
        <v>1005</v>
      </c>
      <c r="B2781" t="s">
        <v>1989</v>
      </c>
      <c r="C2781" t="s">
        <v>133</v>
      </c>
      <c r="D2781" t="s">
        <v>2287</v>
      </c>
      <c r="E2781" t="s">
        <v>93</v>
      </c>
      <c r="F2781">
        <v>40700</v>
      </c>
      <c r="G2781" t="s">
        <v>911</v>
      </c>
      <c r="I2781" t="s">
        <v>253</v>
      </c>
      <c r="J2781">
        <v>2026</v>
      </c>
      <c r="K2781">
        <v>7</v>
      </c>
      <c r="L2781" t="s">
        <v>94</v>
      </c>
      <c r="M2781">
        <v>310.82</v>
      </c>
      <c r="N2781">
        <v>1</v>
      </c>
      <c r="O2781">
        <v>310.82</v>
      </c>
      <c r="P2781" t="s">
        <v>2288</v>
      </c>
      <c r="Q2781">
        <v>0</v>
      </c>
    </row>
    <row r="2782" spans="1:17" x14ac:dyDescent="0.25">
      <c r="A2782" t="s">
        <v>1005</v>
      </c>
      <c r="B2782" t="s">
        <v>1989</v>
      </c>
      <c r="C2782" t="s">
        <v>133</v>
      </c>
      <c r="D2782" t="s">
        <v>2287</v>
      </c>
      <c r="E2782" t="s">
        <v>93</v>
      </c>
      <c r="F2782">
        <v>40700</v>
      </c>
      <c r="G2782" t="s">
        <v>911</v>
      </c>
      <c r="I2782" t="s">
        <v>240</v>
      </c>
      <c r="J2782">
        <v>2026</v>
      </c>
      <c r="K2782">
        <v>7</v>
      </c>
      <c r="L2782" t="s">
        <v>94</v>
      </c>
      <c r="M2782">
        <v>1027.52</v>
      </c>
      <c r="N2782">
        <v>1</v>
      </c>
      <c r="O2782">
        <v>1027.52</v>
      </c>
      <c r="P2782" t="s">
        <v>2288</v>
      </c>
      <c r="Q2782">
        <v>0</v>
      </c>
    </row>
    <row r="2783" spans="1:17" x14ac:dyDescent="0.25">
      <c r="A2783" t="s">
        <v>1005</v>
      </c>
      <c r="B2783" t="s">
        <v>1989</v>
      </c>
      <c r="C2783" t="s">
        <v>133</v>
      </c>
      <c r="D2783" t="s">
        <v>2287</v>
      </c>
      <c r="E2783" t="s">
        <v>105</v>
      </c>
      <c r="F2783">
        <v>40700</v>
      </c>
      <c r="G2783" t="s">
        <v>911</v>
      </c>
      <c r="I2783" t="s">
        <v>121</v>
      </c>
      <c r="J2783">
        <v>2026</v>
      </c>
      <c r="K2783">
        <v>7</v>
      </c>
      <c r="L2783" t="s">
        <v>94</v>
      </c>
      <c r="M2783">
        <v>220.18</v>
      </c>
      <c r="N2783">
        <v>1</v>
      </c>
      <c r="O2783">
        <v>220.18</v>
      </c>
      <c r="P2783" t="s">
        <v>2288</v>
      </c>
      <c r="Q2783">
        <v>0</v>
      </c>
    </row>
    <row r="2784" spans="1:17" x14ac:dyDescent="0.25">
      <c r="A2784" t="s">
        <v>2382</v>
      </c>
      <c r="B2784" t="s">
        <v>753</v>
      </c>
      <c r="C2784" t="s">
        <v>754</v>
      </c>
      <c r="D2784" t="s">
        <v>2287</v>
      </c>
      <c r="E2784" t="s">
        <v>102</v>
      </c>
      <c r="F2784">
        <v>40700</v>
      </c>
      <c r="G2784" t="s">
        <v>911</v>
      </c>
      <c r="I2784" t="s">
        <v>186</v>
      </c>
      <c r="J2784">
        <v>2026</v>
      </c>
      <c r="K2784">
        <v>7</v>
      </c>
      <c r="L2784" t="s">
        <v>94</v>
      </c>
      <c r="M2784">
        <v>266.32</v>
      </c>
      <c r="N2784">
        <v>1</v>
      </c>
      <c r="O2784">
        <v>266.32</v>
      </c>
      <c r="P2784" t="s">
        <v>2288</v>
      </c>
      <c r="Q2784">
        <v>1</v>
      </c>
    </row>
    <row r="2785" spans="1:17" x14ac:dyDescent="0.25">
      <c r="A2785" t="s">
        <v>2382</v>
      </c>
      <c r="B2785" t="s">
        <v>753</v>
      </c>
      <c r="C2785" t="s">
        <v>754</v>
      </c>
      <c r="D2785" t="s">
        <v>2287</v>
      </c>
      <c r="E2785" t="s">
        <v>93</v>
      </c>
      <c r="F2785">
        <v>40700</v>
      </c>
      <c r="G2785" t="s">
        <v>911</v>
      </c>
      <c r="I2785" t="s">
        <v>191</v>
      </c>
      <c r="J2785">
        <v>2026</v>
      </c>
      <c r="K2785">
        <v>7</v>
      </c>
      <c r="L2785" t="s">
        <v>94</v>
      </c>
      <c r="M2785">
        <v>230.76</v>
      </c>
      <c r="N2785">
        <v>1</v>
      </c>
      <c r="O2785">
        <v>230.76</v>
      </c>
      <c r="P2785" t="s">
        <v>2288</v>
      </c>
      <c r="Q2785">
        <v>1</v>
      </c>
    </row>
    <row r="2786" spans="1:17" x14ac:dyDescent="0.25">
      <c r="A2786" t="s">
        <v>2382</v>
      </c>
      <c r="B2786" t="s">
        <v>753</v>
      </c>
      <c r="C2786" t="s">
        <v>754</v>
      </c>
      <c r="D2786" t="s">
        <v>2287</v>
      </c>
      <c r="E2786" t="s">
        <v>93</v>
      </c>
      <c r="F2786">
        <v>40700</v>
      </c>
      <c r="G2786" t="s">
        <v>911</v>
      </c>
      <c r="I2786" t="s">
        <v>618</v>
      </c>
      <c r="J2786">
        <v>2026</v>
      </c>
      <c r="K2786">
        <v>7</v>
      </c>
      <c r="L2786" t="s">
        <v>94</v>
      </c>
      <c r="M2786">
        <v>307.68</v>
      </c>
      <c r="N2786">
        <v>1</v>
      </c>
      <c r="O2786">
        <v>307.68</v>
      </c>
      <c r="P2786" t="s">
        <v>2288</v>
      </c>
      <c r="Q2786">
        <v>1</v>
      </c>
    </row>
    <row r="2787" spans="1:17" x14ac:dyDescent="0.25">
      <c r="A2787" t="s">
        <v>2382</v>
      </c>
      <c r="B2787" t="s">
        <v>753</v>
      </c>
      <c r="C2787" t="s">
        <v>754</v>
      </c>
      <c r="D2787" t="s">
        <v>2287</v>
      </c>
      <c r="E2787" t="s">
        <v>93</v>
      </c>
      <c r="F2787">
        <v>40700</v>
      </c>
      <c r="G2787" t="s">
        <v>911</v>
      </c>
      <c r="I2787" t="s">
        <v>168</v>
      </c>
      <c r="J2787">
        <v>2026</v>
      </c>
      <c r="K2787">
        <v>7</v>
      </c>
      <c r="L2787" t="s">
        <v>94</v>
      </c>
      <c r="M2787">
        <v>591.4</v>
      </c>
      <c r="N2787">
        <v>1</v>
      </c>
      <c r="O2787">
        <v>591.4</v>
      </c>
      <c r="P2787" t="s">
        <v>2288</v>
      </c>
      <c r="Q2787">
        <v>0</v>
      </c>
    </row>
    <row r="2788" spans="1:17" x14ac:dyDescent="0.25">
      <c r="A2788" t="s">
        <v>2382</v>
      </c>
      <c r="B2788" t="s">
        <v>753</v>
      </c>
      <c r="C2788" t="s">
        <v>754</v>
      </c>
      <c r="D2788" t="s">
        <v>2287</v>
      </c>
      <c r="E2788" t="s">
        <v>93</v>
      </c>
      <c r="F2788">
        <v>40700</v>
      </c>
      <c r="G2788" t="s">
        <v>911</v>
      </c>
      <c r="I2788" t="s">
        <v>253</v>
      </c>
      <c r="J2788">
        <v>2026</v>
      </c>
      <c r="K2788">
        <v>7</v>
      </c>
      <c r="L2788" t="s">
        <v>94</v>
      </c>
      <c r="M2788">
        <v>1398.53</v>
      </c>
      <c r="N2788">
        <v>1</v>
      </c>
      <c r="O2788">
        <v>1398.53</v>
      </c>
      <c r="P2788" t="s">
        <v>2288</v>
      </c>
      <c r="Q2788">
        <v>0</v>
      </c>
    </row>
    <row r="2789" spans="1:17" x14ac:dyDescent="0.25">
      <c r="A2789" t="s">
        <v>2382</v>
      </c>
      <c r="B2789" t="s">
        <v>753</v>
      </c>
      <c r="C2789" t="s">
        <v>754</v>
      </c>
      <c r="D2789" t="s">
        <v>2287</v>
      </c>
      <c r="E2789" t="s">
        <v>105</v>
      </c>
      <c r="F2789">
        <v>40700</v>
      </c>
      <c r="G2789" t="s">
        <v>911</v>
      </c>
      <c r="I2789" t="s">
        <v>144</v>
      </c>
      <c r="J2789">
        <v>2026</v>
      </c>
      <c r="K2789">
        <v>7</v>
      </c>
      <c r="L2789" t="s">
        <v>94</v>
      </c>
      <c r="M2789">
        <v>816.45</v>
      </c>
      <c r="N2789">
        <v>1</v>
      </c>
      <c r="O2789">
        <v>816.45</v>
      </c>
      <c r="P2789" t="s">
        <v>2288</v>
      </c>
      <c r="Q2789">
        <v>0</v>
      </c>
    </row>
    <row r="2790" spans="1:17" x14ac:dyDescent="0.25">
      <c r="A2790" t="s">
        <v>2382</v>
      </c>
      <c r="B2790" t="s">
        <v>753</v>
      </c>
      <c r="C2790" t="s">
        <v>754</v>
      </c>
      <c r="D2790" t="s">
        <v>2287</v>
      </c>
      <c r="E2790" t="s">
        <v>93</v>
      </c>
      <c r="F2790">
        <v>40700</v>
      </c>
      <c r="G2790" t="s">
        <v>911</v>
      </c>
      <c r="I2790" t="s">
        <v>619</v>
      </c>
      <c r="J2790">
        <v>2026</v>
      </c>
      <c r="K2790">
        <v>7</v>
      </c>
      <c r="L2790" t="s">
        <v>94</v>
      </c>
      <c r="M2790">
        <v>230.76</v>
      </c>
      <c r="N2790">
        <v>1</v>
      </c>
      <c r="O2790">
        <v>230.76</v>
      </c>
      <c r="P2790" t="s">
        <v>2288</v>
      </c>
      <c r="Q2790">
        <v>1</v>
      </c>
    </row>
    <row r="2791" spans="1:17" x14ac:dyDescent="0.25">
      <c r="A2791" t="s">
        <v>1005</v>
      </c>
      <c r="B2791" t="s">
        <v>1991</v>
      </c>
      <c r="C2791" t="s">
        <v>133</v>
      </c>
      <c r="D2791" t="s">
        <v>2287</v>
      </c>
      <c r="E2791" t="s">
        <v>93</v>
      </c>
      <c r="F2791">
        <v>40700</v>
      </c>
      <c r="G2791" t="s">
        <v>911</v>
      </c>
      <c r="I2791" t="s">
        <v>253</v>
      </c>
      <c r="J2791">
        <v>2026</v>
      </c>
      <c r="K2791">
        <v>7</v>
      </c>
      <c r="L2791" t="s">
        <v>94</v>
      </c>
      <c r="M2791">
        <v>310.82</v>
      </c>
      <c r="N2791">
        <v>1</v>
      </c>
      <c r="O2791">
        <v>310.82</v>
      </c>
      <c r="P2791" t="s">
        <v>2288</v>
      </c>
      <c r="Q2791">
        <v>0</v>
      </c>
    </row>
    <row r="2792" spans="1:17" x14ac:dyDescent="0.25">
      <c r="A2792" t="s">
        <v>1005</v>
      </c>
      <c r="B2792" t="s">
        <v>1991</v>
      </c>
      <c r="C2792" t="s">
        <v>133</v>
      </c>
      <c r="D2792" t="s">
        <v>2287</v>
      </c>
      <c r="E2792" t="s">
        <v>105</v>
      </c>
      <c r="F2792">
        <v>40700</v>
      </c>
      <c r="G2792" t="s">
        <v>911</v>
      </c>
      <c r="I2792" t="s">
        <v>121</v>
      </c>
      <c r="J2792">
        <v>2026</v>
      </c>
      <c r="K2792">
        <v>7</v>
      </c>
      <c r="L2792" t="s">
        <v>94</v>
      </c>
      <c r="M2792">
        <v>220.18</v>
      </c>
      <c r="N2792">
        <v>1</v>
      </c>
      <c r="O2792">
        <v>220.18</v>
      </c>
      <c r="P2792" t="s">
        <v>2288</v>
      </c>
      <c r="Q2792">
        <v>0</v>
      </c>
    </row>
    <row r="2793" spans="1:17" x14ac:dyDescent="0.25">
      <c r="A2793" t="s">
        <v>1005</v>
      </c>
      <c r="B2793" t="s">
        <v>463</v>
      </c>
      <c r="C2793" t="s">
        <v>133</v>
      </c>
      <c r="D2793" t="s">
        <v>2287</v>
      </c>
      <c r="E2793" t="s">
        <v>102</v>
      </c>
      <c r="F2793">
        <v>40700</v>
      </c>
      <c r="G2793" t="s">
        <v>911</v>
      </c>
      <c r="I2793" t="s">
        <v>186</v>
      </c>
      <c r="J2793">
        <v>2026</v>
      </c>
      <c r="K2793">
        <v>7</v>
      </c>
      <c r="L2793" t="s">
        <v>94</v>
      </c>
      <c r="M2793">
        <v>220.96</v>
      </c>
      <c r="N2793">
        <v>1</v>
      </c>
      <c r="O2793">
        <v>220.96</v>
      </c>
      <c r="P2793" t="s">
        <v>2288</v>
      </c>
      <c r="Q2793">
        <v>1</v>
      </c>
    </row>
    <row r="2794" spans="1:17" x14ac:dyDescent="0.25">
      <c r="A2794" t="s">
        <v>1005</v>
      </c>
      <c r="B2794" t="s">
        <v>463</v>
      </c>
      <c r="C2794" t="s">
        <v>133</v>
      </c>
      <c r="D2794" t="s">
        <v>2287</v>
      </c>
      <c r="E2794" t="s">
        <v>93</v>
      </c>
      <c r="F2794">
        <v>40700</v>
      </c>
      <c r="G2794" t="s">
        <v>911</v>
      </c>
      <c r="I2794" t="s">
        <v>166</v>
      </c>
      <c r="J2794">
        <v>2026</v>
      </c>
      <c r="K2794">
        <v>7</v>
      </c>
      <c r="L2794" t="s">
        <v>94</v>
      </c>
      <c r="M2794">
        <v>340.48</v>
      </c>
      <c r="N2794">
        <v>1</v>
      </c>
      <c r="O2794">
        <v>340.48</v>
      </c>
      <c r="P2794" t="s">
        <v>2288</v>
      </c>
      <c r="Q2794">
        <v>1</v>
      </c>
    </row>
    <row r="2795" spans="1:17" x14ac:dyDescent="0.25">
      <c r="A2795" t="s">
        <v>1005</v>
      </c>
      <c r="B2795" t="s">
        <v>463</v>
      </c>
      <c r="C2795" t="s">
        <v>133</v>
      </c>
      <c r="D2795" t="s">
        <v>2287</v>
      </c>
      <c r="E2795" t="s">
        <v>93</v>
      </c>
      <c r="F2795">
        <v>40700</v>
      </c>
      <c r="G2795" t="s">
        <v>911</v>
      </c>
      <c r="I2795" t="s">
        <v>169</v>
      </c>
      <c r="J2795">
        <v>2026</v>
      </c>
      <c r="K2795">
        <v>7</v>
      </c>
      <c r="L2795" t="s">
        <v>94</v>
      </c>
      <c r="M2795">
        <v>286.26</v>
      </c>
      <c r="N2795">
        <v>1</v>
      </c>
      <c r="O2795">
        <v>286.26</v>
      </c>
      <c r="P2795" t="s">
        <v>2288</v>
      </c>
      <c r="Q2795">
        <v>0</v>
      </c>
    </row>
    <row r="2796" spans="1:17" x14ac:dyDescent="0.25">
      <c r="A2796" t="s">
        <v>1005</v>
      </c>
      <c r="B2796" t="s">
        <v>463</v>
      </c>
      <c r="C2796" t="s">
        <v>133</v>
      </c>
      <c r="D2796" t="s">
        <v>2287</v>
      </c>
      <c r="E2796" t="s">
        <v>93</v>
      </c>
      <c r="F2796">
        <v>40700</v>
      </c>
      <c r="G2796" t="s">
        <v>911</v>
      </c>
      <c r="I2796" t="s">
        <v>253</v>
      </c>
      <c r="J2796">
        <v>2026</v>
      </c>
      <c r="K2796">
        <v>7</v>
      </c>
      <c r="L2796" t="s">
        <v>94</v>
      </c>
      <c r="M2796">
        <v>310.82</v>
      </c>
      <c r="N2796">
        <v>1</v>
      </c>
      <c r="O2796">
        <v>310.82</v>
      </c>
      <c r="P2796" t="s">
        <v>2288</v>
      </c>
      <c r="Q2796">
        <v>0</v>
      </c>
    </row>
    <row r="2797" spans="1:17" x14ac:dyDescent="0.25">
      <c r="A2797" t="s">
        <v>1005</v>
      </c>
      <c r="B2797" t="s">
        <v>463</v>
      </c>
      <c r="C2797" t="s">
        <v>133</v>
      </c>
      <c r="D2797" t="s">
        <v>2287</v>
      </c>
      <c r="E2797" t="s">
        <v>93</v>
      </c>
      <c r="F2797">
        <v>40700</v>
      </c>
      <c r="G2797" t="s">
        <v>911</v>
      </c>
      <c r="I2797" t="s">
        <v>241</v>
      </c>
      <c r="J2797">
        <v>2026</v>
      </c>
      <c r="K2797">
        <v>7</v>
      </c>
      <c r="L2797" t="s">
        <v>94</v>
      </c>
      <c r="M2797">
        <v>513.76</v>
      </c>
      <c r="N2797">
        <v>1</v>
      </c>
      <c r="O2797">
        <v>513.76</v>
      </c>
      <c r="P2797" t="s">
        <v>2288</v>
      </c>
      <c r="Q2797">
        <v>0</v>
      </c>
    </row>
    <row r="2798" spans="1:17" x14ac:dyDescent="0.25">
      <c r="A2798" t="s">
        <v>1005</v>
      </c>
      <c r="B2798" t="s">
        <v>463</v>
      </c>
      <c r="C2798" t="s">
        <v>133</v>
      </c>
      <c r="D2798" t="s">
        <v>2287</v>
      </c>
      <c r="E2798" t="s">
        <v>105</v>
      </c>
      <c r="F2798">
        <v>40700</v>
      </c>
      <c r="G2798" t="s">
        <v>911</v>
      </c>
      <c r="I2798" t="s">
        <v>121</v>
      </c>
      <c r="J2798">
        <v>2026</v>
      </c>
      <c r="K2798">
        <v>7</v>
      </c>
      <c r="L2798" t="s">
        <v>94</v>
      </c>
      <c r="M2798">
        <v>440.36</v>
      </c>
      <c r="N2798">
        <v>1</v>
      </c>
      <c r="O2798">
        <v>440.36</v>
      </c>
      <c r="P2798" t="s">
        <v>2288</v>
      </c>
      <c r="Q2798">
        <v>0</v>
      </c>
    </row>
    <row r="2799" spans="1:17" x14ac:dyDescent="0.25">
      <c r="A2799" t="s">
        <v>1005</v>
      </c>
      <c r="B2799" t="s">
        <v>463</v>
      </c>
      <c r="C2799" t="s">
        <v>133</v>
      </c>
      <c r="D2799" t="s">
        <v>2287</v>
      </c>
      <c r="E2799" t="s">
        <v>105</v>
      </c>
      <c r="F2799">
        <v>40700</v>
      </c>
      <c r="G2799" t="s">
        <v>911</v>
      </c>
      <c r="I2799" t="s">
        <v>158</v>
      </c>
      <c r="J2799">
        <v>2026</v>
      </c>
      <c r="K2799">
        <v>7</v>
      </c>
      <c r="L2799" t="s">
        <v>94</v>
      </c>
      <c r="M2799">
        <v>990.84</v>
      </c>
      <c r="N2799">
        <v>1</v>
      </c>
      <c r="O2799">
        <v>990.84</v>
      </c>
      <c r="P2799" t="s">
        <v>2288</v>
      </c>
      <c r="Q2799">
        <v>0</v>
      </c>
    </row>
    <row r="2800" spans="1:17" x14ac:dyDescent="0.25">
      <c r="A2800" t="s">
        <v>1005</v>
      </c>
      <c r="B2800" t="s">
        <v>466</v>
      </c>
      <c r="C2800" t="s">
        <v>133</v>
      </c>
      <c r="D2800" t="s">
        <v>2287</v>
      </c>
      <c r="E2800" t="s">
        <v>102</v>
      </c>
      <c r="F2800">
        <v>40700</v>
      </c>
      <c r="G2800" t="s">
        <v>911</v>
      </c>
      <c r="I2800" t="s">
        <v>186</v>
      </c>
      <c r="J2800">
        <v>2026</v>
      </c>
      <c r="K2800">
        <v>7</v>
      </c>
      <c r="L2800" t="s">
        <v>94</v>
      </c>
      <c r="M2800">
        <v>4405.68</v>
      </c>
      <c r="N2800">
        <v>1</v>
      </c>
      <c r="O2800">
        <v>4405.68</v>
      </c>
      <c r="P2800" t="s">
        <v>2288</v>
      </c>
      <c r="Q2800">
        <v>1</v>
      </c>
    </row>
    <row r="2801" spans="1:17" x14ac:dyDescent="0.25">
      <c r="A2801" t="s">
        <v>1005</v>
      </c>
      <c r="B2801" t="s">
        <v>466</v>
      </c>
      <c r="C2801" t="s">
        <v>133</v>
      </c>
      <c r="D2801" t="s">
        <v>2287</v>
      </c>
      <c r="E2801" t="s">
        <v>93</v>
      </c>
      <c r="F2801">
        <v>40700</v>
      </c>
      <c r="G2801" t="s">
        <v>911</v>
      </c>
      <c r="I2801" t="s">
        <v>191</v>
      </c>
      <c r="J2801">
        <v>2026</v>
      </c>
      <c r="K2801">
        <v>7</v>
      </c>
      <c r="L2801" t="s">
        <v>94</v>
      </c>
      <c r="M2801">
        <v>1775.8</v>
      </c>
      <c r="N2801">
        <v>1</v>
      </c>
      <c r="O2801">
        <v>1775.8</v>
      </c>
      <c r="P2801" t="s">
        <v>2288</v>
      </c>
      <c r="Q2801">
        <v>1</v>
      </c>
    </row>
    <row r="2802" spans="1:17" x14ac:dyDescent="0.25">
      <c r="A2802" t="s">
        <v>1005</v>
      </c>
      <c r="B2802" t="s">
        <v>466</v>
      </c>
      <c r="C2802" t="s">
        <v>133</v>
      </c>
      <c r="D2802" t="s">
        <v>2287</v>
      </c>
      <c r="E2802" t="s">
        <v>93</v>
      </c>
      <c r="F2802">
        <v>40700</v>
      </c>
      <c r="G2802" t="s">
        <v>911</v>
      </c>
      <c r="I2802" t="s">
        <v>618</v>
      </c>
      <c r="J2802">
        <v>2026</v>
      </c>
      <c r="K2802">
        <v>7</v>
      </c>
      <c r="L2802" t="s">
        <v>94</v>
      </c>
      <c r="M2802">
        <v>233.81</v>
      </c>
      <c r="N2802">
        <v>1</v>
      </c>
      <c r="O2802">
        <v>233.81</v>
      </c>
      <c r="P2802" t="s">
        <v>2288</v>
      </c>
      <c r="Q2802">
        <v>1</v>
      </c>
    </row>
    <row r="2803" spans="1:17" x14ac:dyDescent="0.25">
      <c r="A2803" t="s">
        <v>1005</v>
      </c>
      <c r="B2803" t="s">
        <v>466</v>
      </c>
      <c r="C2803" t="s">
        <v>133</v>
      </c>
      <c r="D2803" t="s">
        <v>2287</v>
      </c>
      <c r="E2803" t="s">
        <v>93</v>
      </c>
      <c r="F2803">
        <v>40700</v>
      </c>
      <c r="G2803" t="s">
        <v>911</v>
      </c>
      <c r="I2803" t="s">
        <v>166</v>
      </c>
      <c r="J2803">
        <v>2026</v>
      </c>
      <c r="K2803">
        <v>7</v>
      </c>
      <c r="L2803" t="s">
        <v>94</v>
      </c>
      <c r="M2803">
        <v>1361.92</v>
      </c>
      <c r="N2803">
        <v>1</v>
      </c>
      <c r="O2803">
        <v>1361.92</v>
      </c>
      <c r="P2803" t="s">
        <v>2288</v>
      </c>
      <c r="Q2803">
        <v>1</v>
      </c>
    </row>
    <row r="2804" spans="1:17" x14ac:dyDescent="0.25">
      <c r="A2804" t="s">
        <v>1005</v>
      </c>
      <c r="B2804" t="s">
        <v>466</v>
      </c>
      <c r="C2804" t="s">
        <v>133</v>
      </c>
      <c r="D2804" t="s">
        <v>2287</v>
      </c>
      <c r="E2804" t="s">
        <v>93</v>
      </c>
      <c r="F2804">
        <v>40700</v>
      </c>
      <c r="G2804" t="s">
        <v>911</v>
      </c>
      <c r="I2804" t="s">
        <v>168</v>
      </c>
      <c r="J2804">
        <v>2026</v>
      </c>
      <c r="K2804">
        <v>7</v>
      </c>
      <c r="L2804" t="s">
        <v>94</v>
      </c>
      <c r="M2804">
        <v>1312.08</v>
      </c>
      <c r="N2804">
        <v>1</v>
      </c>
      <c r="O2804">
        <v>1312.08</v>
      </c>
      <c r="P2804" t="s">
        <v>2288</v>
      </c>
      <c r="Q2804">
        <v>0</v>
      </c>
    </row>
    <row r="2805" spans="1:17" x14ac:dyDescent="0.25">
      <c r="A2805" t="s">
        <v>1005</v>
      </c>
      <c r="B2805" t="s">
        <v>466</v>
      </c>
      <c r="C2805" t="s">
        <v>133</v>
      </c>
      <c r="D2805" t="s">
        <v>2287</v>
      </c>
      <c r="E2805" t="s">
        <v>93</v>
      </c>
      <c r="F2805">
        <v>40700</v>
      </c>
      <c r="G2805" t="s">
        <v>911</v>
      </c>
      <c r="I2805" t="s">
        <v>169</v>
      </c>
      <c r="J2805">
        <v>2026</v>
      </c>
      <c r="K2805">
        <v>7</v>
      </c>
      <c r="L2805" t="s">
        <v>94</v>
      </c>
      <c r="M2805">
        <v>1001.91</v>
      </c>
      <c r="N2805">
        <v>1</v>
      </c>
      <c r="O2805">
        <v>1001.91</v>
      </c>
      <c r="P2805" t="s">
        <v>2288</v>
      </c>
      <c r="Q2805">
        <v>0</v>
      </c>
    </row>
    <row r="2806" spans="1:17" x14ac:dyDescent="0.25">
      <c r="A2806" t="s">
        <v>1005</v>
      </c>
      <c r="B2806" t="s">
        <v>466</v>
      </c>
      <c r="C2806" t="s">
        <v>133</v>
      </c>
      <c r="D2806" t="s">
        <v>2287</v>
      </c>
      <c r="E2806" t="s">
        <v>93</v>
      </c>
      <c r="F2806">
        <v>40700</v>
      </c>
      <c r="G2806" t="s">
        <v>911</v>
      </c>
      <c r="I2806" t="s">
        <v>253</v>
      </c>
      <c r="J2806">
        <v>2026</v>
      </c>
      <c r="K2806">
        <v>7</v>
      </c>
      <c r="L2806" t="s">
        <v>94</v>
      </c>
      <c r="M2806">
        <v>310.82</v>
      </c>
      <c r="N2806">
        <v>1</v>
      </c>
      <c r="O2806">
        <v>310.82</v>
      </c>
      <c r="P2806" t="s">
        <v>2288</v>
      </c>
      <c r="Q2806">
        <v>0</v>
      </c>
    </row>
    <row r="2807" spans="1:17" x14ac:dyDescent="0.25">
      <c r="A2807" t="s">
        <v>1005</v>
      </c>
      <c r="B2807" t="s">
        <v>466</v>
      </c>
      <c r="C2807" t="s">
        <v>133</v>
      </c>
      <c r="D2807" t="s">
        <v>2287</v>
      </c>
      <c r="E2807" t="s">
        <v>93</v>
      </c>
      <c r="F2807">
        <v>40700</v>
      </c>
      <c r="G2807" t="s">
        <v>911</v>
      </c>
      <c r="I2807" t="s">
        <v>240</v>
      </c>
      <c r="J2807">
        <v>2026</v>
      </c>
      <c r="K2807">
        <v>7</v>
      </c>
      <c r="L2807" t="s">
        <v>94</v>
      </c>
      <c r="M2807">
        <v>513.76</v>
      </c>
      <c r="N2807">
        <v>1</v>
      </c>
      <c r="O2807">
        <v>513.76</v>
      </c>
      <c r="P2807" t="s">
        <v>2288</v>
      </c>
      <c r="Q2807">
        <v>0</v>
      </c>
    </row>
    <row r="2808" spans="1:17" x14ac:dyDescent="0.25">
      <c r="A2808" t="s">
        <v>1005</v>
      </c>
      <c r="B2808" t="s">
        <v>466</v>
      </c>
      <c r="C2808" t="s">
        <v>133</v>
      </c>
      <c r="D2808" t="s">
        <v>2287</v>
      </c>
      <c r="E2808" t="s">
        <v>105</v>
      </c>
      <c r="F2808">
        <v>40700</v>
      </c>
      <c r="G2808" t="s">
        <v>911</v>
      </c>
      <c r="I2808" t="s">
        <v>121</v>
      </c>
      <c r="J2808">
        <v>2026</v>
      </c>
      <c r="K2808">
        <v>7</v>
      </c>
      <c r="L2808" t="s">
        <v>94</v>
      </c>
      <c r="M2808">
        <v>550.45000000000005</v>
      </c>
      <c r="N2808">
        <v>1</v>
      </c>
      <c r="O2808">
        <v>550.45000000000005</v>
      </c>
      <c r="P2808" t="s">
        <v>2288</v>
      </c>
      <c r="Q2808">
        <v>0</v>
      </c>
    </row>
    <row r="2809" spans="1:17" x14ac:dyDescent="0.25">
      <c r="A2809" t="s">
        <v>1005</v>
      </c>
      <c r="B2809" t="s">
        <v>466</v>
      </c>
      <c r="C2809" t="s">
        <v>133</v>
      </c>
      <c r="D2809" t="s">
        <v>2287</v>
      </c>
      <c r="E2809" t="s">
        <v>105</v>
      </c>
      <c r="F2809">
        <v>40700</v>
      </c>
      <c r="G2809" t="s">
        <v>911</v>
      </c>
      <c r="I2809" t="s">
        <v>158</v>
      </c>
      <c r="J2809">
        <v>2026</v>
      </c>
      <c r="K2809">
        <v>7</v>
      </c>
      <c r="L2809" t="s">
        <v>94</v>
      </c>
      <c r="M2809">
        <v>990.84</v>
      </c>
      <c r="N2809">
        <v>1</v>
      </c>
      <c r="O2809">
        <v>990.84</v>
      </c>
      <c r="P2809" t="s">
        <v>2288</v>
      </c>
      <c r="Q2809">
        <v>0</v>
      </c>
    </row>
    <row r="2810" spans="1:17" x14ac:dyDescent="0.25">
      <c r="A2810" t="s">
        <v>1005</v>
      </c>
      <c r="B2810" t="s">
        <v>468</v>
      </c>
      <c r="C2810" t="s">
        <v>133</v>
      </c>
      <c r="D2810" t="s">
        <v>2287</v>
      </c>
      <c r="E2810" t="s">
        <v>102</v>
      </c>
      <c r="F2810">
        <v>40700</v>
      </c>
      <c r="G2810" t="s">
        <v>911</v>
      </c>
      <c r="I2810" t="s">
        <v>186</v>
      </c>
      <c r="J2810">
        <v>2026</v>
      </c>
      <c r="K2810">
        <v>7</v>
      </c>
      <c r="L2810" t="s">
        <v>94</v>
      </c>
      <c r="M2810">
        <v>1351.84</v>
      </c>
      <c r="N2810">
        <v>1</v>
      </c>
      <c r="O2810">
        <v>1351.84</v>
      </c>
      <c r="P2810" t="s">
        <v>2288</v>
      </c>
      <c r="Q2810">
        <v>1</v>
      </c>
    </row>
    <row r="2811" spans="1:17" x14ac:dyDescent="0.25">
      <c r="A2811" t="s">
        <v>1005</v>
      </c>
      <c r="B2811" t="s">
        <v>468</v>
      </c>
      <c r="C2811" t="s">
        <v>133</v>
      </c>
      <c r="D2811" t="s">
        <v>2287</v>
      </c>
      <c r="E2811" t="s">
        <v>93</v>
      </c>
      <c r="F2811">
        <v>40700</v>
      </c>
      <c r="G2811" t="s">
        <v>911</v>
      </c>
      <c r="I2811" t="s">
        <v>191</v>
      </c>
      <c r="J2811">
        <v>2026</v>
      </c>
      <c r="K2811">
        <v>7</v>
      </c>
      <c r="L2811" t="s">
        <v>94</v>
      </c>
      <c r="M2811">
        <v>355.16</v>
      </c>
      <c r="N2811">
        <v>1</v>
      </c>
      <c r="O2811">
        <v>355.16</v>
      </c>
      <c r="P2811" t="s">
        <v>2288</v>
      </c>
      <c r="Q2811">
        <v>1</v>
      </c>
    </row>
    <row r="2812" spans="1:17" x14ac:dyDescent="0.25">
      <c r="A2812" t="s">
        <v>1005</v>
      </c>
      <c r="B2812" t="s">
        <v>468</v>
      </c>
      <c r="C2812" t="s">
        <v>133</v>
      </c>
      <c r="D2812" t="s">
        <v>2287</v>
      </c>
      <c r="E2812" t="s">
        <v>93</v>
      </c>
      <c r="F2812">
        <v>40700</v>
      </c>
      <c r="G2812" t="s">
        <v>911</v>
      </c>
      <c r="I2812" t="s">
        <v>166</v>
      </c>
      <c r="J2812">
        <v>2026</v>
      </c>
      <c r="K2812">
        <v>7</v>
      </c>
      <c r="L2812" t="s">
        <v>94</v>
      </c>
      <c r="M2812">
        <v>510.72</v>
      </c>
      <c r="N2812">
        <v>1</v>
      </c>
      <c r="O2812">
        <v>510.72</v>
      </c>
      <c r="P2812" t="s">
        <v>2288</v>
      </c>
      <c r="Q2812">
        <v>1</v>
      </c>
    </row>
    <row r="2813" spans="1:17" x14ac:dyDescent="0.25">
      <c r="A2813" t="s">
        <v>1005</v>
      </c>
      <c r="B2813" t="s">
        <v>468</v>
      </c>
      <c r="C2813" t="s">
        <v>133</v>
      </c>
      <c r="D2813" t="s">
        <v>2287</v>
      </c>
      <c r="E2813" t="s">
        <v>93</v>
      </c>
      <c r="F2813">
        <v>40700</v>
      </c>
      <c r="G2813" t="s">
        <v>911</v>
      </c>
      <c r="I2813" t="s">
        <v>168</v>
      </c>
      <c r="J2813">
        <v>2026</v>
      </c>
      <c r="K2813">
        <v>7</v>
      </c>
      <c r="L2813" t="s">
        <v>94</v>
      </c>
      <c r="M2813">
        <v>238.56</v>
      </c>
      <c r="N2813">
        <v>1</v>
      </c>
      <c r="O2813">
        <v>238.56</v>
      </c>
      <c r="P2813" t="s">
        <v>2288</v>
      </c>
      <c r="Q2813">
        <v>0</v>
      </c>
    </row>
    <row r="2814" spans="1:17" x14ac:dyDescent="0.25">
      <c r="A2814" t="s">
        <v>1005</v>
      </c>
      <c r="B2814" t="s">
        <v>468</v>
      </c>
      <c r="C2814" t="s">
        <v>133</v>
      </c>
      <c r="D2814" t="s">
        <v>2287</v>
      </c>
      <c r="E2814" t="s">
        <v>93</v>
      </c>
      <c r="F2814">
        <v>40700</v>
      </c>
      <c r="G2814" t="s">
        <v>911</v>
      </c>
      <c r="I2814" t="s">
        <v>169</v>
      </c>
      <c r="J2814">
        <v>2026</v>
      </c>
      <c r="K2814">
        <v>7</v>
      </c>
      <c r="L2814" t="s">
        <v>94</v>
      </c>
      <c r="M2814">
        <v>429.39</v>
      </c>
      <c r="N2814">
        <v>1</v>
      </c>
      <c r="O2814">
        <v>429.39</v>
      </c>
      <c r="P2814" t="s">
        <v>2288</v>
      </c>
      <c r="Q2814">
        <v>0</v>
      </c>
    </row>
    <row r="2815" spans="1:17" x14ac:dyDescent="0.25">
      <c r="A2815" t="s">
        <v>1005</v>
      </c>
      <c r="B2815" t="s">
        <v>468</v>
      </c>
      <c r="C2815" t="s">
        <v>133</v>
      </c>
      <c r="D2815" t="s">
        <v>2287</v>
      </c>
      <c r="E2815" t="s">
        <v>93</v>
      </c>
      <c r="F2815">
        <v>40700</v>
      </c>
      <c r="G2815" t="s">
        <v>911</v>
      </c>
      <c r="I2815" t="s">
        <v>253</v>
      </c>
      <c r="J2815">
        <v>2026</v>
      </c>
      <c r="K2815">
        <v>7</v>
      </c>
      <c r="L2815" t="s">
        <v>94</v>
      </c>
      <c r="M2815">
        <v>310.82</v>
      </c>
      <c r="N2815">
        <v>1</v>
      </c>
      <c r="O2815">
        <v>310.82</v>
      </c>
      <c r="P2815" t="s">
        <v>2288</v>
      </c>
      <c r="Q2815">
        <v>0</v>
      </c>
    </row>
    <row r="2816" spans="1:17" x14ac:dyDescent="0.25">
      <c r="A2816" t="s">
        <v>1005</v>
      </c>
      <c r="B2816" t="s">
        <v>468</v>
      </c>
      <c r="C2816" t="s">
        <v>133</v>
      </c>
      <c r="D2816" t="s">
        <v>2287</v>
      </c>
      <c r="E2816" t="s">
        <v>105</v>
      </c>
      <c r="F2816">
        <v>40700</v>
      </c>
      <c r="G2816" t="s">
        <v>911</v>
      </c>
      <c r="I2816" t="s">
        <v>121</v>
      </c>
      <c r="J2816">
        <v>2026</v>
      </c>
      <c r="K2816">
        <v>7</v>
      </c>
      <c r="L2816" t="s">
        <v>94</v>
      </c>
      <c r="M2816">
        <v>110.09</v>
      </c>
      <c r="N2816">
        <v>1</v>
      </c>
      <c r="O2816">
        <v>110.09</v>
      </c>
      <c r="P2816" t="s">
        <v>2288</v>
      </c>
      <c r="Q2816">
        <v>0</v>
      </c>
    </row>
    <row r="2817" spans="1:17" x14ac:dyDescent="0.25">
      <c r="A2817" t="s">
        <v>1005</v>
      </c>
      <c r="B2817" t="s">
        <v>468</v>
      </c>
      <c r="C2817" t="s">
        <v>133</v>
      </c>
      <c r="D2817" t="s">
        <v>2287</v>
      </c>
      <c r="E2817" t="s">
        <v>105</v>
      </c>
      <c r="F2817">
        <v>40700</v>
      </c>
      <c r="G2817" t="s">
        <v>911</v>
      </c>
      <c r="I2817" t="s">
        <v>158</v>
      </c>
      <c r="J2817">
        <v>2026</v>
      </c>
      <c r="K2817">
        <v>7</v>
      </c>
      <c r="L2817" t="s">
        <v>94</v>
      </c>
      <c r="M2817">
        <v>1155.98</v>
      </c>
      <c r="N2817">
        <v>1</v>
      </c>
      <c r="O2817">
        <v>1155.98</v>
      </c>
      <c r="P2817" t="s">
        <v>2288</v>
      </c>
      <c r="Q2817">
        <v>0</v>
      </c>
    </row>
    <row r="2818" spans="1:17" x14ac:dyDescent="0.25">
      <c r="A2818" t="s">
        <v>1005</v>
      </c>
      <c r="B2818" t="s">
        <v>470</v>
      </c>
      <c r="C2818" t="s">
        <v>133</v>
      </c>
      <c r="D2818" t="s">
        <v>2287</v>
      </c>
      <c r="E2818" t="s">
        <v>102</v>
      </c>
      <c r="F2818">
        <v>40700</v>
      </c>
      <c r="G2818" t="s">
        <v>911</v>
      </c>
      <c r="I2818" t="s">
        <v>186</v>
      </c>
      <c r="J2818">
        <v>2026</v>
      </c>
      <c r="K2818">
        <v>7</v>
      </c>
      <c r="L2818" t="s">
        <v>94</v>
      </c>
      <c r="M2818">
        <v>422.73</v>
      </c>
      <c r="N2818">
        <v>1</v>
      </c>
      <c r="O2818">
        <v>422.73</v>
      </c>
      <c r="P2818" t="s">
        <v>2288</v>
      </c>
      <c r="Q2818">
        <v>1</v>
      </c>
    </row>
    <row r="2819" spans="1:17" x14ac:dyDescent="0.25">
      <c r="A2819" t="s">
        <v>1005</v>
      </c>
      <c r="B2819" t="s">
        <v>470</v>
      </c>
      <c r="C2819" t="s">
        <v>133</v>
      </c>
      <c r="D2819" t="s">
        <v>2287</v>
      </c>
      <c r="E2819" t="s">
        <v>93</v>
      </c>
      <c r="F2819">
        <v>40700</v>
      </c>
      <c r="G2819" t="s">
        <v>911</v>
      </c>
      <c r="I2819" t="s">
        <v>166</v>
      </c>
      <c r="J2819">
        <v>2026</v>
      </c>
      <c r="K2819">
        <v>7</v>
      </c>
      <c r="L2819" t="s">
        <v>94</v>
      </c>
      <c r="M2819">
        <v>340.48</v>
      </c>
      <c r="N2819">
        <v>1</v>
      </c>
      <c r="O2819">
        <v>340.48</v>
      </c>
      <c r="P2819" t="s">
        <v>2288</v>
      </c>
      <c r="Q2819">
        <v>1</v>
      </c>
    </row>
    <row r="2820" spans="1:17" x14ac:dyDescent="0.25">
      <c r="A2820" t="s">
        <v>1005</v>
      </c>
      <c r="B2820" t="s">
        <v>470</v>
      </c>
      <c r="C2820" t="s">
        <v>133</v>
      </c>
      <c r="D2820" t="s">
        <v>2287</v>
      </c>
      <c r="E2820" t="s">
        <v>93</v>
      </c>
      <c r="F2820">
        <v>40700</v>
      </c>
      <c r="G2820" t="s">
        <v>911</v>
      </c>
      <c r="I2820" t="s">
        <v>169</v>
      </c>
      <c r="J2820">
        <v>2026</v>
      </c>
      <c r="K2820">
        <v>7</v>
      </c>
      <c r="L2820" t="s">
        <v>94</v>
      </c>
      <c r="M2820">
        <v>286.26</v>
      </c>
      <c r="N2820">
        <v>1</v>
      </c>
      <c r="O2820">
        <v>286.26</v>
      </c>
      <c r="P2820" t="s">
        <v>2288</v>
      </c>
      <c r="Q2820">
        <v>0</v>
      </c>
    </row>
    <row r="2821" spans="1:17" x14ac:dyDescent="0.25">
      <c r="A2821" t="s">
        <v>1005</v>
      </c>
      <c r="B2821" t="s">
        <v>470</v>
      </c>
      <c r="C2821" t="s">
        <v>133</v>
      </c>
      <c r="D2821" t="s">
        <v>2287</v>
      </c>
      <c r="E2821" t="s">
        <v>93</v>
      </c>
      <c r="F2821">
        <v>40700</v>
      </c>
      <c r="G2821" t="s">
        <v>911</v>
      </c>
      <c r="I2821" t="s">
        <v>253</v>
      </c>
      <c r="J2821">
        <v>2026</v>
      </c>
      <c r="K2821">
        <v>7</v>
      </c>
      <c r="L2821" t="s">
        <v>94</v>
      </c>
      <c r="M2821">
        <v>310.82</v>
      </c>
      <c r="N2821">
        <v>1</v>
      </c>
      <c r="O2821">
        <v>310.82</v>
      </c>
      <c r="P2821" t="s">
        <v>2288</v>
      </c>
      <c r="Q2821">
        <v>0</v>
      </c>
    </row>
    <row r="2822" spans="1:17" x14ac:dyDescent="0.25">
      <c r="A2822" t="s">
        <v>1005</v>
      </c>
      <c r="B2822" t="s">
        <v>470</v>
      </c>
      <c r="C2822" t="s">
        <v>133</v>
      </c>
      <c r="D2822" t="s">
        <v>2287</v>
      </c>
      <c r="E2822" t="s">
        <v>105</v>
      </c>
      <c r="F2822">
        <v>40700</v>
      </c>
      <c r="G2822" t="s">
        <v>911</v>
      </c>
      <c r="I2822" t="s">
        <v>158</v>
      </c>
      <c r="J2822">
        <v>2026</v>
      </c>
      <c r="K2822">
        <v>7</v>
      </c>
      <c r="L2822" t="s">
        <v>94</v>
      </c>
      <c r="M2822">
        <v>165.14</v>
      </c>
      <c r="N2822">
        <v>1</v>
      </c>
      <c r="O2822">
        <v>165.14</v>
      </c>
      <c r="P2822" t="s">
        <v>2288</v>
      </c>
      <c r="Q2822">
        <v>0</v>
      </c>
    </row>
    <row r="2823" spans="1:17" x14ac:dyDescent="0.25">
      <c r="A2823" t="s">
        <v>2392</v>
      </c>
      <c r="B2823" t="s">
        <v>350</v>
      </c>
      <c r="C2823" t="s">
        <v>107</v>
      </c>
      <c r="D2823" t="s">
        <v>2287</v>
      </c>
      <c r="E2823" t="s">
        <v>102</v>
      </c>
      <c r="F2823">
        <v>40700</v>
      </c>
      <c r="G2823" t="s">
        <v>911</v>
      </c>
      <c r="I2823" t="s">
        <v>186</v>
      </c>
      <c r="J2823">
        <v>2026</v>
      </c>
      <c r="K2823">
        <v>7</v>
      </c>
      <c r="L2823" t="s">
        <v>94</v>
      </c>
      <c r="M2823">
        <v>1131.68</v>
      </c>
      <c r="N2823">
        <v>1</v>
      </c>
      <c r="O2823">
        <v>1131.68</v>
      </c>
      <c r="P2823" t="s">
        <v>2288</v>
      </c>
      <c r="Q2823">
        <v>1</v>
      </c>
    </row>
    <row r="2824" spans="1:17" x14ac:dyDescent="0.25">
      <c r="A2824" t="s">
        <v>2392</v>
      </c>
      <c r="B2824" t="s">
        <v>350</v>
      </c>
      <c r="C2824" t="s">
        <v>107</v>
      </c>
      <c r="D2824" t="s">
        <v>2287</v>
      </c>
      <c r="E2824" t="s">
        <v>93</v>
      </c>
      <c r="F2824">
        <v>40700</v>
      </c>
      <c r="G2824" t="s">
        <v>911</v>
      </c>
      <c r="I2824" t="s">
        <v>167</v>
      </c>
      <c r="J2824">
        <v>2026</v>
      </c>
      <c r="K2824">
        <v>7</v>
      </c>
      <c r="L2824" t="s">
        <v>94</v>
      </c>
      <c r="M2824">
        <v>473.06559999999996</v>
      </c>
      <c r="N2824">
        <v>1</v>
      </c>
      <c r="O2824">
        <v>473.06559999999996</v>
      </c>
      <c r="P2824" t="s">
        <v>2288</v>
      </c>
      <c r="Q2824">
        <v>0</v>
      </c>
    </row>
    <row r="2825" spans="1:17" x14ac:dyDescent="0.25">
      <c r="A2825" t="s">
        <v>2392</v>
      </c>
      <c r="B2825" t="s">
        <v>350</v>
      </c>
      <c r="C2825" t="s">
        <v>107</v>
      </c>
      <c r="D2825" t="s">
        <v>2287</v>
      </c>
      <c r="E2825" t="s">
        <v>93</v>
      </c>
      <c r="F2825">
        <v>40700</v>
      </c>
      <c r="G2825" t="s">
        <v>911</v>
      </c>
      <c r="I2825" t="s">
        <v>253</v>
      </c>
      <c r="J2825">
        <v>2026</v>
      </c>
      <c r="K2825">
        <v>7</v>
      </c>
      <c r="L2825" t="s">
        <v>94</v>
      </c>
      <c r="M2825">
        <v>500.35124999999999</v>
      </c>
      <c r="N2825">
        <v>1</v>
      </c>
      <c r="O2825">
        <v>500.35124999999999</v>
      </c>
      <c r="P2825" t="s">
        <v>2288</v>
      </c>
      <c r="Q2825">
        <v>0</v>
      </c>
    </row>
    <row r="2826" spans="1:17" x14ac:dyDescent="0.25">
      <c r="A2826" t="s">
        <v>2392</v>
      </c>
      <c r="B2826" t="s">
        <v>350</v>
      </c>
      <c r="C2826" t="s">
        <v>107</v>
      </c>
      <c r="D2826" t="s">
        <v>2287</v>
      </c>
      <c r="E2826" t="s">
        <v>93</v>
      </c>
      <c r="F2826">
        <v>40700</v>
      </c>
      <c r="G2826" t="s">
        <v>911</v>
      </c>
      <c r="I2826" t="s">
        <v>240</v>
      </c>
      <c r="J2826">
        <v>2026</v>
      </c>
      <c r="K2826">
        <v>7</v>
      </c>
      <c r="L2826" t="s">
        <v>94</v>
      </c>
      <c r="M2826">
        <v>200.1405</v>
      </c>
      <c r="N2826">
        <v>1</v>
      </c>
      <c r="O2826">
        <v>200.1405</v>
      </c>
      <c r="P2826" t="s">
        <v>2288</v>
      </c>
      <c r="Q2826">
        <v>0</v>
      </c>
    </row>
    <row r="2827" spans="1:17" x14ac:dyDescent="0.25">
      <c r="A2827" t="s">
        <v>2392</v>
      </c>
      <c r="B2827" t="s">
        <v>350</v>
      </c>
      <c r="C2827" t="s">
        <v>107</v>
      </c>
      <c r="D2827" t="s">
        <v>2287</v>
      </c>
      <c r="E2827" t="s">
        <v>105</v>
      </c>
      <c r="F2827">
        <v>40700</v>
      </c>
      <c r="G2827" t="s">
        <v>911</v>
      </c>
      <c r="I2827" t="s">
        <v>144</v>
      </c>
      <c r="J2827">
        <v>2026</v>
      </c>
      <c r="K2827">
        <v>7</v>
      </c>
      <c r="L2827" t="s">
        <v>94</v>
      </c>
      <c r="M2827">
        <v>795.99152500000002</v>
      </c>
      <c r="N2827">
        <v>1</v>
      </c>
      <c r="O2827">
        <v>795.99152500000002</v>
      </c>
      <c r="P2827" t="s">
        <v>2288</v>
      </c>
      <c r="Q2827">
        <v>0</v>
      </c>
    </row>
    <row r="2828" spans="1:17" x14ac:dyDescent="0.25">
      <c r="A2828" t="s">
        <v>1005</v>
      </c>
      <c r="B2828" t="s">
        <v>1998</v>
      </c>
      <c r="C2828" t="s">
        <v>133</v>
      </c>
      <c r="D2828" t="s">
        <v>2287</v>
      </c>
      <c r="E2828" t="s">
        <v>102</v>
      </c>
      <c r="F2828">
        <v>40700</v>
      </c>
      <c r="G2828" t="s">
        <v>911</v>
      </c>
      <c r="I2828" t="s">
        <v>186</v>
      </c>
      <c r="J2828">
        <v>2026</v>
      </c>
      <c r="K2828">
        <v>7</v>
      </c>
      <c r="L2828" t="s">
        <v>94</v>
      </c>
      <c r="M2828">
        <v>312.25</v>
      </c>
      <c r="N2828">
        <v>1</v>
      </c>
      <c r="O2828">
        <v>312.25</v>
      </c>
      <c r="P2828" t="s">
        <v>2288</v>
      </c>
      <c r="Q2828">
        <v>1</v>
      </c>
    </row>
    <row r="2829" spans="1:17" x14ac:dyDescent="0.25">
      <c r="A2829" t="s">
        <v>1005</v>
      </c>
      <c r="B2829" t="s">
        <v>1998</v>
      </c>
      <c r="C2829" t="s">
        <v>133</v>
      </c>
      <c r="D2829" t="s">
        <v>2287</v>
      </c>
      <c r="E2829" t="s">
        <v>93</v>
      </c>
      <c r="F2829">
        <v>40700</v>
      </c>
      <c r="G2829" t="s">
        <v>911</v>
      </c>
      <c r="I2829" t="s">
        <v>191</v>
      </c>
      <c r="J2829">
        <v>2026</v>
      </c>
      <c r="K2829">
        <v>7</v>
      </c>
      <c r="L2829" t="s">
        <v>94</v>
      </c>
      <c r="M2829">
        <v>177.58</v>
      </c>
      <c r="N2829">
        <v>1</v>
      </c>
      <c r="O2829">
        <v>177.58</v>
      </c>
      <c r="P2829" t="s">
        <v>2288</v>
      </c>
      <c r="Q2829">
        <v>1</v>
      </c>
    </row>
    <row r="2830" spans="1:17" x14ac:dyDescent="0.25">
      <c r="A2830" t="s">
        <v>1005</v>
      </c>
      <c r="B2830" t="s">
        <v>1998</v>
      </c>
      <c r="C2830" t="s">
        <v>133</v>
      </c>
      <c r="D2830" t="s">
        <v>2287</v>
      </c>
      <c r="E2830" t="s">
        <v>93</v>
      </c>
      <c r="F2830">
        <v>40700</v>
      </c>
      <c r="G2830" t="s">
        <v>911</v>
      </c>
      <c r="I2830" t="s">
        <v>168</v>
      </c>
      <c r="J2830">
        <v>2026</v>
      </c>
      <c r="K2830">
        <v>7</v>
      </c>
      <c r="L2830" t="s">
        <v>94</v>
      </c>
      <c r="M2830">
        <v>119.28</v>
      </c>
      <c r="N2830">
        <v>1</v>
      </c>
      <c r="O2830">
        <v>119.28</v>
      </c>
      <c r="P2830" t="s">
        <v>2288</v>
      </c>
      <c r="Q2830">
        <v>0</v>
      </c>
    </row>
    <row r="2831" spans="1:17" x14ac:dyDescent="0.25">
      <c r="A2831" t="s">
        <v>1005</v>
      </c>
      <c r="B2831" t="s">
        <v>1998</v>
      </c>
      <c r="C2831" t="s">
        <v>133</v>
      </c>
      <c r="D2831" t="s">
        <v>2287</v>
      </c>
      <c r="E2831" t="s">
        <v>93</v>
      </c>
      <c r="F2831">
        <v>40700</v>
      </c>
      <c r="G2831" t="s">
        <v>911</v>
      </c>
      <c r="I2831" t="s">
        <v>253</v>
      </c>
      <c r="J2831">
        <v>2026</v>
      </c>
      <c r="K2831">
        <v>7</v>
      </c>
      <c r="L2831" t="s">
        <v>94</v>
      </c>
      <c r="M2831">
        <v>310.82</v>
      </c>
      <c r="N2831">
        <v>1</v>
      </c>
      <c r="O2831">
        <v>310.82</v>
      </c>
      <c r="P2831" t="s">
        <v>2288</v>
      </c>
      <c r="Q2831">
        <v>0</v>
      </c>
    </row>
    <row r="2832" spans="1:17" x14ac:dyDescent="0.25">
      <c r="A2832" t="s">
        <v>1005</v>
      </c>
      <c r="B2832" t="s">
        <v>1998</v>
      </c>
      <c r="C2832" t="s">
        <v>133</v>
      </c>
      <c r="D2832" t="s">
        <v>2287</v>
      </c>
      <c r="E2832" t="s">
        <v>105</v>
      </c>
      <c r="F2832">
        <v>40700</v>
      </c>
      <c r="G2832" t="s">
        <v>911</v>
      </c>
      <c r="I2832" t="s">
        <v>121</v>
      </c>
      <c r="J2832">
        <v>2026</v>
      </c>
      <c r="K2832">
        <v>7</v>
      </c>
      <c r="L2832" t="s">
        <v>94</v>
      </c>
      <c r="M2832">
        <v>110.09</v>
      </c>
      <c r="N2832">
        <v>1</v>
      </c>
      <c r="O2832">
        <v>110.09</v>
      </c>
      <c r="P2832" t="s">
        <v>2288</v>
      </c>
      <c r="Q2832">
        <v>0</v>
      </c>
    </row>
    <row r="2833" spans="1:17" x14ac:dyDescent="0.25">
      <c r="A2833" t="s">
        <v>1005</v>
      </c>
      <c r="B2833" t="s">
        <v>2304</v>
      </c>
      <c r="C2833" t="s">
        <v>133</v>
      </c>
      <c r="D2833" t="s">
        <v>2287</v>
      </c>
      <c r="E2833" t="s">
        <v>93</v>
      </c>
      <c r="F2833">
        <v>40700</v>
      </c>
      <c r="G2833" t="s">
        <v>911</v>
      </c>
      <c r="I2833" t="s">
        <v>253</v>
      </c>
      <c r="J2833">
        <v>2026</v>
      </c>
      <c r="K2833">
        <v>7</v>
      </c>
      <c r="L2833" t="s">
        <v>94</v>
      </c>
      <c r="M2833">
        <v>310.82</v>
      </c>
      <c r="N2833">
        <v>1</v>
      </c>
      <c r="O2833">
        <v>310.82</v>
      </c>
      <c r="P2833" t="s">
        <v>2288</v>
      </c>
      <c r="Q2833">
        <v>0</v>
      </c>
    </row>
    <row r="2834" spans="1:17" x14ac:dyDescent="0.25">
      <c r="A2834" t="s">
        <v>1005</v>
      </c>
      <c r="B2834" t="s">
        <v>2304</v>
      </c>
      <c r="C2834" t="s">
        <v>133</v>
      </c>
      <c r="D2834" t="s">
        <v>2287</v>
      </c>
      <c r="E2834" t="s">
        <v>105</v>
      </c>
      <c r="F2834">
        <v>40700</v>
      </c>
      <c r="G2834" t="s">
        <v>911</v>
      </c>
      <c r="I2834" t="s">
        <v>158</v>
      </c>
      <c r="J2834">
        <v>2026</v>
      </c>
      <c r="K2834">
        <v>7</v>
      </c>
      <c r="L2834" t="s">
        <v>94</v>
      </c>
      <c r="M2834">
        <v>1486.26</v>
      </c>
      <c r="N2834">
        <v>1</v>
      </c>
      <c r="O2834">
        <v>1486.26</v>
      </c>
      <c r="P2834" t="s">
        <v>2288</v>
      </c>
      <c r="Q2834">
        <v>0</v>
      </c>
    </row>
    <row r="2835" spans="1:17" x14ac:dyDescent="0.25">
      <c r="A2835" t="s">
        <v>1005</v>
      </c>
      <c r="B2835" t="s">
        <v>472</v>
      </c>
      <c r="C2835" t="s">
        <v>133</v>
      </c>
      <c r="D2835" t="s">
        <v>2287</v>
      </c>
      <c r="E2835" t="s">
        <v>102</v>
      </c>
      <c r="F2835">
        <v>40700</v>
      </c>
      <c r="G2835" t="s">
        <v>911</v>
      </c>
      <c r="I2835" t="s">
        <v>186</v>
      </c>
      <c r="J2835">
        <v>2026</v>
      </c>
      <c r="K2835">
        <v>7</v>
      </c>
      <c r="L2835" t="s">
        <v>94</v>
      </c>
      <c r="M2835">
        <v>1827.54</v>
      </c>
      <c r="N2835">
        <v>1</v>
      </c>
      <c r="O2835">
        <v>1827.54</v>
      </c>
      <c r="P2835" t="s">
        <v>2288</v>
      </c>
      <c r="Q2835">
        <v>1</v>
      </c>
    </row>
    <row r="2836" spans="1:17" x14ac:dyDescent="0.25">
      <c r="A2836" t="s">
        <v>1005</v>
      </c>
      <c r="B2836" t="s">
        <v>472</v>
      </c>
      <c r="C2836" t="s">
        <v>133</v>
      </c>
      <c r="D2836" t="s">
        <v>2287</v>
      </c>
      <c r="E2836" t="s">
        <v>93</v>
      </c>
      <c r="F2836">
        <v>40700</v>
      </c>
      <c r="G2836" t="s">
        <v>911</v>
      </c>
      <c r="I2836" t="s">
        <v>191</v>
      </c>
      <c r="J2836">
        <v>2026</v>
      </c>
      <c r="K2836">
        <v>7</v>
      </c>
      <c r="L2836" t="s">
        <v>94</v>
      </c>
      <c r="M2836">
        <v>1420.64</v>
      </c>
      <c r="N2836">
        <v>1</v>
      </c>
      <c r="O2836">
        <v>1420.64</v>
      </c>
      <c r="P2836" t="s">
        <v>2288</v>
      </c>
      <c r="Q2836">
        <v>1</v>
      </c>
    </row>
    <row r="2837" spans="1:17" x14ac:dyDescent="0.25">
      <c r="A2837" t="s">
        <v>1005</v>
      </c>
      <c r="B2837" t="s">
        <v>472</v>
      </c>
      <c r="C2837" t="s">
        <v>133</v>
      </c>
      <c r="D2837" t="s">
        <v>2287</v>
      </c>
      <c r="E2837" t="s">
        <v>93</v>
      </c>
      <c r="F2837">
        <v>40700</v>
      </c>
      <c r="G2837" t="s">
        <v>911</v>
      </c>
      <c r="I2837" t="s">
        <v>166</v>
      </c>
      <c r="J2837">
        <v>2026</v>
      </c>
      <c r="K2837">
        <v>7</v>
      </c>
      <c r="L2837" t="s">
        <v>94</v>
      </c>
      <c r="M2837">
        <v>680.96</v>
      </c>
      <c r="N2837">
        <v>1</v>
      </c>
      <c r="O2837">
        <v>680.96</v>
      </c>
      <c r="P2837" t="s">
        <v>2288</v>
      </c>
      <c r="Q2837">
        <v>1</v>
      </c>
    </row>
    <row r="2838" spans="1:17" x14ac:dyDescent="0.25">
      <c r="A2838" t="s">
        <v>1005</v>
      </c>
      <c r="B2838" t="s">
        <v>472</v>
      </c>
      <c r="C2838" t="s">
        <v>133</v>
      </c>
      <c r="D2838" t="s">
        <v>2287</v>
      </c>
      <c r="E2838" t="s">
        <v>93</v>
      </c>
      <c r="F2838">
        <v>40700</v>
      </c>
      <c r="G2838" t="s">
        <v>911</v>
      </c>
      <c r="I2838" t="s">
        <v>168</v>
      </c>
      <c r="J2838">
        <v>2026</v>
      </c>
      <c r="K2838">
        <v>7</v>
      </c>
      <c r="L2838" t="s">
        <v>94</v>
      </c>
      <c r="M2838">
        <v>477.12</v>
      </c>
      <c r="N2838">
        <v>1</v>
      </c>
      <c r="O2838">
        <v>477.12</v>
      </c>
      <c r="P2838" t="s">
        <v>2288</v>
      </c>
      <c r="Q2838">
        <v>0</v>
      </c>
    </row>
    <row r="2839" spans="1:17" x14ac:dyDescent="0.25">
      <c r="A2839" t="s">
        <v>1005</v>
      </c>
      <c r="B2839" t="s">
        <v>472</v>
      </c>
      <c r="C2839" t="s">
        <v>133</v>
      </c>
      <c r="D2839" t="s">
        <v>2287</v>
      </c>
      <c r="E2839" t="s">
        <v>93</v>
      </c>
      <c r="F2839">
        <v>40700</v>
      </c>
      <c r="G2839" t="s">
        <v>911</v>
      </c>
      <c r="I2839" t="s">
        <v>169</v>
      </c>
      <c r="J2839">
        <v>2026</v>
      </c>
      <c r="K2839">
        <v>7</v>
      </c>
      <c r="L2839" t="s">
        <v>94</v>
      </c>
      <c r="M2839">
        <v>572.52</v>
      </c>
      <c r="N2839">
        <v>1</v>
      </c>
      <c r="O2839">
        <v>572.52</v>
      </c>
      <c r="P2839" t="s">
        <v>2288</v>
      </c>
      <c r="Q2839">
        <v>0</v>
      </c>
    </row>
    <row r="2840" spans="1:17" x14ac:dyDescent="0.25">
      <c r="A2840" t="s">
        <v>1005</v>
      </c>
      <c r="B2840" t="s">
        <v>472</v>
      </c>
      <c r="C2840" t="s">
        <v>133</v>
      </c>
      <c r="D2840" t="s">
        <v>2287</v>
      </c>
      <c r="E2840" t="s">
        <v>93</v>
      </c>
      <c r="F2840">
        <v>40700</v>
      </c>
      <c r="G2840" t="s">
        <v>911</v>
      </c>
      <c r="I2840" t="s">
        <v>253</v>
      </c>
      <c r="J2840">
        <v>2026</v>
      </c>
      <c r="K2840">
        <v>7</v>
      </c>
      <c r="L2840" t="s">
        <v>94</v>
      </c>
      <c r="M2840">
        <v>310.82</v>
      </c>
      <c r="N2840">
        <v>1</v>
      </c>
      <c r="O2840">
        <v>310.82</v>
      </c>
      <c r="P2840" t="s">
        <v>2288</v>
      </c>
      <c r="Q2840">
        <v>0</v>
      </c>
    </row>
    <row r="2841" spans="1:17" x14ac:dyDescent="0.25">
      <c r="A2841" t="s">
        <v>1005</v>
      </c>
      <c r="B2841" t="s">
        <v>472</v>
      </c>
      <c r="C2841" t="s">
        <v>133</v>
      </c>
      <c r="D2841" t="s">
        <v>2287</v>
      </c>
      <c r="E2841" t="s">
        <v>105</v>
      </c>
      <c r="F2841">
        <v>40700</v>
      </c>
      <c r="G2841" t="s">
        <v>911</v>
      </c>
      <c r="I2841" t="s">
        <v>121</v>
      </c>
      <c r="J2841">
        <v>2026</v>
      </c>
      <c r="K2841">
        <v>7</v>
      </c>
      <c r="L2841" t="s">
        <v>94</v>
      </c>
      <c r="M2841">
        <v>220.18</v>
      </c>
      <c r="N2841">
        <v>1</v>
      </c>
      <c r="O2841">
        <v>220.18</v>
      </c>
      <c r="P2841" t="s">
        <v>2288</v>
      </c>
      <c r="Q2841">
        <v>0</v>
      </c>
    </row>
    <row r="2842" spans="1:17" x14ac:dyDescent="0.25">
      <c r="A2842" t="s">
        <v>2644</v>
      </c>
      <c r="B2842" t="s">
        <v>2305</v>
      </c>
      <c r="C2842" t="s">
        <v>2172</v>
      </c>
      <c r="D2842" t="s">
        <v>2287</v>
      </c>
      <c r="E2842" t="s">
        <v>102</v>
      </c>
      <c r="F2842">
        <v>40700</v>
      </c>
      <c r="G2842" t="s">
        <v>911</v>
      </c>
      <c r="I2842" t="s">
        <v>186</v>
      </c>
      <c r="J2842">
        <v>2026</v>
      </c>
      <c r="K2842">
        <v>7</v>
      </c>
      <c r="L2842" t="s">
        <v>94</v>
      </c>
      <c r="M2842">
        <v>284.68806560000002</v>
      </c>
      <c r="N2842">
        <v>1</v>
      </c>
      <c r="O2842">
        <v>284.68806560000002</v>
      </c>
      <c r="P2842" t="s">
        <v>2288</v>
      </c>
      <c r="Q2842">
        <v>1</v>
      </c>
    </row>
    <row r="2843" spans="1:17" x14ac:dyDescent="0.25">
      <c r="A2843" t="s">
        <v>2644</v>
      </c>
      <c r="B2843" t="s">
        <v>2305</v>
      </c>
      <c r="C2843" t="s">
        <v>2172</v>
      </c>
      <c r="D2843" t="s">
        <v>2287</v>
      </c>
      <c r="E2843" t="s">
        <v>93</v>
      </c>
      <c r="F2843">
        <v>40700</v>
      </c>
      <c r="G2843" t="s">
        <v>911</v>
      </c>
      <c r="I2843" t="s">
        <v>167</v>
      </c>
      <c r="J2843">
        <v>2026</v>
      </c>
      <c r="K2843">
        <v>7</v>
      </c>
      <c r="L2843" t="s">
        <v>94</v>
      </c>
      <c r="M2843">
        <v>251.60602560000001</v>
      </c>
      <c r="N2843">
        <v>1</v>
      </c>
      <c r="O2843">
        <v>251.60602560000001</v>
      </c>
      <c r="P2843" t="s">
        <v>2288</v>
      </c>
      <c r="Q2843">
        <v>0</v>
      </c>
    </row>
    <row r="2844" spans="1:17" x14ac:dyDescent="0.25">
      <c r="A2844" t="s">
        <v>2644</v>
      </c>
      <c r="B2844" t="s">
        <v>2305</v>
      </c>
      <c r="C2844" t="s">
        <v>2172</v>
      </c>
      <c r="D2844" t="s">
        <v>2287</v>
      </c>
      <c r="E2844" t="s">
        <v>93</v>
      </c>
      <c r="F2844">
        <v>40700</v>
      </c>
      <c r="G2844" t="s">
        <v>911</v>
      </c>
      <c r="I2844" t="s">
        <v>253</v>
      </c>
      <c r="J2844">
        <v>2026</v>
      </c>
      <c r="K2844">
        <v>7</v>
      </c>
      <c r="L2844" t="s">
        <v>94</v>
      </c>
      <c r="M2844">
        <v>1179.6485083999999</v>
      </c>
      <c r="N2844">
        <v>1</v>
      </c>
      <c r="O2844">
        <v>1179.6485083999999</v>
      </c>
      <c r="P2844" t="s">
        <v>2288</v>
      </c>
      <c r="Q2844">
        <v>0</v>
      </c>
    </row>
    <row r="2845" spans="1:17" x14ac:dyDescent="0.25">
      <c r="A2845" t="s">
        <v>2644</v>
      </c>
      <c r="B2845" t="s">
        <v>2305</v>
      </c>
      <c r="C2845" t="s">
        <v>2172</v>
      </c>
      <c r="D2845" t="s">
        <v>2287</v>
      </c>
      <c r="E2845" t="s">
        <v>105</v>
      </c>
      <c r="F2845">
        <v>40700</v>
      </c>
      <c r="G2845" t="s">
        <v>911</v>
      </c>
      <c r="I2845" t="s">
        <v>144</v>
      </c>
      <c r="J2845">
        <v>2026</v>
      </c>
      <c r="K2845">
        <v>7</v>
      </c>
      <c r="L2845" t="s">
        <v>94</v>
      </c>
      <c r="M2845">
        <v>145.4469</v>
      </c>
      <c r="N2845">
        <v>1</v>
      </c>
      <c r="O2845">
        <v>145.4469</v>
      </c>
      <c r="P2845" t="s">
        <v>2288</v>
      </c>
      <c r="Q2845">
        <v>0</v>
      </c>
    </row>
    <row r="2846" spans="1:17" x14ac:dyDescent="0.25">
      <c r="A2846" t="s">
        <v>1005</v>
      </c>
      <c r="B2846" t="s">
        <v>2007</v>
      </c>
      <c r="C2846" t="s">
        <v>133</v>
      </c>
      <c r="D2846" t="s">
        <v>2287</v>
      </c>
      <c r="E2846" t="s">
        <v>93</v>
      </c>
      <c r="F2846">
        <v>40700</v>
      </c>
      <c r="G2846" t="s">
        <v>911</v>
      </c>
      <c r="I2846" t="s">
        <v>253</v>
      </c>
      <c r="J2846">
        <v>2026</v>
      </c>
      <c r="K2846">
        <v>7</v>
      </c>
      <c r="L2846" t="s">
        <v>94</v>
      </c>
      <c r="M2846">
        <v>310.82</v>
      </c>
      <c r="N2846">
        <v>1</v>
      </c>
      <c r="O2846">
        <v>310.82</v>
      </c>
      <c r="P2846" t="s">
        <v>2288</v>
      </c>
      <c r="Q2846">
        <v>0</v>
      </c>
    </row>
    <row r="2847" spans="1:17" x14ac:dyDescent="0.25">
      <c r="A2847" t="s">
        <v>1005</v>
      </c>
      <c r="B2847" t="s">
        <v>2007</v>
      </c>
      <c r="C2847" t="s">
        <v>133</v>
      </c>
      <c r="D2847" t="s">
        <v>2287</v>
      </c>
      <c r="E2847" t="s">
        <v>105</v>
      </c>
      <c r="F2847">
        <v>40700</v>
      </c>
      <c r="G2847" t="s">
        <v>911</v>
      </c>
      <c r="I2847" t="s">
        <v>158</v>
      </c>
      <c r="J2847">
        <v>2026</v>
      </c>
      <c r="K2847">
        <v>7</v>
      </c>
      <c r="L2847" t="s">
        <v>94</v>
      </c>
      <c r="M2847">
        <v>495.42</v>
      </c>
      <c r="N2847">
        <v>1</v>
      </c>
      <c r="O2847">
        <v>495.42</v>
      </c>
      <c r="P2847" t="s">
        <v>2288</v>
      </c>
      <c r="Q2847">
        <v>0</v>
      </c>
    </row>
    <row r="2848" spans="1:17" x14ac:dyDescent="0.25">
      <c r="A2848" t="s">
        <v>1005</v>
      </c>
      <c r="B2848" t="s">
        <v>485</v>
      </c>
      <c r="C2848" t="s">
        <v>133</v>
      </c>
      <c r="D2848" t="s">
        <v>2287</v>
      </c>
      <c r="E2848" t="s">
        <v>102</v>
      </c>
      <c r="F2848">
        <v>40700</v>
      </c>
      <c r="G2848" t="s">
        <v>911</v>
      </c>
      <c r="I2848" t="s">
        <v>186</v>
      </c>
      <c r="J2848">
        <v>2026</v>
      </c>
      <c r="K2848">
        <v>7</v>
      </c>
      <c r="L2848" t="s">
        <v>94</v>
      </c>
      <c r="M2848">
        <v>1351.84</v>
      </c>
      <c r="N2848">
        <v>1</v>
      </c>
      <c r="O2848">
        <v>1351.84</v>
      </c>
      <c r="P2848" t="s">
        <v>2288</v>
      </c>
      <c r="Q2848">
        <v>1</v>
      </c>
    </row>
    <row r="2849" spans="1:17" x14ac:dyDescent="0.25">
      <c r="A2849" t="s">
        <v>1005</v>
      </c>
      <c r="B2849" t="s">
        <v>485</v>
      </c>
      <c r="C2849" t="s">
        <v>133</v>
      </c>
      <c r="D2849" t="s">
        <v>2287</v>
      </c>
      <c r="E2849" t="s">
        <v>93</v>
      </c>
      <c r="F2849">
        <v>40700</v>
      </c>
      <c r="G2849" t="s">
        <v>911</v>
      </c>
      <c r="I2849" t="s">
        <v>191</v>
      </c>
      <c r="J2849">
        <v>2026</v>
      </c>
      <c r="K2849">
        <v>7</v>
      </c>
      <c r="L2849" t="s">
        <v>94</v>
      </c>
      <c r="M2849">
        <v>355.16</v>
      </c>
      <c r="N2849">
        <v>1</v>
      </c>
      <c r="O2849">
        <v>355.16</v>
      </c>
      <c r="P2849" t="s">
        <v>2288</v>
      </c>
      <c r="Q2849">
        <v>1</v>
      </c>
    </row>
    <row r="2850" spans="1:17" x14ac:dyDescent="0.25">
      <c r="A2850" t="s">
        <v>1005</v>
      </c>
      <c r="B2850" t="s">
        <v>485</v>
      </c>
      <c r="C2850" t="s">
        <v>133</v>
      </c>
      <c r="D2850" t="s">
        <v>2287</v>
      </c>
      <c r="E2850" t="s">
        <v>93</v>
      </c>
      <c r="F2850">
        <v>40700</v>
      </c>
      <c r="G2850" t="s">
        <v>911</v>
      </c>
      <c r="I2850" t="s">
        <v>166</v>
      </c>
      <c r="J2850">
        <v>2026</v>
      </c>
      <c r="K2850">
        <v>7</v>
      </c>
      <c r="L2850" t="s">
        <v>94</v>
      </c>
      <c r="M2850">
        <v>510.72</v>
      </c>
      <c r="N2850">
        <v>1</v>
      </c>
      <c r="O2850">
        <v>510.72</v>
      </c>
      <c r="P2850" t="s">
        <v>2288</v>
      </c>
      <c r="Q2850">
        <v>1</v>
      </c>
    </row>
    <row r="2851" spans="1:17" x14ac:dyDescent="0.25">
      <c r="A2851" t="s">
        <v>1005</v>
      </c>
      <c r="B2851" t="s">
        <v>485</v>
      </c>
      <c r="C2851" t="s">
        <v>133</v>
      </c>
      <c r="D2851" t="s">
        <v>2287</v>
      </c>
      <c r="E2851" t="s">
        <v>93</v>
      </c>
      <c r="F2851">
        <v>40700</v>
      </c>
      <c r="G2851" t="s">
        <v>911</v>
      </c>
      <c r="I2851" t="s">
        <v>168</v>
      </c>
      <c r="J2851">
        <v>2026</v>
      </c>
      <c r="K2851">
        <v>7</v>
      </c>
      <c r="L2851" t="s">
        <v>94</v>
      </c>
      <c r="M2851">
        <v>238.56</v>
      </c>
      <c r="N2851">
        <v>1</v>
      </c>
      <c r="O2851">
        <v>238.56</v>
      </c>
      <c r="P2851" t="s">
        <v>2288</v>
      </c>
      <c r="Q2851">
        <v>0</v>
      </c>
    </row>
    <row r="2852" spans="1:17" x14ac:dyDescent="0.25">
      <c r="A2852" t="s">
        <v>1005</v>
      </c>
      <c r="B2852" t="s">
        <v>485</v>
      </c>
      <c r="C2852" t="s">
        <v>133</v>
      </c>
      <c r="D2852" t="s">
        <v>2287</v>
      </c>
      <c r="E2852" t="s">
        <v>93</v>
      </c>
      <c r="F2852">
        <v>40700</v>
      </c>
      <c r="G2852" t="s">
        <v>911</v>
      </c>
      <c r="I2852" t="s">
        <v>169</v>
      </c>
      <c r="J2852">
        <v>2026</v>
      </c>
      <c r="K2852">
        <v>7</v>
      </c>
      <c r="L2852" t="s">
        <v>94</v>
      </c>
      <c r="M2852">
        <v>429.39</v>
      </c>
      <c r="N2852">
        <v>1</v>
      </c>
      <c r="O2852">
        <v>429.39</v>
      </c>
      <c r="P2852" t="s">
        <v>2288</v>
      </c>
      <c r="Q2852">
        <v>0</v>
      </c>
    </row>
    <row r="2853" spans="1:17" x14ac:dyDescent="0.25">
      <c r="A2853" t="s">
        <v>1005</v>
      </c>
      <c r="B2853" t="s">
        <v>485</v>
      </c>
      <c r="C2853" t="s">
        <v>133</v>
      </c>
      <c r="D2853" t="s">
        <v>2287</v>
      </c>
      <c r="E2853" t="s">
        <v>93</v>
      </c>
      <c r="F2853">
        <v>40700</v>
      </c>
      <c r="G2853" t="s">
        <v>911</v>
      </c>
      <c r="I2853" t="s">
        <v>253</v>
      </c>
      <c r="J2853">
        <v>2026</v>
      </c>
      <c r="K2853">
        <v>7</v>
      </c>
      <c r="L2853" t="s">
        <v>94</v>
      </c>
      <c r="M2853">
        <v>310.82</v>
      </c>
      <c r="N2853">
        <v>1</v>
      </c>
      <c r="O2853">
        <v>310.82</v>
      </c>
      <c r="P2853" t="s">
        <v>2288</v>
      </c>
      <c r="Q2853">
        <v>0</v>
      </c>
    </row>
    <row r="2854" spans="1:17" x14ac:dyDescent="0.25">
      <c r="A2854" t="s">
        <v>1005</v>
      </c>
      <c r="B2854" t="s">
        <v>485</v>
      </c>
      <c r="C2854" t="s">
        <v>133</v>
      </c>
      <c r="D2854" t="s">
        <v>2287</v>
      </c>
      <c r="E2854" t="s">
        <v>105</v>
      </c>
      <c r="F2854">
        <v>40700</v>
      </c>
      <c r="G2854" t="s">
        <v>911</v>
      </c>
      <c r="I2854" t="s">
        <v>121</v>
      </c>
      <c r="J2854">
        <v>2026</v>
      </c>
      <c r="K2854">
        <v>7</v>
      </c>
      <c r="L2854" t="s">
        <v>94</v>
      </c>
      <c r="M2854">
        <v>220.18</v>
      </c>
      <c r="N2854">
        <v>1</v>
      </c>
      <c r="O2854">
        <v>220.18</v>
      </c>
      <c r="P2854" t="s">
        <v>2288</v>
      </c>
      <c r="Q2854">
        <v>0</v>
      </c>
    </row>
    <row r="2855" spans="1:17" x14ac:dyDescent="0.25">
      <c r="A2855" t="s">
        <v>1005</v>
      </c>
      <c r="B2855" t="s">
        <v>485</v>
      </c>
      <c r="C2855" t="s">
        <v>133</v>
      </c>
      <c r="D2855" t="s">
        <v>2287</v>
      </c>
      <c r="E2855" t="s">
        <v>105</v>
      </c>
      <c r="F2855">
        <v>40700</v>
      </c>
      <c r="G2855" t="s">
        <v>911</v>
      </c>
      <c r="I2855" t="s">
        <v>158</v>
      </c>
      <c r="J2855">
        <v>2026</v>
      </c>
      <c r="K2855">
        <v>7</v>
      </c>
      <c r="L2855" t="s">
        <v>94</v>
      </c>
      <c r="M2855">
        <v>165.14</v>
      </c>
      <c r="N2855">
        <v>1</v>
      </c>
      <c r="O2855">
        <v>165.14</v>
      </c>
      <c r="P2855" t="s">
        <v>2288</v>
      </c>
      <c r="Q2855">
        <v>0</v>
      </c>
    </row>
    <row r="2856" spans="1:17" x14ac:dyDescent="0.25">
      <c r="A2856" t="s">
        <v>1005</v>
      </c>
      <c r="B2856" t="s">
        <v>2010</v>
      </c>
      <c r="C2856" t="s">
        <v>133</v>
      </c>
      <c r="D2856" t="s">
        <v>2287</v>
      </c>
      <c r="E2856" t="s">
        <v>93</v>
      </c>
      <c r="F2856">
        <v>40700</v>
      </c>
      <c r="G2856" t="s">
        <v>911</v>
      </c>
      <c r="I2856" t="s">
        <v>253</v>
      </c>
      <c r="J2856">
        <v>2026</v>
      </c>
      <c r="K2856">
        <v>7</v>
      </c>
      <c r="L2856" t="s">
        <v>94</v>
      </c>
      <c r="M2856">
        <v>310.82</v>
      </c>
      <c r="N2856">
        <v>1</v>
      </c>
      <c r="O2856">
        <v>310.82</v>
      </c>
      <c r="P2856" t="s">
        <v>2288</v>
      </c>
      <c r="Q2856">
        <v>0</v>
      </c>
    </row>
    <row r="2857" spans="1:17" x14ac:dyDescent="0.25">
      <c r="A2857" t="s">
        <v>1005</v>
      </c>
      <c r="B2857" t="s">
        <v>764</v>
      </c>
      <c r="C2857" t="s">
        <v>133</v>
      </c>
      <c r="D2857" t="s">
        <v>2287</v>
      </c>
      <c r="E2857" t="s">
        <v>102</v>
      </c>
      <c r="F2857">
        <v>40700</v>
      </c>
      <c r="G2857" t="s">
        <v>911</v>
      </c>
      <c r="I2857" t="s">
        <v>186</v>
      </c>
      <c r="J2857">
        <v>2026</v>
      </c>
      <c r="K2857">
        <v>7</v>
      </c>
      <c r="L2857" t="s">
        <v>94</v>
      </c>
      <c r="M2857">
        <v>734.98</v>
      </c>
      <c r="N2857">
        <v>1</v>
      </c>
      <c r="O2857">
        <v>734.98</v>
      </c>
      <c r="P2857" t="s">
        <v>2288</v>
      </c>
      <c r="Q2857">
        <v>1</v>
      </c>
    </row>
    <row r="2858" spans="1:17" x14ac:dyDescent="0.25">
      <c r="A2858" t="s">
        <v>1005</v>
      </c>
      <c r="B2858" t="s">
        <v>764</v>
      </c>
      <c r="C2858" t="s">
        <v>133</v>
      </c>
      <c r="D2858" t="s">
        <v>2287</v>
      </c>
      <c r="E2858" t="s">
        <v>93</v>
      </c>
      <c r="F2858">
        <v>40700</v>
      </c>
      <c r="G2858" t="s">
        <v>911</v>
      </c>
      <c r="I2858" t="s">
        <v>166</v>
      </c>
      <c r="J2858">
        <v>2026</v>
      </c>
      <c r="K2858">
        <v>7</v>
      </c>
      <c r="L2858" t="s">
        <v>94</v>
      </c>
      <c r="M2858">
        <v>510.72</v>
      </c>
      <c r="N2858">
        <v>1</v>
      </c>
      <c r="O2858">
        <v>510.72</v>
      </c>
      <c r="P2858" t="s">
        <v>2288</v>
      </c>
      <c r="Q2858">
        <v>1</v>
      </c>
    </row>
    <row r="2859" spans="1:17" x14ac:dyDescent="0.25">
      <c r="A2859" t="s">
        <v>1005</v>
      </c>
      <c r="B2859" t="s">
        <v>764</v>
      </c>
      <c r="C2859" t="s">
        <v>133</v>
      </c>
      <c r="D2859" t="s">
        <v>2287</v>
      </c>
      <c r="E2859" t="s">
        <v>93</v>
      </c>
      <c r="F2859">
        <v>40700</v>
      </c>
      <c r="G2859" t="s">
        <v>911</v>
      </c>
      <c r="I2859" t="s">
        <v>169</v>
      </c>
      <c r="J2859">
        <v>2026</v>
      </c>
      <c r="K2859">
        <v>7</v>
      </c>
      <c r="L2859" t="s">
        <v>94</v>
      </c>
      <c r="M2859">
        <v>429.39</v>
      </c>
      <c r="N2859">
        <v>1</v>
      </c>
      <c r="O2859">
        <v>429.39</v>
      </c>
      <c r="P2859" t="s">
        <v>2288</v>
      </c>
      <c r="Q2859">
        <v>0</v>
      </c>
    </row>
    <row r="2860" spans="1:17" x14ac:dyDescent="0.25">
      <c r="A2860" t="s">
        <v>1005</v>
      </c>
      <c r="B2860" t="s">
        <v>764</v>
      </c>
      <c r="C2860" t="s">
        <v>133</v>
      </c>
      <c r="D2860" t="s">
        <v>2287</v>
      </c>
      <c r="E2860" t="s">
        <v>93</v>
      </c>
      <c r="F2860">
        <v>40700</v>
      </c>
      <c r="G2860" t="s">
        <v>911</v>
      </c>
      <c r="I2860" t="s">
        <v>253</v>
      </c>
      <c r="J2860">
        <v>2026</v>
      </c>
      <c r="K2860">
        <v>7</v>
      </c>
      <c r="L2860" t="s">
        <v>94</v>
      </c>
      <c r="M2860">
        <v>310.82</v>
      </c>
      <c r="N2860">
        <v>1</v>
      </c>
      <c r="O2860">
        <v>310.82</v>
      </c>
      <c r="P2860" t="s">
        <v>2288</v>
      </c>
      <c r="Q2860">
        <v>0</v>
      </c>
    </row>
    <row r="2861" spans="1:17" x14ac:dyDescent="0.25">
      <c r="A2861" t="s">
        <v>1005</v>
      </c>
      <c r="B2861" t="s">
        <v>764</v>
      </c>
      <c r="C2861" t="s">
        <v>133</v>
      </c>
      <c r="D2861" t="s">
        <v>2287</v>
      </c>
      <c r="E2861" t="s">
        <v>105</v>
      </c>
      <c r="F2861">
        <v>40700</v>
      </c>
      <c r="G2861" t="s">
        <v>911</v>
      </c>
      <c r="I2861" t="s">
        <v>158</v>
      </c>
      <c r="J2861">
        <v>2026</v>
      </c>
      <c r="K2861">
        <v>7</v>
      </c>
      <c r="L2861" t="s">
        <v>94</v>
      </c>
      <c r="M2861">
        <v>495.42</v>
      </c>
      <c r="N2861">
        <v>1</v>
      </c>
      <c r="O2861">
        <v>495.42</v>
      </c>
      <c r="P2861" t="s">
        <v>2288</v>
      </c>
      <c r="Q2861">
        <v>0</v>
      </c>
    </row>
    <row r="2862" spans="1:17" x14ac:dyDescent="0.25">
      <c r="A2862" t="s">
        <v>1005</v>
      </c>
      <c r="B2862" t="s">
        <v>2306</v>
      </c>
      <c r="C2862" t="s">
        <v>133</v>
      </c>
      <c r="D2862" t="s">
        <v>2287</v>
      </c>
      <c r="E2862" t="s">
        <v>93</v>
      </c>
      <c r="F2862">
        <v>40700</v>
      </c>
      <c r="G2862" t="s">
        <v>911</v>
      </c>
      <c r="I2862" t="s">
        <v>253</v>
      </c>
      <c r="J2862">
        <v>2026</v>
      </c>
      <c r="K2862">
        <v>7</v>
      </c>
      <c r="L2862" t="s">
        <v>94</v>
      </c>
      <c r="M2862">
        <v>310.82</v>
      </c>
      <c r="N2862">
        <v>1</v>
      </c>
      <c r="O2862">
        <v>310.82</v>
      </c>
      <c r="P2862" t="s">
        <v>2288</v>
      </c>
      <c r="Q2862">
        <v>0</v>
      </c>
    </row>
    <row r="2863" spans="1:17" x14ac:dyDescent="0.25">
      <c r="A2863" t="s">
        <v>1005</v>
      </c>
      <c r="B2863" t="s">
        <v>2306</v>
      </c>
      <c r="C2863" t="s">
        <v>133</v>
      </c>
      <c r="D2863" t="s">
        <v>2287</v>
      </c>
      <c r="E2863" t="s">
        <v>105</v>
      </c>
      <c r="F2863">
        <v>40700</v>
      </c>
      <c r="G2863" t="s">
        <v>911</v>
      </c>
      <c r="I2863" t="s">
        <v>158</v>
      </c>
      <c r="J2863">
        <v>2026</v>
      </c>
      <c r="K2863">
        <v>7</v>
      </c>
      <c r="L2863" t="s">
        <v>94</v>
      </c>
      <c r="M2863">
        <v>330.28</v>
      </c>
      <c r="N2863">
        <v>1</v>
      </c>
      <c r="O2863">
        <v>330.28</v>
      </c>
      <c r="P2863" t="s">
        <v>2288</v>
      </c>
      <c r="Q2863">
        <v>0</v>
      </c>
    </row>
    <row r="2864" spans="1:17" x14ac:dyDescent="0.25">
      <c r="A2864" t="s">
        <v>1005</v>
      </c>
      <c r="B2864" t="s">
        <v>767</v>
      </c>
      <c r="C2864" t="s">
        <v>133</v>
      </c>
      <c r="D2864" t="s">
        <v>2287</v>
      </c>
      <c r="E2864" t="s">
        <v>93</v>
      </c>
      <c r="F2864">
        <v>40700</v>
      </c>
      <c r="G2864" t="s">
        <v>911</v>
      </c>
      <c r="I2864" t="s">
        <v>253</v>
      </c>
      <c r="J2864">
        <v>2026</v>
      </c>
      <c r="K2864">
        <v>7</v>
      </c>
      <c r="L2864" t="s">
        <v>94</v>
      </c>
      <c r="M2864">
        <v>310.82</v>
      </c>
      <c r="N2864">
        <v>1</v>
      </c>
      <c r="O2864">
        <v>310.82</v>
      </c>
      <c r="P2864" t="s">
        <v>2288</v>
      </c>
      <c r="Q2864">
        <v>0</v>
      </c>
    </row>
    <row r="2865" spans="1:17" x14ac:dyDescent="0.25">
      <c r="A2865" t="s">
        <v>1005</v>
      </c>
      <c r="B2865" t="s">
        <v>767</v>
      </c>
      <c r="C2865" t="s">
        <v>133</v>
      </c>
      <c r="D2865" t="s">
        <v>2287</v>
      </c>
      <c r="E2865" t="s">
        <v>93</v>
      </c>
      <c r="F2865">
        <v>40700</v>
      </c>
      <c r="G2865" t="s">
        <v>911</v>
      </c>
      <c r="I2865" t="s">
        <v>241</v>
      </c>
      <c r="J2865">
        <v>2026</v>
      </c>
      <c r="K2865">
        <v>7</v>
      </c>
      <c r="L2865" t="s">
        <v>94</v>
      </c>
      <c r="M2865">
        <v>513.76</v>
      </c>
      <c r="N2865">
        <v>1</v>
      </c>
      <c r="O2865">
        <v>513.76</v>
      </c>
      <c r="P2865" t="s">
        <v>2288</v>
      </c>
      <c r="Q2865">
        <v>0</v>
      </c>
    </row>
    <row r="2866" spans="1:17" x14ac:dyDescent="0.25">
      <c r="A2866" t="s">
        <v>1005</v>
      </c>
      <c r="B2866" t="s">
        <v>767</v>
      </c>
      <c r="C2866" t="s">
        <v>133</v>
      </c>
      <c r="D2866" t="s">
        <v>2287</v>
      </c>
      <c r="E2866" t="s">
        <v>105</v>
      </c>
      <c r="F2866">
        <v>40700</v>
      </c>
      <c r="G2866" t="s">
        <v>911</v>
      </c>
      <c r="I2866" t="s">
        <v>121</v>
      </c>
      <c r="J2866">
        <v>2026</v>
      </c>
      <c r="K2866">
        <v>7</v>
      </c>
      <c r="L2866" t="s">
        <v>94</v>
      </c>
      <c r="M2866">
        <v>440.36</v>
      </c>
      <c r="N2866">
        <v>1</v>
      </c>
      <c r="O2866">
        <v>440.36</v>
      </c>
      <c r="P2866" t="s">
        <v>2288</v>
      </c>
      <c r="Q2866">
        <v>0</v>
      </c>
    </row>
    <row r="2867" spans="1:17" x14ac:dyDescent="0.25">
      <c r="A2867" t="s">
        <v>1005</v>
      </c>
      <c r="B2867" t="s">
        <v>767</v>
      </c>
      <c r="C2867" t="s">
        <v>133</v>
      </c>
      <c r="D2867" t="s">
        <v>2287</v>
      </c>
      <c r="E2867" t="s">
        <v>105</v>
      </c>
      <c r="F2867">
        <v>40700</v>
      </c>
      <c r="G2867" t="s">
        <v>911</v>
      </c>
      <c r="I2867" t="s">
        <v>158</v>
      </c>
      <c r="J2867">
        <v>2026</v>
      </c>
      <c r="K2867">
        <v>7</v>
      </c>
      <c r="L2867" t="s">
        <v>94</v>
      </c>
      <c r="M2867">
        <v>1981.68</v>
      </c>
      <c r="N2867">
        <v>1</v>
      </c>
      <c r="O2867">
        <v>1981.68</v>
      </c>
      <c r="P2867" t="s">
        <v>2288</v>
      </c>
      <c r="Q2867">
        <v>0</v>
      </c>
    </row>
    <row r="2868" spans="1:17" x14ac:dyDescent="0.25">
      <c r="A2868" t="s">
        <v>1005</v>
      </c>
      <c r="B2868" t="s">
        <v>2307</v>
      </c>
      <c r="C2868" t="s">
        <v>133</v>
      </c>
      <c r="D2868" t="s">
        <v>2287</v>
      </c>
      <c r="E2868" t="s">
        <v>102</v>
      </c>
      <c r="F2868">
        <v>40700</v>
      </c>
      <c r="G2868" t="s">
        <v>911</v>
      </c>
      <c r="I2868" t="s">
        <v>186</v>
      </c>
      <c r="J2868">
        <v>2026</v>
      </c>
      <c r="K2868">
        <v>7</v>
      </c>
      <c r="L2868" t="s">
        <v>94</v>
      </c>
      <c r="M2868">
        <v>312.25</v>
      </c>
      <c r="N2868">
        <v>1</v>
      </c>
      <c r="O2868">
        <v>312.25</v>
      </c>
      <c r="P2868" t="s">
        <v>2288</v>
      </c>
      <c r="Q2868">
        <v>1</v>
      </c>
    </row>
    <row r="2869" spans="1:17" x14ac:dyDescent="0.25">
      <c r="A2869" t="s">
        <v>1005</v>
      </c>
      <c r="B2869" t="s">
        <v>2307</v>
      </c>
      <c r="C2869" t="s">
        <v>133</v>
      </c>
      <c r="D2869" t="s">
        <v>2287</v>
      </c>
      <c r="E2869" t="s">
        <v>93</v>
      </c>
      <c r="F2869">
        <v>40700</v>
      </c>
      <c r="G2869" t="s">
        <v>911</v>
      </c>
      <c r="I2869" t="s">
        <v>166</v>
      </c>
      <c r="J2869">
        <v>2026</v>
      </c>
      <c r="K2869">
        <v>7</v>
      </c>
      <c r="L2869" t="s">
        <v>94</v>
      </c>
      <c r="M2869">
        <v>170.24</v>
      </c>
      <c r="N2869">
        <v>1</v>
      </c>
      <c r="O2869">
        <v>170.24</v>
      </c>
      <c r="P2869" t="s">
        <v>2288</v>
      </c>
      <c r="Q2869">
        <v>1</v>
      </c>
    </row>
    <row r="2870" spans="1:17" x14ac:dyDescent="0.25">
      <c r="A2870" t="s">
        <v>1005</v>
      </c>
      <c r="B2870" t="s">
        <v>2307</v>
      </c>
      <c r="C2870" t="s">
        <v>133</v>
      </c>
      <c r="D2870" t="s">
        <v>2287</v>
      </c>
      <c r="E2870" t="s">
        <v>93</v>
      </c>
      <c r="F2870">
        <v>40700</v>
      </c>
      <c r="G2870" t="s">
        <v>911</v>
      </c>
      <c r="I2870" t="s">
        <v>169</v>
      </c>
      <c r="J2870">
        <v>2026</v>
      </c>
      <c r="K2870">
        <v>7</v>
      </c>
      <c r="L2870" t="s">
        <v>94</v>
      </c>
      <c r="M2870">
        <v>143.13</v>
      </c>
      <c r="N2870">
        <v>1</v>
      </c>
      <c r="O2870">
        <v>143.13</v>
      </c>
      <c r="P2870" t="s">
        <v>2288</v>
      </c>
      <c r="Q2870">
        <v>0</v>
      </c>
    </row>
    <row r="2871" spans="1:17" x14ac:dyDescent="0.25">
      <c r="A2871" t="s">
        <v>1005</v>
      </c>
      <c r="B2871" t="s">
        <v>2307</v>
      </c>
      <c r="C2871" t="s">
        <v>133</v>
      </c>
      <c r="D2871" t="s">
        <v>2287</v>
      </c>
      <c r="E2871" t="s">
        <v>93</v>
      </c>
      <c r="F2871">
        <v>40700</v>
      </c>
      <c r="G2871" t="s">
        <v>911</v>
      </c>
      <c r="I2871" t="s">
        <v>253</v>
      </c>
      <c r="J2871">
        <v>2026</v>
      </c>
      <c r="K2871">
        <v>7</v>
      </c>
      <c r="L2871" t="s">
        <v>94</v>
      </c>
      <c r="M2871">
        <v>310.82</v>
      </c>
      <c r="N2871">
        <v>1</v>
      </c>
      <c r="O2871">
        <v>310.82</v>
      </c>
      <c r="P2871" t="s">
        <v>2288</v>
      </c>
      <c r="Q2871">
        <v>0</v>
      </c>
    </row>
    <row r="2872" spans="1:17" x14ac:dyDescent="0.25">
      <c r="A2872" t="s">
        <v>1005</v>
      </c>
      <c r="B2872" t="s">
        <v>2307</v>
      </c>
      <c r="C2872" t="s">
        <v>133</v>
      </c>
      <c r="D2872" t="s">
        <v>2287</v>
      </c>
      <c r="E2872" t="s">
        <v>105</v>
      </c>
      <c r="F2872">
        <v>40700</v>
      </c>
      <c r="G2872" t="s">
        <v>911</v>
      </c>
      <c r="I2872" t="s">
        <v>158</v>
      </c>
      <c r="J2872">
        <v>2026</v>
      </c>
      <c r="K2872">
        <v>7</v>
      </c>
      <c r="L2872" t="s">
        <v>94</v>
      </c>
      <c r="M2872">
        <v>1155.98</v>
      </c>
      <c r="N2872">
        <v>1</v>
      </c>
      <c r="O2872">
        <v>1155.98</v>
      </c>
      <c r="P2872" t="s">
        <v>2288</v>
      </c>
      <c r="Q2872">
        <v>0</v>
      </c>
    </row>
    <row r="2873" spans="1:17" x14ac:dyDescent="0.25">
      <c r="A2873" t="s">
        <v>1005</v>
      </c>
      <c r="B2873" t="s">
        <v>489</v>
      </c>
      <c r="C2873" t="s">
        <v>133</v>
      </c>
      <c r="D2873" t="s">
        <v>2287</v>
      </c>
      <c r="E2873" t="s">
        <v>102</v>
      </c>
      <c r="F2873">
        <v>40700</v>
      </c>
      <c r="G2873" t="s">
        <v>911</v>
      </c>
      <c r="I2873" t="s">
        <v>186</v>
      </c>
      <c r="J2873">
        <v>2026</v>
      </c>
      <c r="K2873">
        <v>7</v>
      </c>
      <c r="L2873" t="s">
        <v>94</v>
      </c>
      <c r="M2873">
        <v>4529.58</v>
      </c>
      <c r="N2873">
        <v>1</v>
      </c>
      <c r="O2873">
        <v>4529.58</v>
      </c>
      <c r="P2873" t="s">
        <v>2288</v>
      </c>
      <c r="Q2873">
        <v>1</v>
      </c>
    </row>
    <row r="2874" spans="1:17" x14ac:dyDescent="0.25">
      <c r="A2874" t="s">
        <v>1005</v>
      </c>
      <c r="B2874" t="s">
        <v>489</v>
      </c>
      <c r="C2874" t="s">
        <v>133</v>
      </c>
      <c r="D2874" t="s">
        <v>2287</v>
      </c>
      <c r="E2874" t="s">
        <v>93</v>
      </c>
      <c r="F2874">
        <v>40700</v>
      </c>
      <c r="G2874" t="s">
        <v>911</v>
      </c>
      <c r="I2874" t="s">
        <v>191</v>
      </c>
      <c r="J2874">
        <v>2026</v>
      </c>
      <c r="K2874">
        <v>7</v>
      </c>
      <c r="L2874" t="s">
        <v>94</v>
      </c>
      <c r="M2874">
        <v>1775.8</v>
      </c>
      <c r="N2874">
        <v>1</v>
      </c>
      <c r="O2874">
        <v>1775.8</v>
      </c>
      <c r="P2874" t="s">
        <v>2288</v>
      </c>
      <c r="Q2874">
        <v>1</v>
      </c>
    </row>
    <row r="2875" spans="1:17" x14ac:dyDescent="0.25">
      <c r="A2875" t="s">
        <v>1005</v>
      </c>
      <c r="B2875" t="s">
        <v>489</v>
      </c>
      <c r="C2875" t="s">
        <v>133</v>
      </c>
      <c r="D2875" t="s">
        <v>2287</v>
      </c>
      <c r="E2875" t="s">
        <v>93</v>
      </c>
      <c r="F2875">
        <v>40700</v>
      </c>
      <c r="G2875" t="s">
        <v>911</v>
      </c>
      <c r="I2875" t="s">
        <v>166</v>
      </c>
      <c r="J2875">
        <v>2026</v>
      </c>
      <c r="K2875">
        <v>7</v>
      </c>
      <c r="L2875" t="s">
        <v>94</v>
      </c>
      <c r="M2875">
        <v>2042.88</v>
      </c>
      <c r="N2875">
        <v>1</v>
      </c>
      <c r="O2875">
        <v>2042.88</v>
      </c>
      <c r="P2875" t="s">
        <v>2288</v>
      </c>
      <c r="Q2875">
        <v>1</v>
      </c>
    </row>
    <row r="2876" spans="1:17" x14ac:dyDescent="0.25">
      <c r="A2876" t="s">
        <v>1005</v>
      </c>
      <c r="B2876" t="s">
        <v>489</v>
      </c>
      <c r="C2876" t="s">
        <v>133</v>
      </c>
      <c r="D2876" t="s">
        <v>2287</v>
      </c>
      <c r="E2876" t="s">
        <v>93</v>
      </c>
      <c r="F2876">
        <v>40700</v>
      </c>
      <c r="G2876" t="s">
        <v>911</v>
      </c>
      <c r="I2876" t="s">
        <v>168</v>
      </c>
      <c r="J2876">
        <v>2026</v>
      </c>
      <c r="K2876">
        <v>7</v>
      </c>
      <c r="L2876" t="s">
        <v>94</v>
      </c>
      <c r="M2876">
        <v>1192.8</v>
      </c>
      <c r="N2876">
        <v>1</v>
      </c>
      <c r="O2876">
        <v>1192.8</v>
      </c>
      <c r="P2876" t="s">
        <v>2288</v>
      </c>
      <c r="Q2876">
        <v>0</v>
      </c>
    </row>
    <row r="2877" spans="1:17" x14ac:dyDescent="0.25">
      <c r="A2877" t="s">
        <v>1005</v>
      </c>
      <c r="B2877" t="s">
        <v>489</v>
      </c>
      <c r="C2877" t="s">
        <v>133</v>
      </c>
      <c r="D2877" t="s">
        <v>2287</v>
      </c>
      <c r="E2877" t="s">
        <v>93</v>
      </c>
      <c r="F2877">
        <v>40700</v>
      </c>
      <c r="G2877" t="s">
        <v>911</v>
      </c>
      <c r="I2877" t="s">
        <v>169</v>
      </c>
      <c r="J2877">
        <v>2026</v>
      </c>
      <c r="K2877">
        <v>7</v>
      </c>
      <c r="L2877" t="s">
        <v>94</v>
      </c>
      <c r="M2877">
        <v>1574.43</v>
      </c>
      <c r="N2877">
        <v>1</v>
      </c>
      <c r="O2877">
        <v>1574.43</v>
      </c>
      <c r="P2877" t="s">
        <v>2288</v>
      </c>
      <c r="Q2877">
        <v>0</v>
      </c>
    </row>
    <row r="2878" spans="1:17" x14ac:dyDescent="0.25">
      <c r="A2878" t="s">
        <v>1005</v>
      </c>
      <c r="B2878" t="s">
        <v>489</v>
      </c>
      <c r="C2878" t="s">
        <v>133</v>
      </c>
      <c r="D2878" t="s">
        <v>2287</v>
      </c>
      <c r="E2878" t="s">
        <v>93</v>
      </c>
      <c r="F2878">
        <v>40700</v>
      </c>
      <c r="G2878" t="s">
        <v>911</v>
      </c>
      <c r="I2878" t="s">
        <v>253</v>
      </c>
      <c r="J2878">
        <v>2026</v>
      </c>
      <c r="K2878">
        <v>7</v>
      </c>
      <c r="L2878" t="s">
        <v>94</v>
      </c>
      <c r="M2878">
        <v>310.82</v>
      </c>
      <c r="N2878">
        <v>1</v>
      </c>
      <c r="O2878">
        <v>310.82</v>
      </c>
      <c r="P2878" t="s">
        <v>2288</v>
      </c>
      <c r="Q2878">
        <v>0</v>
      </c>
    </row>
    <row r="2879" spans="1:17" x14ac:dyDescent="0.25">
      <c r="A2879" t="s">
        <v>1005</v>
      </c>
      <c r="B2879" t="s">
        <v>489</v>
      </c>
      <c r="C2879" t="s">
        <v>133</v>
      </c>
      <c r="D2879" t="s">
        <v>2287</v>
      </c>
      <c r="E2879" t="s">
        <v>105</v>
      </c>
      <c r="F2879">
        <v>40700</v>
      </c>
      <c r="G2879" t="s">
        <v>911</v>
      </c>
      <c r="I2879" t="s">
        <v>121</v>
      </c>
      <c r="J2879">
        <v>2026</v>
      </c>
      <c r="K2879">
        <v>7</v>
      </c>
      <c r="L2879" t="s">
        <v>94</v>
      </c>
      <c r="M2879">
        <v>550.45000000000005</v>
      </c>
      <c r="N2879">
        <v>1</v>
      </c>
      <c r="O2879">
        <v>550.45000000000005</v>
      </c>
      <c r="P2879" t="s">
        <v>2288</v>
      </c>
      <c r="Q2879">
        <v>0</v>
      </c>
    </row>
    <row r="2880" spans="1:17" x14ac:dyDescent="0.25">
      <c r="A2880" t="s">
        <v>1005</v>
      </c>
      <c r="B2880" t="s">
        <v>490</v>
      </c>
      <c r="C2880" t="s">
        <v>133</v>
      </c>
      <c r="D2880" t="s">
        <v>2287</v>
      </c>
      <c r="E2880" t="s">
        <v>102</v>
      </c>
      <c r="F2880">
        <v>40700</v>
      </c>
      <c r="G2880" t="s">
        <v>911</v>
      </c>
      <c r="I2880" t="s">
        <v>186</v>
      </c>
      <c r="J2880">
        <v>2026</v>
      </c>
      <c r="K2880">
        <v>7</v>
      </c>
      <c r="L2880" t="s">
        <v>94</v>
      </c>
      <c r="M2880">
        <v>2713.04</v>
      </c>
      <c r="N2880">
        <v>1</v>
      </c>
      <c r="O2880">
        <v>2713.04</v>
      </c>
      <c r="P2880" t="s">
        <v>2288</v>
      </c>
      <c r="Q2880">
        <v>1</v>
      </c>
    </row>
    <row r="2881" spans="1:17" x14ac:dyDescent="0.25">
      <c r="A2881" t="s">
        <v>1005</v>
      </c>
      <c r="B2881" t="s">
        <v>490</v>
      </c>
      <c r="C2881" t="s">
        <v>133</v>
      </c>
      <c r="D2881" t="s">
        <v>2287</v>
      </c>
      <c r="E2881" t="s">
        <v>93</v>
      </c>
      <c r="F2881">
        <v>40700</v>
      </c>
      <c r="G2881" t="s">
        <v>911</v>
      </c>
      <c r="I2881" t="s">
        <v>191</v>
      </c>
      <c r="J2881">
        <v>2026</v>
      </c>
      <c r="K2881">
        <v>7</v>
      </c>
      <c r="L2881" t="s">
        <v>94</v>
      </c>
      <c r="M2881">
        <v>887.9</v>
      </c>
      <c r="N2881">
        <v>1</v>
      </c>
      <c r="O2881">
        <v>887.9</v>
      </c>
      <c r="P2881" t="s">
        <v>2288</v>
      </c>
      <c r="Q2881">
        <v>1</v>
      </c>
    </row>
    <row r="2882" spans="1:17" x14ac:dyDescent="0.25">
      <c r="A2882" t="s">
        <v>1005</v>
      </c>
      <c r="B2882" t="s">
        <v>490</v>
      </c>
      <c r="C2882" t="s">
        <v>133</v>
      </c>
      <c r="D2882" t="s">
        <v>2287</v>
      </c>
      <c r="E2882" t="s">
        <v>93</v>
      </c>
      <c r="F2882">
        <v>40700</v>
      </c>
      <c r="G2882" t="s">
        <v>911</v>
      </c>
      <c r="I2882" t="s">
        <v>166</v>
      </c>
      <c r="J2882">
        <v>2026</v>
      </c>
      <c r="K2882">
        <v>7</v>
      </c>
      <c r="L2882" t="s">
        <v>94</v>
      </c>
      <c r="M2882">
        <v>851.2</v>
      </c>
      <c r="N2882">
        <v>1</v>
      </c>
      <c r="O2882">
        <v>851.2</v>
      </c>
      <c r="P2882" t="s">
        <v>2288</v>
      </c>
      <c r="Q2882">
        <v>1</v>
      </c>
    </row>
    <row r="2883" spans="1:17" x14ac:dyDescent="0.25">
      <c r="A2883" t="s">
        <v>1005</v>
      </c>
      <c r="B2883" t="s">
        <v>490</v>
      </c>
      <c r="C2883" t="s">
        <v>133</v>
      </c>
      <c r="D2883" t="s">
        <v>2287</v>
      </c>
      <c r="E2883" t="s">
        <v>93</v>
      </c>
      <c r="F2883">
        <v>40700</v>
      </c>
      <c r="G2883" t="s">
        <v>911</v>
      </c>
      <c r="I2883" t="s">
        <v>168</v>
      </c>
      <c r="J2883">
        <v>2026</v>
      </c>
      <c r="K2883">
        <v>7</v>
      </c>
      <c r="L2883" t="s">
        <v>94</v>
      </c>
      <c r="M2883">
        <v>596.4</v>
      </c>
      <c r="N2883">
        <v>1</v>
      </c>
      <c r="O2883">
        <v>596.4</v>
      </c>
      <c r="P2883" t="s">
        <v>2288</v>
      </c>
      <c r="Q2883">
        <v>0</v>
      </c>
    </row>
    <row r="2884" spans="1:17" x14ac:dyDescent="0.25">
      <c r="A2884" t="s">
        <v>1005</v>
      </c>
      <c r="B2884" t="s">
        <v>490</v>
      </c>
      <c r="C2884" t="s">
        <v>133</v>
      </c>
      <c r="D2884" t="s">
        <v>2287</v>
      </c>
      <c r="E2884" t="s">
        <v>93</v>
      </c>
      <c r="F2884">
        <v>40700</v>
      </c>
      <c r="G2884" t="s">
        <v>911</v>
      </c>
      <c r="I2884" t="s">
        <v>169</v>
      </c>
      <c r="J2884">
        <v>2026</v>
      </c>
      <c r="K2884">
        <v>7</v>
      </c>
      <c r="L2884" t="s">
        <v>94</v>
      </c>
      <c r="M2884">
        <v>715.65</v>
      </c>
      <c r="N2884">
        <v>1</v>
      </c>
      <c r="O2884">
        <v>715.65</v>
      </c>
      <c r="P2884" t="s">
        <v>2288</v>
      </c>
      <c r="Q2884">
        <v>0</v>
      </c>
    </row>
    <row r="2885" spans="1:17" x14ac:dyDescent="0.25">
      <c r="A2885" t="s">
        <v>1005</v>
      </c>
      <c r="B2885" t="s">
        <v>490</v>
      </c>
      <c r="C2885" t="s">
        <v>133</v>
      </c>
      <c r="D2885" t="s">
        <v>2287</v>
      </c>
      <c r="E2885" t="s">
        <v>93</v>
      </c>
      <c r="F2885">
        <v>40700</v>
      </c>
      <c r="G2885" t="s">
        <v>911</v>
      </c>
      <c r="I2885" t="s">
        <v>253</v>
      </c>
      <c r="J2885">
        <v>2026</v>
      </c>
      <c r="K2885">
        <v>7</v>
      </c>
      <c r="L2885" t="s">
        <v>94</v>
      </c>
      <c r="M2885">
        <v>310.82</v>
      </c>
      <c r="N2885">
        <v>1</v>
      </c>
      <c r="O2885">
        <v>310.82</v>
      </c>
      <c r="P2885" t="s">
        <v>2288</v>
      </c>
      <c r="Q2885">
        <v>0</v>
      </c>
    </row>
    <row r="2886" spans="1:17" x14ac:dyDescent="0.25">
      <c r="A2886" t="s">
        <v>1005</v>
      </c>
      <c r="B2886" t="s">
        <v>490</v>
      </c>
      <c r="C2886" t="s">
        <v>133</v>
      </c>
      <c r="D2886" t="s">
        <v>2287</v>
      </c>
      <c r="E2886" t="s">
        <v>105</v>
      </c>
      <c r="F2886">
        <v>40700</v>
      </c>
      <c r="G2886" t="s">
        <v>911</v>
      </c>
      <c r="I2886" t="s">
        <v>121</v>
      </c>
      <c r="J2886">
        <v>2026</v>
      </c>
      <c r="K2886">
        <v>7</v>
      </c>
      <c r="L2886" t="s">
        <v>94</v>
      </c>
      <c r="M2886">
        <v>990.81</v>
      </c>
      <c r="N2886">
        <v>1</v>
      </c>
      <c r="O2886">
        <v>990.81</v>
      </c>
      <c r="P2886" t="s">
        <v>2288</v>
      </c>
      <c r="Q2886">
        <v>0</v>
      </c>
    </row>
    <row r="2887" spans="1:17" x14ac:dyDescent="0.25">
      <c r="A2887" t="s">
        <v>1005</v>
      </c>
      <c r="B2887" t="s">
        <v>490</v>
      </c>
      <c r="C2887" t="s">
        <v>133</v>
      </c>
      <c r="D2887" t="s">
        <v>2287</v>
      </c>
      <c r="E2887" t="s">
        <v>105</v>
      </c>
      <c r="F2887">
        <v>40700</v>
      </c>
      <c r="G2887" t="s">
        <v>911</v>
      </c>
      <c r="I2887" t="s">
        <v>158</v>
      </c>
      <c r="J2887">
        <v>2026</v>
      </c>
      <c r="K2887">
        <v>7</v>
      </c>
      <c r="L2887" t="s">
        <v>94</v>
      </c>
      <c r="M2887">
        <v>825.7</v>
      </c>
      <c r="N2887">
        <v>1</v>
      </c>
      <c r="O2887">
        <v>825.7</v>
      </c>
      <c r="P2887" t="s">
        <v>2288</v>
      </c>
      <c r="Q2887">
        <v>0</v>
      </c>
    </row>
    <row r="2888" spans="1:17" x14ac:dyDescent="0.25">
      <c r="A2888" t="s">
        <v>2480</v>
      </c>
      <c r="B2888" t="s">
        <v>768</v>
      </c>
      <c r="C2888" t="s">
        <v>769</v>
      </c>
      <c r="D2888" t="s">
        <v>2287</v>
      </c>
      <c r="E2888" t="s">
        <v>93</v>
      </c>
      <c r="F2888">
        <v>40700</v>
      </c>
      <c r="G2888" t="s">
        <v>911</v>
      </c>
      <c r="I2888" t="s">
        <v>627</v>
      </c>
      <c r="J2888">
        <v>2026</v>
      </c>
      <c r="K2888">
        <v>7</v>
      </c>
      <c r="L2888" t="s">
        <v>94</v>
      </c>
      <c r="M2888">
        <v>2493.75</v>
      </c>
      <c r="N2888">
        <v>1</v>
      </c>
      <c r="O2888">
        <v>2493.75</v>
      </c>
      <c r="P2888" t="s">
        <v>2288</v>
      </c>
      <c r="Q2888">
        <v>0</v>
      </c>
    </row>
    <row r="2889" spans="1:17" x14ac:dyDescent="0.25">
      <c r="A2889" t="s">
        <v>1005</v>
      </c>
      <c r="B2889" t="s">
        <v>2308</v>
      </c>
      <c r="C2889" t="s">
        <v>133</v>
      </c>
      <c r="D2889" t="s">
        <v>2287</v>
      </c>
      <c r="E2889" t="s">
        <v>102</v>
      </c>
      <c r="F2889">
        <v>40700</v>
      </c>
      <c r="G2889" t="s">
        <v>911</v>
      </c>
      <c r="I2889" t="s">
        <v>186</v>
      </c>
      <c r="J2889">
        <v>2026</v>
      </c>
      <c r="K2889">
        <v>7</v>
      </c>
      <c r="L2889" t="s">
        <v>94</v>
      </c>
      <c r="M2889">
        <v>3108.94</v>
      </c>
      <c r="N2889">
        <v>1</v>
      </c>
      <c r="O2889">
        <v>3108.94</v>
      </c>
      <c r="P2889" t="s">
        <v>2288</v>
      </c>
      <c r="Q2889">
        <v>1</v>
      </c>
    </row>
    <row r="2890" spans="1:17" x14ac:dyDescent="0.25">
      <c r="A2890" t="s">
        <v>1005</v>
      </c>
      <c r="B2890" t="s">
        <v>2308</v>
      </c>
      <c r="C2890" t="s">
        <v>133</v>
      </c>
      <c r="D2890" t="s">
        <v>2287</v>
      </c>
      <c r="E2890" t="s">
        <v>93</v>
      </c>
      <c r="F2890">
        <v>40700</v>
      </c>
      <c r="G2890" t="s">
        <v>911</v>
      </c>
      <c r="I2890" t="s">
        <v>191</v>
      </c>
      <c r="J2890">
        <v>2026</v>
      </c>
      <c r="K2890">
        <v>7</v>
      </c>
      <c r="L2890" t="s">
        <v>94</v>
      </c>
      <c r="M2890">
        <v>1775.8</v>
      </c>
      <c r="N2890">
        <v>1</v>
      </c>
      <c r="O2890">
        <v>1775.8</v>
      </c>
      <c r="P2890" t="s">
        <v>2288</v>
      </c>
      <c r="Q2890">
        <v>1</v>
      </c>
    </row>
    <row r="2891" spans="1:17" x14ac:dyDescent="0.25">
      <c r="A2891" t="s">
        <v>1005</v>
      </c>
      <c r="B2891" t="s">
        <v>2308</v>
      </c>
      <c r="C2891" t="s">
        <v>133</v>
      </c>
      <c r="D2891" t="s">
        <v>2287</v>
      </c>
      <c r="E2891" t="s">
        <v>93</v>
      </c>
      <c r="F2891">
        <v>40700</v>
      </c>
      <c r="G2891" t="s">
        <v>911</v>
      </c>
      <c r="I2891" t="s">
        <v>168</v>
      </c>
      <c r="J2891">
        <v>2026</v>
      </c>
      <c r="K2891">
        <v>7</v>
      </c>
      <c r="L2891" t="s">
        <v>94</v>
      </c>
      <c r="M2891">
        <v>1192.8</v>
      </c>
      <c r="N2891">
        <v>1</v>
      </c>
      <c r="O2891">
        <v>1192.8</v>
      </c>
      <c r="P2891" t="s">
        <v>2288</v>
      </c>
      <c r="Q2891">
        <v>0</v>
      </c>
    </row>
    <row r="2892" spans="1:17" x14ac:dyDescent="0.25">
      <c r="A2892" t="s">
        <v>1005</v>
      </c>
      <c r="B2892" t="s">
        <v>2308</v>
      </c>
      <c r="C2892" t="s">
        <v>133</v>
      </c>
      <c r="D2892" t="s">
        <v>2287</v>
      </c>
      <c r="E2892" t="s">
        <v>93</v>
      </c>
      <c r="F2892">
        <v>40700</v>
      </c>
      <c r="G2892" t="s">
        <v>911</v>
      </c>
      <c r="I2892" t="s">
        <v>253</v>
      </c>
      <c r="J2892">
        <v>2026</v>
      </c>
      <c r="K2892">
        <v>7</v>
      </c>
      <c r="L2892" t="s">
        <v>94</v>
      </c>
      <c r="M2892">
        <v>310.82</v>
      </c>
      <c r="N2892">
        <v>1</v>
      </c>
      <c r="O2892">
        <v>310.82</v>
      </c>
      <c r="P2892" t="s">
        <v>2288</v>
      </c>
      <c r="Q2892">
        <v>0</v>
      </c>
    </row>
    <row r="2893" spans="1:17" x14ac:dyDescent="0.25">
      <c r="A2893" t="s">
        <v>1005</v>
      </c>
      <c r="B2893" t="s">
        <v>2308</v>
      </c>
      <c r="C2893" t="s">
        <v>133</v>
      </c>
      <c r="D2893" t="s">
        <v>2287</v>
      </c>
      <c r="E2893" t="s">
        <v>105</v>
      </c>
      <c r="F2893">
        <v>40700</v>
      </c>
      <c r="G2893" t="s">
        <v>911</v>
      </c>
      <c r="I2893" t="s">
        <v>121</v>
      </c>
      <c r="J2893">
        <v>2026</v>
      </c>
      <c r="K2893">
        <v>7</v>
      </c>
      <c r="L2893" t="s">
        <v>94</v>
      </c>
      <c r="M2893">
        <v>220.18</v>
      </c>
      <c r="N2893">
        <v>1</v>
      </c>
      <c r="O2893">
        <v>220.18</v>
      </c>
      <c r="P2893" t="s">
        <v>2288</v>
      </c>
      <c r="Q2893">
        <v>0</v>
      </c>
    </row>
    <row r="2894" spans="1:17" x14ac:dyDescent="0.25">
      <c r="A2894" t="s">
        <v>2831</v>
      </c>
      <c r="B2894" t="s">
        <v>2309</v>
      </c>
      <c r="C2894" t="s">
        <v>2310</v>
      </c>
      <c r="D2894" t="s">
        <v>2287</v>
      </c>
      <c r="E2894" t="s">
        <v>93</v>
      </c>
      <c r="F2894">
        <v>40700</v>
      </c>
      <c r="G2894" t="s">
        <v>911</v>
      </c>
      <c r="I2894" t="s">
        <v>253</v>
      </c>
      <c r="J2894">
        <v>2026</v>
      </c>
      <c r="K2894">
        <v>7</v>
      </c>
      <c r="L2894" t="s">
        <v>94</v>
      </c>
      <c r="M2894">
        <v>1696.88</v>
      </c>
      <c r="N2894">
        <v>1</v>
      </c>
      <c r="O2894">
        <v>1696.88</v>
      </c>
      <c r="P2894" t="s">
        <v>2288</v>
      </c>
      <c r="Q2894">
        <v>0</v>
      </c>
    </row>
    <row r="2895" spans="1:17" x14ac:dyDescent="0.25">
      <c r="A2895" t="s">
        <v>2831</v>
      </c>
      <c r="B2895" t="s">
        <v>2309</v>
      </c>
      <c r="C2895" t="s">
        <v>2310</v>
      </c>
      <c r="D2895" t="s">
        <v>2287</v>
      </c>
      <c r="E2895" t="s">
        <v>105</v>
      </c>
      <c r="F2895">
        <v>40700</v>
      </c>
      <c r="G2895" t="s">
        <v>911</v>
      </c>
      <c r="I2895" t="s">
        <v>158</v>
      </c>
      <c r="J2895">
        <v>2026</v>
      </c>
      <c r="K2895">
        <v>7</v>
      </c>
      <c r="L2895" t="s">
        <v>94</v>
      </c>
      <c r="M2895">
        <v>424.87</v>
      </c>
      <c r="N2895">
        <v>1</v>
      </c>
      <c r="O2895">
        <v>424.87</v>
      </c>
      <c r="P2895" t="s">
        <v>2288</v>
      </c>
      <c r="Q2895">
        <v>0</v>
      </c>
    </row>
    <row r="2896" spans="1:17" x14ac:dyDescent="0.25">
      <c r="A2896" t="s">
        <v>1005</v>
      </c>
      <c r="B2896" t="s">
        <v>772</v>
      </c>
      <c r="C2896" t="s">
        <v>133</v>
      </c>
      <c r="D2896" t="s">
        <v>2287</v>
      </c>
      <c r="E2896" t="s">
        <v>102</v>
      </c>
      <c r="F2896">
        <v>40700</v>
      </c>
      <c r="G2896" t="s">
        <v>911</v>
      </c>
      <c r="I2896" t="s">
        <v>186</v>
      </c>
      <c r="J2896">
        <v>2026</v>
      </c>
      <c r="K2896">
        <v>7</v>
      </c>
      <c r="L2896" t="s">
        <v>94</v>
      </c>
      <c r="M2896">
        <v>1045.83</v>
      </c>
      <c r="N2896">
        <v>1</v>
      </c>
      <c r="O2896">
        <v>1045.83</v>
      </c>
      <c r="P2896" t="s">
        <v>2288</v>
      </c>
      <c r="Q2896">
        <v>1</v>
      </c>
    </row>
    <row r="2897" spans="1:17" x14ac:dyDescent="0.25">
      <c r="A2897" t="s">
        <v>1005</v>
      </c>
      <c r="B2897" t="s">
        <v>772</v>
      </c>
      <c r="C2897" t="s">
        <v>133</v>
      </c>
      <c r="D2897" t="s">
        <v>2287</v>
      </c>
      <c r="E2897" t="s">
        <v>93</v>
      </c>
      <c r="F2897">
        <v>40700</v>
      </c>
      <c r="G2897" t="s">
        <v>911</v>
      </c>
      <c r="I2897" t="s">
        <v>191</v>
      </c>
      <c r="J2897">
        <v>2026</v>
      </c>
      <c r="K2897">
        <v>7</v>
      </c>
      <c r="L2897" t="s">
        <v>94</v>
      </c>
      <c r="M2897">
        <v>355.16</v>
      </c>
      <c r="N2897">
        <v>1</v>
      </c>
      <c r="O2897">
        <v>355.16</v>
      </c>
      <c r="P2897" t="s">
        <v>2288</v>
      </c>
      <c r="Q2897">
        <v>1</v>
      </c>
    </row>
    <row r="2898" spans="1:17" x14ac:dyDescent="0.25">
      <c r="A2898" t="s">
        <v>1005</v>
      </c>
      <c r="B2898" t="s">
        <v>772</v>
      </c>
      <c r="C2898" t="s">
        <v>133</v>
      </c>
      <c r="D2898" t="s">
        <v>2287</v>
      </c>
      <c r="E2898" t="s">
        <v>93</v>
      </c>
      <c r="F2898">
        <v>40700</v>
      </c>
      <c r="G2898" t="s">
        <v>911</v>
      </c>
      <c r="I2898" t="s">
        <v>166</v>
      </c>
      <c r="J2898">
        <v>2026</v>
      </c>
      <c r="K2898">
        <v>7</v>
      </c>
      <c r="L2898" t="s">
        <v>94</v>
      </c>
      <c r="M2898">
        <v>340.48</v>
      </c>
      <c r="N2898">
        <v>1</v>
      </c>
      <c r="O2898">
        <v>340.48</v>
      </c>
      <c r="P2898" t="s">
        <v>2288</v>
      </c>
      <c r="Q2898">
        <v>1</v>
      </c>
    </row>
    <row r="2899" spans="1:17" x14ac:dyDescent="0.25">
      <c r="A2899" t="s">
        <v>1005</v>
      </c>
      <c r="B2899" t="s">
        <v>772</v>
      </c>
      <c r="C2899" t="s">
        <v>133</v>
      </c>
      <c r="D2899" t="s">
        <v>2287</v>
      </c>
      <c r="E2899" t="s">
        <v>93</v>
      </c>
      <c r="F2899">
        <v>40700</v>
      </c>
      <c r="G2899" t="s">
        <v>911</v>
      </c>
      <c r="I2899" t="s">
        <v>168</v>
      </c>
      <c r="J2899">
        <v>2026</v>
      </c>
      <c r="K2899">
        <v>7</v>
      </c>
      <c r="L2899" t="s">
        <v>94</v>
      </c>
      <c r="M2899">
        <v>238.56</v>
      </c>
      <c r="N2899">
        <v>1</v>
      </c>
      <c r="O2899">
        <v>238.56</v>
      </c>
      <c r="P2899" t="s">
        <v>2288</v>
      </c>
      <c r="Q2899">
        <v>0</v>
      </c>
    </row>
    <row r="2900" spans="1:17" x14ac:dyDescent="0.25">
      <c r="A2900" t="s">
        <v>1005</v>
      </c>
      <c r="B2900" t="s">
        <v>772</v>
      </c>
      <c r="C2900" t="s">
        <v>133</v>
      </c>
      <c r="D2900" t="s">
        <v>2287</v>
      </c>
      <c r="E2900" t="s">
        <v>93</v>
      </c>
      <c r="F2900">
        <v>40700</v>
      </c>
      <c r="G2900" t="s">
        <v>911</v>
      </c>
      <c r="I2900" t="s">
        <v>169</v>
      </c>
      <c r="J2900">
        <v>2026</v>
      </c>
      <c r="K2900">
        <v>7</v>
      </c>
      <c r="L2900" t="s">
        <v>94</v>
      </c>
      <c r="M2900">
        <v>286.26</v>
      </c>
      <c r="N2900">
        <v>1</v>
      </c>
      <c r="O2900">
        <v>286.26</v>
      </c>
      <c r="P2900" t="s">
        <v>2288</v>
      </c>
      <c r="Q2900">
        <v>0</v>
      </c>
    </row>
    <row r="2901" spans="1:17" x14ac:dyDescent="0.25">
      <c r="A2901" t="s">
        <v>1005</v>
      </c>
      <c r="B2901" t="s">
        <v>772</v>
      </c>
      <c r="C2901" t="s">
        <v>133</v>
      </c>
      <c r="D2901" t="s">
        <v>2287</v>
      </c>
      <c r="E2901" t="s">
        <v>93</v>
      </c>
      <c r="F2901">
        <v>40700</v>
      </c>
      <c r="G2901" t="s">
        <v>911</v>
      </c>
      <c r="I2901" t="s">
        <v>253</v>
      </c>
      <c r="J2901">
        <v>2026</v>
      </c>
      <c r="K2901">
        <v>7</v>
      </c>
      <c r="L2901" t="s">
        <v>94</v>
      </c>
      <c r="M2901">
        <v>310.82</v>
      </c>
      <c r="N2901">
        <v>1</v>
      </c>
      <c r="O2901">
        <v>310.82</v>
      </c>
      <c r="P2901" t="s">
        <v>2288</v>
      </c>
      <c r="Q2901">
        <v>0</v>
      </c>
    </row>
    <row r="2902" spans="1:17" x14ac:dyDescent="0.25">
      <c r="A2902" t="s">
        <v>1005</v>
      </c>
      <c r="B2902" t="s">
        <v>772</v>
      </c>
      <c r="C2902" t="s">
        <v>133</v>
      </c>
      <c r="D2902" t="s">
        <v>2287</v>
      </c>
      <c r="E2902" t="s">
        <v>105</v>
      </c>
      <c r="F2902">
        <v>40700</v>
      </c>
      <c r="G2902" t="s">
        <v>911</v>
      </c>
      <c r="I2902" t="s">
        <v>121</v>
      </c>
      <c r="J2902">
        <v>2026</v>
      </c>
      <c r="K2902">
        <v>7</v>
      </c>
      <c r="L2902" t="s">
        <v>94</v>
      </c>
      <c r="M2902">
        <v>660.54</v>
      </c>
      <c r="N2902">
        <v>1</v>
      </c>
      <c r="O2902">
        <v>660.54</v>
      </c>
      <c r="P2902" t="s">
        <v>2288</v>
      </c>
      <c r="Q2902">
        <v>0</v>
      </c>
    </row>
    <row r="2903" spans="1:17" x14ac:dyDescent="0.25">
      <c r="A2903" t="s">
        <v>1005</v>
      </c>
      <c r="B2903" t="s">
        <v>772</v>
      </c>
      <c r="C2903" t="s">
        <v>133</v>
      </c>
      <c r="D2903" t="s">
        <v>2287</v>
      </c>
      <c r="E2903" t="s">
        <v>105</v>
      </c>
      <c r="F2903">
        <v>40700</v>
      </c>
      <c r="G2903" t="s">
        <v>911</v>
      </c>
      <c r="I2903" t="s">
        <v>158</v>
      </c>
      <c r="J2903">
        <v>2026</v>
      </c>
      <c r="K2903">
        <v>7</v>
      </c>
      <c r="L2903" t="s">
        <v>94</v>
      </c>
      <c r="M2903">
        <v>330.28</v>
      </c>
      <c r="N2903">
        <v>1</v>
      </c>
      <c r="O2903">
        <v>330.28</v>
      </c>
      <c r="P2903" t="s">
        <v>2288</v>
      </c>
      <c r="Q2903">
        <v>0</v>
      </c>
    </row>
    <row r="2904" spans="1:17" x14ac:dyDescent="0.25">
      <c r="A2904" t="s">
        <v>2516</v>
      </c>
      <c r="B2904" t="s">
        <v>2034</v>
      </c>
      <c r="C2904" t="s">
        <v>296</v>
      </c>
      <c r="D2904" t="s">
        <v>2287</v>
      </c>
      <c r="E2904" t="s">
        <v>93</v>
      </c>
      <c r="F2904">
        <v>40700</v>
      </c>
      <c r="G2904" t="s">
        <v>911</v>
      </c>
      <c r="I2904" t="s">
        <v>2302</v>
      </c>
      <c r="J2904">
        <v>2026</v>
      </c>
      <c r="K2904">
        <v>7</v>
      </c>
      <c r="L2904" t="s">
        <v>94</v>
      </c>
      <c r="M2904">
        <v>90</v>
      </c>
      <c r="N2904">
        <v>1</v>
      </c>
      <c r="O2904">
        <v>90</v>
      </c>
      <c r="P2904" t="s">
        <v>2288</v>
      </c>
      <c r="Q2904">
        <v>0</v>
      </c>
    </row>
    <row r="2905" spans="1:17" x14ac:dyDescent="0.25">
      <c r="A2905" t="s">
        <v>2516</v>
      </c>
      <c r="B2905" t="s">
        <v>2034</v>
      </c>
      <c r="C2905" t="s">
        <v>296</v>
      </c>
      <c r="D2905" t="s">
        <v>2287</v>
      </c>
      <c r="E2905" t="s">
        <v>102</v>
      </c>
      <c r="F2905">
        <v>40700</v>
      </c>
      <c r="G2905" t="s">
        <v>911</v>
      </c>
      <c r="I2905" t="s">
        <v>186</v>
      </c>
      <c r="J2905">
        <v>2026</v>
      </c>
      <c r="K2905">
        <v>7</v>
      </c>
      <c r="L2905" t="s">
        <v>94</v>
      </c>
      <c r="M2905">
        <v>2232.39</v>
      </c>
      <c r="N2905">
        <v>1</v>
      </c>
      <c r="O2905">
        <v>2232.39</v>
      </c>
      <c r="P2905" t="s">
        <v>2288</v>
      </c>
      <c r="Q2905">
        <v>1</v>
      </c>
    </row>
    <row r="2906" spans="1:17" x14ac:dyDescent="0.25">
      <c r="A2906" t="s">
        <v>2516</v>
      </c>
      <c r="B2906" t="s">
        <v>2034</v>
      </c>
      <c r="C2906" t="s">
        <v>296</v>
      </c>
      <c r="D2906" t="s">
        <v>2287</v>
      </c>
      <c r="E2906" t="s">
        <v>93</v>
      </c>
      <c r="F2906">
        <v>40700</v>
      </c>
      <c r="G2906" t="s">
        <v>911</v>
      </c>
      <c r="I2906" t="s">
        <v>166</v>
      </c>
      <c r="J2906">
        <v>2026</v>
      </c>
      <c r="K2906">
        <v>7</v>
      </c>
      <c r="L2906" t="s">
        <v>94</v>
      </c>
      <c r="M2906">
        <v>1960</v>
      </c>
      <c r="N2906">
        <v>1</v>
      </c>
      <c r="O2906">
        <v>1960</v>
      </c>
      <c r="P2906" t="s">
        <v>2288</v>
      </c>
      <c r="Q2906">
        <v>1</v>
      </c>
    </row>
    <row r="2907" spans="1:17" x14ac:dyDescent="0.25">
      <c r="A2907" t="s">
        <v>2516</v>
      </c>
      <c r="B2907" t="s">
        <v>2034</v>
      </c>
      <c r="C2907" t="s">
        <v>296</v>
      </c>
      <c r="D2907" t="s">
        <v>2287</v>
      </c>
      <c r="E2907" t="s">
        <v>93</v>
      </c>
      <c r="F2907">
        <v>40700</v>
      </c>
      <c r="G2907" t="s">
        <v>911</v>
      </c>
      <c r="I2907" t="s">
        <v>169</v>
      </c>
      <c r="J2907">
        <v>2026</v>
      </c>
      <c r="K2907">
        <v>7</v>
      </c>
      <c r="L2907" t="s">
        <v>94</v>
      </c>
      <c r="M2907">
        <v>1200</v>
      </c>
      <c r="N2907">
        <v>1</v>
      </c>
      <c r="O2907">
        <v>1200</v>
      </c>
      <c r="P2907" t="s">
        <v>2288</v>
      </c>
      <c r="Q2907">
        <v>0</v>
      </c>
    </row>
    <row r="2908" spans="1:17" x14ac:dyDescent="0.25">
      <c r="A2908" t="s">
        <v>2516</v>
      </c>
      <c r="B2908" t="s">
        <v>2034</v>
      </c>
      <c r="C2908" t="s">
        <v>296</v>
      </c>
      <c r="D2908" t="s">
        <v>2287</v>
      </c>
      <c r="E2908" t="s">
        <v>93</v>
      </c>
      <c r="F2908">
        <v>40700</v>
      </c>
      <c r="G2908" t="s">
        <v>911</v>
      </c>
      <c r="I2908" t="s">
        <v>253</v>
      </c>
      <c r="J2908">
        <v>2026</v>
      </c>
      <c r="K2908">
        <v>7</v>
      </c>
      <c r="L2908" t="s">
        <v>94</v>
      </c>
      <c r="M2908">
        <v>378.96</v>
      </c>
      <c r="N2908">
        <v>1</v>
      </c>
      <c r="O2908">
        <v>378.96</v>
      </c>
      <c r="P2908" t="s">
        <v>2288</v>
      </c>
      <c r="Q2908">
        <v>0</v>
      </c>
    </row>
    <row r="2909" spans="1:17" x14ac:dyDescent="0.25">
      <c r="A2909" t="s">
        <v>2516</v>
      </c>
      <c r="B2909" t="s">
        <v>2034</v>
      </c>
      <c r="C2909" t="s">
        <v>296</v>
      </c>
      <c r="D2909" t="s">
        <v>2287</v>
      </c>
      <c r="E2909" t="s">
        <v>105</v>
      </c>
      <c r="F2909">
        <v>40700</v>
      </c>
      <c r="G2909" t="s">
        <v>911</v>
      </c>
      <c r="I2909" t="s">
        <v>2295</v>
      </c>
      <c r="J2909">
        <v>2026</v>
      </c>
      <c r="K2909">
        <v>7</v>
      </c>
      <c r="L2909" t="s">
        <v>94</v>
      </c>
      <c r="M2909">
        <v>871.62</v>
      </c>
      <c r="N2909">
        <v>1</v>
      </c>
      <c r="O2909">
        <v>871.62</v>
      </c>
      <c r="P2909" t="s">
        <v>2288</v>
      </c>
      <c r="Q2909">
        <v>0</v>
      </c>
    </row>
    <row r="2910" spans="1:17" x14ac:dyDescent="0.25">
      <c r="A2910" t="s">
        <v>1005</v>
      </c>
      <c r="B2910" t="s">
        <v>3148</v>
      </c>
      <c r="C2910" t="s">
        <v>133</v>
      </c>
      <c r="D2910" t="s">
        <v>2287</v>
      </c>
      <c r="E2910" t="s">
        <v>105</v>
      </c>
      <c r="F2910">
        <v>40700</v>
      </c>
      <c r="G2910" t="s">
        <v>911</v>
      </c>
      <c r="I2910" t="s">
        <v>682</v>
      </c>
      <c r="J2910">
        <v>2026</v>
      </c>
      <c r="K2910">
        <v>7</v>
      </c>
      <c r="L2910" t="s">
        <v>94</v>
      </c>
      <c r="M2910">
        <v>96.33</v>
      </c>
      <c r="N2910">
        <v>1</v>
      </c>
      <c r="O2910">
        <v>96.33</v>
      </c>
      <c r="P2910" t="s">
        <v>2288</v>
      </c>
      <c r="Q2910">
        <v>0</v>
      </c>
    </row>
    <row r="2911" spans="1:17" x14ac:dyDescent="0.25">
      <c r="A2911" t="s">
        <v>1005</v>
      </c>
      <c r="B2911" t="s">
        <v>2311</v>
      </c>
      <c r="C2911" t="s">
        <v>133</v>
      </c>
      <c r="D2911" t="s">
        <v>2287</v>
      </c>
      <c r="E2911" t="s">
        <v>102</v>
      </c>
      <c r="F2911">
        <v>40700</v>
      </c>
      <c r="G2911" t="s">
        <v>911</v>
      </c>
      <c r="I2911" t="s">
        <v>186</v>
      </c>
      <c r="J2911">
        <v>2026</v>
      </c>
      <c r="K2911">
        <v>7</v>
      </c>
      <c r="L2911" t="s">
        <v>94</v>
      </c>
      <c r="M2911">
        <v>936.75</v>
      </c>
      <c r="N2911">
        <v>1</v>
      </c>
      <c r="O2911">
        <v>936.75</v>
      </c>
      <c r="P2911" t="s">
        <v>2288</v>
      </c>
      <c r="Q2911">
        <v>1</v>
      </c>
    </row>
    <row r="2912" spans="1:17" x14ac:dyDescent="0.25">
      <c r="A2912" t="s">
        <v>1005</v>
      </c>
      <c r="B2912" t="s">
        <v>2311</v>
      </c>
      <c r="C2912" t="s">
        <v>133</v>
      </c>
      <c r="D2912" t="s">
        <v>2287</v>
      </c>
      <c r="E2912" t="s">
        <v>93</v>
      </c>
      <c r="F2912">
        <v>40700</v>
      </c>
      <c r="G2912" t="s">
        <v>911</v>
      </c>
      <c r="I2912" t="s">
        <v>166</v>
      </c>
      <c r="J2912">
        <v>2026</v>
      </c>
      <c r="K2912">
        <v>7</v>
      </c>
      <c r="L2912" t="s">
        <v>94</v>
      </c>
      <c r="M2912">
        <v>510.72</v>
      </c>
      <c r="N2912">
        <v>1</v>
      </c>
      <c r="O2912">
        <v>510.72</v>
      </c>
      <c r="P2912" t="s">
        <v>2288</v>
      </c>
      <c r="Q2912">
        <v>1</v>
      </c>
    </row>
    <row r="2913" spans="1:17" x14ac:dyDescent="0.25">
      <c r="A2913" t="s">
        <v>1005</v>
      </c>
      <c r="B2913" t="s">
        <v>2311</v>
      </c>
      <c r="C2913" t="s">
        <v>133</v>
      </c>
      <c r="D2913" t="s">
        <v>2287</v>
      </c>
      <c r="E2913" t="s">
        <v>93</v>
      </c>
      <c r="F2913">
        <v>40700</v>
      </c>
      <c r="G2913" t="s">
        <v>911</v>
      </c>
      <c r="I2913" t="s">
        <v>169</v>
      </c>
      <c r="J2913">
        <v>2026</v>
      </c>
      <c r="K2913">
        <v>7</v>
      </c>
      <c r="L2913" t="s">
        <v>94</v>
      </c>
      <c r="M2913">
        <v>429.39</v>
      </c>
      <c r="N2913">
        <v>1</v>
      </c>
      <c r="O2913">
        <v>429.39</v>
      </c>
      <c r="P2913" t="s">
        <v>2288</v>
      </c>
      <c r="Q2913">
        <v>0</v>
      </c>
    </row>
    <row r="2914" spans="1:17" x14ac:dyDescent="0.25">
      <c r="A2914" t="s">
        <v>1005</v>
      </c>
      <c r="B2914" t="s">
        <v>2311</v>
      </c>
      <c r="C2914" t="s">
        <v>133</v>
      </c>
      <c r="D2914" t="s">
        <v>2287</v>
      </c>
      <c r="E2914" t="s">
        <v>93</v>
      </c>
      <c r="F2914">
        <v>40700</v>
      </c>
      <c r="G2914" t="s">
        <v>911</v>
      </c>
      <c r="I2914" t="s">
        <v>253</v>
      </c>
      <c r="J2914">
        <v>2026</v>
      </c>
      <c r="K2914">
        <v>7</v>
      </c>
      <c r="L2914" t="s">
        <v>94</v>
      </c>
      <c r="M2914">
        <v>310.82</v>
      </c>
      <c r="N2914">
        <v>1</v>
      </c>
      <c r="O2914">
        <v>310.82</v>
      </c>
      <c r="P2914" t="s">
        <v>2288</v>
      </c>
      <c r="Q2914">
        <v>0</v>
      </c>
    </row>
    <row r="2915" spans="1:17" x14ac:dyDescent="0.25">
      <c r="A2915" t="s">
        <v>1005</v>
      </c>
      <c r="B2915" t="s">
        <v>2311</v>
      </c>
      <c r="C2915" t="s">
        <v>133</v>
      </c>
      <c r="D2915" t="s">
        <v>2287</v>
      </c>
      <c r="E2915" t="s">
        <v>105</v>
      </c>
      <c r="F2915">
        <v>40700</v>
      </c>
      <c r="G2915" t="s">
        <v>911</v>
      </c>
      <c r="I2915" t="s">
        <v>158</v>
      </c>
      <c r="J2915">
        <v>2026</v>
      </c>
      <c r="K2915">
        <v>7</v>
      </c>
      <c r="L2915" t="s">
        <v>94</v>
      </c>
      <c r="M2915">
        <v>1155.98</v>
      </c>
      <c r="N2915">
        <v>1</v>
      </c>
      <c r="O2915">
        <v>1155.98</v>
      </c>
      <c r="P2915" t="s">
        <v>2288</v>
      </c>
      <c r="Q2915">
        <v>0</v>
      </c>
    </row>
    <row r="2916" spans="1:17" x14ac:dyDescent="0.25">
      <c r="A2916" t="s">
        <v>1005</v>
      </c>
      <c r="B2916" t="s">
        <v>503</v>
      </c>
      <c r="C2916" t="s">
        <v>133</v>
      </c>
      <c r="D2916" t="s">
        <v>2287</v>
      </c>
      <c r="E2916" t="s">
        <v>102</v>
      </c>
      <c r="F2916">
        <v>40700</v>
      </c>
      <c r="G2916" t="s">
        <v>911</v>
      </c>
      <c r="I2916" t="s">
        <v>186</v>
      </c>
      <c r="J2916">
        <v>2026</v>
      </c>
      <c r="K2916">
        <v>7</v>
      </c>
      <c r="L2916" t="s">
        <v>94</v>
      </c>
      <c r="M2916">
        <v>2194.17</v>
      </c>
      <c r="N2916">
        <v>1</v>
      </c>
      <c r="O2916">
        <v>2194.17</v>
      </c>
      <c r="P2916" t="s">
        <v>2288</v>
      </c>
      <c r="Q2916">
        <v>1</v>
      </c>
    </row>
    <row r="2917" spans="1:17" x14ac:dyDescent="0.25">
      <c r="A2917" t="s">
        <v>1005</v>
      </c>
      <c r="B2917" t="s">
        <v>503</v>
      </c>
      <c r="C2917" t="s">
        <v>133</v>
      </c>
      <c r="D2917" t="s">
        <v>2287</v>
      </c>
      <c r="E2917" t="s">
        <v>93</v>
      </c>
      <c r="F2917">
        <v>40700</v>
      </c>
      <c r="G2917" t="s">
        <v>911</v>
      </c>
      <c r="I2917" t="s">
        <v>191</v>
      </c>
      <c r="J2917">
        <v>2026</v>
      </c>
      <c r="K2917">
        <v>7</v>
      </c>
      <c r="L2917" t="s">
        <v>94</v>
      </c>
      <c r="M2917">
        <v>532.74</v>
      </c>
      <c r="N2917">
        <v>1</v>
      </c>
      <c r="O2917">
        <v>532.74</v>
      </c>
      <c r="P2917" t="s">
        <v>2288</v>
      </c>
      <c r="Q2917">
        <v>1</v>
      </c>
    </row>
    <row r="2918" spans="1:17" x14ac:dyDescent="0.25">
      <c r="A2918" t="s">
        <v>1005</v>
      </c>
      <c r="B2918" t="s">
        <v>503</v>
      </c>
      <c r="C2918" t="s">
        <v>133</v>
      </c>
      <c r="D2918" t="s">
        <v>2287</v>
      </c>
      <c r="E2918" t="s">
        <v>93</v>
      </c>
      <c r="F2918">
        <v>40700</v>
      </c>
      <c r="G2918" t="s">
        <v>911</v>
      </c>
      <c r="I2918" t="s">
        <v>618</v>
      </c>
      <c r="J2918">
        <v>2026</v>
      </c>
      <c r="K2918">
        <v>7</v>
      </c>
      <c r="L2918" t="s">
        <v>94</v>
      </c>
      <c r="M2918">
        <v>935.24</v>
      </c>
      <c r="N2918">
        <v>1</v>
      </c>
      <c r="O2918">
        <v>935.24</v>
      </c>
      <c r="P2918" t="s">
        <v>2288</v>
      </c>
      <c r="Q2918">
        <v>1</v>
      </c>
    </row>
    <row r="2919" spans="1:17" x14ac:dyDescent="0.25">
      <c r="A2919" t="s">
        <v>1005</v>
      </c>
      <c r="B2919" t="s">
        <v>503</v>
      </c>
      <c r="C2919" t="s">
        <v>133</v>
      </c>
      <c r="D2919" t="s">
        <v>2287</v>
      </c>
      <c r="E2919" t="s">
        <v>93</v>
      </c>
      <c r="F2919">
        <v>40700</v>
      </c>
      <c r="G2919" t="s">
        <v>911</v>
      </c>
      <c r="I2919" t="s">
        <v>168</v>
      </c>
      <c r="J2919">
        <v>2026</v>
      </c>
      <c r="K2919">
        <v>7</v>
      </c>
      <c r="L2919" t="s">
        <v>94</v>
      </c>
      <c r="M2919">
        <v>834.96</v>
      </c>
      <c r="N2919">
        <v>1</v>
      </c>
      <c r="O2919">
        <v>834.96</v>
      </c>
      <c r="P2919" t="s">
        <v>2288</v>
      </c>
      <c r="Q2919">
        <v>0</v>
      </c>
    </row>
    <row r="2920" spans="1:17" x14ac:dyDescent="0.25">
      <c r="A2920" t="s">
        <v>1005</v>
      </c>
      <c r="B2920" t="s">
        <v>503</v>
      </c>
      <c r="C2920" t="s">
        <v>133</v>
      </c>
      <c r="D2920" t="s">
        <v>2287</v>
      </c>
      <c r="E2920" t="s">
        <v>93</v>
      </c>
      <c r="F2920">
        <v>40700</v>
      </c>
      <c r="G2920" t="s">
        <v>911</v>
      </c>
      <c r="I2920" t="s">
        <v>253</v>
      </c>
      <c r="J2920">
        <v>2026</v>
      </c>
      <c r="K2920">
        <v>7</v>
      </c>
      <c r="L2920" t="s">
        <v>94</v>
      </c>
      <c r="M2920">
        <v>310.82</v>
      </c>
      <c r="N2920">
        <v>1</v>
      </c>
      <c r="O2920">
        <v>310.82</v>
      </c>
      <c r="P2920" t="s">
        <v>2288</v>
      </c>
      <c r="Q2920">
        <v>0</v>
      </c>
    </row>
    <row r="2921" spans="1:17" x14ac:dyDescent="0.25">
      <c r="A2921" t="s">
        <v>1005</v>
      </c>
      <c r="B2921" t="s">
        <v>503</v>
      </c>
      <c r="C2921" t="s">
        <v>133</v>
      </c>
      <c r="D2921" t="s">
        <v>2287</v>
      </c>
      <c r="E2921" t="s">
        <v>105</v>
      </c>
      <c r="F2921">
        <v>40700</v>
      </c>
      <c r="G2921" t="s">
        <v>911</v>
      </c>
      <c r="I2921" t="s">
        <v>121</v>
      </c>
      <c r="J2921">
        <v>2026</v>
      </c>
      <c r="K2921">
        <v>7</v>
      </c>
      <c r="L2921" t="s">
        <v>94</v>
      </c>
      <c r="M2921">
        <v>2862.34</v>
      </c>
      <c r="N2921">
        <v>1</v>
      </c>
      <c r="O2921">
        <v>2862.34</v>
      </c>
      <c r="P2921" t="s">
        <v>2288</v>
      </c>
      <c r="Q2921">
        <v>0</v>
      </c>
    </row>
    <row r="2922" spans="1:17" x14ac:dyDescent="0.25">
      <c r="A2922" t="s">
        <v>1005</v>
      </c>
      <c r="B2922" t="s">
        <v>2312</v>
      </c>
      <c r="C2922" t="s">
        <v>133</v>
      </c>
      <c r="D2922" t="s">
        <v>2287</v>
      </c>
      <c r="E2922" t="s">
        <v>105</v>
      </c>
      <c r="F2922">
        <v>40700</v>
      </c>
      <c r="G2922" t="s">
        <v>911</v>
      </c>
      <c r="I2922" t="s">
        <v>158</v>
      </c>
      <c r="J2922">
        <v>2026</v>
      </c>
      <c r="K2922">
        <v>7</v>
      </c>
      <c r="L2922" t="s">
        <v>94</v>
      </c>
      <c r="M2922">
        <v>330.28</v>
      </c>
      <c r="N2922">
        <v>1</v>
      </c>
      <c r="O2922">
        <v>330.28</v>
      </c>
      <c r="P2922" t="s">
        <v>2288</v>
      </c>
      <c r="Q2922">
        <v>0</v>
      </c>
    </row>
    <row r="2923" spans="1:17" x14ac:dyDescent="0.25">
      <c r="A2923" t="s">
        <v>1005</v>
      </c>
      <c r="B2923" t="s">
        <v>508</v>
      </c>
      <c r="C2923" t="s">
        <v>133</v>
      </c>
      <c r="D2923" t="s">
        <v>2287</v>
      </c>
      <c r="E2923" t="s">
        <v>102</v>
      </c>
      <c r="F2923">
        <v>40700</v>
      </c>
      <c r="G2923" t="s">
        <v>911</v>
      </c>
      <c r="I2923" t="s">
        <v>186</v>
      </c>
      <c r="J2923">
        <v>2026</v>
      </c>
      <c r="K2923">
        <v>7</v>
      </c>
      <c r="L2923" t="s">
        <v>94</v>
      </c>
      <c r="M2923">
        <v>980.54</v>
      </c>
      <c r="N2923">
        <v>1</v>
      </c>
      <c r="O2923">
        <v>980.54</v>
      </c>
      <c r="P2923" t="s">
        <v>2288</v>
      </c>
      <c r="Q2923">
        <v>1</v>
      </c>
    </row>
    <row r="2924" spans="1:17" x14ac:dyDescent="0.25">
      <c r="A2924" t="s">
        <v>1005</v>
      </c>
      <c r="B2924" t="s">
        <v>508</v>
      </c>
      <c r="C2924" t="s">
        <v>133</v>
      </c>
      <c r="D2924" t="s">
        <v>2287</v>
      </c>
      <c r="E2924" t="s">
        <v>93</v>
      </c>
      <c r="F2924">
        <v>40700</v>
      </c>
      <c r="G2924" t="s">
        <v>911</v>
      </c>
      <c r="I2924" t="s">
        <v>166</v>
      </c>
      <c r="J2924">
        <v>2026</v>
      </c>
      <c r="K2924">
        <v>7</v>
      </c>
      <c r="L2924" t="s">
        <v>94</v>
      </c>
      <c r="M2924">
        <v>510.72</v>
      </c>
      <c r="N2924">
        <v>1</v>
      </c>
      <c r="O2924">
        <v>510.72</v>
      </c>
      <c r="P2924" t="s">
        <v>2288</v>
      </c>
      <c r="Q2924">
        <v>1</v>
      </c>
    </row>
    <row r="2925" spans="1:17" x14ac:dyDescent="0.25">
      <c r="A2925" t="s">
        <v>1005</v>
      </c>
      <c r="B2925" t="s">
        <v>508</v>
      </c>
      <c r="C2925" t="s">
        <v>133</v>
      </c>
      <c r="D2925" t="s">
        <v>2287</v>
      </c>
      <c r="E2925" t="s">
        <v>93</v>
      </c>
      <c r="F2925">
        <v>40700</v>
      </c>
      <c r="G2925" t="s">
        <v>911</v>
      </c>
      <c r="I2925" t="s">
        <v>169</v>
      </c>
      <c r="J2925">
        <v>2026</v>
      </c>
      <c r="K2925">
        <v>7</v>
      </c>
      <c r="L2925" t="s">
        <v>94</v>
      </c>
      <c r="M2925">
        <v>429.39</v>
      </c>
      <c r="N2925">
        <v>1</v>
      </c>
      <c r="O2925">
        <v>429.39</v>
      </c>
      <c r="P2925" t="s">
        <v>2288</v>
      </c>
      <c r="Q2925">
        <v>0</v>
      </c>
    </row>
    <row r="2926" spans="1:17" x14ac:dyDescent="0.25">
      <c r="A2926" t="s">
        <v>1005</v>
      </c>
      <c r="B2926" t="s">
        <v>508</v>
      </c>
      <c r="C2926" t="s">
        <v>133</v>
      </c>
      <c r="D2926" t="s">
        <v>2287</v>
      </c>
      <c r="E2926" t="s">
        <v>93</v>
      </c>
      <c r="F2926">
        <v>40700</v>
      </c>
      <c r="G2926" t="s">
        <v>911</v>
      </c>
      <c r="I2926" t="s">
        <v>253</v>
      </c>
      <c r="J2926">
        <v>2026</v>
      </c>
      <c r="K2926">
        <v>7</v>
      </c>
      <c r="L2926" t="s">
        <v>94</v>
      </c>
      <c r="M2926">
        <v>310.82</v>
      </c>
      <c r="N2926">
        <v>1</v>
      </c>
      <c r="O2926">
        <v>310.82</v>
      </c>
      <c r="P2926" t="s">
        <v>2288</v>
      </c>
      <c r="Q2926">
        <v>0</v>
      </c>
    </row>
    <row r="2927" spans="1:17" x14ac:dyDescent="0.25">
      <c r="A2927" t="s">
        <v>1005</v>
      </c>
      <c r="B2927" t="s">
        <v>508</v>
      </c>
      <c r="C2927" t="s">
        <v>133</v>
      </c>
      <c r="D2927" t="s">
        <v>2287</v>
      </c>
      <c r="E2927" t="s">
        <v>105</v>
      </c>
      <c r="F2927">
        <v>40700</v>
      </c>
      <c r="G2927" t="s">
        <v>911</v>
      </c>
      <c r="I2927" t="s">
        <v>158</v>
      </c>
      <c r="J2927">
        <v>2026</v>
      </c>
      <c r="K2927">
        <v>7</v>
      </c>
      <c r="L2927" t="s">
        <v>94</v>
      </c>
      <c r="M2927">
        <v>990.84</v>
      </c>
      <c r="N2927">
        <v>1</v>
      </c>
      <c r="O2927">
        <v>990.84</v>
      </c>
      <c r="P2927" t="s">
        <v>2288</v>
      </c>
      <c r="Q2927">
        <v>0</v>
      </c>
    </row>
    <row r="2928" spans="1:17" x14ac:dyDescent="0.25">
      <c r="A2928" t="s">
        <v>1005</v>
      </c>
      <c r="B2928" t="s">
        <v>2313</v>
      </c>
      <c r="C2928" t="s">
        <v>133</v>
      </c>
      <c r="D2928" t="s">
        <v>2287</v>
      </c>
      <c r="E2928" t="s">
        <v>105</v>
      </c>
      <c r="F2928">
        <v>40700</v>
      </c>
      <c r="G2928" t="s">
        <v>911</v>
      </c>
      <c r="I2928" t="s">
        <v>158</v>
      </c>
      <c r="J2928">
        <v>2026</v>
      </c>
      <c r="K2928">
        <v>7</v>
      </c>
      <c r="L2928" t="s">
        <v>94</v>
      </c>
      <c r="M2928">
        <v>330.28</v>
      </c>
      <c r="N2928">
        <v>1</v>
      </c>
      <c r="O2928">
        <v>330.28</v>
      </c>
      <c r="P2928" t="s">
        <v>2288</v>
      </c>
      <c r="Q2928">
        <v>0</v>
      </c>
    </row>
    <row r="2929" spans="1:17" x14ac:dyDescent="0.25">
      <c r="A2929" t="s">
        <v>1005</v>
      </c>
      <c r="B2929" t="s">
        <v>2314</v>
      </c>
      <c r="C2929" t="s">
        <v>133</v>
      </c>
      <c r="D2929" t="s">
        <v>2287</v>
      </c>
      <c r="E2929" t="s">
        <v>105</v>
      </c>
      <c r="F2929">
        <v>40700</v>
      </c>
      <c r="G2929" t="s">
        <v>911</v>
      </c>
      <c r="I2929" t="s">
        <v>158</v>
      </c>
      <c r="J2929">
        <v>2026</v>
      </c>
      <c r="K2929">
        <v>7</v>
      </c>
      <c r="L2929" t="s">
        <v>94</v>
      </c>
      <c r="M2929">
        <v>3467.94</v>
      </c>
      <c r="N2929">
        <v>1</v>
      </c>
      <c r="O2929">
        <v>3467.94</v>
      </c>
      <c r="P2929" t="s">
        <v>2288</v>
      </c>
      <c r="Q2929">
        <v>0</v>
      </c>
    </row>
    <row r="2930" spans="1:17" x14ac:dyDescent="0.25">
      <c r="A2930" t="s">
        <v>1005</v>
      </c>
      <c r="B2930" t="s">
        <v>2315</v>
      </c>
      <c r="C2930" t="s">
        <v>133</v>
      </c>
      <c r="D2930" t="s">
        <v>2287</v>
      </c>
      <c r="E2930" t="s">
        <v>105</v>
      </c>
      <c r="F2930">
        <v>40700</v>
      </c>
      <c r="G2930" t="s">
        <v>911</v>
      </c>
      <c r="I2930" t="s">
        <v>158</v>
      </c>
      <c r="J2930">
        <v>2026</v>
      </c>
      <c r="K2930">
        <v>7</v>
      </c>
      <c r="L2930" t="s">
        <v>94</v>
      </c>
      <c r="M2930">
        <v>1321.12</v>
      </c>
      <c r="N2930">
        <v>1</v>
      </c>
      <c r="O2930">
        <v>1321.12</v>
      </c>
      <c r="P2930" t="s">
        <v>2288</v>
      </c>
      <c r="Q2930">
        <v>0</v>
      </c>
    </row>
    <row r="2931" spans="1:17" x14ac:dyDescent="0.25">
      <c r="A2931" t="s">
        <v>1005</v>
      </c>
      <c r="B2931" t="s">
        <v>2316</v>
      </c>
      <c r="C2931" t="s">
        <v>133</v>
      </c>
      <c r="D2931" t="s">
        <v>2287</v>
      </c>
      <c r="E2931" t="s">
        <v>105</v>
      </c>
      <c r="F2931">
        <v>40700</v>
      </c>
      <c r="G2931" t="s">
        <v>911</v>
      </c>
      <c r="I2931" t="s">
        <v>121</v>
      </c>
      <c r="J2931">
        <v>2026</v>
      </c>
      <c r="K2931">
        <v>7</v>
      </c>
      <c r="L2931" t="s">
        <v>94</v>
      </c>
      <c r="M2931">
        <v>110.09</v>
      </c>
      <c r="N2931">
        <v>1</v>
      </c>
      <c r="O2931">
        <v>110.09</v>
      </c>
      <c r="P2931" t="s">
        <v>2288</v>
      </c>
      <c r="Q2931">
        <v>0</v>
      </c>
    </row>
    <row r="2932" spans="1:17" x14ac:dyDescent="0.25">
      <c r="A2932" t="s">
        <v>1005</v>
      </c>
      <c r="B2932" t="s">
        <v>2317</v>
      </c>
      <c r="C2932" t="s">
        <v>133</v>
      </c>
      <c r="D2932" t="s">
        <v>2287</v>
      </c>
      <c r="E2932" t="s">
        <v>105</v>
      </c>
      <c r="F2932">
        <v>40700</v>
      </c>
      <c r="G2932" t="s">
        <v>911</v>
      </c>
      <c r="I2932" t="s">
        <v>158</v>
      </c>
      <c r="J2932">
        <v>2026</v>
      </c>
      <c r="K2932">
        <v>7</v>
      </c>
      <c r="L2932" t="s">
        <v>94</v>
      </c>
      <c r="M2932">
        <v>825.7</v>
      </c>
      <c r="N2932">
        <v>1</v>
      </c>
      <c r="O2932">
        <v>825.7</v>
      </c>
      <c r="P2932" t="s">
        <v>2288</v>
      </c>
      <c r="Q2932">
        <v>0</v>
      </c>
    </row>
    <row r="2933" spans="1:17" x14ac:dyDescent="0.25">
      <c r="A2933" t="s">
        <v>1005</v>
      </c>
      <c r="B2933" t="s">
        <v>2318</v>
      </c>
      <c r="C2933" t="s">
        <v>133</v>
      </c>
      <c r="D2933" t="s">
        <v>2287</v>
      </c>
      <c r="E2933" t="s">
        <v>105</v>
      </c>
      <c r="F2933">
        <v>40700</v>
      </c>
      <c r="G2933" t="s">
        <v>911</v>
      </c>
      <c r="I2933" t="s">
        <v>121</v>
      </c>
      <c r="J2933">
        <v>2026</v>
      </c>
      <c r="K2933">
        <v>7</v>
      </c>
      <c r="L2933" t="s">
        <v>94</v>
      </c>
      <c r="M2933">
        <v>220.18</v>
      </c>
      <c r="N2933">
        <v>1</v>
      </c>
      <c r="O2933">
        <v>220.18</v>
      </c>
      <c r="P2933" t="s">
        <v>2288</v>
      </c>
      <c r="Q2933">
        <v>0</v>
      </c>
    </row>
    <row r="2934" spans="1:17" x14ac:dyDescent="0.25">
      <c r="A2934" t="s">
        <v>1005</v>
      </c>
      <c r="B2934" t="s">
        <v>2319</v>
      </c>
      <c r="C2934" t="s">
        <v>133</v>
      </c>
      <c r="D2934" t="s">
        <v>2287</v>
      </c>
      <c r="E2934" t="s">
        <v>105</v>
      </c>
      <c r="F2934">
        <v>40700</v>
      </c>
      <c r="G2934" t="s">
        <v>911</v>
      </c>
      <c r="I2934" t="s">
        <v>158</v>
      </c>
      <c r="J2934">
        <v>2026</v>
      </c>
      <c r="K2934">
        <v>7</v>
      </c>
      <c r="L2934" t="s">
        <v>94</v>
      </c>
      <c r="M2934">
        <v>1321.12</v>
      </c>
      <c r="N2934">
        <v>1</v>
      </c>
      <c r="O2934">
        <v>1321.12</v>
      </c>
      <c r="P2934" t="s">
        <v>2288</v>
      </c>
      <c r="Q2934">
        <v>0</v>
      </c>
    </row>
    <row r="2935" spans="1:17" x14ac:dyDescent="0.25">
      <c r="A2935" t="s">
        <v>1005</v>
      </c>
      <c r="B2935" t="s">
        <v>2320</v>
      </c>
      <c r="C2935" t="s">
        <v>133</v>
      </c>
      <c r="D2935" t="s">
        <v>2287</v>
      </c>
      <c r="E2935" t="s">
        <v>105</v>
      </c>
      <c r="F2935">
        <v>40700</v>
      </c>
      <c r="G2935" t="s">
        <v>911</v>
      </c>
      <c r="I2935" t="s">
        <v>158</v>
      </c>
      <c r="J2935">
        <v>2026</v>
      </c>
      <c r="K2935">
        <v>7</v>
      </c>
      <c r="L2935" t="s">
        <v>94</v>
      </c>
      <c r="M2935">
        <v>495.42</v>
      </c>
      <c r="N2935">
        <v>1</v>
      </c>
      <c r="O2935">
        <v>495.42</v>
      </c>
      <c r="P2935" t="s">
        <v>2288</v>
      </c>
      <c r="Q2935">
        <v>0</v>
      </c>
    </row>
    <row r="2936" spans="1:17" x14ac:dyDescent="0.25">
      <c r="A2936" t="s">
        <v>1005</v>
      </c>
      <c r="B2936" t="s">
        <v>2321</v>
      </c>
      <c r="C2936" t="s">
        <v>133</v>
      </c>
      <c r="D2936" t="s">
        <v>2287</v>
      </c>
      <c r="E2936" t="s">
        <v>93</v>
      </c>
      <c r="F2936">
        <v>40700</v>
      </c>
      <c r="G2936" t="s">
        <v>911</v>
      </c>
      <c r="I2936" t="s">
        <v>241</v>
      </c>
      <c r="J2936">
        <v>2026</v>
      </c>
      <c r="K2936">
        <v>7</v>
      </c>
      <c r="L2936" t="s">
        <v>94</v>
      </c>
      <c r="M2936">
        <v>513.76</v>
      </c>
      <c r="N2936">
        <v>1</v>
      </c>
      <c r="O2936">
        <v>513.76</v>
      </c>
      <c r="P2936" t="s">
        <v>2288</v>
      </c>
      <c r="Q2936">
        <v>0</v>
      </c>
    </row>
    <row r="2937" spans="1:17" x14ac:dyDescent="0.25">
      <c r="A2937" t="s">
        <v>1005</v>
      </c>
      <c r="B2937" t="s">
        <v>2321</v>
      </c>
      <c r="C2937" t="s">
        <v>133</v>
      </c>
      <c r="D2937" t="s">
        <v>2287</v>
      </c>
      <c r="E2937" t="s">
        <v>105</v>
      </c>
      <c r="F2937">
        <v>40700</v>
      </c>
      <c r="G2937" t="s">
        <v>911</v>
      </c>
      <c r="I2937" t="s">
        <v>158</v>
      </c>
      <c r="J2937">
        <v>2026</v>
      </c>
      <c r="K2937">
        <v>7</v>
      </c>
      <c r="L2937" t="s">
        <v>94</v>
      </c>
      <c r="M2937">
        <v>825.7</v>
      </c>
      <c r="N2937">
        <v>1</v>
      </c>
      <c r="O2937">
        <v>825.7</v>
      </c>
      <c r="P2937" t="s">
        <v>2288</v>
      </c>
      <c r="Q2937">
        <v>0</v>
      </c>
    </row>
    <row r="2938" spans="1:17" x14ac:dyDescent="0.25">
      <c r="A2938" t="s">
        <v>1005</v>
      </c>
      <c r="B2938" t="s">
        <v>510</v>
      </c>
      <c r="C2938" t="s">
        <v>133</v>
      </c>
      <c r="D2938" t="s">
        <v>2287</v>
      </c>
      <c r="E2938" t="s">
        <v>93</v>
      </c>
      <c r="F2938">
        <v>40700</v>
      </c>
      <c r="G2938" t="s">
        <v>911</v>
      </c>
      <c r="I2938" t="s">
        <v>253</v>
      </c>
      <c r="J2938">
        <v>2026</v>
      </c>
      <c r="K2938">
        <v>7</v>
      </c>
      <c r="L2938" t="s">
        <v>94</v>
      </c>
      <c r="M2938">
        <v>310.82</v>
      </c>
      <c r="N2938">
        <v>1</v>
      </c>
      <c r="O2938">
        <v>310.82</v>
      </c>
      <c r="P2938" t="s">
        <v>2288</v>
      </c>
      <c r="Q2938">
        <v>0</v>
      </c>
    </row>
    <row r="2939" spans="1:17" x14ac:dyDescent="0.25">
      <c r="A2939" t="s">
        <v>1005</v>
      </c>
      <c r="B2939" t="s">
        <v>510</v>
      </c>
      <c r="C2939" t="s">
        <v>133</v>
      </c>
      <c r="D2939" t="s">
        <v>2287</v>
      </c>
      <c r="E2939" t="s">
        <v>105</v>
      </c>
      <c r="F2939">
        <v>40700</v>
      </c>
      <c r="G2939" t="s">
        <v>911</v>
      </c>
      <c r="I2939" t="s">
        <v>158</v>
      </c>
      <c r="J2939">
        <v>2026</v>
      </c>
      <c r="K2939">
        <v>7</v>
      </c>
      <c r="L2939" t="s">
        <v>94</v>
      </c>
      <c r="M2939">
        <v>1155.98</v>
      </c>
      <c r="N2939">
        <v>1</v>
      </c>
      <c r="O2939">
        <v>1155.98</v>
      </c>
      <c r="P2939" t="s">
        <v>2288</v>
      </c>
      <c r="Q2939">
        <v>0</v>
      </c>
    </row>
    <row r="2940" spans="1:17" x14ac:dyDescent="0.25">
      <c r="A2940" t="s">
        <v>1005</v>
      </c>
      <c r="B2940" t="s">
        <v>513</v>
      </c>
      <c r="C2940" t="s">
        <v>133</v>
      </c>
      <c r="D2940" t="s">
        <v>2287</v>
      </c>
      <c r="E2940" t="s">
        <v>102</v>
      </c>
      <c r="F2940">
        <v>40700</v>
      </c>
      <c r="G2940" t="s">
        <v>911</v>
      </c>
      <c r="I2940" t="s">
        <v>186</v>
      </c>
      <c r="J2940">
        <v>2026</v>
      </c>
      <c r="K2940">
        <v>7</v>
      </c>
      <c r="L2940" t="s">
        <v>94</v>
      </c>
      <c r="M2940">
        <v>1249</v>
      </c>
      <c r="N2940">
        <v>1</v>
      </c>
      <c r="O2940">
        <v>1249</v>
      </c>
      <c r="P2940" t="s">
        <v>2288</v>
      </c>
      <c r="Q2940">
        <v>1</v>
      </c>
    </row>
    <row r="2941" spans="1:17" x14ac:dyDescent="0.25">
      <c r="A2941" t="s">
        <v>1005</v>
      </c>
      <c r="B2941" t="s">
        <v>513</v>
      </c>
      <c r="C2941" t="s">
        <v>133</v>
      </c>
      <c r="D2941" t="s">
        <v>2287</v>
      </c>
      <c r="E2941" t="s">
        <v>93</v>
      </c>
      <c r="F2941">
        <v>40700</v>
      </c>
      <c r="G2941" t="s">
        <v>911</v>
      </c>
      <c r="I2941" t="s">
        <v>191</v>
      </c>
      <c r="J2941">
        <v>2026</v>
      </c>
      <c r="K2941">
        <v>7</v>
      </c>
      <c r="L2941" t="s">
        <v>94</v>
      </c>
      <c r="M2941">
        <v>355.16</v>
      </c>
      <c r="N2941">
        <v>1</v>
      </c>
      <c r="O2941">
        <v>355.16</v>
      </c>
      <c r="P2941" t="s">
        <v>2288</v>
      </c>
      <c r="Q2941">
        <v>1</v>
      </c>
    </row>
    <row r="2942" spans="1:17" x14ac:dyDescent="0.25">
      <c r="A2942" t="s">
        <v>1005</v>
      </c>
      <c r="B2942" t="s">
        <v>513</v>
      </c>
      <c r="C2942" t="s">
        <v>133</v>
      </c>
      <c r="D2942" t="s">
        <v>2287</v>
      </c>
      <c r="E2942" t="s">
        <v>93</v>
      </c>
      <c r="F2942">
        <v>40700</v>
      </c>
      <c r="G2942" t="s">
        <v>911</v>
      </c>
      <c r="I2942" t="s">
        <v>166</v>
      </c>
      <c r="J2942">
        <v>2026</v>
      </c>
      <c r="K2942">
        <v>7</v>
      </c>
      <c r="L2942" t="s">
        <v>94</v>
      </c>
      <c r="M2942">
        <v>340.48</v>
      </c>
      <c r="N2942">
        <v>1</v>
      </c>
      <c r="O2942">
        <v>340.48</v>
      </c>
      <c r="P2942" t="s">
        <v>2288</v>
      </c>
      <c r="Q2942">
        <v>1</v>
      </c>
    </row>
    <row r="2943" spans="1:17" x14ac:dyDescent="0.25">
      <c r="A2943" t="s">
        <v>1005</v>
      </c>
      <c r="B2943" t="s">
        <v>513</v>
      </c>
      <c r="C2943" t="s">
        <v>133</v>
      </c>
      <c r="D2943" t="s">
        <v>2287</v>
      </c>
      <c r="E2943" t="s">
        <v>93</v>
      </c>
      <c r="F2943">
        <v>40700</v>
      </c>
      <c r="G2943" t="s">
        <v>911</v>
      </c>
      <c r="I2943" t="s">
        <v>168</v>
      </c>
      <c r="J2943">
        <v>2026</v>
      </c>
      <c r="K2943">
        <v>7</v>
      </c>
      <c r="L2943" t="s">
        <v>94</v>
      </c>
      <c r="M2943">
        <v>238.56</v>
      </c>
      <c r="N2943">
        <v>1</v>
      </c>
      <c r="O2943">
        <v>238.56</v>
      </c>
      <c r="P2943" t="s">
        <v>2288</v>
      </c>
      <c r="Q2943">
        <v>0</v>
      </c>
    </row>
    <row r="2944" spans="1:17" x14ac:dyDescent="0.25">
      <c r="A2944" t="s">
        <v>1005</v>
      </c>
      <c r="B2944" t="s">
        <v>513</v>
      </c>
      <c r="C2944" t="s">
        <v>133</v>
      </c>
      <c r="D2944" t="s">
        <v>2287</v>
      </c>
      <c r="E2944" t="s">
        <v>93</v>
      </c>
      <c r="F2944">
        <v>40700</v>
      </c>
      <c r="G2944" t="s">
        <v>911</v>
      </c>
      <c r="I2944" t="s">
        <v>169</v>
      </c>
      <c r="J2944">
        <v>2026</v>
      </c>
      <c r="K2944">
        <v>7</v>
      </c>
      <c r="L2944" t="s">
        <v>94</v>
      </c>
      <c r="M2944">
        <v>286.26</v>
      </c>
      <c r="N2944">
        <v>1</v>
      </c>
      <c r="O2944">
        <v>286.26</v>
      </c>
      <c r="P2944" t="s">
        <v>2288</v>
      </c>
      <c r="Q2944">
        <v>0</v>
      </c>
    </row>
    <row r="2945" spans="1:17" x14ac:dyDescent="0.25">
      <c r="A2945" t="s">
        <v>1005</v>
      </c>
      <c r="B2945" t="s">
        <v>513</v>
      </c>
      <c r="C2945" t="s">
        <v>133</v>
      </c>
      <c r="D2945" t="s">
        <v>2287</v>
      </c>
      <c r="E2945" t="s">
        <v>93</v>
      </c>
      <c r="F2945">
        <v>40700</v>
      </c>
      <c r="G2945" t="s">
        <v>911</v>
      </c>
      <c r="I2945" t="s">
        <v>253</v>
      </c>
      <c r="J2945">
        <v>2026</v>
      </c>
      <c r="K2945">
        <v>7</v>
      </c>
      <c r="L2945" t="s">
        <v>94</v>
      </c>
      <c r="M2945">
        <v>310.82</v>
      </c>
      <c r="N2945">
        <v>1</v>
      </c>
      <c r="O2945">
        <v>310.82</v>
      </c>
      <c r="P2945" t="s">
        <v>2288</v>
      </c>
      <c r="Q2945">
        <v>0</v>
      </c>
    </row>
    <row r="2946" spans="1:17" x14ac:dyDescent="0.25">
      <c r="A2946" t="s">
        <v>1005</v>
      </c>
      <c r="B2946" t="s">
        <v>513</v>
      </c>
      <c r="C2946" t="s">
        <v>133</v>
      </c>
      <c r="D2946" t="s">
        <v>2287</v>
      </c>
      <c r="E2946" t="s">
        <v>93</v>
      </c>
      <c r="F2946">
        <v>40700</v>
      </c>
      <c r="G2946" t="s">
        <v>911</v>
      </c>
      <c r="I2946" t="s">
        <v>241</v>
      </c>
      <c r="J2946">
        <v>2026</v>
      </c>
      <c r="K2946">
        <v>7</v>
      </c>
      <c r="L2946" t="s">
        <v>94</v>
      </c>
      <c r="M2946">
        <v>513.76</v>
      </c>
      <c r="N2946">
        <v>1</v>
      </c>
      <c r="O2946">
        <v>513.76</v>
      </c>
      <c r="P2946" t="s">
        <v>2288</v>
      </c>
      <c r="Q2946">
        <v>0</v>
      </c>
    </row>
    <row r="2947" spans="1:17" x14ac:dyDescent="0.25">
      <c r="A2947" t="s">
        <v>1005</v>
      </c>
      <c r="B2947" t="s">
        <v>513</v>
      </c>
      <c r="C2947" t="s">
        <v>133</v>
      </c>
      <c r="D2947" t="s">
        <v>2287</v>
      </c>
      <c r="E2947" t="s">
        <v>105</v>
      </c>
      <c r="F2947">
        <v>40700</v>
      </c>
      <c r="G2947" t="s">
        <v>911</v>
      </c>
      <c r="I2947" t="s">
        <v>121</v>
      </c>
      <c r="J2947">
        <v>2026</v>
      </c>
      <c r="K2947">
        <v>7</v>
      </c>
      <c r="L2947" t="s">
        <v>94</v>
      </c>
      <c r="M2947">
        <v>110.09</v>
      </c>
      <c r="N2947">
        <v>1</v>
      </c>
      <c r="O2947">
        <v>110.09</v>
      </c>
      <c r="P2947" t="s">
        <v>2288</v>
      </c>
      <c r="Q2947">
        <v>0</v>
      </c>
    </row>
    <row r="2948" spans="1:17" x14ac:dyDescent="0.25">
      <c r="A2948" t="s">
        <v>1005</v>
      </c>
      <c r="B2948" t="s">
        <v>513</v>
      </c>
      <c r="C2948" t="s">
        <v>133</v>
      </c>
      <c r="D2948" t="s">
        <v>2287</v>
      </c>
      <c r="E2948" t="s">
        <v>105</v>
      </c>
      <c r="F2948">
        <v>40700</v>
      </c>
      <c r="G2948" t="s">
        <v>911</v>
      </c>
      <c r="I2948" t="s">
        <v>158</v>
      </c>
      <c r="J2948">
        <v>2026</v>
      </c>
      <c r="K2948">
        <v>7</v>
      </c>
      <c r="L2948" t="s">
        <v>94</v>
      </c>
      <c r="M2948">
        <v>990.84</v>
      </c>
      <c r="N2948">
        <v>1</v>
      </c>
      <c r="O2948">
        <v>990.84</v>
      </c>
      <c r="P2948" t="s">
        <v>2288</v>
      </c>
      <c r="Q2948">
        <v>0</v>
      </c>
    </row>
    <row r="2949" spans="1:17" x14ac:dyDescent="0.25">
      <c r="A2949" t="s">
        <v>1005</v>
      </c>
      <c r="B2949" t="s">
        <v>515</v>
      </c>
      <c r="C2949" t="s">
        <v>133</v>
      </c>
      <c r="D2949" t="s">
        <v>2287</v>
      </c>
      <c r="E2949" t="s">
        <v>102</v>
      </c>
      <c r="F2949">
        <v>40700</v>
      </c>
      <c r="G2949" t="s">
        <v>911</v>
      </c>
      <c r="I2949" t="s">
        <v>186</v>
      </c>
      <c r="J2949">
        <v>2026</v>
      </c>
      <c r="K2949">
        <v>7</v>
      </c>
      <c r="L2949" t="s">
        <v>94</v>
      </c>
      <c r="M2949">
        <v>1249</v>
      </c>
      <c r="N2949">
        <v>1</v>
      </c>
      <c r="O2949">
        <v>1249</v>
      </c>
      <c r="P2949" t="s">
        <v>2288</v>
      </c>
      <c r="Q2949">
        <v>1</v>
      </c>
    </row>
    <row r="2950" spans="1:17" x14ac:dyDescent="0.25">
      <c r="A2950" t="s">
        <v>1005</v>
      </c>
      <c r="B2950" t="s">
        <v>515</v>
      </c>
      <c r="C2950" t="s">
        <v>133</v>
      </c>
      <c r="D2950" t="s">
        <v>2287</v>
      </c>
      <c r="E2950" t="s">
        <v>93</v>
      </c>
      <c r="F2950">
        <v>40700</v>
      </c>
      <c r="G2950" t="s">
        <v>911</v>
      </c>
      <c r="I2950" t="s">
        <v>191</v>
      </c>
      <c r="J2950">
        <v>2026</v>
      </c>
      <c r="K2950">
        <v>7</v>
      </c>
      <c r="L2950" t="s">
        <v>94</v>
      </c>
      <c r="M2950">
        <v>355.16</v>
      </c>
      <c r="N2950">
        <v>1</v>
      </c>
      <c r="O2950">
        <v>355.16</v>
      </c>
      <c r="P2950" t="s">
        <v>2288</v>
      </c>
      <c r="Q2950">
        <v>1</v>
      </c>
    </row>
    <row r="2951" spans="1:17" x14ac:dyDescent="0.25">
      <c r="A2951" t="s">
        <v>1005</v>
      </c>
      <c r="B2951" t="s">
        <v>515</v>
      </c>
      <c r="C2951" t="s">
        <v>133</v>
      </c>
      <c r="D2951" t="s">
        <v>2287</v>
      </c>
      <c r="E2951" t="s">
        <v>93</v>
      </c>
      <c r="F2951">
        <v>40700</v>
      </c>
      <c r="G2951" t="s">
        <v>911</v>
      </c>
      <c r="I2951" t="s">
        <v>166</v>
      </c>
      <c r="J2951">
        <v>2026</v>
      </c>
      <c r="K2951">
        <v>7</v>
      </c>
      <c r="L2951" t="s">
        <v>94</v>
      </c>
      <c r="M2951">
        <v>340.48</v>
      </c>
      <c r="N2951">
        <v>1</v>
      </c>
      <c r="O2951">
        <v>340.48</v>
      </c>
      <c r="P2951" t="s">
        <v>2288</v>
      </c>
      <c r="Q2951">
        <v>1</v>
      </c>
    </row>
    <row r="2952" spans="1:17" x14ac:dyDescent="0.25">
      <c r="A2952" t="s">
        <v>1005</v>
      </c>
      <c r="B2952" t="s">
        <v>515</v>
      </c>
      <c r="C2952" t="s">
        <v>133</v>
      </c>
      <c r="D2952" t="s">
        <v>2287</v>
      </c>
      <c r="E2952" t="s">
        <v>93</v>
      </c>
      <c r="F2952">
        <v>40700</v>
      </c>
      <c r="G2952" t="s">
        <v>911</v>
      </c>
      <c r="I2952" t="s">
        <v>168</v>
      </c>
      <c r="J2952">
        <v>2026</v>
      </c>
      <c r="K2952">
        <v>7</v>
      </c>
      <c r="L2952" t="s">
        <v>94</v>
      </c>
      <c r="M2952">
        <v>238.56</v>
      </c>
      <c r="N2952">
        <v>1</v>
      </c>
      <c r="O2952">
        <v>238.56</v>
      </c>
      <c r="P2952" t="s">
        <v>2288</v>
      </c>
      <c r="Q2952">
        <v>0</v>
      </c>
    </row>
    <row r="2953" spans="1:17" x14ac:dyDescent="0.25">
      <c r="A2953" t="s">
        <v>1005</v>
      </c>
      <c r="B2953" t="s">
        <v>515</v>
      </c>
      <c r="C2953" t="s">
        <v>133</v>
      </c>
      <c r="D2953" t="s">
        <v>2287</v>
      </c>
      <c r="E2953" t="s">
        <v>93</v>
      </c>
      <c r="F2953">
        <v>40700</v>
      </c>
      <c r="G2953" t="s">
        <v>911</v>
      </c>
      <c r="I2953" t="s">
        <v>169</v>
      </c>
      <c r="J2953">
        <v>2026</v>
      </c>
      <c r="K2953">
        <v>7</v>
      </c>
      <c r="L2953" t="s">
        <v>94</v>
      </c>
      <c r="M2953">
        <v>286.26</v>
      </c>
      <c r="N2953">
        <v>1</v>
      </c>
      <c r="O2953">
        <v>286.26</v>
      </c>
      <c r="P2953" t="s">
        <v>2288</v>
      </c>
      <c r="Q2953">
        <v>0</v>
      </c>
    </row>
    <row r="2954" spans="1:17" x14ac:dyDescent="0.25">
      <c r="A2954" t="s">
        <v>1005</v>
      </c>
      <c r="B2954" t="s">
        <v>515</v>
      </c>
      <c r="C2954" t="s">
        <v>133</v>
      </c>
      <c r="D2954" t="s">
        <v>2287</v>
      </c>
      <c r="E2954" t="s">
        <v>93</v>
      </c>
      <c r="F2954">
        <v>40700</v>
      </c>
      <c r="G2954" t="s">
        <v>911</v>
      </c>
      <c r="I2954" t="s">
        <v>253</v>
      </c>
      <c r="J2954">
        <v>2026</v>
      </c>
      <c r="K2954">
        <v>7</v>
      </c>
      <c r="L2954" t="s">
        <v>94</v>
      </c>
      <c r="M2954">
        <v>310.82</v>
      </c>
      <c r="N2954">
        <v>1</v>
      </c>
      <c r="O2954">
        <v>310.82</v>
      </c>
      <c r="P2954" t="s">
        <v>2288</v>
      </c>
      <c r="Q2954">
        <v>0</v>
      </c>
    </row>
    <row r="2955" spans="1:17" x14ac:dyDescent="0.25">
      <c r="A2955" t="s">
        <v>1005</v>
      </c>
      <c r="B2955" t="s">
        <v>515</v>
      </c>
      <c r="C2955" t="s">
        <v>133</v>
      </c>
      <c r="D2955" t="s">
        <v>2287</v>
      </c>
      <c r="E2955" t="s">
        <v>105</v>
      </c>
      <c r="F2955">
        <v>40700</v>
      </c>
      <c r="G2955" t="s">
        <v>911</v>
      </c>
      <c r="I2955" t="s">
        <v>121</v>
      </c>
      <c r="J2955">
        <v>2026</v>
      </c>
      <c r="K2955">
        <v>7</v>
      </c>
      <c r="L2955" t="s">
        <v>94</v>
      </c>
      <c r="M2955">
        <v>440.36</v>
      </c>
      <c r="N2955">
        <v>1</v>
      </c>
      <c r="O2955">
        <v>440.36</v>
      </c>
      <c r="P2955" t="s">
        <v>2288</v>
      </c>
      <c r="Q2955">
        <v>0</v>
      </c>
    </row>
    <row r="2956" spans="1:17" x14ac:dyDescent="0.25">
      <c r="A2956" t="s">
        <v>1005</v>
      </c>
      <c r="B2956" t="s">
        <v>515</v>
      </c>
      <c r="C2956" t="s">
        <v>133</v>
      </c>
      <c r="D2956" t="s">
        <v>2287</v>
      </c>
      <c r="E2956" t="s">
        <v>105</v>
      </c>
      <c r="F2956">
        <v>40700</v>
      </c>
      <c r="G2956" t="s">
        <v>911</v>
      </c>
      <c r="I2956" t="s">
        <v>158</v>
      </c>
      <c r="J2956">
        <v>2026</v>
      </c>
      <c r="K2956">
        <v>7</v>
      </c>
      <c r="L2956" t="s">
        <v>94</v>
      </c>
      <c r="M2956">
        <v>1155.98</v>
      </c>
      <c r="N2956">
        <v>1</v>
      </c>
      <c r="O2956">
        <v>1155.98</v>
      </c>
      <c r="P2956" t="s">
        <v>2288</v>
      </c>
      <c r="Q2956">
        <v>0</v>
      </c>
    </row>
    <row r="2957" spans="1:17" x14ac:dyDescent="0.25">
      <c r="A2957" t="s">
        <v>2382</v>
      </c>
      <c r="B2957" t="s">
        <v>3149</v>
      </c>
      <c r="C2957" t="s">
        <v>623</v>
      </c>
      <c r="D2957" t="s">
        <v>2287</v>
      </c>
      <c r="E2957" t="s">
        <v>102</v>
      </c>
      <c r="F2957">
        <v>40900</v>
      </c>
      <c r="G2957" t="s">
        <v>2520</v>
      </c>
      <c r="I2957" t="s">
        <v>186</v>
      </c>
      <c r="J2957">
        <v>2026</v>
      </c>
      <c r="K2957">
        <v>7</v>
      </c>
      <c r="L2957" t="s">
        <v>94</v>
      </c>
      <c r="M2957">
        <v>767.98</v>
      </c>
      <c r="N2957">
        <v>1</v>
      </c>
      <c r="O2957">
        <v>767.98</v>
      </c>
      <c r="P2957" t="s">
        <v>2288</v>
      </c>
      <c r="Q2957">
        <v>1</v>
      </c>
    </row>
    <row r="2958" spans="1:17" x14ac:dyDescent="0.25">
      <c r="A2958" t="s">
        <v>2382</v>
      </c>
      <c r="B2958" t="s">
        <v>3149</v>
      </c>
      <c r="C2958" t="s">
        <v>623</v>
      </c>
      <c r="D2958" t="s">
        <v>2287</v>
      </c>
      <c r="E2958" t="s">
        <v>93</v>
      </c>
      <c r="F2958">
        <v>40900</v>
      </c>
      <c r="G2958" t="s">
        <v>2520</v>
      </c>
      <c r="I2958" t="s">
        <v>167</v>
      </c>
      <c r="J2958">
        <v>2026</v>
      </c>
      <c r="K2958">
        <v>7</v>
      </c>
      <c r="L2958" t="s">
        <v>94</v>
      </c>
      <c r="M2958">
        <v>1414.52</v>
      </c>
      <c r="N2958">
        <v>1</v>
      </c>
      <c r="O2958">
        <v>1414.52</v>
      </c>
      <c r="P2958" t="s">
        <v>2288</v>
      </c>
      <c r="Q2958">
        <v>0</v>
      </c>
    </row>
    <row r="2959" spans="1:17" x14ac:dyDescent="0.25">
      <c r="A2959" t="s">
        <v>2382</v>
      </c>
      <c r="B2959" t="s">
        <v>3149</v>
      </c>
      <c r="C2959" t="s">
        <v>623</v>
      </c>
      <c r="D2959" t="s">
        <v>2287</v>
      </c>
      <c r="E2959" t="s">
        <v>93</v>
      </c>
      <c r="F2959">
        <v>40900</v>
      </c>
      <c r="G2959" t="s">
        <v>2520</v>
      </c>
      <c r="I2959" t="s">
        <v>253</v>
      </c>
      <c r="J2959">
        <v>2026</v>
      </c>
      <c r="K2959">
        <v>7</v>
      </c>
      <c r="L2959" t="s">
        <v>94</v>
      </c>
      <c r="M2959">
        <v>1696.88</v>
      </c>
      <c r="N2959">
        <v>1</v>
      </c>
      <c r="O2959">
        <v>1696.88</v>
      </c>
      <c r="P2959" t="s">
        <v>2288</v>
      </c>
      <c r="Q2959">
        <v>0</v>
      </c>
    </row>
    <row r="2960" spans="1:17" x14ac:dyDescent="0.25">
      <c r="A2960" t="s">
        <v>2382</v>
      </c>
      <c r="B2960" t="s">
        <v>3149</v>
      </c>
      <c r="C2960" t="s">
        <v>623</v>
      </c>
      <c r="D2960" t="s">
        <v>2287</v>
      </c>
      <c r="E2960" t="s">
        <v>93</v>
      </c>
      <c r="F2960">
        <v>40900</v>
      </c>
      <c r="G2960" t="s">
        <v>2520</v>
      </c>
      <c r="I2960" t="s">
        <v>644</v>
      </c>
      <c r="J2960">
        <v>2026</v>
      </c>
      <c r="K2960">
        <v>7</v>
      </c>
      <c r="L2960" t="s">
        <v>94</v>
      </c>
      <c r="M2960">
        <v>997.47</v>
      </c>
      <c r="N2960">
        <v>1</v>
      </c>
      <c r="O2960">
        <v>997.47</v>
      </c>
      <c r="P2960" t="s">
        <v>2288</v>
      </c>
      <c r="Q2960">
        <v>0</v>
      </c>
    </row>
    <row r="2961" spans="1:17" x14ac:dyDescent="0.25">
      <c r="A2961" t="s">
        <v>2382</v>
      </c>
      <c r="B2961" t="s">
        <v>3149</v>
      </c>
      <c r="C2961" t="s">
        <v>623</v>
      </c>
      <c r="D2961" t="s">
        <v>2287</v>
      </c>
      <c r="E2961" t="s">
        <v>105</v>
      </c>
      <c r="F2961">
        <v>40900</v>
      </c>
      <c r="G2961" t="s">
        <v>2520</v>
      </c>
      <c r="I2961" t="s">
        <v>144</v>
      </c>
      <c r="J2961">
        <v>2026</v>
      </c>
      <c r="K2961">
        <v>7</v>
      </c>
      <c r="L2961" t="s">
        <v>94</v>
      </c>
      <c r="M2961">
        <v>202.63</v>
      </c>
      <c r="N2961">
        <v>1</v>
      </c>
      <c r="O2961">
        <v>202.63</v>
      </c>
      <c r="P2961" t="s">
        <v>2288</v>
      </c>
      <c r="Q2961">
        <v>0</v>
      </c>
    </row>
    <row r="2962" spans="1:17" x14ac:dyDescent="0.25">
      <c r="A2962" t="s">
        <v>500</v>
      </c>
      <c r="B2962" t="s">
        <v>2322</v>
      </c>
      <c r="C2962" t="s">
        <v>301</v>
      </c>
      <c r="D2962" t="s">
        <v>2287</v>
      </c>
      <c r="E2962" t="s">
        <v>93</v>
      </c>
      <c r="F2962">
        <v>40700</v>
      </c>
      <c r="G2962" t="s">
        <v>911</v>
      </c>
      <c r="I2962" t="s">
        <v>253</v>
      </c>
      <c r="J2962">
        <v>2026</v>
      </c>
      <c r="K2962">
        <v>7</v>
      </c>
      <c r="L2962" t="s">
        <v>94</v>
      </c>
      <c r="M2962">
        <v>1208.5899999999999</v>
      </c>
      <c r="N2962">
        <v>1</v>
      </c>
      <c r="O2962">
        <v>1208.5899999999999</v>
      </c>
      <c r="P2962" t="s">
        <v>2288</v>
      </c>
      <c r="Q2962">
        <v>0</v>
      </c>
    </row>
    <row r="2963" spans="1:17" x14ac:dyDescent="0.25">
      <c r="A2963" t="s">
        <v>500</v>
      </c>
      <c r="B2963" t="s">
        <v>2322</v>
      </c>
      <c r="C2963" t="s">
        <v>301</v>
      </c>
      <c r="D2963" t="s">
        <v>2287</v>
      </c>
      <c r="E2963" t="s">
        <v>105</v>
      </c>
      <c r="F2963">
        <v>40700</v>
      </c>
      <c r="G2963" t="s">
        <v>911</v>
      </c>
      <c r="I2963" t="s">
        <v>121</v>
      </c>
      <c r="J2963">
        <v>2026</v>
      </c>
      <c r="K2963">
        <v>7</v>
      </c>
      <c r="L2963" t="s">
        <v>94</v>
      </c>
      <c r="M2963">
        <v>246.4</v>
      </c>
      <c r="N2963">
        <v>1</v>
      </c>
      <c r="O2963">
        <v>246.4</v>
      </c>
      <c r="P2963" t="s">
        <v>2288</v>
      </c>
      <c r="Q2963">
        <v>0</v>
      </c>
    </row>
    <row r="2964" spans="1:17" x14ac:dyDescent="0.25">
      <c r="A2964" t="s">
        <v>500</v>
      </c>
      <c r="B2964" t="s">
        <v>3150</v>
      </c>
      <c r="C2964" t="s">
        <v>301</v>
      </c>
      <c r="D2964" t="s">
        <v>2287</v>
      </c>
      <c r="E2964" t="s">
        <v>93</v>
      </c>
      <c r="F2964">
        <v>40700</v>
      </c>
      <c r="G2964" t="s">
        <v>911</v>
      </c>
      <c r="I2964" t="s">
        <v>253</v>
      </c>
      <c r="J2964">
        <v>2026</v>
      </c>
      <c r="K2964">
        <v>7</v>
      </c>
      <c r="L2964" t="s">
        <v>94</v>
      </c>
      <c r="M2964">
        <v>1208.5899999999999</v>
      </c>
      <c r="N2964">
        <v>1</v>
      </c>
      <c r="O2964">
        <v>1208.5899999999999</v>
      </c>
      <c r="P2964" t="s">
        <v>2288</v>
      </c>
      <c r="Q2964">
        <v>0</v>
      </c>
    </row>
    <row r="2965" spans="1:17" x14ac:dyDescent="0.25">
      <c r="A2965" t="s">
        <v>500</v>
      </c>
      <c r="B2965" t="s">
        <v>3150</v>
      </c>
      <c r="C2965" t="s">
        <v>301</v>
      </c>
      <c r="D2965" t="s">
        <v>2287</v>
      </c>
      <c r="E2965" t="s">
        <v>105</v>
      </c>
      <c r="F2965">
        <v>40700</v>
      </c>
      <c r="G2965" t="s">
        <v>911</v>
      </c>
      <c r="I2965" t="s">
        <v>121</v>
      </c>
      <c r="J2965">
        <v>2026</v>
      </c>
      <c r="K2965">
        <v>7</v>
      </c>
      <c r="L2965" t="s">
        <v>94</v>
      </c>
      <c r="M2965">
        <v>739.2</v>
      </c>
      <c r="N2965">
        <v>1</v>
      </c>
      <c r="O2965">
        <v>739.2</v>
      </c>
      <c r="P2965" t="s">
        <v>2288</v>
      </c>
      <c r="Q2965">
        <v>0</v>
      </c>
    </row>
    <row r="2966" spans="1:17" x14ac:dyDescent="0.25">
      <c r="A2966" t="s">
        <v>500</v>
      </c>
      <c r="B2966" t="s">
        <v>2323</v>
      </c>
      <c r="C2966" t="s">
        <v>301</v>
      </c>
      <c r="D2966" t="s">
        <v>2287</v>
      </c>
      <c r="E2966" t="s">
        <v>105</v>
      </c>
      <c r="F2966">
        <v>40700</v>
      </c>
      <c r="G2966" t="s">
        <v>911</v>
      </c>
      <c r="I2966" t="s">
        <v>109</v>
      </c>
      <c r="J2966">
        <v>2026</v>
      </c>
      <c r="K2966">
        <v>7</v>
      </c>
      <c r="L2966" t="s">
        <v>94</v>
      </c>
      <c r="M2966">
        <v>778.14</v>
      </c>
      <c r="N2966">
        <v>1</v>
      </c>
      <c r="O2966">
        <v>778.14</v>
      </c>
      <c r="P2966" t="s">
        <v>2288</v>
      </c>
      <c r="Q2966">
        <v>0</v>
      </c>
    </row>
    <row r="2967" spans="1:17" x14ac:dyDescent="0.25">
      <c r="A2967" t="s">
        <v>500</v>
      </c>
      <c r="B2967" t="s">
        <v>2323</v>
      </c>
      <c r="C2967" t="s">
        <v>301</v>
      </c>
      <c r="D2967" t="s">
        <v>2287</v>
      </c>
      <c r="E2967" t="s">
        <v>93</v>
      </c>
      <c r="F2967">
        <v>40700</v>
      </c>
      <c r="G2967" t="s">
        <v>911</v>
      </c>
      <c r="I2967" t="s">
        <v>253</v>
      </c>
      <c r="J2967">
        <v>2026</v>
      </c>
      <c r="K2967">
        <v>7</v>
      </c>
      <c r="L2967" t="s">
        <v>94</v>
      </c>
      <c r="M2967">
        <v>775.66</v>
      </c>
      <c r="N2967">
        <v>1</v>
      </c>
      <c r="O2967">
        <v>775.66</v>
      </c>
      <c r="P2967" t="s">
        <v>2288</v>
      </c>
      <c r="Q2967">
        <v>0</v>
      </c>
    </row>
    <row r="2968" spans="1:17" x14ac:dyDescent="0.25">
      <c r="A2968" t="s">
        <v>500</v>
      </c>
      <c r="B2968" t="s">
        <v>2324</v>
      </c>
      <c r="C2968" t="s">
        <v>301</v>
      </c>
      <c r="D2968" t="s">
        <v>2287</v>
      </c>
      <c r="E2968" t="s">
        <v>105</v>
      </c>
      <c r="F2968">
        <v>40700</v>
      </c>
      <c r="G2968" t="s">
        <v>911</v>
      </c>
      <c r="I2968" t="s">
        <v>109</v>
      </c>
      <c r="J2968">
        <v>2026</v>
      </c>
      <c r="K2968">
        <v>7</v>
      </c>
      <c r="L2968" t="s">
        <v>94</v>
      </c>
      <c r="M2968">
        <v>518.76</v>
      </c>
      <c r="N2968">
        <v>1</v>
      </c>
      <c r="O2968">
        <v>518.76</v>
      </c>
      <c r="P2968" t="s">
        <v>2288</v>
      </c>
      <c r="Q2968">
        <v>0</v>
      </c>
    </row>
    <row r="2969" spans="1:17" x14ac:dyDescent="0.25">
      <c r="A2969" t="s">
        <v>500</v>
      </c>
      <c r="B2969" t="s">
        <v>2324</v>
      </c>
      <c r="C2969" t="s">
        <v>301</v>
      </c>
      <c r="D2969" t="s">
        <v>2287</v>
      </c>
      <c r="E2969" t="s">
        <v>93</v>
      </c>
      <c r="F2969">
        <v>40700</v>
      </c>
      <c r="G2969" t="s">
        <v>911</v>
      </c>
      <c r="I2969" t="s">
        <v>253</v>
      </c>
      <c r="J2969">
        <v>2026</v>
      </c>
      <c r="K2969">
        <v>7</v>
      </c>
      <c r="L2969" t="s">
        <v>94</v>
      </c>
      <c r="M2969">
        <v>775.66</v>
      </c>
      <c r="N2969">
        <v>1</v>
      </c>
      <c r="O2969">
        <v>775.66</v>
      </c>
      <c r="P2969" t="s">
        <v>2288</v>
      </c>
      <c r="Q2969">
        <v>0</v>
      </c>
    </row>
    <row r="2970" spans="1:17" x14ac:dyDescent="0.25">
      <c r="A2970" t="s">
        <v>500</v>
      </c>
      <c r="B2970" t="s">
        <v>2324</v>
      </c>
      <c r="C2970" t="s">
        <v>301</v>
      </c>
      <c r="D2970" t="s">
        <v>2287</v>
      </c>
      <c r="E2970" t="s">
        <v>93</v>
      </c>
      <c r="F2970">
        <v>40700</v>
      </c>
      <c r="G2970" t="s">
        <v>911</v>
      </c>
      <c r="I2970" t="s">
        <v>240</v>
      </c>
      <c r="J2970">
        <v>2026</v>
      </c>
      <c r="K2970">
        <v>7</v>
      </c>
      <c r="L2970" t="s">
        <v>94</v>
      </c>
      <c r="M2970">
        <v>607.4</v>
      </c>
      <c r="N2970">
        <v>1</v>
      </c>
      <c r="O2970">
        <v>607.4</v>
      </c>
      <c r="P2970" t="s">
        <v>2288</v>
      </c>
      <c r="Q2970">
        <v>0</v>
      </c>
    </row>
    <row r="2971" spans="1:17" x14ac:dyDescent="0.25">
      <c r="A2971" t="s">
        <v>1005</v>
      </c>
      <c r="B2971" t="s">
        <v>3151</v>
      </c>
      <c r="C2971" t="s">
        <v>133</v>
      </c>
      <c r="D2971" t="s">
        <v>2287</v>
      </c>
      <c r="E2971" t="s">
        <v>93</v>
      </c>
      <c r="F2971">
        <v>40700</v>
      </c>
      <c r="G2971" t="s">
        <v>911</v>
      </c>
      <c r="I2971" t="s">
        <v>240</v>
      </c>
      <c r="J2971">
        <v>2026</v>
      </c>
      <c r="K2971">
        <v>7</v>
      </c>
      <c r="L2971" t="s">
        <v>94</v>
      </c>
      <c r="M2971">
        <v>513.76</v>
      </c>
      <c r="N2971">
        <v>1</v>
      </c>
      <c r="O2971">
        <v>513.76</v>
      </c>
      <c r="P2971" t="s">
        <v>2288</v>
      </c>
      <c r="Q2971">
        <v>0</v>
      </c>
    </row>
    <row r="2972" spans="1:17" x14ac:dyDescent="0.25">
      <c r="A2972" t="s">
        <v>1005</v>
      </c>
      <c r="B2972" t="s">
        <v>3151</v>
      </c>
      <c r="C2972" t="s">
        <v>133</v>
      </c>
      <c r="D2972" t="s">
        <v>2287</v>
      </c>
      <c r="E2972" t="s">
        <v>93</v>
      </c>
      <c r="F2972">
        <v>40700</v>
      </c>
      <c r="G2972" t="s">
        <v>911</v>
      </c>
      <c r="I2972" t="s">
        <v>627</v>
      </c>
      <c r="J2972">
        <v>2026</v>
      </c>
      <c r="K2972">
        <v>7</v>
      </c>
      <c r="L2972" t="s">
        <v>94</v>
      </c>
      <c r="M2972">
        <v>458.71</v>
      </c>
      <c r="N2972">
        <v>1</v>
      </c>
      <c r="O2972">
        <v>458.71</v>
      </c>
      <c r="P2972" t="s">
        <v>2288</v>
      </c>
      <c r="Q2972">
        <v>0</v>
      </c>
    </row>
    <row r="2973" spans="1:17" x14ac:dyDescent="0.25">
      <c r="A2973" t="s">
        <v>1005</v>
      </c>
      <c r="B2973" t="s">
        <v>3151</v>
      </c>
      <c r="C2973" t="s">
        <v>133</v>
      </c>
      <c r="D2973" t="s">
        <v>2287</v>
      </c>
      <c r="E2973" t="s">
        <v>105</v>
      </c>
      <c r="F2973">
        <v>40700</v>
      </c>
      <c r="G2973" t="s">
        <v>911</v>
      </c>
      <c r="I2973" t="s">
        <v>121</v>
      </c>
      <c r="J2973">
        <v>2026</v>
      </c>
      <c r="K2973">
        <v>7</v>
      </c>
      <c r="L2973" t="s">
        <v>94</v>
      </c>
      <c r="M2973">
        <v>110.09</v>
      </c>
      <c r="N2973">
        <v>1</v>
      </c>
      <c r="O2973">
        <v>110.09</v>
      </c>
      <c r="P2973" t="s">
        <v>2288</v>
      </c>
      <c r="Q2973">
        <v>0</v>
      </c>
    </row>
    <row r="2974" spans="1:17" x14ac:dyDescent="0.25">
      <c r="A2974" t="s">
        <v>1005</v>
      </c>
      <c r="B2974" t="s">
        <v>2325</v>
      </c>
      <c r="C2974" t="s">
        <v>133</v>
      </c>
      <c r="D2974" t="s">
        <v>2287</v>
      </c>
      <c r="E2974" t="s">
        <v>102</v>
      </c>
      <c r="F2974">
        <v>40700</v>
      </c>
      <c r="G2974" t="s">
        <v>911</v>
      </c>
      <c r="I2974" t="s">
        <v>186</v>
      </c>
      <c r="J2974">
        <v>2026</v>
      </c>
      <c r="K2974">
        <v>7</v>
      </c>
      <c r="L2974" t="s">
        <v>94</v>
      </c>
      <c r="M2974">
        <v>1671.73</v>
      </c>
      <c r="N2974">
        <v>1</v>
      </c>
      <c r="O2974">
        <v>1671.73</v>
      </c>
      <c r="P2974" t="s">
        <v>2288</v>
      </c>
      <c r="Q2974">
        <v>1</v>
      </c>
    </row>
    <row r="2975" spans="1:17" x14ac:dyDescent="0.25">
      <c r="A2975" t="s">
        <v>1005</v>
      </c>
      <c r="B2975" t="s">
        <v>2325</v>
      </c>
      <c r="C2975" t="s">
        <v>133</v>
      </c>
      <c r="D2975" t="s">
        <v>2287</v>
      </c>
      <c r="E2975" t="s">
        <v>93</v>
      </c>
      <c r="F2975">
        <v>40700</v>
      </c>
      <c r="G2975" t="s">
        <v>911</v>
      </c>
      <c r="I2975" t="s">
        <v>166</v>
      </c>
      <c r="J2975">
        <v>2026</v>
      </c>
      <c r="K2975">
        <v>7</v>
      </c>
      <c r="L2975" t="s">
        <v>94</v>
      </c>
      <c r="M2975">
        <v>1021.44</v>
      </c>
      <c r="N2975">
        <v>1</v>
      </c>
      <c r="O2975">
        <v>1021.44</v>
      </c>
      <c r="P2975" t="s">
        <v>2288</v>
      </c>
      <c r="Q2975">
        <v>1</v>
      </c>
    </row>
    <row r="2976" spans="1:17" x14ac:dyDescent="0.25">
      <c r="A2976" t="s">
        <v>1005</v>
      </c>
      <c r="B2976" t="s">
        <v>2325</v>
      </c>
      <c r="C2976" t="s">
        <v>133</v>
      </c>
      <c r="D2976" t="s">
        <v>2287</v>
      </c>
      <c r="E2976" t="s">
        <v>93</v>
      </c>
      <c r="F2976">
        <v>40700</v>
      </c>
      <c r="G2976" t="s">
        <v>911</v>
      </c>
      <c r="I2976" t="s">
        <v>169</v>
      </c>
      <c r="J2976">
        <v>2026</v>
      </c>
      <c r="K2976">
        <v>7</v>
      </c>
      <c r="L2976" t="s">
        <v>94</v>
      </c>
      <c r="M2976">
        <v>858.78</v>
      </c>
      <c r="N2976">
        <v>1</v>
      </c>
      <c r="O2976">
        <v>858.78</v>
      </c>
      <c r="P2976" t="s">
        <v>2288</v>
      </c>
      <c r="Q2976">
        <v>0</v>
      </c>
    </row>
    <row r="2977" spans="1:17" x14ac:dyDescent="0.25">
      <c r="A2977" t="s">
        <v>1005</v>
      </c>
      <c r="B2977" t="s">
        <v>2325</v>
      </c>
      <c r="C2977" t="s">
        <v>133</v>
      </c>
      <c r="D2977" t="s">
        <v>2287</v>
      </c>
      <c r="E2977" t="s">
        <v>93</v>
      </c>
      <c r="F2977">
        <v>40700</v>
      </c>
      <c r="G2977" t="s">
        <v>911</v>
      </c>
      <c r="I2977" t="s">
        <v>253</v>
      </c>
      <c r="J2977">
        <v>2026</v>
      </c>
      <c r="K2977">
        <v>7</v>
      </c>
      <c r="L2977" t="s">
        <v>94</v>
      </c>
      <c r="M2977">
        <v>310.82</v>
      </c>
      <c r="N2977">
        <v>1</v>
      </c>
      <c r="O2977">
        <v>310.82</v>
      </c>
      <c r="P2977" t="s">
        <v>2288</v>
      </c>
      <c r="Q2977">
        <v>0</v>
      </c>
    </row>
    <row r="2978" spans="1:17" x14ac:dyDescent="0.25">
      <c r="A2978" t="s">
        <v>1005</v>
      </c>
      <c r="B2978" t="s">
        <v>2326</v>
      </c>
      <c r="C2978" t="s">
        <v>133</v>
      </c>
      <c r="D2978" t="s">
        <v>2287</v>
      </c>
      <c r="E2978" t="s">
        <v>102</v>
      </c>
      <c r="F2978">
        <v>40700</v>
      </c>
      <c r="G2978" t="s">
        <v>911</v>
      </c>
      <c r="I2978" t="s">
        <v>186</v>
      </c>
      <c r="J2978">
        <v>2026</v>
      </c>
      <c r="K2978">
        <v>7</v>
      </c>
      <c r="L2978" t="s">
        <v>94</v>
      </c>
      <c r="M2978">
        <v>980.54</v>
      </c>
      <c r="N2978">
        <v>1</v>
      </c>
      <c r="O2978">
        <v>980.54</v>
      </c>
      <c r="P2978" t="s">
        <v>2288</v>
      </c>
      <c r="Q2978">
        <v>1</v>
      </c>
    </row>
    <row r="2979" spans="1:17" x14ac:dyDescent="0.25">
      <c r="A2979" t="s">
        <v>1005</v>
      </c>
      <c r="B2979" t="s">
        <v>2326</v>
      </c>
      <c r="C2979" t="s">
        <v>133</v>
      </c>
      <c r="D2979" t="s">
        <v>2287</v>
      </c>
      <c r="E2979" t="s">
        <v>93</v>
      </c>
      <c r="F2979">
        <v>40700</v>
      </c>
      <c r="G2979" t="s">
        <v>911</v>
      </c>
      <c r="I2979" t="s">
        <v>166</v>
      </c>
      <c r="J2979">
        <v>2026</v>
      </c>
      <c r="K2979">
        <v>7</v>
      </c>
      <c r="L2979" t="s">
        <v>94</v>
      </c>
      <c r="M2979">
        <v>170.24</v>
      </c>
      <c r="N2979">
        <v>1</v>
      </c>
      <c r="O2979">
        <v>170.24</v>
      </c>
      <c r="P2979" t="s">
        <v>2288</v>
      </c>
      <c r="Q2979">
        <v>1</v>
      </c>
    </row>
    <row r="2980" spans="1:17" x14ac:dyDescent="0.25">
      <c r="A2980" t="s">
        <v>1005</v>
      </c>
      <c r="B2980" t="s">
        <v>2326</v>
      </c>
      <c r="C2980" t="s">
        <v>133</v>
      </c>
      <c r="D2980" t="s">
        <v>2287</v>
      </c>
      <c r="E2980" t="s">
        <v>93</v>
      </c>
      <c r="F2980">
        <v>40700</v>
      </c>
      <c r="G2980" t="s">
        <v>911</v>
      </c>
      <c r="I2980" t="s">
        <v>2303</v>
      </c>
      <c r="J2980">
        <v>2026</v>
      </c>
      <c r="K2980">
        <v>7</v>
      </c>
      <c r="L2980" t="s">
        <v>94</v>
      </c>
      <c r="M2980">
        <v>423.6</v>
      </c>
      <c r="N2980">
        <v>1</v>
      </c>
      <c r="O2980">
        <v>423.6</v>
      </c>
      <c r="P2980" t="s">
        <v>2288</v>
      </c>
      <c r="Q2980">
        <v>1</v>
      </c>
    </row>
    <row r="2981" spans="1:17" x14ac:dyDescent="0.25">
      <c r="A2981" t="s">
        <v>1005</v>
      </c>
      <c r="B2981" t="s">
        <v>2326</v>
      </c>
      <c r="C2981" t="s">
        <v>133</v>
      </c>
      <c r="D2981" t="s">
        <v>2287</v>
      </c>
      <c r="E2981" t="s">
        <v>93</v>
      </c>
      <c r="F2981">
        <v>40700</v>
      </c>
      <c r="G2981" t="s">
        <v>911</v>
      </c>
      <c r="I2981" t="s">
        <v>169</v>
      </c>
      <c r="J2981">
        <v>2026</v>
      </c>
      <c r="K2981">
        <v>7</v>
      </c>
      <c r="L2981" t="s">
        <v>94</v>
      </c>
      <c r="M2981">
        <v>429.39</v>
      </c>
      <c r="N2981">
        <v>1</v>
      </c>
      <c r="O2981">
        <v>429.39</v>
      </c>
      <c r="P2981" t="s">
        <v>2288</v>
      </c>
      <c r="Q2981">
        <v>0</v>
      </c>
    </row>
    <row r="2982" spans="1:17" x14ac:dyDescent="0.25">
      <c r="A2982" t="s">
        <v>1005</v>
      </c>
      <c r="B2982" t="s">
        <v>2326</v>
      </c>
      <c r="C2982" t="s">
        <v>133</v>
      </c>
      <c r="D2982" t="s">
        <v>2287</v>
      </c>
      <c r="E2982" t="s">
        <v>93</v>
      </c>
      <c r="F2982">
        <v>40700</v>
      </c>
      <c r="G2982" t="s">
        <v>911</v>
      </c>
      <c r="I2982" t="s">
        <v>253</v>
      </c>
      <c r="J2982">
        <v>2026</v>
      </c>
      <c r="K2982">
        <v>7</v>
      </c>
      <c r="L2982" t="s">
        <v>94</v>
      </c>
      <c r="M2982">
        <v>310.82</v>
      </c>
      <c r="N2982">
        <v>1</v>
      </c>
      <c r="O2982">
        <v>310.82</v>
      </c>
      <c r="P2982" t="s">
        <v>2288</v>
      </c>
      <c r="Q2982">
        <v>0</v>
      </c>
    </row>
    <row r="2983" spans="1:17" x14ac:dyDescent="0.25">
      <c r="A2983" t="s">
        <v>2382</v>
      </c>
      <c r="B2983" t="s">
        <v>3152</v>
      </c>
      <c r="C2983" t="s">
        <v>623</v>
      </c>
      <c r="D2983" t="s">
        <v>2287</v>
      </c>
      <c r="E2983" t="s">
        <v>105</v>
      </c>
      <c r="F2983">
        <v>40900</v>
      </c>
      <c r="G2983" t="s">
        <v>2520</v>
      </c>
      <c r="I2983" t="s">
        <v>109</v>
      </c>
      <c r="J2983">
        <v>2026</v>
      </c>
      <c r="K2983">
        <v>7</v>
      </c>
      <c r="L2983" t="s">
        <v>94</v>
      </c>
      <c r="M2983">
        <v>138.52000000000001</v>
      </c>
      <c r="N2983">
        <v>1</v>
      </c>
      <c r="O2983">
        <v>138.52000000000001</v>
      </c>
      <c r="P2983" t="s">
        <v>2288</v>
      </c>
      <c r="Q2983">
        <v>0</v>
      </c>
    </row>
    <row r="2984" spans="1:17" x14ac:dyDescent="0.25">
      <c r="A2984" t="s">
        <v>2382</v>
      </c>
      <c r="B2984" t="s">
        <v>3152</v>
      </c>
      <c r="C2984" t="s">
        <v>623</v>
      </c>
      <c r="D2984" t="s">
        <v>2287</v>
      </c>
      <c r="E2984" t="s">
        <v>93</v>
      </c>
      <c r="F2984">
        <v>40900</v>
      </c>
      <c r="G2984" t="s">
        <v>2520</v>
      </c>
      <c r="I2984" t="s">
        <v>253</v>
      </c>
      <c r="J2984">
        <v>2026</v>
      </c>
      <c r="K2984">
        <v>7</v>
      </c>
      <c r="L2984" t="s">
        <v>94</v>
      </c>
      <c r="M2984">
        <v>848.44</v>
      </c>
      <c r="N2984">
        <v>1</v>
      </c>
      <c r="O2984">
        <v>848.44</v>
      </c>
      <c r="P2984" t="s">
        <v>2288</v>
      </c>
      <c r="Q2984">
        <v>0</v>
      </c>
    </row>
    <row r="2985" spans="1:17" x14ac:dyDescent="0.25">
      <c r="A2985" t="s">
        <v>2382</v>
      </c>
      <c r="B2985" t="s">
        <v>3152</v>
      </c>
      <c r="C2985" t="s">
        <v>623</v>
      </c>
      <c r="D2985" t="s">
        <v>2287</v>
      </c>
      <c r="E2985" t="s">
        <v>93</v>
      </c>
      <c r="F2985">
        <v>40900</v>
      </c>
      <c r="G2985" t="s">
        <v>2520</v>
      </c>
      <c r="I2985" t="s">
        <v>240</v>
      </c>
      <c r="J2985">
        <v>2026</v>
      </c>
      <c r="K2985">
        <v>7</v>
      </c>
      <c r="L2985" t="s">
        <v>94</v>
      </c>
      <c r="M2985">
        <v>997.47</v>
      </c>
      <c r="N2985">
        <v>1</v>
      </c>
      <c r="O2985">
        <v>997.47</v>
      </c>
      <c r="P2985" t="s">
        <v>2288</v>
      </c>
      <c r="Q2985">
        <v>0</v>
      </c>
    </row>
    <row r="2986" spans="1:17" x14ac:dyDescent="0.25">
      <c r="A2986" t="s">
        <v>2382</v>
      </c>
      <c r="B2986" t="s">
        <v>3152</v>
      </c>
      <c r="C2986" t="s">
        <v>623</v>
      </c>
      <c r="D2986" t="s">
        <v>2287</v>
      </c>
      <c r="E2986" t="s">
        <v>93</v>
      </c>
      <c r="F2986">
        <v>40900</v>
      </c>
      <c r="G2986" t="s">
        <v>2520</v>
      </c>
      <c r="I2986" t="s">
        <v>644</v>
      </c>
      <c r="J2986">
        <v>2026</v>
      </c>
      <c r="K2986">
        <v>7</v>
      </c>
      <c r="L2986" t="s">
        <v>94</v>
      </c>
      <c r="M2986">
        <v>997.47</v>
      </c>
      <c r="N2986">
        <v>1</v>
      </c>
      <c r="O2986">
        <v>997.47</v>
      </c>
      <c r="P2986" t="s">
        <v>2288</v>
      </c>
      <c r="Q2986">
        <v>0</v>
      </c>
    </row>
    <row r="2987" spans="1:17" x14ac:dyDescent="0.25">
      <c r="A2987" t="s">
        <v>2382</v>
      </c>
      <c r="B2987" t="s">
        <v>3152</v>
      </c>
      <c r="C2987" t="s">
        <v>623</v>
      </c>
      <c r="D2987" t="s">
        <v>2287</v>
      </c>
      <c r="E2987" t="s">
        <v>93</v>
      </c>
      <c r="F2987">
        <v>40900</v>
      </c>
      <c r="G2987" t="s">
        <v>2520</v>
      </c>
      <c r="I2987" t="s">
        <v>2585</v>
      </c>
      <c r="J2987">
        <v>2026</v>
      </c>
      <c r="K2987">
        <v>7</v>
      </c>
      <c r="L2987" t="s">
        <v>94</v>
      </c>
      <c r="M2987">
        <v>997.47</v>
      </c>
      <c r="N2987">
        <v>1</v>
      </c>
      <c r="O2987">
        <v>997.47</v>
      </c>
      <c r="P2987" t="s">
        <v>2288</v>
      </c>
      <c r="Q2987">
        <v>0</v>
      </c>
    </row>
    <row r="2988" spans="1:17" x14ac:dyDescent="0.25">
      <c r="A2988" t="s">
        <v>2382</v>
      </c>
      <c r="B2988" t="s">
        <v>3152</v>
      </c>
      <c r="C2988" t="s">
        <v>623</v>
      </c>
      <c r="D2988" t="s">
        <v>2287</v>
      </c>
      <c r="E2988" t="s">
        <v>93</v>
      </c>
      <c r="F2988">
        <v>40900</v>
      </c>
      <c r="G2988" t="s">
        <v>2520</v>
      </c>
      <c r="I2988" t="s">
        <v>627</v>
      </c>
      <c r="J2988">
        <v>2026</v>
      </c>
      <c r="K2988">
        <v>7</v>
      </c>
      <c r="L2988" t="s">
        <v>94</v>
      </c>
      <c r="M2988">
        <v>1767.48</v>
      </c>
      <c r="N2988">
        <v>1</v>
      </c>
      <c r="O2988">
        <v>1767.48</v>
      </c>
      <c r="P2988" t="s">
        <v>2288</v>
      </c>
      <c r="Q2988">
        <v>0</v>
      </c>
    </row>
    <row r="2989" spans="1:17" x14ac:dyDescent="0.25">
      <c r="A2989" t="s">
        <v>2382</v>
      </c>
      <c r="B2989" t="s">
        <v>3152</v>
      </c>
      <c r="C2989" t="s">
        <v>623</v>
      </c>
      <c r="D2989" t="s">
        <v>2287</v>
      </c>
      <c r="E2989" t="s">
        <v>105</v>
      </c>
      <c r="F2989">
        <v>40900</v>
      </c>
      <c r="G2989" t="s">
        <v>2520</v>
      </c>
      <c r="I2989" t="s">
        <v>121</v>
      </c>
      <c r="J2989">
        <v>2026</v>
      </c>
      <c r="K2989">
        <v>7</v>
      </c>
      <c r="L2989" t="s">
        <v>94</v>
      </c>
      <c r="M2989">
        <v>219.23</v>
      </c>
      <c r="N2989">
        <v>1</v>
      </c>
      <c r="O2989">
        <v>219.23</v>
      </c>
      <c r="P2989" t="s">
        <v>2288</v>
      </c>
      <c r="Q2989">
        <v>0</v>
      </c>
    </row>
    <row r="2990" spans="1:17" x14ac:dyDescent="0.25">
      <c r="A2990" t="s">
        <v>2382</v>
      </c>
      <c r="B2990" t="s">
        <v>3152</v>
      </c>
      <c r="C2990" t="s">
        <v>623</v>
      </c>
      <c r="D2990" t="s">
        <v>2287</v>
      </c>
      <c r="E2990" t="s">
        <v>105</v>
      </c>
      <c r="F2990">
        <v>40900</v>
      </c>
      <c r="G2990" t="s">
        <v>2520</v>
      </c>
      <c r="I2990" t="s">
        <v>842</v>
      </c>
      <c r="J2990">
        <v>2026</v>
      </c>
      <c r="K2990">
        <v>7</v>
      </c>
      <c r="L2990" t="s">
        <v>94</v>
      </c>
      <c r="M2990">
        <v>263.02</v>
      </c>
      <c r="N2990">
        <v>1</v>
      </c>
      <c r="O2990">
        <v>263.02</v>
      </c>
      <c r="P2990" t="s">
        <v>2288</v>
      </c>
      <c r="Q2990">
        <v>0</v>
      </c>
    </row>
    <row r="2991" spans="1:17" x14ac:dyDescent="0.25">
      <c r="A2991" t="s">
        <v>2382</v>
      </c>
      <c r="B2991" t="s">
        <v>3152</v>
      </c>
      <c r="C2991" t="s">
        <v>623</v>
      </c>
      <c r="D2991" t="s">
        <v>2287</v>
      </c>
      <c r="E2991" t="s">
        <v>93</v>
      </c>
      <c r="F2991">
        <v>40900</v>
      </c>
      <c r="G2991" t="s">
        <v>2520</v>
      </c>
      <c r="I2991" t="s">
        <v>2518</v>
      </c>
      <c r="J2991">
        <v>2026</v>
      </c>
      <c r="K2991">
        <v>7</v>
      </c>
      <c r="L2991" t="s">
        <v>94</v>
      </c>
      <c r="M2991">
        <v>1867.36</v>
      </c>
      <c r="N2991">
        <v>1</v>
      </c>
      <c r="O2991">
        <v>1867.36</v>
      </c>
      <c r="P2991" t="s">
        <v>2288</v>
      </c>
      <c r="Q2991">
        <v>1</v>
      </c>
    </row>
    <row r="2992" spans="1:17" x14ac:dyDescent="0.25">
      <c r="A2992" t="s">
        <v>1005</v>
      </c>
      <c r="B2992" t="s">
        <v>3153</v>
      </c>
      <c r="C2992" t="s">
        <v>133</v>
      </c>
      <c r="D2992" t="s">
        <v>2287</v>
      </c>
      <c r="E2992" t="s">
        <v>102</v>
      </c>
      <c r="F2992">
        <v>40700</v>
      </c>
      <c r="G2992" t="s">
        <v>911</v>
      </c>
      <c r="I2992" t="s">
        <v>186</v>
      </c>
      <c r="J2992">
        <v>2026</v>
      </c>
      <c r="K2992">
        <v>7</v>
      </c>
      <c r="L2992" t="s">
        <v>94</v>
      </c>
      <c r="M2992">
        <v>2093.06</v>
      </c>
      <c r="N2992">
        <v>1</v>
      </c>
      <c r="O2992">
        <v>2093.06</v>
      </c>
      <c r="P2992" t="s">
        <v>2288</v>
      </c>
      <c r="Q2992">
        <v>1</v>
      </c>
    </row>
    <row r="2993" spans="1:17" x14ac:dyDescent="0.25">
      <c r="A2993" t="s">
        <v>1005</v>
      </c>
      <c r="B2993" t="s">
        <v>3153</v>
      </c>
      <c r="C2993" t="s">
        <v>133</v>
      </c>
      <c r="D2993" t="s">
        <v>2287</v>
      </c>
      <c r="E2993" t="s">
        <v>93</v>
      </c>
      <c r="F2993">
        <v>40700</v>
      </c>
      <c r="G2993" t="s">
        <v>911</v>
      </c>
      <c r="I2993" t="s">
        <v>191</v>
      </c>
      <c r="J2993">
        <v>2026</v>
      </c>
      <c r="K2993">
        <v>7</v>
      </c>
      <c r="L2993" t="s">
        <v>94</v>
      </c>
      <c r="M2993">
        <v>710.32</v>
      </c>
      <c r="N2993">
        <v>1</v>
      </c>
      <c r="O2993">
        <v>710.32</v>
      </c>
      <c r="P2993" t="s">
        <v>2288</v>
      </c>
      <c r="Q2993">
        <v>1</v>
      </c>
    </row>
    <row r="2994" spans="1:17" x14ac:dyDescent="0.25">
      <c r="A2994" t="s">
        <v>1005</v>
      </c>
      <c r="B2994" t="s">
        <v>3153</v>
      </c>
      <c r="C2994" t="s">
        <v>133</v>
      </c>
      <c r="D2994" t="s">
        <v>2287</v>
      </c>
      <c r="E2994" t="s">
        <v>93</v>
      </c>
      <c r="F2994">
        <v>40700</v>
      </c>
      <c r="G2994" t="s">
        <v>911</v>
      </c>
      <c r="I2994" t="s">
        <v>166</v>
      </c>
      <c r="J2994">
        <v>2026</v>
      </c>
      <c r="K2994">
        <v>7</v>
      </c>
      <c r="L2994" t="s">
        <v>94</v>
      </c>
      <c r="M2994">
        <v>680.96</v>
      </c>
      <c r="N2994">
        <v>1</v>
      </c>
      <c r="O2994">
        <v>680.96</v>
      </c>
      <c r="P2994" t="s">
        <v>2288</v>
      </c>
      <c r="Q2994">
        <v>1</v>
      </c>
    </row>
    <row r="2995" spans="1:17" x14ac:dyDescent="0.25">
      <c r="A2995" t="s">
        <v>1005</v>
      </c>
      <c r="B2995" t="s">
        <v>3153</v>
      </c>
      <c r="C2995" t="s">
        <v>133</v>
      </c>
      <c r="D2995" t="s">
        <v>2287</v>
      </c>
      <c r="E2995" t="s">
        <v>93</v>
      </c>
      <c r="F2995">
        <v>40700</v>
      </c>
      <c r="G2995" t="s">
        <v>911</v>
      </c>
      <c r="I2995" t="s">
        <v>168</v>
      </c>
      <c r="J2995">
        <v>2026</v>
      </c>
      <c r="K2995">
        <v>7</v>
      </c>
      <c r="L2995" t="s">
        <v>94</v>
      </c>
      <c r="M2995">
        <v>477.12</v>
      </c>
      <c r="N2995">
        <v>1</v>
      </c>
      <c r="O2995">
        <v>477.12</v>
      </c>
      <c r="P2995" t="s">
        <v>2288</v>
      </c>
      <c r="Q2995">
        <v>0</v>
      </c>
    </row>
    <row r="2996" spans="1:17" x14ac:dyDescent="0.25">
      <c r="A2996" t="s">
        <v>1005</v>
      </c>
      <c r="B2996" t="s">
        <v>3153</v>
      </c>
      <c r="C2996" t="s">
        <v>133</v>
      </c>
      <c r="D2996" t="s">
        <v>2287</v>
      </c>
      <c r="E2996" t="s">
        <v>93</v>
      </c>
      <c r="F2996">
        <v>40700</v>
      </c>
      <c r="G2996" t="s">
        <v>911</v>
      </c>
      <c r="I2996" t="s">
        <v>169</v>
      </c>
      <c r="J2996">
        <v>2026</v>
      </c>
      <c r="K2996">
        <v>7</v>
      </c>
      <c r="L2996" t="s">
        <v>94</v>
      </c>
      <c r="M2996">
        <v>572.52</v>
      </c>
      <c r="N2996">
        <v>1</v>
      </c>
      <c r="O2996">
        <v>572.52</v>
      </c>
      <c r="P2996" t="s">
        <v>2288</v>
      </c>
      <c r="Q2996">
        <v>0</v>
      </c>
    </row>
    <row r="2997" spans="1:17" x14ac:dyDescent="0.25">
      <c r="A2997" t="s">
        <v>1005</v>
      </c>
      <c r="B2997" t="s">
        <v>3153</v>
      </c>
      <c r="C2997" t="s">
        <v>133</v>
      </c>
      <c r="D2997" t="s">
        <v>2287</v>
      </c>
      <c r="E2997" t="s">
        <v>93</v>
      </c>
      <c r="F2997">
        <v>40700</v>
      </c>
      <c r="G2997" t="s">
        <v>911</v>
      </c>
      <c r="I2997" t="s">
        <v>253</v>
      </c>
      <c r="J2997">
        <v>2026</v>
      </c>
      <c r="K2997">
        <v>7</v>
      </c>
      <c r="L2997" t="s">
        <v>94</v>
      </c>
      <c r="M2997">
        <v>310.82</v>
      </c>
      <c r="N2997">
        <v>1</v>
      </c>
      <c r="O2997">
        <v>310.82</v>
      </c>
      <c r="P2997" t="s">
        <v>2288</v>
      </c>
      <c r="Q2997">
        <v>0</v>
      </c>
    </row>
    <row r="2998" spans="1:17" x14ac:dyDescent="0.25">
      <c r="A2998" t="s">
        <v>1005</v>
      </c>
      <c r="B2998" t="s">
        <v>3153</v>
      </c>
      <c r="C2998" t="s">
        <v>133</v>
      </c>
      <c r="D2998" t="s">
        <v>2287</v>
      </c>
      <c r="E2998" t="s">
        <v>93</v>
      </c>
      <c r="F2998">
        <v>40700</v>
      </c>
      <c r="G2998" t="s">
        <v>911</v>
      </c>
      <c r="I2998" t="s">
        <v>240</v>
      </c>
      <c r="J2998">
        <v>2026</v>
      </c>
      <c r="K2998">
        <v>7</v>
      </c>
      <c r="L2998" t="s">
        <v>94</v>
      </c>
      <c r="M2998">
        <v>513.76</v>
      </c>
      <c r="N2998">
        <v>1</v>
      </c>
      <c r="O2998">
        <v>513.76</v>
      </c>
      <c r="P2998" t="s">
        <v>2288</v>
      </c>
      <c r="Q2998">
        <v>0</v>
      </c>
    </row>
    <row r="2999" spans="1:17" x14ac:dyDescent="0.25">
      <c r="A2999" t="s">
        <v>1005</v>
      </c>
      <c r="B2999" t="s">
        <v>3153</v>
      </c>
      <c r="C2999" t="s">
        <v>133</v>
      </c>
      <c r="D2999" t="s">
        <v>2287</v>
      </c>
      <c r="E2999" t="s">
        <v>93</v>
      </c>
      <c r="F2999">
        <v>40700</v>
      </c>
      <c r="G2999" t="s">
        <v>911</v>
      </c>
      <c r="I2999" t="s">
        <v>241</v>
      </c>
      <c r="J2999">
        <v>2026</v>
      </c>
      <c r="K2999">
        <v>7</v>
      </c>
      <c r="L2999" t="s">
        <v>94</v>
      </c>
      <c r="M2999">
        <v>1027.52</v>
      </c>
      <c r="N2999">
        <v>1</v>
      </c>
      <c r="O2999">
        <v>1027.52</v>
      </c>
      <c r="P2999" t="s">
        <v>2288</v>
      </c>
      <c r="Q2999">
        <v>0</v>
      </c>
    </row>
    <row r="3000" spans="1:17" x14ac:dyDescent="0.25">
      <c r="A3000" t="s">
        <v>1005</v>
      </c>
      <c r="B3000" t="s">
        <v>3153</v>
      </c>
      <c r="C3000" t="s">
        <v>133</v>
      </c>
      <c r="D3000" t="s">
        <v>2287</v>
      </c>
      <c r="E3000" t="s">
        <v>93</v>
      </c>
      <c r="F3000">
        <v>40700</v>
      </c>
      <c r="G3000" t="s">
        <v>911</v>
      </c>
      <c r="I3000" t="s">
        <v>627</v>
      </c>
      <c r="J3000">
        <v>2026</v>
      </c>
      <c r="K3000">
        <v>7</v>
      </c>
      <c r="L3000" t="s">
        <v>94</v>
      </c>
      <c r="M3000">
        <v>458.71</v>
      </c>
      <c r="N3000">
        <v>1</v>
      </c>
      <c r="O3000">
        <v>458.71</v>
      </c>
      <c r="P3000" t="s">
        <v>2288</v>
      </c>
      <c r="Q3000">
        <v>0</v>
      </c>
    </row>
    <row r="3001" spans="1:17" x14ac:dyDescent="0.25">
      <c r="A3001" t="s">
        <v>1005</v>
      </c>
      <c r="B3001" t="s">
        <v>3153</v>
      </c>
      <c r="C3001" t="s">
        <v>133</v>
      </c>
      <c r="D3001" t="s">
        <v>2287</v>
      </c>
      <c r="E3001" t="s">
        <v>105</v>
      </c>
      <c r="F3001">
        <v>40700</v>
      </c>
      <c r="G3001" t="s">
        <v>911</v>
      </c>
      <c r="I3001" t="s">
        <v>158</v>
      </c>
      <c r="J3001">
        <v>2026</v>
      </c>
      <c r="K3001">
        <v>7</v>
      </c>
      <c r="L3001" t="s">
        <v>94</v>
      </c>
      <c r="M3001">
        <v>165.14</v>
      </c>
      <c r="N3001">
        <v>1</v>
      </c>
      <c r="O3001">
        <v>165.14</v>
      </c>
      <c r="P3001" t="s">
        <v>2288</v>
      </c>
      <c r="Q3001">
        <v>0</v>
      </c>
    </row>
    <row r="3002" spans="1:17" x14ac:dyDescent="0.25">
      <c r="A3002" t="s">
        <v>1005</v>
      </c>
      <c r="B3002" t="s">
        <v>2327</v>
      </c>
      <c r="C3002" t="s">
        <v>133</v>
      </c>
      <c r="D3002" t="s">
        <v>2287</v>
      </c>
      <c r="E3002" t="s">
        <v>93</v>
      </c>
      <c r="F3002">
        <v>40700</v>
      </c>
      <c r="G3002" t="s">
        <v>911</v>
      </c>
      <c r="I3002" t="s">
        <v>253</v>
      </c>
      <c r="J3002">
        <v>2026</v>
      </c>
      <c r="K3002">
        <v>7</v>
      </c>
      <c r="L3002" t="s">
        <v>94</v>
      </c>
      <c r="M3002">
        <v>310.82</v>
      </c>
      <c r="N3002">
        <v>1</v>
      </c>
      <c r="O3002">
        <v>310.82</v>
      </c>
      <c r="P3002" t="s">
        <v>2288</v>
      </c>
      <c r="Q3002">
        <v>0</v>
      </c>
    </row>
    <row r="3003" spans="1:17" x14ac:dyDescent="0.25">
      <c r="A3003" t="s">
        <v>1005</v>
      </c>
      <c r="B3003" t="s">
        <v>3154</v>
      </c>
      <c r="C3003" t="s">
        <v>133</v>
      </c>
      <c r="D3003" t="s">
        <v>2287</v>
      </c>
      <c r="E3003" t="s">
        <v>93</v>
      </c>
      <c r="F3003">
        <v>40700</v>
      </c>
      <c r="G3003" t="s">
        <v>911</v>
      </c>
      <c r="I3003" t="s">
        <v>253</v>
      </c>
      <c r="J3003">
        <v>2026</v>
      </c>
      <c r="K3003">
        <v>7</v>
      </c>
      <c r="L3003" t="s">
        <v>94</v>
      </c>
      <c r="M3003">
        <v>310.82</v>
      </c>
      <c r="N3003">
        <v>1</v>
      </c>
      <c r="O3003">
        <v>310.82</v>
      </c>
      <c r="P3003" t="s">
        <v>2288</v>
      </c>
      <c r="Q3003">
        <v>0</v>
      </c>
    </row>
    <row r="3004" spans="1:17" x14ac:dyDescent="0.25">
      <c r="A3004" t="s">
        <v>1005</v>
      </c>
      <c r="B3004" t="s">
        <v>3154</v>
      </c>
      <c r="C3004" t="s">
        <v>133</v>
      </c>
      <c r="D3004" t="s">
        <v>2287</v>
      </c>
      <c r="E3004" t="s">
        <v>93</v>
      </c>
      <c r="F3004">
        <v>40700</v>
      </c>
      <c r="G3004" t="s">
        <v>911</v>
      </c>
      <c r="I3004" t="s">
        <v>241</v>
      </c>
      <c r="J3004">
        <v>2026</v>
      </c>
      <c r="K3004">
        <v>7</v>
      </c>
      <c r="L3004" t="s">
        <v>94</v>
      </c>
      <c r="M3004">
        <v>513.76</v>
      </c>
      <c r="N3004">
        <v>1</v>
      </c>
      <c r="O3004">
        <v>513.76</v>
      </c>
      <c r="P3004" t="s">
        <v>2288</v>
      </c>
      <c r="Q3004">
        <v>0</v>
      </c>
    </row>
    <row r="3005" spans="1:17" x14ac:dyDescent="0.25">
      <c r="A3005" t="s">
        <v>1005</v>
      </c>
      <c r="B3005" t="s">
        <v>3154</v>
      </c>
      <c r="C3005" t="s">
        <v>133</v>
      </c>
      <c r="D3005" t="s">
        <v>2287</v>
      </c>
      <c r="E3005" t="s">
        <v>93</v>
      </c>
      <c r="F3005">
        <v>40700</v>
      </c>
      <c r="G3005" t="s">
        <v>911</v>
      </c>
      <c r="I3005" t="s">
        <v>627</v>
      </c>
      <c r="J3005">
        <v>2026</v>
      </c>
      <c r="K3005">
        <v>7</v>
      </c>
      <c r="L3005" t="s">
        <v>94</v>
      </c>
      <c r="M3005">
        <v>458.71</v>
      </c>
      <c r="N3005">
        <v>1</v>
      </c>
      <c r="O3005">
        <v>458.71</v>
      </c>
      <c r="P3005" t="s">
        <v>2288</v>
      </c>
      <c r="Q3005">
        <v>0</v>
      </c>
    </row>
    <row r="3006" spans="1:17" x14ac:dyDescent="0.25">
      <c r="A3006" t="s">
        <v>1005</v>
      </c>
      <c r="B3006" t="s">
        <v>3154</v>
      </c>
      <c r="C3006" t="s">
        <v>133</v>
      </c>
      <c r="D3006" t="s">
        <v>2287</v>
      </c>
      <c r="E3006" t="s">
        <v>105</v>
      </c>
      <c r="F3006">
        <v>40700</v>
      </c>
      <c r="G3006" t="s">
        <v>911</v>
      </c>
      <c r="I3006" t="s">
        <v>158</v>
      </c>
      <c r="J3006">
        <v>2026</v>
      </c>
      <c r="K3006">
        <v>7</v>
      </c>
      <c r="L3006" t="s">
        <v>94</v>
      </c>
      <c r="M3006">
        <v>165.14</v>
      </c>
      <c r="N3006">
        <v>1</v>
      </c>
      <c r="O3006">
        <v>165.14</v>
      </c>
      <c r="P3006" t="s">
        <v>2288</v>
      </c>
      <c r="Q3006">
        <v>0</v>
      </c>
    </row>
    <row r="3007" spans="1:17" x14ac:dyDescent="0.25">
      <c r="A3007" t="s">
        <v>2516</v>
      </c>
      <c r="B3007" t="s">
        <v>565</v>
      </c>
      <c r="C3007" t="s">
        <v>296</v>
      </c>
      <c r="D3007" t="s">
        <v>2287</v>
      </c>
      <c r="E3007" t="s">
        <v>93</v>
      </c>
      <c r="F3007">
        <v>40700</v>
      </c>
      <c r="G3007" t="s">
        <v>911</v>
      </c>
      <c r="I3007" t="s">
        <v>253</v>
      </c>
      <c r="J3007">
        <v>2026</v>
      </c>
      <c r="K3007">
        <v>7</v>
      </c>
      <c r="L3007" t="s">
        <v>94</v>
      </c>
      <c r="M3007">
        <v>400.33199999999999</v>
      </c>
      <c r="N3007">
        <v>1</v>
      </c>
      <c r="O3007">
        <v>400.33199999999999</v>
      </c>
      <c r="P3007" t="s">
        <v>2288</v>
      </c>
      <c r="Q3007">
        <v>0</v>
      </c>
    </row>
    <row r="3008" spans="1:17" x14ac:dyDescent="0.25">
      <c r="A3008" t="s">
        <v>2516</v>
      </c>
      <c r="B3008" t="s">
        <v>565</v>
      </c>
      <c r="C3008" t="s">
        <v>296</v>
      </c>
      <c r="D3008" t="s">
        <v>2287</v>
      </c>
      <c r="E3008" t="s">
        <v>105</v>
      </c>
      <c r="F3008">
        <v>40700</v>
      </c>
      <c r="G3008" t="s">
        <v>911</v>
      </c>
      <c r="I3008" t="s">
        <v>144</v>
      </c>
      <c r="J3008">
        <v>2026</v>
      </c>
      <c r="K3008">
        <v>7</v>
      </c>
      <c r="L3008" t="s">
        <v>94</v>
      </c>
      <c r="M3008">
        <v>1014.1744000000001</v>
      </c>
      <c r="N3008">
        <v>1</v>
      </c>
      <c r="O3008">
        <v>1014.1744000000001</v>
      </c>
      <c r="P3008" t="s">
        <v>2288</v>
      </c>
      <c r="Q3008">
        <v>0</v>
      </c>
    </row>
    <row r="3009" spans="1:17" x14ac:dyDescent="0.25">
      <c r="A3009" t="s">
        <v>2516</v>
      </c>
      <c r="B3009" t="s">
        <v>565</v>
      </c>
      <c r="C3009" t="s">
        <v>296</v>
      </c>
      <c r="D3009" t="s">
        <v>2287</v>
      </c>
      <c r="E3009" t="s">
        <v>105</v>
      </c>
      <c r="F3009">
        <v>40700</v>
      </c>
      <c r="G3009" t="s">
        <v>911</v>
      </c>
      <c r="I3009" t="s">
        <v>158</v>
      </c>
      <c r="J3009">
        <v>2026</v>
      </c>
      <c r="K3009">
        <v>7</v>
      </c>
      <c r="L3009" t="s">
        <v>94</v>
      </c>
      <c r="M3009">
        <v>800.66399999999999</v>
      </c>
      <c r="N3009">
        <v>1</v>
      </c>
      <c r="O3009">
        <v>800.66399999999999</v>
      </c>
      <c r="P3009" t="s">
        <v>2288</v>
      </c>
      <c r="Q3009">
        <v>0</v>
      </c>
    </row>
    <row r="3010" spans="1:17" x14ac:dyDescent="0.25">
      <c r="A3010" t="s">
        <v>2644</v>
      </c>
      <c r="B3010" t="s">
        <v>2119</v>
      </c>
      <c r="C3010" t="s">
        <v>2172</v>
      </c>
      <c r="D3010" t="s">
        <v>2287</v>
      </c>
      <c r="E3010" t="s">
        <v>105</v>
      </c>
      <c r="F3010">
        <v>40700</v>
      </c>
      <c r="G3010" t="s">
        <v>911</v>
      </c>
      <c r="I3010" t="s">
        <v>109</v>
      </c>
      <c r="J3010">
        <v>2026</v>
      </c>
      <c r="K3010">
        <v>7</v>
      </c>
      <c r="L3010" t="s">
        <v>94</v>
      </c>
      <c r="M3010">
        <v>153.20406800000001</v>
      </c>
      <c r="N3010">
        <v>1</v>
      </c>
      <c r="O3010">
        <v>153.20406800000001</v>
      </c>
      <c r="P3010" t="s">
        <v>2288</v>
      </c>
      <c r="Q3010">
        <v>0</v>
      </c>
    </row>
    <row r="3011" spans="1:17" x14ac:dyDescent="0.25">
      <c r="A3011" t="s">
        <v>2392</v>
      </c>
      <c r="B3011" t="s">
        <v>877</v>
      </c>
      <c r="C3011" t="s">
        <v>107</v>
      </c>
      <c r="D3011" t="s">
        <v>2287</v>
      </c>
      <c r="E3011" t="s">
        <v>105</v>
      </c>
      <c r="F3011">
        <v>40700</v>
      </c>
      <c r="G3011" t="s">
        <v>911</v>
      </c>
      <c r="I3011" t="s">
        <v>111</v>
      </c>
      <c r="J3011">
        <v>2026</v>
      </c>
      <c r="K3011">
        <v>7</v>
      </c>
      <c r="L3011" t="s">
        <v>94</v>
      </c>
      <c r="M3011">
        <v>82.32</v>
      </c>
      <c r="N3011">
        <v>1</v>
      </c>
      <c r="O3011">
        <v>82.32</v>
      </c>
      <c r="P3011" t="s">
        <v>2288</v>
      </c>
      <c r="Q3011">
        <v>0</v>
      </c>
    </row>
    <row r="3012" spans="1:17" x14ac:dyDescent="0.25">
      <c r="A3012" t="s">
        <v>2382</v>
      </c>
      <c r="B3012" t="s">
        <v>2328</v>
      </c>
      <c r="C3012" t="s">
        <v>2329</v>
      </c>
      <c r="D3012" t="s">
        <v>2287</v>
      </c>
      <c r="E3012" t="s">
        <v>93</v>
      </c>
      <c r="F3012">
        <v>40700</v>
      </c>
      <c r="G3012" t="s">
        <v>911</v>
      </c>
      <c r="I3012" t="s">
        <v>253</v>
      </c>
      <c r="J3012">
        <v>2026</v>
      </c>
      <c r="K3012">
        <v>7</v>
      </c>
      <c r="L3012" t="s">
        <v>94</v>
      </c>
      <c r="M3012">
        <v>1394.179834</v>
      </c>
      <c r="N3012">
        <v>1</v>
      </c>
      <c r="O3012">
        <v>1394.179834</v>
      </c>
      <c r="P3012" t="s">
        <v>2288</v>
      </c>
      <c r="Q3012">
        <v>0</v>
      </c>
    </row>
    <row r="3013" spans="1:17" x14ac:dyDescent="0.25">
      <c r="A3013" t="s">
        <v>2382</v>
      </c>
      <c r="B3013" t="s">
        <v>2328</v>
      </c>
      <c r="C3013" t="s">
        <v>2329</v>
      </c>
      <c r="D3013" t="s">
        <v>2287</v>
      </c>
      <c r="E3013" t="s">
        <v>105</v>
      </c>
      <c r="F3013">
        <v>40700</v>
      </c>
      <c r="G3013" t="s">
        <v>911</v>
      </c>
      <c r="I3013" t="s">
        <v>111</v>
      </c>
      <c r="J3013">
        <v>2026</v>
      </c>
      <c r="K3013">
        <v>7</v>
      </c>
      <c r="L3013" t="s">
        <v>94</v>
      </c>
      <c r="M3013">
        <v>525.21731160000002</v>
      </c>
      <c r="N3013">
        <v>1</v>
      </c>
      <c r="O3013">
        <v>525.21731160000002</v>
      </c>
      <c r="P3013" t="s">
        <v>2288</v>
      </c>
      <c r="Q3013">
        <v>0</v>
      </c>
    </row>
    <row r="3014" spans="1:17" x14ac:dyDescent="0.25">
      <c r="A3014" t="s">
        <v>2699</v>
      </c>
      <c r="B3014" t="s">
        <v>2330</v>
      </c>
      <c r="C3014" t="s">
        <v>576</v>
      </c>
      <c r="D3014" t="s">
        <v>2287</v>
      </c>
      <c r="E3014" t="s">
        <v>93</v>
      </c>
      <c r="F3014">
        <v>40700</v>
      </c>
      <c r="G3014" t="s">
        <v>911</v>
      </c>
      <c r="I3014" t="s">
        <v>253</v>
      </c>
      <c r="J3014">
        <v>2026</v>
      </c>
      <c r="K3014">
        <v>7</v>
      </c>
      <c r="L3014" t="s">
        <v>94</v>
      </c>
      <c r="M3014">
        <v>369.9</v>
      </c>
      <c r="N3014">
        <v>1</v>
      </c>
      <c r="O3014">
        <v>369.9</v>
      </c>
      <c r="P3014" t="s">
        <v>2288</v>
      </c>
      <c r="Q3014">
        <v>0</v>
      </c>
    </row>
    <row r="3015" spans="1:17" x14ac:dyDescent="0.25">
      <c r="A3015" t="s">
        <v>2699</v>
      </c>
      <c r="B3015" t="s">
        <v>2330</v>
      </c>
      <c r="C3015" t="s">
        <v>576</v>
      </c>
      <c r="D3015" t="s">
        <v>2287</v>
      </c>
      <c r="E3015" t="s">
        <v>105</v>
      </c>
      <c r="F3015">
        <v>40700</v>
      </c>
      <c r="G3015" t="s">
        <v>911</v>
      </c>
      <c r="I3015" t="s">
        <v>2295</v>
      </c>
      <c r="J3015">
        <v>2026</v>
      </c>
      <c r="K3015">
        <v>7</v>
      </c>
      <c r="L3015" t="s">
        <v>94</v>
      </c>
      <c r="M3015">
        <v>1985.13</v>
      </c>
      <c r="N3015">
        <v>1</v>
      </c>
      <c r="O3015">
        <v>1985.13</v>
      </c>
      <c r="P3015" t="s">
        <v>2288</v>
      </c>
      <c r="Q3015">
        <v>0</v>
      </c>
    </row>
    <row r="3016" spans="1:17" x14ac:dyDescent="0.25">
      <c r="A3016" t="s">
        <v>2516</v>
      </c>
      <c r="B3016" t="s">
        <v>2331</v>
      </c>
      <c r="C3016" t="s">
        <v>296</v>
      </c>
      <c r="D3016" t="s">
        <v>2287</v>
      </c>
      <c r="E3016" t="s">
        <v>93</v>
      </c>
      <c r="F3016">
        <v>40700</v>
      </c>
      <c r="G3016" t="s">
        <v>911</v>
      </c>
      <c r="I3016" t="s">
        <v>253</v>
      </c>
      <c r="J3016">
        <v>2026</v>
      </c>
      <c r="K3016">
        <v>7</v>
      </c>
      <c r="L3016" t="s">
        <v>94</v>
      </c>
      <c r="M3016">
        <v>400.33199999999999</v>
      </c>
      <c r="N3016">
        <v>1</v>
      </c>
      <c r="O3016">
        <v>400.33199999999999</v>
      </c>
      <c r="P3016" t="s">
        <v>2288</v>
      </c>
      <c r="Q3016">
        <v>0</v>
      </c>
    </row>
    <row r="3017" spans="1:17" x14ac:dyDescent="0.25">
      <c r="A3017" t="s">
        <v>2516</v>
      </c>
      <c r="B3017" t="s">
        <v>2331</v>
      </c>
      <c r="C3017" t="s">
        <v>296</v>
      </c>
      <c r="D3017" t="s">
        <v>2287</v>
      </c>
      <c r="E3017" t="s">
        <v>105</v>
      </c>
      <c r="F3017">
        <v>40700</v>
      </c>
      <c r="G3017" t="s">
        <v>911</v>
      </c>
      <c r="I3017" t="s">
        <v>2295</v>
      </c>
      <c r="J3017">
        <v>2026</v>
      </c>
      <c r="K3017">
        <v>7</v>
      </c>
      <c r="L3017" t="s">
        <v>94</v>
      </c>
      <c r="M3017">
        <v>1227.6848</v>
      </c>
      <c r="N3017">
        <v>1</v>
      </c>
      <c r="O3017">
        <v>1227.6848</v>
      </c>
      <c r="P3017" t="s">
        <v>2288</v>
      </c>
      <c r="Q3017">
        <v>0</v>
      </c>
    </row>
    <row r="3018" spans="1:17" x14ac:dyDescent="0.25">
      <c r="A3018" t="s">
        <v>2516</v>
      </c>
      <c r="B3018" t="s">
        <v>378</v>
      </c>
      <c r="C3018" t="s">
        <v>296</v>
      </c>
      <c r="D3018" t="s">
        <v>2287</v>
      </c>
      <c r="E3018" t="s">
        <v>93</v>
      </c>
      <c r="F3018">
        <v>40700</v>
      </c>
      <c r="G3018" t="s">
        <v>911</v>
      </c>
      <c r="I3018" t="s">
        <v>253</v>
      </c>
      <c r="J3018">
        <v>2026</v>
      </c>
      <c r="K3018">
        <v>7</v>
      </c>
      <c r="L3018" t="s">
        <v>94</v>
      </c>
      <c r="M3018">
        <v>400.33199999999999</v>
      </c>
      <c r="N3018">
        <v>1</v>
      </c>
      <c r="O3018">
        <v>400.33199999999999</v>
      </c>
      <c r="P3018" t="s">
        <v>2288</v>
      </c>
      <c r="Q3018">
        <v>0</v>
      </c>
    </row>
    <row r="3019" spans="1:17" x14ac:dyDescent="0.25">
      <c r="A3019" t="s">
        <v>2516</v>
      </c>
      <c r="B3019" t="s">
        <v>378</v>
      </c>
      <c r="C3019" t="s">
        <v>296</v>
      </c>
      <c r="D3019" t="s">
        <v>2287</v>
      </c>
      <c r="E3019" t="s">
        <v>105</v>
      </c>
      <c r="F3019">
        <v>40700</v>
      </c>
      <c r="G3019" t="s">
        <v>911</v>
      </c>
      <c r="I3019" t="s">
        <v>121</v>
      </c>
      <c r="J3019">
        <v>2026</v>
      </c>
      <c r="K3019">
        <v>7</v>
      </c>
      <c r="L3019" t="s">
        <v>94</v>
      </c>
      <c r="M3019">
        <v>768.23710800000015</v>
      </c>
      <c r="N3019">
        <v>1</v>
      </c>
      <c r="O3019">
        <v>768.23710800000015</v>
      </c>
      <c r="P3019" t="s">
        <v>2288</v>
      </c>
      <c r="Q3019">
        <v>0</v>
      </c>
    </row>
    <row r="3020" spans="1:17" x14ac:dyDescent="0.25">
      <c r="A3020" t="s">
        <v>2516</v>
      </c>
      <c r="B3020" t="s">
        <v>378</v>
      </c>
      <c r="C3020" t="s">
        <v>296</v>
      </c>
      <c r="D3020" t="s">
        <v>2287</v>
      </c>
      <c r="E3020" t="s">
        <v>105</v>
      </c>
      <c r="F3020">
        <v>40700</v>
      </c>
      <c r="G3020" t="s">
        <v>911</v>
      </c>
      <c r="I3020" t="s">
        <v>2295</v>
      </c>
      <c r="J3020">
        <v>2026</v>
      </c>
      <c r="K3020">
        <v>7</v>
      </c>
      <c r="L3020" t="s">
        <v>94</v>
      </c>
      <c r="M3020">
        <v>2148.4484000000002</v>
      </c>
      <c r="N3020">
        <v>1</v>
      </c>
      <c r="O3020">
        <v>2148.4484000000002</v>
      </c>
      <c r="P3020" t="s">
        <v>2288</v>
      </c>
      <c r="Q3020">
        <v>0</v>
      </c>
    </row>
    <row r="3021" spans="1:17" x14ac:dyDescent="0.25">
      <c r="A3021" t="s">
        <v>2516</v>
      </c>
      <c r="B3021" t="s">
        <v>379</v>
      </c>
      <c r="C3021" t="s">
        <v>296</v>
      </c>
      <c r="D3021" t="s">
        <v>2287</v>
      </c>
      <c r="E3021" t="s">
        <v>105</v>
      </c>
      <c r="F3021">
        <v>40700</v>
      </c>
      <c r="G3021" t="s">
        <v>911</v>
      </c>
      <c r="I3021" t="s">
        <v>670</v>
      </c>
      <c r="J3021">
        <v>2026</v>
      </c>
      <c r="K3021">
        <v>7</v>
      </c>
      <c r="L3021" t="s">
        <v>94</v>
      </c>
      <c r="M3021">
        <v>2291.2334800000003</v>
      </c>
      <c r="N3021">
        <v>1</v>
      </c>
      <c r="O3021">
        <v>2291.2334800000003</v>
      </c>
      <c r="P3021" t="s">
        <v>2288</v>
      </c>
      <c r="Q3021">
        <v>0</v>
      </c>
    </row>
    <row r="3022" spans="1:17" x14ac:dyDescent="0.25">
      <c r="A3022" t="s">
        <v>2516</v>
      </c>
      <c r="B3022" t="s">
        <v>307</v>
      </c>
      <c r="C3022" t="s">
        <v>296</v>
      </c>
      <c r="D3022" t="s">
        <v>2287</v>
      </c>
      <c r="E3022" t="s">
        <v>93</v>
      </c>
      <c r="F3022">
        <v>40700</v>
      </c>
      <c r="G3022" t="s">
        <v>911</v>
      </c>
      <c r="I3022" t="s">
        <v>253</v>
      </c>
      <c r="J3022">
        <v>2026</v>
      </c>
      <c r="K3022">
        <v>7</v>
      </c>
      <c r="L3022" t="s">
        <v>94</v>
      </c>
      <c r="M3022">
        <v>400.33199999999999</v>
      </c>
      <c r="N3022">
        <v>1</v>
      </c>
      <c r="O3022">
        <v>400.33199999999999</v>
      </c>
      <c r="P3022" t="s">
        <v>2288</v>
      </c>
      <c r="Q3022">
        <v>0</v>
      </c>
    </row>
    <row r="3023" spans="1:17" x14ac:dyDescent="0.25">
      <c r="A3023" t="s">
        <v>2516</v>
      </c>
      <c r="B3023" t="s">
        <v>307</v>
      </c>
      <c r="C3023" t="s">
        <v>296</v>
      </c>
      <c r="D3023" t="s">
        <v>2287</v>
      </c>
      <c r="E3023" t="s">
        <v>105</v>
      </c>
      <c r="F3023">
        <v>40700</v>
      </c>
      <c r="G3023" t="s">
        <v>911</v>
      </c>
      <c r="I3023" t="s">
        <v>2295</v>
      </c>
      <c r="J3023">
        <v>2026</v>
      </c>
      <c r="K3023">
        <v>7</v>
      </c>
      <c r="L3023" t="s">
        <v>94</v>
      </c>
      <c r="M3023">
        <v>613.8424</v>
      </c>
      <c r="N3023">
        <v>1</v>
      </c>
      <c r="O3023">
        <v>613.8424</v>
      </c>
      <c r="P3023" t="s">
        <v>2288</v>
      </c>
      <c r="Q3023">
        <v>0</v>
      </c>
    </row>
    <row r="3024" spans="1:17" x14ac:dyDescent="0.25">
      <c r="A3024" t="s">
        <v>2516</v>
      </c>
      <c r="B3024" t="s">
        <v>308</v>
      </c>
      <c r="C3024" t="s">
        <v>296</v>
      </c>
      <c r="D3024" t="s">
        <v>2287</v>
      </c>
      <c r="E3024" t="s">
        <v>102</v>
      </c>
      <c r="F3024">
        <v>40700</v>
      </c>
      <c r="G3024" t="s">
        <v>911</v>
      </c>
      <c r="I3024" t="s">
        <v>186</v>
      </c>
      <c r="J3024">
        <v>2026</v>
      </c>
      <c r="K3024">
        <v>7</v>
      </c>
      <c r="L3024" t="s">
        <v>94</v>
      </c>
      <c r="M3024">
        <v>315.55502680000001</v>
      </c>
      <c r="N3024">
        <v>1</v>
      </c>
      <c r="O3024">
        <v>315.55502680000001</v>
      </c>
      <c r="P3024" t="s">
        <v>2288</v>
      </c>
      <c r="Q3024">
        <v>1</v>
      </c>
    </row>
    <row r="3025" spans="1:17" x14ac:dyDescent="0.25">
      <c r="A3025" t="s">
        <v>2516</v>
      </c>
      <c r="B3025" t="s">
        <v>308</v>
      </c>
      <c r="C3025" t="s">
        <v>296</v>
      </c>
      <c r="D3025" t="s">
        <v>2287</v>
      </c>
      <c r="E3025" t="s">
        <v>93</v>
      </c>
      <c r="F3025">
        <v>40700</v>
      </c>
      <c r="G3025" t="s">
        <v>911</v>
      </c>
      <c r="I3025" t="s">
        <v>191</v>
      </c>
      <c r="J3025">
        <v>2026</v>
      </c>
      <c r="K3025">
        <v>7</v>
      </c>
      <c r="L3025" t="s">
        <v>94</v>
      </c>
      <c r="M3025">
        <v>238.25091760000001</v>
      </c>
      <c r="N3025">
        <v>1</v>
      </c>
      <c r="O3025">
        <v>238.25091760000001</v>
      </c>
      <c r="P3025" t="s">
        <v>2288</v>
      </c>
      <c r="Q3025">
        <v>1</v>
      </c>
    </row>
    <row r="3026" spans="1:17" x14ac:dyDescent="0.25">
      <c r="A3026" t="s">
        <v>2516</v>
      </c>
      <c r="B3026" t="s">
        <v>308</v>
      </c>
      <c r="C3026" t="s">
        <v>296</v>
      </c>
      <c r="D3026" t="s">
        <v>2287</v>
      </c>
      <c r="E3026" t="s">
        <v>93</v>
      </c>
      <c r="F3026">
        <v>40700</v>
      </c>
      <c r="G3026" t="s">
        <v>911</v>
      </c>
      <c r="I3026" t="s">
        <v>168</v>
      </c>
      <c r="J3026">
        <v>2026</v>
      </c>
      <c r="K3026">
        <v>7</v>
      </c>
      <c r="L3026" t="s">
        <v>94</v>
      </c>
      <c r="M3026">
        <v>126.77180000000001</v>
      </c>
      <c r="N3026">
        <v>1</v>
      </c>
      <c r="O3026">
        <v>126.77180000000001</v>
      </c>
      <c r="P3026" t="s">
        <v>2288</v>
      </c>
      <c r="Q3026">
        <v>0</v>
      </c>
    </row>
    <row r="3027" spans="1:17" x14ac:dyDescent="0.25">
      <c r="A3027" t="s">
        <v>2516</v>
      </c>
      <c r="B3027" t="s">
        <v>308</v>
      </c>
      <c r="C3027" t="s">
        <v>296</v>
      </c>
      <c r="D3027" t="s">
        <v>2287</v>
      </c>
      <c r="E3027" t="s">
        <v>93</v>
      </c>
      <c r="F3027">
        <v>40700</v>
      </c>
      <c r="G3027" t="s">
        <v>911</v>
      </c>
      <c r="I3027" t="s">
        <v>253</v>
      </c>
      <c r="J3027">
        <v>2026</v>
      </c>
      <c r="K3027">
        <v>7</v>
      </c>
      <c r="L3027" t="s">
        <v>94</v>
      </c>
      <c r="M3027">
        <v>400.33199999999999</v>
      </c>
      <c r="N3027">
        <v>1</v>
      </c>
      <c r="O3027">
        <v>400.33199999999999</v>
      </c>
      <c r="P3027" t="s">
        <v>2288</v>
      </c>
      <c r="Q3027">
        <v>0</v>
      </c>
    </row>
    <row r="3028" spans="1:17" x14ac:dyDescent="0.25">
      <c r="A3028" t="s">
        <v>2516</v>
      </c>
      <c r="B3028" t="s">
        <v>308</v>
      </c>
      <c r="C3028" t="s">
        <v>296</v>
      </c>
      <c r="D3028" t="s">
        <v>2287</v>
      </c>
      <c r="E3028" t="s">
        <v>105</v>
      </c>
      <c r="F3028">
        <v>40700</v>
      </c>
      <c r="G3028" t="s">
        <v>911</v>
      </c>
      <c r="I3028" t="s">
        <v>121</v>
      </c>
      <c r="J3028">
        <v>2026</v>
      </c>
      <c r="K3028">
        <v>7</v>
      </c>
      <c r="L3028" t="s">
        <v>94</v>
      </c>
      <c r="M3028">
        <v>126.77180000000001</v>
      </c>
      <c r="N3028">
        <v>1</v>
      </c>
      <c r="O3028">
        <v>126.77180000000001</v>
      </c>
      <c r="P3028" t="s">
        <v>2288</v>
      </c>
      <c r="Q3028">
        <v>0</v>
      </c>
    </row>
    <row r="3029" spans="1:17" x14ac:dyDescent="0.25">
      <c r="A3029" t="s">
        <v>2516</v>
      </c>
      <c r="B3029" t="s">
        <v>308</v>
      </c>
      <c r="C3029" t="s">
        <v>296</v>
      </c>
      <c r="D3029" t="s">
        <v>2287</v>
      </c>
      <c r="E3029" t="s">
        <v>93</v>
      </c>
      <c r="F3029">
        <v>40700</v>
      </c>
      <c r="G3029" t="s">
        <v>911</v>
      </c>
      <c r="I3029" t="s">
        <v>619</v>
      </c>
      <c r="J3029">
        <v>2026</v>
      </c>
      <c r="K3029">
        <v>7</v>
      </c>
      <c r="L3029" t="s">
        <v>94</v>
      </c>
      <c r="M3029">
        <v>32.333481200000001</v>
      </c>
      <c r="N3029">
        <v>1</v>
      </c>
      <c r="O3029">
        <v>32.333481200000001</v>
      </c>
      <c r="P3029" t="s">
        <v>2288</v>
      </c>
      <c r="Q3029">
        <v>1</v>
      </c>
    </row>
    <row r="3030" spans="1:17" x14ac:dyDescent="0.25">
      <c r="A3030" t="s">
        <v>2516</v>
      </c>
      <c r="B3030" t="s">
        <v>582</v>
      </c>
      <c r="C3030" t="s">
        <v>296</v>
      </c>
      <c r="D3030" t="s">
        <v>2287</v>
      </c>
      <c r="E3030" t="s">
        <v>93</v>
      </c>
      <c r="F3030">
        <v>40700</v>
      </c>
      <c r="G3030" t="s">
        <v>911</v>
      </c>
      <c r="I3030" t="s">
        <v>2302</v>
      </c>
      <c r="J3030">
        <v>2026</v>
      </c>
      <c r="K3030">
        <v>7</v>
      </c>
      <c r="L3030" t="s">
        <v>94</v>
      </c>
      <c r="M3030">
        <v>180.14940000000001</v>
      </c>
      <c r="N3030">
        <v>1</v>
      </c>
      <c r="O3030">
        <v>180.14940000000001</v>
      </c>
      <c r="P3030" t="s">
        <v>2288</v>
      </c>
      <c r="Q3030">
        <v>0</v>
      </c>
    </row>
    <row r="3031" spans="1:17" x14ac:dyDescent="0.25">
      <c r="A3031" t="s">
        <v>2516</v>
      </c>
      <c r="B3031" t="s">
        <v>582</v>
      </c>
      <c r="C3031" t="s">
        <v>296</v>
      </c>
      <c r="D3031" t="s">
        <v>2287</v>
      </c>
      <c r="E3031" t="s">
        <v>102</v>
      </c>
      <c r="F3031">
        <v>40700</v>
      </c>
      <c r="G3031" t="s">
        <v>911</v>
      </c>
      <c r="I3031" t="s">
        <v>186</v>
      </c>
      <c r="J3031">
        <v>2026</v>
      </c>
      <c r="K3031">
        <v>7</v>
      </c>
      <c r="L3031" t="s">
        <v>94</v>
      </c>
      <c r="M3031">
        <v>3968.4110496000003</v>
      </c>
      <c r="N3031">
        <v>1</v>
      </c>
      <c r="O3031">
        <v>3968.4110496000003</v>
      </c>
      <c r="P3031" t="s">
        <v>2288</v>
      </c>
      <c r="Q3031">
        <v>1</v>
      </c>
    </row>
    <row r="3032" spans="1:17" x14ac:dyDescent="0.25">
      <c r="A3032" t="s">
        <v>2516</v>
      </c>
      <c r="B3032" t="s">
        <v>582</v>
      </c>
      <c r="C3032" t="s">
        <v>296</v>
      </c>
      <c r="D3032" t="s">
        <v>2287</v>
      </c>
      <c r="E3032" t="s">
        <v>93</v>
      </c>
      <c r="F3032">
        <v>40700</v>
      </c>
      <c r="G3032" t="s">
        <v>911</v>
      </c>
      <c r="I3032" t="s">
        <v>167</v>
      </c>
      <c r="J3032">
        <v>2026</v>
      </c>
      <c r="K3032">
        <v>7</v>
      </c>
      <c r="L3032" t="s">
        <v>94</v>
      </c>
      <c r="M3032">
        <v>1701.4110000000001</v>
      </c>
      <c r="N3032">
        <v>1</v>
      </c>
      <c r="O3032">
        <v>1701.4110000000001</v>
      </c>
      <c r="P3032" t="s">
        <v>2288</v>
      </c>
      <c r="Q3032">
        <v>0</v>
      </c>
    </row>
    <row r="3033" spans="1:17" x14ac:dyDescent="0.25">
      <c r="A3033" t="s">
        <v>2516</v>
      </c>
      <c r="B3033" t="s">
        <v>582</v>
      </c>
      <c r="C3033" t="s">
        <v>296</v>
      </c>
      <c r="D3033" t="s">
        <v>2287</v>
      </c>
      <c r="E3033" t="s">
        <v>93</v>
      </c>
      <c r="F3033">
        <v>40700</v>
      </c>
      <c r="G3033" t="s">
        <v>911</v>
      </c>
      <c r="I3033" t="s">
        <v>253</v>
      </c>
      <c r="J3033">
        <v>2026</v>
      </c>
      <c r="K3033">
        <v>7</v>
      </c>
      <c r="L3033" t="s">
        <v>94</v>
      </c>
      <c r="M3033">
        <v>400.33199999999999</v>
      </c>
      <c r="N3033">
        <v>1</v>
      </c>
      <c r="O3033">
        <v>400.33199999999999</v>
      </c>
      <c r="P3033" t="s">
        <v>2288</v>
      </c>
      <c r="Q3033">
        <v>0</v>
      </c>
    </row>
    <row r="3034" spans="1:17" x14ac:dyDescent="0.25">
      <c r="A3034" t="s">
        <v>2516</v>
      </c>
      <c r="B3034" t="s">
        <v>582</v>
      </c>
      <c r="C3034" t="s">
        <v>296</v>
      </c>
      <c r="D3034" t="s">
        <v>2287</v>
      </c>
      <c r="E3034" t="s">
        <v>105</v>
      </c>
      <c r="F3034">
        <v>40700</v>
      </c>
      <c r="G3034" t="s">
        <v>911</v>
      </c>
      <c r="I3034" t="s">
        <v>121</v>
      </c>
      <c r="J3034">
        <v>2026</v>
      </c>
      <c r="K3034">
        <v>7</v>
      </c>
      <c r="L3034" t="s">
        <v>94</v>
      </c>
      <c r="M3034">
        <v>1648.0334</v>
      </c>
      <c r="N3034">
        <v>1</v>
      </c>
      <c r="O3034">
        <v>1648.0334</v>
      </c>
      <c r="P3034" t="s">
        <v>2288</v>
      </c>
      <c r="Q3034">
        <v>0</v>
      </c>
    </row>
    <row r="3035" spans="1:17" x14ac:dyDescent="0.25">
      <c r="A3035" t="s">
        <v>2516</v>
      </c>
      <c r="B3035" t="s">
        <v>385</v>
      </c>
      <c r="C3035" t="s">
        <v>296</v>
      </c>
      <c r="D3035" t="s">
        <v>2287</v>
      </c>
      <c r="E3035" t="s">
        <v>93</v>
      </c>
      <c r="F3035">
        <v>40700</v>
      </c>
      <c r="G3035" t="s">
        <v>911</v>
      </c>
      <c r="I3035" t="s">
        <v>253</v>
      </c>
      <c r="J3035">
        <v>2026</v>
      </c>
      <c r="K3035">
        <v>7</v>
      </c>
      <c r="L3035" t="s">
        <v>94</v>
      </c>
      <c r="M3035">
        <v>400.33199999999999</v>
      </c>
      <c r="N3035">
        <v>1</v>
      </c>
      <c r="O3035">
        <v>400.33199999999999</v>
      </c>
      <c r="P3035" t="s">
        <v>2288</v>
      </c>
      <c r="Q3035">
        <v>0</v>
      </c>
    </row>
    <row r="3036" spans="1:17" x14ac:dyDescent="0.25">
      <c r="A3036" t="s">
        <v>2516</v>
      </c>
      <c r="B3036" t="s">
        <v>385</v>
      </c>
      <c r="C3036" t="s">
        <v>296</v>
      </c>
      <c r="D3036" t="s">
        <v>2287</v>
      </c>
      <c r="E3036" t="s">
        <v>105</v>
      </c>
      <c r="F3036">
        <v>40700</v>
      </c>
      <c r="G3036" t="s">
        <v>911</v>
      </c>
      <c r="I3036" t="s">
        <v>2295</v>
      </c>
      <c r="J3036">
        <v>2026</v>
      </c>
      <c r="K3036">
        <v>7</v>
      </c>
      <c r="L3036" t="s">
        <v>94</v>
      </c>
      <c r="M3036">
        <v>613.8424</v>
      </c>
      <c r="N3036">
        <v>1</v>
      </c>
      <c r="O3036">
        <v>613.8424</v>
      </c>
      <c r="P3036" t="s">
        <v>2288</v>
      </c>
      <c r="Q3036">
        <v>0</v>
      </c>
    </row>
    <row r="3037" spans="1:17" x14ac:dyDescent="0.25">
      <c r="A3037" t="s">
        <v>2516</v>
      </c>
      <c r="B3037" t="s">
        <v>387</v>
      </c>
      <c r="C3037" t="s">
        <v>296</v>
      </c>
      <c r="D3037" t="s">
        <v>2287</v>
      </c>
      <c r="E3037" t="s">
        <v>93</v>
      </c>
      <c r="F3037">
        <v>40700</v>
      </c>
      <c r="G3037" t="s">
        <v>911</v>
      </c>
      <c r="I3037" t="s">
        <v>2302</v>
      </c>
      <c r="J3037">
        <v>2026</v>
      </c>
      <c r="K3037">
        <v>7</v>
      </c>
      <c r="L3037" t="s">
        <v>94</v>
      </c>
      <c r="M3037">
        <v>79.265736000000004</v>
      </c>
      <c r="N3037">
        <v>1</v>
      </c>
      <c r="O3037">
        <v>79.265736000000004</v>
      </c>
      <c r="P3037" t="s">
        <v>2288</v>
      </c>
      <c r="Q3037">
        <v>0</v>
      </c>
    </row>
    <row r="3038" spans="1:17" x14ac:dyDescent="0.25">
      <c r="A3038" t="s">
        <v>2516</v>
      </c>
      <c r="B3038" t="s">
        <v>387</v>
      </c>
      <c r="C3038" t="s">
        <v>296</v>
      </c>
      <c r="D3038" t="s">
        <v>2287</v>
      </c>
      <c r="E3038" t="s">
        <v>102</v>
      </c>
      <c r="F3038">
        <v>40700</v>
      </c>
      <c r="G3038" t="s">
        <v>911</v>
      </c>
      <c r="I3038" t="s">
        <v>186</v>
      </c>
      <c r="J3038">
        <v>2026</v>
      </c>
      <c r="K3038">
        <v>7</v>
      </c>
      <c r="L3038" t="s">
        <v>94</v>
      </c>
      <c r="M3038">
        <v>2574.3349260000005</v>
      </c>
      <c r="N3038">
        <v>1</v>
      </c>
      <c r="O3038">
        <v>2574.3349260000005</v>
      </c>
      <c r="P3038" t="s">
        <v>2288</v>
      </c>
      <c r="Q3038">
        <v>1</v>
      </c>
    </row>
    <row r="3039" spans="1:17" x14ac:dyDescent="0.25">
      <c r="A3039" t="s">
        <v>2516</v>
      </c>
      <c r="B3039" t="s">
        <v>387</v>
      </c>
      <c r="C3039" t="s">
        <v>296</v>
      </c>
      <c r="D3039" t="s">
        <v>2287</v>
      </c>
      <c r="E3039" t="s">
        <v>93</v>
      </c>
      <c r="F3039">
        <v>40700</v>
      </c>
      <c r="G3039" t="s">
        <v>911</v>
      </c>
      <c r="I3039" t="s">
        <v>167</v>
      </c>
      <c r="J3039">
        <v>2026</v>
      </c>
      <c r="K3039">
        <v>7</v>
      </c>
      <c r="L3039" t="s">
        <v>94</v>
      </c>
      <c r="M3039">
        <v>1152.3556619999999</v>
      </c>
      <c r="N3039">
        <v>1</v>
      </c>
      <c r="O3039">
        <v>1152.3556619999999</v>
      </c>
      <c r="P3039" t="s">
        <v>2288</v>
      </c>
      <c r="Q3039">
        <v>0</v>
      </c>
    </row>
    <row r="3040" spans="1:17" x14ac:dyDescent="0.25">
      <c r="A3040" t="s">
        <v>2516</v>
      </c>
      <c r="B3040" t="s">
        <v>387</v>
      </c>
      <c r="C3040" t="s">
        <v>296</v>
      </c>
      <c r="D3040" t="s">
        <v>2287</v>
      </c>
      <c r="E3040" t="s">
        <v>93</v>
      </c>
      <c r="F3040">
        <v>40700</v>
      </c>
      <c r="G3040" t="s">
        <v>911</v>
      </c>
      <c r="I3040" t="s">
        <v>253</v>
      </c>
      <c r="J3040">
        <v>2026</v>
      </c>
      <c r="K3040">
        <v>7</v>
      </c>
      <c r="L3040" t="s">
        <v>94</v>
      </c>
      <c r="M3040">
        <v>404.33532000000002</v>
      </c>
      <c r="N3040">
        <v>1</v>
      </c>
      <c r="O3040">
        <v>404.33532000000002</v>
      </c>
      <c r="P3040" t="s">
        <v>2288</v>
      </c>
      <c r="Q3040">
        <v>0</v>
      </c>
    </row>
    <row r="3041" spans="1:17" x14ac:dyDescent="0.25">
      <c r="A3041" t="s">
        <v>2516</v>
      </c>
      <c r="B3041" t="s">
        <v>387</v>
      </c>
      <c r="C3041" t="s">
        <v>296</v>
      </c>
      <c r="D3041" t="s">
        <v>2287</v>
      </c>
      <c r="E3041" t="s">
        <v>105</v>
      </c>
      <c r="F3041">
        <v>40700</v>
      </c>
      <c r="G3041" t="s">
        <v>911</v>
      </c>
      <c r="I3041" t="s">
        <v>121</v>
      </c>
      <c r="J3041">
        <v>2026</v>
      </c>
      <c r="K3041">
        <v>7</v>
      </c>
      <c r="L3041" t="s">
        <v>94</v>
      </c>
      <c r="M3041">
        <v>1024.3161440000001</v>
      </c>
      <c r="N3041">
        <v>1</v>
      </c>
      <c r="O3041">
        <v>1024.3161440000001</v>
      </c>
      <c r="P3041" t="s">
        <v>2288</v>
      </c>
      <c r="Q3041">
        <v>0</v>
      </c>
    </row>
    <row r="3042" spans="1:17" x14ac:dyDescent="0.25">
      <c r="A3042" t="s">
        <v>2539</v>
      </c>
      <c r="B3042" t="s">
        <v>2332</v>
      </c>
      <c r="C3042" t="s">
        <v>536</v>
      </c>
      <c r="D3042" t="s">
        <v>2287</v>
      </c>
      <c r="E3042" t="s">
        <v>93</v>
      </c>
      <c r="F3042">
        <v>40700</v>
      </c>
      <c r="G3042" t="s">
        <v>911</v>
      </c>
      <c r="I3042" t="s">
        <v>253</v>
      </c>
      <c r="J3042">
        <v>2026</v>
      </c>
      <c r="K3042">
        <v>7</v>
      </c>
      <c r="L3042" t="s">
        <v>94</v>
      </c>
      <c r="M3042">
        <v>443.23</v>
      </c>
      <c r="N3042">
        <v>1</v>
      </c>
      <c r="O3042">
        <v>443.23</v>
      </c>
      <c r="P3042" t="s">
        <v>2288</v>
      </c>
      <c r="Q3042">
        <v>0</v>
      </c>
    </row>
    <row r="3043" spans="1:17" x14ac:dyDescent="0.25">
      <c r="A3043" t="s">
        <v>2539</v>
      </c>
      <c r="B3043" t="s">
        <v>2332</v>
      </c>
      <c r="C3043" t="s">
        <v>536</v>
      </c>
      <c r="D3043" t="s">
        <v>2287</v>
      </c>
      <c r="E3043" t="s">
        <v>105</v>
      </c>
      <c r="F3043">
        <v>40700</v>
      </c>
      <c r="G3043" t="s">
        <v>911</v>
      </c>
      <c r="I3043" t="s">
        <v>121</v>
      </c>
      <c r="J3043">
        <v>2026</v>
      </c>
      <c r="K3043">
        <v>7</v>
      </c>
      <c r="L3043" t="s">
        <v>94</v>
      </c>
      <c r="M3043">
        <v>258.12</v>
      </c>
      <c r="N3043">
        <v>1</v>
      </c>
      <c r="O3043">
        <v>258.12</v>
      </c>
      <c r="P3043" t="s">
        <v>2288</v>
      </c>
      <c r="Q3043">
        <v>0</v>
      </c>
    </row>
    <row r="3044" spans="1:17" x14ac:dyDescent="0.25">
      <c r="A3044" t="s">
        <v>2382</v>
      </c>
      <c r="B3044" t="s">
        <v>781</v>
      </c>
      <c r="C3044" t="s">
        <v>782</v>
      </c>
      <c r="D3044" t="s">
        <v>2287</v>
      </c>
      <c r="E3044" t="s">
        <v>93</v>
      </c>
      <c r="F3044">
        <v>40700</v>
      </c>
      <c r="G3044" t="s">
        <v>911</v>
      </c>
      <c r="I3044" t="s">
        <v>253</v>
      </c>
      <c r="J3044">
        <v>2026</v>
      </c>
      <c r="K3044">
        <v>7</v>
      </c>
      <c r="L3044" t="s">
        <v>94</v>
      </c>
      <c r="M3044">
        <v>1631.62</v>
      </c>
      <c r="N3044">
        <v>1</v>
      </c>
      <c r="O3044">
        <v>1631.62</v>
      </c>
      <c r="P3044" t="s">
        <v>2288</v>
      </c>
      <c r="Q3044">
        <v>0</v>
      </c>
    </row>
    <row r="3045" spans="1:17" x14ac:dyDescent="0.25">
      <c r="A3045" t="s">
        <v>2382</v>
      </c>
      <c r="B3045" t="s">
        <v>781</v>
      </c>
      <c r="C3045" t="s">
        <v>782</v>
      </c>
      <c r="D3045" t="s">
        <v>2287</v>
      </c>
      <c r="E3045" t="s">
        <v>105</v>
      </c>
      <c r="F3045">
        <v>40700</v>
      </c>
      <c r="G3045" t="s">
        <v>911</v>
      </c>
      <c r="I3045" t="s">
        <v>158</v>
      </c>
      <c r="J3045">
        <v>2026</v>
      </c>
      <c r="K3045">
        <v>7</v>
      </c>
      <c r="L3045" t="s">
        <v>94</v>
      </c>
      <c r="M3045">
        <v>7353.54</v>
      </c>
      <c r="N3045">
        <v>1</v>
      </c>
      <c r="O3045">
        <v>7353.54</v>
      </c>
      <c r="P3045" t="s">
        <v>2288</v>
      </c>
      <c r="Q3045">
        <v>0</v>
      </c>
    </row>
    <row r="3046" spans="1:17" x14ac:dyDescent="0.25">
      <c r="A3046" t="s">
        <v>2715</v>
      </c>
      <c r="B3046" t="s">
        <v>2052</v>
      </c>
      <c r="C3046" t="s">
        <v>2333</v>
      </c>
      <c r="D3046" t="s">
        <v>2287</v>
      </c>
      <c r="E3046" t="s">
        <v>93</v>
      </c>
      <c r="F3046">
        <v>40700</v>
      </c>
      <c r="G3046" t="s">
        <v>911</v>
      </c>
      <c r="I3046" t="s">
        <v>253</v>
      </c>
      <c r="J3046">
        <v>2026</v>
      </c>
      <c r="K3046">
        <v>7</v>
      </c>
      <c r="L3046" t="s">
        <v>94</v>
      </c>
      <c r="M3046">
        <v>1245.7783655999999</v>
      </c>
      <c r="N3046">
        <v>1</v>
      </c>
      <c r="O3046">
        <v>1245.7783655999999</v>
      </c>
      <c r="P3046" t="s">
        <v>2288</v>
      </c>
      <c r="Q3046">
        <v>0</v>
      </c>
    </row>
    <row r="3047" spans="1:17" x14ac:dyDescent="0.25">
      <c r="A3047" t="s">
        <v>2715</v>
      </c>
      <c r="B3047" t="s">
        <v>2052</v>
      </c>
      <c r="C3047" t="s">
        <v>2333</v>
      </c>
      <c r="D3047" t="s">
        <v>2287</v>
      </c>
      <c r="E3047" t="s">
        <v>93</v>
      </c>
      <c r="F3047">
        <v>40700</v>
      </c>
      <c r="G3047" t="s">
        <v>911</v>
      </c>
      <c r="I3047" t="s">
        <v>240</v>
      </c>
      <c r="J3047">
        <v>2026</v>
      </c>
      <c r="K3047">
        <v>7</v>
      </c>
      <c r="L3047" t="s">
        <v>94</v>
      </c>
      <c r="M3047">
        <v>880.97472519999997</v>
      </c>
      <c r="N3047">
        <v>1</v>
      </c>
      <c r="O3047">
        <v>880.97472519999997</v>
      </c>
      <c r="P3047" t="s">
        <v>2288</v>
      </c>
      <c r="Q3047">
        <v>0</v>
      </c>
    </row>
    <row r="3048" spans="1:17" x14ac:dyDescent="0.25">
      <c r="A3048" t="s">
        <v>2715</v>
      </c>
      <c r="B3048" t="s">
        <v>2052</v>
      </c>
      <c r="C3048" t="s">
        <v>2333</v>
      </c>
      <c r="D3048" t="s">
        <v>2287</v>
      </c>
      <c r="E3048" t="s">
        <v>105</v>
      </c>
      <c r="F3048">
        <v>40700</v>
      </c>
      <c r="G3048" t="s">
        <v>911</v>
      </c>
      <c r="I3048" t="s">
        <v>121</v>
      </c>
      <c r="J3048">
        <v>2026</v>
      </c>
      <c r="K3048">
        <v>7</v>
      </c>
      <c r="L3048" t="s">
        <v>94</v>
      </c>
      <c r="M3048">
        <v>1661.0378208</v>
      </c>
      <c r="N3048">
        <v>1</v>
      </c>
      <c r="O3048">
        <v>1661.0378208</v>
      </c>
      <c r="P3048" t="s">
        <v>2288</v>
      </c>
      <c r="Q3048">
        <v>0</v>
      </c>
    </row>
    <row r="3049" spans="1:17" x14ac:dyDescent="0.25">
      <c r="A3049" t="s">
        <v>2382</v>
      </c>
      <c r="B3049" t="s">
        <v>787</v>
      </c>
      <c r="C3049" t="s">
        <v>788</v>
      </c>
      <c r="D3049" t="s">
        <v>2287</v>
      </c>
      <c r="E3049" t="s">
        <v>93</v>
      </c>
      <c r="F3049">
        <v>40700</v>
      </c>
      <c r="G3049" t="s">
        <v>911</v>
      </c>
      <c r="I3049" t="s">
        <v>2334</v>
      </c>
      <c r="J3049">
        <v>2026</v>
      </c>
      <c r="K3049">
        <v>7</v>
      </c>
      <c r="L3049" t="s">
        <v>94</v>
      </c>
      <c r="M3049">
        <v>1065.8687158</v>
      </c>
      <c r="N3049">
        <v>1</v>
      </c>
      <c r="O3049">
        <v>1065.8687158</v>
      </c>
      <c r="P3049" t="s">
        <v>2288</v>
      </c>
      <c r="Q3049">
        <v>0</v>
      </c>
    </row>
    <row r="3050" spans="1:17" x14ac:dyDescent="0.25">
      <c r="A3050" t="s">
        <v>2382</v>
      </c>
      <c r="B3050" t="s">
        <v>787</v>
      </c>
      <c r="C3050" t="s">
        <v>788</v>
      </c>
      <c r="D3050" t="s">
        <v>2287</v>
      </c>
      <c r="E3050" t="s">
        <v>102</v>
      </c>
      <c r="F3050">
        <v>40700</v>
      </c>
      <c r="G3050" t="s">
        <v>911</v>
      </c>
      <c r="I3050" t="s">
        <v>186</v>
      </c>
      <c r="J3050">
        <v>2026</v>
      </c>
      <c r="K3050">
        <v>7</v>
      </c>
      <c r="L3050" t="s">
        <v>94</v>
      </c>
      <c r="M3050">
        <v>367.72137479999998</v>
      </c>
      <c r="N3050">
        <v>1</v>
      </c>
      <c r="O3050">
        <v>367.72137479999998</v>
      </c>
      <c r="P3050" t="s">
        <v>2288</v>
      </c>
      <c r="Q3050">
        <v>1</v>
      </c>
    </row>
    <row r="3051" spans="1:17" x14ac:dyDescent="0.25">
      <c r="A3051" t="s">
        <v>2382</v>
      </c>
      <c r="B3051" t="s">
        <v>787</v>
      </c>
      <c r="C3051" t="s">
        <v>788</v>
      </c>
      <c r="D3051" t="s">
        <v>2287</v>
      </c>
      <c r="E3051" t="s">
        <v>93</v>
      </c>
      <c r="F3051">
        <v>40700</v>
      </c>
      <c r="G3051" t="s">
        <v>911</v>
      </c>
      <c r="I3051" t="s">
        <v>191</v>
      </c>
      <c r="J3051">
        <v>2026</v>
      </c>
      <c r="K3051">
        <v>7</v>
      </c>
      <c r="L3051" t="s">
        <v>94</v>
      </c>
      <c r="M3051">
        <v>2296.3703735999998</v>
      </c>
      <c r="N3051">
        <v>1</v>
      </c>
      <c r="O3051">
        <v>2296.3703735999998</v>
      </c>
      <c r="P3051" t="s">
        <v>2288</v>
      </c>
      <c r="Q3051">
        <v>1</v>
      </c>
    </row>
    <row r="3052" spans="1:17" x14ac:dyDescent="0.25">
      <c r="A3052" t="s">
        <v>2382</v>
      </c>
      <c r="B3052" t="s">
        <v>787</v>
      </c>
      <c r="C3052" t="s">
        <v>788</v>
      </c>
      <c r="D3052" t="s">
        <v>2287</v>
      </c>
      <c r="E3052" t="s">
        <v>93</v>
      </c>
      <c r="F3052">
        <v>40700</v>
      </c>
      <c r="G3052" t="s">
        <v>911</v>
      </c>
      <c r="I3052" t="s">
        <v>168</v>
      </c>
      <c r="J3052">
        <v>2026</v>
      </c>
      <c r="K3052">
        <v>7</v>
      </c>
      <c r="L3052" t="s">
        <v>94</v>
      </c>
      <c r="M3052">
        <v>2942.5608416</v>
      </c>
      <c r="N3052">
        <v>1</v>
      </c>
      <c r="O3052">
        <v>2942.5608416</v>
      </c>
      <c r="P3052" t="s">
        <v>2288</v>
      </c>
      <c r="Q3052">
        <v>0</v>
      </c>
    </row>
    <row r="3053" spans="1:17" x14ac:dyDescent="0.25">
      <c r="A3053" t="s">
        <v>2382</v>
      </c>
      <c r="B3053" t="s">
        <v>787</v>
      </c>
      <c r="C3053" t="s">
        <v>788</v>
      </c>
      <c r="D3053" t="s">
        <v>2287</v>
      </c>
      <c r="E3053" t="s">
        <v>93</v>
      </c>
      <c r="F3053">
        <v>40700</v>
      </c>
      <c r="G3053" t="s">
        <v>911</v>
      </c>
      <c r="I3053" t="s">
        <v>253</v>
      </c>
      <c r="J3053">
        <v>2026</v>
      </c>
      <c r="K3053">
        <v>7</v>
      </c>
      <c r="L3053" t="s">
        <v>94</v>
      </c>
      <c r="M3053">
        <v>1836.2743683000001</v>
      </c>
      <c r="N3053">
        <v>1</v>
      </c>
      <c r="O3053">
        <v>1836.2743683000001</v>
      </c>
      <c r="P3053" t="s">
        <v>2288</v>
      </c>
      <c r="Q3053">
        <v>0</v>
      </c>
    </row>
    <row r="3054" spans="1:17" x14ac:dyDescent="0.25">
      <c r="A3054" t="s">
        <v>2382</v>
      </c>
      <c r="B3054" t="s">
        <v>787</v>
      </c>
      <c r="C3054" t="s">
        <v>788</v>
      </c>
      <c r="D3054" t="s">
        <v>2287</v>
      </c>
      <c r="E3054" t="s">
        <v>93</v>
      </c>
      <c r="F3054">
        <v>40700</v>
      </c>
      <c r="G3054" t="s">
        <v>911</v>
      </c>
      <c r="I3054" t="s">
        <v>2335</v>
      </c>
      <c r="J3054">
        <v>2026</v>
      </c>
      <c r="K3054">
        <v>7</v>
      </c>
      <c r="L3054" t="s">
        <v>94</v>
      </c>
      <c r="M3054">
        <v>2115.6073524999997</v>
      </c>
      <c r="N3054">
        <v>1</v>
      </c>
      <c r="O3054">
        <v>2115.6073524999997</v>
      </c>
      <c r="P3054" t="s">
        <v>2288</v>
      </c>
      <c r="Q3054">
        <v>0</v>
      </c>
    </row>
    <row r="3055" spans="1:17" x14ac:dyDescent="0.25">
      <c r="A3055" t="s">
        <v>2382</v>
      </c>
      <c r="B3055" t="s">
        <v>787</v>
      </c>
      <c r="C3055" t="s">
        <v>788</v>
      </c>
      <c r="D3055" t="s">
        <v>2287</v>
      </c>
      <c r="E3055" t="s">
        <v>105</v>
      </c>
      <c r="F3055">
        <v>40700</v>
      </c>
      <c r="G3055" t="s">
        <v>911</v>
      </c>
      <c r="I3055" t="s">
        <v>121</v>
      </c>
      <c r="J3055">
        <v>2026</v>
      </c>
      <c r="K3055">
        <v>7</v>
      </c>
      <c r="L3055" t="s">
        <v>94</v>
      </c>
      <c r="M3055">
        <v>729.98789499999998</v>
      </c>
      <c r="N3055">
        <v>1</v>
      </c>
      <c r="O3055">
        <v>729.98789499999998</v>
      </c>
      <c r="P3055" t="s">
        <v>2288</v>
      </c>
      <c r="Q3055">
        <v>0</v>
      </c>
    </row>
    <row r="3056" spans="1:17" x14ac:dyDescent="0.25">
      <c r="A3056" t="s">
        <v>2382</v>
      </c>
      <c r="B3056" t="s">
        <v>787</v>
      </c>
      <c r="C3056" t="s">
        <v>788</v>
      </c>
      <c r="D3056" t="s">
        <v>2287</v>
      </c>
      <c r="E3056" t="s">
        <v>93</v>
      </c>
      <c r="F3056">
        <v>40700</v>
      </c>
      <c r="G3056" t="s">
        <v>911</v>
      </c>
      <c r="I3056" t="s">
        <v>619</v>
      </c>
      <c r="J3056">
        <v>2026</v>
      </c>
      <c r="K3056">
        <v>7</v>
      </c>
      <c r="L3056" t="s">
        <v>94</v>
      </c>
      <c r="M3056">
        <v>1148.1358216000001</v>
      </c>
      <c r="N3056">
        <v>1</v>
      </c>
      <c r="O3056">
        <v>1148.1358216000001</v>
      </c>
      <c r="P3056" t="s">
        <v>2288</v>
      </c>
      <c r="Q3056">
        <v>1</v>
      </c>
    </row>
    <row r="3057" spans="1:17" x14ac:dyDescent="0.25">
      <c r="A3057" t="s">
        <v>2382</v>
      </c>
      <c r="B3057" t="s">
        <v>2076</v>
      </c>
      <c r="C3057" t="s">
        <v>2336</v>
      </c>
      <c r="D3057" t="s">
        <v>2287</v>
      </c>
      <c r="E3057" t="s">
        <v>93</v>
      </c>
      <c r="F3057">
        <v>40700</v>
      </c>
      <c r="G3057" t="s">
        <v>911</v>
      </c>
      <c r="I3057" t="s">
        <v>253</v>
      </c>
      <c r="J3057">
        <v>2026</v>
      </c>
      <c r="K3057">
        <v>7</v>
      </c>
      <c r="L3057" t="s">
        <v>94</v>
      </c>
      <c r="M3057">
        <v>1808.1045999999999</v>
      </c>
      <c r="N3057">
        <v>1</v>
      </c>
      <c r="O3057">
        <v>1808.1045999999999</v>
      </c>
      <c r="P3057" t="s">
        <v>2288</v>
      </c>
      <c r="Q3057">
        <v>0</v>
      </c>
    </row>
    <row r="3058" spans="1:17" x14ac:dyDescent="0.25">
      <c r="A3058" t="s">
        <v>2382</v>
      </c>
      <c r="B3058" t="s">
        <v>2076</v>
      </c>
      <c r="C3058" t="s">
        <v>2336</v>
      </c>
      <c r="D3058" t="s">
        <v>2287</v>
      </c>
      <c r="E3058" t="s">
        <v>105</v>
      </c>
      <c r="F3058">
        <v>40700</v>
      </c>
      <c r="G3058" t="s">
        <v>911</v>
      </c>
      <c r="I3058" t="s">
        <v>121</v>
      </c>
      <c r="J3058">
        <v>2026</v>
      </c>
      <c r="K3058">
        <v>7</v>
      </c>
      <c r="L3058" t="s">
        <v>94</v>
      </c>
      <c r="M3058">
        <v>1437.585752</v>
      </c>
      <c r="N3058">
        <v>1</v>
      </c>
      <c r="O3058">
        <v>1437.585752</v>
      </c>
      <c r="P3058" t="s">
        <v>2288</v>
      </c>
      <c r="Q3058">
        <v>0</v>
      </c>
    </row>
    <row r="3059" spans="1:17" x14ac:dyDescent="0.25">
      <c r="A3059" t="s">
        <v>500</v>
      </c>
      <c r="B3059" t="s">
        <v>2091</v>
      </c>
      <c r="C3059" t="s">
        <v>500</v>
      </c>
      <c r="D3059" t="s">
        <v>2287</v>
      </c>
      <c r="E3059" t="s">
        <v>105</v>
      </c>
      <c r="F3059">
        <v>40700</v>
      </c>
      <c r="G3059" t="s">
        <v>911</v>
      </c>
      <c r="I3059" t="s">
        <v>111</v>
      </c>
      <c r="J3059">
        <v>2026</v>
      </c>
      <c r="K3059">
        <v>7</v>
      </c>
      <c r="L3059" t="s">
        <v>94</v>
      </c>
      <c r="M3059">
        <v>454.11374079999996</v>
      </c>
      <c r="N3059">
        <v>1</v>
      </c>
      <c r="O3059">
        <v>454.11374079999996</v>
      </c>
      <c r="P3059" t="s">
        <v>2288</v>
      </c>
      <c r="Q3059">
        <v>0</v>
      </c>
    </row>
    <row r="3060" spans="1:17" x14ac:dyDescent="0.25">
      <c r="A3060" t="s">
        <v>2382</v>
      </c>
      <c r="B3060" t="s">
        <v>2093</v>
      </c>
      <c r="C3060" t="s">
        <v>2196</v>
      </c>
      <c r="D3060" t="s">
        <v>2287</v>
      </c>
      <c r="E3060" t="s">
        <v>93</v>
      </c>
      <c r="F3060">
        <v>40700</v>
      </c>
      <c r="G3060" t="s">
        <v>911</v>
      </c>
      <c r="I3060" t="s">
        <v>253</v>
      </c>
      <c r="J3060">
        <v>2026</v>
      </c>
      <c r="K3060">
        <v>7</v>
      </c>
      <c r="L3060" t="s">
        <v>94</v>
      </c>
      <c r="M3060">
        <v>621.57000000000005</v>
      </c>
      <c r="N3060">
        <v>1</v>
      </c>
      <c r="O3060">
        <v>621.57000000000005</v>
      </c>
      <c r="P3060" t="s">
        <v>2288</v>
      </c>
      <c r="Q3060">
        <v>0</v>
      </c>
    </row>
    <row r="3061" spans="1:17" x14ac:dyDescent="0.25">
      <c r="A3061" t="s">
        <v>2382</v>
      </c>
      <c r="B3061" t="s">
        <v>2097</v>
      </c>
      <c r="C3061" t="s">
        <v>788</v>
      </c>
      <c r="D3061" t="s">
        <v>2287</v>
      </c>
      <c r="E3061" t="s">
        <v>102</v>
      </c>
      <c r="F3061">
        <v>40700</v>
      </c>
      <c r="G3061" t="s">
        <v>911</v>
      </c>
      <c r="I3061" t="s">
        <v>186</v>
      </c>
      <c r="J3061">
        <v>2026</v>
      </c>
      <c r="K3061">
        <v>7</v>
      </c>
      <c r="L3061" t="s">
        <v>94</v>
      </c>
      <c r="M3061">
        <v>1494.4326996</v>
      </c>
      <c r="N3061">
        <v>1</v>
      </c>
      <c r="O3061">
        <v>1494.4326996</v>
      </c>
      <c r="P3061" t="s">
        <v>2288</v>
      </c>
      <c r="Q3061">
        <v>1</v>
      </c>
    </row>
    <row r="3062" spans="1:17" x14ac:dyDescent="0.25">
      <c r="A3062" t="s">
        <v>2382</v>
      </c>
      <c r="B3062" t="s">
        <v>2097</v>
      </c>
      <c r="C3062" t="s">
        <v>788</v>
      </c>
      <c r="D3062" t="s">
        <v>2287</v>
      </c>
      <c r="E3062" t="s">
        <v>93</v>
      </c>
      <c r="F3062">
        <v>40700</v>
      </c>
      <c r="G3062" t="s">
        <v>911</v>
      </c>
      <c r="I3062" t="s">
        <v>191</v>
      </c>
      <c r="J3062">
        <v>2026</v>
      </c>
      <c r="K3062">
        <v>7</v>
      </c>
      <c r="L3062" t="s">
        <v>94</v>
      </c>
      <c r="M3062">
        <v>2089.4931616999997</v>
      </c>
      <c r="N3062">
        <v>1</v>
      </c>
      <c r="O3062">
        <v>2089.4931616999997</v>
      </c>
      <c r="P3062" t="s">
        <v>2288</v>
      </c>
      <c r="Q3062">
        <v>1</v>
      </c>
    </row>
    <row r="3063" spans="1:17" x14ac:dyDescent="0.25">
      <c r="A3063" t="s">
        <v>2382</v>
      </c>
      <c r="B3063" t="s">
        <v>2097</v>
      </c>
      <c r="C3063" t="s">
        <v>788</v>
      </c>
      <c r="D3063" t="s">
        <v>2287</v>
      </c>
      <c r="E3063" t="s">
        <v>105</v>
      </c>
      <c r="F3063">
        <v>40700</v>
      </c>
      <c r="G3063" t="s">
        <v>911</v>
      </c>
      <c r="I3063" t="s">
        <v>109</v>
      </c>
      <c r="J3063">
        <v>2026</v>
      </c>
      <c r="K3063">
        <v>7</v>
      </c>
      <c r="L3063" t="s">
        <v>94</v>
      </c>
      <c r="M3063">
        <v>239.791459</v>
      </c>
      <c r="N3063">
        <v>1</v>
      </c>
      <c r="O3063">
        <v>239.791459</v>
      </c>
      <c r="P3063" t="s">
        <v>2288</v>
      </c>
      <c r="Q3063">
        <v>0</v>
      </c>
    </row>
    <row r="3064" spans="1:17" x14ac:dyDescent="0.25">
      <c r="A3064" t="s">
        <v>2382</v>
      </c>
      <c r="B3064" t="s">
        <v>2097</v>
      </c>
      <c r="C3064" t="s">
        <v>788</v>
      </c>
      <c r="D3064" t="s">
        <v>2287</v>
      </c>
      <c r="E3064" t="s">
        <v>93</v>
      </c>
      <c r="F3064">
        <v>40700</v>
      </c>
      <c r="G3064" t="s">
        <v>911</v>
      </c>
      <c r="I3064" t="s">
        <v>168</v>
      </c>
      <c r="J3064">
        <v>2026</v>
      </c>
      <c r="K3064">
        <v>7</v>
      </c>
      <c r="L3064" t="s">
        <v>94</v>
      </c>
      <c r="M3064">
        <v>2677.3709871999999</v>
      </c>
      <c r="N3064">
        <v>1</v>
      </c>
      <c r="O3064">
        <v>2677.3709871999999</v>
      </c>
      <c r="P3064" t="s">
        <v>2288</v>
      </c>
      <c r="Q3064">
        <v>0</v>
      </c>
    </row>
    <row r="3065" spans="1:17" x14ac:dyDescent="0.25">
      <c r="A3065" t="s">
        <v>2382</v>
      </c>
      <c r="B3065" t="s">
        <v>2097</v>
      </c>
      <c r="C3065" t="s">
        <v>788</v>
      </c>
      <c r="D3065" t="s">
        <v>2287</v>
      </c>
      <c r="E3065" t="s">
        <v>93</v>
      </c>
      <c r="F3065">
        <v>40700</v>
      </c>
      <c r="G3065" t="s">
        <v>911</v>
      </c>
      <c r="I3065" t="s">
        <v>253</v>
      </c>
      <c r="J3065">
        <v>2026</v>
      </c>
      <c r="K3065">
        <v>7</v>
      </c>
      <c r="L3065" t="s">
        <v>94</v>
      </c>
      <c r="M3065">
        <v>1909.4829599</v>
      </c>
      <c r="N3065">
        <v>1</v>
      </c>
      <c r="O3065">
        <v>1909.4829599</v>
      </c>
      <c r="P3065" t="s">
        <v>2288</v>
      </c>
      <c r="Q3065">
        <v>0</v>
      </c>
    </row>
    <row r="3066" spans="1:17" x14ac:dyDescent="0.25">
      <c r="A3066" t="s">
        <v>2382</v>
      </c>
      <c r="B3066" t="s">
        <v>2097</v>
      </c>
      <c r="C3066" t="s">
        <v>788</v>
      </c>
      <c r="D3066" t="s">
        <v>2287</v>
      </c>
      <c r="E3066" t="s">
        <v>105</v>
      </c>
      <c r="F3066">
        <v>40700</v>
      </c>
      <c r="G3066" t="s">
        <v>911</v>
      </c>
      <c r="I3066" t="s">
        <v>144</v>
      </c>
      <c r="J3066">
        <v>2026</v>
      </c>
      <c r="K3066">
        <v>7</v>
      </c>
      <c r="L3066" t="s">
        <v>94</v>
      </c>
      <c r="M3066">
        <v>2864.2429517999999</v>
      </c>
      <c r="N3066">
        <v>1</v>
      </c>
      <c r="O3066">
        <v>2864.2429517999999</v>
      </c>
      <c r="P3066" t="s">
        <v>2288</v>
      </c>
      <c r="Q3066">
        <v>0</v>
      </c>
    </row>
    <row r="3067" spans="1:17" x14ac:dyDescent="0.25">
      <c r="A3067" t="s">
        <v>2382</v>
      </c>
      <c r="B3067" t="s">
        <v>2097</v>
      </c>
      <c r="C3067" t="s">
        <v>788</v>
      </c>
      <c r="D3067" t="s">
        <v>2287</v>
      </c>
      <c r="E3067" t="s">
        <v>93</v>
      </c>
      <c r="F3067">
        <v>40700</v>
      </c>
      <c r="G3067" t="s">
        <v>911</v>
      </c>
      <c r="I3067" t="s">
        <v>619</v>
      </c>
      <c r="J3067">
        <v>2026</v>
      </c>
      <c r="K3067">
        <v>7</v>
      </c>
      <c r="L3067" t="s">
        <v>94</v>
      </c>
      <c r="M3067">
        <v>1044.6169972</v>
      </c>
      <c r="N3067">
        <v>1</v>
      </c>
      <c r="O3067">
        <v>1044.6169972</v>
      </c>
      <c r="P3067" t="s">
        <v>2288</v>
      </c>
      <c r="Q3067">
        <v>1</v>
      </c>
    </row>
    <row r="3068" spans="1:17" x14ac:dyDescent="0.25">
      <c r="A3068" t="s">
        <v>2734</v>
      </c>
      <c r="B3068" t="s">
        <v>549</v>
      </c>
      <c r="C3068" t="s">
        <v>373</v>
      </c>
      <c r="D3068" t="s">
        <v>2287</v>
      </c>
      <c r="E3068" t="s">
        <v>105</v>
      </c>
      <c r="F3068">
        <v>40700</v>
      </c>
      <c r="G3068" t="s">
        <v>911</v>
      </c>
      <c r="I3068" t="s">
        <v>2355</v>
      </c>
      <c r="J3068">
        <v>2026</v>
      </c>
      <c r="K3068">
        <v>7</v>
      </c>
      <c r="L3068" t="s">
        <v>94</v>
      </c>
      <c r="M3068">
        <v>84.448628035799999</v>
      </c>
      <c r="N3068">
        <v>1</v>
      </c>
      <c r="O3068">
        <v>84.448628035799999</v>
      </c>
      <c r="P3068" t="s">
        <v>2288</v>
      </c>
      <c r="Q3068">
        <v>0</v>
      </c>
    </row>
    <row r="3069" spans="1:17" x14ac:dyDescent="0.25">
      <c r="A3069" t="s">
        <v>2734</v>
      </c>
      <c r="B3069" t="s">
        <v>549</v>
      </c>
      <c r="C3069" t="s">
        <v>373</v>
      </c>
      <c r="D3069" t="s">
        <v>2287</v>
      </c>
      <c r="E3069" t="s">
        <v>93</v>
      </c>
      <c r="F3069">
        <v>40700</v>
      </c>
      <c r="G3069" t="s">
        <v>911</v>
      </c>
      <c r="I3069" t="s">
        <v>253</v>
      </c>
      <c r="J3069">
        <v>2026</v>
      </c>
      <c r="K3069">
        <v>7</v>
      </c>
      <c r="L3069" t="s">
        <v>94</v>
      </c>
      <c r="M3069">
        <v>380.05040754779998</v>
      </c>
      <c r="N3069">
        <v>1</v>
      </c>
      <c r="O3069">
        <v>380.05040754779998</v>
      </c>
      <c r="P3069" t="s">
        <v>2288</v>
      </c>
      <c r="Q3069">
        <v>0</v>
      </c>
    </row>
    <row r="3070" spans="1:17" x14ac:dyDescent="0.25">
      <c r="A3070" t="s">
        <v>2734</v>
      </c>
      <c r="B3070" t="s">
        <v>549</v>
      </c>
      <c r="C3070" t="s">
        <v>373</v>
      </c>
      <c r="D3070" t="s">
        <v>2287</v>
      </c>
      <c r="E3070" t="s">
        <v>105</v>
      </c>
      <c r="F3070">
        <v>40700</v>
      </c>
      <c r="G3070" t="s">
        <v>911</v>
      </c>
      <c r="I3070" t="s">
        <v>144</v>
      </c>
      <c r="J3070">
        <v>2026</v>
      </c>
      <c r="K3070">
        <v>7</v>
      </c>
      <c r="L3070" t="s">
        <v>94</v>
      </c>
      <c r="M3070">
        <v>160.47555295159998</v>
      </c>
      <c r="N3070">
        <v>1</v>
      </c>
      <c r="O3070">
        <v>160.47555295159998</v>
      </c>
      <c r="P3070" t="s">
        <v>2288</v>
      </c>
      <c r="Q3070">
        <v>0</v>
      </c>
    </row>
    <row r="3071" spans="1:17" x14ac:dyDescent="0.25">
      <c r="A3071" t="s">
        <v>2382</v>
      </c>
      <c r="B3071" t="s">
        <v>2102</v>
      </c>
      <c r="C3071" t="s">
        <v>623</v>
      </c>
      <c r="D3071" t="s">
        <v>2287</v>
      </c>
      <c r="E3071" t="s">
        <v>104</v>
      </c>
      <c r="F3071">
        <v>40900</v>
      </c>
      <c r="G3071" t="s">
        <v>2520</v>
      </c>
      <c r="I3071" t="s">
        <v>245</v>
      </c>
      <c r="J3071">
        <v>2026</v>
      </c>
      <c r="K3071">
        <v>7</v>
      </c>
      <c r="L3071" t="s">
        <v>94</v>
      </c>
      <c r="M3071">
        <v>2903.45</v>
      </c>
      <c r="N3071">
        <v>1</v>
      </c>
      <c r="O3071">
        <v>2903.45</v>
      </c>
      <c r="P3071" t="s">
        <v>2288</v>
      </c>
      <c r="Q3071">
        <v>1</v>
      </c>
    </row>
    <row r="3072" spans="1:17" x14ac:dyDescent="0.25">
      <c r="A3072" t="s">
        <v>2382</v>
      </c>
      <c r="B3072" t="s">
        <v>2102</v>
      </c>
      <c r="C3072" t="s">
        <v>623</v>
      </c>
      <c r="D3072" t="s">
        <v>2287</v>
      </c>
      <c r="E3072" t="s">
        <v>104</v>
      </c>
      <c r="F3072">
        <v>40900</v>
      </c>
      <c r="G3072" t="s">
        <v>2520</v>
      </c>
      <c r="I3072" t="s">
        <v>246</v>
      </c>
      <c r="J3072">
        <v>2026</v>
      </c>
      <c r="K3072">
        <v>7</v>
      </c>
      <c r="L3072" t="s">
        <v>94</v>
      </c>
      <c r="M3072">
        <v>1360.1</v>
      </c>
      <c r="N3072">
        <v>1</v>
      </c>
      <c r="O3072">
        <v>1360.1</v>
      </c>
      <c r="P3072" t="s">
        <v>2288</v>
      </c>
      <c r="Q3072">
        <v>0</v>
      </c>
    </row>
    <row r="3073" spans="1:17" x14ac:dyDescent="0.25">
      <c r="A3073" t="s">
        <v>2382</v>
      </c>
      <c r="B3073" t="s">
        <v>2102</v>
      </c>
      <c r="C3073" t="s">
        <v>623</v>
      </c>
      <c r="D3073" t="s">
        <v>2287</v>
      </c>
      <c r="E3073" t="s">
        <v>93</v>
      </c>
      <c r="F3073">
        <v>40900</v>
      </c>
      <c r="G3073" t="s">
        <v>2520</v>
      </c>
      <c r="I3073" t="s">
        <v>2860</v>
      </c>
      <c r="J3073">
        <v>2026</v>
      </c>
      <c r="K3073">
        <v>7</v>
      </c>
      <c r="L3073" t="s">
        <v>94</v>
      </c>
      <c r="M3073">
        <v>749.2</v>
      </c>
      <c r="N3073">
        <v>1</v>
      </c>
      <c r="O3073">
        <v>749.2</v>
      </c>
      <c r="P3073" t="s">
        <v>2288</v>
      </c>
      <c r="Q3073">
        <v>0</v>
      </c>
    </row>
    <row r="3074" spans="1:17" x14ac:dyDescent="0.25">
      <c r="A3074" t="s">
        <v>2382</v>
      </c>
      <c r="B3074" t="s">
        <v>2102</v>
      </c>
      <c r="C3074" t="s">
        <v>623</v>
      </c>
      <c r="D3074" t="s">
        <v>2287</v>
      </c>
      <c r="E3074" t="s">
        <v>93</v>
      </c>
      <c r="F3074">
        <v>40900</v>
      </c>
      <c r="G3074" t="s">
        <v>2520</v>
      </c>
      <c r="I3074" t="s">
        <v>253</v>
      </c>
      <c r="J3074">
        <v>2026</v>
      </c>
      <c r="K3074">
        <v>7</v>
      </c>
      <c r="L3074" t="s">
        <v>94</v>
      </c>
      <c r="M3074">
        <v>1386.88</v>
      </c>
      <c r="N3074">
        <v>1</v>
      </c>
      <c r="O3074">
        <v>1386.88</v>
      </c>
      <c r="P3074" t="s">
        <v>2288</v>
      </c>
      <c r="Q3074">
        <v>0</v>
      </c>
    </row>
    <row r="3075" spans="1:17" x14ac:dyDescent="0.25">
      <c r="A3075" t="s">
        <v>2734</v>
      </c>
      <c r="B3075" t="s">
        <v>2106</v>
      </c>
      <c r="C3075" t="s">
        <v>373</v>
      </c>
      <c r="D3075" t="s">
        <v>2287</v>
      </c>
      <c r="E3075" t="s">
        <v>102</v>
      </c>
      <c r="F3075">
        <v>40700</v>
      </c>
      <c r="G3075" t="s">
        <v>911</v>
      </c>
      <c r="I3075" t="s">
        <v>186</v>
      </c>
      <c r="J3075">
        <v>2026</v>
      </c>
      <c r="K3075">
        <v>7</v>
      </c>
      <c r="L3075" t="s">
        <v>94</v>
      </c>
      <c r="M3075">
        <v>461.79910469999999</v>
      </c>
      <c r="N3075">
        <v>1</v>
      </c>
      <c r="O3075">
        <v>461.79910469999999</v>
      </c>
      <c r="P3075" t="s">
        <v>2288</v>
      </c>
      <c r="Q3075">
        <v>1</v>
      </c>
    </row>
    <row r="3076" spans="1:17" x14ac:dyDescent="0.25">
      <c r="A3076" t="s">
        <v>2734</v>
      </c>
      <c r="B3076" t="s">
        <v>2106</v>
      </c>
      <c r="C3076" t="s">
        <v>373</v>
      </c>
      <c r="D3076" t="s">
        <v>2287</v>
      </c>
      <c r="E3076" t="s">
        <v>93</v>
      </c>
      <c r="F3076">
        <v>40700</v>
      </c>
      <c r="G3076" t="s">
        <v>911</v>
      </c>
      <c r="I3076" t="s">
        <v>191</v>
      </c>
      <c r="J3076">
        <v>2026</v>
      </c>
      <c r="K3076">
        <v>7</v>
      </c>
      <c r="L3076" t="s">
        <v>94</v>
      </c>
      <c r="M3076">
        <v>243.02487959999996</v>
      </c>
      <c r="N3076">
        <v>1</v>
      </c>
      <c r="O3076">
        <v>243.02487959999996</v>
      </c>
      <c r="P3076" t="s">
        <v>2288</v>
      </c>
      <c r="Q3076">
        <v>1</v>
      </c>
    </row>
    <row r="3077" spans="1:17" x14ac:dyDescent="0.25">
      <c r="A3077" t="s">
        <v>2734</v>
      </c>
      <c r="B3077" t="s">
        <v>2106</v>
      </c>
      <c r="C3077" t="s">
        <v>373</v>
      </c>
      <c r="D3077" t="s">
        <v>2287</v>
      </c>
      <c r="E3077" t="s">
        <v>93</v>
      </c>
      <c r="F3077">
        <v>40700</v>
      </c>
      <c r="G3077" t="s">
        <v>911</v>
      </c>
      <c r="I3077" t="s">
        <v>168</v>
      </c>
      <c r="J3077">
        <v>2026</v>
      </c>
      <c r="K3077">
        <v>7</v>
      </c>
      <c r="L3077" t="s">
        <v>94</v>
      </c>
      <c r="M3077">
        <v>211.13209721839996</v>
      </c>
      <c r="N3077">
        <v>1</v>
      </c>
      <c r="O3077">
        <v>211.13209721839996</v>
      </c>
      <c r="P3077" t="s">
        <v>2288</v>
      </c>
      <c r="Q3077">
        <v>0</v>
      </c>
    </row>
    <row r="3078" spans="1:17" x14ac:dyDescent="0.25">
      <c r="A3078" t="s">
        <v>2734</v>
      </c>
      <c r="B3078" t="s">
        <v>2106</v>
      </c>
      <c r="C3078" t="s">
        <v>373</v>
      </c>
      <c r="D3078" t="s">
        <v>2287</v>
      </c>
      <c r="E3078" t="s">
        <v>93</v>
      </c>
      <c r="F3078">
        <v>40700</v>
      </c>
      <c r="G3078" t="s">
        <v>911</v>
      </c>
      <c r="I3078" t="s">
        <v>253</v>
      </c>
      <c r="J3078">
        <v>2026</v>
      </c>
      <c r="K3078">
        <v>7</v>
      </c>
      <c r="L3078" t="s">
        <v>94</v>
      </c>
      <c r="M3078">
        <v>380.05040754779998</v>
      </c>
      <c r="N3078">
        <v>1</v>
      </c>
      <c r="O3078">
        <v>380.05040754779998</v>
      </c>
      <c r="P3078" t="s">
        <v>2288</v>
      </c>
      <c r="Q3078">
        <v>0</v>
      </c>
    </row>
    <row r="3079" spans="1:17" x14ac:dyDescent="0.25">
      <c r="A3079" t="s">
        <v>2734</v>
      </c>
      <c r="B3079" t="s">
        <v>2106</v>
      </c>
      <c r="C3079" t="s">
        <v>373</v>
      </c>
      <c r="D3079" t="s">
        <v>2287</v>
      </c>
      <c r="E3079" t="s">
        <v>105</v>
      </c>
      <c r="F3079">
        <v>40700</v>
      </c>
      <c r="G3079" t="s">
        <v>911</v>
      </c>
      <c r="I3079" t="s">
        <v>144</v>
      </c>
      <c r="J3079">
        <v>2026</v>
      </c>
      <c r="K3079">
        <v>7</v>
      </c>
      <c r="L3079" t="s">
        <v>94</v>
      </c>
      <c r="M3079">
        <v>561.66443533059987</v>
      </c>
      <c r="N3079">
        <v>1</v>
      </c>
      <c r="O3079">
        <v>561.66443533059987</v>
      </c>
      <c r="P3079" t="s">
        <v>2288</v>
      </c>
      <c r="Q3079">
        <v>0</v>
      </c>
    </row>
    <row r="3080" spans="1:17" x14ac:dyDescent="0.25">
      <c r="A3080" t="s">
        <v>2734</v>
      </c>
      <c r="B3080" t="s">
        <v>2106</v>
      </c>
      <c r="C3080" t="s">
        <v>373</v>
      </c>
      <c r="D3080" t="s">
        <v>2287</v>
      </c>
      <c r="E3080" t="s">
        <v>105</v>
      </c>
      <c r="F3080">
        <v>40700</v>
      </c>
      <c r="G3080" t="s">
        <v>911</v>
      </c>
      <c r="I3080" t="s">
        <v>111</v>
      </c>
      <c r="J3080">
        <v>2026</v>
      </c>
      <c r="K3080">
        <v>7</v>
      </c>
      <c r="L3080" t="s">
        <v>94</v>
      </c>
      <c r="M3080">
        <v>42.224314017899999</v>
      </c>
      <c r="N3080">
        <v>1</v>
      </c>
      <c r="O3080">
        <v>42.224314017899999</v>
      </c>
      <c r="P3080" t="s">
        <v>2288</v>
      </c>
      <c r="Q3080">
        <v>0</v>
      </c>
    </row>
    <row r="3081" spans="1:17" x14ac:dyDescent="0.25">
      <c r="A3081" t="s">
        <v>2734</v>
      </c>
      <c r="B3081" t="s">
        <v>2106</v>
      </c>
      <c r="C3081" t="s">
        <v>373</v>
      </c>
      <c r="D3081" t="s">
        <v>2287</v>
      </c>
      <c r="E3081" t="s">
        <v>93</v>
      </c>
      <c r="F3081">
        <v>40700</v>
      </c>
      <c r="G3081" t="s">
        <v>911</v>
      </c>
      <c r="I3081" t="s">
        <v>619</v>
      </c>
      <c r="J3081">
        <v>2026</v>
      </c>
      <c r="K3081">
        <v>7</v>
      </c>
      <c r="L3081" t="s">
        <v>94</v>
      </c>
      <c r="M3081">
        <v>233.8182698</v>
      </c>
      <c r="N3081">
        <v>1</v>
      </c>
      <c r="O3081">
        <v>233.8182698</v>
      </c>
      <c r="P3081" t="s">
        <v>2288</v>
      </c>
      <c r="Q3081">
        <v>1</v>
      </c>
    </row>
    <row r="3082" spans="1:17" x14ac:dyDescent="0.25">
      <c r="A3082" t="s">
        <v>2382</v>
      </c>
      <c r="B3082" t="s">
        <v>555</v>
      </c>
      <c r="C3082" t="s">
        <v>556</v>
      </c>
      <c r="D3082" t="s">
        <v>2287</v>
      </c>
      <c r="E3082" t="s">
        <v>93</v>
      </c>
      <c r="F3082">
        <v>40700</v>
      </c>
      <c r="G3082" t="s">
        <v>911</v>
      </c>
      <c r="I3082" t="s">
        <v>253</v>
      </c>
      <c r="J3082">
        <v>2026</v>
      </c>
      <c r="K3082">
        <v>7</v>
      </c>
      <c r="L3082" t="s">
        <v>94</v>
      </c>
      <c r="M3082">
        <v>1550.2129868000002</v>
      </c>
      <c r="N3082">
        <v>1</v>
      </c>
      <c r="O3082">
        <v>1550.2129868000002</v>
      </c>
      <c r="P3082" t="s">
        <v>2288</v>
      </c>
      <c r="Q3082">
        <v>0</v>
      </c>
    </row>
    <row r="3083" spans="1:17" x14ac:dyDescent="0.25">
      <c r="A3083" t="s">
        <v>2382</v>
      </c>
      <c r="B3083" t="s">
        <v>555</v>
      </c>
      <c r="C3083" t="s">
        <v>556</v>
      </c>
      <c r="D3083" t="s">
        <v>2287</v>
      </c>
      <c r="E3083" t="s">
        <v>105</v>
      </c>
      <c r="F3083">
        <v>40700</v>
      </c>
      <c r="G3083" t="s">
        <v>911</v>
      </c>
      <c r="I3083" t="s">
        <v>144</v>
      </c>
      <c r="J3083">
        <v>2026</v>
      </c>
      <c r="K3083">
        <v>7</v>
      </c>
      <c r="L3083" t="s">
        <v>94</v>
      </c>
      <c r="M3083">
        <v>1180.0705895999999</v>
      </c>
      <c r="N3083">
        <v>1</v>
      </c>
      <c r="O3083">
        <v>1180.0705895999999</v>
      </c>
      <c r="P3083" t="s">
        <v>2288</v>
      </c>
      <c r="Q3083">
        <v>0</v>
      </c>
    </row>
    <row r="3084" spans="1:17" x14ac:dyDescent="0.25">
      <c r="A3084" t="s">
        <v>1298</v>
      </c>
      <c r="B3084" t="s">
        <v>2337</v>
      </c>
      <c r="C3084" t="s">
        <v>762</v>
      </c>
      <c r="D3084" t="s">
        <v>2287</v>
      </c>
      <c r="E3084" t="s">
        <v>105</v>
      </c>
      <c r="F3084">
        <v>40700</v>
      </c>
      <c r="G3084" t="s">
        <v>911</v>
      </c>
      <c r="I3084" t="s">
        <v>2355</v>
      </c>
      <c r="J3084">
        <v>2026</v>
      </c>
      <c r="K3084">
        <v>7</v>
      </c>
      <c r="L3084" t="s">
        <v>94</v>
      </c>
      <c r="M3084">
        <v>204.9</v>
      </c>
      <c r="N3084">
        <v>1</v>
      </c>
      <c r="O3084">
        <v>204.9</v>
      </c>
      <c r="P3084" t="s">
        <v>2288</v>
      </c>
      <c r="Q3084">
        <v>0</v>
      </c>
    </row>
    <row r="3085" spans="1:17" x14ac:dyDescent="0.25">
      <c r="A3085" t="s">
        <v>1298</v>
      </c>
      <c r="B3085" t="s">
        <v>2337</v>
      </c>
      <c r="C3085" t="s">
        <v>762</v>
      </c>
      <c r="D3085" t="s">
        <v>2287</v>
      </c>
      <c r="E3085" t="s">
        <v>93</v>
      </c>
      <c r="F3085">
        <v>40700</v>
      </c>
      <c r="G3085" t="s">
        <v>911</v>
      </c>
      <c r="I3085" t="s">
        <v>253</v>
      </c>
      <c r="J3085">
        <v>2026</v>
      </c>
      <c r="K3085">
        <v>7</v>
      </c>
      <c r="L3085" t="s">
        <v>94</v>
      </c>
      <c r="M3085">
        <v>600</v>
      </c>
      <c r="N3085">
        <v>1</v>
      </c>
      <c r="O3085">
        <v>600</v>
      </c>
      <c r="P3085" t="s">
        <v>2288</v>
      </c>
      <c r="Q3085">
        <v>0</v>
      </c>
    </row>
    <row r="3086" spans="1:17" x14ac:dyDescent="0.25">
      <c r="A3086" t="s">
        <v>1298</v>
      </c>
      <c r="B3086" t="s">
        <v>2337</v>
      </c>
      <c r="C3086" t="s">
        <v>762</v>
      </c>
      <c r="D3086" t="s">
        <v>2287</v>
      </c>
      <c r="E3086" t="s">
        <v>104</v>
      </c>
      <c r="F3086">
        <v>40700</v>
      </c>
      <c r="G3086" t="s">
        <v>911</v>
      </c>
      <c r="I3086" t="s">
        <v>118</v>
      </c>
      <c r="J3086">
        <v>2026</v>
      </c>
      <c r="K3086">
        <v>7</v>
      </c>
      <c r="L3086" t="s">
        <v>94</v>
      </c>
      <c r="M3086">
        <v>109.37</v>
      </c>
      <c r="N3086">
        <v>1</v>
      </c>
      <c r="O3086">
        <v>109.37</v>
      </c>
      <c r="P3086" t="s">
        <v>2288</v>
      </c>
      <c r="Q3086">
        <v>0</v>
      </c>
    </row>
    <row r="3087" spans="1:17" x14ac:dyDescent="0.25">
      <c r="A3087" t="s">
        <v>1298</v>
      </c>
      <c r="B3087" t="s">
        <v>2337</v>
      </c>
      <c r="C3087" t="s">
        <v>762</v>
      </c>
      <c r="D3087" t="s">
        <v>2287</v>
      </c>
      <c r="E3087" t="s">
        <v>104</v>
      </c>
      <c r="F3087">
        <v>40700</v>
      </c>
      <c r="G3087" t="s">
        <v>911</v>
      </c>
      <c r="I3087" t="s">
        <v>120</v>
      </c>
      <c r="J3087">
        <v>2026</v>
      </c>
      <c r="K3087">
        <v>7</v>
      </c>
      <c r="L3087" t="s">
        <v>94</v>
      </c>
      <c r="M3087">
        <v>163.63</v>
      </c>
      <c r="N3087">
        <v>1</v>
      </c>
      <c r="O3087">
        <v>163.63</v>
      </c>
      <c r="P3087" t="s">
        <v>2288</v>
      </c>
      <c r="Q3087">
        <v>0</v>
      </c>
    </row>
    <row r="3088" spans="1:17" x14ac:dyDescent="0.25">
      <c r="A3088" t="s">
        <v>1298</v>
      </c>
      <c r="B3088" t="s">
        <v>2337</v>
      </c>
      <c r="C3088" t="s">
        <v>762</v>
      </c>
      <c r="D3088" t="s">
        <v>2287</v>
      </c>
      <c r="E3088" t="s">
        <v>105</v>
      </c>
      <c r="F3088">
        <v>40700</v>
      </c>
      <c r="G3088" t="s">
        <v>911</v>
      </c>
      <c r="I3088" t="s">
        <v>144</v>
      </c>
      <c r="J3088">
        <v>2026</v>
      </c>
      <c r="K3088">
        <v>7</v>
      </c>
      <c r="L3088" t="s">
        <v>94</v>
      </c>
      <c r="M3088">
        <v>100</v>
      </c>
      <c r="N3088">
        <v>1</v>
      </c>
      <c r="O3088">
        <v>100</v>
      </c>
      <c r="P3088" t="s">
        <v>2288</v>
      </c>
      <c r="Q3088">
        <v>0</v>
      </c>
    </row>
    <row r="3089" spans="1:17" x14ac:dyDescent="0.25">
      <c r="A3089" t="s">
        <v>1298</v>
      </c>
      <c r="B3089" t="s">
        <v>2337</v>
      </c>
      <c r="C3089" t="s">
        <v>762</v>
      </c>
      <c r="D3089" t="s">
        <v>2287</v>
      </c>
      <c r="E3089" t="s">
        <v>105</v>
      </c>
      <c r="F3089">
        <v>40700</v>
      </c>
      <c r="G3089" t="s">
        <v>911</v>
      </c>
      <c r="I3089" t="s">
        <v>158</v>
      </c>
      <c r="J3089">
        <v>2026</v>
      </c>
      <c r="K3089">
        <v>7</v>
      </c>
      <c r="L3089" t="s">
        <v>94</v>
      </c>
      <c r="M3089">
        <v>656.25</v>
      </c>
      <c r="N3089">
        <v>1</v>
      </c>
      <c r="O3089">
        <v>656.25</v>
      </c>
      <c r="P3089" t="s">
        <v>2288</v>
      </c>
      <c r="Q3089">
        <v>0</v>
      </c>
    </row>
    <row r="3090" spans="1:17" x14ac:dyDescent="0.25">
      <c r="A3090" t="s">
        <v>2382</v>
      </c>
      <c r="B3090" t="s">
        <v>596</v>
      </c>
      <c r="C3090" t="s">
        <v>597</v>
      </c>
      <c r="D3090" t="s">
        <v>2287</v>
      </c>
      <c r="E3090" t="s">
        <v>93</v>
      </c>
      <c r="F3090">
        <v>40700</v>
      </c>
      <c r="G3090" t="s">
        <v>911</v>
      </c>
      <c r="I3090" t="s">
        <v>668</v>
      </c>
      <c r="J3090">
        <v>2026</v>
      </c>
      <c r="K3090">
        <v>7</v>
      </c>
      <c r="L3090" t="s">
        <v>94</v>
      </c>
      <c r="M3090">
        <v>761.16</v>
      </c>
      <c r="N3090">
        <v>1</v>
      </c>
      <c r="O3090">
        <v>761.16</v>
      </c>
      <c r="P3090" t="s">
        <v>2288</v>
      </c>
      <c r="Q3090">
        <v>0</v>
      </c>
    </row>
    <row r="3091" spans="1:17" x14ac:dyDescent="0.25">
      <c r="A3091" t="s">
        <v>2382</v>
      </c>
      <c r="B3091" t="s">
        <v>596</v>
      </c>
      <c r="C3091" t="s">
        <v>597</v>
      </c>
      <c r="D3091" t="s">
        <v>2287</v>
      </c>
      <c r="E3091" t="s">
        <v>93</v>
      </c>
      <c r="F3091">
        <v>40700</v>
      </c>
      <c r="G3091" t="s">
        <v>911</v>
      </c>
      <c r="I3091" t="s">
        <v>253</v>
      </c>
      <c r="J3091">
        <v>2026</v>
      </c>
      <c r="K3091">
        <v>7</v>
      </c>
      <c r="L3091" t="s">
        <v>94</v>
      </c>
      <c r="M3091">
        <v>1370.3</v>
      </c>
      <c r="N3091">
        <v>1</v>
      </c>
      <c r="O3091">
        <v>1370.3</v>
      </c>
      <c r="P3091" t="s">
        <v>2288</v>
      </c>
      <c r="Q3091">
        <v>0</v>
      </c>
    </row>
    <row r="3092" spans="1:17" x14ac:dyDescent="0.25">
      <c r="A3092" t="s">
        <v>2382</v>
      </c>
      <c r="B3092" t="s">
        <v>596</v>
      </c>
      <c r="C3092" t="s">
        <v>597</v>
      </c>
      <c r="D3092" t="s">
        <v>2287</v>
      </c>
      <c r="E3092" t="s">
        <v>93</v>
      </c>
      <c r="F3092">
        <v>40700</v>
      </c>
      <c r="G3092" t="s">
        <v>911</v>
      </c>
      <c r="I3092" t="s">
        <v>241</v>
      </c>
      <c r="J3092">
        <v>2026</v>
      </c>
      <c r="K3092">
        <v>7</v>
      </c>
      <c r="L3092" t="s">
        <v>94</v>
      </c>
      <c r="M3092">
        <v>805.5</v>
      </c>
      <c r="N3092">
        <v>1</v>
      </c>
      <c r="O3092">
        <v>805.5</v>
      </c>
      <c r="P3092" t="s">
        <v>2288</v>
      </c>
      <c r="Q3092">
        <v>0</v>
      </c>
    </row>
    <row r="3093" spans="1:17" x14ac:dyDescent="0.25">
      <c r="A3093" t="s">
        <v>2382</v>
      </c>
      <c r="B3093" t="s">
        <v>596</v>
      </c>
      <c r="C3093" t="s">
        <v>597</v>
      </c>
      <c r="D3093" t="s">
        <v>2287</v>
      </c>
      <c r="E3093" t="s">
        <v>105</v>
      </c>
      <c r="F3093">
        <v>40700</v>
      </c>
      <c r="G3093" t="s">
        <v>911</v>
      </c>
      <c r="I3093" t="s">
        <v>158</v>
      </c>
      <c r="J3093">
        <v>2026</v>
      </c>
      <c r="K3093">
        <v>7</v>
      </c>
      <c r="L3093" t="s">
        <v>94</v>
      </c>
      <c r="M3093">
        <v>686.2</v>
      </c>
      <c r="N3093">
        <v>1</v>
      </c>
      <c r="O3093">
        <v>686.2</v>
      </c>
      <c r="P3093" t="s">
        <v>2288</v>
      </c>
      <c r="Q3093">
        <v>0</v>
      </c>
    </row>
    <row r="3094" spans="1:17" x14ac:dyDescent="0.25">
      <c r="A3094" t="s">
        <v>2699</v>
      </c>
      <c r="B3094" t="s">
        <v>600</v>
      </c>
      <c r="C3094" t="s">
        <v>576</v>
      </c>
      <c r="D3094" t="s">
        <v>2287</v>
      </c>
      <c r="E3094" t="s">
        <v>93</v>
      </c>
      <c r="F3094">
        <v>40700</v>
      </c>
      <c r="G3094" t="s">
        <v>911</v>
      </c>
      <c r="I3094" t="s">
        <v>253</v>
      </c>
      <c r="J3094">
        <v>2026</v>
      </c>
      <c r="K3094">
        <v>7</v>
      </c>
      <c r="L3094" t="s">
        <v>94</v>
      </c>
      <c r="M3094">
        <v>402.36</v>
      </c>
      <c r="N3094">
        <v>1</v>
      </c>
      <c r="O3094">
        <v>402.36</v>
      </c>
      <c r="P3094" t="s">
        <v>2288</v>
      </c>
      <c r="Q3094">
        <v>0</v>
      </c>
    </row>
    <row r="3095" spans="1:17" x14ac:dyDescent="0.25">
      <c r="A3095" t="s">
        <v>2699</v>
      </c>
      <c r="B3095" t="s">
        <v>600</v>
      </c>
      <c r="C3095" t="s">
        <v>576</v>
      </c>
      <c r="D3095" t="s">
        <v>2287</v>
      </c>
      <c r="E3095" t="s">
        <v>105</v>
      </c>
      <c r="F3095">
        <v>40700</v>
      </c>
      <c r="G3095" t="s">
        <v>911</v>
      </c>
      <c r="I3095" t="s">
        <v>2295</v>
      </c>
      <c r="J3095">
        <v>2026</v>
      </c>
      <c r="K3095">
        <v>7</v>
      </c>
      <c r="L3095" t="s">
        <v>94</v>
      </c>
      <c r="M3095">
        <v>616.96</v>
      </c>
      <c r="N3095">
        <v>1</v>
      </c>
      <c r="O3095">
        <v>616.96</v>
      </c>
      <c r="P3095" t="s">
        <v>2288</v>
      </c>
      <c r="Q3095">
        <v>0</v>
      </c>
    </row>
    <row r="3096" spans="1:17" x14ac:dyDescent="0.25">
      <c r="A3096" t="s">
        <v>2382</v>
      </c>
      <c r="B3096" t="s">
        <v>2195</v>
      </c>
      <c r="C3096" t="s">
        <v>2196</v>
      </c>
      <c r="D3096" t="s">
        <v>2287</v>
      </c>
      <c r="E3096" t="s">
        <v>93</v>
      </c>
      <c r="F3096">
        <v>40700</v>
      </c>
      <c r="G3096" t="s">
        <v>911</v>
      </c>
      <c r="I3096" t="s">
        <v>253</v>
      </c>
      <c r="J3096">
        <v>2026</v>
      </c>
      <c r="K3096">
        <v>7</v>
      </c>
      <c r="L3096" t="s">
        <v>94</v>
      </c>
      <c r="M3096">
        <v>1087.74</v>
      </c>
      <c r="N3096">
        <v>1</v>
      </c>
      <c r="O3096">
        <v>1087.74</v>
      </c>
      <c r="P3096" t="s">
        <v>2288</v>
      </c>
      <c r="Q3096">
        <v>0</v>
      </c>
    </row>
    <row r="3097" spans="1:17" x14ac:dyDescent="0.25">
      <c r="A3097" t="s">
        <v>2382</v>
      </c>
      <c r="B3097" t="s">
        <v>2195</v>
      </c>
      <c r="C3097" t="s">
        <v>2196</v>
      </c>
      <c r="D3097" t="s">
        <v>2287</v>
      </c>
      <c r="E3097" t="s">
        <v>105</v>
      </c>
      <c r="F3097">
        <v>40700</v>
      </c>
      <c r="G3097" t="s">
        <v>911</v>
      </c>
      <c r="I3097" t="s">
        <v>144</v>
      </c>
      <c r="J3097">
        <v>2026</v>
      </c>
      <c r="K3097">
        <v>7</v>
      </c>
      <c r="L3097" t="s">
        <v>94</v>
      </c>
      <c r="M3097">
        <v>230.1</v>
      </c>
      <c r="N3097">
        <v>1</v>
      </c>
      <c r="O3097">
        <v>230.1</v>
      </c>
      <c r="P3097" t="s">
        <v>2288</v>
      </c>
      <c r="Q3097">
        <v>0</v>
      </c>
    </row>
    <row r="3098" spans="1:17" x14ac:dyDescent="0.25">
      <c r="A3098" t="s">
        <v>2382</v>
      </c>
      <c r="B3098" t="s">
        <v>596</v>
      </c>
      <c r="C3098" t="s">
        <v>2282</v>
      </c>
      <c r="D3098" t="s">
        <v>2287</v>
      </c>
      <c r="E3098" t="s">
        <v>114</v>
      </c>
      <c r="F3098">
        <v>40700</v>
      </c>
      <c r="G3098" t="s">
        <v>911</v>
      </c>
      <c r="I3098" t="s">
        <v>2282</v>
      </c>
      <c r="J3098">
        <v>2026</v>
      </c>
      <c r="K3098">
        <v>7</v>
      </c>
      <c r="L3098" t="s">
        <v>94</v>
      </c>
      <c r="M3098">
        <v>0</v>
      </c>
      <c r="N3098">
        <v>1</v>
      </c>
      <c r="O3098">
        <v>0</v>
      </c>
      <c r="P3098" t="s">
        <v>2288</v>
      </c>
      <c r="Q3098" t="s">
        <v>96</v>
      </c>
    </row>
    <row r="3099" spans="1:17" x14ac:dyDescent="0.25">
      <c r="A3099" t="s">
        <v>2382</v>
      </c>
      <c r="B3099" t="s">
        <v>596</v>
      </c>
      <c r="C3099" t="s">
        <v>2282</v>
      </c>
      <c r="D3099" t="s">
        <v>2287</v>
      </c>
      <c r="E3099" t="s">
        <v>114</v>
      </c>
      <c r="F3099">
        <v>40700</v>
      </c>
      <c r="G3099" t="s">
        <v>911</v>
      </c>
      <c r="I3099" t="s">
        <v>2282</v>
      </c>
      <c r="J3099">
        <v>2026</v>
      </c>
      <c r="K3099">
        <v>7</v>
      </c>
      <c r="L3099" t="s">
        <v>94</v>
      </c>
      <c r="M3099">
        <v>0</v>
      </c>
      <c r="N3099">
        <v>1</v>
      </c>
      <c r="O3099">
        <v>0</v>
      </c>
      <c r="P3099" t="s">
        <v>2288</v>
      </c>
      <c r="Q3099" t="s">
        <v>96</v>
      </c>
    </row>
    <row r="3100" spans="1:17" x14ac:dyDescent="0.25">
      <c r="A3100" t="s">
        <v>2382</v>
      </c>
      <c r="B3100" t="s">
        <v>596</v>
      </c>
      <c r="C3100" t="s">
        <v>2282</v>
      </c>
      <c r="D3100" t="s">
        <v>2287</v>
      </c>
      <c r="E3100" t="s">
        <v>114</v>
      </c>
      <c r="F3100">
        <v>40700</v>
      </c>
      <c r="G3100" t="s">
        <v>911</v>
      </c>
      <c r="I3100" t="s">
        <v>2282</v>
      </c>
      <c r="J3100">
        <v>2026</v>
      </c>
      <c r="K3100">
        <v>7</v>
      </c>
      <c r="L3100" t="s">
        <v>94</v>
      </c>
      <c r="M3100">
        <v>0</v>
      </c>
      <c r="N3100">
        <v>1</v>
      </c>
      <c r="O3100">
        <v>0</v>
      </c>
      <c r="P3100" t="s">
        <v>2288</v>
      </c>
      <c r="Q3100" t="s">
        <v>96</v>
      </c>
    </row>
    <row r="3101" spans="1:17" x14ac:dyDescent="0.25">
      <c r="A3101" t="s">
        <v>2382</v>
      </c>
      <c r="B3101" t="s">
        <v>596</v>
      </c>
      <c r="C3101" t="s">
        <v>2282</v>
      </c>
      <c r="D3101" t="s">
        <v>2287</v>
      </c>
      <c r="E3101" t="s">
        <v>114</v>
      </c>
      <c r="F3101">
        <v>40700</v>
      </c>
      <c r="G3101" t="s">
        <v>911</v>
      </c>
      <c r="I3101" t="s">
        <v>2282</v>
      </c>
      <c r="J3101">
        <v>2026</v>
      </c>
      <c r="K3101">
        <v>7</v>
      </c>
      <c r="L3101" t="s">
        <v>94</v>
      </c>
      <c r="M3101">
        <v>0</v>
      </c>
      <c r="N3101">
        <v>1</v>
      </c>
      <c r="O3101">
        <v>0</v>
      </c>
      <c r="P3101" t="s">
        <v>2288</v>
      </c>
      <c r="Q3101" t="s">
        <v>96</v>
      </c>
    </row>
    <row r="3102" spans="1:17" x14ac:dyDescent="0.25">
      <c r="A3102" t="s">
        <v>2382</v>
      </c>
      <c r="B3102" t="s">
        <v>596</v>
      </c>
      <c r="C3102" t="s">
        <v>2282</v>
      </c>
      <c r="D3102" t="s">
        <v>2287</v>
      </c>
      <c r="E3102" t="s">
        <v>114</v>
      </c>
      <c r="F3102">
        <v>40700</v>
      </c>
      <c r="G3102" t="s">
        <v>911</v>
      </c>
      <c r="I3102" t="s">
        <v>2282</v>
      </c>
      <c r="J3102">
        <v>2026</v>
      </c>
      <c r="K3102">
        <v>7</v>
      </c>
      <c r="L3102" t="s">
        <v>94</v>
      </c>
      <c r="M3102">
        <v>0</v>
      </c>
      <c r="N3102">
        <v>1</v>
      </c>
      <c r="O3102">
        <v>0</v>
      </c>
      <c r="P3102" t="s">
        <v>2288</v>
      </c>
      <c r="Q3102" t="s">
        <v>96</v>
      </c>
    </row>
    <row r="3103" spans="1:17" x14ac:dyDescent="0.25">
      <c r="A3103" t="s">
        <v>2595</v>
      </c>
      <c r="B3103" t="s">
        <v>600</v>
      </c>
      <c r="C3103" t="s">
        <v>323</v>
      </c>
      <c r="D3103" t="s">
        <v>2287</v>
      </c>
      <c r="E3103" t="s">
        <v>101</v>
      </c>
      <c r="F3103">
        <v>40700</v>
      </c>
      <c r="G3103" t="s">
        <v>911</v>
      </c>
      <c r="I3103" t="s">
        <v>337</v>
      </c>
      <c r="J3103">
        <v>2026</v>
      </c>
      <c r="K3103">
        <v>7</v>
      </c>
      <c r="L3103" t="s">
        <v>94</v>
      </c>
      <c r="M3103">
        <v>0</v>
      </c>
      <c r="N3103">
        <v>1</v>
      </c>
      <c r="O3103">
        <v>0</v>
      </c>
      <c r="P3103" t="s">
        <v>2288</v>
      </c>
      <c r="Q3103">
        <v>0</v>
      </c>
    </row>
    <row r="3104" spans="1:17" x14ac:dyDescent="0.25">
      <c r="A3104" t="s">
        <v>2595</v>
      </c>
      <c r="B3104" t="s">
        <v>600</v>
      </c>
      <c r="C3104" t="s">
        <v>323</v>
      </c>
      <c r="D3104" t="s">
        <v>2287</v>
      </c>
      <c r="E3104" t="s">
        <v>102</v>
      </c>
      <c r="F3104">
        <v>40700</v>
      </c>
      <c r="G3104" t="s">
        <v>911</v>
      </c>
      <c r="I3104" t="s">
        <v>892</v>
      </c>
      <c r="J3104">
        <v>2026</v>
      </c>
      <c r="K3104">
        <v>7</v>
      </c>
      <c r="L3104" t="s">
        <v>94</v>
      </c>
      <c r="M3104">
        <v>0</v>
      </c>
      <c r="N3104">
        <v>1</v>
      </c>
      <c r="O3104">
        <v>0</v>
      </c>
      <c r="P3104" t="s">
        <v>2288</v>
      </c>
      <c r="Q3104" t="s">
        <v>96</v>
      </c>
    </row>
    <row r="3105" spans="1:17" x14ac:dyDescent="0.25">
      <c r="A3105" t="s">
        <v>2382</v>
      </c>
      <c r="B3105" t="s">
        <v>258</v>
      </c>
      <c r="C3105" t="s">
        <v>258</v>
      </c>
      <c r="D3105" t="s">
        <v>2287</v>
      </c>
      <c r="E3105" t="s">
        <v>93</v>
      </c>
      <c r="F3105">
        <v>40700</v>
      </c>
      <c r="G3105" t="s">
        <v>911</v>
      </c>
      <c r="I3105" t="s">
        <v>2279</v>
      </c>
      <c r="J3105">
        <v>2026</v>
      </c>
      <c r="K3105">
        <v>7</v>
      </c>
      <c r="L3105" t="s">
        <v>94</v>
      </c>
      <c r="M3105">
        <v>0</v>
      </c>
      <c r="N3105">
        <v>1</v>
      </c>
      <c r="O3105">
        <v>0</v>
      </c>
      <c r="P3105" t="s">
        <v>2288</v>
      </c>
      <c r="Q3105" t="s">
        <v>96</v>
      </c>
    </row>
    <row r="3106" spans="1:17" x14ac:dyDescent="0.25">
      <c r="A3106" t="s">
        <v>2382</v>
      </c>
      <c r="B3106" t="s">
        <v>258</v>
      </c>
      <c r="C3106" t="s">
        <v>258</v>
      </c>
      <c r="D3106" t="s">
        <v>2287</v>
      </c>
      <c r="E3106" t="s">
        <v>102</v>
      </c>
      <c r="F3106">
        <v>40700</v>
      </c>
      <c r="G3106" t="s">
        <v>911</v>
      </c>
      <c r="I3106" t="s">
        <v>2279</v>
      </c>
      <c r="J3106">
        <v>2026</v>
      </c>
      <c r="K3106">
        <v>7</v>
      </c>
      <c r="L3106" t="s">
        <v>94</v>
      </c>
      <c r="M3106">
        <v>0</v>
      </c>
      <c r="N3106">
        <v>1</v>
      </c>
      <c r="O3106">
        <v>0</v>
      </c>
      <c r="P3106" t="s">
        <v>2288</v>
      </c>
      <c r="Q3106" t="s">
        <v>96</v>
      </c>
    </row>
    <row r="3107" spans="1:17" x14ac:dyDescent="0.25">
      <c r="A3107" t="s">
        <v>2382</v>
      </c>
      <c r="B3107" t="s">
        <v>258</v>
      </c>
      <c r="C3107" t="s">
        <v>258</v>
      </c>
      <c r="D3107" t="s">
        <v>2287</v>
      </c>
      <c r="E3107" t="s">
        <v>105</v>
      </c>
      <c r="F3107">
        <v>40700</v>
      </c>
      <c r="G3107" t="s">
        <v>911</v>
      </c>
      <c r="I3107" t="s">
        <v>2279</v>
      </c>
      <c r="J3107">
        <v>2026</v>
      </c>
      <c r="K3107">
        <v>7</v>
      </c>
      <c r="L3107" t="s">
        <v>94</v>
      </c>
      <c r="M3107">
        <v>0</v>
      </c>
      <c r="N3107">
        <v>1</v>
      </c>
      <c r="O3107">
        <v>0</v>
      </c>
      <c r="P3107" t="s">
        <v>2288</v>
      </c>
      <c r="Q3107" t="s">
        <v>96</v>
      </c>
    </row>
    <row r="3108" spans="1:17" x14ac:dyDescent="0.25">
      <c r="A3108" t="s">
        <v>2595</v>
      </c>
      <c r="B3108" t="s">
        <v>258</v>
      </c>
      <c r="C3108" t="s">
        <v>323</v>
      </c>
      <c r="D3108" t="s">
        <v>2287</v>
      </c>
      <c r="E3108" t="s">
        <v>102</v>
      </c>
      <c r="F3108">
        <v>40700</v>
      </c>
      <c r="G3108" t="s">
        <v>911</v>
      </c>
      <c r="I3108" t="s">
        <v>2338</v>
      </c>
      <c r="J3108">
        <v>2026</v>
      </c>
      <c r="K3108">
        <v>7</v>
      </c>
      <c r="L3108" t="s">
        <v>94</v>
      </c>
      <c r="M3108">
        <v>-68138.280340670564</v>
      </c>
      <c r="N3108">
        <v>1</v>
      </c>
      <c r="O3108">
        <v>-68138.280340670564</v>
      </c>
      <c r="P3108" t="s">
        <v>2288</v>
      </c>
      <c r="Q3108" t="s">
        <v>96</v>
      </c>
    </row>
    <row r="3109" spans="1:17" x14ac:dyDescent="0.25">
      <c r="A3109" t="s">
        <v>2595</v>
      </c>
      <c r="B3109" t="s">
        <v>258</v>
      </c>
      <c r="C3109" t="s">
        <v>323</v>
      </c>
      <c r="D3109" t="s">
        <v>2287</v>
      </c>
      <c r="E3109" t="s">
        <v>93</v>
      </c>
      <c r="F3109">
        <v>40700</v>
      </c>
      <c r="G3109" t="s">
        <v>911</v>
      </c>
      <c r="I3109" t="s">
        <v>2338</v>
      </c>
      <c r="J3109">
        <v>2026</v>
      </c>
      <c r="K3109">
        <v>7</v>
      </c>
      <c r="L3109" t="s">
        <v>94</v>
      </c>
      <c r="M3109">
        <v>-26622.890989721254</v>
      </c>
      <c r="N3109">
        <v>1</v>
      </c>
      <c r="O3109">
        <v>-26622.890989721254</v>
      </c>
      <c r="P3109" t="s">
        <v>2288</v>
      </c>
      <c r="Q3109" t="s">
        <v>96</v>
      </c>
    </row>
    <row r="3110" spans="1:17" x14ac:dyDescent="0.25">
      <c r="A3110" t="s">
        <v>2595</v>
      </c>
      <c r="B3110" t="s">
        <v>258</v>
      </c>
      <c r="C3110" t="s">
        <v>323</v>
      </c>
      <c r="D3110" t="s">
        <v>2287</v>
      </c>
      <c r="E3110" t="s">
        <v>104</v>
      </c>
      <c r="F3110">
        <v>40700</v>
      </c>
      <c r="G3110" t="s">
        <v>911</v>
      </c>
      <c r="I3110" t="s">
        <v>2339</v>
      </c>
      <c r="J3110">
        <v>2026</v>
      </c>
      <c r="K3110">
        <v>7</v>
      </c>
      <c r="L3110" t="s">
        <v>94</v>
      </c>
      <c r="M3110">
        <v>0</v>
      </c>
      <c r="N3110">
        <v>1</v>
      </c>
      <c r="O3110">
        <v>0</v>
      </c>
      <c r="P3110" t="s">
        <v>2288</v>
      </c>
      <c r="Q3110">
        <v>0</v>
      </c>
    </row>
    <row r="3111" spans="1:17" x14ac:dyDescent="0.25">
      <c r="A3111" t="s">
        <v>2595</v>
      </c>
      <c r="B3111" t="s">
        <v>258</v>
      </c>
      <c r="C3111" t="s">
        <v>323</v>
      </c>
      <c r="D3111" t="s">
        <v>2287</v>
      </c>
      <c r="E3111" t="s">
        <v>102</v>
      </c>
      <c r="F3111">
        <v>40700</v>
      </c>
      <c r="G3111" t="s">
        <v>911</v>
      </c>
      <c r="I3111" t="s">
        <v>2340</v>
      </c>
      <c r="J3111">
        <v>2026</v>
      </c>
      <c r="K3111">
        <v>7</v>
      </c>
      <c r="L3111" t="s">
        <v>94</v>
      </c>
      <c r="M3111">
        <v>55418.171807453378</v>
      </c>
      <c r="N3111">
        <v>1</v>
      </c>
      <c r="O3111">
        <v>55418.171807453378</v>
      </c>
      <c r="P3111" t="s">
        <v>2288</v>
      </c>
      <c r="Q3111" t="s">
        <v>96</v>
      </c>
    </row>
    <row r="3112" spans="1:17" x14ac:dyDescent="0.25">
      <c r="A3112" t="s">
        <v>2595</v>
      </c>
      <c r="B3112" t="s">
        <v>258</v>
      </c>
      <c r="C3112" t="s">
        <v>323</v>
      </c>
      <c r="D3112" t="s">
        <v>2287</v>
      </c>
      <c r="E3112" t="s">
        <v>93</v>
      </c>
      <c r="F3112">
        <v>40700</v>
      </c>
      <c r="G3112" t="s">
        <v>911</v>
      </c>
      <c r="I3112" t="s">
        <v>2340</v>
      </c>
      <c r="J3112">
        <v>2026</v>
      </c>
      <c r="K3112">
        <v>7</v>
      </c>
      <c r="L3112" t="s">
        <v>94</v>
      </c>
      <c r="M3112">
        <v>21782.882405386972</v>
      </c>
      <c r="N3112">
        <v>1</v>
      </c>
      <c r="O3112">
        <v>21782.882405386972</v>
      </c>
      <c r="P3112" t="s">
        <v>2288</v>
      </c>
      <c r="Q3112" t="s">
        <v>96</v>
      </c>
    </row>
    <row r="3113" spans="1:17" x14ac:dyDescent="0.25">
      <c r="A3113" t="s">
        <v>2595</v>
      </c>
      <c r="B3113" t="s">
        <v>258</v>
      </c>
      <c r="C3113" t="s">
        <v>323</v>
      </c>
      <c r="D3113" t="s">
        <v>2287</v>
      </c>
      <c r="E3113" t="s">
        <v>104</v>
      </c>
      <c r="F3113">
        <v>40700</v>
      </c>
      <c r="G3113" t="s">
        <v>911</v>
      </c>
      <c r="I3113" t="s">
        <v>2339</v>
      </c>
      <c r="J3113">
        <v>2026</v>
      </c>
      <c r="K3113">
        <v>7</v>
      </c>
      <c r="L3113" t="s">
        <v>94</v>
      </c>
      <c r="M3113">
        <v>0</v>
      </c>
      <c r="N3113">
        <v>1</v>
      </c>
      <c r="O3113">
        <v>0</v>
      </c>
      <c r="P3113" t="s">
        <v>2288</v>
      </c>
      <c r="Q3113">
        <v>0</v>
      </c>
    </row>
    <row r="3114" spans="1:17" x14ac:dyDescent="0.25">
      <c r="A3114" t="s">
        <v>2382</v>
      </c>
      <c r="B3114" t="s">
        <v>258</v>
      </c>
      <c r="C3114" t="s">
        <v>258</v>
      </c>
      <c r="D3114" t="s">
        <v>2287</v>
      </c>
      <c r="E3114" t="s">
        <v>93</v>
      </c>
      <c r="F3114">
        <v>40700</v>
      </c>
      <c r="G3114" t="s">
        <v>911</v>
      </c>
      <c r="I3114" t="s">
        <v>331</v>
      </c>
      <c r="J3114">
        <v>2026</v>
      </c>
      <c r="K3114">
        <v>7</v>
      </c>
      <c r="L3114" t="s">
        <v>94</v>
      </c>
      <c r="M3114">
        <v>-1559.5618441798142</v>
      </c>
      <c r="N3114">
        <v>1</v>
      </c>
      <c r="O3114">
        <v>-1559.5618441798142</v>
      </c>
      <c r="P3114" t="s">
        <v>2288</v>
      </c>
      <c r="Q3114" t="s">
        <v>96</v>
      </c>
    </row>
    <row r="3115" spans="1:17" x14ac:dyDescent="0.25">
      <c r="A3115" t="s">
        <v>2382</v>
      </c>
      <c r="B3115" t="s">
        <v>258</v>
      </c>
      <c r="C3115" t="s">
        <v>258</v>
      </c>
      <c r="D3115" t="s">
        <v>2287</v>
      </c>
      <c r="E3115" t="s">
        <v>103</v>
      </c>
      <c r="F3115">
        <v>40700</v>
      </c>
      <c r="G3115" t="s">
        <v>911</v>
      </c>
      <c r="I3115" t="s">
        <v>331</v>
      </c>
      <c r="J3115">
        <v>2026</v>
      </c>
      <c r="K3115">
        <v>7</v>
      </c>
      <c r="L3115" t="s">
        <v>94</v>
      </c>
      <c r="M3115">
        <v>0</v>
      </c>
      <c r="N3115">
        <v>1</v>
      </c>
      <c r="O3115">
        <v>0</v>
      </c>
      <c r="P3115" t="s">
        <v>2288</v>
      </c>
      <c r="Q3115" t="s">
        <v>96</v>
      </c>
    </row>
    <row r="3116" spans="1:17" x14ac:dyDescent="0.25">
      <c r="A3116" t="s">
        <v>2382</v>
      </c>
      <c r="B3116" t="s">
        <v>258</v>
      </c>
      <c r="C3116" t="s">
        <v>258</v>
      </c>
      <c r="D3116" t="s">
        <v>2287</v>
      </c>
      <c r="E3116" t="s">
        <v>104</v>
      </c>
      <c r="F3116">
        <v>40700</v>
      </c>
      <c r="G3116" t="s">
        <v>911</v>
      </c>
      <c r="I3116" t="s">
        <v>331</v>
      </c>
      <c r="J3116">
        <v>2026</v>
      </c>
      <c r="K3116">
        <v>7</v>
      </c>
      <c r="L3116" t="s">
        <v>94</v>
      </c>
      <c r="M3116">
        <v>-0.27300000000104802</v>
      </c>
      <c r="N3116">
        <v>1</v>
      </c>
      <c r="O3116">
        <v>-0.27300000000104802</v>
      </c>
      <c r="P3116" t="s">
        <v>2288</v>
      </c>
      <c r="Q3116" t="s">
        <v>96</v>
      </c>
    </row>
    <row r="3117" spans="1:17" x14ac:dyDescent="0.25">
      <c r="A3117" t="s">
        <v>2382</v>
      </c>
      <c r="B3117" t="s">
        <v>258</v>
      </c>
      <c r="C3117" t="s">
        <v>258</v>
      </c>
      <c r="D3117" t="s">
        <v>2287</v>
      </c>
      <c r="E3117" t="s">
        <v>102</v>
      </c>
      <c r="F3117">
        <v>40700</v>
      </c>
      <c r="G3117" t="s">
        <v>911</v>
      </c>
      <c r="I3117" t="s">
        <v>331</v>
      </c>
      <c r="J3117">
        <v>2026</v>
      </c>
      <c r="K3117">
        <v>7</v>
      </c>
      <c r="L3117" t="s">
        <v>94</v>
      </c>
      <c r="M3117">
        <v>-393.55371388282947</v>
      </c>
      <c r="N3117">
        <v>1</v>
      </c>
      <c r="O3117">
        <v>-393.55371388282947</v>
      </c>
      <c r="P3117" t="s">
        <v>2288</v>
      </c>
      <c r="Q3117" t="s">
        <v>96</v>
      </c>
    </row>
    <row r="3118" spans="1:17" x14ac:dyDescent="0.25">
      <c r="A3118" t="s">
        <v>2382</v>
      </c>
      <c r="B3118" t="s">
        <v>258</v>
      </c>
      <c r="C3118" t="s">
        <v>258</v>
      </c>
      <c r="D3118" t="s">
        <v>2287</v>
      </c>
      <c r="E3118" t="s">
        <v>114</v>
      </c>
      <c r="F3118">
        <v>40700</v>
      </c>
      <c r="G3118" t="s">
        <v>911</v>
      </c>
      <c r="I3118" t="s">
        <v>331</v>
      </c>
      <c r="J3118">
        <v>2026</v>
      </c>
      <c r="K3118">
        <v>7</v>
      </c>
      <c r="L3118" t="s">
        <v>94</v>
      </c>
      <c r="M3118">
        <v>0</v>
      </c>
      <c r="N3118">
        <v>1</v>
      </c>
      <c r="O3118">
        <v>0</v>
      </c>
      <c r="P3118" t="s">
        <v>2288</v>
      </c>
      <c r="Q3118" t="s">
        <v>96</v>
      </c>
    </row>
    <row r="3119" spans="1:17" x14ac:dyDescent="0.25">
      <c r="A3119" t="s">
        <v>2382</v>
      </c>
      <c r="B3119" t="s">
        <v>258</v>
      </c>
      <c r="C3119" t="s">
        <v>258</v>
      </c>
      <c r="D3119" t="s">
        <v>2287</v>
      </c>
      <c r="E3119" t="s">
        <v>114</v>
      </c>
      <c r="F3119">
        <v>40700</v>
      </c>
      <c r="G3119" t="s">
        <v>911</v>
      </c>
      <c r="I3119" t="s">
        <v>331</v>
      </c>
      <c r="J3119">
        <v>2026</v>
      </c>
      <c r="K3119">
        <v>7</v>
      </c>
      <c r="L3119" t="s">
        <v>94</v>
      </c>
      <c r="M3119">
        <v>0</v>
      </c>
      <c r="N3119">
        <v>1</v>
      </c>
      <c r="O3119">
        <v>0</v>
      </c>
      <c r="P3119" t="s">
        <v>2288</v>
      </c>
      <c r="Q3119" t="s">
        <v>96</v>
      </c>
    </row>
    <row r="3120" spans="1:17" x14ac:dyDescent="0.25">
      <c r="A3120" t="s">
        <v>2382</v>
      </c>
      <c r="B3120" t="s">
        <v>258</v>
      </c>
      <c r="C3120" t="s">
        <v>258</v>
      </c>
      <c r="D3120" t="s">
        <v>2287</v>
      </c>
      <c r="E3120" t="s">
        <v>101</v>
      </c>
      <c r="F3120">
        <v>40700</v>
      </c>
      <c r="G3120" t="s">
        <v>911</v>
      </c>
      <c r="I3120" t="s">
        <v>331</v>
      </c>
      <c r="J3120">
        <v>2026</v>
      </c>
      <c r="K3120">
        <v>7</v>
      </c>
      <c r="L3120" t="s">
        <v>94</v>
      </c>
      <c r="M3120">
        <v>0.40129999999999999</v>
      </c>
      <c r="N3120">
        <v>1</v>
      </c>
      <c r="O3120">
        <v>0.40129999999999999</v>
      </c>
      <c r="P3120" t="s">
        <v>2288</v>
      </c>
      <c r="Q3120" t="s">
        <v>96</v>
      </c>
    </row>
    <row r="3121" spans="1:17" x14ac:dyDescent="0.25">
      <c r="A3121" t="s">
        <v>2382</v>
      </c>
      <c r="B3121" t="s">
        <v>258</v>
      </c>
      <c r="C3121" t="s">
        <v>258</v>
      </c>
      <c r="D3121" t="s">
        <v>2287</v>
      </c>
      <c r="E3121" t="s">
        <v>105</v>
      </c>
      <c r="F3121">
        <v>40700</v>
      </c>
      <c r="G3121" t="s">
        <v>911</v>
      </c>
      <c r="I3121" t="s">
        <v>331</v>
      </c>
      <c r="J3121">
        <v>2026</v>
      </c>
      <c r="K3121">
        <v>7</v>
      </c>
      <c r="L3121" t="s">
        <v>94</v>
      </c>
      <c r="M3121">
        <v>-930.51190093584592</v>
      </c>
      <c r="N3121">
        <v>1</v>
      </c>
      <c r="O3121">
        <v>-930.51190093584592</v>
      </c>
      <c r="P3121" t="s">
        <v>2288</v>
      </c>
      <c r="Q3121" t="s">
        <v>96</v>
      </c>
    </row>
    <row r="3122" spans="1:17" x14ac:dyDescent="0.25">
      <c r="A3122" t="s">
        <v>2610</v>
      </c>
      <c r="B3122" t="s">
        <v>268</v>
      </c>
      <c r="C3122" t="s">
        <v>265</v>
      </c>
      <c r="D3122" t="s">
        <v>336</v>
      </c>
      <c r="E3122" t="s">
        <v>101</v>
      </c>
      <c r="F3122">
        <v>40700</v>
      </c>
      <c r="G3122" t="s">
        <v>911</v>
      </c>
      <c r="I3122" t="s">
        <v>269</v>
      </c>
      <c r="J3122">
        <v>2026</v>
      </c>
      <c r="K3122">
        <v>7</v>
      </c>
      <c r="L3122" t="s">
        <v>94</v>
      </c>
      <c r="M3122">
        <v>-886.00982035000004</v>
      </c>
      <c r="N3122">
        <v>1</v>
      </c>
      <c r="O3122">
        <v>-886.00982035000004</v>
      </c>
      <c r="P3122" t="s">
        <v>3055</v>
      </c>
      <c r="Q3122" t="s">
        <v>96</v>
      </c>
    </row>
    <row r="3123" spans="1:17" x14ac:dyDescent="0.25">
      <c r="A3123" t="s">
        <v>2610</v>
      </c>
      <c r="B3123" t="s">
        <v>398</v>
      </c>
      <c r="C3123" t="s">
        <v>265</v>
      </c>
      <c r="D3123" t="s">
        <v>336</v>
      </c>
      <c r="E3123" t="s">
        <v>101</v>
      </c>
      <c r="F3123">
        <v>40700</v>
      </c>
      <c r="G3123" t="s">
        <v>911</v>
      </c>
      <c r="I3123" t="s">
        <v>269</v>
      </c>
      <c r="J3123">
        <v>2026</v>
      </c>
      <c r="K3123">
        <v>7</v>
      </c>
      <c r="L3123" t="s">
        <v>94</v>
      </c>
      <c r="M3123">
        <v>-3470.2355477999999</v>
      </c>
      <c r="N3123">
        <v>1</v>
      </c>
      <c r="O3123">
        <v>-3470.2355477999999</v>
      </c>
      <c r="P3123" t="s">
        <v>3055</v>
      </c>
      <c r="Q3123" t="s">
        <v>96</v>
      </c>
    </row>
    <row r="3124" spans="1:17" x14ac:dyDescent="0.25">
      <c r="A3124" t="s">
        <v>2610</v>
      </c>
      <c r="B3124" t="s">
        <v>399</v>
      </c>
      <c r="C3124" t="s">
        <v>265</v>
      </c>
      <c r="D3124" t="s">
        <v>336</v>
      </c>
      <c r="E3124" t="s">
        <v>101</v>
      </c>
      <c r="F3124">
        <v>40700</v>
      </c>
      <c r="G3124" t="s">
        <v>911</v>
      </c>
      <c r="I3124" t="s">
        <v>269</v>
      </c>
      <c r="J3124">
        <v>2026</v>
      </c>
      <c r="K3124">
        <v>7</v>
      </c>
      <c r="L3124" t="s">
        <v>94</v>
      </c>
      <c r="M3124">
        <v>-3494.4068134499998</v>
      </c>
      <c r="N3124">
        <v>1</v>
      </c>
      <c r="O3124">
        <v>-3494.4068134499998</v>
      </c>
      <c r="P3124" t="s">
        <v>3055</v>
      </c>
      <c r="Q3124" t="s">
        <v>96</v>
      </c>
    </row>
    <row r="3125" spans="1:17" x14ac:dyDescent="0.25">
      <c r="A3125" t="s">
        <v>2610</v>
      </c>
      <c r="B3125" t="s">
        <v>272</v>
      </c>
      <c r="C3125" t="s">
        <v>265</v>
      </c>
      <c r="D3125" t="s">
        <v>336</v>
      </c>
      <c r="E3125" t="s">
        <v>101</v>
      </c>
      <c r="F3125">
        <v>40700</v>
      </c>
      <c r="G3125" t="s">
        <v>911</v>
      </c>
      <c r="I3125" t="s">
        <v>269</v>
      </c>
      <c r="J3125">
        <v>2026</v>
      </c>
      <c r="K3125">
        <v>7</v>
      </c>
      <c r="L3125" t="s">
        <v>94</v>
      </c>
      <c r="M3125">
        <v>-1426.4433015000002</v>
      </c>
      <c r="N3125">
        <v>1</v>
      </c>
      <c r="O3125">
        <v>-1426.4433015000002</v>
      </c>
      <c r="P3125" t="s">
        <v>3055</v>
      </c>
      <c r="Q3125" t="s">
        <v>96</v>
      </c>
    </row>
    <row r="3126" spans="1:17" x14ac:dyDescent="0.25">
      <c r="A3126" t="s">
        <v>2610</v>
      </c>
      <c r="B3126" t="s">
        <v>3155</v>
      </c>
      <c r="C3126" t="s">
        <v>265</v>
      </c>
      <c r="D3126" t="s">
        <v>336</v>
      </c>
      <c r="E3126" t="s">
        <v>101</v>
      </c>
      <c r="F3126">
        <v>40700</v>
      </c>
      <c r="G3126" t="s">
        <v>911</v>
      </c>
      <c r="I3126" t="s">
        <v>269</v>
      </c>
      <c r="J3126">
        <v>2026</v>
      </c>
      <c r="K3126">
        <v>7</v>
      </c>
      <c r="L3126" t="s">
        <v>94</v>
      </c>
      <c r="M3126">
        <v>-493.83622785000006</v>
      </c>
      <c r="N3126">
        <v>1</v>
      </c>
      <c r="O3126">
        <v>-493.83622785000006</v>
      </c>
      <c r="P3126" t="s">
        <v>3055</v>
      </c>
      <c r="Q3126" t="s">
        <v>96</v>
      </c>
    </row>
    <row r="3127" spans="1:17" x14ac:dyDescent="0.25">
      <c r="A3127" t="s">
        <v>2610</v>
      </c>
      <c r="B3127" t="s">
        <v>3156</v>
      </c>
      <c r="C3127" t="s">
        <v>265</v>
      </c>
      <c r="D3127" t="s">
        <v>336</v>
      </c>
      <c r="E3127" t="s">
        <v>101</v>
      </c>
      <c r="F3127">
        <v>40700</v>
      </c>
      <c r="G3127" t="s">
        <v>911</v>
      </c>
      <c r="I3127" t="s">
        <v>269</v>
      </c>
      <c r="J3127">
        <v>2026</v>
      </c>
      <c r="K3127">
        <v>7</v>
      </c>
      <c r="L3127" t="s">
        <v>94</v>
      </c>
      <c r="M3127">
        <v>-9980.2968131999987</v>
      </c>
      <c r="N3127">
        <v>1</v>
      </c>
      <c r="O3127">
        <v>-9980.2968131999987</v>
      </c>
      <c r="P3127" t="s">
        <v>3055</v>
      </c>
      <c r="Q3127" t="s">
        <v>96</v>
      </c>
    </row>
    <row r="3128" spans="1:17" x14ac:dyDescent="0.25">
      <c r="A3128" t="s">
        <v>2610</v>
      </c>
      <c r="B3128" t="s">
        <v>3157</v>
      </c>
      <c r="C3128" t="s">
        <v>265</v>
      </c>
      <c r="D3128" t="s">
        <v>336</v>
      </c>
      <c r="E3128" t="s">
        <v>101</v>
      </c>
      <c r="F3128">
        <v>40700</v>
      </c>
      <c r="G3128" t="s">
        <v>911</v>
      </c>
      <c r="I3128" t="s">
        <v>269</v>
      </c>
      <c r="J3128">
        <v>2026</v>
      </c>
      <c r="K3128">
        <v>7</v>
      </c>
      <c r="L3128" t="s">
        <v>94</v>
      </c>
      <c r="M3128">
        <v>-1424.4624145499999</v>
      </c>
      <c r="N3128">
        <v>1</v>
      </c>
      <c r="O3128">
        <v>-1424.4624145499999</v>
      </c>
      <c r="P3128" t="s">
        <v>3055</v>
      </c>
      <c r="Q3128" t="s">
        <v>96</v>
      </c>
    </row>
    <row r="3129" spans="1:17" x14ac:dyDescent="0.25">
      <c r="A3129" t="s">
        <v>2610</v>
      </c>
      <c r="B3129" t="s">
        <v>3158</v>
      </c>
      <c r="C3129" t="s">
        <v>265</v>
      </c>
      <c r="D3129" t="s">
        <v>336</v>
      </c>
      <c r="E3129" t="s">
        <v>101</v>
      </c>
      <c r="F3129">
        <v>40700</v>
      </c>
      <c r="G3129" t="s">
        <v>911</v>
      </c>
      <c r="I3129" t="s">
        <v>269</v>
      </c>
      <c r="J3129">
        <v>2026</v>
      </c>
      <c r="K3129">
        <v>7</v>
      </c>
      <c r="L3129" t="s">
        <v>94</v>
      </c>
      <c r="M3129">
        <v>-6370.6558345499998</v>
      </c>
      <c r="N3129">
        <v>1</v>
      </c>
      <c r="O3129">
        <v>-6370.6558345499998</v>
      </c>
      <c r="P3129" t="s">
        <v>3055</v>
      </c>
      <c r="Q3129" t="s">
        <v>96</v>
      </c>
    </row>
    <row r="3130" spans="1:17" x14ac:dyDescent="0.25">
      <c r="A3130" t="s">
        <v>2610</v>
      </c>
      <c r="B3130" t="s">
        <v>3159</v>
      </c>
      <c r="C3130" t="s">
        <v>265</v>
      </c>
      <c r="D3130" t="s">
        <v>336</v>
      </c>
      <c r="E3130" t="s">
        <v>101</v>
      </c>
      <c r="F3130">
        <v>40700</v>
      </c>
      <c r="G3130" t="s">
        <v>911</v>
      </c>
      <c r="I3130" t="s">
        <v>269</v>
      </c>
      <c r="J3130">
        <v>2026</v>
      </c>
      <c r="K3130">
        <v>7</v>
      </c>
      <c r="L3130" t="s">
        <v>94</v>
      </c>
      <c r="M3130">
        <v>-1863.7467586499999</v>
      </c>
      <c r="N3130">
        <v>1</v>
      </c>
      <c r="O3130">
        <v>-1863.7467586499999</v>
      </c>
      <c r="P3130" t="s">
        <v>3055</v>
      </c>
      <c r="Q3130" t="s">
        <v>96</v>
      </c>
    </row>
    <row r="3131" spans="1:17" x14ac:dyDescent="0.25">
      <c r="A3131" t="s">
        <v>2610</v>
      </c>
      <c r="B3131" t="s">
        <v>3160</v>
      </c>
      <c r="C3131" t="s">
        <v>265</v>
      </c>
      <c r="D3131" t="s">
        <v>336</v>
      </c>
      <c r="E3131" t="s">
        <v>101</v>
      </c>
      <c r="F3131">
        <v>40700</v>
      </c>
      <c r="G3131" t="s">
        <v>911</v>
      </c>
      <c r="I3131" t="s">
        <v>269</v>
      </c>
      <c r="J3131">
        <v>2026</v>
      </c>
      <c r="K3131">
        <v>7</v>
      </c>
      <c r="L3131" t="s">
        <v>94</v>
      </c>
      <c r="M3131">
        <v>-642.15886664999994</v>
      </c>
      <c r="N3131">
        <v>1</v>
      </c>
      <c r="O3131">
        <v>-642.15886664999994</v>
      </c>
      <c r="P3131" t="s">
        <v>3055</v>
      </c>
      <c r="Q3131" t="s">
        <v>96</v>
      </c>
    </row>
    <row r="3132" spans="1:17" x14ac:dyDescent="0.25">
      <c r="A3132" t="s">
        <v>2392</v>
      </c>
      <c r="B3132" t="s">
        <v>293</v>
      </c>
      <c r="C3132" t="s">
        <v>107</v>
      </c>
      <c r="D3132" t="s">
        <v>336</v>
      </c>
      <c r="E3132" t="s">
        <v>101</v>
      </c>
      <c r="F3132">
        <v>40700</v>
      </c>
      <c r="G3132" t="s">
        <v>911</v>
      </c>
      <c r="I3132" t="s">
        <v>269</v>
      </c>
      <c r="J3132">
        <v>2026</v>
      </c>
      <c r="K3132">
        <v>7</v>
      </c>
      <c r="L3132" t="s">
        <v>94</v>
      </c>
      <c r="M3132">
        <v>-2113.4537297999996</v>
      </c>
      <c r="N3132">
        <v>1</v>
      </c>
      <c r="O3132">
        <v>-2113.4537297999996</v>
      </c>
      <c r="P3132" t="s">
        <v>3055</v>
      </c>
      <c r="Q3132" t="s">
        <v>96</v>
      </c>
    </row>
    <row r="3133" spans="1:17" x14ac:dyDescent="0.25">
      <c r="A3133" t="s">
        <v>2610</v>
      </c>
      <c r="B3133" t="s">
        <v>716</v>
      </c>
      <c r="C3133" t="s">
        <v>265</v>
      </c>
      <c r="D3133" t="s">
        <v>336</v>
      </c>
      <c r="E3133" t="s">
        <v>101</v>
      </c>
      <c r="F3133">
        <v>40700</v>
      </c>
      <c r="G3133" t="s">
        <v>911</v>
      </c>
      <c r="I3133" t="s">
        <v>269</v>
      </c>
      <c r="J3133">
        <v>2026</v>
      </c>
      <c r="K3133">
        <v>7</v>
      </c>
      <c r="L3133" t="s">
        <v>94</v>
      </c>
      <c r="M3133">
        <v>-1957.7725082999998</v>
      </c>
      <c r="N3133">
        <v>1</v>
      </c>
      <c r="O3133">
        <v>-1957.7725082999998</v>
      </c>
      <c r="P3133" t="s">
        <v>3055</v>
      </c>
      <c r="Q3133" t="s">
        <v>96</v>
      </c>
    </row>
    <row r="3134" spans="1:17" x14ac:dyDescent="0.25">
      <c r="A3134" t="s">
        <v>2610</v>
      </c>
      <c r="B3134" t="s">
        <v>3161</v>
      </c>
      <c r="C3134" t="s">
        <v>265</v>
      </c>
      <c r="D3134" t="s">
        <v>336</v>
      </c>
      <c r="E3134" t="s">
        <v>101</v>
      </c>
      <c r="F3134">
        <v>40700</v>
      </c>
      <c r="G3134" t="s">
        <v>911</v>
      </c>
      <c r="I3134" t="s">
        <v>269</v>
      </c>
      <c r="J3134">
        <v>2026</v>
      </c>
      <c r="K3134">
        <v>7</v>
      </c>
      <c r="L3134" t="s">
        <v>94</v>
      </c>
      <c r="M3134">
        <v>-330.8894148</v>
      </c>
      <c r="N3134">
        <v>1</v>
      </c>
      <c r="O3134">
        <v>-330.8894148</v>
      </c>
      <c r="P3134" t="s">
        <v>3055</v>
      </c>
      <c r="Q3134" t="s">
        <v>96</v>
      </c>
    </row>
    <row r="3135" spans="1:17" x14ac:dyDescent="0.25">
      <c r="A3135" t="s">
        <v>2392</v>
      </c>
      <c r="B3135" t="s">
        <v>3162</v>
      </c>
      <c r="C3135" t="s">
        <v>107</v>
      </c>
      <c r="D3135" t="s">
        <v>336</v>
      </c>
      <c r="E3135" t="s">
        <v>101</v>
      </c>
      <c r="F3135">
        <v>40700</v>
      </c>
      <c r="G3135" t="s">
        <v>911</v>
      </c>
      <c r="I3135" t="s">
        <v>269</v>
      </c>
      <c r="J3135">
        <v>2026</v>
      </c>
      <c r="K3135">
        <v>7</v>
      </c>
      <c r="L3135" t="s">
        <v>94</v>
      </c>
      <c r="M3135">
        <v>-139.16856659999996</v>
      </c>
      <c r="N3135">
        <v>1</v>
      </c>
      <c r="O3135">
        <v>-139.16856659999996</v>
      </c>
      <c r="P3135" t="s">
        <v>3055</v>
      </c>
      <c r="Q3135" t="s">
        <v>96</v>
      </c>
    </row>
    <row r="3136" spans="1:17" x14ac:dyDescent="0.25">
      <c r="A3136" t="s">
        <v>2610</v>
      </c>
      <c r="B3136" t="s">
        <v>721</v>
      </c>
      <c r="C3136" t="s">
        <v>265</v>
      </c>
      <c r="D3136" t="s">
        <v>336</v>
      </c>
      <c r="E3136" t="s">
        <v>101</v>
      </c>
      <c r="F3136">
        <v>40700</v>
      </c>
      <c r="G3136" t="s">
        <v>911</v>
      </c>
      <c r="I3136" t="s">
        <v>269</v>
      </c>
      <c r="J3136">
        <v>2026</v>
      </c>
      <c r="K3136">
        <v>7</v>
      </c>
      <c r="L3136" t="s">
        <v>94</v>
      </c>
      <c r="M3136">
        <v>-997.60554810000008</v>
      </c>
      <c r="N3136">
        <v>1</v>
      </c>
      <c r="O3136">
        <v>-997.60554810000008</v>
      </c>
      <c r="P3136" t="s">
        <v>3055</v>
      </c>
      <c r="Q3136" t="s">
        <v>96</v>
      </c>
    </row>
    <row r="3137" spans="1:17" x14ac:dyDescent="0.25">
      <c r="A3137" t="s">
        <v>2610</v>
      </c>
      <c r="B3137" t="s">
        <v>725</v>
      </c>
      <c r="C3137" t="s">
        <v>265</v>
      </c>
      <c r="D3137" t="s">
        <v>336</v>
      </c>
      <c r="E3137" t="s">
        <v>101</v>
      </c>
      <c r="F3137">
        <v>40700</v>
      </c>
      <c r="G3137" t="s">
        <v>911</v>
      </c>
      <c r="I3137" t="s">
        <v>269</v>
      </c>
      <c r="J3137">
        <v>2026</v>
      </c>
      <c r="K3137">
        <v>7</v>
      </c>
      <c r="L3137" t="s">
        <v>94</v>
      </c>
      <c r="M3137">
        <v>-813.78485369999987</v>
      </c>
      <c r="N3137">
        <v>1</v>
      </c>
      <c r="O3137">
        <v>-813.78485369999987</v>
      </c>
      <c r="P3137" t="s">
        <v>3055</v>
      </c>
      <c r="Q3137" t="s">
        <v>96</v>
      </c>
    </row>
    <row r="3138" spans="1:17" x14ac:dyDescent="0.25">
      <c r="A3138" t="s">
        <v>2392</v>
      </c>
      <c r="B3138" t="s">
        <v>408</v>
      </c>
      <c r="C3138" t="s">
        <v>107</v>
      </c>
      <c r="D3138" t="s">
        <v>336</v>
      </c>
      <c r="E3138" t="s">
        <v>101</v>
      </c>
      <c r="F3138">
        <v>40700</v>
      </c>
      <c r="G3138" t="s">
        <v>911</v>
      </c>
      <c r="I3138" t="s">
        <v>269</v>
      </c>
      <c r="J3138">
        <v>2026</v>
      </c>
      <c r="K3138">
        <v>7</v>
      </c>
      <c r="L3138" t="s">
        <v>94</v>
      </c>
      <c r="M3138">
        <v>-2222.8815041999997</v>
      </c>
      <c r="N3138">
        <v>1</v>
      </c>
      <c r="O3138">
        <v>-2222.8815041999997</v>
      </c>
      <c r="P3138" t="s">
        <v>3055</v>
      </c>
      <c r="Q3138" t="s">
        <v>96</v>
      </c>
    </row>
    <row r="3139" spans="1:17" x14ac:dyDescent="0.25">
      <c r="A3139" t="s">
        <v>2610</v>
      </c>
      <c r="B3139" t="s">
        <v>726</v>
      </c>
      <c r="C3139" t="s">
        <v>265</v>
      </c>
      <c r="D3139" t="s">
        <v>336</v>
      </c>
      <c r="E3139" t="s">
        <v>101</v>
      </c>
      <c r="F3139">
        <v>40700</v>
      </c>
      <c r="G3139" t="s">
        <v>911</v>
      </c>
      <c r="I3139" t="s">
        <v>269</v>
      </c>
      <c r="J3139">
        <v>2026</v>
      </c>
      <c r="K3139">
        <v>7</v>
      </c>
      <c r="L3139" t="s">
        <v>94</v>
      </c>
      <c r="M3139">
        <v>-703.41196170000001</v>
      </c>
      <c r="N3139">
        <v>1</v>
      </c>
      <c r="O3139">
        <v>-703.41196170000001</v>
      </c>
      <c r="P3139" t="s">
        <v>3055</v>
      </c>
      <c r="Q3139" t="s">
        <v>96</v>
      </c>
    </row>
    <row r="3140" spans="1:17" x14ac:dyDescent="0.25">
      <c r="A3140" t="s">
        <v>2610</v>
      </c>
      <c r="B3140" t="s">
        <v>727</v>
      </c>
      <c r="C3140" t="s">
        <v>265</v>
      </c>
      <c r="D3140" t="s">
        <v>336</v>
      </c>
      <c r="E3140" t="s">
        <v>101</v>
      </c>
      <c r="F3140">
        <v>40700</v>
      </c>
      <c r="G3140" t="s">
        <v>911</v>
      </c>
      <c r="I3140" t="s">
        <v>269</v>
      </c>
      <c r="J3140">
        <v>2026</v>
      </c>
      <c r="K3140">
        <v>7</v>
      </c>
      <c r="L3140" t="s">
        <v>94</v>
      </c>
      <c r="M3140">
        <v>-5039.1307637999989</v>
      </c>
      <c r="N3140">
        <v>1</v>
      </c>
      <c r="O3140">
        <v>-5039.1307637999989</v>
      </c>
      <c r="P3140" t="s">
        <v>3055</v>
      </c>
      <c r="Q3140" t="s">
        <v>96</v>
      </c>
    </row>
    <row r="3141" spans="1:17" x14ac:dyDescent="0.25">
      <c r="A3141" t="s">
        <v>2392</v>
      </c>
      <c r="B3141" t="s">
        <v>412</v>
      </c>
      <c r="C3141" t="s">
        <v>107</v>
      </c>
      <c r="D3141" t="s">
        <v>336</v>
      </c>
      <c r="E3141" t="s">
        <v>101</v>
      </c>
      <c r="F3141">
        <v>40700</v>
      </c>
      <c r="G3141" t="s">
        <v>911</v>
      </c>
      <c r="I3141" t="s">
        <v>269</v>
      </c>
      <c r="J3141">
        <v>2026</v>
      </c>
      <c r="K3141">
        <v>7</v>
      </c>
      <c r="L3141" t="s">
        <v>94</v>
      </c>
      <c r="M3141">
        <v>-16768.286401649995</v>
      </c>
      <c r="N3141">
        <v>1</v>
      </c>
      <c r="O3141">
        <v>-16768.286401649995</v>
      </c>
      <c r="P3141" t="s">
        <v>3055</v>
      </c>
      <c r="Q3141" t="s">
        <v>96</v>
      </c>
    </row>
    <row r="3142" spans="1:17" x14ac:dyDescent="0.25">
      <c r="A3142" t="s">
        <v>2610</v>
      </c>
      <c r="B3142" t="s">
        <v>416</v>
      </c>
      <c r="C3142" t="s">
        <v>265</v>
      </c>
      <c r="D3142" t="s">
        <v>336</v>
      </c>
      <c r="E3142" t="s">
        <v>101</v>
      </c>
      <c r="F3142">
        <v>40700</v>
      </c>
      <c r="G3142" t="s">
        <v>911</v>
      </c>
      <c r="I3142" t="s">
        <v>269</v>
      </c>
      <c r="J3142">
        <v>2026</v>
      </c>
      <c r="K3142">
        <v>7</v>
      </c>
      <c r="L3142" t="s">
        <v>94</v>
      </c>
      <c r="M3142">
        <v>-309.15521910000001</v>
      </c>
      <c r="N3142">
        <v>1</v>
      </c>
      <c r="O3142">
        <v>-309.15521910000001</v>
      </c>
      <c r="P3142" t="s">
        <v>3055</v>
      </c>
      <c r="Q3142" t="s">
        <v>96</v>
      </c>
    </row>
    <row r="3143" spans="1:17" x14ac:dyDescent="0.25">
      <c r="A3143" t="s">
        <v>2610</v>
      </c>
      <c r="B3143" t="s">
        <v>3163</v>
      </c>
      <c r="C3143" t="s">
        <v>265</v>
      </c>
      <c r="D3143" t="s">
        <v>336</v>
      </c>
      <c r="E3143" t="s">
        <v>101</v>
      </c>
      <c r="F3143">
        <v>40700</v>
      </c>
      <c r="G3143" t="s">
        <v>911</v>
      </c>
      <c r="I3143" t="s">
        <v>269</v>
      </c>
      <c r="J3143">
        <v>2026</v>
      </c>
      <c r="K3143">
        <v>7</v>
      </c>
      <c r="L3143" t="s">
        <v>94</v>
      </c>
      <c r="M3143">
        <v>-832.08364050000012</v>
      </c>
      <c r="N3143">
        <v>1</v>
      </c>
      <c r="O3143">
        <v>-832.08364050000012</v>
      </c>
      <c r="P3143" t="s">
        <v>3055</v>
      </c>
      <c r="Q3143" t="s">
        <v>96</v>
      </c>
    </row>
    <row r="3144" spans="1:17" x14ac:dyDescent="0.25">
      <c r="A3144" t="s">
        <v>2610</v>
      </c>
      <c r="B3144" t="s">
        <v>277</v>
      </c>
      <c r="C3144" t="s">
        <v>265</v>
      </c>
      <c r="D3144" t="s">
        <v>336</v>
      </c>
      <c r="E3144" t="s">
        <v>101</v>
      </c>
      <c r="F3144">
        <v>40700</v>
      </c>
      <c r="G3144" t="s">
        <v>911</v>
      </c>
      <c r="I3144" t="s">
        <v>269</v>
      </c>
      <c r="J3144">
        <v>2026</v>
      </c>
      <c r="K3144">
        <v>7</v>
      </c>
      <c r="L3144" t="s">
        <v>94</v>
      </c>
      <c r="M3144">
        <v>-29275.779719550002</v>
      </c>
      <c r="N3144">
        <v>1</v>
      </c>
      <c r="O3144">
        <v>-29275.779719550002</v>
      </c>
      <c r="P3144" t="s">
        <v>3055</v>
      </c>
      <c r="Q3144" t="s">
        <v>96</v>
      </c>
    </row>
    <row r="3145" spans="1:17" x14ac:dyDescent="0.25">
      <c r="A3145" t="s">
        <v>2610</v>
      </c>
      <c r="B3145" t="s">
        <v>279</v>
      </c>
      <c r="C3145" t="s">
        <v>265</v>
      </c>
      <c r="D3145" t="s">
        <v>336</v>
      </c>
      <c r="E3145" t="s">
        <v>101</v>
      </c>
      <c r="F3145">
        <v>40700</v>
      </c>
      <c r="G3145" t="s">
        <v>911</v>
      </c>
      <c r="I3145" t="s">
        <v>269</v>
      </c>
      <c r="J3145">
        <v>2026</v>
      </c>
      <c r="K3145">
        <v>7</v>
      </c>
      <c r="L3145" t="s">
        <v>94</v>
      </c>
      <c r="M3145">
        <v>-1407.5684374499999</v>
      </c>
      <c r="N3145">
        <v>1</v>
      </c>
      <c r="O3145">
        <v>-1407.5684374499999</v>
      </c>
      <c r="P3145" t="s">
        <v>3055</v>
      </c>
      <c r="Q3145" t="s">
        <v>96</v>
      </c>
    </row>
    <row r="3146" spans="1:17" x14ac:dyDescent="0.25">
      <c r="A3146" t="s">
        <v>2392</v>
      </c>
      <c r="B3146" t="s">
        <v>430</v>
      </c>
      <c r="C3146" t="s">
        <v>107</v>
      </c>
      <c r="D3146" t="s">
        <v>336</v>
      </c>
      <c r="E3146" t="s">
        <v>101</v>
      </c>
      <c r="F3146">
        <v>40700</v>
      </c>
      <c r="G3146" t="s">
        <v>911</v>
      </c>
      <c r="I3146" t="s">
        <v>269</v>
      </c>
      <c r="J3146">
        <v>2026</v>
      </c>
      <c r="K3146">
        <v>7</v>
      </c>
      <c r="L3146" t="s">
        <v>94</v>
      </c>
      <c r="M3146">
        <v>-23910.671696100002</v>
      </c>
      <c r="N3146">
        <v>1</v>
      </c>
      <c r="O3146">
        <v>-23910.671696100002</v>
      </c>
      <c r="P3146" t="s">
        <v>3055</v>
      </c>
      <c r="Q3146" t="s">
        <v>96</v>
      </c>
    </row>
    <row r="3147" spans="1:17" x14ac:dyDescent="0.25">
      <c r="A3147" t="s">
        <v>2392</v>
      </c>
      <c r="B3147" t="s">
        <v>434</v>
      </c>
      <c r="C3147" t="s">
        <v>107</v>
      </c>
      <c r="D3147" t="s">
        <v>336</v>
      </c>
      <c r="E3147" t="s">
        <v>101</v>
      </c>
      <c r="F3147">
        <v>40700</v>
      </c>
      <c r="G3147" t="s">
        <v>911</v>
      </c>
      <c r="I3147" t="s">
        <v>269</v>
      </c>
      <c r="J3147">
        <v>2026</v>
      </c>
      <c r="K3147">
        <v>7</v>
      </c>
      <c r="L3147" t="s">
        <v>94</v>
      </c>
      <c r="M3147">
        <v>-12445.102104749998</v>
      </c>
      <c r="N3147">
        <v>1</v>
      </c>
      <c r="O3147">
        <v>-12445.102104749998</v>
      </c>
      <c r="P3147" t="s">
        <v>3055</v>
      </c>
      <c r="Q3147" t="s">
        <v>96</v>
      </c>
    </row>
    <row r="3148" spans="1:17" x14ac:dyDescent="0.25">
      <c r="A3148" t="s">
        <v>2392</v>
      </c>
      <c r="B3148" t="s">
        <v>3164</v>
      </c>
      <c r="C3148" t="s">
        <v>107</v>
      </c>
      <c r="D3148" t="s">
        <v>336</v>
      </c>
      <c r="E3148" t="s">
        <v>101</v>
      </c>
      <c r="F3148">
        <v>40700</v>
      </c>
      <c r="G3148" t="s">
        <v>911</v>
      </c>
      <c r="I3148" t="s">
        <v>269</v>
      </c>
      <c r="J3148">
        <v>2026</v>
      </c>
      <c r="K3148">
        <v>7</v>
      </c>
      <c r="L3148" t="s">
        <v>94</v>
      </c>
      <c r="M3148">
        <v>-662.90291130000003</v>
      </c>
      <c r="N3148">
        <v>1</v>
      </c>
      <c r="O3148">
        <v>-662.90291130000003</v>
      </c>
      <c r="P3148" t="s">
        <v>3055</v>
      </c>
      <c r="Q3148" t="s">
        <v>96</v>
      </c>
    </row>
    <row r="3149" spans="1:17" x14ac:dyDescent="0.25">
      <c r="A3149" t="s">
        <v>2516</v>
      </c>
      <c r="B3149" t="s">
        <v>748</v>
      </c>
      <c r="C3149" t="s">
        <v>296</v>
      </c>
      <c r="D3149" t="s">
        <v>336</v>
      </c>
      <c r="E3149" t="s">
        <v>101</v>
      </c>
      <c r="F3149">
        <v>40700</v>
      </c>
      <c r="G3149" t="s">
        <v>911</v>
      </c>
      <c r="I3149" t="s">
        <v>269</v>
      </c>
      <c r="J3149">
        <v>2026</v>
      </c>
      <c r="K3149">
        <v>7</v>
      </c>
      <c r="L3149" t="s">
        <v>94</v>
      </c>
      <c r="M3149">
        <v>-802.84289504999981</v>
      </c>
      <c r="N3149">
        <v>1</v>
      </c>
      <c r="O3149">
        <v>-802.84289504999981</v>
      </c>
      <c r="P3149" t="s">
        <v>3055</v>
      </c>
      <c r="Q3149" t="s">
        <v>96</v>
      </c>
    </row>
    <row r="3150" spans="1:17" x14ac:dyDescent="0.25">
      <c r="A3150" t="s">
        <v>2610</v>
      </c>
      <c r="B3150" t="s">
        <v>452</v>
      </c>
      <c r="C3150" t="s">
        <v>265</v>
      </c>
      <c r="D3150" t="s">
        <v>336</v>
      </c>
      <c r="E3150" t="s">
        <v>101</v>
      </c>
      <c r="F3150">
        <v>40700</v>
      </c>
      <c r="G3150" t="s">
        <v>911</v>
      </c>
      <c r="I3150" t="s">
        <v>269</v>
      </c>
      <c r="J3150">
        <v>2026</v>
      </c>
      <c r="K3150">
        <v>7</v>
      </c>
      <c r="L3150" t="s">
        <v>94</v>
      </c>
      <c r="M3150">
        <v>-1285.1119596000001</v>
      </c>
      <c r="N3150">
        <v>1</v>
      </c>
      <c r="O3150">
        <v>-1285.1119596000001</v>
      </c>
      <c r="P3150" t="s">
        <v>3055</v>
      </c>
      <c r="Q3150" t="s">
        <v>96</v>
      </c>
    </row>
    <row r="3151" spans="1:17" x14ac:dyDescent="0.25">
      <c r="A3151" t="s">
        <v>2392</v>
      </c>
      <c r="B3151" t="s">
        <v>348</v>
      </c>
      <c r="C3151" t="s">
        <v>107</v>
      </c>
      <c r="D3151" t="s">
        <v>336</v>
      </c>
      <c r="E3151" t="s">
        <v>101</v>
      </c>
      <c r="F3151">
        <v>40700</v>
      </c>
      <c r="G3151" t="s">
        <v>911</v>
      </c>
      <c r="I3151" t="s">
        <v>269</v>
      </c>
      <c r="J3151">
        <v>2026</v>
      </c>
      <c r="K3151">
        <v>7</v>
      </c>
      <c r="L3151" t="s">
        <v>94</v>
      </c>
      <c r="M3151">
        <v>-13252.307980799998</v>
      </c>
      <c r="N3151">
        <v>1</v>
      </c>
      <c r="O3151">
        <v>-13252.307980799998</v>
      </c>
      <c r="P3151" t="s">
        <v>3055</v>
      </c>
      <c r="Q3151" t="s">
        <v>96</v>
      </c>
    </row>
    <row r="3152" spans="1:17" x14ac:dyDescent="0.25">
      <c r="A3152" t="s">
        <v>2516</v>
      </c>
      <c r="B3152" t="s">
        <v>297</v>
      </c>
      <c r="C3152" t="s">
        <v>296</v>
      </c>
      <c r="D3152" t="s">
        <v>336</v>
      </c>
      <c r="E3152" t="s">
        <v>101</v>
      </c>
      <c r="F3152">
        <v>40700</v>
      </c>
      <c r="G3152" t="s">
        <v>911</v>
      </c>
      <c r="I3152" t="s">
        <v>269</v>
      </c>
      <c r="J3152">
        <v>2026</v>
      </c>
      <c r="K3152">
        <v>7</v>
      </c>
      <c r="L3152" t="s">
        <v>94</v>
      </c>
      <c r="M3152">
        <v>-4568.658708599999</v>
      </c>
      <c r="N3152">
        <v>1</v>
      </c>
      <c r="O3152">
        <v>-4568.658708599999</v>
      </c>
      <c r="P3152" t="s">
        <v>3055</v>
      </c>
      <c r="Q3152" t="s">
        <v>96</v>
      </c>
    </row>
    <row r="3153" spans="1:17" x14ac:dyDescent="0.25">
      <c r="A3153" t="s">
        <v>2516</v>
      </c>
      <c r="B3153" t="s">
        <v>298</v>
      </c>
      <c r="C3153" t="s">
        <v>296</v>
      </c>
      <c r="D3153" t="s">
        <v>336</v>
      </c>
      <c r="E3153" t="s">
        <v>101</v>
      </c>
      <c r="F3153">
        <v>40700</v>
      </c>
      <c r="G3153" t="s">
        <v>911</v>
      </c>
      <c r="I3153" t="s">
        <v>269</v>
      </c>
      <c r="J3153">
        <v>2026</v>
      </c>
      <c r="K3153">
        <v>7</v>
      </c>
      <c r="L3153" t="s">
        <v>94</v>
      </c>
      <c r="M3153">
        <v>-2453.1661917000001</v>
      </c>
      <c r="N3153">
        <v>1</v>
      </c>
      <c r="O3153">
        <v>-2453.1661917000001</v>
      </c>
      <c r="P3153" t="s">
        <v>3055</v>
      </c>
      <c r="Q3153" t="s">
        <v>96</v>
      </c>
    </row>
    <row r="3154" spans="1:17" x14ac:dyDescent="0.25">
      <c r="A3154" t="s">
        <v>2392</v>
      </c>
      <c r="B3154" t="s">
        <v>349</v>
      </c>
      <c r="C3154" t="s">
        <v>107</v>
      </c>
      <c r="D3154" t="s">
        <v>336</v>
      </c>
      <c r="E3154" t="s">
        <v>101</v>
      </c>
      <c r="F3154">
        <v>40700</v>
      </c>
      <c r="G3154" t="s">
        <v>911</v>
      </c>
      <c r="I3154" t="s">
        <v>269</v>
      </c>
      <c r="J3154">
        <v>2026</v>
      </c>
      <c r="K3154">
        <v>7</v>
      </c>
      <c r="L3154" t="s">
        <v>94</v>
      </c>
      <c r="M3154">
        <v>-514.26328379999995</v>
      </c>
      <c r="N3154">
        <v>1</v>
      </c>
      <c r="O3154">
        <v>-514.26328379999995</v>
      </c>
      <c r="P3154" t="s">
        <v>3055</v>
      </c>
      <c r="Q3154" t="s">
        <v>96</v>
      </c>
    </row>
    <row r="3155" spans="1:17" x14ac:dyDescent="0.25">
      <c r="A3155" t="s">
        <v>2392</v>
      </c>
      <c r="B3155" t="s">
        <v>755</v>
      </c>
      <c r="C3155" t="s">
        <v>107</v>
      </c>
      <c r="D3155" t="s">
        <v>336</v>
      </c>
      <c r="E3155" t="s">
        <v>101</v>
      </c>
      <c r="F3155">
        <v>40700</v>
      </c>
      <c r="G3155" t="s">
        <v>911</v>
      </c>
      <c r="I3155" t="s">
        <v>269</v>
      </c>
      <c r="J3155">
        <v>2026</v>
      </c>
      <c r="K3155">
        <v>7</v>
      </c>
      <c r="L3155" t="s">
        <v>94</v>
      </c>
      <c r="M3155">
        <v>-152.19960944999994</v>
      </c>
      <c r="N3155">
        <v>1</v>
      </c>
      <c r="O3155">
        <v>-152.19960944999994</v>
      </c>
      <c r="P3155" t="s">
        <v>3055</v>
      </c>
      <c r="Q3155" t="s">
        <v>96</v>
      </c>
    </row>
    <row r="3156" spans="1:17" x14ac:dyDescent="0.25">
      <c r="A3156" t="s">
        <v>2610</v>
      </c>
      <c r="B3156" t="s">
        <v>280</v>
      </c>
      <c r="C3156" t="s">
        <v>265</v>
      </c>
      <c r="D3156" t="s">
        <v>336</v>
      </c>
      <c r="E3156" t="s">
        <v>101</v>
      </c>
      <c r="F3156">
        <v>40700</v>
      </c>
      <c r="G3156" t="s">
        <v>911</v>
      </c>
      <c r="I3156" t="s">
        <v>269</v>
      </c>
      <c r="J3156">
        <v>2026</v>
      </c>
      <c r="K3156">
        <v>7</v>
      </c>
      <c r="L3156" t="s">
        <v>94</v>
      </c>
      <c r="M3156">
        <v>-1775.1864322500001</v>
      </c>
      <c r="N3156">
        <v>1</v>
      </c>
      <c r="O3156">
        <v>-1775.1864322500001</v>
      </c>
      <c r="P3156" t="s">
        <v>3055</v>
      </c>
      <c r="Q3156" t="s">
        <v>96</v>
      </c>
    </row>
    <row r="3157" spans="1:17" x14ac:dyDescent="0.25">
      <c r="A3157" t="s">
        <v>2610</v>
      </c>
      <c r="B3157" t="s">
        <v>281</v>
      </c>
      <c r="C3157" t="s">
        <v>265</v>
      </c>
      <c r="D3157" t="s">
        <v>336</v>
      </c>
      <c r="E3157" t="s">
        <v>101</v>
      </c>
      <c r="F3157">
        <v>40700</v>
      </c>
      <c r="G3157" t="s">
        <v>911</v>
      </c>
      <c r="I3157" t="s">
        <v>269</v>
      </c>
      <c r="J3157">
        <v>2026</v>
      </c>
      <c r="K3157">
        <v>7</v>
      </c>
      <c r="L3157" t="s">
        <v>94</v>
      </c>
      <c r="M3157">
        <v>-36909.560662799995</v>
      </c>
      <c r="N3157">
        <v>1</v>
      </c>
      <c r="O3157">
        <v>-36909.560662799995</v>
      </c>
      <c r="P3157" t="s">
        <v>3055</v>
      </c>
      <c r="Q3157" t="s">
        <v>96</v>
      </c>
    </row>
    <row r="3158" spans="1:17" x14ac:dyDescent="0.25">
      <c r="A3158" t="s">
        <v>2392</v>
      </c>
      <c r="B3158" t="s">
        <v>469</v>
      </c>
      <c r="C3158" t="s">
        <v>107</v>
      </c>
      <c r="D3158" t="s">
        <v>336</v>
      </c>
      <c r="E3158" t="s">
        <v>101</v>
      </c>
      <c r="F3158">
        <v>40700</v>
      </c>
      <c r="G3158" t="s">
        <v>911</v>
      </c>
      <c r="I3158" t="s">
        <v>269</v>
      </c>
      <c r="J3158">
        <v>2026</v>
      </c>
      <c r="K3158">
        <v>7</v>
      </c>
      <c r="L3158" t="s">
        <v>94</v>
      </c>
      <c r="M3158">
        <v>-2185.9868268</v>
      </c>
      <c r="N3158">
        <v>1</v>
      </c>
      <c r="O3158">
        <v>-2185.9868268</v>
      </c>
      <c r="P3158" t="s">
        <v>3055</v>
      </c>
      <c r="Q3158" t="s">
        <v>96</v>
      </c>
    </row>
    <row r="3159" spans="1:17" x14ac:dyDescent="0.25">
      <c r="A3159" t="s">
        <v>2392</v>
      </c>
      <c r="B3159" t="s">
        <v>350</v>
      </c>
      <c r="C3159" t="s">
        <v>107</v>
      </c>
      <c r="D3159" t="s">
        <v>336</v>
      </c>
      <c r="E3159" t="s">
        <v>101</v>
      </c>
      <c r="F3159">
        <v>40700</v>
      </c>
      <c r="G3159" t="s">
        <v>911</v>
      </c>
      <c r="I3159" t="s">
        <v>269</v>
      </c>
      <c r="J3159">
        <v>2026</v>
      </c>
      <c r="K3159">
        <v>7</v>
      </c>
      <c r="L3159" t="s">
        <v>94</v>
      </c>
      <c r="M3159">
        <v>-4477.1320230000001</v>
      </c>
      <c r="N3159">
        <v>1</v>
      </c>
      <c r="O3159">
        <v>-4477.1320230000001</v>
      </c>
      <c r="P3159" t="s">
        <v>3055</v>
      </c>
      <c r="Q3159" t="s">
        <v>96</v>
      </c>
    </row>
    <row r="3160" spans="1:17" x14ac:dyDescent="0.25">
      <c r="A3160" t="s">
        <v>2392</v>
      </c>
      <c r="B3160" t="s">
        <v>471</v>
      </c>
      <c r="C3160" t="s">
        <v>107</v>
      </c>
      <c r="D3160" t="s">
        <v>336</v>
      </c>
      <c r="E3160" t="s">
        <v>101</v>
      </c>
      <c r="F3160">
        <v>40700</v>
      </c>
      <c r="G3160" t="s">
        <v>911</v>
      </c>
      <c r="I3160" t="s">
        <v>269</v>
      </c>
      <c r="J3160">
        <v>2026</v>
      </c>
      <c r="K3160">
        <v>7</v>
      </c>
      <c r="L3160" t="s">
        <v>94</v>
      </c>
      <c r="M3160">
        <v>-6437.48430465</v>
      </c>
      <c r="N3160">
        <v>1</v>
      </c>
      <c r="O3160">
        <v>-6437.48430465</v>
      </c>
      <c r="P3160" t="s">
        <v>3055</v>
      </c>
      <c r="Q3160" t="s">
        <v>96</v>
      </c>
    </row>
    <row r="3161" spans="1:17" x14ac:dyDescent="0.25">
      <c r="A3161" t="s">
        <v>2516</v>
      </c>
      <c r="B3161" t="s">
        <v>473</v>
      </c>
      <c r="C3161" t="s">
        <v>296</v>
      </c>
      <c r="D3161" t="s">
        <v>336</v>
      </c>
      <c r="E3161" t="s">
        <v>101</v>
      </c>
      <c r="F3161">
        <v>40700</v>
      </c>
      <c r="G3161" t="s">
        <v>911</v>
      </c>
      <c r="I3161" t="s">
        <v>269</v>
      </c>
      <c r="J3161">
        <v>2026</v>
      </c>
      <c r="K3161">
        <v>7</v>
      </c>
      <c r="L3161" t="s">
        <v>94</v>
      </c>
      <c r="M3161">
        <v>-5544.4879517999998</v>
      </c>
      <c r="N3161">
        <v>1</v>
      </c>
      <c r="O3161">
        <v>-5544.4879517999998</v>
      </c>
      <c r="P3161" t="s">
        <v>3055</v>
      </c>
      <c r="Q3161" t="s">
        <v>96</v>
      </c>
    </row>
    <row r="3162" spans="1:17" x14ac:dyDescent="0.25">
      <c r="A3162" t="s">
        <v>2392</v>
      </c>
      <c r="B3162" t="s">
        <v>480</v>
      </c>
      <c r="C3162" t="s">
        <v>107</v>
      </c>
      <c r="D3162" t="s">
        <v>336</v>
      </c>
      <c r="E3162" t="s">
        <v>101</v>
      </c>
      <c r="F3162">
        <v>40700</v>
      </c>
      <c r="G3162" t="s">
        <v>911</v>
      </c>
      <c r="I3162" t="s">
        <v>269</v>
      </c>
      <c r="J3162">
        <v>2026</v>
      </c>
      <c r="K3162">
        <v>7</v>
      </c>
      <c r="L3162" t="s">
        <v>94</v>
      </c>
      <c r="M3162">
        <v>-19268.016010949999</v>
      </c>
      <c r="N3162">
        <v>1</v>
      </c>
      <c r="O3162">
        <v>-19268.016010949999</v>
      </c>
      <c r="P3162" t="s">
        <v>3055</v>
      </c>
      <c r="Q3162" t="s">
        <v>96</v>
      </c>
    </row>
    <row r="3163" spans="1:17" x14ac:dyDescent="0.25">
      <c r="A3163" t="s">
        <v>2392</v>
      </c>
      <c r="B3163" t="s">
        <v>481</v>
      </c>
      <c r="C3163" t="s">
        <v>107</v>
      </c>
      <c r="D3163" t="s">
        <v>336</v>
      </c>
      <c r="E3163" t="s">
        <v>101</v>
      </c>
      <c r="F3163">
        <v>40700</v>
      </c>
      <c r="G3163" t="s">
        <v>911</v>
      </c>
      <c r="I3163" t="s">
        <v>269</v>
      </c>
      <c r="J3163">
        <v>2026</v>
      </c>
      <c r="K3163">
        <v>7</v>
      </c>
      <c r="L3163" t="s">
        <v>94</v>
      </c>
      <c r="M3163">
        <v>-5259.158936849999</v>
      </c>
      <c r="N3163">
        <v>1</v>
      </c>
      <c r="O3163">
        <v>-5259.158936849999</v>
      </c>
      <c r="P3163" t="s">
        <v>3055</v>
      </c>
      <c r="Q3163" t="s">
        <v>96</v>
      </c>
    </row>
    <row r="3164" spans="1:17" x14ac:dyDescent="0.25">
      <c r="A3164" t="s">
        <v>2392</v>
      </c>
      <c r="B3164" t="s">
        <v>483</v>
      </c>
      <c r="C3164" t="s">
        <v>107</v>
      </c>
      <c r="D3164" t="s">
        <v>336</v>
      </c>
      <c r="E3164" t="s">
        <v>101</v>
      </c>
      <c r="F3164">
        <v>40700</v>
      </c>
      <c r="G3164" t="s">
        <v>911</v>
      </c>
      <c r="I3164" t="s">
        <v>269</v>
      </c>
      <c r="J3164">
        <v>2026</v>
      </c>
      <c r="K3164">
        <v>7</v>
      </c>
      <c r="L3164" t="s">
        <v>94</v>
      </c>
      <c r="M3164">
        <v>-6520.8792358499995</v>
      </c>
      <c r="N3164">
        <v>1</v>
      </c>
      <c r="O3164">
        <v>-6520.8792358499995</v>
      </c>
      <c r="P3164" t="s">
        <v>3055</v>
      </c>
      <c r="Q3164" t="s">
        <v>96</v>
      </c>
    </row>
    <row r="3165" spans="1:17" x14ac:dyDescent="0.25">
      <c r="A3165" t="s">
        <v>2610</v>
      </c>
      <c r="B3165" t="s">
        <v>357</v>
      </c>
      <c r="C3165" t="s">
        <v>265</v>
      </c>
      <c r="D3165" t="s">
        <v>336</v>
      </c>
      <c r="E3165" t="s">
        <v>101</v>
      </c>
      <c r="F3165">
        <v>40700</v>
      </c>
      <c r="G3165" t="s">
        <v>911</v>
      </c>
      <c r="I3165" t="s">
        <v>269</v>
      </c>
      <c r="J3165">
        <v>2026</v>
      </c>
      <c r="K3165">
        <v>7</v>
      </c>
      <c r="L3165" t="s">
        <v>94</v>
      </c>
      <c r="M3165">
        <v>-20393.329405050001</v>
      </c>
      <c r="N3165">
        <v>1</v>
      </c>
      <c r="O3165">
        <v>-20393.329405050001</v>
      </c>
      <c r="P3165" t="s">
        <v>3055</v>
      </c>
      <c r="Q3165" t="s">
        <v>96</v>
      </c>
    </row>
    <row r="3166" spans="1:17" x14ac:dyDescent="0.25">
      <c r="A3166" t="s">
        <v>2392</v>
      </c>
      <c r="B3166" t="s">
        <v>493</v>
      </c>
      <c r="C3166" t="s">
        <v>107</v>
      </c>
      <c r="D3166" t="s">
        <v>336</v>
      </c>
      <c r="E3166" t="s">
        <v>101</v>
      </c>
      <c r="F3166">
        <v>40700</v>
      </c>
      <c r="G3166" t="s">
        <v>911</v>
      </c>
      <c r="I3166" t="s">
        <v>269</v>
      </c>
      <c r="J3166">
        <v>2026</v>
      </c>
      <c r="K3166">
        <v>7</v>
      </c>
      <c r="L3166" t="s">
        <v>94</v>
      </c>
      <c r="M3166">
        <v>-30874.292324400001</v>
      </c>
      <c r="N3166">
        <v>1</v>
      </c>
      <c r="O3166">
        <v>-30874.292324400001</v>
      </c>
      <c r="P3166" t="s">
        <v>3055</v>
      </c>
      <c r="Q3166" t="s">
        <v>96</v>
      </c>
    </row>
    <row r="3167" spans="1:17" x14ac:dyDescent="0.25">
      <c r="A3167" t="s">
        <v>2392</v>
      </c>
      <c r="B3167" t="s">
        <v>495</v>
      </c>
      <c r="C3167" t="s">
        <v>107</v>
      </c>
      <c r="D3167" t="s">
        <v>336</v>
      </c>
      <c r="E3167" t="s">
        <v>101</v>
      </c>
      <c r="F3167">
        <v>40700</v>
      </c>
      <c r="G3167" t="s">
        <v>911</v>
      </c>
      <c r="I3167" t="s">
        <v>269</v>
      </c>
      <c r="J3167">
        <v>2026</v>
      </c>
      <c r="K3167">
        <v>7</v>
      </c>
      <c r="L3167" t="s">
        <v>94</v>
      </c>
      <c r="M3167">
        <v>-5759.4185722499997</v>
      </c>
      <c r="N3167">
        <v>1</v>
      </c>
      <c r="O3167">
        <v>-5759.4185722499997</v>
      </c>
      <c r="P3167" t="s">
        <v>3055</v>
      </c>
      <c r="Q3167" t="s">
        <v>96</v>
      </c>
    </row>
    <row r="3168" spans="1:17" x14ac:dyDescent="0.25">
      <c r="A3168" t="s">
        <v>2610</v>
      </c>
      <c r="B3168" t="s">
        <v>496</v>
      </c>
      <c r="C3168" t="s">
        <v>265</v>
      </c>
      <c r="D3168" t="s">
        <v>336</v>
      </c>
      <c r="E3168" t="s">
        <v>101</v>
      </c>
      <c r="F3168">
        <v>40700</v>
      </c>
      <c r="G3168" t="s">
        <v>911</v>
      </c>
      <c r="I3168" t="s">
        <v>269</v>
      </c>
      <c r="J3168">
        <v>2026</v>
      </c>
      <c r="K3168">
        <v>7</v>
      </c>
      <c r="L3168" t="s">
        <v>94</v>
      </c>
      <c r="M3168">
        <v>-1431.0039618000001</v>
      </c>
      <c r="N3168">
        <v>1</v>
      </c>
      <c r="O3168">
        <v>-1431.0039618000001</v>
      </c>
      <c r="P3168" t="s">
        <v>3055</v>
      </c>
      <c r="Q3168" t="s">
        <v>96</v>
      </c>
    </row>
    <row r="3169" spans="1:17" x14ac:dyDescent="0.25">
      <c r="A3169" t="s">
        <v>2382</v>
      </c>
      <c r="B3169" t="s">
        <v>359</v>
      </c>
      <c r="C3169" t="s">
        <v>360</v>
      </c>
      <c r="D3169" t="s">
        <v>336</v>
      </c>
      <c r="E3169" t="s">
        <v>101</v>
      </c>
      <c r="F3169">
        <v>40700</v>
      </c>
      <c r="G3169" t="s">
        <v>911</v>
      </c>
      <c r="I3169" t="s">
        <v>269</v>
      </c>
      <c r="J3169">
        <v>2026</v>
      </c>
      <c r="K3169">
        <v>7</v>
      </c>
      <c r="L3169" t="s">
        <v>94</v>
      </c>
      <c r="M3169">
        <v>-4755.7036810499994</v>
      </c>
      <c r="N3169">
        <v>1</v>
      </c>
      <c r="O3169">
        <v>-4755.7036810499994</v>
      </c>
      <c r="P3169" t="s">
        <v>3055</v>
      </c>
      <c r="Q3169" t="s">
        <v>96</v>
      </c>
    </row>
    <row r="3170" spans="1:17" x14ac:dyDescent="0.25">
      <c r="A3170" t="s">
        <v>2392</v>
      </c>
      <c r="B3170" t="s">
        <v>361</v>
      </c>
      <c r="C3170" t="s">
        <v>107</v>
      </c>
      <c r="D3170" t="s">
        <v>336</v>
      </c>
      <c r="E3170" t="s">
        <v>101</v>
      </c>
      <c r="F3170">
        <v>40700</v>
      </c>
      <c r="G3170" t="s">
        <v>911</v>
      </c>
      <c r="I3170" t="s">
        <v>269</v>
      </c>
      <c r="J3170">
        <v>2026</v>
      </c>
      <c r="K3170">
        <v>7</v>
      </c>
      <c r="L3170" t="s">
        <v>94</v>
      </c>
      <c r="M3170">
        <v>-1269.8766171</v>
      </c>
      <c r="N3170">
        <v>1</v>
      </c>
      <c r="O3170">
        <v>-1269.8766171</v>
      </c>
      <c r="P3170" t="s">
        <v>3055</v>
      </c>
      <c r="Q3170" t="s">
        <v>96</v>
      </c>
    </row>
    <row r="3171" spans="1:17" x14ac:dyDescent="0.25">
      <c r="A3171" t="s">
        <v>2392</v>
      </c>
      <c r="B3171" t="s">
        <v>364</v>
      </c>
      <c r="C3171" t="s">
        <v>107</v>
      </c>
      <c r="D3171" t="s">
        <v>336</v>
      </c>
      <c r="E3171" t="s">
        <v>101</v>
      </c>
      <c r="F3171">
        <v>40700</v>
      </c>
      <c r="G3171" t="s">
        <v>911</v>
      </c>
      <c r="I3171" t="s">
        <v>269</v>
      </c>
      <c r="J3171">
        <v>2026</v>
      </c>
      <c r="K3171">
        <v>7</v>
      </c>
      <c r="L3171" t="s">
        <v>94</v>
      </c>
      <c r="M3171">
        <v>-240.52365644999995</v>
      </c>
      <c r="N3171">
        <v>1</v>
      </c>
      <c r="O3171">
        <v>-240.52365644999995</v>
      </c>
      <c r="P3171" t="s">
        <v>3055</v>
      </c>
      <c r="Q3171" t="s">
        <v>96</v>
      </c>
    </row>
    <row r="3172" spans="1:17" x14ac:dyDescent="0.25">
      <c r="A3172" t="s">
        <v>2610</v>
      </c>
      <c r="B3172" t="s">
        <v>509</v>
      </c>
      <c r="C3172" t="s">
        <v>265</v>
      </c>
      <c r="D3172" t="s">
        <v>336</v>
      </c>
      <c r="E3172" t="s">
        <v>101</v>
      </c>
      <c r="F3172">
        <v>40700</v>
      </c>
      <c r="G3172" t="s">
        <v>911</v>
      </c>
      <c r="I3172" t="s">
        <v>269</v>
      </c>
      <c r="J3172">
        <v>2026</v>
      </c>
      <c r="K3172">
        <v>7</v>
      </c>
      <c r="L3172" t="s">
        <v>94</v>
      </c>
      <c r="M3172">
        <v>-2896.9041685500001</v>
      </c>
      <c r="N3172">
        <v>1</v>
      </c>
      <c r="O3172">
        <v>-2896.9041685500001</v>
      </c>
      <c r="P3172" t="s">
        <v>3055</v>
      </c>
      <c r="Q3172" t="s">
        <v>96</v>
      </c>
    </row>
    <row r="3173" spans="1:17" x14ac:dyDescent="0.25">
      <c r="A3173" t="s">
        <v>2392</v>
      </c>
      <c r="B3173" t="s">
        <v>511</v>
      </c>
      <c r="C3173" t="s">
        <v>107</v>
      </c>
      <c r="D3173" t="s">
        <v>336</v>
      </c>
      <c r="E3173" t="s">
        <v>101</v>
      </c>
      <c r="F3173">
        <v>40700</v>
      </c>
      <c r="G3173" t="s">
        <v>911</v>
      </c>
      <c r="I3173" t="s">
        <v>269</v>
      </c>
      <c r="J3173">
        <v>2026</v>
      </c>
      <c r="K3173">
        <v>7</v>
      </c>
      <c r="L3173" t="s">
        <v>94</v>
      </c>
      <c r="M3173">
        <v>-1833.8071174499999</v>
      </c>
      <c r="N3173">
        <v>1</v>
      </c>
      <c r="O3173">
        <v>-1833.8071174499999</v>
      </c>
      <c r="P3173" t="s">
        <v>3055</v>
      </c>
      <c r="Q3173" t="s">
        <v>96</v>
      </c>
    </row>
    <row r="3174" spans="1:17" x14ac:dyDescent="0.25">
      <c r="A3174" t="s">
        <v>2392</v>
      </c>
      <c r="B3174" t="s">
        <v>516</v>
      </c>
      <c r="C3174" t="s">
        <v>107</v>
      </c>
      <c r="D3174" t="s">
        <v>336</v>
      </c>
      <c r="E3174" t="s">
        <v>101</v>
      </c>
      <c r="F3174">
        <v>40700</v>
      </c>
      <c r="G3174" t="s">
        <v>911</v>
      </c>
      <c r="I3174" t="s">
        <v>269</v>
      </c>
      <c r="J3174">
        <v>2026</v>
      </c>
      <c r="K3174">
        <v>7</v>
      </c>
      <c r="L3174" t="s">
        <v>94</v>
      </c>
      <c r="M3174">
        <v>-3101.6373444000001</v>
      </c>
      <c r="N3174">
        <v>1</v>
      </c>
      <c r="O3174">
        <v>-3101.6373444000001</v>
      </c>
      <c r="P3174" t="s">
        <v>3055</v>
      </c>
      <c r="Q3174" t="s">
        <v>96</v>
      </c>
    </row>
    <row r="3175" spans="1:17" x14ac:dyDescent="0.25">
      <c r="A3175" t="s">
        <v>2610</v>
      </c>
      <c r="B3175" t="s">
        <v>286</v>
      </c>
      <c r="C3175" t="s">
        <v>265</v>
      </c>
      <c r="D3175" t="s">
        <v>336</v>
      </c>
      <c r="E3175" t="s">
        <v>101</v>
      </c>
      <c r="F3175">
        <v>40700</v>
      </c>
      <c r="G3175" t="s">
        <v>911</v>
      </c>
      <c r="I3175" t="s">
        <v>269</v>
      </c>
      <c r="J3175">
        <v>2026</v>
      </c>
      <c r="K3175">
        <v>7</v>
      </c>
      <c r="L3175" t="s">
        <v>94</v>
      </c>
      <c r="M3175">
        <v>-77678.17451099999</v>
      </c>
      <c r="N3175">
        <v>1</v>
      </c>
      <c r="O3175">
        <v>-77678.17451099999</v>
      </c>
      <c r="P3175" t="s">
        <v>3055</v>
      </c>
      <c r="Q3175" t="s">
        <v>96</v>
      </c>
    </row>
    <row r="3176" spans="1:17" x14ac:dyDescent="0.25">
      <c r="A3176" t="s">
        <v>2610</v>
      </c>
      <c r="B3176" t="s">
        <v>366</v>
      </c>
      <c r="C3176" t="s">
        <v>265</v>
      </c>
      <c r="D3176" t="s">
        <v>336</v>
      </c>
      <c r="E3176" t="s">
        <v>101</v>
      </c>
      <c r="F3176">
        <v>40700</v>
      </c>
      <c r="G3176" t="s">
        <v>911</v>
      </c>
      <c r="I3176" t="s">
        <v>269</v>
      </c>
      <c r="J3176">
        <v>2026</v>
      </c>
      <c r="K3176">
        <v>7</v>
      </c>
      <c r="L3176" t="s">
        <v>94</v>
      </c>
      <c r="M3176">
        <v>-6345.4979269499991</v>
      </c>
      <c r="N3176">
        <v>1</v>
      </c>
      <c r="O3176">
        <v>-6345.4979269499991</v>
      </c>
      <c r="P3176" t="s">
        <v>3055</v>
      </c>
      <c r="Q3176" t="s">
        <v>96</v>
      </c>
    </row>
    <row r="3177" spans="1:17" x14ac:dyDescent="0.25">
      <c r="A3177" t="s">
        <v>2610</v>
      </c>
      <c r="B3177" t="s">
        <v>367</v>
      </c>
      <c r="C3177" t="s">
        <v>265</v>
      </c>
      <c r="D3177" t="s">
        <v>336</v>
      </c>
      <c r="E3177" t="s">
        <v>101</v>
      </c>
      <c r="F3177">
        <v>40700</v>
      </c>
      <c r="G3177" t="s">
        <v>911</v>
      </c>
      <c r="I3177" t="s">
        <v>269</v>
      </c>
      <c r="J3177">
        <v>2026</v>
      </c>
      <c r="K3177">
        <v>7</v>
      </c>
      <c r="L3177" t="s">
        <v>94</v>
      </c>
      <c r="M3177">
        <v>-684.88332884999988</v>
      </c>
      <c r="N3177">
        <v>1</v>
      </c>
      <c r="O3177">
        <v>-684.88332884999988</v>
      </c>
      <c r="P3177" t="s">
        <v>3055</v>
      </c>
      <c r="Q3177" t="s">
        <v>96</v>
      </c>
    </row>
    <row r="3178" spans="1:17" x14ac:dyDescent="0.25">
      <c r="A3178" t="s">
        <v>2610</v>
      </c>
      <c r="B3178" t="s">
        <v>288</v>
      </c>
      <c r="C3178" t="s">
        <v>265</v>
      </c>
      <c r="D3178" t="s">
        <v>336</v>
      </c>
      <c r="E3178" t="s">
        <v>101</v>
      </c>
      <c r="F3178">
        <v>40700</v>
      </c>
      <c r="G3178" t="s">
        <v>911</v>
      </c>
      <c r="I3178" t="s">
        <v>269</v>
      </c>
      <c r="J3178">
        <v>2026</v>
      </c>
      <c r="K3178">
        <v>7</v>
      </c>
      <c r="L3178" t="s">
        <v>94</v>
      </c>
      <c r="M3178">
        <v>-12710.893620599998</v>
      </c>
      <c r="N3178">
        <v>1</v>
      </c>
      <c r="O3178">
        <v>-12710.893620599998</v>
      </c>
      <c r="P3178" t="s">
        <v>3055</v>
      </c>
      <c r="Q3178" t="s">
        <v>96</v>
      </c>
    </row>
    <row r="3179" spans="1:17" x14ac:dyDescent="0.25">
      <c r="A3179" t="s">
        <v>2392</v>
      </c>
      <c r="B3179" t="s">
        <v>519</v>
      </c>
      <c r="C3179" t="s">
        <v>107</v>
      </c>
      <c r="D3179" t="s">
        <v>336</v>
      </c>
      <c r="E3179" t="s">
        <v>101</v>
      </c>
      <c r="F3179">
        <v>40700</v>
      </c>
      <c r="G3179" t="s">
        <v>911</v>
      </c>
      <c r="I3179" t="s">
        <v>269</v>
      </c>
      <c r="J3179">
        <v>2026</v>
      </c>
      <c r="K3179">
        <v>7</v>
      </c>
      <c r="L3179" t="s">
        <v>94</v>
      </c>
      <c r="M3179">
        <v>-28565.360085150005</v>
      </c>
      <c r="N3179">
        <v>1</v>
      </c>
      <c r="O3179">
        <v>-28565.360085150005</v>
      </c>
      <c r="P3179" t="s">
        <v>3055</v>
      </c>
      <c r="Q3179" t="s">
        <v>96</v>
      </c>
    </row>
    <row r="3180" spans="1:17" x14ac:dyDescent="0.25">
      <c r="A3180" t="s">
        <v>2392</v>
      </c>
      <c r="B3180" t="s">
        <v>370</v>
      </c>
      <c r="C3180" t="s">
        <v>107</v>
      </c>
      <c r="D3180" t="s">
        <v>336</v>
      </c>
      <c r="E3180" t="s">
        <v>101</v>
      </c>
      <c r="F3180">
        <v>40700</v>
      </c>
      <c r="G3180" t="s">
        <v>911</v>
      </c>
      <c r="I3180" t="s">
        <v>269</v>
      </c>
      <c r="J3180">
        <v>2026</v>
      </c>
      <c r="K3180">
        <v>7</v>
      </c>
      <c r="L3180" t="s">
        <v>94</v>
      </c>
      <c r="M3180">
        <v>-1491.9435772500001</v>
      </c>
      <c r="N3180">
        <v>1</v>
      </c>
      <c r="O3180">
        <v>-1491.9435772500001</v>
      </c>
      <c r="P3180" t="s">
        <v>3055</v>
      </c>
      <c r="Q3180" t="s">
        <v>96</v>
      </c>
    </row>
    <row r="3181" spans="1:17" x14ac:dyDescent="0.25">
      <c r="A3181" t="s">
        <v>2610</v>
      </c>
      <c r="B3181" t="s">
        <v>520</v>
      </c>
      <c r="C3181" t="s">
        <v>265</v>
      </c>
      <c r="D3181" t="s">
        <v>336</v>
      </c>
      <c r="E3181" t="s">
        <v>101</v>
      </c>
      <c r="F3181">
        <v>40700</v>
      </c>
      <c r="G3181" t="s">
        <v>911</v>
      </c>
      <c r="I3181" t="s">
        <v>269</v>
      </c>
      <c r="J3181">
        <v>2026</v>
      </c>
      <c r="K3181">
        <v>7</v>
      </c>
      <c r="L3181" t="s">
        <v>94</v>
      </c>
      <c r="M3181">
        <v>-19019.695719150001</v>
      </c>
      <c r="N3181">
        <v>1</v>
      </c>
      <c r="O3181">
        <v>-19019.695719150001</v>
      </c>
      <c r="P3181" t="s">
        <v>3055</v>
      </c>
      <c r="Q3181" t="s">
        <v>96</v>
      </c>
    </row>
    <row r="3182" spans="1:17" x14ac:dyDescent="0.25">
      <c r="A3182" t="s">
        <v>2392</v>
      </c>
      <c r="B3182" t="s">
        <v>3165</v>
      </c>
      <c r="C3182" t="s">
        <v>107</v>
      </c>
      <c r="D3182" t="s">
        <v>336</v>
      </c>
      <c r="E3182" t="s">
        <v>101</v>
      </c>
      <c r="F3182">
        <v>40700</v>
      </c>
      <c r="G3182" t="s">
        <v>911</v>
      </c>
      <c r="I3182" t="s">
        <v>269</v>
      </c>
      <c r="J3182">
        <v>2026</v>
      </c>
      <c r="K3182">
        <v>7</v>
      </c>
      <c r="L3182" t="s">
        <v>94</v>
      </c>
      <c r="M3182">
        <v>-47809.708386300001</v>
      </c>
      <c r="N3182">
        <v>1</v>
      </c>
      <c r="O3182">
        <v>-47809.708386300001</v>
      </c>
      <c r="P3182" t="s">
        <v>3055</v>
      </c>
      <c r="Q3182" t="s">
        <v>96</v>
      </c>
    </row>
    <row r="3183" spans="1:17" x14ac:dyDescent="0.25">
      <c r="A3183" t="s">
        <v>2392</v>
      </c>
      <c r="B3183" t="s">
        <v>3166</v>
      </c>
      <c r="C3183" t="s">
        <v>107</v>
      </c>
      <c r="D3183" t="s">
        <v>336</v>
      </c>
      <c r="E3183" t="s">
        <v>101</v>
      </c>
      <c r="F3183">
        <v>40700</v>
      </c>
      <c r="G3183" t="s">
        <v>911</v>
      </c>
      <c r="I3183" t="s">
        <v>269</v>
      </c>
      <c r="J3183">
        <v>2026</v>
      </c>
      <c r="K3183">
        <v>7</v>
      </c>
      <c r="L3183" t="s">
        <v>94</v>
      </c>
      <c r="M3183">
        <v>-23550.205831949999</v>
      </c>
      <c r="N3183">
        <v>1</v>
      </c>
      <c r="O3183">
        <v>-23550.205831949999</v>
      </c>
      <c r="P3183" t="s">
        <v>3055</v>
      </c>
      <c r="Q3183" t="s">
        <v>96</v>
      </c>
    </row>
    <row r="3184" spans="1:17" x14ac:dyDescent="0.25">
      <c r="A3184" t="s">
        <v>2610</v>
      </c>
      <c r="B3184" t="s">
        <v>3167</v>
      </c>
      <c r="C3184" t="s">
        <v>265</v>
      </c>
      <c r="D3184" t="s">
        <v>336</v>
      </c>
      <c r="E3184" t="s">
        <v>101</v>
      </c>
      <c r="F3184">
        <v>40700</v>
      </c>
      <c r="G3184" t="s">
        <v>911</v>
      </c>
      <c r="I3184" t="s">
        <v>269</v>
      </c>
      <c r="J3184">
        <v>2026</v>
      </c>
      <c r="K3184">
        <v>7</v>
      </c>
      <c r="L3184" t="s">
        <v>94</v>
      </c>
      <c r="M3184">
        <v>-20136.309469499993</v>
      </c>
      <c r="N3184">
        <v>1</v>
      </c>
      <c r="O3184">
        <v>-20136.309469499993</v>
      </c>
      <c r="P3184" t="s">
        <v>3055</v>
      </c>
      <c r="Q3184" t="s">
        <v>96</v>
      </c>
    </row>
    <row r="3185" spans="1:17" x14ac:dyDescent="0.25">
      <c r="A3185" t="s">
        <v>2734</v>
      </c>
      <c r="B3185" t="s">
        <v>3168</v>
      </c>
      <c r="C3185" t="s">
        <v>373</v>
      </c>
      <c r="D3185" t="s">
        <v>336</v>
      </c>
      <c r="E3185" t="s">
        <v>101</v>
      </c>
      <c r="F3185">
        <v>40700</v>
      </c>
      <c r="G3185" t="s">
        <v>911</v>
      </c>
      <c r="I3185" t="s">
        <v>269</v>
      </c>
      <c r="J3185">
        <v>2026</v>
      </c>
      <c r="K3185">
        <v>7</v>
      </c>
      <c r="L3185" t="s">
        <v>94</v>
      </c>
      <c r="M3185">
        <v>-735.33541409999998</v>
      </c>
      <c r="N3185">
        <v>1</v>
      </c>
      <c r="O3185">
        <v>-735.33541409999998</v>
      </c>
      <c r="P3185" t="s">
        <v>3055</v>
      </c>
      <c r="Q3185" t="s">
        <v>96</v>
      </c>
    </row>
    <row r="3186" spans="1:17" x14ac:dyDescent="0.25">
      <c r="A3186" t="s">
        <v>2632</v>
      </c>
      <c r="B3186" t="s">
        <v>564</v>
      </c>
      <c r="C3186" t="s">
        <v>389</v>
      </c>
      <c r="D3186" t="s">
        <v>336</v>
      </c>
      <c r="E3186" t="s">
        <v>101</v>
      </c>
      <c r="F3186">
        <v>40700</v>
      </c>
      <c r="G3186" t="s">
        <v>911</v>
      </c>
      <c r="I3186" t="s">
        <v>269</v>
      </c>
      <c r="J3186">
        <v>2026</v>
      </c>
      <c r="K3186">
        <v>7</v>
      </c>
      <c r="L3186" t="s">
        <v>94</v>
      </c>
      <c r="M3186">
        <v>-9288.5777575499997</v>
      </c>
      <c r="N3186">
        <v>1</v>
      </c>
      <c r="O3186">
        <v>-9288.5777575499997</v>
      </c>
      <c r="P3186" t="s">
        <v>3055</v>
      </c>
      <c r="Q3186" t="s">
        <v>96</v>
      </c>
    </row>
    <row r="3187" spans="1:17" x14ac:dyDescent="0.25">
      <c r="A3187" t="s">
        <v>2516</v>
      </c>
      <c r="B3187" t="s">
        <v>565</v>
      </c>
      <c r="C3187" t="s">
        <v>296</v>
      </c>
      <c r="D3187" t="s">
        <v>336</v>
      </c>
      <c r="E3187" t="s">
        <v>101</v>
      </c>
      <c r="F3187">
        <v>40700</v>
      </c>
      <c r="G3187" t="s">
        <v>911</v>
      </c>
      <c r="I3187" t="s">
        <v>269</v>
      </c>
      <c r="J3187">
        <v>2026</v>
      </c>
      <c r="K3187">
        <v>7</v>
      </c>
      <c r="L3187" t="s">
        <v>94</v>
      </c>
      <c r="M3187">
        <v>-1864.4456544000002</v>
      </c>
      <c r="N3187">
        <v>1</v>
      </c>
      <c r="O3187">
        <v>-1864.4456544000002</v>
      </c>
      <c r="P3187" t="s">
        <v>3055</v>
      </c>
      <c r="Q3187" t="s">
        <v>96</v>
      </c>
    </row>
    <row r="3188" spans="1:17" x14ac:dyDescent="0.25">
      <c r="A3188" t="s">
        <v>2516</v>
      </c>
      <c r="B3188" t="s">
        <v>3169</v>
      </c>
      <c r="C3188" t="s">
        <v>296</v>
      </c>
      <c r="D3188" t="s">
        <v>336</v>
      </c>
      <c r="E3188" t="s">
        <v>101</v>
      </c>
      <c r="F3188">
        <v>40700</v>
      </c>
      <c r="G3188" t="s">
        <v>911</v>
      </c>
      <c r="I3188" t="s">
        <v>269</v>
      </c>
      <c r="J3188">
        <v>2026</v>
      </c>
      <c r="K3188">
        <v>7</v>
      </c>
      <c r="L3188" t="s">
        <v>94</v>
      </c>
      <c r="M3188">
        <v>-11882.400374250001</v>
      </c>
      <c r="N3188">
        <v>1</v>
      </c>
      <c r="O3188">
        <v>-11882.400374250001</v>
      </c>
      <c r="P3188" t="s">
        <v>3055</v>
      </c>
      <c r="Q3188" t="s">
        <v>96</v>
      </c>
    </row>
    <row r="3189" spans="1:17" x14ac:dyDescent="0.25">
      <c r="A3189" t="s">
        <v>2377</v>
      </c>
      <c r="B3189">
        <v>20190360</v>
      </c>
      <c r="C3189" t="s">
        <v>316</v>
      </c>
      <c r="D3189" t="s">
        <v>336</v>
      </c>
      <c r="E3189" t="s">
        <v>101</v>
      </c>
      <c r="F3189">
        <v>40700</v>
      </c>
      <c r="G3189" t="s">
        <v>911</v>
      </c>
      <c r="I3189" t="s">
        <v>269</v>
      </c>
      <c r="J3189">
        <v>2026</v>
      </c>
      <c r="K3189">
        <v>7</v>
      </c>
      <c r="L3189" t="s">
        <v>94</v>
      </c>
      <c r="M3189">
        <v>-1760.1329780999997</v>
      </c>
      <c r="N3189">
        <v>1</v>
      </c>
      <c r="O3189">
        <v>-1760.1329780999997</v>
      </c>
      <c r="P3189" t="s">
        <v>3055</v>
      </c>
      <c r="Q3189" t="s">
        <v>96</v>
      </c>
    </row>
    <row r="3190" spans="1:17" x14ac:dyDescent="0.25">
      <c r="A3190" t="s">
        <v>2377</v>
      </c>
      <c r="B3190">
        <v>20180244</v>
      </c>
      <c r="C3190" t="s">
        <v>316</v>
      </c>
      <c r="D3190" t="s">
        <v>336</v>
      </c>
      <c r="E3190" t="s">
        <v>101</v>
      </c>
      <c r="F3190">
        <v>40700</v>
      </c>
      <c r="G3190" t="s">
        <v>911</v>
      </c>
      <c r="I3190" t="s">
        <v>269</v>
      </c>
      <c r="J3190">
        <v>2026</v>
      </c>
      <c r="K3190">
        <v>7</v>
      </c>
      <c r="L3190" t="s">
        <v>94</v>
      </c>
      <c r="M3190">
        <v>-60993.667286999989</v>
      </c>
      <c r="N3190">
        <v>1</v>
      </c>
      <c r="O3190">
        <v>-60993.667286999989</v>
      </c>
      <c r="P3190" t="s">
        <v>3055</v>
      </c>
      <c r="Q3190" t="s">
        <v>96</v>
      </c>
    </row>
    <row r="3191" spans="1:17" x14ac:dyDescent="0.25">
      <c r="A3191" t="s">
        <v>2516</v>
      </c>
      <c r="B3191" t="s">
        <v>306</v>
      </c>
      <c r="C3191" t="s">
        <v>296</v>
      </c>
      <c r="D3191" t="s">
        <v>336</v>
      </c>
      <c r="E3191" t="s">
        <v>101</v>
      </c>
      <c r="F3191">
        <v>40700</v>
      </c>
      <c r="G3191" t="s">
        <v>911</v>
      </c>
      <c r="I3191" t="s">
        <v>269</v>
      </c>
      <c r="J3191">
        <v>2026</v>
      </c>
      <c r="K3191">
        <v>7</v>
      </c>
      <c r="L3191" t="s">
        <v>94</v>
      </c>
      <c r="M3191">
        <v>-7686.7274137499999</v>
      </c>
      <c r="N3191">
        <v>1</v>
      </c>
      <c r="O3191">
        <v>-7686.7274137499999</v>
      </c>
      <c r="P3191" t="s">
        <v>3055</v>
      </c>
      <c r="Q3191" t="s">
        <v>96</v>
      </c>
    </row>
    <row r="3192" spans="1:17" x14ac:dyDescent="0.25">
      <c r="A3192" t="s">
        <v>2382</v>
      </c>
      <c r="B3192" t="s">
        <v>2131</v>
      </c>
      <c r="C3192" t="s">
        <v>451</v>
      </c>
      <c r="D3192" t="s">
        <v>336</v>
      </c>
      <c r="E3192" t="s">
        <v>101</v>
      </c>
      <c r="F3192">
        <v>40700</v>
      </c>
      <c r="G3192" t="s">
        <v>911</v>
      </c>
      <c r="I3192" t="s">
        <v>269</v>
      </c>
      <c r="J3192">
        <v>2026</v>
      </c>
      <c r="K3192">
        <v>7</v>
      </c>
      <c r="L3192" t="s">
        <v>94</v>
      </c>
      <c r="M3192">
        <v>-2349.0675705000003</v>
      </c>
      <c r="N3192">
        <v>1</v>
      </c>
      <c r="O3192">
        <v>-2349.0675705000003</v>
      </c>
      <c r="P3192" t="s">
        <v>3055</v>
      </c>
      <c r="Q3192" t="s">
        <v>96</v>
      </c>
    </row>
    <row r="3193" spans="1:17" x14ac:dyDescent="0.25">
      <c r="A3193" t="s">
        <v>2516</v>
      </c>
      <c r="B3193" t="s">
        <v>308</v>
      </c>
      <c r="C3193" t="s">
        <v>296</v>
      </c>
      <c r="D3193" t="s">
        <v>336</v>
      </c>
      <c r="E3193" t="s">
        <v>101</v>
      </c>
      <c r="F3193">
        <v>40700</v>
      </c>
      <c r="G3193" t="s">
        <v>911</v>
      </c>
      <c r="I3193" t="s">
        <v>269</v>
      </c>
      <c r="J3193">
        <v>2026</v>
      </c>
      <c r="K3193">
        <v>7</v>
      </c>
      <c r="L3193" t="s">
        <v>94</v>
      </c>
      <c r="M3193">
        <v>-11019.1401348</v>
      </c>
      <c r="N3193">
        <v>1</v>
      </c>
      <c r="O3193">
        <v>-11019.1401348</v>
      </c>
      <c r="P3193" t="s">
        <v>3055</v>
      </c>
      <c r="Q3193" t="s">
        <v>96</v>
      </c>
    </row>
    <row r="3194" spans="1:17" x14ac:dyDescent="0.25">
      <c r="A3194" t="s">
        <v>2377</v>
      </c>
      <c r="B3194">
        <v>20190341</v>
      </c>
      <c r="C3194" t="s">
        <v>316</v>
      </c>
      <c r="D3194" t="s">
        <v>336</v>
      </c>
      <c r="E3194" t="s">
        <v>101</v>
      </c>
      <c r="F3194">
        <v>40700</v>
      </c>
      <c r="G3194" t="s">
        <v>911</v>
      </c>
      <c r="I3194" t="s">
        <v>269</v>
      </c>
      <c r="J3194">
        <v>2026</v>
      </c>
      <c r="K3194">
        <v>7</v>
      </c>
      <c r="L3194" t="s">
        <v>94</v>
      </c>
      <c r="M3194">
        <v>-3825.0307063499995</v>
      </c>
      <c r="N3194">
        <v>1</v>
      </c>
      <c r="O3194">
        <v>-3825.0307063499995</v>
      </c>
      <c r="P3194" t="s">
        <v>3055</v>
      </c>
      <c r="Q3194" t="s">
        <v>96</v>
      </c>
    </row>
    <row r="3195" spans="1:17" x14ac:dyDescent="0.25">
      <c r="A3195" t="s">
        <v>2377</v>
      </c>
      <c r="B3195">
        <v>20230016</v>
      </c>
      <c r="C3195" t="s">
        <v>316</v>
      </c>
      <c r="D3195" t="s">
        <v>336</v>
      </c>
      <c r="E3195" t="s">
        <v>101</v>
      </c>
      <c r="F3195">
        <v>40700</v>
      </c>
      <c r="G3195" t="s">
        <v>911</v>
      </c>
      <c r="I3195" t="s">
        <v>269</v>
      </c>
      <c r="J3195">
        <v>2026</v>
      </c>
      <c r="K3195">
        <v>7</v>
      </c>
      <c r="L3195" t="s">
        <v>94</v>
      </c>
      <c r="M3195">
        <v>-2681.94255105</v>
      </c>
      <c r="N3195">
        <v>1</v>
      </c>
      <c r="O3195">
        <v>-2681.94255105</v>
      </c>
      <c r="P3195" t="s">
        <v>3055</v>
      </c>
      <c r="Q3195" t="s">
        <v>96</v>
      </c>
    </row>
    <row r="3196" spans="1:17" x14ac:dyDescent="0.25">
      <c r="A3196" t="s">
        <v>2377</v>
      </c>
      <c r="B3196">
        <v>20200041</v>
      </c>
      <c r="C3196" t="s">
        <v>316</v>
      </c>
      <c r="D3196" t="s">
        <v>336</v>
      </c>
      <c r="E3196" t="s">
        <v>101</v>
      </c>
      <c r="F3196">
        <v>40700</v>
      </c>
      <c r="G3196" t="s">
        <v>911</v>
      </c>
      <c r="I3196" t="s">
        <v>269</v>
      </c>
      <c r="J3196">
        <v>2026</v>
      </c>
      <c r="K3196">
        <v>7</v>
      </c>
      <c r="L3196" t="s">
        <v>94</v>
      </c>
      <c r="M3196">
        <v>-99818.846224649998</v>
      </c>
      <c r="N3196">
        <v>1</v>
      </c>
      <c r="O3196">
        <v>-99818.846224649998</v>
      </c>
      <c r="P3196" t="s">
        <v>3055</v>
      </c>
      <c r="Q3196" t="s">
        <v>96</v>
      </c>
    </row>
    <row r="3197" spans="1:17" x14ac:dyDescent="0.25">
      <c r="A3197" t="s">
        <v>2516</v>
      </c>
      <c r="B3197" t="s">
        <v>580</v>
      </c>
      <c r="C3197" t="s">
        <v>296</v>
      </c>
      <c r="D3197" t="s">
        <v>336</v>
      </c>
      <c r="E3197" t="s">
        <v>101</v>
      </c>
      <c r="F3197">
        <v>40700</v>
      </c>
      <c r="G3197" t="s">
        <v>911</v>
      </c>
      <c r="I3197" t="s">
        <v>269</v>
      </c>
      <c r="J3197">
        <v>2026</v>
      </c>
      <c r="K3197">
        <v>7</v>
      </c>
      <c r="L3197" t="s">
        <v>94</v>
      </c>
      <c r="M3197">
        <v>-9541.0148085000001</v>
      </c>
      <c r="N3197">
        <v>1</v>
      </c>
      <c r="O3197">
        <v>-9541.0148085000001</v>
      </c>
      <c r="P3197" t="s">
        <v>3055</v>
      </c>
      <c r="Q3197" t="s">
        <v>96</v>
      </c>
    </row>
    <row r="3198" spans="1:17" x14ac:dyDescent="0.25">
      <c r="A3198" t="s">
        <v>2516</v>
      </c>
      <c r="B3198" t="s">
        <v>581</v>
      </c>
      <c r="C3198" t="s">
        <v>296</v>
      </c>
      <c r="D3198" t="s">
        <v>336</v>
      </c>
      <c r="E3198" t="s">
        <v>101</v>
      </c>
      <c r="F3198">
        <v>40700</v>
      </c>
      <c r="G3198" t="s">
        <v>911</v>
      </c>
      <c r="I3198" t="s">
        <v>269</v>
      </c>
      <c r="J3198">
        <v>2026</v>
      </c>
      <c r="K3198">
        <v>7</v>
      </c>
      <c r="L3198" t="s">
        <v>94</v>
      </c>
      <c r="M3198">
        <v>-1408.5825673500001</v>
      </c>
      <c r="N3198">
        <v>1</v>
      </c>
      <c r="O3198">
        <v>-1408.5825673500001</v>
      </c>
      <c r="P3198" t="s">
        <v>3055</v>
      </c>
      <c r="Q3198" t="s">
        <v>96</v>
      </c>
    </row>
    <row r="3199" spans="1:17" x14ac:dyDescent="0.25">
      <c r="A3199" t="s">
        <v>2377</v>
      </c>
      <c r="B3199">
        <v>20210081</v>
      </c>
      <c r="C3199" t="s">
        <v>316</v>
      </c>
      <c r="D3199" t="s">
        <v>336</v>
      </c>
      <c r="E3199" t="s">
        <v>101</v>
      </c>
      <c r="F3199">
        <v>40700</v>
      </c>
      <c r="G3199" t="s">
        <v>911</v>
      </c>
      <c r="I3199" t="s">
        <v>269</v>
      </c>
      <c r="J3199">
        <v>2026</v>
      </c>
      <c r="K3199">
        <v>7</v>
      </c>
      <c r="L3199" t="s">
        <v>94</v>
      </c>
      <c r="M3199">
        <v>-23826.060276900003</v>
      </c>
      <c r="N3199">
        <v>1</v>
      </c>
      <c r="O3199">
        <v>-23826.060276900003</v>
      </c>
      <c r="P3199" t="s">
        <v>3055</v>
      </c>
      <c r="Q3199" t="s">
        <v>96</v>
      </c>
    </row>
    <row r="3200" spans="1:17" x14ac:dyDescent="0.25">
      <c r="A3200" t="s">
        <v>2516</v>
      </c>
      <c r="B3200" t="s">
        <v>585</v>
      </c>
      <c r="C3200" t="s">
        <v>296</v>
      </c>
      <c r="D3200" t="s">
        <v>336</v>
      </c>
      <c r="E3200" t="s">
        <v>101</v>
      </c>
      <c r="F3200">
        <v>40700</v>
      </c>
      <c r="G3200" t="s">
        <v>911</v>
      </c>
      <c r="I3200" t="s">
        <v>269</v>
      </c>
      <c r="J3200">
        <v>2026</v>
      </c>
      <c r="K3200">
        <v>7</v>
      </c>
      <c r="L3200" t="s">
        <v>94</v>
      </c>
      <c r="M3200">
        <v>-2933.5198724999996</v>
      </c>
      <c r="N3200">
        <v>1</v>
      </c>
      <c r="O3200">
        <v>-2933.5198724999996</v>
      </c>
      <c r="P3200" t="s">
        <v>3055</v>
      </c>
      <c r="Q3200" t="s">
        <v>96</v>
      </c>
    </row>
    <row r="3201" spans="1:17" x14ac:dyDescent="0.25">
      <c r="A3201" t="s">
        <v>2516</v>
      </c>
      <c r="B3201" t="s">
        <v>586</v>
      </c>
      <c r="C3201" t="s">
        <v>296</v>
      </c>
      <c r="D3201" t="s">
        <v>336</v>
      </c>
      <c r="E3201" t="s">
        <v>101</v>
      </c>
      <c r="F3201">
        <v>40700</v>
      </c>
      <c r="G3201" t="s">
        <v>911</v>
      </c>
      <c r="I3201" t="s">
        <v>269</v>
      </c>
      <c r="J3201">
        <v>2026</v>
      </c>
      <c r="K3201">
        <v>7</v>
      </c>
      <c r="L3201" t="s">
        <v>94</v>
      </c>
      <c r="M3201">
        <v>-4147.0619830499982</v>
      </c>
      <c r="N3201">
        <v>1</v>
      </c>
      <c r="O3201">
        <v>-4147.0619830499982</v>
      </c>
      <c r="P3201" t="s">
        <v>3055</v>
      </c>
      <c r="Q3201" t="s">
        <v>96</v>
      </c>
    </row>
    <row r="3202" spans="1:17" x14ac:dyDescent="0.25">
      <c r="A3202" t="s">
        <v>2516</v>
      </c>
      <c r="B3202" t="s">
        <v>311</v>
      </c>
      <c r="C3202" t="s">
        <v>296</v>
      </c>
      <c r="D3202" t="s">
        <v>336</v>
      </c>
      <c r="E3202" t="s">
        <v>101</v>
      </c>
      <c r="F3202">
        <v>40700</v>
      </c>
      <c r="G3202" t="s">
        <v>911</v>
      </c>
      <c r="I3202" t="s">
        <v>269</v>
      </c>
      <c r="J3202">
        <v>2026</v>
      </c>
      <c r="K3202">
        <v>7</v>
      </c>
      <c r="L3202" t="s">
        <v>94</v>
      </c>
      <c r="M3202">
        <v>-1686.5594329499997</v>
      </c>
      <c r="N3202">
        <v>1</v>
      </c>
      <c r="O3202">
        <v>-1686.5594329499997</v>
      </c>
      <c r="P3202" t="s">
        <v>3055</v>
      </c>
      <c r="Q3202" t="s">
        <v>96</v>
      </c>
    </row>
    <row r="3203" spans="1:17" x14ac:dyDescent="0.25">
      <c r="A3203" t="s">
        <v>2516</v>
      </c>
      <c r="B3203" t="s">
        <v>383</v>
      </c>
      <c r="C3203" t="s">
        <v>296</v>
      </c>
      <c r="D3203" t="s">
        <v>336</v>
      </c>
      <c r="E3203" t="s">
        <v>101</v>
      </c>
      <c r="F3203">
        <v>40700</v>
      </c>
      <c r="G3203" t="s">
        <v>911</v>
      </c>
      <c r="I3203" t="s">
        <v>269</v>
      </c>
      <c r="J3203">
        <v>2026</v>
      </c>
      <c r="K3203">
        <v>7</v>
      </c>
      <c r="L3203" t="s">
        <v>94</v>
      </c>
      <c r="M3203">
        <v>-4790.4303194999993</v>
      </c>
      <c r="N3203">
        <v>1</v>
      </c>
      <c r="O3203">
        <v>-4790.4303194999993</v>
      </c>
      <c r="P3203" t="s">
        <v>3055</v>
      </c>
      <c r="Q3203" t="s">
        <v>96</v>
      </c>
    </row>
    <row r="3204" spans="1:17" x14ac:dyDescent="0.25">
      <c r="A3204" t="s">
        <v>2377</v>
      </c>
      <c r="B3204">
        <v>20240178</v>
      </c>
      <c r="C3204" t="s">
        <v>316</v>
      </c>
      <c r="D3204" t="s">
        <v>336</v>
      </c>
      <c r="E3204" t="s">
        <v>101</v>
      </c>
      <c r="F3204">
        <v>40700</v>
      </c>
      <c r="G3204" t="s">
        <v>911</v>
      </c>
      <c r="I3204" t="s">
        <v>269</v>
      </c>
      <c r="J3204">
        <v>2026</v>
      </c>
      <c r="K3204">
        <v>7</v>
      </c>
      <c r="L3204" t="s">
        <v>94</v>
      </c>
      <c r="M3204">
        <v>-74304.798311099992</v>
      </c>
      <c r="N3204">
        <v>1</v>
      </c>
      <c r="O3204">
        <v>-74304.798311099992</v>
      </c>
      <c r="P3204" t="s">
        <v>3055</v>
      </c>
      <c r="Q3204" t="s">
        <v>96</v>
      </c>
    </row>
    <row r="3205" spans="1:17" x14ac:dyDescent="0.25">
      <c r="A3205" t="s">
        <v>2377</v>
      </c>
      <c r="B3205">
        <v>20220196</v>
      </c>
      <c r="C3205" t="s">
        <v>316</v>
      </c>
      <c r="D3205" t="s">
        <v>336</v>
      </c>
      <c r="E3205" t="s">
        <v>101</v>
      </c>
      <c r="F3205">
        <v>40700</v>
      </c>
      <c r="G3205" t="s">
        <v>911</v>
      </c>
      <c r="I3205" t="s">
        <v>269</v>
      </c>
      <c r="J3205">
        <v>2026</v>
      </c>
      <c r="K3205">
        <v>7</v>
      </c>
      <c r="L3205" t="s">
        <v>94</v>
      </c>
      <c r="M3205">
        <v>-43474.880895600007</v>
      </c>
      <c r="N3205">
        <v>1</v>
      </c>
      <c r="O3205">
        <v>-43474.880895600007</v>
      </c>
      <c r="P3205" t="s">
        <v>3055</v>
      </c>
      <c r="Q3205" t="s">
        <v>96</v>
      </c>
    </row>
    <row r="3206" spans="1:17" x14ac:dyDescent="0.25">
      <c r="A3206" t="s">
        <v>2377</v>
      </c>
      <c r="B3206">
        <v>20250002</v>
      </c>
      <c r="C3206" t="s">
        <v>316</v>
      </c>
      <c r="D3206" t="s">
        <v>336</v>
      </c>
      <c r="E3206" t="s">
        <v>101</v>
      </c>
      <c r="F3206">
        <v>40700</v>
      </c>
      <c r="G3206" t="s">
        <v>911</v>
      </c>
      <c r="I3206" t="s">
        <v>269</v>
      </c>
      <c r="J3206">
        <v>2026</v>
      </c>
      <c r="K3206">
        <v>7</v>
      </c>
      <c r="L3206" t="s">
        <v>94</v>
      </c>
      <c r="M3206">
        <v>-1899.1775564999998</v>
      </c>
      <c r="N3206">
        <v>1</v>
      </c>
      <c r="O3206">
        <v>-1899.1775564999998</v>
      </c>
      <c r="P3206" t="s">
        <v>3055</v>
      </c>
      <c r="Q3206" t="s">
        <v>96</v>
      </c>
    </row>
    <row r="3207" spans="1:17" x14ac:dyDescent="0.25">
      <c r="A3207" t="s">
        <v>2516</v>
      </c>
      <c r="B3207" t="s">
        <v>3139</v>
      </c>
      <c r="C3207" t="s">
        <v>296</v>
      </c>
      <c r="D3207" t="s">
        <v>336</v>
      </c>
      <c r="E3207" t="s">
        <v>101</v>
      </c>
      <c r="F3207">
        <v>40700</v>
      </c>
      <c r="G3207" t="s">
        <v>911</v>
      </c>
      <c r="I3207" t="s">
        <v>269</v>
      </c>
      <c r="J3207">
        <v>2026</v>
      </c>
      <c r="K3207">
        <v>7</v>
      </c>
      <c r="L3207" t="s">
        <v>94</v>
      </c>
      <c r="M3207">
        <v>-313.16787495</v>
      </c>
      <c r="N3207">
        <v>1</v>
      </c>
      <c r="O3207">
        <v>-313.16787495</v>
      </c>
      <c r="P3207" t="s">
        <v>3055</v>
      </c>
      <c r="Q3207" t="s">
        <v>96</v>
      </c>
    </row>
    <row r="3208" spans="1:17" x14ac:dyDescent="0.25">
      <c r="A3208" t="s">
        <v>2699</v>
      </c>
      <c r="B3208" t="s">
        <v>3170</v>
      </c>
      <c r="C3208" t="s">
        <v>576</v>
      </c>
      <c r="D3208" t="s">
        <v>336</v>
      </c>
      <c r="E3208" t="s">
        <v>101</v>
      </c>
      <c r="F3208">
        <v>40700</v>
      </c>
      <c r="G3208" t="s">
        <v>911</v>
      </c>
      <c r="I3208" t="s">
        <v>269</v>
      </c>
      <c r="J3208">
        <v>2026</v>
      </c>
      <c r="K3208">
        <v>7</v>
      </c>
      <c r="L3208" t="s">
        <v>94</v>
      </c>
      <c r="M3208">
        <v>-11604.559778699997</v>
      </c>
      <c r="N3208">
        <v>1</v>
      </c>
      <c r="O3208">
        <v>-11604.559778699997</v>
      </c>
      <c r="P3208" t="s">
        <v>3055</v>
      </c>
      <c r="Q3208" t="s">
        <v>96</v>
      </c>
    </row>
    <row r="3209" spans="1:17" x14ac:dyDescent="0.25">
      <c r="A3209" t="s">
        <v>2382</v>
      </c>
      <c r="B3209" t="s">
        <v>2169</v>
      </c>
      <c r="C3209" t="s">
        <v>318</v>
      </c>
      <c r="D3209" t="s">
        <v>336</v>
      </c>
      <c r="E3209" t="s">
        <v>101</v>
      </c>
      <c r="F3209">
        <v>40700</v>
      </c>
      <c r="G3209" t="s">
        <v>911</v>
      </c>
      <c r="I3209" t="s">
        <v>269</v>
      </c>
      <c r="J3209">
        <v>2026</v>
      </c>
      <c r="K3209">
        <v>7</v>
      </c>
      <c r="L3209" t="s">
        <v>94</v>
      </c>
      <c r="M3209">
        <v>-38.676715349999981</v>
      </c>
      <c r="N3209">
        <v>1</v>
      </c>
      <c r="O3209">
        <v>-38.676715349999981</v>
      </c>
      <c r="P3209" t="s">
        <v>3055</v>
      </c>
      <c r="Q3209" t="s">
        <v>96</v>
      </c>
    </row>
    <row r="3210" spans="1:17" x14ac:dyDescent="0.25">
      <c r="A3210" t="s">
        <v>2382</v>
      </c>
      <c r="B3210" t="s">
        <v>609</v>
      </c>
      <c r="C3210" t="s">
        <v>610</v>
      </c>
      <c r="D3210" t="s">
        <v>336</v>
      </c>
      <c r="E3210" t="s">
        <v>101</v>
      </c>
      <c r="F3210">
        <v>40700</v>
      </c>
      <c r="G3210" t="s">
        <v>911</v>
      </c>
      <c r="I3210" t="s">
        <v>269</v>
      </c>
      <c r="J3210">
        <v>2026</v>
      </c>
      <c r="K3210">
        <v>7</v>
      </c>
      <c r="L3210" t="s">
        <v>94</v>
      </c>
      <c r="M3210">
        <v>-87986.899690200007</v>
      </c>
      <c r="N3210">
        <v>1</v>
      </c>
      <c r="O3210">
        <v>-87986.899690200007</v>
      </c>
      <c r="P3210" t="s">
        <v>3055</v>
      </c>
      <c r="Q3210" t="s">
        <v>96</v>
      </c>
    </row>
    <row r="3211" spans="1:17" x14ac:dyDescent="0.25">
      <c r="A3211" t="s">
        <v>2699</v>
      </c>
      <c r="B3211" t="s">
        <v>3171</v>
      </c>
      <c r="C3211" t="s">
        <v>576</v>
      </c>
      <c r="D3211" t="s">
        <v>336</v>
      </c>
      <c r="E3211" t="s">
        <v>101</v>
      </c>
      <c r="F3211">
        <v>40700</v>
      </c>
      <c r="G3211" t="s">
        <v>911</v>
      </c>
      <c r="I3211" t="s">
        <v>269</v>
      </c>
      <c r="J3211">
        <v>2026</v>
      </c>
      <c r="K3211">
        <v>7</v>
      </c>
      <c r="L3211" t="s">
        <v>94</v>
      </c>
      <c r="M3211">
        <v>-163.4047506</v>
      </c>
      <c r="N3211">
        <v>1</v>
      </c>
      <c r="O3211">
        <v>-163.4047506</v>
      </c>
      <c r="P3211" t="s">
        <v>3055</v>
      </c>
      <c r="Q3211" t="s">
        <v>96</v>
      </c>
    </row>
    <row r="3212" spans="1:17" x14ac:dyDescent="0.25">
      <c r="A3212" t="s">
        <v>1005</v>
      </c>
      <c r="B3212" t="s">
        <v>145</v>
      </c>
      <c r="C3212" t="s">
        <v>133</v>
      </c>
      <c r="D3212" t="s">
        <v>336</v>
      </c>
      <c r="E3212" t="s">
        <v>101</v>
      </c>
      <c r="F3212">
        <v>40700</v>
      </c>
      <c r="G3212" t="s">
        <v>911</v>
      </c>
      <c r="I3212" t="s">
        <v>269</v>
      </c>
      <c r="J3212">
        <v>2026</v>
      </c>
      <c r="K3212">
        <v>7</v>
      </c>
      <c r="L3212" t="s">
        <v>94</v>
      </c>
      <c r="M3212">
        <v>-38.676715349999981</v>
      </c>
      <c r="N3212">
        <v>1</v>
      </c>
      <c r="O3212">
        <v>-38.676715349999981</v>
      </c>
      <c r="P3212" t="s">
        <v>3055</v>
      </c>
      <c r="Q3212" t="s">
        <v>96</v>
      </c>
    </row>
    <row r="3213" spans="1:17" x14ac:dyDescent="0.25">
      <c r="A3213" t="s">
        <v>1005</v>
      </c>
      <c r="B3213" t="s">
        <v>244</v>
      </c>
      <c r="C3213" t="s">
        <v>133</v>
      </c>
      <c r="D3213" t="s">
        <v>336</v>
      </c>
      <c r="E3213" t="s">
        <v>101</v>
      </c>
      <c r="F3213">
        <v>40700</v>
      </c>
      <c r="G3213" t="s">
        <v>911</v>
      </c>
      <c r="I3213" t="s">
        <v>269</v>
      </c>
      <c r="J3213">
        <v>2026</v>
      </c>
      <c r="K3213">
        <v>7</v>
      </c>
      <c r="L3213" t="s">
        <v>94</v>
      </c>
      <c r="M3213">
        <v>-36.349012349999995</v>
      </c>
      <c r="N3213">
        <v>1</v>
      </c>
      <c r="O3213">
        <v>-36.349012349999995</v>
      </c>
      <c r="P3213" t="s">
        <v>3055</v>
      </c>
      <c r="Q3213" t="s">
        <v>96</v>
      </c>
    </row>
    <row r="3214" spans="1:17" x14ac:dyDescent="0.25">
      <c r="A3214" t="s">
        <v>1005</v>
      </c>
      <c r="B3214" t="s">
        <v>881</v>
      </c>
      <c r="C3214" t="s">
        <v>133</v>
      </c>
      <c r="D3214" t="s">
        <v>336</v>
      </c>
      <c r="E3214" t="s">
        <v>101</v>
      </c>
      <c r="F3214">
        <v>40700</v>
      </c>
      <c r="G3214" t="s">
        <v>911</v>
      </c>
      <c r="I3214" t="s">
        <v>269</v>
      </c>
      <c r="J3214">
        <v>2026</v>
      </c>
      <c r="K3214">
        <v>7</v>
      </c>
      <c r="L3214" t="s">
        <v>94</v>
      </c>
      <c r="M3214">
        <v>-36.299884950000013</v>
      </c>
      <c r="N3214">
        <v>1</v>
      </c>
      <c r="O3214">
        <v>-36.299884950000013</v>
      </c>
      <c r="P3214" t="s">
        <v>3055</v>
      </c>
      <c r="Q3214" t="s">
        <v>96</v>
      </c>
    </row>
    <row r="3215" spans="1:17" x14ac:dyDescent="0.25">
      <c r="A3215" t="s">
        <v>1005</v>
      </c>
      <c r="B3215" t="s">
        <v>2248</v>
      </c>
      <c r="C3215" t="s">
        <v>133</v>
      </c>
      <c r="D3215" t="s">
        <v>336</v>
      </c>
      <c r="E3215" t="s">
        <v>101</v>
      </c>
      <c r="F3215">
        <v>40700</v>
      </c>
      <c r="G3215" t="s">
        <v>911</v>
      </c>
      <c r="I3215" t="s">
        <v>269</v>
      </c>
      <c r="J3215">
        <v>2026</v>
      </c>
      <c r="K3215">
        <v>7</v>
      </c>
      <c r="L3215" t="s">
        <v>94</v>
      </c>
      <c r="M3215">
        <v>-36.302809199999999</v>
      </c>
      <c r="N3215">
        <v>1</v>
      </c>
      <c r="O3215">
        <v>-36.302809199999999</v>
      </c>
      <c r="P3215" t="s">
        <v>3055</v>
      </c>
      <c r="Q3215" t="s">
        <v>96</v>
      </c>
    </row>
    <row r="3216" spans="1:17" x14ac:dyDescent="0.25">
      <c r="A3216" t="s">
        <v>1005</v>
      </c>
      <c r="B3216" t="s">
        <v>882</v>
      </c>
      <c r="C3216" t="s">
        <v>133</v>
      </c>
      <c r="D3216" t="s">
        <v>336</v>
      </c>
      <c r="E3216" t="s">
        <v>101</v>
      </c>
      <c r="F3216">
        <v>40700</v>
      </c>
      <c r="G3216" t="s">
        <v>911</v>
      </c>
      <c r="I3216" t="s">
        <v>269</v>
      </c>
      <c r="J3216">
        <v>2026</v>
      </c>
      <c r="K3216">
        <v>7</v>
      </c>
      <c r="L3216" t="s">
        <v>94</v>
      </c>
      <c r="M3216">
        <v>-130.18000694999998</v>
      </c>
      <c r="N3216">
        <v>1</v>
      </c>
      <c r="O3216">
        <v>-130.18000694999998</v>
      </c>
      <c r="P3216" t="s">
        <v>3055</v>
      </c>
      <c r="Q3216" t="s">
        <v>96</v>
      </c>
    </row>
    <row r="3217" spans="1:17" x14ac:dyDescent="0.25">
      <c r="A3217" t="s">
        <v>1005</v>
      </c>
      <c r="B3217" t="s">
        <v>163</v>
      </c>
      <c r="C3217" t="s">
        <v>133</v>
      </c>
      <c r="D3217" t="s">
        <v>336</v>
      </c>
      <c r="E3217" t="s">
        <v>101</v>
      </c>
      <c r="F3217">
        <v>40700</v>
      </c>
      <c r="G3217" t="s">
        <v>911</v>
      </c>
      <c r="I3217" t="s">
        <v>269</v>
      </c>
      <c r="J3217">
        <v>2026</v>
      </c>
      <c r="K3217">
        <v>7</v>
      </c>
      <c r="L3217" t="s">
        <v>94</v>
      </c>
      <c r="M3217">
        <v>-139.29313965</v>
      </c>
      <c r="N3217">
        <v>1</v>
      </c>
      <c r="O3217">
        <v>-139.29313965</v>
      </c>
      <c r="P3217" t="s">
        <v>3055</v>
      </c>
      <c r="Q3217" t="s">
        <v>96</v>
      </c>
    </row>
    <row r="3218" spans="1:17" x14ac:dyDescent="0.25">
      <c r="A3218" t="s">
        <v>1005</v>
      </c>
      <c r="B3218" t="s">
        <v>687</v>
      </c>
      <c r="C3218" t="s">
        <v>133</v>
      </c>
      <c r="D3218" t="s">
        <v>336</v>
      </c>
      <c r="E3218" t="s">
        <v>101</v>
      </c>
      <c r="F3218">
        <v>40700</v>
      </c>
      <c r="G3218" t="s">
        <v>911</v>
      </c>
      <c r="I3218" t="s">
        <v>269</v>
      </c>
      <c r="J3218">
        <v>2026</v>
      </c>
      <c r="K3218">
        <v>7</v>
      </c>
      <c r="L3218" t="s">
        <v>94</v>
      </c>
      <c r="M3218">
        <v>-75.028067099999973</v>
      </c>
      <c r="N3218">
        <v>1</v>
      </c>
      <c r="O3218">
        <v>-75.028067099999973</v>
      </c>
      <c r="P3218" t="s">
        <v>3055</v>
      </c>
      <c r="Q3218" t="s">
        <v>96</v>
      </c>
    </row>
    <row r="3219" spans="1:17" x14ac:dyDescent="0.25">
      <c r="A3219" t="s">
        <v>1005</v>
      </c>
      <c r="B3219" t="s">
        <v>174</v>
      </c>
      <c r="C3219" t="s">
        <v>133</v>
      </c>
      <c r="D3219" t="s">
        <v>336</v>
      </c>
      <c r="E3219" t="s">
        <v>101</v>
      </c>
      <c r="F3219">
        <v>40700</v>
      </c>
      <c r="G3219" t="s">
        <v>911</v>
      </c>
      <c r="I3219" t="s">
        <v>269</v>
      </c>
      <c r="J3219">
        <v>2026</v>
      </c>
      <c r="K3219">
        <v>7</v>
      </c>
      <c r="L3219" t="s">
        <v>94</v>
      </c>
      <c r="M3219">
        <v>-36.299884950000013</v>
      </c>
      <c r="N3219">
        <v>1</v>
      </c>
      <c r="O3219">
        <v>-36.299884950000013</v>
      </c>
      <c r="P3219" t="s">
        <v>3055</v>
      </c>
      <c r="Q3219" t="s">
        <v>96</v>
      </c>
    </row>
    <row r="3220" spans="1:17" x14ac:dyDescent="0.25">
      <c r="A3220" t="s">
        <v>1005</v>
      </c>
      <c r="B3220" t="s">
        <v>694</v>
      </c>
      <c r="C3220" t="s">
        <v>133</v>
      </c>
      <c r="D3220" t="s">
        <v>336</v>
      </c>
      <c r="E3220" t="s">
        <v>101</v>
      </c>
      <c r="F3220">
        <v>40700</v>
      </c>
      <c r="G3220" t="s">
        <v>911</v>
      </c>
      <c r="I3220" t="s">
        <v>269</v>
      </c>
      <c r="J3220">
        <v>2026</v>
      </c>
      <c r="K3220">
        <v>7</v>
      </c>
      <c r="L3220" t="s">
        <v>94</v>
      </c>
      <c r="M3220">
        <v>-858.61477589999993</v>
      </c>
      <c r="N3220">
        <v>1</v>
      </c>
      <c r="O3220">
        <v>-858.61477589999993</v>
      </c>
      <c r="P3220" t="s">
        <v>3055</v>
      </c>
      <c r="Q3220" t="s">
        <v>96</v>
      </c>
    </row>
    <row r="3221" spans="1:17" x14ac:dyDescent="0.25">
      <c r="A3221" t="s">
        <v>1005</v>
      </c>
      <c r="B3221" t="s">
        <v>183</v>
      </c>
      <c r="C3221" t="s">
        <v>133</v>
      </c>
      <c r="D3221" t="s">
        <v>336</v>
      </c>
      <c r="E3221" t="s">
        <v>101</v>
      </c>
      <c r="F3221">
        <v>40700</v>
      </c>
      <c r="G3221" t="s">
        <v>911</v>
      </c>
      <c r="I3221" t="s">
        <v>269</v>
      </c>
      <c r="J3221">
        <v>2026</v>
      </c>
      <c r="K3221">
        <v>7</v>
      </c>
      <c r="L3221" t="s">
        <v>94</v>
      </c>
      <c r="M3221">
        <v>-36.302809199999999</v>
      </c>
      <c r="N3221">
        <v>1</v>
      </c>
      <c r="O3221">
        <v>-36.302809199999999</v>
      </c>
      <c r="P3221" t="s">
        <v>3055</v>
      </c>
      <c r="Q3221" t="s">
        <v>96</v>
      </c>
    </row>
    <row r="3222" spans="1:17" x14ac:dyDescent="0.25">
      <c r="A3222" t="s">
        <v>1005</v>
      </c>
      <c r="B3222" t="s">
        <v>250</v>
      </c>
      <c r="C3222" t="s">
        <v>133</v>
      </c>
      <c r="D3222" t="s">
        <v>336</v>
      </c>
      <c r="E3222" t="s">
        <v>101</v>
      </c>
      <c r="F3222">
        <v>40700</v>
      </c>
      <c r="G3222" t="s">
        <v>911</v>
      </c>
      <c r="I3222" t="s">
        <v>269</v>
      </c>
      <c r="J3222">
        <v>2026</v>
      </c>
      <c r="K3222">
        <v>7</v>
      </c>
      <c r="L3222" t="s">
        <v>94</v>
      </c>
      <c r="M3222">
        <v>-36.302809199999999</v>
      </c>
      <c r="N3222">
        <v>1</v>
      </c>
      <c r="O3222">
        <v>-36.302809199999999</v>
      </c>
      <c r="P3222" t="s">
        <v>3055</v>
      </c>
      <c r="Q3222" t="s">
        <v>96</v>
      </c>
    </row>
    <row r="3223" spans="1:17" x14ac:dyDescent="0.25">
      <c r="A3223" t="s">
        <v>1005</v>
      </c>
      <c r="B3223" t="s">
        <v>211</v>
      </c>
      <c r="C3223" t="s">
        <v>133</v>
      </c>
      <c r="D3223" t="s">
        <v>336</v>
      </c>
      <c r="E3223" t="s">
        <v>101</v>
      </c>
      <c r="F3223">
        <v>40700</v>
      </c>
      <c r="G3223" t="s">
        <v>911</v>
      </c>
      <c r="I3223" t="s">
        <v>269</v>
      </c>
      <c r="J3223">
        <v>2026</v>
      </c>
      <c r="K3223">
        <v>7</v>
      </c>
      <c r="L3223" t="s">
        <v>94</v>
      </c>
      <c r="M3223">
        <v>-36.299884950000013</v>
      </c>
      <c r="N3223">
        <v>1</v>
      </c>
      <c r="O3223">
        <v>-36.299884950000013</v>
      </c>
      <c r="P3223" t="s">
        <v>3055</v>
      </c>
      <c r="Q3223" t="s">
        <v>96</v>
      </c>
    </row>
    <row r="3224" spans="1:17" x14ac:dyDescent="0.25">
      <c r="A3224" t="s">
        <v>1005</v>
      </c>
      <c r="B3224" t="s">
        <v>232</v>
      </c>
      <c r="C3224" t="s">
        <v>133</v>
      </c>
      <c r="D3224" t="s">
        <v>336</v>
      </c>
      <c r="E3224" t="s">
        <v>101</v>
      </c>
      <c r="F3224">
        <v>40700</v>
      </c>
      <c r="G3224" t="s">
        <v>911</v>
      </c>
      <c r="I3224" t="s">
        <v>269</v>
      </c>
      <c r="J3224">
        <v>2026</v>
      </c>
      <c r="K3224">
        <v>7</v>
      </c>
      <c r="L3224" t="s">
        <v>94</v>
      </c>
      <c r="M3224">
        <v>-908.22701654999992</v>
      </c>
      <c r="N3224">
        <v>1</v>
      </c>
      <c r="O3224">
        <v>-908.22701654999992</v>
      </c>
      <c r="P3224" t="s">
        <v>3055</v>
      </c>
      <c r="Q3224" t="s">
        <v>96</v>
      </c>
    </row>
    <row r="3225" spans="1:17" x14ac:dyDescent="0.25">
      <c r="A3225" t="s">
        <v>1005</v>
      </c>
      <c r="B3225" t="s">
        <v>3172</v>
      </c>
      <c r="C3225" t="s">
        <v>133</v>
      </c>
      <c r="D3225" t="s">
        <v>336</v>
      </c>
      <c r="E3225" t="s">
        <v>101</v>
      </c>
      <c r="F3225">
        <v>40700</v>
      </c>
      <c r="G3225" t="s">
        <v>911</v>
      </c>
      <c r="I3225" t="s">
        <v>269</v>
      </c>
      <c r="J3225">
        <v>2026</v>
      </c>
      <c r="K3225">
        <v>7</v>
      </c>
      <c r="L3225" t="s">
        <v>94</v>
      </c>
      <c r="M3225">
        <v>-4982.7266600999992</v>
      </c>
      <c r="N3225">
        <v>1</v>
      </c>
      <c r="O3225">
        <v>-4982.7266600999992</v>
      </c>
      <c r="P3225" t="s">
        <v>3055</v>
      </c>
      <c r="Q3225" t="s">
        <v>96</v>
      </c>
    </row>
    <row r="3226" spans="1:17" x14ac:dyDescent="0.25">
      <c r="A3226" t="s">
        <v>2784</v>
      </c>
      <c r="B3226" t="s">
        <v>254</v>
      </c>
      <c r="C3226" t="s">
        <v>255</v>
      </c>
      <c r="D3226" t="s">
        <v>336</v>
      </c>
      <c r="E3226" t="s">
        <v>101</v>
      </c>
      <c r="F3226">
        <v>40700</v>
      </c>
      <c r="G3226" t="s">
        <v>911</v>
      </c>
      <c r="I3226" t="s">
        <v>269</v>
      </c>
      <c r="J3226">
        <v>2026</v>
      </c>
      <c r="K3226">
        <v>7</v>
      </c>
      <c r="L3226" t="s">
        <v>94</v>
      </c>
      <c r="M3226">
        <v>-1101.47549295</v>
      </c>
      <c r="N3226">
        <v>1</v>
      </c>
      <c r="O3226">
        <v>-1101.47549295</v>
      </c>
      <c r="P3226" t="s">
        <v>3055</v>
      </c>
      <c r="Q3226" t="s">
        <v>96</v>
      </c>
    </row>
    <row r="3227" spans="1:17" x14ac:dyDescent="0.25">
      <c r="A3227" t="s">
        <v>2516</v>
      </c>
      <c r="B3227" t="s">
        <v>393</v>
      </c>
      <c r="C3227" t="s">
        <v>296</v>
      </c>
      <c r="D3227" t="s">
        <v>336</v>
      </c>
      <c r="E3227" t="s">
        <v>102</v>
      </c>
      <c r="F3227">
        <v>40700</v>
      </c>
      <c r="G3227" t="s">
        <v>911</v>
      </c>
      <c r="I3227" t="s">
        <v>186</v>
      </c>
      <c r="J3227">
        <v>2026</v>
      </c>
      <c r="K3227">
        <v>7</v>
      </c>
      <c r="L3227" t="s">
        <v>94</v>
      </c>
      <c r="M3227">
        <v>-168.00342615</v>
      </c>
      <c r="N3227">
        <v>1</v>
      </c>
      <c r="O3227">
        <v>-168.00342615</v>
      </c>
      <c r="P3227" t="s">
        <v>3055</v>
      </c>
      <c r="Q3227" t="s">
        <v>96</v>
      </c>
    </row>
    <row r="3228" spans="1:17" x14ac:dyDescent="0.25">
      <c r="A3228" t="s">
        <v>2382</v>
      </c>
      <c r="B3228" t="s">
        <v>394</v>
      </c>
      <c r="C3228" t="s">
        <v>395</v>
      </c>
      <c r="D3228" t="s">
        <v>336</v>
      </c>
      <c r="E3228" t="s">
        <v>102</v>
      </c>
      <c r="F3228">
        <v>40700</v>
      </c>
      <c r="G3228" t="s">
        <v>911</v>
      </c>
      <c r="I3228" t="s">
        <v>125</v>
      </c>
      <c r="J3228">
        <v>2026</v>
      </c>
      <c r="K3228">
        <v>7</v>
      </c>
      <c r="L3228" t="s">
        <v>94</v>
      </c>
      <c r="M3228">
        <v>-2334.3498202499995</v>
      </c>
      <c r="N3228">
        <v>1</v>
      </c>
      <c r="O3228">
        <v>-2334.3498202499995</v>
      </c>
      <c r="P3228" t="s">
        <v>3055</v>
      </c>
      <c r="Q3228" t="s">
        <v>96</v>
      </c>
    </row>
    <row r="3229" spans="1:17" x14ac:dyDescent="0.25">
      <c r="A3229" t="s">
        <v>2610</v>
      </c>
      <c r="B3229" t="s">
        <v>268</v>
      </c>
      <c r="C3229" t="s">
        <v>265</v>
      </c>
      <c r="D3229" t="s">
        <v>336</v>
      </c>
      <c r="E3229" t="s">
        <v>102</v>
      </c>
      <c r="F3229">
        <v>40700</v>
      </c>
      <c r="G3229" t="s">
        <v>911</v>
      </c>
      <c r="I3229" t="s">
        <v>186</v>
      </c>
      <c r="J3229">
        <v>2026</v>
      </c>
      <c r="K3229">
        <v>7</v>
      </c>
      <c r="L3229" t="s">
        <v>94</v>
      </c>
      <c r="M3229">
        <v>-170.80017884999998</v>
      </c>
      <c r="N3229">
        <v>1</v>
      </c>
      <c r="O3229">
        <v>-170.80017884999998</v>
      </c>
      <c r="P3229" t="s">
        <v>3055</v>
      </c>
      <c r="Q3229" t="s">
        <v>96</v>
      </c>
    </row>
    <row r="3230" spans="1:17" x14ac:dyDescent="0.25">
      <c r="A3230" t="s">
        <v>2610</v>
      </c>
      <c r="B3230" t="s">
        <v>397</v>
      </c>
      <c r="C3230" t="s">
        <v>265</v>
      </c>
      <c r="D3230" t="s">
        <v>336</v>
      </c>
      <c r="E3230" t="s">
        <v>102</v>
      </c>
      <c r="F3230">
        <v>40700</v>
      </c>
      <c r="G3230" t="s">
        <v>911</v>
      </c>
      <c r="I3230" t="s">
        <v>186</v>
      </c>
      <c r="J3230">
        <v>2026</v>
      </c>
      <c r="K3230">
        <v>7</v>
      </c>
      <c r="L3230" t="s">
        <v>94</v>
      </c>
      <c r="M3230">
        <v>-14.886187050000002</v>
      </c>
      <c r="N3230">
        <v>1</v>
      </c>
      <c r="O3230">
        <v>-14.886187050000002</v>
      </c>
      <c r="P3230" t="s">
        <v>3055</v>
      </c>
      <c r="Q3230" t="s">
        <v>96</v>
      </c>
    </row>
    <row r="3231" spans="1:17" x14ac:dyDescent="0.25">
      <c r="A3231" t="s">
        <v>2610</v>
      </c>
      <c r="B3231" t="s">
        <v>398</v>
      </c>
      <c r="C3231" t="s">
        <v>265</v>
      </c>
      <c r="D3231" t="s">
        <v>336</v>
      </c>
      <c r="E3231" t="s">
        <v>102</v>
      </c>
      <c r="F3231">
        <v>40700</v>
      </c>
      <c r="G3231" t="s">
        <v>911</v>
      </c>
      <c r="I3231" t="s">
        <v>186</v>
      </c>
      <c r="J3231">
        <v>2026</v>
      </c>
      <c r="K3231">
        <v>7</v>
      </c>
      <c r="L3231" t="s">
        <v>94</v>
      </c>
      <c r="M3231">
        <v>-85.713861449999996</v>
      </c>
      <c r="N3231">
        <v>1</v>
      </c>
      <c r="O3231">
        <v>-85.713861449999996</v>
      </c>
      <c r="P3231" t="s">
        <v>3055</v>
      </c>
      <c r="Q3231" t="s">
        <v>96</v>
      </c>
    </row>
    <row r="3232" spans="1:17" x14ac:dyDescent="0.25">
      <c r="A3232" t="s">
        <v>2610</v>
      </c>
      <c r="B3232" t="s">
        <v>715</v>
      </c>
      <c r="C3232" t="s">
        <v>265</v>
      </c>
      <c r="D3232" t="s">
        <v>336</v>
      </c>
      <c r="E3232" t="s">
        <v>102</v>
      </c>
      <c r="F3232">
        <v>40700</v>
      </c>
      <c r="G3232" t="s">
        <v>911</v>
      </c>
      <c r="I3232" t="s">
        <v>186</v>
      </c>
      <c r="J3232">
        <v>2026</v>
      </c>
      <c r="K3232">
        <v>7</v>
      </c>
      <c r="L3232" t="s">
        <v>94</v>
      </c>
      <c r="M3232">
        <v>-26.601902249999998</v>
      </c>
      <c r="N3232">
        <v>1</v>
      </c>
      <c r="O3232">
        <v>-26.601902249999998</v>
      </c>
      <c r="P3232" t="s">
        <v>3055</v>
      </c>
      <c r="Q3232" t="s">
        <v>96</v>
      </c>
    </row>
    <row r="3233" spans="1:17" x14ac:dyDescent="0.25">
      <c r="A3233" t="s">
        <v>2610</v>
      </c>
      <c r="B3233" t="s">
        <v>399</v>
      </c>
      <c r="C3233" t="s">
        <v>265</v>
      </c>
      <c r="D3233" t="s">
        <v>336</v>
      </c>
      <c r="E3233" t="s">
        <v>102</v>
      </c>
      <c r="F3233">
        <v>40700</v>
      </c>
      <c r="G3233" t="s">
        <v>911</v>
      </c>
      <c r="I3233" t="s">
        <v>186</v>
      </c>
      <c r="J3233">
        <v>2026</v>
      </c>
      <c r="K3233">
        <v>7</v>
      </c>
      <c r="L3233" t="s">
        <v>94</v>
      </c>
      <c r="M3233">
        <v>-83.235851999999994</v>
      </c>
      <c r="N3233">
        <v>1</v>
      </c>
      <c r="O3233">
        <v>-83.235851999999994</v>
      </c>
      <c r="P3233" t="s">
        <v>3055</v>
      </c>
      <c r="Q3233" t="s">
        <v>96</v>
      </c>
    </row>
    <row r="3234" spans="1:17" x14ac:dyDescent="0.25">
      <c r="A3234" t="s">
        <v>2610</v>
      </c>
      <c r="B3234" t="s">
        <v>271</v>
      </c>
      <c r="C3234" t="s">
        <v>265</v>
      </c>
      <c r="D3234" t="s">
        <v>336</v>
      </c>
      <c r="E3234" t="s">
        <v>102</v>
      </c>
      <c r="F3234">
        <v>40700</v>
      </c>
      <c r="G3234" t="s">
        <v>911</v>
      </c>
      <c r="I3234" t="s">
        <v>186</v>
      </c>
      <c r="J3234">
        <v>2026</v>
      </c>
      <c r="K3234">
        <v>7</v>
      </c>
      <c r="L3234" t="s">
        <v>94</v>
      </c>
      <c r="M3234">
        <v>-8.7212832000000002</v>
      </c>
      <c r="N3234">
        <v>1</v>
      </c>
      <c r="O3234">
        <v>-8.7212832000000002</v>
      </c>
      <c r="P3234" t="s">
        <v>3055</v>
      </c>
      <c r="Q3234" t="s">
        <v>96</v>
      </c>
    </row>
    <row r="3235" spans="1:17" x14ac:dyDescent="0.25">
      <c r="A3235" t="s">
        <v>2610</v>
      </c>
      <c r="B3235" t="s">
        <v>3155</v>
      </c>
      <c r="C3235" t="s">
        <v>265</v>
      </c>
      <c r="D3235" t="s">
        <v>336</v>
      </c>
      <c r="E3235" t="s">
        <v>102</v>
      </c>
      <c r="F3235">
        <v>40700</v>
      </c>
      <c r="G3235" t="s">
        <v>911</v>
      </c>
      <c r="I3235" t="s">
        <v>186</v>
      </c>
      <c r="J3235">
        <v>2026</v>
      </c>
      <c r="K3235">
        <v>7</v>
      </c>
      <c r="L3235" t="s">
        <v>94</v>
      </c>
      <c r="M3235">
        <v>-19.008209849999997</v>
      </c>
      <c r="N3235">
        <v>1</v>
      </c>
      <c r="O3235">
        <v>-19.008209849999997</v>
      </c>
      <c r="P3235" t="s">
        <v>3055</v>
      </c>
      <c r="Q3235" t="s">
        <v>96</v>
      </c>
    </row>
    <row r="3236" spans="1:17" x14ac:dyDescent="0.25">
      <c r="A3236" t="s">
        <v>2610</v>
      </c>
      <c r="B3236" t="s">
        <v>3173</v>
      </c>
      <c r="C3236" t="s">
        <v>265</v>
      </c>
      <c r="D3236" t="s">
        <v>336</v>
      </c>
      <c r="E3236" t="s">
        <v>102</v>
      </c>
      <c r="F3236">
        <v>40700</v>
      </c>
      <c r="G3236" t="s">
        <v>911</v>
      </c>
      <c r="I3236" t="s">
        <v>186</v>
      </c>
      <c r="J3236">
        <v>2026</v>
      </c>
      <c r="K3236">
        <v>7</v>
      </c>
      <c r="L3236" t="s">
        <v>94</v>
      </c>
      <c r="M3236">
        <v>-28.388034149999999</v>
      </c>
      <c r="N3236">
        <v>1</v>
      </c>
      <c r="O3236">
        <v>-28.388034149999999</v>
      </c>
      <c r="P3236" t="s">
        <v>3055</v>
      </c>
      <c r="Q3236" t="s">
        <v>96</v>
      </c>
    </row>
    <row r="3237" spans="1:17" x14ac:dyDescent="0.25">
      <c r="A3237" t="s">
        <v>2610</v>
      </c>
      <c r="B3237" t="s">
        <v>3156</v>
      </c>
      <c r="C3237" t="s">
        <v>265</v>
      </c>
      <c r="D3237" t="s">
        <v>336</v>
      </c>
      <c r="E3237" t="s">
        <v>102</v>
      </c>
      <c r="F3237">
        <v>40700</v>
      </c>
      <c r="G3237" t="s">
        <v>911</v>
      </c>
      <c r="I3237" t="s">
        <v>186</v>
      </c>
      <c r="J3237">
        <v>2026</v>
      </c>
      <c r="K3237">
        <v>7</v>
      </c>
      <c r="L3237" t="s">
        <v>94</v>
      </c>
      <c r="M3237">
        <v>-99.266590499999992</v>
      </c>
      <c r="N3237">
        <v>1</v>
      </c>
      <c r="O3237">
        <v>-99.266590499999992</v>
      </c>
      <c r="P3237" t="s">
        <v>3055</v>
      </c>
      <c r="Q3237" t="s">
        <v>96</v>
      </c>
    </row>
    <row r="3238" spans="1:17" x14ac:dyDescent="0.25">
      <c r="A3238" t="s">
        <v>2610</v>
      </c>
      <c r="B3238" t="s">
        <v>3158</v>
      </c>
      <c r="C3238" t="s">
        <v>265</v>
      </c>
      <c r="D3238" t="s">
        <v>336</v>
      </c>
      <c r="E3238" t="s">
        <v>102</v>
      </c>
      <c r="F3238">
        <v>40700</v>
      </c>
      <c r="G3238" t="s">
        <v>911</v>
      </c>
      <c r="I3238" t="s">
        <v>186</v>
      </c>
      <c r="J3238">
        <v>2026</v>
      </c>
      <c r="K3238">
        <v>7</v>
      </c>
      <c r="L3238" t="s">
        <v>94</v>
      </c>
      <c r="M3238">
        <v>-861.16238250000004</v>
      </c>
      <c r="N3238">
        <v>1</v>
      </c>
      <c r="O3238">
        <v>-861.16238250000004</v>
      </c>
      <c r="P3238" t="s">
        <v>3055</v>
      </c>
      <c r="Q3238" t="s">
        <v>96</v>
      </c>
    </row>
    <row r="3239" spans="1:17" x14ac:dyDescent="0.25">
      <c r="A3239" t="s">
        <v>1005</v>
      </c>
      <c r="B3239" t="s">
        <v>403</v>
      </c>
      <c r="C3239" t="s">
        <v>133</v>
      </c>
      <c r="D3239" t="s">
        <v>336</v>
      </c>
      <c r="E3239" t="s">
        <v>102</v>
      </c>
      <c r="F3239">
        <v>40700</v>
      </c>
      <c r="G3239" t="s">
        <v>911</v>
      </c>
      <c r="I3239" t="s">
        <v>186</v>
      </c>
      <c r="J3239">
        <v>2026</v>
      </c>
      <c r="K3239">
        <v>7</v>
      </c>
      <c r="L3239" t="s">
        <v>94</v>
      </c>
      <c r="M3239">
        <v>-814.08195750000004</v>
      </c>
      <c r="N3239">
        <v>1</v>
      </c>
      <c r="O3239">
        <v>-814.08195750000004</v>
      </c>
      <c r="P3239" t="s">
        <v>3055</v>
      </c>
      <c r="Q3239" t="s">
        <v>96</v>
      </c>
    </row>
    <row r="3240" spans="1:17" x14ac:dyDescent="0.25">
      <c r="A3240" t="s">
        <v>2392</v>
      </c>
      <c r="B3240" t="s">
        <v>1535</v>
      </c>
      <c r="C3240" t="s">
        <v>107</v>
      </c>
      <c r="D3240" t="s">
        <v>336</v>
      </c>
      <c r="E3240" t="s">
        <v>102</v>
      </c>
      <c r="F3240">
        <v>40700</v>
      </c>
      <c r="G3240" t="s">
        <v>911</v>
      </c>
      <c r="I3240" t="s">
        <v>186</v>
      </c>
      <c r="J3240">
        <v>2026</v>
      </c>
      <c r="K3240">
        <v>7</v>
      </c>
      <c r="L3240" t="s">
        <v>94</v>
      </c>
      <c r="M3240">
        <v>-158.5586835</v>
      </c>
      <c r="N3240">
        <v>1</v>
      </c>
      <c r="O3240">
        <v>-158.5586835</v>
      </c>
      <c r="P3240" t="s">
        <v>3055</v>
      </c>
      <c r="Q3240" t="s">
        <v>96</v>
      </c>
    </row>
    <row r="3241" spans="1:17" x14ac:dyDescent="0.25">
      <c r="A3241" t="s">
        <v>2392</v>
      </c>
      <c r="B3241" t="s">
        <v>404</v>
      </c>
      <c r="C3241" t="s">
        <v>107</v>
      </c>
      <c r="D3241" t="s">
        <v>336</v>
      </c>
      <c r="E3241" t="s">
        <v>102</v>
      </c>
      <c r="F3241">
        <v>40700</v>
      </c>
      <c r="G3241" t="s">
        <v>911</v>
      </c>
      <c r="I3241" t="s">
        <v>186</v>
      </c>
      <c r="J3241">
        <v>2026</v>
      </c>
      <c r="K3241">
        <v>7</v>
      </c>
      <c r="L3241" t="s">
        <v>94</v>
      </c>
      <c r="M3241">
        <v>-2830.4494175999998</v>
      </c>
      <c r="N3241">
        <v>1</v>
      </c>
      <c r="O3241">
        <v>-2830.4494175999998</v>
      </c>
      <c r="P3241" t="s">
        <v>3055</v>
      </c>
      <c r="Q3241" t="s">
        <v>96</v>
      </c>
    </row>
    <row r="3242" spans="1:17" x14ac:dyDescent="0.25">
      <c r="A3242" t="s">
        <v>2610</v>
      </c>
      <c r="B3242" t="s">
        <v>405</v>
      </c>
      <c r="C3242" t="s">
        <v>265</v>
      </c>
      <c r="D3242" t="s">
        <v>336</v>
      </c>
      <c r="E3242" t="s">
        <v>102</v>
      </c>
      <c r="F3242">
        <v>40700</v>
      </c>
      <c r="G3242" t="s">
        <v>911</v>
      </c>
      <c r="I3242" t="s">
        <v>186</v>
      </c>
      <c r="J3242">
        <v>2026</v>
      </c>
      <c r="K3242">
        <v>7</v>
      </c>
      <c r="L3242" t="s">
        <v>94</v>
      </c>
      <c r="M3242">
        <v>-3031.5407325000001</v>
      </c>
      <c r="N3242">
        <v>1</v>
      </c>
      <c r="O3242">
        <v>-3031.5407325000001</v>
      </c>
      <c r="P3242" t="s">
        <v>3055</v>
      </c>
      <c r="Q3242" t="s">
        <v>96</v>
      </c>
    </row>
    <row r="3243" spans="1:17" x14ac:dyDescent="0.25">
      <c r="A3243" t="s">
        <v>2392</v>
      </c>
      <c r="B3243" t="s">
        <v>407</v>
      </c>
      <c r="C3243" t="s">
        <v>107</v>
      </c>
      <c r="D3243" t="s">
        <v>336</v>
      </c>
      <c r="E3243" t="s">
        <v>102</v>
      </c>
      <c r="F3243">
        <v>40700</v>
      </c>
      <c r="G3243" t="s">
        <v>911</v>
      </c>
      <c r="I3243" t="s">
        <v>186</v>
      </c>
      <c r="J3243">
        <v>2026</v>
      </c>
      <c r="K3243">
        <v>7</v>
      </c>
      <c r="L3243" t="s">
        <v>94</v>
      </c>
      <c r="M3243">
        <v>-1023.4225816499999</v>
      </c>
      <c r="N3243">
        <v>1</v>
      </c>
      <c r="O3243">
        <v>-1023.4225816499999</v>
      </c>
      <c r="P3243" t="s">
        <v>3055</v>
      </c>
      <c r="Q3243" t="s">
        <v>96</v>
      </c>
    </row>
    <row r="3244" spans="1:17" x14ac:dyDescent="0.25">
      <c r="A3244" t="s">
        <v>2392</v>
      </c>
      <c r="B3244" t="s">
        <v>408</v>
      </c>
      <c r="C3244" t="s">
        <v>107</v>
      </c>
      <c r="D3244" t="s">
        <v>336</v>
      </c>
      <c r="E3244" t="s">
        <v>102</v>
      </c>
      <c r="F3244">
        <v>40700</v>
      </c>
      <c r="G3244" t="s">
        <v>911</v>
      </c>
      <c r="I3244" t="s">
        <v>186</v>
      </c>
      <c r="J3244">
        <v>2026</v>
      </c>
      <c r="K3244">
        <v>7</v>
      </c>
      <c r="L3244" t="s">
        <v>94</v>
      </c>
      <c r="M3244">
        <v>-532.82642279999993</v>
      </c>
      <c r="N3244">
        <v>1</v>
      </c>
      <c r="O3244">
        <v>-532.82642279999993</v>
      </c>
      <c r="P3244" t="s">
        <v>3055</v>
      </c>
      <c r="Q3244" t="s">
        <v>96</v>
      </c>
    </row>
    <row r="3245" spans="1:17" x14ac:dyDescent="0.25">
      <c r="A3245" t="s">
        <v>1005</v>
      </c>
      <c r="B3245" t="s">
        <v>410</v>
      </c>
      <c r="C3245" t="s">
        <v>133</v>
      </c>
      <c r="D3245" t="s">
        <v>336</v>
      </c>
      <c r="E3245" t="s">
        <v>102</v>
      </c>
      <c r="F3245">
        <v>40700</v>
      </c>
      <c r="G3245" t="s">
        <v>911</v>
      </c>
      <c r="I3245" t="s">
        <v>186</v>
      </c>
      <c r="J3245">
        <v>2026</v>
      </c>
      <c r="K3245">
        <v>7</v>
      </c>
      <c r="L3245" t="s">
        <v>94</v>
      </c>
      <c r="M3245">
        <v>-689.92239644999984</v>
      </c>
      <c r="N3245">
        <v>1</v>
      </c>
      <c r="O3245">
        <v>-689.92239644999984</v>
      </c>
      <c r="P3245" t="s">
        <v>3055</v>
      </c>
      <c r="Q3245" t="s">
        <v>96</v>
      </c>
    </row>
    <row r="3246" spans="1:17" x14ac:dyDescent="0.25">
      <c r="A3246" t="s">
        <v>2610</v>
      </c>
      <c r="B3246" t="s">
        <v>340</v>
      </c>
      <c r="C3246" t="s">
        <v>265</v>
      </c>
      <c r="D3246" t="s">
        <v>336</v>
      </c>
      <c r="E3246" t="s">
        <v>102</v>
      </c>
      <c r="F3246">
        <v>40700</v>
      </c>
      <c r="G3246" t="s">
        <v>911</v>
      </c>
      <c r="I3246" t="s">
        <v>125</v>
      </c>
      <c r="J3246">
        <v>2026</v>
      </c>
      <c r="K3246">
        <v>7</v>
      </c>
      <c r="L3246" t="s">
        <v>94</v>
      </c>
      <c r="M3246">
        <v>-235.15707284999999</v>
      </c>
      <c r="N3246">
        <v>1</v>
      </c>
      <c r="O3246">
        <v>-235.15707284999999</v>
      </c>
      <c r="P3246" t="s">
        <v>3055</v>
      </c>
      <c r="Q3246" t="s">
        <v>96</v>
      </c>
    </row>
    <row r="3247" spans="1:17" x14ac:dyDescent="0.25">
      <c r="A3247" t="s">
        <v>2610</v>
      </c>
      <c r="B3247" t="s">
        <v>274</v>
      </c>
      <c r="C3247" t="s">
        <v>265</v>
      </c>
      <c r="D3247" t="s">
        <v>336</v>
      </c>
      <c r="E3247" t="s">
        <v>102</v>
      </c>
      <c r="F3247">
        <v>40700</v>
      </c>
      <c r="G3247" t="s">
        <v>911</v>
      </c>
      <c r="I3247" t="s">
        <v>186</v>
      </c>
      <c r="J3247">
        <v>2026</v>
      </c>
      <c r="K3247">
        <v>7</v>
      </c>
      <c r="L3247" t="s">
        <v>94</v>
      </c>
      <c r="M3247">
        <v>-960.59857949999991</v>
      </c>
      <c r="N3247">
        <v>1</v>
      </c>
      <c r="O3247">
        <v>-960.59857949999991</v>
      </c>
      <c r="P3247" t="s">
        <v>3055</v>
      </c>
      <c r="Q3247" t="s">
        <v>96</v>
      </c>
    </row>
    <row r="3248" spans="1:17" x14ac:dyDescent="0.25">
      <c r="A3248" t="s">
        <v>2610</v>
      </c>
      <c r="B3248" t="s">
        <v>341</v>
      </c>
      <c r="C3248" t="s">
        <v>265</v>
      </c>
      <c r="D3248" t="s">
        <v>336</v>
      </c>
      <c r="E3248" t="s">
        <v>102</v>
      </c>
      <c r="F3248">
        <v>40700</v>
      </c>
      <c r="G3248" t="s">
        <v>911</v>
      </c>
      <c r="I3248" t="s">
        <v>186</v>
      </c>
      <c r="J3248">
        <v>2026</v>
      </c>
      <c r="K3248">
        <v>7</v>
      </c>
      <c r="L3248" t="s">
        <v>94</v>
      </c>
      <c r="M3248">
        <v>-911.71974075000003</v>
      </c>
      <c r="N3248">
        <v>1</v>
      </c>
      <c r="O3248">
        <v>-911.71974075000003</v>
      </c>
      <c r="P3248" t="s">
        <v>3055</v>
      </c>
      <c r="Q3248" t="s">
        <v>96</v>
      </c>
    </row>
    <row r="3249" spans="1:17" x14ac:dyDescent="0.25">
      <c r="A3249" t="s">
        <v>1005</v>
      </c>
      <c r="B3249" t="s">
        <v>731</v>
      </c>
      <c r="C3249" t="s">
        <v>133</v>
      </c>
      <c r="D3249" t="s">
        <v>336</v>
      </c>
      <c r="E3249" t="s">
        <v>102</v>
      </c>
      <c r="F3249">
        <v>40700</v>
      </c>
      <c r="G3249" t="s">
        <v>911</v>
      </c>
      <c r="I3249" t="s">
        <v>186</v>
      </c>
      <c r="J3249">
        <v>2026</v>
      </c>
      <c r="K3249">
        <v>7</v>
      </c>
      <c r="L3249" t="s">
        <v>94</v>
      </c>
      <c r="M3249">
        <v>-733.74052814999993</v>
      </c>
      <c r="N3249">
        <v>1</v>
      </c>
      <c r="O3249">
        <v>-733.74052814999993</v>
      </c>
      <c r="P3249" t="s">
        <v>3055</v>
      </c>
      <c r="Q3249" t="s">
        <v>96</v>
      </c>
    </row>
    <row r="3250" spans="1:17" x14ac:dyDescent="0.25">
      <c r="A3250" t="s">
        <v>2392</v>
      </c>
      <c r="B3250" t="s">
        <v>343</v>
      </c>
      <c r="C3250" t="s">
        <v>107</v>
      </c>
      <c r="D3250" t="s">
        <v>336</v>
      </c>
      <c r="E3250" t="s">
        <v>102</v>
      </c>
      <c r="F3250">
        <v>40700</v>
      </c>
      <c r="G3250" t="s">
        <v>911</v>
      </c>
      <c r="I3250" t="s">
        <v>186</v>
      </c>
      <c r="J3250">
        <v>2026</v>
      </c>
      <c r="K3250">
        <v>7</v>
      </c>
      <c r="L3250" t="s">
        <v>94</v>
      </c>
      <c r="M3250">
        <v>-187.0397088</v>
      </c>
      <c r="N3250">
        <v>1</v>
      </c>
      <c r="O3250">
        <v>-187.0397088</v>
      </c>
      <c r="P3250" t="s">
        <v>3055</v>
      </c>
      <c r="Q3250" t="s">
        <v>96</v>
      </c>
    </row>
    <row r="3251" spans="1:17" x14ac:dyDescent="0.25">
      <c r="A3251" t="s">
        <v>2392</v>
      </c>
      <c r="B3251" t="s">
        <v>411</v>
      </c>
      <c r="C3251" t="s">
        <v>107</v>
      </c>
      <c r="D3251" t="s">
        <v>336</v>
      </c>
      <c r="E3251" t="s">
        <v>102</v>
      </c>
      <c r="F3251">
        <v>40700</v>
      </c>
      <c r="G3251" t="s">
        <v>911</v>
      </c>
      <c r="I3251" t="s">
        <v>186</v>
      </c>
      <c r="J3251">
        <v>2026</v>
      </c>
      <c r="K3251">
        <v>7</v>
      </c>
      <c r="L3251" t="s">
        <v>94</v>
      </c>
      <c r="M3251">
        <v>-3210.5223780000001</v>
      </c>
      <c r="N3251">
        <v>1</v>
      </c>
      <c r="O3251">
        <v>-3210.5223780000001</v>
      </c>
      <c r="P3251" t="s">
        <v>3055</v>
      </c>
      <c r="Q3251" t="s">
        <v>96</v>
      </c>
    </row>
    <row r="3252" spans="1:17" x14ac:dyDescent="0.25">
      <c r="A3252" t="s">
        <v>2392</v>
      </c>
      <c r="B3252" t="s">
        <v>412</v>
      </c>
      <c r="C3252" t="s">
        <v>107</v>
      </c>
      <c r="D3252" t="s">
        <v>336</v>
      </c>
      <c r="E3252" t="s">
        <v>102</v>
      </c>
      <c r="F3252">
        <v>40700</v>
      </c>
      <c r="G3252" t="s">
        <v>911</v>
      </c>
      <c r="I3252" t="s">
        <v>186</v>
      </c>
      <c r="J3252">
        <v>2026</v>
      </c>
      <c r="K3252">
        <v>7</v>
      </c>
      <c r="L3252" t="s">
        <v>94</v>
      </c>
      <c r="M3252">
        <v>-3216.9791219999993</v>
      </c>
      <c r="N3252">
        <v>1</v>
      </c>
      <c r="O3252">
        <v>-3216.9791219999993</v>
      </c>
      <c r="P3252" t="s">
        <v>3055</v>
      </c>
      <c r="Q3252" t="s">
        <v>96</v>
      </c>
    </row>
    <row r="3253" spans="1:17" x14ac:dyDescent="0.25">
      <c r="A3253" t="s">
        <v>1005</v>
      </c>
      <c r="B3253" t="s">
        <v>414</v>
      </c>
      <c r="C3253" t="s">
        <v>133</v>
      </c>
      <c r="D3253" t="s">
        <v>336</v>
      </c>
      <c r="E3253" t="s">
        <v>102</v>
      </c>
      <c r="F3253">
        <v>40700</v>
      </c>
      <c r="G3253" t="s">
        <v>911</v>
      </c>
      <c r="I3253" t="s">
        <v>186</v>
      </c>
      <c r="J3253">
        <v>2026</v>
      </c>
      <c r="K3253">
        <v>7</v>
      </c>
      <c r="L3253" t="s">
        <v>94</v>
      </c>
      <c r="M3253">
        <v>-261.51684720000003</v>
      </c>
      <c r="N3253">
        <v>1</v>
      </c>
      <c r="O3253">
        <v>-261.51684720000003</v>
      </c>
      <c r="P3253" t="s">
        <v>3055</v>
      </c>
      <c r="Q3253" t="s">
        <v>96</v>
      </c>
    </row>
    <row r="3254" spans="1:17" x14ac:dyDescent="0.25">
      <c r="A3254" t="s">
        <v>2516</v>
      </c>
      <c r="B3254" t="s">
        <v>415</v>
      </c>
      <c r="C3254" t="s">
        <v>296</v>
      </c>
      <c r="D3254" t="s">
        <v>336</v>
      </c>
      <c r="E3254" t="s">
        <v>102</v>
      </c>
      <c r="F3254">
        <v>40700</v>
      </c>
      <c r="G3254" t="s">
        <v>911</v>
      </c>
      <c r="I3254" t="s">
        <v>186</v>
      </c>
      <c r="J3254">
        <v>2026</v>
      </c>
      <c r="K3254">
        <v>7</v>
      </c>
      <c r="L3254" t="s">
        <v>94</v>
      </c>
      <c r="M3254">
        <v>-121.19671095</v>
      </c>
      <c r="N3254">
        <v>1</v>
      </c>
      <c r="O3254">
        <v>-121.19671095</v>
      </c>
      <c r="P3254" t="s">
        <v>3055</v>
      </c>
      <c r="Q3254" t="s">
        <v>96</v>
      </c>
    </row>
    <row r="3255" spans="1:17" x14ac:dyDescent="0.25">
      <c r="A3255" t="s">
        <v>2610</v>
      </c>
      <c r="B3255" t="s">
        <v>416</v>
      </c>
      <c r="C3255" t="s">
        <v>265</v>
      </c>
      <c r="D3255" t="s">
        <v>336</v>
      </c>
      <c r="E3255" t="s">
        <v>102</v>
      </c>
      <c r="F3255">
        <v>40700</v>
      </c>
      <c r="G3255" t="s">
        <v>911</v>
      </c>
      <c r="I3255" t="s">
        <v>125</v>
      </c>
      <c r="J3255">
        <v>2026</v>
      </c>
      <c r="K3255">
        <v>7</v>
      </c>
      <c r="L3255" t="s">
        <v>94</v>
      </c>
      <c r="M3255">
        <v>-15.200251499999997</v>
      </c>
      <c r="N3255">
        <v>1</v>
      </c>
      <c r="O3255">
        <v>-15.200251499999997</v>
      </c>
      <c r="P3255" t="s">
        <v>3055</v>
      </c>
      <c r="Q3255" t="s">
        <v>96</v>
      </c>
    </row>
    <row r="3256" spans="1:17" x14ac:dyDescent="0.25">
      <c r="A3256" t="s">
        <v>1005</v>
      </c>
      <c r="B3256" t="s">
        <v>417</v>
      </c>
      <c r="C3256" t="s">
        <v>133</v>
      </c>
      <c r="D3256" t="s">
        <v>336</v>
      </c>
      <c r="E3256" t="s">
        <v>102</v>
      </c>
      <c r="F3256">
        <v>40700</v>
      </c>
      <c r="G3256" t="s">
        <v>911</v>
      </c>
      <c r="I3256" t="s">
        <v>186</v>
      </c>
      <c r="J3256">
        <v>2026</v>
      </c>
      <c r="K3256">
        <v>7</v>
      </c>
      <c r="L3256" t="s">
        <v>94</v>
      </c>
      <c r="M3256">
        <v>-158.18028554999998</v>
      </c>
      <c r="N3256">
        <v>1</v>
      </c>
      <c r="O3256">
        <v>-158.18028554999998</v>
      </c>
      <c r="P3256" t="s">
        <v>3055</v>
      </c>
      <c r="Q3256" t="s">
        <v>96</v>
      </c>
    </row>
    <row r="3257" spans="1:17" x14ac:dyDescent="0.25">
      <c r="A3257" t="s">
        <v>2610</v>
      </c>
      <c r="B3257" t="s">
        <v>277</v>
      </c>
      <c r="C3257" t="s">
        <v>265</v>
      </c>
      <c r="D3257" t="s">
        <v>336</v>
      </c>
      <c r="E3257" t="s">
        <v>102</v>
      </c>
      <c r="F3257">
        <v>40700</v>
      </c>
      <c r="G3257" t="s">
        <v>911</v>
      </c>
      <c r="I3257" t="s">
        <v>125</v>
      </c>
      <c r="J3257">
        <v>2026</v>
      </c>
      <c r="K3257">
        <v>7</v>
      </c>
      <c r="L3257" t="s">
        <v>94</v>
      </c>
      <c r="M3257">
        <v>-2247.5569105500003</v>
      </c>
      <c r="N3257">
        <v>1</v>
      </c>
      <c r="O3257">
        <v>-2247.5569105500003</v>
      </c>
      <c r="P3257" t="s">
        <v>3055</v>
      </c>
      <c r="Q3257" t="s">
        <v>96</v>
      </c>
    </row>
    <row r="3258" spans="1:17" x14ac:dyDescent="0.25">
      <c r="A3258" t="s">
        <v>1121</v>
      </c>
      <c r="B3258" t="s">
        <v>418</v>
      </c>
      <c r="C3258" t="s">
        <v>252</v>
      </c>
      <c r="D3258" t="s">
        <v>336</v>
      </c>
      <c r="E3258" t="s">
        <v>102</v>
      </c>
      <c r="F3258">
        <v>40700</v>
      </c>
      <c r="G3258" t="s">
        <v>911</v>
      </c>
      <c r="I3258" t="s">
        <v>186</v>
      </c>
      <c r="J3258">
        <v>2026</v>
      </c>
      <c r="K3258">
        <v>7</v>
      </c>
      <c r="L3258" t="s">
        <v>94</v>
      </c>
      <c r="M3258">
        <v>-531.92341439999996</v>
      </c>
      <c r="N3258">
        <v>1</v>
      </c>
      <c r="O3258">
        <v>-531.92341439999996</v>
      </c>
      <c r="P3258" t="s">
        <v>3055</v>
      </c>
      <c r="Q3258" t="s">
        <v>96</v>
      </c>
    </row>
    <row r="3259" spans="1:17" x14ac:dyDescent="0.25">
      <c r="A3259" t="s">
        <v>2392</v>
      </c>
      <c r="B3259" t="s">
        <v>419</v>
      </c>
      <c r="C3259" t="s">
        <v>107</v>
      </c>
      <c r="D3259" t="s">
        <v>336</v>
      </c>
      <c r="E3259" t="s">
        <v>102</v>
      </c>
      <c r="F3259">
        <v>40700</v>
      </c>
      <c r="G3259" t="s">
        <v>911</v>
      </c>
      <c r="I3259" t="s">
        <v>186</v>
      </c>
      <c r="J3259">
        <v>2026</v>
      </c>
      <c r="K3259">
        <v>7</v>
      </c>
      <c r="L3259" t="s">
        <v>94</v>
      </c>
      <c r="M3259">
        <v>-326.76856169999996</v>
      </c>
      <c r="N3259">
        <v>1</v>
      </c>
      <c r="O3259">
        <v>-326.76856169999996</v>
      </c>
      <c r="P3259" t="s">
        <v>3055</v>
      </c>
      <c r="Q3259" t="s">
        <v>96</v>
      </c>
    </row>
    <row r="3260" spans="1:17" x14ac:dyDescent="0.25">
      <c r="A3260" t="s">
        <v>2392</v>
      </c>
      <c r="B3260" t="s">
        <v>420</v>
      </c>
      <c r="C3260" t="s">
        <v>107</v>
      </c>
      <c r="D3260" t="s">
        <v>336</v>
      </c>
      <c r="E3260" t="s">
        <v>102</v>
      </c>
      <c r="F3260">
        <v>40700</v>
      </c>
      <c r="G3260" t="s">
        <v>911</v>
      </c>
      <c r="I3260" t="s">
        <v>186</v>
      </c>
      <c r="J3260">
        <v>2026</v>
      </c>
      <c r="K3260">
        <v>7</v>
      </c>
      <c r="L3260" t="s">
        <v>94</v>
      </c>
      <c r="M3260">
        <v>-2.87102865</v>
      </c>
      <c r="N3260">
        <v>1</v>
      </c>
      <c r="O3260">
        <v>-2.87102865</v>
      </c>
      <c r="P3260" t="s">
        <v>3055</v>
      </c>
      <c r="Q3260" t="s">
        <v>96</v>
      </c>
    </row>
    <row r="3261" spans="1:17" x14ac:dyDescent="0.25">
      <c r="A3261" t="s">
        <v>2610</v>
      </c>
      <c r="B3261" t="s">
        <v>421</v>
      </c>
      <c r="C3261" t="s">
        <v>265</v>
      </c>
      <c r="D3261" t="s">
        <v>336</v>
      </c>
      <c r="E3261" t="s">
        <v>102</v>
      </c>
      <c r="F3261">
        <v>40700</v>
      </c>
      <c r="G3261" t="s">
        <v>911</v>
      </c>
      <c r="I3261" t="s">
        <v>125</v>
      </c>
      <c r="J3261">
        <v>2026</v>
      </c>
      <c r="K3261">
        <v>7</v>
      </c>
      <c r="L3261" t="s">
        <v>94</v>
      </c>
      <c r="M3261">
        <v>-12665.719806600002</v>
      </c>
      <c r="N3261">
        <v>1</v>
      </c>
      <c r="O3261">
        <v>-12665.719806600002</v>
      </c>
      <c r="P3261" t="s">
        <v>3055</v>
      </c>
      <c r="Q3261" t="s">
        <v>96</v>
      </c>
    </row>
    <row r="3262" spans="1:17" x14ac:dyDescent="0.25">
      <c r="A3262" t="s">
        <v>2392</v>
      </c>
      <c r="B3262" t="s">
        <v>422</v>
      </c>
      <c r="C3262" t="s">
        <v>107</v>
      </c>
      <c r="D3262" t="s">
        <v>336</v>
      </c>
      <c r="E3262" t="s">
        <v>102</v>
      </c>
      <c r="F3262">
        <v>40700</v>
      </c>
      <c r="G3262" t="s">
        <v>911</v>
      </c>
      <c r="I3262" t="s">
        <v>186</v>
      </c>
      <c r="J3262">
        <v>2026</v>
      </c>
      <c r="K3262">
        <v>7</v>
      </c>
      <c r="L3262" t="s">
        <v>94</v>
      </c>
      <c r="M3262">
        <v>-148.50920594999999</v>
      </c>
      <c r="N3262">
        <v>1</v>
      </c>
      <c r="O3262">
        <v>-148.50920594999999</v>
      </c>
      <c r="P3262" t="s">
        <v>3055</v>
      </c>
      <c r="Q3262" t="s">
        <v>96</v>
      </c>
    </row>
    <row r="3263" spans="1:17" x14ac:dyDescent="0.25">
      <c r="A3263" t="s">
        <v>2392</v>
      </c>
      <c r="B3263" t="s">
        <v>423</v>
      </c>
      <c r="C3263" t="s">
        <v>107</v>
      </c>
      <c r="D3263" t="s">
        <v>336</v>
      </c>
      <c r="E3263" t="s">
        <v>102</v>
      </c>
      <c r="F3263">
        <v>40700</v>
      </c>
      <c r="G3263" t="s">
        <v>911</v>
      </c>
      <c r="I3263" t="s">
        <v>186</v>
      </c>
      <c r="J3263">
        <v>2026</v>
      </c>
      <c r="K3263">
        <v>7</v>
      </c>
      <c r="L3263" t="s">
        <v>94</v>
      </c>
      <c r="M3263">
        <v>-160.66414350000002</v>
      </c>
      <c r="N3263">
        <v>1</v>
      </c>
      <c r="O3263">
        <v>-160.66414350000002</v>
      </c>
      <c r="P3263" t="s">
        <v>3055</v>
      </c>
      <c r="Q3263" t="s">
        <v>96</v>
      </c>
    </row>
    <row r="3264" spans="1:17" x14ac:dyDescent="0.25">
      <c r="A3264" t="s">
        <v>2382</v>
      </c>
      <c r="B3264" t="s">
        <v>424</v>
      </c>
      <c r="C3264" t="s">
        <v>425</v>
      </c>
      <c r="D3264" t="s">
        <v>336</v>
      </c>
      <c r="E3264" t="s">
        <v>102</v>
      </c>
      <c r="F3264">
        <v>40700</v>
      </c>
      <c r="G3264" t="s">
        <v>911</v>
      </c>
      <c r="I3264" t="s">
        <v>125</v>
      </c>
      <c r="J3264">
        <v>2026</v>
      </c>
      <c r="K3264">
        <v>7</v>
      </c>
      <c r="L3264" t="s">
        <v>94</v>
      </c>
      <c r="M3264">
        <v>-46.127704350000002</v>
      </c>
      <c r="N3264">
        <v>1</v>
      </c>
      <c r="O3264">
        <v>-46.127704350000002</v>
      </c>
      <c r="P3264" t="s">
        <v>3055</v>
      </c>
      <c r="Q3264" t="s">
        <v>96</v>
      </c>
    </row>
    <row r="3265" spans="1:17" x14ac:dyDescent="0.25">
      <c r="A3265" t="s">
        <v>500</v>
      </c>
      <c r="B3265">
        <v>996</v>
      </c>
      <c r="C3265" t="s">
        <v>500</v>
      </c>
      <c r="D3265" t="s">
        <v>336</v>
      </c>
      <c r="E3265" t="s">
        <v>102</v>
      </c>
      <c r="F3265">
        <v>40700</v>
      </c>
      <c r="G3265" t="s">
        <v>911</v>
      </c>
      <c r="I3265" t="s">
        <v>186</v>
      </c>
      <c r="J3265">
        <v>2026</v>
      </c>
      <c r="K3265">
        <v>7</v>
      </c>
      <c r="L3265" t="s">
        <v>94</v>
      </c>
      <c r="M3265">
        <v>-974.16125099999977</v>
      </c>
      <c r="N3265">
        <v>1</v>
      </c>
      <c r="O3265">
        <v>-974.16125099999977</v>
      </c>
      <c r="P3265" t="s">
        <v>3055</v>
      </c>
      <c r="Q3265" t="s">
        <v>96</v>
      </c>
    </row>
    <row r="3266" spans="1:17" x14ac:dyDescent="0.25">
      <c r="A3266" t="s">
        <v>2392</v>
      </c>
      <c r="B3266" t="s">
        <v>345</v>
      </c>
      <c r="C3266" t="s">
        <v>107</v>
      </c>
      <c r="D3266" t="s">
        <v>336</v>
      </c>
      <c r="E3266" t="s">
        <v>102</v>
      </c>
      <c r="F3266">
        <v>40700</v>
      </c>
      <c r="G3266" t="s">
        <v>911</v>
      </c>
      <c r="I3266" t="s">
        <v>186</v>
      </c>
      <c r="J3266">
        <v>2026</v>
      </c>
      <c r="K3266">
        <v>7</v>
      </c>
      <c r="L3266" t="s">
        <v>94</v>
      </c>
      <c r="M3266">
        <v>-171.85992704999995</v>
      </c>
      <c r="N3266">
        <v>1</v>
      </c>
      <c r="O3266">
        <v>-171.85992704999995</v>
      </c>
      <c r="P3266" t="s">
        <v>3055</v>
      </c>
      <c r="Q3266" t="s">
        <v>96</v>
      </c>
    </row>
    <row r="3267" spans="1:17" x14ac:dyDescent="0.25">
      <c r="A3267" t="s">
        <v>2392</v>
      </c>
      <c r="B3267" t="s">
        <v>426</v>
      </c>
      <c r="C3267" t="s">
        <v>107</v>
      </c>
      <c r="D3267" t="s">
        <v>336</v>
      </c>
      <c r="E3267" t="s">
        <v>102</v>
      </c>
      <c r="F3267">
        <v>40700</v>
      </c>
      <c r="G3267" t="s">
        <v>911</v>
      </c>
      <c r="I3267" t="s">
        <v>186</v>
      </c>
      <c r="J3267">
        <v>2026</v>
      </c>
      <c r="K3267">
        <v>7</v>
      </c>
      <c r="L3267" t="s">
        <v>94</v>
      </c>
      <c r="M3267">
        <v>-19076.029640849996</v>
      </c>
      <c r="N3267">
        <v>1</v>
      </c>
      <c r="O3267">
        <v>-19076.029640849996</v>
      </c>
      <c r="P3267" t="s">
        <v>3055</v>
      </c>
      <c r="Q3267" t="s">
        <v>96</v>
      </c>
    </row>
    <row r="3268" spans="1:17" x14ac:dyDescent="0.25">
      <c r="A3268" t="s">
        <v>2392</v>
      </c>
      <c r="B3268" t="s">
        <v>427</v>
      </c>
      <c r="C3268" t="s">
        <v>107</v>
      </c>
      <c r="D3268" t="s">
        <v>336</v>
      </c>
      <c r="E3268" t="s">
        <v>102</v>
      </c>
      <c r="F3268">
        <v>40700</v>
      </c>
      <c r="G3268" t="s">
        <v>911</v>
      </c>
      <c r="I3268" t="s">
        <v>186</v>
      </c>
      <c r="J3268">
        <v>2026</v>
      </c>
      <c r="K3268">
        <v>7</v>
      </c>
      <c r="L3268" t="s">
        <v>94</v>
      </c>
      <c r="M3268">
        <v>-84.503806800000007</v>
      </c>
      <c r="N3268">
        <v>1</v>
      </c>
      <c r="O3268">
        <v>-84.503806800000007</v>
      </c>
      <c r="P3268" t="s">
        <v>3055</v>
      </c>
      <c r="Q3268" t="s">
        <v>96</v>
      </c>
    </row>
    <row r="3269" spans="1:17" x14ac:dyDescent="0.25">
      <c r="A3269" t="s">
        <v>2392</v>
      </c>
      <c r="B3269" t="s">
        <v>428</v>
      </c>
      <c r="C3269" t="s">
        <v>107</v>
      </c>
      <c r="D3269" t="s">
        <v>336</v>
      </c>
      <c r="E3269" t="s">
        <v>102</v>
      </c>
      <c r="F3269">
        <v>40700</v>
      </c>
      <c r="G3269" t="s">
        <v>911</v>
      </c>
      <c r="I3269" t="s">
        <v>186</v>
      </c>
      <c r="J3269">
        <v>2026</v>
      </c>
      <c r="K3269">
        <v>7</v>
      </c>
      <c r="L3269" t="s">
        <v>94</v>
      </c>
      <c r="M3269">
        <v>-2356.9127483999996</v>
      </c>
      <c r="N3269">
        <v>1</v>
      </c>
      <c r="O3269">
        <v>-2356.9127483999996</v>
      </c>
      <c r="P3269" t="s">
        <v>3055</v>
      </c>
      <c r="Q3269" t="s">
        <v>96</v>
      </c>
    </row>
    <row r="3270" spans="1:17" x14ac:dyDescent="0.25">
      <c r="A3270" t="s">
        <v>2610</v>
      </c>
      <c r="B3270" t="s">
        <v>279</v>
      </c>
      <c r="C3270" t="s">
        <v>265</v>
      </c>
      <c r="D3270" t="s">
        <v>336</v>
      </c>
      <c r="E3270" t="s">
        <v>102</v>
      </c>
      <c r="F3270">
        <v>40700</v>
      </c>
      <c r="G3270" t="s">
        <v>911</v>
      </c>
      <c r="I3270" t="s">
        <v>125</v>
      </c>
      <c r="J3270">
        <v>2026</v>
      </c>
      <c r="K3270">
        <v>7</v>
      </c>
      <c r="L3270" t="s">
        <v>94</v>
      </c>
      <c r="M3270">
        <v>-24053.424808349999</v>
      </c>
      <c r="N3270">
        <v>1</v>
      </c>
      <c r="O3270">
        <v>-24053.424808349999</v>
      </c>
      <c r="P3270" t="s">
        <v>3055</v>
      </c>
      <c r="Q3270" t="s">
        <v>96</v>
      </c>
    </row>
    <row r="3271" spans="1:17" x14ac:dyDescent="0.25">
      <c r="A3271" t="s">
        <v>1005</v>
      </c>
      <c r="B3271" t="s">
        <v>429</v>
      </c>
      <c r="C3271" t="s">
        <v>133</v>
      </c>
      <c r="D3271" t="s">
        <v>336</v>
      </c>
      <c r="E3271" t="s">
        <v>102</v>
      </c>
      <c r="F3271">
        <v>40700</v>
      </c>
      <c r="G3271" t="s">
        <v>911</v>
      </c>
      <c r="I3271" t="s">
        <v>186</v>
      </c>
      <c r="J3271">
        <v>2026</v>
      </c>
      <c r="K3271">
        <v>7</v>
      </c>
      <c r="L3271" t="s">
        <v>94</v>
      </c>
      <c r="M3271">
        <v>-1807.9245807</v>
      </c>
      <c r="N3271">
        <v>1</v>
      </c>
      <c r="O3271">
        <v>-1807.9245807</v>
      </c>
      <c r="P3271" t="s">
        <v>3055</v>
      </c>
      <c r="Q3271" t="s">
        <v>96</v>
      </c>
    </row>
    <row r="3272" spans="1:17" x14ac:dyDescent="0.25">
      <c r="A3272" t="s">
        <v>2392</v>
      </c>
      <c r="B3272" t="s">
        <v>430</v>
      </c>
      <c r="C3272" t="s">
        <v>107</v>
      </c>
      <c r="D3272" t="s">
        <v>336</v>
      </c>
      <c r="E3272" t="s">
        <v>102</v>
      </c>
      <c r="F3272">
        <v>40700</v>
      </c>
      <c r="G3272" t="s">
        <v>911</v>
      </c>
      <c r="I3272" t="s">
        <v>186</v>
      </c>
      <c r="J3272">
        <v>2026</v>
      </c>
      <c r="K3272">
        <v>7</v>
      </c>
      <c r="L3272" t="s">
        <v>94</v>
      </c>
      <c r="M3272">
        <v>-520.10652014999994</v>
      </c>
      <c r="N3272">
        <v>1</v>
      </c>
      <c r="O3272">
        <v>-520.10652014999994</v>
      </c>
      <c r="P3272" t="s">
        <v>3055</v>
      </c>
      <c r="Q3272" t="s">
        <v>96</v>
      </c>
    </row>
    <row r="3273" spans="1:17" x14ac:dyDescent="0.25">
      <c r="A3273" t="s">
        <v>2632</v>
      </c>
      <c r="B3273" t="s">
        <v>431</v>
      </c>
      <c r="C3273" t="s">
        <v>389</v>
      </c>
      <c r="D3273" t="s">
        <v>336</v>
      </c>
      <c r="E3273" t="s">
        <v>102</v>
      </c>
      <c r="F3273">
        <v>40700</v>
      </c>
      <c r="G3273" t="s">
        <v>911</v>
      </c>
      <c r="I3273" t="s">
        <v>125</v>
      </c>
      <c r="J3273">
        <v>2026</v>
      </c>
      <c r="K3273">
        <v>7</v>
      </c>
      <c r="L3273" t="s">
        <v>94</v>
      </c>
      <c r="M3273">
        <v>-952.41301889999977</v>
      </c>
      <c r="N3273">
        <v>1</v>
      </c>
      <c r="O3273">
        <v>-952.41301889999977</v>
      </c>
      <c r="P3273" t="s">
        <v>3055</v>
      </c>
      <c r="Q3273" t="s">
        <v>96</v>
      </c>
    </row>
    <row r="3274" spans="1:17" x14ac:dyDescent="0.25">
      <c r="A3274" t="s">
        <v>2392</v>
      </c>
      <c r="B3274" t="s">
        <v>432</v>
      </c>
      <c r="C3274" t="s">
        <v>107</v>
      </c>
      <c r="D3274" t="s">
        <v>336</v>
      </c>
      <c r="E3274" t="s">
        <v>102</v>
      </c>
      <c r="F3274">
        <v>40700</v>
      </c>
      <c r="G3274" t="s">
        <v>911</v>
      </c>
      <c r="I3274" t="s">
        <v>186</v>
      </c>
      <c r="J3274">
        <v>2026</v>
      </c>
      <c r="K3274">
        <v>7</v>
      </c>
      <c r="L3274" t="s">
        <v>94</v>
      </c>
      <c r="M3274">
        <v>-1417.9495249500001</v>
      </c>
      <c r="N3274">
        <v>1</v>
      </c>
      <c r="O3274">
        <v>-1417.9495249500001</v>
      </c>
      <c r="P3274" t="s">
        <v>3055</v>
      </c>
      <c r="Q3274" t="s">
        <v>96</v>
      </c>
    </row>
    <row r="3275" spans="1:17" x14ac:dyDescent="0.25">
      <c r="A3275" t="s">
        <v>2610</v>
      </c>
      <c r="B3275" t="s">
        <v>433</v>
      </c>
      <c r="C3275" t="s">
        <v>265</v>
      </c>
      <c r="D3275" t="s">
        <v>336</v>
      </c>
      <c r="E3275" t="s">
        <v>102</v>
      </c>
      <c r="F3275">
        <v>40700</v>
      </c>
      <c r="G3275" t="s">
        <v>911</v>
      </c>
      <c r="I3275" t="s">
        <v>125</v>
      </c>
      <c r="J3275">
        <v>2026</v>
      </c>
      <c r="K3275">
        <v>7</v>
      </c>
      <c r="L3275" t="s">
        <v>94</v>
      </c>
      <c r="M3275">
        <v>-3936.1949003999998</v>
      </c>
      <c r="N3275">
        <v>1</v>
      </c>
      <c r="O3275">
        <v>-3936.1949003999998</v>
      </c>
      <c r="P3275" t="s">
        <v>3055</v>
      </c>
      <c r="Q3275" t="s">
        <v>96</v>
      </c>
    </row>
    <row r="3276" spans="1:17" x14ac:dyDescent="0.25">
      <c r="A3276" t="s">
        <v>1005</v>
      </c>
      <c r="B3276" t="s">
        <v>737</v>
      </c>
      <c r="C3276" t="s">
        <v>133</v>
      </c>
      <c r="D3276" t="s">
        <v>336</v>
      </c>
      <c r="E3276" t="s">
        <v>102</v>
      </c>
      <c r="F3276">
        <v>40700</v>
      </c>
      <c r="G3276" t="s">
        <v>911</v>
      </c>
      <c r="I3276" t="s">
        <v>186</v>
      </c>
      <c r="J3276">
        <v>2026</v>
      </c>
      <c r="K3276">
        <v>7</v>
      </c>
      <c r="L3276" t="s">
        <v>94</v>
      </c>
      <c r="M3276">
        <v>-886.36181445</v>
      </c>
      <c r="N3276">
        <v>1</v>
      </c>
      <c r="O3276">
        <v>-886.36181445</v>
      </c>
      <c r="P3276" t="s">
        <v>3055</v>
      </c>
      <c r="Q3276" t="s">
        <v>96</v>
      </c>
    </row>
    <row r="3277" spans="1:17" x14ac:dyDescent="0.25">
      <c r="A3277" t="s">
        <v>2392</v>
      </c>
      <c r="B3277" t="s">
        <v>434</v>
      </c>
      <c r="C3277" t="s">
        <v>107</v>
      </c>
      <c r="D3277" t="s">
        <v>336</v>
      </c>
      <c r="E3277" t="s">
        <v>102</v>
      </c>
      <c r="F3277">
        <v>40700</v>
      </c>
      <c r="G3277" t="s">
        <v>911</v>
      </c>
      <c r="I3277" t="s">
        <v>186</v>
      </c>
      <c r="J3277">
        <v>2026</v>
      </c>
      <c r="K3277">
        <v>7</v>
      </c>
      <c r="L3277" t="s">
        <v>94</v>
      </c>
      <c r="M3277">
        <v>-685.92085274999988</v>
      </c>
      <c r="N3277">
        <v>1</v>
      </c>
      <c r="O3277">
        <v>-685.92085274999988</v>
      </c>
      <c r="P3277" t="s">
        <v>3055</v>
      </c>
      <c r="Q3277" t="s">
        <v>96</v>
      </c>
    </row>
    <row r="3278" spans="1:17" x14ac:dyDescent="0.25">
      <c r="A3278" t="s">
        <v>2392</v>
      </c>
      <c r="B3278" t="s">
        <v>435</v>
      </c>
      <c r="C3278" t="s">
        <v>107</v>
      </c>
      <c r="D3278" t="s">
        <v>336</v>
      </c>
      <c r="E3278" t="s">
        <v>102</v>
      </c>
      <c r="F3278">
        <v>40700</v>
      </c>
      <c r="G3278" t="s">
        <v>911</v>
      </c>
      <c r="I3278" t="s">
        <v>186</v>
      </c>
      <c r="J3278">
        <v>2026</v>
      </c>
      <c r="K3278">
        <v>7</v>
      </c>
      <c r="L3278" t="s">
        <v>94</v>
      </c>
      <c r="M3278">
        <v>-22776.261545100006</v>
      </c>
      <c r="N3278">
        <v>1</v>
      </c>
      <c r="O3278">
        <v>-22776.261545100006</v>
      </c>
      <c r="P3278" t="s">
        <v>3055</v>
      </c>
      <c r="Q3278" t="s">
        <v>96</v>
      </c>
    </row>
    <row r="3279" spans="1:17" x14ac:dyDescent="0.25">
      <c r="A3279" t="s">
        <v>2590</v>
      </c>
      <c r="B3279" t="s">
        <v>436</v>
      </c>
      <c r="C3279" t="s">
        <v>437</v>
      </c>
      <c r="D3279" t="s">
        <v>336</v>
      </c>
      <c r="E3279" t="s">
        <v>102</v>
      </c>
      <c r="F3279">
        <v>40700</v>
      </c>
      <c r="G3279" t="s">
        <v>911</v>
      </c>
      <c r="I3279" t="s">
        <v>186</v>
      </c>
      <c r="J3279">
        <v>2026</v>
      </c>
      <c r="K3279">
        <v>7</v>
      </c>
      <c r="L3279" t="s">
        <v>94</v>
      </c>
      <c r="M3279">
        <v>-96.758168850000004</v>
      </c>
      <c r="N3279">
        <v>1</v>
      </c>
      <c r="O3279">
        <v>-96.758168850000004</v>
      </c>
      <c r="P3279" t="s">
        <v>3055</v>
      </c>
      <c r="Q3279" t="s">
        <v>96</v>
      </c>
    </row>
    <row r="3280" spans="1:17" x14ac:dyDescent="0.25">
      <c r="A3280" t="s">
        <v>1005</v>
      </c>
      <c r="B3280" t="s">
        <v>739</v>
      </c>
      <c r="C3280" t="s">
        <v>133</v>
      </c>
      <c r="D3280" t="s">
        <v>336</v>
      </c>
      <c r="E3280" t="s">
        <v>102</v>
      </c>
      <c r="F3280">
        <v>40700</v>
      </c>
      <c r="G3280" t="s">
        <v>911</v>
      </c>
      <c r="I3280" t="s">
        <v>186</v>
      </c>
      <c r="J3280">
        <v>2026</v>
      </c>
      <c r="K3280">
        <v>7</v>
      </c>
      <c r="L3280" t="s">
        <v>94</v>
      </c>
      <c r="M3280">
        <v>-128.33714459999999</v>
      </c>
      <c r="N3280">
        <v>1</v>
      </c>
      <c r="O3280">
        <v>-128.33714459999999</v>
      </c>
      <c r="P3280" t="s">
        <v>3055</v>
      </c>
      <c r="Q3280" t="s">
        <v>96</v>
      </c>
    </row>
    <row r="3281" spans="1:17" x14ac:dyDescent="0.25">
      <c r="A3281" t="s">
        <v>2516</v>
      </c>
      <c r="B3281" t="s">
        <v>439</v>
      </c>
      <c r="C3281" t="s">
        <v>296</v>
      </c>
      <c r="D3281" t="s">
        <v>336</v>
      </c>
      <c r="E3281" t="s">
        <v>102</v>
      </c>
      <c r="F3281">
        <v>40700</v>
      </c>
      <c r="G3281" t="s">
        <v>911</v>
      </c>
      <c r="I3281" t="s">
        <v>125</v>
      </c>
      <c r="J3281">
        <v>2026</v>
      </c>
      <c r="K3281">
        <v>7</v>
      </c>
      <c r="L3281" t="s">
        <v>94</v>
      </c>
      <c r="M3281">
        <v>-58.449324149999995</v>
      </c>
      <c r="N3281">
        <v>1</v>
      </c>
      <c r="O3281">
        <v>-58.449324149999995</v>
      </c>
      <c r="P3281" t="s">
        <v>3055</v>
      </c>
      <c r="Q3281" t="s">
        <v>96</v>
      </c>
    </row>
    <row r="3282" spans="1:17" x14ac:dyDescent="0.25">
      <c r="A3282" t="s">
        <v>2610</v>
      </c>
      <c r="B3282" t="s">
        <v>741</v>
      </c>
      <c r="C3282" t="s">
        <v>265</v>
      </c>
      <c r="D3282" t="s">
        <v>336</v>
      </c>
      <c r="E3282" t="s">
        <v>102</v>
      </c>
      <c r="F3282">
        <v>40700</v>
      </c>
      <c r="G3282" t="s">
        <v>911</v>
      </c>
      <c r="I3282" t="s">
        <v>125</v>
      </c>
      <c r="J3282">
        <v>2026</v>
      </c>
      <c r="K3282">
        <v>7</v>
      </c>
      <c r="L3282" t="s">
        <v>94</v>
      </c>
      <c r="M3282">
        <v>-555.99701010000001</v>
      </c>
      <c r="N3282">
        <v>1</v>
      </c>
      <c r="O3282">
        <v>-555.99701010000001</v>
      </c>
      <c r="P3282" t="s">
        <v>3055</v>
      </c>
      <c r="Q3282" t="s">
        <v>96</v>
      </c>
    </row>
    <row r="3283" spans="1:17" x14ac:dyDescent="0.25">
      <c r="A3283" t="s">
        <v>2392</v>
      </c>
      <c r="B3283" t="s">
        <v>3174</v>
      </c>
      <c r="C3283" t="s">
        <v>107</v>
      </c>
      <c r="D3283" t="s">
        <v>336</v>
      </c>
      <c r="E3283" t="s">
        <v>102</v>
      </c>
      <c r="F3283">
        <v>40700</v>
      </c>
      <c r="G3283" t="s">
        <v>911</v>
      </c>
      <c r="I3283" t="s">
        <v>186</v>
      </c>
      <c r="J3283">
        <v>2026</v>
      </c>
      <c r="K3283">
        <v>7</v>
      </c>
      <c r="L3283" t="s">
        <v>94</v>
      </c>
      <c r="M3283">
        <v>-1383.5702874000001</v>
      </c>
      <c r="N3283">
        <v>1</v>
      </c>
      <c r="O3283">
        <v>-1383.5702874000001</v>
      </c>
      <c r="P3283" t="s">
        <v>3055</v>
      </c>
      <c r="Q3283" t="s">
        <v>96</v>
      </c>
    </row>
    <row r="3284" spans="1:17" x14ac:dyDescent="0.25">
      <c r="A3284" t="s">
        <v>1005</v>
      </c>
      <c r="B3284" t="s">
        <v>440</v>
      </c>
      <c r="C3284" t="s">
        <v>133</v>
      </c>
      <c r="D3284" t="s">
        <v>336</v>
      </c>
      <c r="E3284" t="s">
        <v>102</v>
      </c>
      <c r="F3284">
        <v>40700</v>
      </c>
      <c r="G3284" t="s">
        <v>911</v>
      </c>
      <c r="I3284" t="s">
        <v>186</v>
      </c>
      <c r="J3284">
        <v>2026</v>
      </c>
      <c r="K3284">
        <v>7</v>
      </c>
      <c r="L3284" t="s">
        <v>94</v>
      </c>
      <c r="M3284">
        <v>-1922.7540296999996</v>
      </c>
      <c r="N3284">
        <v>1</v>
      </c>
      <c r="O3284">
        <v>-1922.7540296999996</v>
      </c>
      <c r="P3284" t="s">
        <v>3055</v>
      </c>
      <c r="Q3284" t="s">
        <v>96</v>
      </c>
    </row>
    <row r="3285" spans="1:17" x14ac:dyDescent="0.25">
      <c r="A3285" t="s">
        <v>2516</v>
      </c>
      <c r="B3285" t="s">
        <v>441</v>
      </c>
      <c r="C3285" t="s">
        <v>296</v>
      </c>
      <c r="D3285" t="s">
        <v>336</v>
      </c>
      <c r="E3285" t="s">
        <v>102</v>
      </c>
      <c r="F3285">
        <v>40700</v>
      </c>
      <c r="G3285" t="s">
        <v>911</v>
      </c>
      <c r="I3285" t="s">
        <v>186</v>
      </c>
      <c r="J3285">
        <v>2026</v>
      </c>
      <c r="K3285">
        <v>7</v>
      </c>
      <c r="L3285" t="s">
        <v>94</v>
      </c>
      <c r="M3285">
        <v>-4627.7174464500004</v>
      </c>
      <c r="N3285">
        <v>1</v>
      </c>
      <c r="O3285">
        <v>-4627.7174464500004</v>
      </c>
      <c r="P3285" t="s">
        <v>3055</v>
      </c>
      <c r="Q3285" t="s">
        <v>96</v>
      </c>
    </row>
    <row r="3286" spans="1:17" x14ac:dyDescent="0.25">
      <c r="A3286" t="s">
        <v>2610</v>
      </c>
      <c r="B3286" t="s">
        <v>442</v>
      </c>
      <c r="C3286" t="s">
        <v>265</v>
      </c>
      <c r="D3286" t="s">
        <v>336</v>
      </c>
      <c r="E3286" t="s">
        <v>102</v>
      </c>
      <c r="F3286">
        <v>40700</v>
      </c>
      <c r="G3286" t="s">
        <v>911</v>
      </c>
      <c r="I3286" t="s">
        <v>125</v>
      </c>
      <c r="J3286">
        <v>2026</v>
      </c>
      <c r="K3286">
        <v>7</v>
      </c>
      <c r="L3286" t="s">
        <v>94</v>
      </c>
      <c r="M3286">
        <v>-685.80797670000004</v>
      </c>
      <c r="N3286">
        <v>1</v>
      </c>
      <c r="O3286">
        <v>-685.80797670000004</v>
      </c>
      <c r="P3286" t="s">
        <v>3055</v>
      </c>
      <c r="Q3286" t="s">
        <v>96</v>
      </c>
    </row>
    <row r="3287" spans="1:17" x14ac:dyDescent="0.25">
      <c r="A3287" t="s">
        <v>2392</v>
      </c>
      <c r="B3287" t="s">
        <v>346</v>
      </c>
      <c r="C3287" t="s">
        <v>107</v>
      </c>
      <c r="D3287" t="s">
        <v>336</v>
      </c>
      <c r="E3287" t="s">
        <v>102</v>
      </c>
      <c r="F3287">
        <v>40700</v>
      </c>
      <c r="G3287" t="s">
        <v>911</v>
      </c>
      <c r="I3287" t="s">
        <v>186</v>
      </c>
      <c r="J3287">
        <v>2026</v>
      </c>
      <c r="K3287">
        <v>7</v>
      </c>
      <c r="L3287" t="s">
        <v>94</v>
      </c>
      <c r="M3287">
        <v>-8072.3003035499987</v>
      </c>
      <c r="N3287">
        <v>1</v>
      </c>
      <c r="O3287">
        <v>-8072.3003035499987</v>
      </c>
      <c r="P3287" t="s">
        <v>3055</v>
      </c>
      <c r="Q3287" t="s">
        <v>96</v>
      </c>
    </row>
    <row r="3288" spans="1:17" x14ac:dyDescent="0.25">
      <c r="A3288" t="s">
        <v>2573</v>
      </c>
      <c r="B3288" t="s">
        <v>443</v>
      </c>
      <c r="C3288" t="s">
        <v>444</v>
      </c>
      <c r="D3288" t="s">
        <v>336</v>
      </c>
      <c r="E3288" t="s">
        <v>102</v>
      </c>
      <c r="F3288">
        <v>40700</v>
      </c>
      <c r="G3288" t="s">
        <v>911</v>
      </c>
      <c r="I3288" t="s">
        <v>186</v>
      </c>
      <c r="J3288">
        <v>2026</v>
      </c>
      <c r="K3288">
        <v>7</v>
      </c>
      <c r="L3288" t="s">
        <v>94</v>
      </c>
      <c r="M3288">
        <v>-295.33111965000001</v>
      </c>
      <c r="N3288">
        <v>1</v>
      </c>
      <c r="O3288">
        <v>-295.33111965000001</v>
      </c>
      <c r="P3288" t="s">
        <v>3055</v>
      </c>
      <c r="Q3288" t="s">
        <v>96</v>
      </c>
    </row>
    <row r="3289" spans="1:17" x14ac:dyDescent="0.25">
      <c r="A3289" t="s">
        <v>2516</v>
      </c>
      <c r="B3289" t="s">
        <v>347</v>
      </c>
      <c r="C3289" t="s">
        <v>296</v>
      </c>
      <c r="D3289" t="s">
        <v>336</v>
      </c>
      <c r="E3289" t="s">
        <v>102</v>
      </c>
      <c r="F3289">
        <v>40700</v>
      </c>
      <c r="G3289" t="s">
        <v>911</v>
      </c>
      <c r="I3289" t="s">
        <v>186</v>
      </c>
      <c r="J3289">
        <v>2026</v>
      </c>
      <c r="K3289">
        <v>7</v>
      </c>
      <c r="L3289" t="s">
        <v>94</v>
      </c>
      <c r="M3289">
        <v>-1155.6864091499999</v>
      </c>
      <c r="N3289">
        <v>1</v>
      </c>
      <c r="O3289">
        <v>-1155.6864091499999</v>
      </c>
      <c r="P3289" t="s">
        <v>3055</v>
      </c>
      <c r="Q3289" t="s">
        <v>96</v>
      </c>
    </row>
    <row r="3290" spans="1:17" x14ac:dyDescent="0.25">
      <c r="A3290" t="s">
        <v>1005</v>
      </c>
      <c r="B3290" t="s">
        <v>446</v>
      </c>
      <c r="C3290" t="s">
        <v>133</v>
      </c>
      <c r="D3290" t="s">
        <v>336</v>
      </c>
      <c r="E3290" t="s">
        <v>102</v>
      </c>
      <c r="F3290">
        <v>40700</v>
      </c>
      <c r="G3290" t="s">
        <v>911</v>
      </c>
      <c r="I3290" t="s">
        <v>186</v>
      </c>
      <c r="J3290">
        <v>2026</v>
      </c>
      <c r="K3290">
        <v>7</v>
      </c>
      <c r="L3290" t="s">
        <v>94</v>
      </c>
      <c r="M3290">
        <v>-1479.39386595</v>
      </c>
      <c r="N3290">
        <v>1</v>
      </c>
      <c r="O3290">
        <v>-1479.39386595</v>
      </c>
      <c r="P3290" t="s">
        <v>3055</v>
      </c>
      <c r="Q3290" t="s">
        <v>96</v>
      </c>
    </row>
    <row r="3291" spans="1:17" x14ac:dyDescent="0.25">
      <c r="A3291" t="s">
        <v>1005</v>
      </c>
      <c r="B3291" t="s">
        <v>447</v>
      </c>
      <c r="C3291" t="s">
        <v>133</v>
      </c>
      <c r="D3291" t="s">
        <v>336</v>
      </c>
      <c r="E3291" t="s">
        <v>102</v>
      </c>
      <c r="F3291">
        <v>40700</v>
      </c>
      <c r="G3291" t="s">
        <v>911</v>
      </c>
      <c r="I3291" t="s">
        <v>186</v>
      </c>
      <c r="J3291">
        <v>2026</v>
      </c>
      <c r="K3291">
        <v>7</v>
      </c>
      <c r="L3291" t="s">
        <v>94</v>
      </c>
      <c r="M3291">
        <v>-4.0740650999999994</v>
      </c>
      <c r="N3291">
        <v>1</v>
      </c>
      <c r="O3291">
        <v>-4.0740650999999994</v>
      </c>
      <c r="P3291" t="s">
        <v>3055</v>
      </c>
      <c r="Q3291" t="s">
        <v>96</v>
      </c>
    </row>
    <row r="3292" spans="1:17" x14ac:dyDescent="0.25">
      <c r="A3292" t="s">
        <v>2516</v>
      </c>
      <c r="B3292" t="s">
        <v>748</v>
      </c>
      <c r="C3292" t="s">
        <v>296</v>
      </c>
      <c r="D3292" t="s">
        <v>336</v>
      </c>
      <c r="E3292" t="s">
        <v>102</v>
      </c>
      <c r="F3292">
        <v>40700</v>
      </c>
      <c r="G3292" t="s">
        <v>911</v>
      </c>
      <c r="I3292" t="s">
        <v>186</v>
      </c>
      <c r="J3292">
        <v>2026</v>
      </c>
      <c r="K3292">
        <v>7</v>
      </c>
      <c r="L3292" t="s">
        <v>94</v>
      </c>
      <c r="M3292">
        <v>-233.12471909999999</v>
      </c>
      <c r="N3292">
        <v>1</v>
      </c>
      <c r="O3292">
        <v>-233.12471909999999</v>
      </c>
      <c r="P3292" t="s">
        <v>3055</v>
      </c>
      <c r="Q3292" t="s">
        <v>96</v>
      </c>
    </row>
    <row r="3293" spans="1:17" x14ac:dyDescent="0.25">
      <c r="A3293" t="s">
        <v>1005</v>
      </c>
      <c r="B3293" t="s">
        <v>448</v>
      </c>
      <c r="C3293" t="s">
        <v>133</v>
      </c>
      <c r="D3293" t="s">
        <v>336</v>
      </c>
      <c r="E3293" t="s">
        <v>102</v>
      </c>
      <c r="F3293">
        <v>40700</v>
      </c>
      <c r="G3293" t="s">
        <v>911</v>
      </c>
      <c r="I3293" t="s">
        <v>186</v>
      </c>
      <c r="J3293">
        <v>2026</v>
      </c>
      <c r="K3293">
        <v>7</v>
      </c>
      <c r="L3293" t="s">
        <v>94</v>
      </c>
      <c r="M3293">
        <v>-2815.8299221499997</v>
      </c>
      <c r="N3293">
        <v>1</v>
      </c>
      <c r="O3293">
        <v>-2815.8299221499997</v>
      </c>
      <c r="P3293" t="s">
        <v>3055</v>
      </c>
      <c r="Q3293" t="s">
        <v>96</v>
      </c>
    </row>
    <row r="3294" spans="1:17" x14ac:dyDescent="0.25">
      <c r="A3294" t="s">
        <v>1005</v>
      </c>
      <c r="B3294" t="s">
        <v>449</v>
      </c>
      <c r="C3294" t="s">
        <v>133</v>
      </c>
      <c r="D3294" t="s">
        <v>336</v>
      </c>
      <c r="E3294" t="s">
        <v>102</v>
      </c>
      <c r="F3294">
        <v>40700</v>
      </c>
      <c r="G3294" t="s">
        <v>911</v>
      </c>
      <c r="I3294" t="s">
        <v>186</v>
      </c>
      <c r="J3294">
        <v>2026</v>
      </c>
      <c r="K3294">
        <v>7</v>
      </c>
      <c r="L3294" t="s">
        <v>94</v>
      </c>
      <c r="M3294">
        <v>-92.580585299999996</v>
      </c>
      <c r="N3294">
        <v>1</v>
      </c>
      <c r="O3294">
        <v>-92.580585299999996</v>
      </c>
      <c r="P3294" t="s">
        <v>3055</v>
      </c>
      <c r="Q3294" t="s">
        <v>96</v>
      </c>
    </row>
    <row r="3295" spans="1:17" x14ac:dyDescent="0.25">
      <c r="A3295" t="s">
        <v>2382</v>
      </c>
      <c r="B3295" t="s">
        <v>450</v>
      </c>
      <c r="C3295" t="s">
        <v>451</v>
      </c>
      <c r="D3295" t="s">
        <v>336</v>
      </c>
      <c r="E3295" t="s">
        <v>102</v>
      </c>
      <c r="F3295">
        <v>40700</v>
      </c>
      <c r="G3295" t="s">
        <v>911</v>
      </c>
      <c r="I3295" t="s">
        <v>125</v>
      </c>
      <c r="J3295">
        <v>2026</v>
      </c>
      <c r="K3295">
        <v>7</v>
      </c>
      <c r="L3295" t="s">
        <v>94</v>
      </c>
      <c r="M3295">
        <v>-7.7960505000000007</v>
      </c>
      <c r="N3295">
        <v>1</v>
      </c>
      <c r="O3295">
        <v>-7.7960505000000007</v>
      </c>
      <c r="P3295" t="s">
        <v>3055</v>
      </c>
      <c r="Q3295" t="s">
        <v>96</v>
      </c>
    </row>
    <row r="3296" spans="1:17" x14ac:dyDescent="0.25">
      <c r="A3296" t="s">
        <v>2610</v>
      </c>
      <c r="B3296" t="s">
        <v>452</v>
      </c>
      <c r="C3296" t="s">
        <v>265</v>
      </c>
      <c r="D3296" t="s">
        <v>336</v>
      </c>
      <c r="E3296" t="s">
        <v>102</v>
      </c>
      <c r="F3296">
        <v>40700</v>
      </c>
      <c r="G3296" t="s">
        <v>911</v>
      </c>
      <c r="I3296" t="s">
        <v>186</v>
      </c>
      <c r="J3296">
        <v>2026</v>
      </c>
      <c r="K3296">
        <v>7</v>
      </c>
      <c r="L3296" t="s">
        <v>94</v>
      </c>
      <c r="M3296">
        <v>-1462.3027943999998</v>
      </c>
      <c r="N3296">
        <v>1</v>
      </c>
      <c r="O3296">
        <v>-1462.3027943999998</v>
      </c>
      <c r="P3296" t="s">
        <v>3055</v>
      </c>
      <c r="Q3296" t="s">
        <v>96</v>
      </c>
    </row>
    <row r="3297" spans="1:17" x14ac:dyDescent="0.25">
      <c r="A3297" t="s">
        <v>1005</v>
      </c>
      <c r="B3297" t="s">
        <v>453</v>
      </c>
      <c r="C3297" t="s">
        <v>133</v>
      </c>
      <c r="D3297" t="s">
        <v>336</v>
      </c>
      <c r="E3297" t="s">
        <v>102</v>
      </c>
      <c r="F3297">
        <v>40700</v>
      </c>
      <c r="G3297" t="s">
        <v>911</v>
      </c>
      <c r="I3297" t="s">
        <v>186</v>
      </c>
      <c r="J3297">
        <v>2026</v>
      </c>
      <c r="K3297">
        <v>7</v>
      </c>
      <c r="L3297" t="s">
        <v>94</v>
      </c>
      <c r="M3297">
        <v>-8.801992499999999</v>
      </c>
      <c r="N3297">
        <v>1</v>
      </c>
      <c r="O3297">
        <v>-8.801992499999999</v>
      </c>
      <c r="P3297" t="s">
        <v>3055</v>
      </c>
      <c r="Q3297" t="s">
        <v>96</v>
      </c>
    </row>
    <row r="3298" spans="1:17" x14ac:dyDescent="0.25">
      <c r="A3298" t="s">
        <v>2392</v>
      </c>
      <c r="B3298" t="s">
        <v>348</v>
      </c>
      <c r="C3298" t="s">
        <v>107</v>
      </c>
      <c r="D3298" t="s">
        <v>336</v>
      </c>
      <c r="E3298" t="s">
        <v>102</v>
      </c>
      <c r="F3298">
        <v>40700</v>
      </c>
      <c r="G3298" t="s">
        <v>911</v>
      </c>
      <c r="I3298" t="s">
        <v>186</v>
      </c>
      <c r="J3298">
        <v>2026</v>
      </c>
      <c r="K3298">
        <v>7</v>
      </c>
      <c r="L3298" t="s">
        <v>94</v>
      </c>
      <c r="M3298">
        <v>-1777.4240683500002</v>
      </c>
      <c r="N3298">
        <v>1</v>
      </c>
      <c r="O3298">
        <v>-1777.4240683500002</v>
      </c>
      <c r="P3298" t="s">
        <v>3055</v>
      </c>
      <c r="Q3298" t="s">
        <v>96</v>
      </c>
    </row>
    <row r="3299" spans="1:17" x14ac:dyDescent="0.25">
      <c r="A3299" t="s">
        <v>2516</v>
      </c>
      <c r="B3299" t="s">
        <v>297</v>
      </c>
      <c r="C3299" t="s">
        <v>296</v>
      </c>
      <c r="D3299" t="s">
        <v>336</v>
      </c>
      <c r="E3299" t="s">
        <v>102</v>
      </c>
      <c r="F3299">
        <v>40700</v>
      </c>
      <c r="G3299" t="s">
        <v>911</v>
      </c>
      <c r="I3299" t="s">
        <v>186</v>
      </c>
      <c r="J3299">
        <v>2026</v>
      </c>
      <c r="K3299">
        <v>7</v>
      </c>
      <c r="L3299" t="s">
        <v>94</v>
      </c>
      <c r="M3299">
        <v>-407.5772862</v>
      </c>
      <c r="N3299">
        <v>1</v>
      </c>
      <c r="O3299">
        <v>-407.5772862</v>
      </c>
      <c r="P3299" t="s">
        <v>3055</v>
      </c>
      <c r="Q3299" t="s">
        <v>96</v>
      </c>
    </row>
    <row r="3300" spans="1:17" x14ac:dyDescent="0.25">
      <c r="A3300" t="s">
        <v>2584</v>
      </c>
      <c r="B3300" t="s">
        <v>454</v>
      </c>
      <c r="C3300" t="s">
        <v>455</v>
      </c>
      <c r="D3300" t="s">
        <v>336</v>
      </c>
      <c r="E3300" t="s">
        <v>102</v>
      </c>
      <c r="F3300">
        <v>40700</v>
      </c>
      <c r="G3300" t="s">
        <v>911</v>
      </c>
      <c r="I3300" t="s">
        <v>186</v>
      </c>
      <c r="J3300">
        <v>2026</v>
      </c>
      <c r="K3300">
        <v>7</v>
      </c>
      <c r="L3300" t="s">
        <v>94</v>
      </c>
      <c r="M3300">
        <v>-1492.75300965</v>
      </c>
      <c r="N3300">
        <v>1</v>
      </c>
      <c r="O3300">
        <v>-1492.75300965</v>
      </c>
      <c r="P3300" t="s">
        <v>3055</v>
      </c>
      <c r="Q3300" t="s">
        <v>96</v>
      </c>
    </row>
    <row r="3301" spans="1:17" x14ac:dyDescent="0.25">
      <c r="A3301" t="s">
        <v>1005</v>
      </c>
      <c r="B3301" t="s">
        <v>456</v>
      </c>
      <c r="C3301" t="s">
        <v>133</v>
      </c>
      <c r="D3301" t="s">
        <v>336</v>
      </c>
      <c r="E3301" t="s">
        <v>102</v>
      </c>
      <c r="F3301">
        <v>40700</v>
      </c>
      <c r="G3301" t="s">
        <v>911</v>
      </c>
      <c r="I3301" t="s">
        <v>186</v>
      </c>
      <c r="J3301">
        <v>2026</v>
      </c>
      <c r="K3301">
        <v>7</v>
      </c>
      <c r="L3301" t="s">
        <v>94</v>
      </c>
      <c r="M3301">
        <v>-159.32893095</v>
      </c>
      <c r="N3301">
        <v>1</v>
      </c>
      <c r="O3301">
        <v>-159.32893095</v>
      </c>
      <c r="P3301" t="s">
        <v>3055</v>
      </c>
      <c r="Q3301" t="s">
        <v>96</v>
      </c>
    </row>
    <row r="3302" spans="1:17" x14ac:dyDescent="0.25">
      <c r="A3302" t="s">
        <v>2392</v>
      </c>
      <c r="B3302" t="s">
        <v>3175</v>
      </c>
      <c r="C3302" t="s">
        <v>107</v>
      </c>
      <c r="D3302" t="s">
        <v>336</v>
      </c>
      <c r="E3302" t="s">
        <v>102</v>
      </c>
      <c r="F3302">
        <v>40700</v>
      </c>
      <c r="G3302" t="s">
        <v>911</v>
      </c>
      <c r="I3302" t="s">
        <v>186</v>
      </c>
      <c r="J3302">
        <v>2026</v>
      </c>
      <c r="K3302">
        <v>7</v>
      </c>
      <c r="L3302" t="s">
        <v>94</v>
      </c>
      <c r="M3302">
        <v>-532.54510994999998</v>
      </c>
      <c r="N3302">
        <v>1</v>
      </c>
      <c r="O3302">
        <v>-532.54510994999998</v>
      </c>
      <c r="P3302" t="s">
        <v>3055</v>
      </c>
      <c r="Q3302" t="s">
        <v>96</v>
      </c>
    </row>
    <row r="3303" spans="1:17" x14ac:dyDescent="0.25">
      <c r="A3303" t="s">
        <v>2516</v>
      </c>
      <c r="B3303" t="s">
        <v>298</v>
      </c>
      <c r="C3303" t="s">
        <v>296</v>
      </c>
      <c r="D3303" t="s">
        <v>336</v>
      </c>
      <c r="E3303" t="s">
        <v>102</v>
      </c>
      <c r="F3303">
        <v>40700</v>
      </c>
      <c r="G3303" t="s">
        <v>911</v>
      </c>
      <c r="I3303" t="s">
        <v>186</v>
      </c>
      <c r="J3303">
        <v>2026</v>
      </c>
      <c r="K3303">
        <v>7</v>
      </c>
      <c r="L3303" t="s">
        <v>94</v>
      </c>
      <c r="M3303">
        <v>-350.21987699999994</v>
      </c>
      <c r="N3303">
        <v>1</v>
      </c>
      <c r="O3303">
        <v>-350.21987699999994</v>
      </c>
      <c r="P3303" t="s">
        <v>3055</v>
      </c>
      <c r="Q3303" t="s">
        <v>96</v>
      </c>
    </row>
    <row r="3304" spans="1:17" x14ac:dyDescent="0.25">
      <c r="A3304" t="s">
        <v>1005</v>
      </c>
      <c r="B3304" t="s">
        <v>457</v>
      </c>
      <c r="C3304" t="s">
        <v>133</v>
      </c>
      <c r="D3304" t="s">
        <v>336</v>
      </c>
      <c r="E3304" t="s">
        <v>102</v>
      </c>
      <c r="F3304">
        <v>40700</v>
      </c>
      <c r="G3304" t="s">
        <v>911</v>
      </c>
      <c r="I3304" t="s">
        <v>186</v>
      </c>
      <c r="J3304">
        <v>2026</v>
      </c>
      <c r="K3304">
        <v>7</v>
      </c>
      <c r="L3304" t="s">
        <v>94</v>
      </c>
      <c r="M3304">
        <v>-3199.6412437499998</v>
      </c>
      <c r="N3304">
        <v>1</v>
      </c>
      <c r="O3304">
        <v>-3199.6412437499998</v>
      </c>
      <c r="P3304" t="s">
        <v>3055</v>
      </c>
      <c r="Q3304" t="s">
        <v>96</v>
      </c>
    </row>
    <row r="3305" spans="1:17" x14ac:dyDescent="0.25">
      <c r="A3305" t="s">
        <v>2392</v>
      </c>
      <c r="B3305" t="s">
        <v>3176</v>
      </c>
      <c r="C3305" t="s">
        <v>107</v>
      </c>
      <c r="D3305" t="s">
        <v>336</v>
      </c>
      <c r="E3305" t="s">
        <v>102</v>
      </c>
      <c r="F3305">
        <v>40700</v>
      </c>
      <c r="G3305" t="s">
        <v>911</v>
      </c>
      <c r="I3305" t="s">
        <v>186</v>
      </c>
      <c r="J3305">
        <v>2026</v>
      </c>
      <c r="K3305">
        <v>7</v>
      </c>
      <c r="L3305" t="s">
        <v>94</v>
      </c>
      <c r="M3305">
        <v>-336.27061964999996</v>
      </c>
      <c r="N3305">
        <v>1</v>
      </c>
      <c r="O3305">
        <v>-336.27061964999996</v>
      </c>
      <c r="P3305" t="s">
        <v>3055</v>
      </c>
      <c r="Q3305" t="s">
        <v>96</v>
      </c>
    </row>
    <row r="3306" spans="1:17" x14ac:dyDescent="0.25">
      <c r="A3306" t="s">
        <v>1005</v>
      </c>
      <c r="B3306" t="s">
        <v>458</v>
      </c>
      <c r="C3306" t="s">
        <v>133</v>
      </c>
      <c r="D3306" t="s">
        <v>336</v>
      </c>
      <c r="E3306" t="s">
        <v>102</v>
      </c>
      <c r="F3306">
        <v>40700</v>
      </c>
      <c r="G3306" t="s">
        <v>911</v>
      </c>
      <c r="I3306" t="s">
        <v>186</v>
      </c>
      <c r="J3306">
        <v>2026</v>
      </c>
      <c r="K3306">
        <v>7</v>
      </c>
      <c r="L3306" t="s">
        <v>94</v>
      </c>
      <c r="M3306">
        <v>-379.53197415</v>
      </c>
      <c r="N3306">
        <v>1</v>
      </c>
      <c r="O3306">
        <v>-379.53197415</v>
      </c>
      <c r="P3306" t="s">
        <v>3055</v>
      </c>
      <c r="Q3306" t="s">
        <v>96</v>
      </c>
    </row>
    <row r="3307" spans="1:17" x14ac:dyDescent="0.25">
      <c r="A3307" t="s">
        <v>2392</v>
      </c>
      <c r="B3307" t="s">
        <v>349</v>
      </c>
      <c r="C3307" t="s">
        <v>107</v>
      </c>
      <c r="D3307" t="s">
        <v>336</v>
      </c>
      <c r="E3307" t="s">
        <v>102</v>
      </c>
      <c r="F3307">
        <v>40700</v>
      </c>
      <c r="G3307" t="s">
        <v>911</v>
      </c>
      <c r="I3307" t="s">
        <v>186</v>
      </c>
      <c r="J3307">
        <v>2026</v>
      </c>
      <c r="K3307">
        <v>7</v>
      </c>
      <c r="L3307" t="s">
        <v>94</v>
      </c>
      <c r="M3307">
        <v>-2118.2892695999999</v>
      </c>
      <c r="N3307">
        <v>1</v>
      </c>
      <c r="O3307">
        <v>-2118.2892695999999</v>
      </c>
      <c r="P3307" t="s">
        <v>3055</v>
      </c>
      <c r="Q3307" t="s">
        <v>96</v>
      </c>
    </row>
    <row r="3308" spans="1:17" x14ac:dyDescent="0.25">
      <c r="A3308" t="s">
        <v>1005</v>
      </c>
      <c r="B3308" t="s">
        <v>1989</v>
      </c>
      <c r="C3308" t="s">
        <v>133</v>
      </c>
      <c r="D3308" t="s">
        <v>336</v>
      </c>
      <c r="E3308" t="s">
        <v>102</v>
      </c>
      <c r="F3308">
        <v>40700</v>
      </c>
      <c r="G3308" t="s">
        <v>911</v>
      </c>
      <c r="I3308" t="s">
        <v>186</v>
      </c>
      <c r="J3308">
        <v>2026</v>
      </c>
      <c r="K3308">
        <v>7</v>
      </c>
      <c r="L3308" t="s">
        <v>94</v>
      </c>
      <c r="M3308">
        <v>-106.73687955</v>
      </c>
      <c r="N3308">
        <v>1</v>
      </c>
      <c r="O3308">
        <v>-106.73687955</v>
      </c>
      <c r="P3308" t="s">
        <v>3055</v>
      </c>
      <c r="Q3308" t="s">
        <v>96</v>
      </c>
    </row>
    <row r="3309" spans="1:17" x14ac:dyDescent="0.25">
      <c r="A3309" t="s">
        <v>1005</v>
      </c>
      <c r="B3309" t="s">
        <v>459</v>
      </c>
      <c r="C3309" t="s">
        <v>133</v>
      </c>
      <c r="D3309" t="s">
        <v>336</v>
      </c>
      <c r="E3309" t="s">
        <v>102</v>
      </c>
      <c r="F3309">
        <v>40700</v>
      </c>
      <c r="G3309" t="s">
        <v>911</v>
      </c>
      <c r="I3309" t="s">
        <v>186</v>
      </c>
      <c r="J3309">
        <v>2026</v>
      </c>
      <c r="K3309">
        <v>7</v>
      </c>
      <c r="L3309" t="s">
        <v>94</v>
      </c>
      <c r="M3309">
        <v>-177.1767984</v>
      </c>
      <c r="N3309">
        <v>1</v>
      </c>
      <c r="O3309">
        <v>-177.1767984</v>
      </c>
      <c r="P3309" t="s">
        <v>3055</v>
      </c>
      <c r="Q3309" t="s">
        <v>96</v>
      </c>
    </row>
    <row r="3310" spans="1:17" x14ac:dyDescent="0.25">
      <c r="A3310" t="s">
        <v>1005</v>
      </c>
      <c r="B3310" t="s">
        <v>460</v>
      </c>
      <c r="C3310" t="s">
        <v>133</v>
      </c>
      <c r="D3310" t="s">
        <v>336</v>
      </c>
      <c r="E3310" t="s">
        <v>102</v>
      </c>
      <c r="F3310">
        <v>40700</v>
      </c>
      <c r="G3310" t="s">
        <v>911</v>
      </c>
      <c r="I3310" t="s">
        <v>186</v>
      </c>
      <c r="J3310">
        <v>2026</v>
      </c>
      <c r="K3310">
        <v>7</v>
      </c>
      <c r="L3310" t="s">
        <v>94</v>
      </c>
      <c r="M3310">
        <v>-2962.1009071500002</v>
      </c>
      <c r="N3310">
        <v>1</v>
      </c>
      <c r="O3310">
        <v>-2962.1009071500002</v>
      </c>
      <c r="P3310" t="s">
        <v>3055</v>
      </c>
      <c r="Q3310" t="s">
        <v>96</v>
      </c>
    </row>
    <row r="3311" spans="1:17" x14ac:dyDescent="0.25">
      <c r="A3311" t="s">
        <v>2403</v>
      </c>
      <c r="B3311" t="s">
        <v>461</v>
      </c>
      <c r="C3311" t="s">
        <v>462</v>
      </c>
      <c r="D3311" t="s">
        <v>336</v>
      </c>
      <c r="E3311" t="s">
        <v>102</v>
      </c>
      <c r="F3311">
        <v>40700</v>
      </c>
      <c r="G3311" t="s">
        <v>911</v>
      </c>
      <c r="I3311" t="s">
        <v>186</v>
      </c>
      <c r="J3311">
        <v>2026</v>
      </c>
      <c r="K3311">
        <v>7</v>
      </c>
      <c r="L3311" t="s">
        <v>94</v>
      </c>
      <c r="M3311">
        <v>-1960.8365374499999</v>
      </c>
      <c r="N3311">
        <v>1</v>
      </c>
      <c r="O3311">
        <v>-1960.8365374499999</v>
      </c>
      <c r="P3311" t="s">
        <v>3055</v>
      </c>
      <c r="Q3311" t="s">
        <v>96</v>
      </c>
    </row>
    <row r="3312" spans="1:17" x14ac:dyDescent="0.25">
      <c r="A3312" t="s">
        <v>2610</v>
      </c>
      <c r="B3312" t="s">
        <v>280</v>
      </c>
      <c r="C3312" t="s">
        <v>265</v>
      </c>
      <c r="D3312" t="s">
        <v>336</v>
      </c>
      <c r="E3312" t="s">
        <v>102</v>
      </c>
      <c r="F3312">
        <v>40700</v>
      </c>
      <c r="G3312" t="s">
        <v>911</v>
      </c>
      <c r="I3312" t="s">
        <v>186</v>
      </c>
      <c r="J3312">
        <v>2026</v>
      </c>
      <c r="K3312">
        <v>7</v>
      </c>
      <c r="L3312" t="s">
        <v>94</v>
      </c>
      <c r="M3312">
        <v>-114.9475887</v>
      </c>
      <c r="N3312">
        <v>1</v>
      </c>
      <c r="O3312">
        <v>-114.9475887</v>
      </c>
      <c r="P3312" t="s">
        <v>3055</v>
      </c>
      <c r="Q3312" t="s">
        <v>96</v>
      </c>
    </row>
    <row r="3313" spans="1:17" x14ac:dyDescent="0.25">
      <c r="A3313" t="s">
        <v>2610</v>
      </c>
      <c r="B3313" t="s">
        <v>281</v>
      </c>
      <c r="C3313" t="s">
        <v>265</v>
      </c>
      <c r="D3313" t="s">
        <v>336</v>
      </c>
      <c r="E3313" t="s">
        <v>102</v>
      </c>
      <c r="F3313">
        <v>40700</v>
      </c>
      <c r="G3313" t="s">
        <v>911</v>
      </c>
      <c r="I3313" t="s">
        <v>125</v>
      </c>
      <c r="J3313">
        <v>2026</v>
      </c>
      <c r="K3313">
        <v>7</v>
      </c>
      <c r="L3313" t="s">
        <v>94</v>
      </c>
      <c r="M3313">
        <v>-9207.3163591500015</v>
      </c>
      <c r="N3313">
        <v>1</v>
      </c>
      <c r="O3313">
        <v>-9207.3163591500015</v>
      </c>
      <c r="P3313" t="s">
        <v>3055</v>
      </c>
      <c r="Q3313" t="s">
        <v>96</v>
      </c>
    </row>
    <row r="3314" spans="1:17" x14ac:dyDescent="0.25">
      <c r="A3314" t="s">
        <v>2610</v>
      </c>
      <c r="B3314" t="s">
        <v>282</v>
      </c>
      <c r="C3314" t="s">
        <v>265</v>
      </c>
      <c r="D3314" t="s">
        <v>336</v>
      </c>
      <c r="E3314" t="s">
        <v>102</v>
      </c>
      <c r="F3314">
        <v>40700</v>
      </c>
      <c r="G3314" t="s">
        <v>911</v>
      </c>
      <c r="I3314" t="s">
        <v>125</v>
      </c>
      <c r="J3314">
        <v>2026</v>
      </c>
      <c r="K3314">
        <v>7</v>
      </c>
      <c r="L3314" t="s">
        <v>94</v>
      </c>
      <c r="M3314">
        <v>-3517.0691660999996</v>
      </c>
      <c r="N3314">
        <v>1</v>
      </c>
      <c r="O3314">
        <v>-3517.0691660999996</v>
      </c>
      <c r="P3314" t="s">
        <v>3055</v>
      </c>
      <c r="Q3314" t="s">
        <v>96</v>
      </c>
    </row>
    <row r="3315" spans="1:17" x14ac:dyDescent="0.25">
      <c r="A3315" t="s">
        <v>1005</v>
      </c>
      <c r="B3315" t="s">
        <v>1991</v>
      </c>
      <c r="C3315" t="s">
        <v>133</v>
      </c>
      <c r="D3315" t="s">
        <v>336</v>
      </c>
      <c r="E3315" t="s">
        <v>102</v>
      </c>
      <c r="F3315">
        <v>40700</v>
      </c>
      <c r="G3315" t="s">
        <v>911</v>
      </c>
      <c r="I3315" t="s">
        <v>186</v>
      </c>
      <c r="J3315">
        <v>2026</v>
      </c>
      <c r="K3315">
        <v>7</v>
      </c>
      <c r="L3315" t="s">
        <v>94</v>
      </c>
      <c r="M3315">
        <v>-17.514502950000001</v>
      </c>
      <c r="N3315">
        <v>1</v>
      </c>
      <c r="O3315">
        <v>-17.514502950000001</v>
      </c>
      <c r="P3315" t="s">
        <v>3055</v>
      </c>
      <c r="Q3315" t="s">
        <v>96</v>
      </c>
    </row>
    <row r="3316" spans="1:17" x14ac:dyDescent="0.25">
      <c r="A3316" t="s">
        <v>1005</v>
      </c>
      <c r="B3316" t="s">
        <v>463</v>
      </c>
      <c r="C3316" t="s">
        <v>133</v>
      </c>
      <c r="D3316" t="s">
        <v>336</v>
      </c>
      <c r="E3316" t="s">
        <v>102</v>
      </c>
      <c r="F3316">
        <v>40700</v>
      </c>
      <c r="G3316" t="s">
        <v>911</v>
      </c>
      <c r="I3316" t="s">
        <v>186</v>
      </c>
      <c r="J3316">
        <v>2026</v>
      </c>
      <c r="K3316">
        <v>7</v>
      </c>
      <c r="L3316" t="s">
        <v>94</v>
      </c>
      <c r="M3316">
        <v>-6637.1596976999999</v>
      </c>
      <c r="N3316">
        <v>1</v>
      </c>
      <c r="O3316">
        <v>-6637.1596976999999</v>
      </c>
      <c r="P3316" t="s">
        <v>3055</v>
      </c>
      <c r="Q3316" t="s">
        <v>96</v>
      </c>
    </row>
    <row r="3317" spans="1:17" x14ac:dyDescent="0.25">
      <c r="A3317" t="s">
        <v>1005</v>
      </c>
      <c r="B3317" t="s">
        <v>464</v>
      </c>
      <c r="C3317" t="s">
        <v>133</v>
      </c>
      <c r="D3317" t="s">
        <v>336</v>
      </c>
      <c r="E3317" t="s">
        <v>102</v>
      </c>
      <c r="F3317">
        <v>40700</v>
      </c>
      <c r="G3317" t="s">
        <v>911</v>
      </c>
      <c r="I3317" t="s">
        <v>186</v>
      </c>
      <c r="J3317">
        <v>2026</v>
      </c>
      <c r="K3317">
        <v>7</v>
      </c>
      <c r="L3317" t="s">
        <v>94</v>
      </c>
      <c r="M3317">
        <v>-6388.4569140000012</v>
      </c>
      <c r="N3317">
        <v>1</v>
      </c>
      <c r="O3317">
        <v>-6388.4569140000012</v>
      </c>
      <c r="P3317" t="s">
        <v>3055</v>
      </c>
      <c r="Q3317" t="s">
        <v>96</v>
      </c>
    </row>
    <row r="3318" spans="1:17" x14ac:dyDescent="0.25">
      <c r="A3318" t="s">
        <v>1005</v>
      </c>
      <c r="B3318" t="s">
        <v>465</v>
      </c>
      <c r="C3318" t="s">
        <v>133</v>
      </c>
      <c r="D3318" t="s">
        <v>336</v>
      </c>
      <c r="E3318" t="s">
        <v>102</v>
      </c>
      <c r="F3318">
        <v>40700</v>
      </c>
      <c r="G3318" t="s">
        <v>911</v>
      </c>
      <c r="I3318" t="s">
        <v>186</v>
      </c>
      <c r="J3318">
        <v>2026</v>
      </c>
      <c r="K3318">
        <v>7</v>
      </c>
      <c r="L3318" t="s">
        <v>94</v>
      </c>
      <c r="M3318">
        <v>-2478.3890176499999</v>
      </c>
      <c r="N3318">
        <v>1</v>
      </c>
      <c r="O3318">
        <v>-2478.3890176499999</v>
      </c>
      <c r="P3318" t="s">
        <v>3055</v>
      </c>
      <c r="Q3318" t="s">
        <v>96</v>
      </c>
    </row>
    <row r="3319" spans="1:17" x14ac:dyDescent="0.25">
      <c r="A3319" t="s">
        <v>1005</v>
      </c>
      <c r="B3319" t="s">
        <v>466</v>
      </c>
      <c r="C3319" t="s">
        <v>133</v>
      </c>
      <c r="D3319" t="s">
        <v>336</v>
      </c>
      <c r="E3319" t="s">
        <v>102</v>
      </c>
      <c r="F3319">
        <v>40700</v>
      </c>
      <c r="G3319" t="s">
        <v>911</v>
      </c>
      <c r="I3319" t="s">
        <v>186</v>
      </c>
      <c r="J3319">
        <v>2026</v>
      </c>
      <c r="K3319">
        <v>7</v>
      </c>
      <c r="L3319" t="s">
        <v>94</v>
      </c>
      <c r="M3319">
        <v>-2052.5258113499999</v>
      </c>
      <c r="N3319">
        <v>1</v>
      </c>
      <c r="O3319">
        <v>-2052.5258113499999</v>
      </c>
      <c r="P3319" t="s">
        <v>3055</v>
      </c>
      <c r="Q3319" t="s">
        <v>96</v>
      </c>
    </row>
    <row r="3320" spans="1:17" x14ac:dyDescent="0.25">
      <c r="A3320" t="s">
        <v>1005</v>
      </c>
      <c r="B3320" t="s">
        <v>467</v>
      </c>
      <c r="C3320" t="s">
        <v>133</v>
      </c>
      <c r="D3320" t="s">
        <v>336</v>
      </c>
      <c r="E3320" t="s">
        <v>102</v>
      </c>
      <c r="F3320">
        <v>40700</v>
      </c>
      <c r="G3320" t="s">
        <v>911</v>
      </c>
      <c r="I3320" t="s">
        <v>186</v>
      </c>
      <c r="J3320">
        <v>2026</v>
      </c>
      <c r="K3320">
        <v>7</v>
      </c>
      <c r="L3320" t="s">
        <v>94</v>
      </c>
      <c r="M3320">
        <v>-70.954586849999998</v>
      </c>
      <c r="N3320">
        <v>1</v>
      </c>
      <c r="O3320">
        <v>-70.954586849999998</v>
      </c>
      <c r="P3320" t="s">
        <v>3055</v>
      </c>
      <c r="Q3320" t="s">
        <v>96</v>
      </c>
    </row>
    <row r="3321" spans="1:17" x14ac:dyDescent="0.25">
      <c r="A3321" t="s">
        <v>2392</v>
      </c>
      <c r="B3321" t="s">
        <v>469</v>
      </c>
      <c r="C3321" t="s">
        <v>107</v>
      </c>
      <c r="D3321" t="s">
        <v>336</v>
      </c>
      <c r="E3321" t="s">
        <v>102</v>
      </c>
      <c r="F3321">
        <v>40700</v>
      </c>
      <c r="G3321" t="s">
        <v>911</v>
      </c>
      <c r="I3321" t="s">
        <v>186</v>
      </c>
      <c r="J3321">
        <v>2026</v>
      </c>
      <c r="K3321">
        <v>7</v>
      </c>
      <c r="L3321" t="s">
        <v>94</v>
      </c>
      <c r="M3321">
        <v>-408.46274910000005</v>
      </c>
      <c r="N3321">
        <v>1</v>
      </c>
      <c r="O3321">
        <v>-408.46274910000005</v>
      </c>
      <c r="P3321" t="s">
        <v>3055</v>
      </c>
      <c r="Q3321" t="s">
        <v>96</v>
      </c>
    </row>
    <row r="3322" spans="1:17" x14ac:dyDescent="0.25">
      <c r="A3322" t="s">
        <v>1005</v>
      </c>
      <c r="B3322" t="s">
        <v>470</v>
      </c>
      <c r="C3322" t="s">
        <v>133</v>
      </c>
      <c r="D3322" t="s">
        <v>336</v>
      </c>
      <c r="E3322" t="s">
        <v>102</v>
      </c>
      <c r="F3322">
        <v>40700</v>
      </c>
      <c r="G3322" t="s">
        <v>911</v>
      </c>
      <c r="I3322" t="s">
        <v>186</v>
      </c>
      <c r="J3322">
        <v>2026</v>
      </c>
      <c r="K3322">
        <v>7</v>
      </c>
      <c r="L3322" t="s">
        <v>94</v>
      </c>
      <c r="M3322">
        <v>-8527.6212346499997</v>
      </c>
      <c r="N3322">
        <v>1</v>
      </c>
      <c r="O3322">
        <v>-8527.6212346499997</v>
      </c>
      <c r="P3322" t="s">
        <v>3055</v>
      </c>
      <c r="Q3322" t="s">
        <v>96</v>
      </c>
    </row>
    <row r="3323" spans="1:17" x14ac:dyDescent="0.25">
      <c r="A3323" t="s">
        <v>2392</v>
      </c>
      <c r="B3323" t="s">
        <v>350</v>
      </c>
      <c r="C3323" t="s">
        <v>107</v>
      </c>
      <c r="D3323" t="s">
        <v>336</v>
      </c>
      <c r="E3323" t="s">
        <v>102</v>
      </c>
      <c r="F3323">
        <v>40700</v>
      </c>
      <c r="G3323" t="s">
        <v>911</v>
      </c>
      <c r="I3323" t="s">
        <v>186</v>
      </c>
      <c r="J3323">
        <v>2026</v>
      </c>
      <c r="K3323">
        <v>7</v>
      </c>
      <c r="L3323" t="s">
        <v>94</v>
      </c>
      <c r="M3323">
        <v>-178.75589339999999</v>
      </c>
      <c r="N3323">
        <v>1</v>
      </c>
      <c r="O3323">
        <v>-178.75589339999999</v>
      </c>
      <c r="P3323" t="s">
        <v>3055</v>
      </c>
      <c r="Q3323" t="s">
        <v>96</v>
      </c>
    </row>
    <row r="3324" spans="1:17" x14ac:dyDescent="0.25">
      <c r="A3324" t="s">
        <v>2392</v>
      </c>
      <c r="B3324" t="s">
        <v>471</v>
      </c>
      <c r="C3324" t="s">
        <v>107</v>
      </c>
      <c r="D3324" t="s">
        <v>336</v>
      </c>
      <c r="E3324" t="s">
        <v>102</v>
      </c>
      <c r="F3324">
        <v>40700</v>
      </c>
      <c r="G3324" t="s">
        <v>911</v>
      </c>
      <c r="I3324" t="s">
        <v>186</v>
      </c>
      <c r="J3324">
        <v>2026</v>
      </c>
      <c r="K3324">
        <v>7</v>
      </c>
      <c r="L3324" t="s">
        <v>94</v>
      </c>
      <c r="M3324">
        <v>-418.69119074999998</v>
      </c>
      <c r="N3324">
        <v>1</v>
      </c>
      <c r="O3324">
        <v>-418.69119074999998</v>
      </c>
      <c r="P3324" t="s">
        <v>3055</v>
      </c>
      <c r="Q3324" t="s">
        <v>96</v>
      </c>
    </row>
    <row r="3325" spans="1:17" x14ac:dyDescent="0.25">
      <c r="A3325" t="s">
        <v>1005</v>
      </c>
      <c r="B3325" t="s">
        <v>472</v>
      </c>
      <c r="C3325" t="s">
        <v>133</v>
      </c>
      <c r="D3325" t="s">
        <v>336</v>
      </c>
      <c r="E3325" t="s">
        <v>102</v>
      </c>
      <c r="F3325">
        <v>40700</v>
      </c>
      <c r="G3325" t="s">
        <v>911</v>
      </c>
      <c r="I3325" t="s">
        <v>186</v>
      </c>
      <c r="J3325">
        <v>2026</v>
      </c>
      <c r="K3325">
        <v>7</v>
      </c>
      <c r="L3325" t="s">
        <v>94</v>
      </c>
      <c r="M3325">
        <v>-228.86642625000002</v>
      </c>
      <c r="N3325">
        <v>1</v>
      </c>
      <c r="O3325">
        <v>-228.86642625000002</v>
      </c>
      <c r="P3325" t="s">
        <v>3055</v>
      </c>
      <c r="Q3325" t="s">
        <v>96</v>
      </c>
    </row>
    <row r="3326" spans="1:17" x14ac:dyDescent="0.25">
      <c r="A3326" t="s">
        <v>2516</v>
      </c>
      <c r="B3326" t="s">
        <v>473</v>
      </c>
      <c r="C3326" t="s">
        <v>296</v>
      </c>
      <c r="D3326" t="s">
        <v>336</v>
      </c>
      <c r="E3326" t="s">
        <v>102</v>
      </c>
      <c r="F3326">
        <v>40700</v>
      </c>
      <c r="G3326" t="s">
        <v>911</v>
      </c>
      <c r="I3326" t="s">
        <v>186</v>
      </c>
      <c r="J3326">
        <v>2026</v>
      </c>
      <c r="K3326">
        <v>7</v>
      </c>
      <c r="L3326" t="s">
        <v>94</v>
      </c>
      <c r="M3326">
        <v>-683.73936225</v>
      </c>
      <c r="N3326">
        <v>1</v>
      </c>
      <c r="O3326">
        <v>-683.73936225</v>
      </c>
      <c r="P3326" t="s">
        <v>3055</v>
      </c>
      <c r="Q3326" t="s">
        <v>96</v>
      </c>
    </row>
    <row r="3327" spans="1:17" x14ac:dyDescent="0.25">
      <c r="A3327" t="s">
        <v>2584</v>
      </c>
      <c r="B3327" t="s">
        <v>474</v>
      </c>
      <c r="C3327" t="s">
        <v>455</v>
      </c>
      <c r="D3327" t="s">
        <v>336</v>
      </c>
      <c r="E3327" t="s">
        <v>102</v>
      </c>
      <c r="F3327">
        <v>40700</v>
      </c>
      <c r="G3327" t="s">
        <v>911</v>
      </c>
      <c r="I3327" t="s">
        <v>186</v>
      </c>
      <c r="J3327">
        <v>2026</v>
      </c>
      <c r="K3327">
        <v>7</v>
      </c>
      <c r="L3327" t="s">
        <v>94</v>
      </c>
      <c r="M3327">
        <v>-898.83958919999998</v>
      </c>
      <c r="N3327">
        <v>1</v>
      </c>
      <c r="O3327">
        <v>-898.83958919999998</v>
      </c>
      <c r="P3327" t="s">
        <v>3055</v>
      </c>
      <c r="Q3327" t="s">
        <v>96</v>
      </c>
    </row>
    <row r="3328" spans="1:17" x14ac:dyDescent="0.25">
      <c r="A3328" t="s">
        <v>2403</v>
      </c>
      <c r="B3328" t="s">
        <v>475</v>
      </c>
      <c r="C3328" t="s">
        <v>462</v>
      </c>
      <c r="D3328" t="s">
        <v>336</v>
      </c>
      <c r="E3328" t="s">
        <v>102</v>
      </c>
      <c r="F3328">
        <v>40700</v>
      </c>
      <c r="G3328" t="s">
        <v>911</v>
      </c>
      <c r="I3328" t="s">
        <v>186</v>
      </c>
      <c r="J3328">
        <v>2026</v>
      </c>
      <c r="K3328">
        <v>7</v>
      </c>
      <c r="L3328" t="s">
        <v>94</v>
      </c>
      <c r="M3328">
        <v>-193.25958855000002</v>
      </c>
      <c r="N3328">
        <v>1</v>
      </c>
      <c r="O3328">
        <v>-193.25958855000002</v>
      </c>
      <c r="P3328" t="s">
        <v>3055</v>
      </c>
      <c r="Q3328" t="s">
        <v>96</v>
      </c>
    </row>
    <row r="3329" spans="1:17" x14ac:dyDescent="0.25">
      <c r="A3329" t="s">
        <v>2382</v>
      </c>
      <c r="B3329" t="s">
        <v>476</v>
      </c>
      <c r="C3329" t="s">
        <v>477</v>
      </c>
      <c r="D3329" t="s">
        <v>336</v>
      </c>
      <c r="E3329" t="s">
        <v>102</v>
      </c>
      <c r="F3329">
        <v>40700</v>
      </c>
      <c r="G3329" t="s">
        <v>911</v>
      </c>
      <c r="I3329" t="s">
        <v>186</v>
      </c>
      <c r="J3329">
        <v>2026</v>
      </c>
      <c r="K3329">
        <v>7</v>
      </c>
      <c r="L3329" t="s">
        <v>94</v>
      </c>
      <c r="M3329">
        <v>-19.1550072</v>
      </c>
      <c r="N3329">
        <v>1</v>
      </c>
      <c r="O3329">
        <v>-19.1550072</v>
      </c>
      <c r="P3329" t="s">
        <v>3055</v>
      </c>
      <c r="Q3329" t="s">
        <v>96</v>
      </c>
    </row>
    <row r="3330" spans="1:17" x14ac:dyDescent="0.25">
      <c r="A3330" t="s">
        <v>2392</v>
      </c>
      <c r="B3330" t="s">
        <v>478</v>
      </c>
      <c r="C3330" t="s">
        <v>107</v>
      </c>
      <c r="D3330" t="s">
        <v>336</v>
      </c>
      <c r="E3330" t="s">
        <v>102</v>
      </c>
      <c r="F3330">
        <v>40700</v>
      </c>
      <c r="G3330" t="s">
        <v>911</v>
      </c>
      <c r="I3330" t="s">
        <v>186</v>
      </c>
      <c r="J3330">
        <v>2026</v>
      </c>
      <c r="K3330">
        <v>7</v>
      </c>
      <c r="L3330" t="s">
        <v>94</v>
      </c>
      <c r="M3330">
        <v>-405.82098165000008</v>
      </c>
      <c r="N3330">
        <v>1</v>
      </c>
      <c r="O3330">
        <v>-405.82098165000008</v>
      </c>
      <c r="P3330" t="s">
        <v>3055</v>
      </c>
      <c r="Q3330" t="s">
        <v>96</v>
      </c>
    </row>
    <row r="3331" spans="1:17" x14ac:dyDescent="0.25">
      <c r="A3331" t="s">
        <v>2382</v>
      </c>
      <c r="B3331" t="s">
        <v>3177</v>
      </c>
      <c r="C3331" t="s">
        <v>3191</v>
      </c>
      <c r="D3331" t="s">
        <v>336</v>
      </c>
      <c r="E3331" t="s">
        <v>102</v>
      </c>
      <c r="F3331">
        <v>40700</v>
      </c>
      <c r="G3331" t="s">
        <v>911</v>
      </c>
      <c r="I3331" t="s">
        <v>186</v>
      </c>
      <c r="J3331">
        <v>2026</v>
      </c>
      <c r="K3331">
        <v>7</v>
      </c>
      <c r="L3331" t="s">
        <v>94</v>
      </c>
      <c r="M3331">
        <v>-341.04884414999998</v>
      </c>
      <c r="N3331">
        <v>1</v>
      </c>
      <c r="O3331">
        <v>-341.04884414999998</v>
      </c>
      <c r="P3331" t="s">
        <v>3055</v>
      </c>
      <c r="Q3331" t="s">
        <v>96</v>
      </c>
    </row>
    <row r="3332" spans="1:17" x14ac:dyDescent="0.25">
      <c r="A3332" t="s">
        <v>2516</v>
      </c>
      <c r="B3332" t="s">
        <v>479</v>
      </c>
      <c r="C3332" t="s">
        <v>296</v>
      </c>
      <c r="D3332" t="s">
        <v>336</v>
      </c>
      <c r="E3332" t="s">
        <v>102</v>
      </c>
      <c r="F3332">
        <v>40700</v>
      </c>
      <c r="G3332" t="s">
        <v>911</v>
      </c>
      <c r="I3332" t="s">
        <v>186</v>
      </c>
      <c r="J3332">
        <v>2026</v>
      </c>
      <c r="K3332">
        <v>7</v>
      </c>
      <c r="L3332" t="s">
        <v>94</v>
      </c>
      <c r="M3332">
        <v>-357.08660084999997</v>
      </c>
      <c r="N3332">
        <v>1</v>
      </c>
      <c r="O3332">
        <v>-357.08660084999997</v>
      </c>
      <c r="P3332" t="s">
        <v>3055</v>
      </c>
      <c r="Q3332" t="s">
        <v>96</v>
      </c>
    </row>
    <row r="3333" spans="1:17" x14ac:dyDescent="0.25">
      <c r="A3333" t="s">
        <v>2392</v>
      </c>
      <c r="B3333" t="s">
        <v>480</v>
      </c>
      <c r="C3333" t="s">
        <v>107</v>
      </c>
      <c r="D3333" t="s">
        <v>336</v>
      </c>
      <c r="E3333" t="s">
        <v>102</v>
      </c>
      <c r="F3333">
        <v>40700</v>
      </c>
      <c r="G3333" t="s">
        <v>911</v>
      </c>
      <c r="I3333" t="s">
        <v>186</v>
      </c>
      <c r="J3333">
        <v>2026</v>
      </c>
      <c r="K3333">
        <v>7</v>
      </c>
      <c r="L3333" t="s">
        <v>94</v>
      </c>
      <c r="M3333">
        <v>-1706.8794613499999</v>
      </c>
      <c r="N3333">
        <v>1</v>
      </c>
      <c r="O3333">
        <v>-1706.8794613499999</v>
      </c>
      <c r="P3333" t="s">
        <v>3055</v>
      </c>
      <c r="Q3333" t="s">
        <v>96</v>
      </c>
    </row>
    <row r="3334" spans="1:17" x14ac:dyDescent="0.25">
      <c r="A3334" t="s">
        <v>2392</v>
      </c>
      <c r="B3334" t="s">
        <v>481</v>
      </c>
      <c r="C3334" t="s">
        <v>107</v>
      </c>
      <c r="D3334" t="s">
        <v>336</v>
      </c>
      <c r="E3334" t="s">
        <v>102</v>
      </c>
      <c r="F3334">
        <v>40700</v>
      </c>
      <c r="G3334" t="s">
        <v>911</v>
      </c>
      <c r="I3334" t="s">
        <v>186</v>
      </c>
      <c r="J3334">
        <v>2026</v>
      </c>
      <c r="K3334">
        <v>7</v>
      </c>
      <c r="L3334" t="s">
        <v>94</v>
      </c>
      <c r="M3334">
        <v>-297.9085536</v>
      </c>
      <c r="N3334">
        <v>1</v>
      </c>
      <c r="O3334">
        <v>-297.9085536</v>
      </c>
      <c r="P3334" t="s">
        <v>3055</v>
      </c>
      <c r="Q3334" t="s">
        <v>96</v>
      </c>
    </row>
    <row r="3335" spans="1:17" x14ac:dyDescent="0.25">
      <c r="A3335" t="s">
        <v>1005</v>
      </c>
      <c r="B3335" t="s">
        <v>3178</v>
      </c>
      <c r="C3335" t="s">
        <v>133</v>
      </c>
      <c r="D3335" t="s">
        <v>336</v>
      </c>
      <c r="E3335" t="s">
        <v>102</v>
      </c>
      <c r="F3335">
        <v>40700</v>
      </c>
      <c r="G3335" t="s">
        <v>911</v>
      </c>
      <c r="I3335" t="s">
        <v>186</v>
      </c>
      <c r="J3335">
        <v>2026</v>
      </c>
      <c r="K3335">
        <v>7</v>
      </c>
      <c r="L3335" t="s">
        <v>94</v>
      </c>
      <c r="M3335">
        <v>-418.4215749</v>
      </c>
      <c r="N3335">
        <v>1</v>
      </c>
      <c r="O3335">
        <v>-418.4215749</v>
      </c>
      <c r="P3335" t="s">
        <v>3055</v>
      </c>
      <c r="Q3335" t="s">
        <v>96</v>
      </c>
    </row>
    <row r="3336" spans="1:17" x14ac:dyDescent="0.25">
      <c r="A3336" t="s">
        <v>1005</v>
      </c>
      <c r="B3336" t="s">
        <v>482</v>
      </c>
      <c r="C3336" t="s">
        <v>133</v>
      </c>
      <c r="D3336" t="s">
        <v>336</v>
      </c>
      <c r="E3336" t="s">
        <v>102</v>
      </c>
      <c r="F3336">
        <v>40700</v>
      </c>
      <c r="G3336" t="s">
        <v>911</v>
      </c>
      <c r="I3336" t="s">
        <v>186</v>
      </c>
      <c r="J3336">
        <v>2026</v>
      </c>
      <c r="K3336">
        <v>7</v>
      </c>
      <c r="L3336" t="s">
        <v>94</v>
      </c>
      <c r="M3336">
        <v>-2.8084497000000002</v>
      </c>
      <c r="N3336">
        <v>1</v>
      </c>
      <c r="O3336">
        <v>-2.8084497000000002</v>
      </c>
      <c r="P3336" t="s">
        <v>3055</v>
      </c>
      <c r="Q3336" t="s">
        <v>96</v>
      </c>
    </row>
    <row r="3337" spans="1:17" x14ac:dyDescent="0.25">
      <c r="A3337" t="s">
        <v>2392</v>
      </c>
      <c r="B3337" t="s">
        <v>483</v>
      </c>
      <c r="C3337" t="s">
        <v>107</v>
      </c>
      <c r="D3337" t="s">
        <v>336</v>
      </c>
      <c r="E3337" t="s">
        <v>102</v>
      </c>
      <c r="F3337">
        <v>40700</v>
      </c>
      <c r="G3337" t="s">
        <v>911</v>
      </c>
      <c r="I3337" t="s">
        <v>186</v>
      </c>
      <c r="J3337">
        <v>2026</v>
      </c>
      <c r="K3337">
        <v>7</v>
      </c>
      <c r="L3337" t="s">
        <v>94</v>
      </c>
      <c r="M3337">
        <v>-125.27896395</v>
      </c>
      <c r="N3337">
        <v>1</v>
      </c>
      <c r="O3337">
        <v>-125.27896395</v>
      </c>
      <c r="P3337" t="s">
        <v>3055</v>
      </c>
      <c r="Q3337" t="s">
        <v>96</v>
      </c>
    </row>
    <row r="3338" spans="1:17" x14ac:dyDescent="0.25">
      <c r="A3338" t="s">
        <v>2516</v>
      </c>
      <c r="B3338" t="s">
        <v>351</v>
      </c>
      <c r="C3338" t="s">
        <v>296</v>
      </c>
      <c r="D3338" t="s">
        <v>336</v>
      </c>
      <c r="E3338" t="s">
        <v>102</v>
      </c>
      <c r="F3338">
        <v>40700</v>
      </c>
      <c r="G3338" t="s">
        <v>911</v>
      </c>
      <c r="I3338" t="s">
        <v>186</v>
      </c>
      <c r="J3338">
        <v>2026</v>
      </c>
      <c r="K3338">
        <v>7</v>
      </c>
      <c r="L3338" t="s">
        <v>94</v>
      </c>
      <c r="M3338">
        <v>-2870.19991755</v>
      </c>
      <c r="N3338">
        <v>1</v>
      </c>
      <c r="O3338">
        <v>-2870.19991755</v>
      </c>
      <c r="P3338" t="s">
        <v>3055</v>
      </c>
      <c r="Q3338" t="s">
        <v>96</v>
      </c>
    </row>
    <row r="3339" spans="1:17" x14ac:dyDescent="0.25">
      <c r="A3339" t="s">
        <v>2382</v>
      </c>
      <c r="B3339" t="s">
        <v>484</v>
      </c>
      <c r="C3339" t="s">
        <v>477</v>
      </c>
      <c r="D3339" t="s">
        <v>336</v>
      </c>
      <c r="E3339" t="s">
        <v>102</v>
      </c>
      <c r="F3339">
        <v>40700</v>
      </c>
      <c r="G3339" t="s">
        <v>911</v>
      </c>
      <c r="I3339" t="s">
        <v>186</v>
      </c>
      <c r="J3339">
        <v>2026</v>
      </c>
      <c r="K3339">
        <v>7</v>
      </c>
      <c r="L3339" t="s">
        <v>94</v>
      </c>
      <c r="M3339">
        <v>-71.046993149999992</v>
      </c>
      <c r="N3339">
        <v>1</v>
      </c>
      <c r="O3339">
        <v>-71.046993149999992</v>
      </c>
      <c r="P3339" t="s">
        <v>3055</v>
      </c>
      <c r="Q3339" t="s">
        <v>96</v>
      </c>
    </row>
    <row r="3340" spans="1:17" x14ac:dyDescent="0.25">
      <c r="A3340" t="s">
        <v>1005</v>
      </c>
      <c r="B3340" t="s">
        <v>2007</v>
      </c>
      <c r="C3340" t="s">
        <v>133</v>
      </c>
      <c r="D3340" t="s">
        <v>336</v>
      </c>
      <c r="E3340" t="s">
        <v>102</v>
      </c>
      <c r="F3340">
        <v>40700</v>
      </c>
      <c r="G3340" t="s">
        <v>911</v>
      </c>
      <c r="I3340" t="s">
        <v>186</v>
      </c>
      <c r="J3340">
        <v>2026</v>
      </c>
      <c r="K3340">
        <v>7</v>
      </c>
      <c r="L3340" t="s">
        <v>94</v>
      </c>
      <c r="M3340">
        <v>-21.87631425</v>
      </c>
      <c r="N3340">
        <v>1</v>
      </c>
      <c r="O3340">
        <v>-21.87631425</v>
      </c>
      <c r="P3340" t="s">
        <v>3055</v>
      </c>
      <c r="Q3340" t="s">
        <v>96</v>
      </c>
    </row>
    <row r="3341" spans="1:17" x14ac:dyDescent="0.25">
      <c r="A3341" t="s">
        <v>1005</v>
      </c>
      <c r="B3341" t="s">
        <v>485</v>
      </c>
      <c r="C3341" t="s">
        <v>133</v>
      </c>
      <c r="D3341" t="s">
        <v>336</v>
      </c>
      <c r="E3341" t="s">
        <v>102</v>
      </c>
      <c r="F3341">
        <v>40700</v>
      </c>
      <c r="G3341" t="s">
        <v>911</v>
      </c>
      <c r="I3341" t="s">
        <v>186</v>
      </c>
      <c r="J3341">
        <v>2026</v>
      </c>
      <c r="K3341">
        <v>7</v>
      </c>
      <c r="L3341" t="s">
        <v>94</v>
      </c>
      <c r="M3341">
        <v>-3158.0022631500001</v>
      </c>
      <c r="N3341">
        <v>1</v>
      </c>
      <c r="O3341">
        <v>-3158.0022631500001</v>
      </c>
      <c r="P3341" t="s">
        <v>3055</v>
      </c>
      <c r="Q3341" t="s">
        <v>96</v>
      </c>
    </row>
    <row r="3342" spans="1:17" x14ac:dyDescent="0.25">
      <c r="A3342" t="s">
        <v>2382</v>
      </c>
      <c r="B3342" t="s">
        <v>352</v>
      </c>
      <c r="C3342" t="s">
        <v>353</v>
      </c>
      <c r="D3342" t="s">
        <v>336</v>
      </c>
      <c r="E3342" t="s">
        <v>102</v>
      </c>
      <c r="F3342">
        <v>40700</v>
      </c>
      <c r="G3342" t="s">
        <v>911</v>
      </c>
      <c r="I3342" t="s">
        <v>186</v>
      </c>
      <c r="J3342">
        <v>2026</v>
      </c>
      <c r="K3342">
        <v>7</v>
      </c>
      <c r="L3342" t="s">
        <v>94</v>
      </c>
      <c r="M3342">
        <v>-1655.8284897000001</v>
      </c>
      <c r="N3342">
        <v>1</v>
      </c>
      <c r="O3342">
        <v>-1655.8284897000001</v>
      </c>
      <c r="P3342" t="s">
        <v>3055</v>
      </c>
      <c r="Q3342" t="s">
        <v>96</v>
      </c>
    </row>
    <row r="3343" spans="1:17" x14ac:dyDescent="0.25">
      <c r="A3343" t="s">
        <v>1005</v>
      </c>
      <c r="B3343" t="s">
        <v>764</v>
      </c>
      <c r="C3343" t="s">
        <v>133</v>
      </c>
      <c r="D3343" t="s">
        <v>336</v>
      </c>
      <c r="E3343" t="s">
        <v>102</v>
      </c>
      <c r="F3343">
        <v>40700</v>
      </c>
      <c r="G3343" t="s">
        <v>911</v>
      </c>
      <c r="I3343" t="s">
        <v>186</v>
      </c>
      <c r="J3343">
        <v>2026</v>
      </c>
      <c r="K3343">
        <v>7</v>
      </c>
      <c r="L3343" t="s">
        <v>94</v>
      </c>
      <c r="M3343">
        <v>-12.533920349999999</v>
      </c>
      <c r="N3343">
        <v>1</v>
      </c>
      <c r="O3343">
        <v>-12.533920349999999</v>
      </c>
      <c r="P3343" t="s">
        <v>3055</v>
      </c>
      <c r="Q3343" t="s">
        <v>96</v>
      </c>
    </row>
    <row r="3344" spans="1:17" x14ac:dyDescent="0.25">
      <c r="A3344" t="s">
        <v>2382</v>
      </c>
      <c r="B3344" t="s">
        <v>486</v>
      </c>
      <c r="C3344" t="s">
        <v>477</v>
      </c>
      <c r="D3344" t="s">
        <v>336</v>
      </c>
      <c r="E3344" t="s">
        <v>102</v>
      </c>
      <c r="F3344">
        <v>40700</v>
      </c>
      <c r="G3344" t="s">
        <v>911</v>
      </c>
      <c r="I3344" t="s">
        <v>186</v>
      </c>
      <c r="J3344">
        <v>2026</v>
      </c>
      <c r="K3344">
        <v>7</v>
      </c>
      <c r="L3344" t="s">
        <v>94</v>
      </c>
      <c r="M3344">
        <v>-51.607748849999993</v>
      </c>
      <c r="N3344">
        <v>1</v>
      </c>
      <c r="O3344">
        <v>-51.607748849999993</v>
      </c>
      <c r="P3344" t="s">
        <v>3055</v>
      </c>
      <c r="Q3344" t="s">
        <v>96</v>
      </c>
    </row>
    <row r="3345" spans="1:17" x14ac:dyDescent="0.25">
      <c r="A3345" t="s">
        <v>2610</v>
      </c>
      <c r="B3345" t="s">
        <v>766</v>
      </c>
      <c r="C3345" t="s">
        <v>265</v>
      </c>
      <c r="D3345" t="s">
        <v>336</v>
      </c>
      <c r="E3345" t="s">
        <v>102</v>
      </c>
      <c r="F3345">
        <v>40700</v>
      </c>
      <c r="G3345" t="s">
        <v>911</v>
      </c>
      <c r="I3345" t="s">
        <v>186</v>
      </c>
      <c r="J3345">
        <v>2026</v>
      </c>
      <c r="K3345">
        <v>7</v>
      </c>
      <c r="L3345" t="s">
        <v>94</v>
      </c>
      <c r="M3345">
        <v>-96.510777299999987</v>
      </c>
      <c r="N3345">
        <v>1</v>
      </c>
      <c r="O3345">
        <v>-96.510777299999987</v>
      </c>
      <c r="P3345" t="s">
        <v>3055</v>
      </c>
      <c r="Q3345" t="s">
        <v>96</v>
      </c>
    </row>
    <row r="3346" spans="1:17" x14ac:dyDescent="0.25">
      <c r="A3346" t="s">
        <v>1005</v>
      </c>
      <c r="B3346" t="s">
        <v>487</v>
      </c>
      <c r="C3346" t="s">
        <v>133</v>
      </c>
      <c r="D3346" t="s">
        <v>336</v>
      </c>
      <c r="E3346" t="s">
        <v>102</v>
      </c>
      <c r="F3346">
        <v>40700</v>
      </c>
      <c r="G3346" t="s">
        <v>911</v>
      </c>
      <c r="I3346" t="s">
        <v>186</v>
      </c>
      <c r="J3346">
        <v>2026</v>
      </c>
      <c r="K3346">
        <v>7</v>
      </c>
      <c r="L3346" t="s">
        <v>94</v>
      </c>
      <c r="M3346">
        <v>-150.46669889999998</v>
      </c>
      <c r="N3346">
        <v>1</v>
      </c>
      <c r="O3346">
        <v>-150.46669889999998</v>
      </c>
      <c r="P3346" t="s">
        <v>3055</v>
      </c>
      <c r="Q3346" t="s">
        <v>96</v>
      </c>
    </row>
    <row r="3347" spans="1:17" x14ac:dyDescent="0.25">
      <c r="A3347" t="s">
        <v>1005</v>
      </c>
      <c r="B3347" t="s">
        <v>488</v>
      </c>
      <c r="C3347" t="s">
        <v>133</v>
      </c>
      <c r="D3347" t="s">
        <v>336</v>
      </c>
      <c r="E3347" t="s">
        <v>102</v>
      </c>
      <c r="F3347">
        <v>40700</v>
      </c>
      <c r="G3347" t="s">
        <v>911</v>
      </c>
      <c r="I3347" t="s">
        <v>186</v>
      </c>
      <c r="J3347">
        <v>2026</v>
      </c>
      <c r="K3347">
        <v>7</v>
      </c>
      <c r="L3347" t="s">
        <v>94</v>
      </c>
      <c r="M3347">
        <v>-35.597480099999999</v>
      </c>
      <c r="N3347">
        <v>1</v>
      </c>
      <c r="O3347">
        <v>-35.597480099999999</v>
      </c>
      <c r="P3347" t="s">
        <v>3055</v>
      </c>
      <c r="Q3347" t="s">
        <v>96</v>
      </c>
    </row>
    <row r="3348" spans="1:17" x14ac:dyDescent="0.25">
      <c r="A3348" t="s">
        <v>1005</v>
      </c>
      <c r="B3348" t="s">
        <v>489</v>
      </c>
      <c r="C3348" t="s">
        <v>133</v>
      </c>
      <c r="D3348" t="s">
        <v>336</v>
      </c>
      <c r="E3348" t="s">
        <v>102</v>
      </c>
      <c r="F3348">
        <v>40700</v>
      </c>
      <c r="G3348" t="s">
        <v>911</v>
      </c>
      <c r="I3348" t="s">
        <v>186</v>
      </c>
      <c r="J3348">
        <v>2026</v>
      </c>
      <c r="K3348">
        <v>7</v>
      </c>
      <c r="L3348" t="s">
        <v>94</v>
      </c>
      <c r="M3348">
        <v>-2.7967526999999999</v>
      </c>
      <c r="N3348">
        <v>1</v>
      </c>
      <c r="O3348">
        <v>-2.7967526999999999</v>
      </c>
      <c r="P3348" t="s">
        <v>3055</v>
      </c>
      <c r="Q3348" t="s">
        <v>96</v>
      </c>
    </row>
    <row r="3349" spans="1:17" x14ac:dyDescent="0.25">
      <c r="A3349" t="s">
        <v>1005</v>
      </c>
      <c r="B3349" t="s">
        <v>490</v>
      </c>
      <c r="C3349" t="s">
        <v>133</v>
      </c>
      <c r="D3349" t="s">
        <v>336</v>
      </c>
      <c r="E3349" t="s">
        <v>102</v>
      </c>
      <c r="F3349">
        <v>40700</v>
      </c>
      <c r="G3349" t="s">
        <v>911</v>
      </c>
      <c r="I3349" t="s">
        <v>186</v>
      </c>
      <c r="J3349">
        <v>2026</v>
      </c>
      <c r="K3349">
        <v>7</v>
      </c>
      <c r="L3349" t="s">
        <v>94</v>
      </c>
      <c r="M3349">
        <v>-790.88739135000003</v>
      </c>
      <c r="N3349">
        <v>1</v>
      </c>
      <c r="O3349">
        <v>-790.88739135000003</v>
      </c>
      <c r="P3349" t="s">
        <v>3055</v>
      </c>
      <c r="Q3349" t="s">
        <v>96</v>
      </c>
    </row>
    <row r="3350" spans="1:17" x14ac:dyDescent="0.25">
      <c r="A3350" t="s">
        <v>1005</v>
      </c>
      <c r="B3350" t="s">
        <v>491</v>
      </c>
      <c r="C3350" t="s">
        <v>133</v>
      </c>
      <c r="D3350" t="s">
        <v>336</v>
      </c>
      <c r="E3350" t="s">
        <v>102</v>
      </c>
      <c r="F3350">
        <v>40700</v>
      </c>
      <c r="G3350" t="s">
        <v>911</v>
      </c>
      <c r="I3350" t="s">
        <v>186</v>
      </c>
      <c r="J3350">
        <v>2026</v>
      </c>
      <c r="K3350">
        <v>7</v>
      </c>
      <c r="L3350" t="s">
        <v>94</v>
      </c>
      <c r="M3350">
        <v>-160.09625414999996</v>
      </c>
      <c r="N3350">
        <v>1</v>
      </c>
      <c r="O3350">
        <v>-160.09625414999996</v>
      </c>
      <c r="P3350" t="s">
        <v>3055</v>
      </c>
      <c r="Q3350" t="s">
        <v>96</v>
      </c>
    </row>
    <row r="3351" spans="1:17" x14ac:dyDescent="0.25">
      <c r="A3351" t="s">
        <v>2584</v>
      </c>
      <c r="B3351" t="s">
        <v>492</v>
      </c>
      <c r="C3351" t="s">
        <v>455</v>
      </c>
      <c r="D3351" t="s">
        <v>336</v>
      </c>
      <c r="E3351" t="s">
        <v>102</v>
      </c>
      <c r="F3351">
        <v>40700</v>
      </c>
      <c r="G3351" t="s">
        <v>911</v>
      </c>
      <c r="I3351" t="s">
        <v>186</v>
      </c>
      <c r="J3351">
        <v>2026</v>
      </c>
      <c r="K3351">
        <v>7</v>
      </c>
      <c r="L3351" t="s">
        <v>94</v>
      </c>
      <c r="M3351">
        <v>-1338.5754374999999</v>
      </c>
      <c r="N3351">
        <v>1</v>
      </c>
      <c r="O3351">
        <v>-1338.5754374999999</v>
      </c>
      <c r="P3351" t="s">
        <v>3055</v>
      </c>
      <c r="Q3351" t="s">
        <v>96</v>
      </c>
    </row>
    <row r="3352" spans="1:17" x14ac:dyDescent="0.25">
      <c r="A3352" t="s">
        <v>2610</v>
      </c>
      <c r="B3352" t="s">
        <v>357</v>
      </c>
      <c r="C3352" t="s">
        <v>265</v>
      </c>
      <c r="D3352" t="s">
        <v>336</v>
      </c>
      <c r="E3352" t="s">
        <v>102</v>
      </c>
      <c r="F3352">
        <v>40700</v>
      </c>
      <c r="G3352" t="s">
        <v>911</v>
      </c>
      <c r="I3352" t="s">
        <v>186</v>
      </c>
      <c r="J3352">
        <v>2026</v>
      </c>
      <c r="K3352">
        <v>7</v>
      </c>
      <c r="L3352" t="s">
        <v>94</v>
      </c>
      <c r="M3352">
        <v>-110.41032240000001</v>
      </c>
      <c r="N3352">
        <v>1</v>
      </c>
      <c r="O3352">
        <v>-110.41032240000001</v>
      </c>
      <c r="P3352" t="s">
        <v>3055</v>
      </c>
      <c r="Q3352" t="s">
        <v>96</v>
      </c>
    </row>
    <row r="3353" spans="1:17" x14ac:dyDescent="0.25">
      <c r="A3353" t="s">
        <v>2392</v>
      </c>
      <c r="B3353" t="s">
        <v>493</v>
      </c>
      <c r="C3353" t="s">
        <v>107</v>
      </c>
      <c r="D3353" t="s">
        <v>336</v>
      </c>
      <c r="E3353" t="s">
        <v>102</v>
      </c>
      <c r="F3353">
        <v>40700</v>
      </c>
      <c r="G3353" t="s">
        <v>911</v>
      </c>
      <c r="I3353" t="s">
        <v>186</v>
      </c>
      <c r="J3353">
        <v>2026</v>
      </c>
      <c r="K3353">
        <v>7</v>
      </c>
      <c r="L3353" t="s">
        <v>94</v>
      </c>
      <c r="M3353">
        <v>-124.8561174</v>
      </c>
      <c r="N3353">
        <v>1</v>
      </c>
      <c r="O3353">
        <v>-124.8561174</v>
      </c>
      <c r="P3353" t="s">
        <v>3055</v>
      </c>
      <c r="Q3353" t="s">
        <v>96</v>
      </c>
    </row>
    <row r="3354" spans="1:17" x14ac:dyDescent="0.25">
      <c r="A3354" t="s">
        <v>1005</v>
      </c>
      <c r="B3354" t="s">
        <v>2308</v>
      </c>
      <c r="C3354" t="s">
        <v>133</v>
      </c>
      <c r="D3354" t="s">
        <v>336</v>
      </c>
      <c r="E3354" t="s">
        <v>102</v>
      </c>
      <c r="F3354">
        <v>40700</v>
      </c>
      <c r="G3354" t="s">
        <v>911</v>
      </c>
      <c r="I3354" t="s">
        <v>186</v>
      </c>
      <c r="J3354">
        <v>2026</v>
      </c>
      <c r="K3354">
        <v>7</v>
      </c>
      <c r="L3354" t="s">
        <v>94</v>
      </c>
      <c r="M3354">
        <v>-26.06500995</v>
      </c>
      <c r="N3354">
        <v>1</v>
      </c>
      <c r="O3354">
        <v>-26.06500995</v>
      </c>
      <c r="P3354" t="s">
        <v>3055</v>
      </c>
      <c r="Q3354" t="s">
        <v>96</v>
      </c>
    </row>
    <row r="3355" spans="1:17" x14ac:dyDescent="0.25">
      <c r="A3355" t="s">
        <v>1005</v>
      </c>
      <c r="B3355" t="s">
        <v>494</v>
      </c>
      <c r="C3355" t="s">
        <v>133</v>
      </c>
      <c r="D3355" t="s">
        <v>336</v>
      </c>
      <c r="E3355" t="s">
        <v>102</v>
      </c>
      <c r="F3355">
        <v>40700</v>
      </c>
      <c r="G3355" t="s">
        <v>911</v>
      </c>
      <c r="I3355" t="s">
        <v>186</v>
      </c>
      <c r="J3355">
        <v>2026</v>
      </c>
      <c r="K3355">
        <v>7</v>
      </c>
      <c r="L3355" t="s">
        <v>94</v>
      </c>
      <c r="M3355">
        <v>-9443.3811192000012</v>
      </c>
      <c r="N3355">
        <v>1</v>
      </c>
      <c r="O3355">
        <v>-9443.3811192000012</v>
      </c>
      <c r="P3355" t="s">
        <v>3055</v>
      </c>
      <c r="Q3355" t="s">
        <v>96</v>
      </c>
    </row>
    <row r="3356" spans="1:17" x14ac:dyDescent="0.25">
      <c r="A3356" t="s">
        <v>1005</v>
      </c>
      <c r="B3356" t="s">
        <v>3179</v>
      </c>
      <c r="C3356" t="s">
        <v>133</v>
      </c>
      <c r="D3356" t="s">
        <v>336</v>
      </c>
      <c r="E3356" t="s">
        <v>102</v>
      </c>
      <c r="F3356">
        <v>40700</v>
      </c>
      <c r="G3356" t="s">
        <v>911</v>
      </c>
      <c r="I3356" t="s">
        <v>186</v>
      </c>
      <c r="J3356">
        <v>2026</v>
      </c>
      <c r="K3356">
        <v>7</v>
      </c>
      <c r="L3356" t="s">
        <v>94</v>
      </c>
      <c r="M3356">
        <v>-5416.6988116499997</v>
      </c>
      <c r="N3356">
        <v>1</v>
      </c>
      <c r="O3356">
        <v>-5416.6988116499997</v>
      </c>
      <c r="P3356" t="s">
        <v>3055</v>
      </c>
      <c r="Q3356" t="s">
        <v>96</v>
      </c>
    </row>
    <row r="3357" spans="1:17" x14ac:dyDescent="0.25">
      <c r="A3357" t="s">
        <v>2392</v>
      </c>
      <c r="B3357" t="s">
        <v>495</v>
      </c>
      <c r="C3357" t="s">
        <v>107</v>
      </c>
      <c r="D3357" t="s">
        <v>336</v>
      </c>
      <c r="E3357" t="s">
        <v>102</v>
      </c>
      <c r="F3357">
        <v>40700</v>
      </c>
      <c r="G3357" t="s">
        <v>911</v>
      </c>
      <c r="I3357" t="s">
        <v>186</v>
      </c>
      <c r="J3357">
        <v>2026</v>
      </c>
      <c r="K3357">
        <v>7</v>
      </c>
      <c r="L3357" t="s">
        <v>94</v>
      </c>
      <c r="M3357">
        <v>-453.67808744999996</v>
      </c>
      <c r="N3357">
        <v>1</v>
      </c>
      <c r="O3357">
        <v>-453.67808744999996</v>
      </c>
      <c r="P3357" t="s">
        <v>3055</v>
      </c>
      <c r="Q3357" t="s">
        <v>96</v>
      </c>
    </row>
    <row r="3358" spans="1:17" x14ac:dyDescent="0.25">
      <c r="A3358" t="s">
        <v>2382</v>
      </c>
      <c r="B3358" t="s">
        <v>2346</v>
      </c>
      <c r="C3358" t="s">
        <v>2347</v>
      </c>
      <c r="D3358" t="s">
        <v>336</v>
      </c>
      <c r="E3358" t="s">
        <v>102</v>
      </c>
      <c r="F3358">
        <v>40700</v>
      </c>
      <c r="G3358" t="s">
        <v>911</v>
      </c>
      <c r="I3358" t="s">
        <v>186</v>
      </c>
      <c r="J3358">
        <v>2026</v>
      </c>
      <c r="K3358">
        <v>7</v>
      </c>
      <c r="L3358" t="s">
        <v>94</v>
      </c>
      <c r="M3358">
        <v>-900.69180914999993</v>
      </c>
      <c r="N3358">
        <v>1</v>
      </c>
      <c r="O3358">
        <v>-900.69180914999993</v>
      </c>
      <c r="P3358" t="s">
        <v>3055</v>
      </c>
      <c r="Q3358" t="s">
        <v>96</v>
      </c>
    </row>
    <row r="3359" spans="1:17" x14ac:dyDescent="0.25">
      <c r="A3359" t="s">
        <v>1005</v>
      </c>
      <c r="B3359" t="s">
        <v>772</v>
      </c>
      <c r="C3359" t="s">
        <v>133</v>
      </c>
      <c r="D3359" t="s">
        <v>336</v>
      </c>
      <c r="E3359" t="s">
        <v>102</v>
      </c>
      <c r="F3359">
        <v>40700</v>
      </c>
      <c r="G3359" t="s">
        <v>911</v>
      </c>
      <c r="I3359" t="s">
        <v>186</v>
      </c>
      <c r="J3359">
        <v>2026</v>
      </c>
      <c r="K3359">
        <v>7</v>
      </c>
      <c r="L3359" t="s">
        <v>94</v>
      </c>
      <c r="M3359">
        <v>-155.68473059999999</v>
      </c>
      <c r="N3359">
        <v>1</v>
      </c>
      <c r="O3359">
        <v>-155.68473059999999</v>
      </c>
      <c r="P3359" t="s">
        <v>3055</v>
      </c>
      <c r="Q3359" t="s">
        <v>96</v>
      </c>
    </row>
    <row r="3360" spans="1:17" x14ac:dyDescent="0.25">
      <c r="A3360" t="s">
        <v>2610</v>
      </c>
      <c r="B3360" t="s">
        <v>496</v>
      </c>
      <c r="C3360" t="s">
        <v>265</v>
      </c>
      <c r="D3360" t="s">
        <v>336</v>
      </c>
      <c r="E3360" t="s">
        <v>102</v>
      </c>
      <c r="F3360">
        <v>40700</v>
      </c>
      <c r="G3360" t="s">
        <v>911</v>
      </c>
      <c r="I3360" t="s">
        <v>125</v>
      </c>
      <c r="J3360">
        <v>2026</v>
      </c>
      <c r="K3360">
        <v>7</v>
      </c>
      <c r="L3360" t="s">
        <v>94</v>
      </c>
      <c r="M3360">
        <v>-621.00835124999992</v>
      </c>
      <c r="N3360">
        <v>1</v>
      </c>
      <c r="O3360">
        <v>-621.00835124999992</v>
      </c>
      <c r="P3360" t="s">
        <v>3055</v>
      </c>
      <c r="Q3360" t="s">
        <v>96</v>
      </c>
    </row>
    <row r="3361" spans="1:17" x14ac:dyDescent="0.25">
      <c r="A3361" t="s">
        <v>2610</v>
      </c>
      <c r="B3361" t="s">
        <v>358</v>
      </c>
      <c r="C3361" t="s">
        <v>265</v>
      </c>
      <c r="D3361" t="s">
        <v>336</v>
      </c>
      <c r="E3361" t="s">
        <v>102</v>
      </c>
      <c r="F3361">
        <v>40700</v>
      </c>
      <c r="G3361" t="s">
        <v>911</v>
      </c>
      <c r="I3361" t="s">
        <v>125</v>
      </c>
      <c r="J3361">
        <v>2026</v>
      </c>
      <c r="K3361">
        <v>7</v>
      </c>
      <c r="L3361" t="s">
        <v>94</v>
      </c>
      <c r="M3361">
        <v>-509.4452895</v>
      </c>
      <c r="N3361">
        <v>1</v>
      </c>
      <c r="O3361">
        <v>-509.4452895</v>
      </c>
      <c r="P3361" t="s">
        <v>3055</v>
      </c>
      <c r="Q3361" t="s">
        <v>96</v>
      </c>
    </row>
    <row r="3362" spans="1:17" x14ac:dyDescent="0.25">
      <c r="A3362" t="s">
        <v>1005</v>
      </c>
      <c r="B3362" t="s">
        <v>497</v>
      </c>
      <c r="C3362" t="s">
        <v>133</v>
      </c>
      <c r="D3362" t="s">
        <v>336</v>
      </c>
      <c r="E3362" t="s">
        <v>102</v>
      </c>
      <c r="F3362">
        <v>40700</v>
      </c>
      <c r="G3362" t="s">
        <v>911</v>
      </c>
      <c r="I3362" t="s">
        <v>186</v>
      </c>
      <c r="J3362">
        <v>2026</v>
      </c>
      <c r="K3362">
        <v>7</v>
      </c>
      <c r="L3362" t="s">
        <v>94</v>
      </c>
      <c r="M3362">
        <v>-6243.7492330499999</v>
      </c>
      <c r="N3362">
        <v>1</v>
      </c>
      <c r="O3362">
        <v>-6243.7492330499999</v>
      </c>
      <c r="P3362" t="s">
        <v>3055</v>
      </c>
      <c r="Q3362" t="s">
        <v>96</v>
      </c>
    </row>
    <row r="3363" spans="1:17" x14ac:dyDescent="0.25">
      <c r="A3363" t="s">
        <v>1121</v>
      </c>
      <c r="B3363" t="s">
        <v>498</v>
      </c>
      <c r="C3363" t="s">
        <v>252</v>
      </c>
      <c r="D3363" t="s">
        <v>336</v>
      </c>
      <c r="E3363" t="s">
        <v>102</v>
      </c>
      <c r="F3363">
        <v>40700</v>
      </c>
      <c r="G3363" t="s">
        <v>911</v>
      </c>
      <c r="I3363" t="s">
        <v>186</v>
      </c>
      <c r="J3363">
        <v>2026</v>
      </c>
      <c r="K3363">
        <v>7</v>
      </c>
      <c r="L3363" t="s">
        <v>94</v>
      </c>
      <c r="M3363">
        <v>-17265.925324199998</v>
      </c>
      <c r="N3363">
        <v>1</v>
      </c>
      <c r="O3363">
        <v>-17265.925324199998</v>
      </c>
      <c r="P3363" t="s">
        <v>3055</v>
      </c>
      <c r="Q3363" t="s">
        <v>96</v>
      </c>
    </row>
    <row r="3364" spans="1:17" x14ac:dyDescent="0.25">
      <c r="A3364" t="s">
        <v>2382</v>
      </c>
      <c r="B3364" t="s">
        <v>359</v>
      </c>
      <c r="C3364" t="s">
        <v>360</v>
      </c>
      <c r="D3364" t="s">
        <v>336</v>
      </c>
      <c r="E3364" t="s">
        <v>102</v>
      </c>
      <c r="F3364">
        <v>40700</v>
      </c>
      <c r="G3364" t="s">
        <v>911</v>
      </c>
      <c r="I3364" t="s">
        <v>186</v>
      </c>
      <c r="J3364">
        <v>2026</v>
      </c>
      <c r="K3364">
        <v>7</v>
      </c>
      <c r="L3364" t="s">
        <v>94</v>
      </c>
      <c r="M3364">
        <v>-472.49212709999995</v>
      </c>
      <c r="N3364">
        <v>1</v>
      </c>
      <c r="O3364">
        <v>-472.49212709999995</v>
      </c>
      <c r="P3364" t="s">
        <v>3055</v>
      </c>
      <c r="Q3364" t="s">
        <v>96</v>
      </c>
    </row>
    <row r="3365" spans="1:17" x14ac:dyDescent="0.25">
      <c r="A3365" t="s">
        <v>1005</v>
      </c>
      <c r="B3365" t="s">
        <v>502</v>
      </c>
      <c r="C3365" t="s">
        <v>133</v>
      </c>
      <c r="D3365" t="s">
        <v>336</v>
      </c>
      <c r="E3365" t="s">
        <v>102</v>
      </c>
      <c r="F3365">
        <v>40700</v>
      </c>
      <c r="G3365" t="s">
        <v>911</v>
      </c>
      <c r="I3365" t="s">
        <v>186</v>
      </c>
      <c r="J3365">
        <v>2026</v>
      </c>
      <c r="K3365">
        <v>7</v>
      </c>
      <c r="L3365" t="s">
        <v>94</v>
      </c>
      <c r="M3365">
        <v>-1974.5775882</v>
      </c>
      <c r="N3365">
        <v>1</v>
      </c>
      <c r="O3365">
        <v>-1974.5775882</v>
      </c>
      <c r="P3365" t="s">
        <v>3055</v>
      </c>
      <c r="Q3365" t="s">
        <v>96</v>
      </c>
    </row>
    <row r="3366" spans="1:17" x14ac:dyDescent="0.25">
      <c r="A3366" t="s">
        <v>2392</v>
      </c>
      <c r="B3366" t="s">
        <v>361</v>
      </c>
      <c r="C3366" t="s">
        <v>107</v>
      </c>
      <c r="D3366" t="s">
        <v>336</v>
      </c>
      <c r="E3366" t="s">
        <v>102</v>
      </c>
      <c r="F3366">
        <v>40700</v>
      </c>
      <c r="G3366" t="s">
        <v>911</v>
      </c>
      <c r="I3366" t="s">
        <v>186</v>
      </c>
      <c r="J3366">
        <v>2026</v>
      </c>
      <c r="K3366">
        <v>7</v>
      </c>
      <c r="L3366" t="s">
        <v>94</v>
      </c>
      <c r="M3366">
        <v>-50.680176749999994</v>
      </c>
      <c r="N3366">
        <v>1</v>
      </c>
      <c r="O3366">
        <v>-50.680176749999994</v>
      </c>
      <c r="P3366" t="s">
        <v>3055</v>
      </c>
      <c r="Q3366" t="s">
        <v>96</v>
      </c>
    </row>
    <row r="3367" spans="1:17" x14ac:dyDescent="0.25">
      <c r="A3367" t="s">
        <v>1005</v>
      </c>
      <c r="B3367" t="s">
        <v>503</v>
      </c>
      <c r="C3367" t="s">
        <v>133</v>
      </c>
      <c r="D3367" t="s">
        <v>336</v>
      </c>
      <c r="E3367" t="s">
        <v>102</v>
      </c>
      <c r="F3367">
        <v>40700</v>
      </c>
      <c r="G3367" t="s">
        <v>911</v>
      </c>
      <c r="I3367" t="s">
        <v>186</v>
      </c>
      <c r="J3367">
        <v>2026</v>
      </c>
      <c r="K3367">
        <v>7</v>
      </c>
      <c r="L3367" t="s">
        <v>94</v>
      </c>
      <c r="M3367">
        <v>-265.07916855000002</v>
      </c>
      <c r="N3367">
        <v>1</v>
      </c>
      <c r="O3367">
        <v>-265.07916855000002</v>
      </c>
      <c r="P3367" t="s">
        <v>3055</v>
      </c>
      <c r="Q3367" t="s">
        <v>96</v>
      </c>
    </row>
    <row r="3368" spans="1:17" x14ac:dyDescent="0.25">
      <c r="A3368" t="s">
        <v>1121</v>
      </c>
      <c r="B3368" t="s">
        <v>505</v>
      </c>
      <c r="C3368" t="s">
        <v>252</v>
      </c>
      <c r="D3368" t="s">
        <v>336</v>
      </c>
      <c r="E3368" t="s">
        <v>102</v>
      </c>
      <c r="F3368">
        <v>40700</v>
      </c>
      <c r="G3368" t="s">
        <v>911</v>
      </c>
      <c r="I3368" t="s">
        <v>186</v>
      </c>
      <c r="J3368">
        <v>2026</v>
      </c>
      <c r="K3368">
        <v>7</v>
      </c>
      <c r="L3368" t="s">
        <v>94</v>
      </c>
      <c r="M3368">
        <v>-60.56706599999999</v>
      </c>
      <c r="N3368">
        <v>1</v>
      </c>
      <c r="O3368">
        <v>-60.56706599999999</v>
      </c>
      <c r="P3368" t="s">
        <v>3055</v>
      </c>
      <c r="Q3368" t="s">
        <v>96</v>
      </c>
    </row>
    <row r="3369" spans="1:17" x14ac:dyDescent="0.25">
      <c r="A3369" t="s">
        <v>1121</v>
      </c>
      <c r="B3369" t="s">
        <v>506</v>
      </c>
      <c r="C3369" t="s">
        <v>252</v>
      </c>
      <c r="D3369" t="s">
        <v>336</v>
      </c>
      <c r="E3369" t="s">
        <v>102</v>
      </c>
      <c r="F3369">
        <v>40700</v>
      </c>
      <c r="G3369" t="s">
        <v>911</v>
      </c>
      <c r="I3369" t="s">
        <v>186</v>
      </c>
      <c r="J3369">
        <v>2026</v>
      </c>
      <c r="K3369">
        <v>7</v>
      </c>
      <c r="L3369" t="s">
        <v>94</v>
      </c>
      <c r="M3369">
        <v>-390.38620529999997</v>
      </c>
      <c r="N3369">
        <v>1</v>
      </c>
      <c r="O3369">
        <v>-390.38620529999997</v>
      </c>
      <c r="P3369" t="s">
        <v>3055</v>
      </c>
      <c r="Q3369" t="s">
        <v>96</v>
      </c>
    </row>
    <row r="3370" spans="1:17" x14ac:dyDescent="0.25">
      <c r="A3370" t="s">
        <v>2392</v>
      </c>
      <c r="B3370" t="s">
        <v>364</v>
      </c>
      <c r="C3370" t="s">
        <v>107</v>
      </c>
      <c r="D3370" t="s">
        <v>336</v>
      </c>
      <c r="E3370" t="s">
        <v>102</v>
      </c>
      <c r="F3370">
        <v>40700</v>
      </c>
      <c r="G3370" t="s">
        <v>911</v>
      </c>
      <c r="I3370" t="s">
        <v>186</v>
      </c>
      <c r="J3370">
        <v>2026</v>
      </c>
      <c r="K3370">
        <v>7</v>
      </c>
      <c r="L3370" t="s">
        <v>94</v>
      </c>
      <c r="M3370">
        <v>-3457.3091931000004</v>
      </c>
      <c r="N3370">
        <v>1</v>
      </c>
      <c r="O3370">
        <v>-3457.3091931000004</v>
      </c>
      <c r="P3370" t="s">
        <v>3055</v>
      </c>
      <c r="Q3370" t="s">
        <v>96</v>
      </c>
    </row>
    <row r="3371" spans="1:17" x14ac:dyDescent="0.25">
      <c r="A3371" t="s">
        <v>1005</v>
      </c>
      <c r="B3371" t="s">
        <v>508</v>
      </c>
      <c r="C3371" t="s">
        <v>133</v>
      </c>
      <c r="D3371" t="s">
        <v>336</v>
      </c>
      <c r="E3371" t="s">
        <v>102</v>
      </c>
      <c r="F3371">
        <v>40700</v>
      </c>
      <c r="G3371" t="s">
        <v>911</v>
      </c>
      <c r="I3371" t="s">
        <v>186</v>
      </c>
      <c r="J3371">
        <v>2026</v>
      </c>
      <c r="K3371">
        <v>7</v>
      </c>
      <c r="L3371" t="s">
        <v>94</v>
      </c>
      <c r="M3371">
        <v>-102.39670769999998</v>
      </c>
      <c r="N3371">
        <v>1</v>
      </c>
      <c r="O3371">
        <v>-102.39670769999998</v>
      </c>
      <c r="P3371" t="s">
        <v>3055</v>
      </c>
      <c r="Q3371" t="s">
        <v>96</v>
      </c>
    </row>
    <row r="3372" spans="1:17" x14ac:dyDescent="0.25">
      <c r="A3372" t="s">
        <v>2610</v>
      </c>
      <c r="B3372" t="s">
        <v>509</v>
      </c>
      <c r="C3372" t="s">
        <v>265</v>
      </c>
      <c r="D3372" t="s">
        <v>336</v>
      </c>
      <c r="E3372" t="s">
        <v>102</v>
      </c>
      <c r="F3372">
        <v>40700</v>
      </c>
      <c r="G3372" t="s">
        <v>911</v>
      </c>
      <c r="I3372" t="s">
        <v>186</v>
      </c>
      <c r="J3372">
        <v>2026</v>
      </c>
      <c r="K3372">
        <v>7</v>
      </c>
      <c r="L3372" t="s">
        <v>94</v>
      </c>
      <c r="M3372">
        <v>-77.601407100000003</v>
      </c>
      <c r="N3372">
        <v>1</v>
      </c>
      <c r="O3372">
        <v>-77.601407100000003</v>
      </c>
      <c r="P3372" t="s">
        <v>3055</v>
      </c>
      <c r="Q3372" t="s">
        <v>96</v>
      </c>
    </row>
    <row r="3373" spans="1:17" x14ac:dyDescent="0.25">
      <c r="A3373" t="s">
        <v>1005</v>
      </c>
      <c r="B3373" t="s">
        <v>510</v>
      </c>
      <c r="C3373" t="s">
        <v>133</v>
      </c>
      <c r="D3373" t="s">
        <v>336</v>
      </c>
      <c r="E3373" t="s">
        <v>102</v>
      </c>
      <c r="F3373">
        <v>40700</v>
      </c>
      <c r="G3373" t="s">
        <v>911</v>
      </c>
      <c r="I3373" t="s">
        <v>186</v>
      </c>
      <c r="J3373">
        <v>2026</v>
      </c>
      <c r="K3373">
        <v>7</v>
      </c>
      <c r="L3373" t="s">
        <v>94</v>
      </c>
      <c r="M3373">
        <v>-1277.76799815</v>
      </c>
      <c r="N3373">
        <v>1</v>
      </c>
      <c r="O3373">
        <v>-1277.76799815</v>
      </c>
      <c r="P3373" t="s">
        <v>3055</v>
      </c>
      <c r="Q3373" t="s">
        <v>96</v>
      </c>
    </row>
    <row r="3374" spans="1:17" x14ac:dyDescent="0.25">
      <c r="A3374" t="s">
        <v>2392</v>
      </c>
      <c r="B3374" t="s">
        <v>511</v>
      </c>
      <c r="C3374" t="s">
        <v>107</v>
      </c>
      <c r="D3374" t="s">
        <v>336</v>
      </c>
      <c r="E3374" t="s">
        <v>102</v>
      </c>
      <c r="F3374">
        <v>40700</v>
      </c>
      <c r="G3374" t="s">
        <v>911</v>
      </c>
      <c r="I3374" t="s">
        <v>186</v>
      </c>
      <c r="J3374">
        <v>2026</v>
      </c>
      <c r="K3374">
        <v>7</v>
      </c>
      <c r="L3374" t="s">
        <v>94</v>
      </c>
      <c r="M3374">
        <v>-2097.95578965</v>
      </c>
      <c r="N3374">
        <v>1</v>
      </c>
      <c r="O3374">
        <v>-2097.95578965</v>
      </c>
      <c r="P3374" t="s">
        <v>3055</v>
      </c>
      <c r="Q3374" t="s">
        <v>96</v>
      </c>
    </row>
    <row r="3375" spans="1:17" x14ac:dyDescent="0.25">
      <c r="A3375" t="s">
        <v>2392</v>
      </c>
      <c r="B3375" t="s">
        <v>512</v>
      </c>
      <c r="C3375" t="s">
        <v>107</v>
      </c>
      <c r="D3375" t="s">
        <v>336</v>
      </c>
      <c r="E3375" t="s">
        <v>102</v>
      </c>
      <c r="F3375">
        <v>40700</v>
      </c>
      <c r="G3375" t="s">
        <v>911</v>
      </c>
      <c r="I3375" t="s">
        <v>186</v>
      </c>
      <c r="J3375">
        <v>2026</v>
      </c>
      <c r="K3375">
        <v>7</v>
      </c>
      <c r="L3375" t="s">
        <v>94</v>
      </c>
      <c r="M3375">
        <v>-1493.0413406999999</v>
      </c>
      <c r="N3375">
        <v>1</v>
      </c>
      <c r="O3375">
        <v>-1493.0413406999999</v>
      </c>
      <c r="P3375" t="s">
        <v>3055</v>
      </c>
      <c r="Q3375" t="s">
        <v>96</v>
      </c>
    </row>
    <row r="3376" spans="1:17" x14ac:dyDescent="0.25">
      <c r="A3376" t="s">
        <v>2610</v>
      </c>
      <c r="B3376" t="s">
        <v>3180</v>
      </c>
      <c r="C3376" t="s">
        <v>265</v>
      </c>
      <c r="D3376" t="s">
        <v>336</v>
      </c>
      <c r="E3376" t="s">
        <v>102</v>
      </c>
      <c r="F3376">
        <v>40700</v>
      </c>
      <c r="G3376" t="s">
        <v>911</v>
      </c>
      <c r="I3376" t="s">
        <v>125</v>
      </c>
      <c r="J3376">
        <v>2026</v>
      </c>
      <c r="K3376">
        <v>7</v>
      </c>
      <c r="L3376" t="s">
        <v>94</v>
      </c>
      <c r="M3376">
        <v>-50.959735049999999</v>
      </c>
      <c r="N3376">
        <v>1</v>
      </c>
      <c r="O3376">
        <v>-50.959735049999999</v>
      </c>
      <c r="P3376" t="s">
        <v>3055</v>
      </c>
      <c r="Q3376" t="s">
        <v>96</v>
      </c>
    </row>
    <row r="3377" spans="1:17" x14ac:dyDescent="0.25">
      <c r="A3377" t="s">
        <v>1005</v>
      </c>
      <c r="B3377" t="s">
        <v>513</v>
      </c>
      <c r="C3377" t="s">
        <v>133</v>
      </c>
      <c r="D3377" t="s">
        <v>336</v>
      </c>
      <c r="E3377" t="s">
        <v>102</v>
      </c>
      <c r="F3377">
        <v>40700</v>
      </c>
      <c r="G3377" t="s">
        <v>911</v>
      </c>
      <c r="I3377" t="s">
        <v>186</v>
      </c>
      <c r="J3377">
        <v>2026</v>
      </c>
      <c r="K3377">
        <v>7</v>
      </c>
      <c r="L3377" t="s">
        <v>94</v>
      </c>
      <c r="M3377">
        <v>-378.33478619999988</v>
      </c>
      <c r="N3377">
        <v>1</v>
      </c>
      <c r="O3377">
        <v>-378.33478619999988</v>
      </c>
      <c r="P3377" t="s">
        <v>3055</v>
      </c>
      <c r="Q3377" t="s">
        <v>96</v>
      </c>
    </row>
    <row r="3378" spans="1:17" x14ac:dyDescent="0.25">
      <c r="A3378" t="s">
        <v>1005</v>
      </c>
      <c r="B3378" t="s">
        <v>514</v>
      </c>
      <c r="C3378" t="s">
        <v>133</v>
      </c>
      <c r="D3378" t="s">
        <v>336</v>
      </c>
      <c r="E3378" t="s">
        <v>102</v>
      </c>
      <c r="F3378">
        <v>40700</v>
      </c>
      <c r="G3378" t="s">
        <v>911</v>
      </c>
      <c r="I3378" t="s">
        <v>186</v>
      </c>
      <c r="J3378">
        <v>2026</v>
      </c>
      <c r="K3378">
        <v>7</v>
      </c>
      <c r="L3378" t="s">
        <v>94</v>
      </c>
      <c r="M3378">
        <v>-5.1332284499999998</v>
      </c>
      <c r="N3378">
        <v>1</v>
      </c>
      <c r="O3378">
        <v>-5.1332284499999998</v>
      </c>
      <c r="P3378" t="s">
        <v>3055</v>
      </c>
      <c r="Q3378" t="s">
        <v>96</v>
      </c>
    </row>
    <row r="3379" spans="1:17" x14ac:dyDescent="0.25">
      <c r="A3379" t="s">
        <v>1005</v>
      </c>
      <c r="B3379" t="s">
        <v>515</v>
      </c>
      <c r="C3379" t="s">
        <v>133</v>
      </c>
      <c r="D3379" t="s">
        <v>336</v>
      </c>
      <c r="E3379" t="s">
        <v>102</v>
      </c>
      <c r="F3379">
        <v>40700</v>
      </c>
      <c r="G3379" t="s">
        <v>911</v>
      </c>
      <c r="I3379" t="s">
        <v>186</v>
      </c>
      <c r="J3379">
        <v>2026</v>
      </c>
      <c r="K3379">
        <v>7</v>
      </c>
      <c r="L3379" t="s">
        <v>94</v>
      </c>
      <c r="M3379">
        <v>-363.68487855000001</v>
      </c>
      <c r="N3379">
        <v>1</v>
      </c>
      <c r="O3379">
        <v>-363.68487855000001</v>
      </c>
      <c r="P3379" t="s">
        <v>3055</v>
      </c>
      <c r="Q3379" t="s">
        <v>96</v>
      </c>
    </row>
    <row r="3380" spans="1:17" x14ac:dyDescent="0.25">
      <c r="A3380" t="s">
        <v>2392</v>
      </c>
      <c r="B3380" t="s">
        <v>516</v>
      </c>
      <c r="C3380" t="s">
        <v>107</v>
      </c>
      <c r="D3380" t="s">
        <v>336</v>
      </c>
      <c r="E3380" t="s">
        <v>102</v>
      </c>
      <c r="F3380">
        <v>40700</v>
      </c>
      <c r="G3380" t="s">
        <v>911</v>
      </c>
      <c r="I3380" t="s">
        <v>186</v>
      </c>
      <c r="J3380">
        <v>2026</v>
      </c>
      <c r="K3380">
        <v>7</v>
      </c>
      <c r="L3380" t="s">
        <v>94</v>
      </c>
      <c r="M3380">
        <v>-27.733587</v>
      </c>
      <c r="N3380">
        <v>1</v>
      </c>
      <c r="O3380">
        <v>-27.733587</v>
      </c>
      <c r="P3380" t="s">
        <v>3055</v>
      </c>
      <c r="Q3380" t="s">
        <v>96</v>
      </c>
    </row>
    <row r="3381" spans="1:17" x14ac:dyDescent="0.25">
      <c r="A3381" t="s">
        <v>2610</v>
      </c>
      <c r="B3381" t="s">
        <v>286</v>
      </c>
      <c r="C3381" t="s">
        <v>265</v>
      </c>
      <c r="D3381" t="s">
        <v>336</v>
      </c>
      <c r="E3381" t="s">
        <v>102</v>
      </c>
      <c r="F3381">
        <v>40700</v>
      </c>
      <c r="G3381" t="s">
        <v>911</v>
      </c>
      <c r="I3381" t="s">
        <v>186</v>
      </c>
      <c r="J3381">
        <v>2026</v>
      </c>
      <c r="K3381">
        <v>7</v>
      </c>
      <c r="L3381" t="s">
        <v>94</v>
      </c>
      <c r="M3381">
        <v>-30581.154977099988</v>
      </c>
      <c r="N3381">
        <v>1</v>
      </c>
      <c r="O3381">
        <v>-30581.154977099988</v>
      </c>
      <c r="P3381" t="s">
        <v>3055</v>
      </c>
      <c r="Q3381" t="s">
        <v>96</v>
      </c>
    </row>
    <row r="3382" spans="1:17" x14ac:dyDescent="0.25">
      <c r="A3382" t="s">
        <v>2610</v>
      </c>
      <c r="B3382" t="s">
        <v>517</v>
      </c>
      <c r="C3382" t="s">
        <v>265</v>
      </c>
      <c r="D3382" t="s">
        <v>336</v>
      </c>
      <c r="E3382" s="74" t="s">
        <v>102</v>
      </c>
      <c r="F3382" s="74">
        <v>40700</v>
      </c>
      <c r="G3382" t="s">
        <v>911</v>
      </c>
      <c r="I3382" t="s">
        <v>186</v>
      </c>
      <c r="J3382">
        <v>2026</v>
      </c>
      <c r="K3382">
        <v>7</v>
      </c>
      <c r="L3382" t="s">
        <v>94</v>
      </c>
      <c r="M3382">
        <v>-487.58535104999999</v>
      </c>
      <c r="N3382">
        <v>1</v>
      </c>
      <c r="O3382">
        <v>-487.58535104999999</v>
      </c>
      <c r="P3382" t="s">
        <v>3055</v>
      </c>
      <c r="Q3382" t="s">
        <v>96</v>
      </c>
    </row>
    <row r="3383" spans="1:17" x14ac:dyDescent="0.25">
      <c r="A3383" t="s">
        <v>2610</v>
      </c>
      <c r="B3383" t="s">
        <v>366</v>
      </c>
      <c r="C3383" t="s">
        <v>265</v>
      </c>
      <c r="D3383" t="s">
        <v>336</v>
      </c>
      <c r="E3383" t="s">
        <v>102</v>
      </c>
      <c r="F3383">
        <v>40700</v>
      </c>
      <c r="G3383" t="s">
        <v>911</v>
      </c>
      <c r="I3383" t="s">
        <v>186</v>
      </c>
      <c r="J3383">
        <v>2026</v>
      </c>
      <c r="K3383">
        <v>7</v>
      </c>
      <c r="L3383" t="s">
        <v>94</v>
      </c>
      <c r="M3383">
        <v>-427.07735489999999</v>
      </c>
      <c r="N3383">
        <v>1</v>
      </c>
      <c r="O3383">
        <v>-427.07735489999999</v>
      </c>
      <c r="P3383" t="s">
        <v>3055</v>
      </c>
      <c r="Q3383" t="s">
        <v>96</v>
      </c>
    </row>
    <row r="3384" spans="1:17" x14ac:dyDescent="0.25">
      <c r="A3384" t="s">
        <v>2610</v>
      </c>
      <c r="B3384" t="s">
        <v>367</v>
      </c>
      <c r="C3384" t="s">
        <v>265</v>
      </c>
      <c r="D3384" t="s">
        <v>336</v>
      </c>
      <c r="E3384" t="s">
        <v>102</v>
      </c>
      <c r="F3384">
        <v>40700</v>
      </c>
      <c r="G3384" t="s">
        <v>911</v>
      </c>
      <c r="I3384" t="s">
        <v>186</v>
      </c>
      <c r="J3384">
        <v>2026</v>
      </c>
      <c r="K3384">
        <v>7</v>
      </c>
      <c r="L3384" t="s">
        <v>94</v>
      </c>
      <c r="M3384">
        <v>-143.23444379999998</v>
      </c>
      <c r="N3384">
        <v>1</v>
      </c>
      <c r="O3384">
        <v>-143.23444379999998</v>
      </c>
      <c r="P3384" t="s">
        <v>3055</v>
      </c>
      <c r="Q3384" t="s">
        <v>96</v>
      </c>
    </row>
    <row r="3385" spans="1:17" x14ac:dyDescent="0.25">
      <c r="A3385" t="s">
        <v>2610</v>
      </c>
      <c r="B3385" t="s">
        <v>368</v>
      </c>
      <c r="C3385" t="s">
        <v>265</v>
      </c>
      <c r="D3385" t="s">
        <v>336</v>
      </c>
      <c r="E3385" t="s">
        <v>102</v>
      </c>
      <c r="F3385">
        <v>40700</v>
      </c>
      <c r="G3385" t="s">
        <v>911</v>
      </c>
      <c r="I3385" t="s">
        <v>186</v>
      </c>
      <c r="J3385">
        <v>2026</v>
      </c>
      <c r="K3385">
        <v>7</v>
      </c>
      <c r="L3385" t="s">
        <v>94</v>
      </c>
      <c r="M3385">
        <v>-188.26321499999997</v>
      </c>
      <c r="N3385">
        <v>1</v>
      </c>
      <c r="O3385">
        <v>-188.26321499999997</v>
      </c>
      <c r="P3385" t="s">
        <v>3055</v>
      </c>
      <c r="Q3385" t="s">
        <v>96</v>
      </c>
    </row>
    <row r="3386" spans="1:17" x14ac:dyDescent="0.25">
      <c r="A3386" t="s">
        <v>1005</v>
      </c>
      <c r="B3386" t="s">
        <v>776</v>
      </c>
      <c r="C3386" t="s">
        <v>133</v>
      </c>
      <c r="D3386" t="s">
        <v>336</v>
      </c>
      <c r="E3386" t="s">
        <v>102</v>
      </c>
      <c r="F3386">
        <v>40700</v>
      </c>
      <c r="G3386" t="s">
        <v>911</v>
      </c>
      <c r="I3386" t="s">
        <v>186</v>
      </c>
      <c r="J3386">
        <v>2026</v>
      </c>
      <c r="K3386">
        <v>7</v>
      </c>
      <c r="L3386" t="s">
        <v>94</v>
      </c>
      <c r="M3386">
        <v>-317.52325289999993</v>
      </c>
      <c r="N3386">
        <v>1</v>
      </c>
      <c r="O3386">
        <v>-317.52325289999993</v>
      </c>
      <c r="P3386" t="s">
        <v>3055</v>
      </c>
      <c r="Q3386" t="s">
        <v>96</v>
      </c>
    </row>
    <row r="3387" spans="1:17" x14ac:dyDescent="0.25">
      <c r="A3387" t="s">
        <v>2610</v>
      </c>
      <c r="B3387" t="s">
        <v>288</v>
      </c>
      <c r="C3387" t="s">
        <v>265</v>
      </c>
      <c r="D3387" t="s">
        <v>336</v>
      </c>
      <c r="E3387" t="s">
        <v>102</v>
      </c>
      <c r="F3387">
        <v>40700</v>
      </c>
      <c r="G3387" t="s">
        <v>911</v>
      </c>
      <c r="I3387" t="s">
        <v>186</v>
      </c>
      <c r="J3387">
        <v>2026</v>
      </c>
      <c r="K3387">
        <v>7</v>
      </c>
      <c r="L3387" t="s">
        <v>94</v>
      </c>
      <c r="M3387">
        <v>-4083.2682995999999</v>
      </c>
      <c r="N3387">
        <v>1</v>
      </c>
      <c r="O3387">
        <v>-4083.2682995999999</v>
      </c>
      <c r="P3387" t="s">
        <v>3055</v>
      </c>
      <c r="Q3387" t="s">
        <v>96</v>
      </c>
    </row>
    <row r="3388" spans="1:17" x14ac:dyDescent="0.25">
      <c r="A3388" t="s">
        <v>2392</v>
      </c>
      <c r="B3388" t="s">
        <v>519</v>
      </c>
      <c r="C3388" t="s">
        <v>107</v>
      </c>
      <c r="D3388" t="s">
        <v>336</v>
      </c>
      <c r="E3388" t="s">
        <v>102</v>
      </c>
      <c r="F3388">
        <v>40700</v>
      </c>
      <c r="G3388" t="s">
        <v>911</v>
      </c>
      <c r="I3388" t="s">
        <v>186</v>
      </c>
      <c r="J3388">
        <v>2026</v>
      </c>
      <c r="K3388">
        <v>7</v>
      </c>
      <c r="L3388" t="s">
        <v>94</v>
      </c>
      <c r="M3388">
        <v>-814.49252219999994</v>
      </c>
      <c r="N3388">
        <v>1</v>
      </c>
      <c r="O3388">
        <v>-814.49252219999994</v>
      </c>
      <c r="P3388" t="s">
        <v>3055</v>
      </c>
      <c r="Q3388" t="s">
        <v>96</v>
      </c>
    </row>
    <row r="3389" spans="1:17" x14ac:dyDescent="0.25">
      <c r="A3389" t="s">
        <v>1121</v>
      </c>
      <c r="B3389" t="s">
        <v>778</v>
      </c>
      <c r="C3389" t="s">
        <v>252</v>
      </c>
      <c r="D3389" t="s">
        <v>336</v>
      </c>
      <c r="E3389" t="s">
        <v>102</v>
      </c>
      <c r="F3389">
        <v>40700</v>
      </c>
      <c r="G3389" t="s">
        <v>911</v>
      </c>
      <c r="I3389" t="s">
        <v>186</v>
      </c>
      <c r="J3389">
        <v>2026</v>
      </c>
      <c r="K3389">
        <v>7</v>
      </c>
      <c r="L3389" t="s">
        <v>94</v>
      </c>
      <c r="M3389">
        <v>-3125.1705386999997</v>
      </c>
      <c r="N3389">
        <v>1</v>
      </c>
      <c r="O3389">
        <v>-3125.1705386999997</v>
      </c>
      <c r="P3389" t="s">
        <v>3055</v>
      </c>
      <c r="Q3389" t="s">
        <v>96</v>
      </c>
    </row>
    <row r="3390" spans="1:17" x14ac:dyDescent="0.25">
      <c r="A3390" t="s">
        <v>2610</v>
      </c>
      <c r="B3390" t="s">
        <v>520</v>
      </c>
      <c r="C3390" t="s">
        <v>265</v>
      </c>
      <c r="D3390" t="s">
        <v>336</v>
      </c>
      <c r="E3390" t="s">
        <v>102</v>
      </c>
      <c r="F3390">
        <v>40700</v>
      </c>
      <c r="G3390" t="s">
        <v>911</v>
      </c>
      <c r="I3390" t="s">
        <v>186</v>
      </c>
      <c r="J3390">
        <v>2026</v>
      </c>
      <c r="K3390">
        <v>7</v>
      </c>
      <c r="L3390" t="s">
        <v>94</v>
      </c>
      <c r="M3390">
        <v>-24.049031999999997</v>
      </c>
      <c r="N3390">
        <v>1</v>
      </c>
      <c r="O3390">
        <v>-24.049031999999997</v>
      </c>
      <c r="P3390" t="s">
        <v>3055</v>
      </c>
      <c r="Q3390" t="s">
        <v>96</v>
      </c>
    </row>
    <row r="3391" spans="1:17" x14ac:dyDescent="0.25">
      <c r="A3391" t="s">
        <v>2610</v>
      </c>
      <c r="B3391" t="s">
        <v>290</v>
      </c>
      <c r="C3391" t="s">
        <v>265</v>
      </c>
      <c r="D3391" t="s">
        <v>336</v>
      </c>
      <c r="E3391" t="s">
        <v>102</v>
      </c>
      <c r="F3391">
        <v>40700</v>
      </c>
      <c r="G3391" t="s">
        <v>911</v>
      </c>
      <c r="I3391" t="s">
        <v>186</v>
      </c>
      <c r="J3391">
        <v>2026</v>
      </c>
      <c r="K3391">
        <v>7</v>
      </c>
      <c r="L3391" t="s">
        <v>94</v>
      </c>
      <c r="M3391">
        <v>-117.20218544999997</v>
      </c>
      <c r="N3391">
        <v>1</v>
      </c>
      <c r="O3391">
        <v>-117.20218544999997</v>
      </c>
      <c r="P3391" t="s">
        <v>3055</v>
      </c>
      <c r="Q3391" t="s">
        <v>96</v>
      </c>
    </row>
    <row r="3392" spans="1:17" x14ac:dyDescent="0.25">
      <c r="A3392" t="s">
        <v>2392</v>
      </c>
      <c r="B3392" t="s">
        <v>521</v>
      </c>
      <c r="C3392" t="s">
        <v>107</v>
      </c>
      <c r="D3392" t="s">
        <v>336</v>
      </c>
      <c r="E3392" t="s">
        <v>102</v>
      </c>
      <c r="F3392">
        <v>40700</v>
      </c>
      <c r="G3392" t="s">
        <v>911</v>
      </c>
      <c r="I3392" t="s">
        <v>186</v>
      </c>
      <c r="J3392">
        <v>2026</v>
      </c>
      <c r="K3392">
        <v>7</v>
      </c>
      <c r="L3392" t="s">
        <v>94</v>
      </c>
      <c r="M3392">
        <v>-183.03933480000001</v>
      </c>
      <c r="N3392">
        <v>1</v>
      </c>
      <c r="O3392">
        <v>-183.03933480000001</v>
      </c>
      <c r="P3392" t="s">
        <v>3055</v>
      </c>
      <c r="Q3392" t="s">
        <v>96</v>
      </c>
    </row>
    <row r="3393" spans="1:17" x14ac:dyDescent="0.25">
      <c r="A3393" t="s">
        <v>2610</v>
      </c>
      <c r="B3393" t="s">
        <v>522</v>
      </c>
      <c r="C3393" t="s">
        <v>265</v>
      </c>
      <c r="D3393" t="s">
        <v>336</v>
      </c>
      <c r="E3393" t="s">
        <v>102</v>
      </c>
      <c r="F3393">
        <v>40700</v>
      </c>
      <c r="G3393" t="s">
        <v>911</v>
      </c>
      <c r="I3393" t="s">
        <v>186</v>
      </c>
      <c r="J3393">
        <v>2026</v>
      </c>
      <c r="K3393">
        <v>7</v>
      </c>
      <c r="L3393" t="s">
        <v>94</v>
      </c>
      <c r="M3393">
        <v>-203.84888264999998</v>
      </c>
      <c r="N3393">
        <v>1</v>
      </c>
      <c r="O3393">
        <v>-203.84888264999998</v>
      </c>
      <c r="P3393" t="s">
        <v>3055</v>
      </c>
      <c r="Q3393" t="s">
        <v>96</v>
      </c>
    </row>
    <row r="3394" spans="1:17" x14ac:dyDescent="0.25">
      <c r="A3394" t="s">
        <v>2610</v>
      </c>
      <c r="B3394" t="s">
        <v>523</v>
      </c>
      <c r="C3394" t="s">
        <v>265</v>
      </c>
      <c r="D3394" t="s">
        <v>336</v>
      </c>
      <c r="E3394" t="s">
        <v>102</v>
      </c>
      <c r="F3394">
        <v>40700</v>
      </c>
      <c r="G3394" t="s">
        <v>911</v>
      </c>
      <c r="I3394" t="s">
        <v>186</v>
      </c>
      <c r="J3394">
        <v>2026</v>
      </c>
      <c r="K3394">
        <v>7</v>
      </c>
      <c r="L3394" t="s">
        <v>94</v>
      </c>
      <c r="M3394">
        <v>-1479.2757262499997</v>
      </c>
      <c r="N3394">
        <v>1</v>
      </c>
      <c r="O3394">
        <v>-1479.2757262499997</v>
      </c>
      <c r="P3394" t="s">
        <v>3055</v>
      </c>
      <c r="Q3394" t="s">
        <v>96</v>
      </c>
    </row>
    <row r="3395" spans="1:17" x14ac:dyDescent="0.25">
      <c r="A3395" t="s">
        <v>1005</v>
      </c>
      <c r="B3395" t="s">
        <v>3181</v>
      </c>
      <c r="C3395" t="s">
        <v>133</v>
      </c>
      <c r="D3395" t="s">
        <v>336</v>
      </c>
      <c r="E3395" t="s">
        <v>102</v>
      </c>
      <c r="F3395">
        <v>40700</v>
      </c>
      <c r="G3395" t="s">
        <v>911</v>
      </c>
      <c r="I3395" t="s">
        <v>186</v>
      </c>
      <c r="J3395">
        <v>2026</v>
      </c>
      <c r="K3395">
        <v>7</v>
      </c>
      <c r="L3395" t="s">
        <v>94</v>
      </c>
      <c r="M3395">
        <v>-285.32726039999994</v>
      </c>
      <c r="N3395">
        <v>1</v>
      </c>
      <c r="O3395">
        <v>-285.32726039999994</v>
      </c>
      <c r="P3395" t="s">
        <v>3055</v>
      </c>
      <c r="Q3395" t="s">
        <v>96</v>
      </c>
    </row>
    <row r="3396" spans="1:17" x14ac:dyDescent="0.25">
      <c r="A3396" t="s">
        <v>2610</v>
      </c>
      <c r="B3396" t="s">
        <v>3182</v>
      </c>
      <c r="C3396" t="s">
        <v>265</v>
      </c>
      <c r="D3396" t="s">
        <v>336</v>
      </c>
      <c r="E3396" t="s">
        <v>102</v>
      </c>
      <c r="F3396">
        <v>40700</v>
      </c>
      <c r="G3396" t="s">
        <v>911</v>
      </c>
      <c r="I3396" t="s">
        <v>186</v>
      </c>
      <c r="J3396">
        <v>2026</v>
      </c>
      <c r="K3396">
        <v>7</v>
      </c>
      <c r="L3396" t="s">
        <v>94</v>
      </c>
      <c r="M3396">
        <v>-226.1883981</v>
      </c>
      <c r="N3396">
        <v>1</v>
      </c>
      <c r="O3396">
        <v>-226.1883981</v>
      </c>
      <c r="P3396" t="s">
        <v>3055</v>
      </c>
      <c r="Q3396" t="s">
        <v>96</v>
      </c>
    </row>
    <row r="3397" spans="1:17" x14ac:dyDescent="0.25">
      <c r="A3397" t="s">
        <v>2734</v>
      </c>
      <c r="B3397" t="s">
        <v>780</v>
      </c>
      <c r="C3397" t="s">
        <v>373</v>
      </c>
      <c r="D3397" t="s">
        <v>336</v>
      </c>
      <c r="E3397" t="s">
        <v>102</v>
      </c>
      <c r="F3397">
        <v>40700</v>
      </c>
      <c r="G3397" t="s">
        <v>911</v>
      </c>
      <c r="I3397" t="s">
        <v>186</v>
      </c>
      <c r="J3397">
        <v>2026</v>
      </c>
      <c r="K3397">
        <v>7</v>
      </c>
      <c r="L3397" t="s">
        <v>94</v>
      </c>
      <c r="M3397">
        <v>-889.61884410000005</v>
      </c>
      <c r="N3397">
        <v>1</v>
      </c>
      <c r="O3397">
        <v>-889.61884410000005</v>
      </c>
      <c r="P3397" t="s">
        <v>3055</v>
      </c>
      <c r="Q3397" t="s">
        <v>96</v>
      </c>
    </row>
    <row r="3398" spans="1:17" x14ac:dyDescent="0.25">
      <c r="A3398" t="s">
        <v>2734</v>
      </c>
      <c r="B3398" t="s">
        <v>524</v>
      </c>
      <c r="C3398" t="s">
        <v>373</v>
      </c>
      <c r="D3398" t="s">
        <v>336</v>
      </c>
      <c r="E3398" t="s">
        <v>102</v>
      </c>
      <c r="F3398">
        <v>40700</v>
      </c>
      <c r="G3398" t="s">
        <v>911</v>
      </c>
      <c r="I3398" t="s">
        <v>186</v>
      </c>
      <c r="J3398">
        <v>2026</v>
      </c>
      <c r="K3398">
        <v>7</v>
      </c>
      <c r="L3398" t="s">
        <v>94</v>
      </c>
      <c r="M3398">
        <v>-1436.8226344499997</v>
      </c>
      <c r="N3398">
        <v>1</v>
      </c>
      <c r="O3398">
        <v>-1436.8226344499997</v>
      </c>
      <c r="P3398" t="s">
        <v>3055</v>
      </c>
      <c r="Q3398" t="s">
        <v>96</v>
      </c>
    </row>
    <row r="3399" spans="1:17" x14ac:dyDescent="0.25">
      <c r="A3399" t="s">
        <v>2734</v>
      </c>
      <c r="B3399" t="s">
        <v>525</v>
      </c>
      <c r="C3399" t="s">
        <v>373</v>
      </c>
      <c r="D3399" t="s">
        <v>336</v>
      </c>
      <c r="E3399" t="s">
        <v>102</v>
      </c>
      <c r="F3399">
        <v>40700</v>
      </c>
      <c r="G3399" t="s">
        <v>911</v>
      </c>
      <c r="I3399" t="s">
        <v>186</v>
      </c>
      <c r="J3399">
        <v>2026</v>
      </c>
      <c r="K3399">
        <v>7</v>
      </c>
      <c r="L3399" t="s">
        <v>94</v>
      </c>
      <c r="M3399">
        <v>-161.95724685000002</v>
      </c>
      <c r="N3399">
        <v>1</v>
      </c>
      <c r="O3399">
        <v>-161.95724685000002</v>
      </c>
      <c r="P3399" t="s">
        <v>3055</v>
      </c>
      <c r="Q3399" t="s">
        <v>96</v>
      </c>
    </row>
    <row r="3400" spans="1:17" x14ac:dyDescent="0.25">
      <c r="A3400" t="s">
        <v>2734</v>
      </c>
      <c r="B3400" t="s">
        <v>527</v>
      </c>
      <c r="C3400" t="s">
        <v>373</v>
      </c>
      <c r="D3400" t="s">
        <v>336</v>
      </c>
      <c r="E3400" t="s">
        <v>102</v>
      </c>
      <c r="F3400">
        <v>40700</v>
      </c>
      <c r="G3400" t="s">
        <v>911</v>
      </c>
      <c r="I3400" t="s">
        <v>186</v>
      </c>
      <c r="J3400">
        <v>2026</v>
      </c>
      <c r="K3400">
        <v>7</v>
      </c>
      <c r="L3400" t="s">
        <v>94</v>
      </c>
      <c r="M3400">
        <v>-1580.2436453999999</v>
      </c>
      <c r="N3400">
        <v>1</v>
      </c>
      <c r="O3400">
        <v>-1580.2436453999999</v>
      </c>
      <c r="P3400" t="s">
        <v>3055</v>
      </c>
      <c r="Q3400" t="s">
        <v>96</v>
      </c>
    </row>
    <row r="3401" spans="1:17" x14ac:dyDescent="0.25">
      <c r="A3401" t="s">
        <v>2734</v>
      </c>
      <c r="B3401" t="s">
        <v>528</v>
      </c>
      <c r="C3401" t="s">
        <v>373</v>
      </c>
      <c r="D3401" t="s">
        <v>336</v>
      </c>
      <c r="E3401" t="s">
        <v>102</v>
      </c>
      <c r="F3401">
        <v>40700</v>
      </c>
      <c r="G3401" t="s">
        <v>911</v>
      </c>
      <c r="I3401" t="s">
        <v>186</v>
      </c>
      <c r="J3401">
        <v>2026</v>
      </c>
      <c r="K3401">
        <v>7</v>
      </c>
      <c r="L3401" t="s">
        <v>94</v>
      </c>
      <c r="M3401">
        <v>-2000.0893300499999</v>
      </c>
      <c r="N3401">
        <v>1</v>
      </c>
      <c r="O3401">
        <v>-2000.0893300499999</v>
      </c>
      <c r="P3401" t="s">
        <v>3055</v>
      </c>
      <c r="Q3401" t="s">
        <v>96</v>
      </c>
    </row>
    <row r="3402" spans="1:17" x14ac:dyDescent="0.25">
      <c r="A3402" t="s">
        <v>2734</v>
      </c>
      <c r="B3402" t="s">
        <v>529</v>
      </c>
      <c r="C3402" t="s">
        <v>373</v>
      </c>
      <c r="D3402" t="s">
        <v>336</v>
      </c>
      <c r="E3402" t="s">
        <v>102</v>
      </c>
      <c r="F3402">
        <v>40700</v>
      </c>
      <c r="G3402" t="s">
        <v>911</v>
      </c>
      <c r="I3402" t="s">
        <v>186</v>
      </c>
      <c r="J3402">
        <v>2026</v>
      </c>
      <c r="K3402">
        <v>7</v>
      </c>
      <c r="L3402" t="s">
        <v>94</v>
      </c>
      <c r="M3402">
        <v>-764.6732446499999</v>
      </c>
      <c r="N3402">
        <v>1</v>
      </c>
      <c r="O3402">
        <v>-764.6732446499999</v>
      </c>
      <c r="P3402" t="s">
        <v>3055</v>
      </c>
      <c r="Q3402" t="s">
        <v>96</v>
      </c>
    </row>
    <row r="3403" spans="1:17" x14ac:dyDescent="0.25">
      <c r="A3403" t="s">
        <v>2734</v>
      </c>
      <c r="B3403" t="s">
        <v>783</v>
      </c>
      <c r="C3403" t="s">
        <v>373</v>
      </c>
      <c r="D3403" t="s">
        <v>336</v>
      </c>
      <c r="E3403" t="s">
        <v>102</v>
      </c>
      <c r="F3403">
        <v>40700</v>
      </c>
      <c r="G3403" t="s">
        <v>911</v>
      </c>
      <c r="I3403" t="s">
        <v>186</v>
      </c>
      <c r="J3403">
        <v>2026</v>
      </c>
      <c r="K3403">
        <v>7</v>
      </c>
      <c r="L3403" t="s">
        <v>94</v>
      </c>
      <c r="M3403">
        <v>-1401.5257672499999</v>
      </c>
      <c r="N3403">
        <v>1</v>
      </c>
      <c r="O3403">
        <v>-1401.5257672499999</v>
      </c>
      <c r="P3403" t="s">
        <v>3055</v>
      </c>
      <c r="Q3403" t="s">
        <v>96</v>
      </c>
    </row>
    <row r="3404" spans="1:17" x14ac:dyDescent="0.25">
      <c r="A3404" t="s">
        <v>2734</v>
      </c>
      <c r="B3404" t="s">
        <v>532</v>
      </c>
      <c r="C3404" t="s">
        <v>373</v>
      </c>
      <c r="D3404" t="s">
        <v>336</v>
      </c>
      <c r="E3404" t="s">
        <v>102</v>
      </c>
      <c r="F3404">
        <v>40700</v>
      </c>
      <c r="G3404" t="s">
        <v>911</v>
      </c>
      <c r="I3404" t="s">
        <v>186</v>
      </c>
      <c r="J3404">
        <v>2026</v>
      </c>
      <c r="K3404">
        <v>7</v>
      </c>
      <c r="L3404" t="s">
        <v>94</v>
      </c>
      <c r="M3404">
        <v>-605.19166784999993</v>
      </c>
      <c r="N3404">
        <v>1</v>
      </c>
      <c r="O3404">
        <v>-605.19166784999993</v>
      </c>
      <c r="P3404" t="s">
        <v>3055</v>
      </c>
      <c r="Q3404" t="s">
        <v>96</v>
      </c>
    </row>
    <row r="3405" spans="1:17" x14ac:dyDescent="0.25">
      <c r="A3405" t="s">
        <v>2734</v>
      </c>
      <c r="B3405" t="s">
        <v>533</v>
      </c>
      <c r="C3405" t="s">
        <v>373</v>
      </c>
      <c r="D3405" t="s">
        <v>336</v>
      </c>
      <c r="E3405" t="s">
        <v>102</v>
      </c>
      <c r="F3405">
        <v>40700</v>
      </c>
      <c r="G3405" t="s">
        <v>911</v>
      </c>
      <c r="I3405" t="s">
        <v>186</v>
      </c>
      <c r="J3405">
        <v>2026</v>
      </c>
      <c r="K3405">
        <v>7</v>
      </c>
      <c r="L3405" t="s">
        <v>94</v>
      </c>
      <c r="M3405">
        <v>-55.161882299999995</v>
      </c>
      <c r="N3405">
        <v>1</v>
      </c>
      <c r="O3405">
        <v>-55.161882299999995</v>
      </c>
      <c r="P3405" t="s">
        <v>3055</v>
      </c>
      <c r="Q3405" t="s">
        <v>96</v>
      </c>
    </row>
    <row r="3406" spans="1:17" x14ac:dyDescent="0.25">
      <c r="A3406" t="s">
        <v>2734</v>
      </c>
      <c r="B3406" t="s">
        <v>534</v>
      </c>
      <c r="C3406" t="s">
        <v>373</v>
      </c>
      <c r="D3406" t="s">
        <v>336</v>
      </c>
      <c r="E3406" t="s">
        <v>102</v>
      </c>
      <c r="F3406">
        <v>40700</v>
      </c>
      <c r="G3406" t="s">
        <v>911</v>
      </c>
      <c r="I3406" t="s">
        <v>186</v>
      </c>
      <c r="J3406">
        <v>2026</v>
      </c>
      <c r="K3406">
        <v>7</v>
      </c>
      <c r="L3406" t="s">
        <v>94</v>
      </c>
      <c r="M3406">
        <v>-339.06912690000007</v>
      </c>
      <c r="N3406">
        <v>1</v>
      </c>
      <c r="O3406">
        <v>-339.06912690000007</v>
      </c>
      <c r="P3406" t="s">
        <v>3055</v>
      </c>
      <c r="Q3406" t="s">
        <v>96</v>
      </c>
    </row>
    <row r="3407" spans="1:17" x14ac:dyDescent="0.25">
      <c r="A3407" t="s">
        <v>2539</v>
      </c>
      <c r="B3407" t="s">
        <v>535</v>
      </c>
      <c r="C3407" t="s">
        <v>536</v>
      </c>
      <c r="D3407" t="s">
        <v>336</v>
      </c>
      <c r="E3407" t="s">
        <v>102</v>
      </c>
      <c r="F3407">
        <v>40700</v>
      </c>
      <c r="G3407" t="s">
        <v>911</v>
      </c>
      <c r="I3407" t="s">
        <v>537</v>
      </c>
      <c r="J3407">
        <v>2026</v>
      </c>
      <c r="K3407">
        <v>7</v>
      </c>
      <c r="L3407" t="s">
        <v>94</v>
      </c>
      <c r="M3407">
        <v>-3643.0452712499996</v>
      </c>
      <c r="N3407">
        <v>1</v>
      </c>
      <c r="O3407">
        <v>-3643.0452712499996</v>
      </c>
      <c r="P3407" t="s">
        <v>3055</v>
      </c>
      <c r="Q3407" t="s">
        <v>96</v>
      </c>
    </row>
    <row r="3408" spans="1:17" x14ac:dyDescent="0.25">
      <c r="A3408" t="s">
        <v>2539</v>
      </c>
      <c r="B3408" t="s">
        <v>538</v>
      </c>
      <c r="C3408" t="s">
        <v>536</v>
      </c>
      <c r="D3408" t="s">
        <v>336</v>
      </c>
      <c r="E3408" t="s">
        <v>102</v>
      </c>
      <c r="F3408">
        <v>40700</v>
      </c>
      <c r="G3408" t="s">
        <v>911</v>
      </c>
      <c r="I3408" t="s">
        <v>537</v>
      </c>
      <c r="J3408">
        <v>2026</v>
      </c>
      <c r="K3408">
        <v>7</v>
      </c>
      <c r="L3408" t="s">
        <v>94</v>
      </c>
      <c r="M3408">
        <v>-15.183290850000001</v>
      </c>
      <c r="N3408">
        <v>1</v>
      </c>
      <c r="O3408">
        <v>-15.183290850000001</v>
      </c>
      <c r="P3408" t="s">
        <v>3055</v>
      </c>
      <c r="Q3408" t="s">
        <v>96</v>
      </c>
    </row>
    <row r="3409" spans="1:17" x14ac:dyDescent="0.25">
      <c r="A3409" t="s">
        <v>2734</v>
      </c>
      <c r="B3409" t="s">
        <v>792</v>
      </c>
      <c r="C3409" t="s">
        <v>373</v>
      </c>
      <c r="D3409" t="s">
        <v>336</v>
      </c>
      <c r="E3409" t="s">
        <v>102</v>
      </c>
      <c r="F3409">
        <v>40700</v>
      </c>
      <c r="G3409" t="s">
        <v>911</v>
      </c>
      <c r="I3409" t="s">
        <v>186</v>
      </c>
      <c r="J3409">
        <v>2026</v>
      </c>
      <c r="K3409">
        <v>7</v>
      </c>
      <c r="L3409" t="s">
        <v>94</v>
      </c>
      <c r="M3409">
        <v>-110.65361999999999</v>
      </c>
      <c r="N3409">
        <v>1</v>
      </c>
      <c r="O3409">
        <v>-110.65361999999999</v>
      </c>
      <c r="P3409" t="s">
        <v>3055</v>
      </c>
      <c r="Q3409" t="s">
        <v>96</v>
      </c>
    </row>
    <row r="3410" spans="1:17" x14ac:dyDescent="0.25">
      <c r="A3410" t="s">
        <v>2734</v>
      </c>
      <c r="B3410" t="s">
        <v>539</v>
      </c>
      <c r="C3410" t="s">
        <v>373</v>
      </c>
      <c r="D3410" t="s">
        <v>336</v>
      </c>
      <c r="E3410" t="s">
        <v>102</v>
      </c>
      <c r="F3410">
        <v>40700</v>
      </c>
      <c r="G3410" t="s">
        <v>911</v>
      </c>
      <c r="I3410" t="s">
        <v>186</v>
      </c>
      <c r="J3410">
        <v>2026</v>
      </c>
      <c r="K3410">
        <v>7</v>
      </c>
      <c r="L3410" t="s">
        <v>94</v>
      </c>
      <c r="M3410">
        <v>-20.819490300000002</v>
      </c>
      <c r="N3410">
        <v>1</v>
      </c>
      <c r="O3410">
        <v>-20.819490300000002</v>
      </c>
      <c r="P3410" t="s">
        <v>3055</v>
      </c>
      <c r="Q3410" t="s">
        <v>96</v>
      </c>
    </row>
    <row r="3411" spans="1:17" x14ac:dyDescent="0.25">
      <c r="A3411" t="s">
        <v>2734</v>
      </c>
      <c r="B3411" t="s">
        <v>540</v>
      </c>
      <c r="C3411" t="s">
        <v>373</v>
      </c>
      <c r="D3411" t="s">
        <v>336</v>
      </c>
      <c r="E3411" t="s">
        <v>102</v>
      </c>
      <c r="F3411">
        <v>40700</v>
      </c>
      <c r="G3411" t="s">
        <v>911</v>
      </c>
      <c r="I3411" t="s">
        <v>186</v>
      </c>
      <c r="J3411">
        <v>2026</v>
      </c>
      <c r="K3411">
        <v>7</v>
      </c>
      <c r="L3411" t="s">
        <v>94</v>
      </c>
      <c r="M3411">
        <v>-92.560115550000006</v>
      </c>
      <c r="N3411">
        <v>1</v>
      </c>
      <c r="O3411">
        <v>-92.560115550000006</v>
      </c>
      <c r="P3411" t="s">
        <v>3055</v>
      </c>
      <c r="Q3411" t="s">
        <v>96</v>
      </c>
    </row>
    <row r="3412" spans="1:17" x14ac:dyDescent="0.25">
      <c r="A3412" t="s">
        <v>2734</v>
      </c>
      <c r="B3412" t="s">
        <v>541</v>
      </c>
      <c r="C3412" t="s">
        <v>373</v>
      </c>
      <c r="D3412" t="s">
        <v>336</v>
      </c>
      <c r="E3412" t="s">
        <v>102</v>
      </c>
      <c r="F3412">
        <v>40700</v>
      </c>
      <c r="G3412" t="s">
        <v>911</v>
      </c>
      <c r="I3412" t="s">
        <v>186</v>
      </c>
      <c r="J3412">
        <v>2026</v>
      </c>
      <c r="K3412">
        <v>7</v>
      </c>
      <c r="L3412" t="s">
        <v>94</v>
      </c>
      <c r="M3412">
        <v>-652.48380854999994</v>
      </c>
      <c r="N3412">
        <v>1</v>
      </c>
      <c r="O3412">
        <v>-652.48380854999994</v>
      </c>
      <c r="P3412" t="s">
        <v>3055</v>
      </c>
      <c r="Q3412" t="s">
        <v>96</v>
      </c>
    </row>
    <row r="3413" spans="1:17" x14ac:dyDescent="0.25">
      <c r="A3413" t="s">
        <v>2382</v>
      </c>
      <c r="B3413" t="s">
        <v>542</v>
      </c>
      <c r="C3413" t="s">
        <v>543</v>
      </c>
      <c r="D3413" t="s">
        <v>336</v>
      </c>
      <c r="E3413" t="s">
        <v>102</v>
      </c>
      <c r="F3413">
        <v>40700</v>
      </c>
      <c r="G3413" t="s">
        <v>911</v>
      </c>
      <c r="I3413" t="s">
        <v>186</v>
      </c>
      <c r="J3413">
        <v>2026</v>
      </c>
      <c r="K3413">
        <v>7</v>
      </c>
      <c r="L3413" t="s">
        <v>94</v>
      </c>
      <c r="M3413">
        <v>-83.200176150000004</v>
      </c>
      <c r="N3413">
        <v>1</v>
      </c>
      <c r="O3413">
        <v>-83.200176150000004</v>
      </c>
      <c r="P3413" t="s">
        <v>3055</v>
      </c>
      <c r="Q3413" t="s">
        <v>96</v>
      </c>
    </row>
    <row r="3414" spans="1:17" x14ac:dyDescent="0.25">
      <c r="A3414" t="s">
        <v>2734</v>
      </c>
      <c r="B3414" t="s">
        <v>793</v>
      </c>
      <c r="C3414" t="s">
        <v>373</v>
      </c>
      <c r="D3414" t="s">
        <v>336</v>
      </c>
      <c r="E3414" t="s">
        <v>102</v>
      </c>
      <c r="F3414">
        <v>40700</v>
      </c>
      <c r="G3414" t="s">
        <v>911</v>
      </c>
      <c r="I3414" t="s">
        <v>186</v>
      </c>
      <c r="J3414">
        <v>2026</v>
      </c>
      <c r="K3414">
        <v>7</v>
      </c>
      <c r="L3414" t="s">
        <v>94</v>
      </c>
      <c r="M3414">
        <v>-842.87236844999995</v>
      </c>
      <c r="N3414">
        <v>1</v>
      </c>
      <c r="O3414">
        <v>-842.87236844999995</v>
      </c>
      <c r="P3414" t="s">
        <v>3055</v>
      </c>
      <c r="Q3414" t="s">
        <v>96</v>
      </c>
    </row>
    <row r="3415" spans="1:17" x14ac:dyDescent="0.25">
      <c r="A3415" t="s">
        <v>2734</v>
      </c>
      <c r="B3415" t="s">
        <v>545</v>
      </c>
      <c r="C3415" t="s">
        <v>373</v>
      </c>
      <c r="D3415" t="s">
        <v>336</v>
      </c>
      <c r="E3415" t="s">
        <v>102</v>
      </c>
      <c r="F3415">
        <v>40700</v>
      </c>
      <c r="G3415" t="s">
        <v>911</v>
      </c>
      <c r="I3415" t="s">
        <v>186</v>
      </c>
      <c r="J3415">
        <v>2026</v>
      </c>
      <c r="K3415">
        <v>7</v>
      </c>
      <c r="L3415" t="s">
        <v>94</v>
      </c>
      <c r="M3415">
        <v>-160.69338599999998</v>
      </c>
      <c r="N3415">
        <v>1</v>
      </c>
      <c r="O3415">
        <v>-160.69338599999998</v>
      </c>
      <c r="P3415" t="s">
        <v>3055</v>
      </c>
      <c r="Q3415" t="s">
        <v>96</v>
      </c>
    </row>
    <row r="3416" spans="1:17" x14ac:dyDescent="0.25">
      <c r="A3416" t="s">
        <v>2539</v>
      </c>
      <c r="B3416" t="s">
        <v>548</v>
      </c>
      <c r="C3416" t="s">
        <v>536</v>
      </c>
      <c r="D3416" t="s">
        <v>336</v>
      </c>
      <c r="E3416" t="s">
        <v>102</v>
      </c>
      <c r="F3416">
        <v>40700</v>
      </c>
      <c r="G3416" t="s">
        <v>911</v>
      </c>
      <c r="I3416" t="s">
        <v>537</v>
      </c>
      <c r="J3416">
        <v>2026</v>
      </c>
      <c r="K3416">
        <v>7</v>
      </c>
      <c r="L3416" t="s">
        <v>94</v>
      </c>
      <c r="M3416">
        <v>-173.35480365000001</v>
      </c>
      <c r="N3416">
        <v>1</v>
      </c>
      <c r="O3416">
        <v>-173.35480365000001</v>
      </c>
      <c r="P3416" t="s">
        <v>3055</v>
      </c>
      <c r="Q3416" t="s">
        <v>96</v>
      </c>
    </row>
    <row r="3417" spans="1:17" x14ac:dyDescent="0.25">
      <c r="A3417" t="s">
        <v>2382</v>
      </c>
      <c r="B3417" t="s">
        <v>3183</v>
      </c>
      <c r="C3417" t="s">
        <v>3192</v>
      </c>
      <c r="D3417" t="s">
        <v>336</v>
      </c>
      <c r="E3417" t="s">
        <v>102</v>
      </c>
      <c r="F3417">
        <v>40700</v>
      </c>
      <c r="G3417" t="s">
        <v>911</v>
      </c>
      <c r="I3417" t="s">
        <v>186</v>
      </c>
      <c r="J3417">
        <v>2026</v>
      </c>
      <c r="K3417">
        <v>7</v>
      </c>
      <c r="L3417" t="s">
        <v>94</v>
      </c>
      <c r="M3417">
        <v>-879.12429569999983</v>
      </c>
      <c r="N3417">
        <v>1</v>
      </c>
      <c r="O3417">
        <v>-879.12429569999983</v>
      </c>
      <c r="P3417" t="s">
        <v>3055</v>
      </c>
      <c r="Q3417" t="s">
        <v>96</v>
      </c>
    </row>
    <row r="3418" spans="1:17" x14ac:dyDescent="0.25">
      <c r="A3418" t="s">
        <v>2382</v>
      </c>
      <c r="B3418" t="s">
        <v>550</v>
      </c>
      <c r="C3418" t="s">
        <v>551</v>
      </c>
      <c r="D3418" t="s">
        <v>336</v>
      </c>
      <c r="E3418" t="s">
        <v>102</v>
      </c>
      <c r="F3418">
        <v>40700</v>
      </c>
      <c r="G3418" t="s">
        <v>911</v>
      </c>
      <c r="I3418" t="s">
        <v>186</v>
      </c>
      <c r="J3418">
        <v>2026</v>
      </c>
      <c r="K3418">
        <v>7</v>
      </c>
      <c r="L3418" t="s">
        <v>94</v>
      </c>
      <c r="M3418">
        <v>-3701.3144615999995</v>
      </c>
      <c r="N3418">
        <v>1</v>
      </c>
      <c r="O3418">
        <v>-3701.3144615999995</v>
      </c>
      <c r="P3418" t="s">
        <v>3055</v>
      </c>
      <c r="Q3418" t="s">
        <v>96</v>
      </c>
    </row>
    <row r="3419" spans="1:17" x14ac:dyDescent="0.25">
      <c r="A3419" t="s">
        <v>2734</v>
      </c>
      <c r="B3419" t="s">
        <v>2106</v>
      </c>
      <c r="C3419" t="s">
        <v>373</v>
      </c>
      <c r="D3419" t="s">
        <v>336</v>
      </c>
      <c r="E3419" t="s">
        <v>102</v>
      </c>
      <c r="F3419">
        <v>40700</v>
      </c>
      <c r="G3419" t="s">
        <v>911</v>
      </c>
      <c r="I3419" t="s">
        <v>125</v>
      </c>
      <c r="J3419">
        <v>2026</v>
      </c>
      <c r="K3419">
        <v>7</v>
      </c>
      <c r="L3419" t="s">
        <v>94</v>
      </c>
      <c r="M3419">
        <v>-13.679056649999998</v>
      </c>
      <c r="N3419">
        <v>1</v>
      </c>
      <c r="O3419">
        <v>-13.679056649999998</v>
      </c>
      <c r="P3419" t="s">
        <v>3055</v>
      </c>
      <c r="Q3419" t="s">
        <v>96</v>
      </c>
    </row>
    <row r="3420" spans="1:17" x14ac:dyDescent="0.25">
      <c r="A3420" t="s">
        <v>2382</v>
      </c>
      <c r="B3420" t="s">
        <v>555</v>
      </c>
      <c r="C3420" t="s">
        <v>556</v>
      </c>
      <c r="D3420" t="s">
        <v>336</v>
      </c>
      <c r="E3420" t="s">
        <v>102</v>
      </c>
      <c r="F3420">
        <v>40700</v>
      </c>
      <c r="G3420" t="s">
        <v>911</v>
      </c>
      <c r="I3420" t="s">
        <v>186</v>
      </c>
      <c r="J3420">
        <v>2026</v>
      </c>
      <c r="K3420">
        <v>7</v>
      </c>
      <c r="L3420" t="s">
        <v>94</v>
      </c>
      <c r="M3420">
        <v>-185.26059509999999</v>
      </c>
      <c r="N3420">
        <v>1</v>
      </c>
      <c r="O3420">
        <v>-185.26059509999999</v>
      </c>
      <c r="P3420" t="s">
        <v>3055</v>
      </c>
      <c r="Q3420" t="s">
        <v>96</v>
      </c>
    </row>
    <row r="3421" spans="1:17" x14ac:dyDescent="0.25">
      <c r="A3421" t="s">
        <v>2734</v>
      </c>
      <c r="B3421" t="s">
        <v>557</v>
      </c>
      <c r="C3421" t="s">
        <v>373</v>
      </c>
      <c r="D3421" t="s">
        <v>336</v>
      </c>
      <c r="E3421" t="s">
        <v>102</v>
      </c>
      <c r="F3421">
        <v>40700</v>
      </c>
      <c r="G3421" t="s">
        <v>911</v>
      </c>
      <c r="I3421" t="s">
        <v>186</v>
      </c>
      <c r="J3421">
        <v>2026</v>
      </c>
      <c r="K3421">
        <v>7</v>
      </c>
      <c r="L3421" t="s">
        <v>94</v>
      </c>
      <c r="M3421">
        <v>-12243.006017550002</v>
      </c>
      <c r="N3421">
        <v>1</v>
      </c>
      <c r="O3421">
        <v>-12243.006017550002</v>
      </c>
      <c r="P3421" t="s">
        <v>3055</v>
      </c>
      <c r="Q3421" t="s">
        <v>96</v>
      </c>
    </row>
    <row r="3422" spans="1:17" x14ac:dyDescent="0.25">
      <c r="A3422" t="s">
        <v>2734</v>
      </c>
      <c r="B3422" t="s">
        <v>558</v>
      </c>
      <c r="C3422" t="s">
        <v>373</v>
      </c>
      <c r="D3422" t="s">
        <v>336</v>
      </c>
      <c r="E3422" t="s">
        <v>102</v>
      </c>
      <c r="F3422">
        <v>40700</v>
      </c>
      <c r="G3422" t="s">
        <v>911</v>
      </c>
      <c r="I3422" t="s">
        <v>186</v>
      </c>
      <c r="J3422">
        <v>2026</v>
      </c>
      <c r="K3422">
        <v>7</v>
      </c>
      <c r="L3422" t="s">
        <v>94</v>
      </c>
      <c r="M3422">
        <v>-169.56205139999997</v>
      </c>
      <c r="N3422">
        <v>1</v>
      </c>
      <c r="O3422">
        <v>-169.56205139999997</v>
      </c>
      <c r="P3422" t="s">
        <v>3055</v>
      </c>
      <c r="Q3422" t="s">
        <v>96</v>
      </c>
    </row>
    <row r="3423" spans="1:17" x14ac:dyDescent="0.25">
      <c r="A3423" t="s">
        <v>2734</v>
      </c>
      <c r="B3423" t="s">
        <v>559</v>
      </c>
      <c r="C3423" t="s">
        <v>373</v>
      </c>
      <c r="D3423" t="s">
        <v>336</v>
      </c>
      <c r="E3423" t="s">
        <v>102</v>
      </c>
      <c r="F3423">
        <v>40700</v>
      </c>
      <c r="G3423" t="s">
        <v>911</v>
      </c>
      <c r="I3423" t="s">
        <v>186</v>
      </c>
      <c r="J3423">
        <v>2026</v>
      </c>
      <c r="K3423">
        <v>7</v>
      </c>
      <c r="L3423" t="s">
        <v>94</v>
      </c>
      <c r="M3423">
        <v>-2979.2615758499996</v>
      </c>
      <c r="N3423">
        <v>1</v>
      </c>
      <c r="O3423">
        <v>-2979.2615758499996</v>
      </c>
      <c r="P3423" t="s">
        <v>3055</v>
      </c>
      <c r="Q3423" t="s">
        <v>96</v>
      </c>
    </row>
    <row r="3424" spans="1:17" x14ac:dyDescent="0.25">
      <c r="A3424" t="s">
        <v>2382</v>
      </c>
      <c r="B3424" t="s">
        <v>3184</v>
      </c>
      <c r="C3424" t="s">
        <v>623</v>
      </c>
      <c r="D3424" t="s">
        <v>336</v>
      </c>
      <c r="E3424" t="s">
        <v>102</v>
      </c>
      <c r="F3424">
        <v>40900</v>
      </c>
      <c r="G3424" t="s">
        <v>2520</v>
      </c>
      <c r="I3424" t="s">
        <v>186</v>
      </c>
      <c r="J3424">
        <v>2026</v>
      </c>
      <c r="K3424">
        <v>7</v>
      </c>
      <c r="L3424" t="s">
        <v>94</v>
      </c>
      <c r="M3424">
        <v>-1994.68882515</v>
      </c>
      <c r="N3424">
        <v>1</v>
      </c>
      <c r="O3424">
        <v>-1994.68882515</v>
      </c>
      <c r="P3424" t="s">
        <v>3055</v>
      </c>
      <c r="Q3424" t="s">
        <v>96</v>
      </c>
    </row>
    <row r="3425" spans="1:17" x14ac:dyDescent="0.25">
      <c r="A3425" t="s">
        <v>2734</v>
      </c>
      <c r="B3425" t="s">
        <v>561</v>
      </c>
      <c r="C3425" t="s">
        <v>373</v>
      </c>
      <c r="D3425" t="s">
        <v>336</v>
      </c>
      <c r="E3425" t="s">
        <v>102</v>
      </c>
      <c r="F3425">
        <v>40700</v>
      </c>
      <c r="G3425" t="s">
        <v>911</v>
      </c>
      <c r="I3425" t="s">
        <v>186</v>
      </c>
      <c r="J3425">
        <v>2026</v>
      </c>
      <c r="K3425">
        <v>7</v>
      </c>
      <c r="L3425" t="s">
        <v>94</v>
      </c>
      <c r="M3425">
        <v>-83.189063999999988</v>
      </c>
      <c r="N3425">
        <v>1</v>
      </c>
      <c r="O3425">
        <v>-83.189063999999988</v>
      </c>
      <c r="P3425" t="s">
        <v>3055</v>
      </c>
      <c r="Q3425" t="s">
        <v>96</v>
      </c>
    </row>
    <row r="3426" spans="1:17" x14ac:dyDescent="0.25">
      <c r="A3426" t="s">
        <v>2382</v>
      </c>
      <c r="B3426" t="s">
        <v>562</v>
      </c>
      <c r="C3426" t="s">
        <v>395</v>
      </c>
      <c r="D3426" t="s">
        <v>336</v>
      </c>
      <c r="E3426" t="s">
        <v>102</v>
      </c>
      <c r="F3426">
        <v>40700</v>
      </c>
      <c r="G3426" t="s">
        <v>911</v>
      </c>
      <c r="I3426" t="s">
        <v>186</v>
      </c>
      <c r="J3426">
        <v>2026</v>
      </c>
      <c r="K3426">
        <v>7</v>
      </c>
      <c r="L3426" t="s">
        <v>94</v>
      </c>
      <c r="M3426">
        <v>-2268.8050958999997</v>
      </c>
      <c r="N3426">
        <v>1</v>
      </c>
      <c r="O3426">
        <v>-2268.8050958999997</v>
      </c>
      <c r="P3426" t="s">
        <v>3055</v>
      </c>
      <c r="Q3426" t="s">
        <v>96</v>
      </c>
    </row>
    <row r="3427" spans="1:17" x14ac:dyDescent="0.25">
      <c r="A3427" t="s">
        <v>2539</v>
      </c>
      <c r="B3427" t="s">
        <v>563</v>
      </c>
      <c r="C3427" t="s">
        <v>536</v>
      </c>
      <c r="D3427" t="s">
        <v>336</v>
      </c>
      <c r="E3427" t="s">
        <v>102</v>
      </c>
      <c r="F3427">
        <v>40700</v>
      </c>
      <c r="G3427" t="s">
        <v>911</v>
      </c>
      <c r="I3427" t="s">
        <v>537</v>
      </c>
      <c r="J3427">
        <v>2026</v>
      </c>
      <c r="K3427">
        <v>7</v>
      </c>
      <c r="L3427" t="s">
        <v>94</v>
      </c>
      <c r="M3427">
        <v>-136.51334759999997</v>
      </c>
      <c r="N3427">
        <v>1</v>
      </c>
      <c r="O3427">
        <v>-136.51334759999997</v>
      </c>
      <c r="P3427" t="s">
        <v>3055</v>
      </c>
      <c r="Q3427" t="s">
        <v>96</v>
      </c>
    </row>
    <row r="3428" spans="1:17" x14ac:dyDescent="0.25">
      <c r="A3428" t="s">
        <v>2382</v>
      </c>
      <c r="B3428" t="s">
        <v>3185</v>
      </c>
      <c r="C3428" t="s">
        <v>623</v>
      </c>
      <c r="D3428" t="s">
        <v>336</v>
      </c>
      <c r="E3428" t="s">
        <v>102</v>
      </c>
      <c r="F3428">
        <v>40900</v>
      </c>
      <c r="G3428" t="s">
        <v>2520</v>
      </c>
      <c r="I3428" t="s">
        <v>186</v>
      </c>
      <c r="J3428">
        <v>2026</v>
      </c>
      <c r="K3428">
        <v>7</v>
      </c>
      <c r="L3428" t="s">
        <v>94</v>
      </c>
      <c r="M3428">
        <v>-9.5166791999999987</v>
      </c>
      <c r="N3428">
        <v>1</v>
      </c>
      <c r="O3428">
        <v>-9.5166791999999987</v>
      </c>
      <c r="P3428" t="s">
        <v>3055</v>
      </c>
      <c r="Q3428" t="s">
        <v>96</v>
      </c>
    </row>
    <row r="3429" spans="1:17" x14ac:dyDescent="0.25">
      <c r="A3429" t="s">
        <v>2734</v>
      </c>
      <c r="B3429" t="s">
        <v>795</v>
      </c>
      <c r="C3429" t="s">
        <v>373</v>
      </c>
      <c r="D3429" t="s">
        <v>336</v>
      </c>
      <c r="E3429" t="s">
        <v>102</v>
      </c>
      <c r="F3429">
        <v>40700</v>
      </c>
      <c r="G3429" t="s">
        <v>911</v>
      </c>
      <c r="I3429" t="s">
        <v>186</v>
      </c>
      <c r="J3429">
        <v>2026</v>
      </c>
      <c r="K3429">
        <v>7</v>
      </c>
      <c r="L3429" t="s">
        <v>94</v>
      </c>
      <c r="M3429">
        <v>-2.4072425999999996</v>
      </c>
      <c r="N3429">
        <v>1</v>
      </c>
      <c r="O3429">
        <v>-2.4072425999999996</v>
      </c>
      <c r="P3429" t="s">
        <v>3055</v>
      </c>
      <c r="Q3429" t="s">
        <v>96</v>
      </c>
    </row>
    <row r="3430" spans="1:17" x14ac:dyDescent="0.25">
      <c r="A3430" t="s">
        <v>2632</v>
      </c>
      <c r="B3430" t="s">
        <v>564</v>
      </c>
      <c r="C3430" t="s">
        <v>389</v>
      </c>
      <c r="D3430" t="s">
        <v>336</v>
      </c>
      <c r="E3430" t="s">
        <v>102</v>
      </c>
      <c r="F3430">
        <v>40700</v>
      </c>
      <c r="G3430" t="s">
        <v>911</v>
      </c>
      <c r="I3430" t="s">
        <v>186</v>
      </c>
      <c r="J3430">
        <v>2026</v>
      </c>
      <c r="K3430">
        <v>7</v>
      </c>
      <c r="L3430" t="s">
        <v>94</v>
      </c>
      <c r="M3430">
        <v>-1002.3597937499999</v>
      </c>
      <c r="N3430">
        <v>1</v>
      </c>
      <c r="O3430">
        <v>-1002.3597937499999</v>
      </c>
      <c r="P3430" t="s">
        <v>3055</v>
      </c>
      <c r="Q3430" t="s">
        <v>96</v>
      </c>
    </row>
    <row r="3431" spans="1:17" x14ac:dyDescent="0.25">
      <c r="A3431" t="s">
        <v>2734</v>
      </c>
      <c r="B3431" t="s">
        <v>3186</v>
      </c>
      <c r="C3431" t="s">
        <v>373</v>
      </c>
      <c r="D3431" t="s">
        <v>336</v>
      </c>
      <c r="E3431" t="s">
        <v>102</v>
      </c>
      <c r="F3431">
        <v>40700</v>
      </c>
      <c r="G3431" t="s">
        <v>911</v>
      </c>
      <c r="I3431" t="s">
        <v>186</v>
      </c>
      <c r="J3431">
        <v>2026</v>
      </c>
      <c r="K3431">
        <v>7</v>
      </c>
      <c r="L3431" t="s">
        <v>94</v>
      </c>
      <c r="M3431">
        <v>-12546.713358899999</v>
      </c>
      <c r="N3431">
        <v>1</v>
      </c>
      <c r="O3431">
        <v>-12546.713358899999</v>
      </c>
      <c r="P3431" t="s">
        <v>3055</v>
      </c>
      <c r="Q3431" t="s">
        <v>96</v>
      </c>
    </row>
    <row r="3432" spans="1:17" x14ac:dyDescent="0.25">
      <c r="A3432" t="s">
        <v>2539</v>
      </c>
      <c r="B3432" t="s">
        <v>3187</v>
      </c>
      <c r="C3432" t="s">
        <v>536</v>
      </c>
      <c r="D3432" t="s">
        <v>336</v>
      </c>
      <c r="E3432" t="s">
        <v>102</v>
      </c>
      <c r="F3432">
        <v>40700</v>
      </c>
      <c r="G3432" t="s">
        <v>911</v>
      </c>
      <c r="I3432" t="s">
        <v>537</v>
      </c>
      <c r="J3432">
        <v>2026</v>
      </c>
      <c r="K3432">
        <v>7</v>
      </c>
      <c r="L3432" t="s">
        <v>94</v>
      </c>
      <c r="M3432">
        <v>-247.49214420000001</v>
      </c>
      <c r="N3432">
        <v>1</v>
      </c>
      <c r="O3432">
        <v>-247.49214420000001</v>
      </c>
      <c r="P3432" t="s">
        <v>3055</v>
      </c>
      <c r="Q3432" t="s">
        <v>96</v>
      </c>
    </row>
    <row r="3433" spans="1:17" x14ac:dyDescent="0.25">
      <c r="A3433" t="s">
        <v>2516</v>
      </c>
      <c r="B3433" t="s">
        <v>302</v>
      </c>
      <c r="C3433" t="s">
        <v>296</v>
      </c>
      <c r="D3433" t="s">
        <v>336</v>
      </c>
      <c r="E3433" t="s">
        <v>102</v>
      </c>
      <c r="F3433">
        <v>40700</v>
      </c>
      <c r="G3433" t="s">
        <v>911</v>
      </c>
      <c r="I3433" t="s">
        <v>186</v>
      </c>
      <c r="J3433">
        <v>2026</v>
      </c>
      <c r="K3433">
        <v>7</v>
      </c>
      <c r="L3433" t="s">
        <v>94</v>
      </c>
      <c r="M3433">
        <v>-50.290666649999999</v>
      </c>
      <c r="N3433">
        <v>1</v>
      </c>
      <c r="O3433">
        <v>-50.290666649999999</v>
      </c>
      <c r="P3433" t="s">
        <v>3055</v>
      </c>
      <c r="Q3433" t="s">
        <v>96</v>
      </c>
    </row>
    <row r="3434" spans="1:17" x14ac:dyDescent="0.25">
      <c r="A3434" t="s">
        <v>2516</v>
      </c>
      <c r="B3434" t="s">
        <v>567</v>
      </c>
      <c r="C3434" t="s">
        <v>296</v>
      </c>
      <c r="D3434" t="s">
        <v>336</v>
      </c>
      <c r="E3434" t="s">
        <v>102</v>
      </c>
      <c r="F3434">
        <v>40700</v>
      </c>
      <c r="G3434" t="s">
        <v>911</v>
      </c>
      <c r="I3434" t="s">
        <v>186</v>
      </c>
      <c r="J3434">
        <v>2026</v>
      </c>
      <c r="K3434">
        <v>7</v>
      </c>
      <c r="L3434" t="s">
        <v>94</v>
      </c>
      <c r="M3434">
        <v>-753.83421959999998</v>
      </c>
      <c r="N3434">
        <v>1</v>
      </c>
      <c r="O3434">
        <v>-753.83421959999998</v>
      </c>
      <c r="P3434" t="s">
        <v>3055</v>
      </c>
      <c r="Q3434" t="s">
        <v>96</v>
      </c>
    </row>
    <row r="3435" spans="1:17" x14ac:dyDescent="0.25">
      <c r="A3435" t="s">
        <v>1121</v>
      </c>
      <c r="B3435" t="s">
        <v>570</v>
      </c>
      <c r="C3435" t="s">
        <v>252</v>
      </c>
      <c r="D3435" t="s">
        <v>336</v>
      </c>
      <c r="E3435" t="s">
        <v>102</v>
      </c>
      <c r="F3435">
        <v>40700</v>
      </c>
      <c r="G3435" t="s">
        <v>911</v>
      </c>
      <c r="I3435" t="s">
        <v>186</v>
      </c>
      <c r="J3435">
        <v>2026</v>
      </c>
      <c r="K3435">
        <v>7</v>
      </c>
      <c r="L3435" t="s">
        <v>94</v>
      </c>
      <c r="M3435">
        <v>-86.011550100000008</v>
      </c>
      <c r="N3435">
        <v>1</v>
      </c>
      <c r="O3435">
        <v>-86.011550100000008</v>
      </c>
      <c r="P3435" t="s">
        <v>3055</v>
      </c>
      <c r="Q3435" t="s">
        <v>96</v>
      </c>
    </row>
    <row r="3436" spans="1:17" x14ac:dyDescent="0.25">
      <c r="A3436" t="s">
        <v>2516</v>
      </c>
      <c r="B3436" t="s">
        <v>303</v>
      </c>
      <c r="C3436" t="s">
        <v>296</v>
      </c>
      <c r="D3436" t="s">
        <v>336</v>
      </c>
      <c r="E3436" t="s">
        <v>102</v>
      </c>
      <c r="F3436">
        <v>40700</v>
      </c>
      <c r="G3436" t="s">
        <v>911</v>
      </c>
      <c r="I3436" t="s">
        <v>186</v>
      </c>
      <c r="J3436">
        <v>2026</v>
      </c>
      <c r="K3436">
        <v>7</v>
      </c>
      <c r="L3436" t="s">
        <v>94</v>
      </c>
      <c r="M3436">
        <v>-454.28048294999996</v>
      </c>
      <c r="N3436">
        <v>1</v>
      </c>
      <c r="O3436">
        <v>-454.28048294999996</v>
      </c>
      <c r="P3436" t="s">
        <v>3055</v>
      </c>
      <c r="Q3436" t="s">
        <v>96</v>
      </c>
    </row>
    <row r="3437" spans="1:17" x14ac:dyDescent="0.25">
      <c r="A3437" t="s">
        <v>2516</v>
      </c>
      <c r="B3437" t="s">
        <v>571</v>
      </c>
      <c r="C3437" t="s">
        <v>296</v>
      </c>
      <c r="D3437" t="s">
        <v>336</v>
      </c>
      <c r="E3437" t="s">
        <v>102</v>
      </c>
      <c r="F3437">
        <v>40700</v>
      </c>
      <c r="G3437" t="s">
        <v>911</v>
      </c>
      <c r="I3437" t="s">
        <v>186</v>
      </c>
      <c r="J3437">
        <v>2026</v>
      </c>
      <c r="K3437">
        <v>7</v>
      </c>
      <c r="L3437" t="s">
        <v>94</v>
      </c>
      <c r="M3437">
        <v>-136.40339579999997</v>
      </c>
      <c r="N3437">
        <v>1</v>
      </c>
      <c r="O3437">
        <v>-136.40339579999997</v>
      </c>
      <c r="P3437" t="s">
        <v>3055</v>
      </c>
      <c r="Q3437" t="s">
        <v>96</v>
      </c>
    </row>
    <row r="3438" spans="1:17" x14ac:dyDescent="0.25">
      <c r="A3438" t="s">
        <v>2516</v>
      </c>
      <c r="B3438" t="s">
        <v>798</v>
      </c>
      <c r="C3438" t="s">
        <v>296</v>
      </c>
      <c r="D3438" t="s">
        <v>336</v>
      </c>
      <c r="E3438" t="s">
        <v>102</v>
      </c>
      <c r="F3438">
        <v>40700</v>
      </c>
      <c r="G3438" t="s">
        <v>911</v>
      </c>
      <c r="I3438" t="s">
        <v>186</v>
      </c>
      <c r="J3438">
        <v>2026</v>
      </c>
      <c r="K3438">
        <v>7</v>
      </c>
      <c r="L3438" t="s">
        <v>94</v>
      </c>
      <c r="M3438">
        <v>-673.64309669999989</v>
      </c>
      <c r="N3438">
        <v>1</v>
      </c>
      <c r="O3438">
        <v>-673.64309669999989</v>
      </c>
      <c r="P3438" t="s">
        <v>3055</v>
      </c>
      <c r="Q3438" t="s">
        <v>96</v>
      </c>
    </row>
    <row r="3439" spans="1:17" x14ac:dyDescent="0.25">
      <c r="A3439" t="s">
        <v>2516</v>
      </c>
      <c r="B3439" t="s">
        <v>376</v>
      </c>
      <c r="C3439" t="s">
        <v>296</v>
      </c>
      <c r="D3439" t="s">
        <v>336</v>
      </c>
      <c r="E3439" t="s">
        <v>102</v>
      </c>
      <c r="F3439">
        <v>40700</v>
      </c>
      <c r="G3439" t="s">
        <v>911</v>
      </c>
      <c r="I3439" t="s">
        <v>186</v>
      </c>
      <c r="J3439">
        <v>2026</v>
      </c>
      <c r="K3439">
        <v>7</v>
      </c>
      <c r="L3439" t="s">
        <v>94</v>
      </c>
      <c r="M3439">
        <v>-105.4800369</v>
      </c>
      <c r="N3439">
        <v>1</v>
      </c>
      <c r="O3439">
        <v>-105.4800369</v>
      </c>
      <c r="P3439" t="s">
        <v>3055</v>
      </c>
      <c r="Q3439" t="s">
        <v>96</v>
      </c>
    </row>
    <row r="3440" spans="1:17" x14ac:dyDescent="0.25">
      <c r="A3440" t="s">
        <v>2516</v>
      </c>
      <c r="B3440" t="s">
        <v>304</v>
      </c>
      <c r="C3440" t="s">
        <v>296</v>
      </c>
      <c r="D3440" t="s">
        <v>336</v>
      </c>
      <c r="E3440" t="s">
        <v>102</v>
      </c>
      <c r="F3440">
        <v>40700</v>
      </c>
      <c r="G3440" t="s">
        <v>911</v>
      </c>
      <c r="I3440" t="s">
        <v>186</v>
      </c>
      <c r="J3440">
        <v>2026</v>
      </c>
      <c r="K3440">
        <v>7</v>
      </c>
      <c r="L3440" t="s">
        <v>94</v>
      </c>
      <c r="M3440">
        <v>-32.170843949999998</v>
      </c>
      <c r="N3440">
        <v>1</v>
      </c>
      <c r="O3440">
        <v>-32.170843949999998</v>
      </c>
      <c r="P3440" t="s">
        <v>3055</v>
      </c>
      <c r="Q3440" t="s">
        <v>96</v>
      </c>
    </row>
    <row r="3441" spans="1:17" x14ac:dyDescent="0.25">
      <c r="A3441" t="s">
        <v>2699</v>
      </c>
      <c r="B3441" t="s">
        <v>575</v>
      </c>
      <c r="C3441" t="s">
        <v>576</v>
      </c>
      <c r="D3441" t="s">
        <v>336</v>
      </c>
      <c r="E3441" t="s">
        <v>102</v>
      </c>
      <c r="F3441">
        <v>40700</v>
      </c>
      <c r="G3441" t="s">
        <v>911</v>
      </c>
      <c r="I3441" t="s">
        <v>186</v>
      </c>
      <c r="J3441">
        <v>2026</v>
      </c>
      <c r="K3441">
        <v>7</v>
      </c>
      <c r="L3441" t="s">
        <v>94</v>
      </c>
      <c r="M3441">
        <v>-34.633647299999993</v>
      </c>
      <c r="N3441">
        <v>1</v>
      </c>
      <c r="O3441">
        <v>-34.633647299999993</v>
      </c>
      <c r="P3441" t="s">
        <v>3055</v>
      </c>
      <c r="Q3441" t="s">
        <v>96</v>
      </c>
    </row>
    <row r="3442" spans="1:17" x14ac:dyDescent="0.25">
      <c r="A3442" t="s">
        <v>2516</v>
      </c>
      <c r="B3442" t="s">
        <v>378</v>
      </c>
      <c r="C3442" t="s">
        <v>296</v>
      </c>
      <c r="D3442" t="s">
        <v>336</v>
      </c>
      <c r="E3442" t="s">
        <v>102</v>
      </c>
      <c r="F3442">
        <v>40700</v>
      </c>
      <c r="G3442" t="s">
        <v>911</v>
      </c>
      <c r="I3442" t="s">
        <v>186</v>
      </c>
      <c r="J3442">
        <v>2026</v>
      </c>
      <c r="K3442">
        <v>7</v>
      </c>
      <c r="L3442" t="s">
        <v>94</v>
      </c>
      <c r="M3442">
        <v>-223.28754210000002</v>
      </c>
      <c r="N3442">
        <v>1</v>
      </c>
      <c r="O3442">
        <v>-223.28754210000002</v>
      </c>
      <c r="P3442" t="s">
        <v>3055</v>
      </c>
      <c r="Q3442" t="s">
        <v>96</v>
      </c>
    </row>
    <row r="3443" spans="1:17" x14ac:dyDescent="0.25">
      <c r="A3443" t="s">
        <v>1121</v>
      </c>
      <c r="B3443" t="s">
        <v>3188</v>
      </c>
      <c r="C3443" t="s">
        <v>252</v>
      </c>
      <c r="D3443" t="s">
        <v>336</v>
      </c>
      <c r="E3443" t="s">
        <v>102</v>
      </c>
      <c r="F3443">
        <v>40700</v>
      </c>
      <c r="G3443" t="s">
        <v>911</v>
      </c>
      <c r="I3443" t="s">
        <v>186</v>
      </c>
      <c r="J3443">
        <v>2026</v>
      </c>
      <c r="K3443">
        <v>7</v>
      </c>
      <c r="L3443" t="s">
        <v>94</v>
      </c>
      <c r="M3443">
        <v>-533.21300865000001</v>
      </c>
      <c r="N3443">
        <v>1</v>
      </c>
      <c r="O3443">
        <v>-533.21300865000001</v>
      </c>
      <c r="P3443" t="s">
        <v>3055</v>
      </c>
      <c r="Q3443" t="s">
        <v>96</v>
      </c>
    </row>
    <row r="3444" spans="1:17" x14ac:dyDescent="0.25">
      <c r="A3444" t="s">
        <v>2377</v>
      </c>
      <c r="B3444">
        <v>20180244</v>
      </c>
      <c r="C3444" t="s">
        <v>316</v>
      </c>
      <c r="D3444" t="s">
        <v>336</v>
      </c>
      <c r="E3444" t="s">
        <v>102</v>
      </c>
      <c r="F3444">
        <v>40700</v>
      </c>
      <c r="G3444" t="s">
        <v>911</v>
      </c>
      <c r="I3444" t="s">
        <v>186</v>
      </c>
      <c r="J3444">
        <v>2026</v>
      </c>
      <c r="K3444">
        <v>7</v>
      </c>
      <c r="L3444" t="s">
        <v>94</v>
      </c>
      <c r="M3444">
        <v>-4533.0325708499995</v>
      </c>
      <c r="N3444">
        <v>1</v>
      </c>
      <c r="O3444">
        <v>-4533.0325708499995</v>
      </c>
      <c r="P3444" t="s">
        <v>3055</v>
      </c>
      <c r="Q3444" t="s">
        <v>96</v>
      </c>
    </row>
    <row r="3445" spans="1:17" x14ac:dyDescent="0.25">
      <c r="A3445" t="s">
        <v>2516</v>
      </c>
      <c r="B3445" t="s">
        <v>306</v>
      </c>
      <c r="C3445" t="s">
        <v>296</v>
      </c>
      <c r="D3445" t="s">
        <v>336</v>
      </c>
      <c r="E3445" t="s">
        <v>102</v>
      </c>
      <c r="F3445">
        <v>40700</v>
      </c>
      <c r="G3445" t="s">
        <v>911</v>
      </c>
      <c r="I3445" t="s">
        <v>186</v>
      </c>
      <c r="J3445">
        <v>2026</v>
      </c>
      <c r="K3445">
        <v>7</v>
      </c>
      <c r="L3445" t="s">
        <v>94</v>
      </c>
      <c r="M3445">
        <v>-2312.75247945</v>
      </c>
      <c r="N3445">
        <v>1</v>
      </c>
      <c r="O3445">
        <v>-2312.75247945</v>
      </c>
      <c r="P3445" t="s">
        <v>3055</v>
      </c>
      <c r="Q3445" t="s">
        <v>96</v>
      </c>
    </row>
    <row r="3446" spans="1:17" x14ac:dyDescent="0.25">
      <c r="A3446" t="s">
        <v>1121</v>
      </c>
      <c r="B3446" t="s">
        <v>577</v>
      </c>
      <c r="C3446" t="s">
        <v>252</v>
      </c>
      <c r="D3446" t="s">
        <v>336</v>
      </c>
      <c r="E3446" t="s">
        <v>102</v>
      </c>
      <c r="F3446">
        <v>40700</v>
      </c>
      <c r="G3446" t="s">
        <v>911</v>
      </c>
      <c r="I3446" t="s">
        <v>186</v>
      </c>
      <c r="J3446">
        <v>2026</v>
      </c>
      <c r="K3446">
        <v>7</v>
      </c>
      <c r="L3446" t="s">
        <v>94</v>
      </c>
      <c r="M3446">
        <v>-4190.9286572999999</v>
      </c>
      <c r="N3446">
        <v>1</v>
      </c>
      <c r="O3446">
        <v>-4190.9286572999999</v>
      </c>
      <c r="P3446" t="s">
        <v>3055</v>
      </c>
      <c r="Q3446" t="s">
        <v>96</v>
      </c>
    </row>
    <row r="3447" spans="1:17" x14ac:dyDescent="0.25">
      <c r="A3447" t="s">
        <v>2516</v>
      </c>
      <c r="B3447" t="s">
        <v>3189</v>
      </c>
      <c r="C3447" t="s">
        <v>296</v>
      </c>
      <c r="D3447" t="s">
        <v>336</v>
      </c>
      <c r="E3447" t="s">
        <v>102</v>
      </c>
      <c r="F3447">
        <v>40700</v>
      </c>
      <c r="G3447" t="s">
        <v>911</v>
      </c>
      <c r="I3447" t="s">
        <v>186</v>
      </c>
      <c r="J3447">
        <v>2026</v>
      </c>
      <c r="K3447">
        <v>7</v>
      </c>
      <c r="L3447" t="s">
        <v>94</v>
      </c>
      <c r="M3447">
        <v>-565.50082259999999</v>
      </c>
      <c r="N3447">
        <v>1</v>
      </c>
      <c r="O3447">
        <v>-565.50082259999999</v>
      </c>
      <c r="P3447" t="s">
        <v>3055</v>
      </c>
      <c r="Q3447" t="s">
        <v>96</v>
      </c>
    </row>
    <row r="3448" spans="1:17" x14ac:dyDescent="0.25">
      <c r="A3448" t="s">
        <v>2377</v>
      </c>
      <c r="B3448">
        <v>20210004</v>
      </c>
      <c r="C3448" t="s">
        <v>316</v>
      </c>
      <c r="D3448" t="s">
        <v>336</v>
      </c>
      <c r="E3448" t="s">
        <v>102</v>
      </c>
      <c r="F3448">
        <v>40700</v>
      </c>
      <c r="G3448" t="s">
        <v>911</v>
      </c>
      <c r="I3448" t="s">
        <v>186</v>
      </c>
      <c r="J3448">
        <v>2026</v>
      </c>
      <c r="K3448">
        <v>7</v>
      </c>
      <c r="L3448" t="s">
        <v>94</v>
      </c>
      <c r="M3448">
        <v>-74.077100999999999</v>
      </c>
      <c r="N3448">
        <v>1</v>
      </c>
      <c r="O3448">
        <v>-74.077100999999999</v>
      </c>
      <c r="P3448" t="s">
        <v>3055</v>
      </c>
      <c r="Q3448" t="s">
        <v>96</v>
      </c>
    </row>
    <row r="3449" spans="1:17" x14ac:dyDescent="0.25">
      <c r="A3449" t="s">
        <v>2382</v>
      </c>
      <c r="B3449" t="s">
        <v>2131</v>
      </c>
      <c r="C3449" t="s">
        <v>451</v>
      </c>
      <c r="D3449" t="s">
        <v>336</v>
      </c>
      <c r="E3449" t="s">
        <v>102</v>
      </c>
      <c r="F3449">
        <v>40700</v>
      </c>
      <c r="G3449" t="s">
        <v>911</v>
      </c>
      <c r="I3449" t="s">
        <v>186</v>
      </c>
      <c r="J3449">
        <v>2026</v>
      </c>
      <c r="K3449">
        <v>7</v>
      </c>
      <c r="L3449" t="s">
        <v>94</v>
      </c>
      <c r="M3449">
        <v>-222.08742989999999</v>
      </c>
      <c r="N3449">
        <v>1</v>
      </c>
      <c r="O3449">
        <v>-222.08742989999999</v>
      </c>
      <c r="P3449" t="s">
        <v>3055</v>
      </c>
      <c r="Q3449" t="s">
        <v>96</v>
      </c>
    </row>
    <row r="3450" spans="1:17" x14ac:dyDescent="0.25">
      <c r="A3450" t="s">
        <v>2516</v>
      </c>
      <c r="B3450" t="s">
        <v>380</v>
      </c>
      <c r="C3450" t="s">
        <v>296</v>
      </c>
      <c r="D3450" t="s">
        <v>336</v>
      </c>
      <c r="E3450" t="s">
        <v>102</v>
      </c>
      <c r="F3450">
        <v>40700</v>
      </c>
      <c r="G3450" t="s">
        <v>911</v>
      </c>
      <c r="I3450" t="s">
        <v>186</v>
      </c>
      <c r="J3450">
        <v>2026</v>
      </c>
      <c r="K3450">
        <v>7</v>
      </c>
      <c r="L3450" t="s">
        <v>94</v>
      </c>
      <c r="M3450">
        <v>-1057.9065073500001</v>
      </c>
      <c r="N3450">
        <v>1</v>
      </c>
      <c r="O3450">
        <v>-1057.9065073500001</v>
      </c>
      <c r="P3450" t="s">
        <v>3055</v>
      </c>
      <c r="Q3450" t="s">
        <v>96</v>
      </c>
    </row>
    <row r="3451" spans="1:17" x14ac:dyDescent="0.25">
      <c r="A3451" t="s">
        <v>1121</v>
      </c>
      <c r="B3451" t="s">
        <v>579</v>
      </c>
      <c r="C3451" t="s">
        <v>252</v>
      </c>
      <c r="D3451" t="s">
        <v>336</v>
      </c>
      <c r="E3451" t="s">
        <v>102</v>
      </c>
      <c r="F3451">
        <v>40700</v>
      </c>
      <c r="G3451" t="s">
        <v>911</v>
      </c>
      <c r="I3451" t="s">
        <v>186</v>
      </c>
      <c r="J3451">
        <v>2026</v>
      </c>
      <c r="K3451">
        <v>7</v>
      </c>
      <c r="L3451" t="s">
        <v>94</v>
      </c>
      <c r="M3451">
        <v>-2052.0088039499997</v>
      </c>
      <c r="N3451">
        <v>1</v>
      </c>
      <c r="O3451">
        <v>-2052.0088039499997</v>
      </c>
      <c r="P3451" t="s">
        <v>3055</v>
      </c>
      <c r="Q3451" t="s">
        <v>96</v>
      </c>
    </row>
    <row r="3452" spans="1:17" x14ac:dyDescent="0.25">
      <c r="A3452" t="s">
        <v>2516</v>
      </c>
      <c r="B3452" t="s">
        <v>308</v>
      </c>
      <c r="C3452" t="s">
        <v>296</v>
      </c>
      <c r="D3452" t="s">
        <v>336</v>
      </c>
      <c r="E3452" t="s">
        <v>102</v>
      </c>
      <c r="F3452">
        <v>40700</v>
      </c>
      <c r="G3452" t="s">
        <v>911</v>
      </c>
      <c r="I3452" t="s">
        <v>186</v>
      </c>
      <c r="J3452">
        <v>2026</v>
      </c>
      <c r="K3452">
        <v>7</v>
      </c>
      <c r="L3452" t="s">
        <v>94</v>
      </c>
      <c r="M3452">
        <v>-1899.3781600499997</v>
      </c>
      <c r="N3452">
        <v>1</v>
      </c>
      <c r="O3452">
        <v>-1899.3781600499997</v>
      </c>
      <c r="P3452" t="s">
        <v>3055</v>
      </c>
      <c r="Q3452" t="s">
        <v>96</v>
      </c>
    </row>
    <row r="3453" spans="1:17" x14ac:dyDescent="0.25">
      <c r="A3453" t="s">
        <v>2377</v>
      </c>
      <c r="B3453">
        <v>20190341</v>
      </c>
      <c r="C3453" t="s">
        <v>316</v>
      </c>
      <c r="D3453" t="s">
        <v>336</v>
      </c>
      <c r="E3453" t="s">
        <v>102</v>
      </c>
      <c r="F3453">
        <v>40700</v>
      </c>
      <c r="G3453" t="s">
        <v>911</v>
      </c>
      <c r="I3453" t="s">
        <v>186</v>
      </c>
      <c r="J3453">
        <v>2026</v>
      </c>
      <c r="K3453">
        <v>7</v>
      </c>
      <c r="L3453" t="s">
        <v>94</v>
      </c>
      <c r="M3453">
        <v>-1009.0650989999999</v>
      </c>
      <c r="N3453">
        <v>1</v>
      </c>
      <c r="O3453">
        <v>-1009.0650989999999</v>
      </c>
      <c r="P3453" t="s">
        <v>3055</v>
      </c>
      <c r="Q3453" t="s">
        <v>96</v>
      </c>
    </row>
    <row r="3454" spans="1:17" x14ac:dyDescent="0.25">
      <c r="A3454" t="s">
        <v>2516</v>
      </c>
      <c r="B3454" t="s">
        <v>381</v>
      </c>
      <c r="C3454" t="s">
        <v>296</v>
      </c>
      <c r="D3454" t="s">
        <v>336</v>
      </c>
      <c r="E3454" t="s">
        <v>102</v>
      </c>
      <c r="F3454">
        <v>40700</v>
      </c>
      <c r="G3454" t="s">
        <v>911</v>
      </c>
      <c r="I3454" t="s">
        <v>186</v>
      </c>
      <c r="J3454">
        <v>2026</v>
      </c>
      <c r="K3454">
        <v>7</v>
      </c>
      <c r="L3454" t="s">
        <v>94</v>
      </c>
      <c r="M3454">
        <v>-248.30333115000002</v>
      </c>
      <c r="N3454">
        <v>1</v>
      </c>
      <c r="O3454">
        <v>-248.30333115000002</v>
      </c>
      <c r="P3454" t="s">
        <v>3055</v>
      </c>
      <c r="Q3454" t="s">
        <v>96</v>
      </c>
    </row>
    <row r="3455" spans="1:17" x14ac:dyDescent="0.25">
      <c r="A3455" t="s">
        <v>2377</v>
      </c>
      <c r="B3455">
        <v>20200041</v>
      </c>
      <c r="C3455" t="s">
        <v>316</v>
      </c>
      <c r="D3455" t="s">
        <v>336</v>
      </c>
      <c r="E3455" t="s">
        <v>102</v>
      </c>
      <c r="F3455">
        <v>40700</v>
      </c>
      <c r="G3455" t="s">
        <v>911</v>
      </c>
      <c r="I3455" t="s">
        <v>186</v>
      </c>
      <c r="J3455">
        <v>2026</v>
      </c>
      <c r="K3455">
        <v>7</v>
      </c>
      <c r="L3455" t="s">
        <v>94</v>
      </c>
      <c r="M3455">
        <v>-285.23660864999999</v>
      </c>
      <c r="N3455">
        <v>1</v>
      </c>
      <c r="O3455">
        <v>-285.23660864999999</v>
      </c>
      <c r="P3455" t="s">
        <v>3055</v>
      </c>
      <c r="Q3455" t="s">
        <v>96</v>
      </c>
    </row>
    <row r="3456" spans="1:17" x14ac:dyDescent="0.25">
      <c r="A3456" t="s">
        <v>2516</v>
      </c>
      <c r="B3456" t="s">
        <v>580</v>
      </c>
      <c r="C3456" t="s">
        <v>296</v>
      </c>
      <c r="D3456" t="s">
        <v>336</v>
      </c>
      <c r="E3456" t="s">
        <v>102</v>
      </c>
      <c r="F3456">
        <v>40700</v>
      </c>
      <c r="G3456" t="s">
        <v>911</v>
      </c>
      <c r="I3456" t="s">
        <v>186</v>
      </c>
      <c r="J3456">
        <v>2026</v>
      </c>
      <c r="K3456">
        <v>7</v>
      </c>
      <c r="L3456" t="s">
        <v>94</v>
      </c>
      <c r="M3456">
        <v>-218.10109229999998</v>
      </c>
      <c r="N3456">
        <v>1</v>
      </c>
      <c r="O3456">
        <v>-218.10109229999998</v>
      </c>
      <c r="P3456" t="s">
        <v>3055</v>
      </c>
      <c r="Q3456" t="s">
        <v>96</v>
      </c>
    </row>
    <row r="3457" spans="1:17" x14ac:dyDescent="0.25">
      <c r="A3457" t="s">
        <v>2516</v>
      </c>
      <c r="B3457" t="s">
        <v>581</v>
      </c>
      <c r="C3457" t="s">
        <v>296</v>
      </c>
      <c r="D3457" t="s">
        <v>336</v>
      </c>
      <c r="E3457" t="s">
        <v>102</v>
      </c>
      <c r="F3457">
        <v>40700</v>
      </c>
      <c r="G3457" t="s">
        <v>911</v>
      </c>
      <c r="I3457" t="s">
        <v>186</v>
      </c>
      <c r="J3457">
        <v>2026</v>
      </c>
      <c r="K3457">
        <v>7</v>
      </c>
      <c r="L3457" t="s">
        <v>94</v>
      </c>
      <c r="M3457">
        <v>-34.122488399999995</v>
      </c>
      <c r="N3457">
        <v>1</v>
      </c>
      <c r="O3457">
        <v>-34.122488399999995</v>
      </c>
      <c r="P3457" t="s">
        <v>3055</v>
      </c>
      <c r="Q3457" t="s">
        <v>96</v>
      </c>
    </row>
    <row r="3458" spans="1:17" x14ac:dyDescent="0.25">
      <c r="A3458" t="s">
        <v>2377</v>
      </c>
      <c r="B3458">
        <v>20210081</v>
      </c>
      <c r="C3458" t="s">
        <v>316</v>
      </c>
      <c r="D3458" t="s">
        <v>336</v>
      </c>
      <c r="E3458" t="s">
        <v>102</v>
      </c>
      <c r="F3458">
        <v>40700</v>
      </c>
      <c r="G3458" t="s">
        <v>911</v>
      </c>
      <c r="I3458" t="s">
        <v>186</v>
      </c>
      <c r="J3458">
        <v>2026</v>
      </c>
      <c r="K3458">
        <v>7</v>
      </c>
      <c r="L3458" t="s">
        <v>94</v>
      </c>
      <c r="M3458">
        <v>-1383.3866444999999</v>
      </c>
      <c r="N3458">
        <v>1</v>
      </c>
      <c r="O3458">
        <v>-1383.3866444999999</v>
      </c>
      <c r="P3458" t="s">
        <v>3055</v>
      </c>
      <c r="Q3458" t="s">
        <v>96</v>
      </c>
    </row>
    <row r="3459" spans="1:17" x14ac:dyDescent="0.25">
      <c r="A3459" t="s">
        <v>2516</v>
      </c>
      <c r="B3459" t="s">
        <v>582</v>
      </c>
      <c r="C3459" t="s">
        <v>296</v>
      </c>
      <c r="D3459" t="s">
        <v>336</v>
      </c>
      <c r="E3459" t="s">
        <v>102</v>
      </c>
      <c r="F3459">
        <v>40700</v>
      </c>
      <c r="G3459" t="s">
        <v>911</v>
      </c>
      <c r="I3459" t="s">
        <v>186</v>
      </c>
      <c r="J3459">
        <v>2026</v>
      </c>
      <c r="K3459">
        <v>7</v>
      </c>
      <c r="L3459" t="s">
        <v>94</v>
      </c>
      <c r="M3459">
        <v>-247.71029325000003</v>
      </c>
      <c r="N3459">
        <v>1</v>
      </c>
      <c r="O3459">
        <v>-247.71029325000003</v>
      </c>
      <c r="P3459" t="s">
        <v>3055</v>
      </c>
      <c r="Q3459" t="s">
        <v>96</v>
      </c>
    </row>
    <row r="3460" spans="1:17" x14ac:dyDescent="0.25">
      <c r="A3460" t="s">
        <v>1121</v>
      </c>
      <c r="B3460" t="s">
        <v>583</v>
      </c>
      <c r="C3460" t="s">
        <v>252</v>
      </c>
      <c r="D3460" t="s">
        <v>336</v>
      </c>
      <c r="E3460" t="s">
        <v>102</v>
      </c>
      <c r="F3460">
        <v>40700</v>
      </c>
      <c r="G3460" t="s">
        <v>911</v>
      </c>
      <c r="I3460" t="s">
        <v>186</v>
      </c>
      <c r="J3460">
        <v>2026</v>
      </c>
      <c r="K3460">
        <v>7</v>
      </c>
      <c r="L3460" t="s">
        <v>94</v>
      </c>
      <c r="M3460">
        <v>-10077.370216199999</v>
      </c>
      <c r="N3460">
        <v>1</v>
      </c>
      <c r="O3460">
        <v>-10077.370216199999</v>
      </c>
      <c r="P3460" t="s">
        <v>3055</v>
      </c>
      <c r="Q3460" t="s">
        <v>96</v>
      </c>
    </row>
    <row r="3461" spans="1:17" x14ac:dyDescent="0.25">
      <c r="A3461" t="s">
        <v>2516</v>
      </c>
      <c r="B3461" t="s">
        <v>382</v>
      </c>
      <c r="C3461" t="s">
        <v>296</v>
      </c>
      <c r="D3461" t="s">
        <v>336</v>
      </c>
      <c r="E3461" t="s">
        <v>102</v>
      </c>
      <c r="F3461">
        <v>40700</v>
      </c>
      <c r="G3461" t="s">
        <v>911</v>
      </c>
      <c r="I3461" t="s">
        <v>186</v>
      </c>
      <c r="J3461">
        <v>2026</v>
      </c>
      <c r="K3461">
        <v>7</v>
      </c>
      <c r="L3461" t="s">
        <v>94</v>
      </c>
      <c r="M3461">
        <v>-20.748138599999997</v>
      </c>
      <c r="N3461">
        <v>1</v>
      </c>
      <c r="O3461">
        <v>-20.748138599999997</v>
      </c>
      <c r="P3461" t="s">
        <v>3055</v>
      </c>
      <c r="Q3461" t="s">
        <v>96</v>
      </c>
    </row>
    <row r="3462" spans="1:17" x14ac:dyDescent="0.25">
      <c r="A3462" t="s">
        <v>2516</v>
      </c>
      <c r="B3462" t="s">
        <v>585</v>
      </c>
      <c r="C3462" t="s">
        <v>296</v>
      </c>
      <c r="D3462" t="s">
        <v>336</v>
      </c>
      <c r="E3462" t="s">
        <v>102</v>
      </c>
      <c r="F3462">
        <v>40700</v>
      </c>
      <c r="G3462" t="s">
        <v>911</v>
      </c>
      <c r="I3462" t="s">
        <v>186</v>
      </c>
      <c r="J3462">
        <v>2026</v>
      </c>
      <c r="K3462">
        <v>7</v>
      </c>
      <c r="L3462" t="s">
        <v>94</v>
      </c>
      <c r="M3462">
        <v>-91.782849900000002</v>
      </c>
      <c r="N3462">
        <v>1</v>
      </c>
      <c r="O3462">
        <v>-91.782849900000002</v>
      </c>
      <c r="P3462" t="s">
        <v>3055</v>
      </c>
      <c r="Q3462" t="s">
        <v>96</v>
      </c>
    </row>
    <row r="3463" spans="1:17" x14ac:dyDescent="0.25">
      <c r="A3463" t="s">
        <v>2516</v>
      </c>
      <c r="B3463" t="s">
        <v>586</v>
      </c>
      <c r="C3463" t="s">
        <v>296</v>
      </c>
      <c r="D3463" t="s">
        <v>336</v>
      </c>
      <c r="E3463" t="s">
        <v>102</v>
      </c>
      <c r="F3463">
        <v>40700</v>
      </c>
      <c r="G3463" t="s">
        <v>911</v>
      </c>
      <c r="I3463" t="s">
        <v>186</v>
      </c>
      <c r="J3463">
        <v>2026</v>
      </c>
      <c r="K3463">
        <v>7</v>
      </c>
      <c r="L3463" t="s">
        <v>94</v>
      </c>
      <c r="M3463">
        <v>-27.668668649999997</v>
      </c>
      <c r="N3463">
        <v>1</v>
      </c>
      <c r="O3463">
        <v>-27.668668649999997</v>
      </c>
      <c r="P3463" t="s">
        <v>3055</v>
      </c>
      <c r="Q3463" t="s">
        <v>96</v>
      </c>
    </row>
    <row r="3464" spans="1:17" x14ac:dyDescent="0.25">
      <c r="A3464" t="s">
        <v>2516</v>
      </c>
      <c r="B3464" t="s">
        <v>311</v>
      </c>
      <c r="C3464" t="s">
        <v>296</v>
      </c>
      <c r="D3464" t="s">
        <v>336</v>
      </c>
      <c r="E3464" t="s">
        <v>102</v>
      </c>
      <c r="F3464">
        <v>40700</v>
      </c>
      <c r="G3464" t="s">
        <v>911</v>
      </c>
      <c r="I3464" t="s">
        <v>186</v>
      </c>
      <c r="J3464">
        <v>2026</v>
      </c>
      <c r="K3464">
        <v>7</v>
      </c>
      <c r="L3464" t="s">
        <v>94</v>
      </c>
      <c r="M3464">
        <v>-281.54737484999998</v>
      </c>
      <c r="N3464">
        <v>1</v>
      </c>
      <c r="O3464">
        <v>-281.54737484999998</v>
      </c>
      <c r="P3464" t="s">
        <v>3055</v>
      </c>
      <c r="Q3464" t="s">
        <v>96</v>
      </c>
    </row>
    <row r="3465" spans="1:17" x14ac:dyDescent="0.25">
      <c r="A3465" t="s">
        <v>2377</v>
      </c>
      <c r="B3465">
        <v>20230153</v>
      </c>
      <c r="C3465" t="s">
        <v>316</v>
      </c>
      <c r="D3465" t="s">
        <v>336</v>
      </c>
      <c r="E3465" t="s">
        <v>102</v>
      </c>
      <c r="F3465">
        <v>40700</v>
      </c>
      <c r="G3465" t="s">
        <v>911</v>
      </c>
      <c r="I3465" t="s">
        <v>186</v>
      </c>
      <c r="J3465">
        <v>2026</v>
      </c>
      <c r="K3465">
        <v>7</v>
      </c>
      <c r="L3465" t="s">
        <v>94</v>
      </c>
      <c r="M3465">
        <v>-67.539647700000003</v>
      </c>
      <c r="N3465">
        <v>1</v>
      </c>
      <c r="O3465">
        <v>-67.539647700000003</v>
      </c>
      <c r="P3465" t="s">
        <v>3055</v>
      </c>
      <c r="Q3465" t="s">
        <v>96</v>
      </c>
    </row>
    <row r="3466" spans="1:17" x14ac:dyDescent="0.25">
      <c r="A3466" t="s">
        <v>1121</v>
      </c>
      <c r="B3466" t="s">
        <v>587</v>
      </c>
      <c r="C3466" t="s">
        <v>252</v>
      </c>
      <c r="D3466" t="s">
        <v>336</v>
      </c>
      <c r="E3466" t="s">
        <v>102</v>
      </c>
      <c r="F3466">
        <v>40700</v>
      </c>
      <c r="G3466" t="s">
        <v>911</v>
      </c>
      <c r="I3466" t="s">
        <v>186</v>
      </c>
      <c r="J3466">
        <v>2026</v>
      </c>
      <c r="K3466">
        <v>7</v>
      </c>
      <c r="L3466" t="s">
        <v>94</v>
      </c>
      <c r="M3466">
        <v>-2320.6695938999997</v>
      </c>
      <c r="N3466">
        <v>1</v>
      </c>
      <c r="O3466">
        <v>-2320.6695938999997</v>
      </c>
      <c r="P3466" t="s">
        <v>3055</v>
      </c>
      <c r="Q3466" t="s">
        <v>96</v>
      </c>
    </row>
    <row r="3467" spans="1:17" x14ac:dyDescent="0.25">
      <c r="A3467" t="s">
        <v>1121</v>
      </c>
      <c r="B3467" t="s">
        <v>588</v>
      </c>
      <c r="C3467" t="s">
        <v>252</v>
      </c>
      <c r="D3467" t="s">
        <v>336</v>
      </c>
      <c r="E3467" t="s">
        <v>102</v>
      </c>
      <c r="F3467">
        <v>40700</v>
      </c>
      <c r="G3467" t="s">
        <v>911</v>
      </c>
      <c r="I3467" t="s">
        <v>186</v>
      </c>
      <c r="J3467">
        <v>2026</v>
      </c>
      <c r="K3467">
        <v>7</v>
      </c>
      <c r="L3467" t="s">
        <v>94</v>
      </c>
      <c r="M3467">
        <v>-83083.965870150001</v>
      </c>
      <c r="N3467">
        <v>1</v>
      </c>
      <c r="O3467">
        <v>-83083.965870150001</v>
      </c>
      <c r="P3467" t="s">
        <v>3055</v>
      </c>
      <c r="Q3467" t="s">
        <v>96</v>
      </c>
    </row>
    <row r="3468" spans="1:17" x14ac:dyDescent="0.25">
      <c r="A3468" t="s">
        <v>2377</v>
      </c>
      <c r="B3468">
        <v>20240092</v>
      </c>
      <c r="C3468" t="s">
        <v>316</v>
      </c>
      <c r="D3468" t="s">
        <v>336</v>
      </c>
      <c r="E3468" t="s">
        <v>102</v>
      </c>
      <c r="F3468">
        <v>40700</v>
      </c>
      <c r="G3468" t="s">
        <v>911</v>
      </c>
      <c r="I3468" t="s">
        <v>186</v>
      </c>
      <c r="J3468">
        <v>2026</v>
      </c>
      <c r="K3468">
        <v>7</v>
      </c>
      <c r="L3468" t="s">
        <v>94</v>
      </c>
      <c r="M3468">
        <v>-31.895964449999997</v>
      </c>
      <c r="N3468">
        <v>1</v>
      </c>
      <c r="O3468">
        <v>-31.895964449999997</v>
      </c>
      <c r="P3468" t="s">
        <v>3055</v>
      </c>
      <c r="Q3468" t="s">
        <v>96</v>
      </c>
    </row>
    <row r="3469" spans="1:17" x14ac:dyDescent="0.25">
      <c r="A3469" t="s">
        <v>2516</v>
      </c>
      <c r="B3469" t="s">
        <v>383</v>
      </c>
      <c r="C3469" t="s">
        <v>296</v>
      </c>
      <c r="D3469" t="s">
        <v>336</v>
      </c>
      <c r="E3469" t="s">
        <v>102</v>
      </c>
      <c r="F3469">
        <v>40700</v>
      </c>
      <c r="G3469" t="s">
        <v>911</v>
      </c>
      <c r="I3469" t="s">
        <v>186</v>
      </c>
      <c r="J3469">
        <v>2026</v>
      </c>
      <c r="K3469">
        <v>7</v>
      </c>
      <c r="L3469" t="s">
        <v>94</v>
      </c>
      <c r="M3469">
        <v>-245.94053714999995</v>
      </c>
      <c r="N3469">
        <v>1</v>
      </c>
      <c r="O3469">
        <v>-245.94053714999995</v>
      </c>
      <c r="P3469" t="s">
        <v>3055</v>
      </c>
      <c r="Q3469" t="s">
        <v>96</v>
      </c>
    </row>
    <row r="3470" spans="1:17" x14ac:dyDescent="0.25">
      <c r="A3470" t="s">
        <v>1121</v>
      </c>
      <c r="B3470" t="s">
        <v>589</v>
      </c>
      <c r="C3470" t="s">
        <v>252</v>
      </c>
      <c r="D3470" t="s">
        <v>336</v>
      </c>
      <c r="E3470" t="s">
        <v>102</v>
      </c>
      <c r="F3470">
        <v>40700</v>
      </c>
      <c r="G3470" t="s">
        <v>911</v>
      </c>
      <c r="I3470" t="s">
        <v>186</v>
      </c>
      <c r="J3470">
        <v>2026</v>
      </c>
      <c r="K3470">
        <v>7</v>
      </c>
      <c r="L3470" t="s">
        <v>94</v>
      </c>
      <c r="M3470">
        <v>-2715.2877738000002</v>
      </c>
      <c r="N3470">
        <v>1</v>
      </c>
      <c r="O3470">
        <v>-2715.2877738000002</v>
      </c>
      <c r="P3470" t="s">
        <v>3055</v>
      </c>
      <c r="Q3470" t="s">
        <v>96</v>
      </c>
    </row>
    <row r="3471" spans="1:17" x14ac:dyDescent="0.25">
      <c r="A3471" t="s">
        <v>2516</v>
      </c>
      <c r="B3471" t="s">
        <v>804</v>
      </c>
      <c r="C3471" t="s">
        <v>296</v>
      </c>
      <c r="D3471" t="s">
        <v>336</v>
      </c>
      <c r="E3471" t="s">
        <v>102</v>
      </c>
      <c r="F3471">
        <v>40700</v>
      </c>
      <c r="G3471" t="s">
        <v>911</v>
      </c>
      <c r="I3471" t="s">
        <v>186</v>
      </c>
      <c r="J3471">
        <v>2026</v>
      </c>
      <c r="K3471">
        <v>7</v>
      </c>
      <c r="L3471" t="s">
        <v>94</v>
      </c>
      <c r="M3471">
        <v>-18.40815375</v>
      </c>
      <c r="N3471">
        <v>1</v>
      </c>
      <c r="O3471">
        <v>-18.40815375</v>
      </c>
      <c r="P3471" t="s">
        <v>3055</v>
      </c>
      <c r="Q3471" t="s">
        <v>96</v>
      </c>
    </row>
    <row r="3472" spans="1:17" x14ac:dyDescent="0.25">
      <c r="A3472" t="s">
        <v>2516</v>
      </c>
      <c r="B3472" t="s">
        <v>385</v>
      </c>
      <c r="C3472" t="s">
        <v>296</v>
      </c>
      <c r="D3472" t="s">
        <v>336</v>
      </c>
      <c r="E3472" t="s">
        <v>102</v>
      </c>
      <c r="F3472">
        <v>40700</v>
      </c>
      <c r="G3472" t="s">
        <v>911</v>
      </c>
      <c r="I3472" t="s">
        <v>186</v>
      </c>
      <c r="J3472">
        <v>2026</v>
      </c>
      <c r="K3472">
        <v>7</v>
      </c>
      <c r="L3472" t="s">
        <v>94</v>
      </c>
      <c r="M3472">
        <v>-1014.3351823500001</v>
      </c>
      <c r="N3472">
        <v>1</v>
      </c>
      <c r="O3472">
        <v>-1014.3351823500001</v>
      </c>
      <c r="P3472" t="s">
        <v>3055</v>
      </c>
      <c r="Q3472" t="s">
        <v>96</v>
      </c>
    </row>
    <row r="3473" spans="1:17" x14ac:dyDescent="0.25">
      <c r="A3473" t="s">
        <v>1121</v>
      </c>
      <c r="B3473" t="s">
        <v>591</v>
      </c>
      <c r="C3473" t="s">
        <v>252</v>
      </c>
      <c r="D3473" t="s">
        <v>336</v>
      </c>
      <c r="E3473" t="s">
        <v>102</v>
      </c>
      <c r="F3473">
        <v>40700</v>
      </c>
      <c r="G3473" t="s">
        <v>911</v>
      </c>
      <c r="I3473" t="s">
        <v>186</v>
      </c>
      <c r="J3473">
        <v>2026</v>
      </c>
      <c r="K3473">
        <v>7</v>
      </c>
      <c r="L3473" t="s">
        <v>94</v>
      </c>
      <c r="M3473">
        <v>-28302.220279199999</v>
      </c>
      <c r="N3473">
        <v>1</v>
      </c>
      <c r="O3473">
        <v>-28302.220279199999</v>
      </c>
      <c r="P3473" t="s">
        <v>3055</v>
      </c>
      <c r="Q3473" t="s">
        <v>96</v>
      </c>
    </row>
    <row r="3474" spans="1:17" x14ac:dyDescent="0.25">
      <c r="A3474" t="s">
        <v>2516</v>
      </c>
      <c r="B3474" t="s">
        <v>387</v>
      </c>
      <c r="C3474" t="s">
        <v>296</v>
      </c>
      <c r="D3474" t="s">
        <v>336</v>
      </c>
      <c r="E3474" t="s">
        <v>102</v>
      </c>
      <c r="F3474">
        <v>40700</v>
      </c>
      <c r="G3474" t="s">
        <v>911</v>
      </c>
      <c r="I3474" t="s">
        <v>186</v>
      </c>
      <c r="J3474">
        <v>2026</v>
      </c>
      <c r="K3474">
        <v>7</v>
      </c>
      <c r="L3474" t="s">
        <v>94</v>
      </c>
      <c r="M3474">
        <v>-1337.5934743500004</v>
      </c>
      <c r="N3474">
        <v>1</v>
      </c>
      <c r="O3474">
        <v>-1337.5934743500004</v>
      </c>
      <c r="P3474" t="s">
        <v>3055</v>
      </c>
      <c r="Q3474" t="s">
        <v>96</v>
      </c>
    </row>
    <row r="3475" spans="1:17" x14ac:dyDescent="0.25">
      <c r="A3475" t="s">
        <v>1121</v>
      </c>
      <c r="B3475" t="s">
        <v>592</v>
      </c>
      <c r="C3475" t="s">
        <v>252</v>
      </c>
      <c r="D3475" t="s">
        <v>336</v>
      </c>
      <c r="E3475" t="s">
        <v>102</v>
      </c>
      <c r="F3475">
        <v>40700</v>
      </c>
      <c r="G3475" t="s">
        <v>911</v>
      </c>
      <c r="I3475" t="s">
        <v>186</v>
      </c>
      <c r="J3475">
        <v>2026</v>
      </c>
      <c r="K3475">
        <v>7</v>
      </c>
      <c r="L3475" t="s">
        <v>94</v>
      </c>
      <c r="M3475">
        <v>-4.5858088499999994</v>
      </c>
      <c r="N3475">
        <v>1</v>
      </c>
      <c r="O3475">
        <v>-4.5858088499999994</v>
      </c>
      <c r="P3475" t="s">
        <v>3055</v>
      </c>
      <c r="Q3475" t="s">
        <v>96</v>
      </c>
    </row>
    <row r="3476" spans="1:17" x14ac:dyDescent="0.25">
      <c r="A3476" t="s">
        <v>2377</v>
      </c>
      <c r="B3476">
        <v>20220196</v>
      </c>
      <c r="C3476" t="s">
        <v>316</v>
      </c>
      <c r="D3476" t="s">
        <v>336</v>
      </c>
      <c r="E3476" t="s">
        <v>102</v>
      </c>
      <c r="F3476">
        <v>40700</v>
      </c>
      <c r="G3476" t="s">
        <v>911</v>
      </c>
      <c r="I3476" t="s">
        <v>186</v>
      </c>
      <c r="J3476">
        <v>2026</v>
      </c>
      <c r="K3476">
        <v>7</v>
      </c>
      <c r="L3476" t="s">
        <v>94</v>
      </c>
      <c r="M3476">
        <v>-21124.312950299991</v>
      </c>
      <c r="N3476">
        <v>1</v>
      </c>
      <c r="O3476">
        <v>-21124.312950299991</v>
      </c>
      <c r="P3476" t="s">
        <v>3055</v>
      </c>
      <c r="Q3476" t="s">
        <v>96</v>
      </c>
    </row>
    <row r="3477" spans="1:17" x14ac:dyDescent="0.25">
      <c r="A3477" t="s">
        <v>2377</v>
      </c>
      <c r="B3477">
        <v>20230227</v>
      </c>
      <c r="C3477" t="s">
        <v>316</v>
      </c>
      <c r="D3477" t="s">
        <v>336</v>
      </c>
      <c r="E3477" t="s">
        <v>102</v>
      </c>
      <c r="F3477">
        <v>40700</v>
      </c>
      <c r="G3477" t="s">
        <v>911</v>
      </c>
      <c r="I3477" t="s">
        <v>186</v>
      </c>
      <c r="J3477">
        <v>2026</v>
      </c>
      <c r="K3477">
        <v>7</v>
      </c>
      <c r="L3477" t="s">
        <v>94</v>
      </c>
      <c r="M3477">
        <v>-1178.7306688499998</v>
      </c>
      <c r="N3477">
        <v>1</v>
      </c>
      <c r="O3477">
        <v>-1178.7306688499998</v>
      </c>
      <c r="P3477" t="s">
        <v>3055</v>
      </c>
      <c r="Q3477" t="s">
        <v>96</v>
      </c>
    </row>
    <row r="3478" spans="1:17" x14ac:dyDescent="0.25">
      <c r="A3478" t="s">
        <v>1121</v>
      </c>
      <c r="B3478" t="s">
        <v>593</v>
      </c>
      <c r="C3478" t="s">
        <v>252</v>
      </c>
      <c r="D3478" t="s">
        <v>336</v>
      </c>
      <c r="E3478" t="s">
        <v>102</v>
      </c>
      <c r="F3478">
        <v>40700</v>
      </c>
      <c r="G3478" t="s">
        <v>911</v>
      </c>
      <c r="I3478" t="s">
        <v>186</v>
      </c>
      <c r="J3478">
        <v>2026</v>
      </c>
      <c r="K3478">
        <v>7</v>
      </c>
      <c r="L3478" t="s">
        <v>94</v>
      </c>
      <c r="M3478">
        <v>-210.90626760000001</v>
      </c>
      <c r="N3478">
        <v>1</v>
      </c>
      <c r="O3478">
        <v>-210.90626760000001</v>
      </c>
      <c r="P3478" t="s">
        <v>3055</v>
      </c>
      <c r="Q3478" t="s">
        <v>96</v>
      </c>
    </row>
    <row r="3479" spans="1:17" x14ac:dyDescent="0.25">
      <c r="A3479" t="s">
        <v>2377</v>
      </c>
      <c r="B3479">
        <v>20250002</v>
      </c>
      <c r="C3479" t="s">
        <v>316</v>
      </c>
      <c r="D3479" t="s">
        <v>336</v>
      </c>
      <c r="E3479" t="s">
        <v>102</v>
      </c>
      <c r="F3479">
        <v>40700</v>
      </c>
      <c r="G3479" t="s">
        <v>911</v>
      </c>
      <c r="I3479" t="s">
        <v>186</v>
      </c>
      <c r="J3479">
        <v>2026</v>
      </c>
      <c r="K3479">
        <v>7</v>
      </c>
      <c r="L3479" t="s">
        <v>94</v>
      </c>
      <c r="M3479">
        <v>-27.937699649999999</v>
      </c>
      <c r="N3479">
        <v>1</v>
      </c>
      <c r="O3479">
        <v>-27.937699649999999</v>
      </c>
      <c r="P3479" t="s">
        <v>3055</v>
      </c>
      <c r="Q3479" t="s">
        <v>96</v>
      </c>
    </row>
    <row r="3480" spans="1:17" x14ac:dyDescent="0.25">
      <c r="A3480" t="s">
        <v>2377</v>
      </c>
      <c r="B3480">
        <v>20230225</v>
      </c>
      <c r="C3480" t="s">
        <v>316</v>
      </c>
      <c r="D3480" t="s">
        <v>336</v>
      </c>
      <c r="E3480" t="s">
        <v>102</v>
      </c>
      <c r="F3480">
        <v>40700</v>
      </c>
      <c r="G3480" t="s">
        <v>911</v>
      </c>
      <c r="I3480" t="s">
        <v>186</v>
      </c>
      <c r="J3480">
        <v>2026</v>
      </c>
      <c r="K3480">
        <v>7</v>
      </c>
      <c r="L3480" t="s">
        <v>94</v>
      </c>
      <c r="M3480">
        <v>-27.569244149999999</v>
      </c>
      <c r="N3480">
        <v>1</v>
      </c>
      <c r="O3480">
        <v>-27.569244149999999</v>
      </c>
      <c r="P3480" t="s">
        <v>3055</v>
      </c>
      <c r="Q3480" t="s">
        <v>96</v>
      </c>
    </row>
    <row r="3481" spans="1:17" x14ac:dyDescent="0.25">
      <c r="A3481" t="s">
        <v>2516</v>
      </c>
      <c r="B3481" t="s">
        <v>594</v>
      </c>
      <c r="C3481" t="s">
        <v>296</v>
      </c>
      <c r="D3481" t="s">
        <v>336</v>
      </c>
      <c r="E3481" t="s">
        <v>102</v>
      </c>
      <c r="F3481">
        <v>40700</v>
      </c>
      <c r="G3481" t="s">
        <v>911</v>
      </c>
      <c r="I3481" t="s">
        <v>186</v>
      </c>
      <c r="J3481">
        <v>2026</v>
      </c>
      <c r="K3481">
        <v>7</v>
      </c>
      <c r="L3481" t="s">
        <v>94</v>
      </c>
      <c r="M3481">
        <v>-109.75353585000001</v>
      </c>
      <c r="N3481">
        <v>1</v>
      </c>
      <c r="O3481">
        <v>-109.75353585000001</v>
      </c>
      <c r="P3481" t="s">
        <v>3055</v>
      </c>
      <c r="Q3481" t="s">
        <v>96</v>
      </c>
    </row>
    <row r="3482" spans="1:17" x14ac:dyDescent="0.25">
      <c r="A3482" t="s">
        <v>2699</v>
      </c>
      <c r="B3482" t="s">
        <v>595</v>
      </c>
      <c r="C3482" t="s">
        <v>576</v>
      </c>
      <c r="D3482" t="s">
        <v>336</v>
      </c>
      <c r="E3482" t="s">
        <v>102</v>
      </c>
      <c r="F3482">
        <v>40700</v>
      </c>
      <c r="G3482" t="s">
        <v>911</v>
      </c>
      <c r="I3482" t="s">
        <v>186</v>
      </c>
      <c r="J3482">
        <v>2026</v>
      </c>
      <c r="K3482">
        <v>7</v>
      </c>
      <c r="L3482" t="s">
        <v>94</v>
      </c>
      <c r="M3482">
        <v>-24.740909550000001</v>
      </c>
      <c r="N3482">
        <v>1</v>
      </c>
      <c r="O3482">
        <v>-24.740909550000001</v>
      </c>
      <c r="P3482" t="s">
        <v>3055</v>
      </c>
      <c r="Q3482" t="s">
        <v>96</v>
      </c>
    </row>
    <row r="3483" spans="1:17" x14ac:dyDescent="0.25">
      <c r="A3483" t="s">
        <v>2382</v>
      </c>
      <c r="B3483" t="s">
        <v>596</v>
      </c>
      <c r="C3483" t="s">
        <v>597</v>
      </c>
      <c r="D3483" t="s">
        <v>336</v>
      </c>
      <c r="E3483" t="s">
        <v>102</v>
      </c>
      <c r="F3483">
        <v>40700</v>
      </c>
      <c r="G3483" t="s">
        <v>911</v>
      </c>
      <c r="I3483" t="s">
        <v>186</v>
      </c>
      <c r="J3483">
        <v>2026</v>
      </c>
      <c r="K3483">
        <v>7</v>
      </c>
      <c r="L3483" t="s">
        <v>94</v>
      </c>
      <c r="M3483">
        <v>-1186.1237576999999</v>
      </c>
      <c r="N3483">
        <v>1</v>
      </c>
      <c r="O3483">
        <v>-1186.1237576999999</v>
      </c>
      <c r="P3483" t="s">
        <v>3055</v>
      </c>
      <c r="Q3483" t="s">
        <v>96</v>
      </c>
    </row>
    <row r="3484" spans="1:17" x14ac:dyDescent="0.25">
      <c r="A3484" t="s">
        <v>2632</v>
      </c>
      <c r="B3484" t="s">
        <v>388</v>
      </c>
      <c r="C3484" t="s">
        <v>389</v>
      </c>
      <c r="D3484" t="s">
        <v>336</v>
      </c>
      <c r="E3484" t="s">
        <v>102</v>
      </c>
      <c r="F3484">
        <v>40700</v>
      </c>
      <c r="G3484" t="s">
        <v>911</v>
      </c>
      <c r="I3484" t="s">
        <v>125</v>
      </c>
      <c r="J3484">
        <v>2026</v>
      </c>
      <c r="K3484">
        <v>7</v>
      </c>
      <c r="L3484" t="s">
        <v>94</v>
      </c>
      <c r="M3484">
        <v>-89.121782400000001</v>
      </c>
      <c r="N3484">
        <v>1</v>
      </c>
      <c r="O3484">
        <v>-89.121782400000001</v>
      </c>
      <c r="P3484" t="s">
        <v>3055</v>
      </c>
      <c r="Q3484" t="s">
        <v>96</v>
      </c>
    </row>
    <row r="3485" spans="1:17" x14ac:dyDescent="0.25">
      <c r="A3485" t="s">
        <v>2382</v>
      </c>
      <c r="B3485" t="s">
        <v>317</v>
      </c>
      <c r="C3485" t="s">
        <v>318</v>
      </c>
      <c r="D3485" t="s">
        <v>336</v>
      </c>
      <c r="E3485" t="s">
        <v>102</v>
      </c>
      <c r="F3485">
        <v>40700</v>
      </c>
      <c r="G3485" t="s">
        <v>911</v>
      </c>
      <c r="I3485" t="s">
        <v>186</v>
      </c>
      <c r="J3485">
        <v>2026</v>
      </c>
      <c r="K3485">
        <v>7</v>
      </c>
      <c r="L3485" t="s">
        <v>94</v>
      </c>
      <c r="M3485">
        <v>-73.942000649999997</v>
      </c>
      <c r="N3485">
        <v>1</v>
      </c>
      <c r="O3485">
        <v>-73.942000649999997</v>
      </c>
      <c r="P3485" t="s">
        <v>3055</v>
      </c>
      <c r="Q3485" t="s">
        <v>96</v>
      </c>
    </row>
    <row r="3486" spans="1:17" x14ac:dyDescent="0.25">
      <c r="A3486" t="s">
        <v>2699</v>
      </c>
      <c r="B3486" t="s">
        <v>600</v>
      </c>
      <c r="C3486" t="s">
        <v>576</v>
      </c>
      <c r="D3486" t="s">
        <v>336</v>
      </c>
      <c r="E3486" t="s">
        <v>102</v>
      </c>
      <c r="F3486">
        <v>40700</v>
      </c>
      <c r="G3486" t="s">
        <v>911</v>
      </c>
      <c r="I3486" t="s">
        <v>186</v>
      </c>
      <c r="J3486">
        <v>2026</v>
      </c>
      <c r="K3486">
        <v>7</v>
      </c>
      <c r="L3486" t="s">
        <v>94</v>
      </c>
      <c r="M3486">
        <v>-27.616617000000002</v>
      </c>
      <c r="N3486">
        <v>1</v>
      </c>
      <c r="O3486">
        <v>-27.616617000000002</v>
      </c>
      <c r="P3486" t="s">
        <v>3055</v>
      </c>
      <c r="Q3486" t="s">
        <v>96</v>
      </c>
    </row>
    <row r="3487" spans="1:17" x14ac:dyDescent="0.25">
      <c r="A3487" t="s">
        <v>2382</v>
      </c>
      <c r="B3487" t="s">
        <v>601</v>
      </c>
      <c r="C3487" t="s">
        <v>602</v>
      </c>
      <c r="D3487" t="s">
        <v>336</v>
      </c>
      <c r="E3487" t="s">
        <v>102</v>
      </c>
      <c r="F3487">
        <v>40700</v>
      </c>
      <c r="G3487" t="s">
        <v>911</v>
      </c>
      <c r="I3487" t="s">
        <v>186</v>
      </c>
      <c r="J3487">
        <v>2026</v>
      </c>
      <c r="K3487">
        <v>7</v>
      </c>
      <c r="L3487" t="s">
        <v>94</v>
      </c>
      <c r="M3487">
        <v>-323.52673814999997</v>
      </c>
      <c r="N3487">
        <v>1</v>
      </c>
      <c r="O3487">
        <v>-323.52673814999997</v>
      </c>
      <c r="P3487" t="s">
        <v>3055</v>
      </c>
      <c r="Q3487" t="s">
        <v>96</v>
      </c>
    </row>
    <row r="3488" spans="1:17" x14ac:dyDescent="0.25">
      <c r="A3488" t="s">
        <v>2382</v>
      </c>
      <c r="B3488" t="s">
        <v>603</v>
      </c>
      <c r="C3488" t="s">
        <v>604</v>
      </c>
      <c r="D3488" t="s">
        <v>336</v>
      </c>
      <c r="E3488" t="s">
        <v>102</v>
      </c>
      <c r="F3488">
        <v>40700</v>
      </c>
      <c r="G3488" t="s">
        <v>911</v>
      </c>
      <c r="I3488" t="s">
        <v>186</v>
      </c>
      <c r="J3488">
        <v>2026</v>
      </c>
      <c r="K3488">
        <v>7</v>
      </c>
      <c r="L3488" t="s">
        <v>94</v>
      </c>
      <c r="M3488">
        <v>-30.639706649999994</v>
      </c>
      <c r="N3488">
        <v>1</v>
      </c>
      <c r="O3488">
        <v>-30.639706649999994</v>
      </c>
      <c r="P3488" t="s">
        <v>3055</v>
      </c>
      <c r="Q3488" t="s">
        <v>96</v>
      </c>
    </row>
    <row r="3489" spans="1:17" x14ac:dyDescent="0.25">
      <c r="A3489" t="s">
        <v>2382</v>
      </c>
      <c r="B3489" t="s">
        <v>319</v>
      </c>
      <c r="C3489" t="s">
        <v>320</v>
      </c>
      <c r="D3489" t="s">
        <v>336</v>
      </c>
      <c r="E3489" t="s">
        <v>102</v>
      </c>
      <c r="F3489">
        <v>40700</v>
      </c>
      <c r="G3489" t="s">
        <v>911</v>
      </c>
      <c r="I3489" t="s">
        <v>186</v>
      </c>
      <c r="J3489">
        <v>2026</v>
      </c>
      <c r="K3489">
        <v>7</v>
      </c>
      <c r="L3489" t="s">
        <v>94</v>
      </c>
      <c r="M3489">
        <v>-221.39379780000004</v>
      </c>
      <c r="N3489">
        <v>1</v>
      </c>
      <c r="O3489">
        <v>-221.39379780000004</v>
      </c>
      <c r="P3489" t="s">
        <v>3055</v>
      </c>
      <c r="Q3489" t="s">
        <v>96</v>
      </c>
    </row>
    <row r="3490" spans="1:17" x14ac:dyDescent="0.25">
      <c r="A3490" t="s">
        <v>2382</v>
      </c>
      <c r="B3490" t="s">
        <v>605</v>
      </c>
      <c r="C3490" t="s">
        <v>606</v>
      </c>
      <c r="D3490" t="s">
        <v>336</v>
      </c>
      <c r="E3490" t="s">
        <v>102</v>
      </c>
      <c r="F3490">
        <v>40700</v>
      </c>
      <c r="G3490" t="s">
        <v>911</v>
      </c>
      <c r="I3490" t="s">
        <v>186</v>
      </c>
      <c r="J3490">
        <v>2026</v>
      </c>
      <c r="K3490">
        <v>7</v>
      </c>
      <c r="L3490" t="s">
        <v>94</v>
      </c>
      <c r="M3490">
        <v>-538.91120219999993</v>
      </c>
      <c r="N3490">
        <v>1</v>
      </c>
      <c r="O3490">
        <v>-538.91120219999993</v>
      </c>
      <c r="P3490" t="s">
        <v>3055</v>
      </c>
      <c r="Q3490" t="s">
        <v>96</v>
      </c>
    </row>
    <row r="3491" spans="1:17" x14ac:dyDescent="0.25">
      <c r="A3491" t="s">
        <v>2382</v>
      </c>
      <c r="B3491" t="s">
        <v>607</v>
      </c>
      <c r="C3491" t="s">
        <v>477</v>
      </c>
      <c r="D3491" t="s">
        <v>336</v>
      </c>
      <c r="E3491" t="s">
        <v>102</v>
      </c>
      <c r="F3491">
        <v>40700</v>
      </c>
      <c r="G3491" t="s">
        <v>911</v>
      </c>
      <c r="I3491" t="s">
        <v>186</v>
      </c>
      <c r="J3491">
        <v>2026</v>
      </c>
      <c r="K3491">
        <v>7</v>
      </c>
      <c r="L3491" t="s">
        <v>94</v>
      </c>
      <c r="M3491">
        <v>-137.26371015000001</v>
      </c>
      <c r="N3491">
        <v>1</v>
      </c>
      <c r="O3491">
        <v>-137.26371015000001</v>
      </c>
      <c r="P3491" t="s">
        <v>3055</v>
      </c>
      <c r="Q3491" t="s">
        <v>96</v>
      </c>
    </row>
    <row r="3492" spans="1:17" x14ac:dyDescent="0.25">
      <c r="A3492" t="s">
        <v>2382</v>
      </c>
      <c r="B3492" t="s">
        <v>608</v>
      </c>
      <c r="C3492" t="s">
        <v>477</v>
      </c>
      <c r="D3492" t="s">
        <v>336</v>
      </c>
      <c r="E3492" t="s">
        <v>102</v>
      </c>
      <c r="F3492">
        <v>40700</v>
      </c>
      <c r="G3492" t="s">
        <v>911</v>
      </c>
      <c r="I3492" t="s">
        <v>186</v>
      </c>
      <c r="J3492">
        <v>2026</v>
      </c>
      <c r="K3492">
        <v>7</v>
      </c>
      <c r="L3492" t="s">
        <v>94</v>
      </c>
      <c r="M3492">
        <v>-114.1802655</v>
      </c>
      <c r="N3492">
        <v>1</v>
      </c>
      <c r="O3492">
        <v>-114.1802655</v>
      </c>
      <c r="P3492" t="s">
        <v>3055</v>
      </c>
      <c r="Q3492" t="s">
        <v>96</v>
      </c>
    </row>
    <row r="3493" spans="1:17" x14ac:dyDescent="0.25">
      <c r="A3493" t="s">
        <v>2382</v>
      </c>
      <c r="B3493" t="s">
        <v>810</v>
      </c>
      <c r="C3493" t="s">
        <v>477</v>
      </c>
      <c r="D3493" t="s">
        <v>336</v>
      </c>
      <c r="E3493" t="s">
        <v>102</v>
      </c>
      <c r="F3493">
        <v>40700</v>
      </c>
      <c r="G3493" t="s">
        <v>911</v>
      </c>
      <c r="I3493" t="s">
        <v>186</v>
      </c>
      <c r="J3493">
        <v>2026</v>
      </c>
      <c r="K3493">
        <v>7</v>
      </c>
      <c r="L3493" t="s">
        <v>94</v>
      </c>
      <c r="M3493">
        <v>-57.658022099999997</v>
      </c>
      <c r="N3493">
        <v>1</v>
      </c>
      <c r="O3493">
        <v>-57.658022099999997</v>
      </c>
      <c r="P3493" t="s">
        <v>3055</v>
      </c>
      <c r="Q3493" t="s">
        <v>96</v>
      </c>
    </row>
    <row r="3494" spans="1:17" x14ac:dyDescent="0.25">
      <c r="A3494" t="s">
        <v>2382</v>
      </c>
      <c r="B3494" t="s">
        <v>609</v>
      </c>
      <c r="C3494" t="s">
        <v>610</v>
      </c>
      <c r="D3494" t="s">
        <v>336</v>
      </c>
      <c r="E3494" t="s">
        <v>102</v>
      </c>
      <c r="F3494">
        <v>40700</v>
      </c>
      <c r="G3494" t="s">
        <v>911</v>
      </c>
      <c r="I3494" t="s">
        <v>186</v>
      </c>
      <c r="J3494">
        <v>2026</v>
      </c>
      <c r="K3494">
        <v>7</v>
      </c>
      <c r="L3494" t="s">
        <v>94</v>
      </c>
      <c r="M3494">
        <v>-8345.4533263499998</v>
      </c>
      <c r="N3494">
        <v>1</v>
      </c>
      <c r="O3494">
        <v>-8345.4533263499998</v>
      </c>
      <c r="P3494" t="s">
        <v>3055</v>
      </c>
      <c r="Q3494" t="s">
        <v>96</v>
      </c>
    </row>
    <row r="3495" spans="1:17" x14ac:dyDescent="0.25">
      <c r="A3495" t="s">
        <v>2699</v>
      </c>
      <c r="B3495" t="s">
        <v>3103</v>
      </c>
      <c r="C3495" t="s">
        <v>576</v>
      </c>
      <c r="D3495" t="s">
        <v>336</v>
      </c>
      <c r="E3495" t="s">
        <v>102</v>
      </c>
      <c r="F3495">
        <v>40700</v>
      </c>
      <c r="G3495" t="s">
        <v>911</v>
      </c>
      <c r="I3495" t="s">
        <v>186</v>
      </c>
      <c r="J3495">
        <v>2026</v>
      </c>
      <c r="K3495">
        <v>7</v>
      </c>
      <c r="L3495" t="s">
        <v>94</v>
      </c>
      <c r="M3495">
        <v>-57.769143599999992</v>
      </c>
      <c r="N3495">
        <v>1</v>
      </c>
      <c r="O3495">
        <v>-57.769143599999992</v>
      </c>
      <c r="P3495" t="s">
        <v>3055</v>
      </c>
      <c r="Q3495" t="s">
        <v>96</v>
      </c>
    </row>
    <row r="3496" spans="1:17" x14ac:dyDescent="0.25">
      <c r="A3496" t="s">
        <v>2392</v>
      </c>
      <c r="B3496" t="s">
        <v>611</v>
      </c>
      <c r="C3496" t="s">
        <v>107</v>
      </c>
      <c r="D3496" t="s">
        <v>336</v>
      </c>
      <c r="E3496" t="s">
        <v>102</v>
      </c>
      <c r="F3496">
        <v>40700</v>
      </c>
      <c r="G3496" t="s">
        <v>911</v>
      </c>
      <c r="I3496" t="s">
        <v>186</v>
      </c>
      <c r="J3496">
        <v>2026</v>
      </c>
      <c r="K3496">
        <v>7</v>
      </c>
      <c r="L3496" t="s">
        <v>94</v>
      </c>
      <c r="M3496">
        <v>-35.309733899999998</v>
      </c>
      <c r="N3496">
        <v>1</v>
      </c>
      <c r="O3496">
        <v>-35.309733899999998</v>
      </c>
      <c r="P3496" t="s">
        <v>3055</v>
      </c>
      <c r="Q3496" t="s">
        <v>96</v>
      </c>
    </row>
    <row r="3497" spans="1:17" x14ac:dyDescent="0.25">
      <c r="A3497" t="s">
        <v>2392</v>
      </c>
      <c r="B3497" t="s">
        <v>390</v>
      </c>
      <c r="C3497" t="s">
        <v>107</v>
      </c>
      <c r="D3497" t="s">
        <v>336</v>
      </c>
      <c r="E3497" t="s">
        <v>102</v>
      </c>
      <c r="F3497">
        <v>40700</v>
      </c>
      <c r="G3497" t="s">
        <v>911</v>
      </c>
      <c r="I3497" t="s">
        <v>186</v>
      </c>
      <c r="J3497">
        <v>2026</v>
      </c>
      <c r="K3497">
        <v>7</v>
      </c>
      <c r="L3497" t="s">
        <v>94</v>
      </c>
      <c r="M3497">
        <v>-1451.0537895</v>
      </c>
      <c r="N3497">
        <v>1</v>
      </c>
      <c r="O3497">
        <v>-1451.0537895</v>
      </c>
      <c r="P3497" t="s">
        <v>3055</v>
      </c>
      <c r="Q3497" t="s">
        <v>96</v>
      </c>
    </row>
    <row r="3498" spans="1:17" x14ac:dyDescent="0.25">
      <c r="A3498" t="s">
        <v>2392</v>
      </c>
      <c r="B3498" t="s">
        <v>612</v>
      </c>
      <c r="C3498" t="s">
        <v>107</v>
      </c>
      <c r="D3498" t="s">
        <v>336</v>
      </c>
      <c r="E3498" t="s">
        <v>102</v>
      </c>
      <c r="F3498">
        <v>40700</v>
      </c>
      <c r="G3498" t="s">
        <v>911</v>
      </c>
      <c r="I3498" t="s">
        <v>186</v>
      </c>
      <c r="J3498">
        <v>2026</v>
      </c>
      <c r="K3498">
        <v>7</v>
      </c>
      <c r="L3498" t="s">
        <v>94</v>
      </c>
      <c r="M3498">
        <v>-598.39863509999998</v>
      </c>
      <c r="N3498">
        <v>1</v>
      </c>
      <c r="O3498">
        <v>-598.39863509999998</v>
      </c>
      <c r="P3498" t="s">
        <v>3055</v>
      </c>
      <c r="Q3498" t="s">
        <v>96</v>
      </c>
    </row>
    <row r="3499" spans="1:17" x14ac:dyDescent="0.25">
      <c r="A3499" t="s">
        <v>1005</v>
      </c>
      <c r="B3499" t="s">
        <v>188</v>
      </c>
      <c r="C3499" t="s">
        <v>133</v>
      </c>
      <c r="D3499" t="s">
        <v>336</v>
      </c>
      <c r="E3499" t="s">
        <v>102</v>
      </c>
      <c r="F3499">
        <v>40700</v>
      </c>
      <c r="G3499" t="s">
        <v>911</v>
      </c>
      <c r="I3499" t="s">
        <v>125</v>
      </c>
      <c r="J3499">
        <v>2026</v>
      </c>
      <c r="K3499">
        <v>7</v>
      </c>
      <c r="L3499" t="s">
        <v>94</v>
      </c>
      <c r="M3499">
        <v>-1.1702460000000001</v>
      </c>
      <c r="N3499">
        <v>1</v>
      </c>
      <c r="O3499">
        <v>-1.1702460000000001</v>
      </c>
      <c r="P3499" t="s">
        <v>3055</v>
      </c>
      <c r="Q3499" t="s">
        <v>96</v>
      </c>
    </row>
    <row r="3500" spans="1:17" x14ac:dyDescent="0.25">
      <c r="A3500" t="s">
        <v>1005</v>
      </c>
      <c r="B3500" t="s">
        <v>700</v>
      </c>
      <c r="C3500" t="s">
        <v>133</v>
      </c>
      <c r="D3500" t="s">
        <v>336</v>
      </c>
      <c r="E3500" t="s">
        <v>102</v>
      </c>
      <c r="F3500">
        <v>40700</v>
      </c>
      <c r="G3500" t="s">
        <v>911</v>
      </c>
      <c r="I3500" t="s">
        <v>186</v>
      </c>
      <c r="J3500">
        <v>2026</v>
      </c>
      <c r="K3500">
        <v>7</v>
      </c>
      <c r="L3500" t="s">
        <v>94</v>
      </c>
      <c r="M3500">
        <v>-2.5651520999999997</v>
      </c>
      <c r="N3500">
        <v>1</v>
      </c>
      <c r="O3500">
        <v>-2.5651520999999997</v>
      </c>
      <c r="P3500" t="s">
        <v>3055</v>
      </c>
      <c r="Q3500" t="s">
        <v>96</v>
      </c>
    </row>
    <row r="3501" spans="1:17" x14ac:dyDescent="0.25">
      <c r="A3501" t="s">
        <v>1005</v>
      </c>
      <c r="B3501" t="s">
        <v>3190</v>
      </c>
      <c r="C3501" t="s">
        <v>133</v>
      </c>
      <c r="D3501" t="s">
        <v>336</v>
      </c>
      <c r="E3501" t="s">
        <v>102</v>
      </c>
      <c r="F3501">
        <v>40700</v>
      </c>
      <c r="G3501" t="s">
        <v>911</v>
      </c>
      <c r="I3501" t="s">
        <v>186</v>
      </c>
      <c r="J3501">
        <v>2026</v>
      </c>
      <c r="K3501">
        <v>7</v>
      </c>
      <c r="L3501" t="s">
        <v>94</v>
      </c>
      <c r="M3501">
        <v>-694.38070799999991</v>
      </c>
      <c r="N3501">
        <v>1</v>
      </c>
      <c r="O3501">
        <v>-694.38070799999991</v>
      </c>
      <c r="P3501" t="s">
        <v>3055</v>
      </c>
      <c r="Q3501" t="s">
        <v>96</v>
      </c>
    </row>
    <row r="3502" spans="1:17" x14ac:dyDescent="0.25">
      <c r="A3502" t="s">
        <v>1005</v>
      </c>
      <c r="B3502" t="s">
        <v>232</v>
      </c>
      <c r="C3502" t="s">
        <v>133</v>
      </c>
      <c r="D3502" t="s">
        <v>336</v>
      </c>
      <c r="E3502" t="s">
        <v>102</v>
      </c>
      <c r="F3502">
        <v>40700</v>
      </c>
      <c r="G3502" t="s">
        <v>911</v>
      </c>
      <c r="I3502" t="s">
        <v>186</v>
      </c>
      <c r="J3502">
        <v>2026</v>
      </c>
      <c r="K3502">
        <v>7</v>
      </c>
      <c r="L3502" t="s">
        <v>94</v>
      </c>
      <c r="M3502">
        <v>-146.76167414999998</v>
      </c>
      <c r="N3502">
        <v>1</v>
      </c>
      <c r="O3502">
        <v>-146.76167414999998</v>
      </c>
      <c r="P3502" t="s">
        <v>3055</v>
      </c>
      <c r="Q3502" t="s">
        <v>96</v>
      </c>
    </row>
    <row r="3503" spans="1:17" x14ac:dyDescent="0.25">
      <c r="A3503" t="s">
        <v>1005</v>
      </c>
      <c r="B3503" t="s">
        <v>234</v>
      </c>
      <c r="C3503" t="s">
        <v>133</v>
      </c>
      <c r="D3503" t="s">
        <v>336</v>
      </c>
      <c r="E3503" t="s">
        <v>102</v>
      </c>
      <c r="F3503">
        <v>40700</v>
      </c>
      <c r="G3503" t="s">
        <v>911</v>
      </c>
      <c r="I3503" t="s">
        <v>186</v>
      </c>
      <c r="J3503">
        <v>2026</v>
      </c>
      <c r="K3503">
        <v>7</v>
      </c>
      <c r="L3503" t="s">
        <v>94</v>
      </c>
      <c r="M3503">
        <v>-272.20732034999997</v>
      </c>
      <c r="N3503">
        <v>1</v>
      </c>
      <c r="O3503">
        <v>-272.20732034999997</v>
      </c>
      <c r="P3503" t="s">
        <v>3055</v>
      </c>
      <c r="Q3503" t="s">
        <v>96</v>
      </c>
    </row>
    <row r="3504" spans="1:17" x14ac:dyDescent="0.25">
      <c r="A3504" t="s">
        <v>1005</v>
      </c>
      <c r="B3504" t="s">
        <v>236</v>
      </c>
      <c r="C3504" t="s">
        <v>133</v>
      </c>
      <c r="D3504" t="s">
        <v>336</v>
      </c>
      <c r="E3504" t="s">
        <v>102</v>
      </c>
      <c r="F3504">
        <v>40700</v>
      </c>
      <c r="G3504" t="s">
        <v>911</v>
      </c>
      <c r="I3504" t="s">
        <v>186</v>
      </c>
      <c r="J3504">
        <v>2026</v>
      </c>
      <c r="K3504">
        <v>7</v>
      </c>
      <c r="L3504" t="s">
        <v>94</v>
      </c>
      <c r="M3504">
        <v>-110.92265099999999</v>
      </c>
      <c r="N3504">
        <v>1</v>
      </c>
      <c r="O3504">
        <v>-110.92265099999999</v>
      </c>
      <c r="P3504" t="s">
        <v>3055</v>
      </c>
      <c r="Q3504" t="s">
        <v>96</v>
      </c>
    </row>
    <row r="3505" spans="1:17" x14ac:dyDescent="0.25">
      <c r="A3505" t="s">
        <v>2382</v>
      </c>
      <c r="B3505" t="s">
        <v>713</v>
      </c>
      <c r="C3505" t="s">
        <v>714</v>
      </c>
      <c r="D3505" t="s">
        <v>336</v>
      </c>
      <c r="E3505" t="s">
        <v>102</v>
      </c>
      <c r="F3505">
        <v>40700</v>
      </c>
      <c r="G3505" t="s">
        <v>911</v>
      </c>
      <c r="I3505" t="s">
        <v>186</v>
      </c>
      <c r="J3505">
        <v>2026</v>
      </c>
      <c r="K3505">
        <v>7</v>
      </c>
      <c r="L3505" t="s">
        <v>94</v>
      </c>
      <c r="M3505">
        <v>-5194.1592927000002</v>
      </c>
      <c r="N3505">
        <v>1</v>
      </c>
      <c r="O3505">
        <v>-5194.1592927000002</v>
      </c>
      <c r="P3505" t="s">
        <v>3055</v>
      </c>
      <c r="Q3505" t="s">
        <v>96</v>
      </c>
    </row>
    <row r="3657" spans="4:5" x14ac:dyDescent="0.25">
      <c r="D3657" s="73" t="s">
        <v>97</v>
      </c>
      <c r="E3657" t="s">
        <v>823</v>
      </c>
    </row>
    <row r="3658" spans="4:5" x14ac:dyDescent="0.25">
      <c r="D3658" s="56" t="s">
        <v>95</v>
      </c>
      <c r="E3658">
        <v>-1138768.6800000023</v>
      </c>
    </row>
    <row r="3659" spans="4:5" x14ac:dyDescent="0.25">
      <c r="D3659" s="56" t="s">
        <v>3055</v>
      </c>
      <c r="E3659">
        <v>-1603902.0046649508</v>
      </c>
    </row>
    <row r="3660" spans="4:5" x14ac:dyDescent="0.25">
      <c r="D3660" s="56" t="s">
        <v>615</v>
      </c>
      <c r="E3660">
        <v>-3940880.0000000037</v>
      </c>
    </row>
    <row r="3661" spans="4:5" x14ac:dyDescent="0.25">
      <c r="D3661" s="56" t="s">
        <v>2205</v>
      </c>
      <c r="E3661">
        <v>171846.28233000045</v>
      </c>
    </row>
    <row r="3662" spans="4:5" x14ac:dyDescent="0.25">
      <c r="D3662" s="56" t="s">
        <v>2288</v>
      </c>
      <c r="E3662">
        <v>359603.37130000041</v>
      </c>
    </row>
    <row r="3663" spans="4:5" x14ac:dyDescent="0.25">
      <c r="D3663" s="56" t="s">
        <v>831</v>
      </c>
      <c r="E3663">
        <v>956782</v>
      </c>
    </row>
    <row r="3664" spans="4:5" x14ac:dyDescent="0.25">
      <c r="D3664" s="56" t="s">
        <v>2342</v>
      </c>
      <c r="E3664">
        <v>251929.91999999993</v>
      </c>
    </row>
    <row r="3665" spans="4:5" x14ac:dyDescent="0.25">
      <c r="D3665" s="56" t="s">
        <v>826</v>
      </c>
    </row>
    <row r="3666" spans="4:5" x14ac:dyDescent="0.25">
      <c r="D3666" s="56" t="s">
        <v>115</v>
      </c>
      <c r="E3666">
        <v>-4943389.1110349558</v>
      </c>
    </row>
    <row r="3668" spans="4:5" x14ac:dyDescent="0.25">
      <c r="D3668" s="73" t="s">
        <v>30</v>
      </c>
      <c r="E3668" t="s">
        <v>3113</v>
      </c>
    </row>
    <row r="3670" spans="4:5" x14ac:dyDescent="0.25">
      <c r="D3670" s="73" t="s">
        <v>97</v>
      </c>
      <c r="E3670" t="s">
        <v>823</v>
      </c>
    </row>
    <row r="3671" spans="4:5" x14ac:dyDescent="0.25">
      <c r="D3671" s="56" t="s">
        <v>112</v>
      </c>
      <c r="E3671">
        <v>40290</v>
      </c>
    </row>
    <row r="3672" spans="4:5" x14ac:dyDescent="0.25">
      <c r="D3672" s="56" t="s">
        <v>93</v>
      </c>
      <c r="E3672">
        <v>532663.61399999331</v>
      </c>
    </row>
    <row r="3673" spans="4:5" x14ac:dyDescent="0.25">
      <c r="D3673" s="56" t="s">
        <v>101</v>
      </c>
      <c r="E3673">
        <v>-4972293.4802686991</v>
      </c>
    </row>
    <row r="3674" spans="4:5" x14ac:dyDescent="0.25">
      <c r="D3674" s="56" t="s">
        <v>102</v>
      </c>
      <c r="E3674">
        <v>-1288758.2010962523</v>
      </c>
    </row>
    <row r="3675" spans="4:5" x14ac:dyDescent="0.25">
      <c r="D3675" s="56" t="s">
        <v>114</v>
      </c>
      <c r="E3675">
        <v>3459</v>
      </c>
    </row>
    <row r="3676" spans="4:5" x14ac:dyDescent="0.25">
      <c r="D3676" s="56" t="s">
        <v>103</v>
      </c>
      <c r="E3676">
        <v>2044.5</v>
      </c>
    </row>
    <row r="3677" spans="4:5" x14ac:dyDescent="0.25">
      <c r="D3677" s="56" t="s">
        <v>104</v>
      </c>
      <c r="E3677">
        <v>126873.37832999992</v>
      </c>
    </row>
    <row r="3678" spans="4:5" x14ac:dyDescent="0.25">
      <c r="D3678" s="56" t="s">
        <v>105</v>
      </c>
      <c r="E3678">
        <v>612332.07800000068</v>
      </c>
    </row>
    <row r="3679" spans="4:5" x14ac:dyDescent="0.25">
      <c r="D3679" s="56" t="s">
        <v>826</v>
      </c>
    </row>
    <row r="3680" spans="4:5" x14ac:dyDescent="0.25">
      <c r="D3680" s="56" t="s">
        <v>115</v>
      </c>
      <c r="E3680">
        <v>-4943389.1110349577</v>
      </c>
    </row>
  </sheetData>
  <autoFilter ref="A1:Z3505" xr:uid="{259CCADC-4094-48D8-9CF1-52DF2B6F2874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B17AD-5BDE-4560-B7D5-C4F9C103424B}">
  <sheetPr>
    <tabColor rgb="FF00B050"/>
  </sheetPr>
  <dimension ref="A3:A880"/>
  <sheetViews>
    <sheetView topLeftCell="A868" workbookViewId="0">
      <selection activeCell="A3" sqref="A3"/>
    </sheetView>
  </sheetViews>
  <sheetFormatPr defaultRowHeight="15" x14ac:dyDescent="0.25"/>
  <cols>
    <col min="1" max="1" width="47.140625" bestFit="1" customWidth="1"/>
  </cols>
  <sheetData>
    <row r="3" spans="1:1" x14ac:dyDescent="0.25">
      <c r="A3" s="73" t="s">
        <v>97</v>
      </c>
    </row>
    <row r="4" spans="1:1" x14ac:dyDescent="0.25">
      <c r="A4" s="56" t="s">
        <v>751</v>
      </c>
    </row>
    <row r="5" spans="1:1" x14ac:dyDescent="0.25">
      <c r="A5" s="83" t="s">
        <v>750</v>
      </c>
    </row>
    <row r="6" spans="1:1" x14ac:dyDescent="0.25">
      <c r="A6" s="56" t="s">
        <v>320</v>
      </c>
    </row>
    <row r="7" spans="1:1" x14ac:dyDescent="0.25">
      <c r="A7" s="83" t="s">
        <v>319</v>
      </c>
    </row>
    <row r="8" spans="1:1" x14ac:dyDescent="0.25">
      <c r="A8" s="56" t="s">
        <v>264</v>
      </c>
    </row>
    <row r="9" spans="1:1" x14ac:dyDescent="0.25">
      <c r="A9" s="83" t="s">
        <v>263</v>
      </c>
    </row>
    <row r="10" spans="1:1" x14ac:dyDescent="0.25">
      <c r="A10" s="56" t="s">
        <v>318</v>
      </c>
    </row>
    <row r="11" spans="1:1" x14ac:dyDescent="0.25">
      <c r="A11" s="83" t="s">
        <v>317</v>
      </c>
    </row>
    <row r="12" spans="1:1" x14ac:dyDescent="0.25">
      <c r="A12" s="56" t="s">
        <v>769</v>
      </c>
    </row>
    <row r="13" spans="1:1" x14ac:dyDescent="0.25">
      <c r="A13" s="83" t="s">
        <v>768</v>
      </c>
    </row>
    <row r="14" spans="1:1" x14ac:dyDescent="0.25">
      <c r="A14" s="83" t="s">
        <v>2036</v>
      </c>
    </row>
    <row r="15" spans="1:1" x14ac:dyDescent="0.25">
      <c r="A15" s="83" t="s">
        <v>3205</v>
      </c>
    </row>
    <row r="16" spans="1:1" x14ac:dyDescent="0.25">
      <c r="A16" s="56" t="s">
        <v>606</v>
      </c>
    </row>
    <row r="17" spans="1:1" x14ac:dyDescent="0.25">
      <c r="A17" s="83" t="s">
        <v>605</v>
      </c>
    </row>
    <row r="18" spans="1:1" x14ac:dyDescent="0.25">
      <c r="A18" s="56" t="s">
        <v>316</v>
      </c>
    </row>
    <row r="19" spans="1:1" x14ac:dyDescent="0.25">
      <c r="A19" s="83">
        <v>20170770</v>
      </c>
    </row>
    <row r="20" spans="1:1" x14ac:dyDescent="0.25">
      <c r="A20" s="83">
        <v>20180244</v>
      </c>
    </row>
    <row r="21" spans="1:1" x14ac:dyDescent="0.25">
      <c r="A21" s="83">
        <v>20190341</v>
      </c>
    </row>
    <row r="22" spans="1:1" x14ac:dyDescent="0.25">
      <c r="A22" s="83">
        <v>20190360</v>
      </c>
    </row>
    <row r="23" spans="1:1" x14ac:dyDescent="0.25">
      <c r="A23" s="83">
        <v>20200041</v>
      </c>
    </row>
    <row r="24" spans="1:1" x14ac:dyDescent="0.25">
      <c r="A24" s="83">
        <v>20210004</v>
      </c>
    </row>
    <row r="25" spans="1:1" x14ac:dyDescent="0.25">
      <c r="A25" s="83">
        <v>20210081</v>
      </c>
    </row>
    <row r="26" spans="1:1" x14ac:dyDescent="0.25">
      <c r="A26" s="83">
        <v>20210096</v>
      </c>
    </row>
    <row r="27" spans="1:1" x14ac:dyDescent="0.25">
      <c r="A27" s="83">
        <v>20210146</v>
      </c>
    </row>
    <row r="28" spans="1:1" x14ac:dyDescent="0.25">
      <c r="A28" s="83">
        <v>20210181</v>
      </c>
    </row>
    <row r="29" spans="1:1" x14ac:dyDescent="0.25">
      <c r="A29" s="83">
        <v>20210184</v>
      </c>
    </row>
    <row r="30" spans="1:1" x14ac:dyDescent="0.25">
      <c r="A30" s="83">
        <v>20220093</v>
      </c>
    </row>
    <row r="31" spans="1:1" x14ac:dyDescent="0.25">
      <c r="A31" s="83">
        <v>20220196</v>
      </c>
    </row>
    <row r="32" spans="1:1" x14ac:dyDescent="0.25">
      <c r="A32" s="83">
        <v>20230016</v>
      </c>
    </row>
    <row r="33" spans="1:1" x14ac:dyDescent="0.25">
      <c r="A33" s="83">
        <v>20230050</v>
      </c>
    </row>
    <row r="34" spans="1:1" x14ac:dyDescent="0.25">
      <c r="A34" s="83">
        <v>20230153</v>
      </c>
    </row>
    <row r="35" spans="1:1" x14ac:dyDescent="0.25">
      <c r="A35" s="83">
        <v>20230167</v>
      </c>
    </row>
    <row r="36" spans="1:1" x14ac:dyDescent="0.25">
      <c r="A36" s="83">
        <v>20230225</v>
      </c>
    </row>
    <row r="37" spans="1:1" x14ac:dyDescent="0.25">
      <c r="A37" s="83">
        <v>20230227</v>
      </c>
    </row>
    <row r="38" spans="1:1" x14ac:dyDescent="0.25">
      <c r="A38" s="83">
        <v>20240092</v>
      </c>
    </row>
    <row r="39" spans="1:1" x14ac:dyDescent="0.25">
      <c r="A39" s="83">
        <v>20240178</v>
      </c>
    </row>
    <row r="40" spans="1:1" x14ac:dyDescent="0.25">
      <c r="A40" s="83">
        <v>20250002</v>
      </c>
    </row>
    <row r="41" spans="1:1" x14ac:dyDescent="0.25">
      <c r="A41" s="83" t="s">
        <v>2109</v>
      </c>
    </row>
    <row r="42" spans="1:1" x14ac:dyDescent="0.25">
      <c r="A42" s="56" t="s">
        <v>790</v>
      </c>
    </row>
    <row r="43" spans="1:1" x14ac:dyDescent="0.25">
      <c r="A43" s="83" t="s">
        <v>789</v>
      </c>
    </row>
    <row r="44" spans="1:1" x14ac:dyDescent="0.25">
      <c r="A44" s="56" t="s">
        <v>794</v>
      </c>
    </row>
    <row r="45" spans="1:1" x14ac:dyDescent="0.25">
      <c r="A45" s="83" t="s">
        <v>2053</v>
      </c>
    </row>
    <row r="46" spans="1:1" x14ac:dyDescent="0.25">
      <c r="A46" s="83" t="s">
        <v>2086</v>
      </c>
    </row>
    <row r="47" spans="1:1" x14ac:dyDescent="0.25">
      <c r="A47" s="83" t="s">
        <v>2079</v>
      </c>
    </row>
    <row r="48" spans="1:1" x14ac:dyDescent="0.25">
      <c r="A48" s="83" t="s">
        <v>3221</v>
      </c>
    </row>
    <row r="49" spans="1:1" x14ac:dyDescent="0.25">
      <c r="A49" s="56" t="s">
        <v>296</v>
      </c>
    </row>
    <row r="50" spans="1:1" x14ac:dyDescent="0.25">
      <c r="A50" s="83" t="s">
        <v>640</v>
      </c>
    </row>
    <row r="51" spans="1:1" x14ac:dyDescent="0.25">
      <c r="A51" s="83" t="s">
        <v>3206</v>
      </c>
    </row>
    <row r="52" spans="1:1" x14ac:dyDescent="0.25">
      <c r="A52" s="83" t="s">
        <v>2211</v>
      </c>
    </row>
    <row r="53" spans="1:1" x14ac:dyDescent="0.25">
      <c r="A53" s="83" t="s">
        <v>295</v>
      </c>
    </row>
    <row r="54" spans="1:1" x14ac:dyDescent="0.25">
      <c r="A54" s="83" t="s">
        <v>2216</v>
      </c>
    </row>
    <row r="55" spans="1:1" x14ac:dyDescent="0.25">
      <c r="A55" s="83" t="s">
        <v>629</v>
      </c>
    </row>
    <row r="56" spans="1:1" x14ac:dyDescent="0.25">
      <c r="A56" s="83" t="s">
        <v>2206</v>
      </c>
    </row>
    <row r="57" spans="1:1" x14ac:dyDescent="0.25">
      <c r="A57" s="83" t="s">
        <v>307</v>
      </c>
    </row>
    <row r="58" spans="1:1" x14ac:dyDescent="0.25">
      <c r="A58" s="83" t="s">
        <v>439</v>
      </c>
    </row>
    <row r="59" spans="1:1" x14ac:dyDescent="0.25">
      <c r="A59" s="83" t="s">
        <v>2234</v>
      </c>
    </row>
    <row r="60" spans="1:1" x14ac:dyDescent="0.25">
      <c r="A60" s="83" t="s">
        <v>1613</v>
      </c>
    </row>
    <row r="61" spans="1:1" x14ac:dyDescent="0.25">
      <c r="A61" s="83" t="s">
        <v>378</v>
      </c>
    </row>
    <row r="62" spans="1:1" x14ac:dyDescent="0.25">
      <c r="A62" s="83" t="s">
        <v>641</v>
      </c>
    </row>
    <row r="63" spans="1:1" x14ac:dyDescent="0.25">
      <c r="A63" s="83" t="s">
        <v>441</v>
      </c>
    </row>
    <row r="64" spans="1:1" x14ac:dyDescent="0.25">
      <c r="A64" s="83" t="s">
        <v>302</v>
      </c>
    </row>
    <row r="65" spans="1:1" x14ac:dyDescent="0.25">
      <c r="A65" s="83" t="s">
        <v>2208</v>
      </c>
    </row>
    <row r="66" spans="1:1" x14ac:dyDescent="0.25">
      <c r="A66" s="83" t="s">
        <v>580</v>
      </c>
    </row>
    <row r="67" spans="1:1" x14ac:dyDescent="0.25">
      <c r="A67" s="83" t="s">
        <v>3207</v>
      </c>
    </row>
    <row r="68" spans="1:1" x14ac:dyDescent="0.25">
      <c r="A68" s="83" t="s">
        <v>748</v>
      </c>
    </row>
    <row r="69" spans="1:1" x14ac:dyDescent="0.25">
      <c r="A69" s="83" t="s">
        <v>571</v>
      </c>
    </row>
    <row r="70" spans="1:1" x14ac:dyDescent="0.25">
      <c r="A70" s="83" t="s">
        <v>2112</v>
      </c>
    </row>
    <row r="71" spans="1:1" x14ac:dyDescent="0.25">
      <c r="A71" s="83" t="s">
        <v>797</v>
      </c>
    </row>
    <row r="72" spans="1:1" x14ac:dyDescent="0.25">
      <c r="A72" s="83" t="s">
        <v>2209</v>
      </c>
    </row>
    <row r="73" spans="1:1" x14ac:dyDescent="0.25">
      <c r="A73" s="83" t="s">
        <v>2210</v>
      </c>
    </row>
    <row r="74" spans="1:1" x14ac:dyDescent="0.25">
      <c r="A74" s="83" t="s">
        <v>584</v>
      </c>
    </row>
    <row r="75" spans="1:1" x14ac:dyDescent="0.25">
      <c r="A75" s="83" t="s">
        <v>586</v>
      </c>
    </row>
    <row r="76" spans="1:1" x14ac:dyDescent="0.25">
      <c r="A76" s="83" t="s">
        <v>578</v>
      </c>
    </row>
    <row r="77" spans="1:1" x14ac:dyDescent="0.25">
      <c r="A77" s="83" t="s">
        <v>637</v>
      </c>
    </row>
    <row r="78" spans="1:1" x14ac:dyDescent="0.25">
      <c r="A78" s="83" t="s">
        <v>2219</v>
      </c>
    </row>
    <row r="79" spans="1:1" x14ac:dyDescent="0.25">
      <c r="A79" s="83" t="s">
        <v>473</v>
      </c>
    </row>
    <row r="80" spans="1:1" x14ac:dyDescent="0.25">
      <c r="A80" s="83" t="s">
        <v>2235</v>
      </c>
    </row>
    <row r="81" spans="1:1" x14ac:dyDescent="0.25">
      <c r="A81" s="83" t="s">
        <v>2034</v>
      </c>
    </row>
    <row r="82" spans="1:1" x14ac:dyDescent="0.25">
      <c r="A82" s="83" t="s">
        <v>415</v>
      </c>
    </row>
    <row r="83" spans="1:1" x14ac:dyDescent="0.25">
      <c r="A83" s="83" t="s">
        <v>631</v>
      </c>
    </row>
    <row r="84" spans="1:1" x14ac:dyDescent="0.25">
      <c r="A84" s="83" t="s">
        <v>305</v>
      </c>
    </row>
    <row r="85" spans="1:1" x14ac:dyDescent="0.25">
      <c r="A85" s="83" t="s">
        <v>2217</v>
      </c>
    </row>
    <row r="86" spans="1:1" x14ac:dyDescent="0.25">
      <c r="A86" s="83" t="s">
        <v>347</v>
      </c>
    </row>
    <row r="87" spans="1:1" x14ac:dyDescent="0.25">
      <c r="A87" s="83" t="s">
        <v>2226</v>
      </c>
    </row>
    <row r="88" spans="1:1" x14ac:dyDescent="0.25">
      <c r="A88" s="83" t="s">
        <v>639</v>
      </c>
    </row>
    <row r="89" spans="1:1" x14ac:dyDescent="0.25">
      <c r="A89" s="83" t="s">
        <v>582</v>
      </c>
    </row>
    <row r="90" spans="1:1" x14ac:dyDescent="0.25">
      <c r="A90" s="83" t="s">
        <v>2229</v>
      </c>
    </row>
    <row r="91" spans="1:1" x14ac:dyDescent="0.25">
      <c r="A91" s="83" t="s">
        <v>634</v>
      </c>
    </row>
    <row r="92" spans="1:1" x14ac:dyDescent="0.25">
      <c r="A92" s="83" t="s">
        <v>2232</v>
      </c>
    </row>
    <row r="93" spans="1:1" x14ac:dyDescent="0.25">
      <c r="A93" s="83" t="s">
        <v>312</v>
      </c>
    </row>
    <row r="94" spans="1:1" x14ac:dyDescent="0.25">
      <c r="A94" s="83" t="s">
        <v>297</v>
      </c>
    </row>
    <row r="95" spans="1:1" x14ac:dyDescent="0.25">
      <c r="A95" s="83" t="s">
        <v>2237</v>
      </c>
    </row>
    <row r="96" spans="1:1" x14ac:dyDescent="0.25">
      <c r="A96" s="83" t="s">
        <v>642</v>
      </c>
    </row>
    <row r="97" spans="1:1" x14ac:dyDescent="0.25">
      <c r="A97" s="83" t="s">
        <v>298</v>
      </c>
    </row>
    <row r="98" spans="1:1" x14ac:dyDescent="0.25">
      <c r="A98" s="83" t="s">
        <v>2231</v>
      </c>
    </row>
    <row r="99" spans="1:1" x14ac:dyDescent="0.25">
      <c r="A99" s="83" t="s">
        <v>633</v>
      </c>
    </row>
    <row r="100" spans="1:1" x14ac:dyDescent="0.25">
      <c r="A100" s="83" t="s">
        <v>299</v>
      </c>
    </row>
    <row r="101" spans="1:1" x14ac:dyDescent="0.25">
      <c r="A101" s="83" t="s">
        <v>351</v>
      </c>
    </row>
    <row r="102" spans="1:1" x14ac:dyDescent="0.25">
      <c r="A102" s="83" t="s">
        <v>643</v>
      </c>
    </row>
    <row r="103" spans="1:1" x14ac:dyDescent="0.25">
      <c r="A103" s="83" t="s">
        <v>383</v>
      </c>
    </row>
    <row r="104" spans="1:1" x14ac:dyDescent="0.25">
      <c r="A104" s="83" t="s">
        <v>382</v>
      </c>
    </row>
    <row r="105" spans="1:1" x14ac:dyDescent="0.25">
      <c r="A105" s="83" t="s">
        <v>585</v>
      </c>
    </row>
    <row r="106" spans="1:1" x14ac:dyDescent="0.25">
      <c r="A106" s="83" t="s">
        <v>311</v>
      </c>
    </row>
    <row r="107" spans="1:1" x14ac:dyDescent="0.25">
      <c r="A107" s="83" t="s">
        <v>385</v>
      </c>
    </row>
    <row r="108" spans="1:1" x14ac:dyDescent="0.25">
      <c r="A108" s="83" t="s">
        <v>594</v>
      </c>
    </row>
    <row r="109" spans="1:1" x14ac:dyDescent="0.25">
      <c r="A109" s="83" t="s">
        <v>314</v>
      </c>
    </row>
    <row r="110" spans="1:1" x14ac:dyDescent="0.25">
      <c r="A110" s="83" t="s">
        <v>306</v>
      </c>
    </row>
    <row r="111" spans="1:1" x14ac:dyDescent="0.25">
      <c r="A111" s="83" t="s">
        <v>381</v>
      </c>
    </row>
    <row r="112" spans="1:1" x14ac:dyDescent="0.25">
      <c r="A112" s="83" t="s">
        <v>804</v>
      </c>
    </row>
    <row r="113" spans="1:1" x14ac:dyDescent="0.25">
      <c r="A113" s="83" t="s">
        <v>2241</v>
      </c>
    </row>
    <row r="114" spans="1:1" x14ac:dyDescent="0.25">
      <c r="A114" s="83" t="s">
        <v>386</v>
      </c>
    </row>
    <row r="115" spans="1:1" x14ac:dyDescent="0.25">
      <c r="A115" s="83" t="s">
        <v>581</v>
      </c>
    </row>
    <row r="116" spans="1:1" x14ac:dyDescent="0.25">
      <c r="A116" s="83" t="s">
        <v>646</v>
      </c>
    </row>
    <row r="117" spans="1:1" x14ac:dyDescent="0.25">
      <c r="A117" s="83" t="s">
        <v>3208</v>
      </c>
    </row>
    <row r="118" spans="1:1" x14ac:dyDescent="0.25">
      <c r="A118" s="83" t="s">
        <v>2221</v>
      </c>
    </row>
    <row r="119" spans="1:1" x14ac:dyDescent="0.25">
      <c r="A119" s="83" t="s">
        <v>313</v>
      </c>
    </row>
    <row r="120" spans="1:1" x14ac:dyDescent="0.25">
      <c r="A120" s="83" t="s">
        <v>2236</v>
      </c>
    </row>
    <row r="121" spans="1:1" x14ac:dyDescent="0.25">
      <c r="A121" s="83" t="s">
        <v>590</v>
      </c>
    </row>
    <row r="122" spans="1:1" x14ac:dyDescent="0.25">
      <c r="A122" s="83" t="s">
        <v>2238</v>
      </c>
    </row>
    <row r="123" spans="1:1" x14ac:dyDescent="0.25">
      <c r="A123" s="83" t="s">
        <v>3209</v>
      </c>
    </row>
    <row r="124" spans="1:1" x14ac:dyDescent="0.25">
      <c r="A124" s="83" t="s">
        <v>2240</v>
      </c>
    </row>
    <row r="125" spans="1:1" x14ac:dyDescent="0.25">
      <c r="A125" s="83" t="s">
        <v>645</v>
      </c>
    </row>
    <row r="126" spans="1:1" x14ac:dyDescent="0.25">
      <c r="A126" s="83" t="s">
        <v>387</v>
      </c>
    </row>
    <row r="127" spans="1:1" x14ac:dyDescent="0.25">
      <c r="A127" s="83" t="s">
        <v>2239</v>
      </c>
    </row>
    <row r="128" spans="1:1" x14ac:dyDescent="0.25">
      <c r="A128" s="83" t="s">
        <v>380</v>
      </c>
    </row>
    <row r="129" spans="1:1" x14ac:dyDescent="0.25">
      <c r="A129" s="83" t="s">
        <v>2215</v>
      </c>
    </row>
    <row r="130" spans="1:1" x14ac:dyDescent="0.25">
      <c r="A130" s="83" t="s">
        <v>308</v>
      </c>
    </row>
    <row r="131" spans="1:1" x14ac:dyDescent="0.25">
      <c r="A131" s="83" t="s">
        <v>798</v>
      </c>
    </row>
    <row r="132" spans="1:1" x14ac:dyDescent="0.25">
      <c r="A132" s="83" t="s">
        <v>2212</v>
      </c>
    </row>
    <row r="133" spans="1:1" x14ac:dyDescent="0.25">
      <c r="A133" s="83" t="s">
        <v>2331</v>
      </c>
    </row>
    <row r="134" spans="1:1" x14ac:dyDescent="0.25">
      <c r="A134" s="83" t="s">
        <v>377</v>
      </c>
    </row>
    <row r="135" spans="1:1" x14ac:dyDescent="0.25">
      <c r="A135" s="83" t="s">
        <v>2218</v>
      </c>
    </row>
    <row r="136" spans="1:1" x14ac:dyDescent="0.25">
      <c r="A136" s="83" t="s">
        <v>636</v>
      </c>
    </row>
    <row r="137" spans="1:1" x14ac:dyDescent="0.25">
      <c r="A137" s="83" t="s">
        <v>1749</v>
      </c>
    </row>
    <row r="138" spans="1:1" x14ac:dyDescent="0.25">
      <c r="A138" s="83" t="s">
        <v>2220</v>
      </c>
    </row>
    <row r="139" spans="1:1" x14ac:dyDescent="0.25">
      <c r="A139" s="83" t="s">
        <v>507</v>
      </c>
    </row>
    <row r="140" spans="1:1" x14ac:dyDescent="0.25">
      <c r="A140" s="83" t="s">
        <v>635</v>
      </c>
    </row>
    <row r="141" spans="1:1" x14ac:dyDescent="0.25">
      <c r="A141" s="83" t="s">
        <v>2227</v>
      </c>
    </row>
    <row r="142" spans="1:1" x14ac:dyDescent="0.25">
      <c r="A142" s="83" t="s">
        <v>632</v>
      </c>
    </row>
    <row r="143" spans="1:1" x14ac:dyDescent="0.25">
      <c r="A143" s="83" t="s">
        <v>479</v>
      </c>
    </row>
    <row r="144" spans="1:1" x14ac:dyDescent="0.25">
      <c r="A144" s="83" t="s">
        <v>2233</v>
      </c>
    </row>
    <row r="145" spans="1:1" x14ac:dyDescent="0.25">
      <c r="A145" s="83" t="s">
        <v>630</v>
      </c>
    </row>
    <row r="146" spans="1:1" x14ac:dyDescent="0.25">
      <c r="A146" s="83" t="s">
        <v>376</v>
      </c>
    </row>
    <row r="147" spans="1:1" x14ac:dyDescent="0.25">
      <c r="A147" s="83" t="s">
        <v>304</v>
      </c>
    </row>
    <row r="148" spans="1:1" x14ac:dyDescent="0.25">
      <c r="A148" s="83" t="s">
        <v>3210</v>
      </c>
    </row>
    <row r="149" spans="1:1" x14ac:dyDescent="0.25">
      <c r="A149" s="83" t="s">
        <v>2228</v>
      </c>
    </row>
    <row r="150" spans="1:1" x14ac:dyDescent="0.25">
      <c r="A150" s="83" t="s">
        <v>565</v>
      </c>
    </row>
    <row r="151" spans="1:1" x14ac:dyDescent="0.25">
      <c r="A151" s="83" t="s">
        <v>2214</v>
      </c>
    </row>
    <row r="152" spans="1:1" x14ac:dyDescent="0.25">
      <c r="A152" s="83" t="s">
        <v>2213</v>
      </c>
    </row>
    <row r="153" spans="1:1" x14ac:dyDescent="0.25">
      <c r="A153" s="83" t="s">
        <v>384</v>
      </c>
    </row>
    <row r="154" spans="1:1" x14ac:dyDescent="0.25">
      <c r="A154" s="83" t="s">
        <v>315</v>
      </c>
    </row>
    <row r="155" spans="1:1" x14ac:dyDescent="0.25">
      <c r="A155" s="83" t="s">
        <v>2242</v>
      </c>
    </row>
    <row r="156" spans="1:1" x14ac:dyDescent="0.25">
      <c r="A156" s="83" t="s">
        <v>393</v>
      </c>
    </row>
    <row r="157" spans="1:1" x14ac:dyDescent="0.25">
      <c r="A157" s="83" t="s">
        <v>651</v>
      </c>
    </row>
    <row r="158" spans="1:1" x14ac:dyDescent="0.25">
      <c r="A158" s="83" t="s">
        <v>567</v>
      </c>
    </row>
    <row r="159" spans="1:1" x14ac:dyDescent="0.25">
      <c r="A159" s="83" t="s">
        <v>566</v>
      </c>
    </row>
    <row r="160" spans="1:1" x14ac:dyDescent="0.25">
      <c r="A160" s="83" t="s">
        <v>572</v>
      </c>
    </row>
    <row r="161" spans="1:1" x14ac:dyDescent="0.25">
      <c r="A161" s="83" t="s">
        <v>303</v>
      </c>
    </row>
    <row r="162" spans="1:1" x14ac:dyDescent="0.25">
      <c r="A162" s="83" t="s">
        <v>3211</v>
      </c>
    </row>
    <row r="163" spans="1:1" x14ac:dyDescent="0.25">
      <c r="A163" s="83" t="s">
        <v>807</v>
      </c>
    </row>
    <row r="164" spans="1:1" x14ac:dyDescent="0.25">
      <c r="A164" s="83" t="s">
        <v>2230</v>
      </c>
    </row>
    <row r="165" spans="1:1" x14ac:dyDescent="0.25">
      <c r="A165" s="83" t="s">
        <v>638</v>
      </c>
    </row>
    <row r="166" spans="1:1" x14ac:dyDescent="0.25">
      <c r="A166" s="83" t="s">
        <v>2222</v>
      </c>
    </row>
    <row r="167" spans="1:1" x14ac:dyDescent="0.25">
      <c r="A167" s="83" t="s">
        <v>3212</v>
      </c>
    </row>
    <row r="168" spans="1:1" x14ac:dyDescent="0.25">
      <c r="A168" s="83" t="s">
        <v>379</v>
      </c>
    </row>
    <row r="169" spans="1:1" x14ac:dyDescent="0.25">
      <c r="A169" s="56" t="s">
        <v>356</v>
      </c>
    </row>
    <row r="170" spans="1:1" x14ac:dyDescent="0.25">
      <c r="A170" s="83" t="s">
        <v>355</v>
      </c>
    </row>
    <row r="171" spans="1:1" x14ac:dyDescent="0.25">
      <c r="A171" s="83" t="s">
        <v>773</v>
      </c>
    </row>
    <row r="172" spans="1:1" x14ac:dyDescent="0.25">
      <c r="A172" s="56" t="s">
        <v>553</v>
      </c>
    </row>
    <row r="173" spans="1:1" x14ac:dyDescent="0.25">
      <c r="A173" s="83" t="s">
        <v>3222</v>
      </c>
    </row>
    <row r="174" spans="1:1" x14ac:dyDescent="0.25">
      <c r="A174" s="83" t="s">
        <v>552</v>
      </c>
    </row>
    <row r="175" spans="1:1" x14ac:dyDescent="0.25">
      <c r="A175" s="56" t="s">
        <v>653</v>
      </c>
    </row>
    <row r="176" spans="1:1" x14ac:dyDescent="0.25">
      <c r="A176" s="83" t="s">
        <v>652</v>
      </c>
    </row>
    <row r="177" spans="1:1" x14ac:dyDescent="0.25">
      <c r="A177" s="56" t="s">
        <v>536</v>
      </c>
    </row>
    <row r="178" spans="1:1" x14ac:dyDescent="0.25">
      <c r="A178" s="83" t="s">
        <v>2353</v>
      </c>
    </row>
    <row r="179" spans="1:1" x14ac:dyDescent="0.25">
      <c r="A179" s="83" t="s">
        <v>2332</v>
      </c>
    </row>
    <row r="180" spans="1:1" x14ac:dyDescent="0.25">
      <c r="A180" s="83" t="s">
        <v>535</v>
      </c>
    </row>
    <row r="181" spans="1:1" x14ac:dyDescent="0.25">
      <c r="A181" s="83" t="s">
        <v>548</v>
      </c>
    </row>
    <row r="182" spans="1:1" x14ac:dyDescent="0.25">
      <c r="A182" s="83" t="s">
        <v>560</v>
      </c>
    </row>
    <row r="183" spans="1:1" x14ac:dyDescent="0.25">
      <c r="A183" s="83" t="s">
        <v>538</v>
      </c>
    </row>
    <row r="184" spans="1:1" x14ac:dyDescent="0.25">
      <c r="A184" s="83" t="s">
        <v>563</v>
      </c>
    </row>
    <row r="185" spans="1:1" x14ac:dyDescent="0.25">
      <c r="A185" s="56" t="s">
        <v>657</v>
      </c>
    </row>
    <row r="186" spans="1:1" x14ac:dyDescent="0.25">
      <c r="A186" s="83">
        <v>20307</v>
      </c>
    </row>
    <row r="187" spans="1:1" x14ac:dyDescent="0.25">
      <c r="A187" s="83" t="s">
        <v>3213</v>
      </c>
    </row>
    <row r="188" spans="1:1" x14ac:dyDescent="0.25">
      <c r="A188" s="83" t="s">
        <v>659</v>
      </c>
    </row>
    <row r="189" spans="1:1" x14ac:dyDescent="0.25">
      <c r="A189" s="83" t="s">
        <v>660</v>
      </c>
    </row>
    <row r="190" spans="1:1" x14ac:dyDescent="0.25">
      <c r="A190" s="83" t="s">
        <v>661</v>
      </c>
    </row>
    <row r="191" spans="1:1" x14ac:dyDescent="0.25">
      <c r="A191" s="83" t="s">
        <v>656</v>
      </c>
    </row>
    <row r="192" spans="1:1" x14ac:dyDescent="0.25">
      <c r="A192" s="83" t="s">
        <v>834</v>
      </c>
    </row>
    <row r="193" spans="1:1" x14ac:dyDescent="0.25">
      <c r="A193" s="83" t="s">
        <v>835</v>
      </c>
    </row>
    <row r="194" spans="1:1" x14ac:dyDescent="0.25">
      <c r="A194" s="56" t="s">
        <v>395</v>
      </c>
    </row>
    <row r="195" spans="1:1" x14ac:dyDescent="0.25">
      <c r="A195" s="83" t="s">
        <v>562</v>
      </c>
    </row>
    <row r="196" spans="1:1" x14ac:dyDescent="0.25">
      <c r="A196" s="83" t="s">
        <v>394</v>
      </c>
    </row>
    <row r="197" spans="1:1" x14ac:dyDescent="0.25">
      <c r="A197" s="83" t="s">
        <v>621</v>
      </c>
    </row>
    <row r="198" spans="1:1" x14ac:dyDescent="0.25">
      <c r="A198" s="83" t="s">
        <v>620</v>
      </c>
    </row>
    <row r="199" spans="1:1" x14ac:dyDescent="0.25">
      <c r="A199" s="56" t="s">
        <v>803</v>
      </c>
    </row>
    <row r="200" spans="1:1" x14ac:dyDescent="0.25">
      <c r="A200" s="83" t="s">
        <v>802</v>
      </c>
    </row>
    <row r="201" spans="1:1" x14ac:dyDescent="0.25">
      <c r="A201" s="56" t="s">
        <v>556</v>
      </c>
    </row>
    <row r="202" spans="1:1" x14ac:dyDescent="0.25">
      <c r="A202" s="83" t="s">
        <v>555</v>
      </c>
    </row>
    <row r="203" spans="1:1" x14ac:dyDescent="0.25">
      <c r="A203" s="56" t="s">
        <v>444</v>
      </c>
    </row>
    <row r="204" spans="1:1" x14ac:dyDescent="0.25">
      <c r="A204" s="83" t="s">
        <v>443</v>
      </c>
    </row>
    <row r="205" spans="1:1" x14ac:dyDescent="0.25">
      <c r="A205" s="56" t="s">
        <v>604</v>
      </c>
    </row>
    <row r="206" spans="1:1" x14ac:dyDescent="0.25">
      <c r="A206" s="83" t="s">
        <v>603</v>
      </c>
    </row>
    <row r="207" spans="1:1" x14ac:dyDescent="0.25">
      <c r="A207" s="83" t="s">
        <v>806</v>
      </c>
    </row>
    <row r="208" spans="1:1" x14ac:dyDescent="0.25">
      <c r="A208" s="56" t="s">
        <v>455</v>
      </c>
    </row>
    <row r="209" spans="1:1" x14ac:dyDescent="0.25">
      <c r="A209" s="83" t="s">
        <v>454</v>
      </c>
    </row>
    <row r="210" spans="1:1" x14ac:dyDescent="0.25">
      <c r="A210" s="83" t="s">
        <v>474</v>
      </c>
    </row>
    <row r="211" spans="1:1" x14ac:dyDescent="0.25">
      <c r="A211" s="83" t="s">
        <v>3214</v>
      </c>
    </row>
    <row r="212" spans="1:1" x14ac:dyDescent="0.25">
      <c r="A212" s="83" t="s">
        <v>492</v>
      </c>
    </row>
    <row r="213" spans="1:1" x14ac:dyDescent="0.25">
      <c r="A213" s="83" t="s">
        <v>718</v>
      </c>
    </row>
    <row r="214" spans="1:1" x14ac:dyDescent="0.25">
      <c r="A214" s="83" t="s">
        <v>1595</v>
      </c>
    </row>
    <row r="215" spans="1:1" x14ac:dyDescent="0.25">
      <c r="A215" s="56" t="s">
        <v>809</v>
      </c>
    </row>
    <row r="216" spans="1:1" x14ac:dyDescent="0.25">
      <c r="A216" s="83" t="s">
        <v>808</v>
      </c>
    </row>
    <row r="217" spans="1:1" x14ac:dyDescent="0.25">
      <c r="A217" s="56" t="s">
        <v>437</v>
      </c>
    </row>
    <row r="218" spans="1:1" x14ac:dyDescent="0.25">
      <c r="A218" s="83" t="s">
        <v>436</v>
      </c>
    </row>
    <row r="219" spans="1:1" x14ac:dyDescent="0.25">
      <c r="A219" s="56" t="s">
        <v>323</v>
      </c>
    </row>
    <row r="220" spans="1:1" x14ac:dyDescent="0.25">
      <c r="A220" s="83" t="s">
        <v>600</v>
      </c>
    </row>
    <row r="221" spans="1:1" x14ac:dyDescent="0.25">
      <c r="A221" s="83" t="s">
        <v>258</v>
      </c>
    </row>
    <row r="222" spans="1:1" x14ac:dyDescent="0.25">
      <c r="A222" s="56" t="s">
        <v>733</v>
      </c>
    </row>
    <row r="223" spans="1:1" x14ac:dyDescent="0.25">
      <c r="A223" s="83" t="s">
        <v>732</v>
      </c>
    </row>
    <row r="224" spans="1:1" x14ac:dyDescent="0.25">
      <c r="A224" s="83" t="s">
        <v>2299</v>
      </c>
    </row>
    <row r="225" spans="1:1" x14ac:dyDescent="0.25">
      <c r="A225" s="56" t="s">
        <v>805</v>
      </c>
    </row>
    <row r="226" spans="1:1" x14ac:dyDescent="0.25">
      <c r="A226" s="83" t="s">
        <v>3223</v>
      </c>
    </row>
    <row r="227" spans="1:1" x14ac:dyDescent="0.25">
      <c r="A227" s="56" t="s">
        <v>771</v>
      </c>
    </row>
    <row r="228" spans="1:1" x14ac:dyDescent="0.25">
      <c r="A228" s="83" t="s">
        <v>770</v>
      </c>
    </row>
    <row r="229" spans="1:1" x14ac:dyDescent="0.25">
      <c r="A229" s="56" t="s">
        <v>265</v>
      </c>
    </row>
    <row r="230" spans="1:1" x14ac:dyDescent="0.25">
      <c r="A230" s="83" t="s">
        <v>291</v>
      </c>
    </row>
    <row r="231" spans="1:1" x14ac:dyDescent="0.25">
      <c r="A231" s="83" t="s">
        <v>399</v>
      </c>
    </row>
    <row r="232" spans="1:1" x14ac:dyDescent="0.25">
      <c r="A232" s="83" t="s">
        <v>856</v>
      </c>
    </row>
    <row r="233" spans="1:1" x14ac:dyDescent="0.25">
      <c r="A233" s="83" t="s">
        <v>275</v>
      </c>
    </row>
    <row r="234" spans="1:1" x14ac:dyDescent="0.25">
      <c r="A234" s="83" t="s">
        <v>716</v>
      </c>
    </row>
    <row r="235" spans="1:1" x14ac:dyDescent="0.25">
      <c r="A235" s="83" t="s">
        <v>845</v>
      </c>
    </row>
    <row r="236" spans="1:1" x14ac:dyDescent="0.25">
      <c r="A236" s="83" t="s">
        <v>836</v>
      </c>
    </row>
    <row r="237" spans="1:1" x14ac:dyDescent="0.25">
      <c r="A237" s="83" t="s">
        <v>848</v>
      </c>
    </row>
    <row r="238" spans="1:1" x14ac:dyDescent="0.25">
      <c r="A238" s="83" t="s">
        <v>276</v>
      </c>
    </row>
    <row r="239" spans="1:1" x14ac:dyDescent="0.25">
      <c r="A239" s="83" t="s">
        <v>416</v>
      </c>
    </row>
    <row r="240" spans="1:1" x14ac:dyDescent="0.25">
      <c r="A240" s="83" t="s">
        <v>722</v>
      </c>
    </row>
    <row r="241" spans="1:1" x14ac:dyDescent="0.25">
      <c r="A241" s="83" t="s">
        <v>720</v>
      </c>
    </row>
    <row r="242" spans="1:1" x14ac:dyDescent="0.25">
      <c r="A242" s="83" t="s">
        <v>723</v>
      </c>
    </row>
    <row r="243" spans="1:1" x14ac:dyDescent="0.25">
      <c r="A243" s="83" t="s">
        <v>522</v>
      </c>
    </row>
    <row r="244" spans="1:1" x14ac:dyDescent="0.25">
      <c r="A244" s="83" t="s">
        <v>523</v>
      </c>
    </row>
    <row r="245" spans="1:1" x14ac:dyDescent="0.25">
      <c r="A245" s="83" t="s">
        <v>858</v>
      </c>
    </row>
    <row r="246" spans="1:1" x14ac:dyDescent="0.25">
      <c r="A246" s="83" t="s">
        <v>855</v>
      </c>
    </row>
    <row r="247" spans="1:1" x14ac:dyDescent="0.25">
      <c r="A247" s="83" t="s">
        <v>859</v>
      </c>
    </row>
    <row r="248" spans="1:1" x14ac:dyDescent="0.25">
      <c r="A248" s="83" t="s">
        <v>853</v>
      </c>
    </row>
    <row r="249" spans="1:1" x14ac:dyDescent="0.25">
      <c r="A249" s="83" t="s">
        <v>340</v>
      </c>
    </row>
    <row r="250" spans="1:1" x14ac:dyDescent="0.25">
      <c r="A250" s="83" t="s">
        <v>766</v>
      </c>
    </row>
    <row r="251" spans="1:1" x14ac:dyDescent="0.25">
      <c r="A251" s="83" t="s">
        <v>366</v>
      </c>
    </row>
    <row r="252" spans="1:1" x14ac:dyDescent="0.25">
      <c r="A252" s="83" t="s">
        <v>367</v>
      </c>
    </row>
    <row r="253" spans="1:1" x14ac:dyDescent="0.25">
      <c r="A253" s="83" t="s">
        <v>721</v>
      </c>
    </row>
    <row r="254" spans="1:1" x14ac:dyDescent="0.25">
      <c r="A254" s="83" t="s">
        <v>406</v>
      </c>
    </row>
    <row r="255" spans="1:1" x14ac:dyDescent="0.25">
      <c r="A255" s="83" t="s">
        <v>725</v>
      </c>
    </row>
    <row r="256" spans="1:1" x14ac:dyDescent="0.25">
      <c r="A256" s="83" t="s">
        <v>278</v>
      </c>
    </row>
    <row r="257" spans="1:1" x14ac:dyDescent="0.25">
      <c r="A257" s="83" t="s">
        <v>339</v>
      </c>
    </row>
    <row r="258" spans="1:1" x14ac:dyDescent="0.25">
      <c r="A258" s="83" t="s">
        <v>727</v>
      </c>
    </row>
    <row r="259" spans="1:1" x14ac:dyDescent="0.25">
      <c r="A259" s="83" t="s">
        <v>726</v>
      </c>
    </row>
    <row r="260" spans="1:1" x14ac:dyDescent="0.25">
      <c r="A260" s="83" t="s">
        <v>735</v>
      </c>
    </row>
    <row r="261" spans="1:1" x14ac:dyDescent="0.25">
      <c r="A261" s="83" t="s">
        <v>734</v>
      </c>
    </row>
    <row r="262" spans="1:1" x14ac:dyDescent="0.25">
      <c r="A262" s="83" t="s">
        <v>729</v>
      </c>
    </row>
    <row r="263" spans="1:1" x14ac:dyDescent="0.25">
      <c r="A263" s="83" t="s">
        <v>864</v>
      </c>
    </row>
    <row r="264" spans="1:1" x14ac:dyDescent="0.25">
      <c r="A264" s="83" t="s">
        <v>277</v>
      </c>
    </row>
    <row r="265" spans="1:1" x14ac:dyDescent="0.25">
      <c r="A265" s="83" t="s">
        <v>268</v>
      </c>
    </row>
    <row r="266" spans="1:1" x14ac:dyDescent="0.25">
      <c r="A266" s="83" t="s">
        <v>867</v>
      </c>
    </row>
    <row r="267" spans="1:1" x14ac:dyDescent="0.25">
      <c r="A267" s="83" t="s">
        <v>283</v>
      </c>
    </row>
    <row r="268" spans="1:1" x14ac:dyDescent="0.25">
      <c r="A268" s="83" t="s">
        <v>496</v>
      </c>
    </row>
    <row r="269" spans="1:1" x14ac:dyDescent="0.25">
      <c r="A269" s="83" t="s">
        <v>715</v>
      </c>
    </row>
    <row r="270" spans="1:1" x14ac:dyDescent="0.25">
      <c r="A270" s="83" t="s">
        <v>358</v>
      </c>
    </row>
    <row r="271" spans="1:1" x14ac:dyDescent="0.25">
      <c r="A271" s="83" t="s">
        <v>363</v>
      </c>
    </row>
    <row r="272" spans="1:1" x14ac:dyDescent="0.25">
      <c r="A272" s="83" t="s">
        <v>742</v>
      </c>
    </row>
    <row r="273" spans="1:1" x14ac:dyDescent="0.25">
      <c r="A273" s="83" t="s">
        <v>749</v>
      </c>
    </row>
    <row r="274" spans="1:1" x14ac:dyDescent="0.25">
      <c r="A274" s="83" t="s">
        <v>865</v>
      </c>
    </row>
    <row r="275" spans="1:1" x14ac:dyDescent="0.25">
      <c r="A275" s="83" t="s">
        <v>281</v>
      </c>
    </row>
    <row r="276" spans="1:1" x14ac:dyDescent="0.25">
      <c r="A276" s="83" t="s">
        <v>398</v>
      </c>
    </row>
    <row r="277" spans="1:1" x14ac:dyDescent="0.25">
      <c r="A277" s="83" t="s">
        <v>871</v>
      </c>
    </row>
    <row r="278" spans="1:1" x14ac:dyDescent="0.25">
      <c r="A278" s="83" t="s">
        <v>870</v>
      </c>
    </row>
    <row r="279" spans="1:1" x14ac:dyDescent="0.25">
      <c r="A279" s="83" t="s">
        <v>280</v>
      </c>
    </row>
    <row r="280" spans="1:1" x14ac:dyDescent="0.25">
      <c r="A280" s="83" t="s">
        <v>442</v>
      </c>
    </row>
    <row r="281" spans="1:1" x14ac:dyDescent="0.25">
      <c r="A281" s="83" t="s">
        <v>396</v>
      </c>
    </row>
    <row r="282" spans="1:1" x14ac:dyDescent="0.25">
      <c r="A282" s="83" t="s">
        <v>744</v>
      </c>
    </row>
    <row r="283" spans="1:1" x14ac:dyDescent="0.25">
      <c r="A283" s="83" t="s">
        <v>285</v>
      </c>
    </row>
    <row r="284" spans="1:1" x14ac:dyDescent="0.25">
      <c r="A284" s="83" t="s">
        <v>284</v>
      </c>
    </row>
    <row r="285" spans="1:1" x14ac:dyDescent="0.25">
      <c r="A285" s="83" t="s">
        <v>270</v>
      </c>
    </row>
    <row r="286" spans="1:1" x14ac:dyDescent="0.25">
      <c r="A286" s="83" t="s">
        <v>365</v>
      </c>
    </row>
    <row r="287" spans="1:1" x14ac:dyDescent="0.25">
      <c r="A287" s="83" t="s">
        <v>401</v>
      </c>
    </row>
    <row r="288" spans="1:1" x14ac:dyDescent="0.25">
      <c r="A288" s="83" t="s">
        <v>873</v>
      </c>
    </row>
    <row r="289" spans="1:1" x14ac:dyDescent="0.25">
      <c r="A289" s="83" t="s">
        <v>874</v>
      </c>
    </row>
    <row r="290" spans="1:1" x14ac:dyDescent="0.25">
      <c r="A290" s="83" t="s">
        <v>288</v>
      </c>
    </row>
    <row r="291" spans="1:1" x14ac:dyDescent="0.25">
      <c r="A291" s="83" t="s">
        <v>405</v>
      </c>
    </row>
    <row r="292" spans="1:1" x14ac:dyDescent="0.25">
      <c r="A292" s="83" t="s">
        <v>854</v>
      </c>
    </row>
    <row r="293" spans="1:1" x14ac:dyDescent="0.25">
      <c r="A293" s="83" t="s">
        <v>341</v>
      </c>
    </row>
    <row r="294" spans="1:1" x14ac:dyDescent="0.25">
      <c r="A294" s="83" t="s">
        <v>274</v>
      </c>
    </row>
    <row r="295" spans="1:1" x14ac:dyDescent="0.25">
      <c r="A295" s="83" t="s">
        <v>279</v>
      </c>
    </row>
    <row r="296" spans="1:1" x14ac:dyDescent="0.25">
      <c r="A296" s="83" t="s">
        <v>342</v>
      </c>
    </row>
    <row r="297" spans="1:1" x14ac:dyDescent="0.25">
      <c r="A297" s="83" t="s">
        <v>741</v>
      </c>
    </row>
    <row r="298" spans="1:1" x14ac:dyDescent="0.25">
      <c r="A298" s="83" t="s">
        <v>433</v>
      </c>
    </row>
    <row r="299" spans="1:1" x14ac:dyDescent="0.25">
      <c r="A299" s="83" t="s">
        <v>421</v>
      </c>
    </row>
    <row r="300" spans="1:1" x14ac:dyDescent="0.25">
      <c r="A300" s="83" t="s">
        <v>286</v>
      </c>
    </row>
    <row r="301" spans="1:1" x14ac:dyDescent="0.25">
      <c r="A301" s="83" t="s">
        <v>271</v>
      </c>
    </row>
    <row r="302" spans="1:1" x14ac:dyDescent="0.25">
      <c r="A302" s="83" t="s">
        <v>368</v>
      </c>
    </row>
    <row r="303" spans="1:1" x14ac:dyDescent="0.25">
      <c r="A303" s="83" t="s">
        <v>287</v>
      </c>
    </row>
    <row r="304" spans="1:1" x14ac:dyDescent="0.25">
      <c r="A304" s="83" t="s">
        <v>509</v>
      </c>
    </row>
    <row r="305" spans="1:1" x14ac:dyDescent="0.25">
      <c r="A305" s="83" t="s">
        <v>272</v>
      </c>
    </row>
    <row r="306" spans="1:1" x14ac:dyDescent="0.25">
      <c r="A306" s="83" t="s">
        <v>863</v>
      </c>
    </row>
    <row r="307" spans="1:1" x14ac:dyDescent="0.25">
      <c r="A307" s="83" t="s">
        <v>740</v>
      </c>
    </row>
    <row r="308" spans="1:1" x14ac:dyDescent="0.25">
      <c r="A308" s="83" t="s">
        <v>775</v>
      </c>
    </row>
    <row r="309" spans="1:1" x14ac:dyDescent="0.25">
      <c r="A309" s="83" t="s">
        <v>282</v>
      </c>
    </row>
    <row r="310" spans="1:1" x14ac:dyDescent="0.25">
      <c r="A310" s="83" t="s">
        <v>397</v>
      </c>
    </row>
    <row r="311" spans="1:1" x14ac:dyDescent="0.25">
      <c r="A311" s="83" t="s">
        <v>452</v>
      </c>
    </row>
    <row r="312" spans="1:1" x14ac:dyDescent="0.25">
      <c r="A312" s="83" t="s">
        <v>357</v>
      </c>
    </row>
    <row r="313" spans="1:1" x14ac:dyDescent="0.25">
      <c r="A313" s="83" t="s">
        <v>866</v>
      </c>
    </row>
    <row r="314" spans="1:1" x14ac:dyDescent="0.25">
      <c r="A314" s="83" t="s">
        <v>400</v>
      </c>
    </row>
    <row r="315" spans="1:1" x14ac:dyDescent="0.25">
      <c r="A315" s="83" t="s">
        <v>518</v>
      </c>
    </row>
    <row r="316" spans="1:1" x14ac:dyDescent="0.25">
      <c r="A316" s="83" t="s">
        <v>273</v>
      </c>
    </row>
    <row r="317" spans="1:1" x14ac:dyDescent="0.25">
      <c r="A317" s="83" t="s">
        <v>289</v>
      </c>
    </row>
    <row r="318" spans="1:1" x14ac:dyDescent="0.25">
      <c r="A318" s="83" t="s">
        <v>354</v>
      </c>
    </row>
    <row r="319" spans="1:1" x14ac:dyDescent="0.25">
      <c r="A319" s="83" t="s">
        <v>872</v>
      </c>
    </row>
    <row r="320" spans="1:1" x14ac:dyDescent="0.25">
      <c r="A320" s="83" t="s">
        <v>517</v>
      </c>
    </row>
    <row r="321" spans="1:1" x14ac:dyDescent="0.25">
      <c r="A321" s="83" t="s">
        <v>292</v>
      </c>
    </row>
    <row r="322" spans="1:1" x14ac:dyDescent="0.25">
      <c r="A322" s="83" t="s">
        <v>335</v>
      </c>
    </row>
    <row r="323" spans="1:1" x14ac:dyDescent="0.25">
      <c r="A323" s="83" t="s">
        <v>290</v>
      </c>
    </row>
    <row r="324" spans="1:1" x14ac:dyDescent="0.25">
      <c r="A324" s="83" t="s">
        <v>520</v>
      </c>
    </row>
    <row r="325" spans="1:1" x14ac:dyDescent="0.25">
      <c r="A325" s="83" t="s">
        <v>258</v>
      </c>
    </row>
    <row r="326" spans="1:1" x14ac:dyDescent="0.25">
      <c r="A326" s="56" t="s">
        <v>425</v>
      </c>
    </row>
    <row r="327" spans="1:1" x14ac:dyDescent="0.25">
      <c r="A327" s="83" t="s">
        <v>424</v>
      </c>
    </row>
    <row r="328" spans="1:1" x14ac:dyDescent="0.25">
      <c r="A328" s="83" t="s">
        <v>445</v>
      </c>
    </row>
    <row r="329" spans="1:1" x14ac:dyDescent="0.25">
      <c r="A329" s="56" t="s">
        <v>2196</v>
      </c>
    </row>
    <row r="330" spans="1:1" x14ac:dyDescent="0.25">
      <c r="A330" s="83" t="s">
        <v>2275</v>
      </c>
    </row>
    <row r="331" spans="1:1" x14ac:dyDescent="0.25">
      <c r="A331" s="83" t="s">
        <v>2195</v>
      </c>
    </row>
    <row r="332" spans="1:1" x14ac:dyDescent="0.25">
      <c r="A332" s="83" t="s">
        <v>2093</v>
      </c>
    </row>
    <row r="333" spans="1:1" x14ac:dyDescent="0.25">
      <c r="A333" s="56" t="s">
        <v>2336</v>
      </c>
    </row>
    <row r="334" spans="1:1" x14ac:dyDescent="0.25">
      <c r="A334" s="83" t="s">
        <v>2076</v>
      </c>
    </row>
    <row r="335" spans="1:1" x14ac:dyDescent="0.25">
      <c r="A335" s="83" t="s">
        <v>2077</v>
      </c>
    </row>
    <row r="336" spans="1:1" x14ac:dyDescent="0.25">
      <c r="A336" s="56" t="s">
        <v>597</v>
      </c>
    </row>
    <row r="337" spans="1:1" x14ac:dyDescent="0.25">
      <c r="A337" s="83" t="s">
        <v>596</v>
      </c>
    </row>
    <row r="338" spans="1:1" x14ac:dyDescent="0.25">
      <c r="A338" s="56" t="s">
        <v>389</v>
      </c>
    </row>
    <row r="339" spans="1:1" x14ac:dyDescent="0.25">
      <c r="A339" s="83" t="s">
        <v>388</v>
      </c>
    </row>
    <row r="340" spans="1:1" x14ac:dyDescent="0.25">
      <c r="A340" s="83" t="s">
        <v>564</v>
      </c>
    </row>
    <row r="341" spans="1:1" x14ac:dyDescent="0.25">
      <c r="A341" s="83" t="s">
        <v>431</v>
      </c>
    </row>
    <row r="342" spans="1:1" x14ac:dyDescent="0.25">
      <c r="A342" s="56" t="s">
        <v>754</v>
      </c>
    </row>
    <row r="343" spans="1:1" x14ac:dyDescent="0.25">
      <c r="A343" s="83" t="s">
        <v>1849</v>
      </c>
    </row>
    <row r="344" spans="1:1" x14ac:dyDescent="0.25">
      <c r="A344" s="83" t="s">
        <v>753</v>
      </c>
    </row>
    <row r="345" spans="1:1" x14ac:dyDescent="0.25">
      <c r="A345" s="56" t="s">
        <v>2172</v>
      </c>
    </row>
    <row r="346" spans="1:1" x14ac:dyDescent="0.25">
      <c r="A346" s="83" t="s">
        <v>2119</v>
      </c>
    </row>
    <row r="347" spans="1:1" x14ac:dyDescent="0.25">
      <c r="A347" s="83" t="s">
        <v>2305</v>
      </c>
    </row>
    <row r="348" spans="1:1" x14ac:dyDescent="0.25">
      <c r="A348" s="56" t="s">
        <v>1032</v>
      </c>
    </row>
    <row r="349" spans="1:1" x14ac:dyDescent="0.25">
      <c r="A349" s="83" t="s">
        <v>1987</v>
      </c>
    </row>
    <row r="350" spans="1:1" x14ac:dyDescent="0.25">
      <c r="A350" s="56" t="s">
        <v>2329</v>
      </c>
    </row>
    <row r="351" spans="1:1" x14ac:dyDescent="0.25">
      <c r="A351" s="83" t="s">
        <v>2328</v>
      </c>
    </row>
    <row r="352" spans="1:1" x14ac:dyDescent="0.25">
      <c r="A352" s="56" t="s">
        <v>2363</v>
      </c>
    </row>
    <row r="353" spans="1:1" x14ac:dyDescent="0.25">
      <c r="A353" s="83" t="s">
        <v>2362</v>
      </c>
    </row>
    <row r="354" spans="1:1" x14ac:dyDescent="0.25">
      <c r="A354" s="56" t="s">
        <v>2352</v>
      </c>
    </row>
    <row r="355" spans="1:1" x14ac:dyDescent="0.25">
      <c r="A355" s="83" t="s">
        <v>2351</v>
      </c>
    </row>
    <row r="356" spans="1:1" x14ac:dyDescent="0.25">
      <c r="A356" s="56" t="s">
        <v>547</v>
      </c>
    </row>
    <row r="357" spans="1:1" x14ac:dyDescent="0.25">
      <c r="A357" s="83" t="s">
        <v>546</v>
      </c>
    </row>
    <row r="358" spans="1:1" x14ac:dyDescent="0.25">
      <c r="A358" s="56" t="s">
        <v>2345</v>
      </c>
    </row>
    <row r="359" spans="1:1" x14ac:dyDescent="0.25">
      <c r="A359" s="83" t="s">
        <v>2344</v>
      </c>
    </row>
    <row r="360" spans="1:1" x14ac:dyDescent="0.25">
      <c r="A360" s="83" t="s">
        <v>2356</v>
      </c>
    </row>
    <row r="361" spans="1:1" x14ac:dyDescent="0.25">
      <c r="A361" s="56" t="s">
        <v>569</v>
      </c>
    </row>
    <row r="362" spans="1:1" x14ac:dyDescent="0.25">
      <c r="A362" s="83" t="s">
        <v>568</v>
      </c>
    </row>
    <row r="363" spans="1:1" x14ac:dyDescent="0.25">
      <c r="A363" s="56" t="s">
        <v>500</v>
      </c>
    </row>
    <row r="364" spans="1:1" x14ac:dyDescent="0.25">
      <c r="A364" s="83">
        <v>996</v>
      </c>
    </row>
    <row r="365" spans="1:1" x14ac:dyDescent="0.25">
      <c r="A365" s="83" t="s">
        <v>499</v>
      </c>
    </row>
    <row r="366" spans="1:1" x14ac:dyDescent="0.25">
      <c r="A366" s="83" t="s">
        <v>501</v>
      </c>
    </row>
    <row r="367" spans="1:1" x14ac:dyDescent="0.25">
      <c r="A367" s="83" t="s">
        <v>875</v>
      </c>
    </row>
    <row r="368" spans="1:1" x14ac:dyDescent="0.25">
      <c r="A368" s="83" t="s">
        <v>3215</v>
      </c>
    </row>
    <row r="369" spans="1:1" x14ac:dyDescent="0.25">
      <c r="A369" s="83" t="s">
        <v>2091</v>
      </c>
    </row>
    <row r="370" spans="1:1" x14ac:dyDescent="0.25">
      <c r="A370" s="56" t="s">
        <v>301</v>
      </c>
    </row>
    <row r="371" spans="1:1" x14ac:dyDescent="0.25">
      <c r="A371" s="83" t="s">
        <v>2324</v>
      </c>
    </row>
    <row r="372" spans="1:1" x14ac:dyDescent="0.25">
      <c r="A372" s="83" t="s">
        <v>2322</v>
      </c>
    </row>
    <row r="373" spans="1:1" x14ac:dyDescent="0.25">
      <c r="A373" s="83" t="s">
        <v>2323</v>
      </c>
    </row>
    <row r="374" spans="1:1" x14ac:dyDescent="0.25">
      <c r="A374" s="83" t="s">
        <v>300</v>
      </c>
    </row>
    <row r="375" spans="1:1" x14ac:dyDescent="0.25">
      <c r="A375" s="56" t="s">
        <v>107</v>
      </c>
    </row>
    <row r="376" spans="1:1" x14ac:dyDescent="0.25">
      <c r="A376" s="83" t="s">
        <v>345</v>
      </c>
    </row>
    <row r="377" spans="1:1" x14ac:dyDescent="0.25">
      <c r="A377" s="83" t="s">
        <v>131</v>
      </c>
    </row>
    <row r="378" spans="1:1" x14ac:dyDescent="0.25">
      <c r="A378" s="83" t="s">
        <v>752</v>
      </c>
    </row>
    <row r="379" spans="1:1" x14ac:dyDescent="0.25">
      <c r="A379" s="83" t="s">
        <v>717</v>
      </c>
    </row>
    <row r="380" spans="1:1" x14ac:dyDescent="0.25">
      <c r="A380" s="83" t="s">
        <v>755</v>
      </c>
    </row>
    <row r="381" spans="1:1" x14ac:dyDescent="0.25">
      <c r="A381" s="83" t="s">
        <v>362</v>
      </c>
    </row>
    <row r="382" spans="1:1" x14ac:dyDescent="0.25">
      <c r="A382" s="83" t="s">
        <v>2293</v>
      </c>
    </row>
    <row r="383" spans="1:1" x14ac:dyDescent="0.25">
      <c r="A383" s="83" t="s">
        <v>350</v>
      </c>
    </row>
    <row r="384" spans="1:1" x14ac:dyDescent="0.25">
      <c r="A384" s="83" t="s">
        <v>369</v>
      </c>
    </row>
    <row r="385" spans="1:1" x14ac:dyDescent="0.25">
      <c r="A385" s="83" t="s">
        <v>611</v>
      </c>
    </row>
    <row r="386" spans="1:1" x14ac:dyDescent="0.25">
      <c r="A386" s="83" t="s">
        <v>504</v>
      </c>
    </row>
    <row r="387" spans="1:1" x14ac:dyDescent="0.25">
      <c r="A387" s="83" t="s">
        <v>495</v>
      </c>
    </row>
    <row r="388" spans="1:1" x14ac:dyDescent="0.25">
      <c r="A388" s="83" t="s">
        <v>113</v>
      </c>
    </row>
    <row r="389" spans="1:1" x14ac:dyDescent="0.25">
      <c r="A389" s="83" t="s">
        <v>478</v>
      </c>
    </row>
    <row r="390" spans="1:1" x14ac:dyDescent="0.25">
      <c r="A390" s="83" t="s">
        <v>481</v>
      </c>
    </row>
    <row r="391" spans="1:1" x14ac:dyDescent="0.25">
      <c r="A391" s="83" t="s">
        <v>364</v>
      </c>
    </row>
    <row r="392" spans="1:1" x14ac:dyDescent="0.25">
      <c r="A392" s="83" t="s">
        <v>430</v>
      </c>
    </row>
    <row r="393" spans="1:1" x14ac:dyDescent="0.25">
      <c r="A393" s="83" t="s">
        <v>348</v>
      </c>
    </row>
    <row r="394" spans="1:1" x14ac:dyDescent="0.25">
      <c r="A394" s="83" t="s">
        <v>409</v>
      </c>
    </row>
    <row r="395" spans="1:1" x14ac:dyDescent="0.25">
      <c r="A395" s="83" t="s">
        <v>879</v>
      </c>
    </row>
    <row r="396" spans="1:1" x14ac:dyDescent="0.25">
      <c r="A396" s="83" t="s">
        <v>343</v>
      </c>
    </row>
    <row r="397" spans="1:1" x14ac:dyDescent="0.25">
      <c r="A397" s="83" t="s">
        <v>127</v>
      </c>
    </row>
    <row r="398" spans="1:1" x14ac:dyDescent="0.25">
      <c r="A398" s="83" t="s">
        <v>344</v>
      </c>
    </row>
    <row r="399" spans="1:1" x14ac:dyDescent="0.25">
      <c r="A399" s="83" t="s">
        <v>129</v>
      </c>
    </row>
    <row r="400" spans="1:1" x14ac:dyDescent="0.25">
      <c r="A400" s="83" t="s">
        <v>427</v>
      </c>
    </row>
    <row r="401" spans="1:1" x14ac:dyDescent="0.25">
      <c r="A401" s="83" t="s">
        <v>411</v>
      </c>
    </row>
    <row r="402" spans="1:1" x14ac:dyDescent="0.25">
      <c r="A402" s="83" t="s">
        <v>126</v>
      </c>
    </row>
    <row r="403" spans="1:1" x14ac:dyDescent="0.25">
      <c r="A403" s="83" t="s">
        <v>426</v>
      </c>
    </row>
    <row r="404" spans="1:1" x14ac:dyDescent="0.25">
      <c r="A404" s="83" t="s">
        <v>432</v>
      </c>
    </row>
    <row r="405" spans="1:1" x14ac:dyDescent="0.25">
      <c r="A405" s="83" t="s">
        <v>719</v>
      </c>
    </row>
    <row r="406" spans="1:1" x14ac:dyDescent="0.25">
      <c r="A406" s="83" t="s">
        <v>110</v>
      </c>
    </row>
    <row r="407" spans="1:1" x14ac:dyDescent="0.25">
      <c r="A407" s="83" t="s">
        <v>349</v>
      </c>
    </row>
    <row r="408" spans="1:1" x14ac:dyDescent="0.25">
      <c r="A408" s="83" t="s">
        <v>422</v>
      </c>
    </row>
    <row r="409" spans="1:1" x14ac:dyDescent="0.25">
      <c r="A409" s="83" t="s">
        <v>346</v>
      </c>
    </row>
    <row r="410" spans="1:1" x14ac:dyDescent="0.25">
      <c r="A410" s="83" t="s">
        <v>390</v>
      </c>
    </row>
    <row r="411" spans="1:1" x14ac:dyDescent="0.25">
      <c r="A411" s="83" t="s">
        <v>407</v>
      </c>
    </row>
    <row r="412" spans="1:1" x14ac:dyDescent="0.25">
      <c r="A412" s="83" t="s">
        <v>122</v>
      </c>
    </row>
    <row r="413" spans="1:1" x14ac:dyDescent="0.25">
      <c r="A413" s="83" t="s">
        <v>1593</v>
      </c>
    </row>
    <row r="414" spans="1:1" x14ac:dyDescent="0.25">
      <c r="A414" s="83" t="s">
        <v>666</v>
      </c>
    </row>
    <row r="415" spans="1:1" x14ac:dyDescent="0.25">
      <c r="A415" s="83" t="s">
        <v>667</v>
      </c>
    </row>
    <row r="416" spans="1:1" x14ac:dyDescent="0.25">
      <c r="A416" s="83" t="s">
        <v>412</v>
      </c>
    </row>
    <row r="417" spans="1:1" x14ac:dyDescent="0.25">
      <c r="A417" s="83" t="s">
        <v>128</v>
      </c>
    </row>
    <row r="418" spans="1:1" x14ac:dyDescent="0.25">
      <c r="A418" s="83" t="s">
        <v>757</v>
      </c>
    </row>
    <row r="419" spans="1:1" x14ac:dyDescent="0.25">
      <c r="A419" s="83" t="s">
        <v>435</v>
      </c>
    </row>
    <row r="420" spans="1:1" x14ac:dyDescent="0.25">
      <c r="A420" s="83" t="s">
        <v>760</v>
      </c>
    </row>
    <row r="421" spans="1:1" x14ac:dyDescent="0.25">
      <c r="A421" s="83" t="s">
        <v>428</v>
      </c>
    </row>
    <row r="422" spans="1:1" x14ac:dyDescent="0.25">
      <c r="A422" s="83" t="s">
        <v>758</v>
      </c>
    </row>
    <row r="423" spans="1:1" x14ac:dyDescent="0.25">
      <c r="A423" s="83" t="s">
        <v>408</v>
      </c>
    </row>
    <row r="424" spans="1:1" x14ac:dyDescent="0.25">
      <c r="A424" s="83" t="s">
        <v>123</v>
      </c>
    </row>
    <row r="425" spans="1:1" x14ac:dyDescent="0.25">
      <c r="A425" s="83" t="s">
        <v>759</v>
      </c>
    </row>
    <row r="426" spans="1:1" x14ac:dyDescent="0.25">
      <c r="A426" s="83" t="s">
        <v>493</v>
      </c>
    </row>
    <row r="427" spans="1:1" x14ac:dyDescent="0.25">
      <c r="A427" s="83" t="s">
        <v>512</v>
      </c>
    </row>
    <row r="428" spans="1:1" x14ac:dyDescent="0.25">
      <c r="A428" s="83" t="s">
        <v>483</v>
      </c>
    </row>
    <row r="429" spans="1:1" x14ac:dyDescent="0.25">
      <c r="A429" s="83" t="s">
        <v>511</v>
      </c>
    </row>
    <row r="430" spans="1:1" x14ac:dyDescent="0.25">
      <c r="A430" s="83" t="s">
        <v>391</v>
      </c>
    </row>
    <row r="431" spans="1:1" x14ac:dyDescent="0.25">
      <c r="A431" s="83" t="s">
        <v>361</v>
      </c>
    </row>
    <row r="432" spans="1:1" x14ac:dyDescent="0.25">
      <c r="A432" s="83" t="s">
        <v>516</v>
      </c>
    </row>
    <row r="433" spans="1:1" x14ac:dyDescent="0.25">
      <c r="A433" s="83" t="s">
        <v>420</v>
      </c>
    </row>
    <row r="434" spans="1:1" x14ac:dyDescent="0.25">
      <c r="A434" s="83" t="s">
        <v>419</v>
      </c>
    </row>
    <row r="435" spans="1:1" x14ac:dyDescent="0.25">
      <c r="A435" s="83" t="s">
        <v>371</v>
      </c>
    </row>
    <row r="436" spans="1:1" x14ac:dyDescent="0.25">
      <c r="A436" s="83" t="s">
        <v>370</v>
      </c>
    </row>
    <row r="437" spans="1:1" x14ac:dyDescent="0.25">
      <c r="A437" s="83" t="s">
        <v>2298</v>
      </c>
    </row>
    <row r="438" spans="1:1" x14ac:dyDescent="0.25">
      <c r="A438" s="83" t="s">
        <v>423</v>
      </c>
    </row>
    <row r="439" spans="1:1" x14ac:dyDescent="0.25">
      <c r="A439" s="83" t="s">
        <v>880</v>
      </c>
    </row>
    <row r="440" spans="1:1" x14ac:dyDescent="0.25">
      <c r="A440" s="83" t="s">
        <v>480</v>
      </c>
    </row>
    <row r="441" spans="1:1" x14ac:dyDescent="0.25">
      <c r="A441" s="83" t="s">
        <v>519</v>
      </c>
    </row>
    <row r="442" spans="1:1" x14ac:dyDescent="0.25">
      <c r="A442" s="83" t="s">
        <v>763</v>
      </c>
    </row>
    <row r="443" spans="1:1" x14ac:dyDescent="0.25">
      <c r="A443" s="83" t="s">
        <v>521</v>
      </c>
    </row>
    <row r="444" spans="1:1" x14ac:dyDescent="0.25">
      <c r="A444" s="83" t="s">
        <v>2292</v>
      </c>
    </row>
    <row r="445" spans="1:1" x14ac:dyDescent="0.25">
      <c r="A445" s="83" t="s">
        <v>404</v>
      </c>
    </row>
    <row r="446" spans="1:1" x14ac:dyDescent="0.25">
      <c r="A446" s="83" t="s">
        <v>878</v>
      </c>
    </row>
    <row r="447" spans="1:1" x14ac:dyDescent="0.25">
      <c r="A447" s="83" t="s">
        <v>117</v>
      </c>
    </row>
    <row r="448" spans="1:1" x14ac:dyDescent="0.25">
      <c r="A448" s="83" t="s">
        <v>2291</v>
      </c>
    </row>
    <row r="449" spans="1:1" x14ac:dyDescent="0.25">
      <c r="A449" s="83" t="s">
        <v>877</v>
      </c>
    </row>
    <row r="450" spans="1:1" x14ac:dyDescent="0.25">
      <c r="A450" s="83" t="s">
        <v>402</v>
      </c>
    </row>
    <row r="451" spans="1:1" x14ac:dyDescent="0.25">
      <c r="A451" s="83" t="s">
        <v>413</v>
      </c>
    </row>
    <row r="452" spans="1:1" x14ac:dyDescent="0.25">
      <c r="A452" s="83" t="s">
        <v>612</v>
      </c>
    </row>
    <row r="453" spans="1:1" x14ac:dyDescent="0.25">
      <c r="A453" s="83" t="s">
        <v>469</v>
      </c>
    </row>
    <row r="454" spans="1:1" x14ac:dyDescent="0.25">
      <c r="A454" s="83" t="s">
        <v>124</v>
      </c>
    </row>
    <row r="455" spans="1:1" x14ac:dyDescent="0.25">
      <c r="A455" s="83" t="s">
        <v>116</v>
      </c>
    </row>
    <row r="456" spans="1:1" x14ac:dyDescent="0.25">
      <c r="A456" s="83" t="s">
        <v>434</v>
      </c>
    </row>
    <row r="457" spans="1:1" x14ac:dyDescent="0.25">
      <c r="A457" s="83" t="s">
        <v>130</v>
      </c>
    </row>
    <row r="458" spans="1:1" x14ac:dyDescent="0.25">
      <c r="A458" s="83" t="s">
        <v>662</v>
      </c>
    </row>
    <row r="459" spans="1:1" x14ac:dyDescent="0.25">
      <c r="A459" s="83" t="s">
        <v>293</v>
      </c>
    </row>
    <row r="460" spans="1:1" x14ac:dyDescent="0.25">
      <c r="A460" s="83" t="s">
        <v>106</v>
      </c>
    </row>
    <row r="461" spans="1:1" x14ac:dyDescent="0.25">
      <c r="A461" s="83" t="s">
        <v>471</v>
      </c>
    </row>
    <row r="462" spans="1:1" x14ac:dyDescent="0.25">
      <c r="A462" s="56" t="s">
        <v>796</v>
      </c>
    </row>
    <row r="463" spans="1:1" x14ac:dyDescent="0.25">
      <c r="A463" s="83" t="s">
        <v>3224</v>
      </c>
    </row>
    <row r="464" spans="1:1" x14ac:dyDescent="0.25">
      <c r="A464" s="56" t="s">
        <v>599</v>
      </c>
    </row>
    <row r="465" spans="1:1" x14ac:dyDescent="0.25">
      <c r="A465" s="83" t="s">
        <v>598</v>
      </c>
    </row>
    <row r="466" spans="1:1" x14ac:dyDescent="0.25">
      <c r="A466" s="56" t="s">
        <v>477</v>
      </c>
    </row>
    <row r="467" spans="1:1" x14ac:dyDescent="0.25">
      <c r="A467" s="83" t="s">
        <v>607</v>
      </c>
    </row>
    <row r="468" spans="1:1" x14ac:dyDescent="0.25">
      <c r="A468" s="83" t="s">
        <v>484</v>
      </c>
    </row>
    <row r="469" spans="1:1" x14ac:dyDescent="0.25">
      <c r="A469" s="83" t="s">
        <v>810</v>
      </c>
    </row>
    <row r="470" spans="1:1" x14ac:dyDescent="0.25">
      <c r="A470" s="83" t="s">
        <v>476</v>
      </c>
    </row>
    <row r="471" spans="1:1" x14ac:dyDescent="0.25">
      <c r="A471" s="83" t="s">
        <v>608</v>
      </c>
    </row>
    <row r="472" spans="1:1" x14ac:dyDescent="0.25">
      <c r="A472" s="83" t="s">
        <v>486</v>
      </c>
    </row>
    <row r="473" spans="1:1" x14ac:dyDescent="0.25">
      <c r="A473" s="56" t="s">
        <v>551</v>
      </c>
    </row>
    <row r="474" spans="1:1" x14ac:dyDescent="0.25">
      <c r="A474" s="83" t="s">
        <v>550</v>
      </c>
    </row>
    <row r="475" spans="1:1" x14ac:dyDescent="0.25">
      <c r="A475" s="56" t="s">
        <v>576</v>
      </c>
    </row>
    <row r="476" spans="1:1" x14ac:dyDescent="0.25">
      <c r="A476" s="83" t="s">
        <v>575</v>
      </c>
    </row>
    <row r="477" spans="1:1" x14ac:dyDescent="0.25">
      <c r="A477" s="83" t="s">
        <v>595</v>
      </c>
    </row>
    <row r="478" spans="1:1" x14ac:dyDescent="0.25">
      <c r="A478" s="83" t="s">
        <v>2330</v>
      </c>
    </row>
    <row r="479" spans="1:1" x14ac:dyDescent="0.25">
      <c r="A479" s="83" t="s">
        <v>1894</v>
      </c>
    </row>
    <row r="480" spans="1:1" x14ac:dyDescent="0.25">
      <c r="A480" s="83" t="s">
        <v>600</v>
      </c>
    </row>
    <row r="481" spans="1:1" x14ac:dyDescent="0.25">
      <c r="A481" s="56" t="s">
        <v>2333</v>
      </c>
    </row>
    <row r="482" spans="1:1" x14ac:dyDescent="0.25">
      <c r="A482" s="83" t="s">
        <v>2052</v>
      </c>
    </row>
    <row r="483" spans="1:1" x14ac:dyDescent="0.25">
      <c r="A483" s="56" t="s">
        <v>133</v>
      </c>
    </row>
    <row r="484" spans="1:1" x14ac:dyDescent="0.25">
      <c r="A484" s="83" t="s">
        <v>497</v>
      </c>
    </row>
    <row r="485" spans="1:1" x14ac:dyDescent="0.25">
      <c r="A485" s="83" t="s">
        <v>698</v>
      </c>
    </row>
    <row r="486" spans="1:1" x14ac:dyDescent="0.25">
      <c r="A486" s="83" t="s">
        <v>712</v>
      </c>
    </row>
    <row r="487" spans="1:1" x14ac:dyDescent="0.25">
      <c r="A487" s="83" t="s">
        <v>1341</v>
      </c>
    </row>
    <row r="488" spans="1:1" x14ac:dyDescent="0.25">
      <c r="A488" s="83" t="s">
        <v>671</v>
      </c>
    </row>
    <row r="489" spans="1:1" x14ac:dyDescent="0.25">
      <c r="A489" s="83" t="s">
        <v>2271</v>
      </c>
    </row>
    <row r="490" spans="1:1" x14ac:dyDescent="0.25">
      <c r="A490" s="83" t="s">
        <v>440</v>
      </c>
    </row>
    <row r="491" spans="1:1" x14ac:dyDescent="0.25">
      <c r="A491" s="83" t="s">
        <v>181</v>
      </c>
    </row>
    <row r="492" spans="1:1" x14ac:dyDescent="0.25">
      <c r="A492" s="83" t="s">
        <v>2264</v>
      </c>
    </row>
    <row r="493" spans="1:1" x14ac:dyDescent="0.25">
      <c r="A493" s="83" t="s">
        <v>1989</v>
      </c>
    </row>
    <row r="494" spans="1:1" x14ac:dyDescent="0.25">
      <c r="A494" s="83" t="s">
        <v>204</v>
      </c>
    </row>
    <row r="495" spans="1:1" x14ac:dyDescent="0.25">
      <c r="A495" s="83" t="s">
        <v>2308</v>
      </c>
    </row>
    <row r="496" spans="1:1" x14ac:dyDescent="0.25">
      <c r="A496" s="83" t="s">
        <v>709</v>
      </c>
    </row>
    <row r="497" spans="1:1" x14ac:dyDescent="0.25">
      <c r="A497" s="83" t="s">
        <v>514</v>
      </c>
    </row>
    <row r="498" spans="1:1" x14ac:dyDescent="0.25">
      <c r="A498" s="83" t="s">
        <v>710</v>
      </c>
    </row>
    <row r="499" spans="1:1" x14ac:dyDescent="0.25">
      <c r="A499" s="83" t="s">
        <v>772</v>
      </c>
    </row>
    <row r="500" spans="1:1" x14ac:dyDescent="0.25">
      <c r="A500" s="83" t="s">
        <v>227</v>
      </c>
    </row>
    <row r="501" spans="1:1" x14ac:dyDescent="0.25">
      <c r="A501" s="83" t="s">
        <v>730</v>
      </c>
    </row>
    <row r="502" spans="1:1" x14ac:dyDescent="0.25">
      <c r="A502" s="83" t="s">
        <v>163</v>
      </c>
    </row>
    <row r="503" spans="1:1" x14ac:dyDescent="0.25">
      <c r="A503" s="83" t="s">
        <v>417</v>
      </c>
    </row>
    <row r="504" spans="1:1" x14ac:dyDescent="0.25">
      <c r="A504" s="83" t="s">
        <v>689</v>
      </c>
    </row>
    <row r="505" spans="1:1" x14ac:dyDescent="0.25">
      <c r="A505" s="83" t="s">
        <v>736</v>
      </c>
    </row>
    <row r="506" spans="1:1" x14ac:dyDescent="0.25">
      <c r="A506" s="83" t="s">
        <v>179</v>
      </c>
    </row>
    <row r="507" spans="1:1" x14ac:dyDescent="0.25">
      <c r="A507" s="83" t="s">
        <v>438</v>
      </c>
    </row>
    <row r="508" spans="1:1" x14ac:dyDescent="0.25">
      <c r="A508" s="83" t="s">
        <v>692</v>
      </c>
    </row>
    <row r="509" spans="1:1" x14ac:dyDescent="0.25">
      <c r="A509" s="83" t="s">
        <v>2327</v>
      </c>
    </row>
    <row r="510" spans="1:1" x14ac:dyDescent="0.25">
      <c r="A510" s="83" t="s">
        <v>165</v>
      </c>
    </row>
    <row r="511" spans="1:1" x14ac:dyDescent="0.25">
      <c r="A511" s="83" t="s">
        <v>2254</v>
      </c>
    </row>
    <row r="512" spans="1:1" x14ac:dyDescent="0.25">
      <c r="A512" s="83" t="s">
        <v>465</v>
      </c>
    </row>
    <row r="513" spans="1:1" x14ac:dyDescent="0.25">
      <c r="A513" s="83" t="s">
        <v>199</v>
      </c>
    </row>
    <row r="514" spans="1:1" x14ac:dyDescent="0.25">
      <c r="A514" s="83" t="s">
        <v>472</v>
      </c>
    </row>
    <row r="515" spans="1:1" x14ac:dyDescent="0.25">
      <c r="A515" s="83" t="s">
        <v>229</v>
      </c>
    </row>
    <row r="516" spans="1:1" x14ac:dyDescent="0.25">
      <c r="A516" s="83" t="s">
        <v>767</v>
      </c>
    </row>
    <row r="517" spans="1:1" x14ac:dyDescent="0.25">
      <c r="A517" s="83" t="s">
        <v>209</v>
      </c>
    </row>
    <row r="518" spans="1:1" x14ac:dyDescent="0.25">
      <c r="A518" s="83" t="s">
        <v>236</v>
      </c>
    </row>
    <row r="519" spans="1:1" x14ac:dyDescent="0.25">
      <c r="A519" s="83" t="s">
        <v>243</v>
      </c>
    </row>
    <row r="520" spans="1:1" x14ac:dyDescent="0.25">
      <c r="A520" s="83" t="s">
        <v>208</v>
      </c>
    </row>
    <row r="521" spans="1:1" x14ac:dyDescent="0.25">
      <c r="A521" s="83" t="s">
        <v>2266</v>
      </c>
    </row>
    <row r="522" spans="1:1" x14ac:dyDescent="0.25">
      <c r="A522" s="83" t="s">
        <v>1615</v>
      </c>
    </row>
    <row r="523" spans="1:1" x14ac:dyDescent="0.25">
      <c r="A523" s="83" t="s">
        <v>738</v>
      </c>
    </row>
    <row r="524" spans="1:1" x14ac:dyDescent="0.25">
      <c r="A524" s="83" t="s">
        <v>694</v>
      </c>
    </row>
    <row r="525" spans="1:1" x14ac:dyDescent="0.25">
      <c r="A525" s="83" t="s">
        <v>884</v>
      </c>
    </row>
    <row r="526" spans="1:1" x14ac:dyDescent="0.25">
      <c r="A526" s="83" t="s">
        <v>176</v>
      </c>
    </row>
    <row r="527" spans="1:1" x14ac:dyDescent="0.25">
      <c r="A527" s="83" t="s">
        <v>248</v>
      </c>
    </row>
    <row r="528" spans="1:1" x14ac:dyDescent="0.25">
      <c r="A528" s="83" t="s">
        <v>414</v>
      </c>
    </row>
    <row r="529" spans="1:1" x14ac:dyDescent="0.25">
      <c r="A529" s="83" t="s">
        <v>164</v>
      </c>
    </row>
    <row r="530" spans="1:1" x14ac:dyDescent="0.25">
      <c r="A530" s="83" t="s">
        <v>688</v>
      </c>
    </row>
    <row r="531" spans="1:1" x14ac:dyDescent="0.25">
      <c r="A531" s="83" t="s">
        <v>2007</v>
      </c>
    </row>
    <row r="532" spans="1:1" x14ac:dyDescent="0.25">
      <c r="A532" s="83" t="s">
        <v>211</v>
      </c>
    </row>
    <row r="533" spans="1:1" x14ac:dyDescent="0.25">
      <c r="A533" s="83" t="s">
        <v>231</v>
      </c>
    </row>
    <row r="534" spans="1:1" x14ac:dyDescent="0.25">
      <c r="A534" s="83" t="s">
        <v>489</v>
      </c>
    </row>
    <row r="535" spans="1:1" x14ac:dyDescent="0.25">
      <c r="A535" s="83" t="s">
        <v>216</v>
      </c>
    </row>
    <row r="536" spans="1:1" x14ac:dyDescent="0.25">
      <c r="A536" s="83" t="s">
        <v>482</v>
      </c>
    </row>
    <row r="537" spans="1:1" x14ac:dyDescent="0.25">
      <c r="A537" s="83" t="s">
        <v>221</v>
      </c>
    </row>
    <row r="538" spans="1:1" x14ac:dyDescent="0.25">
      <c r="A538" s="83" t="s">
        <v>747</v>
      </c>
    </row>
    <row r="539" spans="1:1" x14ac:dyDescent="0.25">
      <c r="A539" s="83" t="s">
        <v>697</v>
      </c>
    </row>
    <row r="540" spans="1:1" x14ac:dyDescent="0.25">
      <c r="A540" s="83" t="s">
        <v>189</v>
      </c>
    </row>
    <row r="541" spans="1:1" x14ac:dyDescent="0.25">
      <c r="A541" s="83" t="s">
        <v>448</v>
      </c>
    </row>
    <row r="542" spans="1:1" x14ac:dyDescent="0.25">
      <c r="A542" s="83" t="s">
        <v>195</v>
      </c>
    </row>
    <row r="543" spans="1:1" x14ac:dyDescent="0.25">
      <c r="A543" s="83" t="s">
        <v>1988</v>
      </c>
    </row>
    <row r="544" spans="1:1" x14ac:dyDescent="0.25">
      <c r="A544" s="83" t="s">
        <v>201</v>
      </c>
    </row>
    <row r="545" spans="1:1" x14ac:dyDescent="0.25">
      <c r="A545" s="83" t="s">
        <v>466</v>
      </c>
    </row>
    <row r="546" spans="1:1" x14ac:dyDescent="0.25">
      <c r="A546" s="83" t="s">
        <v>190</v>
      </c>
    </row>
    <row r="547" spans="1:1" x14ac:dyDescent="0.25">
      <c r="A547" s="83" t="s">
        <v>485</v>
      </c>
    </row>
    <row r="548" spans="1:1" x14ac:dyDescent="0.25">
      <c r="A548" s="83" t="s">
        <v>212</v>
      </c>
    </row>
    <row r="549" spans="1:1" x14ac:dyDescent="0.25">
      <c r="A549" s="83" t="s">
        <v>460</v>
      </c>
    </row>
    <row r="550" spans="1:1" x14ac:dyDescent="0.25">
      <c r="A550" s="83" t="s">
        <v>197</v>
      </c>
    </row>
    <row r="551" spans="1:1" x14ac:dyDescent="0.25">
      <c r="A551" s="83" t="s">
        <v>458</v>
      </c>
    </row>
    <row r="552" spans="1:1" x14ac:dyDescent="0.25">
      <c r="A552" s="83" t="s">
        <v>703</v>
      </c>
    </row>
    <row r="553" spans="1:1" x14ac:dyDescent="0.25">
      <c r="A553" s="83" t="s">
        <v>457</v>
      </c>
    </row>
    <row r="554" spans="1:1" x14ac:dyDescent="0.25">
      <c r="A554" s="83" t="s">
        <v>196</v>
      </c>
    </row>
    <row r="555" spans="1:1" x14ac:dyDescent="0.25">
      <c r="A555" s="83" t="s">
        <v>468</v>
      </c>
    </row>
    <row r="556" spans="1:1" x14ac:dyDescent="0.25">
      <c r="A556" s="83" t="s">
        <v>200</v>
      </c>
    </row>
    <row r="557" spans="1:1" x14ac:dyDescent="0.25">
      <c r="A557" s="83" t="s">
        <v>513</v>
      </c>
    </row>
    <row r="558" spans="1:1" x14ac:dyDescent="0.25">
      <c r="A558" s="83" t="s">
        <v>234</v>
      </c>
    </row>
    <row r="559" spans="1:1" x14ac:dyDescent="0.25">
      <c r="A559" s="83" t="s">
        <v>487</v>
      </c>
    </row>
    <row r="560" spans="1:1" x14ac:dyDescent="0.25">
      <c r="A560" s="83" t="s">
        <v>225</v>
      </c>
    </row>
    <row r="561" spans="1:1" x14ac:dyDescent="0.25">
      <c r="A561" s="83" t="s">
        <v>463</v>
      </c>
    </row>
    <row r="562" spans="1:1" x14ac:dyDescent="0.25">
      <c r="A562" s="83" t="s">
        <v>203</v>
      </c>
    </row>
    <row r="563" spans="1:1" x14ac:dyDescent="0.25">
      <c r="A563" s="83" t="s">
        <v>491</v>
      </c>
    </row>
    <row r="564" spans="1:1" x14ac:dyDescent="0.25">
      <c r="A564" s="83" t="s">
        <v>219</v>
      </c>
    </row>
    <row r="565" spans="1:1" x14ac:dyDescent="0.25">
      <c r="A565" s="83" t="s">
        <v>494</v>
      </c>
    </row>
    <row r="566" spans="1:1" x14ac:dyDescent="0.25">
      <c r="A566" s="83" t="s">
        <v>223</v>
      </c>
    </row>
    <row r="567" spans="1:1" x14ac:dyDescent="0.25">
      <c r="A567" s="83" t="s">
        <v>490</v>
      </c>
    </row>
    <row r="568" spans="1:1" x14ac:dyDescent="0.25">
      <c r="A568" s="83" t="s">
        <v>217</v>
      </c>
    </row>
    <row r="569" spans="1:1" x14ac:dyDescent="0.25">
      <c r="A569" s="83" t="s">
        <v>515</v>
      </c>
    </row>
    <row r="570" spans="1:1" x14ac:dyDescent="0.25">
      <c r="A570" s="83" t="s">
        <v>233</v>
      </c>
    </row>
    <row r="571" spans="1:1" x14ac:dyDescent="0.25">
      <c r="A571" s="83" t="s">
        <v>2270</v>
      </c>
    </row>
    <row r="572" spans="1:1" x14ac:dyDescent="0.25">
      <c r="A572" s="83" t="s">
        <v>2273</v>
      </c>
    </row>
    <row r="573" spans="1:1" x14ac:dyDescent="0.25">
      <c r="A573" s="83" t="s">
        <v>776</v>
      </c>
    </row>
    <row r="574" spans="1:1" x14ac:dyDescent="0.25">
      <c r="A574" s="83" t="s">
        <v>711</v>
      </c>
    </row>
    <row r="575" spans="1:1" x14ac:dyDescent="0.25">
      <c r="A575" s="83" t="s">
        <v>2274</v>
      </c>
    </row>
    <row r="576" spans="1:1" x14ac:dyDescent="0.25">
      <c r="A576" s="83" t="s">
        <v>2272</v>
      </c>
    </row>
    <row r="577" spans="1:1" x14ac:dyDescent="0.25">
      <c r="A577" s="83" t="s">
        <v>177</v>
      </c>
    </row>
    <row r="578" spans="1:1" x14ac:dyDescent="0.25">
      <c r="A578" s="83" t="s">
        <v>2300</v>
      </c>
    </row>
    <row r="579" spans="1:1" x14ac:dyDescent="0.25">
      <c r="A579" s="83" t="s">
        <v>2261</v>
      </c>
    </row>
    <row r="580" spans="1:1" x14ac:dyDescent="0.25">
      <c r="A580" s="83" t="s">
        <v>2260</v>
      </c>
    </row>
    <row r="581" spans="1:1" x14ac:dyDescent="0.25">
      <c r="A581" s="83" t="s">
        <v>2257</v>
      </c>
    </row>
    <row r="582" spans="1:1" x14ac:dyDescent="0.25">
      <c r="A582" s="83" t="s">
        <v>2258</v>
      </c>
    </row>
    <row r="583" spans="1:1" x14ac:dyDescent="0.25">
      <c r="A583" s="83" t="s">
        <v>743</v>
      </c>
    </row>
    <row r="584" spans="1:1" x14ac:dyDescent="0.25">
      <c r="A584" s="83" t="s">
        <v>695</v>
      </c>
    </row>
    <row r="585" spans="1:1" x14ac:dyDescent="0.25">
      <c r="A585" s="83" t="s">
        <v>690</v>
      </c>
    </row>
    <row r="586" spans="1:1" x14ac:dyDescent="0.25">
      <c r="A586" s="83" t="s">
        <v>739</v>
      </c>
    </row>
    <row r="587" spans="1:1" x14ac:dyDescent="0.25">
      <c r="A587" s="83" t="s">
        <v>693</v>
      </c>
    </row>
    <row r="588" spans="1:1" x14ac:dyDescent="0.25">
      <c r="A588" s="83" t="s">
        <v>464</v>
      </c>
    </row>
    <row r="589" spans="1:1" x14ac:dyDescent="0.25">
      <c r="A589" s="83" t="s">
        <v>702</v>
      </c>
    </row>
    <row r="590" spans="1:1" x14ac:dyDescent="0.25">
      <c r="A590" s="83" t="s">
        <v>459</v>
      </c>
    </row>
    <row r="591" spans="1:1" x14ac:dyDescent="0.25">
      <c r="A591" s="83" t="s">
        <v>704</v>
      </c>
    </row>
    <row r="592" spans="1:1" x14ac:dyDescent="0.25">
      <c r="A592" s="83" t="s">
        <v>613</v>
      </c>
    </row>
    <row r="593" spans="1:1" x14ac:dyDescent="0.25">
      <c r="A593" s="83" t="s">
        <v>737</v>
      </c>
    </row>
    <row r="594" spans="1:1" x14ac:dyDescent="0.25">
      <c r="A594" s="83" t="s">
        <v>684</v>
      </c>
    </row>
    <row r="595" spans="1:1" x14ac:dyDescent="0.25">
      <c r="A595" s="83" t="s">
        <v>2244</v>
      </c>
    </row>
    <row r="596" spans="1:1" x14ac:dyDescent="0.25">
      <c r="A596" s="83" t="s">
        <v>886</v>
      </c>
    </row>
    <row r="597" spans="1:1" x14ac:dyDescent="0.25">
      <c r="A597" s="83" t="s">
        <v>669</v>
      </c>
    </row>
    <row r="598" spans="1:1" x14ac:dyDescent="0.25">
      <c r="A598" s="83" t="s">
        <v>132</v>
      </c>
    </row>
    <row r="599" spans="1:1" x14ac:dyDescent="0.25">
      <c r="A599" s="83" t="s">
        <v>403</v>
      </c>
    </row>
    <row r="600" spans="1:1" x14ac:dyDescent="0.25">
      <c r="A600" s="83" t="s">
        <v>152</v>
      </c>
    </row>
    <row r="601" spans="1:1" x14ac:dyDescent="0.25">
      <c r="A601" s="83" t="s">
        <v>2243</v>
      </c>
    </row>
    <row r="602" spans="1:1" x14ac:dyDescent="0.25">
      <c r="A602" s="83" t="s">
        <v>145</v>
      </c>
    </row>
    <row r="603" spans="1:1" x14ac:dyDescent="0.25">
      <c r="A603" s="83" t="s">
        <v>147</v>
      </c>
    </row>
    <row r="604" spans="1:1" x14ac:dyDescent="0.25">
      <c r="A604" s="83" t="s">
        <v>134</v>
      </c>
    </row>
    <row r="605" spans="1:1" x14ac:dyDescent="0.25">
      <c r="A605" s="83" t="s">
        <v>2297</v>
      </c>
    </row>
    <row r="606" spans="1:1" x14ac:dyDescent="0.25">
      <c r="A606" s="83" t="s">
        <v>686</v>
      </c>
    </row>
    <row r="607" spans="1:1" x14ac:dyDescent="0.25">
      <c r="A607" s="83" t="s">
        <v>136</v>
      </c>
    </row>
    <row r="608" spans="1:1" x14ac:dyDescent="0.25">
      <c r="A608" s="83" t="s">
        <v>672</v>
      </c>
    </row>
    <row r="609" spans="1:1" x14ac:dyDescent="0.25">
      <c r="A609" s="83" t="s">
        <v>673</v>
      </c>
    </row>
    <row r="610" spans="1:1" x14ac:dyDescent="0.25">
      <c r="A610" s="83" t="s">
        <v>138</v>
      </c>
    </row>
    <row r="611" spans="1:1" x14ac:dyDescent="0.25">
      <c r="A611" s="83" t="s">
        <v>2246</v>
      </c>
    </row>
    <row r="612" spans="1:1" x14ac:dyDescent="0.25">
      <c r="A612" s="83" t="s">
        <v>2245</v>
      </c>
    </row>
    <row r="613" spans="1:1" x14ac:dyDescent="0.25">
      <c r="A613" s="83" t="s">
        <v>140</v>
      </c>
    </row>
    <row r="614" spans="1:1" x14ac:dyDescent="0.25">
      <c r="A614" s="83" t="s">
        <v>148</v>
      </c>
    </row>
    <row r="615" spans="1:1" x14ac:dyDescent="0.25">
      <c r="A615" s="83" t="s">
        <v>160</v>
      </c>
    </row>
    <row r="616" spans="1:1" x14ac:dyDescent="0.25">
      <c r="A616" s="83" t="s">
        <v>244</v>
      </c>
    </row>
    <row r="617" spans="1:1" x14ac:dyDescent="0.25">
      <c r="A617" s="83" t="s">
        <v>150</v>
      </c>
    </row>
    <row r="618" spans="1:1" x14ac:dyDescent="0.25">
      <c r="A618" s="83" t="s">
        <v>677</v>
      </c>
    </row>
    <row r="619" spans="1:1" x14ac:dyDescent="0.25">
      <c r="A619" s="83" t="s">
        <v>2259</v>
      </c>
    </row>
    <row r="620" spans="1:1" x14ac:dyDescent="0.25">
      <c r="A620" s="83" t="s">
        <v>2249</v>
      </c>
    </row>
    <row r="621" spans="1:1" x14ac:dyDescent="0.25">
      <c r="A621" s="83" t="s">
        <v>685</v>
      </c>
    </row>
    <row r="622" spans="1:1" x14ac:dyDescent="0.25">
      <c r="A622" s="83" t="s">
        <v>2255</v>
      </c>
    </row>
    <row r="623" spans="1:1" x14ac:dyDescent="0.25">
      <c r="A623" s="83" t="s">
        <v>173</v>
      </c>
    </row>
    <row r="624" spans="1:1" x14ac:dyDescent="0.25">
      <c r="A624" s="83" t="s">
        <v>184</v>
      </c>
    </row>
    <row r="625" spans="1:1" x14ac:dyDescent="0.25">
      <c r="A625" s="83" t="s">
        <v>2269</v>
      </c>
    </row>
    <row r="626" spans="1:1" x14ac:dyDescent="0.25">
      <c r="A626" s="83" t="s">
        <v>172</v>
      </c>
    </row>
    <row r="627" spans="1:1" x14ac:dyDescent="0.25">
      <c r="A627" s="83" t="s">
        <v>154</v>
      </c>
    </row>
    <row r="628" spans="1:1" x14ac:dyDescent="0.25">
      <c r="A628" s="83" t="s">
        <v>161</v>
      </c>
    </row>
    <row r="629" spans="1:1" x14ac:dyDescent="0.25">
      <c r="A629" s="83" t="s">
        <v>731</v>
      </c>
    </row>
    <row r="630" spans="1:1" x14ac:dyDescent="0.25">
      <c r="A630" s="83" t="s">
        <v>681</v>
      </c>
    </row>
    <row r="631" spans="1:1" x14ac:dyDescent="0.25">
      <c r="A631" s="83" t="s">
        <v>2262</v>
      </c>
    </row>
    <row r="632" spans="1:1" x14ac:dyDescent="0.25">
      <c r="A632" s="83" t="s">
        <v>429</v>
      </c>
    </row>
    <row r="633" spans="1:1" x14ac:dyDescent="0.25">
      <c r="A633" s="83" t="s">
        <v>691</v>
      </c>
    </row>
    <row r="634" spans="1:1" x14ac:dyDescent="0.25">
      <c r="A634" s="83" t="s">
        <v>202</v>
      </c>
    </row>
    <row r="635" spans="1:1" x14ac:dyDescent="0.25">
      <c r="A635" s="83" t="s">
        <v>205</v>
      </c>
    </row>
    <row r="636" spans="1:1" x14ac:dyDescent="0.25">
      <c r="A636" s="83" t="s">
        <v>162</v>
      </c>
    </row>
    <row r="637" spans="1:1" x14ac:dyDescent="0.25">
      <c r="A637" s="83" t="s">
        <v>687</v>
      </c>
    </row>
    <row r="638" spans="1:1" x14ac:dyDescent="0.25">
      <c r="A638" s="83" t="s">
        <v>1991</v>
      </c>
    </row>
    <row r="639" spans="1:1" x14ac:dyDescent="0.25">
      <c r="A639" s="83" t="s">
        <v>210</v>
      </c>
    </row>
    <row r="640" spans="1:1" x14ac:dyDescent="0.25">
      <c r="A640" s="83" t="s">
        <v>159</v>
      </c>
    </row>
    <row r="641" spans="1:1" x14ac:dyDescent="0.25">
      <c r="A641" s="83" t="s">
        <v>178</v>
      </c>
    </row>
    <row r="642" spans="1:1" x14ac:dyDescent="0.25">
      <c r="A642" s="83" t="s">
        <v>889</v>
      </c>
    </row>
    <row r="643" spans="1:1" x14ac:dyDescent="0.25">
      <c r="A643" s="83" t="s">
        <v>456</v>
      </c>
    </row>
    <row r="644" spans="1:1" x14ac:dyDescent="0.25">
      <c r="A644" s="83" t="s">
        <v>188</v>
      </c>
    </row>
    <row r="645" spans="1:1" x14ac:dyDescent="0.25">
      <c r="A645" s="83" t="s">
        <v>449</v>
      </c>
    </row>
    <row r="646" spans="1:1" x14ac:dyDescent="0.25">
      <c r="A646" s="83" t="s">
        <v>700</v>
      </c>
    </row>
    <row r="647" spans="1:1" x14ac:dyDescent="0.25">
      <c r="A647" s="83" t="s">
        <v>488</v>
      </c>
    </row>
    <row r="648" spans="1:1" x14ac:dyDescent="0.25">
      <c r="A648" s="83" t="s">
        <v>222</v>
      </c>
    </row>
    <row r="649" spans="1:1" x14ac:dyDescent="0.25">
      <c r="A649" s="83" t="s">
        <v>2267</v>
      </c>
    </row>
    <row r="650" spans="1:1" x14ac:dyDescent="0.25">
      <c r="A650" s="83" t="s">
        <v>220</v>
      </c>
    </row>
    <row r="651" spans="1:1" x14ac:dyDescent="0.25">
      <c r="A651" s="83" t="s">
        <v>218</v>
      </c>
    </row>
    <row r="652" spans="1:1" x14ac:dyDescent="0.25">
      <c r="A652" s="83" t="s">
        <v>887</v>
      </c>
    </row>
    <row r="653" spans="1:1" x14ac:dyDescent="0.25">
      <c r="A653" s="83" t="s">
        <v>2304</v>
      </c>
    </row>
    <row r="654" spans="1:1" x14ac:dyDescent="0.25">
      <c r="A654" s="83" t="s">
        <v>214</v>
      </c>
    </row>
    <row r="655" spans="1:1" x14ac:dyDescent="0.25">
      <c r="A655" s="83" t="s">
        <v>239</v>
      </c>
    </row>
    <row r="656" spans="1:1" x14ac:dyDescent="0.25">
      <c r="A656" s="83" t="s">
        <v>250</v>
      </c>
    </row>
    <row r="657" spans="1:1" x14ac:dyDescent="0.25">
      <c r="A657" s="83" t="s">
        <v>249</v>
      </c>
    </row>
    <row r="658" spans="1:1" x14ac:dyDescent="0.25">
      <c r="A658" s="83" t="s">
        <v>724</v>
      </c>
    </row>
    <row r="659" spans="1:1" x14ac:dyDescent="0.25">
      <c r="A659" s="83" t="s">
        <v>2250</v>
      </c>
    </row>
    <row r="660" spans="1:1" x14ac:dyDescent="0.25">
      <c r="A660" s="83" t="s">
        <v>728</v>
      </c>
    </row>
    <row r="661" spans="1:1" x14ac:dyDescent="0.25">
      <c r="A661" s="83" t="s">
        <v>153</v>
      </c>
    </row>
    <row r="662" spans="1:1" x14ac:dyDescent="0.25">
      <c r="A662" s="83" t="s">
        <v>410</v>
      </c>
    </row>
    <row r="663" spans="1:1" x14ac:dyDescent="0.25">
      <c r="A663" s="83" t="s">
        <v>678</v>
      </c>
    </row>
    <row r="664" spans="1:1" x14ac:dyDescent="0.25">
      <c r="A664" s="83" t="s">
        <v>2256</v>
      </c>
    </row>
    <row r="665" spans="1:1" x14ac:dyDescent="0.25">
      <c r="A665" s="83" t="s">
        <v>683</v>
      </c>
    </row>
    <row r="666" spans="1:1" x14ac:dyDescent="0.25">
      <c r="A666" s="83" t="s">
        <v>1998</v>
      </c>
    </row>
    <row r="667" spans="1:1" x14ac:dyDescent="0.25">
      <c r="A667" s="83" t="s">
        <v>206</v>
      </c>
    </row>
    <row r="668" spans="1:1" x14ac:dyDescent="0.25">
      <c r="A668" s="83" t="s">
        <v>502</v>
      </c>
    </row>
    <row r="669" spans="1:1" x14ac:dyDescent="0.25">
      <c r="A669" s="83" t="s">
        <v>230</v>
      </c>
    </row>
    <row r="670" spans="1:1" x14ac:dyDescent="0.25">
      <c r="A670" s="83" t="s">
        <v>238</v>
      </c>
    </row>
    <row r="671" spans="1:1" x14ac:dyDescent="0.25">
      <c r="A671" s="83" t="s">
        <v>679</v>
      </c>
    </row>
    <row r="672" spans="1:1" x14ac:dyDescent="0.25">
      <c r="A672" s="83" t="s">
        <v>447</v>
      </c>
    </row>
    <row r="673" spans="1:1" x14ac:dyDescent="0.25">
      <c r="A673" s="83" t="s">
        <v>185</v>
      </c>
    </row>
    <row r="674" spans="1:1" x14ac:dyDescent="0.25">
      <c r="A674" s="83" t="s">
        <v>467</v>
      </c>
    </row>
    <row r="675" spans="1:1" x14ac:dyDescent="0.25">
      <c r="A675" s="83" t="s">
        <v>705</v>
      </c>
    </row>
    <row r="676" spans="1:1" x14ac:dyDescent="0.25">
      <c r="A676" s="83" t="s">
        <v>2311</v>
      </c>
    </row>
    <row r="677" spans="1:1" x14ac:dyDescent="0.25">
      <c r="A677" s="83" t="s">
        <v>224</v>
      </c>
    </row>
    <row r="678" spans="1:1" x14ac:dyDescent="0.25">
      <c r="A678" s="83" t="s">
        <v>508</v>
      </c>
    </row>
    <row r="679" spans="1:1" x14ac:dyDescent="0.25">
      <c r="A679" s="83" t="s">
        <v>392</v>
      </c>
    </row>
    <row r="680" spans="1:1" x14ac:dyDescent="0.25">
      <c r="A680" s="83" t="s">
        <v>2326</v>
      </c>
    </row>
    <row r="681" spans="1:1" x14ac:dyDescent="0.25">
      <c r="A681" s="83" t="s">
        <v>2325</v>
      </c>
    </row>
    <row r="682" spans="1:1" x14ac:dyDescent="0.25">
      <c r="A682" s="83" t="s">
        <v>676</v>
      </c>
    </row>
    <row r="683" spans="1:1" x14ac:dyDescent="0.25">
      <c r="A683" s="83" t="s">
        <v>141</v>
      </c>
    </row>
    <row r="684" spans="1:1" x14ac:dyDescent="0.25">
      <c r="A684" s="83" t="s">
        <v>149</v>
      </c>
    </row>
    <row r="685" spans="1:1" x14ac:dyDescent="0.25">
      <c r="A685" s="83" t="s">
        <v>151</v>
      </c>
    </row>
    <row r="686" spans="1:1" x14ac:dyDescent="0.25">
      <c r="A686" s="83" t="s">
        <v>881</v>
      </c>
    </row>
    <row r="687" spans="1:1" x14ac:dyDescent="0.25">
      <c r="A687" s="83" t="s">
        <v>2247</v>
      </c>
    </row>
    <row r="688" spans="1:1" x14ac:dyDescent="0.25">
      <c r="A688" s="83" t="s">
        <v>936</v>
      </c>
    </row>
    <row r="689" spans="1:1" x14ac:dyDescent="0.25">
      <c r="A689" s="83" t="s">
        <v>156</v>
      </c>
    </row>
    <row r="690" spans="1:1" x14ac:dyDescent="0.25">
      <c r="A690" s="83" t="s">
        <v>882</v>
      </c>
    </row>
    <row r="691" spans="1:1" x14ac:dyDescent="0.25">
      <c r="A691" s="83" t="s">
        <v>2296</v>
      </c>
    </row>
    <row r="692" spans="1:1" x14ac:dyDescent="0.25">
      <c r="A692" s="83" t="s">
        <v>2252</v>
      </c>
    </row>
    <row r="693" spans="1:1" x14ac:dyDescent="0.25">
      <c r="A693" s="83" t="s">
        <v>170</v>
      </c>
    </row>
    <row r="694" spans="1:1" x14ac:dyDescent="0.25">
      <c r="A694" s="83" t="s">
        <v>883</v>
      </c>
    </row>
    <row r="695" spans="1:1" x14ac:dyDescent="0.25">
      <c r="A695" s="83" t="s">
        <v>171</v>
      </c>
    </row>
    <row r="696" spans="1:1" x14ac:dyDescent="0.25">
      <c r="A696" s="83" t="s">
        <v>174</v>
      </c>
    </row>
    <row r="697" spans="1:1" x14ac:dyDescent="0.25">
      <c r="A697" s="83" t="s">
        <v>146</v>
      </c>
    </row>
    <row r="698" spans="1:1" x14ac:dyDescent="0.25">
      <c r="A698" s="83" t="s">
        <v>938</v>
      </c>
    </row>
    <row r="699" spans="1:1" x14ac:dyDescent="0.25">
      <c r="A699" s="83" t="s">
        <v>696</v>
      </c>
    </row>
    <row r="700" spans="1:1" x14ac:dyDescent="0.25">
      <c r="A700" s="83" t="s">
        <v>2248</v>
      </c>
    </row>
    <row r="701" spans="1:1" x14ac:dyDescent="0.25">
      <c r="A701" s="83" t="s">
        <v>157</v>
      </c>
    </row>
    <row r="702" spans="1:1" x14ac:dyDescent="0.25">
      <c r="A702" s="83" t="s">
        <v>155</v>
      </c>
    </row>
    <row r="703" spans="1:1" x14ac:dyDescent="0.25">
      <c r="A703" s="83" t="s">
        <v>247</v>
      </c>
    </row>
    <row r="704" spans="1:1" x14ac:dyDescent="0.25">
      <c r="A704" s="83" t="s">
        <v>2010</v>
      </c>
    </row>
    <row r="705" spans="1:1" x14ac:dyDescent="0.25">
      <c r="A705" s="83" t="s">
        <v>228</v>
      </c>
    </row>
    <row r="706" spans="1:1" x14ac:dyDescent="0.25">
      <c r="A706" s="83" t="s">
        <v>2307</v>
      </c>
    </row>
    <row r="707" spans="1:1" x14ac:dyDescent="0.25">
      <c r="A707" s="83" t="s">
        <v>510</v>
      </c>
    </row>
    <row r="708" spans="1:1" x14ac:dyDescent="0.25">
      <c r="A708" s="83" t="s">
        <v>232</v>
      </c>
    </row>
    <row r="709" spans="1:1" x14ac:dyDescent="0.25">
      <c r="A709" s="83" t="s">
        <v>135</v>
      </c>
    </row>
    <row r="710" spans="1:1" x14ac:dyDescent="0.25">
      <c r="A710" s="83" t="s">
        <v>503</v>
      </c>
    </row>
    <row r="711" spans="1:1" x14ac:dyDescent="0.25">
      <c r="A711" s="83" t="s">
        <v>226</v>
      </c>
    </row>
    <row r="712" spans="1:1" x14ac:dyDescent="0.25">
      <c r="A712" s="83" t="s">
        <v>2251</v>
      </c>
    </row>
    <row r="713" spans="1:1" x14ac:dyDescent="0.25">
      <c r="A713" s="83" t="s">
        <v>2294</v>
      </c>
    </row>
    <row r="714" spans="1:1" x14ac:dyDescent="0.25">
      <c r="A714" s="83" t="s">
        <v>2253</v>
      </c>
    </row>
    <row r="715" spans="1:1" x14ac:dyDescent="0.25">
      <c r="A715" s="83" t="s">
        <v>2301</v>
      </c>
    </row>
    <row r="716" spans="1:1" x14ac:dyDescent="0.25">
      <c r="A716" s="83" t="s">
        <v>2263</v>
      </c>
    </row>
    <row r="717" spans="1:1" x14ac:dyDescent="0.25">
      <c r="A717" s="83" t="s">
        <v>1799</v>
      </c>
    </row>
    <row r="718" spans="1:1" x14ac:dyDescent="0.25">
      <c r="A718" s="83" t="s">
        <v>175</v>
      </c>
    </row>
    <row r="719" spans="1:1" x14ac:dyDescent="0.25">
      <c r="A719" s="83" t="s">
        <v>1841</v>
      </c>
    </row>
    <row r="720" spans="1:1" x14ac:dyDescent="0.25">
      <c r="A720" s="83" t="s">
        <v>198</v>
      </c>
    </row>
    <row r="721" spans="1:1" x14ac:dyDescent="0.25">
      <c r="A721" s="83" t="s">
        <v>235</v>
      </c>
    </row>
    <row r="722" spans="1:1" x14ac:dyDescent="0.25">
      <c r="A722" s="83" t="s">
        <v>453</v>
      </c>
    </row>
    <row r="723" spans="1:1" x14ac:dyDescent="0.25">
      <c r="A723" s="83" t="s">
        <v>701</v>
      </c>
    </row>
    <row r="724" spans="1:1" x14ac:dyDescent="0.25">
      <c r="A724" s="83" t="s">
        <v>2306</v>
      </c>
    </row>
    <row r="725" spans="1:1" x14ac:dyDescent="0.25">
      <c r="A725" s="83" t="s">
        <v>2268</v>
      </c>
    </row>
    <row r="726" spans="1:1" x14ac:dyDescent="0.25">
      <c r="A726" s="83" t="s">
        <v>885</v>
      </c>
    </row>
    <row r="727" spans="1:1" x14ac:dyDescent="0.25">
      <c r="A727" s="83" t="s">
        <v>137</v>
      </c>
    </row>
    <row r="728" spans="1:1" x14ac:dyDescent="0.25">
      <c r="A728" s="83" t="s">
        <v>2315</v>
      </c>
    </row>
    <row r="729" spans="1:1" x14ac:dyDescent="0.25">
      <c r="A729" s="83" t="s">
        <v>2313</v>
      </c>
    </row>
    <row r="730" spans="1:1" x14ac:dyDescent="0.25">
      <c r="A730" s="83" t="s">
        <v>2316</v>
      </c>
    </row>
    <row r="731" spans="1:1" x14ac:dyDescent="0.25">
      <c r="A731" s="83" t="s">
        <v>2321</v>
      </c>
    </row>
    <row r="732" spans="1:1" x14ac:dyDescent="0.25">
      <c r="A732" s="83" t="s">
        <v>2319</v>
      </c>
    </row>
    <row r="733" spans="1:1" x14ac:dyDescent="0.25">
      <c r="A733" s="83" t="s">
        <v>2312</v>
      </c>
    </row>
    <row r="734" spans="1:1" x14ac:dyDescent="0.25">
      <c r="A734" s="83" t="s">
        <v>2320</v>
      </c>
    </row>
    <row r="735" spans="1:1" x14ac:dyDescent="0.25">
      <c r="A735" s="83" t="s">
        <v>2314</v>
      </c>
    </row>
    <row r="736" spans="1:1" x14ac:dyDescent="0.25">
      <c r="A736" s="83" t="s">
        <v>2318</v>
      </c>
    </row>
    <row r="737" spans="1:1" x14ac:dyDescent="0.25">
      <c r="A737" s="83" t="s">
        <v>2317</v>
      </c>
    </row>
    <row r="738" spans="1:1" x14ac:dyDescent="0.25">
      <c r="A738" s="83" t="s">
        <v>180</v>
      </c>
    </row>
    <row r="739" spans="1:1" x14ac:dyDescent="0.25">
      <c r="A739" s="83" t="s">
        <v>446</v>
      </c>
    </row>
    <row r="740" spans="1:1" x14ac:dyDescent="0.25">
      <c r="A740" s="83" t="s">
        <v>183</v>
      </c>
    </row>
    <row r="741" spans="1:1" x14ac:dyDescent="0.25">
      <c r="A741" s="83" t="s">
        <v>182</v>
      </c>
    </row>
    <row r="742" spans="1:1" x14ac:dyDescent="0.25">
      <c r="A742" s="83" t="s">
        <v>2265</v>
      </c>
    </row>
    <row r="743" spans="1:1" x14ac:dyDescent="0.25">
      <c r="A743" s="83" t="s">
        <v>187</v>
      </c>
    </row>
    <row r="744" spans="1:1" x14ac:dyDescent="0.25">
      <c r="A744" s="83" t="s">
        <v>470</v>
      </c>
    </row>
    <row r="745" spans="1:1" x14ac:dyDescent="0.25">
      <c r="A745" s="83" t="s">
        <v>207</v>
      </c>
    </row>
    <row r="746" spans="1:1" x14ac:dyDescent="0.25">
      <c r="A746" s="83" t="s">
        <v>764</v>
      </c>
    </row>
    <row r="747" spans="1:1" x14ac:dyDescent="0.25">
      <c r="A747" s="83" t="s">
        <v>215</v>
      </c>
    </row>
    <row r="748" spans="1:1" x14ac:dyDescent="0.25">
      <c r="A748" s="83" t="s">
        <v>237</v>
      </c>
    </row>
    <row r="749" spans="1:1" x14ac:dyDescent="0.25">
      <c r="A749" s="56" t="s">
        <v>779</v>
      </c>
    </row>
    <row r="750" spans="1:1" x14ac:dyDescent="0.25">
      <c r="A750" s="83" t="s">
        <v>3216</v>
      </c>
    </row>
    <row r="751" spans="1:1" x14ac:dyDescent="0.25">
      <c r="A751" s="56" t="s">
        <v>373</v>
      </c>
    </row>
    <row r="752" spans="1:1" x14ac:dyDescent="0.25">
      <c r="A752" s="83" t="s">
        <v>374</v>
      </c>
    </row>
    <row r="753" spans="1:1" x14ac:dyDescent="0.25">
      <c r="A753" s="83" t="s">
        <v>530</v>
      </c>
    </row>
    <row r="754" spans="1:1" x14ac:dyDescent="0.25">
      <c r="A754" s="83" t="s">
        <v>780</v>
      </c>
    </row>
    <row r="755" spans="1:1" x14ac:dyDescent="0.25">
      <c r="A755" s="83" t="s">
        <v>525</v>
      </c>
    </row>
    <row r="756" spans="1:1" x14ac:dyDescent="0.25">
      <c r="A756" s="83" t="s">
        <v>2106</v>
      </c>
    </row>
    <row r="757" spans="1:1" x14ac:dyDescent="0.25">
      <c r="A757" s="83" t="s">
        <v>3217</v>
      </c>
    </row>
    <row r="758" spans="1:1" x14ac:dyDescent="0.25">
      <c r="A758" s="83" t="s">
        <v>3218</v>
      </c>
    </row>
    <row r="759" spans="1:1" x14ac:dyDescent="0.25">
      <c r="A759" s="83" t="s">
        <v>3219</v>
      </c>
    </row>
    <row r="760" spans="1:1" x14ac:dyDescent="0.25">
      <c r="A760" s="83" t="s">
        <v>528</v>
      </c>
    </row>
    <row r="761" spans="1:1" x14ac:dyDescent="0.25">
      <c r="A761" s="83" t="s">
        <v>531</v>
      </c>
    </row>
    <row r="762" spans="1:1" x14ac:dyDescent="0.25">
      <c r="A762" s="83" t="s">
        <v>532</v>
      </c>
    </row>
    <row r="763" spans="1:1" x14ac:dyDescent="0.25">
      <c r="A763" s="83" t="s">
        <v>783</v>
      </c>
    </row>
    <row r="764" spans="1:1" x14ac:dyDescent="0.25">
      <c r="A764" s="83" t="s">
        <v>559</v>
      </c>
    </row>
    <row r="765" spans="1:1" x14ac:dyDescent="0.25">
      <c r="A765" s="83" t="s">
        <v>795</v>
      </c>
    </row>
    <row r="766" spans="1:1" x14ac:dyDescent="0.25">
      <c r="A766" s="83" t="s">
        <v>524</v>
      </c>
    </row>
    <row r="767" spans="1:1" x14ac:dyDescent="0.25">
      <c r="A767" s="83" t="s">
        <v>539</v>
      </c>
    </row>
    <row r="768" spans="1:1" x14ac:dyDescent="0.25">
      <c r="A768" s="83" t="s">
        <v>533</v>
      </c>
    </row>
    <row r="769" spans="1:1" x14ac:dyDescent="0.25">
      <c r="A769" s="83" t="s">
        <v>544</v>
      </c>
    </row>
    <row r="770" spans="1:1" x14ac:dyDescent="0.25">
      <c r="A770" s="83" t="s">
        <v>554</v>
      </c>
    </row>
    <row r="771" spans="1:1" x14ac:dyDescent="0.25">
      <c r="A771" s="83" t="s">
        <v>785</v>
      </c>
    </row>
    <row r="772" spans="1:1" x14ac:dyDescent="0.25">
      <c r="A772" s="83" t="s">
        <v>540</v>
      </c>
    </row>
    <row r="773" spans="1:1" x14ac:dyDescent="0.25">
      <c r="A773" s="83" t="s">
        <v>784</v>
      </c>
    </row>
    <row r="774" spans="1:1" x14ac:dyDescent="0.25">
      <c r="A774" s="83" t="s">
        <v>527</v>
      </c>
    </row>
    <row r="775" spans="1:1" x14ac:dyDescent="0.25">
      <c r="A775" s="83" t="s">
        <v>375</v>
      </c>
    </row>
    <row r="776" spans="1:1" x14ac:dyDescent="0.25">
      <c r="A776" s="83" t="s">
        <v>561</v>
      </c>
    </row>
    <row r="777" spans="1:1" x14ac:dyDescent="0.25">
      <c r="A777" s="83" t="s">
        <v>558</v>
      </c>
    </row>
    <row r="778" spans="1:1" x14ac:dyDescent="0.25">
      <c r="A778" s="83" t="s">
        <v>549</v>
      </c>
    </row>
    <row r="779" spans="1:1" x14ac:dyDescent="0.25">
      <c r="A779" s="83" t="s">
        <v>3220</v>
      </c>
    </row>
    <row r="780" spans="1:1" x14ac:dyDescent="0.25">
      <c r="A780" s="83" t="s">
        <v>526</v>
      </c>
    </row>
    <row r="781" spans="1:1" x14ac:dyDescent="0.25">
      <c r="A781" s="83" t="s">
        <v>557</v>
      </c>
    </row>
    <row r="782" spans="1:1" x14ac:dyDescent="0.25">
      <c r="A782" s="83" t="s">
        <v>792</v>
      </c>
    </row>
    <row r="783" spans="1:1" x14ac:dyDescent="0.25">
      <c r="A783" s="83" t="s">
        <v>534</v>
      </c>
    </row>
    <row r="784" spans="1:1" x14ac:dyDescent="0.25">
      <c r="A784" s="83" t="s">
        <v>541</v>
      </c>
    </row>
    <row r="785" spans="1:1" x14ac:dyDescent="0.25">
      <c r="A785" s="83" t="s">
        <v>529</v>
      </c>
    </row>
    <row r="786" spans="1:1" x14ac:dyDescent="0.25">
      <c r="A786" s="83" t="s">
        <v>545</v>
      </c>
    </row>
    <row r="787" spans="1:1" x14ac:dyDescent="0.25">
      <c r="A787" s="83" t="s">
        <v>793</v>
      </c>
    </row>
    <row r="788" spans="1:1" x14ac:dyDescent="0.25">
      <c r="A788" s="83" t="s">
        <v>372</v>
      </c>
    </row>
    <row r="789" spans="1:1" x14ac:dyDescent="0.25">
      <c r="A789" s="56" t="s">
        <v>258</v>
      </c>
    </row>
    <row r="790" spans="1:1" x14ac:dyDescent="0.25">
      <c r="A790" s="83" t="s">
        <v>258</v>
      </c>
    </row>
    <row r="791" spans="1:1" x14ac:dyDescent="0.25">
      <c r="A791" s="56" t="s">
        <v>252</v>
      </c>
    </row>
    <row r="792" spans="1:1" x14ac:dyDescent="0.25">
      <c r="A792" s="83" t="s">
        <v>573</v>
      </c>
    </row>
    <row r="793" spans="1:1" x14ac:dyDescent="0.25">
      <c r="A793" s="83" t="s">
        <v>799</v>
      </c>
    </row>
    <row r="794" spans="1:1" x14ac:dyDescent="0.25">
      <c r="A794" s="83" t="s">
        <v>574</v>
      </c>
    </row>
    <row r="795" spans="1:1" x14ac:dyDescent="0.25">
      <c r="A795" s="83" t="s">
        <v>583</v>
      </c>
    </row>
    <row r="796" spans="1:1" x14ac:dyDescent="0.25">
      <c r="A796" s="83" t="s">
        <v>294</v>
      </c>
    </row>
    <row r="797" spans="1:1" x14ac:dyDescent="0.25">
      <c r="A797" s="83" t="s">
        <v>588</v>
      </c>
    </row>
    <row r="798" spans="1:1" x14ac:dyDescent="0.25">
      <c r="A798" s="83" t="s">
        <v>498</v>
      </c>
    </row>
    <row r="799" spans="1:1" x14ac:dyDescent="0.25">
      <c r="A799" s="83" t="s">
        <v>587</v>
      </c>
    </row>
    <row r="800" spans="1:1" x14ac:dyDescent="0.25">
      <c r="A800" s="83" t="s">
        <v>592</v>
      </c>
    </row>
    <row r="801" spans="1:1" x14ac:dyDescent="0.25">
      <c r="A801" s="83" t="s">
        <v>890</v>
      </c>
    </row>
    <row r="802" spans="1:1" x14ac:dyDescent="0.25">
      <c r="A802" s="83" t="s">
        <v>570</v>
      </c>
    </row>
    <row r="803" spans="1:1" x14ac:dyDescent="0.25">
      <c r="A803" s="83" t="s">
        <v>577</v>
      </c>
    </row>
    <row r="804" spans="1:1" x14ac:dyDescent="0.25">
      <c r="A804" s="83" t="s">
        <v>591</v>
      </c>
    </row>
    <row r="805" spans="1:1" x14ac:dyDescent="0.25">
      <c r="A805" s="83" t="s">
        <v>593</v>
      </c>
    </row>
    <row r="806" spans="1:1" x14ac:dyDescent="0.25">
      <c r="A806" s="83" t="s">
        <v>418</v>
      </c>
    </row>
    <row r="807" spans="1:1" x14ac:dyDescent="0.25">
      <c r="A807" s="83" t="s">
        <v>579</v>
      </c>
    </row>
    <row r="808" spans="1:1" x14ac:dyDescent="0.25">
      <c r="A808" s="83" t="s">
        <v>505</v>
      </c>
    </row>
    <row r="809" spans="1:1" x14ac:dyDescent="0.25">
      <c r="A809" s="83" t="s">
        <v>506</v>
      </c>
    </row>
    <row r="810" spans="1:1" x14ac:dyDescent="0.25">
      <c r="A810" s="83" t="s">
        <v>589</v>
      </c>
    </row>
    <row r="811" spans="1:1" x14ac:dyDescent="0.25">
      <c r="A811" s="83" t="s">
        <v>778</v>
      </c>
    </row>
    <row r="812" spans="1:1" x14ac:dyDescent="0.25">
      <c r="A812" s="83" t="s">
        <v>251</v>
      </c>
    </row>
    <row r="813" spans="1:1" x14ac:dyDescent="0.25">
      <c r="A813" s="56" t="s">
        <v>543</v>
      </c>
    </row>
    <row r="814" spans="1:1" x14ac:dyDescent="0.25">
      <c r="A814" s="83" t="s">
        <v>791</v>
      </c>
    </row>
    <row r="815" spans="1:1" x14ac:dyDescent="0.25">
      <c r="A815" s="83" t="s">
        <v>786</v>
      </c>
    </row>
    <row r="816" spans="1:1" x14ac:dyDescent="0.25">
      <c r="A816" s="83" t="s">
        <v>542</v>
      </c>
    </row>
    <row r="817" spans="1:1" x14ac:dyDescent="0.25">
      <c r="A817" s="56" t="s">
        <v>623</v>
      </c>
    </row>
    <row r="818" spans="1:1" x14ac:dyDescent="0.25">
      <c r="A818" s="83" t="s">
        <v>622</v>
      </c>
    </row>
    <row r="819" spans="1:1" x14ac:dyDescent="0.25">
      <c r="A819" s="83" t="s">
        <v>777</v>
      </c>
    </row>
    <row r="820" spans="1:1" x14ac:dyDescent="0.25">
      <c r="A820" s="83" t="s">
        <v>2102</v>
      </c>
    </row>
    <row r="821" spans="1:1" x14ac:dyDescent="0.25">
      <c r="A821" s="83" t="s">
        <v>756</v>
      </c>
    </row>
    <row r="822" spans="1:1" x14ac:dyDescent="0.25">
      <c r="A822" s="83" t="s">
        <v>3225</v>
      </c>
    </row>
    <row r="823" spans="1:1" x14ac:dyDescent="0.25">
      <c r="A823" s="83" t="s">
        <v>765</v>
      </c>
    </row>
    <row r="824" spans="1:1" x14ac:dyDescent="0.25">
      <c r="A824" s="56" t="s">
        <v>2343</v>
      </c>
    </row>
    <row r="825" spans="1:1" x14ac:dyDescent="0.25">
      <c r="A825" s="83" t="s">
        <v>1993</v>
      </c>
    </row>
    <row r="826" spans="1:1" x14ac:dyDescent="0.25">
      <c r="A826" s="56" t="s">
        <v>714</v>
      </c>
    </row>
    <row r="827" spans="1:1" x14ac:dyDescent="0.25">
      <c r="A827" s="83" t="s">
        <v>713</v>
      </c>
    </row>
    <row r="828" spans="1:1" x14ac:dyDescent="0.25">
      <c r="A828" s="83" t="s">
        <v>2361</v>
      </c>
    </row>
    <row r="829" spans="1:1" x14ac:dyDescent="0.25">
      <c r="A829" s="83" t="s">
        <v>2358</v>
      </c>
    </row>
    <row r="830" spans="1:1" x14ac:dyDescent="0.25">
      <c r="A830" s="56" t="s">
        <v>602</v>
      </c>
    </row>
    <row r="831" spans="1:1" x14ac:dyDescent="0.25">
      <c r="A831" s="83" t="s">
        <v>601</v>
      </c>
    </row>
    <row r="832" spans="1:1" x14ac:dyDescent="0.25">
      <c r="A832" s="56" t="s">
        <v>462</v>
      </c>
    </row>
    <row r="833" spans="1:1" x14ac:dyDescent="0.25">
      <c r="A833" s="83" t="s">
        <v>475</v>
      </c>
    </row>
    <row r="834" spans="1:1" x14ac:dyDescent="0.25">
      <c r="A834" s="83" t="s">
        <v>461</v>
      </c>
    </row>
    <row r="835" spans="1:1" x14ac:dyDescent="0.25">
      <c r="A835" s="83" t="s">
        <v>774</v>
      </c>
    </row>
    <row r="836" spans="1:1" x14ac:dyDescent="0.25">
      <c r="A836" s="56" t="s">
        <v>801</v>
      </c>
    </row>
    <row r="837" spans="1:1" x14ac:dyDescent="0.25">
      <c r="A837" s="83" t="s">
        <v>800</v>
      </c>
    </row>
    <row r="838" spans="1:1" x14ac:dyDescent="0.25">
      <c r="A838" s="56" t="s">
        <v>746</v>
      </c>
    </row>
    <row r="839" spans="1:1" x14ac:dyDescent="0.25">
      <c r="A839" s="83" t="s">
        <v>745</v>
      </c>
    </row>
    <row r="840" spans="1:1" x14ac:dyDescent="0.25">
      <c r="A840" s="83" t="s">
        <v>1611</v>
      </c>
    </row>
    <row r="841" spans="1:1" x14ac:dyDescent="0.25">
      <c r="A841" s="56" t="s">
        <v>255</v>
      </c>
    </row>
    <row r="842" spans="1:1" x14ac:dyDescent="0.25">
      <c r="A842" s="83" t="s">
        <v>254</v>
      </c>
    </row>
    <row r="843" spans="1:1" x14ac:dyDescent="0.25">
      <c r="A843" s="56" t="s">
        <v>2347</v>
      </c>
    </row>
    <row r="844" spans="1:1" x14ac:dyDescent="0.25">
      <c r="A844" s="83" t="s">
        <v>2346</v>
      </c>
    </row>
    <row r="845" spans="1:1" x14ac:dyDescent="0.25">
      <c r="A845" s="56" t="s">
        <v>257</v>
      </c>
    </row>
    <row r="846" spans="1:1" x14ac:dyDescent="0.25">
      <c r="A846" s="83" t="s">
        <v>256</v>
      </c>
    </row>
    <row r="847" spans="1:1" x14ac:dyDescent="0.25">
      <c r="A847" s="56" t="s">
        <v>353</v>
      </c>
    </row>
    <row r="848" spans="1:1" x14ac:dyDescent="0.25">
      <c r="A848" s="83" t="s">
        <v>352</v>
      </c>
    </row>
    <row r="849" spans="1:1" x14ac:dyDescent="0.25">
      <c r="A849" s="56" t="s">
        <v>2282</v>
      </c>
    </row>
    <row r="850" spans="1:1" x14ac:dyDescent="0.25">
      <c r="A850" s="83" t="s">
        <v>596</v>
      </c>
    </row>
    <row r="851" spans="1:1" x14ac:dyDescent="0.25">
      <c r="A851" s="83" t="s">
        <v>2282</v>
      </c>
    </row>
    <row r="852" spans="1:1" x14ac:dyDescent="0.25">
      <c r="A852" s="56" t="s">
        <v>360</v>
      </c>
    </row>
    <row r="853" spans="1:1" x14ac:dyDescent="0.25">
      <c r="A853" s="83" t="s">
        <v>359</v>
      </c>
    </row>
    <row r="854" spans="1:1" x14ac:dyDescent="0.25">
      <c r="A854" s="56" t="s">
        <v>451</v>
      </c>
    </row>
    <row r="855" spans="1:1" x14ac:dyDescent="0.25">
      <c r="A855" s="83" t="s">
        <v>450</v>
      </c>
    </row>
    <row r="856" spans="1:1" x14ac:dyDescent="0.25">
      <c r="A856" s="56" t="s">
        <v>762</v>
      </c>
    </row>
    <row r="857" spans="1:1" x14ac:dyDescent="0.25">
      <c r="A857" s="83" t="s">
        <v>2337</v>
      </c>
    </row>
    <row r="858" spans="1:1" x14ac:dyDescent="0.25">
      <c r="A858" s="83" t="s">
        <v>3226</v>
      </c>
    </row>
    <row r="859" spans="1:1" x14ac:dyDescent="0.25">
      <c r="A859" s="83" t="s">
        <v>761</v>
      </c>
    </row>
    <row r="860" spans="1:1" x14ac:dyDescent="0.25">
      <c r="A860" s="83" t="s">
        <v>2290</v>
      </c>
    </row>
    <row r="861" spans="1:1" x14ac:dyDescent="0.25">
      <c r="A861" s="83" t="s">
        <v>2289</v>
      </c>
    </row>
    <row r="862" spans="1:1" x14ac:dyDescent="0.25">
      <c r="A862" s="56" t="s">
        <v>310</v>
      </c>
    </row>
    <row r="863" spans="1:1" x14ac:dyDescent="0.25">
      <c r="A863" s="83" t="s">
        <v>309</v>
      </c>
    </row>
    <row r="864" spans="1:1" x14ac:dyDescent="0.25">
      <c r="A864" s="56" t="s">
        <v>610</v>
      </c>
    </row>
    <row r="865" spans="1:1" x14ac:dyDescent="0.25">
      <c r="A865" s="83" t="s">
        <v>609</v>
      </c>
    </row>
    <row r="866" spans="1:1" x14ac:dyDescent="0.25">
      <c r="A866" s="56" t="s">
        <v>788</v>
      </c>
    </row>
    <row r="867" spans="1:1" x14ac:dyDescent="0.25">
      <c r="A867" s="83" t="s">
        <v>787</v>
      </c>
    </row>
    <row r="868" spans="1:1" x14ac:dyDescent="0.25">
      <c r="A868" s="83" t="s">
        <v>2354</v>
      </c>
    </row>
    <row r="869" spans="1:1" x14ac:dyDescent="0.25">
      <c r="A869" s="83" t="s">
        <v>2097</v>
      </c>
    </row>
    <row r="870" spans="1:1" x14ac:dyDescent="0.25">
      <c r="A870" s="56" t="s">
        <v>782</v>
      </c>
    </row>
    <row r="871" spans="1:1" x14ac:dyDescent="0.25">
      <c r="A871" s="83" t="s">
        <v>781</v>
      </c>
    </row>
    <row r="872" spans="1:1" x14ac:dyDescent="0.25">
      <c r="A872" s="56" t="s">
        <v>2310</v>
      </c>
    </row>
    <row r="873" spans="1:1" x14ac:dyDescent="0.25">
      <c r="A873" s="83" t="s">
        <v>2309</v>
      </c>
    </row>
    <row r="874" spans="1:1" x14ac:dyDescent="0.25">
      <c r="A874" s="56" t="s">
        <v>816</v>
      </c>
    </row>
    <row r="875" spans="1:1" x14ac:dyDescent="0.25">
      <c r="A875" s="83" t="s">
        <v>815</v>
      </c>
    </row>
    <row r="876" spans="1:1" x14ac:dyDescent="0.25">
      <c r="A876" s="56" t="s">
        <v>322</v>
      </c>
    </row>
    <row r="877" spans="1:1" x14ac:dyDescent="0.25">
      <c r="A877" s="83" t="s">
        <v>321</v>
      </c>
    </row>
    <row r="878" spans="1:1" x14ac:dyDescent="0.25">
      <c r="A878" s="56" t="s">
        <v>812</v>
      </c>
    </row>
    <row r="879" spans="1:1" x14ac:dyDescent="0.25">
      <c r="A879" s="83" t="s">
        <v>811</v>
      </c>
    </row>
    <row r="880" spans="1:1" x14ac:dyDescent="0.25">
      <c r="A880" s="56" t="s">
        <v>115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9CF13-DB46-43FE-B8A1-7C5A1A840E1C}">
  <sheetPr>
    <tabColor rgb="FF00B050"/>
  </sheetPr>
  <dimension ref="A1:Z3535"/>
  <sheetViews>
    <sheetView workbookViewId="0">
      <selection sqref="A1:Z3511"/>
    </sheetView>
  </sheetViews>
  <sheetFormatPr defaultColWidth="8.7109375" defaultRowHeight="15" x14ac:dyDescent="0.25"/>
  <cols>
    <col min="1" max="1" width="16.28515625" bestFit="1" customWidth="1"/>
    <col min="2" max="2" width="43.5703125" bestFit="1" customWidth="1"/>
    <col min="3" max="3" width="34" customWidth="1"/>
    <col min="4" max="4" width="13.5703125" customWidth="1"/>
    <col min="5" max="5" width="12.5703125" bestFit="1" customWidth="1"/>
    <col min="6" max="6" width="15.5703125" bestFit="1" customWidth="1"/>
    <col min="7" max="7" width="21.28515625" bestFit="1" customWidth="1"/>
    <col min="9" max="9" width="51.42578125" bestFit="1" customWidth="1"/>
    <col min="12" max="12" width="10.28515625" bestFit="1" customWidth="1"/>
    <col min="16" max="16" width="12.28515625" bestFit="1" customWidth="1"/>
  </cols>
  <sheetData>
    <row r="1" spans="1:26" x14ac:dyDescent="0.25">
      <c r="A1" s="76" t="s">
        <v>15</v>
      </c>
      <c r="B1" s="77" t="s">
        <v>16</v>
      </c>
      <c r="C1" s="77" t="s">
        <v>17</v>
      </c>
      <c r="D1" s="77" t="s">
        <v>18</v>
      </c>
      <c r="E1" s="77" t="s">
        <v>19</v>
      </c>
      <c r="F1" s="77" t="s">
        <v>20</v>
      </c>
      <c r="G1" s="77" t="s">
        <v>21</v>
      </c>
      <c r="H1" s="78" t="s">
        <v>22</v>
      </c>
      <c r="I1" s="77" t="s">
        <v>23</v>
      </c>
      <c r="J1" s="79" t="s">
        <v>24</v>
      </c>
      <c r="K1" s="80" t="s">
        <v>25</v>
      </c>
      <c r="L1" s="80" t="s">
        <v>26</v>
      </c>
      <c r="M1" s="77" t="s">
        <v>27</v>
      </c>
      <c r="N1" s="77" t="s">
        <v>28</v>
      </c>
      <c r="O1" s="77" t="s">
        <v>29</v>
      </c>
      <c r="P1" s="77" t="s">
        <v>30</v>
      </c>
      <c r="Q1" s="77" t="s">
        <v>31</v>
      </c>
      <c r="R1" s="81" t="s">
        <v>3104</v>
      </c>
      <c r="S1" s="81" t="s">
        <v>3105</v>
      </c>
      <c r="T1" s="82" t="s">
        <v>3106</v>
      </c>
      <c r="U1" s="82" t="s">
        <v>3107</v>
      </c>
      <c r="V1" s="75" t="s">
        <v>3108</v>
      </c>
      <c r="W1" t="s">
        <v>3109</v>
      </c>
      <c r="X1" t="s">
        <v>3110</v>
      </c>
      <c r="Y1" t="s">
        <v>3111</v>
      </c>
      <c r="Z1" t="s">
        <v>3112</v>
      </c>
    </row>
    <row r="2" spans="1:26" x14ac:dyDescent="0.25">
      <c r="A2" t="s">
        <v>2392</v>
      </c>
      <c r="B2" t="s">
        <v>106</v>
      </c>
      <c r="C2" t="s">
        <v>107</v>
      </c>
      <c r="D2" t="s">
        <v>108</v>
      </c>
      <c r="E2" t="s">
        <v>105</v>
      </c>
      <c r="F2">
        <v>40700</v>
      </c>
      <c r="G2" t="s">
        <v>911</v>
      </c>
      <c r="I2" t="s">
        <v>109</v>
      </c>
      <c r="J2">
        <v>2026</v>
      </c>
      <c r="K2">
        <v>7</v>
      </c>
      <c r="L2" t="s">
        <v>94</v>
      </c>
      <c r="M2">
        <v>727.77740000000006</v>
      </c>
      <c r="N2">
        <v>1</v>
      </c>
      <c r="O2">
        <v>727.77740000000006</v>
      </c>
      <c r="P2" t="s">
        <v>95</v>
      </c>
      <c r="Q2">
        <v>0</v>
      </c>
    </row>
    <row r="3" spans="1:26" x14ac:dyDescent="0.25">
      <c r="A3" t="s">
        <v>2392</v>
      </c>
      <c r="B3" t="s">
        <v>110</v>
      </c>
      <c r="C3" t="s">
        <v>107</v>
      </c>
      <c r="D3" t="s">
        <v>108</v>
      </c>
      <c r="E3" t="s">
        <v>105</v>
      </c>
      <c r="F3">
        <v>40700</v>
      </c>
      <c r="G3" t="s">
        <v>911</v>
      </c>
      <c r="I3" t="s">
        <v>111</v>
      </c>
      <c r="J3">
        <v>2026</v>
      </c>
      <c r="K3">
        <v>7</v>
      </c>
      <c r="L3" t="s">
        <v>94</v>
      </c>
      <c r="M3">
        <v>262.00912500000004</v>
      </c>
      <c r="N3">
        <v>1</v>
      </c>
      <c r="O3">
        <v>262.00912500000004</v>
      </c>
      <c r="P3" t="s">
        <v>95</v>
      </c>
      <c r="Q3">
        <v>0</v>
      </c>
    </row>
    <row r="4" spans="1:26" x14ac:dyDescent="0.25">
      <c r="A4" t="s">
        <v>2392</v>
      </c>
      <c r="B4" t="s">
        <v>113</v>
      </c>
      <c r="C4" t="s">
        <v>107</v>
      </c>
      <c r="D4" t="s">
        <v>108</v>
      </c>
      <c r="E4" t="s">
        <v>105</v>
      </c>
      <c r="F4">
        <v>40700</v>
      </c>
      <c r="G4" t="s">
        <v>911</v>
      </c>
      <c r="I4" t="s">
        <v>109</v>
      </c>
      <c r="J4">
        <v>2026</v>
      </c>
      <c r="K4">
        <v>7</v>
      </c>
      <c r="L4" t="s">
        <v>94</v>
      </c>
      <c r="M4">
        <v>181.94435000000001</v>
      </c>
      <c r="N4">
        <v>1</v>
      </c>
      <c r="O4">
        <v>181.94435000000001</v>
      </c>
      <c r="P4" t="s">
        <v>95</v>
      </c>
      <c r="Q4">
        <v>0</v>
      </c>
    </row>
    <row r="5" spans="1:26" x14ac:dyDescent="0.25">
      <c r="A5" t="s">
        <v>2392</v>
      </c>
      <c r="B5" t="s">
        <v>113</v>
      </c>
      <c r="C5" t="s">
        <v>107</v>
      </c>
      <c r="D5" t="s">
        <v>108</v>
      </c>
      <c r="E5" t="s">
        <v>105</v>
      </c>
      <c r="F5">
        <v>40700</v>
      </c>
      <c r="G5" t="s">
        <v>911</v>
      </c>
      <c r="I5" t="s">
        <v>111</v>
      </c>
      <c r="J5">
        <v>2026</v>
      </c>
      <c r="K5">
        <v>7</v>
      </c>
      <c r="L5" t="s">
        <v>94</v>
      </c>
      <c r="M5">
        <v>87.33637499999999</v>
      </c>
      <c r="N5">
        <v>1</v>
      </c>
      <c r="O5">
        <v>87.33637499999999</v>
      </c>
      <c r="P5" t="s">
        <v>95</v>
      </c>
      <c r="Q5">
        <v>0</v>
      </c>
    </row>
    <row r="6" spans="1:26" x14ac:dyDescent="0.25">
      <c r="A6" t="s">
        <v>2392</v>
      </c>
      <c r="B6" t="s">
        <v>116</v>
      </c>
      <c r="C6" t="s">
        <v>107</v>
      </c>
      <c r="D6" t="s">
        <v>108</v>
      </c>
      <c r="E6" t="s">
        <v>105</v>
      </c>
      <c r="F6">
        <v>40700</v>
      </c>
      <c r="G6" t="s">
        <v>911</v>
      </c>
      <c r="I6" t="s">
        <v>109</v>
      </c>
      <c r="J6">
        <v>2026</v>
      </c>
      <c r="K6">
        <v>7</v>
      </c>
      <c r="L6" t="s">
        <v>94</v>
      </c>
      <c r="M6">
        <v>1091.6660999999999</v>
      </c>
      <c r="N6">
        <v>1</v>
      </c>
      <c r="O6">
        <v>1091.6660999999999</v>
      </c>
      <c r="P6" t="s">
        <v>95</v>
      </c>
      <c r="Q6">
        <v>0</v>
      </c>
    </row>
    <row r="7" spans="1:26" x14ac:dyDescent="0.25">
      <c r="A7" t="s">
        <v>2392</v>
      </c>
      <c r="B7" t="s">
        <v>116</v>
      </c>
      <c r="C7" t="s">
        <v>107</v>
      </c>
      <c r="D7" t="s">
        <v>108</v>
      </c>
      <c r="E7" t="s">
        <v>105</v>
      </c>
      <c r="F7">
        <v>40700</v>
      </c>
      <c r="G7" t="s">
        <v>911</v>
      </c>
      <c r="I7" t="s">
        <v>111</v>
      </c>
      <c r="J7">
        <v>2026</v>
      </c>
      <c r="K7">
        <v>7</v>
      </c>
      <c r="L7" t="s">
        <v>94</v>
      </c>
      <c r="M7">
        <v>436.68187499999999</v>
      </c>
      <c r="N7">
        <v>1</v>
      </c>
      <c r="O7">
        <v>436.68187499999999</v>
      </c>
      <c r="P7" t="s">
        <v>95</v>
      </c>
      <c r="Q7">
        <v>0</v>
      </c>
    </row>
    <row r="8" spans="1:26" x14ac:dyDescent="0.25">
      <c r="A8" t="s">
        <v>2392</v>
      </c>
      <c r="B8" t="s">
        <v>117</v>
      </c>
      <c r="C8" t="s">
        <v>107</v>
      </c>
      <c r="D8" t="s">
        <v>108</v>
      </c>
      <c r="E8" t="s">
        <v>102</v>
      </c>
      <c r="F8">
        <v>40700</v>
      </c>
      <c r="G8" t="s">
        <v>911</v>
      </c>
      <c r="I8" t="s">
        <v>125</v>
      </c>
      <c r="J8">
        <v>2026</v>
      </c>
      <c r="K8">
        <v>7</v>
      </c>
      <c r="L8" t="s">
        <v>94</v>
      </c>
      <c r="M8">
        <v>163.9</v>
      </c>
      <c r="N8">
        <v>1</v>
      </c>
      <c r="O8">
        <v>163.9</v>
      </c>
      <c r="P8" t="s">
        <v>95</v>
      </c>
      <c r="Q8">
        <v>1</v>
      </c>
    </row>
    <row r="9" spans="1:26" x14ac:dyDescent="0.25">
      <c r="A9" t="s">
        <v>2392</v>
      </c>
      <c r="B9" t="s">
        <v>117</v>
      </c>
      <c r="C9" t="s">
        <v>107</v>
      </c>
      <c r="D9" t="s">
        <v>108</v>
      </c>
      <c r="E9" t="s">
        <v>105</v>
      </c>
      <c r="F9">
        <v>40700</v>
      </c>
      <c r="G9" t="s">
        <v>911</v>
      </c>
      <c r="I9" t="s">
        <v>109</v>
      </c>
      <c r="J9">
        <v>2026</v>
      </c>
      <c r="K9">
        <v>7</v>
      </c>
      <c r="L9" t="s">
        <v>94</v>
      </c>
      <c r="M9">
        <v>181.94435000000001</v>
      </c>
      <c r="N9">
        <v>1</v>
      </c>
      <c r="O9">
        <v>181.94435000000001</v>
      </c>
      <c r="P9" t="s">
        <v>95</v>
      </c>
      <c r="Q9">
        <v>0</v>
      </c>
    </row>
    <row r="10" spans="1:26" x14ac:dyDescent="0.25">
      <c r="A10" t="s">
        <v>2392</v>
      </c>
      <c r="B10" t="s">
        <v>117</v>
      </c>
      <c r="C10" t="s">
        <v>107</v>
      </c>
      <c r="D10" t="s">
        <v>108</v>
      </c>
      <c r="E10" t="s">
        <v>104</v>
      </c>
      <c r="F10">
        <v>40700</v>
      </c>
      <c r="G10" t="s">
        <v>911</v>
      </c>
      <c r="I10" t="s">
        <v>118</v>
      </c>
      <c r="J10">
        <v>2026</v>
      </c>
      <c r="K10">
        <v>7</v>
      </c>
      <c r="L10" t="s">
        <v>94</v>
      </c>
      <c r="M10">
        <v>50.944074999999998</v>
      </c>
      <c r="N10">
        <v>1</v>
      </c>
      <c r="O10">
        <v>50.944074999999998</v>
      </c>
      <c r="P10" t="s">
        <v>95</v>
      </c>
      <c r="Q10">
        <v>0</v>
      </c>
    </row>
    <row r="11" spans="1:26" x14ac:dyDescent="0.25">
      <c r="A11" t="s">
        <v>2392</v>
      </c>
      <c r="B11" t="s">
        <v>117</v>
      </c>
      <c r="C11" t="s">
        <v>107</v>
      </c>
      <c r="D11" t="s">
        <v>108</v>
      </c>
      <c r="E11" t="s">
        <v>104</v>
      </c>
      <c r="F11">
        <v>40700</v>
      </c>
      <c r="G11" t="s">
        <v>911</v>
      </c>
      <c r="I11" t="s">
        <v>120</v>
      </c>
      <c r="J11">
        <v>2026</v>
      </c>
      <c r="K11">
        <v>7</v>
      </c>
      <c r="L11" t="s">
        <v>94</v>
      </c>
      <c r="M11">
        <v>133.727125</v>
      </c>
      <c r="N11">
        <v>1</v>
      </c>
      <c r="O11">
        <v>133.727125</v>
      </c>
      <c r="P11" t="s">
        <v>95</v>
      </c>
      <c r="Q11">
        <v>0</v>
      </c>
    </row>
    <row r="12" spans="1:26" x14ac:dyDescent="0.25">
      <c r="A12" t="s">
        <v>2392</v>
      </c>
      <c r="B12" t="s">
        <v>117</v>
      </c>
      <c r="C12" t="s">
        <v>107</v>
      </c>
      <c r="D12" t="s">
        <v>108</v>
      </c>
      <c r="E12" t="s">
        <v>105</v>
      </c>
      <c r="F12">
        <v>40700</v>
      </c>
      <c r="G12" t="s">
        <v>911</v>
      </c>
      <c r="I12" t="s">
        <v>121</v>
      </c>
      <c r="J12">
        <v>2026</v>
      </c>
      <c r="K12">
        <v>7</v>
      </c>
      <c r="L12" t="s">
        <v>94</v>
      </c>
      <c r="M12">
        <v>363.88870000000003</v>
      </c>
      <c r="N12">
        <v>1</v>
      </c>
      <c r="O12">
        <v>363.88870000000003</v>
      </c>
      <c r="P12" t="s">
        <v>95</v>
      </c>
      <c r="Q12">
        <v>0</v>
      </c>
    </row>
    <row r="13" spans="1:26" x14ac:dyDescent="0.25">
      <c r="A13" t="s">
        <v>2392</v>
      </c>
      <c r="B13" t="s">
        <v>117</v>
      </c>
      <c r="C13" t="s">
        <v>107</v>
      </c>
      <c r="D13" t="s">
        <v>108</v>
      </c>
      <c r="E13" t="s">
        <v>105</v>
      </c>
      <c r="F13">
        <v>40700</v>
      </c>
      <c r="G13" t="s">
        <v>911</v>
      </c>
      <c r="I13" t="s">
        <v>111</v>
      </c>
      <c r="J13">
        <v>2026</v>
      </c>
      <c r="K13">
        <v>7</v>
      </c>
      <c r="L13" t="s">
        <v>94</v>
      </c>
      <c r="M13">
        <v>786.02737500000001</v>
      </c>
      <c r="N13">
        <v>1</v>
      </c>
      <c r="O13">
        <v>786.02737500000001</v>
      </c>
      <c r="P13" t="s">
        <v>95</v>
      </c>
      <c r="Q13">
        <v>0</v>
      </c>
    </row>
    <row r="14" spans="1:26" x14ac:dyDescent="0.25">
      <c r="A14" t="s">
        <v>2392</v>
      </c>
      <c r="B14" t="s">
        <v>122</v>
      </c>
      <c r="C14" t="s">
        <v>107</v>
      </c>
      <c r="D14" t="s">
        <v>108</v>
      </c>
      <c r="E14" t="s">
        <v>104</v>
      </c>
      <c r="F14">
        <v>40700</v>
      </c>
      <c r="G14" t="s">
        <v>911</v>
      </c>
      <c r="I14" t="s">
        <v>118</v>
      </c>
      <c r="J14">
        <v>2026</v>
      </c>
      <c r="K14">
        <v>7</v>
      </c>
      <c r="L14" t="s">
        <v>94</v>
      </c>
      <c r="M14">
        <v>152.83222499999999</v>
      </c>
      <c r="N14">
        <v>1</v>
      </c>
      <c r="O14">
        <v>152.83222499999999</v>
      </c>
      <c r="P14" t="s">
        <v>95</v>
      </c>
      <c r="Q14">
        <v>0</v>
      </c>
    </row>
    <row r="15" spans="1:26" x14ac:dyDescent="0.25">
      <c r="A15" t="s">
        <v>2392</v>
      </c>
      <c r="B15" t="s">
        <v>122</v>
      </c>
      <c r="C15" t="s">
        <v>107</v>
      </c>
      <c r="D15" t="s">
        <v>108</v>
      </c>
      <c r="E15" t="s">
        <v>104</v>
      </c>
      <c r="F15">
        <v>40700</v>
      </c>
      <c r="G15" t="s">
        <v>911</v>
      </c>
      <c r="I15" t="s">
        <v>120</v>
      </c>
      <c r="J15">
        <v>2026</v>
      </c>
      <c r="K15">
        <v>7</v>
      </c>
      <c r="L15" t="s">
        <v>94</v>
      </c>
      <c r="M15">
        <v>401.181375</v>
      </c>
      <c r="N15">
        <v>1</v>
      </c>
      <c r="O15">
        <v>401.181375</v>
      </c>
      <c r="P15" t="s">
        <v>95</v>
      </c>
      <c r="Q15">
        <v>0</v>
      </c>
    </row>
    <row r="16" spans="1:26" x14ac:dyDescent="0.25">
      <c r="A16" t="s">
        <v>2392</v>
      </c>
      <c r="B16" t="s">
        <v>122</v>
      </c>
      <c r="C16" t="s">
        <v>107</v>
      </c>
      <c r="D16" t="s">
        <v>108</v>
      </c>
      <c r="E16" t="s">
        <v>105</v>
      </c>
      <c r="F16">
        <v>40700</v>
      </c>
      <c r="G16" t="s">
        <v>911</v>
      </c>
      <c r="I16" t="s">
        <v>111</v>
      </c>
      <c r="J16">
        <v>2026</v>
      </c>
      <c r="K16">
        <v>7</v>
      </c>
      <c r="L16" t="s">
        <v>94</v>
      </c>
      <c r="M16">
        <v>873.36374999999998</v>
      </c>
      <c r="N16">
        <v>1</v>
      </c>
      <c r="O16">
        <v>873.36374999999998</v>
      </c>
      <c r="P16" t="s">
        <v>95</v>
      </c>
      <c r="Q16">
        <v>0</v>
      </c>
    </row>
    <row r="17" spans="1:17" x14ac:dyDescent="0.25">
      <c r="A17" t="s">
        <v>2392</v>
      </c>
      <c r="B17" t="s">
        <v>123</v>
      </c>
      <c r="C17" t="s">
        <v>107</v>
      </c>
      <c r="D17" t="s">
        <v>108</v>
      </c>
      <c r="E17" t="s">
        <v>105</v>
      </c>
      <c r="F17">
        <v>40700</v>
      </c>
      <c r="G17" t="s">
        <v>911</v>
      </c>
      <c r="I17" t="s">
        <v>109</v>
      </c>
      <c r="J17">
        <v>2026</v>
      </c>
      <c r="K17">
        <v>7</v>
      </c>
      <c r="L17" t="s">
        <v>94</v>
      </c>
      <c r="M17">
        <v>181.94435000000001</v>
      </c>
      <c r="N17">
        <v>1</v>
      </c>
      <c r="O17">
        <v>181.94435000000001</v>
      </c>
      <c r="P17" t="s">
        <v>95</v>
      </c>
      <c r="Q17">
        <v>0</v>
      </c>
    </row>
    <row r="18" spans="1:17" x14ac:dyDescent="0.25">
      <c r="A18" t="s">
        <v>2392</v>
      </c>
      <c r="B18" t="s">
        <v>123</v>
      </c>
      <c r="C18" t="s">
        <v>107</v>
      </c>
      <c r="D18" t="s">
        <v>108</v>
      </c>
      <c r="E18" t="s">
        <v>105</v>
      </c>
      <c r="F18">
        <v>40700</v>
      </c>
      <c r="G18" t="s">
        <v>911</v>
      </c>
      <c r="I18" t="s">
        <v>111</v>
      </c>
      <c r="J18">
        <v>2026</v>
      </c>
      <c r="K18">
        <v>7</v>
      </c>
      <c r="L18" t="s">
        <v>94</v>
      </c>
      <c r="M18">
        <v>611.35462500000006</v>
      </c>
      <c r="N18">
        <v>1</v>
      </c>
      <c r="O18">
        <v>611.35462500000006</v>
      </c>
      <c r="P18" t="s">
        <v>95</v>
      </c>
      <c r="Q18">
        <v>0</v>
      </c>
    </row>
    <row r="19" spans="1:17" x14ac:dyDescent="0.25">
      <c r="A19" t="s">
        <v>2392</v>
      </c>
      <c r="B19" t="s">
        <v>124</v>
      </c>
      <c r="C19" t="s">
        <v>107</v>
      </c>
      <c r="D19" t="s">
        <v>108</v>
      </c>
      <c r="E19" t="s">
        <v>102</v>
      </c>
      <c r="F19">
        <v>40700</v>
      </c>
      <c r="G19" t="s">
        <v>911</v>
      </c>
      <c r="I19" t="s">
        <v>125</v>
      </c>
      <c r="J19">
        <v>2026</v>
      </c>
      <c r="K19">
        <v>7</v>
      </c>
      <c r="L19" t="s">
        <v>94</v>
      </c>
      <c r="M19">
        <v>288.99</v>
      </c>
      <c r="N19">
        <v>1</v>
      </c>
      <c r="O19">
        <v>288.99</v>
      </c>
      <c r="P19" t="s">
        <v>95</v>
      </c>
      <c r="Q19">
        <v>1</v>
      </c>
    </row>
    <row r="20" spans="1:17" x14ac:dyDescent="0.25">
      <c r="A20" t="s">
        <v>2392</v>
      </c>
      <c r="B20" t="s">
        <v>124</v>
      </c>
      <c r="C20" t="s">
        <v>107</v>
      </c>
      <c r="D20" t="s">
        <v>108</v>
      </c>
      <c r="E20" t="s">
        <v>102</v>
      </c>
      <c r="F20">
        <v>40700</v>
      </c>
      <c r="G20" t="s">
        <v>911</v>
      </c>
      <c r="I20" t="s">
        <v>186</v>
      </c>
      <c r="J20">
        <v>2026</v>
      </c>
      <c r="K20">
        <v>7</v>
      </c>
      <c r="L20" t="s">
        <v>94</v>
      </c>
      <c r="M20">
        <v>147.11000000000001</v>
      </c>
      <c r="N20">
        <v>1</v>
      </c>
      <c r="O20">
        <v>147.11000000000001</v>
      </c>
      <c r="P20" t="s">
        <v>95</v>
      </c>
      <c r="Q20">
        <v>1</v>
      </c>
    </row>
    <row r="21" spans="1:17" x14ac:dyDescent="0.25">
      <c r="A21" t="s">
        <v>2392</v>
      </c>
      <c r="B21" t="s">
        <v>124</v>
      </c>
      <c r="C21" t="s">
        <v>107</v>
      </c>
      <c r="D21" t="s">
        <v>108</v>
      </c>
      <c r="E21" t="s">
        <v>105</v>
      </c>
      <c r="F21">
        <v>40700</v>
      </c>
      <c r="G21" t="s">
        <v>911</v>
      </c>
      <c r="I21" t="s">
        <v>111</v>
      </c>
      <c r="J21">
        <v>2026</v>
      </c>
      <c r="K21">
        <v>7</v>
      </c>
      <c r="L21" t="s">
        <v>94</v>
      </c>
      <c r="M21">
        <v>262.00912500000004</v>
      </c>
      <c r="N21">
        <v>1</v>
      </c>
      <c r="O21">
        <v>262.00912500000004</v>
      </c>
      <c r="P21" t="s">
        <v>95</v>
      </c>
      <c r="Q21">
        <v>0</v>
      </c>
    </row>
    <row r="22" spans="1:17" x14ac:dyDescent="0.25">
      <c r="A22" t="s">
        <v>2392</v>
      </c>
      <c r="B22" t="s">
        <v>126</v>
      </c>
      <c r="C22" t="s">
        <v>107</v>
      </c>
      <c r="D22" t="s">
        <v>108</v>
      </c>
      <c r="E22" t="s">
        <v>102</v>
      </c>
      <c r="F22">
        <v>40700</v>
      </c>
      <c r="G22" t="s">
        <v>911</v>
      </c>
      <c r="I22" t="s">
        <v>125</v>
      </c>
      <c r="J22">
        <v>2026</v>
      </c>
      <c r="K22">
        <v>7</v>
      </c>
      <c r="L22" t="s">
        <v>94</v>
      </c>
      <c r="M22">
        <v>125.09</v>
      </c>
      <c r="N22">
        <v>1</v>
      </c>
      <c r="O22">
        <v>125.09</v>
      </c>
      <c r="P22" t="s">
        <v>95</v>
      </c>
      <c r="Q22">
        <v>1</v>
      </c>
    </row>
    <row r="23" spans="1:17" x14ac:dyDescent="0.25">
      <c r="A23" t="s">
        <v>2392</v>
      </c>
      <c r="B23" t="s">
        <v>126</v>
      </c>
      <c r="C23" t="s">
        <v>107</v>
      </c>
      <c r="D23" t="s">
        <v>108</v>
      </c>
      <c r="E23" t="s">
        <v>105</v>
      </c>
      <c r="F23">
        <v>40700</v>
      </c>
      <c r="G23" t="s">
        <v>911</v>
      </c>
      <c r="I23" t="s">
        <v>109</v>
      </c>
      <c r="J23">
        <v>2026</v>
      </c>
      <c r="K23">
        <v>7</v>
      </c>
      <c r="L23" t="s">
        <v>94</v>
      </c>
      <c r="M23">
        <v>181.94435000000001</v>
      </c>
      <c r="N23">
        <v>1</v>
      </c>
      <c r="O23">
        <v>181.94435000000001</v>
      </c>
      <c r="P23" t="s">
        <v>95</v>
      </c>
      <c r="Q23">
        <v>0</v>
      </c>
    </row>
    <row r="24" spans="1:17" x14ac:dyDescent="0.25">
      <c r="A24" t="s">
        <v>2392</v>
      </c>
      <c r="B24" t="s">
        <v>126</v>
      </c>
      <c r="C24" t="s">
        <v>107</v>
      </c>
      <c r="D24" t="s">
        <v>108</v>
      </c>
      <c r="E24" t="s">
        <v>104</v>
      </c>
      <c r="F24">
        <v>40700</v>
      </c>
      <c r="G24" t="s">
        <v>911</v>
      </c>
      <c r="I24" t="s">
        <v>118</v>
      </c>
      <c r="J24">
        <v>2026</v>
      </c>
      <c r="K24">
        <v>7</v>
      </c>
      <c r="L24" t="s">
        <v>94</v>
      </c>
      <c r="M24">
        <v>50.944074999999998</v>
      </c>
      <c r="N24">
        <v>1</v>
      </c>
      <c r="O24">
        <v>50.944074999999998</v>
      </c>
      <c r="P24" t="s">
        <v>95</v>
      </c>
      <c r="Q24">
        <v>0</v>
      </c>
    </row>
    <row r="25" spans="1:17" x14ac:dyDescent="0.25">
      <c r="A25" t="s">
        <v>2392</v>
      </c>
      <c r="B25" t="s">
        <v>126</v>
      </c>
      <c r="C25" t="s">
        <v>107</v>
      </c>
      <c r="D25" t="s">
        <v>108</v>
      </c>
      <c r="E25" t="s">
        <v>104</v>
      </c>
      <c r="F25">
        <v>40700</v>
      </c>
      <c r="G25" t="s">
        <v>911</v>
      </c>
      <c r="I25" t="s">
        <v>120</v>
      </c>
      <c r="J25">
        <v>2026</v>
      </c>
      <c r="K25">
        <v>7</v>
      </c>
      <c r="L25" t="s">
        <v>94</v>
      </c>
      <c r="M25">
        <v>267.45425</v>
      </c>
      <c r="N25">
        <v>1</v>
      </c>
      <c r="O25">
        <v>267.45425</v>
      </c>
      <c r="P25" t="s">
        <v>95</v>
      </c>
      <c r="Q25">
        <v>0</v>
      </c>
    </row>
    <row r="26" spans="1:17" x14ac:dyDescent="0.25">
      <c r="A26" t="s">
        <v>2392</v>
      </c>
      <c r="B26" t="s">
        <v>126</v>
      </c>
      <c r="C26" t="s">
        <v>107</v>
      </c>
      <c r="D26" t="s">
        <v>108</v>
      </c>
      <c r="E26" t="s">
        <v>105</v>
      </c>
      <c r="F26">
        <v>40700</v>
      </c>
      <c r="G26" t="s">
        <v>911</v>
      </c>
      <c r="I26" t="s">
        <v>111</v>
      </c>
      <c r="J26">
        <v>2026</v>
      </c>
      <c r="K26">
        <v>7</v>
      </c>
      <c r="L26" t="s">
        <v>94</v>
      </c>
      <c r="M26">
        <v>436.68187499999999</v>
      </c>
      <c r="N26">
        <v>1</v>
      </c>
      <c r="O26">
        <v>436.68187499999999</v>
      </c>
      <c r="P26" t="s">
        <v>95</v>
      </c>
      <c r="Q26">
        <v>0</v>
      </c>
    </row>
    <row r="27" spans="1:17" x14ac:dyDescent="0.25">
      <c r="A27" t="s">
        <v>2392</v>
      </c>
      <c r="B27" t="s">
        <v>127</v>
      </c>
      <c r="C27" t="s">
        <v>107</v>
      </c>
      <c r="D27" t="s">
        <v>108</v>
      </c>
      <c r="E27" t="s">
        <v>105</v>
      </c>
      <c r="F27">
        <v>40700</v>
      </c>
      <c r="G27" t="s">
        <v>911</v>
      </c>
      <c r="I27" t="s">
        <v>121</v>
      </c>
      <c r="J27">
        <v>2026</v>
      </c>
      <c r="K27">
        <v>7</v>
      </c>
      <c r="L27" t="s">
        <v>94</v>
      </c>
      <c r="M27">
        <v>181.94435000000001</v>
      </c>
      <c r="N27">
        <v>1</v>
      </c>
      <c r="O27">
        <v>181.94435000000001</v>
      </c>
      <c r="P27" t="s">
        <v>95</v>
      </c>
      <c r="Q27">
        <v>0</v>
      </c>
    </row>
    <row r="28" spans="1:17" x14ac:dyDescent="0.25">
      <c r="A28" t="s">
        <v>2392</v>
      </c>
      <c r="B28" t="s">
        <v>127</v>
      </c>
      <c r="C28" t="s">
        <v>107</v>
      </c>
      <c r="D28" t="s">
        <v>108</v>
      </c>
      <c r="E28" t="s">
        <v>105</v>
      </c>
      <c r="F28">
        <v>40700</v>
      </c>
      <c r="G28" t="s">
        <v>911</v>
      </c>
      <c r="I28" t="s">
        <v>111</v>
      </c>
      <c r="J28">
        <v>2026</v>
      </c>
      <c r="K28">
        <v>7</v>
      </c>
      <c r="L28" t="s">
        <v>94</v>
      </c>
      <c r="M28">
        <v>349.34549999999996</v>
      </c>
      <c r="N28">
        <v>1</v>
      </c>
      <c r="O28">
        <v>349.34549999999996</v>
      </c>
      <c r="P28" t="s">
        <v>95</v>
      </c>
      <c r="Q28">
        <v>0</v>
      </c>
    </row>
    <row r="29" spans="1:17" x14ac:dyDescent="0.25">
      <c r="A29" t="s">
        <v>2392</v>
      </c>
      <c r="B29" t="s">
        <v>128</v>
      </c>
      <c r="C29" t="s">
        <v>107</v>
      </c>
      <c r="D29" t="s">
        <v>108</v>
      </c>
      <c r="E29" t="s">
        <v>105</v>
      </c>
      <c r="F29">
        <v>40700</v>
      </c>
      <c r="G29" t="s">
        <v>911</v>
      </c>
      <c r="I29" t="s">
        <v>109</v>
      </c>
      <c r="J29">
        <v>2026</v>
      </c>
      <c r="K29">
        <v>7</v>
      </c>
      <c r="L29" t="s">
        <v>94</v>
      </c>
      <c r="M29">
        <v>181.94435000000001</v>
      </c>
      <c r="N29">
        <v>1</v>
      </c>
      <c r="O29">
        <v>181.94435000000001</v>
      </c>
      <c r="P29" t="s">
        <v>95</v>
      </c>
      <c r="Q29">
        <v>0</v>
      </c>
    </row>
    <row r="30" spans="1:17" x14ac:dyDescent="0.25">
      <c r="A30" t="s">
        <v>2392</v>
      </c>
      <c r="B30" t="s">
        <v>128</v>
      </c>
      <c r="C30" t="s">
        <v>107</v>
      </c>
      <c r="D30" t="s">
        <v>108</v>
      </c>
      <c r="E30" t="s">
        <v>105</v>
      </c>
      <c r="F30">
        <v>40700</v>
      </c>
      <c r="G30" t="s">
        <v>911</v>
      </c>
      <c r="I30" t="s">
        <v>111</v>
      </c>
      <c r="J30">
        <v>2026</v>
      </c>
      <c r="K30">
        <v>7</v>
      </c>
      <c r="L30" t="s">
        <v>94</v>
      </c>
      <c r="M30">
        <v>524.01825000000008</v>
      </c>
      <c r="N30">
        <v>1</v>
      </c>
      <c r="O30">
        <v>524.01825000000008</v>
      </c>
      <c r="P30" t="s">
        <v>95</v>
      </c>
      <c r="Q30">
        <v>0</v>
      </c>
    </row>
    <row r="31" spans="1:17" x14ac:dyDescent="0.25">
      <c r="A31" t="s">
        <v>2392</v>
      </c>
      <c r="B31" t="s">
        <v>129</v>
      </c>
      <c r="C31" t="s">
        <v>107</v>
      </c>
      <c r="D31" t="s">
        <v>108</v>
      </c>
      <c r="E31" t="s">
        <v>105</v>
      </c>
      <c r="F31">
        <v>40700</v>
      </c>
      <c r="G31" t="s">
        <v>911</v>
      </c>
      <c r="I31" t="s">
        <v>111</v>
      </c>
      <c r="J31">
        <v>2026</v>
      </c>
      <c r="K31">
        <v>7</v>
      </c>
      <c r="L31" t="s">
        <v>94</v>
      </c>
      <c r="M31">
        <v>349.34549999999996</v>
      </c>
      <c r="N31">
        <v>1</v>
      </c>
      <c r="O31">
        <v>349.34549999999996</v>
      </c>
      <c r="P31" t="s">
        <v>95</v>
      </c>
      <c r="Q31">
        <v>0</v>
      </c>
    </row>
    <row r="32" spans="1:17" x14ac:dyDescent="0.25">
      <c r="A32" t="s">
        <v>2392</v>
      </c>
      <c r="B32" t="s">
        <v>130</v>
      </c>
      <c r="C32" t="s">
        <v>107</v>
      </c>
      <c r="D32" t="s">
        <v>108</v>
      </c>
      <c r="E32" t="s">
        <v>105</v>
      </c>
      <c r="F32">
        <v>40700</v>
      </c>
      <c r="G32" t="s">
        <v>911</v>
      </c>
      <c r="I32" t="s">
        <v>109</v>
      </c>
      <c r="J32">
        <v>2026</v>
      </c>
      <c r="K32">
        <v>7</v>
      </c>
      <c r="L32" t="s">
        <v>94</v>
      </c>
      <c r="M32">
        <v>1273.6104499999999</v>
      </c>
      <c r="N32">
        <v>1</v>
      </c>
      <c r="O32">
        <v>1273.6104499999999</v>
      </c>
      <c r="P32" t="s">
        <v>95</v>
      </c>
      <c r="Q32">
        <v>0</v>
      </c>
    </row>
    <row r="33" spans="1:17" x14ac:dyDescent="0.25">
      <c r="A33" t="s">
        <v>2392</v>
      </c>
      <c r="B33" t="s">
        <v>130</v>
      </c>
      <c r="C33" t="s">
        <v>107</v>
      </c>
      <c r="D33" t="s">
        <v>108</v>
      </c>
      <c r="E33" t="s">
        <v>105</v>
      </c>
      <c r="F33">
        <v>40700</v>
      </c>
      <c r="G33" t="s">
        <v>911</v>
      </c>
      <c r="I33" t="s">
        <v>111</v>
      </c>
      <c r="J33">
        <v>2026</v>
      </c>
      <c r="K33">
        <v>7</v>
      </c>
      <c r="L33" t="s">
        <v>94</v>
      </c>
      <c r="M33">
        <v>262.00912500000004</v>
      </c>
      <c r="N33">
        <v>1</v>
      </c>
      <c r="O33">
        <v>262.00912500000004</v>
      </c>
      <c r="P33" t="s">
        <v>95</v>
      </c>
      <c r="Q33">
        <v>0</v>
      </c>
    </row>
    <row r="34" spans="1:17" x14ac:dyDescent="0.25">
      <c r="A34" t="s">
        <v>2392</v>
      </c>
      <c r="B34" t="s">
        <v>131</v>
      </c>
      <c r="C34" t="s">
        <v>107</v>
      </c>
      <c r="D34" t="s">
        <v>108</v>
      </c>
      <c r="E34" t="s">
        <v>105</v>
      </c>
      <c r="F34">
        <v>40700</v>
      </c>
      <c r="G34" t="s">
        <v>911</v>
      </c>
      <c r="I34" t="s">
        <v>109</v>
      </c>
      <c r="J34">
        <v>2026</v>
      </c>
      <c r="K34">
        <v>7</v>
      </c>
      <c r="L34" t="s">
        <v>94</v>
      </c>
      <c r="M34">
        <v>1273.6104499999999</v>
      </c>
      <c r="N34">
        <v>1</v>
      </c>
      <c r="O34">
        <v>1273.6104499999999</v>
      </c>
      <c r="P34" t="s">
        <v>95</v>
      </c>
      <c r="Q34">
        <v>0</v>
      </c>
    </row>
    <row r="35" spans="1:17" x14ac:dyDescent="0.25">
      <c r="A35" t="s">
        <v>2392</v>
      </c>
      <c r="B35" t="s">
        <v>131</v>
      </c>
      <c r="C35" t="s">
        <v>107</v>
      </c>
      <c r="D35" t="s">
        <v>108</v>
      </c>
      <c r="E35" t="s">
        <v>105</v>
      </c>
      <c r="F35">
        <v>40700</v>
      </c>
      <c r="G35" t="s">
        <v>911</v>
      </c>
      <c r="I35" t="s">
        <v>121</v>
      </c>
      <c r="J35">
        <v>2026</v>
      </c>
      <c r="K35">
        <v>7</v>
      </c>
      <c r="L35" t="s">
        <v>94</v>
      </c>
      <c r="M35">
        <v>181.94435000000001</v>
      </c>
      <c r="N35">
        <v>1</v>
      </c>
      <c r="O35">
        <v>181.94435000000001</v>
      </c>
      <c r="P35" t="s">
        <v>95</v>
      </c>
      <c r="Q35">
        <v>0</v>
      </c>
    </row>
    <row r="36" spans="1:17" x14ac:dyDescent="0.25">
      <c r="A36" t="s">
        <v>2392</v>
      </c>
      <c r="B36" t="s">
        <v>131</v>
      </c>
      <c r="C36" t="s">
        <v>107</v>
      </c>
      <c r="D36" t="s">
        <v>108</v>
      </c>
      <c r="E36" t="s">
        <v>105</v>
      </c>
      <c r="F36">
        <v>40700</v>
      </c>
      <c r="G36" t="s">
        <v>911</v>
      </c>
      <c r="I36" t="s">
        <v>111</v>
      </c>
      <c r="J36">
        <v>2026</v>
      </c>
      <c r="K36">
        <v>7</v>
      </c>
      <c r="L36" t="s">
        <v>94</v>
      </c>
      <c r="M36">
        <v>611.35462500000006</v>
      </c>
      <c r="N36">
        <v>1</v>
      </c>
      <c r="O36">
        <v>611.35462500000006</v>
      </c>
      <c r="P36" t="s">
        <v>95</v>
      </c>
      <c r="Q36">
        <v>0</v>
      </c>
    </row>
    <row r="37" spans="1:17" x14ac:dyDescent="0.25">
      <c r="A37" t="s">
        <v>1005</v>
      </c>
      <c r="B37" t="s">
        <v>134</v>
      </c>
      <c r="C37" t="s">
        <v>133</v>
      </c>
      <c r="D37" t="s">
        <v>108</v>
      </c>
      <c r="E37" t="s">
        <v>105</v>
      </c>
      <c r="F37">
        <v>40700</v>
      </c>
      <c r="G37" t="s">
        <v>911</v>
      </c>
      <c r="I37" t="s">
        <v>109</v>
      </c>
      <c r="J37">
        <v>2026</v>
      </c>
      <c r="K37">
        <v>7</v>
      </c>
      <c r="L37" t="s">
        <v>94</v>
      </c>
      <c r="M37">
        <v>95.63</v>
      </c>
      <c r="N37">
        <v>1</v>
      </c>
      <c r="O37">
        <v>95.63</v>
      </c>
      <c r="P37" t="s">
        <v>95</v>
      </c>
      <c r="Q37">
        <v>0</v>
      </c>
    </row>
    <row r="38" spans="1:17" x14ac:dyDescent="0.25">
      <c r="A38" t="s">
        <v>1005</v>
      </c>
      <c r="B38" t="s">
        <v>134</v>
      </c>
      <c r="C38" t="s">
        <v>133</v>
      </c>
      <c r="D38" t="s">
        <v>108</v>
      </c>
      <c r="E38" t="s">
        <v>105</v>
      </c>
      <c r="F38">
        <v>40700</v>
      </c>
      <c r="G38" t="s">
        <v>911</v>
      </c>
      <c r="I38" t="s">
        <v>111</v>
      </c>
      <c r="J38">
        <v>2026</v>
      </c>
      <c r="K38">
        <v>7</v>
      </c>
      <c r="L38" t="s">
        <v>94</v>
      </c>
      <c r="M38">
        <v>191.26</v>
      </c>
      <c r="N38">
        <v>1</v>
      </c>
      <c r="O38">
        <v>191.26</v>
      </c>
      <c r="P38" t="s">
        <v>95</v>
      </c>
      <c r="Q38">
        <v>0</v>
      </c>
    </row>
    <row r="39" spans="1:17" x14ac:dyDescent="0.25">
      <c r="A39" t="s">
        <v>1005</v>
      </c>
      <c r="B39" t="s">
        <v>135</v>
      </c>
      <c r="C39" t="s">
        <v>133</v>
      </c>
      <c r="D39" t="s">
        <v>108</v>
      </c>
      <c r="E39" t="s">
        <v>105</v>
      </c>
      <c r="F39">
        <v>40700</v>
      </c>
      <c r="G39" t="s">
        <v>911</v>
      </c>
      <c r="I39" t="s">
        <v>111</v>
      </c>
      <c r="J39">
        <v>2026</v>
      </c>
      <c r="K39">
        <v>7</v>
      </c>
      <c r="L39" t="s">
        <v>94</v>
      </c>
      <c r="M39">
        <v>95.63</v>
      </c>
      <c r="N39">
        <v>1</v>
      </c>
      <c r="O39">
        <v>95.63</v>
      </c>
      <c r="P39" t="s">
        <v>95</v>
      </c>
      <c r="Q39">
        <v>0</v>
      </c>
    </row>
    <row r="40" spans="1:17" x14ac:dyDescent="0.25">
      <c r="A40" t="s">
        <v>1005</v>
      </c>
      <c r="B40" t="s">
        <v>136</v>
      </c>
      <c r="C40" t="s">
        <v>133</v>
      </c>
      <c r="D40" t="s">
        <v>108</v>
      </c>
      <c r="E40" t="s">
        <v>105</v>
      </c>
      <c r="F40">
        <v>40700</v>
      </c>
      <c r="G40" t="s">
        <v>911</v>
      </c>
      <c r="I40" t="s">
        <v>109</v>
      </c>
      <c r="J40">
        <v>2026</v>
      </c>
      <c r="K40">
        <v>7</v>
      </c>
      <c r="L40" t="s">
        <v>94</v>
      </c>
      <c r="M40">
        <v>286.89</v>
      </c>
      <c r="N40">
        <v>1</v>
      </c>
      <c r="O40">
        <v>286.89</v>
      </c>
      <c r="P40" t="s">
        <v>95</v>
      </c>
      <c r="Q40">
        <v>0</v>
      </c>
    </row>
    <row r="41" spans="1:17" x14ac:dyDescent="0.25">
      <c r="A41" t="s">
        <v>1005</v>
      </c>
      <c r="B41" t="s">
        <v>136</v>
      </c>
      <c r="C41" t="s">
        <v>133</v>
      </c>
      <c r="D41" t="s">
        <v>108</v>
      </c>
      <c r="E41" t="s">
        <v>105</v>
      </c>
      <c r="F41">
        <v>40700</v>
      </c>
      <c r="G41" t="s">
        <v>911</v>
      </c>
      <c r="I41" t="s">
        <v>111</v>
      </c>
      <c r="J41">
        <v>2026</v>
      </c>
      <c r="K41">
        <v>7</v>
      </c>
      <c r="L41" t="s">
        <v>94</v>
      </c>
      <c r="M41">
        <v>191.26</v>
      </c>
      <c r="N41">
        <v>1</v>
      </c>
      <c r="O41">
        <v>191.26</v>
      </c>
      <c r="P41" t="s">
        <v>95</v>
      </c>
      <c r="Q41">
        <v>0</v>
      </c>
    </row>
    <row r="42" spans="1:17" x14ac:dyDescent="0.25">
      <c r="A42" t="s">
        <v>1005</v>
      </c>
      <c r="B42" t="s">
        <v>137</v>
      </c>
      <c r="C42" t="s">
        <v>133</v>
      </c>
      <c r="D42" t="s">
        <v>108</v>
      </c>
      <c r="E42" t="s">
        <v>105</v>
      </c>
      <c r="F42">
        <v>40700</v>
      </c>
      <c r="G42" t="s">
        <v>911</v>
      </c>
      <c r="I42" t="s">
        <v>109</v>
      </c>
      <c r="J42">
        <v>2026</v>
      </c>
      <c r="K42">
        <v>7</v>
      </c>
      <c r="L42" t="s">
        <v>94</v>
      </c>
      <c r="M42">
        <v>11953.75</v>
      </c>
      <c r="N42">
        <v>1</v>
      </c>
      <c r="O42">
        <v>11953.75</v>
      </c>
      <c r="P42" t="s">
        <v>95</v>
      </c>
      <c r="Q42">
        <v>0</v>
      </c>
    </row>
    <row r="43" spans="1:17" x14ac:dyDescent="0.25">
      <c r="A43" t="s">
        <v>1005</v>
      </c>
      <c r="B43" t="s">
        <v>137</v>
      </c>
      <c r="C43" t="s">
        <v>133</v>
      </c>
      <c r="D43" t="s">
        <v>108</v>
      </c>
      <c r="E43" t="s">
        <v>105</v>
      </c>
      <c r="F43">
        <v>40700</v>
      </c>
      <c r="G43" t="s">
        <v>911</v>
      </c>
      <c r="I43" t="s">
        <v>121</v>
      </c>
      <c r="J43">
        <v>2026</v>
      </c>
      <c r="K43">
        <v>7</v>
      </c>
      <c r="L43" t="s">
        <v>94</v>
      </c>
      <c r="M43">
        <v>115.89</v>
      </c>
      <c r="N43">
        <v>1</v>
      </c>
      <c r="O43">
        <v>115.89</v>
      </c>
      <c r="P43" t="s">
        <v>95</v>
      </c>
      <c r="Q43">
        <v>0</v>
      </c>
    </row>
    <row r="44" spans="1:17" x14ac:dyDescent="0.25">
      <c r="A44" t="s">
        <v>1005</v>
      </c>
      <c r="B44" t="s">
        <v>138</v>
      </c>
      <c r="C44" t="s">
        <v>133</v>
      </c>
      <c r="D44" t="s">
        <v>108</v>
      </c>
      <c r="E44" t="s">
        <v>105</v>
      </c>
      <c r="F44">
        <v>40700</v>
      </c>
      <c r="G44" t="s">
        <v>911</v>
      </c>
      <c r="I44" t="s">
        <v>109</v>
      </c>
      <c r="J44">
        <v>2026</v>
      </c>
      <c r="K44">
        <v>7</v>
      </c>
      <c r="L44" t="s">
        <v>94</v>
      </c>
      <c r="M44">
        <v>286.89</v>
      </c>
      <c r="N44">
        <v>1</v>
      </c>
      <c r="O44">
        <v>286.89</v>
      </c>
      <c r="P44" t="s">
        <v>95</v>
      </c>
      <c r="Q44">
        <v>0</v>
      </c>
    </row>
    <row r="45" spans="1:17" x14ac:dyDescent="0.25">
      <c r="A45" t="s">
        <v>1005</v>
      </c>
      <c r="B45" t="s">
        <v>138</v>
      </c>
      <c r="C45" t="s">
        <v>133</v>
      </c>
      <c r="D45" t="s">
        <v>108</v>
      </c>
      <c r="E45" t="s">
        <v>105</v>
      </c>
      <c r="F45">
        <v>40700</v>
      </c>
      <c r="G45" t="s">
        <v>911</v>
      </c>
      <c r="I45" t="s">
        <v>121</v>
      </c>
      <c r="J45">
        <v>2026</v>
      </c>
      <c r="K45">
        <v>7</v>
      </c>
      <c r="L45" t="s">
        <v>94</v>
      </c>
      <c r="M45">
        <v>115.89</v>
      </c>
      <c r="N45">
        <v>1</v>
      </c>
      <c r="O45">
        <v>115.89</v>
      </c>
      <c r="P45" t="s">
        <v>95</v>
      </c>
      <c r="Q45">
        <v>0</v>
      </c>
    </row>
    <row r="46" spans="1:17" x14ac:dyDescent="0.25">
      <c r="A46" t="s">
        <v>1005</v>
      </c>
      <c r="B46" t="s">
        <v>138</v>
      </c>
      <c r="C46" t="s">
        <v>133</v>
      </c>
      <c r="D46" t="s">
        <v>108</v>
      </c>
      <c r="E46" t="s">
        <v>105</v>
      </c>
      <c r="F46">
        <v>40700</v>
      </c>
      <c r="G46" t="s">
        <v>911</v>
      </c>
      <c r="I46" t="s">
        <v>139</v>
      </c>
      <c r="J46">
        <v>2026</v>
      </c>
      <c r="K46">
        <v>7</v>
      </c>
      <c r="L46" t="s">
        <v>94</v>
      </c>
      <c r="M46">
        <v>95.63</v>
      </c>
      <c r="N46">
        <v>1</v>
      </c>
      <c r="O46">
        <v>95.63</v>
      </c>
      <c r="P46" t="s">
        <v>95</v>
      </c>
      <c r="Q46">
        <v>0</v>
      </c>
    </row>
    <row r="47" spans="1:17" x14ac:dyDescent="0.25">
      <c r="A47" t="s">
        <v>1005</v>
      </c>
      <c r="B47" t="s">
        <v>138</v>
      </c>
      <c r="C47" t="s">
        <v>133</v>
      </c>
      <c r="D47" t="s">
        <v>108</v>
      </c>
      <c r="E47" t="s">
        <v>105</v>
      </c>
      <c r="F47">
        <v>40700</v>
      </c>
      <c r="G47" t="s">
        <v>911</v>
      </c>
      <c r="I47" t="s">
        <v>111</v>
      </c>
      <c r="J47">
        <v>2026</v>
      </c>
      <c r="K47">
        <v>7</v>
      </c>
      <c r="L47" t="s">
        <v>94</v>
      </c>
      <c r="M47">
        <v>95.63</v>
      </c>
      <c r="N47">
        <v>1</v>
      </c>
      <c r="O47">
        <v>95.63</v>
      </c>
      <c r="P47" t="s">
        <v>95</v>
      </c>
      <c r="Q47">
        <v>0</v>
      </c>
    </row>
    <row r="48" spans="1:17" x14ac:dyDescent="0.25">
      <c r="A48" t="s">
        <v>1005</v>
      </c>
      <c r="B48" t="s">
        <v>140</v>
      </c>
      <c r="C48" t="s">
        <v>133</v>
      </c>
      <c r="D48" t="s">
        <v>108</v>
      </c>
      <c r="E48" t="s">
        <v>105</v>
      </c>
      <c r="F48">
        <v>40700</v>
      </c>
      <c r="G48" t="s">
        <v>911</v>
      </c>
      <c r="I48" t="s">
        <v>139</v>
      </c>
      <c r="J48">
        <v>2026</v>
      </c>
      <c r="K48">
        <v>7</v>
      </c>
      <c r="L48" t="s">
        <v>94</v>
      </c>
      <c r="M48">
        <v>95.63</v>
      </c>
      <c r="N48">
        <v>1</v>
      </c>
      <c r="O48">
        <v>95.63</v>
      </c>
      <c r="P48" t="s">
        <v>95</v>
      </c>
      <c r="Q48">
        <v>0</v>
      </c>
    </row>
    <row r="49" spans="1:17" x14ac:dyDescent="0.25">
      <c r="A49" t="s">
        <v>1005</v>
      </c>
      <c r="B49" t="s">
        <v>140</v>
      </c>
      <c r="C49" t="s">
        <v>133</v>
      </c>
      <c r="D49" t="s">
        <v>108</v>
      </c>
      <c r="E49" t="s">
        <v>105</v>
      </c>
      <c r="F49">
        <v>40700</v>
      </c>
      <c r="G49" t="s">
        <v>911</v>
      </c>
      <c r="I49" t="s">
        <v>111</v>
      </c>
      <c r="J49">
        <v>2026</v>
      </c>
      <c r="K49">
        <v>7</v>
      </c>
      <c r="L49" t="s">
        <v>94</v>
      </c>
      <c r="M49">
        <v>478.15</v>
      </c>
      <c r="N49">
        <v>1</v>
      </c>
      <c r="O49">
        <v>478.15</v>
      </c>
      <c r="P49" t="s">
        <v>95</v>
      </c>
      <c r="Q49">
        <v>0</v>
      </c>
    </row>
    <row r="50" spans="1:17" x14ac:dyDescent="0.25">
      <c r="A50" t="s">
        <v>1005</v>
      </c>
      <c r="B50" t="s">
        <v>145</v>
      </c>
      <c r="C50" t="s">
        <v>133</v>
      </c>
      <c r="D50" t="s">
        <v>108</v>
      </c>
      <c r="E50" t="s">
        <v>102</v>
      </c>
      <c r="F50">
        <v>40700</v>
      </c>
      <c r="G50" t="s">
        <v>911</v>
      </c>
      <c r="I50" t="s">
        <v>125</v>
      </c>
      <c r="J50">
        <v>2026</v>
      </c>
      <c r="K50">
        <v>7</v>
      </c>
      <c r="L50" t="s">
        <v>94</v>
      </c>
      <c r="M50">
        <v>109.27</v>
      </c>
      <c r="N50">
        <v>1</v>
      </c>
      <c r="O50">
        <v>109.27</v>
      </c>
      <c r="P50" t="s">
        <v>95</v>
      </c>
      <c r="Q50">
        <v>1</v>
      </c>
    </row>
    <row r="51" spans="1:17" x14ac:dyDescent="0.25">
      <c r="A51" t="s">
        <v>1005</v>
      </c>
      <c r="B51" t="s">
        <v>145</v>
      </c>
      <c r="C51" t="s">
        <v>133</v>
      </c>
      <c r="D51" t="s">
        <v>108</v>
      </c>
      <c r="E51" t="s">
        <v>105</v>
      </c>
      <c r="F51">
        <v>40700</v>
      </c>
      <c r="G51" t="s">
        <v>911</v>
      </c>
      <c r="I51" t="s">
        <v>109</v>
      </c>
      <c r="J51">
        <v>2026</v>
      </c>
      <c r="K51">
        <v>7</v>
      </c>
      <c r="L51" t="s">
        <v>94</v>
      </c>
      <c r="M51">
        <v>286.89</v>
      </c>
      <c r="N51">
        <v>1</v>
      </c>
      <c r="O51">
        <v>286.89</v>
      </c>
      <c r="P51" t="s">
        <v>95</v>
      </c>
      <c r="Q51">
        <v>0</v>
      </c>
    </row>
    <row r="52" spans="1:17" x14ac:dyDescent="0.25">
      <c r="A52" t="s">
        <v>1005</v>
      </c>
      <c r="B52" t="s">
        <v>145</v>
      </c>
      <c r="C52" t="s">
        <v>133</v>
      </c>
      <c r="D52" t="s">
        <v>108</v>
      </c>
      <c r="E52" t="s">
        <v>105</v>
      </c>
      <c r="F52">
        <v>40700</v>
      </c>
      <c r="G52" t="s">
        <v>911</v>
      </c>
      <c r="I52" t="s">
        <v>121</v>
      </c>
      <c r="J52">
        <v>2026</v>
      </c>
      <c r="K52">
        <v>7</v>
      </c>
      <c r="L52" t="s">
        <v>94</v>
      </c>
      <c r="M52">
        <v>231.78</v>
      </c>
      <c r="N52">
        <v>1</v>
      </c>
      <c r="O52">
        <v>231.78</v>
      </c>
      <c r="P52" t="s">
        <v>95</v>
      </c>
      <c r="Q52">
        <v>0</v>
      </c>
    </row>
    <row r="53" spans="1:17" x14ac:dyDescent="0.25">
      <c r="A53" t="s">
        <v>1005</v>
      </c>
      <c r="B53" t="s">
        <v>145</v>
      </c>
      <c r="C53" t="s">
        <v>133</v>
      </c>
      <c r="D53" t="s">
        <v>108</v>
      </c>
      <c r="E53" t="s">
        <v>105</v>
      </c>
      <c r="F53">
        <v>40700</v>
      </c>
      <c r="G53" t="s">
        <v>911</v>
      </c>
      <c r="I53" t="s">
        <v>111</v>
      </c>
      <c r="J53">
        <v>2026</v>
      </c>
      <c r="K53">
        <v>7</v>
      </c>
      <c r="L53" t="s">
        <v>94</v>
      </c>
      <c r="M53">
        <v>1338.82</v>
      </c>
      <c r="N53">
        <v>1</v>
      </c>
      <c r="O53">
        <v>1338.82</v>
      </c>
      <c r="P53" t="s">
        <v>95</v>
      </c>
      <c r="Q53">
        <v>0</v>
      </c>
    </row>
    <row r="54" spans="1:17" x14ac:dyDescent="0.25">
      <c r="A54" t="s">
        <v>1005</v>
      </c>
      <c r="B54" t="s">
        <v>146</v>
      </c>
      <c r="C54" t="s">
        <v>133</v>
      </c>
      <c r="D54" t="s">
        <v>108</v>
      </c>
      <c r="E54" t="s">
        <v>105</v>
      </c>
      <c r="F54">
        <v>40700</v>
      </c>
      <c r="G54" t="s">
        <v>911</v>
      </c>
      <c r="I54" t="s">
        <v>109</v>
      </c>
      <c r="J54">
        <v>2026</v>
      </c>
      <c r="K54">
        <v>7</v>
      </c>
      <c r="L54" t="s">
        <v>94</v>
      </c>
      <c r="M54">
        <v>573.78</v>
      </c>
      <c r="N54">
        <v>1</v>
      </c>
      <c r="O54">
        <v>573.78</v>
      </c>
      <c r="P54" t="s">
        <v>95</v>
      </c>
      <c r="Q54">
        <v>0</v>
      </c>
    </row>
    <row r="55" spans="1:17" x14ac:dyDescent="0.25">
      <c r="A55" t="s">
        <v>1005</v>
      </c>
      <c r="B55" t="s">
        <v>146</v>
      </c>
      <c r="C55" t="s">
        <v>133</v>
      </c>
      <c r="D55" t="s">
        <v>108</v>
      </c>
      <c r="E55" t="s">
        <v>105</v>
      </c>
      <c r="F55">
        <v>40700</v>
      </c>
      <c r="G55" t="s">
        <v>911</v>
      </c>
      <c r="I55" t="s">
        <v>144</v>
      </c>
      <c r="J55">
        <v>2026</v>
      </c>
      <c r="K55">
        <v>7</v>
      </c>
      <c r="L55" t="s">
        <v>94</v>
      </c>
      <c r="M55">
        <v>101.41</v>
      </c>
      <c r="N55">
        <v>1</v>
      </c>
      <c r="O55">
        <v>101.41</v>
      </c>
      <c r="P55" t="s">
        <v>95</v>
      </c>
      <c r="Q55">
        <v>0</v>
      </c>
    </row>
    <row r="56" spans="1:17" x14ac:dyDescent="0.25">
      <c r="A56" t="s">
        <v>1005</v>
      </c>
      <c r="B56" t="s">
        <v>146</v>
      </c>
      <c r="C56" t="s">
        <v>133</v>
      </c>
      <c r="D56" t="s">
        <v>108</v>
      </c>
      <c r="E56" t="s">
        <v>105</v>
      </c>
      <c r="F56">
        <v>40700</v>
      </c>
      <c r="G56" t="s">
        <v>911</v>
      </c>
      <c r="I56" t="s">
        <v>139</v>
      </c>
      <c r="J56">
        <v>2026</v>
      </c>
      <c r="K56">
        <v>7</v>
      </c>
      <c r="L56" t="s">
        <v>94</v>
      </c>
      <c r="M56">
        <v>95.63</v>
      </c>
      <c r="N56">
        <v>1</v>
      </c>
      <c r="O56">
        <v>95.63</v>
      </c>
      <c r="P56" t="s">
        <v>95</v>
      </c>
      <c r="Q56">
        <v>0</v>
      </c>
    </row>
    <row r="57" spans="1:17" x14ac:dyDescent="0.25">
      <c r="A57" t="s">
        <v>1005</v>
      </c>
      <c r="B57" t="s">
        <v>146</v>
      </c>
      <c r="C57" t="s">
        <v>133</v>
      </c>
      <c r="D57" t="s">
        <v>108</v>
      </c>
      <c r="E57" t="s">
        <v>105</v>
      </c>
      <c r="F57">
        <v>40700</v>
      </c>
      <c r="G57" t="s">
        <v>911</v>
      </c>
      <c r="I57" t="s">
        <v>111</v>
      </c>
      <c r="J57">
        <v>2026</v>
      </c>
      <c r="K57">
        <v>7</v>
      </c>
      <c r="L57" t="s">
        <v>94</v>
      </c>
      <c r="M57">
        <v>1051.93</v>
      </c>
      <c r="N57">
        <v>1</v>
      </c>
      <c r="O57">
        <v>1051.93</v>
      </c>
      <c r="P57" t="s">
        <v>95</v>
      </c>
      <c r="Q57">
        <v>0</v>
      </c>
    </row>
    <row r="58" spans="1:17" x14ac:dyDescent="0.25">
      <c r="A58" t="s">
        <v>1005</v>
      </c>
      <c r="B58" t="s">
        <v>147</v>
      </c>
      <c r="C58" t="s">
        <v>133</v>
      </c>
      <c r="D58" t="s">
        <v>108</v>
      </c>
      <c r="E58" t="s">
        <v>105</v>
      </c>
      <c r="F58">
        <v>40700</v>
      </c>
      <c r="G58" t="s">
        <v>911</v>
      </c>
      <c r="I58" t="s">
        <v>109</v>
      </c>
      <c r="J58">
        <v>2026</v>
      </c>
      <c r="K58">
        <v>7</v>
      </c>
      <c r="L58" t="s">
        <v>94</v>
      </c>
      <c r="M58">
        <v>573.78</v>
      </c>
      <c r="N58">
        <v>1</v>
      </c>
      <c r="O58">
        <v>573.78</v>
      </c>
      <c r="P58" t="s">
        <v>95</v>
      </c>
      <c r="Q58">
        <v>0</v>
      </c>
    </row>
    <row r="59" spans="1:17" x14ac:dyDescent="0.25">
      <c r="A59" t="s">
        <v>1005</v>
      </c>
      <c r="B59" t="s">
        <v>147</v>
      </c>
      <c r="C59" t="s">
        <v>133</v>
      </c>
      <c r="D59" t="s">
        <v>108</v>
      </c>
      <c r="E59" t="s">
        <v>105</v>
      </c>
      <c r="F59">
        <v>40700</v>
      </c>
      <c r="G59" t="s">
        <v>911</v>
      </c>
      <c r="I59" t="s">
        <v>139</v>
      </c>
      <c r="J59">
        <v>2026</v>
      </c>
      <c r="K59">
        <v>7</v>
      </c>
      <c r="L59" t="s">
        <v>94</v>
      </c>
      <c r="M59">
        <v>95.63</v>
      </c>
      <c r="N59">
        <v>1</v>
      </c>
      <c r="O59">
        <v>95.63</v>
      </c>
      <c r="P59" t="s">
        <v>95</v>
      </c>
      <c r="Q59">
        <v>0</v>
      </c>
    </row>
    <row r="60" spans="1:17" x14ac:dyDescent="0.25">
      <c r="A60" t="s">
        <v>1005</v>
      </c>
      <c r="B60" t="s">
        <v>147</v>
      </c>
      <c r="C60" t="s">
        <v>133</v>
      </c>
      <c r="D60" t="s">
        <v>108</v>
      </c>
      <c r="E60" t="s">
        <v>105</v>
      </c>
      <c r="F60">
        <v>40700</v>
      </c>
      <c r="G60" t="s">
        <v>911</v>
      </c>
      <c r="I60" t="s">
        <v>111</v>
      </c>
      <c r="J60">
        <v>2026</v>
      </c>
      <c r="K60">
        <v>7</v>
      </c>
      <c r="L60" t="s">
        <v>94</v>
      </c>
      <c r="M60">
        <v>286.89</v>
      </c>
      <c r="N60">
        <v>1</v>
      </c>
      <c r="O60">
        <v>286.89</v>
      </c>
      <c r="P60" t="s">
        <v>95</v>
      </c>
      <c r="Q60">
        <v>0</v>
      </c>
    </row>
    <row r="61" spans="1:17" x14ac:dyDescent="0.25">
      <c r="A61" t="s">
        <v>1005</v>
      </c>
      <c r="B61" t="s">
        <v>148</v>
      </c>
      <c r="C61" t="s">
        <v>133</v>
      </c>
      <c r="D61" t="s">
        <v>108</v>
      </c>
      <c r="E61" t="s">
        <v>105</v>
      </c>
      <c r="F61">
        <v>40700</v>
      </c>
      <c r="G61" t="s">
        <v>911</v>
      </c>
      <c r="I61" t="s">
        <v>109</v>
      </c>
      <c r="J61">
        <v>2026</v>
      </c>
      <c r="K61">
        <v>7</v>
      </c>
      <c r="L61" t="s">
        <v>94</v>
      </c>
      <c r="M61">
        <v>191.26</v>
      </c>
      <c r="N61">
        <v>1</v>
      </c>
      <c r="O61">
        <v>191.26</v>
      </c>
      <c r="P61" t="s">
        <v>95</v>
      </c>
      <c r="Q61">
        <v>0</v>
      </c>
    </row>
    <row r="62" spans="1:17" x14ac:dyDescent="0.25">
      <c r="A62" t="s">
        <v>1005</v>
      </c>
      <c r="B62" t="s">
        <v>148</v>
      </c>
      <c r="C62" t="s">
        <v>133</v>
      </c>
      <c r="D62" t="s">
        <v>108</v>
      </c>
      <c r="E62" t="s">
        <v>105</v>
      </c>
      <c r="F62">
        <v>40700</v>
      </c>
      <c r="G62" t="s">
        <v>911</v>
      </c>
      <c r="I62" t="s">
        <v>111</v>
      </c>
      <c r="J62">
        <v>2026</v>
      </c>
      <c r="K62">
        <v>7</v>
      </c>
      <c r="L62" t="s">
        <v>94</v>
      </c>
      <c r="M62">
        <v>191.26</v>
      </c>
      <c r="N62">
        <v>1</v>
      </c>
      <c r="O62">
        <v>191.26</v>
      </c>
      <c r="P62" t="s">
        <v>95</v>
      </c>
      <c r="Q62">
        <v>0</v>
      </c>
    </row>
    <row r="63" spans="1:17" x14ac:dyDescent="0.25">
      <c r="A63" t="s">
        <v>1005</v>
      </c>
      <c r="B63" t="s">
        <v>150</v>
      </c>
      <c r="C63" t="s">
        <v>133</v>
      </c>
      <c r="D63" t="s">
        <v>108</v>
      </c>
      <c r="E63" t="s">
        <v>105</v>
      </c>
      <c r="F63">
        <v>40700</v>
      </c>
      <c r="G63" t="s">
        <v>911</v>
      </c>
      <c r="I63" t="s">
        <v>109</v>
      </c>
      <c r="J63">
        <v>2026</v>
      </c>
      <c r="K63">
        <v>7</v>
      </c>
      <c r="L63" t="s">
        <v>94</v>
      </c>
      <c r="M63">
        <v>191.26</v>
      </c>
      <c r="N63">
        <v>1</v>
      </c>
      <c r="O63">
        <v>191.26</v>
      </c>
      <c r="P63" t="s">
        <v>95</v>
      </c>
      <c r="Q63">
        <v>0</v>
      </c>
    </row>
    <row r="64" spans="1:17" x14ac:dyDescent="0.25">
      <c r="A64" t="s">
        <v>1005</v>
      </c>
      <c r="B64" t="s">
        <v>150</v>
      </c>
      <c r="C64" t="s">
        <v>133</v>
      </c>
      <c r="D64" t="s">
        <v>108</v>
      </c>
      <c r="E64" t="s">
        <v>105</v>
      </c>
      <c r="F64">
        <v>40700</v>
      </c>
      <c r="G64" t="s">
        <v>911</v>
      </c>
      <c r="I64" t="s">
        <v>121</v>
      </c>
      <c r="J64">
        <v>2026</v>
      </c>
      <c r="K64">
        <v>7</v>
      </c>
      <c r="L64" t="s">
        <v>94</v>
      </c>
      <c r="M64">
        <v>347.67</v>
      </c>
      <c r="N64">
        <v>1</v>
      </c>
      <c r="O64">
        <v>347.67</v>
      </c>
      <c r="P64" t="s">
        <v>95</v>
      </c>
      <c r="Q64">
        <v>0</v>
      </c>
    </row>
    <row r="65" spans="1:17" x14ac:dyDescent="0.25">
      <c r="A65" t="s">
        <v>1005</v>
      </c>
      <c r="B65" t="s">
        <v>150</v>
      </c>
      <c r="C65" t="s">
        <v>133</v>
      </c>
      <c r="D65" t="s">
        <v>108</v>
      </c>
      <c r="E65" t="s">
        <v>105</v>
      </c>
      <c r="F65">
        <v>40700</v>
      </c>
      <c r="G65" t="s">
        <v>911</v>
      </c>
      <c r="I65" t="s">
        <v>139</v>
      </c>
      <c r="J65">
        <v>2026</v>
      </c>
      <c r="K65">
        <v>7</v>
      </c>
      <c r="L65" t="s">
        <v>94</v>
      </c>
      <c r="M65">
        <v>191.26</v>
      </c>
      <c r="N65">
        <v>1</v>
      </c>
      <c r="O65">
        <v>191.26</v>
      </c>
      <c r="P65" t="s">
        <v>95</v>
      </c>
      <c r="Q65">
        <v>0</v>
      </c>
    </row>
    <row r="66" spans="1:17" x14ac:dyDescent="0.25">
      <c r="A66" t="s">
        <v>1005</v>
      </c>
      <c r="B66" t="s">
        <v>150</v>
      </c>
      <c r="C66" t="s">
        <v>133</v>
      </c>
      <c r="D66" t="s">
        <v>108</v>
      </c>
      <c r="E66" t="s">
        <v>105</v>
      </c>
      <c r="F66">
        <v>40700</v>
      </c>
      <c r="G66" t="s">
        <v>911</v>
      </c>
      <c r="I66" t="s">
        <v>111</v>
      </c>
      <c r="J66">
        <v>2026</v>
      </c>
      <c r="K66">
        <v>7</v>
      </c>
      <c r="L66" t="s">
        <v>94</v>
      </c>
      <c r="M66">
        <v>478.15</v>
      </c>
      <c r="N66">
        <v>1</v>
      </c>
      <c r="O66">
        <v>478.15</v>
      </c>
      <c r="P66" t="s">
        <v>95</v>
      </c>
      <c r="Q66">
        <v>0</v>
      </c>
    </row>
    <row r="67" spans="1:17" x14ac:dyDescent="0.25">
      <c r="A67" t="s">
        <v>1005</v>
      </c>
      <c r="B67" t="s">
        <v>151</v>
      </c>
      <c r="C67" t="s">
        <v>133</v>
      </c>
      <c r="D67" t="s">
        <v>108</v>
      </c>
      <c r="E67" t="s">
        <v>102</v>
      </c>
      <c r="F67">
        <v>40700</v>
      </c>
      <c r="G67" t="s">
        <v>911</v>
      </c>
      <c r="I67" t="s">
        <v>125</v>
      </c>
      <c r="J67">
        <v>2026</v>
      </c>
      <c r="K67">
        <v>7</v>
      </c>
      <c r="L67" t="s">
        <v>94</v>
      </c>
      <c r="M67">
        <v>83.39</v>
      </c>
      <c r="N67">
        <v>1</v>
      </c>
      <c r="O67">
        <v>83.39</v>
      </c>
      <c r="P67" t="s">
        <v>95</v>
      </c>
      <c r="Q67">
        <v>1</v>
      </c>
    </row>
    <row r="68" spans="1:17" x14ac:dyDescent="0.25">
      <c r="A68" t="s">
        <v>1005</v>
      </c>
      <c r="B68" t="s">
        <v>151</v>
      </c>
      <c r="C68" t="s">
        <v>133</v>
      </c>
      <c r="D68" t="s">
        <v>108</v>
      </c>
      <c r="E68" t="s">
        <v>105</v>
      </c>
      <c r="F68">
        <v>40700</v>
      </c>
      <c r="G68" t="s">
        <v>911</v>
      </c>
      <c r="I68" t="s">
        <v>109</v>
      </c>
      <c r="J68">
        <v>2026</v>
      </c>
      <c r="K68">
        <v>7</v>
      </c>
      <c r="L68" t="s">
        <v>94</v>
      </c>
      <c r="M68">
        <v>95.63</v>
      </c>
      <c r="N68">
        <v>1</v>
      </c>
      <c r="O68">
        <v>95.63</v>
      </c>
      <c r="P68" t="s">
        <v>95</v>
      </c>
      <c r="Q68">
        <v>0</v>
      </c>
    </row>
    <row r="69" spans="1:17" x14ac:dyDescent="0.25">
      <c r="A69" t="s">
        <v>1005</v>
      </c>
      <c r="B69" t="s">
        <v>151</v>
      </c>
      <c r="C69" t="s">
        <v>133</v>
      </c>
      <c r="D69" t="s">
        <v>108</v>
      </c>
      <c r="E69" t="s">
        <v>105</v>
      </c>
      <c r="F69">
        <v>40700</v>
      </c>
      <c r="G69" t="s">
        <v>911</v>
      </c>
      <c r="I69" t="s">
        <v>121</v>
      </c>
      <c r="J69">
        <v>2026</v>
      </c>
      <c r="K69">
        <v>7</v>
      </c>
      <c r="L69" t="s">
        <v>94</v>
      </c>
      <c r="M69">
        <v>115.89</v>
      </c>
      <c r="N69">
        <v>1</v>
      </c>
      <c r="O69">
        <v>115.89</v>
      </c>
      <c r="P69" t="s">
        <v>95</v>
      </c>
      <c r="Q69">
        <v>0</v>
      </c>
    </row>
    <row r="70" spans="1:17" x14ac:dyDescent="0.25">
      <c r="A70" t="s">
        <v>1005</v>
      </c>
      <c r="B70" t="s">
        <v>151</v>
      </c>
      <c r="C70" t="s">
        <v>133</v>
      </c>
      <c r="D70" t="s">
        <v>108</v>
      </c>
      <c r="E70" t="s">
        <v>105</v>
      </c>
      <c r="F70">
        <v>40700</v>
      </c>
      <c r="G70" t="s">
        <v>911</v>
      </c>
      <c r="I70" t="s">
        <v>111</v>
      </c>
      <c r="J70">
        <v>2026</v>
      </c>
      <c r="K70">
        <v>7</v>
      </c>
      <c r="L70" t="s">
        <v>94</v>
      </c>
      <c r="M70">
        <v>191.26</v>
      </c>
      <c r="N70">
        <v>1</v>
      </c>
      <c r="O70">
        <v>191.26</v>
      </c>
      <c r="P70" t="s">
        <v>95</v>
      </c>
      <c r="Q70">
        <v>0</v>
      </c>
    </row>
    <row r="71" spans="1:17" x14ac:dyDescent="0.25">
      <c r="A71" t="s">
        <v>1005</v>
      </c>
      <c r="B71" t="s">
        <v>153</v>
      </c>
      <c r="C71" t="s">
        <v>133</v>
      </c>
      <c r="D71" t="s">
        <v>108</v>
      </c>
      <c r="E71" t="s">
        <v>105</v>
      </c>
      <c r="F71">
        <v>40700</v>
      </c>
      <c r="G71" t="s">
        <v>911</v>
      </c>
      <c r="I71" t="s">
        <v>111</v>
      </c>
      <c r="J71">
        <v>2026</v>
      </c>
      <c r="K71">
        <v>7</v>
      </c>
      <c r="L71" t="s">
        <v>94</v>
      </c>
      <c r="M71">
        <v>95.63</v>
      </c>
      <c r="N71">
        <v>1</v>
      </c>
      <c r="O71">
        <v>95.63</v>
      </c>
      <c r="P71" t="s">
        <v>95</v>
      </c>
      <c r="Q71">
        <v>0</v>
      </c>
    </row>
    <row r="72" spans="1:17" x14ac:dyDescent="0.25">
      <c r="A72" t="s">
        <v>1005</v>
      </c>
      <c r="B72" t="s">
        <v>154</v>
      </c>
      <c r="C72" t="s">
        <v>133</v>
      </c>
      <c r="D72" t="s">
        <v>108</v>
      </c>
      <c r="E72" t="s">
        <v>105</v>
      </c>
      <c r="F72">
        <v>40700</v>
      </c>
      <c r="G72" t="s">
        <v>911</v>
      </c>
      <c r="I72" t="s">
        <v>121</v>
      </c>
      <c r="J72">
        <v>2026</v>
      </c>
      <c r="K72">
        <v>7</v>
      </c>
      <c r="L72" t="s">
        <v>94</v>
      </c>
      <c r="M72">
        <v>115.89</v>
      </c>
      <c r="N72">
        <v>1</v>
      </c>
      <c r="O72">
        <v>115.89</v>
      </c>
      <c r="P72" t="s">
        <v>95</v>
      </c>
      <c r="Q72">
        <v>0</v>
      </c>
    </row>
    <row r="73" spans="1:17" x14ac:dyDescent="0.25">
      <c r="A73" t="s">
        <v>1005</v>
      </c>
      <c r="B73" t="s">
        <v>154</v>
      </c>
      <c r="C73" t="s">
        <v>133</v>
      </c>
      <c r="D73" t="s">
        <v>108</v>
      </c>
      <c r="E73" t="s">
        <v>105</v>
      </c>
      <c r="F73">
        <v>40700</v>
      </c>
      <c r="G73" t="s">
        <v>911</v>
      </c>
      <c r="I73" t="s">
        <v>139</v>
      </c>
      <c r="J73">
        <v>2026</v>
      </c>
      <c r="K73">
        <v>7</v>
      </c>
      <c r="L73" t="s">
        <v>94</v>
      </c>
      <c r="M73">
        <v>95.63</v>
      </c>
      <c r="N73">
        <v>1</v>
      </c>
      <c r="O73">
        <v>95.63</v>
      </c>
      <c r="P73" t="s">
        <v>95</v>
      </c>
      <c r="Q73">
        <v>0</v>
      </c>
    </row>
    <row r="74" spans="1:17" x14ac:dyDescent="0.25">
      <c r="A74" t="s">
        <v>1005</v>
      </c>
      <c r="B74" t="s">
        <v>154</v>
      </c>
      <c r="C74" t="s">
        <v>133</v>
      </c>
      <c r="D74" t="s">
        <v>108</v>
      </c>
      <c r="E74" t="s">
        <v>105</v>
      </c>
      <c r="F74">
        <v>40700</v>
      </c>
      <c r="G74" t="s">
        <v>911</v>
      </c>
      <c r="I74" t="s">
        <v>111</v>
      </c>
      <c r="J74">
        <v>2026</v>
      </c>
      <c r="K74">
        <v>7</v>
      </c>
      <c r="L74" t="s">
        <v>94</v>
      </c>
      <c r="M74">
        <v>478.15</v>
      </c>
      <c r="N74">
        <v>1</v>
      </c>
      <c r="O74">
        <v>478.15</v>
      </c>
      <c r="P74" t="s">
        <v>95</v>
      </c>
      <c r="Q74">
        <v>0</v>
      </c>
    </row>
    <row r="75" spans="1:17" x14ac:dyDescent="0.25">
      <c r="A75" t="s">
        <v>1005</v>
      </c>
      <c r="B75" t="s">
        <v>155</v>
      </c>
      <c r="C75" t="s">
        <v>133</v>
      </c>
      <c r="D75" t="s">
        <v>108</v>
      </c>
      <c r="E75" t="s">
        <v>105</v>
      </c>
      <c r="F75">
        <v>40700</v>
      </c>
      <c r="G75" t="s">
        <v>911</v>
      </c>
      <c r="I75" t="s">
        <v>121</v>
      </c>
      <c r="J75">
        <v>2026</v>
      </c>
      <c r="K75">
        <v>7</v>
      </c>
      <c r="L75" t="s">
        <v>94</v>
      </c>
      <c r="M75">
        <v>231.78</v>
      </c>
      <c r="N75">
        <v>1</v>
      </c>
      <c r="O75">
        <v>231.78</v>
      </c>
      <c r="P75" t="s">
        <v>95</v>
      </c>
      <c r="Q75">
        <v>0</v>
      </c>
    </row>
    <row r="76" spans="1:17" x14ac:dyDescent="0.25">
      <c r="A76" t="s">
        <v>1005</v>
      </c>
      <c r="B76" t="s">
        <v>155</v>
      </c>
      <c r="C76" t="s">
        <v>133</v>
      </c>
      <c r="D76" t="s">
        <v>108</v>
      </c>
      <c r="E76" t="s">
        <v>105</v>
      </c>
      <c r="F76">
        <v>40700</v>
      </c>
      <c r="G76" t="s">
        <v>911</v>
      </c>
      <c r="I76" t="s">
        <v>139</v>
      </c>
      <c r="J76">
        <v>2026</v>
      </c>
      <c r="K76">
        <v>7</v>
      </c>
      <c r="L76" t="s">
        <v>94</v>
      </c>
      <c r="M76">
        <v>95.63</v>
      </c>
      <c r="N76">
        <v>1</v>
      </c>
      <c r="O76">
        <v>95.63</v>
      </c>
      <c r="P76" t="s">
        <v>95</v>
      </c>
      <c r="Q76">
        <v>0</v>
      </c>
    </row>
    <row r="77" spans="1:17" x14ac:dyDescent="0.25">
      <c r="A77" t="s">
        <v>1005</v>
      </c>
      <c r="B77" t="s">
        <v>155</v>
      </c>
      <c r="C77" t="s">
        <v>133</v>
      </c>
      <c r="D77" t="s">
        <v>108</v>
      </c>
      <c r="E77" t="s">
        <v>105</v>
      </c>
      <c r="F77">
        <v>40700</v>
      </c>
      <c r="G77" t="s">
        <v>911</v>
      </c>
      <c r="I77" t="s">
        <v>111</v>
      </c>
      <c r="J77">
        <v>2026</v>
      </c>
      <c r="K77">
        <v>7</v>
      </c>
      <c r="L77" t="s">
        <v>94</v>
      </c>
      <c r="M77">
        <v>478.15</v>
      </c>
      <c r="N77">
        <v>1</v>
      </c>
      <c r="O77">
        <v>478.15</v>
      </c>
      <c r="P77" t="s">
        <v>95</v>
      </c>
      <c r="Q77">
        <v>0</v>
      </c>
    </row>
    <row r="78" spans="1:17" x14ac:dyDescent="0.25">
      <c r="A78" t="s">
        <v>1005</v>
      </c>
      <c r="B78" t="s">
        <v>156</v>
      </c>
      <c r="C78" t="s">
        <v>133</v>
      </c>
      <c r="D78" t="s">
        <v>108</v>
      </c>
      <c r="E78" t="s">
        <v>104</v>
      </c>
      <c r="F78">
        <v>40700</v>
      </c>
      <c r="G78" t="s">
        <v>911</v>
      </c>
      <c r="I78" t="s">
        <v>118</v>
      </c>
      <c r="J78">
        <v>2026</v>
      </c>
      <c r="K78">
        <v>7</v>
      </c>
      <c r="L78" t="s">
        <v>94</v>
      </c>
      <c r="M78">
        <v>54.08</v>
      </c>
      <c r="N78">
        <v>1</v>
      </c>
      <c r="O78">
        <v>54.08</v>
      </c>
      <c r="P78" t="s">
        <v>95</v>
      </c>
      <c r="Q78">
        <v>0</v>
      </c>
    </row>
    <row r="79" spans="1:17" x14ac:dyDescent="0.25">
      <c r="A79" t="s">
        <v>1005</v>
      </c>
      <c r="B79" t="s">
        <v>156</v>
      </c>
      <c r="C79" t="s">
        <v>133</v>
      </c>
      <c r="D79" t="s">
        <v>108</v>
      </c>
      <c r="E79" t="s">
        <v>104</v>
      </c>
      <c r="F79">
        <v>40700</v>
      </c>
      <c r="G79" t="s">
        <v>911</v>
      </c>
      <c r="I79" t="s">
        <v>120</v>
      </c>
      <c r="J79">
        <v>2026</v>
      </c>
      <c r="K79">
        <v>7</v>
      </c>
      <c r="L79" t="s">
        <v>94</v>
      </c>
      <c r="M79">
        <v>135.19999999999999</v>
      </c>
      <c r="N79">
        <v>1</v>
      </c>
      <c r="O79">
        <v>135.19999999999999</v>
      </c>
      <c r="P79" t="s">
        <v>95</v>
      </c>
      <c r="Q79">
        <v>0</v>
      </c>
    </row>
    <row r="80" spans="1:17" x14ac:dyDescent="0.25">
      <c r="A80" t="s">
        <v>1005</v>
      </c>
      <c r="B80" t="s">
        <v>156</v>
      </c>
      <c r="C80" t="s">
        <v>133</v>
      </c>
      <c r="D80" t="s">
        <v>108</v>
      </c>
      <c r="E80" t="s">
        <v>105</v>
      </c>
      <c r="F80">
        <v>40700</v>
      </c>
      <c r="G80" t="s">
        <v>911</v>
      </c>
      <c r="I80" t="s">
        <v>121</v>
      </c>
      <c r="J80">
        <v>2026</v>
      </c>
      <c r="K80">
        <v>7</v>
      </c>
      <c r="L80" t="s">
        <v>94</v>
      </c>
      <c r="M80">
        <v>115.89</v>
      </c>
      <c r="N80">
        <v>1</v>
      </c>
      <c r="O80">
        <v>115.89</v>
      </c>
      <c r="P80" t="s">
        <v>95</v>
      </c>
      <c r="Q80">
        <v>0</v>
      </c>
    </row>
    <row r="81" spans="1:17" x14ac:dyDescent="0.25">
      <c r="A81" t="s">
        <v>1005</v>
      </c>
      <c r="B81" t="s">
        <v>156</v>
      </c>
      <c r="C81" t="s">
        <v>133</v>
      </c>
      <c r="D81" t="s">
        <v>108</v>
      </c>
      <c r="E81" t="s">
        <v>105</v>
      </c>
      <c r="F81">
        <v>40700</v>
      </c>
      <c r="G81" t="s">
        <v>911</v>
      </c>
      <c r="I81" t="s">
        <v>111</v>
      </c>
      <c r="J81">
        <v>2026</v>
      </c>
      <c r="K81">
        <v>7</v>
      </c>
      <c r="L81" t="s">
        <v>94</v>
      </c>
      <c r="M81">
        <v>191.26</v>
      </c>
      <c r="N81">
        <v>1</v>
      </c>
      <c r="O81">
        <v>191.26</v>
      </c>
      <c r="P81" t="s">
        <v>95</v>
      </c>
      <c r="Q81">
        <v>0</v>
      </c>
    </row>
    <row r="82" spans="1:17" x14ac:dyDescent="0.25">
      <c r="A82" t="s">
        <v>1005</v>
      </c>
      <c r="B82" t="s">
        <v>157</v>
      </c>
      <c r="C82" t="s">
        <v>133</v>
      </c>
      <c r="D82" t="s">
        <v>108</v>
      </c>
      <c r="E82" t="s">
        <v>102</v>
      </c>
      <c r="F82">
        <v>40700</v>
      </c>
      <c r="G82" t="s">
        <v>911</v>
      </c>
      <c r="I82" t="s">
        <v>125</v>
      </c>
      <c r="J82">
        <v>2026</v>
      </c>
      <c r="K82">
        <v>7</v>
      </c>
      <c r="L82" t="s">
        <v>94</v>
      </c>
      <c r="M82">
        <v>396.57</v>
      </c>
      <c r="N82">
        <v>1</v>
      </c>
      <c r="O82">
        <v>396.57</v>
      </c>
      <c r="P82" t="s">
        <v>95</v>
      </c>
      <c r="Q82">
        <v>1</v>
      </c>
    </row>
    <row r="83" spans="1:17" x14ac:dyDescent="0.25">
      <c r="A83" t="s">
        <v>1005</v>
      </c>
      <c r="B83" t="s">
        <v>157</v>
      </c>
      <c r="C83" t="s">
        <v>133</v>
      </c>
      <c r="D83" t="s">
        <v>108</v>
      </c>
      <c r="E83" t="s">
        <v>104</v>
      </c>
      <c r="F83">
        <v>40700</v>
      </c>
      <c r="G83" t="s">
        <v>911</v>
      </c>
      <c r="I83" t="s">
        <v>118</v>
      </c>
      <c r="J83">
        <v>2026</v>
      </c>
      <c r="K83">
        <v>7</v>
      </c>
      <c r="L83" t="s">
        <v>94</v>
      </c>
      <c r="M83">
        <v>108.16</v>
      </c>
      <c r="N83">
        <v>1</v>
      </c>
      <c r="O83">
        <v>108.16</v>
      </c>
      <c r="P83" t="s">
        <v>95</v>
      </c>
      <c r="Q83">
        <v>0</v>
      </c>
    </row>
    <row r="84" spans="1:17" x14ac:dyDescent="0.25">
      <c r="A84" t="s">
        <v>1005</v>
      </c>
      <c r="B84" t="s">
        <v>157</v>
      </c>
      <c r="C84" t="s">
        <v>133</v>
      </c>
      <c r="D84" t="s">
        <v>108</v>
      </c>
      <c r="E84" t="s">
        <v>104</v>
      </c>
      <c r="F84">
        <v>40700</v>
      </c>
      <c r="G84" t="s">
        <v>911</v>
      </c>
      <c r="I84" t="s">
        <v>120</v>
      </c>
      <c r="J84">
        <v>2026</v>
      </c>
      <c r="K84">
        <v>7</v>
      </c>
      <c r="L84" t="s">
        <v>94</v>
      </c>
      <c r="M84">
        <v>270.39999999999998</v>
      </c>
      <c r="N84">
        <v>1</v>
      </c>
      <c r="O84">
        <v>270.39999999999998</v>
      </c>
      <c r="P84" t="s">
        <v>95</v>
      </c>
      <c r="Q84">
        <v>0</v>
      </c>
    </row>
    <row r="85" spans="1:17" x14ac:dyDescent="0.25">
      <c r="A85" t="s">
        <v>1005</v>
      </c>
      <c r="B85" t="s">
        <v>157</v>
      </c>
      <c r="C85" t="s">
        <v>133</v>
      </c>
      <c r="D85" t="s">
        <v>108</v>
      </c>
      <c r="E85" t="s">
        <v>105</v>
      </c>
      <c r="F85">
        <v>40700</v>
      </c>
      <c r="G85" t="s">
        <v>911</v>
      </c>
      <c r="I85" t="s">
        <v>144</v>
      </c>
      <c r="J85">
        <v>2026</v>
      </c>
      <c r="K85">
        <v>7</v>
      </c>
      <c r="L85" t="s">
        <v>94</v>
      </c>
      <c r="M85">
        <v>1115.51</v>
      </c>
      <c r="N85">
        <v>1</v>
      </c>
      <c r="O85">
        <v>1115.51</v>
      </c>
      <c r="P85" t="s">
        <v>95</v>
      </c>
      <c r="Q85">
        <v>0</v>
      </c>
    </row>
    <row r="86" spans="1:17" x14ac:dyDescent="0.25">
      <c r="A86" t="s">
        <v>1005</v>
      </c>
      <c r="B86" t="s">
        <v>157</v>
      </c>
      <c r="C86" t="s">
        <v>133</v>
      </c>
      <c r="D86" t="s">
        <v>108</v>
      </c>
      <c r="E86" t="s">
        <v>105</v>
      </c>
      <c r="F86">
        <v>40700</v>
      </c>
      <c r="G86" t="s">
        <v>911</v>
      </c>
      <c r="I86" t="s">
        <v>139</v>
      </c>
      <c r="J86">
        <v>2026</v>
      </c>
      <c r="K86">
        <v>7</v>
      </c>
      <c r="L86" t="s">
        <v>94</v>
      </c>
      <c r="M86">
        <v>191.26</v>
      </c>
      <c r="N86">
        <v>1</v>
      </c>
      <c r="O86">
        <v>191.26</v>
      </c>
      <c r="P86" t="s">
        <v>95</v>
      </c>
      <c r="Q86">
        <v>0</v>
      </c>
    </row>
    <row r="87" spans="1:17" x14ac:dyDescent="0.25">
      <c r="A87" t="s">
        <v>1005</v>
      </c>
      <c r="B87" t="s">
        <v>157</v>
      </c>
      <c r="C87" t="s">
        <v>133</v>
      </c>
      <c r="D87" t="s">
        <v>108</v>
      </c>
      <c r="E87" t="s">
        <v>105</v>
      </c>
      <c r="F87">
        <v>40700</v>
      </c>
      <c r="G87" t="s">
        <v>911</v>
      </c>
      <c r="I87" t="s">
        <v>111</v>
      </c>
      <c r="J87">
        <v>2026</v>
      </c>
      <c r="K87">
        <v>7</v>
      </c>
      <c r="L87" t="s">
        <v>94</v>
      </c>
      <c r="M87">
        <v>1243.19</v>
      </c>
      <c r="N87">
        <v>1</v>
      </c>
      <c r="O87">
        <v>1243.19</v>
      </c>
      <c r="P87" t="s">
        <v>95</v>
      </c>
      <c r="Q87">
        <v>0</v>
      </c>
    </row>
    <row r="88" spans="1:17" x14ac:dyDescent="0.25">
      <c r="A88" t="s">
        <v>1005</v>
      </c>
      <c r="B88" t="s">
        <v>157</v>
      </c>
      <c r="C88" t="s">
        <v>133</v>
      </c>
      <c r="D88" t="s">
        <v>108</v>
      </c>
      <c r="E88" t="s">
        <v>105</v>
      </c>
      <c r="F88">
        <v>40700</v>
      </c>
      <c r="G88" t="s">
        <v>911</v>
      </c>
      <c r="I88" t="s">
        <v>158</v>
      </c>
      <c r="J88">
        <v>2026</v>
      </c>
      <c r="K88">
        <v>7</v>
      </c>
      <c r="L88" t="s">
        <v>94</v>
      </c>
      <c r="M88">
        <v>347.64</v>
      </c>
      <c r="N88">
        <v>1</v>
      </c>
      <c r="O88">
        <v>347.64</v>
      </c>
      <c r="P88" t="s">
        <v>95</v>
      </c>
      <c r="Q88">
        <v>0</v>
      </c>
    </row>
    <row r="89" spans="1:17" x14ac:dyDescent="0.25">
      <c r="A89" t="s">
        <v>1005</v>
      </c>
      <c r="B89" t="s">
        <v>161</v>
      </c>
      <c r="C89" t="s">
        <v>133</v>
      </c>
      <c r="D89" t="s">
        <v>108</v>
      </c>
      <c r="E89" t="s">
        <v>102</v>
      </c>
      <c r="F89">
        <v>40700</v>
      </c>
      <c r="G89" t="s">
        <v>911</v>
      </c>
      <c r="I89" t="s">
        <v>125</v>
      </c>
      <c r="J89">
        <v>2026</v>
      </c>
      <c r="K89">
        <v>7</v>
      </c>
      <c r="L89" t="s">
        <v>94</v>
      </c>
      <c r="M89">
        <v>616.09</v>
      </c>
      <c r="N89">
        <v>1</v>
      </c>
      <c r="O89">
        <v>616.09</v>
      </c>
      <c r="P89" t="s">
        <v>95</v>
      </c>
      <c r="Q89">
        <v>1</v>
      </c>
    </row>
    <row r="90" spans="1:17" x14ac:dyDescent="0.25">
      <c r="A90" t="s">
        <v>1005</v>
      </c>
      <c r="B90" t="s">
        <v>161</v>
      </c>
      <c r="C90" t="s">
        <v>133</v>
      </c>
      <c r="D90" t="s">
        <v>108</v>
      </c>
      <c r="E90" t="s">
        <v>105</v>
      </c>
      <c r="F90">
        <v>40700</v>
      </c>
      <c r="G90" t="s">
        <v>911</v>
      </c>
      <c r="I90" t="s">
        <v>109</v>
      </c>
      <c r="J90">
        <v>2026</v>
      </c>
      <c r="K90">
        <v>7</v>
      </c>
      <c r="L90" t="s">
        <v>94</v>
      </c>
      <c r="M90">
        <v>95.63</v>
      </c>
      <c r="N90">
        <v>1</v>
      </c>
      <c r="O90">
        <v>95.63</v>
      </c>
      <c r="P90" t="s">
        <v>95</v>
      </c>
      <c r="Q90">
        <v>0</v>
      </c>
    </row>
    <row r="91" spans="1:17" x14ac:dyDescent="0.25">
      <c r="A91" t="s">
        <v>1005</v>
      </c>
      <c r="B91" t="s">
        <v>161</v>
      </c>
      <c r="C91" t="s">
        <v>133</v>
      </c>
      <c r="D91" t="s">
        <v>108</v>
      </c>
      <c r="E91" t="s">
        <v>104</v>
      </c>
      <c r="F91">
        <v>40700</v>
      </c>
      <c r="G91" t="s">
        <v>911</v>
      </c>
      <c r="I91" t="s">
        <v>118</v>
      </c>
      <c r="J91">
        <v>2026</v>
      </c>
      <c r="K91">
        <v>7</v>
      </c>
      <c r="L91" t="s">
        <v>94</v>
      </c>
      <c r="M91">
        <v>108.16</v>
      </c>
      <c r="N91">
        <v>1</v>
      </c>
      <c r="O91">
        <v>108.16</v>
      </c>
      <c r="P91" t="s">
        <v>95</v>
      </c>
      <c r="Q91">
        <v>0</v>
      </c>
    </row>
    <row r="92" spans="1:17" x14ac:dyDescent="0.25">
      <c r="A92" t="s">
        <v>1005</v>
      </c>
      <c r="B92" t="s">
        <v>161</v>
      </c>
      <c r="C92" t="s">
        <v>133</v>
      </c>
      <c r="D92" t="s">
        <v>108</v>
      </c>
      <c r="E92" t="s">
        <v>104</v>
      </c>
      <c r="F92">
        <v>40700</v>
      </c>
      <c r="G92" t="s">
        <v>911</v>
      </c>
      <c r="I92" t="s">
        <v>120</v>
      </c>
      <c r="J92">
        <v>2026</v>
      </c>
      <c r="K92">
        <v>7</v>
      </c>
      <c r="L92" t="s">
        <v>94</v>
      </c>
      <c r="M92">
        <v>135.19999999999999</v>
      </c>
      <c r="N92">
        <v>1</v>
      </c>
      <c r="O92">
        <v>135.19999999999999</v>
      </c>
      <c r="P92" t="s">
        <v>95</v>
      </c>
      <c r="Q92">
        <v>0</v>
      </c>
    </row>
    <row r="93" spans="1:17" x14ac:dyDescent="0.25">
      <c r="A93" t="s">
        <v>1005</v>
      </c>
      <c r="B93" t="s">
        <v>161</v>
      </c>
      <c r="C93" t="s">
        <v>133</v>
      </c>
      <c r="D93" t="s">
        <v>108</v>
      </c>
      <c r="E93" t="s">
        <v>105</v>
      </c>
      <c r="F93">
        <v>40700</v>
      </c>
      <c r="G93" t="s">
        <v>911</v>
      </c>
      <c r="I93" t="s">
        <v>121</v>
      </c>
      <c r="J93">
        <v>2026</v>
      </c>
      <c r="K93">
        <v>7</v>
      </c>
      <c r="L93" t="s">
        <v>94</v>
      </c>
      <c r="M93">
        <v>231.78</v>
      </c>
      <c r="N93">
        <v>1</v>
      </c>
      <c r="O93">
        <v>231.78</v>
      </c>
      <c r="P93" t="s">
        <v>95</v>
      </c>
      <c r="Q93">
        <v>0</v>
      </c>
    </row>
    <row r="94" spans="1:17" x14ac:dyDescent="0.25">
      <c r="A94" t="s">
        <v>1005</v>
      </c>
      <c r="B94" t="s">
        <v>161</v>
      </c>
      <c r="C94" t="s">
        <v>133</v>
      </c>
      <c r="D94" t="s">
        <v>108</v>
      </c>
      <c r="E94" t="s">
        <v>105</v>
      </c>
      <c r="F94">
        <v>40700</v>
      </c>
      <c r="G94" t="s">
        <v>911</v>
      </c>
      <c r="I94" t="s">
        <v>139</v>
      </c>
      <c r="J94">
        <v>2026</v>
      </c>
      <c r="K94">
        <v>7</v>
      </c>
      <c r="L94" t="s">
        <v>94</v>
      </c>
      <c r="M94">
        <v>95.63</v>
      </c>
      <c r="N94">
        <v>1</v>
      </c>
      <c r="O94">
        <v>95.63</v>
      </c>
      <c r="P94" t="s">
        <v>95</v>
      </c>
      <c r="Q94">
        <v>0</v>
      </c>
    </row>
    <row r="95" spans="1:17" x14ac:dyDescent="0.25">
      <c r="A95" t="s">
        <v>1005</v>
      </c>
      <c r="B95" t="s">
        <v>161</v>
      </c>
      <c r="C95" t="s">
        <v>133</v>
      </c>
      <c r="D95" t="s">
        <v>108</v>
      </c>
      <c r="E95" t="s">
        <v>105</v>
      </c>
      <c r="F95">
        <v>40700</v>
      </c>
      <c r="G95" t="s">
        <v>911</v>
      </c>
      <c r="I95" t="s">
        <v>111</v>
      </c>
      <c r="J95">
        <v>2026</v>
      </c>
      <c r="K95">
        <v>7</v>
      </c>
      <c r="L95" t="s">
        <v>94</v>
      </c>
      <c r="M95">
        <v>956.3</v>
      </c>
      <c r="N95">
        <v>1</v>
      </c>
      <c r="O95">
        <v>956.3</v>
      </c>
      <c r="P95" t="s">
        <v>95</v>
      </c>
      <c r="Q95">
        <v>0</v>
      </c>
    </row>
    <row r="96" spans="1:17" x14ac:dyDescent="0.25">
      <c r="A96" t="s">
        <v>1005</v>
      </c>
      <c r="B96" t="s">
        <v>161</v>
      </c>
      <c r="C96" t="s">
        <v>133</v>
      </c>
      <c r="D96" t="s">
        <v>108</v>
      </c>
      <c r="E96" t="s">
        <v>105</v>
      </c>
      <c r="F96">
        <v>40700</v>
      </c>
      <c r="G96" t="s">
        <v>911</v>
      </c>
      <c r="I96" t="s">
        <v>158</v>
      </c>
      <c r="J96">
        <v>2026</v>
      </c>
      <c r="K96">
        <v>7</v>
      </c>
      <c r="L96" t="s">
        <v>94</v>
      </c>
      <c r="M96">
        <v>521.46</v>
      </c>
      <c r="N96">
        <v>1</v>
      </c>
      <c r="O96">
        <v>521.46</v>
      </c>
      <c r="P96" t="s">
        <v>95</v>
      </c>
      <c r="Q96">
        <v>0</v>
      </c>
    </row>
    <row r="97" spans="1:17" x14ac:dyDescent="0.25">
      <c r="A97" t="s">
        <v>1005</v>
      </c>
      <c r="B97" t="s">
        <v>162</v>
      </c>
      <c r="C97" t="s">
        <v>133</v>
      </c>
      <c r="D97" t="s">
        <v>108</v>
      </c>
      <c r="E97" t="s">
        <v>105</v>
      </c>
      <c r="F97">
        <v>40700</v>
      </c>
      <c r="G97" t="s">
        <v>911</v>
      </c>
      <c r="I97" t="s">
        <v>111</v>
      </c>
      <c r="J97">
        <v>2026</v>
      </c>
      <c r="K97">
        <v>7</v>
      </c>
      <c r="L97" t="s">
        <v>94</v>
      </c>
      <c r="M97">
        <v>382.52</v>
      </c>
      <c r="N97">
        <v>1</v>
      </c>
      <c r="O97">
        <v>382.52</v>
      </c>
      <c r="P97" t="s">
        <v>95</v>
      </c>
      <c r="Q97">
        <v>0</v>
      </c>
    </row>
    <row r="98" spans="1:17" x14ac:dyDescent="0.25">
      <c r="A98" t="s">
        <v>1005</v>
      </c>
      <c r="B98" t="s">
        <v>163</v>
      </c>
      <c r="C98" t="s">
        <v>133</v>
      </c>
      <c r="D98" t="s">
        <v>108</v>
      </c>
      <c r="E98" t="s">
        <v>105</v>
      </c>
      <c r="F98">
        <v>40700</v>
      </c>
      <c r="G98" t="s">
        <v>911</v>
      </c>
      <c r="I98" t="s">
        <v>109</v>
      </c>
      <c r="J98">
        <v>2026</v>
      </c>
      <c r="K98">
        <v>7</v>
      </c>
      <c r="L98" t="s">
        <v>94</v>
      </c>
      <c r="M98">
        <v>95.63</v>
      </c>
      <c r="N98">
        <v>1</v>
      </c>
      <c r="O98">
        <v>95.63</v>
      </c>
      <c r="P98" t="s">
        <v>95</v>
      </c>
      <c r="Q98">
        <v>0</v>
      </c>
    </row>
    <row r="99" spans="1:17" x14ac:dyDescent="0.25">
      <c r="A99" t="s">
        <v>1005</v>
      </c>
      <c r="B99" t="s">
        <v>163</v>
      </c>
      <c r="C99" t="s">
        <v>133</v>
      </c>
      <c r="D99" t="s">
        <v>108</v>
      </c>
      <c r="E99" t="s">
        <v>105</v>
      </c>
      <c r="F99">
        <v>40700</v>
      </c>
      <c r="G99" t="s">
        <v>911</v>
      </c>
      <c r="I99" t="s">
        <v>121</v>
      </c>
      <c r="J99">
        <v>2026</v>
      </c>
      <c r="K99">
        <v>7</v>
      </c>
      <c r="L99" t="s">
        <v>94</v>
      </c>
      <c r="M99">
        <v>115.89</v>
      </c>
      <c r="N99">
        <v>1</v>
      </c>
      <c r="O99">
        <v>115.89</v>
      </c>
      <c r="P99" t="s">
        <v>95</v>
      </c>
      <c r="Q99">
        <v>0</v>
      </c>
    </row>
    <row r="100" spans="1:17" x14ac:dyDescent="0.25">
      <c r="A100" t="s">
        <v>1005</v>
      </c>
      <c r="B100" t="s">
        <v>163</v>
      </c>
      <c r="C100" t="s">
        <v>133</v>
      </c>
      <c r="D100" t="s">
        <v>108</v>
      </c>
      <c r="E100" t="s">
        <v>105</v>
      </c>
      <c r="F100">
        <v>40700</v>
      </c>
      <c r="G100" t="s">
        <v>911</v>
      </c>
      <c r="I100" t="s">
        <v>111</v>
      </c>
      <c r="J100">
        <v>2026</v>
      </c>
      <c r="K100">
        <v>7</v>
      </c>
      <c r="L100" t="s">
        <v>94</v>
      </c>
      <c r="M100">
        <v>478.15</v>
      </c>
      <c r="N100">
        <v>1</v>
      </c>
      <c r="O100">
        <v>478.15</v>
      </c>
      <c r="P100" t="s">
        <v>95</v>
      </c>
      <c r="Q100">
        <v>0</v>
      </c>
    </row>
    <row r="101" spans="1:17" x14ac:dyDescent="0.25">
      <c r="A101" t="s">
        <v>1005</v>
      </c>
      <c r="B101" t="s">
        <v>164</v>
      </c>
      <c r="C101" t="s">
        <v>133</v>
      </c>
      <c r="D101" t="s">
        <v>108</v>
      </c>
      <c r="E101" t="s">
        <v>104</v>
      </c>
      <c r="F101">
        <v>40700</v>
      </c>
      <c r="G101" t="s">
        <v>911</v>
      </c>
      <c r="I101" t="s">
        <v>118</v>
      </c>
      <c r="J101">
        <v>2026</v>
      </c>
      <c r="K101">
        <v>7</v>
      </c>
      <c r="L101" t="s">
        <v>94</v>
      </c>
      <c r="M101">
        <v>54.08</v>
      </c>
      <c r="N101">
        <v>1</v>
      </c>
      <c r="O101">
        <v>54.08</v>
      </c>
      <c r="P101" t="s">
        <v>95</v>
      </c>
      <c r="Q101">
        <v>0</v>
      </c>
    </row>
    <row r="102" spans="1:17" x14ac:dyDescent="0.25">
      <c r="A102" t="s">
        <v>1005</v>
      </c>
      <c r="B102" t="s">
        <v>164</v>
      </c>
      <c r="C102" t="s">
        <v>133</v>
      </c>
      <c r="D102" t="s">
        <v>108</v>
      </c>
      <c r="E102" t="s">
        <v>104</v>
      </c>
      <c r="F102">
        <v>40700</v>
      </c>
      <c r="G102" t="s">
        <v>911</v>
      </c>
      <c r="I102" t="s">
        <v>120</v>
      </c>
      <c r="J102">
        <v>2026</v>
      </c>
      <c r="K102">
        <v>7</v>
      </c>
      <c r="L102" t="s">
        <v>94</v>
      </c>
      <c r="M102">
        <v>135.19999999999999</v>
      </c>
      <c r="N102">
        <v>1</v>
      </c>
      <c r="O102">
        <v>135.19999999999999</v>
      </c>
      <c r="P102" t="s">
        <v>95</v>
      </c>
      <c r="Q102">
        <v>0</v>
      </c>
    </row>
    <row r="103" spans="1:17" x14ac:dyDescent="0.25">
      <c r="A103" t="s">
        <v>1005</v>
      </c>
      <c r="B103" t="s">
        <v>164</v>
      </c>
      <c r="C103" t="s">
        <v>133</v>
      </c>
      <c r="D103" t="s">
        <v>108</v>
      </c>
      <c r="E103" t="s">
        <v>105</v>
      </c>
      <c r="F103">
        <v>40700</v>
      </c>
      <c r="G103" t="s">
        <v>911</v>
      </c>
      <c r="I103" t="s">
        <v>121</v>
      </c>
      <c r="J103">
        <v>2026</v>
      </c>
      <c r="K103">
        <v>7</v>
      </c>
      <c r="L103" t="s">
        <v>94</v>
      </c>
      <c r="M103">
        <v>115.89</v>
      </c>
      <c r="N103">
        <v>1</v>
      </c>
      <c r="O103">
        <v>115.89</v>
      </c>
      <c r="P103" t="s">
        <v>95</v>
      </c>
      <c r="Q103">
        <v>0</v>
      </c>
    </row>
    <row r="104" spans="1:17" x14ac:dyDescent="0.25">
      <c r="A104" t="s">
        <v>1005</v>
      </c>
      <c r="B104" t="s">
        <v>164</v>
      </c>
      <c r="C104" t="s">
        <v>133</v>
      </c>
      <c r="D104" t="s">
        <v>108</v>
      </c>
      <c r="E104" t="s">
        <v>105</v>
      </c>
      <c r="F104">
        <v>40700</v>
      </c>
      <c r="G104" t="s">
        <v>911</v>
      </c>
      <c r="I104" t="s">
        <v>111</v>
      </c>
      <c r="J104">
        <v>2026</v>
      </c>
      <c r="K104">
        <v>7</v>
      </c>
      <c r="L104" t="s">
        <v>94</v>
      </c>
      <c r="M104">
        <v>573.78</v>
      </c>
      <c r="N104">
        <v>1</v>
      </c>
      <c r="O104">
        <v>573.78</v>
      </c>
      <c r="P104" t="s">
        <v>95</v>
      </c>
      <c r="Q104">
        <v>0</v>
      </c>
    </row>
    <row r="105" spans="1:17" x14ac:dyDescent="0.25">
      <c r="A105" t="s">
        <v>1005</v>
      </c>
      <c r="B105" t="s">
        <v>165</v>
      </c>
      <c r="C105" t="s">
        <v>133</v>
      </c>
      <c r="D105" t="s">
        <v>108</v>
      </c>
      <c r="E105" t="s">
        <v>102</v>
      </c>
      <c r="F105">
        <v>40700</v>
      </c>
      <c r="G105" t="s">
        <v>911</v>
      </c>
      <c r="I105" t="s">
        <v>186</v>
      </c>
      <c r="J105">
        <v>2026</v>
      </c>
      <c r="K105">
        <v>7</v>
      </c>
      <c r="L105" t="s">
        <v>94</v>
      </c>
      <c r="M105">
        <v>659.35</v>
      </c>
      <c r="N105">
        <v>1</v>
      </c>
      <c r="O105">
        <v>659.35</v>
      </c>
      <c r="P105" t="s">
        <v>95</v>
      </c>
      <c r="Q105">
        <v>1</v>
      </c>
    </row>
    <row r="106" spans="1:17" x14ac:dyDescent="0.25">
      <c r="A106" t="s">
        <v>1005</v>
      </c>
      <c r="B106" t="s">
        <v>165</v>
      </c>
      <c r="C106" t="s">
        <v>133</v>
      </c>
      <c r="D106" t="s">
        <v>108</v>
      </c>
      <c r="E106" t="s">
        <v>105</v>
      </c>
      <c r="F106">
        <v>40700</v>
      </c>
      <c r="G106" t="s">
        <v>911</v>
      </c>
      <c r="I106" t="s">
        <v>121</v>
      </c>
      <c r="J106">
        <v>2026</v>
      </c>
      <c r="K106">
        <v>7</v>
      </c>
      <c r="L106" t="s">
        <v>94</v>
      </c>
      <c r="M106">
        <v>115.89</v>
      </c>
      <c r="N106">
        <v>1</v>
      </c>
      <c r="O106">
        <v>115.89</v>
      </c>
      <c r="P106" t="s">
        <v>95</v>
      </c>
      <c r="Q106">
        <v>0</v>
      </c>
    </row>
    <row r="107" spans="1:17" x14ac:dyDescent="0.25">
      <c r="A107" t="s">
        <v>1005</v>
      </c>
      <c r="B107" t="s">
        <v>165</v>
      </c>
      <c r="C107" t="s">
        <v>133</v>
      </c>
      <c r="D107" t="s">
        <v>108</v>
      </c>
      <c r="E107" t="s">
        <v>105</v>
      </c>
      <c r="F107">
        <v>40700</v>
      </c>
      <c r="G107" t="s">
        <v>911</v>
      </c>
      <c r="I107" t="s">
        <v>139</v>
      </c>
      <c r="J107">
        <v>2026</v>
      </c>
      <c r="K107">
        <v>7</v>
      </c>
      <c r="L107" t="s">
        <v>94</v>
      </c>
      <c r="M107">
        <v>95.63</v>
      </c>
      <c r="N107">
        <v>1</v>
      </c>
      <c r="O107">
        <v>95.63</v>
      </c>
      <c r="P107" t="s">
        <v>95</v>
      </c>
      <c r="Q107">
        <v>0</v>
      </c>
    </row>
    <row r="108" spans="1:17" x14ac:dyDescent="0.25">
      <c r="A108" t="s">
        <v>1005</v>
      </c>
      <c r="B108" t="s">
        <v>165</v>
      </c>
      <c r="C108" t="s">
        <v>133</v>
      </c>
      <c r="D108" t="s">
        <v>108</v>
      </c>
      <c r="E108" t="s">
        <v>105</v>
      </c>
      <c r="F108">
        <v>40700</v>
      </c>
      <c r="G108" t="s">
        <v>911</v>
      </c>
      <c r="I108" t="s">
        <v>158</v>
      </c>
      <c r="J108">
        <v>2026</v>
      </c>
      <c r="K108">
        <v>7</v>
      </c>
      <c r="L108" t="s">
        <v>94</v>
      </c>
      <c r="M108">
        <v>173.82</v>
      </c>
      <c r="N108">
        <v>1</v>
      </c>
      <c r="O108">
        <v>173.82</v>
      </c>
      <c r="P108" t="s">
        <v>95</v>
      </c>
      <c r="Q108">
        <v>0</v>
      </c>
    </row>
    <row r="109" spans="1:17" x14ac:dyDescent="0.25">
      <c r="A109" t="s">
        <v>1005</v>
      </c>
      <c r="B109" t="s">
        <v>170</v>
      </c>
      <c r="C109" t="s">
        <v>133</v>
      </c>
      <c r="D109" t="s">
        <v>108</v>
      </c>
      <c r="E109" t="s">
        <v>105</v>
      </c>
      <c r="F109">
        <v>40700</v>
      </c>
      <c r="G109" t="s">
        <v>911</v>
      </c>
      <c r="I109" t="s">
        <v>121</v>
      </c>
      <c r="J109">
        <v>2026</v>
      </c>
      <c r="K109">
        <v>7</v>
      </c>
      <c r="L109" t="s">
        <v>94</v>
      </c>
      <c r="M109">
        <v>347.67</v>
      </c>
      <c r="N109">
        <v>1</v>
      </c>
      <c r="O109">
        <v>347.67</v>
      </c>
      <c r="P109" t="s">
        <v>95</v>
      </c>
      <c r="Q109">
        <v>0</v>
      </c>
    </row>
    <row r="110" spans="1:17" x14ac:dyDescent="0.25">
      <c r="A110" t="s">
        <v>1005</v>
      </c>
      <c r="B110" t="s">
        <v>170</v>
      </c>
      <c r="C110" t="s">
        <v>133</v>
      </c>
      <c r="D110" t="s">
        <v>108</v>
      </c>
      <c r="E110" t="s">
        <v>105</v>
      </c>
      <c r="F110">
        <v>40700</v>
      </c>
      <c r="G110" t="s">
        <v>911</v>
      </c>
      <c r="I110" t="s">
        <v>139</v>
      </c>
      <c r="J110">
        <v>2026</v>
      </c>
      <c r="K110">
        <v>7</v>
      </c>
      <c r="L110" t="s">
        <v>94</v>
      </c>
      <c r="M110">
        <v>95.63</v>
      </c>
      <c r="N110">
        <v>1</v>
      </c>
      <c r="O110">
        <v>95.63</v>
      </c>
      <c r="P110" t="s">
        <v>95</v>
      </c>
      <c r="Q110">
        <v>0</v>
      </c>
    </row>
    <row r="111" spans="1:17" x14ac:dyDescent="0.25">
      <c r="A111" t="s">
        <v>1005</v>
      </c>
      <c r="B111" t="s">
        <v>170</v>
      </c>
      <c r="C111" t="s">
        <v>133</v>
      </c>
      <c r="D111" t="s">
        <v>108</v>
      </c>
      <c r="E111" t="s">
        <v>105</v>
      </c>
      <c r="F111">
        <v>40700</v>
      </c>
      <c r="G111" t="s">
        <v>911</v>
      </c>
      <c r="I111" t="s">
        <v>111</v>
      </c>
      <c r="J111">
        <v>2026</v>
      </c>
      <c r="K111">
        <v>7</v>
      </c>
      <c r="L111" t="s">
        <v>94</v>
      </c>
      <c r="M111">
        <v>191.26</v>
      </c>
      <c r="N111">
        <v>1</v>
      </c>
      <c r="O111">
        <v>191.26</v>
      </c>
      <c r="P111" t="s">
        <v>95</v>
      </c>
      <c r="Q111">
        <v>0</v>
      </c>
    </row>
    <row r="112" spans="1:17" x14ac:dyDescent="0.25">
      <c r="A112" t="s">
        <v>1005</v>
      </c>
      <c r="B112" t="s">
        <v>170</v>
      </c>
      <c r="C112" t="s">
        <v>133</v>
      </c>
      <c r="D112" t="s">
        <v>108</v>
      </c>
      <c r="E112" t="s">
        <v>105</v>
      </c>
      <c r="F112">
        <v>40700</v>
      </c>
      <c r="G112" t="s">
        <v>911</v>
      </c>
      <c r="I112" t="s">
        <v>158</v>
      </c>
      <c r="J112">
        <v>2026</v>
      </c>
      <c r="K112">
        <v>7</v>
      </c>
      <c r="L112" t="s">
        <v>94</v>
      </c>
      <c r="M112">
        <v>347.64</v>
      </c>
      <c r="N112">
        <v>1</v>
      </c>
      <c r="O112">
        <v>347.64</v>
      </c>
      <c r="P112" t="s">
        <v>95</v>
      </c>
      <c r="Q112">
        <v>0</v>
      </c>
    </row>
    <row r="113" spans="1:17" x14ac:dyDescent="0.25">
      <c r="A113" t="s">
        <v>1005</v>
      </c>
      <c r="B113" t="s">
        <v>171</v>
      </c>
      <c r="C113" t="s">
        <v>133</v>
      </c>
      <c r="D113" t="s">
        <v>108</v>
      </c>
      <c r="E113" t="s">
        <v>105</v>
      </c>
      <c r="F113">
        <v>40700</v>
      </c>
      <c r="G113" t="s">
        <v>911</v>
      </c>
      <c r="I113" t="s">
        <v>121</v>
      </c>
      <c r="J113">
        <v>2026</v>
      </c>
      <c r="K113">
        <v>7</v>
      </c>
      <c r="L113" t="s">
        <v>94</v>
      </c>
      <c r="M113">
        <v>115.89</v>
      </c>
      <c r="N113">
        <v>1</v>
      </c>
      <c r="O113">
        <v>115.89</v>
      </c>
      <c r="P113" t="s">
        <v>95</v>
      </c>
      <c r="Q113">
        <v>0</v>
      </c>
    </row>
    <row r="114" spans="1:17" x14ac:dyDescent="0.25">
      <c r="A114" t="s">
        <v>1005</v>
      </c>
      <c r="B114" t="s">
        <v>171</v>
      </c>
      <c r="C114" t="s">
        <v>133</v>
      </c>
      <c r="D114" t="s">
        <v>108</v>
      </c>
      <c r="E114" t="s">
        <v>105</v>
      </c>
      <c r="F114">
        <v>40700</v>
      </c>
      <c r="G114" t="s">
        <v>911</v>
      </c>
      <c r="I114" t="s">
        <v>139</v>
      </c>
      <c r="J114">
        <v>2026</v>
      </c>
      <c r="K114">
        <v>7</v>
      </c>
      <c r="L114" t="s">
        <v>94</v>
      </c>
      <c r="M114">
        <v>95.63</v>
      </c>
      <c r="N114">
        <v>1</v>
      </c>
      <c r="O114">
        <v>95.63</v>
      </c>
      <c r="P114" t="s">
        <v>95</v>
      </c>
      <c r="Q114">
        <v>0</v>
      </c>
    </row>
    <row r="115" spans="1:17" x14ac:dyDescent="0.25">
      <c r="A115" t="s">
        <v>1005</v>
      </c>
      <c r="B115" t="s">
        <v>171</v>
      </c>
      <c r="C115" t="s">
        <v>133</v>
      </c>
      <c r="D115" t="s">
        <v>108</v>
      </c>
      <c r="E115" t="s">
        <v>105</v>
      </c>
      <c r="F115">
        <v>40700</v>
      </c>
      <c r="G115" t="s">
        <v>911</v>
      </c>
      <c r="I115" t="s">
        <v>111</v>
      </c>
      <c r="J115">
        <v>2026</v>
      </c>
      <c r="K115">
        <v>7</v>
      </c>
      <c r="L115" t="s">
        <v>94</v>
      </c>
      <c r="M115">
        <v>669.41</v>
      </c>
      <c r="N115">
        <v>1</v>
      </c>
      <c r="O115">
        <v>669.41</v>
      </c>
      <c r="P115" t="s">
        <v>95</v>
      </c>
      <c r="Q115">
        <v>0</v>
      </c>
    </row>
    <row r="116" spans="1:17" x14ac:dyDescent="0.25">
      <c r="A116" t="s">
        <v>1005</v>
      </c>
      <c r="B116" t="s">
        <v>172</v>
      </c>
      <c r="C116" t="s">
        <v>133</v>
      </c>
      <c r="D116" t="s">
        <v>108</v>
      </c>
      <c r="E116" t="s">
        <v>105</v>
      </c>
      <c r="F116">
        <v>40700</v>
      </c>
      <c r="G116" t="s">
        <v>911</v>
      </c>
      <c r="I116" t="s">
        <v>109</v>
      </c>
      <c r="J116">
        <v>2026</v>
      </c>
      <c r="K116">
        <v>7</v>
      </c>
      <c r="L116" t="s">
        <v>94</v>
      </c>
      <c r="M116">
        <v>191.26</v>
      </c>
      <c r="N116">
        <v>1</v>
      </c>
      <c r="O116">
        <v>191.26</v>
      </c>
      <c r="P116" t="s">
        <v>95</v>
      </c>
      <c r="Q116">
        <v>0</v>
      </c>
    </row>
    <row r="117" spans="1:17" x14ac:dyDescent="0.25">
      <c r="A117" t="s">
        <v>1005</v>
      </c>
      <c r="B117" t="s">
        <v>172</v>
      </c>
      <c r="C117" t="s">
        <v>133</v>
      </c>
      <c r="D117" t="s">
        <v>108</v>
      </c>
      <c r="E117" t="s">
        <v>105</v>
      </c>
      <c r="F117">
        <v>40700</v>
      </c>
      <c r="G117" t="s">
        <v>911</v>
      </c>
      <c r="I117" t="s">
        <v>121</v>
      </c>
      <c r="J117">
        <v>2026</v>
      </c>
      <c r="K117">
        <v>7</v>
      </c>
      <c r="L117" t="s">
        <v>94</v>
      </c>
      <c r="M117">
        <v>115.89</v>
      </c>
      <c r="N117">
        <v>1</v>
      </c>
      <c r="O117">
        <v>115.89</v>
      </c>
      <c r="P117" t="s">
        <v>95</v>
      </c>
      <c r="Q117">
        <v>0</v>
      </c>
    </row>
    <row r="118" spans="1:17" x14ac:dyDescent="0.25">
      <c r="A118" t="s">
        <v>1005</v>
      </c>
      <c r="B118" t="s">
        <v>172</v>
      </c>
      <c r="C118" t="s">
        <v>133</v>
      </c>
      <c r="D118" t="s">
        <v>108</v>
      </c>
      <c r="E118" t="s">
        <v>105</v>
      </c>
      <c r="F118">
        <v>40700</v>
      </c>
      <c r="G118" t="s">
        <v>911</v>
      </c>
      <c r="I118" t="s">
        <v>139</v>
      </c>
      <c r="J118">
        <v>2026</v>
      </c>
      <c r="K118">
        <v>7</v>
      </c>
      <c r="L118" t="s">
        <v>94</v>
      </c>
      <c r="M118">
        <v>95.63</v>
      </c>
      <c r="N118">
        <v>1</v>
      </c>
      <c r="O118">
        <v>95.63</v>
      </c>
      <c r="P118" t="s">
        <v>95</v>
      </c>
      <c r="Q118">
        <v>0</v>
      </c>
    </row>
    <row r="119" spans="1:17" x14ac:dyDescent="0.25">
      <c r="A119" t="s">
        <v>1005</v>
      </c>
      <c r="B119" t="s">
        <v>172</v>
      </c>
      <c r="C119" t="s">
        <v>133</v>
      </c>
      <c r="D119" t="s">
        <v>108</v>
      </c>
      <c r="E119" t="s">
        <v>105</v>
      </c>
      <c r="F119">
        <v>40700</v>
      </c>
      <c r="G119" t="s">
        <v>911</v>
      </c>
      <c r="I119" t="s">
        <v>111</v>
      </c>
      <c r="J119">
        <v>2026</v>
      </c>
      <c r="K119">
        <v>7</v>
      </c>
      <c r="L119" t="s">
        <v>94</v>
      </c>
      <c r="M119">
        <v>573.78</v>
      </c>
      <c r="N119">
        <v>1</v>
      </c>
      <c r="O119">
        <v>573.78</v>
      </c>
      <c r="P119" t="s">
        <v>95</v>
      </c>
      <c r="Q119">
        <v>0</v>
      </c>
    </row>
    <row r="120" spans="1:17" x14ac:dyDescent="0.25">
      <c r="A120" t="s">
        <v>1005</v>
      </c>
      <c r="B120" t="s">
        <v>173</v>
      </c>
      <c r="C120" t="s">
        <v>133</v>
      </c>
      <c r="D120" t="s">
        <v>108</v>
      </c>
      <c r="E120" t="s">
        <v>105</v>
      </c>
      <c r="F120">
        <v>40700</v>
      </c>
      <c r="G120" t="s">
        <v>911</v>
      </c>
      <c r="I120" t="s">
        <v>121</v>
      </c>
      <c r="J120">
        <v>2026</v>
      </c>
      <c r="K120">
        <v>7</v>
      </c>
      <c r="L120" t="s">
        <v>94</v>
      </c>
      <c r="M120">
        <v>115.89</v>
      </c>
      <c r="N120">
        <v>1</v>
      </c>
      <c r="O120">
        <v>115.89</v>
      </c>
      <c r="P120" t="s">
        <v>95</v>
      </c>
      <c r="Q120">
        <v>0</v>
      </c>
    </row>
    <row r="121" spans="1:17" x14ac:dyDescent="0.25">
      <c r="A121" t="s">
        <v>1005</v>
      </c>
      <c r="B121" t="s">
        <v>173</v>
      </c>
      <c r="C121" t="s">
        <v>133</v>
      </c>
      <c r="D121" t="s">
        <v>108</v>
      </c>
      <c r="E121" t="s">
        <v>105</v>
      </c>
      <c r="F121">
        <v>40700</v>
      </c>
      <c r="G121" t="s">
        <v>911</v>
      </c>
      <c r="I121" t="s">
        <v>139</v>
      </c>
      <c r="J121">
        <v>2026</v>
      </c>
      <c r="K121">
        <v>7</v>
      </c>
      <c r="L121" t="s">
        <v>94</v>
      </c>
      <c r="M121">
        <v>95.63</v>
      </c>
      <c r="N121">
        <v>1</v>
      </c>
      <c r="O121">
        <v>95.63</v>
      </c>
      <c r="P121" t="s">
        <v>95</v>
      </c>
      <c r="Q121">
        <v>0</v>
      </c>
    </row>
    <row r="122" spans="1:17" x14ac:dyDescent="0.25">
      <c r="A122" t="s">
        <v>1005</v>
      </c>
      <c r="B122" t="s">
        <v>173</v>
      </c>
      <c r="C122" t="s">
        <v>133</v>
      </c>
      <c r="D122" t="s">
        <v>108</v>
      </c>
      <c r="E122" t="s">
        <v>105</v>
      </c>
      <c r="F122">
        <v>40700</v>
      </c>
      <c r="G122" t="s">
        <v>911</v>
      </c>
      <c r="I122" t="s">
        <v>111</v>
      </c>
      <c r="J122">
        <v>2026</v>
      </c>
      <c r="K122">
        <v>7</v>
      </c>
      <c r="L122" t="s">
        <v>94</v>
      </c>
      <c r="M122">
        <v>956.3</v>
      </c>
      <c r="N122">
        <v>1</v>
      </c>
      <c r="O122">
        <v>956.3</v>
      </c>
      <c r="P122" t="s">
        <v>95</v>
      </c>
      <c r="Q122">
        <v>0</v>
      </c>
    </row>
    <row r="123" spans="1:17" x14ac:dyDescent="0.25">
      <c r="A123" t="s">
        <v>1005</v>
      </c>
      <c r="B123" t="s">
        <v>174</v>
      </c>
      <c r="C123" t="s">
        <v>133</v>
      </c>
      <c r="D123" t="s">
        <v>108</v>
      </c>
      <c r="E123" t="s">
        <v>105</v>
      </c>
      <c r="F123">
        <v>40700</v>
      </c>
      <c r="G123" t="s">
        <v>911</v>
      </c>
      <c r="I123" t="s">
        <v>111</v>
      </c>
      <c r="J123">
        <v>2026</v>
      </c>
      <c r="K123">
        <v>7</v>
      </c>
      <c r="L123" t="s">
        <v>94</v>
      </c>
      <c r="M123">
        <v>95.63</v>
      </c>
      <c r="N123">
        <v>1</v>
      </c>
      <c r="O123">
        <v>95.63</v>
      </c>
      <c r="P123" t="s">
        <v>95</v>
      </c>
      <c r="Q123">
        <v>0</v>
      </c>
    </row>
    <row r="124" spans="1:17" x14ac:dyDescent="0.25">
      <c r="A124" t="s">
        <v>1005</v>
      </c>
      <c r="B124" t="s">
        <v>175</v>
      </c>
      <c r="C124" t="s">
        <v>133</v>
      </c>
      <c r="D124" t="s">
        <v>108</v>
      </c>
      <c r="E124" t="s">
        <v>102</v>
      </c>
      <c r="F124">
        <v>40700</v>
      </c>
      <c r="G124" t="s">
        <v>911</v>
      </c>
      <c r="I124" t="s">
        <v>125</v>
      </c>
      <c r="J124">
        <v>2026</v>
      </c>
      <c r="K124">
        <v>7</v>
      </c>
      <c r="L124" t="s">
        <v>94</v>
      </c>
      <c r="M124">
        <v>109.27</v>
      </c>
      <c r="N124">
        <v>1</v>
      </c>
      <c r="O124">
        <v>109.27</v>
      </c>
      <c r="P124" t="s">
        <v>95</v>
      </c>
      <c r="Q124">
        <v>1</v>
      </c>
    </row>
    <row r="125" spans="1:17" x14ac:dyDescent="0.25">
      <c r="A125" t="s">
        <v>1005</v>
      </c>
      <c r="B125" t="s">
        <v>175</v>
      </c>
      <c r="C125" t="s">
        <v>133</v>
      </c>
      <c r="D125" t="s">
        <v>108</v>
      </c>
      <c r="E125" t="s">
        <v>104</v>
      </c>
      <c r="F125">
        <v>40700</v>
      </c>
      <c r="G125" t="s">
        <v>911</v>
      </c>
      <c r="I125" t="s">
        <v>118</v>
      </c>
      <c r="J125">
        <v>2026</v>
      </c>
      <c r="K125">
        <v>7</v>
      </c>
      <c r="L125" t="s">
        <v>94</v>
      </c>
      <c r="M125">
        <v>54.08</v>
      </c>
      <c r="N125">
        <v>1</v>
      </c>
      <c r="O125">
        <v>54.08</v>
      </c>
      <c r="P125" t="s">
        <v>95</v>
      </c>
      <c r="Q125">
        <v>0</v>
      </c>
    </row>
    <row r="126" spans="1:17" x14ac:dyDescent="0.25">
      <c r="A126" t="s">
        <v>1005</v>
      </c>
      <c r="B126" t="s">
        <v>175</v>
      </c>
      <c r="C126" t="s">
        <v>133</v>
      </c>
      <c r="D126" t="s">
        <v>108</v>
      </c>
      <c r="E126" t="s">
        <v>104</v>
      </c>
      <c r="F126">
        <v>40700</v>
      </c>
      <c r="G126" t="s">
        <v>911</v>
      </c>
      <c r="I126" t="s">
        <v>120</v>
      </c>
      <c r="J126">
        <v>2026</v>
      </c>
      <c r="K126">
        <v>7</v>
      </c>
      <c r="L126" t="s">
        <v>94</v>
      </c>
      <c r="M126">
        <v>135.19999999999999</v>
      </c>
      <c r="N126">
        <v>1</v>
      </c>
      <c r="O126">
        <v>135.19999999999999</v>
      </c>
      <c r="P126" t="s">
        <v>95</v>
      </c>
      <c r="Q126">
        <v>0</v>
      </c>
    </row>
    <row r="127" spans="1:17" x14ac:dyDescent="0.25">
      <c r="A127" t="s">
        <v>1005</v>
      </c>
      <c r="B127" t="s">
        <v>175</v>
      </c>
      <c r="C127" t="s">
        <v>133</v>
      </c>
      <c r="D127" t="s">
        <v>108</v>
      </c>
      <c r="E127" t="s">
        <v>105</v>
      </c>
      <c r="F127">
        <v>40700</v>
      </c>
      <c r="G127" t="s">
        <v>911</v>
      </c>
      <c r="I127" t="s">
        <v>111</v>
      </c>
      <c r="J127">
        <v>2026</v>
      </c>
      <c r="K127">
        <v>7</v>
      </c>
      <c r="L127" t="s">
        <v>94</v>
      </c>
      <c r="M127">
        <v>382.52</v>
      </c>
      <c r="N127">
        <v>1</v>
      </c>
      <c r="O127">
        <v>382.52</v>
      </c>
      <c r="P127" t="s">
        <v>95</v>
      </c>
      <c r="Q127">
        <v>0</v>
      </c>
    </row>
    <row r="128" spans="1:17" x14ac:dyDescent="0.25">
      <c r="A128" t="s">
        <v>1005</v>
      </c>
      <c r="B128" t="s">
        <v>176</v>
      </c>
      <c r="C128" t="s">
        <v>133</v>
      </c>
      <c r="D128" t="s">
        <v>108</v>
      </c>
      <c r="E128" t="s">
        <v>105</v>
      </c>
      <c r="F128">
        <v>40700</v>
      </c>
      <c r="G128" t="s">
        <v>911</v>
      </c>
      <c r="I128" t="s">
        <v>109</v>
      </c>
      <c r="J128">
        <v>2026</v>
      </c>
      <c r="K128">
        <v>7</v>
      </c>
      <c r="L128" t="s">
        <v>94</v>
      </c>
      <c r="M128">
        <v>95.63</v>
      </c>
      <c r="N128">
        <v>1</v>
      </c>
      <c r="O128">
        <v>95.63</v>
      </c>
      <c r="P128" t="s">
        <v>95</v>
      </c>
      <c r="Q128">
        <v>0</v>
      </c>
    </row>
    <row r="129" spans="1:17" x14ac:dyDescent="0.25">
      <c r="A129" t="s">
        <v>1005</v>
      </c>
      <c r="B129" t="s">
        <v>177</v>
      </c>
      <c r="C129" t="s">
        <v>133</v>
      </c>
      <c r="D129" t="s">
        <v>108</v>
      </c>
      <c r="E129" t="s">
        <v>105</v>
      </c>
      <c r="F129">
        <v>40700</v>
      </c>
      <c r="G129" t="s">
        <v>911</v>
      </c>
      <c r="I129" t="s">
        <v>111</v>
      </c>
      <c r="J129">
        <v>2026</v>
      </c>
      <c r="K129">
        <v>7</v>
      </c>
      <c r="L129" t="s">
        <v>94</v>
      </c>
      <c r="M129">
        <v>95.63</v>
      </c>
      <c r="N129">
        <v>1</v>
      </c>
      <c r="O129">
        <v>95.63</v>
      </c>
      <c r="P129" t="s">
        <v>95</v>
      </c>
      <c r="Q129">
        <v>0</v>
      </c>
    </row>
    <row r="130" spans="1:17" x14ac:dyDescent="0.25">
      <c r="A130" t="s">
        <v>1005</v>
      </c>
      <c r="B130" t="s">
        <v>178</v>
      </c>
      <c r="C130" t="s">
        <v>133</v>
      </c>
      <c r="D130" t="s">
        <v>108</v>
      </c>
      <c r="E130" t="s">
        <v>102</v>
      </c>
      <c r="F130">
        <v>40700</v>
      </c>
      <c r="G130" t="s">
        <v>911</v>
      </c>
      <c r="I130" t="s">
        <v>125</v>
      </c>
      <c r="J130">
        <v>2026</v>
      </c>
      <c r="K130">
        <v>7</v>
      </c>
      <c r="L130" t="s">
        <v>94</v>
      </c>
      <c r="M130">
        <v>385.32</v>
      </c>
      <c r="N130">
        <v>1</v>
      </c>
      <c r="O130">
        <v>385.32</v>
      </c>
      <c r="P130" t="s">
        <v>95</v>
      </c>
      <c r="Q130">
        <v>1</v>
      </c>
    </row>
    <row r="131" spans="1:17" x14ac:dyDescent="0.25">
      <c r="A131" t="s">
        <v>1005</v>
      </c>
      <c r="B131" t="s">
        <v>178</v>
      </c>
      <c r="C131" t="s">
        <v>133</v>
      </c>
      <c r="D131" t="s">
        <v>108</v>
      </c>
      <c r="E131" t="s">
        <v>93</v>
      </c>
      <c r="F131">
        <v>40700</v>
      </c>
      <c r="G131" t="s">
        <v>911</v>
      </c>
      <c r="I131" t="s">
        <v>142</v>
      </c>
      <c r="J131">
        <v>2026</v>
      </c>
      <c r="K131">
        <v>7</v>
      </c>
      <c r="L131" t="s">
        <v>94</v>
      </c>
      <c r="M131">
        <v>125.55</v>
      </c>
      <c r="N131">
        <v>1</v>
      </c>
      <c r="O131">
        <v>125.55</v>
      </c>
      <c r="P131" t="s">
        <v>95</v>
      </c>
      <c r="Q131">
        <v>0</v>
      </c>
    </row>
    <row r="132" spans="1:17" x14ac:dyDescent="0.25">
      <c r="A132" t="s">
        <v>1005</v>
      </c>
      <c r="B132" t="s">
        <v>178</v>
      </c>
      <c r="C132" t="s">
        <v>133</v>
      </c>
      <c r="D132" t="s">
        <v>108</v>
      </c>
      <c r="E132" t="s">
        <v>104</v>
      </c>
      <c r="F132">
        <v>40700</v>
      </c>
      <c r="G132" t="s">
        <v>911</v>
      </c>
      <c r="I132" t="s">
        <v>2528</v>
      </c>
      <c r="J132">
        <v>2026</v>
      </c>
      <c r="K132">
        <v>7</v>
      </c>
      <c r="L132" t="s">
        <v>94</v>
      </c>
      <c r="M132">
        <v>114.36</v>
      </c>
      <c r="N132">
        <v>1</v>
      </c>
      <c r="O132">
        <v>114.36</v>
      </c>
      <c r="P132" t="s">
        <v>95</v>
      </c>
      <c r="Q132">
        <v>0</v>
      </c>
    </row>
    <row r="133" spans="1:17" x14ac:dyDescent="0.25">
      <c r="A133" t="s">
        <v>1005</v>
      </c>
      <c r="B133" t="s">
        <v>178</v>
      </c>
      <c r="C133" t="s">
        <v>133</v>
      </c>
      <c r="D133" t="s">
        <v>108</v>
      </c>
      <c r="E133" t="s">
        <v>105</v>
      </c>
      <c r="F133">
        <v>40700</v>
      </c>
      <c r="G133" t="s">
        <v>911</v>
      </c>
      <c r="I133" t="s">
        <v>121</v>
      </c>
      <c r="J133">
        <v>2026</v>
      </c>
      <c r="K133">
        <v>7</v>
      </c>
      <c r="L133" t="s">
        <v>94</v>
      </c>
      <c r="M133">
        <v>115.89</v>
      </c>
      <c r="N133">
        <v>1</v>
      </c>
      <c r="O133">
        <v>115.89</v>
      </c>
      <c r="P133" t="s">
        <v>95</v>
      </c>
      <c r="Q133">
        <v>0</v>
      </c>
    </row>
    <row r="134" spans="1:17" x14ac:dyDescent="0.25">
      <c r="A134" t="s">
        <v>1005</v>
      </c>
      <c r="B134" t="s">
        <v>178</v>
      </c>
      <c r="C134" t="s">
        <v>133</v>
      </c>
      <c r="D134" t="s">
        <v>108</v>
      </c>
      <c r="E134" t="s">
        <v>105</v>
      </c>
      <c r="F134">
        <v>40700</v>
      </c>
      <c r="G134" t="s">
        <v>911</v>
      </c>
      <c r="I134" t="s">
        <v>111</v>
      </c>
      <c r="J134">
        <v>2026</v>
      </c>
      <c r="K134">
        <v>7</v>
      </c>
      <c r="L134" t="s">
        <v>94</v>
      </c>
      <c r="M134">
        <v>573.78</v>
      </c>
      <c r="N134">
        <v>1</v>
      </c>
      <c r="O134">
        <v>573.78</v>
      </c>
      <c r="P134" t="s">
        <v>95</v>
      </c>
      <c r="Q134">
        <v>0</v>
      </c>
    </row>
    <row r="135" spans="1:17" x14ac:dyDescent="0.25">
      <c r="A135" t="s">
        <v>1005</v>
      </c>
      <c r="B135" t="s">
        <v>179</v>
      </c>
      <c r="C135" t="s">
        <v>133</v>
      </c>
      <c r="D135" t="s">
        <v>108</v>
      </c>
      <c r="E135" t="s">
        <v>105</v>
      </c>
      <c r="F135">
        <v>40700</v>
      </c>
      <c r="G135" t="s">
        <v>911</v>
      </c>
      <c r="I135" t="s">
        <v>121</v>
      </c>
      <c r="J135">
        <v>2026</v>
      </c>
      <c r="K135">
        <v>7</v>
      </c>
      <c r="L135" t="s">
        <v>94</v>
      </c>
      <c r="M135">
        <v>347.67</v>
      </c>
      <c r="N135">
        <v>1</v>
      </c>
      <c r="O135">
        <v>347.67</v>
      </c>
      <c r="P135" t="s">
        <v>95</v>
      </c>
      <c r="Q135">
        <v>0</v>
      </c>
    </row>
    <row r="136" spans="1:17" x14ac:dyDescent="0.25">
      <c r="A136" t="s">
        <v>1005</v>
      </c>
      <c r="B136" t="s">
        <v>179</v>
      </c>
      <c r="C136" t="s">
        <v>133</v>
      </c>
      <c r="D136" t="s">
        <v>108</v>
      </c>
      <c r="E136" t="s">
        <v>105</v>
      </c>
      <c r="F136">
        <v>40700</v>
      </c>
      <c r="G136" t="s">
        <v>911</v>
      </c>
      <c r="I136" t="s">
        <v>139</v>
      </c>
      <c r="J136">
        <v>2026</v>
      </c>
      <c r="K136">
        <v>7</v>
      </c>
      <c r="L136" t="s">
        <v>94</v>
      </c>
      <c r="M136">
        <v>95.63</v>
      </c>
      <c r="N136">
        <v>1</v>
      </c>
      <c r="O136">
        <v>95.63</v>
      </c>
      <c r="P136" t="s">
        <v>95</v>
      </c>
      <c r="Q136">
        <v>0</v>
      </c>
    </row>
    <row r="137" spans="1:17" x14ac:dyDescent="0.25">
      <c r="A137" t="s">
        <v>1005</v>
      </c>
      <c r="B137" t="s">
        <v>179</v>
      </c>
      <c r="C137" t="s">
        <v>133</v>
      </c>
      <c r="D137" t="s">
        <v>108</v>
      </c>
      <c r="E137" t="s">
        <v>105</v>
      </c>
      <c r="F137">
        <v>40700</v>
      </c>
      <c r="G137" t="s">
        <v>911</v>
      </c>
      <c r="I137" t="s">
        <v>111</v>
      </c>
      <c r="J137">
        <v>2026</v>
      </c>
      <c r="K137">
        <v>7</v>
      </c>
      <c r="L137" t="s">
        <v>94</v>
      </c>
      <c r="M137">
        <v>478.15</v>
      </c>
      <c r="N137">
        <v>1</v>
      </c>
      <c r="O137">
        <v>478.15</v>
      </c>
      <c r="P137" t="s">
        <v>95</v>
      </c>
      <c r="Q137">
        <v>0</v>
      </c>
    </row>
    <row r="138" spans="1:17" x14ac:dyDescent="0.25">
      <c r="A138" t="s">
        <v>1005</v>
      </c>
      <c r="B138" t="s">
        <v>180</v>
      </c>
      <c r="C138" t="s">
        <v>133</v>
      </c>
      <c r="D138" t="s">
        <v>108</v>
      </c>
      <c r="E138" t="s">
        <v>102</v>
      </c>
      <c r="F138">
        <v>40700</v>
      </c>
      <c r="G138" t="s">
        <v>911</v>
      </c>
      <c r="I138" t="s">
        <v>125</v>
      </c>
      <c r="J138">
        <v>2026</v>
      </c>
      <c r="K138">
        <v>7</v>
      </c>
      <c r="L138" t="s">
        <v>94</v>
      </c>
      <c r="M138">
        <v>83.39</v>
      </c>
      <c r="N138">
        <v>1</v>
      </c>
      <c r="O138">
        <v>83.39</v>
      </c>
      <c r="P138" t="s">
        <v>95</v>
      </c>
      <c r="Q138">
        <v>1</v>
      </c>
    </row>
    <row r="139" spans="1:17" x14ac:dyDescent="0.25">
      <c r="A139" t="s">
        <v>1005</v>
      </c>
      <c r="B139" t="s">
        <v>180</v>
      </c>
      <c r="C139" t="s">
        <v>133</v>
      </c>
      <c r="D139" t="s">
        <v>108</v>
      </c>
      <c r="E139" t="s">
        <v>105</v>
      </c>
      <c r="F139">
        <v>40700</v>
      </c>
      <c r="G139" t="s">
        <v>911</v>
      </c>
      <c r="I139" t="s">
        <v>121</v>
      </c>
      <c r="J139">
        <v>2026</v>
      </c>
      <c r="K139">
        <v>7</v>
      </c>
      <c r="L139" t="s">
        <v>94</v>
      </c>
      <c r="M139">
        <v>115.89</v>
      </c>
      <c r="N139">
        <v>1</v>
      </c>
      <c r="O139">
        <v>115.89</v>
      </c>
      <c r="P139" t="s">
        <v>95</v>
      </c>
      <c r="Q139">
        <v>0</v>
      </c>
    </row>
    <row r="140" spans="1:17" x14ac:dyDescent="0.25">
      <c r="A140" t="s">
        <v>1005</v>
      </c>
      <c r="B140" t="s">
        <v>180</v>
      </c>
      <c r="C140" t="s">
        <v>133</v>
      </c>
      <c r="D140" t="s">
        <v>108</v>
      </c>
      <c r="E140" t="s">
        <v>105</v>
      </c>
      <c r="F140">
        <v>40700</v>
      </c>
      <c r="G140" t="s">
        <v>911</v>
      </c>
      <c r="I140" t="s">
        <v>111</v>
      </c>
      <c r="J140">
        <v>2026</v>
      </c>
      <c r="K140">
        <v>7</v>
      </c>
      <c r="L140" t="s">
        <v>94</v>
      </c>
      <c r="M140">
        <v>765.04</v>
      </c>
      <c r="N140">
        <v>1</v>
      </c>
      <c r="O140">
        <v>765.04</v>
      </c>
      <c r="P140" t="s">
        <v>95</v>
      </c>
      <c r="Q140">
        <v>0</v>
      </c>
    </row>
    <row r="141" spans="1:17" x14ac:dyDescent="0.25">
      <c r="A141" t="s">
        <v>1005</v>
      </c>
      <c r="B141" t="s">
        <v>181</v>
      </c>
      <c r="C141" t="s">
        <v>133</v>
      </c>
      <c r="D141" t="s">
        <v>108</v>
      </c>
      <c r="E141" t="s">
        <v>105</v>
      </c>
      <c r="F141">
        <v>40700</v>
      </c>
      <c r="G141" t="s">
        <v>911</v>
      </c>
      <c r="I141" t="s">
        <v>109</v>
      </c>
      <c r="J141">
        <v>2026</v>
      </c>
      <c r="K141">
        <v>7</v>
      </c>
      <c r="L141" t="s">
        <v>94</v>
      </c>
      <c r="M141">
        <v>286.89</v>
      </c>
      <c r="N141">
        <v>1</v>
      </c>
      <c r="O141">
        <v>286.89</v>
      </c>
      <c r="P141" t="s">
        <v>95</v>
      </c>
      <c r="Q141">
        <v>0</v>
      </c>
    </row>
    <row r="142" spans="1:17" x14ac:dyDescent="0.25">
      <c r="A142" t="s">
        <v>1005</v>
      </c>
      <c r="B142" t="s">
        <v>181</v>
      </c>
      <c r="C142" t="s">
        <v>133</v>
      </c>
      <c r="D142" t="s">
        <v>108</v>
      </c>
      <c r="E142" t="s">
        <v>104</v>
      </c>
      <c r="F142">
        <v>40700</v>
      </c>
      <c r="G142" t="s">
        <v>911</v>
      </c>
      <c r="I142" t="s">
        <v>118</v>
      </c>
      <c r="J142">
        <v>2026</v>
      </c>
      <c r="K142">
        <v>7</v>
      </c>
      <c r="L142" t="s">
        <v>94</v>
      </c>
      <c r="M142">
        <v>108.16</v>
      </c>
      <c r="N142">
        <v>1</v>
      </c>
      <c r="O142">
        <v>108.16</v>
      </c>
      <c r="P142" t="s">
        <v>95</v>
      </c>
      <c r="Q142">
        <v>0</v>
      </c>
    </row>
    <row r="143" spans="1:17" x14ac:dyDescent="0.25">
      <c r="A143" t="s">
        <v>1005</v>
      </c>
      <c r="B143" t="s">
        <v>181</v>
      </c>
      <c r="C143" t="s">
        <v>133</v>
      </c>
      <c r="D143" t="s">
        <v>108</v>
      </c>
      <c r="E143" t="s">
        <v>104</v>
      </c>
      <c r="F143">
        <v>40700</v>
      </c>
      <c r="G143" t="s">
        <v>911</v>
      </c>
      <c r="I143" t="s">
        <v>120</v>
      </c>
      <c r="J143">
        <v>2026</v>
      </c>
      <c r="K143">
        <v>7</v>
      </c>
      <c r="L143" t="s">
        <v>94</v>
      </c>
      <c r="M143">
        <v>270.39999999999998</v>
      </c>
      <c r="N143">
        <v>1</v>
      </c>
      <c r="O143">
        <v>270.39999999999998</v>
      </c>
      <c r="P143" t="s">
        <v>95</v>
      </c>
      <c r="Q143">
        <v>0</v>
      </c>
    </row>
    <row r="144" spans="1:17" x14ac:dyDescent="0.25">
      <c r="A144" t="s">
        <v>1005</v>
      </c>
      <c r="B144" t="s">
        <v>181</v>
      </c>
      <c r="C144" t="s">
        <v>133</v>
      </c>
      <c r="D144" t="s">
        <v>108</v>
      </c>
      <c r="E144" t="s">
        <v>105</v>
      </c>
      <c r="F144">
        <v>40700</v>
      </c>
      <c r="G144" t="s">
        <v>911</v>
      </c>
      <c r="I144" t="s">
        <v>121</v>
      </c>
      <c r="J144">
        <v>2026</v>
      </c>
      <c r="K144">
        <v>7</v>
      </c>
      <c r="L144" t="s">
        <v>94</v>
      </c>
      <c r="M144">
        <v>115.89</v>
      </c>
      <c r="N144">
        <v>1</v>
      </c>
      <c r="O144">
        <v>115.89</v>
      </c>
      <c r="P144" t="s">
        <v>95</v>
      </c>
      <c r="Q144">
        <v>0</v>
      </c>
    </row>
    <row r="145" spans="1:17" x14ac:dyDescent="0.25">
      <c r="A145" t="s">
        <v>1005</v>
      </c>
      <c r="B145" t="s">
        <v>181</v>
      </c>
      <c r="C145" t="s">
        <v>133</v>
      </c>
      <c r="D145" t="s">
        <v>108</v>
      </c>
      <c r="E145" t="s">
        <v>105</v>
      </c>
      <c r="F145">
        <v>40700</v>
      </c>
      <c r="G145" t="s">
        <v>911</v>
      </c>
      <c r="I145" t="s">
        <v>111</v>
      </c>
      <c r="J145">
        <v>2026</v>
      </c>
      <c r="K145">
        <v>7</v>
      </c>
      <c r="L145" t="s">
        <v>94</v>
      </c>
      <c r="M145">
        <v>860.67</v>
      </c>
      <c r="N145">
        <v>1</v>
      </c>
      <c r="O145">
        <v>860.67</v>
      </c>
      <c r="P145" t="s">
        <v>95</v>
      </c>
      <c r="Q145">
        <v>0</v>
      </c>
    </row>
    <row r="146" spans="1:17" x14ac:dyDescent="0.25">
      <c r="A146" t="s">
        <v>1005</v>
      </c>
      <c r="B146" t="s">
        <v>182</v>
      </c>
      <c r="C146" t="s">
        <v>133</v>
      </c>
      <c r="D146" t="s">
        <v>108</v>
      </c>
      <c r="E146" t="s">
        <v>104</v>
      </c>
      <c r="F146">
        <v>40700</v>
      </c>
      <c r="G146" t="s">
        <v>911</v>
      </c>
      <c r="I146" t="s">
        <v>118</v>
      </c>
      <c r="J146">
        <v>2026</v>
      </c>
      <c r="K146">
        <v>7</v>
      </c>
      <c r="L146" t="s">
        <v>94</v>
      </c>
      <c r="M146">
        <v>54.08</v>
      </c>
      <c r="N146">
        <v>1</v>
      </c>
      <c r="O146">
        <v>54.08</v>
      </c>
      <c r="P146" t="s">
        <v>95</v>
      </c>
      <c r="Q146">
        <v>0</v>
      </c>
    </row>
    <row r="147" spans="1:17" x14ac:dyDescent="0.25">
      <c r="A147" t="s">
        <v>1005</v>
      </c>
      <c r="B147" t="s">
        <v>182</v>
      </c>
      <c r="C147" t="s">
        <v>133</v>
      </c>
      <c r="D147" t="s">
        <v>108</v>
      </c>
      <c r="E147" t="s">
        <v>104</v>
      </c>
      <c r="F147">
        <v>40700</v>
      </c>
      <c r="G147" t="s">
        <v>911</v>
      </c>
      <c r="I147" t="s">
        <v>120</v>
      </c>
      <c r="J147">
        <v>2026</v>
      </c>
      <c r="K147">
        <v>7</v>
      </c>
      <c r="L147" t="s">
        <v>94</v>
      </c>
      <c r="M147">
        <v>135.19999999999999</v>
      </c>
      <c r="N147">
        <v>1</v>
      </c>
      <c r="O147">
        <v>135.19999999999999</v>
      </c>
      <c r="P147" t="s">
        <v>95</v>
      </c>
      <c r="Q147">
        <v>0</v>
      </c>
    </row>
    <row r="148" spans="1:17" x14ac:dyDescent="0.25">
      <c r="A148" t="s">
        <v>1005</v>
      </c>
      <c r="B148" t="s">
        <v>182</v>
      </c>
      <c r="C148" t="s">
        <v>133</v>
      </c>
      <c r="D148" t="s">
        <v>108</v>
      </c>
      <c r="E148" t="s">
        <v>105</v>
      </c>
      <c r="F148">
        <v>40700</v>
      </c>
      <c r="G148" t="s">
        <v>911</v>
      </c>
      <c r="I148" t="s">
        <v>121</v>
      </c>
      <c r="J148">
        <v>2026</v>
      </c>
      <c r="K148">
        <v>7</v>
      </c>
      <c r="L148" t="s">
        <v>94</v>
      </c>
      <c r="M148">
        <v>115.89</v>
      </c>
      <c r="N148">
        <v>1</v>
      </c>
      <c r="O148">
        <v>115.89</v>
      </c>
      <c r="P148" t="s">
        <v>95</v>
      </c>
      <c r="Q148">
        <v>0</v>
      </c>
    </row>
    <row r="149" spans="1:17" x14ac:dyDescent="0.25">
      <c r="A149" t="s">
        <v>1005</v>
      </c>
      <c r="B149" t="s">
        <v>182</v>
      </c>
      <c r="C149" t="s">
        <v>133</v>
      </c>
      <c r="D149" t="s">
        <v>108</v>
      </c>
      <c r="E149" t="s">
        <v>105</v>
      </c>
      <c r="F149">
        <v>40700</v>
      </c>
      <c r="G149" t="s">
        <v>911</v>
      </c>
      <c r="I149" t="s">
        <v>111</v>
      </c>
      <c r="J149">
        <v>2026</v>
      </c>
      <c r="K149">
        <v>7</v>
      </c>
      <c r="L149" t="s">
        <v>94</v>
      </c>
      <c r="M149">
        <v>382.52</v>
      </c>
      <c r="N149">
        <v>1</v>
      </c>
      <c r="O149">
        <v>382.52</v>
      </c>
      <c r="P149" t="s">
        <v>95</v>
      </c>
      <c r="Q149">
        <v>0</v>
      </c>
    </row>
    <row r="150" spans="1:17" x14ac:dyDescent="0.25">
      <c r="A150" t="s">
        <v>1005</v>
      </c>
      <c r="B150" t="s">
        <v>183</v>
      </c>
      <c r="C150" t="s">
        <v>133</v>
      </c>
      <c r="D150" t="s">
        <v>108</v>
      </c>
      <c r="E150" t="s">
        <v>105</v>
      </c>
      <c r="F150">
        <v>40700</v>
      </c>
      <c r="G150" t="s">
        <v>911</v>
      </c>
      <c r="I150" t="s">
        <v>121</v>
      </c>
      <c r="J150">
        <v>2026</v>
      </c>
      <c r="K150">
        <v>7</v>
      </c>
      <c r="L150" t="s">
        <v>94</v>
      </c>
      <c r="M150">
        <v>115.89</v>
      </c>
      <c r="N150">
        <v>1</v>
      </c>
      <c r="O150">
        <v>115.89</v>
      </c>
      <c r="P150" t="s">
        <v>95</v>
      </c>
      <c r="Q150">
        <v>0</v>
      </c>
    </row>
    <row r="151" spans="1:17" x14ac:dyDescent="0.25">
      <c r="A151" t="s">
        <v>1005</v>
      </c>
      <c r="B151" t="s">
        <v>183</v>
      </c>
      <c r="C151" t="s">
        <v>133</v>
      </c>
      <c r="D151" t="s">
        <v>108</v>
      </c>
      <c r="E151" t="s">
        <v>105</v>
      </c>
      <c r="F151">
        <v>40700</v>
      </c>
      <c r="G151" t="s">
        <v>911</v>
      </c>
      <c r="I151" t="s">
        <v>111</v>
      </c>
      <c r="J151">
        <v>2026</v>
      </c>
      <c r="K151">
        <v>7</v>
      </c>
      <c r="L151" t="s">
        <v>94</v>
      </c>
      <c r="M151">
        <v>478.15</v>
      </c>
      <c r="N151">
        <v>1</v>
      </c>
      <c r="O151">
        <v>478.15</v>
      </c>
      <c r="P151" t="s">
        <v>95</v>
      </c>
      <c r="Q151">
        <v>0</v>
      </c>
    </row>
    <row r="152" spans="1:17" x14ac:dyDescent="0.25">
      <c r="A152" t="s">
        <v>1005</v>
      </c>
      <c r="B152" t="s">
        <v>184</v>
      </c>
      <c r="C152" t="s">
        <v>133</v>
      </c>
      <c r="D152" t="s">
        <v>108</v>
      </c>
      <c r="E152" t="s">
        <v>105</v>
      </c>
      <c r="F152">
        <v>40700</v>
      </c>
      <c r="G152" t="s">
        <v>911</v>
      </c>
      <c r="I152" t="s">
        <v>111</v>
      </c>
      <c r="J152">
        <v>2026</v>
      </c>
      <c r="K152">
        <v>7</v>
      </c>
      <c r="L152" t="s">
        <v>94</v>
      </c>
      <c r="M152">
        <v>191.26</v>
      </c>
      <c r="N152">
        <v>1</v>
      </c>
      <c r="O152">
        <v>191.26</v>
      </c>
      <c r="P152" t="s">
        <v>95</v>
      </c>
      <c r="Q152">
        <v>0</v>
      </c>
    </row>
    <row r="153" spans="1:17" x14ac:dyDescent="0.25">
      <c r="A153" t="s">
        <v>1005</v>
      </c>
      <c r="B153" t="s">
        <v>185</v>
      </c>
      <c r="C153" t="s">
        <v>133</v>
      </c>
      <c r="D153" t="s">
        <v>108</v>
      </c>
      <c r="E153" t="s">
        <v>104</v>
      </c>
      <c r="F153">
        <v>40700</v>
      </c>
      <c r="G153" t="s">
        <v>911</v>
      </c>
      <c r="I153" t="s">
        <v>118</v>
      </c>
      <c r="J153">
        <v>2026</v>
      </c>
      <c r="K153">
        <v>7</v>
      </c>
      <c r="L153" t="s">
        <v>94</v>
      </c>
      <c r="M153">
        <v>54.08</v>
      </c>
      <c r="N153">
        <v>1</v>
      </c>
      <c r="O153">
        <v>54.08</v>
      </c>
      <c r="P153" t="s">
        <v>95</v>
      </c>
      <c r="Q153">
        <v>0</v>
      </c>
    </row>
    <row r="154" spans="1:17" x14ac:dyDescent="0.25">
      <c r="A154" t="s">
        <v>1005</v>
      </c>
      <c r="B154" t="s">
        <v>185</v>
      </c>
      <c r="C154" t="s">
        <v>133</v>
      </c>
      <c r="D154" t="s">
        <v>108</v>
      </c>
      <c r="E154" t="s">
        <v>104</v>
      </c>
      <c r="F154">
        <v>40700</v>
      </c>
      <c r="G154" t="s">
        <v>911</v>
      </c>
      <c r="I154" t="s">
        <v>120</v>
      </c>
      <c r="J154">
        <v>2026</v>
      </c>
      <c r="K154">
        <v>7</v>
      </c>
      <c r="L154" t="s">
        <v>94</v>
      </c>
      <c r="M154">
        <v>135.19999999999999</v>
      </c>
      <c r="N154">
        <v>1</v>
      </c>
      <c r="O154">
        <v>135.19999999999999</v>
      </c>
      <c r="P154" t="s">
        <v>95</v>
      </c>
      <c r="Q154">
        <v>0</v>
      </c>
    </row>
    <row r="155" spans="1:17" x14ac:dyDescent="0.25">
      <c r="A155" t="s">
        <v>1005</v>
      </c>
      <c r="B155" t="s">
        <v>185</v>
      </c>
      <c r="C155" t="s">
        <v>133</v>
      </c>
      <c r="D155" t="s">
        <v>108</v>
      </c>
      <c r="E155" t="s">
        <v>105</v>
      </c>
      <c r="F155">
        <v>40700</v>
      </c>
      <c r="G155" t="s">
        <v>911</v>
      </c>
      <c r="I155" t="s">
        <v>121</v>
      </c>
      <c r="J155">
        <v>2026</v>
      </c>
      <c r="K155">
        <v>7</v>
      </c>
      <c r="L155" t="s">
        <v>94</v>
      </c>
      <c r="M155">
        <v>231.78</v>
      </c>
      <c r="N155">
        <v>1</v>
      </c>
      <c r="O155">
        <v>231.78</v>
      </c>
      <c r="P155" t="s">
        <v>95</v>
      </c>
      <c r="Q155">
        <v>0</v>
      </c>
    </row>
    <row r="156" spans="1:17" x14ac:dyDescent="0.25">
      <c r="A156" t="s">
        <v>1005</v>
      </c>
      <c r="B156" t="s">
        <v>185</v>
      </c>
      <c r="C156" t="s">
        <v>133</v>
      </c>
      <c r="D156" t="s">
        <v>108</v>
      </c>
      <c r="E156" t="s">
        <v>105</v>
      </c>
      <c r="F156">
        <v>40700</v>
      </c>
      <c r="G156" t="s">
        <v>911</v>
      </c>
      <c r="I156" t="s">
        <v>111</v>
      </c>
      <c r="J156">
        <v>2026</v>
      </c>
      <c r="K156">
        <v>7</v>
      </c>
      <c r="L156" t="s">
        <v>94</v>
      </c>
      <c r="M156">
        <v>382.52</v>
      </c>
      <c r="N156">
        <v>1</v>
      </c>
      <c r="O156">
        <v>382.52</v>
      </c>
      <c r="P156" t="s">
        <v>95</v>
      </c>
      <c r="Q156">
        <v>0</v>
      </c>
    </row>
    <row r="157" spans="1:17" x14ac:dyDescent="0.25">
      <c r="A157" t="s">
        <v>1005</v>
      </c>
      <c r="B157" t="s">
        <v>187</v>
      </c>
      <c r="C157" t="s">
        <v>133</v>
      </c>
      <c r="D157" t="s">
        <v>108</v>
      </c>
      <c r="E157" t="s">
        <v>105</v>
      </c>
      <c r="F157">
        <v>40700</v>
      </c>
      <c r="G157" t="s">
        <v>911</v>
      </c>
      <c r="I157" t="s">
        <v>111</v>
      </c>
      <c r="J157">
        <v>2026</v>
      </c>
      <c r="K157">
        <v>7</v>
      </c>
      <c r="L157" t="s">
        <v>94</v>
      </c>
      <c r="M157">
        <v>191.26</v>
      </c>
      <c r="N157">
        <v>1</v>
      </c>
      <c r="O157">
        <v>191.26</v>
      </c>
      <c r="P157" t="s">
        <v>95</v>
      </c>
      <c r="Q157">
        <v>0</v>
      </c>
    </row>
    <row r="158" spans="1:17" x14ac:dyDescent="0.25">
      <c r="A158" t="s">
        <v>1005</v>
      </c>
      <c r="B158" t="s">
        <v>188</v>
      </c>
      <c r="C158" t="s">
        <v>133</v>
      </c>
      <c r="D158" t="s">
        <v>108</v>
      </c>
      <c r="E158" t="s">
        <v>102</v>
      </c>
      <c r="F158">
        <v>40700</v>
      </c>
      <c r="G158" t="s">
        <v>911</v>
      </c>
      <c r="I158" t="s">
        <v>186</v>
      </c>
      <c r="J158">
        <v>2026</v>
      </c>
      <c r="K158">
        <v>7</v>
      </c>
      <c r="L158" t="s">
        <v>94</v>
      </c>
      <c r="M158">
        <v>83.39</v>
      </c>
      <c r="N158">
        <v>1</v>
      </c>
      <c r="O158">
        <v>83.39</v>
      </c>
      <c r="P158" t="s">
        <v>95</v>
      </c>
      <c r="Q158">
        <v>1</v>
      </c>
    </row>
    <row r="159" spans="1:17" x14ac:dyDescent="0.25">
      <c r="A159" t="s">
        <v>1005</v>
      </c>
      <c r="B159" t="s">
        <v>188</v>
      </c>
      <c r="C159" t="s">
        <v>133</v>
      </c>
      <c r="D159" t="s">
        <v>108</v>
      </c>
      <c r="E159" t="s">
        <v>93</v>
      </c>
      <c r="F159">
        <v>40700</v>
      </c>
      <c r="G159" t="s">
        <v>911</v>
      </c>
      <c r="I159" t="s">
        <v>240</v>
      </c>
      <c r="J159">
        <v>2026</v>
      </c>
      <c r="K159">
        <v>7</v>
      </c>
      <c r="L159" t="s">
        <v>94</v>
      </c>
      <c r="M159">
        <v>125.55</v>
      </c>
      <c r="N159">
        <v>1</v>
      </c>
      <c r="O159">
        <v>125.55</v>
      </c>
      <c r="P159" t="s">
        <v>95</v>
      </c>
      <c r="Q159">
        <v>0</v>
      </c>
    </row>
    <row r="160" spans="1:17" x14ac:dyDescent="0.25">
      <c r="A160" t="s">
        <v>1005</v>
      </c>
      <c r="B160" t="s">
        <v>188</v>
      </c>
      <c r="C160" t="s">
        <v>133</v>
      </c>
      <c r="D160" t="s">
        <v>108</v>
      </c>
      <c r="E160" t="s">
        <v>104</v>
      </c>
      <c r="F160">
        <v>40700</v>
      </c>
      <c r="G160" t="s">
        <v>911</v>
      </c>
      <c r="I160" t="s">
        <v>118</v>
      </c>
      <c r="J160">
        <v>2026</v>
      </c>
      <c r="K160">
        <v>7</v>
      </c>
      <c r="L160" t="s">
        <v>94</v>
      </c>
      <c r="M160">
        <v>108.16</v>
      </c>
      <c r="N160">
        <v>1</v>
      </c>
      <c r="O160">
        <v>108.16</v>
      </c>
      <c r="P160" t="s">
        <v>95</v>
      </c>
      <c r="Q160">
        <v>0</v>
      </c>
    </row>
    <row r="161" spans="1:17" x14ac:dyDescent="0.25">
      <c r="A161" t="s">
        <v>1005</v>
      </c>
      <c r="B161" t="s">
        <v>188</v>
      </c>
      <c r="C161" t="s">
        <v>133</v>
      </c>
      <c r="D161" t="s">
        <v>108</v>
      </c>
      <c r="E161" t="s">
        <v>104</v>
      </c>
      <c r="F161">
        <v>40700</v>
      </c>
      <c r="G161" t="s">
        <v>911</v>
      </c>
      <c r="I161" t="s">
        <v>120</v>
      </c>
      <c r="J161">
        <v>2026</v>
      </c>
      <c r="K161">
        <v>7</v>
      </c>
      <c r="L161" t="s">
        <v>94</v>
      </c>
      <c r="M161">
        <v>270.39999999999998</v>
      </c>
      <c r="N161">
        <v>1</v>
      </c>
      <c r="O161">
        <v>270.39999999999998</v>
      </c>
      <c r="P161" t="s">
        <v>95</v>
      </c>
      <c r="Q161">
        <v>0</v>
      </c>
    </row>
    <row r="162" spans="1:17" x14ac:dyDescent="0.25">
      <c r="A162" t="s">
        <v>1005</v>
      </c>
      <c r="B162" t="s">
        <v>188</v>
      </c>
      <c r="C162" t="s">
        <v>133</v>
      </c>
      <c r="D162" t="s">
        <v>108</v>
      </c>
      <c r="E162" t="s">
        <v>105</v>
      </c>
      <c r="F162">
        <v>40700</v>
      </c>
      <c r="G162" t="s">
        <v>911</v>
      </c>
      <c r="I162" t="s">
        <v>121</v>
      </c>
      <c r="J162">
        <v>2026</v>
      </c>
      <c r="K162">
        <v>7</v>
      </c>
      <c r="L162" t="s">
        <v>94</v>
      </c>
      <c r="M162">
        <v>115.89</v>
      </c>
      <c r="N162">
        <v>1</v>
      </c>
      <c r="O162">
        <v>115.89</v>
      </c>
      <c r="P162" t="s">
        <v>95</v>
      </c>
      <c r="Q162">
        <v>0</v>
      </c>
    </row>
    <row r="163" spans="1:17" x14ac:dyDescent="0.25">
      <c r="A163" t="s">
        <v>1005</v>
      </c>
      <c r="B163" t="s">
        <v>188</v>
      </c>
      <c r="C163" t="s">
        <v>133</v>
      </c>
      <c r="D163" t="s">
        <v>108</v>
      </c>
      <c r="E163" t="s">
        <v>105</v>
      </c>
      <c r="F163">
        <v>40700</v>
      </c>
      <c r="G163" t="s">
        <v>911</v>
      </c>
      <c r="I163" t="s">
        <v>111</v>
      </c>
      <c r="J163">
        <v>2026</v>
      </c>
      <c r="K163">
        <v>7</v>
      </c>
      <c r="L163" t="s">
        <v>94</v>
      </c>
      <c r="M163">
        <v>286.89</v>
      </c>
      <c r="N163">
        <v>1</v>
      </c>
      <c r="O163">
        <v>286.89</v>
      </c>
      <c r="P163" t="s">
        <v>95</v>
      </c>
      <c r="Q163">
        <v>0</v>
      </c>
    </row>
    <row r="164" spans="1:17" x14ac:dyDescent="0.25">
      <c r="A164" t="s">
        <v>1005</v>
      </c>
      <c r="B164" t="s">
        <v>189</v>
      </c>
      <c r="C164" t="s">
        <v>133</v>
      </c>
      <c r="D164" t="s">
        <v>108</v>
      </c>
      <c r="E164" t="s">
        <v>102</v>
      </c>
      <c r="F164">
        <v>40700</v>
      </c>
      <c r="G164" t="s">
        <v>911</v>
      </c>
      <c r="I164" t="s">
        <v>125</v>
      </c>
      <c r="J164">
        <v>2026</v>
      </c>
      <c r="K164">
        <v>7</v>
      </c>
      <c r="L164" t="s">
        <v>94</v>
      </c>
      <c r="M164">
        <v>204.08</v>
      </c>
      <c r="N164">
        <v>1</v>
      </c>
      <c r="O164">
        <v>204.08</v>
      </c>
      <c r="P164" t="s">
        <v>95</v>
      </c>
      <c r="Q164">
        <v>1</v>
      </c>
    </row>
    <row r="165" spans="1:17" x14ac:dyDescent="0.25">
      <c r="A165" t="s">
        <v>1005</v>
      </c>
      <c r="B165" t="s">
        <v>189</v>
      </c>
      <c r="C165" t="s">
        <v>133</v>
      </c>
      <c r="D165" t="s">
        <v>108</v>
      </c>
      <c r="E165" t="s">
        <v>104</v>
      </c>
      <c r="F165">
        <v>40700</v>
      </c>
      <c r="G165" t="s">
        <v>911</v>
      </c>
      <c r="I165" t="s">
        <v>118</v>
      </c>
      <c r="J165">
        <v>2026</v>
      </c>
      <c r="K165">
        <v>7</v>
      </c>
      <c r="L165" t="s">
        <v>94</v>
      </c>
      <c r="M165">
        <v>54.08</v>
      </c>
      <c r="N165">
        <v>1</v>
      </c>
      <c r="O165">
        <v>54.08</v>
      </c>
      <c r="P165" t="s">
        <v>95</v>
      </c>
      <c r="Q165">
        <v>0</v>
      </c>
    </row>
    <row r="166" spans="1:17" x14ac:dyDescent="0.25">
      <c r="A166" t="s">
        <v>1005</v>
      </c>
      <c r="B166" t="s">
        <v>189</v>
      </c>
      <c r="C166" t="s">
        <v>133</v>
      </c>
      <c r="D166" t="s">
        <v>108</v>
      </c>
      <c r="E166" t="s">
        <v>104</v>
      </c>
      <c r="F166">
        <v>40700</v>
      </c>
      <c r="G166" t="s">
        <v>911</v>
      </c>
      <c r="I166" t="s">
        <v>120</v>
      </c>
      <c r="J166">
        <v>2026</v>
      </c>
      <c r="K166">
        <v>7</v>
      </c>
      <c r="L166" t="s">
        <v>94</v>
      </c>
      <c r="M166">
        <v>135.19999999999999</v>
      </c>
      <c r="N166">
        <v>1</v>
      </c>
      <c r="O166">
        <v>135.19999999999999</v>
      </c>
      <c r="P166" t="s">
        <v>95</v>
      </c>
      <c r="Q166">
        <v>0</v>
      </c>
    </row>
    <row r="167" spans="1:17" x14ac:dyDescent="0.25">
      <c r="A167" t="s">
        <v>1005</v>
      </c>
      <c r="B167" t="s">
        <v>189</v>
      </c>
      <c r="C167" t="s">
        <v>133</v>
      </c>
      <c r="D167" t="s">
        <v>108</v>
      </c>
      <c r="E167" t="s">
        <v>105</v>
      </c>
      <c r="F167">
        <v>40700</v>
      </c>
      <c r="G167" t="s">
        <v>911</v>
      </c>
      <c r="I167" t="s">
        <v>144</v>
      </c>
      <c r="J167">
        <v>2026</v>
      </c>
      <c r="K167">
        <v>7</v>
      </c>
      <c r="L167" t="s">
        <v>94</v>
      </c>
      <c r="M167">
        <v>101.41</v>
      </c>
      <c r="N167">
        <v>1</v>
      </c>
      <c r="O167">
        <v>101.41</v>
      </c>
      <c r="P167" t="s">
        <v>95</v>
      </c>
      <c r="Q167">
        <v>0</v>
      </c>
    </row>
    <row r="168" spans="1:17" x14ac:dyDescent="0.25">
      <c r="A168" t="s">
        <v>1005</v>
      </c>
      <c r="B168" t="s">
        <v>189</v>
      </c>
      <c r="C168" t="s">
        <v>133</v>
      </c>
      <c r="D168" t="s">
        <v>108</v>
      </c>
      <c r="E168" t="s">
        <v>105</v>
      </c>
      <c r="F168">
        <v>40700</v>
      </c>
      <c r="G168" t="s">
        <v>911</v>
      </c>
      <c r="I168" t="s">
        <v>111</v>
      </c>
      <c r="J168">
        <v>2026</v>
      </c>
      <c r="K168">
        <v>7</v>
      </c>
      <c r="L168" t="s">
        <v>94</v>
      </c>
      <c r="M168">
        <v>765.04</v>
      </c>
      <c r="N168">
        <v>1</v>
      </c>
      <c r="O168">
        <v>765.04</v>
      </c>
      <c r="P168" t="s">
        <v>95</v>
      </c>
      <c r="Q168">
        <v>0</v>
      </c>
    </row>
    <row r="169" spans="1:17" x14ac:dyDescent="0.25">
      <c r="A169" t="s">
        <v>1005</v>
      </c>
      <c r="B169" t="s">
        <v>190</v>
      </c>
      <c r="C169" t="s">
        <v>133</v>
      </c>
      <c r="D169" t="s">
        <v>108</v>
      </c>
      <c r="E169" t="s">
        <v>102</v>
      </c>
      <c r="F169">
        <v>40700</v>
      </c>
      <c r="G169" t="s">
        <v>911</v>
      </c>
      <c r="I169" t="s">
        <v>186</v>
      </c>
      <c r="J169">
        <v>2026</v>
      </c>
      <c r="K169">
        <v>7</v>
      </c>
      <c r="L169" t="s">
        <v>94</v>
      </c>
      <c r="M169">
        <v>929.24</v>
      </c>
      <c r="N169">
        <v>1</v>
      </c>
      <c r="O169">
        <v>929.24</v>
      </c>
      <c r="P169" t="s">
        <v>95</v>
      </c>
      <c r="Q169">
        <v>1</v>
      </c>
    </row>
    <row r="170" spans="1:17" x14ac:dyDescent="0.25">
      <c r="A170" t="s">
        <v>1005</v>
      </c>
      <c r="B170" t="s">
        <v>190</v>
      </c>
      <c r="C170" t="s">
        <v>133</v>
      </c>
      <c r="D170" t="s">
        <v>108</v>
      </c>
      <c r="E170" t="s">
        <v>93</v>
      </c>
      <c r="F170">
        <v>40700</v>
      </c>
      <c r="G170" t="s">
        <v>911</v>
      </c>
      <c r="I170" t="s">
        <v>240</v>
      </c>
      <c r="J170">
        <v>2026</v>
      </c>
      <c r="K170">
        <v>7</v>
      </c>
      <c r="L170" t="s">
        <v>94</v>
      </c>
      <c r="M170">
        <v>125.55</v>
      </c>
      <c r="N170">
        <v>1</v>
      </c>
      <c r="O170">
        <v>125.55</v>
      </c>
      <c r="P170" t="s">
        <v>95</v>
      </c>
      <c r="Q170">
        <v>0</v>
      </c>
    </row>
    <row r="171" spans="1:17" x14ac:dyDescent="0.25">
      <c r="A171" t="s">
        <v>1005</v>
      </c>
      <c r="B171" t="s">
        <v>190</v>
      </c>
      <c r="C171" t="s">
        <v>133</v>
      </c>
      <c r="D171" t="s">
        <v>108</v>
      </c>
      <c r="E171" t="s">
        <v>105</v>
      </c>
      <c r="F171">
        <v>40700</v>
      </c>
      <c r="G171" t="s">
        <v>911</v>
      </c>
      <c r="I171" t="s">
        <v>121</v>
      </c>
      <c r="J171">
        <v>2026</v>
      </c>
      <c r="K171">
        <v>7</v>
      </c>
      <c r="L171" t="s">
        <v>94</v>
      </c>
      <c r="M171">
        <v>347.67</v>
      </c>
      <c r="N171">
        <v>1</v>
      </c>
      <c r="O171">
        <v>347.67</v>
      </c>
      <c r="P171" t="s">
        <v>95</v>
      </c>
      <c r="Q171">
        <v>0</v>
      </c>
    </row>
    <row r="172" spans="1:17" x14ac:dyDescent="0.25">
      <c r="A172" t="s">
        <v>1005</v>
      </c>
      <c r="B172" t="s">
        <v>190</v>
      </c>
      <c r="C172" t="s">
        <v>133</v>
      </c>
      <c r="D172" t="s">
        <v>108</v>
      </c>
      <c r="E172" t="s">
        <v>105</v>
      </c>
      <c r="F172">
        <v>40700</v>
      </c>
      <c r="G172" t="s">
        <v>911</v>
      </c>
      <c r="I172" t="s">
        <v>139</v>
      </c>
      <c r="J172">
        <v>2026</v>
      </c>
      <c r="K172">
        <v>7</v>
      </c>
      <c r="L172" t="s">
        <v>94</v>
      </c>
      <c r="M172">
        <v>95.63</v>
      </c>
      <c r="N172">
        <v>1</v>
      </c>
      <c r="O172">
        <v>95.63</v>
      </c>
      <c r="P172" t="s">
        <v>95</v>
      </c>
      <c r="Q172">
        <v>0</v>
      </c>
    </row>
    <row r="173" spans="1:17" x14ac:dyDescent="0.25">
      <c r="A173" t="s">
        <v>1005</v>
      </c>
      <c r="B173" t="s">
        <v>190</v>
      </c>
      <c r="C173" t="s">
        <v>133</v>
      </c>
      <c r="D173" t="s">
        <v>108</v>
      </c>
      <c r="E173" t="s">
        <v>105</v>
      </c>
      <c r="F173">
        <v>40700</v>
      </c>
      <c r="G173" t="s">
        <v>911</v>
      </c>
      <c r="I173" t="s">
        <v>111</v>
      </c>
      <c r="J173">
        <v>2026</v>
      </c>
      <c r="K173">
        <v>7</v>
      </c>
      <c r="L173" t="s">
        <v>94</v>
      </c>
      <c r="M173">
        <v>191.26</v>
      </c>
      <c r="N173">
        <v>1</v>
      </c>
      <c r="O173">
        <v>191.26</v>
      </c>
      <c r="P173" t="s">
        <v>95</v>
      </c>
      <c r="Q173">
        <v>0</v>
      </c>
    </row>
    <row r="174" spans="1:17" x14ac:dyDescent="0.25">
      <c r="A174" t="s">
        <v>1005</v>
      </c>
      <c r="B174" t="s">
        <v>190</v>
      </c>
      <c r="C174" t="s">
        <v>133</v>
      </c>
      <c r="D174" t="s">
        <v>108</v>
      </c>
      <c r="E174" t="s">
        <v>105</v>
      </c>
      <c r="F174">
        <v>40700</v>
      </c>
      <c r="G174" t="s">
        <v>911</v>
      </c>
      <c r="I174" t="s">
        <v>158</v>
      </c>
      <c r="J174">
        <v>2026</v>
      </c>
      <c r="K174">
        <v>7</v>
      </c>
      <c r="L174" t="s">
        <v>94</v>
      </c>
      <c r="M174">
        <v>173.82</v>
      </c>
      <c r="N174">
        <v>1</v>
      </c>
      <c r="O174">
        <v>173.82</v>
      </c>
      <c r="P174" t="s">
        <v>95</v>
      </c>
      <c r="Q174">
        <v>0</v>
      </c>
    </row>
    <row r="175" spans="1:17" x14ac:dyDescent="0.25">
      <c r="A175" t="s">
        <v>1005</v>
      </c>
      <c r="B175" t="s">
        <v>195</v>
      </c>
      <c r="C175" t="s">
        <v>133</v>
      </c>
      <c r="D175" t="s">
        <v>108</v>
      </c>
      <c r="E175" t="s">
        <v>105</v>
      </c>
      <c r="F175">
        <v>40700</v>
      </c>
      <c r="G175" t="s">
        <v>911</v>
      </c>
      <c r="I175" t="s">
        <v>121</v>
      </c>
      <c r="J175">
        <v>2026</v>
      </c>
      <c r="K175">
        <v>7</v>
      </c>
      <c r="L175" t="s">
        <v>94</v>
      </c>
      <c r="M175">
        <v>115.89</v>
      </c>
      <c r="N175">
        <v>1</v>
      </c>
      <c r="O175">
        <v>115.89</v>
      </c>
      <c r="P175" t="s">
        <v>95</v>
      </c>
      <c r="Q175">
        <v>0</v>
      </c>
    </row>
    <row r="176" spans="1:17" x14ac:dyDescent="0.25">
      <c r="A176" t="s">
        <v>1005</v>
      </c>
      <c r="B176" t="s">
        <v>195</v>
      </c>
      <c r="C176" t="s">
        <v>133</v>
      </c>
      <c r="D176" t="s">
        <v>108</v>
      </c>
      <c r="E176" t="s">
        <v>105</v>
      </c>
      <c r="F176">
        <v>40700</v>
      </c>
      <c r="G176" t="s">
        <v>911</v>
      </c>
      <c r="I176" t="s">
        <v>111</v>
      </c>
      <c r="J176">
        <v>2026</v>
      </c>
      <c r="K176">
        <v>7</v>
      </c>
      <c r="L176" t="s">
        <v>94</v>
      </c>
      <c r="M176">
        <v>191.26</v>
      </c>
      <c r="N176">
        <v>1</v>
      </c>
      <c r="O176">
        <v>191.26</v>
      </c>
      <c r="P176" t="s">
        <v>95</v>
      </c>
      <c r="Q176">
        <v>0</v>
      </c>
    </row>
    <row r="177" spans="1:17" x14ac:dyDescent="0.25">
      <c r="A177" t="s">
        <v>1005</v>
      </c>
      <c r="B177" t="s">
        <v>196</v>
      </c>
      <c r="C177" t="s">
        <v>133</v>
      </c>
      <c r="D177" t="s">
        <v>108</v>
      </c>
      <c r="E177" t="s">
        <v>102</v>
      </c>
      <c r="F177">
        <v>40700</v>
      </c>
      <c r="G177" t="s">
        <v>911</v>
      </c>
      <c r="I177" t="s">
        <v>125</v>
      </c>
      <c r="J177">
        <v>2026</v>
      </c>
      <c r="K177">
        <v>7</v>
      </c>
      <c r="L177" t="s">
        <v>94</v>
      </c>
      <c r="M177">
        <v>215.58</v>
      </c>
      <c r="N177">
        <v>1</v>
      </c>
      <c r="O177">
        <v>215.58</v>
      </c>
      <c r="P177" t="s">
        <v>95</v>
      </c>
      <c r="Q177">
        <v>1</v>
      </c>
    </row>
    <row r="178" spans="1:17" x14ac:dyDescent="0.25">
      <c r="A178" t="s">
        <v>1005</v>
      </c>
      <c r="B178" t="s">
        <v>196</v>
      </c>
      <c r="C178" t="s">
        <v>133</v>
      </c>
      <c r="D178" t="s">
        <v>108</v>
      </c>
      <c r="E178" t="s">
        <v>93</v>
      </c>
      <c r="F178">
        <v>40700</v>
      </c>
      <c r="G178" t="s">
        <v>911</v>
      </c>
      <c r="I178" t="s">
        <v>191</v>
      </c>
      <c r="J178">
        <v>2026</v>
      </c>
      <c r="K178">
        <v>7</v>
      </c>
      <c r="L178" t="s">
        <v>94</v>
      </c>
      <c r="M178">
        <v>177.58</v>
      </c>
      <c r="N178">
        <v>1</v>
      </c>
      <c r="O178">
        <v>177.58</v>
      </c>
      <c r="P178" t="s">
        <v>95</v>
      </c>
      <c r="Q178">
        <v>1</v>
      </c>
    </row>
    <row r="179" spans="1:17" x14ac:dyDescent="0.25">
      <c r="A179" t="s">
        <v>1005</v>
      </c>
      <c r="B179" t="s">
        <v>196</v>
      </c>
      <c r="C179" t="s">
        <v>133</v>
      </c>
      <c r="D179" t="s">
        <v>108</v>
      </c>
      <c r="E179" t="s">
        <v>93</v>
      </c>
      <c r="F179">
        <v>40700</v>
      </c>
      <c r="G179" t="s">
        <v>911</v>
      </c>
      <c r="I179" t="s">
        <v>166</v>
      </c>
      <c r="J179">
        <v>2026</v>
      </c>
      <c r="K179">
        <v>7</v>
      </c>
      <c r="L179" t="s">
        <v>94</v>
      </c>
      <c r="M179">
        <v>170.24</v>
      </c>
      <c r="N179">
        <v>1</v>
      </c>
      <c r="O179">
        <v>170.24</v>
      </c>
      <c r="P179" t="s">
        <v>95</v>
      </c>
      <c r="Q179">
        <v>1</v>
      </c>
    </row>
    <row r="180" spans="1:17" x14ac:dyDescent="0.25">
      <c r="A180" t="s">
        <v>1005</v>
      </c>
      <c r="B180" t="s">
        <v>196</v>
      </c>
      <c r="C180" t="s">
        <v>133</v>
      </c>
      <c r="D180" t="s">
        <v>108</v>
      </c>
      <c r="E180" t="s">
        <v>93</v>
      </c>
      <c r="F180">
        <v>40700</v>
      </c>
      <c r="G180" t="s">
        <v>911</v>
      </c>
      <c r="I180" t="s">
        <v>167</v>
      </c>
      <c r="J180">
        <v>2026</v>
      </c>
      <c r="K180">
        <v>7</v>
      </c>
      <c r="L180" t="s">
        <v>94</v>
      </c>
      <c r="M180">
        <v>125.55</v>
      </c>
      <c r="N180">
        <v>1</v>
      </c>
      <c r="O180">
        <v>125.55</v>
      </c>
      <c r="P180" t="s">
        <v>95</v>
      </c>
      <c r="Q180">
        <v>0</v>
      </c>
    </row>
    <row r="181" spans="1:17" x14ac:dyDescent="0.25">
      <c r="A181" t="s">
        <v>1005</v>
      </c>
      <c r="B181" t="s">
        <v>196</v>
      </c>
      <c r="C181" t="s">
        <v>133</v>
      </c>
      <c r="D181" t="s">
        <v>108</v>
      </c>
      <c r="E181" t="s">
        <v>93</v>
      </c>
      <c r="F181">
        <v>40700</v>
      </c>
      <c r="G181" t="s">
        <v>911</v>
      </c>
      <c r="I181" t="s">
        <v>168</v>
      </c>
      <c r="J181">
        <v>2026</v>
      </c>
      <c r="K181">
        <v>7</v>
      </c>
      <c r="L181" t="s">
        <v>94</v>
      </c>
      <c r="M181">
        <v>125.55</v>
      </c>
      <c r="N181">
        <v>1</v>
      </c>
      <c r="O181">
        <v>125.55</v>
      </c>
      <c r="P181" t="s">
        <v>95</v>
      </c>
      <c r="Q181">
        <v>0</v>
      </c>
    </row>
    <row r="182" spans="1:17" x14ac:dyDescent="0.25">
      <c r="A182" t="s">
        <v>1005</v>
      </c>
      <c r="B182" t="s">
        <v>196</v>
      </c>
      <c r="C182" t="s">
        <v>133</v>
      </c>
      <c r="D182" t="s">
        <v>108</v>
      </c>
      <c r="E182" t="s">
        <v>93</v>
      </c>
      <c r="F182">
        <v>40700</v>
      </c>
      <c r="G182" t="s">
        <v>911</v>
      </c>
      <c r="I182" t="s">
        <v>169</v>
      </c>
      <c r="J182">
        <v>2026</v>
      </c>
      <c r="K182">
        <v>7</v>
      </c>
      <c r="L182" t="s">
        <v>94</v>
      </c>
      <c r="M182">
        <v>150.65</v>
      </c>
      <c r="N182">
        <v>1</v>
      </c>
      <c r="O182">
        <v>150.65</v>
      </c>
      <c r="P182" t="s">
        <v>95</v>
      </c>
      <c r="Q182">
        <v>0</v>
      </c>
    </row>
    <row r="183" spans="1:17" x14ac:dyDescent="0.25">
      <c r="A183" t="s">
        <v>1005</v>
      </c>
      <c r="B183" t="s">
        <v>196</v>
      </c>
      <c r="C183" t="s">
        <v>133</v>
      </c>
      <c r="D183" t="s">
        <v>108</v>
      </c>
      <c r="E183" t="s">
        <v>105</v>
      </c>
      <c r="F183">
        <v>40700</v>
      </c>
      <c r="G183" t="s">
        <v>911</v>
      </c>
      <c r="I183" t="s">
        <v>121</v>
      </c>
      <c r="J183">
        <v>2026</v>
      </c>
      <c r="K183">
        <v>7</v>
      </c>
      <c r="L183" t="s">
        <v>94</v>
      </c>
      <c r="M183">
        <v>579.45000000000005</v>
      </c>
      <c r="N183">
        <v>1</v>
      </c>
      <c r="O183">
        <v>579.45000000000005</v>
      </c>
      <c r="P183" t="s">
        <v>95</v>
      </c>
      <c r="Q183">
        <v>0</v>
      </c>
    </row>
    <row r="184" spans="1:17" x14ac:dyDescent="0.25">
      <c r="A184" t="s">
        <v>1005</v>
      </c>
      <c r="B184" t="s">
        <v>196</v>
      </c>
      <c r="C184" t="s">
        <v>133</v>
      </c>
      <c r="D184" t="s">
        <v>108</v>
      </c>
      <c r="E184" t="s">
        <v>105</v>
      </c>
      <c r="F184">
        <v>40700</v>
      </c>
      <c r="G184" t="s">
        <v>911</v>
      </c>
      <c r="I184" t="s">
        <v>139</v>
      </c>
      <c r="J184">
        <v>2026</v>
      </c>
      <c r="K184">
        <v>7</v>
      </c>
      <c r="L184" t="s">
        <v>94</v>
      </c>
      <c r="M184">
        <v>95.63</v>
      </c>
      <c r="N184">
        <v>1</v>
      </c>
      <c r="O184">
        <v>95.63</v>
      </c>
      <c r="P184" t="s">
        <v>95</v>
      </c>
      <c r="Q184">
        <v>0</v>
      </c>
    </row>
    <row r="185" spans="1:17" x14ac:dyDescent="0.25">
      <c r="A185" t="s">
        <v>1005</v>
      </c>
      <c r="B185" t="s">
        <v>196</v>
      </c>
      <c r="C185" t="s">
        <v>133</v>
      </c>
      <c r="D185" t="s">
        <v>108</v>
      </c>
      <c r="E185" t="s">
        <v>105</v>
      </c>
      <c r="F185">
        <v>40700</v>
      </c>
      <c r="G185" t="s">
        <v>911</v>
      </c>
      <c r="I185" t="s">
        <v>111</v>
      </c>
      <c r="J185">
        <v>2026</v>
      </c>
      <c r="K185">
        <v>7</v>
      </c>
      <c r="L185" t="s">
        <v>94</v>
      </c>
      <c r="M185">
        <v>478.15</v>
      </c>
      <c r="N185">
        <v>1</v>
      </c>
      <c r="O185">
        <v>478.15</v>
      </c>
      <c r="P185" t="s">
        <v>95</v>
      </c>
      <c r="Q185">
        <v>0</v>
      </c>
    </row>
    <row r="186" spans="1:17" x14ac:dyDescent="0.25">
      <c r="A186" t="s">
        <v>1005</v>
      </c>
      <c r="B186" t="s">
        <v>196</v>
      </c>
      <c r="C186" t="s">
        <v>133</v>
      </c>
      <c r="D186" t="s">
        <v>108</v>
      </c>
      <c r="E186" t="s">
        <v>105</v>
      </c>
      <c r="F186">
        <v>40700</v>
      </c>
      <c r="G186" t="s">
        <v>911</v>
      </c>
      <c r="I186" t="s">
        <v>158</v>
      </c>
      <c r="J186">
        <v>2026</v>
      </c>
      <c r="K186">
        <v>7</v>
      </c>
      <c r="L186" t="s">
        <v>94</v>
      </c>
      <c r="M186">
        <v>521.46</v>
      </c>
      <c r="N186">
        <v>1</v>
      </c>
      <c r="O186">
        <v>521.46</v>
      </c>
      <c r="P186" t="s">
        <v>95</v>
      </c>
      <c r="Q186">
        <v>0</v>
      </c>
    </row>
    <row r="187" spans="1:17" x14ac:dyDescent="0.25">
      <c r="A187" t="s">
        <v>1005</v>
      </c>
      <c r="B187" t="s">
        <v>197</v>
      </c>
      <c r="C187" t="s">
        <v>133</v>
      </c>
      <c r="D187" t="s">
        <v>108</v>
      </c>
      <c r="E187" t="s">
        <v>102</v>
      </c>
      <c r="F187">
        <v>40700</v>
      </c>
      <c r="G187" t="s">
        <v>911</v>
      </c>
      <c r="I187" t="s">
        <v>125</v>
      </c>
      <c r="J187">
        <v>2026</v>
      </c>
      <c r="K187">
        <v>7</v>
      </c>
      <c r="L187" t="s">
        <v>94</v>
      </c>
      <c r="M187">
        <v>102.04</v>
      </c>
      <c r="N187">
        <v>1</v>
      </c>
      <c r="O187">
        <v>102.04</v>
      </c>
      <c r="P187" t="s">
        <v>95</v>
      </c>
      <c r="Q187">
        <v>1</v>
      </c>
    </row>
    <row r="188" spans="1:17" x14ac:dyDescent="0.25">
      <c r="A188" t="s">
        <v>1005</v>
      </c>
      <c r="B188" t="s">
        <v>197</v>
      </c>
      <c r="C188" t="s">
        <v>133</v>
      </c>
      <c r="D188" t="s">
        <v>108</v>
      </c>
      <c r="E188" t="s">
        <v>93</v>
      </c>
      <c r="F188">
        <v>40700</v>
      </c>
      <c r="G188" t="s">
        <v>911</v>
      </c>
      <c r="I188" t="s">
        <v>240</v>
      </c>
      <c r="J188">
        <v>2026</v>
      </c>
      <c r="K188">
        <v>7</v>
      </c>
      <c r="L188" t="s">
        <v>94</v>
      </c>
      <c r="M188">
        <v>125.55</v>
      </c>
      <c r="N188">
        <v>1</v>
      </c>
      <c r="O188">
        <v>125.55</v>
      </c>
      <c r="P188" t="s">
        <v>95</v>
      </c>
      <c r="Q188">
        <v>0</v>
      </c>
    </row>
    <row r="189" spans="1:17" x14ac:dyDescent="0.25">
      <c r="A189" t="s">
        <v>1005</v>
      </c>
      <c r="B189" t="s">
        <v>197</v>
      </c>
      <c r="C189" t="s">
        <v>133</v>
      </c>
      <c r="D189" t="s">
        <v>108</v>
      </c>
      <c r="E189" t="s">
        <v>104</v>
      </c>
      <c r="F189">
        <v>40700</v>
      </c>
      <c r="G189" t="s">
        <v>911</v>
      </c>
      <c r="I189" t="s">
        <v>118</v>
      </c>
      <c r="J189">
        <v>2026</v>
      </c>
      <c r="K189">
        <v>7</v>
      </c>
      <c r="L189" t="s">
        <v>94</v>
      </c>
      <c r="M189">
        <v>54.08</v>
      </c>
      <c r="N189">
        <v>1</v>
      </c>
      <c r="O189">
        <v>54.08</v>
      </c>
      <c r="P189" t="s">
        <v>95</v>
      </c>
      <c r="Q189">
        <v>0</v>
      </c>
    </row>
    <row r="190" spans="1:17" x14ac:dyDescent="0.25">
      <c r="A190" t="s">
        <v>1005</v>
      </c>
      <c r="B190" t="s">
        <v>197</v>
      </c>
      <c r="C190" t="s">
        <v>133</v>
      </c>
      <c r="D190" t="s">
        <v>108</v>
      </c>
      <c r="E190" t="s">
        <v>104</v>
      </c>
      <c r="F190">
        <v>40700</v>
      </c>
      <c r="G190" t="s">
        <v>911</v>
      </c>
      <c r="I190" t="s">
        <v>120</v>
      </c>
      <c r="J190">
        <v>2026</v>
      </c>
      <c r="K190">
        <v>7</v>
      </c>
      <c r="L190" t="s">
        <v>94</v>
      </c>
      <c r="M190">
        <v>135.19999999999999</v>
      </c>
      <c r="N190">
        <v>1</v>
      </c>
      <c r="O190">
        <v>135.19999999999999</v>
      </c>
      <c r="P190" t="s">
        <v>95</v>
      </c>
      <c r="Q190">
        <v>0</v>
      </c>
    </row>
    <row r="191" spans="1:17" x14ac:dyDescent="0.25">
      <c r="A191" t="s">
        <v>1005</v>
      </c>
      <c r="B191" t="s">
        <v>197</v>
      </c>
      <c r="C191" t="s">
        <v>133</v>
      </c>
      <c r="D191" t="s">
        <v>108</v>
      </c>
      <c r="E191" t="s">
        <v>105</v>
      </c>
      <c r="F191">
        <v>40700</v>
      </c>
      <c r="G191" t="s">
        <v>911</v>
      </c>
      <c r="I191" t="s">
        <v>121</v>
      </c>
      <c r="J191">
        <v>2026</v>
      </c>
      <c r="K191">
        <v>7</v>
      </c>
      <c r="L191" t="s">
        <v>94</v>
      </c>
      <c r="M191">
        <v>115.89</v>
      </c>
      <c r="N191">
        <v>1</v>
      </c>
      <c r="O191">
        <v>115.89</v>
      </c>
      <c r="P191" t="s">
        <v>95</v>
      </c>
      <c r="Q191">
        <v>0</v>
      </c>
    </row>
    <row r="192" spans="1:17" x14ac:dyDescent="0.25">
      <c r="A192" t="s">
        <v>1005</v>
      </c>
      <c r="B192" t="s">
        <v>197</v>
      </c>
      <c r="C192" t="s">
        <v>133</v>
      </c>
      <c r="D192" t="s">
        <v>108</v>
      </c>
      <c r="E192" t="s">
        <v>105</v>
      </c>
      <c r="F192">
        <v>40700</v>
      </c>
      <c r="G192" t="s">
        <v>911</v>
      </c>
      <c r="I192" t="s">
        <v>111</v>
      </c>
      <c r="J192">
        <v>2026</v>
      </c>
      <c r="K192">
        <v>7</v>
      </c>
      <c r="L192" t="s">
        <v>94</v>
      </c>
      <c r="M192">
        <v>765.04</v>
      </c>
      <c r="N192">
        <v>1</v>
      </c>
      <c r="O192">
        <v>765.04</v>
      </c>
      <c r="P192" t="s">
        <v>95</v>
      </c>
      <c r="Q192">
        <v>0</v>
      </c>
    </row>
    <row r="193" spans="1:17" x14ac:dyDescent="0.25">
      <c r="A193" t="s">
        <v>1005</v>
      </c>
      <c r="B193" t="s">
        <v>198</v>
      </c>
      <c r="C193" t="s">
        <v>133</v>
      </c>
      <c r="D193" t="s">
        <v>108</v>
      </c>
      <c r="E193" t="s">
        <v>105</v>
      </c>
      <c r="F193">
        <v>40700</v>
      </c>
      <c r="G193" t="s">
        <v>911</v>
      </c>
      <c r="I193" t="s">
        <v>111</v>
      </c>
      <c r="J193">
        <v>2026</v>
      </c>
      <c r="K193">
        <v>7</v>
      </c>
      <c r="L193" t="s">
        <v>94</v>
      </c>
      <c r="M193">
        <v>573.78</v>
      </c>
      <c r="N193">
        <v>1</v>
      </c>
      <c r="O193">
        <v>573.78</v>
      </c>
      <c r="P193" t="s">
        <v>95</v>
      </c>
      <c r="Q193">
        <v>0</v>
      </c>
    </row>
    <row r="194" spans="1:17" x14ac:dyDescent="0.25">
      <c r="A194" t="s">
        <v>1005</v>
      </c>
      <c r="B194" t="s">
        <v>199</v>
      </c>
      <c r="C194" t="s">
        <v>133</v>
      </c>
      <c r="D194" t="s">
        <v>108</v>
      </c>
      <c r="E194" t="s">
        <v>105</v>
      </c>
      <c r="F194">
        <v>40700</v>
      </c>
      <c r="G194" t="s">
        <v>911</v>
      </c>
      <c r="I194" t="s">
        <v>121</v>
      </c>
      <c r="J194">
        <v>2026</v>
      </c>
      <c r="K194">
        <v>7</v>
      </c>
      <c r="L194" t="s">
        <v>94</v>
      </c>
      <c r="M194">
        <v>115.89</v>
      </c>
      <c r="N194">
        <v>1</v>
      </c>
      <c r="O194">
        <v>115.89</v>
      </c>
      <c r="P194" t="s">
        <v>95</v>
      </c>
      <c r="Q194">
        <v>0</v>
      </c>
    </row>
    <row r="195" spans="1:17" x14ac:dyDescent="0.25">
      <c r="A195" t="s">
        <v>1005</v>
      </c>
      <c r="B195" t="s">
        <v>199</v>
      </c>
      <c r="C195" t="s">
        <v>133</v>
      </c>
      <c r="D195" t="s">
        <v>108</v>
      </c>
      <c r="E195" t="s">
        <v>105</v>
      </c>
      <c r="F195">
        <v>40700</v>
      </c>
      <c r="G195" t="s">
        <v>911</v>
      </c>
      <c r="I195" t="s">
        <v>111</v>
      </c>
      <c r="J195">
        <v>2026</v>
      </c>
      <c r="K195">
        <v>7</v>
      </c>
      <c r="L195" t="s">
        <v>94</v>
      </c>
      <c r="M195">
        <v>382.52</v>
      </c>
      <c r="N195">
        <v>1</v>
      </c>
      <c r="O195">
        <v>382.52</v>
      </c>
      <c r="P195" t="s">
        <v>95</v>
      </c>
      <c r="Q195">
        <v>0</v>
      </c>
    </row>
    <row r="196" spans="1:17" x14ac:dyDescent="0.25">
      <c r="A196" t="s">
        <v>1005</v>
      </c>
      <c r="B196" t="s">
        <v>200</v>
      </c>
      <c r="C196" t="s">
        <v>133</v>
      </c>
      <c r="D196" t="s">
        <v>108</v>
      </c>
      <c r="E196" t="s">
        <v>93</v>
      </c>
      <c r="F196">
        <v>40700</v>
      </c>
      <c r="G196" t="s">
        <v>911</v>
      </c>
      <c r="I196" t="s">
        <v>191</v>
      </c>
      <c r="J196">
        <v>2026</v>
      </c>
      <c r="K196">
        <v>7</v>
      </c>
      <c r="L196" t="s">
        <v>94</v>
      </c>
      <c r="M196">
        <v>177.58</v>
      </c>
      <c r="N196">
        <v>1</v>
      </c>
      <c r="O196">
        <v>177.58</v>
      </c>
      <c r="P196" t="s">
        <v>95</v>
      </c>
      <c r="Q196">
        <v>1</v>
      </c>
    </row>
    <row r="197" spans="1:17" x14ac:dyDescent="0.25">
      <c r="A197" t="s">
        <v>1005</v>
      </c>
      <c r="B197" t="s">
        <v>200</v>
      </c>
      <c r="C197" t="s">
        <v>133</v>
      </c>
      <c r="D197" t="s">
        <v>108</v>
      </c>
      <c r="E197" t="s">
        <v>93</v>
      </c>
      <c r="F197">
        <v>40700</v>
      </c>
      <c r="G197" t="s">
        <v>911</v>
      </c>
      <c r="I197" t="s">
        <v>168</v>
      </c>
      <c r="J197">
        <v>2026</v>
      </c>
      <c r="K197">
        <v>7</v>
      </c>
      <c r="L197" t="s">
        <v>94</v>
      </c>
      <c r="M197">
        <v>125.55</v>
      </c>
      <c r="N197">
        <v>1</v>
      </c>
      <c r="O197">
        <v>125.55</v>
      </c>
      <c r="P197" t="s">
        <v>95</v>
      </c>
      <c r="Q197">
        <v>0</v>
      </c>
    </row>
    <row r="198" spans="1:17" x14ac:dyDescent="0.25">
      <c r="A198" t="s">
        <v>1005</v>
      </c>
      <c r="B198" t="s">
        <v>200</v>
      </c>
      <c r="C198" t="s">
        <v>133</v>
      </c>
      <c r="D198" t="s">
        <v>108</v>
      </c>
      <c r="E198" t="s">
        <v>104</v>
      </c>
      <c r="F198">
        <v>40700</v>
      </c>
      <c r="G198" t="s">
        <v>911</v>
      </c>
      <c r="I198" t="s">
        <v>118</v>
      </c>
      <c r="J198">
        <v>2026</v>
      </c>
      <c r="K198">
        <v>7</v>
      </c>
      <c r="L198" t="s">
        <v>94</v>
      </c>
      <c r="M198">
        <v>54.08</v>
      </c>
      <c r="N198">
        <v>1</v>
      </c>
      <c r="O198">
        <v>54.08</v>
      </c>
      <c r="P198" t="s">
        <v>95</v>
      </c>
      <c r="Q198">
        <v>0</v>
      </c>
    </row>
    <row r="199" spans="1:17" x14ac:dyDescent="0.25">
      <c r="A199" t="s">
        <v>1005</v>
      </c>
      <c r="B199" t="s">
        <v>200</v>
      </c>
      <c r="C199" t="s">
        <v>133</v>
      </c>
      <c r="D199" t="s">
        <v>108</v>
      </c>
      <c r="E199" t="s">
        <v>104</v>
      </c>
      <c r="F199">
        <v>40700</v>
      </c>
      <c r="G199" t="s">
        <v>911</v>
      </c>
      <c r="I199" t="s">
        <v>120</v>
      </c>
      <c r="J199">
        <v>2026</v>
      </c>
      <c r="K199">
        <v>7</v>
      </c>
      <c r="L199" t="s">
        <v>94</v>
      </c>
      <c r="M199">
        <v>135.19999999999999</v>
      </c>
      <c r="N199">
        <v>1</v>
      </c>
      <c r="O199">
        <v>135.19999999999999</v>
      </c>
      <c r="P199" t="s">
        <v>95</v>
      </c>
      <c r="Q199">
        <v>0</v>
      </c>
    </row>
    <row r="200" spans="1:17" x14ac:dyDescent="0.25">
      <c r="A200" t="s">
        <v>1005</v>
      </c>
      <c r="B200" t="s">
        <v>200</v>
      </c>
      <c r="C200" t="s">
        <v>133</v>
      </c>
      <c r="D200" t="s">
        <v>108</v>
      </c>
      <c r="E200" t="s">
        <v>105</v>
      </c>
      <c r="F200">
        <v>40700</v>
      </c>
      <c r="G200" t="s">
        <v>911</v>
      </c>
      <c r="I200" t="s">
        <v>121</v>
      </c>
      <c r="J200">
        <v>2026</v>
      </c>
      <c r="K200">
        <v>7</v>
      </c>
      <c r="L200" t="s">
        <v>94</v>
      </c>
      <c r="M200">
        <v>347.67</v>
      </c>
      <c r="N200">
        <v>1</v>
      </c>
      <c r="O200">
        <v>347.67</v>
      </c>
      <c r="P200" t="s">
        <v>95</v>
      </c>
      <c r="Q200">
        <v>0</v>
      </c>
    </row>
    <row r="201" spans="1:17" x14ac:dyDescent="0.25">
      <c r="A201" t="s">
        <v>1005</v>
      </c>
      <c r="B201" t="s">
        <v>200</v>
      </c>
      <c r="C201" t="s">
        <v>133</v>
      </c>
      <c r="D201" t="s">
        <v>108</v>
      </c>
      <c r="E201" t="s">
        <v>105</v>
      </c>
      <c r="F201">
        <v>40700</v>
      </c>
      <c r="G201" t="s">
        <v>911</v>
      </c>
      <c r="I201" t="s">
        <v>139</v>
      </c>
      <c r="J201">
        <v>2026</v>
      </c>
      <c r="K201">
        <v>7</v>
      </c>
      <c r="L201" t="s">
        <v>94</v>
      </c>
      <c r="M201">
        <v>95.63</v>
      </c>
      <c r="N201">
        <v>1</v>
      </c>
      <c r="O201">
        <v>95.63</v>
      </c>
      <c r="P201" t="s">
        <v>95</v>
      </c>
      <c r="Q201">
        <v>0</v>
      </c>
    </row>
    <row r="202" spans="1:17" x14ac:dyDescent="0.25">
      <c r="A202" t="s">
        <v>1005</v>
      </c>
      <c r="B202" t="s">
        <v>200</v>
      </c>
      <c r="C202" t="s">
        <v>133</v>
      </c>
      <c r="D202" t="s">
        <v>108</v>
      </c>
      <c r="E202" t="s">
        <v>105</v>
      </c>
      <c r="F202">
        <v>40700</v>
      </c>
      <c r="G202" t="s">
        <v>911</v>
      </c>
      <c r="I202" t="s">
        <v>111</v>
      </c>
      <c r="J202">
        <v>2026</v>
      </c>
      <c r="K202">
        <v>7</v>
      </c>
      <c r="L202" t="s">
        <v>94</v>
      </c>
      <c r="M202">
        <v>286.89</v>
      </c>
      <c r="N202">
        <v>1</v>
      </c>
      <c r="O202">
        <v>286.89</v>
      </c>
      <c r="P202" t="s">
        <v>95</v>
      </c>
      <c r="Q202">
        <v>0</v>
      </c>
    </row>
    <row r="203" spans="1:17" x14ac:dyDescent="0.25">
      <c r="A203" t="s">
        <v>1005</v>
      </c>
      <c r="B203" t="s">
        <v>200</v>
      </c>
      <c r="C203" t="s">
        <v>133</v>
      </c>
      <c r="D203" t="s">
        <v>108</v>
      </c>
      <c r="E203" t="s">
        <v>105</v>
      </c>
      <c r="F203">
        <v>40700</v>
      </c>
      <c r="G203" t="s">
        <v>911</v>
      </c>
      <c r="I203" t="s">
        <v>158</v>
      </c>
      <c r="J203">
        <v>2026</v>
      </c>
      <c r="K203">
        <v>7</v>
      </c>
      <c r="L203" t="s">
        <v>94</v>
      </c>
      <c r="M203">
        <v>173.82</v>
      </c>
      <c r="N203">
        <v>1</v>
      </c>
      <c r="O203">
        <v>173.82</v>
      </c>
      <c r="P203" t="s">
        <v>95</v>
      </c>
      <c r="Q203">
        <v>0</v>
      </c>
    </row>
    <row r="204" spans="1:17" x14ac:dyDescent="0.25">
      <c r="A204" t="s">
        <v>1005</v>
      </c>
      <c r="B204" t="s">
        <v>201</v>
      </c>
      <c r="C204" t="s">
        <v>133</v>
      </c>
      <c r="D204" t="s">
        <v>108</v>
      </c>
      <c r="E204" t="s">
        <v>105</v>
      </c>
      <c r="F204">
        <v>40700</v>
      </c>
      <c r="G204" t="s">
        <v>911</v>
      </c>
      <c r="I204" t="s">
        <v>144</v>
      </c>
      <c r="J204">
        <v>2026</v>
      </c>
      <c r="K204">
        <v>7</v>
      </c>
      <c r="L204" t="s">
        <v>94</v>
      </c>
      <c r="M204">
        <v>202.82</v>
      </c>
      <c r="N204">
        <v>1</v>
      </c>
      <c r="O204">
        <v>202.82</v>
      </c>
      <c r="P204" t="s">
        <v>95</v>
      </c>
      <c r="Q204">
        <v>0</v>
      </c>
    </row>
    <row r="205" spans="1:17" x14ac:dyDescent="0.25">
      <c r="A205" t="s">
        <v>1005</v>
      </c>
      <c r="B205" t="s">
        <v>201</v>
      </c>
      <c r="C205" t="s">
        <v>133</v>
      </c>
      <c r="D205" t="s">
        <v>108</v>
      </c>
      <c r="E205" t="s">
        <v>105</v>
      </c>
      <c r="F205">
        <v>40700</v>
      </c>
      <c r="G205" t="s">
        <v>911</v>
      </c>
      <c r="I205" t="s">
        <v>111</v>
      </c>
      <c r="J205">
        <v>2026</v>
      </c>
      <c r="K205">
        <v>7</v>
      </c>
      <c r="L205" t="s">
        <v>94</v>
      </c>
      <c r="M205">
        <v>382.52</v>
      </c>
      <c r="N205">
        <v>1</v>
      </c>
      <c r="O205">
        <v>382.52</v>
      </c>
      <c r="P205" t="s">
        <v>95</v>
      </c>
      <c r="Q205">
        <v>0</v>
      </c>
    </row>
    <row r="206" spans="1:17" x14ac:dyDescent="0.25">
      <c r="A206" t="s">
        <v>1005</v>
      </c>
      <c r="B206" t="s">
        <v>202</v>
      </c>
      <c r="C206" t="s">
        <v>133</v>
      </c>
      <c r="D206" t="s">
        <v>108</v>
      </c>
      <c r="E206" t="s">
        <v>102</v>
      </c>
      <c r="F206">
        <v>40700</v>
      </c>
      <c r="G206" t="s">
        <v>911</v>
      </c>
      <c r="I206" t="s">
        <v>125</v>
      </c>
      <c r="J206">
        <v>2026</v>
      </c>
      <c r="K206">
        <v>7</v>
      </c>
      <c r="L206" t="s">
        <v>94</v>
      </c>
      <c r="M206">
        <v>109.27</v>
      </c>
      <c r="N206">
        <v>1</v>
      </c>
      <c r="O206">
        <v>109.27</v>
      </c>
      <c r="P206" t="s">
        <v>95</v>
      </c>
      <c r="Q206">
        <v>1</v>
      </c>
    </row>
    <row r="207" spans="1:17" x14ac:dyDescent="0.25">
      <c r="A207" t="s">
        <v>1005</v>
      </c>
      <c r="B207" t="s">
        <v>202</v>
      </c>
      <c r="C207" t="s">
        <v>133</v>
      </c>
      <c r="D207" t="s">
        <v>108</v>
      </c>
      <c r="E207" t="s">
        <v>104</v>
      </c>
      <c r="F207">
        <v>40700</v>
      </c>
      <c r="G207" t="s">
        <v>911</v>
      </c>
      <c r="I207" t="s">
        <v>118</v>
      </c>
      <c r="J207">
        <v>2026</v>
      </c>
      <c r="K207">
        <v>7</v>
      </c>
      <c r="L207" t="s">
        <v>94</v>
      </c>
      <c r="M207">
        <v>54.08</v>
      </c>
      <c r="N207">
        <v>1</v>
      </c>
      <c r="O207">
        <v>54.08</v>
      </c>
      <c r="P207" t="s">
        <v>95</v>
      </c>
      <c r="Q207">
        <v>0</v>
      </c>
    </row>
    <row r="208" spans="1:17" x14ac:dyDescent="0.25">
      <c r="A208" t="s">
        <v>1005</v>
      </c>
      <c r="B208" t="s">
        <v>202</v>
      </c>
      <c r="C208" t="s">
        <v>133</v>
      </c>
      <c r="D208" t="s">
        <v>108</v>
      </c>
      <c r="E208" t="s">
        <v>104</v>
      </c>
      <c r="F208">
        <v>40700</v>
      </c>
      <c r="G208" t="s">
        <v>911</v>
      </c>
      <c r="I208" t="s">
        <v>120</v>
      </c>
      <c r="J208">
        <v>2026</v>
      </c>
      <c r="K208">
        <v>7</v>
      </c>
      <c r="L208" t="s">
        <v>94</v>
      </c>
      <c r="M208">
        <v>270.39999999999998</v>
      </c>
      <c r="N208">
        <v>1</v>
      </c>
      <c r="O208">
        <v>270.39999999999998</v>
      </c>
      <c r="P208" t="s">
        <v>95</v>
      </c>
      <c r="Q208">
        <v>0</v>
      </c>
    </row>
    <row r="209" spans="1:17" x14ac:dyDescent="0.25">
      <c r="A209" t="s">
        <v>1005</v>
      </c>
      <c r="B209" t="s">
        <v>202</v>
      </c>
      <c r="C209" t="s">
        <v>133</v>
      </c>
      <c r="D209" t="s">
        <v>108</v>
      </c>
      <c r="E209" t="s">
        <v>105</v>
      </c>
      <c r="F209">
        <v>40700</v>
      </c>
      <c r="G209" t="s">
        <v>911</v>
      </c>
      <c r="I209" t="s">
        <v>121</v>
      </c>
      <c r="J209">
        <v>2026</v>
      </c>
      <c r="K209">
        <v>7</v>
      </c>
      <c r="L209" t="s">
        <v>94</v>
      </c>
      <c r="M209">
        <v>115.89</v>
      </c>
      <c r="N209">
        <v>1</v>
      </c>
      <c r="O209">
        <v>115.89</v>
      </c>
      <c r="P209" t="s">
        <v>95</v>
      </c>
      <c r="Q209">
        <v>0</v>
      </c>
    </row>
    <row r="210" spans="1:17" x14ac:dyDescent="0.25">
      <c r="A210" t="s">
        <v>1005</v>
      </c>
      <c r="B210" t="s">
        <v>202</v>
      </c>
      <c r="C210" t="s">
        <v>133</v>
      </c>
      <c r="D210" t="s">
        <v>108</v>
      </c>
      <c r="E210" t="s">
        <v>105</v>
      </c>
      <c r="F210">
        <v>40700</v>
      </c>
      <c r="G210" t="s">
        <v>911</v>
      </c>
      <c r="I210" t="s">
        <v>111</v>
      </c>
      <c r="J210">
        <v>2026</v>
      </c>
      <c r="K210">
        <v>7</v>
      </c>
      <c r="L210" t="s">
        <v>94</v>
      </c>
      <c r="M210">
        <v>191.26</v>
      </c>
      <c r="N210">
        <v>1</v>
      </c>
      <c r="O210">
        <v>191.26</v>
      </c>
      <c r="P210" t="s">
        <v>95</v>
      </c>
      <c r="Q210">
        <v>0</v>
      </c>
    </row>
    <row r="211" spans="1:17" x14ac:dyDescent="0.25">
      <c r="A211" t="s">
        <v>1005</v>
      </c>
      <c r="B211" t="s">
        <v>203</v>
      </c>
      <c r="C211" t="s">
        <v>133</v>
      </c>
      <c r="D211" t="s">
        <v>108</v>
      </c>
      <c r="E211" t="s">
        <v>102</v>
      </c>
      <c r="F211">
        <v>40700</v>
      </c>
      <c r="G211" t="s">
        <v>911</v>
      </c>
      <c r="I211" t="s">
        <v>186</v>
      </c>
      <c r="J211">
        <v>2026</v>
      </c>
      <c r="K211">
        <v>7</v>
      </c>
      <c r="L211" t="s">
        <v>94</v>
      </c>
      <c r="M211">
        <v>1153.29</v>
      </c>
      <c r="N211">
        <v>1</v>
      </c>
      <c r="O211">
        <v>1153.29</v>
      </c>
      <c r="P211" t="s">
        <v>95</v>
      </c>
      <c r="Q211">
        <v>1</v>
      </c>
    </row>
    <row r="212" spans="1:17" x14ac:dyDescent="0.25">
      <c r="A212" t="s">
        <v>1005</v>
      </c>
      <c r="B212" t="s">
        <v>203</v>
      </c>
      <c r="C212" t="s">
        <v>133</v>
      </c>
      <c r="D212" t="s">
        <v>108</v>
      </c>
      <c r="E212" t="s">
        <v>93</v>
      </c>
      <c r="F212">
        <v>40700</v>
      </c>
      <c r="G212" t="s">
        <v>911</v>
      </c>
      <c r="I212" t="s">
        <v>191</v>
      </c>
      <c r="J212">
        <v>2026</v>
      </c>
      <c r="K212">
        <v>7</v>
      </c>
      <c r="L212" t="s">
        <v>94</v>
      </c>
      <c r="M212">
        <v>177.58</v>
      </c>
      <c r="N212">
        <v>1</v>
      </c>
      <c r="O212">
        <v>177.58</v>
      </c>
      <c r="P212" t="s">
        <v>95</v>
      </c>
      <c r="Q212">
        <v>1</v>
      </c>
    </row>
    <row r="213" spans="1:17" x14ac:dyDescent="0.25">
      <c r="A213" t="s">
        <v>1005</v>
      </c>
      <c r="B213" t="s">
        <v>203</v>
      </c>
      <c r="C213" t="s">
        <v>133</v>
      </c>
      <c r="D213" t="s">
        <v>108</v>
      </c>
      <c r="E213" t="s">
        <v>93</v>
      </c>
      <c r="F213">
        <v>40700</v>
      </c>
      <c r="G213" t="s">
        <v>911</v>
      </c>
      <c r="I213" t="s">
        <v>618</v>
      </c>
      <c r="J213">
        <v>2026</v>
      </c>
      <c r="K213">
        <v>7</v>
      </c>
      <c r="L213" t="s">
        <v>94</v>
      </c>
      <c r="M213">
        <v>233.81</v>
      </c>
      <c r="N213">
        <v>1</v>
      </c>
      <c r="O213">
        <v>233.81</v>
      </c>
      <c r="P213" t="s">
        <v>95</v>
      </c>
      <c r="Q213">
        <v>1</v>
      </c>
    </row>
    <row r="214" spans="1:17" x14ac:dyDescent="0.25">
      <c r="A214" t="s">
        <v>1005</v>
      </c>
      <c r="B214" t="s">
        <v>203</v>
      </c>
      <c r="C214" t="s">
        <v>133</v>
      </c>
      <c r="D214" t="s">
        <v>108</v>
      </c>
      <c r="E214" t="s">
        <v>93</v>
      </c>
      <c r="F214">
        <v>40700</v>
      </c>
      <c r="G214" t="s">
        <v>911</v>
      </c>
      <c r="I214" t="s">
        <v>166</v>
      </c>
      <c r="J214">
        <v>2026</v>
      </c>
      <c r="K214">
        <v>7</v>
      </c>
      <c r="L214" t="s">
        <v>94</v>
      </c>
      <c r="M214">
        <v>340.48</v>
      </c>
      <c r="N214">
        <v>1</v>
      </c>
      <c r="O214">
        <v>340.48</v>
      </c>
      <c r="P214" t="s">
        <v>95</v>
      </c>
      <c r="Q214">
        <v>1</v>
      </c>
    </row>
    <row r="215" spans="1:17" x14ac:dyDescent="0.25">
      <c r="A215" t="s">
        <v>1005</v>
      </c>
      <c r="B215" t="s">
        <v>203</v>
      </c>
      <c r="C215" t="s">
        <v>133</v>
      </c>
      <c r="D215" t="s">
        <v>108</v>
      </c>
      <c r="E215" t="s">
        <v>93</v>
      </c>
      <c r="F215">
        <v>40700</v>
      </c>
      <c r="G215" t="s">
        <v>911</v>
      </c>
      <c r="I215" t="s">
        <v>168</v>
      </c>
      <c r="J215">
        <v>2026</v>
      </c>
      <c r="K215">
        <v>7</v>
      </c>
      <c r="L215" t="s">
        <v>94</v>
      </c>
      <c r="M215">
        <v>376.65</v>
      </c>
      <c r="N215">
        <v>1</v>
      </c>
      <c r="O215">
        <v>376.65</v>
      </c>
      <c r="P215" t="s">
        <v>95</v>
      </c>
      <c r="Q215">
        <v>0</v>
      </c>
    </row>
    <row r="216" spans="1:17" x14ac:dyDescent="0.25">
      <c r="A216" t="s">
        <v>1005</v>
      </c>
      <c r="B216" t="s">
        <v>203</v>
      </c>
      <c r="C216" t="s">
        <v>133</v>
      </c>
      <c r="D216" t="s">
        <v>108</v>
      </c>
      <c r="E216" t="s">
        <v>93</v>
      </c>
      <c r="F216">
        <v>40700</v>
      </c>
      <c r="G216" t="s">
        <v>911</v>
      </c>
      <c r="I216" t="s">
        <v>169</v>
      </c>
      <c r="J216">
        <v>2026</v>
      </c>
      <c r="K216">
        <v>7</v>
      </c>
      <c r="L216" t="s">
        <v>94</v>
      </c>
      <c r="M216">
        <v>150.65</v>
      </c>
      <c r="N216">
        <v>1</v>
      </c>
      <c r="O216">
        <v>150.65</v>
      </c>
      <c r="P216" t="s">
        <v>95</v>
      </c>
      <c r="Q216">
        <v>0</v>
      </c>
    </row>
    <row r="217" spans="1:17" x14ac:dyDescent="0.25">
      <c r="A217" t="s">
        <v>1005</v>
      </c>
      <c r="B217" t="s">
        <v>203</v>
      </c>
      <c r="C217" t="s">
        <v>133</v>
      </c>
      <c r="D217" t="s">
        <v>108</v>
      </c>
      <c r="E217" t="s">
        <v>104</v>
      </c>
      <c r="F217">
        <v>40700</v>
      </c>
      <c r="G217" t="s">
        <v>911</v>
      </c>
      <c r="I217" t="s">
        <v>118</v>
      </c>
      <c r="J217">
        <v>2026</v>
      </c>
      <c r="K217">
        <v>7</v>
      </c>
      <c r="L217" t="s">
        <v>94</v>
      </c>
      <c r="M217">
        <v>270.39999999999998</v>
      </c>
      <c r="N217">
        <v>1</v>
      </c>
      <c r="O217">
        <v>270.39999999999998</v>
      </c>
      <c r="P217" t="s">
        <v>95</v>
      </c>
      <c r="Q217">
        <v>0</v>
      </c>
    </row>
    <row r="218" spans="1:17" x14ac:dyDescent="0.25">
      <c r="A218" t="s">
        <v>1005</v>
      </c>
      <c r="B218" t="s">
        <v>203</v>
      </c>
      <c r="C218" t="s">
        <v>133</v>
      </c>
      <c r="D218" t="s">
        <v>108</v>
      </c>
      <c r="E218" t="s">
        <v>104</v>
      </c>
      <c r="F218">
        <v>40700</v>
      </c>
      <c r="G218" t="s">
        <v>911</v>
      </c>
      <c r="I218" t="s">
        <v>120</v>
      </c>
      <c r="J218">
        <v>2026</v>
      </c>
      <c r="K218">
        <v>7</v>
      </c>
      <c r="L218" t="s">
        <v>94</v>
      </c>
      <c r="M218">
        <v>676</v>
      </c>
      <c r="N218">
        <v>1</v>
      </c>
      <c r="O218">
        <v>676</v>
      </c>
      <c r="P218" t="s">
        <v>95</v>
      </c>
      <c r="Q218">
        <v>0</v>
      </c>
    </row>
    <row r="219" spans="1:17" x14ac:dyDescent="0.25">
      <c r="A219" t="s">
        <v>1005</v>
      </c>
      <c r="B219" t="s">
        <v>203</v>
      </c>
      <c r="C219" t="s">
        <v>133</v>
      </c>
      <c r="D219" t="s">
        <v>108</v>
      </c>
      <c r="E219" t="s">
        <v>105</v>
      </c>
      <c r="F219">
        <v>40700</v>
      </c>
      <c r="G219" t="s">
        <v>911</v>
      </c>
      <c r="I219" t="s">
        <v>121</v>
      </c>
      <c r="J219">
        <v>2026</v>
      </c>
      <c r="K219">
        <v>7</v>
      </c>
      <c r="L219" t="s">
        <v>94</v>
      </c>
      <c r="M219">
        <v>231.78</v>
      </c>
      <c r="N219">
        <v>1</v>
      </c>
      <c r="O219">
        <v>231.78</v>
      </c>
      <c r="P219" t="s">
        <v>95</v>
      </c>
      <c r="Q219">
        <v>0</v>
      </c>
    </row>
    <row r="220" spans="1:17" x14ac:dyDescent="0.25">
      <c r="A220" t="s">
        <v>1005</v>
      </c>
      <c r="B220" t="s">
        <v>203</v>
      </c>
      <c r="C220" t="s">
        <v>133</v>
      </c>
      <c r="D220" t="s">
        <v>108</v>
      </c>
      <c r="E220" t="s">
        <v>105</v>
      </c>
      <c r="F220">
        <v>40700</v>
      </c>
      <c r="G220" t="s">
        <v>911</v>
      </c>
      <c r="I220" t="s">
        <v>139</v>
      </c>
      <c r="J220">
        <v>2026</v>
      </c>
      <c r="K220">
        <v>7</v>
      </c>
      <c r="L220" t="s">
        <v>94</v>
      </c>
      <c r="M220">
        <v>95.63</v>
      </c>
      <c r="N220">
        <v>1</v>
      </c>
      <c r="O220">
        <v>95.63</v>
      </c>
      <c r="P220" t="s">
        <v>95</v>
      </c>
      <c r="Q220">
        <v>0</v>
      </c>
    </row>
    <row r="221" spans="1:17" x14ac:dyDescent="0.25">
      <c r="A221" t="s">
        <v>1005</v>
      </c>
      <c r="B221" t="s">
        <v>203</v>
      </c>
      <c r="C221" t="s">
        <v>133</v>
      </c>
      <c r="D221" t="s">
        <v>108</v>
      </c>
      <c r="E221" t="s">
        <v>105</v>
      </c>
      <c r="F221">
        <v>40700</v>
      </c>
      <c r="G221" t="s">
        <v>911</v>
      </c>
      <c r="I221" t="s">
        <v>111</v>
      </c>
      <c r="J221">
        <v>2026</v>
      </c>
      <c r="K221">
        <v>7</v>
      </c>
      <c r="L221" t="s">
        <v>94</v>
      </c>
      <c r="M221">
        <v>191.26</v>
      </c>
      <c r="N221">
        <v>1</v>
      </c>
      <c r="O221">
        <v>191.26</v>
      </c>
      <c r="P221" t="s">
        <v>95</v>
      </c>
      <c r="Q221">
        <v>0</v>
      </c>
    </row>
    <row r="222" spans="1:17" x14ac:dyDescent="0.25">
      <c r="A222" t="s">
        <v>1005</v>
      </c>
      <c r="B222" t="s">
        <v>203</v>
      </c>
      <c r="C222" t="s">
        <v>133</v>
      </c>
      <c r="D222" t="s">
        <v>108</v>
      </c>
      <c r="E222" t="s">
        <v>105</v>
      </c>
      <c r="F222">
        <v>40700</v>
      </c>
      <c r="G222" t="s">
        <v>911</v>
      </c>
      <c r="I222" t="s">
        <v>158</v>
      </c>
      <c r="J222">
        <v>2026</v>
      </c>
      <c r="K222">
        <v>7</v>
      </c>
      <c r="L222" t="s">
        <v>94</v>
      </c>
      <c r="M222">
        <v>173.82</v>
      </c>
      <c r="N222">
        <v>1</v>
      </c>
      <c r="O222">
        <v>173.82</v>
      </c>
      <c r="P222" t="s">
        <v>95</v>
      </c>
      <c r="Q222">
        <v>0</v>
      </c>
    </row>
    <row r="223" spans="1:17" x14ac:dyDescent="0.25">
      <c r="A223" t="s">
        <v>1005</v>
      </c>
      <c r="B223" t="s">
        <v>204</v>
      </c>
      <c r="C223" t="s">
        <v>133</v>
      </c>
      <c r="D223" t="s">
        <v>108</v>
      </c>
      <c r="E223" t="s">
        <v>102</v>
      </c>
      <c r="F223">
        <v>40700</v>
      </c>
      <c r="G223" t="s">
        <v>911</v>
      </c>
      <c r="I223" t="s">
        <v>125</v>
      </c>
      <c r="J223">
        <v>2026</v>
      </c>
      <c r="K223">
        <v>7</v>
      </c>
      <c r="L223" t="s">
        <v>94</v>
      </c>
      <c r="M223">
        <v>109.27</v>
      </c>
      <c r="N223">
        <v>1</v>
      </c>
      <c r="O223">
        <v>109.27</v>
      </c>
      <c r="P223" t="s">
        <v>95</v>
      </c>
      <c r="Q223">
        <v>1</v>
      </c>
    </row>
    <row r="224" spans="1:17" x14ac:dyDescent="0.25">
      <c r="A224" t="s">
        <v>1005</v>
      </c>
      <c r="B224" t="s">
        <v>204</v>
      </c>
      <c r="C224" t="s">
        <v>133</v>
      </c>
      <c r="D224" t="s">
        <v>108</v>
      </c>
      <c r="E224" t="s">
        <v>104</v>
      </c>
      <c r="F224">
        <v>40700</v>
      </c>
      <c r="G224" t="s">
        <v>911</v>
      </c>
      <c r="I224" t="s">
        <v>118</v>
      </c>
      <c r="J224">
        <v>2026</v>
      </c>
      <c r="K224">
        <v>7</v>
      </c>
      <c r="L224" t="s">
        <v>94</v>
      </c>
      <c r="M224">
        <v>54.08</v>
      </c>
      <c r="N224">
        <v>1</v>
      </c>
      <c r="O224">
        <v>54.08</v>
      </c>
      <c r="P224" t="s">
        <v>95</v>
      </c>
      <c r="Q224">
        <v>0</v>
      </c>
    </row>
    <row r="225" spans="1:17" x14ac:dyDescent="0.25">
      <c r="A225" t="s">
        <v>1005</v>
      </c>
      <c r="B225" t="s">
        <v>204</v>
      </c>
      <c r="C225" t="s">
        <v>133</v>
      </c>
      <c r="D225" t="s">
        <v>108</v>
      </c>
      <c r="E225" t="s">
        <v>104</v>
      </c>
      <c r="F225">
        <v>40700</v>
      </c>
      <c r="G225" t="s">
        <v>911</v>
      </c>
      <c r="I225" t="s">
        <v>120</v>
      </c>
      <c r="J225">
        <v>2026</v>
      </c>
      <c r="K225">
        <v>7</v>
      </c>
      <c r="L225" t="s">
        <v>94</v>
      </c>
      <c r="M225">
        <v>135.19999999999999</v>
      </c>
      <c r="N225">
        <v>1</v>
      </c>
      <c r="O225">
        <v>135.19999999999999</v>
      </c>
      <c r="P225" t="s">
        <v>95</v>
      </c>
      <c r="Q225">
        <v>0</v>
      </c>
    </row>
    <row r="226" spans="1:17" x14ac:dyDescent="0.25">
      <c r="A226" t="s">
        <v>1005</v>
      </c>
      <c r="B226" t="s">
        <v>204</v>
      </c>
      <c r="C226" t="s">
        <v>133</v>
      </c>
      <c r="D226" t="s">
        <v>108</v>
      </c>
      <c r="E226" t="s">
        <v>105</v>
      </c>
      <c r="F226">
        <v>40700</v>
      </c>
      <c r="G226" t="s">
        <v>911</v>
      </c>
      <c r="I226" t="s">
        <v>111</v>
      </c>
      <c r="J226">
        <v>2026</v>
      </c>
      <c r="K226">
        <v>7</v>
      </c>
      <c r="L226" t="s">
        <v>94</v>
      </c>
      <c r="M226">
        <v>191.26</v>
      </c>
      <c r="N226">
        <v>1</v>
      </c>
      <c r="O226">
        <v>191.26</v>
      </c>
      <c r="P226" t="s">
        <v>95</v>
      </c>
      <c r="Q226">
        <v>0</v>
      </c>
    </row>
    <row r="227" spans="1:17" x14ac:dyDescent="0.25">
      <c r="A227" t="s">
        <v>1005</v>
      </c>
      <c r="B227" t="s">
        <v>205</v>
      </c>
      <c r="C227" t="s">
        <v>133</v>
      </c>
      <c r="D227" t="s">
        <v>108</v>
      </c>
      <c r="E227" t="s">
        <v>105</v>
      </c>
      <c r="F227">
        <v>40700</v>
      </c>
      <c r="G227" t="s">
        <v>911</v>
      </c>
      <c r="I227" t="s">
        <v>121</v>
      </c>
      <c r="J227">
        <v>2026</v>
      </c>
      <c r="K227">
        <v>7</v>
      </c>
      <c r="L227" t="s">
        <v>94</v>
      </c>
      <c r="M227">
        <v>231.78</v>
      </c>
      <c r="N227">
        <v>1</v>
      </c>
      <c r="O227">
        <v>231.78</v>
      </c>
      <c r="P227" t="s">
        <v>95</v>
      </c>
      <c r="Q227">
        <v>0</v>
      </c>
    </row>
    <row r="228" spans="1:17" x14ac:dyDescent="0.25">
      <c r="A228" t="s">
        <v>1005</v>
      </c>
      <c r="B228" t="s">
        <v>205</v>
      </c>
      <c r="C228" t="s">
        <v>133</v>
      </c>
      <c r="D228" t="s">
        <v>108</v>
      </c>
      <c r="E228" t="s">
        <v>105</v>
      </c>
      <c r="F228">
        <v>40700</v>
      </c>
      <c r="G228" t="s">
        <v>911</v>
      </c>
      <c r="I228" t="s">
        <v>111</v>
      </c>
      <c r="J228">
        <v>2026</v>
      </c>
      <c r="K228">
        <v>7</v>
      </c>
      <c r="L228" t="s">
        <v>94</v>
      </c>
      <c r="M228">
        <v>478.15</v>
      </c>
      <c r="N228">
        <v>1</v>
      </c>
      <c r="O228">
        <v>478.15</v>
      </c>
      <c r="P228" t="s">
        <v>95</v>
      </c>
      <c r="Q228">
        <v>0</v>
      </c>
    </row>
    <row r="229" spans="1:17" x14ac:dyDescent="0.25">
      <c r="A229" t="s">
        <v>1005</v>
      </c>
      <c r="B229" t="s">
        <v>206</v>
      </c>
      <c r="C229" t="s">
        <v>133</v>
      </c>
      <c r="D229" t="s">
        <v>108</v>
      </c>
      <c r="E229" t="s">
        <v>102</v>
      </c>
      <c r="F229">
        <v>40700</v>
      </c>
      <c r="G229" t="s">
        <v>911</v>
      </c>
      <c r="I229" t="s">
        <v>125</v>
      </c>
      <c r="J229">
        <v>2026</v>
      </c>
      <c r="K229">
        <v>7</v>
      </c>
      <c r="L229" t="s">
        <v>94</v>
      </c>
      <c r="M229">
        <v>885.24</v>
      </c>
      <c r="N229">
        <v>1</v>
      </c>
      <c r="O229">
        <v>885.24</v>
      </c>
      <c r="P229" t="s">
        <v>95</v>
      </c>
      <c r="Q229">
        <v>1</v>
      </c>
    </row>
    <row r="230" spans="1:17" x14ac:dyDescent="0.25">
      <c r="A230" t="s">
        <v>1005</v>
      </c>
      <c r="B230" t="s">
        <v>206</v>
      </c>
      <c r="C230" t="s">
        <v>133</v>
      </c>
      <c r="D230" t="s">
        <v>108</v>
      </c>
      <c r="E230" t="s">
        <v>105</v>
      </c>
      <c r="F230">
        <v>40700</v>
      </c>
      <c r="G230" t="s">
        <v>911</v>
      </c>
      <c r="I230" t="s">
        <v>121</v>
      </c>
      <c r="J230">
        <v>2026</v>
      </c>
      <c r="K230">
        <v>7</v>
      </c>
      <c r="L230" t="s">
        <v>94</v>
      </c>
      <c r="M230">
        <v>347.67</v>
      </c>
      <c r="N230">
        <v>1</v>
      </c>
      <c r="O230">
        <v>347.67</v>
      </c>
      <c r="P230" t="s">
        <v>95</v>
      </c>
      <c r="Q230">
        <v>0</v>
      </c>
    </row>
    <row r="231" spans="1:17" x14ac:dyDescent="0.25">
      <c r="A231" t="s">
        <v>1005</v>
      </c>
      <c r="B231" t="s">
        <v>206</v>
      </c>
      <c r="C231" t="s">
        <v>133</v>
      </c>
      <c r="D231" t="s">
        <v>108</v>
      </c>
      <c r="E231" t="s">
        <v>105</v>
      </c>
      <c r="F231">
        <v>40700</v>
      </c>
      <c r="G231" t="s">
        <v>911</v>
      </c>
      <c r="I231" t="s">
        <v>139</v>
      </c>
      <c r="J231">
        <v>2026</v>
      </c>
      <c r="K231">
        <v>7</v>
      </c>
      <c r="L231" t="s">
        <v>94</v>
      </c>
      <c r="M231">
        <v>95.63</v>
      </c>
      <c r="N231">
        <v>1</v>
      </c>
      <c r="O231">
        <v>95.63</v>
      </c>
      <c r="P231" t="s">
        <v>95</v>
      </c>
      <c r="Q231">
        <v>0</v>
      </c>
    </row>
    <row r="232" spans="1:17" x14ac:dyDescent="0.25">
      <c r="A232" t="s">
        <v>1005</v>
      </c>
      <c r="B232" t="s">
        <v>206</v>
      </c>
      <c r="C232" t="s">
        <v>133</v>
      </c>
      <c r="D232" t="s">
        <v>108</v>
      </c>
      <c r="E232" t="s">
        <v>105</v>
      </c>
      <c r="F232">
        <v>40700</v>
      </c>
      <c r="G232" t="s">
        <v>911</v>
      </c>
      <c r="I232" t="s">
        <v>111</v>
      </c>
      <c r="J232">
        <v>2026</v>
      </c>
      <c r="K232">
        <v>7</v>
      </c>
      <c r="L232" t="s">
        <v>94</v>
      </c>
      <c r="M232">
        <v>382.52</v>
      </c>
      <c r="N232">
        <v>1</v>
      </c>
      <c r="O232">
        <v>382.52</v>
      </c>
      <c r="P232" t="s">
        <v>95</v>
      </c>
      <c r="Q232">
        <v>0</v>
      </c>
    </row>
    <row r="233" spans="1:17" x14ac:dyDescent="0.25">
      <c r="A233" t="s">
        <v>1005</v>
      </c>
      <c r="B233" t="s">
        <v>207</v>
      </c>
      <c r="C233" t="s">
        <v>133</v>
      </c>
      <c r="D233" t="s">
        <v>108</v>
      </c>
      <c r="E233" t="s">
        <v>102</v>
      </c>
      <c r="F233">
        <v>40700</v>
      </c>
      <c r="G233" t="s">
        <v>911</v>
      </c>
      <c r="I233" t="s">
        <v>125</v>
      </c>
      <c r="J233">
        <v>2026</v>
      </c>
      <c r="K233">
        <v>7</v>
      </c>
      <c r="L233" t="s">
        <v>94</v>
      </c>
      <c r="M233">
        <v>109.27</v>
      </c>
      <c r="N233">
        <v>1</v>
      </c>
      <c r="O233">
        <v>109.27</v>
      </c>
      <c r="P233" t="s">
        <v>95</v>
      </c>
      <c r="Q233">
        <v>1</v>
      </c>
    </row>
    <row r="234" spans="1:17" x14ac:dyDescent="0.25">
      <c r="A234" t="s">
        <v>1005</v>
      </c>
      <c r="B234" t="s">
        <v>207</v>
      </c>
      <c r="C234" t="s">
        <v>133</v>
      </c>
      <c r="D234" t="s">
        <v>108</v>
      </c>
      <c r="E234" t="s">
        <v>104</v>
      </c>
      <c r="F234">
        <v>40700</v>
      </c>
      <c r="G234" t="s">
        <v>911</v>
      </c>
      <c r="I234" t="s">
        <v>118</v>
      </c>
      <c r="J234">
        <v>2026</v>
      </c>
      <c r="K234">
        <v>7</v>
      </c>
      <c r="L234" t="s">
        <v>94</v>
      </c>
      <c r="M234">
        <v>54.08</v>
      </c>
      <c r="N234">
        <v>1</v>
      </c>
      <c r="O234">
        <v>54.08</v>
      </c>
      <c r="P234" t="s">
        <v>95</v>
      </c>
      <c r="Q234">
        <v>0</v>
      </c>
    </row>
    <row r="235" spans="1:17" x14ac:dyDescent="0.25">
      <c r="A235" t="s">
        <v>1005</v>
      </c>
      <c r="B235" t="s">
        <v>207</v>
      </c>
      <c r="C235" t="s">
        <v>133</v>
      </c>
      <c r="D235" t="s">
        <v>108</v>
      </c>
      <c r="E235" t="s">
        <v>104</v>
      </c>
      <c r="F235">
        <v>40700</v>
      </c>
      <c r="G235" t="s">
        <v>911</v>
      </c>
      <c r="I235" t="s">
        <v>120</v>
      </c>
      <c r="J235">
        <v>2026</v>
      </c>
      <c r="K235">
        <v>7</v>
      </c>
      <c r="L235" t="s">
        <v>94</v>
      </c>
      <c r="M235">
        <v>135.19999999999999</v>
      </c>
      <c r="N235">
        <v>1</v>
      </c>
      <c r="O235">
        <v>135.19999999999999</v>
      </c>
      <c r="P235" t="s">
        <v>95</v>
      </c>
      <c r="Q235">
        <v>0</v>
      </c>
    </row>
    <row r="236" spans="1:17" x14ac:dyDescent="0.25">
      <c r="A236" t="s">
        <v>1005</v>
      </c>
      <c r="B236" t="s">
        <v>207</v>
      </c>
      <c r="C236" t="s">
        <v>133</v>
      </c>
      <c r="D236" t="s">
        <v>108</v>
      </c>
      <c r="E236" t="s">
        <v>105</v>
      </c>
      <c r="F236">
        <v>40700</v>
      </c>
      <c r="G236" t="s">
        <v>911</v>
      </c>
      <c r="I236" t="s">
        <v>121</v>
      </c>
      <c r="J236">
        <v>2026</v>
      </c>
      <c r="K236">
        <v>7</v>
      </c>
      <c r="L236" t="s">
        <v>94</v>
      </c>
      <c r="M236">
        <v>347.67</v>
      </c>
      <c r="N236">
        <v>1</v>
      </c>
      <c r="O236">
        <v>347.67</v>
      </c>
      <c r="P236" t="s">
        <v>95</v>
      </c>
      <c r="Q236">
        <v>0</v>
      </c>
    </row>
    <row r="237" spans="1:17" x14ac:dyDescent="0.25">
      <c r="A237" t="s">
        <v>1005</v>
      </c>
      <c r="B237" t="s">
        <v>207</v>
      </c>
      <c r="C237" t="s">
        <v>133</v>
      </c>
      <c r="D237" t="s">
        <v>108</v>
      </c>
      <c r="E237" t="s">
        <v>105</v>
      </c>
      <c r="F237">
        <v>40700</v>
      </c>
      <c r="G237" t="s">
        <v>911</v>
      </c>
      <c r="I237" t="s">
        <v>139</v>
      </c>
      <c r="J237">
        <v>2026</v>
      </c>
      <c r="K237">
        <v>7</v>
      </c>
      <c r="L237" t="s">
        <v>94</v>
      </c>
      <c r="M237">
        <v>95.63</v>
      </c>
      <c r="N237">
        <v>1</v>
      </c>
      <c r="O237">
        <v>95.63</v>
      </c>
      <c r="P237" t="s">
        <v>95</v>
      </c>
      <c r="Q237">
        <v>0</v>
      </c>
    </row>
    <row r="238" spans="1:17" x14ac:dyDescent="0.25">
      <c r="A238" t="s">
        <v>1005</v>
      </c>
      <c r="B238" t="s">
        <v>207</v>
      </c>
      <c r="C238" t="s">
        <v>133</v>
      </c>
      <c r="D238" t="s">
        <v>108</v>
      </c>
      <c r="E238" t="s">
        <v>105</v>
      </c>
      <c r="F238">
        <v>40700</v>
      </c>
      <c r="G238" t="s">
        <v>911</v>
      </c>
      <c r="I238" t="s">
        <v>111</v>
      </c>
      <c r="J238">
        <v>2026</v>
      </c>
      <c r="K238">
        <v>7</v>
      </c>
      <c r="L238" t="s">
        <v>94</v>
      </c>
      <c r="M238">
        <v>382.52</v>
      </c>
      <c r="N238">
        <v>1</v>
      </c>
      <c r="O238">
        <v>382.52</v>
      </c>
      <c r="P238" t="s">
        <v>95</v>
      </c>
      <c r="Q238">
        <v>0</v>
      </c>
    </row>
    <row r="239" spans="1:17" x14ac:dyDescent="0.25">
      <c r="A239" t="s">
        <v>1005</v>
      </c>
      <c r="B239" t="s">
        <v>208</v>
      </c>
      <c r="C239" t="s">
        <v>133</v>
      </c>
      <c r="D239" t="s">
        <v>108</v>
      </c>
      <c r="E239" t="s">
        <v>102</v>
      </c>
      <c r="F239">
        <v>40700</v>
      </c>
      <c r="G239" t="s">
        <v>911</v>
      </c>
      <c r="I239" t="s">
        <v>125</v>
      </c>
      <c r="J239">
        <v>2026</v>
      </c>
      <c r="K239">
        <v>7</v>
      </c>
      <c r="L239" t="s">
        <v>94</v>
      </c>
      <c r="M239">
        <v>310.22000000000003</v>
      </c>
      <c r="N239">
        <v>1</v>
      </c>
      <c r="O239">
        <v>310.22000000000003</v>
      </c>
      <c r="P239" t="s">
        <v>95</v>
      </c>
      <c r="Q239">
        <v>1</v>
      </c>
    </row>
    <row r="240" spans="1:17" x14ac:dyDescent="0.25">
      <c r="A240" t="s">
        <v>1005</v>
      </c>
      <c r="B240" t="s">
        <v>208</v>
      </c>
      <c r="C240" t="s">
        <v>133</v>
      </c>
      <c r="D240" t="s">
        <v>108</v>
      </c>
      <c r="E240" t="s">
        <v>105</v>
      </c>
      <c r="F240">
        <v>40700</v>
      </c>
      <c r="G240" t="s">
        <v>911</v>
      </c>
      <c r="I240" t="s">
        <v>109</v>
      </c>
      <c r="J240">
        <v>2026</v>
      </c>
      <c r="K240">
        <v>7</v>
      </c>
      <c r="L240" t="s">
        <v>94</v>
      </c>
      <c r="M240">
        <v>95.63</v>
      </c>
      <c r="N240">
        <v>1</v>
      </c>
      <c r="O240">
        <v>95.63</v>
      </c>
      <c r="P240" t="s">
        <v>95</v>
      </c>
      <c r="Q240">
        <v>0</v>
      </c>
    </row>
    <row r="241" spans="1:17" x14ac:dyDescent="0.25">
      <c r="A241" t="s">
        <v>1005</v>
      </c>
      <c r="B241" t="s">
        <v>208</v>
      </c>
      <c r="C241" t="s">
        <v>133</v>
      </c>
      <c r="D241" t="s">
        <v>108</v>
      </c>
      <c r="E241" t="s">
        <v>104</v>
      </c>
      <c r="F241">
        <v>40700</v>
      </c>
      <c r="G241" t="s">
        <v>911</v>
      </c>
      <c r="I241" t="s">
        <v>118</v>
      </c>
      <c r="J241">
        <v>2026</v>
      </c>
      <c r="K241">
        <v>7</v>
      </c>
      <c r="L241" t="s">
        <v>94</v>
      </c>
      <c r="M241">
        <v>162.24</v>
      </c>
      <c r="N241">
        <v>1</v>
      </c>
      <c r="O241">
        <v>162.24</v>
      </c>
      <c r="P241" t="s">
        <v>95</v>
      </c>
      <c r="Q241">
        <v>0</v>
      </c>
    </row>
    <row r="242" spans="1:17" x14ac:dyDescent="0.25">
      <c r="A242" t="s">
        <v>1005</v>
      </c>
      <c r="B242" t="s">
        <v>208</v>
      </c>
      <c r="C242" t="s">
        <v>133</v>
      </c>
      <c r="D242" t="s">
        <v>108</v>
      </c>
      <c r="E242" t="s">
        <v>104</v>
      </c>
      <c r="F242">
        <v>40700</v>
      </c>
      <c r="G242" t="s">
        <v>911</v>
      </c>
      <c r="I242" t="s">
        <v>120</v>
      </c>
      <c r="J242">
        <v>2026</v>
      </c>
      <c r="K242">
        <v>7</v>
      </c>
      <c r="L242" t="s">
        <v>94</v>
      </c>
      <c r="M242">
        <v>405.6</v>
      </c>
      <c r="N242">
        <v>1</v>
      </c>
      <c r="O242">
        <v>405.6</v>
      </c>
      <c r="P242" t="s">
        <v>95</v>
      </c>
      <c r="Q242">
        <v>0</v>
      </c>
    </row>
    <row r="243" spans="1:17" x14ac:dyDescent="0.25">
      <c r="A243" t="s">
        <v>1005</v>
      </c>
      <c r="B243" t="s">
        <v>208</v>
      </c>
      <c r="C243" t="s">
        <v>133</v>
      </c>
      <c r="D243" t="s">
        <v>108</v>
      </c>
      <c r="E243" t="s">
        <v>105</v>
      </c>
      <c r="F243">
        <v>40700</v>
      </c>
      <c r="G243" t="s">
        <v>911</v>
      </c>
      <c r="I243" t="s">
        <v>121</v>
      </c>
      <c r="J243">
        <v>2026</v>
      </c>
      <c r="K243">
        <v>7</v>
      </c>
      <c r="L243" t="s">
        <v>94</v>
      </c>
      <c r="M243">
        <v>231.78</v>
      </c>
      <c r="N243">
        <v>1</v>
      </c>
      <c r="O243">
        <v>231.78</v>
      </c>
      <c r="P243" t="s">
        <v>95</v>
      </c>
      <c r="Q243">
        <v>0</v>
      </c>
    </row>
    <row r="244" spans="1:17" x14ac:dyDescent="0.25">
      <c r="A244" t="s">
        <v>1005</v>
      </c>
      <c r="B244" t="s">
        <v>208</v>
      </c>
      <c r="C244" t="s">
        <v>133</v>
      </c>
      <c r="D244" t="s">
        <v>108</v>
      </c>
      <c r="E244" t="s">
        <v>105</v>
      </c>
      <c r="F244">
        <v>40700</v>
      </c>
      <c r="G244" t="s">
        <v>911</v>
      </c>
      <c r="I244" t="s">
        <v>111</v>
      </c>
      <c r="J244">
        <v>2026</v>
      </c>
      <c r="K244">
        <v>7</v>
      </c>
      <c r="L244" t="s">
        <v>94</v>
      </c>
      <c r="M244">
        <v>286.89</v>
      </c>
      <c r="N244">
        <v>1</v>
      </c>
      <c r="O244">
        <v>286.89</v>
      </c>
      <c r="P244" t="s">
        <v>95</v>
      </c>
      <c r="Q244">
        <v>0</v>
      </c>
    </row>
    <row r="245" spans="1:17" x14ac:dyDescent="0.25">
      <c r="A245" t="s">
        <v>1005</v>
      </c>
      <c r="B245" t="s">
        <v>209</v>
      </c>
      <c r="C245" t="s">
        <v>133</v>
      </c>
      <c r="D245" t="s">
        <v>108</v>
      </c>
      <c r="E245" t="s">
        <v>105</v>
      </c>
      <c r="F245">
        <v>40700</v>
      </c>
      <c r="G245" t="s">
        <v>911</v>
      </c>
      <c r="I245" t="s">
        <v>109</v>
      </c>
      <c r="J245">
        <v>2026</v>
      </c>
      <c r="K245">
        <v>7</v>
      </c>
      <c r="L245" t="s">
        <v>94</v>
      </c>
      <c r="M245">
        <v>191.26</v>
      </c>
      <c r="N245">
        <v>1</v>
      </c>
      <c r="O245">
        <v>191.26</v>
      </c>
      <c r="P245" t="s">
        <v>95</v>
      </c>
      <c r="Q245">
        <v>0</v>
      </c>
    </row>
    <row r="246" spans="1:17" x14ac:dyDescent="0.25">
      <c r="A246" t="s">
        <v>1005</v>
      </c>
      <c r="B246" t="s">
        <v>209</v>
      </c>
      <c r="C246" t="s">
        <v>133</v>
      </c>
      <c r="D246" t="s">
        <v>108</v>
      </c>
      <c r="E246" t="s">
        <v>105</v>
      </c>
      <c r="F246">
        <v>40700</v>
      </c>
      <c r="G246" t="s">
        <v>911</v>
      </c>
      <c r="I246" t="s">
        <v>121</v>
      </c>
      <c r="J246">
        <v>2026</v>
      </c>
      <c r="K246">
        <v>7</v>
      </c>
      <c r="L246" t="s">
        <v>94</v>
      </c>
      <c r="M246">
        <v>231.78</v>
      </c>
      <c r="N246">
        <v>1</v>
      </c>
      <c r="O246">
        <v>231.78</v>
      </c>
      <c r="P246" t="s">
        <v>95</v>
      </c>
      <c r="Q246">
        <v>0</v>
      </c>
    </row>
    <row r="247" spans="1:17" x14ac:dyDescent="0.25">
      <c r="A247" t="s">
        <v>1005</v>
      </c>
      <c r="B247" t="s">
        <v>209</v>
      </c>
      <c r="C247" t="s">
        <v>133</v>
      </c>
      <c r="D247" t="s">
        <v>108</v>
      </c>
      <c r="E247" t="s">
        <v>105</v>
      </c>
      <c r="F247">
        <v>40700</v>
      </c>
      <c r="G247" t="s">
        <v>911</v>
      </c>
      <c r="I247" t="s">
        <v>139</v>
      </c>
      <c r="J247">
        <v>2026</v>
      </c>
      <c r="K247">
        <v>7</v>
      </c>
      <c r="L247" t="s">
        <v>94</v>
      </c>
      <c r="M247">
        <v>95.63</v>
      </c>
      <c r="N247">
        <v>1</v>
      </c>
      <c r="O247">
        <v>95.63</v>
      </c>
      <c r="P247" t="s">
        <v>95</v>
      </c>
      <c r="Q247">
        <v>0</v>
      </c>
    </row>
    <row r="248" spans="1:17" x14ac:dyDescent="0.25">
      <c r="A248" t="s">
        <v>1005</v>
      </c>
      <c r="B248" t="s">
        <v>209</v>
      </c>
      <c r="C248" t="s">
        <v>133</v>
      </c>
      <c r="D248" t="s">
        <v>108</v>
      </c>
      <c r="E248" t="s">
        <v>105</v>
      </c>
      <c r="F248">
        <v>40700</v>
      </c>
      <c r="G248" t="s">
        <v>911</v>
      </c>
      <c r="I248" t="s">
        <v>111</v>
      </c>
      <c r="J248">
        <v>2026</v>
      </c>
      <c r="K248">
        <v>7</v>
      </c>
      <c r="L248" t="s">
        <v>94</v>
      </c>
      <c r="M248">
        <v>95.63</v>
      </c>
      <c r="N248">
        <v>1</v>
      </c>
      <c r="O248">
        <v>95.63</v>
      </c>
      <c r="P248" t="s">
        <v>95</v>
      </c>
      <c r="Q248">
        <v>0</v>
      </c>
    </row>
    <row r="249" spans="1:17" x14ac:dyDescent="0.25">
      <c r="A249" t="s">
        <v>1005</v>
      </c>
      <c r="B249" t="s">
        <v>209</v>
      </c>
      <c r="C249" t="s">
        <v>133</v>
      </c>
      <c r="D249" t="s">
        <v>108</v>
      </c>
      <c r="E249" t="s">
        <v>105</v>
      </c>
      <c r="F249">
        <v>40700</v>
      </c>
      <c r="G249" t="s">
        <v>911</v>
      </c>
      <c r="I249" t="s">
        <v>158</v>
      </c>
      <c r="J249">
        <v>2026</v>
      </c>
      <c r="K249">
        <v>7</v>
      </c>
      <c r="L249" t="s">
        <v>94</v>
      </c>
      <c r="M249">
        <v>695.28</v>
      </c>
      <c r="N249">
        <v>1</v>
      </c>
      <c r="O249">
        <v>695.28</v>
      </c>
      <c r="P249" t="s">
        <v>95</v>
      </c>
      <c r="Q249">
        <v>0</v>
      </c>
    </row>
    <row r="250" spans="1:17" x14ac:dyDescent="0.25">
      <c r="A250" t="s">
        <v>1005</v>
      </c>
      <c r="B250" t="s">
        <v>210</v>
      </c>
      <c r="C250" t="s">
        <v>133</v>
      </c>
      <c r="D250" t="s">
        <v>108</v>
      </c>
      <c r="E250" t="s">
        <v>105</v>
      </c>
      <c r="F250">
        <v>40700</v>
      </c>
      <c r="G250" t="s">
        <v>911</v>
      </c>
      <c r="I250" t="s">
        <v>111</v>
      </c>
      <c r="J250">
        <v>2026</v>
      </c>
      <c r="K250">
        <v>7</v>
      </c>
      <c r="L250" t="s">
        <v>94</v>
      </c>
      <c r="M250">
        <v>95.63</v>
      </c>
      <c r="N250">
        <v>1</v>
      </c>
      <c r="O250">
        <v>95.63</v>
      </c>
      <c r="P250" t="s">
        <v>95</v>
      </c>
      <c r="Q250">
        <v>0</v>
      </c>
    </row>
    <row r="251" spans="1:17" x14ac:dyDescent="0.25">
      <c r="A251" t="s">
        <v>1005</v>
      </c>
      <c r="B251" t="s">
        <v>211</v>
      </c>
      <c r="C251" t="s">
        <v>133</v>
      </c>
      <c r="D251" t="s">
        <v>108</v>
      </c>
      <c r="E251" t="s">
        <v>105</v>
      </c>
      <c r="F251">
        <v>40700</v>
      </c>
      <c r="G251" t="s">
        <v>911</v>
      </c>
      <c r="I251" t="s">
        <v>109</v>
      </c>
      <c r="J251">
        <v>2026</v>
      </c>
      <c r="K251">
        <v>7</v>
      </c>
      <c r="L251" t="s">
        <v>94</v>
      </c>
      <c r="M251">
        <v>95.63</v>
      </c>
      <c r="N251">
        <v>1</v>
      </c>
      <c r="O251">
        <v>95.63</v>
      </c>
      <c r="P251" t="s">
        <v>95</v>
      </c>
      <c r="Q251">
        <v>0</v>
      </c>
    </row>
    <row r="252" spans="1:17" x14ac:dyDescent="0.25">
      <c r="A252" t="s">
        <v>1005</v>
      </c>
      <c r="B252" t="s">
        <v>211</v>
      </c>
      <c r="C252" t="s">
        <v>133</v>
      </c>
      <c r="D252" t="s">
        <v>108</v>
      </c>
      <c r="E252" t="s">
        <v>105</v>
      </c>
      <c r="F252">
        <v>40700</v>
      </c>
      <c r="G252" t="s">
        <v>911</v>
      </c>
      <c r="I252" t="s">
        <v>121</v>
      </c>
      <c r="J252">
        <v>2026</v>
      </c>
      <c r="K252">
        <v>7</v>
      </c>
      <c r="L252" t="s">
        <v>94</v>
      </c>
      <c r="M252">
        <v>286.89</v>
      </c>
      <c r="N252">
        <v>1</v>
      </c>
      <c r="O252">
        <v>286.89</v>
      </c>
      <c r="P252" t="s">
        <v>95</v>
      </c>
      <c r="Q252">
        <v>0</v>
      </c>
    </row>
    <row r="253" spans="1:17" x14ac:dyDescent="0.25">
      <c r="A253" t="s">
        <v>1005</v>
      </c>
      <c r="B253" t="s">
        <v>211</v>
      </c>
      <c r="C253" t="s">
        <v>133</v>
      </c>
      <c r="D253" t="s">
        <v>108</v>
      </c>
      <c r="E253" t="s">
        <v>105</v>
      </c>
      <c r="F253">
        <v>40700</v>
      </c>
      <c r="G253" t="s">
        <v>911</v>
      </c>
      <c r="I253" t="s">
        <v>139</v>
      </c>
      <c r="J253">
        <v>2026</v>
      </c>
      <c r="K253">
        <v>7</v>
      </c>
      <c r="L253" t="s">
        <v>94</v>
      </c>
      <c r="M253">
        <v>95.63</v>
      </c>
      <c r="N253">
        <v>1</v>
      </c>
      <c r="O253">
        <v>95.63</v>
      </c>
      <c r="P253" t="s">
        <v>95</v>
      </c>
      <c r="Q253">
        <v>0</v>
      </c>
    </row>
    <row r="254" spans="1:17" x14ac:dyDescent="0.25">
      <c r="A254" t="s">
        <v>1005</v>
      </c>
      <c r="B254" t="s">
        <v>211</v>
      </c>
      <c r="C254" t="s">
        <v>133</v>
      </c>
      <c r="D254" t="s">
        <v>108</v>
      </c>
      <c r="E254" t="s">
        <v>105</v>
      </c>
      <c r="F254">
        <v>40700</v>
      </c>
      <c r="G254" t="s">
        <v>911</v>
      </c>
      <c r="I254" t="s">
        <v>111</v>
      </c>
      <c r="J254">
        <v>2026</v>
      </c>
      <c r="K254">
        <v>7</v>
      </c>
      <c r="L254" t="s">
        <v>94</v>
      </c>
      <c r="M254">
        <v>573.78</v>
      </c>
      <c r="N254">
        <v>1</v>
      </c>
      <c r="O254">
        <v>573.78</v>
      </c>
      <c r="P254" t="s">
        <v>95</v>
      </c>
      <c r="Q254">
        <v>0</v>
      </c>
    </row>
    <row r="255" spans="1:17" x14ac:dyDescent="0.25">
      <c r="A255" t="s">
        <v>1005</v>
      </c>
      <c r="B255" t="s">
        <v>211</v>
      </c>
      <c r="C255" t="s">
        <v>133</v>
      </c>
      <c r="D255" t="s">
        <v>108</v>
      </c>
      <c r="E255" t="s">
        <v>105</v>
      </c>
      <c r="F255">
        <v>40700</v>
      </c>
      <c r="G255" t="s">
        <v>911</v>
      </c>
      <c r="I255" t="s">
        <v>158</v>
      </c>
      <c r="J255">
        <v>2026</v>
      </c>
      <c r="K255">
        <v>7</v>
      </c>
      <c r="L255" t="s">
        <v>94</v>
      </c>
      <c r="M255">
        <v>347.64</v>
      </c>
      <c r="N255">
        <v>1</v>
      </c>
      <c r="O255">
        <v>347.64</v>
      </c>
      <c r="P255" t="s">
        <v>95</v>
      </c>
      <c r="Q255">
        <v>0</v>
      </c>
    </row>
    <row r="256" spans="1:17" x14ac:dyDescent="0.25">
      <c r="A256" t="s">
        <v>1005</v>
      </c>
      <c r="B256" t="s">
        <v>212</v>
      </c>
      <c r="C256" t="s">
        <v>133</v>
      </c>
      <c r="D256" t="s">
        <v>108</v>
      </c>
      <c r="E256" t="s">
        <v>102</v>
      </c>
      <c r="F256">
        <v>40700</v>
      </c>
      <c r="G256" t="s">
        <v>911</v>
      </c>
      <c r="I256" t="s">
        <v>125</v>
      </c>
      <c r="J256">
        <v>2026</v>
      </c>
      <c r="K256">
        <v>7</v>
      </c>
      <c r="L256" t="s">
        <v>94</v>
      </c>
      <c r="M256">
        <v>178.03</v>
      </c>
      <c r="N256">
        <v>1</v>
      </c>
      <c r="O256">
        <v>178.03</v>
      </c>
      <c r="P256" t="s">
        <v>95</v>
      </c>
      <c r="Q256">
        <v>1</v>
      </c>
    </row>
    <row r="257" spans="1:17" x14ac:dyDescent="0.25">
      <c r="A257" t="s">
        <v>1005</v>
      </c>
      <c r="B257" t="s">
        <v>212</v>
      </c>
      <c r="C257" t="s">
        <v>133</v>
      </c>
      <c r="D257" t="s">
        <v>108</v>
      </c>
      <c r="E257" t="s">
        <v>102</v>
      </c>
      <c r="F257">
        <v>40700</v>
      </c>
      <c r="G257" t="s">
        <v>911</v>
      </c>
      <c r="I257" t="s">
        <v>186</v>
      </c>
      <c r="J257">
        <v>2026</v>
      </c>
      <c r="K257">
        <v>7</v>
      </c>
      <c r="L257" t="s">
        <v>94</v>
      </c>
      <c r="M257">
        <v>470.66</v>
      </c>
      <c r="N257">
        <v>1</v>
      </c>
      <c r="O257">
        <v>470.66</v>
      </c>
      <c r="P257" t="s">
        <v>95</v>
      </c>
      <c r="Q257">
        <v>1</v>
      </c>
    </row>
    <row r="258" spans="1:17" x14ac:dyDescent="0.25">
      <c r="A258" t="s">
        <v>1005</v>
      </c>
      <c r="B258" t="s">
        <v>212</v>
      </c>
      <c r="C258" t="s">
        <v>133</v>
      </c>
      <c r="D258" t="s">
        <v>108</v>
      </c>
      <c r="E258" t="s">
        <v>93</v>
      </c>
      <c r="F258">
        <v>40700</v>
      </c>
      <c r="G258" t="s">
        <v>911</v>
      </c>
      <c r="I258" t="s">
        <v>213</v>
      </c>
      <c r="J258">
        <v>2026</v>
      </c>
      <c r="K258">
        <v>7</v>
      </c>
      <c r="L258" t="s">
        <v>94</v>
      </c>
      <c r="M258">
        <v>355.16</v>
      </c>
      <c r="N258">
        <v>1</v>
      </c>
      <c r="O258">
        <v>355.16</v>
      </c>
      <c r="P258" t="s">
        <v>95</v>
      </c>
      <c r="Q258">
        <v>1</v>
      </c>
    </row>
    <row r="259" spans="1:17" x14ac:dyDescent="0.25">
      <c r="A259" t="s">
        <v>1005</v>
      </c>
      <c r="B259" t="s">
        <v>212</v>
      </c>
      <c r="C259" t="s">
        <v>133</v>
      </c>
      <c r="D259" t="s">
        <v>108</v>
      </c>
      <c r="E259" t="s">
        <v>93</v>
      </c>
      <c r="F259">
        <v>40700</v>
      </c>
      <c r="G259" t="s">
        <v>911</v>
      </c>
      <c r="I259" t="s">
        <v>167</v>
      </c>
      <c r="J259">
        <v>2026</v>
      </c>
      <c r="K259">
        <v>7</v>
      </c>
      <c r="L259" t="s">
        <v>94</v>
      </c>
      <c r="M259">
        <v>125.55</v>
      </c>
      <c r="N259">
        <v>1</v>
      </c>
      <c r="O259">
        <v>125.55</v>
      </c>
      <c r="P259" t="s">
        <v>95</v>
      </c>
      <c r="Q259">
        <v>0</v>
      </c>
    </row>
    <row r="260" spans="1:17" x14ac:dyDescent="0.25">
      <c r="A260" t="s">
        <v>1005</v>
      </c>
      <c r="B260" t="s">
        <v>212</v>
      </c>
      <c r="C260" t="s">
        <v>133</v>
      </c>
      <c r="D260" t="s">
        <v>108</v>
      </c>
      <c r="E260" t="s">
        <v>93</v>
      </c>
      <c r="F260">
        <v>40700</v>
      </c>
      <c r="G260" t="s">
        <v>911</v>
      </c>
      <c r="I260" t="s">
        <v>168</v>
      </c>
      <c r="J260">
        <v>2026</v>
      </c>
      <c r="K260">
        <v>7</v>
      </c>
      <c r="L260" t="s">
        <v>94</v>
      </c>
      <c r="M260">
        <v>251.1</v>
      </c>
      <c r="N260">
        <v>1</v>
      </c>
      <c r="O260">
        <v>251.1</v>
      </c>
      <c r="P260" t="s">
        <v>95</v>
      </c>
      <c r="Q260">
        <v>0</v>
      </c>
    </row>
    <row r="261" spans="1:17" x14ac:dyDescent="0.25">
      <c r="A261" t="s">
        <v>1005</v>
      </c>
      <c r="B261" t="s">
        <v>212</v>
      </c>
      <c r="C261" t="s">
        <v>133</v>
      </c>
      <c r="D261" t="s">
        <v>108</v>
      </c>
      <c r="E261" t="s">
        <v>105</v>
      </c>
      <c r="F261">
        <v>40700</v>
      </c>
      <c r="G261" t="s">
        <v>911</v>
      </c>
      <c r="I261" t="s">
        <v>121</v>
      </c>
      <c r="J261">
        <v>2026</v>
      </c>
      <c r="K261">
        <v>7</v>
      </c>
      <c r="L261" t="s">
        <v>94</v>
      </c>
      <c r="M261">
        <v>286.89</v>
      </c>
      <c r="N261">
        <v>1</v>
      </c>
      <c r="O261">
        <v>286.89</v>
      </c>
      <c r="P261" t="s">
        <v>95</v>
      </c>
      <c r="Q261">
        <v>0</v>
      </c>
    </row>
    <row r="262" spans="1:17" x14ac:dyDescent="0.25">
      <c r="A262" t="s">
        <v>1005</v>
      </c>
      <c r="B262" t="s">
        <v>212</v>
      </c>
      <c r="C262" t="s">
        <v>133</v>
      </c>
      <c r="D262" t="s">
        <v>108</v>
      </c>
      <c r="E262" t="s">
        <v>105</v>
      </c>
      <c r="F262">
        <v>40700</v>
      </c>
      <c r="G262" t="s">
        <v>911</v>
      </c>
      <c r="I262" t="s">
        <v>139</v>
      </c>
      <c r="J262">
        <v>2026</v>
      </c>
      <c r="K262">
        <v>7</v>
      </c>
      <c r="L262" t="s">
        <v>94</v>
      </c>
      <c r="M262">
        <v>95.63</v>
      </c>
      <c r="N262">
        <v>1</v>
      </c>
      <c r="O262">
        <v>95.63</v>
      </c>
      <c r="P262" t="s">
        <v>95</v>
      </c>
      <c r="Q262">
        <v>0</v>
      </c>
    </row>
    <row r="263" spans="1:17" x14ac:dyDescent="0.25">
      <c r="A263" t="s">
        <v>1005</v>
      </c>
      <c r="B263" t="s">
        <v>212</v>
      </c>
      <c r="C263" t="s">
        <v>133</v>
      </c>
      <c r="D263" t="s">
        <v>108</v>
      </c>
      <c r="E263" t="s">
        <v>105</v>
      </c>
      <c r="F263">
        <v>40700</v>
      </c>
      <c r="G263" t="s">
        <v>911</v>
      </c>
      <c r="I263" t="s">
        <v>111</v>
      </c>
      <c r="J263">
        <v>2026</v>
      </c>
      <c r="K263">
        <v>7</v>
      </c>
      <c r="L263" t="s">
        <v>94</v>
      </c>
      <c r="M263">
        <v>191.26</v>
      </c>
      <c r="N263">
        <v>1</v>
      </c>
      <c r="O263">
        <v>191.26</v>
      </c>
      <c r="P263" t="s">
        <v>95</v>
      </c>
      <c r="Q263">
        <v>0</v>
      </c>
    </row>
    <row r="264" spans="1:17" x14ac:dyDescent="0.25">
      <c r="A264" t="s">
        <v>1005</v>
      </c>
      <c r="B264" t="s">
        <v>214</v>
      </c>
      <c r="C264" t="s">
        <v>133</v>
      </c>
      <c r="D264" t="s">
        <v>108</v>
      </c>
      <c r="E264" t="s">
        <v>105</v>
      </c>
      <c r="F264">
        <v>40700</v>
      </c>
      <c r="G264" t="s">
        <v>911</v>
      </c>
      <c r="I264" t="s">
        <v>139</v>
      </c>
      <c r="J264">
        <v>2026</v>
      </c>
      <c r="K264">
        <v>7</v>
      </c>
      <c r="L264" t="s">
        <v>94</v>
      </c>
      <c r="M264">
        <v>95.63</v>
      </c>
      <c r="N264">
        <v>1</v>
      </c>
      <c r="O264">
        <v>95.63</v>
      </c>
      <c r="P264" t="s">
        <v>95</v>
      </c>
      <c r="Q264">
        <v>0</v>
      </c>
    </row>
    <row r="265" spans="1:17" x14ac:dyDescent="0.25">
      <c r="A265" t="s">
        <v>1005</v>
      </c>
      <c r="B265" t="s">
        <v>214</v>
      </c>
      <c r="C265" t="s">
        <v>133</v>
      </c>
      <c r="D265" t="s">
        <v>108</v>
      </c>
      <c r="E265" t="s">
        <v>105</v>
      </c>
      <c r="F265">
        <v>40700</v>
      </c>
      <c r="G265" t="s">
        <v>911</v>
      </c>
      <c r="I265" t="s">
        <v>158</v>
      </c>
      <c r="J265">
        <v>2026</v>
      </c>
      <c r="K265">
        <v>7</v>
      </c>
      <c r="L265" t="s">
        <v>94</v>
      </c>
      <c r="M265">
        <v>173.82</v>
      </c>
      <c r="N265">
        <v>1</v>
      </c>
      <c r="O265">
        <v>173.82</v>
      </c>
      <c r="P265" t="s">
        <v>95</v>
      </c>
      <c r="Q265">
        <v>0</v>
      </c>
    </row>
    <row r="266" spans="1:17" x14ac:dyDescent="0.25">
      <c r="A266" t="s">
        <v>1005</v>
      </c>
      <c r="B266" t="s">
        <v>215</v>
      </c>
      <c r="C266" t="s">
        <v>133</v>
      </c>
      <c r="D266" t="s">
        <v>108</v>
      </c>
      <c r="E266" t="s">
        <v>102</v>
      </c>
      <c r="F266">
        <v>40700</v>
      </c>
      <c r="G266" t="s">
        <v>911</v>
      </c>
      <c r="I266" t="s">
        <v>125</v>
      </c>
      <c r="J266">
        <v>2026</v>
      </c>
      <c r="K266">
        <v>7</v>
      </c>
      <c r="L266" t="s">
        <v>94</v>
      </c>
      <c r="M266">
        <v>218.54</v>
      </c>
      <c r="N266">
        <v>1</v>
      </c>
      <c r="O266">
        <v>218.54</v>
      </c>
      <c r="P266" t="s">
        <v>95</v>
      </c>
      <c r="Q266">
        <v>1</v>
      </c>
    </row>
    <row r="267" spans="1:17" x14ac:dyDescent="0.25">
      <c r="A267" t="s">
        <v>1005</v>
      </c>
      <c r="B267" t="s">
        <v>215</v>
      </c>
      <c r="C267" t="s">
        <v>133</v>
      </c>
      <c r="D267" t="s">
        <v>108</v>
      </c>
      <c r="E267" t="s">
        <v>104</v>
      </c>
      <c r="F267">
        <v>40700</v>
      </c>
      <c r="G267" t="s">
        <v>911</v>
      </c>
      <c r="I267" t="s">
        <v>118</v>
      </c>
      <c r="J267">
        <v>2026</v>
      </c>
      <c r="K267">
        <v>7</v>
      </c>
      <c r="L267" t="s">
        <v>94</v>
      </c>
      <c r="M267">
        <v>162.24</v>
      </c>
      <c r="N267">
        <v>1</v>
      </c>
      <c r="O267">
        <v>162.24</v>
      </c>
      <c r="P267" t="s">
        <v>95</v>
      </c>
      <c r="Q267">
        <v>0</v>
      </c>
    </row>
    <row r="268" spans="1:17" x14ac:dyDescent="0.25">
      <c r="A268" t="s">
        <v>1005</v>
      </c>
      <c r="B268" t="s">
        <v>215</v>
      </c>
      <c r="C268" t="s">
        <v>133</v>
      </c>
      <c r="D268" t="s">
        <v>108</v>
      </c>
      <c r="E268" t="s">
        <v>104</v>
      </c>
      <c r="F268">
        <v>40700</v>
      </c>
      <c r="G268" t="s">
        <v>911</v>
      </c>
      <c r="I268" t="s">
        <v>120</v>
      </c>
      <c r="J268">
        <v>2026</v>
      </c>
      <c r="K268">
        <v>7</v>
      </c>
      <c r="L268" t="s">
        <v>94</v>
      </c>
      <c r="M268">
        <v>405.6</v>
      </c>
      <c r="N268">
        <v>1</v>
      </c>
      <c r="O268">
        <v>405.6</v>
      </c>
      <c r="P268" t="s">
        <v>95</v>
      </c>
      <c r="Q268">
        <v>0</v>
      </c>
    </row>
    <row r="269" spans="1:17" x14ac:dyDescent="0.25">
      <c r="A269" t="s">
        <v>1005</v>
      </c>
      <c r="B269" t="s">
        <v>215</v>
      </c>
      <c r="C269" t="s">
        <v>133</v>
      </c>
      <c r="D269" t="s">
        <v>108</v>
      </c>
      <c r="E269" t="s">
        <v>105</v>
      </c>
      <c r="F269">
        <v>40700</v>
      </c>
      <c r="G269" t="s">
        <v>911</v>
      </c>
      <c r="I269" t="s">
        <v>121</v>
      </c>
      <c r="J269">
        <v>2026</v>
      </c>
      <c r="K269">
        <v>7</v>
      </c>
      <c r="L269" t="s">
        <v>94</v>
      </c>
      <c r="M269">
        <v>95.63</v>
      </c>
      <c r="N269">
        <v>1</v>
      </c>
      <c r="O269">
        <v>95.63</v>
      </c>
      <c r="P269" t="s">
        <v>95</v>
      </c>
      <c r="Q269">
        <v>0</v>
      </c>
    </row>
    <row r="270" spans="1:17" x14ac:dyDescent="0.25">
      <c r="A270" t="s">
        <v>1005</v>
      </c>
      <c r="B270" t="s">
        <v>215</v>
      </c>
      <c r="C270" t="s">
        <v>133</v>
      </c>
      <c r="D270" t="s">
        <v>108</v>
      </c>
      <c r="E270" t="s">
        <v>105</v>
      </c>
      <c r="F270">
        <v>40700</v>
      </c>
      <c r="G270" t="s">
        <v>911</v>
      </c>
      <c r="I270" t="s">
        <v>111</v>
      </c>
      <c r="J270">
        <v>2026</v>
      </c>
      <c r="K270">
        <v>7</v>
      </c>
      <c r="L270" t="s">
        <v>94</v>
      </c>
      <c r="M270">
        <v>191.26</v>
      </c>
      <c r="N270">
        <v>1</v>
      </c>
      <c r="O270">
        <v>191.26</v>
      </c>
      <c r="P270" t="s">
        <v>95</v>
      </c>
      <c r="Q270">
        <v>0</v>
      </c>
    </row>
    <row r="271" spans="1:17" x14ac:dyDescent="0.25">
      <c r="A271" t="s">
        <v>1005</v>
      </c>
      <c r="B271" t="s">
        <v>216</v>
      </c>
      <c r="C271" t="s">
        <v>133</v>
      </c>
      <c r="D271" t="s">
        <v>108</v>
      </c>
      <c r="E271" t="s">
        <v>93</v>
      </c>
      <c r="F271">
        <v>40700</v>
      </c>
      <c r="G271" t="s">
        <v>911</v>
      </c>
      <c r="I271" t="s">
        <v>167</v>
      </c>
      <c r="J271">
        <v>2026</v>
      </c>
      <c r="K271">
        <v>7</v>
      </c>
      <c r="L271" t="s">
        <v>94</v>
      </c>
      <c r="M271">
        <v>251.1</v>
      </c>
      <c r="N271">
        <v>1</v>
      </c>
      <c r="O271">
        <v>251.1</v>
      </c>
      <c r="P271" t="s">
        <v>95</v>
      </c>
      <c r="Q271">
        <v>0</v>
      </c>
    </row>
    <row r="272" spans="1:17" x14ac:dyDescent="0.25">
      <c r="A272" t="s">
        <v>1005</v>
      </c>
      <c r="B272" t="s">
        <v>216</v>
      </c>
      <c r="C272" t="s">
        <v>133</v>
      </c>
      <c r="D272" t="s">
        <v>108</v>
      </c>
      <c r="E272" t="s">
        <v>93</v>
      </c>
      <c r="F272">
        <v>40700</v>
      </c>
      <c r="G272" t="s">
        <v>911</v>
      </c>
      <c r="I272" t="s">
        <v>240</v>
      </c>
      <c r="J272">
        <v>2026</v>
      </c>
      <c r="K272">
        <v>7</v>
      </c>
      <c r="L272" t="s">
        <v>94</v>
      </c>
      <c r="M272">
        <v>125.55</v>
      </c>
      <c r="N272">
        <v>1</v>
      </c>
      <c r="O272">
        <v>125.55</v>
      </c>
      <c r="P272" t="s">
        <v>95</v>
      </c>
      <c r="Q272">
        <v>0</v>
      </c>
    </row>
    <row r="273" spans="1:17" x14ac:dyDescent="0.25">
      <c r="A273" t="s">
        <v>1005</v>
      </c>
      <c r="B273" t="s">
        <v>216</v>
      </c>
      <c r="C273" t="s">
        <v>133</v>
      </c>
      <c r="D273" t="s">
        <v>108</v>
      </c>
      <c r="E273" t="s">
        <v>105</v>
      </c>
      <c r="F273">
        <v>40700</v>
      </c>
      <c r="G273" t="s">
        <v>911</v>
      </c>
      <c r="I273" t="s">
        <v>121</v>
      </c>
      <c r="J273">
        <v>2026</v>
      </c>
      <c r="K273">
        <v>7</v>
      </c>
      <c r="L273" t="s">
        <v>94</v>
      </c>
      <c r="M273">
        <v>191.26</v>
      </c>
      <c r="N273">
        <v>1</v>
      </c>
      <c r="O273">
        <v>191.26</v>
      </c>
      <c r="P273" t="s">
        <v>95</v>
      </c>
      <c r="Q273">
        <v>0</v>
      </c>
    </row>
    <row r="274" spans="1:17" x14ac:dyDescent="0.25">
      <c r="A274" t="s">
        <v>1005</v>
      </c>
      <c r="B274" t="s">
        <v>217</v>
      </c>
      <c r="C274" t="s">
        <v>133</v>
      </c>
      <c r="D274" t="s">
        <v>108</v>
      </c>
      <c r="E274" t="s">
        <v>93</v>
      </c>
      <c r="F274">
        <v>40700</v>
      </c>
      <c r="G274" t="s">
        <v>911</v>
      </c>
      <c r="I274" t="s">
        <v>167</v>
      </c>
      <c r="J274">
        <v>2026</v>
      </c>
      <c r="K274">
        <v>7</v>
      </c>
      <c r="L274" t="s">
        <v>94</v>
      </c>
      <c r="M274">
        <v>251.1</v>
      </c>
      <c r="N274">
        <v>1</v>
      </c>
      <c r="O274">
        <v>251.1</v>
      </c>
      <c r="P274" t="s">
        <v>95</v>
      </c>
      <c r="Q274">
        <v>0</v>
      </c>
    </row>
    <row r="275" spans="1:17" x14ac:dyDescent="0.25">
      <c r="A275" t="s">
        <v>1005</v>
      </c>
      <c r="B275" t="s">
        <v>217</v>
      </c>
      <c r="C275" t="s">
        <v>133</v>
      </c>
      <c r="D275" t="s">
        <v>108</v>
      </c>
      <c r="E275" t="s">
        <v>104</v>
      </c>
      <c r="F275">
        <v>40700</v>
      </c>
      <c r="G275" t="s">
        <v>911</v>
      </c>
      <c r="I275" t="s">
        <v>118</v>
      </c>
      <c r="J275">
        <v>2026</v>
      </c>
      <c r="K275">
        <v>7</v>
      </c>
      <c r="L275" t="s">
        <v>94</v>
      </c>
      <c r="M275">
        <v>216.32</v>
      </c>
      <c r="N275">
        <v>1</v>
      </c>
      <c r="O275">
        <v>216.32</v>
      </c>
      <c r="P275" t="s">
        <v>95</v>
      </c>
      <c r="Q275">
        <v>0</v>
      </c>
    </row>
    <row r="276" spans="1:17" x14ac:dyDescent="0.25">
      <c r="A276" t="s">
        <v>1005</v>
      </c>
      <c r="B276" t="s">
        <v>217</v>
      </c>
      <c r="C276" t="s">
        <v>133</v>
      </c>
      <c r="D276" t="s">
        <v>108</v>
      </c>
      <c r="E276" t="s">
        <v>104</v>
      </c>
      <c r="F276">
        <v>40700</v>
      </c>
      <c r="G276" t="s">
        <v>911</v>
      </c>
      <c r="I276" t="s">
        <v>120</v>
      </c>
      <c r="J276">
        <v>2026</v>
      </c>
      <c r="K276">
        <v>7</v>
      </c>
      <c r="L276" t="s">
        <v>94</v>
      </c>
      <c r="M276">
        <v>135.19999999999999</v>
      </c>
      <c r="N276">
        <v>1</v>
      </c>
      <c r="O276">
        <v>135.19999999999999</v>
      </c>
      <c r="P276" t="s">
        <v>95</v>
      </c>
      <c r="Q276">
        <v>0</v>
      </c>
    </row>
    <row r="277" spans="1:17" x14ac:dyDescent="0.25">
      <c r="A277" t="s">
        <v>1005</v>
      </c>
      <c r="B277" t="s">
        <v>217</v>
      </c>
      <c r="C277" t="s">
        <v>133</v>
      </c>
      <c r="D277" t="s">
        <v>108</v>
      </c>
      <c r="E277" t="s">
        <v>105</v>
      </c>
      <c r="F277">
        <v>40700</v>
      </c>
      <c r="G277" t="s">
        <v>911</v>
      </c>
      <c r="I277" t="s">
        <v>121</v>
      </c>
      <c r="J277">
        <v>2026</v>
      </c>
      <c r="K277">
        <v>7</v>
      </c>
      <c r="L277" t="s">
        <v>94</v>
      </c>
      <c r="M277">
        <v>115.89</v>
      </c>
      <c r="N277">
        <v>1</v>
      </c>
      <c r="O277">
        <v>115.89</v>
      </c>
      <c r="P277" t="s">
        <v>95</v>
      </c>
      <c r="Q277">
        <v>0</v>
      </c>
    </row>
    <row r="278" spans="1:17" x14ac:dyDescent="0.25">
      <c r="A278" t="s">
        <v>1005</v>
      </c>
      <c r="B278" t="s">
        <v>217</v>
      </c>
      <c r="C278" t="s">
        <v>133</v>
      </c>
      <c r="D278" t="s">
        <v>108</v>
      </c>
      <c r="E278" t="s">
        <v>105</v>
      </c>
      <c r="F278">
        <v>40700</v>
      </c>
      <c r="G278" t="s">
        <v>911</v>
      </c>
      <c r="I278" t="s">
        <v>111</v>
      </c>
      <c r="J278">
        <v>2026</v>
      </c>
      <c r="K278">
        <v>7</v>
      </c>
      <c r="L278" t="s">
        <v>94</v>
      </c>
      <c r="M278">
        <v>95.63</v>
      </c>
      <c r="N278">
        <v>1</v>
      </c>
      <c r="O278">
        <v>95.63</v>
      </c>
      <c r="P278" t="s">
        <v>95</v>
      </c>
      <c r="Q278">
        <v>0</v>
      </c>
    </row>
    <row r="279" spans="1:17" x14ac:dyDescent="0.25">
      <c r="A279" t="s">
        <v>1005</v>
      </c>
      <c r="B279" t="s">
        <v>218</v>
      </c>
      <c r="C279" t="s">
        <v>133</v>
      </c>
      <c r="D279" t="s">
        <v>108</v>
      </c>
      <c r="E279" t="s">
        <v>104</v>
      </c>
      <c r="F279">
        <v>40700</v>
      </c>
      <c r="G279" t="s">
        <v>911</v>
      </c>
      <c r="I279" t="s">
        <v>118</v>
      </c>
      <c r="J279">
        <v>2026</v>
      </c>
      <c r="K279">
        <v>7</v>
      </c>
      <c r="L279" t="s">
        <v>94</v>
      </c>
      <c r="M279">
        <v>54.08</v>
      </c>
      <c r="N279">
        <v>1</v>
      </c>
      <c r="O279">
        <v>54.08</v>
      </c>
      <c r="P279" t="s">
        <v>95</v>
      </c>
      <c r="Q279">
        <v>0</v>
      </c>
    </row>
    <row r="280" spans="1:17" x14ac:dyDescent="0.25">
      <c r="A280" t="s">
        <v>1005</v>
      </c>
      <c r="B280" t="s">
        <v>218</v>
      </c>
      <c r="C280" t="s">
        <v>133</v>
      </c>
      <c r="D280" t="s">
        <v>108</v>
      </c>
      <c r="E280" t="s">
        <v>104</v>
      </c>
      <c r="F280">
        <v>40700</v>
      </c>
      <c r="G280" t="s">
        <v>911</v>
      </c>
      <c r="I280" t="s">
        <v>120</v>
      </c>
      <c r="J280">
        <v>2026</v>
      </c>
      <c r="K280">
        <v>7</v>
      </c>
      <c r="L280" t="s">
        <v>94</v>
      </c>
      <c r="M280">
        <v>135.19999999999999</v>
      </c>
      <c r="N280">
        <v>1</v>
      </c>
      <c r="O280">
        <v>135.19999999999999</v>
      </c>
      <c r="P280" t="s">
        <v>95</v>
      </c>
      <c r="Q280">
        <v>0</v>
      </c>
    </row>
    <row r="281" spans="1:17" x14ac:dyDescent="0.25">
      <c r="A281" t="s">
        <v>1005</v>
      </c>
      <c r="B281" t="s">
        <v>218</v>
      </c>
      <c r="C281" t="s">
        <v>133</v>
      </c>
      <c r="D281" t="s">
        <v>108</v>
      </c>
      <c r="E281" t="s">
        <v>105</v>
      </c>
      <c r="F281">
        <v>40700</v>
      </c>
      <c r="G281" t="s">
        <v>911</v>
      </c>
      <c r="I281" t="s">
        <v>111</v>
      </c>
      <c r="J281">
        <v>2026</v>
      </c>
      <c r="K281">
        <v>7</v>
      </c>
      <c r="L281" t="s">
        <v>94</v>
      </c>
      <c r="M281">
        <v>95.63</v>
      </c>
      <c r="N281">
        <v>1</v>
      </c>
      <c r="O281">
        <v>95.63</v>
      </c>
      <c r="P281" t="s">
        <v>95</v>
      </c>
      <c r="Q281">
        <v>0</v>
      </c>
    </row>
    <row r="282" spans="1:17" x14ac:dyDescent="0.25">
      <c r="A282" t="s">
        <v>1005</v>
      </c>
      <c r="B282" t="s">
        <v>219</v>
      </c>
      <c r="C282" t="s">
        <v>133</v>
      </c>
      <c r="D282" t="s">
        <v>108</v>
      </c>
      <c r="E282" t="s">
        <v>102</v>
      </c>
      <c r="F282">
        <v>40700</v>
      </c>
      <c r="G282" t="s">
        <v>911</v>
      </c>
      <c r="I282" t="s">
        <v>186</v>
      </c>
      <c r="J282">
        <v>2026</v>
      </c>
      <c r="K282">
        <v>7</v>
      </c>
      <c r="L282" t="s">
        <v>94</v>
      </c>
      <c r="M282">
        <v>83.39</v>
      </c>
      <c r="N282">
        <v>1</v>
      </c>
      <c r="O282">
        <v>83.39</v>
      </c>
      <c r="P282" t="s">
        <v>95</v>
      </c>
      <c r="Q282">
        <v>1</v>
      </c>
    </row>
    <row r="283" spans="1:17" x14ac:dyDescent="0.25">
      <c r="A283" t="s">
        <v>1005</v>
      </c>
      <c r="B283" t="s">
        <v>219</v>
      </c>
      <c r="C283" t="s">
        <v>133</v>
      </c>
      <c r="D283" t="s">
        <v>108</v>
      </c>
      <c r="E283" t="s">
        <v>105</v>
      </c>
      <c r="F283">
        <v>40700</v>
      </c>
      <c r="G283" t="s">
        <v>911</v>
      </c>
      <c r="I283" t="s">
        <v>121</v>
      </c>
      <c r="J283">
        <v>2026</v>
      </c>
      <c r="K283">
        <v>7</v>
      </c>
      <c r="L283" t="s">
        <v>94</v>
      </c>
      <c r="M283">
        <v>95.63</v>
      </c>
      <c r="N283">
        <v>1</v>
      </c>
      <c r="O283">
        <v>95.63</v>
      </c>
      <c r="P283" t="s">
        <v>95</v>
      </c>
      <c r="Q283">
        <v>0</v>
      </c>
    </row>
    <row r="284" spans="1:17" x14ac:dyDescent="0.25">
      <c r="A284" t="s">
        <v>1005</v>
      </c>
      <c r="B284" t="s">
        <v>220</v>
      </c>
      <c r="C284" t="s">
        <v>133</v>
      </c>
      <c r="D284" t="s">
        <v>108</v>
      </c>
      <c r="E284" t="s">
        <v>105</v>
      </c>
      <c r="F284">
        <v>40700</v>
      </c>
      <c r="G284" t="s">
        <v>911</v>
      </c>
      <c r="I284" t="s">
        <v>121</v>
      </c>
      <c r="J284">
        <v>2026</v>
      </c>
      <c r="K284">
        <v>7</v>
      </c>
      <c r="L284" t="s">
        <v>94</v>
      </c>
      <c r="M284">
        <v>231.78</v>
      </c>
      <c r="N284">
        <v>1</v>
      </c>
      <c r="O284">
        <v>231.78</v>
      </c>
      <c r="P284" t="s">
        <v>95</v>
      </c>
      <c r="Q284">
        <v>0</v>
      </c>
    </row>
    <row r="285" spans="1:17" x14ac:dyDescent="0.25">
      <c r="A285" t="s">
        <v>1005</v>
      </c>
      <c r="B285" t="s">
        <v>220</v>
      </c>
      <c r="C285" t="s">
        <v>133</v>
      </c>
      <c r="D285" t="s">
        <v>108</v>
      </c>
      <c r="E285" t="s">
        <v>105</v>
      </c>
      <c r="F285">
        <v>40700</v>
      </c>
      <c r="G285" t="s">
        <v>911</v>
      </c>
      <c r="I285" t="s">
        <v>158</v>
      </c>
      <c r="J285">
        <v>2026</v>
      </c>
      <c r="K285">
        <v>7</v>
      </c>
      <c r="L285" t="s">
        <v>94</v>
      </c>
      <c r="M285">
        <v>173.82</v>
      </c>
      <c r="N285">
        <v>1</v>
      </c>
      <c r="O285">
        <v>173.82</v>
      </c>
      <c r="P285" t="s">
        <v>95</v>
      </c>
      <c r="Q285">
        <v>0</v>
      </c>
    </row>
    <row r="286" spans="1:17" x14ac:dyDescent="0.25">
      <c r="A286" t="s">
        <v>1005</v>
      </c>
      <c r="B286" t="s">
        <v>221</v>
      </c>
      <c r="C286" t="s">
        <v>133</v>
      </c>
      <c r="D286" t="s">
        <v>108</v>
      </c>
      <c r="E286" t="s">
        <v>105</v>
      </c>
      <c r="F286">
        <v>40700</v>
      </c>
      <c r="G286" t="s">
        <v>911</v>
      </c>
      <c r="I286" t="s">
        <v>109</v>
      </c>
      <c r="J286">
        <v>2026</v>
      </c>
      <c r="K286">
        <v>7</v>
      </c>
      <c r="L286" t="s">
        <v>94</v>
      </c>
      <c r="M286">
        <v>95.63</v>
      </c>
      <c r="N286">
        <v>1</v>
      </c>
      <c r="O286">
        <v>95.63</v>
      </c>
      <c r="P286" t="s">
        <v>95</v>
      </c>
      <c r="Q286">
        <v>0</v>
      </c>
    </row>
    <row r="287" spans="1:17" x14ac:dyDescent="0.25">
      <c r="A287" t="s">
        <v>1005</v>
      </c>
      <c r="B287" t="s">
        <v>221</v>
      </c>
      <c r="C287" t="s">
        <v>133</v>
      </c>
      <c r="D287" t="s">
        <v>108</v>
      </c>
      <c r="E287" t="s">
        <v>104</v>
      </c>
      <c r="F287">
        <v>40700</v>
      </c>
      <c r="G287" t="s">
        <v>911</v>
      </c>
      <c r="I287" t="s">
        <v>118</v>
      </c>
      <c r="J287">
        <v>2026</v>
      </c>
      <c r="K287">
        <v>7</v>
      </c>
      <c r="L287" t="s">
        <v>94</v>
      </c>
      <c r="M287">
        <v>54.08</v>
      </c>
      <c r="N287">
        <v>1</v>
      </c>
      <c r="O287">
        <v>54.08</v>
      </c>
      <c r="P287" t="s">
        <v>95</v>
      </c>
      <c r="Q287">
        <v>0</v>
      </c>
    </row>
    <row r="288" spans="1:17" x14ac:dyDescent="0.25">
      <c r="A288" t="s">
        <v>1005</v>
      </c>
      <c r="B288" t="s">
        <v>221</v>
      </c>
      <c r="C288" t="s">
        <v>133</v>
      </c>
      <c r="D288" t="s">
        <v>108</v>
      </c>
      <c r="E288" t="s">
        <v>104</v>
      </c>
      <c r="F288">
        <v>40700</v>
      </c>
      <c r="G288" t="s">
        <v>911</v>
      </c>
      <c r="I288" t="s">
        <v>120</v>
      </c>
      <c r="J288">
        <v>2026</v>
      </c>
      <c r="K288">
        <v>7</v>
      </c>
      <c r="L288" t="s">
        <v>94</v>
      </c>
      <c r="M288">
        <v>135.19999999999999</v>
      </c>
      <c r="N288">
        <v>1</v>
      </c>
      <c r="O288">
        <v>135.19999999999999</v>
      </c>
      <c r="P288" t="s">
        <v>95</v>
      </c>
      <c r="Q288">
        <v>0</v>
      </c>
    </row>
    <row r="289" spans="1:17" x14ac:dyDescent="0.25">
      <c r="A289" t="s">
        <v>1005</v>
      </c>
      <c r="B289" t="s">
        <v>221</v>
      </c>
      <c r="C289" t="s">
        <v>133</v>
      </c>
      <c r="D289" t="s">
        <v>108</v>
      </c>
      <c r="E289" t="s">
        <v>105</v>
      </c>
      <c r="F289">
        <v>40700</v>
      </c>
      <c r="G289" t="s">
        <v>911</v>
      </c>
      <c r="I289" t="s">
        <v>121</v>
      </c>
      <c r="J289">
        <v>2026</v>
      </c>
      <c r="K289">
        <v>7</v>
      </c>
      <c r="L289" t="s">
        <v>94</v>
      </c>
      <c r="M289">
        <v>115.89</v>
      </c>
      <c r="N289">
        <v>1</v>
      </c>
      <c r="O289">
        <v>115.89</v>
      </c>
      <c r="P289" t="s">
        <v>95</v>
      </c>
      <c r="Q289">
        <v>0</v>
      </c>
    </row>
    <row r="290" spans="1:17" x14ac:dyDescent="0.25">
      <c r="A290" t="s">
        <v>1005</v>
      </c>
      <c r="B290" t="s">
        <v>221</v>
      </c>
      <c r="C290" t="s">
        <v>133</v>
      </c>
      <c r="D290" t="s">
        <v>108</v>
      </c>
      <c r="E290" t="s">
        <v>105</v>
      </c>
      <c r="F290">
        <v>40700</v>
      </c>
      <c r="G290" t="s">
        <v>911</v>
      </c>
      <c r="I290" t="s">
        <v>139</v>
      </c>
      <c r="J290">
        <v>2026</v>
      </c>
      <c r="K290">
        <v>7</v>
      </c>
      <c r="L290" t="s">
        <v>94</v>
      </c>
      <c r="M290">
        <v>95.63</v>
      </c>
      <c r="N290">
        <v>1</v>
      </c>
      <c r="O290">
        <v>95.63</v>
      </c>
      <c r="P290" t="s">
        <v>95</v>
      </c>
      <c r="Q290">
        <v>0</v>
      </c>
    </row>
    <row r="291" spans="1:17" x14ac:dyDescent="0.25">
      <c r="A291" t="s">
        <v>1005</v>
      </c>
      <c r="B291" t="s">
        <v>221</v>
      </c>
      <c r="C291" t="s">
        <v>133</v>
      </c>
      <c r="D291" t="s">
        <v>108</v>
      </c>
      <c r="E291" t="s">
        <v>105</v>
      </c>
      <c r="F291">
        <v>40700</v>
      </c>
      <c r="G291" t="s">
        <v>911</v>
      </c>
      <c r="I291" t="s">
        <v>111</v>
      </c>
      <c r="J291">
        <v>2026</v>
      </c>
      <c r="K291">
        <v>7</v>
      </c>
      <c r="L291" t="s">
        <v>94</v>
      </c>
      <c r="M291">
        <v>191.26</v>
      </c>
      <c r="N291">
        <v>1</v>
      </c>
      <c r="O291">
        <v>191.26</v>
      </c>
      <c r="P291" t="s">
        <v>95</v>
      </c>
      <c r="Q291">
        <v>0</v>
      </c>
    </row>
    <row r="292" spans="1:17" x14ac:dyDescent="0.25">
      <c r="A292" t="s">
        <v>1005</v>
      </c>
      <c r="B292" t="s">
        <v>222</v>
      </c>
      <c r="C292" t="s">
        <v>133</v>
      </c>
      <c r="D292" t="s">
        <v>108</v>
      </c>
      <c r="E292" t="s">
        <v>105</v>
      </c>
      <c r="F292">
        <v>40700</v>
      </c>
      <c r="G292" t="s">
        <v>911</v>
      </c>
      <c r="I292" t="s">
        <v>121</v>
      </c>
      <c r="J292">
        <v>2026</v>
      </c>
      <c r="K292">
        <v>7</v>
      </c>
      <c r="L292" t="s">
        <v>94</v>
      </c>
      <c r="M292">
        <v>115.89</v>
      </c>
      <c r="N292">
        <v>1</v>
      </c>
      <c r="O292">
        <v>115.89</v>
      </c>
      <c r="P292" t="s">
        <v>95</v>
      </c>
      <c r="Q292">
        <v>0</v>
      </c>
    </row>
    <row r="293" spans="1:17" x14ac:dyDescent="0.25">
      <c r="A293" t="s">
        <v>1005</v>
      </c>
      <c r="B293" t="s">
        <v>222</v>
      </c>
      <c r="C293" t="s">
        <v>133</v>
      </c>
      <c r="D293" t="s">
        <v>108</v>
      </c>
      <c r="E293" t="s">
        <v>105</v>
      </c>
      <c r="F293">
        <v>40700</v>
      </c>
      <c r="G293" t="s">
        <v>911</v>
      </c>
      <c r="I293" t="s">
        <v>139</v>
      </c>
      <c r="J293">
        <v>2026</v>
      </c>
      <c r="K293">
        <v>7</v>
      </c>
      <c r="L293" t="s">
        <v>94</v>
      </c>
      <c r="M293">
        <v>95.63</v>
      </c>
      <c r="N293">
        <v>1</v>
      </c>
      <c r="O293">
        <v>95.63</v>
      </c>
      <c r="P293" t="s">
        <v>95</v>
      </c>
      <c r="Q293">
        <v>0</v>
      </c>
    </row>
    <row r="294" spans="1:17" x14ac:dyDescent="0.25">
      <c r="A294" t="s">
        <v>1005</v>
      </c>
      <c r="B294" t="s">
        <v>223</v>
      </c>
      <c r="C294" t="s">
        <v>133</v>
      </c>
      <c r="D294" t="s">
        <v>108</v>
      </c>
      <c r="E294" t="s">
        <v>102</v>
      </c>
      <c r="F294">
        <v>40700</v>
      </c>
      <c r="G294" t="s">
        <v>911</v>
      </c>
      <c r="I294" t="s">
        <v>125</v>
      </c>
      <c r="J294">
        <v>2026</v>
      </c>
      <c r="K294">
        <v>7</v>
      </c>
      <c r="L294" t="s">
        <v>94</v>
      </c>
      <c r="M294">
        <v>102.04</v>
      </c>
      <c r="N294">
        <v>1</v>
      </c>
      <c r="O294">
        <v>102.04</v>
      </c>
      <c r="P294" t="s">
        <v>95</v>
      </c>
      <c r="Q294">
        <v>1</v>
      </c>
    </row>
    <row r="295" spans="1:17" x14ac:dyDescent="0.25">
      <c r="A295" t="s">
        <v>1005</v>
      </c>
      <c r="B295" t="s">
        <v>223</v>
      </c>
      <c r="C295" t="s">
        <v>133</v>
      </c>
      <c r="D295" t="s">
        <v>108</v>
      </c>
      <c r="E295" t="s">
        <v>102</v>
      </c>
      <c r="F295">
        <v>40700</v>
      </c>
      <c r="G295" t="s">
        <v>911</v>
      </c>
      <c r="I295" t="s">
        <v>186</v>
      </c>
      <c r="J295">
        <v>2026</v>
      </c>
      <c r="K295">
        <v>7</v>
      </c>
      <c r="L295" t="s">
        <v>94</v>
      </c>
      <c r="M295">
        <v>109.27</v>
      </c>
      <c r="N295">
        <v>1</v>
      </c>
      <c r="O295">
        <v>109.27</v>
      </c>
      <c r="P295" t="s">
        <v>95</v>
      </c>
      <c r="Q295">
        <v>1</v>
      </c>
    </row>
    <row r="296" spans="1:17" x14ac:dyDescent="0.25">
      <c r="A296" t="s">
        <v>1005</v>
      </c>
      <c r="B296" t="s">
        <v>223</v>
      </c>
      <c r="C296" t="s">
        <v>133</v>
      </c>
      <c r="D296" t="s">
        <v>108</v>
      </c>
      <c r="E296" t="s">
        <v>104</v>
      </c>
      <c r="F296">
        <v>40700</v>
      </c>
      <c r="G296" t="s">
        <v>911</v>
      </c>
      <c r="I296" t="s">
        <v>118</v>
      </c>
      <c r="J296">
        <v>2026</v>
      </c>
      <c r="K296">
        <v>7</v>
      </c>
      <c r="L296" t="s">
        <v>94</v>
      </c>
      <c r="M296">
        <v>54.08</v>
      </c>
      <c r="N296">
        <v>1</v>
      </c>
      <c r="O296">
        <v>54.08</v>
      </c>
      <c r="P296" t="s">
        <v>95</v>
      </c>
      <c r="Q296">
        <v>0</v>
      </c>
    </row>
    <row r="297" spans="1:17" x14ac:dyDescent="0.25">
      <c r="A297" t="s">
        <v>1005</v>
      </c>
      <c r="B297" t="s">
        <v>223</v>
      </c>
      <c r="C297" t="s">
        <v>133</v>
      </c>
      <c r="D297" t="s">
        <v>108</v>
      </c>
      <c r="E297" t="s">
        <v>104</v>
      </c>
      <c r="F297">
        <v>40700</v>
      </c>
      <c r="G297" t="s">
        <v>911</v>
      </c>
      <c r="I297" t="s">
        <v>120</v>
      </c>
      <c r="J297">
        <v>2026</v>
      </c>
      <c r="K297">
        <v>7</v>
      </c>
      <c r="L297" t="s">
        <v>94</v>
      </c>
      <c r="M297">
        <v>135.19999999999999</v>
      </c>
      <c r="N297">
        <v>1</v>
      </c>
      <c r="O297">
        <v>135.19999999999999</v>
      </c>
      <c r="P297" t="s">
        <v>95</v>
      </c>
      <c r="Q297">
        <v>0</v>
      </c>
    </row>
    <row r="298" spans="1:17" x14ac:dyDescent="0.25">
      <c r="A298" t="s">
        <v>1005</v>
      </c>
      <c r="B298" t="s">
        <v>223</v>
      </c>
      <c r="C298" t="s">
        <v>133</v>
      </c>
      <c r="D298" t="s">
        <v>108</v>
      </c>
      <c r="E298" t="s">
        <v>105</v>
      </c>
      <c r="F298">
        <v>40700</v>
      </c>
      <c r="G298" t="s">
        <v>911</v>
      </c>
      <c r="I298" t="s">
        <v>121</v>
      </c>
      <c r="J298">
        <v>2026</v>
      </c>
      <c r="K298">
        <v>7</v>
      </c>
      <c r="L298" t="s">
        <v>94</v>
      </c>
      <c r="M298">
        <v>115.89</v>
      </c>
      <c r="N298">
        <v>1</v>
      </c>
      <c r="O298">
        <v>115.89</v>
      </c>
      <c r="P298" t="s">
        <v>95</v>
      </c>
      <c r="Q298">
        <v>0</v>
      </c>
    </row>
    <row r="299" spans="1:17" x14ac:dyDescent="0.25">
      <c r="A299" t="s">
        <v>1005</v>
      </c>
      <c r="B299" t="s">
        <v>223</v>
      </c>
      <c r="C299" t="s">
        <v>133</v>
      </c>
      <c r="D299" t="s">
        <v>108</v>
      </c>
      <c r="E299" t="s">
        <v>105</v>
      </c>
      <c r="F299">
        <v>40700</v>
      </c>
      <c r="G299" t="s">
        <v>911</v>
      </c>
      <c r="I299" t="s">
        <v>111</v>
      </c>
      <c r="J299">
        <v>2026</v>
      </c>
      <c r="K299">
        <v>7</v>
      </c>
      <c r="L299" t="s">
        <v>94</v>
      </c>
      <c r="M299">
        <v>95.63</v>
      </c>
      <c r="N299">
        <v>1</v>
      </c>
      <c r="O299">
        <v>95.63</v>
      </c>
      <c r="P299" t="s">
        <v>95</v>
      </c>
      <c r="Q299">
        <v>0</v>
      </c>
    </row>
    <row r="300" spans="1:17" x14ac:dyDescent="0.25">
      <c r="A300" t="s">
        <v>1005</v>
      </c>
      <c r="B300" t="s">
        <v>224</v>
      </c>
      <c r="C300" t="s">
        <v>133</v>
      </c>
      <c r="D300" t="s">
        <v>108</v>
      </c>
      <c r="E300" t="s">
        <v>105</v>
      </c>
      <c r="F300">
        <v>40700</v>
      </c>
      <c r="G300" t="s">
        <v>911</v>
      </c>
      <c r="I300" t="s">
        <v>121</v>
      </c>
      <c r="J300">
        <v>2026</v>
      </c>
      <c r="K300">
        <v>7</v>
      </c>
      <c r="L300" t="s">
        <v>94</v>
      </c>
      <c r="M300">
        <v>115.89</v>
      </c>
      <c r="N300">
        <v>1</v>
      </c>
      <c r="O300">
        <v>115.89</v>
      </c>
      <c r="P300" t="s">
        <v>95</v>
      </c>
      <c r="Q300">
        <v>0</v>
      </c>
    </row>
    <row r="301" spans="1:17" x14ac:dyDescent="0.25">
      <c r="A301" t="s">
        <v>1005</v>
      </c>
      <c r="B301" t="s">
        <v>225</v>
      </c>
      <c r="C301" t="s">
        <v>133</v>
      </c>
      <c r="D301" t="s">
        <v>108</v>
      </c>
      <c r="E301" t="s">
        <v>105</v>
      </c>
      <c r="F301">
        <v>40700</v>
      </c>
      <c r="G301" t="s">
        <v>911</v>
      </c>
      <c r="I301" t="s">
        <v>144</v>
      </c>
      <c r="J301">
        <v>2026</v>
      </c>
      <c r="K301">
        <v>7</v>
      </c>
      <c r="L301" t="s">
        <v>94</v>
      </c>
      <c r="M301">
        <v>202.82</v>
      </c>
      <c r="N301">
        <v>1</v>
      </c>
      <c r="O301">
        <v>202.82</v>
      </c>
      <c r="P301" t="s">
        <v>95</v>
      </c>
      <c r="Q301">
        <v>0</v>
      </c>
    </row>
    <row r="302" spans="1:17" x14ac:dyDescent="0.25">
      <c r="A302" t="s">
        <v>1005</v>
      </c>
      <c r="B302" t="s">
        <v>226</v>
      </c>
      <c r="C302" t="s">
        <v>133</v>
      </c>
      <c r="D302" t="s">
        <v>108</v>
      </c>
      <c r="E302" t="s">
        <v>105</v>
      </c>
      <c r="F302">
        <v>40700</v>
      </c>
      <c r="G302" t="s">
        <v>911</v>
      </c>
      <c r="I302" t="s">
        <v>111</v>
      </c>
      <c r="J302">
        <v>2026</v>
      </c>
      <c r="K302">
        <v>7</v>
      </c>
      <c r="L302" t="s">
        <v>94</v>
      </c>
      <c r="M302">
        <v>95.63</v>
      </c>
      <c r="N302">
        <v>1</v>
      </c>
      <c r="O302">
        <v>95.63</v>
      </c>
      <c r="P302" t="s">
        <v>95</v>
      </c>
      <c r="Q302">
        <v>0</v>
      </c>
    </row>
    <row r="303" spans="1:17" x14ac:dyDescent="0.25">
      <c r="A303" t="s">
        <v>1005</v>
      </c>
      <c r="B303" t="s">
        <v>227</v>
      </c>
      <c r="C303" t="s">
        <v>133</v>
      </c>
      <c r="D303" t="s">
        <v>108</v>
      </c>
      <c r="E303" t="s">
        <v>93</v>
      </c>
      <c r="F303">
        <v>40700</v>
      </c>
      <c r="G303" t="s">
        <v>911</v>
      </c>
      <c r="I303" t="s">
        <v>167</v>
      </c>
      <c r="J303">
        <v>2026</v>
      </c>
      <c r="K303">
        <v>7</v>
      </c>
      <c r="L303" t="s">
        <v>94</v>
      </c>
      <c r="M303">
        <v>125.55</v>
      </c>
      <c r="N303">
        <v>1</v>
      </c>
      <c r="O303">
        <v>125.55</v>
      </c>
      <c r="P303" t="s">
        <v>95</v>
      </c>
      <c r="Q303">
        <v>0</v>
      </c>
    </row>
    <row r="304" spans="1:17" x14ac:dyDescent="0.25">
      <c r="A304" t="s">
        <v>1005</v>
      </c>
      <c r="B304" t="s">
        <v>227</v>
      </c>
      <c r="C304" t="s">
        <v>133</v>
      </c>
      <c r="D304" t="s">
        <v>108</v>
      </c>
      <c r="E304" t="s">
        <v>104</v>
      </c>
      <c r="F304">
        <v>40700</v>
      </c>
      <c r="G304" t="s">
        <v>911</v>
      </c>
      <c r="I304" t="s">
        <v>118</v>
      </c>
      <c r="J304">
        <v>2026</v>
      </c>
      <c r="K304">
        <v>7</v>
      </c>
      <c r="L304" t="s">
        <v>94</v>
      </c>
      <c r="M304">
        <v>54.08</v>
      </c>
      <c r="N304">
        <v>1</v>
      </c>
      <c r="O304">
        <v>54.08</v>
      </c>
      <c r="P304" t="s">
        <v>95</v>
      </c>
      <c r="Q304">
        <v>0</v>
      </c>
    </row>
    <row r="305" spans="1:17" x14ac:dyDescent="0.25">
      <c r="A305" t="s">
        <v>1005</v>
      </c>
      <c r="B305" t="s">
        <v>227</v>
      </c>
      <c r="C305" t="s">
        <v>133</v>
      </c>
      <c r="D305" t="s">
        <v>108</v>
      </c>
      <c r="E305" t="s">
        <v>104</v>
      </c>
      <c r="F305">
        <v>40700</v>
      </c>
      <c r="G305" t="s">
        <v>911</v>
      </c>
      <c r="I305" t="s">
        <v>120</v>
      </c>
      <c r="J305">
        <v>2026</v>
      </c>
      <c r="K305">
        <v>7</v>
      </c>
      <c r="L305" t="s">
        <v>94</v>
      </c>
      <c r="M305">
        <v>135.19999999999999</v>
      </c>
      <c r="N305">
        <v>1</v>
      </c>
      <c r="O305">
        <v>135.19999999999999</v>
      </c>
      <c r="P305" t="s">
        <v>95</v>
      </c>
      <c r="Q305">
        <v>0</v>
      </c>
    </row>
    <row r="306" spans="1:17" x14ac:dyDescent="0.25">
      <c r="A306" t="s">
        <v>1005</v>
      </c>
      <c r="B306" t="s">
        <v>227</v>
      </c>
      <c r="C306" t="s">
        <v>133</v>
      </c>
      <c r="D306" t="s">
        <v>108</v>
      </c>
      <c r="E306" t="s">
        <v>105</v>
      </c>
      <c r="F306">
        <v>40700</v>
      </c>
      <c r="G306" t="s">
        <v>911</v>
      </c>
      <c r="I306" t="s">
        <v>121</v>
      </c>
      <c r="J306">
        <v>2026</v>
      </c>
      <c r="K306">
        <v>7</v>
      </c>
      <c r="L306" t="s">
        <v>94</v>
      </c>
      <c r="M306">
        <v>115.89</v>
      </c>
      <c r="N306">
        <v>1</v>
      </c>
      <c r="O306">
        <v>115.89</v>
      </c>
      <c r="P306" t="s">
        <v>95</v>
      </c>
      <c r="Q306">
        <v>0</v>
      </c>
    </row>
    <row r="307" spans="1:17" x14ac:dyDescent="0.25">
      <c r="A307" t="s">
        <v>1005</v>
      </c>
      <c r="B307" t="s">
        <v>227</v>
      </c>
      <c r="C307" t="s">
        <v>133</v>
      </c>
      <c r="D307" t="s">
        <v>108</v>
      </c>
      <c r="E307" t="s">
        <v>105</v>
      </c>
      <c r="F307">
        <v>40700</v>
      </c>
      <c r="G307" t="s">
        <v>911</v>
      </c>
      <c r="I307" t="s">
        <v>111</v>
      </c>
      <c r="J307">
        <v>2026</v>
      </c>
      <c r="K307">
        <v>7</v>
      </c>
      <c r="L307" t="s">
        <v>94</v>
      </c>
      <c r="M307">
        <v>95.63</v>
      </c>
      <c r="N307">
        <v>1</v>
      </c>
      <c r="O307">
        <v>95.63</v>
      </c>
      <c r="P307" t="s">
        <v>95</v>
      </c>
      <c r="Q307">
        <v>0</v>
      </c>
    </row>
    <row r="308" spans="1:17" x14ac:dyDescent="0.25">
      <c r="A308" t="s">
        <v>1005</v>
      </c>
      <c r="B308" t="s">
        <v>229</v>
      </c>
      <c r="C308" t="s">
        <v>133</v>
      </c>
      <c r="D308" t="s">
        <v>108</v>
      </c>
      <c r="E308" t="s">
        <v>105</v>
      </c>
      <c r="F308">
        <v>40700</v>
      </c>
      <c r="G308" t="s">
        <v>911</v>
      </c>
      <c r="I308" t="s">
        <v>144</v>
      </c>
      <c r="J308">
        <v>2026</v>
      </c>
      <c r="K308">
        <v>7</v>
      </c>
      <c r="L308" t="s">
        <v>94</v>
      </c>
      <c r="M308">
        <v>202.82</v>
      </c>
      <c r="N308">
        <v>1</v>
      </c>
      <c r="O308">
        <v>202.82</v>
      </c>
      <c r="P308" t="s">
        <v>95</v>
      </c>
      <c r="Q308">
        <v>0</v>
      </c>
    </row>
    <row r="309" spans="1:17" x14ac:dyDescent="0.25">
      <c r="A309" t="s">
        <v>1005</v>
      </c>
      <c r="B309" t="s">
        <v>230</v>
      </c>
      <c r="C309" t="s">
        <v>133</v>
      </c>
      <c r="D309" t="s">
        <v>108</v>
      </c>
      <c r="E309" t="s">
        <v>105</v>
      </c>
      <c r="F309">
        <v>40700</v>
      </c>
      <c r="G309" t="s">
        <v>911</v>
      </c>
      <c r="I309" t="s">
        <v>121</v>
      </c>
      <c r="J309">
        <v>2026</v>
      </c>
      <c r="K309">
        <v>7</v>
      </c>
      <c r="L309" t="s">
        <v>94</v>
      </c>
      <c r="M309">
        <v>115.89</v>
      </c>
      <c r="N309">
        <v>1</v>
      </c>
      <c r="O309">
        <v>115.89</v>
      </c>
      <c r="P309" t="s">
        <v>95</v>
      </c>
      <c r="Q309">
        <v>0</v>
      </c>
    </row>
    <row r="310" spans="1:17" x14ac:dyDescent="0.25">
      <c r="A310" t="s">
        <v>1005</v>
      </c>
      <c r="B310" t="s">
        <v>231</v>
      </c>
      <c r="C310" t="s">
        <v>133</v>
      </c>
      <c r="D310" t="s">
        <v>108</v>
      </c>
      <c r="E310" t="s">
        <v>102</v>
      </c>
      <c r="F310">
        <v>40700</v>
      </c>
      <c r="G310" t="s">
        <v>911</v>
      </c>
      <c r="I310" t="s">
        <v>186</v>
      </c>
      <c r="J310">
        <v>2026</v>
      </c>
      <c r="K310">
        <v>7</v>
      </c>
      <c r="L310" t="s">
        <v>94</v>
      </c>
      <c r="M310">
        <v>102.04</v>
      </c>
      <c r="N310">
        <v>1</v>
      </c>
      <c r="O310">
        <v>102.04</v>
      </c>
      <c r="P310" t="s">
        <v>95</v>
      </c>
      <c r="Q310">
        <v>1</v>
      </c>
    </row>
    <row r="311" spans="1:17" x14ac:dyDescent="0.25">
      <c r="A311" t="s">
        <v>1005</v>
      </c>
      <c r="B311" t="s">
        <v>231</v>
      </c>
      <c r="C311" t="s">
        <v>133</v>
      </c>
      <c r="D311" t="s">
        <v>108</v>
      </c>
      <c r="E311" t="s">
        <v>105</v>
      </c>
      <c r="F311">
        <v>40700</v>
      </c>
      <c r="G311" t="s">
        <v>911</v>
      </c>
      <c r="I311" t="s">
        <v>144</v>
      </c>
      <c r="J311">
        <v>2026</v>
      </c>
      <c r="K311">
        <v>7</v>
      </c>
      <c r="L311" t="s">
        <v>94</v>
      </c>
      <c r="M311">
        <v>286.89</v>
      </c>
      <c r="N311">
        <v>1</v>
      </c>
      <c r="O311">
        <v>286.89</v>
      </c>
      <c r="P311" t="s">
        <v>95</v>
      </c>
      <c r="Q311">
        <v>0</v>
      </c>
    </row>
    <row r="312" spans="1:17" x14ac:dyDescent="0.25">
      <c r="A312" t="s">
        <v>1005</v>
      </c>
      <c r="B312" t="s">
        <v>232</v>
      </c>
      <c r="C312" t="s">
        <v>133</v>
      </c>
      <c r="D312" t="s">
        <v>108</v>
      </c>
      <c r="E312" t="s">
        <v>105</v>
      </c>
      <c r="F312">
        <v>40700</v>
      </c>
      <c r="G312" t="s">
        <v>911</v>
      </c>
      <c r="I312" t="s">
        <v>109</v>
      </c>
      <c r="J312">
        <v>2026</v>
      </c>
      <c r="K312">
        <v>7</v>
      </c>
      <c r="L312" t="s">
        <v>94</v>
      </c>
      <c r="M312">
        <v>191.26</v>
      </c>
      <c r="N312">
        <v>1</v>
      </c>
      <c r="O312">
        <v>191.26</v>
      </c>
      <c r="P312" t="s">
        <v>95</v>
      </c>
      <c r="Q312">
        <v>0</v>
      </c>
    </row>
    <row r="313" spans="1:17" x14ac:dyDescent="0.25">
      <c r="A313" t="s">
        <v>1005</v>
      </c>
      <c r="B313" t="s">
        <v>233</v>
      </c>
      <c r="C313" t="s">
        <v>133</v>
      </c>
      <c r="D313" t="s">
        <v>108</v>
      </c>
      <c r="E313" t="s">
        <v>105</v>
      </c>
      <c r="F313">
        <v>40700</v>
      </c>
      <c r="G313" t="s">
        <v>911</v>
      </c>
      <c r="I313" t="s">
        <v>121</v>
      </c>
      <c r="J313">
        <v>2026</v>
      </c>
      <c r="K313">
        <v>7</v>
      </c>
      <c r="L313" t="s">
        <v>94</v>
      </c>
      <c r="M313">
        <v>115.89</v>
      </c>
      <c r="N313">
        <v>1</v>
      </c>
      <c r="O313">
        <v>115.89</v>
      </c>
      <c r="P313" t="s">
        <v>95</v>
      </c>
      <c r="Q313">
        <v>0</v>
      </c>
    </row>
    <row r="314" spans="1:17" x14ac:dyDescent="0.25">
      <c r="A314" t="s">
        <v>1005</v>
      </c>
      <c r="B314" t="s">
        <v>234</v>
      </c>
      <c r="C314" t="s">
        <v>133</v>
      </c>
      <c r="D314" t="s">
        <v>108</v>
      </c>
      <c r="E314" t="s">
        <v>102</v>
      </c>
      <c r="F314">
        <v>40700</v>
      </c>
      <c r="G314" t="s">
        <v>911</v>
      </c>
      <c r="I314" t="s">
        <v>186</v>
      </c>
      <c r="J314">
        <v>2026</v>
      </c>
      <c r="K314">
        <v>7</v>
      </c>
      <c r="L314" t="s">
        <v>94</v>
      </c>
      <c r="M314">
        <v>83.39</v>
      </c>
      <c r="N314">
        <v>1</v>
      </c>
      <c r="O314">
        <v>83.39</v>
      </c>
      <c r="P314" t="s">
        <v>95</v>
      </c>
      <c r="Q314">
        <v>1</v>
      </c>
    </row>
    <row r="315" spans="1:17" x14ac:dyDescent="0.25">
      <c r="A315" t="s">
        <v>1005</v>
      </c>
      <c r="B315" t="s">
        <v>235</v>
      </c>
      <c r="C315" t="s">
        <v>133</v>
      </c>
      <c r="D315" t="s">
        <v>108</v>
      </c>
      <c r="E315" t="s">
        <v>105</v>
      </c>
      <c r="F315">
        <v>40700</v>
      </c>
      <c r="G315" t="s">
        <v>911</v>
      </c>
      <c r="I315" t="s">
        <v>121</v>
      </c>
      <c r="J315">
        <v>2026</v>
      </c>
      <c r="K315">
        <v>7</v>
      </c>
      <c r="L315" t="s">
        <v>94</v>
      </c>
      <c r="M315">
        <v>95.63</v>
      </c>
      <c r="N315">
        <v>1</v>
      </c>
      <c r="O315">
        <v>95.63</v>
      </c>
      <c r="P315" t="s">
        <v>95</v>
      </c>
      <c r="Q315">
        <v>0</v>
      </c>
    </row>
    <row r="316" spans="1:17" x14ac:dyDescent="0.25">
      <c r="A316" t="s">
        <v>1005</v>
      </c>
      <c r="B316" t="s">
        <v>236</v>
      </c>
      <c r="C316" t="s">
        <v>133</v>
      </c>
      <c r="D316" t="s">
        <v>108</v>
      </c>
      <c r="E316" t="s">
        <v>93</v>
      </c>
      <c r="F316">
        <v>40700</v>
      </c>
      <c r="G316" t="s">
        <v>911</v>
      </c>
      <c r="I316" t="s">
        <v>167</v>
      </c>
      <c r="J316">
        <v>2026</v>
      </c>
      <c r="K316">
        <v>7</v>
      </c>
      <c r="L316" t="s">
        <v>94</v>
      </c>
      <c r="M316">
        <v>125.55</v>
      </c>
      <c r="N316">
        <v>1</v>
      </c>
      <c r="O316">
        <v>125.55</v>
      </c>
      <c r="P316" t="s">
        <v>95</v>
      </c>
      <c r="Q316">
        <v>0</v>
      </c>
    </row>
    <row r="317" spans="1:17" x14ac:dyDescent="0.25">
      <c r="A317" t="s">
        <v>1005</v>
      </c>
      <c r="B317" t="s">
        <v>236</v>
      </c>
      <c r="C317" t="s">
        <v>133</v>
      </c>
      <c r="D317" t="s">
        <v>108</v>
      </c>
      <c r="E317" t="s">
        <v>93</v>
      </c>
      <c r="F317">
        <v>40700</v>
      </c>
      <c r="G317" t="s">
        <v>911</v>
      </c>
      <c r="I317" t="s">
        <v>142</v>
      </c>
      <c r="J317">
        <v>2026</v>
      </c>
      <c r="K317">
        <v>7</v>
      </c>
      <c r="L317" t="s">
        <v>94</v>
      </c>
      <c r="M317">
        <v>125.55</v>
      </c>
      <c r="N317">
        <v>1</v>
      </c>
      <c r="O317">
        <v>125.55</v>
      </c>
      <c r="P317" t="s">
        <v>95</v>
      </c>
      <c r="Q317">
        <v>0</v>
      </c>
    </row>
    <row r="318" spans="1:17" x14ac:dyDescent="0.25">
      <c r="A318" t="s">
        <v>1005</v>
      </c>
      <c r="B318" t="s">
        <v>236</v>
      </c>
      <c r="C318" t="s">
        <v>133</v>
      </c>
      <c r="D318" t="s">
        <v>108</v>
      </c>
      <c r="E318" t="s">
        <v>105</v>
      </c>
      <c r="F318">
        <v>40700</v>
      </c>
      <c r="G318" t="s">
        <v>911</v>
      </c>
      <c r="I318" t="s">
        <v>121</v>
      </c>
      <c r="J318">
        <v>2026</v>
      </c>
      <c r="K318">
        <v>7</v>
      </c>
      <c r="L318" t="s">
        <v>94</v>
      </c>
      <c r="M318">
        <v>231.78</v>
      </c>
      <c r="N318">
        <v>1</v>
      </c>
      <c r="O318">
        <v>231.78</v>
      </c>
      <c r="P318" t="s">
        <v>95</v>
      </c>
      <c r="Q318">
        <v>0</v>
      </c>
    </row>
    <row r="319" spans="1:17" x14ac:dyDescent="0.25">
      <c r="A319" t="s">
        <v>1005</v>
      </c>
      <c r="B319" t="s">
        <v>236</v>
      </c>
      <c r="C319" t="s">
        <v>133</v>
      </c>
      <c r="D319" t="s">
        <v>108</v>
      </c>
      <c r="E319" t="s">
        <v>105</v>
      </c>
      <c r="F319">
        <v>40700</v>
      </c>
      <c r="G319" t="s">
        <v>911</v>
      </c>
      <c r="I319" t="s">
        <v>139</v>
      </c>
      <c r="J319">
        <v>2026</v>
      </c>
      <c r="K319">
        <v>7</v>
      </c>
      <c r="L319" t="s">
        <v>94</v>
      </c>
      <c r="M319">
        <v>95.63</v>
      </c>
      <c r="N319">
        <v>1</v>
      </c>
      <c r="O319">
        <v>95.63</v>
      </c>
      <c r="P319" t="s">
        <v>95</v>
      </c>
      <c r="Q319">
        <v>0</v>
      </c>
    </row>
    <row r="320" spans="1:17" x14ac:dyDescent="0.25">
      <c r="A320" t="s">
        <v>1005</v>
      </c>
      <c r="B320" t="s">
        <v>237</v>
      </c>
      <c r="C320" t="s">
        <v>133</v>
      </c>
      <c r="D320" t="s">
        <v>108</v>
      </c>
      <c r="E320" t="s">
        <v>105</v>
      </c>
      <c r="F320">
        <v>40700</v>
      </c>
      <c r="G320" t="s">
        <v>911</v>
      </c>
      <c r="I320" t="s">
        <v>121</v>
      </c>
      <c r="J320">
        <v>2026</v>
      </c>
      <c r="K320">
        <v>7</v>
      </c>
      <c r="L320" t="s">
        <v>94</v>
      </c>
      <c r="M320">
        <v>95.63</v>
      </c>
      <c r="N320">
        <v>1</v>
      </c>
      <c r="O320">
        <v>95.63</v>
      </c>
      <c r="P320" t="s">
        <v>95</v>
      </c>
      <c r="Q320">
        <v>0</v>
      </c>
    </row>
    <row r="321" spans="1:17" x14ac:dyDescent="0.25">
      <c r="A321" t="s">
        <v>1005</v>
      </c>
      <c r="B321" t="s">
        <v>238</v>
      </c>
      <c r="C321" t="s">
        <v>133</v>
      </c>
      <c r="D321" t="s">
        <v>108</v>
      </c>
      <c r="E321" t="s">
        <v>93</v>
      </c>
      <c r="F321">
        <v>40700</v>
      </c>
      <c r="G321" t="s">
        <v>911</v>
      </c>
      <c r="I321" t="s">
        <v>167</v>
      </c>
      <c r="J321">
        <v>2026</v>
      </c>
      <c r="K321">
        <v>7</v>
      </c>
      <c r="L321" t="s">
        <v>94</v>
      </c>
      <c r="M321">
        <v>125.55</v>
      </c>
      <c r="N321">
        <v>1</v>
      </c>
      <c r="O321">
        <v>125.55</v>
      </c>
      <c r="P321" t="s">
        <v>95</v>
      </c>
      <c r="Q321">
        <v>0</v>
      </c>
    </row>
    <row r="322" spans="1:17" x14ac:dyDescent="0.25">
      <c r="A322" t="s">
        <v>1005</v>
      </c>
      <c r="B322" t="s">
        <v>238</v>
      </c>
      <c r="C322" t="s">
        <v>133</v>
      </c>
      <c r="D322" t="s">
        <v>108</v>
      </c>
      <c r="E322" t="s">
        <v>105</v>
      </c>
      <c r="F322">
        <v>40700</v>
      </c>
      <c r="G322" t="s">
        <v>911</v>
      </c>
      <c r="I322" t="s">
        <v>121</v>
      </c>
      <c r="J322">
        <v>2026</v>
      </c>
      <c r="K322">
        <v>7</v>
      </c>
      <c r="L322" t="s">
        <v>94</v>
      </c>
      <c r="M322">
        <v>115.89</v>
      </c>
      <c r="N322">
        <v>1</v>
      </c>
      <c r="O322">
        <v>115.89</v>
      </c>
      <c r="P322" t="s">
        <v>95</v>
      </c>
      <c r="Q322">
        <v>0</v>
      </c>
    </row>
    <row r="323" spans="1:17" x14ac:dyDescent="0.25">
      <c r="A323" t="s">
        <v>1005</v>
      </c>
      <c r="B323" t="s">
        <v>239</v>
      </c>
      <c r="C323" t="s">
        <v>133</v>
      </c>
      <c r="D323" t="s">
        <v>108</v>
      </c>
      <c r="E323" t="s">
        <v>93</v>
      </c>
      <c r="F323">
        <v>40700</v>
      </c>
      <c r="G323" t="s">
        <v>911</v>
      </c>
      <c r="I323" t="s">
        <v>191</v>
      </c>
      <c r="J323">
        <v>2026</v>
      </c>
      <c r="K323">
        <v>7</v>
      </c>
      <c r="L323" t="s">
        <v>94</v>
      </c>
      <c r="M323">
        <v>355.16</v>
      </c>
      <c r="N323">
        <v>1</v>
      </c>
      <c r="O323">
        <v>355.16</v>
      </c>
      <c r="P323" t="s">
        <v>95</v>
      </c>
      <c r="Q323">
        <v>1</v>
      </c>
    </row>
    <row r="324" spans="1:17" x14ac:dyDescent="0.25">
      <c r="A324" t="s">
        <v>1005</v>
      </c>
      <c r="B324" t="s">
        <v>239</v>
      </c>
      <c r="C324" t="s">
        <v>133</v>
      </c>
      <c r="D324" t="s">
        <v>108</v>
      </c>
      <c r="E324" t="s">
        <v>93</v>
      </c>
      <c r="F324">
        <v>40700</v>
      </c>
      <c r="G324" t="s">
        <v>911</v>
      </c>
      <c r="I324" t="s">
        <v>168</v>
      </c>
      <c r="J324">
        <v>2026</v>
      </c>
      <c r="K324">
        <v>7</v>
      </c>
      <c r="L324" t="s">
        <v>94</v>
      </c>
      <c r="M324">
        <v>251.1</v>
      </c>
      <c r="N324">
        <v>1</v>
      </c>
      <c r="O324">
        <v>251.1</v>
      </c>
      <c r="P324" t="s">
        <v>95</v>
      </c>
      <c r="Q324">
        <v>0</v>
      </c>
    </row>
    <row r="325" spans="1:17" x14ac:dyDescent="0.25">
      <c r="A325" t="s">
        <v>1005</v>
      </c>
      <c r="B325" t="s">
        <v>239</v>
      </c>
      <c r="C325" t="s">
        <v>133</v>
      </c>
      <c r="D325" t="s">
        <v>108</v>
      </c>
      <c r="E325" t="s">
        <v>105</v>
      </c>
      <c r="F325">
        <v>40700</v>
      </c>
      <c r="G325" t="s">
        <v>911</v>
      </c>
      <c r="I325" t="s">
        <v>121</v>
      </c>
      <c r="J325">
        <v>2026</v>
      </c>
      <c r="K325">
        <v>7</v>
      </c>
      <c r="L325" t="s">
        <v>94</v>
      </c>
      <c r="M325">
        <v>115.89</v>
      </c>
      <c r="N325">
        <v>1</v>
      </c>
      <c r="O325">
        <v>115.89</v>
      </c>
      <c r="P325" t="s">
        <v>95</v>
      </c>
      <c r="Q325">
        <v>0</v>
      </c>
    </row>
    <row r="326" spans="1:17" x14ac:dyDescent="0.25">
      <c r="A326" t="s">
        <v>1005</v>
      </c>
      <c r="B326" t="s">
        <v>239</v>
      </c>
      <c r="C326" t="s">
        <v>133</v>
      </c>
      <c r="D326" t="s">
        <v>108</v>
      </c>
      <c r="E326" t="s">
        <v>105</v>
      </c>
      <c r="F326">
        <v>40700</v>
      </c>
      <c r="G326" t="s">
        <v>911</v>
      </c>
      <c r="I326" t="s">
        <v>139</v>
      </c>
      <c r="J326">
        <v>2026</v>
      </c>
      <c r="K326">
        <v>7</v>
      </c>
      <c r="L326" t="s">
        <v>94</v>
      </c>
      <c r="M326">
        <v>95.63</v>
      </c>
      <c r="N326">
        <v>1</v>
      </c>
      <c r="O326">
        <v>95.63</v>
      </c>
      <c r="P326" t="s">
        <v>95</v>
      </c>
      <c r="Q326">
        <v>0</v>
      </c>
    </row>
    <row r="327" spans="1:17" x14ac:dyDescent="0.25">
      <c r="A327" t="s">
        <v>1005</v>
      </c>
      <c r="B327" t="s">
        <v>239</v>
      </c>
      <c r="C327" t="s">
        <v>133</v>
      </c>
      <c r="D327" t="s">
        <v>108</v>
      </c>
      <c r="E327" t="s">
        <v>105</v>
      </c>
      <c r="F327">
        <v>40700</v>
      </c>
      <c r="G327" t="s">
        <v>911</v>
      </c>
      <c r="I327" t="s">
        <v>158</v>
      </c>
      <c r="J327">
        <v>2026</v>
      </c>
      <c r="K327">
        <v>7</v>
      </c>
      <c r="L327" t="s">
        <v>94</v>
      </c>
      <c r="M327">
        <v>173.82</v>
      </c>
      <c r="N327">
        <v>1</v>
      </c>
      <c r="O327">
        <v>173.82</v>
      </c>
      <c r="P327" t="s">
        <v>95</v>
      </c>
      <c r="Q327">
        <v>0</v>
      </c>
    </row>
    <row r="328" spans="1:17" x14ac:dyDescent="0.25">
      <c r="A328" t="s">
        <v>1005</v>
      </c>
      <c r="B328" t="s">
        <v>243</v>
      </c>
      <c r="C328" t="s">
        <v>133</v>
      </c>
      <c r="D328" t="s">
        <v>108</v>
      </c>
      <c r="E328" t="s">
        <v>102</v>
      </c>
      <c r="F328">
        <v>40700</v>
      </c>
      <c r="G328" t="s">
        <v>911</v>
      </c>
      <c r="I328" t="s">
        <v>186</v>
      </c>
      <c r="J328">
        <v>2026</v>
      </c>
      <c r="K328">
        <v>7</v>
      </c>
      <c r="L328" t="s">
        <v>94</v>
      </c>
      <c r="M328">
        <v>276.05</v>
      </c>
      <c r="N328">
        <v>1</v>
      </c>
      <c r="O328">
        <v>276.05</v>
      </c>
      <c r="P328" t="s">
        <v>95</v>
      </c>
      <c r="Q328">
        <v>1</v>
      </c>
    </row>
    <row r="329" spans="1:17" x14ac:dyDescent="0.25">
      <c r="A329" t="s">
        <v>1005</v>
      </c>
      <c r="B329" t="s">
        <v>243</v>
      </c>
      <c r="C329" t="s">
        <v>133</v>
      </c>
      <c r="D329" t="s">
        <v>108</v>
      </c>
      <c r="E329" t="s">
        <v>93</v>
      </c>
      <c r="F329">
        <v>40700</v>
      </c>
      <c r="G329" t="s">
        <v>911</v>
      </c>
      <c r="I329" t="s">
        <v>167</v>
      </c>
      <c r="J329">
        <v>2026</v>
      </c>
      <c r="K329">
        <v>7</v>
      </c>
      <c r="L329" t="s">
        <v>94</v>
      </c>
      <c r="M329">
        <v>376.65</v>
      </c>
      <c r="N329">
        <v>1</v>
      </c>
      <c r="O329">
        <v>376.65</v>
      </c>
      <c r="P329" t="s">
        <v>95</v>
      </c>
      <c r="Q329">
        <v>0</v>
      </c>
    </row>
    <row r="330" spans="1:17" x14ac:dyDescent="0.25">
      <c r="A330" t="s">
        <v>1005</v>
      </c>
      <c r="B330" t="s">
        <v>243</v>
      </c>
      <c r="C330" t="s">
        <v>133</v>
      </c>
      <c r="D330" t="s">
        <v>108</v>
      </c>
      <c r="E330" t="s">
        <v>93</v>
      </c>
      <c r="F330">
        <v>40700</v>
      </c>
      <c r="G330" t="s">
        <v>911</v>
      </c>
      <c r="I330" t="s">
        <v>142</v>
      </c>
      <c r="J330">
        <v>2026</v>
      </c>
      <c r="K330">
        <v>7</v>
      </c>
      <c r="L330" t="s">
        <v>94</v>
      </c>
      <c r="M330">
        <v>125.55</v>
      </c>
      <c r="N330">
        <v>1</v>
      </c>
      <c r="O330">
        <v>125.55</v>
      </c>
      <c r="P330" t="s">
        <v>95</v>
      </c>
      <c r="Q330">
        <v>0</v>
      </c>
    </row>
    <row r="331" spans="1:17" x14ac:dyDescent="0.25">
      <c r="A331" t="s">
        <v>1005</v>
      </c>
      <c r="B331" t="s">
        <v>243</v>
      </c>
      <c r="C331" t="s">
        <v>133</v>
      </c>
      <c r="D331" t="s">
        <v>108</v>
      </c>
      <c r="E331" t="s">
        <v>105</v>
      </c>
      <c r="F331">
        <v>40700</v>
      </c>
      <c r="G331" t="s">
        <v>911</v>
      </c>
      <c r="I331" t="s">
        <v>121</v>
      </c>
      <c r="J331">
        <v>2026</v>
      </c>
      <c r="K331">
        <v>7</v>
      </c>
      <c r="L331" t="s">
        <v>94</v>
      </c>
      <c r="M331">
        <v>115.89</v>
      </c>
      <c r="N331">
        <v>1</v>
      </c>
      <c r="O331">
        <v>115.89</v>
      </c>
      <c r="P331" t="s">
        <v>95</v>
      </c>
      <c r="Q331">
        <v>0</v>
      </c>
    </row>
    <row r="332" spans="1:17" x14ac:dyDescent="0.25">
      <c r="A332" t="s">
        <v>1121</v>
      </c>
      <c r="B332" t="s">
        <v>251</v>
      </c>
      <c r="C332" t="s">
        <v>252</v>
      </c>
      <c r="D332" t="s">
        <v>108</v>
      </c>
      <c r="E332" t="s">
        <v>102</v>
      </c>
      <c r="F332">
        <v>40700</v>
      </c>
      <c r="G332" t="s">
        <v>911</v>
      </c>
      <c r="I332" t="s">
        <v>186</v>
      </c>
      <c r="J332">
        <v>2026</v>
      </c>
      <c r="K332">
        <v>7</v>
      </c>
      <c r="L332" t="s">
        <v>94</v>
      </c>
      <c r="M332">
        <v>763.67</v>
      </c>
      <c r="N332">
        <v>1</v>
      </c>
      <c r="O332">
        <v>763.67</v>
      </c>
      <c r="P332" t="s">
        <v>95</v>
      </c>
      <c r="Q332">
        <v>1</v>
      </c>
    </row>
    <row r="333" spans="1:17" x14ac:dyDescent="0.25">
      <c r="A333" t="s">
        <v>1121</v>
      </c>
      <c r="B333" t="s">
        <v>251</v>
      </c>
      <c r="C333" t="s">
        <v>252</v>
      </c>
      <c r="D333" t="s">
        <v>108</v>
      </c>
      <c r="E333" t="s">
        <v>93</v>
      </c>
      <c r="F333">
        <v>40700</v>
      </c>
      <c r="G333" t="s">
        <v>911</v>
      </c>
      <c r="I333" t="s">
        <v>253</v>
      </c>
      <c r="J333">
        <v>2026</v>
      </c>
      <c r="K333">
        <v>7</v>
      </c>
      <c r="L333" t="s">
        <v>94</v>
      </c>
      <c r="M333">
        <v>1235.0754000000002</v>
      </c>
      <c r="N333">
        <v>1</v>
      </c>
      <c r="O333">
        <v>1235.0754000000002</v>
      </c>
      <c r="P333" t="s">
        <v>95</v>
      </c>
      <c r="Q333">
        <v>0</v>
      </c>
    </row>
    <row r="334" spans="1:17" x14ac:dyDescent="0.25">
      <c r="A334" t="s">
        <v>1121</v>
      </c>
      <c r="B334" t="s">
        <v>251</v>
      </c>
      <c r="C334" t="s">
        <v>252</v>
      </c>
      <c r="D334" t="s">
        <v>108</v>
      </c>
      <c r="E334" t="s">
        <v>105</v>
      </c>
      <c r="F334">
        <v>40700</v>
      </c>
      <c r="G334" t="s">
        <v>911</v>
      </c>
      <c r="I334" t="s">
        <v>121</v>
      </c>
      <c r="J334">
        <v>2026</v>
      </c>
      <c r="K334">
        <v>7</v>
      </c>
      <c r="L334" t="s">
        <v>94</v>
      </c>
      <c r="M334">
        <v>154.38560000000001</v>
      </c>
      <c r="N334">
        <v>1</v>
      </c>
      <c r="O334">
        <v>154.38560000000001</v>
      </c>
      <c r="P334" t="s">
        <v>95</v>
      </c>
      <c r="Q334">
        <v>0</v>
      </c>
    </row>
    <row r="335" spans="1:17" x14ac:dyDescent="0.25">
      <c r="A335" t="s">
        <v>2382</v>
      </c>
      <c r="B335" t="s">
        <v>3124</v>
      </c>
      <c r="C335" t="s">
        <v>623</v>
      </c>
      <c r="D335" t="s">
        <v>108</v>
      </c>
      <c r="E335" t="s">
        <v>105</v>
      </c>
      <c r="F335">
        <v>40900</v>
      </c>
      <c r="G335" t="s">
        <v>2520</v>
      </c>
      <c r="I335" t="s">
        <v>121</v>
      </c>
      <c r="J335">
        <v>2026</v>
      </c>
      <c r="K335">
        <v>7</v>
      </c>
      <c r="L335" t="s">
        <v>94</v>
      </c>
      <c r="M335">
        <v>219.49</v>
      </c>
      <c r="N335">
        <v>1</v>
      </c>
      <c r="O335">
        <v>219.49</v>
      </c>
      <c r="P335" t="s">
        <v>95</v>
      </c>
      <c r="Q335">
        <v>0</v>
      </c>
    </row>
    <row r="336" spans="1:17" x14ac:dyDescent="0.25">
      <c r="A336" t="s">
        <v>2784</v>
      </c>
      <c r="B336" t="s">
        <v>254</v>
      </c>
      <c r="C336" t="s">
        <v>255</v>
      </c>
      <c r="D336" t="s">
        <v>108</v>
      </c>
      <c r="E336" t="s">
        <v>93</v>
      </c>
      <c r="F336">
        <v>40700</v>
      </c>
      <c r="G336" t="s">
        <v>911</v>
      </c>
      <c r="I336" t="s">
        <v>253</v>
      </c>
      <c r="J336">
        <v>2026</v>
      </c>
      <c r="K336">
        <v>7</v>
      </c>
      <c r="L336" t="s">
        <v>94</v>
      </c>
      <c r="M336">
        <v>1696.88</v>
      </c>
      <c r="N336">
        <v>1</v>
      </c>
      <c r="O336">
        <v>1696.88</v>
      </c>
      <c r="P336" t="s">
        <v>95</v>
      </c>
      <c r="Q336">
        <v>0</v>
      </c>
    </row>
    <row r="337" spans="1:17" x14ac:dyDescent="0.25">
      <c r="A337" t="s">
        <v>2784</v>
      </c>
      <c r="B337" t="s">
        <v>254</v>
      </c>
      <c r="C337" t="s">
        <v>255</v>
      </c>
      <c r="D337" t="s">
        <v>108</v>
      </c>
      <c r="E337" t="s">
        <v>105</v>
      </c>
      <c r="F337">
        <v>40700</v>
      </c>
      <c r="G337" t="s">
        <v>911</v>
      </c>
      <c r="I337" t="s">
        <v>158</v>
      </c>
      <c r="J337">
        <v>2026</v>
      </c>
      <c r="K337">
        <v>7</v>
      </c>
      <c r="L337" t="s">
        <v>94</v>
      </c>
      <c r="M337">
        <v>2124.35</v>
      </c>
      <c r="N337">
        <v>1</v>
      </c>
      <c r="O337">
        <v>2124.35</v>
      </c>
      <c r="P337" t="s">
        <v>95</v>
      </c>
      <c r="Q337">
        <v>0</v>
      </c>
    </row>
    <row r="338" spans="1:17" x14ac:dyDescent="0.25">
      <c r="A338" t="s">
        <v>2382</v>
      </c>
      <c r="B338" t="s">
        <v>256</v>
      </c>
      <c r="C338" t="s">
        <v>257</v>
      </c>
      <c r="D338" t="s">
        <v>108</v>
      </c>
      <c r="E338" t="s">
        <v>104</v>
      </c>
      <c r="F338">
        <v>40700</v>
      </c>
      <c r="G338" t="s">
        <v>911</v>
      </c>
      <c r="I338" t="s">
        <v>245</v>
      </c>
      <c r="J338">
        <v>2026</v>
      </c>
      <c r="K338">
        <v>7</v>
      </c>
      <c r="L338" t="s">
        <v>94</v>
      </c>
      <c r="M338">
        <v>3.95</v>
      </c>
      <c r="N338">
        <v>1</v>
      </c>
      <c r="O338">
        <v>3.95</v>
      </c>
      <c r="P338" t="s">
        <v>95</v>
      </c>
      <c r="Q338">
        <v>1</v>
      </c>
    </row>
    <row r="339" spans="1:17" x14ac:dyDescent="0.25">
      <c r="A339" t="s">
        <v>2382</v>
      </c>
      <c r="B339" t="s">
        <v>256</v>
      </c>
      <c r="C339" t="s">
        <v>257</v>
      </c>
      <c r="D339" t="s">
        <v>108</v>
      </c>
      <c r="E339" t="s">
        <v>104</v>
      </c>
      <c r="F339">
        <v>40700</v>
      </c>
      <c r="G339" t="s">
        <v>911</v>
      </c>
      <c r="I339" t="s">
        <v>246</v>
      </c>
      <c r="J339">
        <v>2026</v>
      </c>
      <c r="K339">
        <v>7</v>
      </c>
      <c r="L339" t="s">
        <v>94</v>
      </c>
      <c r="M339">
        <v>1360.1</v>
      </c>
      <c r="N339">
        <v>1</v>
      </c>
      <c r="O339">
        <v>1360.1</v>
      </c>
      <c r="P339" t="s">
        <v>95</v>
      </c>
      <c r="Q339">
        <v>0</v>
      </c>
    </row>
    <row r="340" spans="1:17" x14ac:dyDescent="0.25">
      <c r="A340" t="s">
        <v>2382</v>
      </c>
      <c r="B340" t="s">
        <v>256</v>
      </c>
      <c r="C340" t="s">
        <v>257</v>
      </c>
      <c r="D340" t="s">
        <v>108</v>
      </c>
      <c r="E340" t="s">
        <v>93</v>
      </c>
      <c r="F340">
        <v>40700</v>
      </c>
      <c r="G340" t="s">
        <v>911</v>
      </c>
      <c r="I340" t="s">
        <v>253</v>
      </c>
      <c r="J340">
        <v>2026</v>
      </c>
      <c r="K340">
        <v>7</v>
      </c>
      <c r="L340" t="s">
        <v>94</v>
      </c>
      <c r="M340">
        <v>450</v>
      </c>
      <c r="N340">
        <v>1</v>
      </c>
      <c r="O340">
        <v>450</v>
      </c>
      <c r="P340" t="s">
        <v>95</v>
      </c>
      <c r="Q340">
        <v>0</v>
      </c>
    </row>
    <row r="341" spans="1:17" x14ac:dyDescent="0.25">
      <c r="A341" t="s">
        <v>2382</v>
      </c>
      <c r="B341" t="s">
        <v>256</v>
      </c>
      <c r="C341" t="s">
        <v>257</v>
      </c>
      <c r="D341" t="s">
        <v>108</v>
      </c>
      <c r="E341" t="s">
        <v>105</v>
      </c>
      <c r="F341">
        <v>40700</v>
      </c>
      <c r="G341" t="s">
        <v>911</v>
      </c>
      <c r="I341" t="s">
        <v>121</v>
      </c>
      <c r="J341">
        <v>2026</v>
      </c>
      <c r="K341">
        <v>7</v>
      </c>
      <c r="L341" t="s">
        <v>94</v>
      </c>
      <c r="M341">
        <v>2594.48</v>
      </c>
      <c r="N341">
        <v>1</v>
      </c>
      <c r="O341">
        <v>2594.48</v>
      </c>
      <c r="P341" t="s">
        <v>95</v>
      </c>
      <c r="Q341">
        <v>0</v>
      </c>
    </row>
    <row r="342" spans="1:17" x14ac:dyDescent="0.25">
      <c r="A342" t="s">
        <v>2382</v>
      </c>
      <c r="B342" t="s">
        <v>256</v>
      </c>
      <c r="C342" t="s">
        <v>257</v>
      </c>
      <c r="D342" t="s">
        <v>108</v>
      </c>
      <c r="E342" t="s">
        <v>105</v>
      </c>
      <c r="F342">
        <v>40700</v>
      </c>
      <c r="G342" t="s">
        <v>911</v>
      </c>
      <c r="I342" t="s">
        <v>139</v>
      </c>
      <c r="J342">
        <v>2026</v>
      </c>
      <c r="K342">
        <v>7</v>
      </c>
      <c r="L342" t="s">
        <v>94</v>
      </c>
      <c r="M342">
        <v>1011.84</v>
      </c>
      <c r="N342">
        <v>1</v>
      </c>
      <c r="O342">
        <v>1011.84</v>
      </c>
      <c r="P342" t="s">
        <v>95</v>
      </c>
      <c r="Q342">
        <v>0</v>
      </c>
    </row>
    <row r="343" spans="1:17" x14ac:dyDescent="0.25">
      <c r="A343" t="s">
        <v>2573</v>
      </c>
      <c r="B343" t="s">
        <v>3125</v>
      </c>
      <c r="C343" t="s">
        <v>444</v>
      </c>
      <c r="D343" t="s">
        <v>108</v>
      </c>
      <c r="E343" t="s">
        <v>93</v>
      </c>
      <c r="F343">
        <v>40700</v>
      </c>
      <c r="G343" t="s">
        <v>911</v>
      </c>
      <c r="I343" t="s">
        <v>253</v>
      </c>
      <c r="J343">
        <v>2026</v>
      </c>
      <c r="K343">
        <v>7</v>
      </c>
      <c r="L343" t="s">
        <v>94</v>
      </c>
      <c r="M343">
        <v>-1103.3</v>
      </c>
      <c r="N343">
        <v>1</v>
      </c>
      <c r="O343">
        <v>-1103.3</v>
      </c>
      <c r="P343" t="s">
        <v>95</v>
      </c>
      <c r="Q343">
        <v>0</v>
      </c>
    </row>
    <row r="344" spans="1:17" x14ac:dyDescent="0.25">
      <c r="A344" t="s">
        <v>2573</v>
      </c>
      <c r="B344" t="s">
        <v>3125</v>
      </c>
      <c r="C344" t="s">
        <v>444</v>
      </c>
      <c r="D344" t="s">
        <v>108</v>
      </c>
      <c r="E344" t="s">
        <v>105</v>
      </c>
      <c r="F344">
        <v>40700</v>
      </c>
      <c r="G344" t="s">
        <v>911</v>
      </c>
      <c r="I344" t="s">
        <v>842</v>
      </c>
      <c r="J344">
        <v>2026</v>
      </c>
      <c r="K344">
        <v>7</v>
      </c>
      <c r="L344" t="s">
        <v>94</v>
      </c>
      <c r="M344">
        <v>-552.5</v>
      </c>
      <c r="N344">
        <v>1</v>
      </c>
      <c r="O344">
        <v>-552.5</v>
      </c>
      <c r="P344" t="s">
        <v>95</v>
      </c>
      <c r="Q344">
        <v>0</v>
      </c>
    </row>
    <row r="345" spans="1:17" x14ac:dyDescent="0.25">
      <c r="A345" t="s">
        <v>2392</v>
      </c>
      <c r="B345" t="s">
        <v>106</v>
      </c>
      <c r="C345" t="s">
        <v>107</v>
      </c>
      <c r="D345" t="s">
        <v>108</v>
      </c>
      <c r="E345" t="s">
        <v>105</v>
      </c>
      <c r="F345">
        <v>40700</v>
      </c>
      <c r="G345" t="s">
        <v>911</v>
      </c>
      <c r="I345" t="s">
        <v>109</v>
      </c>
      <c r="J345">
        <v>2026</v>
      </c>
      <c r="K345">
        <v>7</v>
      </c>
      <c r="L345" t="s">
        <v>94</v>
      </c>
      <c r="M345">
        <v>-1273.6104500000001</v>
      </c>
      <c r="N345">
        <v>1</v>
      </c>
      <c r="O345">
        <v>-1273.6104500000001</v>
      </c>
      <c r="P345" t="s">
        <v>95</v>
      </c>
      <c r="Q345">
        <v>0</v>
      </c>
    </row>
    <row r="346" spans="1:17" x14ac:dyDescent="0.25">
      <c r="A346" t="s">
        <v>2392</v>
      </c>
      <c r="B346" t="s">
        <v>106</v>
      </c>
      <c r="C346" t="s">
        <v>107</v>
      </c>
      <c r="D346" t="s">
        <v>108</v>
      </c>
      <c r="E346" t="s">
        <v>93</v>
      </c>
      <c r="F346">
        <v>40700</v>
      </c>
      <c r="G346" t="s">
        <v>911</v>
      </c>
      <c r="I346" t="s">
        <v>644</v>
      </c>
      <c r="J346">
        <v>2026</v>
      </c>
      <c r="K346">
        <v>7</v>
      </c>
      <c r="L346" t="s">
        <v>94</v>
      </c>
      <c r="M346">
        <v>-200.1405</v>
      </c>
      <c r="N346">
        <v>1</v>
      </c>
      <c r="O346">
        <v>-200.1405</v>
      </c>
      <c r="P346" t="s">
        <v>95</v>
      </c>
      <c r="Q346">
        <v>0</v>
      </c>
    </row>
    <row r="347" spans="1:17" x14ac:dyDescent="0.25">
      <c r="A347" t="s">
        <v>2392</v>
      </c>
      <c r="B347" t="s">
        <v>106</v>
      </c>
      <c r="C347" t="s">
        <v>107</v>
      </c>
      <c r="D347" t="s">
        <v>108</v>
      </c>
      <c r="E347" t="s">
        <v>105</v>
      </c>
      <c r="F347">
        <v>40700</v>
      </c>
      <c r="G347" t="s">
        <v>911</v>
      </c>
      <c r="I347" t="s">
        <v>109</v>
      </c>
      <c r="J347">
        <v>2026</v>
      </c>
      <c r="K347">
        <v>7</v>
      </c>
      <c r="L347" t="s">
        <v>94</v>
      </c>
      <c r="M347">
        <v>727.77740000000006</v>
      </c>
      <c r="N347">
        <v>1</v>
      </c>
      <c r="O347">
        <v>727.77740000000006</v>
      </c>
      <c r="P347" t="s">
        <v>95</v>
      </c>
      <c r="Q347">
        <v>0</v>
      </c>
    </row>
    <row r="348" spans="1:17" x14ac:dyDescent="0.25">
      <c r="A348" t="s">
        <v>2392</v>
      </c>
      <c r="B348" t="s">
        <v>106</v>
      </c>
      <c r="C348" t="s">
        <v>107</v>
      </c>
      <c r="D348" t="s">
        <v>108</v>
      </c>
      <c r="E348" t="s">
        <v>105</v>
      </c>
      <c r="F348">
        <v>40700</v>
      </c>
      <c r="G348" t="s">
        <v>911</v>
      </c>
      <c r="I348" t="s">
        <v>109</v>
      </c>
      <c r="J348">
        <v>2026</v>
      </c>
      <c r="K348">
        <v>7</v>
      </c>
      <c r="L348" t="s">
        <v>94</v>
      </c>
      <c r="M348">
        <v>-1273.6104500000001</v>
      </c>
      <c r="N348">
        <v>1</v>
      </c>
      <c r="O348">
        <v>-1273.6104500000001</v>
      </c>
      <c r="P348" t="s">
        <v>95</v>
      </c>
      <c r="Q348">
        <v>0</v>
      </c>
    </row>
    <row r="349" spans="1:17" x14ac:dyDescent="0.25">
      <c r="A349" t="s">
        <v>2392</v>
      </c>
      <c r="B349" t="s">
        <v>106</v>
      </c>
      <c r="C349" t="s">
        <v>107</v>
      </c>
      <c r="D349" t="s">
        <v>108</v>
      </c>
      <c r="E349" t="s">
        <v>105</v>
      </c>
      <c r="F349">
        <v>40700</v>
      </c>
      <c r="G349" t="s">
        <v>911</v>
      </c>
      <c r="I349" t="s">
        <v>109</v>
      </c>
      <c r="J349">
        <v>2026</v>
      </c>
      <c r="K349">
        <v>7</v>
      </c>
      <c r="L349" t="s">
        <v>94</v>
      </c>
      <c r="M349">
        <v>727.77740000000006</v>
      </c>
      <c r="N349">
        <v>1</v>
      </c>
      <c r="O349">
        <v>727.77740000000006</v>
      </c>
      <c r="P349" t="s">
        <v>95</v>
      </c>
      <c r="Q349">
        <v>0</v>
      </c>
    </row>
    <row r="350" spans="1:17" x14ac:dyDescent="0.25">
      <c r="A350" t="s">
        <v>1005</v>
      </c>
      <c r="B350" t="s">
        <v>236</v>
      </c>
      <c r="C350" t="s">
        <v>133</v>
      </c>
      <c r="D350" t="s">
        <v>108</v>
      </c>
      <c r="E350" t="s">
        <v>93</v>
      </c>
      <c r="F350">
        <v>40700</v>
      </c>
      <c r="G350" t="s">
        <v>911</v>
      </c>
      <c r="I350" t="s">
        <v>142</v>
      </c>
      <c r="J350">
        <v>2026</v>
      </c>
      <c r="K350">
        <v>7</v>
      </c>
      <c r="L350" t="s">
        <v>94</v>
      </c>
      <c r="M350">
        <v>-125.55</v>
      </c>
      <c r="N350">
        <v>1</v>
      </c>
      <c r="O350">
        <v>-125.55</v>
      </c>
      <c r="P350" t="s">
        <v>95</v>
      </c>
      <c r="Q350">
        <v>0</v>
      </c>
    </row>
    <row r="351" spans="1:17" x14ac:dyDescent="0.25">
      <c r="A351" t="s">
        <v>1005</v>
      </c>
      <c r="B351" t="s">
        <v>243</v>
      </c>
      <c r="C351" t="s">
        <v>133</v>
      </c>
      <c r="D351" t="s">
        <v>108</v>
      </c>
      <c r="E351" t="s">
        <v>93</v>
      </c>
      <c r="F351">
        <v>40700</v>
      </c>
      <c r="G351" t="s">
        <v>911</v>
      </c>
      <c r="I351" t="s">
        <v>142</v>
      </c>
      <c r="J351">
        <v>2026</v>
      </c>
      <c r="K351">
        <v>7</v>
      </c>
      <c r="L351" t="s">
        <v>94</v>
      </c>
      <c r="M351">
        <v>-125.55</v>
      </c>
      <c r="N351">
        <v>1</v>
      </c>
      <c r="O351">
        <v>-125.55</v>
      </c>
      <c r="P351" t="s">
        <v>95</v>
      </c>
      <c r="Q351">
        <v>0</v>
      </c>
    </row>
    <row r="352" spans="1:17" x14ac:dyDescent="0.25">
      <c r="A352" t="s">
        <v>2382</v>
      </c>
      <c r="B352" t="s">
        <v>258</v>
      </c>
      <c r="C352" t="s">
        <v>258</v>
      </c>
      <c r="D352" t="s">
        <v>108</v>
      </c>
      <c r="E352" t="s">
        <v>105</v>
      </c>
      <c r="F352">
        <v>40700</v>
      </c>
      <c r="G352" t="s">
        <v>911</v>
      </c>
      <c r="I352" t="s">
        <v>121</v>
      </c>
      <c r="J352">
        <v>2026</v>
      </c>
      <c r="K352">
        <v>7</v>
      </c>
      <c r="L352" t="s">
        <v>94</v>
      </c>
      <c r="M352">
        <v>-7235.8884297520699</v>
      </c>
      <c r="N352">
        <v>1</v>
      </c>
      <c r="O352">
        <v>-7235.8884297520699</v>
      </c>
      <c r="P352" t="s">
        <v>95</v>
      </c>
      <c r="Q352">
        <v>0</v>
      </c>
    </row>
    <row r="353" spans="1:17" x14ac:dyDescent="0.25">
      <c r="A353" t="s">
        <v>2382</v>
      </c>
      <c r="B353" t="s">
        <v>258</v>
      </c>
      <c r="C353" t="s">
        <v>258</v>
      </c>
      <c r="D353" t="s">
        <v>108</v>
      </c>
      <c r="E353" t="s">
        <v>93</v>
      </c>
      <c r="F353">
        <v>40700</v>
      </c>
      <c r="G353" t="s">
        <v>911</v>
      </c>
      <c r="I353" t="s">
        <v>261</v>
      </c>
      <c r="J353">
        <v>2026</v>
      </c>
      <c r="K353">
        <v>7</v>
      </c>
      <c r="L353" t="s">
        <v>94</v>
      </c>
      <c r="M353">
        <v>-10130.243801652899</v>
      </c>
      <c r="N353">
        <v>1</v>
      </c>
      <c r="O353">
        <v>-10130.243801652899</v>
      </c>
      <c r="P353" t="s">
        <v>95</v>
      </c>
      <c r="Q353">
        <v>0</v>
      </c>
    </row>
    <row r="354" spans="1:17" x14ac:dyDescent="0.25">
      <c r="A354" t="s">
        <v>2382</v>
      </c>
      <c r="B354" t="s">
        <v>258</v>
      </c>
      <c r="C354" t="s">
        <v>258</v>
      </c>
      <c r="D354" t="s">
        <v>108</v>
      </c>
      <c r="E354" t="s">
        <v>102</v>
      </c>
      <c r="F354">
        <v>40700</v>
      </c>
      <c r="G354" t="s">
        <v>911</v>
      </c>
      <c r="I354" t="s">
        <v>262</v>
      </c>
      <c r="J354">
        <v>2026</v>
      </c>
      <c r="K354">
        <v>7</v>
      </c>
      <c r="L354" t="s">
        <v>94</v>
      </c>
      <c r="M354">
        <v>-11577.4214876033</v>
      </c>
      <c r="N354">
        <v>1</v>
      </c>
      <c r="O354">
        <v>-11577.4214876033</v>
      </c>
      <c r="P354" t="s">
        <v>95</v>
      </c>
      <c r="Q354">
        <v>1</v>
      </c>
    </row>
    <row r="355" spans="1:17" x14ac:dyDescent="0.25">
      <c r="A355" t="s">
        <v>2610</v>
      </c>
      <c r="B355" t="s">
        <v>3129</v>
      </c>
      <c r="C355" t="s">
        <v>265</v>
      </c>
      <c r="D355" t="s">
        <v>108</v>
      </c>
      <c r="E355" t="s">
        <v>112</v>
      </c>
      <c r="F355">
        <v>40700</v>
      </c>
      <c r="G355" t="s">
        <v>911</v>
      </c>
      <c r="I355" t="s">
        <v>266</v>
      </c>
      <c r="J355">
        <v>2026</v>
      </c>
      <c r="K355">
        <v>7</v>
      </c>
      <c r="L355" t="s">
        <v>94</v>
      </c>
      <c r="M355">
        <v>5305</v>
      </c>
      <c r="N355">
        <v>1</v>
      </c>
      <c r="O355">
        <v>5305</v>
      </c>
      <c r="P355" t="s">
        <v>95</v>
      </c>
      <c r="Q355">
        <v>1</v>
      </c>
    </row>
    <row r="356" spans="1:17" x14ac:dyDescent="0.25">
      <c r="A356" t="s">
        <v>2382</v>
      </c>
      <c r="B356" t="s">
        <v>258</v>
      </c>
      <c r="C356" t="s">
        <v>258</v>
      </c>
      <c r="D356" t="s">
        <v>108</v>
      </c>
      <c r="E356" t="s">
        <v>102</v>
      </c>
      <c r="F356">
        <v>40700</v>
      </c>
      <c r="G356" t="s">
        <v>911</v>
      </c>
      <c r="I356" t="s">
        <v>267</v>
      </c>
      <c r="J356">
        <v>2026</v>
      </c>
      <c r="K356">
        <v>7</v>
      </c>
      <c r="L356" t="s">
        <v>94</v>
      </c>
      <c r="M356">
        <v>0</v>
      </c>
      <c r="N356">
        <v>1</v>
      </c>
      <c r="O356">
        <v>0</v>
      </c>
      <c r="P356" t="s">
        <v>95</v>
      </c>
      <c r="Q356" t="s">
        <v>96</v>
      </c>
    </row>
    <row r="357" spans="1:17" x14ac:dyDescent="0.25">
      <c r="A357" t="s">
        <v>2610</v>
      </c>
      <c r="B357" t="s">
        <v>270</v>
      </c>
      <c r="C357" t="s">
        <v>265</v>
      </c>
      <c r="D357" t="s">
        <v>108</v>
      </c>
      <c r="E357" t="s">
        <v>101</v>
      </c>
      <c r="F357">
        <v>40700</v>
      </c>
      <c r="G357" t="s">
        <v>911</v>
      </c>
      <c r="I357" t="s">
        <v>269</v>
      </c>
      <c r="J357">
        <v>2026</v>
      </c>
      <c r="K357">
        <v>7</v>
      </c>
      <c r="L357" t="s">
        <v>94</v>
      </c>
      <c r="M357">
        <v>-609.45050381115288</v>
      </c>
      <c r="N357">
        <v>1</v>
      </c>
      <c r="O357">
        <v>-609.45050381115288</v>
      </c>
      <c r="P357" t="s">
        <v>95</v>
      </c>
      <c r="Q357">
        <v>1</v>
      </c>
    </row>
    <row r="358" spans="1:17" x14ac:dyDescent="0.25">
      <c r="A358" t="s">
        <v>2610</v>
      </c>
      <c r="B358" t="s">
        <v>272</v>
      </c>
      <c r="C358" t="s">
        <v>265</v>
      </c>
      <c r="D358" t="s">
        <v>108</v>
      </c>
      <c r="E358" t="s">
        <v>101</v>
      </c>
      <c r="F358">
        <v>40700</v>
      </c>
      <c r="G358" t="s">
        <v>911</v>
      </c>
      <c r="I358" t="s">
        <v>269</v>
      </c>
      <c r="J358">
        <v>2026</v>
      </c>
      <c r="K358">
        <v>7</v>
      </c>
      <c r="L358" t="s">
        <v>94</v>
      </c>
      <c r="M358">
        <v>-1444.4241626612902</v>
      </c>
      <c r="N358">
        <v>1</v>
      </c>
      <c r="O358">
        <v>-1444.4241626612902</v>
      </c>
      <c r="P358" t="s">
        <v>95</v>
      </c>
      <c r="Q358">
        <v>1</v>
      </c>
    </row>
    <row r="359" spans="1:17" x14ac:dyDescent="0.25">
      <c r="A359" t="s">
        <v>1121</v>
      </c>
      <c r="B359" t="s">
        <v>3130</v>
      </c>
      <c r="C359" t="s">
        <v>252</v>
      </c>
      <c r="D359" t="s">
        <v>108</v>
      </c>
      <c r="E359" t="s">
        <v>101</v>
      </c>
      <c r="F359">
        <v>40700</v>
      </c>
      <c r="G359" t="s">
        <v>911</v>
      </c>
      <c r="I359" t="s">
        <v>269</v>
      </c>
      <c r="J359">
        <v>2026</v>
      </c>
      <c r="K359">
        <v>7</v>
      </c>
      <c r="L359" t="s">
        <v>94</v>
      </c>
      <c r="M359">
        <v>-4044.758359607843</v>
      </c>
      <c r="N359">
        <v>1</v>
      </c>
      <c r="O359">
        <v>-4044.758359607843</v>
      </c>
      <c r="P359" t="s">
        <v>95</v>
      </c>
      <c r="Q359">
        <v>1</v>
      </c>
    </row>
    <row r="360" spans="1:17" x14ac:dyDescent="0.25">
      <c r="A360" t="s">
        <v>2610</v>
      </c>
      <c r="B360" t="s">
        <v>3131</v>
      </c>
      <c r="C360" t="s">
        <v>265</v>
      </c>
      <c r="D360" t="s">
        <v>108</v>
      </c>
      <c r="E360" t="s">
        <v>101</v>
      </c>
      <c r="F360">
        <v>40700</v>
      </c>
      <c r="G360" t="s">
        <v>911</v>
      </c>
      <c r="I360" t="s">
        <v>269</v>
      </c>
      <c r="J360">
        <v>2026</v>
      </c>
      <c r="K360">
        <v>7</v>
      </c>
      <c r="L360" t="s">
        <v>94</v>
      </c>
      <c r="M360">
        <v>-597.8452752909518</v>
      </c>
      <c r="N360">
        <v>1</v>
      </c>
      <c r="O360">
        <v>-597.8452752909518</v>
      </c>
      <c r="P360" t="s">
        <v>95</v>
      </c>
      <c r="Q360">
        <v>1</v>
      </c>
    </row>
    <row r="361" spans="1:17" x14ac:dyDescent="0.25">
      <c r="A361" t="s">
        <v>2610</v>
      </c>
      <c r="B361" t="s">
        <v>3132</v>
      </c>
      <c r="C361" t="s">
        <v>265</v>
      </c>
      <c r="D361" t="s">
        <v>108</v>
      </c>
      <c r="E361" t="s">
        <v>101</v>
      </c>
      <c r="F361">
        <v>40700</v>
      </c>
      <c r="G361" t="s">
        <v>911</v>
      </c>
      <c r="I361" t="s">
        <v>269</v>
      </c>
      <c r="J361">
        <v>2026</v>
      </c>
      <c r="K361">
        <v>7</v>
      </c>
      <c r="L361" t="s">
        <v>94</v>
      </c>
      <c r="M361">
        <v>-5718.3510250820236</v>
      </c>
      <c r="N361">
        <v>1</v>
      </c>
      <c r="O361">
        <v>-5718.3510250820236</v>
      </c>
      <c r="P361" t="s">
        <v>95</v>
      </c>
      <c r="Q361">
        <v>1</v>
      </c>
    </row>
    <row r="362" spans="1:17" x14ac:dyDescent="0.25">
      <c r="A362" t="s">
        <v>2610</v>
      </c>
      <c r="B362" t="s">
        <v>3133</v>
      </c>
      <c r="C362" t="s">
        <v>265</v>
      </c>
      <c r="D362" t="s">
        <v>108</v>
      </c>
      <c r="E362" t="s">
        <v>101</v>
      </c>
      <c r="F362">
        <v>40700</v>
      </c>
      <c r="G362" t="s">
        <v>911</v>
      </c>
      <c r="I362" t="s">
        <v>269</v>
      </c>
      <c r="J362">
        <v>2026</v>
      </c>
      <c r="K362">
        <v>7</v>
      </c>
      <c r="L362" t="s">
        <v>94</v>
      </c>
      <c r="M362">
        <v>-1786.1885401478003</v>
      </c>
      <c r="N362">
        <v>1</v>
      </c>
      <c r="O362">
        <v>-1786.1885401478003</v>
      </c>
      <c r="P362" t="s">
        <v>95</v>
      </c>
      <c r="Q362">
        <v>1</v>
      </c>
    </row>
    <row r="363" spans="1:17" x14ac:dyDescent="0.25">
      <c r="A363" t="s">
        <v>2610</v>
      </c>
      <c r="B363" t="s">
        <v>277</v>
      </c>
      <c r="C363" t="s">
        <v>265</v>
      </c>
      <c r="D363" t="s">
        <v>108</v>
      </c>
      <c r="E363" t="s">
        <v>101</v>
      </c>
      <c r="F363">
        <v>40700</v>
      </c>
      <c r="G363" t="s">
        <v>911</v>
      </c>
      <c r="I363" t="s">
        <v>269</v>
      </c>
      <c r="J363">
        <v>2026</v>
      </c>
      <c r="K363">
        <v>7</v>
      </c>
      <c r="L363" t="s">
        <v>94</v>
      </c>
      <c r="M363">
        <v>-25835.616418497382</v>
      </c>
      <c r="N363">
        <v>1</v>
      </c>
      <c r="O363">
        <v>-25835.616418497382</v>
      </c>
      <c r="P363" t="s">
        <v>95</v>
      </c>
      <c r="Q363">
        <v>1</v>
      </c>
    </row>
    <row r="364" spans="1:17" x14ac:dyDescent="0.25">
      <c r="A364" t="s">
        <v>2610</v>
      </c>
      <c r="B364" t="s">
        <v>280</v>
      </c>
      <c r="C364" t="s">
        <v>265</v>
      </c>
      <c r="D364" t="s">
        <v>108</v>
      </c>
      <c r="E364" t="s">
        <v>101</v>
      </c>
      <c r="F364">
        <v>40700</v>
      </c>
      <c r="G364" t="s">
        <v>911</v>
      </c>
      <c r="I364" t="s">
        <v>269</v>
      </c>
      <c r="J364">
        <v>2026</v>
      </c>
      <c r="K364">
        <v>7</v>
      </c>
      <c r="L364" t="s">
        <v>94</v>
      </c>
      <c r="M364">
        <v>-4584.5199014213931</v>
      </c>
      <c r="N364">
        <v>1</v>
      </c>
      <c r="O364">
        <v>-4584.5199014213931</v>
      </c>
      <c r="P364" t="s">
        <v>95</v>
      </c>
      <c r="Q364">
        <v>1</v>
      </c>
    </row>
    <row r="365" spans="1:17" x14ac:dyDescent="0.25">
      <c r="A365" t="s">
        <v>2610</v>
      </c>
      <c r="B365" t="s">
        <v>1260</v>
      </c>
      <c r="C365" t="s">
        <v>265</v>
      </c>
      <c r="D365" t="s">
        <v>108</v>
      </c>
      <c r="E365" t="s">
        <v>101</v>
      </c>
      <c r="F365">
        <v>40700</v>
      </c>
      <c r="G365" t="s">
        <v>911</v>
      </c>
      <c r="I365" t="s">
        <v>269</v>
      </c>
      <c r="J365">
        <v>2026</v>
      </c>
      <c r="K365">
        <v>7</v>
      </c>
      <c r="L365" t="s">
        <v>94</v>
      </c>
      <c r="M365">
        <v>-3236.0284445995894</v>
      </c>
      <c r="N365">
        <v>1</v>
      </c>
      <c r="O365">
        <v>-3236.0284445995894</v>
      </c>
      <c r="P365" t="s">
        <v>95</v>
      </c>
      <c r="Q365">
        <v>1</v>
      </c>
    </row>
    <row r="366" spans="1:17" x14ac:dyDescent="0.25">
      <c r="A366" t="s">
        <v>2610</v>
      </c>
      <c r="B366" t="s">
        <v>1301</v>
      </c>
      <c r="C366" t="s">
        <v>265</v>
      </c>
      <c r="D366" t="s">
        <v>108</v>
      </c>
      <c r="E366" t="s">
        <v>101</v>
      </c>
      <c r="F366">
        <v>40700</v>
      </c>
      <c r="G366" t="s">
        <v>911</v>
      </c>
      <c r="I366" t="s">
        <v>269</v>
      </c>
      <c r="J366">
        <v>2026</v>
      </c>
      <c r="K366">
        <v>7</v>
      </c>
      <c r="L366" t="s">
        <v>94</v>
      </c>
      <c r="M366">
        <v>-2103.6333114464101</v>
      </c>
      <c r="N366">
        <v>1</v>
      </c>
      <c r="O366">
        <v>-2103.6333114464101</v>
      </c>
      <c r="P366" t="s">
        <v>95</v>
      </c>
      <c r="Q366">
        <v>1</v>
      </c>
    </row>
    <row r="367" spans="1:17" x14ac:dyDescent="0.25">
      <c r="A367" t="s">
        <v>2610</v>
      </c>
      <c r="B367" t="s">
        <v>285</v>
      </c>
      <c r="C367" t="s">
        <v>265</v>
      </c>
      <c r="D367" t="s">
        <v>108</v>
      </c>
      <c r="E367" t="s">
        <v>101</v>
      </c>
      <c r="F367">
        <v>40700</v>
      </c>
      <c r="G367" t="s">
        <v>911</v>
      </c>
      <c r="I367" t="s">
        <v>269</v>
      </c>
      <c r="J367">
        <v>2026</v>
      </c>
      <c r="K367">
        <v>7</v>
      </c>
      <c r="L367" t="s">
        <v>94</v>
      </c>
      <c r="M367">
        <v>-936.13913900069394</v>
      </c>
      <c r="N367">
        <v>1</v>
      </c>
      <c r="O367">
        <v>-936.13913900069394</v>
      </c>
      <c r="P367" t="s">
        <v>95</v>
      </c>
      <c r="Q367">
        <v>1</v>
      </c>
    </row>
    <row r="368" spans="1:17" x14ac:dyDescent="0.25">
      <c r="A368" t="s">
        <v>2610</v>
      </c>
      <c r="B368" t="s">
        <v>287</v>
      </c>
      <c r="C368" t="s">
        <v>265</v>
      </c>
      <c r="D368" t="s">
        <v>108</v>
      </c>
      <c r="E368" t="s">
        <v>101</v>
      </c>
      <c r="F368">
        <v>40700</v>
      </c>
      <c r="G368" t="s">
        <v>911</v>
      </c>
      <c r="I368" t="s">
        <v>269</v>
      </c>
      <c r="J368">
        <v>2026</v>
      </c>
      <c r="K368">
        <v>7</v>
      </c>
      <c r="L368" t="s">
        <v>94</v>
      </c>
      <c r="M368">
        <v>-3846.2867213232248</v>
      </c>
      <c r="N368">
        <v>1</v>
      </c>
      <c r="O368">
        <v>-3846.2867213232248</v>
      </c>
      <c r="P368" t="s">
        <v>95</v>
      </c>
      <c r="Q368">
        <v>1</v>
      </c>
    </row>
    <row r="369" spans="1:17" x14ac:dyDescent="0.25">
      <c r="A369" t="s">
        <v>2610</v>
      </c>
      <c r="B369" t="s">
        <v>288</v>
      </c>
      <c r="C369" t="s">
        <v>265</v>
      </c>
      <c r="D369" t="s">
        <v>108</v>
      </c>
      <c r="E369" t="s">
        <v>101</v>
      </c>
      <c r="F369">
        <v>40700</v>
      </c>
      <c r="G369" t="s">
        <v>911</v>
      </c>
      <c r="I369" t="s">
        <v>269</v>
      </c>
      <c r="J369">
        <v>2026</v>
      </c>
      <c r="K369">
        <v>7</v>
      </c>
      <c r="L369" t="s">
        <v>94</v>
      </c>
      <c r="M369">
        <v>-16734.465117619049</v>
      </c>
      <c r="N369">
        <v>1</v>
      </c>
      <c r="O369">
        <v>-16734.465117619049</v>
      </c>
      <c r="P369" t="s">
        <v>95</v>
      </c>
      <c r="Q369">
        <v>1</v>
      </c>
    </row>
    <row r="370" spans="1:17" x14ac:dyDescent="0.25">
      <c r="A370" t="s">
        <v>2610</v>
      </c>
      <c r="B370" t="s">
        <v>520</v>
      </c>
      <c r="C370" t="s">
        <v>265</v>
      </c>
      <c r="D370" t="s">
        <v>108</v>
      </c>
      <c r="E370" t="s">
        <v>101</v>
      </c>
      <c r="F370">
        <v>40700</v>
      </c>
      <c r="G370" t="s">
        <v>911</v>
      </c>
      <c r="I370" t="s">
        <v>269</v>
      </c>
      <c r="J370">
        <v>2026</v>
      </c>
      <c r="K370">
        <v>7</v>
      </c>
      <c r="L370" t="s">
        <v>94</v>
      </c>
      <c r="M370">
        <v>-5350.2071503425113</v>
      </c>
      <c r="N370">
        <v>1</v>
      </c>
      <c r="O370">
        <v>-5350.2071503425113</v>
      </c>
      <c r="P370" t="s">
        <v>95</v>
      </c>
      <c r="Q370">
        <v>1</v>
      </c>
    </row>
    <row r="371" spans="1:17" x14ac:dyDescent="0.25">
      <c r="A371" t="s">
        <v>2610</v>
      </c>
      <c r="B371" t="s">
        <v>290</v>
      </c>
      <c r="C371" t="s">
        <v>265</v>
      </c>
      <c r="D371" t="s">
        <v>108</v>
      </c>
      <c r="E371" t="s">
        <v>101</v>
      </c>
      <c r="F371">
        <v>40700</v>
      </c>
      <c r="G371" t="s">
        <v>911</v>
      </c>
      <c r="I371" t="s">
        <v>269</v>
      </c>
      <c r="J371">
        <v>2026</v>
      </c>
      <c r="K371">
        <v>7</v>
      </c>
      <c r="L371" t="s">
        <v>94</v>
      </c>
      <c r="M371">
        <v>-2703.9582828336752</v>
      </c>
      <c r="N371">
        <v>1</v>
      </c>
      <c r="O371">
        <v>-2703.9582828336752</v>
      </c>
      <c r="P371" t="s">
        <v>95</v>
      </c>
      <c r="Q371">
        <v>1</v>
      </c>
    </row>
    <row r="372" spans="1:17" x14ac:dyDescent="0.25">
      <c r="A372" t="s">
        <v>2610</v>
      </c>
      <c r="B372" t="s">
        <v>292</v>
      </c>
      <c r="C372" t="s">
        <v>265</v>
      </c>
      <c r="D372" t="s">
        <v>108</v>
      </c>
      <c r="E372" t="s">
        <v>101</v>
      </c>
      <c r="F372">
        <v>40700</v>
      </c>
      <c r="G372" t="s">
        <v>911</v>
      </c>
      <c r="I372" t="s">
        <v>269</v>
      </c>
      <c r="J372">
        <v>2026</v>
      </c>
      <c r="K372">
        <v>7</v>
      </c>
      <c r="L372" t="s">
        <v>94</v>
      </c>
      <c r="M372">
        <v>-11626.296362233856</v>
      </c>
      <c r="N372">
        <v>1</v>
      </c>
      <c r="O372">
        <v>-11626.296362233856</v>
      </c>
      <c r="P372" t="s">
        <v>95</v>
      </c>
      <c r="Q372">
        <v>1</v>
      </c>
    </row>
    <row r="373" spans="1:17" x14ac:dyDescent="0.25">
      <c r="A373" t="s">
        <v>1121</v>
      </c>
      <c r="B373" t="s">
        <v>294</v>
      </c>
      <c r="C373" t="s">
        <v>252</v>
      </c>
      <c r="D373" t="s">
        <v>108</v>
      </c>
      <c r="E373" t="s">
        <v>101</v>
      </c>
      <c r="F373">
        <v>40700</v>
      </c>
      <c r="G373" t="s">
        <v>911</v>
      </c>
      <c r="I373" t="s">
        <v>269</v>
      </c>
      <c r="J373">
        <v>2026</v>
      </c>
      <c r="K373">
        <v>7</v>
      </c>
      <c r="L373" t="s">
        <v>94</v>
      </c>
      <c r="M373">
        <v>-622.92107150526681</v>
      </c>
      <c r="N373">
        <v>1</v>
      </c>
      <c r="O373">
        <v>-622.92107150526681</v>
      </c>
      <c r="P373" t="s">
        <v>95</v>
      </c>
      <c r="Q373">
        <v>1</v>
      </c>
    </row>
    <row r="374" spans="1:17" x14ac:dyDescent="0.25">
      <c r="A374" t="s">
        <v>2516</v>
      </c>
      <c r="B374" t="s">
        <v>748</v>
      </c>
      <c r="C374" t="s">
        <v>296</v>
      </c>
      <c r="D374" t="s">
        <v>108</v>
      </c>
      <c r="E374" t="s">
        <v>101</v>
      </c>
      <c r="F374">
        <v>40700</v>
      </c>
      <c r="G374" t="s">
        <v>911</v>
      </c>
      <c r="I374" t="s">
        <v>269</v>
      </c>
      <c r="J374">
        <v>2026</v>
      </c>
      <c r="K374">
        <v>7</v>
      </c>
      <c r="L374" t="s">
        <v>94</v>
      </c>
      <c r="M374">
        <v>-2342.9799352087612</v>
      </c>
      <c r="N374">
        <v>1</v>
      </c>
      <c r="O374">
        <v>-2342.9799352087612</v>
      </c>
      <c r="P374" t="s">
        <v>95</v>
      </c>
      <c r="Q374">
        <v>1</v>
      </c>
    </row>
    <row r="375" spans="1:17" x14ac:dyDescent="0.25">
      <c r="A375" t="s">
        <v>2516</v>
      </c>
      <c r="B375" t="s">
        <v>351</v>
      </c>
      <c r="C375" t="s">
        <v>296</v>
      </c>
      <c r="D375" t="s">
        <v>108</v>
      </c>
      <c r="E375" t="s">
        <v>101</v>
      </c>
      <c r="F375">
        <v>40700</v>
      </c>
      <c r="G375" t="s">
        <v>911</v>
      </c>
      <c r="I375" t="s">
        <v>269</v>
      </c>
      <c r="J375">
        <v>2026</v>
      </c>
      <c r="K375">
        <v>7</v>
      </c>
      <c r="L375" t="s">
        <v>94</v>
      </c>
      <c r="M375">
        <v>-21720.443064481795</v>
      </c>
      <c r="N375">
        <v>1</v>
      </c>
      <c r="O375">
        <v>-21720.443064481795</v>
      </c>
      <c r="P375" t="s">
        <v>95</v>
      </c>
      <c r="Q375">
        <v>1</v>
      </c>
    </row>
    <row r="376" spans="1:17" x14ac:dyDescent="0.25">
      <c r="A376" t="s">
        <v>2382</v>
      </c>
      <c r="B376" t="s">
        <v>3134</v>
      </c>
      <c r="C376" t="s">
        <v>790</v>
      </c>
      <c r="D376" t="s">
        <v>108</v>
      </c>
      <c r="E376" t="s">
        <v>101</v>
      </c>
      <c r="F376">
        <v>40700</v>
      </c>
      <c r="G376" t="s">
        <v>911</v>
      </c>
      <c r="I376" t="s">
        <v>269</v>
      </c>
      <c r="J376">
        <v>2026</v>
      </c>
      <c r="K376">
        <v>7</v>
      </c>
      <c r="L376" t="s">
        <v>94</v>
      </c>
      <c r="M376">
        <v>-14652.693187656141</v>
      </c>
      <c r="N376">
        <v>1</v>
      </c>
      <c r="O376">
        <v>-14652.693187656141</v>
      </c>
      <c r="P376" t="s">
        <v>95</v>
      </c>
      <c r="Q376">
        <v>1</v>
      </c>
    </row>
    <row r="377" spans="1:17" x14ac:dyDescent="0.25">
      <c r="A377" t="s">
        <v>500</v>
      </c>
      <c r="B377" t="s">
        <v>3135</v>
      </c>
      <c r="C377" t="s">
        <v>301</v>
      </c>
      <c r="D377" t="s">
        <v>108</v>
      </c>
      <c r="E377" t="s">
        <v>101</v>
      </c>
      <c r="F377">
        <v>40700</v>
      </c>
      <c r="G377" t="s">
        <v>911</v>
      </c>
      <c r="I377" t="s">
        <v>269</v>
      </c>
      <c r="J377">
        <v>2026</v>
      </c>
      <c r="K377">
        <v>7</v>
      </c>
      <c r="L377" t="s">
        <v>94</v>
      </c>
      <c r="M377">
        <v>-738.80884850372377</v>
      </c>
      <c r="N377">
        <v>1</v>
      </c>
      <c r="O377">
        <v>-738.80884850372377</v>
      </c>
      <c r="P377" t="s">
        <v>95</v>
      </c>
      <c r="Q377">
        <v>1</v>
      </c>
    </row>
    <row r="378" spans="1:17" x14ac:dyDescent="0.25">
      <c r="A378" t="s">
        <v>2382</v>
      </c>
      <c r="B378" t="s">
        <v>3136</v>
      </c>
      <c r="C378" t="s">
        <v>2792</v>
      </c>
      <c r="D378" t="s">
        <v>108</v>
      </c>
      <c r="E378" t="s">
        <v>101</v>
      </c>
      <c r="F378">
        <v>40700</v>
      </c>
      <c r="G378" t="s">
        <v>911</v>
      </c>
      <c r="I378" t="s">
        <v>269</v>
      </c>
      <c r="J378">
        <v>2026</v>
      </c>
      <c r="K378">
        <v>7</v>
      </c>
      <c r="L378" t="s">
        <v>94</v>
      </c>
      <c r="M378">
        <v>-6744.4057369168895</v>
      </c>
      <c r="N378">
        <v>1</v>
      </c>
      <c r="O378">
        <v>-6744.4057369168895</v>
      </c>
      <c r="P378" t="s">
        <v>95</v>
      </c>
      <c r="Q378">
        <v>1</v>
      </c>
    </row>
    <row r="379" spans="1:17" x14ac:dyDescent="0.25">
      <c r="A379" t="s">
        <v>2516</v>
      </c>
      <c r="B379" t="s">
        <v>582</v>
      </c>
      <c r="C379" t="s">
        <v>296</v>
      </c>
      <c r="D379" t="s">
        <v>108</v>
      </c>
      <c r="E379" t="s">
        <v>101</v>
      </c>
      <c r="F379">
        <v>40700</v>
      </c>
      <c r="G379" t="s">
        <v>911</v>
      </c>
      <c r="I379" t="s">
        <v>269</v>
      </c>
      <c r="J379">
        <v>2026</v>
      </c>
      <c r="K379">
        <v>7</v>
      </c>
      <c r="L379" t="s">
        <v>94</v>
      </c>
      <c r="M379">
        <v>-2099.8203526065986</v>
      </c>
      <c r="N379">
        <v>1</v>
      </c>
      <c r="O379">
        <v>-2099.8203526065986</v>
      </c>
      <c r="P379" t="s">
        <v>95</v>
      </c>
      <c r="Q379">
        <v>1</v>
      </c>
    </row>
    <row r="380" spans="1:17" x14ac:dyDescent="0.25">
      <c r="A380" t="s">
        <v>2516</v>
      </c>
      <c r="B380" t="s">
        <v>3137</v>
      </c>
      <c r="C380" t="s">
        <v>296</v>
      </c>
      <c r="D380" t="s">
        <v>108</v>
      </c>
      <c r="E380" t="s">
        <v>101</v>
      </c>
      <c r="F380">
        <v>40700</v>
      </c>
      <c r="G380" t="s">
        <v>911</v>
      </c>
      <c r="I380" t="s">
        <v>269</v>
      </c>
      <c r="J380">
        <v>2026</v>
      </c>
      <c r="K380">
        <v>7</v>
      </c>
      <c r="L380" t="s">
        <v>94</v>
      </c>
      <c r="M380">
        <v>-585.30485295276924</v>
      </c>
      <c r="N380">
        <v>1</v>
      </c>
      <c r="O380">
        <v>-585.30485295276924</v>
      </c>
      <c r="P380" t="s">
        <v>95</v>
      </c>
      <c r="Q380">
        <v>1</v>
      </c>
    </row>
    <row r="381" spans="1:17" x14ac:dyDescent="0.25">
      <c r="A381" t="s">
        <v>2516</v>
      </c>
      <c r="B381" t="s">
        <v>3138</v>
      </c>
      <c r="C381" t="s">
        <v>296</v>
      </c>
      <c r="D381" t="s">
        <v>108</v>
      </c>
      <c r="E381" t="s">
        <v>101</v>
      </c>
      <c r="F381">
        <v>40700</v>
      </c>
      <c r="G381" t="s">
        <v>911</v>
      </c>
      <c r="I381" t="s">
        <v>269</v>
      </c>
      <c r="J381">
        <v>2026</v>
      </c>
      <c r="K381">
        <v>7</v>
      </c>
      <c r="L381" t="s">
        <v>94</v>
      </c>
      <c r="M381">
        <v>-6427.8857872646722</v>
      </c>
      <c r="N381">
        <v>1</v>
      </c>
      <c r="O381">
        <v>-6427.8857872646722</v>
      </c>
      <c r="P381" t="s">
        <v>95</v>
      </c>
      <c r="Q381">
        <v>1</v>
      </c>
    </row>
    <row r="382" spans="1:17" x14ac:dyDescent="0.25">
      <c r="A382" t="s">
        <v>2516</v>
      </c>
      <c r="B382" t="s">
        <v>3139</v>
      </c>
      <c r="C382" t="s">
        <v>296</v>
      </c>
      <c r="D382" t="s">
        <v>108</v>
      </c>
      <c r="E382" t="s">
        <v>101</v>
      </c>
      <c r="F382">
        <v>40700</v>
      </c>
      <c r="G382" t="s">
        <v>911</v>
      </c>
      <c r="I382" t="s">
        <v>269</v>
      </c>
      <c r="J382">
        <v>2026</v>
      </c>
      <c r="K382">
        <v>7</v>
      </c>
      <c r="L382" t="s">
        <v>94</v>
      </c>
      <c r="M382">
        <v>-762.01650324543596</v>
      </c>
      <c r="N382">
        <v>1</v>
      </c>
      <c r="O382">
        <v>-762.01650324543596</v>
      </c>
      <c r="P382" t="s">
        <v>95</v>
      </c>
      <c r="Q382">
        <v>1</v>
      </c>
    </row>
    <row r="383" spans="1:17" x14ac:dyDescent="0.25">
      <c r="A383" t="s">
        <v>2516</v>
      </c>
      <c r="B383" t="s">
        <v>315</v>
      </c>
      <c r="C383" t="s">
        <v>296</v>
      </c>
      <c r="D383" t="s">
        <v>108</v>
      </c>
      <c r="E383" t="s">
        <v>101</v>
      </c>
      <c r="F383">
        <v>40700</v>
      </c>
      <c r="G383" t="s">
        <v>911</v>
      </c>
      <c r="I383" t="s">
        <v>269</v>
      </c>
      <c r="J383">
        <v>2026</v>
      </c>
      <c r="K383">
        <v>7</v>
      </c>
      <c r="L383" t="s">
        <v>94</v>
      </c>
      <c r="M383">
        <v>-191.41432877481984</v>
      </c>
      <c r="N383">
        <v>1</v>
      </c>
      <c r="O383">
        <v>-191.41432877481984</v>
      </c>
      <c r="P383" t="s">
        <v>95</v>
      </c>
      <c r="Q383">
        <v>1</v>
      </c>
    </row>
    <row r="384" spans="1:17" x14ac:dyDescent="0.25">
      <c r="A384" t="s">
        <v>2516</v>
      </c>
      <c r="B384" t="s">
        <v>3140</v>
      </c>
      <c r="C384" t="s">
        <v>296</v>
      </c>
      <c r="D384" t="s">
        <v>108</v>
      </c>
      <c r="E384" t="s">
        <v>101</v>
      </c>
      <c r="F384">
        <v>40700</v>
      </c>
      <c r="G384" t="s">
        <v>911</v>
      </c>
      <c r="I384" t="s">
        <v>269</v>
      </c>
      <c r="J384">
        <v>2026</v>
      </c>
      <c r="K384">
        <v>7</v>
      </c>
      <c r="L384" t="s">
        <v>94</v>
      </c>
      <c r="M384">
        <v>-7854.8263558015342</v>
      </c>
      <c r="N384">
        <v>1</v>
      </c>
      <c r="O384">
        <v>-7854.8263558015342</v>
      </c>
      <c r="P384" t="s">
        <v>95</v>
      </c>
      <c r="Q384">
        <v>1</v>
      </c>
    </row>
    <row r="385" spans="1:17" x14ac:dyDescent="0.25">
      <c r="A385" t="s">
        <v>2377</v>
      </c>
      <c r="B385">
        <v>20180244</v>
      </c>
      <c r="C385" t="s">
        <v>316</v>
      </c>
      <c r="D385" t="s">
        <v>108</v>
      </c>
      <c r="E385" t="s">
        <v>101</v>
      </c>
      <c r="F385">
        <v>40700</v>
      </c>
      <c r="G385" t="s">
        <v>911</v>
      </c>
      <c r="I385" t="s">
        <v>269</v>
      </c>
      <c r="J385">
        <v>2026</v>
      </c>
      <c r="K385">
        <v>7</v>
      </c>
      <c r="L385" t="s">
        <v>94</v>
      </c>
      <c r="M385">
        <v>-6762.6327200136893</v>
      </c>
      <c r="N385">
        <v>1</v>
      </c>
      <c r="O385">
        <v>-6762.6327200136893</v>
      </c>
      <c r="P385" t="s">
        <v>95</v>
      </c>
      <c r="Q385">
        <v>1</v>
      </c>
    </row>
    <row r="386" spans="1:17" x14ac:dyDescent="0.25">
      <c r="A386" t="s">
        <v>2377</v>
      </c>
      <c r="B386">
        <v>20190341</v>
      </c>
      <c r="C386" t="s">
        <v>316</v>
      </c>
      <c r="D386" t="s">
        <v>108</v>
      </c>
      <c r="E386" t="s">
        <v>101</v>
      </c>
      <c r="F386">
        <v>40700</v>
      </c>
      <c r="G386" t="s">
        <v>911</v>
      </c>
      <c r="I386" t="s">
        <v>269</v>
      </c>
      <c r="J386">
        <v>2026</v>
      </c>
      <c r="K386">
        <v>7</v>
      </c>
      <c r="L386" t="s">
        <v>94</v>
      </c>
      <c r="M386">
        <v>-94108.426456765839</v>
      </c>
      <c r="N386">
        <v>1</v>
      </c>
      <c r="O386">
        <v>-94108.426456765839</v>
      </c>
      <c r="P386" t="s">
        <v>95</v>
      </c>
      <c r="Q386">
        <v>1</v>
      </c>
    </row>
    <row r="387" spans="1:17" x14ac:dyDescent="0.25">
      <c r="A387" t="s">
        <v>2377</v>
      </c>
      <c r="B387">
        <v>20200041</v>
      </c>
      <c r="C387" t="s">
        <v>316</v>
      </c>
      <c r="D387" t="s">
        <v>108</v>
      </c>
      <c r="E387" t="s">
        <v>101</v>
      </c>
      <c r="F387">
        <v>40700</v>
      </c>
      <c r="G387" t="s">
        <v>911</v>
      </c>
      <c r="I387" t="s">
        <v>269</v>
      </c>
      <c r="J387">
        <v>2026</v>
      </c>
      <c r="K387">
        <v>7</v>
      </c>
      <c r="L387" t="s">
        <v>94</v>
      </c>
      <c r="M387">
        <v>-2685.3181397745816</v>
      </c>
      <c r="N387">
        <v>1</v>
      </c>
      <c r="O387">
        <v>-2685.3181397745816</v>
      </c>
      <c r="P387" t="s">
        <v>95</v>
      </c>
      <c r="Q387">
        <v>1</v>
      </c>
    </row>
    <row r="388" spans="1:17" x14ac:dyDescent="0.25">
      <c r="A388" t="s">
        <v>2377</v>
      </c>
      <c r="B388">
        <v>20210081</v>
      </c>
      <c r="C388" t="s">
        <v>316</v>
      </c>
      <c r="D388" t="s">
        <v>108</v>
      </c>
      <c r="E388" t="s">
        <v>101</v>
      </c>
      <c r="F388">
        <v>40700</v>
      </c>
      <c r="G388" t="s">
        <v>911</v>
      </c>
      <c r="I388" t="s">
        <v>269</v>
      </c>
      <c r="J388">
        <v>2026</v>
      </c>
      <c r="K388">
        <v>7</v>
      </c>
      <c r="L388" t="s">
        <v>94</v>
      </c>
      <c r="M388">
        <v>-391533.22631323093</v>
      </c>
      <c r="N388">
        <v>1</v>
      </c>
      <c r="O388">
        <v>-391533.22631323093</v>
      </c>
      <c r="P388" t="s">
        <v>95</v>
      </c>
      <c r="Q388">
        <v>1</v>
      </c>
    </row>
    <row r="389" spans="1:17" x14ac:dyDescent="0.25">
      <c r="A389" t="s">
        <v>2377</v>
      </c>
      <c r="B389">
        <v>20210181</v>
      </c>
      <c r="C389" t="s">
        <v>316</v>
      </c>
      <c r="D389" t="s">
        <v>108</v>
      </c>
      <c r="E389" t="s">
        <v>101</v>
      </c>
      <c r="F389">
        <v>40700</v>
      </c>
      <c r="G389" t="s">
        <v>911</v>
      </c>
      <c r="I389" t="s">
        <v>269</v>
      </c>
      <c r="J389">
        <v>2026</v>
      </c>
      <c r="K389">
        <v>7</v>
      </c>
      <c r="L389" t="s">
        <v>94</v>
      </c>
      <c r="M389">
        <v>-16115.807148870637</v>
      </c>
      <c r="N389">
        <v>1</v>
      </c>
      <c r="O389">
        <v>-16115.807148870637</v>
      </c>
      <c r="P389" t="s">
        <v>95</v>
      </c>
      <c r="Q389">
        <v>1</v>
      </c>
    </row>
    <row r="390" spans="1:17" x14ac:dyDescent="0.25">
      <c r="A390" t="s">
        <v>2382</v>
      </c>
      <c r="B390" t="s">
        <v>3141</v>
      </c>
      <c r="C390" t="s">
        <v>318</v>
      </c>
      <c r="D390" t="s">
        <v>108</v>
      </c>
      <c r="E390" t="s">
        <v>101</v>
      </c>
      <c r="F390">
        <v>40700</v>
      </c>
      <c r="G390" t="s">
        <v>911</v>
      </c>
      <c r="I390" t="s">
        <v>269</v>
      </c>
      <c r="J390">
        <v>2026</v>
      </c>
      <c r="K390">
        <v>7</v>
      </c>
      <c r="L390" t="s">
        <v>94</v>
      </c>
      <c r="M390">
        <v>-53.441690020818882</v>
      </c>
      <c r="N390">
        <v>1</v>
      </c>
      <c r="O390">
        <v>-53.441690020818882</v>
      </c>
      <c r="P390" t="s">
        <v>95</v>
      </c>
      <c r="Q390">
        <v>1</v>
      </c>
    </row>
    <row r="391" spans="1:17" x14ac:dyDescent="0.25">
      <c r="A391" t="s">
        <v>2699</v>
      </c>
      <c r="B391" t="s">
        <v>3103</v>
      </c>
      <c r="C391" t="s">
        <v>576</v>
      </c>
      <c r="D391" t="s">
        <v>108</v>
      </c>
      <c r="E391" t="s">
        <v>101</v>
      </c>
      <c r="F391">
        <v>40700</v>
      </c>
      <c r="G391" t="s">
        <v>911</v>
      </c>
      <c r="I391" t="s">
        <v>269</v>
      </c>
      <c r="J391">
        <v>2026</v>
      </c>
      <c r="K391">
        <v>7</v>
      </c>
      <c r="L391" t="s">
        <v>94</v>
      </c>
      <c r="M391">
        <v>-9230.9971602521</v>
      </c>
      <c r="N391">
        <v>1</v>
      </c>
      <c r="O391">
        <v>-9230.9971602521</v>
      </c>
      <c r="P391" t="s">
        <v>95</v>
      </c>
      <c r="Q391">
        <v>1</v>
      </c>
    </row>
    <row r="392" spans="1:17" x14ac:dyDescent="0.25">
      <c r="A392" t="s">
        <v>2382</v>
      </c>
      <c r="B392" t="s">
        <v>2203</v>
      </c>
      <c r="C392" t="s">
        <v>2199</v>
      </c>
      <c r="D392" t="s">
        <v>108</v>
      </c>
      <c r="E392" t="s">
        <v>101</v>
      </c>
      <c r="F392">
        <v>40700</v>
      </c>
      <c r="G392" t="s">
        <v>911</v>
      </c>
      <c r="I392" t="s">
        <v>269</v>
      </c>
      <c r="J392">
        <v>2026</v>
      </c>
      <c r="K392">
        <v>7</v>
      </c>
      <c r="L392" t="s">
        <v>94</v>
      </c>
      <c r="M392">
        <v>-1052.1850988471849</v>
      </c>
      <c r="N392">
        <v>1</v>
      </c>
      <c r="O392">
        <v>-1052.1850988471849</v>
      </c>
      <c r="P392" t="s">
        <v>95</v>
      </c>
      <c r="Q392">
        <v>1</v>
      </c>
    </row>
    <row r="393" spans="1:17" x14ac:dyDescent="0.25">
      <c r="A393" t="s">
        <v>2595</v>
      </c>
      <c r="B393" t="s">
        <v>258</v>
      </c>
      <c r="C393" t="s">
        <v>323</v>
      </c>
      <c r="D393" t="s">
        <v>108</v>
      </c>
      <c r="E393" t="s">
        <v>101</v>
      </c>
      <c r="F393">
        <v>40700</v>
      </c>
      <c r="G393" t="s">
        <v>911</v>
      </c>
      <c r="I393" t="s">
        <v>324</v>
      </c>
      <c r="J393">
        <v>2026</v>
      </c>
      <c r="K393">
        <v>7</v>
      </c>
      <c r="L393" t="s">
        <v>94</v>
      </c>
      <c r="M393">
        <v>0</v>
      </c>
      <c r="N393">
        <v>1</v>
      </c>
      <c r="O393">
        <v>0</v>
      </c>
      <c r="P393" t="s">
        <v>95</v>
      </c>
      <c r="Q393">
        <v>0</v>
      </c>
    </row>
    <row r="394" spans="1:17" x14ac:dyDescent="0.25">
      <c r="A394" t="s">
        <v>2595</v>
      </c>
      <c r="B394" t="s">
        <v>258</v>
      </c>
      <c r="C394" t="s">
        <v>323</v>
      </c>
      <c r="D394" t="s">
        <v>108</v>
      </c>
      <c r="E394" t="s">
        <v>102</v>
      </c>
      <c r="F394">
        <v>40700</v>
      </c>
      <c r="G394" t="s">
        <v>911</v>
      </c>
      <c r="I394" t="s">
        <v>325</v>
      </c>
      <c r="J394">
        <v>2026</v>
      </c>
      <c r="K394">
        <v>7</v>
      </c>
      <c r="L394" t="s">
        <v>94</v>
      </c>
      <c r="M394">
        <v>-549597.30656818894</v>
      </c>
      <c r="N394">
        <v>1</v>
      </c>
      <c r="O394">
        <v>-549597.30656818894</v>
      </c>
      <c r="P394" t="s">
        <v>95</v>
      </c>
      <c r="Q394" t="s">
        <v>96</v>
      </c>
    </row>
    <row r="395" spans="1:17" x14ac:dyDescent="0.25">
      <c r="A395" t="s">
        <v>2595</v>
      </c>
      <c r="B395" t="s">
        <v>258</v>
      </c>
      <c r="C395" t="s">
        <v>323</v>
      </c>
      <c r="D395" t="s">
        <v>108</v>
      </c>
      <c r="E395" t="s">
        <v>93</v>
      </c>
      <c r="F395">
        <v>40700</v>
      </c>
      <c r="G395" t="s">
        <v>911</v>
      </c>
      <c r="I395" t="s">
        <v>325</v>
      </c>
      <c r="J395">
        <v>2026</v>
      </c>
      <c r="K395">
        <v>7</v>
      </c>
      <c r="L395" t="s">
        <v>94</v>
      </c>
      <c r="M395">
        <v>-166662.73562640001</v>
      </c>
      <c r="N395">
        <v>1</v>
      </c>
      <c r="O395">
        <v>-166662.73562640001</v>
      </c>
      <c r="P395" t="s">
        <v>95</v>
      </c>
      <c r="Q395" t="s">
        <v>96</v>
      </c>
    </row>
    <row r="396" spans="1:17" x14ac:dyDescent="0.25">
      <c r="A396" t="s">
        <v>2595</v>
      </c>
      <c r="B396" t="s">
        <v>258</v>
      </c>
      <c r="C396" t="s">
        <v>323</v>
      </c>
      <c r="D396" t="s">
        <v>108</v>
      </c>
      <c r="E396" t="s">
        <v>102</v>
      </c>
      <c r="F396">
        <v>40700</v>
      </c>
      <c r="G396" t="s">
        <v>911</v>
      </c>
      <c r="I396" t="s">
        <v>326</v>
      </c>
      <c r="J396">
        <v>2026</v>
      </c>
      <c r="K396">
        <v>7</v>
      </c>
      <c r="L396" t="s">
        <v>94</v>
      </c>
      <c r="M396">
        <v>-1194328.65282464</v>
      </c>
      <c r="N396">
        <v>1</v>
      </c>
      <c r="O396">
        <v>-1194328.65282464</v>
      </c>
      <c r="P396" t="s">
        <v>95</v>
      </c>
      <c r="Q396" t="s">
        <v>96</v>
      </c>
    </row>
    <row r="397" spans="1:17" x14ac:dyDescent="0.25">
      <c r="A397" t="s">
        <v>2595</v>
      </c>
      <c r="B397" t="s">
        <v>258</v>
      </c>
      <c r="C397" t="s">
        <v>323</v>
      </c>
      <c r="D397" t="s">
        <v>108</v>
      </c>
      <c r="E397" t="s">
        <v>101</v>
      </c>
      <c r="F397">
        <v>40700</v>
      </c>
      <c r="G397" t="s">
        <v>911</v>
      </c>
      <c r="I397" t="s">
        <v>3142</v>
      </c>
      <c r="J397">
        <v>2026</v>
      </c>
      <c r="K397">
        <v>7</v>
      </c>
      <c r="L397" t="s">
        <v>94</v>
      </c>
      <c r="M397">
        <v>-31892.3</v>
      </c>
      <c r="N397">
        <v>1</v>
      </c>
      <c r="O397">
        <v>-31892.3</v>
      </c>
      <c r="P397" t="s">
        <v>95</v>
      </c>
      <c r="Q397">
        <v>1</v>
      </c>
    </row>
    <row r="398" spans="1:17" x14ac:dyDescent="0.25">
      <c r="A398" t="s">
        <v>2595</v>
      </c>
      <c r="B398" t="s">
        <v>258</v>
      </c>
      <c r="C398" t="s">
        <v>323</v>
      </c>
      <c r="D398" t="s">
        <v>108</v>
      </c>
      <c r="E398" t="s">
        <v>102</v>
      </c>
      <c r="F398">
        <v>40700</v>
      </c>
      <c r="G398" t="s">
        <v>911</v>
      </c>
      <c r="I398" t="s">
        <v>328</v>
      </c>
      <c r="J398">
        <v>2026</v>
      </c>
      <c r="K398">
        <v>7</v>
      </c>
      <c r="L398" t="s">
        <v>94</v>
      </c>
      <c r="M398">
        <v>431657.27662461734</v>
      </c>
      <c r="N398">
        <v>1</v>
      </c>
      <c r="O398">
        <v>431657.27662461734</v>
      </c>
      <c r="P398" t="s">
        <v>95</v>
      </c>
      <c r="Q398" t="s">
        <v>96</v>
      </c>
    </row>
    <row r="399" spans="1:17" x14ac:dyDescent="0.25">
      <c r="A399" t="s">
        <v>2595</v>
      </c>
      <c r="B399" t="s">
        <v>258</v>
      </c>
      <c r="C399" t="s">
        <v>323</v>
      </c>
      <c r="D399" t="s">
        <v>108</v>
      </c>
      <c r="E399" t="s">
        <v>93</v>
      </c>
      <c r="F399">
        <v>40700</v>
      </c>
      <c r="G399" t="s">
        <v>911</v>
      </c>
      <c r="I399" t="s">
        <v>328</v>
      </c>
      <c r="J399">
        <v>2026</v>
      </c>
      <c r="K399">
        <v>7</v>
      </c>
      <c r="L399" t="s">
        <v>94</v>
      </c>
      <c r="M399">
        <v>230227.6243449999</v>
      </c>
      <c r="N399">
        <v>1</v>
      </c>
      <c r="O399">
        <v>230227.6243449999</v>
      </c>
      <c r="P399" t="s">
        <v>95</v>
      </c>
      <c r="Q399" t="s">
        <v>96</v>
      </c>
    </row>
    <row r="400" spans="1:17" x14ac:dyDescent="0.25">
      <c r="A400" t="s">
        <v>2595</v>
      </c>
      <c r="B400" t="s">
        <v>258</v>
      </c>
      <c r="C400" t="s">
        <v>323</v>
      </c>
      <c r="D400" t="s">
        <v>108</v>
      </c>
      <c r="E400" t="s">
        <v>102</v>
      </c>
      <c r="F400">
        <v>40700</v>
      </c>
      <c r="G400" t="s">
        <v>911</v>
      </c>
      <c r="I400" t="s">
        <v>329</v>
      </c>
      <c r="J400">
        <v>2026</v>
      </c>
      <c r="K400">
        <v>7</v>
      </c>
      <c r="L400" t="s">
        <v>94</v>
      </c>
      <c r="M400">
        <v>1342253.3077111638</v>
      </c>
      <c r="N400">
        <v>1</v>
      </c>
      <c r="O400">
        <v>1342253.3077111638</v>
      </c>
      <c r="P400" t="s">
        <v>95</v>
      </c>
      <c r="Q400" t="s">
        <v>96</v>
      </c>
    </row>
    <row r="401" spans="1:17" x14ac:dyDescent="0.25">
      <c r="A401" t="s">
        <v>2595</v>
      </c>
      <c r="B401" t="s">
        <v>258</v>
      </c>
      <c r="C401" t="s">
        <v>323</v>
      </c>
      <c r="D401" t="s">
        <v>108</v>
      </c>
      <c r="E401" t="s">
        <v>105</v>
      </c>
      <c r="F401">
        <v>40700</v>
      </c>
      <c r="G401" t="s">
        <v>911</v>
      </c>
      <c r="I401" t="s">
        <v>330</v>
      </c>
      <c r="J401">
        <v>2026</v>
      </c>
      <c r="K401">
        <v>7</v>
      </c>
      <c r="L401" t="s">
        <v>94</v>
      </c>
      <c r="M401">
        <v>0</v>
      </c>
      <c r="N401">
        <v>1</v>
      </c>
      <c r="O401">
        <v>0</v>
      </c>
      <c r="P401" t="s">
        <v>95</v>
      </c>
      <c r="Q401">
        <v>1</v>
      </c>
    </row>
    <row r="402" spans="1:17" x14ac:dyDescent="0.25">
      <c r="A402" t="s">
        <v>2382</v>
      </c>
      <c r="B402" t="s">
        <v>258</v>
      </c>
      <c r="C402" t="s">
        <v>258</v>
      </c>
      <c r="D402" t="s">
        <v>108</v>
      </c>
      <c r="E402" t="s">
        <v>105</v>
      </c>
      <c r="F402">
        <v>40700</v>
      </c>
      <c r="G402" t="s">
        <v>911</v>
      </c>
      <c r="I402" t="s">
        <v>260</v>
      </c>
      <c r="J402">
        <v>2026</v>
      </c>
      <c r="K402">
        <v>7</v>
      </c>
      <c r="L402" t="s">
        <v>94</v>
      </c>
      <c r="M402">
        <v>0</v>
      </c>
      <c r="N402">
        <v>1</v>
      </c>
      <c r="O402">
        <v>0</v>
      </c>
      <c r="P402" t="s">
        <v>95</v>
      </c>
      <c r="Q402">
        <v>0</v>
      </c>
    </row>
    <row r="403" spans="1:17" x14ac:dyDescent="0.25">
      <c r="A403" t="s">
        <v>2382</v>
      </c>
      <c r="B403" t="s">
        <v>258</v>
      </c>
      <c r="C403" t="s">
        <v>258</v>
      </c>
      <c r="D403" t="s">
        <v>108</v>
      </c>
      <c r="E403" t="s">
        <v>93</v>
      </c>
      <c r="F403">
        <v>40700</v>
      </c>
      <c r="G403" t="s">
        <v>911</v>
      </c>
      <c r="I403" t="s">
        <v>261</v>
      </c>
      <c r="J403">
        <v>2026</v>
      </c>
      <c r="K403">
        <v>7</v>
      </c>
      <c r="L403" t="s">
        <v>94</v>
      </c>
      <c r="M403">
        <v>0</v>
      </c>
      <c r="N403">
        <v>1</v>
      </c>
      <c r="O403">
        <v>0</v>
      </c>
      <c r="P403" t="s">
        <v>95</v>
      </c>
      <c r="Q403">
        <v>0</v>
      </c>
    </row>
    <row r="404" spans="1:17" x14ac:dyDescent="0.25">
      <c r="A404" t="s">
        <v>2382</v>
      </c>
      <c r="B404" t="s">
        <v>258</v>
      </c>
      <c r="C404" t="s">
        <v>258</v>
      </c>
      <c r="D404" t="s">
        <v>108</v>
      </c>
      <c r="E404" t="s">
        <v>102</v>
      </c>
      <c r="F404">
        <v>40700</v>
      </c>
      <c r="G404" t="s">
        <v>911</v>
      </c>
      <c r="I404" t="s">
        <v>262</v>
      </c>
      <c r="J404">
        <v>2026</v>
      </c>
      <c r="K404">
        <v>7</v>
      </c>
      <c r="L404" t="s">
        <v>94</v>
      </c>
      <c r="M404">
        <v>0</v>
      </c>
      <c r="N404">
        <v>1</v>
      </c>
      <c r="O404">
        <v>0</v>
      </c>
      <c r="P404" t="s">
        <v>95</v>
      </c>
      <c r="Q404">
        <v>1</v>
      </c>
    </row>
    <row r="405" spans="1:17" x14ac:dyDescent="0.25">
      <c r="A405" t="s">
        <v>2382</v>
      </c>
      <c r="B405" t="s">
        <v>258</v>
      </c>
      <c r="C405" t="s">
        <v>258</v>
      </c>
      <c r="D405" t="s">
        <v>108</v>
      </c>
      <c r="E405" t="s">
        <v>105</v>
      </c>
      <c r="F405">
        <v>40700</v>
      </c>
      <c r="G405" t="s">
        <v>911</v>
      </c>
      <c r="I405" t="s">
        <v>260</v>
      </c>
      <c r="J405">
        <v>2026</v>
      </c>
      <c r="K405">
        <v>7</v>
      </c>
      <c r="L405" t="s">
        <v>94</v>
      </c>
      <c r="M405">
        <v>0</v>
      </c>
      <c r="N405">
        <v>1</v>
      </c>
      <c r="O405">
        <v>0</v>
      </c>
      <c r="P405" t="s">
        <v>95</v>
      </c>
      <c r="Q405">
        <v>0</v>
      </c>
    </row>
    <row r="406" spans="1:17" x14ac:dyDescent="0.25">
      <c r="A406" t="s">
        <v>2382</v>
      </c>
      <c r="B406" t="s">
        <v>258</v>
      </c>
      <c r="C406" t="s">
        <v>258</v>
      </c>
      <c r="D406" t="s">
        <v>108</v>
      </c>
      <c r="E406" t="s">
        <v>93</v>
      </c>
      <c r="F406">
        <v>40700</v>
      </c>
      <c r="G406" t="s">
        <v>911</v>
      </c>
      <c r="I406" t="s">
        <v>261</v>
      </c>
      <c r="J406">
        <v>2026</v>
      </c>
      <c r="K406">
        <v>7</v>
      </c>
      <c r="L406" t="s">
        <v>94</v>
      </c>
      <c r="M406">
        <v>0</v>
      </c>
      <c r="N406">
        <v>1</v>
      </c>
      <c r="O406">
        <v>0</v>
      </c>
      <c r="P406" t="s">
        <v>95</v>
      </c>
      <c r="Q406">
        <v>0</v>
      </c>
    </row>
    <row r="407" spans="1:17" x14ac:dyDescent="0.25">
      <c r="A407" t="s">
        <v>2382</v>
      </c>
      <c r="B407" t="s">
        <v>258</v>
      </c>
      <c r="C407" t="s">
        <v>258</v>
      </c>
      <c r="D407" t="s">
        <v>108</v>
      </c>
      <c r="E407" t="s">
        <v>102</v>
      </c>
      <c r="F407">
        <v>40700</v>
      </c>
      <c r="G407" t="s">
        <v>911</v>
      </c>
      <c r="I407" t="s">
        <v>262</v>
      </c>
      <c r="J407">
        <v>2026</v>
      </c>
      <c r="K407">
        <v>7</v>
      </c>
      <c r="L407" t="s">
        <v>94</v>
      </c>
      <c r="M407">
        <v>0</v>
      </c>
      <c r="N407">
        <v>1</v>
      </c>
      <c r="O407">
        <v>0</v>
      </c>
      <c r="P407" t="s">
        <v>95</v>
      </c>
      <c r="Q407">
        <v>1</v>
      </c>
    </row>
    <row r="408" spans="1:17" x14ac:dyDescent="0.25">
      <c r="A408" t="s">
        <v>2382</v>
      </c>
      <c r="B408" t="s">
        <v>258</v>
      </c>
      <c r="C408" t="s">
        <v>258</v>
      </c>
      <c r="D408" t="s">
        <v>108</v>
      </c>
      <c r="E408" t="s">
        <v>93</v>
      </c>
      <c r="F408">
        <v>40700</v>
      </c>
      <c r="G408" t="s">
        <v>911</v>
      </c>
      <c r="I408" t="s">
        <v>261</v>
      </c>
      <c r="J408">
        <v>2026</v>
      </c>
      <c r="K408">
        <v>7</v>
      </c>
      <c r="L408" t="s">
        <v>94</v>
      </c>
      <c r="M408">
        <v>0</v>
      </c>
      <c r="N408">
        <v>1</v>
      </c>
      <c r="O408">
        <v>0</v>
      </c>
      <c r="P408" t="s">
        <v>95</v>
      </c>
      <c r="Q408">
        <v>0</v>
      </c>
    </row>
    <row r="409" spans="1:17" x14ac:dyDescent="0.25">
      <c r="A409" t="s">
        <v>2382</v>
      </c>
      <c r="B409" t="s">
        <v>258</v>
      </c>
      <c r="C409" t="s">
        <v>258</v>
      </c>
      <c r="D409" t="s">
        <v>108</v>
      </c>
      <c r="E409" t="s">
        <v>114</v>
      </c>
      <c r="F409">
        <v>40700</v>
      </c>
      <c r="G409" t="s">
        <v>911</v>
      </c>
      <c r="I409" t="s">
        <v>331</v>
      </c>
      <c r="J409">
        <v>2026</v>
      </c>
      <c r="K409">
        <v>7</v>
      </c>
      <c r="L409" t="s">
        <v>94</v>
      </c>
      <c r="M409">
        <v>0</v>
      </c>
      <c r="N409">
        <v>1</v>
      </c>
      <c r="O409">
        <v>0</v>
      </c>
      <c r="P409" t="s">
        <v>95</v>
      </c>
      <c r="Q409" t="s">
        <v>96</v>
      </c>
    </row>
    <row r="410" spans="1:17" x14ac:dyDescent="0.25">
      <c r="A410" t="s">
        <v>2382</v>
      </c>
      <c r="B410" t="s">
        <v>258</v>
      </c>
      <c r="C410" t="s">
        <v>258</v>
      </c>
      <c r="D410" t="s">
        <v>108</v>
      </c>
      <c r="E410" t="s">
        <v>103</v>
      </c>
      <c r="F410">
        <v>40700</v>
      </c>
      <c r="G410" t="s">
        <v>911</v>
      </c>
      <c r="I410" t="s">
        <v>331</v>
      </c>
      <c r="J410">
        <v>2026</v>
      </c>
      <c r="K410">
        <v>7</v>
      </c>
      <c r="L410" t="s">
        <v>94</v>
      </c>
      <c r="M410">
        <v>55.301689199993611</v>
      </c>
      <c r="N410">
        <v>1</v>
      </c>
      <c r="O410">
        <v>55.301689199993611</v>
      </c>
      <c r="P410" t="s">
        <v>95</v>
      </c>
      <c r="Q410" t="s">
        <v>96</v>
      </c>
    </row>
    <row r="411" spans="1:17" x14ac:dyDescent="0.25">
      <c r="A411" t="s">
        <v>2382</v>
      </c>
      <c r="B411" t="s">
        <v>258</v>
      </c>
      <c r="C411" t="s">
        <v>258</v>
      </c>
      <c r="D411" t="s">
        <v>108</v>
      </c>
      <c r="E411" t="s">
        <v>105</v>
      </c>
      <c r="F411">
        <v>40700</v>
      </c>
      <c r="G411" t="s">
        <v>911</v>
      </c>
      <c r="I411" t="s">
        <v>331</v>
      </c>
      <c r="J411">
        <v>2026</v>
      </c>
      <c r="K411">
        <v>7</v>
      </c>
      <c r="L411" t="s">
        <v>94</v>
      </c>
      <c r="M411">
        <v>124726.02376293764</v>
      </c>
      <c r="N411">
        <v>1</v>
      </c>
      <c r="O411">
        <v>124726.02376293764</v>
      </c>
      <c r="P411" t="s">
        <v>95</v>
      </c>
      <c r="Q411" t="s">
        <v>96</v>
      </c>
    </row>
    <row r="412" spans="1:17" x14ac:dyDescent="0.25">
      <c r="A412" t="s">
        <v>2382</v>
      </c>
      <c r="B412" t="s">
        <v>258</v>
      </c>
      <c r="C412" t="s">
        <v>258</v>
      </c>
      <c r="D412" t="s">
        <v>108</v>
      </c>
      <c r="E412" t="s">
        <v>93</v>
      </c>
      <c r="F412">
        <v>40700</v>
      </c>
      <c r="G412" t="s">
        <v>911</v>
      </c>
      <c r="I412" t="s">
        <v>331</v>
      </c>
      <c r="J412">
        <v>2026</v>
      </c>
      <c r="K412">
        <v>7</v>
      </c>
      <c r="L412" t="s">
        <v>94</v>
      </c>
      <c r="M412">
        <v>5486.6799860997126</v>
      </c>
      <c r="N412">
        <v>1</v>
      </c>
      <c r="O412">
        <v>5486.6799860997126</v>
      </c>
      <c r="P412" t="s">
        <v>95</v>
      </c>
      <c r="Q412" t="s">
        <v>96</v>
      </c>
    </row>
    <row r="413" spans="1:17" x14ac:dyDescent="0.25">
      <c r="A413" t="s">
        <v>2382</v>
      </c>
      <c r="B413" t="s">
        <v>258</v>
      </c>
      <c r="C413" t="s">
        <v>258</v>
      </c>
      <c r="D413" t="s">
        <v>108</v>
      </c>
      <c r="E413" t="s">
        <v>101</v>
      </c>
      <c r="F413">
        <v>40700</v>
      </c>
      <c r="G413" t="s">
        <v>911</v>
      </c>
      <c r="I413" t="s">
        <v>331</v>
      </c>
      <c r="J413">
        <v>2026</v>
      </c>
      <c r="K413">
        <v>7</v>
      </c>
      <c r="L413" t="s">
        <v>94</v>
      </c>
      <c r="M413">
        <v>-742786.63404008851</v>
      </c>
      <c r="N413">
        <v>1</v>
      </c>
      <c r="O413">
        <v>-742786.63404008851</v>
      </c>
      <c r="P413" t="s">
        <v>95</v>
      </c>
      <c r="Q413" t="s">
        <v>96</v>
      </c>
    </row>
    <row r="414" spans="1:17" x14ac:dyDescent="0.25">
      <c r="A414" t="s">
        <v>2382</v>
      </c>
      <c r="B414" t="s">
        <v>258</v>
      </c>
      <c r="C414" t="s">
        <v>258</v>
      </c>
      <c r="D414" t="s">
        <v>108</v>
      </c>
      <c r="E414" t="s">
        <v>102</v>
      </c>
      <c r="F414">
        <v>40700</v>
      </c>
      <c r="G414" t="s">
        <v>911</v>
      </c>
      <c r="I414" t="s">
        <v>331</v>
      </c>
      <c r="J414">
        <v>2026</v>
      </c>
      <c r="K414">
        <v>7</v>
      </c>
      <c r="L414" t="s">
        <v>94</v>
      </c>
      <c r="M414">
        <v>5468.7035515985917</v>
      </c>
      <c r="N414">
        <v>1</v>
      </c>
      <c r="O414">
        <v>5468.7035515985917</v>
      </c>
      <c r="P414" t="s">
        <v>95</v>
      </c>
      <c r="Q414" t="s">
        <v>96</v>
      </c>
    </row>
    <row r="415" spans="1:17" x14ac:dyDescent="0.25">
      <c r="A415" t="s">
        <v>2382</v>
      </c>
      <c r="B415" t="s">
        <v>258</v>
      </c>
      <c r="C415" t="s">
        <v>258</v>
      </c>
      <c r="D415" t="s">
        <v>108</v>
      </c>
      <c r="E415" t="s">
        <v>104</v>
      </c>
      <c r="F415">
        <v>40700</v>
      </c>
      <c r="G415" t="s">
        <v>911</v>
      </c>
      <c r="I415" t="s">
        <v>331</v>
      </c>
      <c r="J415">
        <v>2026</v>
      </c>
      <c r="K415">
        <v>7</v>
      </c>
      <c r="L415" t="s">
        <v>94</v>
      </c>
      <c r="M415">
        <v>1558.0898005634517</v>
      </c>
      <c r="N415">
        <v>1</v>
      </c>
      <c r="O415">
        <v>1558.0898005634517</v>
      </c>
      <c r="P415" t="s">
        <v>95</v>
      </c>
      <c r="Q415" t="s">
        <v>96</v>
      </c>
    </row>
    <row r="416" spans="1:17" x14ac:dyDescent="0.25">
      <c r="A416" t="s">
        <v>2382</v>
      </c>
      <c r="B416" t="s">
        <v>258</v>
      </c>
      <c r="C416" t="s">
        <v>258</v>
      </c>
      <c r="D416" t="s">
        <v>108</v>
      </c>
      <c r="E416" t="s">
        <v>114</v>
      </c>
      <c r="F416">
        <v>40700</v>
      </c>
      <c r="G416" t="s">
        <v>911</v>
      </c>
      <c r="I416" t="s">
        <v>331</v>
      </c>
      <c r="J416">
        <v>2026</v>
      </c>
      <c r="K416">
        <v>7</v>
      </c>
      <c r="L416" t="s">
        <v>94</v>
      </c>
      <c r="M416">
        <v>-0.01</v>
      </c>
      <c r="N416">
        <v>1</v>
      </c>
      <c r="O416">
        <v>-0.01</v>
      </c>
      <c r="P416" t="s">
        <v>95</v>
      </c>
      <c r="Q416" t="s">
        <v>96</v>
      </c>
    </row>
    <row r="417" spans="1:17" x14ac:dyDescent="0.25">
      <c r="A417" t="s">
        <v>2382</v>
      </c>
      <c r="B417" t="s">
        <v>258</v>
      </c>
      <c r="C417" t="s">
        <v>258</v>
      </c>
      <c r="D417" t="s">
        <v>108</v>
      </c>
      <c r="E417" t="s">
        <v>112</v>
      </c>
      <c r="F417">
        <v>40700</v>
      </c>
      <c r="G417" t="s">
        <v>911</v>
      </c>
      <c r="I417" t="s">
        <v>331</v>
      </c>
      <c r="J417">
        <v>2026</v>
      </c>
      <c r="K417">
        <v>7</v>
      </c>
      <c r="L417" t="s">
        <v>94</v>
      </c>
      <c r="M417">
        <v>15.861949999999524</v>
      </c>
      <c r="N417">
        <v>1</v>
      </c>
      <c r="O417">
        <v>15.861949999999524</v>
      </c>
      <c r="P417" t="s">
        <v>95</v>
      </c>
      <c r="Q417" t="s">
        <v>96</v>
      </c>
    </row>
    <row r="418" spans="1:17" x14ac:dyDescent="0.25">
      <c r="A418" t="s">
        <v>2382</v>
      </c>
      <c r="B418" t="s">
        <v>258</v>
      </c>
      <c r="C418" t="s">
        <v>258</v>
      </c>
      <c r="D418" t="s">
        <v>108</v>
      </c>
      <c r="E418" t="s">
        <v>93</v>
      </c>
      <c r="F418">
        <v>40700</v>
      </c>
      <c r="G418" t="s">
        <v>911</v>
      </c>
      <c r="I418" t="s">
        <v>331</v>
      </c>
      <c r="J418">
        <v>2026</v>
      </c>
      <c r="K418">
        <v>7</v>
      </c>
      <c r="L418" t="s">
        <v>94</v>
      </c>
      <c r="M418">
        <v>1246.3541969539365</v>
      </c>
      <c r="N418">
        <v>1</v>
      </c>
      <c r="O418">
        <v>1246.3541969539365</v>
      </c>
      <c r="P418" t="s">
        <v>95</v>
      </c>
      <c r="Q418" t="s">
        <v>96</v>
      </c>
    </row>
    <row r="419" spans="1:17" x14ac:dyDescent="0.25">
      <c r="A419" t="s">
        <v>2382</v>
      </c>
      <c r="B419" t="s">
        <v>258</v>
      </c>
      <c r="C419" t="s">
        <v>258</v>
      </c>
      <c r="D419" t="s">
        <v>108</v>
      </c>
      <c r="E419" t="s">
        <v>101</v>
      </c>
      <c r="F419">
        <v>40700</v>
      </c>
      <c r="G419" t="s">
        <v>911</v>
      </c>
      <c r="I419" t="s">
        <v>331</v>
      </c>
      <c r="J419">
        <v>2026</v>
      </c>
      <c r="K419">
        <v>7</v>
      </c>
      <c r="L419" t="s">
        <v>94</v>
      </c>
      <c r="M419">
        <v>269.63750870153308</v>
      </c>
      <c r="N419">
        <v>1</v>
      </c>
      <c r="O419">
        <v>269.63750870153308</v>
      </c>
      <c r="P419" t="s">
        <v>95</v>
      </c>
      <c r="Q419" t="s">
        <v>96</v>
      </c>
    </row>
    <row r="420" spans="1:17" x14ac:dyDescent="0.25">
      <c r="A420" t="s">
        <v>2382</v>
      </c>
      <c r="B420" t="s">
        <v>258</v>
      </c>
      <c r="C420" t="s">
        <v>258</v>
      </c>
      <c r="D420" t="s">
        <v>108</v>
      </c>
      <c r="E420" t="s">
        <v>102</v>
      </c>
      <c r="F420">
        <v>40700</v>
      </c>
      <c r="G420" t="s">
        <v>911</v>
      </c>
      <c r="I420" t="s">
        <v>331</v>
      </c>
      <c r="J420">
        <v>2026</v>
      </c>
      <c r="K420">
        <v>7</v>
      </c>
      <c r="L420" t="s">
        <v>94</v>
      </c>
      <c r="M420">
        <v>1991.074993052287</v>
      </c>
      <c r="N420">
        <v>1</v>
      </c>
      <c r="O420">
        <v>1991.074993052287</v>
      </c>
      <c r="P420" t="s">
        <v>95</v>
      </c>
      <c r="Q420" t="s">
        <v>96</v>
      </c>
    </row>
    <row r="421" spans="1:17" x14ac:dyDescent="0.25">
      <c r="A421" t="s">
        <v>2382</v>
      </c>
      <c r="B421" t="s">
        <v>258</v>
      </c>
      <c r="C421" t="s">
        <v>258</v>
      </c>
      <c r="D421" t="s">
        <v>108</v>
      </c>
      <c r="E421" t="s">
        <v>103</v>
      </c>
      <c r="F421">
        <v>40700</v>
      </c>
      <c r="G421" t="s">
        <v>911</v>
      </c>
      <c r="I421" t="s">
        <v>331</v>
      </c>
      <c r="J421">
        <v>2026</v>
      </c>
      <c r="K421">
        <v>7</v>
      </c>
      <c r="L421" t="s">
        <v>94</v>
      </c>
      <c r="M421">
        <v>-0.30168919999361066</v>
      </c>
      <c r="N421">
        <v>1</v>
      </c>
      <c r="O421">
        <v>-0.30168919999361066</v>
      </c>
      <c r="P421" t="s">
        <v>95</v>
      </c>
      <c r="Q421" t="s">
        <v>96</v>
      </c>
    </row>
    <row r="422" spans="1:17" x14ac:dyDescent="0.25">
      <c r="A422" t="s">
        <v>2382</v>
      </c>
      <c r="B422" t="s">
        <v>258</v>
      </c>
      <c r="C422" t="s">
        <v>258</v>
      </c>
      <c r="D422" t="s">
        <v>108</v>
      </c>
      <c r="E422" t="s">
        <v>104</v>
      </c>
      <c r="F422">
        <v>40700</v>
      </c>
      <c r="G422" t="s">
        <v>911</v>
      </c>
      <c r="I422" t="s">
        <v>331</v>
      </c>
      <c r="J422">
        <v>2026</v>
      </c>
      <c r="K422">
        <v>7</v>
      </c>
      <c r="L422" t="s">
        <v>94</v>
      </c>
      <c r="M422">
        <v>-1379.1469255634438</v>
      </c>
      <c r="N422">
        <v>1</v>
      </c>
      <c r="O422">
        <v>-1379.1469255634438</v>
      </c>
      <c r="P422" t="s">
        <v>95</v>
      </c>
      <c r="Q422" t="s">
        <v>96</v>
      </c>
    </row>
    <row r="423" spans="1:17" x14ac:dyDescent="0.25">
      <c r="A423" t="s">
        <v>2382</v>
      </c>
      <c r="B423" t="s">
        <v>258</v>
      </c>
      <c r="C423" t="s">
        <v>258</v>
      </c>
      <c r="D423" t="s">
        <v>108</v>
      </c>
      <c r="E423" t="s">
        <v>105</v>
      </c>
      <c r="F423">
        <v>40700</v>
      </c>
      <c r="G423" t="s">
        <v>911</v>
      </c>
      <c r="I423" t="s">
        <v>331</v>
      </c>
      <c r="J423">
        <v>2026</v>
      </c>
      <c r="K423">
        <v>7</v>
      </c>
      <c r="L423" t="s">
        <v>94</v>
      </c>
      <c r="M423">
        <v>675.88249181164429</v>
      </c>
      <c r="N423">
        <v>1</v>
      </c>
      <c r="O423">
        <v>675.88249181164429</v>
      </c>
      <c r="P423" t="s">
        <v>95</v>
      </c>
      <c r="Q423" t="s">
        <v>96</v>
      </c>
    </row>
    <row r="424" spans="1:17" x14ac:dyDescent="0.25">
      <c r="A424" t="s">
        <v>2382</v>
      </c>
      <c r="B424" t="s">
        <v>258</v>
      </c>
      <c r="C424" t="s">
        <v>258</v>
      </c>
      <c r="D424" t="s">
        <v>108</v>
      </c>
      <c r="E424" t="s">
        <v>112</v>
      </c>
      <c r="F424">
        <v>40700</v>
      </c>
      <c r="G424" t="s">
        <v>911</v>
      </c>
      <c r="I424" t="s">
        <v>331</v>
      </c>
      <c r="J424">
        <v>2026</v>
      </c>
      <c r="K424">
        <v>7</v>
      </c>
      <c r="L424" t="s">
        <v>94</v>
      </c>
      <c r="M424">
        <v>0.13805000000047585</v>
      </c>
      <c r="N424">
        <v>1</v>
      </c>
      <c r="O424">
        <v>0.13805000000047585</v>
      </c>
      <c r="P424" t="s">
        <v>95</v>
      </c>
      <c r="Q424" t="s">
        <v>96</v>
      </c>
    </row>
    <row r="425" spans="1:17" x14ac:dyDescent="0.25">
      <c r="A425" t="s">
        <v>2382</v>
      </c>
      <c r="B425" t="s">
        <v>258</v>
      </c>
      <c r="C425" t="s">
        <v>258</v>
      </c>
      <c r="D425" t="s">
        <v>108</v>
      </c>
      <c r="E425" t="s">
        <v>114</v>
      </c>
      <c r="F425">
        <v>40700</v>
      </c>
      <c r="G425" t="s">
        <v>911</v>
      </c>
      <c r="I425" t="s">
        <v>331</v>
      </c>
      <c r="J425">
        <v>2026</v>
      </c>
      <c r="K425">
        <v>7</v>
      </c>
      <c r="L425" t="s">
        <v>94</v>
      </c>
      <c r="M425">
        <v>0.01</v>
      </c>
      <c r="N425">
        <v>1</v>
      </c>
      <c r="O425">
        <v>0.01</v>
      </c>
      <c r="P425" t="s">
        <v>95</v>
      </c>
      <c r="Q425" t="s">
        <v>96</v>
      </c>
    </row>
    <row r="426" spans="1:17" x14ac:dyDescent="0.25">
      <c r="A426" t="s">
        <v>2610</v>
      </c>
      <c r="B426" t="s">
        <v>268</v>
      </c>
      <c r="C426" t="s">
        <v>265</v>
      </c>
      <c r="D426" t="s">
        <v>336</v>
      </c>
      <c r="E426" t="s">
        <v>101</v>
      </c>
      <c r="F426">
        <v>40700</v>
      </c>
      <c r="G426" t="s">
        <v>911</v>
      </c>
      <c r="I426" t="s">
        <v>269</v>
      </c>
      <c r="J426">
        <v>2026</v>
      </c>
      <c r="K426">
        <v>7</v>
      </c>
      <c r="L426" t="s">
        <v>94</v>
      </c>
      <c r="M426">
        <v>-2068.0329141499992</v>
      </c>
      <c r="N426">
        <v>1</v>
      </c>
      <c r="O426">
        <v>-2068.0329141499992</v>
      </c>
      <c r="P426" t="s">
        <v>615</v>
      </c>
      <c r="Q426">
        <v>1</v>
      </c>
    </row>
    <row r="427" spans="1:17" x14ac:dyDescent="0.25">
      <c r="A427" t="s">
        <v>2610</v>
      </c>
      <c r="B427" t="s">
        <v>398</v>
      </c>
      <c r="C427" t="s">
        <v>265</v>
      </c>
      <c r="D427" t="s">
        <v>336</v>
      </c>
      <c r="E427" t="s">
        <v>101</v>
      </c>
      <c r="F427">
        <v>40700</v>
      </c>
      <c r="G427" t="s">
        <v>911</v>
      </c>
      <c r="I427" t="s">
        <v>269</v>
      </c>
      <c r="J427">
        <v>2026</v>
      </c>
      <c r="K427">
        <v>7</v>
      </c>
      <c r="L427" t="s">
        <v>94</v>
      </c>
      <c r="M427">
        <v>-8097.2162781999996</v>
      </c>
      <c r="N427">
        <v>1</v>
      </c>
      <c r="O427">
        <v>-8097.2162781999996</v>
      </c>
      <c r="P427" t="s">
        <v>615</v>
      </c>
      <c r="Q427">
        <v>1</v>
      </c>
    </row>
    <row r="428" spans="1:17" x14ac:dyDescent="0.25">
      <c r="A428" t="s">
        <v>2610</v>
      </c>
      <c r="B428" t="s">
        <v>399</v>
      </c>
      <c r="C428" t="s">
        <v>265</v>
      </c>
      <c r="D428" t="s">
        <v>336</v>
      </c>
      <c r="E428" t="s">
        <v>101</v>
      </c>
      <c r="F428">
        <v>40700</v>
      </c>
      <c r="G428" t="s">
        <v>911</v>
      </c>
      <c r="I428" t="s">
        <v>269</v>
      </c>
      <c r="J428">
        <v>2026</v>
      </c>
      <c r="K428">
        <v>7</v>
      </c>
      <c r="L428" t="s">
        <v>94</v>
      </c>
      <c r="M428">
        <v>-8153.6158980499995</v>
      </c>
      <c r="N428">
        <v>1</v>
      </c>
      <c r="O428">
        <v>-8153.6158980499995</v>
      </c>
      <c r="P428" t="s">
        <v>615</v>
      </c>
      <c r="Q428">
        <v>1</v>
      </c>
    </row>
    <row r="429" spans="1:17" x14ac:dyDescent="0.25">
      <c r="A429" t="s">
        <v>2610</v>
      </c>
      <c r="B429" t="s">
        <v>272</v>
      </c>
      <c r="C429" t="s">
        <v>265</v>
      </c>
      <c r="D429" t="s">
        <v>336</v>
      </c>
      <c r="E429" t="s">
        <v>101</v>
      </c>
      <c r="F429">
        <v>40700</v>
      </c>
      <c r="G429" t="s">
        <v>911</v>
      </c>
      <c r="I429" t="s">
        <v>269</v>
      </c>
      <c r="J429">
        <v>2026</v>
      </c>
      <c r="K429">
        <v>7</v>
      </c>
      <c r="L429" t="s">
        <v>94</v>
      </c>
      <c r="M429">
        <v>-3328.3677035000001</v>
      </c>
      <c r="N429">
        <v>1</v>
      </c>
      <c r="O429">
        <v>-3328.3677035000001</v>
      </c>
      <c r="P429" t="s">
        <v>615</v>
      </c>
      <c r="Q429">
        <v>1</v>
      </c>
    </row>
    <row r="430" spans="1:17" x14ac:dyDescent="0.25">
      <c r="A430" t="s">
        <v>2610</v>
      </c>
      <c r="B430" t="s">
        <v>3155</v>
      </c>
      <c r="C430" t="s">
        <v>265</v>
      </c>
      <c r="D430" t="s">
        <v>336</v>
      </c>
      <c r="E430" t="s">
        <v>101</v>
      </c>
      <c r="F430">
        <v>40700</v>
      </c>
      <c r="G430" t="s">
        <v>911</v>
      </c>
      <c r="I430" t="s">
        <v>269</v>
      </c>
      <c r="J430">
        <v>2026</v>
      </c>
      <c r="K430">
        <v>7</v>
      </c>
      <c r="L430" t="s">
        <v>94</v>
      </c>
      <c r="M430">
        <v>-1152.2845316500002</v>
      </c>
      <c r="N430">
        <v>1</v>
      </c>
      <c r="O430">
        <v>-1152.2845316500002</v>
      </c>
      <c r="P430" t="s">
        <v>615</v>
      </c>
      <c r="Q430">
        <v>1</v>
      </c>
    </row>
    <row r="431" spans="1:17" x14ac:dyDescent="0.25">
      <c r="A431" t="s">
        <v>2610</v>
      </c>
      <c r="B431" t="s">
        <v>3156</v>
      </c>
      <c r="C431" t="s">
        <v>265</v>
      </c>
      <c r="D431" t="s">
        <v>336</v>
      </c>
      <c r="E431" t="s">
        <v>101</v>
      </c>
      <c r="F431">
        <v>40700</v>
      </c>
      <c r="G431" t="s">
        <v>911</v>
      </c>
      <c r="I431" t="s">
        <v>269</v>
      </c>
      <c r="J431">
        <v>2026</v>
      </c>
      <c r="K431">
        <v>7</v>
      </c>
      <c r="L431" t="s">
        <v>94</v>
      </c>
      <c r="M431">
        <v>-23287.359230799997</v>
      </c>
      <c r="N431">
        <v>1</v>
      </c>
      <c r="O431">
        <v>-23287.359230799997</v>
      </c>
      <c r="P431" t="s">
        <v>615</v>
      </c>
      <c r="Q431">
        <v>1</v>
      </c>
    </row>
    <row r="432" spans="1:17" x14ac:dyDescent="0.25">
      <c r="A432" t="s">
        <v>2610</v>
      </c>
      <c r="B432" t="s">
        <v>3157</v>
      </c>
      <c r="C432" t="s">
        <v>265</v>
      </c>
      <c r="D432" t="s">
        <v>336</v>
      </c>
      <c r="E432" t="s">
        <v>101</v>
      </c>
      <c r="F432">
        <v>40700</v>
      </c>
      <c r="G432" t="s">
        <v>911</v>
      </c>
      <c r="I432" t="s">
        <v>269</v>
      </c>
      <c r="J432">
        <v>2026</v>
      </c>
      <c r="K432">
        <v>7</v>
      </c>
      <c r="L432" t="s">
        <v>94</v>
      </c>
      <c r="M432">
        <v>-3323.7456339499995</v>
      </c>
      <c r="N432">
        <v>1</v>
      </c>
      <c r="O432">
        <v>-3323.7456339499995</v>
      </c>
      <c r="P432" t="s">
        <v>615</v>
      </c>
      <c r="Q432">
        <v>1</v>
      </c>
    </row>
    <row r="433" spans="1:17" x14ac:dyDescent="0.25">
      <c r="A433" t="s">
        <v>2610</v>
      </c>
      <c r="B433" t="s">
        <v>3158</v>
      </c>
      <c r="C433" t="s">
        <v>265</v>
      </c>
      <c r="D433" t="s">
        <v>336</v>
      </c>
      <c r="E433" t="s">
        <v>101</v>
      </c>
      <c r="F433">
        <v>40700</v>
      </c>
      <c r="G433" t="s">
        <v>911</v>
      </c>
      <c r="I433" t="s">
        <v>269</v>
      </c>
      <c r="J433">
        <v>2026</v>
      </c>
      <c r="K433">
        <v>7</v>
      </c>
      <c r="L433" t="s">
        <v>94</v>
      </c>
      <c r="M433">
        <v>-14864.863613949998</v>
      </c>
      <c r="N433">
        <v>1</v>
      </c>
      <c r="O433">
        <v>-14864.863613949998</v>
      </c>
      <c r="P433" t="s">
        <v>615</v>
      </c>
      <c r="Q433">
        <v>1</v>
      </c>
    </row>
    <row r="434" spans="1:17" x14ac:dyDescent="0.25">
      <c r="A434" t="s">
        <v>2610</v>
      </c>
      <c r="B434" t="s">
        <v>3159</v>
      </c>
      <c r="C434" t="s">
        <v>265</v>
      </c>
      <c r="D434" t="s">
        <v>336</v>
      </c>
      <c r="E434" t="s">
        <v>101</v>
      </c>
      <c r="F434">
        <v>40700</v>
      </c>
      <c r="G434" t="s">
        <v>911</v>
      </c>
      <c r="I434" t="s">
        <v>269</v>
      </c>
      <c r="J434">
        <v>2026</v>
      </c>
      <c r="K434">
        <v>7</v>
      </c>
      <c r="L434" t="s">
        <v>94</v>
      </c>
      <c r="M434">
        <v>-4348.7424368499996</v>
      </c>
      <c r="N434">
        <v>1</v>
      </c>
      <c r="O434">
        <v>-4348.7424368499996</v>
      </c>
      <c r="P434" t="s">
        <v>615</v>
      </c>
      <c r="Q434">
        <v>1</v>
      </c>
    </row>
    <row r="435" spans="1:17" x14ac:dyDescent="0.25">
      <c r="A435" t="s">
        <v>2610</v>
      </c>
      <c r="B435" t="s">
        <v>3160</v>
      </c>
      <c r="C435" t="s">
        <v>265</v>
      </c>
      <c r="D435" t="s">
        <v>336</v>
      </c>
      <c r="E435" t="s">
        <v>101</v>
      </c>
      <c r="F435">
        <v>40700</v>
      </c>
      <c r="G435" t="s">
        <v>911</v>
      </c>
      <c r="I435" t="s">
        <v>269</v>
      </c>
      <c r="J435">
        <v>2026</v>
      </c>
      <c r="K435">
        <v>7</v>
      </c>
      <c r="L435" t="s">
        <v>94</v>
      </c>
      <c r="M435">
        <v>-1498.3706888499999</v>
      </c>
      <c r="N435">
        <v>1</v>
      </c>
      <c r="O435">
        <v>-1498.3706888499999</v>
      </c>
      <c r="P435" t="s">
        <v>615</v>
      </c>
      <c r="Q435">
        <v>1</v>
      </c>
    </row>
    <row r="436" spans="1:17" x14ac:dyDescent="0.25">
      <c r="A436" t="s">
        <v>2392</v>
      </c>
      <c r="B436" t="s">
        <v>293</v>
      </c>
      <c r="C436" t="s">
        <v>107</v>
      </c>
      <c r="D436" t="s">
        <v>336</v>
      </c>
      <c r="E436" t="s">
        <v>101</v>
      </c>
      <c r="F436">
        <v>40700</v>
      </c>
      <c r="G436" t="s">
        <v>911</v>
      </c>
      <c r="I436" t="s">
        <v>269</v>
      </c>
      <c r="J436">
        <v>2026</v>
      </c>
      <c r="K436">
        <v>7</v>
      </c>
      <c r="L436" t="s">
        <v>94</v>
      </c>
      <c r="M436">
        <v>-4931.392036199999</v>
      </c>
      <c r="N436">
        <v>1</v>
      </c>
      <c r="O436">
        <v>-4931.392036199999</v>
      </c>
      <c r="P436" t="s">
        <v>615</v>
      </c>
      <c r="Q436">
        <v>1</v>
      </c>
    </row>
    <row r="437" spans="1:17" x14ac:dyDescent="0.25">
      <c r="A437" t="s">
        <v>2610</v>
      </c>
      <c r="B437" t="s">
        <v>716</v>
      </c>
      <c r="C437" t="s">
        <v>265</v>
      </c>
      <c r="D437" t="s">
        <v>336</v>
      </c>
      <c r="E437" t="s">
        <v>101</v>
      </c>
      <c r="F437">
        <v>40700</v>
      </c>
      <c r="G437" t="s">
        <v>911</v>
      </c>
      <c r="I437" t="s">
        <v>269</v>
      </c>
      <c r="J437">
        <v>2026</v>
      </c>
      <c r="K437">
        <v>7</v>
      </c>
      <c r="L437" t="s">
        <v>94</v>
      </c>
      <c r="M437">
        <v>-4568.1358526999993</v>
      </c>
      <c r="N437">
        <v>1</v>
      </c>
      <c r="O437">
        <v>-4568.1358526999993</v>
      </c>
      <c r="P437" t="s">
        <v>615</v>
      </c>
      <c r="Q437">
        <v>1</v>
      </c>
    </row>
    <row r="438" spans="1:17" x14ac:dyDescent="0.25">
      <c r="A438" t="s">
        <v>2610</v>
      </c>
      <c r="B438" t="s">
        <v>3161</v>
      </c>
      <c r="C438" t="s">
        <v>265</v>
      </c>
      <c r="D438" t="s">
        <v>336</v>
      </c>
      <c r="E438" t="s">
        <v>101</v>
      </c>
      <c r="F438">
        <v>40700</v>
      </c>
      <c r="G438" t="s">
        <v>911</v>
      </c>
      <c r="I438" t="s">
        <v>269</v>
      </c>
      <c r="J438">
        <v>2026</v>
      </c>
      <c r="K438">
        <v>7</v>
      </c>
      <c r="L438" t="s">
        <v>94</v>
      </c>
      <c r="M438">
        <v>-772.0753011999999</v>
      </c>
      <c r="N438">
        <v>1</v>
      </c>
      <c r="O438">
        <v>-772.0753011999999</v>
      </c>
      <c r="P438" t="s">
        <v>615</v>
      </c>
      <c r="Q438">
        <v>1</v>
      </c>
    </row>
    <row r="439" spans="1:17" x14ac:dyDescent="0.25">
      <c r="A439" t="s">
        <v>2392</v>
      </c>
      <c r="B439" t="s">
        <v>3162</v>
      </c>
      <c r="C439" t="s">
        <v>107</v>
      </c>
      <c r="D439" t="s">
        <v>336</v>
      </c>
      <c r="E439" t="s">
        <v>101</v>
      </c>
      <c r="F439">
        <v>40700</v>
      </c>
      <c r="G439" t="s">
        <v>911</v>
      </c>
      <c r="I439" t="s">
        <v>269</v>
      </c>
      <c r="J439">
        <v>2026</v>
      </c>
      <c r="K439">
        <v>7</v>
      </c>
      <c r="L439" t="s">
        <v>94</v>
      </c>
      <c r="M439">
        <v>-324.72665539999991</v>
      </c>
      <c r="N439">
        <v>1</v>
      </c>
      <c r="O439">
        <v>-324.72665539999991</v>
      </c>
      <c r="P439" t="s">
        <v>615</v>
      </c>
      <c r="Q439">
        <v>1</v>
      </c>
    </row>
    <row r="440" spans="1:17" x14ac:dyDescent="0.25">
      <c r="A440" t="s">
        <v>2610</v>
      </c>
      <c r="B440" t="s">
        <v>721</v>
      </c>
      <c r="C440" t="s">
        <v>265</v>
      </c>
      <c r="D440" t="s">
        <v>336</v>
      </c>
      <c r="E440" t="s">
        <v>101</v>
      </c>
      <c r="F440">
        <v>40700</v>
      </c>
      <c r="G440" t="s">
        <v>911</v>
      </c>
      <c r="I440" t="s">
        <v>269</v>
      </c>
      <c r="J440">
        <v>2026</v>
      </c>
      <c r="K440">
        <v>7</v>
      </c>
      <c r="L440" t="s">
        <v>94</v>
      </c>
      <c r="M440">
        <v>-2327.7462789000001</v>
      </c>
      <c r="N440">
        <v>1</v>
      </c>
      <c r="O440">
        <v>-2327.7462789000001</v>
      </c>
      <c r="P440" t="s">
        <v>615</v>
      </c>
      <c r="Q440">
        <v>1</v>
      </c>
    </row>
    <row r="441" spans="1:17" x14ac:dyDescent="0.25">
      <c r="A441" t="s">
        <v>2610</v>
      </c>
      <c r="B441" t="s">
        <v>725</v>
      </c>
      <c r="C441" t="s">
        <v>265</v>
      </c>
      <c r="D441" t="s">
        <v>336</v>
      </c>
      <c r="E441" t="s">
        <v>101</v>
      </c>
      <c r="F441">
        <v>40700</v>
      </c>
      <c r="G441" t="s">
        <v>911</v>
      </c>
      <c r="I441" t="s">
        <v>269</v>
      </c>
      <c r="J441">
        <v>2026</v>
      </c>
      <c r="K441">
        <v>7</v>
      </c>
      <c r="L441" t="s">
        <v>94</v>
      </c>
      <c r="M441">
        <v>-1898.8313252999997</v>
      </c>
      <c r="N441">
        <v>1</v>
      </c>
      <c r="O441">
        <v>-1898.8313252999997</v>
      </c>
      <c r="P441" t="s">
        <v>615</v>
      </c>
      <c r="Q441">
        <v>1</v>
      </c>
    </row>
    <row r="442" spans="1:17" x14ac:dyDescent="0.25">
      <c r="A442" t="s">
        <v>2392</v>
      </c>
      <c r="B442" t="s">
        <v>408</v>
      </c>
      <c r="C442" t="s">
        <v>107</v>
      </c>
      <c r="D442" t="s">
        <v>336</v>
      </c>
      <c r="E442" t="s">
        <v>101</v>
      </c>
      <c r="F442">
        <v>40700</v>
      </c>
      <c r="G442" t="s">
        <v>911</v>
      </c>
      <c r="I442" t="s">
        <v>269</v>
      </c>
      <c r="J442">
        <v>2026</v>
      </c>
      <c r="K442">
        <v>7</v>
      </c>
      <c r="L442" t="s">
        <v>94</v>
      </c>
      <c r="M442">
        <v>-5186.7235097999992</v>
      </c>
      <c r="N442">
        <v>1</v>
      </c>
      <c r="O442">
        <v>-5186.7235097999992</v>
      </c>
      <c r="P442" t="s">
        <v>615</v>
      </c>
      <c r="Q442">
        <v>1</v>
      </c>
    </row>
    <row r="443" spans="1:17" x14ac:dyDescent="0.25">
      <c r="A443" t="s">
        <v>2610</v>
      </c>
      <c r="B443" t="s">
        <v>726</v>
      </c>
      <c r="C443" t="s">
        <v>265</v>
      </c>
      <c r="D443" t="s">
        <v>336</v>
      </c>
      <c r="E443" t="s">
        <v>101</v>
      </c>
      <c r="F443">
        <v>40700</v>
      </c>
      <c r="G443" t="s">
        <v>911</v>
      </c>
      <c r="I443" t="s">
        <v>269</v>
      </c>
      <c r="J443">
        <v>2026</v>
      </c>
      <c r="K443">
        <v>7</v>
      </c>
      <c r="L443" t="s">
        <v>94</v>
      </c>
      <c r="M443">
        <v>-1641.2945773000001</v>
      </c>
      <c r="N443">
        <v>1</v>
      </c>
      <c r="O443">
        <v>-1641.2945773000001</v>
      </c>
      <c r="P443" t="s">
        <v>615</v>
      </c>
      <c r="Q443">
        <v>1</v>
      </c>
    </row>
    <row r="444" spans="1:17" x14ac:dyDescent="0.25">
      <c r="A444" t="s">
        <v>2610</v>
      </c>
      <c r="B444" t="s">
        <v>727</v>
      </c>
      <c r="C444" t="s">
        <v>265</v>
      </c>
      <c r="D444" t="s">
        <v>336</v>
      </c>
      <c r="E444" t="s">
        <v>101</v>
      </c>
      <c r="F444">
        <v>40700</v>
      </c>
      <c r="G444" t="s">
        <v>911</v>
      </c>
      <c r="I444" t="s">
        <v>269</v>
      </c>
      <c r="J444">
        <v>2026</v>
      </c>
      <c r="K444">
        <v>7</v>
      </c>
      <c r="L444" t="s">
        <v>94</v>
      </c>
      <c r="M444">
        <v>-11757.971782199998</v>
      </c>
      <c r="N444">
        <v>1</v>
      </c>
      <c r="O444">
        <v>-11757.971782199998</v>
      </c>
      <c r="P444" t="s">
        <v>615</v>
      </c>
      <c r="Q444">
        <v>1</v>
      </c>
    </row>
    <row r="445" spans="1:17" x14ac:dyDescent="0.25">
      <c r="A445" t="s">
        <v>2392</v>
      </c>
      <c r="B445" t="s">
        <v>412</v>
      </c>
      <c r="C445" t="s">
        <v>107</v>
      </c>
      <c r="D445" t="s">
        <v>336</v>
      </c>
      <c r="E445" t="s">
        <v>101</v>
      </c>
      <c r="F445">
        <v>40700</v>
      </c>
      <c r="G445" t="s">
        <v>911</v>
      </c>
      <c r="I445" t="s">
        <v>269</v>
      </c>
      <c r="J445">
        <v>2026</v>
      </c>
      <c r="K445">
        <v>7</v>
      </c>
      <c r="L445" t="s">
        <v>94</v>
      </c>
      <c r="M445">
        <v>-39126.001603849989</v>
      </c>
      <c r="N445">
        <v>1</v>
      </c>
      <c r="O445">
        <v>-39126.001603849989</v>
      </c>
      <c r="P445" t="s">
        <v>615</v>
      </c>
      <c r="Q445">
        <v>1</v>
      </c>
    </row>
    <row r="446" spans="1:17" x14ac:dyDescent="0.25">
      <c r="A446" t="s">
        <v>2610</v>
      </c>
      <c r="B446" t="s">
        <v>416</v>
      </c>
      <c r="C446" t="s">
        <v>265</v>
      </c>
      <c r="D446" t="s">
        <v>336</v>
      </c>
      <c r="E446" t="s">
        <v>101</v>
      </c>
      <c r="F446">
        <v>40700</v>
      </c>
      <c r="G446" t="s">
        <v>911</v>
      </c>
      <c r="I446" t="s">
        <v>269</v>
      </c>
      <c r="J446">
        <v>2026</v>
      </c>
      <c r="K446">
        <v>7</v>
      </c>
      <c r="L446" t="s">
        <v>94</v>
      </c>
      <c r="M446">
        <v>-721.36217790000001</v>
      </c>
      <c r="N446">
        <v>1</v>
      </c>
      <c r="O446">
        <v>-721.36217790000001</v>
      </c>
      <c r="P446" t="s">
        <v>615</v>
      </c>
      <c r="Q446">
        <v>1</v>
      </c>
    </row>
    <row r="447" spans="1:17" x14ac:dyDescent="0.25">
      <c r="A447" t="s">
        <v>2610</v>
      </c>
      <c r="B447" t="s">
        <v>3163</v>
      </c>
      <c r="C447" t="s">
        <v>265</v>
      </c>
      <c r="D447" t="s">
        <v>336</v>
      </c>
      <c r="E447" t="s">
        <v>101</v>
      </c>
      <c r="F447">
        <v>40700</v>
      </c>
      <c r="G447" t="s">
        <v>911</v>
      </c>
      <c r="I447" t="s">
        <v>269</v>
      </c>
      <c r="J447">
        <v>2026</v>
      </c>
      <c r="K447">
        <v>7</v>
      </c>
      <c r="L447" t="s">
        <v>94</v>
      </c>
      <c r="M447">
        <v>-1941.5284945000001</v>
      </c>
      <c r="N447">
        <v>1</v>
      </c>
      <c r="O447">
        <v>-1941.5284945000001</v>
      </c>
      <c r="P447" t="s">
        <v>615</v>
      </c>
      <c r="Q447">
        <v>1</v>
      </c>
    </row>
    <row r="448" spans="1:17" x14ac:dyDescent="0.25">
      <c r="A448" t="s">
        <v>2610</v>
      </c>
      <c r="B448" t="s">
        <v>277</v>
      </c>
      <c r="C448" t="s">
        <v>265</v>
      </c>
      <c r="D448" t="s">
        <v>336</v>
      </c>
      <c r="E448" t="s">
        <v>101</v>
      </c>
      <c r="F448">
        <v>40700</v>
      </c>
      <c r="G448" t="s">
        <v>911</v>
      </c>
      <c r="I448" t="s">
        <v>269</v>
      </c>
      <c r="J448">
        <v>2026</v>
      </c>
      <c r="K448">
        <v>7</v>
      </c>
      <c r="L448" t="s">
        <v>94</v>
      </c>
      <c r="M448">
        <v>-68310.152678950006</v>
      </c>
      <c r="N448">
        <v>1</v>
      </c>
      <c r="O448">
        <v>-68310.152678950006</v>
      </c>
      <c r="P448" t="s">
        <v>615</v>
      </c>
      <c r="Q448">
        <v>1</v>
      </c>
    </row>
    <row r="449" spans="1:17" x14ac:dyDescent="0.25">
      <c r="A449" t="s">
        <v>2610</v>
      </c>
      <c r="B449" t="s">
        <v>279</v>
      </c>
      <c r="C449" t="s">
        <v>265</v>
      </c>
      <c r="D449" t="s">
        <v>336</v>
      </c>
      <c r="E449" t="s">
        <v>101</v>
      </c>
      <c r="F449">
        <v>40700</v>
      </c>
      <c r="G449" t="s">
        <v>911</v>
      </c>
      <c r="I449" t="s">
        <v>269</v>
      </c>
      <c r="J449">
        <v>2026</v>
      </c>
      <c r="K449">
        <v>7</v>
      </c>
      <c r="L449" t="s">
        <v>94</v>
      </c>
      <c r="M449">
        <v>-3284.3263540499997</v>
      </c>
      <c r="N449">
        <v>1</v>
      </c>
      <c r="O449">
        <v>-3284.3263540499997</v>
      </c>
      <c r="P449" t="s">
        <v>615</v>
      </c>
      <c r="Q449">
        <v>1</v>
      </c>
    </row>
    <row r="450" spans="1:17" x14ac:dyDescent="0.25">
      <c r="A450" t="s">
        <v>2392</v>
      </c>
      <c r="B450" t="s">
        <v>430</v>
      </c>
      <c r="C450" t="s">
        <v>107</v>
      </c>
      <c r="D450" t="s">
        <v>336</v>
      </c>
      <c r="E450" t="s">
        <v>101</v>
      </c>
      <c r="F450">
        <v>40700</v>
      </c>
      <c r="G450" t="s">
        <v>911</v>
      </c>
      <c r="I450" t="s">
        <v>269</v>
      </c>
      <c r="J450">
        <v>2026</v>
      </c>
      <c r="K450">
        <v>7</v>
      </c>
      <c r="L450" t="s">
        <v>94</v>
      </c>
      <c r="M450">
        <v>-55791.567290899999</v>
      </c>
      <c r="N450">
        <v>1</v>
      </c>
      <c r="O450">
        <v>-55791.567290899999</v>
      </c>
      <c r="P450" t="s">
        <v>615</v>
      </c>
      <c r="Q450">
        <v>1</v>
      </c>
    </row>
    <row r="451" spans="1:17" x14ac:dyDescent="0.25">
      <c r="A451" t="s">
        <v>2392</v>
      </c>
      <c r="B451" t="s">
        <v>434</v>
      </c>
      <c r="C451" t="s">
        <v>107</v>
      </c>
      <c r="D451" t="s">
        <v>336</v>
      </c>
      <c r="E451" t="s">
        <v>101</v>
      </c>
      <c r="F451">
        <v>40700</v>
      </c>
      <c r="G451" t="s">
        <v>911</v>
      </c>
      <c r="I451" t="s">
        <v>269</v>
      </c>
      <c r="J451">
        <v>2026</v>
      </c>
      <c r="K451">
        <v>7</v>
      </c>
      <c r="L451" t="s">
        <v>94</v>
      </c>
      <c r="M451">
        <v>-29038.571577749997</v>
      </c>
      <c r="N451">
        <v>1</v>
      </c>
      <c r="O451">
        <v>-29038.571577749997</v>
      </c>
      <c r="P451" t="s">
        <v>615</v>
      </c>
      <c r="Q451">
        <v>1</v>
      </c>
    </row>
    <row r="452" spans="1:17" x14ac:dyDescent="0.25">
      <c r="A452" t="s">
        <v>2392</v>
      </c>
      <c r="B452" t="s">
        <v>3164</v>
      </c>
      <c r="C452" t="s">
        <v>107</v>
      </c>
      <c r="D452" t="s">
        <v>336</v>
      </c>
      <c r="E452" t="s">
        <v>101</v>
      </c>
      <c r="F452">
        <v>40700</v>
      </c>
      <c r="G452" t="s">
        <v>911</v>
      </c>
      <c r="I452" t="s">
        <v>269</v>
      </c>
      <c r="J452">
        <v>2026</v>
      </c>
      <c r="K452">
        <v>7</v>
      </c>
      <c r="L452" t="s">
        <v>94</v>
      </c>
      <c r="M452">
        <v>-1546.7734596999999</v>
      </c>
      <c r="N452">
        <v>1</v>
      </c>
      <c r="O452">
        <v>-1546.7734596999999</v>
      </c>
      <c r="P452" t="s">
        <v>615</v>
      </c>
      <c r="Q452">
        <v>1</v>
      </c>
    </row>
    <row r="453" spans="1:17" x14ac:dyDescent="0.25">
      <c r="A453" t="s">
        <v>2516</v>
      </c>
      <c r="B453" t="s">
        <v>748</v>
      </c>
      <c r="C453" t="s">
        <v>296</v>
      </c>
      <c r="D453" t="s">
        <v>336</v>
      </c>
      <c r="E453" t="s">
        <v>101</v>
      </c>
      <c r="F453">
        <v>40700</v>
      </c>
      <c r="G453" t="s">
        <v>911</v>
      </c>
      <c r="I453" t="s">
        <v>269</v>
      </c>
      <c r="J453">
        <v>2026</v>
      </c>
      <c r="K453">
        <v>7</v>
      </c>
      <c r="L453" t="s">
        <v>94</v>
      </c>
      <c r="M453">
        <v>-1873.3000884499995</v>
      </c>
      <c r="N453">
        <v>1</v>
      </c>
      <c r="O453">
        <v>-1873.3000884499995</v>
      </c>
      <c r="P453" t="s">
        <v>615</v>
      </c>
      <c r="Q453">
        <v>1</v>
      </c>
    </row>
    <row r="454" spans="1:17" x14ac:dyDescent="0.25">
      <c r="A454" t="s">
        <v>2610</v>
      </c>
      <c r="B454" t="s">
        <v>452</v>
      </c>
      <c r="C454" t="s">
        <v>265</v>
      </c>
      <c r="D454" t="s">
        <v>336</v>
      </c>
      <c r="E454" t="s">
        <v>101</v>
      </c>
      <c r="F454">
        <v>40700</v>
      </c>
      <c r="G454" t="s">
        <v>911</v>
      </c>
      <c r="I454" t="s">
        <v>269</v>
      </c>
      <c r="J454">
        <v>2026</v>
      </c>
      <c r="K454">
        <v>7</v>
      </c>
      <c r="L454" t="s">
        <v>94</v>
      </c>
      <c r="M454">
        <v>-2998.5945723999998</v>
      </c>
      <c r="N454">
        <v>1</v>
      </c>
      <c r="O454">
        <v>-2998.5945723999998</v>
      </c>
      <c r="P454" t="s">
        <v>615</v>
      </c>
      <c r="Q454">
        <v>1</v>
      </c>
    </row>
    <row r="455" spans="1:17" x14ac:dyDescent="0.25">
      <c r="A455" t="s">
        <v>2392</v>
      </c>
      <c r="B455" t="s">
        <v>348</v>
      </c>
      <c r="C455" t="s">
        <v>107</v>
      </c>
      <c r="D455" t="s">
        <v>336</v>
      </c>
      <c r="E455" t="s">
        <v>101</v>
      </c>
      <c r="F455">
        <v>40700</v>
      </c>
      <c r="G455" t="s">
        <v>911</v>
      </c>
      <c r="I455" t="s">
        <v>269</v>
      </c>
      <c r="J455">
        <v>2026</v>
      </c>
      <c r="K455">
        <v>7</v>
      </c>
      <c r="L455" t="s">
        <v>94</v>
      </c>
      <c r="M455">
        <v>-30922.051955199993</v>
      </c>
      <c r="N455">
        <v>1</v>
      </c>
      <c r="O455">
        <v>-30922.051955199993</v>
      </c>
      <c r="P455" t="s">
        <v>615</v>
      </c>
      <c r="Q455">
        <v>1</v>
      </c>
    </row>
    <row r="456" spans="1:17" x14ac:dyDescent="0.25">
      <c r="A456" t="s">
        <v>2516</v>
      </c>
      <c r="B456" t="s">
        <v>297</v>
      </c>
      <c r="C456" t="s">
        <v>296</v>
      </c>
      <c r="D456" t="s">
        <v>336</v>
      </c>
      <c r="E456" t="s">
        <v>101</v>
      </c>
      <c r="F456">
        <v>40700</v>
      </c>
      <c r="G456" t="s">
        <v>911</v>
      </c>
      <c r="I456" t="s">
        <v>269</v>
      </c>
      <c r="J456">
        <v>2026</v>
      </c>
      <c r="K456">
        <v>7</v>
      </c>
      <c r="L456" t="s">
        <v>94</v>
      </c>
      <c r="M456">
        <v>-10660.203653399998</v>
      </c>
      <c r="N456">
        <v>1</v>
      </c>
      <c r="O456">
        <v>-10660.203653399998</v>
      </c>
      <c r="P456" t="s">
        <v>615</v>
      </c>
      <c r="Q456">
        <v>1</v>
      </c>
    </row>
    <row r="457" spans="1:17" x14ac:dyDescent="0.25">
      <c r="A457" t="s">
        <v>2516</v>
      </c>
      <c r="B457" t="s">
        <v>298</v>
      </c>
      <c r="C457" t="s">
        <v>296</v>
      </c>
      <c r="D457" t="s">
        <v>336</v>
      </c>
      <c r="E457" t="s">
        <v>101</v>
      </c>
      <c r="F457">
        <v>40700</v>
      </c>
      <c r="G457" t="s">
        <v>911</v>
      </c>
      <c r="I457" t="s">
        <v>269</v>
      </c>
      <c r="J457">
        <v>2026</v>
      </c>
      <c r="K457">
        <v>7</v>
      </c>
      <c r="L457" t="s">
        <v>94</v>
      </c>
      <c r="M457">
        <v>-5724.0544473</v>
      </c>
      <c r="N457">
        <v>1</v>
      </c>
      <c r="O457">
        <v>-5724.0544473</v>
      </c>
      <c r="P457" t="s">
        <v>615</v>
      </c>
      <c r="Q457">
        <v>1</v>
      </c>
    </row>
    <row r="458" spans="1:17" x14ac:dyDescent="0.25">
      <c r="A458" t="s">
        <v>2392</v>
      </c>
      <c r="B458" t="s">
        <v>349</v>
      </c>
      <c r="C458" t="s">
        <v>107</v>
      </c>
      <c r="D458" t="s">
        <v>336</v>
      </c>
      <c r="E458" t="s">
        <v>101</v>
      </c>
      <c r="F458">
        <v>40700</v>
      </c>
      <c r="G458" t="s">
        <v>911</v>
      </c>
      <c r="I458" t="s">
        <v>269</v>
      </c>
      <c r="J458">
        <v>2026</v>
      </c>
      <c r="K458">
        <v>7</v>
      </c>
      <c r="L458" t="s">
        <v>94</v>
      </c>
      <c r="M458">
        <v>-1199.9476622</v>
      </c>
      <c r="N458">
        <v>1</v>
      </c>
      <c r="O458">
        <v>-1199.9476622</v>
      </c>
      <c r="P458" t="s">
        <v>615</v>
      </c>
      <c r="Q458">
        <v>1</v>
      </c>
    </row>
    <row r="459" spans="1:17" x14ac:dyDescent="0.25">
      <c r="A459" t="s">
        <v>2392</v>
      </c>
      <c r="B459" t="s">
        <v>755</v>
      </c>
      <c r="C459" t="s">
        <v>107</v>
      </c>
      <c r="D459" t="s">
        <v>336</v>
      </c>
      <c r="E459" t="s">
        <v>101</v>
      </c>
      <c r="F459">
        <v>40700</v>
      </c>
      <c r="G459" t="s">
        <v>911</v>
      </c>
      <c r="I459" t="s">
        <v>269</v>
      </c>
      <c r="J459">
        <v>2026</v>
      </c>
      <c r="K459">
        <v>7</v>
      </c>
      <c r="L459" t="s">
        <v>94</v>
      </c>
      <c r="M459">
        <v>-355.13242204999989</v>
      </c>
      <c r="N459">
        <v>1</v>
      </c>
      <c r="O459">
        <v>-355.13242204999989</v>
      </c>
      <c r="P459" t="s">
        <v>615</v>
      </c>
      <c r="Q459">
        <v>1</v>
      </c>
    </row>
    <row r="460" spans="1:17" x14ac:dyDescent="0.25">
      <c r="A460" t="s">
        <v>2610</v>
      </c>
      <c r="B460" t="s">
        <v>280</v>
      </c>
      <c r="C460" t="s">
        <v>265</v>
      </c>
      <c r="D460" t="s">
        <v>336</v>
      </c>
      <c r="E460" t="s">
        <v>101</v>
      </c>
      <c r="F460">
        <v>40700</v>
      </c>
      <c r="G460" t="s">
        <v>911</v>
      </c>
      <c r="I460" t="s">
        <v>269</v>
      </c>
      <c r="J460">
        <v>2026</v>
      </c>
      <c r="K460">
        <v>7</v>
      </c>
      <c r="L460" t="s">
        <v>94</v>
      </c>
      <c r="M460">
        <v>-4142.10167525</v>
      </c>
      <c r="N460">
        <v>1</v>
      </c>
      <c r="O460">
        <v>-4142.10167525</v>
      </c>
      <c r="P460" t="s">
        <v>615</v>
      </c>
      <c r="Q460">
        <v>1</v>
      </c>
    </row>
    <row r="461" spans="1:17" x14ac:dyDescent="0.25">
      <c r="A461" t="s">
        <v>2610</v>
      </c>
      <c r="B461" t="s">
        <v>281</v>
      </c>
      <c r="C461" t="s">
        <v>265</v>
      </c>
      <c r="D461" t="s">
        <v>336</v>
      </c>
      <c r="E461" t="s">
        <v>101</v>
      </c>
      <c r="F461">
        <v>40700</v>
      </c>
      <c r="G461" t="s">
        <v>911</v>
      </c>
      <c r="I461" t="s">
        <v>269</v>
      </c>
      <c r="J461">
        <v>2026</v>
      </c>
      <c r="K461">
        <v>7</v>
      </c>
      <c r="L461" t="s">
        <v>94</v>
      </c>
      <c r="M461">
        <v>-86122.308213199984</v>
      </c>
      <c r="N461">
        <v>1</v>
      </c>
      <c r="O461">
        <v>-86122.308213199984</v>
      </c>
      <c r="P461" t="s">
        <v>615</v>
      </c>
      <c r="Q461">
        <v>1</v>
      </c>
    </row>
    <row r="462" spans="1:17" x14ac:dyDescent="0.25">
      <c r="A462" t="s">
        <v>2392</v>
      </c>
      <c r="B462" t="s">
        <v>469</v>
      </c>
      <c r="C462" t="s">
        <v>107</v>
      </c>
      <c r="D462" t="s">
        <v>336</v>
      </c>
      <c r="E462" t="s">
        <v>101</v>
      </c>
      <c r="F462">
        <v>40700</v>
      </c>
      <c r="G462" t="s">
        <v>911</v>
      </c>
      <c r="I462" t="s">
        <v>269</v>
      </c>
      <c r="J462">
        <v>2026</v>
      </c>
      <c r="K462">
        <v>7</v>
      </c>
      <c r="L462" t="s">
        <v>94</v>
      </c>
      <c r="M462">
        <v>-5100.6359291999997</v>
      </c>
      <c r="N462">
        <v>1</v>
      </c>
      <c r="O462">
        <v>-5100.6359291999997</v>
      </c>
      <c r="P462" t="s">
        <v>615</v>
      </c>
      <c r="Q462">
        <v>1</v>
      </c>
    </row>
    <row r="463" spans="1:17" x14ac:dyDescent="0.25">
      <c r="A463" t="s">
        <v>2392</v>
      </c>
      <c r="B463" t="s">
        <v>350</v>
      </c>
      <c r="C463" t="s">
        <v>107</v>
      </c>
      <c r="D463" t="s">
        <v>336</v>
      </c>
      <c r="E463" t="s">
        <v>101</v>
      </c>
      <c r="F463">
        <v>40700</v>
      </c>
      <c r="G463" t="s">
        <v>911</v>
      </c>
      <c r="I463" t="s">
        <v>269</v>
      </c>
      <c r="J463">
        <v>2026</v>
      </c>
      <c r="K463">
        <v>7</v>
      </c>
      <c r="L463" t="s">
        <v>94</v>
      </c>
      <c r="M463">
        <v>-10446.641387</v>
      </c>
      <c r="N463">
        <v>1</v>
      </c>
      <c r="O463">
        <v>-10446.641387</v>
      </c>
      <c r="P463" t="s">
        <v>615</v>
      </c>
      <c r="Q463">
        <v>1</v>
      </c>
    </row>
    <row r="464" spans="1:17" x14ac:dyDescent="0.25">
      <c r="A464" t="s">
        <v>2392</v>
      </c>
      <c r="B464" t="s">
        <v>471</v>
      </c>
      <c r="C464" t="s">
        <v>107</v>
      </c>
      <c r="D464" t="s">
        <v>336</v>
      </c>
      <c r="E464" t="s">
        <v>101</v>
      </c>
      <c r="F464">
        <v>40700</v>
      </c>
      <c r="G464" t="s">
        <v>911</v>
      </c>
      <c r="I464" t="s">
        <v>269</v>
      </c>
      <c r="J464">
        <v>2026</v>
      </c>
      <c r="K464">
        <v>7</v>
      </c>
      <c r="L464" t="s">
        <v>94</v>
      </c>
      <c r="M464">
        <v>-15020.79671085</v>
      </c>
      <c r="N464">
        <v>1</v>
      </c>
      <c r="O464">
        <v>-15020.79671085</v>
      </c>
      <c r="P464" t="s">
        <v>615</v>
      </c>
      <c r="Q464">
        <v>1</v>
      </c>
    </row>
    <row r="465" spans="1:17" x14ac:dyDescent="0.25">
      <c r="A465" t="s">
        <v>2516</v>
      </c>
      <c r="B465" t="s">
        <v>473</v>
      </c>
      <c r="C465" t="s">
        <v>296</v>
      </c>
      <c r="D465" t="s">
        <v>336</v>
      </c>
      <c r="E465" t="s">
        <v>101</v>
      </c>
      <c r="F465">
        <v>40700</v>
      </c>
      <c r="G465" t="s">
        <v>911</v>
      </c>
      <c r="I465" t="s">
        <v>269</v>
      </c>
      <c r="J465">
        <v>2026</v>
      </c>
      <c r="K465">
        <v>7</v>
      </c>
      <c r="L465" t="s">
        <v>94</v>
      </c>
      <c r="M465">
        <v>-12937.138554199999</v>
      </c>
      <c r="N465">
        <v>1</v>
      </c>
      <c r="O465">
        <v>-12937.138554199999</v>
      </c>
      <c r="P465" t="s">
        <v>615</v>
      </c>
      <c r="Q465">
        <v>1</v>
      </c>
    </row>
    <row r="466" spans="1:17" x14ac:dyDescent="0.25">
      <c r="A466" t="s">
        <v>2392</v>
      </c>
      <c r="B466" t="s">
        <v>480</v>
      </c>
      <c r="C466" t="s">
        <v>107</v>
      </c>
      <c r="D466" t="s">
        <v>336</v>
      </c>
      <c r="E466" t="s">
        <v>101</v>
      </c>
      <c r="F466">
        <v>40700</v>
      </c>
      <c r="G466" t="s">
        <v>911</v>
      </c>
      <c r="I466" t="s">
        <v>269</v>
      </c>
      <c r="J466">
        <v>2026</v>
      </c>
      <c r="K466">
        <v>7</v>
      </c>
      <c r="L466" t="s">
        <v>94</v>
      </c>
      <c r="M466">
        <v>-44958.704025549996</v>
      </c>
      <c r="N466">
        <v>1</v>
      </c>
      <c r="O466">
        <v>-44958.704025549996</v>
      </c>
      <c r="P466" t="s">
        <v>615</v>
      </c>
      <c r="Q466">
        <v>1</v>
      </c>
    </row>
    <row r="467" spans="1:17" x14ac:dyDescent="0.25">
      <c r="A467" t="s">
        <v>2392</v>
      </c>
      <c r="B467" t="s">
        <v>481</v>
      </c>
      <c r="C467" t="s">
        <v>107</v>
      </c>
      <c r="D467" t="s">
        <v>336</v>
      </c>
      <c r="E467" t="s">
        <v>101</v>
      </c>
      <c r="F467">
        <v>40700</v>
      </c>
      <c r="G467" t="s">
        <v>911</v>
      </c>
      <c r="I467" t="s">
        <v>269</v>
      </c>
      <c r="J467">
        <v>2026</v>
      </c>
      <c r="K467">
        <v>7</v>
      </c>
      <c r="L467" t="s">
        <v>94</v>
      </c>
      <c r="M467">
        <v>-12271.370852649998</v>
      </c>
      <c r="N467">
        <v>1</v>
      </c>
      <c r="O467">
        <v>-12271.370852649998</v>
      </c>
      <c r="P467" t="s">
        <v>615</v>
      </c>
      <c r="Q467">
        <v>1</v>
      </c>
    </row>
    <row r="468" spans="1:17" x14ac:dyDescent="0.25">
      <c r="A468" t="s">
        <v>2392</v>
      </c>
      <c r="B468" t="s">
        <v>483</v>
      </c>
      <c r="C468" t="s">
        <v>107</v>
      </c>
      <c r="D468" t="s">
        <v>336</v>
      </c>
      <c r="E468" t="s">
        <v>101</v>
      </c>
      <c r="F468">
        <v>40700</v>
      </c>
      <c r="G468" t="s">
        <v>911</v>
      </c>
      <c r="I468" t="s">
        <v>269</v>
      </c>
      <c r="J468">
        <v>2026</v>
      </c>
      <c r="K468">
        <v>7</v>
      </c>
      <c r="L468" t="s">
        <v>94</v>
      </c>
      <c r="M468">
        <v>-15215.384883649998</v>
      </c>
      <c r="N468">
        <v>1</v>
      </c>
      <c r="O468">
        <v>-15215.384883649998</v>
      </c>
      <c r="P468" t="s">
        <v>615</v>
      </c>
      <c r="Q468">
        <v>1</v>
      </c>
    </row>
    <row r="469" spans="1:17" x14ac:dyDescent="0.25">
      <c r="A469" t="s">
        <v>2610</v>
      </c>
      <c r="B469" t="s">
        <v>357</v>
      </c>
      <c r="C469" t="s">
        <v>265</v>
      </c>
      <c r="D469" t="s">
        <v>336</v>
      </c>
      <c r="E469" t="s">
        <v>101</v>
      </c>
      <c r="F469">
        <v>40700</v>
      </c>
      <c r="G469" t="s">
        <v>911</v>
      </c>
      <c r="I469" t="s">
        <v>269</v>
      </c>
      <c r="J469">
        <v>2026</v>
      </c>
      <c r="K469">
        <v>7</v>
      </c>
      <c r="L469" t="s">
        <v>94</v>
      </c>
      <c r="M469">
        <v>-47584.435278450001</v>
      </c>
      <c r="N469">
        <v>1</v>
      </c>
      <c r="O469">
        <v>-47584.435278450001</v>
      </c>
      <c r="P469" t="s">
        <v>615</v>
      </c>
      <c r="Q469">
        <v>1</v>
      </c>
    </row>
    <row r="470" spans="1:17" x14ac:dyDescent="0.25">
      <c r="A470" t="s">
        <v>2392</v>
      </c>
      <c r="B470" t="s">
        <v>493</v>
      </c>
      <c r="C470" t="s">
        <v>107</v>
      </c>
      <c r="D470" t="s">
        <v>336</v>
      </c>
      <c r="E470" t="s">
        <v>101</v>
      </c>
      <c r="F470">
        <v>40700</v>
      </c>
      <c r="G470" t="s">
        <v>911</v>
      </c>
      <c r="I470" t="s">
        <v>269</v>
      </c>
      <c r="J470">
        <v>2026</v>
      </c>
      <c r="K470">
        <v>7</v>
      </c>
      <c r="L470" t="s">
        <v>94</v>
      </c>
      <c r="M470">
        <v>-72040.015423599994</v>
      </c>
      <c r="N470">
        <v>1</v>
      </c>
      <c r="O470">
        <v>-72040.015423599994</v>
      </c>
      <c r="P470" t="s">
        <v>615</v>
      </c>
      <c r="Q470">
        <v>1</v>
      </c>
    </row>
    <row r="471" spans="1:17" x14ac:dyDescent="0.25">
      <c r="A471" t="s">
        <v>2392</v>
      </c>
      <c r="B471" t="s">
        <v>495</v>
      </c>
      <c r="C471" t="s">
        <v>107</v>
      </c>
      <c r="D471" t="s">
        <v>336</v>
      </c>
      <c r="E471" t="s">
        <v>101</v>
      </c>
      <c r="F471">
        <v>40700</v>
      </c>
      <c r="G471" t="s">
        <v>911</v>
      </c>
      <c r="I471" t="s">
        <v>269</v>
      </c>
      <c r="J471">
        <v>2026</v>
      </c>
      <c r="K471">
        <v>7</v>
      </c>
      <c r="L471" t="s">
        <v>94</v>
      </c>
      <c r="M471">
        <v>-13438.643335249999</v>
      </c>
      <c r="N471">
        <v>1</v>
      </c>
      <c r="O471">
        <v>-13438.643335249999</v>
      </c>
      <c r="P471" t="s">
        <v>615</v>
      </c>
      <c r="Q471">
        <v>1</v>
      </c>
    </row>
    <row r="472" spans="1:17" x14ac:dyDescent="0.25">
      <c r="A472" t="s">
        <v>2610</v>
      </c>
      <c r="B472" t="s">
        <v>496</v>
      </c>
      <c r="C472" t="s">
        <v>265</v>
      </c>
      <c r="D472" t="s">
        <v>336</v>
      </c>
      <c r="E472" t="s">
        <v>101</v>
      </c>
      <c r="F472">
        <v>40700</v>
      </c>
      <c r="G472" t="s">
        <v>911</v>
      </c>
      <c r="I472" t="s">
        <v>269</v>
      </c>
      <c r="J472">
        <v>2026</v>
      </c>
      <c r="K472">
        <v>7</v>
      </c>
      <c r="L472" t="s">
        <v>94</v>
      </c>
      <c r="M472">
        <v>-3339.0092442</v>
      </c>
      <c r="N472">
        <v>1</v>
      </c>
      <c r="O472">
        <v>-3339.0092442</v>
      </c>
      <c r="P472" t="s">
        <v>615</v>
      </c>
      <c r="Q472">
        <v>1</v>
      </c>
    </row>
    <row r="473" spans="1:17" x14ac:dyDescent="0.25">
      <c r="A473" t="s">
        <v>2382</v>
      </c>
      <c r="B473" t="s">
        <v>359</v>
      </c>
      <c r="C473" t="s">
        <v>360</v>
      </c>
      <c r="D473" t="s">
        <v>336</v>
      </c>
      <c r="E473" t="s">
        <v>101</v>
      </c>
      <c r="F473">
        <v>40700</v>
      </c>
      <c r="G473" t="s">
        <v>911</v>
      </c>
      <c r="I473" t="s">
        <v>269</v>
      </c>
      <c r="J473">
        <v>2026</v>
      </c>
      <c r="K473">
        <v>7</v>
      </c>
      <c r="L473" t="s">
        <v>94</v>
      </c>
      <c r="M473">
        <v>-11096.641922449999</v>
      </c>
      <c r="N473">
        <v>1</v>
      </c>
      <c r="O473">
        <v>-11096.641922449999</v>
      </c>
      <c r="P473" t="s">
        <v>615</v>
      </c>
      <c r="Q473">
        <v>1</v>
      </c>
    </row>
    <row r="474" spans="1:17" x14ac:dyDescent="0.25">
      <c r="A474" t="s">
        <v>2392</v>
      </c>
      <c r="B474" t="s">
        <v>361</v>
      </c>
      <c r="C474" t="s">
        <v>107</v>
      </c>
      <c r="D474" t="s">
        <v>336</v>
      </c>
      <c r="E474" t="s">
        <v>101</v>
      </c>
      <c r="F474">
        <v>40700</v>
      </c>
      <c r="G474" t="s">
        <v>911</v>
      </c>
      <c r="I474" t="s">
        <v>269</v>
      </c>
      <c r="J474">
        <v>2026</v>
      </c>
      <c r="K474">
        <v>7</v>
      </c>
      <c r="L474" t="s">
        <v>94</v>
      </c>
      <c r="M474">
        <v>-2963.0454398999996</v>
      </c>
      <c r="N474">
        <v>1</v>
      </c>
      <c r="O474">
        <v>-2963.0454398999996</v>
      </c>
      <c r="P474" t="s">
        <v>615</v>
      </c>
      <c r="Q474">
        <v>1</v>
      </c>
    </row>
    <row r="475" spans="1:17" x14ac:dyDescent="0.25">
      <c r="A475" t="s">
        <v>2392</v>
      </c>
      <c r="B475" t="s">
        <v>364</v>
      </c>
      <c r="C475" t="s">
        <v>107</v>
      </c>
      <c r="D475" t="s">
        <v>336</v>
      </c>
      <c r="E475" t="s">
        <v>101</v>
      </c>
      <c r="F475">
        <v>40700</v>
      </c>
      <c r="G475" t="s">
        <v>911</v>
      </c>
      <c r="I475" t="s">
        <v>269</v>
      </c>
      <c r="J475">
        <v>2026</v>
      </c>
      <c r="K475">
        <v>7</v>
      </c>
      <c r="L475" t="s">
        <v>94</v>
      </c>
      <c r="M475">
        <v>-561.22186504999991</v>
      </c>
      <c r="N475">
        <v>1</v>
      </c>
      <c r="O475">
        <v>-561.22186504999991</v>
      </c>
      <c r="P475" t="s">
        <v>615</v>
      </c>
      <c r="Q475">
        <v>1</v>
      </c>
    </row>
    <row r="476" spans="1:17" x14ac:dyDescent="0.25">
      <c r="A476" t="s">
        <v>2610</v>
      </c>
      <c r="B476" t="s">
        <v>509</v>
      </c>
      <c r="C476" t="s">
        <v>265</v>
      </c>
      <c r="D476" t="s">
        <v>336</v>
      </c>
      <c r="E476" t="s">
        <v>101</v>
      </c>
      <c r="F476">
        <v>40700</v>
      </c>
      <c r="G476" t="s">
        <v>911</v>
      </c>
      <c r="I476" t="s">
        <v>269</v>
      </c>
      <c r="J476">
        <v>2026</v>
      </c>
      <c r="K476">
        <v>7</v>
      </c>
      <c r="L476" t="s">
        <v>94</v>
      </c>
      <c r="M476">
        <v>-6759.4430599500001</v>
      </c>
      <c r="N476">
        <v>1</v>
      </c>
      <c r="O476">
        <v>-6759.4430599500001</v>
      </c>
      <c r="P476" t="s">
        <v>615</v>
      </c>
      <c r="Q476">
        <v>1</v>
      </c>
    </row>
    <row r="477" spans="1:17" x14ac:dyDescent="0.25">
      <c r="A477" t="s">
        <v>2392</v>
      </c>
      <c r="B477" t="s">
        <v>511</v>
      </c>
      <c r="C477" t="s">
        <v>107</v>
      </c>
      <c r="D477" t="s">
        <v>336</v>
      </c>
      <c r="E477" t="s">
        <v>101</v>
      </c>
      <c r="F477">
        <v>40700</v>
      </c>
      <c r="G477" t="s">
        <v>911</v>
      </c>
      <c r="I477" t="s">
        <v>269</v>
      </c>
      <c r="J477">
        <v>2026</v>
      </c>
      <c r="K477">
        <v>7</v>
      </c>
      <c r="L477" t="s">
        <v>94</v>
      </c>
      <c r="M477">
        <v>-4278.8832740499993</v>
      </c>
      <c r="N477">
        <v>1</v>
      </c>
      <c r="O477">
        <v>-4278.8832740499993</v>
      </c>
      <c r="P477" t="s">
        <v>615</v>
      </c>
      <c r="Q477">
        <v>1</v>
      </c>
    </row>
    <row r="478" spans="1:17" x14ac:dyDescent="0.25">
      <c r="A478" t="s">
        <v>2392</v>
      </c>
      <c r="B478" t="s">
        <v>516</v>
      </c>
      <c r="C478" t="s">
        <v>107</v>
      </c>
      <c r="D478" t="s">
        <v>336</v>
      </c>
      <c r="E478" t="s">
        <v>101</v>
      </c>
      <c r="F478">
        <v>40700</v>
      </c>
      <c r="G478" t="s">
        <v>911</v>
      </c>
      <c r="I478" t="s">
        <v>269</v>
      </c>
      <c r="J478">
        <v>2026</v>
      </c>
      <c r="K478">
        <v>7</v>
      </c>
      <c r="L478" t="s">
        <v>94</v>
      </c>
      <c r="M478">
        <v>-7237.1538035999993</v>
      </c>
      <c r="N478">
        <v>1</v>
      </c>
      <c r="O478">
        <v>-7237.1538035999993</v>
      </c>
      <c r="P478" t="s">
        <v>615</v>
      </c>
      <c r="Q478">
        <v>1</v>
      </c>
    </row>
    <row r="479" spans="1:17" x14ac:dyDescent="0.25">
      <c r="A479" t="s">
        <v>2610</v>
      </c>
      <c r="B479" t="s">
        <v>286</v>
      </c>
      <c r="C479" t="s">
        <v>265</v>
      </c>
      <c r="D479" t="s">
        <v>336</v>
      </c>
      <c r="E479" t="s">
        <v>101</v>
      </c>
      <c r="F479">
        <v>40700</v>
      </c>
      <c r="G479" t="s">
        <v>911</v>
      </c>
      <c r="I479" t="s">
        <v>269</v>
      </c>
      <c r="J479">
        <v>2026</v>
      </c>
      <c r="K479">
        <v>7</v>
      </c>
      <c r="L479" t="s">
        <v>94</v>
      </c>
      <c r="M479">
        <v>-181249.07385899997</v>
      </c>
      <c r="N479">
        <v>1</v>
      </c>
      <c r="O479">
        <v>-181249.07385899997</v>
      </c>
      <c r="P479" t="s">
        <v>615</v>
      </c>
      <c r="Q479">
        <v>1</v>
      </c>
    </row>
    <row r="480" spans="1:17" x14ac:dyDescent="0.25">
      <c r="A480" t="s">
        <v>2610</v>
      </c>
      <c r="B480" t="s">
        <v>366</v>
      </c>
      <c r="C480" t="s">
        <v>265</v>
      </c>
      <c r="D480" t="s">
        <v>336</v>
      </c>
      <c r="E480" t="s">
        <v>101</v>
      </c>
      <c r="F480">
        <v>40700</v>
      </c>
      <c r="G480" t="s">
        <v>911</v>
      </c>
      <c r="I480" t="s">
        <v>269</v>
      </c>
      <c r="J480">
        <v>2026</v>
      </c>
      <c r="K480">
        <v>7</v>
      </c>
      <c r="L480" t="s">
        <v>94</v>
      </c>
      <c r="M480">
        <v>-14806.161829549997</v>
      </c>
      <c r="N480">
        <v>1</v>
      </c>
      <c r="O480">
        <v>-14806.161829549997</v>
      </c>
      <c r="P480" t="s">
        <v>615</v>
      </c>
      <c r="Q480">
        <v>1</v>
      </c>
    </row>
    <row r="481" spans="1:17" x14ac:dyDescent="0.25">
      <c r="A481" t="s">
        <v>2610</v>
      </c>
      <c r="B481" t="s">
        <v>367</v>
      </c>
      <c r="C481" t="s">
        <v>265</v>
      </c>
      <c r="D481" t="s">
        <v>336</v>
      </c>
      <c r="E481" t="s">
        <v>101</v>
      </c>
      <c r="F481">
        <v>40700</v>
      </c>
      <c r="G481" t="s">
        <v>911</v>
      </c>
      <c r="I481" t="s">
        <v>269</v>
      </c>
      <c r="J481">
        <v>2026</v>
      </c>
      <c r="K481">
        <v>7</v>
      </c>
      <c r="L481" t="s">
        <v>94</v>
      </c>
      <c r="M481">
        <v>-1598.0611006499998</v>
      </c>
      <c r="N481">
        <v>1</v>
      </c>
      <c r="O481">
        <v>-1598.0611006499998</v>
      </c>
      <c r="P481" t="s">
        <v>615</v>
      </c>
      <c r="Q481">
        <v>1</v>
      </c>
    </row>
    <row r="482" spans="1:17" x14ac:dyDescent="0.25">
      <c r="A482" t="s">
        <v>2610</v>
      </c>
      <c r="B482" t="s">
        <v>288</v>
      </c>
      <c r="C482" t="s">
        <v>265</v>
      </c>
      <c r="D482" t="s">
        <v>336</v>
      </c>
      <c r="E482" t="s">
        <v>101</v>
      </c>
      <c r="F482">
        <v>40700</v>
      </c>
      <c r="G482" t="s">
        <v>911</v>
      </c>
      <c r="I482" t="s">
        <v>269</v>
      </c>
      <c r="J482">
        <v>2026</v>
      </c>
      <c r="K482">
        <v>7</v>
      </c>
      <c r="L482" t="s">
        <v>94</v>
      </c>
      <c r="M482">
        <v>-29658.751781399995</v>
      </c>
      <c r="N482">
        <v>1</v>
      </c>
      <c r="O482">
        <v>-29658.751781399995</v>
      </c>
      <c r="P482" t="s">
        <v>615</v>
      </c>
      <c r="Q482">
        <v>1</v>
      </c>
    </row>
    <row r="483" spans="1:17" x14ac:dyDescent="0.25">
      <c r="A483" t="s">
        <v>2392</v>
      </c>
      <c r="B483" t="s">
        <v>519</v>
      </c>
      <c r="C483" t="s">
        <v>107</v>
      </c>
      <c r="D483" t="s">
        <v>336</v>
      </c>
      <c r="E483" t="s">
        <v>101</v>
      </c>
      <c r="F483">
        <v>40700</v>
      </c>
      <c r="G483" t="s">
        <v>911</v>
      </c>
      <c r="I483" t="s">
        <v>269</v>
      </c>
      <c r="J483">
        <v>2026</v>
      </c>
      <c r="K483">
        <v>7</v>
      </c>
      <c r="L483" t="s">
        <v>94</v>
      </c>
      <c r="M483">
        <v>-66652.506865350006</v>
      </c>
      <c r="N483">
        <v>1</v>
      </c>
      <c r="O483">
        <v>-66652.506865350006</v>
      </c>
      <c r="P483" t="s">
        <v>615</v>
      </c>
      <c r="Q483">
        <v>1</v>
      </c>
    </row>
    <row r="484" spans="1:17" x14ac:dyDescent="0.25">
      <c r="A484" t="s">
        <v>2392</v>
      </c>
      <c r="B484" t="s">
        <v>370</v>
      </c>
      <c r="C484" t="s">
        <v>107</v>
      </c>
      <c r="D484" t="s">
        <v>336</v>
      </c>
      <c r="E484" t="s">
        <v>101</v>
      </c>
      <c r="F484">
        <v>40700</v>
      </c>
      <c r="G484" t="s">
        <v>911</v>
      </c>
      <c r="I484" t="s">
        <v>269</v>
      </c>
      <c r="J484">
        <v>2026</v>
      </c>
      <c r="K484">
        <v>7</v>
      </c>
      <c r="L484" t="s">
        <v>94</v>
      </c>
      <c r="M484">
        <v>-3481.2016802500002</v>
      </c>
      <c r="N484">
        <v>1</v>
      </c>
      <c r="O484">
        <v>-3481.2016802500002</v>
      </c>
      <c r="P484" t="s">
        <v>615</v>
      </c>
      <c r="Q484">
        <v>1</v>
      </c>
    </row>
    <row r="485" spans="1:17" x14ac:dyDescent="0.25">
      <c r="A485" t="s">
        <v>2610</v>
      </c>
      <c r="B485" t="s">
        <v>520</v>
      </c>
      <c r="C485" t="s">
        <v>265</v>
      </c>
      <c r="D485" t="s">
        <v>336</v>
      </c>
      <c r="E485" t="s">
        <v>101</v>
      </c>
      <c r="F485">
        <v>40700</v>
      </c>
      <c r="G485" t="s">
        <v>911</v>
      </c>
      <c r="I485" t="s">
        <v>269</v>
      </c>
      <c r="J485">
        <v>2026</v>
      </c>
      <c r="K485">
        <v>7</v>
      </c>
      <c r="L485" t="s">
        <v>94</v>
      </c>
      <c r="M485">
        <v>-44379.29001135</v>
      </c>
      <c r="N485">
        <v>1</v>
      </c>
      <c r="O485">
        <v>-44379.29001135</v>
      </c>
      <c r="P485" t="s">
        <v>615</v>
      </c>
      <c r="Q485">
        <v>1</v>
      </c>
    </row>
    <row r="486" spans="1:17" x14ac:dyDescent="0.25">
      <c r="A486" t="s">
        <v>2392</v>
      </c>
      <c r="B486" t="s">
        <v>3165</v>
      </c>
      <c r="C486" t="s">
        <v>107</v>
      </c>
      <c r="D486" t="s">
        <v>336</v>
      </c>
      <c r="E486" t="s">
        <v>101</v>
      </c>
      <c r="F486">
        <v>40700</v>
      </c>
      <c r="G486" t="s">
        <v>911</v>
      </c>
      <c r="I486" t="s">
        <v>269</v>
      </c>
      <c r="J486">
        <v>2026</v>
      </c>
      <c r="K486">
        <v>7</v>
      </c>
      <c r="L486" t="s">
        <v>94</v>
      </c>
      <c r="M486">
        <v>-111555.9862347</v>
      </c>
      <c r="N486">
        <v>1</v>
      </c>
      <c r="O486">
        <v>-111555.9862347</v>
      </c>
      <c r="P486" t="s">
        <v>615</v>
      </c>
      <c r="Q486">
        <v>1</v>
      </c>
    </row>
    <row r="487" spans="1:17" x14ac:dyDescent="0.25">
      <c r="A487" t="s">
        <v>2392</v>
      </c>
      <c r="B487" t="s">
        <v>3166</v>
      </c>
      <c r="C487" t="s">
        <v>107</v>
      </c>
      <c r="D487" t="s">
        <v>336</v>
      </c>
      <c r="E487" t="s">
        <v>101</v>
      </c>
      <c r="F487">
        <v>40700</v>
      </c>
      <c r="G487" t="s">
        <v>911</v>
      </c>
      <c r="I487" t="s">
        <v>269</v>
      </c>
      <c r="J487">
        <v>2026</v>
      </c>
      <c r="K487">
        <v>7</v>
      </c>
      <c r="L487" t="s">
        <v>94</v>
      </c>
      <c r="M487">
        <v>-54950.480274549998</v>
      </c>
      <c r="N487">
        <v>1</v>
      </c>
      <c r="O487">
        <v>-54950.480274549998</v>
      </c>
      <c r="P487" t="s">
        <v>615</v>
      </c>
      <c r="Q487">
        <v>1</v>
      </c>
    </row>
    <row r="488" spans="1:17" x14ac:dyDescent="0.25">
      <c r="A488" t="s">
        <v>2610</v>
      </c>
      <c r="B488" t="s">
        <v>3167</v>
      </c>
      <c r="C488" t="s">
        <v>265</v>
      </c>
      <c r="D488" t="s">
        <v>336</v>
      </c>
      <c r="E488" t="s">
        <v>101</v>
      </c>
      <c r="F488">
        <v>40700</v>
      </c>
      <c r="G488" t="s">
        <v>911</v>
      </c>
      <c r="I488" t="s">
        <v>269</v>
      </c>
      <c r="J488">
        <v>2026</v>
      </c>
      <c r="K488">
        <v>7</v>
      </c>
      <c r="L488" t="s">
        <v>94</v>
      </c>
      <c r="M488">
        <v>-46984.722095499987</v>
      </c>
      <c r="N488">
        <v>1</v>
      </c>
      <c r="O488">
        <v>-46984.722095499987</v>
      </c>
      <c r="P488" t="s">
        <v>615</v>
      </c>
      <c r="Q488">
        <v>1</v>
      </c>
    </row>
    <row r="489" spans="1:17" x14ac:dyDescent="0.25">
      <c r="A489" t="s">
        <v>2734</v>
      </c>
      <c r="B489" t="s">
        <v>3168</v>
      </c>
      <c r="C489" t="s">
        <v>373</v>
      </c>
      <c r="D489" t="s">
        <v>336</v>
      </c>
      <c r="E489" t="s">
        <v>101</v>
      </c>
      <c r="F489">
        <v>40700</v>
      </c>
      <c r="G489" t="s">
        <v>911</v>
      </c>
      <c r="I489" t="s">
        <v>269</v>
      </c>
      <c r="J489">
        <v>2026</v>
      </c>
      <c r="K489">
        <v>7</v>
      </c>
      <c r="L489" t="s">
        <v>94</v>
      </c>
      <c r="M489">
        <v>-1715.7826329</v>
      </c>
      <c r="N489">
        <v>1</v>
      </c>
      <c r="O489">
        <v>-1715.7826329</v>
      </c>
      <c r="P489" t="s">
        <v>615</v>
      </c>
      <c r="Q489">
        <v>1</v>
      </c>
    </row>
    <row r="490" spans="1:17" x14ac:dyDescent="0.25">
      <c r="A490" t="s">
        <v>2632</v>
      </c>
      <c r="B490" t="s">
        <v>564</v>
      </c>
      <c r="C490" t="s">
        <v>389</v>
      </c>
      <c r="D490" t="s">
        <v>336</v>
      </c>
      <c r="E490" t="s">
        <v>101</v>
      </c>
      <c r="F490">
        <v>40700</v>
      </c>
      <c r="G490" t="s">
        <v>911</v>
      </c>
      <c r="I490" t="s">
        <v>269</v>
      </c>
      <c r="J490">
        <v>2026</v>
      </c>
      <c r="K490">
        <v>7</v>
      </c>
      <c r="L490" t="s">
        <v>94</v>
      </c>
      <c r="M490">
        <v>-21673.348100949999</v>
      </c>
      <c r="N490">
        <v>1</v>
      </c>
      <c r="O490">
        <v>-21673.348100949999</v>
      </c>
      <c r="P490" t="s">
        <v>615</v>
      </c>
      <c r="Q490">
        <v>1</v>
      </c>
    </row>
    <row r="491" spans="1:17" x14ac:dyDescent="0.25">
      <c r="A491" t="s">
        <v>2516</v>
      </c>
      <c r="B491" t="s">
        <v>565</v>
      </c>
      <c r="C491" t="s">
        <v>296</v>
      </c>
      <c r="D491" t="s">
        <v>336</v>
      </c>
      <c r="E491" t="s">
        <v>101</v>
      </c>
      <c r="F491">
        <v>40700</v>
      </c>
      <c r="G491" t="s">
        <v>911</v>
      </c>
      <c r="I491" t="s">
        <v>269</v>
      </c>
      <c r="J491">
        <v>2026</v>
      </c>
      <c r="K491">
        <v>7</v>
      </c>
      <c r="L491" t="s">
        <v>94</v>
      </c>
      <c r="M491">
        <v>-4350.3731936000004</v>
      </c>
      <c r="N491">
        <v>1</v>
      </c>
      <c r="O491">
        <v>-4350.3731936000004</v>
      </c>
      <c r="P491" t="s">
        <v>615</v>
      </c>
      <c r="Q491">
        <v>1</v>
      </c>
    </row>
    <row r="492" spans="1:17" x14ac:dyDescent="0.25">
      <c r="A492" t="s">
        <v>2516</v>
      </c>
      <c r="B492" t="s">
        <v>3169</v>
      </c>
      <c r="C492" t="s">
        <v>296</v>
      </c>
      <c r="D492" t="s">
        <v>336</v>
      </c>
      <c r="E492" t="s">
        <v>101</v>
      </c>
      <c r="F492">
        <v>40700</v>
      </c>
      <c r="G492" t="s">
        <v>911</v>
      </c>
      <c r="I492" t="s">
        <v>269</v>
      </c>
      <c r="J492">
        <v>2026</v>
      </c>
      <c r="K492">
        <v>7</v>
      </c>
      <c r="L492" t="s">
        <v>94</v>
      </c>
      <c r="M492">
        <v>-27725.600873250001</v>
      </c>
      <c r="N492">
        <v>1</v>
      </c>
      <c r="O492">
        <v>-27725.600873250001</v>
      </c>
      <c r="P492" t="s">
        <v>615</v>
      </c>
      <c r="Q492">
        <v>1</v>
      </c>
    </row>
    <row r="493" spans="1:17" x14ac:dyDescent="0.25">
      <c r="A493" t="s">
        <v>2377</v>
      </c>
      <c r="B493">
        <v>20190360</v>
      </c>
      <c r="C493" t="s">
        <v>316</v>
      </c>
      <c r="D493" t="s">
        <v>336</v>
      </c>
      <c r="E493" t="s">
        <v>101</v>
      </c>
      <c r="F493">
        <v>40700</v>
      </c>
      <c r="G493" t="s">
        <v>911</v>
      </c>
      <c r="I493" t="s">
        <v>269</v>
      </c>
      <c r="J493">
        <v>2026</v>
      </c>
      <c r="K493">
        <v>7</v>
      </c>
      <c r="L493" t="s">
        <v>94</v>
      </c>
      <c r="M493">
        <v>-4106.9769488999991</v>
      </c>
      <c r="N493">
        <v>1</v>
      </c>
      <c r="O493">
        <v>-4106.9769488999991</v>
      </c>
      <c r="P493" t="s">
        <v>615</v>
      </c>
      <c r="Q493">
        <v>1</v>
      </c>
    </row>
    <row r="494" spans="1:17" x14ac:dyDescent="0.25">
      <c r="A494" t="s">
        <v>2377</v>
      </c>
      <c r="B494">
        <v>20180244</v>
      </c>
      <c r="C494" t="s">
        <v>316</v>
      </c>
      <c r="D494" t="s">
        <v>336</v>
      </c>
      <c r="E494" t="s">
        <v>101</v>
      </c>
      <c r="F494">
        <v>40700</v>
      </c>
      <c r="G494" t="s">
        <v>911</v>
      </c>
      <c r="I494" t="s">
        <v>269</v>
      </c>
      <c r="J494">
        <v>2026</v>
      </c>
      <c r="K494">
        <v>7</v>
      </c>
      <c r="L494" t="s">
        <v>94</v>
      </c>
      <c r="M494">
        <v>-142318.55700299997</v>
      </c>
      <c r="N494">
        <v>1</v>
      </c>
      <c r="O494">
        <v>-142318.55700299997</v>
      </c>
      <c r="P494" t="s">
        <v>615</v>
      </c>
      <c r="Q494">
        <v>1</v>
      </c>
    </row>
    <row r="495" spans="1:17" x14ac:dyDescent="0.25">
      <c r="A495" t="s">
        <v>2516</v>
      </c>
      <c r="B495" t="s">
        <v>306</v>
      </c>
      <c r="C495" t="s">
        <v>296</v>
      </c>
      <c r="D495" t="s">
        <v>336</v>
      </c>
      <c r="E495" t="s">
        <v>101</v>
      </c>
      <c r="F495">
        <v>40700</v>
      </c>
      <c r="G495" t="s">
        <v>911</v>
      </c>
      <c r="I495" t="s">
        <v>269</v>
      </c>
      <c r="J495">
        <v>2026</v>
      </c>
      <c r="K495">
        <v>7</v>
      </c>
      <c r="L495" t="s">
        <v>94</v>
      </c>
      <c r="M495">
        <v>-17935.697298749998</v>
      </c>
      <c r="N495">
        <v>1</v>
      </c>
      <c r="O495">
        <v>-17935.697298749998</v>
      </c>
      <c r="P495" t="s">
        <v>615</v>
      </c>
      <c r="Q495">
        <v>1</v>
      </c>
    </row>
    <row r="496" spans="1:17" x14ac:dyDescent="0.25">
      <c r="A496" t="s">
        <v>2382</v>
      </c>
      <c r="B496" t="s">
        <v>2131</v>
      </c>
      <c r="C496" t="s">
        <v>451</v>
      </c>
      <c r="D496" t="s">
        <v>336</v>
      </c>
      <c r="E496" t="s">
        <v>101</v>
      </c>
      <c r="F496">
        <v>40700</v>
      </c>
      <c r="G496" t="s">
        <v>911</v>
      </c>
      <c r="I496" t="s">
        <v>269</v>
      </c>
      <c r="J496">
        <v>2026</v>
      </c>
      <c r="K496">
        <v>7</v>
      </c>
      <c r="L496" t="s">
        <v>94</v>
      </c>
      <c r="M496">
        <v>-5481.1576645000005</v>
      </c>
      <c r="N496">
        <v>1</v>
      </c>
      <c r="O496">
        <v>-5481.1576645000005</v>
      </c>
      <c r="P496" t="s">
        <v>615</v>
      </c>
      <c r="Q496">
        <v>1</v>
      </c>
    </row>
    <row r="497" spans="1:17" x14ac:dyDescent="0.25">
      <c r="A497" t="s">
        <v>2516</v>
      </c>
      <c r="B497" t="s">
        <v>308</v>
      </c>
      <c r="C497" t="s">
        <v>296</v>
      </c>
      <c r="D497" t="s">
        <v>336</v>
      </c>
      <c r="E497" t="s">
        <v>101</v>
      </c>
      <c r="F497">
        <v>40700</v>
      </c>
      <c r="G497" t="s">
        <v>911</v>
      </c>
      <c r="I497" t="s">
        <v>269</v>
      </c>
      <c r="J497">
        <v>2026</v>
      </c>
      <c r="K497">
        <v>7</v>
      </c>
      <c r="L497" t="s">
        <v>94</v>
      </c>
      <c r="M497">
        <v>-25711.3269812</v>
      </c>
      <c r="N497">
        <v>1</v>
      </c>
      <c r="O497">
        <v>-25711.3269812</v>
      </c>
      <c r="P497" t="s">
        <v>615</v>
      </c>
      <c r="Q497">
        <v>1</v>
      </c>
    </row>
    <row r="498" spans="1:17" x14ac:dyDescent="0.25">
      <c r="A498" t="s">
        <v>2377</v>
      </c>
      <c r="B498">
        <v>20190341</v>
      </c>
      <c r="C498" t="s">
        <v>316</v>
      </c>
      <c r="D498" t="s">
        <v>336</v>
      </c>
      <c r="E498" t="s">
        <v>101</v>
      </c>
      <c r="F498">
        <v>40700</v>
      </c>
      <c r="G498" t="s">
        <v>911</v>
      </c>
      <c r="I498" t="s">
        <v>269</v>
      </c>
      <c r="J498">
        <v>2026</v>
      </c>
      <c r="K498">
        <v>7</v>
      </c>
      <c r="L498" t="s">
        <v>94</v>
      </c>
      <c r="M498">
        <v>-8925.0716481499985</v>
      </c>
      <c r="N498">
        <v>1</v>
      </c>
      <c r="O498">
        <v>-8925.0716481499985</v>
      </c>
      <c r="P498" t="s">
        <v>615</v>
      </c>
      <c r="Q498">
        <v>1</v>
      </c>
    </row>
    <row r="499" spans="1:17" x14ac:dyDescent="0.25">
      <c r="A499" t="s">
        <v>2377</v>
      </c>
      <c r="B499">
        <v>20230016</v>
      </c>
      <c r="C499" t="s">
        <v>316</v>
      </c>
      <c r="D499" t="s">
        <v>336</v>
      </c>
      <c r="E499" t="s">
        <v>101</v>
      </c>
      <c r="F499">
        <v>40700</v>
      </c>
      <c r="G499" t="s">
        <v>911</v>
      </c>
      <c r="I499" t="s">
        <v>269</v>
      </c>
      <c r="J499">
        <v>2026</v>
      </c>
      <c r="K499">
        <v>7</v>
      </c>
      <c r="L499" t="s">
        <v>94</v>
      </c>
      <c r="M499">
        <v>-6257.8659524499999</v>
      </c>
      <c r="N499">
        <v>1</v>
      </c>
      <c r="O499">
        <v>-6257.8659524499999</v>
      </c>
      <c r="P499" t="s">
        <v>615</v>
      </c>
      <c r="Q499">
        <v>1</v>
      </c>
    </row>
    <row r="500" spans="1:17" x14ac:dyDescent="0.25">
      <c r="A500" t="s">
        <v>2377</v>
      </c>
      <c r="B500">
        <v>20200041</v>
      </c>
      <c r="C500" t="s">
        <v>316</v>
      </c>
      <c r="D500" t="s">
        <v>336</v>
      </c>
      <c r="E500" t="s">
        <v>101</v>
      </c>
      <c r="F500">
        <v>40700</v>
      </c>
      <c r="G500" t="s">
        <v>911</v>
      </c>
      <c r="I500" t="s">
        <v>269</v>
      </c>
      <c r="J500">
        <v>2026</v>
      </c>
      <c r="K500">
        <v>7</v>
      </c>
      <c r="L500" t="s">
        <v>94</v>
      </c>
      <c r="M500">
        <v>-232910.64119084997</v>
      </c>
      <c r="N500">
        <v>1</v>
      </c>
      <c r="O500">
        <v>-232910.64119084997</v>
      </c>
      <c r="P500" t="s">
        <v>615</v>
      </c>
      <c r="Q500">
        <v>1</v>
      </c>
    </row>
    <row r="501" spans="1:17" x14ac:dyDescent="0.25">
      <c r="A501" t="s">
        <v>2516</v>
      </c>
      <c r="B501" t="s">
        <v>580</v>
      </c>
      <c r="C501" t="s">
        <v>296</v>
      </c>
      <c r="D501" t="s">
        <v>336</v>
      </c>
      <c r="E501" t="s">
        <v>101</v>
      </c>
      <c r="F501">
        <v>40700</v>
      </c>
      <c r="G501" t="s">
        <v>911</v>
      </c>
      <c r="I501" t="s">
        <v>269</v>
      </c>
      <c r="J501">
        <v>2026</v>
      </c>
      <c r="K501">
        <v>7</v>
      </c>
      <c r="L501" t="s">
        <v>94</v>
      </c>
      <c r="M501">
        <v>-22262.3678865</v>
      </c>
      <c r="N501">
        <v>1</v>
      </c>
      <c r="O501">
        <v>-22262.3678865</v>
      </c>
      <c r="P501" t="s">
        <v>615</v>
      </c>
      <c r="Q501">
        <v>1</v>
      </c>
    </row>
    <row r="502" spans="1:17" x14ac:dyDescent="0.25">
      <c r="A502" t="s">
        <v>2516</v>
      </c>
      <c r="B502" t="s">
        <v>581</v>
      </c>
      <c r="C502" t="s">
        <v>296</v>
      </c>
      <c r="D502" t="s">
        <v>336</v>
      </c>
      <c r="E502" t="s">
        <v>101</v>
      </c>
      <c r="F502">
        <v>40700</v>
      </c>
      <c r="G502" t="s">
        <v>911</v>
      </c>
      <c r="I502" t="s">
        <v>269</v>
      </c>
      <c r="J502">
        <v>2026</v>
      </c>
      <c r="K502">
        <v>7</v>
      </c>
      <c r="L502" t="s">
        <v>94</v>
      </c>
      <c r="M502">
        <v>-3286.6926571499998</v>
      </c>
      <c r="N502">
        <v>1</v>
      </c>
      <c r="O502">
        <v>-3286.6926571499998</v>
      </c>
      <c r="P502" t="s">
        <v>615</v>
      </c>
      <c r="Q502">
        <v>1</v>
      </c>
    </row>
    <row r="503" spans="1:17" x14ac:dyDescent="0.25">
      <c r="A503" t="s">
        <v>2377</v>
      </c>
      <c r="B503">
        <v>20210081</v>
      </c>
      <c r="C503" t="s">
        <v>316</v>
      </c>
      <c r="D503" t="s">
        <v>336</v>
      </c>
      <c r="E503" t="s">
        <v>101</v>
      </c>
      <c r="F503">
        <v>40700</v>
      </c>
      <c r="G503" t="s">
        <v>911</v>
      </c>
      <c r="I503" t="s">
        <v>269</v>
      </c>
      <c r="J503">
        <v>2026</v>
      </c>
      <c r="K503">
        <v>7</v>
      </c>
      <c r="L503" t="s">
        <v>94</v>
      </c>
      <c r="M503">
        <v>-55594.140646100008</v>
      </c>
      <c r="N503">
        <v>1</v>
      </c>
      <c r="O503">
        <v>-55594.140646100008</v>
      </c>
      <c r="P503" t="s">
        <v>615</v>
      </c>
      <c r="Q503">
        <v>1</v>
      </c>
    </row>
    <row r="504" spans="1:17" x14ac:dyDescent="0.25">
      <c r="A504" t="s">
        <v>2516</v>
      </c>
      <c r="B504" t="s">
        <v>585</v>
      </c>
      <c r="C504" t="s">
        <v>296</v>
      </c>
      <c r="D504" t="s">
        <v>336</v>
      </c>
      <c r="E504" t="s">
        <v>101</v>
      </c>
      <c r="F504">
        <v>40700</v>
      </c>
      <c r="G504" t="s">
        <v>911</v>
      </c>
      <c r="I504" t="s">
        <v>269</v>
      </c>
      <c r="J504">
        <v>2026</v>
      </c>
      <c r="K504">
        <v>7</v>
      </c>
      <c r="L504" t="s">
        <v>94</v>
      </c>
      <c r="M504">
        <v>-6844.8797024999994</v>
      </c>
      <c r="N504">
        <v>1</v>
      </c>
      <c r="O504">
        <v>-6844.8797024999994</v>
      </c>
      <c r="P504" t="s">
        <v>615</v>
      </c>
      <c r="Q504">
        <v>1</v>
      </c>
    </row>
    <row r="505" spans="1:17" x14ac:dyDescent="0.25">
      <c r="A505" t="s">
        <v>2516</v>
      </c>
      <c r="B505" t="s">
        <v>586</v>
      </c>
      <c r="C505" t="s">
        <v>296</v>
      </c>
      <c r="D505" t="s">
        <v>336</v>
      </c>
      <c r="E505" t="s">
        <v>101</v>
      </c>
      <c r="F505">
        <v>40700</v>
      </c>
      <c r="G505" t="s">
        <v>911</v>
      </c>
      <c r="I505" t="s">
        <v>269</v>
      </c>
      <c r="J505">
        <v>2026</v>
      </c>
      <c r="K505">
        <v>7</v>
      </c>
      <c r="L505" t="s">
        <v>94</v>
      </c>
      <c r="M505">
        <v>-9676.4779604499963</v>
      </c>
      <c r="N505">
        <v>1</v>
      </c>
      <c r="O505">
        <v>-9676.4779604499963</v>
      </c>
      <c r="P505" t="s">
        <v>615</v>
      </c>
      <c r="Q505">
        <v>1</v>
      </c>
    </row>
    <row r="506" spans="1:17" x14ac:dyDescent="0.25">
      <c r="A506" t="s">
        <v>2516</v>
      </c>
      <c r="B506" t="s">
        <v>311</v>
      </c>
      <c r="C506" t="s">
        <v>296</v>
      </c>
      <c r="D506" t="s">
        <v>336</v>
      </c>
      <c r="E506" t="s">
        <v>101</v>
      </c>
      <c r="F506">
        <v>40700</v>
      </c>
      <c r="G506" t="s">
        <v>911</v>
      </c>
      <c r="I506" t="s">
        <v>269</v>
      </c>
      <c r="J506">
        <v>2026</v>
      </c>
      <c r="K506">
        <v>7</v>
      </c>
      <c r="L506" t="s">
        <v>94</v>
      </c>
      <c r="M506">
        <v>-3935.3053435499996</v>
      </c>
      <c r="N506">
        <v>1</v>
      </c>
      <c r="O506">
        <v>-3935.3053435499996</v>
      </c>
      <c r="P506" t="s">
        <v>615</v>
      </c>
      <c r="Q506">
        <v>1</v>
      </c>
    </row>
    <row r="507" spans="1:17" x14ac:dyDescent="0.25">
      <c r="A507" t="s">
        <v>2516</v>
      </c>
      <c r="B507" t="s">
        <v>383</v>
      </c>
      <c r="C507" t="s">
        <v>296</v>
      </c>
      <c r="D507" t="s">
        <v>336</v>
      </c>
      <c r="E507" t="s">
        <v>101</v>
      </c>
      <c r="F507">
        <v>40700</v>
      </c>
      <c r="G507" t="s">
        <v>911</v>
      </c>
      <c r="I507" t="s">
        <v>269</v>
      </c>
      <c r="J507">
        <v>2026</v>
      </c>
      <c r="K507">
        <v>7</v>
      </c>
      <c r="L507" t="s">
        <v>94</v>
      </c>
      <c r="M507">
        <v>-11177.670745499998</v>
      </c>
      <c r="N507">
        <v>1</v>
      </c>
      <c r="O507">
        <v>-11177.670745499998</v>
      </c>
      <c r="P507" t="s">
        <v>615</v>
      </c>
      <c r="Q507">
        <v>1</v>
      </c>
    </row>
    <row r="508" spans="1:17" x14ac:dyDescent="0.25">
      <c r="A508" t="s">
        <v>2377</v>
      </c>
      <c r="B508">
        <v>20240178</v>
      </c>
      <c r="C508" t="s">
        <v>316</v>
      </c>
      <c r="D508" t="s">
        <v>336</v>
      </c>
      <c r="E508" t="s">
        <v>101</v>
      </c>
      <c r="F508">
        <v>40700</v>
      </c>
      <c r="G508" t="s">
        <v>911</v>
      </c>
      <c r="I508" t="s">
        <v>269</v>
      </c>
      <c r="J508">
        <v>2026</v>
      </c>
      <c r="K508">
        <v>7</v>
      </c>
      <c r="L508" t="s">
        <v>94</v>
      </c>
      <c r="M508">
        <v>-173377.86272589999</v>
      </c>
      <c r="N508">
        <v>1</v>
      </c>
      <c r="O508">
        <v>-173377.86272589999</v>
      </c>
      <c r="P508" t="s">
        <v>615</v>
      </c>
      <c r="Q508">
        <v>1</v>
      </c>
    </row>
    <row r="509" spans="1:17" x14ac:dyDescent="0.25">
      <c r="A509" t="s">
        <v>2377</v>
      </c>
      <c r="B509">
        <v>20220196</v>
      </c>
      <c r="C509" t="s">
        <v>316</v>
      </c>
      <c r="D509" t="s">
        <v>336</v>
      </c>
      <c r="E509" t="s">
        <v>101</v>
      </c>
      <c r="F509">
        <v>40700</v>
      </c>
      <c r="G509" t="s">
        <v>911</v>
      </c>
      <c r="I509" t="s">
        <v>269</v>
      </c>
      <c r="J509">
        <v>2026</v>
      </c>
      <c r="K509">
        <v>7</v>
      </c>
      <c r="L509" t="s">
        <v>94</v>
      </c>
      <c r="M509">
        <v>-101441.3887564</v>
      </c>
      <c r="N509">
        <v>1</v>
      </c>
      <c r="O509">
        <v>-101441.3887564</v>
      </c>
      <c r="P509" t="s">
        <v>615</v>
      </c>
      <c r="Q509">
        <v>1</v>
      </c>
    </row>
    <row r="510" spans="1:17" x14ac:dyDescent="0.25">
      <c r="A510" t="s">
        <v>2377</v>
      </c>
      <c r="B510">
        <v>20250002</v>
      </c>
      <c r="C510" t="s">
        <v>316</v>
      </c>
      <c r="D510" t="s">
        <v>336</v>
      </c>
      <c r="E510" t="s">
        <v>101</v>
      </c>
      <c r="F510">
        <v>40700</v>
      </c>
      <c r="G510" t="s">
        <v>911</v>
      </c>
      <c r="I510" t="s">
        <v>269</v>
      </c>
      <c r="J510">
        <v>2026</v>
      </c>
      <c r="K510">
        <v>7</v>
      </c>
      <c r="L510" t="s">
        <v>94</v>
      </c>
      <c r="M510">
        <v>-4431.4142984999999</v>
      </c>
      <c r="N510">
        <v>1</v>
      </c>
      <c r="O510">
        <v>-4431.4142984999999</v>
      </c>
      <c r="P510" t="s">
        <v>615</v>
      </c>
      <c r="Q510">
        <v>1</v>
      </c>
    </row>
    <row r="511" spans="1:17" x14ac:dyDescent="0.25">
      <c r="A511" t="s">
        <v>2516</v>
      </c>
      <c r="B511" t="s">
        <v>3139</v>
      </c>
      <c r="C511" t="s">
        <v>296</v>
      </c>
      <c r="D511" t="s">
        <v>336</v>
      </c>
      <c r="E511" t="s">
        <v>101</v>
      </c>
      <c r="F511">
        <v>40700</v>
      </c>
      <c r="G511" t="s">
        <v>911</v>
      </c>
      <c r="I511" t="s">
        <v>269</v>
      </c>
      <c r="J511">
        <v>2026</v>
      </c>
      <c r="K511">
        <v>7</v>
      </c>
      <c r="L511" t="s">
        <v>94</v>
      </c>
      <c r="M511">
        <v>-730.7250415499999</v>
      </c>
      <c r="N511">
        <v>1</v>
      </c>
      <c r="O511">
        <v>-730.7250415499999</v>
      </c>
      <c r="P511" t="s">
        <v>615</v>
      </c>
      <c r="Q511">
        <v>1</v>
      </c>
    </row>
    <row r="512" spans="1:17" x14ac:dyDescent="0.25">
      <c r="A512" t="s">
        <v>2699</v>
      </c>
      <c r="B512" t="s">
        <v>3170</v>
      </c>
      <c r="C512" t="s">
        <v>576</v>
      </c>
      <c r="D512" t="s">
        <v>336</v>
      </c>
      <c r="E512" t="s">
        <v>101</v>
      </c>
      <c r="F512">
        <v>40700</v>
      </c>
      <c r="G512" t="s">
        <v>911</v>
      </c>
      <c r="I512" t="s">
        <v>269</v>
      </c>
      <c r="J512">
        <v>2026</v>
      </c>
      <c r="K512">
        <v>7</v>
      </c>
      <c r="L512" t="s">
        <v>94</v>
      </c>
      <c r="M512">
        <v>-27077.306150299992</v>
      </c>
      <c r="N512">
        <v>1</v>
      </c>
      <c r="O512">
        <v>-27077.306150299992</v>
      </c>
      <c r="P512" t="s">
        <v>615</v>
      </c>
      <c r="Q512">
        <v>1</v>
      </c>
    </row>
    <row r="513" spans="1:17" x14ac:dyDescent="0.25">
      <c r="A513" t="s">
        <v>2382</v>
      </c>
      <c r="B513" t="s">
        <v>2169</v>
      </c>
      <c r="C513" t="s">
        <v>318</v>
      </c>
      <c r="D513" t="s">
        <v>336</v>
      </c>
      <c r="E513" t="s">
        <v>101</v>
      </c>
      <c r="F513">
        <v>40700</v>
      </c>
      <c r="G513" t="s">
        <v>911</v>
      </c>
      <c r="I513" t="s">
        <v>269</v>
      </c>
      <c r="J513">
        <v>2026</v>
      </c>
      <c r="K513">
        <v>7</v>
      </c>
      <c r="L513" t="s">
        <v>94</v>
      </c>
      <c r="M513">
        <v>-90.245669149999955</v>
      </c>
      <c r="N513">
        <v>1</v>
      </c>
      <c r="O513">
        <v>-90.245669149999955</v>
      </c>
      <c r="P513" t="s">
        <v>615</v>
      </c>
      <c r="Q513">
        <v>1</v>
      </c>
    </row>
    <row r="514" spans="1:17" x14ac:dyDescent="0.25">
      <c r="A514" t="s">
        <v>2382</v>
      </c>
      <c r="B514" t="s">
        <v>609</v>
      </c>
      <c r="C514" t="s">
        <v>610</v>
      </c>
      <c r="D514" t="s">
        <v>336</v>
      </c>
      <c r="E514" t="s">
        <v>101</v>
      </c>
      <c r="F514">
        <v>40700</v>
      </c>
      <c r="G514" t="s">
        <v>911</v>
      </c>
      <c r="I514" t="s">
        <v>269</v>
      </c>
      <c r="J514">
        <v>2026</v>
      </c>
      <c r="K514">
        <v>7</v>
      </c>
      <c r="L514" t="s">
        <v>94</v>
      </c>
      <c r="M514">
        <v>-205302.76594380001</v>
      </c>
      <c r="N514">
        <v>1</v>
      </c>
      <c r="O514">
        <v>-205302.76594380001</v>
      </c>
      <c r="P514" t="s">
        <v>615</v>
      </c>
      <c r="Q514">
        <v>1</v>
      </c>
    </row>
    <row r="515" spans="1:17" x14ac:dyDescent="0.25">
      <c r="A515" t="s">
        <v>2699</v>
      </c>
      <c r="B515" t="s">
        <v>3171</v>
      </c>
      <c r="C515" t="s">
        <v>576</v>
      </c>
      <c r="D515" t="s">
        <v>336</v>
      </c>
      <c r="E515" t="s">
        <v>101</v>
      </c>
      <c r="F515">
        <v>40700</v>
      </c>
      <c r="G515" t="s">
        <v>911</v>
      </c>
      <c r="I515" t="s">
        <v>269</v>
      </c>
      <c r="J515">
        <v>2026</v>
      </c>
      <c r="K515">
        <v>7</v>
      </c>
      <c r="L515" t="s">
        <v>94</v>
      </c>
      <c r="M515">
        <v>-381.2777514</v>
      </c>
      <c r="N515">
        <v>1</v>
      </c>
      <c r="O515">
        <v>-381.2777514</v>
      </c>
      <c r="P515" t="s">
        <v>615</v>
      </c>
      <c r="Q515">
        <v>1</v>
      </c>
    </row>
    <row r="516" spans="1:17" x14ac:dyDescent="0.25">
      <c r="A516" t="s">
        <v>2610</v>
      </c>
      <c r="B516" t="s">
        <v>268</v>
      </c>
      <c r="C516" t="s">
        <v>265</v>
      </c>
      <c r="D516" t="s">
        <v>336</v>
      </c>
      <c r="E516" t="s">
        <v>102</v>
      </c>
      <c r="F516">
        <v>40700</v>
      </c>
      <c r="G516" t="s">
        <v>911</v>
      </c>
      <c r="I516" t="s">
        <v>186</v>
      </c>
      <c r="J516">
        <v>2026</v>
      </c>
      <c r="K516">
        <v>7</v>
      </c>
      <c r="L516" t="s">
        <v>94</v>
      </c>
      <c r="M516">
        <v>-398.53375064999994</v>
      </c>
      <c r="N516">
        <v>1</v>
      </c>
      <c r="O516">
        <v>-398.53375064999994</v>
      </c>
      <c r="P516" t="s">
        <v>615</v>
      </c>
      <c r="Q516">
        <v>1</v>
      </c>
    </row>
    <row r="517" spans="1:17" x14ac:dyDescent="0.25">
      <c r="A517" t="s">
        <v>2610</v>
      </c>
      <c r="B517" t="s">
        <v>397</v>
      </c>
      <c r="C517" t="s">
        <v>265</v>
      </c>
      <c r="D517" t="s">
        <v>336</v>
      </c>
      <c r="E517" t="s">
        <v>102</v>
      </c>
      <c r="F517">
        <v>40700</v>
      </c>
      <c r="G517" t="s">
        <v>911</v>
      </c>
      <c r="I517" t="s">
        <v>186</v>
      </c>
      <c r="J517">
        <v>2026</v>
      </c>
      <c r="K517">
        <v>7</v>
      </c>
      <c r="L517" t="s">
        <v>94</v>
      </c>
      <c r="M517">
        <v>-34.734436450000004</v>
      </c>
      <c r="N517">
        <v>1</v>
      </c>
      <c r="O517">
        <v>-34.734436450000004</v>
      </c>
      <c r="P517" t="s">
        <v>615</v>
      </c>
      <c r="Q517">
        <v>1</v>
      </c>
    </row>
    <row r="518" spans="1:17" x14ac:dyDescent="0.25">
      <c r="A518" t="s">
        <v>2610</v>
      </c>
      <c r="B518" t="s">
        <v>398</v>
      </c>
      <c r="C518" t="s">
        <v>265</v>
      </c>
      <c r="D518" t="s">
        <v>336</v>
      </c>
      <c r="E518" t="s">
        <v>102</v>
      </c>
      <c r="F518">
        <v>40700</v>
      </c>
      <c r="G518" t="s">
        <v>911</v>
      </c>
      <c r="I518" t="s">
        <v>186</v>
      </c>
      <c r="J518">
        <v>2026</v>
      </c>
      <c r="K518">
        <v>7</v>
      </c>
      <c r="L518" t="s">
        <v>94</v>
      </c>
      <c r="M518">
        <v>-199.99901004999998</v>
      </c>
      <c r="N518">
        <v>1</v>
      </c>
      <c r="O518">
        <v>-199.99901004999998</v>
      </c>
      <c r="P518" t="s">
        <v>615</v>
      </c>
      <c r="Q518">
        <v>1</v>
      </c>
    </row>
    <row r="519" spans="1:17" x14ac:dyDescent="0.25">
      <c r="A519" t="s">
        <v>2610</v>
      </c>
      <c r="B519" t="s">
        <v>715</v>
      </c>
      <c r="C519" t="s">
        <v>265</v>
      </c>
      <c r="D519" t="s">
        <v>336</v>
      </c>
      <c r="E519" t="s">
        <v>102</v>
      </c>
      <c r="F519">
        <v>40700</v>
      </c>
      <c r="G519" t="s">
        <v>911</v>
      </c>
      <c r="I519" t="s">
        <v>186</v>
      </c>
      <c r="J519">
        <v>2026</v>
      </c>
      <c r="K519">
        <v>7</v>
      </c>
      <c r="L519" t="s">
        <v>94</v>
      </c>
      <c r="M519">
        <v>-62.071105249999995</v>
      </c>
      <c r="N519">
        <v>1</v>
      </c>
      <c r="O519">
        <v>-62.071105249999995</v>
      </c>
      <c r="P519" t="s">
        <v>615</v>
      </c>
      <c r="Q519">
        <v>1</v>
      </c>
    </row>
    <row r="520" spans="1:17" x14ac:dyDescent="0.25">
      <c r="A520" t="s">
        <v>2610</v>
      </c>
      <c r="B520" t="s">
        <v>399</v>
      </c>
      <c r="C520" t="s">
        <v>265</v>
      </c>
      <c r="D520" t="s">
        <v>336</v>
      </c>
      <c r="E520" t="s">
        <v>102</v>
      </c>
      <c r="F520">
        <v>40700</v>
      </c>
      <c r="G520" t="s">
        <v>911</v>
      </c>
      <c r="I520" t="s">
        <v>186</v>
      </c>
      <c r="J520">
        <v>2026</v>
      </c>
      <c r="K520">
        <v>7</v>
      </c>
      <c r="L520" t="s">
        <v>94</v>
      </c>
      <c r="M520">
        <v>-194.21698799999999</v>
      </c>
      <c r="N520">
        <v>1</v>
      </c>
      <c r="O520">
        <v>-194.21698799999999</v>
      </c>
      <c r="P520" t="s">
        <v>615</v>
      </c>
      <c r="Q520">
        <v>1</v>
      </c>
    </row>
    <row r="521" spans="1:17" x14ac:dyDescent="0.25">
      <c r="A521" t="s">
        <v>2610</v>
      </c>
      <c r="B521" t="s">
        <v>271</v>
      </c>
      <c r="C521" t="s">
        <v>265</v>
      </c>
      <c r="D521" t="s">
        <v>336</v>
      </c>
      <c r="E521" t="s">
        <v>102</v>
      </c>
      <c r="F521">
        <v>40700</v>
      </c>
      <c r="G521" t="s">
        <v>911</v>
      </c>
      <c r="I521" t="s">
        <v>186</v>
      </c>
      <c r="J521">
        <v>2026</v>
      </c>
      <c r="K521">
        <v>7</v>
      </c>
      <c r="L521" t="s">
        <v>94</v>
      </c>
      <c r="M521">
        <v>-20.349660799999999</v>
      </c>
      <c r="N521">
        <v>1</v>
      </c>
      <c r="O521">
        <v>-20.349660799999999</v>
      </c>
      <c r="P521" t="s">
        <v>615</v>
      </c>
      <c r="Q521">
        <v>1</v>
      </c>
    </row>
    <row r="522" spans="1:17" x14ac:dyDescent="0.25">
      <c r="A522" t="s">
        <v>2610</v>
      </c>
      <c r="B522" t="s">
        <v>3155</v>
      </c>
      <c r="C522" t="s">
        <v>265</v>
      </c>
      <c r="D522" t="s">
        <v>336</v>
      </c>
      <c r="E522" t="s">
        <v>102</v>
      </c>
      <c r="F522">
        <v>40700</v>
      </c>
      <c r="G522" t="s">
        <v>911</v>
      </c>
      <c r="I522" t="s">
        <v>186</v>
      </c>
      <c r="J522">
        <v>2026</v>
      </c>
      <c r="K522">
        <v>7</v>
      </c>
      <c r="L522" t="s">
        <v>94</v>
      </c>
      <c r="M522">
        <v>-44.352489649999995</v>
      </c>
      <c r="N522">
        <v>1</v>
      </c>
      <c r="O522">
        <v>-44.352489649999995</v>
      </c>
      <c r="P522" t="s">
        <v>615</v>
      </c>
      <c r="Q522">
        <v>1</v>
      </c>
    </row>
    <row r="523" spans="1:17" x14ac:dyDescent="0.25">
      <c r="A523" t="s">
        <v>2610</v>
      </c>
      <c r="B523" t="s">
        <v>3173</v>
      </c>
      <c r="C523" t="s">
        <v>265</v>
      </c>
      <c r="D523" t="s">
        <v>336</v>
      </c>
      <c r="E523" t="s">
        <v>102</v>
      </c>
      <c r="F523">
        <v>40700</v>
      </c>
      <c r="G523" t="s">
        <v>911</v>
      </c>
      <c r="I523" t="s">
        <v>186</v>
      </c>
      <c r="J523">
        <v>2026</v>
      </c>
      <c r="K523">
        <v>7</v>
      </c>
      <c r="L523" t="s">
        <v>94</v>
      </c>
      <c r="M523">
        <v>-66.23874635</v>
      </c>
      <c r="N523">
        <v>1</v>
      </c>
      <c r="O523">
        <v>-66.23874635</v>
      </c>
      <c r="P523" t="s">
        <v>615</v>
      </c>
      <c r="Q523">
        <v>1</v>
      </c>
    </row>
    <row r="524" spans="1:17" x14ac:dyDescent="0.25">
      <c r="A524" t="s">
        <v>2610</v>
      </c>
      <c r="B524" t="s">
        <v>3156</v>
      </c>
      <c r="C524" t="s">
        <v>265</v>
      </c>
      <c r="D524" t="s">
        <v>336</v>
      </c>
      <c r="E524" t="s">
        <v>102</v>
      </c>
      <c r="F524">
        <v>40700</v>
      </c>
      <c r="G524" t="s">
        <v>911</v>
      </c>
      <c r="I524" t="s">
        <v>186</v>
      </c>
      <c r="J524">
        <v>2026</v>
      </c>
      <c r="K524">
        <v>7</v>
      </c>
      <c r="L524" t="s">
        <v>94</v>
      </c>
      <c r="M524">
        <v>-231.62204449999996</v>
      </c>
      <c r="N524">
        <v>1</v>
      </c>
      <c r="O524">
        <v>-231.62204449999996</v>
      </c>
      <c r="P524" t="s">
        <v>615</v>
      </c>
      <c r="Q524">
        <v>1</v>
      </c>
    </row>
    <row r="525" spans="1:17" x14ac:dyDescent="0.25">
      <c r="A525" t="s">
        <v>2610</v>
      </c>
      <c r="B525" t="s">
        <v>3158</v>
      </c>
      <c r="C525" t="s">
        <v>265</v>
      </c>
      <c r="D525" t="s">
        <v>336</v>
      </c>
      <c r="E525" t="s">
        <v>102</v>
      </c>
      <c r="F525">
        <v>40700</v>
      </c>
      <c r="G525" t="s">
        <v>911</v>
      </c>
      <c r="I525" t="s">
        <v>186</v>
      </c>
      <c r="J525">
        <v>2026</v>
      </c>
      <c r="K525">
        <v>7</v>
      </c>
      <c r="L525" t="s">
        <v>94</v>
      </c>
      <c r="M525">
        <v>-2009.3788924999999</v>
      </c>
      <c r="N525">
        <v>1</v>
      </c>
      <c r="O525">
        <v>-2009.3788924999999</v>
      </c>
      <c r="P525" t="s">
        <v>615</v>
      </c>
      <c r="Q525">
        <v>1</v>
      </c>
    </row>
    <row r="526" spans="1:17" x14ac:dyDescent="0.25">
      <c r="A526" t="s">
        <v>1005</v>
      </c>
      <c r="B526" t="s">
        <v>403</v>
      </c>
      <c r="C526" t="s">
        <v>133</v>
      </c>
      <c r="D526" t="s">
        <v>336</v>
      </c>
      <c r="E526" t="s">
        <v>102</v>
      </c>
      <c r="F526">
        <v>40700</v>
      </c>
      <c r="G526" t="s">
        <v>911</v>
      </c>
      <c r="I526" t="s">
        <v>186</v>
      </c>
      <c r="J526">
        <v>2026</v>
      </c>
      <c r="K526">
        <v>7</v>
      </c>
      <c r="L526" t="s">
        <v>94</v>
      </c>
      <c r="M526">
        <v>-1899.5245674999999</v>
      </c>
      <c r="N526">
        <v>1</v>
      </c>
      <c r="O526">
        <v>-1899.5245674999999</v>
      </c>
      <c r="P526" t="s">
        <v>615</v>
      </c>
      <c r="Q526">
        <v>1</v>
      </c>
    </row>
    <row r="527" spans="1:17" x14ac:dyDescent="0.25">
      <c r="A527" t="s">
        <v>2392</v>
      </c>
      <c r="B527" t="s">
        <v>1535</v>
      </c>
      <c r="C527" t="s">
        <v>107</v>
      </c>
      <c r="D527" t="s">
        <v>336</v>
      </c>
      <c r="E527" t="s">
        <v>102</v>
      </c>
      <c r="F527">
        <v>40700</v>
      </c>
      <c r="G527" t="s">
        <v>911</v>
      </c>
      <c r="I527" t="s">
        <v>186</v>
      </c>
      <c r="J527">
        <v>2026</v>
      </c>
      <c r="K527">
        <v>7</v>
      </c>
      <c r="L527" t="s">
        <v>94</v>
      </c>
      <c r="M527">
        <v>-369.97026149999999</v>
      </c>
      <c r="N527">
        <v>1</v>
      </c>
      <c r="O527">
        <v>-369.97026149999999</v>
      </c>
      <c r="P527" t="s">
        <v>615</v>
      </c>
      <c r="Q527">
        <v>1</v>
      </c>
    </row>
    <row r="528" spans="1:17" x14ac:dyDescent="0.25">
      <c r="A528" t="s">
        <v>2392</v>
      </c>
      <c r="B528" t="s">
        <v>404</v>
      </c>
      <c r="C528" t="s">
        <v>107</v>
      </c>
      <c r="D528" t="s">
        <v>336</v>
      </c>
      <c r="E528" t="s">
        <v>102</v>
      </c>
      <c r="F528">
        <v>40700</v>
      </c>
      <c r="G528" t="s">
        <v>911</v>
      </c>
      <c r="I528" t="s">
        <v>186</v>
      </c>
      <c r="J528">
        <v>2026</v>
      </c>
      <c r="K528">
        <v>7</v>
      </c>
      <c r="L528" t="s">
        <v>94</v>
      </c>
      <c r="M528">
        <v>-6604.3819743999993</v>
      </c>
      <c r="N528">
        <v>1</v>
      </c>
      <c r="O528">
        <v>-6604.3819743999993</v>
      </c>
      <c r="P528" t="s">
        <v>615</v>
      </c>
      <c r="Q528">
        <v>1</v>
      </c>
    </row>
    <row r="529" spans="1:17" x14ac:dyDescent="0.25">
      <c r="A529" t="s">
        <v>2610</v>
      </c>
      <c r="B529" t="s">
        <v>405</v>
      </c>
      <c r="C529" t="s">
        <v>265</v>
      </c>
      <c r="D529" t="s">
        <v>336</v>
      </c>
      <c r="E529" t="s">
        <v>102</v>
      </c>
      <c r="F529">
        <v>40700</v>
      </c>
      <c r="G529" t="s">
        <v>911</v>
      </c>
      <c r="I529" t="s">
        <v>186</v>
      </c>
      <c r="J529">
        <v>2026</v>
      </c>
      <c r="K529">
        <v>7</v>
      </c>
      <c r="L529" t="s">
        <v>94</v>
      </c>
      <c r="M529">
        <v>-7073.5950425000001</v>
      </c>
      <c r="N529">
        <v>1</v>
      </c>
      <c r="O529">
        <v>-7073.5950425000001</v>
      </c>
      <c r="P529" t="s">
        <v>615</v>
      </c>
      <c r="Q529">
        <v>1</v>
      </c>
    </row>
    <row r="530" spans="1:17" x14ac:dyDescent="0.25">
      <c r="A530" t="s">
        <v>2392</v>
      </c>
      <c r="B530" t="s">
        <v>407</v>
      </c>
      <c r="C530" t="s">
        <v>107</v>
      </c>
      <c r="D530" t="s">
        <v>336</v>
      </c>
      <c r="E530" t="s">
        <v>102</v>
      </c>
      <c r="F530">
        <v>40700</v>
      </c>
      <c r="G530" t="s">
        <v>911</v>
      </c>
      <c r="I530" t="s">
        <v>186</v>
      </c>
      <c r="J530">
        <v>2026</v>
      </c>
      <c r="K530">
        <v>7</v>
      </c>
      <c r="L530" t="s">
        <v>94</v>
      </c>
      <c r="M530">
        <v>-2387.9860238499996</v>
      </c>
      <c r="N530">
        <v>1</v>
      </c>
      <c r="O530">
        <v>-2387.9860238499996</v>
      </c>
      <c r="P530" t="s">
        <v>615</v>
      </c>
      <c r="Q530">
        <v>1</v>
      </c>
    </row>
    <row r="531" spans="1:17" x14ac:dyDescent="0.25">
      <c r="A531" t="s">
        <v>2392</v>
      </c>
      <c r="B531" t="s">
        <v>408</v>
      </c>
      <c r="C531" t="s">
        <v>107</v>
      </c>
      <c r="D531" t="s">
        <v>336</v>
      </c>
      <c r="E531" t="s">
        <v>102</v>
      </c>
      <c r="F531">
        <v>40700</v>
      </c>
      <c r="G531" t="s">
        <v>911</v>
      </c>
      <c r="I531" t="s">
        <v>186</v>
      </c>
      <c r="J531">
        <v>2026</v>
      </c>
      <c r="K531">
        <v>7</v>
      </c>
      <c r="L531" t="s">
        <v>94</v>
      </c>
      <c r="M531">
        <v>-1243.2616531999997</v>
      </c>
      <c r="N531">
        <v>1</v>
      </c>
      <c r="O531">
        <v>-1243.2616531999997</v>
      </c>
      <c r="P531" t="s">
        <v>615</v>
      </c>
      <c r="Q531">
        <v>1</v>
      </c>
    </row>
    <row r="532" spans="1:17" x14ac:dyDescent="0.25">
      <c r="A532" t="s">
        <v>1005</v>
      </c>
      <c r="B532" t="s">
        <v>410</v>
      </c>
      <c r="C532" t="s">
        <v>133</v>
      </c>
      <c r="D532" t="s">
        <v>336</v>
      </c>
      <c r="E532" t="s">
        <v>102</v>
      </c>
      <c r="F532">
        <v>40700</v>
      </c>
      <c r="G532" t="s">
        <v>911</v>
      </c>
      <c r="I532" t="s">
        <v>186</v>
      </c>
      <c r="J532">
        <v>2026</v>
      </c>
      <c r="K532">
        <v>7</v>
      </c>
      <c r="L532" t="s">
        <v>94</v>
      </c>
      <c r="M532">
        <v>-1609.8189250499997</v>
      </c>
      <c r="N532">
        <v>1</v>
      </c>
      <c r="O532">
        <v>-1609.8189250499997</v>
      </c>
      <c r="P532" t="s">
        <v>615</v>
      </c>
      <c r="Q532">
        <v>1</v>
      </c>
    </row>
    <row r="533" spans="1:17" x14ac:dyDescent="0.25">
      <c r="A533" t="s">
        <v>2610</v>
      </c>
      <c r="B533" t="s">
        <v>340</v>
      </c>
      <c r="C533" t="s">
        <v>265</v>
      </c>
      <c r="D533" t="s">
        <v>336</v>
      </c>
      <c r="E533" t="s">
        <v>102</v>
      </c>
      <c r="F533">
        <v>40700</v>
      </c>
      <c r="G533" t="s">
        <v>911</v>
      </c>
      <c r="I533" t="s">
        <v>125</v>
      </c>
      <c r="J533">
        <v>2026</v>
      </c>
      <c r="K533">
        <v>7</v>
      </c>
      <c r="L533" t="s">
        <v>94</v>
      </c>
      <c r="M533">
        <v>-548.69983664999995</v>
      </c>
      <c r="N533">
        <v>1</v>
      </c>
      <c r="O533">
        <v>-548.69983664999995</v>
      </c>
      <c r="P533" t="s">
        <v>615</v>
      </c>
      <c r="Q533">
        <v>1</v>
      </c>
    </row>
    <row r="534" spans="1:17" x14ac:dyDescent="0.25">
      <c r="A534" t="s">
        <v>2610</v>
      </c>
      <c r="B534" t="s">
        <v>274</v>
      </c>
      <c r="C534" t="s">
        <v>265</v>
      </c>
      <c r="D534" t="s">
        <v>336</v>
      </c>
      <c r="E534" t="s">
        <v>102</v>
      </c>
      <c r="F534">
        <v>40700</v>
      </c>
      <c r="G534" t="s">
        <v>911</v>
      </c>
      <c r="I534" t="s">
        <v>186</v>
      </c>
      <c r="J534">
        <v>2026</v>
      </c>
      <c r="K534">
        <v>7</v>
      </c>
      <c r="L534" t="s">
        <v>94</v>
      </c>
      <c r="M534">
        <v>-2241.3966854999999</v>
      </c>
      <c r="N534">
        <v>1</v>
      </c>
      <c r="O534">
        <v>-2241.3966854999999</v>
      </c>
      <c r="P534" t="s">
        <v>615</v>
      </c>
      <c r="Q534">
        <v>1</v>
      </c>
    </row>
    <row r="535" spans="1:17" x14ac:dyDescent="0.25">
      <c r="A535" t="s">
        <v>2610</v>
      </c>
      <c r="B535" t="s">
        <v>341</v>
      </c>
      <c r="C535" t="s">
        <v>265</v>
      </c>
      <c r="D535" t="s">
        <v>336</v>
      </c>
      <c r="E535" t="s">
        <v>102</v>
      </c>
      <c r="F535">
        <v>40700</v>
      </c>
      <c r="G535" t="s">
        <v>911</v>
      </c>
      <c r="I535" t="s">
        <v>186</v>
      </c>
      <c r="J535">
        <v>2026</v>
      </c>
      <c r="K535">
        <v>7</v>
      </c>
      <c r="L535" t="s">
        <v>94</v>
      </c>
      <c r="M535">
        <v>-2127.34606175</v>
      </c>
      <c r="N535">
        <v>1</v>
      </c>
      <c r="O535">
        <v>-2127.34606175</v>
      </c>
      <c r="P535" t="s">
        <v>615</v>
      </c>
      <c r="Q535">
        <v>1</v>
      </c>
    </row>
    <row r="536" spans="1:17" x14ac:dyDescent="0.25">
      <c r="A536" t="s">
        <v>1005</v>
      </c>
      <c r="B536" t="s">
        <v>731</v>
      </c>
      <c r="C536" t="s">
        <v>133</v>
      </c>
      <c r="D536" t="s">
        <v>336</v>
      </c>
      <c r="E536" t="s">
        <v>102</v>
      </c>
      <c r="F536">
        <v>40700</v>
      </c>
      <c r="G536" t="s">
        <v>911</v>
      </c>
      <c r="I536" t="s">
        <v>186</v>
      </c>
      <c r="J536">
        <v>2026</v>
      </c>
      <c r="K536">
        <v>7</v>
      </c>
      <c r="L536" t="s">
        <v>94</v>
      </c>
      <c r="M536">
        <v>-1712.06123235</v>
      </c>
      <c r="N536">
        <v>1</v>
      </c>
      <c r="O536">
        <v>-1712.06123235</v>
      </c>
      <c r="P536" t="s">
        <v>615</v>
      </c>
      <c r="Q536">
        <v>1</v>
      </c>
    </row>
    <row r="537" spans="1:17" x14ac:dyDescent="0.25">
      <c r="A537" t="s">
        <v>2392</v>
      </c>
      <c r="B537" t="s">
        <v>343</v>
      </c>
      <c r="C537" t="s">
        <v>107</v>
      </c>
      <c r="D537" t="s">
        <v>336</v>
      </c>
      <c r="E537" t="s">
        <v>102</v>
      </c>
      <c r="F537">
        <v>40700</v>
      </c>
      <c r="G537" t="s">
        <v>911</v>
      </c>
      <c r="I537" t="s">
        <v>186</v>
      </c>
      <c r="J537">
        <v>2026</v>
      </c>
      <c r="K537">
        <v>7</v>
      </c>
      <c r="L537" t="s">
        <v>94</v>
      </c>
      <c r="M537">
        <v>-436.42598719999995</v>
      </c>
      <c r="N537">
        <v>1</v>
      </c>
      <c r="O537">
        <v>-436.42598719999995</v>
      </c>
      <c r="P537" t="s">
        <v>615</v>
      </c>
      <c r="Q537">
        <v>1</v>
      </c>
    </row>
    <row r="538" spans="1:17" x14ac:dyDescent="0.25">
      <c r="A538" t="s">
        <v>2392</v>
      </c>
      <c r="B538" t="s">
        <v>411</v>
      </c>
      <c r="C538" t="s">
        <v>107</v>
      </c>
      <c r="D538" t="s">
        <v>336</v>
      </c>
      <c r="E538" t="s">
        <v>102</v>
      </c>
      <c r="F538">
        <v>40700</v>
      </c>
      <c r="G538" t="s">
        <v>911</v>
      </c>
      <c r="I538" t="s">
        <v>186</v>
      </c>
      <c r="J538">
        <v>2026</v>
      </c>
      <c r="K538">
        <v>7</v>
      </c>
      <c r="L538" t="s">
        <v>94</v>
      </c>
      <c r="M538">
        <v>-7491.2188820000001</v>
      </c>
      <c r="N538">
        <v>1</v>
      </c>
      <c r="O538">
        <v>-7491.2188820000001</v>
      </c>
      <c r="P538" t="s">
        <v>615</v>
      </c>
      <c r="Q538">
        <v>1</v>
      </c>
    </row>
    <row r="539" spans="1:17" x14ac:dyDescent="0.25">
      <c r="A539" t="s">
        <v>2392</v>
      </c>
      <c r="B539" t="s">
        <v>412</v>
      </c>
      <c r="C539" t="s">
        <v>107</v>
      </c>
      <c r="D539" t="s">
        <v>336</v>
      </c>
      <c r="E539" t="s">
        <v>102</v>
      </c>
      <c r="F539">
        <v>40700</v>
      </c>
      <c r="G539" t="s">
        <v>911</v>
      </c>
      <c r="I539" t="s">
        <v>186</v>
      </c>
      <c r="J539">
        <v>2026</v>
      </c>
      <c r="K539">
        <v>7</v>
      </c>
      <c r="L539" t="s">
        <v>94</v>
      </c>
      <c r="M539">
        <v>-7506.2846179999988</v>
      </c>
      <c r="N539">
        <v>1</v>
      </c>
      <c r="O539">
        <v>-7506.2846179999988</v>
      </c>
      <c r="P539" t="s">
        <v>615</v>
      </c>
      <c r="Q539">
        <v>1</v>
      </c>
    </row>
    <row r="540" spans="1:17" x14ac:dyDescent="0.25">
      <c r="A540" t="s">
        <v>1005</v>
      </c>
      <c r="B540" t="s">
        <v>414</v>
      </c>
      <c r="C540" t="s">
        <v>133</v>
      </c>
      <c r="D540" t="s">
        <v>336</v>
      </c>
      <c r="E540" t="s">
        <v>102</v>
      </c>
      <c r="F540">
        <v>40700</v>
      </c>
      <c r="G540" t="s">
        <v>911</v>
      </c>
      <c r="I540" t="s">
        <v>186</v>
      </c>
      <c r="J540">
        <v>2026</v>
      </c>
      <c r="K540">
        <v>7</v>
      </c>
      <c r="L540" t="s">
        <v>94</v>
      </c>
      <c r="M540">
        <v>-610.20597680000003</v>
      </c>
      <c r="N540">
        <v>1</v>
      </c>
      <c r="O540">
        <v>-610.20597680000003</v>
      </c>
      <c r="P540" t="s">
        <v>615</v>
      </c>
      <c r="Q540">
        <v>1</v>
      </c>
    </row>
    <row r="541" spans="1:17" x14ac:dyDescent="0.25">
      <c r="A541" t="s">
        <v>2516</v>
      </c>
      <c r="B541" t="s">
        <v>415</v>
      </c>
      <c r="C541" t="s">
        <v>296</v>
      </c>
      <c r="D541" t="s">
        <v>336</v>
      </c>
      <c r="E541" t="s">
        <v>102</v>
      </c>
      <c r="F541">
        <v>40700</v>
      </c>
      <c r="G541" t="s">
        <v>911</v>
      </c>
      <c r="I541" t="s">
        <v>186</v>
      </c>
      <c r="J541">
        <v>2026</v>
      </c>
      <c r="K541">
        <v>7</v>
      </c>
      <c r="L541" t="s">
        <v>94</v>
      </c>
      <c r="M541">
        <v>-282.79232554999999</v>
      </c>
      <c r="N541">
        <v>1</v>
      </c>
      <c r="O541">
        <v>-282.79232554999999</v>
      </c>
      <c r="P541" t="s">
        <v>615</v>
      </c>
      <c r="Q541">
        <v>1</v>
      </c>
    </row>
    <row r="542" spans="1:17" x14ac:dyDescent="0.25">
      <c r="A542" t="s">
        <v>2610</v>
      </c>
      <c r="B542" t="s">
        <v>416</v>
      </c>
      <c r="C542" t="s">
        <v>265</v>
      </c>
      <c r="D542" t="s">
        <v>336</v>
      </c>
      <c r="E542" t="s">
        <v>102</v>
      </c>
      <c r="F542">
        <v>40700</v>
      </c>
      <c r="G542" t="s">
        <v>911</v>
      </c>
      <c r="I542" t="s">
        <v>125</v>
      </c>
      <c r="J542">
        <v>2026</v>
      </c>
      <c r="K542">
        <v>7</v>
      </c>
      <c r="L542" t="s">
        <v>94</v>
      </c>
      <c r="M542">
        <v>-35.467253499999991</v>
      </c>
      <c r="N542">
        <v>1</v>
      </c>
      <c r="O542">
        <v>-35.467253499999991</v>
      </c>
      <c r="P542" t="s">
        <v>615</v>
      </c>
      <c r="Q542">
        <v>1</v>
      </c>
    </row>
    <row r="543" spans="1:17" x14ac:dyDescent="0.25">
      <c r="A543" t="s">
        <v>1005</v>
      </c>
      <c r="B543" t="s">
        <v>417</v>
      </c>
      <c r="C543" t="s">
        <v>133</v>
      </c>
      <c r="D543" t="s">
        <v>336</v>
      </c>
      <c r="E543" t="s">
        <v>102</v>
      </c>
      <c r="F543">
        <v>40700</v>
      </c>
      <c r="G543" t="s">
        <v>911</v>
      </c>
      <c r="I543" t="s">
        <v>186</v>
      </c>
      <c r="J543">
        <v>2026</v>
      </c>
      <c r="K543">
        <v>7</v>
      </c>
      <c r="L543" t="s">
        <v>94</v>
      </c>
      <c r="M543">
        <v>-369.0873329499999</v>
      </c>
      <c r="N543">
        <v>1</v>
      </c>
      <c r="O543">
        <v>-369.0873329499999</v>
      </c>
      <c r="P543" t="s">
        <v>615</v>
      </c>
      <c r="Q543">
        <v>1</v>
      </c>
    </row>
    <row r="544" spans="1:17" x14ac:dyDescent="0.25">
      <c r="A544" t="s">
        <v>2610</v>
      </c>
      <c r="B544" t="s">
        <v>277</v>
      </c>
      <c r="C544" t="s">
        <v>265</v>
      </c>
      <c r="D544" t="s">
        <v>336</v>
      </c>
      <c r="E544" t="s">
        <v>102</v>
      </c>
      <c r="F544">
        <v>40700</v>
      </c>
      <c r="G544" t="s">
        <v>911</v>
      </c>
      <c r="I544" t="s">
        <v>125</v>
      </c>
      <c r="J544">
        <v>2026</v>
      </c>
      <c r="K544">
        <v>7</v>
      </c>
      <c r="L544" t="s">
        <v>94</v>
      </c>
      <c r="M544">
        <v>-5244.2994579500009</v>
      </c>
      <c r="N544">
        <v>1</v>
      </c>
      <c r="O544">
        <v>-5244.2994579500009</v>
      </c>
      <c r="P544" t="s">
        <v>615</v>
      </c>
      <c r="Q544">
        <v>1</v>
      </c>
    </row>
    <row r="545" spans="1:17" x14ac:dyDescent="0.25">
      <c r="A545" t="s">
        <v>1121</v>
      </c>
      <c r="B545" t="s">
        <v>418</v>
      </c>
      <c r="C545" t="s">
        <v>252</v>
      </c>
      <c r="D545" t="s">
        <v>336</v>
      </c>
      <c r="E545" t="s">
        <v>102</v>
      </c>
      <c r="F545">
        <v>40700</v>
      </c>
      <c r="G545" t="s">
        <v>911</v>
      </c>
      <c r="I545" t="s">
        <v>186</v>
      </c>
      <c r="J545">
        <v>2026</v>
      </c>
      <c r="K545">
        <v>7</v>
      </c>
      <c r="L545" t="s">
        <v>94</v>
      </c>
      <c r="M545">
        <v>-1241.1546335999999</v>
      </c>
      <c r="N545">
        <v>1</v>
      </c>
      <c r="O545">
        <v>-1241.1546335999999</v>
      </c>
      <c r="P545" t="s">
        <v>615</v>
      </c>
      <c r="Q545">
        <v>1</v>
      </c>
    </row>
    <row r="546" spans="1:17" x14ac:dyDescent="0.25">
      <c r="A546" t="s">
        <v>2392</v>
      </c>
      <c r="B546" t="s">
        <v>419</v>
      </c>
      <c r="C546" t="s">
        <v>107</v>
      </c>
      <c r="D546" t="s">
        <v>336</v>
      </c>
      <c r="E546" t="s">
        <v>102</v>
      </c>
      <c r="F546">
        <v>40700</v>
      </c>
      <c r="G546" t="s">
        <v>911</v>
      </c>
      <c r="I546" t="s">
        <v>186</v>
      </c>
      <c r="J546">
        <v>2026</v>
      </c>
      <c r="K546">
        <v>7</v>
      </c>
      <c r="L546" t="s">
        <v>94</v>
      </c>
      <c r="M546">
        <v>-762.45997729999988</v>
      </c>
      <c r="N546">
        <v>1</v>
      </c>
      <c r="O546">
        <v>-762.45997729999988</v>
      </c>
      <c r="P546" t="s">
        <v>615</v>
      </c>
      <c r="Q546">
        <v>1</v>
      </c>
    </row>
    <row r="547" spans="1:17" x14ac:dyDescent="0.25">
      <c r="A547" t="s">
        <v>2392</v>
      </c>
      <c r="B547" t="s">
        <v>420</v>
      </c>
      <c r="C547" t="s">
        <v>107</v>
      </c>
      <c r="D547" t="s">
        <v>336</v>
      </c>
      <c r="E547" t="s">
        <v>102</v>
      </c>
      <c r="F547">
        <v>40700</v>
      </c>
      <c r="G547" t="s">
        <v>911</v>
      </c>
      <c r="I547" t="s">
        <v>186</v>
      </c>
      <c r="J547">
        <v>2026</v>
      </c>
      <c r="K547">
        <v>7</v>
      </c>
      <c r="L547" t="s">
        <v>94</v>
      </c>
      <c r="M547">
        <v>-6.6990668500000004</v>
      </c>
      <c r="N547">
        <v>1</v>
      </c>
      <c r="O547">
        <v>-6.6990668500000004</v>
      </c>
      <c r="P547" t="s">
        <v>615</v>
      </c>
      <c r="Q547">
        <v>1</v>
      </c>
    </row>
    <row r="548" spans="1:17" x14ac:dyDescent="0.25">
      <c r="A548" t="s">
        <v>2610</v>
      </c>
      <c r="B548" t="s">
        <v>421</v>
      </c>
      <c r="C548" t="s">
        <v>265</v>
      </c>
      <c r="D548" t="s">
        <v>336</v>
      </c>
      <c r="E548" t="s">
        <v>102</v>
      </c>
      <c r="F548">
        <v>40700</v>
      </c>
      <c r="G548" t="s">
        <v>911</v>
      </c>
      <c r="I548" t="s">
        <v>125</v>
      </c>
      <c r="J548">
        <v>2026</v>
      </c>
      <c r="K548">
        <v>7</v>
      </c>
      <c r="L548" t="s">
        <v>94</v>
      </c>
      <c r="M548">
        <v>-29553.346215400001</v>
      </c>
      <c r="N548">
        <v>1</v>
      </c>
      <c r="O548">
        <v>-29553.346215400001</v>
      </c>
      <c r="P548" t="s">
        <v>615</v>
      </c>
      <c r="Q548">
        <v>1</v>
      </c>
    </row>
    <row r="549" spans="1:17" x14ac:dyDescent="0.25">
      <c r="A549" t="s">
        <v>2392</v>
      </c>
      <c r="B549" t="s">
        <v>422</v>
      </c>
      <c r="C549" t="s">
        <v>107</v>
      </c>
      <c r="D549" t="s">
        <v>336</v>
      </c>
      <c r="E549" t="s">
        <v>102</v>
      </c>
      <c r="F549">
        <v>40700</v>
      </c>
      <c r="G549" t="s">
        <v>911</v>
      </c>
      <c r="I549" t="s">
        <v>186</v>
      </c>
      <c r="J549">
        <v>2026</v>
      </c>
      <c r="K549">
        <v>7</v>
      </c>
      <c r="L549" t="s">
        <v>94</v>
      </c>
      <c r="M549">
        <v>-346.52148054999998</v>
      </c>
      <c r="N549">
        <v>1</v>
      </c>
      <c r="O549">
        <v>-346.52148054999998</v>
      </c>
      <c r="P549" t="s">
        <v>615</v>
      </c>
      <c r="Q549">
        <v>1</v>
      </c>
    </row>
    <row r="550" spans="1:17" x14ac:dyDescent="0.25">
      <c r="A550" t="s">
        <v>2392</v>
      </c>
      <c r="B550" t="s">
        <v>423</v>
      </c>
      <c r="C550" t="s">
        <v>107</v>
      </c>
      <c r="D550" t="s">
        <v>336</v>
      </c>
      <c r="E550" t="s">
        <v>102</v>
      </c>
      <c r="F550">
        <v>40700</v>
      </c>
      <c r="G550" t="s">
        <v>911</v>
      </c>
      <c r="I550" t="s">
        <v>186</v>
      </c>
      <c r="J550">
        <v>2026</v>
      </c>
      <c r="K550">
        <v>7</v>
      </c>
      <c r="L550" t="s">
        <v>94</v>
      </c>
      <c r="M550">
        <v>-374.88300150000003</v>
      </c>
      <c r="N550">
        <v>1</v>
      </c>
      <c r="O550">
        <v>-374.88300150000003</v>
      </c>
      <c r="P550" t="s">
        <v>615</v>
      </c>
      <c r="Q550">
        <v>1</v>
      </c>
    </row>
    <row r="551" spans="1:17" x14ac:dyDescent="0.25">
      <c r="A551" t="s">
        <v>2382</v>
      </c>
      <c r="B551" t="s">
        <v>424</v>
      </c>
      <c r="C551" t="s">
        <v>425</v>
      </c>
      <c r="D551" t="s">
        <v>336</v>
      </c>
      <c r="E551" t="s">
        <v>102</v>
      </c>
      <c r="F551">
        <v>40700</v>
      </c>
      <c r="G551" t="s">
        <v>911</v>
      </c>
      <c r="I551" t="s">
        <v>125</v>
      </c>
      <c r="J551">
        <v>2026</v>
      </c>
      <c r="K551">
        <v>7</v>
      </c>
      <c r="L551" t="s">
        <v>94</v>
      </c>
      <c r="M551">
        <v>-107.63131015</v>
      </c>
      <c r="N551">
        <v>1</v>
      </c>
      <c r="O551">
        <v>-107.63131015</v>
      </c>
      <c r="P551" t="s">
        <v>615</v>
      </c>
      <c r="Q551">
        <v>1</v>
      </c>
    </row>
    <row r="552" spans="1:17" x14ac:dyDescent="0.25">
      <c r="A552" t="s">
        <v>500</v>
      </c>
      <c r="B552">
        <v>996</v>
      </c>
      <c r="C552" t="s">
        <v>500</v>
      </c>
      <c r="D552" t="s">
        <v>336</v>
      </c>
      <c r="E552" t="s">
        <v>102</v>
      </c>
      <c r="F552">
        <v>40700</v>
      </c>
      <c r="G552" t="s">
        <v>911</v>
      </c>
      <c r="I552" t="s">
        <v>186</v>
      </c>
      <c r="J552">
        <v>2026</v>
      </c>
      <c r="K552">
        <v>7</v>
      </c>
      <c r="L552" t="s">
        <v>94</v>
      </c>
      <c r="M552">
        <v>-2273.0429189999995</v>
      </c>
      <c r="N552">
        <v>1</v>
      </c>
      <c r="O552">
        <v>-2273.0429189999995</v>
      </c>
      <c r="P552" t="s">
        <v>615</v>
      </c>
      <c r="Q552">
        <v>1</v>
      </c>
    </row>
    <row r="553" spans="1:17" x14ac:dyDescent="0.25">
      <c r="A553" t="s">
        <v>2392</v>
      </c>
      <c r="B553" t="s">
        <v>345</v>
      </c>
      <c r="C553" t="s">
        <v>107</v>
      </c>
      <c r="D553" t="s">
        <v>336</v>
      </c>
      <c r="E553" t="s">
        <v>102</v>
      </c>
      <c r="F553">
        <v>40700</v>
      </c>
      <c r="G553" t="s">
        <v>911</v>
      </c>
      <c r="I553" t="s">
        <v>186</v>
      </c>
      <c r="J553">
        <v>2026</v>
      </c>
      <c r="K553">
        <v>7</v>
      </c>
      <c r="L553" t="s">
        <v>94</v>
      </c>
      <c r="M553">
        <v>-401.00649644999987</v>
      </c>
      <c r="N553">
        <v>1</v>
      </c>
      <c r="O553">
        <v>-401.00649644999987</v>
      </c>
      <c r="P553" t="s">
        <v>615</v>
      </c>
      <c r="Q553">
        <v>1</v>
      </c>
    </row>
    <row r="554" spans="1:17" x14ac:dyDescent="0.25">
      <c r="A554" t="s">
        <v>2392</v>
      </c>
      <c r="B554" t="s">
        <v>426</v>
      </c>
      <c r="C554" t="s">
        <v>107</v>
      </c>
      <c r="D554" t="s">
        <v>336</v>
      </c>
      <c r="E554" t="s">
        <v>102</v>
      </c>
      <c r="F554">
        <v>40700</v>
      </c>
      <c r="G554" t="s">
        <v>911</v>
      </c>
      <c r="I554" t="s">
        <v>186</v>
      </c>
      <c r="J554">
        <v>2026</v>
      </c>
      <c r="K554">
        <v>7</v>
      </c>
      <c r="L554" t="s">
        <v>94</v>
      </c>
      <c r="M554">
        <v>-44510.735828649995</v>
      </c>
      <c r="N554">
        <v>1</v>
      </c>
      <c r="O554">
        <v>-44510.735828649995</v>
      </c>
      <c r="P554" t="s">
        <v>615</v>
      </c>
      <c r="Q554">
        <v>1</v>
      </c>
    </row>
    <row r="555" spans="1:17" x14ac:dyDescent="0.25">
      <c r="A555" t="s">
        <v>2392</v>
      </c>
      <c r="B555" t="s">
        <v>427</v>
      </c>
      <c r="C555" t="s">
        <v>107</v>
      </c>
      <c r="D555" t="s">
        <v>336</v>
      </c>
      <c r="E555" t="s">
        <v>102</v>
      </c>
      <c r="F555">
        <v>40700</v>
      </c>
      <c r="G555" t="s">
        <v>911</v>
      </c>
      <c r="I555" t="s">
        <v>186</v>
      </c>
      <c r="J555">
        <v>2026</v>
      </c>
      <c r="K555">
        <v>7</v>
      </c>
      <c r="L555" t="s">
        <v>94</v>
      </c>
      <c r="M555">
        <v>-197.17554920000001</v>
      </c>
      <c r="N555">
        <v>1</v>
      </c>
      <c r="O555">
        <v>-197.17554920000001</v>
      </c>
      <c r="P555" t="s">
        <v>615</v>
      </c>
      <c r="Q555">
        <v>1</v>
      </c>
    </row>
    <row r="556" spans="1:17" x14ac:dyDescent="0.25">
      <c r="A556" t="s">
        <v>2392</v>
      </c>
      <c r="B556" t="s">
        <v>428</v>
      </c>
      <c r="C556" t="s">
        <v>107</v>
      </c>
      <c r="D556" t="s">
        <v>336</v>
      </c>
      <c r="E556" t="s">
        <v>102</v>
      </c>
      <c r="F556">
        <v>40700</v>
      </c>
      <c r="G556" t="s">
        <v>911</v>
      </c>
      <c r="I556" t="s">
        <v>186</v>
      </c>
      <c r="J556">
        <v>2026</v>
      </c>
      <c r="K556">
        <v>7</v>
      </c>
      <c r="L556" t="s">
        <v>94</v>
      </c>
      <c r="M556">
        <v>-5499.4630795999992</v>
      </c>
      <c r="N556">
        <v>1</v>
      </c>
      <c r="O556">
        <v>-5499.4630795999992</v>
      </c>
      <c r="P556" t="s">
        <v>615</v>
      </c>
      <c r="Q556">
        <v>1</v>
      </c>
    </row>
    <row r="557" spans="1:17" x14ac:dyDescent="0.25">
      <c r="A557" t="s">
        <v>2610</v>
      </c>
      <c r="B557" t="s">
        <v>279</v>
      </c>
      <c r="C557" t="s">
        <v>265</v>
      </c>
      <c r="D557" t="s">
        <v>336</v>
      </c>
      <c r="E557" t="s">
        <v>102</v>
      </c>
      <c r="F557">
        <v>40700</v>
      </c>
      <c r="G557" t="s">
        <v>911</v>
      </c>
      <c r="I557" t="s">
        <v>125</v>
      </c>
      <c r="J557">
        <v>2026</v>
      </c>
      <c r="K557">
        <v>7</v>
      </c>
      <c r="L557" t="s">
        <v>94</v>
      </c>
      <c r="M557">
        <v>-56124.657886149995</v>
      </c>
      <c r="N557">
        <v>1</v>
      </c>
      <c r="O557">
        <v>-56124.657886149995</v>
      </c>
      <c r="P557" t="s">
        <v>615</v>
      </c>
      <c r="Q557">
        <v>1</v>
      </c>
    </row>
    <row r="558" spans="1:17" x14ac:dyDescent="0.25">
      <c r="A558" t="s">
        <v>1005</v>
      </c>
      <c r="B558" t="s">
        <v>429</v>
      </c>
      <c r="C558" t="s">
        <v>133</v>
      </c>
      <c r="D558" t="s">
        <v>336</v>
      </c>
      <c r="E558" t="s">
        <v>102</v>
      </c>
      <c r="F558">
        <v>40700</v>
      </c>
      <c r="G558" t="s">
        <v>911</v>
      </c>
      <c r="I558" t="s">
        <v>186</v>
      </c>
      <c r="J558">
        <v>2026</v>
      </c>
      <c r="K558">
        <v>7</v>
      </c>
      <c r="L558" t="s">
        <v>94</v>
      </c>
      <c r="M558">
        <v>-4218.4906882999994</v>
      </c>
      <c r="N558">
        <v>1</v>
      </c>
      <c r="O558">
        <v>-4218.4906882999994</v>
      </c>
      <c r="P558" t="s">
        <v>615</v>
      </c>
      <c r="Q558">
        <v>1</v>
      </c>
    </row>
    <row r="559" spans="1:17" x14ac:dyDescent="0.25">
      <c r="A559" t="s">
        <v>2392</v>
      </c>
      <c r="B559" t="s">
        <v>430</v>
      </c>
      <c r="C559" t="s">
        <v>107</v>
      </c>
      <c r="D559" t="s">
        <v>336</v>
      </c>
      <c r="E559" t="s">
        <v>102</v>
      </c>
      <c r="F559">
        <v>40700</v>
      </c>
      <c r="G559" t="s">
        <v>911</v>
      </c>
      <c r="I559" t="s">
        <v>186</v>
      </c>
      <c r="J559">
        <v>2026</v>
      </c>
      <c r="K559">
        <v>7</v>
      </c>
      <c r="L559" t="s">
        <v>94</v>
      </c>
      <c r="M559">
        <v>-1213.5818803499999</v>
      </c>
      <c r="N559">
        <v>1</v>
      </c>
      <c r="O559">
        <v>-1213.5818803499999</v>
      </c>
      <c r="P559" t="s">
        <v>615</v>
      </c>
      <c r="Q559">
        <v>1</v>
      </c>
    </row>
    <row r="560" spans="1:17" x14ac:dyDescent="0.25">
      <c r="A560" t="s">
        <v>2632</v>
      </c>
      <c r="B560" t="s">
        <v>431</v>
      </c>
      <c r="C560" t="s">
        <v>389</v>
      </c>
      <c r="D560" t="s">
        <v>336</v>
      </c>
      <c r="E560" t="s">
        <v>102</v>
      </c>
      <c r="F560">
        <v>40700</v>
      </c>
      <c r="G560" t="s">
        <v>911</v>
      </c>
      <c r="I560" t="s">
        <v>125</v>
      </c>
      <c r="J560">
        <v>2026</v>
      </c>
      <c r="K560">
        <v>7</v>
      </c>
      <c r="L560" t="s">
        <v>94</v>
      </c>
      <c r="M560">
        <v>-2222.2970440999993</v>
      </c>
      <c r="N560">
        <v>1</v>
      </c>
      <c r="O560">
        <v>-2222.2970440999993</v>
      </c>
      <c r="P560" t="s">
        <v>615</v>
      </c>
      <c r="Q560">
        <v>1</v>
      </c>
    </row>
    <row r="561" spans="1:17" x14ac:dyDescent="0.25">
      <c r="A561" t="s">
        <v>2392</v>
      </c>
      <c r="B561" t="s">
        <v>432</v>
      </c>
      <c r="C561" t="s">
        <v>107</v>
      </c>
      <c r="D561" t="s">
        <v>336</v>
      </c>
      <c r="E561" t="s">
        <v>102</v>
      </c>
      <c r="F561">
        <v>40700</v>
      </c>
      <c r="G561" t="s">
        <v>911</v>
      </c>
      <c r="I561" t="s">
        <v>186</v>
      </c>
      <c r="J561">
        <v>2026</v>
      </c>
      <c r="K561">
        <v>7</v>
      </c>
      <c r="L561" t="s">
        <v>94</v>
      </c>
      <c r="M561">
        <v>-3308.54889155</v>
      </c>
      <c r="N561">
        <v>1</v>
      </c>
      <c r="O561">
        <v>-3308.54889155</v>
      </c>
      <c r="P561" t="s">
        <v>615</v>
      </c>
      <c r="Q561">
        <v>1</v>
      </c>
    </row>
    <row r="562" spans="1:17" x14ac:dyDescent="0.25">
      <c r="A562" t="s">
        <v>2610</v>
      </c>
      <c r="B562" t="s">
        <v>433</v>
      </c>
      <c r="C562" t="s">
        <v>265</v>
      </c>
      <c r="D562" t="s">
        <v>336</v>
      </c>
      <c r="E562" t="s">
        <v>102</v>
      </c>
      <c r="F562">
        <v>40700</v>
      </c>
      <c r="G562" t="s">
        <v>911</v>
      </c>
      <c r="I562" t="s">
        <v>125</v>
      </c>
      <c r="J562">
        <v>2026</v>
      </c>
      <c r="K562">
        <v>7</v>
      </c>
      <c r="L562" t="s">
        <v>94</v>
      </c>
      <c r="M562">
        <v>-9184.4547676000002</v>
      </c>
      <c r="N562">
        <v>1</v>
      </c>
      <c r="O562">
        <v>-9184.4547676000002</v>
      </c>
      <c r="P562" t="s">
        <v>615</v>
      </c>
      <c r="Q562">
        <v>1</v>
      </c>
    </row>
    <row r="563" spans="1:17" x14ac:dyDescent="0.25">
      <c r="A563" t="s">
        <v>1005</v>
      </c>
      <c r="B563" t="s">
        <v>737</v>
      </c>
      <c r="C563" t="s">
        <v>133</v>
      </c>
      <c r="D563" t="s">
        <v>336</v>
      </c>
      <c r="E563" t="s">
        <v>102</v>
      </c>
      <c r="F563">
        <v>40700</v>
      </c>
      <c r="G563" t="s">
        <v>911</v>
      </c>
      <c r="I563" t="s">
        <v>186</v>
      </c>
      <c r="J563">
        <v>2026</v>
      </c>
      <c r="K563">
        <v>7</v>
      </c>
      <c r="L563" t="s">
        <v>94</v>
      </c>
      <c r="M563">
        <v>-2068.1775670500001</v>
      </c>
      <c r="N563">
        <v>1</v>
      </c>
      <c r="O563">
        <v>-2068.1775670500001</v>
      </c>
      <c r="P563" t="s">
        <v>615</v>
      </c>
      <c r="Q563">
        <v>1</v>
      </c>
    </row>
    <row r="564" spans="1:17" x14ac:dyDescent="0.25">
      <c r="A564" t="s">
        <v>2392</v>
      </c>
      <c r="B564" t="s">
        <v>434</v>
      </c>
      <c r="C564" t="s">
        <v>107</v>
      </c>
      <c r="D564" t="s">
        <v>336</v>
      </c>
      <c r="E564" t="s">
        <v>102</v>
      </c>
      <c r="F564">
        <v>40700</v>
      </c>
      <c r="G564" t="s">
        <v>911</v>
      </c>
      <c r="I564" t="s">
        <v>186</v>
      </c>
      <c r="J564">
        <v>2026</v>
      </c>
      <c r="K564">
        <v>7</v>
      </c>
      <c r="L564" t="s">
        <v>94</v>
      </c>
      <c r="M564">
        <v>-1600.4819897499997</v>
      </c>
      <c r="N564">
        <v>1</v>
      </c>
      <c r="O564">
        <v>-1600.4819897499997</v>
      </c>
      <c r="P564" t="s">
        <v>615</v>
      </c>
      <c r="Q564">
        <v>1</v>
      </c>
    </row>
    <row r="565" spans="1:17" x14ac:dyDescent="0.25">
      <c r="A565" t="s">
        <v>2392</v>
      </c>
      <c r="B565" t="s">
        <v>435</v>
      </c>
      <c r="C565" t="s">
        <v>107</v>
      </c>
      <c r="D565" t="s">
        <v>336</v>
      </c>
      <c r="E565" t="s">
        <v>102</v>
      </c>
      <c r="F565">
        <v>40700</v>
      </c>
      <c r="G565" t="s">
        <v>911</v>
      </c>
      <c r="I565" t="s">
        <v>186</v>
      </c>
      <c r="J565">
        <v>2026</v>
      </c>
      <c r="K565">
        <v>7</v>
      </c>
      <c r="L565" t="s">
        <v>94</v>
      </c>
      <c r="M565">
        <v>-53144.610271900012</v>
      </c>
      <c r="N565">
        <v>1</v>
      </c>
      <c r="O565">
        <v>-53144.610271900012</v>
      </c>
      <c r="P565" t="s">
        <v>615</v>
      </c>
      <c r="Q565">
        <v>1</v>
      </c>
    </row>
    <row r="566" spans="1:17" x14ac:dyDescent="0.25">
      <c r="A566" t="s">
        <v>2590</v>
      </c>
      <c r="B566" t="s">
        <v>436</v>
      </c>
      <c r="C566" t="s">
        <v>437</v>
      </c>
      <c r="D566" t="s">
        <v>336</v>
      </c>
      <c r="E566" t="s">
        <v>102</v>
      </c>
      <c r="F566">
        <v>40700</v>
      </c>
      <c r="G566" t="s">
        <v>911</v>
      </c>
      <c r="I566" t="s">
        <v>186</v>
      </c>
      <c r="J566">
        <v>2026</v>
      </c>
      <c r="K566">
        <v>7</v>
      </c>
      <c r="L566" t="s">
        <v>94</v>
      </c>
      <c r="M566">
        <v>-225.76906065</v>
      </c>
      <c r="N566">
        <v>1</v>
      </c>
      <c r="O566">
        <v>-225.76906065</v>
      </c>
      <c r="P566" t="s">
        <v>615</v>
      </c>
      <c r="Q566">
        <v>1</v>
      </c>
    </row>
    <row r="567" spans="1:17" x14ac:dyDescent="0.25">
      <c r="A567" t="s">
        <v>1005</v>
      </c>
      <c r="B567" t="s">
        <v>739</v>
      </c>
      <c r="C567" t="s">
        <v>133</v>
      </c>
      <c r="D567" t="s">
        <v>336</v>
      </c>
      <c r="E567" t="s">
        <v>102</v>
      </c>
      <c r="F567">
        <v>40700</v>
      </c>
      <c r="G567" t="s">
        <v>911</v>
      </c>
      <c r="I567" t="s">
        <v>186</v>
      </c>
      <c r="J567">
        <v>2026</v>
      </c>
      <c r="K567">
        <v>7</v>
      </c>
      <c r="L567" t="s">
        <v>94</v>
      </c>
      <c r="M567">
        <v>-299.45333739999995</v>
      </c>
      <c r="N567">
        <v>1</v>
      </c>
      <c r="O567">
        <v>-299.45333739999995</v>
      </c>
      <c r="P567" t="s">
        <v>615</v>
      </c>
      <c r="Q567">
        <v>1</v>
      </c>
    </row>
    <row r="568" spans="1:17" x14ac:dyDescent="0.25">
      <c r="A568" t="s">
        <v>2516</v>
      </c>
      <c r="B568" t="s">
        <v>439</v>
      </c>
      <c r="C568" t="s">
        <v>296</v>
      </c>
      <c r="D568" t="s">
        <v>336</v>
      </c>
      <c r="E568" t="s">
        <v>102</v>
      </c>
      <c r="F568">
        <v>40700</v>
      </c>
      <c r="G568" t="s">
        <v>911</v>
      </c>
      <c r="I568" t="s">
        <v>125</v>
      </c>
      <c r="J568">
        <v>2026</v>
      </c>
      <c r="K568">
        <v>7</v>
      </c>
      <c r="L568" t="s">
        <v>94</v>
      </c>
      <c r="M568">
        <v>-136.38175634999999</v>
      </c>
      <c r="N568">
        <v>1</v>
      </c>
      <c r="O568">
        <v>-136.38175634999999</v>
      </c>
      <c r="P568" t="s">
        <v>615</v>
      </c>
      <c r="Q568">
        <v>1</v>
      </c>
    </row>
    <row r="569" spans="1:17" x14ac:dyDescent="0.25">
      <c r="A569" t="s">
        <v>2610</v>
      </c>
      <c r="B569" t="s">
        <v>741</v>
      </c>
      <c r="C569" t="s">
        <v>265</v>
      </c>
      <c r="D569" t="s">
        <v>336</v>
      </c>
      <c r="E569" t="s">
        <v>102</v>
      </c>
      <c r="F569">
        <v>40700</v>
      </c>
      <c r="G569" t="s">
        <v>911</v>
      </c>
      <c r="I569" t="s">
        <v>125</v>
      </c>
      <c r="J569">
        <v>2026</v>
      </c>
      <c r="K569">
        <v>7</v>
      </c>
      <c r="L569" t="s">
        <v>94</v>
      </c>
      <c r="M569">
        <v>-1297.3263568999998</v>
      </c>
      <c r="N569">
        <v>1</v>
      </c>
      <c r="O569">
        <v>-1297.3263568999998</v>
      </c>
      <c r="P569" t="s">
        <v>615</v>
      </c>
      <c r="Q569">
        <v>1</v>
      </c>
    </row>
    <row r="570" spans="1:17" x14ac:dyDescent="0.25">
      <c r="A570" t="s">
        <v>2392</v>
      </c>
      <c r="B570" t="s">
        <v>3174</v>
      </c>
      <c r="C570" t="s">
        <v>107</v>
      </c>
      <c r="D570" t="s">
        <v>336</v>
      </c>
      <c r="E570" t="s">
        <v>102</v>
      </c>
      <c r="F570">
        <v>40700</v>
      </c>
      <c r="G570" t="s">
        <v>911</v>
      </c>
      <c r="I570" t="s">
        <v>186</v>
      </c>
      <c r="J570">
        <v>2026</v>
      </c>
      <c r="K570">
        <v>7</v>
      </c>
      <c r="L570" t="s">
        <v>94</v>
      </c>
      <c r="M570">
        <v>-3228.3306705999998</v>
      </c>
      <c r="N570">
        <v>1</v>
      </c>
      <c r="O570">
        <v>-3228.3306705999998</v>
      </c>
      <c r="P570" t="s">
        <v>615</v>
      </c>
      <c r="Q570">
        <v>1</v>
      </c>
    </row>
    <row r="571" spans="1:17" x14ac:dyDescent="0.25">
      <c r="A571" t="s">
        <v>1005</v>
      </c>
      <c r="B571" t="s">
        <v>440</v>
      </c>
      <c r="C571" t="s">
        <v>133</v>
      </c>
      <c r="D571" t="s">
        <v>336</v>
      </c>
      <c r="E571" t="s">
        <v>102</v>
      </c>
      <c r="F571">
        <v>40700</v>
      </c>
      <c r="G571" t="s">
        <v>911</v>
      </c>
      <c r="I571" t="s">
        <v>186</v>
      </c>
      <c r="J571">
        <v>2026</v>
      </c>
      <c r="K571">
        <v>7</v>
      </c>
      <c r="L571" t="s">
        <v>94</v>
      </c>
      <c r="M571">
        <v>-4486.4260692999987</v>
      </c>
      <c r="N571">
        <v>1</v>
      </c>
      <c r="O571">
        <v>-4486.4260692999987</v>
      </c>
      <c r="P571" t="s">
        <v>615</v>
      </c>
      <c r="Q571">
        <v>1</v>
      </c>
    </row>
    <row r="572" spans="1:17" x14ac:dyDescent="0.25">
      <c r="A572" t="s">
        <v>2516</v>
      </c>
      <c r="B572" t="s">
        <v>441</v>
      </c>
      <c r="C572" t="s">
        <v>296</v>
      </c>
      <c r="D572" t="s">
        <v>336</v>
      </c>
      <c r="E572" t="s">
        <v>102</v>
      </c>
      <c r="F572">
        <v>40700</v>
      </c>
      <c r="G572" t="s">
        <v>911</v>
      </c>
      <c r="I572" t="s">
        <v>186</v>
      </c>
      <c r="J572">
        <v>2026</v>
      </c>
      <c r="K572">
        <v>7</v>
      </c>
      <c r="L572" t="s">
        <v>94</v>
      </c>
      <c r="M572">
        <v>-10798.007375050001</v>
      </c>
      <c r="N572">
        <v>1</v>
      </c>
      <c r="O572">
        <v>-10798.007375050001</v>
      </c>
      <c r="P572" t="s">
        <v>615</v>
      </c>
      <c r="Q572">
        <v>1</v>
      </c>
    </row>
    <row r="573" spans="1:17" x14ac:dyDescent="0.25">
      <c r="A573" t="s">
        <v>2610</v>
      </c>
      <c r="B573" t="s">
        <v>442</v>
      </c>
      <c r="C573" t="s">
        <v>265</v>
      </c>
      <c r="D573" t="s">
        <v>336</v>
      </c>
      <c r="E573" t="s">
        <v>102</v>
      </c>
      <c r="F573">
        <v>40700</v>
      </c>
      <c r="G573" t="s">
        <v>911</v>
      </c>
      <c r="I573" t="s">
        <v>125</v>
      </c>
      <c r="J573">
        <v>2026</v>
      </c>
      <c r="K573">
        <v>7</v>
      </c>
      <c r="L573" t="s">
        <v>94</v>
      </c>
      <c r="M573">
        <v>-1600.2186122999999</v>
      </c>
      <c r="N573">
        <v>1</v>
      </c>
      <c r="O573">
        <v>-1600.2186122999999</v>
      </c>
      <c r="P573" t="s">
        <v>615</v>
      </c>
      <c r="Q573">
        <v>1</v>
      </c>
    </row>
    <row r="574" spans="1:17" x14ac:dyDescent="0.25">
      <c r="A574" t="s">
        <v>2392</v>
      </c>
      <c r="B574" t="s">
        <v>346</v>
      </c>
      <c r="C574" t="s">
        <v>107</v>
      </c>
      <c r="D574" t="s">
        <v>336</v>
      </c>
      <c r="E574" t="s">
        <v>102</v>
      </c>
      <c r="F574">
        <v>40700</v>
      </c>
      <c r="G574" t="s">
        <v>911</v>
      </c>
      <c r="I574" t="s">
        <v>186</v>
      </c>
      <c r="J574">
        <v>2026</v>
      </c>
      <c r="K574">
        <v>7</v>
      </c>
      <c r="L574" t="s">
        <v>94</v>
      </c>
      <c r="M574">
        <v>-18835.367374949998</v>
      </c>
      <c r="N574">
        <v>1</v>
      </c>
      <c r="O574">
        <v>-18835.367374949998</v>
      </c>
      <c r="P574" t="s">
        <v>615</v>
      </c>
      <c r="Q574">
        <v>1</v>
      </c>
    </row>
    <row r="575" spans="1:17" x14ac:dyDescent="0.25">
      <c r="A575" t="s">
        <v>2573</v>
      </c>
      <c r="B575" t="s">
        <v>443</v>
      </c>
      <c r="C575" t="s">
        <v>444</v>
      </c>
      <c r="D575" t="s">
        <v>336</v>
      </c>
      <c r="E575" t="s">
        <v>102</v>
      </c>
      <c r="F575">
        <v>40700</v>
      </c>
      <c r="G575" t="s">
        <v>911</v>
      </c>
      <c r="I575" t="s">
        <v>186</v>
      </c>
      <c r="J575">
        <v>2026</v>
      </c>
      <c r="K575">
        <v>7</v>
      </c>
      <c r="L575" t="s">
        <v>94</v>
      </c>
      <c r="M575">
        <v>-689.10594585000001</v>
      </c>
      <c r="N575">
        <v>1</v>
      </c>
      <c r="O575">
        <v>-689.10594585000001</v>
      </c>
      <c r="P575" t="s">
        <v>615</v>
      </c>
      <c r="Q575">
        <v>1</v>
      </c>
    </row>
    <row r="576" spans="1:17" x14ac:dyDescent="0.25">
      <c r="A576" t="s">
        <v>2516</v>
      </c>
      <c r="B576" t="s">
        <v>347</v>
      </c>
      <c r="C576" t="s">
        <v>296</v>
      </c>
      <c r="D576" t="s">
        <v>336</v>
      </c>
      <c r="E576" t="s">
        <v>102</v>
      </c>
      <c r="F576">
        <v>40700</v>
      </c>
      <c r="G576" t="s">
        <v>911</v>
      </c>
      <c r="I576" t="s">
        <v>186</v>
      </c>
      <c r="J576">
        <v>2026</v>
      </c>
      <c r="K576">
        <v>7</v>
      </c>
      <c r="L576" t="s">
        <v>94</v>
      </c>
      <c r="M576">
        <v>-2696.6016213499997</v>
      </c>
      <c r="N576">
        <v>1</v>
      </c>
      <c r="O576">
        <v>-2696.6016213499997</v>
      </c>
      <c r="P576" t="s">
        <v>615</v>
      </c>
      <c r="Q576">
        <v>1</v>
      </c>
    </row>
    <row r="577" spans="1:17" x14ac:dyDescent="0.25">
      <c r="A577" t="s">
        <v>1005</v>
      </c>
      <c r="B577" t="s">
        <v>446</v>
      </c>
      <c r="C577" t="s">
        <v>133</v>
      </c>
      <c r="D577" t="s">
        <v>336</v>
      </c>
      <c r="E577" t="s">
        <v>102</v>
      </c>
      <c r="F577">
        <v>40700</v>
      </c>
      <c r="G577" t="s">
        <v>911</v>
      </c>
      <c r="I577" t="s">
        <v>186</v>
      </c>
      <c r="J577">
        <v>2026</v>
      </c>
      <c r="K577">
        <v>7</v>
      </c>
      <c r="L577" t="s">
        <v>94</v>
      </c>
      <c r="M577">
        <v>-3451.9190205499999</v>
      </c>
      <c r="N577">
        <v>1</v>
      </c>
      <c r="O577">
        <v>-3451.9190205499999</v>
      </c>
      <c r="P577" t="s">
        <v>615</v>
      </c>
      <c r="Q577">
        <v>1</v>
      </c>
    </row>
    <row r="578" spans="1:17" x14ac:dyDescent="0.25">
      <c r="A578" t="s">
        <v>1005</v>
      </c>
      <c r="B578" t="s">
        <v>447</v>
      </c>
      <c r="C578" t="s">
        <v>133</v>
      </c>
      <c r="D578" t="s">
        <v>336</v>
      </c>
      <c r="E578" t="s">
        <v>102</v>
      </c>
      <c r="F578">
        <v>40700</v>
      </c>
      <c r="G578" t="s">
        <v>911</v>
      </c>
      <c r="I578" t="s">
        <v>186</v>
      </c>
      <c r="J578">
        <v>2026</v>
      </c>
      <c r="K578">
        <v>7</v>
      </c>
      <c r="L578" t="s">
        <v>94</v>
      </c>
      <c r="M578">
        <v>-9.506151899999999</v>
      </c>
      <c r="N578">
        <v>1</v>
      </c>
      <c r="O578">
        <v>-9.506151899999999</v>
      </c>
      <c r="P578" t="s">
        <v>615</v>
      </c>
      <c r="Q578">
        <v>1</v>
      </c>
    </row>
    <row r="579" spans="1:17" x14ac:dyDescent="0.25">
      <c r="A579" t="s">
        <v>2516</v>
      </c>
      <c r="B579" t="s">
        <v>748</v>
      </c>
      <c r="C579" t="s">
        <v>296</v>
      </c>
      <c r="D579" t="s">
        <v>336</v>
      </c>
      <c r="E579" t="s">
        <v>102</v>
      </c>
      <c r="F579">
        <v>40700</v>
      </c>
      <c r="G579" t="s">
        <v>911</v>
      </c>
      <c r="I579" t="s">
        <v>186</v>
      </c>
      <c r="J579">
        <v>2026</v>
      </c>
      <c r="K579">
        <v>7</v>
      </c>
      <c r="L579" t="s">
        <v>94</v>
      </c>
      <c r="M579">
        <v>-543.95767790000002</v>
      </c>
      <c r="N579">
        <v>1</v>
      </c>
      <c r="O579">
        <v>-543.95767790000002</v>
      </c>
      <c r="P579" t="s">
        <v>615</v>
      </c>
      <c r="Q579">
        <v>1</v>
      </c>
    </row>
    <row r="580" spans="1:17" x14ac:dyDescent="0.25">
      <c r="A580" t="s">
        <v>1005</v>
      </c>
      <c r="B580" t="s">
        <v>448</v>
      </c>
      <c r="C580" t="s">
        <v>133</v>
      </c>
      <c r="D580" t="s">
        <v>336</v>
      </c>
      <c r="E580" t="s">
        <v>102</v>
      </c>
      <c r="F580">
        <v>40700</v>
      </c>
      <c r="G580" t="s">
        <v>911</v>
      </c>
      <c r="I580" t="s">
        <v>186</v>
      </c>
      <c r="J580">
        <v>2026</v>
      </c>
      <c r="K580">
        <v>7</v>
      </c>
      <c r="L580" t="s">
        <v>94</v>
      </c>
      <c r="M580">
        <v>-6570.2698183499997</v>
      </c>
      <c r="N580">
        <v>1</v>
      </c>
      <c r="O580">
        <v>-6570.2698183499997</v>
      </c>
      <c r="P580" t="s">
        <v>615</v>
      </c>
      <c r="Q580">
        <v>1</v>
      </c>
    </row>
    <row r="581" spans="1:17" x14ac:dyDescent="0.25">
      <c r="A581" t="s">
        <v>1005</v>
      </c>
      <c r="B581" t="s">
        <v>449</v>
      </c>
      <c r="C581" t="s">
        <v>133</v>
      </c>
      <c r="D581" t="s">
        <v>336</v>
      </c>
      <c r="E581" t="s">
        <v>102</v>
      </c>
      <c r="F581">
        <v>40700</v>
      </c>
      <c r="G581" t="s">
        <v>911</v>
      </c>
      <c r="I581" t="s">
        <v>186</v>
      </c>
      <c r="J581">
        <v>2026</v>
      </c>
      <c r="K581">
        <v>7</v>
      </c>
      <c r="L581" t="s">
        <v>94</v>
      </c>
      <c r="M581">
        <v>-216.02136569999999</v>
      </c>
      <c r="N581">
        <v>1</v>
      </c>
      <c r="O581">
        <v>-216.02136569999999</v>
      </c>
      <c r="P581" t="s">
        <v>615</v>
      </c>
      <c r="Q581">
        <v>1</v>
      </c>
    </row>
    <row r="582" spans="1:17" x14ac:dyDescent="0.25">
      <c r="A582" t="s">
        <v>2382</v>
      </c>
      <c r="B582" t="s">
        <v>450</v>
      </c>
      <c r="C582" t="s">
        <v>451</v>
      </c>
      <c r="D582" t="s">
        <v>336</v>
      </c>
      <c r="E582" t="s">
        <v>102</v>
      </c>
      <c r="F582">
        <v>40700</v>
      </c>
      <c r="G582" t="s">
        <v>911</v>
      </c>
      <c r="I582" t="s">
        <v>125</v>
      </c>
      <c r="J582">
        <v>2026</v>
      </c>
      <c r="K582">
        <v>7</v>
      </c>
      <c r="L582" t="s">
        <v>94</v>
      </c>
      <c r="M582">
        <v>-18.190784499999999</v>
      </c>
      <c r="N582">
        <v>1</v>
      </c>
      <c r="O582">
        <v>-18.190784499999999</v>
      </c>
      <c r="P582" t="s">
        <v>615</v>
      </c>
      <c r="Q582">
        <v>1</v>
      </c>
    </row>
    <row r="583" spans="1:17" x14ac:dyDescent="0.25">
      <c r="A583" t="s">
        <v>2610</v>
      </c>
      <c r="B583" t="s">
        <v>452</v>
      </c>
      <c r="C583" t="s">
        <v>265</v>
      </c>
      <c r="D583" t="s">
        <v>336</v>
      </c>
      <c r="E583" t="s">
        <v>102</v>
      </c>
      <c r="F583">
        <v>40700</v>
      </c>
      <c r="G583" t="s">
        <v>911</v>
      </c>
      <c r="I583" t="s">
        <v>186</v>
      </c>
      <c r="J583">
        <v>2026</v>
      </c>
      <c r="K583">
        <v>7</v>
      </c>
      <c r="L583" t="s">
        <v>94</v>
      </c>
      <c r="M583">
        <v>-3412.0398535999998</v>
      </c>
      <c r="N583">
        <v>1</v>
      </c>
      <c r="O583">
        <v>-3412.0398535999998</v>
      </c>
      <c r="P583" t="s">
        <v>615</v>
      </c>
      <c r="Q583">
        <v>1</v>
      </c>
    </row>
    <row r="584" spans="1:17" x14ac:dyDescent="0.25">
      <c r="A584" t="s">
        <v>1005</v>
      </c>
      <c r="B584" t="s">
        <v>453</v>
      </c>
      <c r="C584" t="s">
        <v>133</v>
      </c>
      <c r="D584" t="s">
        <v>336</v>
      </c>
      <c r="E584" t="s">
        <v>102</v>
      </c>
      <c r="F584">
        <v>40700</v>
      </c>
      <c r="G584" t="s">
        <v>911</v>
      </c>
      <c r="I584" t="s">
        <v>186</v>
      </c>
      <c r="J584">
        <v>2026</v>
      </c>
      <c r="K584">
        <v>7</v>
      </c>
      <c r="L584" t="s">
        <v>94</v>
      </c>
      <c r="M584">
        <v>-20.537982499999998</v>
      </c>
      <c r="N584">
        <v>1</v>
      </c>
      <c r="O584">
        <v>-20.537982499999998</v>
      </c>
      <c r="P584" t="s">
        <v>615</v>
      </c>
      <c r="Q584">
        <v>1</v>
      </c>
    </row>
    <row r="585" spans="1:17" x14ac:dyDescent="0.25">
      <c r="A585" t="s">
        <v>2392</v>
      </c>
      <c r="B585" t="s">
        <v>348</v>
      </c>
      <c r="C585" t="s">
        <v>107</v>
      </c>
      <c r="D585" t="s">
        <v>336</v>
      </c>
      <c r="E585" t="s">
        <v>102</v>
      </c>
      <c r="F585">
        <v>40700</v>
      </c>
      <c r="G585" t="s">
        <v>911</v>
      </c>
      <c r="I585" t="s">
        <v>186</v>
      </c>
      <c r="J585">
        <v>2026</v>
      </c>
      <c r="K585">
        <v>7</v>
      </c>
      <c r="L585" t="s">
        <v>94</v>
      </c>
      <c r="M585">
        <v>-4147.3228261500008</v>
      </c>
      <c r="N585">
        <v>1</v>
      </c>
      <c r="O585">
        <v>-4147.3228261500008</v>
      </c>
      <c r="P585" t="s">
        <v>615</v>
      </c>
      <c r="Q585">
        <v>1</v>
      </c>
    </row>
    <row r="586" spans="1:17" x14ac:dyDescent="0.25">
      <c r="A586" t="s">
        <v>2516</v>
      </c>
      <c r="B586" t="s">
        <v>297</v>
      </c>
      <c r="C586" t="s">
        <v>296</v>
      </c>
      <c r="D586" t="s">
        <v>336</v>
      </c>
      <c r="E586" t="s">
        <v>102</v>
      </c>
      <c r="F586">
        <v>40700</v>
      </c>
      <c r="G586" t="s">
        <v>911</v>
      </c>
      <c r="I586" t="s">
        <v>186</v>
      </c>
      <c r="J586">
        <v>2026</v>
      </c>
      <c r="K586">
        <v>7</v>
      </c>
      <c r="L586" t="s">
        <v>94</v>
      </c>
      <c r="M586">
        <v>-951.01366779999989</v>
      </c>
      <c r="N586">
        <v>1</v>
      </c>
      <c r="O586">
        <v>-951.01366779999989</v>
      </c>
      <c r="P586" t="s">
        <v>615</v>
      </c>
      <c r="Q586">
        <v>1</v>
      </c>
    </row>
    <row r="587" spans="1:17" x14ac:dyDescent="0.25">
      <c r="A587" t="s">
        <v>2584</v>
      </c>
      <c r="B587" t="s">
        <v>454</v>
      </c>
      <c r="C587" t="s">
        <v>455</v>
      </c>
      <c r="D587" t="s">
        <v>336</v>
      </c>
      <c r="E587" t="s">
        <v>102</v>
      </c>
      <c r="F587">
        <v>40700</v>
      </c>
      <c r="G587" t="s">
        <v>911</v>
      </c>
      <c r="I587" t="s">
        <v>186</v>
      </c>
      <c r="J587">
        <v>2026</v>
      </c>
      <c r="K587">
        <v>7</v>
      </c>
      <c r="L587" t="s">
        <v>94</v>
      </c>
      <c r="M587">
        <v>-3483.0903558499999</v>
      </c>
      <c r="N587">
        <v>1</v>
      </c>
      <c r="O587">
        <v>-3483.0903558499999</v>
      </c>
      <c r="P587" t="s">
        <v>615</v>
      </c>
      <c r="Q587">
        <v>1</v>
      </c>
    </row>
    <row r="588" spans="1:17" x14ac:dyDescent="0.25">
      <c r="A588" t="s">
        <v>1005</v>
      </c>
      <c r="B588" t="s">
        <v>456</v>
      </c>
      <c r="C588" t="s">
        <v>133</v>
      </c>
      <c r="D588" t="s">
        <v>336</v>
      </c>
      <c r="E588" t="s">
        <v>102</v>
      </c>
      <c r="F588">
        <v>40700</v>
      </c>
      <c r="G588" t="s">
        <v>911</v>
      </c>
      <c r="I588" t="s">
        <v>186</v>
      </c>
      <c r="J588">
        <v>2026</v>
      </c>
      <c r="K588">
        <v>7</v>
      </c>
      <c r="L588" t="s">
        <v>94</v>
      </c>
      <c r="M588">
        <v>-371.76750554999995</v>
      </c>
      <c r="N588">
        <v>1</v>
      </c>
      <c r="O588">
        <v>-371.76750554999995</v>
      </c>
      <c r="P588" t="s">
        <v>615</v>
      </c>
      <c r="Q588">
        <v>1</v>
      </c>
    </row>
    <row r="589" spans="1:17" x14ac:dyDescent="0.25">
      <c r="A589" t="s">
        <v>2392</v>
      </c>
      <c r="B589" t="s">
        <v>3175</v>
      </c>
      <c r="C589" t="s">
        <v>107</v>
      </c>
      <c r="D589" t="s">
        <v>336</v>
      </c>
      <c r="E589" t="s">
        <v>102</v>
      </c>
      <c r="F589">
        <v>40700</v>
      </c>
      <c r="G589" t="s">
        <v>911</v>
      </c>
      <c r="I589" t="s">
        <v>186</v>
      </c>
      <c r="J589">
        <v>2026</v>
      </c>
      <c r="K589">
        <v>7</v>
      </c>
      <c r="L589" t="s">
        <v>94</v>
      </c>
      <c r="M589">
        <v>-1242.6052565499999</v>
      </c>
      <c r="N589">
        <v>1</v>
      </c>
      <c r="O589">
        <v>-1242.6052565499999</v>
      </c>
      <c r="P589" t="s">
        <v>615</v>
      </c>
      <c r="Q589">
        <v>1</v>
      </c>
    </row>
    <row r="590" spans="1:17" x14ac:dyDescent="0.25">
      <c r="A590" t="s">
        <v>2516</v>
      </c>
      <c r="B590" t="s">
        <v>298</v>
      </c>
      <c r="C590" t="s">
        <v>296</v>
      </c>
      <c r="D590" t="s">
        <v>336</v>
      </c>
      <c r="E590" t="s">
        <v>102</v>
      </c>
      <c r="F590">
        <v>40700</v>
      </c>
      <c r="G590" t="s">
        <v>911</v>
      </c>
      <c r="I590" t="s">
        <v>186</v>
      </c>
      <c r="J590">
        <v>2026</v>
      </c>
      <c r="K590">
        <v>7</v>
      </c>
      <c r="L590" t="s">
        <v>94</v>
      </c>
      <c r="M590">
        <v>-817.17971299999977</v>
      </c>
      <c r="N590">
        <v>1</v>
      </c>
      <c r="O590">
        <v>-817.17971299999977</v>
      </c>
      <c r="P590" t="s">
        <v>615</v>
      </c>
      <c r="Q590">
        <v>1</v>
      </c>
    </row>
    <row r="591" spans="1:17" x14ac:dyDescent="0.25">
      <c r="A591" t="s">
        <v>1005</v>
      </c>
      <c r="B591" t="s">
        <v>457</v>
      </c>
      <c r="C591" t="s">
        <v>133</v>
      </c>
      <c r="D591" t="s">
        <v>336</v>
      </c>
      <c r="E591" t="s">
        <v>102</v>
      </c>
      <c r="F591">
        <v>40700</v>
      </c>
      <c r="G591" t="s">
        <v>911</v>
      </c>
      <c r="I591" t="s">
        <v>186</v>
      </c>
      <c r="J591">
        <v>2026</v>
      </c>
      <c r="K591">
        <v>7</v>
      </c>
      <c r="L591" t="s">
        <v>94</v>
      </c>
      <c r="M591">
        <v>-7465.8295687499995</v>
      </c>
      <c r="N591">
        <v>1</v>
      </c>
      <c r="O591">
        <v>-7465.8295687499995</v>
      </c>
      <c r="P591" t="s">
        <v>615</v>
      </c>
      <c r="Q591">
        <v>1</v>
      </c>
    </row>
    <row r="592" spans="1:17" x14ac:dyDescent="0.25">
      <c r="A592" t="s">
        <v>2392</v>
      </c>
      <c r="B592" t="s">
        <v>3176</v>
      </c>
      <c r="C592" t="s">
        <v>107</v>
      </c>
      <c r="D592" t="s">
        <v>336</v>
      </c>
      <c r="E592" t="s">
        <v>102</v>
      </c>
      <c r="F592">
        <v>40700</v>
      </c>
      <c r="G592" t="s">
        <v>911</v>
      </c>
      <c r="I592" t="s">
        <v>186</v>
      </c>
      <c r="J592">
        <v>2026</v>
      </c>
      <c r="K592">
        <v>7</v>
      </c>
      <c r="L592" t="s">
        <v>94</v>
      </c>
      <c r="M592">
        <v>-784.63144584999986</v>
      </c>
      <c r="N592">
        <v>1</v>
      </c>
      <c r="O592">
        <v>-784.63144584999986</v>
      </c>
      <c r="P592" t="s">
        <v>615</v>
      </c>
      <c r="Q592">
        <v>1</v>
      </c>
    </row>
    <row r="593" spans="1:17" x14ac:dyDescent="0.25">
      <c r="A593" t="s">
        <v>1005</v>
      </c>
      <c r="B593" t="s">
        <v>458</v>
      </c>
      <c r="C593" t="s">
        <v>133</v>
      </c>
      <c r="D593" t="s">
        <v>336</v>
      </c>
      <c r="E593" t="s">
        <v>102</v>
      </c>
      <c r="F593">
        <v>40700</v>
      </c>
      <c r="G593" t="s">
        <v>911</v>
      </c>
      <c r="I593" t="s">
        <v>186</v>
      </c>
      <c r="J593">
        <v>2026</v>
      </c>
      <c r="K593">
        <v>7</v>
      </c>
      <c r="L593" t="s">
        <v>94</v>
      </c>
      <c r="M593">
        <v>-885.57460634999995</v>
      </c>
      <c r="N593">
        <v>1</v>
      </c>
      <c r="O593">
        <v>-885.57460634999995</v>
      </c>
      <c r="P593" t="s">
        <v>615</v>
      </c>
      <c r="Q593">
        <v>1</v>
      </c>
    </row>
    <row r="594" spans="1:17" x14ac:dyDescent="0.25">
      <c r="A594" t="s">
        <v>2392</v>
      </c>
      <c r="B594" t="s">
        <v>349</v>
      </c>
      <c r="C594" t="s">
        <v>107</v>
      </c>
      <c r="D594" t="s">
        <v>336</v>
      </c>
      <c r="E594" t="s">
        <v>102</v>
      </c>
      <c r="F594">
        <v>40700</v>
      </c>
      <c r="G594" t="s">
        <v>911</v>
      </c>
      <c r="I594" t="s">
        <v>186</v>
      </c>
      <c r="J594">
        <v>2026</v>
      </c>
      <c r="K594">
        <v>7</v>
      </c>
      <c r="L594" t="s">
        <v>94</v>
      </c>
      <c r="M594">
        <v>-4942.6749623999995</v>
      </c>
      <c r="N594">
        <v>1</v>
      </c>
      <c r="O594">
        <v>-4942.6749623999995</v>
      </c>
      <c r="P594" t="s">
        <v>615</v>
      </c>
      <c r="Q594">
        <v>1</v>
      </c>
    </row>
    <row r="595" spans="1:17" x14ac:dyDescent="0.25">
      <c r="A595" t="s">
        <v>1005</v>
      </c>
      <c r="B595" t="s">
        <v>1989</v>
      </c>
      <c r="C595" t="s">
        <v>133</v>
      </c>
      <c r="D595" t="s">
        <v>336</v>
      </c>
      <c r="E595" t="s">
        <v>102</v>
      </c>
      <c r="F595">
        <v>40700</v>
      </c>
      <c r="G595" t="s">
        <v>911</v>
      </c>
      <c r="I595" t="s">
        <v>186</v>
      </c>
      <c r="J595">
        <v>2026</v>
      </c>
      <c r="K595">
        <v>7</v>
      </c>
      <c r="L595" t="s">
        <v>94</v>
      </c>
      <c r="M595">
        <v>-249.05271894999998</v>
      </c>
      <c r="N595">
        <v>1</v>
      </c>
      <c r="O595">
        <v>-249.05271894999998</v>
      </c>
      <c r="P595" t="s">
        <v>615</v>
      </c>
      <c r="Q595">
        <v>1</v>
      </c>
    </row>
    <row r="596" spans="1:17" x14ac:dyDescent="0.25">
      <c r="A596" t="s">
        <v>1005</v>
      </c>
      <c r="B596" t="s">
        <v>459</v>
      </c>
      <c r="C596" t="s">
        <v>133</v>
      </c>
      <c r="D596" t="s">
        <v>336</v>
      </c>
      <c r="E596" t="s">
        <v>102</v>
      </c>
      <c r="F596">
        <v>40700</v>
      </c>
      <c r="G596" t="s">
        <v>911</v>
      </c>
      <c r="I596" t="s">
        <v>186</v>
      </c>
      <c r="J596">
        <v>2026</v>
      </c>
      <c r="K596">
        <v>7</v>
      </c>
      <c r="L596" t="s">
        <v>94</v>
      </c>
      <c r="M596">
        <v>-413.41252959999997</v>
      </c>
      <c r="N596">
        <v>1</v>
      </c>
      <c r="O596">
        <v>-413.41252959999997</v>
      </c>
      <c r="P596" t="s">
        <v>615</v>
      </c>
      <c r="Q596">
        <v>1</v>
      </c>
    </row>
    <row r="597" spans="1:17" x14ac:dyDescent="0.25">
      <c r="A597" t="s">
        <v>1005</v>
      </c>
      <c r="B597" t="s">
        <v>460</v>
      </c>
      <c r="C597" t="s">
        <v>133</v>
      </c>
      <c r="D597" t="s">
        <v>336</v>
      </c>
      <c r="E597" t="s">
        <v>102</v>
      </c>
      <c r="F597">
        <v>40700</v>
      </c>
      <c r="G597" t="s">
        <v>911</v>
      </c>
      <c r="I597" t="s">
        <v>186</v>
      </c>
      <c r="J597">
        <v>2026</v>
      </c>
      <c r="K597">
        <v>7</v>
      </c>
      <c r="L597" t="s">
        <v>94</v>
      </c>
      <c r="M597">
        <v>-6911.5687833500006</v>
      </c>
      <c r="N597">
        <v>1</v>
      </c>
      <c r="O597">
        <v>-6911.5687833500006</v>
      </c>
      <c r="P597" t="s">
        <v>615</v>
      </c>
      <c r="Q597">
        <v>1</v>
      </c>
    </row>
    <row r="598" spans="1:17" x14ac:dyDescent="0.25">
      <c r="A598" t="s">
        <v>2403</v>
      </c>
      <c r="B598" t="s">
        <v>461</v>
      </c>
      <c r="C598" t="s">
        <v>462</v>
      </c>
      <c r="D598" t="s">
        <v>336</v>
      </c>
      <c r="E598" t="s">
        <v>102</v>
      </c>
      <c r="F598">
        <v>40700</v>
      </c>
      <c r="G598" t="s">
        <v>911</v>
      </c>
      <c r="I598" t="s">
        <v>186</v>
      </c>
      <c r="J598">
        <v>2026</v>
      </c>
      <c r="K598">
        <v>7</v>
      </c>
      <c r="L598" t="s">
        <v>94</v>
      </c>
      <c r="M598">
        <v>-4575.2852540499998</v>
      </c>
      <c r="N598">
        <v>1</v>
      </c>
      <c r="O598">
        <v>-4575.2852540499998</v>
      </c>
      <c r="P598" t="s">
        <v>615</v>
      </c>
      <c r="Q598">
        <v>1</v>
      </c>
    </row>
    <row r="599" spans="1:17" x14ac:dyDescent="0.25">
      <c r="A599" t="s">
        <v>2610</v>
      </c>
      <c r="B599" t="s">
        <v>280</v>
      </c>
      <c r="C599" t="s">
        <v>265</v>
      </c>
      <c r="D599" t="s">
        <v>336</v>
      </c>
      <c r="E599" t="s">
        <v>102</v>
      </c>
      <c r="F599">
        <v>40700</v>
      </c>
      <c r="G599" t="s">
        <v>911</v>
      </c>
      <c r="I599" t="s">
        <v>186</v>
      </c>
      <c r="J599">
        <v>2026</v>
      </c>
      <c r="K599">
        <v>7</v>
      </c>
      <c r="L599" t="s">
        <v>94</v>
      </c>
      <c r="M599">
        <v>-268.21104029999998</v>
      </c>
      <c r="N599">
        <v>1</v>
      </c>
      <c r="O599">
        <v>-268.21104029999998</v>
      </c>
      <c r="P599" t="s">
        <v>615</v>
      </c>
      <c r="Q599">
        <v>1</v>
      </c>
    </row>
    <row r="600" spans="1:17" x14ac:dyDescent="0.25">
      <c r="A600" t="s">
        <v>2610</v>
      </c>
      <c r="B600" t="s">
        <v>281</v>
      </c>
      <c r="C600" t="s">
        <v>265</v>
      </c>
      <c r="D600" t="s">
        <v>336</v>
      </c>
      <c r="E600" t="s">
        <v>102</v>
      </c>
      <c r="F600">
        <v>40700</v>
      </c>
      <c r="G600" t="s">
        <v>911</v>
      </c>
      <c r="I600" t="s">
        <v>125</v>
      </c>
      <c r="J600">
        <v>2026</v>
      </c>
      <c r="K600">
        <v>7</v>
      </c>
      <c r="L600" t="s">
        <v>94</v>
      </c>
      <c r="M600">
        <v>-21483.738171350004</v>
      </c>
      <c r="N600">
        <v>1</v>
      </c>
      <c r="O600">
        <v>-21483.738171350004</v>
      </c>
      <c r="P600" t="s">
        <v>615</v>
      </c>
      <c r="Q600">
        <v>1</v>
      </c>
    </row>
    <row r="601" spans="1:17" x14ac:dyDescent="0.25">
      <c r="A601" t="s">
        <v>2610</v>
      </c>
      <c r="B601" t="s">
        <v>282</v>
      </c>
      <c r="C601" t="s">
        <v>265</v>
      </c>
      <c r="D601" t="s">
        <v>336</v>
      </c>
      <c r="E601" t="s">
        <v>102</v>
      </c>
      <c r="F601">
        <v>40700</v>
      </c>
      <c r="G601" t="s">
        <v>911</v>
      </c>
      <c r="I601" t="s">
        <v>125</v>
      </c>
      <c r="J601">
        <v>2026</v>
      </c>
      <c r="K601">
        <v>7</v>
      </c>
      <c r="L601" t="s">
        <v>94</v>
      </c>
      <c r="M601">
        <v>-8206.4947208999984</v>
      </c>
      <c r="N601">
        <v>1</v>
      </c>
      <c r="O601">
        <v>-8206.4947208999984</v>
      </c>
      <c r="P601" t="s">
        <v>615</v>
      </c>
      <c r="Q601">
        <v>1</v>
      </c>
    </row>
    <row r="602" spans="1:17" x14ac:dyDescent="0.25">
      <c r="A602" t="s">
        <v>1005</v>
      </c>
      <c r="B602" t="s">
        <v>1991</v>
      </c>
      <c r="C602" t="s">
        <v>133</v>
      </c>
      <c r="D602" t="s">
        <v>336</v>
      </c>
      <c r="E602" t="s">
        <v>102</v>
      </c>
      <c r="F602">
        <v>40700</v>
      </c>
      <c r="G602" t="s">
        <v>911</v>
      </c>
      <c r="I602" t="s">
        <v>186</v>
      </c>
      <c r="J602">
        <v>2026</v>
      </c>
      <c r="K602">
        <v>7</v>
      </c>
      <c r="L602" t="s">
        <v>94</v>
      </c>
      <c r="M602">
        <v>-40.867173550000004</v>
      </c>
      <c r="N602">
        <v>1</v>
      </c>
      <c r="O602">
        <v>-40.867173550000004</v>
      </c>
      <c r="P602" t="s">
        <v>615</v>
      </c>
      <c r="Q602">
        <v>1</v>
      </c>
    </row>
    <row r="603" spans="1:17" x14ac:dyDescent="0.25">
      <c r="A603" t="s">
        <v>1005</v>
      </c>
      <c r="B603" t="s">
        <v>463</v>
      </c>
      <c r="C603" t="s">
        <v>133</v>
      </c>
      <c r="D603" t="s">
        <v>336</v>
      </c>
      <c r="E603" t="s">
        <v>102</v>
      </c>
      <c r="F603">
        <v>40700</v>
      </c>
      <c r="G603" t="s">
        <v>911</v>
      </c>
      <c r="I603" t="s">
        <v>186</v>
      </c>
      <c r="J603">
        <v>2026</v>
      </c>
      <c r="K603">
        <v>7</v>
      </c>
      <c r="L603" t="s">
        <v>94</v>
      </c>
      <c r="M603">
        <v>-15486.705961299998</v>
      </c>
      <c r="N603">
        <v>1</v>
      </c>
      <c r="O603">
        <v>-15486.705961299998</v>
      </c>
      <c r="P603" t="s">
        <v>615</v>
      </c>
      <c r="Q603">
        <v>1</v>
      </c>
    </row>
    <row r="604" spans="1:17" x14ac:dyDescent="0.25">
      <c r="A604" t="s">
        <v>1005</v>
      </c>
      <c r="B604" t="s">
        <v>464</v>
      </c>
      <c r="C604" t="s">
        <v>133</v>
      </c>
      <c r="D604" t="s">
        <v>336</v>
      </c>
      <c r="E604" t="s">
        <v>102</v>
      </c>
      <c r="F604">
        <v>40700</v>
      </c>
      <c r="G604" t="s">
        <v>911</v>
      </c>
      <c r="I604" t="s">
        <v>186</v>
      </c>
      <c r="J604">
        <v>2026</v>
      </c>
      <c r="K604">
        <v>7</v>
      </c>
      <c r="L604" t="s">
        <v>94</v>
      </c>
      <c r="M604">
        <v>-14906.399466000003</v>
      </c>
      <c r="N604">
        <v>1</v>
      </c>
      <c r="O604">
        <v>-14906.399466000003</v>
      </c>
      <c r="P604" t="s">
        <v>615</v>
      </c>
      <c r="Q604">
        <v>1</v>
      </c>
    </row>
    <row r="605" spans="1:17" x14ac:dyDescent="0.25">
      <c r="A605" t="s">
        <v>1005</v>
      </c>
      <c r="B605" t="s">
        <v>465</v>
      </c>
      <c r="C605" t="s">
        <v>133</v>
      </c>
      <c r="D605" t="s">
        <v>336</v>
      </c>
      <c r="E605" t="s">
        <v>102</v>
      </c>
      <c r="F605">
        <v>40700</v>
      </c>
      <c r="G605" t="s">
        <v>911</v>
      </c>
      <c r="I605" t="s">
        <v>186</v>
      </c>
      <c r="J605">
        <v>2026</v>
      </c>
      <c r="K605">
        <v>7</v>
      </c>
      <c r="L605" t="s">
        <v>94</v>
      </c>
      <c r="M605">
        <v>-5782.9077078499995</v>
      </c>
      <c r="N605">
        <v>1</v>
      </c>
      <c r="O605">
        <v>-5782.9077078499995</v>
      </c>
      <c r="P605" t="s">
        <v>615</v>
      </c>
      <c r="Q605">
        <v>1</v>
      </c>
    </row>
    <row r="606" spans="1:17" x14ac:dyDescent="0.25">
      <c r="A606" t="s">
        <v>1005</v>
      </c>
      <c r="B606" t="s">
        <v>466</v>
      </c>
      <c r="C606" t="s">
        <v>133</v>
      </c>
      <c r="D606" t="s">
        <v>336</v>
      </c>
      <c r="E606" t="s">
        <v>102</v>
      </c>
      <c r="F606">
        <v>40700</v>
      </c>
      <c r="G606" t="s">
        <v>911</v>
      </c>
      <c r="I606" t="s">
        <v>186</v>
      </c>
      <c r="J606">
        <v>2026</v>
      </c>
      <c r="K606">
        <v>7</v>
      </c>
      <c r="L606" t="s">
        <v>94</v>
      </c>
      <c r="M606">
        <v>-4789.2268931500003</v>
      </c>
      <c r="N606">
        <v>1</v>
      </c>
      <c r="O606">
        <v>-4789.2268931500003</v>
      </c>
      <c r="P606" t="s">
        <v>615</v>
      </c>
      <c r="Q606">
        <v>1</v>
      </c>
    </row>
    <row r="607" spans="1:17" x14ac:dyDescent="0.25">
      <c r="A607" t="s">
        <v>1005</v>
      </c>
      <c r="B607" t="s">
        <v>467</v>
      </c>
      <c r="C607" t="s">
        <v>133</v>
      </c>
      <c r="D607" t="s">
        <v>336</v>
      </c>
      <c r="E607" t="s">
        <v>102</v>
      </c>
      <c r="F607">
        <v>40700</v>
      </c>
      <c r="G607" t="s">
        <v>911</v>
      </c>
      <c r="I607" t="s">
        <v>186</v>
      </c>
      <c r="J607">
        <v>2026</v>
      </c>
      <c r="K607">
        <v>7</v>
      </c>
      <c r="L607" t="s">
        <v>94</v>
      </c>
      <c r="M607">
        <v>-165.56070265</v>
      </c>
      <c r="N607">
        <v>1</v>
      </c>
      <c r="O607">
        <v>-165.56070265</v>
      </c>
      <c r="P607" t="s">
        <v>615</v>
      </c>
      <c r="Q607">
        <v>1</v>
      </c>
    </row>
    <row r="608" spans="1:17" x14ac:dyDescent="0.25">
      <c r="A608" t="s">
        <v>2392</v>
      </c>
      <c r="B608" t="s">
        <v>469</v>
      </c>
      <c r="C608" t="s">
        <v>107</v>
      </c>
      <c r="D608" t="s">
        <v>336</v>
      </c>
      <c r="E608" t="s">
        <v>102</v>
      </c>
      <c r="F608">
        <v>40700</v>
      </c>
      <c r="G608" t="s">
        <v>911</v>
      </c>
      <c r="I608" t="s">
        <v>186</v>
      </c>
      <c r="J608">
        <v>2026</v>
      </c>
      <c r="K608">
        <v>7</v>
      </c>
      <c r="L608" t="s">
        <v>94</v>
      </c>
      <c r="M608">
        <v>-953.07974790000003</v>
      </c>
      <c r="N608">
        <v>1</v>
      </c>
      <c r="O608">
        <v>-953.07974790000003</v>
      </c>
      <c r="P608" t="s">
        <v>615</v>
      </c>
      <c r="Q608">
        <v>1</v>
      </c>
    </row>
    <row r="609" spans="1:17" x14ac:dyDescent="0.25">
      <c r="A609" t="s">
        <v>1005</v>
      </c>
      <c r="B609" t="s">
        <v>470</v>
      </c>
      <c r="C609" t="s">
        <v>133</v>
      </c>
      <c r="D609" t="s">
        <v>336</v>
      </c>
      <c r="E609" t="s">
        <v>102</v>
      </c>
      <c r="F609">
        <v>40700</v>
      </c>
      <c r="G609" t="s">
        <v>911</v>
      </c>
      <c r="I609" t="s">
        <v>186</v>
      </c>
      <c r="J609">
        <v>2026</v>
      </c>
      <c r="K609">
        <v>7</v>
      </c>
      <c r="L609" t="s">
        <v>94</v>
      </c>
      <c r="M609">
        <v>-19897.782880849998</v>
      </c>
      <c r="N609">
        <v>1</v>
      </c>
      <c r="O609">
        <v>-19897.782880849998</v>
      </c>
      <c r="P609" t="s">
        <v>615</v>
      </c>
      <c r="Q609">
        <v>1</v>
      </c>
    </row>
    <row r="610" spans="1:17" x14ac:dyDescent="0.25">
      <c r="A610" t="s">
        <v>2392</v>
      </c>
      <c r="B610" t="s">
        <v>350</v>
      </c>
      <c r="C610" t="s">
        <v>107</v>
      </c>
      <c r="D610" t="s">
        <v>336</v>
      </c>
      <c r="E610" t="s">
        <v>102</v>
      </c>
      <c r="F610">
        <v>40700</v>
      </c>
      <c r="G610" t="s">
        <v>911</v>
      </c>
      <c r="I610" t="s">
        <v>186</v>
      </c>
      <c r="J610">
        <v>2026</v>
      </c>
      <c r="K610">
        <v>7</v>
      </c>
      <c r="L610" t="s">
        <v>94</v>
      </c>
      <c r="M610">
        <v>-417.09708459999996</v>
      </c>
      <c r="N610">
        <v>1</v>
      </c>
      <c r="O610">
        <v>-417.09708459999996</v>
      </c>
      <c r="P610" t="s">
        <v>615</v>
      </c>
      <c r="Q610">
        <v>1</v>
      </c>
    </row>
    <row r="611" spans="1:17" x14ac:dyDescent="0.25">
      <c r="A611" t="s">
        <v>2392</v>
      </c>
      <c r="B611" t="s">
        <v>471</v>
      </c>
      <c r="C611" t="s">
        <v>107</v>
      </c>
      <c r="D611" t="s">
        <v>336</v>
      </c>
      <c r="E611" t="s">
        <v>102</v>
      </c>
      <c r="F611">
        <v>40700</v>
      </c>
      <c r="G611" t="s">
        <v>911</v>
      </c>
      <c r="I611" t="s">
        <v>186</v>
      </c>
      <c r="J611">
        <v>2026</v>
      </c>
      <c r="K611">
        <v>7</v>
      </c>
      <c r="L611" t="s">
        <v>94</v>
      </c>
      <c r="M611">
        <v>-976.94611175</v>
      </c>
      <c r="N611">
        <v>1</v>
      </c>
      <c r="O611">
        <v>-976.94611175</v>
      </c>
      <c r="P611" t="s">
        <v>615</v>
      </c>
      <c r="Q611">
        <v>1</v>
      </c>
    </row>
    <row r="612" spans="1:17" x14ac:dyDescent="0.25">
      <c r="A612" t="s">
        <v>1005</v>
      </c>
      <c r="B612" t="s">
        <v>472</v>
      </c>
      <c r="C612" t="s">
        <v>133</v>
      </c>
      <c r="D612" t="s">
        <v>336</v>
      </c>
      <c r="E612" t="s">
        <v>102</v>
      </c>
      <c r="F612">
        <v>40700</v>
      </c>
      <c r="G612" t="s">
        <v>911</v>
      </c>
      <c r="I612" t="s">
        <v>186</v>
      </c>
      <c r="J612">
        <v>2026</v>
      </c>
      <c r="K612">
        <v>7</v>
      </c>
      <c r="L612" t="s">
        <v>94</v>
      </c>
      <c r="M612">
        <v>-534.02166125000008</v>
      </c>
      <c r="N612">
        <v>1</v>
      </c>
      <c r="O612">
        <v>-534.02166125000008</v>
      </c>
      <c r="P612" t="s">
        <v>615</v>
      </c>
      <c r="Q612">
        <v>1</v>
      </c>
    </row>
    <row r="613" spans="1:17" x14ac:dyDescent="0.25">
      <c r="A613" t="s">
        <v>2516</v>
      </c>
      <c r="B613" t="s">
        <v>473</v>
      </c>
      <c r="C613" t="s">
        <v>296</v>
      </c>
      <c r="D613" t="s">
        <v>336</v>
      </c>
      <c r="E613" t="s">
        <v>102</v>
      </c>
      <c r="F613">
        <v>40700</v>
      </c>
      <c r="G613" t="s">
        <v>911</v>
      </c>
      <c r="I613" t="s">
        <v>186</v>
      </c>
      <c r="J613">
        <v>2026</v>
      </c>
      <c r="K613">
        <v>7</v>
      </c>
      <c r="L613" t="s">
        <v>94</v>
      </c>
      <c r="M613">
        <v>-1595.39184525</v>
      </c>
      <c r="N613">
        <v>1</v>
      </c>
      <c r="O613">
        <v>-1595.39184525</v>
      </c>
      <c r="P613" t="s">
        <v>615</v>
      </c>
      <c r="Q613">
        <v>1</v>
      </c>
    </row>
    <row r="614" spans="1:17" x14ac:dyDescent="0.25">
      <c r="A614" t="s">
        <v>2584</v>
      </c>
      <c r="B614" t="s">
        <v>474</v>
      </c>
      <c r="C614" t="s">
        <v>455</v>
      </c>
      <c r="D614" t="s">
        <v>336</v>
      </c>
      <c r="E614" t="s">
        <v>102</v>
      </c>
      <c r="F614">
        <v>40700</v>
      </c>
      <c r="G614" t="s">
        <v>911</v>
      </c>
      <c r="I614" t="s">
        <v>186</v>
      </c>
      <c r="J614">
        <v>2026</v>
      </c>
      <c r="K614">
        <v>7</v>
      </c>
      <c r="L614" t="s">
        <v>94</v>
      </c>
      <c r="M614">
        <v>-2097.2923747999998</v>
      </c>
      <c r="N614">
        <v>1</v>
      </c>
      <c r="O614">
        <v>-2097.2923747999998</v>
      </c>
      <c r="P614" t="s">
        <v>615</v>
      </c>
      <c r="Q614">
        <v>1</v>
      </c>
    </row>
    <row r="615" spans="1:17" x14ac:dyDescent="0.25">
      <c r="A615" t="s">
        <v>2403</v>
      </c>
      <c r="B615" t="s">
        <v>475</v>
      </c>
      <c r="C615" t="s">
        <v>462</v>
      </c>
      <c r="D615" t="s">
        <v>336</v>
      </c>
      <c r="E615" t="s">
        <v>102</v>
      </c>
      <c r="F615">
        <v>40700</v>
      </c>
      <c r="G615" t="s">
        <v>911</v>
      </c>
      <c r="I615" t="s">
        <v>186</v>
      </c>
      <c r="J615">
        <v>2026</v>
      </c>
      <c r="K615">
        <v>7</v>
      </c>
      <c r="L615" t="s">
        <v>94</v>
      </c>
      <c r="M615">
        <v>-450.93903994999999</v>
      </c>
      <c r="N615">
        <v>1</v>
      </c>
      <c r="O615">
        <v>-450.93903994999999</v>
      </c>
      <c r="P615" t="s">
        <v>615</v>
      </c>
      <c r="Q615">
        <v>1</v>
      </c>
    </row>
    <row r="616" spans="1:17" x14ac:dyDescent="0.25">
      <c r="A616" t="s">
        <v>2382</v>
      </c>
      <c r="B616" t="s">
        <v>476</v>
      </c>
      <c r="C616" t="s">
        <v>477</v>
      </c>
      <c r="D616" t="s">
        <v>336</v>
      </c>
      <c r="E616" t="s">
        <v>102</v>
      </c>
      <c r="F616">
        <v>40700</v>
      </c>
      <c r="G616" t="s">
        <v>911</v>
      </c>
      <c r="I616" t="s">
        <v>186</v>
      </c>
      <c r="J616">
        <v>2026</v>
      </c>
      <c r="K616">
        <v>7</v>
      </c>
      <c r="L616" t="s">
        <v>94</v>
      </c>
      <c r="M616">
        <v>-44.695016799999998</v>
      </c>
      <c r="N616">
        <v>1</v>
      </c>
      <c r="O616">
        <v>-44.695016799999998</v>
      </c>
      <c r="P616" t="s">
        <v>615</v>
      </c>
      <c r="Q616">
        <v>1</v>
      </c>
    </row>
    <row r="617" spans="1:17" x14ac:dyDescent="0.25">
      <c r="A617" t="s">
        <v>2392</v>
      </c>
      <c r="B617" t="s">
        <v>478</v>
      </c>
      <c r="C617" t="s">
        <v>107</v>
      </c>
      <c r="D617" t="s">
        <v>336</v>
      </c>
      <c r="E617" t="s">
        <v>102</v>
      </c>
      <c r="F617">
        <v>40700</v>
      </c>
      <c r="G617" t="s">
        <v>911</v>
      </c>
      <c r="I617" t="s">
        <v>186</v>
      </c>
      <c r="J617">
        <v>2026</v>
      </c>
      <c r="K617">
        <v>7</v>
      </c>
      <c r="L617" t="s">
        <v>94</v>
      </c>
      <c r="M617">
        <v>-946.91562385000009</v>
      </c>
      <c r="N617">
        <v>1</v>
      </c>
      <c r="O617">
        <v>-946.91562385000009</v>
      </c>
      <c r="P617" t="s">
        <v>615</v>
      </c>
      <c r="Q617">
        <v>1</v>
      </c>
    </row>
    <row r="618" spans="1:17" x14ac:dyDescent="0.25">
      <c r="A618" t="s">
        <v>2382</v>
      </c>
      <c r="B618" t="s">
        <v>3177</v>
      </c>
      <c r="C618" t="s">
        <v>3191</v>
      </c>
      <c r="D618" t="s">
        <v>336</v>
      </c>
      <c r="E618" t="s">
        <v>102</v>
      </c>
      <c r="F618">
        <v>40700</v>
      </c>
      <c r="G618" t="s">
        <v>911</v>
      </c>
      <c r="I618" t="s">
        <v>186</v>
      </c>
      <c r="J618">
        <v>2026</v>
      </c>
      <c r="K618">
        <v>7</v>
      </c>
      <c r="L618" t="s">
        <v>94</v>
      </c>
      <c r="M618">
        <v>-795.78063635000001</v>
      </c>
      <c r="N618">
        <v>1</v>
      </c>
      <c r="O618">
        <v>-795.78063635000001</v>
      </c>
      <c r="P618" t="s">
        <v>615</v>
      </c>
      <c r="Q618">
        <v>1</v>
      </c>
    </row>
    <row r="619" spans="1:17" x14ac:dyDescent="0.25">
      <c r="A619" t="s">
        <v>2516</v>
      </c>
      <c r="B619" t="s">
        <v>479</v>
      </c>
      <c r="C619" t="s">
        <v>296</v>
      </c>
      <c r="D619" t="s">
        <v>336</v>
      </c>
      <c r="E619" t="s">
        <v>102</v>
      </c>
      <c r="F619">
        <v>40700</v>
      </c>
      <c r="G619" t="s">
        <v>911</v>
      </c>
      <c r="I619" t="s">
        <v>186</v>
      </c>
      <c r="J619">
        <v>2026</v>
      </c>
      <c r="K619">
        <v>7</v>
      </c>
      <c r="L619" t="s">
        <v>94</v>
      </c>
      <c r="M619">
        <v>-833.20206864999989</v>
      </c>
      <c r="N619">
        <v>1</v>
      </c>
      <c r="O619">
        <v>-833.20206864999989</v>
      </c>
      <c r="P619" t="s">
        <v>615</v>
      </c>
      <c r="Q619">
        <v>1</v>
      </c>
    </row>
    <row r="620" spans="1:17" x14ac:dyDescent="0.25">
      <c r="A620" t="s">
        <v>2392</v>
      </c>
      <c r="B620" t="s">
        <v>480</v>
      </c>
      <c r="C620" t="s">
        <v>107</v>
      </c>
      <c r="D620" t="s">
        <v>336</v>
      </c>
      <c r="E620" t="s">
        <v>102</v>
      </c>
      <c r="F620">
        <v>40700</v>
      </c>
      <c r="G620" t="s">
        <v>911</v>
      </c>
      <c r="I620" t="s">
        <v>186</v>
      </c>
      <c r="J620">
        <v>2026</v>
      </c>
      <c r="K620">
        <v>7</v>
      </c>
      <c r="L620" t="s">
        <v>94</v>
      </c>
      <c r="M620">
        <v>-3982.7187431499997</v>
      </c>
      <c r="N620">
        <v>1</v>
      </c>
      <c r="O620">
        <v>-3982.7187431499997</v>
      </c>
      <c r="P620" t="s">
        <v>615</v>
      </c>
      <c r="Q620">
        <v>1</v>
      </c>
    </row>
    <row r="621" spans="1:17" x14ac:dyDescent="0.25">
      <c r="A621" t="s">
        <v>2392</v>
      </c>
      <c r="B621" t="s">
        <v>481</v>
      </c>
      <c r="C621" t="s">
        <v>107</v>
      </c>
      <c r="D621" t="s">
        <v>336</v>
      </c>
      <c r="E621" t="s">
        <v>102</v>
      </c>
      <c r="F621">
        <v>40700</v>
      </c>
      <c r="G621" t="s">
        <v>911</v>
      </c>
      <c r="I621" t="s">
        <v>186</v>
      </c>
      <c r="J621">
        <v>2026</v>
      </c>
      <c r="K621">
        <v>7</v>
      </c>
      <c r="L621" t="s">
        <v>94</v>
      </c>
      <c r="M621">
        <v>-695.11995839999997</v>
      </c>
      <c r="N621">
        <v>1</v>
      </c>
      <c r="O621">
        <v>-695.11995839999997</v>
      </c>
      <c r="P621" t="s">
        <v>615</v>
      </c>
      <c r="Q621">
        <v>1</v>
      </c>
    </row>
    <row r="622" spans="1:17" x14ac:dyDescent="0.25">
      <c r="A622" t="s">
        <v>1005</v>
      </c>
      <c r="B622" t="s">
        <v>3178</v>
      </c>
      <c r="C622" t="s">
        <v>133</v>
      </c>
      <c r="D622" t="s">
        <v>336</v>
      </c>
      <c r="E622" t="s">
        <v>102</v>
      </c>
      <c r="F622">
        <v>40700</v>
      </c>
      <c r="G622" t="s">
        <v>911</v>
      </c>
      <c r="I622" t="s">
        <v>186</v>
      </c>
      <c r="J622">
        <v>2026</v>
      </c>
      <c r="K622">
        <v>7</v>
      </c>
      <c r="L622" t="s">
        <v>94</v>
      </c>
      <c r="M622">
        <v>-976.31700809999995</v>
      </c>
      <c r="N622">
        <v>1</v>
      </c>
      <c r="O622">
        <v>-976.31700809999995</v>
      </c>
      <c r="P622" t="s">
        <v>615</v>
      </c>
      <c r="Q622">
        <v>1</v>
      </c>
    </row>
    <row r="623" spans="1:17" x14ac:dyDescent="0.25">
      <c r="A623" t="s">
        <v>1005</v>
      </c>
      <c r="B623" t="s">
        <v>482</v>
      </c>
      <c r="C623" t="s">
        <v>133</v>
      </c>
      <c r="D623" t="s">
        <v>336</v>
      </c>
      <c r="E623" t="s">
        <v>102</v>
      </c>
      <c r="F623">
        <v>40700</v>
      </c>
      <c r="G623" t="s">
        <v>911</v>
      </c>
      <c r="I623" t="s">
        <v>186</v>
      </c>
      <c r="J623">
        <v>2026</v>
      </c>
      <c r="K623">
        <v>7</v>
      </c>
      <c r="L623" t="s">
        <v>94</v>
      </c>
      <c r="M623">
        <v>-6.5530492999999996</v>
      </c>
      <c r="N623">
        <v>1</v>
      </c>
      <c r="O623">
        <v>-6.5530492999999996</v>
      </c>
      <c r="P623" t="s">
        <v>615</v>
      </c>
      <c r="Q623">
        <v>1</v>
      </c>
    </row>
    <row r="624" spans="1:17" x14ac:dyDescent="0.25">
      <c r="A624" t="s">
        <v>2392</v>
      </c>
      <c r="B624" t="s">
        <v>483</v>
      </c>
      <c r="C624" t="s">
        <v>107</v>
      </c>
      <c r="D624" t="s">
        <v>336</v>
      </c>
      <c r="E624" t="s">
        <v>102</v>
      </c>
      <c r="F624">
        <v>40700</v>
      </c>
      <c r="G624" t="s">
        <v>911</v>
      </c>
      <c r="I624" t="s">
        <v>186</v>
      </c>
      <c r="J624">
        <v>2026</v>
      </c>
      <c r="K624">
        <v>7</v>
      </c>
      <c r="L624" t="s">
        <v>94</v>
      </c>
      <c r="M624">
        <v>-292.31758255</v>
      </c>
      <c r="N624">
        <v>1</v>
      </c>
      <c r="O624">
        <v>-292.31758255</v>
      </c>
      <c r="P624" t="s">
        <v>615</v>
      </c>
      <c r="Q624">
        <v>1</v>
      </c>
    </row>
    <row r="625" spans="1:17" x14ac:dyDescent="0.25">
      <c r="A625" t="s">
        <v>2516</v>
      </c>
      <c r="B625" t="s">
        <v>351</v>
      </c>
      <c r="C625" t="s">
        <v>296</v>
      </c>
      <c r="D625" t="s">
        <v>336</v>
      </c>
      <c r="E625" t="s">
        <v>102</v>
      </c>
      <c r="F625">
        <v>40700</v>
      </c>
      <c r="G625" t="s">
        <v>911</v>
      </c>
      <c r="I625" t="s">
        <v>186</v>
      </c>
      <c r="J625">
        <v>2026</v>
      </c>
      <c r="K625">
        <v>7</v>
      </c>
      <c r="L625" t="s">
        <v>94</v>
      </c>
      <c r="M625">
        <v>-6697.1331409499999</v>
      </c>
      <c r="N625">
        <v>1</v>
      </c>
      <c r="O625">
        <v>-6697.1331409499999</v>
      </c>
      <c r="P625" t="s">
        <v>615</v>
      </c>
      <c r="Q625">
        <v>1</v>
      </c>
    </row>
    <row r="626" spans="1:17" x14ac:dyDescent="0.25">
      <c r="A626" t="s">
        <v>2382</v>
      </c>
      <c r="B626" t="s">
        <v>484</v>
      </c>
      <c r="C626" t="s">
        <v>477</v>
      </c>
      <c r="D626" t="s">
        <v>336</v>
      </c>
      <c r="E626" t="s">
        <v>102</v>
      </c>
      <c r="F626">
        <v>40700</v>
      </c>
      <c r="G626" t="s">
        <v>911</v>
      </c>
      <c r="I626" t="s">
        <v>186</v>
      </c>
      <c r="J626">
        <v>2026</v>
      </c>
      <c r="K626">
        <v>7</v>
      </c>
      <c r="L626" t="s">
        <v>94</v>
      </c>
      <c r="M626">
        <v>-165.77631734999997</v>
      </c>
      <c r="N626">
        <v>1</v>
      </c>
      <c r="O626">
        <v>-165.77631734999997</v>
      </c>
      <c r="P626" t="s">
        <v>615</v>
      </c>
      <c r="Q626">
        <v>1</v>
      </c>
    </row>
    <row r="627" spans="1:17" x14ac:dyDescent="0.25">
      <c r="A627" t="s">
        <v>1005</v>
      </c>
      <c r="B627" t="s">
        <v>2007</v>
      </c>
      <c r="C627" t="s">
        <v>133</v>
      </c>
      <c r="D627" t="s">
        <v>336</v>
      </c>
      <c r="E627" t="s">
        <v>102</v>
      </c>
      <c r="F627">
        <v>40700</v>
      </c>
      <c r="G627" t="s">
        <v>911</v>
      </c>
      <c r="I627" t="s">
        <v>186</v>
      </c>
      <c r="J627">
        <v>2026</v>
      </c>
      <c r="K627">
        <v>7</v>
      </c>
      <c r="L627" t="s">
        <v>94</v>
      </c>
      <c r="M627">
        <v>-51.04473325</v>
      </c>
      <c r="N627">
        <v>1</v>
      </c>
      <c r="O627">
        <v>-51.04473325</v>
      </c>
      <c r="P627" t="s">
        <v>615</v>
      </c>
      <c r="Q627">
        <v>1</v>
      </c>
    </row>
    <row r="628" spans="1:17" x14ac:dyDescent="0.25">
      <c r="A628" t="s">
        <v>1005</v>
      </c>
      <c r="B628" t="s">
        <v>485</v>
      </c>
      <c r="C628" t="s">
        <v>133</v>
      </c>
      <c r="D628" t="s">
        <v>336</v>
      </c>
      <c r="E628" t="s">
        <v>102</v>
      </c>
      <c r="F628">
        <v>40700</v>
      </c>
      <c r="G628" t="s">
        <v>911</v>
      </c>
      <c r="I628" t="s">
        <v>186</v>
      </c>
      <c r="J628">
        <v>2026</v>
      </c>
      <c r="K628">
        <v>7</v>
      </c>
      <c r="L628" t="s">
        <v>94</v>
      </c>
      <c r="M628">
        <v>-7368.6719473500007</v>
      </c>
      <c r="N628">
        <v>1</v>
      </c>
      <c r="O628">
        <v>-7368.6719473500007</v>
      </c>
      <c r="P628" t="s">
        <v>615</v>
      </c>
      <c r="Q628">
        <v>1</v>
      </c>
    </row>
    <row r="629" spans="1:17" x14ac:dyDescent="0.25">
      <c r="A629" t="s">
        <v>2382</v>
      </c>
      <c r="B629" t="s">
        <v>352</v>
      </c>
      <c r="C629" t="s">
        <v>353</v>
      </c>
      <c r="D629" t="s">
        <v>336</v>
      </c>
      <c r="E629" t="s">
        <v>102</v>
      </c>
      <c r="F629">
        <v>40700</v>
      </c>
      <c r="G629" t="s">
        <v>911</v>
      </c>
      <c r="I629" t="s">
        <v>186</v>
      </c>
      <c r="J629">
        <v>2026</v>
      </c>
      <c r="K629">
        <v>7</v>
      </c>
      <c r="L629" t="s">
        <v>94</v>
      </c>
      <c r="M629">
        <v>-3863.5998092999998</v>
      </c>
      <c r="N629">
        <v>1</v>
      </c>
      <c r="O629">
        <v>-3863.5998092999998</v>
      </c>
      <c r="P629" t="s">
        <v>615</v>
      </c>
      <c r="Q629">
        <v>1</v>
      </c>
    </row>
    <row r="630" spans="1:17" x14ac:dyDescent="0.25">
      <c r="A630" t="s">
        <v>1005</v>
      </c>
      <c r="B630" t="s">
        <v>764</v>
      </c>
      <c r="C630" t="s">
        <v>133</v>
      </c>
      <c r="D630" t="s">
        <v>336</v>
      </c>
      <c r="E630" t="s">
        <v>102</v>
      </c>
      <c r="F630">
        <v>40700</v>
      </c>
      <c r="G630" t="s">
        <v>911</v>
      </c>
      <c r="I630" t="s">
        <v>186</v>
      </c>
      <c r="J630">
        <v>2026</v>
      </c>
      <c r="K630">
        <v>7</v>
      </c>
      <c r="L630" t="s">
        <v>94</v>
      </c>
      <c r="M630">
        <v>-29.245814149999994</v>
      </c>
      <c r="N630">
        <v>1</v>
      </c>
      <c r="O630">
        <v>-29.245814149999994</v>
      </c>
      <c r="P630" t="s">
        <v>615</v>
      </c>
      <c r="Q630">
        <v>1</v>
      </c>
    </row>
    <row r="631" spans="1:17" x14ac:dyDescent="0.25">
      <c r="A631" t="s">
        <v>2382</v>
      </c>
      <c r="B631" t="s">
        <v>486</v>
      </c>
      <c r="C631" t="s">
        <v>477</v>
      </c>
      <c r="D631" t="s">
        <v>336</v>
      </c>
      <c r="E631" t="s">
        <v>102</v>
      </c>
      <c r="F631">
        <v>40700</v>
      </c>
      <c r="G631" t="s">
        <v>911</v>
      </c>
      <c r="I631" t="s">
        <v>186</v>
      </c>
      <c r="J631">
        <v>2026</v>
      </c>
      <c r="K631">
        <v>7</v>
      </c>
      <c r="L631" t="s">
        <v>94</v>
      </c>
      <c r="M631">
        <v>-120.41808064999998</v>
      </c>
      <c r="N631">
        <v>1</v>
      </c>
      <c r="O631">
        <v>-120.41808064999998</v>
      </c>
      <c r="P631" t="s">
        <v>615</v>
      </c>
      <c r="Q631">
        <v>1</v>
      </c>
    </row>
    <row r="632" spans="1:17" x14ac:dyDescent="0.25">
      <c r="A632" t="s">
        <v>2610</v>
      </c>
      <c r="B632" t="s">
        <v>766</v>
      </c>
      <c r="C632" t="s">
        <v>265</v>
      </c>
      <c r="D632" t="s">
        <v>336</v>
      </c>
      <c r="E632" t="s">
        <v>102</v>
      </c>
      <c r="F632">
        <v>40700</v>
      </c>
      <c r="G632" t="s">
        <v>911</v>
      </c>
      <c r="I632" t="s">
        <v>186</v>
      </c>
      <c r="J632">
        <v>2026</v>
      </c>
      <c r="K632">
        <v>7</v>
      </c>
      <c r="L632" t="s">
        <v>94</v>
      </c>
      <c r="M632">
        <v>-225.19181369999998</v>
      </c>
      <c r="N632">
        <v>1</v>
      </c>
      <c r="O632">
        <v>-225.19181369999998</v>
      </c>
      <c r="P632" t="s">
        <v>615</v>
      </c>
      <c r="Q632">
        <v>1</v>
      </c>
    </row>
    <row r="633" spans="1:17" x14ac:dyDescent="0.25">
      <c r="A633" t="s">
        <v>1005</v>
      </c>
      <c r="B633" t="s">
        <v>487</v>
      </c>
      <c r="C633" t="s">
        <v>133</v>
      </c>
      <c r="D633" t="s">
        <v>336</v>
      </c>
      <c r="E633" t="s">
        <v>102</v>
      </c>
      <c r="F633">
        <v>40700</v>
      </c>
      <c r="G633" t="s">
        <v>911</v>
      </c>
      <c r="I633" t="s">
        <v>186</v>
      </c>
      <c r="J633">
        <v>2026</v>
      </c>
      <c r="K633">
        <v>7</v>
      </c>
      <c r="L633" t="s">
        <v>94</v>
      </c>
      <c r="M633">
        <v>-351.08896409999994</v>
      </c>
      <c r="N633">
        <v>1</v>
      </c>
      <c r="O633">
        <v>-351.08896409999994</v>
      </c>
      <c r="P633" t="s">
        <v>615</v>
      </c>
      <c r="Q633">
        <v>1</v>
      </c>
    </row>
    <row r="634" spans="1:17" x14ac:dyDescent="0.25">
      <c r="A634" t="s">
        <v>1005</v>
      </c>
      <c r="B634" t="s">
        <v>488</v>
      </c>
      <c r="C634" t="s">
        <v>133</v>
      </c>
      <c r="D634" t="s">
        <v>336</v>
      </c>
      <c r="E634" t="s">
        <v>102</v>
      </c>
      <c r="F634">
        <v>40700</v>
      </c>
      <c r="G634" t="s">
        <v>911</v>
      </c>
      <c r="I634" t="s">
        <v>186</v>
      </c>
      <c r="J634">
        <v>2026</v>
      </c>
      <c r="K634">
        <v>7</v>
      </c>
      <c r="L634" t="s">
        <v>94</v>
      </c>
      <c r="M634">
        <v>-83.060786899999997</v>
      </c>
      <c r="N634">
        <v>1</v>
      </c>
      <c r="O634">
        <v>-83.060786899999997</v>
      </c>
      <c r="P634" t="s">
        <v>615</v>
      </c>
      <c r="Q634">
        <v>1</v>
      </c>
    </row>
    <row r="635" spans="1:17" x14ac:dyDescent="0.25">
      <c r="A635" t="s">
        <v>1005</v>
      </c>
      <c r="B635" t="s">
        <v>489</v>
      </c>
      <c r="C635" t="s">
        <v>133</v>
      </c>
      <c r="D635" t="s">
        <v>336</v>
      </c>
      <c r="E635" t="s">
        <v>102</v>
      </c>
      <c r="F635">
        <v>40700</v>
      </c>
      <c r="G635" t="s">
        <v>911</v>
      </c>
      <c r="I635" t="s">
        <v>186</v>
      </c>
      <c r="J635">
        <v>2026</v>
      </c>
      <c r="K635">
        <v>7</v>
      </c>
      <c r="L635" t="s">
        <v>94</v>
      </c>
      <c r="M635">
        <v>-6.5257562999999994</v>
      </c>
      <c r="N635">
        <v>1</v>
      </c>
      <c r="O635">
        <v>-6.5257562999999994</v>
      </c>
      <c r="P635" t="s">
        <v>615</v>
      </c>
      <c r="Q635">
        <v>1</v>
      </c>
    </row>
    <row r="636" spans="1:17" x14ac:dyDescent="0.25">
      <c r="A636" t="s">
        <v>1005</v>
      </c>
      <c r="B636" t="s">
        <v>490</v>
      </c>
      <c r="C636" t="s">
        <v>133</v>
      </c>
      <c r="D636" t="s">
        <v>336</v>
      </c>
      <c r="E636" t="s">
        <v>102</v>
      </c>
      <c r="F636">
        <v>40700</v>
      </c>
      <c r="G636" t="s">
        <v>911</v>
      </c>
      <c r="I636" t="s">
        <v>186</v>
      </c>
      <c r="J636">
        <v>2026</v>
      </c>
      <c r="K636">
        <v>7</v>
      </c>
      <c r="L636" t="s">
        <v>94</v>
      </c>
      <c r="M636">
        <v>-1845.4039131499999</v>
      </c>
      <c r="N636">
        <v>1</v>
      </c>
      <c r="O636">
        <v>-1845.4039131499999</v>
      </c>
      <c r="P636" t="s">
        <v>615</v>
      </c>
      <c r="Q636">
        <v>1</v>
      </c>
    </row>
    <row r="637" spans="1:17" x14ac:dyDescent="0.25">
      <c r="A637" t="s">
        <v>1005</v>
      </c>
      <c r="B637" t="s">
        <v>491</v>
      </c>
      <c r="C637" t="s">
        <v>133</v>
      </c>
      <c r="D637" t="s">
        <v>336</v>
      </c>
      <c r="E637" t="s">
        <v>102</v>
      </c>
      <c r="F637">
        <v>40700</v>
      </c>
      <c r="G637" t="s">
        <v>911</v>
      </c>
      <c r="I637" t="s">
        <v>186</v>
      </c>
      <c r="J637">
        <v>2026</v>
      </c>
      <c r="K637">
        <v>7</v>
      </c>
      <c r="L637" t="s">
        <v>94</v>
      </c>
      <c r="M637">
        <v>-373.55792634999995</v>
      </c>
      <c r="N637">
        <v>1</v>
      </c>
      <c r="O637">
        <v>-373.55792634999995</v>
      </c>
      <c r="P637" t="s">
        <v>615</v>
      </c>
      <c r="Q637">
        <v>1</v>
      </c>
    </row>
    <row r="638" spans="1:17" x14ac:dyDescent="0.25">
      <c r="A638" t="s">
        <v>2584</v>
      </c>
      <c r="B638" t="s">
        <v>492</v>
      </c>
      <c r="C638" t="s">
        <v>455</v>
      </c>
      <c r="D638" t="s">
        <v>336</v>
      </c>
      <c r="E638" t="s">
        <v>102</v>
      </c>
      <c r="F638">
        <v>40700</v>
      </c>
      <c r="G638" t="s">
        <v>911</v>
      </c>
      <c r="I638" t="s">
        <v>186</v>
      </c>
      <c r="J638">
        <v>2026</v>
      </c>
      <c r="K638">
        <v>7</v>
      </c>
      <c r="L638" t="s">
        <v>94</v>
      </c>
      <c r="M638">
        <v>-3123.3426875</v>
      </c>
      <c r="N638">
        <v>1</v>
      </c>
      <c r="O638">
        <v>-3123.3426875</v>
      </c>
      <c r="P638" t="s">
        <v>615</v>
      </c>
      <c r="Q638">
        <v>1</v>
      </c>
    </row>
    <row r="639" spans="1:17" x14ac:dyDescent="0.25">
      <c r="A639" t="s">
        <v>2610</v>
      </c>
      <c r="B639" t="s">
        <v>357</v>
      </c>
      <c r="C639" t="s">
        <v>265</v>
      </c>
      <c r="D639" t="s">
        <v>336</v>
      </c>
      <c r="E639" t="s">
        <v>102</v>
      </c>
      <c r="F639">
        <v>40700</v>
      </c>
      <c r="G639" t="s">
        <v>911</v>
      </c>
      <c r="I639" t="s">
        <v>186</v>
      </c>
      <c r="J639">
        <v>2026</v>
      </c>
      <c r="K639">
        <v>7</v>
      </c>
      <c r="L639" t="s">
        <v>94</v>
      </c>
      <c r="M639">
        <v>-257.6240856</v>
      </c>
      <c r="N639">
        <v>1</v>
      </c>
      <c r="O639">
        <v>-257.6240856</v>
      </c>
      <c r="P639" t="s">
        <v>615</v>
      </c>
      <c r="Q639">
        <v>1</v>
      </c>
    </row>
    <row r="640" spans="1:17" x14ac:dyDescent="0.25">
      <c r="A640" t="s">
        <v>2392</v>
      </c>
      <c r="B640" t="s">
        <v>493</v>
      </c>
      <c r="C640" t="s">
        <v>107</v>
      </c>
      <c r="D640" t="s">
        <v>336</v>
      </c>
      <c r="E640" t="s">
        <v>102</v>
      </c>
      <c r="F640">
        <v>40700</v>
      </c>
      <c r="G640" t="s">
        <v>911</v>
      </c>
      <c r="I640" t="s">
        <v>186</v>
      </c>
      <c r="J640">
        <v>2026</v>
      </c>
      <c r="K640">
        <v>7</v>
      </c>
      <c r="L640" t="s">
        <v>94</v>
      </c>
      <c r="M640">
        <v>-291.33094060000002</v>
      </c>
      <c r="N640">
        <v>1</v>
      </c>
      <c r="O640">
        <v>-291.33094060000002</v>
      </c>
      <c r="P640" t="s">
        <v>615</v>
      </c>
      <c r="Q640">
        <v>1</v>
      </c>
    </row>
    <row r="641" spans="1:17" x14ac:dyDescent="0.25">
      <c r="A641" t="s">
        <v>1005</v>
      </c>
      <c r="B641" t="s">
        <v>2308</v>
      </c>
      <c r="C641" t="s">
        <v>133</v>
      </c>
      <c r="D641" t="s">
        <v>336</v>
      </c>
      <c r="E641" t="s">
        <v>102</v>
      </c>
      <c r="F641">
        <v>40700</v>
      </c>
      <c r="G641" t="s">
        <v>911</v>
      </c>
      <c r="I641" t="s">
        <v>186</v>
      </c>
      <c r="J641">
        <v>2026</v>
      </c>
      <c r="K641">
        <v>7</v>
      </c>
      <c r="L641" t="s">
        <v>94</v>
      </c>
      <c r="M641">
        <v>-60.818356550000004</v>
      </c>
      <c r="N641">
        <v>1</v>
      </c>
      <c r="O641">
        <v>-60.818356550000004</v>
      </c>
      <c r="P641" t="s">
        <v>615</v>
      </c>
      <c r="Q641">
        <v>1</v>
      </c>
    </row>
    <row r="642" spans="1:17" x14ac:dyDescent="0.25">
      <c r="A642" t="s">
        <v>1005</v>
      </c>
      <c r="B642" t="s">
        <v>494</v>
      </c>
      <c r="C642" t="s">
        <v>133</v>
      </c>
      <c r="D642" t="s">
        <v>336</v>
      </c>
      <c r="E642" t="s">
        <v>102</v>
      </c>
      <c r="F642">
        <v>40700</v>
      </c>
      <c r="G642" t="s">
        <v>911</v>
      </c>
      <c r="I642" t="s">
        <v>186</v>
      </c>
      <c r="J642">
        <v>2026</v>
      </c>
      <c r="K642">
        <v>7</v>
      </c>
      <c r="L642" t="s">
        <v>94</v>
      </c>
      <c r="M642">
        <v>-22034.555944800002</v>
      </c>
      <c r="N642">
        <v>1</v>
      </c>
      <c r="O642">
        <v>-22034.555944800002</v>
      </c>
      <c r="P642" t="s">
        <v>615</v>
      </c>
      <c r="Q642">
        <v>1</v>
      </c>
    </row>
    <row r="643" spans="1:17" x14ac:dyDescent="0.25">
      <c r="A643" t="s">
        <v>1005</v>
      </c>
      <c r="B643" t="s">
        <v>3179</v>
      </c>
      <c r="C643" t="s">
        <v>133</v>
      </c>
      <c r="D643" t="s">
        <v>336</v>
      </c>
      <c r="E643" t="s">
        <v>102</v>
      </c>
      <c r="F643">
        <v>40700</v>
      </c>
      <c r="G643" t="s">
        <v>911</v>
      </c>
      <c r="I643" t="s">
        <v>186</v>
      </c>
      <c r="J643">
        <v>2026</v>
      </c>
      <c r="K643">
        <v>7</v>
      </c>
      <c r="L643" t="s">
        <v>94</v>
      </c>
      <c r="M643">
        <v>-12638.963893849999</v>
      </c>
      <c r="N643">
        <v>1</v>
      </c>
      <c r="O643">
        <v>-12638.963893849999</v>
      </c>
      <c r="P643" t="s">
        <v>615</v>
      </c>
      <c r="Q643">
        <v>1</v>
      </c>
    </row>
    <row r="644" spans="1:17" x14ac:dyDescent="0.25">
      <c r="A644" t="s">
        <v>2392</v>
      </c>
      <c r="B644" t="s">
        <v>495</v>
      </c>
      <c r="C644" t="s">
        <v>107</v>
      </c>
      <c r="D644" t="s">
        <v>336</v>
      </c>
      <c r="E644" t="s">
        <v>102</v>
      </c>
      <c r="F644">
        <v>40700</v>
      </c>
      <c r="G644" t="s">
        <v>911</v>
      </c>
      <c r="I644" t="s">
        <v>186</v>
      </c>
      <c r="J644">
        <v>2026</v>
      </c>
      <c r="K644">
        <v>7</v>
      </c>
      <c r="L644" t="s">
        <v>94</v>
      </c>
      <c r="M644">
        <v>-1058.58220405</v>
      </c>
      <c r="N644">
        <v>1</v>
      </c>
      <c r="O644">
        <v>-1058.58220405</v>
      </c>
      <c r="P644" t="s">
        <v>615</v>
      </c>
      <c r="Q644">
        <v>1</v>
      </c>
    </row>
    <row r="645" spans="1:17" x14ac:dyDescent="0.25">
      <c r="A645" t="s">
        <v>2382</v>
      </c>
      <c r="B645" t="s">
        <v>2346</v>
      </c>
      <c r="C645" t="s">
        <v>2347</v>
      </c>
      <c r="D645" t="s">
        <v>336</v>
      </c>
      <c r="E645" t="s">
        <v>102</v>
      </c>
      <c r="F645">
        <v>40700</v>
      </c>
      <c r="G645" t="s">
        <v>911</v>
      </c>
      <c r="I645" t="s">
        <v>186</v>
      </c>
      <c r="J645">
        <v>2026</v>
      </c>
      <c r="K645">
        <v>7</v>
      </c>
      <c r="L645" t="s">
        <v>94</v>
      </c>
      <c r="M645">
        <v>-2101.6142213499998</v>
      </c>
      <c r="N645">
        <v>1</v>
      </c>
      <c r="O645">
        <v>-2101.6142213499998</v>
      </c>
      <c r="P645" t="s">
        <v>615</v>
      </c>
      <c r="Q645">
        <v>1</v>
      </c>
    </row>
    <row r="646" spans="1:17" x14ac:dyDescent="0.25">
      <c r="A646" t="s">
        <v>1005</v>
      </c>
      <c r="B646" t="s">
        <v>772</v>
      </c>
      <c r="C646" t="s">
        <v>133</v>
      </c>
      <c r="D646" t="s">
        <v>336</v>
      </c>
      <c r="E646" t="s">
        <v>102</v>
      </c>
      <c r="F646">
        <v>40700</v>
      </c>
      <c r="G646" t="s">
        <v>911</v>
      </c>
      <c r="I646" t="s">
        <v>186</v>
      </c>
      <c r="J646">
        <v>2026</v>
      </c>
      <c r="K646">
        <v>7</v>
      </c>
      <c r="L646" t="s">
        <v>94</v>
      </c>
      <c r="M646">
        <v>-363.26437140000002</v>
      </c>
      <c r="N646">
        <v>1</v>
      </c>
      <c r="O646">
        <v>-363.26437140000002</v>
      </c>
      <c r="P646" t="s">
        <v>615</v>
      </c>
      <c r="Q646">
        <v>1</v>
      </c>
    </row>
    <row r="647" spans="1:17" x14ac:dyDescent="0.25">
      <c r="A647" t="s">
        <v>2610</v>
      </c>
      <c r="B647" t="s">
        <v>496</v>
      </c>
      <c r="C647" t="s">
        <v>265</v>
      </c>
      <c r="D647" t="s">
        <v>336</v>
      </c>
      <c r="E647" t="s">
        <v>102</v>
      </c>
      <c r="F647">
        <v>40700</v>
      </c>
      <c r="G647" t="s">
        <v>911</v>
      </c>
      <c r="I647" t="s">
        <v>125</v>
      </c>
      <c r="J647">
        <v>2026</v>
      </c>
      <c r="K647">
        <v>7</v>
      </c>
      <c r="L647" t="s">
        <v>94</v>
      </c>
      <c r="M647">
        <v>-1449.0194862499998</v>
      </c>
      <c r="N647">
        <v>1</v>
      </c>
      <c r="O647">
        <v>-1449.0194862499998</v>
      </c>
      <c r="P647" t="s">
        <v>615</v>
      </c>
      <c r="Q647">
        <v>1</v>
      </c>
    </row>
    <row r="648" spans="1:17" x14ac:dyDescent="0.25">
      <c r="A648" t="s">
        <v>2610</v>
      </c>
      <c r="B648" t="s">
        <v>358</v>
      </c>
      <c r="C648" t="s">
        <v>265</v>
      </c>
      <c r="D648" t="s">
        <v>336</v>
      </c>
      <c r="E648" t="s">
        <v>102</v>
      </c>
      <c r="F648">
        <v>40700</v>
      </c>
      <c r="G648" t="s">
        <v>911</v>
      </c>
      <c r="I648" t="s">
        <v>125</v>
      </c>
      <c r="J648">
        <v>2026</v>
      </c>
      <c r="K648">
        <v>7</v>
      </c>
      <c r="L648" t="s">
        <v>94</v>
      </c>
      <c r="M648">
        <v>-1188.7056754999999</v>
      </c>
      <c r="N648">
        <v>1</v>
      </c>
      <c r="O648">
        <v>-1188.7056754999999</v>
      </c>
      <c r="P648" t="s">
        <v>615</v>
      </c>
      <c r="Q648">
        <v>1</v>
      </c>
    </row>
    <row r="649" spans="1:17" x14ac:dyDescent="0.25">
      <c r="A649" t="s">
        <v>1005</v>
      </c>
      <c r="B649" t="s">
        <v>497</v>
      </c>
      <c r="C649" t="s">
        <v>133</v>
      </c>
      <c r="D649" t="s">
        <v>336</v>
      </c>
      <c r="E649" t="s">
        <v>102</v>
      </c>
      <c r="F649">
        <v>40700</v>
      </c>
      <c r="G649" t="s">
        <v>911</v>
      </c>
      <c r="I649" t="s">
        <v>186</v>
      </c>
      <c r="J649">
        <v>2026</v>
      </c>
      <c r="K649">
        <v>7</v>
      </c>
      <c r="L649" t="s">
        <v>94</v>
      </c>
      <c r="M649">
        <v>-14568.74821045</v>
      </c>
      <c r="N649">
        <v>1</v>
      </c>
      <c r="O649">
        <v>-14568.74821045</v>
      </c>
      <c r="P649" t="s">
        <v>615</v>
      </c>
      <c r="Q649">
        <v>1</v>
      </c>
    </row>
    <row r="650" spans="1:17" x14ac:dyDescent="0.25">
      <c r="A650" t="s">
        <v>1121</v>
      </c>
      <c r="B650" t="s">
        <v>498</v>
      </c>
      <c r="C650" t="s">
        <v>252</v>
      </c>
      <c r="D650" t="s">
        <v>336</v>
      </c>
      <c r="E650" t="s">
        <v>102</v>
      </c>
      <c r="F650">
        <v>40700</v>
      </c>
      <c r="G650" t="s">
        <v>911</v>
      </c>
      <c r="I650" t="s">
        <v>186</v>
      </c>
      <c r="J650">
        <v>2026</v>
      </c>
      <c r="K650">
        <v>7</v>
      </c>
      <c r="L650" t="s">
        <v>94</v>
      </c>
      <c r="M650">
        <v>-40287.159089799992</v>
      </c>
      <c r="N650">
        <v>1</v>
      </c>
      <c r="O650">
        <v>-40287.159089799992</v>
      </c>
      <c r="P650" t="s">
        <v>615</v>
      </c>
      <c r="Q650">
        <v>1</v>
      </c>
    </row>
    <row r="651" spans="1:17" x14ac:dyDescent="0.25">
      <c r="A651" t="s">
        <v>2382</v>
      </c>
      <c r="B651" t="s">
        <v>359</v>
      </c>
      <c r="C651" t="s">
        <v>360</v>
      </c>
      <c r="D651" t="s">
        <v>336</v>
      </c>
      <c r="E651" t="s">
        <v>102</v>
      </c>
      <c r="F651">
        <v>40700</v>
      </c>
      <c r="G651" t="s">
        <v>911</v>
      </c>
      <c r="I651" t="s">
        <v>186</v>
      </c>
      <c r="J651">
        <v>2026</v>
      </c>
      <c r="K651">
        <v>7</v>
      </c>
      <c r="L651" t="s">
        <v>94</v>
      </c>
      <c r="M651">
        <v>-1102.4816298999999</v>
      </c>
      <c r="N651">
        <v>1</v>
      </c>
      <c r="O651">
        <v>-1102.4816298999999</v>
      </c>
      <c r="P651" t="s">
        <v>615</v>
      </c>
      <c r="Q651">
        <v>1</v>
      </c>
    </row>
    <row r="652" spans="1:17" x14ac:dyDescent="0.25">
      <c r="A652" t="s">
        <v>1005</v>
      </c>
      <c r="B652" t="s">
        <v>502</v>
      </c>
      <c r="C652" t="s">
        <v>133</v>
      </c>
      <c r="D652" t="s">
        <v>336</v>
      </c>
      <c r="E652" t="s">
        <v>102</v>
      </c>
      <c r="F652">
        <v>40700</v>
      </c>
      <c r="G652" t="s">
        <v>911</v>
      </c>
      <c r="I652" t="s">
        <v>186</v>
      </c>
      <c r="J652">
        <v>2026</v>
      </c>
      <c r="K652">
        <v>7</v>
      </c>
      <c r="L652" t="s">
        <v>94</v>
      </c>
      <c r="M652">
        <v>-4607.3477057999999</v>
      </c>
      <c r="N652">
        <v>1</v>
      </c>
      <c r="O652">
        <v>-4607.3477057999999</v>
      </c>
      <c r="P652" t="s">
        <v>615</v>
      </c>
      <c r="Q652">
        <v>1</v>
      </c>
    </row>
    <row r="653" spans="1:17" x14ac:dyDescent="0.25">
      <c r="A653" t="s">
        <v>2392</v>
      </c>
      <c r="B653" t="s">
        <v>361</v>
      </c>
      <c r="C653" t="s">
        <v>107</v>
      </c>
      <c r="D653" t="s">
        <v>336</v>
      </c>
      <c r="E653" t="s">
        <v>102</v>
      </c>
      <c r="F653">
        <v>40700</v>
      </c>
      <c r="G653" t="s">
        <v>911</v>
      </c>
      <c r="I653" t="s">
        <v>186</v>
      </c>
      <c r="J653">
        <v>2026</v>
      </c>
      <c r="K653">
        <v>7</v>
      </c>
      <c r="L653" t="s">
        <v>94</v>
      </c>
      <c r="M653">
        <v>-118.25374574999999</v>
      </c>
      <c r="N653">
        <v>1</v>
      </c>
      <c r="O653">
        <v>-118.25374574999999</v>
      </c>
      <c r="P653" t="s">
        <v>615</v>
      </c>
      <c r="Q653">
        <v>1</v>
      </c>
    </row>
    <row r="654" spans="1:17" x14ac:dyDescent="0.25">
      <c r="A654" t="s">
        <v>1005</v>
      </c>
      <c r="B654" t="s">
        <v>503</v>
      </c>
      <c r="C654" t="s">
        <v>133</v>
      </c>
      <c r="D654" t="s">
        <v>336</v>
      </c>
      <c r="E654" t="s">
        <v>102</v>
      </c>
      <c r="F654">
        <v>40700</v>
      </c>
      <c r="G654" t="s">
        <v>911</v>
      </c>
      <c r="I654" t="s">
        <v>186</v>
      </c>
      <c r="J654">
        <v>2026</v>
      </c>
      <c r="K654">
        <v>7</v>
      </c>
      <c r="L654" t="s">
        <v>94</v>
      </c>
      <c r="M654">
        <v>-618.51805994999995</v>
      </c>
      <c r="N654">
        <v>1</v>
      </c>
      <c r="O654">
        <v>-618.51805994999995</v>
      </c>
      <c r="P654" t="s">
        <v>615</v>
      </c>
      <c r="Q654">
        <v>1</v>
      </c>
    </row>
    <row r="655" spans="1:17" x14ac:dyDescent="0.25">
      <c r="A655" t="s">
        <v>1121</v>
      </c>
      <c r="B655" t="s">
        <v>505</v>
      </c>
      <c r="C655" t="s">
        <v>252</v>
      </c>
      <c r="D655" t="s">
        <v>336</v>
      </c>
      <c r="E655" t="s">
        <v>102</v>
      </c>
      <c r="F655">
        <v>40700</v>
      </c>
      <c r="G655" t="s">
        <v>911</v>
      </c>
      <c r="I655" t="s">
        <v>186</v>
      </c>
      <c r="J655">
        <v>2026</v>
      </c>
      <c r="K655">
        <v>7</v>
      </c>
      <c r="L655" t="s">
        <v>94</v>
      </c>
      <c r="M655">
        <v>-141.32315399999996</v>
      </c>
      <c r="N655">
        <v>1</v>
      </c>
      <c r="O655">
        <v>-141.32315399999996</v>
      </c>
      <c r="P655" t="s">
        <v>615</v>
      </c>
      <c r="Q655">
        <v>1</v>
      </c>
    </row>
    <row r="656" spans="1:17" x14ac:dyDescent="0.25">
      <c r="A656" t="s">
        <v>1121</v>
      </c>
      <c r="B656" t="s">
        <v>506</v>
      </c>
      <c r="C656" t="s">
        <v>252</v>
      </c>
      <c r="D656" t="s">
        <v>336</v>
      </c>
      <c r="E656" t="s">
        <v>102</v>
      </c>
      <c r="F656">
        <v>40700</v>
      </c>
      <c r="G656" t="s">
        <v>911</v>
      </c>
      <c r="I656" t="s">
        <v>186</v>
      </c>
      <c r="J656">
        <v>2026</v>
      </c>
      <c r="K656">
        <v>7</v>
      </c>
      <c r="L656" t="s">
        <v>94</v>
      </c>
      <c r="M656">
        <v>-910.90114569999992</v>
      </c>
      <c r="N656">
        <v>1</v>
      </c>
      <c r="O656">
        <v>-910.90114569999992</v>
      </c>
      <c r="P656" t="s">
        <v>615</v>
      </c>
      <c r="Q656">
        <v>1</v>
      </c>
    </row>
    <row r="657" spans="1:17" x14ac:dyDescent="0.25">
      <c r="A657" t="s">
        <v>2392</v>
      </c>
      <c r="B657" t="s">
        <v>364</v>
      </c>
      <c r="C657" t="s">
        <v>107</v>
      </c>
      <c r="D657" t="s">
        <v>336</v>
      </c>
      <c r="E657" t="s">
        <v>102</v>
      </c>
      <c r="F657">
        <v>40700</v>
      </c>
      <c r="G657" t="s">
        <v>911</v>
      </c>
      <c r="I657" t="s">
        <v>186</v>
      </c>
      <c r="J657">
        <v>2026</v>
      </c>
      <c r="K657">
        <v>7</v>
      </c>
      <c r="L657" t="s">
        <v>94</v>
      </c>
      <c r="M657">
        <v>-8067.0547839000001</v>
      </c>
      <c r="N657">
        <v>1</v>
      </c>
      <c r="O657">
        <v>-8067.0547839000001</v>
      </c>
      <c r="P657" t="s">
        <v>615</v>
      </c>
      <c r="Q657">
        <v>1</v>
      </c>
    </row>
    <row r="658" spans="1:17" x14ac:dyDescent="0.25">
      <c r="A658" t="s">
        <v>1005</v>
      </c>
      <c r="B658" t="s">
        <v>508</v>
      </c>
      <c r="C658" t="s">
        <v>133</v>
      </c>
      <c r="D658" t="s">
        <v>336</v>
      </c>
      <c r="E658" t="s">
        <v>102</v>
      </c>
      <c r="F658">
        <v>40700</v>
      </c>
      <c r="G658" t="s">
        <v>911</v>
      </c>
      <c r="I658" t="s">
        <v>186</v>
      </c>
      <c r="J658">
        <v>2026</v>
      </c>
      <c r="K658">
        <v>7</v>
      </c>
      <c r="L658" t="s">
        <v>94</v>
      </c>
      <c r="M658">
        <v>-238.92565129999994</v>
      </c>
      <c r="N658">
        <v>1</v>
      </c>
      <c r="O658">
        <v>-238.92565129999994</v>
      </c>
      <c r="P658" t="s">
        <v>615</v>
      </c>
      <c r="Q658">
        <v>1</v>
      </c>
    </row>
    <row r="659" spans="1:17" x14ac:dyDescent="0.25">
      <c r="A659" t="s">
        <v>2610</v>
      </c>
      <c r="B659" t="s">
        <v>509</v>
      </c>
      <c r="C659" t="s">
        <v>265</v>
      </c>
      <c r="D659" t="s">
        <v>336</v>
      </c>
      <c r="E659" t="s">
        <v>102</v>
      </c>
      <c r="F659">
        <v>40700</v>
      </c>
      <c r="G659" t="s">
        <v>911</v>
      </c>
      <c r="I659" t="s">
        <v>186</v>
      </c>
      <c r="J659">
        <v>2026</v>
      </c>
      <c r="K659">
        <v>7</v>
      </c>
      <c r="L659" t="s">
        <v>94</v>
      </c>
      <c r="M659">
        <v>-181.06994989999998</v>
      </c>
      <c r="N659">
        <v>1</v>
      </c>
      <c r="O659">
        <v>-181.06994989999998</v>
      </c>
      <c r="P659" t="s">
        <v>615</v>
      </c>
      <c r="Q659">
        <v>1</v>
      </c>
    </row>
    <row r="660" spans="1:17" x14ac:dyDescent="0.25">
      <c r="A660" t="s">
        <v>1005</v>
      </c>
      <c r="B660" t="s">
        <v>510</v>
      </c>
      <c r="C660" t="s">
        <v>133</v>
      </c>
      <c r="D660" t="s">
        <v>336</v>
      </c>
      <c r="E660" t="s">
        <v>102</v>
      </c>
      <c r="F660">
        <v>40700</v>
      </c>
      <c r="G660" t="s">
        <v>911</v>
      </c>
      <c r="I660" t="s">
        <v>186</v>
      </c>
      <c r="J660">
        <v>2026</v>
      </c>
      <c r="K660">
        <v>7</v>
      </c>
      <c r="L660" t="s">
        <v>94</v>
      </c>
      <c r="M660">
        <v>-2981.4586623499999</v>
      </c>
      <c r="N660">
        <v>1</v>
      </c>
      <c r="O660">
        <v>-2981.4586623499999</v>
      </c>
      <c r="P660" t="s">
        <v>615</v>
      </c>
      <c r="Q660">
        <v>1</v>
      </c>
    </row>
    <row r="661" spans="1:17" x14ac:dyDescent="0.25">
      <c r="A661" t="s">
        <v>2392</v>
      </c>
      <c r="B661" t="s">
        <v>511</v>
      </c>
      <c r="C661" t="s">
        <v>107</v>
      </c>
      <c r="D661" t="s">
        <v>336</v>
      </c>
      <c r="E661" t="s">
        <v>102</v>
      </c>
      <c r="F661">
        <v>40700</v>
      </c>
      <c r="G661" t="s">
        <v>911</v>
      </c>
      <c r="I661" t="s">
        <v>186</v>
      </c>
      <c r="J661">
        <v>2026</v>
      </c>
      <c r="K661">
        <v>7</v>
      </c>
      <c r="L661" t="s">
        <v>94</v>
      </c>
      <c r="M661">
        <v>-4895.2301758499998</v>
      </c>
      <c r="N661">
        <v>1</v>
      </c>
      <c r="O661">
        <v>-4895.2301758499998</v>
      </c>
      <c r="P661" t="s">
        <v>615</v>
      </c>
      <c r="Q661">
        <v>1</v>
      </c>
    </row>
    <row r="662" spans="1:17" x14ac:dyDescent="0.25">
      <c r="A662" t="s">
        <v>2392</v>
      </c>
      <c r="B662" t="s">
        <v>512</v>
      </c>
      <c r="C662" t="s">
        <v>107</v>
      </c>
      <c r="D662" t="s">
        <v>336</v>
      </c>
      <c r="E662" t="s">
        <v>102</v>
      </c>
      <c r="F662">
        <v>40700</v>
      </c>
      <c r="G662" t="s">
        <v>911</v>
      </c>
      <c r="I662" t="s">
        <v>186</v>
      </c>
      <c r="J662">
        <v>2026</v>
      </c>
      <c r="K662">
        <v>7</v>
      </c>
      <c r="L662" t="s">
        <v>94</v>
      </c>
      <c r="M662">
        <v>-3483.7631282999996</v>
      </c>
      <c r="N662">
        <v>1</v>
      </c>
      <c r="O662">
        <v>-3483.7631282999996</v>
      </c>
      <c r="P662" t="s">
        <v>615</v>
      </c>
      <c r="Q662">
        <v>1</v>
      </c>
    </row>
    <row r="663" spans="1:17" x14ac:dyDescent="0.25">
      <c r="A663" t="s">
        <v>2610</v>
      </c>
      <c r="B663" t="s">
        <v>3180</v>
      </c>
      <c r="C663" t="s">
        <v>265</v>
      </c>
      <c r="D663" t="s">
        <v>336</v>
      </c>
      <c r="E663" t="s">
        <v>102</v>
      </c>
      <c r="F663">
        <v>40700</v>
      </c>
      <c r="G663" t="s">
        <v>911</v>
      </c>
      <c r="I663" t="s">
        <v>125</v>
      </c>
      <c r="J663">
        <v>2026</v>
      </c>
      <c r="K663">
        <v>7</v>
      </c>
      <c r="L663" t="s">
        <v>94</v>
      </c>
      <c r="M663">
        <v>-118.90604844999999</v>
      </c>
      <c r="N663">
        <v>1</v>
      </c>
      <c r="O663">
        <v>-118.90604844999999</v>
      </c>
      <c r="P663" t="s">
        <v>615</v>
      </c>
      <c r="Q663">
        <v>1</v>
      </c>
    </row>
    <row r="664" spans="1:17" x14ac:dyDescent="0.25">
      <c r="A664" t="s">
        <v>1005</v>
      </c>
      <c r="B664" t="s">
        <v>513</v>
      </c>
      <c r="C664" t="s">
        <v>133</v>
      </c>
      <c r="D664" t="s">
        <v>336</v>
      </c>
      <c r="E664" t="s">
        <v>102</v>
      </c>
      <c r="F664">
        <v>40700</v>
      </c>
      <c r="G664" t="s">
        <v>911</v>
      </c>
      <c r="I664" t="s">
        <v>186</v>
      </c>
      <c r="J664">
        <v>2026</v>
      </c>
      <c r="K664">
        <v>7</v>
      </c>
      <c r="L664" t="s">
        <v>94</v>
      </c>
      <c r="M664">
        <v>-882.78116779999971</v>
      </c>
      <c r="N664">
        <v>1</v>
      </c>
      <c r="O664">
        <v>-882.78116779999971</v>
      </c>
      <c r="P664" t="s">
        <v>615</v>
      </c>
      <c r="Q664">
        <v>1</v>
      </c>
    </row>
    <row r="665" spans="1:17" x14ac:dyDescent="0.25">
      <c r="A665" t="s">
        <v>1005</v>
      </c>
      <c r="B665" t="s">
        <v>514</v>
      </c>
      <c r="C665" t="s">
        <v>133</v>
      </c>
      <c r="D665" t="s">
        <v>336</v>
      </c>
      <c r="E665" t="s">
        <v>102</v>
      </c>
      <c r="F665">
        <v>40700</v>
      </c>
      <c r="G665" t="s">
        <v>911</v>
      </c>
      <c r="I665" t="s">
        <v>186</v>
      </c>
      <c r="J665">
        <v>2026</v>
      </c>
      <c r="K665">
        <v>7</v>
      </c>
      <c r="L665" t="s">
        <v>94</v>
      </c>
      <c r="M665">
        <v>-11.977533049999998</v>
      </c>
      <c r="N665">
        <v>1</v>
      </c>
      <c r="O665">
        <v>-11.977533049999998</v>
      </c>
      <c r="P665" t="s">
        <v>615</v>
      </c>
      <c r="Q665">
        <v>1</v>
      </c>
    </row>
    <row r="666" spans="1:17" x14ac:dyDescent="0.25">
      <c r="A666" t="s">
        <v>1005</v>
      </c>
      <c r="B666" t="s">
        <v>515</v>
      </c>
      <c r="C666" t="s">
        <v>133</v>
      </c>
      <c r="D666" t="s">
        <v>336</v>
      </c>
      <c r="E666" t="s">
        <v>102</v>
      </c>
      <c r="F666">
        <v>40700</v>
      </c>
      <c r="G666" t="s">
        <v>911</v>
      </c>
      <c r="I666" t="s">
        <v>186</v>
      </c>
      <c r="J666">
        <v>2026</v>
      </c>
      <c r="K666">
        <v>7</v>
      </c>
      <c r="L666" t="s">
        <v>94</v>
      </c>
      <c r="M666">
        <v>-848.59804995000002</v>
      </c>
      <c r="N666">
        <v>1</v>
      </c>
      <c r="O666">
        <v>-848.59804995000002</v>
      </c>
      <c r="P666" t="s">
        <v>615</v>
      </c>
      <c r="Q666">
        <v>1</v>
      </c>
    </row>
    <row r="667" spans="1:17" x14ac:dyDescent="0.25">
      <c r="A667" t="s">
        <v>2392</v>
      </c>
      <c r="B667" t="s">
        <v>516</v>
      </c>
      <c r="C667" t="s">
        <v>107</v>
      </c>
      <c r="D667" t="s">
        <v>336</v>
      </c>
      <c r="E667" t="s">
        <v>102</v>
      </c>
      <c r="F667">
        <v>40700</v>
      </c>
      <c r="G667" t="s">
        <v>911</v>
      </c>
      <c r="I667" t="s">
        <v>186</v>
      </c>
      <c r="J667">
        <v>2026</v>
      </c>
      <c r="K667">
        <v>7</v>
      </c>
      <c r="L667" t="s">
        <v>94</v>
      </c>
      <c r="M667">
        <v>-64.711703</v>
      </c>
      <c r="N667">
        <v>1</v>
      </c>
      <c r="O667">
        <v>-64.711703</v>
      </c>
      <c r="P667" t="s">
        <v>615</v>
      </c>
      <c r="Q667">
        <v>1</v>
      </c>
    </row>
    <row r="668" spans="1:17" x14ac:dyDescent="0.25">
      <c r="A668" t="s">
        <v>2610</v>
      </c>
      <c r="B668" t="s">
        <v>286</v>
      </c>
      <c r="C668" t="s">
        <v>265</v>
      </c>
      <c r="D668" t="s">
        <v>336</v>
      </c>
      <c r="E668" t="s">
        <v>102</v>
      </c>
      <c r="F668">
        <v>40700</v>
      </c>
      <c r="G668" t="s">
        <v>911</v>
      </c>
      <c r="I668" t="s">
        <v>186</v>
      </c>
      <c r="J668">
        <v>2026</v>
      </c>
      <c r="K668">
        <v>7</v>
      </c>
      <c r="L668" t="s">
        <v>94</v>
      </c>
      <c r="M668">
        <v>-71356.028279899969</v>
      </c>
      <c r="N668">
        <v>1</v>
      </c>
      <c r="O668">
        <v>-71356.028279899969</v>
      </c>
      <c r="P668" t="s">
        <v>615</v>
      </c>
      <c r="Q668">
        <v>1</v>
      </c>
    </row>
    <row r="669" spans="1:17" x14ac:dyDescent="0.25">
      <c r="A669" t="s">
        <v>2610</v>
      </c>
      <c r="B669" t="s">
        <v>517</v>
      </c>
      <c r="C669" t="s">
        <v>265</v>
      </c>
      <c r="D669" t="s">
        <v>336</v>
      </c>
      <c r="E669" t="s">
        <v>102</v>
      </c>
      <c r="F669">
        <v>40700</v>
      </c>
      <c r="G669" t="s">
        <v>911</v>
      </c>
      <c r="I669" t="s">
        <v>186</v>
      </c>
      <c r="J669">
        <v>2026</v>
      </c>
      <c r="K669">
        <v>7</v>
      </c>
      <c r="L669" t="s">
        <v>94</v>
      </c>
      <c r="M669">
        <v>-1137.6991524499999</v>
      </c>
      <c r="N669">
        <v>1</v>
      </c>
      <c r="O669">
        <v>-1137.6991524499999</v>
      </c>
      <c r="P669" t="s">
        <v>615</v>
      </c>
      <c r="Q669">
        <v>1</v>
      </c>
    </row>
    <row r="670" spans="1:17" x14ac:dyDescent="0.25">
      <c r="A670" t="s">
        <v>2610</v>
      </c>
      <c r="B670" t="s">
        <v>366</v>
      </c>
      <c r="C670" t="s">
        <v>265</v>
      </c>
      <c r="D670" t="s">
        <v>336</v>
      </c>
      <c r="E670" t="s">
        <v>102</v>
      </c>
      <c r="F670">
        <v>40700</v>
      </c>
      <c r="G670" t="s">
        <v>911</v>
      </c>
      <c r="I670" t="s">
        <v>186</v>
      </c>
      <c r="J670">
        <v>2026</v>
      </c>
      <c r="K670">
        <v>7</v>
      </c>
      <c r="L670" t="s">
        <v>94</v>
      </c>
      <c r="M670">
        <v>-996.51382809999996</v>
      </c>
      <c r="N670">
        <v>1</v>
      </c>
      <c r="O670">
        <v>-996.51382809999996</v>
      </c>
      <c r="P670" t="s">
        <v>615</v>
      </c>
      <c r="Q670">
        <v>1</v>
      </c>
    </row>
    <row r="671" spans="1:17" x14ac:dyDescent="0.25">
      <c r="A671" t="s">
        <v>2610</v>
      </c>
      <c r="B671" t="s">
        <v>367</v>
      </c>
      <c r="C671" t="s">
        <v>265</v>
      </c>
      <c r="D671" t="s">
        <v>336</v>
      </c>
      <c r="E671" t="s">
        <v>102</v>
      </c>
      <c r="F671">
        <v>40700</v>
      </c>
      <c r="G671" t="s">
        <v>911</v>
      </c>
      <c r="I671" t="s">
        <v>186</v>
      </c>
      <c r="J671">
        <v>2026</v>
      </c>
      <c r="K671">
        <v>7</v>
      </c>
      <c r="L671" t="s">
        <v>94</v>
      </c>
      <c r="M671">
        <v>-334.21370219999994</v>
      </c>
      <c r="N671">
        <v>1</v>
      </c>
      <c r="O671">
        <v>-334.21370219999994</v>
      </c>
      <c r="P671" t="s">
        <v>615</v>
      </c>
      <c r="Q671">
        <v>1</v>
      </c>
    </row>
    <row r="672" spans="1:17" x14ac:dyDescent="0.25">
      <c r="A672" t="s">
        <v>2610</v>
      </c>
      <c r="B672" t="s">
        <v>368</v>
      </c>
      <c r="C672" t="s">
        <v>265</v>
      </c>
      <c r="D672" t="s">
        <v>336</v>
      </c>
      <c r="E672" t="s">
        <v>102</v>
      </c>
      <c r="F672">
        <v>40700</v>
      </c>
      <c r="G672" t="s">
        <v>911</v>
      </c>
      <c r="I672" t="s">
        <v>186</v>
      </c>
      <c r="J672">
        <v>2026</v>
      </c>
      <c r="K672">
        <v>7</v>
      </c>
      <c r="L672" t="s">
        <v>94</v>
      </c>
      <c r="M672">
        <v>-439.28083499999997</v>
      </c>
      <c r="N672">
        <v>1</v>
      </c>
      <c r="O672">
        <v>-439.28083499999997</v>
      </c>
      <c r="P672" t="s">
        <v>615</v>
      </c>
      <c r="Q672">
        <v>1</v>
      </c>
    </row>
    <row r="673" spans="1:17" x14ac:dyDescent="0.25">
      <c r="A673" t="s">
        <v>1005</v>
      </c>
      <c r="B673" t="s">
        <v>776</v>
      </c>
      <c r="C673" t="s">
        <v>133</v>
      </c>
      <c r="D673" t="s">
        <v>336</v>
      </c>
      <c r="E673" t="s">
        <v>102</v>
      </c>
      <c r="F673">
        <v>40700</v>
      </c>
      <c r="G673" t="s">
        <v>911</v>
      </c>
      <c r="I673" t="s">
        <v>186</v>
      </c>
      <c r="J673">
        <v>2026</v>
      </c>
      <c r="K673">
        <v>7</v>
      </c>
      <c r="L673" t="s">
        <v>94</v>
      </c>
      <c r="M673">
        <v>-740.8875900999999</v>
      </c>
      <c r="N673">
        <v>1</v>
      </c>
      <c r="O673">
        <v>-740.8875900999999</v>
      </c>
      <c r="P673" t="s">
        <v>615</v>
      </c>
      <c r="Q673">
        <v>1</v>
      </c>
    </row>
    <row r="674" spans="1:17" x14ac:dyDescent="0.25">
      <c r="A674" t="s">
        <v>2610</v>
      </c>
      <c r="B674" t="s">
        <v>288</v>
      </c>
      <c r="C674" t="s">
        <v>265</v>
      </c>
      <c r="D674" t="s">
        <v>336</v>
      </c>
      <c r="E674" t="s">
        <v>102</v>
      </c>
      <c r="F674">
        <v>40700</v>
      </c>
      <c r="G674" t="s">
        <v>911</v>
      </c>
      <c r="I674" t="s">
        <v>186</v>
      </c>
      <c r="J674">
        <v>2026</v>
      </c>
      <c r="K674">
        <v>7</v>
      </c>
      <c r="L674" t="s">
        <v>94</v>
      </c>
      <c r="M674">
        <v>-9527.6260323999995</v>
      </c>
      <c r="N674">
        <v>1</v>
      </c>
      <c r="O674">
        <v>-9527.6260323999995</v>
      </c>
      <c r="P674" t="s">
        <v>615</v>
      </c>
      <c r="Q674">
        <v>1</v>
      </c>
    </row>
    <row r="675" spans="1:17" x14ac:dyDescent="0.25">
      <c r="A675" t="s">
        <v>2392</v>
      </c>
      <c r="B675" t="s">
        <v>519</v>
      </c>
      <c r="C675" t="s">
        <v>107</v>
      </c>
      <c r="D675" t="s">
        <v>336</v>
      </c>
      <c r="E675" t="s">
        <v>102</v>
      </c>
      <c r="F675">
        <v>40700</v>
      </c>
      <c r="G675" t="s">
        <v>911</v>
      </c>
      <c r="I675" t="s">
        <v>186</v>
      </c>
      <c r="J675">
        <v>2026</v>
      </c>
      <c r="K675">
        <v>7</v>
      </c>
      <c r="L675" t="s">
        <v>94</v>
      </c>
      <c r="M675">
        <v>-1900.4825517999998</v>
      </c>
      <c r="N675">
        <v>1</v>
      </c>
      <c r="O675">
        <v>-1900.4825517999998</v>
      </c>
      <c r="P675" t="s">
        <v>615</v>
      </c>
      <c r="Q675">
        <v>1</v>
      </c>
    </row>
    <row r="676" spans="1:17" x14ac:dyDescent="0.25">
      <c r="A676" t="s">
        <v>1121</v>
      </c>
      <c r="B676" t="s">
        <v>778</v>
      </c>
      <c r="C676" t="s">
        <v>252</v>
      </c>
      <c r="D676" t="s">
        <v>336</v>
      </c>
      <c r="E676" t="s">
        <v>102</v>
      </c>
      <c r="F676">
        <v>40700</v>
      </c>
      <c r="G676" t="s">
        <v>911</v>
      </c>
      <c r="I676" t="s">
        <v>186</v>
      </c>
      <c r="J676">
        <v>2026</v>
      </c>
      <c r="K676">
        <v>7</v>
      </c>
      <c r="L676" t="s">
        <v>94</v>
      </c>
      <c r="M676">
        <v>-7292.0645902999986</v>
      </c>
      <c r="N676">
        <v>1</v>
      </c>
      <c r="O676">
        <v>-7292.0645902999986</v>
      </c>
      <c r="P676" t="s">
        <v>615</v>
      </c>
      <c r="Q676">
        <v>1</v>
      </c>
    </row>
    <row r="677" spans="1:17" x14ac:dyDescent="0.25">
      <c r="A677" t="s">
        <v>2610</v>
      </c>
      <c r="B677" t="s">
        <v>520</v>
      </c>
      <c r="C677" t="s">
        <v>265</v>
      </c>
      <c r="D677" t="s">
        <v>336</v>
      </c>
      <c r="E677" t="s">
        <v>102</v>
      </c>
      <c r="F677">
        <v>40700</v>
      </c>
      <c r="G677" t="s">
        <v>911</v>
      </c>
      <c r="I677" t="s">
        <v>186</v>
      </c>
      <c r="J677">
        <v>2026</v>
      </c>
      <c r="K677">
        <v>7</v>
      </c>
      <c r="L677" t="s">
        <v>94</v>
      </c>
      <c r="M677">
        <v>-56.11440799999999</v>
      </c>
      <c r="N677">
        <v>1</v>
      </c>
      <c r="O677">
        <v>-56.11440799999999</v>
      </c>
      <c r="P677" t="s">
        <v>615</v>
      </c>
      <c r="Q677">
        <v>1</v>
      </c>
    </row>
    <row r="678" spans="1:17" x14ac:dyDescent="0.25">
      <c r="A678" t="s">
        <v>2610</v>
      </c>
      <c r="B678" t="s">
        <v>290</v>
      </c>
      <c r="C678" t="s">
        <v>265</v>
      </c>
      <c r="D678" t="s">
        <v>336</v>
      </c>
      <c r="E678" t="s">
        <v>102</v>
      </c>
      <c r="F678">
        <v>40700</v>
      </c>
      <c r="G678" t="s">
        <v>911</v>
      </c>
      <c r="I678" t="s">
        <v>186</v>
      </c>
      <c r="J678">
        <v>2026</v>
      </c>
      <c r="K678">
        <v>7</v>
      </c>
      <c r="L678" t="s">
        <v>94</v>
      </c>
      <c r="M678">
        <v>-273.47176604999993</v>
      </c>
      <c r="N678">
        <v>1</v>
      </c>
      <c r="O678">
        <v>-273.47176604999993</v>
      </c>
      <c r="P678" t="s">
        <v>615</v>
      </c>
      <c r="Q678">
        <v>1</v>
      </c>
    </row>
    <row r="679" spans="1:17" x14ac:dyDescent="0.25">
      <c r="A679" t="s">
        <v>2392</v>
      </c>
      <c r="B679" t="s">
        <v>521</v>
      </c>
      <c r="C679" t="s">
        <v>107</v>
      </c>
      <c r="D679" t="s">
        <v>336</v>
      </c>
      <c r="E679" t="s">
        <v>102</v>
      </c>
      <c r="F679">
        <v>40700</v>
      </c>
      <c r="G679" t="s">
        <v>911</v>
      </c>
      <c r="I679" t="s">
        <v>186</v>
      </c>
      <c r="J679">
        <v>2026</v>
      </c>
      <c r="K679">
        <v>7</v>
      </c>
      <c r="L679" t="s">
        <v>94</v>
      </c>
      <c r="M679">
        <v>-427.09178120000001</v>
      </c>
      <c r="N679">
        <v>1</v>
      </c>
      <c r="O679">
        <v>-427.09178120000001</v>
      </c>
      <c r="P679" t="s">
        <v>615</v>
      </c>
      <c r="Q679">
        <v>1</v>
      </c>
    </row>
    <row r="680" spans="1:17" x14ac:dyDescent="0.25">
      <c r="A680" t="s">
        <v>2610</v>
      </c>
      <c r="B680" t="s">
        <v>522</v>
      </c>
      <c r="C680" t="s">
        <v>265</v>
      </c>
      <c r="D680" t="s">
        <v>336</v>
      </c>
      <c r="E680" t="s">
        <v>102</v>
      </c>
      <c r="F680">
        <v>40700</v>
      </c>
      <c r="G680" t="s">
        <v>911</v>
      </c>
      <c r="I680" t="s">
        <v>186</v>
      </c>
      <c r="J680">
        <v>2026</v>
      </c>
      <c r="K680">
        <v>7</v>
      </c>
      <c r="L680" t="s">
        <v>94</v>
      </c>
      <c r="M680">
        <v>-475.6473928499999</v>
      </c>
      <c r="N680">
        <v>1</v>
      </c>
      <c r="O680">
        <v>-475.6473928499999</v>
      </c>
      <c r="P680" t="s">
        <v>615</v>
      </c>
      <c r="Q680">
        <v>1</v>
      </c>
    </row>
    <row r="681" spans="1:17" x14ac:dyDescent="0.25">
      <c r="A681" t="s">
        <v>2610</v>
      </c>
      <c r="B681" t="s">
        <v>523</v>
      </c>
      <c r="C681" t="s">
        <v>265</v>
      </c>
      <c r="D681" t="s">
        <v>336</v>
      </c>
      <c r="E681" t="s">
        <v>102</v>
      </c>
      <c r="F681">
        <v>40700</v>
      </c>
      <c r="G681" t="s">
        <v>911</v>
      </c>
      <c r="I681" t="s">
        <v>186</v>
      </c>
      <c r="J681">
        <v>2026</v>
      </c>
      <c r="K681">
        <v>7</v>
      </c>
      <c r="L681" t="s">
        <v>94</v>
      </c>
      <c r="M681">
        <v>-3451.6433612499995</v>
      </c>
      <c r="N681">
        <v>1</v>
      </c>
      <c r="O681">
        <v>-3451.6433612499995</v>
      </c>
      <c r="P681" t="s">
        <v>615</v>
      </c>
      <c r="Q681">
        <v>1</v>
      </c>
    </row>
    <row r="682" spans="1:17" x14ac:dyDescent="0.25">
      <c r="A682" t="s">
        <v>1005</v>
      </c>
      <c r="B682" t="s">
        <v>3181</v>
      </c>
      <c r="C682" t="s">
        <v>133</v>
      </c>
      <c r="D682" t="s">
        <v>336</v>
      </c>
      <c r="E682" t="s">
        <v>102</v>
      </c>
      <c r="F682">
        <v>40700</v>
      </c>
      <c r="G682" t="s">
        <v>911</v>
      </c>
      <c r="I682" t="s">
        <v>186</v>
      </c>
      <c r="J682">
        <v>2026</v>
      </c>
      <c r="K682">
        <v>7</v>
      </c>
      <c r="L682" t="s">
        <v>94</v>
      </c>
      <c r="M682">
        <v>-665.76360759999989</v>
      </c>
      <c r="N682">
        <v>1</v>
      </c>
      <c r="O682">
        <v>-665.76360759999989</v>
      </c>
      <c r="P682" t="s">
        <v>615</v>
      </c>
      <c r="Q682">
        <v>1</v>
      </c>
    </row>
    <row r="683" spans="1:17" x14ac:dyDescent="0.25">
      <c r="A683" t="s">
        <v>2610</v>
      </c>
      <c r="B683" t="s">
        <v>3182</v>
      </c>
      <c r="C683" t="s">
        <v>265</v>
      </c>
      <c r="D683" t="s">
        <v>336</v>
      </c>
      <c r="E683" t="s">
        <v>102</v>
      </c>
      <c r="F683">
        <v>40700</v>
      </c>
      <c r="G683" t="s">
        <v>911</v>
      </c>
      <c r="I683" t="s">
        <v>186</v>
      </c>
      <c r="J683">
        <v>2026</v>
      </c>
      <c r="K683">
        <v>7</v>
      </c>
      <c r="L683" t="s">
        <v>94</v>
      </c>
      <c r="M683">
        <v>-527.77292890000001</v>
      </c>
      <c r="N683">
        <v>1</v>
      </c>
      <c r="O683">
        <v>-527.77292890000001</v>
      </c>
      <c r="P683" t="s">
        <v>615</v>
      </c>
      <c r="Q683">
        <v>1</v>
      </c>
    </row>
    <row r="684" spans="1:17" x14ac:dyDescent="0.25">
      <c r="A684" t="s">
        <v>2734</v>
      </c>
      <c r="B684" t="s">
        <v>780</v>
      </c>
      <c r="C684" t="s">
        <v>373</v>
      </c>
      <c r="D684" t="s">
        <v>336</v>
      </c>
      <c r="E684" t="s">
        <v>102</v>
      </c>
      <c r="F684">
        <v>40700</v>
      </c>
      <c r="G684" t="s">
        <v>911</v>
      </c>
      <c r="I684" t="s">
        <v>186</v>
      </c>
      <c r="J684">
        <v>2026</v>
      </c>
      <c r="K684">
        <v>7</v>
      </c>
      <c r="L684" t="s">
        <v>94</v>
      </c>
      <c r="M684">
        <v>-2075.7773029</v>
      </c>
      <c r="N684">
        <v>1</v>
      </c>
      <c r="O684">
        <v>-2075.7773029</v>
      </c>
      <c r="P684" t="s">
        <v>615</v>
      </c>
      <c r="Q684">
        <v>1</v>
      </c>
    </row>
    <row r="685" spans="1:17" x14ac:dyDescent="0.25">
      <c r="A685" t="s">
        <v>2734</v>
      </c>
      <c r="B685" t="s">
        <v>524</v>
      </c>
      <c r="C685" t="s">
        <v>373</v>
      </c>
      <c r="D685" t="s">
        <v>336</v>
      </c>
      <c r="E685" t="s">
        <v>102</v>
      </c>
      <c r="F685">
        <v>40700</v>
      </c>
      <c r="G685" t="s">
        <v>911</v>
      </c>
      <c r="I685" t="s">
        <v>186</v>
      </c>
      <c r="J685">
        <v>2026</v>
      </c>
      <c r="K685">
        <v>7</v>
      </c>
      <c r="L685" t="s">
        <v>94</v>
      </c>
      <c r="M685">
        <v>-3352.5861470499995</v>
      </c>
      <c r="N685">
        <v>1</v>
      </c>
      <c r="O685">
        <v>-3352.5861470499995</v>
      </c>
      <c r="P685" t="s">
        <v>615</v>
      </c>
      <c r="Q685">
        <v>1</v>
      </c>
    </row>
    <row r="686" spans="1:17" x14ac:dyDescent="0.25">
      <c r="A686" t="s">
        <v>2734</v>
      </c>
      <c r="B686" t="s">
        <v>525</v>
      </c>
      <c r="C686" t="s">
        <v>373</v>
      </c>
      <c r="D686" t="s">
        <v>336</v>
      </c>
      <c r="E686" t="s">
        <v>102</v>
      </c>
      <c r="F686">
        <v>40700</v>
      </c>
      <c r="G686" t="s">
        <v>911</v>
      </c>
      <c r="I686" t="s">
        <v>186</v>
      </c>
      <c r="J686">
        <v>2026</v>
      </c>
      <c r="K686">
        <v>7</v>
      </c>
      <c r="L686" t="s">
        <v>94</v>
      </c>
      <c r="M686">
        <v>-377.90024265</v>
      </c>
      <c r="N686">
        <v>1</v>
      </c>
      <c r="O686">
        <v>-377.90024265</v>
      </c>
      <c r="P686" t="s">
        <v>615</v>
      </c>
      <c r="Q686">
        <v>1</v>
      </c>
    </row>
    <row r="687" spans="1:17" x14ac:dyDescent="0.25">
      <c r="A687" t="s">
        <v>2734</v>
      </c>
      <c r="B687" t="s">
        <v>527</v>
      </c>
      <c r="C687" t="s">
        <v>373</v>
      </c>
      <c r="D687" t="s">
        <v>336</v>
      </c>
      <c r="E687" t="s">
        <v>102</v>
      </c>
      <c r="F687">
        <v>40700</v>
      </c>
      <c r="G687" t="s">
        <v>911</v>
      </c>
      <c r="I687" t="s">
        <v>186</v>
      </c>
      <c r="J687">
        <v>2026</v>
      </c>
      <c r="K687">
        <v>7</v>
      </c>
      <c r="L687" t="s">
        <v>94</v>
      </c>
      <c r="M687">
        <v>-3687.2351725999993</v>
      </c>
      <c r="N687">
        <v>1</v>
      </c>
      <c r="O687">
        <v>-3687.2351725999993</v>
      </c>
      <c r="P687" t="s">
        <v>615</v>
      </c>
      <c r="Q687">
        <v>1</v>
      </c>
    </row>
    <row r="688" spans="1:17" x14ac:dyDescent="0.25">
      <c r="A688" t="s">
        <v>2734</v>
      </c>
      <c r="B688" t="s">
        <v>528</v>
      </c>
      <c r="C688" t="s">
        <v>373</v>
      </c>
      <c r="D688" t="s">
        <v>336</v>
      </c>
      <c r="E688" t="s">
        <v>102</v>
      </c>
      <c r="F688">
        <v>40700</v>
      </c>
      <c r="G688" t="s">
        <v>911</v>
      </c>
      <c r="I688" t="s">
        <v>186</v>
      </c>
      <c r="J688">
        <v>2026</v>
      </c>
      <c r="K688">
        <v>7</v>
      </c>
      <c r="L688" t="s">
        <v>94</v>
      </c>
      <c r="M688">
        <v>-4666.8751034500001</v>
      </c>
      <c r="N688">
        <v>1</v>
      </c>
      <c r="O688">
        <v>-4666.8751034500001</v>
      </c>
      <c r="P688" t="s">
        <v>615</v>
      </c>
      <c r="Q688">
        <v>1</v>
      </c>
    </row>
    <row r="689" spans="1:17" x14ac:dyDescent="0.25">
      <c r="A689" t="s">
        <v>2734</v>
      </c>
      <c r="B689" t="s">
        <v>529</v>
      </c>
      <c r="C689" t="s">
        <v>373</v>
      </c>
      <c r="D689" t="s">
        <v>336</v>
      </c>
      <c r="E689" t="s">
        <v>102</v>
      </c>
      <c r="F689">
        <v>40700</v>
      </c>
      <c r="G689" t="s">
        <v>911</v>
      </c>
      <c r="I689" t="s">
        <v>186</v>
      </c>
      <c r="J689">
        <v>2026</v>
      </c>
      <c r="K689">
        <v>7</v>
      </c>
      <c r="L689" t="s">
        <v>94</v>
      </c>
      <c r="M689">
        <v>-1784.2375708499999</v>
      </c>
      <c r="N689">
        <v>1</v>
      </c>
      <c r="O689">
        <v>-1784.2375708499999</v>
      </c>
      <c r="P689" t="s">
        <v>615</v>
      </c>
      <c r="Q689">
        <v>1</v>
      </c>
    </row>
    <row r="690" spans="1:17" x14ac:dyDescent="0.25">
      <c r="A690" t="s">
        <v>2734</v>
      </c>
      <c r="B690" t="s">
        <v>783</v>
      </c>
      <c r="C690" t="s">
        <v>373</v>
      </c>
      <c r="D690" t="s">
        <v>336</v>
      </c>
      <c r="E690" t="s">
        <v>102</v>
      </c>
      <c r="F690">
        <v>40700</v>
      </c>
      <c r="G690" t="s">
        <v>911</v>
      </c>
      <c r="I690" t="s">
        <v>186</v>
      </c>
      <c r="J690">
        <v>2026</v>
      </c>
      <c r="K690">
        <v>7</v>
      </c>
      <c r="L690" t="s">
        <v>94</v>
      </c>
      <c r="M690">
        <v>-3270.2267902499998</v>
      </c>
      <c r="N690">
        <v>1</v>
      </c>
      <c r="O690">
        <v>-3270.2267902499998</v>
      </c>
      <c r="P690" t="s">
        <v>615</v>
      </c>
      <c r="Q690">
        <v>1</v>
      </c>
    </row>
    <row r="691" spans="1:17" x14ac:dyDescent="0.25">
      <c r="A691" t="s">
        <v>2734</v>
      </c>
      <c r="B691" t="s">
        <v>532</v>
      </c>
      <c r="C691" t="s">
        <v>373</v>
      </c>
      <c r="D691" t="s">
        <v>336</v>
      </c>
      <c r="E691" t="s">
        <v>102</v>
      </c>
      <c r="F691">
        <v>40700</v>
      </c>
      <c r="G691" t="s">
        <v>911</v>
      </c>
      <c r="I691" t="s">
        <v>186</v>
      </c>
      <c r="J691">
        <v>2026</v>
      </c>
      <c r="K691">
        <v>7</v>
      </c>
      <c r="L691" t="s">
        <v>94</v>
      </c>
      <c r="M691">
        <v>-1412.1138916499999</v>
      </c>
      <c r="N691">
        <v>1</v>
      </c>
      <c r="O691">
        <v>-1412.1138916499999</v>
      </c>
      <c r="P691" t="s">
        <v>615</v>
      </c>
      <c r="Q691">
        <v>1</v>
      </c>
    </row>
    <row r="692" spans="1:17" x14ac:dyDescent="0.25">
      <c r="A692" t="s">
        <v>2734</v>
      </c>
      <c r="B692" t="s">
        <v>533</v>
      </c>
      <c r="C692" t="s">
        <v>373</v>
      </c>
      <c r="D692" t="s">
        <v>336</v>
      </c>
      <c r="E692" t="s">
        <v>102</v>
      </c>
      <c r="F692">
        <v>40700</v>
      </c>
      <c r="G692" t="s">
        <v>911</v>
      </c>
      <c r="I692" t="s">
        <v>186</v>
      </c>
      <c r="J692">
        <v>2026</v>
      </c>
      <c r="K692">
        <v>7</v>
      </c>
      <c r="L692" t="s">
        <v>94</v>
      </c>
      <c r="M692">
        <v>-128.7110587</v>
      </c>
      <c r="N692">
        <v>1</v>
      </c>
      <c r="O692">
        <v>-128.7110587</v>
      </c>
      <c r="P692" t="s">
        <v>615</v>
      </c>
      <c r="Q692">
        <v>1</v>
      </c>
    </row>
    <row r="693" spans="1:17" x14ac:dyDescent="0.25">
      <c r="A693" t="s">
        <v>2734</v>
      </c>
      <c r="B693" t="s">
        <v>534</v>
      </c>
      <c r="C693" t="s">
        <v>373</v>
      </c>
      <c r="D693" t="s">
        <v>336</v>
      </c>
      <c r="E693" t="s">
        <v>102</v>
      </c>
      <c r="F693">
        <v>40700</v>
      </c>
      <c r="G693" t="s">
        <v>911</v>
      </c>
      <c r="I693" t="s">
        <v>186</v>
      </c>
      <c r="J693">
        <v>2026</v>
      </c>
      <c r="K693">
        <v>7</v>
      </c>
      <c r="L693" t="s">
        <v>94</v>
      </c>
      <c r="M693">
        <v>-791.16129610000007</v>
      </c>
      <c r="N693">
        <v>1</v>
      </c>
      <c r="O693">
        <v>-791.16129610000007</v>
      </c>
      <c r="P693" t="s">
        <v>615</v>
      </c>
      <c r="Q693">
        <v>1</v>
      </c>
    </row>
    <row r="694" spans="1:17" x14ac:dyDescent="0.25">
      <c r="A694" t="s">
        <v>2539</v>
      </c>
      <c r="B694" t="s">
        <v>535</v>
      </c>
      <c r="C694" t="s">
        <v>536</v>
      </c>
      <c r="D694" t="s">
        <v>336</v>
      </c>
      <c r="E694" t="s">
        <v>102</v>
      </c>
      <c r="F694">
        <v>40700</v>
      </c>
      <c r="G694" t="s">
        <v>911</v>
      </c>
      <c r="I694" t="s">
        <v>537</v>
      </c>
      <c r="J694">
        <v>2026</v>
      </c>
      <c r="K694">
        <v>7</v>
      </c>
      <c r="L694" t="s">
        <v>94</v>
      </c>
      <c r="M694">
        <v>-8500.438966249998</v>
      </c>
      <c r="N694">
        <v>1</v>
      </c>
      <c r="O694">
        <v>-8500.438966249998</v>
      </c>
      <c r="P694" t="s">
        <v>615</v>
      </c>
      <c r="Q694">
        <v>1</v>
      </c>
    </row>
    <row r="695" spans="1:17" x14ac:dyDescent="0.25">
      <c r="A695" t="s">
        <v>2539</v>
      </c>
      <c r="B695" t="s">
        <v>538</v>
      </c>
      <c r="C695" t="s">
        <v>536</v>
      </c>
      <c r="D695" t="s">
        <v>336</v>
      </c>
      <c r="E695" t="s">
        <v>102</v>
      </c>
      <c r="F695">
        <v>40700</v>
      </c>
      <c r="G695" t="s">
        <v>911</v>
      </c>
      <c r="I695" t="s">
        <v>537</v>
      </c>
      <c r="J695">
        <v>2026</v>
      </c>
      <c r="K695">
        <v>7</v>
      </c>
      <c r="L695" t="s">
        <v>94</v>
      </c>
      <c r="M695">
        <v>-35.427678649999997</v>
      </c>
      <c r="N695">
        <v>1</v>
      </c>
      <c r="O695">
        <v>-35.427678649999997</v>
      </c>
      <c r="P695" t="s">
        <v>615</v>
      </c>
      <c r="Q695">
        <v>1</v>
      </c>
    </row>
    <row r="696" spans="1:17" x14ac:dyDescent="0.25">
      <c r="A696" t="s">
        <v>2734</v>
      </c>
      <c r="B696" t="s">
        <v>792</v>
      </c>
      <c r="C696" t="s">
        <v>373</v>
      </c>
      <c r="D696" t="s">
        <v>336</v>
      </c>
      <c r="E696" t="s">
        <v>102</v>
      </c>
      <c r="F696">
        <v>40700</v>
      </c>
      <c r="G696" t="s">
        <v>911</v>
      </c>
      <c r="I696" t="s">
        <v>186</v>
      </c>
      <c r="J696">
        <v>2026</v>
      </c>
      <c r="K696">
        <v>7</v>
      </c>
      <c r="L696" t="s">
        <v>94</v>
      </c>
      <c r="M696">
        <v>-258.19177999999999</v>
      </c>
      <c r="N696">
        <v>1</v>
      </c>
      <c r="O696">
        <v>-258.19177999999999</v>
      </c>
      <c r="P696" t="s">
        <v>615</v>
      </c>
      <c r="Q696">
        <v>1</v>
      </c>
    </row>
    <row r="697" spans="1:17" x14ac:dyDescent="0.25">
      <c r="A697" t="s">
        <v>2734</v>
      </c>
      <c r="B697" t="s">
        <v>539</v>
      </c>
      <c r="C697" t="s">
        <v>373</v>
      </c>
      <c r="D697" t="s">
        <v>336</v>
      </c>
      <c r="E697" t="s">
        <v>102</v>
      </c>
      <c r="F697">
        <v>40700</v>
      </c>
      <c r="G697" t="s">
        <v>911</v>
      </c>
      <c r="I697" t="s">
        <v>186</v>
      </c>
      <c r="J697">
        <v>2026</v>
      </c>
      <c r="K697">
        <v>7</v>
      </c>
      <c r="L697" t="s">
        <v>94</v>
      </c>
      <c r="M697">
        <v>-48.578810699999998</v>
      </c>
      <c r="N697">
        <v>1</v>
      </c>
      <c r="O697">
        <v>-48.578810699999998</v>
      </c>
      <c r="P697" t="s">
        <v>615</v>
      </c>
      <c r="Q697">
        <v>1</v>
      </c>
    </row>
    <row r="698" spans="1:17" x14ac:dyDescent="0.25">
      <c r="A698" t="s">
        <v>2734</v>
      </c>
      <c r="B698" t="s">
        <v>540</v>
      </c>
      <c r="C698" t="s">
        <v>373</v>
      </c>
      <c r="D698" t="s">
        <v>336</v>
      </c>
      <c r="E698" t="s">
        <v>102</v>
      </c>
      <c r="F698">
        <v>40700</v>
      </c>
      <c r="G698" t="s">
        <v>911</v>
      </c>
      <c r="I698" t="s">
        <v>186</v>
      </c>
      <c r="J698">
        <v>2026</v>
      </c>
      <c r="K698">
        <v>7</v>
      </c>
      <c r="L698" t="s">
        <v>94</v>
      </c>
      <c r="M698">
        <v>-215.97360295000001</v>
      </c>
      <c r="N698">
        <v>1</v>
      </c>
      <c r="O698">
        <v>-215.97360295000001</v>
      </c>
      <c r="P698" t="s">
        <v>615</v>
      </c>
      <c r="Q698">
        <v>1</v>
      </c>
    </row>
    <row r="699" spans="1:17" x14ac:dyDescent="0.25">
      <c r="A699" t="s">
        <v>2734</v>
      </c>
      <c r="B699" t="s">
        <v>541</v>
      </c>
      <c r="C699" t="s">
        <v>373</v>
      </c>
      <c r="D699" t="s">
        <v>336</v>
      </c>
      <c r="E699" t="s">
        <v>102</v>
      </c>
      <c r="F699">
        <v>40700</v>
      </c>
      <c r="G699" t="s">
        <v>911</v>
      </c>
      <c r="I699" t="s">
        <v>186</v>
      </c>
      <c r="J699">
        <v>2026</v>
      </c>
      <c r="K699">
        <v>7</v>
      </c>
      <c r="L699" t="s">
        <v>94</v>
      </c>
      <c r="M699">
        <v>-1522.46221995</v>
      </c>
      <c r="N699">
        <v>1</v>
      </c>
      <c r="O699">
        <v>-1522.46221995</v>
      </c>
      <c r="P699" t="s">
        <v>615</v>
      </c>
      <c r="Q699">
        <v>1</v>
      </c>
    </row>
    <row r="700" spans="1:17" x14ac:dyDescent="0.25">
      <c r="A700" t="s">
        <v>2382</v>
      </c>
      <c r="B700" t="s">
        <v>542</v>
      </c>
      <c r="C700" t="s">
        <v>543</v>
      </c>
      <c r="D700" t="s">
        <v>336</v>
      </c>
      <c r="E700" t="s">
        <v>102</v>
      </c>
      <c r="F700">
        <v>40700</v>
      </c>
      <c r="G700" t="s">
        <v>911</v>
      </c>
      <c r="I700" t="s">
        <v>186</v>
      </c>
      <c r="J700">
        <v>2026</v>
      </c>
      <c r="K700">
        <v>7</v>
      </c>
      <c r="L700" t="s">
        <v>94</v>
      </c>
      <c r="M700">
        <v>-194.13374435</v>
      </c>
      <c r="N700">
        <v>1</v>
      </c>
      <c r="O700">
        <v>-194.13374435</v>
      </c>
      <c r="P700" t="s">
        <v>615</v>
      </c>
      <c r="Q700">
        <v>1</v>
      </c>
    </row>
    <row r="701" spans="1:17" x14ac:dyDescent="0.25">
      <c r="A701" t="s">
        <v>2734</v>
      </c>
      <c r="B701" t="s">
        <v>793</v>
      </c>
      <c r="C701" t="s">
        <v>373</v>
      </c>
      <c r="D701" t="s">
        <v>336</v>
      </c>
      <c r="E701" t="s">
        <v>102</v>
      </c>
      <c r="F701">
        <v>40700</v>
      </c>
      <c r="G701" t="s">
        <v>911</v>
      </c>
      <c r="I701" t="s">
        <v>186</v>
      </c>
      <c r="J701">
        <v>2026</v>
      </c>
      <c r="K701">
        <v>7</v>
      </c>
      <c r="L701" t="s">
        <v>94</v>
      </c>
      <c r="M701">
        <v>-1966.70219305</v>
      </c>
      <c r="N701">
        <v>1</v>
      </c>
      <c r="O701">
        <v>-1966.70219305</v>
      </c>
      <c r="P701" t="s">
        <v>615</v>
      </c>
      <c r="Q701">
        <v>1</v>
      </c>
    </row>
    <row r="702" spans="1:17" x14ac:dyDescent="0.25">
      <c r="A702" t="s">
        <v>2734</v>
      </c>
      <c r="B702" t="s">
        <v>545</v>
      </c>
      <c r="C702" t="s">
        <v>373</v>
      </c>
      <c r="D702" t="s">
        <v>336</v>
      </c>
      <c r="E702" t="s">
        <v>102</v>
      </c>
      <c r="F702">
        <v>40700</v>
      </c>
      <c r="G702" t="s">
        <v>911</v>
      </c>
      <c r="I702" t="s">
        <v>186</v>
      </c>
      <c r="J702">
        <v>2026</v>
      </c>
      <c r="K702">
        <v>7</v>
      </c>
      <c r="L702" t="s">
        <v>94</v>
      </c>
      <c r="M702">
        <v>-374.95123399999994</v>
      </c>
      <c r="N702">
        <v>1</v>
      </c>
      <c r="O702">
        <v>-374.95123399999994</v>
      </c>
      <c r="P702" t="s">
        <v>615</v>
      </c>
      <c r="Q702">
        <v>1</v>
      </c>
    </row>
    <row r="703" spans="1:17" x14ac:dyDescent="0.25">
      <c r="A703" t="s">
        <v>2539</v>
      </c>
      <c r="B703" t="s">
        <v>548</v>
      </c>
      <c r="C703" t="s">
        <v>536</v>
      </c>
      <c r="D703" t="s">
        <v>336</v>
      </c>
      <c r="E703" t="s">
        <v>102</v>
      </c>
      <c r="F703">
        <v>40700</v>
      </c>
      <c r="G703" t="s">
        <v>911</v>
      </c>
      <c r="I703" t="s">
        <v>537</v>
      </c>
      <c r="J703">
        <v>2026</v>
      </c>
      <c r="K703">
        <v>7</v>
      </c>
      <c r="L703" t="s">
        <v>94</v>
      </c>
      <c r="M703">
        <v>-404.49454185000002</v>
      </c>
      <c r="N703">
        <v>1</v>
      </c>
      <c r="O703">
        <v>-404.49454185000002</v>
      </c>
      <c r="P703" t="s">
        <v>615</v>
      </c>
      <c r="Q703">
        <v>1</v>
      </c>
    </row>
    <row r="704" spans="1:17" x14ac:dyDescent="0.25">
      <c r="A704" t="s">
        <v>2382</v>
      </c>
      <c r="B704" t="s">
        <v>3183</v>
      </c>
      <c r="C704" t="s">
        <v>3192</v>
      </c>
      <c r="D704" t="s">
        <v>336</v>
      </c>
      <c r="E704" t="s">
        <v>102</v>
      </c>
      <c r="F704">
        <v>40700</v>
      </c>
      <c r="G704" t="s">
        <v>911</v>
      </c>
      <c r="I704" t="s">
        <v>186</v>
      </c>
      <c r="J704">
        <v>2026</v>
      </c>
      <c r="K704">
        <v>7</v>
      </c>
      <c r="L704" t="s">
        <v>94</v>
      </c>
      <c r="M704">
        <v>-2051.2900232999996</v>
      </c>
      <c r="N704">
        <v>1</v>
      </c>
      <c r="O704">
        <v>-2051.2900232999996</v>
      </c>
      <c r="P704" t="s">
        <v>615</v>
      </c>
      <c r="Q704">
        <v>1</v>
      </c>
    </row>
    <row r="705" spans="1:17" x14ac:dyDescent="0.25">
      <c r="A705" t="s">
        <v>2382</v>
      </c>
      <c r="B705" t="s">
        <v>550</v>
      </c>
      <c r="C705" t="s">
        <v>551</v>
      </c>
      <c r="D705" t="s">
        <v>336</v>
      </c>
      <c r="E705" t="s">
        <v>102</v>
      </c>
      <c r="F705">
        <v>40700</v>
      </c>
      <c r="G705" t="s">
        <v>911</v>
      </c>
      <c r="I705" t="s">
        <v>186</v>
      </c>
      <c r="J705">
        <v>2026</v>
      </c>
      <c r="K705">
        <v>7</v>
      </c>
      <c r="L705" t="s">
        <v>94</v>
      </c>
      <c r="M705">
        <v>-8636.4004103999978</v>
      </c>
      <c r="N705">
        <v>1</v>
      </c>
      <c r="O705">
        <v>-8636.4004103999978</v>
      </c>
      <c r="P705" t="s">
        <v>615</v>
      </c>
      <c r="Q705">
        <v>1</v>
      </c>
    </row>
    <row r="706" spans="1:17" x14ac:dyDescent="0.25">
      <c r="A706" t="s">
        <v>2734</v>
      </c>
      <c r="B706" t="s">
        <v>2106</v>
      </c>
      <c r="C706" t="s">
        <v>373</v>
      </c>
      <c r="D706" t="s">
        <v>336</v>
      </c>
      <c r="E706" t="s">
        <v>102</v>
      </c>
      <c r="F706">
        <v>40700</v>
      </c>
      <c r="G706" t="s">
        <v>911</v>
      </c>
      <c r="I706" t="s">
        <v>125</v>
      </c>
      <c r="J706">
        <v>2026</v>
      </c>
      <c r="K706">
        <v>7</v>
      </c>
      <c r="L706" t="s">
        <v>94</v>
      </c>
      <c r="M706">
        <v>-31.917798849999997</v>
      </c>
      <c r="N706">
        <v>1</v>
      </c>
      <c r="O706">
        <v>-31.917798849999997</v>
      </c>
      <c r="P706" t="s">
        <v>615</v>
      </c>
      <c r="Q706">
        <v>1</v>
      </c>
    </row>
    <row r="707" spans="1:17" x14ac:dyDescent="0.25">
      <c r="A707" t="s">
        <v>2382</v>
      </c>
      <c r="B707" t="s">
        <v>555</v>
      </c>
      <c r="C707" t="s">
        <v>556</v>
      </c>
      <c r="D707" t="s">
        <v>336</v>
      </c>
      <c r="E707" t="s">
        <v>102</v>
      </c>
      <c r="F707">
        <v>40700</v>
      </c>
      <c r="G707" t="s">
        <v>911</v>
      </c>
      <c r="I707" t="s">
        <v>186</v>
      </c>
      <c r="J707">
        <v>2026</v>
      </c>
      <c r="K707">
        <v>7</v>
      </c>
      <c r="L707" t="s">
        <v>94</v>
      </c>
      <c r="M707">
        <v>-432.27472189999997</v>
      </c>
      <c r="N707">
        <v>1</v>
      </c>
      <c r="O707">
        <v>-432.27472189999997</v>
      </c>
      <c r="P707" t="s">
        <v>615</v>
      </c>
      <c r="Q707">
        <v>1</v>
      </c>
    </row>
    <row r="708" spans="1:17" x14ac:dyDescent="0.25">
      <c r="A708" t="s">
        <v>2734</v>
      </c>
      <c r="B708" t="s">
        <v>557</v>
      </c>
      <c r="C708" t="s">
        <v>373</v>
      </c>
      <c r="D708" t="s">
        <v>336</v>
      </c>
      <c r="E708" t="s">
        <v>102</v>
      </c>
      <c r="F708">
        <v>40700</v>
      </c>
      <c r="G708" t="s">
        <v>911</v>
      </c>
      <c r="I708" t="s">
        <v>186</v>
      </c>
      <c r="J708">
        <v>2026</v>
      </c>
      <c r="K708">
        <v>7</v>
      </c>
      <c r="L708" t="s">
        <v>94</v>
      </c>
      <c r="M708">
        <v>-28567.014040950002</v>
      </c>
      <c r="N708">
        <v>1</v>
      </c>
      <c r="O708">
        <v>-28567.014040950002</v>
      </c>
      <c r="P708" t="s">
        <v>615</v>
      </c>
      <c r="Q708">
        <v>1</v>
      </c>
    </row>
    <row r="709" spans="1:17" x14ac:dyDescent="0.25">
      <c r="A709" t="s">
        <v>2734</v>
      </c>
      <c r="B709" t="s">
        <v>558</v>
      </c>
      <c r="C709" t="s">
        <v>373</v>
      </c>
      <c r="D709" t="s">
        <v>336</v>
      </c>
      <c r="E709" t="s">
        <v>102</v>
      </c>
      <c r="F709">
        <v>40700</v>
      </c>
      <c r="G709" t="s">
        <v>911</v>
      </c>
      <c r="I709" t="s">
        <v>186</v>
      </c>
      <c r="J709">
        <v>2026</v>
      </c>
      <c r="K709">
        <v>7</v>
      </c>
      <c r="L709" t="s">
        <v>94</v>
      </c>
      <c r="M709">
        <v>-395.64478659999992</v>
      </c>
      <c r="N709">
        <v>1</v>
      </c>
      <c r="O709">
        <v>-395.64478659999992</v>
      </c>
      <c r="P709" t="s">
        <v>615</v>
      </c>
      <c r="Q709">
        <v>1</v>
      </c>
    </row>
    <row r="710" spans="1:17" x14ac:dyDescent="0.25">
      <c r="A710" t="s">
        <v>2734</v>
      </c>
      <c r="B710" t="s">
        <v>559</v>
      </c>
      <c r="C710" t="s">
        <v>373</v>
      </c>
      <c r="D710" t="s">
        <v>336</v>
      </c>
      <c r="E710" t="s">
        <v>102</v>
      </c>
      <c r="F710">
        <v>40700</v>
      </c>
      <c r="G710" t="s">
        <v>911</v>
      </c>
      <c r="I710" t="s">
        <v>186</v>
      </c>
      <c r="J710">
        <v>2026</v>
      </c>
      <c r="K710">
        <v>7</v>
      </c>
      <c r="L710" t="s">
        <v>94</v>
      </c>
      <c r="M710">
        <v>-6951.6103436499989</v>
      </c>
      <c r="N710">
        <v>1</v>
      </c>
      <c r="O710">
        <v>-6951.6103436499989</v>
      </c>
      <c r="P710" t="s">
        <v>615</v>
      </c>
      <c r="Q710">
        <v>1</v>
      </c>
    </row>
    <row r="711" spans="1:17" x14ac:dyDescent="0.25">
      <c r="A711" t="s">
        <v>2382</v>
      </c>
      <c r="B711" t="s">
        <v>3184</v>
      </c>
      <c r="C711" t="s">
        <v>623</v>
      </c>
      <c r="D711" t="s">
        <v>336</v>
      </c>
      <c r="E711" t="s">
        <v>102</v>
      </c>
      <c r="F711">
        <v>40900</v>
      </c>
      <c r="G711" t="s">
        <v>2520</v>
      </c>
      <c r="I711" t="s">
        <v>186</v>
      </c>
      <c r="J711">
        <v>2026</v>
      </c>
      <c r="K711">
        <v>7</v>
      </c>
      <c r="L711" t="s">
        <v>94</v>
      </c>
      <c r="M711">
        <v>-4654.2739253499994</v>
      </c>
      <c r="N711">
        <v>1</v>
      </c>
      <c r="O711">
        <v>-4654.2739253499994</v>
      </c>
      <c r="P711" t="s">
        <v>615</v>
      </c>
      <c r="Q711">
        <v>1</v>
      </c>
    </row>
    <row r="712" spans="1:17" x14ac:dyDescent="0.25">
      <c r="A712" t="s">
        <v>2734</v>
      </c>
      <c r="B712" t="s">
        <v>561</v>
      </c>
      <c r="C712" t="s">
        <v>373</v>
      </c>
      <c r="D712" t="s">
        <v>336</v>
      </c>
      <c r="E712" t="s">
        <v>102</v>
      </c>
      <c r="F712">
        <v>40700</v>
      </c>
      <c r="G712" t="s">
        <v>911</v>
      </c>
      <c r="I712" t="s">
        <v>186</v>
      </c>
      <c r="J712">
        <v>2026</v>
      </c>
      <c r="K712">
        <v>7</v>
      </c>
      <c r="L712" t="s">
        <v>94</v>
      </c>
      <c r="M712">
        <v>-194.10781599999999</v>
      </c>
      <c r="N712">
        <v>1</v>
      </c>
      <c r="O712">
        <v>-194.10781599999999</v>
      </c>
      <c r="P712" t="s">
        <v>615</v>
      </c>
      <c r="Q712">
        <v>1</v>
      </c>
    </row>
    <row r="713" spans="1:17" x14ac:dyDescent="0.25">
      <c r="A713" t="s">
        <v>2382</v>
      </c>
      <c r="B713" t="s">
        <v>562</v>
      </c>
      <c r="C713" t="s">
        <v>395</v>
      </c>
      <c r="D713" t="s">
        <v>336</v>
      </c>
      <c r="E713" t="s">
        <v>102</v>
      </c>
      <c r="F713">
        <v>40700</v>
      </c>
      <c r="G713" t="s">
        <v>911</v>
      </c>
      <c r="I713" t="s">
        <v>186</v>
      </c>
      <c r="J713">
        <v>2026</v>
      </c>
      <c r="K713">
        <v>7</v>
      </c>
      <c r="L713" t="s">
        <v>94</v>
      </c>
      <c r="M713">
        <v>-5293.8785570999999</v>
      </c>
      <c r="N713">
        <v>1</v>
      </c>
      <c r="O713">
        <v>-5293.8785570999999</v>
      </c>
      <c r="P713" t="s">
        <v>615</v>
      </c>
      <c r="Q713">
        <v>1</v>
      </c>
    </row>
    <row r="714" spans="1:17" x14ac:dyDescent="0.25">
      <c r="A714" t="s">
        <v>2539</v>
      </c>
      <c r="B714" t="s">
        <v>563</v>
      </c>
      <c r="C714" t="s">
        <v>536</v>
      </c>
      <c r="D714" t="s">
        <v>336</v>
      </c>
      <c r="E714" t="s">
        <v>102</v>
      </c>
      <c r="F714">
        <v>40700</v>
      </c>
      <c r="G714" t="s">
        <v>911</v>
      </c>
      <c r="I714" t="s">
        <v>537</v>
      </c>
      <c r="J714">
        <v>2026</v>
      </c>
      <c r="K714">
        <v>7</v>
      </c>
      <c r="L714" t="s">
        <v>94</v>
      </c>
      <c r="M714">
        <v>-318.53114439999996</v>
      </c>
      <c r="N714">
        <v>1</v>
      </c>
      <c r="O714">
        <v>-318.53114439999996</v>
      </c>
      <c r="P714" t="s">
        <v>615</v>
      </c>
      <c r="Q714">
        <v>1</v>
      </c>
    </row>
    <row r="715" spans="1:17" x14ac:dyDescent="0.25">
      <c r="A715" t="s">
        <v>2382</v>
      </c>
      <c r="B715" t="s">
        <v>3185</v>
      </c>
      <c r="C715" t="s">
        <v>623</v>
      </c>
      <c r="D715" t="s">
        <v>336</v>
      </c>
      <c r="E715" t="s">
        <v>102</v>
      </c>
      <c r="F715">
        <v>40900</v>
      </c>
      <c r="G715" t="s">
        <v>2520</v>
      </c>
      <c r="I715" t="s">
        <v>186</v>
      </c>
      <c r="J715">
        <v>2026</v>
      </c>
      <c r="K715">
        <v>7</v>
      </c>
      <c r="L715" t="s">
        <v>94</v>
      </c>
      <c r="M715">
        <v>-22.205584799999997</v>
      </c>
      <c r="N715">
        <v>1</v>
      </c>
      <c r="O715">
        <v>-22.205584799999997</v>
      </c>
      <c r="P715" t="s">
        <v>615</v>
      </c>
      <c r="Q715">
        <v>1</v>
      </c>
    </row>
    <row r="716" spans="1:17" x14ac:dyDescent="0.25">
      <c r="A716" t="s">
        <v>2734</v>
      </c>
      <c r="B716" t="s">
        <v>795</v>
      </c>
      <c r="C716" t="s">
        <v>373</v>
      </c>
      <c r="D716" t="s">
        <v>336</v>
      </c>
      <c r="E716" t="s">
        <v>102</v>
      </c>
      <c r="F716">
        <v>40700</v>
      </c>
      <c r="G716" t="s">
        <v>911</v>
      </c>
      <c r="I716" t="s">
        <v>186</v>
      </c>
      <c r="J716">
        <v>2026</v>
      </c>
      <c r="K716">
        <v>7</v>
      </c>
      <c r="L716" t="s">
        <v>94</v>
      </c>
      <c r="M716">
        <v>-5.6168993999999994</v>
      </c>
      <c r="N716">
        <v>1</v>
      </c>
      <c r="O716">
        <v>-5.6168993999999994</v>
      </c>
      <c r="P716" t="s">
        <v>615</v>
      </c>
      <c r="Q716">
        <v>1</v>
      </c>
    </row>
    <row r="717" spans="1:17" x14ac:dyDescent="0.25">
      <c r="A717" t="s">
        <v>2632</v>
      </c>
      <c r="B717" t="s">
        <v>564</v>
      </c>
      <c r="C717" t="s">
        <v>389</v>
      </c>
      <c r="D717" t="s">
        <v>336</v>
      </c>
      <c r="E717" t="s">
        <v>102</v>
      </c>
      <c r="F717">
        <v>40700</v>
      </c>
      <c r="G717" t="s">
        <v>911</v>
      </c>
      <c r="I717" t="s">
        <v>186</v>
      </c>
      <c r="J717">
        <v>2026</v>
      </c>
      <c r="K717">
        <v>7</v>
      </c>
      <c r="L717" t="s">
        <v>94</v>
      </c>
      <c r="M717">
        <v>-2338.8395187499996</v>
      </c>
      <c r="N717">
        <v>1</v>
      </c>
      <c r="O717">
        <v>-2338.8395187499996</v>
      </c>
      <c r="P717" t="s">
        <v>615</v>
      </c>
      <c r="Q717">
        <v>1</v>
      </c>
    </row>
    <row r="718" spans="1:17" x14ac:dyDescent="0.25">
      <c r="A718" t="s">
        <v>2734</v>
      </c>
      <c r="B718" t="s">
        <v>3186</v>
      </c>
      <c r="C718" t="s">
        <v>373</v>
      </c>
      <c r="D718" t="s">
        <v>336</v>
      </c>
      <c r="E718" t="s">
        <v>102</v>
      </c>
      <c r="F718">
        <v>40700</v>
      </c>
      <c r="G718" t="s">
        <v>911</v>
      </c>
      <c r="I718" t="s">
        <v>186</v>
      </c>
      <c r="J718">
        <v>2026</v>
      </c>
      <c r="K718">
        <v>7</v>
      </c>
      <c r="L718" t="s">
        <v>94</v>
      </c>
      <c r="M718">
        <v>-29275.664504099994</v>
      </c>
      <c r="N718">
        <v>1</v>
      </c>
      <c r="O718">
        <v>-29275.664504099994</v>
      </c>
      <c r="P718" t="s">
        <v>615</v>
      </c>
      <c r="Q718">
        <v>1</v>
      </c>
    </row>
    <row r="719" spans="1:17" x14ac:dyDescent="0.25">
      <c r="A719" t="s">
        <v>2539</v>
      </c>
      <c r="B719" t="s">
        <v>3187</v>
      </c>
      <c r="C719" t="s">
        <v>536</v>
      </c>
      <c r="D719" t="s">
        <v>336</v>
      </c>
      <c r="E719" t="s">
        <v>102</v>
      </c>
      <c r="F719">
        <v>40700</v>
      </c>
      <c r="G719" t="s">
        <v>911</v>
      </c>
      <c r="I719" t="s">
        <v>537</v>
      </c>
      <c r="J719">
        <v>2026</v>
      </c>
      <c r="K719">
        <v>7</v>
      </c>
      <c r="L719" t="s">
        <v>94</v>
      </c>
      <c r="M719">
        <v>-577.48166979999996</v>
      </c>
      <c r="N719">
        <v>1</v>
      </c>
      <c r="O719">
        <v>-577.48166979999996</v>
      </c>
      <c r="P719" t="s">
        <v>615</v>
      </c>
      <c r="Q719">
        <v>1</v>
      </c>
    </row>
    <row r="720" spans="1:17" x14ac:dyDescent="0.25">
      <c r="A720" t="s">
        <v>2516</v>
      </c>
      <c r="B720" t="s">
        <v>302</v>
      </c>
      <c r="C720" t="s">
        <v>296</v>
      </c>
      <c r="D720" t="s">
        <v>336</v>
      </c>
      <c r="E720" t="s">
        <v>102</v>
      </c>
      <c r="F720">
        <v>40700</v>
      </c>
      <c r="G720" t="s">
        <v>911</v>
      </c>
      <c r="I720" t="s">
        <v>186</v>
      </c>
      <c r="J720">
        <v>2026</v>
      </c>
      <c r="K720">
        <v>7</v>
      </c>
      <c r="L720" t="s">
        <v>94</v>
      </c>
      <c r="M720">
        <v>-117.34488885</v>
      </c>
      <c r="N720">
        <v>1</v>
      </c>
      <c r="O720">
        <v>-117.34488885</v>
      </c>
      <c r="P720" t="s">
        <v>615</v>
      </c>
      <c r="Q720">
        <v>1</v>
      </c>
    </row>
    <row r="721" spans="1:17" x14ac:dyDescent="0.25">
      <c r="A721" t="s">
        <v>2516</v>
      </c>
      <c r="B721" t="s">
        <v>567</v>
      </c>
      <c r="C721" t="s">
        <v>296</v>
      </c>
      <c r="D721" t="s">
        <v>336</v>
      </c>
      <c r="E721" t="s">
        <v>102</v>
      </c>
      <c r="F721">
        <v>40700</v>
      </c>
      <c r="G721" t="s">
        <v>911</v>
      </c>
      <c r="I721" t="s">
        <v>186</v>
      </c>
      <c r="J721">
        <v>2026</v>
      </c>
      <c r="K721">
        <v>7</v>
      </c>
      <c r="L721" t="s">
        <v>94</v>
      </c>
      <c r="M721">
        <v>-1758.9465124000001</v>
      </c>
      <c r="N721">
        <v>1</v>
      </c>
      <c r="O721">
        <v>-1758.9465124000001</v>
      </c>
      <c r="P721" t="s">
        <v>615</v>
      </c>
      <c r="Q721">
        <v>1</v>
      </c>
    </row>
    <row r="722" spans="1:17" x14ac:dyDescent="0.25">
      <c r="A722" t="s">
        <v>1121</v>
      </c>
      <c r="B722" t="s">
        <v>570</v>
      </c>
      <c r="C722" t="s">
        <v>252</v>
      </c>
      <c r="D722" t="s">
        <v>336</v>
      </c>
      <c r="E722" t="s">
        <v>102</v>
      </c>
      <c r="F722">
        <v>40700</v>
      </c>
      <c r="G722" t="s">
        <v>911</v>
      </c>
      <c r="I722" t="s">
        <v>186</v>
      </c>
      <c r="J722">
        <v>2026</v>
      </c>
      <c r="K722">
        <v>7</v>
      </c>
      <c r="L722" t="s">
        <v>94</v>
      </c>
      <c r="M722">
        <v>-200.69361689999999</v>
      </c>
      <c r="N722">
        <v>1</v>
      </c>
      <c r="O722">
        <v>-200.69361689999999</v>
      </c>
      <c r="P722" t="s">
        <v>615</v>
      </c>
      <c r="Q722">
        <v>1</v>
      </c>
    </row>
    <row r="723" spans="1:17" x14ac:dyDescent="0.25">
      <c r="A723" t="s">
        <v>2516</v>
      </c>
      <c r="B723" t="s">
        <v>303</v>
      </c>
      <c r="C723" t="s">
        <v>296</v>
      </c>
      <c r="D723" t="s">
        <v>336</v>
      </c>
      <c r="E723" t="s">
        <v>102</v>
      </c>
      <c r="F723">
        <v>40700</v>
      </c>
      <c r="G723" t="s">
        <v>911</v>
      </c>
      <c r="I723" t="s">
        <v>186</v>
      </c>
      <c r="J723">
        <v>2026</v>
      </c>
      <c r="K723">
        <v>7</v>
      </c>
      <c r="L723" t="s">
        <v>94</v>
      </c>
      <c r="M723">
        <v>-1059.9877935499999</v>
      </c>
      <c r="N723">
        <v>1</v>
      </c>
      <c r="O723">
        <v>-1059.9877935499999</v>
      </c>
      <c r="P723" t="s">
        <v>615</v>
      </c>
      <c r="Q723">
        <v>1</v>
      </c>
    </row>
    <row r="724" spans="1:17" x14ac:dyDescent="0.25">
      <c r="A724" t="s">
        <v>2516</v>
      </c>
      <c r="B724" t="s">
        <v>571</v>
      </c>
      <c r="C724" t="s">
        <v>296</v>
      </c>
      <c r="D724" t="s">
        <v>336</v>
      </c>
      <c r="E724" t="s">
        <v>102</v>
      </c>
      <c r="F724">
        <v>40700</v>
      </c>
      <c r="G724" t="s">
        <v>911</v>
      </c>
      <c r="I724" t="s">
        <v>186</v>
      </c>
      <c r="J724">
        <v>2026</v>
      </c>
      <c r="K724">
        <v>7</v>
      </c>
      <c r="L724" t="s">
        <v>94</v>
      </c>
      <c r="M724">
        <v>-318.27459019999992</v>
      </c>
      <c r="N724">
        <v>1</v>
      </c>
      <c r="O724">
        <v>-318.27459019999992</v>
      </c>
      <c r="P724" t="s">
        <v>615</v>
      </c>
      <c r="Q724">
        <v>1</v>
      </c>
    </row>
    <row r="725" spans="1:17" x14ac:dyDescent="0.25">
      <c r="A725" t="s">
        <v>2516</v>
      </c>
      <c r="B725" t="s">
        <v>798</v>
      </c>
      <c r="C725" t="s">
        <v>296</v>
      </c>
      <c r="D725" t="s">
        <v>336</v>
      </c>
      <c r="E725" t="s">
        <v>102</v>
      </c>
      <c r="F725">
        <v>40700</v>
      </c>
      <c r="G725" t="s">
        <v>911</v>
      </c>
      <c r="I725" t="s">
        <v>186</v>
      </c>
      <c r="J725">
        <v>2026</v>
      </c>
      <c r="K725">
        <v>7</v>
      </c>
      <c r="L725" t="s">
        <v>94</v>
      </c>
      <c r="M725">
        <v>-1571.8338922999997</v>
      </c>
      <c r="N725">
        <v>1</v>
      </c>
      <c r="O725">
        <v>-1571.8338922999997</v>
      </c>
      <c r="P725" t="s">
        <v>615</v>
      </c>
      <c r="Q725">
        <v>1</v>
      </c>
    </row>
    <row r="726" spans="1:17" x14ac:dyDescent="0.25">
      <c r="A726" t="s">
        <v>2516</v>
      </c>
      <c r="B726" t="s">
        <v>376</v>
      </c>
      <c r="C726" t="s">
        <v>296</v>
      </c>
      <c r="D726" t="s">
        <v>336</v>
      </c>
      <c r="E726" t="s">
        <v>102</v>
      </c>
      <c r="F726">
        <v>40700</v>
      </c>
      <c r="G726" t="s">
        <v>911</v>
      </c>
      <c r="I726" t="s">
        <v>186</v>
      </c>
      <c r="J726">
        <v>2026</v>
      </c>
      <c r="K726">
        <v>7</v>
      </c>
      <c r="L726" t="s">
        <v>94</v>
      </c>
      <c r="M726">
        <v>-246.12008609999998</v>
      </c>
      <c r="N726">
        <v>1</v>
      </c>
      <c r="O726">
        <v>-246.12008609999998</v>
      </c>
      <c r="P726" t="s">
        <v>615</v>
      </c>
      <c r="Q726">
        <v>1</v>
      </c>
    </row>
    <row r="727" spans="1:17" x14ac:dyDescent="0.25">
      <c r="A727" t="s">
        <v>2516</v>
      </c>
      <c r="B727" t="s">
        <v>304</v>
      </c>
      <c r="C727" t="s">
        <v>296</v>
      </c>
      <c r="D727" t="s">
        <v>336</v>
      </c>
      <c r="E727" t="s">
        <v>102</v>
      </c>
      <c r="F727">
        <v>40700</v>
      </c>
      <c r="G727" t="s">
        <v>911</v>
      </c>
      <c r="I727" t="s">
        <v>186</v>
      </c>
      <c r="J727">
        <v>2026</v>
      </c>
      <c r="K727">
        <v>7</v>
      </c>
      <c r="L727" t="s">
        <v>94</v>
      </c>
      <c r="M727">
        <v>-75.065302549999998</v>
      </c>
      <c r="N727">
        <v>1</v>
      </c>
      <c r="O727">
        <v>-75.065302549999998</v>
      </c>
      <c r="P727" t="s">
        <v>615</v>
      </c>
      <c r="Q727">
        <v>1</v>
      </c>
    </row>
    <row r="728" spans="1:17" x14ac:dyDescent="0.25">
      <c r="A728" t="s">
        <v>2699</v>
      </c>
      <c r="B728" t="s">
        <v>575</v>
      </c>
      <c r="C728" t="s">
        <v>576</v>
      </c>
      <c r="D728" t="s">
        <v>336</v>
      </c>
      <c r="E728" t="s">
        <v>102</v>
      </c>
      <c r="F728">
        <v>40700</v>
      </c>
      <c r="G728" t="s">
        <v>911</v>
      </c>
      <c r="I728" t="s">
        <v>186</v>
      </c>
      <c r="J728">
        <v>2026</v>
      </c>
      <c r="K728">
        <v>7</v>
      </c>
      <c r="L728" t="s">
        <v>94</v>
      </c>
      <c r="M728">
        <v>-80.811843699999983</v>
      </c>
      <c r="N728">
        <v>1</v>
      </c>
      <c r="O728">
        <v>-80.811843699999983</v>
      </c>
      <c r="P728" t="s">
        <v>615</v>
      </c>
      <c r="Q728">
        <v>1</v>
      </c>
    </row>
    <row r="729" spans="1:17" x14ac:dyDescent="0.25">
      <c r="A729" t="s">
        <v>2516</v>
      </c>
      <c r="B729" t="s">
        <v>378</v>
      </c>
      <c r="C729" t="s">
        <v>296</v>
      </c>
      <c r="D729" t="s">
        <v>336</v>
      </c>
      <c r="E729" t="s">
        <v>102</v>
      </c>
      <c r="F729">
        <v>40700</v>
      </c>
      <c r="G729" t="s">
        <v>911</v>
      </c>
      <c r="I729" t="s">
        <v>186</v>
      </c>
      <c r="J729">
        <v>2026</v>
      </c>
      <c r="K729">
        <v>7</v>
      </c>
      <c r="L729" t="s">
        <v>94</v>
      </c>
      <c r="M729">
        <v>-521.00426490000007</v>
      </c>
      <c r="N729">
        <v>1</v>
      </c>
      <c r="O729">
        <v>-521.00426490000007</v>
      </c>
      <c r="P729" t="s">
        <v>615</v>
      </c>
      <c r="Q729">
        <v>1</v>
      </c>
    </row>
    <row r="730" spans="1:17" x14ac:dyDescent="0.25">
      <c r="A730" t="s">
        <v>1121</v>
      </c>
      <c r="B730" t="s">
        <v>3188</v>
      </c>
      <c r="C730" t="s">
        <v>252</v>
      </c>
      <c r="D730" t="s">
        <v>336</v>
      </c>
      <c r="E730" t="s">
        <v>102</v>
      </c>
      <c r="F730">
        <v>40700</v>
      </c>
      <c r="G730" t="s">
        <v>911</v>
      </c>
      <c r="I730" t="s">
        <v>186</v>
      </c>
      <c r="J730">
        <v>2026</v>
      </c>
      <c r="K730">
        <v>7</v>
      </c>
      <c r="L730" t="s">
        <v>94</v>
      </c>
      <c r="M730">
        <v>-1244.16368685</v>
      </c>
      <c r="N730">
        <v>1</v>
      </c>
      <c r="O730">
        <v>-1244.16368685</v>
      </c>
      <c r="P730" t="s">
        <v>615</v>
      </c>
      <c r="Q730">
        <v>1</v>
      </c>
    </row>
    <row r="731" spans="1:17" x14ac:dyDescent="0.25">
      <c r="A731" t="s">
        <v>2377</v>
      </c>
      <c r="B731">
        <v>20180244</v>
      </c>
      <c r="C731" t="s">
        <v>316</v>
      </c>
      <c r="D731" t="s">
        <v>336</v>
      </c>
      <c r="E731" t="s">
        <v>102</v>
      </c>
      <c r="F731">
        <v>40700</v>
      </c>
      <c r="G731" t="s">
        <v>911</v>
      </c>
      <c r="I731" t="s">
        <v>186</v>
      </c>
      <c r="J731">
        <v>2026</v>
      </c>
      <c r="K731">
        <v>7</v>
      </c>
      <c r="L731" t="s">
        <v>94</v>
      </c>
      <c r="M731">
        <v>-10577.07599865</v>
      </c>
      <c r="N731">
        <v>1</v>
      </c>
      <c r="O731">
        <v>-10577.07599865</v>
      </c>
      <c r="P731" t="s">
        <v>615</v>
      </c>
      <c r="Q731">
        <v>1</v>
      </c>
    </row>
    <row r="732" spans="1:17" x14ac:dyDescent="0.25">
      <c r="A732" t="s">
        <v>2516</v>
      </c>
      <c r="B732" t="s">
        <v>306</v>
      </c>
      <c r="C732" t="s">
        <v>296</v>
      </c>
      <c r="D732" t="s">
        <v>336</v>
      </c>
      <c r="E732" t="s">
        <v>102</v>
      </c>
      <c r="F732">
        <v>40700</v>
      </c>
      <c r="G732" t="s">
        <v>911</v>
      </c>
      <c r="I732" t="s">
        <v>186</v>
      </c>
      <c r="J732">
        <v>2026</v>
      </c>
      <c r="K732">
        <v>7</v>
      </c>
      <c r="L732" t="s">
        <v>94</v>
      </c>
      <c r="M732">
        <v>-5396.4224520500002</v>
      </c>
      <c r="N732">
        <v>1</v>
      </c>
      <c r="O732">
        <v>-5396.4224520500002</v>
      </c>
      <c r="P732" t="s">
        <v>615</v>
      </c>
      <c r="Q732">
        <v>1</v>
      </c>
    </row>
    <row r="733" spans="1:17" x14ac:dyDescent="0.25">
      <c r="A733" t="s">
        <v>1121</v>
      </c>
      <c r="B733" t="s">
        <v>577</v>
      </c>
      <c r="C733" t="s">
        <v>252</v>
      </c>
      <c r="D733" t="s">
        <v>336</v>
      </c>
      <c r="E733" t="s">
        <v>102</v>
      </c>
      <c r="F733">
        <v>40700</v>
      </c>
      <c r="G733" t="s">
        <v>911</v>
      </c>
      <c r="I733" t="s">
        <v>186</v>
      </c>
      <c r="J733">
        <v>2026</v>
      </c>
      <c r="K733">
        <v>7</v>
      </c>
      <c r="L733" t="s">
        <v>94</v>
      </c>
      <c r="M733">
        <v>-9778.8335337000008</v>
      </c>
      <c r="N733">
        <v>1</v>
      </c>
      <c r="O733">
        <v>-9778.8335337000008</v>
      </c>
      <c r="P733" t="s">
        <v>615</v>
      </c>
      <c r="Q733">
        <v>1</v>
      </c>
    </row>
    <row r="734" spans="1:17" x14ac:dyDescent="0.25">
      <c r="A734" t="s">
        <v>2516</v>
      </c>
      <c r="B734" t="s">
        <v>3189</v>
      </c>
      <c r="C734" t="s">
        <v>296</v>
      </c>
      <c r="D734" t="s">
        <v>336</v>
      </c>
      <c r="E734" t="s">
        <v>102</v>
      </c>
      <c r="F734">
        <v>40700</v>
      </c>
      <c r="G734" t="s">
        <v>911</v>
      </c>
      <c r="I734" t="s">
        <v>186</v>
      </c>
      <c r="J734">
        <v>2026</v>
      </c>
      <c r="K734">
        <v>7</v>
      </c>
      <c r="L734" t="s">
        <v>94</v>
      </c>
      <c r="M734">
        <v>-1319.5019193999999</v>
      </c>
      <c r="N734">
        <v>1</v>
      </c>
      <c r="O734">
        <v>-1319.5019193999999</v>
      </c>
      <c r="P734" t="s">
        <v>615</v>
      </c>
      <c r="Q734">
        <v>1</v>
      </c>
    </row>
    <row r="735" spans="1:17" x14ac:dyDescent="0.25">
      <c r="A735" t="s">
        <v>2377</v>
      </c>
      <c r="B735">
        <v>20210004</v>
      </c>
      <c r="C735" t="s">
        <v>316</v>
      </c>
      <c r="D735" t="s">
        <v>336</v>
      </c>
      <c r="E735" t="s">
        <v>102</v>
      </c>
      <c r="F735">
        <v>40700</v>
      </c>
      <c r="G735" t="s">
        <v>911</v>
      </c>
      <c r="I735" t="s">
        <v>186</v>
      </c>
      <c r="J735">
        <v>2026</v>
      </c>
      <c r="K735">
        <v>7</v>
      </c>
      <c r="L735" t="s">
        <v>94</v>
      </c>
      <c r="M735">
        <v>-172.84656899999999</v>
      </c>
      <c r="N735">
        <v>1</v>
      </c>
      <c r="O735">
        <v>-172.84656899999999</v>
      </c>
      <c r="P735" t="s">
        <v>615</v>
      </c>
      <c r="Q735">
        <v>1</v>
      </c>
    </row>
    <row r="736" spans="1:17" x14ac:dyDescent="0.25">
      <c r="A736" t="s">
        <v>2382</v>
      </c>
      <c r="B736" t="s">
        <v>2131</v>
      </c>
      <c r="C736" t="s">
        <v>451</v>
      </c>
      <c r="D736" t="s">
        <v>336</v>
      </c>
      <c r="E736" t="s">
        <v>102</v>
      </c>
      <c r="F736">
        <v>40700</v>
      </c>
      <c r="G736" t="s">
        <v>911</v>
      </c>
      <c r="I736" t="s">
        <v>186</v>
      </c>
      <c r="J736">
        <v>2026</v>
      </c>
      <c r="K736">
        <v>7</v>
      </c>
      <c r="L736" t="s">
        <v>94</v>
      </c>
      <c r="M736">
        <v>-518.20400309999991</v>
      </c>
      <c r="N736">
        <v>1</v>
      </c>
      <c r="O736">
        <v>-518.20400309999991</v>
      </c>
      <c r="P736" t="s">
        <v>615</v>
      </c>
      <c r="Q736">
        <v>1</v>
      </c>
    </row>
    <row r="737" spans="1:17" x14ac:dyDescent="0.25">
      <c r="A737" t="s">
        <v>2516</v>
      </c>
      <c r="B737" t="s">
        <v>380</v>
      </c>
      <c r="C737" t="s">
        <v>296</v>
      </c>
      <c r="D737" t="s">
        <v>336</v>
      </c>
      <c r="E737" t="s">
        <v>102</v>
      </c>
      <c r="F737">
        <v>40700</v>
      </c>
      <c r="G737" t="s">
        <v>911</v>
      </c>
      <c r="I737" t="s">
        <v>186</v>
      </c>
      <c r="J737">
        <v>2026</v>
      </c>
      <c r="K737">
        <v>7</v>
      </c>
      <c r="L737" t="s">
        <v>94</v>
      </c>
      <c r="M737">
        <v>-2468.44851715</v>
      </c>
      <c r="N737">
        <v>1</v>
      </c>
      <c r="O737">
        <v>-2468.44851715</v>
      </c>
      <c r="P737" t="s">
        <v>615</v>
      </c>
      <c r="Q737">
        <v>1</v>
      </c>
    </row>
    <row r="738" spans="1:17" x14ac:dyDescent="0.25">
      <c r="A738" t="s">
        <v>1121</v>
      </c>
      <c r="B738" t="s">
        <v>579</v>
      </c>
      <c r="C738" t="s">
        <v>252</v>
      </c>
      <c r="D738" t="s">
        <v>336</v>
      </c>
      <c r="E738" t="s">
        <v>102</v>
      </c>
      <c r="F738">
        <v>40700</v>
      </c>
      <c r="G738" t="s">
        <v>911</v>
      </c>
      <c r="I738" t="s">
        <v>186</v>
      </c>
      <c r="J738">
        <v>2026</v>
      </c>
      <c r="K738">
        <v>7</v>
      </c>
      <c r="L738" t="s">
        <v>94</v>
      </c>
      <c r="M738">
        <v>-4788.0205425499989</v>
      </c>
      <c r="N738">
        <v>1</v>
      </c>
      <c r="O738">
        <v>-4788.0205425499989</v>
      </c>
      <c r="P738" t="s">
        <v>615</v>
      </c>
      <c r="Q738">
        <v>1</v>
      </c>
    </row>
    <row r="739" spans="1:17" x14ac:dyDescent="0.25">
      <c r="A739" t="s">
        <v>2516</v>
      </c>
      <c r="B739" t="s">
        <v>308</v>
      </c>
      <c r="C739" t="s">
        <v>296</v>
      </c>
      <c r="D739" t="s">
        <v>336</v>
      </c>
      <c r="E739" t="s">
        <v>102</v>
      </c>
      <c r="F739">
        <v>40700</v>
      </c>
      <c r="G739" t="s">
        <v>911</v>
      </c>
      <c r="I739" t="s">
        <v>186</v>
      </c>
      <c r="J739">
        <v>2026</v>
      </c>
      <c r="K739">
        <v>7</v>
      </c>
      <c r="L739" t="s">
        <v>94</v>
      </c>
      <c r="M739">
        <v>-4431.8823734499992</v>
      </c>
      <c r="N739">
        <v>1</v>
      </c>
      <c r="O739">
        <v>-4431.8823734499992</v>
      </c>
      <c r="P739" t="s">
        <v>615</v>
      </c>
      <c r="Q739">
        <v>1</v>
      </c>
    </row>
    <row r="740" spans="1:17" x14ac:dyDescent="0.25">
      <c r="A740" t="s">
        <v>2377</v>
      </c>
      <c r="B740">
        <v>20190341</v>
      </c>
      <c r="C740" t="s">
        <v>316</v>
      </c>
      <c r="D740" t="s">
        <v>336</v>
      </c>
      <c r="E740" t="s">
        <v>102</v>
      </c>
      <c r="F740">
        <v>40700</v>
      </c>
      <c r="G740" t="s">
        <v>911</v>
      </c>
      <c r="I740" t="s">
        <v>186</v>
      </c>
      <c r="J740">
        <v>2026</v>
      </c>
      <c r="K740">
        <v>7</v>
      </c>
      <c r="L740" t="s">
        <v>94</v>
      </c>
      <c r="M740">
        <v>-2354.4852309999997</v>
      </c>
      <c r="N740">
        <v>1</v>
      </c>
      <c r="O740">
        <v>-2354.4852309999997</v>
      </c>
      <c r="P740" t="s">
        <v>615</v>
      </c>
      <c r="Q740">
        <v>1</v>
      </c>
    </row>
    <row r="741" spans="1:17" x14ac:dyDescent="0.25">
      <c r="A741" t="s">
        <v>2516</v>
      </c>
      <c r="B741" t="s">
        <v>381</v>
      </c>
      <c r="C741" t="s">
        <v>296</v>
      </c>
      <c r="D741" t="s">
        <v>336</v>
      </c>
      <c r="E741" t="s">
        <v>102</v>
      </c>
      <c r="F741">
        <v>40700</v>
      </c>
      <c r="G741" t="s">
        <v>911</v>
      </c>
      <c r="I741" t="s">
        <v>186</v>
      </c>
      <c r="J741">
        <v>2026</v>
      </c>
      <c r="K741">
        <v>7</v>
      </c>
      <c r="L741" t="s">
        <v>94</v>
      </c>
      <c r="M741">
        <v>-579.37443934999999</v>
      </c>
      <c r="N741">
        <v>1</v>
      </c>
      <c r="O741">
        <v>-579.37443934999999</v>
      </c>
      <c r="P741" t="s">
        <v>615</v>
      </c>
      <c r="Q741">
        <v>1</v>
      </c>
    </row>
    <row r="742" spans="1:17" x14ac:dyDescent="0.25">
      <c r="A742" t="s">
        <v>2377</v>
      </c>
      <c r="B742">
        <v>20200041</v>
      </c>
      <c r="C742" t="s">
        <v>316</v>
      </c>
      <c r="D742" t="s">
        <v>336</v>
      </c>
      <c r="E742" t="s">
        <v>102</v>
      </c>
      <c r="F742">
        <v>40700</v>
      </c>
      <c r="G742" t="s">
        <v>911</v>
      </c>
      <c r="I742" t="s">
        <v>186</v>
      </c>
      <c r="J742">
        <v>2026</v>
      </c>
      <c r="K742">
        <v>7</v>
      </c>
      <c r="L742" t="s">
        <v>94</v>
      </c>
      <c r="M742">
        <v>-665.55208685000002</v>
      </c>
      <c r="N742">
        <v>1</v>
      </c>
      <c r="O742">
        <v>-665.55208685000002</v>
      </c>
      <c r="P742" t="s">
        <v>615</v>
      </c>
      <c r="Q742">
        <v>1</v>
      </c>
    </row>
    <row r="743" spans="1:17" x14ac:dyDescent="0.25">
      <c r="A743" t="s">
        <v>2516</v>
      </c>
      <c r="B743" t="s">
        <v>580</v>
      </c>
      <c r="C743" t="s">
        <v>296</v>
      </c>
      <c r="D743" t="s">
        <v>336</v>
      </c>
      <c r="E743" t="s">
        <v>102</v>
      </c>
      <c r="F743">
        <v>40700</v>
      </c>
      <c r="G743" t="s">
        <v>911</v>
      </c>
      <c r="I743" t="s">
        <v>186</v>
      </c>
      <c r="J743">
        <v>2026</v>
      </c>
      <c r="K743">
        <v>7</v>
      </c>
      <c r="L743" t="s">
        <v>94</v>
      </c>
      <c r="M743">
        <v>-508.9025486999999</v>
      </c>
      <c r="N743">
        <v>1</v>
      </c>
      <c r="O743">
        <v>-508.9025486999999</v>
      </c>
      <c r="P743" t="s">
        <v>615</v>
      </c>
      <c r="Q743">
        <v>1</v>
      </c>
    </row>
    <row r="744" spans="1:17" x14ac:dyDescent="0.25">
      <c r="A744" t="s">
        <v>2516</v>
      </c>
      <c r="B744" t="s">
        <v>581</v>
      </c>
      <c r="C744" t="s">
        <v>296</v>
      </c>
      <c r="D744" t="s">
        <v>336</v>
      </c>
      <c r="E744" t="s">
        <v>102</v>
      </c>
      <c r="F744">
        <v>40700</v>
      </c>
      <c r="G744" t="s">
        <v>911</v>
      </c>
      <c r="I744" t="s">
        <v>186</v>
      </c>
      <c r="J744">
        <v>2026</v>
      </c>
      <c r="K744">
        <v>7</v>
      </c>
      <c r="L744" t="s">
        <v>94</v>
      </c>
      <c r="M744">
        <v>-79.619139599999983</v>
      </c>
      <c r="N744">
        <v>1</v>
      </c>
      <c r="O744">
        <v>-79.619139599999983</v>
      </c>
      <c r="P744" t="s">
        <v>615</v>
      </c>
      <c r="Q744">
        <v>1</v>
      </c>
    </row>
    <row r="745" spans="1:17" x14ac:dyDescent="0.25">
      <c r="A745" t="s">
        <v>2377</v>
      </c>
      <c r="B745">
        <v>20210081</v>
      </c>
      <c r="C745" t="s">
        <v>316</v>
      </c>
      <c r="D745" t="s">
        <v>336</v>
      </c>
      <c r="E745" t="s">
        <v>102</v>
      </c>
      <c r="F745">
        <v>40700</v>
      </c>
      <c r="G745" t="s">
        <v>911</v>
      </c>
      <c r="I745" t="s">
        <v>186</v>
      </c>
      <c r="J745">
        <v>2026</v>
      </c>
      <c r="K745">
        <v>7</v>
      </c>
      <c r="L745" t="s">
        <v>94</v>
      </c>
      <c r="M745">
        <v>-3227.9021704999996</v>
      </c>
      <c r="N745">
        <v>1</v>
      </c>
      <c r="O745">
        <v>-3227.9021704999996</v>
      </c>
      <c r="P745" t="s">
        <v>615</v>
      </c>
      <c r="Q745">
        <v>1</v>
      </c>
    </row>
    <row r="746" spans="1:17" x14ac:dyDescent="0.25">
      <c r="A746" t="s">
        <v>2516</v>
      </c>
      <c r="B746" t="s">
        <v>582</v>
      </c>
      <c r="C746" t="s">
        <v>296</v>
      </c>
      <c r="D746" t="s">
        <v>336</v>
      </c>
      <c r="E746" t="s">
        <v>102</v>
      </c>
      <c r="F746">
        <v>40700</v>
      </c>
      <c r="G746" t="s">
        <v>911</v>
      </c>
      <c r="I746" t="s">
        <v>186</v>
      </c>
      <c r="J746">
        <v>2026</v>
      </c>
      <c r="K746">
        <v>7</v>
      </c>
      <c r="L746" t="s">
        <v>94</v>
      </c>
      <c r="M746">
        <v>-577.99068425000007</v>
      </c>
      <c r="N746">
        <v>1</v>
      </c>
      <c r="O746">
        <v>-577.99068425000007</v>
      </c>
      <c r="P746" t="s">
        <v>615</v>
      </c>
      <c r="Q746">
        <v>1</v>
      </c>
    </row>
    <row r="747" spans="1:17" x14ac:dyDescent="0.25">
      <c r="A747" t="s">
        <v>1121</v>
      </c>
      <c r="B747" t="s">
        <v>583</v>
      </c>
      <c r="C747" t="s">
        <v>252</v>
      </c>
      <c r="D747" t="s">
        <v>336</v>
      </c>
      <c r="E747" t="s">
        <v>102</v>
      </c>
      <c r="F747">
        <v>40700</v>
      </c>
      <c r="G747" t="s">
        <v>911</v>
      </c>
      <c r="I747" t="s">
        <v>186</v>
      </c>
      <c r="J747">
        <v>2026</v>
      </c>
      <c r="K747">
        <v>7</v>
      </c>
      <c r="L747" t="s">
        <v>94</v>
      </c>
      <c r="M747">
        <v>-23513.8638378</v>
      </c>
      <c r="N747">
        <v>1</v>
      </c>
      <c r="O747">
        <v>-23513.8638378</v>
      </c>
      <c r="P747" t="s">
        <v>615</v>
      </c>
      <c r="Q747">
        <v>1</v>
      </c>
    </row>
    <row r="748" spans="1:17" x14ac:dyDescent="0.25">
      <c r="A748" t="s">
        <v>2516</v>
      </c>
      <c r="B748" t="s">
        <v>382</v>
      </c>
      <c r="C748" t="s">
        <v>296</v>
      </c>
      <c r="D748" t="s">
        <v>336</v>
      </c>
      <c r="E748" t="s">
        <v>102</v>
      </c>
      <c r="F748">
        <v>40700</v>
      </c>
      <c r="G748" t="s">
        <v>911</v>
      </c>
      <c r="I748" t="s">
        <v>186</v>
      </c>
      <c r="J748">
        <v>2026</v>
      </c>
      <c r="K748">
        <v>7</v>
      </c>
      <c r="L748" t="s">
        <v>94</v>
      </c>
      <c r="M748">
        <v>-48.412323399999991</v>
      </c>
      <c r="N748">
        <v>1</v>
      </c>
      <c r="O748">
        <v>-48.412323399999991</v>
      </c>
      <c r="P748" t="s">
        <v>615</v>
      </c>
      <c r="Q748">
        <v>1</v>
      </c>
    </row>
    <row r="749" spans="1:17" x14ac:dyDescent="0.25">
      <c r="A749" t="s">
        <v>2516</v>
      </c>
      <c r="B749" t="s">
        <v>585</v>
      </c>
      <c r="C749" t="s">
        <v>296</v>
      </c>
      <c r="D749" t="s">
        <v>336</v>
      </c>
      <c r="E749" t="s">
        <v>102</v>
      </c>
      <c r="F749">
        <v>40700</v>
      </c>
      <c r="G749" t="s">
        <v>911</v>
      </c>
      <c r="I749" t="s">
        <v>186</v>
      </c>
      <c r="J749">
        <v>2026</v>
      </c>
      <c r="K749">
        <v>7</v>
      </c>
      <c r="L749" t="s">
        <v>94</v>
      </c>
      <c r="M749">
        <v>-214.15998310000001</v>
      </c>
      <c r="N749">
        <v>1</v>
      </c>
      <c r="O749">
        <v>-214.15998310000001</v>
      </c>
      <c r="P749" t="s">
        <v>615</v>
      </c>
      <c r="Q749">
        <v>1</v>
      </c>
    </row>
    <row r="750" spans="1:17" x14ac:dyDescent="0.25">
      <c r="A750" t="s">
        <v>2516</v>
      </c>
      <c r="B750" t="s">
        <v>586</v>
      </c>
      <c r="C750" t="s">
        <v>296</v>
      </c>
      <c r="D750" t="s">
        <v>336</v>
      </c>
      <c r="E750" t="s">
        <v>102</v>
      </c>
      <c r="F750">
        <v>40700</v>
      </c>
      <c r="G750" t="s">
        <v>911</v>
      </c>
      <c r="I750" t="s">
        <v>186</v>
      </c>
      <c r="J750">
        <v>2026</v>
      </c>
      <c r="K750">
        <v>7</v>
      </c>
      <c r="L750" t="s">
        <v>94</v>
      </c>
      <c r="M750">
        <v>-64.560226849999992</v>
      </c>
      <c r="N750">
        <v>1</v>
      </c>
      <c r="O750">
        <v>-64.560226849999992</v>
      </c>
      <c r="P750" t="s">
        <v>615</v>
      </c>
      <c r="Q750">
        <v>1</v>
      </c>
    </row>
    <row r="751" spans="1:17" x14ac:dyDescent="0.25">
      <c r="A751" t="s">
        <v>2516</v>
      </c>
      <c r="B751" t="s">
        <v>311</v>
      </c>
      <c r="C751" t="s">
        <v>296</v>
      </c>
      <c r="D751" t="s">
        <v>336</v>
      </c>
      <c r="E751" t="s">
        <v>102</v>
      </c>
      <c r="F751">
        <v>40700</v>
      </c>
      <c r="G751" t="s">
        <v>911</v>
      </c>
      <c r="I751" t="s">
        <v>186</v>
      </c>
      <c r="J751">
        <v>2026</v>
      </c>
      <c r="K751">
        <v>7</v>
      </c>
      <c r="L751" t="s">
        <v>94</v>
      </c>
      <c r="M751">
        <v>-656.94387465</v>
      </c>
      <c r="N751">
        <v>1</v>
      </c>
      <c r="O751">
        <v>-656.94387465</v>
      </c>
      <c r="P751" t="s">
        <v>615</v>
      </c>
      <c r="Q751">
        <v>1</v>
      </c>
    </row>
    <row r="752" spans="1:17" x14ac:dyDescent="0.25">
      <c r="A752" t="s">
        <v>2377</v>
      </c>
      <c r="B752">
        <v>20230153</v>
      </c>
      <c r="C752" t="s">
        <v>316</v>
      </c>
      <c r="D752" t="s">
        <v>336</v>
      </c>
      <c r="E752" t="s">
        <v>102</v>
      </c>
      <c r="F752">
        <v>40700</v>
      </c>
      <c r="G752" t="s">
        <v>911</v>
      </c>
      <c r="I752" t="s">
        <v>186</v>
      </c>
      <c r="J752">
        <v>2026</v>
      </c>
      <c r="K752">
        <v>7</v>
      </c>
      <c r="L752" t="s">
        <v>94</v>
      </c>
      <c r="M752">
        <v>-157.59251130000001</v>
      </c>
      <c r="N752">
        <v>1</v>
      </c>
      <c r="O752">
        <v>-157.59251130000001</v>
      </c>
      <c r="P752" t="s">
        <v>615</v>
      </c>
      <c r="Q752">
        <v>1</v>
      </c>
    </row>
    <row r="753" spans="1:17" x14ac:dyDescent="0.25">
      <c r="A753" t="s">
        <v>1121</v>
      </c>
      <c r="B753" t="s">
        <v>587</v>
      </c>
      <c r="C753" t="s">
        <v>252</v>
      </c>
      <c r="D753" t="s">
        <v>336</v>
      </c>
      <c r="E753" t="s">
        <v>102</v>
      </c>
      <c r="F753">
        <v>40700</v>
      </c>
      <c r="G753" t="s">
        <v>911</v>
      </c>
      <c r="I753" t="s">
        <v>186</v>
      </c>
      <c r="J753">
        <v>2026</v>
      </c>
      <c r="K753">
        <v>7</v>
      </c>
      <c r="L753" t="s">
        <v>94</v>
      </c>
      <c r="M753">
        <v>-5414.895719099999</v>
      </c>
      <c r="N753">
        <v>1</v>
      </c>
      <c r="O753">
        <v>-5414.895719099999</v>
      </c>
      <c r="P753" t="s">
        <v>615</v>
      </c>
      <c r="Q753">
        <v>1</v>
      </c>
    </row>
    <row r="754" spans="1:17" x14ac:dyDescent="0.25">
      <c r="A754" t="s">
        <v>1121</v>
      </c>
      <c r="B754" t="s">
        <v>588</v>
      </c>
      <c r="C754" t="s">
        <v>252</v>
      </c>
      <c r="D754" t="s">
        <v>336</v>
      </c>
      <c r="E754" t="s">
        <v>102</v>
      </c>
      <c r="F754">
        <v>40700</v>
      </c>
      <c r="G754" t="s">
        <v>911</v>
      </c>
      <c r="I754" t="s">
        <v>186</v>
      </c>
      <c r="J754">
        <v>2026</v>
      </c>
      <c r="K754">
        <v>7</v>
      </c>
      <c r="L754" t="s">
        <v>94</v>
      </c>
      <c r="M754">
        <v>-193862.58703035</v>
      </c>
      <c r="N754">
        <v>1</v>
      </c>
      <c r="O754">
        <v>-193862.58703035</v>
      </c>
      <c r="P754" t="s">
        <v>615</v>
      </c>
      <c r="Q754">
        <v>1</v>
      </c>
    </row>
    <row r="755" spans="1:17" x14ac:dyDescent="0.25">
      <c r="A755" t="s">
        <v>2377</v>
      </c>
      <c r="B755">
        <v>20240092</v>
      </c>
      <c r="C755" t="s">
        <v>316</v>
      </c>
      <c r="D755" t="s">
        <v>336</v>
      </c>
      <c r="E755" t="s">
        <v>102</v>
      </c>
      <c r="F755">
        <v>40700</v>
      </c>
      <c r="G755" t="s">
        <v>911</v>
      </c>
      <c r="I755" t="s">
        <v>186</v>
      </c>
      <c r="J755">
        <v>2026</v>
      </c>
      <c r="K755">
        <v>7</v>
      </c>
      <c r="L755" t="s">
        <v>94</v>
      </c>
      <c r="M755">
        <v>-74.423917049999986</v>
      </c>
      <c r="N755">
        <v>1</v>
      </c>
      <c r="O755">
        <v>-74.423917049999986</v>
      </c>
      <c r="P755" t="s">
        <v>615</v>
      </c>
      <c r="Q755">
        <v>1</v>
      </c>
    </row>
    <row r="756" spans="1:17" x14ac:dyDescent="0.25">
      <c r="A756" t="s">
        <v>2516</v>
      </c>
      <c r="B756" t="s">
        <v>383</v>
      </c>
      <c r="C756" t="s">
        <v>296</v>
      </c>
      <c r="D756" t="s">
        <v>336</v>
      </c>
      <c r="E756" t="s">
        <v>102</v>
      </c>
      <c r="F756">
        <v>40700</v>
      </c>
      <c r="G756" t="s">
        <v>911</v>
      </c>
      <c r="I756" t="s">
        <v>186</v>
      </c>
      <c r="J756">
        <v>2026</v>
      </c>
      <c r="K756">
        <v>7</v>
      </c>
      <c r="L756" t="s">
        <v>94</v>
      </c>
      <c r="M756">
        <v>-573.86125334999986</v>
      </c>
      <c r="N756">
        <v>1</v>
      </c>
      <c r="O756">
        <v>-573.86125334999986</v>
      </c>
      <c r="P756" t="s">
        <v>615</v>
      </c>
      <c r="Q756">
        <v>1</v>
      </c>
    </row>
    <row r="757" spans="1:17" x14ac:dyDescent="0.25">
      <c r="A757" t="s">
        <v>1121</v>
      </c>
      <c r="B757" t="s">
        <v>589</v>
      </c>
      <c r="C757" t="s">
        <v>252</v>
      </c>
      <c r="D757" t="s">
        <v>336</v>
      </c>
      <c r="E757" t="s">
        <v>102</v>
      </c>
      <c r="F757">
        <v>40700</v>
      </c>
      <c r="G757" t="s">
        <v>911</v>
      </c>
      <c r="I757" t="s">
        <v>186</v>
      </c>
      <c r="J757">
        <v>2026</v>
      </c>
      <c r="K757">
        <v>7</v>
      </c>
      <c r="L757" t="s">
        <v>94</v>
      </c>
      <c r="M757">
        <v>-6335.6714721999997</v>
      </c>
      <c r="N757">
        <v>1</v>
      </c>
      <c r="O757">
        <v>-6335.6714721999997</v>
      </c>
      <c r="P757" t="s">
        <v>615</v>
      </c>
      <c r="Q757">
        <v>1</v>
      </c>
    </row>
    <row r="758" spans="1:17" x14ac:dyDescent="0.25">
      <c r="A758" t="s">
        <v>2516</v>
      </c>
      <c r="B758" t="s">
        <v>804</v>
      </c>
      <c r="C758" t="s">
        <v>296</v>
      </c>
      <c r="D758" t="s">
        <v>336</v>
      </c>
      <c r="E758" t="s">
        <v>102</v>
      </c>
      <c r="F758">
        <v>40700</v>
      </c>
      <c r="G758" t="s">
        <v>911</v>
      </c>
      <c r="I758" t="s">
        <v>186</v>
      </c>
      <c r="J758">
        <v>2026</v>
      </c>
      <c r="K758">
        <v>7</v>
      </c>
      <c r="L758" t="s">
        <v>94</v>
      </c>
      <c r="M758">
        <v>-42.952358749999995</v>
      </c>
      <c r="N758">
        <v>1</v>
      </c>
      <c r="O758">
        <v>-42.952358749999995</v>
      </c>
      <c r="P758" t="s">
        <v>615</v>
      </c>
      <c r="Q758">
        <v>1</v>
      </c>
    </row>
    <row r="759" spans="1:17" x14ac:dyDescent="0.25">
      <c r="A759" t="s">
        <v>2516</v>
      </c>
      <c r="B759" t="s">
        <v>385</v>
      </c>
      <c r="C759" t="s">
        <v>296</v>
      </c>
      <c r="D759" t="s">
        <v>336</v>
      </c>
      <c r="E759" t="s">
        <v>102</v>
      </c>
      <c r="F759">
        <v>40700</v>
      </c>
      <c r="G759" t="s">
        <v>911</v>
      </c>
      <c r="I759" t="s">
        <v>186</v>
      </c>
      <c r="J759">
        <v>2026</v>
      </c>
      <c r="K759">
        <v>7</v>
      </c>
      <c r="L759" t="s">
        <v>94</v>
      </c>
      <c r="M759">
        <v>-2366.7820921500002</v>
      </c>
      <c r="N759">
        <v>1</v>
      </c>
      <c r="O759">
        <v>-2366.7820921500002</v>
      </c>
      <c r="P759" t="s">
        <v>615</v>
      </c>
      <c r="Q759">
        <v>1</v>
      </c>
    </row>
    <row r="760" spans="1:17" x14ac:dyDescent="0.25">
      <c r="A760" t="s">
        <v>1121</v>
      </c>
      <c r="B760" t="s">
        <v>591</v>
      </c>
      <c r="C760" t="s">
        <v>252</v>
      </c>
      <c r="D760" t="s">
        <v>336</v>
      </c>
      <c r="E760" t="s">
        <v>102</v>
      </c>
      <c r="F760">
        <v>40700</v>
      </c>
      <c r="G760" t="s">
        <v>911</v>
      </c>
      <c r="I760" t="s">
        <v>186</v>
      </c>
      <c r="J760">
        <v>2026</v>
      </c>
      <c r="K760">
        <v>7</v>
      </c>
      <c r="L760" t="s">
        <v>94</v>
      </c>
      <c r="M760">
        <v>-66038.513984799996</v>
      </c>
      <c r="N760">
        <v>1</v>
      </c>
      <c r="O760">
        <v>-66038.513984799996</v>
      </c>
      <c r="P760" t="s">
        <v>615</v>
      </c>
      <c r="Q760">
        <v>1</v>
      </c>
    </row>
    <row r="761" spans="1:17" x14ac:dyDescent="0.25">
      <c r="A761" t="s">
        <v>2516</v>
      </c>
      <c r="B761" t="s">
        <v>387</v>
      </c>
      <c r="C761" t="s">
        <v>296</v>
      </c>
      <c r="D761" t="s">
        <v>336</v>
      </c>
      <c r="E761" t="s">
        <v>102</v>
      </c>
      <c r="F761">
        <v>40700</v>
      </c>
      <c r="G761" t="s">
        <v>911</v>
      </c>
      <c r="I761" t="s">
        <v>186</v>
      </c>
      <c r="J761">
        <v>2026</v>
      </c>
      <c r="K761">
        <v>7</v>
      </c>
      <c r="L761" t="s">
        <v>94</v>
      </c>
      <c r="M761">
        <v>-3121.0514401500009</v>
      </c>
      <c r="N761">
        <v>1</v>
      </c>
      <c r="O761">
        <v>-3121.0514401500009</v>
      </c>
      <c r="P761" t="s">
        <v>615</v>
      </c>
      <c r="Q761">
        <v>1</v>
      </c>
    </row>
    <row r="762" spans="1:17" x14ac:dyDescent="0.25">
      <c r="A762" t="s">
        <v>1121</v>
      </c>
      <c r="B762" t="s">
        <v>592</v>
      </c>
      <c r="C762" t="s">
        <v>252</v>
      </c>
      <c r="D762" t="s">
        <v>336</v>
      </c>
      <c r="E762" t="s">
        <v>102</v>
      </c>
      <c r="F762">
        <v>40700</v>
      </c>
      <c r="G762" t="s">
        <v>911</v>
      </c>
      <c r="I762" t="s">
        <v>186</v>
      </c>
      <c r="J762">
        <v>2026</v>
      </c>
      <c r="K762">
        <v>7</v>
      </c>
      <c r="L762" t="s">
        <v>94</v>
      </c>
      <c r="M762">
        <v>-10.700220649999999</v>
      </c>
      <c r="N762">
        <v>1</v>
      </c>
      <c r="O762">
        <v>-10.700220649999999</v>
      </c>
      <c r="P762" t="s">
        <v>615</v>
      </c>
      <c r="Q762">
        <v>1</v>
      </c>
    </row>
    <row r="763" spans="1:17" x14ac:dyDescent="0.25">
      <c r="A763" t="s">
        <v>2377</v>
      </c>
      <c r="B763">
        <v>20220196</v>
      </c>
      <c r="C763" t="s">
        <v>316</v>
      </c>
      <c r="D763" t="s">
        <v>336</v>
      </c>
      <c r="E763" t="s">
        <v>102</v>
      </c>
      <c r="F763">
        <v>40700</v>
      </c>
      <c r="G763" t="s">
        <v>911</v>
      </c>
      <c r="I763" t="s">
        <v>186</v>
      </c>
      <c r="J763">
        <v>2026</v>
      </c>
      <c r="K763">
        <v>7</v>
      </c>
      <c r="L763" t="s">
        <v>94</v>
      </c>
      <c r="M763">
        <v>-49290.063550699982</v>
      </c>
      <c r="N763">
        <v>1</v>
      </c>
      <c r="O763">
        <v>-49290.063550699982</v>
      </c>
      <c r="P763" t="s">
        <v>615</v>
      </c>
      <c r="Q763">
        <v>1</v>
      </c>
    </row>
    <row r="764" spans="1:17" x14ac:dyDescent="0.25">
      <c r="A764" t="s">
        <v>2377</v>
      </c>
      <c r="B764">
        <v>20230227</v>
      </c>
      <c r="C764" t="s">
        <v>316</v>
      </c>
      <c r="D764" t="s">
        <v>336</v>
      </c>
      <c r="E764" t="s">
        <v>102</v>
      </c>
      <c r="F764">
        <v>40700</v>
      </c>
      <c r="G764" t="s">
        <v>911</v>
      </c>
      <c r="I764" t="s">
        <v>186</v>
      </c>
      <c r="J764">
        <v>2026</v>
      </c>
      <c r="K764">
        <v>7</v>
      </c>
      <c r="L764" t="s">
        <v>94</v>
      </c>
      <c r="M764">
        <v>-2750.3715606499995</v>
      </c>
      <c r="N764">
        <v>1</v>
      </c>
      <c r="O764">
        <v>-2750.3715606499995</v>
      </c>
      <c r="P764" t="s">
        <v>615</v>
      </c>
      <c r="Q764">
        <v>1</v>
      </c>
    </row>
    <row r="765" spans="1:17" x14ac:dyDescent="0.25">
      <c r="A765" t="s">
        <v>1121</v>
      </c>
      <c r="B765" t="s">
        <v>593</v>
      </c>
      <c r="C765" t="s">
        <v>252</v>
      </c>
      <c r="D765" t="s">
        <v>336</v>
      </c>
      <c r="E765" t="s">
        <v>102</v>
      </c>
      <c r="F765">
        <v>40700</v>
      </c>
      <c r="G765" t="s">
        <v>911</v>
      </c>
      <c r="I765" t="s">
        <v>186</v>
      </c>
      <c r="J765">
        <v>2026</v>
      </c>
      <c r="K765">
        <v>7</v>
      </c>
      <c r="L765" t="s">
        <v>94</v>
      </c>
      <c r="M765">
        <v>-492.11462439999997</v>
      </c>
      <c r="N765">
        <v>1</v>
      </c>
      <c r="O765">
        <v>-492.11462439999997</v>
      </c>
      <c r="P765" t="s">
        <v>615</v>
      </c>
      <c r="Q765">
        <v>1</v>
      </c>
    </row>
    <row r="766" spans="1:17" x14ac:dyDescent="0.25">
      <c r="A766" t="s">
        <v>2377</v>
      </c>
      <c r="B766">
        <v>20250002</v>
      </c>
      <c r="C766" t="s">
        <v>316</v>
      </c>
      <c r="D766" t="s">
        <v>336</v>
      </c>
      <c r="E766" t="s">
        <v>102</v>
      </c>
      <c r="F766">
        <v>40700</v>
      </c>
      <c r="G766" t="s">
        <v>911</v>
      </c>
      <c r="I766" t="s">
        <v>186</v>
      </c>
      <c r="J766">
        <v>2026</v>
      </c>
      <c r="K766">
        <v>7</v>
      </c>
      <c r="L766" t="s">
        <v>94</v>
      </c>
      <c r="M766">
        <v>-65.187965849999998</v>
      </c>
      <c r="N766">
        <v>1</v>
      </c>
      <c r="O766">
        <v>-65.187965849999998</v>
      </c>
      <c r="P766" t="s">
        <v>615</v>
      </c>
      <c r="Q766">
        <v>1</v>
      </c>
    </row>
    <row r="767" spans="1:17" x14ac:dyDescent="0.25">
      <c r="A767" t="s">
        <v>2377</v>
      </c>
      <c r="B767">
        <v>20230225</v>
      </c>
      <c r="C767" t="s">
        <v>316</v>
      </c>
      <c r="D767" t="s">
        <v>336</v>
      </c>
      <c r="E767" t="s">
        <v>102</v>
      </c>
      <c r="F767">
        <v>40700</v>
      </c>
      <c r="G767" t="s">
        <v>911</v>
      </c>
      <c r="I767" t="s">
        <v>186</v>
      </c>
      <c r="J767">
        <v>2026</v>
      </c>
      <c r="K767">
        <v>7</v>
      </c>
      <c r="L767" t="s">
        <v>94</v>
      </c>
      <c r="M767">
        <v>-64.328236349999997</v>
      </c>
      <c r="N767">
        <v>1</v>
      </c>
      <c r="O767">
        <v>-64.328236349999997</v>
      </c>
      <c r="P767" t="s">
        <v>615</v>
      </c>
      <c r="Q767">
        <v>1</v>
      </c>
    </row>
    <row r="768" spans="1:17" x14ac:dyDescent="0.25">
      <c r="A768" t="s">
        <v>2516</v>
      </c>
      <c r="B768" t="s">
        <v>594</v>
      </c>
      <c r="C768" t="s">
        <v>296</v>
      </c>
      <c r="D768" t="s">
        <v>336</v>
      </c>
      <c r="E768" t="s">
        <v>102</v>
      </c>
      <c r="F768">
        <v>40700</v>
      </c>
      <c r="G768" t="s">
        <v>911</v>
      </c>
      <c r="I768" t="s">
        <v>186</v>
      </c>
      <c r="J768">
        <v>2026</v>
      </c>
      <c r="K768">
        <v>7</v>
      </c>
      <c r="L768" t="s">
        <v>94</v>
      </c>
      <c r="M768">
        <v>-256.09158365000002</v>
      </c>
      <c r="N768">
        <v>1</v>
      </c>
      <c r="O768">
        <v>-256.09158365000002</v>
      </c>
      <c r="P768" t="s">
        <v>615</v>
      </c>
      <c r="Q768">
        <v>1</v>
      </c>
    </row>
    <row r="769" spans="1:17" x14ac:dyDescent="0.25">
      <c r="A769" t="s">
        <v>2699</v>
      </c>
      <c r="B769" t="s">
        <v>595</v>
      </c>
      <c r="C769" t="s">
        <v>576</v>
      </c>
      <c r="D769" t="s">
        <v>336</v>
      </c>
      <c r="E769" t="s">
        <v>102</v>
      </c>
      <c r="F769">
        <v>40700</v>
      </c>
      <c r="G769" t="s">
        <v>911</v>
      </c>
      <c r="I769" t="s">
        <v>186</v>
      </c>
      <c r="J769">
        <v>2026</v>
      </c>
      <c r="K769">
        <v>7</v>
      </c>
      <c r="L769" t="s">
        <v>94</v>
      </c>
      <c r="M769">
        <v>-57.728788950000002</v>
      </c>
      <c r="N769">
        <v>1</v>
      </c>
      <c r="O769">
        <v>-57.728788950000002</v>
      </c>
      <c r="P769" t="s">
        <v>615</v>
      </c>
      <c r="Q769">
        <v>1</v>
      </c>
    </row>
    <row r="770" spans="1:17" x14ac:dyDescent="0.25">
      <c r="A770" t="s">
        <v>2382</v>
      </c>
      <c r="B770" t="s">
        <v>596</v>
      </c>
      <c r="C770" t="s">
        <v>597</v>
      </c>
      <c r="D770" t="s">
        <v>336</v>
      </c>
      <c r="E770" t="s">
        <v>102</v>
      </c>
      <c r="F770">
        <v>40700</v>
      </c>
      <c r="G770" t="s">
        <v>911</v>
      </c>
      <c r="I770" t="s">
        <v>186</v>
      </c>
      <c r="J770">
        <v>2026</v>
      </c>
      <c r="K770">
        <v>7</v>
      </c>
      <c r="L770" t="s">
        <v>94</v>
      </c>
      <c r="M770">
        <v>-2767.6221012999995</v>
      </c>
      <c r="N770">
        <v>1</v>
      </c>
      <c r="O770">
        <v>-2767.6221012999995</v>
      </c>
      <c r="P770" t="s">
        <v>615</v>
      </c>
      <c r="Q770">
        <v>1</v>
      </c>
    </row>
    <row r="771" spans="1:17" x14ac:dyDescent="0.25">
      <c r="A771" t="s">
        <v>2632</v>
      </c>
      <c r="B771" t="s">
        <v>388</v>
      </c>
      <c r="C771" t="s">
        <v>389</v>
      </c>
      <c r="D771" t="s">
        <v>336</v>
      </c>
      <c r="E771" t="s">
        <v>102</v>
      </c>
      <c r="F771">
        <v>40700</v>
      </c>
      <c r="G771" t="s">
        <v>911</v>
      </c>
      <c r="I771" t="s">
        <v>125</v>
      </c>
      <c r="J771">
        <v>2026</v>
      </c>
      <c r="K771">
        <v>7</v>
      </c>
      <c r="L771" t="s">
        <v>94</v>
      </c>
      <c r="M771">
        <v>-207.9508256</v>
      </c>
      <c r="N771">
        <v>1</v>
      </c>
      <c r="O771">
        <v>-207.9508256</v>
      </c>
      <c r="P771" t="s">
        <v>615</v>
      </c>
      <c r="Q771">
        <v>1</v>
      </c>
    </row>
    <row r="772" spans="1:17" x14ac:dyDescent="0.25">
      <c r="A772" t="s">
        <v>2382</v>
      </c>
      <c r="B772" t="s">
        <v>317</v>
      </c>
      <c r="C772" t="s">
        <v>318</v>
      </c>
      <c r="D772" t="s">
        <v>336</v>
      </c>
      <c r="E772" t="s">
        <v>102</v>
      </c>
      <c r="F772">
        <v>40700</v>
      </c>
      <c r="G772" t="s">
        <v>911</v>
      </c>
      <c r="I772" t="s">
        <v>186</v>
      </c>
      <c r="J772">
        <v>2026</v>
      </c>
      <c r="K772">
        <v>7</v>
      </c>
      <c r="L772" t="s">
        <v>94</v>
      </c>
      <c r="M772">
        <v>-172.53133484999998</v>
      </c>
      <c r="N772">
        <v>1</v>
      </c>
      <c r="O772">
        <v>-172.53133484999998</v>
      </c>
      <c r="P772" t="s">
        <v>615</v>
      </c>
      <c r="Q772">
        <v>1</v>
      </c>
    </row>
    <row r="773" spans="1:17" x14ac:dyDescent="0.25">
      <c r="A773" t="s">
        <v>2699</v>
      </c>
      <c r="B773" t="s">
        <v>600</v>
      </c>
      <c r="C773" t="s">
        <v>576</v>
      </c>
      <c r="D773" t="s">
        <v>336</v>
      </c>
      <c r="E773" t="s">
        <v>102</v>
      </c>
      <c r="F773">
        <v>40700</v>
      </c>
      <c r="G773" t="s">
        <v>911</v>
      </c>
      <c r="I773" t="s">
        <v>186</v>
      </c>
      <c r="J773">
        <v>2026</v>
      </c>
      <c r="K773">
        <v>7</v>
      </c>
      <c r="L773" t="s">
        <v>94</v>
      </c>
      <c r="M773">
        <v>-64.438772999999998</v>
      </c>
      <c r="N773">
        <v>1</v>
      </c>
      <c r="O773">
        <v>-64.438772999999998</v>
      </c>
      <c r="P773" t="s">
        <v>615</v>
      </c>
      <c r="Q773">
        <v>1</v>
      </c>
    </row>
    <row r="774" spans="1:17" x14ac:dyDescent="0.25">
      <c r="A774" t="s">
        <v>2382</v>
      </c>
      <c r="B774" t="s">
        <v>601</v>
      </c>
      <c r="C774" t="s">
        <v>602</v>
      </c>
      <c r="D774" t="s">
        <v>336</v>
      </c>
      <c r="E774" t="s">
        <v>102</v>
      </c>
      <c r="F774">
        <v>40700</v>
      </c>
      <c r="G774" t="s">
        <v>911</v>
      </c>
      <c r="I774" t="s">
        <v>186</v>
      </c>
      <c r="J774">
        <v>2026</v>
      </c>
      <c r="K774">
        <v>7</v>
      </c>
      <c r="L774" t="s">
        <v>94</v>
      </c>
      <c r="M774">
        <v>-754.89572234999991</v>
      </c>
      <c r="N774">
        <v>1</v>
      </c>
      <c r="O774">
        <v>-754.89572234999991</v>
      </c>
      <c r="P774" t="s">
        <v>615</v>
      </c>
      <c r="Q774">
        <v>1</v>
      </c>
    </row>
    <row r="775" spans="1:17" x14ac:dyDescent="0.25">
      <c r="A775" t="s">
        <v>2382</v>
      </c>
      <c r="B775" t="s">
        <v>603</v>
      </c>
      <c r="C775" t="s">
        <v>604</v>
      </c>
      <c r="D775" t="s">
        <v>336</v>
      </c>
      <c r="E775" t="s">
        <v>102</v>
      </c>
      <c r="F775">
        <v>40700</v>
      </c>
      <c r="G775" t="s">
        <v>911</v>
      </c>
      <c r="I775" t="s">
        <v>186</v>
      </c>
      <c r="J775">
        <v>2026</v>
      </c>
      <c r="K775">
        <v>7</v>
      </c>
      <c r="L775" t="s">
        <v>94</v>
      </c>
      <c r="M775">
        <v>-71.492648849999981</v>
      </c>
      <c r="N775">
        <v>1</v>
      </c>
      <c r="O775">
        <v>-71.492648849999981</v>
      </c>
      <c r="P775" t="s">
        <v>615</v>
      </c>
      <c r="Q775">
        <v>1</v>
      </c>
    </row>
    <row r="776" spans="1:17" x14ac:dyDescent="0.25">
      <c r="A776" t="s">
        <v>2382</v>
      </c>
      <c r="B776" t="s">
        <v>319</v>
      </c>
      <c r="C776" t="s">
        <v>320</v>
      </c>
      <c r="D776" t="s">
        <v>336</v>
      </c>
      <c r="E776" t="s">
        <v>102</v>
      </c>
      <c r="F776">
        <v>40700</v>
      </c>
      <c r="G776" t="s">
        <v>911</v>
      </c>
      <c r="I776" t="s">
        <v>186</v>
      </c>
      <c r="J776">
        <v>2026</v>
      </c>
      <c r="K776">
        <v>7</v>
      </c>
      <c r="L776" t="s">
        <v>94</v>
      </c>
      <c r="M776">
        <v>-516.58552820000011</v>
      </c>
      <c r="N776">
        <v>1</v>
      </c>
      <c r="O776">
        <v>-516.58552820000011</v>
      </c>
      <c r="P776" t="s">
        <v>615</v>
      </c>
      <c r="Q776">
        <v>1</v>
      </c>
    </row>
    <row r="777" spans="1:17" x14ac:dyDescent="0.25">
      <c r="A777" t="s">
        <v>2382</v>
      </c>
      <c r="B777" t="s">
        <v>605</v>
      </c>
      <c r="C777" t="s">
        <v>606</v>
      </c>
      <c r="D777" t="s">
        <v>336</v>
      </c>
      <c r="E777" t="s">
        <v>102</v>
      </c>
      <c r="F777">
        <v>40700</v>
      </c>
      <c r="G777" t="s">
        <v>911</v>
      </c>
      <c r="I777" t="s">
        <v>186</v>
      </c>
      <c r="J777">
        <v>2026</v>
      </c>
      <c r="K777">
        <v>7</v>
      </c>
      <c r="L777" t="s">
        <v>94</v>
      </c>
      <c r="M777">
        <v>-1257.4594717999998</v>
      </c>
      <c r="N777">
        <v>1</v>
      </c>
      <c r="O777">
        <v>-1257.4594717999998</v>
      </c>
      <c r="P777" t="s">
        <v>615</v>
      </c>
      <c r="Q777">
        <v>1</v>
      </c>
    </row>
    <row r="778" spans="1:17" x14ac:dyDescent="0.25">
      <c r="A778" t="s">
        <v>2382</v>
      </c>
      <c r="B778" t="s">
        <v>607</v>
      </c>
      <c r="C778" t="s">
        <v>477</v>
      </c>
      <c r="D778" t="s">
        <v>336</v>
      </c>
      <c r="E778" t="s">
        <v>102</v>
      </c>
      <c r="F778">
        <v>40700</v>
      </c>
      <c r="G778" t="s">
        <v>911</v>
      </c>
      <c r="I778" t="s">
        <v>186</v>
      </c>
      <c r="J778">
        <v>2026</v>
      </c>
      <c r="K778">
        <v>7</v>
      </c>
      <c r="L778" t="s">
        <v>94</v>
      </c>
      <c r="M778">
        <v>-320.28199035</v>
      </c>
      <c r="N778">
        <v>1</v>
      </c>
      <c r="O778">
        <v>-320.28199035</v>
      </c>
      <c r="P778" t="s">
        <v>615</v>
      </c>
      <c r="Q778">
        <v>1</v>
      </c>
    </row>
    <row r="779" spans="1:17" x14ac:dyDescent="0.25">
      <c r="A779" t="s">
        <v>2382</v>
      </c>
      <c r="B779" t="s">
        <v>608</v>
      </c>
      <c r="C779" t="s">
        <v>477</v>
      </c>
      <c r="D779" t="s">
        <v>336</v>
      </c>
      <c r="E779" t="s">
        <v>102</v>
      </c>
      <c r="F779">
        <v>40700</v>
      </c>
      <c r="G779" t="s">
        <v>911</v>
      </c>
      <c r="I779" t="s">
        <v>186</v>
      </c>
      <c r="J779">
        <v>2026</v>
      </c>
      <c r="K779">
        <v>7</v>
      </c>
      <c r="L779" t="s">
        <v>94</v>
      </c>
      <c r="M779">
        <v>-266.42061949999999</v>
      </c>
      <c r="N779">
        <v>1</v>
      </c>
      <c r="O779">
        <v>-266.42061949999999</v>
      </c>
      <c r="P779" t="s">
        <v>615</v>
      </c>
      <c r="Q779">
        <v>1</v>
      </c>
    </row>
    <row r="780" spans="1:17" x14ac:dyDescent="0.25">
      <c r="A780" t="s">
        <v>2382</v>
      </c>
      <c r="B780" t="s">
        <v>810</v>
      </c>
      <c r="C780" t="s">
        <v>477</v>
      </c>
      <c r="D780" t="s">
        <v>336</v>
      </c>
      <c r="E780" t="s">
        <v>102</v>
      </c>
      <c r="F780">
        <v>40700</v>
      </c>
      <c r="G780" t="s">
        <v>911</v>
      </c>
      <c r="I780" t="s">
        <v>186</v>
      </c>
      <c r="J780">
        <v>2026</v>
      </c>
      <c r="K780">
        <v>7</v>
      </c>
      <c r="L780" t="s">
        <v>94</v>
      </c>
      <c r="M780">
        <v>-134.5353849</v>
      </c>
      <c r="N780">
        <v>1</v>
      </c>
      <c r="O780">
        <v>-134.5353849</v>
      </c>
      <c r="P780" t="s">
        <v>615</v>
      </c>
      <c r="Q780">
        <v>1</v>
      </c>
    </row>
    <row r="781" spans="1:17" x14ac:dyDescent="0.25">
      <c r="A781" t="s">
        <v>2382</v>
      </c>
      <c r="B781" t="s">
        <v>609</v>
      </c>
      <c r="C781" t="s">
        <v>610</v>
      </c>
      <c r="D781" t="s">
        <v>336</v>
      </c>
      <c r="E781" t="s">
        <v>102</v>
      </c>
      <c r="F781">
        <v>40700</v>
      </c>
      <c r="G781" t="s">
        <v>911</v>
      </c>
      <c r="I781" t="s">
        <v>186</v>
      </c>
      <c r="J781">
        <v>2026</v>
      </c>
      <c r="K781">
        <v>7</v>
      </c>
      <c r="L781" t="s">
        <v>94</v>
      </c>
      <c r="M781">
        <v>-19472.724428149999</v>
      </c>
      <c r="N781">
        <v>1</v>
      </c>
      <c r="O781">
        <v>-19472.724428149999</v>
      </c>
      <c r="P781" t="s">
        <v>615</v>
      </c>
      <c r="Q781">
        <v>1</v>
      </c>
    </row>
    <row r="782" spans="1:17" x14ac:dyDescent="0.25">
      <c r="A782" t="s">
        <v>2699</v>
      </c>
      <c r="B782" t="s">
        <v>3103</v>
      </c>
      <c r="C782" t="s">
        <v>576</v>
      </c>
      <c r="D782" t="s">
        <v>336</v>
      </c>
      <c r="E782" t="s">
        <v>102</v>
      </c>
      <c r="F782">
        <v>40700</v>
      </c>
      <c r="G782" t="s">
        <v>911</v>
      </c>
      <c r="I782" t="s">
        <v>186</v>
      </c>
      <c r="J782">
        <v>2026</v>
      </c>
      <c r="K782">
        <v>7</v>
      </c>
      <c r="L782" t="s">
        <v>94</v>
      </c>
      <c r="M782">
        <v>-134.79466839999998</v>
      </c>
      <c r="N782">
        <v>1</v>
      </c>
      <c r="O782">
        <v>-134.79466839999998</v>
      </c>
      <c r="P782" t="s">
        <v>615</v>
      </c>
      <c r="Q782">
        <v>1</v>
      </c>
    </row>
    <row r="783" spans="1:17" x14ac:dyDescent="0.25">
      <c r="A783" t="s">
        <v>2516</v>
      </c>
      <c r="B783" t="s">
        <v>586</v>
      </c>
      <c r="C783" t="s">
        <v>296</v>
      </c>
      <c r="D783" t="s">
        <v>336</v>
      </c>
      <c r="E783" t="s">
        <v>101</v>
      </c>
      <c r="F783">
        <v>40700</v>
      </c>
      <c r="G783" t="s">
        <v>911</v>
      </c>
      <c r="I783" t="s">
        <v>3193</v>
      </c>
      <c r="J783">
        <v>2026</v>
      </c>
      <c r="K783">
        <v>7</v>
      </c>
      <c r="L783" t="s">
        <v>94</v>
      </c>
      <c r="M783">
        <v>-9606.7403152000006</v>
      </c>
      <c r="N783">
        <v>1</v>
      </c>
      <c r="O783">
        <v>-9606.7403152000006</v>
      </c>
      <c r="P783" t="s">
        <v>615</v>
      </c>
      <c r="Q783" t="s">
        <v>96</v>
      </c>
    </row>
    <row r="784" spans="1:17" x14ac:dyDescent="0.25">
      <c r="A784" t="s">
        <v>2516</v>
      </c>
      <c r="B784" t="s">
        <v>629</v>
      </c>
      <c r="C784" t="s">
        <v>296</v>
      </c>
      <c r="D784" t="s">
        <v>336</v>
      </c>
      <c r="E784" t="s">
        <v>105</v>
      </c>
      <c r="F784">
        <v>40700</v>
      </c>
      <c r="G784" t="s">
        <v>911</v>
      </c>
      <c r="I784" t="s">
        <v>111</v>
      </c>
      <c r="J784">
        <v>2026</v>
      </c>
      <c r="K784">
        <v>7</v>
      </c>
      <c r="L784" t="s">
        <v>94</v>
      </c>
      <c r="M784">
        <v>457.76574901023395</v>
      </c>
      <c r="N784">
        <v>1</v>
      </c>
      <c r="O784">
        <v>457.76574901023395</v>
      </c>
      <c r="P784" t="s">
        <v>615</v>
      </c>
      <c r="Q784">
        <v>0</v>
      </c>
    </row>
    <row r="785" spans="1:17" x14ac:dyDescent="0.25">
      <c r="A785" t="s">
        <v>2516</v>
      </c>
      <c r="B785" t="s">
        <v>630</v>
      </c>
      <c r="C785" t="s">
        <v>296</v>
      </c>
      <c r="D785" t="s">
        <v>336</v>
      </c>
      <c r="E785" t="s">
        <v>105</v>
      </c>
      <c r="F785">
        <v>40700</v>
      </c>
      <c r="G785" t="s">
        <v>911</v>
      </c>
      <c r="I785" t="s">
        <v>111</v>
      </c>
      <c r="J785">
        <v>2026</v>
      </c>
      <c r="K785">
        <v>7</v>
      </c>
      <c r="L785" t="s">
        <v>94</v>
      </c>
      <c r="M785">
        <v>332.58628858321651</v>
      </c>
      <c r="N785">
        <v>1</v>
      </c>
      <c r="O785">
        <v>332.58628858321651</v>
      </c>
      <c r="P785" t="s">
        <v>615</v>
      </c>
      <c r="Q785">
        <v>0</v>
      </c>
    </row>
    <row r="786" spans="1:17" x14ac:dyDescent="0.25">
      <c r="A786" t="s">
        <v>2516</v>
      </c>
      <c r="B786" t="s">
        <v>631</v>
      </c>
      <c r="C786" t="s">
        <v>296</v>
      </c>
      <c r="D786" t="s">
        <v>336</v>
      </c>
      <c r="E786" t="s">
        <v>102</v>
      </c>
      <c r="F786">
        <v>40700</v>
      </c>
      <c r="G786" t="s">
        <v>911</v>
      </c>
      <c r="I786" t="s">
        <v>125</v>
      </c>
      <c r="J786">
        <v>2026</v>
      </c>
      <c r="K786">
        <v>7</v>
      </c>
      <c r="L786" t="s">
        <v>94</v>
      </c>
      <c r="M786">
        <v>699.7982179800797</v>
      </c>
      <c r="N786">
        <v>1</v>
      </c>
      <c r="O786">
        <v>699.7982179800797</v>
      </c>
      <c r="P786" t="s">
        <v>615</v>
      </c>
      <c r="Q786">
        <v>1</v>
      </c>
    </row>
    <row r="787" spans="1:17" x14ac:dyDescent="0.25">
      <c r="A787" t="s">
        <v>2516</v>
      </c>
      <c r="B787" t="s">
        <v>631</v>
      </c>
      <c r="C787" t="s">
        <v>296</v>
      </c>
      <c r="D787" t="s">
        <v>336</v>
      </c>
      <c r="E787" t="s">
        <v>104</v>
      </c>
      <c r="F787">
        <v>40700</v>
      </c>
      <c r="G787" t="s">
        <v>911</v>
      </c>
      <c r="I787" t="s">
        <v>120</v>
      </c>
      <c r="J787">
        <v>2026</v>
      </c>
      <c r="K787">
        <v>7</v>
      </c>
      <c r="L787" t="s">
        <v>94</v>
      </c>
      <c r="M787">
        <v>176.33323495037072</v>
      </c>
      <c r="N787">
        <v>1</v>
      </c>
      <c r="O787">
        <v>176.33323495037072</v>
      </c>
      <c r="P787" t="s">
        <v>615</v>
      </c>
      <c r="Q787">
        <v>0</v>
      </c>
    </row>
    <row r="788" spans="1:17" x14ac:dyDescent="0.25">
      <c r="A788" t="s">
        <v>2516</v>
      </c>
      <c r="B788" t="s">
        <v>631</v>
      </c>
      <c r="C788" t="s">
        <v>296</v>
      </c>
      <c r="D788" t="s">
        <v>336</v>
      </c>
      <c r="E788" t="s">
        <v>105</v>
      </c>
      <c r="F788">
        <v>40700</v>
      </c>
      <c r="G788" t="s">
        <v>911</v>
      </c>
      <c r="I788" t="s">
        <v>111</v>
      </c>
      <c r="J788">
        <v>2026</v>
      </c>
      <c r="K788">
        <v>7</v>
      </c>
      <c r="L788" t="s">
        <v>94</v>
      </c>
      <c r="M788">
        <v>355.67264850187001</v>
      </c>
      <c r="N788">
        <v>1</v>
      </c>
      <c r="O788">
        <v>355.67264850187001</v>
      </c>
      <c r="P788" t="s">
        <v>615</v>
      </c>
      <c r="Q788">
        <v>0</v>
      </c>
    </row>
    <row r="789" spans="1:17" x14ac:dyDescent="0.25">
      <c r="A789" t="s">
        <v>2516</v>
      </c>
      <c r="B789" t="s">
        <v>632</v>
      </c>
      <c r="C789" t="s">
        <v>296</v>
      </c>
      <c r="D789" t="s">
        <v>336</v>
      </c>
      <c r="E789" t="s">
        <v>105</v>
      </c>
      <c r="F789">
        <v>40700</v>
      </c>
      <c r="G789" t="s">
        <v>911</v>
      </c>
      <c r="I789" t="s">
        <v>111</v>
      </c>
      <c r="J789">
        <v>2026</v>
      </c>
      <c r="K789">
        <v>7</v>
      </c>
      <c r="L789" t="s">
        <v>94</v>
      </c>
      <c r="M789">
        <v>350.07944071546422</v>
      </c>
      <c r="N789">
        <v>1</v>
      </c>
      <c r="O789">
        <v>350.07944071546422</v>
      </c>
      <c r="P789" t="s">
        <v>615</v>
      </c>
      <c r="Q789">
        <v>0</v>
      </c>
    </row>
    <row r="790" spans="1:17" x14ac:dyDescent="0.25">
      <c r="A790" t="s">
        <v>2516</v>
      </c>
      <c r="B790" t="s">
        <v>633</v>
      </c>
      <c r="C790" t="s">
        <v>296</v>
      </c>
      <c r="D790" t="s">
        <v>336</v>
      </c>
      <c r="E790" t="s">
        <v>102</v>
      </c>
      <c r="F790">
        <v>40700</v>
      </c>
      <c r="G790" t="s">
        <v>911</v>
      </c>
      <c r="I790" t="s">
        <v>125</v>
      </c>
      <c r="J790">
        <v>2026</v>
      </c>
      <c r="K790">
        <v>7</v>
      </c>
      <c r="L790" t="s">
        <v>94</v>
      </c>
      <c r="M790">
        <v>119.287974219099</v>
      </c>
      <c r="N790">
        <v>1</v>
      </c>
      <c r="O790">
        <v>119.287974219099</v>
      </c>
      <c r="P790" t="s">
        <v>615</v>
      </c>
      <c r="Q790">
        <v>1</v>
      </c>
    </row>
    <row r="791" spans="1:17" x14ac:dyDescent="0.25">
      <c r="A791" t="s">
        <v>2516</v>
      </c>
      <c r="B791" t="s">
        <v>633</v>
      </c>
      <c r="C791" t="s">
        <v>296</v>
      </c>
      <c r="D791" t="s">
        <v>336</v>
      </c>
      <c r="E791" t="s">
        <v>104</v>
      </c>
      <c r="F791">
        <v>40700</v>
      </c>
      <c r="G791" t="s">
        <v>911</v>
      </c>
      <c r="I791" t="s">
        <v>120</v>
      </c>
      <c r="J791">
        <v>2026</v>
      </c>
      <c r="K791">
        <v>7</v>
      </c>
      <c r="L791" t="s">
        <v>94</v>
      </c>
      <c r="M791">
        <v>189.9585152637865</v>
      </c>
      <c r="N791">
        <v>1</v>
      </c>
      <c r="O791">
        <v>189.9585152637865</v>
      </c>
      <c r="P791" t="s">
        <v>615</v>
      </c>
      <c r="Q791">
        <v>0</v>
      </c>
    </row>
    <row r="792" spans="1:17" x14ac:dyDescent="0.25">
      <c r="A792" t="s">
        <v>2516</v>
      </c>
      <c r="B792" t="s">
        <v>633</v>
      </c>
      <c r="C792" t="s">
        <v>296</v>
      </c>
      <c r="D792" t="s">
        <v>336</v>
      </c>
      <c r="E792" t="s">
        <v>105</v>
      </c>
      <c r="F792">
        <v>40700</v>
      </c>
      <c r="G792" t="s">
        <v>911</v>
      </c>
      <c r="I792" t="s">
        <v>111</v>
      </c>
      <c r="J792">
        <v>2026</v>
      </c>
      <c r="K792">
        <v>7</v>
      </c>
      <c r="L792" t="s">
        <v>94</v>
      </c>
      <c r="M792">
        <v>233.38629381030952</v>
      </c>
      <c r="N792">
        <v>1</v>
      </c>
      <c r="O792">
        <v>233.38629381030952</v>
      </c>
      <c r="P792" t="s">
        <v>615</v>
      </c>
      <c r="Q792">
        <v>0</v>
      </c>
    </row>
    <row r="793" spans="1:17" x14ac:dyDescent="0.25">
      <c r="A793" t="s">
        <v>2516</v>
      </c>
      <c r="B793" t="s">
        <v>3194</v>
      </c>
      <c r="C793" t="s">
        <v>296</v>
      </c>
      <c r="D793" t="s">
        <v>336</v>
      </c>
      <c r="E793" t="s">
        <v>104</v>
      </c>
      <c r="F793">
        <v>40700</v>
      </c>
      <c r="G793" t="s">
        <v>911</v>
      </c>
      <c r="I793" t="s">
        <v>120</v>
      </c>
      <c r="J793">
        <v>2026</v>
      </c>
      <c r="K793">
        <v>7</v>
      </c>
      <c r="L793" t="s">
        <v>94</v>
      </c>
      <c r="M793">
        <v>189.9585152637865</v>
      </c>
      <c r="N793">
        <v>1</v>
      </c>
      <c r="O793">
        <v>189.9585152637865</v>
      </c>
      <c r="P793" t="s">
        <v>615</v>
      </c>
      <c r="Q793">
        <v>0</v>
      </c>
    </row>
    <row r="794" spans="1:17" x14ac:dyDescent="0.25">
      <c r="A794" t="s">
        <v>2516</v>
      </c>
      <c r="B794" t="s">
        <v>3194</v>
      </c>
      <c r="C794" t="s">
        <v>296</v>
      </c>
      <c r="D794" t="s">
        <v>336</v>
      </c>
      <c r="E794" t="s">
        <v>105</v>
      </c>
      <c r="F794">
        <v>40700</v>
      </c>
      <c r="G794" t="s">
        <v>911</v>
      </c>
      <c r="I794" t="s">
        <v>111</v>
      </c>
      <c r="J794">
        <v>2026</v>
      </c>
      <c r="K794">
        <v>7</v>
      </c>
      <c r="L794" t="s">
        <v>94</v>
      </c>
      <c r="M794">
        <v>116.69314690515476</v>
      </c>
      <c r="N794">
        <v>1</v>
      </c>
      <c r="O794">
        <v>116.69314690515476</v>
      </c>
      <c r="P794" t="s">
        <v>615</v>
      </c>
      <c r="Q794">
        <v>0</v>
      </c>
    </row>
    <row r="795" spans="1:17" x14ac:dyDescent="0.25">
      <c r="A795" t="s">
        <v>2516</v>
      </c>
      <c r="B795" t="s">
        <v>634</v>
      </c>
      <c r="C795" t="s">
        <v>296</v>
      </c>
      <c r="D795" t="s">
        <v>336</v>
      </c>
      <c r="E795" t="s">
        <v>105</v>
      </c>
      <c r="F795">
        <v>40700</v>
      </c>
      <c r="G795" t="s">
        <v>911</v>
      </c>
      <c r="I795" t="s">
        <v>111</v>
      </c>
      <c r="J795">
        <v>2026</v>
      </c>
      <c r="K795">
        <v>7</v>
      </c>
      <c r="L795" t="s">
        <v>94</v>
      </c>
      <c r="M795">
        <v>177.83632425093501</v>
      </c>
      <c r="N795">
        <v>1</v>
      </c>
      <c r="O795">
        <v>177.83632425093501</v>
      </c>
      <c r="P795" t="s">
        <v>615</v>
      </c>
      <c r="Q795">
        <v>0</v>
      </c>
    </row>
    <row r="796" spans="1:17" x14ac:dyDescent="0.25">
      <c r="A796" t="s">
        <v>2516</v>
      </c>
      <c r="B796" t="s">
        <v>635</v>
      </c>
      <c r="C796" t="s">
        <v>296</v>
      </c>
      <c r="D796" t="s">
        <v>336</v>
      </c>
      <c r="E796" t="s">
        <v>105</v>
      </c>
      <c r="F796">
        <v>40700</v>
      </c>
      <c r="G796" t="s">
        <v>911</v>
      </c>
      <c r="I796" t="s">
        <v>111</v>
      </c>
      <c r="J796">
        <v>2026</v>
      </c>
      <c r="K796">
        <v>7</v>
      </c>
      <c r="L796" t="s">
        <v>94</v>
      </c>
      <c r="M796">
        <v>440.17706980181549</v>
      </c>
      <c r="N796">
        <v>1</v>
      </c>
      <c r="O796">
        <v>440.17706980181549</v>
      </c>
      <c r="P796" t="s">
        <v>615</v>
      </c>
      <c r="Q796">
        <v>0</v>
      </c>
    </row>
    <row r="797" spans="1:17" x14ac:dyDescent="0.25">
      <c r="A797" t="s">
        <v>2516</v>
      </c>
      <c r="B797" t="s">
        <v>636</v>
      </c>
      <c r="C797" t="s">
        <v>296</v>
      </c>
      <c r="D797" t="s">
        <v>336</v>
      </c>
      <c r="E797" t="s">
        <v>102</v>
      </c>
      <c r="F797">
        <v>40700</v>
      </c>
      <c r="G797" t="s">
        <v>911</v>
      </c>
      <c r="I797" t="s">
        <v>125</v>
      </c>
      <c r="J797">
        <v>2026</v>
      </c>
      <c r="K797">
        <v>7</v>
      </c>
      <c r="L797" t="s">
        <v>94</v>
      </c>
      <c r="M797">
        <v>119.287974219099</v>
      </c>
      <c r="N797">
        <v>1</v>
      </c>
      <c r="O797">
        <v>119.287974219099</v>
      </c>
      <c r="P797" t="s">
        <v>615</v>
      </c>
      <c r="Q797">
        <v>1</v>
      </c>
    </row>
    <row r="798" spans="1:17" x14ac:dyDescent="0.25">
      <c r="A798" t="s">
        <v>2516</v>
      </c>
      <c r="B798" t="s">
        <v>636</v>
      </c>
      <c r="C798" t="s">
        <v>296</v>
      </c>
      <c r="D798" t="s">
        <v>336</v>
      </c>
      <c r="E798" t="s">
        <v>104</v>
      </c>
      <c r="F798">
        <v>40700</v>
      </c>
      <c r="G798" t="s">
        <v>911</v>
      </c>
      <c r="I798" t="s">
        <v>120</v>
      </c>
      <c r="J798">
        <v>2026</v>
      </c>
      <c r="K798">
        <v>7</v>
      </c>
      <c r="L798" t="s">
        <v>94</v>
      </c>
      <c r="M798">
        <v>176.33323495037072</v>
      </c>
      <c r="N798">
        <v>1</v>
      </c>
      <c r="O798">
        <v>176.33323495037072</v>
      </c>
      <c r="P798" t="s">
        <v>615</v>
      </c>
      <c r="Q798">
        <v>0</v>
      </c>
    </row>
    <row r="799" spans="1:17" x14ac:dyDescent="0.25">
      <c r="A799" t="s">
        <v>2516</v>
      </c>
      <c r="B799" t="s">
        <v>636</v>
      </c>
      <c r="C799" t="s">
        <v>296</v>
      </c>
      <c r="D799" t="s">
        <v>336</v>
      </c>
      <c r="E799" t="s">
        <v>105</v>
      </c>
      <c r="F799">
        <v>40700</v>
      </c>
      <c r="G799" t="s">
        <v>911</v>
      </c>
      <c r="I799" t="s">
        <v>111</v>
      </c>
      <c r="J799">
        <v>2026</v>
      </c>
      <c r="K799">
        <v>7</v>
      </c>
      <c r="L799" t="s">
        <v>94</v>
      </c>
      <c r="M799">
        <v>355.67264850187001</v>
      </c>
      <c r="N799">
        <v>1</v>
      </c>
      <c r="O799">
        <v>355.67264850187001</v>
      </c>
      <c r="P799" t="s">
        <v>615</v>
      </c>
      <c r="Q799">
        <v>0</v>
      </c>
    </row>
    <row r="800" spans="1:17" x14ac:dyDescent="0.25">
      <c r="A800" t="s">
        <v>2516</v>
      </c>
      <c r="B800" t="s">
        <v>638</v>
      </c>
      <c r="C800" t="s">
        <v>296</v>
      </c>
      <c r="D800" t="s">
        <v>336</v>
      </c>
      <c r="E800" t="s">
        <v>105</v>
      </c>
      <c r="F800">
        <v>40700</v>
      </c>
      <c r="G800" t="s">
        <v>911</v>
      </c>
      <c r="I800" t="s">
        <v>111</v>
      </c>
      <c r="J800">
        <v>2026</v>
      </c>
      <c r="K800">
        <v>7</v>
      </c>
      <c r="L800" t="s">
        <v>94</v>
      </c>
      <c r="M800">
        <v>126.25365265089675</v>
      </c>
      <c r="N800">
        <v>1</v>
      </c>
      <c r="O800">
        <v>126.25365265089675</v>
      </c>
      <c r="P800" t="s">
        <v>615</v>
      </c>
      <c r="Q800">
        <v>0</v>
      </c>
    </row>
    <row r="801" spans="1:17" x14ac:dyDescent="0.25">
      <c r="A801" t="s">
        <v>2516</v>
      </c>
      <c r="B801" t="s">
        <v>639</v>
      </c>
      <c r="C801" t="s">
        <v>296</v>
      </c>
      <c r="D801" t="s">
        <v>336</v>
      </c>
      <c r="E801" t="s">
        <v>102</v>
      </c>
      <c r="F801">
        <v>40700</v>
      </c>
      <c r="G801" t="s">
        <v>911</v>
      </c>
      <c r="I801" t="s">
        <v>125</v>
      </c>
      <c r="J801">
        <v>2026</v>
      </c>
      <c r="K801">
        <v>7</v>
      </c>
      <c r="L801" t="s">
        <v>94</v>
      </c>
      <c r="M801">
        <v>1040.309354821135</v>
      </c>
      <c r="N801">
        <v>1</v>
      </c>
      <c r="O801">
        <v>1040.309354821135</v>
      </c>
      <c r="P801" t="s">
        <v>615</v>
      </c>
      <c r="Q801">
        <v>1</v>
      </c>
    </row>
    <row r="802" spans="1:17" x14ac:dyDescent="0.25">
      <c r="A802" t="s">
        <v>2516</v>
      </c>
      <c r="B802" t="s">
        <v>639</v>
      </c>
      <c r="C802" t="s">
        <v>296</v>
      </c>
      <c r="D802" t="s">
        <v>336</v>
      </c>
      <c r="E802" t="s">
        <v>104</v>
      </c>
      <c r="F802">
        <v>40700</v>
      </c>
      <c r="G802" t="s">
        <v>911</v>
      </c>
      <c r="I802" t="s">
        <v>120</v>
      </c>
      <c r="J802">
        <v>2026</v>
      </c>
      <c r="K802">
        <v>7</v>
      </c>
      <c r="L802" t="s">
        <v>94</v>
      </c>
      <c r="M802">
        <v>800.01001994753005</v>
      </c>
      <c r="N802">
        <v>1</v>
      </c>
      <c r="O802">
        <v>800.01001994753005</v>
      </c>
      <c r="P802" t="s">
        <v>615</v>
      </c>
      <c r="Q802">
        <v>0</v>
      </c>
    </row>
    <row r="803" spans="1:17" x14ac:dyDescent="0.25">
      <c r="A803" t="s">
        <v>2516</v>
      </c>
      <c r="B803" t="s">
        <v>639</v>
      </c>
      <c r="C803" t="s">
        <v>296</v>
      </c>
      <c r="D803" t="s">
        <v>336</v>
      </c>
      <c r="E803" t="s">
        <v>105</v>
      </c>
      <c r="F803">
        <v>40700</v>
      </c>
      <c r="G803" t="s">
        <v>911</v>
      </c>
      <c r="I803" t="s">
        <v>111</v>
      </c>
      <c r="J803">
        <v>2026</v>
      </c>
      <c r="K803">
        <v>7</v>
      </c>
      <c r="L803" t="s">
        <v>94</v>
      </c>
      <c r="M803">
        <v>757.52191590538041</v>
      </c>
      <c r="N803">
        <v>1</v>
      </c>
      <c r="O803">
        <v>757.52191590538041</v>
      </c>
      <c r="P803" t="s">
        <v>615</v>
      </c>
      <c r="Q803">
        <v>0</v>
      </c>
    </row>
    <row r="804" spans="1:17" x14ac:dyDescent="0.25">
      <c r="A804" t="s">
        <v>2516</v>
      </c>
      <c r="B804" t="s">
        <v>640</v>
      </c>
      <c r="C804" t="s">
        <v>296</v>
      </c>
      <c r="D804" t="s">
        <v>336</v>
      </c>
      <c r="E804" t="s">
        <v>102</v>
      </c>
      <c r="F804">
        <v>40700</v>
      </c>
      <c r="G804" t="s">
        <v>911</v>
      </c>
      <c r="I804" t="s">
        <v>125</v>
      </c>
      <c r="J804">
        <v>2026</v>
      </c>
      <c r="K804">
        <v>7</v>
      </c>
      <c r="L804" t="s">
        <v>94</v>
      </c>
      <c r="M804">
        <v>2374.5891800750001</v>
      </c>
      <c r="N804">
        <v>1</v>
      </c>
      <c r="O804">
        <v>2374.5891800750001</v>
      </c>
      <c r="P804" t="s">
        <v>615</v>
      </c>
      <c r="Q804">
        <v>1</v>
      </c>
    </row>
    <row r="805" spans="1:17" x14ac:dyDescent="0.25">
      <c r="A805" t="s">
        <v>2516</v>
      </c>
      <c r="B805" t="s">
        <v>640</v>
      </c>
      <c r="C805" t="s">
        <v>296</v>
      </c>
      <c r="D805" t="s">
        <v>336</v>
      </c>
      <c r="E805" t="s">
        <v>104</v>
      </c>
      <c r="F805">
        <v>40700</v>
      </c>
      <c r="G805" t="s">
        <v>911</v>
      </c>
      <c r="I805" t="s">
        <v>120</v>
      </c>
      <c r="J805">
        <v>2026</v>
      </c>
      <c r="K805">
        <v>7</v>
      </c>
      <c r="L805" t="s">
        <v>94</v>
      </c>
      <c r="M805">
        <v>2125.9550776799997</v>
      </c>
      <c r="N805">
        <v>1</v>
      </c>
      <c r="O805">
        <v>2125.9550776799997</v>
      </c>
      <c r="P805" t="s">
        <v>615</v>
      </c>
      <c r="Q805">
        <v>0</v>
      </c>
    </row>
    <row r="806" spans="1:17" x14ac:dyDescent="0.25">
      <c r="A806" t="s">
        <v>2516</v>
      </c>
      <c r="B806" t="s">
        <v>640</v>
      </c>
      <c r="C806" t="s">
        <v>296</v>
      </c>
      <c r="D806" t="s">
        <v>336</v>
      </c>
      <c r="E806" t="s">
        <v>105</v>
      </c>
      <c r="F806">
        <v>40700</v>
      </c>
      <c r="G806" t="s">
        <v>911</v>
      </c>
      <c r="I806" t="s">
        <v>111</v>
      </c>
      <c r="J806">
        <v>2026</v>
      </c>
      <c r="K806">
        <v>7</v>
      </c>
      <c r="L806" t="s">
        <v>94</v>
      </c>
      <c r="M806">
        <v>3829.1431798199997</v>
      </c>
      <c r="N806">
        <v>1</v>
      </c>
      <c r="O806">
        <v>3829.1431798199997</v>
      </c>
      <c r="P806" t="s">
        <v>615</v>
      </c>
      <c r="Q806">
        <v>0</v>
      </c>
    </row>
    <row r="807" spans="1:17" x14ac:dyDescent="0.25">
      <c r="A807" t="s">
        <v>2516</v>
      </c>
      <c r="B807" t="s">
        <v>641</v>
      </c>
      <c r="C807" t="s">
        <v>296</v>
      </c>
      <c r="D807" t="s">
        <v>336</v>
      </c>
      <c r="E807" t="s">
        <v>102</v>
      </c>
      <c r="F807">
        <v>40700</v>
      </c>
      <c r="G807" t="s">
        <v>911</v>
      </c>
      <c r="I807" t="s">
        <v>125</v>
      </c>
      <c r="J807">
        <v>2026</v>
      </c>
      <c r="K807">
        <v>7</v>
      </c>
      <c r="L807" t="s">
        <v>94</v>
      </c>
      <c r="M807">
        <v>237.28730767597628</v>
      </c>
      <c r="N807">
        <v>1</v>
      </c>
      <c r="O807">
        <v>237.28730767597628</v>
      </c>
      <c r="P807" t="s">
        <v>615</v>
      </c>
      <c r="Q807">
        <v>1</v>
      </c>
    </row>
    <row r="808" spans="1:17" x14ac:dyDescent="0.25">
      <c r="A808" t="s">
        <v>2516</v>
      </c>
      <c r="B808" t="s">
        <v>641</v>
      </c>
      <c r="C808" t="s">
        <v>296</v>
      </c>
      <c r="D808" t="s">
        <v>336</v>
      </c>
      <c r="E808" t="s">
        <v>105</v>
      </c>
      <c r="F808">
        <v>40700</v>
      </c>
      <c r="G808" t="s">
        <v>911</v>
      </c>
      <c r="I808" t="s">
        <v>111</v>
      </c>
      <c r="J808">
        <v>2026</v>
      </c>
      <c r="K808">
        <v>7</v>
      </c>
      <c r="L808" t="s">
        <v>94</v>
      </c>
      <c r="M808">
        <v>121.03865410484049</v>
      </c>
      <c r="N808">
        <v>1</v>
      </c>
      <c r="O808">
        <v>121.03865410484049</v>
      </c>
      <c r="P808" t="s">
        <v>615</v>
      </c>
      <c r="Q808">
        <v>0</v>
      </c>
    </row>
    <row r="809" spans="1:17" x14ac:dyDescent="0.25">
      <c r="A809" t="s">
        <v>2516</v>
      </c>
      <c r="B809" t="s">
        <v>642</v>
      </c>
      <c r="C809" t="s">
        <v>296</v>
      </c>
      <c r="D809" t="s">
        <v>336</v>
      </c>
      <c r="E809" t="s">
        <v>102</v>
      </c>
      <c r="F809">
        <v>40700</v>
      </c>
      <c r="G809" t="s">
        <v>911</v>
      </c>
      <c r="I809" t="s">
        <v>125</v>
      </c>
      <c r="J809">
        <v>2026</v>
      </c>
      <c r="K809">
        <v>7</v>
      </c>
      <c r="L809" t="s">
        <v>94</v>
      </c>
      <c r="M809">
        <v>119.287974219099</v>
      </c>
      <c r="N809">
        <v>1</v>
      </c>
      <c r="O809">
        <v>119.287974219099</v>
      </c>
      <c r="P809" t="s">
        <v>615</v>
      </c>
      <c r="Q809">
        <v>1</v>
      </c>
    </row>
    <row r="810" spans="1:17" x14ac:dyDescent="0.25">
      <c r="A810" t="s">
        <v>2516</v>
      </c>
      <c r="B810" t="s">
        <v>642</v>
      </c>
      <c r="C810" t="s">
        <v>296</v>
      </c>
      <c r="D810" t="s">
        <v>336</v>
      </c>
      <c r="E810" t="s">
        <v>104</v>
      </c>
      <c r="F810">
        <v>40700</v>
      </c>
      <c r="G810" t="s">
        <v>911</v>
      </c>
      <c r="I810" t="s">
        <v>120</v>
      </c>
      <c r="J810">
        <v>2026</v>
      </c>
      <c r="K810">
        <v>7</v>
      </c>
      <c r="L810" t="s">
        <v>94</v>
      </c>
      <c r="M810">
        <v>199.83484522054201</v>
      </c>
      <c r="N810">
        <v>1</v>
      </c>
      <c r="O810">
        <v>199.83484522054201</v>
      </c>
      <c r="P810" t="s">
        <v>615</v>
      </c>
      <c r="Q810">
        <v>0</v>
      </c>
    </row>
    <row r="811" spans="1:17" x14ac:dyDescent="0.25">
      <c r="A811" t="s">
        <v>2516</v>
      </c>
      <c r="B811" t="s">
        <v>642</v>
      </c>
      <c r="C811" t="s">
        <v>296</v>
      </c>
      <c r="D811" t="s">
        <v>336</v>
      </c>
      <c r="E811" t="s">
        <v>105</v>
      </c>
      <c r="F811">
        <v>40700</v>
      </c>
      <c r="G811" t="s">
        <v>911</v>
      </c>
      <c r="I811" t="s">
        <v>111</v>
      </c>
      <c r="J811">
        <v>2026</v>
      </c>
      <c r="K811">
        <v>7</v>
      </c>
      <c r="L811" t="s">
        <v>94</v>
      </c>
      <c r="M811">
        <v>127.03931411409698</v>
      </c>
      <c r="N811">
        <v>1</v>
      </c>
      <c r="O811">
        <v>127.03931411409698</v>
      </c>
      <c r="P811" t="s">
        <v>615</v>
      </c>
      <c r="Q811">
        <v>0</v>
      </c>
    </row>
    <row r="812" spans="1:17" x14ac:dyDescent="0.25">
      <c r="A812" t="s">
        <v>2516</v>
      </c>
      <c r="B812" t="s">
        <v>643</v>
      </c>
      <c r="C812" t="s">
        <v>296</v>
      </c>
      <c r="D812" t="s">
        <v>336</v>
      </c>
      <c r="E812" t="s">
        <v>105</v>
      </c>
      <c r="F812">
        <v>40700</v>
      </c>
      <c r="G812" t="s">
        <v>911</v>
      </c>
      <c r="I812" t="s">
        <v>111</v>
      </c>
      <c r="J812">
        <v>2026</v>
      </c>
      <c r="K812">
        <v>7</v>
      </c>
      <c r="L812" t="s">
        <v>94</v>
      </c>
      <c r="M812">
        <v>121.70539410586898</v>
      </c>
      <c r="N812">
        <v>1</v>
      </c>
      <c r="O812">
        <v>121.70539410586898</v>
      </c>
      <c r="P812" t="s">
        <v>615</v>
      </c>
      <c r="Q812">
        <v>0</v>
      </c>
    </row>
    <row r="813" spans="1:17" x14ac:dyDescent="0.25">
      <c r="A813" t="s">
        <v>2516</v>
      </c>
      <c r="B813" t="s">
        <v>393</v>
      </c>
      <c r="C813" t="s">
        <v>296</v>
      </c>
      <c r="D813" t="s">
        <v>336</v>
      </c>
      <c r="E813" t="s">
        <v>102</v>
      </c>
      <c r="F813">
        <v>40700</v>
      </c>
      <c r="G813" t="s">
        <v>911</v>
      </c>
      <c r="I813" t="s">
        <v>186</v>
      </c>
      <c r="J813">
        <v>2026</v>
      </c>
      <c r="K813">
        <v>7</v>
      </c>
      <c r="L813" t="s">
        <v>94</v>
      </c>
      <c r="M813">
        <v>1121.6555340109455</v>
      </c>
      <c r="N813">
        <v>1</v>
      </c>
      <c r="O813">
        <v>1121.6555340109455</v>
      </c>
      <c r="P813" t="s">
        <v>615</v>
      </c>
      <c r="Q813">
        <v>1</v>
      </c>
    </row>
    <row r="814" spans="1:17" x14ac:dyDescent="0.25">
      <c r="A814" t="s">
        <v>2516</v>
      </c>
      <c r="B814" t="s">
        <v>393</v>
      </c>
      <c r="C814" t="s">
        <v>296</v>
      </c>
      <c r="D814" t="s">
        <v>336</v>
      </c>
      <c r="E814" t="s">
        <v>105</v>
      </c>
      <c r="F814">
        <v>40700</v>
      </c>
      <c r="G814" t="s">
        <v>911</v>
      </c>
      <c r="I814" t="s">
        <v>109</v>
      </c>
      <c r="J814">
        <v>2026</v>
      </c>
      <c r="K814">
        <v>7</v>
      </c>
      <c r="L814" t="s">
        <v>94</v>
      </c>
      <c r="M814">
        <v>366.89415565368296</v>
      </c>
      <c r="N814">
        <v>1</v>
      </c>
      <c r="O814">
        <v>366.89415565368296</v>
      </c>
      <c r="P814" t="s">
        <v>615</v>
      </c>
      <c r="Q814">
        <v>0</v>
      </c>
    </row>
    <row r="815" spans="1:17" x14ac:dyDescent="0.25">
      <c r="A815" t="s">
        <v>2516</v>
      </c>
      <c r="B815" t="s">
        <v>393</v>
      </c>
      <c r="C815" t="s">
        <v>296</v>
      </c>
      <c r="D815" t="s">
        <v>336</v>
      </c>
      <c r="E815" t="s">
        <v>93</v>
      </c>
      <c r="F815">
        <v>40700</v>
      </c>
      <c r="G815" t="s">
        <v>911</v>
      </c>
      <c r="I815" t="s">
        <v>142</v>
      </c>
      <c r="J815">
        <v>2026</v>
      </c>
      <c r="K815">
        <v>7</v>
      </c>
      <c r="L815" t="s">
        <v>94</v>
      </c>
      <c r="M815">
        <v>89.317816219651249</v>
      </c>
      <c r="N815">
        <v>1</v>
      </c>
      <c r="O815">
        <v>89.317816219651249</v>
      </c>
      <c r="P815" t="s">
        <v>615</v>
      </c>
      <c r="Q815">
        <v>0</v>
      </c>
    </row>
    <row r="816" spans="1:17" x14ac:dyDescent="0.25">
      <c r="A816" t="s">
        <v>2516</v>
      </c>
      <c r="B816" t="s">
        <v>393</v>
      </c>
      <c r="C816" t="s">
        <v>296</v>
      </c>
      <c r="D816" t="s">
        <v>336</v>
      </c>
      <c r="E816" t="s">
        <v>93</v>
      </c>
      <c r="F816">
        <v>40700</v>
      </c>
      <c r="G816" t="s">
        <v>911</v>
      </c>
      <c r="I816" t="s">
        <v>253</v>
      </c>
      <c r="J816">
        <v>2026</v>
      </c>
      <c r="K816">
        <v>7</v>
      </c>
      <c r="L816" t="s">
        <v>94</v>
      </c>
      <c r="M816">
        <v>412.240273852288</v>
      </c>
      <c r="N816">
        <v>1</v>
      </c>
      <c r="O816">
        <v>412.240273852288</v>
      </c>
      <c r="P816" t="s">
        <v>615</v>
      </c>
      <c r="Q816">
        <v>0</v>
      </c>
    </row>
    <row r="817" spans="1:17" x14ac:dyDescent="0.25">
      <c r="A817" t="s">
        <v>2516</v>
      </c>
      <c r="B817" t="s">
        <v>645</v>
      </c>
      <c r="C817" t="s">
        <v>296</v>
      </c>
      <c r="D817" t="s">
        <v>336</v>
      </c>
      <c r="E817" t="s">
        <v>105</v>
      </c>
      <c r="F817">
        <v>40700</v>
      </c>
      <c r="G817" t="s">
        <v>911</v>
      </c>
      <c r="I817" t="s">
        <v>111</v>
      </c>
      <c r="J817">
        <v>2026</v>
      </c>
      <c r="K817">
        <v>7</v>
      </c>
      <c r="L817" t="s">
        <v>94</v>
      </c>
      <c r="M817">
        <v>58.162342662819491</v>
      </c>
      <c r="N817">
        <v>1</v>
      </c>
      <c r="O817">
        <v>58.162342662819491</v>
      </c>
      <c r="P817" t="s">
        <v>615</v>
      </c>
      <c r="Q817">
        <v>0</v>
      </c>
    </row>
    <row r="818" spans="1:17" x14ac:dyDescent="0.25">
      <c r="A818" t="s">
        <v>2516</v>
      </c>
      <c r="B818" t="s">
        <v>646</v>
      </c>
      <c r="C818" t="s">
        <v>296</v>
      </c>
      <c r="D818" t="s">
        <v>336</v>
      </c>
      <c r="E818" t="s">
        <v>93</v>
      </c>
      <c r="F818">
        <v>40700</v>
      </c>
      <c r="G818" t="s">
        <v>911</v>
      </c>
      <c r="I818" t="s">
        <v>650</v>
      </c>
      <c r="J818">
        <v>2026</v>
      </c>
      <c r="K818">
        <v>7</v>
      </c>
      <c r="L818" t="s">
        <v>94</v>
      </c>
      <c r="M818">
        <v>1409.7885901279287</v>
      </c>
      <c r="N818">
        <v>1</v>
      </c>
      <c r="O818">
        <v>1409.7885901279287</v>
      </c>
      <c r="P818" t="s">
        <v>615</v>
      </c>
      <c r="Q818">
        <v>1</v>
      </c>
    </row>
    <row r="819" spans="1:17" x14ac:dyDescent="0.25">
      <c r="A819" t="s">
        <v>2516</v>
      </c>
      <c r="B819" t="s">
        <v>651</v>
      </c>
      <c r="C819" t="s">
        <v>296</v>
      </c>
      <c r="D819" t="s">
        <v>336</v>
      </c>
      <c r="E819" t="s">
        <v>93</v>
      </c>
      <c r="F819">
        <v>40700</v>
      </c>
      <c r="G819" t="s">
        <v>911</v>
      </c>
      <c r="I819" t="s">
        <v>650</v>
      </c>
      <c r="J819">
        <v>2026</v>
      </c>
      <c r="K819">
        <v>7</v>
      </c>
      <c r="L819" t="s">
        <v>94</v>
      </c>
      <c r="M819">
        <v>510.78327628500028</v>
      </c>
      <c r="N819">
        <v>1</v>
      </c>
      <c r="O819">
        <v>510.78327628500028</v>
      </c>
      <c r="P819" t="s">
        <v>615</v>
      </c>
      <c r="Q819">
        <v>1</v>
      </c>
    </row>
    <row r="820" spans="1:17" x14ac:dyDescent="0.25">
      <c r="A820" t="s">
        <v>2539</v>
      </c>
      <c r="B820" t="s">
        <v>656</v>
      </c>
      <c r="C820" t="s">
        <v>657</v>
      </c>
      <c r="D820" t="s">
        <v>336</v>
      </c>
      <c r="E820" t="s">
        <v>93</v>
      </c>
      <c r="F820">
        <v>40700</v>
      </c>
      <c r="G820" t="s">
        <v>911</v>
      </c>
      <c r="I820" t="s">
        <v>658</v>
      </c>
      <c r="J820">
        <v>2026</v>
      </c>
      <c r="K820">
        <v>7</v>
      </c>
      <c r="L820" t="s">
        <v>94</v>
      </c>
      <c r="M820">
        <v>1009.4866562550002</v>
      </c>
      <c r="N820">
        <v>1</v>
      </c>
      <c r="O820">
        <v>1009.4866562550002</v>
      </c>
      <c r="P820" t="s">
        <v>615</v>
      </c>
      <c r="Q820">
        <v>0</v>
      </c>
    </row>
    <row r="821" spans="1:17" x14ac:dyDescent="0.25">
      <c r="A821" t="s">
        <v>2539</v>
      </c>
      <c r="B821" t="s">
        <v>659</v>
      </c>
      <c r="C821" t="s">
        <v>657</v>
      </c>
      <c r="D821" t="s">
        <v>336</v>
      </c>
      <c r="E821" t="s">
        <v>105</v>
      </c>
      <c r="F821">
        <v>40700</v>
      </c>
      <c r="G821" t="s">
        <v>911</v>
      </c>
      <c r="I821" t="s">
        <v>109</v>
      </c>
      <c r="J821">
        <v>2026</v>
      </c>
      <c r="K821">
        <v>7</v>
      </c>
      <c r="L821" t="s">
        <v>94</v>
      </c>
      <c r="M821">
        <v>409.84676236000001</v>
      </c>
      <c r="N821">
        <v>1</v>
      </c>
      <c r="O821">
        <v>409.84676236000001</v>
      </c>
      <c r="P821" t="s">
        <v>615</v>
      </c>
      <c r="Q821">
        <v>0</v>
      </c>
    </row>
    <row r="822" spans="1:17" x14ac:dyDescent="0.25">
      <c r="A822" t="s">
        <v>2539</v>
      </c>
      <c r="B822" t="s">
        <v>659</v>
      </c>
      <c r="C822" t="s">
        <v>657</v>
      </c>
      <c r="D822" t="s">
        <v>336</v>
      </c>
      <c r="E822" t="s">
        <v>93</v>
      </c>
      <c r="F822">
        <v>40700</v>
      </c>
      <c r="G822" t="s">
        <v>911</v>
      </c>
      <c r="I822" t="s">
        <v>253</v>
      </c>
      <c r="J822">
        <v>2026</v>
      </c>
      <c r="K822">
        <v>7</v>
      </c>
      <c r="L822" t="s">
        <v>94</v>
      </c>
      <c r="M822">
        <v>407.95673117500002</v>
      </c>
      <c r="N822">
        <v>1</v>
      </c>
      <c r="O822">
        <v>407.95673117500002</v>
      </c>
      <c r="P822" t="s">
        <v>615</v>
      </c>
      <c r="Q822">
        <v>0</v>
      </c>
    </row>
    <row r="823" spans="1:17" x14ac:dyDescent="0.25">
      <c r="A823" t="s">
        <v>2539</v>
      </c>
      <c r="B823" t="s">
        <v>660</v>
      </c>
      <c r="C823" t="s">
        <v>657</v>
      </c>
      <c r="D823" t="s">
        <v>336</v>
      </c>
      <c r="E823" t="s">
        <v>105</v>
      </c>
      <c r="F823">
        <v>40700</v>
      </c>
      <c r="G823" t="s">
        <v>911</v>
      </c>
      <c r="I823" t="s">
        <v>109</v>
      </c>
      <c r="J823">
        <v>2026</v>
      </c>
      <c r="K823">
        <v>7</v>
      </c>
      <c r="L823" t="s">
        <v>94</v>
      </c>
      <c r="M823">
        <v>409.84676236000001</v>
      </c>
      <c r="N823">
        <v>1</v>
      </c>
      <c r="O823">
        <v>409.84676236000001</v>
      </c>
      <c r="P823" t="s">
        <v>615</v>
      </c>
      <c r="Q823">
        <v>0</v>
      </c>
    </row>
    <row r="824" spans="1:17" x14ac:dyDescent="0.25">
      <c r="A824" t="s">
        <v>2539</v>
      </c>
      <c r="B824" t="s">
        <v>660</v>
      </c>
      <c r="C824" t="s">
        <v>657</v>
      </c>
      <c r="D824" t="s">
        <v>336</v>
      </c>
      <c r="E824" t="s">
        <v>93</v>
      </c>
      <c r="F824">
        <v>40700</v>
      </c>
      <c r="G824" t="s">
        <v>911</v>
      </c>
      <c r="I824" t="s">
        <v>253</v>
      </c>
      <c r="J824">
        <v>2026</v>
      </c>
      <c r="K824">
        <v>7</v>
      </c>
      <c r="L824" t="s">
        <v>94</v>
      </c>
      <c r="M824">
        <v>407.95673117500002</v>
      </c>
      <c r="N824">
        <v>1</v>
      </c>
      <c r="O824">
        <v>407.95673117500002</v>
      </c>
      <c r="P824" t="s">
        <v>615</v>
      </c>
      <c r="Q824">
        <v>0</v>
      </c>
    </row>
    <row r="825" spans="1:17" x14ac:dyDescent="0.25">
      <c r="A825" t="s">
        <v>2539</v>
      </c>
      <c r="B825" t="s">
        <v>661</v>
      </c>
      <c r="C825" t="s">
        <v>657</v>
      </c>
      <c r="D825" t="s">
        <v>336</v>
      </c>
      <c r="E825" t="s">
        <v>105</v>
      </c>
      <c r="F825">
        <v>40700</v>
      </c>
      <c r="G825" t="s">
        <v>911</v>
      </c>
      <c r="I825" t="s">
        <v>109</v>
      </c>
      <c r="J825">
        <v>2026</v>
      </c>
      <c r="K825">
        <v>7</v>
      </c>
      <c r="L825" t="s">
        <v>94</v>
      </c>
      <c r="M825">
        <v>409.84676236000001</v>
      </c>
      <c r="N825">
        <v>1</v>
      </c>
      <c r="O825">
        <v>409.84676236000001</v>
      </c>
      <c r="P825" t="s">
        <v>615</v>
      </c>
      <c r="Q825">
        <v>0</v>
      </c>
    </row>
    <row r="826" spans="1:17" x14ac:dyDescent="0.25">
      <c r="A826" t="s">
        <v>2539</v>
      </c>
      <c r="B826" t="s">
        <v>661</v>
      </c>
      <c r="C826" t="s">
        <v>657</v>
      </c>
      <c r="D826" t="s">
        <v>336</v>
      </c>
      <c r="E826" t="s">
        <v>93</v>
      </c>
      <c r="F826">
        <v>40700</v>
      </c>
      <c r="G826" t="s">
        <v>911</v>
      </c>
      <c r="I826" t="s">
        <v>253</v>
      </c>
      <c r="J826">
        <v>2026</v>
      </c>
      <c r="K826">
        <v>7</v>
      </c>
      <c r="L826" t="s">
        <v>94</v>
      </c>
      <c r="M826">
        <v>407.95673117500002</v>
      </c>
      <c r="N826">
        <v>1</v>
      </c>
      <c r="O826">
        <v>407.95673117500002</v>
      </c>
      <c r="P826" t="s">
        <v>615</v>
      </c>
      <c r="Q826">
        <v>0</v>
      </c>
    </row>
    <row r="827" spans="1:17" x14ac:dyDescent="0.25">
      <c r="A827" t="s">
        <v>2382</v>
      </c>
      <c r="B827" t="s">
        <v>394</v>
      </c>
      <c r="C827" t="s">
        <v>395</v>
      </c>
      <c r="D827" t="s">
        <v>336</v>
      </c>
      <c r="E827" t="s">
        <v>104</v>
      </c>
      <c r="F827">
        <v>40700</v>
      </c>
      <c r="G827" t="s">
        <v>911</v>
      </c>
      <c r="I827" t="s">
        <v>245</v>
      </c>
      <c r="J827">
        <v>2026</v>
      </c>
      <c r="K827">
        <v>7</v>
      </c>
      <c r="L827" t="s">
        <v>94</v>
      </c>
      <c r="M827">
        <v>4755.5173302000003</v>
      </c>
      <c r="N827">
        <v>1</v>
      </c>
      <c r="O827">
        <v>4755.5173302000003</v>
      </c>
      <c r="P827" t="s">
        <v>615</v>
      </c>
      <c r="Q827">
        <v>1</v>
      </c>
    </row>
    <row r="828" spans="1:17" x14ac:dyDescent="0.25">
      <c r="A828" t="s">
        <v>2382</v>
      </c>
      <c r="B828" t="s">
        <v>394</v>
      </c>
      <c r="C828" t="s">
        <v>395</v>
      </c>
      <c r="D828" t="s">
        <v>336</v>
      </c>
      <c r="E828" t="s">
        <v>104</v>
      </c>
      <c r="F828">
        <v>40700</v>
      </c>
      <c r="G828" t="s">
        <v>911</v>
      </c>
      <c r="I828" t="s">
        <v>246</v>
      </c>
      <c r="J828">
        <v>2026</v>
      </c>
      <c r="K828">
        <v>7</v>
      </c>
      <c r="L828" t="s">
        <v>94</v>
      </c>
      <c r="M828">
        <v>865.70402810000007</v>
      </c>
      <c r="N828">
        <v>1</v>
      </c>
      <c r="O828">
        <v>865.70402810000007</v>
      </c>
      <c r="P828" t="s">
        <v>615</v>
      </c>
      <c r="Q828">
        <v>0</v>
      </c>
    </row>
    <row r="829" spans="1:17" x14ac:dyDescent="0.25">
      <c r="A829" t="s">
        <v>2382</v>
      </c>
      <c r="B829" t="s">
        <v>394</v>
      </c>
      <c r="C829" t="s">
        <v>395</v>
      </c>
      <c r="D829" t="s">
        <v>336</v>
      </c>
      <c r="E829" t="s">
        <v>102</v>
      </c>
      <c r="F829">
        <v>40700</v>
      </c>
      <c r="G829" t="s">
        <v>911</v>
      </c>
      <c r="I829" t="s">
        <v>125</v>
      </c>
      <c r="J829">
        <v>2026</v>
      </c>
      <c r="K829">
        <v>7</v>
      </c>
      <c r="L829" t="s">
        <v>94</v>
      </c>
      <c r="M829">
        <v>1552.4134262</v>
      </c>
      <c r="N829">
        <v>1</v>
      </c>
      <c r="O829">
        <v>1552.4134262</v>
      </c>
      <c r="P829" t="s">
        <v>615</v>
      </c>
      <c r="Q829">
        <v>1</v>
      </c>
    </row>
    <row r="830" spans="1:17" x14ac:dyDescent="0.25">
      <c r="A830" t="s">
        <v>2382</v>
      </c>
      <c r="B830" t="s">
        <v>394</v>
      </c>
      <c r="C830" t="s">
        <v>395</v>
      </c>
      <c r="D830" t="s">
        <v>336</v>
      </c>
      <c r="E830" t="s">
        <v>102</v>
      </c>
      <c r="F830">
        <v>40700</v>
      </c>
      <c r="G830" t="s">
        <v>911</v>
      </c>
      <c r="I830" t="s">
        <v>186</v>
      </c>
      <c r="J830">
        <v>2026</v>
      </c>
      <c r="K830">
        <v>7</v>
      </c>
      <c r="L830" t="s">
        <v>94</v>
      </c>
      <c r="M830">
        <v>11144.375658700001</v>
      </c>
      <c r="N830">
        <v>1</v>
      </c>
      <c r="O830">
        <v>11144.375658700001</v>
      </c>
      <c r="P830" t="s">
        <v>615</v>
      </c>
      <c r="Q830">
        <v>1</v>
      </c>
    </row>
    <row r="831" spans="1:17" x14ac:dyDescent="0.25">
      <c r="A831" t="s">
        <v>2382</v>
      </c>
      <c r="B831" t="s">
        <v>394</v>
      </c>
      <c r="C831" t="s">
        <v>395</v>
      </c>
      <c r="D831" t="s">
        <v>336</v>
      </c>
      <c r="E831" t="s">
        <v>93</v>
      </c>
      <c r="F831">
        <v>40700</v>
      </c>
      <c r="G831" t="s">
        <v>911</v>
      </c>
      <c r="I831" t="s">
        <v>191</v>
      </c>
      <c r="J831">
        <v>2026</v>
      </c>
      <c r="K831">
        <v>7</v>
      </c>
      <c r="L831" t="s">
        <v>94</v>
      </c>
      <c r="M831">
        <v>174.594762</v>
      </c>
      <c r="N831">
        <v>1</v>
      </c>
      <c r="O831">
        <v>174.594762</v>
      </c>
      <c r="P831" t="s">
        <v>615</v>
      </c>
      <c r="Q831">
        <v>1</v>
      </c>
    </row>
    <row r="832" spans="1:17" x14ac:dyDescent="0.25">
      <c r="A832" t="s">
        <v>2382</v>
      </c>
      <c r="B832" t="s">
        <v>394</v>
      </c>
      <c r="C832" t="s">
        <v>395</v>
      </c>
      <c r="D832" t="s">
        <v>336</v>
      </c>
      <c r="E832" t="s">
        <v>93</v>
      </c>
      <c r="F832">
        <v>40700</v>
      </c>
      <c r="G832" t="s">
        <v>911</v>
      </c>
      <c r="I832" t="s">
        <v>618</v>
      </c>
      <c r="J832">
        <v>2026</v>
      </c>
      <c r="K832">
        <v>7</v>
      </c>
      <c r="L832" t="s">
        <v>94</v>
      </c>
      <c r="M832">
        <v>232.79301599999999</v>
      </c>
      <c r="N832">
        <v>1</v>
      </c>
      <c r="O832">
        <v>232.79301599999999</v>
      </c>
      <c r="P832" t="s">
        <v>615</v>
      </c>
      <c r="Q832">
        <v>1</v>
      </c>
    </row>
    <row r="833" spans="1:17" x14ac:dyDescent="0.25">
      <c r="A833" t="s">
        <v>2382</v>
      </c>
      <c r="B833" t="s">
        <v>394</v>
      </c>
      <c r="C833" t="s">
        <v>395</v>
      </c>
      <c r="D833" t="s">
        <v>336</v>
      </c>
      <c r="E833" t="s">
        <v>93</v>
      </c>
      <c r="F833">
        <v>40700</v>
      </c>
      <c r="G833" t="s">
        <v>911</v>
      </c>
      <c r="I833" t="s">
        <v>168</v>
      </c>
      <c r="J833">
        <v>2026</v>
      </c>
      <c r="K833">
        <v>7</v>
      </c>
      <c r="L833" t="s">
        <v>94</v>
      </c>
      <c r="M833">
        <v>831.05506760000014</v>
      </c>
      <c r="N833">
        <v>1</v>
      </c>
      <c r="O833">
        <v>831.05506760000014</v>
      </c>
      <c r="P833" t="s">
        <v>615</v>
      </c>
      <c r="Q833">
        <v>0</v>
      </c>
    </row>
    <row r="834" spans="1:17" x14ac:dyDescent="0.25">
      <c r="A834" t="s">
        <v>2382</v>
      </c>
      <c r="B834" t="s">
        <v>394</v>
      </c>
      <c r="C834" t="s">
        <v>395</v>
      </c>
      <c r="D834" t="s">
        <v>336</v>
      </c>
      <c r="E834" t="s">
        <v>93</v>
      </c>
      <c r="F834">
        <v>40700</v>
      </c>
      <c r="G834" t="s">
        <v>911</v>
      </c>
      <c r="I834" t="s">
        <v>194</v>
      </c>
      <c r="J834">
        <v>2026</v>
      </c>
      <c r="K834">
        <v>7</v>
      </c>
      <c r="L834" t="s">
        <v>94</v>
      </c>
      <c r="M834">
        <v>103.8768836</v>
      </c>
      <c r="N834">
        <v>1</v>
      </c>
      <c r="O834">
        <v>103.8768836</v>
      </c>
      <c r="P834" t="s">
        <v>615</v>
      </c>
      <c r="Q834">
        <v>0</v>
      </c>
    </row>
    <row r="835" spans="1:17" x14ac:dyDescent="0.25">
      <c r="A835" t="s">
        <v>2382</v>
      </c>
      <c r="B835" t="s">
        <v>394</v>
      </c>
      <c r="C835" t="s">
        <v>395</v>
      </c>
      <c r="D835" t="s">
        <v>336</v>
      </c>
      <c r="E835" t="s">
        <v>93</v>
      </c>
      <c r="F835">
        <v>40700</v>
      </c>
      <c r="G835" t="s">
        <v>911</v>
      </c>
      <c r="I835" t="s">
        <v>253</v>
      </c>
      <c r="J835">
        <v>2026</v>
      </c>
      <c r="K835">
        <v>7</v>
      </c>
      <c r="L835" t="s">
        <v>94</v>
      </c>
      <c r="M835">
        <v>986.90039210000009</v>
      </c>
      <c r="N835">
        <v>1</v>
      </c>
      <c r="O835">
        <v>986.90039210000009</v>
      </c>
      <c r="P835" t="s">
        <v>615</v>
      </c>
      <c r="Q835">
        <v>0</v>
      </c>
    </row>
    <row r="836" spans="1:17" x14ac:dyDescent="0.25">
      <c r="A836" t="s">
        <v>2382</v>
      </c>
      <c r="B836" t="s">
        <v>394</v>
      </c>
      <c r="C836" t="s">
        <v>395</v>
      </c>
      <c r="D836" t="s">
        <v>336</v>
      </c>
      <c r="E836" t="s">
        <v>104</v>
      </c>
      <c r="F836">
        <v>40700</v>
      </c>
      <c r="G836" t="s">
        <v>911</v>
      </c>
      <c r="I836" t="s">
        <v>118</v>
      </c>
      <c r="J836">
        <v>2026</v>
      </c>
      <c r="K836">
        <v>7</v>
      </c>
      <c r="L836" t="s">
        <v>94</v>
      </c>
      <c r="M836">
        <v>415.54753320000003</v>
      </c>
      <c r="N836">
        <v>1</v>
      </c>
      <c r="O836">
        <v>415.54753320000003</v>
      </c>
      <c r="P836" t="s">
        <v>615</v>
      </c>
      <c r="Q836">
        <v>0</v>
      </c>
    </row>
    <row r="837" spans="1:17" x14ac:dyDescent="0.25">
      <c r="A837" t="s">
        <v>2382</v>
      </c>
      <c r="B837" t="s">
        <v>394</v>
      </c>
      <c r="C837" t="s">
        <v>395</v>
      </c>
      <c r="D837" t="s">
        <v>336</v>
      </c>
      <c r="E837" t="s">
        <v>104</v>
      </c>
      <c r="F837">
        <v>40700</v>
      </c>
      <c r="G837" t="s">
        <v>911</v>
      </c>
      <c r="I837" t="s">
        <v>120</v>
      </c>
      <c r="J837">
        <v>2026</v>
      </c>
      <c r="K837">
        <v>7</v>
      </c>
      <c r="L837" t="s">
        <v>94</v>
      </c>
      <c r="M837">
        <v>865.72402750000015</v>
      </c>
      <c r="N837">
        <v>1</v>
      </c>
      <c r="O837">
        <v>865.72402750000015</v>
      </c>
      <c r="P837" t="s">
        <v>615</v>
      </c>
      <c r="Q837">
        <v>0</v>
      </c>
    </row>
    <row r="838" spans="1:17" x14ac:dyDescent="0.25">
      <c r="A838" t="s">
        <v>2382</v>
      </c>
      <c r="B838" t="s">
        <v>394</v>
      </c>
      <c r="C838" t="s">
        <v>395</v>
      </c>
      <c r="D838" t="s">
        <v>336</v>
      </c>
      <c r="E838" t="s">
        <v>105</v>
      </c>
      <c r="F838">
        <v>40700</v>
      </c>
      <c r="G838" t="s">
        <v>911</v>
      </c>
      <c r="I838" t="s">
        <v>144</v>
      </c>
      <c r="J838">
        <v>2026</v>
      </c>
      <c r="K838">
        <v>7</v>
      </c>
      <c r="L838" t="s">
        <v>94</v>
      </c>
      <c r="M838">
        <v>3383.8984800000003</v>
      </c>
      <c r="N838">
        <v>1</v>
      </c>
      <c r="O838">
        <v>3383.8984800000003</v>
      </c>
      <c r="P838" t="s">
        <v>615</v>
      </c>
      <c r="Q838">
        <v>0</v>
      </c>
    </row>
    <row r="839" spans="1:17" x14ac:dyDescent="0.25">
      <c r="A839" t="s">
        <v>2382</v>
      </c>
      <c r="B839" t="s">
        <v>394</v>
      </c>
      <c r="C839" t="s">
        <v>395</v>
      </c>
      <c r="D839" t="s">
        <v>336</v>
      </c>
      <c r="E839" t="s">
        <v>105</v>
      </c>
      <c r="F839">
        <v>40700</v>
      </c>
      <c r="G839" t="s">
        <v>911</v>
      </c>
      <c r="I839" t="s">
        <v>111</v>
      </c>
      <c r="J839">
        <v>2026</v>
      </c>
      <c r="K839">
        <v>7</v>
      </c>
      <c r="L839" t="s">
        <v>94</v>
      </c>
      <c r="M839">
        <v>247.51257440000001</v>
      </c>
      <c r="N839">
        <v>1</v>
      </c>
      <c r="O839">
        <v>247.51257440000001</v>
      </c>
      <c r="P839" t="s">
        <v>615</v>
      </c>
      <c r="Q839">
        <v>0</v>
      </c>
    </row>
    <row r="840" spans="1:17" x14ac:dyDescent="0.25">
      <c r="A840" t="s">
        <v>2382</v>
      </c>
      <c r="B840" t="s">
        <v>394</v>
      </c>
      <c r="C840" t="s">
        <v>395</v>
      </c>
      <c r="D840" t="s">
        <v>336</v>
      </c>
      <c r="E840" t="s">
        <v>93</v>
      </c>
      <c r="F840">
        <v>40700</v>
      </c>
      <c r="G840" t="s">
        <v>911</v>
      </c>
      <c r="I840" t="s">
        <v>619</v>
      </c>
      <c r="J840">
        <v>2026</v>
      </c>
      <c r="K840">
        <v>7</v>
      </c>
      <c r="L840" t="s">
        <v>94</v>
      </c>
      <c r="M840">
        <v>155.19534400000001</v>
      </c>
      <c r="N840">
        <v>1</v>
      </c>
      <c r="O840">
        <v>155.19534400000001</v>
      </c>
      <c r="P840" t="s">
        <v>615</v>
      </c>
      <c r="Q840">
        <v>1</v>
      </c>
    </row>
    <row r="841" spans="1:17" x14ac:dyDescent="0.25">
      <c r="A841" t="s">
        <v>2382</v>
      </c>
      <c r="B841" t="s">
        <v>620</v>
      </c>
      <c r="C841" t="s">
        <v>395</v>
      </c>
      <c r="D841" t="s">
        <v>336</v>
      </c>
      <c r="E841" t="s">
        <v>105</v>
      </c>
      <c r="F841">
        <v>40700</v>
      </c>
      <c r="G841" t="s">
        <v>911</v>
      </c>
      <c r="I841" t="s">
        <v>144</v>
      </c>
      <c r="J841">
        <v>2026</v>
      </c>
      <c r="K841">
        <v>7</v>
      </c>
      <c r="L841" t="s">
        <v>94</v>
      </c>
      <c r="M841">
        <v>528.73413749999997</v>
      </c>
      <c r="N841">
        <v>1</v>
      </c>
      <c r="O841">
        <v>528.73413749999997</v>
      </c>
      <c r="P841" t="s">
        <v>615</v>
      </c>
      <c r="Q841">
        <v>0</v>
      </c>
    </row>
    <row r="842" spans="1:17" x14ac:dyDescent="0.25">
      <c r="A842" t="s">
        <v>2382</v>
      </c>
      <c r="B842" t="s">
        <v>621</v>
      </c>
      <c r="C842" t="s">
        <v>395</v>
      </c>
      <c r="D842" t="s">
        <v>336</v>
      </c>
      <c r="E842" t="s">
        <v>93</v>
      </c>
      <c r="F842">
        <v>40700</v>
      </c>
      <c r="G842" t="s">
        <v>911</v>
      </c>
      <c r="I842" t="s">
        <v>253</v>
      </c>
      <c r="J842">
        <v>2026</v>
      </c>
      <c r="K842">
        <v>7</v>
      </c>
      <c r="L842" t="s">
        <v>94</v>
      </c>
      <c r="M842">
        <v>888.21335279999994</v>
      </c>
      <c r="N842">
        <v>1</v>
      </c>
      <c r="O842">
        <v>888.21335279999994</v>
      </c>
      <c r="P842" t="s">
        <v>615</v>
      </c>
      <c r="Q842">
        <v>0</v>
      </c>
    </row>
    <row r="843" spans="1:17" x14ac:dyDescent="0.25">
      <c r="A843" t="s">
        <v>2382</v>
      </c>
      <c r="B843" t="s">
        <v>621</v>
      </c>
      <c r="C843" t="s">
        <v>395</v>
      </c>
      <c r="D843" t="s">
        <v>336</v>
      </c>
      <c r="E843" t="s">
        <v>105</v>
      </c>
      <c r="F843">
        <v>40700</v>
      </c>
      <c r="G843" t="s">
        <v>911</v>
      </c>
      <c r="I843" t="s">
        <v>144</v>
      </c>
      <c r="J843">
        <v>2026</v>
      </c>
      <c r="K843">
        <v>7</v>
      </c>
      <c r="L843" t="s">
        <v>94</v>
      </c>
      <c r="M843">
        <v>317.24048249999998</v>
      </c>
      <c r="N843">
        <v>1</v>
      </c>
      <c r="O843">
        <v>317.24048249999998</v>
      </c>
      <c r="P843" t="s">
        <v>615</v>
      </c>
      <c r="Q843">
        <v>0</v>
      </c>
    </row>
    <row r="844" spans="1:17" x14ac:dyDescent="0.25">
      <c r="A844" t="s">
        <v>2382</v>
      </c>
      <c r="B844" t="s">
        <v>621</v>
      </c>
      <c r="C844" t="s">
        <v>395</v>
      </c>
      <c r="D844" t="s">
        <v>336</v>
      </c>
      <c r="E844" t="s">
        <v>105</v>
      </c>
      <c r="F844">
        <v>40700</v>
      </c>
      <c r="G844" t="s">
        <v>911</v>
      </c>
      <c r="I844" t="s">
        <v>158</v>
      </c>
      <c r="J844">
        <v>2026</v>
      </c>
      <c r="K844">
        <v>7</v>
      </c>
      <c r="L844" t="s">
        <v>94</v>
      </c>
      <c r="M844">
        <v>444.10667639999997</v>
      </c>
      <c r="N844">
        <v>1</v>
      </c>
      <c r="O844">
        <v>444.10667639999997</v>
      </c>
      <c r="P844" t="s">
        <v>615</v>
      </c>
      <c r="Q844">
        <v>0</v>
      </c>
    </row>
    <row r="845" spans="1:17" x14ac:dyDescent="0.25">
      <c r="A845" t="s">
        <v>2644</v>
      </c>
      <c r="B845" t="s">
        <v>3195</v>
      </c>
      <c r="C845" t="s">
        <v>2172</v>
      </c>
      <c r="D845" t="s">
        <v>336</v>
      </c>
      <c r="E845" t="s">
        <v>114</v>
      </c>
      <c r="F845">
        <v>40700</v>
      </c>
      <c r="G845" t="s">
        <v>911</v>
      </c>
      <c r="I845" t="s">
        <v>3200</v>
      </c>
      <c r="J845">
        <v>2026</v>
      </c>
      <c r="K845">
        <v>7</v>
      </c>
      <c r="L845" t="s">
        <v>94</v>
      </c>
      <c r="M845">
        <v>2999.9100000000003</v>
      </c>
      <c r="N845">
        <v>1</v>
      </c>
      <c r="O845">
        <v>2999.9100000000003</v>
      </c>
      <c r="P845" t="s">
        <v>615</v>
      </c>
      <c r="Q845">
        <v>1</v>
      </c>
    </row>
    <row r="846" spans="1:17" x14ac:dyDescent="0.25">
      <c r="A846" t="s">
        <v>2644</v>
      </c>
      <c r="B846" t="s">
        <v>3195</v>
      </c>
      <c r="C846" t="s">
        <v>2172</v>
      </c>
      <c r="D846" t="s">
        <v>336</v>
      </c>
      <c r="E846" t="s">
        <v>114</v>
      </c>
      <c r="F846">
        <v>40700</v>
      </c>
      <c r="G846" t="s">
        <v>911</v>
      </c>
      <c r="I846" t="s">
        <v>2569</v>
      </c>
      <c r="J846">
        <v>2026</v>
      </c>
      <c r="K846">
        <v>7</v>
      </c>
      <c r="L846" t="s">
        <v>94</v>
      </c>
      <c r="M846">
        <v>566.42300680000005</v>
      </c>
      <c r="N846">
        <v>1</v>
      </c>
      <c r="O846">
        <v>566.42300680000005</v>
      </c>
      <c r="P846" t="s">
        <v>615</v>
      </c>
      <c r="Q846">
        <v>1</v>
      </c>
    </row>
    <row r="847" spans="1:17" x14ac:dyDescent="0.25">
      <c r="A847" t="s">
        <v>2392</v>
      </c>
      <c r="B847" t="s">
        <v>662</v>
      </c>
      <c r="C847" t="s">
        <v>107</v>
      </c>
      <c r="D847" t="s">
        <v>336</v>
      </c>
      <c r="E847" t="s">
        <v>102</v>
      </c>
      <c r="F847">
        <v>40700</v>
      </c>
      <c r="G847" t="s">
        <v>911</v>
      </c>
      <c r="I847" t="s">
        <v>125</v>
      </c>
      <c r="J847">
        <v>2026</v>
      </c>
      <c r="K847">
        <v>7</v>
      </c>
      <c r="L847" t="s">
        <v>94</v>
      </c>
      <c r="M847">
        <v>10131.16110440006</v>
      </c>
      <c r="N847">
        <v>1</v>
      </c>
      <c r="O847">
        <v>10131.16110440006</v>
      </c>
      <c r="P847" t="s">
        <v>615</v>
      </c>
      <c r="Q847">
        <v>1</v>
      </c>
    </row>
    <row r="848" spans="1:17" x14ac:dyDescent="0.25">
      <c r="A848" t="s">
        <v>2392</v>
      </c>
      <c r="B848" t="s">
        <v>662</v>
      </c>
      <c r="C848" t="s">
        <v>107</v>
      </c>
      <c r="D848" t="s">
        <v>336</v>
      </c>
      <c r="E848" t="s">
        <v>104</v>
      </c>
      <c r="F848">
        <v>40700</v>
      </c>
      <c r="G848" t="s">
        <v>911</v>
      </c>
      <c r="I848" t="s">
        <v>663</v>
      </c>
      <c r="J848">
        <v>2026</v>
      </c>
      <c r="K848">
        <v>7</v>
      </c>
      <c r="L848" t="s">
        <v>94</v>
      </c>
      <c r="M848">
        <v>1035.9070772447535</v>
      </c>
      <c r="N848">
        <v>1</v>
      </c>
      <c r="O848">
        <v>1035.9070772447535</v>
      </c>
      <c r="P848" t="s">
        <v>615</v>
      </c>
      <c r="Q848">
        <v>0</v>
      </c>
    </row>
    <row r="849" spans="1:17" x14ac:dyDescent="0.25">
      <c r="A849" t="s">
        <v>2392</v>
      </c>
      <c r="B849" t="s">
        <v>662</v>
      </c>
      <c r="C849" t="s">
        <v>107</v>
      </c>
      <c r="D849" t="s">
        <v>336</v>
      </c>
      <c r="E849" t="s">
        <v>104</v>
      </c>
      <c r="F849">
        <v>40700</v>
      </c>
      <c r="G849" t="s">
        <v>911</v>
      </c>
      <c r="I849" t="s">
        <v>664</v>
      </c>
      <c r="J849">
        <v>2026</v>
      </c>
      <c r="K849">
        <v>7</v>
      </c>
      <c r="L849" t="s">
        <v>94</v>
      </c>
      <c r="M849">
        <v>2427.6439157886953</v>
      </c>
      <c r="N849">
        <v>1</v>
      </c>
      <c r="O849">
        <v>2427.6439157886953</v>
      </c>
      <c r="P849" t="s">
        <v>615</v>
      </c>
      <c r="Q849">
        <v>0</v>
      </c>
    </row>
    <row r="850" spans="1:17" x14ac:dyDescent="0.25">
      <c r="A850" t="s">
        <v>2392</v>
      </c>
      <c r="B850" t="s">
        <v>662</v>
      </c>
      <c r="C850" t="s">
        <v>107</v>
      </c>
      <c r="D850" t="s">
        <v>336</v>
      </c>
      <c r="E850" t="s">
        <v>104</v>
      </c>
      <c r="F850">
        <v>40700</v>
      </c>
      <c r="G850" t="s">
        <v>911</v>
      </c>
      <c r="I850" t="s">
        <v>120</v>
      </c>
      <c r="J850">
        <v>2026</v>
      </c>
      <c r="K850">
        <v>7</v>
      </c>
      <c r="L850" t="s">
        <v>94</v>
      </c>
      <c r="M850">
        <v>5522.7921125750527</v>
      </c>
      <c r="N850">
        <v>1</v>
      </c>
      <c r="O850">
        <v>5522.7921125750527</v>
      </c>
      <c r="P850" t="s">
        <v>615</v>
      </c>
      <c r="Q850">
        <v>0</v>
      </c>
    </row>
    <row r="851" spans="1:17" x14ac:dyDescent="0.25">
      <c r="A851" t="s">
        <v>2392</v>
      </c>
      <c r="B851" t="s">
        <v>662</v>
      </c>
      <c r="C851" t="s">
        <v>107</v>
      </c>
      <c r="D851" t="s">
        <v>336</v>
      </c>
      <c r="E851" t="s">
        <v>105</v>
      </c>
      <c r="F851">
        <v>40700</v>
      </c>
      <c r="G851" t="s">
        <v>911</v>
      </c>
      <c r="I851" t="s">
        <v>665</v>
      </c>
      <c r="J851">
        <v>2026</v>
      </c>
      <c r="K851">
        <v>7</v>
      </c>
      <c r="L851" t="s">
        <v>94</v>
      </c>
      <c r="M851">
        <v>2435.4007143737608</v>
      </c>
      <c r="N851">
        <v>1</v>
      </c>
      <c r="O851">
        <v>2435.4007143737608</v>
      </c>
      <c r="P851" t="s">
        <v>615</v>
      </c>
      <c r="Q851">
        <v>0</v>
      </c>
    </row>
    <row r="852" spans="1:17" x14ac:dyDescent="0.25">
      <c r="A852" t="s">
        <v>2392</v>
      </c>
      <c r="B852" t="s">
        <v>662</v>
      </c>
      <c r="C852" t="s">
        <v>107</v>
      </c>
      <c r="D852" t="s">
        <v>336</v>
      </c>
      <c r="E852" t="s">
        <v>105</v>
      </c>
      <c r="F852">
        <v>40700</v>
      </c>
      <c r="G852" t="s">
        <v>911</v>
      </c>
      <c r="I852" t="s">
        <v>111</v>
      </c>
      <c r="J852">
        <v>2026</v>
      </c>
      <c r="K852">
        <v>7</v>
      </c>
      <c r="L852" t="s">
        <v>94</v>
      </c>
      <c r="M852">
        <v>1294.7868865736284</v>
      </c>
      <c r="N852">
        <v>1</v>
      </c>
      <c r="O852">
        <v>1294.7868865736284</v>
      </c>
      <c r="P852" t="s">
        <v>615</v>
      </c>
      <c r="Q852">
        <v>0</v>
      </c>
    </row>
    <row r="853" spans="1:17" x14ac:dyDescent="0.25">
      <c r="A853" t="s">
        <v>2392</v>
      </c>
      <c r="B853" t="s">
        <v>666</v>
      </c>
      <c r="C853" t="s">
        <v>107</v>
      </c>
      <c r="D853" t="s">
        <v>336</v>
      </c>
      <c r="E853" t="s">
        <v>93</v>
      </c>
      <c r="F853">
        <v>40700</v>
      </c>
      <c r="G853" t="s">
        <v>911</v>
      </c>
      <c r="I853" t="s">
        <v>253</v>
      </c>
      <c r="J853">
        <v>2026</v>
      </c>
      <c r="K853">
        <v>7</v>
      </c>
      <c r="L853" t="s">
        <v>94</v>
      </c>
      <c r="M853">
        <v>498.89087175481313</v>
      </c>
      <c r="N853">
        <v>1</v>
      </c>
      <c r="O853">
        <v>498.89087175481313</v>
      </c>
      <c r="P853" t="s">
        <v>615</v>
      </c>
      <c r="Q853">
        <v>0</v>
      </c>
    </row>
    <row r="854" spans="1:17" x14ac:dyDescent="0.25">
      <c r="A854" t="s">
        <v>2392</v>
      </c>
      <c r="B854" t="s">
        <v>666</v>
      </c>
      <c r="C854" t="s">
        <v>107</v>
      </c>
      <c r="D854" t="s">
        <v>336</v>
      </c>
      <c r="E854" t="s">
        <v>105</v>
      </c>
      <c r="F854">
        <v>40700</v>
      </c>
      <c r="G854" t="s">
        <v>911</v>
      </c>
      <c r="I854" t="s">
        <v>144</v>
      </c>
      <c r="J854">
        <v>2026</v>
      </c>
      <c r="K854">
        <v>7</v>
      </c>
      <c r="L854" t="s">
        <v>94</v>
      </c>
      <c r="M854">
        <v>226.76265104950718</v>
      </c>
      <c r="N854">
        <v>1</v>
      </c>
      <c r="O854">
        <v>226.76265104950718</v>
      </c>
      <c r="P854" t="s">
        <v>615</v>
      </c>
      <c r="Q854">
        <v>0</v>
      </c>
    </row>
    <row r="855" spans="1:17" x14ac:dyDescent="0.25">
      <c r="A855" t="s">
        <v>2392</v>
      </c>
      <c r="B855" t="s">
        <v>611</v>
      </c>
      <c r="C855" t="s">
        <v>107</v>
      </c>
      <c r="D855" t="s">
        <v>336</v>
      </c>
      <c r="E855" t="s">
        <v>102</v>
      </c>
      <c r="F855">
        <v>40700</v>
      </c>
      <c r="G855" t="s">
        <v>911</v>
      </c>
      <c r="I855" t="s">
        <v>186</v>
      </c>
      <c r="J855">
        <v>2026</v>
      </c>
      <c r="K855">
        <v>7</v>
      </c>
      <c r="L855" t="s">
        <v>94</v>
      </c>
      <c r="M855">
        <v>656.16573855604804</v>
      </c>
      <c r="N855">
        <v>1</v>
      </c>
      <c r="O855">
        <v>656.16573855604804</v>
      </c>
      <c r="P855" t="s">
        <v>615</v>
      </c>
      <c r="Q855">
        <v>1</v>
      </c>
    </row>
    <row r="856" spans="1:17" x14ac:dyDescent="0.25">
      <c r="A856" t="s">
        <v>2392</v>
      </c>
      <c r="B856" t="s">
        <v>611</v>
      </c>
      <c r="C856" t="s">
        <v>107</v>
      </c>
      <c r="D856" t="s">
        <v>336</v>
      </c>
      <c r="E856" t="s">
        <v>93</v>
      </c>
      <c r="F856">
        <v>40700</v>
      </c>
      <c r="G856" t="s">
        <v>911</v>
      </c>
      <c r="I856" t="s">
        <v>167</v>
      </c>
      <c r="J856">
        <v>2026</v>
      </c>
      <c r="K856">
        <v>7</v>
      </c>
      <c r="L856" t="s">
        <v>94</v>
      </c>
      <c r="M856">
        <v>212.39251298114129</v>
      </c>
      <c r="N856">
        <v>1</v>
      </c>
      <c r="O856">
        <v>212.39251298114129</v>
      </c>
      <c r="P856" t="s">
        <v>615</v>
      </c>
      <c r="Q856">
        <v>0</v>
      </c>
    </row>
    <row r="857" spans="1:17" x14ac:dyDescent="0.25">
      <c r="A857" t="s">
        <v>2392</v>
      </c>
      <c r="B857" t="s">
        <v>611</v>
      </c>
      <c r="C857" t="s">
        <v>107</v>
      </c>
      <c r="D857" t="s">
        <v>336</v>
      </c>
      <c r="E857" t="s">
        <v>93</v>
      </c>
      <c r="F857">
        <v>40700</v>
      </c>
      <c r="G857" t="s">
        <v>911</v>
      </c>
      <c r="I857" t="s">
        <v>253</v>
      </c>
      <c r="J857">
        <v>2026</v>
      </c>
      <c r="K857">
        <v>7</v>
      </c>
      <c r="L857" t="s">
        <v>94</v>
      </c>
      <c r="M857">
        <v>505.6964594789078</v>
      </c>
      <c r="N857">
        <v>1</v>
      </c>
      <c r="O857">
        <v>505.6964594789078</v>
      </c>
      <c r="P857" t="s">
        <v>615</v>
      </c>
      <c r="Q857">
        <v>0</v>
      </c>
    </row>
    <row r="858" spans="1:17" x14ac:dyDescent="0.25">
      <c r="A858" t="s">
        <v>2392</v>
      </c>
      <c r="B858" t="s">
        <v>611</v>
      </c>
      <c r="C858" t="s">
        <v>107</v>
      </c>
      <c r="D858" t="s">
        <v>336</v>
      </c>
      <c r="E858" t="s">
        <v>105</v>
      </c>
      <c r="F858">
        <v>40700</v>
      </c>
      <c r="G858" t="s">
        <v>911</v>
      </c>
      <c r="I858" t="s">
        <v>144</v>
      </c>
      <c r="J858">
        <v>2026</v>
      </c>
      <c r="K858">
        <v>7</v>
      </c>
      <c r="L858" t="s">
        <v>94</v>
      </c>
      <c r="M858">
        <v>1609.0341892510703</v>
      </c>
      <c r="N858">
        <v>1</v>
      </c>
      <c r="O858">
        <v>1609.0341892510703</v>
      </c>
      <c r="P858" t="s">
        <v>615</v>
      </c>
      <c r="Q858">
        <v>0</v>
      </c>
    </row>
    <row r="859" spans="1:17" x14ac:dyDescent="0.25">
      <c r="A859" t="s">
        <v>2392</v>
      </c>
      <c r="B859" t="s">
        <v>667</v>
      </c>
      <c r="C859" t="s">
        <v>107</v>
      </c>
      <c r="D859" t="s">
        <v>336</v>
      </c>
      <c r="E859" t="s">
        <v>93</v>
      </c>
      <c r="F859">
        <v>40700</v>
      </c>
      <c r="G859" t="s">
        <v>911</v>
      </c>
      <c r="I859" t="s">
        <v>253</v>
      </c>
      <c r="J859">
        <v>2026</v>
      </c>
      <c r="K859">
        <v>7</v>
      </c>
      <c r="L859" t="s">
        <v>94</v>
      </c>
      <c r="M859">
        <v>550.15428309339404</v>
      </c>
      <c r="N859">
        <v>1</v>
      </c>
      <c r="O859">
        <v>550.15428309339404</v>
      </c>
      <c r="P859" t="s">
        <v>615</v>
      </c>
      <c r="Q859">
        <v>0</v>
      </c>
    </row>
    <row r="860" spans="1:17" x14ac:dyDescent="0.25">
      <c r="A860" t="s">
        <v>2392</v>
      </c>
      <c r="B860" t="s">
        <v>667</v>
      </c>
      <c r="C860" t="s">
        <v>107</v>
      </c>
      <c r="D860" t="s">
        <v>336</v>
      </c>
      <c r="E860" t="s">
        <v>105</v>
      </c>
      <c r="F860">
        <v>40700</v>
      </c>
      <c r="G860" t="s">
        <v>911</v>
      </c>
      <c r="I860" t="s">
        <v>144</v>
      </c>
      <c r="J860">
        <v>2026</v>
      </c>
      <c r="K860">
        <v>7</v>
      </c>
      <c r="L860" t="s">
        <v>94</v>
      </c>
      <c r="M860">
        <v>125.03156891684785</v>
      </c>
      <c r="N860">
        <v>1</v>
      </c>
      <c r="O860">
        <v>125.03156891684785</v>
      </c>
      <c r="P860" t="s">
        <v>615</v>
      </c>
      <c r="Q860">
        <v>0</v>
      </c>
    </row>
    <row r="861" spans="1:17" x14ac:dyDescent="0.25">
      <c r="A861" t="s">
        <v>2392</v>
      </c>
      <c r="B861" t="s">
        <v>390</v>
      </c>
      <c r="C861" t="s">
        <v>107</v>
      </c>
      <c r="D861" t="s">
        <v>336</v>
      </c>
      <c r="E861" t="s">
        <v>102</v>
      </c>
      <c r="F861">
        <v>40700</v>
      </c>
      <c r="G861" t="s">
        <v>911</v>
      </c>
      <c r="I861" t="s">
        <v>186</v>
      </c>
      <c r="J861">
        <v>2026</v>
      </c>
      <c r="K861">
        <v>7</v>
      </c>
      <c r="L861" t="s">
        <v>94</v>
      </c>
      <c r="M861">
        <v>9088.832034254172</v>
      </c>
      <c r="N861">
        <v>1</v>
      </c>
      <c r="O861">
        <v>9088.832034254172</v>
      </c>
      <c r="P861" t="s">
        <v>615</v>
      </c>
      <c r="Q861">
        <v>1</v>
      </c>
    </row>
    <row r="862" spans="1:17" x14ac:dyDescent="0.25">
      <c r="A862" t="s">
        <v>2392</v>
      </c>
      <c r="B862" t="s">
        <v>390</v>
      </c>
      <c r="C862" t="s">
        <v>107</v>
      </c>
      <c r="D862" t="s">
        <v>336</v>
      </c>
      <c r="E862" t="s">
        <v>93</v>
      </c>
      <c r="F862">
        <v>40700</v>
      </c>
      <c r="G862" t="s">
        <v>911</v>
      </c>
      <c r="I862" t="s">
        <v>191</v>
      </c>
      <c r="J862">
        <v>2026</v>
      </c>
      <c r="K862">
        <v>7</v>
      </c>
      <c r="L862" t="s">
        <v>94</v>
      </c>
      <c r="M862">
        <v>1741.3689201131019</v>
      </c>
      <c r="N862">
        <v>1</v>
      </c>
      <c r="O862">
        <v>1741.3689201131019</v>
      </c>
      <c r="P862" t="s">
        <v>615</v>
      </c>
      <c r="Q862">
        <v>1</v>
      </c>
    </row>
    <row r="863" spans="1:17" x14ac:dyDescent="0.25">
      <c r="A863" t="s">
        <v>2392</v>
      </c>
      <c r="B863" t="s">
        <v>390</v>
      </c>
      <c r="C863" t="s">
        <v>107</v>
      </c>
      <c r="D863" t="s">
        <v>336</v>
      </c>
      <c r="E863" t="s">
        <v>93</v>
      </c>
      <c r="F863">
        <v>40700</v>
      </c>
      <c r="G863" t="s">
        <v>911</v>
      </c>
      <c r="I863" t="s">
        <v>169</v>
      </c>
      <c r="J863">
        <v>2026</v>
      </c>
      <c r="K863">
        <v>7</v>
      </c>
      <c r="L863" t="s">
        <v>94</v>
      </c>
      <c r="M863">
        <v>562.67549460247506</v>
      </c>
      <c r="N863">
        <v>1</v>
      </c>
      <c r="O863">
        <v>562.67549460247506</v>
      </c>
      <c r="P863" t="s">
        <v>615</v>
      </c>
      <c r="Q863">
        <v>0</v>
      </c>
    </row>
    <row r="864" spans="1:17" x14ac:dyDescent="0.25">
      <c r="A864" t="s">
        <v>2392</v>
      </c>
      <c r="B864" t="s">
        <v>390</v>
      </c>
      <c r="C864" t="s">
        <v>107</v>
      </c>
      <c r="D864" t="s">
        <v>336</v>
      </c>
      <c r="E864" t="s">
        <v>93</v>
      </c>
      <c r="F864">
        <v>40700</v>
      </c>
      <c r="G864" t="s">
        <v>911</v>
      </c>
      <c r="I864" t="s">
        <v>253</v>
      </c>
      <c r="J864">
        <v>2026</v>
      </c>
      <c r="K864">
        <v>7</v>
      </c>
      <c r="L864" t="s">
        <v>94</v>
      </c>
      <c r="M864">
        <v>595.13201281993952</v>
      </c>
      <c r="N864">
        <v>1</v>
      </c>
      <c r="O864">
        <v>595.13201281993952</v>
      </c>
      <c r="P864" t="s">
        <v>615</v>
      </c>
      <c r="Q864">
        <v>0</v>
      </c>
    </row>
    <row r="865" spans="1:17" x14ac:dyDescent="0.25">
      <c r="A865" t="s">
        <v>2392</v>
      </c>
      <c r="B865" t="s">
        <v>390</v>
      </c>
      <c r="C865" t="s">
        <v>107</v>
      </c>
      <c r="D865" t="s">
        <v>336</v>
      </c>
      <c r="E865" t="s">
        <v>101</v>
      </c>
      <c r="F865">
        <v>40700</v>
      </c>
      <c r="G865" t="s">
        <v>911</v>
      </c>
      <c r="I865" t="s">
        <v>269</v>
      </c>
      <c r="J865">
        <v>2026</v>
      </c>
      <c r="K865">
        <v>7</v>
      </c>
      <c r="L865" t="s">
        <v>94</v>
      </c>
      <c r="M865">
        <v>461.66399488125001</v>
      </c>
      <c r="N865">
        <v>1</v>
      </c>
      <c r="O865">
        <v>461.66399488125001</v>
      </c>
      <c r="P865" t="s">
        <v>615</v>
      </c>
      <c r="Q865">
        <v>1</v>
      </c>
    </row>
    <row r="866" spans="1:17" x14ac:dyDescent="0.25">
      <c r="A866" t="s">
        <v>2392</v>
      </c>
      <c r="B866" t="s">
        <v>390</v>
      </c>
      <c r="C866" t="s">
        <v>107</v>
      </c>
      <c r="D866" t="s">
        <v>336</v>
      </c>
      <c r="E866" t="s">
        <v>105</v>
      </c>
      <c r="F866">
        <v>40700</v>
      </c>
      <c r="G866" t="s">
        <v>911</v>
      </c>
      <c r="I866" t="s">
        <v>158</v>
      </c>
      <c r="J866">
        <v>2026</v>
      </c>
      <c r="K866">
        <v>7</v>
      </c>
      <c r="L866" t="s">
        <v>94</v>
      </c>
      <c r="M866">
        <v>357.08021072626349</v>
      </c>
      <c r="N866">
        <v>1</v>
      </c>
      <c r="O866">
        <v>357.08021072626349</v>
      </c>
      <c r="P866" t="s">
        <v>615</v>
      </c>
      <c r="Q866">
        <v>0</v>
      </c>
    </row>
    <row r="867" spans="1:17" x14ac:dyDescent="0.25">
      <c r="A867" t="s">
        <v>2392</v>
      </c>
      <c r="B867" t="s">
        <v>612</v>
      </c>
      <c r="C867" t="s">
        <v>107</v>
      </c>
      <c r="D867" t="s">
        <v>336</v>
      </c>
      <c r="E867" t="s">
        <v>102</v>
      </c>
      <c r="F867">
        <v>40700</v>
      </c>
      <c r="G867" t="s">
        <v>911</v>
      </c>
      <c r="I867" t="s">
        <v>186</v>
      </c>
      <c r="J867">
        <v>2026</v>
      </c>
      <c r="K867">
        <v>7</v>
      </c>
      <c r="L867" t="s">
        <v>94</v>
      </c>
      <c r="M867">
        <v>3668.3411006294709</v>
      </c>
      <c r="N867">
        <v>1</v>
      </c>
      <c r="O867">
        <v>3668.3411006294709</v>
      </c>
      <c r="P867" t="s">
        <v>615</v>
      </c>
      <c r="Q867">
        <v>1</v>
      </c>
    </row>
    <row r="868" spans="1:17" x14ac:dyDescent="0.25">
      <c r="A868" t="s">
        <v>2392</v>
      </c>
      <c r="B868" t="s">
        <v>612</v>
      </c>
      <c r="C868" t="s">
        <v>107</v>
      </c>
      <c r="D868" t="s">
        <v>336</v>
      </c>
      <c r="E868" t="s">
        <v>93</v>
      </c>
      <c r="F868">
        <v>40700</v>
      </c>
      <c r="G868" t="s">
        <v>911</v>
      </c>
      <c r="I868" t="s">
        <v>191</v>
      </c>
      <c r="J868">
        <v>2026</v>
      </c>
      <c r="K868">
        <v>7</v>
      </c>
      <c r="L868" t="s">
        <v>94</v>
      </c>
      <c r="M868">
        <v>729.88534790953258</v>
      </c>
      <c r="N868">
        <v>1</v>
      </c>
      <c r="O868">
        <v>729.88534790953258</v>
      </c>
      <c r="P868" t="s">
        <v>615</v>
      </c>
      <c r="Q868">
        <v>1</v>
      </c>
    </row>
    <row r="869" spans="1:17" x14ac:dyDescent="0.25">
      <c r="A869" t="s">
        <v>2392</v>
      </c>
      <c r="B869" t="s">
        <v>612</v>
      </c>
      <c r="C869" t="s">
        <v>107</v>
      </c>
      <c r="D869" t="s">
        <v>336</v>
      </c>
      <c r="E869" t="s">
        <v>93</v>
      </c>
      <c r="F869">
        <v>40700</v>
      </c>
      <c r="G869" t="s">
        <v>911</v>
      </c>
      <c r="I869" t="s">
        <v>169</v>
      </c>
      <c r="J869">
        <v>2026</v>
      </c>
      <c r="K869">
        <v>7</v>
      </c>
      <c r="L869" t="s">
        <v>94</v>
      </c>
      <c r="M869">
        <v>235.84345491029873</v>
      </c>
      <c r="N869">
        <v>1</v>
      </c>
      <c r="O869">
        <v>235.84345491029873</v>
      </c>
      <c r="P869" t="s">
        <v>615</v>
      </c>
      <c r="Q869">
        <v>0</v>
      </c>
    </row>
    <row r="870" spans="1:17" x14ac:dyDescent="0.25">
      <c r="A870" t="s">
        <v>2392</v>
      </c>
      <c r="B870" t="s">
        <v>612</v>
      </c>
      <c r="C870" t="s">
        <v>107</v>
      </c>
      <c r="D870" t="s">
        <v>336</v>
      </c>
      <c r="E870" t="s">
        <v>93</v>
      </c>
      <c r="F870">
        <v>40700</v>
      </c>
      <c r="G870" t="s">
        <v>911</v>
      </c>
      <c r="I870" t="s">
        <v>253</v>
      </c>
      <c r="J870">
        <v>2026</v>
      </c>
      <c r="K870">
        <v>7</v>
      </c>
      <c r="L870" t="s">
        <v>94</v>
      </c>
      <c r="M870">
        <v>498.89087175481313</v>
      </c>
      <c r="N870">
        <v>1</v>
      </c>
      <c r="O870">
        <v>498.89087175481313</v>
      </c>
      <c r="P870" t="s">
        <v>615</v>
      </c>
      <c r="Q870">
        <v>0</v>
      </c>
    </row>
    <row r="871" spans="1:17" x14ac:dyDescent="0.25">
      <c r="A871" t="s">
        <v>2392</v>
      </c>
      <c r="B871" t="s">
        <v>612</v>
      </c>
      <c r="C871" t="s">
        <v>107</v>
      </c>
      <c r="D871" t="s">
        <v>336</v>
      </c>
      <c r="E871" t="s">
        <v>105</v>
      </c>
      <c r="F871">
        <v>40700</v>
      </c>
      <c r="G871" t="s">
        <v>911</v>
      </c>
      <c r="I871" t="s">
        <v>158</v>
      </c>
      <c r="J871">
        <v>2026</v>
      </c>
      <c r="K871">
        <v>7</v>
      </c>
      <c r="L871" t="s">
        <v>94</v>
      </c>
      <c r="M871">
        <v>535.62031608939526</v>
      </c>
      <c r="N871">
        <v>1</v>
      </c>
      <c r="O871">
        <v>535.62031608939526</v>
      </c>
      <c r="P871" t="s">
        <v>615</v>
      </c>
      <c r="Q871">
        <v>0</v>
      </c>
    </row>
    <row r="872" spans="1:17" x14ac:dyDescent="0.25">
      <c r="A872" t="s">
        <v>2392</v>
      </c>
      <c r="B872" t="s">
        <v>391</v>
      </c>
      <c r="C872" t="s">
        <v>107</v>
      </c>
      <c r="D872" t="s">
        <v>336</v>
      </c>
      <c r="E872" t="s">
        <v>93</v>
      </c>
      <c r="F872">
        <v>40700</v>
      </c>
      <c r="G872" t="s">
        <v>911</v>
      </c>
      <c r="I872" t="s">
        <v>253</v>
      </c>
      <c r="J872">
        <v>2026</v>
      </c>
      <c r="K872">
        <v>7</v>
      </c>
      <c r="L872" t="s">
        <v>94</v>
      </c>
      <c r="M872">
        <v>556.00698823268544</v>
      </c>
      <c r="N872">
        <v>1</v>
      </c>
      <c r="O872">
        <v>556.00698823268544</v>
      </c>
      <c r="P872" t="s">
        <v>615</v>
      </c>
      <c r="Q872">
        <v>0</v>
      </c>
    </row>
    <row r="873" spans="1:17" x14ac:dyDescent="0.25">
      <c r="A873" t="s">
        <v>2392</v>
      </c>
      <c r="B873" t="s">
        <v>391</v>
      </c>
      <c r="C873" t="s">
        <v>107</v>
      </c>
      <c r="D873" t="s">
        <v>336</v>
      </c>
      <c r="E873" t="s">
        <v>93</v>
      </c>
      <c r="F873">
        <v>40700</v>
      </c>
      <c r="G873" t="s">
        <v>911</v>
      </c>
      <c r="I873" t="s">
        <v>240</v>
      </c>
      <c r="J873">
        <v>2026</v>
      </c>
      <c r="K873">
        <v>7</v>
      </c>
      <c r="L873" t="s">
        <v>94</v>
      </c>
      <c r="M873">
        <v>222.40279529307421</v>
      </c>
      <c r="N873">
        <v>1</v>
      </c>
      <c r="O873">
        <v>222.40279529307421</v>
      </c>
      <c r="P873" t="s">
        <v>615</v>
      </c>
      <c r="Q873">
        <v>0</v>
      </c>
    </row>
    <row r="874" spans="1:17" x14ac:dyDescent="0.25">
      <c r="A874" t="s">
        <v>2392</v>
      </c>
      <c r="B874" t="s">
        <v>391</v>
      </c>
      <c r="C874" t="s">
        <v>107</v>
      </c>
      <c r="D874" t="s">
        <v>336</v>
      </c>
      <c r="E874" t="s">
        <v>105</v>
      </c>
      <c r="F874">
        <v>40700</v>
      </c>
      <c r="G874" t="s">
        <v>911</v>
      </c>
      <c r="I874" t="s">
        <v>144</v>
      </c>
      <c r="J874">
        <v>2026</v>
      </c>
      <c r="K874">
        <v>7</v>
      </c>
      <c r="L874" t="s">
        <v>94</v>
      </c>
      <c r="M874">
        <v>379.08678326371916</v>
      </c>
      <c r="N874">
        <v>1</v>
      </c>
      <c r="O874">
        <v>379.08678326371916</v>
      </c>
      <c r="P874" t="s">
        <v>615</v>
      </c>
      <c r="Q874">
        <v>0</v>
      </c>
    </row>
    <row r="875" spans="1:17" x14ac:dyDescent="0.25">
      <c r="A875" t="s">
        <v>1005</v>
      </c>
      <c r="B875" t="s">
        <v>132</v>
      </c>
      <c r="C875" t="s">
        <v>133</v>
      </c>
      <c r="D875" t="s">
        <v>336</v>
      </c>
      <c r="E875" t="s">
        <v>93</v>
      </c>
      <c r="F875">
        <v>40700</v>
      </c>
      <c r="G875" t="s">
        <v>911</v>
      </c>
      <c r="I875" t="s">
        <v>253</v>
      </c>
      <c r="J875">
        <v>2026</v>
      </c>
      <c r="K875">
        <v>7</v>
      </c>
      <c r="L875" t="s">
        <v>94</v>
      </c>
      <c r="M875">
        <v>304.50841137499998</v>
      </c>
      <c r="N875">
        <v>1</v>
      </c>
      <c r="O875">
        <v>304.50841137499998</v>
      </c>
      <c r="P875" t="s">
        <v>615</v>
      </c>
      <c r="Q875">
        <v>0</v>
      </c>
    </row>
    <row r="876" spans="1:17" x14ac:dyDescent="0.25">
      <c r="A876" t="s">
        <v>1005</v>
      </c>
      <c r="B876" t="s">
        <v>132</v>
      </c>
      <c r="C876" t="s">
        <v>133</v>
      </c>
      <c r="D876" t="s">
        <v>336</v>
      </c>
      <c r="E876" t="s">
        <v>105</v>
      </c>
      <c r="F876">
        <v>40700</v>
      </c>
      <c r="G876" t="s">
        <v>911</v>
      </c>
      <c r="I876" t="s">
        <v>144</v>
      </c>
      <c r="J876">
        <v>2026</v>
      </c>
      <c r="K876">
        <v>7</v>
      </c>
      <c r="L876" t="s">
        <v>94</v>
      </c>
      <c r="M876">
        <v>99.350743187500001</v>
      </c>
      <c r="N876">
        <v>1</v>
      </c>
      <c r="O876">
        <v>99.350743187500001</v>
      </c>
      <c r="P876" t="s">
        <v>615</v>
      </c>
      <c r="Q876">
        <v>0</v>
      </c>
    </row>
    <row r="877" spans="1:17" x14ac:dyDescent="0.25">
      <c r="A877" t="s">
        <v>1005</v>
      </c>
      <c r="B877" t="s">
        <v>136</v>
      </c>
      <c r="C877" t="s">
        <v>133</v>
      </c>
      <c r="D877" t="s">
        <v>336</v>
      </c>
      <c r="E877" t="s">
        <v>93</v>
      </c>
      <c r="F877">
        <v>40700</v>
      </c>
      <c r="G877" t="s">
        <v>911</v>
      </c>
      <c r="I877" t="s">
        <v>658</v>
      </c>
      <c r="J877">
        <v>2026</v>
      </c>
      <c r="K877">
        <v>7</v>
      </c>
      <c r="L877" t="s">
        <v>94</v>
      </c>
      <c r="M877">
        <v>121.39385256250002</v>
      </c>
      <c r="N877">
        <v>1</v>
      </c>
      <c r="O877">
        <v>121.39385256250002</v>
      </c>
      <c r="P877" t="s">
        <v>615</v>
      </c>
      <c r="Q877">
        <v>0</v>
      </c>
    </row>
    <row r="878" spans="1:17" x14ac:dyDescent="0.25">
      <c r="A878" t="s">
        <v>1005</v>
      </c>
      <c r="B878" t="s">
        <v>136</v>
      </c>
      <c r="C878" t="s">
        <v>133</v>
      </c>
      <c r="D878" t="s">
        <v>336</v>
      </c>
      <c r="E878" t="s">
        <v>105</v>
      </c>
      <c r="F878">
        <v>40700</v>
      </c>
      <c r="G878" t="s">
        <v>911</v>
      </c>
      <c r="I878" t="s">
        <v>670</v>
      </c>
      <c r="J878">
        <v>2026</v>
      </c>
      <c r="K878">
        <v>7</v>
      </c>
      <c r="L878" t="s">
        <v>94</v>
      </c>
      <c r="M878">
        <v>99.350743187500001</v>
      </c>
      <c r="N878">
        <v>1</v>
      </c>
      <c r="O878">
        <v>99.350743187500001</v>
      </c>
      <c r="P878" t="s">
        <v>615</v>
      </c>
      <c r="Q878">
        <v>0</v>
      </c>
    </row>
    <row r="879" spans="1:17" x14ac:dyDescent="0.25">
      <c r="A879" t="s">
        <v>1005</v>
      </c>
      <c r="B879" t="s">
        <v>136</v>
      </c>
      <c r="C879" t="s">
        <v>133</v>
      </c>
      <c r="D879" t="s">
        <v>336</v>
      </c>
      <c r="E879" t="s">
        <v>93</v>
      </c>
      <c r="F879">
        <v>40700</v>
      </c>
      <c r="G879" t="s">
        <v>911</v>
      </c>
      <c r="I879" t="s">
        <v>253</v>
      </c>
      <c r="J879">
        <v>2026</v>
      </c>
      <c r="K879">
        <v>7</v>
      </c>
      <c r="L879" t="s">
        <v>94</v>
      </c>
      <c r="M879">
        <v>304.50841137499998</v>
      </c>
      <c r="N879">
        <v>1</v>
      </c>
      <c r="O879">
        <v>304.50841137499998</v>
      </c>
      <c r="P879" t="s">
        <v>615</v>
      </c>
      <c r="Q879">
        <v>0</v>
      </c>
    </row>
    <row r="880" spans="1:17" x14ac:dyDescent="0.25">
      <c r="A880" t="s">
        <v>1005</v>
      </c>
      <c r="B880" t="s">
        <v>136</v>
      </c>
      <c r="C880" t="s">
        <v>133</v>
      </c>
      <c r="D880" t="s">
        <v>336</v>
      </c>
      <c r="E880" t="s">
        <v>104</v>
      </c>
      <c r="F880">
        <v>40700</v>
      </c>
      <c r="G880" t="s">
        <v>911</v>
      </c>
      <c r="I880" t="s">
        <v>699</v>
      </c>
      <c r="J880">
        <v>2026</v>
      </c>
      <c r="K880">
        <v>7</v>
      </c>
      <c r="L880" t="s">
        <v>94</v>
      </c>
      <c r="M880">
        <v>52.981838000000003</v>
      </c>
      <c r="N880">
        <v>1</v>
      </c>
      <c r="O880">
        <v>52.981838000000003</v>
      </c>
      <c r="P880" t="s">
        <v>615</v>
      </c>
      <c r="Q880">
        <v>0</v>
      </c>
    </row>
    <row r="881" spans="1:17" x14ac:dyDescent="0.25">
      <c r="A881" t="s">
        <v>1005</v>
      </c>
      <c r="B881" t="s">
        <v>136</v>
      </c>
      <c r="C881" t="s">
        <v>133</v>
      </c>
      <c r="D881" t="s">
        <v>336</v>
      </c>
      <c r="E881" t="s">
        <v>104</v>
      </c>
      <c r="F881">
        <v>40700</v>
      </c>
      <c r="G881" t="s">
        <v>911</v>
      </c>
      <c r="I881" t="s">
        <v>120</v>
      </c>
      <c r="J881">
        <v>2026</v>
      </c>
      <c r="K881">
        <v>7</v>
      </c>
      <c r="L881" t="s">
        <v>94</v>
      </c>
      <c r="M881">
        <v>132.45459499999998</v>
      </c>
      <c r="N881">
        <v>1</v>
      </c>
      <c r="O881">
        <v>132.45459499999998</v>
      </c>
      <c r="P881" t="s">
        <v>615</v>
      </c>
      <c r="Q881">
        <v>0</v>
      </c>
    </row>
    <row r="882" spans="1:17" x14ac:dyDescent="0.25">
      <c r="A882" t="s">
        <v>1005</v>
      </c>
      <c r="B882" t="s">
        <v>671</v>
      </c>
      <c r="C882" t="s">
        <v>133</v>
      </c>
      <c r="D882" t="s">
        <v>336</v>
      </c>
      <c r="E882" t="s">
        <v>105</v>
      </c>
      <c r="F882">
        <v>40700</v>
      </c>
      <c r="G882" t="s">
        <v>911</v>
      </c>
      <c r="I882" t="s">
        <v>111</v>
      </c>
      <c r="J882">
        <v>2026</v>
      </c>
      <c r="K882">
        <v>7</v>
      </c>
      <c r="L882" t="s">
        <v>94</v>
      </c>
      <c r="M882">
        <v>5808.6630253750009</v>
      </c>
      <c r="N882">
        <v>1</v>
      </c>
      <c r="O882">
        <v>5808.6630253750009</v>
      </c>
      <c r="P882" t="s">
        <v>615</v>
      </c>
      <c r="Q882">
        <v>0</v>
      </c>
    </row>
    <row r="883" spans="1:17" x14ac:dyDescent="0.25">
      <c r="A883" t="s">
        <v>1005</v>
      </c>
      <c r="B883" t="s">
        <v>672</v>
      </c>
      <c r="C883" t="s">
        <v>133</v>
      </c>
      <c r="D883" t="s">
        <v>336</v>
      </c>
      <c r="E883" t="s">
        <v>105</v>
      </c>
      <c r="F883">
        <v>40700</v>
      </c>
      <c r="G883" t="s">
        <v>911</v>
      </c>
      <c r="I883" t="s">
        <v>670</v>
      </c>
      <c r="J883">
        <v>2026</v>
      </c>
      <c r="K883">
        <v>7</v>
      </c>
      <c r="L883" t="s">
        <v>94</v>
      </c>
      <c r="M883">
        <v>99.350743187500001</v>
      </c>
      <c r="N883">
        <v>1</v>
      </c>
      <c r="O883">
        <v>99.350743187500001</v>
      </c>
      <c r="P883" t="s">
        <v>615</v>
      </c>
      <c r="Q883">
        <v>0</v>
      </c>
    </row>
    <row r="884" spans="1:17" x14ac:dyDescent="0.25">
      <c r="A884" t="s">
        <v>1005</v>
      </c>
      <c r="B884" t="s">
        <v>672</v>
      </c>
      <c r="C884" t="s">
        <v>133</v>
      </c>
      <c r="D884" t="s">
        <v>336</v>
      </c>
      <c r="E884" t="s">
        <v>93</v>
      </c>
      <c r="F884">
        <v>40700</v>
      </c>
      <c r="G884" t="s">
        <v>911</v>
      </c>
      <c r="I884" t="s">
        <v>253</v>
      </c>
      <c r="J884">
        <v>2026</v>
      </c>
      <c r="K884">
        <v>7</v>
      </c>
      <c r="L884" t="s">
        <v>94</v>
      </c>
      <c r="M884">
        <v>304.50841137499998</v>
      </c>
      <c r="N884">
        <v>1</v>
      </c>
      <c r="O884">
        <v>304.50841137499998</v>
      </c>
      <c r="P884" t="s">
        <v>615</v>
      </c>
      <c r="Q884">
        <v>0</v>
      </c>
    </row>
    <row r="885" spans="1:17" x14ac:dyDescent="0.25">
      <c r="A885" t="s">
        <v>1005</v>
      </c>
      <c r="B885" t="s">
        <v>673</v>
      </c>
      <c r="C885" t="s">
        <v>133</v>
      </c>
      <c r="D885" t="s">
        <v>336</v>
      </c>
      <c r="E885" t="s">
        <v>102</v>
      </c>
      <c r="F885">
        <v>40700</v>
      </c>
      <c r="G885" t="s">
        <v>911</v>
      </c>
      <c r="I885" t="s">
        <v>125</v>
      </c>
      <c r="J885">
        <v>2026</v>
      </c>
      <c r="K885">
        <v>7</v>
      </c>
      <c r="L885" t="s">
        <v>94</v>
      </c>
      <c r="M885">
        <v>233.95086749999999</v>
      </c>
      <c r="N885">
        <v>1</v>
      </c>
      <c r="O885">
        <v>233.95086749999999</v>
      </c>
      <c r="P885" t="s">
        <v>615</v>
      </c>
      <c r="Q885">
        <v>1</v>
      </c>
    </row>
    <row r="886" spans="1:17" x14ac:dyDescent="0.25">
      <c r="A886" t="s">
        <v>1005</v>
      </c>
      <c r="B886" t="s">
        <v>673</v>
      </c>
      <c r="C886" t="s">
        <v>133</v>
      </c>
      <c r="D886" t="s">
        <v>336</v>
      </c>
      <c r="E886" t="s">
        <v>105</v>
      </c>
      <c r="F886">
        <v>40700</v>
      </c>
      <c r="G886" t="s">
        <v>911</v>
      </c>
      <c r="I886" t="s">
        <v>670</v>
      </c>
      <c r="J886">
        <v>2026</v>
      </c>
      <c r="K886">
        <v>7</v>
      </c>
      <c r="L886" t="s">
        <v>94</v>
      </c>
      <c r="M886">
        <v>198.701486375</v>
      </c>
      <c r="N886">
        <v>1</v>
      </c>
      <c r="O886">
        <v>198.701486375</v>
      </c>
      <c r="P886" t="s">
        <v>615</v>
      </c>
      <c r="Q886">
        <v>0</v>
      </c>
    </row>
    <row r="887" spans="1:17" x14ac:dyDescent="0.25">
      <c r="A887" t="s">
        <v>1005</v>
      </c>
      <c r="B887" t="s">
        <v>673</v>
      </c>
      <c r="C887" t="s">
        <v>133</v>
      </c>
      <c r="D887" t="s">
        <v>336</v>
      </c>
      <c r="E887" t="s">
        <v>93</v>
      </c>
      <c r="F887">
        <v>40700</v>
      </c>
      <c r="G887" t="s">
        <v>911</v>
      </c>
      <c r="I887" t="s">
        <v>142</v>
      </c>
      <c r="J887">
        <v>2026</v>
      </c>
      <c r="K887">
        <v>7</v>
      </c>
      <c r="L887" t="s">
        <v>94</v>
      </c>
      <c r="M887">
        <v>123.0005503125</v>
      </c>
      <c r="N887">
        <v>1</v>
      </c>
      <c r="O887">
        <v>123.0005503125</v>
      </c>
      <c r="P887" t="s">
        <v>615</v>
      </c>
      <c r="Q887">
        <v>0</v>
      </c>
    </row>
    <row r="888" spans="1:17" x14ac:dyDescent="0.25">
      <c r="A888" t="s">
        <v>1005</v>
      </c>
      <c r="B888" t="s">
        <v>673</v>
      </c>
      <c r="C888" t="s">
        <v>133</v>
      </c>
      <c r="D888" t="s">
        <v>336</v>
      </c>
      <c r="E888" t="s">
        <v>93</v>
      </c>
      <c r="F888">
        <v>40700</v>
      </c>
      <c r="G888" t="s">
        <v>911</v>
      </c>
      <c r="I888" t="s">
        <v>253</v>
      </c>
      <c r="J888">
        <v>2026</v>
      </c>
      <c r="K888">
        <v>7</v>
      </c>
      <c r="L888" t="s">
        <v>94</v>
      </c>
      <c r="M888">
        <v>304.50841137499998</v>
      </c>
      <c r="N888">
        <v>1</v>
      </c>
      <c r="O888">
        <v>304.50841137499998</v>
      </c>
      <c r="P888" t="s">
        <v>615</v>
      </c>
      <c r="Q888">
        <v>0</v>
      </c>
    </row>
    <row r="889" spans="1:17" x14ac:dyDescent="0.25">
      <c r="A889" t="s">
        <v>1005</v>
      </c>
      <c r="B889" t="s">
        <v>673</v>
      </c>
      <c r="C889" t="s">
        <v>133</v>
      </c>
      <c r="D889" t="s">
        <v>336</v>
      </c>
      <c r="E889" t="s">
        <v>104</v>
      </c>
      <c r="F889">
        <v>40700</v>
      </c>
      <c r="G889" t="s">
        <v>911</v>
      </c>
      <c r="I889" t="s">
        <v>699</v>
      </c>
      <c r="J889">
        <v>2026</v>
      </c>
      <c r="K889">
        <v>7</v>
      </c>
      <c r="L889" t="s">
        <v>94</v>
      </c>
      <c r="M889">
        <v>52.981838000000003</v>
      </c>
      <c r="N889">
        <v>1</v>
      </c>
      <c r="O889">
        <v>52.981838000000003</v>
      </c>
      <c r="P889" t="s">
        <v>615</v>
      </c>
      <c r="Q889">
        <v>0</v>
      </c>
    </row>
    <row r="890" spans="1:17" x14ac:dyDescent="0.25">
      <c r="A890" t="s">
        <v>1005</v>
      </c>
      <c r="B890" t="s">
        <v>673</v>
      </c>
      <c r="C890" t="s">
        <v>133</v>
      </c>
      <c r="D890" t="s">
        <v>336</v>
      </c>
      <c r="E890" t="s">
        <v>104</v>
      </c>
      <c r="F890">
        <v>40700</v>
      </c>
      <c r="G890" t="s">
        <v>911</v>
      </c>
      <c r="I890" t="s">
        <v>120</v>
      </c>
      <c r="J890">
        <v>2026</v>
      </c>
      <c r="K890">
        <v>7</v>
      </c>
      <c r="L890" t="s">
        <v>94</v>
      </c>
      <c r="M890">
        <v>132.45459499999998</v>
      </c>
      <c r="N890">
        <v>1</v>
      </c>
      <c r="O890">
        <v>132.45459499999998</v>
      </c>
      <c r="P890" t="s">
        <v>615</v>
      </c>
      <c r="Q890">
        <v>0</v>
      </c>
    </row>
    <row r="891" spans="1:17" x14ac:dyDescent="0.25">
      <c r="A891" t="s">
        <v>1005</v>
      </c>
      <c r="B891" t="s">
        <v>673</v>
      </c>
      <c r="C891" t="s">
        <v>133</v>
      </c>
      <c r="D891" t="s">
        <v>336</v>
      </c>
      <c r="E891" t="s">
        <v>105</v>
      </c>
      <c r="F891">
        <v>40700</v>
      </c>
      <c r="G891" t="s">
        <v>911</v>
      </c>
      <c r="I891" t="s">
        <v>144</v>
      </c>
      <c r="J891">
        <v>2026</v>
      </c>
      <c r="K891">
        <v>7</v>
      </c>
      <c r="L891" t="s">
        <v>94</v>
      </c>
      <c r="M891">
        <v>298.05222956249997</v>
      </c>
      <c r="N891">
        <v>1</v>
      </c>
      <c r="O891">
        <v>298.05222956249997</v>
      </c>
      <c r="P891" t="s">
        <v>615</v>
      </c>
      <c r="Q891">
        <v>0</v>
      </c>
    </row>
    <row r="892" spans="1:17" x14ac:dyDescent="0.25">
      <c r="A892" t="s">
        <v>1005</v>
      </c>
      <c r="B892" t="s">
        <v>145</v>
      </c>
      <c r="C892" t="s">
        <v>133</v>
      </c>
      <c r="D892" t="s">
        <v>336</v>
      </c>
      <c r="E892" t="s">
        <v>93</v>
      </c>
      <c r="F892">
        <v>40700</v>
      </c>
      <c r="G892" t="s">
        <v>911</v>
      </c>
      <c r="I892" t="s">
        <v>2482</v>
      </c>
      <c r="J892">
        <v>2026</v>
      </c>
      <c r="K892">
        <v>7</v>
      </c>
      <c r="L892" t="s">
        <v>94</v>
      </c>
      <c r="M892">
        <v>27.7547239375</v>
      </c>
      <c r="N892">
        <v>1</v>
      </c>
      <c r="O892">
        <v>27.7547239375</v>
      </c>
      <c r="P892" t="s">
        <v>615</v>
      </c>
      <c r="Q892">
        <v>0</v>
      </c>
    </row>
    <row r="893" spans="1:17" x14ac:dyDescent="0.25">
      <c r="A893" t="s">
        <v>1005</v>
      </c>
      <c r="B893" t="s">
        <v>145</v>
      </c>
      <c r="C893" t="s">
        <v>133</v>
      </c>
      <c r="D893" t="s">
        <v>336</v>
      </c>
      <c r="E893" t="s">
        <v>93</v>
      </c>
      <c r="F893">
        <v>40700</v>
      </c>
      <c r="G893" t="s">
        <v>911</v>
      </c>
      <c r="I893" t="s">
        <v>253</v>
      </c>
      <c r="J893">
        <v>2026</v>
      </c>
      <c r="K893">
        <v>7</v>
      </c>
      <c r="L893" t="s">
        <v>94</v>
      </c>
      <c r="M893">
        <v>304.50841137499998</v>
      </c>
      <c r="N893">
        <v>1</v>
      </c>
      <c r="O893">
        <v>304.50841137499998</v>
      </c>
      <c r="P893" t="s">
        <v>615</v>
      </c>
      <c r="Q893">
        <v>0</v>
      </c>
    </row>
    <row r="894" spans="1:17" x14ac:dyDescent="0.25">
      <c r="A894" t="s">
        <v>1005</v>
      </c>
      <c r="B894" t="s">
        <v>145</v>
      </c>
      <c r="C894" t="s">
        <v>133</v>
      </c>
      <c r="D894" t="s">
        <v>336</v>
      </c>
      <c r="E894" t="s">
        <v>101</v>
      </c>
      <c r="F894">
        <v>40700</v>
      </c>
      <c r="G894" t="s">
        <v>911</v>
      </c>
      <c r="I894" t="s">
        <v>269</v>
      </c>
      <c r="J894">
        <v>2026</v>
      </c>
      <c r="K894">
        <v>7</v>
      </c>
      <c r="L894" t="s">
        <v>94</v>
      </c>
      <c r="M894">
        <v>486.07387499999999</v>
      </c>
      <c r="N894">
        <v>1</v>
      </c>
      <c r="O894">
        <v>486.07387499999999</v>
      </c>
      <c r="P894" t="s">
        <v>615</v>
      </c>
      <c r="Q894">
        <v>1</v>
      </c>
    </row>
    <row r="895" spans="1:17" x14ac:dyDescent="0.25">
      <c r="A895" t="s">
        <v>1005</v>
      </c>
      <c r="B895" t="s">
        <v>147</v>
      </c>
      <c r="C895" t="s">
        <v>133</v>
      </c>
      <c r="D895" t="s">
        <v>336</v>
      </c>
      <c r="E895" t="s">
        <v>105</v>
      </c>
      <c r="F895">
        <v>40700</v>
      </c>
      <c r="G895" t="s">
        <v>911</v>
      </c>
      <c r="I895" t="s">
        <v>670</v>
      </c>
      <c r="J895">
        <v>2026</v>
      </c>
      <c r="K895">
        <v>7</v>
      </c>
      <c r="L895" t="s">
        <v>94</v>
      </c>
      <c r="M895">
        <v>298.05222956249997</v>
      </c>
      <c r="N895">
        <v>1</v>
      </c>
      <c r="O895">
        <v>298.05222956249997</v>
      </c>
      <c r="P895" t="s">
        <v>615</v>
      </c>
      <c r="Q895">
        <v>0</v>
      </c>
    </row>
    <row r="896" spans="1:17" x14ac:dyDescent="0.25">
      <c r="A896" t="s">
        <v>1005</v>
      </c>
      <c r="B896" t="s">
        <v>147</v>
      </c>
      <c r="C896" t="s">
        <v>133</v>
      </c>
      <c r="D896" t="s">
        <v>336</v>
      </c>
      <c r="E896" t="s">
        <v>93</v>
      </c>
      <c r="F896">
        <v>40700</v>
      </c>
      <c r="G896" t="s">
        <v>911</v>
      </c>
      <c r="I896" t="s">
        <v>253</v>
      </c>
      <c r="J896">
        <v>2026</v>
      </c>
      <c r="K896">
        <v>7</v>
      </c>
      <c r="L896" t="s">
        <v>94</v>
      </c>
      <c r="M896">
        <v>304.50841137499998</v>
      </c>
      <c r="N896">
        <v>1</v>
      </c>
      <c r="O896">
        <v>304.50841137499998</v>
      </c>
      <c r="P896" t="s">
        <v>615</v>
      </c>
      <c r="Q896">
        <v>0</v>
      </c>
    </row>
    <row r="897" spans="1:17" x14ac:dyDescent="0.25">
      <c r="A897" t="s">
        <v>1005</v>
      </c>
      <c r="B897" t="s">
        <v>244</v>
      </c>
      <c r="C897" t="s">
        <v>133</v>
      </c>
      <c r="D897" t="s">
        <v>336</v>
      </c>
      <c r="E897" t="s">
        <v>93</v>
      </c>
      <c r="F897">
        <v>40700</v>
      </c>
      <c r="G897" t="s">
        <v>911</v>
      </c>
      <c r="I897" t="s">
        <v>2482</v>
      </c>
      <c r="J897">
        <v>2026</v>
      </c>
      <c r="K897">
        <v>7</v>
      </c>
      <c r="L897" t="s">
        <v>94</v>
      </c>
      <c r="M897">
        <v>27.7547239375</v>
      </c>
      <c r="N897">
        <v>1</v>
      </c>
      <c r="O897">
        <v>27.7547239375</v>
      </c>
      <c r="P897" t="s">
        <v>615</v>
      </c>
      <c r="Q897">
        <v>0</v>
      </c>
    </row>
    <row r="898" spans="1:17" x14ac:dyDescent="0.25">
      <c r="A898" t="s">
        <v>1005</v>
      </c>
      <c r="B898" t="s">
        <v>244</v>
      </c>
      <c r="C898" t="s">
        <v>133</v>
      </c>
      <c r="D898" t="s">
        <v>336</v>
      </c>
      <c r="E898" t="s">
        <v>93</v>
      </c>
      <c r="F898">
        <v>40700</v>
      </c>
      <c r="G898" t="s">
        <v>911</v>
      </c>
      <c r="I898" t="s">
        <v>253</v>
      </c>
      <c r="J898">
        <v>2026</v>
      </c>
      <c r="K898">
        <v>7</v>
      </c>
      <c r="L898" t="s">
        <v>94</v>
      </c>
      <c r="M898">
        <v>304.50841137499998</v>
      </c>
      <c r="N898">
        <v>1</v>
      </c>
      <c r="O898">
        <v>304.50841137499998</v>
      </c>
      <c r="P898" t="s">
        <v>615</v>
      </c>
      <c r="Q898">
        <v>0</v>
      </c>
    </row>
    <row r="899" spans="1:17" x14ac:dyDescent="0.25">
      <c r="A899" t="s">
        <v>1005</v>
      </c>
      <c r="B899" t="s">
        <v>244</v>
      </c>
      <c r="C899" t="s">
        <v>133</v>
      </c>
      <c r="D899" t="s">
        <v>336</v>
      </c>
      <c r="E899" t="s">
        <v>101</v>
      </c>
      <c r="F899">
        <v>40700</v>
      </c>
      <c r="G899" t="s">
        <v>911</v>
      </c>
      <c r="I899" t="s">
        <v>269</v>
      </c>
      <c r="J899">
        <v>2026</v>
      </c>
      <c r="K899">
        <v>7</v>
      </c>
      <c r="L899" t="s">
        <v>94</v>
      </c>
      <c r="M899">
        <v>460.50322499999999</v>
      </c>
      <c r="N899">
        <v>1</v>
      </c>
      <c r="O899">
        <v>460.50322499999999</v>
      </c>
      <c r="P899" t="s">
        <v>615</v>
      </c>
      <c r="Q899">
        <v>1</v>
      </c>
    </row>
    <row r="900" spans="1:17" x14ac:dyDescent="0.25">
      <c r="A900" t="s">
        <v>1005</v>
      </c>
      <c r="B900" t="s">
        <v>676</v>
      </c>
      <c r="C900" t="s">
        <v>133</v>
      </c>
      <c r="D900" t="s">
        <v>336</v>
      </c>
      <c r="E900" t="s">
        <v>102</v>
      </c>
      <c r="F900">
        <v>40700</v>
      </c>
      <c r="G900" t="s">
        <v>911</v>
      </c>
      <c r="I900" t="s">
        <v>125</v>
      </c>
      <c r="J900">
        <v>2026</v>
      </c>
      <c r="K900">
        <v>7</v>
      </c>
      <c r="L900" t="s">
        <v>94</v>
      </c>
      <c r="M900">
        <v>237.11527831250001</v>
      </c>
      <c r="N900">
        <v>1</v>
      </c>
      <c r="O900">
        <v>237.11527831250001</v>
      </c>
      <c r="P900" t="s">
        <v>615</v>
      </c>
      <c r="Q900">
        <v>1</v>
      </c>
    </row>
    <row r="901" spans="1:17" x14ac:dyDescent="0.25">
      <c r="A901" t="s">
        <v>1005</v>
      </c>
      <c r="B901" t="s">
        <v>676</v>
      </c>
      <c r="C901" t="s">
        <v>133</v>
      </c>
      <c r="D901" t="s">
        <v>336</v>
      </c>
      <c r="E901" t="s">
        <v>105</v>
      </c>
      <c r="F901">
        <v>40700</v>
      </c>
      <c r="G901" t="s">
        <v>911</v>
      </c>
      <c r="I901" t="s">
        <v>670</v>
      </c>
      <c r="J901">
        <v>2026</v>
      </c>
      <c r="K901">
        <v>7</v>
      </c>
      <c r="L901" t="s">
        <v>94</v>
      </c>
      <c r="M901">
        <v>198.701486375</v>
      </c>
      <c r="N901">
        <v>1</v>
      </c>
      <c r="O901">
        <v>198.701486375</v>
      </c>
      <c r="P901" t="s">
        <v>615</v>
      </c>
      <c r="Q901">
        <v>0</v>
      </c>
    </row>
    <row r="902" spans="1:17" x14ac:dyDescent="0.25">
      <c r="A902" t="s">
        <v>1005</v>
      </c>
      <c r="B902" t="s">
        <v>676</v>
      </c>
      <c r="C902" t="s">
        <v>133</v>
      </c>
      <c r="D902" t="s">
        <v>336</v>
      </c>
      <c r="E902" t="s">
        <v>93</v>
      </c>
      <c r="F902">
        <v>40700</v>
      </c>
      <c r="G902" t="s">
        <v>911</v>
      </c>
      <c r="I902" t="s">
        <v>253</v>
      </c>
      <c r="J902">
        <v>2026</v>
      </c>
      <c r="K902">
        <v>7</v>
      </c>
      <c r="L902" t="s">
        <v>94</v>
      </c>
      <c r="M902">
        <v>304.50841137499998</v>
      </c>
      <c r="N902">
        <v>1</v>
      </c>
      <c r="O902">
        <v>304.50841137499998</v>
      </c>
      <c r="P902" t="s">
        <v>615</v>
      </c>
      <c r="Q902">
        <v>0</v>
      </c>
    </row>
    <row r="903" spans="1:17" x14ac:dyDescent="0.25">
      <c r="A903" t="s">
        <v>1005</v>
      </c>
      <c r="B903" t="s">
        <v>676</v>
      </c>
      <c r="C903" t="s">
        <v>133</v>
      </c>
      <c r="D903" t="s">
        <v>336</v>
      </c>
      <c r="E903" t="s">
        <v>104</v>
      </c>
      <c r="F903">
        <v>40700</v>
      </c>
      <c r="G903" t="s">
        <v>911</v>
      </c>
      <c r="I903" t="s">
        <v>699</v>
      </c>
      <c r="J903">
        <v>2026</v>
      </c>
      <c r="K903">
        <v>7</v>
      </c>
      <c r="L903" t="s">
        <v>94</v>
      </c>
      <c r="M903">
        <v>158.945514</v>
      </c>
      <c r="N903">
        <v>1</v>
      </c>
      <c r="O903">
        <v>158.945514</v>
      </c>
      <c r="P903" t="s">
        <v>615</v>
      </c>
      <c r="Q903">
        <v>0</v>
      </c>
    </row>
    <row r="904" spans="1:17" x14ac:dyDescent="0.25">
      <c r="A904" t="s">
        <v>1005</v>
      </c>
      <c r="B904" t="s">
        <v>676</v>
      </c>
      <c r="C904" t="s">
        <v>133</v>
      </c>
      <c r="D904" t="s">
        <v>336</v>
      </c>
      <c r="E904" t="s">
        <v>104</v>
      </c>
      <c r="F904">
        <v>40700</v>
      </c>
      <c r="G904" t="s">
        <v>911</v>
      </c>
      <c r="I904" t="s">
        <v>120</v>
      </c>
      <c r="J904">
        <v>2026</v>
      </c>
      <c r="K904">
        <v>7</v>
      </c>
      <c r="L904" t="s">
        <v>94</v>
      </c>
      <c r="M904">
        <v>397.36378500000006</v>
      </c>
      <c r="N904">
        <v>1</v>
      </c>
      <c r="O904">
        <v>397.36378500000006</v>
      </c>
      <c r="P904" t="s">
        <v>615</v>
      </c>
      <c r="Q904">
        <v>0</v>
      </c>
    </row>
    <row r="905" spans="1:17" x14ac:dyDescent="0.25">
      <c r="A905" t="s">
        <v>1005</v>
      </c>
      <c r="B905" t="s">
        <v>881</v>
      </c>
      <c r="C905" t="s">
        <v>133</v>
      </c>
      <c r="D905" t="s">
        <v>336</v>
      </c>
      <c r="E905" t="s">
        <v>93</v>
      </c>
      <c r="F905">
        <v>40700</v>
      </c>
      <c r="G905" t="s">
        <v>911</v>
      </c>
      <c r="I905" t="s">
        <v>2482</v>
      </c>
      <c r="J905">
        <v>2026</v>
      </c>
      <c r="K905">
        <v>7</v>
      </c>
      <c r="L905" t="s">
        <v>94</v>
      </c>
      <c r="M905">
        <v>27.7547239375</v>
      </c>
      <c r="N905">
        <v>1</v>
      </c>
      <c r="O905">
        <v>27.7547239375</v>
      </c>
      <c r="P905" t="s">
        <v>615</v>
      </c>
      <c r="Q905">
        <v>0</v>
      </c>
    </row>
    <row r="906" spans="1:17" x14ac:dyDescent="0.25">
      <c r="A906" t="s">
        <v>1005</v>
      </c>
      <c r="B906" t="s">
        <v>881</v>
      </c>
      <c r="C906" t="s">
        <v>133</v>
      </c>
      <c r="D906" t="s">
        <v>336</v>
      </c>
      <c r="E906" t="s">
        <v>102</v>
      </c>
      <c r="F906">
        <v>40700</v>
      </c>
      <c r="G906" t="s">
        <v>911</v>
      </c>
      <c r="I906" t="s">
        <v>125</v>
      </c>
      <c r="J906">
        <v>2026</v>
      </c>
      <c r="K906">
        <v>7</v>
      </c>
      <c r="L906" t="s">
        <v>94</v>
      </c>
      <c r="M906">
        <v>121.14892912499998</v>
      </c>
      <c r="N906">
        <v>1</v>
      </c>
      <c r="O906">
        <v>121.14892912499998</v>
      </c>
      <c r="P906" t="s">
        <v>615</v>
      </c>
      <c r="Q906">
        <v>1</v>
      </c>
    </row>
    <row r="907" spans="1:17" x14ac:dyDescent="0.25">
      <c r="A907" t="s">
        <v>1005</v>
      </c>
      <c r="B907" t="s">
        <v>881</v>
      </c>
      <c r="C907" t="s">
        <v>133</v>
      </c>
      <c r="D907" t="s">
        <v>336</v>
      </c>
      <c r="E907" t="s">
        <v>93</v>
      </c>
      <c r="F907">
        <v>40700</v>
      </c>
      <c r="G907" t="s">
        <v>911</v>
      </c>
      <c r="I907" t="s">
        <v>253</v>
      </c>
      <c r="J907">
        <v>2026</v>
      </c>
      <c r="K907">
        <v>7</v>
      </c>
      <c r="L907" t="s">
        <v>94</v>
      </c>
      <c r="M907">
        <v>304.50841137499998</v>
      </c>
      <c r="N907">
        <v>1</v>
      </c>
      <c r="O907">
        <v>304.50841137499998</v>
      </c>
      <c r="P907" t="s">
        <v>615</v>
      </c>
      <c r="Q907">
        <v>0</v>
      </c>
    </row>
    <row r="908" spans="1:17" x14ac:dyDescent="0.25">
      <c r="A908" t="s">
        <v>1005</v>
      </c>
      <c r="B908" t="s">
        <v>881</v>
      </c>
      <c r="C908" t="s">
        <v>133</v>
      </c>
      <c r="D908" t="s">
        <v>336</v>
      </c>
      <c r="E908" t="s">
        <v>101</v>
      </c>
      <c r="F908">
        <v>40700</v>
      </c>
      <c r="G908" t="s">
        <v>911</v>
      </c>
      <c r="I908" t="s">
        <v>269</v>
      </c>
      <c r="J908">
        <v>2026</v>
      </c>
      <c r="K908">
        <v>7</v>
      </c>
      <c r="L908" t="s">
        <v>94</v>
      </c>
      <c r="M908">
        <v>460.48607499999997</v>
      </c>
      <c r="N908">
        <v>1</v>
      </c>
      <c r="O908">
        <v>460.48607499999997</v>
      </c>
      <c r="P908" t="s">
        <v>615</v>
      </c>
      <c r="Q908">
        <v>1</v>
      </c>
    </row>
    <row r="909" spans="1:17" x14ac:dyDescent="0.25">
      <c r="A909" t="s">
        <v>1005</v>
      </c>
      <c r="B909" t="s">
        <v>881</v>
      </c>
      <c r="C909" t="s">
        <v>133</v>
      </c>
      <c r="D909" t="s">
        <v>336</v>
      </c>
      <c r="E909" t="s">
        <v>104</v>
      </c>
      <c r="F909">
        <v>40700</v>
      </c>
      <c r="G909" t="s">
        <v>911</v>
      </c>
      <c r="I909" t="s">
        <v>699</v>
      </c>
      <c r="J909">
        <v>2026</v>
      </c>
      <c r="K909">
        <v>7</v>
      </c>
      <c r="L909" t="s">
        <v>94</v>
      </c>
      <c r="M909">
        <v>52.981838000000003</v>
      </c>
      <c r="N909">
        <v>1</v>
      </c>
      <c r="O909">
        <v>52.981838000000003</v>
      </c>
      <c r="P909" t="s">
        <v>615</v>
      </c>
      <c r="Q909">
        <v>0</v>
      </c>
    </row>
    <row r="910" spans="1:17" x14ac:dyDescent="0.25">
      <c r="A910" t="s">
        <v>1005</v>
      </c>
      <c r="B910" t="s">
        <v>881</v>
      </c>
      <c r="C910" t="s">
        <v>133</v>
      </c>
      <c r="D910" t="s">
        <v>336</v>
      </c>
      <c r="E910" t="s">
        <v>104</v>
      </c>
      <c r="F910">
        <v>40700</v>
      </c>
      <c r="G910" t="s">
        <v>911</v>
      </c>
      <c r="I910" t="s">
        <v>120</v>
      </c>
      <c r="J910">
        <v>2026</v>
      </c>
      <c r="K910">
        <v>7</v>
      </c>
      <c r="L910" t="s">
        <v>94</v>
      </c>
      <c r="M910">
        <v>132.45459499999998</v>
      </c>
      <c r="N910">
        <v>1</v>
      </c>
      <c r="O910">
        <v>132.45459499999998</v>
      </c>
      <c r="P910" t="s">
        <v>615</v>
      </c>
      <c r="Q910">
        <v>0</v>
      </c>
    </row>
    <row r="911" spans="1:17" x14ac:dyDescent="0.25">
      <c r="A911" t="s">
        <v>1005</v>
      </c>
      <c r="B911" t="s">
        <v>150</v>
      </c>
      <c r="C911" t="s">
        <v>133</v>
      </c>
      <c r="D911" t="s">
        <v>336</v>
      </c>
      <c r="E911" t="s">
        <v>105</v>
      </c>
      <c r="F911">
        <v>40700</v>
      </c>
      <c r="G911" t="s">
        <v>911</v>
      </c>
      <c r="I911" t="s">
        <v>670</v>
      </c>
      <c r="J911">
        <v>2026</v>
      </c>
      <c r="K911">
        <v>7</v>
      </c>
      <c r="L911" t="s">
        <v>94</v>
      </c>
      <c r="M911">
        <v>99.350743187500001</v>
      </c>
      <c r="N911">
        <v>1</v>
      </c>
      <c r="O911">
        <v>99.350743187500001</v>
      </c>
      <c r="P911" t="s">
        <v>615</v>
      </c>
      <c r="Q911">
        <v>0</v>
      </c>
    </row>
    <row r="912" spans="1:17" x14ac:dyDescent="0.25">
      <c r="A912" t="s">
        <v>1005</v>
      </c>
      <c r="B912" t="s">
        <v>150</v>
      </c>
      <c r="C912" t="s">
        <v>133</v>
      </c>
      <c r="D912" t="s">
        <v>336</v>
      </c>
      <c r="E912" t="s">
        <v>93</v>
      </c>
      <c r="F912">
        <v>40700</v>
      </c>
      <c r="G912" t="s">
        <v>911</v>
      </c>
      <c r="I912" t="s">
        <v>253</v>
      </c>
      <c r="J912">
        <v>2026</v>
      </c>
      <c r="K912">
        <v>7</v>
      </c>
      <c r="L912" t="s">
        <v>94</v>
      </c>
      <c r="M912">
        <v>304.50841137499998</v>
      </c>
      <c r="N912">
        <v>1</v>
      </c>
      <c r="O912">
        <v>304.50841137499998</v>
      </c>
      <c r="P912" t="s">
        <v>615</v>
      </c>
      <c r="Q912">
        <v>0</v>
      </c>
    </row>
    <row r="913" spans="1:17" x14ac:dyDescent="0.25">
      <c r="A913" t="s">
        <v>1005</v>
      </c>
      <c r="B913" t="s">
        <v>2248</v>
      </c>
      <c r="C913" t="s">
        <v>133</v>
      </c>
      <c r="D913" t="s">
        <v>336</v>
      </c>
      <c r="E913" t="s">
        <v>93</v>
      </c>
      <c r="F913">
        <v>40700</v>
      </c>
      <c r="G913" t="s">
        <v>911</v>
      </c>
      <c r="I913" t="s">
        <v>2482</v>
      </c>
      <c r="J913">
        <v>2026</v>
      </c>
      <c r="K913">
        <v>7</v>
      </c>
      <c r="L913" t="s">
        <v>94</v>
      </c>
      <c r="M913">
        <v>27.7547239375</v>
      </c>
      <c r="N913">
        <v>1</v>
      </c>
      <c r="O913">
        <v>27.7547239375</v>
      </c>
      <c r="P913" t="s">
        <v>615</v>
      </c>
      <c r="Q913">
        <v>0</v>
      </c>
    </row>
    <row r="914" spans="1:17" x14ac:dyDescent="0.25">
      <c r="A914" t="s">
        <v>1005</v>
      </c>
      <c r="B914" t="s">
        <v>2248</v>
      </c>
      <c r="C914" t="s">
        <v>133</v>
      </c>
      <c r="D914" t="s">
        <v>336</v>
      </c>
      <c r="E914" t="s">
        <v>93</v>
      </c>
      <c r="F914">
        <v>40700</v>
      </c>
      <c r="G914" t="s">
        <v>911</v>
      </c>
      <c r="I914" t="s">
        <v>253</v>
      </c>
      <c r="J914">
        <v>2026</v>
      </c>
      <c r="K914">
        <v>7</v>
      </c>
      <c r="L914" t="s">
        <v>94</v>
      </c>
      <c r="M914">
        <v>304.50841137499998</v>
      </c>
      <c r="N914">
        <v>1</v>
      </c>
      <c r="O914">
        <v>304.50841137499998</v>
      </c>
      <c r="P914" t="s">
        <v>615</v>
      </c>
      <c r="Q914">
        <v>0</v>
      </c>
    </row>
    <row r="915" spans="1:17" x14ac:dyDescent="0.25">
      <c r="A915" t="s">
        <v>1005</v>
      </c>
      <c r="B915" t="s">
        <v>2248</v>
      </c>
      <c r="C915" t="s">
        <v>133</v>
      </c>
      <c r="D915" t="s">
        <v>336</v>
      </c>
      <c r="E915" t="s">
        <v>101</v>
      </c>
      <c r="F915">
        <v>40700</v>
      </c>
      <c r="G915" t="s">
        <v>911</v>
      </c>
      <c r="I915" t="s">
        <v>269</v>
      </c>
      <c r="J915">
        <v>2026</v>
      </c>
      <c r="K915">
        <v>7</v>
      </c>
      <c r="L915" t="s">
        <v>94</v>
      </c>
      <c r="M915">
        <v>477.67894999999999</v>
      </c>
      <c r="N915">
        <v>1</v>
      </c>
      <c r="O915">
        <v>477.67894999999999</v>
      </c>
      <c r="P915" t="s">
        <v>615</v>
      </c>
      <c r="Q915">
        <v>1</v>
      </c>
    </row>
    <row r="916" spans="1:17" x14ac:dyDescent="0.25">
      <c r="A916" t="s">
        <v>1005</v>
      </c>
      <c r="B916" t="s">
        <v>677</v>
      </c>
      <c r="C916" t="s">
        <v>133</v>
      </c>
      <c r="D916" t="s">
        <v>336</v>
      </c>
      <c r="E916" t="s">
        <v>105</v>
      </c>
      <c r="F916">
        <v>40700</v>
      </c>
      <c r="G916" t="s">
        <v>911</v>
      </c>
      <c r="I916" t="s">
        <v>670</v>
      </c>
      <c r="J916">
        <v>2026</v>
      </c>
      <c r="K916">
        <v>7</v>
      </c>
      <c r="L916" t="s">
        <v>94</v>
      </c>
      <c r="M916">
        <v>99.350743187500001</v>
      </c>
      <c r="N916">
        <v>1</v>
      </c>
      <c r="O916">
        <v>99.350743187500001</v>
      </c>
      <c r="P916" t="s">
        <v>615</v>
      </c>
      <c r="Q916">
        <v>0</v>
      </c>
    </row>
    <row r="917" spans="1:17" x14ac:dyDescent="0.25">
      <c r="A917" t="s">
        <v>1005</v>
      </c>
      <c r="B917" t="s">
        <v>677</v>
      </c>
      <c r="C917" t="s">
        <v>133</v>
      </c>
      <c r="D917" t="s">
        <v>336</v>
      </c>
      <c r="E917" t="s">
        <v>93</v>
      </c>
      <c r="F917">
        <v>40700</v>
      </c>
      <c r="G917" t="s">
        <v>911</v>
      </c>
      <c r="I917" t="s">
        <v>253</v>
      </c>
      <c r="J917">
        <v>2026</v>
      </c>
      <c r="K917">
        <v>7</v>
      </c>
      <c r="L917" t="s">
        <v>94</v>
      </c>
      <c r="M917">
        <v>304.50841137499998</v>
      </c>
      <c r="N917">
        <v>1</v>
      </c>
      <c r="O917">
        <v>304.50841137499998</v>
      </c>
      <c r="P917" t="s">
        <v>615</v>
      </c>
      <c r="Q917">
        <v>0</v>
      </c>
    </row>
    <row r="918" spans="1:17" x14ac:dyDescent="0.25">
      <c r="A918" t="s">
        <v>1005</v>
      </c>
      <c r="B918" t="s">
        <v>677</v>
      </c>
      <c r="C918" t="s">
        <v>133</v>
      </c>
      <c r="D918" t="s">
        <v>336</v>
      </c>
      <c r="E918" t="s">
        <v>104</v>
      </c>
      <c r="F918">
        <v>40700</v>
      </c>
      <c r="G918" t="s">
        <v>911</v>
      </c>
      <c r="I918" t="s">
        <v>120</v>
      </c>
      <c r="J918">
        <v>2026</v>
      </c>
      <c r="K918">
        <v>7</v>
      </c>
      <c r="L918" t="s">
        <v>94</v>
      </c>
      <c r="M918">
        <v>132.45459499999998</v>
      </c>
      <c r="N918">
        <v>1</v>
      </c>
      <c r="O918">
        <v>132.45459499999998</v>
      </c>
      <c r="P918" t="s">
        <v>615</v>
      </c>
      <c r="Q918">
        <v>0</v>
      </c>
    </row>
    <row r="919" spans="1:17" x14ac:dyDescent="0.25">
      <c r="A919" t="s">
        <v>1005</v>
      </c>
      <c r="B919" t="s">
        <v>677</v>
      </c>
      <c r="C919" t="s">
        <v>133</v>
      </c>
      <c r="D919" t="s">
        <v>336</v>
      </c>
      <c r="E919" t="s">
        <v>105</v>
      </c>
      <c r="F919">
        <v>40700</v>
      </c>
      <c r="G919" t="s">
        <v>911</v>
      </c>
      <c r="I919" t="s">
        <v>144</v>
      </c>
      <c r="J919">
        <v>2026</v>
      </c>
      <c r="K919">
        <v>7</v>
      </c>
      <c r="L919" t="s">
        <v>94</v>
      </c>
      <c r="M919">
        <v>99.350743187500001</v>
      </c>
      <c r="N919">
        <v>1</v>
      </c>
      <c r="O919">
        <v>99.350743187500001</v>
      </c>
      <c r="P919" t="s">
        <v>615</v>
      </c>
      <c r="Q919">
        <v>0</v>
      </c>
    </row>
    <row r="920" spans="1:17" x14ac:dyDescent="0.25">
      <c r="A920" t="s">
        <v>1005</v>
      </c>
      <c r="B920" t="s">
        <v>677</v>
      </c>
      <c r="C920" t="s">
        <v>133</v>
      </c>
      <c r="D920" t="s">
        <v>336</v>
      </c>
      <c r="E920" t="s">
        <v>105</v>
      </c>
      <c r="F920">
        <v>40700</v>
      </c>
      <c r="G920" t="s">
        <v>911</v>
      </c>
      <c r="I920" t="s">
        <v>158</v>
      </c>
      <c r="J920">
        <v>2026</v>
      </c>
      <c r="K920">
        <v>7</v>
      </c>
      <c r="L920" t="s">
        <v>94</v>
      </c>
      <c r="M920">
        <v>170.29036762499999</v>
      </c>
      <c r="N920">
        <v>1</v>
      </c>
      <c r="O920">
        <v>170.29036762499999</v>
      </c>
      <c r="P920" t="s">
        <v>615</v>
      </c>
      <c r="Q920">
        <v>0</v>
      </c>
    </row>
    <row r="921" spans="1:17" x14ac:dyDescent="0.25">
      <c r="A921" t="s">
        <v>1005</v>
      </c>
      <c r="B921" t="s">
        <v>3196</v>
      </c>
      <c r="C921" t="s">
        <v>133</v>
      </c>
      <c r="D921" t="s">
        <v>336</v>
      </c>
      <c r="E921" t="s">
        <v>93</v>
      </c>
      <c r="F921">
        <v>40700</v>
      </c>
      <c r="G921" t="s">
        <v>911</v>
      </c>
      <c r="I921" t="s">
        <v>658</v>
      </c>
      <c r="J921">
        <v>2026</v>
      </c>
      <c r="K921">
        <v>7</v>
      </c>
      <c r="L921" t="s">
        <v>94</v>
      </c>
      <c r="M921">
        <v>242.78770512500003</v>
      </c>
      <c r="N921">
        <v>1</v>
      </c>
      <c r="O921">
        <v>242.78770512500003</v>
      </c>
      <c r="P921" t="s">
        <v>615</v>
      </c>
      <c r="Q921">
        <v>0</v>
      </c>
    </row>
    <row r="922" spans="1:17" x14ac:dyDescent="0.25">
      <c r="A922" t="s">
        <v>1005</v>
      </c>
      <c r="B922" t="s">
        <v>3196</v>
      </c>
      <c r="C922" t="s">
        <v>133</v>
      </c>
      <c r="D922" t="s">
        <v>336</v>
      </c>
      <c r="E922" t="s">
        <v>93</v>
      </c>
      <c r="F922">
        <v>40700</v>
      </c>
      <c r="G922" t="s">
        <v>911</v>
      </c>
      <c r="I922" t="s">
        <v>253</v>
      </c>
      <c r="J922">
        <v>2026</v>
      </c>
      <c r="K922">
        <v>7</v>
      </c>
      <c r="L922" t="s">
        <v>94</v>
      </c>
      <c r="M922">
        <v>304.50841137499998</v>
      </c>
      <c r="N922">
        <v>1</v>
      </c>
      <c r="O922">
        <v>304.50841137499998</v>
      </c>
      <c r="P922" t="s">
        <v>615</v>
      </c>
      <c r="Q922">
        <v>0</v>
      </c>
    </row>
    <row r="923" spans="1:17" x14ac:dyDescent="0.25">
      <c r="A923" t="s">
        <v>1005</v>
      </c>
      <c r="B923" t="s">
        <v>152</v>
      </c>
      <c r="C923" t="s">
        <v>133</v>
      </c>
      <c r="D923" t="s">
        <v>336</v>
      </c>
      <c r="E923" t="s">
        <v>93</v>
      </c>
      <c r="F923">
        <v>40700</v>
      </c>
      <c r="G923" t="s">
        <v>911</v>
      </c>
      <c r="I923" t="s">
        <v>680</v>
      </c>
      <c r="J923">
        <v>2026</v>
      </c>
      <c r="K923">
        <v>7</v>
      </c>
      <c r="L923" t="s">
        <v>94</v>
      </c>
      <c r="M923">
        <v>61.495376687500006</v>
      </c>
      <c r="N923">
        <v>1</v>
      </c>
      <c r="O923">
        <v>61.495376687500006</v>
      </c>
      <c r="P923" t="s">
        <v>615</v>
      </c>
      <c r="Q923">
        <v>0</v>
      </c>
    </row>
    <row r="924" spans="1:17" x14ac:dyDescent="0.25">
      <c r="A924" t="s">
        <v>1005</v>
      </c>
      <c r="B924" t="s">
        <v>152</v>
      </c>
      <c r="C924" t="s">
        <v>133</v>
      </c>
      <c r="D924" t="s">
        <v>336</v>
      </c>
      <c r="E924" t="s">
        <v>102</v>
      </c>
      <c r="F924">
        <v>40700</v>
      </c>
      <c r="G924" t="s">
        <v>911</v>
      </c>
      <c r="I924" t="s">
        <v>125</v>
      </c>
      <c r="J924">
        <v>2026</v>
      </c>
      <c r="K924">
        <v>7</v>
      </c>
      <c r="L924" t="s">
        <v>94</v>
      </c>
      <c r="M924">
        <v>246.05008531250002</v>
      </c>
      <c r="N924">
        <v>1</v>
      </c>
      <c r="O924">
        <v>246.05008531250002</v>
      </c>
      <c r="P924" t="s">
        <v>615</v>
      </c>
      <c r="Q924">
        <v>1</v>
      </c>
    </row>
    <row r="925" spans="1:17" x14ac:dyDescent="0.25">
      <c r="A925" t="s">
        <v>1005</v>
      </c>
      <c r="B925" t="s">
        <v>152</v>
      </c>
      <c r="C925" t="s">
        <v>133</v>
      </c>
      <c r="D925" t="s">
        <v>336</v>
      </c>
      <c r="E925" t="s">
        <v>102</v>
      </c>
      <c r="F925">
        <v>40700</v>
      </c>
      <c r="G925" t="s">
        <v>911</v>
      </c>
      <c r="I925" t="s">
        <v>186</v>
      </c>
      <c r="J925">
        <v>2026</v>
      </c>
      <c r="K925">
        <v>7</v>
      </c>
      <c r="L925" t="s">
        <v>94</v>
      </c>
      <c r="M925">
        <v>353.10122137500008</v>
      </c>
      <c r="N925">
        <v>1</v>
      </c>
      <c r="O925">
        <v>353.10122137500008</v>
      </c>
      <c r="P925" t="s">
        <v>615</v>
      </c>
      <c r="Q925">
        <v>1</v>
      </c>
    </row>
    <row r="926" spans="1:17" x14ac:dyDescent="0.25">
      <c r="A926" t="s">
        <v>1005</v>
      </c>
      <c r="B926" t="s">
        <v>152</v>
      </c>
      <c r="C926" t="s">
        <v>133</v>
      </c>
      <c r="D926" t="s">
        <v>336</v>
      </c>
      <c r="E926" t="s">
        <v>93</v>
      </c>
      <c r="F926">
        <v>40700</v>
      </c>
      <c r="G926" t="s">
        <v>911</v>
      </c>
      <c r="I926" t="s">
        <v>191</v>
      </c>
      <c r="J926">
        <v>2026</v>
      </c>
      <c r="K926">
        <v>7</v>
      </c>
      <c r="L926" t="s">
        <v>94</v>
      </c>
      <c r="M926">
        <v>173.97401612499999</v>
      </c>
      <c r="N926">
        <v>1</v>
      </c>
      <c r="O926">
        <v>173.97401612499999</v>
      </c>
      <c r="P926" t="s">
        <v>615</v>
      </c>
      <c r="Q926">
        <v>1</v>
      </c>
    </row>
    <row r="927" spans="1:17" x14ac:dyDescent="0.25">
      <c r="A927" t="s">
        <v>1005</v>
      </c>
      <c r="B927" t="s">
        <v>152</v>
      </c>
      <c r="C927" t="s">
        <v>133</v>
      </c>
      <c r="D927" t="s">
        <v>336</v>
      </c>
      <c r="E927" t="s">
        <v>93</v>
      </c>
      <c r="F927">
        <v>40700</v>
      </c>
      <c r="G927" t="s">
        <v>911</v>
      </c>
      <c r="I927" t="s">
        <v>168</v>
      </c>
      <c r="J927">
        <v>2026</v>
      </c>
      <c r="K927">
        <v>7</v>
      </c>
      <c r="L927" t="s">
        <v>94</v>
      </c>
      <c r="M927">
        <v>123.0005503125</v>
      </c>
      <c r="N927">
        <v>1</v>
      </c>
      <c r="O927">
        <v>123.0005503125</v>
      </c>
      <c r="P927" t="s">
        <v>615</v>
      </c>
      <c r="Q927">
        <v>0</v>
      </c>
    </row>
    <row r="928" spans="1:17" x14ac:dyDescent="0.25">
      <c r="A928" t="s">
        <v>1005</v>
      </c>
      <c r="B928" t="s">
        <v>152</v>
      </c>
      <c r="C928" t="s">
        <v>133</v>
      </c>
      <c r="D928" t="s">
        <v>336</v>
      </c>
      <c r="E928" t="s">
        <v>93</v>
      </c>
      <c r="F928">
        <v>40700</v>
      </c>
      <c r="G928" t="s">
        <v>911</v>
      </c>
      <c r="I928" t="s">
        <v>253</v>
      </c>
      <c r="J928">
        <v>2026</v>
      </c>
      <c r="K928">
        <v>7</v>
      </c>
      <c r="L928" t="s">
        <v>94</v>
      </c>
      <c r="M928">
        <v>304.50841137499998</v>
      </c>
      <c r="N928">
        <v>1</v>
      </c>
      <c r="O928">
        <v>304.50841137499998</v>
      </c>
      <c r="P928" t="s">
        <v>615</v>
      </c>
      <c r="Q928">
        <v>0</v>
      </c>
    </row>
    <row r="929" spans="1:17" x14ac:dyDescent="0.25">
      <c r="A929" t="s">
        <v>1005</v>
      </c>
      <c r="B929" t="s">
        <v>152</v>
      </c>
      <c r="C929" t="s">
        <v>133</v>
      </c>
      <c r="D929" t="s">
        <v>336</v>
      </c>
      <c r="E929" t="s">
        <v>105</v>
      </c>
      <c r="F929">
        <v>40700</v>
      </c>
      <c r="G929" t="s">
        <v>911</v>
      </c>
      <c r="I929" t="s">
        <v>144</v>
      </c>
      <c r="J929">
        <v>2026</v>
      </c>
      <c r="K929">
        <v>7</v>
      </c>
      <c r="L929" t="s">
        <v>94</v>
      </c>
      <c r="M929">
        <v>99.350743187500001</v>
      </c>
      <c r="N929">
        <v>1</v>
      </c>
      <c r="O929">
        <v>99.350743187500001</v>
      </c>
      <c r="P929" t="s">
        <v>615</v>
      </c>
      <c r="Q929">
        <v>0</v>
      </c>
    </row>
    <row r="930" spans="1:17" x14ac:dyDescent="0.25">
      <c r="A930" t="s">
        <v>1005</v>
      </c>
      <c r="B930" t="s">
        <v>152</v>
      </c>
      <c r="C930" t="s">
        <v>133</v>
      </c>
      <c r="D930" t="s">
        <v>336</v>
      </c>
      <c r="E930" t="s">
        <v>93</v>
      </c>
      <c r="F930">
        <v>40700</v>
      </c>
      <c r="G930" t="s">
        <v>911</v>
      </c>
      <c r="I930" t="s">
        <v>619</v>
      </c>
      <c r="J930">
        <v>2026</v>
      </c>
      <c r="K930">
        <v>7</v>
      </c>
      <c r="L930" t="s">
        <v>94</v>
      </c>
      <c r="M930">
        <v>124.93054699999999</v>
      </c>
      <c r="N930">
        <v>1</v>
      </c>
      <c r="O930">
        <v>124.93054699999999</v>
      </c>
      <c r="P930" t="s">
        <v>615</v>
      </c>
      <c r="Q930">
        <v>1</v>
      </c>
    </row>
    <row r="931" spans="1:17" x14ac:dyDescent="0.25">
      <c r="A931" t="s">
        <v>1005</v>
      </c>
      <c r="B931" t="s">
        <v>678</v>
      </c>
      <c r="C931" t="s">
        <v>133</v>
      </c>
      <c r="D931" t="s">
        <v>336</v>
      </c>
      <c r="E931" t="s">
        <v>102</v>
      </c>
      <c r="F931">
        <v>40700</v>
      </c>
      <c r="G931" t="s">
        <v>911</v>
      </c>
      <c r="I931" t="s">
        <v>125</v>
      </c>
      <c r="J931">
        <v>2026</v>
      </c>
      <c r="K931">
        <v>7</v>
      </c>
      <c r="L931" t="s">
        <v>94</v>
      </c>
      <c r="M931">
        <v>493.706868375</v>
      </c>
      <c r="N931">
        <v>1</v>
      </c>
      <c r="O931">
        <v>493.706868375</v>
      </c>
      <c r="P931" t="s">
        <v>615</v>
      </c>
      <c r="Q931">
        <v>1</v>
      </c>
    </row>
    <row r="932" spans="1:17" x14ac:dyDescent="0.25">
      <c r="A932" t="s">
        <v>1005</v>
      </c>
      <c r="B932" t="s">
        <v>678</v>
      </c>
      <c r="C932" t="s">
        <v>133</v>
      </c>
      <c r="D932" t="s">
        <v>336</v>
      </c>
      <c r="E932" t="s">
        <v>93</v>
      </c>
      <c r="F932">
        <v>40700</v>
      </c>
      <c r="G932" t="s">
        <v>911</v>
      </c>
      <c r="I932" t="s">
        <v>658</v>
      </c>
      <c r="J932">
        <v>2026</v>
      </c>
      <c r="K932">
        <v>7</v>
      </c>
      <c r="L932" t="s">
        <v>94</v>
      </c>
      <c r="M932">
        <v>242.78770512500003</v>
      </c>
      <c r="N932">
        <v>1</v>
      </c>
      <c r="O932">
        <v>242.78770512500003</v>
      </c>
      <c r="P932" t="s">
        <v>615</v>
      </c>
      <c r="Q932">
        <v>0</v>
      </c>
    </row>
    <row r="933" spans="1:17" x14ac:dyDescent="0.25">
      <c r="A933" t="s">
        <v>1005</v>
      </c>
      <c r="B933" t="s">
        <v>678</v>
      </c>
      <c r="C933" t="s">
        <v>133</v>
      </c>
      <c r="D933" t="s">
        <v>336</v>
      </c>
      <c r="E933" t="s">
        <v>93</v>
      </c>
      <c r="F933">
        <v>40700</v>
      </c>
      <c r="G933" t="s">
        <v>911</v>
      </c>
      <c r="I933" t="s">
        <v>253</v>
      </c>
      <c r="J933">
        <v>2026</v>
      </c>
      <c r="K933">
        <v>7</v>
      </c>
      <c r="L933" t="s">
        <v>94</v>
      </c>
      <c r="M933">
        <v>304.50841137499998</v>
      </c>
      <c r="N933">
        <v>1</v>
      </c>
      <c r="O933">
        <v>304.50841137499998</v>
      </c>
      <c r="P933" t="s">
        <v>615</v>
      </c>
      <c r="Q933">
        <v>0</v>
      </c>
    </row>
    <row r="934" spans="1:17" x14ac:dyDescent="0.25">
      <c r="A934" t="s">
        <v>1005</v>
      </c>
      <c r="B934" t="s">
        <v>678</v>
      </c>
      <c r="C934" t="s">
        <v>133</v>
      </c>
      <c r="D934" t="s">
        <v>336</v>
      </c>
      <c r="E934" t="s">
        <v>104</v>
      </c>
      <c r="F934">
        <v>40700</v>
      </c>
      <c r="G934" t="s">
        <v>911</v>
      </c>
      <c r="I934" t="s">
        <v>699</v>
      </c>
      <c r="J934">
        <v>2026</v>
      </c>
      <c r="K934">
        <v>7</v>
      </c>
      <c r="L934" t="s">
        <v>94</v>
      </c>
      <c r="M934">
        <v>105.96367600000001</v>
      </c>
      <c r="N934">
        <v>1</v>
      </c>
      <c r="O934">
        <v>105.96367600000001</v>
      </c>
      <c r="P934" t="s">
        <v>615</v>
      </c>
      <c r="Q934">
        <v>0</v>
      </c>
    </row>
    <row r="935" spans="1:17" x14ac:dyDescent="0.25">
      <c r="A935" t="s">
        <v>1005</v>
      </c>
      <c r="B935" t="s">
        <v>678</v>
      </c>
      <c r="C935" t="s">
        <v>133</v>
      </c>
      <c r="D935" t="s">
        <v>336</v>
      </c>
      <c r="E935" t="s">
        <v>104</v>
      </c>
      <c r="F935">
        <v>40700</v>
      </c>
      <c r="G935" t="s">
        <v>911</v>
      </c>
      <c r="I935" t="s">
        <v>120</v>
      </c>
      <c r="J935">
        <v>2026</v>
      </c>
      <c r="K935">
        <v>7</v>
      </c>
      <c r="L935" t="s">
        <v>94</v>
      </c>
      <c r="M935">
        <v>264.90918999999997</v>
      </c>
      <c r="N935">
        <v>1</v>
      </c>
      <c r="O935">
        <v>264.90918999999997</v>
      </c>
      <c r="P935" t="s">
        <v>615</v>
      </c>
      <c r="Q935">
        <v>0</v>
      </c>
    </row>
    <row r="936" spans="1:17" x14ac:dyDescent="0.25">
      <c r="A936" t="s">
        <v>1005</v>
      </c>
      <c r="B936" t="s">
        <v>882</v>
      </c>
      <c r="C936" t="s">
        <v>133</v>
      </c>
      <c r="D936" t="s">
        <v>336</v>
      </c>
      <c r="E936" t="s">
        <v>93</v>
      </c>
      <c r="F936">
        <v>40700</v>
      </c>
      <c r="G936" t="s">
        <v>911</v>
      </c>
      <c r="I936" t="s">
        <v>2482</v>
      </c>
      <c r="J936">
        <v>2026</v>
      </c>
      <c r="K936">
        <v>7</v>
      </c>
      <c r="L936" t="s">
        <v>94</v>
      </c>
      <c r="M936">
        <v>27.7547239375</v>
      </c>
      <c r="N936">
        <v>1</v>
      </c>
      <c r="O936">
        <v>27.7547239375</v>
      </c>
      <c r="P936" t="s">
        <v>615</v>
      </c>
      <c r="Q936">
        <v>0</v>
      </c>
    </row>
    <row r="937" spans="1:17" x14ac:dyDescent="0.25">
      <c r="A937" t="s">
        <v>1005</v>
      </c>
      <c r="B937" t="s">
        <v>882</v>
      </c>
      <c r="C937" t="s">
        <v>133</v>
      </c>
      <c r="D937" t="s">
        <v>336</v>
      </c>
      <c r="E937" t="s">
        <v>102</v>
      </c>
      <c r="F937">
        <v>40700</v>
      </c>
      <c r="G937" t="s">
        <v>911</v>
      </c>
      <c r="I937" t="s">
        <v>125</v>
      </c>
      <c r="J937">
        <v>2026</v>
      </c>
      <c r="K937">
        <v>7</v>
      </c>
      <c r="L937" t="s">
        <v>94</v>
      </c>
      <c r="M937">
        <v>234.85218575000002</v>
      </c>
      <c r="N937">
        <v>1</v>
      </c>
      <c r="O937">
        <v>234.85218575000002</v>
      </c>
      <c r="P937" t="s">
        <v>615</v>
      </c>
      <c r="Q937">
        <v>1</v>
      </c>
    </row>
    <row r="938" spans="1:17" x14ac:dyDescent="0.25">
      <c r="A938" t="s">
        <v>1005</v>
      </c>
      <c r="B938" t="s">
        <v>882</v>
      </c>
      <c r="C938" t="s">
        <v>133</v>
      </c>
      <c r="D938" t="s">
        <v>336</v>
      </c>
      <c r="E938" t="s">
        <v>93</v>
      </c>
      <c r="F938">
        <v>40700</v>
      </c>
      <c r="G938" t="s">
        <v>911</v>
      </c>
      <c r="I938" t="s">
        <v>253</v>
      </c>
      <c r="J938">
        <v>2026</v>
      </c>
      <c r="K938">
        <v>7</v>
      </c>
      <c r="L938" t="s">
        <v>94</v>
      </c>
      <c r="M938">
        <v>304.50841137499998</v>
      </c>
      <c r="N938">
        <v>1</v>
      </c>
      <c r="O938">
        <v>304.50841137499998</v>
      </c>
      <c r="P938" t="s">
        <v>615</v>
      </c>
      <c r="Q938">
        <v>0</v>
      </c>
    </row>
    <row r="939" spans="1:17" x14ac:dyDescent="0.25">
      <c r="A939" t="s">
        <v>1005</v>
      </c>
      <c r="B939" t="s">
        <v>882</v>
      </c>
      <c r="C939" t="s">
        <v>133</v>
      </c>
      <c r="D939" t="s">
        <v>336</v>
      </c>
      <c r="E939" t="s">
        <v>101</v>
      </c>
      <c r="F939">
        <v>40700</v>
      </c>
      <c r="G939" t="s">
        <v>911</v>
      </c>
      <c r="I939" t="s">
        <v>269</v>
      </c>
      <c r="J939">
        <v>2026</v>
      </c>
      <c r="K939">
        <v>7</v>
      </c>
      <c r="L939" t="s">
        <v>94</v>
      </c>
      <c r="M939">
        <v>460.50322499999999</v>
      </c>
      <c r="N939">
        <v>1</v>
      </c>
      <c r="O939">
        <v>460.50322499999999</v>
      </c>
      <c r="P939" t="s">
        <v>615</v>
      </c>
      <c r="Q939">
        <v>1</v>
      </c>
    </row>
    <row r="940" spans="1:17" x14ac:dyDescent="0.25">
      <c r="A940" t="s">
        <v>1005</v>
      </c>
      <c r="B940" t="s">
        <v>161</v>
      </c>
      <c r="C940" t="s">
        <v>133</v>
      </c>
      <c r="D940" t="s">
        <v>336</v>
      </c>
      <c r="E940" t="s">
        <v>102</v>
      </c>
      <c r="F940">
        <v>40700</v>
      </c>
      <c r="G940" t="s">
        <v>911</v>
      </c>
      <c r="I940" t="s">
        <v>125</v>
      </c>
      <c r="J940">
        <v>2026</v>
      </c>
      <c r="K940">
        <v>7</v>
      </c>
      <c r="L940" t="s">
        <v>94</v>
      </c>
      <c r="M940">
        <v>488.30875581250007</v>
      </c>
      <c r="N940">
        <v>1</v>
      </c>
      <c r="O940">
        <v>488.30875581250007</v>
      </c>
      <c r="P940" t="s">
        <v>615</v>
      </c>
      <c r="Q940">
        <v>1</v>
      </c>
    </row>
    <row r="941" spans="1:17" x14ac:dyDescent="0.25">
      <c r="A941" t="s">
        <v>1005</v>
      </c>
      <c r="B941" t="s">
        <v>161</v>
      </c>
      <c r="C941" t="s">
        <v>133</v>
      </c>
      <c r="D941" t="s">
        <v>336</v>
      </c>
      <c r="E941" t="s">
        <v>105</v>
      </c>
      <c r="F941">
        <v>40700</v>
      </c>
      <c r="G941" t="s">
        <v>911</v>
      </c>
      <c r="I941" t="s">
        <v>670</v>
      </c>
      <c r="J941">
        <v>2026</v>
      </c>
      <c r="K941">
        <v>7</v>
      </c>
      <c r="L941" t="s">
        <v>94</v>
      </c>
      <c r="M941">
        <v>99.350743187500001</v>
      </c>
      <c r="N941">
        <v>1</v>
      </c>
      <c r="O941">
        <v>99.350743187500001</v>
      </c>
      <c r="P941" t="s">
        <v>615</v>
      </c>
      <c r="Q941">
        <v>0</v>
      </c>
    </row>
    <row r="942" spans="1:17" x14ac:dyDescent="0.25">
      <c r="A942" t="s">
        <v>1005</v>
      </c>
      <c r="B942" t="s">
        <v>161</v>
      </c>
      <c r="C942" t="s">
        <v>133</v>
      </c>
      <c r="D942" t="s">
        <v>336</v>
      </c>
      <c r="E942" t="s">
        <v>93</v>
      </c>
      <c r="F942">
        <v>40700</v>
      </c>
      <c r="G942" t="s">
        <v>911</v>
      </c>
      <c r="I942" t="s">
        <v>253</v>
      </c>
      <c r="J942">
        <v>2026</v>
      </c>
      <c r="K942">
        <v>7</v>
      </c>
      <c r="L942" t="s">
        <v>94</v>
      </c>
      <c r="M942">
        <v>304.50841137499998</v>
      </c>
      <c r="N942">
        <v>1</v>
      </c>
      <c r="O942">
        <v>304.50841137499998</v>
      </c>
      <c r="P942" t="s">
        <v>615</v>
      </c>
      <c r="Q942">
        <v>0</v>
      </c>
    </row>
    <row r="943" spans="1:17" x14ac:dyDescent="0.25">
      <c r="A943" t="s">
        <v>1005</v>
      </c>
      <c r="B943" t="s">
        <v>161</v>
      </c>
      <c r="C943" t="s">
        <v>133</v>
      </c>
      <c r="D943" t="s">
        <v>336</v>
      </c>
      <c r="E943" t="s">
        <v>104</v>
      </c>
      <c r="F943">
        <v>40700</v>
      </c>
      <c r="G943" t="s">
        <v>911</v>
      </c>
      <c r="I943" t="s">
        <v>699</v>
      </c>
      <c r="J943">
        <v>2026</v>
      </c>
      <c r="K943">
        <v>7</v>
      </c>
      <c r="L943" t="s">
        <v>94</v>
      </c>
      <c r="M943">
        <v>105.96367600000001</v>
      </c>
      <c r="N943">
        <v>1</v>
      </c>
      <c r="O943">
        <v>105.96367600000001</v>
      </c>
      <c r="P943" t="s">
        <v>615</v>
      </c>
      <c r="Q943">
        <v>0</v>
      </c>
    </row>
    <row r="944" spans="1:17" x14ac:dyDescent="0.25">
      <c r="A944" t="s">
        <v>1005</v>
      </c>
      <c r="B944" t="s">
        <v>161</v>
      </c>
      <c r="C944" t="s">
        <v>133</v>
      </c>
      <c r="D944" t="s">
        <v>336</v>
      </c>
      <c r="E944" t="s">
        <v>104</v>
      </c>
      <c r="F944">
        <v>40700</v>
      </c>
      <c r="G944" t="s">
        <v>911</v>
      </c>
      <c r="I944" t="s">
        <v>120</v>
      </c>
      <c r="J944">
        <v>2026</v>
      </c>
      <c r="K944">
        <v>7</v>
      </c>
      <c r="L944" t="s">
        <v>94</v>
      </c>
      <c r="M944">
        <v>264.90918999999997</v>
      </c>
      <c r="N944">
        <v>1</v>
      </c>
      <c r="O944">
        <v>264.90918999999997</v>
      </c>
      <c r="P944" t="s">
        <v>615</v>
      </c>
      <c r="Q944">
        <v>0</v>
      </c>
    </row>
    <row r="945" spans="1:17" x14ac:dyDescent="0.25">
      <c r="A945" t="s">
        <v>1005</v>
      </c>
      <c r="B945" t="s">
        <v>163</v>
      </c>
      <c r="C945" t="s">
        <v>133</v>
      </c>
      <c r="D945" t="s">
        <v>336</v>
      </c>
      <c r="E945" t="s">
        <v>93</v>
      </c>
      <c r="F945">
        <v>40700</v>
      </c>
      <c r="G945" t="s">
        <v>911</v>
      </c>
      <c r="I945" t="s">
        <v>2482</v>
      </c>
      <c r="J945">
        <v>2026</v>
      </c>
      <c r="K945">
        <v>7</v>
      </c>
      <c r="L945" t="s">
        <v>94</v>
      </c>
      <c r="M945">
        <v>27.7547239375</v>
      </c>
      <c r="N945">
        <v>1</v>
      </c>
      <c r="O945">
        <v>27.7547239375</v>
      </c>
      <c r="P945" t="s">
        <v>615</v>
      </c>
      <c r="Q945">
        <v>0</v>
      </c>
    </row>
    <row r="946" spans="1:17" x14ac:dyDescent="0.25">
      <c r="A946" t="s">
        <v>1005</v>
      </c>
      <c r="B946" t="s">
        <v>163</v>
      </c>
      <c r="C946" t="s">
        <v>133</v>
      </c>
      <c r="D946" t="s">
        <v>336</v>
      </c>
      <c r="E946" t="s">
        <v>102</v>
      </c>
      <c r="F946">
        <v>40700</v>
      </c>
      <c r="G946" t="s">
        <v>911</v>
      </c>
      <c r="I946" t="s">
        <v>125</v>
      </c>
      <c r="J946">
        <v>2026</v>
      </c>
      <c r="K946">
        <v>7</v>
      </c>
      <c r="L946" t="s">
        <v>94</v>
      </c>
      <c r="M946">
        <v>118.06289381250001</v>
      </c>
      <c r="N946">
        <v>1</v>
      </c>
      <c r="O946">
        <v>118.06289381250001</v>
      </c>
      <c r="P946" t="s">
        <v>615</v>
      </c>
      <c r="Q946">
        <v>1</v>
      </c>
    </row>
    <row r="947" spans="1:17" x14ac:dyDescent="0.25">
      <c r="A947" t="s">
        <v>1005</v>
      </c>
      <c r="B947" t="s">
        <v>163</v>
      </c>
      <c r="C947" t="s">
        <v>133</v>
      </c>
      <c r="D947" t="s">
        <v>336</v>
      </c>
      <c r="E947" t="s">
        <v>93</v>
      </c>
      <c r="F947">
        <v>40700</v>
      </c>
      <c r="G947" t="s">
        <v>911</v>
      </c>
      <c r="I947" t="s">
        <v>658</v>
      </c>
      <c r="J947">
        <v>2026</v>
      </c>
      <c r="K947">
        <v>7</v>
      </c>
      <c r="L947" t="s">
        <v>94</v>
      </c>
      <c r="M947">
        <v>242.78770512500003</v>
      </c>
      <c r="N947">
        <v>1</v>
      </c>
      <c r="O947">
        <v>242.78770512500003</v>
      </c>
      <c r="P947" t="s">
        <v>615</v>
      </c>
      <c r="Q947">
        <v>0</v>
      </c>
    </row>
    <row r="948" spans="1:17" x14ac:dyDescent="0.25">
      <c r="A948" t="s">
        <v>1005</v>
      </c>
      <c r="B948" t="s">
        <v>163</v>
      </c>
      <c r="C948" t="s">
        <v>133</v>
      </c>
      <c r="D948" t="s">
        <v>336</v>
      </c>
      <c r="E948" t="s">
        <v>105</v>
      </c>
      <c r="F948">
        <v>40700</v>
      </c>
      <c r="G948" t="s">
        <v>911</v>
      </c>
      <c r="I948" t="s">
        <v>670</v>
      </c>
      <c r="J948">
        <v>2026</v>
      </c>
      <c r="K948">
        <v>7</v>
      </c>
      <c r="L948" t="s">
        <v>94</v>
      </c>
      <c r="M948">
        <v>99.350743187500001</v>
      </c>
      <c r="N948">
        <v>1</v>
      </c>
      <c r="O948">
        <v>99.350743187500001</v>
      </c>
      <c r="P948" t="s">
        <v>615</v>
      </c>
      <c r="Q948">
        <v>0</v>
      </c>
    </row>
    <row r="949" spans="1:17" x14ac:dyDescent="0.25">
      <c r="A949" t="s">
        <v>1005</v>
      </c>
      <c r="B949" t="s">
        <v>163</v>
      </c>
      <c r="C949" t="s">
        <v>133</v>
      </c>
      <c r="D949" t="s">
        <v>336</v>
      </c>
      <c r="E949" t="s">
        <v>93</v>
      </c>
      <c r="F949">
        <v>40700</v>
      </c>
      <c r="G949" t="s">
        <v>911</v>
      </c>
      <c r="I949" t="s">
        <v>253</v>
      </c>
      <c r="J949">
        <v>2026</v>
      </c>
      <c r="K949">
        <v>7</v>
      </c>
      <c r="L949" t="s">
        <v>94</v>
      </c>
      <c r="M949">
        <v>304.50841137499998</v>
      </c>
      <c r="N949">
        <v>1</v>
      </c>
      <c r="O949">
        <v>304.50841137499998</v>
      </c>
      <c r="P949" t="s">
        <v>615</v>
      </c>
      <c r="Q949">
        <v>0</v>
      </c>
    </row>
    <row r="950" spans="1:17" x14ac:dyDescent="0.25">
      <c r="A950" t="s">
        <v>1005</v>
      </c>
      <c r="B950" t="s">
        <v>163</v>
      </c>
      <c r="C950" t="s">
        <v>133</v>
      </c>
      <c r="D950" t="s">
        <v>336</v>
      </c>
      <c r="E950" t="s">
        <v>101</v>
      </c>
      <c r="F950">
        <v>40700</v>
      </c>
      <c r="G950" t="s">
        <v>911</v>
      </c>
      <c r="I950" t="s">
        <v>269</v>
      </c>
      <c r="J950">
        <v>2026</v>
      </c>
      <c r="K950">
        <v>7</v>
      </c>
      <c r="L950" t="s">
        <v>94</v>
      </c>
      <c r="M950">
        <v>492.73665</v>
      </c>
      <c r="N950">
        <v>1</v>
      </c>
      <c r="O950">
        <v>492.73665</v>
      </c>
      <c r="P950" t="s">
        <v>615</v>
      </c>
      <c r="Q950">
        <v>1</v>
      </c>
    </row>
    <row r="951" spans="1:17" x14ac:dyDescent="0.25">
      <c r="A951" t="s">
        <v>1005</v>
      </c>
      <c r="B951" t="s">
        <v>163</v>
      </c>
      <c r="C951" t="s">
        <v>133</v>
      </c>
      <c r="D951" t="s">
        <v>336</v>
      </c>
      <c r="E951" t="s">
        <v>104</v>
      </c>
      <c r="F951">
        <v>40700</v>
      </c>
      <c r="G951" t="s">
        <v>911</v>
      </c>
      <c r="I951" t="s">
        <v>120</v>
      </c>
      <c r="J951">
        <v>2026</v>
      </c>
      <c r="K951">
        <v>7</v>
      </c>
      <c r="L951" t="s">
        <v>94</v>
      </c>
      <c r="M951">
        <v>132.45459499999998</v>
      </c>
      <c r="N951">
        <v>1</v>
      </c>
      <c r="O951">
        <v>132.45459499999998</v>
      </c>
      <c r="P951" t="s">
        <v>615</v>
      </c>
      <c r="Q951">
        <v>0</v>
      </c>
    </row>
    <row r="952" spans="1:17" x14ac:dyDescent="0.25">
      <c r="A952" t="s">
        <v>1005</v>
      </c>
      <c r="B952" t="s">
        <v>679</v>
      </c>
      <c r="C952" t="s">
        <v>133</v>
      </c>
      <c r="D952" t="s">
        <v>336</v>
      </c>
      <c r="E952" t="s">
        <v>105</v>
      </c>
      <c r="F952">
        <v>40700</v>
      </c>
      <c r="G952" t="s">
        <v>911</v>
      </c>
      <c r="I952" t="s">
        <v>670</v>
      </c>
      <c r="J952">
        <v>2026</v>
      </c>
      <c r="K952">
        <v>7</v>
      </c>
      <c r="L952" t="s">
        <v>94</v>
      </c>
      <c r="M952">
        <v>99.350743187500001</v>
      </c>
      <c r="N952">
        <v>1</v>
      </c>
      <c r="O952">
        <v>99.350743187500001</v>
      </c>
      <c r="P952" t="s">
        <v>615</v>
      </c>
      <c r="Q952">
        <v>0</v>
      </c>
    </row>
    <row r="953" spans="1:17" x14ac:dyDescent="0.25">
      <c r="A953" t="s">
        <v>1005</v>
      </c>
      <c r="B953" t="s">
        <v>679</v>
      </c>
      <c r="C953" t="s">
        <v>133</v>
      </c>
      <c r="D953" t="s">
        <v>336</v>
      </c>
      <c r="E953" t="s">
        <v>93</v>
      </c>
      <c r="F953">
        <v>40700</v>
      </c>
      <c r="G953" t="s">
        <v>911</v>
      </c>
      <c r="I953" t="s">
        <v>253</v>
      </c>
      <c r="J953">
        <v>2026</v>
      </c>
      <c r="K953">
        <v>7</v>
      </c>
      <c r="L953" t="s">
        <v>94</v>
      </c>
      <c r="M953">
        <v>304.50841137499998</v>
      </c>
      <c r="N953">
        <v>1</v>
      </c>
      <c r="O953">
        <v>304.50841137499998</v>
      </c>
      <c r="P953" t="s">
        <v>615</v>
      </c>
      <c r="Q953">
        <v>0</v>
      </c>
    </row>
    <row r="954" spans="1:17" x14ac:dyDescent="0.25">
      <c r="A954" t="s">
        <v>1005</v>
      </c>
      <c r="B954" t="s">
        <v>164</v>
      </c>
      <c r="C954" t="s">
        <v>133</v>
      </c>
      <c r="D954" t="s">
        <v>336</v>
      </c>
      <c r="E954" t="s">
        <v>93</v>
      </c>
      <c r="F954">
        <v>40700</v>
      </c>
      <c r="G954" t="s">
        <v>911</v>
      </c>
      <c r="I954" t="s">
        <v>658</v>
      </c>
      <c r="J954">
        <v>2026</v>
      </c>
      <c r="K954">
        <v>7</v>
      </c>
      <c r="L954" t="s">
        <v>94</v>
      </c>
      <c r="M954">
        <v>606.96926281250001</v>
      </c>
      <c r="N954">
        <v>1</v>
      </c>
      <c r="O954">
        <v>606.96926281250001</v>
      </c>
      <c r="P954" t="s">
        <v>615</v>
      </c>
      <c r="Q954">
        <v>0</v>
      </c>
    </row>
    <row r="955" spans="1:17" x14ac:dyDescent="0.25">
      <c r="A955" t="s">
        <v>1005</v>
      </c>
      <c r="B955" t="s">
        <v>164</v>
      </c>
      <c r="C955" t="s">
        <v>133</v>
      </c>
      <c r="D955" t="s">
        <v>336</v>
      </c>
      <c r="E955" t="s">
        <v>93</v>
      </c>
      <c r="F955">
        <v>40700</v>
      </c>
      <c r="G955" t="s">
        <v>911</v>
      </c>
      <c r="I955" t="s">
        <v>253</v>
      </c>
      <c r="J955">
        <v>2026</v>
      </c>
      <c r="K955">
        <v>7</v>
      </c>
      <c r="L955" t="s">
        <v>94</v>
      </c>
      <c r="M955">
        <v>304.50841137499998</v>
      </c>
      <c r="N955">
        <v>1</v>
      </c>
      <c r="O955">
        <v>304.50841137499998</v>
      </c>
      <c r="P955" t="s">
        <v>615</v>
      </c>
      <c r="Q955">
        <v>0</v>
      </c>
    </row>
    <row r="956" spans="1:17" x14ac:dyDescent="0.25">
      <c r="A956" t="s">
        <v>1005</v>
      </c>
      <c r="B956" t="s">
        <v>164</v>
      </c>
      <c r="C956" t="s">
        <v>133</v>
      </c>
      <c r="D956" t="s">
        <v>336</v>
      </c>
      <c r="E956" t="s">
        <v>105</v>
      </c>
      <c r="F956">
        <v>40700</v>
      </c>
      <c r="G956" t="s">
        <v>911</v>
      </c>
      <c r="I956" t="s">
        <v>158</v>
      </c>
      <c r="J956">
        <v>2026</v>
      </c>
      <c r="K956">
        <v>7</v>
      </c>
      <c r="L956" t="s">
        <v>94</v>
      </c>
      <c r="M956">
        <v>170.29036762499999</v>
      </c>
      <c r="N956">
        <v>1</v>
      </c>
      <c r="O956">
        <v>170.29036762499999</v>
      </c>
      <c r="P956" t="s">
        <v>615</v>
      </c>
      <c r="Q956">
        <v>0</v>
      </c>
    </row>
    <row r="957" spans="1:17" x14ac:dyDescent="0.25">
      <c r="A957" t="s">
        <v>1005</v>
      </c>
      <c r="B957" t="s">
        <v>681</v>
      </c>
      <c r="C957" t="s">
        <v>133</v>
      </c>
      <c r="D957" t="s">
        <v>336</v>
      </c>
      <c r="E957" t="s">
        <v>102</v>
      </c>
      <c r="F957">
        <v>40700</v>
      </c>
      <c r="G957" t="s">
        <v>911</v>
      </c>
      <c r="I957" t="s">
        <v>125</v>
      </c>
      <c r="J957">
        <v>2026</v>
      </c>
      <c r="K957">
        <v>7</v>
      </c>
      <c r="L957" t="s">
        <v>94</v>
      </c>
      <c r="M957">
        <v>463.95356918750002</v>
      </c>
      <c r="N957">
        <v>1</v>
      </c>
      <c r="O957">
        <v>463.95356918750002</v>
      </c>
      <c r="P957" t="s">
        <v>615</v>
      </c>
      <c r="Q957">
        <v>1</v>
      </c>
    </row>
    <row r="958" spans="1:17" x14ac:dyDescent="0.25">
      <c r="A958" t="s">
        <v>1005</v>
      </c>
      <c r="B958" t="s">
        <v>681</v>
      </c>
      <c r="C958" t="s">
        <v>133</v>
      </c>
      <c r="D958" t="s">
        <v>336</v>
      </c>
      <c r="E958" t="s">
        <v>105</v>
      </c>
      <c r="F958">
        <v>40700</v>
      </c>
      <c r="G958" t="s">
        <v>911</v>
      </c>
      <c r="I958" t="s">
        <v>670</v>
      </c>
      <c r="J958">
        <v>2026</v>
      </c>
      <c r="K958">
        <v>7</v>
      </c>
      <c r="L958" t="s">
        <v>94</v>
      </c>
      <c r="M958">
        <v>99.350743187500001</v>
      </c>
      <c r="N958">
        <v>1</v>
      </c>
      <c r="O958">
        <v>99.350743187500001</v>
      </c>
      <c r="P958" t="s">
        <v>615</v>
      </c>
      <c r="Q958">
        <v>0</v>
      </c>
    </row>
    <row r="959" spans="1:17" x14ac:dyDescent="0.25">
      <c r="A959" t="s">
        <v>1005</v>
      </c>
      <c r="B959" t="s">
        <v>681</v>
      </c>
      <c r="C959" t="s">
        <v>133</v>
      </c>
      <c r="D959" t="s">
        <v>336</v>
      </c>
      <c r="E959" t="s">
        <v>93</v>
      </c>
      <c r="F959">
        <v>40700</v>
      </c>
      <c r="G959" t="s">
        <v>911</v>
      </c>
      <c r="I959" t="s">
        <v>253</v>
      </c>
      <c r="J959">
        <v>2026</v>
      </c>
      <c r="K959">
        <v>7</v>
      </c>
      <c r="L959" t="s">
        <v>94</v>
      </c>
      <c r="M959">
        <v>304.50841137499998</v>
      </c>
      <c r="N959">
        <v>1</v>
      </c>
      <c r="O959">
        <v>304.50841137499998</v>
      </c>
      <c r="P959" t="s">
        <v>615</v>
      </c>
      <c r="Q959">
        <v>0</v>
      </c>
    </row>
    <row r="960" spans="1:17" x14ac:dyDescent="0.25">
      <c r="A960" t="s">
        <v>1005</v>
      </c>
      <c r="B960" t="s">
        <v>681</v>
      </c>
      <c r="C960" t="s">
        <v>133</v>
      </c>
      <c r="D960" t="s">
        <v>336</v>
      </c>
      <c r="E960" t="s">
        <v>104</v>
      </c>
      <c r="F960">
        <v>40700</v>
      </c>
      <c r="G960" t="s">
        <v>911</v>
      </c>
      <c r="I960" t="s">
        <v>699</v>
      </c>
      <c r="J960">
        <v>2026</v>
      </c>
      <c r="K960">
        <v>7</v>
      </c>
      <c r="L960" t="s">
        <v>94</v>
      </c>
      <c r="M960">
        <v>52.981838000000003</v>
      </c>
      <c r="N960">
        <v>1</v>
      </c>
      <c r="O960">
        <v>52.981838000000003</v>
      </c>
      <c r="P960" t="s">
        <v>615</v>
      </c>
      <c r="Q960">
        <v>0</v>
      </c>
    </row>
    <row r="961" spans="1:17" x14ac:dyDescent="0.25">
      <c r="A961" t="s">
        <v>1005</v>
      </c>
      <c r="B961" t="s">
        <v>681</v>
      </c>
      <c r="C961" t="s">
        <v>133</v>
      </c>
      <c r="D961" t="s">
        <v>336</v>
      </c>
      <c r="E961" t="s">
        <v>104</v>
      </c>
      <c r="F961">
        <v>40700</v>
      </c>
      <c r="G961" t="s">
        <v>911</v>
      </c>
      <c r="I961" t="s">
        <v>120</v>
      </c>
      <c r="J961">
        <v>2026</v>
      </c>
      <c r="K961">
        <v>7</v>
      </c>
      <c r="L961" t="s">
        <v>94</v>
      </c>
      <c r="M961">
        <v>132.45459499999998</v>
      </c>
      <c r="N961">
        <v>1</v>
      </c>
      <c r="O961">
        <v>132.45459499999998</v>
      </c>
      <c r="P961" t="s">
        <v>615</v>
      </c>
      <c r="Q961">
        <v>0</v>
      </c>
    </row>
    <row r="962" spans="1:17" x14ac:dyDescent="0.25">
      <c r="A962" t="s">
        <v>1005</v>
      </c>
      <c r="B962" t="s">
        <v>681</v>
      </c>
      <c r="C962" t="s">
        <v>133</v>
      </c>
      <c r="D962" t="s">
        <v>336</v>
      </c>
      <c r="E962" t="s">
        <v>105</v>
      </c>
      <c r="F962">
        <v>40700</v>
      </c>
      <c r="G962" t="s">
        <v>911</v>
      </c>
      <c r="I962" t="s">
        <v>144</v>
      </c>
      <c r="J962">
        <v>2026</v>
      </c>
      <c r="K962">
        <v>7</v>
      </c>
      <c r="L962" t="s">
        <v>94</v>
      </c>
      <c r="M962">
        <v>99.350743187500001</v>
      </c>
      <c r="N962">
        <v>1</v>
      </c>
      <c r="O962">
        <v>99.350743187500001</v>
      </c>
      <c r="P962" t="s">
        <v>615</v>
      </c>
      <c r="Q962">
        <v>0</v>
      </c>
    </row>
    <row r="963" spans="1:17" x14ac:dyDescent="0.25">
      <c r="A963" t="s">
        <v>1005</v>
      </c>
      <c r="B963" t="s">
        <v>683</v>
      </c>
      <c r="C963" t="s">
        <v>133</v>
      </c>
      <c r="D963" t="s">
        <v>336</v>
      </c>
      <c r="E963" t="s">
        <v>93</v>
      </c>
      <c r="F963">
        <v>40700</v>
      </c>
      <c r="G963" t="s">
        <v>911</v>
      </c>
      <c r="I963" t="s">
        <v>658</v>
      </c>
      <c r="J963">
        <v>2026</v>
      </c>
      <c r="K963">
        <v>7</v>
      </c>
      <c r="L963" t="s">
        <v>94</v>
      </c>
      <c r="M963">
        <v>121.39385256250002</v>
      </c>
      <c r="N963">
        <v>1</v>
      </c>
      <c r="O963">
        <v>121.39385256250002</v>
      </c>
      <c r="P963" t="s">
        <v>615</v>
      </c>
      <c r="Q963">
        <v>0</v>
      </c>
    </row>
    <row r="964" spans="1:17" x14ac:dyDescent="0.25">
      <c r="A964" t="s">
        <v>1005</v>
      </c>
      <c r="B964" t="s">
        <v>683</v>
      </c>
      <c r="C964" t="s">
        <v>133</v>
      </c>
      <c r="D964" t="s">
        <v>336</v>
      </c>
      <c r="E964" t="s">
        <v>93</v>
      </c>
      <c r="F964">
        <v>40700</v>
      </c>
      <c r="G964" t="s">
        <v>911</v>
      </c>
      <c r="I964" t="s">
        <v>253</v>
      </c>
      <c r="J964">
        <v>2026</v>
      </c>
      <c r="K964">
        <v>7</v>
      </c>
      <c r="L964" t="s">
        <v>94</v>
      </c>
      <c r="M964">
        <v>304.50841137499998</v>
      </c>
      <c r="N964">
        <v>1</v>
      </c>
      <c r="O964">
        <v>304.50841137499998</v>
      </c>
      <c r="P964" t="s">
        <v>615</v>
      </c>
      <c r="Q964">
        <v>0</v>
      </c>
    </row>
    <row r="965" spans="1:17" x14ac:dyDescent="0.25">
      <c r="A965" t="s">
        <v>1005</v>
      </c>
      <c r="B965" t="s">
        <v>684</v>
      </c>
      <c r="C965" t="s">
        <v>133</v>
      </c>
      <c r="D965" t="s">
        <v>336</v>
      </c>
      <c r="E965" t="s">
        <v>93</v>
      </c>
      <c r="F965">
        <v>40700</v>
      </c>
      <c r="G965" t="s">
        <v>911</v>
      </c>
      <c r="I965" t="s">
        <v>658</v>
      </c>
      <c r="J965">
        <v>2026</v>
      </c>
      <c r="K965">
        <v>7</v>
      </c>
      <c r="L965" t="s">
        <v>94</v>
      </c>
      <c r="M965">
        <v>121.39385256250002</v>
      </c>
      <c r="N965">
        <v>1</v>
      </c>
      <c r="O965">
        <v>121.39385256250002</v>
      </c>
      <c r="P965" t="s">
        <v>615</v>
      </c>
      <c r="Q965">
        <v>0</v>
      </c>
    </row>
    <row r="966" spans="1:17" x14ac:dyDescent="0.25">
      <c r="A966" t="s">
        <v>1005</v>
      </c>
      <c r="B966" t="s">
        <v>684</v>
      </c>
      <c r="C966" t="s">
        <v>133</v>
      </c>
      <c r="D966" t="s">
        <v>336</v>
      </c>
      <c r="E966" t="s">
        <v>105</v>
      </c>
      <c r="F966">
        <v>40700</v>
      </c>
      <c r="G966" t="s">
        <v>911</v>
      </c>
      <c r="I966" t="s">
        <v>670</v>
      </c>
      <c r="J966">
        <v>2026</v>
      </c>
      <c r="K966">
        <v>7</v>
      </c>
      <c r="L966" t="s">
        <v>94</v>
      </c>
      <c r="M966">
        <v>298.05222956249997</v>
      </c>
      <c r="N966">
        <v>1</v>
      </c>
      <c r="O966">
        <v>298.05222956249997</v>
      </c>
      <c r="P966" t="s">
        <v>615</v>
      </c>
      <c r="Q966">
        <v>0</v>
      </c>
    </row>
    <row r="967" spans="1:17" x14ac:dyDescent="0.25">
      <c r="A967" t="s">
        <v>1005</v>
      </c>
      <c r="B967" t="s">
        <v>684</v>
      </c>
      <c r="C967" t="s">
        <v>133</v>
      </c>
      <c r="D967" t="s">
        <v>336</v>
      </c>
      <c r="E967" t="s">
        <v>93</v>
      </c>
      <c r="F967">
        <v>40700</v>
      </c>
      <c r="G967" t="s">
        <v>911</v>
      </c>
      <c r="I967" t="s">
        <v>253</v>
      </c>
      <c r="J967">
        <v>2026</v>
      </c>
      <c r="K967">
        <v>7</v>
      </c>
      <c r="L967" t="s">
        <v>94</v>
      </c>
      <c r="M967">
        <v>304.50841137499998</v>
      </c>
      <c r="N967">
        <v>1</v>
      </c>
      <c r="O967">
        <v>304.50841137499998</v>
      </c>
      <c r="P967" t="s">
        <v>615</v>
      </c>
      <c r="Q967">
        <v>0</v>
      </c>
    </row>
    <row r="968" spans="1:17" x14ac:dyDescent="0.25">
      <c r="A968" t="s">
        <v>1005</v>
      </c>
      <c r="B968" t="s">
        <v>685</v>
      </c>
      <c r="C968" t="s">
        <v>133</v>
      </c>
      <c r="D968" t="s">
        <v>336</v>
      </c>
      <c r="E968" t="s">
        <v>102</v>
      </c>
      <c r="F968">
        <v>40700</v>
      </c>
      <c r="G968" t="s">
        <v>911</v>
      </c>
      <c r="I968" t="s">
        <v>125</v>
      </c>
      <c r="J968">
        <v>2026</v>
      </c>
      <c r="K968">
        <v>7</v>
      </c>
      <c r="L968" t="s">
        <v>94</v>
      </c>
      <c r="M968">
        <v>123.71572675</v>
      </c>
      <c r="N968">
        <v>1</v>
      </c>
      <c r="O968">
        <v>123.71572675</v>
      </c>
      <c r="P968" t="s">
        <v>615</v>
      </c>
      <c r="Q968">
        <v>1</v>
      </c>
    </row>
    <row r="969" spans="1:17" x14ac:dyDescent="0.25">
      <c r="A969" t="s">
        <v>1005</v>
      </c>
      <c r="B969" t="s">
        <v>685</v>
      </c>
      <c r="C969" t="s">
        <v>133</v>
      </c>
      <c r="D969" t="s">
        <v>336</v>
      </c>
      <c r="E969" t="s">
        <v>105</v>
      </c>
      <c r="F969">
        <v>40700</v>
      </c>
      <c r="G969" t="s">
        <v>911</v>
      </c>
      <c r="I969" t="s">
        <v>670</v>
      </c>
      <c r="J969">
        <v>2026</v>
      </c>
      <c r="K969">
        <v>7</v>
      </c>
      <c r="L969" t="s">
        <v>94</v>
      </c>
      <c r="M969">
        <v>99.350743187500001</v>
      </c>
      <c r="N969">
        <v>1</v>
      </c>
      <c r="O969">
        <v>99.350743187500001</v>
      </c>
      <c r="P969" t="s">
        <v>615</v>
      </c>
      <c r="Q969">
        <v>0</v>
      </c>
    </row>
    <row r="970" spans="1:17" x14ac:dyDescent="0.25">
      <c r="A970" t="s">
        <v>1005</v>
      </c>
      <c r="B970" t="s">
        <v>685</v>
      </c>
      <c r="C970" t="s">
        <v>133</v>
      </c>
      <c r="D970" t="s">
        <v>336</v>
      </c>
      <c r="E970" t="s">
        <v>93</v>
      </c>
      <c r="F970">
        <v>40700</v>
      </c>
      <c r="G970" t="s">
        <v>911</v>
      </c>
      <c r="I970" t="s">
        <v>253</v>
      </c>
      <c r="J970">
        <v>2026</v>
      </c>
      <c r="K970">
        <v>7</v>
      </c>
      <c r="L970" t="s">
        <v>94</v>
      </c>
      <c r="M970">
        <v>304.50841137499998</v>
      </c>
      <c r="N970">
        <v>1</v>
      </c>
      <c r="O970">
        <v>304.50841137499998</v>
      </c>
      <c r="P970" t="s">
        <v>615</v>
      </c>
      <c r="Q970">
        <v>0</v>
      </c>
    </row>
    <row r="971" spans="1:17" x14ac:dyDescent="0.25">
      <c r="A971" t="s">
        <v>1005</v>
      </c>
      <c r="B971" t="s">
        <v>685</v>
      </c>
      <c r="C971" t="s">
        <v>133</v>
      </c>
      <c r="D971" t="s">
        <v>336</v>
      </c>
      <c r="E971" t="s">
        <v>104</v>
      </c>
      <c r="F971">
        <v>40700</v>
      </c>
      <c r="G971" t="s">
        <v>911</v>
      </c>
      <c r="I971" t="s">
        <v>699</v>
      </c>
      <c r="J971">
        <v>2026</v>
      </c>
      <c r="K971">
        <v>7</v>
      </c>
      <c r="L971" t="s">
        <v>94</v>
      </c>
      <c r="M971">
        <v>105.96367600000001</v>
      </c>
      <c r="N971">
        <v>1</v>
      </c>
      <c r="O971">
        <v>105.96367600000001</v>
      </c>
      <c r="P971" t="s">
        <v>615</v>
      </c>
      <c r="Q971">
        <v>0</v>
      </c>
    </row>
    <row r="972" spans="1:17" x14ac:dyDescent="0.25">
      <c r="A972" t="s">
        <v>1005</v>
      </c>
      <c r="B972" t="s">
        <v>685</v>
      </c>
      <c r="C972" t="s">
        <v>133</v>
      </c>
      <c r="D972" t="s">
        <v>336</v>
      </c>
      <c r="E972" t="s">
        <v>104</v>
      </c>
      <c r="F972">
        <v>40700</v>
      </c>
      <c r="G972" t="s">
        <v>911</v>
      </c>
      <c r="I972" t="s">
        <v>120</v>
      </c>
      <c r="J972">
        <v>2026</v>
      </c>
      <c r="K972">
        <v>7</v>
      </c>
      <c r="L972" t="s">
        <v>94</v>
      </c>
      <c r="M972">
        <v>264.90918999999997</v>
      </c>
      <c r="N972">
        <v>1</v>
      </c>
      <c r="O972">
        <v>264.90918999999997</v>
      </c>
      <c r="P972" t="s">
        <v>615</v>
      </c>
      <c r="Q972">
        <v>0</v>
      </c>
    </row>
    <row r="973" spans="1:17" x14ac:dyDescent="0.25">
      <c r="A973" t="s">
        <v>1005</v>
      </c>
      <c r="B973" t="s">
        <v>686</v>
      </c>
      <c r="C973" t="s">
        <v>133</v>
      </c>
      <c r="D973" t="s">
        <v>336</v>
      </c>
      <c r="E973" t="s">
        <v>102</v>
      </c>
      <c r="F973">
        <v>40700</v>
      </c>
      <c r="G973" t="s">
        <v>911</v>
      </c>
      <c r="I973" t="s">
        <v>125</v>
      </c>
      <c r="J973">
        <v>2026</v>
      </c>
      <c r="K973">
        <v>7</v>
      </c>
      <c r="L973" t="s">
        <v>94</v>
      </c>
      <c r="M973">
        <v>120.286798625</v>
      </c>
      <c r="N973">
        <v>1</v>
      </c>
      <c r="O973">
        <v>120.286798625</v>
      </c>
      <c r="P973" t="s">
        <v>615</v>
      </c>
      <c r="Q973">
        <v>1</v>
      </c>
    </row>
    <row r="974" spans="1:17" x14ac:dyDescent="0.25">
      <c r="A974" t="s">
        <v>1005</v>
      </c>
      <c r="B974" t="s">
        <v>686</v>
      </c>
      <c r="C974" t="s">
        <v>133</v>
      </c>
      <c r="D974" t="s">
        <v>336</v>
      </c>
      <c r="E974" t="s">
        <v>93</v>
      </c>
      <c r="F974">
        <v>40700</v>
      </c>
      <c r="G974" t="s">
        <v>911</v>
      </c>
      <c r="I974" t="s">
        <v>658</v>
      </c>
      <c r="J974">
        <v>2026</v>
      </c>
      <c r="K974">
        <v>7</v>
      </c>
      <c r="L974" t="s">
        <v>94</v>
      </c>
      <c r="M974">
        <v>121.39385256250002</v>
      </c>
      <c r="N974">
        <v>1</v>
      </c>
      <c r="O974">
        <v>121.39385256250002</v>
      </c>
      <c r="P974" t="s">
        <v>615</v>
      </c>
      <c r="Q974">
        <v>0</v>
      </c>
    </row>
    <row r="975" spans="1:17" x14ac:dyDescent="0.25">
      <c r="A975" t="s">
        <v>1005</v>
      </c>
      <c r="B975" t="s">
        <v>686</v>
      </c>
      <c r="C975" t="s">
        <v>133</v>
      </c>
      <c r="D975" t="s">
        <v>336</v>
      </c>
      <c r="E975" t="s">
        <v>105</v>
      </c>
      <c r="F975">
        <v>40700</v>
      </c>
      <c r="G975" t="s">
        <v>911</v>
      </c>
      <c r="I975" t="s">
        <v>670</v>
      </c>
      <c r="J975">
        <v>2026</v>
      </c>
      <c r="K975">
        <v>7</v>
      </c>
      <c r="L975" t="s">
        <v>94</v>
      </c>
      <c r="M975">
        <v>198.701486375</v>
      </c>
      <c r="N975">
        <v>1</v>
      </c>
      <c r="O975">
        <v>198.701486375</v>
      </c>
      <c r="P975" t="s">
        <v>615</v>
      </c>
      <c r="Q975">
        <v>0</v>
      </c>
    </row>
    <row r="976" spans="1:17" x14ac:dyDescent="0.25">
      <c r="A976" t="s">
        <v>1005</v>
      </c>
      <c r="B976" t="s">
        <v>686</v>
      </c>
      <c r="C976" t="s">
        <v>133</v>
      </c>
      <c r="D976" t="s">
        <v>336</v>
      </c>
      <c r="E976" t="s">
        <v>93</v>
      </c>
      <c r="F976">
        <v>40700</v>
      </c>
      <c r="G976" t="s">
        <v>911</v>
      </c>
      <c r="I976" t="s">
        <v>253</v>
      </c>
      <c r="J976">
        <v>2026</v>
      </c>
      <c r="K976">
        <v>7</v>
      </c>
      <c r="L976" t="s">
        <v>94</v>
      </c>
      <c r="M976">
        <v>304.50841137499998</v>
      </c>
      <c r="N976">
        <v>1</v>
      </c>
      <c r="O976">
        <v>304.50841137499998</v>
      </c>
      <c r="P976" t="s">
        <v>615</v>
      </c>
      <c r="Q976">
        <v>0</v>
      </c>
    </row>
    <row r="977" spans="1:17" x14ac:dyDescent="0.25">
      <c r="A977" t="s">
        <v>1005</v>
      </c>
      <c r="B977" t="s">
        <v>686</v>
      </c>
      <c r="C977" t="s">
        <v>133</v>
      </c>
      <c r="D977" t="s">
        <v>336</v>
      </c>
      <c r="E977" t="s">
        <v>104</v>
      </c>
      <c r="F977">
        <v>40700</v>
      </c>
      <c r="G977" t="s">
        <v>911</v>
      </c>
      <c r="I977" t="s">
        <v>699</v>
      </c>
      <c r="J977">
        <v>2026</v>
      </c>
      <c r="K977">
        <v>7</v>
      </c>
      <c r="L977" t="s">
        <v>94</v>
      </c>
      <c r="M977">
        <v>52.981838000000003</v>
      </c>
      <c r="N977">
        <v>1</v>
      </c>
      <c r="O977">
        <v>52.981838000000003</v>
      </c>
      <c r="P977" t="s">
        <v>615</v>
      </c>
      <c r="Q977">
        <v>0</v>
      </c>
    </row>
    <row r="978" spans="1:17" x14ac:dyDescent="0.25">
      <c r="A978" t="s">
        <v>1005</v>
      </c>
      <c r="B978" t="s">
        <v>686</v>
      </c>
      <c r="C978" t="s">
        <v>133</v>
      </c>
      <c r="D978" t="s">
        <v>336</v>
      </c>
      <c r="E978" t="s">
        <v>104</v>
      </c>
      <c r="F978">
        <v>40700</v>
      </c>
      <c r="G978" t="s">
        <v>911</v>
      </c>
      <c r="I978" t="s">
        <v>120</v>
      </c>
      <c r="J978">
        <v>2026</v>
      </c>
      <c r="K978">
        <v>7</v>
      </c>
      <c r="L978" t="s">
        <v>94</v>
      </c>
      <c r="M978">
        <v>132.45459499999998</v>
      </c>
      <c r="N978">
        <v>1</v>
      </c>
      <c r="O978">
        <v>132.45459499999998</v>
      </c>
      <c r="P978" t="s">
        <v>615</v>
      </c>
      <c r="Q978">
        <v>0</v>
      </c>
    </row>
    <row r="979" spans="1:17" x14ac:dyDescent="0.25">
      <c r="A979" t="s">
        <v>1005</v>
      </c>
      <c r="B979" t="s">
        <v>687</v>
      </c>
      <c r="C979" t="s">
        <v>133</v>
      </c>
      <c r="D979" t="s">
        <v>336</v>
      </c>
      <c r="E979" t="s">
        <v>93</v>
      </c>
      <c r="F979">
        <v>40700</v>
      </c>
      <c r="G979" t="s">
        <v>911</v>
      </c>
      <c r="I979" t="s">
        <v>2482</v>
      </c>
      <c r="J979">
        <v>2026</v>
      </c>
      <c r="K979">
        <v>7</v>
      </c>
      <c r="L979" t="s">
        <v>94</v>
      </c>
      <c r="M979">
        <v>83.264171812499995</v>
      </c>
      <c r="N979">
        <v>1</v>
      </c>
      <c r="O979">
        <v>83.264171812499995</v>
      </c>
      <c r="P979" t="s">
        <v>615</v>
      </c>
      <c r="Q979">
        <v>0</v>
      </c>
    </row>
    <row r="980" spans="1:17" x14ac:dyDescent="0.25">
      <c r="A980" t="s">
        <v>1005</v>
      </c>
      <c r="B980" t="s">
        <v>687</v>
      </c>
      <c r="C980" t="s">
        <v>133</v>
      </c>
      <c r="D980" t="s">
        <v>336</v>
      </c>
      <c r="E980" t="s">
        <v>93</v>
      </c>
      <c r="F980">
        <v>40700</v>
      </c>
      <c r="G980" t="s">
        <v>911</v>
      </c>
      <c r="I980" t="s">
        <v>253</v>
      </c>
      <c r="J980">
        <v>2026</v>
      </c>
      <c r="K980">
        <v>7</v>
      </c>
      <c r="L980" t="s">
        <v>94</v>
      </c>
      <c r="M980">
        <v>304.50841137499998</v>
      </c>
      <c r="N980">
        <v>1</v>
      </c>
      <c r="O980">
        <v>304.50841137499998</v>
      </c>
      <c r="P980" t="s">
        <v>615</v>
      </c>
      <c r="Q980">
        <v>0</v>
      </c>
    </row>
    <row r="981" spans="1:17" x14ac:dyDescent="0.25">
      <c r="A981" t="s">
        <v>1005</v>
      </c>
      <c r="B981" t="s">
        <v>687</v>
      </c>
      <c r="C981" t="s">
        <v>133</v>
      </c>
      <c r="D981" t="s">
        <v>336</v>
      </c>
      <c r="E981" t="s">
        <v>101</v>
      </c>
      <c r="F981">
        <v>40700</v>
      </c>
      <c r="G981" t="s">
        <v>911</v>
      </c>
      <c r="I981" t="s">
        <v>269</v>
      </c>
      <c r="J981">
        <v>2026</v>
      </c>
      <c r="K981">
        <v>7</v>
      </c>
      <c r="L981" t="s">
        <v>94</v>
      </c>
      <c r="M981">
        <v>963.75282500000014</v>
      </c>
      <c r="N981">
        <v>1</v>
      </c>
      <c r="O981">
        <v>963.75282500000014</v>
      </c>
      <c r="P981" t="s">
        <v>615</v>
      </c>
      <c r="Q981">
        <v>1</v>
      </c>
    </row>
    <row r="982" spans="1:17" x14ac:dyDescent="0.25">
      <c r="A982" t="s">
        <v>1005</v>
      </c>
      <c r="B982" t="s">
        <v>688</v>
      </c>
      <c r="C982" t="s">
        <v>133</v>
      </c>
      <c r="D982" t="s">
        <v>336</v>
      </c>
      <c r="E982" t="s">
        <v>102</v>
      </c>
      <c r="F982">
        <v>40700</v>
      </c>
      <c r="G982" t="s">
        <v>911</v>
      </c>
      <c r="I982" t="s">
        <v>186</v>
      </c>
      <c r="J982">
        <v>2026</v>
      </c>
      <c r="K982">
        <v>7</v>
      </c>
      <c r="L982" t="s">
        <v>94</v>
      </c>
      <c r="M982">
        <v>122.63806362499999</v>
      </c>
      <c r="N982">
        <v>1</v>
      </c>
      <c r="O982">
        <v>122.63806362499999</v>
      </c>
      <c r="P982" t="s">
        <v>615</v>
      </c>
      <c r="Q982">
        <v>1</v>
      </c>
    </row>
    <row r="983" spans="1:17" x14ac:dyDescent="0.25">
      <c r="A983" t="s">
        <v>1005</v>
      </c>
      <c r="B983" t="s">
        <v>688</v>
      </c>
      <c r="C983" t="s">
        <v>133</v>
      </c>
      <c r="D983" t="s">
        <v>336</v>
      </c>
      <c r="E983" t="s">
        <v>93</v>
      </c>
      <c r="F983">
        <v>40700</v>
      </c>
      <c r="G983" t="s">
        <v>911</v>
      </c>
      <c r="I983" t="s">
        <v>658</v>
      </c>
      <c r="J983">
        <v>2026</v>
      </c>
      <c r="K983">
        <v>7</v>
      </c>
      <c r="L983" t="s">
        <v>94</v>
      </c>
      <c r="M983">
        <v>121.39385256250002</v>
      </c>
      <c r="N983">
        <v>1</v>
      </c>
      <c r="O983">
        <v>121.39385256250002</v>
      </c>
      <c r="P983" t="s">
        <v>615</v>
      </c>
      <c r="Q983">
        <v>0</v>
      </c>
    </row>
    <row r="984" spans="1:17" x14ac:dyDescent="0.25">
      <c r="A984" t="s">
        <v>1005</v>
      </c>
      <c r="B984" t="s">
        <v>688</v>
      </c>
      <c r="C984" t="s">
        <v>133</v>
      </c>
      <c r="D984" t="s">
        <v>336</v>
      </c>
      <c r="E984" t="s">
        <v>105</v>
      </c>
      <c r="F984">
        <v>40700</v>
      </c>
      <c r="G984" t="s">
        <v>911</v>
      </c>
      <c r="I984" t="s">
        <v>670</v>
      </c>
      <c r="J984">
        <v>2026</v>
      </c>
      <c r="K984">
        <v>7</v>
      </c>
      <c r="L984" t="s">
        <v>94</v>
      </c>
      <c r="M984">
        <v>198.701486375</v>
      </c>
      <c r="N984">
        <v>1</v>
      </c>
      <c r="O984">
        <v>198.701486375</v>
      </c>
      <c r="P984" t="s">
        <v>615</v>
      </c>
      <c r="Q984">
        <v>0</v>
      </c>
    </row>
    <row r="985" spans="1:17" x14ac:dyDescent="0.25">
      <c r="A985" t="s">
        <v>1005</v>
      </c>
      <c r="B985" t="s">
        <v>688</v>
      </c>
      <c r="C985" t="s">
        <v>133</v>
      </c>
      <c r="D985" t="s">
        <v>336</v>
      </c>
      <c r="E985" t="s">
        <v>93</v>
      </c>
      <c r="F985">
        <v>40700</v>
      </c>
      <c r="G985" t="s">
        <v>911</v>
      </c>
      <c r="I985" t="s">
        <v>142</v>
      </c>
      <c r="J985">
        <v>2026</v>
      </c>
      <c r="K985">
        <v>7</v>
      </c>
      <c r="L985" t="s">
        <v>94</v>
      </c>
      <c r="M985">
        <v>123.0005503125</v>
      </c>
      <c r="N985">
        <v>1</v>
      </c>
      <c r="O985">
        <v>123.0005503125</v>
      </c>
      <c r="P985" t="s">
        <v>615</v>
      </c>
      <c r="Q985">
        <v>0</v>
      </c>
    </row>
    <row r="986" spans="1:17" x14ac:dyDescent="0.25">
      <c r="A986" t="s">
        <v>1005</v>
      </c>
      <c r="B986" t="s">
        <v>688</v>
      </c>
      <c r="C986" t="s">
        <v>133</v>
      </c>
      <c r="D986" t="s">
        <v>336</v>
      </c>
      <c r="E986" t="s">
        <v>93</v>
      </c>
      <c r="F986">
        <v>40700</v>
      </c>
      <c r="G986" t="s">
        <v>911</v>
      </c>
      <c r="I986" t="s">
        <v>253</v>
      </c>
      <c r="J986">
        <v>2026</v>
      </c>
      <c r="K986">
        <v>7</v>
      </c>
      <c r="L986" t="s">
        <v>94</v>
      </c>
      <c r="M986">
        <v>304.50841137499998</v>
      </c>
      <c r="N986">
        <v>1</v>
      </c>
      <c r="O986">
        <v>304.50841137499998</v>
      </c>
      <c r="P986" t="s">
        <v>615</v>
      </c>
      <c r="Q986">
        <v>0</v>
      </c>
    </row>
    <row r="987" spans="1:17" x14ac:dyDescent="0.25">
      <c r="A987" t="s">
        <v>1005</v>
      </c>
      <c r="B987" t="s">
        <v>688</v>
      </c>
      <c r="C987" t="s">
        <v>133</v>
      </c>
      <c r="D987" t="s">
        <v>336</v>
      </c>
      <c r="E987" t="s">
        <v>105</v>
      </c>
      <c r="F987">
        <v>40700</v>
      </c>
      <c r="G987" t="s">
        <v>911</v>
      </c>
      <c r="I987" t="s">
        <v>144</v>
      </c>
      <c r="J987">
        <v>2026</v>
      </c>
      <c r="K987">
        <v>7</v>
      </c>
      <c r="L987" t="s">
        <v>94</v>
      </c>
      <c r="M987">
        <v>99.350743187500001</v>
      </c>
      <c r="N987">
        <v>1</v>
      </c>
      <c r="O987">
        <v>99.350743187500001</v>
      </c>
      <c r="P987" t="s">
        <v>615</v>
      </c>
      <c r="Q987">
        <v>0</v>
      </c>
    </row>
    <row r="988" spans="1:17" x14ac:dyDescent="0.25">
      <c r="A988" t="s">
        <v>1005</v>
      </c>
      <c r="B988" t="s">
        <v>688</v>
      </c>
      <c r="C988" t="s">
        <v>133</v>
      </c>
      <c r="D988" t="s">
        <v>336</v>
      </c>
      <c r="E988" t="s">
        <v>105</v>
      </c>
      <c r="F988">
        <v>40700</v>
      </c>
      <c r="G988" t="s">
        <v>911</v>
      </c>
      <c r="I988" t="s">
        <v>158</v>
      </c>
      <c r="J988">
        <v>2026</v>
      </c>
      <c r="K988">
        <v>7</v>
      </c>
      <c r="L988" t="s">
        <v>94</v>
      </c>
      <c r="M988">
        <v>170.29036762499999</v>
      </c>
      <c r="N988">
        <v>1</v>
      </c>
      <c r="O988">
        <v>170.29036762499999</v>
      </c>
      <c r="P988" t="s">
        <v>615</v>
      </c>
      <c r="Q988">
        <v>0</v>
      </c>
    </row>
    <row r="989" spans="1:17" x14ac:dyDescent="0.25">
      <c r="A989" t="s">
        <v>1005</v>
      </c>
      <c r="B989" t="s">
        <v>689</v>
      </c>
      <c r="C989" t="s">
        <v>133</v>
      </c>
      <c r="D989" t="s">
        <v>336</v>
      </c>
      <c r="E989" t="s">
        <v>93</v>
      </c>
      <c r="F989">
        <v>40700</v>
      </c>
      <c r="G989" t="s">
        <v>911</v>
      </c>
      <c r="I989" t="s">
        <v>658</v>
      </c>
      <c r="J989">
        <v>2026</v>
      </c>
      <c r="K989">
        <v>7</v>
      </c>
      <c r="L989" t="s">
        <v>94</v>
      </c>
      <c r="M989">
        <v>242.78770512500003</v>
      </c>
      <c r="N989">
        <v>1</v>
      </c>
      <c r="O989">
        <v>242.78770512500003</v>
      </c>
      <c r="P989" t="s">
        <v>615</v>
      </c>
      <c r="Q989">
        <v>0</v>
      </c>
    </row>
    <row r="990" spans="1:17" x14ac:dyDescent="0.25">
      <c r="A990" t="s">
        <v>1005</v>
      </c>
      <c r="B990" t="s">
        <v>689</v>
      </c>
      <c r="C990" t="s">
        <v>133</v>
      </c>
      <c r="D990" t="s">
        <v>336</v>
      </c>
      <c r="E990" t="s">
        <v>105</v>
      </c>
      <c r="F990">
        <v>40700</v>
      </c>
      <c r="G990" t="s">
        <v>911</v>
      </c>
      <c r="I990" t="s">
        <v>670</v>
      </c>
      <c r="J990">
        <v>2026</v>
      </c>
      <c r="K990">
        <v>7</v>
      </c>
      <c r="L990" t="s">
        <v>94</v>
      </c>
      <c r="M990">
        <v>99.350743187500001</v>
      </c>
      <c r="N990">
        <v>1</v>
      </c>
      <c r="O990">
        <v>99.350743187500001</v>
      </c>
      <c r="P990" t="s">
        <v>615</v>
      </c>
      <c r="Q990">
        <v>0</v>
      </c>
    </row>
    <row r="991" spans="1:17" x14ac:dyDescent="0.25">
      <c r="A991" t="s">
        <v>1005</v>
      </c>
      <c r="B991" t="s">
        <v>689</v>
      </c>
      <c r="C991" t="s">
        <v>133</v>
      </c>
      <c r="D991" t="s">
        <v>336</v>
      </c>
      <c r="E991" t="s">
        <v>93</v>
      </c>
      <c r="F991">
        <v>40700</v>
      </c>
      <c r="G991" t="s">
        <v>911</v>
      </c>
      <c r="I991" t="s">
        <v>253</v>
      </c>
      <c r="J991">
        <v>2026</v>
      </c>
      <c r="K991">
        <v>7</v>
      </c>
      <c r="L991" t="s">
        <v>94</v>
      </c>
      <c r="M991">
        <v>304.50841137499998</v>
      </c>
      <c r="N991">
        <v>1</v>
      </c>
      <c r="O991">
        <v>304.50841137499998</v>
      </c>
      <c r="P991" t="s">
        <v>615</v>
      </c>
      <c r="Q991">
        <v>0</v>
      </c>
    </row>
    <row r="992" spans="1:17" x14ac:dyDescent="0.25">
      <c r="A992" t="s">
        <v>1005</v>
      </c>
      <c r="B992" t="s">
        <v>689</v>
      </c>
      <c r="C992" t="s">
        <v>133</v>
      </c>
      <c r="D992" t="s">
        <v>336</v>
      </c>
      <c r="E992" t="s">
        <v>105</v>
      </c>
      <c r="F992">
        <v>40700</v>
      </c>
      <c r="G992" t="s">
        <v>911</v>
      </c>
      <c r="I992" t="s">
        <v>144</v>
      </c>
      <c r="J992">
        <v>2026</v>
      </c>
      <c r="K992">
        <v>7</v>
      </c>
      <c r="L992" t="s">
        <v>94</v>
      </c>
      <c r="M992">
        <v>99.350743187500001</v>
      </c>
      <c r="N992">
        <v>1</v>
      </c>
      <c r="O992">
        <v>99.350743187500001</v>
      </c>
      <c r="P992" t="s">
        <v>615</v>
      </c>
      <c r="Q992">
        <v>0</v>
      </c>
    </row>
    <row r="993" spans="1:17" x14ac:dyDescent="0.25">
      <c r="A993" t="s">
        <v>1005</v>
      </c>
      <c r="B993" t="s">
        <v>689</v>
      </c>
      <c r="C993" t="s">
        <v>133</v>
      </c>
      <c r="D993" t="s">
        <v>336</v>
      </c>
      <c r="E993" t="s">
        <v>105</v>
      </c>
      <c r="F993">
        <v>40700</v>
      </c>
      <c r="G993" t="s">
        <v>911</v>
      </c>
      <c r="I993" t="s">
        <v>158</v>
      </c>
      <c r="J993">
        <v>2026</v>
      </c>
      <c r="K993">
        <v>7</v>
      </c>
      <c r="L993" t="s">
        <v>94</v>
      </c>
      <c r="M993">
        <v>510.87110287499996</v>
      </c>
      <c r="N993">
        <v>1</v>
      </c>
      <c r="O993">
        <v>510.87110287499996</v>
      </c>
      <c r="P993" t="s">
        <v>615</v>
      </c>
      <c r="Q993">
        <v>0</v>
      </c>
    </row>
    <row r="994" spans="1:17" x14ac:dyDescent="0.25">
      <c r="A994" t="s">
        <v>1005</v>
      </c>
      <c r="B994" t="s">
        <v>173</v>
      </c>
      <c r="C994" t="s">
        <v>133</v>
      </c>
      <c r="D994" t="s">
        <v>336</v>
      </c>
      <c r="E994" t="s">
        <v>105</v>
      </c>
      <c r="F994">
        <v>40700</v>
      </c>
      <c r="G994" t="s">
        <v>911</v>
      </c>
      <c r="I994" t="s">
        <v>670</v>
      </c>
      <c r="J994">
        <v>2026</v>
      </c>
      <c r="K994">
        <v>7</v>
      </c>
      <c r="L994" t="s">
        <v>94</v>
      </c>
      <c r="M994">
        <v>496.75371593750003</v>
      </c>
      <c r="N994">
        <v>1</v>
      </c>
      <c r="O994">
        <v>496.75371593750003</v>
      </c>
      <c r="P994" t="s">
        <v>615</v>
      </c>
      <c r="Q994">
        <v>0</v>
      </c>
    </row>
    <row r="995" spans="1:17" x14ac:dyDescent="0.25">
      <c r="A995" t="s">
        <v>1005</v>
      </c>
      <c r="B995" t="s">
        <v>173</v>
      </c>
      <c r="C995" t="s">
        <v>133</v>
      </c>
      <c r="D995" t="s">
        <v>336</v>
      </c>
      <c r="E995" t="s">
        <v>93</v>
      </c>
      <c r="F995">
        <v>40700</v>
      </c>
      <c r="G995" t="s">
        <v>911</v>
      </c>
      <c r="I995" t="s">
        <v>253</v>
      </c>
      <c r="J995">
        <v>2026</v>
      </c>
      <c r="K995">
        <v>7</v>
      </c>
      <c r="L995" t="s">
        <v>94</v>
      </c>
      <c r="M995">
        <v>304.50841137499998</v>
      </c>
      <c r="N995">
        <v>1</v>
      </c>
      <c r="O995">
        <v>304.50841137499998</v>
      </c>
      <c r="P995" t="s">
        <v>615</v>
      </c>
      <c r="Q995">
        <v>0</v>
      </c>
    </row>
    <row r="996" spans="1:17" x14ac:dyDescent="0.25">
      <c r="A996" t="s">
        <v>1005</v>
      </c>
      <c r="B996" t="s">
        <v>174</v>
      </c>
      <c r="C996" t="s">
        <v>133</v>
      </c>
      <c r="D996" t="s">
        <v>336</v>
      </c>
      <c r="E996" t="s">
        <v>93</v>
      </c>
      <c r="F996">
        <v>40700</v>
      </c>
      <c r="G996" t="s">
        <v>911</v>
      </c>
      <c r="I996" t="s">
        <v>2482</v>
      </c>
      <c r="J996">
        <v>2026</v>
      </c>
      <c r="K996">
        <v>7</v>
      </c>
      <c r="L996" t="s">
        <v>94</v>
      </c>
      <c r="M996">
        <v>27.7547239375</v>
      </c>
      <c r="N996">
        <v>1</v>
      </c>
      <c r="O996">
        <v>27.7547239375</v>
      </c>
      <c r="P996" t="s">
        <v>615</v>
      </c>
      <c r="Q996">
        <v>0</v>
      </c>
    </row>
    <row r="997" spans="1:17" x14ac:dyDescent="0.25">
      <c r="A997" t="s">
        <v>1005</v>
      </c>
      <c r="B997" t="s">
        <v>174</v>
      </c>
      <c r="C997" t="s">
        <v>133</v>
      </c>
      <c r="D997" t="s">
        <v>336</v>
      </c>
      <c r="E997" t="s">
        <v>93</v>
      </c>
      <c r="F997">
        <v>40700</v>
      </c>
      <c r="G997" t="s">
        <v>911</v>
      </c>
      <c r="I997" t="s">
        <v>253</v>
      </c>
      <c r="J997">
        <v>2026</v>
      </c>
      <c r="K997">
        <v>7</v>
      </c>
      <c r="L997" t="s">
        <v>94</v>
      </c>
      <c r="M997">
        <v>304.50841137499998</v>
      </c>
      <c r="N997">
        <v>1</v>
      </c>
      <c r="O997">
        <v>304.50841137499998</v>
      </c>
      <c r="P997" t="s">
        <v>615</v>
      </c>
      <c r="Q997">
        <v>0</v>
      </c>
    </row>
    <row r="998" spans="1:17" x14ac:dyDescent="0.25">
      <c r="A998" t="s">
        <v>1005</v>
      </c>
      <c r="B998" t="s">
        <v>174</v>
      </c>
      <c r="C998" t="s">
        <v>133</v>
      </c>
      <c r="D998" t="s">
        <v>336</v>
      </c>
      <c r="E998" t="s">
        <v>101</v>
      </c>
      <c r="F998">
        <v>40700</v>
      </c>
      <c r="G998" t="s">
        <v>911</v>
      </c>
      <c r="I998" t="s">
        <v>269</v>
      </c>
      <c r="J998">
        <v>2026</v>
      </c>
      <c r="K998">
        <v>7</v>
      </c>
      <c r="L998" t="s">
        <v>94</v>
      </c>
      <c r="M998">
        <v>460.48607499999997</v>
      </c>
      <c r="N998">
        <v>1</v>
      </c>
      <c r="O998">
        <v>460.48607499999997</v>
      </c>
      <c r="P998" t="s">
        <v>615</v>
      </c>
      <c r="Q998">
        <v>1</v>
      </c>
    </row>
    <row r="999" spans="1:17" x14ac:dyDescent="0.25">
      <c r="A999" t="s">
        <v>1005</v>
      </c>
      <c r="B999" t="s">
        <v>691</v>
      </c>
      <c r="C999" t="s">
        <v>133</v>
      </c>
      <c r="D999" t="s">
        <v>336</v>
      </c>
      <c r="E999" t="s">
        <v>102</v>
      </c>
      <c r="F999">
        <v>40700</v>
      </c>
      <c r="G999" t="s">
        <v>911</v>
      </c>
      <c r="I999" t="s">
        <v>125</v>
      </c>
      <c r="J999">
        <v>2026</v>
      </c>
      <c r="K999">
        <v>7</v>
      </c>
      <c r="L999" t="s">
        <v>94</v>
      </c>
      <c r="M999">
        <v>246.05008531250002</v>
      </c>
      <c r="N999">
        <v>1</v>
      </c>
      <c r="O999">
        <v>246.05008531250002</v>
      </c>
      <c r="P999" t="s">
        <v>615</v>
      </c>
      <c r="Q999">
        <v>1</v>
      </c>
    </row>
    <row r="1000" spans="1:17" x14ac:dyDescent="0.25">
      <c r="A1000" t="s">
        <v>1005</v>
      </c>
      <c r="B1000" t="s">
        <v>691</v>
      </c>
      <c r="C1000" t="s">
        <v>133</v>
      </c>
      <c r="D1000" t="s">
        <v>336</v>
      </c>
      <c r="E1000" t="s">
        <v>93</v>
      </c>
      <c r="F1000">
        <v>40700</v>
      </c>
      <c r="G1000" t="s">
        <v>911</v>
      </c>
      <c r="I1000" t="s">
        <v>658</v>
      </c>
      <c r="J1000">
        <v>2026</v>
      </c>
      <c r="K1000">
        <v>7</v>
      </c>
      <c r="L1000" t="s">
        <v>94</v>
      </c>
      <c r="M1000">
        <v>242.78770512500003</v>
      </c>
      <c r="N1000">
        <v>1</v>
      </c>
      <c r="O1000">
        <v>242.78770512500003</v>
      </c>
      <c r="P1000" t="s">
        <v>615</v>
      </c>
      <c r="Q1000">
        <v>0</v>
      </c>
    </row>
    <row r="1001" spans="1:17" x14ac:dyDescent="0.25">
      <c r="A1001" t="s">
        <v>1005</v>
      </c>
      <c r="B1001" t="s">
        <v>691</v>
      </c>
      <c r="C1001" t="s">
        <v>133</v>
      </c>
      <c r="D1001" t="s">
        <v>336</v>
      </c>
      <c r="E1001" t="s">
        <v>105</v>
      </c>
      <c r="F1001">
        <v>40700</v>
      </c>
      <c r="G1001" t="s">
        <v>911</v>
      </c>
      <c r="I1001" t="s">
        <v>670</v>
      </c>
      <c r="J1001">
        <v>2026</v>
      </c>
      <c r="K1001">
        <v>7</v>
      </c>
      <c r="L1001" t="s">
        <v>94</v>
      </c>
      <c r="M1001">
        <v>99.350743187500001</v>
      </c>
      <c r="N1001">
        <v>1</v>
      </c>
      <c r="O1001">
        <v>99.350743187500001</v>
      </c>
      <c r="P1001" t="s">
        <v>615</v>
      </c>
      <c r="Q1001">
        <v>0</v>
      </c>
    </row>
    <row r="1002" spans="1:17" x14ac:dyDescent="0.25">
      <c r="A1002" t="s">
        <v>1005</v>
      </c>
      <c r="B1002" t="s">
        <v>691</v>
      </c>
      <c r="C1002" t="s">
        <v>133</v>
      </c>
      <c r="D1002" t="s">
        <v>336</v>
      </c>
      <c r="E1002" t="s">
        <v>93</v>
      </c>
      <c r="F1002">
        <v>40700</v>
      </c>
      <c r="G1002" t="s">
        <v>911</v>
      </c>
      <c r="I1002" t="s">
        <v>253</v>
      </c>
      <c r="J1002">
        <v>2026</v>
      </c>
      <c r="K1002">
        <v>7</v>
      </c>
      <c r="L1002" t="s">
        <v>94</v>
      </c>
      <c r="M1002">
        <v>304.50841137499998</v>
      </c>
      <c r="N1002">
        <v>1</v>
      </c>
      <c r="O1002">
        <v>304.50841137499998</v>
      </c>
      <c r="P1002" t="s">
        <v>615</v>
      </c>
      <c r="Q1002">
        <v>0</v>
      </c>
    </row>
    <row r="1003" spans="1:17" x14ac:dyDescent="0.25">
      <c r="A1003" t="s">
        <v>1005</v>
      </c>
      <c r="B1003" t="s">
        <v>692</v>
      </c>
      <c r="C1003" t="s">
        <v>133</v>
      </c>
      <c r="D1003" t="s">
        <v>336</v>
      </c>
      <c r="E1003" t="s">
        <v>102</v>
      </c>
      <c r="F1003">
        <v>40700</v>
      </c>
      <c r="G1003" t="s">
        <v>911</v>
      </c>
      <c r="I1003" t="s">
        <v>125</v>
      </c>
      <c r="J1003">
        <v>2026</v>
      </c>
      <c r="K1003">
        <v>7</v>
      </c>
      <c r="L1003" t="s">
        <v>94</v>
      </c>
      <c r="M1003">
        <v>217.90348387499998</v>
      </c>
      <c r="N1003">
        <v>1</v>
      </c>
      <c r="O1003">
        <v>217.90348387499998</v>
      </c>
      <c r="P1003" t="s">
        <v>615</v>
      </c>
      <c r="Q1003">
        <v>1</v>
      </c>
    </row>
    <row r="1004" spans="1:17" x14ac:dyDescent="0.25">
      <c r="A1004" t="s">
        <v>1005</v>
      </c>
      <c r="B1004" t="s">
        <v>692</v>
      </c>
      <c r="C1004" t="s">
        <v>133</v>
      </c>
      <c r="D1004" t="s">
        <v>336</v>
      </c>
      <c r="E1004" t="s">
        <v>102</v>
      </c>
      <c r="F1004">
        <v>40700</v>
      </c>
      <c r="G1004" t="s">
        <v>911</v>
      </c>
      <c r="I1004" t="s">
        <v>186</v>
      </c>
      <c r="J1004">
        <v>2026</v>
      </c>
      <c r="K1004">
        <v>7</v>
      </c>
      <c r="L1004" t="s">
        <v>94</v>
      </c>
      <c r="M1004">
        <v>364.8085616875</v>
      </c>
      <c r="N1004">
        <v>1</v>
      </c>
      <c r="O1004">
        <v>364.8085616875</v>
      </c>
      <c r="P1004" t="s">
        <v>615</v>
      </c>
      <c r="Q1004">
        <v>1</v>
      </c>
    </row>
    <row r="1005" spans="1:17" x14ac:dyDescent="0.25">
      <c r="A1005" t="s">
        <v>1005</v>
      </c>
      <c r="B1005" t="s">
        <v>692</v>
      </c>
      <c r="C1005" t="s">
        <v>133</v>
      </c>
      <c r="D1005" t="s">
        <v>336</v>
      </c>
      <c r="E1005" t="s">
        <v>93</v>
      </c>
      <c r="F1005">
        <v>40700</v>
      </c>
      <c r="G1005" t="s">
        <v>911</v>
      </c>
      <c r="I1005" t="s">
        <v>658</v>
      </c>
      <c r="J1005">
        <v>2026</v>
      </c>
      <c r="K1005">
        <v>7</v>
      </c>
      <c r="L1005" t="s">
        <v>94</v>
      </c>
      <c r="M1005">
        <v>121.39385256250002</v>
      </c>
      <c r="N1005">
        <v>1</v>
      </c>
      <c r="O1005">
        <v>121.39385256250002</v>
      </c>
      <c r="P1005" t="s">
        <v>615</v>
      </c>
      <c r="Q1005">
        <v>0</v>
      </c>
    </row>
    <row r="1006" spans="1:17" x14ac:dyDescent="0.25">
      <c r="A1006" t="s">
        <v>1005</v>
      </c>
      <c r="B1006" t="s">
        <v>692</v>
      </c>
      <c r="C1006" t="s">
        <v>133</v>
      </c>
      <c r="D1006" t="s">
        <v>336</v>
      </c>
      <c r="E1006" t="s">
        <v>93</v>
      </c>
      <c r="F1006">
        <v>40700</v>
      </c>
      <c r="G1006" t="s">
        <v>911</v>
      </c>
      <c r="I1006" t="s">
        <v>191</v>
      </c>
      <c r="J1006">
        <v>2026</v>
      </c>
      <c r="K1006">
        <v>7</v>
      </c>
      <c r="L1006" t="s">
        <v>94</v>
      </c>
      <c r="M1006">
        <v>173.97401612499999</v>
      </c>
      <c r="N1006">
        <v>1</v>
      </c>
      <c r="O1006">
        <v>173.97401612499999</v>
      </c>
      <c r="P1006" t="s">
        <v>615</v>
      </c>
      <c r="Q1006">
        <v>1</v>
      </c>
    </row>
    <row r="1007" spans="1:17" x14ac:dyDescent="0.25">
      <c r="A1007" t="s">
        <v>1005</v>
      </c>
      <c r="B1007" t="s">
        <v>692</v>
      </c>
      <c r="C1007" t="s">
        <v>133</v>
      </c>
      <c r="D1007" t="s">
        <v>336</v>
      </c>
      <c r="E1007" t="s">
        <v>105</v>
      </c>
      <c r="F1007">
        <v>40700</v>
      </c>
      <c r="G1007" t="s">
        <v>911</v>
      </c>
      <c r="I1007" t="s">
        <v>670</v>
      </c>
      <c r="J1007">
        <v>2026</v>
      </c>
      <c r="K1007">
        <v>7</v>
      </c>
      <c r="L1007" t="s">
        <v>94</v>
      </c>
      <c r="M1007">
        <v>99.350743187500001</v>
      </c>
      <c r="N1007">
        <v>1</v>
      </c>
      <c r="O1007">
        <v>99.350743187500001</v>
      </c>
      <c r="P1007" t="s">
        <v>615</v>
      </c>
      <c r="Q1007">
        <v>0</v>
      </c>
    </row>
    <row r="1008" spans="1:17" x14ac:dyDescent="0.25">
      <c r="A1008" t="s">
        <v>1005</v>
      </c>
      <c r="B1008" t="s">
        <v>692</v>
      </c>
      <c r="C1008" t="s">
        <v>133</v>
      </c>
      <c r="D1008" t="s">
        <v>336</v>
      </c>
      <c r="E1008" t="s">
        <v>93</v>
      </c>
      <c r="F1008">
        <v>40700</v>
      </c>
      <c r="G1008" t="s">
        <v>911</v>
      </c>
      <c r="I1008" t="s">
        <v>168</v>
      </c>
      <c r="J1008">
        <v>2026</v>
      </c>
      <c r="K1008">
        <v>7</v>
      </c>
      <c r="L1008" t="s">
        <v>94</v>
      </c>
      <c r="M1008">
        <v>123.0005503125</v>
      </c>
      <c r="N1008">
        <v>1</v>
      </c>
      <c r="O1008">
        <v>123.0005503125</v>
      </c>
      <c r="P1008" t="s">
        <v>615</v>
      </c>
      <c r="Q1008">
        <v>0</v>
      </c>
    </row>
    <row r="1009" spans="1:17" x14ac:dyDescent="0.25">
      <c r="A1009" t="s">
        <v>1005</v>
      </c>
      <c r="B1009" t="s">
        <v>692</v>
      </c>
      <c r="C1009" t="s">
        <v>133</v>
      </c>
      <c r="D1009" t="s">
        <v>336</v>
      </c>
      <c r="E1009" t="s">
        <v>93</v>
      </c>
      <c r="F1009">
        <v>40700</v>
      </c>
      <c r="G1009" t="s">
        <v>911</v>
      </c>
      <c r="I1009" t="s">
        <v>253</v>
      </c>
      <c r="J1009">
        <v>2026</v>
      </c>
      <c r="K1009">
        <v>7</v>
      </c>
      <c r="L1009" t="s">
        <v>94</v>
      </c>
      <c r="M1009">
        <v>304.50841137499998</v>
      </c>
      <c r="N1009">
        <v>1</v>
      </c>
      <c r="O1009">
        <v>304.50841137499998</v>
      </c>
      <c r="P1009" t="s">
        <v>615</v>
      </c>
      <c r="Q1009">
        <v>0</v>
      </c>
    </row>
    <row r="1010" spans="1:17" x14ac:dyDescent="0.25">
      <c r="A1010" t="s">
        <v>1005</v>
      </c>
      <c r="B1010" t="s">
        <v>692</v>
      </c>
      <c r="C1010" t="s">
        <v>133</v>
      </c>
      <c r="D1010" t="s">
        <v>336</v>
      </c>
      <c r="E1010" t="s">
        <v>105</v>
      </c>
      <c r="F1010">
        <v>40700</v>
      </c>
      <c r="G1010" t="s">
        <v>911</v>
      </c>
      <c r="I1010" t="s">
        <v>144</v>
      </c>
      <c r="J1010">
        <v>2026</v>
      </c>
      <c r="K1010">
        <v>7</v>
      </c>
      <c r="L1010" t="s">
        <v>94</v>
      </c>
      <c r="M1010">
        <v>99.350743187500001</v>
      </c>
      <c r="N1010">
        <v>1</v>
      </c>
      <c r="O1010">
        <v>99.350743187500001</v>
      </c>
      <c r="P1010" t="s">
        <v>615</v>
      </c>
      <c r="Q1010">
        <v>0</v>
      </c>
    </row>
    <row r="1011" spans="1:17" x14ac:dyDescent="0.25">
      <c r="A1011" t="s">
        <v>1005</v>
      </c>
      <c r="B1011" t="s">
        <v>692</v>
      </c>
      <c r="C1011" t="s">
        <v>133</v>
      </c>
      <c r="D1011" t="s">
        <v>336</v>
      </c>
      <c r="E1011" t="s">
        <v>93</v>
      </c>
      <c r="F1011">
        <v>40700</v>
      </c>
      <c r="G1011" t="s">
        <v>911</v>
      </c>
      <c r="I1011" t="s">
        <v>619</v>
      </c>
      <c r="J1011">
        <v>2026</v>
      </c>
      <c r="K1011">
        <v>7</v>
      </c>
      <c r="L1011" t="s">
        <v>94</v>
      </c>
      <c r="M1011">
        <v>124.93054699999999</v>
      </c>
      <c r="N1011">
        <v>1</v>
      </c>
      <c r="O1011">
        <v>124.93054699999999</v>
      </c>
      <c r="P1011" t="s">
        <v>615</v>
      </c>
      <c r="Q1011">
        <v>1</v>
      </c>
    </row>
    <row r="1012" spans="1:17" x14ac:dyDescent="0.25">
      <c r="A1012" t="s">
        <v>1005</v>
      </c>
      <c r="B1012" t="s">
        <v>693</v>
      </c>
      <c r="C1012" t="s">
        <v>133</v>
      </c>
      <c r="D1012" t="s">
        <v>336</v>
      </c>
      <c r="E1012" t="s">
        <v>102</v>
      </c>
      <c r="F1012">
        <v>40700</v>
      </c>
      <c r="G1012" t="s">
        <v>911</v>
      </c>
      <c r="I1012" t="s">
        <v>125</v>
      </c>
      <c r="J1012">
        <v>2026</v>
      </c>
      <c r="K1012">
        <v>7</v>
      </c>
      <c r="L1012" t="s">
        <v>94</v>
      </c>
      <c r="M1012">
        <v>352.91507956250001</v>
      </c>
      <c r="N1012">
        <v>1</v>
      </c>
      <c r="O1012">
        <v>352.91507956250001</v>
      </c>
      <c r="P1012" t="s">
        <v>615</v>
      </c>
      <c r="Q1012">
        <v>1</v>
      </c>
    </row>
    <row r="1013" spans="1:17" x14ac:dyDescent="0.25">
      <c r="A1013" t="s">
        <v>1005</v>
      </c>
      <c r="B1013" t="s">
        <v>693</v>
      </c>
      <c r="C1013" t="s">
        <v>133</v>
      </c>
      <c r="D1013" t="s">
        <v>336</v>
      </c>
      <c r="E1013" t="s">
        <v>105</v>
      </c>
      <c r="F1013">
        <v>40700</v>
      </c>
      <c r="G1013" t="s">
        <v>911</v>
      </c>
      <c r="I1013" t="s">
        <v>670</v>
      </c>
      <c r="J1013">
        <v>2026</v>
      </c>
      <c r="K1013">
        <v>7</v>
      </c>
      <c r="L1013" t="s">
        <v>94</v>
      </c>
      <c r="M1013">
        <v>99.350743187500001</v>
      </c>
      <c r="N1013">
        <v>1</v>
      </c>
      <c r="O1013">
        <v>99.350743187500001</v>
      </c>
      <c r="P1013" t="s">
        <v>615</v>
      </c>
      <c r="Q1013">
        <v>0</v>
      </c>
    </row>
    <row r="1014" spans="1:17" x14ac:dyDescent="0.25">
      <c r="A1014" t="s">
        <v>1005</v>
      </c>
      <c r="B1014" t="s">
        <v>693</v>
      </c>
      <c r="C1014" t="s">
        <v>133</v>
      </c>
      <c r="D1014" t="s">
        <v>336</v>
      </c>
      <c r="E1014" t="s">
        <v>93</v>
      </c>
      <c r="F1014">
        <v>40700</v>
      </c>
      <c r="G1014" t="s">
        <v>911</v>
      </c>
      <c r="I1014" t="s">
        <v>253</v>
      </c>
      <c r="J1014">
        <v>2026</v>
      </c>
      <c r="K1014">
        <v>7</v>
      </c>
      <c r="L1014" t="s">
        <v>94</v>
      </c>
      <c r="M1014">
        <v>304.50841137499998</v>
      </c>
      <c r="N1014">
        <v>1</v>
      </c>
      <c r="O1014">
        <v>304.50841137499998</v>
      </c>
      <c r="P1014" t="s">
        <v>615</v>
      </c>
      <c r="Q1014">
        <v>0</v>
      </c>
    </row>
    <row r="1015" spans="1:17" x14ac:dyDescent="0.25">
      <c r="A1015" t="s">
        <v>1005</v>
      </c>
      <c r="B1015" t="s">
        <v>693</v>
      </c>
      <c r="C1015" t="s">
        <v>133</v>
      </c>
      <c r="D1015" t="s">
        <v>336</v>
      </c>
      <c r="E1015" t="s">
        <v>104</v>
      </c>
      <c r="F1015">
        <v>40700</v>
      </c>
      <c r="G1015" t="s">
        <v>911</v>
      </c>
      <c r="I1015" t="s">
        <v>120</v>
      </c>
      <c r="J1015">
        <v>2026</v>
      </c>
      <c r="K1015">
        <v>7</v>
      </c>
      <c r="L1015" t="s">
        <v>94</v>
      </c>
      <c r="M1015">
        <v>264.90918999999997</v>
      </c>
      <c r="N1015">
        <v>1</v>
      </c>
      <c r="O1015">
        <v>264.90918999999997</v>
      </c>
      <c r="P1015" t="s">
        <v>615</v>
      </c>
      <c r="Q1015">
        <v>0</v>
      </c>
    </row>
    <row r="1016" spans="1:17" x14ac:dyDescent="0.25">
      <c r="A1016" t="s">
        <v>1005</v>
      </c>
      <c r="B1016" t="s">
        <v>694</v>
      </c>
      <c r="C1016" t="s">
        <v>133</v>
      </c>
      <c r="D1016" t="s">
        <v>336</v>
      </c>
      <c r="E1016" t="s">
        <v>93</v>
      </c>
      <c r="F1016">
        <v>40700</v>
      </c>
      <c r="G1016" t="s">
        <v>911</v>
      </c>
      <c r="I1016" t="s">
        <v>668</v>
      </c>
      <c r="J1016">
        <v>2026</v>
      </c>
      <c r="K1016">
        <v>7</v>
      </c>
      <c r="L1016" t="s">
        <v>94</v>
      </c>
      <c r="M1016">
        <v>630.72683625000002</v>
      </c>
      <c r="N1016">
        <v>1</v>
      </c>
      <c r="O1016">
        <v>630.72683625000002</v>
      </c>
      <c r="P1016" t="s">
        <v>615</v>
      </c>
      <c r="Q1016">
        <v>0</v>
      </c>
    </row>
    <row r="1017" spans="1:17" x14ac:dyDescent="0.25">
      <c r="A1017" t="s">
        <v>1005</v>
      </c>
      <c r="B1017" t="s">
        <v>694</v>
      </c>
      <c r="C1017" t="s">
        <v>133</v>
      </c>
      <c r="D1017" t="s">
        <v>336</v>
      </c>
      <c r="E1017" t="s">
        <v>105</v>
      </c>
      <c r="F1017">
        <v>40700</v>
      </c>
      <c r="G1017" t="s">
        <v>911</v>
      </c>
      <c r="I1017" t="s">
        <v>670</v>
      </c>
      <c r="J1017">
        <v>2026</v>
      </c>
      <c r="K1017">
        <v>7</v>
      </c>
      <c r="L1017" t="s">
        <v>94</v>
      </c>
      <c r="M1017">
        <v>99.350743187500001</v>
      </c>
      <c r="N1017">
        <v>1</v>
      </c>
      <c r="O1017">
        <v>99.350743187500001</v>
      </c>
      <c r="P1017" t="s">
        <v>615</v>
      </c>
      <c r="Q1017">
        <v>0</v>
      </c>
    </row>
    <row r="1018" spans="1:17" x14ac:dyDescent="0.25">
      <c r="A1018" t="s">
        <v>1005</v>
      </c>
      <c r="B1018" t="s">
        <v>694</v>
      </c>
      <c r="C1018" t="s">
        <v>133</v>
      </c>
      <c r="D1018" t="s">
        <v>336</v>
      </c>
      <c r="E1018" t="s">
        <v>93</v>
      </c>
      <c r="F1018">
        <v>40700</v>
      </c>
      <c r="G1018" t="s">
        <v>911</v>
      </c>
      <c r="I1018" t="s">
        <v>253</v>
      </c>
      <c r="J1018">
        <v>2026</v>
      </c>
      <c r="K1018">
        <v>7</v>
      </c>
      <c r="L1018" t="s">
        <v>94</v>
      </c>
      <c r="M1018">
        <v>304.50841137499998</v>
      </c>
      <c r="N1018">
        <v>1</v>
      </c>
      <c r="O1018">
        <v>304.50841137499998</v>
      </c>
      <c r="P1018" t="s">
        <v>615</v>
      </c>
      <c r="Q1018">
        <v>0</v>
      </c>
    </row>
    <row r="1019" spans="1:17" x14ac:dyDescent="0.25">
      <c r="A1019" t="s">
        <v>1005</v>
      </c>
      <c r="B1019" t="s">
        <v>694</v>
      </c>
      <c r="C1019" t="s">
        <v>133</v>
      </c>
      <c r="D1019" t="s">
        <v>336</v>
      </c>
      <c r="E1019" t="s">
        <v>101</v>
      </c>
      <c r="F1019">
        <v>40700</v>
      </c>
      <c r="G1019" t="s">
        <v>911</v>
      </c>
      <c r="I1019" t="s">
        <v>269</v>
      </c>
      <c r="J1019">
        <v>2026</v>
      </c>
      <c r="K1019">
        <v>7</v>
      </c>
      <c r="L1019" t="s">
        <v>94</v>
      </c>
      <c r="M1019">
        <v>3662.8970000000004</v>
      </c>
      <c r="N1019">
        <v>1</v>
      </c>
      <c r="O1019">
        <v>3662.8970000000004</v>
      </c>
      <c r="P1019" t="s">
        <v>615</v>
      </c>
      <c r="Q1019">
        <v>1</v>
      </c>
    </row>
    <row r="1020" spans="1:17" x14ac:dyDescent="0.25">
      <c r="A1020" t="s">
        <v>1005</v>
      </c>
      <c r="B1020" t="s">
        <v>179</v>
      </c>
      <c r="C1020" t="s">
        <v>133</v>
      </c>
      <c r="D1020" t="s">
        <v>336</v>
      </c>
      <c r="E1020" t="s">
        <v>102</v>
      </c>
      <c r="F1020">
        <v>40700</v>
      </c>
      <c r="G1020" t="s">
        <v>911</v>
      </c>
      <c r="I1020" t="s">
        <v>125</v>
      </c>
      <c r="J1020">
        <v>2026</v>
      </c>
      <c r="K1020">
        <v>7</v>
      </c>
      <c r="L1020" t="s">
        <v>94</v>
      </c>
      <c r="M1020">
        <v>118.06289381250001</v>
      </c>
      <c r="N1020">
        <v>1</v>
      </c>
      <c r="O1020">
        <v>118.06289381250001</v>
      </c>
      <c r="P1020" t="s">
        <v>615</v>
      </c>
      <c r="Q1020">
        <v>1</v>
      </c>
    </row>
    <row r="1021" spans="1:17" x14ac:dyDescent="0.25">
      <c r="A1021" t="s">
        <v>1005</v>
      </c>
      <c r="B1021" t="s">
        <v>179</v>
      </c>
      <c r="C1021" t="s">
        <v>133</v>
      </c>
      <c r="D1021" t="s">
        <v>336</v>
      </c>
      <c r="E1021" t="s">
        <v>93</v>
      </c>
      <c r="F1021">
        <v>40700</v>
      </c>
      <c r="G1021" t="s">
        <v>911</v>
      </c>
      <c r="I1021" t="s">
        <v>658</v>
      </c>
      <c r="J1021">
        <v>2026</v>
      </c>
      <c r="K1021">
        <v>7</v>
      </c>
      <c r="L1021" t="s">
        <v>94</v>
      </c>
      <c r="M1021">
        <v>121.39385256250002</v>
      </c>
      <c r="N1021">
        <v>1</v>
      </c>
      <c r="O1021">
        <v>121.39385256250002</v>
      </c>
      <c r="P1021" t="s">
        <v>615</v>
      </c>
      <c r="Q1021">
        <v>0</v>
      </c>
    </row>
    <row r="1022" spans="1:17" x14ac:dyDescent="0.25">
      <c r="A1022" t="s">
        <v>1005</v>
      </c>
      <c r="B1022" t="s">
        <v>179</v>
      </c>
      <c r="C1022" t="s">
        <v>133</v>
      </c>
      <c r="D1022" t="s">
        <v>336</v>
      </c>
      <c r="E1022" t="s">
        <v>93</v>
      </c>
      <c r="F1022">
        <v>40700</v>
      </c>
      <c r="G1022" t="s">
        <v>911</v>
      </c>
      <c r="I1022" t="s">
        <v>253</v>
      </c>
      <c r="J1022">
        <v>2026</v>
      </c>
      <c r="K1022">
        <v>7</v>
      </c>
      <c r="L1022" t="s">
        <v>94</v>
      </c>
      <c r="M1022">
        <v>304.50841137499998</v>
      </c>
      <c r="N1022">
        <v>1</v>
      </c>
      <c r="O1022">
        <v>304.50841137499998</v>
      </c>
      <c r="P1022" t="s">
        <v>615</v>
      </c>
      <c r="Q1022">
        <v>0</v>
      </c>
    </row>
    <row r="1023" spans="1:17" x14ac:dyDescent="0.25">
      <c r="A1023" t="s">
        <v>1005</v>
      </c>
      <c r="B1023" t="s">
        <v>179</v>
      </c>
      <c r="C1023" t="s">
        <v>133</v>
      </c>
      <c r="D1023" t="s">
        <v>336</v>
      </c>
      <c r="E1023" t="s">
        <v>104</v>
      </c>
      <c r="F1023">
        <v>40700</v>
      </c>
      <c r="G1023" t="s">
        <v>911</v>
      </c>
      <c r="I1023" t="s">
        <v>120</v>
      </c>
      <c r="J1023">
        <v>2026</v>
      </c>
      <c r="K1023">
        <v>7</v>
      </c>
      <c r="L1023" t="s">
        <v>94</v>
      </c>
      <c r="M1023">
        <v>132.45459499999998</v>
      </c>
      <c r="N1023">
        <v>1</v>
      </c>
      <c r="O1023">
        <v>132.45459499999998</v>
      </c>
      <c r="P1023" t="s">
        <v>615</v>
      </c>
      <c r="Q1023">
        <v>0</v>
      </c>
    </row>
    <row r="1024" spans="1:17" x14ac:dyDescent="0.25">
      <c r="A1024" t="s">
        <v>1005</v>
      </c>
      <c r="B1024" t="s">
        <v>180</v>
      </c>
      <c r="C1024" t="s">
        <v>133</v>
      </c>
      <c r="D1024" t="s">
        <v>336</v>
      </c>
      <c r="E1024" t="s">
        <v>102</v>
      </c>
      <c r="F1024">
        <v>40700</v>
      </c>
      <c r="G1024" t="s">
        <v>911</v>
      </c>
      <c r="I1024" t="s">
        <v>125</v>
      </c>
      <c r="J1024">
        <v>2026</v>
      </c>
      <c r="K1024">
        <v>7</v>
      </c>
      <c r="L1024" t="s">
        <v>94</v>
      </c>
      <c r="M1024">
        <v>335.96637768750003</v>
      </c>
      <c r="N1024">
        <v>1</v>
      </c>
      <c r="O1024">
        <v>335.96637768750003</v>
      </c>
      <c r="P1024" t="s">
        <v>615</v>
      </c>
      <c r="Q1024">
        <v>1</v>
      </c>
    </row>
    <row r="1025" spans="1:17" x14ac:dyDescent="0.25">
      <c r="A1025" t="s">
        <v>1005</v>
      </c>
      <c r="B1025" t="s">
        <v>180</v>
      </c>
      <c r="C1025" t="s">
        <v>133</v>
      </c>
      <c r="D1025" t="s">
        <v>336</v>
      </c>
      <c r="E1025" t="s">
        <v>93</v>
      </c>
      <c r="F1025">
        <v>40700</v>
      </c>
      <c r="G1025" t="s">
        <v>911</v>
      </c>
      <c r="I1025" t="s">
        <v>658</v>
      </c>
      <c r="J1025">
        <v>2026</v>
      </c>
      <c r="K1025">
        <v>7</v>
      </c>
      <c r="L1025" t="s">
        <v>94</v>
      </c>
      <c r="M1025">
        <v>121.39385256250002</v>
      </c>
      <c r="N1025">
        <v>1</v>
      </c>
      <c r="O1025">
        <v>121.39385256250002</v>
      </c>
      <c r="P1025" t="s">
        <v>615</v>
      </c>
      <c r="Q1025">
        <v>0</v>
      </c>
    </row>
    <row r="1026" spans="1:17" x14ac:dyDescent="0.25">
      <c r="A1026" t="s">
        <v>1005</v>
      </c>
      <c r="B1026" t="s">
        <v>180</v>
      </c>
      <c r="C1026" t="s">
        <v>133</v>
      </c>
      <c r="D1026" t="s">
        <v>336</v>
      </c>
      <c r="E1026" t="s">
        <v>105</v>
      </c>
      <c r="F1026">
        <v>40700</v>
      </c>
      <c r="G1026" t="s">
        <v>911</v>
      </c>
      <c r="I1026" t="s">
        <v>670</v>
      </c>
      <c r="J1026">
        <v>2026</v>
      </c>
      <c r="K1026">
        <v>7</v>
      </c>
      <c r="L1026" t="s">
        <v>94</v>
      </c>
      <c r="M1026">
        <v>198.701486375</v>
      </c>
      <c r="N1026">
        <v>1</v>
      </c>
      <c r="O1026">
        <v>198.701486375</v>
      </c>
      <c r="P1026" t="s">
        <v>615</v>
      </c>
      <c r="Q1026">
        <v>0</v>
      </c>
    </row>
    <row r="1027" spans="1:17" x14ac:dyDescent="0.25">
      <c r="A1027" t="s">
        <v>1005</v>
      </c>
      <c r="B1027" t="s">
        <v>180</v>
      </c>
      <c r="C1027" t="s">
        <v>133</v>
      </c>
      <c r="D1027" t="s">
        <v>336</v>
      </c>
      <c r="E1027" t="s">
        <v>93</v>
      </c>
      <c r="F1027">
        <v>40700</v>
      </c>
      <c r="G1027" t="s">
        <v>911</v>
      </c>
      <c r="I1027" t="s">
        <v>253</v>
      </c>
      <c r="J1027">
        <v>2026</v>
      </c>
      <c r="K1027">
        <v>7</v>
      </c>
      <c r="L1027" t="s">
        <v>94</v>
      </c>
      <c r="M1027">
        <v>304.50841137499998</v>
      </c>
      <c r="N1027">
        <v>1</v>
      </c>
      <c r="O1027">
        <v>304.50841137499998</v>
      </c>
      <c r="P1027" t="s">
        <v>615</v>
      </c>
      <c r="Q1027">
        <v>0</v>
      </c>
    </row>
    <row r="1028" spans="1:17" x14ac:dyDescent="0.25">
      <c r="A1028" t="s">
        <v>1005</v>
      </c>
      <c r="B1028" t="s">
        <v>180</v>
      </c>
      <c r="C1028" t="s">
        <v>133</v>
      </c>
      <c r="D1028" t="s">
        <v>336</v>
      </c>
      <c r="E1028" t="s">
        <v>104</v>
      </c>
      <c r="F1028">
        <v>40700</v>
      </c>
      <c r="G1028" t="s">
        <v>911</v>
      </c>
      <c r="I1028" t="s">
        <v>120</v>
      </c>
      <c r="J1028">
        <v>2026</v>
      </c>
      <c r="K1028">
        <v>7</v>
      </c>
      <c r="L1028" t="s">
        <v>94</v>
      </c>
      <c r="M1028">
        <v>264.90918999999997</v>
      </c>
      <c r="N1028">
        <v>1</v>
      </c>
      <c r="O1028">
        <v>264.90918999999997</v>
      </c>
      <c r="P1028" t="s">
        <v>615</v>
      </c>
      <c r="Q1028">
        <v>0</v>
      </c>
    </row>
    <row r="1029" spans="1:17" x14ac:dyDescent="0.25">
      <c r="A1029" t="s">
        <v>1005</v>
      </c>
      <c r="B1029" t="s">
        <v>181</v>
      </c>
      <c r="C1029" t="s">
        <v>133</v>
      </c>
      <c r="D1029" t="s">
        <v>336</v>
      </c>
      <c r="E1029" t="s">
        <v>102</v>
      </c>
      <c r="F1029">
        <v>40700</v>
      </c>
      <c r="G1029" t="s">
        <v>911</v>
      </c>
      <c r="I1029" t="s">
        <v>125</v>
      </c>
      <c r="J1029">
        <v>2026</v>
      </c>
      <c r="K1029">
        <v>7</v>
      </c>
      <c r="L1029" t="s">
        <v>94</v>
      </c>
      <c r="M1029">
        <v>1131.0662313124999</v>
      </c>
      <c r="N1029">
        <v>1</v>
      </c>
      <c r="O1029">
        <v>1131.0662313124999</v>
      </c>
      <c r="P1029" t="s">
        <v>615</v>
      </c>
      <c r="Q1029">
        <v>1</v>
      </c>
    </row>
    <row r="1030" spans="1:17" x14ac:dyDescent="0.25">
      <c r="A1030" t="s">
        <v>1005</v>
      </c>
      <c r="B1030" t="s">
        <v>181</v>
      </c>
      <c r="C1030" t="s">
        <v>133</v>
      </c>
      <c r="D1030" t="s">
        <v>336</v>
      </c>
      <c r="E1030" t="s">
        <v>93</v>
      </c>
      <c r="F1030">
        <v>40700</v>
      </c>
      <c r="G1030" t="s">
        <v>911</v>
      </c>
      <c r="I1030" t="s">
        <v>658</v>
      </c>
      <c r="J1030">
        <v>2026</v>
      </c>
      <c r="K1030">
        <v>7</v>
      </c>
      <c r="L1030" t="s">
        <v>94</v>
      </c>
      <c r="M1030">
        <v>1092.5446730625001</v>
      </c>
      <c r="N1030">
        <v>1</v>
      </c>
      <c r="O1030">
        <v>1092.5446730625001</v>
      </c>
      <c r="P1030" t="s">
        <v>615</v>
      </c>
      <c r="Q1030">
        <v>0</v>
      </c>
    </row>
    <row r="1031" spans="1:17" x14ac:dyDescent="0.25">
      <c r="A1031" t="s">
        <v>1005</v>
      </c>
      <c r="B1031" t="s">
        <v>181</v>
      </c>
      <c r="C1031" t="s">
        <v>133</v>
      </c>
      <c r="D1031" t="s">
        <v>336</v>
      </c>
      <c r="E1031" t="s">
        <v>93</v>
      </c>
      <c r="F1031">
        <v>40700</v>
      </c>
      <c r="G1031" t="s">
        <v>911</v>
      </c>
      <c r="I1031" t="s">
        <v>253</v>
      </c>
      <c r="J1031">
        <v>2026</v>
      </c>
      <c r="K1031">
        <v>7</v>
      </c>
      <c r="L1031" t="s">
        <v>94</v>
      </c>
      <c r="M1031">
        <v>304.50841137499998</v>
      </c>
      <c r="N1031">
        <v>1</v>
      </c>
      <c r="O1031">
        <v>304.50841137499998</v>
      </c>
      <c r="P1031" t="s">
        <v>615</v>
      </c>
      <c r="Q1031">
        <v>0</v>
      </c>
    </row>
    <row r="1032" spans="1:17" x14ac:dyDescent="0.25">
      <c r="A1032" t="s">
        <v>1005</v>
      </c>
      <c r="B1032" t="s">
        <v>181</v>
      </c>
      <c r="C1032" t="s">
        <v>133</v>
      </c>
      <c r="D1032" t="s">
        <v>336</v>
      </c>
      <c r="E1032" t="s">
        <v>104</v>
      </c>
      <c r="F1032">
        <v>40700</v>
      </c>
      <c r="G1032" t="s">
        <v>911</v>
      </c>
      <c r="I1032" t="s">
        <v>120</v>
      </c>
      <c r="J1032">
        <v>2026</v>
      </c>
      <c r="K1032">
        <v>7</v>
      </c>
      <c r="L1032" t="s">
        <v>94</v>
      </c>
      <c r="M1032">
        <v>662.27297500000009</v>
      </c>
      <c r="N1032">
        <v>1</v>
      </c>
      <c r="O1032">
        <v>662.27297500000009</v>
      </c>
      <c r="P1032" t="s">
        <v>615</v>
      </c>
      <c r="Q1032">
        <v>0</v>
      </c>
    </row>
    <row r="1033" spans="1:17" x14ac:dyDescent="0.25">
      <c r="A1033" t="s">
        <v>1005</v>
      </c>
      <c r="B1033" t="s">
        <v>183</v>
      </c>
      <c r="C1033" t="s">
        <v>133</v>
      </c>
      <c r="D1033" t="s">
        <v>336</v>
      </c>
      <c r="E1033" t="s">
        <v>93</v>
      </c>
      <c r="F1033">
        <v>40700</v>
      </c>
      <c r="G1033" t="s">
        <v>911</v>
      </c>
      <c r="I1033" t="s">
        <v>2482</v>
      </c>
      <c r="J1033">
        <v>2026</v>
      </c>
      <c r="K1033">
        <v>7</v>
      </c>
      <c r="L1033" t="s">
        <v>94</v>
      </c>
      <c r="M1033">
        <v>27.7547239375</v>
      </c>
      <c r="N1033">
        <v>1</v>
      </c>
      <c r="O1033">
        <v>27.7547239375</v>
      </c>
      <c r="P1033" t="s">
        <v>615</v>
      </c>
      <c r="Q1033">
        <v>0</v>
      </c>
    </row>
    <row r="1034" spans="1:17" x14ac:dyDescent="0.25">
      <c r="A1034" t="s">
        <v>1005</v>
      </c>
      <c r="B1034" t="s">
        <v>183</v>
      </c>
      <c r="C1034" t="s">
        <v>133</v>
      </c>
      <c r="D1034" t="s">
        <v>336</v>
      </c>
      <c r="E1034" t="s">
        <v>102</v>
      </c>
      <c r="F1034">
        <v>40700</v>
      </c>
      <c r="G1034" t="s">
        <v>911</v>
      </c>
      <c r="I1034" t="s">
        <v>125</v>
      </c>
      <c r="J1034">
        <v>2026</v>
      </c>
      <c r="K1034">
        <v>7</v>
      </c>
      <c r="L1034" t="s">
        <v>94</v>
      </c>
      <c r="M1034">
        <v>2011.1447208125003</v>
      </c>
      <c r="N1034">
        <v>1</v>
      </c>
      <c r="O1034">
        <v>2011.1447208125003</v>
      </c>
      <c r="P1034" t="s">
        <v>615</v>
      </c>
      <c r="Q1034">
        <v>1</v>
      </c>
    </row>
    <row r="1035" spans="1:17" x14ac:dyDescent="0.25">
      <c r="A1035" t="s">
        <v>1005</v>
      </c>
      <c r="B1035" t="s">
        <v>183</v>
      </c>
      <c r="C1035" t="s">
        <v>133</v>
      </c>
      <c r="D1035" t="s">
        <v>336</v>
      </c>
      <c r="E1035" t="s">
        <v>93</v>
      </c>
      <c r="F1035">
        <v>40700</v>
      </c>
      <c r="G1035" t="s">
        <v>911</v>
      </c>
      <c r="I1035" t="s">
        <v>658</v>
      </c>
      <c r="J1035">
        <v>2026</v>
      </c>
      <c r="K1035">
        <v>7</v>
      </c>
      <c r="L1035" t="s">
        <v>94</v>
      </c>
      <c r="M1035">
        <v>242.78770512500003</v>
      </c>
      <c r="N1035">
        <v>1</v>
      </c>
      <c r="O1035">
        <v>242.78770512500003</v>
      </c>
      <c r="P1035" t="s">
        <v>615</v>
      </c>
      <c r="Q1035">
        <v>0</v>
      </c>
    </row>
    <row r="1036" spans="1:17" x14ac:dyDescent="0.25">
      <c r="A1036" t="s">
        <v>1005</v>
      </c>
      <c r="B1036" t="s">
        <v>183</v>
      </c>
      <c r="C1036" t="s">
        <v>133</v>
      </c>
      <c r="D1036" t="s">
        <v>336</v>
      </c>
      <c r="E1036" t="s">
        <v>93</v>
      </c>
      <c r="F1036">
        <v>40700</v>
      </c>
      <c r="G1036" t="s">
        <v>911</v>
      </c>
      <c r="I1036" t="s">
        <v>142</v>
      </c>
      <c r="J1036">
        <v>2026</v>
      </c>
      <c r="K1036">
        <v>7</v>
      </c>
      <c r="L1036" t="s">
        <v>94</v>
      </c>
      <c r="M1036">
        <v>123.0005503125</v>
      </c>
      <c r="N1036">
        <v>1</v>
      </c>
      <c r="O1036">
        <v>123.0005503125</v>
      </c>
      <c r="P1036" t="s">
        <v>615</v>
      </c>
      <c r="Q1036">
        <v>0</v>
      </c>
    </row>
    <row r="1037" spans="1:17" x14ac:dyDescent="0.25">
      <c r="A1037" t="s">
        <v>1005</v>
      </c>
      <c r="B1037" t="s">
        <v>183</v>
      </c>
      <c r="C1037" t="s">
        <v>133</v>
      </c>
      <c r="D1037" t="s">
        <v>336</v>
      </c>
      <c r="E1037" t="s">
        <v>93</v>
      </c>
      <c r="F1037">
        <v>40700</v>
      </c>
      <c r="G1037" t="s">
        <v>911</v>
      </c>
      <c r="I1037" t="s">
        <v>253</v>
      </c>
      <c r="J1037">
        <v>2026</v>
      </c>
      <c r="K1037">
        <v>7</v>
      </c>
      <c r="L1037" t="s">
        <v>94</v>
      </c>
      <c r="M1037">
        <v>304.50841137499998</v>
      </c>
      <c r="N1037">
        <v>1</v>
      </c>
      <c r="O1037">
        <v>304.50841137499998</v>
      </c>
      <c r="P1037" t="s">
        <v>615</v>
      </c>
      <c r="Q1037">
        <v>0</v>
      </c>
    </row>
    <row r="1038" spans="1:17" x14ac:dyDescent="0.25">
      <c r="A1038" t="s">
        <v>1005</v>
      </c>
      <c r="B1038" t="s">
        <v>183</v>
      </c>
      <c r="C1038" t="s">
        <v>133</v>
      </c>
      <c r="D1038" t="s">
        <v>336</v>
      </c>
      <c r="E1038" t="s">
        <v>101</v>
      </c>
      <c r="F1038">
        <v>40700</v>
      </c>
      <c r="G1038" t="s">
        <v>911</v>
      </c>
      <c r="I1038" t="s">
        <v>269</v>
      </c>
      <c r="J1038">
        <v>2026</v>
      </c>
      <c r="K1038">
        <v>7</v>
      </c>
      <c r="L1038" t="s">
        <v>94</v>
      </c>
      <c r="M1038">
        <v>460.50322499999999</v>
      </c>
      <c r="N1038">
        <v>1</v>
      </c>
      <c r="O1038">
        <v>460.50322499999999</v>
      </c>
      <c r="P1038" t="s">
        <v>615</v>
      </c>
      <c r="Q1038">
        <v>1</v>
      </c>
    </row>
    <row r="1039" spans="1:17" x14ac:dyDescent="0.25">
      <c r="A1039" t="s">
        <v>1005</v>
      </c>
      <c r="B1039" t="s">
        <v>183</v>
      </c>
      <c r="C1039" t="s">
        <v>133</v>
      </c>
      <c r="D1039" t="s">
        <v>336</v>
      </c>
      <c r="E1039" t="s">
        <v>104</v>
      </c>
      <c r="F1039">
        <v>40700</v>
      </c>
      <c r="G1039" t="s">
        <v>911</v>
      </c>
      <c r="I1039" t="s">
        <v>699</v>
      </c>
      <c r="J1039">
        <v>2026</v>
      </c>
      <c r="K1039">
        <v>7</v>
      </c>
      <c r="L1039" t="s">
        <v>94</v>
      </c>
      <c r="M1039">
        <v>105.96367600000001</v>
      </c>
      <c r="N1039">
        <v>1</v>
      </c>
      <c r="O1039">
        <v>105.96367600000001</v>
      </c>
      <c r="P1039" t="s">
        <v>615</v>
      </c>
      <c r="Q1039">
        <v>0</v>
      </c>
    </row>
    <row r="1040" spans="1:17" x14ac:dyDescent="0.25">
      <c r="A1040" t="s">
        <v>1005</v>
      </c>
      <c r="B1040" t="s">
        <v>183</v>
      </c>
      <c r="C1040" t="s">
        <v>133</v>
      </c>
      <c r="D1040" t="s">
        <v>336</v>
      </c>
      <c r="E1040" t="s">
        <v>104</v>
      </c>
      <c r="F1040">
        <v>40700</v>
      </c>
      <c r="G1040" t="s">
        <v>911</v>
      </c>
      <c r="I1040" t="s">
        <v>120</v>
      </c>
      <c r="J1040">
        <v>2026</v>
      </c>
      <c r="K1040">
        <v>7</v>
      </c>
      <c r="L1040" t="s">
        <v>94</v>
      </c>
      <c r="M1040">
        <v>264.90918999999997</v>
      </c>
      <c r="N1040">
        <v>1</v>
      </c>
      <c r="O1040">
        <v>264.90918999999997</v>
      </c>
      <c r="P1040" t="s">
        <v>615</v>
      </c>
      <c r="Q1040">
        <v>0</v>
      </c>
    </row>
    <row r="1041" spans="1:17" x14ac:dyDescent="0.25">
      <c r="A1041" t="s">
        <v>1005</v>
      </c>
      <c r="B1041" t="s">
        <v>697</v>
      </c>
      <c r="C1041" t="s">
        <v>133</v>
      </c>
      <c r="D1041" t="s">
        <v>336</v>
      </c>
      <c r="E1041" t="s">
        <v>102</v>
      </c>
      <c r="F1041">
        <v>40700</v>
      </c>
      <c r="G1041" t="s">
        <v>911</v>
      </c>
      <c r="I1041" t="s">
        <v>125</v>
      </c>
      <c r="J1041">
        <v>2026</v>
      </c>
      <c r="K1041">
        <v>7</v>
      </c>
      <c r="L1041" t="s">
        <v>94</v>
      </c>
      <c r="M1041">
        <v>496.59696493749999</v>
      </c>
      <c r="N1041">
        <v>1</v>
      </c>
      <c r="O1041">
        <v>496.59696493749999</v>
      </c>
      <c r="P1041" t="s">
        <v>615</v>
      </c>
      <c r="Q1041">
        <v>1</v>
      </c>
    </row>
    <row r="1042" spans="1:17" x14ac:dyDescent="0.25">
      <c r="A1042" t="s">
        <v>1005</v>
      </c>
      <c r="B1042" t="s">
        <v>697</v>
      </c>
      <c r="C1042" t="s">
        <v>133</v>
      </c>
      <c r="D1042" t="s">
        <v>336</v>
      </c>
      <c r="E1042" t="s">
        <v>93</v>
      </c>
      <c r="F1042">
        <v>40700</v>
      </c>
      <c r="G1042" t="s">
        <v>911</v>
      </c>
      <c r="I1042" t="s">
        <v>658</v>
      </c>
      <c r="J1042">
        <v>2026</v>
      </c>
      <c r="K1042">
        <v>7</v>
      </c>
      <c r="L1042" t="s">
        <v>94</v>
      </c>
      <c r="M1042">
        <v>121.39385256250002</v>
      </c>
      <c r="N1042">
        <v>1</v>
      </c>
      <c r="O1042">
        <v>121.39385256250002</v>
      </c>
      <c r="P1042" t="s">
        <v>615</v>
      </c>
      <c r="Q1042">
        <v>0</v>
      </c>
    </row>
    <row r="1043" spans="1:17" x14ac:dyDescent="0.25">
      <c r="A1043" t="s">
        <v>1005</v>
      </c>
      <c r="B1043" t="s">
        <v>697</v>
      </c>
      <c r="C1043" t="s">
        <v>133</v>
      </c>
      <c r="D1043" t="s">
        <v>336</v>
      </c>
      <c r="E1043" t="s">
        <v>105</v>
      </c>
      <c r="F1043">
        <v>40700</v>
      </c>
      <c r="G1043" t="s">
        <v>911</v>
      </c>
      <c r="I1043" t="s">
        <v>670</v>
      </c>
      <c r="J1043">
        <v>2026</v>
      </c>
      <c r="K1043">
        <v>7</v>
      </c>
      <c r="L1043" t="s">
        <v>94</v>
      </c>
      <c r="M1043">
        <v>99.350743187500001</v>
      </c>
      <c r="N1043">
        <v>1</v>
      </c>
      <c r="O1043">
        <v>99.350743187500001</v>
      </c>
      <c r="P1043" t="s">
        <v>615</v>
      </c>
      <c r="Q1043">
        <v>0</v>
      </c>
    </row>
    <row r="1044" spans="1:17" x14ac:dyDescent="0.25">
      <c r="A1044" t="s">
        <v>1005</v>
      </c>
      <c r="B1044" t="s">
        <v>697</v>
      </c>
      <c r="C1044" t="s">
        <v>133</v>
      </c>
      <c r="D1044" t="s">
        <v>336</v>
      </c>
      <c r="E1044" t="s">
        <v>93</v>
      </c>
      <c r="F1044">
        <v>40700</v>
      </c>
      <c r="G1044" t="s">
        <v>911</v>
      </c>
      <c r="I1044" t="s">
        <v>253</v>
      </c>
      <c r="J1044">
        <v>2026</v>
      </c>
      <c r="K1044">
        <v>7</v>
      </c>
      <c r="L1044" t="s">
        <v>94</v>
      </c>
      <c r="M1044">
        <v>304.50841137499998</v>
      </c>
      <c r="N1044">
        <v>1</v>
      </c>
      <c r="O1044">
        <v>304.50841137499998</v>
      </c>
      <c r="P1044" t="s">
        <v>615</v>
      </c>
      <c r="Q1044">
        <v>0</v>
      </c>
    </row>
    <row r="1045" spans="1:17" x14ac:dyDescent="0.25">
      <c r="A1045" t="s">
        <v>1005</v>
      </c>
      <c r="B1045" t="s">
        <v>697</v>
      </c>
      <c r="C1045" t="s">
        <v>133</v>
      </c>
      <c r="D1045" t="s">
        <v>336</v>
      </c>
      <c r="E1045" t="s">
        <v>104</v>
      </c>
      <c r="F1045">
        <v>40700</v>
      </c>
      <c r="G1045" t="s">
        <v>911</v>
      </c>
      <c r="I1045" t="s">
        <v>120</v>
      </c>
      <c r="J1045">
        <v>2026</v>
      </c>
      <c r="K1045">
        <v>7</v>
      </c>
      <c r="L1045" t="s">
        <v>94</v>
      </c>
      <c r="M1045">
        <v>264.90918999999997</v>
      </c>
      <c r="N1045">
        <v>1</v>
      </c>
      <c r="O1045">
        <v>264.90918999999997</v>
      </c>
      <c r="P1045" t="s">
        <v>615</v>
      </c>
      <c r="Q1045">
        <v>0</v>
      </c>
    </row>
    <row r="1046" spans="1:17" x14ac:dyDescent="0.25">
      <c r="A1046" t="s">
        <v>1005</v>
      </c>
      <c r="B1046" t="s">
        <v>698</v>
      </c>
      <c r="C1046" t="s">
        <v>133</v>
      </c>
      <c r="D1046" t="s">
        <v>336</v>
      </c>
      <c r="E1046" t="s">
        <v>105</v>
      </c>
      <c r="F1046">
        <v>40700</v>
      </c>
      <c r="G1046" t="s">
        <v>911</v>
      </c>
      <c r="I1046" t="s">
        <v>670</v>
      </c>
      <c r="J1046">
        <v>2026</v>
      </c>
      <c r="K1046">
        <v>7</v>
      </c>
      <c r="L1046" t="s">
        <v>94</v>
      </c>
      <c r="M1046">
        <v>695.45520231250009</v>
      </c>
      <c r="N1046">
        <v>1</v>
      </c>
      <c r="O1046">
        <v>695.45520231250009</v>
      </c>
      <c r="P1046" t="s">
        <v>615</v>
      </c>
      <c r="Q1046">
        <v>0</v>
      </c>
    </row>
    <row r="1047" spans="1:17" x14ac:dyDescent="0.25">
      <c r="A1047" t="s">
        <v>1005</v>
      </c>
      <c r="B1047" t="s">
        <v>698</v>
      </c>
      <c r="C1047" t="s">
        <v>133</v>
      </c>
      <c r="D1047" t="s">
        <v>336</v>
      </c>
      <c r="E1047" t="s">
        <v>93</v>
      </c>
      <c r="F1047">
        <v>40700</v>
      </c>
      <c r="G1047" t="s">
        <v>911</v>
      </c>
      <c r="I1047" t="s">
        <v>253</v>
      </c>
      <c r="J1047">
        <v>2026</v>
      </c>
      <c r="K1047">
        <v>7</v>
      </c>
      <c r="L1047" t="s">
        <v>94</v>
      </c>
      <c r="M1047">
        <v>304.50841137499998</v>
      </c>
      <c r="N1047">
        <v>1</v>
      </c>
      <c r="O1047">
        <v>304.50841137499998</v>
      </c>
      <c r="P1047" t="s">
        <v>615</v>
      </c>
      <c r="Q1047">
        <v>0</v>
      </c>
    </row>
    <row r="1048" spans="1:17" x14ac:dyDescent="0.25">
      <c r="A1048" t="s">
        <v>1005</v>
      </c>
      <c r="B1048" t="s">
        <v>250</v>
      </c>
      <c r="C1048" t="s">
        <v>133</v>
      </c>
      <c r="D1048" t="s">
        <v>336</v>
      </c>
      <c r="E1048" t="s">
        <v>93</v>
      </c>
      <c r="F1048">
        <v>40700</v>
      </c>
      <c r="G1048" t="s">
        <v>911</v>
      </c>
      <c r="I1048" t="s">
        <v>2482</v>
      </c>
      <c r="J1048">
        <v>2026</v>
      </c>
      <c r="K1048">
        <v>7</v>
      </c>
      <c r="L1048" t="s">
        <v>94</v>
      </c>
      <c r="M1048">
        <v>27.7547239375</v>
      </c>
      <c r="N1048">
        <v>1</v>
      </c>
      <c r="O1048">
        <v>27.7547239375</v>
      </c>
      <c r="P1048" t="s">
        <v>615</v>
      </c>
      <c r="Q1048">
        <v>0</v>
      </c>
    </row>
    <row r="1049" spans="1:17" x14ac:dyDescent="0.25">
      <c r="A1049" t="s">
        <v>1005</v>
      </c>
      <c r="B1049" t="s">
        <v>250</v>
      </c>
      <c r="C1049" t="s">
        <v>133</v>
      </c>
      <c r="D1049" t="s">
        <v>336</v>
      </c>
      <c r="E1049" t="s">
        <v>93</v>
      </c>
      <c r="F1049">
        <v>40700</v>
      </c>
      <c r="G1049" t="s">
        <v>911</v>
      </c>
      <c r="I1049" t="s">
        <v>253</v>
      </c>
      <c r="J1049">
        <v>2026</v>
      </c>
      <c r="K1049">
        <v>7</v>
      </c>
      <c r="L1049" t="s">
        <v>94</v>
      </c>
      <c r="M1049">
        <v>304.50841137499998</v>
      </c>
      <c r="N1049">
        <v>1</v>
      </c>
      <c r="O1049">
        <v>304.50841137499998</v>
      </c>
      <c r="P1049" t="s">
        <v>615</v>
      </c>
      <c r="Q1049">
        <v>0</v>
      </c>
    </row>
    <row r="1050" spans="1:17" x14ac:dyDescent="0.25">
      <c r="A1050" t="s">
        <v>1005</v>
      </c>
      <c r="B1050" t="s">
        <v>250</v>
      </c>
      <c r="C1050" t="s">
        <v>133</v>
      </c>
      <c r="D1050" t="s">
        <v>336</v>
      </c>
      <c r="E1050" t="s">
        <v>101</v>
      </c>
      <c r="F1050">
        <v>40700</v>
      </c>
      <c r="G1050" t="s">
        <v>911</v>
      </c>
      <c r="I1050" t="s">
        <v>269</v>
      </c>
      <c r="J1050">
        <v>2026</v>
      </c>
      <c r="K1050">
        <v>7</v>
      </c>
      <c r="L1050" t="s">
        <v>94</v>
      </c>
      <c r="M1050">
        <v>460.50322499999999</v>
      </c>
      <c r="N1050">
        <v>1</v>
      </c>
      <c r="O1050">
        <v>460.50322499999999</v>
      </c>
      <c r="P1050" t="s">
        <v>615</v>
      </c>
      <c r="Q1050">
        <v>1</v>
      </c>
    </row>
    <row r="1051" spans="1:17" x14ac:dyDescent="0.25">
      <c r="A1051" t="s">
        <v>1005</v>
      </c>
      <c r="B1051" t="s">
        <v>185</v>
      </c>
      <c r="C1051" t="s">
        <v>133</v>
      </c>
      <c r="D1051" t="s">
        <v>336</v>
      </c>
      <c r="E1051" t="s">
        <v>102</v>
      </c>
      <c r="F1051">
        <v>40700</v>
      </c>
      <c r="G1051" t="s">
        <v>911</v>
      </c>
      <c r="I1051" t="s">
        <v>125</v>
      </c>
      <c r="J1051">
        <v>2026</v>
      </c>
      <c r="K1051">
        <v>7</v>
      </c>
      <c r="L1051" t="s">
        <v>94</v>
      </c>
      <c r="M1051">
        <v>234.85218575000002</v>
      </c>
      <c r="N1051">
        <v>1</v>
      </c>
      <c r="O1051">
        <v>234.85218575000002</v>
      </c>
      <c r="P1051" t="s">
        <v>615</v>
      </c>
      <c r="Q1051">
        <v>1</v>
      </c>
    </row>
    <row r="1052" spans="1:17" x14ac:dyDescent="0.25">
      <c r="A1052" t="s">
        <v>1005</v>
      </c>
      <c r="B1052" t="s">
        <v>185</v>
      </c>
      <c r="C1052" t="s">
        <v>133</v>
      </c>
      <c r="D1052" t="s">
        <v>336</v>
      </c>
      <c r="E1052" t="s">
        <v>105</v>
      </c>
      <c r="F1052">
        <v>40700</v>
      </c>
      <c r="G1052" t="s">
        <v>911</v>
      </c>
      <c r="I1052" t="s">
        <v>670</v>
      </c>
      <c r="J1052">
        <v>2026</v>
      </c>
      <c r="K1052">
        <v>7</v>
      </c>
      <c r="L1052" t="s">
        <v>94</v>
      </c>
      <c r="M1052">
        <v>198.701486375</v>
      </c>
      <c r="N1052">
        <v>1</v>
      </c>
      <c r="O1052">
        <v>198.701486375</v>
      </c>
      <c r="P1052" t="s">
        <v>615</v>
      </c>
      <c r="Q1052">
        <v>0</v>
      </c>
    </row>
    <row r="1053" spans="1:17" x14ac:dyDescent="0.25">
      <c r="A1053" t="s">
        <v>1005</v>
      </c>
      <c r="B1053" t="s">
        <v>185</v>
      </c>
      <c r="C1053" t="s">
        <v>133</v>
      </c>
      <c r="D1053" t="s">
        <v>336</v>
      </c>
      <c r="E1053" t="s">
        <v>93</v>
      </c>
      <c r="F1053">
        <v>40700</v>
      </c>
      <c r="G1053" t="s">
        <v>911</v>
      </c>
      <c r="I1053" t="s">
        <v>253</v>
      </c>
      <c r="J1053">
        <v>2026</v>
      </c>
      <c r="K1053">
        <v>7</v>
      </c>
      <c r="L1053" t="s">
        <v>94</v>
      </c>
      <c r="M1053">
        <v>304.50841137499998</v>
      </c>
      <c r="N1053">
        <v>1</v>
      </c>
      <c r="O1053">
        <v>304.50841137499998</v>
      </c>
      <c r="P1053" t="s">
        <v>615</v>
      </c>
      <c r="Q1053">
        <v>0</v>
      </c>
    </row>
    <row r="1054" spans="1:17" x14ac:dyDescent="0.25">
      <c r="A1054" t="s">
        <v>1005</v>
      </c>
      <c r="B1054" t="s">
        <v>188</v>
      </c>
      <c r="C1054" t="s">
        <v>133</v>
      </c>
      <c r="D1054" t="s">
        <v>336</v>
      </c>
      <c r="E1054" t="s">
        <v>102</v>
      </c>
      <c r="F1054">
        <v>40700</v>
      </c>
      <c r="G1054" t="s">
        <v>911</v>
      </c>
      <c r="I1054" t="s">
        <v>125</v>
      </c>
      <c r="J1054">
        <v>2026</v>
      </c>
      <c r="K1054">
        <v>7</v>
      </c>
      <c r="L1054" t="s">
        <v>94</v>
      </c>
      <c r="M1054">
        <v>510.39105293750004</v>
      </c>
      <c r="N1054">
        <v>1</v>
      </c>
      <c r="O1054">
        <v>510.39105293750004</v>
      </c>
      <c r="P1054" t="s">
        <v>615</v>
      </c>
      <c r="Q1054">
        <v>1</v>
      </c>
    </row>
    <row r="1055" spans="1:17" x14ac:dyDescent="0.25">
      <c r="A1055" t="s">
        <v>1005</v>
      </c>
      <c r="B1055" t="s">
        <v>188</v>
      </c>
      <c r="C1055" t="s">
        <v>133</v>
      </c>
      <c r="D1055" t="s">
        <v>336</v>
      </c>
      <c r="E1055" t="s">
        <v>102</v>
      </c>
      <c r="F1055">
        <v>40700</v>
      </c>
      <c r="G1055" t="s">
        <v>911</v>
      </c>
      <c r="I1055" t="s">
        <v>186</v>
      </c>
      <c r="J1055">
        <v>2026</v>
      </c>
      <c r="K1055">
        <v>7</v>
      </c>
      <c r="L1055" t="s">
        <v>94</v>
      </c>
      <c r="M1055">
        <v>273.94196637499994</v>
      </c>
      <c r="N1055">
        <v>1</v>
      </c>
      <c r="O1055">
        <v>273.94196637499994</v>
      </c>
      <c r="P1055" t="s">
        <v>615</v>
      </c>
      <c r="Q1055">
        <v>1</v>
      </c>
    </row>
    <row r="1056" spans="1:17" x14ac:dyDescent="0.25">
      <c r="A1056" t="s">
        <v>1005</v>
      </c>
      <c r="B1056" t="s">
        <v>188</v>
      </c>
      <c r="C1056" t="s">
        <v>133</v>
      </c>
      <c r="D1056" t="s">
        <v>336</v>
      </c>
      <c r="E1056" t="s">
        <v>93</v>
      </c>
      <c r="F1056">
        <v>40700</v>
      </c>
      <c r="G1056" t="s">
        <v>911</v>
      </c>
      <c r="I1056" t="s">
        <v>658</v>
      </c>
      <c r="J1056">
        <v>2026</v>
      </c>
      <c r="K1056">
        <v>7</v>
      </c>
      <c r="L1056" t="s">
        <v>94</v>
      </c>
      <c r="M1056">
        <v>485.57541025000006</v>
      </c>
      <c r="N1056">
        <v>1</v>
      </c>
      <c r="O1056">
        <v>485.57541025000006</v>
      </c>
      <c r="P1056" t="s">
        <v>615</v>
      </c>
      <c r="Q1056">
        <v>0</v>
      </c>
    </row>
    <row r="1057" spans="1:17" x14ac:dyDescent="0.25">
      <c r="A1057" t="s">
        <v>1005</v>
      </c>
      <c r="B1057" t="s">
        <v>188</v>
      </c>
      <c r="C1057" t="s">
        <v>133</v>
      </c>
      <c r="D1057" t="s">
        <v>336</v>
      </c>
      <c r="E1057" t="s">
        <v>93</v>
      </c>
      <c r="F1057">
        <v>40700</v>
      </c>
      <c r="G1057" t="s">
        <v>911</v>
      </c>
      <c r="I1057" t="s">
        <v>191</v>
      </c>
      <c r="J1057">
        <v>2026</v>
      </c>
      <c r="K1057">
        <v>7</v>
      </c>
      <c r="L1057" t="s">
        <v>94</v>
      </c>
      <c r="M1057">
        <v>173.97401612499999</v>
      </c>
      <c r="N1057">
        <v>1</v>
      </c>
      <c r="O1057">
        <v>173.97401612499999</v>
      </c>
      <c r="P1057" t="s">
        <v>615</v>
      </c>
      <c r="Q1057">
        <v>1</v>
      </c>
    </row>
    <row r="1058" spans="1:17" x14ac:dyDescent="0.25">
      <c r="A1058" t="s">
        <v>1005</v>
      </c>
      <c r="B1058" t="s">
        <v>188</v>
      </c>
      <c r="C1058" t="s">
        <v>133</v>
      </c>
      <c r="D1058" t="s">
        <v>336</v>
      </c>
      <c r="E1058" t="s">
        <v>103</v>
      </c>
      <c r="F1058">
        <v>40700</v>
      </c>
      <c r="G1058" t="s">
        <v>911</v>
      </c>
      <c r="I1058" t="s">
        <v>674</v>
      </c>
      <c r="J1058">
        <v>2026</v>
      </c>
      <c r="K1058">
        <v>7</v>
      </c>
      <c r="L1058" t="s">
        <v>94</v>
      </c>
      <c r="M1058">
        <v>6.054507375</v>
      </c>
      <c r="N1058">
        <v>1</v>
      </c>
      <c r="O1058">
        <v>6.054507375</v>
      </c>
      <c r="P1058" t="s">
        <v>615</v>
      </c>
      <c r="Q1058">
        <v>0</v>
      </c>
    </row>
    <row r="1059" spans="1:17" x14ac:dyDescent="0.25">
      <c r="A1059" t="s">
        <v>1005</v>
      </c>
      <c r="B1059" t="s">
        <v>188</v>
      </c>
      <c r="C1059" t="s">
        <v>133</v>
      </c>
      <c r="D1059" t="s">
        <v>336</v>
      </c>
      <c r="E1059" t="s">
        <v>105</v>
      </c>
      <c r="F1059">
        <v>40700</v>
      </c>
      <c r="G1059" t="s">
        <v>911</v>
      </c>
      <c r="I1059" t="s">
        <v>670</v>
      </c>
      <c r="J1059">
        <v>2026</v>
      </c>
      <c r="K1059">
        <v>7</v>
      </c>
      <c r="L1059" t="s">
        <v>94</v>
      </c>
      <c r="M1059">
        <v>99.350743187500001</v>
      </c>
      <c r="N1059">
        <v>1</v>
      </c>
      <c r="O1059">
        <v>99.350743187500001</v>
      </c>
      <c r="P1059" t="s">
        <v>615</v>
      </c>
      <c r="Q1059">
        <v>0</v>
      </c>
    </row>
    <row r="1060" spans="1:17" x14ac:dyDescent="0.25">
      <c r="A1060" t="s">
        <v>1005</v>
      </c>
      <c r="B1060" t="s">
        <v>188</v>
      </c>
      <c r="C1060" t="s">
        <v>133</v>
      </c>
      <c r="D1060" t="s">
        <v>336</v>
      </c>
      <c r="E1060" t="s">
        <v>93</v>
      </c>
      <c r="F1060">
        <v>40700</v>
      </c>
      <c r="G1060" t="s">
        <v>911</v>
      </c>
      <c r="I1060" t="s">
        <v>168</v>
      </c>
      <c r="J1060">
        <v>2026</v>
      </c>
      <c r="K1060">
        <v>7</v>
      </c>
      <c r="L1060" t="s">
        <v>94</v>
      </c>
      <c r="M1060">
        <v>123.0005503125</v>
      </c>
      <c r="N1060">
        <v>1</v>
      </c>
      <c r="O1060">
        <v>123.0005503125</v>
      </c>
      <c r="P1060" t="s">
        <v>615</v>
      </c>
      <c r="Q1060">
        <v>0</v>
      </c>
    </row>
    <row r="1061" spans="1:17" x14ac:dyDescent="0.25">
      <c r="A1061" t="s">
        <v>1005</v>
      </c>
      <c r="B1061" t="s">
        <v>188</v>
      </c>
      <c r="C1061" t="s">
        <v>133</v>
      </c>
      <c r="D1061" t="s">
        <v>336</v>
      </c>
      <c r="E1061" t="s">
        <v>93</v>
      </c>
      <c r="F1061">
        <v>40700</v>
      </c>
      <c r="G1061" t="s">
        <v>911</v>
      </c>
      <c r="I1061" t="s">
        <v>253</v>
      </c>
      <c r="J1061">
        <v>2026</v>
      </c>
      <c r="K1061">
        <v>7</v>
      </c>
      <c r="L1061" t="s">
        <v>94</v>
      </c>
      <c r="M1061">
        <v>304.50841137499998</v>
      </c>
      <c r="N1061">
        <v>1</v>
      </c>
      <c r="O1061">
        <v>304.50841137499998</v>
      </c>
      <c r="P1061" t="s">
        <v>615</v>
      </c>
      <c r="Q1061">
        <v>0</v>
      </c>
    </row>
    <row r="1062" spans="1:17" x14ac:dyDescent="0.25">
      <c r="A1062" t="s">
        <v>1005</v>
      </c>
      <c r="B1062" t="s">
        <v>188</v>
      </c>
      <c r="C1062" t="s">
        <v>133</v>
      </c>
      <c r="D1062" t="s">
        <v>336</v>
      </c>
      <c r="E1062" t="s">
        <v>104</v>
      </c>
      <c r="F1062">
        <v>40700</v>
      </c>
      <c r="G1062" t="s">
        <v>911</v>
      </c>
      <c r="I1062" t="s">
        <v>120</v>
      </c>
      <c r="J1062">
        <v>2026</v>
      </c>
      <c r="K1062">
        <v>7</v>
      </c>
      <c r="L1062" t="s">
        <v>94</v>
      </c>
      <c r="M1062">
        <v>132.45459499999998</v>
      </c>
      <c r="N1062">
        <v>1</v>
      </c>
      <c r="O1062">
        <v>132.45459499999998</v>
      </c>
      <c r="P1062" t="s">
        <v>615</v>
      </c>
      <c r="Q1062">
        <v>0</v>
      </c>
    </row>
    <row r="1063" spans="1:17" x14ac:dyDescent="0.25">
      <c r="A1063" t="s">
        <v>1005</v>
      </c>
      <c r="B1063" t="s">
        <v>188</v>
      </c>
      <c r="C1063" t="s">
        <v>133</v>
      </c>
      <c r="D1063" t="s">
        <v>336</v>
      </c>
      <c r="E1063" t="s">
        <v>105</v>
      </c>
      <c r="F1063">
        <v>40700</v>
      </c>
      <c r="G1063" t="s">
        <v>911</v>
      </c>
      <c r="I1063" t="s">
        <v>144</v>
      </c>
      <c r="J1063">
        <v>2026</v>
      </c>
      <c r="K1063">
        <v>7</v>
      </c>
      <c r="L1063" t="s">
        <v>94</v>
      </c>
      <c r="M1063">
        <v>298.05222956249997</v>
      </c>
      <c r="N1063">
        <v>1</v>
      </c>
      <c r="O1063">
        <v>298.05222956249997</v>
      </c>
      <c r="P1063" t="s">
        <v>615</v>
      </c>
      <c r="Q1063">
        <v>0</v>
      </c>
    </row>
    <row r="1064" spans="1:17" x14ac:dyDescent="0.25">
      <c r="A1064" t="s">
        <v>1005</v>
      </c>
      <c r="B1064" t="s">
        <v>188</v>
      </c>
      <c r="C1064" t="s">
        <v>133</v>
      </c>
      <c r="D1064" t="s">
        <v>336</v>
      </c>
      <c r="E1064" t="s">
        <v>93</v>
      </c>
      <c r="F1064">
        <v>40700</v>
      </c>
      <c r="G1064" t="s">
        <v>911</v>
      </c>
      <c r="I1064" t="s">
        <v>619</v>
      </c>
      <c r="J1064">
        <v>2026</v>
      </c>
      <c r="K1064">
        <v>7</v>
      </c>
      <c r="L1064" t="s">
        <v>94</v>
      </c>
      <c r="M1064">
        <v>124.93054699999999</v>
      </c>
      <c r="N1064">
        <v>1</v>
      </c>
      <c r="O1064">
        <v>124.93054699999999</v>
      </c>
      <c r="P1064" t="s">
        <v>615</v>
      </c>
      <c r="Q1064">
        <v>1</v>
      </c>
    </row>
    <row r="1065" spans="1:17" x14ac:dyDescent="0.25">
      <c r="A1065" t="s">
        <v>1005</v>
      </c>
      <c r="B1065" t="s">
        <v>188</v>
      </c>
      <c r="C1065" t="s">
        <v>133</v>
      </c>
      <c r="D1065" t="s">
        <v>336</v>
      </c>
      <c r="E1065" t="s">
        <v>103</v>
      </c>
      <c r="F1065">
        <v>40700</v>
      </c>
      <c r="G1065" t="s">
        <v>911</v>
      </c>
      <c r="I1065" t="s">
        <v>675</v>
      </c>
      <c r="J1065">
        <v>2026</v>
      </c>
      <c r="K1065">
        <v>7</v>
      </c>
      <c r="L1065" t="s">
        <v>94</v>
      </c>
      <c r="M1065">
        <v>22.728895000000001</v>
      </c>
      <c r="N1065">
        <v>1</v>
      </c>
      <c r="O1065">
        <v>22.728895000000001</v>
      </c>
      <c r="P1065" t="s">
        <v>615</v>
      </c>
      <c r="Q1065">
        <v>0</v>
      </c>
    </row>
    <row r="1066" spans="1:17" x14ac:dyDescent="0.25">
      <c r="A1066" t="s">
        <v>1005</v>
      </c>
      <c r="B1066" t="s">
        <v>700</v>
      </c>
      <c r="C1066" t="s">
        <v>133</v>
      </c>
      <c r="D1066" t="s">
        <v>336</v>
      </c>
      <c r="E1066" t="s">
        <v>102</v>
      </c>
      <c r="F1066">
        <v>40700</v>
      </c>
      <c r="G1066" t="s">
        <v>911</v>
      </c>
      <c r="I1066" t="s">
        <v>186</v>
      </c>
      <c r="J1066">
        <v>2026</v>
      </c>
      <c r="K1066">
        <v>7</v>
      </c>
      <c r="L1066" t="s">
        <v>94</v>
      </c>
      <c r="M1066">
        <v>534.88339668750007</v>
      </c>
      <c r="N1066">
        <v>1</v>
      </c>
      <c r="O1066">
        <v>534.88339668750007</v>
      </c>
      <c r="P1066" t="s">
        <v>615</v>
      </c>
      <c r="Q1066">
        <v>1</v>
      </c>
    </row>
    <row r="1067" spans="1:17" x14ac:dyDescent="0.25">
      <c r="A1067" t="s">
        <v>1005</v>
      </c>
      <c r="B1067" t="s">
        <v>700</v>
      </c>
      <c r="C1067" t="s">
        <v>133</v>
      </c>
      <c r="D1067" t="s">
        <v>336</v>
      </c>
      <c r="E1067" t="s">
        <v>93</v>
      </c>
      <c r="F1067">
        <v>40700</v>
      </c>
      <c r="G1067" t="s">
        <v>911</v>
      </c>
      <c r="I1067" t="s">
        <v>658</v>
      </c>
      <c r="J1067">
        <v>2026</v>
      </c>
      <c r="K1067">
        <v>7</v>
      </c>
      <c r="L1067" t="s">
        <v>94</v>
      </c>
      <c r="M1067">
        <v>971.15082050000012</v>
      </c>
      <c r="N1067">
        <v>1</v>
      </c>
      <c r="O1067">
        <v>971.15082050000012</v>
      </c>
      <c r="P1067" t="s">
        <v>615</v>
      </c>
      <c r="Q1067">
        <v>0</v>
      </c>
    </row>
    <row r="1068" spans="1:17" x14ac:dyDescent="0.25">
      <c r="A1068" t="s">
        <v>1005</v>
      </c>
      <c r="B1068" t="s">
        <v>700</v>
      </c>
      <c r="C1068" t="s">
        <v>133</v>
      </c>
      <c r="D1068" t="s">
        <v>336</v>
      </c>
      <c r="E1068" t="s">
        <v>93</v>
      </c>
      <c r="F1068">
        <v>40700</v>
      </c>
      <c r="G1068" t="s">
        <v>911</v>
      </c>
      <c r="I1068" t="s">
        <v>191</v>
      </c>
      <c r="J1068">
        <v>2026</v>
      </c>
      <c r="K1068">
        <v>7</v>
      </c>
      <c r="L1068" t="s">
        <v>94</v>
      </c>
      <c r="M1068">
        <v>347.94803224999998</v>
      </c>
      <c r="N1068">
        <v>1</v>
      </c>
      <c r="O1068">
        <v>347.94803224999998</v>
      </c>
      <c r="P1068" t="s">
        <v>615</v>
      </c>
      <c r="Q1068">
        <v>1</v>
      </c>
    </row>
    <row r="1069" spans="1:17" x14ac:dyDescent="0.25">
      <c r="A1069" t="s">
        <v>1005</v>
      </c>
      <c r="B1069" t="s">
        <v>700</v>
      </c>
      <c r="C1069" t="s">
        <v>133</v>
      </c>
      <c r="D1069" t="s">
        <v>336</v>
      </c>
      <c r="E1069" t="s">
        <v>103</v>
      </c>
      <c r="F1069">
        <v>40700</v>
      </c>
      <c r="G1069" t="s">
        <v>911</v>
      </c>
      <c r="I1069" t="s">
        <v>674</v>
      </c>
      <c r="J1069">
        <v>2026</v>
      </c>
      <c r="K1069">
        <v>7</v>
      </c>
      <c r="L1069" t="s">
        <v>94</v>
      </c>
      <c r="M1069">
        <v>12.10901475</v>
      </c>
      <c r="N1069">
        <v>1</v>
      </c>
      <c r="O1069">
        <v>12.10901475</v>
      </c>
      <c r="P1069" t="s">
        <v>615</v>
      </c>
      <c r="Q1069">
        <v>0</v>
      </c>
    </row>
    <row r="1070" spans="1:17" x14ac:dyDescent="0.25">
      <c r="A1070" t="s">
        <v>1005</v>
      </c>
      <c r="B1070" t="s">
        <v>700</v>
      </c>
      <c r="C1070" t="s">
        <v>133</v>
      </c>
      <c r="D1070" t="s">
        <v>336</v>
      </c>
      <c r="E1070" t="s">
        <v>105</v>
      </c>
      <c r="F1070">
        <v>40700</v>
      </c>
      <c r="G1070" t="s">
        <v>911</v>
      </c>
      <c r="I1070" t="s">
        <v>670</v>
      </c>
      <c r="J1070">
        <v>2026</v>
      </c>
      <c r="K1070">
        <v>7</v>
      </c>
      <c r="L1070" t="s">
        <v>94</v>
      </c>
      <c r="M1070">
        <v>198.701486375</v>
      </c>
      <c r="N1070">
        <v>1</v>
      </c>
      <c r="O1070">
        <v>198.701486375</v>
      </c>
      <c r="P1070" t="s">
        <v>615</v>
      </c>
      <c r="Q1070">
        <v>0</v>
      </c>
    </row>
    <row r="1071" spans="1:17" x14ac:dyDescent="0.25">
      <c r="A1071" t="s">
        <v>1005</v>
      </c>
      <c r="B1071" t="s">
        <v>700</v>
      </c>
      <c r="C1071" t="s">
        <v>133</v>
      </c>
      <c r="D1071" t="s">
        <v>336</v>
      </c>
      <c r="E1071" t="s">
        <v>93</v>
      </c>
      <c r="F1071">
        <v>40700</v>
      </c>
      <c r="G1071" t="s">
        <v>911</v>
      </c>
      <c r="I1071" t="s">
        <v>168</v>
      </c>
      <c r="J1071">
        <v>2026</v>
      </c>
      <c r="K1071">
        <v>7</v>
      </c>
      <c r="L1071" t="s">
        <v>94</v>
      </c>
      <c r="M1071">
        <v>246.00110062499999</v>
      </c>
      <c r="N1071">
        <v>1</v>
      </c>
      <c r="O1071">
        <v>246.00110062499999</v>
      </c>
      <c r="P1071" t="s">
        <v>615</v>
      </c>
      <c r="Q1071">
        <v>0</v>
      </c>
    </row>
    <row r="1072" spans="1:17" x14ac:dyDescent="0.25">
      <c r="A1072" t="s">
        <v>1005</v>
      </c>
      <c r="B1072" t="s">
        <v>700</v>
      </c>
      <c r="C1072" t="s">
        <v>133</v>
      </c>
      <c r="D1072" t="s">
        <v>336</v>
      </c>
      <c r="E1072" t="s">
        <v>93</v>
      </c>
      <c r="F1072">
        <v>40700</v>
      </c>
      <c r="G1072" t="s">
        <v>911</v>
      </c>
      <c r="I1072" t="s">
        <v>253</v>
      </c>
      <c r="J1072">
        <v>2026</v>
      </c>
      <c r="K1072">
        <v>7</v>
      </c>
      <c r="L1072" t="s">
        <v>94</v>
      </c>
      <c r="M1072">
        <v>304.50841137499998</v>
      </c>
      <c r="N1072">
        <v>1</v>
      </c>
      <c r="O1072">
        <v>304.50841137499998</v>
      </c>
      <c r="P1072" t="s">
        <v>615</v>
      </c>
      <c r="Q1072">
        <v>0</v>
      </c>
    </row>
    <row r="1073" spans="1:17" x14ac:dyDescent="0.25">
      <c r="A1073" t="s">
        <v>1005</v>
      </c>
      <c r="B1073" t="s">
        <v>700</v>
      </c>
      <c r="C1073" t="s">
        <v>133</v>
      </c>
      <c r="D1073" t="s">
        <v>336</v>
      </c>
      <c r="E1073" t="s">
        <v>104</v>
      </c>
      <c r="F1073">
        <v>40700</v>
      </c>
      <c r="G1073" t="s">
        <v>911</v>
      </c>
      <c r="I1073" t="s">
        <v>120</v>
      </c>
      <c r="J1073">
        <v>2026</v>
      </c>
      <c r="K1073">
        <v>7</v>
      </c>
      <c r="L1073" t="s">
        <v>94</v>
      </c>
      <c r="M1073">
        <v>132.45459499999998</v>
      </c>
      <c r="N1073">
        <v>1</v>
      </c>
      <c r="O1073">
        <v>132.45459499999998</v>
      </c>
      <c r="P1073" t="s">
        <v>615</v>
      </c>
      <c r="Q1073">
        <v>0</v>
      </c>
    </row>
    <row r="1074" spans="1:17" x14ac:dyDescent="0.25">
      <c r="A1074" t="s">
        <v>1005</v>
      </c>
      <c r="B1074" t="s">
        <v>700</v>
      </c>
      <c r="C1074" t="s">
        <v>133</v>
      </c>
      <c r="D1074" t="s">
        <v>336</v>
      </c>
      <c r="E1074" t="s">
        <v>105</v>
      </c>
      <c r="F1074">
        <v>40700</v>
      </c>
      <c r="G1074" t="s">
        <v>911</v>
      </c>
      <c r="I1074" t="s">
        <v>144</v>
      </c>
      <c r="J1074">
        <v>2026</v>
      </c>
      <c r="K1074">
        <v>7</v>
      </c>
      <c r="L1074" t="s">
        <v>94</v>
      </c>
      <c r="M1074">
        <v>198.701486375</v>
      </c>
      <c r="N1074">
        <v>1</v>
      </c>
      <c r="O1074">
        <v>198.701486375</v>
      </c>
      <c r="P1074" t="s">
        <v>615</v>
      </c>
      <c r="Q1074">
        <v>0</v>
      </c>
    </row>
    <row r="1075" spans="1:17" x14ac:dyDescent="0.25">
      <c r="A1075" t="s">
        <v>1005</v>
      </c>
      <c r="B1075" t="s">
        <v>700</v>
      </c>
      <c r="C1075" t="s">
        <v>133</v>
      </c>
      <c r="D1075" t="s">
        <v>336</v>
      </c>
      <c r="E1075" t="s">
        <v>93</v>
      </c>
      <c r="F1075">
        <v>40700</v>
      </c>
      <c r="G1075" t="s">
        <v>911</v>
      </c>
      <c r="I1075" t="s">
        <v>619</v>
      </c>
      <c r="J1075">
        <v>2026</v>
      </c>
      <c r="K1075">
        <v>7</v>
      </c>
      <c r="L1075" t="s">
        <v>94</v>
      </c>
      <c r="M1075">
        <v>249.86109399999998</v>
      </c>
      <c r="N1075">
        <v>1</v>
      </c>
      <c r="O1075">
        <v>249.86109399999998</v>
      </c>
      <c r="P1075" t="s">
        <v>615</v>
      </c>
      <c r="Q1075">
        <v>1</v>
      </c>
    </row>
    <row r="1076" spans="1:17" x14ac:dyDescent="0.25">
      <c r="A1076" t="s">
        <v>1005</v>
      </c>
      <c r="B1076" t="s">
        <v>700</v>
      </c>
      <c r="C1076" t="s">
        <v>133</v>
      </c>
      <c r="D1076" t="s">
        <v>336</v>
      </c>
      <c r="E1076" t="s">
        <v>103</v>
      </c>
      <c r="F1076">
        <v>40700</v>
      </c>
      <c r="G1076" t="s">
        <v>911</v>
      </c>
      <c r="I1076" t="s">
        <v>675</v>
      </c>
      <c r="J1076">
        <v>2026</v>
      </c>
      <c r="K1076">
        <v>7</v>
      </c>
      <c r="L1076" t="s">
        <v>94</v>
      </c>
      <c r="M1076">
        <v>34.093342499999991</v>
      </c>
      <c r="N1076">
        <v>1</v>
      </c>
      <c r="O1076">
        <v>34.093342499999991</v>
      </c>
      <c r="P1076" t="s">
        <v>615</v>
      </c>
      <c r="Q1076">
        <v>0</v>
      </c>
    </row>
    <row r="1077" spans="1:17" x14ac:dyDescent="0.25">
      <c r="A1077" t="s">
        <v>1005</v>
      </c>
      <c r="B1077" t="s">
        <v>190</v>
      </c>
      <c r="C1077" t="s">
        <v>133</v>
      </c>
      <c r="D1077" t="s">
        <v>336</v>
      </c>
      <c r="E1077" t="s">
        <v>102</v>
      </c>
      <c r="F1077">
        <v>40700</v>
      </c>
      <c r="G1077" t="s">
        <v>911</v>
      </c>
      <c r="I1077" t="s">
        <v>125</v>
      </c>
      <c r="J1077">
        <v>2026</v>
      </c>
      <c r="K1077">
        <v>7</v>
      </c>
      <c r="L1077" t="s">
        <v>94</v>
      </c>
      <c r="M1077">
        <v>234.85218575000002</v>
      </c>
      <c r="N1077">
        <v>1</v>
      </c>
      <c r="O1077">
        <v>234.85218575000002</v>
      </c>
      <c r="P1077" t="s">
        <v>615</v>
      </c>
      <c r="Q1077">
        <v>1</v>
      </c>
    </row>
    <row r="1078" spans="1:17" x14ac:dyDescent="0.25">
      <c r="A1078" t="s">
        <v>1005</v>
      </c>
      <c r="B1078" t="s">
        <v>190</v>
      </c>
      <c r="C1078" t="s">
        <v>133</v>
      </c>
      <c r="D1078" t="s">
        <v>336</v>
      </c>
      <c r="E1078" t="s">
        <v>93</v>
      </c>
      <c r="F1078">
        <v>40700</v>
      </c>
      <c r="G1078" t="s">
        <v>911</v>
      </c>
      <c r="I1078" t="s">
        <v>658</v>
      </c>
      <c r="J1078">
        <v>2026</v>
      </c>
      <c r="K1078">
        <v>7</v>
      </c>
      <c r="L1078" t="s">
        <v>94</v>
      </c>
      <c r="M1078">
        <v>121.39385256250002</v>
      </c>
      <c r="N1078">
        <v>1</v>
      </c>
      <c r="O1078">
        <v>121.39385256250002</v>
      </c>
      <c r="P1078" t="s">
        <v>615</v>
      </c>
      <c r="Q1078">
        <v>0</v>
      </c>
    </row>
    <row r="1079" spans="1:17" x14ac:dyDescent="0.25">
      <c r="A1079" t="s">
        <v>1005</v>
      </c>
      <c r="B1079" t="s">
        <v>190</v>
      </c>
      <c r="C1079" t="s">
        <v>133</v>
      </c>
      <c r="D1079" t="s">
        <v>336</v>
      </c>
      <c r="E1079" t="s">
        <v>105</v>
      </c>
      <c r="F1079">
        <v>40700</v>
      </c>
      <c r="G1079" t="s">
        <v>911</v>
      </c>
      <c r="I1079" t="s">
        <v>670</v>
      </c>
      <c r="J1079">
        <v>2026</v>
      </c>
      <c r="K1079">
        <v>7</v>
      </c>
      <c r="L1079" t="s">
        <v>94</v>
      </c>
      <c r="M1079">
        <v>99.350743187500001</v>
      </c>
      <c r="N1079">
        <v>1</v>
      </c>
      <c r="O1079">
        <v>99.350743187500001</v>
      </c>
      <c r="P1079" t="s">
        <v>615</v>
      </c>
      <c r="Q1079">
        <v>0</v>
      </c>
    </row>
    <row r="1080" spans="1:17" x14ac:dyDescent="0.25">
      <c r="A1080" t="s">
        <v>1005</v>
      </c>
      <c r="B1080" t="s">
        <v>190</v>
      </c>
      <c r="C1080" t="s">
        <v>133</v>
      </c>
      <c r="D1080" t="s">
        <v>336</v>
      </c>
      <c r="E1080" t="s">
        <v>93</v>
      </c>
      <c r="F1080">
        <v>40700</v>
      </c>
      <c r="G1080" t="s">
        <v>911</v>
      </c>
      <c r="I1080" t="s">
        <v>253</v>
      </c>
      <c r="J1080">
        <v>2026</v>
      </c>
      <c r="K1080">
        <v>7</v>
      </c>
      <c r="L1080" t="s">
        <v>94</v>
      </c>
      <c r="M1080">
        <v>304.50841137499998</v>
      </c>
      <c r="N1080">
        <v>1</v>
      </c>
      <c r="O1080">
        <v>304.50841137499998</v>
      </c>
      <c r="P1080" t="s">
        <v>615</v>
      </c>
      <c r="Q1080">
        <v>0</v>
      </c>
    </row>
    <row r="1081" spans="1:17" x14ac:dyDescent="0.25">
      <c r="A1081" t="s">
        <v>1005</v>
      </c>
      <c r="B1081" t="s">
        <v>190</v>
      </c>
      <c r="C1081" t="s">
        <v>133</v>
      </c>
      <c r="D1081" t="s">
        <v>336</v>
      </c>
      <c r="E1081" t="s">
        <v>104</v>
      </c>
      <c r="F1081">
        <v>40700</v>
      </c>
      <c r="G1081" t="s">
        <v>911</v>
      </c>
      <c r="I1081" t="s">
        <v>120</v>
      </c>
      <c r="J1081">
        <v>2026</v>
      </c>
      <c r="K1081">
        <v>7</v>
      </c>
      <c r="L1081" t="s">
        <v>94</v>
      </c>
      <c r="M1081">
        <v>264.90918999999997</v>
      </c>
      <c r="N1081">
        <v>1</v>
      </c>
      <c r="O1081">
        <v>264.90918999999997</v>
      </c>
      <c r="P1081" t="s">
        <v>615</v>
      </c>
      <c r="Q1081">
        <v>0</v>
      </c>
    </row>
    <row r="1082" spans="1:17" x14ac:dyDescent="0.25">
      <c r="A1082" t="s">
        <v>1005</v>
      </c>
      <c r="B1082" t="s">
        <v>190</v>
      </c>
      <c r="C1082" t="s">
        <v>133</v>
      </c>
      <c r="D1082" t="s">
        <v>336</v>
      </c>
      <c r="E1082" t="s">
        <v>105</v>
      </c>
      <c r="F1082">
        <v>40700</v>
      </c>
      <c r="G1082" t="s">
        <v>911</v>
      </c>
      <c r="I1082" t="s">
        <v>144</v>
      </c>
      <c r="J1082">
        <v>2026</v>
      </c>
      <c r="K1082">
        <v>7</v>
      </c>
      <c r="L1082" t="s">
        <v>94</v>
      </c>
      <c r="M1082">
        <v>198.701486375</v>
      </c>
      <c r="N1082">
        <v>1</v>
      </c>
      <c r="O1082">
        <v>198.701486375</v>
      </c>
      <c r="P1082" t="s">
        <v>615</v>
      </c>
      <c r="Q1082">
        <v>0</v>
      </c>
    </row>
    <row r="1083" spans="1:17" x14ac:dyDescent="0.25">
      <c r="A1083" t="s">
        <v>1005</v>
      </c>
      <c r="B1083" t="s">
        <v>190</v>
      </c>
      <c r="C1083" t="s">
        <v>133</v>
      </c>
      <c r="D1083" t="s">
        <v>336</v>
      </c>
      <c r="E1083" t="s">
        <v>105</v>
      </c>
      <c r="F1083">
        <v>40700</v>
      </c>
      <c r="G1083" t="s">
        <v>911</v>
      </c>
      <c r="I1083" t="s">
        <v>158</v>
      </c>
      <c r="J1083">
        <v>2026</v>
      </c>
      <c r="K1083">
        <v>7</v>
      </c>
      <c r="L1083" t="s">
        <v>94</v>
      </c>
      <c r="M1083">
        <v>170.29036762499999</v>
      </c>
      <c r="N1083">
        <v>1</v>
      </c>
      <c r="O1083">
        <v>170.29036762499999</v>
      </c>
      <c r="P1083" t="s">
        <v>615</v>
      </c>
      <c r="Q1083">
        <v>0</v>
      </c>
    </row>
    <row r="1084" spans="1:17" x14ac:dyDescent="0.25">
      <c r="A1084" t="s">
        <v>1005</v>
      </c>
      <c r="B1084" t="s">
        <v>195</v>
      </c>
      <c r="C1084" t="s">
        <v>133</v>
      </c>
      <c r="D1084" t="s">
        <v>336</v>
      </c>
      <c r="E1084" t="s">
        <v>102</v>
      </c>
      <c r="F1084">
        <v>40700</v>
      </c>
      <c r="G1084" t="s">
        <v>911</v>
      </c>
      <c r="I1084" t="s">
        <v>186</v>
      </c>
      <c r="J1084">
        <v>2026</v>
      </c>
      <c r="K1084">
        <v>7</v>
      </c>
      <c r="L1084" t="s">
        <v>94</v>
      </c>
      <c r="M1084">
        <v>412.70578912499997</v>
      </c>
      <c r="N1084">
        <v>1</v>
      </c>
      <c r="O1084">
        <v>412.70578912499997</v>
      </c>
      <c r="P1084" t="s">
        <v>615</v>
      </c>
      <c r="Q1084">
        <v>1</v>
      </c>
    </row>
    <row r="1085" spans="1:17" x14ac:dyDescent="0.25">
      <c r="A1085" t="s">
        <v>1005</v>
      </c>
      <c r="B1085" t="s">
        <v>195</v>
      </c>
      <c r="C1085" t="s">
        <v>133</v>
      </c>
      <c r="D1085" t="s">
        <v>336</v>
      </c>
      <c r="E1085" t="s">
        <v>93</v>
      </c>
      <c r="F1085">
        <v>40700</v>
      </c>
      <c r="G1085" t="s">
        <v>911</v>
      </c>
      <c r="I1085" t="s">
        <v>658</v>
      </c>
      <c r="J1085">
        <v>2026</v>
      </c>
      <c r="K1085">
        <v>7</v>
      </c>
      <c r="L1085" t="s">
        <v>94</v>
      </c>
      <c r="M1085">
        <v>242.78770512500003</v>
      </c>
      <c r="N1085">
        <v>1</v>
      </c>
      <c r="O1085">
        <v>242.78770512500003</v>
      </c>
      <c r="P1085" t="s">
        <v>615</v>
      </c>
      <c r="Q1085">
        <v>0</v>
      </c>
    </row>
    <row r="1086" spans="1:17" x14ac:dyDescent="0.25">
      <c r="A1086" t="s">
        <v>1005</v>
      </c>
      <c r="B1086" t="s">
        <v>195</v>
      </c>
      <c r="C1086" t="s">
        <v>133</v>
      </c>
      <c r="D1086" t="s">
        <v>336</v>
      </c>
      <c r="E1086" t="s">
        <v>105</v>
      </c>
      <c r="F1086">
        <v>40700</v>
      </c>
      <c r="G1086" t="s">
        <v>911</v>
      </c>
      <c r="I1086" t="s">
        <v>670</v>
      </c>
      <c r="J1086">
        <v>2026</v>
      </c>
      <c r="K1086">
        <v>7</v>
      </c>
      <c r="L1086" t="s">
        <v>94</v>
      </c>
      <c r="M1086">
        <v>99.350743187500001</v>
      </c>
      <c r="N1086">
        <v>1</v>
      </c>
      <c r="O1086">
        <v>99.350743187500001</v>
      </c>
      <c r="P1086" t="s">
        <v>615</v>
      </c>
      <c r="Q1086">
        <v>0</v>
      </c>
    </row>
    <row r="1087" spans="1:17" x14ac:dyDescent="0.25">
      <c r="A1087" t="s">
        <v>1005</v>
      </c>
      <c r="B1087" t="s">
        <v>195</v>
      </c>
      <c r="C1087" t="s">
        <v>133</v>
      </c>
      <c r="D1087" t="s">
        <v>336</v>
      </c>
      <c r="E1087" t="s">
        <v>93</v>
      </c>
      <c r="F1087">
        <v>40700</v>
      </c>
      <c r="G1087" t="s">
        <v>911</v>
      </c>
      <c r="I1087" t="s">
        <v>142</v>
      </c>
      <c r="J1087">
        <v>2026</v>
      </c>
      <c r="K1087">
        <v>7</v>
      </c>
      <c r="L1087" t="s">
        <v>94</v>
      </c>
      <c r="M1087">
        <v>123.0005503125</v>
      </c>
      <c r="N1087">
        <v>1</v>
      </c>
      <c r="O1087">
        <v>123.0005503125</v>
      </c>
      <c r="P1087" t="s">
        <v>615</v>
      </c>
      <c r="Q1087">
        <v>0</v>
      </c>
    </row>
    <row r="1088" spans="1:17" x14ac:dyDescent="0.25">
      <c r="A1088" t="s">
        <v>1005</v>
      </c>
      <c r="B1088" t="s">
        <v>195</v>
      </c>
      <c r="C1088" t="s">
        <v>133</v>
      </c>
      <c r="D1088" t="s">
        <v>336</v>
      </c>
      <c r="E1088" t="s">
        <v>93</v>
      </c>
      <c r="F1088">
        <v>40700</v>
      </c>
      <c r="G1088" t="s">
        <v>911</v>
      </c>
      <c r="I1088" t="s">
        <v>253</v>
      </c>
      <c r="J1088">
        <v>2026</v>
      </c>
      <c r="K1088">
        <v>7</v>
      </c>
      <c r="L1088" t="s">
        <v>94</v>
      </c>
      <c r="M1088">
        <v>304.50841137499998</v>
      </c>
      <c r="N1088">
        <v>1</v>
      </c>
      <c r="O1088">
        <v>304.50841137499998</v>
      </c>
      <c r="P1088" t="s">
        <v>615</v>
      </c>
      <c r="Q1088">
        <v>0</v>
      </c>
    </row>
    <row r="1089" spans="1:17" x14ac:dyDescent="0.25">
      <c r="A1089" t="s">
        <v>1005</v>
      </c>
      <c r="B1089" t="s">
        <v>196</v>
      </c>
      <c r="C1089" t="s">
        <v>133</v>
      </c>
      <c r="D1089" t="s">
        <v>336</v>
      </c>
      <c r="E1089" t="s">
        <v>102</v>
      </c>
      <c r="F1089">
        <v>40700</v>
      </c>
      <c r="G1089" t="s">
        <v>911</v>
      </c>
      <c r="I1089" t="s">
        <v>125</v>
      </c>
      <c r="J1089">
        <v>2026</v>
      </c>
      <c r="K1089">
        <v>7</v>
      </c>
      <c r="L1089" t="s">
        <v>94</v>
      </c>
      <c r="M1089">
        <v>399.264390875</v>
      </c>
      <c r="N1089">
        <v>1</v>
      </c>
      <c r="O1089">
        <v>399.264390875</v>
      </c>
      <c r="P1089" t="s">
        <v>615</v>
      </c>
      <c r="Q1089">
        <v>1</v>
      </c>
    </row>
    <row r="1090" spans="1:17" x14ac:dyDescent="0.25">
      <c r="A1090" t="s">
        <v>1005</v>
      </c>
      <c r="B1090" t="s">
        <v>196</v>
      </c>
      <c r="C1090" t="s">
        <v>133</v>
      </c>
      <c r="D1090" t="s">
        <v>336</v>
      </c>
      <c r="E1090" t="s">
        <v>102</v>
      </c>
      <c r="F1090">
        <v>40700</v>
      </c>
      <c r="G1090" t="s">
        <v>911</v>
      </c>
      <c r="I1090" t="s">
        <v>186</v>
      </c>
      <c r="J1090">
        <v>2026</v>
      </c>
      <c r="K1090">
        <v>7</v>
      </c>
      <c r="L1090" t="s">
        <v>94</v>
      </c>
      <c r="M1090">
        <v>2117.9313395624999</v>
      </c>
      <c r="N1090">
        <v>1</v>
      </c>
      <c r="O1090">
        <v>2117.9313395624999</v>
      </c>
      <c r="P1090" t="s">
        <v>615</v>
      </c>
      <c r="Q1090">
        <v>1</v>
      </c>
    </row>
    <row r="1091" spans="1:17" x14ac:dyDescent="0.25">
      <c r="A1091" t="s">
        <v>1005</v>
      </c>
      <c r="B1091" t="s">
        <v>196</v>
      </c>
      <c r="C1091" t="s">
        <v>133</v>
      </c>
      <c r="D1091" t="s">
        <v>336</v>
      </c>
      <c r="E1091" t="s">
        <v>93</v>
      </c>
      <c r="F1091">
        <v>40700</v>
      </c>
      <c r="G1091" t="s">
        <v>911</v>
      </c>
      <c r="I1091" t="s">
        <v>658</v>
      </c>
      <c r="J1091">
        <v>2026</v>
      </c>
      <c r="K1091">
        <v>7</v>
      </c>
      <c r="L1091" t="s">
        <v>94</v>
      </c>
      <c r="M1091">
        <v>364.1815576875</v>
      </c>
      <c r="N1091">
        <v>1</v>
      </c>
      <c r="O1091">
        <v>364.1815576875</v>
      </c>
      <c r="P1091" t="s">
        <v>615</v>
      </c>
      <c r="Q1091">
        <v>0</v>
      </c>
    </row>
    <row r="1092" spans="1:17" x14ac:dyDescent="0.25">
      <c r="A1092" t="s">
        <v>1005</v>
      </c>
      <c r="B1092" t="s">
        <v>196</v>
      </c>
      <c r="C1092" t="s">
        <v>133</v>
      </c>
      <c r="D1092" t="s">
        <v>336</v>
      </c>
      <c r="E1092" t="s">
        <v>93</v>
      </c>
      <c r="F1092">
        <v>40700</v>
      </c>
      <c r="G1092" t="s">
        <v>911</v>
      </c>
      <c r="I1092" t="s">
        <v>191</v>
      </c>
      <c r="J1092">
        <v>2026</v>
      </c>
      <c r="K1092">
        <v>7</v>
      </c>
      <c r="L1092" t="s">
        <v>94</v>
      </c>
      <c r="M1092">
        <v>869.87008062500001</v>
      </c>
      <c r="N1092">
        <v>1</v>
      </c>
      <c r="O1092">
        <v>869.87008062500001</v>
      </c>
      <c r="P1092" t="s">
        <v>615</v>
      </c>
      <c r="Q1092">
        <v>1</v>
      </c>
    </row>
    <row r="1093" spans="1:17" x14ac:dyDescent="0.25">
      <c r="A1093" t="s">
        <v>1005</v>
      </c>
      <c r="B1093" t="s">
        <v>196</v>
      </c>
      <c r="C1093" t="s">
        <v>133</v>
      </c>
      <c r="D1093" t="s">
        <v>336</v>
      </c>
      <c r="E1093" t="s">
        <v>103</v>
      </c>
      <c r="F1093">
        <v>40700</v>
      </c>
      <c r="G1093" t="s">
        <v>911</v>
      </c>
      <c r="I1093" t="s">
        <v>674</v>
      </c>
      <c r="J1093">
        <v>2026</v>
      </c>
      <c r="K1093">
        <v>7</v>
      </c>
      <c r="L1093" t="s">
        <v>94</v>
      </c>
      <c r="M1093">
        <v>12.10901475</v>
      </c>
      <c r="N1093">
        <v>1</v>
      </c>
      <c r="O1093">
        <v>12.10901475</v>
      </c>
      <c r="P1093" t="s">
        <v>615</v>
      </c>
      <c r="Q1093">
        <v>0</v>
      </c>
    </row>
    <row r="1094" spans="1:17" x14ac:dyDescent="0.25">
      <c r="A1094" t="s">
        <v>1005</v>
      </c>
      <c r="B1094" t="s">
        <v>196</v>
      </c>
      <c r="C1094" t="s">
        <v>133</v>
      </c>
      <c r="D1094" t="s">
        <v>336</v>
      </c>
      <c r="E1094" t="s">
        <v>105</v>
      </c>
      <c r="F1094">
        <v>40700</v>
      </c>
      <c r="G1094" t="s">
        <v>911</v>
      </c>
      <c r="I1094" t="s">
        <v>670</v>
      </c>
      <c r="J1094">
        <v>2026</v>
      </c>
      <c r="K1094">
        <v>7</v>
      </c>
      <c r="L1094" t="s">
        <v>94</v>
      </c>
      <c r="M1094">
        <v>99.350743187500001</v>
      </c>
      <c r="N1094">
        <v>1</v>
      </c>
      <c r="O1094">
        <v>99.350743187500001</v>
      </c>
      <c r="P1094" t="s">
        <v>615</v>
      </c>
      <c r="Q1094">
        <v>0</v>
      </c>
    </row>
    <row r="1095" spans="1:17" x14ac:dyDescent="0.25">
      <c r="A1095" t="s">
        <v>1005</v>
      </c>
      <c r="B1095" t="s">
        <v>196</v>
      </c>
      <c r="C1095" t="s">
        <v>133</v>
      </c>
      <c r="D1095" t="s">
        <v>336</v>
      </c>
      <c r="E1095" t="s">
        <v>93</v>
      </c>
      <c r="F1095">
        <v>40700</v>
      </c>
      <c r="G1095" t="s">
        <v>911</v>
      </c>
      <c r="I1095" t="s">
        <v>168</v>
      </c>
      <c r="J1095">
        <v>2026</v>
      </c>
      <c r="K1095">
        <v>7</v>
      </c>
      <c r="L1095" t="s">
        <v>94</v>
      </c>
      <c r="M1095">
        <v>615.00275156250007</v>
      </c>
      <c r="N1095">
        <v>1</v>
      </c>
      <c r="O1095">
        <v>615.00275156250007</v>
      </c>
      <c r="P1095" t="s">
        <v>615</v>
      </c>
      <c r="Q1095">
        <v>0</v>
      </c>
    </row>
    <row r="1096" spans="1:17" x14ac:dyDescent="0.25">
      <c r="A1096" t="s">
        <v>1005</v>
      </c>
      <c r="B1096" t="s">
        <v>196</v>
      </c>
      <c r="C1096" t="s">
        <v>133</v>
      </c>
      <c r="D1096" t="s">
        <v>336</v>
      </c>
      <c r="E1096" t="s">
        <v>93</v>
      </c>
      <c r="F1096">
        <v>40700</v>
      </c>
      <c r="G1096" t="s">
        <v>911</v>
      </c>
      <c r="I1096" t="s">
        <v>253</v>
      </c>
      <c r="J1096">
        <v>2026</v>
      </c>
      <c r="K1096">
        <v>7</v>
      </c>
      <c r="L1096" t="s">
        <v>94</v>
      </c>
      <c r="M1096">
        <v>304.50841137499998</v>
      </c>
      <c r="N1096">
        <v>1</v>
      </c>
      <c r="O1096">
        <v>304.50841137499998</v>
      </c>
      <c r="P1096" t="s">
        <v>615</v>
      </c>
      <c r="Q1096">
        <v>0</v>
      </c>
    </row>
    <row r="1097" spans="1:17" x14ac:dyDescent="0.25">
      <c r="A1097" t="s">
        <v>1005</v>
      </c>
      <c r="B1097" t="s">
        <v>196</v>
      </c>
      <c r="C1097" t="s">
        <v>133</v>
      </c>
      <c r="D1097" t="s">
        <v>336</v>
      </c>
      <c r="E1097" t="s">
        <v>104</v>
      </c>
      <c r="F1097">
        <v>40700</v>
      </c>
      <c r="G1097" t="s">
        <v>911</v>
      </c>
      <c r="I1097" t="s">
        <v>120</v>
      </c>
      <c r="J1097">
        <v>2026</v>
      </c>
      <c r="K1097">
        <v>7</v>
      </c>
      <c r="L1097" t="s">
        <v>94</v>
      </c>
      <c r="M1097">
        <v>132.45459499999998</v>
      </c>
      <c r="N1097">
        <v>1</v>
      </c>
      <c r="O1097">
        <v>132.45459499999998</v>
      </c>
      <c r="P1097" t="s">
        <v>615</v>
      </c>
      <c r="Q1097">
        <v>0</v>
      </c>
    </row>
    <row r="1098" spans="1:17" x14ac:dyDescent="0.25">
      <c r="A1098" t="s">
        <v>1005</v>
      </c>
      <c r="B1098" t="s">
        <v>196</v>
      </c>
      <c r="C1098" t="s">
        <v>133</v>
      </c>
      <c r="D1098" t="s">
        <v>336</v>
      </c>
      <c r="E1098" t="s">
        <v>105</v>
      </c>
      <c r="F1098">
        <v>40700</v>
      </c>
      <c r="G1098" t="s">
        <v>911</v>
      </c>
      <c r="I1098" t="s">
        <v>144</v>
      </c>
      <c r="J1098">
        <v>2026</v>
      </c>
      <c r="K1098">
        <v>7</v>
      </c>
      <c r="L1098" t="s">
        <v>94</v>
      </c>
      <c r="M1098">
        <v>596.10445912499995</v>
      </c>
      <c r="N1098">
        <v>1</v>
      </c>
      <c r="O1098">
        <v>596.10445912499995</v>
      </c>
      <c r="P1098" t="s">
        <v>615</v>
      </c>
      <c r="Q1098">
        <v>0</v>
      </c>
    </row>
    <row r="1099" spans="1:17" x14ac:dyDescent="0.25">
      <c r="A1099" t="s">
        <v>1005</v>
      </c>
      <c r="B1099" t="s">
        <v>196</v>
      </c>
      <c r="C1099" t="s">
        <v>133</v>
      </c>
      <c r="D1099" t="s">
        <v>336</v>
      </c>
      <c r="E1099" t="s">
        <v>93</v>
      </c>
      <c r="F1099">
        <v>40700</v>
      </c>
      <c r="G1099" t="s">
        <v>911</v>
      </c>
      <c r="I1099" t="s">
        <v>619</v>
      </c>
      <c r="J1099">
        <v>2026</v>
      </c>
      <c r="K1099">
        <v>7</v>
      </c>
      <c r="L1099" t="s">
        <v>94</v>
      </c>
      <c r="M1099">
        <v>624.65273500000001</v>
      </c>
      <c r="N1099">
        <v>1</v>
      </c>
      <c r="O1099">
        <v>624.65273500000001</v>
      </c>
      <c r="P1099" t="s">
        <v>615</v>
      </c>
      <c r="Q1099">
        <v>1</v>
      </c>
    </row>
    <row r="1100" spans="1:17" x14ac:dyDescent="0.25">
      <c r="A1100" t="s">
        <v>1005</v>
      </c>
      <c r="B1100" t="s">
        <v>196</v>
      </c>
      <c r="C1100" t="s">
        <v>133</v>
      </c>
      <c r="D1100" t="s">
        <v>336</v>
      </c>
      <c r="E1100" t="s">
        <v>103</v>
      </c>
      <c r="F1100">
        <v>40700</v>
      </c>
      <c r="G1100" t="s">
        <v>911</v>
      </c>
      <c r="I1100" t="s">
        <v>675</v>
      </c>
      <c r="J1100">
        <v>2026</v>
      </c>
      <c r="K1100">
        <v>7</v>
      </c>
      <c r="L1100" t="s">
        <v>94</v>
      </c>
      <c r="M1100">
        <v>18.183115999999998</v>
      </c>
      <c r="N1100">
        <v>1</v>
      </c>
      <c r="O1100">
        <v>18.183115999999998</v>
      </c>
      <c r="P1100" t="s">
        <v>615</v>
      </c>
      <c r="Q1100">
        <v>0</v>
      </c>
    </row>
    <row r="1101" spans="1:17" x14ac:dyDescent="0.25">
      <c r="A1101" t="s">
        <v>1005</v>
      </c>
      <c r="B1101" t="s">
        <v>197</v>
      </c>
      <c r="C1101" t="s">
        <v>133</v>
      </c>
      <c r="D1101" t="s">
        <v>336</v>
      </c>
      <c r="E1101" t="s">
        <v>93</v>
      </c>
      <c r="F1101">
        <v>40700</v>
      </c>
      <c r="G1101" t="s">
        <v>911</v>
      </c>
      <c r="I1101" t="s">
        <v>658</v>
      </c>
      <c r="J1101">
        <v>2026</v>
      </c>
      <c r="K1101">
        <v>7</v>
      </c>
      <c r="L1101" t="s">
        <v>94</v>
      </c>
      <c r="M1101">
        <v>121.39385256250002</v>
      </c>
      <c r="N1101">
        <v>1</v>
      </c>
      <c r="O1101">
        <v>121.39385256250002</v>
      </c>
      <c r="P1101" t="s">
        <v>615</v>
      </c>
      <c r="Q1101">
        <v>0</v>
      </c>
    </row>
    <row r="1102" spans="1:17" x14ac:dyDescent="0.25">
      <c r="A1102" t="s">
        <v>1005</v>
      </c>
      <c r="B1102" t="s">
        <v>197</v>
      </c>
      <c r="C1102" t="s">
        <v>133</v>
      </c>
      <c r="D1102" t="s">
        <v>336</v>
      </c>
      <c r="E1102" t="s">
        <v>105</v>
      </c>
      <c r="F1102">
        <v>40700</v>
      </c>
      <c r="G1102" t="s">
        <v>911</v>
      </c>
      <c r="I1102" t="s">
        <v>670</v>
      </c>
      <c r="J1102">
        <v>2026</v>
      </c>
      <c r="K1102">
        <v>7</v>
      </c>
      <c r="L1102" t="s">
        <v>94</v>
      </c>
      <c r="M1102">
        <v>99.350743187500001</v>
      </c>
      <c r="N1102">
        <v>1</v>
      </c>
      <c r="O1102">
        <v>99.350743187500001</v>
      </c>
      <c r="P1102" t="s">
        <v>615</v>
      </c>
      <c r="Q1102">
        <v>0</v>
      </c>
    </row>
    <row r="1103" spans="1:17" x14ac:dyDescent="0.25">
      <c r="A1103" t="s">
        <v>1005</v>
      </c>
      <c r="B1103" t="s">
        <v>197</v>
      </c>
      <c r="C1103" t="s">
        <v>133</v>
      </c>
      <c r="D1103" t="s">
        <v>336</v>
      </c>
      <c r="E1103" t="s">
        <v>93</v>
      </c>
      <c r="F1103">
        <v>40700</v>
      </c>
      <c r="G1103" t="s">
        <v>911</v>
      </c>
      <c r="I1103" t="s">
        <v>253</v>
      </c>
      <c r="J1103">
        <v>2026</v>
      </c>
      <c r="K1103">
        <v>7</v>
      </c>
      <c r="L1103" t="s">
        <v>94</v>
      </c>
      <c r="M1103">
        <v>304.50841137499998</v>
      </c>
      <c r="N1103">
        <v>1</v>
      </c>
      <c r="O1103">
        <v>304.50841137499998</v>
      </c>
      <c r="P1103" t="s">
        <v>615</v>
      </c>
      <c r="Q1103">
        <v>0</v>
      </c>
    </row>
    <row r="1104" spans="1:17" x14ac:dyDescent="0.25">
      <c r="A1104" t="s">
        <v>1005</v>
      </c>
      <c r="B1104" t="s">
        <v>197</v>
      </c>
      <c r="C1104" t="s">
        <v>133</v>
      </c>
      <c r="D1104" t="s">
        <v>336</v>
      </c>
      <c r="E1104" t="s">
        <v>93</v>
      </c>
      <c r="F1104">
        <v>40700</v>
      </c>
      <c r="G1104" t="s">
        <v>911</v>
      </c>
      <c r="I1104" t="s">
        <v>644</v>
      </c>
      <c r="J1104">
        <v>2026</v>
      </c>
      <c r="K1104">
        <v>7</v>
      </c>
      <c r="L1104" t="s">
        <v>94</v>
      </c>
      <c r="M1104">
        <v>123.0005503125</v>
      </c>
      <c r="N1104">
        <v>1</v>
      </c>
      <c r="O1104">
        <v>123.0005503125</v>
      </c>
      <c r="P1104" t="s">
        <v>615</v>
      </c>
      <c r="Q1104">
        <v>0</v>
      </c>
    </row>
    <row r="1105" spans="1:17" x14ac:dyDescent="0.25">
      <c r="A1105" t="s">
        <v>1005</v>
      </c>
      <c r="B1105" t="s">
        <v>197</v>
      </c>
      <c r="C1105" t="s">
        <v>133</v>
      </c>
      <c r="D1105" t="s">
        <v>336</v>
      </c>
      <c r="E1105" t="s">
        <v>104</v>
      </c>
      <c r="F1105">
        <v>40700</v>
      </c>
      <c r="G1105" t="s">
        <v>911</v>
      </c>
      <c r="I1105" t="s">
        <v>120</v>
      </c>
      <c r="J1105">
        <v>2026</v>
      </c>
      <c r="K1105">
        <v>7</v>
      </c>
      <c r="L1105" t="s">
        <v>94</v>
      </c>
      <c r="M1105">
        <v>132.45459499999998</v>
      </c>
      <c r="N1105">
        <v>1</v>
      </c>
      <c r="O1105">
        <v>132.45459499999998</v>
      </c>
      <c r="P1105" t="s">
        <v>615</v>
      </c>
      <c r="Q1105">
        <v>0</v>
      </c>
    </row>
    <row r="1106" spans="1:17" x14ac:dyDescent="0.25">
      <c r="A1106" t="s">
        <v>1005</v>
      </c>
      <c r="B1106" t="s">
        <v>702</v>
      </c>
      <c r="C1106" t="s">
        <v>133</v>
      </c>
      <c r="D1106" t="s">
        <v>336</v>
      </c>
      <c r="E1106" t="s">
        <v>93</v>
      </c>
      <c r="F1106">
        <v>40700</v>
      </c>
      <c r="G1106" t="s">
        <v>911</v>
      </c>
      <c r="I1106" t="s">
        <v>658</v>
      </c>
      <c r="J1106">
        <v>2026</v>
      </c>
      <c r="K1106">
        <v>7</v>
      </c>
      <c r="L1106" t="s">
        <v>94</v>
      </c>
      <c r="M1106">
        <v>364.1815576875</v>
      </c>
      <c r="N1106">
        <v>1</v>
      </c>
      <c r="O1106">
        <v>364.1815576875</v>
      </c>
      <c r="P1106" t="s">
        <v>615</v>
      </c>
      <c r="Q1106">
        <v>0</v>
      </c>
    </row>
    <row r="1107" spans="1:17" x14ac:dyDescent="0.25">
      <c r="A1107" t="s">
        <v>1005</v>
      </c>
      <c r="B1107" t="s">
        <v>702</v>
      </c>
      <c r="C1107" t="s">
        <v>133</v>
      </c>
      <c r="D1107" t="s">
        <v>336</v>
      </c>
      <c r="E1107" t="s">
        <v>105</v>
      </c>
      <c r="F1107">
        <v>40700</v>
      </c>
      <c r="G1107" t="s">
        <v>911</v>
      </c>
      <c r="I1107" t="s">
        <v>670</v>
      </c>
      <c r="J1107">
        <v>2026</v>
      </c>
      <c r="K1107">
        <v>7</v>
      </c>
      <c r="L1107" t="s">
        <v>94</v>
      </c>
      <c r="M1107">
        <v>99.350743187500001</v>
      </c>
      <c r="N1107">
        <v>1</v>
      </c>
      <c r="O1107">
        <v>99.350743187500001</v>
      </c>
      <c r="P1107" t="s">
        <v>615</v>
      </c>
      <c r="Q1107">
        <v>0</v>
      </c>
    </row>
    <row r="1108" spans="1:17" x14ac:dyDescent="0.25">
      <c r="A1108" t="s">
        <v>1005</v>
      </c>
      <c r="B1108" t="s">
        <v>702</v>
      </c>
      <c r="C1108" t="s">
        <v>133</v>
      </c>
      <c r="D1108" t="s">
        <v>336</v>
      </c>
      <c r="E1108" t="s">
        <v>93</v>
      </c>
      <c r="F1108">
        <v>40700</v>
      </c>
      <c r="G1108" t="s">
        <v>911</v>
      </c>
      <c r="I1108" t="s">
        <v>253</v>
      </c>
      <c r="J1108">
        <v>2026</v>
      </c>
      <c r="K1108">
        <v>7</v>
      </c>
      <c r="L1108" t="s">
        <v>94</v>
      </c>
      <c r="M1108">
        <v>304.50841137499998</v>
      </c>
      <c r="N1108">
        <v>1</v>
      </c>
      <c r="O1108">
        <v>304.50841137499998</v>
      </c>
      <c r="P1108" t="s">
        <v>615</v>
      </c>
      <c r="Q1108">
        <v>0</v>
      </c>
    </row>
    <row r="1109" spans="1:17" x14ac:dyDescent="0.25">
      <c r="A1109" t="s">
        <v>1005</v>
      </c>
      <c r="B1109" t="s">
        <v>703</v>
      </c>
      <c r="C1109" t="s">
        <v>133</v>
      </c>
      <c r="D1109" t="s">
        <v>336</v>
      </c>
      <c r="E1109" t="s">
        <v>102</v>
      </c>
      <c r="F1109">
        <v>40700</v>
      </c>
      <c r="G1109" t="s">
        <v>911</v>
      </c>
      <c r="I1109" t="s">
        <v>125</v>
      </c>
      <c r="J1109">
        <v>2026</v>
      </c>
      <c r="K1109">
        <v>7</v>
      </c>
      <c r="L1109" t="s">
        <v>94</v>
      </c>
      <c r="M1109">
        <v>435.80696774999996</v>
      </c>
      <c r="N1109">
        <v>1</v>
      </c>
      <c r="O1109">
        <v>435.80696774999996</v>
      </c>
      <c r="P1109" t="s">
        <v>615</v>
      </c>
      <c r="Q1109">
        <v>1</v>
      </c>
    </row>
    <row r="1110" spans="1:17" x14ac:dyDescent="0.25">
      <c r="A1110" t="s">
        <v>1005</v>
      </c>
      <c r="B1110" t="s">
        <v>703</v>
      </c>
      <c r="C1110" t="s">
        <v>133</v>
      </c>
      <c r="D1110" t="s">
        <v>336</v>
      </c>
      <c r="E1110" t="s">
        <v>105</v>
      </c>
      <c r="F1110">
        <v>40700</v>
      </c>
      <c r="G1110" t="s">
        <v>911</v>
      </c>
      <c r="I1110" t="s">
        <v>670</v>
      </c>
      <c r="J1110">
        <v>2026</v>
      </c>
      <c r="K1110">
        <v>7</v>
      </c>
      <c r="L1110" t="s">
        <v>94</v>
      </c>
      <c r="M1110">
        <v>198.701486375</v>
      </c>
      <c r="N1110">
        <v>1</v>
      </c>
      <c r="O1110">
        <v>198.701486375</v>
      </c>
      <c r="P1110" t="s">
        <v>615</v>
      </c>
      <c r="Q1110">
        <v>0</v>
      </c>
    </row>
    <row r="1111" spans="1:17" x14ac:dyDescent="0.25">
      <c r="A1111" t="s">
        <v>1005</v>
      </c>
      <c r="B1111" t="s">
        <v>703</v>
      </c>
      <c r="C1111" t="s">
        <v>133</v>
      </c>
      <c r="D1111" t="s">
        <v>336</v>
      </c>
      <c r="E1111" t="s">
        <v>93</v>
      </c>
      <c r="F1111">
        <v>40700</v>
      </c>
      <c r="G1111" t="s">
        <v>911</v>
      </c>
      <c r="I1111" t="s">
        <v>253</v>
      </c>
      <c r="J1111">
        <v>2026</v>
      </c>
      <c r="K1111">
        <v>7</v>
      </c>
      <c r="L1111" t="s">
        <v>94</v>
      </c>
      <c r="M1111">
        <v>304.50841137499998</v>
      </c>
      <c r="N1111">
        <v>1</v>
      </c>
      <c r="O1111">
        <v>304.50841137499998</v>
      </c>
      <c r="P1111" t="s">
        <v>615</v>
      </c>
      <c r="Q1111">
        <v>0</v>
      </c>
    </row>
    <row r="1112" spans="1:17" x14ac:dyDescent="0.25">
      <c r="A1112" t="s">
        <v>1005</v>
      </c>
      <c r="B1112" t="s">
        <v>703</v>
      </c>
      <c r="C1112" t="s">
        <v>133</v>
      </c>
      <c r="D1112" t="s">
        <v>336</v>
      </c>
      <c r="E1112" t="s">
        <v>104</v>
      </c>
      <c r="F1112">
        <v>40700</v>
      </c>
      <c r="G1112" t="s">
        <v>911</v>
      </c>
      <c r="I1112" t="s">
        <v>120</v>
      </c>
      <c r="J1112">
        <v>2026</v>
      </c>
      <c r="K1112">
        <v>7</v>
      </c>
      <c r="L1112" t="s">
        <v>94</v>
      </c>
      <c r="M1112">
        <v>264.90918999999997</v>
      </c>
      <c r="N1112">
        <v>1</v>
      </c>
      <c r="O1112">
        <v>264.90918999999997</v>
      </c>
      <c r="P1112" t="s">
        <v>615</v>
      </c>
      <c r="Q1112">
        <v>0</v>
      </c>
    </row>
    <row r="1113" spans="1:17" x14ac:dyDescent="0.25">
      <c r="A1113" t="s">
        <v>1005</v>
      </c>
      <c r="B1113" t="s">
        <v>199</v>
      </c>
      <c r="C1113" t="s">
        <v>133</v>
      </c>
      <c r="D1113" t="s">
        <v>336</v>
      </c>
      <c r="E1113" t="s">
        <v>93</v>
      </c>
      <c r="F1113">
        <v>40700</v>
      </c>
      <c r="G1113" t="s">
        <v>911</v>
      </c>
      <c r="I1113" t="s">
        <v>658</v>
      </c>
      <c r="J1113">
        <v>2026</v>
      </c>
      <c r="K1113">
        <v>7</v>
      </c>
      <c r="L1113" t="s">
        <v>94</v>
      </c>
      <c r="M1113">
        <v>364.1815576875</v>
      </c>
      <c r="N1113">
        <v>1</v>
      </c>
      <c r="O1113">
        <v>364.1815576875</v>
      </c>
      <c r="P1113" t="s">
        <v>615</v>
      </c>
      <c r="Q1113">
        <v>0</v>
      </c>
    </row>
    <row r="1114" spans="1:17" x14ac:dyDescent="0.25">
      <c r="A1114" t="s">
        <v>1005</v>
      </c>
      <c r="B1114" t="s">
        <v>199</v>
      </c>
      <c r="C1114" t="s">
        <v>133</v>
      </c>
      <c r="D1114" t="s">
        <v>336</v>
      </c>
      <c r="E1114" t="s">
        <v>105</v>
      </c>
      <c r="F1114">
        <v>40700</v>
      </c>
      <c r="G1114" t="s">
        <v>911</v>
      </c>
      <c r="I1114" t="s">
        <v>670</v>
      </c>
      <c r="J1114">
        <v>2026</v>
      </c>
      <c r="K1114">
        <v>7</v>
      </c>
      <c r="L1114" t="s">
        <v>94</v>
      </c>
      <c r="M1114">
        <v>99.350743187500001</v>
      </c>
      <c r="N1114">
        <v>1</v>
      </c>
      <c r="O1114">
        <v>99.350743187500001</v>
      </c>
      <c r="P1114" t="s">
        <v>615</v>
      </c>
      <c r="Q1114">
        <v>0</v>
      </c>
    </row>
    <row r="1115" spans="1:17" x14ac:dyDescent="0.25">
      <c r="A1115" t="s">
        <v>1005</v>
      </c>
      <c r="B1115" t="s">
        <v>199</v>
      </c>
      <c r="C1115" t="s">
        <v>133</v>
      </c>
      <c r="D1115" t="s">
        <v>336</v>
      </c>
      <c r="E1115" t="s">
        <v>93</v>
      </c>
      <c r="F1115">
        <v>40700</v>
      </c>
      <c r="G1115" t="s">
        <v>911</v>
      </c>
      <c r="I1115" t="s">
        <v>253</v>
      </c>
      <c r="J1115">
        <v>2026</v>
      </c>
      <c r="K1115">
        <v>7</v>
      </c>
      <c r="L1115" t="s">
        <v>94</v>
      </c>
      <c r="M1115">
        <v>304.50841137499998</v>
      </c>
      <c r="N1115">
        <v>1</v>
      </c>
      <c r="O1115">
        <v>304.50841137499998</v>
      </c>
      <c r="P1115" t="s">
        <v>615</v>
      </c>
      <c r="Q1115">
        <v>0</v>
      </c>
    </row>
    <row r="1116" spans="1:17" x14ac:dyDescent="0.25">
      <c r="A1116" t="s">
        <v>1005</v>
      </c>
      <c r="B1116" t="s">
        <v>3190</v>
      </c>
      <c r="C1116" t="s">
        <v>133</v>
      </c>
      <c r="D1116" t="s">
        <v>336</v>
      </c>
      <c r="E1116" t="s">
        <v>93</v>
      </c>
      <c r="F1116">
        <v>40700</v>
      </c>
      <c r="G1116" t="s">
        <v>911</v>
      </c>
      <c r="I1116" t="s">
        <v>680</v>
      </c>
      <c r="J1116">
        <v>2026</v>
      </c>
      <c r="K1116">
        <v>7</v>
      </c>
      <c r="L1116" t="s">
        <v>94</v>
      </c>
      <c r="M1116">
        <v>61.495376687500006</v>
      </c>
      <c r="N1116">
        <v>1</v>
      </c>
      <c r="O1116">
        <v>61.495376687500006</v>
      </c>
      <c r="P1116" t="s">
        <v>615</v>
      </c>
      <c r="Q1116">
        <v>0</v>
      </c>
    </row>
    <row r="1117" spans="1:17" x14ac:dyDescent="0.25">
      <c r="A1117" t="s">
        <v>1005</v>
      </c>
      <c r="B1117" t="s">
        <v>3190</v>
      </c>
      <c r="C1117" t="s">
        <v>133</v>
      </c>
      <c r="D1117" t="s">
        <v>336</v>
      </c>
      <c r="E1117" t="s">
        <v>102</v>
      </c>
      <c r="F1117">
        <v>40700</v>
      </c>
      <c r="G1117" t="s">
        <v>911</v>
      </c>
      <c r="I1117" t="s">
        <v>186</v>
      </c>
      <c r="J1117">
        <v>2026</v>
      </c>
      <c r="K1117">
        <v>7</v>
      </c>
      <c r="L1117" t="s">
        <v>94</v>
      </c>
      <c r="M1117">
        <v>7586.3859133124997</v>
      </c>
      <c r="N1117">
        <v>1</v>
      </c>
      <c r="O1117">
        <v>7586.3859133124997</v>
      </c>
      <c r="P1117" t="s">
        <v>615</v>
      </c>
      <c r="Q1117">
        <v>1</v>
      </c>
    </row>
    <row r="1118" spans="1:17" x14ac:dyDescent="0.25">
      <c r="A1118" t="s">
        <v>1005</v>
      </c>
      <c r="B1118" t="s">
        <v>3190</v>
      </c>
      <c r="C1118" t="s">
        <v>133</v>
      </c>
      <c r="D1118" t="s">
        <v>336</v>
      </c>
      <c r="E1118" t="s">
        <v>93</v>
      </c>
      <c r="F1118">
        <v>40700</v>
      </c>
      <c r="G1118" t="s">
        <v>911</v>
      </c>
      <c r="I1118" t="s">
        <v>191</v>
      </c>
      <c r="J1118">
        <v>2026</v>
      </c>
      <c r="K1118">
        <v>7</v>
      </c>
      <c r="L1118" t="s">
        <v>94</v>
      </c>
      <c r="M1118">
        <v>521.92204837499992</v>
      </c>
      <c r="N1118">
        <v>1</v>
      </c>
      <c r="O1118">
        <v>521.92204837499992</v>
      </c>
      <c r="P1118" t="s">
        <v>615</v>
      </c>
      <c r="Q1118">
        <v>1</v>
      </c>
    </row>
    <row r="1119" spans="1:17" x14ac:dyDescent="0.25">
      <c r="A1119" t="s">
        <v>1005</v>
      </c>
      <c r="B1119" t="s">
        <v>3190</v>
      </c>
      <c r="C1119" t="s">
        <v>133</v>
      </c>
      <c r="D1119" t="s">
        <v>336</v>
      </c>
      <c r="E1119" t="s">
        <v>93</v>
      </c>
      <c r="F1119">
        <v>40700</v>
      </c>
      <c r="G1119" t="s">
        <v>911</v>
      </c>
      <c r="I1119" t="s">
        <v>618</v>
      </c>
      <c r="J1119">
        <v>2026</v>
      </c>
      <c r="K1119">
        <v>7</v>
      </c>
      <c r="L1119" t="s">
        <v>94</v>
      </c>
      <c r="M1119">
        <v>687.18658706249994</v>
      </c>
      <c r="N1119">
        <v>1</v>
      </c>
      <c r="O1119">
        <v>687.18658706249994</v>
      </c>
      <c r="P1119" t="s">
        <v>615</v>
      </c>
      <c r="Q1119">
        <v>1</v>
      </c>
    </row>
    <row r="1120" spans="1:17" x14ac:dyDescent="0.25">
      <c r="A1120" t="s">
        <v>1005</v>
      </c>
      <c r="B1120" t="s">
        <v>3190</v>
      </c>
      <c r="C1120" t="s">
        <v>133</v>
      </c>
      <c r="D1120" t="s">
        <v>336</v>
      </c>
      <c r="E1120" t="s">
        <v>93</v>
      </c>
      <c r="F1120">
        <v>40700</v>
      </c>
      <c r="G1120" t="s">
        <v>911</v>
      </c>
      <c r="I1120" t="s">
        <v>166</v>
      </c>
      <c r="J1120">
        <v>2026</v>
      </c>
      <c r="K1120">
        <v>7</v>
      </c>
      <c r="L1120" t="s">
        <v>94</v>
      </c>
      <c r="M1120">
        <v>166.783064</v>
      </c>
      <c r="N1120">
        <v>1</v>
      </c>
      <c r="O1120">
        <v>166.783064</v>
      </c>
      <c r="P1120" t="s">
        <v>615</v>
      </c>
      <c r="Q1120">
        <v>1</v>
      </c>
    </row>
    <row r="1121" spans="1:17" x14ac:dyDescent="0.25">
      <c r="A1121" t="s">
        <v>1005</v>
      </c>
      <c r="B1121" t="s">
        <v>3190</v>
      </c>
      <c r="C1121" t="s">
        <v>133</v>
      </c>
      <c r="D1121" t="s">
        <v>336</v>
      </c>
      <c r="E1121" t="s">
        <v>93</v>
      </c>
      <c r="F1121">
        <v>40700</v>
      </c>
      <c r="G1121" t="s">
        <v>911</v>
      </c>
      <c r="I1121" t="s">
        <v>168</v>
      </c>
      <c r="J1121">
        <v>2026</v>
      </c>
      <c r="K1121">
        <v>7</v>
      </c>
      <c r="L1121" t="s">
        <v>94</v>
      </c>
      <c r="M1121">
        <v>738.00330187499992</v>
      </c>
      <c r="N1121">
        <v>1</v>
      </c>
      <c r="O1121">
        <v>738.00330187499992</v>
      </c>
      <c r="P1121" t="s">
        <v>615</v>
      </c>
      <c r="Q1121">
        <v>0</v>
      </c>
    </row>
    <row r="1122" spans="1:17" x14ac:dyDescent="0.25">
      <c r="A1122" t="s">
        <v>1005</v>
      </c>
      <c r="B1122" t="s">
        <v>3190</v>
      </c>
      <c r="C1122" t="s">
        <v>133</v>
      </c>
      <c r="D1122" t="s">
        <v>336</v>
      </c>
      <c r="E1122" t="s">
        <v>93</v>
      </c>
      <c r="F1122">
        <v>40700</v>
      </c>
      <c r="G1122" t="s">
        <v>911</v>
      </c>
      <c r="I1122" t="s">
        <v>169</v>
      </c>
      <c r="J1122">
        <v>2026</v>
      </c>
      <c r="K1122">
        <v>7</v>
      </c>
      <c r="L1122" t="s">
        <v>94</v>
      </c>
      <c r="M1122">
        <v>147.59086343749999</v>
      </c>
      <c r="N1122">
        <v>1</v>
      </c>
      <c r="O1122">
        <v>147.59086343749999</v>
      </c>
      <c r="P1122" t="s">
        <v>615</v>
      </c>
      <c r="Q1122">
        <v>0</v>
      </c>
    </row>
    <row r="1123" spans="1:17" x14ac:dyDescent="0.25">
      <c r="A1123" t="s">
        <v>1005</v>
      </c>
      <c r="B1123" t="s">
        <v>3190</v>
      </c>
      <c r="C1123" t="s">
        <v>133</v>
      </c>
      <c r="D1123" t="s">
        <v>336</v>
      </c>
      <c r="E1123" t="s">
        <v>93</v>
      </c>
      <c r="F1123">
        <v>40700</v>
      </c>
      <c r="G1123" t="s">
        <v>911</v>
      </c>
      <c r="I1123" t="s">
        <v>253</v>
      </c>
      <c r="J1123">
        <v>2026</v>
      </c>
      <c r="K1123">
        <v>7</v>
      </c>
      <c r="L1123" t="s">
        <v>94</v>
      </c>
      <c r="M1123">
        <v>304.50841137499998</v>
      </c>
      <c r="N1123">
        <v>1</v>
      </c>
      <c r="O1123">
        <v>304.50841137499998</v>
      </c>
      <c r="P1123" t="s">
        <v>615</v>
      </c>
      <c r="Q1123">
        <v>0</v>
      </c>
    </row>
    <row r="1124" spans="1:17" x14ac:dyDescent="0.25">
      <c r="A1124" t="s">
        <v>1005</v>
      </c>
      <c r="B1124" t="s">
        <v>3190</v>
      </c>
      <c r="C1124" t="s">
        <v>133</v>
      </c>
      <c r="D1124" t="s">
        <v>336</v>
      </c>
      <c r="E1124" t="s">
        <v>93</v>
      </c>
      <c r="F1124">
        <v>40700</v>
      </c>
      <c r="G1124" t="s">
        <v>911</v>
      </c>
      <c r="I1124" t="s">
        <v>240</v>
      </c>
      <c r="J1124">
        <v>2026</v>
      </c>
      <c r="K1124">
        <v>7</v>
      </c>
      <c r="L1124" t="s">
        <v>94</v>
      </c>
      <c r="M1124">
        <v>492.00220124999998</v>
      </c>
      <c r="N1124">
        <v>1</v>
      </c>
      <c r="O1124">
        <v>492.00220124999998</v>
      </c>
      <c r="P1124" t="s">
        <v>615</v>
      </c>
      <c r="Q1124">
        <v>0</v>
      </c>
    </row>
    <row r="1125" spans="1:17" x14ac:dyDescent="0.25">
      <c r="A1125" t="s">
        <v>1005</v>
      </c>
      <c r="B1125" t="s">
        <v>3190</v>
      </c>
      <c r="C1125" t="s">
        <v>133</v>
      </c>
      <c r="D1125" t="s">
        <v>336</v>
      </c>
      <c r="E1125" t="s">
        <v>93</v>
      </c>
      <c r="F1125">
        <v>40700</v>
      </c>
      <c r="G1125" t="s">
        <v>911</v>
      </c>
      <c r="I1125" t="s">
        <v>241</v>
      </c>
      <c r="J1125">
        <v>2026</v>
      </c>
      <c r="K1125">
        <v>7</v>
      </c>
      <c r="L1125" t="s">
        <v>94</v>
      </c>
      <c r="M1125">
        <v>123.0005503125</v>
      </c>
      <c r="N1125">
        <v>1</v>
      </c>
      <c r="O1125">
        <v>123.0005503125</v>
      </c>
      <c r="P1125" t="s">
        <v>615</v>
      </c>
      <c r="Q1125">
        <v>0</v>
      </c>
    </row>
    <row r="1126" spans="1:17" x14ac:dyDescent="0.25">
      <c r="A1126" t="s">
        <v>1005</v>
      </c>
      <c r="B1126" t="s">
        <v>3190</v>
      </c>
      <c r="C1126" t="s">
        <v>133</v>
      </c>
      <c r="D1126" t="s">
        <v>336</v>
      </c>
      <c r="E1126" t="s">
        <v>105</v>
      </c>
      <c r="F1126">
        <v>40700</v>
      </c>
      <c r="G1126" t="s">
        <v>911</v>
      </c>
      <c r="I1126" t="s">
        <v>144</v>
      </c>
      <c r="J1126">
        <v>2026</v>
      </c>
      <c r="K1126">
        <v>7</v>
      </c>
      <c r="L1126" t="s">
        <v>94</v>
      </c>
      <c r="M1126">
        <v>198.701486375</v>
      </c>
      <c r="N1126">
        <v>1</v>
      </c>
      <c r="O1126">
        <v>198.701486375</v>
      </c>
      <c r="P1126" t="s">
        <v>615</v>
      </c>
      <c r="Q1126">
        <v>0</v>
      </c>
    </row>
    <row r="1127" spans="1:17" x14ac:dyDescent="0.25">
      <c r="A1127" t="s">
        <v>1005</v>
      </c>
      <c r="B1127" t="s">
        <v>3190</v>
      </c>
      <c r="C1127" t="s">
        <v>133</v>
      </c>
      <c r="D1127" t="s">
        <v>336</v>
      </c>
      <c r="E1127" t="s">
        <v>105</v>
      </c>
      <c r="F1127">
        <v>40700</v>
      </c>
      <c r="G1127" t="s">
        <v>911</v>
      </c>
      <c r="I1127" t="s">
        <v>158</v>
      </c>
      <c r="J1127">
        <v>2026</v>
      </c>
      <c r="K1127">
        <v>7</v>
      </c>
      <c r="L1127" t="s">
        <v>94</v>
      </c>
      <c r="M1127">
        <v>170.29036762499999</v>
      </c>
      <c r="N1127">
        <v>1</v>
      </c>
      <c r="O1127">
        <v>170.29036762499999</v>
      </c>
      <c r="P1127" t="s">
        <v>615</v>
      </c>
      <c r="Q1127">
        <v>0</v>
      </c>
    </row>
    <row r="1128" spans="1:17" x14ac:dyDescent="0.25">
      <c r="A1128" t="s">
        <v>1005</v>
      </c>
      <c r="B1128" t="s">
        <v>3190</v>
      </c>
      <c r="C1128" t="s">
        <v>133</v>
      </c>
      <c r="D1128" t="s">
        <v>336</v>
      </c>
      <c r="E1128" t="s">
        <v>93</v>
      </c>
      <c r="F1128">
        <v>40700</v>
      </c>
      <c r="G1128" t="s">
        <v>911</v>
      </c>
      <c r="I1128" t="s">
        <v>619</v>
      </c>
      <c r="J1128">
        <v>2026</v>
      </c>
      <c r="K1128">
        <v>7</v>
      </c>
      <c r="L1128" t="s">
        <v>94</v>
      </c>
      <c r="M1128">
        <v>749.58328200000005</v>
      </c>
      <c r="N1128">
        <v>1</v>
      </c>
      <c r="O1128">
        <v>749.58328200000005</v>
      </c>
      <c r="P1128" t="s">
        <v>615</v>
      </c>
      <c r="Q1128">
        <v>1</v>
      </c>
    </row>
    <row r="1129" spans="1:17" x14ac:dyDescent="0.25">
      <c r="A1129" t="s">
        <v>1005</v>
      </c>
      <c r="B1129" t="s">
        <v>3190</v>
      </c>
      <c r="C1129" t="s">
        <v>133</v>
      </c>
      <c r="D1129" t="s">
        <v>336</v>
      </c>
      <c r="E1129" t="s">
        <v>93</v>
      </c>
      <c r="F1129">
        <v>40700</v>
      </c>
      <c r="G1129" t="s">
        <v>911</v>
      </c>
      <c r="I1129" t="s">
        <v>706</v>
      </c>
      <c r="J1129">
        <v>2026</v>
      </c>
      <c r="K1129">
        <v>7</v>
      </c>
      <c r="L1129" t="s">
        <v>94</v>
      </c>
      <c r="M1129">
        <v>124.93054699999999</v>
      </c>
      <c r="N1129">
        <v>1</v>
      </c>
      <c r="O1129">
        <v>124.93054699999999</v>
      </c>
      <c r="P1129" t="s">
        <v>615</v>
      </c>
      <c r="Q1129">
        <v>1</v>
      </c>
    </row>
    <row r="1130" spans="1:17" x14ac:dyDescent="0.25">
      <c r="A1130" t="s">
        <v>1005</v>
      </c>
      <c r="B1130" t="s">
        <v>200</v>
      </c>
      <c r="C1130" t="s">
        <v>133</v>
      </c>
      <c r="D1130" t="s">
        <v>336</v>
      </c>
      <c r="E1130" t="s">
        <v>102</v>
      </c>
      <c r="F1130">
        <v>40700</v>
      </c>
      <c r="G1130" t="s">
        <v>911</v>
      </c>
      <c r="I1130" t="s">
        <v>125</v>
      </c>
      <c r="J1130">
        <v>2026</v>
      </c>
      <c r="K1130">
        <v>7</v>
      </c>
      <c r="L1130" t="s">
        <v>94</v>
      </c>
      <c r="M1130">
        <v>118.06289381250001</v>
      </c>
      <c r="N1130">
        <v>1</v>
      </c>
      <c r="O1130">
        <v>118.06289381250001</v>
      </c>
      <c r="P1130" t="s">
        <v>615</v>
      </c>
      <c r="Q1130">
        <v>1</v>
      </c>
    </row>
    <row r="1131" spans="1:17" x14ac:dyDescent="0.25">
      <c r="A1131" t="s">
        <v>1005</v>
      </c>
      <c r="B1131" t="s">
        <v>200</v>
      </c>
      <c r="C1131" t="s">
        <v>133</v>
      </c>
      <c r="D1131" t="s">
        <v>336</v>
      </c>
      <c r="E1131" t="s">
        <v>93</v>
      </c>
      <c r="F1131">
        <v>40700</v>
      </c>
      <c r="G1131" t="s">
        <v>911</v>
      </c>
      <c r="I1131" t="s">
        <v>658</v>
      </c>
      <c r="J1131">
        <v>2026</v>
      </c>
      <c r="K1131">
        <v>7</v>
      </c>
      <c r="L1131" t="s">
        <v>94</v>
      </c>
      <c r="M1131">
        <v>121.39385256250002</v>
      </c>
      <c r="N1131">
        <v>1</v>
      </c>
      <c r="O1131">
        <v>121.39385256250002</v>
      </c>
      <c r="P1131" t="s">
        <v>615</v>
      </c>
      <c r="Q1131">
        <v>0</v>
      </c>
    </row>
    <row r="1132" spans="1:17" x14ac:dyDescent="0.25">
      <c r="A1132" t="s">
        <v>1005</v>
      </c>
      <c r="B1132" t="s">
        <v>200</v>
      </c>
      <c r="C1132" t="s">
        <v>133</v>
      </c>
      <c r="D1132" t="s">
        <v>336</v>
      </c>
      <c r="E1132" t="s">
        <v>105</v>
      </c>
      <c r="F1132">
        <v>40700</v>
      </c>
      <c r="G1132" t="s">
        <v>911</v>
      </c>
      <c r="I1132" t="s">
        <v>670</v>
      </c>
      <c r="J1132">
        <v>2026</v>
      </c>
      <c r="K1132">
        <v>7</v>
      </c>
      <c r="L1132" t="s">
        <v>94</v>
      </c>
      <c r="M1132">
        <v>99.350743187500001</v>
      </c>
      <c r="N1132">
        <v>1</v>
      </c>
      <c r="O1132">
        <v>99.350743187500001</v>
      </c>
      <c r="P1132" t="s">
        <v>615</v>
      </c>
      <c r="Q1132">
        <v>0</v>
      </c>
    </row>
    <row r="1133" spans="1:17" x14ac:dyDescent="0.25">
      <c r="A1133" t="s">
        <v>1005</v>
      </c>
      <c r="B1133" t="s">
        <v>200</v>
      </c>
      <c r="C1133" t="s">
        <v>133</v>
      </c>
      <c r="D1133" t="s">
        <v>336</v>
      </c>
      <c r="E1133" t="s">
        <v>93</v>
      </c>
      <c r="F1133">
        <v>40700</v>
      </c>
      <c r="G1133" t="s">
        <v>911</v>
      </c>
      <c r="I1133" t="s">
        <v>253</v>
      </c>
      <c r="J1133">
        <v>2026</v>
      </c>
      <c r="K1133">
        <v>7</v>
      </c>
      <c r="L1133" t="s">
        <v>94</v>
      </c>
      <c r="M1133">
        <v>304.50841137499998</v>
      </c>
      <c r="N1133">
        <v>1</v>
      </c>
      <c r="O1133">
        <v>304.50841137499998</v>
      </c>
      <c r="P1133" t="s">
        <v>615</v>
      </c>
      <c r="Q1133">
        <v>0</v>
      </c>
    </row>
    <row r="1134" spans="1:17" x14ac:dyDescent="0.25">
      <c r="A1134" t="s">
        <v>1005</v>
      </c>
      <c r="B1134" t="s">
        <v>200</v>
      </c>
      <c r="C1134" t="s">
        <v>133</v>
      </c>
      <c r="D1134" t="s">
        <v>336</v>
      </c>
      <c r="E1134" t="s">
        <v>104</v>
      </c>
      <c r="F1134">
        <v>40700</v>
      </c>
      <c r="G1134" t="s">
        <v>911</v>
      </c>
      <c r="I1134" t="s">
        <v>120</v>
      </c>
      <c r="J1134">
        <v>2026</v>
      </c>
      <c r="K1134">
        <v>7</v>
      </c>
      <c r="L1134" t="s">
        <v>94</v>
      </c>
      <c r="M1134">
        <v>132.45459499999998</v>
      </c>
      <c r="N1134">
        <v>1</v>
      </c>
      <c r="O1134">
        <v>132.45459499999998</v>
      </c>
      <c r="P1134" t="s">
        <v>615</v>
      </c>
      <c r="Q1134">
        <v>0</v>
      </c>
    </row>
    <row r="1135" spans="1:17" x14ac:dyDescent="0.25">
      <c r="A1135" t="s">
        <v>1005</v>
      </c>
      <c r="B1135" t="s">
        <v>200</v>
      </c>
      <c r="C1135" t="s">
        <v>133</v>
      </c>
      <c r="D1135" t="s">
        <v>336</v>
      </c>
      <c r="E1135" t="s">
        <v>105</v>
      </c>
      <c r="F1135">
        <v>40700</v>
      </c>
      <c r="G1135" t="s">
        <v>911</v>
      </c>
      <c r="I1135" t="s">
        <v>144</v>
      </c>
      <c r="J1135">
        <v>2026</v>
      </c>
      <c r="K1135">
        <v>7</v>
      </c>
      <c r="L1135" t="s">
        <v>94</v>
      </c>
      <c r="M1135">
        <v>298.05222956249997</v>
      </c>
      <c r="N1135">
        <v>1</v>
      </c>
      <c r="O1135">
        <v>298.05222956249997</v>
      </c>
      <c r="P1135" t="s">
        <v>615</v>
      </c>
      <c r="Q1135">
        <v>0</v>
      </c>
    </row>
    <row r="1136" spans="1:17" x14ac:dyDescent="0.25">
      <c r="A1136" t="s">
        <v>1005</v>
      </c>
      <c r="B1136" t="s">
        <v>200</v>
      </c>
      <c r="C1136" t="s">
        <v>133</v>
      </c>
      <c r="D1136" t="s">
        <v>336</v>
      </c>
      <c r="E1136" t="s">
        <v>105</v>
      </c>
      <c r="F1136">
        <v>40700</v>
      </c>
      <c r="G1136" t="s">
        <v>911</v>
      </c>
      <c r="I1136" t="s">
        <v>158</v>
      </c>
      <c r="J1136">
        <v>2026</v>
      </c>
      <c r="K1136">
        <v>7</v>
      </c>
      <c r="L1136" t="s">
        <v>94</v>
      </c>
      <c r="M1136">
        <v>170.29036762499999</v>
      </c>
      <c r="N1136">
        <v>1</v>
      </c>
      <c r="O1136">
        <v>170.29036762499999</v>
      </c>
      <c r="P1136" t="s">
        <v>615</v>
      </c>
      <c r="Q1136">
        <v>0</v>
      </c>
    </row>
    <row r="1137" spans="1:17" x14ac:dyDescent="0.25">
      <c r="A1137" t="s">
        <v>1005</v>
      </c>
      <c r="B1137" t="s">
        <v>203</v>
      </c>
      <c r="C1137" t="s">
        <v>133</v>
      </c>
      <c r="D1137" t="s">
        <v>336</v>
      </c>
      <c r="E1137" t="s">
        <v>93</v>
      </c>
      <c r="F1137">
        <v>40700</v>
      </c>
      <c r="G1137" t="s">
        <v>911</v>
      </c>
      <c r="I1137" t="s">
        <v>658</v>
      </c>
      <c r="J1137">
        <v>2026</v>
      </c>
      <c r="K1137">
        <v>7</v>
      </c>
      <c r="L1137" t="s">
        <v>94</v>
      </c>
      <c r="M1137">
        <v>485.57541025000006</v>
      </c>
      <c r="N1137">
        <v>1</v>
      </c>
      <c r="O1137">
        <v>485.57541025000006</v>
      </c>
      <c r="P1137" t="s">
        <v>615</v>
      </c>
      <c r="Q1137">
        <v>0</v>
      </c>
    </row>
    <row r="1138" spans="1:17" x14ac:dyDescent="0.25">
      <c r="A1138" t="s">
        <v>1005</v>
      </c>
      <c r="B1138" t="s">
        <v>203</v>
      </c>
      <c r="C1138" t="s">
        <v>133</v>
      </c>
      <c r="D1138" t="s">
        <v>336</v>
      </c>
      <c r="E1138" t="s">
        <v>105</v>
      </c>
      <c r="F1138">
        <v>40700</v>
      </c>
      <c r="G1138" t="s">
        <v>911</v>
      </c>
      <c r="I1138" t="s">
        <v>670</v>
      </c>
      <c r="J1138">
        <v>2026</v>
      </c>
      <c r="K1138">
        <v>7</v>
      </c>
      <c r="L1138" t="s">
        <v>94</v>
      </c>
      <c r="M1138">
        <v>99.350743187500001</v>
      </c>
      <c r="N1138">
        <v>1</v>
      </c>
      <c r="O1138">
        <v>99.350743187500001</v>
      </c>
      <c r="P1138" t="s">
        <v>615</v>
      </c>
      <c r="Q1138">
        <v>0</v>
      </c>
    </row>
    <row r="1139" spans="1:17" x14ac:dyDescent="0.25">
      <c r="A1139" t="s">
        <v>1005</v>
      </c>
      <c r="B1139" t="s">
        <v>203</v>
      </c>
      <c r="C1139" t="s">
        <v>133</v>
      </c>
      <c r="D1139" t="s">
        <v>336</v>
      </c>
      <c r="E1139" t="s">
        <v>93</v>
      </c>
      <c r="F1139">
        <v>40700</v>
      </c>
      <c r="G1139" t="s">
        <v>911</v>
      </c>
      <c r="I1139" t="s">
        <v>253</v>
      </c>
      <c r="J1139">
        <v>2026</v>
      </c>
      <c r="K1139">
        <v>7</v>
      </c>
      <c r="L1139" t="s">
        <v>94</v>
      </c>
      <c r="M1139">
        <v>304.50841137499998</v>
      </c>
      <c r="N1139">
        <v>1</v>
      </c>
      <c r="O1139">
        <v>304.50841137499998</v>
      </c>
      <c r="P1139" t="s">
        <v>615</v>
      </c>
      <c r="Q1139">
        <v>0</v>
      </c>
    </row>
    <row r="1140" spans="1:17" x14ac:dyDescent="0.25">
      <c r="A1140" t="s">
        <v>1005</v>
      </c>
      <c r="B1140" t="s">
        <v>203</v>
      </c>
      <c r="C1140" t="s">
        <v>133</v>
      </c>
      <c r="D1140" t="s">
        <v>336</v>
      </c>
      <c r="E1140" t="s">
        <v>104</v>
      </c>
      <c r="F1140">
        <v>40700</v>
      </c>
      <c r="G1140" t="s">
        <v>911</v>
      </c>
      <c r="I1140" t="s">
        <v>120</v>
      </c>
      <c r="J1140">
        <v>2026</v>
      </c>
      <c r="K1140">
        <v>7</v>
      </c>
      <c r="L1140" t="s">
        <v>94</v>
      </c>
      <c r="M1140">
        <v>132.45459499999998</v>
      </c>
      <c r="N1140">
        <v>1</v>
      </c>
      <c r="O1140">
        <v>132.45459499999998</v>
      </c>
      <c r="P1140" t="s">
        <v>615</v>
      </c>
      <c r="Q1140">
        <v>0</v>
      </c>
    </row>
    <row r="1141" spans="1:17" x14ac:dyDescent="0.25">
      <c r="A1141" t="s">
        <v>1005</v>
      </c>
      <c r="B1141" t="s">
        <v>203</v>
      </c>
      <c r="C1141" t="s">
        <v>133</v>
      </c>
      <c r="D1141" t="s">
        <v>336</v>
      </c>
      <c r="E1141" t="s">
        <v>105</v>
      </c>
      <c r="F1141">
        <v>40700</v>
      </c>
      <c r="G1141" t="s">
        <v>911</v>
      </c>
      <c r="I1141" t="s">
        <v>144</v>
      </c>
      <c r="J1141">
        <v>2026</v>
      </c>
      <c r="K1141">
        <v>7</v>
      </c>
      <c r="L1141" t="s">
        <v>94</v>
      </c>
      <c r="M1141">
        <v>99.350743187500001</v>
      </c>
      <c r="N1141">
        <v>1</v>
      </c>
      <c r="O1141">
        <v>99.350743187500001</v>
      </c>
      <c r="P1141" t="s">
        <v>615</v>
      </c>
      <c r="Q1141">
        <v>0</v>
      </c>
    </row>
    <row r="1142" spans="1:17" x14ac:dyDescent="0.25">
      <c r="A1142" t="s">
        <v>1005</v>
      </c>
      <c r="B1142" t="s">
        <v>203</v>
      </c>
      <c r="C1142" t="s">
        <v>133</v>
      </c>
      <c r="D1142" t="s">
        <v>336</v>
      </c>
      <c r="E1142" t="s">
        <v>105</v>
      </c>
      <c r="F1142">
        <v>40700</v>
      </c>
      <c r="G1142" t="s">
        <v>911</v>
      </c>
      <c r="I1142" t="s">
        <v>682</v>
      </c>
      <c r="J1142">
        <v>2026</v>
      </c>
      <c r="K1142">
        <v>7</v>
      </c>
      <c r="L1142" t="s">
        <v>94</v>
      </c>
      <c r="M1142">
        <v>99.350743187500001</v>
      </c>
      <c r="N1142">
        <v>1</v>
      </c>
      <c r="O1142">
        <v>99.350743187500001</v>
      </c>
      <c r="P1142" t="s">
        <v>615</v>
      </c>
      <c r="Q1142">
        <v>0</v>
      </c>
    </row>
    <row r="1143" spans="1:17" x14ac:dyDescent="0.25">
      <c r="A1143" t="s">
        <v>1005</v>
      </c>
      <c r="B1143" t="s">
        <v>204</v>
      </c>
      <c r="C1143" t="s">
        <v>133</v>
      </c>
      <c r="D1143" t="s">
        <v>336</v>
      </c>
      <c r="E1143" t="s">
        <v>93</v>
      </c>
      <c r="F1143">
        <v>40700</v>
      </c>
      <c r="G1143" t="s">
        <v>911</v>
      </c>
      <c r="I1143" t="s">
        <v>658</v>
      </c>
      <c r="J1143">
        <v>2026</v>
      </c>
      <c r="K1143">
        <v>7</v>
      </c>
      <c r="L1143" t="s">
        <v>94</v>
      </c>
      <c r="M1143">
        <v>121.39385256250002</v>
      </c>
      <c r="N1143">
        <v>1</v>
      </c>
      <c r="O1143">
        <v>121.39385256250002</v>
      </c>
      <c r="P1143" t="s">
        <v>615</v>
      </c>
      <c r="Q1143">
        <v>0</v>
      </c>
    </row>
    <row r="1144" spans="1:17" x14ac:dyDescent="0.25">
      <c r="A1144" t="s">
        <v>1005</v>
      </c>
      <c r="B1144" t="s">
        <v>204</v>
      </c>
      <c r="C1144" t="s">
        <v>133</v>
      </c>
      <c r="D1144" t="s">
        <v>336</v>
      </c>
      <c r="E1144" t="s">
        <v>93</v>
      </c>
      <c r="F1144">
        <v>40700</v>
      </c>
      <c r="G1144" t="s">
        <v>911</v>
      </c>
      <c r="I1144" t="s">
        <v>253</v>
      </c>
      <c r="J1144">
        <v>2026</v>
      </c>
      <c r="K1144">
        <v>7</v>
      </c>
      <c r="L1144" t="s">
        <v>94</v>
      </c>
      <c r="M1144">
        <v>304.50841137499998</v>
      </c>
      <c r="N1144">
        <v>1</v>
      </c>
      <c r="O1144">
        <v>304.50841137499998</v>
      </c>
      <c r="P1144" t="s">
        <v>615</v>
      </c>
      <c r="Q1144">
        <v>0</v>
      </c>
    </row>
    <row r="1145" spans="1:17" x14ac:dyDescent="0.25">
      <c r="A1145" t="s">
        <v>1005</v>
      </c>
      <c r="B1145" t="s">
        <v>704</v>
      </c>
      <c r="C1145" t="s">
        <v>133</v>
      </c>
      <c r="D1145" t="s">
        <v>336</v>
      </c>
      <c r="E1145" t="s">
        <v>93</v>
      </c>
      <c r="F1145">
        <v>40700</v>
      </c>
      <c r="G1145" t="s">
        <v>911</v>
      </c>
      <c r="I1145" t="s">
        <v>658</v>
      </c>
      <c r="J1145">
        <v>2026</v>
      </c>
      <c r="K1145">
        <v>7</v>
      </c>
      <c r="L1145" t="s">
        <v>94</v>
      </c>
      <c r="M1145">
        <v>1213.938525625</v>
      </c>
      <c r="N1145">
        <v>1</v>
      </c>
      <c r="O1145">
        <v>1213.938525625</v>
      </c>
      <c r="P1145" t="s">
        <v>615</v>
      </c>
      <c r="Q1145">
        <v>0</v>
      </c>
    </row>
    <row r="1146" spans="1:17" x14ac:dyDescent="0.25">
      <c r="A1146" t="s">
        <v>1005</v>
      </c>
      <c r="B1146" t="s">
        <v>704</v>
      </c>
      <c r="C1146" t="s">
        <v>133</v>
      </c>
      <c r="D1146" t="s">
        <v>336</v>
      </c>
      <c r="E1146" t="s">
        <v>105</v>
      </c>
      <c r="F1146">
        <v>40700</v>
      </c>
      <c r="G1146" t="s">
        <v>911</v>
      </c>
      <c r="I1146" t="s">
        <v>670</v>
      </c>
      <c r="J1146">
        <v>2026</v>
      </c>
      <c r="K1146">
        <v>7</v>
      </c>
      <c r="L1146" t="s">
        <v>94</v>
      </c>
      <c r="M1146">
        <v>99.350743187500001</v>
      </c>
      <c r="N1146">
        <v>1</v>
      </c>
      <c r="O1146">
        <v>99.350743187500001</v>
      </c>
      <c r="P1146" t="s">
        <v>615</v>
      </c>
      <c r="Q1146">
        <v>0</v>
      </c>
    </row>
    <row r="1147" spans="1:17" x14ac:dyDescent="0.25">
      <c r="A1147" t="s">
        <v>1005</v>
      </c>
      <c r="B1147" t="s">
        <v>704</v>
      </c>
      <c r="C1147" t="s">
        <v>133</v>
      </c>
      <c r="D1147" t="s">
        <v>336</v>
      </c>
      <c r="E1147" t="s">
        <v>93</v>
      </c>
      <c r="F1147">
        <v>40700</v>
      </c>
      <c r="G1147" t="s">
        <v>911</v>
      </c>
      <c r="I1147" t="s">
        <v>253</v>
      </c>
      <c r="J1147">
        <v>2026</v>
      </c>
      <c r="K1147">
        <v>7</v>
      </c>
      <c r="L1147" t="s">
        <v>94</v>
      </c>
      <c r="M1147">
        <v>304.50841137499998</v>
      </c>
      <c r="N1147">
        <v>1</v>
      </c>
      <c r="O1147">
        <v>304.50841137499998</v>
      </c>
      <c r="P1147" t="s">
        <v>615</v>
      </c>
      <c r="Q1147">
        <v>0</v>
      </c>
    </row>
    <row r="1148" spans="1:17" x14ac:dyDescent="0.25">
      <c r="A1148" t="s">
        <v>1005</v>
      </c>
      <c r="B1148" t="s">
        <v>705</v>
      </c>
      <c r="C1148" t="s">
        <v>133</v>
      </c>
      <c r="D1148" t="s">
        <v>336</v>
      </c>
      <c r="E1148" t="s">
        <v>102</v>
      </c>
      <c r="F1148">
        <v>40700</v>
      </c>
      <c r="G1148" t="s">
        <v>911</v>
      </c>
      <c r="I1148" t="s">
        <v>125</v>
      </c>
      <c r="J1148">
        <v>2026</v>
      </c>
      <c r="K1148">
        <v>7</v>
      </c>
      <c r="L1148" t="s">
        <v>94</v>
      </c>
      <c r="M1148">
        <v>234.85218575000002</v>
      </c>
      <c r="N1148">
        <v>1</v>
      </c>
      <c r="O1148">
        <v>234.85218575000002</v>
      </c>
      <c r="P1148" t="s">
        <v>615</v>
      </c>
      <c r="Q1148">
        <v>1</v>
      </c>
    </row>
    <row r="1149" spans="1:17" x14ac:dyDescent="0.25">
      <c r="A1149" t="s">
        <v>1005</v>
      </c>
      <c r="B1149" t="s">
        <v>705</v>
      </c>
      <c r="C1149" t="s">
        <v>133</v>
      </c>
      <c r="D1149" t="s">
        <v>336</v>
      </c>
      <c r="E1149" t="s">
        <v>93</v>
      </c>
      <c r="F1149">
        <v>40700</v>
      </c>
      <c r="G1149" t="s">
        <v>911</v>
      </c>
      <c r="I1149" t="s">
        <v>658</v>
      </c>
      <c r="J1149">
        <v>2026</v>
      </c>
      <c r="K1149">
        <v>7</v>
      </c>
      <c r="L1149" t="s">
        <v>94</v>
      </c>
      <c r="M1149">
        <v>1578.1200833124999</v>
      </c>
      <c r="N1149">
        <v>1</v>
      </c>
      <c r="O1149">
        <v>1578.1200833124999</v>
      </c>
      <c r="P1149" t="s">
        <v>615</v>
      </c>
      <c r="Q1149">
        <v>0</v>
      </c>
    </row>
    <row r="1150" spans="1:17" x14ac:dyDescent="0.25">
      <c r="A1150" t="s">
        <v>1005</v>
      </c>
      <c r="B1150" t="s">
        <v>705</v>
      </c>
      <c r="C1150" t="s">
        <v>133</v>
      </c>
      <c r="D1150" t="s">
        <v>336</v>
      </c>
      <c r="E1150" t="s">
        <v>105</v>
      </c>
      <c r="F1150">
        <v>40700</v>
      </c>
      <c r="G1150" t="s">
        <v>911</v>
      </c>
      <c r="I1150" t="s">
        <v>670</v>
      </c>
      <c r="J1150">
        <v>2026</v>
      </c>
      <c r="K1150">
        <v>7</v>
      </c>
      <c r="L1150" t="s">
        <v>94</v>
      </c>
      <c r="M1150">
        <v>99.350743187500001</v>
      </c>
      <c r="N1150">
        <v>1</v>
      </c>
      <c r="O1150">
        <v>99.350743187500001</v>
      </c>
      <c r="P1150" t="s">
        <v>615</v>
      </c>
      <c r="Q1150">
        <v>0</v>
      </c>
    </row>
    <row r="1151" spans="1:17" x14ac:dyDescent="0.25">
      <c r="A1151" t="s">
        <v>1005</v>
      </c>
      <c r="B1151" t="s">
        <v>705</v>
      </c>
      <c r="C1151" t="s">
        <v>133</v>
      </c>
      <c r="D1151" t="s">
        <v>336</v>
      </c>
      <c r="E1151" t="s">
        <v>93</v>
      </c>
      <c r="F1151">
        <v>40700</v>
      </c>
      <c r="G1151" t="s">
        <v>911</v>
      </c>
      <c r="I1151" t="s">
        <v>253</v>
      </c>
      <c r="J1151">
        <v>2026</v>
      </c>
      <c r="K1151">
        <v>7</v>
      </c>
      <c r="L1151" t="s">
        <v>94</v>
      </c>
      <c r="M1151">
        <v>304.50841137499998</v>
      </c>
      <c r="N1151">
        <v>1</v>
      </c>
      <c r="O1151">
        <v>304.50841137499998</v>
      </c>
      <c r="P1151" t="s">
        <v>615</v>
      </c>
      <c r="Q1151">
        <v>0</v>
      </c>
    </row>
    <row r="1152" spans="1:17" x14ac:dyDescent="0.25">
      <c r="A1152" t="s">
        <v>1005</v>
      </c>
      <c r="B1152" t="s">
        <v>705</v>
      </c>
      <c r="C1152" t="s">
        <v>133</v>
      </c>
      <c r="D1152" t="s">
        <v>336</v>
      </c>
      <c r="E1152" t="s">
        <v>104</v>
      </c>
      <c r="F1152">
        <v>40700</v>
      </c>
      <c r="G1152" t="s">
        <v>911</v>
      </c>
      <c r="I1152" t="s">
        <v>120</v>
      </c>
      <c r="J1152">
        <v>2026</v>
      </c>
      <c r="K1152">
        <v>7</v>
      </c>
      <c r="L1152" t="s">
        <v>94</v>
      </c>
      <c r="M1152">
        <v>132.45459499999998</v>
      </c>
      <c r="N1152">
        <v>1</v>
      </c>
      <c r="O1152">
        <v>132.45459499999998</v>
      </c>
      <c r="P1152" t="s">
        <v>615</v>
      </c>
      <c r="Q1152">
        <v>0</v>
      </c>
    </row>
    <row r="1153" spans="1:17" x14ac:dyDescent="0.25">
      <c r="A1153" t="s">
        <v>1005</v>
      </c>
      <c r="B1153" t="s">
        <v>207</v>
      </c>
      <c r="C1153" t="s">
        <v>133</v>
      </c>
      <c r="D1153" t="s">
        <v>336</v>
      </c>
      <c r="E1153" t="s">
        <v>93</v>
      </c>
      <c r="F1153">
        <v>40700</v>
      </c>
      <c r="G1153" t="s">
        <v>911</v>
      </c>
      <c r="I1153" t="s">
        <v>658</v>
      </c>
      <c r="J1153">
        <v>2026</v>
      </c>
      <c r="K1153">
        <v>7</v>
      </c>
      <c r="L1153" t="s">
        <v>94</v>
      </c>
      <c r="M1153">
        <v>606.96926281250001</v>
      </c>
      <c r="N1153">
        <v>1</v>
      </c>
      <c r="O1153">
        <v>606.96926281250001</v>
      </c>
      <c r="P1153" t="s">
        <v>615</v>
      </c>
      <c r="Q1153">
        <v>0</v>
      </c>
    </row>
    <row r="1154" spans="1:17" x14ac:dyDescent="0.25">
      <c r="A1154" t="s">
        <v>1005</v>
      </c>
      <c r="B1154" t="s">
        <v>207</v>
      </c>
      <c r="C1154" t="s">
        <v>133</v>
      </c>
      <c r="D1154" t="s">
        <v>336</v>
      </c>
      <c r="E1154" t="s">
        <v>105</v>
      </c>
      <c r="F1154">
        <v>40700</v>
      </c>
      <c r="G1154" t="s">
        <v>911</v>
      </c>
      <c r="I1154" t="s">
        <v>670</v>
      </c>
      <c r="J1154">
        <v>2026</v>
      </c>
      <c r="K1154">
        <v>7</v>
      </c>
      <c r="L1154" t="s">
        <v>94</v>
      </c>
      <c r="M1154">
        <v>198.701486375</v>
      </c>
      <c r="N1154">
        <v>1</v>
      </c>
      <c r="O1154">
        <v>198.701486375</v>
      </c>
      <c r="P1154" t="s">
        <v>615</v>
      </c>
      <c r="Q1154">
        <v>0</v>
      </c>
    </row>
    <row r="1155" spans="1:17" x14ac:dyDescent="0.25">
      <c r="A1155" t="s">
        <v>1005</v>
      </c>
      <c r="B1155" t="s">
        <v>207</v>
      </c>
      <c r="C1155" t="s">
        <v>133</v>
      </c>
      <c r="D1155" t="s">
        <v>336</v>
      </c>
      <c r="E1155" t="s">
        <v>93</v>
      </c>
      <c r="F1155">
        <v>40700</v>
      </c>
      <c r="G1155" t="s">
        <v>911</v>
      </c>
      <c r="I1155" t="s">
        <v>253</v>
      </c>
      <c r="J1155">
        <v>2026</v>
      </c>
      <c r="K1155">
        <v>7</v>
      </c>
      <c r="L1155" t="s">
        <v>94</v>
      </c>
      <c r="M1155">
        <v>304.50841137499998</v>
      </c>
      <c r="N1155">
        <v>1</v>
      </c>
      <c r="O1155">
        <v>304.50841137499998</v>
      </c>
      <c r="P1155" t="s">
        <v>615</v>
      </c>
      <c r="Q1155">
        <v>0</v>
      </c>
    </row>
    <row r="1156" spans="1:17" x14ac:dyDescent="0.25">
      <c r="A1156" t="s">
        <v>1005</v>
      </c>
      <c r="B1156" t="s">
        <v>207</v>
      </c>
      <c r="C1156" t="s">
        <v>133</v>
      </c>
      <c r="D1156" t="s">
        <v>336</v>
      </c>
      <c r="E1156" t="s">
        <v>105</v>
      </c>
      <c r="F1156">
        <v>40700</v>
      </c>
      <c r="G1156" t="s">
        <v>911</v>
      </c>
      <c r="I1156" t="s">
        <v>144</v>
      </c>
      <c r="J1156">
        <v>2026</v>
      </c>
      <c r="K1156">
        <v>7</v>
      </c>
      <c r="L1156" t="s">
        <v>94</v>
      </c>
      <c r="M1156">
        <v>99.350743187500001</v>
      </c>
      <c r="N1156">
        <v>1</v>
      </c>
      <c r="O1156">
        <v>99.350743187500001</v>
      </c>
      <c r="P1156" t="s">
        <v>615</v>
      </c>
      <c r="Q1156">
        <v>0</v>
      </c>
    </row>
    <row r="1157" spans="1:17" x14ac:dyDescent="0.25">
      <c r="A1157" t="s">
        <v>1005</v>
      </c>
      <c r="B1157" t="s">
        <v>207</v>
      </c>
      <c r="C1157" t="s">
        <v>133</v>
      </c>
      <c r="D1157" t="s">
        <v>336</v>
      </c>
      <c r="E1157" t="s">
        <v>105</v>
      </c>
      <c r="F1157">
        <v>40700</v>
      </c>
      <c r="G1157" t="s">
        <v>911</v>
      </c>
      <c r="I1157" t="s">
        <v>682</v>
      </c>
      <c r="J1157">
        <v>2026</v>
      </c>
      <c r="K1157">
        <v>7</v>
      </c>
      <c r="L1157" t="s">
        <v>94</v>
      </c>
      <c r="M1157">
        <v>99.350743187500001</v>
      </c>
      <c r="N1157">
        <v>1</v>
      </c>
      <c r="O1157">
        <v>99.350743187500001</v>
      </c>
      <c r="P1157" t="s">
        <v>615</v>
      </c>
      <c r="Q1157">
        <v>0</v>
      </c>
    </row>
    <row r="1158" spans="1:17" x14ac:dyDescent="0.25">
      <c r="A1158" t="s">
        <v>1005</v>
      </c>
      <c r="B1158" t="s">
        <v>209</v>
      </c>
      <c r="C1158" t="s">
        <v>133</v>
      </c>
      <c r="D1158" t="s">
        <v>336</v>
      </c>
      <c r="E1158" t="s">
        <v>102</v>
      </c>
      <c r="F1158">
        <v>40700</v>
      </c>
      <c r="G1158" t="s">
        <v>911</v>
      </c>
      <c r="I1158" t="s">
        <v>186</v>
      </c>
      <c r="J1158">
        <v>2026</v>
      </c>
      <c r="K1158">
        <v>7</v>
      </c>
      <c r="L1158" t="s">
        <v>94</v>
      </c>
      <c r="M1158">
        <v>1225.59688125</v>
      </c>
      <c r="N1158">
        <v>1</v>
      </c>
      <c r="O1158">
        <v>1225.59688125</v>
      </c>
      <c r="P1158" t="s">
        <v>615</v>
      </c>
      <c r="Q1158">
        <v>1</v>
      </c>
    </row>
    <row r="1159" spans="1:17" x14ac:dyDescent="0.25">
      <c r="A1159" t="s">
        <v>1005</v>
      </c>
      <c r="B1159" t="s">
        <v>209</v>
      </c>
      <c r="C1159" t="s">
        <v>133</v>
      </c>
      <c r="D1159" t="s">
        <v>336</v>
      </c>
      <c r="E1159" t="s">
        <v>93</v>
      </c>
      <c r="F1159">
        <v>40700</v>
      </c>
      <c r="G1159" t="s">
        <v>911</v>
      </c>
      <c r="I1159" t="s">
        <v>658</v>
      </c>
      <c r="J1159">
        <v>2026</v>
      </c>
      <c r="K1159">
        <v>7</v>
      </c>
      <c r="L1159" t="s">
        <v>94</v>
      </c>
      <c r="M1159">
        <v>485.57541025000006</v>
      </c>
      <c r="N1159">
        <v>1</v>
      </c>
      <c r="O1159">
        <v>485.57541025000006</v>
      </c>
      <c r="P1159" t="s">
        <v>615</v>
      </c>
      <c r="Q1159">
        <v>0</v>
      </c>
    </row>
    <row r="1160" spans="1:17" x14ac:dyDescent="0.25">
      <c r="A1160" t="s">
        <v>1005</v>
      </c>
      <c r="B1160" t="s">
        <v>209</v>
      </c>
      <c r="C1160" t="s">
        <v>133</v>
      </c>
      <c r="D1160" t="s">
        <v>336</v>
      </c>
      <c r="E1160" t="s">
        <v>93</v>
      </c>
      <c r="F1160">
        <v>40700</v>
      </c>
      <c r="G1160" t="s">
        <v>911</v>
      </c>
      <c r="I1160" t="s">
        <v>191</v>
      </c>
      <c r="J1160">
        <v>2026</v>
      </c>
      <c r="K1160">
        <v>7</v>
      </c>
      <c r="L1160" t="s">
        <v>94</v>
      </c>
      <c r="M1160">
        <v>173.97401612499999</v>
      </c>
      <c r="N1160">
        <v>1</v>
      </c>
      <c r="O1160">
        <v>173.97401612499999</v>
      </c>
      <c r="P1160" t="s">
        <v>615</v>
      </c>
      <c r="Q1160">
        <v>1</v>
      </c>
    </row>
    <row r="1161" spans="1:17" x14ac:dyDescent="0.25">
      <c r="A1161" t="s">
        <v>1005</v>
      </c>
      <c r="B1161" t="s">
        <v>209</v>
      </c>
      <c r="C1161" t="s">
        <v>133</v>
      </c>
      <c r="D1161" t="s">
        <v>336</v>
      </c>
      <c r="E1161" t="s">
        <v>93</v>
      </c>
      <c r="F1161">
        <v>40700</v>
      </c>
      <c r="G1161" t="s">
        <v>911</v>
      </c>
      <c r="I1161" t="s">
        <v>166</v>
      </c>
      <c r="J1161">
        <v>2026</v>
      </c>
      <c r="K1161">
        <v>7</v>
      </c>
      <c r="L1161" t="s">
        <v>94</v>
      </c>
      <c r="M1161">
        <v>166.783064</v>
      </c>
      <c r="N1161">
        <v>1</v>
      </c>
      <c r="O1161">
        <v>166.783064</v>
      </c>
      <c r="P1161" t="s">
        <v>615</v>
      </c>
      <c r="Q1161">
        <v>1</v>
      </c>
    </row>
    <row r="1162" spans="1:17" x14ac:dyDescent="0.25">
      <c r="A1162" t="s">
        <v>1005</v>
      </c>
      <c r="B1162" t="s">
        <v>209</v>
      </c>
      <c r="C1162" t="s">
        <v>133</v>
      </c>
      <c r="D1162" t="s">
        <v>336</v>
      </c>
      <c r="E1162" t="s">
        <v>105</v>
      </c>
      <c r="F1162">
        <v>40700</v>
      </c>
      <c r="G1162" t="s">
        <v>911</v>
      </c>
      <c r="I1162" t="s">
        <v>670</v>
      </c>
      <c r="J1162">
        <v>2026</v>
      </c>
      <c r="K1162">
        <v>7</v>
      </c>
      <c r="L1162" t="s">
        <v>94</v>
      </c>
      <c r="M1162">
        <v>99.350743187500001</v>
      </c>
      <c r="N1162">
        <v>1</v>
      </c>
      <c r="O1162">
        <v>99.350743187500001</v>
      </c>
      <c r="P1162" t="s">
        <v>615</v>
      </c>
      <c r="Q1162">
        <v>0</v>
      </c>
    </row>
    <row r="1163" spans="1:17" x14ac:dyDescent="0.25">
      <c r="A1163" t="s">
        <v>1005</v>
      </c>
      <c r="B1163" t="s">
        <v>209</v>
      </c>
      <c r="C1163" t="s">
        <v>133</v>
      </c>
      <c r="D1163" t="s">
        <v>336</v>
      </c>
      <c r="E1163" t="s">
        <v>93</v>
      </c>
      <c r="F1163">
        <v>40700</v>
      </c>
      <c r="G1163" t="s">
        <v>911</v>
      </c>
      <c r="I1163" t="s">
        <v>168</v>
      </c>
      <c r="J1163">
        <v>2026</v>
      </c>
      <c r="K1163">
        <v>7</v>
      </c>
      <c r="L1163" t="s">
        <v>94</v>
      </c>
      <c r="M1163">
        <v>123.0005503125</v>
      </c>
      <c r="N1163">
        <v>1</v>
      </c>
      <c r="O1163">
        <v>123.0005503125</v>
      </c>
      <c r="P1163" t="s">
        <v>615</v>
      </c>
      <c r="Q1163">
        <v>0</v>
      </c>
    </row>
    <row r="1164" spans="1:17" x14ac:dyDescent="0.25">
      <c r="A1164" t="s">
        <v>1005</v>
      </c>
      <c r="B1164" t="s">
        <v>209</v>
      </c>
      <c r="C1164" t="s">
        <v>133</v>
      </c>
      <c r="D1164" t="s">
        <v>336</v>
      </c>
      <c r="E1164" t="s">
        <v>93</v>
      </c>
      <c r="F1164">
        <v>40700</v>
      </c>
      <c r="G1164" t="s">
        <v>911</v>
      </c>
      <c r="I1164" t="s">
        <v>169</v>
      </c>
      <c r="J1164">
        <v>2026</v>
      </c>
      <c r="K1164">
        <v>7</v>
      </c>
      <c r="L1164" t="s">
        <v>94</v>
      </c>
      <c r="M1164">
        <v>147.59086343749999</v>
      </c>
      <c r="N1164">
        <v>1</v>
      </c>
      <c r="O1164">
        <v>147.59086343749999</v>
      </c>
      <c r="P1164" t="s">
        <v>615</v>
      </c>
      <c r="Q1164">
        <v>0</v>
      </c>
    </row>
    <row r="1165" spans="1:17" x14ac:dyDescent="0.25">
      <c r="A1165" t="s">
        <v>1005</v>
      </c>
      <c r="B1165" t="s">
        <v>209</v>
      </c>
      <c r="C1165" t="s">
        <v>133</v>
      </c>
      <c r="D1165" t="s">
        <v>336</v>
      </c>
      <c r="E1165" t="s">
        <v>93</v>
      </c>
      <c r="F1165">
        <v>40700</v>
      </c>
      <c r="G1165" t="s">
        <v>911</v>
      </c>
      <c r="I1165" t="s">
        <v>253</v>
      </c>
      <c r="J1165">
        <v>2026</v>
      </c>
      <c r="K1165">
        <v>7</v>
      </c>
      <c r="L1165" t="s">
        <v>94</v>
      </c>
      <c r="M1165">
        <v>304.50841137499998</v>
      </c>
      <c r="N1165">
        <v>1</v>
      </c>
      <c r="O1165">
        <v>304.50841137499998</v>
      </c>
      <c r="P1165" t="s">
        <v>615</v>
      </c>
      <c r="Q1165">
        <v>0</v>
      </c>
    </row>
    <row r="1166" spans="1:17" x14ac:dyDescent="0.25">
      <c r="A1166" t="s">
        <v>1005</v>
      </c>
      <c r="B1166" t="s">
        <v>209</v>
      </c>
      <c r="C1166" t="s">
        <v>133</v>
      </c>
      <c r="D1166" t="s">
        <v>336</v>
      </c>
      <c r="E1166" t="s">
        <v>105</v>
      </c>
      <c r="F1166">
        <v>40700</v>
      </c>
      <c r="G1166" t="s">
        <v>911</v>
      </c>
      <c r="I1166" t="s">
        <v>144</v>
      </c>
      <c r="J1166">
        <v>2026</v>
      </c>
      <c r="K1166">
        <v>7</v>
      </c>
      <c r="L1166" t="s">
        <v>94</v>
      </c>
      <c r="M1166">
        <v>99.350743187500001</v>
      </c>
      <c r="N1166">
        <v>1</v>
      </c>
      <c r="O1166">
        <v>99.350743187500001</v>
      </c>
      <c r="P1166" t="s">
        <v>615</v>
      </c>
      <c r="Q1166">
        <v>0</v>
      </c>
    </row>
    <row r="1167" spans="1:17" x14ac:dyDescent="0.25">
      <c r="A1167" t="s">
        <v>1005</v>
      </c>
      <c r="B1167" t="s">
        <v>209</v>
      </c>
      <c r="C1167" t="s">
        <v>133</v>
      </c>
      <c r="D1167" t="s">
        <v>336</v>
      </c>
      <c r="E1167" t="s">
        <v>105</v>
      </c>
      <c r="F1167">
        <v>40700</v>
      </c>
      <c r="G1167" t="s">
        <v>911</v>
      </c>
      <c r="I1167" t="s">
        <v>158</v>
      </c>
      <c r="J1167">
        <v>2026</v>
      </c>
      <c r="K1167">
        <v>7</v>
      </c>
      <c r="L1167" t="s">
        <v>94</v>
      </c>
      <c r="M1167">
        <v>170.29036762499999</v>
      </c>
      <c r="N1167">
        <v>1</v>
      </c>
      <c r="O1167">
        <v>170.29036762499999</v>
      </c>
      <c r="P1167" t="s">
        <v>615</v>
      </c>
      <c r="Q1167">
        <v>0</v>
      </c>
    </row>
    <row r="1168" spans="1:17" x14ac:dyDescent="0.25">
      <c r="A1168" t="s">
        <v>1005</v>
      </c>
      <c r="B1168" t="s">
        <v>209</v>
      </c>
      <c r="C1168" t="s">
        <v>133</v>
      </c>
      <c r="D1168" t="s">
        <v>336</v>
      </c>
      <c r="E1168" t="s">
        <v>93</v>
      </c>
      <c r="F1168">
        <v>40700</v>
      </c>
      <c r="G1168" t="s">
        <v>911</v>
      </c>
      <c r="I1168" t="s">
        <v>619</v>
      </c>
      <c r="J1168">
        <v>2026</v>
      </c>
      <c r="K1168">
        <v>7</v>
      </c>
      <c r="L1168" t="s">
        <v>94</v>
      </c>
      <c r="M1168">
        <v>124.93054699999999</v>
      </c>
      <c r="N1168">
        <v>1</v>
      </c>
      <c r="O1168">
        <v>124.93054699999999</v>
      </c>
      <c r="P1168" t="s">
        <v>615</v>
      </c>
      <c r="Q1168">
        <v>1</v>
      </c>
    </row>
    <row r="1169" spans="1:17" x14ac:dyDescent="0.25">
      <c r="A1169" t="s">
        <v>1005</v>
      </c>
      <c r="B1169" t="s">
        <v>209</v>
      </c>
      <c r="C1169" t="s">
        <v>133</v>
      </c>
      <c r="D1169" t="s">
        <v>336</v>
      </c>
      <c r="E1169" t="s">
        <v>93</v>
      </c>
      <c r="F1169">
        <v>40700</v>
      </c>
      <c r="G1169" t="s">
        <v>911</v>
      </c>
      <c r="I1169" t="s">
        <v>706</v>
      </c>
      <c r="J1169">
        <v>2026</v>
      </c>
      <c r="K1169">
        <v>7</v>
      </c>
      <c r="L1169" t="s">
        <v>94</v>
      </c>
      <c r="M1169">
        <v>124.93054699999999</v>
      </c>
      <c r="N1169">
        <v>1</v>
      </c>
      <c r="O1169">
        <v>124.93054699999999</v>
      </c>
      <c r="P1169" t="s">
        <v>615</v>
      </c>
      <c r="Q1169">
        <v>1</v>
      </c>
    </row>
    <row r="1170" spans="1:17" x14ac:dyDescent="0.25">
      <c r="A1170" t="s">
        <v>1005</v>
      </c>
      <c r="B1170" t="s">
        <v>210</v>
      </c>
      <c r="C1170" t="s">
        <v>133</v>
      </c>
      <c r="D1170" t="s">
        <v>336</v>
      </c>
      <c r="E1170" t="s">
        <v>102</v>
      </c>
      <c r="F1170">
        <v>40700</v>
      </c>
      <c r="G1170" t="s">
        <v>911</v>
      </c>
      <c r="I1170" t="s">
        <v>186</v>
      </c>
      <c r="J1170">
        <v>2026</v>
      </c>
      <c r="K1170">
        <v>7</v>
      </c>
      <c r="L1170" t="s">
        <v>94</v>
      </c>
      <c r="M1170">
        <v>462.01377556249997</v>
      </c>
      <c r="N1170">
        <v>1</v>
      </c>
      <c r="O1170">
        <v>462.01377556249997</v>
      </c>
      <c r="P1170" t="s">
        <v>615</v>
      </c>
      <c r="Q1170">
        <v>1</v>
      </c>
    </row>
    <row r="1171" spans="1:17" x14ac:dyDescent="0.25">
      <c r="A1171" t="s">
        <v>1005</v>
      </c>
      <c r="B1171" t="s">
        <v>210</v>
      </c>
      <c r="C1171" t="s">
        <v>133</v>
      </c>
      <c r="D1171" t="s">
        <v>336</v>
      </c>
      <c r="E1171" t="s">
        <v>93</v>
      </c>
      <c r="F1171">
        <v>40700</v>
      </c>
      <c r="G1171" t="s">
        <v>911</v>
      </c>
      <c r="I1171" t="s">
        <v>658</v>
      </c>
      <c r="J1171">
        <v>2026</v>
      </c>
      <c r="K1171">
        <v>7</v>
      </c>
      <c r="L1171" t="s">
        <v>94</v>
      </c>
      <c r="M1171">
        <v>121.39385256250002</v>
      </c>
      <c r="N1171">
        <v>1</v>
      </c>
      <c r="O1171">
        <v>121.39385256250002</v>
      </c>
      <c r="P1171" t="s">
        <v>615</v>
      </c>
      <c r="Q1171">
        <v>0</v>
      </c>
    </row>
    <row r="1172" spans="1:17" x14ac:dyDescent="0.25">
      <c r="A1172" t="s">
        <v>1005</v>
      </c>
      <c r="B1172" t="s">
        <v>210</v>
      </c>
      <c r="C1172" t="s">
        <v>133</v>
      </c>
      <c r="D1172" t="s">
        <v>336</v>
      </c>
      <c r="E1172" t="s">
        <v>105</v>
      </c>
      <c r="F1172">
        <v>40700</v>
      </c>
      <c r="G1172" t="s">
        <v>911</v>
      </c>
      <c r="I1172" t="s">
        <v>670</v>
      </c>
      <c r="J1172">
        <v>2026</v>
      </c>
      <c r="K1172">
        <v>7</v>
      </c>
      <c r="L1172" t="s">
        <v>94</v>
      </c>
      <c r="M1172">
        <v>496.75371593750003</v>
      </c>
      <c r="N1172">
        <v>1</v>
      </c>
      <c r="O1172">
        <v>496.75371593750003</v>
      </c>
      <c r="P1172" t="s">
        <v>615</v>
      </c>
      <c r="Q1172">
        <v>0</v>
      </c>
    </row>
    <row r="1173" spans="1:17" x14ac:dyDescent="0.25">
      <c r="A1173" t="s">
        <v>1005</v>
      </c>
      <c r="B1173" t="s">
        <v>210</v>
      </c>
      <c r="C1173" t="s">
        <v>133</v>
      </c>
      <c r="D1173" t="s">
        <v>336</v>
      </c>
      <c r="E1173" t="s">
        <v>102</v>
      </c>
      <c r="F1173">
        <v>40700</v>
      </c>
      <c r="G1173" t="s">
        <v>911</v>
      </c>
      <c r="I1173" t="s">
        <v>537</v>
      </c>
      <c r="J1173">
        <v>2026</v>
      </c>
      <c r="K1173">
        <v>7</v>
      </c>
      <c r="L1173" t="s">
        <v>94</v>
      </c>
      <c r="M1173">
        <v>442.16518018749991</v>
      </c>
      <c r="N1173">
        <v>1</v>
      </c>
      <c r="O1173">
        <v>442.16518018749991</v>
      </c>
      <c r="P1173" t="s">
        <v>615</v>
      </c>
      <c r="Q1173">
        <v>1</v>
      </c>
    </row>
    <row r="1174" spans="1:17" x14ac:dyDescent="0.25">
      <c r="A1174" t="s">
        <v>1005</v>
      </c>
      <c r="B1174" t="s">
        <v>210</v>
      </c>
      <c r="C1174" t="s">
        <v>133</v>
      </c>
      <c r="D1174" t="s">
        <v>336</v>
      </c>
      <c r="E1174" t="s">
        <v>93</v>
      </c>
      <c r="F1174">
        <v>40700</v>
      </c>
      <c r="G1174" t="s">
        <v>911</v>
      </c>
      <c r="I1174" t="s">
        <v>142</v>
      </c>
      <c r="J1174">
        <v>2026</v>
      </c>
      <c r="K1174">
        <v>7</v>
      </c>
      <c r="L1174" t="s">
        <v>94</v>
      </c>
      <c r="M1174">
        <v>369.00165093749996</v>
      </c>
      <c r="N1174">
        <v>1</v>
      </c>
      <c r="O1174">
        <v>369.00165093749996</v>
      </c>
      <c r="P1174" t="s">
        <v>615</v>
      </c>
      <c r="Q1174">
        <v>0</v>
      </c>
    </row>
    <row r="1175" spans="1:17" x14ac:dyDescent="0.25">
      <c r="A1175" t="s">
        <v>1005</v>
      </c>
      <c r="B1175" t="s">
        <v>210</v>
      </c>
      <c r="C1175" t="s">
        <v>133</v>
      </c>
      <c r="D1175" t="s">
        <v>336</v>
      </c>
      <c r="E1175" t="s">
        <v>93</v>
      </c>
      <c r="F1175">
        <v>40700</v>
      </c>
      <c r="G1175" t="s">
        <v>911</v>
      </c>
      <c r="I1175" t="s">
        <v>253</v>
      </c>
      <c r="J1175">
        <v>2026</v>
      </c>
      <c r="K1175">
        <v>7</v>
      </c>
      <c r="L1175" t="s">
        <v>94</v>
      </c>
      <c r="M1175">
        <v>304.50841137499998</v>
      </c>
      <c r="N1175">
        <v>1</v>
      </c>
      <c r="O1175">
        <v>304.50841137499998</v>
      </c>
      <c r="P1175" t="s">
        <v>615</v>
      </c>
      <c r="Q1175">
        <v>0</v>
      </c>
    </row>
    <row r="1176" spans="1:17" x14ac:dyDescent="0.25">
      <c r="A1176" t="s">
        <v>1005</v>
      </c>
      <c r="B1176" t="s">
        <v>211</v>
      </c>
      <c r="C1176" t="s">
        <v>133</v>
      </c>
      <c r="D1176" t="s">
        <v>336</v>
      </c>
      <c r="E1176" t="s">
        <v>93</v>
      </c>
      <c r="F1176">
        <v>40700</v>
      </c>
      <c r="G1176" t="s">
        <v>911</v>
      </c>
      <c r="I1176" t="s">
        <v>2482</v>
      </c>
      <c r="J1176">
        <v>2026</v>
      </c>
      <c r="K1176">
        <v>7</v>
      </c>
      <c r="L1176" t="s">
        <v>94</v>
      </c>
      <c r="M1176">
        <v>27.7547239375</v>
      </c>
      <c r="N1176">
        <v>1</v>
      </c>
      <c r="O1176">
        <v>27.7547239375</v>
      </c>
      <c r="P1176" t="s">
        <v>615</v>
      </c>
      <c r="Q1176">
        <v>0</v>
      </c>
    </row>
    <row r="1177" spans="1:17" x14ac:dyDescent="0.25">
      <c r="A1177" t="s">
        <v>1005</v>
      </c>
      <c r="B1177" t="s">
        <v>211</v>
      </c>
      <c r="C1177" t="s">
        <v>133</v>
      </c>
      <c r="D1177" t="s">
        <v>336</v>
      </c>
      <c r="E1177" t="s">
        <v>102</v>
      </c>
      <c r="F1177">
        <v>40700</v>
      </c>
      <c r="G1177" t="s">
        <v>911</v>
      </c>
      <c r="I1177" t="s">
        <v>125</v>
      </c>
      <c r="J1177">
        <v>2026</v>
      </c>
      <c r="K1177">
        <v>7</v>
      </c>
      <c r="L1177" t="s">
        <v>94</v>
      </c>
      <c r="M1177">
        <v>118.06289381250001</v>
      </c>
      <c r="N1177">
        <v>1</v>
      </c>
      <c r="O1177">
        <v>118.06289381250001</v>
      </c>
      <c r="P1177" t="s">
        <v>615</v>
      </c>
      <c r="Q1177">
        <v>1</v>
      </c>
    </row>
    <row r="1178" spans="1:17" x14ac:dyDescent="0.25">
      <c r="A1178" t="s">
        <v>1005</v>
      </c>
      <c r="B1178" t="s">
        <v>211</v>
      </c>
      <c r="C1178" t="s">
        <v>133</v>
      </c>
      <c r="D1178" t="s">
        <v>336</v>
      </c>
      <c r="E1178" t="s">
        <v>93</v>
      </c>
      <c r="F1178">
        <v>40700</v>
      </c>
      <c r="G1178" t="s">
        <v>911</v>
      </c>
      <c r="I1178" t="s">
        <v>658</v>
      </c>
      <c r="J1178">
        <v>2026</v>
      </c>
      <c r="K1178">
        <v>7</v>
      </c>
      <c r="L1178" t="s">
        <v>94</v>
      </c>
      <c r="M1178">
        <v>121.39385256250002</v>
      </c>
      <c r="N1178">
        <v>1</v>
      </c>
      <c r="O1178">
        <v>121.39385256250002</v>
      </c>
      <c r="P1178" t="s">
        <v>615</v>
      </c>
      <c r="Q1178">
        <v>0</v>
      </c>
    </row>
    <row r="1179" spans="1:17" x14ac:dyDescent="0.25">
      <c r="A1179" t="s">
        <v>1005</v>
      </c>
      <c r="B1179" t="s">
        <v>211</v>
      </c>
      <c r="C1179" t="s">
        <v>133</v>
      </c>
      <c r="D1179" t="s">
        <v>336</v>
      </c>
      <c r="E1179" t="s">
        <v>105</v>
      </c>
      <c r="F1179">
        <v>40700</v>
      </c>
      <c r="G1179" t="s">
        <v>911</v>
      </c>
      <c r="I1179" t="s">
        <v>670</v>
      </c>
      <c r="J1179">
        <v>2026</v>
      </c>
      <c r="K1179">
        <v>7</v>
      </c>
      <c r="L1179" t="s">
        <v>94</v>
      </c>
      <c r="M1179">
        <v>99.350743187500001</v>
      </c>
      <c r="N1179">
        <v>1</v>
      </c>
      <c r="O1179">
        <v>99.350743187500001</v>
      </c>
      <c r="P1179" t="s">
        <v>615</v>
      </c>
      <c r="Q1179">
        <v>0</v>
      </c>
    </row>
    <row r="1180" spans="1:17" x14ac:dyDescent="0.25">
      <c r="A1180" t="s">
        <v>1005</v>
      </c>
      <c r="B1180" t="s">
        <v>211</v>
      </c>
      <c r="C1180" t="s">
        <v>133</v>
      </c>
      <c r="D1180" t="s">
        <v>336</v>
      </c>
      <c r="E1180" t="s">
        <v>93</v>
      </c>
      <c r="F1180">
        <v>40700</v>
      </c>
      <c r="G1180" t="s">
        <v>911</v>
      </c>
      <c r="I1180" t="s">
        <v>253</v>
      </c>
      <c r="J1180">
        <v>2026</v>
      </c>
      <c r="K1180">
        <v>7</v>
      </c>
      <c r="L1180" t="s">
        <v>94</v>
      </c>
      <c r="M1180">
        <v>304.50841137499998</v>
      </c>
      <c r="N1180">
        <v>1</v>
      </c>
      <c r="O1180">
        <v>304.50841137499998</v>
      </c>
      <c r="P1180" t="s">
        <v>615</v>
      </c>
      <c r="Q1180">
        <v>0</v>
      </c>
    </row>
    <row r="1181" spans="1:17" x14ac:dyDescent="0.25">
      <c r="A1181" t="s">
        <v>1005</v>
      </c>
      <c r="B1181" t="s">
        <v>211</v>
      </c>
      <c r="C1181" t="s">
        <v>133</v>
      </c>
      <c r="D1181" t="s">
        <v>336</v>
      </c>
      <c r="E1181" t="s">
        <v>101</v>
      </c>
      <c r="F1181">
        <v>40700</v>
      </c>
      <c r="G1181" t="s">
        <v>911</v>
      </c>
      <c r="I1181" t="s">
        <v>269</v>
      </c>
      <c r="J1181">
        <v>2026</v>
      </c>
      <c r="K1181">
        <v>7</v>
      </c>
      <c r="L1181" t="s">
        <v>94</v>
      </c>
      <c r="M1181">
        <v>460.48607499999997</v>
      </c>
      <c r="N1181">
        <v>1</v>
      </c>
      <c r="O1181">
        <v>460.48607499999997</v>
      </c>
      <c r="P1181" t="s">
        <v>615</v>
      </c>
      <c r="Q1181">
        <v>1</v>
      </c>
    </row>
    <row r="1182" spans="1:17" x14ac:dyDescent="0.25">
      <c r="A1182" t="s">
        <v>1005</v>
      </c>
      <c r="B1182" t="s">
        <v>211</v>
      </c>
      <c r="C1182" t="s">
        <v>133</v>
      </c>
      <c r="D1182" t="s">
        <v>336</v>
      </c>
      <c r="E1182" t="s">
        <v>104</v>
      </c>
      <c r="F1182">
        <v>40700</v>
      </c>
      <c r="G1182" t="s">
        <v>911</v>
      </c>
      <c r="I1182" t="s">
        <v>120</v>
      </c>
      <c r="J1182">
        <v>2026</v>
      </c>
      <c r="K1182">
        <v>7</v>
      </c>
      <c r="L1182" t="s">
        <v>94</v>
      </c>
      <c r="M1182">
        <v>132.45459499999998</v>
      </c>
      <c r="N1182">
        <v>1</v>
      </c>
      <c r="O1182">
        <v>132.45459499999998</v>
      </c>
      <c r="P1182" t="s">
        <v>615</v>
      </c>
      <c r="Q1182">
        <v>0</v>
      </c>
    </row>
    <row r="1183" spans="1:17" x14ac:dyDescent="0.25">
      <c r="A1183" t="s">
        <v>1005</v>
      </c>
      <c r="B1183" t="s">
        <v>211</v>
      </c>
      <c r="C1183" t="s">
        <v>133</v>
      </c>
      <c r="D1183" t="s">
        <v>336</v>
      </c>
      <c r="E1183" t="s">
        <v>105</v>
      </c>
      <c r="F1183">
        <v>40700</v>
      </c>
      <c r="G1183" t="s">
        <v>911</v>
      </c>
      <c r="I1183" t="s">
        <v>158</v>
      </c>
      <c r="J1183">
        <v>2026</v>
      </c>
      <c r="K1183">
        <v>7</v>
      </c>
      <c r="L1183" t="s">
        <v>94</v>
      </c>
      <c r="M1183">
        <v>170.29036762499999</v>
      </c>
      <c r="N1183">
        <v>1</v>
      </c>
      <c r="O1183">
        <v>170.29036762499999</v>
      </c>
      <c r="P1183" t="s">
        <v>615</v>
      </c>
      <c r="Q1183">
        <v>0</v>
      </c>
    </row>
    <row r="1184" spans="1:17" x14ac:dyDescent="0.25">
      <c r="A1184" t="s">
        <v>1005</v>
      </c>
      <c r="B1184" t="s">
        <v>212</v>
      </c>
      <c r="C1184" t="s">
        <v>133</v>
      </c>
      <c r="D1184" t="s">
        <v>336</v>
      </c>
      <c r="E1184" t="s">
        <v>102</v>
      </c>
      <c r="F1184">
        <v>40700</v>
      </c>
      <c r="G1184" t="s">
        <v>911</v>
      </c>
      <c r="I1184" t="s">
        <v>186</v>
      </c>
      <c r="J1184">
        <v>2026</v>
      </c>
      <c r="K1184">
        <v>7</v>
      </c>
      <c r="L1184" t="s">
        <v>94</v>
      </c>
      <c r="M1184">
        <v>152.1366424375</v>
      </c>
      <c r="N1184">
        <v>1</v>
      </c>
      <c r="O1184">
        <v>152.1366424375</v>
      </c>
      <c r="P1184" t="s">
        <v>615</v>
      </c>
      <c r="Q1184">
        <v>1</v>
      </c>
    </row>
    <row r="1185" spans="1:17" x14ac:dyDescent="0.25">
      <c r="A1185" t="s">
        <v>1005</v>
      </c>
      <c r="B1185" t="s">
        <v>212</v>
      </c>
      <c r="C1185" t="s">
        <v>133</v>
      </c>
      <c r="D1185" t="s">
        <v>336</v>
      </c>
      <c r="E1185" t="s">
        <v>93</v>
      </c>
      <c r="F1185">
        <v>40700</v>
      </c>
      <c r="G1185" t="s">
        <v>911</v>
      </c>
      <c r="I1185" t="s">
        <v>658</v>
      </c>
      <c r="J1185">
        <v>2026</v>
      </c>
      <c r="K1185">
        <v>7</v>
      </c>
      <c r="L1185" t="s">
        <v>94</v>
      </c>
      <c r="M1185">
        <v>242.78770512500003</v>
      </c>
      <c r="N1185">
        <v>1</v>
      </c>
      <c r="O1185">
        <v>242.78770512500003</v>
      </c>
      <c r="P1185" t="s">
        <v>615</v>
      </c>
      <c r="Q1185">
        <v>0</v>
      </c>
    </row>
    <row r="1186" spans="1:17" x14ac:dyDescent="0.25">
      <c r="A1186" t="s">
        <v>1005</v>
      </c>
      <c r="B1186" t="s">
        <v>212</v>
      </c>
      <c r="C1186" t="s">
        <v>133</v>
      </c>
      <c r="D1186" t="s">
        <v>336</v>
      </c>
      <c r="E1186" t="s">
        <v>93</v>
      </c>
      <c r="F1186">
        <v>40700</v>
      </c>
      <c r="G1186" t="s">
        <v>911</v>
      </c>
      <c r="I1186" t="s">
        <v>191</v>
      </c>
      <c r="J1186">
        <v>2026</v>
      </c>
      <c r="K1186">
        <v>7</v>
      </c>
      <c r="L1186" t="s">
        <v>94</v>
      </c>
      <c r="M1186">
        <v>173.97401612499999</v>
      </c>
      <c r="N1186">
        <v>1</v>
      </c>
      <c r="O1186">
        <v>173.97401612499999</v>
      </c>
      <c r="P1186" t="s">
        <v>615</v>
      </c>
      <c r="Q1186">
        <v>1</v>
      </c>
    </row>
    <row r="1187" spans="1:17" x14ac:dyDescent="0.25">
      <c r="A1187" t="s">
        <v>1005</v>
      </c>
      <c r="B1187" t="s">
        <v>212</v>
      </c>
      <c r="C1187" t="s">
        <v>133</v>
      </c>
      <c r="D1187" t="s">
        <v>336</v>
      </c>
      <c r="E1187" t="s">
        <v>103</v>
      </c>
      <c r="F1187">
        <v>40700</v>
      </c>
      <c r="G1187" t="s">
        <v>911</v>
      </c>
      <c r="I1187" t="s">
        <v>674</v>
      </c>
      <c r="J1187">
        <v>2026</v>
      </c>
      <c r="K1187">
        <v>7</v>
      </c>
      <c r="L1187" t="s">
        <v>94</v>
      </c>
      <c r="M1187">
        <v>6.054507375</v>
      </c>
      <c r="N1187">
        <v>1</v>
      </c>
      <c r="O1187">
        <v>6.054507375</v>
      </c>
      <c r="P1187" t="s">
        <v>615</v>
      </c>
      <c r="Q1187">
        <v>0</v>
      </c>
    </row>
    <row r="1188" spans="1:17" x14ac:dyDescent="0.25">
      <c r="A1188" t="s">
        <v>1005</v>
      </c>
      <c r="B1188" t="s">
        <v>212</v>
      </c>
      <c r="C1188" t="s">
        <v>133</v>
      </c>
      <c r="D1188" t="s">
        <v>336</v>
      </c>
      <c r="E1188" t="s">
        <v>105</v>
      </c>
      <c r="F1188">
        <v>40700</v>
      </c>
      <c r="G1188" t="s">
        <v>911</v>
      </c>
      <c r="I1188" t="s">
        <v>670</v>
      </c>
      <c r="J1188">
        <v>2026</v>
      </c>
      <c r="K1188">
        <v>7</v>
      </c>
      <c r="L1188" t="s">
        <v>94</v>
      </c>
      <c r="M1188">
        <v>99.350743187500001</v>
      </c>
      <c r="N1188">
        <v>1</v>
      </c>
      <c r="O1188">
        <v>99.350743187500001</v>
      </c>
      <c r="P1188" t="s">
        <v>615</v>
      </c>
      <c r="Q1188">
        <v>0</v>
      </c>
    </row>
    <row r="1189" spans="1:17" x14ac:dyDescent="0.25">
      <c r="A1189" t="s">
        <v>1005</v>
      </c>
      <c r="B1189" t="s">
        <v>212</v>
      </c>
      <c r="C1189" t="s">
        <v>133</v>
      </c>
      <c r="D1189" t="s">
        <v>336</v>
      </c>
      <c r="E1189" t="s">
        <v>93</v>
      </c>
      <c r="F1189">
        <v>40700</v>
      </c>
      <c r="G1189" t="s">
        <v>911</v>
      </c>
      <c r="I1189" t="s">
        <v>168</v>
      </c>
      <c r="J1189">
        <v>2026</v>
      </c>
      <c r="K1189">
        <v>7</v>
      </c>
      <c r="L1189" t="s">
        <v>94</v>
      </c>
      <c r="M1189">
        <v>123.0005503125</v>
      </c>
      <c r="N1189">
        <v>1</v>
      </c>
      <c r="O1189">
        <v>123.0005503125</v>
      </c>
      <c r="P1189" t="s">
        <v>615</v>
      </c>
      <c r="Q1189">
        <v>0</v>
      </c>
    </row>
    <row r="1190" spans="1:17" x14ac:dyDescent="0.25">
      <c r="A1190" t="s">
        <v>1005</v>
      </c>
      <c r="B1190" t="s">
        <v>212</v>
      </c>
      <c r="C1190" t="s">
        <v>133</v>
      </c>
      <c r="D1190" t="s">
        <v>336</v>
      </c>
      <c r="E1190" t="s">
        <v>93</v>
      </c>
      <c r="F1190">
        <v>40700</v>
      </c>
      <c r="G1190" t="s">
        <v>911</v>
      </c>
      <c r="I1190" t="s">
        <v>253</v>
      </c>
      <c r="J1190">
        <v>2026</v>
      </c>
      <c r="K1190">
        <v>7</v>
      </c>
      <c r="L1190" t="s">
        <v>94</v>
      </c>
      <c r="M1190">
        <v>304.50841137499998</v>
      </c>
      <c r="N1190">
        <v>1</v>
      </c>
      <c r="O1190">
        <v>304.50841137499998</v>
      </c>
      <c r="P1190" t="s">
        <v>615</v>
      </c>
      <c r="Q1190">
        <v>0</v>
      </c>
    </row>
    <row r="1191" spans="1:17" x14ac:dyDescent="0.25">
      <c r="A1191" t="s">
        <v>1005</v>
      </c>
      <c r="B1191" t="s">
        <v>212</v>
      </c>
      <c r="C1191" t="s">
        <v>133</v>
      </c>
      <c r="D1191" t="s">
        <v>336</v>
      </c>
      <c r="E1191" t="s">
        <v>104</v>
      </c>
      <c r="F1191">
        <v>40700</v>
      </c>
      <c r="G1191" t="s">
        <v>911</v>
      </c>
      <c r="I1191" t="s">
        <v>120</v>
      </c>
      <c r="J1191">
        <v>2026</v>
      </c>
      <c r="K1191">
        <v>7</v>
      </c>
      <c r="L1191" t="s">
        <v>94</v>
      </c>
      <c r="M1191">
        <v>132.45459499999998</v>
      </c>
      <c r="N1191">
        <v>1</v>
      </c>
      <c r="O1191">
        <v>132.45459499999998</v>
      </c>
      <c r="P1191" t="s">
        <v>615</v>
      </c>
      <c r="Q1191">
        <v>0</v>
      </c>
    </row>
    <row r="1192" spans="1:17" x14ac:dyDescent="0.25">
      <c r="A1192" t="s">
        <v>1005</v>
      </c>
      <c r="B1192" t="s">
        <v>212</v>
      </c>
      <c r="C1192" t="s">
        <v>133</v>
      </c>
      <c r="D1192" t="s">
        <v>336</v>
      </c>
      <c r="E1192" t="s">
        <v>93</v>
      </c>
      <c r="F1192">
        <v>40700</v>
      </c>
      <c r="G1192" t="s">
        <v>911</v>
      </c>
      <c r="I1192" t="s">
        <v>619</v>
      </c>
      <c r="J1192">
        <v>2026</v>
      </c>
      <c r="K1192">
        <v>7</v>
      </c>
      <c r="L1192" t="s">
        <v>94</v>
      </c>
      <c r="M1192">
        <v>124.93054699999999</v>
      </c>
      <c r="N1192">
        <v>1</v>
      </c>
      <c r="O1192">
        <v>124.93054699999999</v>
      </c>
      <c r="P1192" t="s">
        <v>615</v>
      </c>
      <c r="Q1192">
        <v>1</v>
      </c>
    </row>
    <row r="1193" spans="1:17" x14ac:dyDescent="0.25">
      <c r="A1193" t="s">
        <v>1005</v>
      </c>
      <c r="B1193" t="s">
        <v>212</v>
      </c>
      <c r="C1193" t="s">
        <v>133</v>
      </c>
      <c r="D1193" t="s">
        <v>336</v>
      </c>
      <c r="E1193" t="s">
        <v>103</v>
      </c>
      <c r="F1193">
        <v>40700</v>
      </c>
      <c r="G1193" t="s">
        <v>911</v>
      </c>
      <c r="I1193" t="s">
        <v>675</v>
      </c>
      <c r="J1193">
        <v>2026</v>
      </c>
      <c r="K1193">
        <v>7</v>
      </c>
      <c r="L1193" t="s">
        <v>94</v>
      </c>
      <c r="M1193">
        <v>11.364447500000001</v>
      </c>
      <c r="N1193">
        <v>1</v>
      </c>
      <c r="O1193">
        <v>11.364447500000001</v>
      </c>
      <c r="P1193" t="s">
        <v>615</v>
      </c>
      <c r="Q1193">
        <v>0</v>
      </c>
    </row>
    <row r="1194" spans="1:17" x14ac:dyDescent="0.25">
      <c r="A1194" t="s">
        <v>1005</v>
      </c>
      <c r="B1194" t="s">
        <v>613</v>
      </c>
      <c r="C1194" t="s">
        <v>133</v>
      </c>
      <c r="D1194" t="s">
        <v>336</v>
      </c>
      <c r="E1194" t="s">
        <v>93</v>
      </c>
      <c r="F1194">
        <v>40700</v>
      </c>
      <c r="G1194" t="s">
        <v>911</v>
      </c>
      <c r="I1194" t="s">
        <v>658</v>
      </c>
      <c r="J1194">
        <v>2026</v>
      </c>
      <c r="K1194">
        <v>7</v>
      </c>
      <c r="L1194" t="s">
        <v>94</v>
      </c>
      <c r="M1194">
        <v>728.36311537500001</v>
      </c>
      <c r="N1194">
        <v>1</v>
      </c>
      <c r="O1194">
        <v>728.36311537500001</v>
      </c>
      <c r="P1194" t="s">
        <v>615</v>
      </c>
      <c r="Q1194">
        <v>0</v>
      </c>
    </row>
    <row r="1195" spans="1:17" x14ac:dyDescent="0.25">
      <c r="A1195" t="s">
        <v>1005</v>
      </c>
      <c r="B1195" t="s">
        <v>613</v>
      </c>
      <c r="C1195" t="s">
        <v>133</v>
      </c>
      <c r="D1195" t="s">
        <v>336</v>
      </c>
      <c r="E1195" t="s">
        <v>93</v>
      </c>
      <c r="F1195">
        <v>40700</v>
      </c>
      <c r="G1195" t="s">
        <v>911</v>
      </c>
      <c r="I1195" t="s">
        <v>253</v>
      </c>
      <c r="J1195">
        <v>2026</v>
      </c>
      <c r="K1195">
        <v>7</v>
      </c>
      <c r="L1195" t="s">
        <v>94</v>
      </c>
      <c r="M1195">
        <v>304.50841137499998</v>
      </c>
      <c r="N1195">
        <v>1</v>
      </c>
      <c r="O1195">
        <v>304.50841137499998</v>
      </c>
      <c r="P1195" t="s">
        <v>615</v>
      </c>
      <c r="Q1195">
        <v>0</v>
      </c>
    </row>
    <row r="1196" spans="1:17" x14ac:dyDescent="0.25">
      <c r="A1196" t="s">
        <v>1005</v>
      </c>
      <c r="B1196" t="s">
        <v>613</v>
      </c>
      <c r="C1196" t="s">
        <v>133</v>
      </c>
      <c r="D1196" t="s">
        <v>336</v>
      </c>
      <c r="E1196" t="s">
        <v>105</v>
      </c>
      <c r="F1196">
        <v>40700</v>
      </c>
      <c r="G1196" t="s">
        <v>911</v>
      </c>
      <c r="I1196" t="s">
        <v>144</v>
      </c>
      <c r="J1196">
        <v>2026</v>
      </c>
      <c r="K1196">
        <v>7</v>
      </c>
      <c r="L1196" t="s">
        <v>94</v>
      </c>
      <c r="M1196">
        <v>99.350743187500001</v>
      </c>
      <c r="N1196">
        <v>1</v>
      </c>
      <c r="O1196">
        <v>99.350743187500001</v>
      </c>
      <c r="P1196" t="s">
        <v>615</v>
      </c>
      <c r="Q1196">
        <v>0</v>
      </c>
    </row>
    <row r="1197" spans="1:17" x14ac:dyDescent="0.25">
      <c r="A1197" t="s">
        <v>1005</v>
      </c>
      <c r="B1197" t="s">
        <v>613</v>
      </c>
      <c r="C1197" t="s">
        <v>133</v>
      </c>
      <c r="D1197" t="s">
        <v>336</v>
      </c>
      <c r="E1197" t="s">
        <v>105</v>
      </c>
      <c r="F1197">
        <v>40700</v>
      </c>
      <c r="G1197" t="s">
        <v>911</v>
      </c>
      <c r="I1197" t="s">
        <v>682</v>
      </c>
      <c r="J1197">
        <v>2026</v>
      </c>
      <c r="K1197">
        <v>7</v>
      </c>
      <c r="L1197" t="s">
        <v>94</v>
      </c>
      <c r="M1197">
        <v>99.350743187500001</v>
      </c>
      <c r="N1197">
        <v>1</v>
      </c>
      <c r="O1197">
        <v>99.350743187500001</v>
      </c>
      <c r="P1197" t="s">
        <v>615</v>
      </c>
      <c r="Q1197">
        <v>0</v>
      </c>
    </row>
    <row r="1198" spans="1:17" x14ac:dyDescent="0.25">
      <c r="A1198" t="s">
        <v>1005</v>
      </c>
      <c r="B1198" t="s">
        <v>613</v>
      </c>
      <c r="C1198" t="s">
        <v>133</v>
      </c>
      <c r="D1198" t="s">
        <v>336</v>
      </c>
      <c r="E1198" t="s">
        <v>105</v>
      </c>
      <c r="F1198">
        <v>40700</v>
      </c>
      <c r="G1198" t="s">
        <v>911</v>
      </c>
      <c r="I1198" t="s">
        <v>158</v>
      </c>
      <c r="J1198">
        <v>2026</v>
      </c>
      <c r="K1198">
        <v>7</v>
      </c>
      <c r="L1198" t="s">
        <v>94</v>
      </c>
      <c r="M1198">
        <v>340.58073524999998</v>
      </c>
      <c r="N1198">
        <v>1</v>
      </c>
      <c r="O1198">
        <v>340.58073524999998</v>
      </c>
      <c r="P1198" t="s">
        <v>615</v>
      </c>
      <c r="Q1198">
        <v>0</v>
      </c>
    </row>
    <row r="1199" spans="1:17" x14ac:dyDescent="0.25">
      <c r="A1199" t="s">
        <v>1005</v>
      </c>
      <c r="B1199" t="s">
        <v>215</v>
      </c>
      <c r="C1199" t="s">
        <v>133</v>
      </c>
      <c r="D1199" t="s">
        <v>336</v>
      </c>
      <c r="E1199" t="s">
        <v>93</v>
      </c>
      <c r="F1199">
        <v>40700</v>
      </c>
      <c r="G1199" t="s">
        <v>911</v>
      </c>
      <c r="I1199" t="s">
        <v>658</v>
      </c>
      <c r="J1199">
        <v>2026</v>
      </c>
      <c r="K1199">
        <v>7</v>
      </c>
      <c r="L1199" t="s">
        <v>94</v>
      </c>
      <c r="M1199">
        <v>728.36311537500001</v>
      </c>
      <c r="N1199">
        <v>1</v>
      </c>
      <c r="O1199">
        <v>728.36311537500001</v>
      </c>
      <c r="P1199" t="s">
        <v>615</v>
      </c>
      <c r="Q1199">
        <v>0</v>
      </c>
    </row>
    <row r="1200" spans="1:17" x14ac:dyDescent="0.25">
      <c r="A1200" t="s">
        <v>1005</v>
      </c>
      <c r="B1200" t="s">
        <v>215</v>
      </c>
      <c r="C1200" t="s">
        <v>133</v>
      </c>
      <c r="D1200" t="s">
        <v>336</v>
      </c>
      <c r="E1200" t="s">
        <v>105</v>
      </c>
      <c r="F1200">
        <v>40700</v>
      </c>
      <c r="G1200" t="s">
        <v>911</v>
      </c>
      <c r="I1200" t="s">
        <v>670</v>
      </c>
      <c r="J1200">
        <v>2026</v>
      </c>
      <c r="K1200">
        <v>7</v>
      </c>
      <c r="L1200" t="s">
        <v>94</v>
      </c>
      <c r="M1200">
        <v>198.701486375</v>
      </c>
      <c r="N1200">
        <v>1</v>
      </c>
      <c r="O1200">
        <v>198.701486375</v>
      </c>
      <c r="P1200" t="s">
        <v>615</v>
      </c>
      <c r="Q1200">
        <v>0</v>
      </c>
    </row>
    <row r="1201" spans="1:17" x14ac:dyDescent="0.25">
      <c r="A1201" t="s">
        <v>1005</v>
      </c>
      <c r="B1201" t="s">
        <v>215</v>
      </c>
      <c r="C1201" t="s">
        <v>133</v>
      </c>
      <c r="D1201" t="s">
        <v>336</v>
      </c>
      <c r="E1201" t="s">
        <v>93</v>
      </c>
      <c r="F1201">
        <v>40700</v>
      </c>
      <c r="G1201" t="s">
        <v>911</v>
      </c>
      <c r="I1201" t="s">
        <v>253</v>
      </c>
      <c r="J1201">
        <v>2026</v>
      </c>
      <c r="K1201">
        <v>7</v>
      </c>
      <c r="L1201" t="s">
        <v>94</v>
      </c>
      <c r="M1201">
        <v>304.50841137499998</v>
      </c>
      <c r="N1201">
        <v>1</v>
      </c>
      <c r="O1201">
        <v>304.50841137499998</v>
      </c>
      <c r="P1201" t="s">
        <v>615</v>
      </c>
      <c r="Q1201">
        <v>0</v>
      </c>
    </row>
    <row r="1202" spans="1:17" x14ac:dyDescent="0.25">
      <c r="A1202" t="s">
        <v>1005</v>
      </c>
      <c r="B1202" t="s">
        <v>216</v>
      </c>
      <c r="C1202" t="s">
        <v>133</v>
      </c>
      <c r="D1202" t="s">
        <v>336</v>
      </c>
      <c r="E1202" t="s">
        <v>93</v>
      </c>
      <c r="F1202">
        <v>40700</v>
      </c>
      <c r="G1202" t="s">
        <v>911</v>
      </c>
      <c r="I1202" t="s">
        <v>658</v>
      </c>
      <c r="J1202">
        <v>2026</v>
      </c>
      <c r="K1202">
        <v>7</v>
      </c>
      <c r="L1202" t="s">
        <v>94</v>
      </c>
      <c r="M1202">
        <v>728.36311537500001</v>
      </c>
      <c r="N1202">
        <v>1</v>
      </c>
      <c r="O1202">
        <v>728.36311537500001</v>
      </c>
      <c r="P1202" t="s">
        <v>615</v>
      </c>
      <c r="Q1202">
        <v>0</v>
      </c>
    </row>
    <row r="1203" spans="1:17" x14ac:dyDescent="0.25">
      <c r="A1203" t="s">
        <v>1005</v>
      </c>
      <c r="B1203" t="s">
        <v>216</v>
      </c>
      <c r="C1203" t="s">
        <v>133</v>
      </c>
      <c r="D1203" t="s">
        <v>336</v>
      </c>
      <c r="E1203" t="s">
        <v>105</v>
      </c>
      <c r="F1203">
        <v>40700</v>
      </c>
      <c r="G1203" t="s">
        <v>911</v>
      </c>
      <c r="I1203" t="s">
        <v>670</v>
      </c>
      <c r="J1203">
        <v>2026</v>
      </c>
      <c r="K1203">
        <v>7</v>
      </c>
      <c r="L1203" t="s">
        <v>94</v>
      </c>
      <c r="M1203">
        <v>198.701486375</v>
      </c>
      <c r="N1203">
        <v>1</v>
      </c>
      <c r="O1203">
        <v>198.701486375</v>
      </c>
      <c r="P1203" t="s">
        <v>615</v>
      </c>
      <c r="Q1203">
        <v>0</v>
      </c>
    </row>
    <row r="1204" spans="1:17" x14ac:dyDescent="0.25">
      <c r="A1204" t="s">
        <v>1005</v>
      </c>
      <c r="B1204" t="s">
        <v>216</v>
      </c>
      <c r="C1204" t="s">
        <v>133</v>
      </c>
      <c r="D1204" t="s">
        <v>336</v>
      </c>
      <c r="E1204" t="s">
        <v>93</v>
      </c>
      <c r="F1204">
        <v>40700</v>
      </c>
      <c r="G1204" t="s">
        <v>911</v>
      </c>
      <c r="I1204" t="s">
        <v>253</v>
      </c>
      <c r="J1204">
        <v>2026</v>
      </c>
      <c r="K1204">
        <v>7</v>
      </c>
      <c r="L1204" t="s">
        <v>94</v>
      </c>
      <c r="M1204">
        <v>304.50841137499998</v>
      </c>
      <c r="N1204">
        <v>1</v>
      </c>
      <c r="O1204">
        <v>304.50841137499998</v>
      </c>
      <c r="P1204" t="s">
        <v>615</v>
      </c>
      <c r="Q1204">
        <v>0</v>
      </c>
    </row>
    <row r="1205" spans="1:17" x14ac:dyDescent="0.25">
      <c r="A1205" t="s">
        <v>1005</v>
      </c>
      <c r="B1205" t="s">
        <v>216</v>
      </c>
      <c r="C1205" t="s">
        <v>133</v>
      </c>
      <c r="D1205" t="s">
        <v>336</v>
      </c>
      <c r="E1205" t="s">
        <v>105</v>
      </c>
      <c r="F1205">
        <v>40700</v>
      </c>
      <c r="G1205" t="s">
        <v>911</v>
      </c>
      <c r="I1205" t="s">
        <v>144</v>
      </c>
      <c r="J1205">
        <v>2026</v>
      </c>
      <c r="K1205">
        <v>7</v>
      </c>
      <c r="L1205" t="s">
        <v>94</v>
      </c>
      <c r="M1205">
        <v>99.350743187500001</v>
      </c>
      <c r="N1205">
        <v>1</v>
      </c>
      <c r="O1205">
        <v>99.350743187500001</v>
      </c>
      <c r="P1205" t="s">
        <v>615</v>
      </c>
      <c r="Q1205">
        <v>0</v>
      </c>
    </row>
    <row r="1206" spans="1:17" x14ac:dyDescent="0.25">
      <c r="A1206" t="s">
        <v>1005</v>
      </c>
      <c r="B1206" t="s">
        <v>217</v>
      </c>
      <c r="C1206" t="s">
        <v>133</v>
      </c>
      <c r="D1206" t="s">
        <v>336</v>
      </c>
      <c r="E1206" t="s">
        <v>93</v>
      </c>
      <c r="F1206">
        <v>40700</v>
      </c>
      <c r="G1206" t="s">
        <v>911</v>
      </c>
      <c r="I1206" t="s">
        <v>658</v>
      </c>
      <c r="J1206">
        <v>2026</v>
      </c>
      <c r="K1206">
        <v>7</v>
      </c>
      <c r="L1206" t="s">
        <v>94</v>
      </c>
      <c r="M1206">
        <v>121.39385256250002</v>
      </c>
      <c r="N1206">
        <v>1</v>
      </c>
      <c r="O1206">
        <v>121.39385256250002</v>
      </c>
      <c r="P1206" t="s">
        <v>615</v>
      </c>
      <c r="Q1206">
        <v>0</v>
      </c>
    </row>
    <row r="1207" spans="1:17" x14ac:dyDescent="0.25">
      <c r="A1207" t="s">
        <v>1005</v>
      </c>
      <c r="B1207" t="s">
        <v>217</v>
      </c>
      <c r="C1207" t="s">
        <v>133</v>
      </c>
      <c r="D1207" t="s">
        <v>336</v>
      </c>
      <c r="E1207" t="s">
        <v>105</v>
      </c>
      <c r="F1207">
        <v>40700</v>
      </c>
      <c r="G1207" t="s">
        <v>911</v>
      </c>
      <c r="I1207" t="s">
        <v>670</v>
      </c>
      <c r="J1207">
        <v>2026</v>
      </c>
      <c r="K1207">
        <v>7</v>
      </c>
      <c r="L1207" t="s">
        <v>94</v>
      </c>
      <c r="M1207">
        <v>99.350743187500001</v>
      </c>
      <c r="N1207">
        <v>1</v>
      </c>
      <c r="O1207">
        <v>99.350743187500001</v>
      </c>
      <c r="P1207" t="s">
        <v>615</v>
      </c>
      <c r="Q1207">
        <v>0</v>
      </c>
    </row>
    <row r="1208" spans="1:17" x14ac:dyDescent="0.25">
      <c r="A1208" t="s">
        <v>1005</v>
      </c>
      <c r="B1208" t="s">
        <v>217</v>
      </c>
      <c r="C1208" t="s">
        <v>133</v>
      </c>
      <c r="D1208" t="s">
        <v>336</v>
      </c>
      <c r="E1208" t="s">
        <v>93</v>
      </c>
      <c r="F1208">
        <v>40700</v>
      </c>
      <c r="G1208" t="s">
        <v>911</v>
      </c>
      <c r="I1208" t="s">
        <v>253</v>
      </c>
      <c r="J1208">
        <v>2026</v>
      </c>
      <c r="K1208">
        <v>7</v>
      </c>
      <c r="L1208" t="s">
        <v>94</v>
      </c>
      <c r="M1208">
        <v>304.50841137499998</v>
      </c>
      <c r="N1208">
        <v>1</v>
      </c>
      <c r="O1208">
        <v>304.50841137499998</v>
      </c>
      <c r="P1208" t="s">
        <v>615</v>
      </c>
      <c r="Q1208">
        <v>0</v>
      </c>
    </row>
    <row r="1209" spans="1:17" x14ac:dyDescent="0.25">
      <c r="A1209" t="s">
        <v>1005</v>
      </c>
      <c r="B1209" t="s">
        <v>219</v>
      </c>
      <c r="C1209" t="s">
        <v>133</v>
      </c>
      <c r="D1209" t="s">
        <v>336</v>
      </c>
      <c r="E1209" t="s">
        <v>93</v>
      </c>
      <c r="F1209">
        <v>40700</v>
      </c>
      <c r="G1209" t="s">
        <v>911</v>
      </c>
      <c r="I1209" t="s">
        <v>658</v>
      </c>
      <c r="J1209">
        <v>2026</v>
      </c>
      <c r="K1209">
        <v>7</v>
      </c>
      <c r="L1209" t="s">
        <v>94</v>
      </c>
      <c r="M1209">
        <v>242.78770512500003</v>
      </c>
      <c r="N1209">
        <v>1</v>
      </c>
      <c r="O1209">
        <v>242.78770512500003</v>
      </c>
      <c r="P1209" t="s">
        <v>615</v>
      </c>
      <c r="Q1209">
        <v>0</v>
      </c>
    </row>
    <row r="1210" spans="1:17" x14ac:dyDescent="0.25">
      <c r="A1210" t="s">
        <v>1005</v>
      </c>
      <c r="B1210" t="s">
        <v>219</v>
      </c>
      <c r="C1210" t="s">
        <v>133</v>
      </c>
      <c r="D1210" t="s">
        <v>336</v>
      </c>
      <c r="E1210" t="s">
        <v>105</v>
      </c>
      <c r="F1210">
        <v>40700</v>
      </c>
      <c r="G1210" t="s">
        <v>911</v>
      </c>
      <c r="I1210" t="s">
        <v>670</v>
      </c>
      <c r="J1210">
        <v>2026</v>
      </c>
      <c r="K1210">
        <v>7</v>
      </c>
      <c r="L1210" t="s">
        <v>94</v>
      </c>
      <c r="M1210">
        <v>99.350743187500001</v>
      </c>
      <c r="N1210">
        <v>1</v>
      </c>
      <c r="O1210">
        <v>99.350743187500001</v>
      </c>
      <c r="P1210" t="s">
        <v>615</v>
      </c>
      <c r="Q1210">
        <v>0</v>
      </c>
    </row>
    <row r="1211" spans="1:17" x14ac:dyDescent="0.25">
      <c r="A1211" t="s">
        <v>1005</v>
      </c>
      <c r="B1211" t="s">
        <v>219</v>
      </c>
      <c r="C1211" t="s">
        <v>133</v>
      </c>
      <c r="D1211" t="s">
        <v>336</v>
      </c>
      <c r="E1211" t="s">
        <v>93</v>
      </c>
      <c r="F1211">
        <v>40700</v>
      </c>
      <c r="G1211" t="s">
        <v>911</v>
      </c>
      <c r="I1211" t="s">
        <v>253</v>
      </c>
      <c r="J1211">
        <v>2026</v>
      </c>
      <c r="K1211">
        <v>7</v>
      </c>
      <c r="L1211" t="s">
        <v>94</v>
      </c>
      <c r="M1211">
        <v>304.50841137499998</v>
      </c>
      <c r="N1211">
        <v>1</v>
      </c>
      <c r="O1211">
        <v>304.50841137499998</v>
      </c>
      <c r="P1211" t="s">
        <v>615</v>
      </c>
      <c r="Q1211">
        <v>0</v>
      </c>
    </row>
    <row r="1212" spans="1:17" x14ac:dyDescent="0.25">
      <c r="A1212" t="s">
        <v>1005</v>
      </c>
      <c r="B1212" t="s">
        <v>221</v>
      </c>
      <c r="C1212" t="s">
        <v>133</v>
      </c>
      <c r="D1212" t="s">
        <v>336</v>
      </c>
      <c r="E1212" t="s">
        <v>102</v>
      </c>
      <c r="F1212">
        <v>40700</v>
      </c>
      <c r="G1212" t="s">
        <v>911</v>
      </c>
      <c r="I1212" t="s">
        <v>186</v>
      </c>
      <c r="J1212">
        <v>2026</v>
      </c>
      <c r="K1212">
        <v>7</v>
      </c>
      <c r="L1212" t="s">
        <v>94</v>
      </c>
      <c r="M1212">
        <v>511.40993443750006</v>
      </c>
      <c r="N1212">
        <v>1</v>
      </c>
      <c r="O1212">
        <v>511.40993443750006</v>
      </c>
      <c r="P1212" t="s">
        <v>615</v>
      </c>
      <c r="Q1212">
        <v>1</v>
      </c>
    </row>
    <row r="1213" spans="1:17" x14ac:dyDescent="0.25">
      <c r="A1213" t="s">
        <v>1005</v>
      </c>
      <c r="B1213" t="s">
        <v>221</v>
      </c>
      <c r="C1213" t="s">
        <v>133</v>
      </c>
      <c r="D1213" t="s">
        <v>336</v>
      </c>
      <c r="E1213" t="s">
        <v>93</v>
      </c>
      <c r="F1213">
        <v>40700</v>
      </c>
      <c r="G1213" t="s">
        <v>911</v>
      </c>
      <c r="I1213" t="s">
        <v>658</v>
      </c>
      <c r="J1213">
        <v>2026</v>
      </c>
      <c r="K1213">
        <v>7</v>
      </c>
      <c r="L1213" t="s">
        <v>94</v>
      </c>
      <c r="M1213">
        <v>606.96926281250001</v>
      </c>
      <c r="N1213">
        <v>1</v>
      </c>
      <c r="O1213">
        <v>606.96926281250001</v>
      </c>
      <c r="P1213" t="s">
        <v>615</v>
      </c>
      <c r="Q1213">
        <v>0</v>
      </c>
    </row>
    <row r="1214" spans="1:17" x14ac:dyDescent="0.25">
      <c r="A1214" t="s">
        <v>1005</v>
      </c>
      <c r="B1214" t="s">
        <v>221</v>
      </c>
      <c r="C1214" t="s">
        <v>133</v>
      </c>
      <c r="D1214" t="s">
        <v>336</v>
      </c>
      <c r="E1214" t="s">
        <v>93</v>
      </c>
      <c r="F1214">
        <v>40700</v>
      </c>
      <c r="G1214" t="s">
        <v>911</v>
      </c>
      <c r="I1214" t="s">
        <v>191</v>
      </c>
      <c r="J1214">
        <v>2026</v>
      </c>
      <c r="K1214">
        <v>7</v>
      </c>
      <c r="L1214" t="s">
        <v>94</v>
      </c>
      <c r="M1214">
        <v>521.92204837499992</v>
      </c>
      <c r="N1214">
        <v>1</v>
      </c>
      <c r="O1214">
        <v>521.92204837499992</v>
      </c>
      <c r="P1214" t="s">
        <v>615</v>
      </c>
      <c r="Q1214">
        <v>1</v>
      </c>
    </row>
    <row r="1215" spans="1:17" x14ac:dyDescent="0.25">
      <c r="A1215" t="s">
        <v>1005</v>
      </c>
      <c r="B1215" t="s">
        <v>221</v>
      </c>
      <c r="C1215" t="s">
        <v>133</v>
      </c>
      <c r="D1215" t="s">
        <v>336</v>
      </c>
      <c r="E1215" t="s">
        <v>103</v>
      </c>
      <c r="F1215">
        <v>40700</v>
      </c>
      <c r="G1215" t="s">
        <v>911</v>
      </c>
      <c r="I1215" t="s">
        <v>674</v>
      </c>
      <c r="J1215">
        <v>2026</v>
      </c>
      <c r="K1215">
        <v>7</v>
      </c>
      <c r="L1215" t="s">
        <v>94</v>
      </c>
      <c r="M1215">
        <v>6.054507375</v>
      </c>
      <c r="N1215">
        <v>1</v>
      </c>
      <c r="O1215">
        <v>6.054507375</v>
      </c>
      <c r="P1215" t="s">
        <v>615</v>
      </c>
      <c r="Q1215">
        <v>0</v>
      </c>
    </row>
    <row r="1216" spans="1:17" x14ac:dyDescent="0.25">
      <c r="A1216" t="s">
        <v>1005</v>
      </c>
      <c r="B1216" t="s">
        <v>221</v>
      </c>
      <c r="C1216" t="s">
        <v>133</v>
      </c>
      <c r="D1216" t="s">
        <v>336</v>
      </c>
      <c r="E1216" t="s">
        <v>105</v>
      </c>
      <c r="F1216">
        <v>40700</v>
      </c>
      <c r="G1216" t="s">
        <v>911</v>
      </c>
      <c r="I1216" t="s">
        <v>670</v>
      </c>
      <c r="J1216">
        <v>2026</v>
      </c>
      <c r="K1216">
        <v>7</v>
      </c>
      <c r="L1216" t="s">
        <v>94</v>
      </c>
      <c r="M1216">
        <v>496.75371593750003</v>
      </c>
      <c r="N1216">
        <v>1</v>
      </c>
      <c r="O1216">
        <v>496.75371593750003</v>
      </c>
      <c r="P1216" t="s">
        <v>615</v>
      </c>
      <c r="Q1216">
        <v>0</v>
      </c>
    </row>
    <row r="1217" spans="1:17" x14ac:dyDescent="0.25">
      <c r="A1217" t="s">
        <v>1005</v>
      </c>
      <c r="B1217" t="s">
        <v>221</v>
      </c>
      <c r="C1217" t="s">
        <v>133</v>
      </c>
      <c r="D1217" t="s">
        <v>336</v>
      </c>
      <c r="E1217" t="s">
        <v>93</v>
      </c>
      <c r="F1217">
        <v>40700</v>
      </c>
      <c r="G1217" t="s">
        <v>911</v>
      </c>
      <c r="I1217" t="s">
        <v>168</v>
      </c>
      <c r="J1217">
        <v>2026</v>
      </c>
      <c r="K1217">
        <v>7</v>
      </c>
      <c r="L1217" t="s">
        <v>94</v>
      </c>
      <c r="M1217">
        <v>369.00165093749996</v>
      </c>
      <c r="N1217">
        <v>1</v>
      </c>
      <c r="O1217">
        <v>369.00165093749996</v>
      </c>
      <c r="P1217" t="s">
        <v>615</v>
      </c>
      <c r="Q1217">
        <v>0</v>
      </c>
    </row>
    <row r="1218" spans="1:17" x14ac:dyDescent="0.25">
      <c r="A1218" t="s">
        <v>1005</v>
      </c>
      <c r="B1218" t="s">
        <v>221</v>
      </c>
      <c r="C1218" t="s">
        <v>133</v>
      </c>
      <c r="D1218" t="s">
        <v>336</v>
      </c>
      <c r="E1218" t="s">
        <v>93</v>
      </c>
      <c r="F1218">
        <v>40700</v>
      </c>
      <c r="G1218" t="s">
        <v>911</v>
      </c>
      <c r="I1218" t="s">
        <v>253</v>
      </c>
      <c r="J1218">
        <v>2026</v>
      </c>
      <c r="K1218">
        <v>7</v>
      </c>
      <c r="L1218" t="s">
        <v>94</v>
      </c>
      <c r="M1218">
        <v>304.50841137499998</v>
      </c>
      <c r="N1218">
        <v>1</v>
      </c>
      <c r="O1218">
        <v>304.50841137499998</v>
      </c>
      <c r="P1218" t="s">
        <v>615</v>
      </c>
      <c r="Q1218">
        <v>0</v>
      </c>
    </row>
    <row r="1219" spans="1:17" x14ac:dyDescent="0.25">
      <c r="A1219" t="s">
        <v>1005</v>
      </c>
      <c r="B1219" t="s">
        <v>221</v>
      </c>
      <c r="C1219" t="s">
        <v>133</v>
      </c>
      <c r="D1219" t="s">
        <v>336</v>
      </c>
      <c r="E1219" t="s">
        <v>105</v>
      </c>
      <c r="F1219">
        <v>40700</v>
      </c>
      <c r="G1219" t="s">
        <v>911</v>
      </c>
      <c r="I1219" t="s">
        <v>144</v>
      </c>
      <c r="J1219">
        <v>2026</v>
      </c>
      <c r="K1219">
        <v>7</v>
      </c>
      <c r="L1219" t="s">
        <v>94</v>
      </c>
      <c r="M1219">
        <v>198.701486375</v>
      </c>
      <c r="N1219">
        <v>1</v>
      </c>
      <c r="O1219">
        <v>198.701486375</v>
      </c>
      <c r="P1219" t="s">
        <v>615</v>
      </c>
      <c r="Q1219">
        <v>0</v>
      </c>
    </row>
    <row r="1220" spans="1:17" x14ac:dyDescent="0.25">
      <c r="A1220" t="s">
        <v>1005</v>
      </c>
      <c r="B1220" t="s">
        <v>221</v>
      </c>
      <c r="C1220" t="s">
        <v>133</v>
      </c>
      <c r="D1220" t="s">
        <v>336</v>
      </c>
      <c r="E1220" t="s">
        <v>93</v>
      </c>
      <c r="F1220">
        <v>40700</v>
      </c>
      <c r="G1220" t="s">
        <v>911</v>
      </c>
      <c r="I1220" t="s">
        <v>619</v>
      </c>
      <c r="J1220">
        <v>2026</v>
      </c>
      <c r="K1220">
        <v>7</v>
      </c>
      <c r="L1220" t="s">
        <v>94</v>
      </c>
      <c r="M1220">
        <v>374.79164100000003</v>
      </c>
      <c r="N1220">
        <v>1</v>
      </c>
      <c r="O1220">
        <v>374.79164100000003</v>
      </c>
      <c r="P1220" t="s">
        <v>615</v>
      </c>
      <c r="Q1220">
        <v>1</v>
      </c>
    </row>
    <row r="1221" spans="1:17" x14ac:dyDescent="0.25">
      <c r="A1221" t="s">
        <v>1005</v>
      </c>
      <c r="B1221" t="s">
        <v>221</v>
      </c>
      <c r="C1221" t="s">
        <v>133</v>
      </c>
      <c r="D1221" t="s">
        <v>336</v>
      </c>
      <c r="E1221" t="s">
        <v>103</v>
      </c>
      <c r="F1221">
        <v>40700</v>
      </c>
      <c r="G1221" t="s">
        <v>911</v>
      </c>
      <c r="I1221" t="s">
        <v>675</v>
      </c>
      <c r="J1221">
        <v>2026</v>
      </c>
      <c r="K1221">
        <v>7</v>
      </c>
      <c r="L1221" t="s">
        <v>94</v>
      </c>
      <c r="M1221">
        <v>5.6822237500000004</v>
      </c>
      <c r="N1221">
        <v>1</v>
      </c>
      <c r="O1221">
        <v>5.6822237500000004</v>
      </c>
      <c r="P1221" t="s">
        <v>615</v>
      </c>
      <c r="Q1221">
        <v>0</v>
      </c>
    </row>
    <row r="1222" spans="1:17" x14ac:dyDescent="0.25">
      <c r="A1222" t="s">
        <v>1005</v>
      </c>
      <c r="B1222" t="s">
        <v>222</v>
      </c>
      <c r="C1222" t="s">
        <v>133</v>
      </c>
      <c r="D1222" t="s">
        <v>336</v>
      </c>
      <c r="E1222" t="s">
        <v>102</v>
      </c>
      <c r="F1222">
        <v>40700</v>
      </c>
      <c r="G1222" t="s">
        <v>911</v>
      </c>
      <c r="I1222" t="s">
        <v>125</v>
      </c>
      <c r="J1222">
        <v>2026</v>
      </c>
      <c r="K1222">
        <v>7</v>
      </c>
      <c r="L1222" t="s">
        <v>94</v>
      </c>
      <c r="M1222">
        <v>217.90348387499998</v>
      </c>
      <c r="N1222">
        <v>1</v>
      </c>
      <c r="O1222">
        <v>217.90348387499998</v>
      </c>
      <c r="P1222" t="s">
        <v>615</v>
      </c>
      <c r="Q1222">
        <v>1</v>
      </c>
    </row>
    <row r="1223" spans="1:17" x14ac:dyDescent="0.25">
      <c r="A1223" t="s">
        <v>1005</v>
      </c>
      <c r="B1223" t="s">
        <v>222</v>
      </c>
      <c r="C1223" t="s">
        <v>133</v>
      </c>
      <c r="D1223" t="s">
        <v>336</v>
      </c>
      <c r="E1223" t="s">
        <v>102</v>
      </c>
      <c r="F1223">
        <v>40700</v>
      </c>
      <c r="G1223" t="s">
        <v>911</v>
      </c>
      <c r="I1223" t="s">
        <v>186</v>
      </c>
      <c r="J1223">
        <v>2026</v>
      </c>
      <c r="K1223">
        <v>7</v>
      </c>
      <c r="L1223" t="s">
        <v>94</v>
      </c>
      <c r="M1223">
        <v>507.86344306249998</v>
      </c>
      <c r="N1223">
        <v>1</v>
      </c>
      <c r="O1223">
        <v>507.86344306249998</v>
      </c>
      <c r="P1223" t="s">
        <v>615</v>
      </c>
      <c r="Q1223">
        <v>1</v>
      </c>
    </row>
    <row r="1224" spans="1:17" x14ac:dyDescent="0.25">
      <c r="A1224" t="s">
        <v>1005</v>
      </c>
      <c r="B1224" t="s">
        <v>222</v>
      </c>
      <c r="C1224" t="s">
        <v>133</v>
      </c>
      <c r="D1224" t="s">
        <v>336</v>
      </c>
      <c r="E1224" t="s">
        <v>93</v>
      </c>
      <c r="F1224">
        <v>40700</v>
      </c>
      <c r="G1224" t="s">
        <v>911</v>
      </c>
      <c r="I1224" t="s">
        <v>658</v>
      </c>
      <c r="J1224">
        <v>2026</v>
      </c>
      <c r="K1224">
        <v>7</v>
      </c>
      <c r="L1224" t="s">
        <v>94</v>
      </c>
      <c r="M1224">
        <v>1092.5446730625001</v>
      </c>
      <c r="N1224">
        <v>1</v>
      </c>
      <c r="O1224">
        <v>1092.5446730625001</v>
      </c>
      <c r="P1224" t="s">
        <v>615</v>
      </c>
      <c r="Q1224">
        <v>0</v>
      </c>
    </row>
    <row r="1225" spans="1:17" x14ac:dyDescent="0.25">
      <c r="A1225" t="s">
        <v>1005</v>
      </c>
      <c r="B1225" t="s">
        <v>222</v>
      </c>
      <c r="C1225" t="s">
        <v>133</v>
      </c>
      <c r="D1225" t="s">
        <v>336</v>
      </c>
      <c r="E1225" t="s">
        <v>93</v>
      </c>
      <c r="F1225">
        <v>40700</v>
      </c>
      <c r="G1225" t="s">
        <v>911</v>
      </c>
      <c r="I1225" t="s">
        <v>191</v>
      </c>
      <c r="J1225">
        <v>2026</v>
      </c>
      <c r="K1225">
        <v>7</v>
      </c>
      <c r="L1225" t="s">
        <v>94</v>
      </c>
      <c r="M1225">
        <v>173.97401612499999</v>
      </c>
      <c r="N1225">
        <v>1</v>
      </c>
      <c r="O1225">
        <v>173.97401612499999</v>
      </c>
      <c r="P1225" t="s">
        <v>615</v>
      </c>
      <c r="Q1225">
        <v>1</v>
      </c>
    </row>
    <row r="1226" spans="1:17" x14ac:dyDescent="0.25">
      <c r="A1226" t="s">
        <v>1005</v>
      </c>
      <c r="B1226" t="s">
        <v>222</v>
      </c>
      <c r="C1226" t="s">
        <v>133</v>
      </c>
      <c r="D1226" t="s">
        <v>336</v>
      </c>
      <c r="E1226" t="s">
        <v>93</v>
      </c>
      <c r="F1226">
        <v>40700</v>
      </c>
      <c r="G1226" t="s">
        <v>911</v>
      </c>
      <c r="I1226" t="s">
        <v>168</v>
      </c>
      <c r="J1226">
        <v>2026</v>
      </c>
      <c r="K1226">
        <v>7</v>
      </c>
      <c r="L1226" t="s">
        <v>94</v>
      </c>
      <c r="M1226">
        <v>123.0005503125</v>
      </c>
      <c r="N1226">
        <v>1</v>
      </c>
      <c r="O1226">
        <v>123.0005503125</v>
      </c>
      <c r="P1226" t="s">
        <v>615</v>
      </c>
      <c r="Q1226">
        <v>0</v>
      </c>
    </row>
    <row r="1227" spans="1:17" x14ac:dyDescent="0.25">
      <c r="A1227" t="s">
        <v>1005</v>
      </c>
      <c r="B1227" t="s">
        <v>222</v>
      </c>
      <c r="C1227" t="s">
        <v>133</v>
      </c>
      <c r="D1227" t="s">
        <v>336</v>
      </c>
      <c r="E1227" t="s">
        <v>93</v>
      </c>
      <c r="F1227">
        <v>40700</v>
      </c>
      <c r="G1227" t="s">
        <v>911</v>
      </c>
      <c r="I1227" t="s">
        <v>142</v>
      </c>
      <c r="J1227">
        <v>2026</v>
      </c>
      <c r="K1227">
        <v>7</v>
      </c>
      <c r="L1227" t="s">
        <v>94</v>
      </c>
      <c r="M1227">
        <v>123.0005503125</v>
      </c>
      <c r="N1227">
        <v>1</v>
      </c>
      <c r="O1227">
        <v>123.0005503125</v>
      </c>
      <c r="P1227" t="s">
        <v>615</v>
      </c>
      <c r="Q1227">
        <v>0</v>
      </c>
    </row>
    <row r="1228" spans="1:17" x14ac:dyDescent="0.25">
      <c r="A1228" t="s">
        <v>1005</v>
      </c>
      <c r="B1228" t="s">
        <v>222</v>
      </c>
      <c r="C1228" t="s">
        <v>133</v>
      </c>
      <c r="D1228" t="s">
        <v>336</v>
      </c>
      <c r="E1228" t="s">
        <v>93</v>
      </c>
      <c r="F1228">
        <v>40700</v>
      </c>
      <c r="G1228" t="s">
        <v>911</v>
      </c>
      <c r="I1228" t="s">
        <v>253</v>
      </c>
      <c r="J1228">
        <v>2026</v>
      </c>
      <c r="K1228">
        <v>7</v>
      </c>
      <c r="L1228" t="s">
        <v>94</v>
      </c>
      <c r="M1228">
        <v>304.50841137499998</v>
      </c>
      <c r="N1228">
        <v>1</v>
      </c>
      <c r="O1228">
        <v>304.50841137499998</v>
      </c>
      <c r="P1228" t="s">
        <v>615</v>
      </c>
      <c r="Q1228">
        <v>0</v>
      </c>
    </row>
    <row r="1229" spans="1:17" x14ac:dyDescent="0.25">
      <c r="A1229" t="s">
        <v>1005</v>
      </c>
      <c r="B1229" t="s">
        <v>222</v>
      </c>
      <c r="C1229" t="s">
        <v>133</v>
      </c>
      <c r="D1229" t="s">
        <v>336</v>
      </c>
      <c r="E1229" t="s">
        <v>104</v>
      </c>
      <c r="F1229">
        <v>40700</v>
      </c>
      <c r="G1229" t="s">
        <v>911</v>
      </c>
      <c r="I1229" t="s">
        <v>120</v>
      </c>
      <c r="J1229">
        <v>2026</v>
      </c>
      <c r="K1229">
        <v>7</v>
      </c>
      <c r="L1229" t="s">
        <v>94</v>
      </c>
      <c r="M1229">
        <v>132.45459499999998</v>
      </c>
      <c r="N1229">
        <v>1</v>
      </c>
      <c r="O1229">
        <v>132.45459499999998</v>
      </c>
      <c r="P1229" t="s">
        <v>615</v>
      </c>
      <c r="Q1229">
        <v>0</v>
      </c>
    </row>
    <row r="1230" spans="1:17" x14ac:dyDescent="0.25">
      <c r="A1230" t="s">
        <v>1005</v>
      </c>
      <c r="B1230" t="s">
        <v>222</v>
      </c>
      <c r="C1230" t="s">
        <v>133</v>
      </c>
      <c r="D1230" t="s">
        <v>336</v>
      </c>
      <c r="E1230" t="s">
        <v>105</v>
      </c>
      <c r="F1230">
        <v>40700</v>
      </c>
      <c r="G1230" t="s">
        <v>911</v>
      </c>
      <c r="I1230" t="s">
        <v>144</v>
      </c>
      <c r="J1230">
        <v>2026</v>
      </c>
      <c r="K1230">
        <v>7</v>
      </c>
      <c r="L1230" t="s">
        <v>94</v>
      </c>
      <c r="M1230">
        <v>198.701486375</v>
      </c>
      <c r="N1230">
        <v>1</v>
      </c>
      <c r="O1230">
        <v>198.701486375</v>
      </c>
      <c r="P1230" t="s">
        <v>615</v>
      </c>
      <c r="Q1230">
        <v>0</v>
      </c>
    </row>
    <row r="1231" spans="1:17" x14ac:dyDescent="0.25">
      <c r="A1231" t="s">
        <v>1005</v>
      </c>
      <c r="B1231" t="s">
        <v>222</v>
      </c>
      <c r="C1231" t="s">
        <v>133</v>
      </c>
      <c r="D1231" t="s">
        <v>336</v>
      </c>
      <c r="E1231" t="s">
        <v>93</v>
      </c>
      <c r="F1231">
        <v>40700</v>
      </c>
      <c r="G1231" t="s">
        <v>911</v>
      </c>
      <c r="I1231" t="s">
        <v>619</v>
      </c>
      <c r="J1231">
        <v>2026</v>
      </c>
      <c r="K1231">
        <v>7</v>
      </c>
      <c r="L1231" t="s">
        <v>94</v>
      </c>
      <c r="M1231">
        <v>124.93054699999999</v>
      </c>
      <c r="N1231">
        <v>1</v>
      </c>
      <c r="O1231">
        <v>124.93054699999999</v>
      </c>
      <c r="P1231" t="s">
        <v>615</v>
      </c>
      <c r="Q1231">
        <v>1</v>
      </c>
    </row>
    <row r="1232" spans="1:17" x14ac:dyDescent="0.25">
      <c r="A1232" t="s">
        <v>1005</v>
      </c>
      <c r="B1232" t="s">
        <v>223</v>
      </c>
      <c r="C1232" t="s">
        <v>133</v>
      </c>
      <c r="D1232" t="s">
        <v>336</v>
      </c>
      <c r="E1232" t="s">
        <v>93</v>
      </c>
      <c r="F1232">
        <v>40700</v>
      </c>
      <c r="G1232" t="s">
        <v>911</v>
      </c>
      <c r="I1232" t="s">
        <v>658</v>
      </c>
      <c r="J1232">
        <v>2026</v>
      </c>
      <c r="K1232">
        <v>7</v>
      </c>
      <c r="L1232" t="s">
        <v>94</v>
      </c>
      <c r="M1232">
        <v>485.57541025000006</v>
      </c>
      <c r="N1232">
        <v>1</v>
      </c>
      <c r="O1232">
        <v>485.57541025000006</v>
      </c>
      <c r="P1232" t="s">
        <v>615</v>
      </c>
      <c r="Q1232">
        <v>0</v>
      </c>
    </row>
    <row r="1233" spans="1:17" x14ac:dyDescent="0.25">
      <c r="A1233" t="s">
        <v>1005</v>
      </c>
      <c r="B1233" t="s">
        <v>223</v>
      </c>
      <c r="C1233" t="s">
        <v>133</v>
      </c>
      <c r="D1233" t="s">
        <v>336</v>
      </c>
      <c r="E1233" t="s">
        <v>105</v>
      </c>
      <c r="F1233">
        <v>40700</v>
      </c>
      <c r="G1233" t="s">
        <v>911</v>
      </c>
      <c r="I1233" t="s">
        <v>670</v>
      </c>
      <c r="J1233">
        <v>2026</v>
      </c>
      <c r="K1233">
        <v>7</v>
      </c>
      <c r="L1233" t="s">
        <v>94</v>
      </c>
      <c r="M1233">
        <v>99.350743187500001</v>
      </c>
      <c r="N1233">
        <v>1</v>
      </c>
      <c r="O1233">
        <v>99.350743187500001</v>
      </c>
      <c r="P1233" t="s">
        <v>615</v>
      </c>
      <c r="Q1233">
        <v>0</v>
      </c>
    </row>
    <row r="1234" spans="1:17" x14ac:dyDescent="0.25">
      <c r="A1234" t="s">
        <v>1005</v>
      </c>
      <c r="B1234" t="s">
        <v>223</v>
      </c>
      <c r="C1234" t="s">
        <v>133</v>
      </c>
      <c r="D1234" t="s">
        <v>336</v>
      </c>
      <c r="E1234" t="s">
        <v>93</v>
      </c>
      <c r="F1234">
        <v>40700</v>
      </c>
      <c r="G1234" t="s">
        <v>911</v>
      </c>
      <c r="I1234" t="s">
        <v>253</v>
      </c>
      <c r="J1234">
        <v>2026</v>
      </c>
      <c r="K1234">
        <v>7</v>
      </c>
      <c r="L1234" t="s">
        <v>94</v>
      </c>
      <c r="M1234">
        <v>304.50841137499998</v>
      </c>
      <c r="N1234">
        <v>1</v>
      </c>
      <c r="O1234">
        <v>304.50841137499998</v>
      </c>
      <c r="P1234" t="s">
        <v>615</v>
      </c>
      <c r="Q1234">
        <v>0</v>
      </c>
    </row>
    <row r="1235" spans="1:17" x14ac:dyDescent="0.25">
      <c r="A1235" t="s">
        <v>1005</v>
      </c>
      <c r="B1235" t="s">
        <v>223</v>
      </c>
      <c r="C1235" t="s">
        <v>133</v>
      </c>
      <c r="D1235" t="s">
        <v>336</v>
      </c>
      <c r="E1235" t="s">
        <v>105</v>
      </c>
      <c r="F1235">
        <v>40700</v>
      </c>
      <c r="G1235" t="s">
        <v>911</v>
      </c>
      <c r="I1235" t="s">
        <v>144</v>
      </c>
      <c r="J1235">
        <v>2026</v>
      </c>
      <c r="K1235">
        <v>7</v>
      </c>
      <c r="L1235" t="s">
        <v>94</v>
      </c>
      <c r="M1235">
        <v>99.350743187500001</v>
      </c>
      <c r="N1235">
        <v>1</v>
      </c>
      <c r="O1235">
        <v>99.350743187500001</v>
      </c>
      <c r="P1235" t="s">
        <v>615</v>
      </c>
      <c r="Q1235">
        <v>0</v>
      </c>
    </row>
    <row r="1236" spans="1:17" x14ac:dyDescent="0.25">
      <c r="A1236" t="s">
        <v>1005</v>
      </c>
      <c r="B1236" t="s">
        <v>225</v>
      </c>
      <c r="C1236" t="s">
        <v>133</v>
      </c>
      <c r="D1236" t="s">
        <v>336</v>
      </c>
      <c r="E1236" t="s">
        <v>93</v>
      </c>
      <c r="F1236">
        <v>40700</v>
      </c>
      <c r="G1236" t="s">
        <v>911</v>
      </c>
      <c r="I1236" t="s">
        <v>658</v>
      </c>
      <c r="J1236">
        <v>2026</v>
      </c>
      <c r="K1236">
        <v>7</v>
      </c>
      <c r="L1236" t="s">
        <v>94</v>
      </c>
      <c r="M1236">
        <v>971.15082050000012</v>
      </c>
      <c r="N1236">
        <v>1</v>
      </c>
      <c r="O1236">
        <v>971.15082050000012</v>
      </c>
      <c r="P1236" t="s">
        <v>615</v>
      </c>
      <c r="Q1236">
        <v>0</v>
      </c>
    </row>
    <row r="1237" spans="1:17" x14ac:dyDescent="0.25">
      <c r="A1237" t="s">
        <v>1005</v>
      </c>
      <c r="B1237" t="s">
        <v>225</v>
      </c>
      <c r="C1237" t="s">
        <v>133</v>
      </c>
      <c r="D1237" t="s">
        <v>336</v>
      </c>
      <c r="E1237" t="s">
        <v>105</v>
      </c>
      <c r="F1237">
        <v>40700</v>
      </c>
      <c r="G1237" t="s">
        <v>911</v>
      </c>
      <c r="I1237" t="s">
        <v>670</v>
      </c>
      <c r="J1237">
        <v>2026</v>
      </c>
      <c r="K1237">
        <v>7</v>
      </c>
      <c r="L1237" t="s">
        <v>94</v>
      </c>
      <c r="M1237">
        <v>198.701486375</v>
      </c>
      <c r="N1237">
        <v>1</v>
      </c>
      <c r="O1237">
        <v>198.701486375</v>
      </c>
      <c r="P1237" t="s">
        <v>615</v>
      </c>
      <c r="Q1237">
        <v>0</v>
      </c>
    </row>
    <row r="1238" spans="1:17" x14ac:dyDescent="0.25">
      <c r="A1238" t="s">
        <v>1005</v>
      </c>
      <c r="B1238" t="s">
        <v>225</v>
      </c>
      <c r="C1238" t="s">
        <v>133</v>
      </c>
      <c r="D1238" t="s">
        <v>336</v>
      </c>
      <c r="E1238" t="s">
        <v>93</v>
      </c>
      <c r="F1238">
        <v>40700</v>
      </c>
      <c r="G1238" t="s">
        <v>911</v>
      </c>
      <c r="I1238" t="s">
        <v>253</v>
      </c>
      <c r="J1238">
        <v>2026</v>
      </c>
      <c r="K1238">
        <v>7</v>
      </c>
      <c r="L1238" t="s">
        <v>94</v>
      </c>
      <c r="M1238">
        <v>304.50841137499998</v>
      </c>
      <c r="N1238">
        <v>1</v>
      </c>
      <c r="O1238">
        <v>304.50841137499998</v>
      </c>
      <c r="P1238" t="s">
        <v>615</v>
      </c>
      <c r="Q1238">
        <v>0</v>
      </c>
    </row>
    <row r="1239" spans="1:17" x14ac:dyDescent="0.25">
      <c r="A1239" t="s">
        <v>1005</v>
      </c>
      <c r="B1239" t="s">
        <v>226</v>
      </c>
      <c r="C1239" t="s">
        <v>133</v>
      </c>
      <c r="D1239" t="s">
        <v>336</v>
      </c>
      <c r="E1239" t="s">
        <v>102</v>
      </c>
      <c r="F1239">
        <v>40700</v>
      </c>
      <c r="G1239" t="s">
        <v>911</v>
      </c>
      <c r="I1239" t="s">
        <v>125</v>
      </c>
      <c r="J1239">
        <v>2026</v>
      </c>
      <c r="K1239">
        <v>7</v>
      </c>
      <c r="L1239" t="s">
        <v>94</v>
      </c>
      <c r="M1239">
        <v>217.90348387499998</v>
      </c>
      <c r="N1239">
        <v>1</v>
      </c>
      <c r="O1239">
        <v>217.90348387499998</v>
      </c>
      <c r="P1239" t="s">
        <v>615</v>
      </c>
      <c r="Q1239">
        <v>1</v>
      </c>
    </row>
    <row r="1240" spans="1:17" x14ac:dyDescent="0.25">
      <c r="A1240" t="s">
        <v>1005</v>
      </c>
      <c r="B1240" t="s">
        <v>226</v>
      </c>
      <c r="C1240" t="s">
        <v>133</v>
      </c>
      <c r="D1240" t="s">
        <v>336</v>
      </c>
      <c r="E1240" t="s">
        <v>102</v>
      </c>
      <c r="F1240">
        <v>40700</v>
      </c>
      <c r="G1240" t="s">
        <v>911</v>
      </c>
      <c r="I1240" t="s">
        <v>186</v>
      </c>
      <c r="J1240">
        <v>2026</v>
      </c>
      <c r="K1240">
        <v>7</v>
      </c>
      <c r="L1240" t="s">
        <v>94</v>
      </c>
      <c r="M1240">
        <v>120.18882925</v>
      </c>
      <c r="N1240">
        <v>1</v>
      </c>
      <c r="O1240">
        <v>120.18882925</v>
      </c>
      <c r="P1240" t="s">
        <v>615</v>
      </c>
      <c r="Q1240">
        <v>1</v>
      </c>
    </row>
    <row r="1241" spans="1:17" x14ac:dyDescent="0.25">
      <c r="A1241" t="s">
        <v>1005</v>
      </c>
      <c r="B1241" t="s">
        <v>226</v>
      </c>
      <c r="C1241" t="s">
        <v>133</v>
      </c>
      <c r="D1241" t="s">
        <v>336</v>
      </c>
      <c r="E1241" t="s">
        <v>93</v>
      </c>
      <c r="F1241">
        <v>40700</v>
      </c>
      <c r="G1241" t="s">
        <v>911</v>
      </c>
      <c r="I1241" t="s">
        <v>658</v>
      </c>
      <c r="J1241">
        <v>2026</v>
      </c>
      <c r="K1241">
        <v>7</v>
      </c>
      <c r="L1241" t="s">
        <v>94</v>
      </c>
      <c r="M1241">
        <v>2670.6647563749998</v>
      </c>
      <c r="N1241">
        <v>1</v>
      </c>
      <c r="O1241">
        <v>2670.6647563749998</v>
      </c>
      <c r="P1241" t="s">
        <v>615</v>
      </c>
      <c r="Q1241">
        <v>0</v>
      </c>
    </row>
    <row r="1242" spans="1:17" x14ac:dyDescent="0.25">
      <c r="A1242" t="s">
        <v>1005</v>
      </c>
      <c r="B1242" t="s">
        <v>226</v>
      </c>
      <c r="C1242" t="s">
        <v>133</v>
      </c>
      <c r="D1242" t="s">
        <v>336</v>
      </c>
      <c r="E1242" t="s">
        <v>102</v>
      </c>
      <c r="F1242">
        <v>40700</v>
      </c>
      <c r="G1242" t="s">
        <v>911</v>
      </c>
      <c r="I1242" t="s">
        <v>537</v>
      </c>
      <c r="J1242">
        <v>2026</v>
      </c>
      <c r="K1242">
        <v>7</v>
      </c>
      <c r="L1242" t="s">
        <v>94</v>
      </c>
      <c r="M1242">
        <v>23.297117375000003</v>
      </c>
      <c r="N1242">
        <v>1</v>
      </c>
      <c r="O1242">
        <v>23.297117375000003</v>
      </c>
      <c r="P1242" t="s">
        <v>615</v>
      </c>
      <c r="Q1242">
        <v>1</v>
      </c>
    </row>
    <row r="1243" spans="1:17" x14ac:dyDescent="0.25">
      <c r="A1243" t="s">
        <v>1005</v>
      </c>
      <c r="B1243" t="s">
        <v>226</v>
      </c>
      <c r="C1243" t="s">
        <v>133</v>
      </c>
      <c r="D1243" t="s">
        <v>336</v>
      </c>
      <c r="E1243" t="s">
        <v>93</v>
      </c>
      <c r="F1243">
        <v>40700</v>
      </c>
      <c r="G1243" t="s">
        <v>911</v>
      </c>
      <c r="I1243" t="s">
        <v>142</v>
      </c>
      <c r="J1243">
        <v>2026</v>
      </c>
      <c r="K1243">
        <v>7</v>
      </c>
      <c r="L1243" t="s">
        <v>94</v>
      </c>
      <c r="M1243">
        <v>123.0005503125</v>
      </c>
      <c r="N1243">
        <v>1</v>
      </c>
      <c r="O1243">
        <v>123.0005503125</v>
      </c>
      <c r="P1243" t="s">
        <v>615</v>
      </c>
      <c r="Q1243">
        <v>0</v>
      </c>
    </row>
    <row r="1244" spans="1:17" x14ac:dyDescent="0.25">
      <c r="A1244" t="s">
        <v>1005</v>
      </c>
      <c r="B1244" t="s">
        <v>226</v>
      </c>
      <c r="C1244" t="s">
        <v>133</v>
      </c>
      <c r="D1244" t="s">
        <v>336</v>
      </c>
      <c r="E1244" t="s">
        <v>93</v>
      </c>
      <c r="F1244">
        <v>40700</v>
      </c>
      <c r="G1244" t="s">
        <v>911</v>
      </c>
      <c r="I1244" t="s">
        <v>253</v>
      </c>
      <c r="J1244">
        <v>2026</v>
      </c>
      <c r="K1244">
        <v>7</v>
      </c>
      <c r="L1244" t="s">
        <v>94</v>
      </c>
      <c r="M1244">
        <v>304.50841137499998</v>
      </c>
      <c r="N1244">
        <v>1</v>
      </c>
      <c r="O1244">
        <v>304.50841137499998</v>
      </c>
      <c r="P1244" t="s">
        <v>615</v>
      </c>
      <c r="Q1244">
        <v>0</v>
      </c>
    </row>
    <row r="1245" spans="1:17" x14ac:dyDescent="0.25">
      <c r="A1245" t="s">
        <v>1005</v>
      </c>
      <c r="B1245" t="s">
        <v>226</v>
      </c>
      <c r="C1245" t="s">
        <v>133</v>
      </c>
      <c r="D1245" t="s">
        <v>336</v>
      </c>
      <c r="E1245" t="s">
        <v>104</v>
      </c>
      <c r="F1245">
        <v>40700</v>
      </c>
      <c r="G1245" t="s">
        <v>911</v>
      </c>
      <c r="I1245" t="s">
        <v>120</v>
      </c>
      <c r="J1245">
        <v>2026</v>
      </c>
      <c r="K1245">
        <v>7</v>
      </c>
      <c r="L1245" t="s">
        <v>94</v>
      </c>
      <c r="M1245">
        <v>132.45459499999998</v>
      </c>
      <c r="N1245">
        <v>1</v>
      </c>
      <c r="O1245">
        <v>132.45459499999998</v>
      </c>
      <c r="P1245" t="s">
        <v>615</v>
      </c>
      <c r="Q1245">
        <v>0</v>
      </c>
    </row>
    <row r="1246" spans="1:17" x14ac:dyDescent="0.25">
      <c r="A1246" t="s">
        <v>1005</v>
      </c>
      <c r="B1246" t="s">
        <v>227</v>
      </c>
      <c r="C1246" t="s">
        <v>133</v>
      </c>
      <c r="D1246" t="s">
        <v>336</v>
      </c>
      <c r="E1246" t="s">
        <v>93</v>
      </c>
      <c r="F1246">
        <v>40700</v>
      </c>
      <c r="G1246" t="s">
        <v>911</v>
      </c>
      <c r="I1246" t="s">
        <v>658</v>
      </c>
      <c r="J1246">
        <v>2026</v>
      </c>
      <c r="K1246">
        <v>7</v>
      </c>
      <c r="L1246" t="s">
        <v>94</v>
      </c>
      <c r="M1246">
        <v>242.78770512500003</v>
      </c>
      <c r="N1246">
        <v>1</v>
      </c>
      <c r="O1246">
        <v>242.78770512500003</v>
      </c>
      <c r="P1246" t="s">
        <v>615</v>
      </c>
      <c r="Q1246">
        <v>0</v>
      </c>
    </row>
    <row r="1247" spans="1:17" x14ac:dyDescent="0.25">
      <c r="A1247" t="s">
        <v>1005</v>
      </c>
      <c r="B1247" t="s">
        <v>227</v>
      </c>
      <c r="C1247" t="s">
        <v>133</v>
      </c>
      <c r="D1247" t="s">
        <v>336</v>
      </c>
      <c r="E1247" t="s">
        <v>105</v>
      </c>
      <c r="F1247">
        <v>40700</v>
      </c>
      <c r="G1247" t="s">
        <v>911</v>
      </c>
      <c r="I1247" t="s">
        <v>670</v>
      </c>
      <c r="J1247">
        <v>2026</v>
      </c>
      <c r="K1247">
        <v>7</v>
      </c>
      <c r="L1247" t="s">
        <v>94</v>
      </c>
      <c r="M1247">
        <v>99.350743187500001</v>
      </c>
      <c r="N1247">
        <v>1</v>
      </c>
      <c r="O1247">
        <v>99.350743187500001</v>
      </c>
      <c r="P1247" t="s">
        <v>615</v>
      </c>
      <c r="Q1247">
        <v>0</v>
      </c>
    </row>
    <row r="1248" spans="1:17" x14ac:dyDescent="0.25">
      <c r="A1248" t="s">
        <v>1005</v>
      </c>
      <c r="B1248" t="s">
        <v>227</v>
      </c>
      <c r="C1248" t="s">
        <v>133</v>
      </c>
      <c r="D1248" t="s">
        <v>336</v>
      </c>
      <c r="E1248" t="s">
        <v>93</v>
      </c>
      <c r="F1248">
        <v>40700</v>
      </c>
      <c r="G1248" t="s">
        <v>911</v>
      </c>
      <c r="I1248" t="s">
        <v>253</v>
      </c>
      <c r="J1248">
        <v>2026</v>
      </c>
      <c r="K1248">
        <v>7</v>
      </c>
      <c r="L1248" t="s">
        <v>94</v>
      </c>
      <c r="M1248">
        <v>304.50841137499998</v>
      </c>
      <c r="N1248">
        <v>1</v>
      </c>
      <c r="O1248">
        <v>304.50841137499998</v>
      </c>
      <c r="P1248" t="s">
        <v>615</v>
      </c>
      <c r="Q1248">
        <v>0</v>
      </c>
    </row>
    <row r="1249" spans="1:17" x14ac:dyDescent="0.25">
      <c r="A1249" t="s">
        <v>1005</v>
      </c>
      <c r="B1249" t="s">
        <v>227</v>
      </c>
      <c r="C1249" t="s">
        <v>133</v>
      </c>
      <c r="D1249" t="s">
        <v>336</v>
      </c>
      <c r="E1249" t="s">
        <v>105</v>
      </c>
      <c r="F1249">
        <v>40700</v>
      </c>
      <c r="G1249" t="s">
        <v>911</v>
      </c>
      <c r="I1249" t="s">
        <v>144</v>
      </c>
      <c r="J1249">
        <v>2026</v>
      </c>
      <c r="K1249">
        <v>7</v>
      </c>
      <c r="L1249" t="s">
        <v>94</v>
      </c>
      <c r="M1249">
        <v>99.350743187500001</v>
      </c>
      <c r="N1249">
        <v>1</v>
      </c>
      <c r="O1249">
        <v>99.350743187500001</v>
      </c>
      <c r="P1249" t="s">
        <v>615</v>
      </c>
      <c r="Q1249">
        <v>0</v>
      </c>
    </row>
    <row r="1250" spans="1:17" x14ac:dyDescent="0.25">
      <c r="A1250" t="s">
        <v>1005</v>
      </c>
      <c r="B1250" t="s">
        <v>227</v>
      </c>
      <c r="C1250" t="s">
        <v>133</v>
      </c>
      <c r="D1250" t="s">
        <v>336</v>
      </c>
      <c r="E1250" t="s">
        <v>105</v>
      </c>
      <c r="F1250">
        <v>40700</v>
      </c>
      <c r="G1250" t="s">
        <v>911</v>
      </c>
      <c r="I1250" t="s">
        <v>682</v>
      </c>
      <c r="J1250">
        <v>2026</v>
      </c>
      <c r="K1250">
        <v>7</v>
      </c>
      <c r="L1250" t="s">
        <v>94</v>
      </c>
      <c r="M1250">
        <v>99.350743187500001</v>
      </c>
      <c r="N1250">
        <v>1</v>
      </c>
      <c r="O1250">
        <v>99.350743187500001</v>
      </c>
      <c r="P1250" t="s">
        <v>615</v>
      </c>
      <c r="Q1250">
        <v>0</v>
      </c>
    </row>
    <row r="1251" spans="1:17" x14ac:dyDescent="0.25">
      <c r="A1251" t="s">
        <v>1005</v>
      </c>
      <c r="B1251" t="s">
        <v>392</v>
      </c>
      <c r="C1251" t="s">
        <v>133</v>
      </c>
      <c r="D1251" t="s">
        <v>336</v>
      </c>
      <c r="E1251" t="s">
        <v>93</v>
      </c>
      <c r="F1251">
        <v>40700</v>
      </c>
      <c r="G1251" t="s">
        <v>911</v>
      </c>
      <c r="I1251" t="s">
        <v>658</v>
      </c>
      <c r="J1251">
        <v>2026</v>
      </c>
      <c r="K1251">
        <v>7</v>
      </c>
      <c r="L1251" t="s">
        <v>94</v>
      </c>
      <c r="M1251">
        <v>728.36311537500001</v>
      </c>
      <c r="N1251">
        <v>1</v>
      </c>
      <c r="O1251">
        <v>728.36311537500001</v>
      </c>
      <c r="P1251" t="s">
        <v>615</v>
      </c>
      <c r="Q1251">
        <v>0</v>
      </c>
    </row>
    <row r="1252" spans="1:17" x14ac:dyDescent="0.25">
      <c r="A1252" t="s">
        <v>1005</v>
      </c>
      <c r="B1252" t="s">
        <v>392</v>
      </c>
      <c r="C1252" t="s">
        <v>133</v>
      </c>
      <c r="D1252" t="s">
        <v>336</v>
      </c>
      <c r="E1252" t="s">
        <v>105</v>
      </c>
      <c r="F1252">
        <v>40700</v>
      </c>
      <c r="G1252" t="s">
        <v>911</v>
      </c>
      <c r="I1252" t="s">
        <v>670</v>
      </c>
      <c r="J1252">
        <v>2026</v>
      </c>
      <c r="K1252">
        <v>7</v>
      </c>
      <c r="L1252" t="s">
        <v>94</v>
      </c>
      <c r="M1252">
        <v>99.350743187500001</v>
      </c>
      <c r="N1252">
        <v>1</v>
      </c>
      <c r="O1252">
        <v>99.350743187500001</v>
      </c>
      <c r="P1252" t="s">
        <v>615</v>
      </c>
      <c r="Q1252">
        <v>0</v>
      </c>
    </row>
    <row r="1253" spans="1:17" x14ac:dyDescent="0.25">
      <c r="A1253" t="s">
        <v>1005</v>
      </c>
      <c r="B1253" t="s">
        <v>392</v>
      </c>
      <c r="C1253" t="s">
        <v>133</v>
      </c>
      <c r="D1253" t="s">
        <v>336</v>
      </c>
      <c r="E1253" t="s">
        <v>93</v>
      </c>
      <c r="F1253">
        <v>40700</v>
      </c>
      <c r="G1253" t="s">
        <v>911</v>
      </c>
      <c r="I1253" t="s">
        <v>253</v>
      </c>
      <c r="J1253">
        <v>2026</v>
      </c>
      <c r="K1253">
        <v>7</v>
      </c>
      <c r="L1253" t="s">
        <v>94</v>
      </c>
      <c r="M1253">
        <v>304.50841137499998</v>
      </c>
      <c r="N1253">
        <v>1</v>
      </c>
      <c r="O1253">
        <v>304.50841137499998</v>
      </c>
      <c r="P1253" t="s">
        <v>615</v>
      </c>
      <c r="Q1253">
        <v>0</v>
      </c>
    </row>
    <row r="1254" spans="1:17" x14ac:dyDescent="0.25">
      <c r="A1254" t="s">
        <v>1005</v>
      </c>
      <c r="B1254" t="s">
        <v>392</v>
      </c>
      <c r="C1254" t="s">
        <v>133</v>
      </c>
      <c r="D1254" t="s">
        <v>336</v>
      </c>
      <c r="E1254" t="s">
        <v>104</v>
      </c>
      <c r="F1254">
        <v>40700</v>
      </c>
      <c r="G1254" t="s">
        <v>911</v>
      </c>
      <c r="I1254" t="s">
        <v>699</v>
      </c>
      <c r="J1254">
        <v>2026</v>
      </c>
      <c r="K1254">
        <v>7</v>
      </c>
      <c r="L1254" t="s">
        <v>94</v>
      </c>
      <c r="M1254">
        <v>52.981838000000003</v>
      </c>
      <c r="N1254">
        <v>1</v>
      </c>
      <c r="O1254">
        <v>52.981838000000003</v>
      </c>
      <c r="P1254" t="s">
        <v>615</v>
      </c>
      <c r="Q1254">
        <v>0</v>
      </c>
    </row>
    <row r="1255" spans="1:17" x14ac:dyDescent="0.25">
      <c r="A1255" t="s">
        <v>1005</v>
      </c>
      <c r="B1255" t="s">
        <v>392</v>
      </c>
      <c r="C1255" t="s">
        <v>133</v>
      </c>
      <c r="D1255" t="s">
        <v>336</v>
      </c>
      <c r="E1255" t="s">
        <v>104</v>
      </c>
      <c r="F1255">
        <v>40700</v>
      </c>
      <c r="G1255" t="s">
        <v>911</v>
      </c>
      <c r="I1255" t="s">
        <v>120</v>
      </c>
      <c r="J1255">
        <v>2026</v>
      </c>
      <c r="K1255">
        <v>7</v>
      </c>
      <c r="L1255" t="s">
        <v>94</v>
      </c>
      <c r="M1255">
        <v>132.45459499999998</v>
      </c>
      <c r="N1255">
        <v>1</v>
      </c>
      <c r="O1255">
        <v>132.45459499999998</v>
      </c>
      <c r="P1255" t="s">
        <v>615</v>
      </c>
      <c r="Q1255">
        <v>0</v>
      </c>
    </row>
    <row r="1256" spans="1:17" x14ac:dyDescent="0.25">
      <c r="A1256" t="s">
        <v>1005</v>
      </c>
      <c r="B1256" t="s">
        <v>229</v>
      </c>
      <c r="C1256" t="s">
        <v>133</v>
      </c>
      <c r="D1256" t="s">
        <v>336</v>
      </c>
      <c r="E1256" t="s">
        <v>93</v>
      </c>
      <c r="F1256">
        <v>40700</v>
      </c>
      <c r="G1256" t="s">
        <v>911</v>
      </c>
      <c r="I1256" t="s">
        <v>658</v>
      </c>
      <c r="J1256">
        <v>2026</v>
      </c>
      <c r="K1256">
        <v>7</v>
      </c>
      <c r="L1256" t="s">
        <v>94</v>
      </c>
      <c r="M1256">
        <v>242.78770512500003</v>
      </c>
      <c r="N1256">
        <v>1</v>
      </c>
      <c r="O1256">
        <v>242.78770512500003</v>
      </c>
      <c r="P1256" t="s">
        <v>615</v>
      </c>
      <c r="Q1256">
        <v>0</v>
      </c>
    </row>
    <row r="1257" spans="1:17" x14ac:dyDescent="0.25">
      <c r="A1257" t="s">
        <v>1005</v>
      </c>
      <c r="B1257" t="s">
        <v>229</v>
      </c>
      <c r="C1257" t="s">
        <v>133</v>
      </c>
      <c r="D1257" t="s">
        <v>336</v>
      </c>
      <c r="E1257" t="s">
        <v>105</v>
      </c>
      <c r="F1257">
        <v>40700</v>
      </c>
      <c r="G1257" t="s">
        <v>911</v>
      </c>
      <c r="I1257" t="s">
        <v>670</v>
      </c>
      <c r="J1257">
        <v>2026</v>
      </c>
      <c r="K1257">
        <v>7</v>
      </c>
      <c r="L1257" t="s">
        <v>94</v>
      </c>
      <c r="M1257">
        <v>99.350743187500001</v>
      </c>
      <c r="N1257">
        <v>1</v>
      </c>
      <c r="O1257">
        <v>99.350743187500001</v>
      </c>
      <c r="P1257" t="s">
        <v>615</v>
      </c>
      <c r="Q1257">
        <v>0</v>
      </c>
    </row>
    <row r="1258" spans="1:17" x14ac:dyDescent="0.25">
      <c r="A1258" t="s">
        <v>1005</v>
      </c>
      <c r="B1258" t="s">
        <v>229</v>
      </c>
      <c r="C1258" t="s">
        <v>133</v>
      </c>
      <c r="D1258" t="s">
        <v>336</v>
      </c>
      <c r="E1258" t="s">
        <v>93</v>
      </c>
      <c r="F1258">
        <v>40700</v>
      </c>
      <c r="G1258" t="s">
        <v>911</v>
      </c>
      <c r="I1258" t="s">
        <v>253</v>
      </c>
      <c r="J1258">
        <v>2026</v>
      </c>
      <c r="K1258">
        <v>7</v>
      </c>
      <c r="L1258" t="s">
        <v>94</v>
      </c>
      <c r="M1258">
        <v>304.50841137499998</v>
      </c>
      <c r="N1258">
        <v>1</v>
      </c>
      <c r="O1258">
        <v>304.50841137499998</v>
      </c>
      <c r="P1258" t="s">
        <v>615</v>
      </c>
      <c r="Q1258">
        <v>0</v>
      </c>
    </row>
    <row r="1259" spans="1:17" x14ac:dyDescent="0.25">
      <c r="A1259" t="s">
        <v>1005</v>
      </c>
      <c r="B1259" t="s">
        <v>230</v>
      </c>
      <c r="C1259" t="s">
        <v>133</v>
      </c>
      <c r="D1259" t="s">
        <v>336</v>
      </c>
      <c r="E1259" t="s">
        <v>93</v>
      </c>
      <c r="F1259">
        <v>40700</v>
      </c>
      <c r="G1259" t="s">
        <v>911</v>
      </c>
      <c r="I1259" t="s">
        <v>658</v>
      </c>
      <c r="J1259">
        <v>2026</v>
      </c>
      <c r="K1259">
        <v>7</v>
      </c>
      <c r="L1259" t="s">
        <v>94</v>
      </c>
      <c r="M1259">
        <v>485.57541025000006</v>
      </c>
      <c r="N1259">
        <v>1</v>
      </c>
      <c r="O1259">
        <v>485.57541025000006</v>
      </c>
      <c r="P1259" t="s">
        <v>615</v>
      </c>
      <c r="Q1259">
        <v>0</v>
      </c>
    </row>
    <row r="1260" spans="1:17" x14ac:dyDescent="0.25">
      <c r="A1260" t="s">
        <v>1005</v>
      </c>
      <c r="B1260" t="s">
        <v>230</v>
      </c>
      <c r="C1260" t="s">
        <v>133</v>
      </c>
      <c r="D1260" t="s">
        <v>336</v>
      </c>
      <c r="E1260" t="s">
        <v>105</v>
      </c>
      <c r="F1260">
        <v>40700</v>
      </c>
      <c r="G1260" t="s">
        <v>911</v>
      </c>
      <c r="I1260" t="s">
        <v>670</v>
      </c>
      <c r="J1260">
        <v>2026</v>
      </c>
      <c r="K1260">
        <v>7</v>
      </c>
      <c r="L1260" t="s">
        <v>94</v>
      </c>
      <c r="M1260">
        <v>198.701486375</v>
      </c>
      <c r="N1260">
        <v>1</v>
      </c>
      <c r="O1260">
        <v>198.701486375</v>
      </c>
      <c r="P1260" t="s">
        <v>615</v>
      </c>
      <c r="Q1260">
        <v>0</v>
      </c>
    </row>
    <row r="1261" spans="1:17" x14ac:dyDescent="0.25">
      <c r="A1261" t="s">
        <v>1005</v>
      </c>
      <c r="B1261" t="s">
        <v>230</v>
      </c>
      <c r="C1261" t="s">
        <v>133</v>
      </c>
      <c r="D1261" t="s">
        <v>336</v>
      </c>
      <c r="E1261" t="s">
        <v>93</v>
      </c>
      <c r="F1261">
        <v>40700</v>
      </c>
      <c r="G1261" t="s">
        <v>911</v>
      </c>
      <c r="I1261" t="s">
        <v>253</v>
      </c>
      <c r="J1261">
        <v>2026</v>
      </c>
      <c r="K1261">
        <v>7</v>
      </c>
      <c r="L1261" t="s">
        <v>94</v>
      </c>
      <c r="M1261">
        <v>304.50841137499998</v>
      </c>
      <c r="N1261">
        <v>1</v>
      </c>
      <c r="O1261">
        <v>304.50841137499998</v>
      </c>
      <c r="P1261" t="s">
        <v>615</v>
      </c>
      <c r="Q1261">
        <v>0</v>
      </c>
    </row>
    <row r="1262" spans="1:17" x14ac:dyDescent="0.25">
      <c r="A1262" t="s">
        <v>1005</v>
      </c>
      <c r="B1262" t="s">
        <v>710</v>
      </c>
      <c r="C1262" t="s">
        <v>133</v>
      </c>
      <c r="D1262" t="s">
        <v>336</v>
      </c>
      <c r="E1262" t="s">
        <v>93</v>
      </c>
      <c r="F1262">
        <v>40700</v>
      </c>
      <c r="G1262" t="s">
        <v>911</v>
      </c>
      <c r="I1262" t="s">
        <v>658</v>
      </c>
      <c r="J1262">
        <v>2026</v>
      </c>
      <c r="K1262">
        <v>7</v>
      </c>
      <c r="L1262" t="s">
        <v>94</v>
      </c>
      <c r="M1262">
        <v>364.1815576875</v>
      </c>
      <c r="N1262">
        <v>1</v>
      </c>
      <c r="O1262">
        <v>364.1815576875</v>
      </c>
      <c r="P1262" t="s">
        <v>615</v>
      </c>
      <c r="Q1262">
        <v>0</v>
      </c>
    </row>
    <row r="1263" spans="1:17" x14ac:dyDescent="0.25">
      <c r="A1263" t="s">
        <v>1005</v>
      </c>
      <c r="B1263" t="s">
        <v>710</v>
      </c>
      <c r="C1263" t="s">
        <v>133</v>
      </c>
      <c r="D1263" t="s">
        <v>336</v>
      </c>
      <c r="E1263" t="s">
        <v>93</v>
      </c>
      <c r="F1263">
        <v>40700</v>
      </c>
      <c r="G1263" t="s">
        <v>911</v>
      </c>
      <c r="I1263" t="s">
        <v>253</v>
      </c>
      <c r="J1263">
        <v>2026</v>
      </c>
      <c r="K1263">
        <v>7</v>
      </c>
      <c r="L1263" t="s">
        <v>94</v>
      </c>
      <c r="M1263">
        <v>304.50841137499998</v>
      </c>
      <c r="N1263">
        <v>1</v>
      </c>
      <c r="O1263">
        <v>304.50841137499998</v>
      </c>
      <c r="P1263" t="s">
        <v>615</v>
      </c>
      <c r="Q1263">
        <v>0</v>
      </c>
    </row>
    <row r="1264" spans="1:17" x14ac:dyDescent="0.25">
      <c r="A1264" t="s">
        <v>1005</v>
      </c>
      <c r="B1264" t="s">
        <v>232</v>
      </c>
      <c r="C1264" t="s">
        <v>133</v>
      </c>
      <c r="D1264" t="s">
        <v>336</v>
      </c>
      <c r="E1264" t="s">
        <v>102</v>
      </c>
      <c r="F1264">
        <v>40700</v>
      </c>
      <c r="G1264" t="s">
        <v>911</v>
      </c>
      <c r="I1264" t="s">
        <v>186</v>
      </c>
      <c r="J1264">
        <v>2026</v>
      </c>
      <c r="K1264">
        <v>7</v>
      </c>
      <c r="L1264" t="s">
        <v>94</v>
      </c>
      <c r="M1264">
        <v>1166.73688075</v>
      </c>
      <c r="N1264">
        <v>1</v>
      </c>
      <c r="O1264">
        <v>1166.73688075</v>
      </c>
      <c r="P1264" t="s">
        <v>615</v>
      </c>
      <c r="Q1264">
        <v>1</v>
      </c>
    </row>
    <row r="1265" spans="1:17" x14ac:dyDescent="0.25">
      <c r="A1265" t="s">
        <v>1005</v>
      </c>
      <c r="B1265" t="s">
        <v>232</v>
      </c>
      <c r="C1265" t="s">
        <v>133</v>
      </c>
      <c r="D1265" t="s">
        <v>336</v>
      </c>
      <c r="E1265" t="s">
        <v>93</v>
      </c>
      <c r="F1265">
        <v>40700</v>
      </c>
      <c r="G1265" t="s">
        <v>911</v>
      </c>
      <c r="I1265" t="s">
        <v>668</v>
      </c>
      <c r="J1265">
        <v>2026</v>
      </c>
      <c r="K1265">
        <v>7</v>
      </c>
      <c r="L1265" t="s">
        <v>94</v>
      </c>
      <c r="M1265">
        <v>1261.4536725</v>
      </c>
      <c r="N1265">
        <v>1</v>
      </c>
      <c r="O1265">
        <v>1261.4536725</v>
      </c>
      <c r="P1265" t="s">
        <v>615</v>
      </c>
      <c r="Q1265">
        <v>0</v>
      </c>
    </row>
    <row r="1266" spans="1:17" x14ac:dyDescent="0.25">
      <c r="A1266" t="s">
        <v>1005</v>
      </c>
      <c r="B1266" t="s">
        <v>232</v>
      </c>
      <c r="C1266" t="s">
        <v>133</v>
      </c>
      <c r="D1266" t="s">
        <v>336</v>
      </c>
      <c r="E1266" t="s">
        <v>93</v>
      </c>
      <c r="F1266">
        <v>40700</v>
      </c>
      <c r="G1266" t="s">
        <v>911</v>
      </c>
      <c r="I1266" t="s">
        <v>658</v>
      </c>
      <c r="J1266">
        <v>2026</v>
      </c>
      <c r="K1266">
        <v>7</v>
      </c>
      <c r="L1266" t="s">
        <v>94</v>
      </c>
      <c r="M1266">
        <v>242.78770512500003</v>
      </c>
      <c r="N1266">
        <v>1</v>
      </c>
      <c r="O1266">
        <v>242.78770512500003</v>
      </c>
      <c r="P1266" t="s">
        <v>615</v>
      </c>
      <c r="Q1266">
        <v>0</v>
      </c>
    </row>
    <row r="1267" spans="1:17" x14ac:dyDescent="0.25">
      <c r="A1267" t="s">
        <v>1005</v>
      </c>
      <c r="B1267" t="s">
        <v>232</v>
      </c>
      <c r="C1267" t="s">
        <v>133</v>
      </c>
      <c r="D1267" t="s">
        <v>336</v>
      </c>
      <c r="E1267" t="s">
        <v>105</v>
      </c>
      <c r="F1267">
        <v>40700</v>
      </c>
      <c r="G1267" t="s">
        <v>911</v>
      </c>
      <c r="I1267" t="s">
        <v>670</v>
      </c>
      <c r="J1267">
        <v>2026</v>
      </c>
      <c r="K1267">
        <v>7</v>
      </c>
      <c r="L1267" t="s">
        <v>94</v>
      </c>
      <c r="M1267">
        <v>496.75371593750003</v>
      </c>
      <c r="N1267">
        <v>1</v>
      </c>
      <c r="O1267">
        <v>496.75371593750003</v>
      </c>
      <c r="P1267" t="s">
        <v>615</v>
      </c>
      <c r="Q1267">
        <v>0</v>
      </c>
    </row>
    <row r="1268" spans="1:17" x14ac:dyDescent="0.25">
      <c r="A1268" t="s">
        <v>1005</v>
      </c>
      <c r="B1268" t="s">
        <v>232</v>
      </c>
      <c r="C1268" t="s">
        <v>133</v>
      </c>
      <c r="D1268" t="s">
        <v>336</v>
      </c>
      <c r="E1268" t="s">
        <v>93</v>
      </c>
      <c r="F1268">
        <v>40700</v>
      </c>
      <c r="G1268" t="s">
        <v>911</v>
      </c>
      <c r="I1268" t="s">
        <v>142</v>
      </c>
      <c r="J1268">
        <v>2026</v>
      </c>
      <c r="K1268">
        <v>7</v>
      </c>
      <c r="L1268" t="s">
        <v>94</v>
      </c>
      <c r="M1268">
        <v>246.00110062499999</v>
      </c>
      <c r="N1268">
        <v>1</v>
      </c>
      <c r="O1268">
        <v>246.00110062499999</v>
      </c>
      <c r="P1268" t="s">
        <v>615</v>
      </c>
      <c r="Q1268">
        <v>0</v>
      </c>
    </row>
    <row r="1269" spans="1:17" x14ac:dyDescent="0.25">
      <c r="A1269" t="s">
        <v>1005</v>
      </c>
      <c r="B1269" t="s">
        <v>232</v>
      </c>
      <c r="C1269" t="s">
        <v>133</v>
      </c>
      <c r="D1269" t="s">
        <v>336</v>
      </c>
      <c r="E1269" t="s">
        <v>93</v>
      </c>
      <c r="F1269">
        <v>40700</v>
      </c>
      <c r="G1269" t="s">
        <v>911</v>
      </c>
      <c r="I1269" t="s">
        <v>253</v>
      </c>
      <c r="J1269">
        <v>2026</v>
      </c>
      <c r="K1269">
        <v>7</v>
      </c>
      <c r="L1269" t="s">
        <v>94</v>
      </c>
      <c r="M1269">
        <v>304.50841137499998</v>
      </c>
      <c r="N1269">
        <v>1</v>
      </c>
      <c r="O1269">
        <v>304.50841137499998</v>
      </c>
      <c r="P1269" t="s">
        <v>615</v>
      </c>
      <c r="Q1269">
        <v>0</v>
      </c>
    </row>
    <row r="1270" spans="1:17" x14ac:dyDescent="0.25">
      <c r="A1270" t="s">
        <v>1005</v>
      </c>
      <c r="B1270" t="s">
        <v>232</v>
      </c>
      <c r="C1270" t="s">
        <v>133</v>
      </c>
      <c r="D1270" t="s">
        <v>336</v>
      </c>
      <c r="E1270" t="s">
        <v>101</v>
      </c>
      <c r="F1270">
        <v>40700</v>
      </c>
      <c r="G1270" t="s">
        <v>911</v>
      </c>
      <c r="I1270" t="s">
        <v>269</v>
      </c>
      <c r="J1270">
        <v>2026</v>
      </c>
      <c r="K1270">
        <v>7</v>
      </c>
      <c r="L1270" t="s">
        <v>94</v>
      </c>
      <c r="M1270">
        <v>4651.5601999999999</v>
      </c>
      <c r="N1270">
        <v>1</v>
      </c>
      <c r="O1270">
        <v>4651.5601999999999</v>
      </c>
      <c r="P1270" t="s">
        <v>615</v>
      </c>
      <c r="Q1270">
        <v>1</v>
      </c>
    </row>
    <row r="1271" spans="1:17" x14ac:dyDescent="0.25">
      <c r="A1271" t="s">
        <v>1005</v>
      </c>
      <c r="B1271" t="s">
        <v>233</v>
      </c>
      <c r="C1271" t="s">
        <v>133</v>
      </c>
      <c r="D1271" t="s">
        <v>336</v>
      </c>
      <c r="E1271" t="s">
        <v>93</v>
      </c>
      <c r="F1271">
        <v>40700</v>
      </c>
      <c r="G1271" t="s">
        <v>911</v>
      </c>
      <c r="I1271" t="s">
        <v>658</v>
      </c>
      <c r="J1271">
        <v>2026</v>
      </c>
      <c r="K1271">
        <v>7</v>
      </c>
      <c r="L1271" t="s">
        <v>94</v>
      </c>
      <c r="M1271">
        <v>1699.513935875</v>
      </c>
      <c r="N1271">
        <v>1</v>
      </c>
      <c r="O1271">
        <v>1699.513935875</v>
      </c>
      <c r="P1271" t="s">
        <v>615</v>
      </c>
      <c r="Q1271">
        <v>0</v>
      </c>
    </row>
    <row r="1272" spans="1:17" x14ac:dyDescent="0.25">
      <c r="A1272" t="s">
        <v>1005</v>
      </c>
      <c r="B1272" t="s">
        <v>233</v>
      </c>
      <c r="C1272" t="s">
        <v>133</v>
      </c>
      <c r="D1272" t="s">
        <v>336</v>
      </c>
      <c r="E1272" t="s">
        <v>93</v>
      </c>
      <c r="F1272">
        <v>40700</v>
      </c>
      <c r="G1272" t="s">
        <v>911</v>
      </c>
      <c r="I1272" t="s">
        <v>253</v>
      </c>
      <c r="J1272">
        <v>2026</v>
      </c>
      <c r="K1272">
        <v>7</v>
      </c>
      <c r="L1272" t="s">
        <v>94</v>
      </c>
      <c r="M1272">
        <v>304.50841137499998</v>
      </c>
      <c r="N1272">
        <v>1</v>
      </c>
      <c r="O1272">
        <v>304.50841137499998</v>
      </c>
      <c r="P1272" t="s">
        <v>615</v>
      </c>
      <c r="Q1272">
        <v>0</v>
      </c>
    </row>
    <row r="1273" spans="1:17" x14ac:dyDescent="0.25">
      <c r="A1273" t="s">
        <v>1005</v>
      </c>
      <c r="B1273" t="s">
        <v>234</v>
      </c>
      <c r="C1273" t="s">
        <v>133</v>
      </c>
      <c r="D1273" t="s">
        <v>336</v>
      </c>
      <c r="E1273" t="s">
        <v>102</v>
      </c>
      <c r="F1273">
        <v>40700</v>
      </c>
      <c r="G1273" t="s">
        <v>911</v>
      </c>
      <c r="I1273" t="s">
        <v>186</v>
      </c>
      <c r="J1273">
        <v>2026</v>
      </c>
      <c r="K1273">
        <v>7</v>
      </c>
      <c r="L1273" t="s">
        <v>94</v>
      </c>
      <c r="M1273">
        <v>1887.9874195</v>
      </c>
      <c r="N1273">
        <v>1</v>
      </c>
      <c r="O1273">
        <v>1887.9874195</v>
      </c>
      <c r="P1273" t="s">
        <v>615</v>
      </c>
      <c r="Q1273">
        <v>1</v>
      </c>
    </row>
    <row r="1274" spans="1:17" x14ac:dyDescent="0.25">
      <c r="A1274" t="s">
        <v>1005</v>
      </c>
      <c r="B1274" t="s">
        <v>234</v>
      </c>
      <c r="C1274" t="s">
        <v>133</v>
      </c>
      <c r="D1274" t="s">
        <v>336</v>
      </c>
      <c r="E1274" t="s">
        <v>93</v>
      </c>
      <c r="F1274">
        <v>40700</v>
      </c>
      <c r="G1274" t="s">
        <v>911</v>
      </c>
      <c r="I1274" t="s">
        <v>658</v>
      </c>
      <c r="J1274">
        <v>2026</v>
      </c>
      <c r="K1274">
        <v>7</v>
      </c>
      <c r="L1274" t="s">
        <v>94</v>
      </c>
      <c r="M1274">
        <v>485.57541025000006</v>
      </c>
      <c r="N1274">
        <v>1</v>
      </c>
      <c r="O1274">
        <v>485.57541025000006</v>
      </c>
      <c r="P1274" t="s">
        <v>615</v>
      </c>
      <c r="Q1274">
        <v>0</v>
      </c>
    </row>
    <row r="1275" spans="1:17" x14ac:dyDescent="0.25">
      <c r="A1275" t="s">
        <v>1005</v>
      </c>
      <c r="B1275" t="s">
        <v>234</v>
      </c>
      <c r="C1275" t="s">
        <v>133</v>
      </c>
      <c r="D1275" t="s">
        <v>336</v>
      </c>
      <c r="E1275" t="s">
        <v>105</v>
      </c>
      <c r="F1275">
        <v>40700</v>
      </c>
      <c r="G1275" t="s">
        <v>911</v>
      </c>
      <c r="I1275" t="s">
        <v>670</v>
      </c>
      <c r="J1275">
        <v>2026</v>
      </c>
      <c r="K1275">
        <v>7</v>
      </c>
      <c r="L1275" t="s">
        <v>94</v>
      </c>
      <c r="M1275">
        <v>695.45520231250009</v>
      </c>
      <c r="N1275">
        <v>1</v>
      </c>
      <c r="O1275">
        <v>695.45520231250009</v>
      </c>
      <c r="P1275" t="s">
        <v>615</v>
      </c>
      <c r="Q1275">
        <v>0</v>
      </c>
    </row>
    <row r="1276" spans="1:17" x14ac:dyDescent="0.25">
      <c r="A1276" t="s">
        <v>1005</v>
      </c>
      <c r="B1276" t="s">
        <v>234</v>
      </c>
      <c r="C1276" t="s">
        <v>133</v>
      </c>
      <c r="D1276" t="s">
        <v>336</v>
      </c>
      <c r="E1276" t="s">
        <v>93</v>
      </c>
      <c r="F1276">
        <v>40700</v>
      </c>
      <c r="G1276" t="s">
        <v>911</v>
      </c>
      <c r="I1276" t="s">
        <v>142</v>
      </c>
      <c r="J1276">
        <v>2026</v>
      </c>
      <c r="K1276">
        <v>7</v>
      </c>
      <c r="L1276" t="s">
        <v>94</v>
      </c>
      <c r="M1276">
        <v>369.00165093749996</v>
      </c>
      <c r="N1276">
        <v>1</v>
      </c>
      <c r="O1276">
        <v>369.00165093749996</v>
      </c>
      <c r="P1276" t="s">
        <v>615</v>
      </c>
      <c r="Q1276">
        <v>0</v>
      </c>
    </row>
    <row r="1277" spans="1:17" x14ac:dyDescent="0.25">
      <c r="A1277" t="s">
        <v>1005</v>
      </c>
      <c r="B1277" t="s">
        <v>234</v>
      </c>
      <c r="C1277" t="s">
        <v>133</v>
      </c>
      <c r="D1277" t="s">
        <v>336</v>
      </c>
      <c r="E1277" t="s">
        <v>93</v>
      </c>
      <c r="F1277">
        <v>40700</v>
      </c>
      <c r="G1277" t="s">
        <v>911</v>
      </c>
      <c r="I1277" t="s">
        <v>253</v>
      </c>
      <c r="J1277">
        <v>2026</v>
      </c>
      <c r="K1277">
        <v>7</v>
      </c>
      <c r="L1277" t="s">
        <v>94</v>
      </c>
      <c r="M1277">
        <v>304.50841137499998</v>
      </c>
      <c r="N1277">
        <v>1</v>
      </c>
      <c r="O1277">
        <v>304.50841137499998</v>
      </c>
      <c r="P1277" t="s">
        <v>615</v>
      </c>
      <c r="Q1277">
        <v>0</v>
      </c>
    </row>
    <row r="1278" spans="1:17" x14ac:dyDescent="0.25">
      <c r="A1278" t="s">
        <v>1005</v>
      </c>
      <c r="B1278" t="s">
        <v>711</v>
      </c>
      <c r="C1278" t="s">
        <v>133</v>
      </c>
      <c r="D1278" t="s">
        <v>336</v>
      </c>
      <c r="E1278" t="s">
        <v>93</v>
      </c>
      <c r="F1278">
        <v>40700</v>
      </c>
      <c r="G1278" t="s">
        <v>911</v>
      </c>
      <c r="I1278" t="s">
        <v>658</v>
      </c>
      <c r="J1278">
        <v>2026</v>
      </c>
      <c r="K1278">
        <v>7</v>
      </c>
      <c r="L1278" t="s">
        <v>94</v>
      </c>
      <c r="M1278">
        <v>364.1815576875</v>
      </c>
      <c r="N1278">
        <v>1</v>
      </c>
      <c r="O1278">
        <v>364.1815576875</v>
      </c>
      <c r="P1278" t="s">
        <v>615</v>
      </c>
      <c r="Q1278">
        <v>0</v>
      </c>
    </row>
    <row r="1279" spans="1:17" x14ac:dyDescent="0.25">
      <c r="A1279" t="s">
        <v>1005</v>
      </c>
      <c r="B1279" t="s">
        <v>711</v>
      </c>
      <c r="C1279" t="s">
        <v>133</v>
      </c>
      <c r="D1279" t="s">
        <v>336</v>
      </c>
      <c r="E1279" t="s">
        <v>93</v>
      </c>
      <c r="F1279">
        <v>40700</v>
      </c>
      <c r="G1279" t="s">
        <v>911</v>
      </c>
      <c r="I1279" t="s">
        <v>253</v>
      </c>
      <c r="J1279">
        <v>2026</v>
      </c>
      <c r="K1279">
        <v>7</v>
      </c>
      <c r="L1279" t="s">
        <v>94</v>
      </c>
      <c r="M1279">
        <v>304.50841137499998</v>
      </c>
      <c r="N1279">
        <v>1</v>
      </c>
      <c r="O1279">
        <v>304.50841137499998</v>
      </c>
      <c r="P1279" t="s">
        <v>615</v>
      </c>
      <c r="Q1279">
        <v>0</v>
      </c>
    </row>
    <row r="1280" spans="1:17" x14ac:dyDescent="0.25">
      <c r="A1280" t="s">
        <v>1005</v>
      </c>
      <c r="B1280" t="s">
        <v>236</v>
      </c>
      <c r="C1280" t="s">
        <v>133</v>
      </c>
      <c r="D1280" t="s">
        <v>336</v>
      </c>
      <c r="E1280" t="s">
        <v>102</v>
      </c>
      <c r="F1280">
        <v>40700</v>
      </c>
      <c r="G1280" t="s">
        <v>911</v>
      </c>
      <c r="I1280" t="s">
        <v>186</v>
      </c>
      <c r="J1280">
        <v>2026</v>
      </c>
      <c r="K1280">
        <v>7</v>
      </c>
      <c r="L1280" t="s">
        <v>94</v>
      </c>
      <c r="M1280">
        <v>2235.484792625</v>
      </c>
      <c r="N1280">
        <v>1</v>
      </c>
      <c r="O1280">
        <v>2235.484792625</v>
      </c>
      <c r="P1280" t="s">
        <v>615</v>
      </c>
      <c r="Q1280">
        <v>1</v>
      </c>
    </row>
    <row r="1281" spans="1:17" x14ac:dyDescent="0.25">
      <c r="A1281" t="s">
        <v>1005</v>
      </c>
      <c r="B1281" t="s">
        <v>236</v>
      </c>
      <c r="C1281" t="s">
        <v>133</v>
      </c>
      <c r="D1281" t="s">
        <v>336</v>
      </c>
      <c r="E1281" t="s">
        <v>93</v>
      </c>
      <c r="F1281">
        <v>40700</v>
      </c>
      <c r="G1281" t="s">
        <v>911</v>
      </c>
      <c r="I1281" t="s">
        <v>658</v>
      </c>
      <c r="J1281">
        <v>2026</v>
      </c>
      <c r="K1281">
        <v>7</v>
      </c>
      <c r="L1281" t="s">
        <v>94</v>
      </c>
      <c r="M1281">
        <v>971.15082050000012</v>
      </c>
      <c r="N1281">
        <v>1</v>
      </c>
      <c r="O1281">
        <v>971.15082050000012</v>
      </c>
      <c r="P1281" t="s">
        <v>615</v>
      </c>
      <c r="Q1281">
        <v>0</v>
      </c>
    </row>
    <row r="1282" spans="1:17" x14ac:dyDescent="0.25">
      <c r="A1282" t="s">
        <v>1005</v>
      </c>
      <c r="B1282" t="s">
        <v>236</v>
      </c>
      <c r="C1282" t="s">
        <v>133</v>
      </c>
      <c r="D1282" t="s">
        <v>336</v>
      </c>
      <c r="E1282" t="s">
        <v>105</v>
      </c>
      <c r="F1282">
        <v>40700</v>
      </c>
      <c r="G1282" t="s">
        <v>911</v>
      </c>
      <c r="I1282" t="s">
        <v>670</v>
      </c>
      <c r="J1282">
        <v>2026</v>
      </c>
      <c r="K1282">
        <v>7</v>
      </c>
      <c r="L1282" t="s">
        <v>94</v>
      </c>
      <c r="M1282">
        <v>496.75371593750003</v>
      </c>
      <c r="N1282">
        <v>1</v>
      </c>
      <c r="O1282">
        <v>496.75371593750003</v>
      </c>
      <c r="P1282" t="s">
        <v>615</v>
      </c>
      <c r="Q1282">
        <v>0</v>
      </c>
    </row>
    <row r="1283" spans="1:17" x14ac:dyDescent="0.25">
      <c r="A1283" t="s">
        <v>1005</v>
      </c>
      <c r="B1283" t="s">
        <v>236</v>
      </c>
      <c r="C1283" t="s">
        <v>133</v>
      </c>
      <c r="D1283" t="s">
        <v>336</v>
      </c>
      <c r="E1283" t="s">
        <v>93</v>
      </c>
      <c r="F1283">
        <v>40700</v>
      </c>
      <c r="G1283" t="s">
        <v>911</v>
      </c>
      <c r="I1283" t="s">
        <v>142</v>
      </c>
      <c r="J1283">
        <v>2026</v>
      </c>
      <c r="K1283">
        <v>7</v>
      </c>
      <c r="L1283" t="s">
        <v>94</v>
      </c>
      <c r="M1283">
        <v>1107.0049528125001</v>
      </c>
      <c r="N1283">
        <v>1</v>
      </c>
      <c r="O1283">
        <v>1107.0049528125001</v>
      </c>
      <c r="P1283" t="s">
        <v>615</v>
      </c>
      <c r="Q1283">
        <v>0</v>
      </c>
    </row>
    <row r="1284" spans="1:17" x14ac:dyDescent="0.25">
      <c r="A1284" t="s">
        <v>1005</v>
      </c>
      <c r="B1284" t="s">
        <v>236</v>
      </c>
      <c r="C1284" t="s">
        <v>133</v>
      </c>
      <c r="D1284" t="s">
        <v>336</v>
      </c>
      <c r="E1284" t="s">
        <v>93</v>
      </c>
      <c r="F1284">
        <v>40700</v>
      </c>
      <c r="G1284" t="s">
        <v>911</v>
      </c>
      <c r="I1284" t="s">
        <v>253</v>
      </c>
      <c r="J1284">
        <v>2026</v>
      </c>
      <c r="K1284">
        <v>7</v>
      </c>
      <c r="L1284" t="s">
        <v>94</v>
      </c>
      <c r="M1284">
        <v>304.50841137499998</v>
      </c>
      <c r="N1284">
        <v>1</v>
      </c>
      <c r="O1284">
        <v>304.50841137499998</v>
      </c>
      <c r="P1284" t="s">
        <v>615</v>
      </c>
      <c r="Q1284">
        <v>0</v>
      </c>
    </row>
    <row r="1285" spans="1:17" x14ac:dyDescent="0.25">
      <c r="A1285" t="s">
        <v>1005</v>
      </c>
      <c r="B1285" t="s">
        <v>3172</v>
      </c>
      <c r="C1285" t="s">
        <v>133</v>
      </c>
      <c r="D1285" t="s">
        <v>336</v>
      </c>
      <c r="E1285" t="s">
        <v>93</v>
      </c>
      <c r="F1285">
        <v>40700</v>
      </c>
      <c r="G1285" t="s">
        <v>911</v>
      </c>
      <c r="I1285" t="s">
        <v>668</v>
      </c>
      <c r="J1285">
        <v>2026</v>
      </c>
      <c r="K1285">
        <v>7</v>
      </c>
      <c r="L1285" t="s">
        <v>94</v>
      </c>
      <c r="M1285">
        <v>1261.4536725</v>
      </c>
      <c r="N1285">
        <v>1</v>
      </c>
      <c r="O1285">
        <v>1261.4536725</v>
      </c>
      <c r="P1285" t="s">
        <v>615</v>
      </c>
      <c r="Q1285">
        <v>0</v>
      </c>
    </row>
    <row r="1286" spans="1:17" x14ac:dyDescent="0.25">
      <c r="A1286" t="s">
        <v>1005</v>
      </c>
      <c r="B1286" t="s">
        <v>3172</v>
      </c>
      <c r="C1286" t="s">
        <v>133</v>
      </c>
      <c r="D1286" t="s">
        <v>336</v>
      </c>
      <c r="E1286" t="s">
        <v>93</v>
      </c>
      <c r="F1286">
        <v>40700</v>
      </c>
      <c r="G1286" t="s">
        <v>911</v>
      </c>
      <c r="I1286" t="s">
        <v>658</v>
      </c>
      <c r="J1286">
        <v>2026</v>
      </c>
      <c r="K1286">
        <v>7</v>
      </c>
      <c r="L1286" t="s">
        <v>94</v>
      </c>
      <c r="M1286">
        <v>242.78770512500003</v>
      </c>
      <c r="N1286">
        <v>1</v>
      </c>
      <c r="O1286">
        <v>242.78770512500003</v>
      </c>
      <c r="P1286" t="s">
        <v>615</v>
      </c>
      <c r="Q1286">
        <v>0</v>
      </c>
    </row>
    <row r="1287" spans="1:17" x14ac:dyDescent="0.25">
      <c r="A1287" t="s">
        <v>1005</v>
      </c>
      <c r="B1287" t="s">
        <v>3172</v>
      </c>
      <c r="C1287" t="s">
        <v>133</v>
      </c>
      <c r="D1287" t="s">
        <v>336</v>
      </c>
      <c r="E1287" t="s">
        <v>93</v>
      </c>
      <c r="F1287">
        <v>40700</v>
      </c>
      <c r="G1287" t="s">
        <v>911</v>
      </c>
      <c r="I1287" t="s">
        <v>253</v>
      </c>
      <c r="J1287">
        <v>2026</v>
      </c>
      <c r="K1287">
        <v>7</v>
      </c>
      <c r="L1287" t="s">
        <v>94</v>
      </c>
      <c r="M1287">
        <v>304.50841137499998</v>
      </c>
      <c r="N1287">
        <v>1</v>
      </c>
      <c r="O1287">
        <v>304.50841137499998</v>
      </c>
      <c r="P1287" t="s">
        <v>615</v>
      </c>
      <c r="Q1287">
        <v>0</v>
      </c>
    </row>
    <row r="1288" spans="1:17" x14ac:dyDescent="0.25">
      <c r="A1288" t="s">
        <v>1005</v>
      </c>
      <c r="B1288" t="s">
        <v>3172</v>
      </c>
      <c r="C1288" t="s">
        <v>133</v>
      </c>
      <c r="D1288" t="s">
        <v>336</v>
      </c>
      <c r="E1288" t="s">
        <v>101</v>
      </c>
      <c r="F1288">
        <v>40700</v>
      </c>
      <c r="G1288" t="s">
        <v>911</v>
      </c>
      <c r="I1288" t="s">
        <v>269</v>
      </c>
      <c r="J1288">
        <v>2026</v>
      </c>
      <c r="K1288">
        <v>7</v>
      </c>
      <c r="L1288" t="s">
        <v>94</v>
      </c>
      <c r="M1288">
        <v>21176.305500000002</v>
      </c>
      <c r="N1288">
        <v>1</v>
      </c>
      <c r="O1288">
        <v>21176.305500000002</v>
      </c>
      <c r="P1288" t="s">
        <v>615</v>
      </c>
      <c r="Q1288">
        <v>1</v>
      </c>
    </row>
    <row r="1289" spans="1:17" x14ac:dyDescent="0.25">
      <c r="A1289" t="s">
        <v>1005</v>
      </c>
      <c r="B1289" t="s">
        <v>3172</v>
      </c>
      <c r="C1289" t="s">
        <v>133</v>
      </c>
      <c r="D1289" t="s">
        <v>336</v>
      </c>
      <c r="E1289" t="s">
        <v>93</v>
      </c>
      <c r="F1289">
        <v>40700</v>
      </c>
      <c r="G1289" t="s">
        <v>911</v>
      </c>
      <c r="I1289" t="s">
        <v>627</v>
      </c>
      <c r="J1289">
        <v>2026</v>
      </c>
      <c r="K1289">
        <v>7</v>
      </c>
      <c r="L1289" t="s">
        <v>94</v>
      </c>
      <c r="M1289">
        <v>473.05492412500007</v>
      </c>
      <c r="N1289">
        <v>1</v>
      </c>
      <c r="O1289">
        <v>473.05492412500007</v>
      </c>
      <c r="P1289" t="s">
        <v>615</v>
      </c>
      <c r="Q1289">
        <v>0</v>
      </c>
    </row>
    <row r="1290" spans="1:17" x14ac:dyDescent="0.25">
      <c r="A1290" t="s">
        <v>1005</v>
      </c>
      <c r="B1290" t="s">
        <v>712</v>
      </c>
      <c r="C1290" t="s">
        <v>133</v>
      </c>
      <c r="D1290" t="s">
        <v>336</v>
      </c>
      <c r="E1290" t="s">
        <v>93</v>
      </c>
      <c r="F1290">
        <v>40700</v>
      </c>
      <c r="G1290" t="s">
        <v>911</v>
      </c>
      <c r="I1290" t="s">
        <v>253</v>
      </c>
      <c r="J1290">
        <v>2026</v>
      </c>
      <c r="K1290">
        <v>7</v>
      </c>
      <c r="L1290" t="s">
        <v>94</v>
      </c>
      <c r="M1290">
        <v>304.50841137499998</v>
      </c>
      <c r="N1290">
        <v>1</v>
      </c>
      <c r="O1290">
        <v>304.50841137499998</v>
      </c>
      <c r="P1290" t="s">
        <v>615</v>
      </c>
      <c r="Q1290">
        <v>0</v>
      </c>
    </row>
    <row r="1291" spans="1:17" x14ac:dyDescent="0.25">
      <c r="A1291" t="s">
        <v>1005</v>
      </c>
      <c r="B1291" t="s">
        <v>712</v>
      </c>
      <c r="C1291" t="s">
        <v>133</v>
      </c>
      <c r="D1291" t="s">
        <v>336</v>
      </c>
      <c r="E1291" t="s">
        <v>93</v>
      </c>
      <c r="F1291">
        <v>40700</v>
      </c>
      <c r="G1291" t="s">
        <v>911</v>
      </c>
      <c r="I1291" t="s">
        <v>240</v>
      </c>
      <c r="J1291">
        <v>2026</v>
      </c>
      <c r="K1291">
        <v>7</v>
      </c>
      <c r="L1291" t="s">
        <v>94</v>
      </c>
      <c r="M1291">
        <v>1968.0088049999999</v>
      </c>
      <c r="N1291">
        <v>1</v>
      </c>
      <c r="O1291">
        <v>1968.0088049999999</v>
      </c>
      <c r="P1291" t="s">
        <v>615</v>
      </c>
      <c r="Q1291">
        <v>0</v>
      </c>
    </row>
    <row r="1292" spans="1:17" x14ac:dyDescent="0.25">
      <c r="A1292" t="s">
        <v>1005</v>
      </c>
      <c r="B1292" t="s">
        <v>712</v>
      </c>
      <c r="C1292" t="s">
        <v>133</v>
      </c>
      <c r="D1292" t="s">
        <v>336</v>
      </c>
      <c r="E1292" t="s">
        <v>105</v>
      </c>
      <c r="F1292">
        <v>40700</v>
      </c>
      <c r="G1292" t="s">
        <v>911</v>
      </c>
      <c r="I1292" t="s">
        <v>144</v>
      </c>
      <c r="J1292">
        <v>2026</v>
      </c>
      <c r="K1292">
        <v>7</v>
      </c>
      <c r="L1292" t="s">
        <v>94</v>
      </c>
      <c r="M1292">
        <v>2881.1715524374999</v>
      </c>
      <c r="N1292">
        <v>1</v>
      </c>
      <c r="O1292">
        <v>2881.1715524374999</v>
      </c>
      <c r="P1292" t="s">
        <v>615</v>
      </c>
      <c r="Q1292">
        <v>0</v>
      </c>
    </row>
    <row r="1293" spans="1:17" x14ac:dyDescent="0.25">
      <c r="A1293" t="s">
        <v>1005</v>
      </c>
      <c r="B1293" t="s">
        <v>712</v>
      </c>
      <c r="C1293" t="s">
        <v>133</v>
      </c>
      <c r="D1293" t="s">
        <v>336</v>
      </c>
      <c r="E1293" t="s">
        <v>105</v>
      </c>
      <c r="F1293">
        <v>40700</v>
      </c>
      <c r="G1293" t="s">
        <v>911</v>
      </c>
      <c r="I1293" t="s">
        <v>158</v>
      </c>
      <c r="J1293">
        <v>2026</v>
      </c>
      <c r="K1293">
        <v>7</v>
      </c>
      <c r="L1293" t="s">
        <v>94</v>
      </c>
      <c r="M1293">
        <v>851.45183812500011</v>
      </c>
      <c r="N1293">
        <v>1</v>
      </c>
      <c r="O1293">
        <v>851.45183812500011</v>
      </c>
      <c r="P1293" t="s">
        <v>615</v>
      </c>
      <c r="Q1293">
        <v>0</v>
      </c>
    </row>
    <row r="1294" spans="1:17" x14ac:dyDescent="0.25">
      <c r="A1294" t="s">
        <v>1005</v>
      </c>
      <c r="B1294" t="s">
        <v>3197</v>
      </c>
      <c r="C1294" t="s">
        <v>133</v>
      </c>
      <c r="D1294" t="s">
        <v>336</v>
      </c>
      <c r="E1294" t="s">
        <v>93</v>
      </c>
      <c r="F1294">
        <v>40700</v>
      </c>
      <c r="G1294" t="s">
        <v>911</v>
      </c>
      <c r="I1294" t="s">
        <v>658</v>
      </c>
      <c r="J1294">
        <v>2026</v>
      </c>
      <c r="K1294">
        <v>7</v>
      </c>
      <c r="L1294" t="s">
        <v>94</v>
      </c>
      <c r="M1294">
        <v>606.96926281250001</v>
      </c>
      <c r="N1294">
        <v>1</v>
      </c>
      <c r="O1294">
        <v>606.96926281250001</v>
      </c>
      <c r="P1294" t="s">
        <v>615</v>
      </c>
      <c r="Q1294">
        <v>0</v>
      </c>
    </row>
    <row r="1295" spans="1:17" x14ac:dyDescent="0.25">
      <c r="A1295" t="s">
        <v>1005</v>
      </c>
      <c r="B1295" t="s">
        <v>3197</v>
      </c>
      <c r="C1295" t="s">
        <v>133</v>
      </c>
      <c r="D1295" t="s">
        <v>336</v>
      </c>
      <c r="E1295" t="s">
        <v>93</v>
      </c>
      <c r="F1295">
        <v>40700</v>
      </c>
      <c r="G1295" t="s">
        <v>911</v>
      </c>
      <c r="I1295" t="s">
        <v>253</v>
      </c>
      <c r="J1295">
        <v>2026</v>
      </c>
      <c r="K1295">
        <v>7</v>
      </c>
      <c r="L1295" t="s">
        <v>94</v>
      </c>
      <c r="M1295">
        <v>304.50841137499998</v>
      </c>
      <c r="N1295">
        <v>1</v>
      </c>
      <c r="O1295">
        <v>304.50841137499998</v>
      </c>
      <c r="P1295" t="s">
        <v>615</v>
      </c>
      <c r="Q1295">
        <v>0</v>
      </c>
    </row>
    <row r="1296" spans="1:17" x14ac:dyDescent="0.25">
      <c r="A1296" t="s">
        <v>1005</v>
      </c>
      <c r="B1296" t="s">
        <v>3197</v>
      </c>
      <c r="C1296" t="s">
        <v>133</v>
      </c>
      <c r="D1296" t="s">
        <v>336</v>
      </c>
      <c r="E1296" t="s">
        <v>93</v>
      </c>
      <c r="F1296">
        <v>40700</v>
      </c>
      <c r="G1296" t="s">
        <v>911</v>
      </c>
      <c r="I1296" t="s">
        <v>627</v>
      </c>
      <c r="J1296">
        <v>2026</v>
      </c>
      <c r="K1296">
        <v>7</v>
      </c>
      <c r="L1296" t="s">
        <v>94</v>
      </c>
      <c r="M1296">
        <v>473.05492412500007</v>
      </c>
      <c r="N1296">
        <v>1</v>
      </c>
      <c r="O1296">
        <v>473.05492412500007</v>
      </c>
      <c r="P1296" t="s">
        <v>615</v>
      </c>
      <c r="Q1296">
        <v>0</v>
      </c>
    </row>
    <row r="1297" spans="1:17" x14ac:dyDescent="0.25">
      <c r="A1297" t="s">
        <v>1005</v>
      </c>
      <c r="B1297" t="s">
        <v>238</v>
      </c>
      <c r="C1297" t="s">
        <v>133</v>
      </c>
      <c r="D1297" t="s">
        <v>336</v>
      </c>
      <c r="E1297" t="s">
        <v>93</v>
      </c>
      <c r="F1297">
        <v>40700</v>
      </c>
      <c r="G1297" t="s">
        <v>911</v>
      </c>
      <c r="I1297" t="s">
        <v>658</v>
      </c>
      <c r="J1297">
        <v>2026</v>
      </c>
      <c r="K1297">
        <v>7</v>
      </c>
      <c r="L1297" t="s">
        <v>94</v>
      </c>
      <c r="M1297">
        <v>485.57541025000006</v>
      </c>
      <c r="N1297">
        <v>1</v>
      </c>
      <c r="O1297">
        <v>485.57541025000006</v>
      </c>
      <c r="P1297" t="s">
        <v>615</v>
      </c>
      <c r="Q1297">
        <v>0</v>
      </c>
    </row>
    <row r="1298" spans="1:17" x14ac:dyDescent="0.25">
      <c r="A1298" t="s">
        <v>1005</v>
      </c>
      <c r="B1298" t="s">
        <v>238</v>
      </c>
      <c r="C1298" t="s">
        <v>133</v>
      </c>
      <c r="D1298" t="s">
        <v>336</v>
      </c>
      <c r="E1298" t="s">
        <v>93</v>
      </c>
      <c r="F1298">
        <v>40700</v>
      </c>
      <c r="G1298" t="s">
        <v>911</v>
      </c>
      <c r="I1298" t="s">
        <v>253</v>
      </c>
      <c r="J1298">
        <v>2026</v>
      </c>
      <c r="K1298">
        <v>7</v>
      </c>
      <c r="L1298" t="s">
        <v>94</v>
      </c>
      <c r="M1298">
        <v>304.50841137499998</v>
      </c>
      <c r="N1298">
        <v>1</v>
      </c>
      <c r="O1298">
        <v>304.50841137499998</v>
      </c>
      <c r="P1298" t="s">
        <v>615</v>
      </c>
      <c r="Q1298">
        <v>0</v>
      </c>
    </row>
    <row r="1299" spans="1:17" x14ac:dyDescent="0.25">
      <c r="A1299" t="s">
        <v>1005</v>
      </c>
      <c r="B1299" t="s">
        <v>3198</v>
      </c>
      <c r="C1299" t="s">
        <v>133</v>
      </c>
      <c r="D1299" t="s">
        <v>336</v>
      </c>
      <c r="E1299" t="s">
        <v>93</v>
      </c>
      <c r="F1299">
        <v>40700</v>
      </c>
      <c r="G1299" t="s">
        <v>911</v>
      </c>
      <c r="I1299" t="s">
        <v>658</v>
      </c>
      <c r="J1299">
        <v>2026</v>
      </c>
      <c r="K1299">
        <v>7</v>
      </c>
      <c r="L1299" t="s">
        <v>94</v>
      </c>
      <c r="M1299">
        <v>364.1815576875</v>
      </c>
      <c r="N1299">
        <v>1</v>
      </c>
      <c r="O1299">
        <v>364.1815576875</v>
      </c>
      <c r="P1299" t="s">
        <v>615</v>
      </c>
      <c r="Q1299">
        <v>0</v>
      </c>
    </row>
    <row r="1300" spans="1:17" x14ac:dyDescent="0.25">
      <c r="A1300" t="s">
        <v>1005</v>
      </c>
      <c r="B1300" t="s">
        <v>3198</v>
      </c>
      <c r="C1300" t="s">
        <v>133</v>
      </c>
      <c r="D1300" t="s">
        <v>336</v>
      </c>
      <c r="E1300" t="s">
        <v>93</v>
      </c>
      <c r="F1300">
        <v>40700</v>
      </c>
      <c r="G1300" t="s">
        <v>911</v>
      </c>
      <c r="I1300" t="s">
        <v>253</v>
      </c>
      <c r="J1300">
        <v>2026</v>
      </c>
      <c r="K1300">
        <v>7</v>
      </c>
      <c r="L1300" t="s">
        <v>94</v>
      </c>
      <c r="M1300">
        <v>304.50841137499998</v>
      </c>
      <c r="N1300">
        <v>1</v>
      </c>
      <c r="O1300">
        <v>304.50841137499998</v>
      </c>
      <c r="P1300" t="s">
        <v>615</v>
      </c>
      <c r="Q1300">
        <v>0</v>
      </c>
    </row>
    <row r="1301" spans="1:17" x14ac:dyDescent="0.25">
      <c r="A1301" t="s">
        <v>1005</v>
      </c>
      <c r="B1301" t="s">
        <v>3198</v>
      </c>
      <c r="C1301" t="s">
        <v>133</v>
      </c>
      <c r="D1301" t="s">
        <v>336</v>
      </c>
      <c r="E1301" t="s">
        <v>93</v>
      </c>
      <c r="F1301">
        <v>40700</v>
      </c>
      <c r="G1301" t="s">
        <v>911</v>
      </c>
      <c r="I1301" t="s">
        <v>627</v>
      </c>
      <c r="J1301">
        <v>2026</v>
      </c>
      <c r="K1301">
        <v>7</v>
      </c>
      <c r="L1301" t="s">
        <v>94</v>
      </c>
      <c r="M1301">
        <v>473.05492412500007</v>
      </c>
      <c r="N1301">
        <v>1</v>
      </c>
      <c r="O1301">
        <v>473.05492412500007</v>
      </c>
      <c r="P1301" t="s">
        <v>615</v>
      </c>
      <c r="Q1301">
        <v>0</v>
      </c>
    </row>
    <row r="1302" spans="1:17" x14ac:dyDescent="0.25">
      <c r="A1302" t="s">
        <v>1005</v>
      </c>
      <c r="B1302" t="s">
        <v>3199</v>
      </c>
      <c r="C1302" t="s">
        <v>133</v>
      </c>
      <c r="D1302" t="s">
        <v>336</v>
      </c>
      <c r="E1302" t="s">
        <v>93</v>
      </c>
      <c r="F1302">
        <v>40700</v>
      </c>
      <c r="G1302" t="s">
        <v>911</v>
      </c>
      <c r="I1302" t="s">
        <v>658</v>
      </c>
      <c r="J1302">
        <v>2026</v>
      </c>
      <c r="K1302">
        <v>7</v>
      </c>
      <c r="L1302" t="s">
        <v>94</v>
      </c>
      <c r="M1302">
        <v>849.75696793750001</v>
      </c>
      <c r="N1302">
        <v>1</v>
      </c>
      <c r="O1302">
        <v>849.75696793750001</v>
      </c>
      <c r="P1302" t="s">
        <v>615</v>
      </c>
      <c r="Q1302">
        <v>0</v>
      </c>
    </row>
    <row r="1303" spans="1:17" x14ac:dyDescent="0.25">
      <c r="A1303" t="s">
        <v>1005</v>
      </c>
      <c r="B1303" t="s">
        <v>3199</v>
      </c>
      <c r="C1303" t="s">
        <v>133</v>
      </c>
      <c r="D1303" t="s">
        <v>336</v>
      </c>
      <c r="E1303" t="s">
        <v>93</v>
      </c>
      <c r="F1303">
        <v>40700</v>
      </c>
      <c r="G1303" t="s">
        <v>911</v>
      </c>
      <c r="I1303" t="s">
        <v>253</v>
      </c>
      <c r="J1303">
        <v>2026</v>
      </c>
      <c r="K1303">
        <v>7</v>
      </c>
      <c r="L1303" t="s">
        <v>94</v>
      </c>
      <c r="M1303">
        <v>304.50841137499998</v>
      </c>
      <c r="N1303">
        <v>1</v>
      </c>
      <c r="O1303">
        <v>304.50841137499998</v>
      </c>
      <c r="P1303" t="s">
        <v>615</v>
      </c>
      <c r="Q1303">
        <v>0</v>
      </c>
    </row>
    <row r="1304" spans="1:17" x14ac:dyDescent="0.25">
      <c r="A1304" t="s">
        <v>1005</v>
      </c>
      <c r="B1304" t="s">
        <v>3199</v>
      </c>
      <c r="C1304" t="s">
        <v>133</v>
      </c>
      <c r="D1304" t="s">
        <v>336</v>
      </c>
      <c r="E1304" t="s">
        <v>93</v>
      </c>
      <c r="F1304">
        <v>40700</v>
      </c>
      <c r="G1304" t="s">
        <v>911</v>
      </c>
      <c r="I1304" t="s">
        <v>627</v>
      </c>
      <c r="J1304">
        <v>2026</v>
      </c>
      <c r="K1304">
        <v>7</v>
      </c>
      <c r="L1304" t="s">
        <v>94</v>
      </c>
      <c r="M1304">
        <v>473.05492412500007</v>
      </c>
      <c r="N1304">
        <v>1</v>
      </c>
      <c r="O1304">
        <v>473.05492412500007</v>
      </c>
      <c r="P1304" t="s">
        <v>615</v>
      </c>
      <c r="Q1304">
        <v>0</v>
      </c>
    </row>
    <row r="1305" spans="1:17" x14ac:dyDescent="0.25">
      <c r="A1305" t="s">
        <v>1005</v>
      </c>
      <c r="B1305" t="s">
        <v>243</v>
      </c>
      <c r="C1305" t="s">
        <v>133</v>
      </c>
      <c r="D1305" t="s">
        <v>336</v>
      </c>
      <c r="E1305" t="s">
        <v>93</v>
      </c>
      <c r="F1305">
        <v>40700</v>
      </c>
      <c r="G1305" t="s">
        <v>911</v>
      </c>
      <c r="I1305" t="s">
        <v>658</v>
      </c>
      <c r="J1305">
        <v>2026</v>
      </c>
      <c r="K1305">
        <v>7</v>
      </c>
      <c r="L1305" t="s">
        <v>94</v>
      </c>
      <c r="M1305">
        <v>121.39385256250002</v>
      </c>
      <c r="N1305">
        <v>1</v>
      </c>
      <c r="O1305">
        <v>121.39385256250002</v>
      </c>
      <c r="P1305" t="s">
        <v>615</v>
      </c>
      <c r="Q1305">
        <v>0</v>
      </c>
    </row>
    <row r="1306" spans="1:17" x14ac:dyDescent="0.25">
      <c r="A1306" t="s">
        <v>1005</v>
      </c>
      <c r="B1306" t="s">
        <v>243</v>
      </c>
      <c r="C1306" t="s">
        <v>133</v>
      </c>
      <c r="D1306" t="s">
        <v>336</v>
      </c>
      <c r="E1306" t="s">
        <v>105</v>
      </c>
      <c r="F1306">
        <v>40700</v>
      </c>
      <c r="G1306" t="s">
        <v>911</v>
      </c>
      <c r="I1306" t="s">
        <v>670</v>
      </c>
      <c r="J1306">
        <v>2026</v>
      </c>
      <c r="K1306">
        <v>7</v>
      </c>
      <c r="L1306" t="s">
        <v>94</v>
      </c>
      <c r="M1306">
        <v>99.350743187500001</v>
      </c>
      <c r="N1306">
        <v>1</v>
      </c>
      <c r="O1306">
        <v>99.350743187500001</v>
      </c>
      <c r="P1306" t="s">
        <v>615</v>
      </c>
      <c r="Q1306">
        <v>0</v>
      </c>
    </row>
    <row r="1307" spans="1:17" x14ac:dyDescent="0.25">
      <c r="A1307" t="s">
        <v>1005</v>
      </c>
      <c r="B1307" t="s">
        <v>243</v>
      </c>
      <c r="C1307" t="s">
        <v>133</v>
      </c>
      <c r="D1307" t="s">
        <v>336</v>
      </c>
      <c r="E1307" t="s">
        <v>93</v>
      </c>
      <c r="F1307">
        <v>40700</v>
      </c>
      <c r="G1307" t="s">
        <v>911</v>
      </c>
      <c r="I1307" t="s">
        <v>253</v>
      </c>
      <c r="J1307">
        <v>2026</v>
      </c>
      <c r="K1307">
        <v>7</v>
      </c>
      <c r="L1307" t="s">
        <v>94</v>
      </c>
      <c r="M1307">
        <v>304.50841137499998</v>
      </c>
      <c r="N1307">
        <v>1</v>
      </c>
      <c r="O1307">
        <v>304.50841137499998</v>
      </c>
      <c r="P1307" t="s">
        <v>615</v>
      </c>
      <c r="Q1307">
        <v>0</v>
      </c>
    </row>
    <row r="1308" spans="1:17" x14ac:dyDescent="0.25">
      <c r="A1308" t="s">
        <v>2382</v>
      </c>
      <c r="B1308" t="s">
        <v>622</v>
      </c>
      <c r="C1308" t="s">
        <v>623</v>
      </c>
      <c r="D1308" t="s">
        <v>336</v>
      </c>
      <c r="E1308" t="s">
        <v>93</v>
      </c>
      <c r="F1308">
        <v>40900</v>
      </c>
      <c r="G1308" t="s">
        <v>2520</v>
      </c>
      <c r="I1308" t="s">
        <v>624</v>
      </c>
      <c r="J1308">
        <v>2026</v>
      </c>
      <c r="K1308">
        <v>7</v>
      </c>
      <c r="L1308" t="s">
        <v>94</v>
      </c>
      <c r="M1308">
        <v>3604.89185</v>
      </c>
      <c r="N1308">
        <v>1</v>
      </c>
      <c r="O1308">
        <v>3604.89185</v>
      </c>
      <c r="P1308" t="s">
        <v>615</v>
      </c>
      <c r="Q1308">
        <v>1</v>
      </c>
    </row>
    <row r="1309" spans="1:17" x14ac:dyDescent="0.25">
      <c r="A1309" t="s">
        <v>2382</v>
      </c>
      <c r="B1309" t="s">
        <v>622</v>
      </c>
      <c r="C1309" t="s">
        <v>623</v>
      </c>
      <c r="D1309" t="s">
        <v>336</v>
      </c>
      <c r="E1309" t="s">
        <v>102</v>
      </c>
      <c r="F1309">
        <v>40900</v>
      </c>
      <c r="G1309" t="s">
        <v>2520</v>
      </c>
      <c r="I1309" t="s">
        <v>186</v>
      </c>
      <c r="J1309">
        <v>2026</v>
      </c>
      <c r="K1309">
        <v>7</v>
      </c>
      <c r="L1309" t="s">
        <v>94</v>
      </c>
      <c r="M1309">
        <v>4896.0431142999996</v>
      </c>
      <c r="N1309">
        <v>1</v>
      </c>
      <c r="O1309">
        <v>4896.0431142999996</v>
      </c>
      <c r="P1309" t="s">
        <v>615</v>
      </c>
      <c r="Q1309">
        <v>1</v>
      </c>
    </row>
    <row r="1310" spans="1:17" x14ac:dyDescent="0.25">
      <c r="A1310" t="s">
        <v>2382</v>
      </c>
      <c r="B1310" t="s">
        <v>622</v>
      </c>
      <c r="C1310" t="s">
        <v>623</v>
      </c>
      <c r="D1310" t="s">
        <v>336</v>
      </c>
      <c r="E1310" t="s">
        <v>93</v>
      </c>
      <c r="F1310">
        <v>40900</v>
      </c>
      <c r="G1310" t="s">
        <v>2520</v>
      </c>
      <c r="I1310" t="s">
        <v>625</v>
      </c>
      <c r="J1310">
        <v>2026</v>
      </c>
      <c r="K1310">
        <v>7</v>
      </c>
      <c r="L1310" t="s">
        <v>94</v>
      </c>
      <c r="M1310">
        <v>4502.3349258999997</v>
      </c>
      <c r="N1310">
        <v>1</v>
      </c>
      <c r="O1310">
        <v>4502.3349258999997</v>
      </c>
      <c r="P1310" t="s">
        <v>615</v>
      </c>
      <c r="Q1310">
        <v>1</v>
      </c>
    </row>
    <row r="1311" spans="1:17" x14ac:dyDescent="0.25">
      <c r="A1311" t="s">
        <v>2382</v>
      </c>
      <c r="B1311" t="s">
        <v>622</v>
      </c>
      <c r="C1311" t="s">
        <v>623</v>
      </c>
      <c r="D1311" t="s">
        <v>336</v>
      </c>
      <c r="E1311" t="s">
        <v>93</v>
      </c>
      <c r="F1311">
        <v>40900</v>
      </c>
      <c r="G1311" t="s">
        <v>2520</v>
      </c>
      <c r="I1311" t="s">
        <v>626</v>
      </c>
      <c r="J1311">
        <v>2026</v>
      </c>
      <c r="K1311">
        <v>7</v>
      </c>
      <c r="L1311" t="s">
        <v>94</v>
      </c>
      <c r="M1311">
        <v>3694.6991557000001</v>
      </c>
      <c r="N1311">
        <v>1</v>
      </c>
      <c r="O1311">
        <v>3694.6991557000001</v>
      </c>
      <c r="P1311" t="s">
        <v>615</v>
      </c>
      <c r="Q1311">
        <v>0</v>
      </c>
    </row>
    <row r="1312" spans="1:17" x14ac:dyDescent="0.25">
      <c r="A1312" t="s">
        <v>2382</v>
      </c>
      <c r="B1312" t="s">
        <v>622</v>
      </c>
      <c r="C1312" t="s">
        <v>623</v>
      </c>
      <c r="D1312" t="s">
        <v>336</v>
      </c>
      <c r="E1312" t="s">
        <v>93</v>
      </c>
      <c r="F1312">
        <v>40900</v>
      </c>
      <c r="G1312" t="s">
        <v>2520</v>
      </c>
      <c r="I1312" t="s">
        <v>253</v>
      </c>
      <c r="J1312">
        <v>2026</v>
      </c>
      <c r="K1312">
        <v>7</v>
      </c>
      <c r="L1312" t="s">
        <v>94</v>
      </c>
      <c r="M1312">
        <v>1747.7375663</v>
      </c>
      <c r="N1312">
        <v>1</v>
      </c>
      <c r="O1312">
        <v>1747.7375663</v>
      </c>
      <c r="P1312" t="s">
        <v>615</v>
      </c>
      <c r="Q1312">
        <v>0</v>
      </c>
    </row>
    <row r="1313" spans="1:17" x14ac:dyDescent="0.25">
      <c r="A1313" t="s">
        <v>2382</v>
      </c>
      <c r="B1313" t="s">
        <v>622</v>
      </c>
      <c r="C1313" t="s">
        <v>623</v>
      </c>
      <c r="D1313" t="s">
        <v>336</v>
      </c>
      <c r="E1313" t="s">
        <v>105</v>
      </c>
      <c r="F1313">
        <v>40900</v>
      </c>
      <c r="G1313" t="s">
        <v>2520</v>
      </c>
      <c r="I1313" t="s">
        <v>628</v>
      </c>
      <c r="J1313">
        <v>2026</v>
      </c>
      <c r="K1313">
        <v>7</v>
      </c>
      <c r="L1313" t="s">
        <v>94</v>
      </c>
      <c r="M1313">
        <v>735.7679263</v>
      </c>
      <c r="N1313">
        <v>1</v>
      </c>
      <c r="O1313">
        <v>735.7679263</v>
      </c>
      <c r="P1313" t="s">
        <v>615</v>
      </c>
      <c r="Q1313">
        <v>0</v>
      </c>
    </row>
    <row r="1314" spans="1:17" x14ac:dyDescent="0.25">
      <c r="A1314" t="s">
        <v>2382</v>
      </c>
      <c r="B1314" t="s">
        <v>713</v>
      </c>
      <c r="C1314" t="s">
        <v>714</v>
      </c>
      <c r="D1314" t="s">
        <v>336</v>
      </c>
      <c r="E1314" t="s">
        <v>102</v>
      </c>
      <c r="F1314">
        <v>40700</v>
      </c>
      <c r="G1314" t="s">
        <v>911</v>
      </c>
      <c r="I1314" t="s">
        <v>186</v>
      </c>
      <c r="J1314">
        <v>2026</v>
      </c>
      <c r="K1314">
        <v>7</v>
      </c>
      <c r="L1314" t="s">
        <v>94</v>
      </c>
      <c r="M1314">
        <v>28215.555548985001</v>
      </c>
      <c r="N1314">
        <v>1</v>
      </c>
      <c r="O1314">
        <v>28215.555548985001</v>
      </c>
      <c r="P1314" t="s">
        <v>615</v>
      </c>
      <c r="Q1314">
        <v>1</v>
      </c>
    </row>
    <row r="1315" spans="1:17" x14ac:dyDescent="0.25">
      <c r="A1315" t="s">
        <v>2382</v>
      </c>
      <c r="B1315" t="s">
        <v>713</v>
      </c>
      <c r="C1315" t="s">
        <v>714</v>
      </c>
      <c r="D1315" t="s">
        <v>336</v>
      </c>
      <c r="E1315" t="s">
        <v>93</v>
      </c>
      <c r="F1315">
        <v>40700</v>
      </c>
      <c r="G1315" t="s">
        <v>911</v>
      </c>
      <c r="I1315" t="s">
        <v>191</v>
      </c>
      <c r="J1315">
        <v>2026</v>
      </c>
      <c r="K1315">
        <v>7</v>
      </c>
      <c r="L1315" t="s">
        <v>94</v>
      </c>
      <c r="M1315">
        <v>951.85570535999989</v>
      </c>
      <c r="N1315">
        <v>1</v>
      </c>
      <c r="O1315">
        <v>951.85570535999989</v>
      </c>
      <c r="P1315" t="s">
        <v>615</v>
      </c>
      <c r="Q1315">
        <v>1</v>
      </c>
    </row>
    <row r="1316" spans="1:17" x14ac:dyDescent="0.25">
      <c r="A1316" t="s">
        <v>2382</v>
      </c>
      <c r="B1316" t="s">
        <v>713</v>
      </c>
      <c r="C1316" t="s">
        <v>714</v>
      </c>
      <c r="D1316" t="s">
        <v>336</v>
      </c>
      <c r="E1316" t="s">
        <v>93</v>
      </c>
      <c r="F1316">
        <v>40700</v>
      </c>
      <c r="G1316" t="s">
        <v>911</v>
      </c>
      <c r="I1316" t="s">
        <v>618</v>
      </c>
      <c r="J1316">
        <v>2026</v>
      </c>
      <c r="K1316">
        <v>7</v>
      </c>
      <c r="L1316" t="s">
        <v>94</v>
      </c>
      <c r="M1316">
        <v>566.04933965999987</v>
      </c>
      <c r="N1316">
        <v>1</v>
      </c>
      <c r="O1316">
        <v>566.04933965999987</v>
      </c>
      <c r="P1316" t="s">
        <v>615</v>
      </c>
      <c r="Q1316">
        <v>1</v>
      </c>
    </row>
    <row r="1317" spans="1:17" x14ac:dyDescent="0.25">
      <c r="A1317" t="s">
        <v>2382</v>
      </c>
      <c r="B1317" t="s">
        <v>713</v>
      </c>
      <c r="C1317" t="s">
        <v>714</v>
      </c>
      <c r="D1317" t="s">
        <v>336</v>
      </c>
      <c r="E1317" t="s">
        <v>93</v>
      </c>
      <c r="F1317">
        <v>40700</v>
      </c>
      <c r="G1317" t="s">
        <v>911</v>
      </c>
      <c r="I1317" t="s">
        <v>168</v>
      </c>
      <c r="J1317">
        <v>2026</v>
      </c>
      <c r="K1317">
        <v>7</v>
      </c>
      <c r="L1317" t="s">
        <v>94</v>
      </c>
      <c r="M1317">
        <v>1699.5080414199999</v>
      </c>
      <c r="N1317">
        <v>1</v>
      </c>
      <c r="O1317">
        <v>1699.5080414199999</v>
      </c>
      <c r="P1317" t="s">
        <v>615</v>
      </c>
      <c r="Q1317">
        <v>0</v>
      </c>
    </row>
    <row r="1318" spans="1:17" x14ac:dyDescent="0.25">
      <c r="A1318" t="s">
        <v>2382</v>
      </c>
      <c r="B1318" t="s">
        <v>713</v>
      </c>
      <c r="C1318" t="s">
        <v>714</v>
      </c>
      <c r="D1318" t="s">
        <v>336</v>
      </c>
      <c r="E1318" t="s">
        <v>93</v>
      </c>
      <c r="F1318">
        <v>40700</v>
      </c>
      <c r="G1318" t="s">
        <v>911</v>
      </c>
      <c r="I1318" t="s">
        <v>169</v>
      </c>
      <c r="J1318">
        <v>2026</v>
      </c>
      <c r="K1318">
        <v>7</v>
      </c>
      <c r="L1318" t="s">
        <v>94</v>
      </c>
      <c r="M1318">
        <v>1699.5080414199999</v>
      </c>
      <c r="N1318">
        <v>1</v>
      </c>
      <c r="O1318">
        <v>1699.5080414199999</v>
      </c>
      <c r="P1318" t="s">
        <v>615</v>
      </c>
      <c r="Q1318">
        <v>0</v>
      </c>
    </row>
    <row r="1319" spans="1:17" x14ac:dyDescent="0.25">
      <c r="A1319" t="s">
        <v>2382</v>
      </c>
      <c r="B1319" t="s">
        <v>713</v>
      </c>
      <c r="C1319" t="s">
        <v>714</v>
      </c>
      <c r="D1319" t="s">
        <v>336</v>
      </c>
      <c r="E1319" t="s">
        <v>93</v>
      </c>
      <c r="F1319">
        <v>40700</v>
      </c>
      <c r="G1319" t="s">
        <v>911</v>
      </c>
      <c r="I1319" t="s">
        <v>253</v>
      </c>
      <c r="J1319">
        <v>2026</v>
      </c>
      <c r="K1319">
        <v>7</v>
      </c>
      <c r="L1319" t="s">
        <v>94</v>
      </c>
      <c r="M1319">
        <v>1696.9079985199999</v>
      </c>
      <c r="N1319">
        <v>1</v>
      </c>
      <c r="O1319">
        <v>1696.9079985199999</v>
      </c>
      <c r="P1319" t="s">
        <v>615</v>
      </c>
      <c r="Q1319">
        <v>0</v>
      </c>
    </row>
    <row r="1320" spans="1:17" x14ac:dyDescent="0.25">
      <c r="A1320" t="s">
        <v>2382</v>
      </c>
      <c r="B1320" t="s">
        <v>713</v>
      </c>
      <c r="C1320" t="s">
        <v>714</v>
      </c>
      <c r="D1320" t="s">
        <v>336</v>
      </c>
      <c r="E1320" t="s">
        <v>105</v>
      </c>
      <c r="F1320">
        <v>40700</v>
      </c>
      <c r="G1320" t="s">
        <v>911</v>
      </c>
      <c r="I1320" t="s">
        <v>144</v>
      </c>
      <c r="J1320">
        <v>2026</v>
      </c>
      <c r="K1320">
        <v>7</v>
      </c>
      <c r="L1320" t="s">
        <v>94</v>
      </c>
      <c r="M1320">
        <v>1418.4334037649999</v>
      </c>
      <c r="N1320">
        <v>1</v>
      </c>
      <c r="O1320">
        <v>1418.4334037649999</v>
      </c>
      <c r="P1320" t="s">
        <v>615</v>
      </c>
      <c r="Q1320">
        <v>0</v>
      </c>
    </row>
    <row r="1321" spans="1:17" x14ac:dyDescent="0.25">
      <c r="A1321" t="s">
        <v>2382</v>
      </c>
      <c r="B1321" t="s">
        <v>713</v>
      </c>
      <c r="C1321" t="s">
        <v>714</v>
      </c>
      <c r="D1321" t="s">
        <v>336</v>
      </c>
      <c r="E1321" t="s">
        <v>105</v>
      </c>
      <c r="F1321">
        <v>40700</v>
      </c>
      <c r="G1321" t="s">
        <v>911</v>
      </c>
      <c r="I1321" t="s">
        <v>158</v>
      </c>
      <c r="J1321">
        <v>2026</v>
      </c>
      <c r="K1321">
        <v>7</v>
      </c>
      <c r="L1321" t="s">
        <v>94</v>
      </c>
      <c r="M1321">
        <v>424.87701035499998</v>
      </c>
      <c r="N1321">
        <v>1</v>
      </c>
      <c r="O1321">
        <v>424.87701035499998</v>
      </c>
      <c r="P1321" t="s">
        <v>615</v>
      </c>
      <c r="Q1321">
        <v>0</v>
      </c>
    </row>
    <row r="1322" spans="1:17" x14ac:dyDescent="0.25">
      <c r="A1322" t="s">
        <v>2382</v>
      </c>
      <c r="B1322" t="s">
        <v>713</v>
      </c>
      <c r="C1322" t="s">
        <v>714</v>
      </c>
      <c r="D1322" t="s">
        <v>336</v>
      </c>
      <c r="E1322" t="s">
        <v>93</v>
      </c>
      <c r="F1322">
        <v>40700</v>
      </c>
      <c r="G1322" t="s">
        <v>911</v>
      </c>
      <c r="I1322" t="s">
        <v>619</v>
      </c>
      <c r="J1322">
        <v>2026</v>
      </c>
      <c r="K1322">
        <v>7</v>
      </c>
      <c r="L1322" t="s">
        <v>94</v>
      </c>
      <c r="M1322">
        <v>1060.9775058400003</v>
      </c>
      <c r="N1322">
        <v>1</v>
      </c>
      <c r="O1322">
        <v>1060.9775058400003</v>
      </c>
      <c r="P1322" t="s">
        <v>615</v>
      </c>
      <c r="Q1322">
        <v>1</v>
      </c>
    </row>
    <row r="1323" spans="1:17" x14ac:dyDescent="0.25">
      <c r="A1323" t="s">
        <v>2382</v>
      </c>
      <c r="B1323" t="s">
        <v>713</v>
      </c>
      <c r="C1323" t="s">
        <v>714</v>
      </c>
      <c r="D1323" t="s">
        <v>336</v>
      </c>
      <c r="E1323" t="s">
        <v>93</v>
      </c>
      <c r="F1323">
        <v>40700</v>
      </c>
      <c r="G1323" t="s">
        <v>911</v>
      </c>
      <c r="I1323" t="s">
        <v>706</v>
      </c>
      <c r="J1323">
        <v>2026</v>
      </c>
      <c r="K1323">
        <v>7</v>
      </c>
      <c r="L1323" t="s">
        <v>94</v>
      </c>
      <c r="M1323">
        <v>1326.2218823000001</v>
      </c>
      <c r="N1323">
        <v>1</v>
      </c>
      <c r="O1323">
        <v>1326.2218823000001</v>
      </c>
      <c r="P1323" t="s">
        <v>615</v>
      </c>
      <c r="Q1323">
        <v>1</v>
      </c>
    </row>
    <row r="1324" spans="1:17" x14ac:dyDescent="0.25">
      <c r="A1324" t="s">
        <v>2784</v>
      </c>
      <c r="B1324" t="s">
        <v>254</v>
      </c>
      <c r="C1324" t="s">
        <v>255</v>
      </c>
      <c r="D1324" t="s">
        <v>336</v>
      </c>
      <c r="E1324" t="s">
        <v>102</v>
      </c>
      <c r="F1324">
        <v>40700</v>
      </c>
      <c r="G1324" t="s">
        <v>911</v>
      </c>
      <c r="I1324" t="s">
        <v>125</v>
      </c>
      <c r="J1324">
        <v>2026</v>
      </c>
      <c r="K1324">
        <v>7</v>
      </c>
      <c r="L1324" t="s">
        <v>94</v>
      </c>
      <c r="M1324">
        <v>596.80984719999992</v>
      </c>
      <c r="N1324">
        <v>1</v>
      </c>
      <c r="O1324">
        <v>596.80984719999992</v>
      </c>
      <c r="P1324" t="s">
        <v>615</v>
      </c>
      <c r="Q1324">
        <v>1</v>
      </c>
    </row>
    <row r="1325" spans="1:17" x14ac:dyDescent="0.25">
      <c r="A1325" t="s">
        <v>2784</v>
      </c>
      <c r="B1325" t="s">
        <v>254</v>
      </c>
      <c r="C1325" t="s">
        <v>255</v>
      </c>
      <c r="D1325" t="s">
        <v>336</v>
      </c>
      <c r="E1325" t="s">
        <v>93</v>
      </c>
      <c r="F1325">
        <v>40700</v>
      </c>
      <c r="G1325" t="s">
        <v>911</v>
      </c>
      <c r="I1325" t="s">
        <v>668</v>
      </c>
      <c r="J1325">
        <v>2026</v>
      </c>
      <c r="K1325">
        <v>7</v>
      </c>
      <c r="L1325" t="s">
        <v>94</v>
      </c>
      <c r="M1325">
        <v>883.06457032499975</v>
      </c>
      <c r="N1325">
        <v>1</v>
      </c>
      <c r="O1325">
        <v>883.06457032499975</v>
      </c>
      <c r="P1325" t="s">
        <v>615</v>
      </c>
      <c r="Q1325">
        <v>0</v>
      </c>
    </row>
    <row r="1326" spans="1:17" x14ac:dyDescent="0.25">
      <c r="A1326" t="s">
        <v>2784</v>
      </c>
      <c r="B1326" t="s">
        <v>254</v>
      </c>
      <c r="C1326" t="s">
        <v>255</v>
      </c>
      <c r="D1326" t="s">
        <v>336</v>
      </c>
      <c r="E1326" t="s">
        <v>93</v>
      </c>
      <c r="F1326">
        <v>40700</v>
      </c>
      <c r="G1326" t="s">
        <v>911</v>
      </c>
      <c r="I1326" t="s">
        <v>253</v>
      </c>
      <c r="J1326">
        <v>2026</v>
      </c>
      <c r="K1326">
        <v>7</v>
      </c>
      <c r="L1326" t="s">
        <v>94</v>
      </c>
      <c r="M1326">
        <v>1631.64692173</v>
      </c>
      <c r="N1326">
        <v>1</v>
      </c>
      <c r="O1326">
        <v>1631.64692173</v>
      </c>
      <c r="P1326" t="s">
        <v>615</v>
      </c>
      <c r="Q1326">
        <v>0</v>
      </c>
    </row>
    <row r="1327" spans="1:17" x14ac:dyDescent="0.25">
      <c r="A1327" t="s">
        <v>2784</v>
      </c>
      <c r="B1327" t="s">
        <v>254</v>
      </c>
      <c r="C1327" t="s">
        <v>255</v>
      </c>
      <c r="D1327" t="s">
        <v>336</v>
      </c>
      <c r="E1327" t="s">
        <v>101</v>
      </c>
      <c r="F1327">
        <v>40700</v>
      </c>
      <c r="G1327" t="s">
        <v>911</v>
      </c>
      <c r="I1327" t="s">
        <v>269</v>
      </c>
      <c r="J1327">
        <v>2026</v>
      </c>
      <c r="K1327">
        <v>7</v>
      </c>
      <c r="L1327" t="s">
        <v>94</v>
      </c>
      <c r="M1327">
        <v>5172.6115</v>
      </c>
      <c r="N1327">
        <v>1</v>
      </c>
      <c r="O1327">
        <v>5172.6115</v>
      </c>
      <c r="P1327" t="s">
        <v>615</v>
      </c>
      <c r="Q1327">
        <v>1</v>
      </c>
    </row>
    <row r="1328" spans="1:17" x14ac:dyDescent="0.25">
      <c r="A1328" t="s">
        <v>2784</v>
      </c>
      <c r="B1328" t="s">
        <v>254</v>
      </c>
      <c r="C1328" t="s">
        <v>255</v>
      </c>
      <c r="D1328" t="s">
        <v>336</v>
      </c>
      <c r="E1328" t="s">
        <v>104</v>
      </c>
      <c r="F1328">
        <v>40700</v>
      </c>
      <c r="G1328" t="s">
        <v>911</v>
      </c>
      <c r="I1328" t="s">
        <v>120</v>
      </c>
      <c r="J1328">
        <v>2026</v>
      </c>
      <c r="K1328">
        <v>7</v>
      </c>
      <c r="L1328" t="s">
        <v>94</v>
      </c>
      <c r="M1328">
        <v>818.35350261000008</v>
      </c>
      <c r="N1328">
        <v>1</v>
      </c>
      <c r="O1328">
        <v>818.35350261000008</v>
      </c>
      <c r="P1328" t="s">
        <v>615</v>
      </c>
      <c r="Q1328">
        <v>0</v>
      </c>
    </row>
    <row r="1329" spans="1:17" x14ac:dyDescent="0.25">
      <c r="A1329" t="s">
        <v>2784</v>
      </c>
      <c r="B1329" t="s">
        <v>254</v>
      </c>
      <c r="C1329" t="s">
        <v>255</v>
      </c>
      <c r="D1329" t="s">
        <v>336</v>
      </c>
      <c r="E1329" t="s">
        <v>105</v>
      </c>
      <c r="F1329">
        <v>40700</v>
      </c>
      <c r="G1329" t="s">
        <v>911</v>
      </c>
      <c r="I1329" t="s">
        <v>111</v>
      </c>
      <c r="J1329">
        <v>2026</v>
      </c>
      <c r="K1329">
        <v>7</v>
      </c>
      <c r="L1329" t="s">
        <v>94</v>
      </c>
      <c r="M1329">
        <v>204.90338085000005</v>
      </c>
      <c r="N1329">
        <v>1</v>
      </c>
      <c r="O1329">
        <v>204.90338085000005</v>
      </c>
      <c r="P1329" t="s">
        <v>615</v>
      </c>
      <c r="Q1329">
        <v>0</v>
      </c>
    </row>
    <row r="1330" spans="1:17" x14ac:dyDescent="0.25">
      <c r="A1330" t="s">
        <v>2784</v>
      </c>
      <c r="B1330" t="s">
        <v>254</v>
      </c>
      <c r="C1330" t="s">
        <v>255</v>
      </c>
      <c r="D1330" t="s">
        <v>336</v>
      </c>
      <c r="E1330" t="s">
        <v>105</v>
      </c>
      <c r="F1330">
        <v>40700</v>
      </c>
      <c r="G1330" t="s">
        <v>911</v>
      </c>
      <c r="I1330" t="s">
        <v>158</v>
      </c>
      <c r="J1330">
        <v>2026</v>
      </c>
      <c r="K1330">
        <v>7</v>
      </c>
      <c r="L1330" t="s">
        <v>94</v>
      </c>
      <c r="M1330">
        <v>2859.7571852149999</v>
      </c>
      <c r="N1330">
        <v>1</v>
      </c>
      <c r="O1330">
        <v>2859.7571852149999</v>
      </c>
      <c r="P1330" t="s">
        <v>615</v>
      </c>
      <c r="Q1330">
        <v>0</v>
      </c>
    </row>
    <row r="1331" spans="1:17" x14ac:dyDescent="0.25">
      <c r="A1331" t="s">
        <v>1005</v>
      </c>
      <c r="B1331" t="s">
        <v>145</v>
      </c>
      <c r="C1331" t="s">
        <v>133</v>
      </c>
      <c r="D1331" t="s">
        <v>336</v>
      </c>
      <c r="E1331" t="s">
        <v>101</v>
      </c>
      <c r="F1331">
        <v>40700</v>
      </c>
      <c r="G1331" t="s">
        <v>911</v>
      </c>
      <c r="I1331" t="s">
        <v>269</v>
      </c>
      <c r="J1331">
        <v>2026</v>
      </c>
      <c r="K1331">
        <v>7</v>
      </c>
      <c r="L1331" t="s">
        <v>94</v>
      </c>
      <c r="M1331">
        <v>-90.245669149999955</v>
      </c>
      <c r="N1331">
        <v>1</v>
      </c>
      <c r="O1331">
        <v>-90.245669149999955</v>
      </c>
      <c r="P1331" t="s">
        <v>615</v>
      </c>
      <c r="Q1331">
        <v>1</v>
      </c>
    </row>
    <row r="1332" spans="1:17" x14ac:dyDescent="0.25">
      <c r="A1332" t="s">
        <v>1005</v>
      </c>
      <c r="B1332" t="s">
        <v>244</v>
      </c>
      <c r="C1332" t="s">
        <v>133</v>
      </c>
      <c r="D1332" t="s">
        <v>336</v>
      </c>
      <c r="E1332" t="s">
        <v>101</v>
      </c>
      <c r="F1332">
        <v>40700</v>
      </c>
      <c r="G1332" t="s">
        <v>911</v>
      </c>
      <c r="I1332" t="s">
        <v>269</v>
      </c>
      <c r="J1332">
        <v>2026</v>
      </c>
      <c r="K1332">
        <v>7</v>
      </c>
      <c r="L1332" t="s">
        <v>94</v>
      </c>
      <c r="M1332">
        <v>-84.814362149999994</v>
      </c>
      <c r="N1332">
        <v>1</v>
      </c>
      <c r="O1332">
        <v>-84.814362149999994</v>
      </c>
      <c r="P1332" t="s">
        <v>615</v>
      </c>
      <c r="Q1332">
        <v>1</v>
      </c>
    </row>
    <row r="1333" spans="1:17" x14ac:dyDescent="0.25">
      <c r="A1333" t="s">
        <v>1005</v>
      </c>
      <c r="B1333" t="s">
        <v>881</v>
      </c>
      <c r="C1333" t="s">
        <v>133</v>
      </c>
      <c r="D1333" t="s">
        <v>336</v>
      </c>
      <c r="E1333" t="s">
        <v>101</v>
      </c>
      <c r="F1333">
        <v>40700</v>
      </c>
      <c r="G1333" t="s">
        <v>911</v>
      </c>
      <c r="I1333" t="s">
        <v>269</v>
      </c>
      <c r="J1333">
        <v>2026</v>
      </c>
      <c r="K1333">
        <v>7</v>
      </c>
      <c r="L1333" t="s">
        <v>94</v>
      </c>
      <c r="M1333">
        <v>-84.699731550000038</v>
      </c>
      <c r="N1333">
        <v>1</v>
      </c>
      <c r="O1333">
        <v>-84.699731550000038</v>
      </c>
      <c r="P1333" t="s">
        <v>615</v>
      </c>
      <c r="Q1333">
        <v>1</v>
      </c>
    </row>
    <row r="1334" spans="1:17" x14ac:dyDescent="0.25">
      <c r="A1334" t="s">
        <v>1005</v>
      </c>
      <c r="B1334" t="s">
        <v>2248</v>
      </c>
      <c r="C1334" t="s">
        <v>133</v>
      </c>
      <c r="D1334" t="s">
        <v>336</v>
      </c>
      <c r="E1334" t="s">
        <v>101</v>
      </c>
      <c r="F1334">
        <v>40700</v>
      </c>
      <c r="G1334" t="s">
        <v>911</v>
      </c>
      <c r="I1334" t="s">
        <v>269</v>
      </c>
      <c r="J1334">
        <v>2026</v>
      </c>
      <c r="K1334">
        <v>7</v>
      </c>
      <c r="L1334" t="s">
        <v>94</v>
      </c>
      <c r="M1334">
        <v>-84.706554799999992</v>
      </c>
      <c r="N1334">
        <v>1</v>
      </c>
      <c r="O1334">
        <v>-84.706554799999992</v>
      </c>
      <c r="P1334" t="s">
        <v>615</v>
      </c>
      <c r="Q1334">
        <v>1</v>
      </c>
    </row>
    <row r="1335" spans="1:17" x14ac:dyDescent="0.25">
      <c r="A1335" t="s">
        <v>1005</v>
      </c>
      <c r="B1335" t="s">
        <v>882</v>
      </c>
      <c r="C1335" t="s">
        <v>133</v>
      </c>
      <c r="D1335" t="s">
        <v>336</v>
      </c>
      <c r="E1335" t="s">
        <v>101</v>
      </c>
      <c r="F1335">
        <v>40700</v>
      </c>
      <c r="G1335" t="s">
        <v>911</v>
      </c>
      <c r="I1335" t="s">
        <v>269</v>
      </c>
      <c r="J1335">
        <v>2026</v>
      </c>
      <c r="K1335">
        <v>7</v>
      </c>
      <c r="L1335" t="s">
        <v>94</v>
      </c>
      <c r="M1335">
        <v>-303.75334954999994</v>
      </c>
      <c r="N1335">
        <v>1</v>
      </c>
      <c r="O1335">
        <v>-303.75334954999994</v>
      </c>
      <c r="P1335" t="s">
        <v>615</v>
      </c>
      <c r="Q1335">
        <v>1</v>
      </c>
    </row>
    <row r="1336" spans="1:17" x14ac:dyDescent="0.25">
      <c r="A1336" t="s">
        <v>1005</v>
      </c>
      <c r="B1336" t="s">
        <v>163</v>
      </c>
      <c r="C1336" t="s">
        <v>133</v>
      </c>
      <c r="D1336" t="s">
        <v>336</v>
      </c>
      <c r="E1336" t="s">
        <v>101</v>
      </c>
      <c r="F1336">
        <v>40700</v>
      </c>
      <c r="G1336" t="s">
        <v>911</v>
      </c>
      <c r="I1336" t="s">
        <v>269</v>
      </c>
      <c r="J1336">
        <v>2026</v>
      </c>
      <c r="K1336">
        <v>7</v>
      </c>
      <c r="L1336" t="s">
        <v>94</v>
      </c>
      <c r="M1336">
        <v>-325.01732585000002</v>
      </c>
      <c r="N1336">
        <v>1</v>
      </c>
      <c r="O1336">
        <v>-325.01732585000002</v>
      </c>
      <c r="P1336" t="s">
        <v>615</v>
      </c>
      <c r="Q1336">
        <v>1</v>
      </c>
    </row>
    <row r="1337" spans="1:17" x14ac:dyDescent="0.25">
      <c r="A1337" t="s">
        <v>1005</v>
      </c>
      <c r="B1337" t="s">
        <v>687</v>
      </c>
      <c r="C1337" t="s">
        <v>133</v>
      </c>
      <c r="D1337" t="s">
        <v>336</v>
      </c>
      <c r="E1337" t="s">
        <v>101</v>
      </c>
      <c r="F1337">
        <v>40700</v>
      </c>
      <c r="G1337" t="s">
        <v>911</v>
      </c>
      <c r="I1337" t="s">
        <v>269</v>
      </c>
      <c r="J1337">
        <v>2026</v>
      </c>
      <c r="K1337">
        <v>7</v>
      </c>
      <c r="L1337" t="s">
        <v>94</v>
      </c>
      <c r="M1337">
        <v>-175.06548989999993</v>
      </c>
      <c r="N1337">
        <v>1</v>
      </c>
      <c r="O1337">
        <v>-175.06548989999993</v>
      </c>
      <c r="P1337" t="s">
        <v>615</v>
      </c>
      <c r="Q1337">
        <v>1</v>
      </c>
    </row>
    <row r="1338" spans="1:17" x14ac:dyDescent="0.25">
      <c r="A1338" t="s">
        <v>1005</v>
      </c>
      <c r="B1338" t="s">
        <v>174</v>
      </c>
      <c r="C1338" t="s">
        <v>133</v>
      </c>
      <c r="D1338" t="s">
        <v>336</v>
      </c>
      <c r="E1338" t="s">
        <v>101</v>
      </c>
      <c r="F1338">
        <v>40700</v>
      </c>
      <c r="G1338" t="s">
        <v>911</v>
      </c>
      <c r="I1338" t="s">
        <v>269</v>
      </c>
      <c r="J1338">
        <v>2026</v>
      </c>
      <c r="K1338">
        <v>7</v>
      </c>
      <c r="L1338" t="s">
        <v>94</v>
      </c>
      <c r="M1338">
        <v>-84.699731550000038</v>
      </c>
      <c r="N1338">
        <v>1</v>
      </c>
      <c r="O1338">
        <v>-84.699731550000038</v>
      </c>
      <c r="P1338" t="s">
        <v>615</v>
      </c>
      <c r="Q1338">
        <v>1</v>
      </c>
    </row>
    <row r="1339" spans="1:17" x14ac:dyDescent="0.25">
      <c r="A1339" t="s">
        <v>1005</v>
      </c>
      <c r="B1339" t="s">
        <v>694</v>
      </c>
      <c r="C1339" t="s">
        <v>133</v>
      </c>
      <c r="D1339" t="s">
        <v>336</v>
      </c>
      <c r="E1339" t="s">
        <v>101</v>
      </c>
      <c r="F1339">
        <v>40700</v>
      </c>
      <c r="G1339" t="s">
        <v>911</v>
      </c>
      <c r="I1339" t="s">
        <v>269</v>
      </c>
      <c r="J1339">
        <v>2026</v>
      </c>
      <c r="K1339">
        <v>7</v>
      </c>
      <c r="L1339" t="s">
        <v>94</v>
      </c>
      <c r="M1339">
        <v>-2003.4344770999996</v>
      </c>
      <c r="N1339">
        <v>1</v>
      </c>
      <c r="O1339">
        <v>-2003.4344770999996</v>
      </c>
      <c r="P1339" t="s">
        <v>615</v>
      </c>
      <c r="Q1339">
        <v>1</v>
      </c>
    </row>
    <row r="1340" spans="1:17" x14ac:dyDescent="0.25">
      <c r="A1340" t="s">
        <v>1005</v>
      </c>
      <c r="B1340" t="s">
        <v>183</v>
      </c>
      <c r="C1340" t="s">
        <v>133</v>
      </c>
      <c r="D1340" t="s">
        <v>336</v>
      </c>
      <c r="E1340" t="s">
        <v>101</v>
      </c>
      <c r="F1340">
        <v>40700</v>
      </c>
      <c r="G1340" t="s">
        <v>911</v>
      </c>
      <c r="I1340" t="s">
        <v>269</v>
      </c>
      <c r="J1340">
        <v>2026</v>
      </c>
      <c r="K1340">
        <v>7</v>
      </c>
      <c r="L1340" t="s">
        <v>94</v>
      </c>
      <c r="M1340">
        <v>-84.706554799999992</v>
      </c>
      <c r="N1340">
        <v>1</v>
      </c>
      <c r="O1340">
        <v>-84.706554799999992</v>
      </c>
      <c r="P1340" t="s">
        <v>615</v>
      </c>
      <c r="Q1340">
        <v>1</v>
      </c>
    </row>
    <row r="1341" spans="1:17" x14ac:dyDescent="0.25">
      <c r="A1341" t="s">
        <v>1005</v>
      </c>
      <c r="B1341" t="s">
        <v>250</v>
      </c>
      <c r="C1341" t="s">
        <v>133</v>
      </c>
      <c r="D1341" t="s">
        <v>336</v>
      </c>
      <c r="E1341" t="s">
        <v>101</v>
      </c>
      <c r="F1341">
        <v>40700</v>
      </c>
      <c r="G1341" t="s">
        <v>911</v>
      </c>
      <c r="I1341" t="s">
        <v>269</v>
      </c>
      <c r="J1341">
        <v>2026</v>
      </c>
      <c r="K1341">
        <v>7</v>
      </c>
      <c r="L1341" t="s">
        <v>94</v>
      </c>
      <c r="M1341">
        <v>-84.706554799999992</v>
      </c>
      <c r="N1341">
        <v>1</v>
      </c>
      <c r="O1341">
        <v>-84.706554799999992</v>
      </c>
      <c r="P1341" t="s">
        <v>615</v>
      </c>
      <c r="Q1341">
        <v>1</v>
      </c>
    </row>
    <row r="1342" spans="1:17" x14ac:dyDescent="0.25">
      <c r="A1342" t="s">
        <v>1005</v>
      </c>
      <c r="B1342" t="s">
        <v>211</v>
      </c>
      <c r="C1342" t="s">
        <v>133</v>
      </c>
      <c r="D1342" t="s">
        <v>336</v>
      </c>
      <c r="E1342" t="s">
        <v>101</v>
      </c>
      <c r="F1342">
        <v>40700</v>
      </c>
      <c r="G1342" t="s">
        <v>911</v>
      </c>
      <c r="I1342" t="s">
        <v>269</v>
      </c>
      <c r="J1342">
        <v>2026</v>
      </c>
      <c r="K1342">
        <v>7</v>
      </c>
      <c r="L1342" t="s">
        <v>94</v>
      </c>
      <c r="M1342">
        <v>-84.699731550000038</v>
      </c>
      <c r="N1342">
        <v>1</v>
      </c>
      <c r="O1342">
        <v>-84.699731550000038</v>
      </c>
      <c r="P1342" t="s">
        <v>615</v>
      </c>
      <c r="Q1342">
        <v>1</v>
      </c>
    </row>
    <row r="1343" spans="1:17" x14ac:dyDescent="0.25">
      <c r="A1343" t="s">
        <v>1005</v>
      </c>
      <c r="B1343" t="s">
        <v>232</v>
      </c>
      <c r="C1343" t="s">
        <v>133</v>
      </c>
      <c r="D1343" t="s">
        <v>336</v>
      </c>
      <c r="E1343" t="s">
        <v>101</v>
      </c>
      <c r="F1343">
        <v>40700</v>
      </c>
      <c r="G1343" t="s">
        <v>911</v>
      </c>
      <c r="I1343" t="s">
        <v>269</v>
      </c>
      <c r="J1343">
        <v>2026</v>
      </c>
      <c r="K1343">
        <v>7</v>
      </c>
      <c r="L1343" t="s">
        <v>94</v>
      </c>
      <c r="M1343">
        <v>-2119.19637195</v>
      </c>
      <c r="N1343">
        <v>1</v>
      </c>
      <c r="O1343">
        <v>-2119.19637195</v>
      </c>
      <c r="P1343" t="s">
        <v>615</v>
      </c>
      <c r="Q1343">
        <v>1</v>
      </c>
    </row>
    <row r="1344" spans="1:17" x14ac:dyDescent="0.25">
      <c r="A1344" t="s">
        <v>1005</v>
      </c>
      <c r="B1344" t="s">
        <v>3172</v>
      </c>
      <c r="C1344" t="s">
        <v>133</v>
      </c>
      <c r="D1344" t="s">
        <v>336</v>
      </c>
      <c r="E1344" t="s">
        <v>101</v>
      </c>
      <c r="F1344">
        <v>40700</v>
      </c>
      <c r="G1344" t="s">
        <v>911</v>
      </c>
      <c r="I1344" t="s">
        <v>269</v>
      </c>
      <c r="J1344">
        <v>2026</v>
      </c>
      <c r="K1344">
        <v>7</v>
      </c>
      <c r="L1344" t="s">
        <v>94</v>
      </c>
      <c r="M1344">
        <v>-11626.362206899998</v>
      </c>
      <c r="N1344">
        <v>1</v>
      </c>
      <c r="O1344">
        <v>-11626.362206899998</v>
      </c>
      <c r="P1344" t="s">
        <v>615</v>
      </c>
      <c r="Q1344">
        <v>1</v>
      </c>
    </row>
    <row r="1345" spans="1:17" x14ac:dyDescent="0.25">
      <c r="A1345" t="s">
        <v>2784</v>
      </c>
      <c r="B1345" t="s">
        <v>254</v>
      </c>
      <c r="C1345" t="s">
        <v>255</v>
      </c>
      <c r="D1345" t="s">
        <v>336</v>
      </c>
      <c r="E1345" t="s">
        <v>101</v>
      </c>
      <c r="F1345">
        <v>40700</v>
      </c>
      <c r="G1345" t="s">
        <v>911</v>
      </c>
      <c r="I1345" t="s">
        <v>269</v>
      </c>
      <c r="J1345">
        <v>2026</v>
      </c>
      <c r="K1345">
        <v>7</v>
      </c>
      <c r="L1345" t="s">
        <v>94</v>
      </c>
      <c r="M1345">
        <v>-2570.1094835499998</v>
      </c>
      <c r="N1345">
        <v>1</v>
      </c>
      <c r="O1345">
        <v>-2570.1094835499998</v>
      </c>
      <c r="P1345" t="s">
        <v>615</v>
      </c>
      <c r="Q1345">
        <v>1</v>
      </c>
    </row>
    <row r="1346" spans="1:17" x14ac:dyDescent="0.25">
      <c r="A1346" t="s">
        <v>2516</v>
      </c>
      <c r="B1346" t="s">
        <v>393</v>
      </c>
      <c r="C1346" t="s">
        <v>296</v>
      </c>
      <c r="D1346" t="s">
        <v>336</v>
      </c>
      <c r="E1346" t="s">
        <v>102</v>
      </c>
      <c r="F1346">
        <v>40700</v>
      </c>
      <c r="G1346" t="s">
        <v>911</v>
      </c>
      <c r="I1346" t="s">
        <v>186</v>
      </c>
      <c r="J1346">
        <v>2026</v>
      </c>
      <c r="K1346">
        <v>7</v>
      </c>
      <c r="L1346" t="s">
        <v>94</v>
      </c>
      <c r="M1346">
        <v>-392.00799434999999</v>
      </c>
      <c r="N1346">
        <v>1</v>
      </c>
      <c r="O1346">
        <v>-392.00799434999999</v>
      </c>
      <c r="P1346" t="s">
        <v>615</v>
      </c>
      <c r="Q1346">
        <v>1</v>
      </c>
    </row>
    <row r="1347" spans="1:17" x14ac:dyDescent="0.25">
      <c r="A1347" t="s">
        <v>2382</v>
      </c>
      <c r="B1347" t="s">
        <v>394</v>
      </c>
      <c r="C1347" t="s">
        <v>395</v>
      </c>
      <c r="D1347" t="s">
        <v>336</v>
      </c>
      <c r="E1347" t="s">
        <v>102</v>
      </c>
      <c r="F1347">
        <v>40700</v>
      </c>
      <c r="G1347" t="s">
        <v>911</v>
      </c>
      <c r="I1347" t="s">
        <v>125</v>
      </c>
      <c r="J1347">
        <v>2026</v>
      </c>
      <c r="K1347">
        <v>7</v>
      </c>
      <c r="L1347" t="s">
        <v>94</v>
      </c>
      <c r="M1347">
        <v>-5446.8162472499989</v>
      </c>
      <c r="N1347">
        <v>1</v>
      </c>
      <c r="O1347">
        <v>-5446.8162472499989</v>
      </c>
      <c r="P1347" t="s">
        <v>615</v>
      </c>
      <c r="Q1347">
        <v>1</v>
      </c>
    </row>
    <row r="1348" spans="1:17" x14ac:dyDescent="0.25">
      <c r="A1348" t="s">
        <v>2392</v>
      </c>
      <c r="B1348" t="s">
        <v>611</v>
      </c>
      <c r="C1348" t="s">
        <v>107</v>
      </c>
      <c r="D1348" t="s">
        <v>336</v>
      </c>
      <c r="E1348" t="s">
        <v>102</v>
      </c>
      <c r="F1348">
        <v>40700</v>
      </c>
      <c r="G1348" t="s">
        <v>911</v>
      </c>
      <c r="I1348" t="s">
        <v>186</v>
      </c>
      <c r="J1348">
        <v>2026</v>
      </c>
      <c r="K1348">
        <v>7</v>
      </c>
      <c r="L1348" t="s">
        <v>94</v>
      </c>
      <c r="M1348">
        <v>-82.389379099999999</v>
      </c>
      <c r="N1348">
        <v>1</v>
      </c>
      <c r="O1348">
        <v>-82.389379099999999</v>
      </c>
      <c r="P1348" t="s">
        <v>615</v>
      </c>
      <c r="Q1348">
        <v>1</v>
      </c>
    </row>
    <row r="1349" spans="1:17" x14ac:dyDescent="0.25">
      <c r="A1349" t="s">
        <v>2392</v>
      </c>
      <c r="B1349" t="s">
        <v>390</v>
      </c>
      <c r="C1349" t="s">
        <v>107</v>
      </c>
      <c r="D1349" t="s">
        <v>336</v>
      </c>
      <c r="E1349" t="s">
        <v>102</v>
      </c>
      <c r="F1349">
        <v>40700</v>
      </c>
      <c r="G1349" t="s">
        <v>911</v>
      </c>
      <c r="I1349" t="s">
        <v>186</v>
      </c>
      <c r="J1349">
        <v>2026</v>
      </c>
      <c r="K1349">
        <v>7</v>
      </c>
      <c r="L1349" t="s">
        <v>94</v>
      </c>
      <c r="M1349">
        <v>-3385.7921755000002</v>
      </c>
      <c r="N1349">
        <v>1</v>
      </c>
      <c r="O1349">
        <v>-3385.7921755000002</v>
      </c>
      <c r="P1349" t="s">
        <v>615</v>
      </c>
      <c r="Q1349">
        <v>1</v>
      </c>
    </row>
    <row r="1350" spans="1:17" x14ac:dyDescent="0.25">
      <c r="A1350" t="s">
        <v>2392</v>
      </c>
      <c r="B1350" t="s">
        <v>612</v>
      </c>
      <c r="C1350" t="s">
        <v>107</v>
      </c>
      <c r="D1350" t="s">
        <v>336</v>
      </c>
      <c r="E1350" t="s">
        <v>102</v>
      </c>
      <c r="F1350">
        <v>40700</v>
      </c>
      <c r="G1350" t="s">
        <v>911</v>
      </c>
      <c r="I1350" t="s">
        <v>186</v>
      </c>
      <c r="J1350">
        <v>2026</v>
      </c>
      <c r="K1350">
        <v>7</v>
      </c>
      <c r="L1350" t="s">
        <v>94</v>
      </c>
      <c r="M1350">
        <v>-1396.2634818999998</v>
      </c>
      <c r="N1350">
        <v>1</v>
      </c>
      <c r="O1350">
        <v>-1396.2634818999998</v>
      </c>
      <c r="P1350" t="s">
        <v>615</v>
      </c>
      <c r="Q1350">
        <v>1</v>
      </c>
    </row>
    <row r="1351" spans="1:17" x14ac:dyDescent="0.25">
      <c r="A1351" t="s">
        <v>1005</v>
      </c>
      <c r="B1351" t="s">
        <v>188</v>
      </c>
      <c r="C1351" t="s">
        <v>133</v>
      </c>
      <c r="D1351" t="s">
        <v>336</v>
      </c>
      <c r="E1351" t="s">
        <v>102</v>
      </c>
      <c r="F1351">
        <v>40700</v>
      </c>
      <c r="G1351" t="s">
        <v>911</v>
      </c>
      <c r="I1351" t="s">
        <v>125</v>
      </c>
      <c r="J1351">
        <v>2026</v>
      </c>
      <c r="K1351">
        <v>7</v>
      </c>
      <c r="L1351" t="s">
        <v>94</v>
      </c>
      <c r="M1351">
        <v>-3.220574</v>
      </c>
      <c r="N1351">
        <v>1</v>
      </c>
      <c r="O1351">
        <v>-3.220574</v>
      </c>
      <c r="P1351" t="s">
        <v>615</v>
      </c>
      <c r="Q1351">
        <v>1</v>
      </c>
    </row>
    <row r="1352" spans="1:17" x14ac:dyDescent="0.25">
      <c r="A1352" t="s">
        <v>1005</v>
      </c>
      <c r="B1352" t="s">
        <v>700</v>
      </c>
      <c r="C1352" t="s">
        <v>133</v>
      </c>
      <c r="D1352" t="s">
        <v>336</v>
      </c>
      <c r="E1352" t="s">
        <v>102</v>
      </c>
      <c r="F1352">
        <v>40700</v>
      </c>
      <c r="G1352" t="s">
        <v>911</v>
      </c>
      <c r="I1352" t="s">
        <v>186</v>
      </c>
      <c r="J1352">
        <v>2026</v>
      </c>
      <c r="K1352">
        <v>7</v>
      </c>
      <c r="L1352" t="s">
        <v>94</v>
      </c>
      <c r="M1352">
        <v>-5.985354899999999</v>
      </c>
      <c r="N1352">
        <v>1</v>
      </c>
      <c r="O1352">
        <v>-5.985354899999999</v>
      </c>
      <c r="P1352" t="s">
        <v>615</v>
      </c>
      <c r="Q1352">
        <v>1</v>
      </c>
    </row>
    <row r="1353" spans="1:17" x14ac:dyDescent="0.25">
      <c r="A1353" t="s">
        <v>1005</v>
      </c>
      <c r="B1353" t="s">
        <v>3190</v>
      </c>
      <c r="C1353" t="s">
        <v>133</v>
      </c>
      <c r="D1353" t="s">
        <v>336</v>
      </c>
      <c r="E1353" t="s">
        <v>102</v>
      </c>
      <c r="F1353">
        <v>40700</v>
      </c>
      <c r="G1353" t="s">
        <v>911</v>
      </c>
      <c r="I1353" t="s">
        <v>186</v>
      </c>
      <c r="J1353">
        <v>2026</v>
      </c>
      <c r="K1353">
        <v>7</v>
      </c>
      <c r="L1353" t="s">
        <v>94</v>
      </c>
      <c r="M1353">
        <v>-1620.2216519999997</v>
      </c>
      <c r="N1353">
        <v>1</v>
      </c>
      <c r="O1353">
        <v>-1620.2216519999997</v>
      </c>
      <c r="P1353" t="s">
        <v>615</v>
      </c>
      <c r="Q1353">
        <v>1</v>
      </c>
    </row>
    <row r="1354" spans="1:17" x14ac:dyDescent="0.25">
      <c r="A1354" t="s">
        <v>1005</v>
      </c>
      <c r="B1354" t="s">
        <v>232</v>
      </c>
      <c r="C1354" t="s">
        <v>133</v>
      </c>
      <c r="D1354" t="s">
        <v>336</v>
      </c>
      <c r="E1354" t="s">
        <v>102</v>
      </c>
      <c r="F1354">
        <v>40700</v>
      </c>
      <c r="G1354" t="s">
        <v>911</v>
      </c>
      <c r="I1354" t="s">
        <v>186</v>
      </c>
      <c r="J1354">
        <v>2026</v>
      </c>
      <c r="K1354">
        <v>7</v>
      </c>
      <c r="L1354" t="s">
        <v>94</v>
      </c>
      <c r="M1354">
        <v>-342.44390634999996</v>
      </c>
      <c r="N1354">
        <v>1</v>
      </c>
      <c r="O1354">
        <v>-342.44390634999996</v>
      </c>
      <c r="P1354" t="s">
        <v>615</v>
      </c>
      <c r="Q1354">
        <v>1</v>
      </c>
    </row>
    <row r="1355" spans="1:17" x14ac:dyDescent="0.25">
      <c r="A1355" t="s">
        <v>1005</v>
      </c>
      <c r="B1355" t="s">
        <v>234</v>
      </c>
      <c r="C1355" t="s">
        <v>133</v>
      </c>
      <c r="D1355" t="s">
        <v>336</v>
      </c>
      <c r="E1355" t="s">
        <v>102</v>
      </c>
      <c r="F1355">
        <v>40700</v>
      </c>
      <c r="G1355" t="s">
        <v>911</v>
      </c>
      <c r="I1355" t="s">
        <v>186</v>
      </c>
      <c r="J1355">
        <v>2026</v>
      </c>
      <c r="K1355">
        <v>7</v>
      </c>
      <c r="L1355" t="s">
        <v>94</v>
      </c>
      <c r="M1355">
        <v>-635.15041414999985</v>
      </c>
      <c r="N1355">
        <v>1</v>
      </c>
      <c r="O1355">
        <v>-635.15041414999985</v>
      </c>
      <c r="P1355" t="s">
        <v>615</v>
      </c>
      <c r="Q1355">
        <v>1</v>
      </c>
    </row>
    <row r="1356" spans="1:17" x14ac:dyDescent="0.25">
      <c r="A1356" t="s">
        <v>1005</v>
      </c>
      <c r="B1356" t="s">
        <v>236</v>
      </c>
      <c r="C1356" t="s">
        <v>133</v>
      </c>
      <c r="D1356" t="s">
        <v>336</v>
      </c>
      <c r="E1356" t="s">
        <v>102</v>
      </c>
      <c r="F1356">
        <v>40700</v>
      </c>
      <c r="G1356" t="s">
        <v>911</v>
      </c>
      <c r="I1356" t="s">
        <v>186</v>
      </c>
      <c r="J1356">
        <v>2026</v>
      </c>
      <c r="K1356">
        <v>7</v>
      </c>
      <c r="L1356" t="s">
        <v>94</v>
      </c>
      <c r="M1356">
        <v>-258.81951899999996</v>
      </c>
      <c r="N1356">
        <v>1</v>
      </c>
      <c r="O1356">
        <v>-258.81951899999996</v>
      </c>
      <c r="P1356" t="s">
        <v>615</v>
      </c>
      <c r="Q1356">
        <v>1</v>
      </c>
    </row>
    <row r="1357" spans="1:17" x14ac:dyDescent="0.25">
      <c r="A1357" t="s">
        <v>2382</v>
      </c>
      <c r="B1357" t="s">
        <v>713</v>
      </c>
      <c r="C1357" t="s">
        <v>714</v>
      </c>
      <c r="D1357" t="s">
        <v>336</v>
      </c>
      <c r="E1357" t="s">
        <v>102</v>
      </c>
      <c r="F1357">
        <v>40700</v>
      </c>
      <c r="G1357" t="s">
        <v>911</v>
      </c>
      <c r="I1357" t="s">
        <v>186</v>
      </c>
      <c r="J1357">
        <v>2026</v>
      </c>
      <c r="K1357">
        <v>7</v>
      </c>
      <c r="L1357" t="s">
        <v>94</v>
      </c>
      <c r="M1357">
        <v>-12119.7050163</v>
      </c>
      <c r="N1357">
        <v>1</v>
      </c>
      <c r="O1357">
        <v>-12119.7050163</v>
      </c>
      <c r="P1357" t="s">
        <v>615</v>
      </c>
      <c r="Q1357">
        <v>1</v>
      </c>
    </row>
    <row r="1358" spans="1:17" x14ac:dyDescent="0.25">
      <c r="A1358" t="s">
        <v>2392</v>
      </c>
      <c r="B1358" t="s">
        <v>662</v>
      </c>
      <c r="C1358" t="s">
        <v>107</v>
      </c>
      <c r="D1358" t="s">
        <v>336</v>
      </c>
      <c r="E1358" t="s">
        <v>102</v>
      </c>
      <c r="F1358">
        <v>40700</v>
      </c>
      <c r="G1358" t="s">
        <v>911</v>
      </c>
      <c r="I1358" t="s">
        <v>813</v>
      </c>
      <c r="J1358">
        <v>2026</v>
      </c>
      <c r="K1358">
        <v>7</v>
      </c>
      <c r="L1358" t="s">
        <v>94</v>
      </c>
      <c r="M1358">
        <v>8863.0645740042801</v>
      </c>
      <c r="N1358">
        <v>1</v>
      </c>
      <c r="O1358">
        <v>8863.0645740042801</v>
      </c>
      <c r="P1358" t="s">
        <v>615</v>
      </c>
      <c r="Q1358" t="s">
        <v>96</v>
      </c>
    </row>
    <row r="1359" spans="1:17" x14ac:dyDescent="0.25">
      <c r="A1359" t="s">
        <v>2392</v>
      </c>
      <c r="B1359" t="s">
        <v>662</v>
      </c>
      <c r="C1359" t="s">
        <v>107</v>
      </c>
      <c r="D1359" t="s">
        <v>336</v>
      </c>
      <c r="E1359" t="s">
        <v>104</v>
      </c>
      <c r="F1359">
        <v>40700</v>
      </c>
      <c r="G1359" t="s">
        <v>911</v>
      </c>
      <c r="I1359" t="s">
        <v>813</v>
      </c>
      <c r="J1359">
        <v>2026</v>
      </c>
      <c r="K1359">
        <v>7</v>
      </c>
      <c r="L1359" t="s">
        <v>94</v>
      </c>
      <c r="M1359">
        <v>4021.7558656257406</v>
      </c>
      <c r="N1359">
        <v>1</v>
      </c>
      <c r="O1359">
        <v>4021.7558656257406</v>
      </c>
      <c r="P1359" t="s">
        <v>615</v>
      </c>
      <c r="Q1359" t="s">
        <v>96</v>
      </c>
    </row>
    <row r="1360" spans="1:17" x14ac:dyDescent="0.25">
      <c r="A1360" t="s">
        <v>2392</v>
      </c>
      <c r="B1360" t="s">
        <v>662</v>
      </c>
      <c r="C1360" t="s">
        <v>107</v>
      </c>
      <c r="D1360" t="s">
        <v>336</v>
      </c>
      <c r="E1360" t="s">
        <v>105</v>
      </c>
      <c r="F1360">
        <v>40700</v>
      </c>
      <c r="G1360" t="s">
        <v>911</v>
      </c>
      <c r="I1360" t="s">
        <v>813</v>
      </c>
      <c r="J1360">
        <v>2026</v>
      </c>
      <c r="K1360">
        <v>7</v>
      </c>
      <c r="L1360" t="s">
        <v>94</v>
      </c>
      <c r="M1360">
        <v>2873.1190735988889</v>
      </c>
      <c r="N1360">
        <v>1</v>
      </c>
      <c r="O1360">
        <v>2873.1190735988889</v>
      </c>
      <c r="P1360" t="s">
        <v>615</v>
      </c>
      <c r="Q1360" t="s">
        <v>96</v>
      </c>
    </row>
    <row r="1361" spans="1:17" x14ac:dyDescent="0.25">
      <c r="A1361" t="s">
        <v>2382</v>
      </c>
      <c r="B1361" t="s">
        <v>652</v>
      </c>
      <c r="C1361" t="s">
        <v>653</v>
      </c>
      <c r="D1361" t="s">
        <v>336</v>
      </c>
      <c r="E1361" t="s">
        <v>93</v>
      </c>
      <c r="F1361">
        <v>40700</v>
      </c>
      <c r="G1361" t="s">
        <v>911</v>
      </c>
      <c r="I1361" t="s">
        <v>813</v>
      </c>
      <c r="J1361">
        <v>2026</v>
      </c>
      <c r="K1361">
        <v>7</v>
      </c>
      <c r="L1361" t="s">
        <v>94</v>
      </c>
      <c r="M1361">
        <v>4364.6235144796719</v>
      </c>
      <c r="N1361">
        <v>1</v>
      </c>
      <c r="O1361">
        <v>4364.6235144796719</v>
      </c>
      <c r="P1361" t="s">
        <v>615</v>
      </c>
      <c r="Q1361" t="s">
        <v>96</v>
      </c>
    </row>
    <row r="1362" spans="1:17" x14ac:dyDescent="0.25">
      <c r="A1362" t="s">
        <v>2382</v>
      </c>
      <c r="B1362" t="s">
        <v>652</v>
      </c>
      <c r="C1362" t="s">
        <v>653</v>
      </c>
      <c r="D1362" t="s">
        <v>336</v>
      </c>
      <c r="E1362" t="s">
        <v>102</v>
      </c>
      <c r="F1362">
        <v>40700</v>
      </c>
      <c r="G1362" t="s">
        <v>911</v>
      </c>
      <c r="I1362" t="s">
        <v>813</v>
      </c>
      <c r="J1362">
        <v>2026</v>
      </c>
      <c r="K1362">
        <v>7</v>
      </c>
      <c r="L1362" t="s">
        <v>94</v>
      </c>
      <c r="M1362">
        <v>3009.1963017301327</v>
      </c>
      <c r="N1362">
        <v>1</v>
      </c>
      <c r="O1362">
        <v>3009.1963017301327</v>
      </c>
      <c r="P1362" t="s">
        <v>615</v>
      </c>
      <c r="Q1362" t="s">
        <v>96</v>
      </c>
    </row>
    <row r="1363" spans="1:17" x14ac:dyDescent="0.25">
      <c r="A1363" t="s">
        <v>2382</v>
      </c>
      <c r="B1363" t="s">
        <v>652</v>
      </c>
      <c r="C1363" t="s">
        <v>653</v>
      </c>
      <c r="D1363" t="s">
        <v>336</v>
      </c>
      <c r="E1363" t="s">
        <v>105</v>
      </c>
      <c r="F1363">
        <v>40700</v>
      </c>
      <c r="G1363" t="s">
        <v>911</v>
      </c>
      <c r="I1363" t="s">
        <v>813</v>
      </c>
      <c r="J1363">
        <v>2026</v>
      </c>
      <c r="K1363">
        <v>7</v>
      </c>
      <c r="L1363" t="s">
        <v>94</v>
      </c>
      <c r="M1363">
        <v>7140.3489591809612</v>
      </c>
      <c r="N1363">
        <v>1</v>
      </c>
      <c r="O1363">
        <v>7140.3489591809612</v>
      </c>
      <c r="P1363" t="s">
        <v>615</v>
      </c>
      <c r="Q1363" t="s">
        <v>96</v>
      </c>
    </row>
    <row r="1364" spans="1:17" x14ac:dyDescent="0.25">
      <c r="A1364" t="s">
        <v>2382</v>
      </c>
      <c r="B1364" t="s">
        <v>713</v>
      </c>
      <c r="C1364" t="s">
        <v>714</v>
      </c>
      <c r="D1364" t="s">
        <v>336</v>
      </c>
      <c r="E1364" t="s">
        <v>105</v>
      </c>
      <c r="F1364">
        <v>40700</v>
      </c>
      <c r="G1364" t="s">
        <v>911</v>
      </c>
      <c r="I1364" t="s">
        <v>813</v>
      </c>
      <c r="J1364">
        <v>2026</v>
      </c>
      <c r="K1364">
        <v>7</v>
      </c>
      <c r="L1364" t="s">
        <v>94</v>
      </c>
      <c r="M1364">
        <v>1810.1037280510122</v>
      </c>
      <c r="N1364">
        <v>1</v>
      </c>
      <c r="O1364">
        <v>1810.1037280510122</v>
      </c>
      <c r="P1364" t="s">
        <v>615</v>
      </c>
      <c r="Q1364" t="s">
        <v>96</v>
      </c>
    </row>
    <row r="1365" spans="1:17" x14ac:dyDescent="0.25">
      <c r="A1365" t="s">
        <v>2382</v>
      </c>
      <c r="B1365" t="s">
        <v>713</v>
      </c>
      <c r="C1365" t="s">
        <v>714</v>
      </c>
      <c r="D1365" t="s">
        <v>336</v>
      </c>
      <c r="E1365" t="s">
        <v>93</v>
      </c>
      <c r="F1365">
        <v>40700</v>
      </c>
      <c r="G1365" t="s">
        <v>911</v>
      </c>
      <c r="I1365" t="s">
        <v>813</v>
      </c>
      <c r="J1365">
        <v>2026</v>
      </c>
      <c r="K1365">
        <v>7</v>
      </c>
      <c r="L1365" t="s">
        <v>94</v>
      </c>
      <c r="M1365">
        <v>1666.3387082023357</v>
      </c>
      <c r="N1365">
        <v>1</v>
      </c>
      <c r="O1365">
        <v>1666.3387082023357</v>
      </c>
      <c r="P1365" t="s">
        <v>615</v>
      </c>
      <c r="Q1365" t="s">
        <v>96</v>
      </c>
    </row>
    <row r="1366" spans="1:17" x14ac:dyDescent="0.25">
      <c r="A1366" t="s">
        <v>2382</v>
      </c>
      <c r="B1366" t="s">
        <v>815</v>
      </c>
      <c r="C1366" t="s">
        <v>816</v>
      </c>
      <c r="D1366" t="s">
        <v>336</v>
      </c>
      <c r="E1366" t="s">
        <v>93</v>
      </c>
      <c r="F1366">
        <v>40700</v>
      </c>
      <c r="G1366" t="s">
        <v>911</v>
      </c>
      <c r="I1366" t="s">
        <v>817</v>
      </c>
      <c r="J1366">
        <v>2026</v>
      </c>
      <c r="K1366">
        <v>7</v>
      </c>
      <c r="L1366" t="s">
        <v>94</v>
      </c>
      <c r="M1366">
        <v>69610.833874894815</v>
      </c>
      <c r="N1366">
        <v>1</v>
      </c>
      <c r="O1366">
        <v>69610.833874894815</v>
      </c>
      <c r="P1366" t="s">
        <v>615</v>
      </c>
      <c r="Q1366" t="s">
        <v>96</v>
      </c>
    </row>
    <row r="1367" spans="1:17" x14ac:dyDescent="0.25">
      <c r="A1367" t="s">
        <v>2382</v>
      </c>
      <c r="B1367" t="s">
        <v>815</v>
      </c>
      <c r="C1367" t="s">
        <v>816</v>
      </c>
      <c r="D1367" t="s">
        <v>336</v>
      </c>
      <c r="E1367" t="s">
        <v>102</v>
      </c>
      <c r="F1367">
        <v>40700</v>
      </c>
      <c r="G1367" t="s">
        <v>911</v>
      </c>
      <c r="I1367" t="s">
        <v>817</v>
      </c>
      <c r="J1367">
        <v>2026</v>
      </c>
      <c r="K1367">
        <v>7</v>
      </c>
      <c r="L1367" t="s">
        <v>94</v>
      </c>
      <c r="M1367">
        <v>67181.803873552693</v>
      </c>
      <c r="N1367">
        <v>1</v>
      </c>
      <c r="O1367">
        <v>67181.803873552693</v>
      </c>
      <c r="P1367" t="s">
        <v>615</v>
      </c>
      <c r="Q1367" t="s">
        <v>96</v>
      </c>
    </row>
    <row r="1368" spans="1:17" x14ac:dyDescent="0.25">
      <c r="A1368" t="s">
        <v>2382</v>
      </c>
      <c r="B1368" t="s">
        <v>815</v>
      </c>
      <c r="C1368" t="s">
        <v>816</v>
      </c>
      <c r="D1368" t="s">
        <v>336</v>
      </c>
      <c r="E1368" t="s">
        <v>103</v>
      </c>
      <c r="F1368">
        <v>40700</v>
      </c>
      <c r="G1368" t="s">
        <v>911</v>
      </c>
      <c r="I1368" t="s">
        <v>817</v>
      </c>
      <c r="J1368">
        <v>2026</v>
      </c>
      <c r="K1368">
        <v>7</v>
      </c>
      <c r="L1368" t="s">
        <v>94</v>
      </c>
      <c r="M1368">
        <v>3720.9877681412058</v>
      </c>
      <c r="N1368">
        <v>1</v>
      </c>
      <c r="O1368">
        <v>3720.9877681412058</v>
      </c>
      <c r="P1368" t="s">
        <v>615</v>
      </c>
      <c r="Q1368" t="s">
        <v>96</v>
      </c>
    </row>
    <row r="1369" spans="1:17" x14ac:dyDescent="0.25">
      <c r="A1369" t="s">
        <v>2382</v>
      </c>
      <c r="B1369" t="s">
        <v>815</v>
      </c>
      <c r="C1369" t="s">
        <v>816</v>
      </c>
      <c r="D1369" t="s">
        <v>336</v>
      </c>
      <c r="E1369" t="s">
        <v>105</v>
      </c>
      <c r="F1369">
        <v>40700</v>
      </c>
      <c r="G1369" t="s">
        <v>911</v>
      </c>
      <c r="I1369" t="s">
        <v>817</v>
      </c>
      <c r="J1369">
        <v>2026</v>
      </c>
      <c r="K1369">
        <v>7</v>
      </c>
      <c r="L1369" t="s">
        <v>94</v>
      </c>
      <c r="M1369">
        <v>20254.825750848337</v>
      </c>
      <c r="N1369">
        <v>1</v>
      </c>
      <c r="O1369">
        <v>20254.825750848337</v>
      </c>
      <c r="P1369" t="s">
        <v>615</v>
      </c>
      <c r="Q1369" t="s">
        <v>96</v>
      </c>
    </row>
    <row r="1370" spans="1:17" x14ac:dyDescent="0.25">
      <c r="A1370" t="s">
        <v>2382</v>
      </c>
      <c r="B1370" t="s">
        <v>258</v>
      </c>
      <c r="C1370" t="s">
        <v>258</v>
      </c>
      <c r="D1370" t="s">
        <v>336</v>
      </c>
      <c r="E1370" t="s">
        <v>93</v>
      </c>
      <c r="F1370">
        <v>40700</v>
      </c>
      <c r="G1370" t="s">
        <v>911</v>
      </c>
      <c r="I1370" t="s">
        <v>818</v>
      </c>
      <c r="J1370">
        <v>2026</v>
      </c>
      <c r="K1370">
        <v>7</v>
      </c>
      <c r="L1370" t="s">
        <v>94</v>
      </c>
      <c r="M1370">
        <v>-908114.06145273033</v>
      </c>
      <c r="N1370">
        <v>1</v>
      </c>
      <c r="O1370">
        <v>-908114.06145273033</v>
      </c>
      <c r="P1370" t="s">
        <v>615</v>
      </c>
      <c r="Q1370" t="s">
        <v>96</v>
      </c>
    </row>
    <row r="1371" spans="1:17" x14ac:dyDescent="0.25">
      <c r="A1371" t="s">
        <v>2382</v>
      </c>
      <c r="B1371" t="s">
        <v>258</v>
      </c>
      <c r="C1371" t="s">
        <v>258</v>
      </c>
      <c r="D1371" t="s">
        <v>336</v>
      </c>
      <c r="E1371" t="s">
        <v>101</v>
      </c>
      <c r="F1371">
        <v>40700</v>
      </c>
      <c r="G1371" t="s">
        <v>911</v>
      </c>
      <c r="I1371" t="s">
        <v>818</v>
      </c>
      <c r="J1371">
        <v>2026</v>
      </c>
      <c r="K1371">
        <v>7</v>
      </c>
      <c r="L1371" t="s">
        <v>94</v>
      </c>
      <c r="M1371">
        <v>-272183.53278566303</v>
      </c>
      <c r="N1371">
        <v>1</v>
      </c>
      <c r="O1371">
        <v>-272183.53278566303</v>
      </c>
      <c r="P1371" t="s">
        <v>615</v>
      </c>
      <c r="Q1371" t="s">
        <v>96</v>
      </c>
    </row>
    <row r="1372" spans="1:17" x14ac:dyDescent="0.25">
      <c r="A1372" t="s">
        <v>2382</v>
      </c>
      <c r="B1372" t="s">
        <v>258</v>
      </c>
      <c r="C1372" t="s">
        <v>258</v>
      </c>
      <c r="D1372" t="s">
        <v>336</v>
      </c>
      <c r="E1372" t="s">
        <v>102</v>
      </c>
      <c r="F1372">
        <v>40700</v>
      </c>
      <c r="G1372" t="s">
        <v>911</v>
      </c>
      <c r="I1372" t="s">
        <v>818</v>
      </c>
      <c r="J1372">
        <v>2026</v>
      </c>
      <c r="K1372">
        <v>7</v>
      </c>
      <c r="L1372" t="s">
        <v>94</v>
      </c>
      <c r="M1372">
        <v>-789472.68204864638</v>
      </c>
      <c r="N1372">
        <v>1</v>
      </c>
      <c r="O1372">
        <v>-789472.68204864638</v>
      </c>
      <c r="P1372" t="s">
        <v>615</v>
      </c>
      <c r="Q1372" t="s">
        <v>96</v>
      </c>
    </row>
    <row r="1373" spans="1:17" x14ac:dyDescent="0.25">
      <c r="A1373" t="s">
        <v>2382</v>
      </c>
      <c r="B1373" t="s">
        <v>258</v>
      </c>
      <c r="C1373" t="s">
        <v>258</v>
      </c>
      <c r="D1373" t="s">
        <v>336</v>
      </c>
      <c r="E1373" t="s">
        <v>104</v>
      </c>
      <c r="F1373">
        <v>40700</v>
      </c>
      <c r="G1373" t="s">
        <v>911</v>
      </c>
      <c r="I1373" t="s">
        <v>818</v>
      </c>
      <c r="J1373">
        <v>2026</v>
      </c>
      <c r="K1373">
        <v>7</v>
      </c>
      <c r="L1373" t="s">
        <v>94</v>
      </c>
      <c r="M1373">
        <v>-90246.71853818075</v>
      </c>
      <c r="N1373">
        <v>1</v>
      </c>
      <c r="O1373">
        <v>-90246.71853818075</v>
      </c>
      <c r="P1373" t="s">
        <v>615</v>
      </c>
      <c r="Q1373" t="s">
        <v>96</v>
      </c>
    </row>
    <row r="1374" spans="1:17" x14ac:dyDescent="0.25">
      <c r="A1374" t="s">
        <v>2382</v>
      </c>
      <c r="B1374" t="s">
        <v>258</v>
      </c>
      <c r="C1374" t="s">
        <v>258</v>
      </c>
      <c r="D1374" t="s">
        <v>336</v>
      </c>
      <c r="E1374" t="s">
        <v>114</v>
      </c>
      <c r="F1374">
        <v>40700</v>
      </c>
      <c r="G1374" t="s">
        <v>911</v>
      </c>
      <c r="I1374" t="s">
        <v>819</v>
      </c>
      <c r="J1374">
        <v>2026</v>
      </c>
      <c r="K1374">
        <v>7</v>
      </c>
      <c r="L1374" t="s">
        <v>94</v>
      </c>
      <c r="M1374">
        <v>-107.33300680000048</v>
      </c>
      <c r="N1374">
        <v>1</v>
      </c>
      <c r="O1374">
        <v>-107.33300680000048</v>
      </c>
      <c r="P1374" t="s">
        <v>615</v>
      </c>
      <c r="Q1374" t="s">
        <v>96</v>
      </c>
    </row>
    <row r="1375" spans="1:17" x14ac:dyDescent="0.25">
      <c r="A1375" t="s">
        <v>2382</v>
      </c>
      <c r="B1375" t="s">
        <v>258</v>
      </c>
      <c r="C1375" t="s">
        <v>258</v>
      </c>
      <c r="D1375" t="s">
        <v>336</v>
      </c>
      <c r="E1375" t="s">
        <v>112</v>
      </c>
      <c r="F1375">
        <v>40700</v>
      </c>
      <c r="G1375" t="s">
        <v>911</v>
      </c>
      <c r="I1375" t="s">
        <v>819</v>
      </c>
      <c r="J1375">
        <v>2026</v>
      </c>
      <c r="K1375">
        <v>7</v>
      </c>
      <c r="L1375" t="s">
        <v>94</v>
      </c>
      <c r="M1375">
        <v>9743</v>
      </c>
      <c r="N1375">
        <v>1</v>
      </c>
      <c r="O1375">
        <v>9743</v>
      </c>
      <c r="P1375" t="s">
        <v>615</v>
      </c>
      <c r="Q1375" t="s">
        <v>96</v>
      </c>
    </row>
    <row r="1376" spans="1:17" x14ac:dyDescent="0.25">
      <c r="A1376" t="s">
        <v>2382</v>
      </c>
      <c r="B1376" t="s">
        <v>258</v>
      </c>
      <c r="C1376" t="s">
        <v>258</v>
      </c>
      <c r="D1376" t="s">
        <v>336</v>
      </c>
      <c r="E1376" t="s">
        <v>93</v>
      </c>
      <c r="F1376">
        <v>40700</v>
      </c>
      <c r="G1376" t="s">
        <v>911</v>
      </c>
      <c r="I1376" t="s">
        <v>819</v>
      </c>
      <c r="J1376">
        <v>2026</v>
      </c>
      <c r="K1376">
        <v>7</v>
      </c>
      <c r="L1376" t="s">
        <v>94</v>
      </c>
      <c r="M1376">
        <v>-153540.96933797118</v>
      </c>
      <c r="N1376">
        <v>1</v>
      </c>
      <c r="O1376">
        <v>-153540.96933797118</v>
      </c>
      <c r="P1376" t="s">
        <v>615</v>
      </c>
      <c r="Q1376" t="s">
        <v>96</v>
      </c>
    </row>
    <row r="1377" spans="1:17" x14ac:dyDescent="0.25">
      <c r="A1377" t="s">
        <v>2382</v>
      </c>
      <c r="B1377" t="s">
        <v>258</v>
      </c>
      <c r="C1377" t="s">
        <v>258</v>
      </c>
      <c r="D1377" t="s">
        <v>336</v>
      </c>
      <c r="E1377" t="s">
        <v>101</v>
      </c>
      <c r="F1377">
        <v>40700</v>
      </c>
      <c r="G1377" t="s">
        <v>911</v>
      </c>
      <c r="I1377" t="s">
        <v>819</v>
      </c>
      <c r="J1377">
        <v>2026</v>
      </c>
      <c r="K1377">
        <v>7</v>
      </c>
      <c r="L1377" t="s">
        <v>94</v>
      </c>
      <c r="M1377">
        <v>-222067.32287939603</v>
      </c>
      <c r="N1377">
        <v>1</v>
      </c>
      <c r="O1377">
        <v>-222067.32287939603</v>
      </c>
      <c r="P1377" t="s">
        <v>615</v>
      </c>
      <c r="Q1377" t="s">
        <v>96</v>
      </c>
    </row>
    <row r="1378" spans="1:17" x14ac:dyDescent="0.25">
      <c r="A1378" t="s">
        <v>2382</v>
      </c>
      <c r="B1378" t="s">
        <v>258</v>
      </c>
      <c r="C1378" t="s">
        <v>258</v>
      </c>
      <c r="D1378" t="s">
        <v>336</v>
      </c>
      <c r="E1378" t="s">
        <v>102</v>
      </c>
      <c r="F1378">
        <v>40700</v>
      </c>
      <c r="G1378" t="s">
        <v>911</v>
      </c>
      <c r="I1378" t="s">
        <v>819</v>
      </c>
      <c r="J1378">
        <v>2026</v>
      </c>
      <c r="K1378">
        <v>7</v>
      </c>
      <c r="L1378" t="s">
        <v>94</v>
      </c>
      <c r="M1378">
        <v>-312224.71510673873</v>
      </c>
      <c r="N1378">
        <v>1</v>
      </c>
      <c r="O1378">
        <v>-312224.71510673873</v>
      </c>
      <c r="P1378" t="s">
        <v>615</v>
      </c>
      <c r="Q1378" t="s">
        <v>96</v>
      </c>
    </row>
    <row r="1379" spans="1:17" x14ac:dyDescent="0.25">
      <c r="A1379" t="s">
        <v>2382</v>
      </c>
      <c r="B1379" t="s">
        <v>258</v>
      </c>
      <c r="C1379" t="s">
        <v>258</v>
      </c>
      <c r="D1379" t="s">
        <v>336</v>
      </c>
      <c r="E1379" t="s">
        <v>103</v>
      </c>
      <c r="F1379">
        <v>40700</v>
      </c>
      <c r="G1379" t="s">
        <v>911</v>
      </c>
      <c r="I1379" t="s">
        <v>819</v>
      </c>
      <c r="J1379">
        <v>2026</v>
      </c>
      <c r="K1379">
        <v>7</v>
      </c>
      <c r="L1379" t="s">
        <v>94</v>
      </c>
      <c r="M1379">
        <v>-2384.4734229162023</v>
      </c>
      <c r="N1379">
        <v>1</v>
      </c>
      <c r="O1379">
        <v>-2384.4734229162023</v>
      </c>
      <c r="P1379" t="s">
        <v>615</v>
      </c>
      <c r="Q1379" t="s">
        <v>96</v>
      </c>
    </row>
    <row r="1380" spans="1:17" x14ac:dyDescent="0.25">
      <c r="A1380" t="s">
        <v>2382</v>
      </c>
      <c r="B1380" t="s">
        <v>258</v>
      </c>
      <c r="C1380" t="s">
        <v>258</v>
      </c>
      <c r="D1380" t="s">
        <v>336</v>
      </c>
      <c r="E1380" t="s">
        <v>104</v>
      </c>
      <c r="F1380">
        <v>40700</v>
      </c>
      <c r="G1380" t="s">
        <v>911</v>
      </c>
      <c r="I1380" t="s">
        <v>819</v>
      </c>
      <c r="J1380">
        <v>2026</v>
      </c>
      <c r="K1380">
        <v>7</v>
      </c>
      <c r="L1380" t="s">
        <v>94</v>
      </c>
      <c r="M1380">
        <v>-19348.245771269518</v>
      </c>
      <c r="N1380">
        <v>1</v>
      </c>
      <c r="O1380">
        <v>-19348.245771269518</v>
      </c>
      <c r="P1380" t="s">
        <v>615</v>
      </c>
      <c r="Q1380" t="s">
        <v>96</v>
      </c>
    </row>
    <row r="1381" spans="1:17" x14ac:dyDescent="0.25">
      <c r="A1381" t="s">
        <v>2382</v>
      </c>
      <c r="B1381" t="s">
        <v>258</v>
      </c>
      <c r="C1381" t="s">
        <v>258</v>
      </c>
      <c r="D1381" t="s">
        <v>336</v>
      </c>
      <c r="E1381" t="s">
        <v>105</v>
      </c>
      <c r="F1381">
        <v>40700</v>
      </c>
      <c r="G1381" t="s">
        <v>911</v>
      </c>
      <c r="I1381" t="s">
        <v>819</v>
      </c>
      <c r="J1381">
        <v>2026</v>
      </c>
      <c r="K1381">
        <v>7</v>
      </c>
      <c r="L1381" t="s">
        <v>94</v>
      </c>
      <c r="M1381">
        <v>-88912.207489580731</v>
      </c>
      <c r="N1381">
        <v>1</v>
      </c>
      <c r="O1381">
        <v>-88912.207489580731</v>
      </c>
      <c r="P1381" t="s">
        <v>615</v>
      </c>
      <c r="Q1381" t="s">
        <v>96</v>
      </c>
    </row>
    <row r="1382" spans="1:17" x14ac:dyDescent="0.25">
      <c r="A1382" t="s">
        <v>2382</v>
      </c>
      <c r="B1382" t="s">
        <v>258</v>
      </c>
      <c r="C1382" t="s">
        <v>258</v>
      </c>
      <c r="D1382" t="s">
        <v>336</v>
      </c>
      <c r="E1382" t="s">
        <v>93</v>
      </c>
      <c r="F1382">
        <v>40700</v>
      </c>
      <c r="G1382" t="s">
        <v>911</v>
      </c>
      <c r="I1382" t="s">
        <v>821</v>
      </c>
      <c r="J1382">
        <v>2026</v>
      </c>
      <c r="K1382">
        <v>7</v>
      </c>
      <c r="L1382" t="s">
        <v>94</v>
      </c>
      <c r="M1382">
        <v>906943.93980657123</v>
      </c>
      <c r="N1382">
        <v>1</v>
      </c>
      <c r="O1382">
        <v>906943.93980657123</v>
      </c>
      <c r="P1382" t="s">
        <v>615</v>
      </c>
      <c r="Q1382" t="s">
        <v>96</v>
      </c>
    </row>
    <row r="1383" spans="1:17" x14ac:dyDescent="0.25">
      <c r="A1383" t="s">
        <v>2382</v>
      </c>
      <c r="B1383" t="s">
        <v>258</v>
      </c>
      <c r="C1383" t="s">
        <v>258</v>
      </c>
      <c r="D1383" t="s">
        <v>336</v>
      </c>
      <c r="E1383" t="s">
        <v>101</v>
      </c>
      <c r="F1383">
        <v>40700</v>
      </c>
      <c r="G1383" t="s">
        <v>911</v>
      </c>
      <c r="I1383" t="s">
        <v>821</v>
      </c>
      <c r="J1383">
        <v>2026</v>
      </c>
      <c r="K1383">
        <v>7</v>
      </c>
      <c r="L1383" t="s">
        <v>94</v>
      </c>
      <c r="M1383">
        <v>294509.14135558996</v>
      </c>
      <c r="N1383">
        <v>1</v>
      </c>
      <c r="O1383">
        <v>294509.14135558996</v>
      </c>
      <c r="P1383" t="s">
        <v>615</v>
      </c>
      <c r="Q1383" t="s">
        <v>96</v>
      </c>
    </row>
    <row r="1384" spans="1:17" x14ac:dyDescent="0.25">
      <c r="A1384" t="s">
        <v>2382</v>
      </c>
      <c r="B1384" t="s">
        <v>258</v>
      </c>
      <c r="C1384" t="s">
        <v>258</v>
      </c>
      <c r="D1384" t="s">
        <v>336</v>
      </c>
      <c r="E1384" t="s">
        <v>102</v>
      </c>
      <c r="F1384">
        <v>40700</v>
      </c>
      <c r="G1384" t="s">
        <v>911</v>
      </c>
      <c r="I1384" t="s">
        <v>821</v>
      </c>
      <c r="J1384">
        <v>2026</v>
      </c>
      <c r="K1384">
        <v>7</v>
      </c>
      <c r="L1384" t="s">
        <v>94</v>
      </c>
      <c r="M1384">
        <v>790237.14755092049</v>
      </c>
      <c r="N1384">
        <v>1</v>
      </c>
      <c r="O1384">
        <v>790237.14755092049</v>
      </c>
      <c r="P1384" t="s">
        <v>615</v>
      </c>
      <c r="Q1384" t="s">
        <v>96</v>
      </c>
    </row>
    <row r="1385" spans="1:17" x14ac:dyDescent="0.25">
      <c r="A1385" t="s">
        <v>2382</v>
      </c>
      <c r="B1385" t="s">
        <v>258</v>
      </c>
      <c r="C1385" t="s">
        <v>258</v>
      </c>
      <c r="D1385" t="s">
        <v>336</v>
      </c>
      <c r="E1385" t="s">
        <v>104</v>
      </c>
      <c r="F1385">
        <v>40700</v>
      </c>
      <c r="G1385" t="s">
        <v>911</v>
      </c>
      <c r="I1385" t="s">
        <v>821</v>
      </c>
      <c r="J1385">
        <v>2026</v>
      </c>
      <c r="K1385">
        <v>7</v>
      </c>
      <c r="L1385" t="s">
        <v>94</v>
      </c>
      <c r="M1385">
        <v>72711.756961808802</v>
      </c>
      <c r="N1385">
        <v>1</v>
      </c>
      <c r="O1385">
        <v>72711.756961808802</v>
      </c>
      <c r="P1385" t="s">
        <v>615</v>
      </c>
      <c r="Q1385" t="s">
        <v>96</v>
      </c>
    </row>
    <row r="1386" spans="1:17" x14ac:dyDescent="0.25">
      <c r="A1386" t="s">
        <v>2382</v>
      </c>
      <c r="B1386" t="s">
        <v>258</v>
      </c>
      <c r="C1386" t="s">
        <v>258</v>
      </c>
      <c r="D1386" t="s">
        <v>336</v>
      </c>
      <c r="E1386" t="s">
        <v>93</v>
      </c>
      <c r="F1386">
        <v>40700</v>
      </c>
      <c r="G1386" t="s">
        <v>911</v>
      </c>
      <c r="I1386" t="s">
        <v>2996</v>
      </c>
      <c r="J1386">
        <v>2026</v>
      </c>
      <c r="K1386">
        <v>7</v>
      </c>
      <c r="L1386" t="s">
        <v>94</v>
      </c>
      <c r="M1386">
        <v>2159.741875261534</v>
      </c>
      <c r="N1386">
        <v>1</v>
      </c>
      <c r="O1386">
        <v>2159.741875261534</v>
      </c>
      <c r="P1386" t="s">
        <v>615</v>
      </c>
      <c r="Q1386" t="s">
        <v>96</v>
      </c>
    </row>
    <row r="1387" spans="1:17" x14ac:dyDescent="0.25">
      <c r="A1387" t="s">
        <v>2382</v>
      </c>
      <c r="B1387" t="s">
        <v>258</v>
      </c>
      <c r="C1387" t="s">
        <v>258</v>
      </c>
      <c r="D1387" t="s">
        <v>336</v>
      </c>
      <c r="E1387" t="s">
        <v>101</v>
      </c>
      <c r="F1387">
        <v>40700</v>
      </c>
      <c r="G1387" t="s">
        <v>911</v>
      </c>
      <c r="I1387" t="s">
        <v>2996</v>
      </c>
      <c r="J1387">
        <v>2026</v>
      </c>
      <c r="K1387">
        <v>7</v>
      </c>
      <c r="L1387" t="s">
        <v>94</v>
      </c>
      <c r="M1387">
        <v>8187.2466650895076</v>
      </c>
      <c r="N1387">
        <v>1</v>
      </c>
      <c r="O1387">
        <v>8187.2466650895076</v>
      </c>
      <c r="P1387" t="s">
        <v>615</v>
      </c>
      <c r="Q1387" t="s">
        <v>96</v>
      </c>
    </row>
    <row r="1388" spans="1:17" x14ac:dyDescent="0.25">
      <c r="A1388" t="s">
        <v>2382</v>
      </c>
      <c r="B1388" t="s">
        <v>258</v>
      </c>
      <c r="C1388" t="s">
        <v>258</v>
      </c>
      <c r="D1388" t="s">
        <v>336</v>
      </c>
      <c r="E1388" t="s">
        <v>102</v>
      </c>
      <c r="F1388">
        <v>40700</v>
      </c>
      <c r="G1388" t="s">
        <v>911</v>
      </c>
      <c r="I1388" t="s">
        <v>2996</v>
      </c>
      <c r="J1388">
        <v>2026</v>
      </c>
      <c r="K1388">
        <v>7</v>
      </c>
      <c r="L1388" t="s">
        <v>94</v>
      </c>
      <c r="M1388">
        <v>38938.000987732317</v>
      </c>
      <c r="N1388">
        <v>1</v>
      </c>
      <c r="O1388">
        <v>38938.000987732317</v>
      </c>
      <c r="P1388" t="s">
        <v>615</v>
      </c>
      <c r="Q1388" t="s">
        <v>96</v>
      </c>
    </row>
    <row r="1389" spans="1:17" x14ac:dyDescent="0.25">
      <c r="A1389" t="s">
        <v>2382</v>
      </c>
      <c r="B1389" t="s">
        <v>258</v>
      </c>
      <c r="C1389" t="s">
        <v>258</v>
      </c>
      <c r="D1389" t="s">
        <v>336</v>
      </c>
      <c r="E1389" t="s">
        <v>103</v>
      </c>
      <c r="F1389">
        <v>40700</v>
      </c>
      <c r="G1389" t="s">
        <v>911</v>
      </c>
      <c r="I1389" t="s">
        <v>2996</v>
      </c>
      <c r="J1389">
        <v>2026</v>
      </c>
      <c r="K1389">
        <v>7</v>
      </c>
      <c r="L1389" t="s">
        <v>94</v>
      </c>
      <c r="M1389">
        <v>-0.44792160000361037</v>
      </c>
      <c r="N1389">
        <v>1</v>
      </c>
      <c r="O1389">
        <v>-0.44792160000361037</v>
      </c>
      <c r="P1389" t="s">
        <v>615</v>
      </c>
      <c r="Q1389" t="s">
        <v>96</v>
      </c>
    </row>
    <row r="1390" spans="1:17" x14ac:dyDescent="0.25">
      <c r="A1390" t="s">
        <v>2382</v>
      </c>
      <c r="B1390" t="s">
        <v>258</v>
      </c>
      <c r="C1390" t="s">
        <v>258</v>
      </c>
      <c r="D1390" t="s">
        <v>336</v>
      </c>
      <c r="E1390" t="s">
        <v>104</v>
      </c>
      <c r="F1390">
        <v>40700</v>
      </c>
      <c r="G1390" t="s">
        <v>911</v>
      </c>
      <c r="I1390" t="s">
        <v>2996</v>
      </c>
      <c r="J1390">
        <v>2026</v>
      </c>
      <c r="K1390">
        <v>7</v>
      </c>
      <c r="L1390" t="s">
        <v>94</v>
      </c>
      <c r="M1390">
        <v>718.49589552066755</v>
      </c>
      <c r="N1390">
        <v>1</v>
      </c>
      <c r="O1390">
        <v>718.49589552066755</v>
      </c>
      <c r="P1390" t="s">
        <v>615</v>
      </c>
      <c r="Q1390" t="s">
        <v>96</v>
      </c>
    </row>
    <row r="1391" spans="1:17" x14ac:dyDescent="0.25">
      <c r="A1391" t="s">
        <v>2382</v>
      </c>
      <c r="B1391" t="s">
        <v>258</v>
      </c>
      <c r="C1391" t="s">
        <v>258</v>
      </c>
      <c r="D1391" t="s">
        <v>336</v>
      </c>
      <c r="E1391" t="s">
        <v>105</v>
      </c>
      <c r="F1391">
        <v>40700</v>
      </c>
      <c r="G1391" t="s">
        <v>911</v>
      </c>
      <c r="I1391" t="s">
        <v>2996</v>
      </c>
      <c r="J1391">
        <v>2026</v>
      </c>
      <c r="K1391">
        <v>7</v>
      </c>
      <c r="L1391" t="s">
        <v>94</v>
      </c>
      <c r="M1391">
        <v>785.80422100878786</v>
      </c>
      <c r="N1391">
        <v>1</v>
      </c>
      <c r="O1391">
        <v>785.80422100878786</v>
      </c>
      <c r="P1391" t="s">
        <v>615</v>
      </c>
      <c r="Q1391" t="s">
        <v>96</v>
      </c>
    </row>
    <row r="1392" spans="1:17" x14ac:dyDescent="0.25">
      <c r="A1392" t="s">
        <v>2539</v>
      </c>
      <c r="B1392">
        <v>20307</v>
      </c>
      <c r="C1392" t="s">
        <v>657</v>
      </c>
      <c r="D1392" t="s">
        <v>832</v>
      </c>
      <c r="E1392" t="s">
        <v>105</v>
      </c>
      <c r="F1392">
        <v>40700</v>
      </c>
      <c r="G1392" t="s">
        <v>911</v>
      </c>
      <c r="I1392" t="s">
        <v>833</v>
      </c>
      <c r="J1392">
        <v>2026</v>
      </c>
      <c r="K1392">
        <v>7</v>
      </c>
      <c r="L1392" t="s">
        <v>94</v>
      </c>
      <c r="M1392">
        <v>201</v>
      </c>
      <c r="N1392">
        <v>1</v>
      </c>
      <c r="O1392">
        <v>201</v>
      </c>
      <c r="P1392" t="s">
        <v>831</v>
      </c>
      <c r="Q1392">
        <v>0</v>
      </c>
    </row>
    <row r="1393" spans="1:17" x14ac:dyDescent="0.25">
      <c r="A1393" t="s">
        <v>2539</v>
      </c>
      <c r="B1393" t="s">
        <v>834</v>
      </c>
      <c r="C1393" t="s">
        <v>657</v>
      </c>
      <c r="D1393" t="s">
        <v>832</v>
      </c>
      <c r="E1393" t="s">
        <v>93</v>
      </c>
      <c r="F1393">
        <v>40700</v>
      </c>
      <c r="G1393" t="s">
        <v>911</v>
      </c>
      <c r="I1393" t="s">
        <v>253</v>
      </c>
      <c r="J1393">
        <v>2026</v>
      </c>
      <c r="K1393">
        <v>7</v>
      </c>
      <c r="L1393" t="s">
        <v>94</v>
      </c>
      <c r="M1393">
        <v>385</v>
      </c>
      <c r="N1393">
        <v>1</v>
      </c>
      <c r="O1393">
        <v>385</v>
      </c>
      <c r="P1393" t="s">
        <v>831</v>
      </c>
      <c r="Q1393">
        <v>0</v>
      </c>
    </row>
    <row r="1394" spans="1:17" x14ac:dyDescent="0.25">
      <c r="A1394" t="s">
        <v>2539</v>
      </c>
      <c r="B1394" t="s">
        <v>834</v>
      </c>
      <c r="C1394" t="s">
        <v>657</v>
      </c>
      <c r="D1394" t="s">
        <v>832</v>
      </c>
      <c r="E1394" t="s">
        <v>105</v>
      </c>
      <c r="F1394">
        <v>40700</v>
      </c>
      <c r="G1394" t="s">
        <v>911</v>
      </c>
      <c r="I1394" t="s">
        <v>833</v>
      </c>
      <c r="J1394">
        <v>2026</v>
      </c>
      <c r="K1394">
        <v>7</v>
      </c>
      <c r="L1394" t="s">
        <v>94</v>
      </c>
      <c r="M1394">
        <v>201</v>
      </c>
      <c r="N1394">
        <v>1</v>
      </c>
      <c r="O1394">
        <v>201</v>
      </c>
      <c r="P1394" t="s">
        <v>831</v>
      </c>
      <c r="Q1394">
        <v>0</v>
      </c>
    </row>
    <row r="1395" spans="1:17" x14ac:dyDescent="0.25">
      <c r="A1395" t="s">
        <v>2539</v>
      </c>
      <c r="B1395" t="s">
        <v>835</v>
      </c>
      <c r="C1395" t="s">
        <v>657</v>
      </c>
      <c r="D1395" t="s">
        <v>832</v>
      </c>
      <c r="E1395" t="s">
        <v>105</v>
      </c>
      <c r="F1395">
        <v>40700</v>
      </c>
      <c r="G1395" t="s">
        <v>911</v>
      </c>
      <c r="I1395" t="s">
        <v>833</v>
      </c>
      <c r="J1395">
        <v>2026</v>
      </c>
      <c r="K1395">
        <v>7</v>
      </c>
      <c r="L1395" t="s">
        <v>94</v>
      </c>
      <c r="M1395">
        <v>201</v>
      </c>
      <c r="N1395">
        <v>1</v>
      </c>
      <c r="O1395">
        <v>201</v>
      </c>
      <c r="P1395" t="s">
        <v>831</v>
      </c>
      <c r="Q1395">
        <v>0</v>
      </c>
    </row>
    <row r="1396" spans="1:17" x14ac:dyDescent="0.25">
      <c r="A1396" t="s">
        <v>2539</v>
      </c>
      <c r="B1396" t="s">
        <v>835</v>
      </c>
      <c r="C1396" t="s">
        <v>657</v>
      </c>
      <c r="D1396" t="s">
        <v>832</v>
      </c>
      <c r="E1396" t="s">
        <v>93</v>
      </c>
      <c r="F1396">
        <v>40700</v>
      </c>
      <c r="G1396" t="s">
        <v>911</v>
      </c>
      <c r="I1396" t="s">
        <v>253</v>
      </c>
      <c r="J1396">
        <v>2026</v>
      </c>
      <c r="K1396">
        <v>7</v>
      </c>
      <c r="L1396" t="s">
        <v>94</v>
      </c>
      <c r="M1396">
        <v>469</v>
      </c>
      <c r="N1396">
        <v>1</v>
      </c>
      <c r="O1396">
        <v>469</v>
      </c>
      <c r="P1396" t="s">
        <v>831</v>
      </c>
      <c r="Q1396">
        <v>0</v>
      </c>
    </row>
    <row r="1397" spans="1:17" x14ac:dyDescent="0.25">
      <c r="A1397" t="s">
        <v>2539</v>
      </c>
      <c r="B1397" t="s">
        <v>835</v>
      </c>
      <c r="C1397" t="s">
        <v>657</v>
      </c>
      <c r="D1397" t="s">
        <v>832</v>
      </c>
      <c r="E1397" t="s">
        <v>105</v>
      </c>
      <c r="F1397">
        <v>40700</v>
      </c>
      <c r="G1397" t="s">
        <v>911</v>
      </c>
      <c r="I1397" t="s">
        <v>144</v>
      </c>
      <c r="J1397">
        <v>2026</v>
      </c>
      <c r="K1397">
        <v>7</v>
      </c>
      <c r="L1397" t="s">
        <v>94</v>
      </c>
      <c r="M1397">
        <v>71</v>
      </c>
      <c r="N1397">
        <v>1</v>
      </c>
      <c r="O1397">
        <v>71</v>
      </c>
      <c r="P1397" t="s">
        <v>831</v>
      </c>
      <c r="Q1397">
        <v>0</v>
      </c>
    </row>
    <row r="1398" spans="1:17" x14ac:dyDescent="0.25">
      <c r="A1398" t="s">
        <v>2539</v>
      </c>
      <c r="B1398" t="s">
        <v>835</v>
      </c>
      <c r="C1398" t="s">
        <v>657</v>
      </c>
      <c r="D1398" t="s">
        <v>832</v>
      </c>
      <c r="E1398" t="s">
        <v>105</v>
      </c>
      <c r="F1398">
        <v>40700</v>
      </c>
      <c r="G1398" t="s">
        <v>911</v>
      </c>
      <c r="I1398" t="s">
        <v>682</v>
      </c>
      <c r="J1398">
        <v>2026</v>
      </c>
      <c r="K1398">
        <v>7</v>
      </c>
      <c r="L1398" t="s">
        <v>94</v>
      </c>
      <c r="M1398">
        <v>71</v>
      </c>
      <c r="N1398">
        <v>1</v>
      </c>
      <c r="O1398">
        <v>71</v>
      </c>
      <c r="P1398" t="s">
        <v>831</v>
      </c>
      <c r="Q1398">
        <v>0</v>
      </c>
    </row>
    <row r="1399" spans="1:17" x14ac:dyDescent="0.25">
      <c r="A1399" t="s">
        <v>2610</v>
      </c>
      <c r="B1399" t="s">
        <v>3118</v>
      </c>
      <c r="C1399" t="s">
        <v>265</v>
      </c>
      <c r="D1399" t="s">
        <v>832</v>
      </c>
      <c r="E1399" t="s">
        <v>112</v>
      </c>
      <c r="F1399">
        <v>40700</v>
      </c>
      <c r="G1399" t="s">
        <v>911</v>
      </c>
      <c r="I1399" t="s">
        <v>837</v>
      </c>
      <c r="J1399">
        <v>2026</v>
      </c>
      <c r="K1399">
        <v>7</v>
      </c>
      <c r="L1399" t="s">
        <v>94</v>
      </c>
      <c r="M1399">
        <v>3000</v>
      </c>
      <c r="N1399">
        <v>1</v>
      </c>
      <c r="O1399">
        <v>3000</v>
      </c>
      <c r="P1399" t="s">
        <v>831</v>
      </c>
      <c r="Q1399">
        <v>0</v>
      </c>
    </row>
    <row r="1400" spans="1:17" x14ac:dyDescent="0.25">
      <c r="A1400" t="s">
        <v>2610</v>
      </c>
      <c r="B1400" t="s">
        <v>3118</v>
      </c>
      <c r="C1400" t="s">
        <v>265</v>
      </c>
      <c r="D1400" t="s">
        <v>832</v>
      </c>
      <c r="E1400" t="s">
        <v>112</v>
      </c>
      <c r="F1400">
        <v>40700</v>
      </c>
      <c r="G1400" t="s">
        <v>911</v>
      </c>
      <c r="I1400" t="s">
        <v>649</v>
      </c>
      <c r="J1400">
        <v>2026</v>
      </c>
      <c r="K1400">
        <v>7</v>
      </c>
      <c r="L1400" t="s">
        <v>94</v>
      </c>
      <c r="M1400">
        <v>22048</v>
      </c>
      <c r="N1400">
        <v>1</v>
      </c>
      <c r="O1400">
        <v>22048</v>
      </c>
      <c r="P1400" t="s">
        <v>831</v>
      </c>
      <c r="Q1400">
        <v>1</v>
      </c>
    </row>
    <row r="1401" spans="1:17" x14ac:dyDescent="0.25">
      <c r="A1401" t="s">
        <v>2610</v>
      </c>
      <c r="B1401" t="s">
        <v>3118</v>
      </c>
      <c r="C1401" t="s">
        <v>265</v>
      </c>
      <c r="D1401" t="s">
        <v>832</v>
      </c>
      <c r="E1401" t="s">
        <v>112</v>
      </c>
      <c r="F1401">
        <v>40700</v>
      </c>
      <c r="G1401" t="s">
        <v>911</v>
      </c>
      <c r="I1401" t="s">
        <v>838</v>
      </c>
      <c r="J1401">
        <v>2026</v>
      </c>
      <c r="K1401">
        <v>7</v>
      </c>
      <c r="L1401" t="s">
        <v>94</v>
      </c>
      <c r="M1401">
        <v>3088</v>
      </c>
      <c r="N1401">
        <v>1</v>
      </c>
      <c r="O1401">
        <v>3088</v>
      </c>
      <c r="P1401" t="s">
        <v>831</v>
      </c>
      <c r="Q1401">
        <v>0</v>
      </c>
    </row>
    <row r="1402" spans="1:17" x14ac:dyDescent="0.25">
      <c r="A1402" t="s">
        <v>2610</v>
      </c>
      <c r="B1402" t="s">
        <v>335</v>
      </c>
      <c r="C1402" t="s">
        <v>265</v>
      </c>
      <c r="D1402" t="s">
        <v>832</v>
      </c>
      <c r="E1402" t="s">
        <v>93</v>
      </c>
      <c r="F1402">
        <v>40700</v>
      </c>
      <c r="G1402" t="s">
        <v>911</v>
      </c>
      <c r="I1402" t="s">
        <v>839</v>
      </c>
      <c r="J1402">
        <v>2026</v>
      </c>
      <c r="K1402">
        <v>7</v>
      </c>
      <c r="L1402" t="s">
        <v>94</v>
      </c>
      <c r="M1402">
        <v>11966</v>
      </c>
      <c r="N1402">
        <v>1</v>
      </c>
      <c r="O1402">
        <v>11966</v>
      </c>
      <c r="P1402" t="s">
        <v>831</v>
      </c>
      <c r="Q1402">
        <v>0</v>
      </c>
    </row>
    <row r="1403" spans="1:17" x14ac:dyDescent="0.25">
      <c r="A1403" t="s">
        <v>2610</v>
      </c>
      <c r="B1403" t="s">
        <v>335</v>
      </c>
      <c r="C1403" t="s">
        <v>265</v>
      </c>
      <c r="D1403" t="s">
        <v>832</v>
      </c>
      <c r="E1403" t="s">
        <v>93</v>
      </c>
      <c r="F1403">
        <v>40700</v>
      </c>
      <c r="G1403" t="s">
        <v>911</v>
      </c>
      <c r="I1403" t="s">
        <v>840</v>
      </c>
      <c r="J1403">
        <v>2026</v>
      </c>
      <c r="K1403">
        <v>7</v>
      </c>
      <c r="L1403" t="s">
        <v>94</v>
      </c>
      <c r="M1403">
        <v>305</v>
      </c>
      <c r="N1403">
        <v>1</v>
      </c>
      <c r="O1403">
        <v>305</v>
      </c>
      <c r="P1403" t="s">
        <v>831</v>
      </c>
      <c r="Q1403">
        <v>0</v>
      </c>
    </row>
    <row r="1404" spans="1:17" x14ac:dyDescent="0.25">
      <c r="A1404" t="s">
        <v>2610</v>
      </c>
      <c r="B1404" t="s">
        <v>335</v>
      </c>
      <c r="C1404" t="s">
        <v>265</v>
      </c>
      <c r="D1404" t="s">
        <v>832</v>
      </c>
      <c r="E1404" t="s">
        <v>105</v>
      </c>
      <c r="F1404">
        <v>40700</v>
      </c>
      <c r="G1404" t="s">
        <v>911</v>
      </c>
      <c r="I1404" t="s">
        <v>109</v>
      </c>
      <c r="J1404">
        <v>2026</v>
      </c>
      <c r="K1404">
        <v>7</v>
      </c>
      <c r="L1404" t="s">
        <v>94</v>
      </c>
      <c r="M1404">
        <v>8947</v>
      </c>
      <c r="N1404">
        <v>1</v>
      </c>
      <c r="O1404">
        <v>8947</v>
      </c>
      <c r="P1404" t="s">
        <v>831</v>
      </c>
      <c r="Q1404">
        <v>0</v>
      </c>
    </row>
    <row r="1405" spans="1:17" x14ac:dyDescent="0.25">
      <c r="A1405" t="s">
        <v>2610</v>
      </c>
      <c r="B1405" t="s">
        <v>335</v>
      </c>
      <c r="C1405" t="s">
        <v>265</v>
      </c>
      <c r="D1405" t="s">
        <v>832</v>
      </c>
      <c r="E1405" t="s">
        <v>101</v>
      </c>
      <c r="F1405">
        <v>40700</v>
      </c>
      <c r="G1405" t="s">
        <v>911</v>
      </c>
      <c r="I1405" t="s">
        <v>269</v>
      </c>
      <c r="J1405">
        <v>2026</v>
      </c>
      <c r="K1405">
        <v>7</v>
      </c>
      <c r="L1405" t="s">
        <v>94</v>
      </c>
      <c r="M1405">
        <v>3563</v>
      </c>
      <c r="N1405">
        <v>1</v>
      </c>
      <c r="O1405">
        <v>3563</v>
      </c>
      <c r="P1405" t="s">
        <v>831</v>
      </c>
      <c r="Q1405">
        <v>1</v>
      </c>
    </row>
    <row r="1406" spans="1:17" x14ac:dyDescent="0.25">
      <c r="A1406" t="s">
        <v>2610</v>
      </c>
      <c r="B1406" t="s">
        <v>335</v>
      </c>
      <c r="C1406" t="s">
        <v>265</v>
      </c>
      <c r="D1406" t="s">
        <v>832</v>
      </c>
      <c r="E1406" t="s">
        <v>93</v>
      </c>
      <c r="F1406">
        <v>40700</v>
      </c>
      <c r="G1406" t="s">
        <v>911</v>
      </c>
      <c r="I1406" t="s">
        <v>644</v>
      </c>
      <c r="J1406">
        <v>2026</v>
      </c>
      <c r="K1406">
        <v>7</v>
      </c>
      <c r="L1406" t="s">
        <v>94</v>
      </c>
      <c r="M1406">
        <v>96</v>
      </c>
      <c r="N1406">
        <v>1</v>
      </c>
      <c r="O1406">
        <v>96</v>
      </c>
      <c r="P1406" t="s">
        <v>831</v>
      </c>
      <c r="Q1406">
        <v>0</v>
      </c>
    </row>
    <row r="1407" spans="1:17" x14ac:dyDescent="0.25">
      <c r="A1407" t="s">
        <v>2610</v>
      </c>
      <c r="B1407" t="s">
        <v>335</v>
      </c>
      <c r="C1407" t="s">
        <v>265</v>
      </c>
      <c r="D1407" t="s">
        <v>832</v>
      </c>
      <c r="E1407" t="s">
        <v>105</v>
      </c>
      <c r="F1407">
        <v>40700</v>
      </c>
      <c r="G1407" t="s">
        <v>911</v>
      </c>
      <c r="I1407" t="s">
        <v>144</v>
      </c>
      <c r="J1407">
        <v>2026</v>
      </c>
      <c r="K1407">
        <v>7</v>
      </c>
      <c r="L1407" t="s">
        <v>94</v>
      </c>
      <c r="M1407">
        <v>15790</v>
      </c>
      <c r="N1407">
        <v>1</v>
      </c>
      <c r="O1407">
        <v>15790</v>
      </c>
      <c r="P1407" t="s">
        <v>831</v>
      </c>
      <c r="Q1407">
        <v>0</v>
      </c>
    </row>
    <row r="1408" spans="1:17" x14ac:dyDescent="0.25">
      <c r="A1408" t="s">
        <v>2610</v>
      </c>
      <c r="B1408" t="s">
        <v>335</v>
      </c>
      <c r="C1408" t="s">
        <v>265</v>
      </c>
      <c r="D1408" t="s">
        <v>832</v>
      </c>
      <c r="E1408" t="s">
        <v>105</v>
      </c>
      <c r="F1408">
        <v>40700</v>
      </c>
      <c r="G1408" t="s">
        <v>911</v>
      </c>
      <c r="I1408" t="s">
        <v>841</v>
      </c>
      <c r="J1408">
        <v>2026</v>
      </c>
      <c r="K1408">
        <v>7</v>
      </c>
      <c r="L1408" t="s">
        <v>94</v>
      </c>
      <c r="M1408">
        <v>987</v>
      </c>
      <c r="N1408">
        <v>1</v>
      </c>
      <c r="O1408">
        <v>987</v>
      </c>
      <c r="P1408" t="s">
        <v>831</v>
      </c>
      <c r="Q1408">
        <v>0</v>
      </c>
    </row>
    <row r="1409" spans="1:17" x14ac:dyDescent="0.25">
      <c r="A1409" t="s">
        <v>2610</v>
      </c>
      <c r="B1409" t="s">
        <v>335</v>
      </c>
      <c r="C1409" t="s">
        <v>265</v>
      </c>
      <c r="D1409" t="s">
        <v>832</v>
      </c>
      <c r="E1409" t="s">
        <v>105</v>
      </c>
      <c r="F1409">
        <v>40700</v>
      </c>
      <c r="G1409" t="s">
        <v>911</v>
      </c>
      <c r="I1409" t="s">
        <v>842</v>
      </c>
      <c r="J1409">
        <v>2026</v>
      </c>
      <c r="K1409">
        <v>7</v>
      </c>
      <c r="L1409" t="s">
        <v>94</v>
      </c>
      <c r="M1409">
        <v>35188</v>
      </c>
      <c r="N1409">
        <v>1</v>
      </c>
      <c r="O1409">
        <v>35188</v>
      </c>
      <c r="P1409" t="s">
        <v>831</v>
      </c>
      <c r="Q1409">
        <v>0</v>
      </c>
    </row>
    <row r="1410" spans="1:17" x14ac:dyDescent="0.25">
      <c r="A1410" t="s">
        <v>2610</v>
      </c>
      <c r="B1410" t="s">
        <v>335</v>
      </c>
      <c r="C1410" t="s">
        <v>265</v>
      </c>
      <c r="D1410" t="s">
        <v>832</v>
      </c>
      <c r="E1410" t="s">
        <v>105</v>
      </c>
      <c r="F1410">
        <v>40700</v>
      </c>
      <c r="G1410" t="s">
        <v>911</v>
      </c>
      <c r="I1410" t="s">
        <v>843</v>
      </c>
      <c r="J1410">
        <v>2026</v>
      </c>
      <c r="K1410">
        <v>7</v>
      </c>
      <c r="L1410" t="s">
        <v>94</v>
      </c>
      <c r="M1410">
        <v>6213</v>
      </c>
      <c r="N1410">
        <v>1</v>
      </c>
      <c r="O1410">
        <v>6213</v>
      </c>
      <c r="P1410" t="s">
        <v>831</v>
      </c>
      <c r="Q1410">
        <v>0</v>
      </c>
    </row>
    <row r="1411" spans="1:17" x14ac:dyDescent="0.25">
      <c r="A1411" t="s">
        <v>2610</v>
      </c>
      <c r="B1411" t="s">
        <v>335</v>
      </c>
      <c r="C1411" t="s">
        <v>265</v>
      </c>
      <c r="D1411" t="s">
        <v>832</v>
      </c>
      <c r="E1411" t="s">
        <v>105</v>
      </c>
      <c r="F1411">
        <v>40700</v>
      </c>
      <c r="G1411" t="s">
        <v>911</v>
      </c>
      <c r="I1411" t="s">
        <v>158</v>
      </c>
      <c r="J1411">
        <v>2026</v>
      </c>
      <c r="K1411">
        <v>7</v>
      </c>
      <c r="L1411" t="s">
        <v>94</v>
      </c>
      <c r="M1411">
        <v>76919</v>
      </c>
      <c r="N1411">
        <v>1</v>
      </c>
      <c r="O1411">
        <v>76919</v>
      </c>
      <c r="P1411" t="s">
        <v>831</v>
      </c>
      <c r="Q1411">
        <v>0</v>
      </c>
    </row>
    <row r="1412" spans="1:17" x14ac:dyDescent="0.25">
      <c r="A1412" t="s">
        <v>2610</v>
      </c>
      <c r="B1412" t="s">
        <v>335</v>
      </c>
      <c r="C1412" t="s">
        <v>265</v>
      </c>
      <c r="D1412" t="s">
        <v>832</v>
      </c>
      <c r="E1412" t="s">
        <v>105</v>
      </c>
      <c r="F1412">
        <v>40700</v>
      </c>
      <c r="G1412" t="s">
        <v>911</v>
      </c>
      <c r="I1412" t="s">
        <v>844</v>
      </c>
      <c r="J1412">
        <v>2026</v>
      </c>
      <c r="K1412">
        <v>7</v>
      </c>
      <c r="L1412" t="s">
        <v>94</v>
      </c>
      <c r="M1412">
        <v>4041</v>
      </c>
      <c r="N1412">
        <v>1</v>
      </c>
      <c r="O1412">
        <v>4041</v>
      </c>
      <c r="P1412" t="s">
        <v>831</v>
      </c>
      <c r="Q1412">
        <v>0</v>
      </c>
    </row>
    <row r="1413" spans="1:17" x14ac:dyDescent="0.25">
      <c r="A1413" t="s">
        <v>2610</v>
      </c>
      <c r="B1413" t="s">
        <v>845</v>
      </c>
      <c r="C1413" t="s">
        <v>265</v>
      </c>
      <c r="D1413" t="s">
        <v>832</v>
      </c>
      <c r="E1413" t="s">
        <v>93</v>
      </c>
      <c r="F1413">
        <v>40700</v>
      </c>
      <c r="G1413" t="s">
        <v>911</v>
      </c>
      <c r="I1413" t="s">
        <v>851</v>
      </c>
      <c r="J1413">
        <v>2026</v>
      </c>
      <c r="K1413">
        <v>7</v>
      </c>
      <c r="L1413" t="s">
        <v>94</v>
      </c>
      <c r="M1413">
        <v>183</v>
      </c>
      <c r="N1413">
        <v>1</v>
      </c>
      <c r="O1413">
        <v>183</v>
      </c>
      <c r="P1413" t="s">
        <v>831</v>
      </c>
      <c r="Q1413">
        <v>0</v>
      </c>
    </row>
    <row r="1414" spans="1:17" x14ac:dyDescent="0.25">
      <c r="A1414" t="s">
        <v>2610</v>
      </c>
      <c r="B1414" t="s">
        <v>845</v>
      </c>
      <c r="C1414" t="s">
        <v>265</v>
      </c>
      <c r="D1414" t="s">
        <v>832</v>
      </c>
      <c r="E1414" t="s">
        <v>93</v>
      </c>
      <c r="F1414">
        <v>40700</v>
      </c>
      <c r="G1414" t="s">
        <v>911</v>
      </c>
      <c r="I1414" t="s">
        <v>852</v>
      </c>
      <c r="J1414">
        <v>2026</v>
      </c>
      <c r="K1414">
        <v>7</v>
      </c>
      <c r="L1414" t="s">
        <v>94</v>
      </c>
      <c r="M1414">
        <v>260</v>
      </c>
      <c r="N1414">
        <v>1</v>
      </c>
      <c r="O1414">
        <v>260</v>
      </c>
      <c r="P1414" t="s">
        <v>831</v>
      </c>
      <c r="Q1414">
        <v>0</v>
      </c>
    </row>
    <row r="1415" spans="1:17" x14ac:dyDescent="0.25">
      <c r="A1415" t="s">
        <v>2610</v>
      </c>
      <c r="B1415" t="s">
        <v>845</v>
      </c>
      <c r="C1415" t="s">
        <v>265</v>
      </c>
      <c r="D1415" t="s">
        <v>832</v>
      </c>
      <c r="E1415" t="s">
        <v>93</v>
      </c>
      <c r="F1415">
        <v>40700</v>
      </c>
      <c r="G1415" t="s">
        <v>911</v>
      </c>
      <c r="I1415" t="s">
        <v>846</v>
      </c>
      <c r="J1415">
        <v>2026</v>
      </c>
      <c r="K1415">
        <v>7</v>
      </c>
      <c r="L1415" t="s">
        <v>94</v>
      </c>
      <c r="M1415">
        <v>120</v>
      </c>
      <c r="N1415">
        <v>1</v>
      </c>
      <c r="O1415">
        <v>120</v>
      </c>
      <c r="P1415" t="s">
        <v>831</v>
      </c>
      <c r="Q1415">
        <v>1</v>
      </c>
    </row>
    <row r="1416" spans="1:17" x14ac:dyDescent="0.25">
      <c r="A1416" t="s">
        <v>2610</v>
      </c>
      <c r="B1416" t="s">
        <v>845</v>
      </c>
      <c r="C1416" t="s">
        <v>265</v>
      </c>
      <c r="D1416" t="s">
        <v>832</v>
      </c>
      <c r="E1416" t="s">
        <v>104</v>
      </c>
      <c r="F1416">
        <v>40700</v>
      </c>
      <c r="G1416" t="s">
        <v>911</v>
      </c>
      <c r="I1416" t="s">
        <v>245</v>
      </c>
      <c r="J1416">
        <v>2026</v>
      </c>
      <c r="K1416">
        <v>7</v>
      </c>
      <c r="L1416" t="s">
        <v>94</v>
      </c>
      <c r="M1416">
        <v>152</v>
      </c>
      <c r="N1416">
        <v>1</v>
      </c>
      <c r="O1416">
        <v>152</v>
      </c>
      <c r="P1416" t="s">
        <v>831</v>
      </c>
      <c r="Q1416">
        <v>1</v>
      </c>
    </row>
    <row r="1417" spans="1:17" x14ac:dyDescent="0.25">
      <c r="A1417" t="s">
        <v>2610</v>
      </c>
      <c r="B1417" t="s">
        <v>845</v>
      </c>
      <c r="C1417" t="s">
        <v>265</v>
      </c>
      <c r="D1417" t="s">
        <v>832</v>
      </c>
      <c r="E1417" t="s">
        <v>104</v>
      </c>
      <c r="F1417">
        <v>40700</v>
      </c>
      <c r="G1417" t="s">
        <v>911</v>
      </c>
      <c r="I1417" t="s">
        <v>246</v>
      </c>
      <c r="J1417">
        <v>2026</v>
      </c>
      <c r="K1417">
        <v>7</v>
      </c>
      <c r="L1417" t="s">
        <v>94</v>
      </c>
      <c r="M1417">
        <v>457</v>
      </c>
      <c r="N1417">
        <v>1</v>
      </c>
      <c r="O1417">
        <v>457</v>
      </c>
      <c r="P1417" t="s">
        <v>831</v>
      </c>
      <c r="Q1417">
        <v>0</v>
      </c>
    </row>
    <row r="1418" spans="1:17" x14ac:dyDescent="0.25">
      <c r="A1418" t="s">
        <v>2610</v>
      </c>
      <c r="B1418" t="s">
        <v>845</v>
      </c>
      <c r="C1418" t="s">
        <v>265</v>
      </c>
      <c r="D1418" t="s">
        <v>832</v>
      </c>
      <c r="E1418" t="s">
        <v>103</v>
      </c>
      <c r="F1418">
        <v>40700</v>
      </c>
      <c r="G1418" t="s">
        <v>911</v>
      </c>
      <c r="I1418" t="s">
        <v>2477</v>
      </c>
      <c r="J1418">
        <v>2026</v>
      </c>
      <c r="K1418">
        <v>7</v>
      </c>
      <c r="L1418" t="s">
        <v>94</v>
      </c>
      <c r="M1418">
        <v>50</v>
      </c>
      <c r="N1418">
        <v>1</v>
      </c>
      <c r="O1418">
        <v>50</v>
      </c>
      <c r="P1418" t="s">
        <v>831</v>
      </c>
      <c r="Q1418">
        <v>0</v>
      </c>
    </row>
    <row r="1419" spans="1:17" x14ac:dyDescent="0.25">
      <c r="A1419" t="s">
        <v>2610</v>
      </c>
      <c r="B1419" t="s">
        <v>845</v>
      </c>
      <c r="C1419" t="s">
        <v>265</v>
      </c>
      <c r="D1419" t="s">
        <v>832</v>
      </c>
      <c r="E1419" t="s">
        <v>102</v>
      </c>
      <c r="F1419">
        <v>40700</v>
      </c>
      <c r="G1419" t="s">
        <v>911</v>
      </c>
      <c r="I1419" t="s">
        <v>186</v>
      </c>
      <c r="J1419">
        <v>2026</v>
      </c>
      <c r="K1419">
        <v>7</v>
      </c>
      <c r="L1419" t="s">
        <v>94</v>
      </c>
      <c r="M1419">
        <v>1731</v>
      </c>
      <c r="N1419">
        <v>1</v>
      </c>
      <c r="O1419">
        <v>1731</v>
      </c>
      <c r="P1419" t="s">
        <v>831</v>
      </c>
      <c r="Q1419">
        <v>1</v>
      </c>
    </row>
    <row r="1420" spans="1:17" x14ac:dyDescent="0.25">
      <c r="A1420" t="s">
        <v>2610</v>
      </c>
      <c r="B1420" t="s">
        <v>845</v>
      </c>
      <c r="C1420" t="s">
        <v>265</v>
      </c>
      <c r="D1420" t="s">
        <v>832</v>
      </c>
      <c r="E1420" t="s">
        <v>103</v>
      </c>
      <c r="F1420">
        <v>40700</v>
      </c>
      <c r="G1420" t="s">
        <v>911</v>
      </c>
      <c r="I1420" t="s">
        <v>192</v>
      </c>
      <c r="J1420">
        <v>2026</v>
      </c>
      <c r="K1420">
        <v>7</v>
      </c>
      <c r="L1420" t="s">
        <v>94</v>
      </c>
      <c r="M1420">
        <v>50</v>
      </c>
      <c r="N1420">
        <v>1</v>
      </c>
      <c r="O1420">
        <v>50</v>
      </c>
      <c r="P1420" t="s">
        <v>831</v>
      </c>
      <c r="Q1420">
        <v>0</v>
      </c>
    </row>
    <row r="1421" spans="1:17" x14ac:dyDescent="0.25">
      <c r="A1421" t="s">
        <v>2610</v>
      </c>
      <c r="B1421" t="s">
        <v>845</v>
      </c>
      <c r="C1421" t="s">
        <v>265</v>
      </c>
      <c r="D1421" t="s">
        <v>832</v>
      </c>
      <c r="E1421" t="s">
        <v>93</v>
      </c>
      <c r="F1421">
        <v>40700</v>
      </c>
      <c r="G1421" t="s">
        <v>911</v>
      </c>
      <c r="I1421" t="s">
        <v>169</v>
      </c>
      <c r="J1421">
        <v>2026</v>
      </c>
      <c r="K1421">
        <v>7</v>
      </c>
      <c r="L1421" t="s">
        <v>94</v>
      </c>
      <c r="M1421">
        <v>183</v>
      </c>
      <c r="N1421">
        <v>1</v>
      </c>
      <c r="O1421">
        <v>183</v>
      </c>
      <c r="P1421" t="s">
        <v>831</v>
      </c>
      <c r="Q1421">
        <v>0</v>
      </c>
    </row>
    <row r="1422" spans="1:17" x14ac:dyDescent="0.25">
      <c r="A1422" t="s">
        <v>2610</v>
      </c>
      <c r="B1422" t="s">
        <v>845</v>
      </c>
      <c r="C1422" t="s">
        <v>265</v>
      </c>
      <c r="D1422" t="s">
        <v>832</v>
      </c>
      <c r="E1422" t="s">
        <v>103</v>
      </c>
      <c r="F1422">
        <v>40700</v>
      </c>
      <c r="G1422" t="s">
        <v>911</v>
      </c>
      <c r="I1422" t="s">
        <v>868</v>
      </c>
      <c r="J1422">
        <v>2026</v>
      </c>
      <c r="K1422">
        <v>7</v>
      </c>
      <c r="L1422" t="s">
        <v>94</v>
      </c>
      <c r="M1422">
        <v>91</v>
      </c>
      <c r="N1422">
        <v>1</v>
      </c>
      <c r="O1422">
        <v>91</v>
      </c>
      <c r="P1422" t="s">
        <v>831</v>
      </c>
      <c r="Q1422">
        <v>0</v>
      </c>
    </row>
    <row r="1423" spans="1:17" x14ac:dyDescent="0.25">
      <c r="A1423" t="s">
        <v>2610</v>
      </c>
      <c r="B1423" t="s">
        <v>845</v>
      </c>
      <c r="C1423" t="s">
        <v>265</v>
      </c>
      <c r="D1423" t="s">
        <v>832</v>
      </c>
      <c r="E1423" t="s">
        <v>93</v>
      </c>
      <c r="F1423">
        <v>40700</v>
      </c>
      <c r="G1423" t="s">
        <v>911</v>
      </c>
      <c r="I1423" t="s">
        <v>847</v>
      </c>
      <c r="J1423">
        <v>2026</v>
      </c>
      <c r="K1423">
        <v>7</v>
      </c>
      <c r="L1423" t="s">
        <v>94</v>
      </c>
      <c r="M1423">
        <v>139</v>
      </c>
      <c r="N1423">
        <v>1</v>
      </c>
      <c r="O1423">
        <v>139</v>
      </c>
      <c r="P1423" t="s">
        <v>831</v>
      </c>
      <c r="Q1423">
        <v>0</v>
      </c>
    </row>
    <row r="1424" spans="1:17" x14ac:dyDescent="0.25">
      <c r="A1424" t="s">
        <v>2610</v>
      </c>
      <c r="B1424" t="s">
        <v>845</v>
      </c>
      <c r="C1424" t="s">
        <v>265</v>
      </c>
      <c r="D1424" t="s">
        <v>832</v>
      </c>
      <c r="E1424" t="s">
        <v>103</v>
      </c>
      <c r="F1424">
        <v>40700</v>
      </c>
      <c r="G1424" t="s">
        <v>911</v>
      </c>
      <c r="I1424" t="s">
        <v>2609</v>
      </c>
      <c r="J1424">
        <v>2026</v>
      </c>
      <c r="K1424">
        <v>7</v>
      </c>
      <c r="L1424" t="s">
        <v>94</v>
      </c>
      <c r="M1424">
        <v>1024</v>
      </c>
      <c r="N1424">
        <v>1</v>
      </c>
      <c r="O1424">
        <v>1024</v>
      </c>
      <c r="P1424" t="s">
        <v>831</v>
      </c>
      <c r="Q1424">
        <v>0</v>
      </c>
    </row>
    <row r="1425" spans="1:17" x14ac:dyDescent="0.25">
      <c r="A1425" t="s">
        <v>2610</v>
      </c>
      <c r="B1425" t="s">
        <v>848</v>
      </c>
      <c r="C1425" t="s">
        <v>265</v>
      </c>
      <c r="D1425" t="s">
        <v>832</v>
      </c>
      <c r="E1425" t="s">
        <v>93</v>
      </c>
      <c r="F1425">
        <v>40700</v>
      </c>
      <c r="G1425" t="s">
        <v>911</v>
      </c>
      <c r="I1425" t="s">
        <v>851</v>
      </c>
      <c r="J1425">
        <v>2026</v>
      </c>
      <c r="K1425">
        <v>7</v>
      </c>
      <c r="L1425" t="s">
        <v>94</v>
      </c>
      <c r="M1425">
        <v>91</v>
      </c>
      <c r="N1425">
        <v>1</v>
      </c>
      <c r="O1425">
        <v>91</v>
      </c>
      <c r="P1425" t="s">
        <v>831</v>
      </c>
      <c r="Q1425">
        <v>0</v>
      </c>
    </row>
    <row r="1426" spans="1:17" x14ac:dyDescent="0.25">
      <c r="A1426" t="s">
        <v>2610</v>
      </c>
      <c r="B1426" t="s">
        <v>848</v>
      </c>
      <c r="C1426" t="s">
        <v>265</v>
      </c>
      <c r="D1426" t="s">
        <v>832</v>
      </c>
      <c r="E1426" t="s">
        <v>93</v>
      </c>
      <c r="F1426">
        <v>40700</v>
      </c>
      <c r="G1426" t="s">
        <v>911</v>
      </c>
      <c r="I1426" t="s">
        <v>846</v>
      </c>
      <c r="J1426">
        <v>2026</v>
      </c>
      <c r="K1426">
        <v>7</v>
      </c>
      <c r="L1426" t="s">
        <v>94</v>
      </c>
      <c r="M1426">
        <v>22</v>
      </c>
      <c r="N1426">
        <v>1</v>
      </c>
      <c r="O1426">
        <v>22</v>
      </c>
      <c r="P1426" t="s">
        <v>831</v>
      </c>
      <c r="Q1426">
        <v>1</v>
      </c>
    </row>
    <row r="1427" spans="1:17" x14ac:dyDescent="0.25">
      <c r="A1427" t="s">
        <v>2610</v>
      </c>
      <c r="B1427" t="s">
        <v>848</v>
      </c>
      <c r="C1427" t="s">
        <v>265</v>
      </c>
      <c r="D1427" t="s">
        <v>832</v>
      </c>
      <c r="E1427" t="s">
        <v>93</v>
      </c>
      <c r="F1427">
        <v>40700</v>
      </c>
      <c r="G1427" t="s">
        <v>911</v>
      </c>
      <c r="I1427" t="s">
        <v>847</v>
      </c>
      <c r="J1427">
        <v>2026</v>
      </c>
      <c r="K1427">
        <v>7</v>
      </c>
      <c r="L1427" t="s">
        <v>94</v>
      </c>
      <c r="M1427">
        <v>35</v>
      </c>
      <c r="N1427">
        <v>1</v>
      </c>
      <c r="O1427">
        <v>35</v>
      </c>
      <c r="P1427" t="s">
        <v>831</v>
      </c>
      <c r="Q1427">
        <v>0</v>
      </c>
    </row>
    <row r="1428" spans="1:17" x14ac:dyDescent="0.25">
      <c r="A1428" t="s">
        <v>2610</v>
      </c>
      <c r="B1428" t="s">
        <v>720</v>
      </c>
      <c r="C1428" t="s">
        <v>265</v>
      </c>
      <c r="D1428" t="s">
        <v>832</v>
      </c>
      <c r="E1428" t="s">
        <v>93</v>
      </c>
      <c r="F1428">
        <v>40700</v>
      </c>
      <c r="G1428" t="s">
        <v>911</v>
      </c>
      <c r="I1428" t="s">
        <v>851</v>
      </c>
      <c r="J1428">
        <v>2026</v>
      </c>
      <c r="K1428">
        <v>7</v>
      </c>
      <c r="L1428" t="s">
        <v>94</v>
      </c>
      <c r="M1428">
        <v>91</v>
      </c>
      <c r="N1428">
        <v>1</v>
      </c>
      <c r="O1428">
        <v>91</v>
      </c>
      <c r="P1428" t="s">
        <v>831</v>
      </c>
      <c r="Q1428">
        <v>0</v>
      </c>
    </row>
    <row r="1429" spans="1:17" x14ac:dyDescent="0.25">
      <c r="A1429" t="s">
        <v>2610</v>
      </c>
      <c r="B1429" t="s">
        <v>720</v>
      </c>
      <c r="C1429" t="s">
        <v>265</v>
      </c>
      <c r="D1429" t="s">
        <v>832</v>
      </c>
      <c r="E1429" t="s">
        <v>93</v>
      </c>
      <c r="F1429">
        <v>40700</v>
      </c>
      <c r="G1429" t="s">
        <v>911</v>
      </c>
      <c r="I1429" t="s">
        <v>846</v>
      </c>
      <c r="J1429">
        <v>2026</v>
      </c>
      <c r="K1429">
        <v>7</v>
      </c>
      <c r="L1429" t="s">
        <v>94</v>
      </c>
      <c r="M1429">
        <v>22</v>
      </c>
      <c r="N1429">
        <v>1</v>
      </c>
      <c r="O1429">
        <v>22</v>
      </c>
      <c r="P1429" t="s">
        <v>831</v>
      </c>
      <c r="Q1429">
        <v>1</v>
      </c>
    </row>
    <row r="1430" spans="1:17" x14ac:dyDescent="0.25">
      <c r="A1430" t="s">
        <v>2610</v>
      </c>
      <c r="B1430" t="s">
        <v>720</v>
      </c>
      <c r="C1430" t="s">
        <v>265</v>
      </c>
      <c r="D1430" t="s">
        <v>832</v>
      </c>
      <c r="E1430" t="s">
        <v>102</v>
      </c>
      <c r="F1430">
        <v>40700</v>
      </c>
      <c r="G1430" t="s">
        <v>911</v>
      </c>
      <c r="I1430" t="s">
        <v>186</v>
      </c>
      <c r="J1430">
        <v>2026</v>
      </c>
      <c r="K1430">
        <v>7</v>
      </c>
      <c r="L1430" t="s">
        <v>94</v>
      </c>
      <c r="M1430">
        <v>4607</v>
      </c>
      <c r="N1430">
        <v>1</v>
      </c>
      <c r="O1430">
        <v>4607</v>
      </c>
      <c r="P1430" t="s">
        <v>831</v>
      </c>
      <c r="Q1430">
        <v>1</v>
      </c>
    </row>
    <row r="1431" spans="1:17" x14ac:dyDescent="0.25">
      <c r="A1431" t="s">
        <v>2610</v>
      </c>
      <c r="B1431" t="s">
        <v>720</v>
      </c>
      <c r="C1431" t="s">
        <v>265</v>
      </c>
      <c r="D1431" t="s">
        <v>832</v>
      </c>
      <c r="E1431" t="s">
        <v>93</v>
      </c>
      <c r="F1431">
        <v>40700</v>
      </c>
      <c r="G1431" t="s">
        <v>911</v>
      </c>
      <c r="I1431" t="s">
        <v>847</v>
      </c>
      <c r="J1431">
        <v>2026</v>
      </c>
      <c r="K1431">
        <v>7</v>
      </c>
      <c r="L1431" t="s">
        <v>94</v>
      </c>
      <c r="M1431">
        <v>35</v>
      </c>
      <c r="N1431">
        <v>1</v>
      </c>
      <c r="O1431">
        <v>35</v>
      </c>
      <c r="P1431" t="s">
        <v>831</v>
      </c>
      <c r="Q1431">
        <v>0</v>
      </c>
    </row>
    <row r="1432" spans="1:17" x14ac:dyDescent="0.25">
      <c r="A1432" t="s">
        <v>2610</v>
      </c>
      <c r="B1432" t="s">
        <v>720</v>
      </c>
      <c r="C1432" t="s">
        <v>265</v>
      </c>
      <c r="D1432" t="s">
        <v>832</v>
      </c>
      <c r="E1432" t="s">
        <v>104</v>
      </c>
      <c r="F1432">
        <v>40700</v>
      </c>
      <c r="G1432" t="s">
        <v>911</v>
      </c>
      <c r="I1432" t="s">
        <v>120</v>
      </c>
      <c r="J1432">
        <v>2026</v>
      </c>
      <c r="K1432">
        <v>7</v>
      </c>
      <c r="L1432" t="s">
        <v>94</v>
      </c>
      <c r="M1432">
        <v>348</v>
      </c>
      <c r="N1432">
        <v>1</v>
      </c>
      <c r="O1432">
        <v>348</v>
      </c>
      <c r="P1432" t="s">
        <v>831</v>
      </c>
      <c r="Q1432">
        <v>0</v>
      </c>
    </row>
    <row r="1433" spans="1:17" x14ac:dyDescent="0.25">
      <c r="A1433" t="s">
        <v>2610</v>
      </c>
      <c r="B1433" t="s">
        <v>853</v>
      </c>
      <c r="C1433" t="s">
        <v>265</v>
      </c>
      <c r="D1433" t="s">
        <v>832</v>
      </c>
      <c r="E1433" t="s">
        <v>102</v>
      </c>
      <c r="F1433">
        <v>40700</v>
      </c>
      <c r="G1433" t="s">
        <v>911</v>
      </c>
      <c r="I1433" t="s">
        <v>186</v>
      </c>
      <c r="J1433">
        <v>2026</v>
      </c>
      <c r="K1433">
        <v>7</v>
      </c>
      <c r="L1433" t="s">
        <v>94</v>
      </c>
      <c r="M1433">
        <v>1141</v>
      </c>
      <c r="N1433">
        <v>1</v>
      </c>
      <c r="O1433">
        <v>1141</v>
      </c>
      <c r="P1433" t="s">
        <v>831</v>
      </c>
      <c r="Q1433">
        <v>1</v>
      </c>
    </row>
    <row r="1434" spans="1:17" x14ac:dyDescent="0.25">
      <c r="A1434" t="s">
        <v>2610</v>
      </c>
      <c r="B1434" t="s">
        <v>853</v>
      </c>
      <c r="C1434" t="s">
        <v>265</v>
      </c>
      <c r="D1434" t="s">
        <v>832</v>
      </c>
      <c r="E1434" t="s">
        <v>93</v>
      </c>
      <c r="F1434">
        <v>40700</v>
      </c>
      <c r="G1434" t="s">
        <v>911</v>
      </c>
      <c r="I1434" t="s">
        <v>849</v>
      </c>
      <c r="J1434">
        <v>2026</v>
      </c>
      <c r="K1434">
        <v>7</v>
      </c>
      <c r="L1434" t="s">
        <v>94</v>
      </c>
      <c r="M1434">
        <v>100</v>
      </c>
      <c r="N1434">
        <v>1</v>
      </c>
      <c r="O1434">
        <v>100</v>
      </c>
      <c r="P1434" t="s">
        <v>831</v>
      </c>
      <c r="Q1434">
        <v>0</v>
      </c>
    </row>
    <row r="1435" spans="1:17" x14ac:dyDescent="0.25">
      <c r="A1435" t="s">
        <v>2610</v>
      </c>
      <c r="B1435" t="s">
        <v>853</v>
      </c>
      <c r="C1435" t="s">
        <v>265</v>
      </c>
      <c r="D1435" t="s">
        <v>832</v>
      </c>
      <c r="E1435" t="s">
        <v>93</v>
      </c>
      <c r="F1435">
        <v>40700</v>
      </c>
      <c r="G1435" t="s">
        <v>911</v>
      </c>
      <c r="I1435" t="s">
        <v>846</v>
      </c>
      <c r="J1435">
        <v>2026</v>
      </c>
      <c r="K1435">
        <v>7</v>
      </c>
      <c r="L1435" t="s">
        <v>94</v>
      </c>
      <c r="M1435">
        <v>22</v>
      </c>
      <c r="N1435">
        <v>1</v>
      </c>
      <c r="O1435">
        <v>22</v>
      </c>
      <c r="P1435" t="s">
        <v>831</v>
      </c>
      <c r="Q1435">
        <v>1</v>
      </c>
    </row>
    <row r="1436" spans="1:17" x14ac:dyDescent="0.25">
      <c r="A1436" t="s">
        <v>2610</v>
      </c>
      <c r="B1436" t="s">
        <v>853</v>
      </c>
      <c r="C1436" t="s">
        <v>265</v>
      </c>
      <c r="D1436" t="s">
        <v>832</v>
      </c>
      <c r="E1436" t="s">
        <v>93</v>
      </c>
      <c r="F1436">
        <v>40700</v>
      </c>
      <c r="G1436" t="s">
        <v>911</v>
      </c>
      <c r="I1436" t="s">
        <v>840</v>
      </c>
      <c r="J1436">
        <v>2026</v>
      </c>
      <c r="K1436">
        <v>7</v>
      </c>
      <c r="L1436" t="s">
        <v>94</v>
      </c>
      <c r="M1436">
        <v>305</v>
      </c>
      <c r="N1436">
        <v>1</v>
      </c>
      <c r="O1436">
        <v>305</v>
      </c>
      <c r="P1436" t="s">
        <v>831</v>
      </c>
      <c r="Q1436">
        <v>0</v>
      </c>
    </row>
    <row r="1437" spans="1:17" x14ac:dyDescent="0.25">
      <c r="A1437" t="s">
        <v>2610</v>
      </c>
      <c r="B1437" t="s">
        <v>853</v>
      </c>
      <c r="C1437" t="s">
        <v>265</v>
      </c>
      <c r="D1437" t="s">
        <v>832</v>
      </c>
      <c r="E1437" t="s">
        <v>93</v>
      </c>
      <c r="F1437">
        <v>40700</v>
      </c>
      <c r="G1437" t="s">
        <v>911</v>
      </c>
      <c r="I1437" t="s">
        <v>860</v>
      </c>
      <c r="J1437">
        <v>2026</v>
      </c>
      <c r="K1437">
        <v>7</v>
      </c>
      <c r="L1437" t="s">
        <v>94</v>
      </c>
      <c r="M1437">
        <v>96</v>
      </c>
      <c r="N1437">
        <v>1</v>
      </c>
      <c r="O1437">
        <v>96</v>
      </c>
      <c r="P1437" t="s">
        <v>831</v>
      </c>
      <c r="Q1437">
        <v>0</v>
      </c>
    </row>
    <row r="1438" spans="1:17" x14ac:dyDescent="0.25">
      <c r="A1438" t="s">
        <v>2610</v>
      </c>
      <c r="B1438" t="s">
        <v>853</v>
      </c>
      <c r="C1438" t="s">
        <v>265</v>
      </c>
      <c r="D1438" t="s">
        <v>832</v>
      </c>
      <c r="E1438" t="s">
        <v>93</v>
      </c>
      <c r="F1438">
        <v>40700</v>
      </c>
      <c r="G1438" t="s">
        <v>911</v>
      </c>
      <c r="I1438" t="s">
        <v>169</v>
      </c>
      <c r="J1438">
        <v>2026</v>
      </c>
      <c r="K1438">
        <v>7</v>
      </c>
      <c r="L1438" t="s">
        <v>94</v>
      </c>
      <c r="M1438">
        <v>91</v>
      </c>
      <c r="N1438">
        <v>1</v>
      </c>
      <c r="O1438">
        <v>91</v>
      </c>
      <c r="P1438" t="s">
        <v>831</v>
      </c>
      <c r="Q1438">
        <v>0</v>
      </c>
    </row>
    <row r="1439" spans="1:17" x14ac:dyDescent="0.25">
      <c r="A1439" t="s">
        <v>2610</v>
      </c>
      <c r="B1439" t="s">
        <v>853</v>
      </c>
      <c r="C1439" t="s">
        <v>265</v>
      </c>
      <c r="D1439" t="s">
        <v>832</v>
      </c>
      <c r="E1439" t="s">
        <v>101</v>
      </c>
      <c r="F1439">
        <v>40700</v>
      </c>
      <c r="G1439" t="s">
        <v>911</v>
      </c>
      <c r="I1439" t="s">
        <v>269</v>
      </c>
      <c r="J1439">
        <v>2026</v>
      </c>
      <c r="K1439">
        <v>7</v>
      </c>
      <c r="L1439" t="s">
        <v>94</v>
      </c>
      <c r="M1439">
        <v>1310</v>
      </c>
      <c r="N1439">
        <v>1</v>
      </c>
      <c r="O1439">
        <v>1310</v>
      </c>
      <c r="P1439" t="s">
        <v>831</v>
      </c>
      <c r="Q1439">
        <v>1</v>
      </c>
    </row>
    <row r="1440" spans="1:17" x14ac:dyDescent="0.25">
      <c r="A1440" t="s">
        <v>2610</v>
      </c>
      <c r="B1440" t="s">
        <v>853</v>
      </c>
      <c r="C1440" t="s">
        <v>265</v>
      </c>
      <c r="D1440" t="s">
        <v>832</v>
      </c>
      <c r="E1440" t="s">
        <v>93</v>
      </c>
      <c r="F1440">
        <v>40700</v>
      </c>
      <c r="G1440" t="s">
        <v>911</v>
      </c>
      <c r="I1440" t="s">
        <v>861</v>
      </c>
      <c r="J1440">
        <v>2026</v>
      </c>
      <c r="K1440">
        <v>7</v>
      </c>
      <c r="L1440" t="s">
        <v>94</v>
      </c>
      <c r="M1440">
        <v>191</v>
      </c>
      <c r="N1440">
        <v>1</v>
      </c>
      <c r="O1440">
        <v>191</v>
      </c>
      <c r="P1440" t="s">
        <v>831</v>
      </c>
      <c r="Q1440">
        <v>0</v>
      </c>
    </row>
    <row r="1441" spans="1:17" x14ac:dyDescent="0.25">
      <c r="A1441" t="s">
        <v>2610</v>
      </c>
      <c r="B1441" t="s">
        <v>853</v>
      </c>
      <c r="C1441" t="s">
        <v>265</v>
      </c>
      <c r="D1441" t="s">
        <v>832</v>
      </c>
      <c r="E1441" t="s">
        <v>93</v>
      </c>
      <c r="F1441">
        <v>40700</v>
      </c>
      <c r="G1441" t="s">
        <v>911</v>
      </c>
      <c r="I1441" t="s">
        <v>847</v>
      </c>
      <c r="J1441">
        <v>2026</v>
      </c>
      <c r="K1441">
        <v>7</v>
      </c>
      <c r="L1441" t="s">
        <v>94</v>
      </c>
      <c r="M1441">
        <v>35</v>
      </c>
      <c r="N1441">
        <v>1</v>
      </c>
      <c r="O1441">
        <v>35</v>
      </c>
      <c r="P1441" t="s">
        <v>831</v>
      </c>
      <c r="Q1441">
        <v>0</v>
      </c>
    </row>
    <row r="1442" spans="1:17" x14ac:dyDescent="0.25">
      <c r="A1442" t="s">
        <v>2610</v>
      </c>
      <c r="B1442" t="s">
        <v>723</v>
      </c>
      <c r="C1442" t="s">
        <v>265</v>
      </c>
      <c r="D1442" t="s">
        <v>832</v>
      </c>
      <c r="E1442" t="s">
        <v>104</v>
      </c>
      <c r="F1442">
        <v>40700</v>
      </c>
      <c r="G1442" t="s">
        <v>911</v>
      </c>
      <c r="I1442" t="s">
        <v>245</v>
      </c>
      <c r="J1442">
        <v>2026</v>
      </c>
      <c r="K1442">
        <v>7</v>
      </c>
      <c r="L1442" t="s">
        <v>94</v>
      </c>
      <c r="M1442">
        <v>65</v>
      </c>
      <c r="N1442">
        <v>1</v>
      </c>
      <c r="O1442">
        <v>65</v>
      </c>
      <c r="P1442" t="s">
        <v>831</v>
      </c>
      <c r="Q1442">
        <v>1</v>
      </c>
    </row>
    <row r="1443" spans="1:17" x14ac:dyDescent="0.25">
      <c r="A1443" t="s">
        <v>2610</v>
      </c>
      <c r="B1443" t="s">
        <v>723</v>
      </c>
      <c r="C1443" t="s">
        <v>265</v>
      </c>
      <c r="D1443" t="s">
        <v>832</v>
      </c>
      <c r="E1443" t="s">
        <v>104</v>
      </c>
      <c r="F1443">
        <v>40700</v>
      </c>
      <c r="G1443" t="s">
        <v>911</v>
      </c>
      <c r="I1443" t="s">
        <v>246</v>
      </c>
      <c r="J1443">
        <v>2026</v>
      </c>
      <c r="K1443">
        <v>7</v>
      </c>
      <c r="L1443" t="s">
        <v>94</v>
      </c>
      <c r="M1443">
        <v>914</v>
      </c>
      <c r="N1443">
        <v>1</v>
      </c>
      <c r="O1443">
        <v>914</v>
      </c>
      <c r="P1443" t="s">
        <v>831</v>
      </c>
      <c r="Q1443">
        <v>0</v>
      </c>
    </row>
    <row r="1444" spans="1:17" x14ac:dyDescent="0.25">
      <c r="A1444" t="s">
        <v>2610</v>
      </c>
      <c r="B1444" t="s">
        <v>723</v>
      </c>
      <c r="C1444" t="s">
        <v>265</v>
      </c>
      <c r="D1444" t="s">
        <v>832</v>
      </c>
      <c r="E1444" t="s">
        <v>102</v>
      </c>
      <c r="F1444">
        <v>40700</v>
      </c>
      <c r="G1444" t="s">
        <v>911</v>
      </c>
      <c r="I1444" t="s">
        <v>125</v>
      </c>
      <c r="J1444">
        <v>2026</v>
      </c>
      <c r="K1444">
        <v>7</v>
      </c>
      <c r="L1444" t="s">
        <v>94</v>
      </c>
      <c r="M1444">
        <v>364</v>
      </c>
      <c r="N1444">
        <v>1</v>
      </c>
      <c r="O1444">
        <v>364</v>
      </c>
      <c r="P1444" t="s">
        <v>831</v>
      </c>
      <c r="Q1444">
        <v>1</v>
      </c>
    </row>
    <row r="1445" spans="1:17" x14ac:dyDescent="0.25">
      <c r="A1445" t="s">
        <v>2610</v>
      </c>
      <c r="B1445" t="s">
        <v>723</v>
      </c>
      <c r="C1445" t="s">
        <v>265</v>
      </c>
      <c r="D1445" t="s">
        <v>832</v>
      </c>
      <c r="E1445" t="s">
        <v>104</v>
      </c>
      <c r="F1445">
        <v>40700</v>
      </c>
      <c r="G1445" t="s">
        <v>911</v>
      </c>
      <c r="I1445" t="s">
        <v>120</v>
      </c>
      <c r="J1445">
        <v>2026</v>
      </c>
      <c r="K1445">
        <v>7</v>
      </c>
      <c r="L1445" t="s">
        <v>94</v>
      </c>
      <c r="M1445">
        <v>348</v>
      </c>
      <c r="N1445">
        <v>1</v>
      </c>
      <c r="O1445">
        <v>348</v>
      </c>
      <c r="P1445" t="s">
        <v>831</v>
      </c>
      <c r="Q1445">
        <v>0</v>
      </c>
    </row>
    <row r="1446" spans="1:17" x14ac:dyDescent="0.25">
      <c r="A1446" t="s">
        <v>2610</v>
      </c>
      <c r="B1446" t="s">
        <v>340</v>
      </c>
      <c r="C1446" t="s">
        <v>265</v>
      </c>
      <c r="D1446" t="s">
        <v>832</v>
      </c>
      <c r="E1446" t="s">
        <v>93</v>
      </c>
      <c r="F1446">
        <v>40700</v>
      </c>
      <c r="G1446" t="s">
        <v>911</v>
      </c>
      <c r="I1446" t="s">
        <v>846</v>
      </c>
      <c r="J1446">
        <v>2026</v>
      </c>
      <c r="K1446">
        <v>7</v>
      </c>
      <c r="L1446" t="s">
        <v>94</v>
      </c>
      <c r="M1446">
        <v>22</v>
      </c>
      <c r="N1446">
        <v>1</v>
      </c>
      <c r="O1446">
        <v>22</v>
      </c>
      <c r="P1446" t="s">
        <v>831</v>
      </c>
      <c r="Q1446">
        <v>1</v>
      </c>
    </row>
    <row r="1447" spans="1:17" x14ac:dyDescent="0.25">
      <c r="A1447" t="s">
        <v>2610</v>
      </c>
      <c r="B1447" t="s">
        <v>340</v>
      </c>
      <c r="C1447" t="s">
        <v>265</v>
      </c>
      <c r="D1447" t="s">
        <v>832</v>
      </c>
      <c r="E1447" t="s">
        <v>102</v>
      </c>
      <c r="F1447">
        <v>40700</v>
      </c>
      <c r="G1447" t="s">
        <v>911</v>
      </c>
      <c r="I1447" t="s">
        <v>186</v>
      </c>
      <c r="J1447">
        <v>2026</v>
      </c>
      <c r="K1447">
        <v>7</v>
      </c>
      <c r="L1447" t="s">
        <v>94</v>
      </c>
      <c r="M1447">
        <v>934</v>
      </c>
      <c r="N1447">
        <v>1</v>
      </c>
      <c r="O1447">
        <v>934</v>
      </c>
      <c r="P1447" t="s">
        <v>831</v>
      </c>
      <c r="Q1447">
        <v>1</v>
      </c>
    </row>
    <row r="1448" spans="1:17" x14ac:dyDescent="0.25">
      <c r="A1448" t="s">
        <v>2610</v>
      </c>
      <c r="B1448" t="s">
        <v>340</v>
      </c>
      <c r="C1448" t="s">
        <v>265</v>
      </c>
      <c r="D1448" t="s">
        <v>832</v>
      </c>
      <c r="E1448" t="s">
        <v>93</v>
      </c>
      <c r="F1448">
        <v>40700</v>
      </c>
      <c r="G1448" t="s">
        <v>911</v>
      </c>
      <c r="I1448" t="s">
        <v>169</v>
      </c>
      <c r="J1448">
        <v>2026</v>
      </c>
      <c r="K1448">
        <v>7</v>
      </c>
      <c r="L1448" t="s">
        <v>94</v>
      </c>
      <c r="M1448">
        <v>91</v>
      </c>
      <c r="N1448">
        <v>1</v>
      </c>
      <c r="O1448">
        <v>91</v>
      </c>
      <c r="P1448" t="s">
        <v>831</v>
      </c>
      <c r="Q1448">
        <v>0</v>
      </c>
    </row>
    <row r="1449" spans="1:17" x14ac:dyDescent="0.25">
      <c r="A1449" t="s">
        <v>2610</v>
      </c>
      <c r="B1449" t="s">
        <v>340</v>
      </c>
      <c r="C1449" t="s">
        <v>265</v>
      </c>
      <c r="D1449" t="s">
        <v>832</v>
      </c>
      <c r="E1449" t="s">
        <v>93</v>
      </c>
      <c r="F1449">
        <v>40700</v>
      </c>
      <c r="G1449" t="s">
        <v>911</v>
      </c>
      <c r="I1449" t="s">
        <v>847</v>
      </c>
      <c r="J1449">
        <v>2026</v>
      </c>
      <c r="K1449">
        <v>7</v>
      </c>
      <c r="L1449" t="s">
        <v>94</v>
      </c>
      <c r="M1449">
        <v>35</v>
      </c>
      <c r="N1449">
        <v>1</v>
      </c>
      <c r="O1449">
        <v>35</v>
      </c>
      <c r="P1449" t="s">
        <v>831</v>
      </c>
      <c r="Q1449">
        <v>0</v>
      </c>
    </row>
    <row r="1450" spans="1:17" x14ac:dyDescent="0.25">
      <c r="A1450" t="s">
        <v>2610</v>
      </c>
      <c r="B1450" t="s">
        <v>275</v>
      </c>
      <c r="C1450" t="s">
        <v>265</v>
      </c>
      <c r="D1450" t="s">
        <v>832</v>
      </c>
      <c r="E1450" t="s">
        <v>93</v>
      </c>
      <c r="F1450">
        <v>40700</v>
      </c>
      <c r="G1450" t="s">
        <v>911</v>
      </c>
      <c r="I1450" t="s">
        <v>846</v>
      </c>
      <c r="J1450">
        <v>2026</v>
      </c>
      <c r="K1450">
        <v>7</v>
      </c>
      <c r="L1450" t="s">
        <v>94</v>
      </c>
      <c r="M1450">
        <v>44</v>
      </c>
      <c r="N1450">
        <v>1</v>
      </c>
      <c r="O1450">
        <v>44</v>
      </c>
      <c r="P1450" t="s">
        <v>831</v>
      </c>
      <c r="Q1450">
        <v>1</v>
      </c>
    </row>
    <row r="1451" spans="1:17" x14ac:dyDescent="0.25">
      <c r="A1451" t="s">
        <v>2610</v>
      </c>
      <c r="B1451" t="s">
        <v>275</v>
      </c>
      <c r="C1451" t="s">
        <v>265</v>
      </c>
      <c r="D1451" t="s">
        <v>832</v>
      </c>
      <c r="E1451" t="s">
        <v>102</v>
      </c>
      <c r="F1451">
        <v>40700</v>
      </c>
      <c r="G1451" t="s">
        <v>911</v>
      </c>
      <c r="I1451" t="s">
        <v>186</v>
      </c>
      <c r="J1451">
        <v>2026</v>
      </c>
      <c r="K1451">
        <v>7</v>
      </c>
      <c r="L1451" t="s">
        <v>94</v>
      </c>
      <c r="M1451">
        <v>3178</v>
      </c>
      <c r="N1451">
        <v>1</v>
      </c>
      <c r="O1451">
        <v>3178</v>
      </c>
      <c r="P1451" t="s">
        <v>831</v>
      </c>
      <c r="Q1451">
        <v>1</v>
      </c>
    </row>
    <row r="1452" spans="1:17" x14ac:dyDescent="0.25">
      <c r="A1452" t="s">
        <v>2610</v>
      </c>
      <c r="B1452" t="s">
        <v>275</v>
      </c>
      <c r="C1452" t="s">
        <v>265</v>
      </c>
      <c r="D1452" t="s">
        <v>832</v>
      </c>
      <c r="E1452" t="s">
        <v>93</v>
      </c>
      <c r="F1452">
        <v>40700</v>
      </c>
      <c r="G1452" t="s">
        <v>911</v>
      </c>
      <c r="I1452" t="s">
        <v>169</v>
      </c>
      <c r="J1452">
        <v>2026</v>
      </c>
      <c r="K1452">
        <v>7</v>
      </c>
      <c r="L1452" t="s">
        <v>94</v>
      </c>
      <c r="M1452">
        <v>183</v>
      </c>
      <c r="N1452">
        <v>1</v>
      </c>
      <c r="O1452">
        <v>183</v>
      </c>
      <c r="P1452" t="s">
        <v>831</v>
      </c>
      <c r="Q1452">
        <v>0</v>
      </c>
    </row>
    <row r="1453" spans="1:17" x14ac:dyDescent="0.25">
      <c r="A1453" t="s">
        <v>2610</v>
      </c>
      <c r="B1453" t="s">
        <v>275</v>
      </c>
      <c r="C1453" t="s">
        <v>265</v>
      </c>
      <c r="D1453" t="s">
        <v>832</v>
      </c>
      <c r="E1453" t="s">
        <v>93</v>
      </c>
      <c r="F1453">
        <v>40700</v>
      </c>
      <c r="G1453" t="s">
        <v>911</v>
      </c>
      <c r="I1453" t="s">
        <v>847</v>
      </c>
      <c r="J1453">
        <v>2026</v>
      </c>
      <c r="K1453">
        <v>7</v>
      </c>
      <c r="L1453" t="s">
        <v>94</v>
      </c>
      <c r="M1453">
        <v>70</v>
      </c>
      <c r="N1453">
        <v>1</v>
      </c>
      <c r="O1453">
        <v>70</v>
      </c>
      <c r="P1453" t="s">
        <v>831</v>
      </c>
      <c r="Q1453">
        <v>0</v>
      </c>
    </row>
    <row r="1454" spans="1:17" x14ac:dyDescent="0.25">
      <c r="A1454" t="s">
        <v>2610</v>
      </c>
      <c r="B1454" t="s">
        <v>855</v>
      </c>
      <c r="C1454" t="s">
        <v>265</v>
      </c>
      <c r="D1454" t="s">
        <v>832</v>
      </c>
      <c r="E1454" t="s">
        <v>104</v>
      </c>
      <c r="F1454">
        <v>40700</v>
      </c>
      <c r="G1454" t="s">
        <v>911</v>
      </c>
      <c r="I1454" t="s">
        <v>245</v>
      </c>
      <c r="J1454">
        <v>2026</v>
      </c>
      <c r="K1454">
        <v>7</v>
      </c>
      <c r="L1454" t="s">
        <v>94</v>
      </c>
      <c r="M1454">
        <v>22</v>
      </c>
      <c r="N1454">
        <v>1</v>
      </c>
      <c r="O1454">
        <v>22</v>
      </c>
      <c r="P1454" t="s">
        <v>831</v>
      </c>
      <c r="Q1454">
        <v>1</v>
      </c>
    </row>
    <row r="1455" spans="1:17" x14ac:dyDescent="0.25">
      <c r="A1455" t="s">
        <v>2610</v>
      </c>
      <c r="B1455" t="s">
        <v>855</v>
      </c>
      <c r="C1455" t="s">
        <v>265</v>
      </c>
      <c r="D1455" t="s">
        <v>832</v>
      </c>
      <c r="E1455" t="s">
        <v>104</v>
      </c>
      <c r="F1455">
        <v>40700</v>
      </c>
      <c r="G1455" t="s">
        <v>911</v>
      </c>
      <c r="I1455" t="s">
        <v>246</v>
      </c>
      <c r="J1455">
        <v>2026</v>
      </c>
      <c r="K1455">
        <v>7</v>
      </c>
      <c r="L1455" t="s">
        <v>94</v>
      </c>
      <c r="M1455">
        <v>457</v>
      </c>
      <c r="N1455">
        <v>1</v>
      </c>
      <c r="O1455">
        <v>457</v>
      </c>
      <c r="P1455" t="s">
        <v>831</v>
      </c>
      <c r="Q1455">
        <v>0</v>
      </c>
    </row>
    <row r="1456" spans="1:17" x14ac:dyDescent="0.25">
      <c r="A1456" t="s">
        <v>2610</v>
      </c>
      <c r="B1456" t="s">
        <v>855</v>
      </c>
      <c r="C1456" t="s">
        <v>265</v>
      </c>
      <c r="D1456" t="s">
        <v>832</v>
      </c>
      <c r="E1456" t="s">
        <v>104</v>
      </c>
      <c r="F1456">
        <v>40700</v>
      </c>
      <c r="G1456" t="s">
        <v>911</v>
      </c>
      <c r="I1456" t="s">
        <v>857</v>
      </c>
      <c r="J1456">
        <v>2026</v>
      </c>
      <c r="K1456">
        <v>7</v>
      </c>
      <c r="L1456" t="s">
        <v>94</v>
      </c>
      <c r="M1456">
        <v>13</v>
      </c>
      <c r="N1456">
        <v>1</v>
      </c>
      <c r="O1456">
        <v>13</v>
      </c>
      <c r="P1456" t="s">
        <v>831</v>
      </c>
      <c r="Q1456">
        <v>0</v>
      </c>
    </row>
    <row r="1457" spans="1:17" x14ac:dyDescent="0.25">
      <c r="A1457" t="s">
        <v>2610</v>
      </c>
      <c r="B1457" t="s">
        <v>855</v>
      </c>
      <c r="C1457" t="s">
        <v>265</v>
      </c>
      <c r="D1457" t="s">
        <v>832</v>
      </c>
      <c r="E1457" t="s">
        <v>104</v>
      </c>
      <c r="F1457">
        <v>40700</v>
      </c>
      <c r="G1457" t="s">
        <v>911</v>
      </c>
      <c r="I1457" t="s">
        <v>120</v>
      </c>
      <c r="J1457">
        <v>2026</v>
      </c>
      <c r="K1457">
        <v>7</v>
      </c>
      <c r="L1457" t="s">
        <v>94</v>
      </c>
      <c r="M1457">
        <v>174</v>
      </c>
      <c r="N1457">
        <v>1</v>
      </c>
      <c r="O1457">
        <v>174</v>
      </c>
      <c r="P1457" t="s">
        <v>831</v>
      </c>
      <c r="Q1457">
        <v>0</v>
      </c>
    </row>
    <row r="1458" spans="1:17" x14ac:dyDescent="0.25">
      <c r="A1458" t="s">
        <v>2610</v>
      </c>
      <c r="B1458" t="s">
        <v>856</v>
      </c>
      <c r="C1458" t="s">
        <v>265</v>
      </c>
      <c r="D1458" t="s">
        <v>832</v>
      </c>
      <c r="E1458" t="s">
        <v>104</v>
      </c>
      <c r="F1458">
        <v>40700</v>
      </c>
      <c r="G1458" t="s">
        <v>911</v>
      </c>
      <c r="I1458" t="s">
        <v>245</v>
      </c>
      <c r="J1458">
        <v>2026</v>
      </c>
      <c r="K1458">
        <v>7</v>
      </c>
      <c r="L1458" t="s">
        <v>94</v>
      </c>
      <c r="M1458">
        <v>44</v>
      </c>
      <c r="N1458">
        <v>1</v>
      </c>
      <c r="O1458">
        <v>44</v>
      </c>
      <c r="P1458" t="s">
        <v>831</v>
      </c>
      <c r="Q1458">
        <v>1</v>
      </c>
    </row>
    <row r="1459" spans="1:17" x14ac:dyDescent="0.25">
      <c r="A1459" t="s">
        <v>2610</v>
      </c>
      <c r="B1459" t="s">
        <v>856</v>
      </c>
      <c r="C1459" t="s">
        <v>265</v>
      </c>
      <c r="D1459" t="s">
        <v>832</v>
      </c>
      <c r="E1459" t="s">
        <v>104</v>
      </c>
      <c r="F1459">
        <v>40700</v>
      </c>
      <c r="G1459" t="s">
        <v>911</v>
      </c>
      <c r="I1459" t="s">
        <v>246</v>
      </c>
      <c r="J1459">
        <v>2026</v>
      </c>
      <c r="K1459">
        <v>7</v>
      </c>
      <c r="L1459" t="s">
        <v>94</v>
      </c>
      <c r="M1459">
        <v>457</v>
      </c>
      <c r="N1459">
        <v>1</v>
      </c>
      <c r="O1459">
        <v>457</v>
      </c>
      <c r="P1459" t="s">
        <v>831</v>
      </c>
      <c r="Q1459">
        <v>0</v>
      </c>
    </row>
    <row r="1460" spans="1:17" x14ac:dyDescent="0.25">
      <c r="A1460" t="s">
        <v>2610</v>
      </c>
      <c r="B1460" t="s">
        <v>342</v>
      </c>
      <c r="C1460" t="s">
        <v>265</v>
      </c>
      <c r="D1460" t="s">
        <v>832</v>
      </c>
      <c r="E1460" t="s">
        <v>104</v>
      </c>
      <c r="F1460">
        <v>40700</v>
      </c>
      <c r="G1460" t="s">
        <v>911</v>
      </c>
      <c r="I1460" t="s">
        <v>245</v>
      </c>
      <c r="J1460">
        <v>2026</v>
      </c>
      <c r="K1460">
        <v>7</v>
      </c>
      <c r="L1460" t="s">
        <v>94</v>
      </c>
      <c r="M1460">
        <v>218</v>
      </c>
      <c r="N1460">
        <v>1</v>
      </c>
      <c r="O1460">
        <v>218</v>
      </c>
      <c r="P1460" t="s">
        <v>831</v>
      </c>
      <c r="Q1460">
        <v>1</v>
      </c>
    </row>
    <row r="1461" spans="1:17" x14ac:dyDescent="0.25">
      <c r="A1461" t="s">
        <v>2610</v>
      </c>
      <c r="B1461" t="s">
        <v>342</v>
      </c>
      <c r="C1461" t="s">
        <v>265</v>
      </c>
      <c r="D1461" t="s">
        <v>832</v>
      </c>
      <c r="E1461" t="s">
        <v>104</v>
      </c>
      <c r="F1461">
        <v>40700</v>
      </c>
      <c r="G1461" t="s">
        <v>911</v>
      </c>
      <c r="I1461" t="s">
        <v>246</v>
      </c>
      <c r="J1461">
        <v>2026</v>
      </c>
      <c r="K1461">
        <v>7</v>
      </c>
      <c r="L1461" t="s">
        <v>94</v>
      </c>
      <c r="M1461">
        <v>914</v>
      </c>
      <c r="N1461">
        <v>1</v>
      </c>
      <c r="O1461">
        <v>914</v>
      </c>
      <c r="P1461" t="s">
        <v>831</v>
      </c>
      <c r="Q1461">
        <v>0</v>
      </c>
    </row>
    <row r="1462" spans="1:17" x14ac:dyDescent="0.25">
      <c r="A1462" t="s">
        <v>2610</v>
      </c>
      <c r="B1462" t="s">
        <v>342</v>
      </c>
      <c r="C1462" t="s">
        <v>265</v>
      </c>
      <c r="D1462" t="s">
        <v>832</v>
      </c>
      <c r="E1462" t="s">
        <v>102</v>
      </c>
      <c r="F1462">
        <v>40700</v>
      </c>
      <c r="G1462" t="s">
        <v>911</v>
      </c>
      <c r="I1462" t="s">
        <v>125</v>
      </c>
      <c r="J1462">
        <v>2026</v>
      </c>
      <c r="K1462">
        <v>7</v>
      </c>
      <c r="L1462" t="s">
        <v>94</v>
      </c>
      <c r="M1462">
        <v>554</v>
      </c>
      <c r="N1462">
        <v>1</v>
      </c>
      <c r="O1462">
        <v>554</v>
      </c>
      <c r="P1462" t="s">
        <v>831</v>
      </c>
      <c r="Q1462">
        <v>1</v>
      </c>
    </row>
    <row r="1463" spans="1:17" x14ac:dyDescent="0.25">
      <c r="A1463" t="s">
        <v>2610</v>
      </c>
      <c r="B1463" t="s">
        <v>342</v>
      </c>
      <c r="C1463" t="s">
        <v>265</v>
      </c>
      <c r="D1463" t="s">
        <v>832</v>
      </c>
      <c r="E1463" t="s">
        <v>102</v>
      </c>
      <c r="F1463">
        <v>40700</v>
      </c>
      <c r="G1463" t="s">
        <v>911</v>
      </c>
      <c r="I1463" t="s">
        <v>186</v>
      </c>
      <c r="J1463">
        <v>2026</v>
      </c>
      <c r="K1463">
        <v>7</v>
      </c>
      <c r="L1463" t="s">
        <v>94</v>
      </c>
      <c r="M1463">
        <v>1957</v>
      </c>
      <c r="N1463">
        <v>1</v>
      </c>
      <c r="O1463">
        <v>1957</v>
      </c>
      <c r="P1463" t="s">
        <v>831</v>
      </c>
      <c r="Q1463">
        <v>1</v>
      </c>
    </row>
    <row r="1464" spans="1:17" x14ac:dyDescent="0.25">
      <c r="A1464" t="s">
        <v>2610</v>
      </c>
      <c r="B1464" t="s">
        <v>342</v>
      </c>
      <c r="C1464" t="s">
        <v>265</v>
      </c>
      <c r="D1464" t="s">
        <v>832</v>
      </c>
      <c r="E1464" t="s">
        <v>104</v>
      </c>
      <c r="F1464">
        <v>40700</v>
      </c>
      <c r="G1464" t="s">
        <v>911</v>
      </c>
      <c r="I1464" t="s">
        <v>120</v>
      </c>
      <c r="J1464">
        <v>2026</v>
      </c>
      <c r="K1464">
        <v>7</v>
      </c>
      <c r="L1464" t="s">
        <v>94</v>
      </c>
      <c r="M1464">
        <v>174</v>
      </c>
      <c r="N1464">
        <v>1</v>
      </c>
      <c r="O1464">
        <v>174</v>
      </c>
      <c r="P1464" t="s">
        <v>831</v>
      </c>
      <c r="Q1464">
        <v>0</v>
      </c>
    </row>
    <row r="1465" spans="1:17" x14ac:dyDescent="0.25">
      <c r="A1465" t="s">
        <v>2610</v>
      </c>
      <c r="B1465" t="s">
        <v>859</v>
      </c>
      <c r="C1465" t="s">
        <v>265</v>
      </c>
      <c r="D1465" t="s">
        <v>832</v>
      </c>
      <c r="E1465" t="s">
        <v>104</v>
      </c>
      <c r="F1465">
        <v>40700</v>
      </c>
      <c r="G1465" t="s">
        <v>911</v>
      </c>
      <c r="I1465" t="s">
        <v>245</v>
      </c>
      <c r="J1465">
        <v>2026</v>
      </c>
      <c r="K1465">
        <v>7</v>
      </c>
      <c r="L1465" t="s">
        <v>94</v>
      </c>
      <c r="M1465">
        <v>22</v>
      </c>
      <c r="N1465">
        <v>1</v>
      </c>
      <c r="O1465">
        <v>22</v>
      </c>
      <c r="P1465" t="s">
        <v>831</v>
      </c>
      <c r="Q1465">
        <v>1</v>
      </c>
    </row>
    <row r="1466" spans="1:17" x14ac:dyDescent="0.25">
      <c r="A1466" t="s">
        <v>2610</v>
      </c>
      <c r="B1466" t="s">
        <v>859</v>
      </c>
      <c r="C1466" t="s">
        <v>265</v>
      </c>
      <c r="D1466" t="s">
        <v>832</v>
      </c>
      <c r="E1466" t="s">
        <v>104</v>
      </c>
      <c r="F1466">
        <v>40700</v>
      </c>
      <c r="G1466" t="s">
        <v>911</v>
      </c>
      <c r="I1466" t="s">
        <v>246</v>
      </c>
      <c r="J1466">
        <v>2026</v>
      </c>
      <c r="K1466">
        <v>7</v>
      </c>
      <c r="L1466" t="s">
        <v>94</v>
      </c>
      <c r="M1466">
        <v>457</v>
      </c>
      <c r="N1466">
        <v>1</v>
      </c>
      <c r="O1466">
        <v>457</v>
      </c>
      <c r="P1466" t="s">
        <v>831</v>
      </c>
      <c r="Q1466">
        <v>0</v>
      </c>
    </row>
    <row r="1467" spans="1:17" x14ac:dyDescent="0.25">
      <c r="A1467" t="s">
        <v>2610</v>
      </c>
      <c r="B1467" t="s">
        <v>277</v>
      </c>
      <c r="C1467" t="s">
        <v>265</v>
      </c>
      <c r="D1467" t="s">
        <v>832</v>
      </c>
      <c r="E1467" t="s">
        <v>93</v>
      </c>
      <c r="F1467">
        <v>40700</v>
      </c>
      <c r="G1467" t="s">
        <v>911</v>
      </c>
      <c r="I1467" t="s">
        <v>849</v>
      </c>
      <c r="J1467">
        <v>2026</v>
      </c>
      <c r="K1467">
        <v>7</v>
      </c>
      <c r="L1467" t="s">
        <v>94</v>
      </c>
      <c r="M1467">
        <v>200</v>
      </c>
      <c r="N1467">
        <v>1</v>
      </c>
      <c r="O1467">
        <v>200</v>
      </c>
      <c r="P1467" t="s">
        <v>831</v>
      </c>
      <c r="Q1467">
        <v>0</v>
      </c>
    </row>
    <row r="1468" spans="1:17" x14ac:dyDescent="0.25">
      <c r="A1468" t="s">
        <v>2610</v>
      </c>
      <c r="B1468" t="s">
        <v>277</v>
      </c>
      <c r="C1468" t="s">
        <v>265</v>
      </c>
      <c r="D1468" t="s">
        <v>832</v>
      </c>
      <c r="E1468" t="s">
        <v>93</v>
      </c>
      <c r="F1468">
        <v>40700</v>
      </c>
      <c r="G1468" t="s">
        <v>911</v>
      </c>
      <c r="I1468" t="s">
        <v>846</v>
      </c>
      <c r="J1468">
        <v>2026</v>
      </c>
      <c r="K1468">
        <v>7</v>
      </c>
      <c r="L1468" t="s">
        <v>94</v>
      </c>
      <c r="M1468">
        <v>4613</v>
      </c>
      <c r="N1468">
        <v>1</v>
      </c>
      <c r="O1468">
        <v>4613</v>
      </c>
      <c r="P1468" t="s">
        <v>831</v>
      </c>
      <c r="Q1468">
        <v>1</v>
      </c>
    </row>
    <row r="1469" spans="1:17" x14ac:dyDescent="0.25">
      <c r="A1469" t="s">
        <v>2610</v>
      </c>
      <c r="B1469" t="s">
        <v>277</v>
      </c>
      <c r="C1469" t="s">
        <v>265</v>
      </c>
      <c r="D1469" t="s">
        <v>832</v>
      </c>
      <c r="E1469" t="s">
        <v>93</v>
      </c>
      <c r="F1469">
        <v>40700</v>
      </c>
      <c r="G1469" t="s">
        <v>911</v>
      </c>
      <c r="I1469" t="s">
        <v>840</v>
      </c>
      <c r="J1469">
        <v>2026</v>
      </c>
      <c r="K1469">
        <v>7</v>
      </c>
      <c r="L1469" t="s">
        <v>94</v>
      </c>
      <c r="M1469">
        <v>609</v>
      </c>
      <c r="N1469">
        <v>1</v>
      </c>
      <c r="O1469">
        <v>609</v>
      </c>
      <c r="P1469" t="s">
        <v>831</v>
      </c>
      <c r="Q1469">
        <v>0</v>
      </c>
    </row>
    <row r="1470" spans="1:17" x14ac:dyDescent="0.25">
      <c r="A1470" t="s">
        <v>2610</v>
      </c>
      <c r="B1470" t="s">
        <v>277</v>
      </c>
      <c r="C1470" t="s">
        <v>265</v>
      </c>
      <c r="D1470" t="s">
        <v>832</v>
      </c>
      <c r="E1470" t="s">
        <v>104</v>
      </c>
      <c r="F1470">
        <v>40700</v>
      </c>
      <c r="G1470" t="s">
        <v>911</v>
      </c>
      <c r="I1470" t="s">
        <v>245</v>
      </c>
      <c r="J1470">
        <v>2026</v>
      </c>
      <c r="K1470">
        <v>7</v>
      </c>
      <c r="L1470" t="s">
        <v>94</v>
      </c>
      <c r="M1470">
        <v>305</v>
      </c>
      <c r="N1470">
        <v>1</v>
      </c>
      <c r="O1470">
        <v>305</v>
      </c>
      <c r="P1470" t="s">
        <v>831</v>
      </c>
      <c r="Q1470">
        <v>1</v>
      </c>
    </row>
    <row r="1471" spans="1:17" x14ac:dyDescent="0.25">
      <c r="A1471" t="s">
        <v>2610</v>
      </c>
      <c r="B1471" t="s">
        <v>277</v>
      </c>
      <c r="C1471" t="s">
        <v>265</v>
      </c>
      <c r="D1471" t="s">
        <v>832</v>
      </c>
      <c r="E1471" t="s">
        <v>104</v>
      </c>
      <c r="F1471">
        <v>40700</v>
      </c>
      <c r="G1471" t="s">
        <v>911</v>
      </c>
      <c r="I1471" t="s">
        <v>246</v>
      </c>
      <c r="J1471">
        <v>2026</v>
      </c>
      <c r="K1471">
        <v>7</v>
      </c>
      <c r="L1471" t="s">
        <v>94</v>
      </c>
      <c r="M1471">
        <v>457</v>
      </c>
      <c r="N1471">
        <v>1</v>
      </c>
      <c r="O1471">
        <v>457</v>
      </c>
      <c r="P1471" t="s">
        <v>831</v>
      </c>
      <c r="Q1471">
        <v>0</v>
      </c>
    </row>
    <row r="1472" spans="1:17" x14ac:dyDescent="0.25">
      <c r="A1472" t="s">
        <v>2610</v>
      </c>
      <c r="B1472" t="s">
        <v>277</v>
      </c>
      <c r="C1472" t="s">
        <v>265</v>
      </c>
      <c r="D1472" t="s">
        <v>832</v>
      </c>
      <c r="E1472" t="s">
        <v>102</v>
      </c>
      <c r="F1472">
        <v>40700</v>
      </c>
      <c r="G1472" t="s">
        <v>911</v>
      </c>
      <c r="I1472" t="s">
        <v>125</v>
      </c>
      <c r="J1472">
        <v>2026</v>
      </c>
      <c r="K1472">
        <v>7</v>
      </c>
      <c r="L1472" t="s">
        <v>94</v>
      </c>
      <c r="M1472">
        <v>1395</v>
      </c>
      <c r="N1472">
        <v>1</v>
      </c>
      <c r="O1472">
        <v>1395</v>
      </c>
      <c r="P1472" t="s">
        <v>831</v>
      </c>
      <c r="Q1472">
        <v>1</v>
      </c>
    </row>
    <row r="1473" spans="1:17" x14ac:dyDescent="0.25">
      <c r="A1473" t="s">
        <v>2610</v>
      </c>
      <c r="B1473" t="s">
        <v>277</v>
      </c>
      <c r="C1473" t="s">
        <v>265</v>
      </c>
      <c r="D1473" t="s">
        <v>832</v>
      </c>
      <c r="E1473" t="s">
        <v>102</v>
      </c>
      <c r="F1473">
        <v>40700</v>
      </c>
      <c r="G1473" t="s">
        <v>911</v>
      </c>
      <c r="I1473" t="s">
        <v>186</v>
      </c>
      <c r="J1473">
        <v>2026</v>
      </c>
      <c r="K1473">
        <v>7</v>
      </c>
      <c r="L1473" t="s">
        <v>94</v>
      </c>
      <c r="M1473">
        <v>225779</v>
      </c>
      <c r="N1473">
        <v>1</v>
      </c>
      <c r="O1473">
        <v>225779</v>
      </c>
      <c r="P1473" t="s">
        <v>831</v>
      </c>
      <c r="Q1473">
        <v>1</v>
      </c>
    </row>
    <row r="1474" spans="1:17" x14ac:dyDescent="0.25">
      <c r="A1474" t="s">
        <v>2610</v>
      </c>
      <c r="B1474" t="s">
        <v>277</v>
      </c>
      <c r="C1474" t="s">
        <v>265</v>
      </c>
      <c r="D1474" t="s">
        <v>832</v>
      </c>
      <c r="E1474" t="s">
        <v>93</v>
      </c>
      <c r="F1474">
        <v>40700</v>
      </c>
      <c r="G1474" t="s">
        <v>911</v>
      </c>
      <c r="I1474" t="s">
        <v>169</v>
      </c>
      <c r="J1474">
        <v>2026</v>
      </c>
      <c r="K1474">
        <v>7</v>
      </c>
      <c r="L1474" t="s">
        <v>94</v>
      </c>
      <c r="M1474">
        <v>17636</v>
      </c>
      <c r="N1474">
        <v>1</v>
      </c>
      <c r="O1474">
        <v>17636</v>
      </c>
      <c r="P1474" t="s">
        <v>831</v>
      </c>
      <c r="Q1474">
        <v>0</v>
      </c>
    </row>
    <row r="1475" spans="1:17" x14ac:dyDescent="0.25">
      <c r="A1475" t="s">
        <v>2610</v>
      </c>
      <c r="B1475" t="s">
        <v>277</v>
      </c>
      <c r="C1475" t="s">
        <v>265</v>
      </c>
      <c r="D1475" t="s">
        <v>832</v>
      </c>
      <c r="E1475" t="s">
        <v>101</v>
      </c>
      <c r="F1475">
        <v>40700</v>
      </c>
      <c r="G1475" t="s">
        <v>911</v>
      </c>
      <c r="I1475" t="s">
        <v>269</v>
      </c>
      <c r="J1475">
        <v>2026</v>
      </c>
      <c r="K1475">
        <v>7</v>
      </c>
      <c r="L1475" t="s">
        <v>94</v>
      </c>
      <c r="M1475">
        <v>23460</v>
      </c>
      <c r="N1475">
        <v>1</v>
      </c>
      <c r="O1475">
        <v>23460</v>
      </c>
      <c r="P1475" t="s">
        <v>831</v>
      </c>
      <c r="Q1475">
        <v>1</v>
      </c>
    </row>
    <row r="1476" spans="1:17" x14ac:dyDescent="0.25">
      <c r="A1476" t="s">
        <v>2610</v>
      </c>
      <c r="B1476" t="s">
        <v>277</v>
      </c>
      <c r="C1476" t="s">
        <v>265</v>
      </c>
      <c r="D1476" t="s">
        <v>832</v>
      </c>
      <c r="E1476" t="s">
        <v>93</v>
      </c>
      <c r="F1476">
        <v>40700</v>
      </c>
      <c r="G1476" t="s">
        <v>911</v>
      </c>
      <c r="I1476" t="s">
        <v>861</v>
      </c>
      <c r="J1476">
        <v>2026</v>
      </c>
      <c r="K1476">
        <v>7</v>
      </c>
      <c r="L1476" t="s">
        <v>94</v>
      </c>
      <c r="M1476">
        <v>383</v>
      </c>
      <c r="N1476">
        <v>1</v>
      </c>
      <c r="O1476">
        <v>383</v>
      </c>
      <c r="P1476" t="s">
        <v>831</v>
      </c>
      <c r="Q1476">
        <v>0</v>
      </c>
    </row>
    <row r="1477" spans="1:17" x14ac:dyDescent="0.25">
      <c r="A1477" t="s">
        <v>2610</v>
      </c>
      <c r="B1477" t="s">
        <v>277</v>
      </c>
      <c r="C1477" t="s">
        <v>265</v>
      </c>
      <c r="D1477" t="s">
        <v>832</v>
      </c>
      <c r="E1477" t="s">
        <v>93</v>
      </c>
      <c r="F1477">
        <v>40700</v>
      </c>
      <c r="G1477" t="s">
        <v>911</v>
      </c>
      <c r="I1477" t="s">
        <v>862</v>
      </c>
      <c r="J1477">
        <v>2026</v>
      </c>
      <c r="K1477">
        <v>7</v>
      </c>
      <c r="L1477" t="s">
        <v>94</v>
      </c>
      <c r="M1477">
        <v>1206</v>
      </c>
      <c r="N1477">
        <v>1</v>
      </c>
      <c r="O1477">
        <v>1206</v>
      </c>
      <c r="P1477" t="s">
        <v>831</v>
      </c>
      <c r="Q1477">
        <v>0</v>
      </c>
    </row>
    <row r="1478" spans="1:17" x14ac:dyDescent="0.25">
      <c r="A1478" t="s">
        <v>2610</v>
      </c>
      <c r="B1478" t="s">
        <v>277</v>
      </c>
      <c r="C1478" t="s">
        <v>265</v>
      </c>
      <c r="D1478" t="s">
        <v>832</v>
      </c>
      <c r="E1478" t="s">
        <v>93</v>
      </c>
      <c r="F1478">
        <v>40700</v>
      </c>
      <c r="G1478" t="s">
        <v>911</v>
      </c>
      <c r="I1478" t="s">
        <v>847</v>
      </c>
      <c r="J1478">
        <v>2026</v>
      </c>
      <c r="K1478">
        <v>7</v>
      </c>
      <c r="L1478" t="s">
        <v>94</v>
      </c>
      <c r="M1478">
        <v>7379</v>
      </c>
      <c r="N1478">
        <v>1</v>
      </c>
      <c r="O1478">
        <v>7379</v>
      </c>
      <c r="P1478" t="s">
        <v>831</v>
      </c>
      <c r="Q1478">
        <v>0</v>
      </c>
    </row>
    <row r="1479" spans="1:17" x14ac:dyDescent="0.25">
      <c r="A1479" t="s">
        <v>2610</v>
      </c>
      <c r="B1479" t="s">
        <v>277</v>
      </c>
      <c r="C1479" t="s">
        <v>265</v>
      </c>
      <c r="D1479" t="s">
        <v>832</v>
      </c>
      <c r="E1479" t="s">
        <v>104</v>
      </c>
      <c r="F1479">
        <v>40700</v>
      </c>
      <c r="G1479" t="s">
        <v>911</v>
      </c>
      <c r="I1479" t="s">
        <v>120</v>
      </c>
      <c r="J1479">
        <v>2026</v>
      </c>
      <c r="K1479">
        <v>7</v>
      </c>
      <c r="L1479" t="s">
        <v>94</v>
      </c>
      <c r="M1479">
        <v>1218</v>
      </c>
      <c r="N1479">
        <v>1</v>
      </c>
      <c r="O1479">
        <v>1218</v>
      </c>
      <c r="P1479" t="s">
        <v>831</v>
      </c>
      <c r="Q1479">
        <v>0</v>
      </c>
    </row>
    <row r="1480" spans="1:17" x14ac:dyDescent="0.25">
      <c r="A1480" t="s">
        <v>2610</v>
      </c>
      <c r="B1480" t="s">
        <v>278</v>
      </c>
      <c r="C1480" t="s">
        <v>265</v>
      </c>
      <c r="D1480" t="s">
        <v>832</v>
      </c>
      <c r="E1480" t="s">
        <v>93</v>
      </c>
      <c r="F1480">
        <v>40700</v>
      </c>
      <c r="G1480" t="s">
        <v>911</v>
      </c>
      <c r="I1480" t="s">
        <v>846</v>
      </c>
      <c r="J1480">
        <v>2026</v>
      </c>
      <c r="K1480">
        <v>7</v>
      </c>
      <c r="L1480" t="s">
        <v>94</v>
      </c>
      <c r="M1480">
        <v>109</v>
      </c>
      <c r="N1480">
        <v>1</v>
      </c>
      <c r="O1480">
        <v>109</v>
      </c>
      <c r="P1480" t="s">
        <v>831</v>
      </c>
      <c r="Q1480">
        <v>1</v>
      </c>
    </row>
    <row r="1481" spans="1:17" x14ac:dyDescent="0.25">
      <c r="A1481" t="s">
        <v>2610</v>
      </c>
      <c r="B1481" t="s">
        <v>278</v>
      </c>
      <c r="C1481" t="s">
        <v>265</v>
      </c>
      <c r="D1481" t="s">
        <v>832</v>
      </c>
      <c r="E1481" t="s">
        <v>104</v>
      </c>
      <c r="F1481">
        <v>40700</v>
      </c>
      <c r="G1481" t="s">
        <v>911</v>
      </c>
      <c r="I1481" t="s">
        <v>245</v>
      </c>
      <c r="J1481">
        <v>2026</v>
      </c>
      <c r="K1481">
        <v>7</v>
      </c>
      <c r="L1481" t="s">
        <v>94</v>
      </c>
      <c r="M1481">
        <v>413</v>
      </c>
      <c r="N1481">
        <v>1</v>
      </c>
      <c r="O1481">
        <v>413</v>
      </c>
      <c r="P1481" t="s">
        <v>831</v>
      </c>
      <c r="Q1481">
        <v>1</v>
      </c>
    </row>
    <row r="1482" spans="1:17" x14ac:dyDescent="0.25">
      <c r="A1482" t="s">
        <v>2610</v>
      </c>
      <c r="B1482" t="s">
        <v>278</v>
      </c>
      <c r="C1482" t="s">
        <v>265</v>
      </c>
      <c r="D1482" t="s">
        <v>832</v>
      </c>
      <c r="E1482" t="s">
        <v>104</v>
      </c>
      <c r="F1482">
        <v>40700</v>
      </c>
      <c r="G1482" t="s">
        <v>911</v>
      </c>
      <c r="I1482" t="s">
        <v>246</v>
      </c>
      <c r="J1482">
        <v>2026</v>
      </c>
      <c r="K1482">
        <v>7</v>
      </c>
      <c r="L1482" t="s">
        <v>94</v>
      </c>
      <c r="M1482">
        <v>457</v>
      </c>
      <c r="N1482">
        <v>1</v>
      </c>
      <c r="O1482">
        <v>457</v>
      </c>
      <c r="P1482" t="s">
        <v>831</v>
      </c>
      <c r="Q1482">
        <v>0</v>
      </c>
    </row>
    <row r="1483" spans="1:17" x14ac:dyDescent="0.25">
      <c r="A1483" t="s">
        <v>2610</v>
      </c>
      <c r="B1483" t="s">
        <v>278</v>
      </c>
      <c r="C1483" t="s">
        <v>265</v>
      </c>
      <c r="D1483" t="s">
        <v>832</v>
      </c>
      <c r="E1483" t="s">
        <v>102</v>
      </c>
      <c r="F1483">
        <v>40700</v>
      </c>
      <c r="G1483" t="s">
        <v>911</v>
      </c>
      <c r="I1483" t="s">
        <v>125</v>
      </c>
      <c r="J1483">
        <v>2026</v>
      </c>
      <c r="K1483">
        <v>7</v>
      </c>
      <c r="L1483" t="s">
        <v>94</v>
      </c>
      <c r="M1483">
        <v>852</v>
      </c>
      <c r="N1483">
        <v>1</v>
      </c>
      <c r="O1483">
        <v>852</v>
      </c>
      <c r="P1483" t="s">
        <v>831</v>
      </c>
      <c r="Q1483">
        <v>1</v>
      </c>
    </row>
    <row r="1484" spans="1:17" x14ac:dyDescent="0.25">
      <c r="A1484" t="s">
        <v>2610</v>
      </c>
      <c r="B1484" t="s">
        <v>278</v>
      </c>
      <c r="C1484" t="s">
        <v>265</v>
      </c>
      <c r="D1484" t="s">
        <v>832</v>
      </c>
      <c r="E1484" t="s">
        <v>102</v>
      </c>
      <c r="F1484">
        <v>40700</v>
      </c>
      <c r="G1484" t="s">
        <v>911</v>
      </c>
      <c r="I1484" t="s">
        <v>186</v>
      </c>
      <c r="J1484">
        <v>2026</v>
      </c>
      <c r="K1484">
        <v>7</v>
      </c>
      <c r="L1484" t="s">
        <v>94</v>
      </c>
      <c r="M1484">
        <v>5008</v>
      </c>
      <c r="N1484">
        <v>1</v>
      </c>
      <c r="O1484">
        <v>5008</v>
      </c>
      <c r="P1484" t="s">
        <v>831</v>
      </c>
      <c r="Q1484">
        <v>1</v>
      </c>
    </row>
    <row r="1485" spans="1:17" x14ac:dyDescent="0.25">
      <c r="A1485" t="s">
        <v>2610</v>
      </c>
      <c r="B1485" t="s">
        <v>278</v>
      </c>
      <c r="C1485" t="s">
        <v>265</v>
      </c>
      <c r="D1485" t="s">
        <v>832</v>
      </c>
      <c r="E1485" t="s">
        <v>93</v>
      </c>
      <c r="F1485">
        <v>40700</v>
      </c>
      <c r="G1485" t="s">
        <v>911</v>
      </c>
      <c r="I1485" t="s">
        <v>169</v>
      </c>
      <c r="J1485">
        <v>2026</v>
      </c>
      <c r="K1485">
        <v>7</v>
      </c>
      <c r="L1485" t="s">
        <v>94</v>
      </c>
      <c r="M1485">
        <v>274</v>
      </c>
      <c r="N1485">
        <v>1</v>
      </c>
      <c r="O1485">
        <v>274</v>
      </c>
      <c r="P1485" t="s">
        <v>831</v>
      </c>
      <c r="Q1485">
        <v>0</v>
      </c>
    </row>
    <row r="1486" spans="1:17" x14ac:dyDescent="0.25">
      <c r="A1486" t="s">
        <v>2610</v>
      </c>
      <c r="B1486" t="s">
        <v>278</v>
      </c>
      <c r="C1486" t="s">
        <v>265</v>
      </c>
      <c r="D1486" t="s">
        <v>832</v>
      </c>
      <c r="E1486" t="s">
        <v>93</v>
      </c>
      <c r="F1486">
        <v>40700</v>
      </c>
      <c r="G1486" t="s">
        <v>911</v>
      </c>
      <c r="I1486" t="s">
        <v>847</v>
      </c>
      <c r="J1486">
        <v>2026</v>
      </c>
      <c r="K1486">
        <v>7</v>
      </c>
      <c r="L1486" t="s">
        <v>94</v>
      </c>
      <c r="M1486">
        <v>174</v>
      </c>
      <c r="N1486">
        <v>1</v>
      </c>
      <c r="O1486">
        <v>174</v>
      </c>
      <c r="P1486" t="s">
        <v>831</v>
      </c>
      <c r="Q1486">
        <v>0</v>
      </c>
    </row>
    <row r="1487" spans="1:17" x14ac:dyDescent="0.25">
      <c r="A1487" t="s">
        <v>2610</v>
      </c>
      <c r="B1487" t="s">
        <v>278</v>
      </c>
      <c r="C1487" t="s">
        <v>265</v>
      </c>
      <c r="D1487" t="s">
        <v>832</v>
      </c>
      <c r="E1487" t="s">
        <v>104</v>
      </c>
      <c r="F1487">
        <v>40700</v>
      </c>
      <c r="G1487" t="s">
        <v>911</v>
      </c>
      <c r="I1487" t="s">
        <v>120</v>
      </c>
      <c r="J1487">
        <v>2026</v>
      </c>
      <c r="K1487">
        <v>7</v>
      </c>
      <c r="L1487" t="s">
        <v>94</v>
      </c>
      <c r="M1487">
        <v>174</v>
      </c>
      <c r="N1487">
        <v>1</v>
      </c>
      <c r="O1487">
        <v>174</v>
      </c>
      <c r="P1487" t="s">
        <v>831</v>
      </c>
      <c r="Q1487">
        <v>0</v>
      </c>
    </row>
    <row r="1488" spans="1:17" x14ac:dyDescent="0.25">
      <c r="A1488" t="s">
        <v>2610</v>
      </c>
      <c r="B1488" t="s">
        <v>863</v>
      </c>
      <c r="C1488" t="s">
        <v>265</v>
      </c>
      <c r="D1488" t="s">
        <v>832</v>
      </c>
      <c r="E1488" t="s">
        <v>104</v>
      </c>
      <c r="F1488">
        <v>40700</v>
      </c>
      <c r="G1488" t="s">
        <v>911</v>
      </c>
      <c r="I1488" t="s">
        <v>245</v>
      </c>
      <c r="J1488">
        <v>2026</v>
      </c>
      <c r="K1488">
        <v>7</v>
      </c>
      <c r="L1488" t="s">
        <v>94</v>
      </c>
      <c r="M1488">
        <v>65</v>
      </c>
      <c r="N1488">
        <v>1</v>
      </c>
      <c r="O1488">
        <v>65</v>
      </c>
      <c r="P1488" t="s">
        <v>831</v>
      </c>
      <c r="Q1488">
        <v>1</v>
      </c>
    </row>
    <row r="1489" spans="1:17" x14ac:dyDescent="0.25">
      <c r="A1489" t="s">
        <v>2610</v>
      </c>
      <c r="B1489" t="s">
        <v>863</v>
      </c>
      <c r="C1489" t="s">
        <v>265</v>
      </c>
      <c r="D1489" t="s">
        <v>832</v>
      </c>
      <c r="E1489" t="s">
        <v>104</v>
      </c>
      <c r="F1489">
        <v>40700</v>
      </c>
      <c r="G1489" t="s">
        <v>911</v>
      </c>
      <c r="I1489" t="s">
        <v>246</v>
      </c>
      <c r="J1489">
        <v>2026</v>
      </c>
      <c r="K1489">
        <v>7</v>
      </c>
      <c r="L1489" t="s">
        <v>94</v>
      </c>
      <c r="M1489">
        <v>457</v>
      </c>
      <c r="N1489">
        <v>1</v>
      </c>
      <c r="O1489">
        <v>457</v>
      </c>
      <c r="P1489" t="s">
        <v>831</v>
      </c>
      <c r="Q1489">
        <v>0</v>
      </c>
    </row>
    <row r="1490" spans="1:17" x14ac:dyDescent="0.25">
      <c r="A1490" t="s">
        <v>2610</v>
      </c>
      <c r="B1490" t="s">
        <v>863</v>
      </c>
      <c r="C1490" t="s">
        <v>265</v>
      </c>
      <c r="D1490" t="s">
        <v>832</v>
      </c>
      <c r="E1490" t="s">
        <v>102</v>
      </c>
      <c r="F1490">
        <v>40700</v>
      </c>
      <c r="G1490" t="s">
        <v>911</v>
      </c>
      <c r="I1490" t="s">
        <v>186</v>
      </c>
      <c r="J1490">
        <v>2026</v>
      </c>
      <c r="K1490">
        <v>7</v>
      </c>
      <c r="L1490" t="s">
        <v>94</v>
      </c>
      <c r="M1490">
        <v>2359</v>
      </c>
      <c r="N1490">
        <v>1</v>
      </c>
      <c r="O1490">
        <v>2359</v>
      </c>
      <c r="P1490" t="s">
        <v>831</v>
      </c>
      <c r="Q1490">
        <v>1</v>
      </c>
    </row>
    <row r="1491" spans="1:17" x14ac:dyDescent="0.25">
      <c r="A1491" t="s">
        <v>2610</v>
      </c>
      <c r="B1491" t="s">
        <v>863</v>
      </c>
      <c r="C1491" t="s">
        <v>265</v>
      </c>
      <c r="D1491" t="s">
        <v>832</v>
      </c>
      <c r="E1491" t="s">
        <v>104</v>
      </c>
      <c r="F1491">
        <v>40700</v>
      </c>
      <c r="G1491" t="s">
        <v>911</v>
      </c>
      <c r="I1491" t="s">
        <v>120</v>
      </c>
      <c r="J1491">
        <v>2026</v>
      </c>
      <c r="K1491">
        <v>7</v>
      </c>
      <c r="L1491" t="s">
        <v>94</v>
      </c>
      <c r="M1491">
        <v>348</v>
      </c>
      <c r="N1491">
        <v>1</v>
      </c>
      <c r="O1491">
        <v>348</v>
      </c>
      <c r="P1491" t="s">
        <v>831</v>
      </c>
      <c r="Q1491">
        <v>0</v>
      </c>
    </row>
    <row r="1492" spans="1:17" x14ac:dyDescent="0.25">
      <c r="A1492" t="s">
        <v>2610</v>
      </c>
      <c r="B1492" t="s">
        <v>279</v>
      </c>
      <c r="C1492" t="s">
        <v>265</v>
      </c>
      <c r="D1492" t="s">
        <v>832</v>
      </c>
      <c r="E1492" t="s">
        <v>93</v>
      </c>
      <c r="F1492">
        <v>40700</v>
      </c>
      <c r="G1492" t="s">
        <v>911</v>
      </c>
      <c r="I1492" t="s">
        <v>851</v>
      </c>
      <c r="J1492">
        <v>2026</v>
      </c>
      <c r="K1492">
        <v>7</v>
      </c>
      <c r="L1492" t="s">
        <v>94</v>
      </c>
      <c r="M1492">
        <v>1553</v>
      </c>
      <c r="N1492">
        <v>1</v>
      </c>
      <c r="O1492">
        <v>1553</v>
      </c>
      <c r="P1492" t="s">
        <v>831</v>
      </c>
      <c r="Q1492">
        <v>0</v>
      </c>
    </row>
    <row r="1493" spans="1:17" x14ac:dyDescent="0.25">
      <c r="A1493" t="s">
        <v>2610</v>
      </c>
      <c r="B1493" t="s">
        <v>279</v>
      </c>
      <c r="C1493" t="s">
        <v>265</v>
      </c>
      <c r="D1493" t="s">
        <v>832</v>
      </c>
      <c r="E1493" t="s">
        <v>93</v>
      </c>
      <c r="F1493">
        <v>40700</v>
      </c>
      <c r="G1493" t="s">
        <v>911</v>
      </c>
      <c r="I1493" t="s">
        <v>852</v>
      </c>
      <c r="J1493">
        <v>2026</v>
      </c>
      <c r="K1493">
        <v>7</v>
      </c>
      <c r="L1493" t="s">
        <v>94</v>
      </c>
      <c r="M1493">
        <v>347</v>
      </c>
      <c r="N1493">
        <v>1</v>
      </c>
      <c r="O1493">
        <v>347</v>
      </c>
      <c r="P1493" t="s">
        <v>831</v>
      </c>
      <c r="Q1493">
        <v>0</v>
      </c>
    </row>
    <row r="1494" spans="1:17" x14ac:dyDescent="0.25">
      <c r="A1494" t="s">
        <v>2610</v>
      </c>
      <c r="B1494" t="s">
        <v>279</v>
      </c>
      <c r="C1494" t="s">
        <v>265</v>
      </c>
      <c r="D1494" t="s">
        <v>832</v>
      </c>
      <c r="E1494" t="s">
        <v>93</v>
      </c>
      <c r="F1494">
        <v>40700</v>
      </c>
      <c r="G1494" t="s">
        <v>911</v>
      </c>
      <c r="I1494" t="s">
        <v>849</v>
      </c>
      <c r="J1494">
        <v>2026</v>
      </c>
      <c r="K1494">
        <v>7</v>
      </c>
      <c r="L1494" t="s">
        <v>94</v>
      </c>
      <c r="M1494">
        <v>100</v>
      </c>
      <c r="N1494">
        <v>1</v>
      </c>
      <c r="O1494">
        <v>100</v>
      </c>
      <c r="P1494" t="s">
        <v>831</v>
      </c>
      <c r="Q1494">
        <v>0</v>
      </c>
    </row>
    <row r="1495" spans="1:17" x14ac:dyDescent="0.25">
      <c r="A1495" t="s">
        <v>2610</v>
      </c>
      <c r="B1495" t="s">
        <v>279</v>
      </c>
      <c r="C1495" t="s">
        <v>265</v>
      </c>
      <c r="D1495" t="s">
        <v>832</v>
      </c>
      <c r="E1495" t="s">
        <v>93</v>
      </c>
      <c r="F1495">
        <v>40700</v>
      </c>
      <c r="G1495" t="s">
        <v>911</v>
      </c>
      <c r="I1495" t="s">
        <v>846</v>
      </c>
      <c r="J1495">
        <v>2026</v>
      </c>
      <c r="K1495">
        <v>7</v>
      </c>
      <c r="L1495" t="s">
        <v>94</v>
      </c>
      <c r="M1495">
        <v>413</v>
      </c>
      <c r="N1495">
        <v>1</v>
      </c>
      <c r="O1495">
        <v>413</v>
      </c>
      <c r="P1495" t="s">
        <v>831</v>
      </c>
      <c r="Q1495">
        <v>1</v>
      </c>
    </row>
    <row r="1496" spans="1:17" x14ac:dyDescent="0.25">
      <c r="A1496" t="s">
        <v>2610</v>
      </c>
      <c r="B1496" t="s">
        <v>279</v>
      </c>
      <c r="C1496" t="s">
        <v>265</v>
      </c>
      <c r="D1496" t="s">
        <v>832</v>
      </c>
      <c r="E1496" t="s">
        <v>93</v>
      </c>
      <c r="F1496">
        <v>40700</v>
      </c>
      <c r="G1496" t="s">
        <v>911</v>
      </c>
      <c r="I1496" t="s">
        <v>840</v>
      </c>
      <c r="J1496">
        <v>2026</v>
      </c>
      <c r="K1496">
        <v>7</v>
      </c>
      <c r="L1496" t="s">
        <v>94</v>
      </c>
      <c r="M1496">
        <v>305</v>
      </c>
      <c r="N1496">
        <v>1</v>
      </c>
      <c r="O1496">
        <v>305</v>
      </c>
      <c r="P1496" t="s">
        <v>831</v>
      </c>
      <c r="Q1496">
        <v>0</v>
      </c>
    </row>
    <row r="1497" spans="1:17" x14ac:dyDescent="0.25">
      <c r="A1497" t="s">
        <v>2610</v>
      </c>
      <c r="B1497" t="s">
        <v>279</v>
      </c>
      <c r="C1497" t="s">
        <v>265</v>
      </c>
      <c r="D1497" t="s">
        <v>832</v>
      </c>
      <c r="E1497" t="s">
        <v>104</v>
      </c>
      <c r="F1497">
        <v>40700</v>
      </c>
      <c r="G1497" t="s">
        <v>911</v>
      </c>
      <c r="I1497" t="s">
        <v>245</v>
      </c>
      <c r="J1497">
        <v>2026</v>
      </c>
      <c r="K1497">
        <v>7</v>
      </c>
      <c r="L1497" t="s">
        <v>94</v>
      </c>
      <c r="M1497">
        <v>65</v>
      </c>
      <c r="N1497">
        <v>1</v>
      </c>
      <c r="O1497">
        <v>65</v>
      </c>
      <c r="P1497" t="s">
        <v>831</v>
      </c>
      <c r="Q1497">
        <v>1</v>
      </c>
    </row>
    <row r="1498" spans="1:17" x14ac:dyDescent="0.25">
      <c r="A1498" t="s">
        <v>2610</v>
      </c>
      <c r="B1498" t="s">
        <v>279</v>
      </c>
      <c r="C1498" t="s">
        <v>265</v>
      </c>
      <c r="D1498" t="s">
        <v>832</v>
      </c>
      <c r="E1498" t="s">
        <v>104</v>
      </c>
      <c r="F1498">
        <v>40700</v>
      </c>
      <c r="G1498" t="s">
        <v>911</v>
      </c>
      <c r="I1498" t="s">
        <v>246</v>
      </c>
      <c r="J1498">
        <v>2026</v>
      </c>
      <c r="K1498">
        <v>7</v>
      </c>
      <c r="L1498" t="s">
        <v>94</v>
      </c>
      <c r="M1498">
        <v>457</v>
      </c>
      <c r="N1498">
        <v>1</v>
      </c>
      <c r="O1498">
        <v>457</v>
      </c>
      <c r="P1498" t="s">
        <v>831</v>
      </c>
      <c r="Q1498">
        <v>0</v>
      </c>
    </row>
    <row r="1499" spans="1:17" x14ac:dyDescent="0.25">
      <c r="A1499" t="s">
        <v>2610</v>
      </c>
      <c r="B1499" t="s">
        <v>279</v>
      </c>
      <c r="C1499" t="s">
        <v>265</v>
      </c>
      <c r="D1499" t="s">
        <v>832</v>
      </c>
      <c r="E1499" t="s">
        <v>102</v>
      </c>
      <c r="F1499">
        <v>40700</v>
      </c>
      <c r="G1499" t="s">
        <v>911</v>
      </c>
      <c r="I1499" t="s">
        <v>125</v>
      </c>
      <c r="J1499">
        <v>2026</v>
      </c>
      <c r="K1499">
        <v>7</v>
      </c>
      <c r="L1499" t="s">
        <v>94</v>
      </c>
      <c r="M1499">
        <v>614</v>
      </c>
      <c r="N1499">
        <v>1</v>
      </c>
      <c r="O1499">
        <v>614</v>
      </c>
      <c r="P1499" t="s">
        <v>831</v>
      </c>
      <c r="Q1499">
        <v>1</v>
      </c>
    </row>
    <row r="1500" spans="1:17" x14ac:dyDescent="0.25">
      <c r="A1500" t="s">
        <v>2610</v>
      </c>
      <c r="B1500" t="s">
        <v>279</v>
      </c>
      <c r="C1500" t="s">
        <v>265</v>
      </c>
      <c r="D1500" t="s">
        <v>832</v>
      </c>
      <c r="E1500" t="s">
        <v>102</v>
      </c>
      <c r="F1500">
        <v>40700</v>
      </c>
      <c r="G1500" t="s">
        <v>911</v>
      </c>
      <c r="I1500" t="s">
        <v>186</v>
      </c>
      <c r="J1500">
        <v>2026</v>
      </c>
      <c r="K1500">
        <v>7</v>
      </c>
      <c r="L1500" t="s">
        <v>94</v>
      </c>
      <c r="M1500">
        <v>18807</v>
      </c>
      <c r="N1500">
        <v>1</v>
      </c>
      <c r="O1500">
        <v>18807</v>
      </c>
      <c r="P1500" t="s">
        <v>831</v>
      </c>
      <c r="Q1500">
        <v>1</v>
      </c>
    </row>
    <row r="1501" spans="1:17" x14ac:dyDescent="0.25">
      <c r="A1501" t="s">
        <v>2610</v>
      </c>
      <c r="B1501" t="s">
        <v>279</v>
      </c>
      <c r="C1501" t="s">
        <v>265</v>
      </c>
      <c r="D1501" t="s">
        <v>832</v>
      </c>
      <c r="E1501" t="s">
        <v>101</v>
      </c>
      <c r="F1501">
        <v>40700</v>
      </c>
      <c r="G1501" t="s">
        <v>911</v>
      </c>
      <c r="I1501" t="s">
        <v>269</v>
      </c>
      <c r="J1501">
        <v>2026</v>
      </c>
      <c r="K1501">
        <v>7</v>
      </c>
      <c r="L1501" t="s">
        <v>94</v>
      </c>
      <c r="M1501">
        <v>41268</v>
      </c>
      <c r="N1501">
        <v>1</v>
      </c>
      <c r="O1501">
        <v>41268</v>
      </c>
      <c r="P1501" t="s">
        <v>831</v>
      </c>
      <c r="Q1501">
        <v>1</v>
      </c>
    </row>
    <row r="1502" spans="1:17" x14ac:dyDescent="0.25">
      <c r="A1502" t="s">
        <v>2610</v>
      </c>
      <c r="B1502" t="s">
        <v>279</v>
      </c>
      <c r="C1502" t="s">
        <v>265</v>
      </c>
      <c r="D1502" t="s">
        <v>832</v>
      </c>
      <c r="E1502" t="s">
        <v>93</v>
      </c>
      <c r="F1502">
        <v>40700</v>
      </c>
      <c r="G1502" t="s">
        <v>911</v>
      </c>
      <c r="I1502" t="s">
        <v>850</v>
      </c>
      <c r="J1502">
        <v>2026</v>
      </c>
      <c r="K1502">
        <v>7</v>
      </c>
      <c r="L1502" t="s">
        <v>94</v>
      </c>
      <c r="M1502">
        <v>191</v>
      </c>
      <c r="N1502">
        <v>1</v>
      </c>
      <c r="O1502">
        <v>191</v>
      </c>
      <c r="P1502" t="s">
        <v>831</v>
      </c>
      <c r="Q1502">
        <v>0</v>
      </c>
    </row>
    <row r="1503" spans="1:17" x14ac:dyDescent="0.25">
      <c r="A1503" t="s">
        <v>2610</v>
      </c>
      <c r="B1503" t="s">
        <v>279</v>
      </c>
      <c r="C1503" t="s">
        <v>265</v>
      </c>
      <c r="D1503" t="s">
        <v>832</v>
      </c>
      <c r="E1503" t="s">
        <v>93</v>
      </c>
      <c r="F1503">
        <v>40700</v>
      </c>
      <c r="G1503" t="s">
        <v>911</v>
      </c>
      <c r="I1503" t="s">
        <v>862</v>
      </c>
      <c r="J1503">
        <v>2026</v>
      </c>
      <c r="K1503">
        <v>7</v>
      </c>
      <c r="L1503" t="s">
        <v>94</v>
      </c>
      <c r="M1503">
        <v>517</v>
      </c>
      <c r="N1503">
        <v>1</v>
      </c>
      <c r="O1503">
        <v>517</v>
      </c>
      <c r="P1503" t="s">
        <v>831</v>
      </c>
      <c r="Q1503">
        <v>0</v>
      </c>
    </row>
    <row r="1504" spans="1:17" x14ac:dyDescent="0.25">
      <c r="A1504" t="s">
        <v>2610</v>
      </c>
      <c r="B1504" t="s">
        <v>279</v>
      </c>
      <c r="C1504" t="s">
        <v>265</v>
      </c>
      <c r="D1504" t="s">
        <v>832</v>
      </c>
      <c r="E1504" t="s">
        <v>104</v>
      </c>
      <c r="F1504">
        <v>40700</v>
      </c>
      <c r="G1504" t="s">
        <v>911</v>
      </c>
      <c r="I1504" t="s">
        <v>857</v>
      </c>
      <c r="J1504">
        <v>2026</v>
      </c>
      <c r="K1504">
        <v>7</v>
      </c>
      <c r="L1504" t="s">
        <v>94</v>
      </c>
      <c r="M1504">
        <v>122</v>
      </c>
      <c r="N1504">
        <v>1</v>
      </c>
      <c r="O1504">
        <v>122</v>
      </c>
      <c r="P1504" t="s">
        <v>831</v>
      </c>
      <c r="Q1504">
        <v>0</v>
      </c>
    </row>
    <row r="1505" spans="1:17" x14ac:dyDescent="0.25">
      <c r="A1505" t="s">
        <v>2610</v>
      </c>
      <c r="B1505" t="s">
        <v>279</v>
      </c>
      <c r="C1505" t="s">
        <v>265</v>
      </c>
      <c r="D1505" t="s">
        <v>832</v>
      </c>
      <c r="E1505" t="s">
        <v>93</v>
      </c>
      <c r="F1505">
        <v>40700</v>
      </c>
      <c r="G1505" t="s">
        <v>911</v>
      </c>
      <c r="I1505" t="s">
        <v>847</v>
      </c>
      <c r="J1505">
        <v>2026</v>
      </c>
      <c r="K1505">
        <v>7</v>
      </c>
      <c r="L1505" t="s">
        <v>94</v>
      </c>
      <c r="M1505">
        <v>592</v>
      </c>
      <c r="N1505">
        <v>1</v>
      </c>
      <c r="O1505">
        <v>592</v>
      </c>
      <c r="P1505" t="s">
        <v>831</v>
      </c>
      <c r="Q1505">
        <v>0</v>
      </c>
    </row>
    <row r="1506" spans="1:17" x14ac:dyDescent="0.25">
      <c r="A1506" t="s">
        <v>2610</v>
      </c>
      <c r="B1506" t="s">
        <v>279</v>
      </c>
      <c r="C1506" t="s">
        <v>265</v>
      </c>
      <c r="D1506" t="s">
        <v>832</v>
      </c>
      <c r="E1506" t="s">
        <v>104</v>
      </c>
      <c r="F1506">
        <v>40700</v>
      </c>
      <c r="G1506" t="s">
        <v>911</v>
      </c>
      <c r="I1506" t="s">
        <v>120</v>
      </c>
      <c r="J1506">
        <v>2026</v>
      </c>
      <c r="K1506">
        <v>7</v>
      </c>
      <c r="L1506" t="s">
        <v>94</v>
      </c>
      <c r="M1506">
        <v>1218</v>
      </c>
      <c r="N1506">
        <v>1</v>
      </c>
      <c r="O1506">
        <v>1218</v>
      </c>
      <c r="P1506" t="s">
        <v>831</v>
      </c>
      <c r="Q1506">
        <v>0</v>
      </c>
    </row>
    <row r="1507" spans="1:17" x14ac:dyDescent="0.25">
      <c r="A1507" t="s">
        <v>2610</v>
      </c>
      <c r="B1507" t="s">
        <v>740</v>
      </c>
      <c r="C1507" t="s">
        <v>265</v>
      </c>
      <c r="D1507" t="s">
        <v>832</v>
      </c>
      <c r="E1507" t="s">
        <v>93</v>
      </c>
      <c r="F1507">
        <v>40700</v>
      </c>
      <c r="G1507" t="s">
        <v>911</v>
      </c>
      <c r="I1507" t="s">
        <v>849</v>
      </c>
      <c r="J1507">
        <v>2026</v>
      </c>
      <c r="K1507">
        <v>7</v>
      </c>
      <c r="L1507" t="s">
        <v>94</v>
      </c>
      <c r="M1507">
        <v>100</v>
      </c>
      <c r="N1507">
        <v>1</v>
      </c>
      <c r="O1507">
        <v>100</v>
      </c>
      <c r="P1507" t="s">
        <v>831</v>
      </c>
      <c r="Q1507">
        <v>0</v>
      </c>
    </row>
    <row r="1508" spans="1:17" x14ac:dyDescent="0.25">
      <c r="A1508" t="s">
        <v>2610</v>
      </c>
      <c r="B1508" t="s">
        <v>740</v>
      </c>
      <c r="C1508" t="s">
        <v>265</v>
      </c>
      <c r="D1508" t="s">
        <v>832</v>
      </c>
      <c r="E1508" t="s">
        <v>93</v>
      </c>
      <c r="F1508">
        <v>40700</v>
      </c>
      <c r="G1508" t="s">
        <v>911</v>
      </c>
      <c r="I1508" t="s">
        <v>846</v>
      </c>
      <c r="J1508">
        <v>2026</v>
      </c>
      <c r="K1508">
        <v>7</v>
      </c>
      <c r="L1508" t="s">
        <v>94</v>
      </c>
      <c r="M1508">
        <v>152</v>
      </c>
      <c r="N1508">
        <v>1</v>
      </c>
      <c r="O1508">
        <v>152</v>
      </c>
      <c r="P1508" t="s">
        <v>831</v>
      </c>
      <c r="Q1508">
        <v>1</v>
      </c>
    </row>
    <row r="1509" spans="1:17" x14ac:dyDescent="0.25">
      <c r="A1509" t="s">
        <v>2610</v>
      </c>
      <c r="B1509" t="s">
        <v>740</v>
      </c>
      <c r="C1509" t="s">
        <v>265</v>
      </c>
      <c r="D1509" t="s">
        <v>832</v>
      </c>
      <c r="E1509" t="s">
        <v>93</v>
      </c>
      <c r="F1509">
        <v>40700</v>
      </c>
      <c r="G1509" t="s">
        <v>911</v>
      </c>
      <c r="I1509" t="s">
        <v>840</v>
      </c>
      <c r="J1509">
        <v>2026</v>
      </c>
      <c r="K1509">
        <v>7</v>
      </c>
      <c r="L1509" t="s">
        <v>94</v>
      </c>
      <c r="M1509">
        <v>305</v>
      </c>
      <c r="N1509">
        <v>1</v>
      </c>
      <c r="O1509">
        <v>305</v>
      </c>
      <c r="P1509" t="s">
        <v>831</v>
      </c>
      <c r="Q1509">
        <v>0</v>
      </c>
    </row>
    <row r="1510" spans="1:17" x14ac:dyDescent="0.25">
      <c r="A1510" t="s">
        <v>2610</v>
      </c>
      <c r="B1510" t="s">
        <v>740</v>
      </c>
      <c r="C1510" t="s">
        <v>265</v>
      </c>
      <c r="D1510" t="s">
        <v>832</v>
      </c>
      <c r="E1510" t="s">
        <v>104</v>
      </c>
      <c r="F1510">
        <v>40700</v>
      </c>
      <c r="G1510" t="s">
        <v>911</v>
      </c>
      <c r="I1510" t="s">
        <v>245</v>
      </c>
      <c r="J1510">
        <v>2026</v>
      </c>
      <c r="K1510">
        <v>7</v>
      </c>
      <c r="L1510" t="s">
        <v>94</v>
      </c>
      <c r="M1510">
        <v>65</v>
      </c>
      <c r="N1510">
        <v>1</v>
      </c>
      <c r="O1510">
        <v>65</v>
      </c>
      <c r="P1510" t="s">
        <v>831</v>
      </c>
      <c r="Q1510">
        <v>1</v>
      </c>
    </row>
    <row r="1511" spans="1:17" x14ac:dyDescent="0.25">
      <c r="A1511" t="s">
        <v>2610</v>
      </c>
      <c r="B1511" t="s">
        <v>740</v>
      </c>
      <c r="C1511" t="s">
        <v>265</v>
      </c>
      <c r="D1511" t="s">
        <v>832</v>
      </c>
      <c r="E1511" t="s">
        <v>104</v>
      </c>
      <c r="F1511">
        <v>40700</v>
      </c>
      <c r="G1511" t="s">
        <v>911</v>
      </c>
      <c r="I1511" t="s">
        <v>246</v>
      </c>
      <c r="J1511">
        <v>2026</v>
      </c>
      <c r="K1511">
        <v>7</v>
      </c>
      <c r="L1511" t="s">
        <v>94</v>
      </c>
      <c r="M1511">
        <v>457</v>
      </c>
      <c r="N1511">
        <v>1</v>
      </c>
      <c r="O1511">
        <v>457</v>
      </c>
      <c r="P1511" t="s">
        <v>831</v>
      </c>
      <c r="Q1511">
        <v>0</v>
      </c>
    </row>
    <row r="1512" spans="1:17" x14ac:dyDescent="0.25">
      <c r="A1512" t="s">
        <v>2610</v>
      </c>
      <c r="B1512" t="s">
        <v>740</v>
      </c>
      <c r="C1512" t="s">
        <v>265</v>
      </c>
      <c r="D1512" t="s">
        <v>832</v>
      </c>
      <c r="E1512" t="s">
        <v>93</v>
      </c>
      <c r="F1512">
        <v>40700</v>
      </c>
      <c r="G1512" t="s">
        <v>911</v>
      </c>
      <c r="I1512" t="s">
        <v>860</v>
      </c>
      <c r="J1512">
        <v>2026</v>
      </c>
      <c r="K1512">
        <v>7</v>
      </c>
      <c r="L1512" t="s">
        <v>94</v>
      </c>
      <c r="M1512">
        <v>96</v>
      </c>
      <c r="N1512">
        <v>1</v>
      </c>
      <c r="O1512">
        <v>96</v>
      </c>
      <c r="P1512" t="s">
        <v>831</v>
      </c>
      <c r="Q1512">
        <v>0</v>
      </c>
    </row>
    <row r="1513" spans="1:17" x14ac:dyDescent="0.25">
      <c r="A1513" t="s">
        <v>2610</v>
      </c>
      <c r="B1513" t="s">
        <v>740</v>
      </c>
      <c r="C1513" t="s">
        <v>265</v>
      </c>
      <c r="D1513" t="s">
        <v>832</v>
      </c>
      <c r="E1513" t="s">
        <v>102</v>
      </c>
      <c r="F1513">
        <v>40700</v>
      </c>
      <c r="G1513" t="s">
        <v>911</v>
      </c>
      <c r="I1513" t="s">
        <v>186</v>
      </c>
      <c r="J1513">
        <v>2026</v>
      </c>
      <c r="K1513">
        <v>7</v>
      </c>
      <c r="L1513" t="s">
        <v>94</v>
      </c>
      <c r="M1513">
        <v>2463</v>
      </c>
      <c r="N1513">
        <v>1</v>
      </c>
      <c r="O1513">
        <v>2463</v>
      </c>
      <c r="P1513" t="s">
        <v>831</v>
      </c>
      <c r="Q1513">
        <v>1</v>
      </c>
    </row>
    <row r="1514" spans="1:17" x14ac:dyDescent="0.25">
      <c r="A1514" t="s">
        <v>2610</v>
      </c>
      <c r="B1514" t="s">
        <v>740</v>
      </c>
      <c r="C1514" t="s">
        <v>265</v>
      </c>
      <c r="D1514" t="s">
        <v>832</v>
      </c>
      <c r="E1514" t="s">
        <v>93</v>
      </c>
      <c r="F1514">
        <v>40700</v>
      </c>
      <c r="G1514" t="s">
        <v>911</v>
      </c>
      <c r="I1514" t="s">
        <v>169</v>
      </c>
      <c r="J1514">
        <v>2026</v>
      </c>
      <c r="K1514">
        <v>7</v>
      </c>
      <c r="L1514" t="s">
        <v>94</v>
      </c>
      <c r="M1514">
        <v>640</v>
      </c>
      <c r="N1514">
        <v>1</v>
      </c>
      <c r="O1514">
        <v>640</v>
      </c>
      <c r="P1514" t="s">
        <v>831</v>
      </c>
      <c r="Q1514">
        <v>0</v>
      </c>
    </row>
    <row r="1515" spans="1:17" x14ac:dyDescent="0.25">
      <c r="A1515" t="s">
        <v>2610</v>
      </c>
      <c r="B1515" t="s">
        <v>740</v>
      </c>
      <c r="C1515" t="s">
        <v>265</v>
      </c>
      <c r="D1515" t="s">
        <v>832</v>
      </c>
      <c r="E1515" t="s">
        <v>101</v>
      </c>
      <c r="F1515">
        <v>40700</v>
      </c>
      <c r="G1515" t="s">
        <v>911</v>
      </c>
      <c r="I1515" t="s">
        <v>269</v>
      </c>
      <c r="J1515">
        <v>2026</v>
      </c>
      <c r="K1515">
        <v>7</v>
      </c>
      <c r="L1515" t="s">
        <v>94</v>
      </c>
      <c r="M1515">
        <v>1509</v>
      </c>
      <c r="N1515">
        <v>1</v>
      </c>
      <c r="O1515">
        <v>1509</v>
      </c>
      <c r="P1515" t="s">
        <v>831</v>
      </c>
      <c r="Q1515">
        <v>1</v>
      </c>
    </row>
    <row r="1516" spans="1:17" x14ac:dyDescent="0.25">
      <c r="A1516" t="s">
        <v>2610</v>
      </c>
      <c r="B1516" t="s">
        <v>740</v>
      </c>
      <c r="C1516" t="s">
        <v>265</v>
      </c>
      <c r="D1516" t="s">
        <v>832</v>
      </c>
      <c r="E1516" t="s">
        <v>93</v>
      </c>
      <c r="F1516">
        <v>40700</v>
      </c>
      <c r="G1516" t="s">
        <v>911</v>
      </c>
      <c r="I1516" t="s">
        <v>861</v>
      </c>
      <c r="J1516">
        <v>2026</v>
      </c>
      <c r="K1516">
        <v>7</v>
      </c>
      <c r="L1516" t="s">
        <v>94</v>
      </c>
      <c r="M1516">
        <v>191</v>
      </c>
      <c r="N1516">
        <v>1</v>
      </c>
      <c r="O1516">
        <v>191</v>
      </c>
      <c r="P1516" t="s">
        <v>831</v>
      </c>
      <c r="Q1516">
        <v>0</v>
      </c>
    </row>
    <row r="1517" spans="1:17" x14ac:dyDescent="0.25">
      <c r="A1517" t="s">
        <v>2610</v>
      </c>
      <c r="B1517" t="s">
        <v>740</v>
      </c>
      <c r="C1517" t="s">
        <v>265</v>
      </c>
      <c r="D1517" t="s">
        <v>832</v>
      </c>
      <c r="E1517" t="s">
        <v>93</v>
      </c>
      <c r="F1517">
        <v>40700</v>
      </c>
      <c r="G1517" t="s">
        <v>911</v>
      </c>
      <c r="I1517" t="s">
        <v>847</v>
      </c>
      <c r="J1517">
        <v>2026</v>
      </c>
      <c r="K1517">
        <v>7</v>
      </c>
      <c r="L1517" t="s">
        <v>94</v>
      </c>
      <c r="M1517">
        <v>244</v>
      </c>
      <c r="N1517">
        <v>1</v>
      </c>
      <c r="O1517">
        <v>244</v>
      </c>
      <c r="P1517" t="s">
        <v>831</v>
      </c>
      <c r="Q1517">
        <v>0</v>
      </c>
    </row>
    <row r="1518" spans="1:17" x14ac:dyDescent="0.25">
      <c r="A1518" t="s">
        <v>2610</v>
      </c>
      <c r="B1518" t="s">
        <v>742</v>
      </c>
      <c r="C1518" t="s">
        <v>265</v>
      </c>
      <c r="D1518" t="s">
        <v>832</v>
      </c>
      <c r="E1518" t="s">
        <v>104</v>
      </c>
      <c r="F1518">
        <v>40700</v>
      </c>
      <c r="G1518" t="s">
        <v>911</v>
      </c>
      <c r="I1518" t="s">
        <v>245</v>
      </c>
      <c r="J1518">
        <v>2026</v>
      </c>
      <c r="K1518">
        <v>7</v>
      </c>
      <c r="L1518" t="s">
        <v>94</v>
      </c>
      <c r="M1518">
        <v>218</v>
      </c>
      <c r="N1518">
        <v>1</v>
      </c>
      <c r="O1518">
        <v>218</v>
      </c>
      <c r="P1518" t="s">
        <v>831</v>
      </c>
      <c r="Q1518">
        <v>1</v>
      </c>
    </row>
    <row r="1519" spans="1:17" x14ac:dyDescent="0.25">
      <c r="A1519" t="s">
        <v>2610</v>
      </c>
      <c r="B1519" t="s">
        <v>742</v>
      </c>
      <c r="C1519" t="s">
        <v>265</v>
      </c>
      <c r="D1519" t="s">
        <v>832</v>
      </c>
      <c r="E1519" t="s">
        <v>104</v>
      </c>
      <c r="F1519">
        <v>40700</v>
      </c>
      <c r="G1519" t="s">
        <v>911</v>
      </c>
      <c r="I1519" t="s">
        <v>246</v>
      </c>
      <c r="J1519">
        <v>2026</v>
      </c>
      <c r="K1519">
        <v>7</v>
      </c>
      <c r="L1519" t="s">
        <v>94</v>
      </c>
      <c r="M1519">
        <v>457</v>
      </c>
      <c r="N1519">
        <v>1</v>
      </c>
      <c r="O1519">
        <v>457</v>
      </c>
      <c r="P1519" t="s">
        <v>831</v>
      </c>
      <c r="Q1519">
        <v>0</v>
      </c>
    </row>
    <row r="1520" spans="1:17" x14ac:dyDescent="0.25">
      <c r="A1520" t="s">
        <v>2610</v>
      </c>
      <c r="B1520" t="s">
        <v>742</v>
      </c>
      <c r="C1520" t="s">
        <v>265</v>
      </c>
      <c r="D1520" t="s">
        <v>832</v>
      </c>
      <c r="E1520" t="s">
        <v>102</v>
      </c>
      <c r="F1520">
        <v>40700</v>
      </c>
      <c r="G1520" t="s">
        <v>911</v>
      </c>
      <c r="I1520" t="s">
        <v>125</v>
      </c>
      <c r="J1520">
        <v>2026</v>
      </c>
      <c r="K1520">
        <v>7</v>
      </c>
      <c r="L1520" t="s">
        <v>94</v>
      </c>
      <c r="M1520">
        <v>420</v>
      </c>
      <c r="N1520">
        <v>1</v>
      </c>
      <c r="O1520">
        <v>420</v>
      </c>
      <c r="P1520" t="s">
        <v>831</v>
      </c>
      <c r="Q1520">
        <v>1</v>
      </c>
    </row>
    <row r="1521" spans="1:17" x14ac:dyDescent="0.25">
      <c r="A1521" t="s">
        <v>2610</v>
      </c>
      <c r="B1521" t="s">
        <v>744</v>
      </c>
      <c r="C1521" t="s">
        <v>265</v>
      </c>
      <c r="D1521" t="s">
        <v>832</v>
      </c>
      <c r="E1521" t="s">
        <v>104</v>
      </c>
      <c r="F1521">
        <v>40700</v>
      </c>
      <c r="G1521" t="s">
        <v>911</v>
      </c>
      <c r="I1521" t="s">
        <v>245</v>
      </c>
      <c r="J1521">
        <v>2026</v>
      </c>
      <c r="K1521">
        <v>7</v>
      </c>
      <c r="L1521" t="s">
        <v>94</v>
      </c>
      <c r="M1521">
        <v>1480</v>
      </c>
      <c r="N1521">
        <v>1</v>
      </c>
      <c r="O1521">
        <v>1480</v>
      </c>
      <c r="P1521" t="s">
        <v>831</v>
      </c>
      <c r="Q1521">
        <v>1</v>
      </c>
    </row>
    <row r="1522" spans="1:17" x14ac:dyDescent="0.25">
      <c r="A1522" t="s">
        <v>2610</v>
      </c>
      <c r="B1522" t="s">
        <v>744</v>
      </c>
      <c r="C1522" t="s">
        <v>265</v>
      </c>
      <c r="D1522" t="s">
        <v>832</v>
      </c>
      <c r="E1522" t="s">
        <v>104</v>
      </c>
      <c r="F1522">
        <v>40700</v>
      </c>
      <c r="G1522" t="s">
        <v>911</v>
      </c>
      <c r="I1522" t="s">
        <v>246</v>
      </c>
      <c r="J1522">
        <v>2026</v>
      </c>
      <c r="K1522">
        <v>7</v>
      </c>
      <c r="L1522" t="s">
        <v>94</v>
      </c>
      <c r="M1522">
        <v>914</v>
      </c>
      <c r="N1522">
        <v>1</v>
      </c>
      <c r="O1522">
        <v>914</v>
      </c>
      <c r="P1522" t="s">
        <v>831</v>
      </c>
      <c r="Q1522">
        <v>0</v>
      </c>
    </row>
    <row r="1523" spans="1:17" x14ac:dyDescent="0.25">
      <c r="A1523" t="s">
        <v>2610</v>
      </c>
      <c r="B1523" t="s">
        <v>744</v>
      </c>
      <c r="C1523" t="s">
        <v>265</v>
      </c>
      <c r="D1523" t="s">
        <v>832</v>
      </c>
      <c r="E1523" t="s">
        <v>102</v>
      </c>
      <c r="F1523">
        <v>40700</v>
      </c>
      <c r="G1523" t="s">
        <v>911</v>
      </c>
      <c r="I1523" t="s">
        <v>125</v>
      </c>
      <c r="J1523">
        <v>2026</v>
      </c>
      <c r="K1523">
        <v>7</v>
      </c>
      <c r="L1523" t="s">
        <v>94</v>
      </c>
      <c r="M1523">
        <v>307</v>
      </c>
      <c r="N1523">
        <v>1</v>
      </c>
      <c r="O1523">
        <v>307</v>
      </c>
      <c r="P1523" t="s">
        <v>831</v>
      </c>
      <c r="Q1523">
        <v>1</v>
      </c>
    </row>
    <row r="1524" spans="1:17" x14ac:dyDescent="0.25">
      <c r="A1524" t="s">
        <v>2610</v>
      </c>
      <c r="B1524" t="s">
        <v>744</v>
      </c>
      <c r="C1524" t="s">
        <v>265</v>
      </c>
      <c r="D1524" t="s">
        <v>832</v>
      </c>
      <c r="E1524" t="s">
        <v>104</v>
      </c>
      <c r="F1524">
        <v>40700</v>
      </c>
      <c r="G1524" t="s">
        <v>911</v>
      </c>
      <c r="I1524" t="s">
        <v>120</v>
      </c>
      <c r="J1524">
        <v>2026</v>
      </c>
      <c r="K1524">
        <v>7</v>
      </c>
      <c r="L1524" t="s">
        <v>94</v>
      </c>
      <c r="M1524">
        <v>174</v>
      </c>
      <c r="N1524">
        <v>1</v>
      </c>
      <c r="O1524">
        <v>174</v>
      </c>
      <c r="P1524" t="s">
        <v>831</v>
      </c>
      <c r="Q1524">
        <v>0</v>
      </c>
    </row>
    <row r="1525" spans="1:17" x14ac:dyDescent="0.25">
      <c r="A1525" t="s">
        <v>2610</v>
      </c>
      <c r="B1525" t="s">
        <v>865</v>
      </c>
      <c r="C1525" t="s">
        <v>265</v>
      </c>
      <c r="D1525" t="s">
        <v>832</v>
      </c>
      <c r="E1525" t="s">
        <v>104</v>
      </c>
      <c r="F1525">
        <v>40700</v>
      </c>
      <c r="G1525" t="s">
        <v>911</v>
      </c>
      <c r="I1525" t="s">
        <v>245</v>
      </c>
      <c r="J1525">
        <v>2026</v>
      </c>
      <c r="K1525">
        <v>7</v>
      </c>
      <c r="L1525" t="s">
        <v>94</v>
      </c>
      <c r="M1525">
        <v>1414</v>
      </c>
      <c r="N1525">
        <v>1</v>
      </c>
      <c r="O1525">
        <v>1414</v>
      </c>
      <c r="P1525" t="s">
        <v>831</v>
      </c>
      <c r="Q1525">
        <v>1</v>
      </c>
    </row>
    <row r="1526" spans="1:17" x14ac:dyDescent="0.25">
      <c r="A1526" t="s">
        <v>2610</v>
      </c>
      <c r="B1526" t="s">
        <v>865</v>
      </c>
      <c r="C1526" t="s">
        <v>265</v>
      </c>
      <c r="D1526" t="s">
        <v>832</v>
      </c>
      <c r="E1526" t="s">
        <v>104</v>
      </c>
      <c r="F1526">
        <v>40700</v>
      </c>
      <c r="G1526" t="s">
        <v>911</v>
      </c>
      <c r="I1526" t="s">
        <v>246</v>
      </c>
      <c r="J1526">
        <v>2026</v>
      </c>
      <c r="K1526">
        <v>7</v>
      </c>
      <c r="L1526" t="s">
        <v>94</v>
      </c>
      <c r="M1526">
        <v>457</v>
      </c>
      <c r="N1526">
        <v>1</v>
      </c>
      <c r="O1526">
        <v>457</v>
      </c>
      <c r="P1526" t="s">
        <v>831</v>
      </c>
      <c r="Q1526">
        <v>0</v>
      </c>
    </row>
    <row r="1527" spans="1:17" x14ac:dyDescent="0.25">
      <c r="A1527" t="s">
        <v>2610</v>
      </c>
      <c r="B1527" t="s">
        <v>865</v>
      </c>
      <c r="C1527" t="s">
        <v>265</v>
      </c>
      <c r="D1527" t="s">
        <v>832</v>
      </c>
      <c r="E1527" t="s">
        <v>102</v>
      </c>
      <c r="F1527">
        <v>40700</v>
      </c>
      <c r="G1527" t="s">
        <v>911</v>
      </c>
      <c r="I1527" t="s">
        <v>125</v>
      </c>
      <c r="J1527">
        <v>2026</v>
      </c>
      <c r="K1527">
        <v>7</v>
      </c>
      <c r="L1527" t="s">
        <v>94</v>
      </c>
      <c r="M1527">
        <v>3004</v>
      </c>
      <c r="N1527">
        <v>1</v>
      </c>
      <c r="O1527">
        <v>3004</v>
      </c>
      <c r="P1527" t="s">
        <v>831</v>
      </c>
      <c r="Q1527">
        <v>1</v>
      </c>
    </row>
    <row r="1528" spans="1:17" x14ac:dyDescent="0.25">
      <c r="A1528" t="s">
        <v>2610</v>
      </c>
      <c r="B1528" t="s">
        <v>865</v>
      </c>
      <c r="C1528" t="s">
        <v>265</v>
      </c>
      <c r="D1528" t="s">
        <v>832</v>
      </c>
      <c r="E1528" t="s">
        <v>104</v>
      </c>
      <c r="F1528">
        <v>40700</v>
      </c>
      <c r="G1528" t="s">
        <v>911</v>
      </c>
      <c r="I1528" t="s">
        <v>120</v>
      </c>
      <c r="J1528">
        <v>2026</v>
      </c>
      <c r="K1528">
        <v>7</v>
      </c>
      <c r="L1528" t="s">
        <v>94</v>
      </c>
      <c r="M1528">
        <v>870</v>
      </c>
      <c r="N1528">
        <v>1</v>
      </c>
      <c r="O1528">
        <v>870</v>
      </c>
      <c r="P1528" t="s">
        <v>831</v>
      </c>
      <c r="Q1528">
        <v>0</v>
      </c>
    </row>
    <row r="1529" spans="1:17" x14ac:dyDescent="0.25">
      <c r="A1529" t="s">
        <v>2610</v>
      </c>
      <c r="B1529" t="s">
        <v>866</v>
      </c>
      <c r="C1529" t="s">
        <v>265</v>
      </c>
      <c r="D1529" t="s">
        <v>832</v>
      </c>
      <c r="E1529" t="s">
        <v>104</v>
      </c>
      <c r="F1529">
        <v>40700</v>
      </c>
      <c r="G1529" t="s">
        <v>911</v>
      </c>
      <c r="I1529" t="s">
        <v>245</v>
      </c>
      <c r="J1529">
        <v>2026</v>
      </c>
      <c r="K1529">
        <v>7</v>
      </c>
      <c r="L1529" t="s">
        <v>94</v>
      </c>
      <c r="M1529">
        <v>44</v>
      </c>
      <c r="N1529">
        <v>1</v>
      </c>
      <c r="O1529">
        <v>44</v>
      </c>
      <c r="P1529" t="s">
        <v>831</v>
      </c>
      <c r="Q1529">
        <v>1</v>
      </c>
    </row>
    <row r="1530" spans="1:17" x14ac:dyDescent="0.25">
      <c r="A1530" t="s">
        <v>2610</v>
      </c>
      <c r="B1530" t="s">
        <v>866</v>
      </c>
      <c r="C1530" t="s">
        <v>265</v>
      </c>
      <c r="D1530" t="s">
        <v>832</v>
      </c>
      <c r="E1530" t="s">
        <v>104</v>
      </c>
      <c r="F1530">
        <v>40700</v>
      </c>
      <c r="G1530" t="s">
        <v>911</v>
      </c>
      <c r="I1530" t="s">
        <v>246</v>
      </c>
      <c r="J1530">
        <v>2026</v>
      </c>
      <c r="K1530">
        <v>7</v>
      </c>
      <c r="L1530" t="s">
        <v>94</v>
      </c>
      <c r="M1530">
        <v>457</v>
      </c>
      <c r="N1530">
        <v>1</v>
      </c>
      <c r="O1530">
        <v>457</v>
      </c>
      <c r="P1530" t="s">
        <v>831</v>
      </c>
      <c r="Q1530">
        <v>0</v>
      </c>
    </row>
    <row r="1531" spans="1:17" x14ac:dyDescent="0.25">
      <c r="A1531" t="s">
        <v>2610</v>
      </c>
      <c r="B1531" t="s">
        <v>867</v>
      </c>
      <c r="C1531" t="s">
        <v>265</v>
      </c>
      <c r="D1531" t="s">
        <v>832</v>
      </c>
      <c r="E1531" t="s">
        <v>104</v>
      </c>
      <c r="F1531">
        <v>40700</v>
      </c>
      <c r="G1531" t="s">
        <v>911</v>
      </c>
      <c r="I1531" t="s">
        <v>245</v>
      </c>
      <c r="J1531">
        <v>2026</v>
      </c>
      <c r="K1531">
        <v>7</v>
      </c>
      <c r="L1531" t="s">
        <v>94</v>
      </c>
      <c r="M1531">
        <v>87</v>
      </c>
      <c r="N1531">
        <v>1</v>
      </c>
      <c r="O1531">
        <v>87</v>
      </c>
      <c r="P1531" t="s">
        <v>831</v>
      </c>
      <c r="Q1531">
        <v>1</v>
      </c>
    </row>
    <row r="1532" spans="1:17" x14ac:dyDescent="0.25">
      <c r="A1532" t="s">
        <v>2610</v>
      </c>
      <c r="B1532" t="s">
        <v>867</v>
      </c>
      <c r="C1532" t="s">
        <v>265</v>
      </c>
      <c r="D1532" t="s">
        <v>832</v>
      </c>
      <c r="E1532" t="s">
        <v>104</v>
      </c>
      <c r="F1532">
        <v>40700</v>
      </c>
      <c r="G1532" t="s">
        <v>911</v>
      </c>
      <c r="I1532" t="s">
        <v>246</v>
      </c>
      <c r="J1532">
        <v>2026</v>
      </c>
      <c r="K1532">
        <v>7</v>
      </c>
      <c r="L1532" t="s">
        <v>94</v>
      </c>
      <c r="M1532">
        <v>457</v>
      </c>
      <c r="N1532">
        <v>1</v>
      </c>
      <c r="O1532">
        <v>457</v>
      </c>
      <c r="P1532" t="s">
        <v>831</v>
      </c>
      <c r="Q1532">
        <v>0</v>
      </c>
    </row>
    <row r="1533" spans="1:17" x14ac:dyDescent="0.25">
      <c r="A1533" t="s">
        <v>2610</v>
      </c>
      <c r="B1533" t="s">
        <v>867</v>
      </c>
      <c r="C1533" t="s">
        <v>265</v>
      </c>
      <c r="D1533" t="s">
        <v>832</v>
      </c>
      <c r="E1533" t="s">
        <v>102</v>
      </c>
      <c r="F1533">
        <v>40700</v>
      </c>
      <c r="G1533" t="s">
        <v>911</v>
      </c>
      <c r="I1533" t="s">
        <v>186</v>
      </c>
      <c r="J1533">
        <v>2026</v>
      </c>
      <c r="K1533">
        <v>7</v>
      </c>
      <c r="L1533" t="s">
        <v>94</v>
      </c>
      <c r="M1533">
        <v>2851</v>
      </c>
      <c r="N1533">
        <v>1</v>
      </c>
      <c r="O1533">
        <v>2851</v>
      </c>
      <c r="P1533" t="s">
        <v>831</v>
      </c>
      <c r="Q1533">
        <v>1</v>
      </c>
    </row>
    <row r="1534" spans="1:17" x14ac:dyDescent="0.25">
      <c r="A1534" t="s">
        <v>2610</v>
      </c>
      <c r="B1534" t="s">
        <v>452</v>
      </c>
      <c r="C1534" t="s">
        <v>265</v>
      </c>
      <c r="D1534" t="s">
        <v>832</v>
      </c>
      <c r="E1534" t="s">
        <v>93</v>
      </c>
      <c r="F1534">
        <v>40700</v>
      </c>
      <c r="G1534" t="s">
        <v>911</v>
      </c>
      <c r="I1534" t="s">
        <v>852</v>
      </c>
      <c r="J1534">
        <v>2026</v>
      </c>
      <c r="K1534">
        <v>7</v>
      </c>
      <c r="L1534" t="s">
        <v>94</v>
      </c>
      <c r="M1534">
        <v>87</v>
      </c>
      <c r="N1534">
        <v>1</v>
      </c>
      <c r="O1534">
        <v>87</v>
      </c>
      <c r="P1534" t="s">
        <v>831</v>
      </c>
      <c r="Q1534">
        <v>0</v>
      </c>
    </row>
    <row r="1535" spans="1:17" x14ac:dyDescent="0.25">
      <c r="A1535" t="s">
        <v>2610</v>
      </c>
      <c r="B1535" t="s">
        <v>452</v>
      </c>
      <c r="C1535" t="s">
        <v>265</v>
      </c>
      <c r="D1535" t="s">
        <v>832</v>
      </c>
      <c r="E1535" t="s">
        <v>93</v>
      </c>
      <c r="F1535">
        <v>40700</v>
      </c>
      <c r="G1535" t="s">
        <v>911</v>
      </c>
      <c r="I1535" t="s">
        <v>846</v>
      </c>
      <c r="J1535">
        <v>2026</v>
      </c>
      <c r="K1535">
        <v>7</v>
      </c>
      <c r="L1535" t="s">
        <v>94</v>
      </c>
      <c r="M1535">
        <v>11</v>
      </c>
      <c r="N1535">
        <v>1</v>
      </c>
      <c r="O1535">
        <v>11</v>
      </c>
      <c r="P1535" t="s">
        <v>831</v>
      </c>
      <c r="Q1535">
        <v>1</v>
      </c>
    </row>
    <row r="1536" spans="1:17" x14ac:dyDescent="0.25">
      <c r="A1536" t="s">
        <v>2610</v>
      </c>
      <c r="B1536" t="s">
        <v>452</v>
      </c>
      <c r="C1536" t="s">
        <v>265</v>
      </c>
      <c r="D1536" t="s">
        <v>832</v>
      </c>
      <c r="E1536" t="s">
        <v>102</v>
      </c>
      <c r="F1536">
        <v>40700</v>
      </c>
      <c r="G1536" t="s">
        <v>911</v>
      </c>
      <c r="I1536" t="s">
        <v>125</v>
      </c>
      <c r="J1536">
        <v>2026</v>
      </c>
      <c r="K1536">
        <v>7</v>
      </c>
      <c r="L1536" t="s">
        <v>94</v>
      </c>
      <c r="M1536">
        <v>421</v>
      </c>
      <c r="N1536">
        <v>1</v>
      </c>
      <c r="O1536">
        <v>421</v>
      </c>
      <c r="P1536" t="s">
        <v>831</v>
      </c>
      <c r="Q1536">
        <v>1</v>
      </c>
    </row>
    <row r="1537" spans="1:17" x14ac:dyDescent="0.25">
      <c r="A1537" t="s">
        <v>2610</v>
      </c>
      <c r="B1537" t="s">
        <v>452</v>
      </c>
      <c r="C1537" t="s">
        <v>265</v>
      </c>
      <c r="D1537" t="s">
        <v>832</v>
      </c>
      <c r="E1537" t="s">
        <v>102</v>
      </c>
      <c r="F1537">
        <v>40700</v>
      </c>
      <c r="G1537" t="s">
        <v>911</v>
      </c>
      <c r="I1537" t="s">
        <v>186</v>
      </c>
      <c r="J1537">
        <v>2026</v>
      </c>
      <c r="K1537">
        <v>7</v>
      </c>
      <c r="L1537" t="s">
        <v>94</v>
      </c>
      <c r="M1537">
        <v>5272</v>
      </c>
      <c r="N1537">
        <v>1</v>
      </c>
      <c r="O1537">
        <v>5272</v>
      </c>
      <c r="P1537" t="s">
        <v>831</v>
      </c>
      <c r="Q1537">
        <v>1</v>
      </c>
    </row>
    <row r="1538" spans="1:17" x14ac:dyDescent="0.25">
      <c r="A1538" t="s">
        <v>2610</v>
      </c>
      <c r="B1538" t="s">
        <v>452</v>
      </c>
      <c r="C1538" t="s">
        <v>265</v>
      </c>
      <c r="D1538" t="s">
        <v>832</v>
      </c>
      <c r="E1538" t="s">
        <v>104</v>
      </c>
      <c r="F1538">
        <v>40700</v>
      </c>
      <c r="G1538" t="s">
        <v>911</v>
      </c>
      <c r="I1538" t="s">
        <v>120</v>
      </c>
      <c r="J1538">
        <v>2026</v>
      </c>
      <c r="K1538">
        <v>7</v>
      </c>
      <c r="L1538" t="s">
        <v>94</v>
      </c>
      <c r="M1538">
        <v>174</v>
      </c>
      <c r="N1538">
        <v>1</v>
      </c>
      <c r="O1538">
        <v>174</v>
      </c>
      <c r="P1538" t="s">
        <v>831</v>
      </c>
      <c r="Q1538">
        <v>0</v>
      </c>
    </row>
    <row r="1539" spans="1:17" x14ac:dyDescent="0.25">
      <c r="A1539" t="s">
        <v>2610</v>
      </c>
      <c r="B1539" t="s">
        <v>749</v>
      </c>
      <c r="C1539" t="s">
        <v>265</v>
      </c>
      <c r="D1539" t="s">
        <v>832</v>
      </c>
      <c r="E1539" t="s">
        <v>104</v>
      </c>
      <c r="F1539">
        <v>40700</v>
      </c>
      <c r="G1539" t="s">
        <v>911</v>
      </c>
      <c r="I1539" t="s">
        <v>245</v>
      </c>
      <c r="J1539">
        <v>2026</v>
      </c>
      <c r="K1539">
        <v>7</v>
      </c>
      <c r="L1539" t="s">
        <v>94</v>
      </c>
      <c r="M1539">
        <v>131</v>
      </c>
      <c r="N1539">
        <v>1</v>
      </c>
      <c r="O1539">
        <v>131</v>
      </c>
      <c r="P1539" t="s">
        <v>831</v>
      </c>
      <c r="Q1539">
        <v>1</v>
      </c>
    </row>
    <row r="1540" spans="1:17" x14ac:dyDescent="0.25">
      <c r="A1540" t="s">
        <v>2610</v>
      </c>
      <c r="B1540" t="s">
        <v>749</v>
      </c>
      <c r="C1540" t="s">
        <v>265</v>
      </c>
      <c r="D1540" t="s">
        <v>832</v>
      </c>
      <c r="E1540" t="s">
        <v>104</v>
      </c>
      <c r="F1540">
        <v>40700</v>
      </c>
      <c r="G1540" t="s">
        <v>911</v>
      </c>
      <c r="I1540" t="s">
        <v>246</v>
      </c>
      <c r="J1540">
        <v>2026</v>
      </c>
      <c r="K1540">
        <v>7</v>
      </c>
      <c r="L1540" t="s">
        <v>94</v>
      </c>
      <c r="M1540">
        <v>457</v>
      </c>
      <c r="N1540">
        <v>1</v>
      </c>
      <c r="O1540">
        <v>457</v>
      </c>
      <c r="P1540" t="s">
        <v>831</v>
      </c>
      <c r="Q1540">
        <v>0</v>
      </c>
    </row>
    <row r="1541" spans="1:17" x14ac:dyDescent="0.25">
      <c r="A1541" t="s">
        <v>2610</v>
      </c>
      <c r="B1541" t="s">
        <v>749</v>
      </c>
      <c r="C1541" t="s">
        <v>265</v>
      </c>
      <c r="D1541" t="s">
        <v>832</v>
      </c>
      <c r="E1541" t="s">
        <v>102</v>
      </c>
      <c r="F1541">
        <v>40700</v>
      </c>
      <c r="G1541" t="s">
        <v>911</v>
      </c>
      <c r="I1541" t="s">
        <v>125</v>
      </c>
      <c r="J1541">
        <v>2026</v>
      </c>
      <c r="K1541">
        <v>7</v>
      </c>
      <c r="L1541" t="s">
        <v>94</v>
      </c>
      <c r="M1541">
        <v>2122</v>
      </c>
      <c r="N1541">
        <v>1</v>
      </c>
      <c r="O1541">
        <v>2122</v>
      </c>
      <c r="P1541" t="s">
        <v>831</v>
      </c>
      <c r="Q1541">
        <v>1</v>
      </c>
    </row>
    <row r="1542" spans="1:17" x14ac:dyDescent="0.25">
      <c r="A1542" t="s">
        <v>2610</v>
      </c>
      <c r="B1542" t="s">
        <v>749</v>
      </c>
      <c r="C1542" t="s">
        <v>265</v>
      </c>
      <c r="D1542" t="s">
        <v>832</v>
      </c>
      <c r="E1542" t="s">
        <v>102</v>
      </c>
      <c r="F1542">
        <v>40700</v>
      </c>
      <c r="G1542" t="s">
        <v>911</v>
      </c>
      <c r="I1542" t="s">
        <v>186</v>
      </c>
      <c r="J1542">
        <v>2026</v>
      </c>
      <c r="K1542">
        <v>7</v>
      </c>
      <c r="L1542" t="s">
        <v>94</v>
      </c>
      <c r="M1542">
        <v>614</v>
      </c>
      <c r="N1542">
        <v>1</v>
      </c>
      <c r="O1542">
        <v>614</v>
      </c>
      <c r="P1542" t="s">
        <v>831</v>
      </c>
      <c r="Q1542">
        <v>1</v>
      </c>
    </row>
    <row r="1543" spans="1:17" x14ac:dyDescent="0.25">
      <c r="A1543" t="s">
        <v>2610</v>
      </c>
      <c r="B1543" t="s">
        <v>749</v>
      </c>
      <c r="C1543" t="s">
        <v>265</v>
      </c>
      <c r="D1543" t="s">
        <v>832</v>
      </c>
      <c r="E1543" t="s">
        <v>104</v>
      </c>
      <c r="F1543">
        <v>40700</v>
      </c>
      <c r="G1543" t="s">
        <v>911</v>
      </c>
      <c r="I1543" t="s">
        <v>857</v>
      </c>
      <c r="J1543">
        <v>2026</v>
      </c>
      <c r="K1543">
        <v>7</v>
      </c>
      <c r="L1543" t="s">
        <v>94</v>
      </c>
      <c r="M1543">
        <v>86</v>
      </c>
      <c r="N1543">
        <v>1</v>
      </c>
      <c r="O1543">
        <v>86</v>
      </c>
      <c r="P1543" t="s">
        <v>831</v>
      </c>
      <c r="Q1543">
        <v>0</v>
      </c>
    </row>
    <row r="1544" spans="1:17" x14ac:dyDescent="0.25">
      <c r="A1544" t="s">
        <v>2610</v>
      </c>
      <c r="B1544" t="s">
        <v>749</v>
      </c>
      <c r="C1544" t="s">
        <v>265</v>
      </c>
      <c r="D1544" t="s">
        <v>832</v>
      </c>
      <c r="E1544" t="s">
        <v>104</v>
      </c>
      <c r="F1544">
        <v>40700</v>
      </c>
      <c r="G1544" t="s">
        <v>911</v>
      </c>
      <c r="I1544" t="s">
        <v>120</v>
      </c>
      <c r="J1544">
        <v>2026</v>
      </c>
      <c r="K1544">
        <v>7</v>
      </c>
      <c r="L1544" t="s">
        <v>94</v>
      </c>
      <c r="M1544">
        <v>1218</v>
      </c>
      <c r="N1544">
        <v>1</v>
      </c>
      <c r="O1544">
        <v>1218</v>
      </c>
      <c r="P1544" t="s">
        <v>831</v>
      </c>
      <c r="Q1544">
        <v>0</v>
      </c>
    </row>
    <row r="1545" spans="1:17" x14ac:dyDescent="0.25">
      <c r="A1545" t="s">
        <v>2610</v>
      </c>
      <c r="B1545" t="s">
        <v>280</v>
      </c>
      <c r="C1545" t="s">
        <v>265</v>
      </c>
      <c r="D1545" t="s">
        <v>832</v>
      </c>
      <c r="E1545" t="s">
        <v>93</v>
      </c>
      <c r="F1545">
        <v>40700</v>
      </c>
      <c r="G1545" t="s">
        <v>911</v>
      </c>
      <c r="I1545" t="s">
        <v>849</v>
      </c>
      <c r="J1545">
        <v>2026</v>
      </c>
      <c r="K1545">
        <v>7</v>
      </c>
      <c r="L1545" t="s">
        <v>94</v>
      </c>
      <c r="M1545">
        <v>200</v>
      </c>
      <c r="N1545">
        <v>1</v>
      </c>
      <c r="O1545">
        <v>200</v>
      </c>
      <c r="P1545" t="s">
        <v>831</v>
      </c>
      <c r="Q1545">
        <v>0</v>
      </c>
    </row>
    <row r="1546" spans="1:17" x14ac:dyDescent="0.25">
      <c r="A1546" t="s">
        <v>2610</v>
      </c>
      <c r="B1546" t="s">
        <v>280</v>
      </c>
      <c r="C1546" t="s">
        <v>265</v>
      </c>
      <c r="D1546" t="s">
        <v>832</v>
      </c>
      <c r="E1546" t="s">
        <v>93</v>
      </c>
      <c r="F1546">
        <v>40700</v>
      </c>
      <c r="G1546" t="s">
        <v>911</v>
      </c>
      <c r="I1546" t="s">
        <v>846</v>
      </c>
      <c r="J1546">
        <v>2026</v>
      </c>
      <c r="K1546">
        <v>7</v>
      </c>
      <c r="L1546" t="s">
        <v>94</v>
      </c>
      <c r="M1546">
        <v>283</v>
      </c>
      <c r="N1546">
        <v>1</v>
      </c>
      <c r="O1546">
        <v>283</v>
      </c>
      <c r="P1546" t="s">
        <v>831</v>
      </c>
      <c r="Q1546">
        <v>1</v>
      </c>
    </row>
    <row r="1547" spans="1:17" x14ac:dyDescent="0.25">
      <c r="A1547" t="s">
        <v>2610</v>
      </c>
      <c r="B1547" t="s">
        <v>280</v>
      </c>
      <c r="C1547" t="s">
        <v>265</v>
      </c>
      <c r="D1547" t="s">
        <v>832</v>
      </c>
      <c r="E1547" t="s">
        <v>93</v>
      </c>
      <c r="F1547">
        <v>40700</v>
      </c>
      <c r="G1547" t="s">
        <v>911</v>
      </c>
      <c r="I1547" t="s">
        <v>840</v>
      </c>
      <c r="J1547">
        <v>2026</v>
      </c>
      <c r="K1547">
        <v>7</v>
      </c>
      <c r="L1547" t="s">
        <v>94</v>
      </c>
      <c r="M1547">
        <v>609</v>
      </c>
      <c r="N1547">
        <v>1</v>
      </c>
      <c r="O1547">
        <v>609</v>
      </c>
      <c r="P1547" t="s">
        <v>831</v>
      </c>
      <c r="Q1547">
        <v>0</v>
      </c>
    </row>
    <row r="1548" spans="1:17" x14ac:dyDescent="0.25">
      <c r="A1548" t="s">
        <v>2610</v>
      </c>
      <c r="B1548" t="s">
        <v>280</v>
      </c>
      <c r="C1548" t="s">
        <v>265</v>
      </c>
      <c r="D1548" t="s">
        <v>832</v>
      </c>
      <c r="E1548" t="s">
        <v>102</v>
      </c>
      <c r="F1548">
        <v>40700</v>
      </c>
      <c r="G1548" t="s">
        <v>911</v>
      </c>
      <c r="I1548" t="s">
        <v>186</v>
      </c>
      <c r="J1548">
        <v>2026</v>
      </c>
      <c r="K1548">
        <v>7</v>
      </c>
      <c r="L1548" t="s">
        <v>94</v>
      </c>
      <c r="M1548">
        <v>3982</v>
      </c>
      <c r="N1548">
        <v>1</v>
      </c>
      <c r="O1548">
        <v>3982</v>
      </c>
      <c r="P1548" t="s">
        <v>831</v>
      </c>
      <c r="Q1548">
        <v>1</v>
      </c>
    </row>
    <row r="1549" spans="1:17" x14ac:dyDescent="0.25">
      <c r="A1549" t="s">
        <v>2610</v>
      </c>
      <c r="B1549" t="s">
        <v>280</v>
      </c>
      <c r="C1549" t="s">
        <v>265</v>
      </c>
      <c r="D1549" t="s">
        <v>832</v>
      </c>
      <c r="E1549" t="s">
        <v>93</v>
      </c>
      <c r="F1549">
        <v>40700</v>
      </c>
      <c r="G1549" t="s">
        <v>911</v>
      </c>
      <c r="I1549" t="s">
        <v>169</v>
      </c>
      <c r="J1549">
        <v>2026</v>
      </c>
      <c r="K1549">
        <v>7</v>
      </c>
      <c r="L1549" t="s">
        <v>94</v>
      </c>
      <c r="M1549">
        <v>1097</v>
      </c>
      <c r="N1549">
        <v>1</v>
      </c>
      <c r="O1549">
        <v>1097</v>
      </c>
      <c r="P1549" t="s">
        <v>831</v>
      </c>
      <c r="Q1549">
        <v>0</v>
      </c>
    </row>
    <row r="1550" spans="1:17" x14ac:dyDescent="0.25">
      <c r="A1550" t="s">
        <v>2610</v>
      </c>
      <c r="B1550" t="s">
        <v>280</v>
      </c>
      <c r="C1550" t="s">
        <v>265</v>
      </c>
      <c r="D1550" t="s">
        <v>832</v>
      </c>
      <c r="E1550" t="s">
        <v>101</v>
      </c>
      <c r="F1550">
        <v>40700</v>
      </c>
      <c r="G1550" t="s">
        <v>911</v>
      </c>
      <c r="I1550" t="s">
        <v>269</v>
      </c>
      <c r="J1550">
        <v>2026</v>
      </c>
      <c r="K1550">
        <v>7</v>
      </c>
      <c r="L1550" t="s">
        <v>94</v>
      </c>
      <c r="M1550">
        <v>3521</v>
      </c>
      <c r="N1550">
        <v>1</v>
      </c>
      <c r="O1550">
        <v>3521</v>
      </c>
      <c r="P1550" t="s">
        <v>831</v>
      </c>
      <c r="Q1550">
        <v>1</v>
      </c>
    </row>
    <row r="1551" spans="1:17" x14ac:dyDescent="0.25">
      <c r="A1551" t="s">
        <v>2610</v>
      </c>
      <c r="B1551" t="s">
        <v>280</v>
      </c>
      <c r="C1551" t="s">
        <v>265</v>
      </c>
      <c r="D1551" t="s">
        <v>832</v>
      </c>
      <c r="E1551" t="s">
        <v>93</v>
      </c>
      <c r="F1551">
        <v>40700</v>
      </c>
      <c r="G1551" t="s">
        <v>911</v>
      </c>
      <c r="I1551" t="s">
        <v>861</v>
      </c>
      <c r="J1551">
        <v>2026</v>
      </c>
      <c r="K1551">
        <v>7</v>
      </c>
      <c r="L1551" t="s">
        <v>94</v>
      </c>
      <c r="M1551">
        <v>383</v>
      </c>
      <c r="N1551">
        <v>1</v>
      </c>
      <c r="O1551">
        <v>383</v>
      </c>
      <c r="P1551" t="s">
        <v>831</v>
      </c>
      <c r="Q1551">
        <v>0</v>
      </c>
    </row>
    <row r="1552" spans="1:17" x14ac:dyDescent="0.25">
      <c r="A1552" t="s">
        <v>2610</v>
      </c>
      <c r="B1552" t="s">
        <v>280</v>
      </c>
      <c r="C1552" t="s">
        <v>265</v>
      </c>
      <c r="D1552" t="s">
        <v>832</v>
      </c>
      <c r="E1552" t="s">
        <v>93</v>
      </c>
      <c r="F1552">
        <v>40700</v>
      </c>
      <c r="G1552" t="s">
        <v>911</v>
      </c>
      <c r="I1552" t="s">
        <v>847</v>
      </c>
      <c r="J1552">
        <v>2026</v>
      </c>
      <c r="K1552">
        <v>7</v>
      </c>
      <c r="L1552" t="s">
        <v>94</v>
      </c>
      <c r="M1552">
        <v>453</v>
      </c>
      <c r="N1552">
        <v>1</v>
      </c>
      <c r="O1552">
        <v>453</v>
      </c>
      <c r="P1552" t="s">
        <v>831</v>
      </c>
      <c r="Q1552">
        <v>0</v>
      </c>
    </row>
    <row r="1553" spans="1:17" x14ac:dyDescent="0.25">
      <c r="A1553" t="s">
        <v>2610</v>
      </c>
      <c r="B1553" t="s">
        <v>281</v>
      </c>
      <c r="C1553" t="s">
        <v>265</v>
      </c>
      <c r="D1553" t="s">
        <v>832</v>
      </c>
      <c r="E1553" t="s">
        <v>93</v>
      </c>
      <c r="F1553">
        <v>40700</v>
      </c>
      <c r="G1553" t="s">
        <v>911</v>
      </c>
      <c r="I1553" t="s">
        <v>846</v>
      </c>
      <c r="J1553">
        <v>2026</v>
      </c>
      <c r="K1553">
        <v>7</v>
      </c>
      <c r="L1553" t="s">
        <v>94</v>
      </c>
      <c r="M1553">
        <v>2437</v>
      </c>
      <c r="N1553">
        <v>1</v>
      </c>
      <c r="O1553">
        <v>2437</v>
      </c>
      <c r="P1553" t="s">
        <v>831</v>
      </c>
      <c r="Q1553">
        <v>1</v>
      </c>
    </row>
    <row r="1554" spans="1:17" x14ac:dyDescent="0.25">
      <c r="A1554" t="s">
        <v>2610</v>
      </c>
      <c r="B1554" t="s">
        <v>281</v>
      </c>
      <c r="C1554" t="s">
        <v>265</v>
      </c>
      <c r="D1554" t="s">
        <v>832</v>
      </c>
      <c r="E1554" t="s">
        <v>104</v>
      </c>
      <c r="F1554">
        <v>40700</v>
      </c>
      <c r="G1554" t="s">
        <v>911</v>
      </c>
      <c r="I1554" t="s">
        <v>245</v>
      </c>
      <c r="J1554">
        <v>2026</v>
      </c>
      <c r="K1554">
        <v>7</v>
      </c>
      <c r="L1554" t="s">
        <v>94</v>
      </c>
      <c r="M1554">
        <v>87</v>
      </c>
      <c r="N1554">
        <v>1</v>
      </c>
      <c r="O1554">
        <v>87</v>
      </c>
      <c r="P1554" t="s">
        <v>831</v>
      </c>
      <c r="Q1554">
        <v>1</v>
      </c>
    </row>
    <row r="1555" spans="1:17" x14ac:dyDescent="0.25">
      <c r="A1555" t="s">
        <v>2610</v>
      </c>
      <c r="B1555" t="s">
        <v>281</v>
      </c>
      <c r="C1555" t="s">
        <v>265</v>
      </c>
      <c r="D1555" t="s">
        <v>832</v>
      </c>
      <c r="E1555" t="s">
        <v>104</v>
      </c>
      <c r="F1555">
        <v>40700</v>
      </c>
      <c r="G1555" t="s">
        <v>911</v>
      </c>
      <c r="I1555" t="s">
        <v>246</v>
      </c>
      <c r="J1555">
        <v>2026</v>
      </c>
      <c r="K1555">
        <v>7</v>
      </c>
      <c r="L1555" t="s">
        <v>94</v>
      </c>
      <c r="M1555">
        <v>457</v>
      </c>
      <c r="N1555">
        <v>1</v>
      </c>
      <c r="O1555">
        <v>457</v>
      </c>
      <c r="P1555" t="s">
        <v>831</v>
      </c>
      <c r="Q1555">
        <v>0</v>
      </c>
    </row>
    <row r="1556" spans="1:17" x14ac:dyDescent="0.25">
      <c r="A1556" t="s">
        <v>2610</v>
      </c>
      <c r="B1556" t="s">
        <v>281</v>
      </c>
      <c r="C1556" t="s">
        <v>265</v>
      </c>
      <c r="D1556" t="s">
        <v>832</v>
      </c>
      <c r="E1556" t="s">
        <v>93</v>
      </c>
      <c r="F1556">
        <v>40700</v>
      </c>
      <c r="G1556" t="s">
        <v>911</v>
      </c>
      <c r="I1556" t="s">
        <v>680</v>
      </c>
      <c r="J1556">
        <v>2026</v>
      </c>
      <c r="K1556">
        <v>7</v>
      </c>
      <c r="L1556" t="s">
        <v>94</v>
      </c>
      <c r="M1556">
        <v>297</v>
      </c>
      <c r="N1556">
        <v>1</v>
      </c>
      <c r="O1556">
        <v>297</v>
      </c>
      <c r="P1556" t="s">
        <v>831</v>
      </c>
      <c r="Q1556">
        <v>0</v>
      </c>
    </row>
    <row r="1557" spans="1:17" x14ac:dyDescent="0.25">
      <c r="A1557" t="s">
        <v>2610</v>
      </c>
      <c r="B1557" t="s">
        <v>281</v>
      </c>
      <c r="C1557" t="s">
        <v>265</v>
      </c>
      <c r="D1557" t="s">
        <v>832</v>
      </c>
      <c r="E1557" t="s">
        <v>102</v>
      </c>
      <c r="F1557">
        <v>40700</v>
      </c>
      <c r="G1557" t="s">
        <v>911</v>
      </c>
      <c r="I1557" t="s">
        <v>125</v>
      </c>
      <c r="J1557">
        <v>2026</v>
      </c>
      <c r="K1557">
        <v>7</v>
      </c>
      <c r="L1557" t="s">
        <v>94</v>
      </c>
      <c r="M1557">
        <v>652</v>
      </c>
      <c r="N1557">
        <v>1</v>
      </c>
      <c r="O1557">
        <v>652</v>
      </c>
      <c r="P1557" t="s">
        <v>831</v>
      </c>
      <c r="Q1557">
        <v>1</v>
      </c>
    </row>
    <row r="1558" spans="1:17" x14ac:dyDescent="0.25">
      <c r="A1558" t="s">
        <v>2610</v>
      </c>
      <c r="B1558" t="s">
        <v>281</v>
      </c>
      <c r="C1558" t="s">
        <v>265</v>
      </c>
      <c r="D1558" t="s">
        <v>832</v>
      </c>
      <c r="E1558" t="s">
        <v>102</v>
      </c>
      <c r="F1558">
        <v>40700</v>
      </c>
      <c r="G1558" t="s">
        <v>911</v>
      </c>
      <c r="I1558" t="s">
        <v>186</v>
      </c>
      <c r="J1558">
        <v>2026</v>
      </c>
      <c r="K1558">
        <v>7</v>
      </c>
      <c r="L1558" t="s">
        <v>94</v>
      </c>
      <c r="M1558">
        <v>57336</v>
      </c>
      <c r="N1558">
        <v>1</v>
      </c>
      <c r="O1558">
        <v>57336</v>
      </c>
      <c r="P1558" t="s">
        <v>831</v>
      </c>
      <c r="Q1558">
        <v>1</v>
      </c>
    </row>
    <row r="1559" spans="1:17" x14ac:dyDescent="0.25">
      <c r="A1559" t="s">
        <v>2610</v>
      </c>
      <c r="B1559" t="s">
        <v>281</v>
      </c>
      <c r="C1559" t="s">
        <v>265</v>
      </c>
      <c r="D1559" t="s">
        <v>832</v>
      </c>
      <c r="E1559" t="s">
        <v>93</v>
      </c>
      <c r="F1559">
        <v>40700</v>
      </c>
      <c r="G1559" t="s">
        <v>911</v>
      </c>
      <c r="I1559" t="s">
        <v>169</v>
      </c>
      <c r="J1559">
        <v>2026</v>
      </c>
      <c r="K1559">
        <v>7</v>
      </c>
      <c r="L1559" t="s">
        <v>94</v>
      </c>
      <c r="M1559">
        <v>10143</v>
      </c>
      <c r="N1559">
        <v>1</v>
      </c>
      <c r="O1559">
        <v>10143</v>
      </c>
      <c r="P1559" t="s">
        <v>831</v>
      </c>
      <c r="Q1559">
        <v>0</v>
      </c>
    </row>
    <row r="1560" spans="1:17" x14ac:dyDescent="0.25">
      <c r="A1560" t="s">
        <v>2610</v>
      </c>
      <c r="B1560" t="s">
        <v>281</v>
      </c>
      <c r="C1560" t="s">
        <v>265</v>
      </c>
      <c r="D1560" t="s">
        <v>832</v>
      </c>
      <c r="E1560" t="s">
        <v>104</v>
      </c>
      <c r="F1560">
        <v>40700</v>
      </c>
      <c r="G1560" t="s">
        <v>911</v>
      </c>
      <c r="I1560" t="s">
        <v>857</v>
      </c>
      <c r="J1560">
        <v>2026</v>
      </c>
      <c r="K1560">
        <v>7</v>
      </c>
      <c r="L1560" t="s">
        <v>94</v>
      </c>
      <c r="M1560">
        <v>9</v>
      </c>
      <c r="N1560">
        <v>1</v>
      </c>
      <c r="O1560">
        <v>9</v>
      </c>
      <c r="P1560" t="s">
        <v>831</v>
      </c>
      <c r="Q1560">
        <v>0</v>
      </c>
    </row>
    <row r="1561" spans="1:17" x14ac:dyDescent="0.25">
      <c r="A1561" t="s">
        <v>2610</v>
      </c>
      <c r="B1561" t="s">
        <v>281</v>
      </c>
      <c r="C1561" t="s">
        <v>265</v>
      </c>
      <c r="D1561" t="s">
        <v>832</v>
      </c>
      <c r="E1561" t="s">
        <v>93</v>
      </c>
      <c r="F1561">
        <v>40700</v>
      </c>
      <c r="G1561" t="s">
        <v>911</v>
      </c>
      <c r="I1561" t="s">
        <v>847</v>
      </c>
      <c r="J1561">
        <v>2026</v>
      </c>
      <c r="K1561">
        <v>7</v>
      </c>
      <c r="L1561" t="s">
        <v>94</v>
      </c>
      <c r="M1561">
        <v>3898</v>
      </c>
      <c r="N1561">
        <v>1</v>
      </c>
      <c r="O1561">
        <v>3898</v>
      </c>
      <c r="P1561" t="s">
        <v>831</v>
      </c>
      <c r="Q1561">
        <v>0</v>
      </c>
    </row>
    <row r="1562" spans="1:17" x14ac:dyDescent="0.25">
      <c r="A1562" t="s">
        <v>2610</v>
      </c>
      <c r="B1562" t="s">
        <v>281</v>
      </c>
      <c r="C1562" t="s">
        <v>265</v>
      </c>
      <c r="D1562" t="s">
        <v>832</v>
      </c>
      <c r="E1562" t="s">
        <v>104</v>
      </c>
      <c r="F1562">
        <v>40700</v>
      </c>
      <c r="G1562" t="s">
        <v>911</v>
      </c>
      <c r="I1562" t="s">
        <v>120</v>
      </c>
      <c r="J1562">
        <v>2026</v>
      </c>
      <c r="K1562">
        <v>7</v>
      </c>
      <c r="L1562" t="s">
        <v>94</v>
      </c>
      <c r="M1562">
        <v>522</v>
      </c>
      <c r="N1562">
        <v>1</v>
      </c>
      <c r="O1562">
        <v>522</v>
      </c>
      <c r="P1562" t="s">
        <v>831</v>
      </c>
      <c r="Q1562">
        <v>0</v>
      </c>
    </row>
    <row r="1563" spans="1:17" x14ac:dyDescent="0.25">
      <c r="A1563" t="s">
        <v>2610</v>
      </c>
      <c r="B1563" t="s">
        <v>870</v>
      </c>
      <c r="C1563" t="s">
        <v>265</v>
      </c>
      <c r="D1563" t="s">
        <v>832</v>
      </c>
      <c r="E1563" t="s">
        <v>93</v>
      </c>
      <c r="F1563">
        <v>40700</v>
      </c>
      <c r="G1563" t="s">
        <v>911</v>
      </c>
      <c r="I1563" t="s">
        <v>849</v>
      </c>
      <c r="J1563">
        <v>2026</v>
      </c>
      <c r="K1563">
        <v>7</v>
      </c>
      <c r="L1563" t="s">
        <v>94</v>
      </c>
      <c r="M1563">
        <v>200</v>
      </c>
      <c r="N1563">
        <v>1</v>
      </c>
      <c r="O1563">
        <v>200</v>
      </c>
      <c r="P1563" t="s">
        <v>831</v>
      </c>
      <c r="Q1563">
        <v>0</v>
      </c>
    </row>
    <row r="1564" spans="1:17" x14ac:dyDescent="0.25">
      <c r="A1564" t="s">
        <v>2610</v>
      </c>
      <c r="B1564" t="s">
        <v>870</v>
      </c>
      <c r="C1564" t="s">
        <v>265</v>
      </c>
      <c r="D1564" t="s">
        <v>832</v>
      </c>
      <c r="E1564" t="s">
        <v>93</v>
      </c>
      <c r="F1564">
        <v>40700</v>
      </c>
      <c r="G1564" t="s">
        <v>911</v>
      </c>
      <c r="I1564" t="s">
        <v>846</v>
      </c>
      <c r="J1564">
        <v>2026</v>
      </c>
      <c r="K1564">
        <v>7</v>
      </c>
      <c r="L1564" t="s">
        <v>94</v>
      </c>
      <c r="M1564">
        <v>544</v>
      </c>
      <c r="N1564">
        <v>1</v>
      </c>
      <c r="O1564">
        <v>544</v>
      </c>
      <c r="P1564" t="s">
        <v>831</v>
      </c>
      <c r="Q1564">
        <v>1</v>
      </c>
    </row>
    <row r="1565" spans="1:17" x14ac:dyDescent="0.25">
      <c r="A1565" t="s">
        <v>2610</v>
      </c>
      <c r="B1565" t="s">
        <v>870</v>
      </c>
      <c r="C1565" t="s">
        <v>265</v>
      </c>
      <c r="D1565" t="s">
        <v>832</v>
      </c>
      <c r="E1565" t="s">
        <v>93</v>
      </c>
      <c r="F1565">
        <v>40700</v>
      </c>
      <c r="G1565" t="s">
        <v>911</v>
      </c>
      <c r="I1565" t="s">
        <v>840</v>
      </c>
      <c r="J1565">
        <v>2026</v>
      </c>
      <c r="K1565">
        <v>7</v>
      </c>
      <c r="L1565" t="s">
        <v>94</v>
      </c>
      <c r="M1565">
        <v>305</v>
      </c>
      <c r="N1565">
        <v>1</v>
      </c>
      <c r="O1565">
        <v>305</v>
      </c>
      <c r="P1565" t="s">
        <v>831</v>
      </c>
      <c r="Q1565">
        <v>0</v>
      </c>
    </row>
    <row r="1566" spans="1:17" x14ac:dyDescent="0.25">
      <c r="A1566" t="s">
        <v>2610</v>
      </c>
      <c r="B1566" t="s">
        <v>870</v>
      </c>
      <c r="C1566" t="s">
        <v>265</v>
      </c>
      <c r="D1566" t="s">
        <v>832</v>
      </c>
      <c r="E1566" t="s">
        <v>104</v>
      </c>
      <c r="F1566">
        <v>40700</v>
      </c>
      <c r="G1566" t="s">
        <v>911</v>
      </c>
      <c r="I1566" t="s">
        <v>245</v>
      </c>
      <c r="J1566">
        <v>2026</v>
      </c>
      <c r="K1566">
        <v>7</v>
      </c>
      <c r="L1566" t="s">
        <v>94</v>
      </c>
      <c r="M1566">
        <v>131</v>
      </c>
      <c r="N1566">
        <v>1</v>
      </c>
      <c r="O1566">
        <v>131</v>
      </c>
      <c r="P1566" t="s">
        <v>831</v>
      </c>
      <c r="Q1566">
        <v>1</v>
      </c>
    </row>
    <row r="1567" spans="1:17" x14ac:dyDescent="0.25">
      <c r="A1567" t="s">
        <v>2610</v>
      </c>
      <c r="B1567" t="s">
        <v>870</v>
      </c>
      <c r="C1567" t="s">
        <v>265</v>
      </c>
      <c r="D1567" t="s">
        <v>832</v>
      </c>
      <c r="E1567" t="s">
        <v>104</v>
      </c>
      <c r="F1567">
        <v>40700</v>
      </c>
      <c r="G1567" t="s">
        <v>911</v>
      </c>
      <c r="I1567" t="s">
        <v>246</v>
      </c>
      <c r="J1567">
        <v>2026</v>
      </c>
      <c r="K1567">
        <v>7</v>
      </c>
      <c r="L1567" t="s">
        <v>94</v>
      </c>
      <c r="M1567">
        <v>457</v>
      </c>
      <c r="N1567">
        <v>1</v>
      </c>
      <c r="O1567">
        <v>457</v>
      </c>
      <c r="P1567" t="s">
        <v>831</v>
      </c>
      <c r="Q1567">
        <v>0</v>
      </c>
    </row>
    <row r="1568" spans="1:17" x14ac:dyDescent="0.25">
      <c r="A1568" t="s">
        <v>2610</v>
      </c>
      <c r="B1568" t="s">
        <v>870</v>
      </c>
      <c r="C1568" t="s">
        <v>265</v>
      </c>
      <c r="D1568" t="s">
        <v>832</v>
      </c>
      <c r="E1568" t="s">
        <v>93</v>
      </c>
      <c r="F1568">
        <v>40700</v>
      </c>
      <c r="G1568" t="s">
        <v>911</v>
      </c>
      <c r="I1568" t="s">
        <v>680</v>
      </c>
      <c r="J1568">
        <v>2026</v>
      </c>
      <c r="K1568">
        <v>7</v>
      </c>
      <c r="L1568" t="s">
        <v>94</v>
      </c>
      <c r="M1568">
        <v>119</v>
      </c>
      <c r="N1568">
        <v>1</v>
      </c>
      <c r="O1568">
        <v>119</v>
      </c>
      <c r="P1568" t="s">
        <v>831</v>
      </c>
      <c r="Q1568">
        <v>0</v>
      </c>
    </row>
    <row r="1569" spans="1:17" x14ac:dyDescent="0.25">
      <c r="A1569" t="s">
        <v>2610</v>
      </c>
      <c r="B1569" t="s">
        <v>870</v>
      </c>
      <c r="C1569" t="s">
        <v>265</v>
      </c>
      <c r="D1569" t="s">
        <v>832</v>
      </c>
      <c r="E1569" t="s">
        <v>93</v>
      </c>
      <c r="F1569">
        <v>40700</v>
      </c>
      <c r="G1569" t="s">
        <v>911</v>
      </c>
      <c r="I1569" t="s">
        <v>860</v>
      </c>
      <c r="J1569">
        <v>2026</v>
      </c>
      <c r="K1569">
        <v>7</v>
      </c>
      <c r="L1569" t="s">
        <v>94</v>
      </c>
      <c r="M1569">
        <v>191</v>
      </c>
      <c r="N1569">
        <v>1</v>
      </c>
      <c r="O1569">
        <v>191</v>
      </c>
      <c r="P1569" t="s">
        <v>831</v>
      </c>
      <c r="Q1569">
        <v>0</v>
      </c>
    </row>
    <row r="1570" spans="1:17" x14ac:dyDescent="0.25">
      <c r="A1570" t="s">
        <v>2610</v>
      </c>
      <c r="B1570" t="s">
        <v>870</v>
      </c>
      <c r="C1570" t="s">
        <v>265</v>
      </c>
      <c r="D1570" t="s">
        <v>832</v>
      </c>
      <c r="E1570" t="s">
        <v>102</v>
      </c>
      <c r="F1570">
        <v>40700</v>
      </c>
      <c r="G1570" t="s">
        <v>911</v>
      </c>
      <c r="I1570" t="s">
        <v>125</v>
      </c>
      <c r="J1570">
        <v>2026</v>
      </c>
      <c r="K1570">
        <v>7</v>
      </c>
      <c r="L1570" t="s">
        <v>94</v>
      </c>
      <c r="M1570">
        <v>691</v>
      </c>
      <c r="N1570">
        <v>1</v>
      </c>
      <c r="O1570">
        <v>691</v>
      </c>
      <c r="P1570" t="s">
        <v>831</v>
      </c>
      <c r="Q1570">
        <v>1</v>
      </c>
    </row>
    <row r="1571" spans="1:17" x14ac:dyDescent="0.25">
      <c r="A1571" t="s">
        <v>2610</v>
      </c>
      <c r="B1571" t="s">
        <v>870</v>
      </c>
      <c r="C1571" t="s">
        <v>265</v>
      </c>
      <c r="D1571" t="s">
        <v>832</v>
      </c>
      <c r="E1571" t="s">
        <v>102</v>
      </c>
      <c r="F1571">
        <v>40700</v>
      </c>
      <c r="G1571" t="s">
        <v>911</v>
      </c>
      <c r="I1571" t="s">
        <v>186</v>
      </c>
      <c r="J1571">
        <v>2026</v>
      </c>
      <c r="K1571">
        <v>7</v>
      </c>
      <c r="L1571" t="s">
        <v>94</v>
      </c>
      <c r="M1571">
        <v>38277</v>
      </c>
      <c r="N1571">
        <v>1</v>
      </c>
      <c r="O1571">
        <v>38277</v>
      </c>
      <c r="P1571" t="s">
        <v>831</v>
      </c>
      <c r="Q1571">
        <v>1</v>
      </c>
    </row>
    <row r="1572" spans="1:17" x14ac:dyDescent="0.25">
      <c r="A1572" t="s">
        <v>2610</v>
      </c>
      <c r="B1572" t="s">
        <v>870</v>
      </c>
      <c r="C1572" t="s">
        <v>265</v>
      </c>
      <c r="D1572" t="s">
        <v>832</v>
      </c>
      <c r="E1572" t="s">
        <v>93</v>
      </c>
      <c r="F1572">
        <v>40700</v>
      </c>
      <c r="G1572" t="s">
        <v>911</v>
      </c>
      <c r="I1572" t="s">
        <v>169</v>
      </c>
      <c r="J1572">
        <v>2026</v>
      </c>
      <c r="K1572">
        <v>7</v>
      </c>
      <c r="L1572" t="s">
        <v>94</v>
      </c>
      <c r="M1572">
        <v>2193</v>
      </c>
      <c r="N1572">
        <v>1</v>
      </c>
      <c r="O1572">
        <v>2193</v>
      </c>
      <c r="P1572" t="s">
        <v>831</v>
      </c>
      <c r="Q1572">
        <v>0</v>
      </c>
    </row>
    <row r="1573" spans="1:17" x14ac:dyDescent="0.25">
      <c r="A1573" t="s">
        <v>2610</v>
      </c>
      <c r="B1573" t="s">
        <v>870</v>
      </c>
      <c r="C1573" t="s">
        <v>265</v>
      </c>
      <c r="D1573" t="s">
        <v>832</v>
      </c>
      <c r="E1573" t="s">
        <v>93</v>
      </c>
      <c r="F1573">
        <v>40700</v>
      </c>
      <c r="G1573" t="s">
        <v>911</v>
      </c>
      <c r="I1573" t="s">
        <v>194</v>
      </c>
      <c r="J1573">
        <v>2026</v>
      </c>
      <c r="K1573">
        <v>7</v>
      </c>
      <c r="L1573" t="s">
        <v>94</v>
      </c>
      <c r="M1573">
        <v>46</v>
      </c>
      <c r="N1573">
        <v>1</v>
      </c>
      <c r="O1573">
        <v>46</v>
      </c>
      <c r="P1573" t="s">
        <v>831</v>
      </c>
      <c r="Q1573">
        <v>0</v>
      </c>
    </row>
    <row r="1574" spans="1:17" x14ac:dyDescent="0.25">
      <c r="A1574" t="s">
        <v>2610</v>
      </c>
      <c r="B1574" t="s">
        <v>870</v>
      </c>
      <c r="C1574" t="s">
        <v>265</v>
      </c>
      <c r="D1574" t="s">
        <v>832</v>
      </c>
      <c r="E1574" t="s">
        <v>101</v>
      </c>
      <c r="F1574">
        <v>40700</v>
      </c>
      <c r="G1574" t="s">
        <v>911</v>
      </c>
      <c r="I1574" t="s">
        <v>269</v>
      </c>
      <c r="J1574">
        <v>2026</v>
      </c>
      <c r="K1574">
        <v>7</v>
      </c>
      <c r="L1574" t="s">
        <v>94</v>
      </c>
      <c r="M1574">
        <v>9445</v>
      </c>
      <c r="N1574">
        <v>1</v>
      </c>
      <c r="O1574">
        <v>9445</v>
      </c>
      <c r="P1574" t="s">
        <v>831</v>
      </c>
      <c r="Q1574">
        <v>1</v>
      </c>
    </row>
    <row r="1575" spans="1:17" x14ac:dyDescent="0.25">
      <c r="A1575" t="s">
        <v>2610</v>
      </c>
      <c r="B1575" t="s">
        <v>870</v>
      </c>
      <c r="C1575" t="s">
        <v>265</v>
      </c>
      <c r="D1575" t="s">
        <v>832</v>
      </c>
      <c r="E1575" t="s">
        <v>93</v>
      </c>
      <c r="F1575">
        <v>40700</v>
      </c>
      <c r="G1575" t="s">
        <v>911</v>
      </c>
      <c r="I1575" t="s">
        <v>861</v>
      </c>
      <c r="J1575">
        <v>2026</v>
      </c>
      <c r="K1575">
        <v>7</v>
      </c>
      <c r="L1575" t="s">
        <v>94</v>
      </c>
      <c r="M1575">
        <v>383</v>
      </c>
      <c r="N1575">
        <v>1</v>
      </c>
      <c r="O1575">
        <v>383</v>
      </c>
      <c r="P1575" t="s">
        <v>831</v>
      </c>
      <c r="Q1575">
        <v>0</v>
      </c>
    </row>
    <row r="1576" spans="1:17" x14ac:dyDescent="0.25">
      <c r="A1576" t="s">
        <v>2610</v>
      </c>
      <c r="B1576" t="s">
        <v>870</v>
      </c>
      <c r="C1576" t="s">
        <v>265</v>
      </c>
      <c r="D1576" t="s">
        <v>832</v>
      </c>
      <c r="E1576" t="s">
        <v>93</v>
      </c>
      <c r="F1576">
        <v>40700</v>
      </c>
      <c r="G1576" t="s">
        <v>911</v>
      </c>
      <c r="I1576" t="s">
        <v>847</v>
      </c>
      <c r="J1576">
        <v>2026</v>
      </c>
      <c r="K1576">
        <v>7</v>
      </c>
      <c r="L1576" t="s">
        <v>94</v>
      </c>
      <c r="M1576">
        <v>870</v>
      </c>
      <c r="N1576">
        <v>1</v>
      </c>
      <c r="O1576">
        <v>870</v>
      </c>
      <c r="P1576" t="s">
        <v>831</v>
      </c>
      <c r="Q1576">
        <v>0</v>
      </c>
    </row>
    <row r="1577" spans="1:17" x14ac:dyDescent="0.25">
      <c r="A1577" t="s">
        <v>2610</v>
      </c>
      <c r="B1577" t="s">
        <v>870</v>
      </c>
      <c r="C1577" t="s">
        <v>265</v>
      </c>
      <c r="D1577" t="s">
        <v>832</v>
      </c>
      <c r="E1577" t="s">
        <v>104</v>
      </c>
      <c r="F1577">
        <v>40700</v>
      </c>
      <c r="G1577" t="s">
        <v>911</v>
      </c>
      <c r="I1577" t="s">
        <v>120</v>
      </c>
      <c r="J1577">
        <v>2026</v>
      </c>
      <c r="K1577">
        <v>7</v>
      </c>
      <c r="L1577" t="s">
        <v>94</v>
      </c>
      <c r="M1577">
        <v>174</v>
      </c>
      <c r="N1577">
        <v>1</v>
      </c>
      <c r="O1577">
        <v>174</v>
      </c>
      <c r="P1577" t="s">
        <v>831</v>
      </c>
      <c r="Q1577">
        <v>0</v>
      </c>
    </row>
    <row r="1578" spans="1:17" x14ac:dyDescent="0.25">
      <c r="A1578" t="s">
        <v>2610</v>
      </c>
      <c r="B1578" t="s">
        <v>282</v>
      </c>
      <c r="C1578" t="s">
        <v>265</v>
      </c>
      <c r="D1578" t="s">
        <v>832</v>
      </c>
      <c r="E1578" t="s">
        <v>93</v>
      </c>
      <c r="F1578">
        <v>40700</v>
      </c>
      <c r="G1578" t="s">
        <v>911</v>
      </c>
      <c r="I1578" t="s">
        <v>846</v>
      </c>
      <c r="J1578">
        <v>2026</v>
      </c>
      <c r="K1578">
        <v>7</v>
      </c>
      <c r="L1578" t="s">
        <v>94</v>
      </c>
      <c r="M1578">
        <v>522</v>
      </c>
      <c r="N1578">
        <v>1</v>
      </c>
      <c r="O1578">
        <v>522</v>
      </c>
      <c r="P1578" t="s">
        <v>831</v>
      </c>
      <c r="Q1578">
        <v>1</v>
      </c>
    </row>
    <row r="1579" spans="1:17" x14ac:dyDescent="0.25">
      <c r="A1579" t="s">
        <v>2610</v>
      </c>
      <c r="B1579" t="s">
        <v>282</v>
      </c>
      <c r="C1579" t="s">
        <v>265</v>
      </c>
      <c r="D1579" t="s">
        <v>832</v>
      </c>
      <c r="E1579" t="s">
        <v>104</v>
      </c>
      <c r="F1579">
        <v>40700</v>
      </c>
      <c r="G1579" t="s">
        <v>911</v>
      </c>
      <c r="I1579" t="s">
        <v>245</v>
      </c>
      <c r="J1579">
        <v>2026</v>
      </c>
      <c r="K1579">
        <v>7</v>
      </c>
      <c r="L1579" t="s">
        <v>94</v>
      </c>
      <c r="M1579">
        <v>44</v>
      </c>
      <c r="N1579">
        <v>1</v>
      </c>
      <c r="O1579">
        <v>44</v>
      </c>
      <c r="P1579" t="s">
        <v>831</v>
      </c>
      <c r="Q1579">
        <v>1</v>
      </c>
    </row>
    <row r="1580" spans="1:17" x14ac:dyDescent="0.25">
      <c r="A1580" t="s">
        <v>2610</v>
      </c>
      <c r="B1580" t="s">
        <v>282</v>
      </c>
      <c r="C1580" t="s">
        <v>265</v>
      </c>
      <c r="D1580" t="s">
        <v>832</v>
      </c>
      <c r="E1580" t="s">
        <v>104</v>
      </c>
      <c r="F1580">
        <v>40700</v>
      </c>
      <c r="G1580" t="s">
        <v>911</v>
      </c>
      <c r="I1580" t="s">
        <v>246</v>
      </c>
      <c r="J1580">
        <v>2026</v>
      </c>
      <c r="K1580">
        <v>7</v>
      </c>
      <c r="L1580" t="s">
        <v>94</v>
      </c>
      <c r="M1580">
        <v>457</v>
      </c>
      <c r="N1580">
        <v>1</v>
      </c>
      <c r="O1580">
        <v>457</v>
      </c>
      <c r="P1580" t="s">
        <v>831</v>
      </c>
      <c r="Q1580">
        <v>0</v>
      </c>
    </row>
    <row r="1581" spans="1:17" x14ac:dyDescent="0.25">
      <c r="A1581" t="s">
        <v>2610</v>
      </c>
      <c r="B1581" t="s">
        <v>282</v>
      </c>
      <c r="C1581" t="s">
        <v>265</v>
      </c>
      <c r="D1581" t="s">
        <v>832</v>
      </c>
      <c r="E1581" t="s">
        <v>102</v>
      </c>
      <c r="F1581">
        <v>40700</v>
      </c>
      <c r="G1581" t="s">
        <v>911</v>
      </c>
      <c r="I1581" t="s">
        <v>125</v>
      </c>
      <c r="J1581">
        <v>2026</v>
      </c>
      <c r="K1581">
        <v>7</v>
      </c>
      <c r="L1581" t="s">
        <v>94</v>
      </c>
      <c r="M1581">
        <v>1341</v>
      </c>
      <c r="N1581">
        <v>1</v>
      </c>
      <c r="O1581">
        <v>1341</v>
      </c>
      <c r="P1581" t="s">
        <v>831</v>
      </c>
      <c r="Q1581">
        <v>1</v>
      </c>
    </row>
    <row r="1582" spans="1:17" x14ac:dyDescent="0.25">
      <c r="A1582" t="s">
        <v>2610</v>
      </c>
      <c r="B1582" t="s">
        <v>282</v>
      </c>
      <c r="C1582" t="s">
        <v>265</v>
      </c>
      <c r="D1582" t="s">
        <v>832</v>
      </c>
      <c r="E1582" t="s">
        <v>102</v>
      </c>
      <c r="F1582">
        <v>40700</v>
      </c>
      <c r="G1582" t="s">
        <v>911</v>
      </c>
      <c r="I1582" t="s">
        <v>186</v>
      </c>
      <c r="J1582">
        <v>2026</v>
      </c>
      <c r="K1582">
        <v>7</v>
      </c>
      <c r="L1582" t="s">
        <v>94</v>
      </c>
      <c r="M1582">
        <v>31725</v>
      </c>
      <c r="N1582">
        <v>1</v>
      </c>
      <c r="O1582">
        <v>31725</v>
      </c>
      <c r="P1582" t="s">
        <v>831</v>
      </c>
      <c r="Q1582">
        <v>1</v>
      </c>
    </row>
    <row r="1583" spans="1:17" x14ac:dyDescent="0.25">
      <c r="A1583" t="s">
        <v>2610</v>
      </c>
      <c r="B1583" t="s">
        <v>282</v>
      </c>
      <c r="C1583" t="s">
        <v>265</v>
      </c>
      <c r="D1583" t="s">
        <v>832</v>
      </c>
      <c r="E1583" t="s">
        <v>93</v>
      </c>
      <c r="F1583">
        <v>40700</v>
      </c>
      <c r="G1583" t="s">
        <v>911</v>
      </c>
      <c r="I1583" t="s">
        <v>169</v>
      </c>
      <c r="J1583">
        <v>2026</v>
      </c>
      <c r="K1583">
        <v>7</v>
      </c>
      <c r="L1583" t="s">
        <v>94</v>
      </c>
      <c r="M1583">
        <v>2193</v>
      </c>
      <c r="N1583">
        <v>1</v>
      </c>
      <c r="O1583">
        <v>2193</v>
      </c>
      <c r="P1583" t="s">
        <v>831</v>
      </c>
      <c r="Q1583">
        <v>0</v>
      </c>
    </row>
    <row r="1584" spans="1:17" x14ac:dyDescent="0.25">
      <c r="A1584" t="s">
        <v>2610</v>
      </c>
      <c r="B1584" t="s">
        <v>282</v>
      </c>
      <c r="C1584" t="s">
        <v>265</v>
      </c>
      <c r="D1584" t="s">
        <v>832</v>
      </c>
      <c r="E1584" t="s">
        <v>104</v>
      </c>
      <c r="F1584">
        <v>40700</v>
      </c>
      <c r="G1584" t="s">
        <v>911</v>
      </c>
      <c r="I1584" t="s">
        <v>857</v>
      </c>
      <c r="J1584">
        <v>2026</v>
      </c>
      <c r="K1584">
        <v>7</v>
      </c>
      <c r="L1584" t="s">
        <v>94</v>
      </c>
      <c r="M1584">
        <v>89</v>
      </c>
      <c r="N1584">
        <v>1</v>
      </c>
      <c r="O1584">
        <v>89</v>
      </c>
      <c r="P1584" t="s">
        <v>831</v>
      </c>
      <c r="Q1584">
        <v>0</v>
      </c>
    </row>
    <row r="1585" spans="1:17" x14ac:dyDescent="0.25">
      <c r="A1585" t="s">
        <v>2610</v>
      </c>
      <c r="B1585" t="s">
        <v>282</v>
      </c>
      <c r="C1585" t="s">
        <v>265</v>
      </c>
      <c r="D1585" t="s">
        <v>832</v>
      </c>
      <c r="E1585" t="s">
        <v>93</v>
      </c>
      <c r="F1585">
        <v>40700</v>
      </c>
      <c r="G1585" t="s">
        <v>911</v>
      </c>
      <c r="I1585" t="s">
        <v>847</v>
      </c>
      <c r="J1585">
        <v>2026</v>
      </c>
      <c r="K1585">
        <v>7</v>
      </c>
      <c r="L1585" t="s">
        <v>94</v>
      </c>
      <c r="M1585">
        <v>835</v>
      </c>
      <c r="N1585">
        <v>1</v>
      </c>
      <c r="O1585">
        <v>835</v>
      </c>
      <c r="P1585" t="s">
        <v>831</v>
      </c>
      <c r="Q1585">
        <v>0</v>
      </c>
    </row>
    <row r="1586" spans="1:17" x14ac:dyDescent="0.25">
      <c r="A1586" t="s">
        <v>2610</v>
      </c>
      <c r="B1586" t="s">
        <v>282</v>
      </c>
      <c r="C1586" t="s">
        <v>265</v>
      </c>
      <c r="D1586" t="s">
        <v>832</v>
      </c>
      <c r="E1586" t="s">
        <v>104</v>
      </c>
      <c r="F1586">
        <v>40700</v>
      </c>
      <c r="G1586" t="s">
        <v>911</v>
      </c>
      <c r="I1586" t="s">
        <v>120</v>
      </c>
      <c r="J1586">
        <v>2026</v>
      </c>
      <c r="K1586">
        <v>7</v>
      </c>
      <c r="L1586" t="s">
        <v>94</v>
      </c>
      <c r="M1586">
        <v>522</v>
      </c>
      <c r="N1586">
        <v>1</v>
      </c>
      <c r="O1586">
        <v>522</v>
      </c>
      <c r="P1586" t="s">
        <v>831</v>
      </c>
      <c r="Q1586">
        <v>0</v>
      </c>
    </row>
    <row r="1587" spans="1:17" x14ac:dyDescent="0.25">
      <c r="A1587" t="s">
        <v>2610</v>
      </c>
      <c r="B1587" t="s">
        <v>283</v>
      </c>
      <c r="C1587" t="s">
        <v>265</v>
      </c>
      <c r="D1587" t="s">
        <v>832</v>
      </c>
      <c r="E1587" t="s">
        <v>93</v>
      </c>
      <c r="F1587">
        <v>40700</v>
      </c>
      <c r="G1587" t="s">
        <v>911</v>
      </c>
      <c r="I1587" t="s">
        <v>846</v>
      </c>
      <c r="J1587">
        <v>2026</v>
      </c>
      <c r="K1587">
        <v>7</v>
      </c>
      <c r="L1587" t="s">
        <v>94</v>
      </c>
      <c r="M1587">
        <v>131</v>
      </c>
      <c r="N1587">
        <v>1</v>
      </c>
      <c r="O1587">
        <v>131</v>
      </c>
      <c r="P1587" t="s">
        <v>831</v>
      </c>
      <c r="Q1587">
        <v>1</v>
      </c>
    </row>
    <row r="1588" spans="1:17" x14ac:dyDescent="0.25">
      <c r="A1588" t="s">
        <v>2610</v>
      </c>
      <c r="B1588" t="s">
        <v>283</v>
      </c>
      <c r="C1588" t="s">
        <v>265</v>
      </c>
      <c r="D1588" t="s">
        <v>832</v>
      </c>
      <c r="E1588" t="s">
        <v>93</v>
      </c>
      <c r="F1588">
        <v>40700</v>
      </c>
      <c r="G1588" t="s">
        <v>911</v>
      </c>
      <c r="I1588" t="s">
        <v>680</v>
      </c>
      <c r="J1588">
        <v>2026</v>
      </c>
      <c r="K1588">
        <v>7</v>
      </c>
      <c r="L1588" t="s">
        <v>94</v>
      </c>
      <c r="M1588">
        <v>59</v>
      </c>
      <c r="N1588">
        <v>1</v>
      </c>
      <c r="O1588">
        <v>59</v>
      </c>
      <c r="P1588" t="s">
        <v>831</v>
      </c>
      <c r="Q1588">
        <v>0</v>
      </c>
    </row>
    <row r="1589" spans="1:17" x14ac:dyDescent="0.25">
      <c r="A1589" t="s">
        <v>2610</v>
      </c>
      <c r="B1589" t="s">
        <v>283</v>
      </c>
      <c r="C1589" t="s">
        <v>265</v>
      </c>
      <c r="D1589" t="s">
        <v>832</v>
      </c>
      <c r="E1589" t="s">
        <v>102</v>
      </c>
      <c r="F1589">
        <v>40700</v>
      </c>
      <c r="G1589" t="s">
        <v>911</v>
      </c>
      <c r="I1589" t="s">
        <v>125</v>
      </c>
      <c r="J1589">
        <v>2026</v>
      </c>
      <c r="K1589">
        <v>7</v>
      </c>
      <c r="L1589" t="s">
        <v>94</v>
      </c>
      <c r="M1589">
        <v>1774</v>
      </c>
      <c r="N1589">
        <v>1</v>
      </c>
      <c r="O1589">
        <v>1774</v>
      </c>
      <c r="P1589" t="s">
        <v>831</v>
      </c>
      <c r="Q1589">
        <v>1</v>
      </c>
    </row>
    <row r="1590" spans="1:17" x14ac:dyDescent="0.25">
      <c r="A1590" t="s">
        <v>2610</v>
      </c>
      <c r="B1590" t="s">
        <v>283</v>
      </c>
      <c r="C1590" t="s">
        <v>265</v>
      </c>
      <c r="D1590" t="s">
        <v>832</v>
      </c>
      <c r="E1590" t="s">
        <v>102</v>
      </c>
      <c r="F1590">
        <v>40700</v>
      </c>
      <c r="G1590" t="s">
        <v>911</v>
      </c>
      <c r="I1590" t="s">
        <v>186</v>
      </c>
      <c r="J1590">
        <v>2026</v>
      </c>
      <c r="K1590">
        <v>7</v>
      </c>
      <c r="L1590" t="s">
        <v>94</v>
      </c>
      <c r="M1590">
        <v>16683</v>
      </c>
      <c r="N1590">
        <v>1</v>
      </c>
      <c r="O1590">
        <v>16683</v>
      </c>
      <c r="P1590" t="s">
        <v>831</v>
      </c>
      <c r="Q1590">
        <v>1</v>
      </c>
    </row>
    <row r="1591" spans="1:17" x14ac:dyDescent="0.25">
      <c r="A1591" t="s">
        <v>2610</v>
      </c>
      <c r="B1591" t="s">
        <v>283</v>
      </c>
      <c r="C1591" t="s">
        <v>265</v>
      </c>
      <c r="D1591" t="s">
        <v>832</v>
      </c>
      <c r="E1591" t="s">
        <v>93</v>
      </c>
      <c r="F1591">
        <v>40700</v>
      </c>
      <c r="G1591" t="s">
        <v>911</v>
      </c>
      <c r="I1591" t="s">
        <v>169</v>
      </c>
      <c r="J1591">
        <v>2026</v>
      </c>
      <c r="K1591">
        <v>7</v>
      </c>
      <c r="L1591" t="s">
        <v>94</v>
      </c>
      <c r="M1591">
        <v>457</v>
      </c>
      <c r="N1591">
        <v>1</v>
      </c>
      <c r="O1591">
        <v>457</v>
      </c>
      <c r="P1591" t="s">
        <v>831</v>
      </c>
      <c r="Q1591">
        <v>0</v>
      </c>
    </row>
    <row r="1592" spans="1:17" x14ac:dyDescent="0.25">
      <c r="A1592" t="s">
        <v>2610</v>
      </c>
      <c r="B1592" t="s">
        <v>283</v>
      </c>
      <c r="C1592" t="s">
        <v>265</v>
      </c>
      <c r="D1592" t="s">
        <v>832</v>
      </c>
      <c r="E1592" t="s">
        <v>93</v>
      </c>
      <c r="F1592">
        <v>40700</v>
      </c>
      <c r="G1592" t="s">
        <v>911</v>
      </c>
      <c r="I1592" t="s">
        <v>847</v>
      </c>
      <c r="J1592">
        <v>2026</v>
      </c>
      <c r="K1592">
        <v>7</v>
      </c>
      <c r="L1592" t="s">
        <v>94</v>
      </c>
      <c r="M1592">
        <v>209</v>
      </c>
      <c r="N1592">
        <v>1</v>
      </c>
      <c r="O1592">
        <v>209</v>
      </c>
      <c r="P1592" t="s">
        <v>831</v>
      </c>
      <c r="Q1592">
        <v>0</v>
      </c>
    </row>
    <row r="1593" spans="1:17" x14ac:dyDescent="0.25">
      <c r="A1593" t="s">
        <v>2610</v>
      </c>
      <c r="B1593" t="s">
        <v>283</v>
      </c>
      <c r="C1593" t="s">
        <v>265</v>
      </c>
      <c r="D1593" t="s">
        <v>832</v>
      </c>
      <c r="E1593" t="s">
        <v>104</v>
      </c>
      <c r="F1593">
        <v>40700</v>
      </c>
      <c r="G1593" t="s">
        <v>911</v>
      </c>
      <c r="I1593" t="s">
        <v>120</v>
      </c>
      <c r="J1593">
        <v>2026</v>
      </c>
      <c r="K1593">
        <v>7</v>
      </c>
      <c r="L1593" t="s">
        <v>94</v>
      </c>
      <c r="M1593">
        <v>174</v>
      </c>
      <c r="N1593">
        <v>1</v>
      </c>
      <c r="O1593">
        <v>174</v>
      </c>
      <c r="P1593" t="s">
        <v>831</v>
      </c>
      <c r="Q1593">
        <v>0</v>
      </c>
    </row>
    <row r="1594" spans="1:17" x14ac:dyDescent="0.25">
      <c r="A1594" t="s">
        <v>2610</v>
      </c>
      <c r="B1594" t="s">
        <v>872</v>
      </c>
      <c r="C1594" t="s">
        <v>265</v>
      </c>
      <c r="D1594" t="s">
        <v>832</v>
      </c>
      <c r="E1594" t="s">
        <v>102</v>
      </c>
      <c r="F1594">
        <v>40700</v>
      </c>
      <c r="G1594" t="s">
        <v>911</v>
      </c>
      <c r="I1594" t="s">
        <v>125</v>
      </c>
      <c r="J1594">
        <v>2026</v>
      </c>
      <c r="K1594">
        <v>7</v>
      </c>
      <c r="L1594" t="s">
        <v>94</v>
      </c>
      <c r="M1594">
        <v>307</v>
      </c>
      <c r="N1594">
        <v>1</v>
      </c>
      <c r="O1594">
        <v>307</v>
      </c>
      <c r="P1594" t="s">
        <v>831</v>
      </c>
      <c r="Q1594">
        <v>1</v>
      </c>
    </row>
    <row r="1595" spans="1:17" x14ac:dyDescent="0.25">
      <c r="A1595" t="s">
        <v>2610</v>
      </c>
      <c r="B1595" t="s">
        <v>872</v>
      </c>
      <c r="C1595" t="s">
        <v>265</v>
      </c>
      <c r="D1595" t="s">
        <v>832</v>
      </c>
      <c r="E1595" t="s">
        <v>102</v>
      </c>
      <c r="F1595">
        <v>40700</v>
      </c>
      <c r="G1595" t="s">
        <v>911</v>
      </c>
      <c r="I1595" t="s">
        <v>186</v>
      </c>
      <c r="J1595">
        <v>2026</v>
      </c>
      <c r="K1595">
        <v>7</v>
      </c>
      <c r="L1595" t="s">
        <v>94</v>
      </c>
      <c r="M1595">
        <v>877</v>
      </c>
      <c r="N1595">
        <v>1</v>
      </c>
      <c r="O1595">
        <v>877</v>
      </c>
      <c r="P1595" t="s">
        <v>831</v>
      </c>
      <c r="Q1595">
        <v>1</v>
      </c>
    </row>
    <row r="1596" spans="1:17" x14ac:dyDescent="0.25">
      <c r="A1596" t="s">
        <v>2610</v>
      </c>
      <c r="B1596" t="s">
        <v>872</v>
      </c>
      <c r="C1596" t="s">
        <v>265</v>
      </c>
      <c r="D1596" t="s">
        <v>832</v>
      </c>
      <c r="E1596" t="s">
        <v>104</v>
      </c>
      <c r="F1596">
        <v>40700</v>
      </c>
      <c r="G1596" t="s">
        <v>911</v>
      </c>
      <c r="I1596" t="s">
        <v>120</v>
      </c>
      <c r="J1596">
        <v>2026</v>
      </c>
      <c r="K1596">
        <v>7</v>
      </c>
      <c r="L1596" t="s">
        <v>94</v>
      </c>
      <c r="M1596">
        <v>174</v>
      </c>
      <c r="N1596">
        <v>1</v>
      </c>
      <c r="O1596">
        <v>174</v>
      </c>
      <c r="P1596" t="s">
        <v>831</v>
      </c>
      <c r="Q1596">
        <v>0</v>
      </c>
    </row>
    <row r="1597" spans="1:17" x14ac:dyDescent="0.25">
      <c r="A1597" t="s">
        <v>2610</v>
      </c>
      <c r="B1597" t="s">
        <v>354</v>
      </c>
      <c r="C1597" t="s">
        <v>265</v>
      </c>
      <c r="D1597" t="s">
        <v>832</v>
      </c>
      <c r="E1597" t="s">
        <v>102</v>
      </c>
      <c r="F1597">
        <v>40700</v>
      </c>
      <c r="G1597" t="s">
        <v>911</v>
      </c>
      <c r="I1597" t="s">
        <v>125</v>
      </c>
      <c r="J1597">
        <v>2026</v>
      </c>
      <c r="K1597">
        <v>7</v>
      </c>
      <c r="L1597" t="s">
        <v>94</v>
      </c>
      <c r="M1597">
        <v>421</v>
      </c>
      <c r="N1597">
        <v>1</v>
      </c>
      <c r="O1597">
        <v>421</v>
      </c>
      <c r="P1597" t="s">
        <v>831</v>
      </c>
      <c r="Q1597">
        <v>1</v>
      </c>
    </row>
    <row r="1598" spans="1:17" x14ac:dyDescent="0.25">
      <c r="A1598" t="s">
        <v>2610</v>
      </c>
      <c r="B1598" t="s">
        <v>354</v>
      </c>
      <c r="C1598" t="s">
        <v>265</v>
      </c>
      <c r="D1598" t="s">
        <v>832</v>
      </c>
      <c r="E1598" t="s">
        <v>102</v>
      </c>
      <c r="F1598">
        <v>40700</v>
      </c>
      <c r="G1598" t="s">
        <v>911</v>
      </c>
      <c r="I1598" t="s">
        <v>186</v>
      </c>
      <c r="J1598">
        <v>2026</v>
      </c>
      <c r="K1598">
        <v>7</v>
      </c>
      <c r="L1598" t="s">
        <v>94</v>
      </c>
      <c r="M1598">
        <v>3027</v>
      </c>
      <c r="N1598">
        <v>1</v>
      </c>
      <c r="O1598">
        <v>3027</v>
      </c>
      <c r="P1598" t="s">
        <v>831</v>
      </c>
      <c r="Q1598">
        <v>1</v>
      </c>
    </row>
    <row r="1599" spans="1:17" x14ac:dyDescent="0.25">
      <c r="A1599" t="s">
        <v>2610</v>
      </c>
      <c r="B1599" t="s">
        <v>354</v>
      </c>
      <c r="C1599" t="s">
        <v>265</v>
      </c>
      <c r="D1599" t="s">
        <v>832</v>
      </c>
      <c r="E1599" t="s">
        <v>104</v>
      </c>
      <c r="F1599">
        <v>40700</v>
      </c>
      <c r="G1599" t="s">
        <v>911</v>
      </c>
      <c r="I1599" t="s">
        <v>120</v>
      </c>
      <c r="J1599">
        <v>2026</v>
      </c>
      <c r="K1599">
        <v>7</v>
      </c>
      <c r="L1599" t="s">
        <v>94</v>
      </c>
      <c r="M1599">
        <v>174</v>
      </c>
      <c r="N1599">
        <v>1</v>
      </c>
      <c r="O1599">
        <v>174</v>
      </c>
      <c r="P1599" t="s">
        <v>831</v>
      </c>
      <c r="Q1599">
        <v>0</v>
      </c>
    </row>
    <row r="1600" spans="1:17" x14ac:dyDescent="0.25">
      <c r="A1600" t="s">
        <v>2610</v>
      </c>
      <c r="B1600" t="s">
        <v>496</v>
      </c>
      <c r="C1600" t="s">
        <v>265</v>
      </c>
      <c r="D1600" t="s">
        <v>832</v>
      </c>
      <c r="E1600" t="s">
        <v>93</v>
      </c>
      <c r="F1600">
        <v>40700</v>
      </c>
      <c r="G1600" t="s">
        <v>911</v>
      </c>
      <c r="I1600" t="s">
        <v>849</v>
      </c>
      <c r="J1600">
        <v>2026</v>
      </c>
      <c r="K1600">
        <v>7</v>
      </c>
      <c r="L1600" t="s">
        <v>94</v>
      </c>
      <c r="M1600">
        <v>100</v>
      </c>
      <c r="N1600">
        <v>1</v>
      </c>
      <c r="O1600">
        <v>100</v>
      </c>
      <c r="P1600" t="s">
        <v>831</v>
      </c>
      <c r="Q1600">
        <v>0</v>
      </c>
    </row>
    <row r="1601" spans="1:17" x14ac:dyDescent="0.25">
      <c r="A1601" t="s">
        <v>2610</v>
      </c>
      <c r="B1601" t="s">
        <v>496</v>
      </c>
      <c r="C1601" t="s">
        <v>265</v>
      </c>
      <c r="D1601" t="s">
        <v>832</v>
      </c>
      <c r="E1601" t="s">
        <v>93</v>
      </c>
      <c r="F1601">
        <v>40700</v>
      </c>
      <c r="G1601" t="s">
        <v>911</v>
      </c>
      <c r="I1601" t="s">
        <v>846</v>
      </c>
      <c r="J1601">
        <v>2026</v>
      </c>
      <c r="K1601">
        <v>7</v>
      </c>
      <c r="L1601" t="s">
        <v>94</v>
      </c>
      <c r="M1601">
        <v>218</v>
      </c>
      <c r="N1601">
        <v>1</v>
      </c>
      <c r="O1601">
        <v>218</v>
      </c>
      <c r="P1601" t="s">
        <v>831</v>
      </c>
      <c r="Q1601">
        <v>1</v>
      </c>
    </row>
    <row r="1602" spans="1:17" x14ac:dyDescent="0.25">
      <c r="A1602" t="s">
        <v>2610</v>
      </c>
      <c r="B1602" t="s">
        <v>496</v>
      </c>
      <c r="C1602" t="s">
        <v>265</v>
      </c>
      <c r="D1602" t="s">
        <v>832</v>
      </c>
      <c r="E1602" t="s">
        <v>102</v>
      </c>
      <c r="F1602">
        <v>40700</v>
      </c>
      <c r="G1602" t="s">
        <v>911</v>
      </c>
      <c r="I1602" t="s">
        <v>125</v>
      </c>
      <c r="J1602">
        <v>2026</v>
      </c>
      <c r="K1602">
        <v>7</v>
      </c>
      <c r="L1602" t="s">
        <v>94</v>
      </c>
      <c r="M1602">
        <v>307</v>
      </c>
      <c r="N1602">
        <v>1</v>
      </c>
      <c r="O1602">
        <v>307</v>
      </c>
      <c r="P1602" t="s">
        <v>831</v>
      </c>
      <c r="Q1602">
        <v>1</v>
      </c>
    </row>
    <row r="1603" spans="1:17" x14ac:dyDescent="0.25">
      <c r="A1603" t="s">
        <v>2610</v>
      </c>
      <c r="B1603" t="s">
        <v>496</v>
      </c>
      <c r="C1603" t="s">
        <v>265</v>
      </c>
      <c r="D1603" t="s">
        <v>832</v>
      </c>
      <c r="E1603" t="s">
        <v>102</v>
      </c>
      <c r="F1603">
        <v>40700</v>
      </c>
      <c r="G1603" t="s">
        <v>911</v>
      </c>
      <c r="I1603" t="s">
        <v>186</v>
      </c>
      <c r="J1603">
        <v>2026</v>
      </c>
      <c r="K1603">
        <v>7</v>
      </c>
      <c r="L1603" t="s">
        <v>94</v>
      </c>
      <c r="M1603">
        <v>4625</v>
      </c>
      <c r="N1603">
        <v>1</v>
      </c>
      <c r="O1603">
        <v>4625</v>
      </c>
      <c r="P1603" t="s">
        <v>831</v>
      </c>
      <c r="Q1603">
        <v>1</v>
      </c>
    </row>
    <row r="1604" spans="1:17" x14ac:dyDescent="0.25">
      <c r="A1604" t="s">
        <v>2610</v>
      </c>
      <c r="B1604" t="s">
        <v>496</v>
      </c>
      <c r="C1604" t="s">
        <v>265</v>
      </c>
      <c r="D1604" t="s">
        <v>832</v>
      </c>
      <c r="E1604" t="s">
        <v>93</v>
      </c>
      <c r="F1604">
        <v>40700</v>
      </c>
      <c r="G1604" t="s">
        <v>911</v>
      </c>
      <c r="I1604" t="s">
        <v>169</v>
      </c>
      <c r="J1604">
        <v>2026</v>
      </c>
      <c r="K1604">
        <v>7</v>
      </c>
      <c r="L1604" t="s">
        <v>94</v>
      </c>
      <c r="M1604">
        <v>914</v>
      </c>
      <c r="N1604">
        <v>1</v>
      </c>
      <c r="O1604">
        <v>914</v>
      </c>
      <c r="P1604" t="s">
        <v>831</v>
      </c>
      <c r="Q1604">
        <v>0</v>
      </c>
    </row>
    <row r="1605" spans="1:17" x14ac:dyDescent="0.25">
      <c r="A1605" t="s">
        <v>2610</v>
      </c>
      <c r="B1605" t="s">
        <v>496</v>
      </c>
      <c r="C1605" t="s">
        <v>265</v>
      </c>
      <c r="D1605" t="s">
        <v>832</v>
      </c>
      <c r="E1605" t="s">
        <v>93</v>
      </c>
      <c r="F1605">
        <v>40700</v>
      </c>
      <c r="G1605" t="s">
        <v>911</v>
      </c>
      <c r="I1605" t="s">
        <v>861</v>
      </c>
      <c r="J1605">
        <v>2026</v>
      </c>
      <c r="K1605">
        <v>7</v>
      </c>
      <c r="L1605" t="s">
        <v>94</v>
      </c>
      <c r="M1605">
        <v>191</v>
      </c>
      <c r="N1605">
        <v>1</v>
      </c>
      <c r="O1605">
        <v>191</v>
      </c>
      <c r="P1605" t="s">
        <v>831</v>
      </c>
      <c r="Q1605">
        <v>0</v>
      </c>
    </row>
    <row r="1606" spans="1:17" x14ac:dyDescent="0.25">
      <c r="A1606" t="s">
        <v>2610</v>
      </c>
      <c r="B1606" t="s">
        <v>496</v>
      </c>
      <c r="C1606" t="s">
        <v>265</v>
      </c>
      <c r="D1606" t="s">
        <v>832</v>
      </c>
      <c r="E1606" t="s">
        <v>93</v>
      </c>
      <c r="F1606">
        <v>40700</v>
      </c>
      <c r="G1606" t="s">
        <v>911</v>
      </c>
      <c r="I1606" t="s">
        <v>847</v>
      </c>
      <c r="J1606">
        <v>2026</v>
      </c>
      <c r="K1606">
        <v>7</v>
      </c>
      <c r="L1606" t="s">
        <v>94</v>
      </c>
      <c r="M1606">
        <v>348</v>
      </c>
      <c r="N1606">
        <v>1</v>
      </c>
      <c r="O1606">
        <v>348</v>
      </c>
      <c r="P1606" t="s">
        <v>831</v>
      </c>
      <c r="Q1606">
        <v>0</v>
      </c>
    </row>
    <row r="1607" spans="1:17" x14ac:dyDescent="0.25">
      <c r="A1607" t="s">
        <v>2610</v>
      </c>
      <c r="B1607" t="s">
        <v>496</v>
      </c>
      <c r="C1607" t="s">
        <v>265</v>
      </c>
      <c r="D1607" t="s">
        <v>832</v>
      </c>
      <c r="E1607" t="s">
        <v>104</v>
      </c>
      <c r="F1607">
        <v>40700</v>
      </c>
      <c r="G1607" t="s">
        <v>911</v>
      </c>
      <c r="I1607" t="s">
        <v>120</v>
      </c>
      <c r="J1607">
        <v>2026</v>
      </c>
      <c r="K1607">
        <v>7</v>
      </c>
      <c r="L1607" t="s">
        <v>94</v>
      </c>
      <c r="M1607">
        <v>348</v>
      </c>
      <c r="N1607">
        <v>1</v>
      </c>
      <c r="O1607">
        <v>348</v>
      </c>
      <c r="P1607" t="s">
        <v>831</v>
      </c>
      <c r="Q1607">
        <v>0</v>
      </c>
    </row>
    <row r="1608" spans="1:17" x14ac:dyDescent="0.25">
      <c r="A1608" t="s">
        <v>2610</v>
      </c>
      <c r="B1608" t="s">
        <v>358</v>
      </c>
      <c r="C1608" t="s">
        <v>265</v>
      </c>
      <c r="D1608" t="s">
        <v>832</v>
      </c>
      <c r="E1608" t="s">
        <v>93</v>
      </c>
      <c r="F1608">
        <v>40700</v>
      </c>
      <c r="G1608" t="s">
        <v>911</v>
      </c>
      <c r="I1608" t="s">
        <v>846</v>
      </c>
      <c r="J1608">
        <v>2026</v>
      </c>
      <c r="K1608">
        <v>7</v>
      </c>
      <c r="L1608" t="s">
        <v>94</v>
      </c>
      <c r="M1608">
        <v>261</v>
      </c>
      <c r="N1608">
        <v>1</v>
      </c>
      <c r="O1608">
        <v>261</v>
      </c>
      <c r="P1608" t="s">
        <v>831</v>
      </c>
      <c r="Q1608">
        <v>1</v>
      </c>
    </row>
    <row r="1609" spans="1:17" x14ac:dyDescent="0.25">
      <c r="A1609" t="s">
        <v>2610</v>
      </c>
      <c r="B1609" t="s">
        <v>358</v>
      </c>
      <c r="C1609" t="s">
        <v>265</v>
      </c>
      <c r="D1609" t="s">
        <v>832</v>
      </c>
      <c r="E1609" t="s">
        <v>104</v>
      </c>
      <c r="F1609">
        <v>40700</v>
      </c>
      <c r="G1609" t="s">
        <v>911</v>
      </c>
      <c r="I1609" t="s">
        <v>245</v>
      </c>
      <c r="J1609">
        <v>2026</v>
      </c>
      <c r="K1609">
        <v>7</v>
      </c>
      <c r="L1609" t="s">
        <v>94</v>
      </c>
      <c r="M1609">
        <v>196</v>
      </c>
      <c r="N1609">
        <v>1</v>
      </c>
      <c r="O1609">
        <v>196</v>
      </c>
      <c r="P1609" t="s">
        <v>831</v>
      </c>
      <c r="Q1609">
        <v>1</v>
      </c>
    </row>
    <row r="1610" spans="1:17" x14ac:dyDescent="0.25">
      <c r="A1610" t="s">
        <v>2610</v>
      </c>
      <c r="B1610" t="s">
        <v>358</v>
      </c>
      <c r="C1610" t="s">
        <v>265</v>
      </c>
      <c r="D1610" t="s">
        <v>832</v>
      </c>
      <c r="E1610" t="s">
        <v>104</v>
      </c>
      <c r="F1610">
        <v>40700</v>
      </c>
      <c r="G1610" t="s">
        <v>911</v>
      </c>
      <c r="I1610" t="s">
        <v>246</v>
      </c>
      <c r="J1610">
        <v>2026</v>
      </c>
      <c r="K1610">
        <v>7</v>
      </c>
      <c r="L1610" t="s">
        <v>94</v>
      </c>
      <c r="M1610">
        <v>457</v>
      </c>
      <c r="N1610">
        <v>1</v>
      </c>
      <c r="O1610">
        <v>457</v>
      </c>
      <c r="P1610" t="s">
        <v>831</v>
      </c>
      <c r="Q1610">
        <v>0</v>
      </c>
    </row>
    <row r="1611" spans="1:17" x14ac:dyDescent="0.25">
      <c r="A1611" t="s">
        <v>2610</v>
      </c>
      <c r="B1611" t="s">
        <v>358</v>
      </c>
      <c r="C1611" t="s">
        <v>265</v>
      </c>
      <c r="D1611" t="s">
        <v>832</v>
      </c>
      <c r="E1611" t="s">
        <v>102</v>
      </c>
      <c r="F1611">
        <v>40700</v>
      </c>
      <c r="G1611" t="s">
        <v>911</v>
      </c>
      <c r="I1611" t="s">
        <v>186</v>
      </c>
      <c r="J1611">
        <v>2026</v>
      </c>
      <c r="K1611">
        <v>7</v>
      </c>
      <c r="L1611" t="s">
        <v>94</v>
      </c>
      <c r="M1611">
        <v>13599</v>
      </c>
      <c r="N1611">
        <v>1</v>
      </c>
      <c r="O1611">
        <v>13599</v>
      </c>
      <c r="P1611" t="s">
        <v>831</v>
      </c>
      <c r="Q1611">
        <v>1</v>
      </c>
    </row>
    <row r="1612" spans="1:17" x14ac:dyDescent="0.25">
      <c r="A1612" t="s">
        <v>2610</v>
      </c>
      <c r="B1612" t="s">
        <v>358</v>
      </c>
      <c r="C1612" t="s">
        <v>265</v>
      </c>
      <c r="D1612" t="s">
        <v>832</v>
      </c>
      <c r="E1612" t="s">
        <v>93</v>
      </c>
      <c r="F1612">
        <v>40700</v>
      </c>
      <c r="G1612" t="s">
        <v>911</v>
      </c>
      <c r="I1612" t="s">
        <v>169</v>
      </c>
      <c r="J1612">
        <v>2026</v>
      </c>
      <c r="K1612">
        <v>7</v>
      </c>
      <c r="L1612" t="s">
        <v>94</v>
      </c>
      <c r="M1612">
        <v>1097</v>
      </c>
      <c r="N1612">
        <v>1</v>
      </c>
      <c r="O1612">
        <v>1097</v>
      </c>
      <c r="P1612" t="s">
        <v>831</v>
      </c>
      <c r="Q1612">
        <v>0</v>
      </c>
    </row>
    <row r="1613" spans="1:17" x14ac:dyDescent="0.25">
      <c r="A1613" t="s">
        <v>2610</v>
      </c>
      <c r="B1613" t="s">
        <v>358</v>
      </c>
      <c r="C1613" t="s">
        <v>265</v>
      </c>
      <c r="D1613" t="s">
        <v>832</v>
      </c>
      <c r="E1613" t="s">
        <v>93</v>
      </c>
      <c r="F1613">
        <v>40700</v>
      </c>
      <c r="G1613" t="s">
        <v>911</v>
      </c>
      <c r="I1613" t="s">
        <v>847</v>
      </c>
      <c r="J1613">
        <v>2026</v>
      </c>
      <c r="K1613">
        <v>7</v>
      </c>
      <c r="L1613" t="s">
        <v>94</v>
      </c>
      <c r="M1613">
        <v>418</v>
      </c>
      <c r="N1613">
        <v>1</v>
      </c>
      <c r="O1613">
        <v>418</v>
      </c>
      <c r="P1613" t="s">
        <v>831</v>
      </c>
      <c r="Q1613">
        <v>0</v>
      </c>
    </row>
    <row r="1614" spans="1:17" x14ac:dyDescent="0.25">
      <c r="A1614" t="s">
        <v>2610</v>
      </c>
      <c r="B1614" t="s">
        <v>3119</v>
      </c>
      <c r="C1614" t="s">
        <v>265</v>
      </c>
      <c r="D1614" t="s">
        <v>832</v>
      </c>
      <c r="E1614" t="s">
        <v>102</v>
      </c>
      <c r="F1614">
        <v>40700</v>
      </c>
      <c r="G1614" t="s">
        <v>911</v>
      </c>
      <c r="I1614" t="s">
        <v>125</v>
      </c>
      <c r="J1614">
        <v>2026</v>
      </c>
      <c r="K1614">
        <v>7</v>
      </c>
      <c r="L1614" t="s">
        <v>94</v>
      </c>
      <c r="M1614">
        <v>114</v>
      </c>
      <c r="N1614">
        <v>1</v>
      </c>
      <c r="O1614">
        <v>114</v>
      </c>
      <c r="P1614" t="s">
        <v>831</v>
      </c>
      <c r="Q1614">
        <v>1</v>
      </c>
    </row>
    <row r="1615" spans="1:17" x14ac:dyDescent="0.25">
      <c r="A1615" t="s">
        <v>2610</v>
      </c>
      <c r="B1615" t="s">
        <v>3119</v>
      </c>
      <c r="C1615" t="s">
        <v>265</v>
      </c>
      <c r="D1615" t="s">
        <v>832</v>
      </c>
      <c r="E1615" t="s">
        <v>104</v>
      </c>
      <c r="F1615">
        <v>40700</v>
      </c>
      <c r="G1615" t="s">
        <v>911</v>
      </c>
      <c r="I1615" t="s">
        <v>120</v>
      </c>
      <c r="J1615">
        <v>2026</v>
      </c>
      <c r="K1615">
        <v>7</v>
      </c>
      <c r="L1615" t="s">
        <v>94</v>
      </c>
      <c r="M1615">
        <v>174</v>
      </c>
      <c r="N1615">
        <v>1</v>
      </c>
      <c r="O1615">
        <v>174</v>
      </c>
      <c r="P1615" t="s">
        <v>831</v>
      </c>
      <c r="Q1615">
        <v>0</v>
      </c>
    </row>
    <row r="1616" spans="1:17" x14ac:dyDescent="0.25">
      <c r="A1616" t="s">
        <v>2610</v>
      </c>
      <c r="B1616" t="s">
        <v>509</v>
      </c>
      <c r="C1616" t="s">
        <v>265</v>
      </c>
      <c r="D1616" t="s">
        <v>832</v>
      </c>
      <c r="E1616" t="s">
        <v>93</v>
      </c>
      <c r="F1616">
        <v>40700</v>
      </c>
      <c r="G1616" t="s">
        <v>911</v>
      </c>
      <c r="I1616" t="s">
        <v>851</v>
      </c>
      <c r="J1616">
        <v>2026</v>
      </c>
      <c r="K1616">
        <v>7</v>
      </c>
      <c r="L1616" t="s">
        <v>94</v>
      </c>
      <c r="M1616">
        <v>91</v>
      </c>
      <c r="N1616">
        <v>1</v>
      </c>
      <c r="O1616">
        <v>91</v>
      </c>
      <c r="P1616" t="s">
        <v>831</v>
      </c>
      <c r="Q1616">
        <v>0</v>
      </c>
    </row>
    <row r="1617" spans="1:17" x14ac:dyDescent="0.25">
      <c r="A1617" t="s">
        <v>2610</v>
      </c>
      <c r="B1617" t="s">
        <v>509</v>
      </c>
      <c r="C1617" t="s">
        <v>265</v>
      </c>
      <c r="D1617" t="s">
        <v>832</v>
      </c>
      <c r="E1617" t="s">
        <v>93</v>
      </c>
      <c r="F1617">
        <v>40700</v>
      </c>
      <c r="G1617" t="s">
        <v>911</v>
      </c>
      <c r="I1617" t="s">
        <v>849</v>
      </c>
      <c r="J1617">
        <v>2026</v>
      </c>
      <c r="K1617">
        <v>7</v>
      </c>
      <c r="L1617" t="s">
        <v>94</v>
      </c>
      <c r="M1617">
        <v>100</v>
      </c>
      <c r="N1617">
        <v>1</v>
      </c>
      <c r="O1617">
        <v>100</v>
      </c>
      <c r="P1617" t="s">
        <v>831</v>
      </c>
      <c r="Q1617">
        <v>0</v>
      </c>
    </row>
    <row r="1618" spans="1:17" x14ac:dyDescent="0.25">
      <c r="A1618" t="s">
        <v>2610</v>
      </c>
      <c r="B1618" t="s">
        <v>509</v>
      </c>
      <c r="C1618" t="s">
        <v>265</v>
      </c>
      <c r="D1618" t="s">
        <v>832</v>
      </c>
      <c r="E1618" t="s">
        <v>93</v>
      </c>
      <c r="F1618">
        <v>40700</v>
      </c>
      <c r="G1618" t="s">
        <v>911</v>
      </c>
      <c r="I1618" t="s">
        <v>846</v>
      </c>
      <c r="J1618">
        <v>2026</v>
      </c>
      <c r="K1618">
        <v>7</v>
      </c>
      <c r="L1618" t="s">
        <v>94</v>
      </c>
      <c r="M1618">
        <v>87</v>
      </c>
      <c r="N1618">
        <v>1</v>
      </c>
      <c r="O1618">
        <v>87</v>
      </c>
      <c r="P1618" t="s">
        <v>831</v>
      </c>
      <c r="Q1618">
        <v>1</v>
      </c>
    </row>
    <row r="1619" spans="1:17" x14ac:dyDescent="0.25">
      <c r="A1619" t="s">
        <v>2610</v>
      </c>
      <c r="B1619" t="s">
        <v>509</v>
      </c>
      <c r="C1619" t="s">
        <v>265</v>
      </c>
      <c r="D1619" t="s">
        <v>832</v>
      </c>
      <c r="E1619" t="s">
        <v>93</v>
      </c>
      <c r="F1619">
        <v>40700</v>
      </c>
      <c r="G1619" t="s">
        <v>911</v>
      </c>
      <c r="I1619" t="s">
        <v>840</v>
      </c>
      <c r="J1619">
        <v>2026</v>
      </c>
      <c r="K1619">
        <v>7</v>
      </c>
      <c r="L1619" t="s">
        <v>94</v>
      </c>
      <c r="M1619">
        <v>305</v>
      </c>
      <c r="N1619">
        <v>1</v>
      </c>
      <c r="O1619">
        <v>305</v>
      </c>
      <c r="P1619" t="s">
        <v>831</v>
      </c>
      <c r="Q1619">
        <v>0</v>
      </c>
    </row>
    <row r="1620" spans="1:17" x14ac:dyDescent="0.25">
      <c r="A1620" t="s">
        <v>2610</v>
      </c>
      <c r="B1620" t="s">
        <v>509</v>
      </c>
      <c r="C1620" t="s">
        <v>265</v>
      </c>
      <c r="D1620" t="s">
        <v>832</v>
      </c>
      <c r="E1620" t="s">
        <v>104</v>
      </c>
      <c r="F1620">
        <v>40700</v>
      </c>
      <c r="G1620" t="s">
        <v>911</v>
      </c>
      <c r="I1620" t="s">
        <v>245</v>
      </c>
      <c r="J1620">
        <v>2026</v>
      </c>
      <c r="K1620">
        <v>7</v>
      </c>
      <c r="L1620" t="s">
        <v>94</v>
      </c>
      <c r="M1620">
        <v>174</v>
      </c>
      <c r="N1620">
        <v>1</v>
      </c>
      <c r="O1620">
        <v>174</v>
      </c>
      <c r="P1620" t="s">
        <v>831</v>
      </c>
      <c r="Q1620">
        <v>1</v>
      </c>
    </row>
    <row r="1621" spans="1:17" x14ac:dyDescent="0.25">
      <c r="A1621" t="s">
        <v>2610</v>
      </c>
      <c r="B1621" t="s">
        <v>509</v>
      </c>
      <c r="C1621" t="s">
        <v>265</v>
      </c>
      <c r="D1621" t="s">
        <v>832</v>
      </c>
      <c r="E1621" t="s">
        <v>104</v>
      </c>
      <c r="F1621">
        <v>40700</v>
      </c>
      <c r="G1621" t="s">
        <v>911</v>
      </c>
      <c r="I1621" t="s">
        <v>246</v>
      </c>
      <c r="J1621">
        <v>2026</v>
      </c>
      <c r="K1621">
        <v>7</v>
      </c>
      <c r="L1621" t="s">
        <v>94</v>
      </c>
      <c r="M1621">
        <v>914</v>
      </c>
      <c r="N1621">
        <v>1</v>
      </c>
      <c r="O1621">
        <v>914</v>
      </c>
      <c r="P1621" t="s">
        <v>831</v>
      </c>
      <c r="Q1621">
        <v>0</v>
      </c>
    </row>
    <row r="1622" spans="1:17" x14ac:dyDescent="0.25">
      <c r="A1622" t="s">
        <v>2610</v>
      </c>
      <c r="B1622" t="s">
        <v>509</v>
      </c>
      <c r="C1622" t="s">
        <v>265</v>
      </c>
      <c r="D1622" t="s">
        <v>832</v>
      </c>
      <c r="E1622" t="s">
        <v>93</v>
      </c>
      <c r="F1622">
        <v>40700</v>
      </c>
      <c r="G1622" t="s">
        <v>911</v>
      </c>
      <c r="I1622" t="s">
        <v>680</v>
      </c>
      <c r="J1622">
        <v>2026</v>
      </c>
      <c r="K1622">
        <v>7</v>
      </c>
      <c r="L1622" t="s">
        <v>94</v>
      </c>
      <c r="M1622">
        <v>59</v>
      </c>
      <c r="N1622">
        <v>1</v>
      </c>
      <c r="O1622">
        <v>59</v>
      </c>
      <c r="P1622" t="s">
        <v>831</v>
      </c>
      <c r="Q1622">
        <v>0</v>
      </c>
    </row>
    <row r="1623" spans="1:17" x14ac:dyDescent="0.25">
      <c r="A1623" t="s">
        <v>2610</v>
      </c>
      <c r="B1623" t="s">
        <v>509</v>
      </c>
      <c r="C1623" t="s">
        <v>265</v>
      </c>
      <c r="D1623" t="s">
        <v>832</v>
      </c>
      <c r="E1623" t="s">
        <v>102</v>
      </c>
      <c r="F1623">
        <v>40700</v>
      </c>
      <c r="G1623" t="s">
        <v>911</v>
      </c>
      <c r="I1623" t="s">
        <v>186</v>
      </c>
      <c r="J1623">
        <v>2026</v>
      </c>
      <c r="K1623">
        <v>7</v>
      </c>
      <c r="L1623" t="s">
        <v>94</v>
      </c>
      <c r="M1623">
        <v>1522</v>
      </c>
      <c r="N1623">
        <v>1</v>
      </c>
      <c r="O1623">
        <v>1522</v>
      </c>
      <c r="P1623" t="s">
        <v>831</v>
      </c>
      <c r="Q1623">
        <v>1</v>
      </c>
    </row>
    <row r="1624" spans="1:17" x14ac:dyDescent="0.25">
      <c r="A1624" t="s">
        <v>2610</v>
      </c>
      <c r="B1624" t="s">
        <v>509</v>
      </c>
      <c r="C1624" t="s">
        <v>265</v>
      </c>
      <c r="D1624" t="s">
        <v>832</v>
      </c>
      <c r="E1624" t="s">
        <v>93</v>
      </c>
      <c r="F1624">
        <v>40700</v>
      </c>
      <c r="G1624" t="s">
        <v>911</v>
      </c>
      <c r="I1624" t="s">
        <v>169</v>
      </c>
      <c r="J1624">
        <v>2026</v>
      </c>
      <c r="K1624">
        <v>7</v>
      </c>
      <c r="L1624" t="s">
        <v>94</v>
      </c>
      <c r="M1624">
        <v>274</v>
      </c>
      <c r="N1624">
        <v>1</v>
      </c>
      <c r="O1624">
        <v>274</v>
      </c>
      <c r="P1624" t="s">
        <v>831</v>
      </c>
      <c r="Q1624">
        <v>0</v>
      </c>
    </row>
    <row r="1625" spans="1:17" x14ac:dyDescent="0.25">
      <c r="A1625" t="s">
        <v>2610</v>
      </c>
      <c r="B1625" t="s">
        <v>509</v>
      </c>
      <c r="C1625" t="s">
        <v>265</v>
      </c>
      <c r="D1625" t="s">
        <v>832</v>
      </c>
      <c r="E1625" t="s">
        <v>101</v>
      </c>
      <c r="F1625">
        <v>40700</v>
      </c>
      <c r="G1625" t="s">
        <v>911</v>
      </c>
      <c r="I1625" t="s">
        <v>269</v>
      </c>
      <c r="J1625">
        <v>2026</v>
      </c>
      <c r="K1625">
        <v>7</v>
      </c>
      <c r="L1625" t="s">
        <v>94</v>
      </c>
      <c r="M1625">
        <v>2656</v>
      </c>
      <c r="N1625">
        <v>1</v>
      </c>
      <c r="O1625">
        <v>2656</v>
      </c>
      <c r="P1625" t="s">
        <v>831</v>
      </c>
      <c r="Q1625">
        <v>1</v>
      </c>
    </row>
    <row r="1626" spans="1:17" x14ac:dyDescent="0.25">
      <c r="A1626" t="s">
        <v>2610</v>
      </c>
      <c r="B1626" t="s">
        <v>509</v>
      </c>
      <c r="C1626" t="s">
        <v>265</v>
      </c>
      <c r="D1626" t="s">
        <v>832</v>
      </c>
      <c r="E1626" t="s">
        <v>93</v>
      </c>
      <c r="F1626">
        <v>40700</v>
      </c>
      <c r="G1626" t="s">
        <v>911</v>
      </c>
      <c r="I1626" t="s">
        <v>861</v>
      </c>
      <c r="J1626">
        <v>2026</v>
      </c>
      <c r="K1626">
        <v>7</v>
      </c>
      <c r="L1626" t="s">
        <v>94</v>
      </c>
      <c r="M1626">
        <v>191</v>
      </c>
      <c r="N1626">
        <v>1</v>
      </c>
      <c r="O1626">
        <v>191</v>
      </c>
      <c r="P1626" t="s">
        <v>831</v>
      </c>
      <c r="Q1626">
        <v>0</v>
      </c>
    </row>
    <row r="1627" spans="1:17" x14ac:dyDescent="0.25">
      <c r="A1627" t="s">
        <v>2610</v>
      </c>
      <c r="B1627" t="s">
        <v>509</v>
      </c>
      <c r="C1627" t="s">
        <v>265</v>
      </c>
      <c r="D1627" t="s">
        <v>832</v>
      </c>
      <c r="E1627" t="s">
        <v>93</v>
      </c>
      <c r="F1627">
        <v>40700</v>
      </c>
      <c r="G1627" t="s">
        <v>911</v>
      </c>
      <c r="I1627" t="s">
        <v>862</v>
      </c>
      <c r="J1627">
        <v>2026</v>
      </c>
      <c r="K1627">
        <v>7</v>
      </c>
      <c r="L1627" t="s">
        <v>94</v>
      </c>
      <c r="M1627">
        <v>230</v>
      </c>
      <c r="N1627">
        <v>1</v>
      </c>
      <c r="O1627">
        <v>230</v>
      </c>
      <c r="P1627" t="s">
        <v>831</v>
      </c>
      <c r="Q1627">
        <v>0</v>
      </c>
    </row>
    <row r="1628" spans="1:17" x14ac:dyDescent="0.25">
      <c r="A1628" t="s">
        <v>2610</v>
      </c>
      <c r="B1628" t="s">
        <v>509</v>
      </c>
      <c r="C1628" t="s">
        <v>265</v>
      </c>
      <c r="D1628" t="s">
        <v>832</v>
      </c>
      <c r="E1628" t="s">
        <v>93</v>
      </c>
      <c r="F1628">
        <v>40700</v>
      </c>
      <c r="G1628" t="s">
        <v>911</v>
      </c>
      <c r="I1628" t="s">
        <v>847</v>
      </c>
      <c r="J1628">
        <v>2026</v>
      </c>
      <c r="K1628">
        <v>7</v>
      </c>
      <c r="L1628" t="s">
        <v>94</v>
      </c>
      <c r="M1628">
        <v>139</v>
      </c>
      <c r="N1628">
        <v>1</v>
      </c>
      <c r="O1628">
        <v>139</v>
      </c>
      <c r="P1628" t="s">
        <v>831</v>
      </c>
      <c r="Q1628">
        <v>0</v>
      </c>
    </row>
    <row r="1629" spans="1:17" x14ac:dyDescent="0.25">
      <c r="A1629" t="s">
        <v>2610</v>
      </c>
      <c r="B1629" t="s">
        <v>3120</v>
      </c>
      <c r="C1629" t="s">
        <v>265</v>
      </c>
      <c r="D1629" t="s">
        <v>832</v>
      </c>
      <c r="E1629" t="s">
        <v>112</v>
      </c>
      <c r="F1629">
        <v>40700</v>
      </c>
      <c r="G1629" t="s">
        <v>911</v>
      </c>
      <c r="I1629" t="s">
        <v>837</v>
      </c>
      <c r="J1629">
        <v>2026</v>
      </c>
      <c r="K1629">
        <v>7</v>
      </c>
      <c r="L1629" t="s">
        <v>94</v>
      </c>
      <c r="M1629">
        <v>3000</v>
      </c>
      <c r="N1629">
        <v>1</v>
      </c>
      <c r="O1629">
        <v>3000</v>
      </c>
      <c r="P1629" t="s">
        <v>831</v>
      </c>
      <c r="Q1629">
        <v>0</v>
      </c>
    </row>
    <row r="1630" spans="1:17" x14ac:dyDescent="0.25">
      <c r="A1630" t="s">
        <v>2610</v>
      </c>
      <c r="B1630" t="s">
        <v>3120</v>
      </c>
      <c r="C1630" t="s">
        <v>265</v>
      </c>
      <c r="D1630" t="s">
        <v>832</v>
      </c>
      <c r="E1630" t="s">
        <v>112</v>
      </c>
      <c r="F1630">
        <v>40700</v>
      </c>
      <c r="G1630" t="s">
        <v>911</v>
      </c>
      <c r="I1630" t="s">
        <v>2223</v>
      </c>
      <c r="J1630">
        <v>2026</v>
      </c>
      <c r="K1630">
        <v>7</v>
      </c>
      <c r="L1630" t="s">
        <v>94</v>
      </c>
      <c r="M1630">
        <v>19496</v>
      </c>
      <c r="N1630">
        <v>1</v>
      </c>
      <c r="O1630">
        <v>19496</v>
      </c>
      <c r="P1630" t="s">
        <v>831</v>
      </c>
      <c r="Q1630">
        <v>1</v>
      </c>
    </row>
    <row r="1631" spans="1:17" x14ac:dyDescent="0.25">
      <c r="A1631" t="s">
        <v>2610</v>
      </c>
      <c r="B1631" t="s">
        <v>3120</v>
      </c>
      <c r="C1631" t="s">
        <v>265</v>
      </c>
      <c r="D1631" t="s">
        <v>832</v>
      </c>
      <c r="E1631" t="s">
        <v>112</v>
      </c>
      <c r="F1631">
        <v>40700</v>
      </c>
      <c r="G1631" t="s">
        <v>911</v>
      </c>
      <c r="I1631" t="s">
        <v>2225</v>
      </c>
      <c r="J1631">
        <v>2026</v>
      </c>
      <c r="K1631">
        <v>7</v>
      </c>
      <c r="L1631" t="s">
        <v>94</v>
      </c>
      <c r="M1631">
        <v>2728</v>
      </c>
      <c r="N1631">
        <v>1</v>
      </c>
      <c r="O1631">
        <v>2728</v>
      </c>
      <c r="P1631" t="s">
        <v>831</v>
      </c>
      <c r="Q1631">
        <v>0</v>
      </c>
    </row>
    <row r="1632" spans="1:17" x14ac:dyDescent="0.25">
      <c r="A1632" t="s">
        <v>2610</v>
      </c>
      <c r="B1632" t="s">
        <v>286</v>
      </c>
      <c r="C1632" t="s">
        <v>265</v>
      </c>
      <c r="D1632" t="s">
        <v>832</v>
      </c>
      <c r="E1632" t="s">
        <v>93</v>
      </c>
      <c r="F1632">
        <v>40700</v>
      </c>
      <c r="G1632" t="s">
        <v>911</v>
      </c>
      <c r="I1632" t="s">
        <v>851</v>
      </c>
      <c r="J1632">
        <v>2026</v>
      </c>
      <c r="K1632">
        <v>7</v>
      </c>
      <c r="L1632" t="s">
        <v>94</v>
      </c>
      <c r="M1632">
        <v>914</v>
      </c>
      <c r="N1632">
        <v>1</v>
      </c>
      <c r="O1632">
        <v>914</v>
      </c>
      <c r="P1632" t="s">
        <v>831</v>
      </c>
      <c r="Q1632">
        <v>0</v>
      </c>
    </row>
    <row r="1633" spans="1:17" x14ac:dyDescent="0.25">
      <c r="A1633" t="s">
        <v>2610</v>
      </c>
      <c r="B1633" t="s">
        <v>286</v>
      </c>
      <c r="C1633" t="s">
        <v>265</v>
      </c>
      <c r="D1633" t="s">
        <v>832</v>
      </c>
      <c r="E1633" t="s">
        <v>93</v>
      </c>
      <c r="F1633">
        <v>40700</v>
      </c>
      <c r="G1633" t="s">
        <v>911</v>
      </c>
      <c r="I1633" t="s">
        <v>852</v>
      </c>
      <c r="J1633">
        <v>2026</v>
      </c>
      <c r="K1633">
        <v>7</v>
      </c>
      <c r="L1633" t="s">
        <v>94</v>
      </c>
      <c r="M1633">
        <v>87</v>
      </c>
      <c r="N1633">
        <v>1</v>
      </c>
      <c r="O1633">
        <v>87</v>
      </c>
      <c r="P1633" t="s">
        <v>831</v>
      </c>
      <c r="Q1633">
        <v>0</v>
      </c>
    </row>
    <row r="1634" spans="1:17" x14ac:dyDescent="0.25">
      <c r="A1634" t="s">
        <v>2610</v>
      </c>
      <c r="B1634" t="s">
        <v>286</v>
      </c>
      <c r="C1634" t="s">
        <v>265</v>
      </c>
      <c r="D1634" t="s">
        <v>832</v>
      </c>
      <c r="E1634" t="s">
        <v>93</v>
      </c>
      <c r="F1634">
        <v>40700</v>
      </c>
      <c r="G1634" t="s">
        <v>911</v>
      </c>
      <c r="I1634" t="s">
        <v>846</v>
      </c>
      <c r="J1634">
        <v>2026</v>
      </c>
      <c r="K1634">
        <v>7</v>
      </c>
      <c r="L1634" t="s">
        <v>94</v>
      </c>
      <c r="M1634">
        <v>228</v>
      </c>
      <c r="N1634">
        <v>1</v>
      </c>
      <c r="O1634">
        <v>228</v>
      </c>
      <c r="P1634" t="s">
        <v>831</v>
      </c>
      <c r="Q1634">
        <v>1</v>
      </c>
    </row>
    <row r="1635" spans="1:17" x14ac:dyDescent="0.25">
      <c r="A1635" t="s">
        <v>2610</v>
      </c>
      <c r="B1635" t="s">
        <v>286</v>
      </c>
      <c r="C1635" t="s">
        <v>265</v>
      </c>
      <c r="D1635" t="s">
        <v>832</v>
      </c>
      <c r="E1635" t="s">
        <v>102</v>
      </c>
      <c r="F1635">
        <v>40700</v>
      </c>
      <c r="G1635" t="s">
        <v>911</v>
      </c>
      <c r="I1635" t="s">
        <v>186</v>
      </c>
      <c r="J1635">
        <v>2026</v>
      </c>
      <c r="K1635">
        <v>7</v>
      </c>
      <c r="L1635" t="s">
        <v>94</v>
      </c>
      <c r="M1635">
        <v>13266</v>
      </c>
      <c r="N1635">
        <v>1</v>
      </c>
      <c r="O1635">
        <v>13266</v>
      </c>
      <c r="P1635" t="s">
        <v>831</v>
      </c>
      <c r="Q1635">
        <v>1</v>
      </c>
    </row>
    <row r="1636" spans="1:17" x14ac:dyDescent="0.25">
      <c r="A1636" t="s">
        <v>2610</v>
      </c>
      <c r="B1636" t="s">
        <v>286</v>
      </c>
      <c r="C1636" t="s">
        <v>265</v>
      </c>
      <c r="D1636" t="s">
        <v>832</v>
      </c>
      <c r="E1636" t="s">
        <v>93</v>
      </c>
      <c r="F1636">
        <v>40700</v>
      </c>
      <c r="G1636" t="s">
        <v>911</v>
      </c>
      <c r="I1636" t="s">
        <v>847</v>
      </c>
      <c r="J1636">
        <v>2026</v>
      </c>
      <c r="K1636">
        <v>7</v>
      </c>
      <c r="L1636" t="s">
        <v>94</v>
      </c>
      <c r="M1636">
        <v>348</v>
      </c>
      <c r="N1636">
        <v>1</v>
      </c>
      <c r="O1636">
        <v>348</v>
      </c>
      <c r="P1636" t="s">
        <v>831</v>
      </c>
      <c r="Q1636">
        <v>0</v>
      </c>
    </row>
    <row r="1637" spans="1:17" x14ac:dyDescent="0.25">
      <c r="A1637" t="s">
        <v>2610</v>
      </c>
      <c r="B1637" t="s">
        <v>3121</v>
      </c>
      <c r="C1637" t="s">
        <v>265</v>
      </c>
      <c r="D1637" t="s">
        <v>832</v>
      </c>
      <c r="E1637" t="s">
        <v>102</v>
      </c>
      <c r="F1637">
        <v>40700</v>
      </c>
      <c r="G1637" t="s">
        <v>911</v>
      </c>
      <c r="I1637" t="s">
        <v>125</v>
      </c>
      <c r="J1637">
        <v>2026</v>
      </c>
      <c r="K1637">
        <v>7</v>
      </c>
      <c r="L1637" t="s">
        <v>94</v>
      </c>
      <c r="M1637">
        <v>307</v>
      </c>
      <c r="N1637">
        <v>1</v>
      </c>
      <c r="O1637">
        <v>307</v>
      </c>
      <c r="P1637" t="s">
        <v>831</v>
      </c>
      <c r="Q1637">
        <v>1</v>
      </c>
    </row>
    <row r="1638" spans="1:17" x14ac:dyDescent="0.25">
      <c r="A1638" t="s">
        <v>2610</v>
      </c>
      <c r="B1638" t="s">
        <v>3121</v>
      </c>
      <c r="C1638" t="s">
        <v>265</v>
      </c>
      <c r="D1638" t="s">
        <v>832</v>
      </c>
      <c r="E1638" t="s">
        <v>104</v>
      </c>
      <c r="F1638">
        <v>40700</v>
      </c>
      <c r="G1638" t="s">
        <v>911</v>
      </c>
      <c r="I1638" t="s">
        <v>120</v>
      </c>
      <c r="J1638">
        <v>2026</v>
      </c>
      <c r="K1638">
        <v>7</v>
      </c>
      <c r="L1638" t="s">
        <v>94</v>
      </c>
      <c r="M1638">
        <v>174</v>
      </c>
      <c r="N1638">
        <v>1</v>
      </c>
      <c r="O1638">
        <v>174</v>
      </c>
      <c r="P1638" t="s">
        <v>831</v>
      </c>
      <c r="Q1638">
        <v>0</v>
      </c>
    </row>
    <row r="1639" spans="1:17" x14ac:dyDescent="0.25">
      <c r="A1639" t="s">
        <v>2610</v>
      </c>
      <c r="B1639" t="s">
        <v>517</v>
      </c>
      <c r="C1639" t="s">
        <v>265</v>
      </c>
      <c r="D1639" t="s">
        <v>832</v>
      </c>
      <c r="E1639" t="s">
        <v>93</v>
      </c>
      <c r="F1639">
        <v>40700</v>
      </c>
      <c r="G1639" t="s">
        <v>911</v>
      </c>
      <c r="I1639" t="s">
        <v>851</v>
      </c>
      <c r="J1639">
        <v>2026</v>
      </c>
      <c r="K1639">
        <v>7</v>
      </c>
      <c r="L1639" t="s">
        <v>94</v>
      </c>
      <c r="M1639">
        <v>457</v>
      </c>
      <c r="N1639">
        <v>1</v>
      </c>
      <c r="O1639">
        <v>457</v>
      </c>
      <c r="P1639" t="s">
        <v>831</v>
      </c>
      <c r="Q1639">
        <v>0</v>
      </c>
    </row>
    <row r="1640" spans="1:17" x14ac:dyDescent="0.25">
      <c r="A1640" t="s">
        <v>2610</v>
      </c>
      <c r="B1640" t="s">
        <v>517</v>
      </c>
      <c r="C1640" t="s">
        <v>265</v>
      </c>
      <c r="D1640" t="s">
        <v>832</v>
      </c>
      <c r="E1640" t="s">
        <v>93</v>
      </c>
      <c r="F1640">
        <v>40700</v>
      </c>
      <c r="G1640" t="s">
        <v>911</v>
      </c>
      <c r="I1640" t="s">
        <v>846</v>
      </c>
      <c r="J1640">
        <v>2026</v>
      </c>
      <c r="K1640">
        <v>7</v>
      </c>
      <c r="L1640" t="s">
        <v>94</v>
      </c>
      <c r="M1640">
        <v>174</v>
      </c>
      <c r="N1640">
        <v>1</v>
      </c>
      <c r="O1640">
        <v>174</v>
      </c>
      <c r="P1640" t="s">
        <v>831</v>
      </c>
      <c r="Q1640">
        <v>1</v>
      </c>
    </row>
    <row r="1641" spans="1:17" x14ac:dyDescent="0.25">
      <c r="A1641" t="s">
        <v>2610</v>
      </c>
      <c r="B1641" t="s">
        <v>517</v>
      </c>
      <c r="C1641" t="s">
        <v>265</v>
      </c>
      <c r="D1641" t="s">
        <v>832</v>
      </c>
      <c r="E1641" t="s">
        <v>102</v>
      </c>
      <c r="F1641">
        <v>40700</v>
      </c>
      <c r="G1641" t="s">
        <v>911</v>
      </c>
      <c r="I1641" t="s">
        <v>186</v>
      </c>
      <c r="J1641">
        <v>2026</v>
      </c>
      <c r="K1641">
        <v>7</v>
      </c>
      <c r="L1641" t="s">
        <v>94</v>
      </c>
      <c r="M1641">
        <v>4521</v>
      </c>
      <c r="N1641">
        <v>1</v>
      </c>
      <c r="O1641">
        <v>4521</v>
      </c>
      <c r="P1641" t="s">
        <v>831</v>
      </c>
      <c r="Q1641">
        <v>1</v>
      </c>
    </row>
    <row r="1642" spans="1:17" x14ac:dyDescent="0.25">
      <c r="A1642" t="s">
        <v>2610</v>
      </c>
      <c r="B1642" t="s">
        <v>517</v>
      </c>
      <c r="C1642" t="s">
        <v>265</v>
      </c>
      <c r="D1642" t="s">
        <v>832</v>
      </c>
      <c r="E1642" t="s">
        <v>93</v>
      </c>
      <c r="F1642">
        <v>40700</v>
      </c>
      <c r="G1642" t="s">
        <v>911</v>
      </c>
      <c r="I1642" t="s">
        <v>169</v>
      </c>
      <c r="J1642">
        <v>2026</v>
      </c>
      <c r="K1642">
        <v>7</v>
      </c>
      <c r="L1642" t="s">
        <v>94</v>
      </c>
      <c r="M1642">
        <v>274</v>
      </c>
      <c r="N1642">
        <v>1</v>
      </c>
      <c r="O1642">
        <v>274</v>
      </c>
      <c r="P1642" t="s">
        <v>831</v>
      </c>
      <c r="Q1642">
        <v>0</v>
      </c>
    </row>
    <row r="1643" spans="1:17" x14ac:dyDescent="0.25">
      <c r="A1643" t="s">
        <v>2610</v>
      </c>
      <c r="B1643" t="s">
        <v>517</v>
      </c>
      <c r="C1643" t="s">
        <v>265</v>
      </c>
      <c r="D1643" t="s">
        <v>832</v>
      </c>
      <c r="E1643" t="s">
        <v>93</v>
      </c>
      <c r="F1643">
        <v>40700</v>
      </c>
      <c r="G1643" t="s">
        <v>911</v>
      </c>
      <c r="I1643" t="s">
        <v>847</v>
      </c>
      <c r="J1643">
        <v>2026</v>
      </c>
      <c r="K1643">
        <v>7</v>
      </c>
      <c r="L1643" t="s">
        <v>94</v>
      </c>
      <c r="M1643">
        <v>278</v>
      </c>
      <c r="N1643">
        <v>1</v>
      </c>
      <c r="O1643">
        <v>278</v>
      </c>
      <c r="P1643" t="s">
        <v>831</v>
      </c>
      <c r="Q1643">
        <v>0</v>
      </c>
    </row>
    <row r="1644" spans="1:17" x14ac:dyDescent="0.25">
      <c r="A1644" t="s">
        <v>2610</v>
      </c>
      <c r="B1644" t="s">
        <v>366</v>
      </c>
      <c r="C1644" t="s">
        <v>265</v>
      </c>
      <c r="D1644" t="s">
        <v>832</v>
      </c>
      <c r="E1644" t="s">
        <v>93</v>
      </c>
      <c r="F1644">
        <v>40700</v>
      </c>
      <c r="G1644" t="s">
        <v>911</v>
      </c>
      <c r="I1644" t="s">
        <v>849</v>
      </c>
      <c r="J1644">
        <v>2026</v>
      </c>
      <c r="K1644">
        <v>7</v>
      </c>
      <c r="L1644" t="s">
        <v>94</v>
      </c>
      <c r="M1644">
        <v>100</v>
      </c>
      <c r="N1644">
        <v>1</v>
      </c>
      <c r="O1644">
        <v>100</v>
      </c>
      <c r="P1644" t="s">
        <v>831</v>
      </c>
      <c r="Q1644">
        <v>0</v>
      </c>
    </row>
    <row r="1645" spans="1:17" x14ac:dyDescent="0.25">
      <c r="A1645" t="s">
        <v>2610</v>
      </c>
      <c r="B1645" t="s">
        <v>366</v>
      </c>
      <c r="C1645" t="s">
        <v>265</v>
      </c>
      <c r="D1645" t="s">
        <v>832</v>
      </c>
      <c r="E1645" t="s">
        <v>93</v>
      </c>
      <c r="F1645">
        <v>40700</v>
      </c>
      <c r="G1645" t="s">
        <v>911</v>
      </c>
      <c r="I1645" t="s">
        <v>846</v>
      </c>
      <c r="J1645">
        <v>2026</v>
      </c>
      <c r="K1645">
        <v>7</v>
      </c>
      <c r="L1645" t="s">
        <v>94</v>
      </c>
      <c r="M1645">
        <v>239</v>
      </c>
      <c r="N1645">
        <v>1</v>
      </c>
      <c r="O1645">
        <v>239</v>
      </c>
      <c r="P1645" t="s">
        <v>831</v>
      </c>
      <c r="Q1645">
        <v>1</v>
      </c>
    </row>
    <row r="1646" spans="1:17" x14ac:dyDescent="0.25">
      <c r="A1646" t="s">
        <v>2610</v>
      </c>
      <c r="B1646" t="s">
        <v>366</v>
      </c>
      <c r="C1646" t="s">
        <v>265</v>
      </c>
      <c r="D1646" t="s">
        <v>832</v>
      </c>
      <c r="E1646" t="s">
        <v>93</v>
      </c>
      <c r="F1646">
        <v>40700</v>
      </c>
      <c r="G1646" t="s">
        <v>911</v>
      </c>
      <c r="I1646" t="s">
        <v>840</v>
      </c>
      <c r="J1646">
        <v>2026</v>
      </c>
      <c r="K1646">
        <v>7</v>
      </c>
      <c r="L1646" t="s">
        <v>94</v>
      </c>
      <c r="M1646">
        <v>305</v>
      </c>
      <c r="N1646">
        <v>1</v>
      </c>
      <c r="O1646">
        <v>305</v>
      </c>
      <c r="P1646" t="s">
        <v>831</v>
      </c>
      <c r="Q1646">
        <v>0</v>
      </c>
    </row>
    <row r="1647" spans="1:17" x14ac:dyDescent="0.25">
      <c r="A1647" t="s">
        <v>2610</v>
      </c>
      <c r="B1647" t="s">
        <v>366</v>
      </c>
      <c r="C1647" t="s">
        <v>265</v>
      </c>
      <c r="D1647" t="s">
        <v>832</v>
      </c>
      <c r="E1647" t="s">
        <v>104</v>
      </c>
      <c r="F1647">
        <v>40700</v>
      </c>
      <c r="G1647" t="s">
        <v>911</v>
      </c>
      <c r="I1647" t="s">
        <v>245</v>
      </c>
      <c r="J1647">
        <v>2026</v>
      </c>
      <c r="K1647">
        <v>7</v>
      </c>
      <c r="L1647" t="s">
        <v>94</v>
      </c>
      <c r="M1647">
        <v>22</v>
      </c>
      <c r="N1647">
        <v>1</v>
      </c>
      <c r="O1647">
        <v>22</v>
      </c>
      <c r="P1647" t="s">
        <v>831</v>
      </c>
      <c r="Q1647">
        <v>1</v>
      </c>
    </row>
    <row r="1648" spans="1:17" x14ac:dyDescent="0.25">
      <c r="A1648" t="s">
        <v>2610</v>
      </c>
      <c r="B1648" t="s">
        <v>366</v>
      </c>
      <c r="C1648" t="s">
        <v>265</v>
      </c>
      <c r="D1648" t="s">
        <v>832</v>
      </c>
      <c r="E1648" t="s">
        <v>104</v>
      </c>
      <c r="F1648">
        <v>40700</v>
      </c>
      <c r="G1648" t="s">
        <v>911</v>
      </c>
      <c r="I1648" t="s">
        <v>246</v>
      </c>
      <c r="J1648">
        <v>2026</v>
      </c>
      <c r="K1648">
        <v>7</v>
      </c>
      <c r="L1648" t="s">
        <v>94</v>
      </c>
      <c r="M1648">
        <v>457</v>
      </c>
      <c r="N1648">
        <v>1</v>
      </c>
      <c r="O1648">
        <v>457</v>
      </c>
      <c r="P1648" t="s">
        <v>831</v>
      </c>
      <c r="Q1648">
        <v>0</v>
      </c>
    </row>
    <row r="1649" spans="1:17" x14ac:dyDescent="0.25">
      <c r="A1649" t="s">
        <v>2610</v>
      </c>
      <c r="B1649" t="s">
        <v>366</v>
      </c>
      <c r="C1649" t="s">
        <v>265</v>
      </c>
      <c r="D1649" t="s">
        <v>832</v>
      </c>
      <c r="E1649" t="s">
        <v>102</v>
      </c>
      <c r="F1649">
        <v>40700</v>
      </c>
      <c r="G1649" t="s">
        <v>911</v>
      </c>
      <c r="I1649" t="s">
        <v>186</v>
      </c>
      <c r="J1649">
        <v>2026</v>
      </c>
      <c r="K1649">
        <v>7</v>
      </c>
      <c r="L1649" t="s">
        <v>94</v>
      </c>
      <c r="M1649">
        <v>8829</v>
      </c>
      <c r="N1649">
        <v>1</v>
      </c>
      <c r="O1649">
        <v>8829</v>
      </c>
      <c r="P1649" t="s">
        <v>831</v>
      </c>
      <c r="Q1649">
        <v>1</v>
      </c>
    </row>
    <row r="1650" spans="1:17" x14ac:dyDescent="0.25">
      <c r="A1650" t="s">
        <v>2610</v>
      </c>
      <c r="B1650" t="s">
        <v>366</v>
      </c>
      <c r="C1650" t="s">
        <v>265</v>
      </c>
      <c r="D1650" t="s">
        <v>832</v>
      </c>
      <c r="E1650" t="s">
        <v>93</v>
      </c>
      <c r="F1650">
        <v>40700</v>
      </c>
      <c r="G1650" t="s">
        <v>911</v>
      </c>
      <c r="I1650" t="s">
        <v>169</v>
      </c>
      <c r="J1650">
        <v>2026</v>
      </c>
      <c r="K1650">
        <v>7</v>
      </c>
      <c r="L1650" t="s">
        <v>94</v>
      </c>
      <c r="M1650">
        <v>1005</v>
      </c>
      <c r="N1650">
        <v>1</v>
      </c>
      <c r="O1650">
        <v>1005</v>
      </c>
      <c r="P1650" t="s">
        <v>831</v>
      </c>
      <c r="Q1650">
        <v>0</v>
      </c>
    </row>
    <row r="1651" spans="1:17" x14ac:dyDescent="0.25">
      <c r="A1651" t="s">
        <v>2610</v>
      </c>
      <c r="B1651" t="s">
        <v>366</v>
      </c>
      <c r="C1651" t="s">
        <v>265</v>
      </c>
      <c r="D1651" t="s">
        <v>832</v>
      </c>
      <c r="E1651" t="s">
        <v>101</v>
      </c>
      <c r="F1651">
        <v>40700</v>
      </c>
      <c r="G1651" t="s">
        <v>911</v>
      </c>
      <c r="I1651" t="s">
        <v>269</v>
      </c>
      <c r="J1651">
        <v>2026</v>
      </c>
      <c r="K1651">
        <v>7</v>
      </c>
      <c r="L1651" t="s">
        <v>94</v>
      </c>
      <c r="M1651">
        <v>1778</v>
      </c>
      <c r="N1651">
        <v>1</v>
      </c>
      <c r="O1651">
        <v>1778</v>
      </c>
      <c r="P1651" t="s">
        <v>831</v>
      </c>
      <c r="Q1651">
        <v>1</v>
      </c>
    </row>
    <row r="1652" spans="1:17" x14ac:dyDescent="0.25">
      <c r="A1652" t="s">
        <v>2610</v>
      </c>
      <c r="B1652" t="s">
        <v>366</v>
      </c>
      <c r="C1652" t="s">
        <v>265</v>
      </c>
      <c r="D1652" t="s">
        <v>832</v>
      </c>
      <c r="E1652" t="s">
        <v>93</v>
      </c>
      <c r="F1652">
        <v>40700</v>
      </c>
      <c r="G1652" t="s">
        <v>911</v>
      </c>
      <c r="I1652" t="s">
        <v>861</v>
      </c>
      <c r="J1652">
        <v>2026</v>
      </c>
      <c r="K1652">
        <v>7</v>
      </c>
      <c r="L1652" t="s">
        <v>94</v>
      </c>
      <c r="M1652">
        <v>383</v>
      </c>
      <c r="N1652">
        <v>1</v>
      </c>
      <c r="O1652">
        <v>383</v>
      </c>
      <c r="P1652" t="s">
        <v>831</v>
      </c>
      <c r="Q1652">
        <v>0</v>
      </c>
    </row>
    <row r="1653" spans="1:17" x14ac:dyDescent="0.25">
      <c r="A1653" t="s">
        <v>2610</v>
      </c>
      <c r="B1653" t="s">
        <v>366</v>
      </c>
      <c r="C1653" t="s">
        <v>265</v>
      </c>
      <c r="D1653" t="s">
        <v>832</v>
      </c>
      <c r="E1653" t="s">
        <v>93</v>
      </c>
      <c r="F1653">
        <v>40700</v>
      </c>
      <c r="G1653" t="s">
        <v>911</v>
      </c>
      <c r="I1653" t="s">
        <v>847</v>
      </c>
      <c r="J1653">
        <v>2026</v>
      </c>
      <c r="K1653">
        <v>7</v>
      </c>
      <c r="L1653" t="s">
        <v>94</v>
      </c>
      <c r="M1653">
        <v>383</v>
      </c>
      <c r="N1653">
        <v>1</v>
      </c>
      <c r="O1653">
        <v>383</v>
      </c>
      <c r="P1653" t="s">
        <v>831</v>
      </c>
      <c r="Q1653">
        <v>0</v>
      </c>
    </row>
    <row r="1654" spans="1:17" x14ac:dyDescent="0.25">
      <c r="A1654" t="s">
        <v>2610</v>
      </c>
      <c r="B1654" t="s">
        <v>367</v>
      </c>
      <c r="C1654" t="s">
        <v>265</v>
      </c>
      <c r="D1654" t="s">
        <v>832</v>
      </c>
      <c r="E1654" t="s">
        <v>93</v>
      </c>
      <c r="F1654">
        <v>40700</v>
      </c>
      <c r="G1654" t="s">
        <v>911</v>
      </c>
      <c r="I1654" t="s">
        <v>849</v>
      </c>
      <c r="J1654">
        <v>2026</v>
      </c>
      <c r="K1654">
        <v>7</v>
      </c>
      <c r="L1654" t="s">
        <v>94</v>
      </c>
      <c r="M1654">
        <v>100</v>
      </c>
      <c r="N1654">
        <v>1</v>
      </c>
      <c r="O1654">
        <v>100</v>
      </c>
      <c r="P1654" t="s">
        <v>831</v>
      </c>
      <c r="Q1654">
        <v>0</v>
      </c>
    </row>
    <row r="1655" spans="1:17" x14ac:dyDescent="0.25">
      <c r="A1655" t="s">
        <v>2610</v>
      </c>
      <c r="B1655" t="s">
        <v>367</v>
      </c>
      <c r="C1655" t="s">
        <v>265</v>
      </c>
      <c r="D1655" t="s">
        <v>832</v>
      </c>
      <c r="E1655" t="s">
        <v>93</v>
      </c>
      <c r="F1655">
        <v>40700</v>
      </c>
      <c r="G1655" t="s">
        <v>911</v>
      </c>
      <c r="I1655" t="s">
        <v>846</v>
      </c>
      <c r="J1655">
        <v>2026</v>
      </c>
      <c r="K1655">
        <v>7</v>
      </c>
      <c r="L1655" t="s">
        <v>94</v>
      </c>
      <c r="M1655">
        <v>131</v>
      </c>
      <c r="N1655">
        <v>1</v>
      </c>
      <c r="O1655">
        <v>131</v>
      </c>
      <c r="P1655" t="s">
        <v>831</v>
      </c>
      <c r="Q1655">
        <v>1</v>
      </c>
    </row>
    <row r="1656" spans="1:17" x14ac:dyDescent="0.25">
      <c r="A1656" t="s">
        <v>2610</v>
      </c>
      <c r="B1656" t="s">
        <v>367</v>
      </c>
      <c r="C1656" t="s">
        <v>265</v>
      </c>
      <c r="D1656" t="s">
        <v>832</v>
      </c>
      <c r="E1656" t="s">
        <v>93</v>
      </c>
      <c r="F1656">
        <v>40700</v>
      </c>
      <c r="G1656" t="s">
        <v>911</v>
      </c>
      <c r="I1656" t="s">
        <v>840</v>
      </c>
      <c r="J1656">
        <v>2026</v>
      </c>
      <c r="K1656">
        <v>7</v>
      </c>
      <c r="L1656" t="s">
        <v>94</v>
      </c>
      <c r="M1656">
        <v>305</v>
      </c>
      <c r="N1656">
        <v>1</v>
      </c>
      <c r="O1656">
        <v>305</v>
      </c>
      <c r="P1656" t="s">
        <v>831</v>
      </c>
      <c r="Q1656">
        <v>0</v>
      </c>
    </row>
    <row r="1657" spans="1:17" x14ac:dyDescent="0.25">
      <c r="A1657" t="s">
        <v>2610</v>
      </c>
      <c r="B1657" t="s">
        <v>367</v>
      </c>
      <c r="C1657" t="s">
        <v>265</v>
      </c>
      <c r="D1657" t="s">
        <v>832</v>
      </c>
      <c r="E1657" t="s">
        <v>93</v>
      </c>
      <c r="F1657">
        <v>40700</v>
      </c>
      <c r="G1657" t="s">
        <v>911</v>
      </c>
      <c r="I1657" t="s">
        <v>860</v>
      </c>
      <c r="J1657">
        <v>2026</v>
      </c>
      <c r="K1657">
        <v>7</v>
      </c>
      <c r="L1657" t="s">
        <v>94</v>
      </c>
      <c r="M1657">
        <v>96</v>
      </c>
      <c r="N1657">
        <v>1</v>
      </c>
      <c r="O1657">
        <v>96</v>
      </c>
      <c r="P1657" t="s">
        <v>831</v>
      </c>
      <c r="Q1657">
        <v>0</v>
      </c>
    </row>
    <row r="1658" spans="1:17" x14ac:dyDescent="0.25">
      <c r="A1658" t="s">
        <v>2610</v>
      </c>
      <c r="B1658" t="s">
        <v>367</v>
      </c>
      <c r="C1658" t="s">
        <v>265</v>
      </c>
      <c r="D1658" t="s">
        <v>832</v>
      </c>
      <c r="E1658" t="s">
        <v>102</v>
      </c>
      <c r="F1658">
        <v>40700</v>
      </c>
      <c r="G1658" t="s">
        <v>911</v>
      </c>
      <c r="I1658" t="s">
        <v>186</v>
      </c>
      <c r="J1658">
        <v>2026</v>
      </c>
      <c r="K1658">
        <v>7</v>
      </c>
      <c r="L1658" t="s">
        <v>94</v>
      </c>
      <c r="M1658">
        <v>4443</v>
      </c>
      <c r="N1658">
        <v>1</v>
      </c>
      <c r="O1658">
        <v>4443</v>
      </c>
      <c r="P1658" t="s">
        <v>831</v>
      </c>
      <c r="Q1658">
        <v>1</v>
      </c>
    </row>
    <row r="1659" spans="1:17" x14ac:dyDescent="0.25">
      <c r="A1659" t="s">
        <v>2610</v>
      </c>
      <c r="B1659" t="s">
        <v>367</v>
      </c>
      <c r="C1659" t="s">
        <v>265</v>
      </c>
      <c r="D1659" t="s">
        <v>832</v>
      </c>
      <c r="E1659" t="s">
        <v>93</v>
      </c>
      <c r="F1659">
        <v>40700</v>
      </c>
      <c r="G1659" t="s">
        <v>911</v>
      </c>
      <c r="I1659" t="s">
        <v>169</v>
      </c>
      <c r="J1659">
        <v>2026</v>
      </c>
      <c r="K1659">
        <v>7</v>
      </c>
      <c r="L1659" t="s">
        <v>94</v>
      </c>
      <c r="M1659">
        <v>548</v>
      </c>
      <c r="N1659">
        <v>1</v>
      </c>
      <c r="O1659">
        <v>548</v>
      </c>
      <c r="P1659" t="s">
        <v>831</v>
      </c>
      <c r="Q1659">
        <v>0</v>
      </c>
    </row>
    <row r="1660" spans="1:17" x14ac:dyDescent="0.25">
      <c r="A1660" t="s">
        <v>2610</v>
      </c>
      <c r="B1660" t="s">
        <v>367</v>
      </c>
      <c r="C1660" t="s">
        <v>265</v>
      </c>
      <c r="D1660" t="s">
        <v>832</v>
      </c>
      <c r="E1660" t="s">
        <v>101</v>
      </c>
      <c r="F1660">
        <v>40700</v>
      </c>
      <c r="G1660" t="s">
        <v>911</v>
      </c>
      <c r="I1660" t="s">
        <v>269</v>
      </c>
      <c r="J1660">
        <v>2026</v>
      </c>
      <c r="K1660">
        <v>7</v>
      </c>
      <c r="L1660" t="s">
        <v>94</v>
      </c>
      <c r="M1660">
        <v>2261</v>
      </c>
      <c r="N1660">
        <v>1</v>
      </c>
      <c r="O1660">
        <v>2261</v>
      </c>
      <c r="P1660" t="s">
        <v>831</v>
      </c>
      <c r="Q1660">
        <v>1</v>
      </c>
    </row>
    <row r="1661" spans="1:17" x14ac:dyDescent="0.25">
      <c r="A1661" t="s">
        <v>2610</v>
      </c>
      <c r="B1661" t="s">
        <v>367</v>
      </c>
      <c r="C1661" t="s">
        <v>265</v>
      </c>
      <c r="D1661" t="s">
        <v>832</v>
      </c>
      <c r="E1661" t="s">
        <v>93</v>
      </c>
      <c r="F1661">
        <v>40700</v>
      </c>
      <c r="G1661" t="s">
        <v>911</v>
      </c>
      <c r="I1661" t="s">
        <v>861</v>
      </c>
      <c r="J1661">
        <v>2026</v>
      </c>
      <c r="K1661">
        <v>7</v>
      </c>
      <c r="L1661" t="s">
        <v>94</v>
      </c>
      <c r="M1661">
        <v>574</v>
      </c>
      <c r="N1661">
        <v>1</v>
      </c>
      <c r="O1661">
        <v>574</v>
      </c>
      <c r="P1661" t="s">
        <v>831</v>
      </c>
      <c r="Q1661">
        <v>0</v>
      </c>
    </row>
    <row r="1662" spans="1:17" x14ac:dyDescent="0.25">
      <c r="A1662" t="s">
        <v>2610</v>
      </c>
      <c r="B1662" t="s">
        <v>367</v>
      </c>
      <c r="C1662" t="s">
        <v>265</v>
      </c>
      <c r="D1662" t="s">
        <v>832</v>
      </c>
      <c r="E1662" t="s">
        <v>93</v>
      </c>
      <c r="F1662">
        <v>40700</v>
      </c>
      <c r="G1662" t="s">
        <v>911</v>
      </c>
      <c r="I1662" t="s">
        <v>847</v>
      </c>
      <c r="J1662">
        <v>2026</v>
      </c>
      <c r="K1662">
        <v>7</v>
      </c>
      <c r="L1662" t="s">
        <v>94</v>
      </c>
      <c r="M1662">
        <v>209</v>
      </c>
      <c r="N1662">
        <v>1</v>
      </c>
      <c r="O1662">
        <v>209</v>
      </c>
      <c r="P1662" t="s">
        <v>831</v>
      </c>
      <c r="Q1662">
        <v>0</v>
      </c>
    </row>
    <row r="1663" spans="1:17" x14ac:dyDescent="0.25">
      <c r="A1663" t="s">
        <v>2610</v>
      </c>
      <c r="B1663" t="s">
        <v>3102</v>
      </c>
      <c r="C1663" t="s">
        <v>265</v>
      </c>
      <c r="D1663" t="s">
        <v>832</v>
      </c>
      <c r="E1663" t="s">
        <v>93</v>
      </c>
      <c r="F1663">
        <v>40700</v>
      </c>
      <c r="G1663" t="s">
        <v>911</v>
      </c>
      <c r="I1663" t="s">
        <v>849</v>
      </c>
      <c r="J1663">
        <v>2026</v>
      </c>
      <c r="K1663">
        <v>7</v>
      </c>
      <c r="L1663" t="s">
        <v>94</v>
      </c>
      <c r="M1663">
        <v>100</v>
      </c>
      <c r="N1663">
        <v>1</v>
      </c>
      <c r="O1663">
        <v>100</v>
      </c>
      <c r="P1663" t="s">
        <v>831</v>
      </c>
      <c r="Q1663">
        <v>0</v>
      </c>
    </row>
    <row r="1664" spans="1:17" x14ac:dyDescent="0.25">
      <c r="A1664" t="s">
        <v>2610</v>
      </c>
      <c r="B1664" t="s">
        <v>3102</v>
      </c>
      <c r="C1664" t="s">
        <v>265</v>
      </c>
      <c r="D1664" t="s">
        <v>832</v>
      </c>
      <c r="E1664" t="s">
        <v>93</v>
      </c>
      <c r="F1664">
        <v>40700</v>
      </c>
      <c r="G1664" t="s">
        <v>911</v>
      </c>
      <c r="I1664" t="s">
        <v>840</v>
      </c>
      <c r="J1664">
        <v>2026</v>
      </c>
      <c r="K1664">
        <v>7</v>
      </c>
      <c r="L1664" t="s">
        <v>94</v>
      </c>
      <c r="M1664">
        <v>305</v>
      </c>
      <c r="N1664">
        <v>1</v>
      </c>
      <c r="O1664">
        <v>305</v>
      </c>
      <c r="P1664" t="s">
        <v>831</v>
      </c>
      <c r="Q1664">
        <v>0</v>
      </c>
    </row>
    <row r="1665" spans="1:17" x14ac:dyDescent="0.25">
      <c r="A1665" t="s">
        <v>2610</v>
      </c>
      <c r="B1665" t="s">
        <v>3102</v>
      </c>
      <c r="C1665" t="s">
        <v>265</v>
      </c>
      <c r="D1665" t="s">
        <v>832</v>
      </c>
      <c r="E1665" t="s">
        <v>93</v>
      </c>
      <c r="F1665">
        <v>40700</v>
      </c>
      <c r="G1665" t="s">
        <v>911</v>
      </c>
      <c r="I1665" t="s">
        <v>860</v>
      </c>
      <c r="J1665">
        <v>2026</v>
      </c>
      <c r="K1665">
        <v>7</v>
      </c>
      <c r="L1665" t="s">
        <v>94</v>
      </c>
      <c r="M1665">
        <v>96</v>
      </c>
      <c r="N1665">
        <v>1</v>
      </c>
      <c r="O1665">
        <v>96</v>
      </c>
      <c r="P1665" t="s">
        <v>831</v>
      </c>
      <c r="Q1665">
        <v>0</v>
      </c>
    </row>
    <row r="1666" spans="1:17" x14ac:dyDescent="0.25">
      <c r="A1666" t="s">
        <v>2610</v>
      </c>
      <c r="B1666" t="s">
        <v>3102</v>
      </c>
      <c r="C1666" t="s">
        <v>265</v>
      </c>
      <c r="D1666" t="s">
        <v>832</v>
      </c>
      <c r="E1666" t="s">
        <v>101</v>
      </c>
      <c r="F1666">
        <v>40700</v>
      </c>
      <c r="G1666" t="s">
        <v>911</v>
      </c>
      <c r="I1666" t="s">
        <v>269</v>
      </c>
      <c r="J1666">
        <v>2026</v>
      </c>
      <c r="K1666">
        <v>7</v>
      </c>
      <c r="L1666" t="s">
        <v>94</v>
      </c>
      <c r="M1666">
        <v>3728</v>
      </c>
      <c r="N1666">
        <v>1</v>
      </c>
      <c r="O1666">
        <v>3728</v>
      </c>
      <c r="P1666" t="s">
        <v>831</v>
      </c>
      <c r="Q1666">
        <v>1</v>
      </c>
    </row>
    <row r="1667" spans="1:17" x14ac:dyDescent="0.25">
      <c r="A1667" t="s">
        <v>2610</v>
      </c>
      <c r="B1667" t="s">
        <v>3102</v>
      </c>
      <c r="C1667" t="s">
        <v>265</v>
      </c>
      <c r="D1667" t="s">
        <v>832</v>
      </c>
      <c r="E1667" t="s">
        <v>93</v>
      </c>
      <c r="F1667">
        <v>40700</v>
      </c>
      <c r="G1667" t="s">
        <v>911</v>
      </c>
      <c r="I1667" t="s">
        <v>861</v>
      </c>
      <c r="J1667">
        <v>2026</v>
      </c>
      <c r="K1667">
        <v>7</v>
      </c>
      <c r="L1667" t="s">
        <v>94</v>
      </c>
      <c r="M1667">
        <v>191</v>
      </c>
      <c r="N1667">
        <v>1</v>
      </c>
      <c r="O1667">
        <v>191</v>
      </c>
      <c r="P1667" t="s">
        <v>831</v>
      </c>
      <c r="Q1667">
        <v>0</v>
      </c>
    </row>
    <row r="1668" spans="1:17" x14ac:dyDescent="0.25">
      <c r="A1668" t="s">
        <v>2610</v>
      </c>
      <c r="B1668" t="s">
        <v>3102</v>
      </c>
      <c r="C1668" t="s">
        <v>265</v>
      </c>
      <c r="D1668" t="s">
        <v>832</v>
      </c>
      <c r="E1668" t="s">
        <v>93</v>
      </c>
      <c r="F1668">
        <v>40700</v>
      </c>
      <c r="G1668" t="s">
        <v>911</v>
      </c>
      <c r="I1668" t="s">
        <v>862</v>
      </c>
      <c r="J1668">
        <v>2026</v>
      </c>
      <c r="K1668">
        <v>7</v>
      </c>
      <c r="L1668" t="s">
        <v>94</v>
      </c>
      <c r="M1668">
        <v>574</v>
      </c>
      <c r="N1668">
        <v>1</v>
      </c>
      <c r="O1668">
        <v>574</v>
      </c>
      <c r="P1668" t="s">
        <v>831</v>
      </c>
      <c r="Q1668">
        <v>0</v>
      </c>
    </row>
    <row r="1669" spans="1:17" x14ac:dyDescent="0.25">
      <c r="A1669" t="s">
        <v>2610</v>
      </c>
      <c r="B1669" t="s">
        <v>288</v>
      </c>
      <c r="C1669" t="s">
        <v>265</v>
      </c>
      <c r="D1669" t="s">
        <v>832</v>
      </c>
      <c r="E1669" t="s">
        <v>93</v>
      </c>
      <c r="F1669">
        <v>40700</v>
      </c>
      <c r="G1669" t="s">
        <v>911</v>
      </c>
      <c r="I1669" t="s">
        <v>851</v>
      </c>
      <c r="J1669">
        <v>2026</v>
      </c>
      <c r="K1669">
        <v>7</v>
      </c>
      <c r="L1669" t="s">
        <v>94</v>
      </c>
      <c r="M1669">
        <v>1553</v>
      </c>
      <c r="N1669">
        <v>1</v>
      </c>
      <c r="O1669">
        <v>1553</v>
      </c>
      <c r="P1669" t="s">
        <v>831</v>
      </c>
      <c r="Q1669">
        <v>0</v>
      </c>
    </row>
    <row r="1670" spans="1:17" x14ac:dyDescent="0.25">
      <c r="A1670" t="s">
        <v>2610</v>
      </c>
      <c r="B1670" t="s">
        <v>288</v>
      </c>
      <c r="C1670" t="s">
        <v>265</v>
      </c>
      <c r="D1670" t="s">
        <v>832</v>
      </c>
      <c r="E1670" t="s">
        <v>93</v>
      </c>
      <c r="F1670">
        <v>40700</v>
      </c>
      <c r="G1670" t="s">
        <v>911</v>
      </c>
      <c r="I1670" t="s">
        <v>852</v>
      </c>
      <c r="J1670">
        <v>2026</v>
      </c>
      <c r="K1670">
        <v>7</v>
      </c>
      <c r="L1670" t="s">
        <v>94</v>
      </c>
      <c r="M1670">
        <v>521</v>
      </c>
      <c r="N1670">
        <v>1</v>
      </c>
      <c r="O1670">
        <v>521</v>
      </c>
      <c r="P1670" t="s">
        <v>831</v>
      </c>
      <c r="Q1670">
        <v>0</v>
      </c>
    </row>
    <row r="1671" spans="1:17" x14ac:dyDescent="0.25">
      <c r="A1671" t="s">
        <v>2610</v>
      </c>
      <c r="B1671" t="s">
        <v>288</v>
      </c>
      <c r="C1671" t="s">
        <v>265</v>
      </c>
      <c r="D1671" t="s">
        <v>832</v>
      </c>
      <c r="E1671" t="s">
        <v>93</v>
      </c>
      <c r="F1671">
        <v>40700</v>
      </c>
      <c r="G1671" t="s">
        <v>911</v>
      </c>
      <c r="I1671" t="s">
        <v>849</v>
      </c>
      <c r="J1671">
        <v>2026</v>
      </c>
      <c r="K1671">
        <v>7</v>
      </c>
      <c r="L1671" t="s">
        <v>94</v>
      </c>
      <c r="M1671">
        <v>100</v>
      </c>
      <c r="N1671">
        <v>1</v>
      </c>
      <c r="O1671">
        <v>100</v>
      </c>
      <c r="P1671" t="s">
        <v>831</v>
      </c>
      <c r="Q1671">
        <v>0</v>
      </c>
    </row>
    <row r="1672" spans="1:17" x14ac:dyDescent="0.25">
      <c r="A1672" t="s">
        <v>2610</v>
      </c>
      <c r="B1672" t="s">
        <v>288</v>
      </c>
      <c r="C1672" t="s">
        <v>265</v>
      </c>
      <c r="D1672" t="s">
        <v>832</v>
      </c>
      <c r="E1672" t="s">
        <v>93</v>
      </c>
      <c r="F1672">
        <v>40700</v>
      </c>
      <c r="G1672" t="s">
        <v>911</v>
      </c>
      <c r="I1672" t="s">
        <v>846</v>
      </c>
      <c r="J1672">
        <v>2026</v>
      </c>
      <c r="K1672">
        <v>7</v>
      </c>
      <c r="L1672" t="s">
        <v>94</v>
      </c>
      <c r="M1672">
        <v>435</v>
      </c>
      <c r="N1672">
        <v>1</v>
      </c>
      <c r="O1672">
        <v>435</v>
      </c>
      <c r="P1672" t="s">
        <v>831</v>
      </c>
      <c r="Q1672">
        <v>1</v>
      </c>
    </row>
    <row r="1673" spans="1:17" x14ac:dyDescent="0.25">
      <c r="A1673" t="s">
        <v>2610</v>
      </c>
      <c r="B1673" t="s">
        <v>288</v>
      </c>
      <c r="C1673" t="s">
        <v>265</v>
      </c>
      <c r="D1673" t="s">
        <v>832</v>
      </c>
      <c r="E1673" t="s">
        <v>102</v>
      </c>
      <c r="F1673">
        <v>40700</v>
      </c>
      <c r="G1673" t="s">
        <v>911</v>
      </c>
      <c r="I1673" t="s">
        <v>186</v>
      </c>
      <c r="J1673">
        <v>2026</v>
      </c>
      <c r="K1673">
        <v>7</v>
      </c>
      <c r="L1673" t="s">
        <v>94</v>
      </c>
      <c r="M1673">
        <v>15114</v>
      </c>
      <c r="N1673">
        <v>1</v>
      </c>
      <c r="O1673">
        <v>15114</v>
      </c>
      <c r="P1673" t="s">
        <v>831</v>
      </c>
      <c r="Q1673">
        <v>1</v>
      </c>
    </row>
    <row r="1674" spans="1:17" x14ac:dyDescent="0.25">
      <c r="A1674" t="s">
        <v>2610</v>
      </c>
      <c r="B1674" t="s">
        <v>288</v>
      </c>
      <c r="C1674" t="s">
        <v>265</v>
      </c>
      <c r="D1674" t="s">
        <v>832</v>
      </c>
      <c r="E1674" t="s">
        <v>93</v>
      </c>
      <c r="F1674">
        <v>40700</v>
      </c>
      <c r="G1674" t="s">
        <v>911</v>
      </c>
      <c r="I1674" t="s">
        <v>850</v>
      </c>
      <c r="J1674">
        <v>2026</v>
      </c>
      <c r="K1674">
        <v>7</v>
      </c>
      <c r="L1674" t="s">
        <v>94</v>
      </c>
      <c r="M1674">
        <v>957</v>
      </c>
      <c r="N1674">
        <v>1</v>
      </c>
      <c r="O1674">
        <v>957</v>
      </c>
      <c r="P1674" t="s">
        <v>831</v>
      </c>
      <c r="Q1674">
        <v>0</v>
      </c>
    </row>
    <row r="1675" spans="1:17" x14ac:dyDescent="0.25">
      <c r="A1675" t="s">
        <v>2610</v>
      </c>
      <c r="B1675" t="s">
        <v>288</v>
      </c>
      <c r="C1675" t="s">
        <v>265</v>
      </c>
      <c r="D1675" t="s">
        <v>832</v>
      </c>
      <c r="E1675" t="s">
        <v>93</v>
      </c>
      <c r="F1675">
        <v>40700</v>
      </c>
      <c r="G1675" t="s">
        <v>911</v>
      </c>
      <c r="I1675" t="s">
        <v>862</v>
      </c>
      <c r="J1675">
        <v>2026</v>
      </c>
      <c r="K1675">
        <v>7</v>
      </c>
      <c r="L1675" t="s">
        <v>94</v>
      </c>
      <c r="M1675">
        <v>345</v>
      </c>
      <c r="N1675">
        <v>1</v>
      </c>
      <c r="O1675">
        <v>345</v>
      </c>
      <c r="P1675" t="s">
        <v>831</v>
      </c>
      <c r="Q1675">
        <v>0</v>
      </c>
    </row>
    <row r="1676" spans="1:17" x14ac:dyDescent="0.25">
      <c r="A1676" t="s">
        <v>2610</v>
      </c>
      <c r="B1676" t="s">
        <v>288</v>
      </c>
      <c r="C1676" t="s">
        <v>265</v>
      </c>
      <c r="D1676" t="s">
        <v>832</v>
      </c>
      <c r="E1676" t="s">
        <v>93</v>
      </c>
      <c r="F1676">
        <v>40700</v>
      </c>
      <c r="G1676" t="s">
        <v>911</v>
      </c>
      <c r="I1676" t="s">
        <v>847</v>
      </c>
      <c r="J1676">
        <v>2026</v>
      </c>
      <c r="K1676">
        <v>7</v>
      </c>
      <c r="L1676" t="s">
        <v>94</v>
      </c>
      <c r="M1676">
        <v>592</v>
      </c>
      <c r="N1676">
        <v>1</v>
      </c>
      <c r="O1676">
        <v>592</v>
      </c>
      <c r="P1676" t="s">
        <v>831</v>
      </c>
      <c r="Q1676">
        <v>0</v>
      </c>
    </row>
    <row r="1677" spans="1:17" x14ac:dyDescent="0.25">
      <c r="A1677" t="s">
        <v>2610</v>
      </c>
      <c r="B1677" t="s">
        <v>520</v>
      </c>
      <c r="C1677" t="s">
        <v>265</v>
      </c>
      <c r="D1677" t="s">
        <v>832</v>
      </c>
      <c r="E1677" t="s">
        <v>93</v>
      </c>
      <c r="F1677">
        <v>40700</v>
      </c>
      <c r="G1677" t="s">
        <v>911</v>
      </c>
      <c r="I1677" t="s">
        <v>849</v>
      </c>
      <c r="J1677">
        <v>2026</v>
      </c>
      <c r="K1677">
        <v>7</v>
      </c>
      <c r="L1677" t="s">
        <v>94</v>
      </c>
      <c r="M1677">
        <v>100</v>
      </c>
      <c r="N1677">
        <v>1</v>
      </c>
      <c r="O1677">
        <v>100</v>
      </c>
      <c r="P1677" t="s">
        <v>831</v>
      </c>
      <c r="Q1677">
        <v>0</v>
      </c>
    </row>
    <row r="1678" spans="1:17" x14ac:dyDescent="0.25">
      <c r="A1678" t="s">
        <v>2610</v>
      </c>
      <c r="B1678" t="s">
        <v>520</v>
      </c>
      <c r="C1678" t="s">
        <v>265</v>
      </c>
      <c r="D1678" t="s">
        <v>832</v>
      </c>
      <c r="E1678" t="s">
        <v>93</v>
      </c>
      <c r="F1678">
        <v>40700</v>
      </c>
      <c r="G1678" t="s">
        <v>911</v>
      </c>
      <c r="I1678" t="s">
        <v>846</v>
      </c>
      <c r="J1678">
        <v>2026</v>
      </c>
      <c r="K1678">
        <v>7</v>
      </c>
      <c r="L1678" t="s">
        <v>94</v>
      </c>
      <c r="M1678">
        <v>87</v>
      </c>
      <c r="N1678">
        <v>1</v>
      </c>
      <c r="O1678">
        <v>87</v>
      </c>
      <c r="P1678" t="s">
        <v>831</v>
      </c>
      <c r="Q1678">
        <v>1</v>
      </c>
    </row>
    <row r="1679" spans="1:17" x14ac:dyDescent="0.25">
      <c r="A1679" t="s">
        <v>2610</v>
      </c>
      <c r="B1679" t="s">
        <v>520</v>
      </c>
      <c r="C1679" t="s">
        <v>265</v>
      </c>
      <c r="D1679" t="s">
        <v>832</v>
      </c>
      <c r="E1679" t="s">
        <v>93</v>
      </c>
      <c r="F1679">
        <v>40700</v>
      </c>
      <c r="G1679" t="s">
        <v>911</v>
      </c>
      <c r="I1679" t="s">
        <v>840</v>
      </c>
      <c r="J1679">
        <v>2026</v>
      </c>
      <c r="K1679">
        <v>7</v>
      </c>
      <c r="L1679" t="s">
        <v>94</v>
      </c>
      <c r="M1679">
        <v>305</v>
      </c>
      <c r="N1679">
        <v>1</v>
      </c>
      <c r="O1679">
        <v>305</v>
      </c>
      <c r="P1679" t="s">
        <v>831</v>
      </c>
      <c r="Q1679">
        <v>0</v>
      </c>
    </row>
    <row r="1680" spans="1:17" x14ac:dyDescent="0.25">
      <c r="A1680" t="s">
        <v>2610</v>
      </c>
      <c r="B1680" t="s">
        <v>520</v>
      </c>
      <c r="C1680" t="s">
        <v>265</v>
      </c>
      <c r="D1680" t="s">
        <v>832</v>
      </c>
      <c r="E1680" t="s">
        <v>102</v>
      </c>
      <c r="F1680">
        <v>40700</v>
      </c>
      <c r="G1680" t="s">
        <v>911</v>
      </c>
      <c r="I1680" t="s">
        <v>186</v>
      </c>
      <c r="J1680">
        <v>2026</v>
      </c>
      <c r="K1680">
        <v>7</v>
      </c>
      <c r="L1680" t="s">
        <v>94</v>
      </c>
      <c r="M1680">
        <v>896</v>
      </c>
      <c r="N1680">
        <v>1</v>
      </c>
      <c r="O1680">
        <v>896</v>
      </c>
      <c r="P1680" t="s">
        <v>831</v>
      </c>
      <c r="Q1680">
        <v>1</v>
      </c>
    </row>
    <row r="1681" spans="1:17" x14ac:dyDescent="0.25">
      <c r="A1681" t="s">
        <v>2610</v>
      </c>
      <c r="B1681" t="s">
        <v>520</v>
      </c>
      <c r="C1681" t="s">
        <v>265</v>
      </c>
      <c r="D1681" t="s">
        <v>832</v>
      </c>
      <c r="E1681" t="s">
        <v>93</v>
      </c>
      <c r="F1681">
        <v>40700</v>
      </c>
      <c r="G1681" t="s">
        <v>911</v>
      </c>
      <c r="I1681" t="s">
        <v>169</v>
      </c>
      <c r="J1681">
        <v>2026</v>
      </c>
      <c r="K1681">
        <v>7</v>
      </c>
      <c r="L1681" t="s">
        <v>94</v>
      </c>
      <c r="M1681">
        <v>366</v>
      </c>
      <c r="N1681">
        <v>1</v>
      </c>
      <c r="O1681">
        <v>366</v>
      </c>
      <c r="P1681" t="s">
        <v>831</v>
      </c>
      <c r="Q1681">
        <v>0</v>
      </c>
    </row>
    <row r="1682" spans="1:17" x14ac:dyDescent="0.25">
      <c r="A1682" t="s">
        <v>2610</v>
      </c>
      <c r="B1682" t="s">
        <v>520</v>
      </c>
      <c r="C1682" t="s">
        <v>265</v>
      </c>
      <c r="D1682" t="s">
        <v>832</v>
      </c>
      <c r="E1682" t="s">
        <v>101</v>
      </c>
      <c r="F1682">
        <v>40700</v>
      </c>
      <c r="G1682" t="s">
        <v>911</v>
      </c>
      <c r="I1682" t="s">
        <v>269</v>
      </c>
      <c r="J1682">
        <v>2026</v>
      </c>
      <c r="K1682">
        <v>7</v>
      </c>
      <c r="L1682" t="s">
        <v>94</v>
      </c>
      <c r="M1682">
        <v>9567</v>
      </c>
      <c r="N1682">
        <v>1</v>
      </c>
      <c r="O1682">
        <v>9567</v>
      </c>
      <c r="P1682" t="s">
        <v>831</v>
      </c>
      <c r="Q1682">
        <v>1</v>
      </c>
    </row>
    <row r="1683" spans="1:17" x14ac:dyDescent="0.25">
      <c r="A1683" t="s">
        <v>2610</v>
      </c>
      <c r="B1683" t="s">
        <v>520</v>
      </c>
      <c r="C1683" t="s">
        <v>265</v>
      </c>
      <c r="D1683" t="s">
        <v>832</v>
      </c>
      <c r="E1683" t="s">
        <v>93</v>
      </c>
      <c r="F1683">
        <v>40700</v>
      </c>
      <c r="G1683" t="s">
        <v>911</v>
      </c>
      <c r="I1683" t="s">
        <v>861</v>
      </c>
      <c r="J1683">
        <v>2026</v>
      </c>
      <c r="K1683">
        <v>7</v>
      </c>
      <c r="L1683" t="s">
        <v>94</v>
      </c>
      <c r="M1683">
        <v>191</v>
      </c>
      <c r="N1683">
        <v>1</v>
      </c>
      <c r="O1683">
        <v>191</v>
      </c>
      <c r="P1683" t="s">
        <v>831</v>
      </c>
      <c r="Q1683">
        <v>0</v>
      </c>
    </row>
    <row r="1684" spans="1:17" x14ac:dyDescent="0.25">
      <c r="A1684" t="s">
        <v>2610</v>
      </c>
      <c r="B1684" t="s">
        <v>520</v>
      </c>
      <c r="C1684" t="s">
        <v>265</v>
      </c>
      <c r="D1684" t="s">
        <v>832</v>
      </c>
      <c r="E1684" t="s">
        <v>93</v>
      </c>
      <c r="F1684">
        <v>40700</v>
      </c>
      <c r="G1684" t="s">
        <v>911</v>
      </c>
      <c r="I1684" t="s">
        <v>862</v>
      </c>
      <c r="J1684">
        <v>2026</v>
      </c>
      <c r="K1684">
        <v>7</v>
      </c>
      <c r="L1684" t="s">
        <v>94</v>
      </c>
      <c r="M1684">
        <v>517</v>
      </c>
      <c r="N1684">
        <v>1</v>
      </c>
      <c r="O1684">
        <v>517</v>
      </c>
      <c r="P1684" t="s">
        <v>831</v>
      </c>
      <c r="Q1684">
        <v>0</v>
      </c>
    </row>
    <row r="1685" spans="1:17" x14ac:dyDescent="0.25">
      <c r="A1685" t="s">
        <v>2610</v>
      </c>
      <c r="B1685" t="s">
        <v>520</v>
      </c>
      <c r="C1685" t="s">
        <v>265</v>
      </c>
      <c r="D1685" t="s">
        <v>832</v>
      </c>
      <c r="E1685" t="s">
        <v>93</v>
      </c>
      <c r="F1685">
        <v>40700</v>
      </c>
      <c r="G1685" t="s">
        <v>911</v>
      </c>
      <c r="I1685" t="s">
        <v>847</v>
      </c>
      <c r="J1685">
        <v>2026</v>
      </c>
      <c r="K1685">
        <v>7</v>
      </c>
      <c r="L1685" t="s">
        <v>94</v>
      </c>
      <c r="M1685">
        <v>139</v>
      </c>
      <c r="N1685">
        <v>1</v>
      </c>
      <c r="O1685">
        <v>139</v>
      </c>
      <c r="P1685" t="s">
        <v>831</v>
      </c>
      <c r="Q1685">
        <v>0</v>
      </c>
    </row>
    <row r="1686" spans="1:17" x14ac:dyDescent="0.25">
      <c r="A1686" t="s">
        <v>2610</v>
      </c>
      <c r="B1686" t="s">
        <v>290</v>
      </c>
      <c r="C1686" t="s">
        <v>265</v>
      </c>
      <c r="D1686" t="s">
        <v>832</v>
      </c>
      <c r="E1686" t="s">
        <v>93</v>
      </c>
      <c r="F1686">
        <v>40700</v>
      </c>
      <c r="G1686" t="s">
        <v>911</v>
      </c>
      <c r="I1686" t="s">
        <v>849</v>
      </c>
      <c r="J1686">
        <v>2026</v>
      </c>
      <c r="K1686">
        <v>7</v>
      </c>
      <c r="L1686" t="s">
        <v>94</v>
      </c>
      <c r="M1686">
        <v>100</v>
      </c>
      <c r="N1686">
        <v>1</v>
      </c>
      <c r="O1686">
        <v>100</v>
      </c>
      <c r="P1686" t="s">
        <v>831</v>
      </c>
      <c r="Q1686">
        <v>0</v>
      </c>
    </row>
    <row r="1687" spans="1:17" x14ac:dyDescent="0.25">
      <c r="A1687" t="s">
        <v>2610</v>
      </c>
      <c r="B1687" t="s">
        <v>290</v>
      </c>
      <c r="C1687" t="s">
        <v>265</v>
      </c>
      <c r="D1687" t="s">
        <v>832</v>
      </c>
      <c r="E1687" t="s">
        <v>93</v>
      </c>
      <c r="F1687">
        <v>40700</v>
      </c>
      <c r="G1687" t="s">
        <v>911</v>
      </c>
      <c r="I1687" t="s">
        <v>846</v>
      </c>
      <c r="J1687">
        <v>2026</v>
      </c>
      <c r="K1687">
        <v>7</v>
      </c>
      <c r="L1687" t="s">
        <v>94</v>
      </c>
      <c r="M1687">
        <v>152</v>
      </c>
      <c r="N1687">
        <v>1</v>
      </c>
      <c r="O1687">
        <v>152</v>
      </c>
      <c r="P1687" t="s">
        <v>831</v>
      </c>
      <c r="Q1687">
        <v>1</v>
      </c>
    </row>
    <row r="1688" spans="1:17" x14ac:dyDescent="0.25">
      <c r="A1688" t="s">
        <v>2610</v>
      </c>
      <c r="B1688" t="s">
        <v>290</v>
      </c>
      <c r="C1688" t="s">
        <v>265</v>
      </c>
      <c r="D1688" t="s">
        <v>832</v>
      </c>
      <c r="E1688" t="s">
        <v>93</v>
      </c>
      <c r="F1688">
        <v>40700</v>
      </c>
      <c r="G1688" t="s">
        <v>911</v>
      </c>
      <c r="I1688" t="s">
        <v>840</v>
      </c>
      <c r="J1688">
        <v>2026</v>
      </c>
      <c r="K1688">
        <v>7</v>
      </c>
      <c r="L1688" t="s">
        <v>94</v>
      </c>
      <c r="M1688">
        <v>305</v>
      </c>
      <c r="N1688">
        <v>1</v>
      </c>
      <c r="O1688">
        <v>305</v>
      </c>
      <c r="P1688" t="s">
        <v>831</v>
      </c>
      <c r="Q1688">
        <v>0</v>
      </c>
    </row>
    <row r="1689" spans="1:17" x14ac:dyDescent="0.25">
      <c r="A1689" t="s">
        <v>2610</v>
      </c>
      <c r="B1689" t="s">
        <v>290</v>
      </c>
      <c r="C1689" t="s">
        <v>265</v>
      </c>
      <c r="D1689" t="s">
        <v>832</v>
      </c>
      <c r="E1689" t="s">
        <v>93</v>
      </c>
      <c r="F1689">
        <v>40700</v>
      </c>
      <c r="G1689" t="s">
        <v>911</v>
      </c>
      <c r="I1689" t="s">
        <v>680</v>
      </c>
      <c r="J1689">
        <v>2026</v>
      </c>
      <c r="K1689">
        <v>7</v>
      </c>
      <c r="L1689" t="s">
        <v>94</v>
      </c>
      <c r="M1689">
        <v>59</v>
      </c>
      <c r="N1689">
        <v>1</v>
      </c>
      <c r="O1689">
        <v>59</v>
      </c>
      <c r="P1689" t="s">
        <v>831</v>
      </c>
      <c r="Q1689">
        <v>0</v>
      </c>
    </row>
    <row r="1690" spans="1:17" x14ac:dyDescent="0.25">
      <c r="A1690" t="s">
        <v>2610</v>
      </c>
      <c r="B1690" t="s">
        <v>290</v>
      </c>
      <c r="C1690" t="s">
        <v>265</v>
      </c>
      <c r="D1690" t="s">
        <v>832</v>
      </c>
      <c r="E1690" t="s">
        <v>102</v>
      </c>
      <c r="F1690">
        <v>40700</v>
      </c>
      <c r="G1690" t="s">
        <v>911</v>
      </c>
      <c r="I1690" t="s">
        <v>186</v>
      </c>
      <c r="J1690">
        <v>2026</v>
      </c>
      <c r="K1690">
        <v>7</v>
      </c>
      <c r="L1690" t="s">
        <v>94</v>
      </c>
      <c r="M1690">
        <v>5189</v>
      </c>
      <c r="N1690">
        <v>1</v>
      </c>
      <c r="O1690">
        <v>5189</v>
      </c>
      <c r="P1690" t="s">
        <v>831</v>
      </c>
      <c r="Q1690">
        <v>1</v>
      </c>
    </row>
    <row r="1691" spans="1:17" x14ac:dyDescent="0.25">
      <c r="A1691" t="s">
        <v>2610</v>
      </c>
      <c r="B1691" t="s">
        <v>290</v>
      </c>
      <c r="C1691" t="s">
        <v>265</v>
      </c>
      <c r="D1691" t="s">
        <v>832</v>
      </c>
      <c r="E1691" t="s">
        <v>93</v>
      </c>
      <c r="F1691">
        <v>40700</v>
      </c>
      <c r="G1691" t="s">
        <v>911</v>
      </c>
      <c r="I1691" t="s">
        <v>169</v>
      </c>
      <c r="J1691">
        <v>2026</v>
      </c>
      <c r="K1691">
        <v>7</v>
      </c>
      <c r="L1691" t="s">
        <v>94</v>
      </c>
      <c r="M1691">
        <v>640</v>
      </c>
      <c r="N1691">
        <v>1</v>
      </c>
      <c r="O1691">
        <v>640</v>
      </c>
      <c r="P1691" t="s">
        <v>831</v>
      </c>
      <c r="Q1691">
        <v>0</v>
      </c>
    </row>
    <row r="1692" spans="1:17" x14ac:dyDescent="0.25">
      <c r="A1692" t="s">
        <v>2610</v>
      </c>
      <c r="B1692" t="s">
        <v>290</v>
      </c>
      <c r="C1692" t="s">
        <v>265</v>
      </c>
      <c r="D1692" t="s">
        <v>832</v>
      </c>
      <c r="E1692" t="s">
        <v>101</v>
      </c>
      <c r="F1692">
        <v>40700</v>
      </c>
      <c r="G1692" t="s">
        <v>911</v>
      </c>
      <c r="I1692" t="s">
        <v>269</v>
      </c>
      <c r="J1692">
        <v>2026</v>
      </c>
      <c r="K1692">
        <v>7</v>
      </c>
      <c r="L1692" t="s">
        <v>94</v>
      </c>
      <c r="M1692">
        <v>4310</v>
      </c>
      <c r="N1692">
        <v>1</v>
      </c>
      <c r="O1692">
        <v>4310</v>
      </c>
      <c r="P1692" t="s">
        <v>831</v>
      </c>
      <c r="Q1692">
        <v>1</v>
      </c>
    </row>
    <row r="1693" spans="1:17" x14ac:dyDescent="0.25">
      <c r="A1693" t="s">
        <v>2610</v>
      </c>
      <c r="B1693" t="s">
        <v>290</v>
      </c>
      <c r="C1693" t="s">
        <v>265</v>
      </c>
      <c r="D1693" t="s">
        <v>832</v>
      </c>
      <c r="E1693" t="s">
        <v>93</v>
      </c>
      <c r="F1693">
        <v>40700</v>
      </c>
      <c r="G1693" t="s">
        <v>911</v>
      </c>
      <c r="I1693" t="s">
        <v>861</v>
      </c>
      <c r="J1693">
        <v>2026</v>
      </c>
      <c r="K1693">
        <v>7</v>
      </c>
      <c r="L1693" t="s">
        <v>94</v>
      </c>
      <c r="M1693">
        <v>383</v>
      </c>
      <c r="N1693">
        <v>1</v>
      </c>
      <c r="O1693">
        <v>383</v>
      </c>
      <c r="P1693" t="s">
        <v>831</v>
      </c>
      <c r="Q1693">
        <v>0</v>
      </c>
    </row>
    <row r="1694" spans="1:17" x14ac:dyDescent="0.25">
      <c r="A1694" t="s">
        <v>2610</v>
      </c>
      <c r="B1694" t="s">
        <v>290</v>
      </c>
      <c r="C1694" t="s">
        <v>265</v>
      </c>
      <c r="D1694" t="s">
        <v>832</v>
      </c>
      <c r="E1694" t="s">
        <v>93</v>
      </c>
      <c r="F1694">
        <v>40700</v>
      </c>
      <c r="G1694" t="s">
        <v>911</v>
      </c>
      <c r="I1694" t="s">
        <v>862</v>
      </c>
      <c r="J1694">
        <v>2026</v>
      </c>
      <c r="K1694">
        <v>7</v>
      </c>
      <c r="L1694" t="s">
        <v>94</v>
      </c>
      <c r="M1694">
        <v>287</v>
      </c>
      <c r="N1694">
        <v>1</v>
      </c>
      <c r="O1694">
        <v>287</v>
      </c>
      <c r="P1694" t="s">
        <v>831</v>
      </c>
      <c r="Q1694">
        <v>0</v>
      </c>
    </row>
    <row r="1695" spans="1:17" x14ac:dyDescent="0.25">
      <c r="A1695" t="s">
        <v>2610</v>
      </c>
      <c r="B1695" t="s">
        <v>290</v>
      </c>
      <c r="C1695" t="s">
        <v>265</v>
      </c>
      <c r="D1695" t="s">
        <v>832</v>
      </c>
      <c r="E1695" t="s">
        <v>93</v>
      </c>
      <c r="F1695">
        <v>40700</v>
      </c>
      <c r="G1695" t="s">
        <v>911</v>
      </c>
      <c r="I1695" t="s">
        <v>847</v>
      </c>
      <c r="J1695">
        <v>2026</v>
      </c>
      <c r="K1695">
        <v>7</v>
      </c>
      <c r="L1695" t="s">
        <v>94</v>
      </c>
      <c r="M1695">
        <v>244</v>
      </c>
      <c r="N1695">
        <v>1</v>
      </c>
      <c r="O1695">
        <v>244</v>
      </c>
      <c r="P1695" t="s">
        <v>831</v>
      </c>
      <c r="Q1695">
        <v>0</v>
      </c>
    </row>
    <row r="1696" spans="1:17" x14ac:dyDescent="0.25">
      <c r="A1696" t="s">
        <v>2610</v>
      </c>
      <c r="B1696" t="s">
        <v>873</v>
      </c>
      <c r="C1696" t="s">
        <v>265</v>
      </c>
      <c r="D1696" t="s">
        <v>832</v>
      </c>
      <c r="E1696" t="s">
        <v>93</v>
      </c>
      <c r="F1696">
        <v>40700</v>
      </c>
      <c r="G1696" t="s">
        <v>911</v>
      </c>
      <c r="I1696" t="s">
        <v>851</v>
      </c>
      <c r="J1696">
        <v>2026</v>
      </c>
      <c r="K1696">
        <v>7</v>
      </c>
      <c r="L1696" t="s">
        <v>94</v>
      </c>
      <c r="M1696">
        <v>1462</v>
      </c>
      <c r="N1696">
        <v>1</v>
      </c>
      <c r="O1696">
        <v>1462</v>
      </c>
      <c r="P1696" t="s">
        <v>831</v>
      </c>
      <c r="Q1696">
        <v>0</v>
      </c>
    </row>
    <row r="1697" spans="1:17" x14ac:dyDescent="0.25">
      <c r="A1697" t="s">
        <v>2610</v>
      </c>
      <c r="B1697" t="s">
        <v>873</v>
      </c>
      <c r="C1697" t="s">
        <v>265</v>
      </c>
      <c r="D1697" t="s">
        <v>832</v>
      </c>
      <c r="E1697" t="s">
        <v>93</v>
      </c>
      <c r="F1697">
        <v>40700</v>
      </c>
      <c r="G1697" t="s">
        <v>911</v>
      </c>
      <c r="I1697" t="s">
        <v>852</v>
      </c>
      <c r="J1697">
        <v>2026</v>
      </c>
      <c r="K1697">
        <v>7</v>
      </c>
      <c r="L1697" t="s">
        <v>94</v>
      </c>
      <c r="M1697">
        <v>781</v>
      </c>
      <c r="N1697">
        <v>1</v>
      </c>
      <c r="O1697">
        <v>781</v>
      </c>
      <c r="P1697" t="s">
        <v>831</v>
      </c>
      <c r="Q1697">
        <v>0</v>
      </c>
    </row>
    <row r="1698" spans="1:17" x14ac:dyDescent="0.25">
      <c r="A1698" t="s">
        <v>2610</v>
      </c>
      <c r="B1698" t="s">
        <v>873</v>
      </c>
      <c r="C1698" t="s">
        <v>265</v>
      </c>
      <c r="D1698" t="s">
        <v>832</v>
      </c>
      <c r="E1698" t="s">
        <v>93</v>
      </c>
      <c r="F1698">
        <v>40700</v>
      </c>
      <c r="G1698" t="s">
        <v>911</v>
      </c>
      <c r="I1698" t="s">
        <v>849</v>
      </c>
      <c r="J1698">
        <v>2026</v>
      </c>
      <c r="K1698">
        <v>7</v>
      </c>
      <c r="L1698" t="s">
        <v>94</v>
      </c>
      <c r="M1698">
        <v>200</v>
      </c>
      <c r="N1698">
        <v>1</v>
      </c>
      <c r="O1698">
        <v>200</v>
      </c>
      <c r="P1698" t="s">
        <v>831</v>
      </c>
      <c r="Q1698">
        <v>0</v>
      </c>
    </row>
    <row r="1699" spans="1:17" x14ac:dyDescent="0.25">
      <c r="A1699" t="s">
        <v>2610</v>
      </c>
      <c r="B1699" t="s">
        <v>873</v>
      </c>
      <c r="C1699" t="s">
        <v>265</v>
      </c>
      <c r="D1699" t="s">
        <v>832</v>
      </c>
      <c r="E1699" t="s">
        <v>93</v>
      </c>
      <c r="F1699">
        <v>40700</v>
      </c>
      <c r="G1699" t="s">
        <v>911</v>
      </c>
      <c r="I1699" t="s">
        <v>846</v>
      </c>
      <c r="J1699">
        <v>2026</v>
      </c>
      <c r="K1699">
        <v>7</v>
      </c>
      <c r="L1699" t="s">
        <v>94</v>
      </c>
      <c r="M1699">
        <v>446</v>
      </c>
      <c r="N1699">
        <v>1</v>
      </c>
      <c r="O1699">
        <v>446</v>
      </c>
      <c r="P1699" t="s">
        <v>831</v>
      </c>
      <c r="Q1699">
        <v>1</v>
      </c>
    </row>
    <row r="1700" spans="1:17" x14ac:dyDescent="0.25">
      <c r="A1700" t="s">
        <v>2610</v>
      </c>
      <c r="B1700" t="s">
        <v>873</v>
      </c>
      <c r="C1700" t="s">
        <v>265</v>
      </c>
      <c r="D1700" t="s">
        <v>832</v>
      </c>
      <c r="E1700" t="s">
        <v>93</v>
      </c>
      <c r="F1700">
        <v>40700</v>
      </c>
      <c r="G1700" t="s">
        <v>911</v>
      </c>
      <c r="I1700" t="s">
        <v>840</v>
      </c>
      <c r="J1700">
        <v>2026</v>
      </c>
      <c r="K1700">
        <v>7</v>
      </c>
      <c r="L1700" t="s">
        <v>94</v>
      </c>
      <c r="M1700">
        <v>609</v>
      </c>
      <c r="N1700">
        <v>1</v>
      </c>
      <c r="O1700">
        <v>609</v>
      </c>
      <c r="P1700" t="s">
        <v>831</v>
      </c>
      <c r="Q1700">
        <v>0</v>
      </c>
    </row>
    <row r="1701" spans="1:17" x14ac:dyDescent="0.25">
      <c r="A1701" t="s">
        <v>2610</v>
      </c>
      <c r="B1701" t="s">
        <v>873</v>
      </c>
      <c r="C1701" t="s">
        <v>265</v>
      </c>
      <c r="D1701" t="s">
        <v>832</v>
      </c>
      <c r="E1701" t="s">
        <v>102</v>
      </c>
      <c r="F1701">
        <v>40700</v>
      </c>
      <c r="G1701" t="s">
        <v>911</v>
      </c>
      <c r="I1701" t="s">
        <v>186</v>
      </c>
      <c r="J1701">
        <v>2026</v>
      </c>
      <c r="K1701">
        <v>7</v>
      </c>
      <c r="L1701" t="s">
        <v>94</v>
      </c>
      <c r="M1701">
        <v>16949</v>
      </c>
      <c r="N1701">
        <v>1</v>
      </c>
      <c r="O1701">
        <v>16949</v>
      </c>
      <c r="P1701" t="s">
        <v>831</v>
      </c>
      <c r="Q1701">
        <v>1</v>
      </c>
    </row>
    <row r="1702" spans="1:17" x14ac:dyDescent="0.25">
      <c r="A1702" t="s">
        <v>2610</v>
      </c>
      <c r="B1702" t="s">
        <v>873</v>
      </c>
      <c r="C1702" t="s">
        <v>265</v>
      </c>
      <c r="D1702" t="s">
        <v>832</v>
      </c>
      <c r="E1702" t="s">
        <v>101</v>
      </c>
      <c r="F1702">
        <v>40700</v>
      </c>
      <c r="G1702" t="s">
        <v>911</v>
      </c>
      <c r="I1702" t="s">
        <v>269</v>
      </c>
      <c r="J1702">
        <v>2026</v>
      </c>
      <c r="K1702">
        <v>7</v>
      </c>
      <c r="L1702" t="s">
        <v>94</v>
      </c>
      <c r="M1702">
        <v>13316</v>
      </c>
      <c r="N1702">
        <v>1</v>
      </c>
      <c r="O1702">
        <v>13316</v>
      </c>
      <c r="P1702" t="s">
        <v>831</v>
      </c>
      <c r="Q1702">
        <v>1</v>
      </c>
    </row>
    <row r="1703" spans="1:17" x14ac:dyDescent="0.25">
      <c r="A1703" t="s">
        <v>2610</v>
      </c>
      <c r="B1703" t="s">
        <v>873</v>
      </c>
      <c r="C1703" t="s">
        <v>265</v>
      </c>
      <c r="D1703" t="s">
        <v>832</v>
      </c>
      <c r="E1703" t="s">
        <v>93</v>
      </c>
      <c r="F1703">
        <v>40700</v>
      </c>
      <c r="G1703" t="s">
        <v>911</v>
      </c>
      <c r="I1703" t="s">
        <v>850</v>
      </c>
      <c r="J1703">
        <v>2026</v>
      </c>
      <c r="K1703">
        <v>7</v>
      </c>
      <c r="L1703" t="s">
        <v>94</v>
      </c>
      <c r="M1703">
        <v>2489</v>
      </c>
      <c r="N1703">
        <v>1</v>
      </c>
      <c r="O1703">
        <v>2489</v>
      </c>
      <c r="P1703" t="s">
        <v>831</v>
      </c>
      <c r="Q1703">
        <v>0</v>
      </c>
    </row>
    <row r="1704" spans="1:17" x14ac:dyDescent="0.25">
      <c r="A1704" t="s">
        <v>2610</v>
      </c>
      <c r="B1704" t="s">
        <v>873</v>
      </c>
      <c r="C1704" t="s">
        <v>265</v>
      </c>
      <c r="D1704" t="s">
        <v>832</v>
      </c>
      <c r="E1704" t="s">
        <v>93</v>
      </c>
      <c r="F1704">
        <v>40700</v>
      </c>
      <c r="G1704" t="s">
        <v>911</v>
      </c>
      <c r="I1704" t="s">
        <v>862</v>
      </c>
      <c r="J1704">
        <v>2026</v>
      </c>
      <c r="K1704">
        <v>7</v>
      </c>
      <c r="L1704" t="s">
        <v>94</v>
      </c>
      <c r="M1704">
        <v>230</v>
      </c>
      <c r="N1704">
        <v>1</v>
      </c>
      <c r="O1704">
        <v>230</v>
      </c>
      <c r="P1704" t="s">
        <v>831</v>
      </c>
      <c r="Q1704">
        <v>0</v>
      </c>
    </row>
    <row r="1705" spans="1:17" x14ac:dyDescent="0.25">
      <c r="A1705" t="s">
        <v>2610</v>
      </c>
      <c r="B1705" t="s">
        <v>873</v>
      </c>
      <c r="C1705" t="s">
        <v>265</v>
      </c>
      <c r="D1705" t="s">
        <v>832</v>
      </c>
      <c r="E1705" t="s">
        <v>93</v>
      </c>
      <c r="F1705">
        <v>40700</v>
      </c>
      <c r="G1705" t="s">
        <v>911</v>
      </c>
      <c r="I1705" t="s">
        <v>847</v>
      </c>
      <c r="J1705">
        <v>2026</v>
      </c>
      <c r="K1705">
        <v>7</v>
      </c>
      <c r="L1705" t="s">
        <v>94</v>
      </c>
      <c r="M1705">
        <v>557</v>
      </c>
      <c r="N1705">
        <v>1</v>
      </c>
      <c r="O1705">
        <v>557</v>
      </c>
      <c r="P1705" t="s">
        <v>831</v>
      </c>
      <c r="Q1705">
        <v>0</v>
      </c>
    </row>
    <row r="1706" spans="1:17" x14ac:dyDescent="0.25">
      <c r="A1706" t="s">
        <v>2610</v>
      </c>
      <c r="B1706" t="s">
        <v>874</v>
      </c>
      <c r="C1706" t="s">
        <v>265</v>
      </c>
      <c r="D1706" t="s">
        <v>832</v>
      </c>
      <c r="E1706" t="s">
        <v>93</v>
      </c>
      <c r="F1706">
        <v>40700</v>
      </c>
      <c r="G1706" t="s">
        <v>911</v>
      </c>
      <c r="I1706" t="s">
        <v>851</v>
      </c>
      <c r="J1706">
        <v>2026</v>
      </c>
      <c r="K1706">
        <v>7</v>
      </c>
      <c r="L1706" t="s">
        <v>94</v>
      </c>
      <c r="M1706">
        <v>1553</v>
      </c>
      <c r="N1706">
        <v>1</v>
      </c>
      <c r="O1706">
        <v>1553</v>
      </c>
      <c r="P1706" t="s">
        <v>831</v>
      </c>
      <c r="Q1706">
        <v>0</v>
      </c>
    </row>
    <row r="1707" spans="1:17" x14ac:dyDescent="0.25">
      <c r="A1707" t="s">
        <v>2610</v>
      </c>
      <c r="B1707" t="s">
        <v>874</v>
      </c>
      <c r="C1707" t="s">
        <v>265</v>
      </c>
      <c r="D1707" t="s">
        <v>832</v>
      </c>
      <c r="E1707" t="s">
        <v>93</v>
      </c>
      <c r="F1707">
        <v>40700</v>
      </c>
      <c r="G1707" t="s">
        <v>911</v>
      </c>
      <c r="I1707" t="s">
        <v>846</v>
      </c>
      <c r="J1707">
        <v>2026</v>
      </c>
      <c r="K1707">
        <v>7</v>
      </c>
      <c r="L1707" t="s">
        <v>94</v>
      </c>
      <c r="M1707">
        <v>370</v>
      </c>
      <c r="N1707">
        <v>1</v>
      </c>
      <c r="O1707">
        <v>370</v>
      </c>
      <c r="P1707" t="s">
        <v>831</v>
      </c>
      <c r="Q1707">
        <v>1</v>
      </c>
    </row>
    <row r="1708" spans="1:17" x14ac:dyDescent="0.25">
      <c r="A1708" t="s">
        <v>2610</v>
      </c>
      <c r="B1708" t="s">
        <v>874</v>
      </c>
      <c r="C1708" t="s">
        <v>265</v>
      </c>
      <c r="D1708" t="s">
        <v>832</v>
      </c>
      <c r="E1708" t="s">
        <v>102</v>
      </c>
      <c r="F1708">
        <v>40700</v>
      </c>
      <c r="G1708" t="s">
        <v>911</v>
      </c>
      <c r="I1708" t="s">
        <v>186</v>
      </c>
      <c r="J1708">
        <v>2026</v>
      </c>
      <c r="K1708">
        <v>7</v>
      </c>
      <c r="L1708" t="s">
        <v>94</v>
      </c>
      <c r="M1708">
        <v>16621</v>
      </c>
      <c r="N1708">
        <v>1</v>
      </c>
      <c r="O1708">
        <v>16621</v>
      </c>
      <c r="P1708" t="s">
        <v>831</v>
      </c>
      <c r="Q1708">
        <v>1</v>
      </c>
    </row>
    <row r="1709" spans="1:17" x14ac:dyDescent="0.25">
      <c r="A1709" t="s">
        <v>2610</v>
      </c>
      <c r="B1709" t="s">
        <v>874</v>
      </c>
      <c r="C1709" t="s">
        <v>265</v>
      </c>
      <c r="D1709" t="s">
        <v>832</v>
      </c>
      <c r="E1709" t="s">
        <v>93</v>
      </c>
      <c r="F1709">
        <v>40700</v>
      </c>
      <c r="G1709" t="s">
        <v>911</v>
      </c>
      <c r="I1709" t="s">
        <v>847</v>
      </c>
      <c r="J1709">
        <v>2026</v>
      </c>
      <c r="K1709">
        <v>7</v>
      </c>
      <c r="L1709" t="s">
        <v>94</v>
      </c>
      <c r="M1709">
        <v>592</v>
      </c>
      <c r="N1709">
        <v>1</v>
      </c>
      <c r="O1709">
        <v>592</v>
      </c>
      <c r="P1709" t="s">
        <v>831</v>
      </c>
      <c r="Q1709">
        <v>0</v>
      </c>
    </row>
    <row r="1710" spans="1:17" x14ac:dyDescent="0.25">
      <c r="A1710" t="s">
        <v>2610</v>
      </c>
      <c r="B1710" t="s">
        <v>3122</v>
      </c>
      <c r="C1710" t="s">
        <v>265</v>
      </c>
      <c r="D1710" t="s">
        <v>832</v>
      </c>
      <c r="E1710" t="s">
        <v>93</v>
      </c>
      <c r="F1710">
        <v>40700</v>
      </c>
      <c r="G1710" t="s">
        <v>911</v>
      </c>
      <c r="I1710" t="s">
        <v>849</v>
      </c>
      <c r="J1710">
        <v>2026</v>
      </c>
      <c r="K1710">
        <v>7</v>
      </c>
      <c r="L1710" t="s">
        <v>94</v>
      </c>
      <c r="M1710">
        <v>100</v>
      </c>
      <c r="N1710">
        <v>1</v>
      </c>
      <c r="O1710">
        <v>100</v>
      </c>
      <c r="P1710" t="s">
        <v>831</v>
      </c>
      <c r="Q1710">
        <v>0</v>
      </c>
    </row>
    <row r="1711" spans="1:17" x14ac:dyDescent="0.25">
      <c r="A1711" t="s">
        <v>2610</v>
      </c>
      <c r="B1711" t="s">
        <v>3122</v>
      </c>
      <c r="C1711" t="s">
        <v>265</v>
      </c>
      <c r="D1711" t="s">
        <v>832</v>
      </c>
      <c r="E1711" t="s">
        <v>93</v>
      </c>
      <c r="F1711">
        <v>40700</v>
      </c>
      <c r="G1711" t="s">
        <v>911</v>
      </c>
      <c r="I1711" t="s">
        <v>861</v>
      </c>
      <c r="J1711">
        <v>2026</v>
      </c>
      <c r="K1711">
        <v>7</v>
      </c>
      <c r="L1711" t="s">
        <v>94</v>
      </c>
      <c r="M1711">
        <v>191</v>
      </c>
      <c r="N1711">
        <v>1</v>
      </c>
      <c r="O1711">
        <v>191</v>
      </c>
      <c r="P1711" t="s">
        <v>831</v>
      </c>
      <c r="Q1711">
        <v>0</v>
      </c>
    </row>
    <row r="1712" spans="1:17" x14ac:dyDescent="0.25">
      <c r="A1712" t="s">
        <v>2610</v>
      </c>
      <c r="B1712" t="s">
        <v>3122</v>
      </c>
      <c r="C1712" t="s">
        <v>265</v>
      </c>
      <c r="D1712" t="s">
        <v>832</v>
      </c>
      <c r="E1712" t="s">
        <v>93</v>
      </c>
      <c r="F1712">
        <v>40700</v>
      </c>
      <c r="G1712" t="s">
        <v>911</v>
      </c>
      <c r="I1712" t="s">
        <v>862</v>
      </c>
      <c r="J1712">
        <v>2026</v>
      </c>
      <c r="K1712">
        <v>7</v>
      </c>
      <c r="L1712" t="s">
        <v>94</v>
      </c>
      <c r="M1712">
        <v>172</v>
      </c>
      <c r="N1712">
        <v>1</v>
      </c>
      <c r="O1712">
        <v>172</v>
      </c>
      <c r="P1712" t="s">
        <v>831</v>
      </c>
      <c r="Q1712">
        <v>0</v>
      </c>
    </row>
    <row r="1713" spans="1:17" x14ac:dyDescent="0.25">
      <c r="A1713" t="s">
        <v>500</v>
      </c>
      <c r="B1713" t="s">
        <v>875</v>
      </c>
      <c r="C1713" t="s">
        <v>500</v>
      </c>
      <c r="D1713" t="s">
        <v>832</v>
      </c>
      <c r="E1713" t="s">
        <v>102</v>
      </c>
      <c r="F1713">
        <v>40700</v>
      </c>
      <c r="G1713" t="s">
        <v>911</v>
      </c>
      <c r="I1713" t="s">
        <v>125</v>
      </c>
      <c r="J1713">
        <v>2026</v>
      </c>
      <c r="K1713">
        <v>7</v>
      </c>
      <c r="L1713" t="s">
        <v>94</v>
      </c>
      <c r="M1713">
        <v>589</v>
      </c>
      <c r="N1713">
        <v>1</v>
      </c>
      <c r="O1713">
        <v>589</v>
      </c>
      <c r="P1713" t="s">
        <v>831</v>
      </c>
      <c r="Q1713">
        <v>1</v>
      </c>
    </row>
    <row r="1714" spans="1:17" x14ac:dyDescent="0.25">
      <c r="A1714" t="s">
        <v>500</v>
      </c>
      <c r="B1714" t="s">
        <v>875</v>
      </c>
      <c r="C1714" t="s">
        <v>500</v>
      </c>
      <c r="D1714" t="s">
        <v>832</v>
      </c>
      <c r="E1714" t="s">
        <v>105</v>
      </c>
      <c r="F1714">
        <v>40700</v>
      </c>
      <c r="G1714" t="s">
        <v>911</v>
      </c>
      <c r="I1714" t="s">
        <v>111</v>
      </c>
      <c r="J1714">
        <v>2026</v>
      </c>
      <c r="K1714">
        <v>7</v>
      </c>
      <c r="L1714" t="s">
        <v>94</v>
      </c>
      <c r="M1714">
        <v>311</v>
      </c>
      <c r="N1714">
        <v>1</v>
      </c>
      <c r="O1714">
        <v>311</v>
      </c>
      <c r="P1714" t="s">
        <v>831</v>
      </c>
      <c r="Q1714">
        <v>0</v>
      </c>
    </row>
    <row r="1715" spans="1:17" x14ac:dyDescent="0.25">
      <c r="A1715" t="s">
        <v>2392</v>
      </c>
      <c r="B1715" t="s">
        <v>122</v>
      </c>
      <c r="C1715" t="s">
        <v>107</v>
      </c>
      <c r="D1715" t="s">
        <v>832</v>
      </c>
      <c r="E1715" t="s">
        <v>102</v>
      </c>
      <c r="F1715">
        <v>40700</v>
      </c>
      <c r="G1715" t="s">
        <v>911</v>
      </c>
      <c r="I1715" t="s">
        <v>125</v>
      </c>
      <c r="J1715">
        <v>2026</v>
      </c>
      <c r="K1715">
        <v>7</v>
      </c>
      <c r="L1715" t="s">
        <v>94</v>
      </c>
      <c r="M1715">
        <v>307</v>
      </c>
      <c r="N1715">
        <v>1</v>
      </c>
      <c r="O1715">
        <v>307</v>
      </c>
      <c r="P1715" t="s">
        <v>831</v>
      </c>
      <c r="Q1715">
        <v>1</v>
      </c>
    </row>
    <row r="1716" spans="1:17" x14ac:dyDescent="0.25">
      <c r="A1716" t="s">
        <v>2392</v>
      </c>
      <c r="B1716" t="s">
        <v>122</v>
      </c>
      <c r="C1716" t="s">
        <v>107</v>
      </c>
      <c r="D1716" t="s">
        <v>832</v>
      </c>
      <c r="E1716" t="s">
        <v>105</v>
      </c>
      <c r="F1716">
        <v>40700</v>
      </c>
      <c r="G1716" t="s">
        <v>911</v>
      </c>
      <c r="I1716" t="s">
        <v>111</v>
      </c>
      <c r="J1716">
        <v>2026</v>
      </c>
      <c r="K1716">
        <v>7</v>
      </c>
      <c r="L1716" t="s">
        <v>94</v>
      </c>
      <c r="M1716">
        <v>524</v>
      </c>
      <c r="N1716">
        <v>1</v>
      </c>
      <c r="O1716">
        <v>524</v>
      </c>
      <c r="P1716" t="s">
        <v>831</v>
      </c>
      <c r="Q1716">
        <v>0</v>
      </c>
    </row>
    <row r="1717" spans="1:17" x14ac:dyDescent="0.25">
      <c r="A1717" t="s">
        <v>2392</v>
      </c>
      <c r="B1717" t="s">
        <v>123</v>
      </c>
      <c r="C1717" t="s">
        <v>107</v>
      </c>
      <c r="D1717" t="s">
        <v>832</v>
      </c>
      <c r="E1717" t="s">
        <v>105</v>
      </c>
      <c r="F1717">
        <v>40700</v>
      </c>
      <c r="G1717" t="s">
        <v>911</v>
      </c>
      <c r="I1717" t="s">
        <v>111</v>
      </c>
      <c r="J1717">
        <v>2026</v>
      </c>
      <c r="K1717">
        <v>7</v>
      </c>
      <c r="L1717" t="s">
        <v>94</v>
      </c>
      <c r="M1717">
        <v>175</v>
      </c>
      <c r="N1717">
        <v>1</v>
      </c>
      <c r="O1717">
        <v>175</v>
      </c>
      <c r="P1717" t="s">
        <v>831</v>
      </c>
      <c r="Q1717">
        <v>0</v>
      </c>
    </row>
    <row r="1718" spans="1:17" x14ac:dyDescent="0.25">
      <c r="A1718" t="s">
        <v>2392</v>
      </c>
      <c r="B1718" t="s">
        <v>877</v>
      </c>
      <c r="C1718" t="s">
        <v>107</v>
      </c>
      <c r="D1718" t="s">
        <v>832</v>
      </c>
      <c r="E1718" t="s">
        <v>102</v>
      </c>
      <c r="F1718">
        <v>40700</v>
      </c>
      <c r="G1718" t="s">
        <v>911</v>
      </c>
      <c r="I1718" t="s">
        <v>125</v>
      </c>
      <c r="J1718">
        <v>2026</v>
      </c>
      <c r="K1718">
        <v>7</v>
      </c>
      <c r="L1718" t="s">
        <v>94</v>
      </c>
      <c r="M1718">
        <v>307</v>
      </c>
      <c r="N1718">
        <v>1</v>
      </c>
      <c r="O1718">
        <v>307</v>
      </c>
      <c r="P1718" t="s">
        <v>831</v>
      </c>
      <c r="Q1718">
        <v>1</v>
      </c>
    </row>
    <row r="1719" spans="1:17" x14ac:dyDescent="0.25">
      <c r="A1719" t="s">
        <v>2392</v>
      </c>
      <c r="B1719" t="s">
        <v>877</v>
      </c>
      <c r="C1719" t="s">
        <v>107</v>
      </c>
      <c r="D1719" t="s">
        <v>832</v>
      </c>
      <c r="E1719" t="s">
        <v>104</v>
      </c>
      <c r="F1719">
        <v>40700</v>
      </c>
      <c r="G1719" t="s">
        <v>911</v>
      </c>
      <c r="I1719" t="s">
        <v>118</v>
      </c>
      <c r="J1719">
        <v>2026</v>
      </c>
      <c r="K1719">
        <v>7</v>
      </c>
      <c r="L1719" t="s">
        <v>94</v>
      </c>
      <c r="M1719">
        <v>102</v>
      </c>
      <c r="N1719">
        <v>1</v>
      </c>
      <c r="O1719">
        <v>102</v>
      </c>
      <c r="P1719" t="s">
        <v>831</v>
      </c>
      <c r="Q1719">
        <v>0</v>
      </c>
    </row>
    <row r="1720" spans="1:17" x14ac:dyDescent="0.25">
      <c r="A1720" t="s">
        <v>2392</v>
      </c>
      <c r="B1720" t="s">
        <v>877</v>
      </c>
      <c r="C1720" t="s">
        <v>107</v>
      </c>
      <c r="D1720" t="s">
        <v>832</v>
      </c>
      <c r="E1720" t="s">
        <v>104</v>
      </c>
      <c r="F1720">
        <v>40700</v>
      </c>
      <c r="G1720" t="s">
        <v>911</v>
      </c>
      <c r="I1720" t="s">
        <v>120</v>
      </c>
      <c r="J1720">
        <v>2026</v>
      </c>
      <c r="K1720">
        <v>7</v>
      </c>
      <c r="L1720" t="s">
        <v>94</v>
      </c>
      <c r="M1720">
        <v>267</v>
      </c>
      <c r="N1720">
        <v>1</v>
      </c>
      <c r="O1720">
        <v>267</v>
      </c>
      <c r="P1720" t="s">
        <v>831</v>
      </c>
      <c r="Q1720">
        <v>0</v>
      </c>
    </row>
    <row r="1721" spans="1:17" x14ac:dyDescent="0.25">
      <c r="A1721" t="s">
        <v>2392</v>
      </c>
      <c r="B1721" t="s">
        <v>877</v>
      </c>
      <c r="C1721" t="s">
        <v>107</v>
      </c>
      <c r="D1721" t="s">
        <v>832</v>
      </c>
      <c r="E1721" t="s">
        <v>105</v>
      </c>
      <c r="F1721">
        <v>40700</v>
      </c>
      <c r="G1721" t="s">
        <v>911</v>
      </c>
      <c r="I1721" t="s">
        <v>111</v>
      </c>
      <c r="J1721">
        <v>2026</v>
      </c>
      <c r="K1721">
        <v>7</v>
      </c>
      <c r="L1721" t="s">
        <v>94</v>
      </c>
      <c r="M1721">
        <v>87</v>
      </c>
      <c r="N1721">
        <v>1</v>
      </c>
      <c r="O1721">
        <v>87</v>
      </c>
      <c r="P1721" t="s">
        <v>831</v>
      </c>
      <c r="Q1721">
        <v>0</v>
      </c>
    </row>
    <row r="1722" spans="1:17" x14ac:dyDescent="0.25">
      <c r="A1722" t="s">
        <v>2392</v>
      </c>
      <c r="B1722" t="s">
        <v>878</v>
      </c>
      <c r="C1722" t="s">
        <v>107</v>
      </c>
      <c r="D1722" t="s">
        <v>832</v>
      </c>
      <c r="E1722" t="s">
        <v>102</v>
      </c>
      <c r="F1722">
        <v>40700</v>
      </c>
      <c r="G1722" t="s">
        <v>911</v>
      </c>
      <c r="I1722" t="s">
        <v>125</v>
      </c>
      <c r="J1722">
        <v>2026</v>
      </c>
      <c r="K1722">
        <v>7</v>
      </c>
      <c r="L1722" t="s">
        <v>94</v>
      </c>
      <c r="M1722">
        <v>517</v>
      </c>
      <c r="N1722">
        <v>1</v>
      </c>
      <c r="O1722">
        <v>517</v>
      </c>
      <c r="P1722" t="s">
        <v>831</v>
      </c>
      <c r="Q1722">
        <v>1</v>
      </c>
    </row>
    <row r="1723" spans="1:17" x14ac:dyDescent="0.25">
      <c r="A1723" t="s">
        <v>2392</v>
      </c>
      <c r="B1723" t="s">
        <v>878</v>
      </c>
      <c r="C1723" t="s">
        <v>107</v>
      </c>
      <c r="D1723" t="s">
        <v>832</v>
      </c>
      <c r="E1723" t="s">
        <v>105</v>
      </c>
      <c r="F1723">
        <v>40700</v>
      </c>
      <c r="G1723" t="s">
        <v>911</v>
      </c>
      <c r="I1723" t="s">
        <v>109</v>
      </c>
      <c r="J1723">
        <v>2026</v>
      </c>
      <c r="K1723">
        <v>7</v>
      </c>
      <c r="L1723" t="s">
        <v>94</v>
      </c>
      <c r="M1723">
        <v>87</v>
      </c>
      <c r="N1723">
        <v>1</v>
      </c>
      <c r="O1723">
        <v>87</v>
      </c>
      <c r="P1723" t="s">
        <v>831</v>
      </c>
      <c r="Q1723">
        <v>0</v>
      </c>
    </row>
    <row r="1724" spans="1:17" x14ac:dyDescent="0.25">
      <c r="A1724" t="s">
        <v>2392</v>
      </c>
      <c r="B1724" t="s">
        <v>878</v>
      </c>
      <c r="C1724" t="s">
        <v>107</v>
      </c>
      <c r="D1724" t="s">
        <v>832</v>
      </c>
      <c r="E1724" t="s">
        <v>105</v>
      </c>
      <c r="F1724">
        <v>40700</v>
      </c>
      <c r="G1724" t="s">
        <v>911</v>
      </c>
      <c r="I1724" t="s">
        <v>111</v>
      </c>
      <c r="J1724">
        <v>2026</v>
      </c>
      <c r="K1724">
        <v>7</v>
      </c>
      <c r="L1724" t="s">
        <v>94</v>
      </c>
      <c r="M1724">
        <v>349</v>
      </c>
      <c r="N1724">
        <v>1</v>
      </c>
      <c r="O1724">
        <v>349</v>
      </c>
      <c r="P1724" t="s">
        <v>831</v>
      </c>
      <c r="Q1724">
        <v>0</v>
      </c>
    </row>
    <row r="1725" spans="1:17" x14ac:dyDescent="0.25">
      <c r="A1725" t="s">
        <v>2392</v>
      </c>
      <c r="B1725" t="s">
        <v>127</v>
      </c>
      <c r="C1725" t="s">
        <v>107</v>
      </c>
      <c r="D1725" t="s">
        <v>832</v>
      </c>
      <c r="E1725" t="s">
        <v>105</v>
      </c>
      <c r="F1725">
        <v>40700</v>
      </c>
      <c r="G1725" t="s">
        <v>911</v>
      </c>
      <c r="I1725" t="s">
        <v>121</v>
      </c>
      <c r="J1725">
        <v>2026</v>
      </c>
      <c r="K1725">
        <v>7</v>
      </c>
      <c r="L1725" t="s">
        <v>94</v>
      </c>
      <c r="M1725">
        <v>182</v>
      </c>
      <c r="N1725">
        <v>1</v>
      </c>
      <c r="O1725">
        <v>182</v>
      </c>
      <c r="P1725" t="s">
        <v>831</v>
      </c>
      <c r="Q1725">
        <v>0</v>
      </c>
    </row>
    <row r="1726" spans="1:17" x14ac:dyDescent="0.25">
      <c r="A1726" t="s">
        <v>2392</v>
      </c>
      <c r="B1726" t="s">
        <v>879</v>
      </c>
      <c r="C1726" t="s">
        <v>107</v>
      </c>
      <c r="D1726" t="s">
        <v>832</v>
      </c>
      <c r="E1726" t="s">
        <v>105</v>
      </c>
      <c r="F1726">
        <v>40700</v>
      </c>
      <c r="G1726" t="s">
        <v>911</v>
      </c>
      <c r="I1726" t="s">
        <v>111</v>
      </c>
      <c r="J1726">
        <v>2026</v>
      </c>
      <c r="K1726">
        <v>7</v>
      </c>
      <c r="L1726" t="s">
        <v>94</v>
      </c>
      <c r="M1726">
        <v>262</v>
      </c>
      <c r="N1726">
        <v>1</v>
      </c>
      <c r="O1726">
        <v>262</v>
      </c>
      <c r="P1726" t="s">
        <v>831</v>
      </c>
      <c r="Q1726">
        <v>0</v>
      </c>
    </row>
    <row r="1727" spans="1:17" x14ac:dyDescent="0.25">
      <c r="A1727" t="s">
        <v>2392</v>
      </c>
      <c r="B1727" t="s">
        <v>131</v>
      </c>
      <c r="C1727" t="s">
        <v>107</v>
      </c>
      <c r="D1727" t="s">
        <v>832</v>
      </c>
      <c r="E1727" t="s">
        <v>105</v>
      </c>
      <c r="F1727">
        <v>40700</v>
      </c>
      <c r="G1727" t="s">
        <v>911</v>
      </c>
      <c r="I1727" t="s">
        <v>109</v>
      </c>
      <c r="J1727">
        <v>2026</v>
      </c>
      <c r="K1727">
        <v>7</v>
      </c>
      <c r="L1727" t="s">
        <v>94</v>
      </c>
      <c r="M1727">
        <v>87</v>
      </c>
      <c r="N1727">
        <v>1</v>
      </c>
      <c r="O1727">
        <v>87</v>
      </c>
      <c r="P1727" t="s">
        <v>831</v>
      </c>
      <c r="Q1727">
        <v>0</v>
      </c>
    </row>
    <row r="1728" spans="1:17" x14ac:dyDescent="0.25">
      <c r="A1728" t="s">
        <v>2392</v>
      </c>
      <c r="B1728" t="s">
        <v>131</v>
      </c>
      <c r="C1728" t="s">
        <v>107</v>
      </c>
      <c r="D1728" t="s">
        <v>832</v>
      </c>
      <c r="E1728" t="s">
        <v>105</v>
      </c>
      <c r="F1728">
        <v>40700</v>
      </c>
      <c r="G1728" t="s">
        <v>911</v>
      </c>
      <c r="I1728" t="s">
        <v>121</v>
      </c>
      <c r="J1728">
        <v>2026</v>
      </c>
      <c r="K1728">
        <v>7</v>
      </c>
      <c r="L1728" t="s">
        <v>94</v>
      </c>
      <c r="M1728">
        <v>182</v>
      </c>
      <c r="N1728">
        <v>1</v>
      </c>
      <c r="O1728">
        <v>182</v>
      </c>
      <c r="P1728" t="s">
        <v>831</v>
      </c>
      <c r="Q1728">
        <v>0</v>
      </c>
    </row>
    <row r="1729" spans="1:17" x14ac:dyDescent="0.25">
      <c r="A1729" t="s">
        <v>2392</v>
      </c>
      <c r="B1729" t="s">
        <v>131</v>
      </c>
      <c r="C1729" t="s">
        <v>107</v>
      </c>
      <c r="D1729" t="s">
        <v>832</v>
      </c>
      <c r="E1729" t="s">
        <v>105</v>
      </c>
      <c r="F1729">
        <v>40700</v>
      </c>
      <c r="G1729" t="s">
        <v>911</v>
      </c>
      <c r="I1729" t="s">
        <v>111</v>
      </c>
      <c r="J1729">
        <v>2026</v>
      </c>
      <c r="K1729">
        <v>7</v>
      </c>
      <c r="L1729" t="s">
        <v>94</v>
      </c>
      <c r="M1729">
        <v>87</v>
      </c>
      <c r="N1729">
        <v>1</v>
      </c>
      <c r="O1729">
        <v>87</v>
      </c>
      <c r="P1729" t="s">
        <v>831</v>
      </c>
      <c r="Q1729">
        <v>0</v>
      </c>
    </row>
    <row r="1730" spans="1:17" x14ac:dyDescent="0.25">
      <c r="A1730" t="s">
        <v>2392</v>
      </c>
      <c r="B1730" t="s">
        <v>880</v>
      </c>
      <c r="C1730" t="s">
        <v>107</v>
      </c>
      <c r="D1730" t="s">
        <v>832</v>
      </c>
      <c r="E1730" t="s">
        <v>105</v>
      </c>
      <c r="F1730">
        <v>40700</v>
      </c>
      <c r="G1730" t="s">
        <v>911</v>
      </c>
      <c r="I1730" t="s">
        <v>109</v>
      </c>
      <c r="J1730">
        <v>2026</v>
      </c>
      <c r="K1730">
        <v>7</v>
      </c>
      <c r="L1730" t="s">
        <v>94</v>
      </c>
      <c r="M1730">
        <v>175</v>
      </c>
      <c r="N1730">
        <v>1</v>
      </c>
      <c r="O1730">
        <v>175</v>
      </c>
      <c r="P1730" t="s">
        <v>831</v>
      </c>
      <c r="Q1730">
        <v>0</v>
      </c>
    </row>
    <row r="1731" spans="1:17" x14ac:dyDescent="0.25">
      <c r="A1731" t="s">
        <v>1005</v>
      </c>
      <c r="B1731" t="s">
        <v>141</v>
      </c>
      <c r="C1731" t="s">
        <v>133</v>
      </c>
      <c r="D1731" t="s">
        <v>832</v>
      </c>
      <c r="E1731" t="s">
        <v>105</v>
      </c>
      <c r="F1731">
        <v>40700</v>
      </c>
      <c r="G1731" t="s">
        <v>911</v>
      </c>
      <c r="I1731" t="s">
        <v>111</v>
      </c>
      <c r="J1731">
        <v>2026</v>
      </c>
      <c r="K1731">
        <v>7</v>
      </c>
      <c r="L1731" t="s">
        <v>94</v>
      </c>
      <c r="M1731">
        <v>116</v>
      </c>
      <c r="N1731">
        <v>1</v>
      </c>
      <c r="O1731">
        <v>116</v>
      </c>
      <c r="P1731" t="s">
        <v>831</v>
      </c>
      <c r="Q1731">
        <v>0</v>
      </c>
    </row>
    <row r="1732" spans="1:17" x14ac:dyDescent="0.25">
      <c r="A1732" t="s">
        <v>1005</v>
      </c>
      <c r="B1732" t="s">
        <v>881</v>
      </c>
      <c r="C1732" t="s">
        <v>133</v>
      </c>
      <c r="D1732" t="s">
        <v>832</v>
      </c>
      <c r="E1732" t="s">
        <v>105</v>
      </c>
      <c r="F1732">
        <v>40700</v>
      </c>
      <c r="G1732" t="s">
        <v>911</v>
      </c>
      <c r="I1732" t="s">
        <v>111</v>
      </c>
      <c r="J1732">
        <v>2026</v>
      </c>
      <c r="K1732">
        <v>7</v>
      </c>
      <c r="L1732" t="s">
        <v>94</v>
      </c>
      <c r="M1732">
        <v>232</v>
      </c>
      <c r="N1732">
        <v>1</v>
      </c>
      <c r="O1732">
        <v>232</v>
      </c>
      <c r="P1732" t="s">
        <v>831</v>
      </c>
      <c r="Q1732">
        <v>0</v>
      </c>
    </row>
    <row r="1733" spans="1:17" x14ac:dyDescent="0.25">
      <c r="A1733" t="s">
        <v>1005</v>
      </c>
      <c r="B1733" t="s">
        <v>151</v>
      </c>
      <c r="C1733" t="s">
        <v>133</v>
      </c>
      <c r="D1733" t="s">
        <v>832</v>
      </c>
      <c r="E1733" t="s">
        <v>104</v>
      </c>
      <c r="F1733">
        <v>40700</v>
      </c>
      <c r="G1733" t="s">
        <v>911</v>
      </c>
      <c r="I1733" t="s">
        <v>118</v>
      </c>
      <c r="J1733">
        <v>2026</v>
      </c>
      <c r="K1733">
        <v>7</v>
      </c>
      <c r="L1733" t="s">
        <v>94</v>
      </c>
      <c r="M1733">
        <v>81</v>
      </c>
      <c r="N1733">
        <v>1</v>
      </c>
      <c r="O1733">
        <v>81</v>
      </c>
      <c r="P1733" t="s">
        <v>831</v>
      </c>
      <c r="Q1733">
        <v>0</v>
      </c>
    </row>
    <row r="1734" spans="1:17" x14ac:dyDescent="0.25">
      <c r="A1734" t="s">
        <v>1005</v>
      </c>
      <c r="B1734" t="s">
        <v>151</v>
      </c>
      <c r="C1734" t="s">
        <v>133</v>
      </c>
      <c r="D1734" t="s">
        <v>832</v>
      </c>
      <c r="E1734" t="s">
        <v>104</v>
      </c>
      <c r="F1734">
        <v>40700</v>
      </c>
      <c r="G1734" t="s">
        <v>911</v>
      </c>
      <c r="I1734" t="s">
        <v>120</v>
      </c>
      <c r="J1734">
        <v>2026</v>
      </c>
      <c r="K1734">
        <v>7</v>
      </c>
      <c r="L1734" t="s">
        <v>94</v>
      </c>
      <c r="M1734">
        <v>135</v>
      </c>
      <c r="N1734">
        <v>1</v>
      </c>
      <c r="O1734">
        <v>135</v>
      </c>
      <c r="P1734" t="s">
        <v>831</v>
      </c>
      <c r="Q1734">
        <v>0</v>
      </c>
    </row>
    <row r="1735" spans="1:17" x14ac:dyDescent="0.25">
      <c r="A1735" t="s">
        <v>1005</v>
      </c>
      <c r="B1735" t="s">
        <v>151</v>
      </c>
      <c r="C1735" t="s">
        <v>133</v>
      </c>
      <c r="D1735" t="s">
        <v>832</v>
      </c>
      <c r="E1735" t="s">
        <v>105</v>
      </c>
      <c r="F1735">
        <v>40700</v>
      </c>
      <c r="G1735" t="s">
        <v>911</v>
      </c>
      <c r="I1735" t="s">
        <v>111</v>
      </c>
      <c r="J1735">
        <v>2026</v>
      </c>
      <c r="K1735">
        <v>7</v>
      </c>
      <c r="L1735" t="s">
        <v>94</v>
      </c>
      <c r="M1735">
        <v>116</v>
      </c>
      <c r="N1735">
        <v>1</v>
      </c>
      <c r="O1735">
        <v>116</v>
      </c>
      <c r="P1735" t="s">
        <v>831</v>
      </c>
      <c r="Q1735">
        <v>0</v>
      </c>
    </row>
    <row r="1736" spans="1:17" x14ac:dyDescent="0.25">
      <c r="A1736" t="s">
        <v>1005</v>
      </c>
      <c r="B1736" t="s">
        <v>677</v>
      </c>
      <c r="C1736" t="s">
        <v>133</v>
      </c>
      <c r="D1736" t="s">
        <v>832</v>
      </c>
      <c r="E1736" t="s">
        <v>102</v>
      </c>
      <c r="F1736">
        <v>40700</v>
      </c>
      <c r="G1736" t="s">
        <v>911</v>
      </c>
      <c r="I1736" t="s">
        <v>125</v>
      </c>
      <c r="J1736">
        <v>2026</v>
      </c>
      <c r="K1736">
        <v>7</v>
      </c>
      <c r="L1736" t="s">
        <v>94</v>
      </c>
      <c r="M1736">
        <v>114</v>
      </c>
      <c r="N1736">
        <v>1</v>
      </c>
      <c r="O1736">
        <v>114</v>
      </c>
      <c r="P1736" t="s">
        <v>831</v>
      </c>
      <c r="Q1736">
        <v>1</v>
      </c>
    </row>
    <row r="1737" spans="1:17" x14ac:dyDescent="0.25">
      <c r="A1737" t="s">
        <v>1005</v>
      </c>
      <c r="B1737" t="s">
        <v>677</v>
      </c>
      <c r="C1737" t="s">
        <v>133</v>
      </c>
      <c r="D1737" t="s">
        <v>832</v>
      </c>
      <c r="E1737" t="s">
        <v>105</v>
      </c>
      <c r="F1737">
        <v>40700</v>
      </c>
      <c r="G1737" t="s">
        <v>911</v>
      </c>
      <c r="I1737" t="s">
        <v>111</v>
      </c>
      <c r="J1737">
        <v>2026</v>
      </c>
      <c r="K1737">
        <v>7</v>
      </c>
      <c r="L1737" t="s">
        <v>94</v>
      </c>
      <c r="M1737">
        <v>116</v>
      </c>
      <c r="N1737">
        <v>1</v>
      </c>
      <c r="O1737">
        <v>116</v>
      </c>
      <c r="P1737" t="s">
        <v>831</v>
      </c>
      <c r="Q1737">
        <v>0</v>
      </c>
    </row>
    <row r="1738" spans="1:17" x14ac:dyDescent="0.25">
      <c r="A1738" t="s">
        <v>1005</v>
      </c>
      <c r="B1738" t="s">
        <v>161</v>
      </c>
      <c r="C1738" t="s">
        <v>133</v>
      </c>
      <c r="D1738" t="s">
        <v>832</v>
      </c>
      <c r="E1738" t="s">
        <v>105</v>
      </c>
      <c r="F1738">
        <v>40700</v>
      </c>
      <c r="G1738" t="s">
        <v>911</v>
      </c>
      <c r="I1738" t="s">
        <v>111</v>
      </c>
      <c r="J1738">
        <v>2026</v>
      </c>
      <c r="K1738">
        <v>7</v>
      </c>
      <c r="L1738" t="s">
        <v>94</v>
      </c>
      <c r="M1738">
        <v>116</v>
      </c>
      <c r="N1738">
        <v>1</v>
      </c>
      <c r="O1738">
        <v>116</v>
      </c>
      <c r="P1738" t="s">
        <v>831</v>
      </c>
      <c r="Q1738">
        <v>0</v>
      </c>
    </row>
    <row r="1739" spans="1:17" x14ac:dyDescent="0.25">
      <c r="A1739" t="s">
        <v>1005</v>
      </c>
      <c r="B1739" t="s">
        <v>164</v>
      </c>
      <c r="C1739" t="s">
        <v>133</v>
      </c>
      <c r="D1739" t="s">
        <v>832</v>
      </c>
      <c r="E1739" t="s">
        <v>105</v>
      </c>
      <c r="F1739">
        <v>40700</v>
      </c>
      <c r="G1739" t="s">
        <v>911</v>
      </c>
      <c r="I1739" t="s">
        <v>109</v>
      </c>
      <c r="J1739">
        <v>2026</v>
      </c>
      <c r="K1739">
        <v>7</v>
      </c>
      <c r="L1739" t="s">
        <v>94</v>
      </c>
      <c r="M1739">
        <v>96</v>
      </c>
      <c r="N1739">
        <v>1</v>
      </c>
      <c r="O1739">
        <v>96</v>
      </c>
      <c r="P1739" t="s">
        <v>831</v>
      </c>
      <c r="Q1739">
        <v>0</v>
      </c>
    </row>
    <row r="1740" spans="1:17" x14ac:dyDescent="0.25">
      <c r="A1740" t="s">
        <v>1005</v>
      </c>
      <c r="B1740" t="s">
        <v>681</v>
      </c>
      <c r="C1740" t="s">
        <v>133</v>
      </c>
      <c r="D1740" t="s">
        <v>832</v>
      </c>
      <c r="E1740" t="s">
        <v>102</v>
      </c>
      <c r="F1740">
        <v>40700</v>
      </c>
      <c r="G1740" t="s">
        <v>911</v>
      </c>
      <c r="I1740" t="s">
        <v>125</v>
      </c>
      <c r="J1740">
        <v>2026</v>
      </c>
      <c r="K1740">
        <v>7</v>
      </c>
      <c r="L1740" t="s">
        <v>94</v>
      </c>
      <c r="M1740">
        <v>114</v>
      </c>
      <c r="N1740">
        <v>1</v>
      </c>
      <c r="O1740">
        <v>114</v>
      </c>
      <c r="P1740" t="s">
        <v>831</v>
      </c>
      <c r="Q1740">
        <v>1</v>
      </c>
    </row>
    <row r="1741" spans="1:17" x14ac:dyDescent="0.25">
      <c r="A1741" t="s">
        <v>1005</v>
      </c>
      <c r="B1741" t="s">
        <v>681</v>
      </c>
      <c r="C1741" t="s">
        <v>133</v>
      </c>
      <c r="D1741" t="s">
        <v>832</v>
      </c>
      <c r="E1741" t="s">
        <v>105</v>
      </c>
      <c r="F1741">
        <v>40700</v>
      </c>
      <c r="G1741" t="s">
        <v>911</v>
      </c>
      <c r="I1741" t="s">
        <v>111</v>
      </c>
      <c r="J1741">
        <v>2026</v>
      </c>
      <c r="K1741">
        <v>7</v>
      </c>
      <c r="L1741" t="s">
        <v>94</v>
      </c>
      <c r="M1741">
        <v>116</v>
      </c>
      <c r="N1741">
        <v>1</v>
      </c>
      <c r="O1741">
        <v>116</v>
      </c>
      <c r="P1741" t="s">
        <v>831</v>
      </c>
      <c r="Q1741">
        <v>0</v>
      </c>
    </row>
    <row r="1742" spans="1:17" x14ac:dyDescent="0.25">
      <c r="A1742" t="s">
        <v>1005</v>
      </c>
      <c r="B1742" t="s">
        <v>171</v>
      </c>
      <c r="C1742" t="s">
        <v>133</v>
      </c>
      <c r="D1742" t="s">
        <v>832</v>
      </c>
      <c r="E1742" t="s">
        <v>105</v>
      </c>
      <c r="F1742">
        <v>40700</v>
      </c>
      <c r="G1742" t="s">
        <v>911</v>
      </c>
      <c r="I1742" t="s">
        <v>111</v>
      </c>
      <c r="J1742">
        <v>2026</v>
      </c>
      <c r="K1742">
        <v>7</v>
      </c>
      <c r="L1742" t="s">
        <v>94</v>
      </c>
      <c r="M1742">
        <v>116</v>
      </c>
      <c r="N1742">
        <v>1</v>
      </c>
      <c r="O1742">
        <v>116</v>
      </c>
      <c r="P1742" t="s">
        <v>831</v>
      </c>
      <c r="Q1742">
        <v>0</v>
      </c>
    </row>
    <row r="1743" spans="1:17" x14ac:dyDescent="0.25">
      <c r="A1743" t="s">
        <v>1005</v>
      </c>
      <c r="B1743" t="s">
        <v>689</v>
      </c>
      <c r="C1743" t="s">
        <v>133</v>
      </c>
      <c r="D1743" t="s">
        <v>832</v>
      </c>
      <c r="E1743" t="s">
        <v>105</v>
      </c>
      <c r="F1743">
        <v>40700</v>
      </c>
      <c r="G1743" t="s">
        <v>911</v>
      </c>
      <c r="I1743" t="s">
        <v>111</v>
      </c>
      <c r="J1743">
        <v>2026</v>
      </c>
      <c r="K1743">
        <v>7</v>
      </c>
      <c r="L1743" t="s">
        <v>94</v>
      </c>
      <c r="M1743">
        <v>116</v>
      </c>
      <c r="N1743">
        <v>1</v>
      </c>
      <c r="O1743">
        <v>116</v>
      </c>
      <c r="P1743" t="s">
        <v>831</v>
      </c>
      <c r="Q1743">
        <v>0</v>
      </c>
    </row>
    <row r="1744" spans="1:17" x14ac:dyDescent="0.25">
      <c r="A1744" t="s">
        <v>1005</v>
      </c>
      <c r="B1744" t="s">
        <v>885</v>
      </c>
      <c r="C1744" t="s">
        <v>133</v>
      </c>
      <c r="D1744" t="s">
        <v>832</v>
      </c>
      <c r="E1744" t="s">
        <v>105</v>
      </c>
      <c r="F1744">
        <v>40700</v>
      </c>
      <c r="G1744" t="s">
        <v>911</v>
      </c>
      <c r="I1744" t="s">
        <v>109</v>
      </c>
      <c r="J1744">
        <v>2026</v>
      </c>
      <c r="K1744">
        <v>7</v>
      </c>
      <c r="L1744" t="s">
        <v>94</v>
      </c>
      <c r="M1744">
        <v>96</v>
      </c>
      <c r="N1744">
        <v>1</v>
      </c>
      <c r="O1744">
        <v>96</v>
      </c>
      <c r="P1744" t="s">
        <v>831</v>
      </c>
      <c r="Q1744">
        <v>0</v>
      </c>
    </row>
    <row r="1745" spans="1:17" x14ac:dyDescent="0.25">
      <c r="A1745" t="s">
        <v>1005</v>
      </c>
      <c r="B1745" t="s">
        <v>691</v>
      </c>
      <c r="C1745" t="s">
        <v>133</v>
      </c>
      <c r="D1745" t="s">
        <v>832</v>
      </c>
      <c r="E1745" t="s">
        <v>102</v>
      </c>
      <c r="F1745">
        <v>40700</v>
      </c>
      <c r="G1745" t="s">
        <v>911</v>
      </c>
      <c r="I1745" t="s">
        <v>125</v>
      </c>
      <c r="J1745">
        <v>2026</v>
      </c>
      <c r="K1745">
        <v>7</v>
      </c>
      <c r="L1745" t="s">
        <v>94</v>
      </c>
      <c r="M1745">
        <v>326</v>
      </c>
      <c r="N1745">
        <v>1</v>
      </c>
      <c r="O1745">
        <v>326</v>
      </c>
      <c r="P1745" t="s">
        <v>831</v>
      </c>
      <c r="Q1745">
        <v>1</v>
      </c>
    </row>
    <row r="1746" spans="1:17" x14ac:dyDescent="0.25">
      <c r="A1746" t="s">
        <v>1005</v>
      </c>
      <c r="B1746" t="s">
        <v>691</v>
      </c>
      <c r="C1746" t="s">
        <v>133</v>
      </c>
      <c r="D1746" t="s">
        <v>832</v>
      </c>
      <c r="E1746" t="s">
        <v>104</v>
      </c>
      <c r="F1746">
        <v>40700</v>
      </c>
      <c r="G1746" t="s">
        <v>911</v>
      </c>
      <c r="I1746" t="s">
        <v>118</v>
      </c>
      <c r="J1746">
        <v>2026</v>
      </c>
      <c r="K1746">
        <v>7</v>
      </c>
      <c r="L1746" t="s">
        <v>94</v>
      </c>
      <c r="M1746">
        <v>81</v>
      </c>
      <c r="N1746">
        <v>1</v>
      </c>
      <c r="O1746">
        <v>81</v>
      </c>
      <c r="P1746" t="s">
        <v>831</v>
      </c>
      <c r="Q1746">
        <v>0</v>
      </c>
    </row>
    <row r="1747" spans="1:17" x14ac:dyDescent="0.25">
      <c r="A1747" t="s">
        <v>1005</v>
      </c>
      <c r="B1747" t="s">
        <v>691</v>
      </c>
      <c r="C1747" t="s">
        <v>133</v>
      </c>
      <c r="D1747" t="s">
        <v>832</v>
      </c>
      <c r="E1747" t="s">
        <v>104</v>
      </c>
      <c r="F1747">
        <v>40700</v>
      </c>
      <c r="G1747" t="s">
        <v>911</v>
      </c>
      <c r="I1747" t="s">
        <v>120</v>
      </c>
      <c r="J1747">
        <v>2026</v>
      </c>
      <c r="K1747">
        <v>7</v>
      </c>
      <c r="L1747" t="s">
        <v>94</v>
      </c>
      <c r="M1747">
        <v>135</v>
      </c>
      <c r="N1747">
        <v>1</v>
      </c>
      <c r="O1747">
        <v>135</v>
      </c>
      <c r="P1747" t="s">
        <v>831</v>
      </c>
      <c r="Q1747">
        <v>0</v>
      </c>
    </row>
    <row r="1748" spans="1:17" x14ac:dyDescent="0.25">
      <c r="A1748" t="s">
        <v>1005</v>
      </c>
      <c r="B1748" t="s">
        <v>691</v>
      </c>
      <c r="C1748" t="s">
        <v>133</v>
      </c>
      <c r="D1748" t="s">
        <v>832</v>
      </c>
      <c r="E1748" t="s">
        <v>105</v>
      </c>
      <c r="F1748">
        <v>40700</v>
      </c>
      <c r="G1748" t="s">
        <v>911</v>
      </c>
      <c r="I1748" t="s">
        <v>111</v>
      </c>
      <c r="J1748">
        <v>2026</v>
      </c>
      <c r="K1748">
        <v>7</v>
      </c>
      <c r="L1748" t="s">
        <v>94</v>
      </c>
      <c r="M1748">
        <v>116</v>
      </c>
      <c r="N1748">
        <v>1</v>
      </c>
      <c r="O1748">
        <v>116</v>
      </c>
      <c r="P1748" t="s">
        <v>831</v>
      </c>
      <c r="Q1748">
        <v>0</v>
      </c>
    </row>
    <row r="1749" spans="1:17" x14ac:dyDescent="0.25">
      <c r="A1749" t="s">
        <v>1005</v>
      </c>
      <c r="B1749" t="s">
        <v>178</v>
      </c>
      <c r="C1749" t="s">
        <v>133</v>
      </c>
      <c r="D1749" t="s">
        <v>832</v>
      </c>
      <c r="E1749" t="s">
        <v>102</v>
      </c>
      <c r="F1749">
        <v>40700</v>
      </c>
      <c r="G1749" t="s">
        <v>911</v>
      </c>
      <c r="I1749" t="s">
        <v>125</v>
      </c>
      <c r="J1749">
        <v>2026</v>
      </c>
      <c r="K1749">
        <v>7</v>
      </c>
      <c r="L1749" t="s">
        <v>94</v>
      </c>
      <c r="M1749">
        <v>114</v>
      </c>
      <c r="N1749">
        <v>1</v>
      </c>
      <c r="O1749">
        <v>114</v>
      </c>
      <c r="P1749" t="s">
        <v>831</v>
      </c>
      <c r="Q1749">
        <v>1</v>
      </c>
    </row>
    <row r="1750" spans="1:17" x14ac:dyDescent="0.25">
      <c r="A1750" t="s">
        <v>1005</v>
      </c>
      <c r="B1750" t="s">
        <v>178</v>
      </c>
      <c r="C1750" t="s">
        <v>133</v>
      </c>
      <c r="D1750" t="s">
        <v>832</v>
      </c>
      <c r="E1750" t="s">
        <v>104</v>
      </c>
      <c r="F1750">
        <v>40700</v>
      </c>
      <c r="G1750" t="s">
        <v>911</v>
      </c>
      <c r="I1750" t="s">
        <v>118</v>
      </c>
      <c r="J1750">
        <v>2026</v>
      </c>
      <c r="K1750">
        <v>7</v>
      </c>
      <c r="L1750" t="s">
        <v>94</v>
      </c>
      <c r="M1750">
        <v>162</v>
      </c>
      <c r="N1750">
        <v>1</v>
      </c>
      <c r="O1750">
        <v>162</v>
      </c>
      <c r="P1750" t="s">
        <v>831</v>
      </c>
      <c r="Q1750">
        <v>0</v>
      </c>
    </row>
    <row r="1751" spans="1:17" x14ac:dyDescent="0.25">
      <c r="A1751" t="s">
        <v>1005</v>
      </c>
      <c r="B1751" t="s">
        <v>178</v>
      </c>
      <c r="C1751" t="s">
        <v>133</v>
      </c>
      <c r="D1751" t="s">
        <v>832</v>
      </c>
      <c r="E1751" t="s">
        <v>104</v>
      </c>
      <c r="F1751">
        <v>40700</v>
      </c>
      <c r="G1751" t="s">
        <v>911</v>
      </c>
      <c r="I1751" t="s">
        <v>120</v>
      </c>
      <c r="J1751">
        <v>2026</v>
      </c>
      <c r="K1751">
        <v>7</v>
      </c>
      <c r="L1751" t="s">
        <v>94</v>
      </c>
      <c r="M1751">
        <v>270</v>
      </c>
      <c r="N1751">
        <v>1</v>
      </c>
      <c r="O1751">
        <v>270</v>
      </c>
      <c r="P1751" t="s">
        <v>831</v>
      </c>
      <c r="Q1751">
        <v>0</v>
      </c>
    </row>
    <row r="1752" spans="1:17" x14ac:dyDescent="0.25">
      <c r="A1752" t="s">
        <v>1005</v>
      </c>
      <c r="B1752" t="s">
        <v>178</v>
      </c>
      <c r="C1752" t="s">
        <v>133</v>
      </c>
      <c r="D1752" t="s">
        <v>832</v>
      </c>
      <c r="E1752" t="s">
        <v>105</v>
      </c>
      <c r="F1752">
        <v>40700</v>
      </c>
      <c r="G1752" t="s">
        <v>911</v>
      </c>
      <c r="I1752" t="s">
        <v>111</v>
      </c>
      <c r="J1752">
        <v>2026</v>
      </c>
      <c r="K1752">
        <v>7</v>
      </c>
      <c r="L1752" t="s">
        <v>94</v>
      </c>
      <c r="M1752">
        <v>116</v>
      </c>
      <c r="N1752">
        <v>1</v>
      </c>
      <c r="O1752">
        <v>116</v>
      </c>
      <c r="P1752" t="s">
        <v>831</v>
      </c>
      <c r="Q1752">
        <v>0</v>
      </c>
    </row>
    <row r="1753" spans="1:17" x14ac:dyDescent="0.25">
      <c r="A1753" t="s">
        <v>1005</v>
      </c>
      <c r="B1753" t="s">
        <v>694</v>
      </c>
      <c r="C1753" t="s">
        <v>133</v>
      </c>
      <c r="D1753" t="s">
        <v>832</v>
      </c>
      <c r="E1753" t="s">
        <v>102</v>
      </c>
      <c r="F1753">
        <v>40700</v>
      </c>
      <c r="G1753" t="s">
        <v>911</v>
      </c>
      <c r="I1753" t="s">
        <v>125</v>
      </c>
      <c r="J1753">
        <v>2026</v>
      </c>
      <c r="K1753">
        <v>7</v>
      </c>
      <c r="L1753" t="s">
        <v>94</v>
      </c>
      <c r="M1753">
        <v>326</v>
      </c>
      <c r="N1753">
        <v>1</v>
      </c>
      <c r="O1753">
        <v>326</v>
      </c>
      <c r="P1753" t="s">
        <v>831</v>
      </c>
      <c r="Q1753">
        <v>1</v>
      </c>
    </row>
    <row r="1754" spans="1:17" x14ac:dyDescent="0.25">
      <c r="A1754" t="s">
        <v>1005</v>
      </c>
      <c r="B1754" t="s">
        <v>694</v>
      </c>
      <c r="C1754" t="s">
        <v>133</v>
      </c>
      <c r="D1754" t="s">
        <v>832</v>
      </c>
      <c r="E1754" t="s">
        <v>104</v>
      </c>
      <c r="F1754">
        <v>40700</v>
      </c>
      <c r="G1754" t="s">
        <v>911</v>
      </c>
      <c r="I1754" t="s">
        <v>118</v>
      </c>
      <c r="J1754">
        <v>2026</v>
      </c>
      <c r="K1754">
        <v>7</v>
      </c>
      <c r="L1754" t="s">
        <v>94</v>
      </c>
      <c r="M1754">
        <v>81</v>
      </c>
      <c r="N1754">
        <v>1</v>
      </c>
      <c r="O1754">
        <v>81</v>
      </c>
      <c r="P1754" t="s">
        <v>831</v>
      </c>
      <c r="Q1754">
        <v>0</v>
      </c>
    </row>
    <row r="1755" spans="1:17" x14ac:dyDescent="0.25">
      <c r="A1755" t="s">
        <v>1005</v>
      </c>
      <c r="B1755" t="s">
        <v>694</v>
      </c>
      <c r="C1755" t="s">
        <v>133</v>
      </c>
      <c r="D1755" t="s">
        <v>832</v>
      </c>
      <c r="E1755" t="s">
        <v>104</v>
      </c>
      <c r="F1755">
        <v>40700</v>
      </c>
      <c r="G1755" t="s">
        <v>911</v>
      </c>
      <c r="I1755" t="s">
        <v>120</v>
      </c>
      <c r="J1755">
        <v>2026</v>
      </c>
      <c r="K1755">
        <v>7</v>
      </c>
      <c r="L1755" t="s">
        <v>94</v>
      </c>
      <c r="M1755">
        <v>135</v>
      </c>
      <c r="N1755">
        <v>1</v>
      </c>
      <c r="O1755">
        <v>135</v>
      </c>
      <c r="P1755" t="s">
        <v>831</v>
      </c>
      <c r="Q1755">
        <v>0</v>
      </c>
    </row>
    <row r="1756" spans="1:17" x14ac:dyDescent="0.25">
      <c r="A1756" t="s">
        <v>1005</v>
      </c>
      <c r="B1756" t="s">
        <v>694</v>
      </c>
      <c r="C1756" t="s">
        <v>133</v>
      </c>
      <c r="D1756" t="s">
        <v>832</v>
      </c>
      <c r="E1756" t="s">
        <v>105</v>
      </c>
      <c r="F1756">
        <v>40700</v>
      </c>
      <c r="G1756" t="s">
        <v>911</v>
      </c>
      <c r="I1756" t="s">
        <v>111</v>
      </c>
      <c r="J1756">
        <v>2026</v>
      </c>
      <c r="K1756">
        <v>7</v>
      </c>
      <c r="L1756" t="s">
        <v>94</v>
      </c>
      <c r="M1756">
        <v>116</v>
      </c>
      <c r="N1756">
        <v>1</v>
      </c>
      <c r="O1756">
        <v>116</v>
      </c>
      <c r="P1756" t="s">
        <v>831</v>
      </c>
      <c r="Q1756">
        <v>0</v>
      </c>
    </row>
    <row r="1757" spans="1:17" x14ac:dyDescent="0.25">
      <c r="A1757" t="s">
        <v>1005</v>
      </c>
      <c r="B1757" t="s">
        <v>887</v>
      </c>
      <c r="C1757" t="s">
        <v>133</v>
      </c>
      <c r="D1757" t="s">
        <v>832</v>
      </c>
      <c r="E1757" t="s">
        <v>105</v>
      </c>
      <c r="F1757">
        <v>40700</v>
      </c>
      <c r="G1757" t="s">
        <v>911</v>
      </c>
      <c r="I1757" t="s">
        <v>121</v>
      </c>
      <c r="J1757">
        <v>2026</v>
      </c>
      <c r="K1757">
        <v>7</v>
      </c>
      <c r="L1757" t="s">
        <v>94</v>
      </c>
      <c r="M1757">
        <v>116</v>
      </c>
      <c r="N1757">
        <v>1</v>
      </c>
      <c r="O1757">
        <v>116</v>
      </c>
      <c r="P1757" t="s">
        <v>831</v>
      </c>
      <c r="Q1757">
        <v>0</v>
      </c>
    </row>
    <row r="1758" spans="1:17" x14ac:dyDescent="0.25">
      <c r="A1758" t="s">
        <v>1005</v>
      </c>
      <c r="B1758" t="s">
        <v>181</v>
      </c>
      <c r="C1758" t="s">
        <v>133</v>
      </c>
      <c r="D1758" t="s">
        <v>832</v>
      </c>
      <c r="E1758" t="s">
        <v>105</v>
      </c>
      <c r="F1758">
        <v>40700</v>
      </c>
      <c r="G1758" t="s">
        <v>911</v>
      </c>
      <c r="I1758" t="s">
        <v>121</v>
      </c>
      <c r="J1758">
        <v>2026</v>
      </c>
      <c r="K1758">
        <v>7</v>
      </c>
      <c r="L1758" t="s">
        <v>94</v>
      </c>
      <c r="M1758">
        <v>116</v>
      </c>
      <c r="N1758">
        <v>1</v>
      </c>
      <c r="O1758">
        <v>116</v>
      </c>
      <c r="P1758" t="s">
        <v>831</v>
      </c>
      <c r="Q1758">
        <v>0</v>
      </c>
    </row>
    <row r="1759" spans="1:17" x14ac:dyDescent="0.25">
      <c r="A1759" t="s">
        <v>1005</v>
      </c>
      <c r="B1759" t="s">
        <v>181</v>
      </c>
      <c r="C1759" t="s">
        <v>133</v>
      </c>
      <c r="D1759" t="s">
        <v>832</v>
      </c>
      <c r="E1759" t="s">
        <v>102</v>
      </c>
      <c r="F1759">
        <v>40700</v>
      </c>
      <c r="G1759" t="s">
        <v>911</v>
      </c>
      <c r="I1759" t="s">
        <v>125</v>
      </c>
      <c r="J1759">
        <v>2026</v>
      </c>
      <c r="K1759">
        <v>7</v>
      </c>
      <c r="L1759" t="s">
        <v>94</v>
      </c>
      <c r="M1759">
        <v>916</v>
      </c>
      <c r="N1759">
        <v>1</v>
      </c>
      <c r="O1759">
        <v>916</v>
      </c>
      <c r="P1759" t="s">
        <v>831</v>
      </c>
      <c r="Q1759">
        <v>1</v>
      </c>
    </row>
    <row r="1760" spans="1:17" x14ac:dyDescent="0.25">
      <c r="A1760" t="s">
        <v>1005</v>
      </c>
      <c r="B1760" t="s">
        <v>181</v>
      </c>
      <c r="C1760" t="s">
        <v>133</v>
      </c>
      <c r="D1760" t="s">
        <v>832</v>
      </c>
      <c r="E1760" t="s">
        <v>104</v>
      </c>
      <c r="F1760">
        <v>40700</v>
      </c>
      <c r="G1760" t="s">
        <v>911</v>
      </c>
      <c r="I1760" t="s">
        <v>118</v>
      </c>
      <c r="J1760">
        <v>2026</v>
      </c>
      <c r="K1760">
        <v>7</v>
      </c>
      <c r="L1760" t="s">
        <v>94</v>
      </c>
      <c r="M1760">
        <v>162</v>
      </c>
      <c r="N1760">
        <v>1</v>
      </c>
      <c r="O1760">
        <v>162</v>
      </c>
      <c r="P1760" t="s">
        <v>831</v>
      </c>
      <c r="Q1760">
        <v>0</v>
      </c>
    </row>
    <row r="1761" spans="1:17" x14ac:dyDescent="0.25">
      <c r="A1761" t="s">
        <v>1005</v>
      </c>
      <c r="B1761" t="s">
        <v>181</v>
      </c>
      <c r="C1761" t="s">
        <v>133</v>
      </c>
      <c r="D1761" t="s">
        <v>832</v>
      </c>
      <c r="E1761" t="s">
        <v>104</v>
      </c>
      <c r="F1761">
        <v>40700</v>
      </c>
      <c r="G1761" t="s">
        <v>911</v>
      </c>
      <c r="I1761" t="s">
        <v>120</v>
      </c>
      <c r="J1761">
        <v>2026</v>
      </c>
      <c r="K1761">
        <v>7</v>
      </c>
      <c r="L1761" t="s">
        <v>94</v>
      </c>
      <c r="M1761">
        <v>270</v>
      </c>
      <c r="N1761">
        <v>1</v>
      </c>
      <c r="O1761">
        <v>270</v>
      </c>
      <c r="P1761" t="s">
        <v>831</v>
      </c>
      <c r="Q1761">
        <v>0</v>
      </c>
    </row>
    <row r="1762" spans="1:17" x14ac:dyDescent="0.25">
      <c r="A1762" t="s">
        <v>1005</v>
      </c>
      <c r="B1762" t="s">
        <v>181</v>
      </c>
      <c r="C1762" t="s">
        <v>133</v>
      </c>
      <c r="D1762" t="s">
        <v>832</v>
      </c>
      <c r="E1762" t="s">
        <v>105</v>
      </c>
      <c r="F1762">
        <v>40700</v>
      </c>
      <c r="G1762" t="s">
        <v>911</v>
      </c>
      <c r="I1762" t="s">
        <v>111</v>
      </c>
      <c r="J1762">
        <v>2026</v>
      </c>
      <c r="K1762">
        <v>7</v>
      </c>
      <c r="L1762" t="s">
        <v>94</v>
      </c>
      <c r="M1762">
        <v>232</v>
      </c>
      <c r="N1762">
        <v>1</v>
      </c>
      <c r="O1762">
        <v>232</v>
      </c>
      <c r="P1762" t="s">
        <v>831</v>
      </c>
      <c r="Q1762">
        <v>0</v>
      </c>
    </row>
    <row r="1763" spans="1:17" x14ac:dyDescent="0.25">
      <c r="A1763" t="s">
        <v>1005</v>
      </c>
      <c r="B1763" t="s">
        <v>183</v>
      </c>
      <c r="C1763" t="s">
        <v>133</v>
      </c>
      <c r="D1763" t="s">
        <v>832</v>
      </c>
      <c r="E1763" t="s">
        <v>105</v>
      </c>
      <c r="F1763">
        <v>40700</v>
      </c>
      <c r="G1763" t="s">
        <v>911</v>
      </c>
      <c r="I1763" t="s">
        <v>121</v>
      </c>
      <c r="J1763">
        <v>2026</v>
      </c>
      <c r="K1763">
        <v>7</v>
      </c>
      <c r="L1763" t="s">
        <v>94</v>
      </c>
      <c r="M1763">
        <v>116</v>
      </c>
      <c r="N1763">
        <v>1</v>
      </c>
      <c r="O1763">
        <v>116</v>
      </c>
      <c r="P1763" t="s">
        <v>831</v>
      </c>
      <c r="Q1763">
        <v>0</v>
      </c>
    </row>
    <row r="1764" spans="1:17" x14ac:dyDescent="0.25">
      <c r="A1764" t="s">
        <v>1005</v>
      </c>
      <c r="B1764" t="s">
        <v>183</v>
      </c>
      <c r="C1764" t="s">
        <v>133</v>
      </c>
      <c r="D1764" t="s">
        <v>832</v>
      </c>
      <c r="E1764" t="s">
        <v>102</v>
      </c>
      <c r="F1764">
        <v>40700</v>
      </c>
      <c r="G1764" t="s">
        <v>911</v>
      </c>
      <c r="I1764" t="s">
        <v>125</v>
      </c>
      <c r="J1764">
        <v>2026</v>
      </c>
      <c r="K1764">
        <v>7</v>
      </c>
      <c r="L1764" t="s">
        <v>94</v>
      </c>
      <c r="M1764">
        <v>307</v>
      </c>
      <c r="N1764">
        <v>1</v>
      </c>
      <c r="O1764">
        <v>307</v>
      </c>
      <c r="P1764" t="s">
        <v>831</v>
      </c>
      <c r="Q1764">
        <v>1</v>
      </c>
    </row>
    <row r="1765" spans="1:17" x14ac:dyDescent="0.25">
      <c r="A1765" t="s">
        <v>1005</v>
      </c>
      <c r="B1765" t="s">
        <v>183</v>
      </c>
      <c r="C1765" t="s">
        <v>133</v>
      </c>
      <c r="D1765" t="s">
        <v>832</v>
      </c>
      <c r="E1765" t="s">
        <v>104</v>
      </c>
      <c r="F1765">
        <v>40700</v>
      </c>
      <c r="G1765" t="s">
        <v>911</v>
      </c>
      <c r="I1765" t="s">
        <v>118</v>
      </c>
      <c r="J1765">
        <v>2026</v>
      </c>
      <c r="K1765">
        <v>7</v>
      </c>
      <c r="L1765" t="s">
        <v>94</v>
      </c>
      <c r="M1765">
        <v>81</v>
      </c>
      <c r="N1765">
        <v>1</v>
      </c>
      <c r="O1765">
        <v>81</v>
      </c>
      <c r="P1765" t="s">
        <v>831</v>
      </c>
      <c r="Q1765">
        <v>0</v>
      </c>
    </row>
    <row r="1766" spans="1:17" x14ac:dyDescent="0.25">
      <c r="A1766" t="s">
        <v>1005</v>
      </c>
      <c r="B1766" t="s">
        <v>183</v>
      </c>
      <c r="C1766" t="s">
        <v>133</v>
      </c>
      <c r="D1766" t="s">
        <v>832</v>
      </c>
      <c r="E1766" t="s">
        <v>104</v>
      </c>
      <c r="F1766">
        <v>40700</v>
      </c>
      <c r="G1766" t="s">
        <v>911</v>
      </c>
      <c r="I1766" t="s">
        <v>120</v>
      </c>
      <c r="J1766">
        <v>2026</v>
      </c>
      <c r="K1766">
        <v>7</v>
      </c>
      <c r="L1766" t="s">
        <v>94</v>
      </c>
      <c r="M1766">
        <v>135</v>
      </c>
      <c r="N1766">
        <v>1</v>
      </c>
      <c r="O1766">
        <v>135</v>
      </c>
      <c r="P1766" t="s">
        <v>831</v>
      </c>
      <c r="Q1766">
        <v>0</v>
      </c>
    </row>
    <row r="1767" spans="1:17" x14ac:dyDescent="0.25">
      <c r="A1767" t="s">
        <v>1005</v>
      </c>
      <c r="B1767" t="s">
        <v>183</v>
      </c>
      <c r="C1767" t="s">
        <v>133</v>
      </c>
      <c r="D1767" t="s">
        <v>832</v>
      </c>
      <c r="E1767" t="s">
        <v>105</v>
      </c>
      <c r="F1767">
        <v>40700</v>
      </c>
      <c r="G1767" t="s">
        <v>911</v>
      </c>
      <c r="I1767" t="s">
        <v>111</v>
      </c>
      <c r="J1767">
        <v>2026</v>
      </c>
      <c r="K1767">
        <v>7</v>
      </c>
      <c r="L1767" t="s">
        <v>94</v>
      </c>
      <c r="M1767">
        <v>232</v>
      </c>
      <c r="N1767">
        <v>1</v>
      </c>
      <c r="O1767">
        <v>232</v>
      </c>
      <c r="P1767" t="s">
        <v>831</v>
      </c>
      <c r="Q1767">
        <v>0</v>
      </c>
    </row>
    <row r="1768" spans="1:17" x14ac:dyDescent="0.25">
      <c r="A1768" t="s">
        <v>1005</v>
      </c>
      <c r="B1768" t="s">
        <v>697</v>
      </c>
      <c r="C1768" t="s">
        <v>133</v>
      </c>
      <c r="D1768" t="s">
        <v>832</v>
      </c>
      <c r="E1768" t="s">
        <v>102</v>
      </c>
      <c r="F1768">
        <v>40700</v>
      </c>
      <c r="G1768" t="s">
        <v>911</v>
      </c>
      <c r="I1768" t="s">
        <v>125</v>
      </c>
      <c r="J1768">
        <v>2026</v>
      </c>
      <c r="K1768">
        <v>7</v>
      </c>
      <c r="L1768" t="s">
        <v>94</v>
      </c>
      <c r="M1768">
        <v>326</v>
      </c>
      <c r="N1768">
        <v>1</v>
      </c>
      <c r="O1768">
        <v>326</v>
      </c>
      <c r="P1768" t="s">
        <v>831</v>
      </c>
      <c r="Q1768">
        <v>1</v>
      </c>
    </row>
    <row r="1769" spans="1:17" x14ac:dyDescent="0.25">
      <c r="A1769" t="s">
        <v>1005</v>
      </c>
      <c r="B1769" t="s">
        <v>697</v>
      </c>
      <c r="C1769" t="s">
        <v>133</v>
      </c>
      <c r="D1769" t="s">
        <v>832</v>
      </c>
      <c r="E1769" t="s">
        <v>104</v>
      </c>
      <c r="F1769">
        <v>40700</v>
      </c>
      <c r="G1769" t="s">
        <v>911</v>
      </c>
      <c r="I1769" t="s">
        <v>118</v>
      </c>
      <c r="J1769">
        <v>2026</v>
      </c>
      <c r="K1769">
        <v>7</v>
      </c>
      <c r="L1769" t="s">
        <v>94</v>
      </c>
      <c r="M1769">
        <v>81</v>
      </c>
      <c r="N1769">
        <v>1</v>
      </c>
      <c r="O1769">
        <v>81</v>
      </c>
      <c r="P1769" t="s">
        <v>831</v>
      </c>
      <c r="Q1769">
        <v>0</v>
      </c>
    </row>
    <row r="1770" spans="1:17" x14ac:dyDescent="0.25">
      <c r="A1770" t="s">
        <v>1005</v>
      </c>
      <c r="B1770" t="s">
        <v>697</v>
      </c>
      <c r="C1770" t="s">
        <v>133</v>
      </c>
      <c r="D1770" t="s">
        <v>832</v>
      </c>
      <c r="E1770" t="s">
        <v>104</v>
      </c>
      <c r="F1770">
        <v>40700</v>
      </c>
      <c r="G1770" t="s">
        <v>911</v>
      </c>
      <c r="I1770" t="s">
        <v>120</v>
      </c>
      <c r="J1770">
        <v>2026</v>
      </c>
      <c r="K1770">
        <v>7</v>
      </c>
      <c r="L1770" t="s">
        <v>94</v>
      </c>
      <c r="M1770">
        <v>135</v>
      </c>
      <c r="N1770">
        <v>1</v>
      </c>
      <c r="O1770">
        <v>135</v>
      </c>
      <c r="P1770" t="s">
        <v>831</v>
      </c>
      <c r="Q1770">
        <v>0</v>
      </c>
    </row>
    <row r="1771" spans="1:17" x14ac:dyDescent="0.25">
      <c r="A1771" t="s">
        <v>1005</v>
      </c>
      <c r="B1771" t="s">
        <v>697</v>
      </c>
      <c r="C1771" t="s">
        <v>133</v>
      </c>
      <c r="D1771" t="s">
        <v>832</v>
      </c>
      <c r="E1771" t="s">
        <v>105</v>
      </c>
      <c r="F1771">
        <v>40700</v>
      </c>
      <c r="G1771" t="s">
        <v>911</v>
      </c>
      <c r="I1771" t="s">
        <v>111</v>
      </c>
      <c r="J1771">
        <v>2026</v>
      </c>
      <c r="K1771">
        <v>7</v>
      </c>
      <c r="L1771" t="s">
        <v>94</v>
      </c>
      <c r="M1771">
        <v>116</v>
      </c>
      <c r="N1771">
        <v>1</v>
      </c>
      <c r="O1771">
        <v>116</v>
      </c>
      <c r="P1771" t="s">
        <v>831</v>
      </c>
      <c r="Q1771">
        <v>0</v>
      </c>
    </row>
    <row r="1772" spans="1:17" x14ac:dyDescent="0.25">
      <c r="A1772" t="s">
        <v>1005</v>
      </c>
      <c r="B1772" t="s">
        <v>185</v>
      </c>
      <c r="C1772" t="s">
        <v>133</v>
      </c>
      <c r="D1772" t="s">
        <v>832</v>
      </c>
      <c r="E1772" t="s">
        <v>105</v>
      </c>
      <c r="F1772">
        <v>40700</v>
      </c>
      <c r="G1772" t="s">
        <v>911</v>
      </c>
      <c r="I1772" t="s">
        <v>109</v>
      </c>
      <c r="J1772">
        <v>2026</v>
      </c>
      <c r="K1772">
        <v>7</v>
      </c>
      <c r="L1772" t="s">
        <v>94</v>
      </c>
      <c r="M1772">
        <v>96</v>
      </c>
      <c r="N1772">
        <v>1</v>
      </c>
      <c r="O1772">
        <v>96</v>
      </c>
      <c r="P1772" t="s">
        <v>831</v>
      </c>
      <c r="Q1772">
        <v>0</v>
      </c>
    </row>
    <row r="1773" spans="1:17" x14ac:dyDescent="0.25">
      <c r="A1773" t="s">
        <v>1005</v>
      </c>
      <c r="B1773" t="s">
        <v>185</v>
      </c>
      <c r="C1773" t="s">
        <v>133</v>
      </c>
      <c r="D1773" t="s">
        <v>832</v>
      </c>
      <c r="E1773" t="s">
        <v>105</v>
      </c>
      <c r="F1773">
        <v>40700</v>
      </c>
      <c r="G1773" t="s">
        <v>911</v>
      </c>
      <c r="I1773" t="s">
        <v>121</v>
      </c>
      <c r="J1773">
        <v>2026</v>
      </c>
      <c r="K1773">
        <v>7</v>
      </c>
      <c r="L1773" t="s">
        <v>94</v>
      </c>
      <c r="M1773">
        <v>116</v>
      </c>
      <c r="N1773">
        <v>1</v>
      </c>
      <c r="O1773">
        <v>116</v>
      </c>
      <c r="P1773" t="s">
        <v>831</v>
      </c>
      <c r="Q1773">
        <v>0</v>
      </c>
    </row>
    <row r="1774" spans="1:17" x14ac:dyDescent="0.25">
      <c r="A1774" t="s">
        <v>1005</v>
      </c>
      <c r="B1774" t="s">
        <v>185</v>
      </c>
      <c r="C1774" t="s">
        <v>133</v>
      </c>
      <c r="D1774" t="s">
        <v>832</v>
      </c>
      <c r="E1774" t="s">
        <v>102</v>
      </c>
      <c r="F1774">
        <v>40700</v>
      </c>
      <c r="G1774" t="s">
        <v>911</v>
      </c>
      <c r="I1774" t="s">
        <v>125</v>
      </c>
      <c r="J1774">
        <v>2026</v>
      </c>
      <c r="K1774">
        <v>7</v>
      </c>
      <c r="L1774" t="s">
        <v>94</v>
      </c>
      <c r="M1774">
        <v>307</v>
      </c>
      <c r="N1774">
        <v>1</v>
      </c>
      <c r="O1774">
        <v>307</v>
      </c>
      <c r="P1774" t="s">
        <v>831</v>
      </c>
      <c r="Q1774">
        <v>1</v>
      </c>
    </row>
    <row r="1775" spans="1:17" x14ac:dyDescent="0.25">
      <c r="A1775" t="s">
        <v>1005</v>
      </c>
      <c r="B1775" t="s">
        <v>185</v>
      </c>
      <c r="C1775" t="s">
        <v>133</v>
      </c>
      <c r="D1775" t="s">
        <v>832</v>
      </c>
      <c r="E1775" t="s">
        <v>104</v>
      </c>
      <c r="F1775">
        <v>40700</v>
      </c>
      <c r="G1775" t="s">
        <v>911</v>
      </c>
      <c r="I1775" t="s">
        <v>118</v>
      </c>
      <c r="J1775">
        <v>2026</v>
      </c>
      <c r="K1775">
        <v>7</v>
      </c>
      <c r="L1775" t="s">
        <v>94</v>
      </c>
      <c r="M1775">
        <v>162</v>
      </c>
      <c r="N1775">
        <v>1</v>
      </c>
      <c r="O1775">
        <v>162</v>
      </c>
      <c r="P1775" t="s">
        <v>831</v>
      </c>
      <c r="Q1775">
        <v>0</v>
      </c>
    </row>
    <row r="1776" spans="1:17" x14ac:dyDescent="0.25">
      <c r="A1776" t="s">
        <v>1005</v>
      </c>
      <c r="B1776" t="s">
        <v>185</v>
      </c>
      <c r="C1776" t="s">
        <v>133</v>
      </c>
      <c r="D1776" t="s">
        <v>832</v>
      </c>
      <c r="E1776" t="s">
        <v>104</v>
      </c>
      <c r="F1776">
        <v>40700</v>
      </c>
      <c r="G1776" t="s">
        <v>911</v>
      </c>
      <c r="I1776" t="s">
        <v>120</v>
      </c>
      <c r="J1776">
        <v>2026</v>
      </c>
      <c r="K1776">
        <v>7</v>
      </c>
      <c r="L1776" t="s">
        <v>94</v>
      </c>
      <c r="M1776">
        <v>270</v>
      </c>
      <c r="N1776">
        <v>1</v>
      </c>
      <c r="O1776">
        <v>270</v>
      </c>
      <c r="P1776" t="s">
        <v>831</v>
      </c>
      <c r="Q1776">
        <v>0</v>
      </c>
    </row>
    <row r="1777" spans="1:17" x14ac:dyDescent="0.25">
      <c r="A1777" t="s">
        <v>1005</v>
      </c>
      <c r="B1777" t="s">
        <v>185</v>
      </c>
      <c r="C1777" t="s">
        <v>133</v>
      </c>
      <c r="D1777" t="s">
        <v>832</v>
      </c>
      <c r="E1777" t="s">
        <v>105</v>
      </c>
      <c r="F1777">
        <v>40700</v>
      </c>
      <c r="G1777" t="s">
        <v>911</v>
      </c>
      <c r="I1777" t="s">
        <v>111</v>
      </c>
      <c r="J1777">
        <v>2026</v>
      </c>
      <c r="K1777">
        <v>7</v>
      </c>
      <c r="L1777" t="s">
        <v>94</v>
      </c>
      <c r="M1777">
        <v>232</v>
      </c>
      <c r="N1777">
        <v>1</v>
      </c>
      <c r="O1777">
        <v>232</v>
      </c>
      <c r="P1777" t="s">
        <v>831</v>
      </c>
      <c r="Q1777">
        <v>0</v>
      </c>
    </row>
    <row r="1778" spans="1:17" x14ac:dyDescent="0.25">
      <c r="A1778" t="s">
        <v>1005</v>
      </c>
      <c r="B1778" t="s">
        <v>188</v>
      </c>
      <c r="C1778" t="s">
        <v>133</v>
      </c>
      <c r="D1778" t="s">
        <v>832</v>
      </c>
      <c r="E1778" t="s">
        <v>102</v>
      </c>
      <c r="F1778">
        <v>40700</v>
      </c>
      <c r="G1778" t="s">
        <v>911</v>
      </c>
      <c r="I1778" t="s">
        <v>186</v>
      </c>
      <c r="J1778">
        <v>2026</v>
      </c>
      <c r="K1778">
        <v>7</v>
      </c>
      <c r="L1778" t="s">
        <v>94</v>
      </c>
      <c r="M1778">
        <v>597</v>
      </c>
      <c r="N1778">
        <v>1</v>
      </c>
      <c r="O1778">
        <v>597</v>
      </c>
      <c r="P1778" t="s">
        <v>831</v>
      </c>
      <c r="Q1778">
        <v>1</v>
      </c>
    </row>
    <row r="1779" spans="1:17" x14ac:dyDescent="0.25">
      <c r="A1779" t="s">
        <v>1005</v>
      </c>
      <c r="B1779" t="s">
        <v>188</v>
      </c>
      <c r="C1779" t="s">
        <v>133</v>
      </c>
      <c r="D1779" t="s">
        <v>832</v>
      </c>
      <c r="E1779" t="s">
        <v>93</v>
      </c>
      <c r="F1779">
        <v>40700</v>
      </c>
      <c r="G1779" t="s">
        <v>911</v>
      </c>
      <c r="I1779" t="s">
        <v>167</v>
      </c>
      <c r="J1779">
        <v>2026</v>
      </c>
      <c r="K1779">
        <v>7</v>
      </c>
      <c r="L1779" t="s">
        <v>94</v>
      </c>
      <c r="M1779">
        <v>126</v>
      </c>
      <c r="N1779">
        <v>1</v>
      </c>
      <c r="O1779">
        <v>126</v>
      </c>
      <c r="P1779" t="s">
        <v>831</v>
      </c>
      <c r="Q1779">
        <v>0</v>
      </c>
    </row>
    <row r="1780" spans="1:17" x14ac:dyDescent="0.25">
      <c r="A1780" t="s">
        <v>1005</v>
      </c>
      <c r="B1780" t="s">
        <v>188</v>
      </c>
      <c r="C1780" t="s">
        <v>133</v>
      </c>
      <c r="D1780" t="s">
        <v>832</v>
      </c>
      <c r="E1780" t="s">
        <v>105</v>
      </c>
      <c r="F1780">
        <v>40700</v>
      </c>
      <c r="G1780" t="s">
        <v>911</v>
      </c>
      <c r="I1780" t="s">
        <v>121</v>
      </c>
      <c r="J1780">
        <v>2026</v>
      </c>
      <c r="K1780">
        <v>7</v>
      </c>
      <c r="L1780" t="s">
        <v>94</v>
      </c>
      <c r="M1780">
        <v>116</v>
      </c>
      <c r="N1780">
        <v>1</v>
      </c>
      <c r="O1780">
        <v>116</v>
      </c>
      <c r="P1780" t="s">
        <v>831</v>
      </c>
      <c r="Q1780">
        <v>0</v>
      </c>
    </row>
    <row r="1781" spans="1:17" x14ac:dyDescent="0.25">
      <c r="A1781" t="s">
        <v>1005</v>
      </c>
      <c r="B1781" t="s">
        <v>188</v>
      </c>
      <c r="C1781" t="s">
        <v>133</v>
      </c>
      <c r="D1781" t="s">
        <v>832</v>
      </c>
      <c r="E1781" t="s">
        <v>104</v>
      </c>
      <c r="F1781">
        <v>40700</v>
      </c>
      <c r="G1781" t="s">
        <v>911</v>
      </c>
      <c r="I1781" t="s">
        <v>118</v>
      </c>
      <c r="J1781">
        <v>2026</v>
      </c>
      <c r="K1781">
        <v>7</v>
      </c>
      <c r="L1781" t="s">
        <v>94</v>
      </c>
      <c r="M1781">
        <v>406</v>
      </c>
      <c r="N1781">
        <v>1</v>
      </c>
      <c r="O1781">
        <v>406</v>
      </c>
      <c r="P1781" t="s">
        <v>831</v>
      </c>
      <c r="Q1781">
        <v>0</v>
      </c>
    </row>
    <row r="1782" spans="1:17" x14ac:dyDescent="0.25">
      <c r="A1782" t="s">
        <v>1005</v>
      </c>
      <c r="B1782" t="s">
        <v>188</v>
      </c>
      <c r="C1782" t="s">
        <v>133</v>
      </c>
      <c r="D1782" t="s">
        <v>832</v>
      </c>
      <c r="E1782" t="s">
        <v>104</v>
      </c>
      <c r="F1782">
        <v>40700</v>
      </c>
      <c r="G1782" t="s">
        <v>911</v>
      </c>
      <c r="I1782" t="s">
        <v>120</v>
      </c>
      <c r="J1782">
        <v>2026</v>
      </c>
      <c r="K1782">
        <v>7</v>
      </c>
      <c r="L1782" t="s">
        <v>94</v>
      </c>
      <c r="M1782">
        <v>406</v>
      </c>
      <c r="N1782">
        <v>1</v>
      </c>
      <c r="O1782">
        <v>406</v>
      </c>
      <c r="P1782" t="s">
        <v>831</v>
      </c>
      <c r="Q1782">
        <v>0</v>
      </c>
    </row>
    <row r="1783" spans="1:17" x14ac:dyDescent="0.25">
      <c r="A1783" t="s">
        <v>1005</v>
      </c>
      <c r="B1783" t="s">
        <v>188</v>
      </c>
      <c r="C1783" t="s">
        <v>133</v>
      </c>
      <c r="D1783" t="s">
        <v>832</v>
      </c>
      <c r="E1783" t="s">
        <v>105</v>
      </c>
      <c r="F1783">
        <v>40700</v>
      </c>
      <c r="G1783" t="s">
        <v>911</v>
      </c>
      <c r="I1783" t="s">
        <v>111</v>
      </c>
      <c r="J1783">
        <v>2026</v>
      </c>
      <c r="K1783">
        <v>7</v>
      </c>
      <c r="L1783" t="s">
        <v>94</v>
      </c>
      <c r="M1783">
        <v>232</v>
      </c>
      <c r="N1783">
        <v>1</v>
      </c>
      <c r="O1783">
        <v>232</v>
      </c>
      <c r="P1783" t="s">
        <v>831</v>
      </c>
      <c r="Q1783">
        <v>0</v>
      </c>
    </row>
    <row r="1784" spans="1:17" x14ac:dyDescent="0.25">
      <c r="A1784" t="s">
        <v>1005</v>
      </c>
      <c r="B1784" t="s">
        <v>189</v>
      </c>
      <c r="C1784" t="s">
        <v>133</v>
      </c>
      <c r="D1784" t="s">
        <v>832</v>
      </c>
      <c r="E1784" t="s">
        <v>102</v>
      </c>
      <c r="F1784">
        <v>40700</v>
      </c>
      <c r="G1784" t="s">
        <v>911</v>
      </c>
      <c r="I1784" t="s">
        <v>125</v>
      </c>
      <c r="J1784">
        <v>2026</v>
      </c>
      <c r="K1784">
        <v>7</v>
      </c>
      <c r="L1784" t="s">
        <v>94</v>
      </c>
      <c r="M1784">
        <v>307</v>
      </c>
      <c r="N1784">
        <v>1</v>
      </c>
      <c r="O1784">
        <v>307</v>
      </c>
      <c r="P1784" t="s">
        <v>831</v>
      </c>
      <c r="Q1784">
        <v>1</v>
      </c>
    </row>
    <row r="1785" spans="1:17" x14ac:dyDescent="0.25">
      <c r="A1785" t="s">
        <v>1005</v>
      </c>
      <c r="B1785" t="s">
        <v>189</v>
      </c>
      <c r="C1785" t="s">
        <v>133</v>
      </c>
      <c r="D1785" t="s">
        <v>832</v>
      </c>
      <c r="E1785" t="s">
        <v>105</v>
      </c>
      <c r="F1785">
        <v>40700</v>
      </c>
      <c r="G1785" t="s">
        <v>911</v>
      </c>
      <c r="I1785" t="s">
        <v>111</v>
      </c>
      <c r="J1785">
        <v>2026</v>
      </c>
      <c r="K1785">
        <v>7</v>
      </c>
      <c r="L1785" t="s">
        <v>94</v>
      </c>
      <c r="M1785">
        <v>116</v>
      </c>
      <c r="N1785">
        <v>1</v>
      </c>
      <c r="O1785">
        <v>116</v>
      </c>
      <c r="P1785" t="s">
        <v>831</v>
      </c>
      <c r="Q1785">
        <v>0</v>
      </c>
    </row>
    <row r="1786" spans="1:17" x14ac:dyDescent="0.25">
      <c r="A1786" t="s">
        <v>1005</v>
      </c>
      <c r="B1786" t="s">
        <v>700</v>
      </c>
      <c r="C1786" t="s">
        <v>133</v>
      </c>
      <c r="D1786" t="s">
        <v>832</v>
      </c>
      <c r="E1786" t="s">
        <v>105</v>
      </c>
      <c r="F1786">
        <v>40700</v>
      </c>
      <c r="G1786" t="s">
        <v>911</v>
      </c>
      <c r="I1786" t="s">
        <v>121</v>
      </c>
      <c r="J1786">
        <v>2026</v>
      </c>
      <c r="K1786">
        <v>7</v>
      </c>
      <c r="L1786" t="s">
        <v>94</v>
      </c>
      <c r="M1786">
        <v>232</v>
      </c>
      <c r="N1786">
        <v>1</v>
      </c>
      <c r="O1786">
        <v>232</v>
      </c>
      <c r="P1786" t="s">
        <v>831</v>
      </c>
      <c r="Q1786">
        <v>0</v>
      </c>
    </row>
    <row r="1787" spans="1:17" x14ac:dyDescent="0.25">
      <c r="A1787" t="s">
        <v>1005</v>
      </c>
      <c r="B1787" t="s">
        <v>700</v>
      </c>
      <c r="C1787" t="s">
        <v>133</v>
      </c>
      <c r="D1787" t="s">
        <v>832</v>
      </c>
      <c r="E1787" t="s">
        <v>102</v>
      </c>
      <c r="F1787">
        <v>40700</v>
      </c>
      <c r="G1787" t="s">
        <v>911</v>
      </c>
      <c r="I1787" t="s">
        <v>125</v>
      </c>
      <c r="J1787">
        <v>2026</v>
      </c>
      <c r="K1787">
        <v>7</v>
      </c>
      <c r="L1787" t="s">
        <v>94</v>
      </c>
      <c r="M1787">
        <v>920</v>
      </c>
      <c r="N1787">
        <v>1</v>
      </c>
      <c r="O1787">
        <v>920</v>
      </c>
      <c r="P1787" t="s">
        <v>831</v>
      </c>
      <c r="Q1787">
        <v>1</v>
      </c>
    </row>
    <row r="1788" spans="1:17" x14ac:dyDescent="0.25">
      <c r="A1788" t="s">
        <v>1005</v>
      </c>
      <c r="B1788" t="s">
        <v>700</v>
      </c>
      <c r="C1788" t="s">
        <v>133</v>
      </c>
      <c r="D1788" t="s">
        <v>832</v>
      </c>
      <c r="E1788" t="s">
        <v>104</v>
      </c>
      <c r="F1788">
        <v>40700</v>
      </c>
      <c r="G1788" t="s">
        <v>911</v>
      </c>
      <c r="I1788" t="s">
        <v>118</v>
      </c>
      <c r="J1788">
        <v>2026</v>
      </c>
      <c r="K1788">
        <v>7</v>
      </c>
      <c r="L1788" t="s">
        <v>94</v>
      </c>
      <c r="M1788">
        <v>297</v>
      </c>
      <c r="N1788">
        <v>1</v>
      </c>
      <c r="O1788">
        <v>297</v>
      </c>
      <c r="P1788" t="s">
        <v>831</v>
      </c>
      <c r="Q1788">
        <v>0</v>
      </c>
    </row>
    <row r="1789" spans="1:17" x14ac:dyDescent="0.25">
      <c r="A1789" t="s">
        <v>1005</v>
      </c>
      <c r="B1789" t="s">
        <v>700</v>
      </c>
      <c r="C1789" t="s">
        <v>133</v>
      </c>
      <c r="D1789" t="s">
        <v>832</v>
      </c>
      <c r="E1789" t="s">
        <v>104</v>
      </c>
      <c r="F1789">
        <v>40700</v>
      </c>
      <c r="G1789" t="s">
        <v>911</v>
      </c>
      <c r="I1789" t="s">
        <v>120</v>
      </c>
      <c r="J1789">
        <v>2026</v>
      </c>
      <c r="K1789">
        <v>7</v>
      </c>
      <c r="L1789" t="s">
        <v>94</v>
      </c>
      <c r="M1789">
        <v>406</v>
      </c>
      <c r="N1789">
        <v>1</v>
      </c>
      <c r="O1789">
        <v>406</v>
      </c>
      <c r="P1789" t="s">
        <v>831</v>
      </c>
      <c r="Q1789">
        <v>0</v>
      </c>
    </row>
    <row r="1790" spans="1:17" x14ac:dyDescent="0.25">
      <c r="A1790" t="s">
        <v>1005</v>
      </c>
      <c r="B1790" t="s">
        <v>700</v>
      </c>
      <c r="C1790" t="s">
        <v>133</v>
      </c>
      <c r="D1790" t="s">
        <v>832</v>
      </c>
      <c r="E1790" t="s">
        <v>105</v>
      </c>
      <c r="F1790">
        <v>40700</v>
      </c>
      <c r="G1790" t="s">
        <v>911</v>
      </c>
      <c r="I1790" t="s">
        <v>111</v>
      </c>
      <c r="J1790">
        <v>2026</v>
      </c>
      <c r="K1790">
        <v>7</v>
      </c>
      <c r="L1790" t="s">
        <v>94</v>
      </c>
      <c r="M1790">
        <v>116</v>
      </c>
      <c r="N1790">
        <v>1</v>
      </c>
      <c r="O1790">
        <v>116</v>
      </c>
      <c r="P1790" t="s">
        <v>831</v>
      </c>
      <c r="Q1790">
        <v>0</v>
      </c>
    </row>
    <row r="1791" spans="1:17" x14ac:dyDescent="0.25">
      <c r="A1791" t="s">
        <v>1005</v>
      </c>
      <c r="B1791" t="s">
        <v>190</v>
      </c>
      <c r="C1791" t="s">
        <v>133</v>
      </c>
      <c r="D1791" t="s">
        <v>832</v>
      </c>
      <c r="E1791" t="s">
        <v>102</v>
      </c>
      <c r="F1791">
        <v>40700</v>
      </c>
      <c r="G1791" t="s">
        <v>911</v>
      </c>
      <c r="I1791" t="s">
        <v>125</v>
      </c>
      <c r="J1791">
        <v>2026</v>
      </c>
      <c r="K1791">
        <v>7</v>
      </c>
      <c r="L1791" t="s">
        <v>94</v>
      </c>
      <c r="M1791">
        <v>114</v>
      </c>
      <c r="N1791">
        <v>1</v>
      </c>
      <c r="O1791">
        <v>114</v>
      </c>
      <c r="P1791" t="s">
        <v>831</v>
      </c>
      <c r="Q1791">
        <v>1</v>
      </c>
    </row>
    <row r="1792" spans="1:17" x14ac:dyDescent="0.25">
      <c r="A1792" t="s">
        <v>1005</v>
      </c>
      <c r="B1792" t="s">
        <v>190</v>
      </c>
      <c r="C1792" t="s">
        <v>133</v>
      </c>
      <c r="D1792" t="s">
        <v>832</v>
      </c>
      <c r="E1792" t="s">
        <v>105</v>
      </c>
      <c r="F1792">
        <v>40700</v>
      </c>
      <c r="G1792" t="s">
        <v>911</v>
      </c>
      <c r="I1792" t="s">
        <v>111</v>
      </c>
      <c r="J1792">
        <v>2026</v>
      </c>
      <c r="K1792">
        <v>7</v>
      </c>
      <c r="L1792" t="s">
        <v>94</v>
      </c>
      <c r="M1792">
        <v>116</v>
      </c>
      <c r="N1792">
        <v>1</v>
      </c>
      <c r="O1792">
        <v>116</v>
      </c>
      <c r="P1792" t="s">
        <v>831</v>
      </c>
      <c r="Q1792">
        <v>0</v>
      </c>
    </row>
    <row r="1793" spans="1:17" x14ac:dyDescent="0.25">
      <c r="A1793" t="s">
        <v>1005</v>
      </c>
      <c r="B1793" t="s">
        <v>196</v>
      </c>
      <c r="C1793" t="s">
        <v>133</v>
      </c>
      <c r="D1793" t="s">
        <v>832</v>
      </c>
      <c r="E1793" t="s">
        <v>105</v>
      </c>
      <c r="F1793">
        <v>40700</v>
      </c>
      <c r="G1793" t="s">
        <v>911</v>
      </c>
      <c r="I1793" t="s">
        <v>121</v>
      </c>
      <c r="J1793">
        <v>2026</v>
      </c>
      <c r="K1793">
        <v>7</v>
      </c>
      <c r="L1793" t="s">
        <v>94</v>
      </c>
      <c r="M1793">
        <v>116</v>
      </c>
      <c r="N1793">
        <v>1</v>
      </c>
      <c r="O1793">
        <v>116</v>
      </c>
      <c r="P1793" t="s">
        <v>831</v>
      </c>
      <c r="Q1793">
        <v>0</v>
      </c>
    </row>
    <row r="1794" spans="1:17" x14ac:dyDescent="0.25">
      <c r="A1794" t="s">
        <v>1005</v>
      </c>
      <c r="B1794" t="s">
        <v>196</v>
      </c>
      <c r="C1794" t="s">
        <v>133</v>
      </c>
      <c r="D1794" t="s">
        <v>832</v>
      </c>
      <c r="E1794" t="s">
        <v>102</v>
      </c>
      <c r="F1794">
        <v>40700</v>
      </c>
      <c r="G1794" t="s">
        <v>911</v>
      </c>
      <c r="I1794" t="s">
        <v>125</v>
      </c>
      <c r="J1794">
        <v>2026</v>
      </c>
      <c r="K1794">
        <v>7</v>
      </c>
      <c r="L1794" t="s">
        <v>94</v>
      </c>
      <c r="M1794">
        <v>307</v>
      </c>
      <c r="N1794">
        <v>1</v>
      </c>
      <c r="O1794">
        <v>307</v>
      </c>
      <c r="P1794" t="s">
        <v>831</v>
      </c>
      <c r="Q1794">
        <v>1</v>
      </c>
    </row>
    <row r="1795" spans="1:17" x14ac:dyDescent="0.25">
      <c r="A1795" t="s">
        <v>1005</v>
      </c>
      <c r="B1795" t="s">
        <v>196</v>
      </c>
      <c r="C1795" t="s">
        <v>133</v>
      </c>
      <c r="D1795" t="s">
        <v>832</v>
      </c>
      <c r="E1795" t="s">
        <v>104</v>
      </c>
      <c r="F1795">
        <v>40700</v>
      </c>
      <c r="G1795" t="s">
        <v>911</v>
      </c>
      <c r="I1795" t="s">
        <v>118</v>
      </c>
      <c r="J1795">
        <v>2026</v>
      </c>
      <c r="K1795">
        <v>7</v>
      </c>
      <c r="L1795" t="s">
        <v>94</v>
      </c>
      <c r="M1795">
        <v>81</v>
      </c>
      <c r="N1795">
        <v>1</v>
      </c>
      <c r="O1795">
        <v>81</v>
      </c>
      <c r="P1795" t="s">
        <v>831</v>
      </c>
      <c r="Q1795">
        <v>0</v>
      </c>
    </row>
    <row r="1796" spans="1:17" x14ac:dyDescent="0.25">
      <c r="A1796" t="s">
        <v>1005</v>
      </c>
      <c r="B1796" t="s">
        <v>196</v>
      </c>
      <c r="C1796" t="s">
        <v>133</v>
      </c>
      <c r="D1796" t="s">
        <v>832</v>
      </c>
      <c r="E1796" t="s">
        <v>104</v>
      </c>
      <c r="F1796">
        <v>40700</v>
      </c>
      <c r="G1796" t="s">
        <v>911</v>
      </c>
      <c r="I1796" t="s">
        <v>120</v>
      </c>
      <c r="J1796">
        <v>2026</v>
      </c>
      <c r="K1796">
        <v>7</v>
      </c>
      <c r="L1796" t="s">
        <v>94</v>
      </c>
      <c r="M1796">
        <v>135</v>
      </c>
      <c r="N1796">
        <v>1</v>
      </c>
      <c r="O1796">
        <v>135</v>
      </c>
      <c r="P1796" t="s">
        <v>831</v>
      </c>
      <c r="Q1796">
        <v>0</v>
      </c>
    </row>
    <row r="1797" spans="1:17" x14ac:dyDescent="0.25">
      <c r="A1797" t="s">
        <v>1005</v>
      </c>
      <c r="B1797" t="s">
        <v>196</v>
      </c>
      <c r="C1797" t="s">
        <v>133</v>
      </c>
      <c r="D1797" t="s">
        <v>832</v>
      </c>
      <c r="E1797" t="s">
        <v>105</v>
      </c>
      <c r="F1797">
        <v>40700</v>
      </c>
      <c r="G1797" t="s">
        <v>911</v>
      </c>
      <c r="I1797" t="s">
        <v>111</v>
      </c>
      <c r="J1797">
        <v>2026</v>
      </c>
      <c r="K1797">
        <v>7</v>
      </c>
      <c r="L1797" t="s">
        <v>94</v>
      </c>
      <c r="M1797">
        <v>116</v>
      </c>
      <c r="N1797">
        <v>1</v>
      </c>
      <c r="O1797">
        <v>116</v>
      </c>
      <c r="P1797" t="s">
        <v>831</v>
      </c>
      <c r="Q1797">
        <v>0</v>
      </c>
    </row>
    <row r="1798" spans="1:17" x14ac:dyDescent="0.25">
      <c r="A1798" t="s">
        <v>1005</v>
      </c>
      <c r="B1798" t="s">
        <v>197</v>
      </c>
      <c r="C1798" t="s">
        <v>133</v>
      </c>
      <c r="D1798" t="s">
        <v>832</v>
      </c>
      <c r="E1798" t="s">
        <v>93</v>
      </c>
      <c r="F1798">
        <v>40700</v>
      </c>
      <c r="G1798" t="s">
        <v>911</v>
      </c>
      <c r="I1798" t="s">
        <v>240</v>
      </c>
      <c r="J1798">
        <v>2026</v>
      </c>
      <c r="K1798">
        <v>7</v>
      </c>
      <c r="L1798" t="s">
        <v>94</v>
      </c>
      <c r="M1798">
        <v>126</v>
      </c>
      <c r="N1798">
        <v>1</v>
      </c>
      <c r="O1798">
        <v>126</v>
      </c>
      <c r="P1798" t="s">
        <v>831</v>
      </c>
      <c r="Q1798">
        <v>0</v>
      </c>
    </row>
    <row r="1799" spans="1:17" x14ac:dyDescent="0.25">
      <c r="A1799" t="s">
        <v>1005</v>
      </c>
      <c r="B1799" t="s">
        <v>197</v>
      </c>
      <c r="C1799" t="s">
        <v>133</v>
      </c>
      <c r="D1799" t="s">
        <v>832</v>
      </c>
      <c r="E1799" t="s">
        <v>105</v>
      </c>
      <c r="F1799">
        <v>40700</v>
      </c>
      <c r="G1799" t="s">
        <v>911</v>
      </c>
      <c r="I1799" t="s">
        <v>121</v>
      </c>
      <c r="J1799">
        <v>2026</v>
      </c>
      <c r="K1799">
        <v>7</v>
      </c>
      <c r="L1799" t="s">
        <v>94</v>
      </c>
      <c r="M1799">
        <v>116</v>
      </c>
      <c r="N1799">
        <v>1</v>
      </c>
      <c r="O1799">
        <v>116</v>
      </c>
      <c r="P1799" t="s">
        <v>831</v>
      </c>
      <c r="Q1799">
        <v>0</v>
      </c>
    </row>
    <row r="1800" spans="1:17" x14ac:dyDescent="0.25">
      <c r="A1800" t="s">
        <v>1005</v>
      </c>
      <c r="B1800" t="s">
        <v>197</v>
      </c>
      <c r="C1800" t="s">
        <v>133</v>
      </c>
      <c r="D1800" t="s">
        <v>832</v>
      </c>
      <c r="E1800" t="s">
        <v>102</v>
      </c>
      <c r="F1800">
        <v>40700</v>
      </c>
      <c r="G1800" t="s">
        <v>911</v>
      </c>
      <c r="I1800" t="s">
        <v>125</v>
      </c>
      <c r="J1800">
        <v>2026</v>
      </c>
      <c r="K1800">
        <v>7</v>
      </c>
      <c r="L1800" t="s">
        <v>94</v>
      </c>
      <c r="M1800">
        <v>326</v>
      </c>
      <c r="N1800">
        <v>1</v>
      </c>
      <c r="O1800">
        <v>326</v>
      </c>
      <c r="P1800" t="s">
        <v>831</v>
      </c>
      <c r="Q1800">
        <v>1</v>
      </c>
    </row>
    <row r="1801" spans="1:17" x14ac:dyDescent="0.25">
      <c r="A1801" t="s">
        <v>1005</v>
      </c>
      <c r="B1801" t="s">
        <v>197</v>
      </c>
      <c r="C1801" t="s">
        <v>133</v>
      </c>
      <c r="D1801" t="s">
        <v>832</v>
      </c>
      <c r="E1801" t="s">
        <v>104</v>
      </c>
      <c r="F1801">
        <v>40700</v>
      </c>
      <c r="G1801" t="s">
        <v>911</v>
      </c>
      <c r="I1801" t="s">
        <v>118</v>
      </c>
      <c r="J1801">
        <v>2026</v>
      </c>
      <c r="K1801">
        <v>7</v>
      </c>
      <c r="L1801" t="s">
        <v>94</v>
      </c>
      <c r="M1801">
        <v>81</v>
      </c>
      <c r="N1801">
        <v>1</v>
      </c>
      <c r="O1801">
        <v>81</v>
      </c>
      <c r="P1801" t="s">
        <v>831</v>
      </c>
      <c r="Q1801">
        <v>0</v>
      </c>
    </row>
    <row r="1802" spans="1:17" x14ac:dyDescent="0.25">
      <c r="A1802" t="s">
        <v>1005</v>
      </c>
      <c r="B1802" t="s">
        <v>197</v>
      </c>
      <c r="C1802" t="s">
        <v>133</v>
      </c>
      <c r="D1802" t="s">
        <v>832</v>
      </c>
      <c r="E1802" t="s">
        <v>104</v>
      </c>
      <c r="F1802">
        <v>40700</v>
      </c>
      <c r="G1802" t="s">
        <v>911</v>
      </c>
      <c r="I1802" t="s">
        <v>120</v>
      </c>
      <c r="J1802">
        <v>2026</v>
      </c>
      <c r="K1802">
        <v>7</v>
      </c>
      <c r="L1802" t="s">
        <v>94</v>
      </c>
      <c r="M1802">
        <v>135</v>
      </c>
      <c r="N1802">
        <v>1</v>
      </c>
      <c r="O1802">
        <v>135</v>
      </c>
      <c r="P1802" t="s">
        <v>831</v>
      </c>
      <c r="Q1802">
        <v>0</v>
      </c>
    </row>
    <row r="1803" spans="1:17" x14ac:dyDescent="0.25">
      <c r="A1803" t="s">
        <v>1005</v>
      </c>
      <c r="B1803" t="s">
        <v>197</v>
      </c>
      <c r="C1803" t="s">
        <v>133</v>
      </c>
      <c r="D1803" t="s">
        <v>832</v>
      </c>
      <c r="E1803" t="s">
        <v>105</v>
      </c>
      <c r="F1803">
        <v>40700</v>
      </c>
      <c r="G1803" t="s">
        <v>911</v>
      </c>
      <c r="I1803" t="s">
        <v>111</v>
      </c>
      <c r="J1803">
        <v>2026</v>
      </c>
      <c r="K1803">
        <v>7</v>
      </c>
      <c r="L1803" t="s">
        <v>94</v>
      </c>
      <c r="M1803">
        <v>116</v>
      </c>
      <c r="N1803">
        <v>1</v>
      </c>
      <c r="O1803">
        <v>116</v>
      </c>
      <c r="P1803" t="s">
        <v>831</v>
      </c>
      <c r="Q1803">
        <v>0</v>
      </c>
    </row>
    <row r="1804" spans="1:17" x14ac:dyDescent="0.25">
      <c r="A1804" t="s">
        <v>1005</v>
      </c>
      <c r="B1804" t="s">
        <v>703</v>
      </c>
      <c r="C1804" t="s">
        <v>133</v>
      </c>
      <c r="D1804" t="s">
        <v>832</v>
      </c>
      <c r="E1804" t="s">
        <v>104</v>
      </c>
      <c r="F1804">
        <v>40700</v>
      </c>
      <c r="G1804" t="s">
        <v>911</v>
      </c>
      <c r="I1804" t="s">
        <v>118</v>
      </c>
      <c r="J1804">
        <v>2026</v>
      </c>
      <c r="K1804">
        <v>7</v>
      </c>
      <c r="L1804" t="s">
        <v>94</v>
      </c>
      <c r="M1804">
        <v>135</v>
      </c>
      <c r="N1804">
        <v>1</v>
      </c>
      <c r="O1804">
        <v>135</v>
      </c>
      <c r="P1804" t="s">
        <v>831</v>
      </c>
      <c r="Q1804">
        <v>0</v>
      </c>
    </row>
    <row r="1805" spans="1:17" x14ac:dyDescent="0.25">
      <c r="A1805" t="s">
        <v>1005</v>
      </c>
      <c r="B1805" t="s">
        <v>703</v>
      </c>
      <c r="C1805" t="s">
        <v>133</v>
      </c>
      <c r="D1805" t="s">
        <v>832</v>
      </c>
      <c r="E1805" t="s">
        <v>104</v>
      </c>
      <c r="F1805">
        <v>40700</v>
      </c>
      <c r="G1805" t="s">
        <v>911</v>
      </c>
      <c r="I1805" t="s">
        <v>120</v>
      </c>
      <c r="J1805">
        <v>2026</v>
      </c>
      <c r="K1805">
        <v>7</v>
      </c>
      <c r="L1805" t="s">
        <v>94</v>
      </c>
      <c r="M1805">
        <v>135</v>
      </c>
      <c r="N1805">
        <v>1</v>
      </c>
      <c r="O1805">
        <v>135</v>
      </c>
      <c r="P1805" t="s">
        <v>831</v>
      </c>
      <c r="Q1805">
        <v>0</v>
      </c>
    </row>
    <row r="1806" spans="1:17" x14ac:dyDescent="0.25">
      <c r="A1806" t="s">
        <v>1005</v>
      </c>
      <c r="B1806" t="s">
        <v>703</v>
      </c>
      <c r="C1806" t="s">
        <v>133</v>
      </c>
      <c r="D1806" t="s">
        <v>832</v>
      </c>
      <c r="E1806" t="s">
        <v>105</v>
      </c>
      <c r="F1806">
        <v>40700</v>
      </c>
      <c r="G1806" t="s">
        <v>911</v>
      </c>
      <c r="I1806" t="s">
        <v>111</v>
      </c>
      <c r="J1806">
        <v>2026</v>
      </c>
      <c r="K1806">
        <v>7</v>
      </c>
      <c r="L1806" t="s">
        <v>94</v>
      </c>
      <c r="M1806">
        <v>116</v>
      </c>
      <c r="N1806">
        <v>1</v>
      </c>
      <c r="O1806">
        <v>116</v>
      </c>
      <c r="P1806" t="s">
        <v>831</v>
      </c>
      <c r="Q1806">
        <v>0</v>
      </c>
    </row>
    <row r="1807" spans="1:17" x14ac:dyDescent="0.25">
      <c r="A1807" t="s">
        <v>1005</v>
      </c>
      <c r="B1807" t="s">
        <v>199</v>
      </c>
      <c r="C1807" t="s">
        <v>133</v>
      </c>
      <c r="D1807" t="s">
        <v>832</v>
      </c>
      <c r="E1807" t="s">
        <v>102</v>
      </c>
      <c r="F1807">
        <v>40700</v>
      </c>
      <c r="G1807" t="s">
        <v>911</v>
      </c>
      <c r="I1807" t="s">
        <v>125</v>
      </c>
      <c r="J1807">
        <v>2026</v>
      </c>
      <c r="K1807">
        <v>7</v>
      </c>
      <c r="L1807" t="s">
        <v>94</v>
      </c>
      <c r="M1807">
        <v>307</v>
      </c>
      <c r="N1807">
        <v>1</v>
      </c>
      <c r="O1807">
        <v>307</v>
      </c>
      <c r="P1807" t="s">
        <v>831</v>
      </c>
      <c r="Q1807">
        <v>1</v>
      </c>
    </row>
    <row r="1808" spans="1:17" x14ac:dyDescent="0.25">
      <c r="A1808" t="s">
        <v>1005</v>
      </c>
      <c r="B1808" t="s">
        <v>199</v>
      </c>
      <c r="C1808" t="s">
        <v>133</v>
      </c>
      <c r="D1808" t="s">
        <v>832</v>
      </c>
      <c r="E1808" t="s">
        <v>104</v>
      </c>
      <c r="F1808">
        <v>40700</v>
      </c>
      <c r="G1808" t="s">
        <v>911</v>
      </c>
      <c r="I1808" t="s">
        <v>118</v>
      </c>
      <c r="J1808">
        <v>2026</v>
      </c>
      <c r="K1808">
        <v>7</v>
      </c>
      <c r="L1808" t="s">
        <v>94</v>
      </c>
      <c r="M1808">
        <v>81</v>
      </c>
      <c r="N1808">
        <v>1</v>
      </c>
      <c r="O1808">
        <v>81</v>
      </c>
      <c r="P1808" t="s">
        <v>831</v>
      </c>
      <c r="Q1808">
        <v>0</v>
      </c>
    </row>
    <row r="1809" spans="1:17" x14ac:dyDescent="0.25">
      <c r="A1809" t="s">
        <v>1005</v>
      </c>
      <c r="B1809" t="s">
        <v>199</v>
      </c>
      <c r="C1809" t="s">
        <v>133</v>
      </c>
      <c r="D1809" t="s">
        <v>832</v>
      </c>
      <c r="E1809" t="s">
        <v>104</v>
      </c>
      <c r="F1809">
        <v>40700</v>
      </c>
      <c r="G1809" t="s">
        <v>911</v>
      </c>
      <c r="I1809" t="s">
        <v>120</v>
      </c>
      <c r="J1809">
        <v>2026</v>
      </c>
      <c r="K1809">
        <v>7</v>
      </c>
      <c r="L1809" t="s">
        <v>94</v>
      </c>
      <c r="M1809">
        <v>135</v>
      </c>
      <c r="N1809">
        <v>1</v>
      </c>
      <c r="O1809">
        <v>135</v>
      </c>
      <c r="P1809" t="s">
        <v>831</v>
      </c>
      <c r="Q1809">
        <v>0</v>
      </c>
    </row>
    <row r="1810" spans="1:17" x14ac:dyDescent="0.25">
      <c r="A1810" t="s">
        <v>1005</v>
      </c>
      <c r="B1810" t="s">
        <v>199</v>
      </c>
      <c r="C1810" t="s">
        <v>133</v>
      </c>
      <c r="D1810" t="s">
        <v>832</v>
      </c>
      <c r="E1810" t="s">
        <v>105</v>
      </c>
      <c r="F1810">
        <v>40700</v>
      </c>
      <c r="G1810" t="s">
        <v>911</v>
      </c>
      <c r="I1810" t="s">
        <v>111</v>
      </c>
      <c r="J1810">
        <v>2026</v>
      </c>
      <c r="K1810">
        <v>7</v>
      </c>
      <c r="L1810" t="s">
        <v>94</v>
      </c>
      <c r="M1810">
        <v>116</v>
      </c>
      <c r="N1810">
        <v>1</v>
      </c>
      <c r="O1810">
        <v>116</v>
      </c>
      <c r="P1810" t="s">
        <v>831</v>
      </c>
      <c r="Q1810">
        <v>0</v>
      </c>
    </row>
    <row r="1811" spans="1:17" x14ac:dyDescent="0.25">
      <c r="A1811" t="s">
        <v>1005</v>
      </c>
      <c r="B1811" t="s">
        <v>200</v>
      </c>
      <c r="C1811" t="s">
        <v>133</v>
      </c>
      <c r="D1811" t="s">
        <v>832</v>
      </c>
      <c r="E1811" t="s">
        <v>105</v>
      </c>
      <c r="F1811">
        <v>40700</v>
      </c>
      <c r="G1811" t="s">
        <v>911</v>
      </c>
      <c r="I1811" t="s">
        <v>111</v>
      </c>
      <c r="J1811">
        <v>2026</v>
      </c>
      <c r="K1811">
        <v>7</v>
      </c>
      <c r="L1811" t="s">
        <v>94</v>
      </c>
      <c r="M1811">
        <v>116</v>
      </c>
      <c r="N1811">
        <v>1</v>
      </c>
      <c r="O1811">
        <v>116</v>
      </c>
      <c r="P1811" t="s">
        <v>831</v>
      </c>
      <c r="Q1811">
        <v>0</v>
      </c>
    </row>
    <row r="1812" spans="1:17" x14ac:dyDescent="0.25">
      <c r="A1812" t="s">
        <v>1005</v>
      </c>
      <c r="B1812" t="s">
        <v>201</v>
      </c>
      <c r="C1812" t="s">
        <v>133</v>
      </c>
      <c r="D1812" t="s">
        <v>832</v>
      </c>
      <c r="E1812" t="s">
        <v>105</v>
      </c>
      <c r="F1812">
        <v>40700</v>
      </c>
      <c r="G1812" t="s">
        <v>911</v>
      </c>
      <c r="I1812" t="s">
        <v>121</v>
      </c>
      <c r="J1812">
        <v>2026</v>
      </c>
      <c r="K1812">
        <v>7</v>
      </c>
      <c r="L1812" t="s">
        <v>94</v>
      </c>
      <c r="M1812">
        <v>116</v>
      </c>
      <c r="N1812">
        <v>1</v>
      </c>
      <c r="O1812">
        <v>116</v>
      </c>
      <c r="P1812" t="s">
        <v>831</v>
      </c>
      <c r="Q1812">
        <v>0</v>
      </c>
    </row>
    <row r="1813" spans="1:17" x14ac:dyDescent="0.25">
      <c r="A1813" t="s">
        <v>1005</v>
      </c>
      <c r="B1813" t="s">
        <v>201</v>
      </c>
      <c r="C1813" t="s">
        <v>133</v>
      </c>
      <c r="D1813" t="s">
        <v>832</v>
      </c>
      <c r="E1813" t="s">
        <v>102</v>
      </c>
      <c r="F1813">
        <v>40700</v>
      </c>
      <c r="G1813" t="s">
        <v>911</v>
      </c>
      <c r="I1813" t="s">
        <v>125</v>
      </c>
      <c r="J1813">
        <v>2026</v>
      </c>
      <c r="K1813">
        <v>7</v>
      </c>
      <c r="L1813" t="s">
        <v>94</v>
      </c>
      <c r="M1813">
        <v>345</v>
      </c>
      <c r="N1813">
        <v>1</v>
      </c>
      <c r="O1813">
        <v>345</v>
      </c>
      <c r="P1813" t="s">
        <v>831</v>
      </c>
      <c r="Q1813">
        <v>1</v>
      </c>
    </row>
    <row r="1814" spans="1:17" x14ac:dyDescent="0.25">
      <c r="A1814" t="s">
        <v>1005</v>
      </c>
      <c r="B1814" t="s">
        <v>201</v>
      </c>
      <c r="C1814" t="s">
        <v>133</v>
      </c>
      <c r="D1814" t="s">
        <v>832</v>
      </c>
      <c r="E1814" t="s">
        <v>104</v>
      </c>
      <c r="F1814">
        <v>40700</v>
      </c>
      <c r="G1814" t="s">
        <v>911</v>
      </c>
      <c r="I1814" t="s">
        <v>118</v>
      </c>
      <c r="J1814">
        <v>2026</v>
      </c>
      <c r="K1814">
        <v>7</v>
      </c>
      <c r="L1814" t="s">
        <v>94</v>
      </c>
      <c r="M1814">
        <v>81</v>
      </c>
      <c r="N1814">
        <v>1</v>
      </c>
      <c r="O1814">
        <v>81</v>
      </c>
      <c r="P1814" t="s">
        <v>831</v>
      </c>
      <c r="Q1814">
        <v>0</v>
      </c>
    </row>
    <row r="1815" spans="1:17" x14ac:dyDescent="0.25">
      <c r="A1815" t="s">
        <v>1005</v>
      </c>
      <c r="B1815" t="s">
        <v>201</v>
      </c>
      <c r="C1815" t="s">
        <v>133</v>
      </c>
      <c r="D1815" t="s">
        <v>832</v>
      </c>
      <c r="E1815" t="s">
        <v>104</v>
      </c>
      <c r="F1815">
        <v>40700</v>
      </c>
      <c r="G1815" t="s">
        <v>911</v>
      </c>
      <c r="I1815" t="s">
        <v>120</v>
      </c>
      <c r="J1815">
        <v>2026</v>
      </c>
      <c r="K1815">
        <v>7</v>
      </c>
      <c r="L1815" t="s">
        <v>94</v>
      </c>
      <c r="M1815">
        <v>135</v>
      </c>
      <c r="N1815">
        <v>1</v>
      </c>
      <c r="O1815">
        <v>135</v>
      </c>
      <c r="P1815" t="s">
        <v>831</v>
      </c>
      <c r="Q1815">
        <v>0</v>
      </c>
    </row>
    <row r="1816" spans="1:17" x14ac:dyDescent="0.25">
      <c r="A1816" t="s">
        <v>1005</v>
      </c>
      <c r="B1816" t="s">
        <v>201</v>
      </c>
      <c r="C1816" t="s">
        <v>133</v>
      </c>
      <c r="D1816" t="s">
        <v>832</v>
      </c>
      <c r="E1816" t="s">
        <v>105</v>
      </c>
      <c r="F1816">
        <v>40700</v>
      </c>
      <c r="G1816" t="s">
        <v>911</v>
      </c>
      <c r="I1816" t="s">
        <v>111</v>
      </c>
      <c r="J1816">
        <v>2026</v>
      </c>
      <c r="K1816">
        <v>7</v>
      </c>
      <c r="L1816" t="s">
        <v>94</v>
      </c>
      <c r="M1816">
        <v>116</v>
      </c>
      <c r="N1816">
        <v>1</v>
      </c>
      <c r="O1816">
        <v>116</v>
      </c>
      <c r="P1816" t="s">
        <v>831</v>
      </c>
      <c r="Q1816">
        <v>0</v>
      </c>
    </row>
    <row r="1817" spans="1:17" x14ac:dyDescent="0.25">
      <c r="A1817" t="s">
        <v>1005</v>
      </c>
      <c r="B1817" t="s">
        <v>204</v>
      </c>
      <c r="C1817" t="s">
        <v>133</v>
      </c>
      <c r="D1817" t="s">
        <v>832</v>
      </c>
      <c r="E1817" t="s">
        <v>102</v>
      </c>
      <c r="F1817">
        <v>40700</v>
      </c>
      <c r="G1817" t="s">
        <v>911</v>
      </c>
      <c r="I1817" t="s">
        <v>125</v>
      </c>
      <c r="J1817">
        <v>2026</v>
      </c>
      <c r="K1817">
        <v>7</v>
      </c>
      <c r="L1817" t="s">
        <v>94</v>
      </c>
      <c r="M1817">
        <v>345</v>
      </c>
      <c r="N1817">
        <v>1</v>
      </c>
      <c r="O1817">
        <v>345</v>
      </c>
      <c r="P1817" t="s">
        <v>831</v>
      </c>
      <c r="Q1817">
        <v>1</v>
      </c>
    </row>
    <row r="1818" spans="1:17" x14ac:dyDescent="0.25">
      <c r="A1818" t="s">
        <v>1005</v>
      </c>
      <c r="B1818" t="s">
        <v>204</v>
      </c>
      <c r="C1818" t="s">
        <v>133</v>
      </c>
      <c r="D1818" t="s">
        <v>832</v>
      </c>
      <c r="E1818" t="s">
        <v>105</v>
      </c>
      <c r="F1818">
        <v>40700</v>
      </c>
      <c r="G1818" t="s">
        <v>911</v>
      </c>
      <c r="I1818" t="s">
        <v>111</v>
      </c>
      <c r="J1818">
        <v>2026</v>
      </c>
      <c r="K1818">
        <v>7</v>
      </c>
      <c r="L1818" t="s">
        <v>94</v>
      </c>
      <c r="M1818">
        <v>116</v>
      </c>
      <c r="N1818">
        <v>1</v>
      </c>
      <c r="O1818">
        <v>116</v>
      </c>
      <c r="P1818" t="s">
        <v>831</v>
      </c>
      <c r="Q1818">
        <v>0</v>
      </c>
    </row>
    <row r="1819" spans="1:17" x14ac:dyDescent="0.25">
      <c r="A1819" t="s">
        <v>1005</v>
      </c>
      <c r="B1819" t="s">
        <v>705</v>
      </c>
      <c r="C1819" t="s">
        <v>133</v>
      </c>
      <c r="D1819" t="s">
        <v>832</v>
      </c>
      <c r="E1819" t="s">
        <v>93</v>
      </c>
      <c r="F1819">
        <v>40700</v>
      </c>
      <c r="G1819" t="s">
        <v>911</v>
      </c>
      <c r="I1819" t="s">
        <v>167</v>
      </c>
      <c r="J1819">
        <v>2026</v>
      </c>
      <c r="K1819">
        <v>7</v>
      </c>
      <c r="L1819" t="s">
        <v>94</v>
      </c>
      <c r="M1819">
        <v>251</v>
      </c>
      <c r="N1819">
        <v>1</v>
      </c>
      <c r="O1819">
        <v>251</v>
      </c>
      <c r="P1819" t="s">
        <v>831</v>
      </c>
      <c r="Q1819">
        <v>0</v>
      </c>
    </row>
    <row r="1820" spans="1:17" x14ac:dyDescent="0.25">
      <c r="A1820" t="s">
        <v>1005</v>
      </c>
      <c r="B1820" t="s">
        <v>705</v>
      </c>
      <c r="C1820" t="s">
        <v>133</v>
      </c>
      <c r="D1820" t="s">
        <v>832</v>
      </c>
      <c r="E1820" t="s">
        <v>105</v>
      </c>
      <c r="F1820">
        <v>40700</v>
      </c>
      <c r="G1820" t="s">
        <v>911</v>
      </c>
      <c r="I1820" t="s">
        <v>121</v>
      </c>
      <c r="J1820">
        <v>2026</v>
      </c>
      <c r="K1820">
        <v>7</v>
      </c>
      <c r="L1820" t="s">
        <v>94</v>
      </c>
      <c r="M1820">
        <v>116</v>
      </c>
      <c r="N1820">
        <v>1</v>
      </c>
      <c r="O1820">
        <v>116</v>
      </c>
      <c r="P1820" t="s">
        <v>831</v>
      </c>
      <c r="Q1820">
        <v>0</v>
      </c>
    </row>
    <row r="1821" spans="1:17" x14ac:dyDescent="0.25">
      <c r="A1821" t="s">
        <v>1005</v>
      </c>
      <c r="B1821" t="s">
        <v>705</v>
      </c>
      <c r="C1821" t="s">
        <v>133</v>
      </c>
      <c r="D1821" t="s">
        <v>832</v>
      </c>
      <c r="E1821" t="s">
        <v>102</v>
      </c>
      <c r="F1821">
        <v>40700</v>
      </c>
      <c r="G1821" t="s">
        <v>911</v>
      </c>
      <c r="I1821" t="s">
        <v>125</v>
      </c>
      <c r="J1821">
        <v>2026</v>
      </c>
      <c r="K1821">
        <v>7</v>
      </c>
      <c r="L1821" t="s">
        <v>94</v>
      </c>
      <c r="M1821">
        <v>307</v>
      </c>
      <c r="N1821">
        <v>1</v>
      </c>
      <c r="O1821">
        <v>307</v>
      </c>
      <c r="P1821" t="s">
        <v>831</v>
      </c>
      <c r="Q1821">
        <v>1</v>
      </c>
    </row>
    <row r="1822" spans="1:17" x14ac:dyDescent="0.25">
      <c r="A1822" t="s">
        <v>1005</v>
      </c>
      <c r="B1822" t="s">
        <v>705</v>
      </c>
      <c r="C1822" t="s">
        <v>133</v>
      </c>
      <c r="D1822" t="s">
        <v>832</v>
      </c>
      <c r="E1822" t="s">
        <v>104</v>
      </c>
      <c r="F1822">
        <v>40700</v>
      </c>
      <c r="G1822" t="s">
        <v>911</v>
      </c>
      <c r="I1822" t="s">
        <v>118</v>
      </c>
      <c r="J1822">
        <v>2026</v>
      </c>
      <c r="K1822">
        <v>7</v>
      </c>
      <c r="L1822" t="s">
        <v>94</v>
      </c>
      <c r="M1822">
        <v>81</v>
      </c>
      <c r="N1822">
        <v>1</v>
      </c>
      <c r="O1822">
        <v>81</v>
      </c>
      <c r="P1822" t="s">
        <v>831</v>
      </c>
      <c r="Q1822">
        <v>0</v>
      </c>
    </row>
    <row r="1823" spans="1:17" x14ac:dyDescent="0.25">
      <c r="A1823" t="s">
        <v>1005</v>
      </c>
      <c r="B1823" t="s">
        <v>705</v>
      </c>
      <c r="C1823" t="s">
        <v>133</v>
      </c>
      <c r="D1823" t="s">
        <v>832</v>
      </c>
      <c r="E1823" t="s">
        <v>104</v>
      </c>
      <c r="F1823">
        <v>40700</v>
      </c>
      <c r="G1823" t="s">
        <v>911</v>
      </c>
      <c r="I1823" t="s">
        <v>120</v>
      </c>
      <c r="J1823">
        <v>2026</v>
      </c>
      <c r="K1823">
        <v>7</v>
      </c>
      <c r="L1823" t="s">
        <v>94</v>
      </c>
      <c r="M1823">
        <v>135</v>
      </c>
      <c r="N1823">
        <v>1</v>
      </c>
      <c r="O1823">
        <v>135</v>
      </c>
      <c r="P1823" t="s">
        <v>831</v>
      </c>
      <c r="Q1823">
        <v>0</v>
      </c>
    </row>
    <row r="1824" spans="1:17" x14ac:dyDescent="0.25">
      <c r="A1824" t="s">
        <v>1005</v>
      </c>
      <c r="B1824" t="s">
        <v>705</v>
      </c>
      <c r="C1824" t="s">
        <v>133</v>
      </c>
      <c r="D1824" t="s">
        <v>832</v>
      </c>
      <c r="E1824" t="s">
        <v>105</v>
      </c>
      <c r="F1824">
        <v>40700</v>
      </c>
      <c r="G1824" t="s">
        <v>911</v>
      </c>
      <c r="I1824" t="s">
        <v>111</v>
      </c>
      <c r="J1824">
        <v>2026</v>
      </c>
      <c r="K1824">
        <v>7</v>
      </c>
      <c r="L1824" t="s">
        <v>94</v>
      </c>
      <c r="M1824">
        <v>232</v>
      </c>
      <c r="N1824">
        <v>1</v>
      </c>
      <c r="O1824">
        <v>232</v>
      </c>
      <c r="P1824" t="s">
        <v>831</v>
      </c>
      <c r="Q1824">
        <v>0</v>
      </c>
    </row>
    <row r="1825" spans="1:17" x14ac:dyDescent="0.25">
      <c r="A1825" t="s">
        <v>1005</v>
      </c>
      <c r="B1825" t="s">
        <v>205</v>
      </c>
      <c r="C1825" t="s">
        <v>133</v>
      </c>
      <c r="D1825" t="s">
        <v>832</v>
      </c>
      <c r="E1825" t="s">
        <v>105</v>
      </c>
      <c r="F1825">
        <v>40700</v>
      </c>
      <c r="G1825" t="s">
        <v>911</v>
      </c>
      <c r="I1825" t="s">
        <v>121</v>
      </c>
      <c r="J1825">
        <v>2026</v>
      </c>
      <c r="K1825">
        <v>7</v>
      </c>
      <c r="L1825" t="s">
        <v>94</v>
      </c>
      <c r="M1825">
        <v>116</v>
      </c>
      <c r="N1825">
        <v>1</v>
      </c>
      <c r="O1825">
        <v>116</v>
      </c>
      <c r="P1825" t="s">
        <v>831</v>
      </c>
      <c r="Q1825">
        <v>0</v>
      </c>
    </row>
    <row r="1826" spans="1:17" x14ac:dyDescent="0.25">
      <c r="A1826" t="s">
        <v>1005</v>
      </c>
      <c r="B1826" t="s">
        <v>205</v>
      </c>
      <c r="C1826" t="s">
        <v>133</v>
      </c>
      <c r="D1826" t="s">
        <v>832</v>
      </c>
      <c r="E1826" t="s">
        <v>102</v>
      </c>
      <c r="F1826">
        <v>40700</v>
      </c>
      <c r="G1826" t="s">
        <v>911</v>
      </c>
      <c r="I1826" t="s">
        <v>125</v>
      </c>
      <c r="J1826">
        <v>2026</v>
      </c>
      <c r="K1826">
        <v>7</v>
      </c>
      <c r="L1826" t="s">
        <v>94</v>
      </c>
      <c r="M1826">
        <v>307</v>
      </c>
      <c r="N1826">
        <v>1</v>
      </c>
      <c r="O1826">
        <v>307</v>
      </c>
      <c r="P1826" t="s">
        <v>831</v>
      </c>
      <c r="Q1826">
        <v>1</v>
      </c>
    </row>
    <row r="1827" spans="1:17" x14ac:dyDescent="0.25">
      <c r="A1827" t="s">
        <v>1005</v>
      </c>
      <c r="B1827" t="s">
        <v>205</v>
      </c>
      <c r="C1827" t="s">
        <v>133</v>
      </c>
      <c r="D1827" t="s">
        <v>832</v>
      </c>
      <c r="E1827" t="s">
        <v>105</v>
      </c>
      <c r="F1827">
        <v>40700</v>
      </c>
      <c r="G1827" t="s">
        <v>911</v>
      </c>
      <c r="I1827" t="s">
        <v>111</v>
      </c>
      <c r="J1827">
        <v>2026</v>
      </c>
      <c r="K1827">
        <v>7</v>
      </c>
      <c r="L1827" t="s">
        <v>94</v>
      </c>
      <c r="M1827">
        <v>116</v>
      </c>
      <c r="N1827">
        <v>1</v>
      </c>
      <c r="O1827">
        <v>116</v>
      </c>
      <c r="P1827" t="s">
        <v>831</v>
      </c>
      <c r="Q1827">
        <v>0</v>
      </c>
    </row>
    <row r="1828" spans="1:17" x14ac:dyDescent="0.25">
      <c r="A1828" t="s">
        <v>1005</v>
      </c>
      <c r="B1828" t="s">
        <v>889</v>
      </c>
      <c r="C1828" t="s">
        <v>133</v>
      </c>
      <c r="D1828" t="s">
        <v>832</v>
      </c>
      <c r="E1828" t="s">
        <v>104</v>
      </c>
      <c r="F1828">
        <v>40700</v>
      </c>
      <c r="G1828" t="s">
        <v>911</v>
      </c>
      <c r="I1828" t="s">
        <v>118</v>
      </c>
      <c r="J1828">
        <v>2026</v>
      </c>
      <c r="K1828">
        <v>7</v>
      </c>
      <c r="L1828" t="s">
        <v>94</v>
      </c>
      <c r="M1828">
        <v>81</v>
      </c>
      <c r="N1828">
        <v>1</v>
      </c>
      <c r="O1828">
        <v>81</v>
      </c>
      <c r="P1828" t="s">
        <v>831</v>
      </c>
      <c r="Q1828">
        <v>0</v>
      </c>
    </row>
    <row r="1829" spans="1:17" x14ac:dyDescent="0.25">
      <c r="A1829" t="s">
        <v>1005</v>
      </c>
      <c r="B1829" t="s">
        <v>889</v>
      </c>
      <c r="C1829" t="s">
        <v>133</v>
      </c>
      <c r="D1829" t="s">
        <v>832</v>
      </c>
      <c r="E1829" t="s">
        <v>104</v>
      </c>
      <c r="F1829">
        <v>40700</v>
      </c>
      <c r="G1829" t="s">
        <v>911</v>
      </c>
      <c r="I1829" t="s">
        <v>120</v>
      </c>
      <c r="J1829">
        <v>2026</v>
      </c>
      <c r="K1829">
        <v>7</v>
      </c>
      <c r="L1829" t="s">
        <v>94</v>
      </c>
      <c r="M1829">
        <v>135</v>
      </c>
      <c r="N1829">
        <v>1</v>
      </c>
      <c r="O1829">
        <v>135</v>
      </c>
      <c r="P1829" t="s">
        <v>831</v>
      </c>
      <c r="Q1829">
        <v>0</v>
      </c>
    </row>
    <row r="1830" spans="1:17" x14ac:dyDescent="0.25">
      <c r="A1830" t="s">
        <v>1005</v>
      </c>
      <c r="B1830" t="s">
        <v>889</v>
      </c>
      <c r="C1830" t="s">
        <v>133</v>
      </c>
      <c r="D1830" t="s">
        <v>832</v>
      </c>
      <c r="E1830" t="s">
        <v>105</v>
      </c>
      <c r="F1830">
        <v>40700</v>
      </c>
      <c r="G1830" t="s">
        <v>911</v>
      </c>
      <c r="I1830" t="s">
        <v>111</v>
      </c>
      <c r="J1830">
        <v>2026</v>
      </c>
      <c r="K1830">
        <v>7</v>
      </c>
      <c r="L1830" t="s">
        <v>94</v>
      </c>
      <c r="M1830">
        <v>116</v>
      </c>
      <c r="N1830">
        <v>1</v>
      </c>
      <c r="O1830">
        <v>116</v>
      </c>
      <c r="P1830" t="s">
        <v>831</v>
      </c>
      <c r="Q1830">
        <v>0</v>
      </c>
    </row>
    <row r="1831" spans="1:17" x14ac:dyDescent="0.25">
      <c r="A1831" t="s">
        <v>1005</v>
      </c>
      <c r="B1831" t="s">
        <v>209</v>
      </c>
      <c r="C1831" t="s">
        <v>133</v>
      </c>
      <c r="D1831" t="s">
        <v>832</v>
      </c>
      <c r="E1831" t="s">
        <v>105</v>
      </c>
      <c r="F1831">
        <v>40700</v>
      </c>
      <c r="G1831" t="s">
        <v>911</v>
      </c>
      <c r="I1831" t="s">
        <v>109</v>
      </c>
      <c r="J1831">
        <v>2026</v>
      </c>
      <c r="K1831">
        <v>7</v>
      </c>
      <c r="L1831" t="s">
        <v>94</v>
      </c>
      <c r="M1831">
        <v>191</v>
      </c>
      <c r="N1831">
        <v>1</v>
      </c>
      <c r="O1831">
        <v>191</v>
      </c>
      <c r="P1831" t="s">
        <v>831</v>
      </c>
      <c r="Q1831">
        <v>0</v>
      </c>
    </row>
    <row r="1832" spans="1:17" x14ac:dyDescent="0.25">
      <c r="A1832" t="s">
        <v>1005</v>
      </c>
      <c r="B1832" t="s">
        <v>210</v>
      </c>
      <c r="C1832" t="s">
        <v>133</v>
      </c>
      <c r="D1832" t="s">
        <v>832</v>
      </c>
      <c r="E1832" t="s">
        <v>102</v>
      </c>
      <c r="F1832">
        <v>40700</v>
      </c>
      <c r="G1832" t="s">
        <v>911</v>
      </c>
      <c r="I1832" t="s">
        <v>186</v>
      </c>
      <c r="J1832">
        <v>2026</v>
      </c>
      <c r="K1832">
        <v>7</v>
      </c>
      <c r="L1832" t="s">
        <v>94</v>
      </c>
      <c r="M1832">
        <v>307</v>
      </c>
      <c r="N1832">
        <v>1</v>
      </c>
      <c r="O1832">
        <v>307</v>
      </c>
      <c r="P1832" t="s">
        <v>831</v>
      </c>
      <c r="Q1832">
        <v>1</v>
      </c>
    </row>
    <row r="1833" spans="1:17" x14ac:dyDescent="0.25">
      <c r="A1833" t="s">
        <v>1005</v>
      </c>
      <c r="B1833" t="s">
        <v>210</v>
      </c>
      <c r="C1833" t="s">
        <v>133</v>
      </c>
      <c r="D1833" t="s">
        <v>832</v>
      </c>
      <c r="E1833" t="s">
        <v>93</v>
      </c>
      <c r="F1833">
        <v>40700</v>
      </c>
      <c r="G1833" t="s">
        <v>911</v>
      </c>
      <c r="I1833" t="s">
        <v>167</v>
      </c>
      <c r="J1833">
        <v>2026</v>
      </c>
      <c r="K1833">
        <v>7</v>
      </c>
      <c r="L1833" t="s">
        <v>94</v>
      </c>
      <c r="M1833">
        <v>126</v>
      </c>
      <c r="N1833">
        <v>1</v>
      </c>
      <c r="O1833">
        <v>126</v>
      </c>
      <c r="P1833" t="s">
        <v>831</v>
      </c>
      <c r="Q1833">
        <v>0</v>
      </c>
    </row>
    <row r="1834" spans="1:17" x14ac:dyDescent="0.25">
      <c r="A1834" t="s">
        <v>1005</v>
      </c>
      <c r="B1834" t="s">
        <v>210</v>
      </c>
      <c r="C1834" t="s">
        <v>133</v>
      </c>
      <c r="D1834" t="s">
        <v>832</v>
      </c>
      <c r="E1834" t="s">
        <v>105</v>
      </c>
      <c r="F1834">
        <v>40700</v>
      </c>
      <c r="G1834" t="s">
        <v>911</v>
      </c>
      <c r="I1834" t="s">
        <v>121</v>
      </c>
      <c r="J1834">
        <v>2026</v>
      </c>
      <c r="K1834">
        <v>7</v>
      </c>
      <c r="L1834" t="s">
        <v>94</v>
      </c>
      <c r="M1834">
        <v>116</v>
      </c>
      <c r="N1834">
        <v>1</v>
      </c>
      <c r="O1834">
        <v>116</v>
      </c>
      <c r="P1834" t="s">
        <v>831</v>
      </c>
      <c r="Q1834">
        <v>0</v>
      </c>
    </row>
    <row r="1835" spans="1:17" x14ac:dyDescent="0.25">
      <c r="A1835" t="s">
        <v>1005</v>
      </c>
      <c r="B1835" t="s">
        <v>210</v>
      </c>
      <c r="C1835" t="s">
        <v>133</v>
      </c>
      <c r="D1835" t="s">
        <v>832</v>
      </c>
      <c r="E1835" t="s">
        <v>102</v>
      </c>
      <c r="F1835">
        <v>40700</v>
      </c>
      <c r="G1835" t="s">
        <v>911</v>
      </c>
      <c r="I1835" t="s">
        <v>125</v>
      </c>
      <c r="J1835">
        <v>2026</v>
      </c>
      <c r="K1835">
        <v>7</v>
      </c>
      <c r="L1835" t="s">
        <v>94</v>
      </c>
      <c r="M1835">
        <v>114</v>
      </c>
      <c r="N1835">
        <v>1</v>
      </c>
      <c r="O1835">
        <v>114</v>
      </c>
      <c r="P1835" t="s">
        <v>831</v>
      </c>
      <c r="Q1835">
        <v>1</v>
      </c>
    </row>
    <row r="1836" spans="1:17" x14ac:dyDescent="0.25">
      <c r="A1836" t="s">
        <v>1005</v>
      </c>
      <c r="B1836" t="s">
        <v>210</v>
      </c>
      <c r="C1836" t="s">
        <v>133</v>
      </c>
      <c r="D1836" t="s">
        <v>832</v>
      </c>
      <c r="E1836" t="s">
        <v>104</v>
      </c>
      <c r="F1836">
        <v>40700</v>
      </c>
      <c r="G1836" t="s">
        <v>911</v>
      </c>
      <c r="I1836" t="s">
        <v>118</v>
      </c>
      <c r="J1836">
        <v>2026</v>
      </c>
      <c r="K1836">
        <v>7</v>
      </c>
      <c r="L1836" t="s">
        <v>94</v>
      </c>
      <c r="M1836">
        <v>81</v>
      </c>
      <c r="N1836">
        <v>1</v>
      </c>
      <c r="O1836">
        <v>81</v>
      </c>
      <c r="P1836" t="s">
        <v>831</v>
      </c>
      <c r="Q1836">
        <v>0</v>
      </c>
    </row>
    <row r="1837" spans="1:17" x14ac:dyDescent="0.25">
      <c r="A1837" t="s">
        <v>1005</v>
      </c>
      <c r="B1837" t="s">
        <v>210</v>
      </c>
      <c r="C1837" t="s">
        <v>133</v>
      </c>
      <c r="D1837" t="s">
        <v>832</v>
      </c>
      <c r="E1837" t="s">
        <v>104</v>
      </c>
      <c r="F1837">
        <v>40700</v>
      </c>
      <c r="G1837" t="s">
        <v>911</v>
      </c>
      <c r="I1837" t="s">
        <v>120</v>
      </c>
      <c r="J1837">
        <v>2026</v>
      </c>
      <c r="K1837">
        <v>7</v>
      </c>
      <c r="L1837" t="s">
        <v>94</v>
      </c>
      <c r="M1837">
        <v>135</v>
      </c>
      <c r="N1837">
        <v>1</v>
      </c>
      <c r="O1837">
        <v>135</v>
      </c>
      <c r="P1837" t="s">
        <v>831</v>
      </c>
      <c r="Q1837">
        <v>0</v>
      </c>
    </row>
    <row r="1838" spans="1:17" x14ac:dyDescent="0.25">
      <c r="A1838" t="s">
        <v>1005</v>
      </c>
      <c r="B1838" t="s">
        <v>210</v>
      </c>
      <c r="C1838" t="s">
        <v>133</v>
      </c>
      <c r="D1838" t="s">
        <v>832</v>
      </c>
      <c r="E1838" t="s">
        <v>105</v>
      </c>
      <c r="F1838">
        <v>40700</v>
      </c>
      <c r="G1838" t="s">
        <v>911</v>
      </c>
      <c r="I1838" t="s">
        <v>111</v>
      </c>
      <c r="J1838">
        <v>2026</v>
      </c>
      <c r="K1838">
        <v>7</v>
      </c>
      <c r="L1838" t="s">
        <v>94</v>
      </c>
      <c r="M1838">
        <v>116</v>
      </c>
      <c r="N1838">
        <v>1</v>
      </c>
      <c r="O1838">
        <v>116</v>
      </c>
      <c r="P1838" t="s">
        <v>831</v>
      </c>
      <c r="Q1838">
        <v>0</v>
      </c>
    </row>
    <row r="1839" spans="1:17" x14ac:dyDescent="0.25">
      <c r="A1839" t="s">
        <v>1005</v>
      </c>
      <c r="B1839" t="s">
        <v>211</v>
      </c>
      <c r="C1839" t="s">
        <v>133</v>
      </c>
      <c r="D1839" t="s">
        <v>832</v>
      </c>
      <c r="E1839" t="s">
        <v>102</v>
      </c>
      <c r="F1839">
        <v>40700</v>
      </c>
      <c r="G1839" t="s">
        <v>911</v>
      </c>
      <c r="I1839" t="s">
        <v>125</v>
      </c>
      <c r="J1839">
        <v>2026</v>
      </c>
      <c r="K1839">
        <v>7</v>
      </c>
      <c r="L1839" t="s">
        <v>94</v>
      </c>
      <c r="M1839">
        <v>746</v>
      </c>
      <c r="N1839">
        <v>1</v>
      </c>
      <c r="O1839">
        <v>746</v>
      </c>
      <c r="P1839" t="s">
        <v>831</v>
      </c>
      <c r="Q1839">
        <v>1</v>
      </c>
    </row>
    <row r="1840" spans="1:17" x14ac:dyDescent="0.25">
      <c r="A1840" t="s">
        <v>1005</v>
      </c>
      <c r="B1840" t="s">
        <v>211</v>
      </c>
      <c r="C1840" t="s">
        <v>133</v>
      </c>
      <c r="D1840" t="s">
        <v>832</v>
      </c>
      <c r="E1840" t="s">
        <v>104</v>
      </c>
      <c r="F1840">
        <v>40700</v>
      </c>
      <c r="G1840" t="s">
        <v>911</v>
      </c>
      <c r="I1840" t="s">
        <v>118</v>
      </c>
      <c r="J1840">
        <v>2026</v>
      </c>
      <c r="K1840">
        <v>7</v>
      </c>
      <c r="L1840" t="s">
        <v>94</v>
      </c>
      <c r="M1840">
        <v>216</v>
      </c>
      <c r="N1840">
        <v>1</v>
      </c>
      <c r="O1840">
        <v>216</v>
      </c>
      <c r="P1840" t="s">
        <v>831</v>
      </c>
      <c r="Q1840">
        <v>0</v>
      </c>
    </row>
    <row r="1841" spans="1:17" x14ac:dyDescent="0.25">
      <c r="A1841" t="s">
        <v>1005</v>
      </c>
      <c r="B1841" t="s">
        <v>211</v>
      </c>
      <c r="C1841" t="s">
        <v>133</v>
      </c>
      <c r="D1841" t="s">
        <v>832</v>
      </c>
      <c r="E1841" t="s">
        <v>104</v>
      </c>
      <c r="F1841">
        <v>40700</v>
      </c>
      <c r="G1841" t="s">
        <v>911</v>
      </c>
      <c r="I1841" t="s">
        <v>120</v>
      </c>
      <c r="J1841">
        <v>2026</v>
      </c>
      <c r="K1841">
        <v>7</v>
      </c>
      <c r="L1841" t="s">
        <v>94</v>
      </c>
      <c r="M1841">
        <v>270</v>
      </c>
      <c r="N1841">
        <v>1</v>
      </c>
      <c r="O1841">
        <v>270</v>
      </c>
      <c r="P1841" t="s">
        <v>831</v>
      </c>
      <c r="Q1841">
        <v>0</v>
      </c>
    </row>
    <row r="1842" spans="1:17" x14ac:dyDescent="0.25">
      <c r="A1842" t="s">
        <v>1005</v>
      </c>
      <c r="B1842" t="s">
        <v>211</v>
      </c>
      <c r="C1842" t="s">
        <v>133</v>
      </c>
      <c r="D1842" t="s">
        <v>832</v>
      </c>
      <c r="E1842" t="s">
        <v>105</v>
      </c>
      <c r="F1842">
        <v>40700</v>
      </c>
      <c r="G1842" t="s">
        <v>911</v>
      </c>
      <c r="I1842" t="s">
        <v>111</v>
      </c>
      <c r="J1842">
        <v>2026</v>
      </c>
      <c r="K1842">
        <v>7</v>
      </c>
      <c r="L1842" t="s">
        <v>94</v>
      </c>
      <c r="M1842">
        <v>116</v>
      </c>
      <c r="N1842">
        <v>1</v>
      </c>
      <c r="O1842">
        <v>116</v>
      </c>
      <c r="P1842" t="s">
        <v>831</v>
      </c>
      <c r="Q1842">
        <v>0</v>
      </c>
    </row>
    <row r="1843" spans="1:17" x14ac:dyDescent="0.25">
      <c r="A1843" t="s">
        <v>1005</v>
      </c>
      <c r="B1843" t="s">
        <v>212</v>
      </c>
      <c r="C1843" t="s">
        <v>133</v>
      </c>
      <c r="D1843" t="s">
        <v>832</v>
      </c>
      <c r="E1843" t="s">
        <v>105</v>
      </c>
      <c r="F1843">
        <v>40700</v>
      </c>
      <c r="G1843" t="s">
        <v>911</v>
      </c>
      <c r="I1843" t="s">
        <v>121</v>
      </c>
      <c r="J1843">
        <v>2026</v>
      </c>
      <c r="K1843">
        <v>7</v>
      </c>
      <c r="L1843" t="s">
        <v>94</v>
      </c>
      <c r="M1843">
        <v>116</v>
      </c>
      <c r="N1843">
        <v>1</v>
      </c>
      <c r="O1843">
        <v>116</v>
      </c>
      <c r="P1843" t="s">
        <v>831</v>
      </c>
      <c r="Q1843">
        <v>0</v>
      </c>
    </row>
    <row r="1844" spans="1:17" x14ac:dyDescent="0.25">
      <c r="A1844" t="s">
        <v>1005</v>
      </c>
      <c r="B1844" t="s">
        <v>212</v>
      </c>
      <c r="C1844" t="s">
        <v>133</v>
      </c>
      <c r="D1844" t="s">
        <v>832</v>
      </c>
      <c r="E1844" t="s">
        <v>102</v>
      </c>
      <c r="F1844">
        <v>40700</v>
      </c>
      <c r="G1844" t="s">
        <v>911</v>
      </c>
      <c r="I1844" t="s">
        <v>125</v>
      </c>
      <c r="J1844">
        <v>2026</v>
      </c>
      <c r="K1844">
        <v>7</v>
      </c>
      <c r="L1844" t="s">
        <v>94</v>
      </c>
      <c r="M1844">
        <v>326</v>
      </c>
      <c r="N1844">
        <v>1</v>
      </c>
      <c r="O1844">
        <v>326</v>
      </c>
      <c r="P1844" t="s">
        <v>831</v>
      </c>
      <c r="Q1844">
        <v>1</v>
      </c>
    </row>
    <row r="1845" spans="1:17" x14ac:dyDescent="0.25">
      <c r="A1845" t="s">
        <v>1005</v>
      </c>
      <c r="B1845" t="s">
        <v>212</v>
      </c>
      <c r="C1845" t="s">
        <v>133</v>
      </c>
      <c r="D1845" t="s">
        <v>832</v>
      </c>
      <c r="E1845" t="s">
        <v>104</v>
      </c>
      <c r="F1845">
        <v>40700</v>
      </c>
      <c r="G1845" t="s">
        <v>911</v>
      </c>
      <c r="I1845" t="s">
        <v>118</v>
      </c>
      <c r="J1845">
        <v>2026</v>
      </c>
      <c r="K1845">
        <v>7</v>
      </c>
      <c r="L1845" t="s">
        <v>94</v>
      </c>
      <c r="M1845">
        <v>81</v>
      </c>
      <c r="N1845">
        <v>1</v>
      </c>
      <c r="O1845">
        <v>81</v>
      </c>
      <c r="P1845" t="s">
        <v>831</v>
      </c>
      <c r="Q1845">
        <v>0</v>
      </c>
    </row>
    <row r="1846" spans="1:17" x14ac:dyDescent="0.25">
      <c r="A1846" t="s">
        <v>1005</v>
      </c>
      <c r="B1846" t="s">
        <v>212</v>
      </c>
      <c r="C1846" t="s">
        <v>133</v>
      </c>
      <c r="D1846" t="s">
        <v>832</v>
      </c>
      <c r="E1846" t="s">
        <v>104</v>
      </c>
      <c r="F1846">
        <v>40700</v>
      </c>
      <c r="G1846" t="s">
        <v>911</v>
      </c>
      <c r="I1846" t="s">
        <v>120</v>
      </c>
      <c r="J1846">
        <v>2026</v>
      </c>
      <c r="K1846">
        <v>7</v>
      </c>
      <c r="L1846" t="s">
        <v>94</v>
      </c>
      <c r="M1846">
        <v>135</v>
      </c>
      <c r="N1846">
        <v>1</v>
      </c>
      <c r="O1846">
        <v>135</v>
      </c>
      <c r="P1846" t="s">
        <v>831</v>
      </c>
      <c r="Q1846">
        <v>0</v>
      </c>
    </row>
    <row r="1847" spans="1:17" x14ac:dyDescent="0.25">
      <c r="A1847" t="s">
        <v>1005</v>
      </c>
      <c r="B1847" t="s">
        <v>212</v>
      </c>
      <c r="C1847" t="s">
        <v>133</v>
      </c>
      <c r="D1847" t="s">
        <v>832</v>
      </c>
      <c r="E1847" t="s">
        <v>105</v>
      </c>
      <c r="F1847">
        <v>40700</v>
      </c>
      <c r="G1847" t="s">
        <v>911</v>
      </c>
      <c r="I1847" t="s">
        <v>111</v>
      </c>
      <c r="J1847">
        <v>2026</v>
      </c>
      <c r="K1847">
        <v>7</v>
      </c>
      <c r="L1847" t="s">
        <v>94</v>
      </c>
      <c r="M1847">
        <v>116</v>
      </c>
      <c r="N1847">
        <v>1</v>
      </c>
      <c r="O1847">
        <v>116</v>
      </c>
      <c r="P1847" t="s">
        <v>831</v>
      </c>
      <c r="Q1847">
        <v>0</v>
      </c>
    </row>
    <row r="1848" spans="1:17" x14ac:dyDescent="0.25">
      <c r="A1848" t="s">
        <v>1005</v>
      </c>
      <c r="B1848" t="s">
        <v>216</v>
      </c>
      <c r="C1848" t="s">
        <v>133</v>
      </c>
      <c r="D1848" t="s">
        <v>832</v>
      </c>
      <c r="E1848" t="s">
        <v>105</v>
      </c>
      <c r="F1848">
        <v>40700</v>
      </c>
      <c r="G1848" t="s">
        <v>911</v>
      </c>
      <c r="I1848" t="s">
        <v>121</v>
      </c>
      <c r="J1848">
        <v>2026</v>
      </c>
      <c r="K1848">
        <v>7</v>
      </c>
      <c r="L1848" t="s">
        <v>94</v>
      </c>
      <c r="M1848">
        <v>116</v>
      </c>
      <c r="N1848">
        <v>1</v>
      </c>
      <c r="O1848">
        <v>116</v>
      </c>
      <c r="P1848" t="s">
        <v>831</v>
      </c>
      <c r="Q1848">
        <v>0</v>
      </c>
    </row>
    <row r="1849" spans="1:17" x14ac:dyDescent="0.25">
      <c r="A1849" t="s">
        <v>1005</v>
      </c>
      <c r="B1849" t="s">
        <v>216</v>
      </c>
      <c r="C1849" t="s">
        <v>133</v>
      </c>
      <c r="D1849" t="s">
        <v>832</v>
      </c>
      <c r="E1849" t="s">
        <v>104</v>
      </c>
      <c r="F1849">
        <v>40700</v>
      </c>
      <c r="G1849" t="s">
        <v>911</v>
      </c>
      <c r="I1849" t="s">
        <v>118</v>
      </c>
      <c r="J1849">
        <v>2026</v>
      </c>
      <c r="K1849">
        <v>7</v>
      </c>
      <c r="L1849" t="s">
        <v>94</v>
      </c>
      <c r="M1849">
        <v>81</v>
      </c>
      <c r="N1849">
        <v>1</v>
      </c>
      <c r="O1849">
        <v>81</v>
      </c>
      <c r="P1849" t="s">
        <v>831</v>
      </c>
      <c r="Q1849">
        <v>0</v>
      </c>
    </row>
    <row r="1850" spans="1:17" x14ac:dyDescent="0.25">
      <c r="A1850" t="s">
        <v>1005</v>
      </c>
      <c r="B1850" t="s">
        <v>216</v>
      </c>
      <c r="C1850" t="s">
        <v>133</v>
      </c>
      <c r="D1850" t="s">
        <v>832</v>
      </c>
      <c r="E1850" t="s">
        <v>104</v>
      </c>
      <c r="F1850">
        <v>40700</v>
      </c>
      <c r="G1850" t="s">
        <v>911</v>
      </c>
      <c r="I1850" t="s">
        <v>120</v>
      </c>
      <c r="J1850">
        <v>2026</v>
      </c>
      <c r="K1850">
        <v>7</v>
      </c>
      <c r="L1850" t="s">
        <v>94</v>
      </c>
      <c r="M1850">
        <v>135</v>
      </c>
      <c r="N1850">
        <v>1</v>
      </c>
      <c r="O1850">
        <v>135</v>
      </c>
      <c r="P1850" t="s">
        <v>831</v>
      </c>
      <c r="Q1850">
        <v>0</v>
      </c>
    </row>
    <row r="1851" spans="1:17" x14ac:dyDescent="0.25">
      <c r="A1851" t="s">
        <v>1005</v>
      </c>
      <c r="B1851" t="s">
        <v>216</v>
      </c>
      <c r="C1851" t="s">
        <v>133</v>
      </c>
      <c r="D1851" t="s">
        <v>832</v>
      </c>
      <c r="E1851" t="s">
        <v>105</v>
      </c>
      <c r="F1851">
        <v>40700</v>
      </c>
      <c r="G1851" t="s">
        <v>911</v>
      </c>
      <c r="I1851" t="s">
        <v>111</v>
      </c>
      <c r="J1851">
        <v>2026</v>
      </c>
      <c r="K1851">
        <v>7</v>
      </c>
      <c r="L1851" t="s">
        <v>94</v>
      </c>
      <c r="M1851">
        <v>116</v>
      </c>
      <c r="N1851">
        <v>1</v>
      </c>
      <c r="O1851">
        <v>116</v>
      </c>
      <c r="P1851" t="s">
        <v>831</v>
      </c>
      <c r="Q1851">
        <v>0</v>
      </c>
    </row>
    <row r="1852" spans="1:17" x14ac:dyDescent="0.25">
      <c r="A1852" t="s">
        <v>1005</v>
      </c>
      <c r="B1852" t="s">
        <v>217</v>
      </c>
      <c r="C1852" t="s">
        <v>133</v>
      </c>
      <c r="D1852" t="s">
        <v>832</v>
      </c>
      <c r="E1852" t="s">
        <v>105</v>
      </c>
      <c r="F1852">
        <v>40700</v>
      </c>
      <c r="G1852" t="s">
        <v>911</v>
      </c>
      <c r="I1852" t="s">
        <v>109</v>
      </c>
      <c r="J1852">
        <v>2026</v>
      </c>
      <c r="K1852">
        <v>7</v>
      </c>
      <c r="L1852" t="s">
        <v>94</v>
      </c>
      <c r="M1852">
        <v>287</v>
      </c>
      <c r="N1852">
        <v>1</v>
      </c>
      <c r="O1852">
        <v>287</v>
      </c>
      <c r="P1852" t="s">
        <v>831</v>
      </c>
      <c r="Q1852">
        <v>0</v>
      </c>
    </row>
    <row r="1853" spans="1:17" x14ac:dyDescent="0.25">
      <c r="A1853" t="s">
        <v>1005</v>
      </c>
      <c r="B1853" t="s">
        <v>217</v>
      </c>
      <c r="C1853" t="s">
        <v>133</v>
      </c>
      <c r="D1853" t="s">
        <v>832</v>
      </c>
      <c r="E1853" t="s">
        <v>102</v>
      </c>
      <c r="F1853">
        <v>40700</v>
      </c>
      <c r="G1853" t="s">
        <v>911</v>
      </c>
      <c r="I1853" t="s">
        <v>125</v>
      </c>
      <c r="J1853">
        <v>2026</v>
      </c>
      <c r="K1853">
        <v>7</v>
      </c>
      <c r="L1853" t="s">
        <v>94</v>
      </c>
      <c r="M1853">
        <v>326</v>
      </c>
      <c r="N1853">
        <v>1</v>
      </c>
      <c r="O1853">
        <v>326</v>
      </c>
      <c r="P1853" t="s">
        <v>831</v>
      </c>
      <c r="Q1853">
        <v>1</v>
      </c>
    </row>
    <row r="1854" spans="1:17" x14ac:dyDescent="0.25">
      <c r="A1854" t="s">
        <v>1005</v>
      </c>
      <c r="B1854" t="s">
        <v>217</v>
      </c>
      <c r="C1854" t="s">
        <v>133</v>
      </c>
      <c r="D1854" t="s">
        <v>832</v>
      </c>
      <c r="E1854" t="s">
        <v>104</v>
      </c>
      <c r="F1854">
        <v>40700</v>
      </c>
      <c r="G1854" t="s">
        <v>911</v>
      </c>
      <c r="I1854" t="s">
        <v>118</v>
      </c>
      <c r="J1854">
        <v>2026</v>
      </c>
      <c r="K1854">
        <v>7</v>
      </c>
      <c r="L1854" t="s">
        <v>94</v>
      </c>
      <c r="M1854">
        <v>81</v>
      </c>
      <c r="N1854">
        <v>1</v>
      </c>
      <c r="O1854">
        <v>81</v>
      </c>
      <c r="P1854" t="s">
        <v>831</v>
      </c>
      <c r="Q1854">
        <v>0</v>
      </c>
    </row>
    <row r="1855" spans="1:17" x14ac:dyDescent="0.25">
      <c r="A1855" t="s">
        <v>1005</v>
      </c>
      <c r="B1855" t="s">
        <v>217</v>
      </c>
      <c r="C1855" t="s">
        <v>133</v>
      </c>
      <c r="D1855" t="s">
        <v>832</v>
      </c>
      <c r="E1855" t="s">
        <v>104</v>
      </c>
      <c r="F1855">
        <v>40700</v>
      </c>
      <c r="G1855" t="s">
        <v>911</v>
      </c>
      <c r="I1855" t="s">
        <v>120</v>
      </c>
      <c r="J1855">
        <v>2026</v>
      </c>
      <c r="K1855">
        <v>7</v>
      </c>
      <c r="L1855" t="s">
        <v>94</v>
      </c>
      <c r="M1855">
        <v>135</v>
      </c>
      <c r="N1855">
        <v>1</v>
      </c>
      <c r="O1855">
        <v>135</v>
      </c>
      <c r="P1855" t="s">
        <v>831</v>
      </c>
      <c r="Q1855">
        <v>0</v>
      </c>
    </row>
    <row r="1856" spans="1:17" x14ac:dyDescent="0.25">
      <c r="A1856" t="s">
        <v>1005</v>
      </c>
      <c r="B1856" t="s">
        <v>217</v>
      </c>
      <c r="C1856" t="s">
        <v>133</v>
      </c>
      <c r="D1856" t="s">
        <v>832</v>
      </c>
      <c r="E1856" t="s">
        <v>105</v>
      </c>
      <c r="F1856">
        <v>40700</v>
      </c>
      <c r="G1856" t="s">
        <v>911</v>
      </c>
      <c r="I1856" t="s">
        <v>111</v>
      </c>
      <c r="J1856">
        <v>2026</v>
      </c>
      <c r="K1856">
        <v>7</v>
      </c>
      <c r="L1856" t="s">
        <v>94</v>
      </c>
      <c r="M1856">
        <v>116</v>
      </c>
      <c r="N1856">
        <v>1</v>
      </c>
      <c r="O1856">
        <v>116</v>
      </c>
      <c r="P1856" t="s">
        <v>831</v>
      </c>
      <c r="Q1856">
        <v>0</v>
      </c>
    </row>
    <row r="1857" spans="1:17" x14ac:dyDescent="0.25">
      <c r="A1857" t="s">
        <v>1005</v>
      </c>
      <c r="B1857" t="s">
        <v>225</v>
      </c>
      <c r="C1857" t="s">
        <v>133</v>
      </c>
      <c r="D1857" t="s">
        <v>832</v>
      </c>
      <c r="E1857" t="s">
        <v>105</v>
      </c>
      <c r="F1857">
        <v>40700</v>
      </c>
      <c r="G1857" t="s">
        <v>911</v>
      </c>
      <c r="I1857" t="s">
        <v>121</v>
      </c>
      <c r="J1857">
        <v>2026</v>
      </c>
      <c r="K1857">
        <v>7</v>
      </c>
      <c r="L1857" t="s">
        <v>94</v>
      </c>
      <c r="M1857">
        <v>232</v>
      </c>
      <c r="N1857">
        <v>1</v>
      </c>
      <c r="O1857">
        <v>232</v>
      </c>
      <c r="P1857" t="s">
        <v>831</v>
      </c>
      <c r="Q1857">
        <v>0</v>
      </c>
    </row>
    <row r="1858" spans="1:17" x14ac:dyDescent="0.25">
      <c r="A1858" t="s">
        <v>1005</v>
      </c>
      <c r="B1858" t="s">
        <v>227</v>
      </c>
      <c r="C1858" t="s">
        <v>133</v>
      </c>
      <c r="D1858" t="s">
        <v>832</v>
      </c>
      <c r="E1858" t="s">
        <v>102</v>
      </c>
      <c r="F1858">
        <v>40700</v>
      </c>
      <c r="G1858" t="s">
        <v>911</v>
      </c>
      <c r="I1858" t="s">
        <v>186</v>
      </c>
      <c r="J1858">
        <v>2026</v>
      </c>
      <c r="K1858">
        <v>7</v>
      </c>
      <c r="L1858" t="s">
        <v>94</v>
      </c>
      <c r="M1858">
        <v>307</v>
      </c>
      <c r="N1858">
        <v>1</v>
      </c>
      <c r="O1858">
        <v>307</v>
      </c>
      <c r="P1858" t="s">
        <v>831</v>
      </c>
      <c r="Q1858">
        <v>1</v>
      </c>
    </row>
    <row r="1859" spans="1:17" x14ac:dyDescent="0.25">
      <c r="A1859" t="s">
        <v>1005</v>
      </c>
      <c r="B1859" t="s">
        <v>227</v>
      </c>
      <c r="C1859" t="s">
        <v>133</v>
      </c>
      <c r="D1859" t="s">
        <v>832</v>
      </c>
      <c r="E1859" t="s">
        <v>93</v>
      </c>
      <c r="F1859">
        <v>40700</v>
      </c>
      <c r="G1859" t="s">
        <v>911</v>
      </c>
      <c r="I1859" t="s">
        <v>167</v>
      </c>
      <c r="J1859">
        <v>2026</v>
      </c>
      <c r="K1859">
        <v>7</v>
      </c>
      <c r="L1859" t="s">
        <v>94</v>
      </c>
      <c r="M1859">
        <v>251</v>
      </c>
      <c r="N1859">
        <v>1</v>
      </c>
      <c r="O1859">
        <v>251</v>
      </c>
      <c r="P1859" t="s">
        <v>831</v>
      </c>
      <c r="Q1859">
        <v>0</v>
      </c>
    </row>
    <row r="1860" spans="1:17" x14ac:dyDescent="0.25">
      <c r="A1860" t="s">
        <v>1005</v>
      </c>
      <c r="B1860" t="s">
        <v>227</v>
      </c>
      <c r="C1860" t="s">
        <v>133</v>
      </c>
      <c r="D1860" t="s">
        <v>832</v>
      </c>
      <c r="E1860" t="s">
        <v>93</v>
      </c>
      <c r="F1860">
        <v>40700</v>
      </c>
      <c r="G1860" t="s">
        <v>911</v>
      </c>
      <c r="I1860" t="s">
        <v>240</v>
      </c>
      <c r="J1860">
        <v>2026</v>
      </c>
      <c r="K1860">
        <v>7</v>
      </c>
      <c r="L1860" t="s">
        <v>94</v>
      </c>
      <c r="M1860">
        <v>126</v>
      </c>
      <c r="N1860">
        <v>1</v>
      </c>
      <c r="O1860">
        <v>126</v>
      </c>
      <c r="P1860" t="s">
        <v>831</v>
      </c>
      <c r="Q1860">
        <v>0</v>
      </c>
    </row>
    <row r="1861" spans="1:17" x14ac:dyDescent="0.25">
      <c r="A1861" t="s">
        <v>1005</v>
      </c>
      <c r="B1861" t="s">
        <v>229</v>
      </c>
      <c r="C1861" t="s">
        <v>133</v>
      </c>
      <c r="D1861" t="s">
        <v>832</v>
      </c>
      <c r="E1861" t="s">
        <v>105</v>
      </c>
      <c r="F1861">
        <v>40700</v>
      </c>
      <c r="G1861" t="s">
        <v>911</v>
      </c>
      <c r="I1861" t="s">
        <v>121</v>
      </c>
      <c r="J1861">
        <v>2026</v>
      </c>
      <c r="K1861">
        <v>7</v>
      </c>
      <c r="L1861" t="s">
        <v>94</v>
      </c>
      <c r="M1861">
        <v>116</v>
      </c>
      <c r="N1861">
        <v>1</v>
      </c>
      <c r="O1861">
        <v>116</v>
      </c>
      <c r="P1861" t="s">
        <v>831</v>
      </c>
      <c r="Q1861">
        <v>0</v>
      </c>
    </row>
    <row r="1862" spans="1:17" x14ac:dyDescent="0.25">
      <c r="A1862" t="s">
        <v>1005</v>
      </c>
      <c r="B1862" t="s">
        <v>230</v>
      </c>
      <c r="C1862" t="s">
        <v>133</v>
      </c>
      <c r="D1862" t="s">
        <v>832</v>
      </c>
      <c r="E1862" t="s">
        <v>105</v>
      </c>
      <c r="F1862">
        <v>40700</v>
      </c>
      <c r="G1862" t="s">
        <v>911</v>
      </c>
      <c r="I1862" t="s">
        <v>121</v>
      </c>
      <c r="J1862">
        <v>2026</v>
      </c>
      <c r="K1862">
        <v>7</v>
      </c>
      <c r="L1862" t="s">
        <v>94</v>
      </c>
      <c r="M1862">
        <v>116</v>
      </c>
      <c r="N1862">
        <v>1</v>
      </c>
      <c r="O1862">
        <v>116</v>
      </c>
      <c r="P1862" t="s">
        <v>831</v>
      </c>
      <c r="Q1862">
        <v>0</v>
      </c>
    </row>
    <row r="1863" spans="1:17" x14ac:dyDescent="0.25">
      <c r="A1863" t="s">
        <v>1005</v>
      </c>
      <c r="B1863" t="s">
        <v>230</v>
      </c>
      <c r="C1863" t="s">
        <v>133</v>
      </c>
      <c r="D1863" t="s">
        <v>832</v>
      </c>
      <c r="E1863" t="s">
        <v>102</v>
      </c>
      <c r="F1863">
        <v>40700</v>
      </c>
      <c r="G1863" t="s">
        <v>911</v>
      </c>
      <c r="I1863" t="s">
        <v>125</v>
      </c>
      <c r="J1863">
        <v>2026</v>
      </c>
      <c r="K1863">
        <v>7</v>
      </c>
      <c r="L1863" t="s">
        <v>94</v>
      </c>
      <c r="M1863">
        <v>345</v>
      </c>
      <c r="N1863">
        <v>1</v>
      </c>
      <c r="O1863">
        <v>345</v>
      </c>
      <c r="P1863" t="s">
        <v>831</v>
      </c>
      <c r="Q1863">
        <v>1</v>
      </c>
    </row>
    <row r="1864" spans="1:17" x14ac:dyDescent="0.25">
      <c r="A1864" t="s">
        <v>1005</v>
      </c>
      <c r="B1864" t="s">
        <v>230</v>
      </c>
      <c r="C1864" t="s">
        <v>133</v>
      </c>
      <c r="D1864" t="s">
        <v>832</v>
      </c>
      <c r="E1864" t="s">
        <v>104</v>
      </c>
      <c r="F1864">
        <v>40700</v>
      </c>
      <c r="G1864" t="s">
        <v>911</v>
      </c>
      <c r="I1864" t="s">
        <v>118</v>
      </c>
      <c r="J1864">
        <v>2026</v>
      </c>
      <c r="K1864">
        <v>7</v>
      </c>
      <c r="L1864" t="s">
        <v>94</v>
      </c>
      <c r="M1864">
        <v>81</v>
      </c>
      <c r="N1864">
        <v>1</v>
      </c>
      <c r="O1864">
        <v>81</v>
      </c>
      <c r="P1864" t="s">
        <v>831</v>
      </c>
      <c r="Q1864">
        <v>0</v>
      </c>
    </row>
    <row r="1865" spans="1:17" x14ac:dyDescent="0.25">
      <c r="A1865" t="s">
        <v>1005</v>
      </c>
      <c r="B1865" t="s">
        <v>230</v>
      </c>
      <c r="C1865" t="s">
        <v>133</v>
      </c>
      <c r="D1865" t="s">
        <v>832</v>
      </c>
      <c r="E1865" t="s">
        <v>104</v>
      </c>
      <c r="F1865">
        <v>40700</v>
      </c>
      <c r="G1865" t="s">
        <v>911</v>
      </c>
      <c r="I1865" t="s">
        <v>120</v>
      </c>
      <c r="J1865">
        <v>2026</v>
      </c>
      <c r="K1865">
        <v>7</v>
      </c>
      <c r="L1865" t="s">
        <v>94</v>
      </c>
      <c r="M1865">
        <v>135</v>
      </c>
      <c r="N1865">
        <v>1</v>
      </c>
      <c r="O1865">
        <v>135</v>
      </c>
      <c r="P1865" t="s">
        <v>831</v>
      </c>
      <c r="Q1865">
        <v>0</v>
      </c>
    </row>
    <row r="1866" spans="1:17" x14ac:dyDescent="0.25">
      <c r="A1866" t="s">
        <v>1005</v>
      </c>
      <c r="B1866" t="s">
        <v>230</v>
      </c>
      <c r="C1866" t="s">
        <v>133</v>
      </c>
      <c r="D1866" t="s">
        <v>832</v>
      </c>
      <c r="E1866" t="s">
        <v>105</v>
      </c>
      <c r="F1866">
        <v>40700</v>
      </c>
      <c r="G1866" t="s">
        <v>911</v>
      </c>
      <c r="I1866" t="s">
        <v>111</v>
      </c>
      <c r="J1866">
        <v>2026</v>
      </c>
      <c r="K1866">
        <v>7</v>
      </c>
      <c r="L1866" t="s">
        <v>94</v>
      </c>
      <c r="M1866">
        <v>116</v>
      </c>
      <c r="N1866">
        <v>1</v>
      </c>
      <c r="O1866">
        <v>116</v>
      </c>
      <c r="P1866" t="s">
        <v>831</v>
      </c>
      <c r="Q1866">
        <v>0</v>
      </c>
    </row>
    <row r="1867" spans="1:17" x14ac:dyDescent="0.25">
      <c r="A1867" t="s">
        <v>1005</v>
      </c>
      <c r="B1867" t="s">
        <v>233</v>
      </c>
      <c r="C1867" t="s">
        <v>133</v>
      </c>
      <c r="D1867" t="s">
        <v>832</v>
      </c>
      <c r="E1867" t="s">
        <v>102</v>
      </c>
      <c r="F1867">
        <v>40700</v>
      </c>
      <c r="G1867" t="s">
        <v>911</v>
      </c>
      <c r="I1867" t="s">
        <v>125</v>
      </c>
      <c r="J1867">
        <v>2026</v>
      </c>
      <c r="K1867">
        <v>7</v>
      </c>
      <c r="L1867" t="s">
        <v>94</v>
      </c>
      <c r="M1867">
        <v>114</v>
      </c>
      <c r="N1867">
        <v>1</v>
      </c>
      <c r="O1867">
        <v>114</v>
      </c>
      <c r="P1867" t="s">
        <v>831</v>
      </c>
      <c r="Q1867">
        <v>1</v>
      </c>
    </row>
    <row r="1868" spans="1:17" x14ac:dyDescent="0.25">
      <c r="A1868" t="s">
        <v>1005</v>
      </c>
      <c r="B1868" t="s">
        <v>233</v>
      </c>
      <c r="C1868" t="s">
        <v>133</v>
      </c>
      <c r="D1868" t="s">
        <v>832</v>
      </c>
      <c r="E1868" t="s">
        <v>104</v>
      </c>
      <c r="F1868">
        <v>40700</v>
      </c>
      <c r="G1868" t="s">
        <v>911</v>
      </c>
      <c r="I1868" t="s">
        <v>118</v>
      </c>
      <c r="J1868">
        <v>2026</v>
      </c>
      <c r="K1868">
        <v>7</v>
      </c>
      <c r="L1868" t="s">
        <v>94</v>
      </c>
      <c r="M1868">
        <v>81</v>
      </c>
      <c r="N1868">
        <v>1</v>
      </c>
      <c r="O1868">
        <v>81</v>
      </c>
      <c r="P1868" t="s">
        <v>831</v>
      </c>
      <c r="Q1868">
        <v>0</v>
      </c>
    </row>
    <row r="1869" spans="1:17" x14ac:dyDescent="0.25">
      <c r="A1869" t="s">
        <v>1005</v>
      </c>
      <c r="B1869" t="s">
        <v>233</v>
      </c>
      <c r="C1869" t="s">
        <v>133</v>
      </c>
      <c r="D1869" t="s">
        <v>832</v>
      </c>
      <c r="E1869" t="s">
        <v>104</v>
      </c>
      <c r="F1869">
        <v>40700</v>
      </c>
      <c r="G1869" t="s">
        <v>911</v>
      </c>
      <c r="I1869" t="s">
        <v>120</v>
      </c>
      <c r="J1869">
        <v>2026</v>
      </c>
      <c r="K1869">
        <v>7</v>
      </c>
      <c r="L1869" t="s">
        <v>94</v>
      </c>
      <c r="M1869">
        <v>135</v>
      </c>
      <c r="N1869">
        <v>1</v>
      </c>
      <c r="O1869">
        <v>135</v>
      </c>
      <c r="P1869" t="s">
        <v>831</v>
      </c>
      <c r="Q1869">
        <v>0</v>
      </c>
    </row>
    <row r="1870" spans="1:17" x14ac:dyDescent="0.25">
      <c r="A1870" t="s">
        <v>1005</v>
      </c>
      <c r="B1870" t="s">
        <v>233</v>
      </c>
      <c r="C1870" t="s">
        <v>133</v>
      </c>
      <c r="D1870" t="s">
        <v>832</v>
      </c>
      <c r="E1870" t="s">
        <v>105</v>
      </c>
      <c r="F1870">
        <v>40700</v>
      </c>
      <c r="G1870" t="s">
        <v>911</v>
      </c>
      <c r="I1870" t="s">
        <v>111</v>
      </c>
      <c r="J1870">
        <v>2026</v>
      </c>
      <c r="K1870">
        <v>7</v>
      </c>
      <c r="L1870" t="s">
        <v>94</v>
      </c>
      <c r="M1870">
        <v>116</v>
      </c>
      <c r="N1870">
        <v>1</v>
      </c>
      <c r="O1870">
        <v>116</v>
      </c>
      <c r="P1870" t="s">
        <v>831</v>
      </c>
      <c r="Q1870">
        <v>0</v>
      </c>
    </row>
    <row r="1871" spans="1:17" x14ac:dyDescent="0.25">
      <c r="A1871" t="s">
        <v>1005</v>
      </c>
      <c r="B1871" t="s">
        <v>234</v>
      </c>
      <c r="C1871" t="s">
        <v>133</v>
      </c>
      <c r="D1871" t="s">
        <v>832</v>
      </c>
      <c r="E1871" t="s">
        <v>105</v>
      </c>
      <c r="F1871">
        <v>40700</v>
      </c>
      <c r="G1871" t="s">
        <v>911</v>
      </c>
      <c r="I1871" t="s">
        <v>109</v>
      </c>
      <c r="J1871">
        <v>2026</v>
      </c>
      <c r="K1871">
        <v>7</v>
      </c>
      <c r="L1871" t="s">
        <v>94</v>
      </c>
      <c r="M1871">
        <v>96</v>
      </c>
      <c r="N1871">
        <v>1</v>
      </c>
      <c r="O1871">
        <v>96</v>
      </c>
      <c r="P1871" t="s">
        <v>831</v>
      </c>
      <c r="Q1871">
        <v>0</v>
      </c>
    </row>
    <row r="1872" spans="1:17" x14ac:dyDescent="0.25">
      <c r="A1872" t="s">
        <v>1005</v>
      </c>
      <c r="B1872" t="s">
        <v>234</v>
      </c>
      <c r="C1872" t="s">
        <v>133</v>
      </c>
      <c r="D1872" t="s">
        <v>832</v>
      </c>
      <c r="E1872" t="s">
        <v>105</v>
      </c>
      <c r="F1872">
        <v>40700</v>
      </c>
      <c r="G1872" t="s">
        <v>911</v>
      </c>
      <c r="I1872" t="s">
        <v>121</v>
      </c>
      <c r="J1872">
        <v>2026</v>
      </c>
      <c r="K1872">
        <v>7</v>
      </c>
      <c r="L1872" t="s">
        <v>94</v>
      </c>
      <c r="M1872">
        <v>232</v>
      </c>
      <c r="N1872">
        <v>1</v>
      </c>
      <c r="O1872">
        <v>232</v>
      </c>
      <c r="P1872" t="s">
        <v>831</v>
      </c>
      <c r="Q1872">
        <v>0</v>
      </c>
    </row>
    <row r="1873" spans="1:17" x14ac:dyDescent="0.25">
      <c r="A1873" t="s">
        <v>1005</v>
      </c>
      <c r="B1873" t="s">
        <v>235</v>
      </c>
      <c r="C1873" t="s">
        <v>133</v>
      </c>
      <c r="D1873" t="s">
        <v>832</v>
      </c>
      <c r="E1873" t="s">
        <v>105</v>
      </c>
      <c r="F1873">
        <v>40700</v>
      </c>
      <c r="G1873" t="s">
        <v>911</v>
      </c>
      <c r="I1873" t="s">
        <v>109</v>
      </c>
      <c r="J1873">
        <v>2026</v>
      </c>
      <c r="K1873">
        <v>7</v>
      </c>
      <c r="L1873" t="s">
        <v>94</v>
      </c>
      <c r="M1873">
        <v>287</v>
      </c>
      <c r="N1873">
        <v>1</v>
      </c>
      <c r="O1873">
        <v>287</v>
      </c>
      <c r="P1873" t="s">
        <v>831</v>
      </c>
      <c r="Q1873">
        <v>0</v>
      </c>
    </row>
    <row r="1874" spans="1:17" x14ac:dyDescent="0.25">
      <c r="A1874" t="s">
        <v>1005</v>
      </c>
      <c r="B1874" t="s">
        <v>235</v>
      </c>
      <c r="C1874" t="s">
        <v>133</v>
      </c>
      <c r="D1874" t="s">
        <v>832</v>
      </c>
      <c r="E1874" t="s">
        <v>105</v>
      </c>
      <c r="F1874">
        <v>40700</v>
      </c>
      <c r="G1874" t="s">
        <v>911</v>
      </c>
      <c r="I1874" t="s">
        <v>121</v>
      </c>
      <c r="J1874">
        <v>2026</v>
      </c>
      <c r="K1874">
        <v>7</v>
      </c>
      <c r="L1874" t="s">
        <v>94</v>
      </c>
      <c r="M1874">
        <v>116</v>
      </c>
      <c r="N1874">
        <v>1</v>
      </c>
      <c r="O1874">
        <v>116</v>
      </c>
      <c r="P1874" t="s">
        <v>831</v>
      </c>
      <c r="Q1874">
        <v>0</v>
      </c>
    </row>
    <row r="1875" spans="1:17" x14ac:dyDescent="0.25">
      <c r="A1875" t="s">
        <v>1005</v>
      </c>
      <c r="B1875" t="s">
        <v>3123</v>
      </c>
      <c r="C1875" t="s">
        <v>133</v>
      </c>
      <c r="D1875" t="s">
        <v>832</v>
      </c>
      <c r="E1875" t="s">
        <v>102</v>
      </c>
      <c r="F1875">
        <v>40700</v>
      </c>
      <c r="G1875" t="s">
        <v>911</v>
      </c>
      <c r="I1875" t="s">
        <v>125</v>
      </c>
      <c r="J1875">
        <v>2026</v>
      </c>
      <c r="K1875">
        <v>7</v>
      </c>
      <c r="L1875" t="s">
        <v>94</v>
      </c>
      <c r="M1875">
        <v>458</v>
      </c>
      <c r="N1875">
        <v>1</v>
      </c>
      <c r="O1875">
        <v>458</v>
      </c>
      <c r="P1875" t="s">
        <v>831</v>
      </c>
      <c r="Q1875">
        <v>1</v>
      </c>
    </row>
    <row r="1876" spans="1:17" x14ac:dyDescent="0.25">
      <c r="A1876" t="s">
        <v>1005</v>
      </c>
      <c r="B1876" t="s">
        <v>3123</v>
      </c>
      <c r="C1876" t="s">
        <v>133</v>
      </c>
      <c r="D1876" t="s">
        <v>832</v>
      </c>
      <c r="E1876" t="s">
        <v>104</v>
      </c>
      <c r="F1876">
        <v>40700</v>
      </c>
      <c r="G1876" t="s">
        <v>911</v>
      </c>
      <c r="I1876" t="s">
        <v>118</v>
      </c>
      <c r="J1876">
        <v>2026</v>
      </c>
      <c r="K1876">
        <v>7</v>
      </c>
      <c r="L1876" t="s">
        <v>94</v>
      </c>
      <c r="M1876">
        <v>81</v>
      </c>
      <c r="N1876">
        <v>1</v>
      </c>
      <c r="O1876">
        <v>81</v>
      </c>
      <c r="P1876" t="s">
        <v>831</v>
      </c>
      <c r="Q1876">
        <v>0</v>
      </c>
    </row>
    <row r="1877" spans="1:17" x14ac:dyDescent="0.25">
      <c r="A1877" t="s">
        <v>1005</v>
      </c>
      <c r="B1877" t="s">
        <v>3123</v>
      </c>
      <c r="C1877" t="s">
        <v>133</v>
      </c>
      <c r="D1877" t="s">
        <v>832</v>
      </c>
      <c r="E1877" t="s">
        <v>104</v>
      </c>
      <c r="F1877">
        <v>40700</v>
      </c>
      <c r="G1877" t="s">
        <v>911</v>
      </c>
      <c r="I1877" t="s">
        <v>120</v>
      </c>
      <c r="J1877">
        <v>2026</v>
      </c>
      <c r="K1877">
        <v>7</v>
      </c>
      <c r="L1877" t="s">
        <v>94</v>
      </c>
      <c r="M1877">
        <v>135</v>
      </c>
      <c r="N1877">
        <v>1</v>
      </c>
      <c r="O1877">
        <v>135</v>
      </c>
      <c r="P1877" t="s">
        <v>831</v>
      </c>
      <c r="Q1877">
        <v>0</v>
      </c>
    </row>
    <row r="1878" spans="1:17" x14ac:dyDescent="0.25">
      <c r="A1878" t="s">
        <v>1005</v>
      </c>
      <c r="B1878" t="s">
        <v>3123</v>
      </c>
      <c r="C1878" t="s">
        <v>133</v>
      </c>
      <c r="D1878" t="s">
        <v>832</v>
      </c>
      <c r="E1878" t="s">
        <v>105</v>
      </c>
      <c r="F1878">
        <v>40700</v>
      </c>
      <c r="G1878" t="s">
        <v>911</v>
      </c>
      <c r="I1878" t="s">
        <v>111</v>
      </c>
      <c r="J1878">
        <v>2026</v>
      </c>
      <c r="K1878">
        <v>7</v>
      </c>
      <c r="L1878" t="s">
        <v>94</v>
      </c>
      <c r="M1878">
        <v>116</v>
      </c>
      <c r="N1878">
        <v>1</v>
      </c>
      <c r="O1878">
        <v>116</v>
      </c>
      <c r="P1878" t="s">
        <v>831</v>
      </c>
      <c r="Q1878">
        <v>0</v>
      </c>
    </row>
    <row r="1879" spans="1:17" x14ac:dyDescent="0.25">
      <c r="A1879" t="s">
        <v>1121</v>
      </c>
      <c r="B1879" t="s">
        <v>890</v>
      </c>
      <c r="C1879" t="s">
        <v>252</v>
      </c>
      <c r="D1879" t="s">
        <v>832</v>
      </c>
      <c r="E1879" t="s">
        <v>112</v>
      </c>
      <c r="F1879">
        <v>40700</v>
      </c>
      <c r="G1879" t="s">
        <v>911</v>
      </c>
      <c r="I1879" t="s">
        <v>891</v>
      </c>
      <c r="J1879">
        <v>2026</v>
      </c>
      <c r="K1879">
        <v>7</v>
      </c>
      <c r="L1879" t="s">
        <v>94</v>
      </c>
      <c r="M1879">
        <v>272</v>
      </c>
      <c r="N1879">
        <v>1</v>
      </c>
      <c r="O1879">
        <v>272</v>
      </c>
      <c r="P1879" t="s">
        <v>831</v>
      </c>
      <c r="Q1879">
        <v>1</v>
      </c>
    </row>
    <row r="1880" spans="1:17" x14ac:dyDescent="0.25">
      <c r="A1880" t="s">
        <v>2382</v>
      </c>
      <c r="B1880" t="s">
        <v>258</v>
      </c>
      <c r="C1880" t="s">
        <v>258</v>
      </c>
      <c r="D1880" t="s">
        <v>832</v>
      </c>
      <c r="E1880" t="s">
        <v>112</v>
      </c>
      <c r="F1880">
        <v>40700</v>
      </c>
      <c r="G1880" t="s">
        <v>911</v>
      </c>
      <c r="I1880" t="s">
        <v>258</v>
      </c>
      <c r="J1880">
        <v>2026</v>
      </c>
      <c r="K1880">
        <v>7</v>
      </c>
      <c r="L1880" t="s">
        <v>94</v>
      </c>
      <c r="M1880">
        <v>-28406</v>
      </c>
      <c r="N1880">
        <v>1</v>
      </c>
      <c r="O1880">
        <v>-28406</v>
      </c>
      <c r="P1880" t="s">
        <v>831</v>
      </c>
      <c r="Q1880" t="s">
        <v>96</v>
      </c>
    </row>
    <row r="1881" spans="1:17" x14ac:dyDescent="0.25">
      <c r="A1881" t="s">
        <v>2382</v>
      </c>
      <c r="B1881" t="s">
        <v>258</v>
      </c>
      <c r="C1881" t="s">
        <v>258</v>
      </c>
      <c r="D1881" t="s">
        <v>832</v>
      </c>
      <c r="E1881" t="s">
        <v>93</v>
      </c>
      <c r="F1881">
        <v>40700</v>
      </c>
      <c r="G1881" t="s">
        <v>911</v>
      </c>
      <c r="I1881" t="s">
        <v>258</v>
      </c>
      <c r="J1881">
        <v>2026</v>
      </c>
      <c r="K1881">
        <v>7</v>
      </c>
      <c r="L1881" t="s">
        <v>94</v>
      </c>
      <c r="M1881">
        <v>-362070</v>
      </c>
      <c r="N1881">
        <v>1</v>
      </c>
      <c r="O1881">
        <v>-362070</v>
      </c>
      <c r="P1881" t="s">
        <v>831</v>
      </c>
      <c r="Q1881" t="s">
        <v>96</v>
      </c>
    </row>
    <row r="1882" spans="1:17" x14ac:dyDescent="0.25">
      <c r="A1882" t="s">
        <v>2382</v>
      </c>
      <c r="B1882" t="s">
        <v>258</v>
      </c>
      <c r="C1882" t="s">
        <v>258</v>
      </c>
      <c r="D1882" t="s">
        <v>832</v>
      </c>
      <c r="E1882" t="s">
        <v>101</v>
      </c>
      <c r="F1882">
        <v>40700</v>
      </c>
      <c r="G1882" t="s">
        <v>911</v>
      </c>
      <c r="I1882" t="s">
        <v>258</v>
      </c>
      <c r="J1882">
        <v>2026</v>
      </c>
      <c r="K1882">
        <v>7</v>
      </c>
      <c r="L1882" t="s">
        <v>94</v>
      </c>
      <c r="M1882">
        <v>-168475</v>
      </c>
      <c r="N1882">
        <v>1</v>
      </c>
      <c r="O1882">
        <v>-168475</v>
      </c>
      <c r="P1882" t="s">
        <v>831</v>
      </c>
      <c r="Q1882" t="s">
        <v>96</v>
      </c>
    </row>
    <row r="1883" spans="1:17" x14ac:dyDescent="0.25">
      <c r="A1883" t="s">
        <v>2382</v>
      </c>
      <c r="B1883" t="s">
        <v>258</v>
      </c>
      <c r="C1883" t="s">
        <v>258</v>
      </c>
      <c r="D1883" t="s">
        <v>832</v>
      </c>
      <c r="E1883" t="s">
        <v>102</v>
      </c>
      <c r="F1883">
        <v>40700</v>
      </c>
      <c r="G1883" t="s">
        <v>911</v>
      </c>
      <c r="I1883" t="s">
        <v>258</v>
      </c>
      <c r="J1883">
        <v>2026</v>
      </c>
      <c r="K1883">
        <v>7</v>
      </c>
      <c r="L1883" t="s">
        <v>94</v>
      </c>
      <c r="M1883">
        <v>-456044</v>
      </c>
      <c r="N1883">
        <v>1</v>
      </c>
      <c r="O1883">
        <v>-456044</v>
      </c>
      <c r="P1883" t="s">
        <v>831</v>
      </c>
      <c r="Q1883" t="s">
        <v>96</v>
      </c>
    </row>
    <row r="1884" spans="1:17" x14ac:dyDescent="0.25">
      <c r="A1884" t="s">
        <v>2382</v>
      </c>
      <c r="B1884" t="s">
        <v>258</v>
      </c>
      <c r="C1884" t="s">
        <v>258</v>
      </c>
      <c r="D1884" t="s">
        <v>832</v>
      </c>
      <c r="E1884" t="s">
        <v>103</v>
      </c>
      <c r="F1884">
        <v>40700</v>
      </c>
      <c r="G1884" t="s">
        <v>911</v>
      </c>
      <c r="I1884" t="s">
        <v>258</v>
      </c>
      <c r="J1884">
        <v>2026</v>
      </c>
      <c r="K1884">
        <v>7</v>
      </c>
      <c r="L1884" t="s">
        <v>94</v>
      </c>
      <c r="M1884">
        <v>-1289</v>
      </c>
      <c r="N1884">
        <v>1</v>
      </c>
      <c r="O1884">
        <v>-1289</v>
      </c>
      <c r="P1884" t="s">
        <v>831</v>
      </c>
      <c r="Q1884" t="s">
        <v>96</v>
      </c>
    </row>
    <row r="1885" spans="1:17" x14ac:dyDescent="0.25">
      <c r="A1885" t="s">
        <v>2382</v>
      </c>
      <c r="B1885" t="s">
        <v>258</v>
      </c>
      <c r="C1885" t="s">
        <v>258</v>
      </c>
      <c r="D1885" t="s">
        <v>832</v>
      </c>
      <c r="E1885" t="s">
        <v>104</v>
      </c>
      <c r="F1885">
        <v>40700</v>
      </c>
      <c r="G1885" t="s">
        <v>911</v>
      </c>
      <c r="I1885" t="s">
        <v>258</v>
      </c>
      <c r="J1885">
        <v>2026</v>
      </c>
      <c r="K1885">
        <v>7</v>
      </c>
      <c r="L1885" t="s">
        <v>94</v>
      </c>
      <c r="M1885">
        <v>-46527</v>
      </c>
      <c r="N1885">
        <v>1</v>
      </c>
      <c r="O1885">
        <v>-46527</v>
      </c>
      <c r="P1885" t="s">
        <v>831</v>
      </c>
      <c r="Q1885" t="s">
        <v>96</v>
      </c>
    </row>
    <row r="1886" spans="1:17" x14ac:dyDescent="0.25">
      <c r="A1886" t="s">
        <v>2382</v>
      </c>
      <c r="B1886" t="s">
        <v>258</v>
      </c>
      <c r="C1886" t="s">
        <v>258</v>
      </c>
      <c r="D1886" t="s">
        <v>832</v>
      </c>
      <c r="E1886" t="s">
        <v>105</v>
      </c>
      <c r="F1886">
        <v>40700</v>
      </c>
      <c r="G1886" t="s">
        <v>911</v>
      </c>
      <c r="I1886" t="s">
        <v>258</v>
      </c>
      <c r="J1886">
        <v>2026</v>
      </c>
      <c r="K1886">
        <v>7</v>
      </c>
      <c r="L1886" t="s">
        <v>94</v>
      </c>
      <c r="M1886">
        <v>3</v>
      </c>
      <c r="N1886">
        <v>1</v>
      </c>
      <c r="O1886">
        <v>3</v>
      </c>
      <c r="P1886" t="s">
        <v>831</v>
      </c>
      <c r="Q1886" t="s">
        <v>96</v>
      </c>
    </row>
    <row r="1887" spans="1:17" x14ac:dyDescent="0.25">
      <c r="A1887" t="s">
        <v>2382</v>
      </c>
      <c r="B1887" t="s">
        <v>258</v>
      </c>
      <c r="C1887" t="s">
        <v>258</v>
      </c>
      <c r="D1887" t="s">
        <v>832</v>
      </c>
      <c r="E1887" t="s">
        <v>112</v>
      </c>
      <c r="F1887">
        <v>40700</v>
      </c>
      <c r="G1887" t="s">
        <v>911</v>
      </c>
      <c r="I1887" t="s">
        <v>258</v>
      </c>
      <c r="J1887">
        <v>2026</v>
      </c>
      <c r="K1887">
        <v>7</v>
      </c>
      <c r="L1887" t="s">
        <v>94</v>
      </c>
      <c r="M1887" t="s">
        <v>888</v>
      </c>
      <c r="N1887">
        <v>1</v>
      </c>
      <c r="O1887" t="s">
        <v>888</v>
      </c>
      <c r="P1887" t="s">
        <v>831</v>
      </c>
      <c r="Q1887" t="s">
        <v>96</v>
      </c>
    </row>
    <row r="1888" spans="1:17" x14ac:dyDescent="0.25">
      <c r="A1888" t="s">
        <v>2382</v>
      </c>
      <c r="B1888" t="s">
        <v>258</v>
      </c>
      <c r="C1888" t="s">
        <v>258</v>
      </c>
      <c r="D1888" t="s">
        <v>832</v>
      </c>
      <c r="E1888" t="s">
        <v>93</v>
      </c>
      <c r="F1888">
        <v>40700</v>
      </c>
      <c r="G1888" t="s">
        <v>911</v>
      </c>
      <c r="I1888" t="s">
        <v>258</v>
      </c>
      <c r="J1888">
        <v>2026</v>
      </c>
      <c r="K1888">
        <v>7</v>
      </c>
      <c r="L1888" t="s">
        <v>94</v>
      </c>
      <c r="M1888">
        <v>334398</v>
      </c>
      <c r="N1888">
        <v>1</v>
      </c>
      <c r="O1888">
        <v>334398</v>
      </c>
      <c r="P1888" t="s">
        <v>831</v>
      </c>
      <c r="Q1888" t="s">
        <v>96</v>
      </c>
    </row>
    <row r="1889" spans="1:17" x14ac:dyDescent="0.25">
      <c r="A1889" t="s">
        <v>2382</v>
      </c>
      <c r="B1889" t="s">
        <v>258</v>
      </c>
      <c r="C1889" t="s">
        <v>258</v>
      </c>
      <c r="D1889" t="s">
        <v>832</v>
      </c>
      <c r="E1889" t="s">
        <v>101</v>
      </c>
      <c r="F1889">
        <v>40700</v>
      </c>
      <c r="G1889" t="s">
        <v>911</v>
      </c>
      <c r="I1889" t="s">
        <v>258</v>
      </c>
      <c r="J1889">
        <v>2026</v>
      </c>
      <c r="K1889">
        <v>7</v>
      </c>
      <c r="L1889" t="s">
        <v>94</v>
      </c>
      <c r="M1889">
        <v>122214</v>
      </c>
      <c r="N1889">
        <v>1</v>
      </c>
      <c r="O1889">
        <v>122214</v>
      </c>
      <c r="P1889" t="s">
        <v>831</v>
      </c>
      <c r="Q1889" t="s">
        <v>96</v>
      </c>
    </row>
    <row r="1890" spans="1:17" x14ac:dyDescent="0.25">
      <c r="A1890" t="s">
        <v>2382</v>
      </c>
      <c r="B1890" t="s">
        <v>258</v>
      </c>
      <c r="C1890" t="s">
        <v>258</v>
      </c>
      <c r="D1890" t="s">
        <v>832</v>
      </c>
      <c r="E1890" t="s">
        <v>102</v>
      </c>
      <c r="F1890">
        <v>40700</v>
      </c>
      <c r="G1890" t="s">
        <v>911</v>
      </c>
      <c r="I1890" t="s">
        <v>258</v>
      </c>
      <c r="J1890">
        <v>2026</v>
      </c>
      <c r="K1890">
        <v>7</v>
      </c>
      <c r="L1890" t="s">
        <v>94</v>
      </c>
      <c r="M1890">
        <v>430842</v>
      </c>
      <c r="N1890">
        <v>1</v>
      </c>
      <c r="O1890">
        <v>430842</v>
      </c>
      <c r="P1890" t="s">
        <v>831</v>
      </c>
      <c r="Q1890" t="s">
        <v>96</v>
      </c>
    </row>
    <row r="1891" spans="1:17" x14ac:dyDescent="0.25">
      <c r="A1891" t="s">
        <v>2382</v>
      </c>
      <c r="B1891" t="s">
        <v>258</v>
      </c>
      <c r="C1891" t="s">
        <v>258</v>
      </c>
      <c r="D1891" t="s">
        <v>832</v>
      </c>
      <c r="E1891" t="s">
        <v>103</v>
      </c>
      <c r="F1891">
        <v>40700</v>
      </c>
      <c r="G1891" t="s">
        <v>911</v>
      </c>
      <c r="I1891" t="s">
        <v>258</v>
      </c>
      <c r="J1891">
        <v>2026</v>
      </c>
      <c r="K1891">
        <v>7</v>
      </c>
      <c r="L1891" t="s">
        <v>94</v>
      </c>
      <c r="M1891">
        <v>593</v>
      </c>
      <c r="N1891">
        <v>1</v>
      </c>
      <c r="O1891">
        <v>593</v>
      </c>
      <c r="P1891" t="s">
        <v>831</v>
      </c>
      <c r="Q1891" t="s">
        <v>96</v>
      </c>
    </row>
    <row r="1892" spans="1:17" x14ac:dyDescent="0.25">
      <c r="A1892" t="s">
        <v>2382</v>
      </c>
      <c r="B1892" t="s">
        <v>258</v>
      </c>
      <c r="C1892" t="s">
        <v>258</v>
      </c>
      <c r="D1892" t="s">
        <v>832</v>
      </c>
      <c r="E1892" t="s">
        <v>104</v>
      </c>
      <c r="F1892">
        <v>40700</v>
      </c>
      <c r="G1892" t="s">
        <v>911</v>
      </c>
      <c r="I1892" t="s">
        <v>258</v>
      </c>
      <c r="J1892">
        <v>2026</v>
      </c>
      <c r="K1892">
        <v>7</v>
      </c>
      <c r="L1892" t="s">
        <v>94</v>
      </c>
      <c r="M1892">
        <v>82479</v>
      </c>
      <c r="N1892">
        <v>1</v>
      </c>
      <c r="O1892">
        <v>82479</v>
      </c>
      <c r="P1892" t="s">
        <v>831</v>
      </c>
      <c r="Q1892" t="s">
        <v>96</v>
      </c>
    </row>
    <row r="1893" spans="1:17" x14ac:dyDescent="0.25">
      <c r="A1893" t="s">
        <v>2516</v>
      </c>
      <c r="B1893" t="s">
        <v>2206</v>
      </c>
      <c r="C1893" t="s">
        <v>296</v>
      </c>
      <c r="D1893" t="s">
        <v>2207</v>
      </c>
      <c r="E1893" t="s">
        <v>93</v>
      </c>
      <c r="F1893">
        <v>40700</v>
      </c>
      <c r="G1893" t="s">
        <v>911</v>
      </c>
      <c r="I1893" t="s">
        <v>253</v>
      </c>
      <c r="J1893">
        <v>2026</v>
      </c>
      <c r="K1893">
        <v>7</v>
      </c>
      <c r="L1893" t="s">
        <v>94</v>
      </c>
      <c r="M1893">
        <v>376.26</v>
      </c>
      <c r="N1893">
        <v>1</v>
      </c>
      <c r="O1893">
        <v>376.26</v>
      </c>
      <c r="P1893" t="s">
        <v>2205</v>
      </c>
      <c r="Q1893">
        <v>0</v>
      </c>
    </row>
    <row r="1894" spans="1:17" x14ac:dyDescent="0.25">
      <c r="A1894" t="s">
        <v>2516</v>
      </c>
      <c r="B1894" t="s">
        <v>2206</v>
      </c>
      <c r="C1894" t="s">
        <v>296</v>
      </c>
      <c r="D1894" t="s">
        <v>2207</v>
      </c>
      <c r="E1894" t="s">
        <v>105</v>
      </c>
      <c r="F1894">
        <v>40700</v>
      </c>
      <c r="G1894" t="s">
        <v>911</v>
      </c>
      <c r="I1894" t="s">
        <v>144</v>
      </c>
      <c r="J1894">
        <v>2026</v>
      </c>
      <c r="K1894">
        <v>7</v>
      </c>
      <c r="L1894" t="s">
        <v>94</v>
      </c>
      <c r="M1894">
        <v>357.45</v>
      </c>
      <c r="N1894">
        <v>1</v>
      </c>
      <c r="O1894">
        <v>357.45</v>
      </c>
      <c r="P1894" t="s">
        <v>2205</v>
      </c>
      <c r="Q1894">
        <v>0</v>
      </c>
    </row>
    <row r="1895" spans="1:17" x14ac:dyDescent="0.25">
      <c r="A1895" t="s">
        <v>2516</v>
      </c>
      <c r="B1895" t="s">
        <v>2208</v>
      </c>
      <c r="C1895" t="s">
        <v>296</v>
      </c>
      <c r="D1895" t="s">
        <v>2207</v>
      </c>
      <c r="E1895" t="s">
        <v>93</v>
      </c>
      <c r="F1895">
        <v>40700</v>
      </c>
      <c r="G1895" t="s">
        <v>911</v>
      </c>
      <c r="I1895" t="s">
        <v>658</v>
      </c>
      <c r="J1895">
        <v>2026</v>
      </c>
      <c r="K1895">
        <v>7</v>
      </c>
      <c r="L1895" t="s">
        <v>94</v>
      </c>
      <c r="M1895">
        <v>98</v>
      </c>
      <c r="N1895">
        <v>1</v>
      </c>
      <c r="O1895">
        <v>98</v>
      </c>
      <c r="P1895" t="s">
        <v>2205</v>
      </c>
      <c r="Q1895">
        <v>0</v>
      </c>
    </row>
    <row r="1896" spans="1:17" x14ac:dyDescent="0.25">
      <c r="A1896" t="s">
        <v>2516</v>
      </c>
      <c r="B1896" t="s">
        <v>2208</v>
      </c>
      <c r="C1896" t="s">
        <v>296</v>
      </c>
      <c r="D1896" t="s">
        <v>2207</v>
      </c>
      <c r="E1896" t="s">
        <v>93</v>
      </c>
      <c r="F1896">
        <v>40700</v>
      </c>
      <c r="G1896" t="s">
        <v>911</v>
      </c>
      <c r="I1896" t="s">
        <v>253</v>
      </c>
      <c r="J1896">
        <v>2026</v>
      </c>
      <c r="K1896">
        <v>7</v>
      </c>
      <c r="L1896" t="s">
        <v>94</v>
      </c>
      <c r="M1896">
        <v>376.26</v>
      </c>
      <c r="N1896">
        <v>1</v>
      </c>
      <c r="O1896">
        <v>376.26</v>
      </c>
      <c r="P1896" t="s">
        <v>2205</v>
      </c>
      <c r="Q1896">
        <v>0</v>
      </c>
    </row>
    <row r="1897" spans="1:17" x14ac:dyDescent="0.25">
      <c r="A1897" t="s">
        <v>2516</v>
      </c>
      <c r="B1897" t="s">
        <v>2208</v>
      </c>
      <c r="C1897" t="s">
        <v>296</v>
      </c>
      <c r="D1897" t="s">
        <v>2207</v>
      </c>
      <c r="E1897" t="s">
        <v>101</v>
      </c>
      <c r="F1897">
        <v>40700</v>
      </c>
      <c r="G1897" t="s">
        <v>911</v>
      </c>
      <c r="I1897" t="s">
        <v>269</v>
      </c>
      <c r="J1897">
        <v>2026</v>
      </c>
      <c r="K1897">
        <v>7</v>
      </c>
      <c r="L1897" t="s">
        <v>94</v>
      </c>
      <c r="M1897">
        <v>120.34</v>
      </c>
      <c r="N1897">
        <v>1</v>
      </c>
      <c r="O1897">
        <v>120.34</v>
      </c>
      <c r="P1897" t="s">
        <v>2205</v>
      </c>
      <c r="Q1897">
        <v>1</v>
      </c>
    </row>
    <row r="1898" spans="1:17" x14ac:dyDescent="0.25">
      <c r="A1898" t="s">
        <v>2516</v>
      </c>
      <c r="B1898" t="s">
        <v>2208</v>
      </c>
      <c r="C1898" t="s">
        <v>296</v>
      </c>
      <c r="D1898" t="s">
        <v>2207</v>
      </c>
      <c r="E1898" t="s">
        <v>105</v>
      </c>
      <c r="F1898">
        <v>40700</v>
      </c>
      <c r="G1898" t="s">
        <v>911</v>
      </c>
      <c r="I1898" t="s">
        <v>144</v>
      </c>
      <c r="J1898">
        <v>2026</v>
      </c>
      <c r="K1898">
        <v>7</v>
      </c>
      <c r="L1898" t="s">
        <v>94</v>
      </c>
      <c r="M1898">
        <v>238.3</v>
      </c>
      <c r="N1898">
        <v>1</v>
      </c>
      <c r="O1898">
        <v>238.3</v>
      </c>
      <c r="P1898" t="s">
        <v>2205</v>
      </c>
      <c r="Q1898">
        <v>0</v>
      </c>
    </row>
    <row r="1899" spans="1:17" x14ac:dyDescent="0.25">
      <c r="A1899" t="s">
        <v>2516</v>
      </c>
      <c r="B1899" t="s">
        <v>2209</v>
      </c>
      <c r="C1899" t="s">
        <v>296</v>
      </c>
      <c r="D1899" t="s">
        <v>2207</v>
      </c>
      <c r="E1899" t="s">
        <v>93</v>
      </c>
      <c r="F1899">
        <v>40700</v>
      </c>
      <c r="G1899" t="s">
        <v>911</v>
      </c>
      <c r="I1899" t="s">
        <v>658</v>
      </c>
      <c r="J1899">
        <v>2026</v>
      </c>
      <c r="K1899">
        <v>7</v>
      </c>
      <c r="L1899" t="s">
        <v>94</v>
      </c>
      <c r="M1899">
        <v>98</v>
      </c>
      <c r="N1899">
        <v>1</v>
      </c>
      <c r="O1899">
        <v>98</v>
      </c>
      <c r="P1899" t="s">
        <v>2205</v>
      </c>
      <c r="Q1899">
        <v>0</v>
      </c>
    </row>
    <row r="1900" spans="1:17" x14ac:dyDescent="0.25">
      <c r="A1900" t="s">
        <v>2516</v>
      </c>
      <c r="B1900" t="s">
        <v>2209</v>
      </c>
      <c r="C1900" t="s">
        <v>296</v>
      </c>
      <c r="D1900" t="s">
        <v>2207</v>
      </c>
      <c r="E1900" t="s">
        <v>93</v>
      </c>
      <c r="F1900">
        <v>40700</v>
      </c>
      <c r="G1900" t="s">
        <v>911</v>
      </c>
      <c r="I1900" t="s">
        <v>253</v>
      </c>
      <c r="J1900">
        <v>2026</v>
      </c>
      <c r="K1900">
        <v>7</v>
      </c>
      <c r="L1900" t="s">
        <v>94</v>
      </c>
      <c r="M1900">
        <v>376.26</v>
      </c>
      <c r="N1900">
        <v>1</v>
      </c>
      <c r="O1900">
        <v>376.26</v>
      </c>
      <c r="P1900" t="s">
        <v>2205</v>
      </c>
      <c r="Q1900">
        <v>0</v>
      </c>
    </row>
    <row r="1901" spans="1:17" x14ac:dyDescent="0.25">
      <c r="A1901" t="s">
        <v>2516</v>
      </c>
      <c r="B1901" t="s">
        <v>2209</v>
      </c>
      <c r="C1901" t="s">
        <v>296</v>
      </c>
      <c r="D1901" t="s">
        <v>2207</v>
      </c>
      <c r="E1901" t="s">
        <v>101</v>
      </c>
      <c r="F1901">
        <v>40700</v>
      </c>
      <c r="G1901" t="s">
        <v>911</v>
      </c>
      <c r="I1901" t="s">
        <v>269</v>
      </c>
      <c r="J1901">
        <v>2026</v>
      </c>
      <c r="K1901">
        <v>7</v>
      </c>
      <c r="L1901" t="s">
        <v>94</v>
      </c>
      <c r="M1901">
        <v>120.34</v>
      </c>
      <c r="N1901">
        <v>1</v>
      </c>
      <c r="O1901">
        <v>120.34</v>
      </c>
      <c r="P1901" t="s">
        <v>2205</v>
      </c>
      <c r="Q1901">
        <v>1</v>
      </c>
    </row>
    <row r="1902" spans="1:17" x14ac:dyDescent="0.25">
      <c r="A1902" t="s">
        <v>2516</v>
      </c>
      <c r="B1902" t="s">
        <v>2209</v>
      </c>
      <c r="C1902" t="s">
        <v>296</v>
      </c>
      <c r="D1902" t="s">
        <v>2207</v>
      </c>
      <c r="E1902" t="s">
        <v>105</v>
      </c>
      <c r="F1902">
        <v>40700</v>
      </c>
      <c r="G1902" t="s">
        <v>911</v>
      </c>
      <c r="I1902" t="s">
        <v>144</v>
      </c>
      <c r="J1902">
        <v>2026</v>
      </c>
      <c r="K1902">
        <v>7</v>
      </c>
      <c r="L1902" t="s">
        <v>94</v>
      </c>
      <c r="M1902">
        <v>119.15</v>
      </c>
      <c r="N1902">
        <v>1</v>
      </c>
      <c r="O1902">
        <v>119.15</v>
      </c>
      <c r="P1902" t="s">
        <v>2205</v>
      </c>
      <c r="Q1902">
        <v>0</v>
      </c>
    </row>
    <row r="1903" spans="1:17" x14ac:dyDescent="0.25">
      <c r="A1903" t="s">
        <v>2516</v>
      </c>
      <c r="B1903" t="s">
        <v>2210</v>
      </c>
      <c r="C1903" t="s">
        <v>296</v>
      </c>
      <c r="D1903" t="s">
        <v>2207</v>
      </c>
      <c r="E1903" t="s">
        <v>93</v>
      </c>
      <c r="F1903">
        <v>40700</v>
      </c>
      <c r="G1903" t="s">
        <v>911</v>
      </c>
      <c r="I1903" t="s">
        <v>253</v>
      </c>
      <c r="J1903">
        <v>2026</v>
      </c>
      <c r="K1903">
        <v>7</v>
      </c>
      <c r="L1903" t="s">
        <v>94</v>
      </c>
      <c r="M1903">
        <v>376.26</v>
      </c>
      <c r="N1903">
        <v>1</v>
      </c>
      <c r="O1903">
        <v>376.26</v>
      </c>
      <c r="P1903" t="s">
        <v>2205</v>
      </c>
      <c r="Q1903">
        <v>0</v>
      </c>
    </row>
    <row r="1904" spans="1:17" x14ac:dyDescent="0.25">
      <c r="A1904" t="s">
        <v>2516</v>
      </c>
      <c r="B1904" t="s">
        <v>2210</v>
      </c>
      <c r="C1904" t="s">
        <v>296</v>
      </c>
      <c r="D1904" t="s">
        <v>2207</v>
      </c>
      <c r="E1904" t="s">
        <v>105</v>
      </c>
      <c r="F1904">
        <v>40700</v>
      </c>
      <c r="G1904" t="s">
        <v>911</v>
      </c>
      <c r="I1904" t="s">
        <v>144</v>
      </c>
      <c r="J1904">
        <v>2026</v>
      </c>
      <c r="K1904">
        <v>7</v>
      </c>
      <c r="L1904" t="s">
        <v>94</v>
      </c>
      <c r="M1904">
        <v>476.6</v>
      </c>
      <c r="N1904">
        <v>1</v>
      </c>
      <c r="O1904">
        <v>476.6</v>
      </c>
      <c r="P1904" t="s">
        <v>2205</v>
      </c>
      <c r="Q1904">
        <v>0</v>
      </c>
    </row>
    <row r="1905" spans="1:17" x14ac:dyDescent="0.25">
      <c r="A1905" t="s">
        <v>2516</v>
      </c>
      <c r="B1905" t="s">
        <v>2211</v>
      </c>
      <c r="C1905" t="s">
        <v>296</v>
      </c>
      <c r="D1905" t="s">
        <v>2207</v>
      </c>
      <c r="E1905" t="s">
        <v>93</v>
      </c>
      <c r="F1905">
        <v>40700</v>
      </c>
      <c r="G1905" t="s">
        <v>911</v>
      </c>
      <c r="I1905" t="s">
        <v>253</v>
      </c>
      <c r="J1905">
        <v>2026</v>
      </c>
      <c r="K1905">
        <v>7</v>
      </c>
      <c r="L1905" t="s">
        <v>94</v>
      </c>
      <c r="M1905">
        <v>376.26</v>
      </c>
      <c r="N1905">
        <v>1</v>
      </c>
      <c r="O1905">
        <v>376.26</v>
      </c>
      <c r="P1905" t="s">
        <v>2205</v>
      </c>
      <c r="Q1905">
        <v>0</v>
      </c>
    </row>
    <row r="1906" spans="1:17" x14ac:dyDescent="0.25">
      <c r="A1906" t="s">
        <v>2516</v>
      </c>
      <c r="B1906" t="s">
        <v>2211</v>
      </c>
      <c r="C1906" t="s">
        <v>296</v>
      </c>
      <c r="D1906" t="s">
        <v>2207</v>
      </c>
      <c r="E1906" t="s">
        <v>105</v>
      </c>
      <c r="F1906">
        <v>40700</v>
      </c>
      <c r="G1906" t="s">
        <v>911</v>
      </c>
      <c r="I1906" t="s">
        <v>144</v>
      </c>
      <c r="J1906">
        <v>2026</v>
      </c>
      <c r="K1906">
        <v>7</v>
      </c>
      <c r="L1906" t="s">
        <v>94</v>
      </c>
      <c r="M1906">
        <v>119.15</v>
      </c>
      <c r="N1906">
        <v>1</v>
      </c>
      <c r="O1906">
        <v>119.15</v>
      </c>
      <c r="P1906" t="s">
        <v>2205</v>
      </c>
      <c r="Q1906">
        <v>0</v>
      </c>
    </row>
    <row r="1907" spans="1:17" x14ac:dyDescent="0.25">
      <c r="A1907" t="s">
        <v>2516</v>
      </c>
      <c r="B1907" t="s">
        <v>2212</v>
      </c>
      <c r="C1907" t="s">
        <v>296</v>
      </c>
      <c r="D1907" t="s">
        <v>2207</v>
      </c>
      <c r="E1907" t="s">
        <v>93</v>
      </c>
      <c r="F1907">
        <v>40700</v>
      </c>
      <c r="G1907" t="s">
        <v>911</v>
      </c>
      <c r="I1907" t="s">
        <v>839</v>
      </c>
      <c r="J1907">
        <v>2026</v>
      </c>
      <c r="K1907">
        <v>7</v>
      </c>
      <c r="L1907" t="s">
        <v>94</v>
      </c>
      <c r="M1907">
        <v>338.63400000000001</v>
      </c>
      <c r="N1907">
        <v>1</v>
      </c>
      <c r="O1907">
        <v>338.63400000000001</v>
      </c>
      <c r="P1907" t="s">
        <v>2205</v>
      </c>
      <c r="Q1907">
        <v>0</v>
      </c>
    </row>
    <row r="1908" spans="1:17" x14ac:dyDescent="0.25">
      <c r="A1908" t="s">
        <v>2516</v>
      </c>
      <c r="B1908" t="s">
        <v>2212</v>
      </c>
      <c r="C1908" t="s">
        <v>296</v>
      </c>
      <c r="D1908" t="s">
        <v>2207</v>
      </c>
      <c r="E1908" t="s">
        <v>102</v>
      </c>
      <c r="F1908">
        <v>40700</v>
      </c>
      <c r="G1908" t="s">
        <v>911</v>
      </c>
      <c r="I1908" t="s">
        <v>186</v>
      </c>
      <c r="J1908">
        <v>2026</v>
      </c>
      <c r="K1908">
        <v>7</v>
      </c>
      <c r="L1908" t="s">
        <v>94</v>
      </c>
      <c r="M1908">
        <v>145.18</v>
      </c>
      <c r="N1908">
        <v>1</v>
      </c>
      <c r="O1908">
        <v>145.18</v>
      </c>
      <c r="P1908" t="s">
        <v>2205</v>
      </c>
      <c r="Q1908">
        <v>1</v>
      </c>
    </row>
    <row r="1909" spans="1:17" x14ac:dyDescent="0.25">
      <c r="A1909" t="s">
        <v>2516</v>
      </c>
      <c r="B1909" t="s">
        <v>2212</v>
      </c>
      <c r="C1909" t="s">
        <v>296</v>
      </c>
      <c r="D1909" t="s">
        <v>2207</v>
      </c>
      <c r="E1909" t="s">
        <v>93</v>
      </c>
      <c r="F1909">
        <v>40700</v>
      </c>
      <c r="G1909" t="s">
        <v>911</v>
      </c>
      <c r="I1909" t="s">
        <v>668</v>
      </c>
      <c r="J1909">
        <v>2026</v>
      </c>
      <c r="K1909">
        <v>7</v>
      </c>
      <c r="L1909" t="s">
        <v>94</v>
      </c>
      <c r="M1909">
        <v>646.65</v>
      </c>
      <c r="N1909">
        <v>1</v>
      </c>
      <c r="O1909">
        <v>646.65</v>
      </c>
      <c r="P1909" t="s">
        <v>2205</v>
      </c>
      <c r="Q1909">
        <v>0</v>
      </c>
    </row>
    <row r="1910" spans="1:17" x14ac:dyDescent="0.25">
      <c r="A1910" t="s">
        <v>2516</v>
      </c>
      <c r="B1910" t="s">
        <v>2212</v>
      </c>
      <c r="C1910" t="s">
        <v>296</v>
      </c>
      <c r="D1910" t="s">
        <v>2207</v>
      </c>
      <c r="E1910" t="s">
        <v>93</v>
      </c>
      <c r="F1910">
        <v>40700</v>
      </c>
      <c r="G1910" t="s">
        <v>911</v>
      </c>
      <c r="I1910" t="s">
        <v>658</v>
      </c>
      <c r="J1910">
        <v>2026</v>
      </c>
      <c r="K1910">
        <v>7</v>
      </c>
      <c r="L1910" t="s">
        <v>94</v>
      </c>
      <c r="M1910">
        <v>294</v>
      </c>
      <c r="N1910">
        <v>1</v>
      </c>
      <c r="O1910">
        <v>294</v>
      </c>
      <c r="P1910" t="s">
        <v>2205</v>
      </c>
      <c r="Q1910">
        <v>0</v>
      </c>
    </row>
    <row r="1911" spans="1:17" x14ac:dyDescent="0.25">
      <c r="A1911" t="s">
        <v>2516</v>
      </c>
      <c r="B1911" t="s">
        <v>2212</v>
      </c>
      <c r="C1911" t="s">
        <v>296</v>
      </c>
      <c r="D1911" t="s">
        <v>2207</v>
      </c>
      <c r="E1911" t="s">
        <v>93</v>
      </c>
      <c r="F1911">
        <v>40700</v>
      </c>
      <c r="G1911" t="s">
        <v>911</v>
      </c>
      <c r="I1911" t="s">
        <v>167</v>
      </c>
      <c r="J1911">
        <v>2026</v>
      </c>
      <c r="K1911">
        <v>7</v>
      </c>
      <c r="L1911" t="s">
        <v>94</v>
      </c>
      <c r="M1911">
        <v>213.22</v>
      </c>
      <c r="N1911">
        <v>1</v>
      </c>
      <c r="O1911">
        <v>213.22</v>
      </c>
      <c r="P1911" t="s">
        <v>2205</v>
      </c>
      <c r="Q1911">
        <v>0</v>
      </c>
    </row>
    <row r="1912" spans="1:17" x14ac:dyDescent="0.25">
      <c r="A1912" t="s">
        <v>2516</v>
      </c>
      <c r="B1912" t="s">
        <v>2212</v>
      </c>
      <c r="C1912" t="s">
        <v>296</v>
      </c>
      <c r="D1912" t="s">
        <v>2207</v>
      </c>
      <c r="E1912" t="s">
        <v>93</v>
      </c>
      <c r="F1912">
        <v>40700</v>
      </c>
      <c r="G1912" t="s">
        <v>911</v>
      </c>
      <c r="I1912" t="s">
        <v>253</v>
      </c>
      <c r="J1912">
        <v>2026</v>
      </c>
      <c r="K1912">
        <v>7</v>
      </c>
      <c r="L1912" t="s">
        <v>94</v>
      </c>
      <c r="M1912">
        <v>376.26</v>
      </c>
      <c r="N1912">
        <v>1</v>
      </c>
      <c r="O1912">
        <v>376.26</v>
      </c>
      <c r="P1912" t="s">
        <v>2205</v>
      </c>
      <c r="Q1912">
        <v>0</v>
      </c>
    </row>
    <row r="1913" spans="1:17" x14ac:dyDescent="0.25">
      <c r="A1913" t="s">
        <v>2516</v>
      </c>
      <c r="B1913" t="s">
        <v>2212</v>
      </c>
      <c r="C1913" t="s">
        <v>296</v>
      </c>
      <c r="D1913" t="s">
        <v>2207</v>
      </c>
      <c r="E1913" t="s">
        <v>101</v>
      </c>
      <c r="F1913">
        <v>40700</v>
      </c>
      <c r="G1913" t="s">
        <v>911</v>
      </c>
      <c r="I1913" t="s">
        <v>269</v>
      </c>
      <c r="J1913">
        <v>2026</v>
      </c>
      <c r="K1913">
        <v>7</v>
      </c>
      <c r="L1913" t="s">
        <v>94</v>
      </c>
      <c r="M1913">
        <v>2078.17</v>
      </c>
      <c r="N1913">
        <v>1</v>
      </c>
      <c r="O1913">
        <v>2078.17</v>
      </c>
      <c r="P1913" t="s">
        <v>2205</v>
      </c>
      <c r="Q1913">
        <v>1</v>
      </c>
    </row>
    <row r="1914" spans="1:17" x14ac:dyDescent="0.25">
      <c r="A1914" t="s">
        <v>2516</v>
      </c>
      <c r="B1914" t="s">
        <v>2212</v>
      </c>
      <c r="C1914" t="s">
        <v>296</v>
      </c>
      <c r="D1914" t="s">
        <v>2207</v>
      </c>
      <c r="E1914" t="s">
        <v>93</v>
      </c>
      <c r="F1914">
        <v>40700</v>
      </c>
      <c r="G1914" t="s">
        <v>911</v>
      </c>
      <c r="I1914" t="s">
        <v>240</v>
      </c>
      <c r="J1914">
        <v>2026</v>
      </c>
      <c r="K1914">
        <v>7</v>
      </c>
      <c r="L1914" t="s">
        <v>94</v>
      </c>
      <c r="M1914">
        <v>451.52</v>
      </c>
      <c r="N1914">
        <v>1</v>
      </c>
      <c r="O1914">
        <v>451.52</v>
      </c>
      <c r="P1914" t="s">
        <v>2205</v>
      </c>
      <c r="Q1914">
        <v>0</v>
      </c>
    </row>
    <row r="1915" spans="1:17" x14ac:dyDescent="0.25">
      <c r="A1915" t="s">
        <v>2516</v>
      </c>
      <c r="B1915" t="s">
        <v>2212</v>
      </c>
      <c r="C1915" t="s">
        <v>296</v>
      </c>
      <c r="D1915" t="s">
        <v>2207</v>
      </c>
      <c r="E1915" t="s">
        <v>105</v>
      </c>
      <c r="F1915">
        <v>40700</v>
      </c>
      <c r="G1915" t="s">
        <v>911</v>
      </c>
      <c r="I1915" t="s">
        <v>144</v>
      </c>
      <c r="J1915">
        <v>2026</v>
      </c>
      <c r="K1915">
        <v>7</v>
      </c>
      <c r="L1915" t="s">
        <v>94</v>
      </c>
      <c r="M1915">
        <v>238.3</v>
      </c>
      <c r="N1915">
        <v>1</v>
      </c>
      <c r="O1915">
        <v>238.3</v>
      </c>
      <c r="P1915" t="s">
        <v>2205</v>
      </c>
      <c r="Q1915">
        <v>0</v>
      </c>
    </row>
    <row r="1916" spans="1:17" x14ac:dyDescent="0.25">
      <c r="A1916" t="s">
        <v>2516</v>
      </c>
      <c r="B1916" t="s">
        <v>2213</v>
      </c>
      <c r="C1916" t="s">
        <v>296</v>
      </c>
      <c r="D1916" t="s">
        <v>2207</v>
      </c>
      <c r="E1916" t="s">
        <v>93</v>
      </c>
      <c r="F1916">
        <v>40700</v>
      </c>
      <c r="G1916" t="s">
        <v>911</v>
      </c>
      <c r="I1916" t="s">
        <v>253</v>
      </c>
      <c r="J1916">
        <v>2026</v>
      </c>
      <c r="K1916">
        <v>7</v>
      </c>
      <c r="L1916" t="s">
        <v>94</v>
      </c>
      <c r="M1916">
        <v>376.26</v>
      </c>
      <c r="N1916">
        <v>1</v>
      </c>
      <c r="O1916">
        <v>376.26</v>
      </c>
      <c r="P1916" t="s">
        <v>2205</v>
      </c>
      <c r="Q1916">
        <v>0</v>
      </c>
    </row>
    <row r="1917" spans="1:17" x14ac:dyDescent="0.25">
      <c r="A1917" t="s">
        <v>2516</v>
      </c>
      <c r="B1917" t="s">
        <v>2213</v>
      </c>
      <c r="C1917" t="s">
        <v>296</v>
      </c>
      <c r="D1917" t="s">
        <v>2207</v>
      </c>
      <c r="E1917" t="s">
        <v>105</v>
      </c>
      <c r="F1917">
        <v>40700</v>
      </c>
      <c r="G1917" t="s">
        <v>911</v>
      </c>
      <c r="I1917" t="s">
        <v>144</v>
      </c>
      <c r="J1917">
        <v>2026</v>
      </c>
      <c r="K1917">
        <v>7</v>
      </c>
      <c r="L1917" t="s">
        <v>94</v>
      </c>
      <c r="M1917">
        <v>119.15</v>
      </c>
      <c r="N1917">
        <v>1</v>
      </c>
      <c r="O1917">
        <v>119.15</v>
      </c>
      <c r="P1917" t="s">
        <v>2205</v>
      </c>
      <c r="Q1917">
        <v>0</v>
      </c>
    </row>
    <row r="1918" spans="1:17" x14ac:dyDescent="0.25">
      <c r="A1918" t="s">
        <v>2516</v>
      </c>
      <c r="B1918" t="s">
        <v>2214</v>
      </c>
      <c r="C1918" t="s">
        <v>296</v>
      </c>
      <c r="D1918" t="s">
        <v>2207</v>
      </c>
      <c r="E1918" t="s">
        <v>102</v>
      </c>
      <c r="F1918">
        <v>40700</v>
      </c>
      <c r="G1918" t="s">
        <v>911</v>
      </c>
      <c r="I1918" t="s">
        <v>125</v>
      </c>
      <c r="J1918">
        <v>2026</v>
      </c>
      <c r="K1918">
        <v>7</v>
      </c>
      <c r="L1918" t="s">
        <v>94</v>
      </c>
      <c r="M1918">
        <v>72.59</v>
      </c>
      <c r="N1918">
        <v>1</v>
      </c>
      <c r="O1918">
        <v>72.59</v>
      </c>
      <c r="P1918" t="s">
        <v>2205</v>
      </c>
      <c r="Q1918">
        <v>1</v>
      </c>
    </row>
    <row r="1919" spans="1:17" x14ac:dyDescent="0.25">
      <c r="A1919" t="s">
        <v>2516</v>
      </c>
      <c r="B1919" t="s">
        <v>2214</v>
      </c>
      <c r="C1919" t="s">
        <v>296</v>
      </c>
      <c r="D1919" t="s">
        <v>2207</v>
      </c>
      <c r="E1919" t="s">
        <v>93</v>
      </c>
      <c r="F1919">
        <v>40700</v>
      </c>
      <c r="G1919" t="s">
        <v>911</v>
      </c>
      <c r="I1919" t="s">
        <v>253</v>
      </c>
      <c r="J1919">
        <v>2026</v>
      </c>
      <c r="K1919">
        <v>7</v>
      </c>
      <c r="L1919" t="s">
        <v>94</v>
      </c>
      <c r="M1919">
        <v>376.26</v>
      </c>
      <c r="N1919">
        <v>1</v>
      </c>
      <c r="O1919">
        <v>376.26</v>
      </c>
      <c r="P1919" t="s">
        <v>2205</v>
      </c>
      <c r="Q1919">
        <v>0</v>
      </c>
    </row>
    <row r="1920" spans="1:17" x14ac:dyDescent="0.25">
      <c r="A1920" t="s">
        <v>2516</v>
      </c>
      <c r="B1920" t="s">
        <v>2214</v>
      </c>
      <c r="C1920" t="s">
        <v>296</v>
      </c>
      <c r="D1920" t="s">
        <v>2207</v>
      </c>
      <c r="E1920" t="s">
        <v>105</v>
      </c>
      <c r="F1920">
        <v>40700</v>
      </c>
      <c r="G1920" t="s">
        <v>911</v>
      </c>
      <c r="I1920" t="s">
        <v>144</v>
      </c>
      <c r="J1920">
        <v>2026</v>
      </c>
      <c r="K1920">
        <v>7</v>
      </c>
      <c r="L1920" t="s">
        <v>94</v>
      </c>
      <c r="M1920">
        <v>119.15</v>
      </c>
      <c r="N1920">
        <v>1</v>
      </c>
      <c r="O1920">
        <v>119.15</v>
      </c>
      <c r="P1920" t="s">
        <v>2205</v>
      </c>
      <c r="Q1920">
        <v>0</v>
      </c>
    </row>
    <row r="1921" spans="1:17" x14ac:dyDescent="0.25">
      <c r="A1921" t="s">
        <v>2516</v>
      </c>
      <c r="B1921" t="s">
        <v>2215</v>
      </c>
      <c r="C1921" t="s">
        <v>296</v>
      </c>
      <c r="D1921" t="s">
        <v>2207</v>
      </c>
      <c r="E1921" t="s">
        <v>102</v>
      </c>
      <c r="F1921">
        <v>40700</v>
      </c>
      <c r="G1921" t="s">
        <v>911</v>
      </c>
      <c r="I1921" t="s">
        <v>125</v>
      </c>
      <c r="J1921">
        <v>2026</v>
      </c>
      <c r="K1921">
        <v>7</v>
      </c>
      <c r="L1921" t="s">
        <v>94</v>
      </c>
      <c r="M1921">
        <v>72.59</v>
      </c>
      <c r="N1921">
        <v>1</v>
      </c>
      <c r="O1921">
        <v>72.59</v>
      </c>
      <c r="P1921" t="s">
        <v>2205</v>
      </c>
      <c r="Q1921">
        <v>1</v>
      </c>
    </row>
    <row r="1922" spans="1:17" x14ac:dyDescent="0.25">
      <c r="A1922" t="s">
        <v>2516</v>
      </c>
      <c r="B1922" t="s">
        <v>2215</v>
      </c>
      <c r="C1922" t="s">
        <v>296</v>
      </c>
      <c r="D1922" t="s">
        <v>2207</v>
      </c>
      <c r="E1922" t="s">
        <v>102</v>
      </c>
      <c r="F1922">
        <v>40700</v>
      </c>
      <c r="G1922" t="s">
        <v>911</v>
      </c>
      <c r="I1922" t="s">
        <v>186</v>
      </c>
      <c r="J1922">
        <v>2026</v>
      </c>
      <c r="K1922">
        <v>7</v>
      </c>
      <c r="L1922" t="s">
        <v>94</v>
      </c>
      <c r="M1922">
        <v>197.86</v>
      </c>
      <c r="N1922">
        <v>1</v>
      </c>
      <c r="O1922">
        <v>197.86</v>
      </c>
      <c r="P1922" t="s">
        <v>2205</v>
      </c>
      <c r="Q1922">
        <v>1</v>
      </c>
    </row>
    <row r="1923" spans="1:17" x14ac:dyDescent="0.25">
      <c r="A1923" t="s">
        <v>2516</v>
      </c>
      <c r="B1923" t="s">
        <v>2215</v>
      </c>
      <c r="C1923" t="s">
        <v>296</v>
      </c>
      <c r="D1923" t="s">
        <v>2207</v>
      </c>
      <c r="E1923" t="s">
        <v>93</v>
      </c>
      <c r="F1923">
        <v>40700</v>
      </c>
      <c r="G1923" t="s">
        <v>911</v>
      </c>
      <c r="I1923" t="s">
        <v>191</v>
      </c>
      <c r="J1923">
        <v>2026</v>
      </c>
      <c r="K1923">
        <v>7</v>
      </c>
      <c r="L1923" t="s">
        <v>94</v>
      </c>
      <c r="M1923">
        <v>190</v>
      </c>
      <c r="N1923">
        <v>1</v>
      </c>
      <c r="O1923">
        <v>190</v>
      </c>
      <c r="P1923" t="s">
        <v>2205</v>
      </c>
      <c r="Q1923">
        <v>1</v>
      </c>
    </row>
    <row r="1924" spans="1:17" x14ac:dyDescent="0.25">
      <c r="A1924" t="s">
        <v>2516</v>
      </c>
      <c r="B1924" t="s">
        <v>2215</v>
      </c>
      <c r="C1924" t="s">
        <v>296</v>
      </c>
      <c r="D1924" t="s">
        <v>2207</v>
      </c>
      <c r="E1924" t="s">
        <v>93</v>
      </c>
      <c r="F1924">
        <v>40700</v>
      </c>
      <c r="G1924" t="s">
        <v>911</v>
      </c>
      <c r="I1924" t="s">
        <v>168</v>
      </c>
      <c r="J1924">
        <v>2026</v>
      </c>
      <c r="K1924">
        <v>7</v>
      </c>
      <c r="L1924" t="s">
        <v>94</v>
      </c>
      <c r="M1924">
        <v>119.15</v>
      </c>
      <c r="N1924">
        <v>1</v>
      </c>
      <c r="O1924">
        <v>119.15</v>
      </c>
      <c r="P1924" t="s">
        <v>2205</v>
      </c>
      <c r="Q1924">
        <v>0</v>
      </c>
    </row>
    <row r="1925" spans="1:17" x14ac:dyDescent="0.25">
      <c r="A1925" t="s">
        <v>2516</v>
      </c>
      <c r="B1925" t="s">
        <v>2215</v>
      </c>
      <c r="C1925" t="s">
        <v>296</v>
      </c>
      <c r="D1925" t="s">
        <v>2207</v>
      </c>
      <c r="E1925" t="s">
        <v>93</v>
      </c>
      <c r="F1925">
        <v>40700</v>
      </c>
      <c r="G1925" t="s">
        <v>911</v>
      </c>
      <c r="I1925" t="s">
        <v>253</v>
      </c>
      <c r="J1925">
        <v>2026</v>
      </c>
      <c r="K1925">
        <v>7</v>
      </c>
      <c r="L1925" t="s">
        <v>94</v>
      </c>
      <c r="M1925">
        <v>376.26</v>
      </c>
      <c r="N1925">
        <v>1</v>
      </c>
      <c r="O1925">
        <v>376.26</v>
      </c>
      <c r="P1925" t="s">
        <v>2205</v>
      </c>
      <c r="Q1925">
        <v>0</v>
      </c>
    </row>
    <row r="1926" spans="1:17" x14ac:dyDescent="0.25">
      <c r="A1926" t="s">
        <v>2516</v>
      </c>
      <c r="B1926" t="s">
        <v>2215</v>
      </c>
      <c r="C1926" t="s">
        <v>296</v>
      </c>
      <c r="D1926" t="s">
        <v>2207</v>
      </c>
      <c r="E1926" t="s">
        <v>105</v>
      </c>
      <c r="F1926">
        <v>40700</v>
      </c>
      <c r="G1926" t="s">
        <v>911</v>
      </c>
      <c r="I1926" t="s">
        <v>144</v>
      </c>
      <c r="J1926">
        <v>2026</v>
      </c>
      <c r="K1926">
        <v>7</v>
      </c>
      <c r="L1926" t="s">
        <v>94</v>
      </c>
      <c r="M1926">
        <v>953.2</v>
      </c>
      <c r="N1926">
        <v>1</v>
      </c>
      <c r="O1926">
        <v>953.2</v>
      </c>
      <c r="P1926" t="s">
        <v>2205</v>
      </c>
      <c r="Q1926">
        <v>0</v>
      </c>
    </row>
    <row r="1927" spans="1:17" x14ac:dyDescent="0.25">
      <c r="A1927" t="s">
        <v>2516</v>
      </c>
      <c r="B1927" t="s">
        <v>2215</v>
      </c>
      <c r="C1927" t="s">
        <v>296</v>
      </c>
      <c r="D1927" t="s">
        <v>2207</v>
      </c>
      <c r="E1927" t="s">
        <v>93</v>
      </c>
      <c r="F1927">
        <v>40700</v>
      </c>
      <c r="G1927" t="s">
        <v>911</v>
      </c>
      <c r="I1927" t="s">
        <v>619</v>
      </c>
      <c r="J1927">
        <v>2026</v>
      </c>
      <c r="K1927">
        <v>7</v>
      </c>
      <c r="L1927" t="s">
        <v>94</v>
      </c>
      <c r="M1927">
        <v>27.03</v>
      </c>
      <c r="N1927">
        <v>1</v>
      </c>
      <c r="O1927">
        <v>27.03</v>
      </c>
      <c r="P1927" t="s">
        <v>2205</v>
      </c>
      <c r="Q1927">
        <v>1</v>
      </c>
    </row>
    <row r="1928" spans="1:17" x14ac:dyDescent="0.25">
      <c r="A1928" t="s">
        <v>2516</v>
      </c>
      <c r="B1928" t="s">
        <v>2216</v>
      </c>
      <c r="C1928" t="s">
        <v>296</v>
      </c>
      <c r="D1928" t="s">
        <v>2207</v>
      </c>
      <c r="E1928" t="s">
        <v>93</v>
      </c>
      <c r="F1928">
        <v>40700</v>
      </c>
      <c r="G1928" t="s">
        <v>911</v>
      </c>
      <c r="I1928" t="s">
        <v>253</v>
      </c>
      <c r="J1928">
        <v>2026</v>
      </c>
      <c r="K1928">
        <v>7</v>
      </c>
      <c r="L1928" t="s">
        <v>94</v>
      </c>
      <c r="M1928">
        <v>376.26</v>
      </c>
      <c r="N1928">
        <v>1</v>
      </c>
      <c r="O1928">
        <v>376.26</v>
      </c>
      <c r="P1928" t="s">
        <v>2205</v>
      </c>
      <c r="Q1928">
        <v>0</v>
      </c>
    </row>
    <row r="1929" spans="1:17" x14ac:dyDescent="0.25">
      <c r="A1929" t="s">
        <v>2516</v>
      </c>
      <c r="B1929" t="s">
        <v>2216</v>
      </c>
      <c r="C1929" t="s">
        <v>296</v>
      </c>
      <c r="D1929" t="s">
        <v>2207</v>
      </c>
      <c r="E1929" t="s">
        <v>105</v>
      </c>
      <c r="F1929">
        <v>40700</v>
      </c>
      <c r="G1929" t="s">
        <v>911</v>
      </c>
      <c r="I1929" t="s">
        <v>144</v>
      </c>
      <c r="J1929">
        <v>2026</v>
      </c>
      <c r="K1929">
        <v>7</v>
      </c>
      <c r="L1929" t="s">
        <v>94</v>
      </c>
      <c r="M1929">
        <v>238.3</v>
      </c>
      <c r="N1929">
        <v>1</v>
      </c>
      <c r="O1929">
        <v>238.3</v>
      </c>
      <c r="P1929" t="s">
        <v>2205</v>
      </c>
      <c r="Q1929">
        <v>0</v>
      </c>
    </row>
    <row r="1930" spans="1:17" x14ac:dyDescent="0.25">
      <c r="A1930" t="s">
        <v>2516</v>
      </c>
      <c r="B1930" t="s">
        <v>2217</v>
      </c>
      <c r="C1930" t="s">
        <v>296</v>
      </c>
      <c r="D1930" t="s">
        <v>2207</v>
      </c>
      <c r="E1930" t="s">
        <v>93</v>
      </c>
      <c r="F1930">
        <v>40700</v>
      </c>
      <c r="G1930" t="s">
        <v>911</v>
      </c>
      <c r="I1930" t="s">
        <v>253</v>
      </c>
      <c r="J1930">
        <v>2026</v>
      </c>
      <c r="K1930">
        <v>7</v>
      </c>
      <c r="L1930" t="s">
        <v>94</v>
      </c>
      <c r="M1930">
        <v>376.26</v>
      </c>
      <c r="N1930">
        <v>1</v>
      </c>
      <c r="O1930">
        <v>376.26</v>
      </c>
      <c r="P1930" t="s">
        <v>2205</v>
      </c>
      <c r="Q1930">
        <v>0</v>
      </c>
    </row>
    <row r="1931" spans="1:17" x14ac:dyDescent="0.25">
      <c r="A1931" t="s">
        <v>2516</v>
      </c>
      <c r="B1931" t="s">
        <v>2217</v>
      </c>
      <c r="C1931" t="s">
        <v>296</v>
      </c>
      <c r="D1931" t="s">
        <v>2207</v>
      </c>
      <c r="E1931" t="s">
        <v>105</v>
      </c>
      <c r="F1931">
        <v>40700</v>
      </c>
      <c r="G1931" t="s">
        <v>911</v>
      </c>
      <c r="I1931" t="s">
        <v>144</v>
      </c>
      <c r="J1931">
        <v>2026</v>
      </c>
      <c r="K1931">
        <v>7</v>
      </c>
      <c r="L1931" t="s">
        <v>94</v>
      </c>
      <c r="M1931">
        <v>595.75</v>
      </c>
      <c r="N1931">
        <v>1</v>
      </c>
      <c r="O1931">
        <v>595.75</v>
      </c>
      <c r="P1931" t="s">
        <v>2205</v>
      </c>
      <c r="Q1931">
        <v>0</v>
      </c>
    </row>
    <row r="1932" spans="1:17" x14ac:dyDescent="0.25">
      <c r="A1932" t="s">
        <v>2516</v>
      </c>
      <c r="B1932" t="s">
        <v>2218</v>
      </c>
      <c r="C1932" t="s">
        <v>296</v>
      </c>
      <c r="D1932" t="s">
        <v>2207</v>
      </c>
      <c r="E1932" t="s">
        <v>93</v>
      </c>
      <c r="F1932">
        <v>40700</v>
      </c>
      <c r="G1932" t="s">
        <v>911</v>
      </c>
      <c r="I1932" t="s">
        <v>253</v>
      </c>
      <c r="J1932">
        <v>2026</v>
      </c>
      <c r="K1932">
        <v>7</v>
      </c>
      <c r="L1932" t="s">
        <v>94</v>
      </c>
      <c r="M1932">
        <v>376.26</v>
      </c>
      <c r="N1932">
        <v>1</v>
      </c>
      <c r="O1932">
        <v>376.26</v>
      </c>
      <c r="P1932" t="s">
        <v>2205</v>
      </c>
      <c r="Q1932">
        <v>0</v>
      </c>
    </row>
    <row r="1933" spans="1:17" x14ac:dyDescent="0.25">
      <c r="A1933" t="s">
        <v>2516</v>
      </c>
      <c r="B1933" t="s">
        <v>2218</v>
      </c>
      <c r="C1933" t="s">
        <v>296</v>
      </c>
      <c r="D1933" t="s">
        <v>2207</v>
      </c>
      <c r="E1933" t="s">
        <v>105</v>
      </c>
      <c r="F1933">
        <v>40700</v>
      </c>
      <c r="G1933" t="s">
        <v>911</v>
      </c>
      <c r="I1933" t="s">
        <v>144</v>
      </c>
      <c r="J1933">
        <v>2026</v>
      </c>
      <c r="K1933">
        <v>7</v>
      </c>
      <c r="L1933" t="s">
        <v>94</v>
      </c>
      <c r="M1933">
        <v>2740.45</v>
      </c>
      <c r="N1933">
        <v>1</v>
      </c>
      <c r="O1933">
        <v>2740.45</v>
      </c>
      <c r="P1933" t="s">
        <v>2205</v>
      </c>
      <c r="Q1933">
        <v>0</v>
      </c>
    </row>
    <row r="1934" spans="1:17" x14ac:dyDescent="0.25">
      <c r="A1934" t="s">
        <v>2516</v>
      </c>
      <c r="B1934" t="s">
        <v>2219</v>
      </c>
      <c r="C1934" t="s">
        <v>296</v>
      </c>
      <c r="D1934" t="s">
        <v>2207</v>
      </c>
      <c r="E1934" t="s">
        <v>93</v>
      </c>
      <c r="F1934">
        <v>40700</v>
      </c>
      <c r="G1934" t="s">
        <v>911</v>
      </c>
      <c r="I1934" t="s">
        <v>253</v>
      </c>
      <c r="J1934">
        <v>2026</v>
      </c>
      <c r="K1934">
        <v>7</v>
      </c>
      <c r="L1934" t="s">
        <v>94</v>
      </c>
      <c r="M1934">
        <v>376.26</v>
      </c>
      <c r="N1934">
        <v>1</v>
      </c>
      <c r="O1934">
        <v>376.26</v>
      </c>
      <c r="P1934" t="s">
        <v>2205</v>
      </c>
      <c r="Q1934">
        <v>0</v>
      </c>
    </row>
    <row r="1935" spans="1:17" x14ac:dyDescent="0.25">
      <c r="A1935" t="s">
        <v>2516</v>
      </c>
      <c r="B1935" t="s">
        <v>2219</v>
      </c>
      <c r="C1935" t="s">
        <v>296</v>
      </c>
      <c r="D1935" t="s">
        <v>2207</v>
      </c>
      <c r="E1935" t="s">
        <v>105</v>
      </c>
      <c r="F1935">
        <v>40700</v>
      </c>
      <c r="G1935" t="s">
        <v>911</v>
      </c>
      <c r="I1935" t="s">
        <v>144</v>
      </c>
      <c r="J1935">
        <v>2026</v>
      </c>
      <c r="K1935">
        <v>7</v>
      </c>
      <c r="L1935" t="s">
        <v>94</v>
      </c>
      <c r="M1935">
        <v>476.6</v>
      </c>
      <c r="N1935">
        <v>1</v>
      </c>
      <c r="O1935">
        <v>476.6</v>
      </c>
      <c r="P1935" t="s">
        <v>2205</v>
      </c>
      <c r="Q1935">
        <v>0</v>
      </c>
    </row>
    <row r="1936" spans="1:17" x14ac:dyDescent="0.25">
      <c r="A1936" t="s">
        <v>2516</v>
      </c>
      <c r="B1936" t="s">
        <v>2220</v>
      </c>
      <c r="C1936" t="s">
        <v>296</v>
      </c>
      <c r="D1936" t="s">
        <v>2207</v>
      </c>
      <c r="E1936" t="s">
        <v>93</v>
      </c>
      <c r="F1936">
        <v>40700</v>
      </c>
      <c r="G1936" t="s">
        <v>911</v>
      </c>
      <c r="I1936" t="s">
        <v>253</v>
      </c>
      <c r="J1936">
        <v>2026</v>
      </c>
      <c r="K1936">
        <v>7</v>
      </c>
      <c r="L1936" t="s">
        <v>94</v>
      </c>
      <c r="M1936">
        <v>376.26</v>
      </c>
      <c r="N1936">
        <v>1</v>
      </c>
      <c r="O1936">
        <v>376.26</v>
      </c>
      <c r="P1936" t="s">
        <v>2205</v>
      </c>
      <c r="Q1936">
        <v>0</v>
      </c>
    </row>
    <row r="1937" spans="1:17" x14ac:dyDescent="0.25">
      <c r="A1937" t="s">
        <v>2516</v>
      </c>
      <c r="B1937" t="s">
        <v>2220</v>
      </c>
      <c r="C1937" t="s">
        <v>296</v>
      </c>
      <c r="D1937" t="s">
        <v>2207</v>
      </c>
      <c r="E1937" t="s">
        <v>105</v>
      </c>
      <c r="F1937">
        <v>40700</v>
      </c>
      <c r="G1937" t="s">
        <v>911</v>
      </c>
      <c r="I1937" t="s">
        <v>144</v>
      </c>
      <c r="J1937">
        <v>2026</v>
      </c>
      <c r="K1937">
        <v>7</v>
      </c>
      <c r="L1937" t="s">
        <v>94</v>
      </c>
      <c r="M1937">
        <v>714.9</v>
      </c>
      <c r="N1937">
        <v>1</v>
      </c>
      <c r="O1937">
        <v>714.9</v>
      </c>
      <c r="P1937" t="s">
        <v>2205</v>
      </c>
      <c r="Q1937">
        <v>0</v>
      </c>
    </row>
    <row r="1938" spans="1:17" x14ac:dyDescent="0.25">
      <c r="A1938" t="s">
        <v>2516</v>
      </c>
      <c r="B1938" t="s">
        <v>2221</v>
      </c>
      <c r="C1938" t="s">
        <v>296</v>
      </c>
      <c r="D1938" t="s">
        <v>2207</v>
      </c>
      <c r="E1938" t="s">
        <v>93</v>
      </c>
      <c r="F1938">
        <v>40700</v>
      </c>
      <c r="G1938" t="s">
        <v>911</v>
      </c>
      <c r="I1938" t="s">
        <v>253</v>
      </c>
      <c r="J1938">
        <v>2026</v>
      </c>
      <c r="K1938">
        <v>7</v>
      </c>
      <c r="L1938" t="s">
        <v>94</v>
      </c>
      <c r="M1938">
        <v>376.26</v>
      </c>
      <c r="N1938">
        <v>1</v>
      </c>
      <c r="O1938">
        <v>376.26</v>
      </c>
      <c r="P1938" t="s">
        <v>2205</v>
      </c>
      <c r="Q1938">
        <v>0</v>
      </c>
    </row>
    <row r="1939" spans="1:17" x14ac:dyDescent="0.25">
      <c r="A1939" t="s">
        <v>2516</v>
      </c>
      <c r="B1939" t="s">
        <v>2221</v>
      </c>
      <c r="C1939" t="s">
        <v>296</v>
      </c>
      <c r="D1939" t="s">
        <v>2207</v>
      </c>
      <c r="E1939" t="s">
        <v>105</v>
      </c>
      <c r="F1939">
        <v>40700</v>
      </c>
      <c r="G1939" t="s">
        <v>911</v>
      </c>
      <c r="I1939" t="s">
        <v>144</v>
      </c>
      <c r="J1939">
        <v>2026</v>
      </c>
      <c r="K1939">
        <v>7</v>
      </c>
      <c r="L1939" t="s">
        <v>94</v>
      </c>
      <c r="M1939">
        <v>1072.3499999999999</v>
      </c>
      <c r="N1939">
        <v>1</v>
      </c>
      <c r="O1939">
        <v>1072.3499999999999</v>
      </c>
      <c r="P1939" t="s">
        <v>2205</v>
      </c>
      <c r="Q1939">
        <v>0</v>
      </c>
    </row>
    <row r="1940" spans="1:17" x14ac:dyDescent="0.25">
      <c r="A1940" t="s">
        <v>2516</v>
      </c>
      <c r="B1940" t="s">
        <v>2222</v>
      </c>
      <c r="C1940" t="s">
        <v>296</v>
      </c>
      <c r="D1940" t="s">
        <v>2207</v>
      </c>
      <c r="E1940" t="s">
        <v>102</v>
      </c>
      <c r="F1940">
        <v>40700</v>
      </c>
      <c r="G1940" t="s">
        <v>911</v>
      </c>
      <c r="I1940" t="s">
        <v>125</v>
      </c>
      <c r="J1940">
        <v>2026</v>
      </c>
      <c r="K1940">
        <v>7</v>
      </c>
      <c r="L1940" t="s">
        <v>94</v>
      </c>
      <c r="M1940">
        <v>72.59</v>
      </c>
      <c r="N1940">
        <v>1</v>
      </c>
      <c r="O1940">
        <v>72.59</v>
      </c>
      <c r="P1940" t="s">
        <v>2205</v>
      </c>
      <c r="Q1940">
        <v>1</v>
      </c>
    </row>
    <row r="1941" spans="1:17" x14ac:dyDescent="0.25">
      <c r="A1941" t="s">
        <v>2516</v>
      </c>
      <c r="B1941" t="s">
        <v>2222</v>
      </c>
      <c r="C1941" t="s">
        <v>296</v>
      </c>
      <c r="D1941" t="s">
        <v>2207</v>
      </c>
      <c r="E1941" t="s">
        <v>102</v>
      </c>
      <c r="F1941">
        <v>40700</v>
      </c>
      <c r="G1941" t="s">
        <v>911</v>
      </c>
      <c r="I1941" t="s">
        <v>186</v>
      </c>
      <c r="J1941">
        <v>2026</v>
      </c>
      <c r="K1941">
        <v>7</v>
      </c>
      <c r="L1941" t="s">
        <v>94</v>
      </c>
      <c r="M1941">
        <v>289.95</v>
      </c>
      <c r="N1941">
        <v>1</v>
      </c>
      <c r="O1941">
        <v>289.95</v>
      </c>
      <c r="P1941" t="s">
        <v>2205</v>
      </c>
      <c r="Q1941">
        <v>1</v>
      </c>
    </row>
    <row r="1942" spans="1:17" x14ac:dyDescent="0.25">
      <c r="A1942" t="s">
        <v>2516</v>
      </c>
      <c r="B1942" t="s">
        <v>2222</v>
      </c>
      <c r="C1942" t="s">
        <v>296</v>
      </c>
      <c r="D1942" t="s">
        <v>2207</v>
      </c>
      <c r="E1942" t="s">
        <v>93</v>
      </c>
      <c r="F1942">
        <v>40700</v>
      </c>
      <c r="G1942" t="s">
        <v>911</v>
      </c>
      <c r="I1942" t="s">
        <v>658</v>
      </c>
      <c r="J1942">
        <v>2026</v>
      </c>
      <c r="K1942">
        <v>7</v>
      </c>
      <c r="L1942" t="s">
        <v>94</v>
      </c>
      <c r="M1942">
        <v>98</v>
      </c>
      <c r="N1942">
        <v>1</v>
      </c>
      <c r="O1942">
        <v>98</v>
      </c>
      <c r="P1942" t="s">
        <v>2205</v>
      </c>
      <c r="Q1942">
        <v>0</v>
      </c>
    </row>
    <row r="1943" spans="1:17" x14ac:dyDescent="0.25">
      <c r="A1943" t="s">
        <v>2516</v>
      </c>
      <c r="B1943" t="s">
        <v>2222</v>
      </c>
      <c r="C1943" t="s">
        <v>296</v>
      </c>
      <c r="D1943" t="s">
        <v>2207</v>
      </c>
      <c r="E1943" t="s">
        <v>93</v>
      </c>
      <c r="F1943">
        <v>40700</v>
      </c>
      <c r="G1943" t="s">
        <v>911</v>
      </c>
      <c r="I1943" t="s">
        <v>191</v>
      </c>
      <c r="J1943">
        <v>2026</v>
      </c>
      <c r="K1943">
        <v>7</v>
      </c>
      <c r="L1943" t="s">
        <v>94</v>
      </c>
      <c r="M1943">
        <v>380</v>
      </c>
      <c r="N1943">
        <v>1</v>
      </c>
      <c r="O1943">
        <v>380</v>
      </c>
      <c r="P1943" t="s">
        <v>2205</v>
      </c>
      <c r="Q1943">
        <v>1</v>
      </c>
    </row>
    <row r="1944" spans="1:17" x14ac:dyDescent="0.25">
      <c r="A1944" t="s">
        <v>2516</v>
      </c>
      <c r="B1944" t="s">
        <v>2222</v>
      </c>
      <c r="C1944" t="s">
        <v>296</v>
      </c>
      <c r="D1944" t="s">
        <v>2207</v>
      </c>
      <c r="E1944" t="s">
        <v>93</v>
      </c>
      <c r="F1944">
        <v>40700</v>
      </c>
      <c r="G1944" t="s">
        <v>911</v>
      </c>
      <c r="I1944" t="s">
        <v>618</v>
      </c>
      <c r="J1944">
        <v>2026</v>
      </c>
      <c r="K1944">
        <v>7</v>
      </c>
      <c r="L1944" t="s">
        <v>94</v>
      </c>
      <c r="M1944">
        <v>2706</v>
      </c>
      <c r="N1944">
        <v>1</v>
      </c>
      <c r="O1944">
        <v>2706</v>
      </c>
      <c r="P1944" t="s">
        <v>2205</v>
      </c>
      <c r="Q1944">
        <v>1</v>
      </c>
    </row>
    <row r="1945" spans="1:17" x14ac:dyDescent="0.25">
      <c r="A1945" t="s">
        <v>2516</v>
      </c>
      <c r="B1945" t="s">
        <v>2222</v>
      </c>
      <c r="C1945" t="s">
        <v>296</v>
      </c>
      <c r="D1945" t="s">
        <v>2207</v>
      </c>
      <c r="E1945" t="s">
        <v>93</v>
      </c>
      <c r="F1945">
        <v>40700</v>
      </c>
      <c r="G1945" t="s">
        <v>911</v>
      </c>
      <c r="I1945" t="s">
        <v>168</v>
      </c>
      <c r="J1945">
        <v>2026</v>
      </c>
      <c r="K1945">
        <v>7</v>
      </c>
      <c r="L1945" t="s">
        <v>94</v>
      </c>
      <c r="M1945">
        <v>1072.3499999999999</v>
      </c>
      <c r="N1945">
        <v>1</v>
      </c>
      <c r="O1945">
        <v>1072.3499999999999</v>
      </c>
      <c r="P1945" t="s">
        <v>2205</v>
      </c>
      <c r="Q1945">
        <v>0</v>
      </c>
    </row>
    <row r="1946" spans="1:17" x14ac:dyDescent="0.25">
      <c r="A1946" t="s">
        <v>2516</v>
      </c>
      <c r="B1946" t="s">
        <v>2222</v>
      </c>
      <c r="C1946" t="s">
        <v>296</v>
      </c>
      <c r="D1946" t="s">
        <v>2207</v>
      </c>
      <c r="E1946" t="s">
        <v>93</v>
      </c>
      <c r="F1946">
        <v>40700</v>
      </c>
      <c r="G1946" t="s">
        <v>911</v>
      </c>
      <c r="I1946" t="s">
        <v>253</v>
      </c>
      <c r="J1946">
        <v>2026</v>
      </c>
      <c r="K1946">
        <v>7</v>
      </c>
      <c r="L1946" t="s">
        <v>94</v>
      </c>
      <c r="M1946">
        <v>376.26</v>
      </c>
      <c r="N1946">
        <v>1</v>
      </c>
      <c r="O1946">
        <v>376.26</v>
      </c>
      <c r="P1946" t="s">
        <v>2205</v>
      </c>
      <c r="Q1946">
        <v>0</v>
      </c>
    </row>
    <row r="1947" spans="1:17" x14ac:dyDescent="0.25">
      <c r="A1947" t="s">
        <v>2516</v>
      </c>
      <c r="B1947" t="s">
        <v>2222</v>
      </c>
      <c r="C1947" t="s">
        <v>296</v>
      </c>
      <c r="D1947" t="s">
        <v>2207</v>
      </c>
      <c r="E1947" t="s">
        <v>101</v>
      </c>
      <c r="F1947">
        <v>40700</v>
      </c>
      <c r="G1947" t="s">
        <v>911</v>
      </c>
      <c r="I1947" t="s">
        <v>269</v>
      </c>
      <c r="J1947">
        <v>2026</v>
      </c>
      <c r="K1947">
        <v>7</v>
      </c>
      <c r="L1947" t="s">
        <v>94</v>
      </c>
      <c r="M1947">
        <v>120.95</v>
      </c>
      <c r="N1947">
        <v>1</v>
      </c>
      <c r="O1947">
        <v>120.95</v>
      </c>
      <c r="P1947" t="s">
        <v>2205</v>
      </c>
      <c r="Q1947">
        <v>1</v>
      </c>
    </row>
    <row r="1948" spans="1:17" x14ac:dyDescent="0.25">
      <c r="A1948" t="s">
        <v>2516</v>
      </c>
      <c r="B1948" t="s">
        <v>2222</v>
      </c>
      <c r="C1948" t="s">
        <v>296</v>
      </c>
      <c r="D1948" t="s">
        <v>2207</v>
      </c>
      <c r="E1948" t="s">
        <v>104</v>
      </c>
      <c r="F1948">
        <v>40700</v>
      </c>
      <c r="G1948" t="s">
        <v>911</v>
      </c>
      <c r="I1948" t="s">
        <v>118</v>
      </c>
      <c r="J1948">
        <v>2026</v>
      </c>
      <c r="K1948">
        <v>7</v>
      </c>
      <c r="L1948" t="s">
        <v>94</v>
      </c>
      <c r="M1948">
        <v>200.67</v>
      </c>
      <c r="N1948">
        <v>1</v>
      </c>
      <c r="O1948">
        <v>200.67</v>
      </c>
      <c r="P1948" t="s">
        <v>2205</v>
      </c>
      <c r="Q1948">
        <v>0</v>
      </c>
    </row>
    <row r="1949" spans="1:17" x14ac:dyDescent="0.25">
      <c r="A1949" t="s">
        <v>2516</v>
      </c>
      <c r="B1949" t="s">
        <v>2222</v>
      </c>
      <c r="C1949" t="s">
        <v>296</v>
      </c>
      <c r="D1949" t="s">
        <v>2207</v>
      </c>
      <c r="E1949" t="s">
        <v>104</v>
      </c>
      <c r="F1949">
        <v>40700</v>
      </c>
      <c r="G1949" t="s">
        <v>911</v>
      </c>
      <c r="I1949" t="s">
        <v>120</v>
      </c>
      <c r="J1949">
        <v>2026</v>
      </c>
      <c r="K1949">
        <v>7</v>
      </c>
      <c r="L1949" t="s">
        <v>94</v>
      </c>
      <c r="M1949">
        <v>175.59</v>
      </c>
      <c r="N1949">
        <v>1</v>
      </c>
      <c r="O1949">
        <v>175.59</v>
      </c>
      <c r="P1949" t="s">
        <v>2205</v>
      </c>
      <c r="Q1949">
        <v>0</v>
      </c>
    </row>
    <row r="1950" spans="1:17" x14ac:dyDescent="0.25">
      <c r="A1950" t="s">
        <v>2516</v>
      </c>
      <c r="B1950" t="s">
        <v>2222</v>
      </c>
      <c r="C1950" t="s">
        <v>296</v>
      </c>
      <c r="D1950" t="s">
        <v>2207</v>
      </c>
      <c r="E1950" t="s">
        <v>105</v>
      </c>
      <c r="F1950">
        <v>40700</v>
      </c>
      <c r="G1950" t="s">
        <v>911</v>
      </c>
      <c r="I1950" t="s">
        <v>144</v>
      </c>
      <c r="J1950">
        <v>2026</v>
      </c>
      <c r="K1950">
        <v>7</v>
      </c>
      <c r="L1950" t="s">
        <v>94</v>
      </c>
      <c r="M1950">
        <v>1310.6500000000001</v>
      </c>
      <c r="N1950">
        <v>1</v>
      </c>
      <c r="O1950">
        <v>1310.6500000000001</v>
      </c>
      <c r="P1950" t="s">
        <v>2205</v>
      </c>
      <c r="Q1950">
        <v>0</v>
      </c>
    </row>
    <row r="1951" spans="1:17" x14ac:dyDescent="0.25">
      <c r="A1951" t="s">
        <v>2516</v>
      </c>
      <c r="B1951" t="s">
        <v>2222</v>
      </c>
      <c r="C1951" t="s">
        <v>296</v>
      </c>
      <c r="D1951" t="s">
        <v>2207</v>
      </c>
      <c r="E1951" t="s">
        <v>93</v>
      </c>
      <c r="F1951">
        <v>40700</v>
      </c>
      <c r="G1951" t="s">
        <v>911</v>
      </c>
      <c r="I1951" t="s">
        <v>619</v>
      </c>
      <c r="J1951">
        <v>2026</v>
      </c>
      <c r="K1951">
        <v>7</v>
      </c>
      <c r="L1951" t="s">
        <v>94</v>
      </c>
      <c r="M1951">
        <v>351.39</v>
      </c>
      <c r="N1951">
        <v>1</v>
      </c>
      <c r="O1951">
        <v>351.39</v>
      </c>
      <c r="P1951" t="s">
        <v>2205</v>
      </c>
      <c r="Q1951">
        <v>1</v>
      </c>
    </row>
    <row r="1952" spans="1:17" x14ac:dyDescent="0.25">
      <c r="A1952" t="s">
        <v>2516</v>
      </c>
      <c r="B1952" t="s">
        <v>2226</v>
      </c>
      <c r="C1952" t="s">
        <v>296</v>
      </c>
      <c r="D1952" t="s">
        <v>2207</v>
      </c>
      <c r="E1952" t="s">
        <v>102</v>
      </c>
      <c r="F1952">
        <v>40700</v>
      </c>
      <c r="G1952" t="s">
        <v>911</v>
      </c>
      <c r="I1952" t="s">
        <v>125</v>
      </c>
      <c r="J1952">
        <v>2026</v>
      </c>
      <c r="K1952">
        <v>7</v>
      </c>
      <c r="L1952" t="s">
        <v>94</v>
      </c>
      <c r="M1952">
        <v>72.59</v>
      </c>
      <c r="N1952">
        <v>1</v>
      </c>
      <c r="O1952">
        <v>72.59</v>
      </c>
      <c r="P1952" t="s">
        <v>2205</v>
      </c>
      <c r="Q1952">
        <v>1</v>
      </c>
    </row>
    <row r="1953" spans="1:17" x14ac:dyDescent="0.25">
      <c r="A1953" t="s">
        <v>2516</v>
      </c>
      <c r="B1953" t="s">
        <v>2226</v>
      </c>
      <c r="C1953" t="s">
        <v>296</v>
      </c>
      <c r="D1953" t="s">
        <v>2207</v>
      </c>
      <c r="E1953" t="s">
        <v>102</v>
      </c>
      <c r="F1953">
        <v>40700</v>
      </c>
      <c r="G1953" t="s">
        <v>911</v>
      </c>
      <c r="I1953" t="s">
        <v>186</v>
      </c>
      <c r="J1953">
        <v>2026</v>
      </c>
      <c r="K1953">
        <v>7</v>
      </c>
      <c r="L1953" t="s">
        <v>94</v>
      </c>
      <c r="M1953">
        <v>346.39</v>
      </c>
      <c r="N1953">
        <v>1</v>
      </c>
      <c r="O1953">
        <v>346.39</v>
      </c>
      <c r="P1953" t="s">
        <v>2205</v>
      </c>
      <c r="Q1953">
        <v>1</v>
      </c>
    </row>
    <row r="1954" spans="1:17" x14ac:dyDescent="0.25">
      <c r="A1954" t="s">
        <v>2516</v>
      </c>
      <c r="B1954" t="s">
        <v>2226</v>
      </c>
      <c r="C1954" t="s">
        <v>296</v>
      </c>
      <c r="D1954" t="s">
        <v>2207</v>
      </c>
      <c r="E1954" t="s">
        <v>93</v>
      </c>
      <c r="F1954">
        <v>40700</v>
      </c>
      <c r="G1954" t="s">
        <v>911</v>
      </c>
      <c r="I1954" t="s">
        <v>658</v>
      </c>
      <c r="J1954">
        <v>2026</v>
      </c>
      <c r="K1954">
        <v>7</v>
      </c>
      <c r="L1954" t="s">
        <v>94</v>
      </c>
      <c r="M1954">
        <v>490</v>
      </c>
      <c r="N1954">
        <v>1</v>
      </c>
      <c r="O1954">
        <v>490</v>
      </c>
      <c r="P1954" t="s">
        <v>2205</v>
      </c>
      <c r="Q1954">
        <v>0</v>
      </c>
    </row>
    <row r="1955" spans="1:17" x14ac:dyDescent="0.25">
      <c r="A1955" t="s">
        <v>2516</v>
      </c>
      <c r="B1955" t="s">
        <v>2226</v>
      </c>
      <c r="C1955" t="s">
        <v>296</v>
      </c>
      <c r="D1955" t="s">
        <v>2207</v>
      </c>
      <c r="E1955" t="s">
        <v>93</v>
      </c>
      <c r="F1955">
        <v>40700</v>
      </c>
      <c r="G1955" t="s">
        <v>911</v>
      </c>
      <c r="I1955" t="s">
        <v>253</v>
      </c>
      <c r="J1955">
        <v>2026</v>
      </c>
      <c r="K1955">
        <v>7</v>
      </c>
      <c r="L1955" t="s">
        <v>94</v>
      </c>
      <c r="M1955">
        <v>376.26</v>
      </c>
      <c r="N1955">
        <v>1</v>
      </c>
      <c r="O1955">
        <v>376.26</v>
      </c>
      <c r="P1955" t="s">
        <v>2205</v>
      </c>
      <c r="Q1955">
        <v>0</v>
      </c>
    </row>
    <row r="1956" spans="1:17" x14ac:dyDescent="0.25">
      <c r="A1956" t="s">
        <v>2516</v>
      </c>
      <c r="B1956" t="s">
        <v>2226</v>
      </c>
      <c r="C1956" t="s">
        <v>296</v>
      </c>
      <c r="D1956" t="s">
        <v>2207</v>
      </c>
      <c r="E1956" t="s">
        <v>101</v>
      </c>
      <c r="F1956">
        <v>40700</v>
      </c>
      <c r="G1956" t="s">
        <v>911</v>
      </c>
      <c r="I1956" t="s">
        <v>269</v>
      </c>
      <c r="J1956">
        <v>2026</v>
      </c>
      <c r="K1956">
        <v>7</v>
      </c>
      <c r="L1956" t="s">
        <v>94</v>
      </c>
      <c r="M1956">
        <v>1044.48</v>
      </c>
      <c r="N1956">
        <v>1</v>
      </c>
      <c r="O1956">
        <v>1044.48</v>
      </c>
      <c r="P1956" t="s">
        <v>2205</v>
      </c>
      <c r="Q1956">
        <v>1</v>
      </c>
    </row>
    <row r="1957" spans="1:17" x14ac:dyDescent="0.25">
      <c r="A1957" t="s">
        <v>2516</v>
      </c>
      <c r="B1957" t="s">
        <v>2226</v>
      </c>
      <c r="C1957" t="s">
        <v>296</v>
      </c>
      <c r="D1957" t="s">
        <v>2207</v>
      </c>
      <c r="E1957" t="s">
        <v>93</v>
      </c>
      <c r="F1957">
        <v>40700</v>
      </c>
      <c r="G1957" t="s">
        <v>911</v>
      </c>
      <c r="I1957" t="s">
        <v>240</v>
      </c>
      <c r="J1957">
        <v>2026</v>
      </c>
      <c r="K1957">
        <v>7</v>
      </c>
      <c r="L1957" t="s">
        <v>94</v>
      </c>
      <c r="M1957">
        <v>225.76</v>
      </c>
      <c r="N1957">
        <v>1</v>
      </c>
      <c r="O1957">
        <v>225.76</v>
      </c>
      <c r="P1957" t="s">
        <v>2205</v>
      </c>
      <c r="Q1957">
        <v>0</v>
      </c>
    </row>
    <row r="1958" spans="1:17" x14ac:dyDescent="0.25">
      <c r="A1958" t="s">
        <v>2516</v>
      </c>
      <c r="B1958" t="s">
        <v>2226</v>
      </c>
      <c r="C1958" t="s">
        <v>296</v>
      </c>
      <c r="D1958" t="s">
        <v>2207</v>
      </c>
      <c r="E1958" t="s">
        <v>104</v>
      </c>
      <c r="F1958">
        <v>40700</v>
      </c>
      <c r="G1958" t="s">
        <v>911</v>
      </c>
      <c r="I1958" t="s">
        <v>118</v>
      </c>
      <c r="J1958">
        <v>2026</v>
      </c>
      <c r="K1958">
        <v>7</v>
      </c>
      <c r="L1958" t="s">
        <v>94</v>
      </c>
      <c r="M1958">
        <v>401.34</v>
      </c>
      <c r="N1958">
        <v>1</v>
      </c>
      <c r="O1958">
        <v>401.34</v>
      </c>
      <c r="P1958" t="s">
        <v>2205</v>
      </c>
      <c r="Q1958">
        <v>0</v>
      </c>
    </row>
    <row r="1959" spans="1:17" x14ac:dyDescent="0.25">
      <c r="A1959" t="s">
        <v>2516</v>
      </c>
      <c r="B1959" t="s">
        <v>2226</v>
      </c>
      <c r="C1959" t="s">
        <v>296</v>
      </c>
      <c r="D1959" t="s">
        <v>2207</v>
      </c>
      <c r="E1959" t="s">
        <v>104</v>
      </c>
      <c r="F1959">
        <v>40700</v>
      </c>
      <c r="G1959" t="s">
        <v>911</v>
      </c>
      <c r="I1959" t="s">
        <v>120</v>
      </c>
      <c r="J1959">
        <v>2026</v>
      </c>
      <c r="K1959">
        <v>7</v>
      </c>
      <c r="L1959" t="s">
        <v>94</v>
      </c>
      <c r="M1959">
        <v>526.77</v>
      </c>
      <c r="N1959">
        <v>1</v>
      </c>
      <c r="O1959">
        <v>526.77</v>
      </c>
      <c r="P1959" t="s">
        <v>2205</v>
      </c>
      <c r="Q1959">
        <v>0</v>
      </c>
    </row>
    <row r="1960" spans="1:17" x14ac:dyDescent="0.25">
      <c r="A1960" t="s">
        <v>2516</v>
      </c>
      <c r="B1960" t="s">
        <v>2226</v>
      </c>
      <c r="C1960" t="s">
        <v>296</v>
      </c>
      <c r="D1960" t="s">
        <v>2207</v>
      </c>
      <c r="E1960" t="s">
        <v>105</v>
      </c>
      <c r="F1960">
        <v>40700</v>
      </c>
      <c r="G1960" t="s">
        <v>911</v>
      </c>
      <c r="I1960" t="s">
        <v>144</v>
      </c>
      <c r="J1960">
        <v>2026</v>
      </c>
      <c r="K1960">
        <v>7</v>
      </c>
      <c r="L1960" t="s">
        <v>94</v>
      </c>
      <c r="M1960">
        <v>2621.3000000000002</v>
      </c>
      <c r="N1960">
        <v>1</v>
      </c>
      <c r="O1960">
        <v>2621.3000000000002</v>
      </c>
      <c r="P1960" t="s">
        <v>2205</v>
      </c>
      <c r="Q1960">
        <v>0</v>
      </c>
    </row>
    <row r="1961" spans="1:17" x14ac:dyDescent="0.25">
      <c r="A1961" t="s">
        <v>2516</v>
      </c>
      <c r="B1961" t="s">
        <v>2227</v>
      </c>
      <c r="C1961" t="s">
        <v>296</v>
      </c>
      <c r="D1961" t="s">
        <v>2207</v>
      </c>
      <c r="E1961" t="s">
        <v>102</v>
      </c>
      <c r="F1961">
        <v>40700</v>
      </c>
      <c r="G1961" t="s">
        <v>911</v>
      </c>
      <c r="I1961" t="s">
        <v>186</v>
      </c>
      <c r="J1961">
        <v>2026</v>
      </c>
      <c r="K1961">
        <v>7</v>
      </c>
      <c r="L1961" t="s">
        <v>94</v>
      </c>
      <c r="M1961">
        <v>72.59</v>
      </c>
      <c r="N1961">
        <v>1</v>
      </c>
      <c r="O1961">
        <v>72.59</v>
      </c>
      <c r="P1961" t="s">
        <v>2205</v>
      </c>
      <c r="Q1961">
        <v>1</v>
      </c>
    </row>
    <row r="1962" spans="1:17" x14ac:dyDescent="0.25">
      <c r="A1962" t="s">
        <v>2516</v>
      </c>
      <c r="B1962" t="s">
        <v>2227</v>
      </c>
      <c r="C1962" t="s">
        <v>296</v>
      </c>
      <c r="D1962" t="s">
        <v>2207</v>
      </c>
      <c r="E1962" t="s">
        <v>93</v>
      </c>
      <c r="F1962">
        <v>40700</v>
      </c>
      <c r="G1962" t="s">
        <v>911</v>
      </c>
      <c r="I1962" t="s">
        <v>253</v>
      </c>
      <c r="J1962">
        <v>2026</v>
      </c>
      <c r="K1962">
        <v>7</v>
      </c>
      <c r="L1962" t="s">
        <v>94</v>
      </c>
      <c r="M1962">
        <v>376.26</v>
      </c>
      <c r="N1962">
        <v>1</v>
      </c>
      <c r="O1962">
        <v>376.26</v>
      </c>
      <c r="P1962" t="s">
        <v>2205</v>
      </c>
      <c r="Q1962">
        <v>0</v>
      </c>
    </row>
    <row r="1963" spans="1:17" x14ac:dyDescent="0.25">
      <c r="A1963" t="s">
        <v>2516</v>
      </c>
      <c r="B1963" t="s">
        <v>2227</v>
      </c>
      <c r="C1963" t="s">
        <v>296</v>
      </c>
      <c r="D1963" t="s">
        <v>2207</v>
      </c>
      <c r="E1963" t="s">
        <v>101</v>
      </c>
      <c r="F1963">
        <v>40700</v>
      </c>
      <c r="G1963" t="s">
        <v>911</v>
      </c>
      <c r="I1963" t="s">
        <v>269</v>
      </c>
      <c r="J1963">
        <v>2026</v>
      </c>
      <c r="K1963">
        <v>7</v>
      </c>
      <c r="L1963" t="s">
        <v>94</v>
      </c>
      <c r="M1963">
        <v>2649.36</v>
      </c>
      <c r="N1963">
        <v>1</v>
      </c>
      <c r="O1963">
        <v>2649.36</v>
      </c>
      <c r="P1963" t="s">
        <v>2205</v>
      </c>
      <c r="Q1963">
        <v>1</v>
      </c>
    </row>
    <row r="1964" spans="1:17" x14ac:dyDescent="0.25">
      <c r="A1964" t="s">
        <v>2516</v>
      </c>
      <c r="B1964" t="s">
        <v>2227</v>
      </c>
      <c r="C1964" t="s">
        <v>296</v>
      </c>
      <c r="D1964" t="s">
        <v>2207</v>
      </c>
      <c r="E1964" t="s">
        <v>93</v>
      </c>
      <c r="F1964">
        <v>40700</v>
      </c>
      <c r="G1964" t="s">
        <v>911</v>
      </c>
      <c r="I1964" t="s">
        <v>240</v>
      </c>
      <c r="J1964">
        <v>2026</v>
      </c>
      <c r="K1964">
        <v>7</v>
      </c>
      <c r="L1964" t="s">
        <v>94</v>
      </c>
      <c r="M1964">
        <v>225.76</v>
      </c>
      <c r="N1964">
        <v>1</v>
      </c>
      <c r="O1964">
        <v>225.76</v>
      </c>
      <c r="P1964" t="s">
        <v>2205</v>
      </c>
      <c r="Q1964">
        <v>0</v>
      </c>
    </row>
    <row r="1965" spans="1:17" x14ac:dyDescent="0.25">
      <c r="A1965" t="s">
        <v>2516</v>
      </c>
      <c r="B1965" t="s">
        <v>2227</v>
      </c>
      <c r="C1965" t="s">
        <v>296</v>
      </c>
      <c r="D1965" t="s">
        <v>2207</v>
      </c>
      <c r="E1965" t="s">
        <v>104</v>
      </c>
      <c r="F1965">
        <v>40700</v>
      </c>
      <c r="G1965" t="s">
        <v>911</v>
      </c>
      <c r="I1965" t="s">
        <v>118</v>
      </c>
      <c r="J1965">
        <v>2026</v>
      </c>
      <c r="K1965">
        <v>7</v>
      </c>
      <c r="L1965" t="s">
        <v>94</v>
      </c>
      <c r="M1965">
        <v>133.78</v>
      </c>
      <c r="N1965">
        <v>1</v>
      </c>
      <c r="O1965">
        <v>133.78</v>
      </c>
      <c r="P1965" t="s">
        <v>2205</v>
      </c>
      <c r="Q1965">
        <v>0</v>
      </c>
    </row>
    <row r="1966" spans="1:17" x14ac:dyDescent="0.25">
      <c r="A1966" t="s">
        <v>2516</v>
      </c>
      <c r="B1966" t="s">
        <v>2227</v>
      </c>
      <c r="C1966" t="s">
        <v>296</v>
      </c>
      <c r="D1966" t="s">
        <v>2207</v>
      </c>
      <c r="E1966" t="s">
        <v>104</v>
      </c>
      <c r="F1966">
        <v>40700</v>
      </c>
      <c r="G1966" t="s">
        <v>911</v>
      </c>
      <c r="I1966" t="s">
        <v>120</v>
      </c>
      <c r="J1966">
        <v>2026</v>
      </c>
      <c r="K1966">
        <v>7</v>
      </c>
      <c r="L1966" t="s">
        <v>94</v>
      </c>
      <c r="M1966">
        <v>351.18</v>
      </c>
      <c r="N1966">
        <v>1</v>
      </c>
      <c r="O1966">
        <v>351.18</v>
      </c>
      <c r="P1966" t="s">
        <v>2205</v>
      </c>
      <c r="Q1966">
        <v>0</v>
      </c>
    </row>
    <row r="1967" spans="1:17" x14ac:dyDescent="0.25">
      <c r="A1967" t="s">
        <v>2516</v>
      </c>
      <c r="B1967" t="s">
        <v>2227</v>
      </c>
      <c r="C1967" t="s">
        <v>296</v>
      </c>
      <c r="D1967" t="s">
        <v>2207</v>
      </c>
      <c r="E1967" t="s">
        <v>105</v>
      </c>
      <c r="F1967">
        <v>40700</v>
      </c>
      <c r="G1967" t="s">
        <v>911</v>
      </c>
      <c r="I1967" t="s">
        <v>144</v>
      </c>
      <c r="J1967">
        <v>2026</v>
      </c>
      <c r="K1967">
        <v>7</v>
      </c>
      <c r="L1967" t="s">
        <v>94</v>
      </c>
      <c r="M1967">
        <v>1548.95</v>
      </c>
      <c r="N1967">
        <v>1</v>
      </c>
      <c r="O1967">
        <v>1548.95</v>
      </c>
      <c r="P1967" t="s">
        <v>2205</v>
      </c>
      <c r="Q1967">
        <v>0</v>
      </c>
    </row>
    <row r="1968" spans="1:17" x14ac:dyDescent="0.25">
      <c r="A1968" t="s">
        <v>2516</v>
      </c>
      <c r="B1968" t="s">
        <v>2228</v>
      </c>
      <c r="C1968" t="s">
        <v>296</v>
      </c>
      <c r="D1968" t="s">
        <v>2207</v>
      </c>
      <c r="E1968" t="s">
        <v>93</v>
      </c>
      <c r="F1968">
        <v>40700</v>
      </c>
      <c r="G1968" t="s">
        <v>911</v>
      </c>
      <c r="I1968" t="s">
        <v>839</v>
      </c>
      <c r="J1968">
        <v>2026</v>
      </c>
      <c r="K1968">
        <v>7</v>
      </c>
      <c r="L1968" t="s">
        <v>94</v>
      </c>
      <c r="M1968">
        <v>225.756</v>
      </c>
      <c r="N1968">
        <v>1</v>
      </c>
      <c r="O1968">
        <v>225.756</v>
      </c>
      <c r="P1968" t="s">
        <v>2205</v>
      </c>
      <c r="Q1968">
        <v>0</v>
      </c>
    </row>
    <row r="1969" spans="1:17" x14ac:dyDescent="0.25">
      <c r="A1969" t="s">
        <v>2516</v>
      </c>
      <c r="B1969" t="s">
        <v>2228</v>
      </c>
      <c r="C1969" t="s">
        <v>296</v>
      </c>
      <c r="D1969" t="s">
        <v>2207</v>
      </c>
      <c r="E1969" t="s">
        <v>93</v>
      </c>
      <c r="F1969">
        <v>40700</v>
      </c>
      <c r="G1969" t="s">
        <v>911</v>
      </c>
      <c r="I1969" t="s">
        <v>658</v>
      </c>
      <c r="J1969">
        <v>2026</v>
      </c>
      <c r="K1969">
        <v>7</v>
      </c>
      <c r="L1969" t="s">
        <v>94</v>
      </c>
      <c r="M1969">
        <v>196</v>
      </c>
      <c r="N1969">
        <v>1</v>
      </c>
      <c r="O1969">
        <v>196</v>
      </c>
      <c r="P1969" t="s">
        <v>2205</v>
      </c>
      <c r="Q1969">
        <v>0</v>
      </c>
    </row>
    <row r="1970" spans="1:17" x14ac:dyDescent="0.25">
      <c r="A1970" t="s">
        <v>2516</v>
      </c>
      <c r="B1970" t="s">
        <v>2228</v>
      </c>
      <c r="C1970" t="s">
        <v>296</v>
      </c>
      <c r="D1970" t="s">
        <v>2207</v>
      </c>
      <c r="E1970" t="s">
        <v>93</v>
      </c>
      <c r="F1970">
        <v>40700</v>
      </c>
      <c r="G1970" t="s">
        <v>911</v>
      </c>
      <c r="I1970" t="s">
        <v>167</v>
      </c>
      <c r="J1970">
        <v>2026</v>
      </c>
      <c r="K1970">
        <v>7</v>
      </c>
      <c r="L1970" t="s">
        <v>94</v>
      </c>
      <c r="M1970">
        <v>106.61</v>
      </c>
      <c r="N1970">
        <v>1</v>
      </c>
      <c r="O1970">
        <v>106.61</v>
      </c>
      <c r="P1970" t="s">
        <v>2205</v>
      </c>
      <c r="Q1970">
        <v>0</v>
      </c>
    </row>
    <row r="1971" spans="1:17" x14ac:dyDescent="0.25">
      <c r="A1971" t="s">
        <v>2516</v>
      </c>
      <c r="B1971" t="s">
        <v>2228</v>
      </c>
      <c r="C1971" t="s">
        <v>296</v>
      </c>
      <c r="D1971" t="s">
        <v>2207</v>
      </c>
      <c r="E1971" t="s">
        <v>93</v>
      </c>
      <c r="F1971">
        <v>40700</v>
      </c>
      <c r="G1971" t="s">
        <v>911</v>
      </c>
      <c r="I1971" t="s">
        <v>253</v>
      </c>
      <c r="J1971">
        <v>2026</v>
      </c>
      <c r="K1971">
        <v>7</v>
      </c>
      <c r="L1971" t="s">
        <v>94</v>
      </c>
      <c r="M1971">
        <v>376.26</v>
      </c>
      <c r="N1971">
        <v>1</v>
      </c>
      <c r="O1971">
        <v>376.26</v>
      </c>
      <c r="P1971" t="s">
        <v>2205</v>
      </c>
      <c r="Q1971">
        <v>0</v>
      </c>
    </row>
    <row r="1972" spans="1:17" x14ac:dyDescent="0.25">
      <c r="A1972" t="s">
        <v>2516</v>
      </c>
      <c r="B1972" t="s">
        <v>2228</v>
      </c>
      <c r="C1972" t="s">
        <v>296</v>
      </c>
      <c r="D1972" t="s">
        <v>2207</v>
      </c>
      <c r="E1972" t="s">
        <v>101</v>
      </c>
      <c r="F1972">
        <v>40700</v>
      </c>
      <c r="G1972" t="s">
        <v>911</v>
      </c>
      <c r="I1972" t="s">
        <v>269</v>
      </c>
      <c r="J1972">
        <v>2026</v>
      </c>
      <c r="K1972">
        <v>7</v>
      </c>
      <c r="L1972" t="s">
        <v>94</v>
      </c>
      <c r="M1972">
        <v>1875.12</v>
      </c>
      <c r="N1972">
        <v>1</v>
      </c>
      <c r="O1972">
        <v>1875.12</v>
      </c>
      <c r="P1972" t="s">
        <v>2205</v>
      </c>
      <c r="Q1972">
        <v>1</v>
      </c>
    </row>
    <row r="1973" spans="1:17" x14ac:dyDescent="0.25">
      <c r="A1973" t="s">
        <v>2516</v>
      </c>
      <c r="B1973" t="s">
        <v>2228</v>
      </c>
      <c r="C1973" t="s">
        <v>296</v>
      </c>
      <c r="D1973" t="s">
        <v>2207</v>
      </c>
      <c r="E1973" t="s">
        <v>105</v>
      </c>
      <c r="F1973">
        <v>40700</v>
      </c>
      <c r="G1973" t="s">
        <v>911</v>
      </c>
      <c r="I1973" t="s">
        <v>144</v>
      </c>
      <c r="J1973">
        <v>2026</v>
      </c>
      <c r="K1973">
        <v>7</v>
      </c>
      <c r="L1973" t="s">
        <v>94</v>
      </c>
      <c r="M1973">
        <v>1072.3499999999999</v>
      </c>
      <c r="N1973">
        <v>1</v>
      </c>
      <c r="O1973">
        <v>1072.3499999999999</v>
      </c>
      <c r="P1973" t="s">
        <v>2205</v>
      </c>
      <c r="Q1973">
        <v>0</v>
      </c>
    </row>
    <row r="1974" spans="1:17" x14ac:dyDescent="0.25">
      <c r="A1974" t="s">
        <v>2516</v>
      </c>
      <c r="B1974" t="s">
        <v>2228</v>
      </c>
      <c r="C1974" t="s">
        <v>296</v>
      </c>
      <c r="D1974" t="s">
        <v>2207</v>
      </c>
      <c r="E1974" t="s">
        <v>105</v>
      </c>
      <c r="F1974">
        <v>40700</v>
      </c>
      <c r="G1974" t="s">
        <v>911</v>
      </c>
      <c r="I1974" t="s">
        <v>158</v>
      </c>
      <c r="J1974">
        <v>2026</v>
      </c>
      <c r="K1974">
        <v>7</v>
      </c>
      <c r="L1974" t="s">
        <v>94</v>
      </c>
      <c r="M1974">
        <v>357.45</v>
      </c>
      <c r="N1974">
        <v>1</v>
      </c>
      <c r="O1974">
        <v>357.45</v>
      </c>
      <c r="P1974" t="s">
        <v>2205</v>
      </c>
      <c r="Q1974">
        <v>0</v>
      </c>
    </row>
    <row r="1975" spans="1:17" x14ac:dyDescent="0.25">
      <c r="A1975" t="s">
        <v>2516</v>
      </c>
      <c r="B1975" t="s">
        <v>2229</v>
      </c>
      <c r="C1975" t="s">
        <v>296</v>
      </c>
      <c r="D1975" t="s">
        <v>2207</v>
      </c>
      <c r="E1975" t="s">
        <v>102</v>
      </c>
      <c r="F1975">
        <v>40700</v>
      </c>
      <c r="G1975" t="s">
        <v>911</v>
      </c>
      <c r="I1975" t="s">
        <v>186</v>
      </c>
      <c r="J1975">
        <v>2026</v>
      </c>
      <c r="K1975">
        <v>7</v>
      </c>
      <c r="L1975" t="s">
        <v>94</v>
      </c>
      <c r="M1975">
        <v>125.27</v>
      </c>
      <c r="N1975">
        <v>1</v>
      </c>
      <c r="O1975">
        <v>125.27</v>
      </c>
      <c r="P1975" t="s">
        <v>2205</v>
      </c>
      <c r="Q1975">
        <v>1</v>
      </c>
    </row>
    <row r="1976" spans="1:17" x14ac:dyDescent="0.25">
      <c r="A1976" t="s">
        <v>2516</v>
      </c>
      <c r="B1976" t="s">
        <v>2229</v>
      </c>
      <c r="C1976" t="s">
        <v>296</v>
      </c>
      <c r="D1976" t="s">
        <v>2207</v>
      </c>
      <c r="E1976" t="s">
        <v>93</v>
      </c>
      <c r="F1976">
        <v>40700</v>
      </c>
      <c r="G1976" t="s">
        <v>911</v>
      </c>
      <c r="I1976" t="s">
        <v>658</v>
      </c>
      <c r="J1976">
        <v>2026</v>
      </c>
      <c r="K1976">
        <v>7</v>
      </c>
      <c r="L1976" t="s">
        <v>94</v>
      </c>
      <c r="M1976">
        <v>588</v>
      </c>
      <c r="N1976">
        <v>1</v>
      </c>
      <c r="O1976">
        <v>588</v>
      </c>
      <c r="P1976" t="s">
        <v>2205</v>
      </c>
      <c r="Q1976">
        <v>0</v>
      </c>
    </row>
    <row r="1977" spans="1:17" x14ac:dyDescent="0.25">
      <c r="A1977" t="s">
        <v>2516</v>
      </c>
      <c r="B1977" t="s">
        <v>2229</v>
      </c>
      <c r="C1977" t="s">
        <v>296</v>
      </c>
      <c r="D1977" t="s">
        <v>2207</v>
      </c>
      <c r="E1977" t="s">
        <v>93</v>
      </c>
      <c r="F1977">
        <v>40700</v>
      </c>
      <c r="G1977" t="s">
        <v>911</v>
      </c>
      <c r="I1977" t="s">
        <v>167</v>
      </c>
      <c r="J1977">
        <v>2026</v>
      </c>
      <c r="K1977">
        <v>7</v>
      </c>
      <c r="L1977" t="s">
        <v>94</v>
      </c>
      <c r="M1977">
        <v>106.61</v>
      </c>
      <c r="N1977">
        <v>1</v>
      </c>
      <c r="O1977">
        <v>106.61</v>
      </c>
      <c r="P1977" t="s">
        <v>2205</v>
      </c>
      <c r="Q1977">
        <v>0</v>
      </c>
    </row>
    <row r="1978" spans="1:17" x14ac:dyDescent="0.25">
      <c r="A1978" t="s">
        <v>2516</v>
      </c>
      <c r="B1978" t="s">
        <v>2229</v>
      </c>
      <c r="C1978" t="s">
        <v>296</v>
      </c>
      <c r="D1978" t="s">
        <v>2207</v>
      </c>
      <c r="E1978" t="s">
        <v>93</v>
      </c>
      <c r="F1978">
        <v>40700</v>
      </c>
      <c r="G1978" t="s">
        <v>911</v>
      </c>
      <c r="I1978" t="s">
        <v>253</v>
      </c>
      <c r="J1978">
        <v>2026</v>
      </c>
      <c r="K1978">
        <v>7</v>
      </c>
      <c r="L1978" t="s">
        <v>94</v>
      </c>
      <c r="M1978">
        <v>376.26</v>
      </c>
      <c r="N1978">
        <v>1</v>
      </c>
      <c r="O1978">
        <v>376.26</v>
      </c>
      <c r="P1978" t="s">
        <v>2205</v>
      </c>
      <c r="Q1978">
        <v>0</v>
      </c>
    </row>
    <row r="1979" spans="1:17" x14ac:dyDescent="0.25">
      <c r="A1979" t="s">
        <v>2516</v>
      </c>
      <c r="B1979" t="s">
        <v>2229</v>
      </c>
      <c r="C1979" t="s">
        <v>296</v>
      </c>
      <c r="D1979" t="s">
        <v>2207</v>
      </c>
      <c r="E1979" t="s">
        <v>101</v>
      </c>
      <c r="F1979">
        <v>40700</v>
      </c>
      <c r="G1979" t="s">
        <v>911</v>
      </c>
      <c r="I1979" t="s">
        <v>269</v>
      </c>
      <c r="J1979">
        <v>2026</v>
      </c>
      <c r="K1979">
        <v>7</v>
      </c>
      <c r="L1979" t="s">
        <v>94</v>
      </c>
      <c r="M1979">
        <v>481.97</v>
      </c>
      <c r="N1979">
        <v>1</v>
      </c>
      <c r="O1979">
        <v>481.97</v>
      </c>
      <c r="P1979" t="s">
        <v>2205</v>
      </c>
      <c r="Q1979">
        <v>1</v>
      </c>
    </row>
    <row r="1980" spans="1:17" x14ac:dyDescent="0.25">
      <c r="A1980" t="s">
        <v>2516</v>
      </c>
      <c r="B1980" t="s">
        <v>2229</v>
      </c>
      <c r="C1980" t="s">
        <v>296</v>
      </c>
      <c r="D1980" t="s">
        <v>2207</v>
      </c>
      <c r="E1980" t="s">
        <v>93</v>
      </c>
      <c r="F1980">
        <v>40700</v>
      </c>
      <c r="G1980" t="s">
        <v>911</v>
      </c>
      <c r="I1980" t="s">
        <v>240</v>
      </c>
      <c r="J1980">
        <v>2026</v>
      </c>
      <c r="K1980">
        <v>7</v>
      </c>
      <c r="L1980" t="s">
        <v>94</v>
      </c>
      <c r="M1980">
        <v>225.76</v>
      </c>
      <c r="N1980">
        <v>1</v>
      </c>
      <c r="O1980">
        <v>225.76</v>
      </c>
      <c r="P1980" t="s">
        <v>2205</v>
      </c>
      <c r="Q1980">
        <v>0</v>
      </c>
    </row>
    <row r="1981" spans="1:17" x14ac:dyDescent="0.25">
      <c r="A1981" t="s">
        <v>2516</v>
      </c>
      <c r="B1981" t="s">
        <v>2229</v>
      </c>
      <c r="C1981" t="s">
        <v>296</v>
      </c>
      <c r="D1981" t="s">
        <v>2207</v>
      </c>
      <c r="E1981" t="s">
        <v>104</v>
      </c>
      <c r="F1981">
        <v>40700</v>
      </c>
      <c r="G1981" t="s">
        <v>911</v>
      </c>
      <c r="I1981" t="s">
        <v>118</v>
      </c>
      <c r="J1981">
        <v>2026</v>
      </c>
      <c r="K1981">
        <v>7</v>
      </c>
      <c r="L1981" t="s">
        <v>94</v>
      </c>
      <c r="M1981">
        <v>267.56</v>
      </c>
      <c r="N1981">
        <v>1</v>
      </c>
      <c r="O1981">
        <v>267.56</v>
      </c>
      <c r="P1981" t="s">
        <v>2205</v>
      </c>
      <c r="Q1981">
        <v>0</v>
      </c>
    </row>
    <row r="1982" spans="1:17" x14ac:dyDescent="0.25">
      <c r="A1982" t="s">
        <v>2516</v>
      </c>
      <c r="B1982" t="s">
        <v>2229</v>
      </c>
      <c r="C1982" t="s">
        <v>296</v>
      </c>
      <c r="D1982" t="s">
        <v>2207</v>
      </c>
      <c r="E1982" t="s">
        <v>104</v>
      </c>
      <c r="F1982">
        <v>40700</v>
      </c>
      <c r="G1982" t="s">
        <v>911</v>
      </c>
      <c r="I1982" t="s">
        <v>120</v>
      </c>
      <c r="J1982">
        <v>2026</v>
      </c>
      <c r="K1982">
        <v>7</v>
      </c>
      <c r="L1982" t="s">
        <v>94</v>
      </c>
      <c r="M1982">
        <v>351.18</v>
      </c>
      <c r="N1982">
        <v>1</v>
      </c>
      <c r="O1982">
        <v>351.18</v>
      </c>
      <c r="P1982" t="s">
        <v>2205</v>
      </c>
      <c r="Q1982">
        <v>0</v>
      </c>
    </row>
    <row r="1983" spans="1:17" x14ac:dyDescent="0.25">
      <c r="A1983" t="s">
        <v>2516</v>
      </c>
      <c r="B1983" t="s">
        <v>2229</v>
      </c>
      <c r="C1983" t="s">
        <v>296</v>
      </c>
      <c r="D1983" t="s">
        <v>2207</v>
      </c>
      <c r="E1983" t="s">
        <v>105</v>
      </c>
      <c r="F1983">
        <v>40700</v>
      </c>
      <c r="G1983" t="s">
        <v>911</v>
      </c>
      <c r="I1983" t="s">
        <v>144</v>
      </c>
      <c r="J1983">
        <v>2026</v>
      </c>
      <c r="K1983">
        <v>7</v>
      </c>
      <c r="L1983" t="s">
        <v>94</v>
      </c>
      <c r="M1983">
        <v>357.45</v>
      </c>
      <c r="N1983">
        <v>1</v>
      </c>
      <c r="O1983">
        <v>357.45</v>
      </c>
      <c r="P1983" t="s">
        <v>2205</v>
      </c>
      <c r="Q1983">
        <v>0</v>
      </c>
    </row>
    <row r="1984" spans="1:17" x14ac:dyDescent="0.25">
      <c r="A1984" t="s">
        <v>2516</v>
      </c>
      <c r="B1984" t="s">
        <v>2230</v>
      </c>
      <c r="C1984" t="s">
        <v>296</v>
      </c>
      <c r="D1984" t="s">
        <v>2207</v>
      </c>
      <c r="E1984" t="s">
        <v>102</v>
      </c>
      <c r="F1984">
        <v>40700</v>
      </c>
      <c r="G1984" t="s">
        <v>911</v>
      </c>
      <c r="I1984" t="s">
        <v>186</v>
      </c>
      <c r="J1984">
        <v>2026</v>
      </c>
      <c r="K1984">
        <v>7</v>
      </c>
      <c r="L1984" t="s">
        <v>94</v>
      </c>
      <c r="M1984">
        <v>501.08</v>
      </c>
      <c r="N1984">
        <v>1</v>
      </c>
      <c r="O1984">
        <v>501.08</v>
      </c>
      <c r="P1984" t="s">
        <v>2205</v>
      </c>
      <c r="Q1984">
        <v>1</v>
      </c>
    </row>
    <row r="1985" spans="1:17" x14ac:dyDescent="0.25">
      <c r="A1985" t="s">
        <v>2516</v>
      </c>
      <c r="B1985" t="s">
        <v>2230</v>
      </c>
      <c r="C1985" t="s">
        <v>296</v>
      </c>
      <c r="D1985" t="s">
        <v>2207</v>
      </c>
      <c r="E1985" t="s">
        <v>93</v>
      </c>
      <c r="F1985">
        <v>40700</v>
      </c>
      <c r="G1985" t="s">
        <v>911</v>
      </c>
      <c r="I1985" t="s">
        <v>253</v>
      </c>
      <c r="J1985">
        <v>2026</v>
      </c>
      <c r="K1985">
        <v>7</v>
      </c>
      <c r="L1985" t="s">
        <v>94</v>
      </c>
      <c r="M1985">
        <v>376.26</v>
      </c>
      <c r="N1985">
        <v>1</v>
      </c>
      <c r="O1985">
        <v>376.26</v>
      </c>
      <c r="P1985" t="s">
        <v>2205</v>
      </c>
      <c r="Q1985">
        <v>0</v>
      </c>
    </row>
    <row r="1986" spans="1:17" x14ac:dyDescent="0.25">
      <c r="A1986" t="s">
        <v>2516</v>
      </c>
      <c r="B1986" t="s">
        <v>2230</v>
      </c>
      <c r="C1986" t="s">
        <v>296</v>
      </c>
      <c r="D1986" t="s">
        <v>2207</v>
      </c>
      <c r="E1986" t="s">
        <v>105</v>
      </c>
      <c r="F1986">
        <v>40700</v>
      </c>
      <c r="G1986" t="s">
        <v>911</v>
      </c>
      <c r="I1986" t="s">
        <v>144</v>
      </c>
      <c r="J1986">
        <v>2026</v>
      </c>
      <c r="K1986">
        <v>7</v>
      </c>
      <c r="L1986" t="s">
        <v>94</v>
      </c>
      <c r="M1986">
        <v>119.15</v>
      </c>
      <c r="N1986">
        <v>1</v>
      </c>
      <c r="O1986">
        <v>119.15</v>
      </c>
      <c r="P1986" t="s">
        <v>2205</v>
      </c>
      <c r="Q1986">
        <v>0</v>
      </c>
    </row>
    <row r="1987" spans="1:17" x14ac:dyDescent="0.25">
      <c r="A1987" t="s">
        <v>2516</v>
      </c>
      <c r="B1987" t="s">
        <v>2231</v>
      </c>
      <c r="C1987" t="s">
        <v>296</v>
      </c>
      <c r="D1987" t="s">
        <v>2207</v>
      </c>
      <c r="E1987" t="s">
        <v>102</v>
      </c>
      <c r="F1987">
        <v>40700</v>
      </c>
      <c r="G1987" t="s">
        <v>911</v>
      </c>
      <c r="I1987" t="s">
        <v>125</v>
      </c>
      <c r="J1987">
        <v>2026</v>
      </c>
      <c r="K1987">
        <v>7</v>
      </c>
      <c r="L1987" t="s">
        <v>94</v>
      </c>
      <c r="M1987">
        <v>72.59</v>
      </c>
      <c r="N1987">
        <v>1</v>
      </c>
      <c r="O1987">
        <v>72.59</v>
      </c>
      <c r="P1987" t="s">
        <v>2205</v>
      </c>
      <c r="Q1987">
        <v>1</v>
      </c>
    </row>
    <row r="1988" spans="1:17" x14ac:dyDescent="0.25">
      <c r="A1988" t="s">
        <v>2516</v>
      </c>
      <c r="B1988" t="s">
        <v>2231</v>
      </c>
      <c r="C1988" t="s">
        <v>296</v>
      </c>
      <c r="D1988" t="s">
        <v>2207</v>
      </c>
      <c r="E1988" t="s">
        <v>93</v>
      </c>
      <c r="F1988">
        <v>40700</v>
      </c>
      <c r="G1988" t="s">
        <v>911</v>
      </c>
      <c r="I1988" t="s">
        <v>658</v>
      </c>
      <c r="J1988">
        <v>2026</v>
      </c>
      <c r="K1988">
        <v>7</v>
      </c>
      <c r="L1988" t="s">
        <v>94</v>
      </c>
      <c r="M1988">
        <v>98</v>
      </c>
      <c r="N1988">
        <v>1</v>
      </c>
      <c r="O1988">
        <v>98</v>
      </c>
      <c r="P1988" t="s">
        <v>2205</v>
      </c>
      <c r="Q1988">
        <v>0</v>
      </c>
    </row>
    <row r="1989" spans="1:17" x14ac:dyDescent="0.25">
      <c r="A1989" t="s">
        <v>2516</v>
      </c>
      <c r="B1989" t="s">
        <v>2231</v>
      </c>
      <c r="C1989" t="s">
        <v>296</v>
      </c>
      <c r="D1989" t="s">
        <v>2207</v>
      </c>
      <c r="E1989" t="s">
        <v>93</v>
      </c>
      <c r="F1989">
        <v>40700</v>
      </c>
      <c r="G1989" t="s">
        <v>911</v>
      </c>
      <c r="I1989" t="s">
        <v>253</v>
      </c>
      <c r="J1989">
        <v>2026</v>
      </c>
      <c r="K1989">
        <v>7</v>
      </c>
      <c r="L1989" t="s">
        <v>94</v>
      </c>
      <c r="M1989">
        <v>376.26</v>
      </c>
      <c r="N1989">
        <v>1</v>
      </c>
      <c r="O1989">
        <v>376.26</v>
      </c>
      <c r="P1989" t="s">
        <v>2205</v>
      </c>
      <c r="Q1989">
        <v>0</v>
      </c>
    </row>
    <row r="1990" spans="1:17" x14ac:dyDescent="0.25">
      <c r="A1990" t="s">
        <v>2516</v>
      </c>
      <c r="B1990" t="s">
        <v>2231</v>
      </c>
      <c r="C1990" t="s">
        <v>296</v>
      </c>
      <c r="D1990" t="s">
        <v>2207</v>
      </c>
      <c r="E1990" t="s">
        <v>101</v>
      </c>
      <c r="F1990">
        <v>40700</v>
      </c>
      <c r="G1990" t="s">
        <v>911</v>
      </c>
      <c r="I1990" t="s">
        <v>269</v>
      </c>
      <c r="J1990">
        <v>2026</v>
      </c>
      <c r="K1990">
        <v>7</v>
      </c>
      <c r="L1990" t="s">
        <v>94</v>
      </c>
      <c r="M1990">
        <v>120.34</v>
      </c>
      <c r="N1990">
        <v>1</v>
      </c>
      <c r="O1990">
        <v>120.34</v>
      </c>
      <c r="P1990" t="s">
        <v>2205</v>
      </c>
      <c r="Q1990">
        <v>1</v>
      </c>
    </row>
    <row r="1991" spans="1:17" x14ac:dyDescent="0.25">
      <c r="A1991" t="s">
        <v>2516</v>
      </c>
      <c r="B1991" t="s">
        <v>2231</v>
      </c>
      <c r="C1991" t="s">
        <v>296</v>
      </c>
      <c r="D1991" t="s">
        <v>2207</v>
      </c>
      <c r="E1991" t="s">
        <v>104</v>
      </c>
      <c r="F1991">
        <v>40700</v>
      </c>
      <c r="G1991" t="s">
        <v>911</v>
      </c>
      <c r="I1991" t="s">
        <v>118</v>
      </c>
      <c r="J1991">
        <v>2026</v>
      </c>
      <c r="K1991">
        <v>7</v>
      </c>
      <c r="L1991" t="s">
        <v>94</v>
      </c>
      <c r="M1991">
        <v>66.89</v>
      </c>
      <c r="N1991">
        <v>1</v>
      </c>
      <c r="O1991">
        <v>66.89</v>
      </c>
      <c r="P1991" t="s">
        <v>2205</v>
      </c>
      <c r="Q1991">
        <v>0</v>
      </c>
    </row>
    <row r="1992" spans="1:17" x14ac:dyDescent="0.25">
      <c r="A1992" t="s">
        <v>2516</v>
      </c>
      <c r="B1992" t="s">
        <v>2231</v>
      </c>
      <c r="C1992" t="s">
        <v>296</v>
      </c>
      <c r="D1992" t="s">
        <v>2207</v>
      </c>
      <c r="E1992" t="s">
        <v>104</v>
      </c>
      <c r="F1992">
        <v>40700</v>
      </c>
      <c r="G1992" t="s">
        <v>911</v>
      </c>
      <c r="I1992" t="s">
        <v>120</v>
      </c>
      <c r="J1992">
        <v>2026</v>
      </c>
      <c r="K1992">
        <v>7</v>
      </c>
      <c r="L1992" t="s">
        <v>94</v>
      </c>
      <c r="M1992">
        <v>175.59</v>
      </c>
      <c r="N1992">
        <v>1</v>
      </c>
      <c r="O1992">
        <v>175.59</v>
      </c>
      <c r="P1992" t="s">
        <v>2205</v>
      </c>
      <c r="Q1992">
        <v>0</v>
      </c>
    </row>
    <row r="1993" spans="1:17" x14ac:dyDescent="0.25">
      <c r="A1993" t="s">
        <v>2516</v>
      </c>
      <c r="B1993" t="s">
        <v>2231</v>
      </c>
      <c r="C1993" t="s">
        <v>296</v>
      </c>
      <c r="D1993" t="s">
        <v>2207</v>
      </c>
      <c r="E1993" t="s">
        <v>105</v>
      </c>
      <c r="F1993">
        <v>40700</v>
      </c>
      <c r="G1993" t="s">
        <v>911</v>
      </c>
      <c r="I1993" t="s">
        <v>144</v>
      </c>
      <c r="J1993">
        <v>2026</v>
      </c>
      <c r="K1993">
        <v>7</v>
      </c>
      <c r="L1993" t="s">
        <v>94</v>
      </c>
      <c r="M1993">
        <v>119.15</v>
      </c>
      <c r="N1993">
        <v>1</v>
      </c>
      <c r="O1993">
        <v>119.15</v>
      </c>
      <c r="P1993" t="s">
        <v>2205</v>
      </c>
      <c r="Q1993">
        <v>0</v>
      </c>
    </row>
    <row r="1994" spans="1:17" x14ac:dyDescent="0.25">
      <c r="A1994" t="s">
        <v>2516</v>
      </c>
      <c r="B1994" t="s">
        <v>2232</v>
      </c>
      <c r="C1994" t="s">
        <v>296</v>
      </c>
      <c r="D1994" t="s">
        <v>2207</v>
      </c>
      <c r="E1994" t="s">
        <v>102</v>
      </c>
      <c r="F1994">
        <v>40700</v>
      </c>
      <c r="G1994" t="s">
        <v>911</v>
      </c>
      <c r="I1994" t="s">
        <v>125</v>
      </c>
      <c r="J1994">
        <v>2026</v>
      </c>
      <c r="K1994">
        <v>7</v>
      </c>
      <c r="L1994" t="s">
        <v>94</v>
      </c>
      <c r="M1994">
        <v>72.59</v>
      </c>
      <c r="N1994">
        <v>1</v>
      </c>
      <c r="O1994">
        <v>72.59</v>
      </c>
      <c r="P1994" t="s">
        <v>2205</v>
      </c>
      <c r="Q1994">
        <v>1</v>
      </c>
    </row>
    <row r="1995" spans="1:17" x14ac:dyDescent="0.25">
      <c r="A1995" t="s">
        <v>2516</v>
      </c>
      <c r="B1995" t="s">
        <v>2232</v>
      </c>
      <c r="C1995" t="s">
        <v>296</v>
      </c>
      <c r="D1995" t="s">
        <v>2207</v>
      </c>
      <c r="E1995" t="s">
        <v>102</v>
      </c>
      <c r="F1995">
        <v>40700</v>
      </c>
      <c r="G1995" t="s">
        <v>911</v>
      </c>
      <c r="I1995" t="s">
        <v>186</v>
      </c>
      <c r="J1995">
        <v>2026</v>
      </c>
      <c r="K1995">
        <v>7</v>
      </c>
      <c r="L1995" t="s">
        <v>94</v>
      </c>
      <c r="M1995">
        <v>221.12</v>
      </c>
      <c r="N1995">
        <v>1</v>
      </c>
      <c r="O1995">
        <v>221.12</v>
      </c>
      <c r="P1995" t="s">
        <v>2205</v>
      </c>
      <c r="Q1995">
        <v>1</v>
      </c>
    </row>
    <row r="1996" spans="1:17" x14ac:dyDescent="0.25">
      <c r="A1996" t="s">
        <v>2516</v>
      </c>
      <c r="B1996" t="s">
        <v>2232</v>
      </c>
      <c r="C1996" t="s">
        <v>296</v>
      </c>
      <c r="D1996" t="s">
        <v>2207</v>
      </c>
      <c r="E1996" t="s">
        <v>93</v>
      </c>
      <c r="F1996">
        <v>40700</v>
      </c>
      <c r="G1996" t="s">
        <v>911</v>
      </c>
      <c r="I1996" t="s">
        <v>253</v>
      </c>
      <c r="J1996">
        <v>2026</v>
      </c>
      <c r="K1996">
        <v>7</v>
      </c>
      <c r="L1996" t="s">
        <v>94</v>
      </c>
      <c r="M1996">
        <v>376.26</v>
      </c>
      <c r="N1996">
        <v>1</v>
      </c>
      <c r="O1996">
        <v>376.26</v>
      </c>
      <c r="P1996" t="s">
        <v>2205</v>
      </c>
      <c r="Q1996">
        <v>0</v>
      </c>
    </row>
    <row r="1997" spans="1:17" x14ac:dyDescent="0.25">
      <c r="A1997" t="s">
        <v>2516</v>
      </c>
      <c r="B1997" t="s">
        <v>2232</v>
      </c>
      <c r="C1997" t="s">
        <v>296</v>
      </c>
      <c r="D1997" t="s">
        <v>2207</v>
      </c>
      <c r="E1997" t="s">
        <v>105</v>
      </c>
      <c r="F1997">
        <v>40700</v>
      </c>
      <c r="G1997" t="s">
        <v>911</v>
      </c>
      <c r="I1997" t="s">
        <v>144</v>
      </c>
      <c r="J1997">
        <v>2026</v>
      </c>
      <c r="K1997">
        <v>7</v>
      </c>
      <c r="L1997" t="s">
        <v>94</v>
      </c>
      <c r="M1997">
        <v>1191.5</v>
      </c>
      <c r="N1997">
        <v>1</v>
      </c>
      <c r="O1997">
        <v>1191.5</v>
      </c>
      <c r="P1997" t="s">
        <v>2205</v>
      </c>
      <c r="Q1997">
        <v>0</v>
      </c>
    </row>
    <row r="1998" spans="1:17" x14ac:dyDescent="0.25">
      <c r="A1998" t="s">
        <v>2516</v>
      </c>
      <c r="B1998" t="s">
        <v>2233</v>
      </c>
      <c r="C1998" t="s">
        <v>296</v>
      </c>
      <c r="D1998" t="s">
        <v>2207</v>
      </c>
      <c r="E1998" t="s">
        <v>93</v>
      </c>
      <c r="F1998">
        <v>40700</v>
      </c>
      <c r="G1998" t="s">
        <v>911</v>
      </c>
      <c r="I1998" t="s">
        <v>839</v>
      </c>
      <c r="J1998">
        <v>2026</v>
      </c>
      <c r="K1998">
        <v>7</v>
      </c>
      <c r="L1998" t="s">
        <v>94</v>
      </c>
      <c r="M1998">
        <v>677.26800000000003</v>
      </c>
      <c r="N1998">
        <v>1</v>
      </c>
      <c r="O1998">
        <v>677.26800000000003</v>
      </c>
      <c r="P1998" t="s">
        <v>2205</v>
      </c>
      <c r="Q1998">
        <v>0</v>
      </c>
    </row>
    <row r="1999" spans="1:17" x14ac:dyDescent="0.25">
      <c r="A1999" t="s">
        <v>2516</v>
      </c>
      <c r="B1999" t="s">
        <v>2233</v>
      </c>
      <c r="C1999" t="s">
        <v>296</v>
      </c>
      <c r="D1999" t="s">
        <v>2207</v>
      </c>
      <c r="E1999" t="s">
        <v>102</v>
      </c>
      <c r="F1999">
        <v>40700</v>
      </c>
      <c r="G1999" t="s">
        <v>911</v>
      </c>
      <c r="I1999" t="s">
        <v>186</v>
      </c>
      <c r="J1999">
        <v>2026</v>
      </c>
      <c r="K1999">
        <v>7</v>
      </c>
      <c r="L1999" t="s">
        <v>94</v>
      </c>
      <c r="M1999">
        <v>217.77</v>
      </c>
      <c r="N1999">
        <v>1</v>
      </c>
      <c r="O1999">
        <v>217.77</v>
      </c>
      <c r="P1999" t="s">
        <v>2205</v>
      </c>
      <c r="Q1999">
        <v>1</v>
      </c>
    </row>
    <row r="2000" spans="1:17" x14ac:dyDescent="0.25">
      <c r="A2000" t="s">
        <v>2516</v>
      </c>
      <c r="B2000" t="s">
        <v>2233</v>
      </c>
      <c r="C2000" t="s">
        <v>296</v>
      </c>
      <c r="D2000" t="s">
        <v>2207</v>
      </c>
      <c r="E2000" t="s">
        <v>93</v>
      </c>
      <c r="F2000">
        <v>40700</v>
      </c>
      <c r="G2000" t="s">
        <v>911</v>
      </c>
      <c r="I2000" t="s">
        <v>658</v>
      </c>
      <c r="J2000">
        <v>2026</v>
      </c>
      <c r="K2000">
        <v>7</v>
      </c>
      <c r="L2000" t="s">
        <v>94</v>
      </c>
      <c r="M2000">
        <v>588</v>
      </c>
      <c r="N2000">
        <v>1</v>
      </c>
      <c r="O2000">
        <v>588</v>
      </c>
      <c r="P2000" t="s">
        <v>2205</v>
      </c>
      <c r="Q2000">
        <v>0</v>
      </c>
    </row>
    <row r="2001" spans="1:17" x14ac:dyDescent="0.25">
      <c r="A2001" t="s">
        <v>2516</v>
      </c>
      <c r="B2001" t="s">
        <v>2233</v>
      </c>
      <c r="C2001" t="s">
        <v>296</v>
      </c>
      <c r="D2001" t="s">
        <v>2207</v>
      </c>
      <c r="E2001" t="s">
        <v>93</v>
      </c>
      <c r="F2001">
        <v>40700</v>
      </c>
      <c r="G2001" t="s">
        <v>911</v>
      </c>
      <c r="I2001" t="s">
        <v>167</v>
      </c>
      <c r="J2001">
        <v>2026</v>
      </c>
      <c r="K2001">
        <v>7</v>
      </c>
      <c r="L2001" t="s">
        <v>94</v>
      </c>
      <c r="M2001">
        <v>319.83</v>
      </c>
      <c r="N2001">
        <v>1</v>
      </c>
      <c r="O2001">
        <v>319.83</v>
      </c>
      <c r="P2001" t="s">
        <v>2205</v>
      </c>
      <c r="Q2001">
        <v>0</v>
      </c>
    </row>
    <row r="2002" spans="1:17" x14ac:dyDescent="0.25">
      <c r="A2002" t="s">
        <v>2516</v>
      </c>
      <c r="B2002" t="s">
        <v>2233</v>
      </c>
      <c r="C2002" t="s">
        <v>296</v>
      </c>
      <c r="D2002" t="s">
        <v>2207</v>
      </c>
      <c r="E2002" t="s">
        <v>93</v>
      </c>
      <c r="F2002">
        <v>40700</v>
      </c>
      <c r="G2002" t="s">
        <v>911</v>
      </c>
      <c r="I2002" t="s">
        <v>253</v>
      </c>
      <c r="J2002">
        <v>2026</v>
      </c>
      <c r="K2002">
        <v>7</v>
      </c>
      <c r="L2002" t="s">
        <v>94</v>
      </c>
      <c r="M2002">
        <v>376.26</v>
      </c>
      <c r="N2002">
        <v>1</v>
      </c>
      <c r="O2002">
        <v>376.26</v>
      </c>
      <c r="P2002" t="s">
        <v>2205</v>
      </c>
      <c r="Q2002">
        <v>0</v>
      </c>
    </row>
    <row r="2003" spans="1:17" x14ac:dyDescent="0.25">
      <c r="A2003" t="s">
        <v>2516</v>
      </c>
      <c r="B2003" t="s">
        <v>2233</v>
      </c>
      <c r="C2003" t="s">
        <v>296</v>
      </c>
      <c r="D2003" t="s">
        <v>2207</v>
      </c>
      <c r="E2003" t="s">
        <v>101</v>
      </c>
      <c r="F2003">
        <v>40700</v>
      </c>
      <c r="G2003" t="s">
        <v>911</v>
      </c>
      <c r="I2003" t="s">
        <v>269</v>
      </c>
      <c r="J2003">
        <v>2026</v>
      </c>
      <c r="K2003">
        <v>7</v>
      </c>
      <c r="L2003" t="s">
        <v>94</v>
      </c>
      <c r="M2003">
        <v>2885.63</v>
      </c>
      <c r="N2003">
        <v>1</v>
      </c>
      <c r="O2003">
        <v>2885.63</v>
      </c>
      <c r="P2003" t="s">
        <v>2205</v>
      </c>
      <c r="Q2003">
        <v>1</v>
      </c>
    </row>
    <row r="2004" spans="1:17" x14ac:dyDescent="0.25">
      <c r="A2004" t="s">
        <v>2516</v>
      </c>
      <c r="B2004" t="s">
        <v>2233</v>
      </c>
      <c r="C2004" t="s">
        <v>296</v>
      </c>
      <c r="D2004" t="s">
        <v>2207</v>
      </c>
      <c r="E2004" t="s">
        <v>93</v>
      </c>
      <c r="F2004">
        <v>40700</v>
      </c>
      <c r="G2004" t="s">
        <v>911</v>
      </c>
      <c r="I2004" t="s">
        <v>240</v>
      </c>
      <c r="J2004">
        <v>2026</v>
      </c>
      <c r="K2004">
        <v>7</v>
      </c>
      <c r="L2004" t="s">
        <v>94</v>
      </c>
      <c r="M2004">
        <v>451.52</v>
      </c>
      <c r="N2004">
        <v>1</v>
      </c>
      <c r="O2004">
        <v>451.52</v>
      </c>
      <c r="P2004" t="s">
        <v>2205</v>
      </c>
      <c r="Q2004">
        <v>0</v>
      </c>
    </row>
    <row r="2005" spans="1:17" x14ac:dyDescent="0.25">
      <c r="A2005" t="s">
        <v>2516</v>
      </c>
      <c r="B2005" t="s">
        <v>2233</v>
      </c>
      <c r="C2005" t="s">
        <v>296</v>
      </c>
      <c r="D2005" t="s">
        <v>2207</v>
      </c>
      <c r="E2005" t="s">
        <v>105</v>
      </c>
      <c r="F2005">
        <v>40700</v>
      </c>
      <c r="G2005" t="s">
        <v>911</v>
      </c>
      <c r="I2005" t="s">
        <v>144</v>
      </c>
      <c r="J2005">
        <v>2026</v>
      </c>
      <c r="K2005">
        <v>7</v>
      </c>
      <c r="L2005" t="s">
        <v>94</v>
      </c>
      <c r="M2005">
        <v>2263.85</v>
      </c>
      <c r="N2005">
        <v>1</v>
      </c>
      <c r="O2005">
        <v>2263.85</v>
      </c>
      <c r="P2005" t="s">
        <v>2205</v>
      </c>
      <c r="Q2005">
        <v>0</v>
      </c>
    </row>
    <row r="2006" spans="1:17" x14ac:dyDescent="0.25">
      <c r="A2006" t="s">
        <v>2516</v>
      </c>
      <c r="B2006" t="s">
        <v>2234</v>
      </c>
      <c r="C2006" t="s">
        <v>296</v>
      </c>
      <c r="D2006" t="s">
        <v>2207</v>
      </c>
      <c r="E2006" t="s">
        <v>93</v>
      </c>
      <c r="F2006">
        <v>40700</v>
      </c>
      <c r="G2006" t="s">
        <v>911</v>
      </c>
      <c r="I2006" t="s">
        <v>839</v>
      </c>
      <c r="J2006">
        <v>2026</v>
      </c>
      <c r="K2006">
        <v>7</v>
      </c>
      <c r="L2006" t="s">
        <v>94</v>
      </c>
      <c r="M2006">
        <v>338.63400000000001</v>
      </c>
      <c r="N2006">
        <v>1</v>
      </c>
      <c r="O2006">
        <v>338.63400000000001</v>
      </c>
      <c r="P2006" t="s">
        <v>2205</v>
      </c>
      <c r="Q2006">
        <v>0</v>
      </c>
    </row>
    <row r="2007" spans="1:17" x14ac:dyDescent="0.25">
      <c r="A2007" t="s">
        <v>2516</v>
      </c>
      <c r="B2007" t="s">
        <v>2234</v>
      </c>
      <c r="C2007" t="s">
        <v>296</v>
      </c>
      <c r="D2007" t="s">
        <v>2207</v>
      </c>
      <c r="E2007" t="s">
        <v>102</v>
      </c>
      <c r="F2007">
        <v>40700</v>
      </c>
      <c r="G2007" t="s">
        <v>911</v>
      </c>
      <c r="I2007" t="s">
        <v>186</v>
      </c>
      <c r="J2007">
        <v>2026</v>
      </c>
      <c r="K2007">
        <v>7</v>
      </c>
      <c r="L2007" t="s">
        <v>94</v>
      </c>
      <c r="M2007">
        <v>217.77</v>
      </c>
      <c r="N2007">
        <v>1</v>
      </c>
      <c r="O2007">
        <v>217.77</v>
      </c>
      <c r="P2007" t="s">
        <v>2205</v>
      </c>
      <c r="Q2007">
        <v>1</v>
      </c>
    </row>
    <row r="2008" spans="1:17" x14ac:dyDescent="0.25">
      <c r="A2008" t="s">
        <v>2516</v>
      </c>
      <c r="B2008" t="s">
        <v>2234</v>
      </c>
      <c r="C2008" t="s">
        <v>296</v>
      </c>
      <c r="D2008" t="s">
        <v>2207</v>
      </c>
      <c r="E2008" t="s">
        <v>93</v>
      </c>
      <c r="F2008">
        <v>40700</v>
      </c>
      <c r="G2008" t="s">
        <v>911</v>
      </c>
      <c r="I2008" t="s">
        <v>658</v>
      </c>
      <c r="J2008">
        <v>2026</v>
      </c>
      <c r="K2008">
        <v>7</v>
      </c>
      <c r="L2008" t="s">
        <v>94</v>
      </c>
      <c r="M2008">
        <v>294</v>
      </c>
      <c r="N2008">
        <v>1</v>
      </c>
      <c r="O2008">
        <v>294</v>
      </c>
      <c r="P2008" t="s">
        <v>2205</v>
      </c>
      <c r="Q2008">
        <v>0</v>
      </c>
    </row>
    <row r="2009" spans="1:17" x14ac:dyDescent="0.25">
      <c r="A2009" t="s">
        <v>2516</v>
      </c>
      <c r="B2009" t="s">
        <v>2234</v>
      </c>
      <c r="C2009" t="s">
        <v>296</v>
      </c>
      <c r="D2009" t="s">
        <v>2207</v>
      </c>
      <c r="E2009" t="s">
        <v>93</v>
      </c>
      <c r="F2009">
        <v>40700</v>
      </c>
      <c r="G2009" t="s">
        <v>911</v>
      </c>
      <c r="I2009" t="s">
        <v>253</v>
      </c>
      <c r="J2009">
        <v>2026</v>
      </c>
      <c r="K2009">
        <v>7</v>
      </c>
      <c r="L2009" t="s">
        <v>94</v>
      </c>
      <c r="M2009">
        <v>376.26</v>
      </c>
      <c r="N2009">
        <v>1</v>
      </c>
      <c r="O2009">
        <v>376.26</v>
      </c>
      <c r="P2009" t="s">
        <v>2205</v>
      </c>
      <c r="Q2009">
        <v>0</v>
      </c>
    </row>
    <row r="2010" spans="1:17" x14ac:dyDescent="0.25">
      <c r="A2010" t="s">
        <v>2516</v>
      </c>
      <c r="B2010" t="s">
        <v>2234</v>
      </c>
      <c r="C2010" t="s">
        <v>296</v>
      </c>
      <c r="D2010" t="s">
        <v>2207</v>
      </c>
      <c r="E2010" t="s">
        <v>101</v>
      </c>
      <c r="F2010">
        <v>40700</v>
      </c>
      <c r="G2010" t="s">
        <v>911</v>
      </c>
      <c r="I2010" t="s">
        <v>269</v>
      </c>
      <c r="J2010">
        <v>2026</v>
      </c>
      <c r="K2010">
        <v>7</v>
      </c>
      <c r="L2010" t="s">
        <v>94</v>
      </c>
      <c r="M2010">
        <v>2115.0100000000002</v>
      </c>
      <c r="N2010">
        <v>1</v>
      </c>
      <c r="O2010">
        <v>2115.0100000000002</v>
      </c>
      <c r="P2010" t="s">
        <v>2205</v>
      </c>
      <c r="Q2010">
        <v>1</v>
      </c>
    </row>
    <row r="2011" spans="1:17" x14ac:dyDescent="0.25">
      <c r="A2011" t="s">
        <v>2516</v>
      </c>
      <c r="B2011" t="s">
        <v>2234</v>
      </c>
      <c r="C2011" t="s">
        <v>296</v>
      </c>
      <c r="D2011" t="s">
        <v>2207</v>
      </c>
      <c r="E2011" t="s">
        <v>104</v>
      </c>
      <c r="F2011">
        <v>40700</v>
      </c>
      <c r="G2011" t="s">
        <v>911</v>
      </c>
      <c r="I2011" t="s">
        <v>118</v>
      </c>
      <c r="J2011">
        <v>2026</v>
      </c>
      <c r="K2011">
        <v>7</v>
      </c>
      <c r="L2011" t="s">
        <v>94</v>
      </c>
      <c r="M2011">
        <v>66.89</v>
      </c>
      <c r="N2011">
        <v>1</v>
      </c>
      <c r="O2011">
        <v>66.89</v>
      </c>
      <c r="P2011" t="s">
        <v>2205</v>
      </c>
      <c r="Q2011">
        <v>0</v>
      </c>
    </row>
    <row r="2012" spans="1:17" x14ac:dyDescent="0.25">
      <c r="A2012" t="s">
        <v>2516</v>
      </c>
      <c r="B2012" t="s">
        <v>2234</v>
      </c>
      <c r="C2012" t="s">
        <v>296</v>
      </c>
      <c r="D2012" t="s">
        <v>2207</v>
      </c>
      <c r="E2012" t="s">
        <v>104</v>
      </c>
      <c r="F2012">
        <v>40700</v>
      </c>
      <c r="G2012" t="s">
        <v>911</v>
      </c>
      <c r="I2012" t="s">
        <v>120</v>
      </c>
      <c r="J2012">
        <v>2026</v>
      </c>
      <c r="K2012">
        <v>7</v>
      </c>
      <c r="L2012" t="s">
        <v>94</v>
      </c>
      <c r="M2012">
        <v>175.59</v>
      </c>
      <c r="N2012">
        <v>1</v>
      </c>
      <c r="O2012">
        <v>175.59</v>
      </c>
      <c r="P2012" t="s">
        <v>2205</v>
      </c>
      <c r="Q2012">
        <v>0</v>
      </c>
    </row>
    <row r="2013" spans="1:17" x14ac:dyDescent="0.25">
      <c r="A2013" t="s">
        <v>2516</v>
      </c>
      <c r="B2013" t="s">
        <v>2234</v>
      </c>
      <c r="C2013" t="s">
        <v>296</v>
      </c>
      <c r="D2013" t="s">
        <v>2207</v>
      </c>
      <c r="E2013" t="s">
        <v>105</v>
      </c>
      <c r="F2013">
        <v>40700</v>
      </c>
      <c r="G2013" t="s">
        <v>911</v>
      </c>
      <c r="I2013" t="s">
        <v>144</v>
      </c>
      <c r="J2013">
        <v>2026</v>
      </c>
      <c r="K2013">
        <v>7</v>
      </c>
      <c r="L2013" t="s">
        <v>94</v>
      </c>
      <c r="M2013">
        <v>1787.25</v>
      </c>
      <c r="N2013">
        <v>1</v>
      </c>
      <c r="O2013">
        <v>1787.25</v>
      </c>
      <c r="P2013" t="s">
        <v>2205</v>
      </c>
      <c r="Q2013">
        <v>0</v>
      </c>
    </row>
    <row r="2014" spans="1:17" x14ac:dyDescent="0.25">
      <c r="A2014" t="s">
        <v>2516</v>
      </c>
      <c r="B2014" t="s">
        <v>2235</v>
      </c>
      <c r="C2014" t="s">
        <v>296</v>
      </c>
      <c r="D2014" t="s">
        <v>2207</v>
      </c>
      <c r="E2014" t="s">
        <v>93</v>
      </c>
      <c r="F2014">
        <v>40700</v>
      </c>
      <c r="G2014" t="s">
        <v>911</v>
      </c>
      <c r="I2014" t="s">
        <v>839</v>
      </c>
      <c r="J2014">
        <v>2026</v>
      </c>
      <c r="K2014">
        <v>7</v>
      </c>
      <c r="L2014" t="s">
        <v>94</v>
      </c>
      <c r="M2014">
        <v>1693.17</v>
      </c>
      <c r="N2014">
        <v>1</v>
      </c>
      <c r="O2014">
        <v>1693.17</v>
      </c>
      <c r="P2014" t="s">
        <v>2205</v>
      </c>
      <c r="Q2014">
        <v>0</v>
      </c>
    </row>
    <row r="2015" spans="1:17" x14ac:dyDescent="0.25">
      <c r="A2015" t="s">
        <v>2516</v>
      </c>
      <c r="B2015" t="s">
        <v>2235</v>
      </c>
      <c r="C2015" t="s">
        <v>296</v>
      </c>
      <c r="D2015" t="s">
        <v>2207</v>
      </c>
      <c r="E2015" t="s">
        <v>102</v>
      </c>
      <c r="F2015">
        <v>40700</v>
      </c>
      <c r="G2015" t="s">
        <v>911</v>
      </c>
      <c r="I2015" t="s">
        <v>186</v>
      </c>
      <c r="J2015">
        <v>2026</v>
      </c>
      <c r="K2015">
        <v>7</v>
      </c>
      <c r="L2015" t="s">
        <v>94</v>
      </c>
      <c r="M2015">
        <v>700.09</v>
      </c>
      <c r="N2015">
        <v>1</v>
      </c>
      <c r="O2015">
        <v>700.09</v>
      </c>
      <c r="P2015" t="s">
        <v>2205</v>
      </c>
      <c r="Q2015">
        <v>1</v>
      </c>
    </row>
    <row r="2016" spans="1:17" x14ac:dyDescent="0.25">
      <c r="A2016" t="s">
        <v>2516</v>
      </c>
      <c r="B2016" t="s">
        <v>2235</v>
      </c>
      <c r="C2016" t="s">
        <v>296</v>
      </c>
      <c r="D2016" t="s">
        <v>2207</v>
      </c>
      <c r="E2016" t="s">
        <v>93</v>
      </c>
      <c r="F2016">
        <v>40700</v>
      </c>
      <c r="G2016" t="s">
        <v>911</v>
      </c>
      <c r="I2016" t="s">
        <v>668</v>
      </c>
      <c r="J2016">
        <v>2026</v>
      </c>
      <c r="K2016">
        <v>7</v>
      </c>
      <c r="L2016" t="s">
        <v>94</v>
      </c>
      <c r="M2016">
        <v>646.65</v>
      </c>
      <c r="N2016">
        <v>1</v>
      </c>
      <c r="O2016">
        <v>646.65</v>
      </c>
      <c r="P2016" t="s">
        <v>2205</v>
      </c>
      <c r="Q2016">
        <v>0</v>
      </c>
    </row>
    <row r="2017" spans="1:17" x14ac:dyDescent="0.25">
      <c r="A2017" t="s">
        <v>2516</v>
      </c>
      <c r="B2017" t="s">
        <v>2235</v>
      </c>
      <c r="C2017" t="s">
        <v>296</v>
      </c>
      <c r="D2017" t="s">
        <v>2207</v>
      </c>
      <c r="E2017" t="s">
        <v>93</v>
      </c>
      <c r="F2017">
        <v>40700</v>
      </c>
      <c r="G2017" t="s">
        <v>911</v>
      </c>
      <c r="I2017" t="s">
        <v>658</v>
      </c>
      <c r="J2017">
        <v>2026</v>
      </c>
      <c r="K2017">
        <v>7</v>
      </c>
      <c r="L2017" t="s">
        <v>94</v>
      </c>
      <c r="M2017">
        <v>1470</v>
      </c>
      <c r="N2017">
        <v>1</v>
      </c>
      <c r="O2017">
        <v>1470</v>
      </c>
      <c r="P2017" t="s">
        <v>2205</v>
      </c>
      <c r="Q2017">
        <v>0</v>
      </c>
    </row>
    <row r="2018" spans="1:17" x14ac:dyDescent="0.25">
      <c r="A2018" t="s">
        <v>2516</v>
      </c>
      <c r="B2018" t="s">
        <v>2235</v>
      </c>
      <c r="C2018" t="s">
        <v>296</v>
      </c>
      <c r="D2018" t="s">
        <v>2207</v>
      </c>
      <c r="E2018" t="s">
        <v>93</v>
      </c>
      <c r="F2018">
        <v>40700</v>
      </c>
      <c r="G2018" t="s">
        <v>911</v>
      </c>
      <c r="I2018" t="s">
        <v>167</v>
      </c>
      <c r="J2018">
        <v>2026</v>
      </c>
      <c r="K2018">
        <v>7</v>
      </c>
      <c r="L2018" t="s">
        <v>94</v>
      </c>
      <c r="M2018">
        <v>426.44</v>
      </c>
      <c r="N2018">
        <v>1</v>
      </c>
      <c r="O2018">
        <v>426.44</v>
      </c>
      <c r="P2018" t="s">
        <v>2205</v>
      </c>
      <c r="Q2018">
        <v>0</v>
      </c>
    </row>
    <row r="2019" spans="1:17" x14ac:dyDescent="0.25">
      <c r="A2019" t="s">
        <v>2516</v>
      </c>
      <c r="B2019" t="s">
        <v>2235</v>
      </c>
      <c r="C2019" t="s">
        <v>296</v>
      </c>
      <c r="D2019" t="s">
        <v>2207</v>
      </c>
      <c r="E2019" t="s">
        <v>93</v>
      </c>
      <c r="F2019">
        <v>40700</v>
      </c>
      <c r="G2019" t="s">
        <v>911</v>
      </c>
      <c r="I2019" t="s">
        <v>253</v>
      </c>
      <c r="J2019">
        <v>2026</v>
      </c>
      <c r="K2019">
        <v>7</v>
      </c>
      <c r="L2019" t="s">
        <v>94</v>
      </c>
      <c r="M2019">
        <v>376.26</v>
      </c>
      <c r="N2019">
        <v>1</v>
      </c>
      <c r="O2019">
        <v>376.26</v>
      </c>
      <c r="P2019" t="s">
        <v>2205</v>
      </c>
      <c r="Q2019">
        <v>0</v>
      </c>
    </row>
    <row r="2020" spans="1:17" x14ac:dyDescent="0.25">
      <c r="A2020" t="s">
        <v>2516</v>
      </c>
      <c r="B2020" t="s">
        <v>2235</v>
      </c>
      <c r="C2020" t="s">
        <v>296</v>
      </c>
      <c r="D2020" t="s">
        <v>2207</v>
      </c>
      <c r="E2020" t="s">
        <v>101</v>
      </c>
      <c r="F2020">
        <v>40700</v>
      </c>
      <c r="G2020" t="s">
        <v>911</v>
      </c>
      <c r="I2020" t="s">
        <v>269</v>
      </c>
      <c r="J2020">
        <v>2026</v>
      </c>
      <c r="K2020">
        <v>7</v>
      </c>
      <c r="L2020" t="s">
        <v>94</v>
      </c>
      <c r="M2020">
        <v>10228.549999999999</v>
      </c>
      <c r="N2020">
        <v>1</v>
      </c>
      <c r="O2020">
        <v>10228.549999999999</v>
      </c>
      <c r="P2020" t="s">
        <v>2205</v>
      </c>
      <c r="Q2020">
        <v>1</v>
      </c>
    </row>
    <row r="2021" spans="1:17" x14ac:dyDescent="0.25">
      <c r="A2021" t="s">
        <v>2516</v>
      </c>
      <c r="B2021" t="s">
        <v>2235</v>
      </c>
      <c r="C2021" t="s">
        <v>296</v>
      </c>
      <c r="D2021" t="s">
        <v>2207</v>
      </c>
      <c r="E2021" t="s">
        <v>93</v>
      </c>
      <c r="F2021">
        <v>40700</v>
      </c>
      <c r="G2021" t="s">
        <v>911</v>
      </c>
      <c r="I2021" t="s">
        <v>240</v>
      </c>
      <c r="J2021">
        <v>2026</v>
      </c>
      <c r="K2021">
        <v>7</v>
      </c>
      <c r="L2021" t="s">
        <v>94</v>
      </c>
      <c r="M2021">
        <v>451.52</v>
      </c>
      <c r="N2021">
        <v>1</v>
      </c>
      <c r="O2021">
        <v>451.52</v>
      </c>
      <c r="P2021" t="s">
        <v>2205</v>
      </c>
      <c r="Q2021">
        <v>0</v>
      </c>
    </row>
    <row r="2022" spans="1:17" x14ac:dyDescent="0.25">
      <c r="A2022" t="s">
        <v>2516</v>
      </c>
      <c r="B2022" t="s">
        <v>2235</v>
      </c>
      <c r="C2022" t="s">
        <v>296</v>
      </c>
      <c r="D2022" t="s">
        <v>2207</v>
      </c>
      <c r="E2022" t="s">
        <v>105</v>
      </c>
      <c r="F2022">
        <v>40700</v>
      </c>
      <c r="G2022" t="s">
        <v>911</v>
      </c>
      <c r="I2022" t="s">
        <v>144</v>
      </c>
      <c r="J2022">
        <v>2026</v>
      </c>
      <c r="K2022">
        <v>7</v>
      </c>
      <c r="L2022" t="s">
        <v>94</v>
      </c>
      <c r="M2022">
        <v>1072.3499999999999</v>
      </c>
      <c r="N2022">
        <v>1</v>
      </c>
      <c r="O2022">
        <v>1072.3499999999999</v>
      </c>
      <c r="P2022" t="s">
        <v>2205</v>
      </c>
      <c r="Q2022">
        <v>0</v>
      </c>
    </row>
    <row r="2023" spans="1:17" x14ac:dyDescent="0.25">
      <c r="A2023" t="s">
        <v>2516</v>
      </c>
      <c r="B2023" t="s">
        <v>2236</v>
      </c>
      <c r="C2023" t="s">
        <v>296</v>
      </c>
      <c r="D2023" t="s">
        <v>2207</v>
      </c>
      <c r="E2023" t="s">
        <v>102</v>
      </c>
      <c r="F2023">
        <v>40700</v>
      </c>
      <c r="G2023" t="s">
        <v>911</v>
      </c>
      <c r="I2023" t="s">
        <v>186</v>
      </c>
      <c r="J2023">
        <v>2026</v>
      </c>
      <c r="K2023">
        <v>7</v>
      </c>
      <c r="L2023" t="s">
        <v>94</v>
      </c>
      <c r="M2023">
        <v>217.77</v>
      </c>
      <c r="N2023">
        <v>1</v>
      </c>
      <c r="O2023">
        <v>217.77</v>
      </c>
      <c r="P2023" t="s">
        <v>2205</v>
      </c>
      <c r="Q2023">
        <v>1</v>
      </c>
    </row>
    <row r="2024" spans="1:17" x14ac:dyDescent="0.25">
      <c r="A2024" t="s">
        <v>2516</v>
      </c>
      <c r="B2024" t="s">
        <v>2236</v>
      </c>
      <c r="C2024" t="s">
        <v>296</v>
      </c>
      <c r="D2024" t="s">
        <v>2207</v>
      </c>
      <c r="E2024" t="s">
        <v>93</v>
      </c>
      <c r="F2024">
        <v>40700</v>
      </c>
      <c r="G2024" t="s">
        <v>911</v>
      </c>
      <c r="I2024" t="s">
        <v>668</v>
      </c>
      <c r="J2024">
        <v>2026</v>
      </c>
      <c r="K2024">
        <v>7</v>
      </c>
      <c r="L2024" t="s">
        <v>94</v>
      </c>
      <c r="M2024">
        <v>2586.6</v>
      </c>
      <c r="N2024">
        <v>1</v>
      </c>
      <c r="O2024">
        <v>2586.6</v>
      </c>
      <c r="P2024" t="s">
        <v>2205</v>
      </c>
      <c r="Q2024">
        <v>0</v>
      </c>
    </row>
    <row r="2025" spans="1:17" x14ac:dyDescent="0.25">
      <c r="A2025" t="s">
        <v>2516</v>
      </c>
      <c r="B2025" t="s">
        <v>2236</v>
      </c>
      <c r="C2025" t="s">
        <v>296</v>
      </c>
      <c r="D2025" t="s">
        <v>2207</v>
      </c>
      <c r="E2025" t="s">
        <v>93</v>
      </c>
      <c r="F2025">
        <v>40700</v>
      </c>
      <c r="G2025" t="s">
        <v>911</v>
      </c>
      <c r="I2025" t="s">
        <v>658</v>
      </c>
      <c r="J2025">
        <v>2026</v>
      </c>
      <c r="K2025">
        <v>7</v>
      </c>
      <c r="L2025" t="s">
        <v>94</v>
      </c>
      <c r="M2025">
        <v>490</v>
      </c>
      <c r="N2025">
        <v>1</v>
      </c>
      <c r="O2025">
        <v>490</v>
      </c>
      <c r="P2025" t="s">
        <v>2205</v>
      </c>
      <c r="Q2025">
        <v>0</v>
      </c>
    </row>
    <row r="2026" spans="1:17" x14ac:dyDescent="0.25">
      <c r="A2026" t="s">
        <v>2516</v>
      </c>
      <c r="B2026" t="s">
        <v>2236</v>
      </c>
      <c r="C2026" t="s">
        <v>296</v>
      </c>
      <c r="D2026" t="s">
        <v>2207</v>
      </c>
      <c r="E2026" t="s">
        <v>93</v>
      </c>
      <c r="F2026">
        <v>40700</v>
      </c>
      <c r="G2026" t="s">
        <v>911</v>
      </c>
      <c r="I2026" t="s">
        <v>167</v>
      </c>
      <c r="J2026">
        <v>2026</v>
      </c>
      <c r="K2026">
        <v>7</v>
      </c>
      <c r="L2026" t="s">
        <v>94</v>
      </c>
      <c r="M2026">
        <v>319.83</v>
      </c>
      <c r="N2026">
        <v>1</v>
      </c>
      <c r="O2026">
        <v>319.83</v>
      </c>
      <c r="P2026" t="s">
        <v>2205</v>
      </c>
      <c r="Q2026">
        <v>0</v>
      </c>
    </row>
    <row r="2027" spans="1:17" x14ac:dyDescent="0.25">
      <c r="A2027" t="s">
        <v>2516</v>
      </c>
      <c r="B2027" t="s">
        <v>2236</v>
      </c>
      <c r="C2027" t="s">
        <v>296</v>
      </c>
      <c r="D2027" t="s">
        <v>2207</v>
      </c>
      <c r="E2027" t="s">
        <v>93</v>
      </c>
      <c r="F2027">
        <v>40700</v>
      </c>
      <c r="G2027" t="s">
        <v>911</v>
      </c>
      <c r="I2027" t="s">
        <v>253</v>
      </c>
      <c r="J2027">
        <v>2026</v>
      </c>
      <c r="K2027">
        <v>7</v>
      </c>
      <c r="L2027" t="s">
        <v>94</v>
      </c>
      <c r="M2027">
        <v>376.26</v>
      </c>
      <c r="N2027">
        <v>1</v>
      </c>
      <c r="O2027">
        <v>376.26</v>
      </c>
      <c r="P2027" t="s">
        <v>2205</v>
      </c>
      <c r="Q2027">
        <v>0</v>
      </c>
    </row>
    <row r="2028" spans="1:17" x14ac:dyDescent="0.25">
      <c r="A2028" t="s">
        <v>2516</v>
      </c>
      <c r="B2028" t="s">
        <v>2236</v>
      </c>
      <c r="C2028" t="s">
        <v>296</v>
      </c>
      <c r="D2028" t="s">
        <v>2207</v>
      </c>
      <c r="E2028" t="s">
        <v>101</v>
      </c>
      <c r="F2028">
        <v>40700</v>
      </c>
      <c r="G2028" t="s">
        <v>911</v>
      </c>
      <c r="I2028" t="s">
        <v>269</v>
      </c>
      <c r="J2028">
        <v>2026</v>
      </c>
      <c r="K2028">
        <v>7</v>
      </c>
      <c r="L2028" t="s">
        <v>94</v>
      </c>
      <c r="M2028">
        <v>2851.96</v>
      </c>
      <c r="N2028">
        <v>1</v>
      </c>
      <c r="O2028">
        <v>2851.96</v>
      </c>
      <c r="P2028" t="s">
        <v>2205</v>
      </c>
      <c r="Q2028">
        <v>1</v>
      </c>
    </row>
    <row r="2029" spans="1:17" x14ac:dyDescent="0.25">
      <c r="A2029" t="s">
        <v>2516</v>
      </c>
      <c r="B2029" t="s">
        <v>2236</v>
      </c>
      <c r="C2029" t="s">
        <v>296</v>
      </c>
      <c r="D2029" t="s">
        <v>2207</v>
      </c>
      <c r="E2029" t="s">
        <v>93</v>
      </c>
      <c r="F2029">
        <v>40700</v>
      </c>
      <c r="G2029" t="s">
        <v>911</v>
      </c>
      <c r="I2029" t="s">
        <v>240</v>
      </c>
      <c r="J2029">
        <v>2026</v>
      </c>
      <c r="K2029">
        <v>7</v>
      </c>
      <c r="L2029" t="s">
        <v>94</v>
      </c>
      <c r="M2029">
        <v>903.04</v>
      </c>
      <c r="N2029">
        <v>1</v>
      </c>
      <c r="O2029">
        <v>903.04</v>
      </c>
      <c r="P2029" t="s">
        <v>2205</v>
      </c>
      <c r="Q2029">
        <v>0</v>
      </c>
    </row>
    <row r="2030" spans="1:17" x14ac:dyDescent="0.25">
      <c r="A2030" t="s">
        <v>2516</v>
      </c>
      <c r="B2030" t="s">
        <v>2236</v>
      </c>
      <c r="C2030" t="s">
        <v>296</v>
      </c>
      <c r="D2030" t="s">
        <v>2207</v>
      </c>
      <c r="E2030" t="s">
        <v>105</v>
      </c>
      <c r="F2030">
        <v>40700</v>
      </c>
      <c r="G2030" t="s">
        <v>911</v>
      </c>
      <c r="I2030" t="s">
        <v>144</v>
      </c>
      <c r="J2030">
        <v>2026</v>
      </c>
      <c r="K2030">
        <v>7</v>
      </c>
      <c r="L2030" t="s">
        <v>94</v>
      </c>
      <c r="M2030">
        <v>357.45</v>
      </c>
      <c r="N2030">
        <v>1</v>
      </c>
      <c r="O2030">
        <v>357.45</v>
      </c>
      <c r="P2030" t="s">
        <v>2205</v>
      </c>
      <c r="Q2030">
        <v>0</v>
      </c>
    </row>
    <row r="2031" spans="1:17" x14ac:dyDescent="0.25">
      <c r="A2031" t="s">
        <v>2516</v>
      </c>
      <c r="B2031" t="s">
        <v>2237</v>
      </c>
      <c r="C2031" t="s">
        <v>296</v>
      </c>
      <c r="D2031" t="s">
        <v>2207</v>
      </c>
      <c r="E2031" t="s">
        <v>93</v>
      </c>
      <c r="F2031">
        <v>40700</v>
      </c>
      <c r="G2031" t="s">
        <v>911</v>
      </c>
      <c r="I2031" t="s">
        <v>839</v>
      </c>
      <c r="J2031">
        <v>2026</v>
      </c>
      <c r="K2031">
        <v>7</v>
      </c>
      <c r="L2031" t="s">
        <v>94</v>
      </c>
      <c r="M2031">
        <v>112.878</v>
      </c>
      <c r="N2031">
        <v>1</v>
      </c>
      <c r="O2031">
        <v>112.878</v>
      </c>
      <c r="P2031" t="s">
        <v>2205</v>
      </c>
      <c r="Q2031">
        <v>0</v>
      </c>
    </row>
    <row r="2032" spans="1:17" x14ac:dyDescent="0.25">
      <c r="A2032" t="s">
        <v>2516</v>
      </c>
      <c r="B2032" t="s">
        <v>2237</v>
      </c>
      <c r="C2032" t="s">
        <v>296</v>
      </c>
      <c r="D2032" t="s">
        <v>2207</v>
      </c>
      <c r="E2032" t="s">
        <v>102</v>
      </c>
      <c r="F2032">
        <v>40700</v>
      </c>
      <c r="G2032" t="s">
        <v>911</v>
      </c>
      <c r="I2032" t="s">
        <v>186</v>
      </c>
      <c r="J2032">
        <v>2026</v>
      </c>
      <c r="K2032">
        <v>7</v>
      </c>
      <c r="L2032" t="s">
        <v>94</v>
      </c>
      <c r="M2032">
        <v>72.59</v>
      </c>
      <c r="N2032">
        <v>1</v>
      </c>
      <c r="O2032">
        <v>72.59</v>
      </c>
      <c r="P2032" t="s">
        <v>2205</v>
      </c>
      <c r="Q2032">
        <v>1</v>
      </c>
    </row>
    <row r="2033" spans="1:17" x14ac:dyDescent="0.25">
      <c r="A2033" t="s">
        <v>2516</v>
      </c>
      <c r="B2033" t="s">
        <v>2237</v>
      </c>
      <c r="C2033" t="s">
        <v>296</v>
      </c>
      <c r="D2033" t="s">
        <v>2207</v>
      </c>
      <c r="E2033" t="s">
        <v>93</v>
      </c>
      <c r="F2033">
        <v>40700</v>
      </c>
      <c r="G2033" t="s">
        <v>911</v>
      </c>
      <c r="I2033" t="s">
        <v>658</v>
      </c>
      <c r="J2033">
        <v>2026</v>
      </c>
      <c r="K2033">
        <v>7</v>
      </c>
      <c r="L2033" t="s">
        <v>94</v>
      </c>
      <c r="M2033">
        <v>98</v>
      </c>
      <c r="N2033">
        <v>1</v>
      </c>
      <c r="O2033">
        <v>98</v>
      </c>
      <c r="P2033" t="s">
        <v>2205</v>
      </c>
      <c r="Q2033">
        <v>0</v>
      </c>
    </row>
    <row r="2034" spans="1:17" x14ac:dyDescent="0.25">
      <c r="A2034" t="s">
        <v>2516</v>
      </c>
      <c r="B2034" t="s">
        <v>2237</v>
      </c>
      <c r="C2034" t="s">
        <v>296</v>
      </c>
      <c r="D2034" t="s">
        <v>2207</v>
      </c>
      <c r="E2034" t="s">
        <v>93</v>
      </c>
      <c r="F2034">
        <v>40700</v>
      </c>
      <c r="G2034" t="s">
        <v>911</v>
      </c>
      <c r="I2034" t="s">
        <v>253</v>
      </c>
      <c r="J2034">
        <v>2026</v>
      </c>
      <c r="K2034">
        <v>7</v>
      </c>
      <c r="L2034" t="s">
        <v>94</v>
      </c>
      <c r="M2034">
        <v>376.26</v>
      </c>
      <c r="N2034">
        <v>1</v>
      </c>
      <c r="O2034">
        <v>376.26</v>
      </c>
      <c r="P2034" t="s">
        <v>2205</v>
      </c>
      <c r="Q2034">
        <v>0</v>
      </c>
    </row>
    <row r="2035" spans="1:17" x14ac:dyDescent="0.25">
      <c r="A2035" t="s">
        <v>2516</v>
      </c>
      <c r="B2035" t="s">
        <v>2237</v>
      </c>
      <c r="C2035" t="s">
        <v>296</v>
      </c>
      <c r="D2035" t="s">
        <v>2207</v>
      </c>
      <c r="E2035" t="s">
        <v>101</v>
      </c>
      <c r="F2035">
        <v>40700</v>
      </c>
      <c r="G2035" t="s">
        <v>911</v>
      </c>
      <c r="I2035" t="s">
        <v>269</v>
      </c>
      <c r="J2035">
        <v>2026</v>
      </c>
      <c r="K2035">
        <v>7</v>
      </c>
      <c r="L2035" t="s">
        <v>94</v>
      </c>
      <c r="M2035">
        <v>473.13</v>
      </c>
      <c r="N2035">
        <v>1</v>
      </c>
      <c r="O2035">
        <v>473.13</v>
      </c>
      <c r="P2035" t="s">
        <v>2205</v>
      </c>
      <c r="Q2035">
        <v>1</v>
      </c>
    </row>
    <row r="2036" spans="1:17" x14ac:dyDescent="0.25">
      <c r="A2036" t="s">
        <v>2516</v>
      </c>
      <c r="B2036" t="s">
        <v>2237</v>
      </c>
      <c r="C2036" t="s">
        <v>296</v>
      </c>
      <c r="D2036" t="s">
        <v>2207</v>
      </c>
      <c r="E2036" t="s">
        <v>105</v>
      </c>
      <c r="F2036">
        <v>40700</v>
      </c>
      <c r="G2036" t="s">
        <v>911</v>
      </c>
      <c r="I2036" t="s">
        <v>144</v>
      </c>
      <c r="J2036">
        <v>2026</v>
      </c>
      <c r="K2036">
        <v>7</v>
      </c>
      <c r="L2036" t="s">
        <v>94</v>
      </c>
      <c r="M2036">
        <v>238.3</v>
      </c>
      <c r="N2036">
        <v>1</v>
      </c>
      <c r="O2036">
        <v>238.3</v>
      </c>
      <c r="P2036" t="s">
        <v>2205</v>
      </c>
      <c r="Q2036">
        <v>0</v>
      </c>
    </row>
    <row r="2037" spans="1:17" x14ac:dyDescent="0.25">
      <c r="A2037" t="s">
        <v>2516</v>
      </c>
      <c r="B2037" t="s">
        <v>2238</v>
      </c>
      <c r="C2037" t="s">
        <v>296</v>
      </c>
      <c r="D2037" t="s">
        <v>2207</v>
      </c>
      <c r="E2037" t="s">
        <v>93</v>
      </c>
      <c r="F2037">
        <v>40700</v>
      </c>
      <c r="G2037" t="s">
        <v>911</v>
      </c>
      <c r="I2037" t="s">
        <v>839</v>
      </c>
      <c r="J2037">
        <v>2026</v>
      </c>
      <c r="K2037">
        <v>7</v>
      </c>
      <c r="L2037" t="s">
        <v>94</v>
      </c>
      <c r="M2037">
        <v>564.39</v>
      </c>
      <c r="N2037">
        <v>1</v>
      </c>
      <c r="O2037">
        <v>564.39</v>
      </c>
      <c r="P2037" t="s">
        <v>2205</v>
      </c>
      <c r="Q2037">
        <v>0</v>
      </c>
    </row>
    <row r="2038" spans="1:17" x14ac:dyDescent="0.25">
      <c r="A2038" t="s">
        <v>2516</v>
      </c>
      <c r="B2038" t="s">
        <v>2238</v>
      </c>
      <c r="C2038" t="s">
        <v>296</v>
      </c>
      <c r="D2038" t="s">
        <v>2207</v>
      </c>
      <c r="E2038" t="s">
        <v>102</v>
      </c>
      <c r="F2038">
        <v>40700</v>
      </c>
      <c r="G2038" t="s">
        <v>911</v>
      </c>
      <c r="I2038" t="s">
        <v>125</v>
      </c>
      <c r="J2038">
        <v>2026</v>
      </c>
      <c r="K2038">
        <v>7</v>
      </c>
      <c r="L2038" t="s">
        <v>94</v>
      </c>
      <c r="M2038">
        <v>72.59</v>
      </c>
      <c r="N2038">
        <v>1</v>
      </c>
      <c r="O2038">
        <v>72.59</v>
      </c>
      <c r="P2038" t="s">
        <v>2205</v>
      </c>
      <c r="Q2038">
        <v>1</v>
      </c>
    </row>
    <row r="2039" spans="1:17" x14ac:dyDescent="0.25">
      <c r="A2039" t="s">
        <v>2516</v>
      </c>
      <c r="B2039" t="s">
        <v>2238</v>
      </c>
      <c r="C2039" t="s">
        <v>296</v>
      </c>
      <c r="D2039" t="s">
        <v>2207</v>
      </c>
      <c r="E2039" t="s">
        <v>102</v>
      </c>
      <c r="F2039">
        <v>40700</v>
      </c>
      <c r="G2039" t="s">
        <v>911</v>
      </c>
      <c r="I2039" t="s">
        <v>186</v>
      </c>
      <c r="J2039">
        <v>2026</v>
      </c>
      <c r="K2039">
        <v>7</v>
      </c>
      <c r="L2039" t="s">
        <v>94</v>
      </c>
      <c r="M2039">
        <v>250.54</v>
      </c>
      <c r="N2039">
        <v>1</v>
      </c>
      <c r="O2039">
        <v>250.54</v>
      </c>
      <c r="P2039" t="s">
        <v>2205</v>
      </c>
      <c r="Q2039">
        <v>1</v>
      </c>
    </row>
    <row r="2040" spans="1:17" x14ac:dyDescent="0.25">
      <c r="A2040" t="s">
        <v>2516</v>
      </c>
      <c r="B2040" t="s">
        <v>2238</v>
      </c>
      <c r="C2040" t="s">
        <v>296</v>
      </c>
      <c r="D2040" t="s">
        <v>2207</v>
      </c>
      <c r="E2040" t="s">
        <v>93</v>
      </c>
      <c r="F2040">
        <v>40700</v>
      </c>
      <c r="G2040" t="s">
        <v>911</v>
      </c>
      <c r="I2040" t="s">
        <v>658</v>
      </c>
      <c r="J2040">
        <v>2026</v>
      </c>
      <c r="K2040">
        <v>7</v>
      </c>
      <c r="L2040" t="s">
        <v>94</v>
      </c>
      <c r="M2040">
        <v>490</v>
      </c>
      <c r="N2040">
        <v>1</v>
      </c>
      <c r="O2040">
        <v>490</v>
      </c>
      <c r="P2040" t="s">
        <v>2205</v>
      </c>
      <c r="Q2040">
        <v>0</v>
      </c>
    </row>
    <row r="2041" spans="1:17" x14ac:dyDescent="0.25">
      <c r="A2041" t="s">
        <v>2516</v>
      </c>
      <c r="B2041" t="s">
        <v>2238</v>
      </c>
      <c r="C2041" t="s">
        <v>296</v>
      </c>
      <c r="D2041" t="s">
        <v>2207</v>
      </c>
      <c r="E2041" t="s">
        <v>105</v>
      </c>
      <c r="F2041">
        <v>40700</v>
      </c>
      <c r="G2041" t="s">
        <v>911</v>
      </c>
      <c r="I2041" t="s">
        <v>670</v>
      </c>
      <c r="J2041">
        <v>2026</v>
      </c>
      <c r="K2041">
        <v>7</v>
      </c>
      <c r="L2041" t="s">
        <v>94</v>
      </c>
      <c r="M2041">
        <v>125.42</v>
      </c>
      <c r="N2041">
        <v>1</v>
      </c>
      <c r="O2041">
        <v>125.42</v>
      </c>
      <c r="P2041" t="s">
        <v>2205</v>
      </c>
      <c r="Q2041">
        <v>0</v>
      </c>
    </row>
    <row r="2042" spans="1:17" x14ac:dyDescent="0.25">
      <c r="A2042" t="s">
        <v>2516</v>
      </c>
      <c r="B2042" t="s">
        <v>2238</v>
      </c>
      <c r="C2042" t="s">
        <v>296</v>
      </c>
      <c r="D2042" t="s">
        <v>2207</v>
      </c>
      <c r="E2042" t="s">
        <v>93</v>
      </c>
      <c r="F2042">
        <v>40700</v>
      </c>
      <c r="G2042" t="s">
        <v>911</v>
      </c>
      <c r="I2042" t="s">
        <v>253</v>
      </c>
      <c r="J2042">
        <v>2026</v>
      </c>
      <c r="K2042">
        <v>7</v>
      </c>
      <c r="L2042" t="s">
        <v>94</v>
      </c>
      <c r="M2042">
        <v>376.26</v>
      </c>
      <c r="N2042">
        <v>1</v>
      </c>
      <c r="O2042">
        <v>376.26</v>
      </c>
      <c r="P2042" t="s">
        <v>2205</v>
      </c>
      <c r="Q2042">
        <v>0</v>
      </c>
    </row>
    <row r="2043" spans="1:17" x14ac:dyDescent="0.25">
      <c r="A2043" t="s">
        <v>2516</v>
      </c>
      <c r="B2043" t="s">
        <v>2238</v>
      </c>
      <c r="C2043" t="s">
        <v>296</v>
      </c>
      <c r="D2043" t="s">
        <v>2207</v>
      </c>
      <c r="E2043" t="s">
        <v>101</v>
      </c>
      <c r="F2043">
        <v>40700</v>
      </c>
      <c r="G2043" t="s">
        <v>911</v>
      </c>
      <c r="I2043" t="s">
        <v>269</v>
      </c>
      <c r="J2043">
        <v>2026</v>
      </c>
      <c r="K2043">
        <v>7</v>
      </c>
      <c r="L2043" t="s">
        <v>94</v>
      </c>
      <c r="M2043">
        <v>2392.2800000000002</v>
      </c>
      <c r="N2043">
        <v>1</v>
      </c>
      <c r="O2043">
        <v>2392.2800000000002</v>
      </c>
      <c r="P2043" t="s">
        <v>2205</v>
      </c>
      <c r="Q2043">
        <v>1</v>
      </c>
    </row>
    <row r="2044" spans="1:17" x14ac:dyDescent="0.25">
      <c r="A2044" t="s">
        <v>2516</v>
      </c>
      <c r="B2044" t="s">
        <v>2238</v>
      </c>
      <c r="C2044" t="s">
        <v>296</v>
      </c>
      <c r="D2044" t="s">
        <v>2207</v>
      </c>
      <c r="E2044" t="s">
        <v>104</v>
      </c>
      <c r="F2044">
        <v>40700</v>
      </c>
      <c r="G2044" t="s">
        <v>911</v>
      </c>
      <c r="I2044" t="s">
        <v>118</v>
      </c>
      <c r="J2044">
        <v>2026</v>
      </c>
      <c r="K2044">
        <v>7</v>
      </c>
      <c r="L2044" t="s">
        <v>94</v>
      </c>
      <c r="M2044">
        <v>66.89</v>
      </c>
      <c r="N2044">
        <v>1</v>
      </c>
      <c r="O2044">
        <v>66.89</v>
      </c>
      <c r="P2044" t="s">
        <v>2205</v>
      </c>
      <c r="Q2044">
        <v>0</v>
      </c>
    </row>
    <row r="2045" spans="1:17" x14ac:dyDescent="0.25">
      <c r="A2045" t="s">
        <v>2516</v>
      </c>
      <c r="B2045" t="s">
        <v>2238</v>
      </c>
      <c r="C2045" t="s">
        <v>296</v>
      </c>
      <c r="D2045" t="s">
        <v>2207</v>
      </c>
      <c r="E2045" t="s">
        <v>104</v>
      </c>
      <c r="F2045">
        <v>40700</v>
      </c>
      <c r="G2045" t="s">
        <v>911</v>
      </c>
      <c r="I2045" t="s">
        <v>120</v>
      </c>
      <c r="J2045">
        <v>2026</v>
      </c>
      <c r="K2045">
        <v>7</v>
      </c>
      <c r="L2045" t="s">
        <v>94</v>
      </c>
      <c r="M2045">
        <v>175.59</v>
      </c>
      <c r="N2045">
        <v>1</v>
      </c>
      <c r="O2045">
        <v>175.59</v>
      </c>
      <c r="P2045" t="s">
        <v>2205</v>
      </c>
      <c r="Q2045">
        <v>0</v>
      </c>
    </row>
    <row r="2046" spans="1:17" x14ac:dyDescent="0.25">
      <c r="A2046" t="s">
        <v>2516</v>
      </c>
      <c r="B2046" t="s">
        <v>2239</v>
      </c>
      <c r="C2046" t="s">
        <v>296</v>
      </c>
      <c r="D2046" t="s">
        <v>2207</v>
      </c>
      <c r="E2046" t="s">
        <v>93</v>
      </c>
      <c r="F2046">
        <v>40700</v>
      </c>
      <c r="G2046" t="s">
        <v>911</v>
      </c>
      <c r="I2046" t="s">
        <v>839</v>
      </c>
      <c r="J2046">
        <v>2026</v>
      </c>
      <c r="K2046">
        <v>7</v>
      </c>
      <c r="L2046" t="s">
        <v>94</v>
      </c>
      <c r="M2046">
        <v>1467.44</v>
      </c>
      <c r="N2046">
        <v>1</v>
      </c>
      <c r="O2046">
        <v>1467.44</v>
      </c>
      <c r="P2046" t="s">
        <v>2205</v>
      </c>
      <c r="Q2046">
        <v>0</v>
      </c>
    </row>
    <row r="2047" spans="1:17" x14ac:dyDescent="0.25">
      <c r="A2047" t="s">
        <v>2516</v>
      </c>
      <c r="B2047" t="s">
        <v>2239</v>
      </c>
      <c r="C2047" t="s">
        <v>296</v>
      </c>
      <c r="D2047" t="s">
        <v>2207</v>
      </c>
      <c r="E2047" t="s">
        <v>102</v>
      </c>
      <c r="F2047">
        <v>40700</v>
      </c>
      <c r="G2047" t="s">
        <v>911</v>
      </c>
      <c r="I2047" t="s">
        <v>186</v>
      </c>
      <c r="J2047">
        <v>2026</v>
      </c>
      <c r="K2047">
        <v>7</v>
      </c>
      <c r="L2047" t="s">
        <v>94</v>
      </c>
      <c r="M2047">
        <v>346.88</v>
      </c>
      <c r="N2047">
        <v>1</v>
      </c>
      <c r="O2047">
        <v>346.88</v>
      </c>
      <c r="P2047" t="s">
        <v>2205</v>
      </c>
      <c r="Q2047">
        <v>1</v>
      </c>
    </row>
    <row r="2048" spans="1:17" x14ac:dyDescent="0.25">
      <c r="A2048" t="s">
        <v>2516</v>
      </c>
      <c r="B2048" t="s">
        <v>2239</v>
      </c>
      <c r="C2048" t="s">
        <v>296</v>
      </c>
      <c r="D2048" t="s">
        <v>2207</v>
      </c>
      <c r="E2048" t="s">
        <v>93</v>
      </c>
      <c r="F2048">
        <v>40700</v>
      </c>
      <c r="G2048" t="s">
        <v>911</v>
      </c>
      <c r="I2048" t="s">
        <v>658</v>
      </c>
      <c r="J2048">
        <v>2026</v>
      </c>
      <c r="K2048">
        <v>7</v>
      </c>
      <c r="L2048" t="s">
        <v>94</v>
      </c>
      <c r="M2048">
        <v>1274</v>
      </c>
      <c r="N2048">
        <v>1</v>
      </c>
      <c r="O2048">
        <v>1274</v>
      </c>
      <c r="P2048" t="s">
        <v>2205</v>
      </c>
      <c r="Q2048">
        <v>0</v>
      </c>
    </row>
    <row r="2049" spans="1:17" x14ac:dyDescent="0.25">
      <c r="A2049" t="s">
        <v>2516</v>
      </c>
      <c r="B2049" t="s">
        <v>2239</v>
      </c>
      <c r="C2049" t="s">
        <v>296</v>
      </c>
      <c r="D2049" t="s">
        <v>2207</v>
      </c>
      <c r="E2049" t="s">
        <v>93</v>
      </c>
      <c r="F2049">
        <v>40700</v>
      </c>
      <c r="G2049" t="s">
        <v>911</v>
      </c>
      <c r="I2049" t="s">
        <v>253</v>
      </c>
      <c r="J2049">
        <v>2026</v>
      </c>
      <c r="K2049">
        <v>7</v>
      </c>
      <c r="L2049" t="s">
        <v>94</v>
      </c>
      <c r="M2049">
        <v>376.26</v>
      </c>
      <c r="N2049">
        <v>1</v>
      </c>
      <c r="O2049">
        <v>376.26</v>
      </c>
      <c r="P2049" t="s">
        <v>2205</v>
      </c>
      <c r="Q2049">
        <v>0</v>
      </c>
    </row>
    <row r="2050" spans="1:17" x14ac:dyDescent="0.25">
      <c r="A2050" t="s">
        <v>2516</v>
      </c>
      <c r="B2050" t="s">
        <v>2239</v>
      </c>
      <c r="C2050" t="s">
        <v>296</v>
      </c>
      <c r="D2050" t="s">
        <v>2207</v>
      </c>
      <c r="E2050" t="s">
        <v>101</v>
      </c>
      <c r="F2050">
        <v>40700</v>
      </c>
      <c r="G2050" t="s">
        <v>911</v>
      </c>
      <c r="I2050" t="s">
        <v>269</v>
      </c>
      <c r="J2050">
        <v>2026</v>
      </c>
      <c r="K2050">
        <v>7</v>
      </c>
      <c r="L2050" t="s">
        <v>94</v>
      </c>
      <c r="M2050">
        <v>7288.32</v>
      </c>
      <c r="N2050">
        <v>1</v>
      </c>
      <c r="O2050">
        <v>7288.32</v>
      </c>
      <c r="P2050" t="s">
        <v>2205</v>
      </c>
      <c r="Q2050">
        <v>1</v>
      </c>
    </row>
    <row r="2051" spans="1:17" x14ac:dyDescent="0.25">
      <c r="A2051" t="s">
        <v>2516</v>
      </c>
      <c r="B2051" t="s">
        <v>2239</v>
      </c>
      <c r="C2051" t="s">
        <v>296</v>
      </c>
      <c r="D2051" t="s">
        <v>2207</v>
      </c>
      <c r="E2051" t="s">
        <v>105</v>
      </c>
      <c r="F2051">
        <v>40700</v>
      </c>
      <c r="G2051" t="s">
        <v>911</v>
      </c>
      <c r="I2051" t="s">
        <v>144</v>
      </c>
      <c r="J2051">
        <v>2026</v>
      </c>
      <c r="K2051">
        <v>7</v>
      </c>
      <c r="L2051" t="s">
        <v>94</v>
      </c>
      <c r="M2051">
        <v>238.3</v>
      </c>
      <c r="N2051">
        <v>1</v>
      </c>
      <c r="O2051">
        <v>238.3</v>
      </c>
      <c r="P2051" t="s">
        <v>2205</v>
      </c>
      <c r="Q2051">
        <v>0</v>
      </c>
    </row>
    <row r="2052" spans="1:17" x14ac:dyDescent="0.25">
      <c r="A2052" t="s">
        <v>2516</v>
      </c>
      <c r="B2052" t="s">
        <v>2240</v>
      </c>
      <c r="C2052" t="s">
        <v>296</v>
      </c>
      <c r="D2052" t="s">
        <v>2207</v>
      </c>
      <c r="E2052" t="s">
        <v>93</v>
      </c>
      <c r="F2052">
        <v>40700</v>
      </c>
      <c r="G2052" t="s">
        <v>911</v>
      </c>
      <c r="I2052" t="s">
        <v>839</v>
      </c>
      <c r="J2052">
        <v>2026</v>
      </c>
      <c r="K2052">
        <v>7</v>
      </c>
      <c r="L2052" t="s">
        <v>94</v>
      </c>
      <c r="M2052">
        <v>338.64</v>
      </c>
      <c r="N2052">
        <v>1</v>
      </c>
      <c r="O2052">
        <v>338.64</v>
      </c>
      <c r="P2052" t="s">
        <v>2205</v>
      </c>
      <c r="Q2052">
        <v>0</v>
      </c>
    </row>
    <row r="2053" spans="1:17" x14ac:dyDescent="0.25">
      <c r="A2053" t="s">
        <v>2516</v>
      </c>
      <c r="B2053" t="s">
        <v>2240</v>
      </c>
      <c r="C2053" t="s">
        <v>296</v>
      </c>
      <c r="D2053" t="s">
        <v>2207</v>
      </c>
      <c r="E2053" t="s">
        <v>102</v>
      </c>
      <c r="F2053">
        <v>40700</v>
      </c>
      <c r="G2053" t="s">
        <v>911</v>
      </c>
      <c r="I2053" t="s">
        <v>186</v>
      </c>
      <c r="J2053">
        <v>2026</v>
      </c>
      <c r="K2053">
        <v>7</v>
      </c>
      <c r="L2053" t="s">
        <v>94</v>
      </c>
      <c r="M2053">
        <v>125.27</v>
      </c>
      <c r="N2053">
        <v>1</v>
      </c>
      <c r="O2053">
        <v>125.27</v>
      </c>
      <c r="P2053" t="s">
        <v>2205</v>
      </c>
      <c r="Q2053">
        <v>1</v>
      </c>
    </row>
    <row r="2054" spans="1:17" x14ac:dyDescent="0.25">
      <c r="A2054" t="s">
        <v>2516</v>
      </c>
      <c r="B2054" t="s">
        <v>2240</v>
      </c>
      <c r="C2054" t="s">
        <v>296</v>
      </c>
      <c r="D2054" t="s">
        <v>2207</v>
      </c>
      <c r="E2054" t="s">
        <v>93</v>
      </c>
      <c r="F2054">
        <v>40700</v>
      </c>
      <c r="G2054" t="s">
        <v>911</v>
      </c>
      <c r="I2054" t="s">
        <v>658</v>
      </c>
      <c r="J2054">
        <v>2026</v>
      </c>
      <c r="K2054">
        <v>7</v>
      </c>
      <c r="L2054" t="s">
        <v>94</v>
      </c>
      <c r="M2054">
        <v>294</v>
      </c>
      <c r="N2054">
        <v>1</v>
      </c>
      <c r="O2054">
        <v>294</v>
      </c>
      <c r="P2054" t="s">
        <v>2205</v>
      </c>
      <c r="Q2054">
        <v>0</v>
      </c>
    </row>
    <row r="2055" spans="1:17" x14ac:dyDescent="0.25">
      <c r="A2055" t="s">
        <v>2516</v>
      </c>
      <c r="B2055" t="s">
        <v>2240</v>
      </c>
      <c r="C2055" t="s">
        <v>296</v>
      </c>
      <c r="D2055" t="s">
        <v>2207</v>
      </c>
      <c r="E2055" t="s">
        <v>101</v>
      </c>
      <c r="F2055">
        <v>40700</v>
      </c>
      <c r="G2055" t="s">
        <v>911</v>
      </c>
      <c r="I2055" t="s">
        <v>269</v>
      </c>
      <c r="J2055">
        <v>2026</v>
      </c>
      <c r="K2055">
        <v>7</v>
      </c>
      <c r="L2055" t="s">
        <v>94</v>
      </c>
      <c r="M2055">
        <v>1390.21</v>
      </c>
      <c r="N2055">
        <v>1</v>
      </c>
      <c r="O2055">
        <v>1390.21</v>
      </c>
      <c r="P2055" t="s">
        <v>2205</v>
      </c>
      <c r="Q2055">
        <v>1</v>
      </c>
    </row>
    <row r="2056" spans="1:17" x14ac:dyDescent="0.25">
      <c r="A2056" t="s">
        <v>2516</v>
      </c>
      <c r="B2056" t="s">
        <v>2241</v>
      </c>
      <c r="C2056" t="s">
        <v>296</v>
      </c>
      <c r="D2056" t="s">
        <v>2207</v>
      </c>
      <c r="E2056" t="s">
        <v>93</v>
      </c>
      <c r="F2056">
        <v>40700</v>
      </c>
      <c r="G2056" t="s">
        <v>911</v>
      </c>
      <c r="I2056" t="s">
        <v>839</v>
      </c>
      <c r="J2056">
        <v>2026</v>
      </c>
      <c r="K2056">
        <v>7</v>
      </c>
      <c r="L2056" t="s">
        <v>94</v>
      </c>
      <c r="M2056">
        <v>790.16</v>
      </c>
      <c r="N2056">
        <v>1</v>
      </c>
      <c r="O2056">
        <v>790.16</v>
      </c>
      <c r="P2056" t="s">
        <v>2205</v>
      </c>
      <c r="Q2056">
        <v>0</v>
      </c>
    </row>
    <row r="2057" spans="1:17" x14ac:dyDescent="0.25">
      <c r="A2057" t="s">
        <v>2516</v>
      </c>
      <c r="B2057" t="s">
        <v>2241</v>
      </c>
      <c r="C2057" t="s">
        <v>296</v>
      </c>
      <c r="D2057" t="s">
        <v>2207</v>
      </c>
      <c r="E2057" t="s">
        <v>102</v>
      </c>
      <c r="F2057">
        <v>40700</v>
      </c>
      <c r="G2057" t="s">
        <v>911</v>
      </c>
      <c r="I2057" t="s">
        <v>186</v>
      </c>
      <c r="J2057">
        <v>2026</v>
      </c>
      <c r="K2057">
        <v>7</v>
      </c>
      <c r="L2057" t="s">
        <v>94</v>
      </c>
      <c r="M2057">
        <v>345.17</v>
      </c>
      <c r="N2057">
        <v>1</v>
      </c>
      <c r="O2057">
        <v>345.17</v>
      </c>
      <c r="P2057" t="s">
        <v>2205</v>
      </c>
      <c r="Q2057">
        <v>1</v>
      </c>
    </row>
    <row r="2058" spans="1:17" x14ac:dyDescent="0.25">
      <c r="A2058" t="s">
        <v>2516</v>
      </c>
      <c r="B2058" t="s">
        <v>2241</v>
      </c>
      <c r="C2058" t="s">
        <v>296</v>
      </c>
      <c r="D2058" t="s">
        <v>2207</v>
      </c>
      <c r="E2058" t="s">
        <v>93</v>
      </c>
      <c r="F2058">
        <v>40700</v>
      </c>
      <c r="G2058" t="s">
        <v>911</v>
      </c>
      <c r="I2058" t="s">
        <v>658</v>
      </c>
      <c r="J2058">
        <v>2026</v>
      </c>
      <c r="K2058">
        <v>7</v>
      </c>
      <c r="L2058" t="s">
        <v>94</v>
      </c>
      <c r="M2058">
        <v>686</v>
      </c>
      <c r="N2058">
        <v>1</v>
      </c>
      <c r="O2058">
        <v>686</v>
      </c>
      <c r="P2058" t="s">
        <v>2205</v>
      </c>
      <c r="Q2058">
        <v>0</v>
      </c>
    </row>
    <row r="2059" spans="1:17" x14ac:dyDescent="0.25">
      <c r="A2059" t="s">
        <v>2516</v>
      </c>
      <c r="B2059" t="s">
        <v>2241</v>
      </c>
      <c r="C2059" t="s">
        <v>296</v>
      </c>
      <c r="D2059" t="s">
        <v>2207</v>
      </c>
      <c r="E2059" t="s">
        <v>105</v>
      </c>
      <c r="F2059">
        <v>40700</v>
      </c>
      <c r="G2059" t="s">
        <v>911</v>
      </c>
      <c r="I2059" t="s">
        <v>670</v>
      </c>
      <c r="J2059">
        <v>2026</v>
      </c>
      <c r="K2059">
        <v>7</v>
      </c>
      <c r="L2059" t="s">
        <v>94</v>
      </c>
      <c r="M2059">
        <v>2502.15</v>
      </c>
      <c r="N2059">
        <v>1</v>
      </c>
      <c r="O2059">
        <v>2502.15</v>
      </c>
      <c r="P2059" t="s">
        <v>2205</v>
      </c>
      <c r="Q2059">
        <v>0</v>
      </c>
    </row>
    <row r="2060" spans="1:17" x14ac:dyDescent="0.25">
      <c r="A2060" t="s">
        <v>2516</v>
      </c>
      <c r="B2060" t="s">
        <v>2241</v>
      </c>
      <c r="C2060" t="s">
        <v>296</v>
      </c>
      <c r="D2060" t="s">
        <v>2207</v>
      </c>
      <c r="E2060" t="s">
        <v>93</v>
      </c>
      <c r="F2060">
        <v>40700</v>
      </c>
      <c r="G2060" t="s">
        <v>911</v>
      </c>
      <c r="I2060" t="s">
        <v>167</v>
      </c>
      <c r="J2060">
        <v>2026</v>
      </c>
      <c r="K2060">
        <v>7</v>
      </c>
      <c r="L2060" t="s">
        <v>94</v>
      </c>
      <c r="M2060">
        <v>106.61</v>
      </c>
      <c r="N2060">
        <v>1</v>
      </c>
      <c r="O2060">
        <v>106.61</v>
      </c>
      <c r="P2060" t="s">
        <v>2205</v>
      </c>
      <c r="Q2060">
        <v>0</v>
      </c>
    </row>
    <row r="2061" spans="1:17" x14ac:dyDescent="0.25">
      <c r="A2061" t="s">
        <v>2516</v>
      </c>
      <c r="B2061" t="s">
        <v>2241</v>
      </c>
      <c r="C2061" t="s">
        <v>296</v>
      </c>
      <c r="D2061" t="s">
        <v>2207</v>
      </c>
      <c r="E2061" t="s">
        <v>93</v>
      </c>
      <c r="F2061">
        <v>40700</v>
      </c>
      <c r="G2061" t="s">
        <v>911</v>
      </c>
      <c r="I2061" t="s">
        <v>253</v>
      </c>
      <c r="J2061">
        <v>2026</v>
      </c>
      <c r="K2061">
        <v>7</v>
      </c>
      <c r="L2061" t="s">
        <v>94</v>
      </c>
      <c r="M2061">
        <v>376.26</v>
      </c>
      <c r="N2061">
        <v>1</v>
      </c>
      <c r="O2061">
        <v>376.26</v>
      </c>
      <c r="P2061" t="s">
        <v>2205</v>
      </c>
      <c r="Q2061">
        <v>0</v>
      </c>
    </row>
    <row r="2062" spans="1:17" x14ac:dyDescent="0.25">
      <c r="A2062" t="s">
        <v>2516</v>
      </c>
      <c r="B2062" t="s">
        <v>2241</v>
      </c>
      <c r="C2062" t="s">
        <v>296</v>
      </c>
      <c r="D2062" t="s">
        <v>2207</v>
      </c>
      <c r="E2062" t="s">
        <v>101</v>
      </c>
      <c r="F2062">
        <v>40700</v>
      </c>
      <c r="G2062" t="s">
        <v>911</v>
      </c>
      <c r="I2062" t="s">
        <v>269</v>
      </c>
      <c r="J2062">
        <v>2026</v>
      </c>
      <c r="K2062">
        <v>7</v>
      </c>
      <c r="L2062" t="s">
        <v>94</v>
      </c>
      <c r="M2062">
        <v>1788.51</v>
      </c>
      <c r="N2062">
        <v>1</v>
      </c>
      <c r="O2062">
        <v>1788.51</v>
      </c>
      <c r="P2062" t="s">
        <v>2205</v>
      </c>
      <c r="Q2062">
        <v>1</v>
      </c>
    </row>
    <row r="2063" spans="1:17" x14ac:dyDescent="0.25">
      <c r="A2063" t="s">
        <v>2516</v>
      </c>
      <c r="B2063" t="s">
        <v>2242</v>
      </c>
      <c r="C2063" t="s">
        <v>296</v>
      </c>
      <c r="D2063" t="s">
        <v>2207</v>
      </c>
      <c r="E2063" t="s">
        <v>93</v>
      </c>
      <c r="F2063">
        <v>40700</v>
      </c>
      <c r="G2063" t="s">
        <v>911</v>
      </c>
      <c r="I2063" t="s">
        <v>839</v>
      </c>
      <c r="J2063">
        <v>2026</v>
      </c>
      <c r="K2063">
        <v>7</v>
      </c>
      <c r="L2063" t="s">
        <v>94</v>
      </c>
      <c r="M2063">
        <v>677.28</v>
      </c>
      <c r="N2063">
        <v>1</v>
      </c>
      <c r="O2063">
        <v>677.28</v>
      </c>
      <c r="P2063" t="s">
        <v>2205</v>
      </c>
      <c r="Q2063">
        <v>0</v>
      </c>
    </row>
    <row r="2064" spans="1:17" x14ac:dyDescent="0.25">
      <c r="A2064" t="s">
        <v>2516</v>
      </c>
      <c r="B2064" t="s">
        <v>2242</v>
      </c>
      <c r="C2064" t="s">
        <v>296</v>
      </c>
      <c r="D2064" t="s">
        <v>2207</v>
      </c>
      <c r="E2064" t="s">
        <v>102</v>
      </c>
      <c r="F2064">
        <v>40700</v>
      </c>
      <c r="G2064" t="s">
        <v>911</v>
      </c>
      <c r="I2064" t="s">
        <v>186</v>
      </c>
      <c r="J2064">
        <v>2026</v>
      </c>
      <c r="K2064">
        <v>7</v>
      </c>
      <c r="L2064" t="s">
        <v>94</v>
      </c>
      <c r="M2064">
        <v>1239.8399999999999</v>
      </c>
      <c r="N2064">
        <v>1</v>
      </c>
      <c r="O2064">
        <v>1239.8399999999999</v>
      </c>
      <c r="P2064" t="s">
        <v>2205</v>
      </c>
      <c r="Q2064">
        <v>1</v>
      </c>
    </row>
    <row r="2065" spans="1:17" x14ac:dyDescent="0.25">
      <c r="A2065" t="s">
        <v>2516</v>
      </c>
      <c r="B2065" t="s">
        <v>2242</v>
      </c>
      <c r="C2065" t="s">
        <v>296</v>
      </c>
      <c r="D2065" t="s">
        <v>2207</v>
      </c>
      <c r="E2065" t="s">
        <v>93</v>
      </c>
      <c r="F2065">
        <v>40700</v>
      </c>
      <c r="G2065" t="s">
        <v>911</v>
      </c>
      <c r="I2065" t="s">
        <v>658</v>
      </c>
      <c r="J2065">
        <v>2026</v>
      </c>
      <c r="K2065">
        <v>7</v>
      </c>
      <c r="L2065" t="s">
        <v>94</v>
      </c>
      <c r="M2065">
        <v>588</v>
      </c>
      <c r="N2065">
        <v>1</v>
      </c>
      <c r="O2065">
        <v>588</v>
      </c>
      <c r="P2065" t="s">
        <v>2205</v>
      </c>
      <c r="Q2065">
        <v>0</v>
      </c>
    </row>
    <row r="2066" spans="1:17" x14ac:dyDescent="0.25">
      <c r="A2066" t="s">
        <v>2516</v>
      </c>
      <c r="B2066" t="s">
        <v>2242</v>
      </c>
      <c r="C2066" t="s">
        <v>296</v>
      </c>
      <c r="D2066" t="s">
        <v>2207</v>
      </c>
      <c r="E2066" t="s">
        <v>105</v>
      </c>
      <c r="F2066">
        <v>40700</v>
      </c>
      <c r="G2066" t="s">
        <v>911</v>
      </c>
      <c r="I2066" t="s">
        <v>670</v>
      </c>
      <c r="J2066">
        <v>2026</v>
      </c>
      <c r="K2066">
        <v>7</v>
      </c>
      <c r="L2066" t="s">
        <v>94</v>
      </c>
      <c r="M2066">
        <v>250.84</v>
      </c>
      <c r="N2066">
        <v>1</v>
      </c>
      <c r="O2066">
        <v>250.84</v>
      </c>
      <c r="P2066" t="s">
        <v>2205</v>
      </c>
      <c r="Q2066">
        <v>0</v>
      </c>
    </row>
    <row r="2067" spans="1:17" x14ac:dyDescent="0.25">
      <c r="A2067" t="s">
        <v>2516</v>
      </c>
      <c r="B2067" t="s">
        <v>2242</v>
      </c>
      <c r="C2067" t="s">
        <v>296</v>
      </c>
      <c r="D2067" t="s">
        <v>2207</v>
      </c>
      <c r="E2067" t="s">
        <v>93</v>
      </c>
      <c r="F2067">
        <v>40700</v>
      </c>
      <c r="G2067" t="s">
        <v>911</v>
      </c>
      <c r="I2067" t="s">
        <v>253</v>
      </c>
      <c r="J2067">
        <v>2026</v>
      </c>
      <c r="K2067">
        <v>7</v>
      </c>
      <c r="L2067" t="s">
        <v>94</v>
      </c>
      <c r="M2067">
        <v>376.26</v>
      </c>
      <c r="N2067">
        <v>1</v>
      </c>
      <c r="O2067">
        <v>376.26</v>
      </c>
      <c r="P2067" t="s">
        <v>2205</v>
      </c>
      <c r="Q2067">
        <v>0</v>
      </c>
    </row>
    <row r="2068" spans="1:17" x14ac:dyDescent="0.25">
      <c r="A2068" t="s">
        <v>2516</v>
      </c>
      <c r="B2068" t="s">
        <v>2242</v>
      </c>
      <c r="C2068" t="s">
        <v>296</v>
      </c>
      <c r="D2068" t="s">
        <v>2207</v>
      </c>
      <c r="E2068" t="s">
        <v>101</v>
      </c>
      <c r="F2068">
        <v>40700</v>
      </c>
      <c r="G2068" t="s">
        <v>911</v>
      </c>
      <c r="I2068" t="s">
        <v>269</v>
      </c>
      <c r="J2068">
        <v>2026</v>
      </c>
      <c r="K2068">
        <v>7</v>
      </c>
      <c r="L2068" t="s">
        <v>94</v>
      </c>
      <c r="M2068">
        <v>1719.46</v>
      </c>
      <c r="N2068">
        <v>1</v>
      </c>
      <c r="O2068">
        <v>1719.46</v>
      </c>
      <c r="P2068" t="s">
        <v>2205</v>
      </c>
      <c r="Q2068">
        <v>1</v>
      </c>
    </row>
    <row r="2069" spans="1:17" x14ac:dyDescent="0.25">
      <c r="A2069" t="s">
        <v>2516</v>
      </c>
      <c r="B2069" t="s">
        <v>2242</v>
      </c>
      <c r="C2069" t="s">
        <v>296</v>
      </c>
      <c r="D2069" t="s">
        <v>2207</v>
      </c>
      <c r="E2069" t="s">
        <v>105</v>
      </c>
      <c r="F2069">
        <v>40700</v>
      </c>
      <c r="G2069" t="s">
        <v>911</v>
      </c>
      <c r="I2069" t="s">
        <v>144</v>
      </c>
      <c r="J2069">
        <v>2026</v>
      </c>
      <c r="K2069">
        <v>7</v>
      </c>
      <c r="L2069" t="s">
        <v>94</v>
      </c>
      <c r="M2069">
        <v>238.3</v>
      </c>
      <c r="N2069">
        <v>1</v>
      </c>
      <c r="O2069">
        <v>238.3</v>
      </c>
      <c r="P2069" t="s">
        <v>2205</v>
      </c>
      <c r="Q2069">
        <v>0</v>
      </c>
    </row>
    <row r="2070" spans="1:17" x14ac:dyDescent="0.25">
      <c r="A2070" t="s">
        <v>2516</v>
      </c>
      <c r="B2070" t="s">
        <v>3143</v>
      </c>
      <c r="C2070" t="s">
        <v>296</v>
      </c>
      <c r="D2070" t="s">
        <v>2207</v>
      </c>
      <c r="E2070" t="s">
        <v>93</v>
      </c>
      <c r="F2070">
        <v>40700</v>
      </c>
      <c r="G2070" t="s">
        <v>911</v>
      </c>
      <c r="I2070" t="s">
        <v>668</v>
      </c>
      <c r="J2070">
        <v>2026</v>
      </c>
      <c r="K2070">
        <v>7</v>
      </c>
      <c r="L2070" t="s">
        <v>94</v>
      </c>
      <c r="M2070">
        <v>1293.3</v>
      </c>
      <c r="N2070">
        <v>1</v>
      </c>
      <c r="O2070">
        <v>1293.3</v>
      </c>
      <c r="P2070" t="s">
        <v>2205</v>
      </c>
      <c r="Q2070">
        <v>0</v>
      </c>
    </row>
    <row r="2071" spans="1:17" x14ac:dyDescent="0.25">
      <c r="A2071" t="s">
        <v>2516</v>
      </c>
      <c r="B2071" t="s">
        <v>3143</v>
      </c>
      <c r="C2071" t="s">
        <v>296</v>
      </c>
      <c r="D2071" t="s">
        <v>2207</v>
      </c>
      <c r="E2071" t="s">
        <v>105</v>
      </c>
      <c r="F2071">
        <v>40700</v>
      </c>
      <c r="G2071" t="s">
        <v>911</v>
      </c>
      <c r="I2071" t="s">
        <v>670</v>
      </c>
      <c r="J2071">
        <v>2026</v>
      </c>
      <c r="K2071">
        <v>7</v>
      </c>
      <c r="L2071" t="s">
        <v>94</v>
      </c>
      <c r="M2071">
        <v>125.42</v>
      </c>
      <c r="N2071">
        <v>1</v>
      </c>
      <c r="O2071">
        <v>125.42</v>
      </c>
      <c r="P2071" t="s">
        <v>2205</v>
      </c>
      <c r="Q2071">
        <v>0</v>
      </c>
    </row>
    <row r="2072" spans="1:17" x14ac:dyDescent="0.25">
      <c r="A2072" t="s">
        <v>2516</v>
      </c>
      <c r="B2072" t="s">
        <v>3143</v>
      </c>
      <c r="C2072" t="s">
        <v>296</v>
      </c>
      <c r="D2072" t="s">
        <v>2207</v>
      </c>
      <c r="E2072" t="s">
        <v>93</v>
      </c>
      <c r="F2072">
        <v>40700</v>
      </c>
      <c r="G2072" t="s">
        <v>911</v>
      </c>
      <c r="I2072" t="s">
        <v>253</v>
      </c>
      <c r="J2072">
        <v>2026</v>
      </c>
      <c r="K2072">
        <v>7</v>
      </c>
      <c r="L2072" t="s">
        <v>94</v>
      </c>
      <c r="M2072">
        <v>376.26</v>
      </c>
      <c r="N2072">
        <v>1</v>
      </c>
      <c r="O2072">
        <v>376.26</v>
      </c>
      <c r="P2072" t="s">
        <v>2205</v>
      </c>
      <c r="Q2072">
        <v>0</v>
      </c>
    </row>
    <row r="2073" spans="1:17" x14ac:dyDescent="0.25">
      <c r="A2073" t="s">
        <v>2516</v>
      </c>
      <c r="B2073" t="s">
        <v>3143</v>
      </c>
      <c r="C2073" t="s">
        <v>296</v>
      </c>
      <c r="D2073" t="s">
        <v>2207</v>
      </c>
      <c r="E2073" t="s">
        <v>101</v>
      </c>
      <c r="F2073">
        <v>40700</v>
      </c>
      <c r="G2073" t="s">
        <v>911</v>
      </c>
      <c r="I2073" t="s">
        <v>269</v>
      </c>
      <c r="J2073">
        <v>2026</v>
      </c>
      <c r="K2073">
        <v>7</v>
      </c>
      <c r="L2073" t="s">
        <v>94</v>
      </c>
      <c r="M2073">
        <v>3736.67</v>
      </c>
      <c r="N2073">
        <v>1</v>
      </c>
      <c r="O2073">
        <v>3736.67</v>
      </c>
      <c r="P2073" t="s">
        <v>2205</v>
      </c>
      <c r="Q2073">
        <v>1</v>
      </c>
    </row>
    <row r="2074" spans="1:17" x14ac:dyDescent="0.25">
      <c r="A2074" t="s">
        <v>2516</v>
      </c>
      <c r="B2074" t="s">
        <v>3143</v>
      </c>
      <c r="C2074" t="s">
        <v>296</v>
      </c>
      <c r="D2074" t="s">
        <v>2207</v>
      </c>
      <c r="E2074" t="s">
        <v>93</v>
      </c>
      <c r="F2074">
        <v>40700</v>
      </c>
      <c r="G2074" t="s">
        <v>911</v>
      </c>
      <c r="I2074" t="s">
        <v>240</v>
      </c>
      <c r="J2074">
        <v>2026</v>
      </c>
      <c r="K2074">
        <v>7</v>
      </c>
      <c r="L2074" t="s">
        <v>94</v>
      </c>
      <c r="M2074">
        <v>225.76</v>
      </c>
      <c r="N2074">
        <v>1</v>
      </c>
      <c r="O2074">
        <v>225.76</v>
      </c>
      <c r="P2074" t="s">
        <v>2205</v>
      </c>
      <c r="Q2074">
        <v>0</v>
      </c>
    </row>
    <row r="2075" spans="1:17" x14ac:dyDescent="0.25">
      <c r="A2075" t="s">
        <v>2516</v>
      </c>
      <c r="B2075" t="s">
        <v>3143</v>
      </c>
      <c r="C2075" t="s">
        <v>296</v>
      </c>
      <c r="D2075" t="s">
        <v>2207</v>
      </c>
      <c r="E2075" t="s">
        <v>93</v>
      </c>
      <c r="F2075">
        <v>40700</v>
      </c>
      <c r="G2075" t="s">
        <v>911</v>
      </c>
      <c r="I2075" t="s">
        <v>627</v>
      </c>
      <c r="J2075">
        <v>2026</v>
      </c>
      <c r="K2075">
        <v>7</v>
      </c>
      <c r="L2075" t="s">
        <v>94</v>
      </c>
      <c r="M2075">
        <v>1040.99</v>
      </c>
      <c r="N2075">
        <v>1</v>
      </c>
      <c r="O2075">
        <v>1040.99</v>
      </c>
      <c r="P2075" t="s">
        <v>2205</v>
      </c>
      <c r="Q2075">
        <v>0</v>
      </c>
    </row>
    <row r="2076" spans="1:17" x14ac:dyDescent="0.25">
      <c r="A2076" t="s">
        <v>1005</v>
      </c>
      <c r="B2076" t="s">
        <v>132</v>
      </c>
      <c r="C2076" t="s">
        <v>133</v>
      </c>
      <c r="D2076" t="s">
        <v>2207</v>
      </c>
      <c r="E2076" t="s">
        <v>105</v>
      </c>
      <c r="F2076">
        <v>40700</v>
      </c>
      <c r="G2076" t="s">
        <v>911</v>
      </c>
      <c r="I2076" t="s">
        <v>111</v>
      </c>
      <c r="J2076">
        <v>2026</v>
      </c>
      <c r="K2076">
        <v>7</v>
      </c>
      <c r="L2076" t="s">
        <v>94</v>
      </c>
      <c r="M2076">
        <v>191.26</v>
      </c>
      <c r="N2076">
        <v>1</v>
      </c>
      <c r="O2076">
        <v>191.26</v>
      </c>
      <c r="P2076" t="s">
        <v>2205</v>
      </c>
      <c r="Q2076">
        <v>0</v>
      </c>
    </row>
    <row r="2077" spans="1:17" x14ac:dyDescent="0.25">
      <c r="A2077" t="s">
        <v>1005</v>
      </c>
      <c r="B2077" t="s">
        <v>2243</v>
      </c>
      <c r="C2077" t="s">
        <v>133</v>
      </c>
      <c r="D2077" t="s">
        <v>2207</v>
      </c>
      <c r="E2077" t="s">
        <v>105</v>
      </c>
      <c r="F2077">
        <v>40700</v>
      </c>
      <c r="G2077" t="s">
        <v>911</v>
      </c>
      <c r="I2077" t="s">
        <v>111</v>
      </c>
      <c r="J2077">
        <v>2026</v>
      </c>
      <c r="K2077">
        <v>7</v>
      </c>
      <c r="L2077" t="s">
        <v>94</v>
      </c>
      <c r="M2077">
        <v>191.26</v>
      </c>
      <c r="N2077">
        <v>1</v>
      </c>
      <c r="O2077">
        <v>191.26</v>
      </c>
      <c r="P2077" t="s">
        <v>2205</v>
      </c>
      <c r="Q2077">
        <v>0</v>
      </c>
    </row>
    <row r="2078" spans="1:17" x14ac:dyDescent="0.25">
      <c r="A2078" t="s">
        <v>1005</v>
      </c>
      <c r="B2078" t="s">
        <v>2244</v>
      </c>
      <c r="C2078" t="s">
        <v>133</v>
      </c>
      <c r="D2078" t="s">
        <v>2207</v>
      </c>
      <c r="E2078" t="s">
        <v>105</v>
      </c>
      <c r="F2078">
        <v>40700</v>
      </c>
      <c r="G2078" t="s">
        <v>911</v>
      </c>
      <c r="I2078" t="s">
        <v>111</v>
      </c>
      <c r="J2078">
        <v>2026</v>
      </c>
      <c r="K2078">
        <v>7</v>
      </c>
      <c r="L2078" t="s">
        <v>94</v>
      </c>
      <c r="M2078">
        <v>191.26</v>
      </c>
      <c r="N2078">
        <v>1</v>
      </c>
      <c r="O2078">
        <v>191.26</v>
      </c>
      <c r="P2078" t="s">
        <v>2205</v>
      </c>
      <c r="Q2078">
        <v>0</v>
      </c>
    </row>
    <row r="2079" spans="1:17" x14ac:dyDescent="0.25">
      <c r="A2079" t="s">
        <v>1005</v>
      </c>
      <c r="B2079" t="s">
        <v>2245</v>
      </c>
      <c r="C2079" t="s">
        <v>133</v>
      </c>
      <c r="D2079" t="s">
        <v>2207</v>
      </c>
      <c r="E2079" t="s">
        <v>105</v>
      </c>
      <c r="F2079">
        <v>40700</v>
      </c>
      <c r="G2079" t="s">
        <v>911</v>
      </c>
      <c r="I2079" t="s">
        <v>111</v>
      </c>
      <c r="J2079">
        <v>2026</v>
      </c>
      <c r="K2079">
        <v>7</v>
      </c>
      <c r="L2079" t="s">
        <v>94</v>
      </c>
      <c r="M2079">
        <v>191.26</v>
      </c>
      <c r="N2079">
        <v>1</v>
      </c>
      <c r="O2079">
        <v>191.26</v>
      </c>
      <c r="P2079" t="s">
        <v>2205</v>
      </c>
      <c r="Q2079">
        <v>0</v>
      </c>
    </row>
    <row r="2080" spans="1:17" x14ac:dyDescent="0.25">
      <c r="A2080" t="s">
        <v>1005</v>
      </c>
      <c r="B2080" t="s">
        <v>672</v>
      </c>
      <c r="C2080" t="s">
        <v>133</v>
      </c>
      <c r="D2080" t="s">
        <v>2207</v>
      </c>
      <c r="E2080" t="s">
        <v>102</v>
      </c>
      <c r="F2080">
        <v>40700</v>
      </c>
      <c r="G2080" t="s">
        <v>911</v>
      </c>
      <c r="I2080" t="s">
        <v>125</v>
      </c>
      <c r="J2080">
        <v>2026</v>
      </c>
      <c r="K2080">
        <v>7</v>
      </c>
      <c r="L2080" t="s">
        <v>94</v>
      </c>
      <c r="M2080">
        <v>125.27</v>
      </c>
      <c r="N2080">
        <v>1</v>
      </c>
      <c r="O2080">
        <v>125.27</v>
      </c>
      <c r="P2080" t="s">
        <v>2205</v>
      </c>
      <c r="Q2080">
        <v>1</v>
      </c>
    </row>
    <row r="2081" spans="1:17" x14ac:dyDescent="0.25">
      <c r="A2081" t="s">
        <v>1005</v>
      </c>
      <c r="B2081" t="s">
        <v>672</v>
      </c>
      <c r="C2081" t="s">
        <v>133</v>
      </c>
      <c r="D2081" t="s">
        <v>2207</v>
      </c>
      <c r="E2081" t="s">
        <v>105</v>
      </c>
      <c r="F2081">
        <v>40700</v>
      </c>
      <c r="G2081" t="s">
        <v>911</v>
      </c>
      <c r="I2081" t="s">
        <v>111</v>
      </c>
      <c r="J2081">
        <v>2026</v>
      </c>
      <c r="K2081">
        <v>7</v>
      </c>
      <c r="L2081" t="s">
        <v>94</v>
      </c>
      <c r="M2081">
        <v>95.63</v>
      </c>
      <c r="N2081">
        <v>1</v>
      </c>
      <c r="O2081">
        <v>95.63</v>
      </c>
      <c r="P2081" t="s">
        <v>2205</v>
      </c>
      <c r="Q2081">
        <v>0</v>
      </c>
    </row>
    <row r="2082" spans="1:17" x14ac:dyDescent="0.25">
      <c r="A2082" t="s">
        <v>1005</v>
      </c>
      <c r="B2082" t="s">
        <v>2246</v>
      </c>
      <c r="C2082" t="s">
        <v>133</v>
      </c>
      <c r="D2082" t="s">
        <v>2207</v>
      </c>
      <c r="E2082" t="s">
        <v>104</v>
      </c>
      <c r="F2082">
        <v>40700</v>
      </c>
      <c r="G2082" t="s">
        <v>911</v>
      </c>
      <c r="I2082" t="s">
        <v>118</v>
      </c>
      <c r="J2082">
        <v>2026</v>
      </c>
      <c r="K2082">
        <v>7</v>
      </c>
      <c r="L2082" t="s">
        <v>94</v>
      </c>
      <c r="M2082">
        <v>216.32</v>
      </c>
      <c r="N2082">
        <v>1</v>
      </c>
      <c r="O2082">
        <v>216.32</v>
      </c>
      <c r="P2082" t="s">
        <v>2205</v>
      </c>
      <c r="Q2082">
        <v>0</v>
      </c>
    </row>
    <row r="2083" spans="1:17" x14ac:dyDescent="0.25">
      <c r="A2083" t="s">
        <v>1005</v>
      </c>
      <c r="B2083" t="s">
        <v>2246</v>
      </c>
      <c r="C2083" t="s">
        <v>133</v>
      </c>
      <c r="D2083" t="s">
        <v>2207</v>
      </c>
      <c r="E2083" t="s">
        <v>105</v>
      </c>
      <c r="F2083">
        <v>40700</v>
      </c>
      <c r="G2083" t="s">
        <v>911</v>
      </c>
      <c r="I2083" t="s">
        <v>111</v>
      </c>
      <c r="J2083">
        <v>2026</v>
      </c>
      <c r="K2083">
        <v>7</v>
      </c>
      <c r="L2083" t="s">
        <v>94</v>
      </c>
      <c r="M2083">
        <v>191.26</v>
      </c>
      <c r="N2083">
        <v>1</v>
      </c>
      <c r="O2083">
        <v>191.26</v>
      </c>
      <c r="P2083" t="s">
        <v>2205</v>
      </c>
      <c r="Q2083">
        <v>0</v>
      </c>
    </row>
    <row r="2084" spans="1:17" x14ac:dyDescent="0.25">
      <c r="A2084" t="s">
        <v>1005</v>
      </c>
      <c r="B2084" t="s">
        <v>145</v>
      </c>
      <c r="C2084" t="s">
        <v>133</v>
      </c>
      <c r="D2084" t="s">
        <v>2207</v>
      </c>
      <c r="E2084" t="s">
        <v>105</v>
      </c>
      <c r="F2084">
        <v>40700</v>
      </c>
      <c r="G2084" t="s">
        <v>911</v>
      </c>
      <c r="I2084" t="s">
        <v>111</v>
      </c>
      <c r="J2084">
        <v>2026</v>
      </c>
      <c r="K2084">
        <v>7</v>
      </c>
      <c r="L2084" t="s">
        <v>94</v>
      </c>
      <c r="M2084">
        <v>95.63</v>
      </c>
      <c r="N2084">
        <v>1</v>
      </c>
      <c r="O2084">
        <v>95.63</v>
      </c>
      <c r="P2084" t="s">
        <v>2205</v>
      </c>
      <c r="Q2084">
        <v>0</v>
      </c>
    </row>
    <row r="2085" spans="1:17" x14ac:dyDescent="0.25">
      <c r="A2085" t="s">
        <v>1005</v>
      </c>
      <c r="B2085" t="s">
        <v>147</v>
      </c>
      <c r="C2085" t="s">
        <v>133</v>
      </c>
      <c r="D2085" t="s">
        <v>2207</v>
      </c>
      <c r="E2085" t="s">
        <v>104</v>
      </c>
      <c r="F2085">
        <v>40700</v>
      </c>
      <c r="G2085" t="s">
        <v>911</v>
      </c>
      <c r="I2085" t="s">
        <v>118</v>
      </c>
      <c r="J2085">
        <v>2026</v>
      </c>
      <c r="K2085">
        <v>7</v>
      </c>
      <c r="L2085" t="s">
        <v>94</v>
      </c>
      <c r="M2085">
        <v>108.16</v>
      </c>
      <c r="N2085">
        <v>1</v>
      </c>
      <c r="O2085">
        <v>108.16</v>
      </c>
      <c r="P2085" t="s">
        <v>2205</v>
      </c>
      <c r="Q2085">
        <v>0</v>
      </c>
    </row>
    <row r="2086" spans="1:17" x14ac:dyDescent="0.25">
      <c r="A2086" t="s">
        <v>1005</v>
      </c>
      <c r="B2086" t="s">
        <v>147</v>
      </c>
      <c r="C2086" t="s">
        <v>133</v>
      </c>
      <c r="D2086" t="s">
        <v>2207</v>
      </c>
      <c r="E2086" t="s">
        <v>105</v>
      </c>
      <c r="F2086">
        <v>40700</v>
      </c>
      <c r="G2086" t="s">
        <v>911</v>
      </c>
      <c r="I2086" t="s">
        <v>111</v>
      </c>
      <c r="J2086">
        <v>2026</v>
      </c>
      <c r="K2086">
        <v>7</v>
      </c>
      <c r="L2086" t="s">
        <v>94</v>
      </c>
      <c r="M2086">
        <v>191.26</v>
      </c>
      <c r="N2086">
        <v>1</v>
      </c>
      <c r="O2086">
        <v>191.26</v>
      </c>
      <c r="P2086" t="s">
        <v>2205</v>
      </c>
      <c r="Q2086">
        <v>0</v>
      </c>
    </row>
    <row r="2087" spans="1:17" x14ac:dyDescent="0.25">
      <c r="A2087" t="s">
        <v>1005</v>
      </c>
      <c r="B2087" t="s">
        <v>936</v>
      </c>
      <c r="C2087" t="s">
        <v>133</v>
      </c>
      <c r="D2087" t="s">
        <v>2207</v>
      </c>
      <c r="E2087" t="s">
        <v>93</v>
      </c>
      <c r="F2087">
        <v>40700</v>
      </c>
      <c r="G2087" t="s">
        <v>911</v>
      </c>
      <c r="I2087" t="s">
        <v>253</v>
      </c>
      <c r="J2087">
        <v>2026</v>
      </c>
      <c r="K2087">
        <v>7</v>
      </c>
      <c r="L2087" t="s">
        <v>94</v>
      </c>
      <c r="M2087">
        <v>310.82</v>
      </c>
      <c r="N2087">
        <v>1</v>
      </c>
      <c r="O2087">
        <v>310.82</v>
      </c>
      <c r="P2087" t="s">
        <v>2205</v>
      </c>
      <c r="Q2087">
        <v>0</v>
      </c>
    </row>
    <row r="2088" spans="1:17" x14ac:dyDescent="0.25">
      <c r="A2088" t="s">
        <v>1005</v>
      </c>
      <c r="B2088" t="s">
        <v>676</v>
      </c>
      <c r="C2088" t="s">
        <v>133</v>
      </c>
      <c r="D2088" t="s">
        <v>2207</v>
      </c>
      <c r="E2088" t="s">
        <v>105</v>
      </c>
      <c r="F2088">
        <v>40700</v>
      </c>
      <c r="G2088" t="s">
        <v>911</v>
      </c>
      <c r="I2088" t="s">
        <v>111</v>
      </c>
      <c r="J2088">
        <v>2026</v>
      </c>
      <c r="K2088">
        <v>7</v>
      </c>
      <c r="L2088" t="s">
        <v>94</v>
      </c>
      <c r="M2088">
        <v>286.89</v>
      </c>
      <c r="N2088">
        <v>1</v>
      </c>
      <c r="O2088">
        <v>286.89</v>
      </c>
      <c r="P2088" t="s">
        <v>2205</v>
      </c>
      <c r="Q2088">
        <v>0</v>
      </c>
    </row>
    <row r="2089" spans="1:17" x14ac:dyDescent="0.25">
      <c r="A2089" t="s">
        <v>1005</v>
      </c>
      <c r="B2089" t="s">
        <v>938</v>
      </c>
      <c r="C2089" t="s">
        <v>133</v>
      </c>
      <c r="D2089" t="s">
        <v>2207</v>
      </c>
      <c r="E2089" t="s">
        <v>105</v>
      </c>
      <c r="F2089">
        <v>40700</v>
      </c>
      <c r="G2089" t="s">
        <v>911</v>
      </c>
      <c r="I2089" t="s">
        <v>111</v>
      </c>
      <c r="J2089">
        <v>2026</v>
      </c>
      <c r="K2089">
        <v>7</v>
      </c>
      <c r="L2089" t="s">
        <v>94</v>
      </c>
      <c r="M2089">
        <v>286.89</v>
      </c>
      <c r="N2089">
        <v>1</v>
      </c>
      <c r="O2089">
        <v>286.89</v>
      </c>
      <c r="P2089" t="s">
        <v>2205</v>
      </c>
      <c r="Q2089">
        <v>0</v>
      </c>
    </row>
    <row r="2090" spans="1:17" x14ac:dyDescent="0.25">
      <c r="A2090" t="s">
        <v>1005</v>
      </c>
      <c r="B2090" t="s">
        <v>150</v>
      </c>
      <c r="C2090" t="s">
        <v>133</v>
      </c>
      <c r="D2090" t="s">
        <v>2207</v>
      </c>
      <c r="E2090" t="s">
        <v>105</v>
      </c>
      <c r="F2090">
        <v>40700</v>
      </c>
      <c r="G2090" t="s">
        <v>911</v>
      </c>
      <c r="I2090" t="s">
        <v>111</v>
      </c>
      <c r="J2090">
        <v>2026</v>
      </c>
      <c r="K2090">
        <v>7</v>
      </c>
      <c r="L2090" t="s">
        <v>94</v>
      </c>
      <c r="M2090">
        <v>191.26</v>
      </c>
      <c r="N2090">
        <v>1</v>
      </c>
      <c r="O2090">
        <v>191.26</v>
      </c>
      <c r="P2090" t="s">
        <v>2205</v>
      </c>
      <c r="Q2090">
        <v>0</v>
      </c>
    </row>
    <row r="2091" spans="1:17" x14ac:dyDescent="0.25">
      <c r="A2091" t="s">
        <v>1005</v>
      </c>
      <c r="B2091" t="s">
        <v>2247</v>
      </c>
      <c r="C2091" t="s">
        <v>133</v>
      </c>
      <c r="D2091" t="s">
        <v>2207</v>
      </c>
      <c r="E2091" t="s">
        <v>104</v>
      </c>
      <c r="F2091">
        <v>40700</v>
      </c>
      <c r="G2091" t="s">
        <v>911</v>
      </c>
      <c r="I2091" t="s">
        <v>118</v>
      </c>
      <c r="J2091">
        <v>2026</v>
      </c>
      <c r="K2091">
        <v>7</v>
      </c>
      <c r="L2091" t="s">
        <v>94</v>
      </c>
      <c r="M2091">
        <v>108.16</v>
      </c>
      <c r="N2091">
        <v>1</v>
      </c>
      <c r="O2091">
        <v>108.16</v>
      </c>
      <c r="P2091" t="s">
        <v>2205</v>
      </c>
      <c r="Q2091">
        <v>0</v>
      </c>
    </row>
    <row r="2092" spans="1:17" x14ac:dyDescent="0.25">
      <c r="A2092" t="s">
        <v>1005</v>
      </c>
      <c r="B2092" t="s">
        <v>2247</v>
      </c>
      <c r="C2092" t="s">
        <v>133</v>
      </c>
      <c r="D2092" t="s">
        <v>2207</v>
      </c>
      <c r="E2092" t="s">
        <v>105</v>
      </c>
      <c r="F2092">
        <v>40700</v>
      </c>
      <c r="G2092" t="s">
        <v>911</v>
      </c>
      <c r="I2092" t="s">
        <v>111</v>
      </c>
      <c r="J2092">
        <v>2026</v>
      </c>
      <c r="K2092">
        <v>7</v>
      </c>
      <c r="L2092" t="s">
        <v>94</v>
      </c>
      <c r="M2092">
        <v>191.26</v>
      </c>
      <c r="N2092">
        <v>1</v>
      </c>
      <c r="O2092">
        <v>191.26</v>
      </c>
      <c r="P2092" t="s">
        <v>2205</v>
      </c>
      <c r="Q2092">
        <v>0</v>
      </c>
    </row>
    <row r="2093" spans="1:17" x14ac:dyDescent="0.25">
      <c r="A2093" t="s">
        <v>1005</v>
      </c>
      <c r="B2093" t="s">
        <v>2248</v>
      </c>
      <c r="C2093" t="s">
        <v>133</v>
      </c>
      <c r="D2093" t="s">
        <v>2207</v>
      </c>
      <c r="E2093" t="s">
        <v>104</v>
      </c>
      <c r="F2093">
        <v>40700</v>
      </c>
      <c r="G2093" t="s">
        <v>911</v>
      </c>
      <c r="I2093" t="s">
        <v>245</v>
      </c>
      <c r="J2093">
        <v>2026</v>
      </c>
      <c r="K2093">
        <v>7</v>
      </c>
      <c r="L2093" t="s">
        <v>94</v>
      </c>
      <c r="M2093">
        <v>1246.95</v>
      </c>
      <c r="N2093">
        <v>1</v>
      </c>
      <c r="O2093">
        <v>1246.95</v>
      </c>
      <c r="P2093" t="s">
        <v>2205</v>
      </c>
      <c r="Q2093">
        <v>1</v>
      </c>
    </row>
    <row r="2094" spans="1:17" x14ac:dyDescent="0.25">
      <c r="A2094" t="s">
        <v>1005</v>
      </c>
      <c r="B2094" t="s">
        <v>2248</v>
      </c>
      <c r="C2094" t="s">
        <v>133</v>
      </c>
      <c r="D2094" t="s">
        <v>2207</v>
      </c>
      <c r="E2094" t="s">
        <v>104</v>
      </c>
      <c r="F2094">
        <v>40700</v>
      </c>
      <c r="G2094" t="s">
        <v>911</v>
      </c>
      <c r="I2094" t="s">
        <v>246</v>
      </c>
      <c r="J2094">
        <v>2026</v>
      </c>
      <c r="K2094">
        <v>7</v>
      </c>
      <c r="L2094" t="s">
        <v>94</v>
      </c>
      <c r="M2094">
        <v>675.99</v>
      </c>
      <c r="N2094">
        <v>1</v>
      </c>
      <c r="O2094">
        <v>675.99</v>
      </c>
      <c r="P2094" t="s">
        <v>2205</v>
      </c>
      <c r="Q2094">
        <v>0</v>
      </c>
    </row>
    <row r="2095" spans="1:17" x14ac:dyDescent="0.25">
      <c r="A2095" t="s">
        <v>1005</v>
      </c>
      <c r="B2095" t="s">
        <v>677</v>
      </c>
      <c r="C2095" t="s">
        <v>133</v>
      </c>
      <c r="D2095" t="s">
        <v>2207</v>
      </c>
      <c r="E2095" t="s">
        <v>102</v>
      </c>
      <c r="F2095">
        <v>40700</v>
      </c>
      <c r="G2095" t="s">
        <v>911</v>
      </c>
      <c r="I2095" t="s">
        <v>125</v>
      </c>
      <c r="J2095">
        <v>2026</v>
      </c>
      <c r="K2095">
        <v>7</v>
      </c>
      <c r="L2095" t="s">
        <v>94</v>
      </c>
      <c r="M2095">
        <v>250.54</v>
      </c>
      <c r="N2095">
        <v>1</v>
      </c>
      <c r="O2095">
        <v>250.54</v>
      </c>
      <c r="P2095" t="s">
        <v>2205</v>
      </c>
      <c r="Q2095">
        <v>1</v>
      </c>
    </row>
    <row r="2096" spans="1:17" x14ac:dyDescent="0.25">
      <c r="A2096" t="s">
        <v>1005</v>
      </c>
      <c r="B2096" t="s">
        <v>677</v>
      </c>
      <c r="C2096" t="s">
        <v>133</v>
      </c>
      <c r="D2096" t="s">
        <v>2207</v>
      </c>
      <c r="E2096" t="s">
        <v>105</v>
      </c>
      <c r="F2096">
        <v>40700</v>
      </c>
      <c r="G2096" t="s">
        <v>911</v>
      </c>
      <c r="I2096" t="s">
        <v>111</v>
      </c>
      <c r="J2096">
        <v>2026</v>
      </c>
      <c r="K2096">
        <v>7</v>
      </c>
      <c r="L2096" t="s">
        <v>94</v>
      </c>
      <c r="M2096">
        <v>286.89</v>
      </c>
      <c r="N2096">
        <v>1</v>
      </c>
      <c r="O2096">
        <v>286.89</v>
      </c>
      <c r="P2096" t="s">
        <v>2205</v>
      </c>
      <c r="Q2096">
        <v>0</v>
      </c>
    </row>
    <row r="2097" spans="1:17" x14ac:dyDescent="0.25">
      <c r="A2097" t="s">
        <v>1005</v>
      </c>
      <c r="B2097" t="s">
        <v>2249</v>
      </c>
      <c r="C2097" t="s">
        <v>133</v>
      </c>
      <c r="D2097" t="s">
        <v>2207</v>
      </c>
      <c r="E2097" t="s">
        <v>105</v>
      </c>
      <c r="F2097">
        <v>40700</v>
      </c>
      <c r="G2097" t="s">
        <v>911</v>
      </c>
      <c r="I2097" t="s">
        <v>111</v>
      </c>
      <c r="J2097">
        <v>2026</v>
      </c>
      <c r="K2097">
        <v>7</v>
      </c>
      <c r="L2097" t="s">
        <v>94</v>
      </c>
      <c r="M2097">
        <v>95.63</v>
      </c>
      <c r="N2097">
        <v>1</v>
      </c>
      <c r="O2097">
        <v>95.63</v>
      </c>
      <c r="P2097" t="s">
        <v>2205</v>
      </c>
      <c r="Q2097">
        <v>0</v>
      </c>
    </row>
    <row r="2098" spans="1:17" x14ac:dyDescent="0.25">
      <c r="A2098" t="s">
        <v>1005</v>
      </c>
      <c r="B2098" t="s">
        <v>152</v>
      </c>
      <c r="C2098" t="s">
        <v>133</v>
      </c>
      <c r="D2098" t="s">
        <v>2207</v>
      </c>
      <c r="E2098" t="s">
        <v>102</v>
      </c>
      <c r="F2098">
        <v>40700</v>
      </c>
      <c r="G2098" t="s">
        <v>911</v>
      </c>
      <c r="I2098" t="s">
        <v>125</v>
      </c>
      <c r="J2098">
        <v>2026</v>
      </c>
      <c r="K2098">
        <v>7</v>
      </c>
      <c r="L2098" t="s">
        <v>94</v>
      </c>
      <c r="M2098">
        <v>72.59</v>
      </c>
      <c r="N2098">
        <v>1</v>
      </c>
      <c r="O2098">
        <v>72.59</v>
      </c>
      <c r="P2098" t="s">
        <v>2205</v>
      </c>
      <c r="Q2098">
        <v>1</v>
      </c>
    </row>
    <row r="2099" spans="1:17" x14ac:dyDescent="0.25">
      <c r="A2099" t="s">
        <v>1005</v>
      </c>
      <c r="B2099" t="s">
        <v>152</v>
      </c>
      <c r="C2099" t="s">
        <v>133</v>
      </c>
      <c r="D2099" t="s">
        <v>2207</v>
      </c>
      <c r="E2099" t="s">
        <v>105</v>
      </c>
      <c r="F2099">
        <v>40700</v>
      </c>
      <c r="G2099" t="s">
        <v>911</v>
      </c>
      <c r="I2099" t="s">
        <v>111</v>
      </c>
      <c r="J2099">
        <v>2026</v>
      </c>
      <c r="K2099">
        <v>7</v>
      </c>
      <c r="L2099" t="s">
        <v>94</v>
      </c>
      <c r="M2099">
        <v>95.63</v>
      </c>
      <c r="N2099">
        <v>1</v>
      </c>
      <c r="O2099">
        <v>95.63</v>
      </c>
      <c r="P2099" t="s">
        <v>2205</v>
      </c>
      <c r="Q2099">
        <v>0</v>
      </c>
    </row>
    <row r="2100" spans="1:17" x14ac:dyDescent="0.25">
      <c r="A2100" t="s">
        <v>1005</v>
      </c>
      <c r="B2100" t="s">
        <v>2250</v>
      </c>
      <c r="C2100" t="s">
        <v>133</v>
      </c>
      <c r="D2100" t="s">
        <v>2207</v>
      </c>
      <c r="E2100" t="s">
        <v>104</v>
      </c>
      <c r="F2100">
        <v>40700</v>
      </c>
      <c r="G2100" t="s">
        <v>911</v>
      </c>
      <c r="I2100" t="s">
        <v>118</v>
      </c>
      <c r="J2100">
        <v>2026</v>
      </c>
      <c r="K2100">
        <v>7</v>
      </c>
      <c r="L2100" t="s">
        <v>94</v>
      </c>
      <c r="M2100">
        <v>108.16</v>
      </c>
      <c r="N2100">
        <v>1</v>
      </c>
      <c r="O2100">
        <v>108.16</v>
      </c>
      <c r="P2100" t="s">
        <v>2205</v>
      </c>
      <c r="Q2100">
        <v>0</v>
      </c>
    </row>
    <row r="2101" spans="1:17" x14ac:dyDescent="0.25">
      <c r="A2101" t="s">
        <v>1005</v>
      </c>
      <c r="B2101" t="s">
        <v>2250</v>
      </c>
      <c r="C2101" t="s">
        <v>133</v>
      </c>
      <c r="D2101" t="s">
        <v>2207</v>
      </c>
      <c r="E2101" t="s">
        <v>105</v>
      </c>
      <c r="F2101">
        <v>40700</v>
      </c>
      <c r="G2101" t="s">
        <v>911</v>
      </c>
      <c r="I2101" t="s">
        <v>111</v>
      </c>
      <c r="J2101">
        <v>2026</v>
      </c>
      <c r="K2101">
        <v>7</v>
      </c>
      <c r="L2101" t="s">
        <v>94</v>
      </c>
      <c r="M2101">
        <v>95.63</v>
      </c>
      <c r="N2101">
        <v>1</v>
      </c>
      <c r="O2101">
        <v>95.63</v>
      </c>
      <c r="P2101" t="s">
        <v>2205</v>
      </c>
      <c r="Q2101">
        <v>0</v>
      </c>
    </row>
    <row r="2102" spans="1:17" x14ac:dyDescent="0.25">
      <c r="A2102" t="s">
        <v>1005</v>
      </c>
      <c r="B2102" t="s">
        <v>2251</v>
      </c>
      <c r="C2102" t="s">
        <v>133</v>
      </c>
      <c r="D2102" t="s">
        <v>2207</v>
      </c>
      <c r="E2102" t="s">
        <v>93</v>
      </c>
      <c r="F2102">
        <v>40700</v>
      </c>
      <c r="G2102" t="s">
        <v>911</v>
      </c>
      <c r="I2102" t="s">
        <v>253</v>
      </c>
      <c r="J2102">
        <v>2026</v>
      </c>
      <c r="K2102">
        <v>7</v>
      </c>
      <c r="L2102" t="s">
        <v>94</v>
      </c>
      <c r="M2102">
        <v>310.82</v>
      </c>
      <c r="N2102">
        <v>1</v>
      </c>
      <c r="O2102">
        <v>310.82</v>
      </c>
      <c r="P2102" t="s">
        <v>2205</v>
      </c>
      <c r="Q2102">
        <v>0</v>
      </c>
    </row>
    <row r="2103" spans="1:17" x14ac:dyDescent="0.25">
      <c r="A2103" t="s">
        <v>1005</v>
      </c>
      <c r="B2103" t="s">
        <v>2251</v>
      </c>
      <c r="C2103" t="s">
        <v>133</v>
      </c>
      <c r="D2103" t="s">
        <v>2207</v>
      </c>
      <c r="E2103" t="s">
        <v>105</v>
      </c>
      <c r="F2103">
        <v>40700</v>
      </c>
      <c r="G2103" t="s">
        <v>911</v>
      </c>
      <c r="I2103" t="s">
        <v>111</v>
      </c>
      <c r="J2103">
        <v>2026</v>
      </c>
      <c r="K2103">
        <v>7</v>
      </c>
      <c r="L2103" t="s">
        <v>94</v>
      </c>
      <c r="M2103">
        <v>95.63</v>
      </c>
      <c r="N2103">
        <v>1</v>
      </c>
      <c r="O2103">
        <v>95.63</v>
      </c>
      <c r="P2103" t="s">
        <v>2205</v>
      </c>
      <c r="Q2103">
        <v>0</v>
      </c>
    </row>
    <row r="2104" spans="1:17" x14ac:dyDescent="0.25">
      <c r="A2104" t="s">
        <v>1005</v>
      </c>
      <c r="B2104" t="s">
        <v>3144</v>
      </c>
      <c r="C2104" t="s">
        <v>133</v>
      </c>
      <c r="D2104" t="s">
        <v>2207</v>
      </c>
      <c r="E2104" t="s">
        <v>105</v>
      </c>
      <c r="F2104">
        <v>40700</v>
      </c>
      <c r="G2104" t="s">
        <v>911</v>
      </c>
      <c r="I2104" t="s">
        <v>111</v>
      </c>
      <c r="J2104">
        <v>2026</v>
      </c>
      <c r="K2104">
        <v>7</v>
      </c>
      <c r="L2104" t="s">
        <v>94</v>
      </c>
      <c r="M2104">
        <v>191.26</v>
      </c>
      <c r="N2104">
        <v>1</v>
      </c>
      <c r="O2104">
        <v>191.26</v>
      </c>
      <c r="P2104" t="s">
        <v>2205</v>
      </c>
      <c r="Q2104">
        <v>0</v>
      </c>
    </row>
    <row r="2105" spans="1:17" x14ac:dyDescent="0.25">
      <c r="A2105" t="s">
        <v>1005</v>
      </c>
      <c r="B2105" t="s">
        <v>153</v>
      </c>
      <c r="C2105" t="s">
        <v>133</v>
      </c>
      <c r="D2105" t="s">
        <v>2207</v>
      </c>
      <c r="E2105" t="s">
        <v>104</v>
      </c>
      <c r="F2105">
        <v>40700</v>
      </c>
      <c r="G2105" t="s">
        <v>911</v>
      </c>
      <c r="I2105" t="s">
        <v>245</v>
      </c>
      <c r="J2105">
        <v>2026</v>
      </c>
      <c r="K2105">
        <v>7</v>
      </c>
      <c r="L2105" t="s">
        <v>94</v>
      </c>
      <c r="M2105">
        <v>1163.82</v>
      </c>
      <c r="N2105">
        <v>1</v>
      </c>
      <c r="O2105">
        <v>1163.82</v>
      </c>
      <c r="P2105" t="s">
        <v>2205</v>
      </c>
      <c r="Q2105">
        <v>1</v>
      </c>
    </row>
    <row r="2106" spans="1:17" x14ac:dyDescent="0.25">
      <c r="A2106" t="s">
        <v>1005</v>
      </c>
      <c r="B2106" t="s">
        <v>153</v>
      </c>
      <c r="C2106" t="s">
        <v>133</v>
      </c>
      <c r="D2106" t="s">
        <v>2207</v>
      </c>
      <c r="E2106" t="s">
        <v>104</v>
      </c>
      <c r="F2106">
        <v>40700</v>
      </c>
      <c r="G2106" t="s">
        <v>911</v>
      </c>
      <c r="I2106" t="s">
        <v>246</v>
      </c>
      <c r="J2106">
        <v>2026</v>
      </c>
      <c r="K2106">
        <v>7</v>
      </c>
      <c r="L2106" t="s">
        <v>94</v>
      </c>
      <c r="M2106">
        <v>675.99</v>
      </c>
      <c r="N2106">
        <v>1</v>
      </c>
      <c r="O2106">
        <v>675.99</v>
      </c>
      <c r="P2106" t="s">
        <v>2205</v>
      </c>
      <c r="Q2106">
        <v>0</v>
      </c>
    </row>
    <row r="2107" spans="1:17" x14ac:dyDescent="0.25">
      <c r="A2107" t="s">
        <v>1005</v>
      </c>
      <c r="B2107" t="s">
        <v>154</v>
      </c>
      <c r="C2107" t="s">
        <v>133</v>
      </c>
      <c r="D2107" t="s">
        <v>2207</v>
      </c>
      <c r="E2107" t="s">
        <v>93</v>
      </c>
      <c r="F2107">
        <v>40700</v>
      </c>
      <c r="G2107" t="s">
        <v>911</v>
      </c>
      <c r="I2107" t="s">
        <v>253</v>
      </c>
      <c r="J2107">
        <v>2026</v>
      </c>
      <c r="K2107">
        <v>7</v>
      </c>
      <c r="L2107" t="s">
        <v>94</v>
      </c>
      <c r="M2107">
        <v>310.82</v>
      </c>
      <c r="N2107">
        <v>1</v>
      </c>
      <c r="O2107">
        <v>310.82</v>
      </c>
      <c r="P2107" t="s">
        <v>2205</v>
      </c>
      <c r="Q2107">
        <v>0</v>
      </c>
    </row>
    <row r="2108" spans="1:17" x14ac:dyDescent="0.25">
      <c r="A2108" t="s">
        <v>1005</v>
      </c>
      <c r="B2108" t="s">
        <v>154</v>
      </c>
      <c r="C2108" t="s">
        <v>133</v>
      </c>
      <c r="D2108" t="s">
        <v>2207</v>
      </c>
      <c r="E2108" t="s">
        <v>105</v>
      </c>
      <c r="F2108">
        <v>40700</v>
      </c>
      <c r="G2108" t="s">
        <v>911</v>
      </c>
      <c r="I2108" t="s">
        <v>111</v>
      </c>
      <c r="J2108">
        <v>2026</v>
      </c>
      <c r="K2108">
        <v>7</v>
      </c>
      <c r="L2108" t="s">
        <v>94</v>
      </c>
      <c r="M2108">
        <v>95.63</v>
      </c>
      <c r="N2108">
        <v>1</v>
      </c>
      <c r="O2108">
        <v>95.63</v>
      </c>
      <c r="P2108" t="s">
        <v>2205</v>
      </c>
      <c r="Q2108">
        <v>0</v>
      </c>
    </row>
    <row r="2109" spans="1:17" x14ac:dyDescent="0.25">
      <c r="A2109" t="s">
        <v>1005</v>
      </c>
      <c r="B2109" t="s">
        <v>155</v>
      </c>
      <c r="C2109" t="s">
        <v>133</v>
      </c>
      <c r="D2109" t="s">
        <v>2207</v>
      </c>
      <c r="E2109" t="s">
        <v>102</v>
      </c>
      <c r="F2109">
        <v>40700</v>
      </c>
      <c r="G2109" t="s">
        <v>911</v>
      </c>
      <c r="I2109" t="s">
        <v>125</v>
      </c>
      <c r="J2109">
        <v>2026</v>
      </c>
      <c r="K2109">
        <v>7</v>
      </c>
      <c r="L2109" t="s">
        <v>94</v>
      </c>
      <c r="M2109">
        <v>72.59</v>
      </c>
      <c r="N2109">
        <v>1</v>
      </c>
      <c r="O2109">
        <v>72.59</v>
      </c>
      <c r="P2109" t="s">
        <v>2205</v>
      </c>
      <c r="Q2109">
        <v>1</v>
      </c>
    </row>
    <row r="2110" spans="1:17" x14ac:dyDescent="0.25">
      <c r="A2110" t="s">
        <v>1005</v>
      </c>
      <c r="B2110" t="s">
        <v>155</v>
      </c>
      <c r="C2110" t="s">
        <v>133</v>
      </c>
      <c r="D2110" t="s">
        <v>2207</v>
      </c>
      <c r="E2110" t="s">
        <v>105</v>
      </c>
      <c r="F2110">
        <v>40700</v>
      </c>
      <c r="G2110" t="s">
        <v>911</v>
      </c>
      <c r="I2110" t="s">
        <v>111</v>
      </c>
      <c r="J2110">
        <v>2026</v>
      </c>
      <c r="K2110">
        <v>7</v>
      </c>
      <c r="L2110" t="s">
        <v>94</v>
      </c>
      <c r="M2110">
        <v>191.26</v>
      </c>
      <c r="N2110">
        <v>1</v>
      </c>
      <c r="O2110">
        <v>191.26</v>
      </c>
      <c r="P2110" t="s">
        <v>2205</v>
      </c>
      <c r="Q2110">
        <v>0</v>
      </c>
    </row>
    <row r="2111" spans="1:17" x14ac:dyDescent="0.25">
      <c r="A2111" t="s">
        <v>1005</v>
      </c>
      <c r="B2111" t="s">
        <v>678</v>
      </c>
      <c r="C2111" t="s">
        <v>133</v>
      </c>
      <c r="D2111" t="s">
        <v>2207</v>
      </c>
      <c r="E2111" t="s">
        <v>102</v>
      </c>
      <c r="F2111">
        <v>40700</v>
      </c>
      <c r="G2111" t="s">
        <v>911</v>
      </c>
      <c r="I2111" t="s">
        <v>125</v>
      </c>
      <c r="J2111">
        <v>2026</v>
      </c>
      <c r="K2111">
        <v>7</v>
      </c>
      <c r="L2111" t="s">
        <v>94</v>
      </c>
      <c r="M2111">
        <v>415.63</v>
      </c>
      <c r="N2111">
        <v>1</v>
      </c>
      <c r="O2111">
        <v>415.63</v>
      </c>
      <c r="P2111" t="s">
        <v>2205</v>
      </c>
      <c r="Q2111">
        <v>1</v>
      </c>
    </row>
    <row r="2112" spans="1:17" x14ac:dyDescent="0.25">
      <c r="A2112" t="s">
        <v>1005</v>
      </c>
      <c r="B2112" t="s">
        <v>678</v>
      </c>
      <c r="C2112" t="s">
        <v>133</v>
      </c>
      <c r="D2112" t="s">
        <v>2207</v>
      </c>
      <c r="E2112" t="s">
        <v>104</v>
      </c>
      <c r="F2112">
        <v>40700</v>
      </c>
      <c r="G2112" t="s">
        <v>911</v>
      </c>
      <c r="I2112" t="s">
        <v>118</v>
      </c>
      <c r="J2112">
        <v>2026</v>
      </c>
      <c r="K2112">
        <v>7</v>
      </c>
      <c r="L2112" t="s">
        <v>94</v>
      </c>
      <c r="M2112">
        <v>216.32</v>
      </c>
      <c r="N2112">
        <v>1</v>
      </c>
      <c r="O2112">
        <v>216.32</v>
      </c>
      <c r="P2112" t="s">
        <v>2205</v>
      </c>
      <c r="Q2112">
        <v>0</v>
      </c>
    </row>
    <row r="2113" spans="1:17" x14ac:dyDescent="0.25">
      <c r="A2113" t="s">
        <v>1005</v>
      </c>
      <c r="B2113" t="s">
        <v>678</v>
      </c>
      <c r="C2113" t="s">
        <v>133</v>
      </c>
      <c r="D2113" t="s">
        <v>2207</v>
      </c>
      <c r="E2113" t="s">
        <v>104</v>
      </c>
      <c r="F2113">
        <v>40700</v>
      </c>
      <c r="G2113" t="s">
        <v>911</v>
      </c>
      <c r="I2113" t="s">
        <v>120</v>
      </c>
      <c r="J2113">
        <v>2026</v>
      </c>
      <c r="K2113">
        <v>7</v>
      </c>
      <c r="L2113" t="s">
        <v>94</v>
      </c>
      <c r="M2113">
        <v>270.39999999999998</v>
      </c>
      <c r="N2113">
        <v>1</v>
      </c>
      <c r="O2113">
        <v>270.39999999999998</v>
      </c>
      <c r="P2113" t="s">
        <v>2205</v>
      </c>
      <c r="Q2113">
        <v>0</v>
      </c>
    </row>
    <row r="2114" spans="1:17" x14ac:dyDescent="0.25">
      <c r="A2114" t="s">
        <v>1005</v>
      </c>
      <c r="B2114" t="s">
        <v>678</v>
      </c>
      <c r="C2114" t="s">
        <v>133</v>
      </c>
      <c r="D2114" t="s">
        <v>2207</v>
      </c>
      <c r="E2114" t="s">
        <v>105</v>
      </c>
      <c r="F2114">
        <v>40700</v>
      </c>
      <c r="G2114" t="s">
        <v>911</v>
      </c>
      <c r="I2114" t="s">
        <v>111</v>
      </c>
      <c r="J2114">
        <v>2026</v>
      </c>
      <c r="K2114">
        <v>7</v>
      </c>
      <c r="L2114" t="s">
        <v>94</v>
      </c>
      <c r="M2114">
        <v>382.52</v>
      </c>
      <c r="N2114">
        <v>1</v>
      </c>
      <c r="O2114">
        <v>382.52</v>
      </c>
      <c r="P2114" t="s">
        <v>2205</v>
      </c>
      <c r="Q2114">
        <v>0</v>
      </c>
    </row>
    <row r="2115" spans="1:17" x14ac:dyDescent="0.25">
      <c r="A2115" t="s">
        <v>1005</v>
      </c>
      <c r="B2115" t="s">
        <v>156</v>
      </c>
      <c r="C2115" t="s">
        <v>133</v>
      </c>
      <c r="D2115" t="s">
        <v>2207</v>
      </c>
      <c r="E2115" t="s">
        <v>104</v>
      </c>
      <c r="F2115">
        <v>40700</v>
      </c>
      <c r="G2115" t="s">
        <v>911</v>
      </c>
      <c r="I2115" t="s">
        <v>118</v>
      </c>
      <c r="J2115">
        <v>2026</v>
      </c>
      <c r="K2115">
        <v>7</v>
      </c>
      <c r="L2115" t="s">
        <v>94</v>
      </c>
      <c r="M2115">
        <v>216.32</v>
      </c>
      <c r="N2115">
        <v>1</v>
      </c>
      <c r="O2115">
        <v>216.32</v>
      </c>
      <c r="P2115" t="s">
        <v>2205</v>
      </c>
      <c r="Q2115">
        <v>0</v>
      </c>
    </row>
    <row r="2116" spans="1:17" x14ac:dyDescent="0.25">
      <c r="A2116" t="s">
        <v>1005</v>
      </c>
      <c r="B2116" t="s">
        <v>156</v>
      </c>
      <c r="C2116" t="s">
        <v>133</v>
      </c>
      <c r="D2116" t="s">
        <v>2207</v>
      </c>
      <c r="E2116" t="s">
        <v>105</v>
      </c>
      <c r="F2116">
        <v>40700</v>
      </c>
      <c r="G2116" t="s">
        <v>911</v>
      </c>
      <c r="I2116" t="s">
        <v>111</v>
      </c>
      <c r="J2116">
        <v>2026</v>
      </c>
      <c r="K2116">
        <v>7</v>
      </c>
      <c r="L2116" t="s">
        <v>94</v>
      </c>
      <c r="M2116">
        <v>191.26</v>
      </c>
      <c r="N2116">
        <v>1</v>
      </c>
      <c r="O2116">
        <v>191.26</v>
      </c>
      <c r="P2116" t="s">
        <v>2205</v>
      </c>
      <c r="Q2116">
        <v>0</v>
      </c>
    </row>
    <row r="2117" spans="1:17" x14ac:dyDescent="0.25">
      <c r="A2117" t="s">
        <v>1005</v>
      </c>
      <c r="B2117" t="s">
        <v>882</v>
      </c>
      <c r="C2117" t="s">
        <v>133</v>
      </c>
      <c r="D2117" t="s">
        <v>2207</v>
      </c>
      <c r="E2117" t="s">
        <v>105</v>
      </c>
      <c r="F2117">
        <v>40700</v>
      </c>
      <c r="G2117" t="s">
        <v>911</v>
      </c>
      <c r="I2117" t="s">
        <v>111</v>
      </c>
      <c r="J2117">
        <v>2026</v>
      </c>
      <c r="K2117">
        <v>7</v>
      </c>
      <c r="L2117" t="s">
        <v>94</v>
      </c>
      <c r="M2117">
        <v>191.26</v>
      </c>
      <c r="N2117">
        <v>1</v>
      </c>
      <c r="O2117">
        <v>191.26</v>
      </c>
      <c r="P2117" t="s">
        <v>2205</v>
      </c>
      <c r="Q2117">
        <v>0</v>
      </c>
    </row>
    <row r="2118" spans="1:17" x14ac:dyDescent="0.25">
      <c r="A2118" t="s">
        <v>1005</v>
      </c>
      <c r="B2118" t="s">
        <v>157</v>
      </c>
      <c r="C2118" t="s">
        <v>133</v>
      </c>
      <c r="D2118" t="s">
        <v>2207</v>
      </c>
      <c r="E2118" t="s">
        <v>102</v>
      </c>
      <c r="F2118">
        <v>40700</v>
      </c>
      <c r="G2118" t="s">
        <v>911</v>
      </c>
      <c r="I2118" t="s">
        <v>125</v>
      </c>
      <c r="J2118">
        <v>2026</v>
      </c>
      <c r="K2118">
        <v>7</v>
      </c>
      <c r="L2118" t="s">
        <v>94</v>
      </c>
      <c r="M2118">
        <v>145.18</v>
      </c>
      <c r="N2118">
        <v>1</v>
      </c>
      <c r="O2118">
        <v>145.18</v>
      </c>
      <c r="P2118" t="s">
        <v>2205</v>
      </c>
      <c r="Q2118">
        <v>1</v>
      </c>
    </row>
    <row r="2119" spans="1:17" x14ac:dyDescent="0.25">
      <c r="A2119" t="s">
        <v>1005</v>
      </c>
      <c r="B2119" t="s">
        <v>157</v>
      </c>
      <c r="C2119" t="s">
        <v>133</v>
      </c>
      <c r="D2119" t="s">
        <v>2207</v>
      </c>
      <c r="E2119" t="s">
        <v>104</v>
      </c>
      <c r="F2119">
        <v>40700</v>
      </c>
      <c r="G2119" t="s">
        <v>911</v>
      </c>
      <c r="I2119" t="s">
        <v>118</v>
      </c>
      <c r="J2119">
        <v>2026</v>
      </c>
      <c r="K2119">
        <v>7</v>
      </c>
      <c r="L2119" t="s">
        <v>94</v>
      </c>
      <c r="M2119">
        <v>432.64</v>
      </c>
      <c r="N2119">
        <v>1</v>
      </c>
      <c r="O2119">
        <v>432.64</v>
      </c>
      <c r="P2119" t="s">
        <v>2205</v>
      </c>
      <c r="Q2119">
        <v>0</v>
      </c>
    </row>
    <row r="2120" spans="1:17" x14ac:dyDescent="0.25">
      <c r="A2120" t="s">
        <v>1005</v>
      </c>
      <c r="B2120" t="s">
        <v>157</v>
      </c>
      <c r="C2120" t="s">
        <v>133</v>
      </c>
      <c r="D2120" t="s">
        <v>2207</v>
      </c>
      <c r="E2120" t="s">
        <v>104</v>
      </c>
      <c r="F2120">
        <v>40700</v>
      </c>
      <c r="G2120" t="s">
        <v>911</v>
      </c>
      <c r="I2120" t="s">
        <v>120</v>
      </c>
      <c r="J2120">
        <v>2026</v>
      </c>
      <c r="K2120">
        <v>7</v>
      </c>
      <c r="L2120" t="s">
        <v>94</v>
      </c>
      <c r="M2120">
        <v>540.79999999999995</v>
      </c>
      <c r="N2120">
        <v>1</v>
      </c>
      <c r="O2120">
        <v>540.79999999999995</v>
      </c>
      <c r="P2120" t="s">
        <v>2205</v>
      </c>
      <c r="Q2120">
        <v>0</v>
      </c>
    </row>
    <row r="2121" spans="1:17" x14ac:dyDescent="0.25">
      <c r="A2121" t="s">
        <v>1005</v>
      </c>
      <c r="B2121" t="s">
        <v>157</v>
      </c>
      <c r="C2121" t="s">
        <v>133</v>
      </c>
      <c r="D2121" t="s">
        <v>2207</v>
      </c>
      <c r="E2121" t="s">
        <v>105</v>
      </c>
      <c r="F2121">
        <v>40700</v>
      </c>
      <c r="G2121" t="s">
        <v>911</v>
      </c>
      <c r="I2121" t="s">
        <v>111</v>
      </c>
      <c r="J2121">
        <v>2026</v>
      </c>
      <c r="K2121">
        <v>7</v>
      </c>
      <c r="L2121" t="s">
        <v>94</v>
      </c>
      <c r="M2121">
        <v>191.26</v>
      </c>
      <c r="N2121">
        <v>1</v>
      </c>
      <c r="O2121">
        <v>191.26</v>
      </c>
      <c r="P2121" t="s">
        <v>2205</v>
      </c>
      <c r="Q2121">
        <v>0</v>
      </c>
    </row>
    <row r="2122" spans="1:17" x14ac:dyDescent="0.25">
      <c r="A2122" t="s">
        <v>1005</v>
      </c>
      <c r="B2122" t="s">
        <v>2252</v>
      </c>
      <c r="C2122" t="s">
        <v>133</v>
      </c>
      <c r="D2122" t="s">
        <v>2207</v>
      </c>
      <c r="E2122" t="s">
        <v>105</v>
      </c>
      <c r="F2122">
        <v>40700</v>
      </c>
      <c r="G2122" t="s">
        <v>911</v>
      </c>
      <c r="I2122" t="s">
        <v>111</v>
      </c>
      <c r="J2122">
        <v>2026</v>
      </c>
      <c r="K2122">
        <v>7</v>
      </c>
      <c r="L2122" t="s">
        <v>94</v>
      </c>
      <c r="M2122">
        <v>95.63</v>
      </c>
      <c r="N2122">
        <v>1</v>
      </c>
      <c r="O2122">
        <v>95.63</v>
      </c>
      <c r="P2122" t="s">
        <v>2205</v>
      </c>
      <c r="Q2122">
        <v>0</v>
      </c>
    </row>
    <row r="2123" spans="1:17" x14ac:dyDescent="0.25">
      <c r="A2123" t="s">
        <v>1005</v>
      </c>
      <c r="B2123" t="s">
        <v>161</v>
      </c>
      <c r="C2123" t="s">
        <v>133</v>
      </c>
      <c r="D2123" t="s">
        <v>2207</v>
      </c>
      <c r="E2123" t="s">
        <v>105</v>
      </c>
      <c r="F2123">
        <v>40700</v>
      </c>
      <c r="G2123" t="s">
        <v>911</v>
      </c>
      <c r="I2123" t="s">
        <v>111</v>
      </c>
      <c r="J2123">
        <v>2026</v>
      </c>
      <c r="K2123">
        <v>7</v>
      </c>
      <c r="L2123" t="s">
        <v>94</v>
      </c>
      <c r="M2123">
        <v>191.26</v>
      </c>
      <c r="N2123">
        <v>1</v>
      </c>
      <c r="O2123">
        <v>191.26</v>
      </c>
      <c r="P2123" t="s">
        <v>2205</v>
      </c>
      <c r="Q2123">
        <v>0</v>
      </c>
    </row>
    <row r="2124" spans="1:17" x14ac:dyDescent="0.25">
      <c r="A2124" t="s">
        <v>1005</v>
      </c>
      <c r="B2124" t="s">
        <v>2253</v>
      </c>
      <c r="C2124" t="s">
        <v>133</v>
      </c>
      <c r="D2124" t="s">
        <v>2207</v>
      </c>
      <c r="E2124" t="s">
        <v>105</v>
      </c>
      <c r="F2124">
        <v>40700</v>
      </c>
      <c r="G2124" t="s">
        <v>911</v>
      </c>
      <c r="I2124" t="s">
        <v>111</v>
      </c>
      <c r="J2124">
        <v>2026</v>
      </c>
      <c r="K2124">
        <v>7</v>
      </c>
      <c r="L2124" t="s">
        <v>94</v>
      </c>
      <c r="M2124">
        <v>95.63</v>
      </c>
      <c r="N2124">
        <v>1</v>
      </c>
      <c r="O2124">
        <v>95.63</v>
      </c>
      <c r="P2124" t="s">
        <v>2205</v>
      </c>
      <c r="Q2124">
        <v>0</v>
      </c>
    </row>
    <row r="2125" spans="1:17" x14ac:dyDescent="0.25">
      <c r="A2125" t="s">
        <v>1005</v>
      </c>
      <c r="B2125" t="s">
        <v>164</v>
      </c>
      <c r="C2125" t="s">
        <v>133</v>
      </c>
      <c r="D2125" t="s">
        <v>2207</v>
      </c>
      <c r="E2125" t="s">
        <v>102</v>
      </c>
      <c r="F2125">
        <v>40700</v>
      </c>
      <c r="G2125" t="s">
        <v>911</v>
      </c>
      <c r="I2125" t="s">
        <v>125</v>
      </c>
      <c r="J2125">
        <v>2026</v>
      </c>
      <c r="K2125">
        <v>7</v>
      </c>
      <c r="L2125" t="s">
        <v>94</v>
      </c>
      <c r="M2125">
        <v>72.59</v>
      </c>
      <c r="N2125">
        <v>1</v>
      </c>
      <c r="O2125">
        <v>72.59</v>
      </c>
      <c r="P2125" t="s">
        <v>2205</v>
      </c>
      <c r="Q2125">
        <v>1</v>
      </c>
    </row>
    <row r="2126" spans="1:17" x14ac:dyDescent="0.25">
      <c r="A2126" t="s">
        <v>1005</v>
      </c>
      <c r="B2126" t="s">
        <v>164</v>
      </c>
      <c r="C2126" t="s">
        <v>133</v>
      </c>
      <c r="D2126" t="s">
        <v>2207</v>
      </c>
      <c r="E2126" t="s">
        <v>104</v>
      </c>
      <c r="F2126">
        <v>40700</v>
      </c>
      <c r="G2126" t="s">
        <v>911</v>
      </c>
      <c r="I2126" t="s">
        <v>118</v>
      </c>
      <c r="J2126">
        <v>2026</v>
      </c>
      <c r="K2126">
        <v>7</v>
      </c>
      <c r="L2126" t="s">
        <v>94</v>
      </c>
      <c r="M2126">
        <v>108.16</v>
      </c>
      <c r="N2126">
        <v>1</v>
      </c>
      <c r="O2126">
        <v>108.16</v>
      </c>
      <c r="P2126" t="s">
        <v>2205</v>
      </c>
      <c r="Q2126">
        <v>0</v>
      </c>
    </row>
    <row r="2127" spans="1:17" x14ac:dyDescent="0.25">
      <c r="A2127" t="s">
        <v>1005</v>
      </c>
      <c r="B2127" t="s">
        <v>164</v>
      </c>
      <c r="C2127" t="s">
        <v>133</v>
      </c>
      <c r="D2127" t="s">
        <v>2207</v>
      </c>
      <c r="E2127" t="s">
        <v>104</v>
      </c>
      <c r="F2127">
        <v>40700</v>
      </c>
      <c r="G2127" t="s">
        <v>911</v>
      </c>
      <c r="I2127" t="s">
        <v>120</v>
      </c>
      <c r="J2127">
        <v>2026</v>
      </c>
      <c r="K2127">
        <v>7</v>
      </c>
      <c r="L2127" t="s">
        <v>94</v>
      </c>
      <c r="M2127">
        <v>270.39999999999998</v>
      </c>
      <c r="N2127">
        <v>1</v>
      </c>
      <c r="O2127">
        <v>270.39999999999998</v>
      </c>
      <c r="P2127" t="s">
        <v>2205</v>
      </c>
      <c r="Q2127">
        <v>0</v>
      </c>
    </row>
    <row r="2128" spans="1:17" x14ac:dyDescent="0.25">
      <c r="A2128" t="s">
        <v>1005</v>
      </c>
      <c r="B2128" t="s">
        <v>164</v>
      </c>
      <c r="C2128" t="s">
        <v>133</v>
      </c>
      <c r="D2128" t="s">
        <v>2207</v>
      </c>
      <c r="E2128" t="s">
        <v>105</v>
      </c>
      <c r="F2128">
        <v>40700</v>
      </c>
      <c r="G2128" t="s">
        <v>911</v>
      </c>
      <c r="I2128" t="s">
        <v>111</v>
      </c>
      <c r="J2128">
        <v>2026</v>
      </c>
      <c r="K2128">
        <v>7</v>
      </c>
      <c r="L2128" t="s">
        <v>94</v>
      </c>
      <c r="M2128">
        <v>95.63</v>
      </c>
      <c r="N2128">
        <v>1</v>
      </c>
      <c r="O2128">
        <v>95.63</v>
      </c>
      <c r="P2128" t="s">
        <v>2205</v>
      </c>
      <c r="Q2128">
        <v>0</v>
      </c>
    </row>
    <row r="2129" spans="1:17" x14ac:dyDescent="0.25">
      <c r="A2129" t="s">
        <v>1005</v>
      </c>
      <c r="B2129" t="s">
        <v>2254</v>
      </c>
      <c r="C2129" t="s">
        <v>133</v>
      </c>
      <c r="D2129" t="s">
        <v>2207</v>
      </c>
      <c r="E2129" t="s">
        <v>102</v>
      </c>
      <c r="F2129">
        <v>40700</v>
      </c>
      <c r="G2129" t="s">
        <v>911</v>
      </c>
      <c r="I2129" t="s">
        <v>125</v>
      </c>
      <c r="J2129">
        <v>2026</v>
      </c>
      <c r="K2129">
        <v>7</v>
      </c>
      <c r="L2129" t="s">
        <v>94</v>
      </c>
      <c r="M2129">
        <v>72.59</v>
      </c>
      <c r="N2129">
        <v>1</v>
      </c>
      <c r="O2129">
        <v>72.59</v>
      </c>
      <c r="P2129" t="s">
        <v>2205</v>
      </c>
      <c r="Q2129">
        <v>1</v>
      </c>
    </row>
    <row r="2130" spans="1:17" x14ac:dyDescent="0.25">
      <c r="A2130" t="s">
        <v>1005</v>
      </c>
      <c r="B2130" t="s">
        <v>2254</v>
      </c>
      <c r="C2130" t="s">
        <v>133</v>
      </c>
      <c r="D2130" t="s">
        <v>2207</v>
      </c>
      <c r="E2130" t="s">
        <v>104</v>
      </c>
      <c r="F2130">
        <v>40700</v>
      </c>
      <c r="G2130" t="s">
        <v>911</v>
      </c>
      <c r="I2130" t="s">
        <v>118</v>
      </c>
      <c r="J2130">
        <v>2026</v>
      </c>
      <c r="K2130">
        <v>7</v>
      </c>
      <c r="L2130" t="s">
        <v>94</v>
      </c>
      <c r="M2130">
        <v>108.16</v>
      </c>
      <c r="N2130">
        <v>1</v>
      </c>
      <c r="O2130">
        <v>108.16</v>
      </c>
      <c r="P2130" t="s">
        <v>2205</v>
      </c>
      <c r="Q2130">
        <v>0</v>
      </c>
    </row>
    <row r="2131" spans="1:17" x14ac:dyDescent="0.25">
      <c r="A2131" t="s">
        <v>1005</v>
      </c>
      <c r="B2131" t="s">
        <v>2254</v>
      </c>
      <c r="C2131" t="s">
        <v>133</v>
      </c>
      <c r="D2131" t="s">
        <v>2207</v>
      </c>
      <c r="E2131" t="s">
        <v>105</v>
      </c>
      <c r="F2131">
        <v>40700</v>
      </c>
      <c r="G2131" t="s">
        <v>911</v>
      </c>
      <c r="I2131" t="s">
        <v>111</v>
      </c>
      <c r="J2131">
        <v>2026</v>
      </c>
      <c r="K2131">
        <v>7</v>
      </c>
      <c r="L2131" t="s">
        <v>94</v>
      </c>
      <c r="M2131">
        <v>95.63</v>
      </c>
      <c r="N2131">
        <v>1</v>
      </c>
      <c r="O2131">
        <v>95.63</v>
      </c>
      <c r="P2131" t="s">
        <v>2205</v>
      </c>
      <c r="Q2131">
        <v>0</v>
      </c>
    </row>
    <row r="2132" spans="1:17" x14ac:dyDescent="0.25">
      <c r="A2132" t="s">
        <v>1005</v>
      </c>
      <c r="B2132" t="s">
        <v>2255</v>
      </c>
      <c r="C2132" t="s">
        <v>133</v>
      </c>
      <c r="D2132" t="s">
        <v>2207</v>
      </c>
      <c r="E2132" t="s">
        <v>105</v>
      </c>
      <c r="F2132">
        <v>40700</v>
      </c>
      <c r="G2132" t="s">
        <v>911</v>
      </c>
      <c r="I2132" t="s">
        <v>111</v>
      </c>
      <c r="J2132">
        <v>2026</v>
      </c>
      <c r="K2132">
        <v>7</v>
      </c>
      <c r="L2132" t="s">
        <v>94</v>
      </c>
      <c r="M2132">
        <v>95.63</v>
      </c>
      <c r="N2132">
        <v>1</v>
      </c>
      <c r="O2132">
        <v>95.63</v>
      </c>
      <c r="P2132" t="s">
        <v>2205</v>
      </c>
      <c r="Q2132">
        <v>0</v>
      </c>
    </row>
    <row r="2133" spans="1:17" x14ac:dyDescent="0.25">
      <c r="A2133" t="s">
        <v>1005</v>
      </c>
      <c r="B2133" t="s">
        <v>681</v>
      </c>
      <c r="C2133" t="s">
        <v>133</v>
      </c>
      <c r="D2133" t="s">
        <v>2207</v>
      </c>
      <c r="E2133" t="s">
        <v>102</v>
      </c>
      <c r="F2133">
        <v>40700</v>
      </c>
      <c r="G2133" t="s">
        <v>911</v>
      </c>
      <c r="I2133" t="s">
        <v>125</v>
      </c>
      <c r="J2133">
        <v>2026</v>
      </c>
      <c r="K2133">
        <v>7</v>
      </c>
      <c r="L2133" t="s">
        <v>94</v>
      </c>
      <c r="M2133">
        <v>72.59</v>
      </c>
      <c r="N2133">
        <v>1</v>
      </c>
      <c r="O2133">
        <v>72.59</v>
      </c>
      <c r="P2133" t="s">
        <v>2205</v>
      </c>
      <c r="Q2133">
        <v>1</v>
      </c>
    </row>
    <row r="2134" spans="1:17" x14ac:dyDescent="0.25">
      <c r="A2134" t="s">
        <v>1005</v>
      </c>
      <c r="B2134" t="s">
        <v>681</v>
      </c>
      <c r="C2134" t="s">
        <v>133</v>
      </c>
      <c r="D2134" t="s">
        <v>2207</v>
      </c>
      <c r="E2134" t="s">
        <v>105</v>
      </c>
      <c r="F2134">
        <v>40700</v>
      </c>
      <c r="G2134" t="s">
        <v>911</v>
      </c>
      <c r="I2134" t="s">
        <v>111</v>
      </c>
      <c r="J2134">
        <v>2026</v>
      </c>
      <c r="K2134">
        <v>7</v>
      </c>
      <c r="L2134" t="s">
        <v>94</v>
      </c>
      <c r="M2134">
        <v>95.63</v>
      </c>
      <c r="N2134">
        <v>1</v>
      </c>
      <c r="O2134">
        <v>95.63</v>
      </c>
      <c r="P2134" t="s">
        <v>2205</v>
      </c>
      <c r="Q2134">
        <v>0</v>
      </c>
    </row>
    <row r="2135" spans="1:17" x14ac:dyDescent="0.25">
      <c r="A2135" t="s">
        <v>1005</v>
      </c>
      <c r="B2135" t="s">
        <v>683</v>
      </c>
      <c r="C2135" t="s">
        <v>133</v>
      </c>
      <c r="D2135" t="s">
        <v>2207</v>
      </c>
      <c r="E2135" t="s">
        <v>104</v>
      </c>
      <c r="F2135">
        <v>40700</v>
      </c>
      <c r="G2135" t="s">
        <v>911</v>
      </c>
      <c r="I2135" t="s">
        <v>118</v>
      </c>
      <c r="J2135">
        <v>2026</v>
      </c>
      <c r="K2135">
        <v>7</v>
      </c>
      <c r="L2135" t="s">
        <v>94</v>
      </c>
      <c r="M2135">
        <v>108.16</v>
      </c>
      <c r="N2135">
        <v>1</v>
      </c>
      <c r="O2135">
        <v>108.16</v>
      </c>
      <c r="P2135" t="s">
        <v>2205</v>
      </c>
      <c r="Q2135">
        <v>0</v>
      </c>
    </row>
    <row r="2136" spans="1:17" x14ac:dyDescent="0.25">
      <c r="A2136" t="s">
        <v>1005</v>
      </c>
      <c r="B2136" t="s">
        <v>683</v>
      </c>
      <c r="C2136" t="s">
        <v>133</v>
      </c>
      <c r="D2136" t="s">
        <v>2207</v>
      </c>
      <c r="E2136" t="s">
        <v>105</v>
      </c>
      <c r="F2136">
        <v>40700</v>
      </c>
      <c r="G2136" t="s">
        <v>911</v>
      </c>
      <c r="I2136" t="s">
        <v>111</v>
      </c>
      <c r="J2136">
        <v>2026</v>
      </c>
      <c r="K2136">
        <v>7</v>
      </c>
      <c r="L2136" t="s">
        <v>94</v>
      </c>
      <c r="M2136">
        <v>191.26</v>
      </c>
      <c r="N2136">
        <v>1</v>
      </c>
      <c r="O2136">
        <v>191.26</v>
      </c>
      <c r="P2136" t="s">
        <v>2205</v>
      </c>
      <c r="Q2136">
        <v>0</v>
      </c>
    </row>
    <row r="2137" spans="1:17" x14ac:dyDescent="0.25">
      <c r="A2137" t="s">
        <v>1005</v>
      </c>
      <c r="B2137" t="s">
        <v>2256</v>
      </c>
      <c r="C2137" t="s">
        <v>133</v>
      </c>
      <c r="D2137" t="s">
        <v>2207</v>
      </c>
      <c r="E2137" t="s">
        <v>105</v>
      </c>
      <c r="F2137">
        <v>40700</v>
      </c>
      <c r="G2137" t="s">
        <v>911</v>
      </c>
      <c r="I2137" t="s">
        <v>111</v>
      </c>
      <c r="J2137">
        <v>2026</v>
      </c>
      <c r="K2137">
        <v>7</v>
      </c>
      <c r="L2137" t="s">
        <v>94</v>
      </c>
      <c r="M2137">
        <v>95.63</v>
      </c>
      <c r="N2137">
        <v>1</v>
      </c>
      <c r="O2137">
        <v>95.63</v>
      </c>
      <c r="P2137" t="s">
        <v>2205</v>
      </c>
      <c r="Q2137">
        <v>0</v>
      </c>
    </row>
    <row r="2138" spans="1:17" x14ac:dyDescent="0.25">
      <c r="A2138" t="s">
        <v>1005</v>
      </c>
      <c r="B2138" t="s">
        <v>684</v>
      </c>
      <c r="C2138" t="s">
        <v>133</v>
      </c>
      <c r="D2138" t="s">
        <v>2207</v>
      </c>
      <c r="E2138" t="s">
        <v>104</v>
      </c>
      <c r="F2138">
        <v>40700</v>
      </c>
      <c r="G2138" t="s">
        <v>911</v>
      </c>
      <c r="I2138" t="s">
        <v>118</v>
      </c>
      <c r="J2138">
        <v>2026</v>
      </c>
      <c r="K2138">
        <v>7</v>
      </c>
      <c r="L2138" t="s">
        <v>94</v>
      </c>
      <c r="M2138">
        <v>108.16</v>
      </c>
      <c r="N2138">
        <v>1</v>
      </c>
      <c r="O2138">
        <v>108.16</v>
      </c>
      <c r="P2138" t="s">
        <v>2205</v>
      </c>
      <c r="Q2138">
        <v>0</v>
      </c>
    </row>
    <row r="2139" spans="1:17" x14ac:dyDescent="0.25">
      <c r="A2139" t="s">
        <v>1005</v>
      </c>
      <c r="B2139" t="s">
        <v>684</v>
      </c>
      <c r="C2139" t="s">
        <v>133</v>
      </c>
      <c r="D2139" t="s">
        <v>2207</v>
      </c>
      <c r="E2139" t="s">
        <v>104</v>
      </c>
      <c r="F2139">
        <v>40700</v>
      </c>
      <c r="G2139" t="s">
        <v>911</v>
      </c>
      <c r="I2139" t="s">
        <v>120</v>
      </c>
      <c r="J2139">
        <v>2026</v>
      </c>
      <c r="K2139">
        <v>7</v>
      </c>
      <c r="L2139" t="s">
        <v>94</v>
      </c>
      <c r="M2139">
        <v>270.39999999999998</v>
      </c>
      <c r="N2139">
        <v>1</v>
      </c>
      <c r="O2139">
        <v>270.39999999999998</v>
      </c>
      <c r="P2139" t="s">
        <v>2205</v>
      </c>
      <c r="Q2139">
        <v>0</v>
      </c>
    </row>
    <row r="2140" spans="1:17" x14ac:dyDescent="0.25">
      <c r="A2140" t="s">
        <v>1005</v>
      </c>
      <c r="B2140" t="s">
        <v>684</v>
      </c>
      <c r="C2140" t="s">
        <v>133</v>
      </c>
      <c r="D2140" t="s">
        <v>2207</v>
      </c>
      <c r="E2140" t="s">
        <v>105</v>
      </c>
      <c r="F2140">
        <v>40700</v>
      </c>
      <c r="G2140" t="s">
        <v>911</v>
      </c>
      <c r="I2140" t="s">
        <v>111</v>
      </c>
      <c r="J2140">
        <v>2026</v>
      </c>
      <c r="K2140">
        <v>7</v>
      </c>
      <c r="L2140" t="s">
        <v>94</v>
      </c>
      <c r="M2140">
        <v>95.63</v>
      </c>
      <c r="N2140">
        <v>1</v>
      </c>
      <c r="O2140">
        <v>95.63</v>
      </c>
      <c r="P2140" t="s">
        <v>2205</v>
      </c>
      <c r="Q2140">
        <v>0</v>
      </c>
    </row>
    <row r="2141" spans="1:17" x14ac:dyDescent="0.25">
      <c r="A2141" t="s">
        <v>1005</v>
      </c>
      <c r="B2141" t="s">
        <v>170</v>
      </c>
      <c r="C2141" t="s">
        <v>133</v>
      </c>
      <c r="D2141" t="s">
        <v>2207</v>
      </c>
      <c r="E2141" t="s">
        <v>102</v>
      </c>
      <c r="F2141">
        <v>40700</v>
      </c>
      <c r="G2141" t="s">
        <v>911</v>
      </c>
      <c r="I2141" t="s">
        <v>125</v>
      </c>
      <c r="J2141">
        <v>2026</v>
      </c>
      <c r="K2141">
        <v>7</v>
      </c>
      <c r="L2141" t="s">
        <v>94</v>
      </c>
      <c r="M2141">
        <v>250.54</v>
      </c>
      <c r="N2141">
        <v>1</v>
      </c>
      <c r="O2141">
        <v>250.54</v>
      </c>
      <c r="P2141" t="s">
        <v>2205</v>
      </c>
      <c r="Q2141">
        <v>1</v>
      </c>
    </row>
    <row r="2142" spans="1:17" x14ac:dyDescent="0.25">
      <c r="A2142" t="s">
        <v>1005</v>
      </c>
      <c r="B2142" t="s">
        <v>170</v>
      </c>
      <c r="C2142" t="s">
        <v>133</v>
      </c>
      <c r="D2142" t="s">
        <v>2207</v>
      </c>
      <c r="E2142" t="s">
        <v>104</v>
      </c>
      <c r="F2142">
        <v>40700</v>
      </c>
      <c r="G2142" t="s">
        <v>911</v>
      </c>
      <c r="I2142" t="s">
        <v>118</v>
      </c>
      <c r="J2142">
        <v>2026</v>
      </c>
      <c r="K2142">
        <v>7</v>
      </c>
      <c r="L2142" t="s">
        <v>94</v>
      </c>
      <c r="M2142">
        <v>108.16</v>
      </c>
      <c r="N2142">
        <v>1</v>
      </c>
      <c r="O2142">
        <v>108.16</v>
      </c>
      <c r="P2142" t="s">
        <v>2205</v>
      </c>
      <c r="Q2142">
        <v>0</v>
      </c>
    </row>
    <row r="2143" spans="1:17" x14ac:dyDescent="0.25">
      <c r="A2143" t="s">
        <v>1005</v>
      </c>
      <c r="B2143" t="s">
        <v>170</v>
      </c>
      <c r="C2143" t="s">
        <v>133</v>
      </c>
      <c r="D2143" t="s">
        <v>2207</v>
      </c>
      <c r="E2143" t="s">
        <v>104</v>
      </c>
      <c r="F2143">
        <v>40700</v>
      </c>
      <c r="G2143" t="s">
        <v>911</v>
      </c>
      <c r="I2143" t="s">
        <v>120</v>
      </c>
      <c r="J2143">
        <v>2026</v>
      </c>
      <c r="K2143">
        <v>7</v>
      </c>
      <c r="L2143" t="s">
        <v>94</v>
      </c>
      <c r="M2143">
        <v>270.39999999999998</v>
      </c>
      <c r="N2143">
        <v>1</v>
      </c>
      <c r="O2143">
        <v>270.39999999999998</v>
      </c>
      <c r="P2143" t="s">
        <v>2205</v>
      </c>
      <c r="Q2143">
        <v>0</v>
      </c>
    </row>
    <row r="2144" spans="1:17" x14ac:dyDescent="0.25">
      <c r="A2144" t="s">
        <v>1005</v>
      </c>
      <c r="B2144" t="s">
        <v>170</v>
      </c>
      <c r="C2144" t="s">
        <v>133</v>
      </c>
      <c r="D2144" t="s">
        <v>2207</v>
      </c>
      <c r="E2144" t="s">
        <v>105</v>
      </c>
      <c r="F2144">
        <v>40700</v>
      </c>
      <c r="G2144" t="s">
        <v>911</v>
      </c>
      <c r="I2144" t="s">
        <v>111</v>
      </c>
      <c r="J2144">
        <v>2026</v>
      </c>
      <c r="K2144">
        <v>7</v>
      </c>
      <c r="L2144" t="s">
        <v>94</v>
      </c>
      <c r="M2144">
        <v>95.63</v>
      </c>
      <c r="N2144">
        <v>1</v>
      </c>
      <c r="O2144">
        <v>95.63</v>
      </c>
      <c r="P2144" t="s">
        <v>2205</v>
      </c>
      <c r="Q2144">
        <v>0</v>
      </c>
    </row>
    <row r="2145" spans="1:17" x14ac:dyDescent="0.25">
      <c r="A2145" t="s">
        <v>1005</v>
      </c>
      <c r="B2145" t="s">
        <v>883</v>
      </c>
      <c r="C2145" t="s">
        <v>133</v>
      </c>
      <c r="D2145" t="s">
        <v>2207</v>
      </c>
      <c r="E2145" t="s">
        <v>104</v>
      </c>
      <c r="F2145">
        <v>40700</v>
      </c>
      <c r="G2145" t="s">
        <v>911</v>
      </c>
      <c r="I2145" t="s">
        <v>245</v>
      </c>
      <c r="J2145">
        <v>2026</v>
      </c>
      <c r="K2145">
        <v>7</v>
      </c>
      <c r="L2145" t="s">
        <v>94</v>
      </c>
      <c r="M2145">
        <v>1385.5</v>
      </c>
      <c r="N2145">
        <v>1</v>
      </c>
      <c r="O2145">
        <v>1385.5</v>
      </c>
      <c r="P2145" t="s">
        <v>2205</v>
      </c>
      <c r="Q2145">
        <v>1</v>
      </c>
    </row>
    <row r="2146" spans="1:17" x14ac:dyDescent="0.25">
      <c r="A2146" t="s">
        <v>1005</v>
      </c>
      <c r="B2146" t="s">
        <v>883</v>
      </c>
      <c r="C2146" t="s">
        <v>133</v>
      </c>
      <c r="D2146" t="s">
        <v>2207</v>
      </c>
      <c r="E2146" t="s">
        <v>104</v>
      </c>
      <c r="F2146">
        <v>40700</v>
      </c>
      <c r="G2146" t="s">
        <v>911</v>
      </c>
      <c r="I2146" t="s">
        <v>246</v>
      </c>
      <c r="J2146">
        <v>2026</v>
      </c>
      <c r="K2146">
        <v>7</v>
      </c>
      <c r="L2146" t="s">
        <v>94</v>
      </c>
      <c r="M2146">
        <v>675.99</v>
      </c>
      <c r="N2146">
        <v>1</v>
      </c>
      <c r="O2146">
        <v>675.99</v>
      </c>
      <c r="P2146" t="s">
        <v>2205</v>
      </c>
      <c r="Q2146">
        <v>0</v>
      </c>
    </row>
    <row r="2147" spans="1:17" x14ac:dyDescent="0.25">
      <c r="A2147" t="s">
        <v>1005</v>
      </c>
      <c r="B2147" t="s">
        <v>883</v>
      </c>
      <c r="C2147" t="s">
        <v>133</v>
      </c>
      <c r="D2147" t="s">
        <v>2207</v>
      </c>
      <c r="E2147" t="s">
        <v>104</v>
      </c>
      <c r="F2147">
        <v>40700</v>
      </c>
      <c r="G2147" t="s">
        <v>911</v>
      </c>
      <c r="I2147" t="s">
        <v>118</v>
      </c>
      <c r="J2147">
        <v>2026</v>
      </c>
      <c r="K2147">
        <v>7</v>
      </c>
      <c r="L2147" t="s">
        <v>94</v>
      </c>
      <c r="M2147">
        <v>108.16</v>
      </c>
      <c r="N2147">
        <v>1</v>
      </c>
      <c r="O2147">
        <v>108.16</v>
      </c>
      <c r="P2147" t="s">
        <v>2205</v>
      </c>
      <c r="Q2147">
        <v>0</v>
      </c>
    </row>
    <row r="2148" spans="1:17" x14ac:dyDescent="0.25">
      <c r="A2148" t="s">
        <v>1005</v>
      </c>
      <c r="B2148" t="s">
        <v>687</v>
      </c>
      <c r="C2148" t="s">
        <v>133</v>
      </c>
      <c r="D2148" t="s">
        <v>2207</v>
      </c>
      <c r="E2148" t="s">
        <v>105</v>
      </c>
      <c r="F2148">
        <v>40700</v>
      </c>
      <c r="G2148" t="s">
        <v>911</v>
      </c>
      <c r="I2148" t="s">
        <v>111</v>
      </c>
      <c r="J2148">
        <v>2026</v>
      </c>
      <c r="K2148">
        <v>7</v>
      </c>
      <c r="L2148" t="s">
        <v>94</v>
      </c>
      <c r="M2148">
        <v>95.63</v>
      </c>
      <c r="N2148">
        <v>1</v>
      </c>
      <c r="O2148">
        <v>95.63</v>
      </c>
      <c r="P2148" t="s">
        <v>2205</v>
      </c>
      <c r="Q2148">
        <v>0</v>
      </c>
    </row>
    <row r="2149" spans="1:17" x14ac:dyDescent="0.25">
      <c r="A2149" t="s">
        <v>1005</v>
      </c>
      <c r="B2149" t="s">
        <v>688</v>
      </c>
      <c r="C2149" t="s">
        <v>133</v>
      </c>
      <c r="D2149" t="s">
        <v>2207</v>
      </c>
      <c r="E2149" t="s">
        <v>102</v>
      </c>
      <c r="F2149">
        <v>40700</v>
      </c>
      <c r="G2149" t="s">
        <v>911</v>
      </c>
      <c r="I2149" t="s">
        <v>125</v>
      </c>
      <c r="J2149">
        <v>2026</v>
      </c>
      <c r="K2149">
        <v>7</v>
      </c>
      <c r="L2149" t="s">
        <v>94</v>
      </c>
      <c r="M2149">
        <v>145.18</v>
      </c>
      <c r="N2149">
        <v>1</v>
      </c>
      <c r="O2149">
        <v>145.18</v>
      </c>
      <c r="P2149" t="s">
        <v>2205</v>
      </c>
      <c r="Q2149">
        <v>1</v>
      </c>
    </row>
    <row r="2150" spans="1:17" x14ac:dyDescent="0.25">
      <c r="A2150" t="s">
        <v>1005</v>
      </c>
      <c r="B2150" t="s">
        <v>688</v>
      </c>
      <c r="C2150" t="s">
        <v>133</v>
      </c>
      <c r="D2150" t="s">
        <v>2207</v>
      </c>
      <c r="E2150" t="s">
        <v>104</v>
      </c>
      <c r="F2150">
        <v>40700</v>
      </c>
      <c r="G2150" t="s">
        <v>911</v>
      </c>
      <c r="I2150" t="s">
        <v>118</v>
      </c>
      <c r="J2150">
        <v>2026</v>
      </c>
      <c r="K2150">
        <v>7</v>
      </c>
      <c r="L2150" t="s">
        <v>94</v>
      </c>
      <c r="M2150">
        <v>162.24</v>
      </c>
      <c r="N2150">
        <v>1</v>
      </c>
      <c r="O2150">
        <v>162.24</v>
      </c>
      <c r="P2150" t="s">
        <v>2205</v>
      </c>
      <c r="Q2150">
        <v>0</v>
      </c>
    </row>
    <row r="2151" spans="1:17" x14ac:dyDescent="0.25">
      <c r="A2151" t="s">
        <v>1005</v>
      </c>
      <c r="B2151" t="s">
        <v>688</v>
      </c>
      <c r="C2151" t="s">
        <v>133</v>
      </c>
      <c r="D2151" t="s">
        <v>2207</v>
      </c>
      <c r="E2151" t="s">
        <v>104</v>
      </c>
      <c r="F2151">
        <v>40700</v>
      </c>
      <c r="G2151" t="s">
        <v>911</v>
      </c>
      <c r="I2151" t="s">
        <v>120</v>
      </c>
      <c r="J2151">
        <v>2026</v>
      </c>
      <c r="K2151">
        <v>7</v>
      </c>
      <c r="L2151" t="s">
        <v>94</v>
      </c>
      <c r="M2151">
        <v>135.19999999999999</v>
      </c>
      <c r="N2151">
        <v>1</v>
      </c>
      <c r="O2151">
        <v>135.19999999999999</v>
      </c>
      <c r="P2151" t="s">
        <v>2205</v>
      </c>
      <c r="Q2151">
        <v>0</v>
      </c>
    </row>
    <row r="2152" spans="1:17" x14ac:dyDescent="0.25">
      <c r="A2152" t="s">
        <v>1005</v>
      </c>
      <c r="B2152" t="s">
        <v>688</v>
      </c>
      <c r="C2152" t="s">
        <v>133</v>
      </c>
      <c r="D2152" t="s">
        <v>2207</v>
      </c>
      <c r="E2152" t="s">
        <v>105</v>
      </c>
      <c r="F2152">
        <v>40700</v>
      </c>
      <c r="G2152" t="s">
        <v>911</v>
      </c>
      <c r="I2152" t="s">
        <v>111</v>
      </c>
      <c r="J2152">
        <v>2026</v>
      </c>
      <c r="K2152">
        <v>7</v>
      </c>
      <c r="L2152" t="s">
        <v>94</v>
      </c>
      <c r="M2152">
        <v>95.63</v>
      </c>
      <c r="N2152">
        <v>1</v>
      </c>
      <c r="O2152">
        <v>95.63</v>
      </c>
      <c r="P2152" t="s">
        <v>2205</v>
      </c>
      <c r="Q2152">
        <v>0</v>
      </c>
    </row>
    <row r="2153" spans="1:17" x14ac:dyDescent="0.25">
      <c r="A2153" t="s">
        <v>1005</v>
      </c>
      <c r="B2153" t="s">
        <v>689</v>
      </c>
      <c r="C2153" t="s">
        <v>133</v>
      </c>
      <c r="D2153" t="s">
        <v>2207</v>
      </c>
      <c r="E2153" t="s">
        <v>104</v>
      </c>
      <c r="F2153">
        <v>40700</v>
      </c>
      <c r="G2153" t="s">
        <v>911</v>
      </c>
      <c r="I2153" t="s">
        <v>118</v>
      </c>
      <c r="J2153">
        <v>2026</v>
      </c>
      <c r="K2153">
        <v>7</v>
      </c>
      <c r="L2153" t="s">
        <v>94</v>
      </c>
      <c r="M2153">
        <v>108.16</v>
      </c>
      <c r="N2153">
        <v>1</v>
      </c>
      <c r="O2153">
        <v>108.16</v>
      </c>
      <c r="P2153" t="s">
        <v>2205</v>
      </c>
      <c r="Q2153">
        <v>0</v>
      </c>
    </row>
    <row r="2154" spans="1:17" x14ac:dyDescent="0.25">
      <c r="A2154" t="s">
        <v>1005</v>
      </c>
      <c r="B2154" t="s">
        <v>689</v>
      </c>
      <c r="C2154" t="s">
        <v>133</v>
      </c>
      <c r="D2154" t="s">
        <v>2207</v>
      </c>
      <c r="E2154" t="s">
        <v>104</v>
      </c>
      <c r="F2154">
        <v>40700</v>
      </c>
      <c r="G2154" t="s">
        <v>911</v>
      </c>
      <c r="I2154" t="s">
        <v>120</v>
      </c>
      <c r="J2154">
        <v>2026</v>
      </c>
      <c r="K2154">
        <v>7</v>
      </c>
      <c r="L2154" t="s">
        <v>94</v>
      </c>
      <c r="M2154">
        <v>270.39999999999998</v>
      </c>
      <c r="N2154">
        <v>1</v>
      </c>
      <c r="O2154">
        <v>270.39999999999998</v>
      </c>
      <c r="P2154" t="s">
        <v>2205</v>
      </c>
      <c r="Q2154">
        <v>0</v>
      </c>
    </row>
    <row r="2155" spans="1:17" x14ac:dyDescent="0.25">
      <c r="A2155" t="s">
        <v>1005</v>
      </c>
      <c r="B2155" t="s">
        <v>689</v>
      </c>
      <c r="C2155" t="s">
        <v>133</v>
      </c>
      <c r="D2155" t="s">
        <v>2207</v>
      </c>
      <c r="E2155" t="s">
        <v>105</v>
      </c>
      <c r="F2155">
        <v>40700</v>
      </c>
      <c r="G2155" t="s">
        <v>911</v>
      </c>
      <c r="I2155" t="s">
        <v>111</v>
      </c>
      <c r="J2155">
        <v>2026</v>
      </c>
      <c r="K2155">
        <v>7</v>
      </c>
      <c r="L2155" t="s">
        <v>94</v>
      </c>
      <c r="M2155">
        <v>95.63</v>
      </c>
      <c r="N2155">
        <v>1</v>
      </c>
      <c r="O2155">
        <v>95.63</v>
      </c>
      <c r="P2155" t="s">
        <v>2205</v>
      </c>
      <c r="Q2155">
        <v>0</v>
      </c>
    </row>
    <row r="2156" spans="1:17" x14ac:dyDescent="0.25">
      <c r="A2156" t="s">
        <v>1005</v>
      </c>
      <c r="B2156" t="s">
        <v>690</v>
      </c>
      <c r="C2156" t="s">
        <v>133</v>
      </c>
      <c r="D2156" t="s">
        <v>2207</v>
      </c>
      <c r="E2156" t="s">
        <v>104</v>
      </c>
      <c r="F2156">
        <v>40700</v>
      </c>
      <c r="G2156" t="s">
        <v>911</v>
      </c>
      <c r="I2156" t="s">
        <v>118</v>
      </c>
      <c r="J2156">
        <v>2026</v>
      </c>
      <c r="K2156">
        <v>7</v>
      </c>
      <c r="L2156" t="s">
        <v>94</v>
      </c>
      <c r="M2156">
        <v>108.16</v>
      </c>
      <c r="N2156">
        <v>1</v>
      </c>
      <c r="O2156">
        <v>108.16</v>
      </c>
      <c r="P2156" t="s">
        <v>2205</v>
      </c>
      <c r="Q2156">
        <v>0</v>
      </c>
    </row>
    <row r="2157" spans="1:17" x14ac:dyDescent="0.25">
      <c r="A2157" t="s">
        <v>1005</v>
      </c>
      <c r="B2157" t="s">
        <v>690</v>
      </c>
      <c r="C2157" t="s">
        <v>133</v>
      </c>
      <c r="D2157" t="s">
        <v>2207</v>
      </c>
      <c r="E2157" t="s">
        <v>105</v>
      </c>
      <c r="F2157">
        <v>40700</v>
      </c>
      <c r="G2157" t="s">
        <v>911</v>
      </c>
      <c r="I2157" t="s">
        <v>111</v>
      </c>
      <c r="J2157">
        <v>2026</v>
      </c>
      <c r="K2157">
        <v>7</v>
      </c>
      <c r="L2157" t="s">
        <v>94</v>
      </c>
      <c r="M2157">
        <v>191.26</v>
      </c>
      <c r="N2157">
        <v>1</v>
      </c>
      <c r="O2157">
        <v>191.26</v>
      </c>
      <c r="P2157" t="s">
        <v>2205</v>
      </c>
      <c r="Q2157">
        <v>0</v>
      </c>
    </row>
    <row r="2158" spans="1:17" x14ac:dyDescent="0.25">
      <c r="A2158" t="s">
        <v>1005</v>
      </c>
      <c r="B2158" t="s">
        <v>173</v>
      </c>
      <c r="C2158" t="s">
        <v>133</v>
      </c>
      <c r="D2158" t="s">
        <v>2207</v>
      </c>
      <c r="E2158" t="s">
        <v>105</v>
      </c>
      <c r="F2158">
        <v>40700</v>
      </c>
      <c r="G2158" t="s">
        <v>911</v>
      </c>
      <c r="I2158" t="s">
        <v>111</v>
      </c>
      <c r="J2158">
        <v>2026</v>
      </c>
      <c r="K2158">
        <v>7</v>
      </c>
      <c r="L2158" t="s">
        <v>94</v>
      </c>
      <c r="M2158">
        <v>95.63</v>
      </c>
      <c r="N2158">
        <v>1</v>
      </c>
      <c r="O2158">
        <v>95.63</v>
      </c>
      <c r="P2158" t="s">
        <v>2205</v>
      </c>
      <c r="Q2158">
        <v>0</v>
      </c>
    </row>
    <row r="2159" spans="1:17" x14ac:dyDescent="0.25">
      <c r="A2159" t="s">
        <v>1005</v>
      </c>
      <c r="B2159" t="s">
        <v>174</v>
      </c>
      <c r="C2159" t="s">
        <v>133</v>
      </c>
      <c r="D2159" t="s">
        <v>2207</v>
      </c>
      <c r="E2159" t="s">
        <v>105</v>
      </c>
      <c r="F2159">
        <v>40700</v>
      </c>
      <c r="G2159" t="s">
        <v>911</v>
      </c>
      <c r="I2159" t="s">
        <v>111</v>
      </c>
      <c r="J2159">
        <v>2026</v>
      </c>
      <c r="K2159">
        <v>7</v>
      </c>
      <c r="L2159" t="s">
        <v>94</v>
      </c>
      <c r="M2159">
        <v>95.63</v>
      </c>
      <c r="N2159">
        <v>1</v>
      </c>
      <c r="O2159">
        <v>95.63</v>
      </c>
      <c r="P2159" t="s">
        <v>2205</v>
      </c>
      <c r="Q2159">
        <v>0</v>
      </c>
    </row>
    <row r="2160" spans="1:17" x14ac:dyDescent="0.25">
      <c r="A2160" t="s">
        <v>1005</v>
      </c>
      <c r="B2160" t="s">
        <v>2257</v>
      </c>
      <c r="C2160" t="s">
        <v>133</v>
      </c>
      <c r="D2160" t="s">
        <v>2207</v>
      </c>
      <c r="E2160" t="s">
        <v>105</v>
      </c>
      <c r="F2160">
        <v>40700</v>
      </c>
      <c r="G2160" t="s">
        <v>911</v>
      </c>
      <c r="I2160" t="s">
        <v>111</v>
      </c>
      <c r="J2160">
        <v>2026</v>
      </c>
      <c r="K2160">
        <v>7</v>
      </c>
      <c r="L2160" t="s">
        <v>94</v>
      </c>
      <c r="M2160">
        <v>95.63</v>
      </c>
      <c r="N2160">
        <v>1</v>
      </c>
      <c r="O2160">
        <v>95.63</v>
      </c>
      <c r="P2160" t="s">
        <v>2205</v>
      </c>
      <c r="Q2160">
        <v>0</v>
      </c>
    </row>
    <row r="2161" spans="1:17" x14ac:dyDescent="0.25">
      <c r="A2161" t="s">
        <v>1005</v>
      </c>
      <c r="B2161" t="s">
        <v>3145</v>
      </c>
      <c r="C2161" t="s">
        <v>133</v>
      </c>
      <c r="D2161" t="s">
        <v>2207</v>
      </c>
      <c r="E2161" t="s">
        <v>104</v>
      </c>
      <c r="F2161">
        <v>40700</v>
      </c>
      <c r="G2161" t="s">
        <v>911</v>
      </c>
      <c r="I2161" t="s">
        <v>118</v>
      </c>
      <c r="J2161">
        <v>2026</v>
      </c>
      <c r="K2161">
        <v>7</v>
      </c>
      <c r="L2161" t="s">
        <v>94</v>
      </c>
      <c r="M2161">
        <v>108.16</v>
      </c>
      <c r="N2161">
        <v>1</v>
      </c>
      <c r="O2161">
        <v>108.16</v>
      </c>
      <c r="P2161" t="s">
        <v>2205</v>
      </c>
      <c r="Q2161">
        <v>0</v>
      </c>
    </row>
    <row r="2162" spans="1:17" x14ac:dyDescent="0.25">
      <c r="A2162" t="s">
        <v>1005</v>
      </c>
      <c r="B2162" t="s">
        <v>691</v>
      </c>
      <c r="C2162" t="s">
        <v>133</v>
      </c>
      <c r="D2162" t="s">
        <v>2207</v>
      </c>
      <c r="E2162" t="s">
        <v>104</v>
      </c>
      <c r="F2162">
        <v>40700</v>
      </c>
      <c r="G2162" t="s">
        <v>911</v>
      </c>
      <c r="I2162" t="s">
        <v>118</v>
      </c>
      <c r="J2162">
        <v>2026</v>
      </c>
      <c r="K2162">
        <v>7</v>
      </c>
      <c r="L2162" t="s">
        <v>94</v>
      </c>
      <c r="M2162">
        <v>108.16</v>
      </c>
      <c r="N2162">
        <v>1</v>
      </c>
      <c r="O2162">
        <v>108.16</v>
      </c>
      <c r="P2162" t="s">
        <v>2205</v>
      </c>
      <c r="Q2162">
        <v>0</v>
      </c>
    </row>
    <row r="2163" spans="1:17" x14ac:dyDescent="0.25">
      <c r="A2163" t="s">
        <v>1005</v>
      </c>
      <c r="B2163" t="s">
        <v>691</v>
      </c>
      <c r="C2163" t="s">
        <v>133</v>
      </c>
      <c r="D2163" t="s">
        <v>2207</v>
      </c>
      <c r="E2163" t="s">
        <v>105</v>
      </c>
      <c r="F2163">
        <v>40700</v>
      </c>
      <c r="G2163" t="s">
        <v>911</v>
      </c>
      <c r="I2163" t="s">
        <v>111</v>
      </c>
      <c r="J2163">
        <v>2026</v>
      </c>
      <c r="K2163">
        <v>7</v>
      </c>
      <c r="L2163" t="s">
        <v>94</v>
      </c>
      <c r="M2163">
        <v>95.63</v>
      </c>
      <c r="N2163">
        <v>1</v>
      </c>
      <c r="O2163">
        <v>95.63</v>
      </c>
      <c r="P2163" t="s">
        <v>2205</v>
      </c>
      <c r="Q2163">
        <v>0</v>
      </c>
    </row>
    <row r="2164" spans="1:17" x14ac:dyDescent="0.25">
      <c r="A2164" t="s">
        <v>1005</v>
      </c>
      <c r="B2164" t="s">
        <v>2258</v>
      </c>
      <c r="C2164" t="s">
        <v>133</v>
      </c>
      <c r="D2164" t="s">
        <v>2207</v>
      </c>
      <c r="E2164" t="s">
        <v>105</v>
      </c>
      <c r="F2164">
        <v>40700</v>
      </c>
      <c r="G2164" t="s">
        <v>911</v>
      </c>
      <c r="I2164" t="s">
        <v>111</v>
      </c>
      <c r="J2164">
        <v>2026</v>
      </c>
      <c r="K2164">
        <v>7</v>
      </c>
      <c r="L2164" t="s">
        <v>94</v>
      </c>
      <c r="M2164">
        <v>95.63</v>
      </c>
      <c r="N2164">
        <v>1</v>
      </c>
      <c r="O2164">
        <v>95.63</v>
      </c>
      <c r="P2164" t="s">
        <v>2205</v>
      </c>
      <c r="Q2164">
        <v>0</v>
      </c>
    </row>
    <row r="2165" spans="1:17" x14ac:dyDescent="0.25">
      <c r="A2165" t="s">
        <v>1005</v>
      </c>
      <c r="B2165" t="s">
        <v>175</v>
      </c>
      <c r="C2165" t="s">
        <v>133</v>
      </c>
      <c r="D2165" t="s">
        <v>2207</v>
      </c>
      <c r="E2165" t="s">
        <v>102</v>
      </c>
      <c r="F2165">
        <v>40700</v>
      </c>
      <c r="G2165" t="s">
        <v>911</v>
      </c>
      <c r="I2165" t="s">
        <v>125</v>
      </c>
      <c r="J2165">
        <v>2026</v>
      </c>
      <c r="K2165">
        <v>7</v>
      </c>
      <c r="L2165" t="s">
        <v>94</v>
      </c>
      <c r="M2165">
        <v>72.59</v>
      </c>
      <c r="N2165">
        <v>1</v>
      </c>
      <c r="O2165">
        <v>72.59</v>
      </c>
      <c r="P2165" t="s">
        <v>2205</v>
      </c>
      <c r="Q2165">
        <v>1</v>
      </c>
    </row>
    <row r="2166" spans="1:17" x14ac:dyDescent="0.25">
      <c r="A2166" t="s">
        <v>1005</v>
      </c>
      <c r="B2166" t="s">
        <v>175</v>
      </c>
      <c r="C2166" t="s">
        <v>133</v>
      </c>
      <c r="D2166" t="s">
        <v>2207</v>
      </c>
      <c r="E2166" t="s">
        <v>104</v>
      </c>
      <c r="F2166">
        <v>40700</v>
      </c>
      <c r="G2166" t="s">
        <v>911</v>
      </c>
      <c r="I2166" t="s">
        <v>118</v>
      </c>
      <c r="J2166">
        <v>2026</v>
      </c>
      <c r="K2166">
        <v>7</v>
      </c>
      <c r="L2166" t="s">
        <v>94</v>
      </c>
      <c r="M2166">
        <v>108.16</v>
      </c>
      <c r="N2166">
        <v>1</v>
      </c>
      <c r="O2166">
        <v>108.16</v>
      </c>
      <c r="P2166" t="s">
        <v>2205</v>
      </c>
      <c r="Q2166">
        <v>0</v>
      </c>
    </row>
    <row r="2167" spans="1:17" x14ac:dyDescent="0.25">
      <c r="A2167" t="s">
        <v>1005</v>
      </c>
      <c r="B2167" t="s">
        <v>175</v>
      </c>
      <c r="C2167" t="s">
        <v>133</v>
      </c>
      <c r="D2167" t="s">
        <v>2207</v>
      </c>
      <c r="E2167" t="s">
        <v>105</v>
      </c>
      <c r="F2167">
        <v>40700</v>
      </c>
      <c r="G2167" t="s">
        <v>911</v>
      </c>
      <c r="I2167" t="s">
        <v>111</v>
      </c>
      <c r="J2167">
        <v>2026</v>
      </c>
      <c r="K2167">
        <v>7</v>
      </c>
      <c r="L2167" t="s">
        <v>94</v>
      </c>
      <c r="M2167">
        <v>95.63</v>
      </c>
      <c r="N2167">
        <v>1</v>
      </c>
      <c r="O2167">
        <v>95.63</v>
      </c>
      <c r="P2167" t="s">
        <v>2205</v>
      </c>
      <c r="Q2167">
        <v>0</v>
      </c>
    </row>
    <row r="2168" spans="1:17" x14ac:dyDescent="0.25">
      <c r="A2168" t="s">
        <v>1005</v>
      </c>
      <c r="B2168" t="s">
        <v>2259</v>
      </c>
      <c r="C2168" t="s">
        <v>133</v>
      </c>
      <c r="D2168" t="s">
        <v>2207</v>
      </c>
      <c r="E2168" t="s">
        <v>104</v>
      </c>
      <c r="F2168">
        <v>40700</v>
      </c>
      <c r="G2168" t="s">
        <v>911</v>
      </c>
      <c r="I2168" t="s">
        <v>118</v>
      </c>
      <c r="J2168">
        <v>2026</v>
      </c>
      <c r="K2168">
        <v>7</v>
      </c>
      <c r="L2168" t="s">
        <v>94</v>
      </c>
      <c r="M2168">
        <v>108.16</v>
      </c>
      <c r="N2168">
        <v>1</v>
      </c>
      <c r="O2168">
        <v>108.16</v>
      </c>
      <c r="P2168" t="s">
        <v>2205</v>
      </c>
      <c r="Q2168">
        <v>0</v>
      </c>
    </row>
    <row r="2169" spans="1:17" x14ac:dyDescent="0.25">
      <c r="A2169" t="s">
        <v>1005</v>
      </c>
      <c r="B2169" t="s">
        <v>2259</v>
      </c>
      <c r="C2169" t="s">
        <v>133</v>
      </c>
      <c r="D2169" t="s">
        <v>2207</v>
      </c>
      <c r="E2169" t="s">
        <v>105</v>
      </c>
      <c r="F2169">
        <v>40700</v>
      </c>
      <c r="G2169" t="s">
        <v>911</v>
      </c>
      <c r="I2169" t="s">
        <v>111</v>
      </c>
      <c r="J2169">
        <v>2026</v>
      </c>
      <c r="K2169">
        <v>7</v>
      </c>
      <c r="L2169" t="s">
        <v>94</v>
      </c>
      <c r="M2169">
        <v>95.63</v>
      </c>
      <c r="N2169">
        <v>1</v>
      </c>
      <c r="O2169">
        <v>95.63</v>
      </c>
      <c r="P2169" t="s">
        <v>2205</v>
      </c>
      <c r="Q2169">
        <v>0</v>
      </c>
    </row>
    <row r="2170" spans="1:17" x14ac:dyDescent="0.25">
      <c r="A2170" t="s">
        <v>1005</v>
      </c>
      <c r="B2170" t="s">
        <v>2260</v>
      </c>
      <c r="C2170" t="s">
        <v>133</v>
      </c>
      <c r="D2170" t="s">
        <v>2207</v>
      </c>
      <c r="E2170" t="s">
        <v>102</v>
      </c>
      <c r="F2170">
        <v>40700</v>
      </c>
      <c r="G2170" t="s">
        <v>911</v>
      </c>
      <c r="I2170" t="s">
        <v>125</v>
      </c>
      <c r="J2170">
        <v>2026</v>
      </c>
      <c r="K2170">
        <v>7</v>
      </c>
      <c r="L2170" t="s">
        <v>94</v>
      </c>
      <c r="M2170">
        <v>145.18</v>
      </c>
      <c r="N2170">
        <v>1</v>
      </c>
      <c r="O2170">
        <v>145.18</v>
      </c>
      <c r="P2170" t="s">
        <v>2205</v>
      </c>
      <c r="Q2170">
        <v>1</v>
      </c>
    </row>
    <row r="2171" spans="1:17" x14ac:dyDescent="0.25">
      <c r="A2171" t="s">
        <v>1005</v>
      </c>
      <c r="B2171" t="s">
        <v>2260</v>
      </c>
      <c r="C2171" t="s">
        <v>133</v>
      </c>
      <c r="D2171" t="s">
        <v>2207</v>
      </c>
      <c r="E2171" t="s">
        <v>104</v>
      </c>
      <c r="F2171">
        <v>40700</v>
      </c>
      <c r="G2171" t="s">
        <v>911</v>
      </c>
      <c r="I2171" t="s">
        <v>118</v>
      </c>
      <c r="J2171">
        <v>2026</v>
      </c>
      <c r="K2171">
        <v>7</v>
      </c>
      <c r="L2171" t="s">
        <v>94</v>
      </c>
      <c r="M2171">
        <v>162.24</v>
      </c>
      <c r="N2171">
        <v>1</v>
      </c>
      <c r="O2171">
        <v>162.24</v>
      </c>
      <c r="P2171" t="s">
        <v>2205</v>
      </c>
      <c r="Q2171">
        <v>0</v>
      </c>
    </row>
    <row r="2172" spans="1:17" x14ac:dyDescent="0.25">
      <c r="A2172" t="s">
        <v>1005</v>
      </c>
      <c r="B2172" t="s">
        <v>2260</v>
      </c>
      <c r="C2172" t="s">
        <v>133</v>
      </c>
      <c r="D2172" t="s">
        <v>2207</v>
      </c>
      <c r="E2172" t="s">
        <v>104</v>
      </c>
      <c r="F2172">
        <v>40700</v>
      </c>
      <c r="G2172" t="s">
        <v>911</v>
      </c>
      <c r="I2172" t="s">
        <v>120</v>
      </c>
      <c r="J2172">
        <v>2026</v>
      </c>
      <c r="K2172">
        <v>7</v>
      </c>
      <c r="L2172" t="s">
        <v>94</v>
      </c>
      <c r="M2172">
        <v>135.19999999999999</v>
      </c>
      <c r="N2172">
        <v>1</v>
      </c>
      <c r="O2172">
        <v>135.19999999999999</v>
      </c>
      <c r="P2172" t="s">
        <v>2205</v>
      </c>
      <c r="Q2172">
        <v>0</v>
      </c>
    </row>
    <row r="2173" spans="1:17" x14ac:dyDescent="0.25">
      <c r="A2173" t="s">
        <v>1005</v>
      </c>
      <c r="B2173" t="s">
        <v>2260</v>
      </c>
      <c r="C2173" t="s">
        <v>133</v>
      </c>
      <c r="D2173" t="s">
        <v>2207</v>
      </c>
      <c r="E2173" t="s">
        <v>105</v>
      </c>
      <c r="F2173">
        <v>40700</v>
      </c>
      <c r="G2173" t="s">
        <v>911</v>
      </c>
      <c r="I2173" t="s">
        <v>111</v>
      </c>
      <c r="J2173">
        <v>2026</v>
      </c>
      <c r="K2173">
        <v>7</v>
      </c>
      <c r="L2173" t="s">
        <v>94</v>
      </c>
      <c r="M2173">
        <v>95.63</v>
      </c>
      <c r="N2173">
        <v>1</v>
      </c>
      <c r="O2173">
        <v>95.63</v>
      </c>
      <c r="P2173" t="s">
        <v>2205</v>
      </c>
      <c r="Q2173">
        <v>0</v>
      </c>
    </row>
    <row r="2174" spans="1:17" x14ac:dyDescent="0.25">
      <c r="A2174" t="s">
        <v>1005</v>
      </c>
      <c r="B2174" t="s">
        <v>692</v>
      </c>
      <c r="C2174" t="s">
        <v>133</v>
      </c>
      <c r="D2174" t="s">
        <v>2207</v>
      </c>
      <c r="E2174" t="s">
        <v>104</v>
      </c>
      <c r="F2174">
        <v>40700</v>
      </c>
      <c r="G2174" t="s">
        <v>911</v>
      </c>
      <c r="I2174" t="s">
        <v>118</v>
      </c>
      <c r="J2174">
        <v>2026</v>
      </c>
      <c r="K2174">
        <v>7</v>
      </c>
      <c r="L2174" t="s">
        <v>94</v>
      </c>
      <c r="M2174">
        <v>162.24</v>
      </c>
      <c r="N2174">
        <v>1</v>
      </c>
      <c r="O2174">
        <v>162.24</v>
      </c>
      <c r="P2174" t="s">
        <v>2205</v>
      </c>
      <c r="Q2174">
        <v>0</v>
      </c>
    </row>
    <row r="2175" spans="1:17" x14ac:dyDescent="0.25">
      <c r="A2175" t="s">
        <v>1005</v>
      </c>
      <c r="B2175" t="s">
        <v>692</v>
      </c>
      <c r="C2175" t="s">
        <v>133</v>
      </c>
      <c r="D2175" t="s">
        <v>2207</v>
      </c>
      <c r="E2175" t="s">
        <v>104</v>
      </c>
      <c r="F2175">
        <v>40700</v>
      </c>
      <c r="G2175" t="s">
        <v>911</v>
      </c>
      <c r="I2175" t="s">
        <v>120</v>
      </c>
      <c r="J2175">
        <v>2026</v>
      </c>
      <c r="K2175">
        <v>7</v>
      </c>
      <c r="L2175" t="s">
        <v>94</v>
      </c>
      <c r="M2175">
        <v>135.19999999999999</v>
      </c>
      <c r="N2175">
        <v>1</v>
      </c>
      <c r="O2175">
        <v>135.19999999999999</v>
      </c>
      <c r="P2175" t="s">
        <v>2205</v>
      </c>
      <c r="Q2175">
        <v>0</v>
      </c>
    </row>
    <row r="2176" spans="1:17" x14ac:dyDescent="0.25">
      <c r="A2176" t="s">
        <v>1005</v>
      </c>
      <c r="B2176" t="s">
        <v>692</v>
      </c>
      <c r="C2176" t="s">
        <v>133</v>
      </c>
      <c r="D2176" t="s">
        <v>2207</v>
      </c>
      <c r="E2176" t="s">
        <v>105</v>
      </c>
      <c r="F2176">
        <v>40700</v>
      </c>
      <c r="G2176" t="s">
        <v>911</v>
      </c>
      <c r="I2176" t="s">
        <v>111</v>
      </c>
      <c r="J2176">
        <v>2026</v>
      </c>
      <c r="K2176">
        <v>7</v>
      </c>
      <c r="L2176" t="s">
        <v>94</v>
      </c>
      <c r="M2176">
        <v>95.63</v>
      </c>
      <c r="N2176">
        <v>1</v>
      </c>
      <c r="O2176">
        <v>95.63</v>
      </c>
      <c r="P2176" t="s">
        <v>2205</v>
      </c>
      <c r="Q2176">
        <v>0</v>
      </c>
    </row>
    <row r="2177" spans="1:17" x14ac:dyDescent="0.25">
      <c r="A2177" t="s">
        <v>1005</v>
      </c>
      <c r="B2177" t="s">
        <v>177</v>
      </c>
      <c r="C2177" t="s">
        <v>133</v>
      </c>
      <c r="D2177" t="s">
        <v>2207</v>
      </c>
      <c r="E2177" t="s">
        <v>104</v>
      </c>
      <c r="F2177">
        <v>40700</v>
      </c>
      <c r="G2177" t="s">
        <v>911</v>
      </c>
      <c r="I2177" t="s">
        <v>118</v>
      </c>
      <c r="J2177">
        <v>2026</v>
      </c>
      <c r="K2177">
        <v>7</v>
      </c>
      <c r="L2177" t="s">
        <v>94</v>
      </c>
      <c r="M2177">
        <v>108.16</v>
      </c>
      <c r="N2177">
        <v>1</v>
      </c>
      <c r="O2177">
        <v>108.16</v>
      </c>
      <c r="P2177" t="s">
        <v>2205</v>
      </c>
      <c r="Q2177">
        <v>0</v>
      </c>
    </row>
    <row r="2178" spans="1:17" x14ac:dyDescent="0.25">
      <c r="A2178" t="s">
        <v>1005</v>
      </c>
      <c r="B2178" t="s">
        <v>177</v>
      </c>
      <c r="C2178" t="s">
        <v>133</v>
      </c>
      <c r="D2178" t="s">
        <v>2207</v>
      </c>
      <c r="E2178" t="s">
        <v>105</v>
      </c>
      <c r="F2178">
        <v>40700</v>
      </c>
      <c r="G2178" t="s">
        <v>911</v>
      </c>
      <c r="I2178" t="s">
        <v>111</v>
      </c>
      <c r="J2178">
        <v>2026</v>
      </c>
      <c r="K2178">
        <v>7</v>
      </c>
      <c r="L2178" t="s">
        <v>94</v>
      </c>
      <c r="M2178">
        <v>95.63</v>
      </c>
      <c r="N2178">
        <v>1</v>
      </c>
      <c r="O2178">
        <v>95.63</v>
      </c>
      <c r="P2178" t="s">
        <v>2205</v>
      </c>
      <c r="Q2178">
        <v>0</v>
      </c>
    </row>
    <row r="2179" spans="1:17" x14ac:dyDescent="0.25">
      <c r="A2179" t="s">
        <v>1005</v>
      </c>
      <c r="B2179" t="s">
        <v>693</v>
      </c>
      <c r="C2179" t="s">
        <v>133</v>
      </c>
      <c r="D2179" t="s">
        <v>2207</v>
      </c>
      <c r="E2179" t="s">
        <v>104</v>
      </c>
      <c r="F2179">
        <v>40700</v>
      </c>
      <c r="G2179" t="s">
        <v>911</v>
      </c>
      <c r="I2179" t="s">
        <v>118</v>
      </c>
      <c r="J2179">
        <v>2026</v>
      </c>
      <c r="K2179">
        <v>7</v>
      </c>
      <c r="L2179" t="s">
        <v>94</v>
      </c>
      <c r="M2179">
        <v>270.39999999999998</v>
      </c>
      <c r="N2179">
        <v>1</v>
      </c>
      <c r="O2179">
        <v>270.39999999999998</v>
      </c>
      <c r="P2179" t="s">
        <v>2205</v>
      </c>
      <c r="Q2179">
        <v>0</v>
      </c>
    </row>
    <row r="2180" spans="1:17" x14ac:dyDescent="0.25">
      <c r="A2180" t="s">
        <v>1005</v>
      </c>
      <c r="B2180" t="s">
        <v>693</v>
      </c>
      <c r="C2180" t="s">
        <v>133</v>
      </c>
      <c r="D2180" t="s">
        <v>2207</v>
      </c>
      <c r="E2180" t="s">
        <v>104</v>
      </c>
      <c r="F2180">
        <v>40700</v>
      </c>
      <c r="G2180" t="s">
        <v>911</v>
      </c>
      <c r="I2180" t="s">
        <v>120</v>
      </c>
      <c r="J2180">
        <v>2026</v>
      </c>
      <c r="K2180">
        <v>7</v>
      </c>
      <c r="L2180" t="s">
        <v>94</v>
      </c>
      <c r="M2180">
        <v>405.6</v>
      </c>
      <c r="N2180">
        <v>1</v>
      </c>
      <c r="O2180">
        <v>405.6</v>
      </c>
      <c r="P2180" t="s">
        <v>2205</v>
      </c>
      <c r="Q2180">
        <v>0</v>
      </c>
    </row>
    <row r="2181" spans="1:17" x14ac:dyDescent="0.25">
      <c r="A2181" t="s">
        <v>1005</v>
      </c>
      <c r="B2181" t="s">
        <v>693</v>
      </c>
      <c r="C2181" t="s">
        <v>133</v>
      </c>
      <c r="D2181" t="s">
        <v>2207</v>
      </c>
      <c r="E2181" t="s">
        <v>105</v>
      </c>
      <c r="F2181">
        <v>40700</v>
      </c>
      <c r="G2181" t="s">
        <v>911</v>
      </c>
      <c r="I2181" t="s">
        <v>111</v>
      </c>
      <c r="J2181">
        <v>2026</v>
      </c>
      <c r="K2181">
        <v>7</v>
      </c>
      <c r="L2181" t="s">
        <v>94</v>
      </c>
      <c r="M2181">
        <v>95.63</v>
      </c>
      <c r="N2181">
        <v>1</v>
      </c>
      <c r="O2181">
        <v>95.63</v>
      </c>
      <c r="P2181" t="s">
        <v>2205</v>
      </c>
      <c r="Q2181">
        <v>0</v>
      </c>
    </row>
    <row r="2182" spans="1:17" x14ac:dyDescent="0.25">
      <c r="A2182" t="s">
        <v>1005</v>
      </c>
      <c r="B2182" t="s">
        <v>2261</v>
      </c>
      <c r="C2182" t="s">
        <v>133</v>
      </c>
      <c r="D2182" t="s">
        <v>2207</v>
      </c>
      <c r="E2182" t="s">
        <v>104</v>
      </c>
      <c r="F2182">
        <v>40700</v>
      </c>
      <c r="G2182" t="s">
        <v>911</v>
      </c>
      <c r="I2182" t="s">
        <v>118</v>
      </c>
      <c r="J2182">
        <v>2026</v>
      </c>
      <c r="K2182">
        <v>7</v>
      </c>
      <c r="L2182" t="s">
        <v>94</v>
      </c>
      <c r="M2182">
        <v>216.32</v>
      </c>
      <c r="N2182">
        <v>1</v>
      </c>
      <c r="O2182">
        <v>216.32</v>
      </c>
      <c r="P2182" t="s">
        <v>2205</v>
      </c>
      <c r="Q2182">
        <v>0</v>
      </c>
    </row>
    <row r="2183" spans="1:17" x14ac:dyDescent="0.25">
      <c r="A2183" t="s">
        <v>1005</v>
      </c>
      <c r="B2183" t="s">
        <v>2261</v>
      </c>
      <c r="C2183" t="s">
        <v>133</v>
      </c>
      <c r="D2183" t="s">
        <v>2207</v>
      </c>
      <c r="E2183" t="s">
        <v>104</v>
      </c>
      <c r="F2183">
        <v>40700</v>
      </c>
      <c r="G2183" t="s">
        <v>911</v>
      </c>
      <c r="I2183" t="s">
        <v>120</v>
      </c>
      <c r="J2183">
        <v>2026</v>
      </c>
      <c r="K2183">
        <v>7</v>
      </c>
      <c r="L2183" t="s">
        <v>94</v>
      </c>
      <c r="M2183">
        <v>270.39999999999998</v>
      </c>
      <c r="N2183">
        <v>1</v>
      </c>
      <c r="O2183">
        <v>270.39999999999998</v>
      </c>
      <c r="P2183" t="s">
        <v>2205</v>
      </c>
      <c r="Q2183">
        <v>0</v>
      </c>
    </row>
    <row r="2184" spans="1:17" x14ac:dyDescent="0.25">
      <c r="A2184" t="s">
        <v>1005</v>
      </c>
      <c r="B2184" t="s">
        <v>2261</v>
      </c>
      <c r="C2184" t="s">
        <v>133</v>
      </c>
      <c r="D2184" t="s">
        <v>2207</v>
      </c>
      <c r="E2184" t="s">
        <v>105</v>
      </c>
      <c r="F2184">
        <v>40700</v>
      </c>
      <c r="G2184" t="s">
        <v>911</v>
      </c>
      <c r="I2184" t="s">
        <v>111</v>
      </c>
      <c r="J2184">
        <v>2026</v>
      </c>
      <c r="K2184">
        <v>7</v>
      </c>
      <c r="L2184" t="s">
        <v>94</v>
      </c>
      <c r="M2184">
        <v>191.26</v>
      </c>
      <c r="N2184">
        <v>1</v>
      </c>
      <c r="O2184">
        <v>191.26</v>
      </c>
      <c r="P2184" t="s">
        <v>2205</v>
      </c>
      <c r="Q2184">
        <v>0</v>
      </c>
    </row>
    <row r="2185" spans="1:17" x14ac:dyDescent="0.25">
      <c r="A2185" t="s">
        <v>1005</v>
      </c>
      <c r="B2185" t="s">
        <v>2262</v>
      </c>
      <c r="C2185" t="s">
        <v>133</v>
      </c>
      <c r="D2185" t="s">
        <v>2207</v>
      </c>
      <c r="E2185" t="s">
        <v>102</v>
      </c>
      <c r="F2185">
        <v>40700</v>
      </c>
      <c r="G2185" t="s">
        <v>911</v>
      </c>
      <c r="I2185" t="s">
        <v>125</v>
      </c>
      <c r="J2185">
        <v>2026</v>
      </c>
      <c r="K2185">
        <v>7</v>
      </c>
      <c r="L2185" t="s">
        <v>94</v>
      </c>
      <c r="M2185">
        <v>72.59</v>
      </c>
      <c r="N2185">
        <v>1</v>
      </c>
      <c r="O2185">
        <v>72.59</v>
      </c>
      <c r="P2185" t="s">
        <v>2205</v>
      </c>
      <c r="Q2185">
        <v>1</v>
      </c>
    </row>
    <row r="2186" spans="1:17" x14ac:dyDescent="0.25">
      <c r="A2186" t="s">
        <v>1005</v>
      </c>
      <c r="B2186" t="s">
        <v>2262</v>
      </c>
      <c r="C2186" t="s">
        <v>133</v>
      </c>
      <c r="D2186" t="s">
        <v>2207</v>
      </c>
      <c r="E2186" t="s">
        <v>105</v>
      </c>
      <c r="F2186">
        <v>40700</v>
      </c>
      <c r="G2186" t="s">
        <v>911</v>
      </c>
      <c r="I2186" t="s">
        <v>111</v>
      </c>
      <c r="J2186">
        <v>2026</v>
      </c>
      <c r="K2186">
        <v>7</v>
      </c>
      <c r="L2186" t="s">
        <v>94</v>
      </c>
      <c r="M2186">
        <v>95.63</v>
      </c>
      <c r="N2186">
        <v>1</v>
      </c>
      <c r="O2186">
        <v>95.63</v>
      </c>
      <c r="P2186" t="s">
        <v>2205</v>
      </c>
      <c r="Q2186">
        <v>0</v>
      </c>
    </row>
    <row r="2187" spans="1:17" x14ac:dyDescent="0.25">
      <c r="A2187" t="s">
        <v>1005</v>
      </c>
      <c r="B2187" t="s">
        <v>179</v>
      </c>
      <c r="C2187" t="s">
        <v>133</v>
      </c>
      <c r="D2187" t="s">
        <v>2207</v>
      </c>
      <c r="E2187" t="s">
        <v>102</v>
      </c>
      <c r="F2187">
        <v>40700</v>
      </c>
      <c r="G2187" t="s">
        <v>911</v>
      </c>
      <c r="I2187" t="s">
        <v>125</v>
      </c>
      <c r="J2187">
        <v>2026</v>
      </c>
      <c r="K2187">
        <v>7</v>
      </c>
      <c r="L2187" t="s">
        <v>94</v>
      </c>
      <c r="M2187">
        <v>145.18</v>
      </c>
      <c r="N2187">
        <v>1</v>
      </c>
      <c r="O2187">
        <v>145.18</v>
      </c>
      <c r="P2187" t="s">
        <v>2205</v>
      </c>
      <c r="Q2187">
        <v>1</v>
      </c>
    </row>
    <row r="2188" spans="1:17" x14ac:dyDescent="0.25">
      <c r="A2188" t="s">
        <v>1005</v>
      </c>
      <c r="B2188" t="s">
        <v>179</v>
      </c>
      <c r="C2188" t="s">
        <v>133</v>
      </c>
      <c r="D2188" t="s">
        <v>2207</v>
      </c>
      <c r="E2188" t="s">
        <v>105</v>
      </c>
      <c r="F2188">
        <v>40700</v>
      </c>
      <c r="G2188" t="s">
        <v>911</v>
      </c>
      <c r="I2188" t="s">
        <v>111</v>
      </c>
      <c r="J2188">
        <v>2026</v>
      </c>
      <c r="K2188">
        <v>7</v>
      </c>
      <c r="L2188" t="s">
        <v>94</v>
      </c>
      <c r="M2188">
        <v>95.63</v>
      </c>
      <c r="N2188">
        <v>1</v>
      </c>
      <c r="O2188">
        <v>95.63</v>
      </c>
      <c r="P2188" t="s">
        <v>2205</v>
      </c>
      <c r="Q2188">
        <v>0</v>
      </c>
    </row>
    <row r="2189" spans="1:17" x14ac:dyDescent="0.25">
      <c r="A2189" t="s">
        <v>1005</v>
      </c>
      <c r="B2189" t="s">
        <v>2263</v>
      </c>
      <c r="C2189" t="s">
        <v>133</v>
      </c>
      <c r="D2189" t="s">
        <v>2207</v>
      </c>
      <c r="E2189" t="s">
        <v>102</v>
      </c>
      <c r="F2189">
        <v>40700</v>
      </c>
      <c r="G2189" t="s">
        <v>911</v>
      </c>
      <c r="I2189" t="s">
        <v>125</v>
      </c>
      <c r="J2189">
        <v>2026</v>
      </c>
      <c r="K2189">
        <v>7</v>
      </c>
      <c r="L2189" t="s">
        <v>94</v>
      </c>
      <c r="M2189">
        <v>72.59</v>
      </c>
      <c r="N2189">
        <v>1</v>
      </c>
      <c r="O2189">
        <v>72.59</v>
      </c>
      <c r="P2189" t="s">
        <v>2205</v>
      </c>
      <c r="Q2189">
        <v>1</v>
      </c>
    </row>
    <row r="2190" spans="1:17" x14ac:dyDescent="0.25">
      <c r="A2190" t="s">
        <v>1005</v>
      </c>
      <c r="B2190" t="s">
        <v>2263</v>
      </c>
      <c r="C2190" t="s">
        <v>133</v>
      </c>
      <c r="D2190" t="s">
        <v>2207</v>
      </c>
      <c r="E2190" t="s">
        <v>104</v>
      </c>
      <c r="F2190">
        <v>40700</v>
      </c>
      <c r="G2190" t="s">
        <v>911</v>
      </c>
      <c r="I2190" t="s">
        <v>118</v>
      </c>
      <c r="J2190">
        <v>2026</v>
      </c>
      <c r="K2190">
        <v>7</v>
      </c>
      <c r="L2190" t="s">
        <v>94</v>
      </c>
      <c r="M2190">
        <v>324.48</v>
      </c>
      <c r="N2190">
        <v>1</v>
      </c>
      <c r="O2190">
        <v>324.48</v>
      </c>
      <c r="P2190" t="s">
        <v>2205</v>
      </c>
      <c r="Q2190">
        <v>0</v>
      </c>
    </row>
    <row r="2191" spans="1:17" x14ac:dyDescent="0.25">
      <c r="A2191" t="s">
        <v>1005</v>
      </c>
      <c r="B2191" t="s">
        <v>2263</v>
      </c>
      <c r="C2191" t="s">
        <v>133</v>
      </c>
      <c r="D2191" t="s">
        <v>2207</v>
      </c>
      <c r="E2191" t="s">
        <v>104</v>
      </c>
      <c r="F2191">
        <v>40700</v>
      </c>
      <c r="G2191" t="s">
        <v>911</v>
      </c>
      <c r="I2191" t="s">
        <v>120</v>
      </c>
      <c r="J2191">
        <v>2026</v>
      </c>
      <c r="K2191">
        <v>7</v>
      </c>
      <c r="L2191" t="s">
        <v>94</v>
      </c>
      <c r="M2191">
        <v>270.39999999999998</v>
      </c>
      <c r="N2191">
        <v>1</v>
      </c>
      <c r="O2191">
        <v>270.39999999999998</v>
      </c>
      <c r="P2191" t="s">
        <v>2205</v>
      </c>
      <c r="Q2191">
        <v>0</v>
      </c>
    </row>
    <row r="2192" spans="1:17" x14ac:dyDescent="0.25">
      <c r="A2192" t="s">
        <v>1005</v>
      </c>
      <c r="B2192" t="s">
        <v>2263</v>
      </c>
      <c r="C2192" t="s">
        <v>133</v>
      </c>
      <c r="D2192" t="s">
        <v>2207</v>
      </c>
      <c r="E2192" t="s">
        <v>105</v>
      </c>
      <c r="F2192">
        <v>40700</v>
      </c>
      <c r="G2192" t="s">
        <v>911</v>
      </c>
      <c r="I2192" t="s">
        <v>111</v>
      </c>
      <c r="J2192">
        <v>2026</v>
      </c>
      <c r="K2192">
        <v>7</v>
      </c>
      <c r="L2192" t="s">
        <v>94</v>
      </c>
      <c r="M2192">
        <v>95.63</v>
      </c>
      <c r="N2192">
        <v>1</v>
      </c>
      <c r="O2192">
        <v>95.63</v>
      </c>
      <c r="P2192" t="s">
        <v>2205</v>
      </c>
      <c r="Q2192">
        <v>0</v>
      </c>
    </row>
    <row r="2193" spans="1:17" x14ac:dyDescent="0.25">
      <c r="A2193" t="s">
        <v>1005</v>
      </c>
      <c r="B2193" t="s">
        <v>2264</v>
      </c>
      <c r="C2193" t="s">
        <v>133</v>
      </c>
      <c r="D2193" t="s">
        <v>2207</v>
      </c>
      <c r="E2193" t="s">
        <v>105</v>
      </c>
      <c r="F2193">
        <v>40700</v>
      </c>
      <c r="G2193" t="s">
        <v>911</v>
      </c>
      <c r="I2193" t="s">
        <v>111</v>
      </c>
      <c r="J2193">
        <v>2026</v>
      </c>
      <c r="K2193">
        <v>7</v>
      </c>
      <c r="L2193" t="s">
        <v>94</v>
      </c>
      <c r="M2193">
        <v>95.63</v>
      </c>
      <c r="N2193">
        <v>1</v>
      </c>
      <c r="O2193">
        <v>95.63</v>
      </c>
      <c r="P2193" t="s">
        <v>2205</v>
      </c>
      <c r="Q2193">
        <v>0</v>
      </c>
    </row>
    <row r="2194" spans="1:17" x14ac:dyDescent="0.25">
      <c r="A2194" t="s">
        <v>1005</v>
      </c>
      <c r="B2194" t="s">
        <v>887</v>
      </c>
      <c r="C2194" t="s">
        <v>133</v>
      </c>
      <c r="D2194" t="s">
        <v>2207</v>
      </c>
      <c r="E2194" t="s">
        <v>104</v>
      </c>
      <c r="F2194">
        <v>40700</v>
      </c>
      <c r="G2194" t="s">
        <v>911</v>
      </c>
      <c r="I2194" t="s">
        <v>245</v>
      </c>
      <c r="J2194">
        <v>2026</v>
      </c>
      <c r="K2194">
        <v>7</v>
      </c>
      <c r="L2194" t="s">
        <v>94</v>
      </c>
      <c r="M2194">
        <v>969.85</v>
      </c>
      <c r="N2194">
        <v>1</v>
      </c>
      <c r="O2194">
        <v>969.85</v>
      </c>
      <c r="P2194" t="s">
        <v>2205</v>
      </c>
      <c r="Q2194">
        <v>1</v>
      </c>
    </row>
    <row r="2195" spans="1:17" x14ac:dyDescent="0.25">
      <c r="A2195" t="s">
        <v>1005</v>
      </c>
      <c r="B2195" t="s">
        <v>887</v>
      </c>
      <c r="C2195" t="s">
        <v>133</v>
      </c>
      <c r="D2195" t="s">
        <v>2207</v>
      </c>
      <c r="E2195" t="s">
        <v>104</v>
      </c>
      <c r="F2195">
        <v>40700</v>
      </c>
      <c r="G2195" t="s">
        <v>911</v>
      </c>
      <c r="I2195" t="s">
        <v>246</v>
      </c>
      <c r="J2195">
        <v>2026</v>
      </c>
      <c r="K2195">
        <v>7</v>
      </c>
      <c r="L2195" t="s">
        <v>94</v>
      </c>
      <c r="M2195">
        <v>675.99</v>
      </c>
      <c r="N2195">
        <v>1</v>
      </c>
      <c r="O2195">
        <v>675.99</v>
      </c>
      <c r="P2195" t="s">
        <v>2205</v>
      </c>
      <c r="Q2195">
        <v>0</v>
      </c>
    </row>
    <row r="2196" spans="1:17" x14ac:dyDescent="0.25">
      <c r="A2196" t="s">
        <v>1005</v>
      </c>
      <c r="B2196" t="s">
        <v>887</v>
      </c>
      <c r="C2196" t="s">
        <v>133</v>
      </c>
      <c r="D2196" t="s">
        <v>2207</v>
      </c>
      <c r="E2196" t="s">
        <v>104</v>
      </c>
      <c r="F2196">
        <v>40700</v>
      </c>
      <c r="G2196" t="s">
        <v>911</v>
      </c>
      <c r="I2196" t="s">
        <v>118</v>
      </c>
      <c r="J2196">
        <v>2026</v>
      </c>
      <c r="K2196">
        <v>7</v>
      </c>
      <c r="L2196" t="s">
        <v>94</v>
      </c>
      <c r="M2196">
        <v>216.32</v>
      </c>
      <c r="N2196">
        <v>1</v>
      </c>
      <c r="O2196">
        <v>216.32</v>
      </c>
      <c r="P2196" t="s">
        <v>2205</v>
      </c>
      <c r="Q2196">
        <v>0</v>
      </c>
    </row>
    <row r="2197" spans="1:17" x14ac:dyDescent="0.25">
      <c r="A2197" t="s">
        <v>1005</v>
      </c>
      <c r="B2197" t="s">
        <v>180</v>
      </c>
      <c r="C2197" t="s">
        <v>133</v>
      </c>
      <c r="D2197" t="s">
        <v>2207</v>
      </c>
      <c r="E2197" t="s">
        <v>102</v>
      </c>
      <c r="F2197">
        <v>40700</v>
      </c>
      <c r="G2197" t="s">
        <v>911</v>
      </c>
      <c r="I2197" t="s">
        <v>125</v>
      </c>
      <c r="J2197">
        <v>2026</v>
      </c>
      <c r="K2197">
        <v>7</v>
      </c>
      <c r="L2197" t="s">
        <v>94</v>
      </c>
      <c r="M2197">
        <v>72.59</v>
      </c>
      <c r="N2197">
        <v>1</v>
      </c>
      <c r="O2197">
        <v>72.59</v>
      </c>
      <c r="P2197" t="s">
        <v>2205</v>
      </c>
      <c r="Q2197">
        <v>1</v>
      </c>
    </row>
    <row r="2198" spans="1:17" x14ac:dyDescent="0.25">
      <c r="A2198" t="s">
        <v>1005</v>
      </c>
      <c r="B2198" t="s">
        <v>180</v>
      </c>
      <c r="C2198" t="s">
        <v>133</v>
      </c>
      <c r="D2198" t="s">
        <v>2207</v>
      </c>
      <c r="E2198" t="s">
        <v>104</v>
      </c>
      <c r="F2198">
        <v>40700</v>
      </c>
      <c r="G2198" t="s">
        <v>911</v>
      </c>
      <c r="I2198" t="s">
        <v>118</v>
      </c>
      <c r="J2198">
        <v>2026</v>
      </c>
      <c r="K2198">
        <v>7</v>
      </c>
      <c r="L2198" t="s">
        <v>94</v>
      </c>
      <c r="M2198">
        <v>108.16</v>
      </c>
      <c r="N2198">
        <v>1</v>
      </c>
      <c r="O2198">
        <v>108.16</v>
      </c>
      <c r="P2198" t="s">
        <v>2205</v>
      </c>
      <c r="Q2198">
        <v>0</v>
      </c>
    </row>
    <row r="2199" spans="1:17" x14ac:dyDescent="0.25">
      <c r="A2199" t="s">
        <v>1005</v>
      </c>
      <c r="B2199" t="s">
        <v>180</v>
      </c>
      <c r="C2199" t="s">
        <v>133</v>
      </c>
      <c r="D2199" t="s">
        <v>2207</v>
      </c>
      <c r="E2199" t="s">
        <v>105</v>
      </c>
      <c r="F2199">
        <v>40700</v>
      </c>
      <c r="G2199" t="s">
        <v>911</v>
      </c>
      <c r="I2199" t="s">
        <v>111</v>
      </c>
      <c r="J2199">
        <v>2026</v>
      </c>
      <c r="K2199">
        <v>7</v>
      </c>
      <c r="L2199" t="s">
        <v>94</v>
      </c>
      <c r="M2199">
        <v>95.63</v>
      </c>
      <c r="N2199">
        <v>1</v>
      </c>
      <c r="O2199">
        <v>95.63</v>
      </c>
      <c r="P2199" t="s">
        <v>2205</v>
      </c>
      <c r="Q2199">
        <v>0</v>
      </c>
    </row>
    <row r="2200" spans="1:17" x14ac:dyDescent="0.25">
      <c r="A2200" t="s">
        <v>1005</v>
      </c>
      <c r="B2200" t="s">
        <v>181</v>
      </c>
      <c r="C2200" t="s">
        <v>133</v>
      </c>
      <c r="D2200" t="s">
        <v>2207</v>
      </c>
      <c r="E2200" t="s">
        <v>102</v>
      </c>
      <c r="F2200">
        <v>40700</v>
      </c>
      <c r="G2200" t="s">
        <v>911</v>
      </c>
      <c r="I2200" t="s">
        <v>125</v>
      </c>
      <c r="J2200">
        <v>2026</v>
      </c>
      <c r="K2200">
        <v>7</v>
      </c>
      <c r="L2200" t="s">
        <v>94</v>
      </c>
      <c r="M2200">
        <v>415.63</v>
      </c>
      <c r="N2200">
        <v>1</v>
      </c>
      <c r="O2200">
        <v>415.63</v>
      </c>
      <c r="P2200" t="s">
        <v>2205</v>
      </c>
      <c r="Q2200">
        <v>1</v>
      </c>
    </row>
    <row r="2201" spans="1:17" x14ac:dyDescent="0.25">
      <c r="A2201" t="s">
        <v>1005</v>
      </c>
      <c r="B2201" t="s">
        <v>181</v>
      </c>
      <c r="C2201" t="s">
        <v>133</v>
      </c>
      <c r="D2201" t="s">
        <v>2207</v>
      </c>
      <c r="E2201" t="s">
        <v>104</v>
      </c>
      <c r="F2201">
        <v>40700</v>
      </c>
      <c r="G2201" t="s">
        <v>911</v>
      </c>
      <c r="I2201" t="s">
        <v>118</v>
      </c>
      <c r="J2201">
        <v>2026</v>
      </c>
      <c r="K2201">
        <v>7</v>
      </c>
      <c r="L2201" t="s">
        <v>94</v>
      </c>
      <c r="M2201">
        <v>108.16</v>
      </c>
      <c r="N2201">
        <v>1</v>
      </c>
      <c r="O2201">
        <v>108.16</v>
      </c>
      <c r="P2201" t="s">
        <v>2205</v>
      </c>
      <c r="Q2201">
        <v>0</v>
      </c>
    </row>
    <row r="2202" spans="1:17" x14ac:dyDescent="0.25">
      <c r="A2202" t="s">
        <v>1005</v>
      </c>
      <c r="B2202" t="s">
        <v>181</v>
      </c>
      <c r="C2202" t="s">
        <v>133</v>
      </c>
      <c r="D2202" t="s">
        <v>2207</v>
      </c>
      <c r="E2202" t="s">
        <v>104</v>
      </c>
      <c r="F2202">
        <v>40700</v>
      </c>
      <c r="G2202" t="s">
        <v>911</v>
      </c>
      <c r="I2202" t="s">
        <v>120</v>
      </c>
      <c r="J2202">
        <v>2026</v>
      </c>
      <c r="K2202">
        <v>7</v>
      </c>
      <c r="L2202" t="s">
        <v>94</v>
      </c>
      <c r="M2202">
        <v>270.39999999999998</v>
      </c>
      <c r="N2202">
        <v>1</v>
      </c>
      <c r="O2202">
        <v>270.39999999999998</v>
      </c>
      <c r="P2202" t="s">
        <v>2205</v>
      </c>
      <c r="Q2202">
        <v>0</v>
      </c>
    </row>
    <row r="2203" spans="1:17" x14ac:dyDescent="0.25">
      <c r="A2203" t="s">
        <v>1005</v>
      </c>
      <c r="B2203" t="s">
        <v>181</v>
      </c>
      <c r="C2203" t="s">
        <v>133</v>
      </c>
      <c r="D2203" t="s">
        <v>2207</v>
      </c>
      <c r="E2203" t="s">
        <v>105</v>
      </c>
      <c r="F2203">
        <v>40700</v>
      </c>
      <c r="G2203" t="s">
        <v>911</v>
      </c>
      <c r="I2203" t="s">
        <v>111</v>
      </c>
      <c r="J2203">
        <v>2026</v>
      </c>
      <c r="K2203">
        <v>7</v>
      </c>
      <c r="L2203" t="s">
        <v>94</v>
      </c>
      <c r="M2203">
        <v>95.63</v>
      </c>
      <c r="N2203">
        <v>1</v>
      </c>
      <c r="O2203">
        <v>95.63</v>
      </c>
      <c r="P2203" t="s">
        <v>2205</v>
      </c>
      <c r="Q2203">
        <v>0</v>
      </c>
    </row>
    <row r="2204" spans="1:17" x14ac:dyDescent="0.25">
      <c r="A2204" t="s">
        <v>1005</v>
      </c>
      <c r="B2204" t="s">
        <v>182</v>
      </c>
      <c r="C2204" t="s">
        <v>133</v>
      </c>
      <c r="D2204" t="s">
        <v>2207</v>
      </c>
      <c r="E2204" t="s">
        <v>102</v>
      </c>
      <c r="F2204">
        <v>40700</v>
      </c>
      <c r="G2204" t="s">
        <v>911</v>
      </c>
      <c r="I2204" t="s">
        <v>125</v>
      </c>
      <c r="J2204">
        <v>2026</v>
      </c>
      <c r="K2204">
        <v>7</v>
      </c>
      <c r="L2204" t="s">
        <v>94</v>
      </c>
      <c r="M2204">
        <v>72.59</v>
      </c>
      <c r="N2204">
        <v>1</v>
      </c>
      <c r="O2204">
        <v>72.59</v>
      </c>
      <c r="P2204" t="s">
        <v>2205</v>
      </c>
      <c r="Q2204">
        <v>1</v>
      </c>
    </row>
    <row r="2205" spans="1:17" x14ac:dyDescent="0.25">
      <c r="A2205" t="s">
        <v>1005</v>
      </c>
      <c r="B2205" t="s">
        <v>182</v>
      </c>
      <c r="C2205" t="s">
        <v>133</v>
      </c>
      <c r="D2205" t="s">
        <v>2207</v>
      </c>
      <c r="E2205" t="s">
        <v>104</v>
      </c>
      <c r="F2205">
        <v>40700</v>
      </c>
      <c r="G2205" t="s">
        <v>911</v>
      </c>
      <c r="I2205" t="s">
        <v>118</v>
      </c>
      <c r="J2205">
        <v>2026</v>
      </c>
      <c r="K2205">
        <v>7</v>
      </c>
      <c r="L2205" t="s">
        <v>94</v>
      </c>
      <c r="M2205">
        <v>162.24</v>
      </c>
      <c r="N2205">
        <v>1</v>
      </c>
      <c r="O2205">
        <v>162.24</v>
      </c>
      <c r="P2205" t="s">
        <v>2205</v>
      </c>
      <c r="Q2205">
        <v>0</v>
      </c>
    </row>
    <row r="2206" spans="1:17" x14ac:dyDescent="0.25">
      <c r="A2206" t="s">
        <v>1005</v>
      </c>
      <c r="B2206" t="s">
        <v>182</v>
      </c>
      <c r="C2206" t="s">
        <v>133</v>
      </c>
      <c r="D2206" t="s">
        <v>2207</v>
      </c>
      <c r="E2206" t="s">
        <v>104</v>
      </c>
      <c r="F2206">
        <v>40700</v>
      </c>
      <c r="G2206" t="s">
        <v>911</v>
      </c>
      <c r="I2206" t="s">
        <v>120</v>
      </c>
      <c r="J2206">
        <v>2026</v>
      </c>
      <c r="K2206">
        <v>7</v>
      </c>
      <c r="L2206" t="s">
        <v>94</v>
      </c>
      <c r="M2206">
        <v>135.19999999999999</v>
      </c>
      <c r="N2206">
        <v>1</v>
      </c>
      <c r="O2206">
        <v>135.19999999999999</v>
      </c>
      <c r="P2206" t="s">
        <v>2205</v>
      </c>
      <c r="Q2206">
        <v>0</v>
      </c>
    </row>
    <row r="2207" spans="1:17" x14ac:dyDescent="0.25">
      <c r="A2207" t="s">
        <v>1005</v>
      </c>
      <c r="B2207" t="s">
        <v>182</v>
      </c>
      <c r="C2207" t="s">
        <v>133</v>
      </c>
      <c r="D2207" t="s">
        <v>2207</v>
      </c>
      <c r="E2207" t="s">
        <v>105</v>
      </c>
      <c r="F2207">
        <v>40700</v>
      </c>
      <c r="G2207" t="s">
        <v>911</v>
      </c>
      <c r="I2207" t="s">
        <v>111</v>
      </c>
      <c r="J2207">
        <v>2026</v>
      </c>
      <c r="K2207">
        <v>7</v>
      </c>
      <c r="L2207" t="s">
        <v>94</v>
      </c>
      <c r="M2207">
        <v>95.63</v>
      </c>
      <c r="N2207">
        <v>1</v>
      </c>
      <c r="O2207">
        <v>95.63</v>
      </c>
      <c r="P2207" t="s">
        <v>2205</v>
      </c>
      <c r="Q2207">
        <v>0</v>
      </c>
    </row>
    <row r="2208" spans="1:17" x14ac:dyDescent="0.25">
      <c r="A2208" t="s">
        <v>1005</v>
      </c>
      <c r="B2208" t="s">
        <v>183</v>
      </c>
      <c r="C2208" t="s">
        <v>133</v>
      </c>
      <c r="D2208" t="s">
        <v>2207</v>
      </c>
      <c r="E2208" t="s">
        <v>102</v>
      </c>
      <c r="F2208">
        <v>40700</v>
      </c>
      <c r="G2208" t="s">
        <v>911</v>
      </c>
      <c r="I2208" t="s">
        <v>125</v>
      </c>
      <c r="J2208">
        <v>2026</v>
      </c>
      <c r="K2208">
        <v>7</v>
      </c>
      <c r="L2208" t="s">
        <v>94</v>
      </c>
      <c r="M2208">
        <v>217.77</v>
      </c>
      <c r="N2208">
        <v>1</v>
      </c>
      <c r="O2208">
        <v>217.77</v>
      </c>
      <c r="P2208" t="s">
        <v>2205</v>
      </c>
      <c r="Q2208">
        <v>1</v>
      </c>
    </row>
    <row r="2209" spans="1:17" x14ac:dyDescent="0.25">
      <c r="A2209" t="s">
        <v>1005</v>
      </c>
      <c r="B2209" t="s">
        <v>183</v>
      </c>
      <c r="C2209" t="s">
        <v>133</v>
      </c>
      <c r="D2209" t="s">
        <v>2207</v>
      </c>
      <c r="E2209" t="s">
        <v>105</v>
      </c>
      <c r="F2209">
        <v>40700</v>
      </c>
      <c r="G2209" t="s">
        <v>911</v>
      </c>
      <c r="I2209" t="s">
        <v>111</v>
      </c>
      <c r="J2209">
        <v>2026</v>
      </c>
      <c r="K2209">
        <v>7</v>
      </c>
      <c r="L2209" t="s">
        <v>94</v>
      </c>
      <c r="M2209">
        <v>95.63</v>
      </c>
      <c r="N2209">
        <v>1</v>
      </c>
      <c r="O2209">
        <v>95.63</v>
      </c>
      <c r="P2209" t="s">
        <v>2205</v>
      </c>
      <c r="Q2209">
        <v>0</v>
      </c>
    </row>
    <row r="2210" spans="1:17" x14ac:dyDescent="0.25">
      <c r="A2210" t="s">
        <v>1005</v>
      </c>
      <c r="B2210" t="s">
        <v>697</v>
      </c>
      <c r="C2210" t="s">
        <v>133</v>
      </c>
      <c r="D2210" t="s">
        <v>2207</v>
      </c>
      <c r="E2210" t="s">
        <v>102</v>
      </c>
      <c r="F2210">
        <v>40700</v>
      </c>
      <c r="G2210" t="s">
        <v>911</v>
      </c>
      <c r="I2210" t="s">
        <v>125</v>
      </c>
      <c r="J2210">
        <v>2026</v>
      </c>
      <c r="K2210">
        <v>7</v>
      </c>
      <c r="L2210" t="s">
        <v>94</v>
      </c>
      <c r="M2210">
        <v>72.59</v>
      </c>
      <c r="N2210">
        <v>1</v>
      </c>
      <c r="O2210">
        <v>72.59</v>
      </c>
      <c r="P2210" t="s">
        <v>2205</v>
      </c>
      <c r="Q2210">
        <v>1</v>
      </c>
    </row>
    <row r="2211" spans="1:17" x14ac:dyDescent="0.25">
      <c r="A2211" t="s">
        <v>1005</v>
      </c>
      <c r="B2211" t="s">
        <v>697</v>
      </c>
      <c r="C2211" t="s">
        <v>133</v>
      </c>
      <c r="D2211" t="s">
        <v>2207</v>
      </c>
      <c r="E2211" t="s">
        <v>104</v>
      </c>
      <c r="F2211">
        <v>40700</v>
      </c>
      <c r="G2211" t="s">
        <v>911</v>
      </c>
      <c r="I2211" t="s">
        <v>118</v>
      </c>
      <c r="J2211">
        <v>2026</v>
      </c>
      <c r="K2211">
        <v>7</v>
      </c>
      <c r="L2211" t="s">
        <v>94</v>
      </c>
      <c r="M2211">
        <v>162.24</v>
      </c>
      <c r="N2211">
        <v>1</v>
      </c>
      <c r="O2211">
        <v>162.24</v>
      </c>
      <c r="P2211" t="s">
        <v>2205</v>
      </c>
      <c r="Q2211">
        <v>0</v>
      </c>
    </row>
    <row r="2212" spans="1:17" x14ac:dyDescent="0.25">
      <c r="A2212" t="s">
        <v>1005</v>
      </c>
      <c r="B2212" t="s">
        <v>697</v>
      </c>
      <c r="C2212" t="s">
        <v>133</v>
      </c>
      <c r="D2212" t="s">
        <v>2207</v>
      </c>
      <c r="E2212" t="s">
        <v>104</v>
      </c>
      <c r="F2212">
        <v>40700</v>
      </c>
      <c r="G2212" t="s">
        <v>911</v>
      </c>
      <c r="I2212" t="s">
        <v>120</v>
      </c>
      <c r="J2212">
        <v>2026</v>
      </c>
      <c r="K2212">
        <v>7</v>
      </c>
      <c r="L2212" t="s">
        <v>94</v>
      </c>
      <c r="M2212">
        <v>405.6</v>
      </c>
      <c r="N2212">
        <v>1</v>
      </c>
      <c r="O2212">
        <v>405.6</v>
      </c>
      <c r="P2212" t="s">
        <v>2205</v>
      </c>
      <c r="Q2212">
        <v>0</v>
      </c>
    </row>
    <row r="2213" spans="1:17" x14ac:dyDescent="0.25">
      <c r="A2213" t="s">
        <v>1005</v>
      </c>
      <c r="B2213" t="s">
        <v>697</v>
      </c>
      <c r="C2213" t="s">
        <v>133</v>
      </c>
      <c r="D2213" t="s">
        <v>2207</v>
      </c>
      <c r="E2213" t="s">
        <v>105</v>
      </c>
      <c r="F2213">
        <v>40700</v>
      </c>
      <c r="G2213" t="s">
        <v>911</v>
      </c>
      <c r="I2213" t="s">
        <v>111</v>
      </c>
      <c r="J2213">
        <v>2026</v>
      </c>
      <c r="K2213">
        <v>7</v>
      </c>
      <c r="L2213" t="s">
        <v>94</v>
      </c>
      <c r="M2213">
        <v>95.63</v>
      </c>
      <c r="N2213">
        <v>1</v>
      </c>
      <c r="O2213">
        <v>95.63</v>
      </c>
      <c r="P2213" t="s">
        <v>2205</v>
      </c>
      <c r="Q2213">
        <v>0</v>
      </c>
    </row>
    <row r="2214" spans="1:17" x14ac:dyDescent="0.25">
      <c r="A2214" t="s">
        <v>1005</v>
      </c>
      <c r="B2214" t="s">
        <v>184</v>
      </c>
      <c r="C2214" t="s">
        <v>133</v>
      </c>
      <c r="D2214" t="s">
        <v>2207</v>
      </c>
      <c r="E2214" t="s">
        <v>104</v>
      </c>
      <c r="F2214">
        <v>40700</v>
      </c>
      <c r="G2214" t="s">
        <v>911</v>
      </c>
      <c r="I2214" t="s">
        <v>118</v>
      </c>
      <c r="J2214">
        <v>2026</v>
      </c>
      <c r="K2214">
        <v>7</v>
      </c>
      <c r="L2214" t="s">
        <v>94</v>
      </c>
      <c r="M2214">
        <v>108.16</v>
      </c>
      <c r="N2214">
        <v>1</v>
      </c>
      <c r="O2214">
        <v>108.16</v>
      </c>
      <c r="P2214" t="s">
        <v>2205</v>
      </c>
      <c r="Q2214">
        <v>0</v>
      </c>
    </row>
    <row r="2215" spans="1:17" x14ac:dyDescent="0.25">
      <c r="A2215" t="s">
        <v>1005</v>
      </c>
      <c r="B2215" t="s">
        <v>184</v>
      </c>
      <c r="C2215" t="s">
        <v>133</v>
      </c>
      <c r="D2215" t="s">
        <v>2207</v>
      </c>
      <c r="E2215" t="s">
        <v>105</v>
      </c>
      <c r="F2215">
        <v>40700</v>
      </c>
      <c r="G2215" t="s">
        <v>911</v>
      </c>
      <c r="I2215" t="s">
        <v>111</v>
      </c>
      <c r="J2215">
        <v>2026</v>
      </c>
      <c r="K2215">
        <v>7</v>
      </c>
      <c r="L2215" t="s">
        <v>94</v>
      </c>
      <c r="M2215">
        <v>95.63</v>
      </c>
      <c r="N2215">
        <v>1</v>
      </c>
      <c r="O2215">
        <v>95.63</v>
      </c>
      <c r="P2215" t="s">
        <v>2205</v>
      </c>
      <c r="Q2215">
        <v>0</v>
      </c>
    </row>
    <row r="2216" spans="1:17" x14ac:dyDescent="0.25">
      <c r="A2216" t="s">
        <v>1005</v>
      </c>
      <c r="B2216" t="s">
        <v>2265</v>
      </c>
      <c r="C2216" t="s">
        <v>133</v>
      </c>
      <c r="D2216" t="s">
        <v>2207</v>
      </c>
      <c r="E2216" t="s">
        <v>102</v>
      </c>
      <c r="F2216">
        <v>40700</v>
      </c>
      <c r="G2216" t="s">
        <v>911</v>
      </c>
      <c r="I2216" t="s">
        <v>125</v>
      </c>
      <c r="J2216">
        <v>2026</v>
      </c>
      <c r="K2216">
        <v>7</v>
      </c>
      <c r="L2216" t="s">
        <v>94</v>
      </c>
      <c r="M2216">
        <v>72.59</v>
      </c>
      <c r="N2216">
        <v>1</v>
      </c>
      <c r="O2216">
        <v>72.59</v>
      </c>
      <c r="P2216" t="s">
        <v>2205</v>
      </c>
      <c r="Q2216">
        <v>1</v>
      </c>
    </row>
    <row r="2217" spans="1:17" x14ac:dyDescent="0.25">
      <c r="A2217" t="s">
        <v>1005</v>
      </c>
      <c r="B2217" t="s">
        <v>2265</v>
      </c>
      <c r="C2217" t="s">
        <v>133</v>
      </c>
      <c r="D2217" t="s">
        <v>2207</v>
      </c>
      <c r="E2217" t="s">
        <v>105</v>
      </c>
      <c r="F2217">
        <v>40700</v>
      </c>
      <c r="G2217" t="s">
        <v>911</v>
      </c>
      <c r="I2217" t="s">
        <v>111</v>
      </c>
      <c r="J2217">
        <v>2026</v>
      </c>
      <c r="K2217">
        <v>7</v>
      </c>
      <c r="L2217" t="s">
        <v>94</v>
      </c>
      <c r="M2217">
        <v>95.63</v>
      </c>
      <c r="N2217">
        <v>1</v>
      </c>
      <c r="O2217">
        <v>95.63</v>
      </c>
      <c r="P2217" t="s">
        <v>2205</v>
      </c>
      <c r="Q2217">
        <v>0</v>
      </c>
    </row>
    <row r="2218" spans="1:17" x14ac:dyDescent="0.25">
      <c r="A2218" t="s">
        <v>1005</v>
      </c>
      <c r="B2218" t="s">
        <v>249</v>
      </c>
      <c r="C2218" t="s">
        <v>133</v>
      </c>
      <c r="D2218" t="s">
        <v>2207</v>
      </c>
      <c r="E2218" t="s">
        <v>105</v>
      </c>
      <c r="F2218">
        <v>40700</v>
      </c>
      <c r="G2218" t="s">
        <v>911</v>
      </c>
      <c r="I2218" t="s">
        <v>111</v>
      </c>
      <c r="J2218">
        <v>2026</v>
      </c>
      <c r="K2218">
        <v>7</v>
      </c>
      <c r="L2218" t="s">
        <v>94</v>
      </c>
      <c r="M2218">
        <v>95.63</v>
      </c>
      <c r="N2218">
        <v>1</v>
      </c>
      <c r="O2218">
        <v>95.63</v>
      </c>
      <c r="P2218" t="s">
        <v>2205</v>
      </c>
      <c r="Q2218">
        <v>0</v>
      </c>
    </row>
    <row r="2219" spans="1:17" x14ac:dyDescent="0.25">
      <c r="A2219" t="s">
        <v>1005</v>
      </c>
      <c r="B2219" t="s">
        <v>185</v>
      </c>
      <c r="C2219" t="s">
        <v>133</v>
      </c>
      <c r="D2219" t="s">
        <v>2207</v>
      </c>
      <c r="E2219" t="s">
        <v>102</v>
      </c>
      <c r="F2219">
        <v>40700</v>
      </c>
      <c r="G2219" t="s">
        <v>911</v>
      </c>
      <c r="I2219" t="s">
        <v>125</v>
      </c>
      <c r="J2219">
        <v>2026</v>
      </c>
      <c r="K2219">
        <v>7</v>
      </c>
      <c r="L2219" t="s">
        <v>94</v>
      </c>
      <c r="M2219">
        <v>435.54</v>
      </c>
      <c r="N2219">
        <v>1</v>
      </c>
      <c r="O2219">
        <v>435.54</v>
      </c>
      <c r="P2219" t="s">
        <v>2205</v>
      </c>
      <c r="Q2219">
        <v>1</v>
      </c>
    </row>
    <row r="2220" spans="1:17" x14ac:dyDescent="0.25">
      <c r="A2220" t="s">
        <v>1005</v>
      </c>
      <c r="B2220" t="s">
        <v>185</v>
      </c>
      <c r="C2220" t="s">
        <v>133</v>
      </c>
      <c r="D2220" t="s">
        <v>2207</v>
      </c>
      <c r="E2220" t="s">
        <v>104</v>
      </c>
      <c r="F2220">
        <v>40700</v>
      </c>
      <c r="G2220" t="s">
        <v>911</v>
      </c>
      <c r="I2220" t="s">
        <v>118</v>
      </c>
      <c r="J2220">
        <v>2026</v>
      </c>
      <c r="K2220">
        <v>7</v>
      </c>
      <c r="L2220" t="s">
        <v>94</v>
      </c>
      <c r="M2220">
        <v>270.39999999999998</v>
      </c>
      <c r="N2220">
        <v>1</v>
      </c>
      <c r="O2220">
        <v>270.39999999999998</v>
      </c>
      <c r="P2220" t="s">
        <v>2205</v>
      </c>
      <c r="Q2220">
        <v>0</v>
      </c>
    </row>
    <row r="2221" spans="1:17" x14ac:dyDescent="0.25">
      <c r="A2221" t="s">
        <v>1005</v>
      </c>
      <c r="B2221" t="s">
        <v>185</v>
      </c>
      <c r="C2221" t="s">
        <v>133</v>
      </c>
      <c r="D2221" t="s">
        <v>2207</v>
      </c>
      <c r="E2221" t="s">
        <v>104</v>
      </c>
      <c r="F2221">
        <v>40700</v>
      </c>
      <c r="G2221" t="s">
        <v>911</v>
      </c>
      <c r="I2221" t="s">
        <v>120</v>
      </c>
      <c r="J2221">
        <v>2026</v>
      </c>
      <c r="K2221">
        <v>7</v>
      </c>
      <c r="L2221" t="s">
        <v>94</v>
      </c>
      <c r="M2221">
        <v>405.6</v>
      </c>
      <c r="N2221">
        <v>1</v>
      </c>
      <c r="O2221">
        <v>405.6</v>
      </c>
      <c r="P2221" t="s">
        <v>2205</v>
      </c>
      <c r="Q2221">
        <v>0</v>
      </c>
    </row>
    <row r="2222" spans="1:17" x14ac:dyDescent="0.25">
      <c r="A2222" t="s">
        <v>1005</v>
      </c>
      <c r="B2222" t="s">
        <v>185</v>
      </c>
      <c r="C2222" t="s">
        <v>133</v>
      </c>
      <c r="D2222" t="s">
        <v>2207</v>
      </c>
      <c r="E2222" t="s">
        <v>105</v>
      </c>
      <c r="F2222">
        <v>40700</v>
      </c>
      <c r="G2222" t="s">
        <v>911</v>
      </c>
      <c r="I2222" t="s">
        <v>111</v>
      </c>
      <c r="J2222">
        <v>2026</v>
      </c>
      <c r="K2222">
        <v>7</v>
      </c>
      <c r="L2222" t="s">
        <v>94</v>
      </c>
      <c r="M2222">
        <v>95.63</v>
      </c>
      <c r="N2222">
        <v>1</v>
      </c>
      <c r="O2222">
        <v>95.63</v>
      </c>
      <c r="P2222" t="s">
        <v>2205</v>
      </c>
      <c r="Q2222">
        <v>0</v>
      </c>
    </row>
    <row r="2223" spans="1:17" x14ac:dyDescent="0.25">
      <c r="A2223" t="s">
        <v>1005</v>
      </c>
      <c r="B2223" t="s">
        <v>187</v>
      </c>
      <c r="C2223" t="s">
        <v>133</v>
      </c>
      <c r="D2223" t="s">
        <v>2207</v>
      </c>
      <c r="E2223" t="s">
        <v>105</v>
      </c>
      <c r="F2223">
        <v>40700</v>
      </c>
      <c r="G2223" t="s">
        <v>911</v>
      </c>
      <c r="I2223" t="s">
        <v>111</v>
      </c>
      <c r="J2223">
        <v>2026</v>
      </c>
      <c r="K2223">
        <v>7</v>
      </c>
      <c r="L2223" t="s">
        <v>94</v>
      </c>
      <c r="M2223">
        <v>95.63</v>
      </c>
      <c r="N2223">
        <v>1</v>
      </c>
      <c r="O2223">
        <v>95.63</v>
      </c>
      <c r="P2223" t="s">
        <v>2205</v>
      </c>
      <c r="Q2223">
        <v>0</v>
      </c>
    </row>
    <row r="2224" spans="1:17" x14ac:dyDescent="0.25">
      <c r="A2224" t="s">
        <v>1005</v>
      </c>
      <c r="B2224" t="s">
        <v>188</v>
      </c>
      <c r="C2224" t="s">
        <v>133</v>
      </c>
      <c r="D2224" t="s">
        <v>2207</v>
      </c>
      <c r="E2224" t="s">
        <v>102</v>
      </c>
      <c r="F2224">
        <v>40700</v>
      </c>
      <c r="G2224" t="s">
        <v>911</v>
      </c>
      <c r="I2224" t="s">
        <v>125</v>
      </c>
      <c r="J2224">
        <v>2026</v>
      </c>
      <c r="K2224">
        <v>7</v>
      </c>
      <c r="L2224" t="s">
        <v>94</v>
      </c>
      <c r="M2224">
        <v>72.59</v>
      </c>
      <c r="N2224">
        <v>1</v>
      </c>
      <c r="O2224">
        <v>72.59</v>
      </c>
      <c r="P2224" t="s">
        <v>2205</v>
      </c>
      <c r="Q2224">
        <v>1</v>
      </c>
    </row>
    <row r="2225" spans="1:17" x14ac:dyDescent="0.25">
      <c r="A2225" t="s">
        <v>1005</v>
      </c>
      <c r="B2225" t="s">
        <v>188</v>
      </c>
      <c r="C2225" t="s">
        <v>133</v>
      </c>
      <c r="D2225" t="s">
        <v>2207</v>
      </c>
      <c r="E2225" t="s">
        <v>104</v>
      </c>
      <c r="F2225">
        <v>40700</v>
      </c>
      <c r="G2225" t="s">
        <v>911</v>
      </c>
      <c r="I2225" t="s">
        <v>118</v>
      </c>
      <c r="J2225">
        <v>2026</v>
      </c>
      <c r="K2225">
        <v>7</v>
      </c>
      <c r="L2225" t="s">
        <v>94</v>
      </c>
      <c r="M2225">
        <v>216.32</v>
      </c>
      <c r="N2225">
        <v>1</v>
      </c>
      <c r="O2225">
        <v>216.32</v>
      </c>
      <c r="P2225" t="s">
        <v>2205</v>
      </c>
      <c r="Q2225">
        <v>0</v>
      </c>
    </row>
    <row r="2226" spans="1:17" x14ac:dyDescent="0.25">
      <c r="A2226" t="s">
        <v>1005</v>
      </c>
      <c r="B2226" t="s">
        <v>188</v>
      </c>
      <c r="C2226" t="s">
        <v>133</v>
      </c>
      <c r="D2226" t="s">
        <v>2207</v>
      </c>
      <c r="E2226" t="s">
        <v>105</v>
      </c>
      <c r="F2226">
        <v>40700</v>
      </c>
      <c r="G2226" t="s">
        <v>911</v>
      </c>
      <c r="I2226" t="s">
        <v>111</v>
      </c>
      <c r="J2226">
        <v>2026</v>
      </c>
      <c r="K2226">
        <v>7</v>
      </c>
      <c r="L2226" t="s">
        <v>94</v>
      </c>
      <c r="M2226">
        <v>95.63</v>
      </c>
      <c r="N2226">
        <v>1</v>
      </c>
      <c r="O2226">
        <v>95.63</v>
      </c>
      <c r="P2226" t="s">
        <v>2205</v>
      </c>
      <c r="Q2226">
        <v>0</v>
      </c>
    </row>
    <row r="2227" spans="1:17" x14ac:dyDescent="0.25">
      <c r="A2227" t="s">
        <v>1005</v>
      </c>
      <c r="B2227" t="s">
        <v>189</v>
      </c>
      <c r="C2227" t="s">
        <v>133</v>
      </c>
      <c r="D2227" t="s">
        <v>2207</v>
      </c>
      <c r="E2227" t="s">
        <v>104</v>
      </c>
      <c r="F2227">
        <v>40700</v>
      </c>
      <c r="G2227" t="s">
        <v>911</v>
      </c>
      <c r="I2227" t="s">
        <v>118</v>
      </c>
      <c r="J2227">
        <v>2026</v>
      </c>
      <c r="K2227">
        <v>7</v>
      </c>
      <c r="L2227" t="s">
        <v>94</v>
      </c>
      <c r="M2227">
        <v>54.08</v>
      </c>
      <c r="N2227">
        <v>1</v>
      </c>
      <c r="O2227">
        <v>54.08</v>
      </c>
      <c r="P2227" t="s">
        <v>2205</v>
      </c>
      <c r="Q2227">
        <v>0</v>
      </c>
    </row>
    <row r="2228" spans="1:17" x14ac:dyDescent="0.25">
      <c r="A2228" t="s">
        <v>1005</v>
      </c>
      <c r="B2228" t="s">
        <v>189</v>
      </c>
      <c r="C2228" t="s">
        <v>133</v>
      </c>
      <c r="D2228" t="s">
        <v>2207</v>
      </c>
      <c r="E2228" t="s">
        <v>104</v>
      </c>
      <c r="F2228">
        <v>40700</v>
      </c>
      <c r="G2228" t="s">
        <v>911</v>
      </c>
      <c r="I2228" t="s">
        <v>120</v>
      </c>
      <c r="J2228">
        <v>2026</v>
      </c>
      <c r="K2228">
        <v>7</v>
      </c>
      <c r="L2228" t="s">
        <v>94</v>
      </c>
      <c r="M2228">
        <v>135.19999999999999</v>
      </c>
      <c r="N2228">
        <v>1</v>
      </c>
      <c r="O2228">
        <v>135.19999999999999</v>
      </c>
      <c r="P2228" t="s">
        <v>2205</v>
      </c>
      <c r="Q2228">
        <v>0</v>
      </c>
    </row>
    <row r="2229" spans="1:17" x14ac:dyDescent="0.25">
      <c r="A2229" t="s">
        <v>1005</v>
      </c>
      <c r="B2229" t="s">
        <v>189</v>
      </c>
      <c r="C2229" t="s">
        <v>133</v>
      </c>
      <c r="D2229" t="s">
        <v>2207</v>
      </c>
      <c r="E2229" t="s">
        <v>105</v>
      </c>
      <c r="F2229">
        <v>40700</v>
      </c>
      <c r="G2229" t="s">
        <v>911</v>
      </c>
      <c r="I2229" t="s">
        <v>111</v>
      </c>
      <c r="J2229">
        <v>2026</v>
      </c>
      <c r="K2229">
        <v>7</v>
      </c>
      <c r="L2229" t="s">
        <v>94</v>
      </c>
      <c r="M2229">
        <v>95.63</v>
      </c>
      <c r="N2229">
        <v>1</v>
      </c>
      <c r="O2229">
        <v>95.63</v>
      </c>
      <c r="P2229" t="s">
        <v>2205</v>
      </c>
      <c r="Q2229">
        <v>0</v>
      </c>
    </row>
    <row r="2230" spans="1:17" x14ac:dyDescent="0.25">
      <c r="A2230" t="s">
        <v>1005</v>
      </c>
      <c r="B2230" t="s">
        <v>700</v>
      </c>
      <c r="C2230" t="s">
        <v>133</v>
      </c>
      <c r="D2230" t="s">
        <v>2207</v>
      </c>
      <c r="E2230" t="s">
        <v>102</v>
      </c>
      <c r="F2230">
        <v>40700</v>
      </c>
      <c r="G2230" t="s">
        <v>911</v>
      </c>
      <c r="I2230" t="s">
        <v>125</v>
      </c>
      <c r="J2230">
        <v>2026</v>
      </c>
      <c r="K2230">
        <v>7</v>
      </c>
      <c r="L2230" t="s">
        <v>94</v>
      </c>
      <c r="M2230">
        <v>278.36</v>
      </c>
      <c r="N2230">
        <v>1</v>
      </c>
      <c r="O2230">
        <v>278.36</v>
      </c>
      <c r="P2230" t="s">
        <v>2205</v>
      </c>
      <c r="Q2230">
        <v>1</v>
      </c>
    </row>
    <row r="2231" spans="1:17" x14ac:dyDescent="0.25">
      <c r="A2231" t="s">
        <v>1005</v>
      </c>
      <c r="B2231" t="s">
        <v>700</v>
      </c>
      <c r="C2231" t="s">
        <v>133</v>
      </c>
      <c r="D2231" t="s">
        <v>2207</v>
      </c>
      <c r="E2231" t="s">
        <v>104</v>
      </c>
      <c r="F2231">
        <v>40700</v>
      </c>
      <c r="G2231" t="s">
        <v>911</v>
      </c>
      <c r="I2231" t="s">
        <v>118</v>
      </c>
      <c r="J2231">
        <v>2026</v>
      </c>
      <c r="K2231">
        <v>7</v>
      </c>
      <c r="L2231" t="s">
        <v>94</v>
      </c>
      <c r="M2231">
        <v>324.48</v>
      </c>
      <c r="N2231">
        <v>1</v>
      </c>
      <c r="O2231">
        <v>324.48</v>
      </c>
      <c r="P2231" t="s">
        <v>2205</v>
      </c>
      <c r="Q2231">
        <v>0</v>
      </c>
    </row>
    <row r="2232" spans="1:17" x14ac:dyDescent="0.25">
      <c r="A2232" t="s">
        <v>1005</v>
      </c>
      <c r="B2232" t="s">
        <v>700</v>
      </c>
      <c r="C2232" t="s">
        <v>133</v>
      </c>
      <c r="D2232" t="s">
        <v>2207</v>
      </c>
      <c r="E2232" t="s">
        <v>104</v>
      </c>
      <c r="F2232">
        <v>40700</v>
      </c>
      <c r="G2232" t="s">
        <v>911</v>
      </c>
      <c r="I2232" t="s">
        <v>120</v>
      </c>
      <c r="J2232">
        <v>2026</v>
      </c>
      <c r="K2232">
        <v>7</v>
      </c>
      <c r="L2232" t="s">
        <v>94</v>
      </c>
      <c r="M2232">
        <v>270.39999999999998</v>
      </c>
      <c r="N2232">
        <v>1</v>
      </c>
      <c r="O2232">
        <v>270.39999999999998</v>
      </c>
      <c r="P2232" t="s">
        <v>2205</v>
      </c>
      <c r="Q2232">
        <v>0</v>
      </c>
    </row>
    <row r="2233" spans="1:17" x14ac:dyDescent="0.25">
      <c r="A2233" t="s">
        <v>1005</v>
      </c>
      <c r="B2233" t="s">
        <v>700</v>
      </c>
      <c r="C2233" t="s">
        <v>133</v>
      </c>
      <c r="D2233" t="s">
        <v>2207</v>
      </c>
      <c r="E2233" t="s">
        <v>105</v>
      </c>
      <c r="F2233">
        <v>40700</v>
      </c>
      <c r="G2233" t="s">
        <v>911</v>
      </c>
      <c r="I2233" t="s">
        <v>111</v>
      </c>
      <c r="J2233">
        <v>2026</v>
      </c>
      <c r="K2233">
        <v>7</v>
      </c>
      <c r="L2233" t="s">
        <v>94</v>
      </c>
      <c r="M2233">
        <v>95.63</v>
      </c>
      <c r="N2233">
        <v>1</v>
      </c>
      <c r="O2233">
        <v>95.63</v>
      </c>
      <c r="P2233" t="s">
        <v>2205</v>
      </c>
      <c r="Q2233">
        <v>0</v>
      </c>
    </row>
    <row r="2234" spans="1:17" x14ac:dyDescent="0.25">
      <c r="A2234" t="s">
        <v>1005</v>
      </c>
      <c r="B2234" t="s">
        <v>190</v>
      </c>
      <c r="C2234" t="s">
        <v>133</v>
      </c>
      <c r="D2234" t="s">
        <v>2207</v>
      </c>
      <c r="E2234" t="s">
        <v>102</v>
      </c>
      <c r="F2234">
        <v>40700</v>
      </c>
      <c r="G2234" t="s">
        <v>911</v>
      </c>
      <c r="I2234" t="s">
        <v>125</v>
      </c>
      <c r="J2234">
        <v>2026</v>
      </c>
      <c r="K2234">
        <v>7</v>
      </c>
      <c r="L2234" t="s">
        <v>94</v>
      </c>
      <c r="M2234">
        <v>222.44</v>
      </c>
      <c r="N2234">
        <v>1</v>
      </c>
      <c r="O2234">
        <v>222.44</v>
      </c>
      <c r="P2234" t="s">
        <v>2205</v>
      </c>
      <c r="Q2234">
        <v>1</v>
      </c>
    </row>
    <row r="2235" spans="1:17" x14ac:dyDescent="0.25">
      <c r="A2235" t="s">
        <v>1005</v>
      </c>
      <c r="B2235" t="s">
        <v>190</v>
      </c>
      <c r="C2235" t="s">
        <v>133</v>
      </c>
      <c r="D2235" t="s">
        <v>2207</v>
      </c>
      <c r="E2235" t="s">
        <v>104</v>
      </c>
      <c r="F2235">
        <v>40700</v>
      </c>
      <c r="G2235" t="s">
        <v>911</v>
      </c>
      <c r="I2235" t="s">
        <v>118</v>
      </c>
      <c r="J2235">
        <v>2026</v>
      </c>
      <c r="K2235">
        <v>7</v>
      </c>
      <c r="L2235" t="s">
        <v>94</v>
      </c>
      <c r="M2235">
        <v>216.32</v>
      </c>
      <c r="N2235">
        <v>1</v>
      </c>
      <c r="O2235">
        <v>216.32</v>
      </c>
      <c r="P2235" t="s">
        <v>2205</v>
      </c>
      <c r="Q2235">
        <v>0</v>
      </c>
    </row>
    <row r="2236" spans="1:17" x14ac:dyDescent="0.25">
      <c r="A2236" t="s">
        <v>1005</v>
      </c>
      <c r="B2236" t="s">
        <v>190</v>
      </c>
      <c r="C2236" t="s">
        <v>133</v>
      </c>
      <c r="D2236" t="s">
        <v>2207</v>
      </c>
      <c r="E2236" t="s">
        <v>104</v>
      </c>
      <c r="F2236">
        <v>40700</v>
      </c>
      <c r="G2236" t="s">
        <v>911</v>
      </c>
      <c r="I2236" t="s">
        <v>120</v>
      </c>
      <c r="J2236">
        <v>2026</v>
      </c>
      <c r="K2236">
        <v>7</v>
      </c>
      <c r="L2236" t="s">
        <v>94</v>
      </c>
      <c r="M2236">
        <v>270.39999999999998</v>
      </c>
      <c r="N2236">
        <v>1</v>
      </c>
      <c r="O2236">
        <v>270.39999999999998</v>
      </c>
      <c r="P2236" t="s">
        <v>2205</v>
      </c>
      <c r="Q2236">
        <v>0</v>
      </c>
    </row>
    <row r="2237" spans="1:17" x14ac:dyDescent="0.25">
      <c r="A2237" t="s">
        <v>1005</v>
      </c>
      <c r="B2237" t="s">
        <v>190</v>
      </c>
      <c r="C2237" t="s">
        <v>133</v>
      </c>
      <c r="D2237" t="s">
        <v>2207</v>
      </c>
      <c r="E2237" t="s">
        <v>105</v>
      </c>
      <c r="F2237">
        <v>40700</v>
      </c>
      <c r="G2237" t="s">
        <v>911</v>
      </c>
      <c r="I2237" t="s">
        <v>111</v>
      </c>
      <c r="J2237">
        <v>2026</v>
      </c>
      <c r="K2237">
        <v>7</v>
      </c>
      <c r="L2237" t="s">
        <v>94</v>
      </c>
      <c r="M2237">
        <v>95.63</v>
      </c>
      <c r="N2237">
        <v>1</v>
      </c>
      <c r="O2237">
        <v>95.63</v>
      </c>
      <c r="P2237" t="s">
        <v>2205</v>
      </c>
      <c r="Q2237">
        <v>0</v>
      </c>
    </row>
    <row r="2238" spans="1:17" x14ac:dyDescent="0.25">
      <c r="A2238" t="s">
        <v>1005</v>
      </c>
      <c r="B2238" t="s">
        <v>195</v>
      </c>
      <c r="C2238" t="s">
        <v>133</v>
      </c>
      <c r="D2238" t="s">
        <v>2207</v>
      </c>
      <c r="E2238" t="s">
        <v>104</v>
      </c>
      <c r="F2238">
        <v>40700</v>
      </c>
      <c r="G2238" t="s">
        <v>911</v>
      </c>
      <c r="I2238" t="s">
        <v>118</v>
      </c>
      <c r="J2238">
        <v>2026</v>
      </c>
      <c r="K2238">
        <v>7</v>
      </c>
      <c r="L2238" t="s">
        <v>94</v>
      </c>
      <c r="M2238">
        <v>162.24</v>
      </c>
      <c r="N2238">
        <v>1</v>
      </c>
      <c r="O2238">
        <v>162.24</v>
      </c>
      <c r="P2238" t="s">
        <v>2205</v>
      </c>
      <c r="Q2238">
        <v>0</v>
      </c>
    </row>
    <row r="2239" spans="1:17" x14ac:dyDescent="0.25">
      <c r="A2239" t="s">
        <v>1005</v>
      </c>
      <c r="B2239" t="s">
        <v>195</v>
      </c>
      <c r="C2239" t="s">
        <v>133</v>
      </c>
      <c r="D2239" t="s">
        <v>2207</v>
      </c>
      <c r="E2239" t="s">
        <v>104</v>
      </c>
      <c r="F2239">
        <v>40700</v>
      </c>
      <c r="G2239" t="s">
        <v>911</v>
      </c>
      <c r="I2239" t="s">
        <v>120</v>
      </c>
      <c r="J2239">
        <v>2026</v>
      </c>
      <c r="K2239">
        <v>7</v>
      </c>
      <c r="L2239" t="s">
        <v>94</v>
      </c>
      <c r="M2239">
        <v>405.6</v>
      </c>
      <c r="N2239">
        <v>1</v>
      </c>
      <c r="O2239">
        <v>405.6</v>
      </c>
      <c r="P2239" t="s">
        <v>2205</v>
      </c>
      <c r="Q2239">
        <v>0</v>
      </c>
    </row>
    <row r="2240" spans="1:17" x14ac:dyDescent="0.25">
      <c r="A2240" t="s">
        <v>1005</v>
      </c>
      <c r="B2240" t="s">
        <v>195</v>
      </c>
      <c r="C2240" t="s">
        <v>133</v>
      </c>
      <c r="D2240" t="s">
        <v>2207</v>
      </c>
      <c r="E2240" t="s">
        <v>105</v>
      </c>
      <c r="F2240">
        <v>40700</v>
      </c>
      <c r="G2240" t="s">
        <v>911</v>
      </c>
      <c r="I2240" t="s">
        <v>111</v>
      </c>
      <c r="J2240">
        <v>2026</v>
      </c>
      <c r="K2240">
        <v>7</v>
      </c>
      <c r="L2240" t="s">
        <v>94</v>
      </c>
      <c r="M2240">
        <v>95.63</v>
      </c>
      <c r="N2240">
        <v>1</v>
      </c>
      <c r="O2240">
        <v>95.63</v>
      </c>
      <c r="P2240" t="s">
        <v>2205</v>
      </c>
      <c r="Q2240">
        <v>0</v>
      </c>
    </row>
    <row r="2241" spans="1:17" x14ac:dyDescent="0.25">
      <c r="A2241" t="s">
        <v>1005</v>
      </c>
      <c r="B2241" t="s">
        <v>196</v>
      </c>
      <c r="C2241" t="s">
        <v>133</v>
      </c>
      <c r="D2241" t="s">
        <v>2207</v>
      </c>
      <c r="E2241" t="s">
        <v>102</v>
      </c>
      <c r="F2241">
        <v>40700</v>
      </c>
      <c r="G2241" t="s">
        <v>911</v>
      </c>
      <c r="I2241" t="s">
        <v>125</v>
      </c>
      <c r="J2241">
        <v>2026</v>
      </c>
      <c r="K2241">
        <v>7</v>
      </c>
      <c r="L2241" t="s">
        <v>94</v>
      </c>
      <c r="M2241">
        <v>145.18</v>
      </c>
      <c r="N2241">
        <v>1</v>
      </c>
      <c r="O2241">
        <v>145.18</v>
      </c>
      <c r="P2241" t="s">
        <v>2205</v>
      </c>
      <c r="Q2241">
        <v>1</v>
      </c>
    </row>
    <row r="2242" spans="1:17" x14ac:dyDescent="0.25">
      <c r="A2242" t="s">
        <v>1005</v>
      </c>
      <c r="B2242" t="s">
        <v>196</v>
      </c>
      <c r="C2242" t="s">
        <v>133</v>
      </c>
      <c r="D2242" t="s">
        <v>2207</v>
      </c>
      <c r="E2242" t="s">
        <v>104</v>
      </c>
      <c r="F2242">
        <v>40700</v>
      </c>
      <c r="G2242" t="s">
        <v>911</v>
      </c>
      <c r="I2242" t="s">
        <v>118</v>
      </c>
      <c r="J2242">
        <v>2026</v>
      </c>
      <c r="K2242">
        <v>7</v>
      </c>
      <c r="L2242" t="s">
        <v>94</v>
      </c>
      <c r="M2242">
        <v>162.24</v>
      </c>
      <c r="N2242">
        <v>1</v>
      </c>
      <c r="O2242">
        <v>162.24</v>
      </c>
      <c r="P2242" t="s">
        <v>2205</v>
      </c>
      <c r="Q2242">
        <v>0</v>
      </c>
    </row>
    <row r="2243" spans="1:17" x14ac:dyDescent="0.25">
      <c r="A2243" t="s">
        <v>1005</v>
      </c>
      <c r="B2243" t="s">
        <v>196</v>
      </c>
      <c r="C2243" t="s">
        <v>133</v>
      </c>
      <c r="D2243" t="s">
        <v>2207</v>
      </c>
      <c r="E2243" t="s">
        <v>104</v>
      </c>
      <c r="F2243">
        <v>40700</v>
      </c>
      <c r="G2243" t="s">
        <v>911</v>
      </c>
      <c r="I2243" t="s">
        <v>120</v>
      </c>
      <c r="J2243">
        <v>2026</v>
      </c>
      <c r="K2243">
        <v>7</v>
      </c>
      <c r="L2243" t="s">
        <v>94</v>
      </c>
      <c r="M2243">
        <v>135.19999999999999</v>
      </c>
      <c r="N2243">
        <v>1</v>
      </c>
      <c r="O2243">
        <v>135.19999999999999</v>
      </c>
      <c r="P2243" t="s">
        <v>2205</v>
      </c>
      <c r="Q2243">
        <v>0</v>
      </c>
    </row>
    <row r="2244" spans="1:17" x14ac:dyDescent="0.25">
      <c r="A2244" t="s">
        <v>1005</v>
      </c>
      <c r="B2244" t="s">
        <v>196</v>
      </c>
      <c r="C2244" t="s">
        <v>133</v>
      </c>
      <c r="D2244" t="s">
        <v>2207</v>
      </c>
      <c r="E2244" t="s">
        <v>105</v>
      </c>
      <c r="F2244">
        <v>40700</v>
      </c>
      <c r="G2244" t="s">
        <v>911</v>
      </c>
      <c r="I2244" t="s">
        <v>111</v>
      </c>
      <c r="J2244">
        <v>2026</v>
      </c>
      <c r="K2244">
        <v>7</v>
      </c>
      <c r="L2244" t="s">
        <v>94</v>
      </c>
      <c r="M2244">
        <v>95.63</v>
      </c>
      <c r="N2244">
        <v>1</v>
      </c>
      <c r="O2244">
        <v>95.63</v>
      </c>
      <c r="P2244" t="s">
        <v>2205</v>
      </c>
      <c r="Q2244">
        <v>0</v>
      </c>
    </row>
    <row r="2245" spans="1:17" x14ac:dyDescent="0.25">
      <c r="A2245" t="s">
        <v>1005</v>
      </c>
      <c r="B2245" t="s">
        <v>198</v>
      </c>
      <c r="C2245" t="s">
        <v>133</v>
      </c>
      <c r="D2245" t="s">
        <v>2207</v>
      </c>
      <c r="E2245" t="s">
        <v>104</v>
      </c>
      <c r="F2245">
        <v>40700</v>
      </c>
      <c r="G2245" t="s">
        <v>911</v>
      </c>
      <c r="I2245" t="s">
        <v>118</v>
      </c>
      <c r="J2245">
        <v>2026</v>
      </c>
      <c r="K2245">
        <v>7</v>
      </c>
      <c r="L2245" t="s">
        <v>94</v>
      </c>
      <c r="M2245">
        <v>162.24</v>
      </c>
      <c r="N2245">
        <v>1</v>
      </c>
      <c r="O2245">
        <v>162.24</v>
      </c>
      <c r="P2245" t="s">
        <v>2205</v>
      </c>
      <c r="Q2245">
        <v>0</v>
      </c>
    </row>
    <row r="2246" spans="1:17" x14ac:dyDescent="0.25">
      <c r="A2246" t="s">
        <v>1005</v>
      </c>
      <c r="B2246" t="s">
        <v>198</v>
      </c>
      <c r="C2246" t="s">
        <v>133</v>
      </c>
      <c r="D2246" t="s">
        <v>2207</v>
      </c>
      <c r="E2246" t="s">
        <v>104</v>
      </c>
      <c r="F2246">
        <v>40700</v>
      </c>
      <c r="G2246" t="s">
        <v>911</v>
      </c>
      <c r="I2246" t="s">
        <v>120</v>
      </c>
      <c r="J2246">
        <v>2026</v>
      </c>
      <c r="K2246">
        <v>7</v>
      </c>
      <c r="L2246" t="s">
        <v>94</v>
      </c>
      <c r="M2246">
        <v>135.19999999999999</v>
      </c>
      <c r="N2246">
        <v>1</v>
      </c>
      <c r="O2246">
        <v>135.19999999999999</v>
      </c>
      <c r="P2246" t="s">
        <v>2205</v>
      </c>
      <c r="Q2246">
        <v>0</v>
      </c>
    </row>
    <row r="2247" spans="1:17" x14ac:dyDescent="0.25">
      <c r="A2247" t="s">
        <v>1005</v>
      </c>
      <c r="B2247" t="s">
        <v>198</v>
      </c>
      <c r="C2247" t="s">
        <v>133</v>
      </c>
      <c r="D2247" t="s">
        <v>2207</v>
      </c>
      <c r="E2247" t="s">
        <v>105</v>
      </c>
      <c r="F2247">
        <v>40700</v>
      </c>
      <c r="G2247" t="s">
        <v>911</v>
      </c>
      <c r="I2247" t="s">
        <v>111</v>
      </c>
      <c r="J2247">
        <v>2026</v>
      </c>
      <c r="K2247">
        <v>7</v>
      </c>
      <c r="L2247" t="s">
        <v>94</v>
      </c>
      <c r="M2247">
        <v>95.63</v>
      </c>
      <c r="N2247">
        <v>1</v>
      </c>
      <c r="O2247">
        <v>95.63</v>
      </c>
      <c r="P2247" t="s">
        <v>2205</v>
      </c>
      <c r="Q2247">
        <v>0</v>
      </c>
    </row>
    <row r="2248" spans="1:17" x14ac:dyDescent="0.25">
      <c r="A2248" t="s">
        <v>1005</v>
      </c>
      <c r="B2248" t="s">
        <v>2267</v>
      </c>
      <c r="C2248" t="s">
        <v>133</v>
      </c>
      <c r="D2248" t="s">
        <v>2207</v>
      </c>
      <c r="E2248" t="s">
        <v>102</v>
      </c>
      <c r="F2248">
        <v>40700</v>
      </c>
      <c r="G2248" t="s">
        <v>911</v>
      </c>
      <c r="I2248" t="s">
        <v>125</v>
      </c>
      <c r="J2248">
        <v>2026</v>
      </c>
      <c r="K2248">
        <v>7</v>
      </c>
      <c r="L2248" t="s">
        <v>94</v>
      </c>
      <c r="M2248">
        <v>72.59</v>
      </c>
      <c r="N2248">
        <v>1</v>
      </c>
      <c r="O2248">
        <v>72.59</v>
      </c>
      <c r="P2248" t="s">
        <v>2205</v>
      </c>
      <c r="Q2248">
        <v>1</v>
      </c>
    </row>
    <row r="2249" spans="1:17" x14ac:dyDescent="0.25">
      <c r="A2249" t="s">
        <v>1005</v>
      </c>
      <c r="B2249" t="s">
        <v>2267</v>
      </c>
      <c r="C2249" t="s">
        <v>133</v>
      </c>
      <c r="D2249" t="s">
        <v>2207</v>
      </c>
      <c r="E2249" t="s">
        <v>104</v>
      </c>
      <c r="F2249">
        <v>40700</v>
      </c>
      <c r="G2249" t="s">
        <v>911</v>
      </c>
      <c r="I2249" t="s">
        <v>118</v>
      </c>
      <c r="J2249">
        <v>2026</v>
      </c>
      <c r="K2249">
        <v>7</v>
      </c>
      <c r="L2249" t="s">
        <v>94</v>
      </c>
      <c r="M2249">
        <v>270.39999999999998</v>
      </c>
      <c r="N2249">
        <v>1</v>
      </c>
      <c r="O2249">
        <v>270.39999999999998</v>
      </c>
      <c r="P2249" t="s">
        <v>2205</v>
      </c>
      <c r="Q2249">
        <v>0</v>
      </c>
    </row>
    <row r="2250" spans="1:17" x14ac:dyDescent="0.25">
      <c r="A2250" t="s">
        <v>1005</v>
      </c>
      <c r="B2250" t="s">
        <v>2267</v>
      </c>
      <c r="C2250" t="s">
        <v>133</v>
      </c>
      <c r="D2250" t="s">
        <v>2207</v>
      </c>
      <c r="E2250" t="s">
        <v>104</v>
      </c>
      <c r="F2250">
        <v>40700</v>
      </c>
      <c r="G2250" t="s">
        <v>911</v>
      </c>
      <c r="I2250" t="s">
        <v>120</v>
      </c>
      <c r="J2250">
        <v>2026</v>
      </c>
      <c r="K2250">
        <v>7</v>
      </c>
      <c r="L2250" t="s">
        <v>94</v>
      </c>
      <c r="M2250">
        <v>135.19999999999999</v>
      </c>
      <c r="N2250">
        <v>1</v>
      </c>
      <c r="O2250">
        <v>135.19999999999999</v>
      </c>
      <c r="P2250" t="s">
        <v>2205</v>
      </c>
      <c r="Q2250">
        <v>0</v>
      </c>
    </row>
    <row r="2251" spans="1:17" x14ac:dyDescent="0.25">
      <c r="A2251" t="s">
        <v>1005</v>
      </c>
      <c r="B2251" t="s">
        <v>2267</v>
      </c>
      <c r="C2251" t="s">
        <v>133</v>
      </c>
      <c r="D2251" t="s">
        <v>2207</v>
      </c>
      <c r="E2251" t="s">
        <v>105</v>
      </c>
      <c r="F2251">
        <v>40700</v>
      </c>
      <c r="G2251" t="s">
        <v>911</v>
      </c>
      <c r="I2251" t="s">
        <v>111</v>
      </c>
      <c r="J2251">
        <v>2026</v>
      </c>
      <c r="K2251">
        <v>7</v>
      </c>
      <c r="L2251" t="s">
        <v>94</v>
      </c>
      <c r="M2251">
        <v>95.63</v>
      </c>
      <c r="N2251">
        <v>1</v>
      </c>
      <c r="O2251">
        <v>95.63</v>
      </c>
      <c r="P2251" t="s">
        <v>2205</v>
      </c>
      <c r="Q2251">
        <v>0</v>
      </c>
    </row>
    <row r="2252" spans="1:17" x14ac:dyDescent="0.25">
      <c r="A2252" t="s">
        <v>1005</v>
      </c>
      <c r="B2252" t="s">
        <v>702</v>
      </c>
      <c r="C2252" t="s">
        <v>133</v>
      </c>
      <c r="D2252" t="s">
        <v>2207</v>
      </c>
      <c r="E2252" t="s">
        <v>102</v>
      </c>
      <c r="F2252">
        <v>40700</v>
      </c>
      <c r="G2252" t="s">
        <v>911</v>
      </c>
      <c r="I2252" t="s">
        <v>125</v>
      </c>
      <c r="J2252">
        <v>2026</v>
      </c>
      <c r="K2252">
        <v>7</v>
      </c>
      <c r="L2252" t="s">
        <v>94</v>
      </c>
      <c r="M2252">
        <v>343.04</v>
      </c>
      <c r="N2252">
        <v>1</v>
      </c>
      <c r="O2252">
        <v>343.04</v>
      </c>
      <c r="P2252" t="s">
        <v>2205</v>
      </c>
      <c r="Q2252">
        <v>1</v>
      </c>
    </row>
    <row r="2253" spans="1:17" x14ac:dyDescent="0.25">
      <c r="A2253" t="s">
        <v>1005</v>
      </c>
      <c r="B2253" t="s">
        <v>702</v>
      </c>
      <c r="C2253" t="s">
        <v>133</v>
      </c>
      <c r="D2253" t="s">
        <v>2207</v>
      </c>
      <c r="E2253" t="s">
        <v>104</v>
      </c>
      <c r="F2253">
        <v>40700</v>
      </c>
      <c r="G2253" t="s">
        <v>911</v>
      </c>
      <c r="I2253" t="s">
        <v>118</v>
      </c>
      <c r="J2253">
        <v>2026</v>
      </c>
      <c r="K2253">
        <v>7</v>
      </c>
      <c r="L2253" t="s">
        <v>94</v>
      </c>
      <c r="M2253">
        <v>162.24</v>
      </c>
      <c r="N2253">
        <v>1</v>
      </c>
      <c r="O2253">
        <v>162.24</v>
      </c>
      <c r="P2253" t="s">
        <v>2205</v>
      </c>
      <c r="Q2253">
        <v>0</v>
      </c>
    </row>
    <row r="2254" spans="1:17" x14ac:dyDescent="0.25">
      <c r="A2254" t="s">
        <v>1005</v>
      </c>
      <c r="B2254" t="s">
        <v>702</v>
      </c>
      <c r="C2254" t="s">
        <v>133</v>
      </c>
      <c r="D2254" t="s">
        <v>2207</v>
      </c>
      <c r="E2254" t="s">
        <v>104</v>
      </c>
      <c r="F2254">
        <v>40700</v>
      </c>
      <c r="G2254" t="s">
        <v>911</v>
      </c>
      <c r="I2254" t="s">
        <v>120</v>
      </c>
      <c r="J2254">
        <v>2026</v>
      </c>
      <c r="K2254">
        <v>7</v>
      </c>
      <c r="L2254" t="s">
        <v>94</v>
      </c>
      <c r="M2254">
        <v>135.19999999999999</v>
      </c>
      <c r="N2254">
        <v>1</v>
      </c>
      <c r="O2254">
        <v>135.19999999999999</v>
      </c>
      <c r="P2254" t="s">
        <v>2205</v>
      </c>
      <c r="Q2254">
        <v>0</v>
      </c>
    </row>
    <row r="2255" spans="1:17" x14ac:dyDescent="0.25">
      <c r="A2255" t="s">
        <v>1005</v>
      </c>
      <c r="B2255" t="s">
        <v>702</v>
      </c>
      <c r="C2255" t="s">
        <v>133</v>
      </c>
      <c r="D2255" t="s">
        <v>2207</v>
      </c>
      <c r="E2255" t="s">
        <v>105</v>
      </c>
      <c r="F2255">
        <v>40700</v>
      </c>
      <c r="G2255" t="s">
        <v>911</v>
      </c>
      <c r="I2255" t="s">
        <v>111</v>
      </c>
      <c r="J2255">
        <v>2026</v>
      </c>
      <c r="K2255">
        <v>7</v>
      </c>
      <c r="L2255" t="s">
        <v>94</v>
      </c>
      <c r="M2255">
        <v>95.63</v>
      </c>
      <c r="N2255">
        <v>1</v>
      </c>
      <c r="O2255">
        <v>95.63</v>
      </c>
      <c r="P2255" t="s">
        <v>2205</v>
      </c>
      <c r="Q2255">
        <v>0</v>
      </c>
    </row>
    <row r="2256" spans="1:17" x14ac:dyDescent="0.25">
      <c r="A2256" t="s">
        <v>1005</v>
      </c>
      <c r="B2256" t="s">
        <v>703</v>
      </c>
      <c r="C2256" t="s">
        <v>133</v>
      </c>
      <c r="D2256" t="s">
        <v>2207</v>
      </c>
      <c r="E2256" t="s">
        <v>102</v>
      </c>
      <c r="F2256">
        <v>40700</v>
      </c>
      <c r="G2256" t="s">
        <v>911</v>
      </c>
      <c r="I2256" t="s">
        <v>125</v>
      </c>
      <c r="J2256">
        <v>2026</v>
      </c>
      <c r="K2256">
        <v>7</v>
      </c>
      <c r="L2256" t="s">
        <v>94</v>
      </c>
      <c r="M2256">
        <v>72.59</v>
      </c>
      <c r="N2256">
        <v>1</v>
      </c>
      <c r="O2256">
        <v>72.59</v>
      </c>
      <c r="P2256" t="s">
        <v>2205</v>
      </c>
      <c r="Q2256">
        <v>1</v>
      </c>
    </row>
    <row r="2257" spans="1:17" x14ac:dyDescent="0.25">
      <c r="A2257" t="s">
        <v>1005</v>
      </c>
      <c r="B2257" t="s">
        <v>703</v>
      </c>
      <c r="C2257" t="s">
        <v>133</v>
      </c>
      <c r="D2257" t="s">
        <v>2207</v>
      </c>
      <c r="E2257" t="s">
        <v>105</v>
      </c>
      <c r="F2257">
        <v>40700</v>
      </c>
      <c r="G2257" t="s">
        <v>911</v>
      </c>
      <c r="I2257" t="s">
        <v>111</v>
      </c>
      <c r="J2257">
        <v>2026</v>
      </c>
      <c r="K2257">
        <v>7</v>
      </c>
      <c r="L2257" t="s">
        <v>94</v>
      </c>
      <c r="M2257">
        <v>95.63</v>
      </c>
      <c r="N2257">
        <v>1</v>
      </c>
      <c r="O2257">
        <v>95.63</v>
      </c>
      <c r="P2257" t="s">
        <v>2205</v>
      </c>
      <c r="Q2257">
        <v>0</v>
      </c>
    </row>
    <row r="2258" spans="1:17" x14ac:dyDescent="0.25">
      <c r="A2258" t="s">
        <v>1005</v>
      </c>
      <c r="B2258" t="s">
        <v>199</v>
      </c>
      <c r="C2258" t="s">
        <v>133</v>
      </c>
      <c r="D2258" t="s">
        <v>2207</v>
      </c>
      <c r="E2258" t="s">
        <v>102</v>
      </c>
      <c r="F2258">
        <v>40700</v>
      </c>
      <c r="G2258" t="s">
        <v>911</v>
      </c>
      <c r="I2258" t="s">
        <v>125</v>
      </c>
      <c r="J2258">
        <v>2026</v>
      </c>
      <c r="K2258">
        <v>7</v>
      </c>
      <c r="L2258" t="s">
        <v>94</v>
      </c>
      <c r="M2258">
        <v>217.77</v>
      </c>
      <c r="N2258">
        <v>1</v>
      </c>
      <c r="O2258">
        <v>217.77</v>
      </c>
      <c r="P2258" t="s">
        <v>2205</v>
      </c>
      <c r="Q2258">
        <v>1</v>
      </c>
    </row>
    <row r="2259" spans="1:17" x14ac:dyDescent="0.25">
      <c r="A2259" t="s">
        <v>1005</v>
      </c>
      <c r="B2259" t="s">
        <v>199</v>
      </c>
      <c r="C2259" t="s">
        <v>133</v>
      </c>
      <c r="D2259" t="s">
        <v>2207</v>
      </c>
      <c r="E2259" t="s">
        <v>104</v>
      </c>
      <c r="F2259">
        <v>40700</v>
      </c>
      <c r="G2259" t="s">
        <v>911</v>
      </c>
      <c r="I2259" t="s">
        <v>118</v>
      </c>
      <c r="J2259">
        <v>2026</v>
      </c>
      <c r="K2259">
        <v>7</v>
      </c>
      <c r="L2259" t="s">
        <v>94</v>
      </c>
      <c r="M2259">
        <v>162.24</v>
      </c>
      <c r="N2259">
        <v>1</v>
      </c>
      <c r="O2259">
        <v>162.24</v>
      </c>
      <c r="P2259" t="s">
        <v>2205</v>
      </c>
      <c r="Q2259">
        <v>0</v>
      </c>
    </row>
    <row r="2260" spans="1:17" x14ac:dyDescent="0.25">
      <c r="A2260" t="s">
        <v>1005</v>
      </c>
      <c r="B2260" t="s">
        <v>199</v>
      </c>
      <c r="C2260" t="s">
        <v>133</v>
      </c>
      <c r="D2260" t="s">
        <v>2207</v>
      </c>
      <c r="E2260" t="s">
        <v>104</v>
      </c>
      <c r="F2260">
        <v>40700</v>
      </c>
      <c r="G2260" t="s">
        <v>911</v>
      </c>
      <c r="I2260" t="s">
        <v>120</v>
      </c>
      <c r="J2260">
        <v>2026</v>
      </c>
      <c r="K2260">
        <v>7</v>
      </c>
      <c r="L2260" t="s">
        <v>94</v>
      </c>
      <c r="M2260">
        <v>135.19999999999999</v>
      </c>
      <c r="N2260">
        <v>1</v>
      </c>
      <c r="O2260">
        <v>135.19999999999999</v>
      </c>
      <c r="P2260" t="s">
        <v>2205</v>
      </c>
      <c r="Q2260">
        <v>0</v>
      </c>
    </row>
    <row r="2261" spans="1:17" x14ac:dyDescent="0.25">
      <c r="A2261" t="s">
        <v>1005</v>
      </c>
      <c r="B2261" t="s">
        <v>199</v>
      </c>
      <c r="C2261" t="s">
        <v>133</v>
      </c>
      <c r="D2261" t="s">
        <v>2207</v>
      </c>
      <c r="E2261" t="s">
        <v>105</v>
      </c>
      <c r="F2261">
        <v>40700</v>
      </c>
      <c r="G2261" t="s">
        <v>911</v>
      </c>
      <c r="I2261" t="s">
        <v>111</v>
      </c>
      <c r="J2261">
        <v>2026</v>
      </c>
      <c r="K2261">
        <v>7</v>
      </c>
      <c r="L2261" t="s">
        <v>94</v>
      </c>
      <c r="M2261">
        <v>95.63</v>
      </c>
      <c r="N2261">
        <v>1</v>
      </c>
      <c r="O2261">
        <v>95.63</v>
      </c>
      <c r="P2261" t="s">
        <v>2205</v>
      </c>
      <c r="Q2261">
        <v>0</v>
      </c>
    </row>
    <row r="2262" spans="1:17" x14ac:dyDescent="0.25">
      <c r="A2262" t="s">
        <v>1005</v>
      </c>
      <c r="B2262" t="s">
        <v>200</v>
      </c>
      <c r="C2262" t="s">
        <v>133</v>
      </c>
      <c r="D2262" t="s">
        <v>2207</v>
      </c>
      <c r="E2262" t="s">
        <v>104</v>
      </c>
      <c r="F2262">
        <v>40700</v>
      </c>
      <c r="G2262" t="s">
        <v>911</v>
      </c>
      <c r="I2262" t="s">
        <v>118</v>
      </c>
      <c r="J2262">
        <v>2026</v>
      </c>
      <c r="K2262">
        <v>7</v>
      </c>
      <c r="L2262" t="s">
        <v>94</v>
      </c>
      <c r="M2262">
        <v>108.16</v>
      </c>
      <c r="N2262">
        <v>1</v>
      </c>
      <c r="O2262">
        <v>108.16</v>
      </c>
      <c r="P2262" t="s">
        <v>2205</v>
      </c>
      <c r="Q2262">
        <v>0</v>
      </c>
    </row>
    <row r="2263" spans="1:17" x14ac:dyDescent="0.25">
      <c r="A2263" t="s">
        <v>1005</v>
      </c>
      <c r="B2263" t="s">
        <v>200</v>
      </c>
      <c r="C2263" t="s">
        <v>133</v>
      </c>
      <c r="D2263" t="s">
        <v>2207</v>
      </c>
      <c r="E2263" t="s">
        <v>105</v>
      </c>
      <c r="F2263">
        <v>40700</v>
      </c>
      <c r="G2263" t="s">
        <v>911</v>
      </c>
      <c r="I2263" t="s">
        <v>111</v>
      </c>
      <c r="J2263">
        <v>2026</v>
      </c>
      <c r="K2263">
        <v>7</v>
      </c>
      <c r="L2263" t="s">
        <v>94</v>
      </c>
      <c r="M2263">
        <v>95.63</v>
      </c>
      <c r="N2263">
        <v>1</v>
      </c>
      <c r="O2263">
        <v>95.63</v>
      </c>
      <c r="P2263" t="s">
        <v>2205</v>
      </c>
      <c r="Q2263">
        <v>0</v>
      </c>
    </row>
    <row r="2264" spans="1:17" x14ac:dyDescent="0.25">
      <c r="A2264" t="s">
        <v>1005</v>
      </c>
      <c r="B2264" t="s">
        <v>203</v>
      </c>
      <c r="C2264" t="s">
        <v>133</v>
      </c>
      <c r="D2264" t="s">
        <v>2207</v>
      </c>
      <c r="E2264" t="s">
        <v>102</v>
      </c>
      <c r="F2264">
        <v>40700</v>
      </c>
      <c r="G2264" t="s">
        <v>911</v>
      </c>
      <c r="I2264" t="s">
        <v>125</v>
      </c>
      <c r="J2264">
        <v>2026</v>
      </c>
      <c r="K2264">
        <v>7</v>
      </c>
      <c r="L2264" t="s">
        <v>94</v>
      </c>
      <c r="M2264">
        <v>197.86</v>
      </c>
      <c r="N2264">
        <v>1</v>
      </c>
      <c r="O2264">
        <v>197.86</v>
      </c>
      <c r="P2264" t="s">
        <v>2205</v>
      </c>
      <c r="Q2264">
        <v>1</v>
      </c>
    </row>
    <row r="2265" spans="1:17" x14ac:dyDescent="0.25">
      <c r="A2265" t="s">
        <v>1005</v>
      </c>
      <c r="B2265" t="s">
        <v>203</v>
      </c>
      <c r="C2265" t="s">
        <v>133</v>
      </c>
      <c r="D2265" t="s">
        <v>2207</v>
      </c>
      <c r="E2265" t="s">
        <v>104</v>
      </c>
      <c r="F2265">
        <v>40700</v>
      </c>
      <c r="G2265" t="s">
        <v>911</v>
      </c>
      <c r="I2265" t="s">
        <v>118</v>
      </c>
      <c r="J2265">
        <v>2026</v>
      </c>
      <c r="K2265">
        <v>7</v>
      </c>
      <c r="L2265" t="s">
        <v>94</v>
      </c>
      <c r="M2265">
        <v>216.32</v>
      </c>
      <c r="N2265">
        <v>1</v>
      </c>
      <c r="O2265">
        <v>216.32</v>
      </c>
      <c r="P2265" t="s">
        <v>2205</v>
      </c>
      <c r="Q2265">
        <v>0</v>
      </c>
    </row>
    <row r="2266" spans="1:17" x14ac:dyDescent="0.25">
      <c r="A2266" t="s">
        <v>1005</v>
      </c>
      <c r="B2266" t="s">
        <v>203</v>
      </c>
      <c r="C2266" t="s">
        <v>133</v>
      </c>
      <c r="D2266" t="s">
        <v>2207</v>
      </c>
      <c r="E2266" t="s">
        <v>104</v>
      </c>
      <c r="F2266">
        <v>40700</v>
      </c>
      <c r="G2266" t="s">
        <v>911</v>
      </c>
      <c r="I2266" t="s">
        <v>120</v>
      </c>
      <c r="J2266">
        <v>2026</v>
      </c>
      <c r="K2266">
        <v>7</v>
      </c>
      <c r="L2266" t="s">
        <v>94</v>
      </c>
      <c r="M2266">
        <v>270.39999999999998</v>
      </c>
      <c r="N2266">
        <v>1</v>
      </c>
      <c r="O2266">
        <v>270.39999999999998</v>
      </c>
      <c r="P2266" t="s">
        <v>2205</v>
      </c>
      <c r="Q2266">
        <v>0</v>
      </c>
    </row>
    <row r="2267" spans="1:17" x14ac:dyDescent="0.25">
      <c r="A2267" t="s">
        <v>1005</v>
      </c>
      <c r="B2267" t="s">
        <v>203</v>
      </c>
      <c r="C2267" t="s">
        <v>133</v>
      </c>
      <c r="D2267" t="s">
        <v>2207</v>
      </c>
      <c r="E2267" t="s">
        <v>105</v>
      </c>
      <c r="F2267">
        <v>40700</v>
      </c>
      <c r="G2267" t="s">
        <v>911</v>
      </c>
      <c r="I2267" t="s">
        <v>111</v>
      </c>
      <c r="J2267">
        <v>2026</v>
      </c>
      <c r="K2267">
        <v>7</v>
      </c>
      <c r="L2267" t="s">
        <v>94</v>
      </c>
      <c r="M2267">
        <v>95.63</v>
      </c>
      <c r="N2267">
        <v>1</v>
      </c>
      <c r="O2267">
        <v>95.63</v>
      </c>
      <c r="P2267" t="s">
        <v>2205</v>
      </c>
      <c r="Q2267">
        <v>0</v>
      </c>
    </row>
    <row r="2268" spans="1:17" x14ac:dyDescent="0.25">
      <c r="A2268" t="s">
        <v>1005</v>
      </c>
      <c r="B2268" t="s">
        <v>2268</v>
      </c>
      <c r="C2268" t="s">
        <v>133</v>
      </c>
      <c r="D2268" t="s">
        <v>2207</v>
      </c>
      <c r="E2268" t="s">
        <v>102</v>
      </c>
      <c r="F2268">
        <v>40700</v>
      </c>
      <c r="G2268" t="s">
        <v>911</v>
      </c>
      <c r="I2268" t="s">
        <v>125</v>
      </c>
      <c r="J2268">
        <v>2026</v>
      </c>
      <c r="K2268">
        <v>7</v>
      </c>
      <c r="L2268" t="s">
        <v>94</v>
      </c>
      <c r="M2268">
        <v>145.18</v>
      </c>
      <c r="N2268">
        <v>1</v>
      </c>
      <c r="O2268">
        <v>145.18</v>
      </c>
      <c r="P2268" t="s">
        <v>2205</v>
      </c>
      <c r="Q2268">
        <v>1</v>
      </c>
    </row>
    <row r="2269" spans="1:17" x14ac:dyDescent="0.25">
      <c r="A2269" t="s">
        <v>1005</v>
      </c>
      <c r="B2269" t="s">
        <v>2268</v>
      </c>
      <c r="C2269" t="s">
        <v>133</v>
      </c>
      <c r="D2269" t="s">
        <v>2207</v>
      </c>
      <c r="E2269" t="s">
        <v>104</v>
      </c>
      <c r="F2269">
        <v>40700</v>
      </c>
      <c r="G2269" t="s">
        <v>911</v>
      </c>
      <c r="I2269" t="s">
        <v>118</v>
      </c>
      <c r="J2269">
        <v>2026</v>
      </c>
      <c r="K2269">
        <v>7</v>
      </c>
      <c r="L2269" t="s">
        <v>94</v>
      </c>
      <c r="M2269">
        <v>54.08</v>
      </c>
      <c r="N2269">
        <v>1</v>
      </c>
      <c r="O2269">
        <v>54.08</v>
      </c>
      <c r="P2269" t="s">
        <v>2205</v>
      </c>
      <c r="Q2269">
        <v>0</v>
      </c>
    </row>
    <row r="2270" spans="1:17" x14ac:dyDescent="0.25">
      <c r="A2270" t="s">
        <v>1005</v>
      </c>
      <c r="B2270" t="s">
        <v>2268</v>
      </c>
      <c r="C2270" t="s">
        <v>133</v>
      </c>
      <c r="D2270" t="s">
        <v>2207</v>
      </c>
      <c r="E2270" t="s">
        <v>104</v>
      </c>
      <c r="F2270">
        <v>40700</v>
      </c>
      <c r="G2270" t="s">
        <v>911</v>
      </c>
      <c r="I2270" t="s">
        <v>120</v>
      </c>
      <c r="J2270">
        <v>2026</v>
      </c>
      <c r="K2270">
        <v>7</v>
      </c>
      <c r="L2270" t="s">
        <v>94</v>
      </c>
      <c r="M2270">
        <v>135.19999999999999</v>
      </c>
      <c r="N2270">
        <v>1</v>
      </c>
      <c r="O2270">
        <v>135.19999999999999</v>
      </c>
      <c r="P2270" t="s">
        <v>2205</v>
      </c>
      <c r="Q2270">
        <v>0</v>
      </c>
    </row>
    <row r="2271" spans="1:17" x14ac:dyDescent="0.25">
      <c r="A2271" t="s">
        <v>1005</v>
      </c>
      <c r="B2271" t="s">
        <v>2268</v>
      </c>
      <c r="C2271" t="s">
        <v>133</v>
      </c>
      <c r="D2271" t="s">
        <v>2207</v>
      </c>
      <c r="E2271" t="s">
        <v>105</v>
      </c>
      <c r="F2271">
        <v>40700</v>
      </c>
      <c r="G2271" t="s">
        <v>911</v>
      </c>
      <c r="I2271" t="s">
        <v>111</v>
      </c>
      <c r="J2271">
        <v>2026</v>
      </c>
      <c r="K2271">
        <v>7</v>
      </c>
      <c r="L2271" t="s">
        <v>94</v>
      </c>
      <c r="M2271">
        <v>95.63</v>
      </c>
      <c r="N2271">
        <v>1</v>
      </c>
      <c r="O2271">
        <v>95.63</v>
      </c>
      <c r="P2271" t="s">
        <v>2205</v>
      </c>
      <c r="Q2271">
        <v>0</v>
      </c>
    </row>
    <row r="2272" spans="1:17" x14ac:dyDescent="0.25">
      <c r="A2272" t="s">
        <v>1005</v>
      </c>
      <c r="B2272" t="s">
        <v>204</v>
      </c>
      <c r="C2272" t="s">
        <v>133</v>
      </c>
      <c r="D2272" t="s">
        <v>2207</v>
      </c>
      <c r="E2272" t="s">
        <v>102</v>
      </c>
      <c r="F2272">
        <v>40700</v>
      </c>
      <c r="G2272" t="s">
        <v>911</v>
      </c>
      <c r="I2272" t="s">
        <v>125</v>
      </c>
      <c r="J2272">
        <v>2026</v>
      </c>
      <c r="K2272">
        <v>7</v>
      </c>
      <c r="L2272" t="s">
        <v>94</v>
      </c>
      <c r="M2272">
        <v>72.59</v>
      </c>
      <c r="N2272">
        <v>1</v>
      </c>
      <c r="O2272">
        <v>72.59</v>
      </c>
      <c r="P2272" t="s">
        <v>2205</v>
      </c>
      <c r="Q2272">
        <v>1</v>
      </c>
    </row>
    <row r="2273" spans="1:17" x14ac:dyDescent="0.25">
      <c r="A2273" t="s">
        <v>1005</v>
      </c>
      <c r="B2273" t="s">
        <v>204</v>
      </c>
      <c r="C2273" t="s">
        <v>133</v>
      </c>
      <c r="D2273" t="s">
        <v>2207</v>
      </c>
      <c r="E2273" t="s">
        <v>104</v>
      </c>
      <c r="F2273">
        <v>40700</v>
      </c>
      <c r="G2273" t="s">
        <v>911</v>
      </c>
      <c r="I2273" t="s">
        <v>118</v>
      </c>
      <c r="J2273">
        <v>2026</v>
      </c>
      <c r="K2273">
        <v>7</v>
      </c>
      <c r="L2273" t="s">
        <v>94</v>
      </c>
      <c r="M2273">
        <v>54.08</v>
      </c>
      <c r="N2273">
        <v>1</v>
      </c>
      <c r="O2273">
        <v>54.08</v>
      </c>
      <c r="P2273" t="s">
        <v>2205</v>
      </c>
      <c r="Q2273">
        <v>0</v>
      </c>
    </row>
    <row r="2274" spans="1:17" x14ac:dyDescent="0.25">
      <c r="A2274" t="s">
        <v>1005</v>
      </c>
      <c r="B2274" t="s">
        <v>204</v>
      </c>
      <c r="C2274" t="s">
        <v>133</v>
      </c>
      <c r="D2274" t="s">
        <v>2207</v>
      </c>
      <c r="E2274" t="s">
        <v>104</v>
      </c>
      <c r="F2274">
        <v>40700</v>
      </c>
      <c r="G2274" t="s">
        <v>911</v>
      </c>
      <c r="I2274" t="s">
        <v>120</v>
      </c>
      <c r="J2274">
        <v>2026</v>
      </c>
      <c r="K2274">
        <v>7</v>
      </c>
      <c r="L2274" t="s">
        <v>94</v>
      </c>
      <c r="M2274">
        <v>135.19999999999999</v>
      </c>
      <c r="N2274">
        <v>1</v>
      </c>
      <c r="O2274">
        <v>135.19999999999999</v>
      </c>
      <c r="P2274" t="s">
        <v>2205</v>
      </c>
      <c r="Q2274">
        <v>0</v>
      </c>
    </row>
    <row r="2275" spans="1:17" x14ac:dyDescent="0.25">
      <c r="A2275" t="s">
        <v>1005</v>
      </c>
      <c r="B2275" t="s">
        <v>204</v>
      </c>
      <c r="C2275" t="s">
        <v>133</v>
      </c>
      <c r="D2275" t="s">
        <v>2207</v>
      </c>
      <c r="E2275" t="s">
        <v>105</v>
      </c>
      <c r="F2275">
        <v>40700</v>
      </c>
      <c r="G2275" t="s">
        <v>911</v>
      </c>
      <c r="I2275" t="s">
        <v>111</v>
      </c>
      <c r="J2275">
        <v>2026</v>
      </c>
      <c r="K2275">
        <v>7</v>
      </c>
      <c r="L2275" t="s">
        <v>94</v>
      </c>
      <c r="M2275">
        <v>95.63</v>
      </c>
      <c r="N2275">
        <v>1</v>
      </c>
      <c r="O2275">
        <v>95.63</v>
      </c>
      <c r="P2275" t="s">
        <v>2205</v>
      </c>
      <c r="Q2275">
        <v>0</v>
      </c>
    </row>
    <row r="2276" spans="1:17" x14ac:dyDescent="0.25">
      <c r="A2276" t="s">
        <v>1005</v>
      </c>
      <c r="B2276" t="s">
        <v>704</v>
      </c>
      <c r="C2276" t="s">
        <v>133</v>
      </c>
      <c r="D2276" t="s">
        <v>2207</v>
      </c>
      <c r="E2276" t="s">
        <v>104</v>
      </c>
      <c r="F2276">
        <v>40700</v>
      </c>
      <c r="G2276" t="s">
        <v>911</v>
      </c>
      <c r="I2276" t="s">
        <v>118</v>
      </c>
      <c r="J2276">
        <v>2026</v>
      </c>
      <c r="K2276">
        <v>7</v>
      </c>
      <c r="L2276" t="s">
        <v>94</v>
      </c>
      <c r="M2276">
        <v>108.16</v>
      </c>
      <c r="N2276">
        <v>1</v>
      </c>
      <c r="O2276">
        <v>108.16</v>
      </c>
      <c r="P2276" t="s">
        <v>2205</v>
      </c>
      <c r="Q2276">
        <v>0</v>
      </c>
    </row>
    <row r="2277" spans="1:17" x14ac:dyDescent="0.25">
      <c r="A2277" t="s">
        <v>1005</v>
      </c>
      <c r="B2277" t="s">
        <v>704</v>
      </c>
      <c r="C2277" t="s">
        <v>133</v>
      </c>
      <c r="D2277" t="s">
        <v>2207</v>
      </c>
      <c r="E2277" t="s">
        <v>105</v>
      </c>
      <c r="F2277">
        <v>40700</v>
      </c>
      <c r="G2277" t="s">
        <v>911</v>
      </c>
      <c r="I2277" t="s">
        <v>111</v>
      </c>
      <c r="J2277">
        <v>2026</v>
      </c>
      <c r="K2277">
        <v>7</v>
      </c>
      <c r="L2277" t="s">
        <v>94</v>
      </c>
      <c r="M2277">
        <v>95.63</v>
      </c>
      <c r="N2277">
        <v>1</v>
      </c>
      <c r="O2277">
        <v>95.63</v>
      </c>
      <c r="P2277" t="s">
        <v>2205</v>
      </c>
      <c r="Q2277">
        <v>0</v>
      </c>
    </row>
    <row r="2278" spans="1:17" x14ac:dyDescent="0.25">
      <c r="A2278" t="s">
        <v>1005</v>
      </c>
      <c r="B2278" t="s">
        <v>705</v>
      </c>
      <c r="C2278" t="s">
        <v>133</v>
      </c>
      <c r="D2278" t="s">
        <v>2207</v>
      </c>
      <c r="E2278" t="s">
        <v>102</v>
      </c>
      <c r="F2278">
        <v>40700</v>
      </c>
      <c r="G2278" t="s">
        <v>911</v>
      </c>
      <c r="I2278" t="s">
        <v>125</v>
      </c>
      <c r="J2278">
        <v>2026</v>
      </c>
      <c r="K2278">
        <v>7</v>
      </c>
      <c r="L2278" t="s">
        <v>94</v>
      </c>
      <c r="M2278">
        <v>540.9</v>
      </c>
      <c r="N2278">
        <v>1</v>
      </c>
      <c r="O2278">
        <v>540.9</v>
      </c>
      <c r="P2278" t="s">
        <v>2205</v>
      </c>
      <c r="Q2278">
        <v>1</v>
      </c>
    </row>
    <row r="2279" spans="1:17" x14ac:dyDescent="0.25">
      <c r="A2279" t="s">
        <v>1005</v>
      </c>
      <c r="B2279" t="s">
        <v>705</v>
      </c>
      <c r="C2279" t="s">
        <v>133</v>
      </c>
      <c r="D2279" t="s">
        <v>2207</v>
      </c>
      <c r="E2279" t="s">
        <v>104</v>
      </c>
      <c r="F2279">
        <v>40700</v>
      </c>
      <c r="G2279" t="s">
        <v>911</v>
      </c>
      <c r="I2279" t="s">
        <v>118</v>
      </c>
      <c r="J2279">
        <v>2026</v>
      </c>
      <c r="K2279">
        <v>7</v>
      </c>
      <c r="L2279" t="s">
        <v>94</v>
      </c>
      <c r="M2279">
        <v>216.32</v>
      </c>
      <c r="N2279">
        <v>1</v>
      </c>
      <c r="O2279">
        <v>216.32</v>
      </c>
      <c r="P2279" t="s">
        <v>2205</v>
      </c>
      <c r="Q2279">
        <v>0</v>
      </c>
    </row>
    <row r="2280" spans="1:17" x14ac:dyDescent="0.25">
      <c r="A2280" t="s">
        <v>1005</v>
      </c>
      <c r="B2280" t="s">
        <v>705</v>
      </c>
      <c r="C2280" t="s">
        <v>133</v>
      </c>
      <c r="D2280" t="s">
        <v>2207</v>
      </c>
      <c r="E2280" t="s">
        <v>104</v>
      </c>
      <c r="F2280">
        <v>40700</v>
      </c>
      <c r="G2280" t="s">
        <v>911</v>
      </c>
      <c r="I2280" t="s">
        <v>120</v>
      </c>
      <c r="J2280">
        <v>2026</v>
      </c>
      <c r="K2280">
        <v>7</v>
      </c>
      <c r="L2280" t="s">
        <v>94</v>
      </c>
      <c r="M2280">
        <v>270.39999999999998</v>
      </c>
      <c r="N2280">
        <v>1</v>
      </c>
      <c r="O2280">
        <v>270.39999999999998</v>
      </c>
      <c r="P2280" t="s">
        <v>2205</v>
      </c>
      <c r="Q2280">
        <v>0</v>
      </c>
    </row>
    <row r="2281" spans="1:17" x14ac:dyDescent="0.25">
      <c r="A2281" t="s">
        <v>1005</v>
      </c>
      <c r="B2281" t="s">
        <v>705</v>
      </c>
      <c r="C2281" t="s">
        <v>133</v>
      </c>
      <c r="D2281" t="s">
        <v>2207</v>
      </c>
      <c r="E2281" t="s">
        <v>105</v>
      </c>
      <c r="F2281">
        <v>40700</v>
      </c>
      <c r="G2281" t="s">
        <v>911</v>
      </c>
      <c r="I2281" t="s">
        <v>111</v>
      </c>
      <c r="J2281">
        <v>2026</v>
      </c>
      <c r="K2281">
        <v>7</v>
      </c>
      <c r="L2281" t="s">
        <v>94</v>
      </c>
      <c r="M2281">
        <v>95.63</v>
      </c>
      <c r="N2281">
        <v>1</v>
      </c>
      <c r="O2281">
        <v>95.63</v>
      </c>
      <c r="P2281" t="s">
        <v>2205</v>
      </c>
      <c r="Q2281">
        <v>0</v>
      </c>
    </row>
    <row r="2282" spans="1:17" x14ac:dyDescent="0.25">
      <c r="A2282" t="s">
        <v>1005</v>
      </c>
      <c r="B2282" t="s">
        <v>205</v>
      </c>
      <c r="C2282" t="s">
        <v>133</v>
      </c>
      <c r="D2282" t="s">
        <v>2207</v>
      </c>
      <c r="E2282" t="s">
        <v>102</v>
      </c>
      <c r="F2282">
        <v>40700</v>
      </c>
      <c r="G2282" t="s">
        <v>911</v>
      </c>
      <c r="I2282" t="s">
        <v>125</v>
      </c>
      <c r="J2282">
        <v>2026</v>
      </c>
      <c r="K2282">
        <v>7</v>
      </c>
      <c r="L2282" t="s">
        <v>94</v>
      </c>
      <c r="M2282">
        <v>323.13</v>
      </c>
      <c r="N2282">
        <v>1</v>
      </c>
      <c r="O2282">
        <v>323.13</v>
      </c>
      <c r="P2282" t="s">
        <v>2205</v>
      </c>
      <c r="Q2282">
        <v>1</v>
      </c>
    </row>
    <row r="2283" spans="1:17" x14ac:dyDescent="0.25">
      <c r="A2283" t="s">
        <v>1005</v>
      </c>
      <c r="B2283" t="s">
        <v>205</v>
      </c>
      <c r="C2283" t="s">
        <v>133</v>
      </c>
      <c r="D2283" t="s">
        <v>2207</v>
      </c>
      <c r="E2283" t="s">
        <v>104</v>
      </c>
      <c r="F2283">
        <v>40700</v>
      </c>
      <c r="G2283" t="s">
        <v>911</v>
      </c>
      <c r="I2283" t="s">
        <v>118</v>
      </c>
      <c r="J2283">
        <v>2026</v>
      </c>
      <c r="K2283">
        <v>7</v>
      </c>
      <c r="L2283" t="s">
        <v>94</v>
      </c>
      <c r="M2283">
        <v>270.39999999999998</v>
      </c>
      <c r="N2283">
        <v>1</v>
      </c>
      <c r="O2283">
        <v>270.39999999999998</v>
      </c>
      <c r="P2283" t="s">
        <v>2205</v>
      </c>
      <c r="Q2283">
        <v>0</v>
      </c>
    </row>
    <row r="2284" spans="1:17" x14ac:dyDescent="0.25">
      <c r="A2284" t="s">
        <v>1005</v>
      </c>
      <c r="B2284" t="s">
        <v>205</v>
      </c>
      <c r="C2284" t="s">
        <v>133</v>
      </c>
      <c r="D2284" t="s">
        <v>2207</v>
      </c>
      <c r="E2284" t="s">
        <v>104</v>
      </c>
      <c r="F2284">
        <v>40700</v>
      </c>
      <c r="G2284" t="s">
        <v>911</v>
      </c>
      <c r="I2284" t="s">
        <v>120</v>
      </c>
      <c r="J2284">
        <v>2026</v>
      </c>
      <c r="K2284">
        <v>7</v>
      </c>
      <c r="L2284" t="s">
        <v>94</v>
      </c>
      <c r="M2284">
        <v>405.6</v>
      </c>
      <c r="N2284">
        <v>1</v>
      </c>
      <c r="O2284">
        <v>405.6</v>
      </c>
      <c r="P2284" t="s">
        <v>2205</v>
      </c>
      <c r="Q2284">
        <v>0</v>
      </c>
    </row>
    <row r="2285" spans="1:17" x14ac:dyDescent="0.25">
      <c r="A2285" t="s">
        <v>1005</v>
      </c>
      <c r="B2285" t="s">
        <v>205</v>
      </c>
      <c r="C2285" t="s">
        <v>133</v>
      </c>
      <c r="D2285" t="s">
        <v>2207</v>
      </c>
      <c r="E2285" t="s">
        <v>105</v>
      </c>
      <c r="F2285">
        <v>40700</v>
      </c>
      <c r="G2285" t="s">
        <v>911</v>
      </c>
      <c r="I2285" t="s">
        <v>111</v>
      </c>
      <c r="J2285">
        <v>2026</v>
      </c>
      <c r="K2285">
        <v>7</v>
      </c>
      <c r="L2285" t="s">
        <v>94</v>
      </c>
      <c r="M2285">
        <v>95.63</v>
      </c>
      <c r="N2285">
        <v>1</v>
      </c>
      <c r="O2285">
        <v>95.63</v>
      </c>
      <c r="P2285" t="s">
        <v>2205</v>
      </c>
      <c r="Q2285">
        <v>0</v>
      </c>
    </row>
    <row r="2286" spans="1:17" x14ac:dyDescent="0.25">
      <c r="A2286" t="s">
        <v>1005</v>
      </c>
      <c r="B2286" t="s">
        <v>206</v>
      </c>
      <c r="C2286" t="s">
        <v>133</v>
      </c>
      <c r="D2286" t="s">
        <v>2207</v>
      </c>
      <c r="E2286" t="s">
        <v>104</v>
      </c>
      <c r="F2286">
        <v>40700</v>
      </c>
      <c r="G2286" t="s">
        <v>911</v>
      </c>
      <c r="I2286" t="s">
        <v>118</v>
      </c>
      <c r="J2286">
        <v>2026</v>
      </c>
      <c r="K2286">
        <v>7</v>
      </c>
      <c r="L2286" t="s">
        <v>94</v>
      </c>
      <c r="M2286">
        <v>108.16</v>
      </c>
      <c r="N2286">
        <v>1</v>
      </c>
      <c r="O2286">
        <v>108.16</v>
      </c>
      <c r="P2286" t="s">
        <v>2205</v>
      </c>
      <c r="Q2286">
        <v>0</v>
      </c>
    </row>
    <row r="2287" spans="1:17" x14ac:dyDescent="0.25">
      <c r="A2287" t="s">
        <v>1005</v>
      </c>
      <c r="B2287" t="s">
        <v>206</v>
      </c>
      <c r="C2287" t="s">
        <v>133</v>
      </c>
      <c r="D2287" t="s">
        <v>2207</v>
      </c>
      <c r="E2287" t="s">
        <v>104</v>
      </c>
      <c r="F2287">
        <v>40700</v>
      </c>
      <c r="G2287" t="s">
        <v>911</v>
      </c>
      <c r="I2287" t="s">
        <v>120</v>
      </c>
      <c r="J2287">
        <v>2026</v>
      </c>
      <c r="K2287">
        <v>7</v>
      </c>
      <c r="L2287" t="s">
        <v>94</v>
      </c>
      <c r="M2287">
        <v>270.39999999999998</v>
      </c>
      <c r="N2287">
        <v>1</v>
      </c>
      <c r="O2287">
        <v>270.39999999999998</v>
      </c>
      <c r="P2287" t="s">
        <v>2205</v>
      </c>
      <c r="Q2287">
        <v>0</v>
      </c>
    </row>
    <row r="2288" spans="1:17" x14ac:dyDescent="0.25">
      <c r="A2288" t="s">
        <v>1005</v>
      </c>
      <c r="B2288" t="s">
        <v>206</v>
      </c>
      <c r="C2288" t="s">
        <v>133</v>
      </c>
      <c r="D2288" t="s">
        <v>2207</v>
      </c>
      <c r="E2288" t="s">
        <v>105</v>
      </c>
      <c r="F2288">
        <v>40700</v>
      </c>
      <c r="G2288" t="s">
        <v>911</v>
      </c>
      <c r="I2288" t="s">
        <v>111</v>
      </c>
      <c r="J2288">
        <v>2026</v>
      </c>
      <c r="K2288">
        <v>7</v>
      </c>
      <c r="L2288" t="s">
        <v>94</v>
      </c>
      <c r="M2288">
        <v>95.63</v>
      </c>
      <c r="N2288">
        <v>1</v>
      </c>
      <c r="O2288">
        <v>95.63</v>
      </c>
      <c r="P2288" t="s">
        <v>2205</v>
      </c>
      <c r="Q2288">
        <v>0</v>
      </c>
    </row>
    <row r="2289" spans="1:17" x14ac:dyDescent="0.25">
      <c r="A2289" t="s">
        <v>1005</v>
      </c>
      <c r="B2289" t="s">
        <v>207</v>
      </c>
      <c r="C2289" t="s">
        <v>133</v>
      </c>
      <c r="D2289" t="s">
        <v>2207</v>
      </c>
      <c r="E2289" t="s">
        <v>102</v>
      </c>
      <c r="F2289">
        <v>40700</v>
      </c>
      <c r="G2289" t="s">
        <v>911</v>
      </c>
      <c r="I2289" t="s">
        <v>125</v>
      </c>
      <c r="J2289">
        <v>2026</v>
      </c>
      <c r="K2289">
        <v>7</v>
      </c>
      <c r="L2289" t="s">
        <v>94</v>
      </c>
      <c r="M2289">
        <v>72.59</v>
      </c>
      <c r="N2289">
        <v>1</v>
      </c>
      <c r="O2289">
        <v>72.59</v>
      </c>
      <c r="P2289" t="s">
        <v>2205</v>
      </c>
      <c r="Q2289">
        <v>1</v>
      </c>
    </row>
    <row r="2290" spans="1:17" x14ac:dyDescent="0.25">
      <c r="A2290" t="s">
        <v>1005</v>
      </c>
      <c r="B2290" t="s">
        <v>207</v>
      </c>
      <c r="C2290" t="s">
        <v>133</v>
      </c>
      <c r="D2290" t="s">
        <v>2207</v>
      </c>
      <c r="E2290" t="s">
        <v>105</v>
      </c>
      <c r="F2290">
        <v>40700</v>
      </c>
      <c r="G2290" t="s">
        <v>911</v>
      </c>
      <c r="I2290" t="s">
        <v>111</v>
      </c>
      <c r="J2290">
        <v>2026</v>
      </c>
      <c r="K2290">
        <v>7</v>
      </c>
      <c r="L2290" t="s">
        <v>94</v>
      </c>
      <c r="M2290">
        <v>95.63</v>
      </c>
      <c r="N2290">
        <v>1</v>
      </c>
      <c r="O2290">
        <v>95.63</v>
      </c>
      <c r="P2290" t="s">
        <v>2205</v>
      </c>
      <c r="Q2290">
        <v>0</v>
      </c>
    </row>
    <row r="2291" spans="1:17" x14ac:dyDescent="0.25">
      <c r="A2291" t="s">
        <v>1005</v>
      </c>
      <c r="B2291" t="s">
        <v>2269</v>
      </c>
      <c r="C2291" t="s">
        <v>133</v>
      </c>
      <c r="D2291" t="s">
        <v>2207</v>
      </c>
      <c r="E2291" t="s">
        <v>104</v>
      </c>
      <c r="F2291">
        <v>40700</v>
      </c>
      <c r="G2291" t="s">
        <v>911</v>
      </c>
      <c r="I2291" t="s">
        <v>118</v>
      </c>
      <c r="J2291">
        <v>2026</v>
      </c>
      <c r="K2291">
        <v>7</v>
      </c>
      <c r="L2291" t="s">
        <v>94</v>
      </c>
      <c r="M2291">
        <v>54.08</v>
      </c>
      <c r="N2291">
        <v>1</v>
      </c>
      <c r="O2291">
        <v>54.08</v>
      </c>
      <c r="P2291" t="s">
        <v>2205</v>
      </c>
      <c r="Q2291">
        <v>0</v>
      </c>
    </row>
    <row r="2292" spans="1:17" x14ac:dyDescent="0.25">
      <c r="A2292" t="s">
        <v>1005</v>
      </c>
      <c r="B2292" t="s">
        <v>2269</v>
      </c>
      <c r="C2292" t="s">
        <v>133</v>
      </c>
      <c r="D2292" t="s">
        <v>2207</v>
      </c>
      <c r="E2292" t="s">
        <v>104</v>
      </c>
      <c r="F2292">
        <v>40700</v>
      </c>
      <c r="G2292" t="s">
        <v>911</v>
      </c>
      <c r="I2292" t="s">
        <v>120</v>
      </c>
      <c r="J2292">
        <v>2026</v>
      </c>
      <c r="K2292">
        <v>7</v>
      </c>
      <c r="L2292" t="s">
        <v>94</v>
      </c>
      <c r="M2292">
        <v>135.19999999999999</v>
      </c>
      <c r="N2292">
        <v>1</v>
      </c>
      <c r="O2292">
        <v>135.19999999999999</v>
      </c>
      <c r="P2292" t="s">
        <v>2205</v>
      </c>
      <c r="Q2292">
        <v>0</v>
      </c>
    </row>
    <row r="2293" spans="1:17" x14ac:dyDescent="0.25">
      <c r="A2293" t="s">
        <v>1005</v>
      </c>
      <c r="B2293" t="s">
        <v>2269</v>
      </c>
      <c r="C2293" t="s">
        <v>133</v>
      </c>
      <c r="D2293" t="s">
        <v>2207</v>
      </c>
      <c r="E2293" t="s">
        <v>105</v>
      </c>
      <c r="F2293">
        <v>40700</v>
      </c>
      <c r="G2293" t="s">
        <v>911</v>
      </c>
      <c r="I2293" t="s">
        <v>111</v>
      </c>
      <c r="J2293">
        <v>2026</v>
      </c>
      <c r="K2293">
        <v>7</v>
      </c>
      <c r="L2293" t="s">
        <v>94</v>
      </c>
      <c r="M2293">
        <v>95.63</v>
      </c>
      <c r="N2293">
        <v>1</v>
      </c>
      <c r="O2293">
        <v>95.63</v>
      </c>
      <c r="P2293" t="s">
        <v>2205</v>
      </c>
      <c r="Q2293">
        <v>0</v>
      </c>
    </row>
    <row r="2294" spans="1:17" x14ac:dyDescent="0.25">
      <c r="A2294" t="s">
        <v>1005</v>
      </c>
      <c r="B2294" t="s">
        <v>211</v>
      </c>
      <c r="C2294" t="s">
        <v>133</v>
      </c>
      <c r="D2294" t="s">
        <v>2207</v>
      </c>
      <c r="E2294" t="s">
        <v>102</v>
      </c>
      <c r="F2294">
        <v>40700</v>
      </c>
      <c r="G2294" t="s">
        <v>911</v>
      </c>
      <c r="I2294" t="s">
        <v>125</v>
      </c>
      <c r="J2294">
        <v>2026</v>
      </c>
      <c r="K2294">
        <v>7</v>
      </c>
      <c r="L2294" t="s">
        <v>94</v>
      </c>
      <c r="M2294">
        <v>197.86</v>
      </c>
      <c r="N2294">
        <v>1</v>
      </c>
      <c r="O2294">
        <v>197.86</v>
      </c>
      <c r="P2294" t="s">
        <v>2205</v>
      </c>
      <c r="Q2294">
        <v>1</v>
      </c>
    </row>
    <row r="2295" spans="1:17" x14ac:dyDescent="0.25">
      <c r="A2295" t="s">
        <v>1005</v>
      </c>
      <c r="B2295" t="s">
        <v>211</v>
      </c>
      <c r="C2295" t="s">
        <v>133</v>
      </c>
      <c r="D2295" t="s">
        <v>2207</v>
      </c>
      <c r="E2295" t="s">
        <v>104</v>
      </c>
      <c r="F2295">
        <v>40700</v>
      </c>
      <c r="G2295" t="s">
        <v>911</v>
      </c>
      <c r="I2295" t="s">
        <v>118</v>
      </c>
      <c r="J2295">
        <v>2026</v>
      </c>
      <c r="K2295">
        <v>7</v>
      </c>
      <c r="L2295" t="s">
        <v>94</v>
      </c>
      <c r="M2295">
        <v>270.39999999999998</v>
      </c>
      <c r="N2295">
        <v>1</v>
      </c>
      <c r="O2295">
        <v>270.39999999999998</v>
      </c>
      <c r="P2295" t="s">
        <v>2205</v>
      </c>
      <c r="Q2295">
        <v>0</v>
      </c>
    </row>
    <row r="2296" spans="1:17" x14ac:dyDescent="0.25">
      <c r="A2296" t="s">
        <v>1005</v>
      </c>
      <c r="B2296" t="s">
        <v>211</v>
      </c>
      <c r="C2296" t="s">
        <v>133</v>
      </c>
      <c r="D2296" t="s">
        <v>2207</v>
      </c>
      <c r="E2296" t="s">
        <v>104</v>
      </c>
      <c r="F2296">
        <v>40700</v>
      </c>
      <c r="G2296" t="s">
        <v>911</v>
      </c>
      <c r="I2296" t="s">
        <v>120</v>
      </c>
      <c r="J2296">
        <v>2026</v>
      </c>
      <c r="K2296">
        <v>7</v>
      </c>
      <c r="L2296" t="s">
        <v>94</v>
      </c>
      <c r="M2296">
        <v>405.6</v>
      </c>
      <c r="N2296">
        <v>1</v>
      </c>
      <c r="O2296">
        <v>405.6</v>
      </c>
      <c r="P2296" t="s">
        <v>2205</v>
      </c>
      <c r="Q2296">
        <v>0</v>
      </c>
    </row>
    <row r="2297" spans="1:17" x14ac:dyDescent="0.25">
      <c r="A2297" t="s">
        <v>1005</v>
      </c>
      <c r="B2297" t="s">
        <v>211</v>
      </c>
      <c r="C2297" t="s">
        <v>133</v>
      </c>
      <c r="D2297" t="s">
        <v>2207</v>
      </c>
      <c r="E2297" t="s">
        <v>105</v>
      </c>
      <c r="F2297">
        <v>40700</v>
      </c>
      <c r="G2297" t="s">
        <v>911</v>
      </c>
      <c r="I2297" t="s">
        <v>111</v>
      </c>
      <c r="J2297">
        <v>2026</v>
      </c>
      <c r="K2297">
        <v>7</v>
      </c>
      <c r="L2297" t="s">
        <v>94</v>
      </c>
      <c r="M2297">
        <v>95.63</v>
      </c>
      <c r="N2297">
        <v>1</v>
      </c>
      <c r="O2297">
        <v>95.63</v>
      </c>
      <c r="P2297" t="s">
        <v>2205</v>
      </c>
      <c r="Q2297">
        <v>0</v>
      </c>
    </row>
    <row r="2298" spans="1:17" x14ac:dyDescent="0.25">
      <c r="A2298" t="s">
        <v>1005</v>
      </c>
      <c r="B2298" t="s">
        <v>212</v>
      </c>
      <c r="C2298" t="s">
        <v>133</v>
      </c>
      <c r="D2298" t="s">
        <v>2207</v>
      </c>
      <c r="E2298" t="s">
        <v>102</v>
      </c>
      <c r="F2298">
        <v>40700</v>
      </c>
      <c r="G2298" t="s">
        <v>911</v>
      </c>
      <c r="I2298" t="s">
        <v>125</v>
      </c>
      <c r="J2298">
        <v>2026</v>
      </c>
      <c r="K2298">
        <v>7</v>
      </c>
      <c r="L2298" t="s">
        <v>94</v>
      </c>
      <c r="M2298">
        <v>72.59</v>
      </c>
      <c r="N2298">
        <v>1</v>
      </c>
      <c r="O2298">
        <v>72.59</v>
      </c>
      <c r="P2298" t="s">
        <v>2205</v>
      </c>
      <c r="Q2298">
        <v>1</v>
      </c>
    </row>
    <row r="2299" spans="1:17" x14ac:dyDescent="0.25">
      <c r="A2299" t="s">
        <v>1005</v>
      </c>
      <c r="B2299" t="s">
        <v>212</v>
      </c>
      <c r="C2299" t="s">
        <v>133</v>
      </c>
      <c r="D2299" t="s">
        <v>2207</v>
      </c>
      <c r="E2299" t="s">
        <v>104</v>
      </c>
      <c r="F2299">
        <v>40700</v>
      </c>
      <c r="G2299" t="s">
        <v>911</v>
      </c>
      <c r="I2299" t="s">
        <v>118</v>
      </c>
      <c r="J2299">
        <v>2026</v>
      </c>
      <c r="K2299">
        <v>7</v>
      </c>
      <c r="L2299" t="s">
        <v>94</v>
      </c>
      <c r="M2299">
        <v>162.24</v>
      </c>
      <c r="N2299">
        <v>1</v>
      </c>
      <c r="O2299">
        <v>162.24</v>
      </c>
      <c r="P2299" t="s">
        <v>2205</v>
      </c>
      <c r="Q2299">
        <v>0</v>
      </c>
    </row>
    <row r="2300" spans="1:17" x14ac:dyDescent="0.25">
      <c r="A2300" t="s">
        <v>1005</v>
      </c>
      <c r="B2300" t="s">
        <v>212</v>
      </c>
      <c r="C2300" t="s">
        <v>133</v>
      </c>
      <c r="D2300" t="s">
        <v>2207</v>
      </c>
      <c r="E2300" t="s">
        <v>104</v>
      </c>
      <c r="F2300">
        <v>40700</v>
      </c>
      <c r="G2300" t="s">
        <v>911</v>
      </c>
      <c r="I2300" t="s">
        <v>120</v>
      </c>
      <c r="J2300">
        <v>2026</v>
      </c>
      <c r="K2300">
        <v>7</v>
      </c>
      <c r="L2300" t="s">
        <v>94</v>
      </c>
      <c r="M2300">
        <v>405.6</v>
      </c>
      <c r="N2300">
        <v>1</v>
      </c>
      <c r="O2300">
        <v>405.6</v>
      </c>
      <c r="P2300" t="s">
        <v>2205</v>
      </c>
      <c r="Q2300">
        <v>0</v>
      </c>
    </row>
    <row r="2301" spans="1:17" x14ac:dyDescent="0.25">
      <c r="A2301" t="s">
        <v>1005</v>
      </c>
      <c r="B2301" t="s">
        <v>212</v>
      </c>
      <c r="C2301" t="s">
        <v>133</v>
      </c>
      <c r="D2301" t="s">
        <v>2207</v>
      </c>
      <c r="E2301" t="s">
        <v>105</v>
      </c>
      <c r="F2301">
        <v>40700</v>
      </c>
      <c r="G2301" t="s">
        <v>911</v>
      </c>
      <c r="I2301" t="s">
        <v>111</v>
      </c>
      <c r="J2301">
        <v>2026</v>
      </c>
      <c r="K2301">
        <v>7</v>
      </c>
      <c r="L2301" t="s">
        <v>94</v>
      </c>
      <c r="M2301">
        <v>95.63</v>
      </c>
      <c r="N2301">
        <v>1</v>
      </c>
      <c r="O2301">
        <v>95.63</v>
      </c>
      <c r="P2301" t="s">
        <v>2205</v>
      </c>
      <c r="Q2301">
        <v>0</v>
      </c>
    </row>
    <row r="2302" spans="1:17" x14ac:dyDescent="0.25">
      <c r="A2302" t="s">
        <v>1005</v>
      </c>
      <c r="B2302" t="s">
        <v>613</v>
      </c>
      <c r="C2302" t="s">
        <v>133</v>
      </c>
      <c r="D2302" t="s">
        <v>2207</v>
      </c>
      <c r="E2302" t="s">
        <v>102</v>
      </c>
      <c r="F2302">
        <v>40700</v>
      </c>
      <c r="G2302" t="s">
        <v>911</v>
      </c>
      <c r="I2302" t="s">
        <v>125</v>
      </c>
      <c r="J2302">
        <v>2026</v>
      </c>
      <c r="K2302">
        <v>7</v>
      </c>
      <c r="L2302" t="s">
        <v>94</v>
      </c>
      <c r="M2302">
        <v>72.59</v>
      </c>
      <c r="N2302">
        <v>1</v>
      </c>
      <c r="O2302">
        <v>72.59</v>
      </c>
      <c r="P2302" t="s">
        <v>2205</v>
      </c>
      <c r="Q2302">
        <v>1</v>
      </c>
    </row>
    <row r="2303" spans="1:17" x14ac:dyDescent="0.25">
      <c r="A2303" t="s">
        <v>1005</v>
      </c>
      <c r="B2303" t="s">
        <v>613</v>
      </c>
      <c r="C2303" t="s">
        <v>133</v>
      </c>
      <c r="D2303" t="s">
        <v>2207</v>
      </c>
      <c r="E2303" t="s">
        <v>105</v>
      </c>
      <c r="F2303">
        <v>40700</v>
      </c>
      <c r="G2303" t="s">
        <v>911</v>
      </c>
      <c r="I2303" t="s">
        <v>111</v>
      </c>
      <c r="J2303">
        <v>2026</v>
      </c>
      <c r="K2303">
        <v>7</v>
      </c>
      <c r="L2303" t="s">
        <v>94</v>
      </c>
      <c r="M2303">
        <v>95.63</v>
      </c>
      <c r="N2303">
        <v>1</v>
      </c>
      <c r="O2303">
        <v>95.63</v>
      </c>
      <c r="P2303" t="s">
        <v>2205</v>
      </c>
      <c r="Q2303">
        <v>0</v>
      </c>
    </row>
    <row r="2304" spans="1:17" x14ac:dyDescent="0.25">
      <c r="A2304" t="s">
        <v>1005</v>
      </c>
      <c r="B2304" t="s">
        <v>2270</v>
      </c>
      <c r="C2304" t="s">
        <v>133</v>
      </c>
      <c r="D2304" t="s">
        <v>2207</v>
      </c>
      <c r="E2304" t="s">
        <v>105</v>
      </c>
      <c r="F2304">
        <v>40700</v>
      </c>
      <c r="G2304" t="s">
        <v>911</v>
      </c>
      <c r="I2304" t="s">
        <v>111</v>
      </c>
      <c r="J2304">
        <v>2026</v>
      </c>
      <c r="K2304">
        <v>7</v>
      </c>
      <c r="L2304" t="s">
        <v>94</v>
      </c>
      <c r="M2304">
        <v>95.63</v>
      </c>
      <c r="N2304">
        <v>1</v>
      </c>
      <c r="O2304">
        <v>95.63</v>
      </c>
      <c r="P2304" t="s">
        <v>2205</v>
      </c>
      <c r="Q2304">
        <v>0</v>
      </c>
    </row>
    <row r="2305" spans="1:17" x14ac:dyDescent="0.25">
      <c r="A2305" t="s">
        <v>1005</v>
      </c>
      <c r="B2305" t="s">
        <v>2271</v>
      </c>
      <c r="C2305" t="s">
        <v>133</v>
      </c>
      <c r="D2305" t="s">
        <v>2207</v>
      </c>
      <c r="E2305" t="s">
        <v>102</v>
      </c>
      <c r="F2305">
        <v>40700</v>
      </c>
      <c r="G2305" t="s">
        <v>911</v>
      </c>
      <c r="I2305" t="s">
        <v>125</v>
      </c>
      <c r="J2305">
        <v>2026</v>
      </c>
      <c r="K2305">
        <v>7</v>
      </c>
      <c r="L2305" t="s">
        <v>94</v>
      </c>
      <c r="M2305">
        <v>72.59</v>
      </c>
      <c r="N2305">
        <v>1</v>
      </c>
      <c r="O2305">
        <v>72.59</v>
      </c>
      <c r="P2305" t="s">
        <v>2205</v>
      </c>
      <c r="Q2305">
        <v>1</v>
      </c>
    </row>
    <row r="2306" spans="1:17" x14ac:dyDescent="0.25">
      <c r="A2306" t="s">
        <v>1005</v>
      </c>
      <c r="B2306" t="s">
        <v>2271</v>
      </c>
      <c r="C2306" t="s">
        <v>133</v>
      </c>
      <c r="D2306" t="s">
        <v>2207</v>
      </c>
      <c r="E2306" t="s">
        <v>104</v>
      </c>
      <c r="F2306">
        <v>40700</v>
      </c>
      <c r="G2306" t="s">
        <v>911</v>
      </c>
      <c r="I2306" t="s">
        <v>118</v>
      </c>
      <c r="J2306">
        <v>2026</v>
      </c>
      <c r="K2306">
        <v>7</v>
      </c>
      <c r="L2306" t="s">
        <v>94</v>
      </c>
      <c r="M2306">
        <v>432.64</v>
      </c>
      <c r="N2306">
        <v>1</v>
      </c>
      <c r="O2306">
        <v>432.64</v>
      </c>
      <c r="P2306" t="s">
        <v>2205</v>
      </c>
      <c r="Q2306">
        <v>0</v>
      </c>
    </row>
    <row r="2307" spans="1:17" x14ac:dyDescent="0.25">
      <c r="A2307" t="s">
        <v>1005</v>
      </c>
      <c r="B2307" t="s">
        <v>2271</v>
      </c>
      <c r="C2307" t="s">
        <v>133</v>
      </c>
      <c r="D2307" t="s">
        <v>2207</v>
      </c>
      <c r="E2307" t="s">
        <v>104</v>
      </c>
      <c r="F2307">
        <v>40700</v>
      </c>
      <c r="G2307" t="s">
        <v>911</v>
      </c>
      <c r="I2307" t="s">
        <v>120</v>
      </c>
      <c r="J2307">
        <v>2026</v>
      </c>
      <c r="K2307">
        <v>7</v>
      </c>
      <c r="L2307" t="s">
        <v>94</v>
      </c>
      <c r="M2307">
        <v>540.79999999999995</v>
      </c>
      <c r="N2307">
        <v>1</v>
      </c>
      <c r="O2307">
        <v>540.79999999999995</v>
      </c>
      <c r="P2307" t="s">
        <v>2205</v>
      </c>
      <c r="Q2307">
        <v>0</v>
      </c>
    </row>
    <row r="2308" spans="1:17" x14ac:dyDescent="0.25">
      <c r="A2308" t="s">
        <v>1005</v>
      </c>
      <c r="B2308" t="s">
        <v>2271</v>
      </c>
      <c r="C2308" t="s">
        <v>133</v>
      </c>
      <c r="D2308" t="s">
        <v>2207</v>
      </c>
      <c r="E2308" t="s">
        <v>105</v>
      </c>
      <c r="F2308">
        <v>40700</v>
      </c>
      <c r="G2308" t="s">
        <v>911</v>
      </c>
      <c r="I2308" t="s">
        <v>111</v>
      </c>
      <c r="J2308">
        <v>2026</v>
      </c>
      <c r="K2308">
        <v>7</v>
      </c>
      <c r="L2308" t="s">
        <v>94</v>
      </c>
      <c r="M2308">
        <v>95.63</v>
      </c>
      <c r="N2308">
        <v>1</v>
      </c>
      <c r="O2308">
        <v>95.63</v>
      </c>
      <c r="P2308" t="s">
        <v>2205</v>
      </c>
      <c r="Q2308">
        <v>0</v>
      </c>
    </row>
    <row r="2309" spans="1:17" x14ac:dyDescent="0.25">
      <c r="A2309" t="s">
        <v>1005</v>
      </c>
      <c r="B2309" t="s">
        <v>215</v>
      </c>
      <c r="C2309" t="s">
        <v>133</v>
      </c>
      <c r="D2309" t="s">
        <v>2207</v>
      </c>
      <c r="E2309" t="s">
        <v>104</v>
      </c>
      <c r="F2309">
        <v>40700</v>
      </c>
      <c r="G2309" t="s">
        <v>911</v>
      </c>
      <c r="I2309" t="s">
        <v>118</v>
      </c>
      <c r="J2309">
        <v>2026</v>
      </c>
      <c r="K2309">
        <v>7</v>
      </c>
      <c r="L2309" t="s">
        <v>94</v>
      </c>
      <c r="M2309">
        <v>216.32</v>
      </c>
      <c r="N2309">
        <v>1</v>
      </c>
      <c r="O2309">
        <v>216.32</v>
      </c>
      <c r="P2309" t="s">
        <v>2205</v>
      </c>
      <c r="Q2309">
        <v>0</v>
      </c>
    </row>
    <row r="2310" spans="1:17" x14ac:dyDescent="0.25">
      <c r="A2310" t="s">
        <v>1005</v>
      </c>
      <c r="B2310" t="s">
        <v>215</v>
      </c>
      <c r="C2310" t="s">
        <v>133</v>
      </c>
      <c r="D2310" t="s">
        <v>2207</v>
      </c>
      <c r="E2310" t="s">
        <v>105</v>
      </c>
      <c r="F2310">
        <v>40700</v>
      </c>
      <c r="G2310" t="s">
        <v>911</v>
      </c>
      <c r="I2310" t="s">
        <v>111</v>
      </c>
      <c r="J2310">
        <v>2026</v>
      </c>
      <c r="K2310">
        <v>7</v>
      </c>
      <c r="L2310" t="s">
        <v>94</v>
      </c>
      <c r="M2310">
        <v>95.63</v>
      </c>
      <c r="N2310">
        <v>1</v>
      </c>
      <c r="O2310">
        <v>95.63</v>
      </c>
      <c r="P2310" t="s">
        <v>2205</v>
      </c>
      <c r="Q2310">
        <v>0</v>
      </c>
    </row>
    <row r="2311" spans="1:17" x14ac:dyDescent="0.25">
      <c r="A2311" t="s">
        <v>1005</v>
      </c>
      <c r="B2311" t="s">
        <v>216</v>
      </c>
      <c r="C2311" t="s">
        <v>133</v>
      </c>
      <c r="D2311" t="s">
        <v>2207</v>
      </c>
      <c r="E2311" t="s">
        <v>102</v>
      </c>
      <c r="F2311">
        <v>40700</v>
      </c>
      <c r="G2311" t="s">
        <v>911</v>
      </c>
      <c r="I2311" t="s">
        <v>125</v>
      </c>
      <c r="J2311">
        <v>2026</v>
      </c>
      <c r="K2311">
        <v>7</v>
      </c>
      <c r="L2311" t="s">
        <v>94</v>
      </c>
      <c r="M2311">
        <v>72.59</v>
      </c>
      <c r="N2311">
        <v>1</v>
      </c>
      <c r="O2311">
        <v>72.59</v>
      </c>
      <c r="P2311" t="s">
        <v>2205</v>
      </c>
      <c r="Q2311">
        <v>1</v>
      </c>
    </row>
    <row r="2312" spans="1:17" x14ac:dyDescent="0.25">
      <c r="A2312" t="s">
        <v>1005</v>
      </c>
      <c r="B2312" t="s">
        <v>216</v>
      </c>
      <c r="C2312" t="s">
        <v>133</v>
      </c>
      <c r="D2312" t="s">
        <v>2207</v>
      </c>
      <c r="E2312" t="s">
        <v>104</v>
      </c>
      <c r="F2312">
        <v>40700</v>
      </c>
      <c r="G2312" t="s">
        <v>911</v>
      </c>
      <c r="I2312" t="s">
        <v>118</v>
      </c>
      <c r="J2312">
        <v>2026</v>
      </c>
      <c r="K2312">
        <v>7</v>
      </c>
      <c r="L2312" t="s">
        <v>94</v>
      </c>
      <c r="M2312">
        <v>54.08</v>
      </c>
      <c r="N2312">
        <v>1</v>
      </c>
      <c r="O2312">
        <v>54.08</v>
      </c>
      <c r="P2312" t="s">
        <v>2205</v>
      </c>
      <c r="Q2312">
        <v>0</v>
      </c>
    </row>
    <row r="2313" spans="1:17" x14ac:dyDescent="0.25">
      <c r="A2313" t="s">
        <v>1005</v>
      </c>
      <c r="B2313" t="s">
        <v>216</v>
      </c>
      <c r="C2313" t="s">
        <v>133</v>
      </c>
      <c r="D2313" t="s">
        <v>2207</v>
      </c>
      <c r="E2313" t="s">
        <v>104</v>
      </c>
      <c r="F2313">
        <v>40700</v>
      </c>
      <c r="G2313" t="s">
        <v>911</v>
      </c>
      <c r="I2313" t="s">
        <v>120</v>
      </c>
      <c r="J2313">
        <v>2026</v>
      </c>
      <c r="K2313">
        <v>7</v>
      </c>
      <c r="L2313" t="s">
        <v>94</v>
      </c>
      <c r="M2313">
        <v>135.19999999999999</v>
      </c>
      <c r="N2313">
        <v>1</v>
      </c>
      <c r="O2313">
        <v>135.19999999999999</v>
      </c>
      <c r="P2313" t="s">
        <v>2205</v>
      </c>
      <c r="Q2313">
        <v>0</v>
      </c>
    </row>
    <row r="2314" spans="1:17" x14ac:dyDescent="0.25">
      <c r="A2314" t="s">
        <v>1005</v>
      </c>
      <c r="B2314" t="s">
        <v>216</v>
      </c>
      <c r="C2314" t="s">
        <v>133</v>
      </c>
      <c r="D2314" t="s">
        <v>2207</v>
      </c>
      <c r="E2314" t="s">
        <v>105</v>
      </c>
      <c r="F2314">
        <v>40700</v>
      </c>
      <c r="G2314" t="s">
        <v>911</v>
      </c>
      <c r="I2314" t="s">
        <v>111</v>
      </c>
      <c r="J2314">
        <v>2026</v>
      </c>
      <c r="K2314">
        <v>7</v>
      </c>
      <c r="L2314" t="s">
        <v>94</v>
      </c>
      <c r="M2314">
        <v>95.63</v>
      </c>
      <c r="N2314">
        <v>1</v>
      </c>
      <c r="O2314">
        <v>95.63</v>
      </c>
      <c r="P2314" t="s">
        <v>2205</v>
      </c>
      <c r="Q2314">
        <v>0</v>
      </c>
    </row>
    <row r="2315" spans="1:17" x14ac:dyDescent="0.25">
      <c r="A2315" t="s">
        <v>1005</v>
      </c>
      <c r="B2315" t="s">
        <v>217</v>
      </c>
      <c r="C2315" t="s">
        <v>133</v>
      </c>
      <c r="D2315" t="s">
        <v>2207</v>
      </c>
      <c r="E2315" t="s">
        <v>102</v>
      </c>
      <c r="F2315">
        <v>40700</v>
      </c>
      <c r="G2315" t="s">
        <v>911</v>
      </c>
      <c r="I2315" t="s">
        <v>125</v>
      </c>
      <c r="J2315">
        <v>2026</v>
      </c>
      <c r="K2315">
        <v>7</v>
      </c>
      <c r="L2315" t="s">
        <v>94</v>
      </c>
      <c r="M2315">
        <v>72.59</v>
      </c>
      <c r="N2315">
        <v>1</v>
      </c>
      <c r="O2315">
        <v>72.59</v>
      </c>
      <c r="P2315" t="s">
        <v>2205</v>
      </c>
      <c r="Q2315">
        <v>1</v>
      </c>
    </row>
    <row r="2316" spans="1:17" x14ac:dyDescent="0.25">
      <c r="A2316" t="s">
        <v>1005</v>
      </c>
      <c r="B2316" t="s">
        <v>217</v>
      </c>
      <c r="C2316" t="s">
        <v>133</v>
      </c>
      <c r="D2316" t="s">
        <v>2207</v>
      </c>
      <c r="E2316" t="s">
        <v>105</v>
      </c>
      <c r="F2316">
        <v>40700</v>
      </c>
      <c r="G2316" t="s">
        <v>911</v>
      </c>
      <c r="I2316" t="s">
        <v>111</v>
      </c>
      <c r="J2316">
        <v>2026</v>
      </c>
      <c r="K2316">
        <v>7</v>
      </c>
      <c r="L2316" t="s">
        <v>94</v>
      </c>
      <c r="M2316">
        <v>95.63</v>
      </c>
      <c r="N2316">
        <v>1</v>
      </c>
      <c r="O2316">
        <v>95.63</v>
      </c>
      <c r="P2316" t="s">
        <v>2205</v>
      </c>
      <c r="Q2316">
        <v>0</v>
      </c>
    </row>
    <row r="2317" spans="1:17" x14ac:dyDescent="0.25">
      <c r="A2317" t="s">
        <v>1005</v>
      </c>
      <c r="B2317" t="s">
        <v>218</v>
      </c>
      <c r="C2317" t="s">
        <v>133</v>
      </c>
      <c r="D2317" t="s">
        <v>2207</v>
      </c>
      <c r="E2317" t="s">
        <v>104</v>
      </c>
      <c r="F2317">
        <v>40700</v>
      </c>
      <c r="G2317" t="s">
        <v>911</v>
      </c>
      <c r="I2317" t="s">
        <v>118</v>
      </c>
      <c r="J2317">
        <v>2026</v>
      </c>
      <c r="K2317">
        <v>7</v>
      </c>
      <c r="L2317" t="s">
        <v>94</v>
      </c>
      <c r="M2317">
        <v>54.08</v>
      </c>
      <c r="N2317">
        <v>1</v>
      </c>
      <c r="O2317">
        <v>54.08</v>
      </c>
      <c r="P2317" t="s">
        <v>2205</v>
      </c>
      <c r="Q2317">
        <v>0</v>
      </c>
    </row>
    <row r="2318" spans="1:17" x14ac:dyDescent="0.25">
      <c r="A2318" t="s">
        <v>1005</v>
      </c>
      <c r="B2318" t="s">
        <v>218</v>
      </c>
      <c r="C2318" t="s">
        <v>133</v>
      </c>
      <c r="D2318" t="s">
        <v>2207</v>
      </c>
      <c r="E2318" t="s">
        <v>104</v>
      </c>
      <c r="F2318">
        <v>40700</v>
      </c>
      <c r="G2318" t="s">
        <v>911</v>
      </c>
      <c r="I2318" t="s">
        <v>120</v>
      </c>
      <c r="J2318">
        <v>2026</v>
      </c>
      <c r="K2318">
        <v>7</v>
      </c>
      <c r="L2318" t="s">
        <v>94</v>
      </c>
      <c r="M2318">
        <v>135.19999999999999</v>
      </c>
      <c r="N2318">
        <v>1</v>
      </c>
      <c r="O2318">
        <v>135.19999999999999</v>
      </c>
      <c r="P2318" t="s">
        <v>2205</v>
      </c>
      <c r="Q2318">
        <v>0</v>
      </c>
    </row>
    <row r="2319" spans="1:17" x14ac:dyDescent="0.25">
      <c r="A2319" t="s">
        <v>1005</v>
      </c>
      <c r="B2319" t="s">
        <v>218</v>
      </c>
      <c r="C2319" t="s">
        <v>133</v>
      </c>
      <c r="D2319" t="s">
        <v>2207</v>
      </c>
      <c r="E2319" t="s">
        <v>105</v>
      </c>
      <c r="F2319">
        <v>40700</v>
      </c>
      <c r="G2319" t="s">
        <v>911</v>
      </c>
      <c r="I2319" t="s">
        <v>111</v>
      </c>
      <c r="J2319">
        <v>2026</v>
      </c>
      <c r="K2319">
        <v>7</v>
      </c>
      <c r="L2319" t="s">
        <v>94</v>
      </c>
      <c r="M2319">
        <v>95.63</v>
      </c>
      <c r="N2319">
        <v>1</v>
      </c>
      <c r="O2319">
        <v>95.63</v>
      </c>
      <c r="P2319" t="s">
        <v>2205</v>
      </c>
      <c r="Q2319">
        <v>0</v>
      </c>
    </row>
    <row r="2320" spans="1:17" x14ac:dyDescent="0.25">
      <c r="A2320" t="s">
        <v>1005</v>
      </c>
      <c r="B2320" t="s">
        <v>2272</v>
      </c>
      <c r="C2320" t="s">
        <v>133</v>
      </c>
      <c r="D2320" t="s">
        <v>2207</v>
      </c>
      <c r="E2320" t="s">
        <v>105</v>
      </c>
      <c r="F2320">
        <v>40700</v>
      </c>
      <c r="G2320" t="s">
        <v>911</v>
      </c>
      <c r="I2320" t="s">
        <v>111</v>
      </c>
      <c r="J2320">
        <v>2026</v>
      </c>
      <c r="K2320">
        <v>7</v>
      </c>
      <c r="L2320" t="s">
        <v>94</v>
      </c>
      <c r="M2320">
        <v>95.63</v>
      </c>
      <c r="N2320">
        <v>1</v>
      </c>
      <c r="O2320">
        <v>95.63</v>
      </c>
      <c r="P2320" t="s">
        <v>2205</v>
      </c>
      <c r="Q2320">
        <v>0</v>
      </c>
    </row>
    <row r="2321" spans="1:17" x14ac:dyDescent="0.25">
      <c r="A2321" t="s">
        <v>1005</v>
      </c>
      <c r="B2321" t="s">
        <v>2273</v>
      </c>
      <c r="C2321" t="s">
        <v>133</v>
      </c>
      <c r="D2321" t="s">
        <v>2207</v>
      </c>
      <c r="E2321" t="s">
        <v>104</v>
      </c>
      <c r="F2321">
        <v>40700</v>
      </c>
      <c r="G2321" t="s">
        <v>911</v>
      </c>
      <c r="I2321" t="s">
        <v>118</v>
      </c>
      <c r="J2321">
        <v>2026</v>
      </c>
      <c r="K2321">
        <v>7</v>
      </c>
      <c r="L2321" t="s">
        <v>94</v>
      </c>
      <c r="M2321">
        <v>108.16</v>
      </c>
      <c r="N2321">
        <v>1</v>
      </c>
      <c r="O2321">
        <v>108.16</v>
      </c>
      <c r="P2321" t="s">
        <v>2205</v>
      </c>
      <c r="Q2321">
        <v>0</v>
      </c>
    </row>
    <row r="2322" spans="1:17" x14ac:dyDescent="0.25">
      <c r="A2322" t="s">
        <v>1005</v>
      </c>
      <c r="B2322" t="s">
        <v>2273</v>
      </c>
      <c r="C2322" t="s">
        <v>133</v>
      </c>
      <c r="D2322" t="s">
        <v>2207</v>
      </c>
      <c r="E2322" t="s">
        <v>105</v>
      </c>
      <c r="F2322">
        <v>40700</v>
      </c>
      <c r="G2322" t="s">
        <v>911</v>
      </c>
      <c r="I2322" t="s">
        <v>111</v>
      </c>
      <c r="J2322">
        <v>2026</v>
      </c>
      <c r="K2322">
        <v>7</v>
      </c>
      <c r="L2322" t="s">
        <v>94</v>
      </c>
      <c r="M2322">
        <v>95.63</v>
      </c>
      <c r="N2322">
        <v>1</v>
      </c>
      <c r="O2322">
        <v>95.63</v>
      </c>
      <c r="P2322" t="s">
        <v>2205</v>
      </c>
      <c r="Q2322">
        <v>0</v>
      </c>
    </row>
    <row r="2323" spans="1:17" x14ac:dyDescent="0.25">
      <c r="A2323" t="s">
        <v>1005</v>
      </c>
      <c r="B2323" t="s">
        <v>221</v>
      </c>
      <c r="C2323" t="s">
        <v>133</v>
      </c>
      <c r="D2323" t="s">
        <v>2207</v>
      </c>
      <c r="E2323" t="s">
        <v>105</v>
      </c>
      <c r="F2323">
        <v>40700</v>
      </c>
      <c r="G2323" t="s">
        <v>911</v>
      </c>
      <c r="I2323" t="s">
        <v>111</v>
      </c>
      <c r="J2323">
        <v>2026</v>
      </c>
      <c r="K2323">
        <v>7</v>
      </c>
      <c r="L2323" t="s">
        <v>94</v>
      </c>
      <c r="M2323">
        <v>95.63</v>
      </c>
      <c r="N2323">
        <v>1</v>
      </c>
      <c r="O2323">
        <v>95.63</v>
      </c>
      <c r="P2323" t="s">
        <v>2205</v>
      </c>
      <c r="Q2323">
        <v>0</v>
      </c>
    </row>
    <row r="2324" spans="1:17" x14ac:dyDescent="0.25">
      <c r="A2324" t="s">
        <v>1005</v>
      </c>
      <c r="B2324" t="s">
        <v>2274</v>
      </c>
      <c r="C2324" t="s">
        <v>133</v>
      </c>
      <c r="D2324" t="s">
        <v>2207</v>
      </c>
      <c r="E2324" t="s">
        <v>104</v>
      </c>
      <c r="F2324">
        <v>40700</v>
      </c>
      <c r="G2324" t="s">
        <v>911</v>
      </c>
      <c r="I2324" t="s">
        <v>118</v>
      </c>
      <c r="J2324">
        <v>2026</v>
      </c>
      <c r="K2324">
        <v>7</v>
      </c>
      <c r="L2324" t="s">
        <v>94</v>
      </c>
      <c r="M2324">
        <v>162.24</v>
      </c>
      <c r="N2324">
        <v>1</v>
      </c>
      <c r="O2324">
        <v>162.24</v>
      </c>
      <c r="P2324" t="s">
        <v>2205</v>
      </c>
      <c r="Q2324">
        <v>0</v>
      </c>
    </row>
    <row r="2325" spans="1:17" x14ac:dyDescent="0.25">
      <c r="A2325" t="s">
        <v>1005</v>
      </c>
      <c r="B2325" t="s">
        <v>2274</v>
      </c>
      <c r="C2325" t="s">
        <v>133</v>
      </c>
      <c r="D2325" t="s">
        <v>2207</v>
      </c>
      <c r="E2325" t="s">
        <v>104</v>
      </c>
      <c r="F2325">
        <v>40700</v>
      </c>
      <c r="G2325" t="s">
        <v>911</v>
      </c>
      <c r="I2325" t="s">
        <v>120</v>
      </c>
      <c r="J2325">
        <v>2026</v>
      </c>
      <c r="K2325">
        <v>7</v>
      </c>
      <c r="L2325" t="s">
        <v>94</v>
      </c>
      <c r="M2325">
        <v>135.19999999999999</v>
      </c>
      <c r="N2325">
        <v>1</v>
      </c>
      <c r="O2325">
        <v>135.19999999999999</v>
      </c>
      <c r="P2325" t="s">
        <v>2205</v>
      </c>
      <c r="Q2325">
        <v>0</v>
      </c>
    </row>
    <row r="2326" spans="1:17" x14ac:dyDescent="0.25">
      <c r="A2326" t="s">
        <v>1005</v>
      </c>
      <c r="B2326" t="s">
        <v>2274</v>
      </c>
      <c r="C2326" t="s">
        <v>133</v>
      </c>
      <c r="D2326" t="s">
        <v>2207</v>
      </c>
      <c r="E2326" t="s">
        <v>105</v>
      </c>
      <c r="F2326">
        <v>40700</v>
      </c>
      <c r="G2326" t="s">
        <v>911</v>
      </c>
      <c r="I2326" t="s">
        <v>111</v>
      </c>
      <c r="J2326">
        <v>2026</v>
      </c>
      <c r="K2326">
        <v>7</v>
      </c>
      <c r="L2326" t="s">
        <v>94</v>
      </c>
      <c r="M2326">
        <v>95.63</v>
      </c>
      <c r="N2326">
        <v>1</v>
      </c>
      <c r="O2326">
        <v>95.63</v>
      </c>
      <c r="P2326" t="s">
        <v>2205</v>
      </c>
      <c r="Q2326">
        <v>0</v>
      </c>
    </row>
    <row r="2327" spans="1:17" x14ac:dyDescent="0.25">
      <c r="A2327" t="s">
        <v>1005</v>
      </c>
      <c r="B2327" t="s">
        <v>3146</v>
      </c>
      <c r="C2327" t="s">
        <v>133</v>
      </c>
      <c r="D2327" t="s">
        <v>2207</v>
      </c>
      <c r="E2327" t="s">
        <v>104</v>
      </c>
      <c r="F2327">
        <v>40700</v>
      </c>
      <c r="G2327" t="s">
        <v>911</v>
      </c>
      <c r="I2327" t="s">
        <v>118</v>
      </c>
      <c r="J2327">
        <v>2026</v>
      </c>
      <c r="K2327">
        <v>7</v>
      </c>
      <c r="L2327" t="s">
        <v>94</v>
      </c>
      <c r="M2327">
        <v>54.08</v>
      </c>
      <c r="N2327">
        <v>1</v>
      </c>
      <c r="O2327">
        <v>54.08</v>
      </c>
      <c r="P2327" t="s">
        <v>2205</v>
      </c>
      <c r="Q2327">
        <v>0</v>
      </c>
    </row>
    <row r="2328" spans="1:17" x14ac:dyDescent="0.25">
      <c r="A2328" t="s">
        <v>1005</v>
      </c>
      <c r="B2328" t="s">
        <v>3146</v>
      </c>
      <c r="C2328" t="s">
        <v>133</v>
      </c>
      <c r="D2328" t="s">
        <v>2207</v>
      </c>
      <c r="E2328" t="s">
        <v>104</v>
      </c>
      <c r="F2328">
        <v>40700</v>
      </c>
      <c r="G2328" t="s">
        <v>911</v>
      </c>
      <c r="I2328" t="s">
        <v>120</v>
      </c>
      <c r="J2328">
        <v>2026</v>
      </c>
      <c r="K2328">
        <v>7</v>
      </c>
      <c r="L2328" t="s">
        <v>94</v>
      </c>
      <c r="M2328">
        <v>135.19999999999999</v>
      </c>
      <c r="N2328">
        <v>1</v>
      </c>
      <c r="O2328">
        <v>135.19999999999999</v>
      </c>
      <c r="P2328" t="s">
        <v>2205</v>
      </c>
      <c r="Q2328">
        <v>0</v>
      </c>
    </row>
    <row r="2329" spans="1:17" x14ac:dyDescent="0.25">
      <c r="A2329" t="s">
        <v>1005</v>
      </c>
      <c r="B2329" t="s">
        <v>3146</v>
      </c>
      <c r="C2329" t="s">
        <v>133</v>
      </c>
      <c r="D2329" t="s">
        <v>2207</v>
      </c>
      <c r="E2329" t="s">
        <v>105</v>
      </c>
      <c r="F2329">
        <v>40700</v>
      </c>
      <c r="G2329" t="s">
        <v>911</v>
      </c>
      <c r="I2329" t="s">
        <v>111</v>
      </c>
      <c r="J2329">
        <v>2026</v>
      </c>
      <c r="K2329">
        <v>7</v>
      </c>
      <c r="L2329" t="s">
        <v>94</v>
      </c>
      <c r="M2329">
        <v>95.63</v>
      </c>
      <c r="N2329">
        <v>1</v>
      </c>
      <c r="O2329">
        <v>95.63</v>
      </c>
      <c r="P2329" t="s">
        <v>2205</v>
      </c>
      <c r="Q2329">
        <v>0</v>
      </c>
    </row>
    <row r="2330" spans="1:17" x14ac:dyDescent="0.25">
      <c r="A2330" t="s">
        <v>2382</v>
      </c>
      <c r="B2330" t="s">
        <v>2275</v>
      </c>
      <c r="C2330" t="s">
        <v>2196</v>
      </c>
      <c r="D2330" t="s">
        <v>2207</v>
      </c>
      <c r="E2330" t="s">
        <v>93</v>
      </c>
      <c r="F2330">
        <v>40700</v>
      </c>
      <c r="G2330" t="s">
        <v>911</v>
      </c>
      <c r="I2330" t="s">
        <v>253</v>
      </c>
      <c r="J2330">
        <v>2026</v>
      </c>
      <c r="K2330">
        <v>7</v>
      </c>
      <c r="L2330" t="s">
        <v>94</v>
      </c>
      <c r="M2330">
        <v>1696.88</v>
      </c>
      <c r="N2330">
        <v>1</v>
      </c>
      <c r="O2330">
        <v>1696.88</v>
      </c>
      <c r="P2330" t="s">
        <v>2205</v>
      </c>
      <c r="Q2330">
        <v>0</v>
      </c>
    </row>
    <row r="2331" spans="1:17" x14ac:dyDescent="0.25">
      <c r="A2331" t="s">
        <v>2382</v>
      </c>
      <c r="B2331" t="s">
        <v>2275</v>
      </c>
      <c r="C2331" t="s">
        <v>2196</v>
      </c>
      <c r="D2331" t="s">
        <v>2207</v>
      </c>
      <c r="E2331" t="s">
        <v>105</v>
      </c>
      <c r="F2331">
        <v>40700</v>
      </c>
      <c r="G2331" t="s">
        <v>911</v>
      </c>
      <c r="I2331" t="s">
        <v>144</v>
      </c>
      <c r="J2331">
        <v>2026</v>
      </c>
      <c r="K2331">
        <v>7</v>
      </c>
      <c r="L2331" t="s">
        <v>94</v>
      </c>
      <c r="M2331">
        <v>1621.04</v>
      </c>
      <c r="N2331">
        <v>1</v>
      </c>
      <c r="O2331">
        <v>1621.04</v>
      </c>
      <c r="P2331" t="s">
        <v>2205</v>
      </c>
      <c r="Q2331">
        <v>0</v>
      </c>
    </row>
    <row r="2332" spans="1:17" x14ac:dyDescent="0.25">
      <c r="A2332" t="s">
        <v>2382</v>
      </c>
      <c r="B2332" t="s">
        <v>3147</v>
      </c>
      <c r="C2332" t="s">
        <v>258</v>
      </c>
      <c r="D2332" t="s">
        <v>2207</v>
      </c>
      <c r="E2332" t="s">
        <v>101</v>
      </c>
      <c r="F2332">
        <v>40700</v>
      </c>
      <c r="G2332" t="s">
        <v>911</v>
      </c>
      <c r="I2332" t="s">
        <v>2277</v>
      </c>
      <c r="J2332">
        <v>2026</v>
      </c>
      <c r="K2332">
        <v>7</v>
      </c>
      <c r="L2332" t="s">
        <v>94</v>
      </c>
      <c r="M2332">
        <v>-6434.64</v>
      </c>
      <c r="N2332">
        <v>1</v>
      </c>
      <c r="O2332">
        <v>-6434.64</v>
      </c>
      <c r="P2332" t="s">
        <v>2205</v>
      </c>
      <c r="Q2332">
        <v>0</v>
      </c>
    </row>
    <row r="2333" spans="1:17" x14ac:dyDescent="0.25">
      <c r="A2333" t="s">
        <v>2382</v>
      </c>
      <c r="B2333" t="s">
        <v>3147</v>
      </c>
      <c r="C2333" t="s">
        <v>258</v>
      </c>
      <c r="D2333" t="s">
        <v>2207</v>
      </c>
      <c r="E2333" t="s">
        <v>102</v>
      </c>
      <c r="F2333">
        <v>40700</v>
      </c>
      <c r="G2333" t="s">
        <v>911</v>
      </c>
      <c r="I2333" t="s">
        <v>2278</v>
      </c>
      <c r="J2333">
        <v>2026</v>
      </c>
      <c r="K2333">
        <v>7</v>
      </c>
      <c r="L2333" t="s">
        <v>94</v>
      </c>
      <c r="M2333">
        <v>0</v>
      </c>
      <c r="N2333">
        <v>1</v>
      </c>
      <c r="O2333">
        <v>0</v>
      </c>
      <c r="P2333" t="s">
        <v>2205</v>
      </c>
      <c r="Q2333" t="s">
        <v>96</v>
      </c>
    </row>
    <row r="2334" spans="1:17" x14ac:dyDescent="0.25">
      <c r="A2334" t="s">
        <v>2382</v>
      </c>
      <c r="B2334" t="s">
        <v>3147</v>
      </c>
      <c r="C2334" t="s">
        <v>258</v>
      </c>
      <c r="D2334" t="s">
        <v>2207</v>
      </c>
      <c r="E2334" t="s">
        <v>93</v>
      </c>
      <c r="F2334">
        <v>40700</v>
      </c>
      <c r="G2334" t="s">
        <v>911</v>
      </c>
      <c r="I2334" t="s">
        <v>2279</v>
      </c>
      <c r="J2334">
        <v>2026</v>
      </c>
      <c r="K2334">
        <v>7</v>
      </c>
      <c r="L2334" t="s">
        <v>94</v>
      </c>
      <c r="M2334">
        <v>0</v>
      </c>
      <c r="N2334">
        <v>1</v>
      </c>
      <c r="O2334">
        <v>0</v>
      </c>
      <c r="P2334" t="s">
        <v>2205</v>
      </c>
      <c r="Q2334" t="s">
        <v>96</v>
      </c>
    </row>
    <row r="2335" spans="1:17" x14ac:dyDescent="0.25">
      <c r="A2335" t="s">
        <v>2382</v>
      </c>
      <c r="B2335" t="s">
        <v>3147</v>
      </c>
      <c r="C2335" t="s">
        <v>258</v>
      </c>
      <c r="D2335" t="s">
        <v>2207</v>
      </c>
      <c r="E2335" t="s">
        <v>102</v>
      </c>
      <c r="F2335">
        <v>40700</v>
      </c>
      <c r="G2335" t="s">
        <v>911</v>
      </c>
      <c r="I2335" t="s">
        <v>2279</v>
      </c>
      <c r="J2335">
        <v>2026</v>
      </c>
      <c r="K2335">
        <v>7</v>
      </c>
      <c r="L2335" t="s">
        <v>94</v>
      </c>
      <c r="M2335">
        <v>0</v>
      </c>
      <c r="N2335">
        <v>1</v>
      </c>
      <c r="O2335">
        <v>0</v>
      </c>
      <c r="P2335" t="s">
        <v>2205</v>
      </c>
      <c r="Q2335" t="s">
        <v>96</v>
      </c>
    </row>
    <row r="2336" spans="1:17" x14ac:dyDescent="0.25">
      <c r="A2336" t="s">
        <v>2382</v>
      </c>
      <c r="B2336" t="s">
        <v>3147</v>
      </c>
      <c r="C2336" t="s">
        <v>258</v>
      </c>
      <c r="D2336" t="s">
        <v>2207</v>
      </c>
      <c r="E2336" t="s">
        <v>105</v>
      </c>
      <c r="F2336">
        <v>40700</v>
      </c>
      <c r="G2336" t="s">
        <v>911</v>
      </c>
      <c r="I2336" t="s">
        <v>2279</v>
      </c>
      <c r="J2336">
        <v>2026</v>
      </c>
      <c r="K2336">
        <v>7</v>
      </c>
      <c r="L2336" t="s">
        <v>94</v>
      </c>
      <c r="M2336">
        <v>0</v>
      </c>
      <c r="N2336">
        <v>1</v>
      </c>
      <c r="O2336">
        <v>0</v>
      </c>
      <c r="P2336" t="s">
        <v>2205</v>
      </c>
      <c r="Q2336" t="s">
        <v>96</v>
      </c>
    </row>
    <row r="2337" spans="1:17" x14ac:dyDescent="0.25">
      <c r="A2337" t="s">
        <v>2595</v>
      </c>
      <c r="B2337" t="s">
        <v>258</v>
      </c>
      <c r="C2337" t="s">
        <v>323</v>
      </c>
      <c r="D2337" t="s">
        <v>2207</v>
      </c>
      <c r="E2337" t="s">
        <v>112</v>
      </c>
      <c r="F2337">
        <v>40700</v>
      </c>
      <c r="G2337" t="s">
        <v>911</v>
      </c>
      <c r="I2337" t="s">
        <v>2280</v>
      </c>
      <c r="J2337">
        <v>2026</v>
      </c>
      <c r="K2337">
        <v>7</v>
      </c>
      <c r="L2337" t="s">
        <v>94</v>
      </c>
      <c r="M2337">
        <v>0</v>
      </c>
      <c r="N2337">
        <v>1</v>
      </c>
      <c r="O2337">
        <v>0</v>
      </c>
      <c r="P2337" t="s">
        <v>2205</v>
      </c>
      <c r="Q2337" t="s">
        <v>96</v>
      </c>
    </row>
    <row r="2338" spans="1:17" x14ac:dyDescent="0.25">
      <c r="A2338" t="s">
        <v>2595</v>
      </c>
      <c r="B2338" t="s">
        <v>258</v>
      </c>
      <c r="C2338" t="s">
        <v>323</v>
      </c>
      <c r="D2338" t="s">
        <v>2207</v>
      </c>
      <c r="E2338" t="s">
        <v>102</v>
      </c>
      <c r="F2338">
        <v>40700</v>
      </c>
      <c r="G2338" t="s">
        <v>911</v>
      </c>
      <c r="I2338" t="s">
        <v>2280</v>
      </c>
      <c r="J2338">
        <v>2026</v>
      </c>
      <c r="K2338">
        <v>7</v>
      </c>
      <c r="L2338" t="s">
        <v>94</v>
      </c>
      <c r="M2338">
        <v>-33445.225011580151</v>
      </c>
      <c r="N2338">
        <v>1</v>
      </c>
      <c r="O2338">
        <v>-33445.225011580151</v>
      </c>
      <c r="P2338" t="s">
        <v>2205</v>
      </c>
      <c r="Q2338" t="s">
        <v>96</v>
      </c>
    </row>
    <row r="2339" spans="1:17" x14ac:dyDescent="0.25">
      <c r="A2339" t="s">
        <v>2595</v>
      </c>
      <c r="B2339" t="s">
        <v>258</v>
      </c>
      <c r="C2339" t="s">
        <v>323</v>
      </c>
      <c r="D2339" t="s">
        <v>2207</v>
      </c>
      <c r="E2339" t="s">
        <v>93</v>
      </c>
      <c r="F2339">
        <v>40700</v>
      </c>
      <c r="G2339" t="s">
        <v>911</v>
      </c>
      <c r="I2339" t="s">
        <v>2280</v>
      </c>
      <c r="J2339">
        <v>2026</v>
      </c>
      <c r="K2339">
        <v>7</v>
      </c>
      <c r="L2339" t="s">
        <v>94</v>
      </c>
      <c r="M2339">
        <v>-101715.29544807249</v>
      </c>
      <c r="N2339">
        <v>1</v>
      </c>
      <c r="O2339">
        <v>-101715.29544807249</v>
      </c>
      <c r="P2339" t="s">
        <v>2205</v>
      </c>
      <c r="Q2339" t="s">
        <v>96</v>
      </c>
    </row>
    <row r="2340" spans="1:17" x14ac:dyDescent="0.25">
      <c r="A2340" t="s">
        <v>2595</v>
      </c>
      <c r="B2340" t="s">
        <v>258</v>
      </c>
      <c r="C2340" t="s">
        <v>323</v>
      </c>
      <c r="D2340" t="s">
        <v>2207</v>
      </c>
      <c r="E2340" t="s">
        <v>102</v>
      </c>
      <c r="F2340">
        <v>40700</v>
      </c>
      <c r="G2340" t="s">
        <v>911</v>
      </c>
      <c r="I2340" t="s">
        <v>2280</v>
      </c>
      <c r="J2340">
        <v>2026</v>
      </c>
      <c r="K2340">
        <v>7</v>
      </c>
      <c r="L2340" t="s">
        <v>94</v>
      </c>
      <c r="M2340">
        <v>0</v>
      </c>
      <c r="N2340">
        <v>1</v>
      </c>
      <c r="O2340">
        <v>0</v>
      </c>
      <c r="P2340" t="s">
        <v>2205</v>
      </c>
      <c r="Q2340" t="s">
        <v>96</v>
      </c>
    </row>
    <row r="2341" spans="1:17" x14ac:dyDescent="0.25">
      <c r="A2341" t="s">
        <v>2595</v>
      </c>
      <c r="B2341" t="s">
        <v>258</v>
      </c>
      <c r="C2341" t="s">
        <v>323</v>
      </c>
      <c r="D2341" t="s">
        <v>2207</v>
      </c>
      <c r="E2341" t="s">
        <v>102</v>
      </c>
      <c r="F2341">
        <v>40700</v>
      </c>
      <c r="G2341" t="s">
        <v>911</v>
      </c>
      <c r="I2341" t="s">
        <v>2281</v>
      </c>
      <c r="J2341">
        <v>2026</v>
      </c>
      <c r="K2341">
        <v>7</v>
      </c>
      <c r="L2341" t="s">
        <v>94</v>
      </c>
      <c r="M2341">
        <v>38838.898107768378</v>
      </c>
      <c r="N2341">
        <v>1</v>
      </c>
      <c r="O2341">
        <v>38838.898107768378</v>
      </c>
      <c r="P2341" t="s">
        <v>2205</v>
      </c>
      <c r="Q2341" t="s">
        <v>96</v>
      </c>
    </row>
    <row r="2342" spans="1:17" x14ac:dyDescent="0.25">
      <c r="A2342" t="s">
        <v>2595</v>
      </c>
      <c r="B2342" t="s">
        <v>258</v>
      </c>
      <c r="C2342" t="s">
        <v>323</v>
      </c>
      <c r="D2342" t="s">
        <v>2207</v>
      </c>
      <c r="E2342" t="s">
        <v>93</v>
      </c>
      <c r="F2342">
        <v>40700</v>
      </c>
      <c r="G2342" t="s">
        <v>911</v>
      </c>
      <c r="I2342" t="s">
        <v>2281</v>
      </c>
      <c r="J2342">
        <v>2026</v>
      </c>
      <c r="K2342">
        <v>7</v>
      </c>
      <c r="L2342" t="s">
        <v>94</v>
      </c>
      <c r="M2342">
        <v>104887.58354438003</v>
      </c>
      <c r="N2342">
        <v>1</v>
      </c>
      <c r="O2342">
        <v>104887.58354438003</v>
      </c>
      <c r="P2342" t="s">
        <v>2205</v>
      </c>
      <c r="Q2342" t="s">
        <v>96</v>
      </c>
    </row>
    <row r="2343" spans="1:17" x14ac:dyDescent="0.25">
      <c r="A2343" t="s">
        <v>2595</v>
      </c>
      <c r="B2343" t="s">
        <v>258</v>
      </c>
      <c r="C2343" t="s">
        <v>323</v>
      </c>
      <c r="D2343" t="s">
        <v>2207</v>
      </c>
      <c r="E2343" t="s">
        <v>102</v>
      </c>
      <c r="F2343">
        <v>40700</v>
      </c>
      <c r="G2343" t="s">
        <v>911</v>
      </c>
      <c r="I2343" t="s">
        <v>2281</v>
      </c>
      <c r="J2343">
        <v>2026</v>
      </c>
      <c r="K2343">
        <v>7</v>
      </c>
      <c r="L2343" t="s">
        <v>94</v>
      </c>
      <c r="M2343">
        <v>0</v>
      </c>
      <c r="N2343">
        <v>1</v>
      </c>
      <c r="O2343">
        <v>0</v>
      </c>
      <c r="P2343" t="s">
        <v>2205</v>
      </c>
      <c r="Q2343" t="s">
        <v>96</v>
      </c>
    </row>
    <row r="2344" spans="1:17" x14ac:dyDescent="0.25">
      <c r="A2344" t="s">
        <v>2382</v>
      </c>
      <c r="B2344" t="s">
        <v>258</v>
      </c>
      <c r="C2344" t="s">
        <v>258</v>
      </c>
      <c r="D2344" t="s">
        <v>2207</v>
      </c>
      <c r="E2344" t="s">
        <v>114</v>
      </c>
      <c r="F2344">
        <v>40700</v>
      </c>
      <c r="G2344" t="s">
        <v>911</v>
      </c>
      <c r="I2344" t="s">
        <v>331</v>
      </c>
      <c r="J2344">
        <v>2026</v>
      </c>
      <c r="K2344">
        <v>7</v>
      </c>
      <c r="L2344" t="s">
        <v>94</v>
      </c>
      <c r="M2344">
        <v>0</v>
      </c>
      <c r="N2344">
        <v>1</v>
      </c>
      <c r="O2344">
        <v>0</v>
      </c>
      <c r="P2344" t="s">
        <v>2205</v>
      </c>
      <c r="Q2344" t="s">
        <v>96</v>
      </c>
    </row>
    <row r="2345" spans="1:17" x14ac:dyDescent="0.25">
      <c r="A2345" t="s">
        <v>2382</v>
      </c>
      <c r="B2345" t="s">
        <v>258</v>
      </c>
      <c r="C2345" t="s">
        <v>258</v>
      </c>
      <c r="D2345" t="s">
        <v>2207</v>
      </c>
      <c r="E2345" t="s">
        <v>112</v>
      </c>
      <c r="F2345">
        <v>40700</v>
      </c>
      <c r="G2345" t="s">
        <v>911</v>
      </c>
      <c r="I2345" t="s">
        <v>331</v>
      </c>
      <c r="J2345">
        <v>2026</v>
      </c>
      <c r="K2345">
        <v>7</v>
      </c>
      <c r="L2345" t="s">
        <v>94</v>
      </c>
      <c r="M2345">
        <v>0</v>
      </c>
      <c r="N2345">
        <v>1</v>
      </c>
      <c r="O2345">
        <v>0</v>
      </c>
      <c r="P2345" t="s">
        <v>2205</v>
      </c>
      <c r="Q2345" t="s">
        <v>96</v>
      </c>
    </row>
    <row r="2346" spans="1:17" x14ac:dyDescent="0.25">
      <c r="A2346" t="s">
        <v>2382</v>
      </c>
      <c r="B2346" t="s">
        <v>258</v>
      </c>
      <c r="C2346" t="s">
        <v>258</v>
      </c>
      <c r="D2346" t="s">
        <v>2207</v>
      </c>
      <c r="E2346" t="s">
        <v>101</v>
      </c>
      <c r="F2346">
        <v>40700</v>
      </c>
      <c r="G2346" t="s">
        <v>911</v>
      </c>
      <c r="I2346" t="s">
        <v>331</v>
      </c>
      <c r="J2346">
        <v>2026</v>
      </c>
      <c r="K2346">
        <v>7</v>
      </c>
      <c r="L2346" t="s">
        <v>94</v>
      </c>
      <c r="M2346">
        <v>308.45000000000437</v>
      </c>
      <c r="N2346">
        <v>1</v>
      </c>
      <c r="O2346">
        <v>308.45000000000437</v>
      </c>
      <c r="P2346" t="s">
        <v>2205</v>
      </c>
      <c r="Q2346" t="s">
        <v>96</v>
      </c>
    </row>
    <row r="2347" spans="1:17" x14ac:dyDescent="0.25">
      <c r="A2347" t="s">
        <v>2382</v>
      </c>
      <c r="B2347" t="s">
        <v>258</v>
      </c>
      <c r="C2347" t="s">
        <v>258</v>
      </c>
      <c r="D2347" t="s">
        <v>2207</v>
      </c>
      <c r="E2347" t="s">
        <v>93</v>
      </c>
      <c r="F2347">
        <v>40700</v>
      </c>
      <c r="G2347" t="s">
        <v>911</v>
      </c>
      <c r="I2347" t="s">
        <v>331</v>
      </c>
      <c r="J2347">
        <v>2026</v>
      </c>
      <c r="K2347">
        <v>7</v>
      </c>
      <c r="L2347" t="s">
        <v>94</v>
      </c>
      <c r="M2347">
        <v>1278.0219036924245</v>
      </c>
      <c r="N2347">
        <v>1</v>
      </c>
      <c r="O2347">
        <v>1278.0219036924245</v>
      </c>
      <c r="P2347" t="s">
        <v>2205</v>
      </c>
      <c r="Q2347" t="s">
        <v>96</v>
      </c>
    </row>
    <row r="2348" spans="1:17" x14ac:dyDescent="0.25">
      <c r="A2348" t="s">
        <v>2382</v>
      </c>
      <c r="B2348" t="s">
        <v>258</v>
      </c>
      <c r="C2348" t="s">
        <v>258</v>
      </c>
      <c r="D2348" t="s">
        <v>2207</v>
      </c>
      <c r="E2348" t="s">
        <v>102</v>
      </c>
      <c r="F2348">
        <v>40700</v>
      </c>
      <c r="G2348" t="s">
        <v>911</v>
      </c>
      <c r="I2348" t="s">
        <v>331</v>
      </c>
      <c r="J2348">
        <v>2026</v>
      </c>
      <c r="K2348">
        <v>7</v>
      </c>
      <c r="L2348" t="s">
        <v>94</v>
      </c>
      <c r="M2348">
        <v>-470.52309618824074</v>
      </c>
      <c r="N2348">
        <v>1</v>
      </c>
      <c r="O2348">
        <v>-470.52309618824074</v>
      </c>
      <c r="P2348" t="s">
        <v>2205</v>
      </c>
      <c r="Q2348" t="s">
        <v>96</v>
      </c>
    </row>
    <row r="2349" spans="1:17" x14ac:dyDescent="0.25">
      <c r="A2349" t="s">
        <v>2382</v>
      </c>
      <c r="B2349" t="s">
        <v>258</v>
      </c>
      <c r="C2349" t="s">
        <v>258</v>
      </c>
      <c r="D2349" t="s">
        <v>2207</v>
      </c>
      <c r="E2349" t="s">
        <v>103</v>
      </c>
      <c r="F2349">
        <v>40700</v>
      </c>
      <c r="G2349" t="s">
        <v>911</v>
      </c>
      <c r="I2349" t="s">
        <v>331</v>
      </c>
      <c r="J2349">
        <v>2026</v>
      </c>
      <c r="K2349">
        <v>7</v>
      </c>
      <c r="L2349" t="s">
        <v>94</v>
      </c>
      <c r="M2349">
        <v>0</v>
      </c>
      <c r="N2349">
        <v>1</v>
      </c>
      <c r="O2349">
        <v>0</v>
      </c>
      <c r="P2349" t="s">
        <v>2205</v>
      </c>
      <c r="Q2349" t="s">
        <v>96</v>
      </c>
    </row>
    <row r="2350" spans="1:17" x14ac:dyDescent="0.25">
      <c r="A2350" t="s">
        <v>2382</v>
      </c>
      <c r="B2350" t="s">
        <v>258</v>
      </c>
      <c r="C2350" t="s">
        <v>258</v>
      </c>
      <c r="D2350" t="s">
        <v>2207</v>
      </c>
      <c r="E2350" t="s">
        <v>104</v>
      </c>
      <c r="F2350">
        <v>40700</v>
      </c>
      <c r="G2350" t="s">
        <v>911</v>
      </c>
      <c r="I2350" t="s">
        <v>331</v>
      </c>
      <c r="J2350">
        <v>2026</v>
      </c>
      <c r="K2350">
        <v>7</v>
      </c>
      <c r="L2350" t="s">
        <v>94</v>
      </c>
      <c r="M2350">
        <v>509.90232999996806</v>
      </c>
      <c r="N2350">
        <v>1</v>
      </c>
      <c r="O2350">
        <v>509.90232999996806</v>
      </c>
      <c r="P2350" t="s">
        <v>2205</v>
      </c>
      <c r="Q2350" t="s">
        <v>96</v>
      </c>
    </row>
    <row r="2351" spans="1:17" x14ac:dyDescent="0.25">
      <c r="A2351" t="s">
        <v>2382</v>
      </c>
      <c r="B2351" t="s">
        <v>258</v>
      </c>
      <c r="C2351" t="s">
        <v>258</v>
      </c>
      <c r="D2351" t="s">
        <v>2207</v>
      </c>
      <c r="E2351" t="s">
        <v>114</v>
      </c>
      <c r="F2351">
        <v>40700</v>
      </c>
      <c r="G2351" t="s">
        <v>911</v>
      </c>
      <c r="I2351" t="s">
        <v>331</v>
      </c>
      <c r="J2351">
        <v>2026</v>
      </c>
      <c r="K2351">
        <v>7</v>
      </c>
      <c r="L2351" t="s">
        <v>94</v>
      </c>
      <c r="M2351">
        <v>0</v>
      </c>
      <c r="N2351">
        <v>1</v>
      </c>
      <c r="O2351">
        <v>0</v>
      </c>
      <c r="P2351" t="s">
        <v>2205</v>
      </c>
      <c r="Q2351" t="s">
        <v>96</v>
      </c>
    </row>
    <row r="2352" spans="1:17" x14ac:dyDescent="0.25">
      <c r="A2352" t="s">
        <v>2382</v>
      </c>
      <c r="B2352" t="s">
        <v>258</v>
      </c>
      <c r="C2352" t="s">
        <v>258</v>
      </c>
      <c r="D2352" t="s">
        <v>2207</v>
      </c>
      <c r="E2352" t="s">
        <v>105</v>
      </c>
      <c r="F2352">
        <v>40700</v>
      </c>
      <c r="G2352" t="s">
        <v>911</v>
      </c>
      <c r="I2352" t="s">
        <v>331</v>
      </c>
      <c r="J2352">
        <v>2026</v>
      </c>
      <c r="K2352">
        <v>7</v>
      </c>
      <c r="L2352" t="s">
        <v>94</v>
      </c>
      <c r="M2352">
        <v>-7084.7099999998172</v>
      </c>
      <c r="N2352">
        <v>1</v>
      </c>
      <c r="O2352">
        <v>-7084.7099999998172</v>
      </c>
      <c r="P2352" t="s">
        <v>2205</v>
      </c>
      <c r="Q2352" t="s">
        <v>96</v>
      </c>
    </row>
    <row r="2353" spans="1:17" x14ac:dyDescent="0.25">
      <c r="A2353" t="s">
        <v>1005</v>
      </c>
      <c r="B2353" t="s">
        <v>1341</v>
      </c>
      <c r="C2353" t="s">
        <v>133</v>
      </c>
      <c r="D2353" t="s">
        <v>2341</v>
      </c>
      <c r="E2353" t="s">
        <v>105</v>
      </c>
      <c r="F2353">
        <v>40700</v>
      </c>
      <c r="G2353" t="s">
        <v>911</v>
      </c>
      <c r="I2353" t="s">
        <v>109</v>
      </c>
      <c r="J2353">
        <v>2026</v>
      </c>
      <c r="K2353">
        <v>7</v>
      </c>
      <c r="L2353" t="s">
        <v>94</v>
      </c>
      <c r="M2353">
        <v>573.78</v>
      </c>
      <c r="N2353">
        <v>1</v>
      </c>
      <c r="O2353">
        <v>573.78</v>
      </c>
      <c r="P2353" t="s">
        <v>2342</v>
      </c>
      <c r="Q2353">
        <v>0</v>
      </c>
    </row>
    <row r="2354" spans="1:17" x14ac:dyDescent="0.25">
      <c r="A2354" t="s">
        <v>2584</v>
      </c>
      <c r="B2354" t="s">
        <v>1595</v>
      </c>
      <c r="C2354" t="s">
        <v>455</v>
      </c>
      <c r="D2354" t="s">
        <v>2341</v>
      </c>
      <c r="E2354" t="s">
        <v>93</v>
      </c>
      <c r="F2354">
        <v>40700</v>
      </c>
      <c r="G2354" t="s">
        <v>911</v>
      </c>
      <c r="I2354" t="s">
        <v>253</v>
      </c>
      <c r="J2354">
        <v>2026</v>
      </c>
      <c r="K2354">
        <v>7</v>
      </c>
      <c r="L2354" t="s">
        <v>94</v>
      </c>
      <c r="M2354">
        <v>1200</v>
      </c>
      <c r="N2354">
        <v>1</v>
      </c>
      <c r="O2354">
        <v>1200</v>
      </c>
      <c r="P2354" t="s">
        <v>2342</v>
      </c>
      <c r="Q2354">
        <v>0</v>
      </c>
    </row>
    <row r="2355" spans="1:17" x14ac:dyDescent="0.25">
      <c r="A2355" t="s">
        <v>2584</v>
      </c>
      <c r="B2355" t="s">
        <v>1595</v>
      </c>
      <c r="C2355" t="s">
        <v>455</v>
      </c>
      <c r="D2355" t="s">
        <v>2341</v>
      </c>
      <c r="E2355" t="s">
        <v>105</v>
      </c>
      <c r="F2355">
        <v>40700</v>
      </c>
      <c r="G2355" t="s">
        <v>911</v>
      </c>
      <c r="I2355" t="s">
        <v>111</v>
      </c>
      <c r="J2355">
        <v>2026</v>
      </c>
      <c r="K2355">
        <v>7</v>
      </c>
      <c r="L2355" t="s">
        <v>94</v>
      </c>
      <c r="M2355">
        <v>326</v>
      </c>
      <c r="N2355">
        <v>1</v>
      </c>
      <c r="O2355">
        <v>326</v>
      </c>
      <c r="P2355" t="s">
        <v>2342</v>
      </c>
      <c r="Q2355">
        <v>0</v>
      </c>
    </row>
    <row r="2356" spans="1:17" x14ac:dyDescent="0.25">
      <c r="A2356" t="s">
        <v>2584</v>
      </c>
      <c r="B2356" t="s">
        <v>1595</v>
      </c>
      <c r="C2356" t="s">
        <v>455</v>
      </c>
      <c r="D2356" t="s">
        <v>2341</v>
      </c>
      <c r="E2356" t="s">
        <v>105</v>
      </c>
      <c r="F2356">
        <v>40700</v>
      </c>
      <c r="G2356" t="s">
        <v>911</v>
      </c>
      <c r="I2356" t="s">
        <v>158</v>
      </c>
      <c r="J2356">
        <v>2026</v>
      </c>
      <c r="K2356">
        <v>7</v>
      </c>
      <c r="L2356" t="s">
        <v>94</v>
      </c>
      <c r="M2356">
        <v>2100</v>
      </c>
      <c r="N2356">
        <v>1</v>
      </c>
      <c r="O2356">
        <v>2100</v>
      </c>
      <c r="P2356" t="s">
        <v>2342</v>
      </c>
      <c r="Q2356">
        <v>0</v>
      </c>
    </row>
    <row r="2357" spans="1:17" x14ac:dyDescent="0.25">
      <c r="A2357" t="s">
        <v>2382</v>
      </c>
      <c r="B2357" t="s">
        <v>1611</v>
      </c>
      <c r="C2357" t="s">
        <v>746</v>
      </c>
      <c r="D2357" t="s">
        <v>2341</v>
      </c>
      <c r="E2357" t="s">
        <v>93</v>
      </c>
      <c r="F2357">
        <v>40700</v>
      </c>
      <c r="G2357" t="s">
        <v>911</v>
      </c>
      <c r="I2357" t="s">
        <v>253</v>
      </c>
      <c r="J2357">
        <v>2026</v>
      </c>
      <c r="K2357">
        <v>7</v>
      </c>
      <c r="L2357" t="s">
        <v>94</v>
      </c>
      <c r="M2357">
        <v>1336.2438</v>
      </c>
      <c r="N2357">
        <v>1</v>
      </c>
      <c r="O2357">
        <v>1336.2438</v>
      </c>
      <c r="P2357" t="s">
        <v>2342</v>
      </c>
      <c r="Q2357">
        <v>0</v>
      </c>
    </row>
    <row r="2358" spans="1:17" x14ac:dyDescent="0.25">
      <c r="A2358" t="s">
        <v>2382</v>
      </c>
      <c r="B2358" t="s">
        <v>1611</v>
      </c>
      <c r="C2358" t="s">
        <v>746</v>
      </c>
      <c r="D2358" t="s">
        <v>2341</v>
      </c>
      <c r="E2358" t="s">
        <v>105</v>
      </c>
      <c r="F2358">
        <v>40700</v>
      </c>
      <c r="G2358" t="s">
        <v>911</v>
      </c>
      <c r="I2358" t="s">
        <v>121</v>
      </c>
      <c r="J2358">
        <v>2026</v>
      </c>
      <c r="K2358">
        <v>7</v>
      </c>
      <c r="L2358" t="s">
        <v>94</v>
      </c>
      <c r="M2358">
        <v>222.70910000000001</v>
      </c>
      <c r="N2358">
        <v>1</v>
      </c>
      <c r="O2358">
        <v>222.70910000000001</v>
      </c>
      <c r="P2358" t="s">
        <v>2342</v>
      </c>
      <c r="Q2358">
        <v>0</v>
      </c>
    </row>
    <row r="2359" spans="1:17" x14ac:dyDescent="0.25">
      <c r="A2359" t="s">
        <v>2382</v>
      </c>
      <c r="B2359" t="s">
        <v>1611</v>
      </c>
      <c r="C2359" t="s">
        <v>746</v>
      </c>
      <c r="D2359" t="s">
        <v>2341</v>
      </c>
      <c r="E2359" t="s">
        <v>105</v>
      </c>
      <c r="F2359">
        <v>40700</v>
      </c>
      <c r="G2359" t="s">
        <v>911</v>
      </c>
      <c r="I2359" t="s">
        <v>111</v>
      </c>
      <c r="J2359">
        <v>2026</v>
      </c>
      <c r="K2359">
        <v>7</v>
      </c>
      <c r="L2359" t="s">
        <v>94</v>
      </c>
      <c r="M2359">
        <v>167.0292</v>
      </c>
      <c r="N2359">
        <v>1</v>
      </c>
      <c r="O2359">
        <v>167.0292</v>
      </c>
      <c r="P2359" t="s">
        <v>2342</v>
      </c>
      <c r="Q2359">
        <v>0</v>
      </c>
    </row>
    <row r="2360" spans="1:17" x14ac:dyDescent="0.25">
      <c r="A2360" t="s">
        <v>2382</v>
      </c>
      <c r="B2360" t="s">
        <v>1611</v>
      </c>
      <c r="C2360" t="s">
        <v>746</v>
      </c>
      <c r="D2360" t="s">
        <v>2341</v>
      </c>
      <c r="E2360" t="s">
        <v>105</v>
      </c>
      <c r="F2360">
        <v>40700</v>
      </c>
      <c r="G2360" t="s">
        <v>911</v>
      </c>
      <c r="I2360" t="s">
        <v>158</v>
      </c>
      <c r="J2360">
        <v>2026</v>
      </c>
      <c r="K2360">
        <v>7</v>
      </c>
      <c r="L2360" t="s">
        <v>94</v>
      </c>
      <c r="M2360">
        <v>668.11680000000001</v>
      </c>
      <c r="N2360">
        <v>1</v>
      </c>
      <c r="O2360">
        <v>668.11680000000001</v>
      </c>
      <c r="P2360" t="s">
        <v>2342</v>
      </c>
      <c r="Q2360">
        <v>0</v>
      </c>
    </row>
    <row r="2361" spans="1:17" x14ac:dyDescent="0.25">
      <c r="A2361" t="s">
        <v>2516</v>
      </c>
      <c r="B2361" t="s">
        <v>1749</v>
      </c>
      <c r="C2361" t="s">
        <v>296</v>
      </c>
      <c r="D2361" t="s">
        <v>2341</v>
      </c>
      <c r="E2361" t="s">
        <v>93</v>
      </c>
      <c r="F2361">
        <v>40700</v>
      </c>
      <c r="G2361" t="s">
        <v>911</v>
      </c>
      <c r="I2361" t="s">
        <v>253</v>
      </c>
      <c r="J2361">
        <v>2026</v>
      </c>
      <c r="K2361">
        <v>7</v>
      </c>
      <c r="L2361" t="s">
        <v>94</v>
      </c>
      <c r="M2361">
        <v>402.36</v>
      </c>
      <c r="N2361">
        <v>1</v>
      </c>
      <c r="O2361">
        <v>402.36</v>
      </c>
      <c r="P2361" t="s">
        <v>2342</v>
      </c>
      <c r="Q2361">
        <v>0</v>
      </c>
    </row>
    <row r="2362" spans="1:17" x14ac:dyDescent="0.25">
      <c r="A2362" t="s">
        <v>2516</v>
      </c>
      <c r="B2362" t="s">
        <v>1749</v>
      </c>
      <c r="C2362" t="s">
        <v>296</v>
      </c>
      <c r="D2362" t="s">
        <v>2341</v>
      </c>
      <c r="E2362" t="s">
        <v>105</v>
      </c>
      <c r="F2362">
        <v>40700</v>
      </c>
      <c r="G2362" t="s">
        <v>911</v>
      </c>
      <c r="I2362" t="s">
        <v>2295</v>
      </c>
      <c r="J2362">
        <v>2026</v>
      </c>
      <c r="K2362">
        <v>7</v>
      </c>
      <c r="L2362" t="s">
        <v>94</v>
      </c>
      <c r="M2362">
        <v>925.44</v>
      </c>
      <c r="N2362">
        <v>1</v>
      </c>
      <c r="O2362">
        <v>925.44</v>
      </c>
      <c r="P2362" t="s">
        <v>2342</v>
      </c>
      <c r="Q2362">
        <v>0</v>
      </c>
    </row>
    <row r="2363" spans="1:17" x14ac:dyDescent="0.25">
      <c r="A2363" t="s">
        <v>1005</v>
      </c>
      <c r="B2363" t="s">
        <v>440</v>
      </c>
      <c r="C2363" t="s">
        <v>133</v>
      </c>
      <c r="D2363" t="s">
        <v>2341</v>
      </c>
      <c r="E2363" t="s">
        <v>102</v>
      </c>
      <c r="F2363">
        <v>40700</v>
      </c>
      <c r="G2363" t="s">
        <v>911</v>
      </c>
      <c r="I2363" t="s">
        <v>186</v>
      </c>
      <c r="J2363">
        <v>2026</v>
      </c>
      <c r="K2363">
        <v>7</v>
      </c>
      <c r="L2363" t="s">
        <v>94</v>
      </c>
      <c r="M2363">
        <v>2412.64</v>
      </c>
      <c r="N2363">
        <v>1</v>
      </c>
      <c r="O2363">
        <v>2412.64</v>
      </c>
      <c r="P2363" t="s">
        <v>2342</v>
      </c>
      <c r="Q2363">
        <v>1</v>
      </c>
    </row>
    <row r="2364" spans="1:17" x14ac:dyDescent="0.25">
      <c r="A2364" t="s">
        <v>1005</v>
      </c>
      <c r="B2364" t="s">
        <v>440</v>
      </c>
      <c r="C2364" t="s">
        <v>133</v>
      </c>
      <c r="D2364" t="s">
        <v>2341</v>
      </c>
      <c r="E2364" t="s">
        <v>93</v>
      </c>
      <c r="F2364">
        <v>40700</v>
      </c>
      <c r="G2364" t="s">
        <v>911</v>
      </c>
      <c r="I2364" t="s">
        <v>191</v>
      </c>
      <c r="J2364">
        <v>2026</v>
      </c>
      <c r="K2364">
        <v>7</v>
      </c>
      <c r="L2364" t="s">
        <v>94</v>
      </c>
      <c r="M2364">
        <v>5327.4</v>
      </c>
      <c r="N2364">
        <v>1</v>
      </c>
      <c r="O2364">
        <v>5327.4</v>
      </c>
      <c r="P2364" t="s">
        <v>2342</v>
      </c>
      <c r="Q2364">
        <v>1</v>
      </c>
    </row>
    <row r="2365" spans="1:17" x14ac:dyDescent="0.25">
      <c r="A2365" t="s">
        <v>1005</v>
      </c>
      <c r="B2365" t="s">
        <v>440</v>
      </c>
      <c r="C2365" t="s">
        <v>133</v>
      </c>
      <c r="D2365" t="s">
        <v>2341</v>
      </c>
      <c r="E2365" t="s">
        <v>93</v>
      </c>
      <c r="F2365">
        <v>40700</v>
      </c>
      <c r="G2365" t="s">
        <v>911</v>
      </c>
      <c r="I2365" t="s">
        <v>168</v>
      </c>
      <c r="J2365">
        <v>2026</v>
      </c>
      <c r="K2365">
        <v>7</v>
      </c>
      <c r="L2365" t="s">
        <v>94</v>
      </c>
      <c r="M2365">
        <v>3766.5</v>
      </c>
      <c r="N2365">
        <v>1</v>
      </c>
      <c r="O2365">
        <v>3766.5</v>
      </c>
      <c r="P2365" t="s">
        <v>2342</v>
      </c>
      <c r="Q2365">
        <v>0</v>
      </c>
    </row>
    <row r="2366" spans="1:17" x14ac:dyDescent="0.25">
      <c r="A2366" t="s">
        <v>1005</v>
      </c>
      <c r="B2366" t="s">
        <v>440</v>
      </c>
      <c r="C2366" t="s">
        <v>133</v>
      </c>
      <c r="D2366" t="s">
        <v>2341</v>
      </c>
      <c r="E2366" t="s">
        <v>93</v>
      </c>
      <c r="F2366">
        <v>40700</v>
      </c>
      <c r="G2366" t="s">
        <v>911</v>
      </c>
      <c r="I2366" t="s">
        <v>253</v>
      </c>
      <c r="J2366">
        <v>2026</v>
      </c>
      <c r="K2366">
        <v>7</v>
      </c>
      <c r="L2366" t="s">
        <v>94</v>
      </c>
      <c r="M2366">
        <v>310.82</v>
      </c>
      <c r="N2366">
        <v>1</v>
      </c>
      <c r="O2366">
        <v>310.82</v>
      </c>
      <c r="P2366" t="s">
        <v>2342</v>
      </c>
      <c r="Q2366">
        <v>0</v>
      </c>
    </row>
    <row r="2367" spans="1:17" x14ac:dyDescent="0.25">
      <c r="A2367" t="s">
        <v>1005</v>
      </c>
      <c r="B2367" t="s">
        <v>440</v>
      </c>
      <c r="C2367" t="s">
        <v>133</v>
      </c>
      <c r="D2367" t="s">
        <v>2341</v>
      </c>
      <c r="E2367" t="s">
        <v>105</v>
      </c>
      <c r="F2367">
        <v>40700</v>
      </c>
      <c r="G2367" t="s">
        <v>911</v>
      </c>
      <c r="I2367" t="s">
        <v>121</v>
      </c>
      <c r="J2367">
        <v>2026</v>
      </c>
      <c r="K2367">
        <v>7</v>
      </c>
      <c r="L2367" t="s">
        <v>94</v>
      </c>
      <c r="M2367">
        <v>1622.46</v>
      </c>
      <c r="N2367">
        <v>1</v>
      </c>
      <c r="O2367">
        <v>1622.46</v>
      </c>
      <c r="P2367" t="s">
        <v>2342</v>
      </c>
      <c r="Q2367">
        <v>0</v>
      </c>
    </row>
    <row r="2368" spans="1:17" x14ac:dyDescent="0.25">
      <c r="A2368" t="s">
        <v>2382</v>
      </c>
      <c r="B2368" t="s">
        <v>745</v>
      </c>
      <c r="C2368" t="s">
        <v>746</v>
      </c>
      <c r="D2368" t="s">
        <v>2341</v>
      </c>
      <c r="E2368" t="s">
        <v>102</v>
      </c>
      <c r="F2368">
        <v>40700</v>
      </c>
      <c r="G2368" t="s">
        <v>911</v>
      </c>
      <c r="I2368" t="s">
        <v>186</v>
      </c>
      <c r="J2368">
        <v>2026</v>
      </c>
      <c r="K2368">
        <v>7</v>
      </c>
      <c r="L2368" t="s">
        <v>94</v>
      </c>
      <c r="M2368">
        <v>87.48</v>
      </c>
      <c r="N2368">
        <v>1</v>
      </c>
      <c r="O2368">
        <v>87.48</v>
      </c>
      <c r="P2368" t="s">
        <v>2342</v>
      </c>
      <c r="Q2368">
        <v>1</v>
      </c>
    </row>
    <row r="2369" spans="1:17" x14ac:dyDescent="0.25">
      <c r="A2369" t="s">
        <v>2382</v>
      </c>
      <c r="B2369" t="s">
        <v>745</v>
      </c>
      <c r="C2369" t="s">
        <v>746</v>
      </c>
      <c r="D2369" t="s">
        <v>2341</v>
      </c>
      <c r="E2369" t="s">
        <v>105</v>
      </c>
      <c r="F2369">
        <v>40700</v>
      </c>
      <c r="G2369" t="s">
        <v>911</v>
      </c>
      <c r="I2369" t="s">
        <v>2355</v>
      </c>
      <c r="J2369">
        <v>2026</v>
      </c>
      <c r="K2369">
        <v>7</v>
      </c>
      <c r="L2369" t="s">
        <v>94</v>
      </c>
      <c r="M2369">
        <v>167.0292</v>
      </c>
      <c r="N2369">
        <v>1</v>
      </c>
      <c r="O2369">
        <v>167.0292</v>
      </c>
      <c r="P2369" t="s">
        <v>2342</v>
      </c>
      <c r="Q2369">
        <v>0</v>
      </c>
    </row>
    <row r="2370" spans="1:17" x14ac:dyDescent="0.25">
      <c r="A2370" t="s">
        <v>2382</v>
      </c>
      <c r="B2370" t="s">
        <v>745</v>
      </c>
      <c r="C2370" t="s">
        <v>746</v>
      </c>
      <c r="D2370" t="s">
        <v>2341</v>
      </c>
      <c r="E2370" t="s">
        <v>93</v>
      </c>
      <c r="F2370">
        <v>40700</v>
      </c>
      <c r="G2370" t="s">
        <v>911</v>
      </c>
      <c r="I2370" t="s">
        <v>253</v>
      </c>
      <c r="J2370">
        <v>2026</v>
      </c>
      <c r="K2370">
        <v>7</v>
      </c>
      <c r="L2370" t="s">
        <v>94</v>
      </c>
      <c r="M2370">
        <v>1336.2438</v>
      </c>
      <c r="N2370">
        <v>1</v>
      </c>
      <c r="O2370">
        <v>1336.2438</v>
      </c>
      <c r="P2370" t="s">
        <v>2342</v>
      </c>
      <c r="Q2370">
        <v>0</v>
      </c>
    </row>
    <row r="2371" spans="1:17" x14ac:dyDescent="0.25">
      <c r="A2371" t="s">
        <v>2382</v>
      </c>
      <c r="B2371" t="s">
        <v>745</v>
      </c>
      <c r="C2371" t="s">
        <v>746</v>
      </c>
      <c r="D2371" t="s">
        <v>2341</v>
      </c>
      <c r="E2371" t="s">
        <v>104</v>
      </c>
      <c r="F2371">
        <v>40700</v>
      </c>
      <c r="G2371" t="s">
        <v>911</v>
      </c>
      <c r="I2371" t="s">
        <v>118</v>
      </c>
      <c r="J2371">
        <v>2026</v>
      </c>
      <c r="K2371">
        <v>7</v>
      </c>
      <c r="L2371" t="s">
        <v>94</v>
      </c>
      <c r="M2371">
        <v>178.16720000000001</v>
      </c>
      <c r="N2371">
        <v>1</v>
      </c>
      <c r="O2371">
        <v>178.16720000000001</v>
      </c>
      <c r="P2371" t="s">
        <v>2342</v>
      </c>
      <c r="Q2371">
        <v>0</v>
      </c>
    </row>
    <row r="2372" spans="1:17" x14ac:dyDescent="0.25">
      <c r="A2372" t="s">
        <v>2382</v>
      </c>
      <c r="B2372" t="s">
        <v>745</v>
      </c>
      <c r="C2372" t="s">
        <v>746</v>
      </c>
      <c r="D2372" t="s">
        <v>2341</v>
      </c>
      <c r="E2372" t="s">
        <v>104</v>
      </c>
      <c r="F2372">
        <v>40700</v>
      </c>
      <c r="G2372" t="s">
        <v>911</v>
      </c>
      <c r="I2372" t="s">
        <v>120</v>
      </c>
      <c r="J2372">
        <v>2026</v>
      </c>
      <c r="K2372">
        <v>7</v>
      </c>
      <c r="L2372" t="s">
        <v>94</v>
      </c>
      <c r="M2372">
        <v>445.41820000000001</v>
      </c>
      <c r="N2372">
        <v>1</v>
      </c>
      <c r="O2372">
        <v>445.41820000000001</v>
      </c>
      <c r="P2372" t="s">
        <v>2342</v>
      </c>
      <c r="Q2372">
        <v>0</v>
      </c>
    </row>
    <row r="2373" spans="1:17" x14ac:dyDescent="0.25">
      <c r="A2373" t="s">
        <v>2382</v>
      </c>
      <c r="B2373" t="s">
        <v>745</v>
      </c>
      <c r="C2373" t="s">
        <v>746</v>
      </c>
      <c r="D2373" t="s">
        <v>2341</v>
      </c>
      <c r="E2373" t="s">
        <v>105</v>
      </c>
      <c r="F2373">
        <v>40700</v>
      </c>
      <c r="G2373" t="s">
        <v>911</v>
      </c>
      <c r="I2373" t="s">
        <v>121</v>
      </c>
      <c r="J2373">
        <v>2026</v>
      </c>
      <c r="K2373">
        <v>7</v>
      </c>
      <c r="L2373" t="s">
        <v>94</v>
      </c>
      <c r="M2373">
        <v>2004.3819000000001</v>
      </c>
      <c r="N2373">
        <v>1</v>
      </c>
      <c r="O2373">
        <v>2004.3819000000001</v>
      </c>
      <c r="P2373" t="s">
        <v>2342</v>
      </c>
      <c r="Q2373">
        <v>0</v>
      </c>
    </row>
    <row r="2374" spans="1:17" x14ac:dyDescent="0.25">
      <c r="A2374" t="s">
        <v>2382</v>
      </c>
      <c r="B2374" t="s">
        <v>745</v>
      </c>
      <c r="C2374" t="s">
        <v>746</v>
      </c>
      <c r="D2374" t="s">
        <v>2341</v>
      </c>
      <c r="E2374" t="s">
        <v>105</v>
      </c>
      <c r="F2374">
        <v>40700</v>
      </c>
      <c r="G2374" t="s">
        <v>911</v>
      </c>
      <c r="I2374" t="s">
        <v>158</v>
      </c>
      <c r="J2374">
        <v>2026</v>
      </c>
      <c r="K2374">
        <v>7</v>
      </c>
      <c r="L2374" t="s">
        <v>94</v>
      </c>
      <c r="M2374">
        <v>2672.4672</v>
      </c>
      <c r="N2374">
        <v>1</v>
      </c>
      <c r="O2374">
        <v>2672.4672</v>
      </c>
      <c r="P2374" t="s">
        <v>2342</v>
      </c>
      <c r="Q2374">
        <v>0</v>
      </c>
    </row>
    <row r="2375" spans="1:17" x14ac:dyDescent="0.25">
      <c r="A2375" t="s">
        <v>2699</v>
      </c>
      <c r="B2375" t="s">
        <v>1894</v>
      </c>
      <c r="C2375" t="s">
        <v>576</v>
      </c>
      <c r="D2375" t="s">
        <v>2341</v>
      </c>
      <c r="E2375" t="s">
        <v>93</v>
      </c>
      <c r="F2375">
        <v>40700</v>
      </c>
      <c r="G2375" t="s">
        <v>911</v>
      </c>
      <c r="I2375" t="s">
        <v>253</v>
      </c>
      <c r="J2375">
        <v>2026</v>
      </c>
      <c r="K2375">
        <v>7</v>
      </c>
      <c r="L2375" t="s">
        <v>94</v>
      </c>
      <c r="M2375">
        <v>353.25</v>
      </c>
      <c r="N2375">
        <v>1</v>
      </c>
      <c r="O2375">
        <v>353.25</v>
      </c>
      <c r="P2375" t="s">
        <v>2342</v>
      </c>
      <c r="Q2375">
        <v>0</v>
      </c>
    </row>
    <row r="2376" spans="1:17" x14ac:dyDescent="0.25">
      <c r="A2376" t="s">
        <v>2699</v>
      </c>
      <c r="B2376" t="s">
        <v>1894</v>
      </c>
      <c r="C2376" t="s">
        <v>576</v>
      </c>
      <c r="D2376" t="s">
        <v>2341</v>
      </c>
      <c r="E2376" t="s">
        <v>105</v>
      </c>
      <c r="F2376">
        <v>40700</v>
      </c>
      <c r="G2376" t="s">
        <v>911</v>
      </c>
      <c r="I2376" t="s">
        <v>2295</v>
      </c>
      <c r="J2376">
        <v>2026</v>
      </c>
      <c r="K2376">
        <v>7</v>
      </c>
      <c r="L2376" t="s">
        <v>94</v>
      </c>
      <c r="M2376">
        <v>5958.26</v>
      </c>
      <c r="N2376">
        <v>1</v>
      </c>
      <c r="O2376">
        <v>5958.26</v>
      </c>
      <c r="P2376" t="s">
        <v>2342</v>
      </c>
      <c r="Q2376">
        <v>0</v>
      </c>
    </row>
    <row r="2377" spans="1:17" x14ac:dyDescent="0.25">
      <c r="A2377" t="s">
        <v>2516</v>
      </c>
      <c r="B2377" t="s">
        <v>347</v>
      </c>
      <c r="C2377" t="s">
        <v>296</v>
      </c>
      <c r="D2377" t="s">
        <v>2341</v>
      </c>
      <c r="E2377" t="s">
        <v>93</v>
      </c>
      <c r="F2377">
        <v>40700</v>
      </c>
      <c r="G2377" t="s">
        <v>911</v>
      </c>
      <c r="I2377" t="s">
        <v>2302</v>
      </c>
      <c r="J2377">
        <v>2026</v>
      </c>
      <c r="K2377">
        <v>7</v>
      </c>
      <c r="L2377" t="s">
        <v>94</v>
      </c>
      <c r="M2377">
        <v>36</v>
      </c>
      <c r="N2377">
        <v>1</v>
      </c>
      <c r="O2377">
        <v>36</v>
      </c>
      <c r="P2377" t="s">
        <v>2342</v>
      </c>
      <c r="Q2377">
        <v>0</v>
      </c>
    </row>
    <row r="2378" spans="1:17" x14ac:dyDescent="0.25">
      <c r="A2378" t="s">
        <v>2516</v>
      </c>
      <c r="B2378" t="s">
        <v>347</v>
      </c>
      <c r="C2378" t="s">
        <v>296</v>
      </c>
      <c r="D2378" t="s">
        <v>2341</v>
      </c>
      <c r="E2378" t="s">
        <v>102</v>
      </c>
      <c r="F2378">
        <v>40700</v>
      </c>
      <c r="G2378" t="s">
        <v>911</v>
      </c>
      <c r="I2378" t="s">
        <v>186</v>
      </c>
      <c r="J2378">
        <v>2026</v>
      </c>
      <c r="K2378">
        <v>7</v>
      </c>
      <c r="L2378" t="s">
        <v>94</v>
      </c>
      <c r="M2378">
        <v>708.57</v>
      </c>
      <c r="N2378">
        <v>1</v>
      </c>
      <c r="O2378">
        <v>708.57</v>
      </c>
      <c r="P2378" t="s">
        <v>2342</v>
      </c>
      <c r="Q2378">
        <v>1</v>
      </c>
    </row>
    <row r="2379" spans="1:17" x14ac:dyDescent="0.25">
      <c r="A2379" t="s">
        <v>2516</v>
      </c>
      <c r="B2379" t="s">
        <v>347</v>
      </c>
      <c r="C2379" t="s">
        <v>296</v>
      </c>
      <c r="D2379" t="s">
        <v>2341</v>
      </c>
      <c r="E2379" t="s">
        <v>93</v>
      </c>
      <c r="F2379">
        <v>40700</v>
      </c>
      <c r="G2379" t="s">
        <v>911</v>
      </c>
      <c r="I2379" t="s">
        <v>167</v>
      </c>
      <c r="J2379">
        <v>2026</v>
      </c>
      <c r="K2379">
        <v>7</v>
      </c>
      <c r="L2379" t="s">
        <v>94</v>
      </c>
      <c r="M2379">
        <v>400.36</v>
      </c>
      <c r="N2379">
        <v>1</v>
      </c>
      <c r="O2379">
        <v>400.36</v>
      </c>
      <c r="P2379" t="s">
        <v>2342</v>
      </c>
      <c r="Q2379">
        <v>0</v>
      </c>
    </row>
    <row r="2380" spans="1:17" x14ac:dyDescent="0.25">
      <c r="A2380" t="s">
        <v>2516</v>
      </c>
      <c r="B2380" t="s">
        <v>347</v>
      </c>
      <c r="C2380" t="s">
        <v>296</v>
      </c>
      <c r="D2380" t="s">
        <v>2341</v>
      </c>
      <c r="E2380" t="s">
        <v>93</v>
      </c>
      <c r="F2380">
        <v>40700</v>
      </c>
      <c r="G2380" t="s">
        <v>911</v>
      </c>
      <c r="I2380" t="s">
        <v>253</v>
      </c>
      <c r="J2380">
        <v>2026</v>
      </c>
      <c r="K2380">
        <v>7</v>
      </c>
      <c r="L2380" t="s">
        <v>94</v>
      </c>
      <c r="M2380">
        <v>353.25</v>
      </c>
      <c r="N2380">
        <v>1</v>
      </c>
      <c r="O2380">
        <v>353.25</v>
      </c>
      <c r="P2380" t="s">
        <v>2342</v>
      </c>
      <c r="Q2380">
        <v>0</v>
      </c>
    </row>
    <row r="2381" spans="1:17" x14ac:dyDescent="0.25">
      <c r="A2381" t="s">
        <v>2516</v>
      </c>
      <c r="B2381" t="s">
        <v>347</v>
      </c>
      <c r="C2381" t="s">
        <v>296</v>
      </c>
      <c r="D2381" t="s">
        <v>2341</v>
      </c>
      <c r="E2381" t="s">
        <v>105</v>
      </c>
      <c r="F2381">
        <v>40700</v>
      </c>
      <c r="G2381" t="s">
        <v>911</v>
      </c>
      <c r="I2381" t="s">
        <v>121</v>
      </c>
      <c r="J2381">
        <v>2026</v>
      </c>
      <c r="K2381">
        <v>7</v>
      </c>
      <c r="L2381" t="s">
        <v>94</v>
      </c>
      <c r="M2381">
        <v>7270.9</v>
      </c>
      <c r="N2381">
        <v>1</v>
      </c>
      <c r="O2381">
        <v>7270.9</v>
      </c>
      <c r="P2381" t="s">
        <v>2342</v>
      </c>
      <c r="Q2381">
        <v>0</v>
      </c>
    </row>
    <row r="2382" spans="1:17" x14ac:dyDescent="0.25">
      <c r="A2382" t="s">
        <v>1005</v>
      </c>
      <c r="B2382" t="s">
        <v>448</v>
      </c>
      <c r="C2382" t="s">
        <v>133</v>
      </c>
      <c r="D2382" t="s">
        <v>2341</v>
      </c>
      <c r="E2382" t="s">
        <v>102</v>
      </c>
      <c r="F2382">
        <v>40700</v>
      </c>
      <c r="G2382" t="s">
        <v>911</v>
      </c>
      <c r="I2382" t="s">
        <v>186</v>
      </c>
      <c r="J2382">
        <v>2026</v>
      </c>
      <c r="K2382">
        <v>7</v>
      </c>
      <c r="L2382" t="s">
        <v>94</v>
      </c>
      <c r="M2382">
        <v>780.24</v>
      </c>
      <c r="N2382">
        <v>1</v>
      </c>
      <c r="O2382">
        <v>780.24</v>
      </c>
      <c r="P2382" t="s">
        <v>2342</v>
      </c>
      <c r="Q2382">
        <v>1</v>
      </c>
    </row>
    <row r="2383" spans="1:17" x14ac:dyDescent="0.25">
      <c r="A2383" t="s">
        <v>1005</v>
      </c>
      <c r="B2383" t="s">
        <v>448</v>
      </c>
      <c r="C2383" t="s">
        <v>133</v>
      </c>
      <c r="D2383" t="s">
        <v>2341</v>
      </c>
      <c r="E2383" t="s">
        <v>93</v>
      </c>
      <c r="F2383">
        <v>40700</v>
      </c>
      <c r="G2383" t="s">
        <v>911</v>
      </c>
      <c r="I2383" t="s">
        <v>191</v>
      </c>
      <c r="J2383">
        <v>2026</v>
      </c>
      <c r="K2383">
        <v>7</v>
      </c>
      <c r="L2383" t="s">
        <v>94</v>
      </c>
      <c r="M2383">
        <v>532.74</v>
      </c>
      <c r="N2383">
        <v>1</v>
      </c>
      <c r="O2383">
        <v>532.74</v>
      </c>
      <c r="P2383" t="s">
        <v>2342</v>
      </c>
      <c r="Q2383">
        <v>1</v>
      </c>
    </row>
    <row r="2384" spans="1:17" x14ac:dyDescent="0.25">
      <c r="A2384" t="s">
        <v>1005</v>
      </c>
      <c r="B2384" t="s">
        <v>448</v>
      </c>
      <c r="C2384" t="s">
        <v>133</v>
      </c>
      <c r="D2384" t="s">
        <v>2341</v>
      </c>
      <c r="E2384" t="s">
        <v>93</v>
      </c>
      <c r="F2384">
        <v>40700</v>
      </c>
      <c r="G2384" t="s">
        <v>911</v>
      </c>
      <c r="I2384" t="s">
        <v>618</v>
      </c>
      <c r="J2384">
        <v>2026</v>
      </c>
      <c r="K2384">
        <v>7</v>
      </c>
      <c r="L2384" t="s">
        <v>94</v>
      </c>
      <c r="M2384">
        <v>233.81</v>
      </c>
      <c r="N2384">
        <v>1</v>
      </c>
      <c r="O2384">
        <v>233.81</v>
      </c>
      <c r="P2384" t="s">
        <v>2342</v>
      </c>
      <c r="Q2384">
        <v>1</v>
      </c>
    </row>
    <row r="2385" spans="1:17" x14ac:dyDescent="0.25">
      <c r="A2385" t="s">
        <v>1005</v>
      </c>
      <c r="B2385" t="s">
        <v>448</v>
      </c>
      <c r="C2385" t="s">
        <v>133</v>
      </c>
      <c r="D2385" t="s">
        <v>2341</v>
      </c>
      <c r="E2385" t="s">
        <v>93</v>
      </c>
      <c r="F2385">
        <v>40700</v>
      </c>
      <c r="G2385" t="s">
        <v>911</v>
      </c>
      <c r="I2385" t="s">
        <v>166</v>
      </c>
      <c r="J2385">
        <v>2026</v>
      </c>
      <c r="K2385">
        <v>7</v>
      </c>
      <c r="L2385" t="s">
        <v>94</v>
      </c>
      <c r="M2385">
        <v>680.96</v>
      </c>
      <c r="N2385">
        <v>1</v>
      </c>
      <c r="O2385">
        <v>680.96</v>
      </c>
      <c r="P2385" t="s">
        <v>2342</v>
      </c>
      <c r="Q2385">
        <v>1</v>
      </c>
    </row>
    <row r="2386" spans="1:17" x14ac:dyDescent="0.25">
      <c r="A2386" t="s">
        <v>1005</v>
      </c>
      <c r="B2386" t="s">
        <v>448</v>
      </c>
      <c r="C2386" t="s">
        <v>133</v>
      </c>
      <c r="D2386" t="s">
        <v>2341</v>
      </c>
      <c r="E2386" t="s">
        <v>93</v>
      </c>
      <c r="F2386">
        <v>40700</v>
      </c>
      <c r="G2386" t="s">
        <v>911</v>
      </c>
      <c r="I2386" t="s">
        <v>168</v>
      </c>
      <c r="J2386">
        <v>2026</v>
      </c>
      <c r="K2386">
        <v>7</v>
      </c>
      <c r="L2386" t="s">
        <v>94</v>
      </c>
      <c r="M2386">
        <v>502.2</v>
      </c>
      <c r="N2386">
        <v>1</v>
      </c>
      <c r="O2386">
        <v>502.2</v>
      </c>
      <c r="P2386" t="s">
        <v>2342</v>
      </c>
      <c r="Q2386">
        <v>0</v>
      </c>
    </row>
    <row r="2387" spans="1:17" x14ac:dyDescent="0.25">
      <c r="A2387" t="s">
        <v>1005</v>
      </c>
      <c r="B2387" t="s">
        <v>448</v>
      </c>
      <c r="C2387" t="s">
        <v>133</v>
      </c>
      <c r="D2387" t="s">
        <v>2341</v>
      </c>
      <c r="E2387" t="s">
        <v>93</v>
      </c>
      <c r="F2387">
        <v>40700</v>
      </c>
      <c r="G2387" t="s">
        <v>911</v>
      </c>
      <c r="I2387" t="s">
        <v>169</v>
      </c>
      <c r="J2387">
        <v>2026</v>
      </c>
      <c r="K2387">
        <v>7</v>
      </c>
      <c r="L2387" t="s">
        <v>94</v>
      </c>
      <c r="M2387">
        <v>602.6</v>
      </c>
      <c r="N2387">
        <v>1</v>
      </c>
      <c r="O2387">
        <v>602.6</v>
      </c>
      <c r="P2387" t="s">
        <v>2342</v>
      </c>
      <c r="Q2387">
        <v>0</v>
      </c>
    </row>
    <row r="2388" spans="1:17" x14ac:dyDescent="0.25">
      <c r="A2388" t="s">
        <v>1005</v>
      </c>
      <c r="B2388" t="s">
        <v>448</v>
      </c>
      <c r="C2388" t="s">
        <v>133</v>
      </c>
      <c r="D2388" t="s">
        <v>2341</v>
      </c>
      <c r="E2388" t="s">
        <v>93</v>
      </c>
      <c r="F2388">
        <v>40700</v>
      </c>
      <c r="G2388" t="s">
        <v>911</v>
      </c>
      <c r="I2388" t="s">
        <v>253</v>
      </c>
      <c r="J2388">
        <v>2026</v>
      </c>
      <c r="K2388">
        <v>7</v>
      </c>
      <c r="L2388" t="s">
        <v>94</v>
      </c>
      <c r="M2388">
        <v>310.82</v>
      </c>
      <c r="N2388">
        <v>1</v>
      </c>
      <c r="O2388">
        <v>310.82</v>
      </c>
      <c r="P2388" t="s">
        <v>2342</v>
      </c>
      <c r="Q2388">
        <v>0</v>
      </c>
    </row>
    <row r="2389" spans="1:17" x14ac:dyDescent="0.25">
      <c r="A2389" t="s">
        <v>1005</v>
      </c>
      <c r="B2389" t="s">
        <v>448</v>
      </c>
      <c r="C2389" t="s">
        <v>133</v>
      </c>
      <c r="D2389" t="s">
        <v>2341</v>
      </c>
      <c r="E2389" t="s">
        <v>105</v>
      </c>
      <c r="F2389">
        <v>40700</v>
      </c>
      <c r="G2389" t="s">
        <v>911</v>
      </c>
      <c r="I2389" t="s">
        <v>121</v>
      </c>
      <c r="J2389">
        <v>2026</v>
      </c>
      <c r="K2389">
        <v>7</v>
      </c>
      <c r="L2389" t="s">
        <v>94</v>
      </c>
      <c r="M2389">
        <v>579.45000000000005</v>
      </c>
      <c r="N2389">
        <v>1</v>
      </c>
      <c r="O2389">
        <v>579.45000000000005</v>
      </c>
      <c r="P2389" t="s">
        <v>2342</v>
      </c>
      <c r="Q2389">
        <v>0</v>
      </c>
    </row>
    <row r="2390" spans="1:17" x14ac:dyDescent="0.25">
      <c r="A2390" t="s">
        <v>1005</v>
      </c>
      <c r="B2390" t="s">
        <v>448</v>
      </c>
      <c r="C2390" t="s">
        <v>133</v>
      </c>
      <c r="D2390" t="s">
        <v>2341</v>
      </c>
      <c r="E2390" t="s">
        <v>105</v>
      </c>
      <c r="F2390">
        <v>40700</v>
      </c>
      <c r="G2390" t="s">
        <v>911</v>
      </c>
      <c r="I2390" t="s">
        <v>158</v>
      </c>
      <c r="J2390">
        <v>2026</v>
      </c>
      <c r="K2390">
        <v>7</v>
      </c>
      <c r="L2390" t="s">
        <v>94</v>
      </c>
      <c r="M2390">
        <v>2085.84</v>
      </c>
      <c r="N2390">
        <v>1</v>
      </c>
      <c r="O2390">
        <v>2085.84</v>
      </c>
      <c r="P2390" t="s">
        <v>2342</v>
      </c>
      <c r="Q2390">
        <v>0</v>
      </c>
    </row>
    <row r="2391" spans="1:17" x14ac:dyDescent="0.25">
      <c r="A2391" t="s">
        <v>2516</v>
      </c>
      <c r="B2391" t="s">
        <v>297</v>
      </c>
      <c r="C2391" t="s">
        <v>296</v>
      </c>
      <c r="D2391" t="s">
        <v>2341</v>
      </c>
      <c r="E2391" t="s">
        <v>93</v>
      </c>
      <c r="F2391">
        <v>40700</v>
      </c>
      <c r="G2391" t="s">
        <v>911</v>
      </c>
      <c r="I2391" t="s">
        <v>2302</v>
      </c>
      <c r="J2391">
        <v>2026</v>
      </c>
      <c r="K2391">
        <v>7</v>
      </c>
      <c r="L2391" t="s">
        <v>94</v>
      </c>
      <c r="M2391">
        <v>54</v>
      </c>
      <c r="N2391">
        <v>1</v>
      </c>
      <c r="O2391">
        <v>54</v>
      </c>
      <c r="P2391" t="s">
        <v>2342</v>
      </c>
      <c r="Q2391">
        <v>0</v>
      </c>
    </row>
    <row r="2392" spans="1:17" x14ac:dyDescent="0.25">
      <c r="A2392" t="s">
        <v>2516</v>
      </c>
      <c r="B2392" t="s">
        <v>297</v>
      </c>
      <c r="C2392" t="s">
        <v>296</v>
      </c>
      <c r="D2392" t="s">
        <v>2341</v>
      </c>
      <c r="E2392" t="s">
        <v>102</v>
      </c>
      <c r="F2392">
        <v>40700</v>
      </c>
      <c r="G2392" t="s">
        <v>911</v>
      </c>
      <c r="I2392" t="s">
        <v>186</v>
      </c>
      <c r="J2392">
        <v>2026</v>
      </c>
      <c r="K2392">
        <v>7</v>
      </c>
      <c r="L2392" t="s">
        <v>94</v>
      </c>
      <c r="M2392">
        <v>404.25</v>
      </c>
      <c r="N2392">
        <v>1</v>
      </c>
      <c r="O2392">
        <v>404.25</v>
      </c>
      <c r="P2392" t="s">
        <v>2342</v>
      </c>
      <c r="Q2392">
        <v>1</v>
      </c>
    </row>
    <row r="2393" spans="1:17" x14ac:dyDescent="0.25">
      <c r="A2393" t="s">
        <v>2516</v>
      </c>
      <c r="B2393" t="s">
        <v>297</v>
      </c>
      <c r="C2393" t="s">
        <v>296</v>
      </c>
      <c r="D2393" t="s">
        <v>2341</v>
      </c>
      <c r="E2393" t="s">
        <v>93</v>
      </c>
      <c r="F2393">
        <v>40700</v>
      </c>
      <c r="G2393" t="s">
        <v>911</v>
      </c>
      <c r="I2393" t="s">
        <v>167</v>
      </c>
      <c r="J2393">
        <v>2026</v>
      </c>
      <c r="K2393">
        <v>7</v>
      </c>
      <c r="L2393" t="s">
        <v>94</v>
      </c>
      <c r="M2393">
        <v>630.54</v>
      </c>
      <c r="N2393">
        <v>1</v>
      </c>
      <c r="O2393">
        <v>630.54</v>
      </c>
      <c r="P2393" t="s">
        <v>2342</v>
      </c>
      <c r="Q2393">
        <v>0</v>
      </c>
    </row>
    <row r="2394" spans="1:17" x14ac:dyDescent="0.25">
      <c r="A2394" t="s">
        <v>2516</v>
      </c>
      <c r="B2394" t="s">
        <v>297</v>
      </c>
      <c r="C2394" t="s">
        <v>296</v>
      </c>
      <c r="D2394" t="s">
        <v>2341</v>
      </c>
      <c r="E2394" t="s">
        <v>93</v>
      </c>
      <c r="F2394">
        <v>40700</v>
      </c>
      <c r="G2394" t="s">
        <v>911</v>
      </c>
      <c r="I2394" t="s">
        <v>253</v>
      </c>
      <c r="J2394">
        <v>2026</v>
      </c>
      <c r="K2394">
        <v>7</v>
      </c>
      <c r="L2394" t="s">
        <v>94</v>
      </c>
      <c r="M2394">
        <v>370.92</v>
      </c>
      <c r="N2394">
        <v>1</v>
      </c>
      <c r="O2394">
        <v>370.92</v>
      </c>
      <c r="P2394" t="s">
        <v>2342</v>
      </c>
      <c r="Q2394">
        <v>0</v>
      </c>
    </row>
    <row r="2395" spans="1:17" x14ac:dyDescent="0.25">
      <c r="A2395" t="s">
        <v>2516</v>
      </c>
      <c r="B2395" t="s">
        <v>297</v>
      </c>
      <c r="C2395" t="s">
        <v>296</v>
      </c>
      <c r="D2395" t="s">
        <v>2341</v>
      </c>
      <c r="E2395" t="s">
        <v>105</v>
      </c>
      <c r="F2395">
        <v>40700</v>
      </c>
      <c r="G2395" t="s">
        <v>911</v>
      </c>
      <c r="I2395" t="s">
        <v>121</v>
      </c>
      <c r="J2395">
        <v>2026</v>
      </c>
      <c r="K2395">
        <v>7</v>
      </c>
      <c r="L2395" t="s">
        <v>94</v>
      </c>
      <c r="M2395">
        <v>2231.7399999999998</v>
      </c>
      <c r="N2395">
        <v>1</v>
      </c>
      <c r="O2395">
        <v>2231.7399999999998</v>
      </c>
      <c r="P2395" t="s">
        <v>2342</v>
      </c>
      <c r="Q2395">
        <v>0</v>
      </c>
    </row>
    <row r="2396" spans="1:17" x14ac:dyDescent="0.25">
      <c r="A2396" t="s">
        <v>2516</v>
      </c>
      <c r="B2396" t="s">
        <v>298</v>
      </c>
      <c r="C2396" t="s">
        <v>296</v>
      </c>
      <c r="D2396" t="s">
        <v>2341</v>
      </c>
      <c r="E2396" t="s">
        <v>93</v>
      </c>
      <c r="F2396">
        <v>40700</v>
      </c>
      <c r="G2396" t="s">
        <v>911</v>
      </c>
      <c r="I2396" t="s">
        <v>2302</v>
      </c>
      <c r="J2396">
        <v>2026</v>
      </c>
      <c r="K2396">
        <v>7</v>
      </c>
      <c r="L2396" t="s">
        <v>94</v>
      </c>
      <c r="M2396">
        <v>63</v>
      </c>
      <c r="N2396">
        <v>1</v>
      </c>
      <c r="O2396">
        <v>63</v>
      </c>
      <c r="P2396" t="s">
        <v>2342</v>
      </c>
      <c r="Q2396">
        <v>0</v>
      </c>
    </row>
    <row r="2397" spans="1:17" x14ac:dyDescent="0.25">
      <c r="A2397" t="s">
        <v>2516</v>
      </c>
      <c r="B2397" t="s">
        <v>298</v>
      </c>
      <c r="C2397" t="s">
        <v>296</v>
      </c>
      <c r="D2397" t="s">
        <v>2341</v>
      </c>
      <c r="E2397" t="s">
        <v>102</v>
      </c>
      <c r="F2397">
        <v>40700</v>
      </c>
      <c r="G2397" t="s">
        <v>911</v>
      </c>
      <c r="I2397" t="s">
        <v>186</v>
      </c>
      <c r="J2397">
        <v>2026</v>
      </c>
      <c r="K2397">
        <v>7</v>
      </c>
      <c r="L2397" t="s">
        <v>94</v>
      </c>
      <c r="M2397">
        <v>252.09</v>
      </c>
      <c r="N2397">
        <v>1</v>
      </c>
      <c r="O2397">
        <v>252.09</v>
      </c>
      <c r="P2397" t="s">
        <v>2342</v>
      </c>
      <c r="Q2397">
        <v>1</v>
      </c>
    </row>
    <row r="2398" spans="1:17" x14ac:dyDescent="0.25">
      <c r="A2398" t="s">
        <v>2516</v>
      </c>
      <c r="B2398" t="s">
        <v>298</v>
      </c>
      <c r="C2398" t="s">
        <v>296</v>
      </c>
      <c r="D2398" t="s">
        <v>2341</v>
      </c>
      <c r="E2398" t="s">
        <v>93</v>
      </c>
      <c r="F2398">
        <v>40700</v>
      </c>
      <c r="G2398" t="s">
        <v>911</v>
      </c>
      <c r="I2398" t="s">
        <v>167</v>
      </c>
      <c r="J2398">
        <v>2026</v>
      </c>
      <c r="K2398">
        <v>7</v>
      </c>
      <c r="L2398" t="s">
        <v>94</v>
      </c>
      <c r="M2398">
        <v>630.54</v>
      </c>
      <c r="N2398">
        <v>1</v>
      </c>
      <c r="O2398">
        <v>630.54</v>
      </c>
      <c r="P2398" t="s">
        <v>2342</v>
      </c>
      <c r="Q2398">
        <v>0</v>
      </c>
    </row>
    <row r="2399" spans="1:17" x14ac:dyDescent="0.25">
      <c r="A2399" t="s">
        <v>2516</v>
      </c>
      <c r="B2399" t="s">
        <v>298</v>
      </c>
      <c r="C2399" t="s">
        <v>296</v>
      </c>
      <c r="D2399" t="s">
        <v>2341</v>
      </c>
      <c r="E2399" t="s">
        <v>93</v>
      </c>
      <c r="F2399">
        <v>40700</v>
      </c>
      <c r="G2399" t="s">
        <v>911</v>
      </c>
      <c r="I2399" t="s">
        <v>194</v>
      </c>
      <c r="J2399">
        <v>2026</v>
      </c>
      <c r="K2399">
        <v>7</v>
      </c>
      <c r="L2399" t="s">
        <v>94</v>
      </c>
      <c r="M2399">
        <v>52.55</v>
      </c>
      <c r="N2399">
        <v>1</v>
      </c>
      <c r="O2399">
        <v>52.55</v>
      </c>
      <c r="P2399" t="s">
        <v>2342</v>
      </c>
      <c r="Q2399">
        <v>0</v>
      </c>
    </row>
    <row r="2400" spans="1:17" x14ac:dyDescent="0.25">
      <c r="A2400" t="s">
        <v>2516</v>
      </c>
      <c r="B2400" t="s">
        <v>298</v>
      </c>
      <c r="C2400" t="s">
        <v>296</v>
      </c>
      <c r="D2400" t="s">
        <v>2341</v>
      </c>
      <c r="E2400" t="s">
        <v>93</v>
      </c>
      <c r="F2400">
        <v>40700</v>
      </c>
      <c r="G2400" t="s">
        <v>911</v>
      </c>
      <c r="I2400" t="s">
        <v>253</v>
      </c>
      <c r="J2400">
        <v>2026</v>
      </c>
      <c r="K2400">
        <v>7</v>
      </c>
      <c r="L2400" t="s">
        <v>94</v>
      </c>
      <c r="M2400">
        <v>370.92</v>
      </c>
      <c r="N2400">
        <v>1</v>
      </c>
      <c r="O2400">
        <v>370.92</v>
      </c>
      <c r="P2400" t="s">
        <v>2342</v>
      </c>
      <c r="Q2400">
        <v>0</v>
      </c>
    </row>
    <row r="2401" spans="1:17" x14ac:dyDescent="0.25">
      <c r="A2401" t="s">
        <v>2516</v>
      </c>
      <c r="B2401" t="s">
        <v>298</v>
      </c>
      <c r="C2401" t="s">
        <v>296</v>
      </c>
      <c r="D2401" t="s">
        <v>2341</v>
      </c>
      <c r="E2401" t="s">
        <v>105</v>
      </c>
      <c r="F2401">
        <v>40700</v>
      </c>
      <c r="G2401" t="s">
        <v>911</v>
      </c>
      <c r="I2401" t="s">
        <v>144</v>
      </c>
      <c r="J2401">
        <v>2026</v>
      </c>
      <c r="K2401">
        <v>7</v>
      </c>
      <c r="L2401" t="s">
        <v>94</v>
      </c>
      <c r="M2401">
        <v>4228.5600000000004</v>
      </c>
      <c r="N2401">
        <v>1</v>
      </c>
      <c r="O2401">
        <v>4228.5600000000004</v>
      </c>
      <c r="P2401" t="s">
        <v>2342</v>
      </c>
      <c r="Q2401">
        <v>0</v>
      </c>
    </row>
    <row r="2402" spans="1:17" x14ac:dyDescent="0.25">
      <c r="A2402" t="s">
        <v>2382</v>
      </c>
      <c r="B2402" t="s">
        <v>1993</v>
      </c>
      <c r="C2402" t="s">
        <v>2343</v>
      </c>
      <c r="D2402" t="s">
        <v>2341</v>
      </c>
      <c r="E2402" t="s">
        <v>102</v>
      </c>
      <c r="F2402">
        <v>40700</v>
      </c>
      <c r="G2402" t="s">
        <v>911</v>
      </c>
      <c r="I2402" t="s">
        <v>186</v>
      </c>
      <c r="J2402">
        <v>2026</v>
      </c>
      <c r="K2402">
        <v>7</v>
      </c>
      <c r="L2402" t="s">
        <v>94</v>
      </c>
      <c r="M2402">
        <v>81.78</v>
      </c>
      <c r="N2402">
        <v>1</v>
      </c>
      <c r="O2402">
        <v>81.78</v>
      </c>
      <c r="P2402" t="s">
        <v>2342</v>
      </c>
      <c r="Q2402">
        <v>1</v>
      </c>
    </row>
    <row r="2403" spans="1:17" x14ac:dyDescent="0.25">
      <c r="A2403" t="s">
        <v>2382</v>
      </c>
      <c r="B2403" t="s">
        <v>1993</v>
      </c>
      <c r="C2403" t="s">
        <v>2343</v>
      </c>
      <c r="D2403" t="s">
        <v>2341</v>
      </c>
      <c r="E2403" t="s">
        <v>93</v>
      </c>
      <c r="F2403">
        <v>40700</v>
      </c>
      <c r="G2403" t="s">
        <v>911</v>
      </c>
      <c r="I2403" t="s">
        <v>253</v>
      </c>
      <c r="J2403">
        <v>2026</v>
      </c>
      <c r="K2403">
        <v>7</v>
      </c>
      <c r="L2403" t="s">
        <v>94</v>
      </c>
      <c r="M2403">
        <v>310.82</v>
      </c>
      <c r="N2403">
        <v>1</v>
      </c>
      <c r="O2403">
        <v>310.82</v>
      </c>
      <c r="P2403" t="s">
        <v>2342</v>
      </c>
      <c r="Q2403">
        <v>0</v>
      </c>
    </row>
    <row r="2404" spans="1:17" x14ac:dyDescent="0.25">
      <c r="A2404" t="s">
        <v>2382</v>
      </c>
      <c r="B2404" t="s">
        <v>1993</v>
      </c>
      <c r="C2404" t="s">
        <v>2343</v>
      </c>
      <c r="D2404" t="s">
        <v>2341</v>
      </c>
      <c r="E2404" t="s">
        <v>105</v>
      </c>
      <c r="F2404">
        <v>40700</v>
      </c>
      <c r="G2404" t="s">
        <v>911</v>
      </c>
      <c r="I2404" t="s">
        <v>2295</v>
      </c>
      <c r="J2404">
        <v>2026</v>
      </c>
      <c r="K2404">
        <v>7</v>
      </c>
      <c r="L2404" t="s">
        <v>94</v>
      </c>
      <c r="M2404">
        <v>289.70999999999998</v>
      </c>
      <c r="N2404">
        <v>1</v>
      </c>
      <c r="O2404">
        <v>289.70999999999998</v>
      </c>
      <c r="P2404" t="s">
        <v>2342</v>
      </c>
      <c r="Q2404">
        <v>0</v>
      </c>
    </row>
    <row r="2405" spans="1:17" x14ac:dyDescent="0.25">
      <c r="A2405" t="s">
        <v>2516</v>
      </c>
      <c r="B2405" t="s">
        <v>479</v>
      </c>
      <c r="C2405" t="s">
        <v>296</v>
      </c>
      <c r="D2405" t="s">
        <v>2341</v>
      </c>
      <c r="E2405" t="s">
        <v>93</v>
      </c>
      <c r="F2405">
        <v>40700</v>
      </c>
      <c r="G2405" t="s">
        <v>911</v>
      </c>
      <c r="I2405" t="s">
        <v>2302</v>
      </c>
      <c r="J2405">
        <v>2026</v>
      </c>
      <c r="K2405">
        <v>7</v>
      </c>
      <c r="L2405" t="s">
        <v>94</v>
      </c>
      <c r="M2405">
        <v>27</v>
      </c>
      <c r="N2405">
        <v>1</v>
      </c>
      <c r="O2405">
        <v>27</v>
      </c>
      <c r="P2405" t="s">
        <v>2342</v>
      </c>
      <c r="Q2405">
        <v>0</v>
      </c>
    </row>
    <row r="2406" spans="1:17" x14ac:dyDescent="0.25">
      <c r="A2406" t="s">
        <v>2516</v>
      </c>
      <c r="B2406" t="s">
        <v>479</v>
      </c>
      <c r="C2406" t="s">
        <v>296</v>
      </c>
      <c r="D2406" t="s">
        <v>2341</v>
      </c>
      <c r="E2406" t="s">
        <v>102</v>
      </c>
      <c r="F2406">
        <v>40700</v>
      </c>
      <c r="G2406" t="s">
        <v>911</v>
      </c>
      <c r="I2406" t="s">
        <v>186</v>
      </c>
      <c r="J2406">
        <v>2026</v>
      </c>
      <c r="K2406">
        <v>7</v>
      </c>
      <c r="L2406" t="s">
        <v>94</v>
      </c>
      <c r="M2406">
        <v>429.72</v>
      </c>
      <c r="N2406">
        <v>1</v>
      </c>
      <c r="O2406">
        <v>429.72</v>
      </c>
      <c r="P2406" t="s">
        <v>2342</v>
      </c>
      <c r="Q2406">
        <v>1</v>
      </c>
    </row>
    <row r="2407" spans="1:17" x14ac:dyDescent="0.25">
      <c r="A2407" t="s">
        <v>2516</v>
      </c>
      <c r="B2407" t="s">
        <v>479</v>
      </c>
      <c r="C2407" t="s">
        <v>296</v>
      </c>
      <c r="D2407" t="s">
        <v>2341</v>
      </c>
      <c r="E2407" t="s">
        <v>93</v>
      </c>
      <c r="F2407">
        <v>40700</v>
      </c>
      <c r="G2407" t="s">
        <v>911</v>
      </c>
      <c r="I2407" t="s">
        <v>2303</v>
      </c>
      <c r="J2407">
        <v>2026</v>
      </c>
      <c r="K2407">
        <v>7</v>
      </c>
      <c r="L2407" t="s">
        <v>94</v>
      </c>
      <c r="M2407">
        <v>819</v>
      </c>
      <c r="N2407">
        <v>1</v>
      </c>
      <c r="O2407">
        <v>819</v>
      </c>
      <c r="P2407" t="s">
        <v>2342</v>
      </c>
      <c r="Q2407">
        <v>1</v>
      </c>
    </row>
    <row r="2408" spans="1:17" x14ac:dyDescent="0.25">
      <c r="A2408" t="s">
        <v>2516</v>
      </c>
      <c r="B2408" t="s">
        <v>479</v>
      </c>
      <c r="C2408" t="s">
        <v>296</v>
      </c>
      <c r="D2408" t="s">
        <v>2341</v>
      </c>
      <c r="E2408" t="s">
        <v>93</v>
      </c>
      <c r="F2408">
        <v>40700</v>
      </c>
      <c r="G2408" t="s">
        <v>911</v>
      </c>
      <c r="I2408" t="s">
        <v>169</v>
      </c>
      <c r="J2408">
        <v>2026</v>
      </c>
      <c r="K2408">
        <v>7</v>
      </c>
      <c r="L2408" t="s">
        <v>94</v>
      </c>
      <c r="M2408">
        <v>360</v>
      </c>
      <c r="N2408">
        <v>1</v>
      </c>
      <c r="O2408">
        <v>360</v>
      </c>
      <c r="P2408" t="s">
        <v>2342</v>
      </c>
      <c r="Q2408">
        <v>0</v>
      </c>
    </row>
    <row r="2409" spans="1:17" x14ac:dyDescent="0.25">
      <c r="A2409" t="s">
        <v>2516</v>
      </c>
      <c r="B2409" t="s">
        <v>479</v>
      </c>
      <c r="C2409" t="s">
        <v>296</v>
      </c>
      <c r="D2409" t="s">
        <v>2341</v>
      </c>
      <c r="E2409" t="s">
        <v>93</v>
      </c>
      <c r="F2409">
        <v>40700</v>
      </c>
      <c r="G2409" t="s">
        <v>911</v>
      </c>
      <c r="I2409" t="s">
        <v>253</v>
      </c>
      <c r="J2409">
        <v>2026</v>
      </c>
      <c r="K2409">
        <v>7</v>
      </c>
      <c r="L2409" t="s">
        <v>94</v>
      </c>
      <c r="M2409">
        <v>378.96</v>
      </c>
      <c r="N2409">
        <v>1</v>
      </c>
      <c r="O2409">
        <v>378.96</v>
      </c>
      <c r="P2409" t="s">
        <v>2342</v>
      </c>
      <c r="Q2409">
        <v>0</v>
      </c>
    </row>
    <row r="2410" spans="1:17" x14ac:dyDescent="0.25">
      <c r="A2410" t="s">
        <v>2516</v>
      </c>
      <c r="B2410" t="s">
        <v>479</v>
      </c>
      <c r="C2410" t="s">
        <v>296</v>
      </c>
      <c r="D2410" t="s">
        <v>2341</v>
      </c>
      <c r="E2410" t="s">
        <v>93</v>
      </c>
      <c r="F2410">
        <v>40700</v>
      </c>
      <c r="G2410" t="s">
        <v>911</v>
      </c>
      <c r="I2410" t="s">
        <v>241</v>
      </c>
      <c r="J2410">
        <v>2026</v>
      </c>
      <c r="K2410">
        <v>7</v>
      </c>
      <c r="L2410" t="s">
        <v>94</v>
      </c>
      <c r="M2410">
        <v>454.76</v>
      </c>
      <c r="N2410">
        <v>1</v>
      </c>
      <c r="O2410">
        <v>454.76</v>
      </c>
      <c r="P2410" t="s">
        <v>2342</v>
      </c>
      <c r="Q2410">
        <v>0</v>
      </c>
    </row>
    <row r="2411" spans="1:17" x14ac:dyDescent="0.25">
      <c r="A2411" t="s">
        <v>2516</v>
      </c>
      <c r="B2411" t="s">
        <v>479</v>
      </c>
      <c r="C2411" t="s">
        <v>296</v>
      </c>
      <c r="D2411" t="s">
        <v>2341</v>
      </c>
      <c r="E2411" t="s">
        <v>105</v>
      </c>
      <c r="F2411">
        <v>40700</v>
      </c>
      <c r="G2411" t="s">
        <v>911</v>
      </c>
      <c r="I2411" t="s">
        <v>2295</v>
      </c>
      <c r="J2411">
        <v>2026</v>
      </c>
      <c r="K2411">
        <v>7</v>
      </c>
      <c r="L2411" t="s">
        <v>94</v>
      </c>
      <c r="M2411">
        <v>6682.42</v>
      </c>
      <c r="N2411">
        <v>1</v>
      </c>
      <c r="O2411">
        <v>6682.42</v>
      </c>
      <c r="P2411" t="s">
        <v>2342</v>
      </c>
      <c r="Q2411">
        <v>0</v>
      </c>
    </row>
    <row r="2412" spans="1:17" x14ac:dyDescent="0.25">
      <c r="A2412" t="s">
        <v>2382</v>
      </c>
      <c r="B2412" t="s">
        <v>2344</v>
      </c>
      <c r="C2412" t="s">
        <v>2345</v>
      </c>
      <c r="D2412" t="s">
        <v>2341</v>
      </c>
      <c r="E2412" t="s">
        <v>105</v>
      </c>
      <c r="F2412">
        <v>40700</v>
      </c>
      <c r="G2412" t="s">
        <v>911</v>
      </c>
      <c r="I2412" t="s">
        <v>109</v>
      </c>
      <c r="J2412">
        <v>2026</v>
      </c>
      <c r="K2412">
        <v>7</v>
      </c>
      <c r="L2412" t="s">
        <v>94</v>
      </c>
      <c r="M2412">
        <v>204.9</v>
      </c>
      <c r="N2412">
        <v>1</v>
      </c>
      <c r="O2412">
        <v>204.9</v>
      </c>
      <c r="P2412" t="s">
        <v>2342</v>
      </c>
      <c r="Q2412">
        <v>0</v>
      </c>
    </row>
    <row r="2413" spans="1:17" x14ac:dyDescent="0.25">
      <c r="A2413" t="s">
        <v>2382</v>
      </c>
      <c r="B2413" t="s">
        <v>2344</v>
      </c>
      <c r="C2413" t="s">
        <v>2345</v>
      </c>
      <c r="D2413" t="s">
        <v>2341</v>
      </c>
      <c r="E2413" t="s">
        <v>93</v>
      </c>
      <c r="F2413">
        <v>40700</v>
      </c>
      <c r="G2413" t="s">
        <v>911</v>
      </c>
      <c r="I2413" t="s">
        <v>253</v>
      </c>
      <c r="J2413">
        <v>2026</v>
      </c>
      <c r="K2413">
        <v>7</v>
      </c>
      <c r="L2413" t="s">
        <v>94</v>
      </c>
      <c r="M2413">
        <v>1631.62</v>
      </c>
      <c r="N2413">
        <v>1</v>
      </c>
      <c r="O2413">
        <v>1631.62</v>
      </c>
      <c r="P2413" t="s">
        <v>2342</v>
      </c>
      <c r="Q2413">
        <v>0</v>
      </c>
    </row>
    <row r="2414" spans="1:17" x14ac:dyDescent="0.25">
      <c r="A2414" t="s">
        <v>2382</v>
      </c>
      <c r="B2414" t="s">
        <v>2344</v>
      </c>
      <c r="C2414" t="s">
        <v>2345</v>
      </c>
      <c r="D2414" t="s">
        <v>2341</v>
      </c>
      <c r="E2414" t="s">
        <v>93</v>
      </c>
      <c r="F2414">
        <v>40700</v>
      </c>
      <c r="G2414" t="s">
        <v>911</v>
      </c>
      <c r="I2414" t="s">
        <v>240</v>
      </c>
      <c r="J2414">
        <v>2026</v>
      </c>
      <c r="K2414">
        <v>7</v>
      </c>
      <c r="L2414" t="s">
        <v>94</v>
      </c>
      <c r="M2414">
        <v>997.47</v>
      </c>
      <c r="N2414">
        <v>1</v>
      </c>
      <c r="O2414">
        <v>997.47</v>
      </c>
      <c r="P2414" t="s">
        <v>2342</v>
      </c>
      <c r="Q2414">
        <v>0</v>
      </c>
    </row>
    <row r="2415" spans="1:17" x14ac:dyDescent="0.25">
      <c r="A2415" t="s">
        <v>2382</v>
      </c>
      <c r="B2415" t="s">
        <v>2344</v>
      </c>
      <c r="C2415" t="s">
        <v>2345</v>
      </c>
      <c r="D2415" t="s">
        <v>2341</v>
      </c>
      <c r="E2415" t="s">
        <v>105</v>
      </c>
      <c r="F2415">
        <v>40700</v>
      </c>
      <c r="G2415" t="s">
        <v>911</v>
      </c>
      <c r="I2415" t="s">
        <v>158</v>
      </c>
      <c r="J2415">
        <v>2026</v>
      </c>
      <c r="K2415">
        <v>7</v>
      </c>
      <c r="L2415" t="s">
        <v>94</v>
      </c>
      <c r="M2415">
        <v>2451.1799999999998</v>
      </c>
      <c r="N2415">
        <v>1</v>
      </c>
      <c r="O2415">
        <v>2451.1799999999998</v>
      </c>
      <c r="P2415" t="s">
        <v>2342</v>
      </c>
      <c r="Q2415">
        <v>0</v>
      </c>
    </row>
    <row r="2416" spans="1:17" x14ac:dyDescent="0.25">
      <c r="A2416" t="s">
        <v>2516</v>
      </c>
      <c r="B2416" t="s">
        <v>351</v>
      </c>
      <c r="C2416" t="s">
        <v>296</v>
      </c>
      <c r="D2416" t="s">
        <v>2341</v>
      </c>
      <c r="E2416" t="s">
        <v>93</v>
      </c>
      <c r="F2416">
        <v>40700</v>
      </c>
      <c r="G2416" t="s">
        <v>911</v>
      </c>
      <c r="I2416" t="s">
        <v>2302</v>
      </c>
      <c r="J2416">
        <v>2026</v>
      </c>
      <c r="K2416">
        <v>7</v>
      </c>
      <c r="L2416" t="s">
        <v>94</v>
      </c>
      <c r="M2416">
        <v>108</v>
      </c>
      <c r="N2416">
        <v>1</v>
      </c>
      <c r="O2416">
        <v>108</v>
      </c>
      <c r="P2416" t="s">
        <v>2342</v>
      </c>
      <c r="Q2416">
        <v>0</v>
      </c>
    </row>
    <row r="2417" spans="1:17" x14ac:dyDescent="0.25">
      <c r="A2417" t="s">
        <v>2516</v>
      </c>
      <c r="B2417" t="s">
        <v>351</v>
      </c>
      <c r="C2417" t="s">
        <v>296</v>
      </c>
      <c r="D2417" t="s">
        <v>2341</v>
      </c>
      <c r="E2417" t="s">
        <v>102</v>
      </c>
      <c r="F2417">
        <v>40700</v>
      </c>
      <c r="G2417" t="s">
        <v>911</v>
      </c>
      <c r="I2417" t="s">
        <v>186</v>
      </c>
      <c r="J2417">
        <v>2026</v>
      </c>
      <c r="K2417">
        <v>7</v>
      </c>
      <c r="L2417" t="s">
        <v>94</v>
      </c>
      <c r="M2417">
        <v>480.33</v>
      </c>
      <c r="N2417">
        <v>1</v>
      </c>
      <c r="O2417">
        <v>480.33</v>
      </c>
      <c r="P2417" t="s">
        <v>2342</v>
      </c>
      <c r="Q2417">
        <v>1</v>
      </c>
    </row>
    <row r="2418" spans="1:17" x14ac:dyDescent="0.25">
      <c r="A2418" t="s">
        <v>2516</v>
      </c>
      <c r="B2418" t="s">
        <v>351</v>
      </c>
      <c r="C2418" t="s">
        <v>296</v>
      </c>
      <c r="D2418" t="s">
        <v>2341</v>
      </c>
      <c r="E2418" t="s">
        <v>93</v>
      </c>
      <c r="F2418">
        <v>40700</v>
      </c>
      <c r="G2418" t="s">
        <v>911</v>
      </c>
      <c r="I2418" t="s">
        <v>167</v>
      </c>
      <c r="J2418">
        <v>2026</v>
      </c>
      <c r="K2418">
        <v>7</v>
      </c>
      <c r="L2418" t="s">
        <v>94</v>
      </c>
      <c r="M2418">
        <v>1288.44</v>
      </c>
      <c r="N2418">
        <v>1</v>
      </c>
      <c r="O2418">
        <v>1288.44</v>
      </c>
      <c r="P2418" t="s">
        <v>2342</v>
      </c>
      <c r="Q2418">
        <v>0</v>
      </c>
    </row>
    <row r="2419" spans="1:17" x14ac:dyDescent="0.25">
      <c r="A2419" t="s">
        <v>2516</v>
      </c>
      <c r="B2419" t="s">
        <v>351</v>
      </c>
      <c r="C2419" t="s">
        <v>296</v>
      </c>
      <c r="D2419" t="s">
        <v>2341</v>
      </c>
      <c r="E2419" t="s">
        <v>93</v>
      </c>
      <c r="F2419">
        <v>40700</v>
      </c>
      <c r="G2419" t="s">
        <v>911</v>
      </c>
      <c r="I2419" t="s">
        <v>253</v>
      </c>
      <c r="J2419">
        <v>2026</v>
      </c>
      <c r="K2419">
        <v>7</v>
      </c>
      <c r="L2419" t="s">
        <v>94</v>
      </c>
      <c r="M2419">
        <v>378.96</v>
      </c>
      <c r="N2419">
        <v>1</v>
      </c>
      <c r="O2419">
        <v>378.96</v>
      </c>
      <c r="P2419" t="s">
        <v>2342</v>
      </c>
      <c r="Q2419">
        <v>0</v>
      </c>
    </row>
    <row r="2420" spans="1:17" x14ac:dyDescent="0.25">
      <c r="A2420" t="s">
        <v>2516</v>
      </c>
      <c r="B2420" t="s">
        <v>351</v>
      </c>
      <c r="C2420" t="s">
        <v>296</v>
      </c>
      <c r="D2420" t="s">
        <v>2341</v>
      </c>
      <c r="E2420" t="s">
        <v>105</v>
      </c>
      <c r="F2420">
        <v>40700</v>
      </c>
      <c r="G2420" t="s">
        <v>911</v>
      </c>
      <c r="I2420" t="s">
        <v>121</v>
      </c>
      <c r="J2420">
        <v>2026</v>
      </c>
      <c r="K2420">
        <v>7</v>
      </c>
      <c r="L2420" t="s">
        <v>94</v>
      </c>
      <c r="M2420">
        <v>3360</v>
      </c>
      <c r="N2420">
        <v>1</v>
      </c>
      <c r="O2420">
        <v>3360</v>
      </c>
      <c r="P2420" t="s">
        <v>2342</v>
      </c>
      <c r="Q2420">
        <v>0</v>
      </c>
    </row>
    <row r="2421" spans="1:17" x14ac:dyDescent="0.25">
      <c r="A2421" t="s">
        <v>2382</v>
      </c>
      <c r="B2421" t="s">
        <v>2346</v>
      </c>
      <c r="C2421" t="s">
        <v>2347</v>
      </c>
      <c r="D2421" t="s">
        <v>2341</v>
      </c>
      <c r="E2421" t="s">
        <v>102</v>
      </c>
      <c r="F2421">
        <v>40700</v>
      </c>
      <c r="G2421" t="s">
        <v>911</v>
      </c>
      <c r="I2421" t="s">
        <v>186</v>
      </c>
      <c r="J2421">
        <v>2026</v>
      </c>
      <c r="K2421">
        <v>7</v>
      </c>
      <c r="L2421" t="s">
        <v>94</v>
      </c>
      <c r="M2421">
        <v>127.38</v>
      </c>
      <c r="N2421">
        <v>1</v>
      </c>
      <c r="O2421">
        <v>127.38</v>
      </c>
      <c r="P2421" t="s">
        <v>2342</v>
      </c>
      <c r="Q2421">
        <v>1</v>
      </c>
    </row>
    <row r="2422" spans="1:17" x14ac:dyDescent="0.25">
      <c r="A2422" t="s">
        <v>2382</v>
      </c>
      <c r="B2422" t="s">
        <v>2346</v>
      </c>
      <c r="C2422" t="s">
        <v>2347</v>
      </c>
      <c r="D2422" t="s">
        <v>2341</v>
      </c>
      <c r="E2422" t="s">
        <v>93</v>
      </c>
      <c r="F2422">
        <v>40700</v>
      </c>
      <c r="G2422" t="s">
        <v>911</v>
      </c>
      <c r="I2422" t="s">
        <v>166</v>
      </c>
      <c r="J2422">
        <v>2026</v>
      </c>
      <c r="K2422">
        <v>7</v>
      </c>
      <c r="L2422" t="s">
        <v>94</v>
      </c>
      <c r="M2422">
        <v>540.99</v>
      </c>
      <c r="N2422">
        <v>1</v>
      </c>
      <c r="O2422">
        <v>540.99</v>
      </c>
      <c r="P2422" t="s">
        <v>2342</v>
      </c>
      <c r="Q2422">
        <v>1</v>
      </c>
    </row>
    <row r="2423" spans="1:17" x14ac:dyDescent="0.25">
      <c r="A2423" t="s">
        <v>2382</v>
      </c>
      <c r="B2423" t="s">
        <v>2346</v>
      </c>
      <c r="C2423" t="s">
        <v>2347</v>
      </c>
      <c r="D2423" t="s">
        <v>2341</v>
      </c>
      <c r="E2423" t="s">
        <v>93</v>
      </c>
      <c r="F2423">
        <v>40700</v>
      </c>
      <c r="G2423" t="s">
        <v>911</v>
      </c>
      <c r="I2423" t="s">
        <v>2303</v>
      </c>
      <c r="J2423">
        <v>2026</v>
      </c>
      <c r="K2423">
        <v>7</v>
      </c>
      <c r="L2423" t="s">
        <v>94</v>
      </c>
      <c r="M2423">
        <v>331.57</v>
      </c>
      <c r="N2423">
        <v>1</v>
      </c>
      <c r="O2423">
        <v>331.57</v>
      </c>
      <c r="P2423" t="s">
        <v>2342</v>
      </c>
      <c r="Q2423">
        <v>1</v>
      </c>
    </row>
    <row r="2424" spans="1:17" x14ac:dyDescent="0.25">
      <c r="A2424" t="s">
        <v>2382</v>
      </c>
      <c r="B2424" t="s">
        <v>2346</v>
      </c>
      <c r="C2424" t="s">
        <v>2347</v>
      </c>
      <c r="D2424" t="s">
        <v>2341</v>
      </c>
      <c r="E2424" t="s">
        <v>93</v>
      </c>
      <c r="F2424">
        <v>40700</v>
      </c>
      <c r="G2424" t="s">
        <v>911</v>
      </c>
      <c r="I2424" t="s">
        <v>169</v>
      </c>
      <c r="J2424">
        <v>2026</v>
      </c>
      <c r="K2424">
        <v>7</v>
      </c>
      <c r="L2424" t="s">
        <v>94</v>
      </c>
      <c r="M2424">
        <v>823.6</v>
      </c>
      <c r="N2424">
        <v>1</v>
      </c>
      <c r="O2424">
        <v>823.6</v>
      </c>
      <c r="P2424" t="s">
        <v>2342</v>
      </c>
      <c r="Q2424">
        <v>0</v>
      </c>
    </row>
    <row r="2425" spans="1:17" x14ac:dyDescent="0.25">
      <c r="A2425" t="s">
        <v>2382</v>
      </c>
      <c r="B2425" t="s">
        <v>2346</v>
      </c>
      <c r="C2425" t="s">
        <v>2347</v>
      </c>
      <c r="D2425" t="s">
        <v>2341</v>
      </c>
      <c r="E2425" t="s">
        <v>93</v>
      </c>
      <c r="F2425">
        <v>40700</v>
      </c>
      <c r="G2425" t="s">
        <v>911</v>
      </c>
      <c r="I2425" t="s">
        <v>253</v>
      </c>
      <c r="J2425">
        <v>2026</v>
      </c>
      <c r="K2425">
        <v>7</v>
      </c>
      <c r="L2425" t="s">
        <v>94</v>
      </c>
      <c r="M2425">
        <v>1060.55</v>
      </c>
      <c r="N2425">
        <v>1</v>
      </c>
      <c r="O2425">
        <v>1060.55</v>
      </c>
      <c r="P2425" t="s">
        <v>2342</v>
      </c>
      <c r="Q2425">
        <v>0</v>
      </c>
    </row>
    <row r="2426" spans="1:17" x14ac:dyDescent="0.25">
      <c r="A2426" t="s">
        <v>2382</v>
      </c>
      <c r="B2426" t="s">
        <v>2346</v>
      </c>
      <c r="C2426" t="s">
        <v>2347</v>
      </c>
      <c r="D2426" t="s">
        <v>2341</v>
      </c>
      <c r="E2426" t="s">
        <v>105</v>
      </c>
      <c r="F2426">
        <v>40700</v>
      </c>
      <c r="G2426" t="s">
        <v>911</v>
      </c>
      <c r="I2426" t="s">
        <v>158</v>
      </c>
      <c r="J2426">
        <v>2026</v>
      </c>
      <c r="K2426">
        <v>7</v>
      </c>
      <c r="L2426" t="s">
        <v>94</v>
      </c>
      <c r="M2426">
        <v>2389.86</v>
      </c>
      <c r="N2426">
        <v>1</v>
      </c>
      <c r="O2426">
        <v>2389.86</v>
      </c>
      <c r="P2426" t="s">
        <v>2342</v>
      </c>
      <c r="Q2426">
        <v>0</v>
      </c>
    </row>
    <row r="2427" spans="1:17" x14ac:dyDescent="0.25">
      <c r="A2427" t="s">
        <v>2382</v>
      </c>
      <c r="B2427" t="s">
        <v>2346</v>
      </c>
      <c r="C2427" t="s">
        <v>2347</v>
      </c>
      <c r="D2427" t="s">
        <v>2341</v>
      </c>
      <c r="E2427" t="s">
        <v>93</v>
      </c>
      <c r="F2427">
        <v>40700</v>
      </c>
      <c r="G2427" t="s">
        <v>911</v>
      </c>
      <c r="I2427" t="s">
        <v>706</v>
      </c>
      <c r="J2427">
        <v>2026</v>
      </c>
      <c r="K2427">
        <v>7</v>
      </c>
      <c r="L2427" t="s">
        <v>94</v>
      </c>
      <c r="M2427">
        <v>331.56</v>
      </c>
      <c r="N2427">
        <v>1</v>
      </c>
      <c r="O2427">
        <v>331.56</v>
      </c>
      <c r="P2427" t="s">
        <v>2342</v>
      </c>
      <c r="Q2427">
        <v>1</v>
      </c>
    </row>
    <row r="2428" spans="1:17" x14ac:dyDescent="0.25">
      <c r="A2428" t="s">
        <v>2516</v>
      </c>
      <c r="B2428" t="s">
        <v>2034</v>
      </c>
      <c r="C2428" t="s">
        <v>296</v>
      </c>
      <c r="D2428" t="s">
        <v>2341</v>
      </c>
      <c r="E2428" t="s">
        <v>93</v>
      </c>
      <c r="F2428">
        <v>40700</v>
      </c>
      <c r="G2428" t="s">
        <v>911</v>
      </c>
      <c r="I2428" t="s">
        <v>2302</v>
      </c>
      <c r="J2428">
        <v>2026</v>
      </c>
      <c r="K2428">
        <v>7</v>
      </c>
      <c r="L2428" t="s">
        <v>94</v>
      </c>
      <c r="M2428">
        <v>72</v>
      </c>
      <c r="N2428">
        <v>1</v>
      </c>
      <c r="O2428">
        <v>72</v>
      </c>
      <c r="P2428" t="s">
        <v>2342</v>
      </c>
      <c r="Q2428">
        <v>0</v>
      </c>
    </row>
    <row r="2429" spans="1:17" x14ac:dyDescent="0.25">
      <c r="A2429" t="s">
        <v>2516</v>
      </c>
      <c r="B2429" t="s">
        <v>2034</v>
      </c>
      <c r="C2429" t="s">
        <v>296</v>
      </c>
      <c r="D2429" t="s">
        <v>2341</v>
      </c>
      <c r="E2429" t="s">
        <v>102</v>
      </c>
      <c r="F2429">
        <v>40700</v>
      </c>
      <c r="G2429" t="s">
        <v>911</v>
      </c>
      <c r="I2429" t="s">
        <v>186</v>
      </c>
      <c r="J2429">
        <v>2026</v>
      </c>
      <c r="K2429">
        <v>7</v>
      </c>
      <c r="L2429" t="s">
        <v>94</v>
      </c>
      <c r="M2429">
        <v>393.54</v>
      </c>
      <c r="N2429">
        <v>1</v>
      </c>
      <c r="O2429">
        <v>393.54</v>
      </c>
      <c r="P2429" t="s">
        <v>2342</v>
      </c>
      <c r="Q2429">
        <v>1</v>
      </c>
    </row>
    <row r="2430" spans="1:17" x14ac:dyDescent="0.25">
      <c r="A2430" t="s">
        <v>2516</v>
      </c>
      <c r="B2430" t="s">
        <v>2034</v>
      </c>
      <c r="C2430" t="s">
        <v>296</v>
      </c>
      <c r="D2430" t="s">
        <v>2341</v>
      </c>
      <c r="E2430" t="s">
        <v>93</v>
      </c>
      <c r="F2430">
        <v>40700</v>
      </c>
      <c r="G2430" t="s">
        <v>911</v>
      </c>
      <c r="I2430" t="s">
        <v>166</v>
      </c>
      <c r="J2430">
        <v>2026</v>
      </c>
      <c r="K2430">
        <v>7</v>
      </c>
      <c r="L2430" t="s">
        <v>94</v>
      </c>
      <c r="M2430">
        <v>1165</v>
      </c>
      <c r="N2430">
        <v>1</v>
      </c>
      <c r="O2430">
        <v>1165</v>
      </c>
      <c r="P2430" t="s">
        <v>2342</v>
      </c>
      <c r="Q2430">
        <v>1</v>
      </c>
    </row>
    <row r="2431" spans="1:17" x14ac:dyDescent="0.25">
      <c r="A2431" t="s">
        <v>2516</v>
      </c>
      <c r="B2431" t="s">
        <v>2034</v>
      </c>
      <c r="C2431" t="s">
        <v>296</v>
      </c>
      <c r="D2431" t="s">
        <v>2341</v>
      </c>
      <c r="E2431" t="s">
        <v>93</v>
      </c>
      <c r="F2431">
        <v>40700</v>
      </c>
      <c r="G2431" t="s">
        <v>911</v>
      </c>
      <c r="I2431" t="s">
        <v>2303</v>
      </c>
      <c r="J2431">
        <v>2026</v>
      </c>
      <c r="K2431">
        <v>7</v>
      </c>
      <c r="L2431" t="s">
        <v>94</v>
      </c>
      <c r="M2431">
        <v>819</v>
      </c>
      <c r="N2431">
        <v>1</v>
      </c>
      <c r="O2431">
        <v>819</v>
      </c>
      <c r="P2431" t="s">
        <v>2342</v>
      </c>
      <c r="Q2431">
        <v>1</v>
      </c>
    </row>
    <row r="2432" spans="1:17" x14ac:dyDescent="0.25">
      <c r="A2432" t="s">
        <v>2516</v>
      </c>
      <c r="B2432" t="s">
        <v>2034</v>
      </c>
      <c r="C2432" t="s">
        <v>296</v>
      </c>
      <c r="D2432" t="s">
        <v>2341</v>
      </c>
      <c r="E2432" t="s">
        <v>93</v>
      </c>
      <c r="F2432">
        <v>40700</v>
      </c>
      <c r="G2432" t="s">
        <v>911</v>
      </c>
      <c r="I2432" t="s">
        <v>169</v>
      </c>
      <c r="J2432">
        <v>2026</v>
      </c>
      <c r="K2432">
        <v>7</v>
      </c>
      <c r="L2432" t="s">
        <v>94</v>
      </c>
      <c r="M2432">
        <v>720</v>
      </c>
      <c r="N2432">
        <v>1</v>
      </c>
      <c r="O2432">
        <v>720</v>
      </c>
      <c r="P2432" t="s">
        <v>2342</v>
      </c>
      <c r="Q2432">
        <v>0</v>
      </c>
    </row>
    <row r="2433" spans="1:17" x14ac:dyDescent="0.25">
      <c r="A2433" t="s">
        <v>2516</v>
      </c>
      <c r="B2433" t="s">
        <v>2034</v>
      </c>
      <c r="C2433" t="s">
        <v>296</v>
      </c>
      <c r="D2433" t="s">
        <v>2341</v>
      </c>
      <c r="E2433" t="s">
        <v>93</v>
      </c>
      <c r="F2433">
        <v>40700</v>
      </c>
      <c r="G2433" t="s">
        <v>911</v>
      </c>
      <c r="I2433" t="s">
        <v>253</v>
      </c>
      <c r="J2433">
        <v>2026</v>
      </c>
      <c r="K2433">
        <v>7</v>
      </c>
      <c r="L2433" t="s">
        <v>94</v>
      </c>
      <c r="M2433">
        <v>378.96</v>
      </c>
      <c r="N2433">
        <v>1</v>
      </c>
      <c r="O2433">
        <v>378.96</v>
      </c>
      <c r="P2433" t="s">
        <v>2342</v>
      </c>
      <c r="Q2433">
        <v>0</v>
      </c>
    </row>
    <row r="2434" spans="1:17" x14ac:dyDescent="0.25">
      <c r="A2434" t="s">
        <v>2516</v>
      </c>
      <c r="B2434" t="s">
        <v>2034</v>
      </c>
      <c r="C2434" t="s">
        <v>296</v>
      </c>
      <c r="D2434" t="s">
        <v>2341</v>
      </c>
      <c r="E2434" t="s">
        <v>93</v>
      </c>
      <c r="F2434">
        <v>40700</v>
      </c>
      <c r="G2434" t="s">
        <v>911</v>
      </c>
      <c r="I2434" t="s">
        <v>241</v>
      </c>
      <c r="J2434">
        <v>2026</v>
      </c>
      <c r="K2434">
        <v>7</v>
      </c>
      <c r="L2434" t="s">
        <v>94</v>
      </c>
      <c r="M2434">
        <v>454.76</v>
      </c>
      <c r="N2434">
        <v>1</v>
      </c>
      <c r="O2434">
        <v>454.76</v>
      </c>
      <c r="P2434" t="s">
        <v>2342</v>
      </c>
      <c r="Q2434">
        <v>0</v>
      </c>
    </row>
    <row r="2435" spans="1:17" x14ac:dyDescent="0.25">
      <c r="A2435" t="s">
        <v>2516</v>
      </c>
      <c r="B2435" t="s">
        <v>2034</v>
      </c>
      <c r="C2435" t="s">
        <v>296</v>
      </c>
      <c r="D2435" t="s">
        <v>2341</v>
      </c>
      <c r="E2435" t="s">
        <v>105</v>
      </c>
      <c r="F2435">
        <v>40700</v>
      </c>
      <c r="G2435" t="s">
        <v>911</v>
      </c>
      <c r="I2435" t="s">
        <v>2295</v>
      </c>
      <c r="J2435">
        <v>2026</v>
      </c>
      <c r="K2435">
        <v>7</v>
      </c>
      <c r="L2435" t="s">
        <v>94</v>
      </c>
      <c r="M2435">
        <v>4358.1000000000004</v>
      </c>
      <c r="N2435">
        <v>1</v>
      </c>
      <c r="O2435">
        <v>4358.1000000000004</v>
      </c>
      <c r="P2435" t="s">
        <v>2342</v>
      </c>
      <c r="Q2435">
        <v>0</v>
      </c>
    </row>
    <row r="2436" spans="1:17" x14ac:dyDescent="0.25">
      <c r="A2436" t="s">
        <v>2377</v>
      </c>
      <c r="B2436" t="s">
        <v>2109</v>
      </c>
      <c r="C2436" t="s">
        <v>316</v>
      </c>
      <c r="D2436" t="s">
        <v>2341</v>
      </c>
      <c r="E2436" t="s">
        <v>93</v>
      </c>
      <c r="F2436">
        <v>40700</v>
      </c>
      <c r="G2436" t="s">
        <v>911</v>
      </c>
      <c r="I2436" t="s">
        <v>2349</v>
      </c>
      <c r="J2436">
        <v>2026</v>
      </c>
      <c r="K2436">
        <v>7</v>
      </c>
      <c r="L2436" t="s">
        <v>94</v>
      </c>
      <c r="M2436">
        <v>86.19</v>
      </c>
      <c r="N2436">
        <v>1</v>
      </c>
      <c r="O2436">
        <v>86.19</v>
      </c>
      <c r="P2436" t="s">
        <v>2342</v>
      </c>
      <c r="Q2436">
        <v>0</v>
      </c>
    </row>
    <row r="2437" spans="1:17" x14ac:dyDescent="0.25">
      <c r="A2437" t="s">
        <v>2516</v>
      </c>
      <c r="B2437" t="s">
        <v>2112</v>
      </c>
      <c r="C2437" t="s">
        <v>296</v>
      </c>
      <c r="D2437" t="s">
        <v>2341</v>
      </c>
      <c r="E2437" t="s">
        <v>93</v>
      </c>
      <c r="F2437">
        <v>40700</v>
      </c>
      <c r="G2437" t="s">
        <v>911</v>
      </c>
      <c r="I2437" t="s">
        <v>167</v>
      </c>
      <c r="J2437">
        <v>2026</v>
      </c>
      <c r="K2437">
        <v>7</v>
      </c>
      <c r="L2437" t="s">
        <v>94</v>
      </c>
      <c r="M2437">
        <v>226.85480000000001</v>
      </c>
      <c r="N2437">
        <v>1</v>
      </c>
      <c r="O2437">
        <v>226.85480000000001</v>
      </c>
      <c r="P2437" t="s">
        <v>2342</v>
      </c>
      <c r="Q2437">
        <v>0</v>
      </c>
    </row>
    <row r="2438" spans="1:17" x14ac:dyDescent="0.25">
      <c r="A2438" t="s">
        <v>2516</v>
      </c>
      <c r="B2438" t="s">
        <v>2112</v>
      </c>
      <c r="C2438" t="s">
        <v>296</v>
      </c>
      <c r="D2438" t="s">
        <v>2341</v>
      </c>
      <c r="E2438" t="s">
        <v>93</v>
      </c>
      <c r="F2438">
        <v>40700</v>
      </c>
      <c r="G2438" t="s">
        <v>911</v>
      </c>
      <c r="I2438" t="s">
        <v>253</v>
      </c>
      <c r="J2438">
        <v>2026</v>
      </c>
      <c r="K2438">
        <v>7</v>
      </c>
      <c r="L2438" t="s">
        <v>94</v>
      </c>
      <c r="M2438">
        <v>400.33199999999999</v>
      </c>
      <c r="N2438">
        <v>1</v>
      </c>
      <c r="O2438">
        <v>400.33199999999999</v>
      </c>
      <c r="P2438" t="s">
        <v>2342</v>
      </c>
      <c r="Q2438">
        <v>0</v>
      </c>
    </row>
    <row r="2439" spans="1:17" x14ac:dyDescent="0.25">
      <c r="A2439" t="s">
        <v>2516</v>
      </c>
      <c r="B2439" t="s">
        <v>2112</v>
      </c>
      <c r="C2439" t="s">
        <v>296</v>
      </c>
      <c r="D2439" t="s">
        <v>2341</v>
      </c>
      <c r="E2439" t="s">
        <v>93</v>
      </c>
      <c r="F2439">
        <v>40700</v>
      </c>
      <c r="G2439" t="s">
        <v>911</v>
      </c>
      <c r="I2439" t="s">
        <v>240</v>
      </c>
      <c r="J2439">
        <v>2026</v>
      </c>
      <c r="K2439">
        <v>7</v>
      </c>
      <c r="L2439" t="s">
        <v>94</v>
      </c>
      <c r="M2439">
        <v>480.39840000000004</v>
      </c>
      <c r="N2439">
        <v>1</v>
      </c>
      <c r="O2439">
        <v>480.39840000000004</v>
      </c>
      <c r="P2439" t="s">
        <v>2342</v>
      </c>
      <c r="Q2439">
        <v>0</v>
      </c>
    </row>
    <row r="2440" spans="1:17" x14ac:dyDescent="0.25">
      <c r="A2440" t="s">
        <v>2516</v>
      </c>
      <c r="B2440" t="s">
        <v>2112</v>
      </c>
      <c r="C2440" t="s">
        <v>296</v>
      </c>
      <c r="D2440" t="s">
        <v>2341</v>
      </c>
      <c r="E2440" t="s">
        <v>105</v>
      </c>
      <c r="F2440">
        <v>40700</v>
      </c>
      <c r="G2440" t="s">
        <v>911</v>
      </c>
      <c r="I2440" t="s">
        <v>144</v>
      </c>
      <c r="J2440">
        <v>2026</v>
      </c>
      <c r="K2440">
        <v>7</v>
      </c>
      <c r="L2440" t="s">
        <v>94</v>
      </c>
      <c r="M2440">
        <v>887.40260000000001</v>
      </c>
      <c r="N2440">
        <v>1</v>
      </c>
      <c r="O2440">
        <v>887.40260000000001</v>
      </c>
      <c r="P2440" t="s">
        <v>2342</v>
      </c>
      <c r="Q2440">
        <v>0</v>
      </c>
    </row>
    <row r="2441" spans="1:17" x14ac:dyDescent="0.25">
      <c r="A2441" t="s">
        <v>2516</v>
      </c>
      <c r="B2441" t="s">
        <v>2112</v>
      </c>
      <c r="C2441" t="s">
        <v>296</v>
      </c>
      <c r="D2441" t="s">
        <v>2341</v>
      </c>
      <c r="E2441" t="s">
        <v>93</v>
      </c>
      <c r="F2441">
        <v>40700</v>
      </c>
      <c r="G2441" t="s">
        <v>911</v>
      </c>
      <c r="I2441" t="s">
        <v>619</v>
      </c>
      <c r="J2441">
        <v>2026</v>
      </c>
      <c r="K2441">
        <v>7</v>
      </c>
      <c r="L2441" t="s">
        <v>94</v>
      </c>
      <c r="M2441">
        <v>72.246581599999999</v>
      </c>
      <c r="N2441">
        <v>1</v>
      </c>
      <c r="O2441">
        <v>72.246581599999999</v>
      </c>
      <c r="P2441" t="s">
        <v>2342</v>
      </c>
      <c r="Q2441">
        <v>1</v>
      </c>
    </row>
    <row r="2442" spans="1:17" x14ac:dyDescent="0.25">
      <c r="A2442" t="s">
        <v>2516</v>
      </c>
      <c r="B2442" t="s">
        <v>797</v>
      </c>
      <c r="C2442" t="s">
        <v>296</v>
      </c>
      <c r="D2442" t="s">
        <v>2341</v>
      </c>
      <c r="E2442" t="s">
        <v>102</v>
      </c>
      <c r="F2442">
        <v>40700</v>
      </c>
      <c r="G2442" t="s">
        <v>911</v>
      </c>
      <c r="I2442" t="s">
        <v>186</v>
      </c>
      <c r="J2442">
        <v>2026</v>
      </c>
      <c r="K2442">
        <v>7</v>
      </c>
      <c r="L2442" t="s">
        <v>94</v>
      </c>
      <c r="M2442">
        <v>395.68814880000002</v>
      </c>
      <c r="N2442">
        <v>1</v>
      </c>
      <c r="O2442">
        <v>395.68814880000002</v>
      </c>
      <c r="P2442" t="s">
        <v>2342</v>
      </c>
      <c r="Q2442">
        <v>1</v>
      </c>
    </row>
    <row r="2443" spans="1:17" x14ac:dyDescent="0.25">
      <c r="A2443" t="s">
        <v>2516</v>
      </c>
      <c r="B2443" t="s">
        <v>797</v>
      </c>
      <c r="C2443" t="s">
        <v>296</v>
      </c>
      <c r="D2443" t="s">
        <v>2341</v>
      </c>
      <c r="E2443" t="s">
        <v>93</v>
      </c>
      <c r="F2443">
        <v>40700</v>
      </c>
      <c r="G2443" t="s">
        <v>911</v>
      </c>
      <c r="I2443" t="s">
        <v>253</v>
      </c>
      <c r="J2443">
        <v>2026</v>
      </c>
      <c r="K2443">
        <v>7</v>
      </c>
      <c r="L2443" t="s">
        <v>94</v>
      </c>
      <c r="M2443">
        <v>400.33199999999999</v>
      </c>
      <c r="N2443">
        <v>1</v>
      </c>
      <c r="O2443">
        <v>400.33199999999999</v>
      </c>
      <c r="P2443" t="s">
        <v>2342</v>
      </c>
      <c r="Q2443">
        <v>0</v>
      </c>
    </row>
    <row r="2444" spans="1:17" x14ac:dyDescent="0.25">
      <c r="A2444" t="s">
        <v>2516</v>
      </c>
      <c r="B2444" t="s">
        <v>797</v>
      </c>
      <c r="C2444" t="s">
        <v>296</v>
      </c>
      <c r="D2444" t="s">
        <v>2341</v>
      </c>
      <c r="E2444" t="s">
        <v>105</v>
      </c>
      <c r="F2444">
        <v>40700</v>
      </c>
      <c r="G2444" t="s">
        <v>911</v>
      </c>
      <c r="I2444" t="s">
        <v>144</v>
      </c>
      <c r="J2444">
        <v>2026</v>
      </c>
      <c r="K2444">
        <v>7</v>
      </c>
      <c r="L2444" t="s">
        <v>94</v>
      </c>
      <c r="M2444">
        <v>253.54360000000003</v>
      </c>
      <c r="N2444">
        <v>1</v>
      </c>
      <c r="O2444">
        <v>253.54360000000003</v>
      </c>
      <c r="P2444" t="s">
        <v>2342</v>
      </c>
      <c r="Q2444">
        <v>0</v>
      </c>
    </row>
    <row r="2445" spans="1:17" x14ac:dyDescent="0.25">
      <c r="A2445" t="s">
        <v>2377</v>
      </c>
      <c r="B2445">
        <v>20170770</v>
      </c>
      <c r="C2445" t="s">
        <v>316</v>
      </c>
      <c r="D2445" t="s">
        <v>2341</v>
      </c>
      <c r="E2445" t="s">
        <v>104</v>
      </c>
      <c r="F2445">
        <v>40700</v>
      </c>
      <c r="G2445" t="s">
        <v>911</v>
      </c>
      <c r="I2445" t="s">
        <v>245</v>
      </c>
      <c r="J2445">
        <v>2026</v>
      </c>
      <c r="K2445">
        <v>7</v>
      </c>
      <c r="L2445" t="s">
        <v>94</v>
      </c>
      <c r="M2445">
        <v>424.08</v>
      </c>
      <c r="N2445">
        <v>1</v>
      </c>
      <c r="O2445">
        <v>424.08</v>
      </c>
      <c r="P2445" t="s">
        <v>2342</v>
      </c>
      <c r="Q2445">
        <v>1</v>
      </c>
    </row>
    <row r="2446" spans="1:17" x14ac:dyDescent="0.25">
      <c r="A2446" t="s">
        <v>2377</v>
      </c>
      <c r="B2446">
        <v>20170770</v>
      </c>
      <c r="C2446" t="s">
        <v>316</v>
      </c>
      <c r="D2446" t="s">
        <v>2341</v>
      </c>
      <c r="E2446" t="s">
        <v>104</v>
      </c>
      <c r="F2446">
        <v>40700</v>
      </c>
      <c r="G2446" t="s">
        <v>911</v>
      </c>
      <c r="I2446" t="s">
        <v>246</v>
      </c>
      <c r="J2446">
        <v>2026</v>
      </c>
      <c r="K2446">
        <v>7</v>
      </c>
      <c r="L2446" t="s">
        <v>94</v>
      </c>
      <c r="M2446">
        <v>861.84</v>
      </c>
      <c r="N2446">
        <v>1</v>
      </c>
      <c r="O2446">
        <v>861.84</v>
      </c>
      <c r="P2446" t="s">
        <v>2342</v>
      </c>
      <c r="Q2446">
        <v>0</v>
      </c>
    </row>
    <row r="2447" spans="1:17" x14ac:dyDescent="0.25">
      <c r="A2447" t="s">
        <v>2377</v>
      </c>
      <c r="B2447">
        <v>20170770</v>
      </c>
      <c r="C2447" t="s">
        <v>316</v>
      </c>
      <c r="D2447" t="s">
        <v>2341</v>
      </c>
      <c r="E2447" t="s">
        <v>93</v>
      </c>
      <c r="F2447">
        <v>40700</v>
      </c>
      <c r="G2447" t="s">
        <v>911</v>
      </c>
      <c r="I2447" t="s">
        <v>253</v>
      </c>
      <c r="J2447">
        <v>2026</v>
      </c>
      <c r="K2447">
        <v>7</v>
      </c>
      <c r="L2447" t="s">
        <v>94</v>
      </c>
      <c r="M2447">
        <v>775.66</v>
      </c>
      <c r="N2447">
        <v>1</v>
      </c>
      <c r="O2447">
        <v>775.66</v>
      </c>
      <c r="P2447" t="s">
        <v>2342</v>
      </c>
      <c r="Q2447">
        <v>0</v>
      </c>
    </row>
    <row r="2448" spans="1:17" x14ac:dyDescent="0.25">
      <c r="A2448" t="s">
        <v>2377</v>
      </c>
      <c r="B2448">
        <v>20170770</v>
      </c>
      <c r="C2448" t="s">
        <v>316</v>
      </c>
      <c r="D2448" t="s">
        <v>2341</v>
      </c>
      <c r="E2448" t="s">
        <v>105</v>
      </c>
      <c r="F2448">
        <v>40700</v>
      </c>
      <c r="G2448" t="s">
        <v>911</v>
      </c>
      <c r="I2448" t="s">
        <v>121</v>
      </c>
      <c r="J2448">
        <v>2026</v>
      </c>
      <c r="K2448">
        <v>7</v>
      </c>
      <c r="L2448" t="s">
        <v>94</v>
      </c>
      <c r="M2448">
        <v>410.42</v>
      </c>
      <c r="N2448">
        <v>1</v>
      </c>
      <c r="O2448">
        <v>410.42</v>
      </c>
      <c r="P2448" t="s">
        <v>2342</v>
      </c>
      <c r="Q2448">
        <v>0</v>
      </c>
    </row>
    <row r="2449" spans="1:17" x14ac:dyDescent="0.25">
      <c r="A2449" t="s">
        <v>2377</v>
      </c>
      <c r="B2449">
        <v>20170770</v>
      </c>
      <c r="C2449" t="s">
        <v>316</v>
      </c>
      <c r="D2449" t="s">
        <v>2341</v>
      </c>
      <c r="E2449" t="s">
        <v>105</v>
      </c>
      <c r="F2449">
        <v>40700</v>
      </c>
      <c r="G2449" t="s">
        <v>911</v>
      </c>
      <c r="I2449" t="s">
        <v>111</v>
      </c>
      <c r="J2449">
        <v>2026</v>
      </c>
      <c r="K2449">
        <v>7</v>
      </c>
      <c r="L2449" t="s">
        <v>94</v>
      </c>
      <c r="M2449">
        <v>389.07</v>
      </c>
      <c r="N2449">
        <v>1</v>
      </c>
      <c r="O2449">
        <v>389.07</v>
      </c>
      <c r="P2449" t="s">
        <v>2342</v>
      </c>
      <c r="Q2449">
        <v>0</v>
      </c>
    </row>
    <row r="2450" spans="1:17" x14ac:dyDescent="0.25">
      <c r="A2450" t="s">
        <v>2516</v>
      </c>
      <c r="B2450" t="s">
        <v>302</v>
      </c>
      <c r="C2450" t="s">
        <v>296</v>
      </c>
      <c r="D2450" t="s">
        <v>2341</v>
      </c>
      <c r="E2450" t="s">
        <v>102</v>
      </c>
      <c r="F2450">
        <v>40700</v>
      </c>
      <c r="G2450" t="s">
        <v>911</v>
      </c>
      <c r="I2450" t="s">
        <v>186</v>
      </c>
      <c r="J2450">
        <v>2026</v>
      </c>
      <c r="K2450">
        <v>7</v>
      </c>
      <c r="L2450" t="s">
        <v>94</v>
      </c>
      <c r="M2450">
        <v>153.7808656</v>
      </c>
      <c r="N2450">
        <v>1</v>
      </c>
      <c r="O2450">
        <v>153.7808656</v>
      </c>
      <c r="P2450" t="s">
        <v>2342</v>
      </c>
      <c r="Q2450">
        <v>1</v>
      </c>
    </row>
    <row r="2451" spans="1:17" x14ac:dyDescent="0.25">
      <c r="A2451" t="s">
        <v>2516</v>
      </c>
      <c r="B2451" t="s">
        <v>302</v>
      </c>
      <c r="C2451" t="s">
        <v>296</v>
      </c>
      <c r="D2451" t="s">
        <v>2341</v>
      </c>
      <c r="E2451" t="s">
        <v>93</v>
      </c>
      <c r="F2451">
        <v>40700</v>
      </c>
      <c r="G2451" t="s">
        <v>911</v>
      </c>
      <c r="I2451" t="s">
        <v>167</v>
      </c>
      <c r="J2451">
        <v>2026</v>
      </c>
      <c r="K2451">
        <v>7</v>
      </c>
      <c r="L2451" t="s">
        <v>94</v>
      </c>
      <c r="M2451">
        <v>340.28220000000005</v>
      </c>
      <c r="N2451">
        <v>1</v>
      </c>
      <c r="O2451">
        <v>340.28220000000005</v>
      </c>
      <c r="P2451" t="s">
        <v>2342</v>
      </c>
      <c r="Q2451">
        <v>0</v>
      </c>
    </row>
    <row r="2452" spans="1:17" x14ac:dyDescent="0.25">
      <c r="A2452" t="s">
        <v>2516</v>
      </c>
      <c r="B2452" t="s">
        <v>302</v>
      </c>
      <c r="C2452" t="s">
        <v>296</v>
      </c>
      <c r="D2452" t="s">
        <v>2341</v>
      </c>
      <c r="E2452" t="s">
        <v>93</v>
      </c>
      <c r="F2452">
        <v>40700</v>
      </c>
      <c r="G2452" t="s">
        <v>911</v>
      </c>
      <c r="I2452" t="s">
        <v>253</v>
      </c>
      <c r="J2452">
        <v>2026</v>
      </c>
      <c r="K2452">
        <v>7</v>
      </c>
      <c r="L2452" t="s">
        <v>94</v>
      </c>
      <c r="M2452">
        <v>400.33199999999999</v>
      </c>
      <c r="N2452">
        <v>1</v>
      </c>
      <c r="O2452">
        <v>400.33199999999999</v>
      </c>
      <c r="P2452" t="s">
        <v>2342</v>
      </c>
      <c r="Q2452">
        <v>0</v>
      </c>
    </row>
    <row r="2453" spans="1:17" x14ac:dyDescent="0.25">
      <c r="A2453" t="s">
        <v>2516</v>
      </c>
      <c r="B2453" t="s">
        <v>302</v>
      </c>
      <c r="C2453" t="s">
        <v>296</v>
      </c>
      <c r="D2453" t="s">
        <v>2341</v>
      </c>
      <c r="E2453" t="s">
        <v>105</v>
      </c>
      <c r="F2453">
        <v>40700</v>
      </c>
      <c r="G2453" t="s">
        <v>911</v>
      </c>
      <c r="I2453" t="s">
        <v>144</v>
      </c>
      <c r="J2453">
        <v>2026</v>
      </c>
      <c r="K2453">
        <v>7</v>
      </c>
      <c r="L2453" t="s">
        <v>94</v>
      </c>
      <c r="M2453">
        <v>1140.9462000000001</v>
      </c>
      <c r="N2453">
        <v>1</v>
      </c>
      <c r="O2453">
        <v>1140.9462000000001</v>
      </c>
      <c r="P2453" t="s">
        <v>2342</v>
      </c>
      <c r="Q2453">
        <v>0</v>
      </c>
    </row>
    <row r="2454" spans="1:17" x14ac:dyDescent="0.25">
      <c r="A2454" t="s">
        <v>2516</v>
      </c>
      <c r="B2454" t="s">
        <v>302</v>
      </c>
      <c r="C2454" t="s">
        <v>296</v>
      </c>
      <c r="D2454" t="s">
        <v>2341</v>
      </c>
      <c r="E2454" t="s">
        <v>93</v>
      </c>
      <c r="F2454">
        <v>40700</v>
      </c>
      <c r="G2454" t="s">
        <v>911</v>
      </c>
      <c r="I2454" t="s">
        <v>619</v>
      </c>
      <c r="J2454">
        <v>2026</v>
      </c>
      <c r="K2454">
        <v>7</v>
      </c>
      <c r="L2454" t="s">
        <v>94</v>
      </c>
      <c r="M2454">
        <v>108.36987239999999</v>
      </c>
      <c r="N2454">
        <v>1</v>
      </c>
      <c r="O2454">
        <v>108.36987239999999</v>
      </c>
      <c r="P2454" t="s">
        <v>2342</v>
      </c>
      <c r="Q2454">
        <v>1</v>
      </c>
    </row>
    <row r="2455" spans="1:17" x14ac:dyDescent="0.25">
      <c r="A2455" t="s">
        <v>2516</v>
      </c>
      <c r="B2455" t="s">
        <v>303</v>
      </c>
      <c r="C2455" t="s">
        <v>296</v>
      </c>
      <c r="D2455" t="s">
        <v>2341</v>
      </c>
      <c r="E2455" t="s">
        <v>102</v>
      </c>
      <c r="F2455">
        <v>40700</v>
      </c>
      <c r="G2455" t="s">
        <v>911</v>
      </c>
      <c r="I2455" t="s">
        <v>186</v>
      </c>
      <c r="J2455">
        <v>2026</v>
      </c>
      <c r="K2455">
        <v>7</v>
      </c>
      <c r="L2455" t="s">
        <v>94</v>
      </c>
      <c r="M2455">
        <v>165.2837384</v>
      </c>
      <c r="N2455">
        <v>1</v>
      </c>
      <c r="O2455">
        <v>165.2837384</v>
      </c>
      <c r="P2455" t="s">
        <v>2342</v>
      </c>
      <c r="Q2455">
        <v>1</v>
      </c>
    </row>
    <row r="2456" spans="1:17" x14ac:dyDescent="0.25">
      <c r="A2456" t="s">
        <v>2516</v>
      </c>
      <c r="B2456" t="s">
        <v>303</v>
      </c>
      <c r="C2456" t="s">
        <v>296</v>
      </c>
      <c r="D2456" t="s">
        <v>2341</v>
      </c>
      <c r="E2456" t="s">
        <v>93</v>
      </c>
      <c r="F2456">
        <v>40700</v>
      </c>
      <c r="G2456" t="s">
        <v>911</v>
      </c>
      <c r="I2456" t="s">
        <v>166</v>
      </c>
      <c r="J2456">
        <v>2026</v>
      </c>
      <c r="K2456">
        <v>7</v>
      </c>
      <c r="L2456" t="s">
        <v>94</v>
      </c>
      <c r="M2456">
        <v>756.58744680000007</v>
      </c>
      <c r="N2456">
        <v>1</v>
      </c>
      <c r="O2456">
        <v>756.58744680000007</v>
      </c>
      <c r="P2456" t="s">
        <v>2342</v>
      </c>
      <c r="Q2456">
        <v>1</v>
      </c>
    </row>
    <row r="2457" spans="1:17" x14ac:dyDescent="0.25">
      <c r="A2457" t="s">
        <v>2516</v>
      </c>
      <c r="B2457" t="s">
        <v>303</v>
      </c>
      <c r="C2457" t="s">
        <v>296</v>
      </c>
      <c r="D2457" t="s">
        <v>2341</v>
      </c>
      <c r="E2457" t="s">
        <v>93</v>
      </c>
      <c r="F2457">
        <v>40700</v>
      </c>
      <c r="G2457" t="s">
        <v>911</v>
      </c>
      <c r="I2457" t="s">
        <v>169</v>
      </c>
      <c r="J2457">
        <v>2026</v>
      </c>
      <c r="K2457">
        <v>7</v>
      </c>
      <c r="L2457" t="s">
        <v>94</v>
      </c>
      <c r="M2457">
        <v>380.31540000000001</v>
      </c>
      <c r="N2457">
        <v>1</v>
      </c>
      <c r="O2457">
        <v>380.31540000000001</v>
      </c>
      <c r="P2457" t="s">
        <v>2342</v>
      </c>
      <c r="Q2457">
        <v>0</v>
      </c>
    </row>
    <row r="2458" spans="1:17" x14ac:dyDescent="0.25">
      <c r="A2458" t="s">
        <v>2516</v>
      </c>
      <c r="B2458" t="s">
        <v>303</v>
      </c>
      <c r="C2458" t="s">
        <v>296</v>
      </c>
      <c r="D2458" t="s">
        <v>2341</v>
      </c>
      <c r="E2458" t="s">
        <v>93</v>
      </c>
      <c r="F2458">
        <v>40700</v>
      </c>
      <c r="G2458" t="s">
        <v>911</v>
      </c>
      <c r="I2458" t="s">
        <v>253</v>
      </c>
      <c r="J2458">
        <v>2026</v>
      </c>
      <c r="K2458">
        <v>7</v>
      </c>
      <c r="L2458" t="s">
        <v>94</v>
      </c>
      <c r="M2458">
        <v>400.33199999999999</v>
      </c>
      <c r="N2458">
        <v>1</v>
      </c>
      <c r="O2458">
        <v>400.33199999999999</v>
      </c>
      <c r="P2458" t="s">
        <v>2342</v>
      </c>
      <c r="Q2458">
        <v>0</v>
      </c>
    </row>
    <row r="2459" spans="1:17" x14ac:dyDescent="0.25">
      <c r="A2459" t="s">
        <v>2516</v>
      </c>
      <c r="B2459" t="s">
        <v>303</v>
      </c>
      <c r="C2459" t="s">
        <v>296</v>
      </c>
      <c r="D2459" t="s">
        <v>2341</v>
      </c>
      <c r="E2459" t="s">
        <v>105</v>
      </c>
      <c r="F2459">
        <v>40700</v>
      </c>
      <c r="G2459" t="s">
        <v>911</v>
      </c>
      <c r="I2459" t="s">
        <v>2295</v>
      </c>
      <c r="J2459">
        <v>2026</v>
      </c>
      <c r="K2459">
        <v>7</v>
      </c>
      <c r="L2459" t="s">
        <v>94</v>
      </c>
      <c r="M2459">
        <v>920.7636</v>
      </c>
      <c r="N2459">
        <v>1</v>
      </c>
      <c r="O2459">
        <v>920.7636</v>
      </c>
      <c r="P2459" t="s">
        <v>2342</v>
      </c>
      <c r="Q2459">
        <v>0</v>
      </c>
    </row>
    <row r="2460" spans="1:17" x14ac:dyDescent="0.25">
      <c r="A2460" t="s">
        <v>2516</v>
      </c>
      <c r="B2460" t="s">
        <v>303</v>
      </c>
      <c r="C2460" t="s">
        <v>296</v>
      </c>
      <c r="D2460" t="s">
        <v>2341</v>
      </c>
      <c r="E2460" t="s">
        <v>93</v>
      </c>
      <c r="F2460">
        <v>40700</v>
      </c>
      <c r="G2460" t="s">
        <v>911</v>
      </c>
      <c r="I2460" t="s">
        <v>706</v>
      </c>
      <c r="J2460">
        <v>2026</v>
      </c>
      <c r="K2460">
        <v>7</v>
      </c>
      <c r="L2460" t="s">
        <v>94</v>
      </c>
      <c r="M2460">
        <v>108.36987239999999</v>
      </c>
      <c r="N2460">
        <v>1</v>
      </c>
      <c r="O2460">
        <v>108.36987239999999</v>
      </c>
      <c r="P2460" t="s">
        <v>2342</v>
      </c>
      <c r="Q2460">
        <v>1</v>
      </c>
    </row>
    <row r="2461" spans="1:17" x14ac:dyDescent="0.25">
      <c r="A2461" t="s">
        <v>2699</v>
      </c>
      <c r="B2461" t="s">
        <v>2330</v>
      </c>
      <c r="C2461" t="s">
        <v>576</v>
      </c>
      <c r="D2461" t="s">
        <v>2341</v>
      </c>
      <c r="E2461" t="s">
        <v>93</v>
      </c>
      <c r="F2461">
        <v>40700</v>
      </c>
      <c r="G2461" t="s">
        <v>911</v>
      </c>
      <c r="I2461" t="s">
        <v>253</v>
      </c>
      <c r="J2461">
        <v>2026</v>
      </c>
      <c r="K2461">
        <v>7</v>
      </c>
      <c r="L2461" t="s">
        <v>94</v>
      </c>
      <c r="M2461">
        <v>369.9</v>
      </c>
      <c r="N2461">
        <v>1</v>
      </c>
      <c r="O2461">
        <v>369.9</v>
      </c>
      <c r="P2461" t="s">
        <v>2342</v>
      </c>
      <c r="Q2461">
        <v>0</v>
      </c>
    </row>
    <row r="2462" spans="1:17" x14ac:dyDescent="0.25">
      <c r="A2462" t="s">
        <v>2699</v>
      </c>
      <c r="B2462" t="s">
        <v>2330</v>
      </c>
      <c r="C2462" t="s">
        <v>576</v>
      </c>
      <c r="D2462" t="s">
        <v>2341</v>
      </c>
      <c r="E2462" t="s">
        <v>105</v>
      </c>
      <c r="F2462">
        <v>40700</v>
      </c>
      <c r="G2462" t="s">
        <v>911</v>
      </c>
      <c r="I2462" t="s">
        <v>2295</v>
      </c>
      <c r="J2462">
        <v>2026</v>
      </c>
      <c r="K2462">
        <v>7</v>
      </c>
      <c r="L2462" t="s">
        <v>94</v>
      </c>
      <c r="M2462">
        <v>567.17999999999995</v>
      </c>
      <c r="N2462">
        <v>1</v>
      </c>
      <c r="O2462">
        <v>567.17999999999995</v>
      </c>
      <c r="P2462" t="s">
        <v>2342</v>
      </c>
      <c r="Q2462">
        <v>0</v>
      </c>
    </row>
    <row r="2463" spans="1:17" x14ac:dyDescent="0.25">
      <c r="A2463" t="s">
        <v>2516</v>
      </c>
      <c r="B2463" t="s">
        <v>376</v>
      </c>
      <c r="C2463" t="s">
        <v>296</v>
      </c>
      <c r="D2463" t="s">
        <v>2341</v>
      </c>
      <c r="E2463" t="s">
        <v>102</v>
      </c>
      <c r="F2463">
        <v>40700</v>
      </c>
      <c r="G2463" t="s">
        <v>911</v>
      </c>
      <c r="I2463" t="s">
        <v>186</v>
      </c>
      <c r="J2463">
        <v>2026</v>
      </c>
      <c r="K2463">
        <v>7</v>
      </c>
      <c r="L2463" t="s">
        <v>94</v>
      </c>
      <c r="M2463">
        <v>245.93729200000004</v>
      </c>
      <c r="N2463">
        <v>1</v>
      </c>
      <c r="O2463">
        <v>245.93729200000004</v>
      </c>
      <c r="P2463" t="s">
        <v>2342</v>
      </c>
      <c r="Q2463">
        <v>1</v>
      </c>
    </row>
    <row r="2464" spans="1:17" x14ac:dyDescent="0.25">
      <c r="A2464" t="s">
        <v>2516</v>
      </c>
      <c r="B2464" t="s">
        <v>376</v>
      </c>
      <c r="C2464" t="s">
        <v>296</v>
      </c>
      <c r="D2464" t="s">
        <v>2341</v>
      </c>
      <c r="E2464" t="s">
        <v>93</v>
      </c>
      <c r="F2464">
        <v>40700</v>
      </c>
      <c r="G2464" t="s">
        <v>911</v>
      </c>
      <c r="I2464" t="s">
        <v>2303</v>
      </c>
      <c r="J2464">
        <v>2026</v>
      </c>
      <c r="K2464">
        <v>7</v>
      </c>
      <c r="L2464" t="s">
        <v>94</v>
      </c>
      <c r="M2464">
        <v>935.17555200000004</v>
      </c>
      <c r="N2464">
        <v>1</v>
      </c>
      <c r="O2464">
        <v>935.17555200000004</v>
      </c>
      <c r="P2464" t="s">
        <v>2342</v>
      </c>
      <c r="Q2464">
        <v>1</v>
      </c>
    </row>
    <row r="2465" spans="1:17" x14ac:dyDescent="0.25">
      <c r="A2465" t="s">
        <v>2516</v>
      </c>
      <c r="B2465" t="s">
        <v>376</v>
      </c>
      <c r="C2465" t="s">
        <v>296</v>
      </c>
      <c r="D2465" t="s">
        <v>2341</v>
      </c>
      <c r="E2465" t="s">
        <v>93</v>
      </c>
      <c r="F2465">
        <v>40700</v>
      </c>
      <c r="G2465" t="s">
        <v>911</v>
      </c>
      <c r="I2465" t="s">
        <v>169</v>
      </c>
      <c r="J2465">
        <v>2026</v>
      </c>
      <c r="K2465">
        <v>7</v>
      </c>
      <c r="L2465" t="s">
        <v>94</v>
      </c>
      <c r="M2465">
        <v>507.08720000000005</v>
      </c>
      <c r="N2465">
        <v>1</v>
      </c>
      <c r="O2465">
        <v>507.08720000000005</v>
      </c>
      <c r="P2465" t="s">
        <v>2342</v>
      </c>
      <c r="Q2465">
        <v>0</v>
      </c>
    </row>
    <row r="2466" spans="1:17" x14ac:dyDescent="0.25">
      <c r="A2466" t="s">
        <v>2516</v>
      </c>
      <c r="B2466" t="s">
        <v>376</v>
      </c>
      <c r="C2466" t="s">
        <v>296</v>
      </c>
      <c r="D2466" t="s">
        <v>2341</v>
      </c>
      <c r="E2466" t="s">
        <v>93</v>
      </c>
      <c r="F2466">
        <v>40700</v>
      </c>
      <c r="G2466" t="s">
        <v>911</v>
      </c>
      <c r="I2466" t="s">
        <v>253</v>
      </c>
      <c r="J2466">
        <v>2026</v>
      </c>
      <c r="K2466">
        <v>7</v>
      </c>
      <c r="L2466" t="s">
        <v>94</v>
      </c>
      <c r="M2466">
        <v>400.33199999999999</v>
      </c>
      <c r="N2466">
        <v>1</v>
      </c>
      <c r="O2466">
        <v>400.33199999999999</v>
      </c>
      <c r="P2466" t="s">
        <v>2342</v>
      </c>
      <c r="Q2466">
        <v>0</v>
      </c>
    </row>
    <row r="2467" spans="1:17" x14ac:dyDescent="0.25">
      <c r="A2467" t="s">
        <v>2516</v>
      </c>
      <c r="B2467" t="s">
        <v>376</v>
      </c>
      <c r="C2467" t="s">
        <v>296</v>
      </c>
      <c r="D2467" t="s">
        <v>2341</v>
      </c>
      <c r="E2467" t="s">
        <v>105</v>
      </c>
      <c r="F2467">
        <v>40700</v>
      </c>
      <c r="G2467" t="s">
        <v>911</v>
      </c>
      <c r="I2467" t="s">
        <v>2295</v>
      </c>
      <c r="J2467">
        <v>2026</v>
      </c>
      <c r="K2467">
        <v>7</v>
      </c>
      <c r="L2467" t="s">
        <v>94</v>
      </c>
      <c r="M2467">
        <v>1227.6848</v>
      </c>
      <c r="N2467">
        <v>1</v>
      </c>
      <c r="O2467">
        <v>1227.6848</v>
      </c>
      <c r="P2467" t="s">
        <v>2342</v>
      </c>
      <c r="Q2467">
        <v>0</v>
      </c>
    </row>
    <row r="2468" spans="1:17" x14ac:dyDescent="0.25">
      <c r="A2468" t="s">
        <v>2516</v>
      </c>
      <c r="B2468" t="s">
        <v>376</v>
      </c>
      <c r="C2468" t="s">
        <v>296</v>
      </c>
      <c r="D2468" t="s">
        <v>2341</v>
      </c>
      <c r="E2468" t="s">
        <v>93</v>
      </c>
      <c r="F2468">
        <v>40700</v>
      </c>
      <c r="G2468" t="s">
        <v>911</v>
      </c>
      <c r="I2468" t="s">
        <v>706</v>
      </c>
      <c r="J2468">
        <v>2026</v>
      </c>
      <c r="K2468">
        <v>7</v>
      </c>
      <c r="L2468" t="s">
        <v>94</v>
      </c>
      <c r="M2468">
        <v>117.00369920000001</v>
      </c>
      <c r="N2468">
        <v>1</v>
      </c>
      <c r="O2468">
        <v>117.00369920000001</v>
      </c>
      <c r="P2468" t="s">
        <v>2342</v>
      </c>
      <c r="Q2468">
        <v>1</v>
      </c>
    </row>
    <row r="2469" spans="1:17" x14ac:dyDescent="0.25">
      <c r="A2469" t="s">
        <v>2516</v>
      </c>
      <c r="B2469" t="s">
        <v>2331</v>
      </c>
      <c r="C2469" t="s">
        <v>296</v>
      </c>
      <c r="D2469" t="s">
        <v>2341</v>
      </c>
      <c r="E2469" t="s">
        <v>93</v>
      </c>
      <c r="F2469">
        <v>40700</v>
      </c>
      <c r="G2469" t="s">
        <v>911</v>
      </c>
      <c r="I2469" t="s">
        <v>253</v>
      </c>
      <c r="J2469">
        <v>2026</v>
      </c>
      <c r="K2469">
        <v>7</v>
      </c>
      <c r="L2469" t="s">
        <v>94</v>
      </c>
      <c r="M2469">
        <v>400.33199999999999</v>
      </c>
      <c r="N2469">
        <v>1</v>
      </c>
      <c r="O2469">
        <v>400.33199999999999</v>
      </c>
      <c r="P2469" t="s">
        <v>2342</v>
      </c>
      <c r="Q2469">
        <v>0</v>
      </c>
    </row>
    <row r="2470" spans="1:17" x14ac:dyDescent="0.25">
      <c r="A2470" t="s">
        <v>2516</v>
      </c>
      <c r="B2470" t="s">
        <v>2331</v>
      </c>
      <c r="C2470" t="s">
        <v>296</v>
      </c>
      <c r="D2470" t="s">
        <v>2341</v>
      </c>
      <c r="E2470" t="s">
        <v>105</v>
      </c>
      <c r="F2470">
        <v>40700</v>
      </c>
      <c r="G2470" t="s">
        <v>911</v>
      </c>
      <c r="I2470" t="s">
        <v>2295</v>
      </c>
      <c r="J2470">
        <v>2026</v>
      </c>
      <c r="K2470">
        <v>7</v>
      </c>
      <c r="L2470" t="s">
        <v>94</v>
      </c>
      <c r="M2470">
        <v>1227.6848</v>
      </c>
      <c r="N2470">
        <v>1</v>
      </c>
      <c r="O2470">
        <v>1227.6848</v>
      </c>
      <c r="P2470" t="s">
        <v>2342</v>
      </c>
      <c r="Q2470">
        <v>0</v>
      </c>
    </row>
    <row r="2471" spans="1:17" x14ac:dyDescent="0.25">
      <c r="A2471" t="s">
        <v>2377</v>
      </c>
      <c r="B2471">
        <v>20210096</v>
      </c>
      <c r="C2471" t="s">
        <v>316</v>
      </c>
      <c r="D2471" t="s">
        <v>2341</v>
      </c>
      <c r="E2471" t="s">
        <v>93</v>
      </c>
      <c r="F2471">
        <v>40700</v>
      </c>
      <c r="G2471" t="s">
        <v>911</v>
      </c>
      <c r="I2471" t="s">
        <v>253</v>
      </c>
      <c r="J2471">
        <v>2026</v>
      </c>
      <c r="K2471">
        <v>7</v>
      </c>
      <c r="L2471" t="s">
        <v>94</v>
      </c>
      <c r="M2471">
        <v>775.66</v>
      </c>
      <c r="N2471">
        <v>1</v>
      </c>
      <c r="O2471">
        <v>775.66</v>
      </c>
      <c r="P2471" t="s">
        <v>2342</v>
      </c>
      <c r="Q2471">
        <v>0</v>
      </c>
    </row>
    <row r="2472" spans="1:17" x14ac:dyDescent="0.25">
      <c r="A2472" t="s">
        <v>2377</v>
      </c>
      <c r="B2472">
        <v>20210096</v>
      </c>
      <c r="C2472" t="s">
        <v>316</v>
      </c>
      <c r="D2472" t="s">
        <v>2341</v>
      </c>
      <c r="E2472" t="s">
        <v>105</v>
      </c>
      <c r="F2472">
        <v>40700</v>
      </c>
      <c r="G2472" t="s">
        <v>911</v>
      </c>
      <c r="I2472" t="s">
        <v>111</v>
      </c>
      <c r="J2472">
        <v>2026</v>
      </c>
      <c r="K2472">
        <v>7</v>
      </c>
      <c r="L2472" t="s">
        <v>94</v>
      </c>
      <c r="M2472">
        <v>129.69</v>
      </c>
      <c r="N2472">
        <v>1</v>
      </c>
      <c r="O2472">
        <v>129.69</v>
      </c>
      <c r="P2472" t="s">
        <v>2342</v>
      </c>
      <c r="Q2472">
        <v>0</v>
      </c>
    </row>
    <row r="2473" spans="1:17" x14ac:dyDescent="0.25">
      <c r="A2473" t="s">
        <v>2516</v>
      </c>
      <c r="B2473" t="s">
        <v>378</v>
      </c>
      <c r="C2473" t="s">
        <v>296</v>
      </c>
      <c r="D2473" t="s">
        <v>2341</v>
      </c>
      <c r="E2473" t="s">
        <v>93</v>
      </c>
      <c r="F2473">
        <v>40700</v>
      </c>
      <c r="G2473" t="s">
        <v>911</v>
      </c>
      <c r="I2473" t="s">
        <v>2302</v>
      </c>
      <c r="J2473">
        <v>2026</v>
      </c>
      <c r="K2473">
        <v>7</v>
      </c>
      <c r="L2473" t="s">
        <v>94</v>
      </c>
      <c r="M2473">
        <v>88.073040000000006</v>
      </c>
      <c r="N2473">
        <v>1</v>
      </c>
      <c r="O2473">
        <v>88.073040000000006</v>
      </c>
      <c r="P2473" t="s">
        <v>2342</v>
      </c>
      <c r="Q2473">
        <v>0</v>
      </c>
    </row>
    <row r="2474" spans="1:17" x14ac:dyDescent="0.25">
      <c r="A2474" t="s">
        <v>2516</v>
      </c>
      <c r="B2474" t="s">
        <v>378</v>
      </c>
      <c r="C2474" t="s">
        <v>296</v>
      </c>
      <c r="D2474" t="s">
        <v>2341</v>
      </c>
      <c r="E2474" t="s">
        <v>93</v>
      </c>
      <c r="F2474">
        <v>40700</v>
      </c>
      <c r="G2474" t="s">
        <v>911</v>
      </c>
      <c r="I2474" t="s">
        <v>191</v>
      </c>
      <c r="J2474">
        <v>2026</v>
      </c>
      <c r="K2474">
        <v>7</v>
      </c>
      <c r="L2474" t="s">
        <v>94</v>
      </c>
      <c r="M2474">
        <v>453.30926800000003</v>
      </c>
      <c r="N2474">
        <v>1</v>
      </c>
      <c r="O2474">
        <v>453.30926800000003</v>
      </c>
      <c r="P2474" t="s">
        <v>2342</v>
      </c>
      <c r="Q2474">
        <v>1</v>
      </c>
    </row>
    <row r="2475" spans="1:17" x14ac:dyDescent="0.25">
      <c r="A2475" t="s">
        <v>2516</v>
      </c>
      <c r="B2475" t="s">
        <v>378</v>
      </c>
      <c r="C2475" t="s">
        <v>296</v>
      </c>
      <c r="D2475" t="s">
        <v>2341</v>
      </c>
      <c r="E2475" t="s">
        <v>93</v>
      </c>
      <c r="F2475">
        <v>40700</v>
      </c>
      <c r="G2475" t="s">
        <v>911</v>
      </c>
      <c r="I2475" t="s">
        <v>618</v>
      </c>
      <c r="J2475">
        <v>2026</v>
      </c>
      <c r="K2475">
        <v>7</v>
      </c>
      <c r="L2475" t="s">
        <v>94</v>
      </c>
      <c r="M2475">
        <v>1303.8546352000001</v>
      </c>
      <c r="N2475">
        <v>1</v>
      </c>
      <c r="O2475">
        <v>1303.8546352000001</v>
      </c>
      <c r="P2475" t="s">
        <v>2342</v>
      </c>
      <c r="Q2475">
        <v>1</v>
      </c>
    </row>
    <row r="2476" spans="1:17" x14ac:dyDescent="0.25">
      <c r="A2476" t="s">
        <v>2516</v>
      </c>
      <c r="B2476" t="s">
        <v>378</v>
      </c>
      <c r="C2476" t="s">
        <v>296</v>
      </c>
      <c r="D2476" t="s">
        <v>2341</v>
      </c>
      <c r="E2476" t="s">
        <v>93</v>
      </c>
      <c r="F2476">
        <v>40700</v>
      </c>
      <c r="G2476" t="s">
        <v>911</v>
      </c>
      <c r="I2476" t="s">
        <v>168</v>
      </c>
      <c r="J2476">
        <v>2026</v>
      </c>
      <c r="K2476">
        <v>7</v>
      </c>
      <c r="L2476" t="s">
        <v>94</v>
      </c>
      <c r="M2476">
        <v>512.15807200000006</v>
      </c>
      <c r="N2476">
        <v>1</v>
      </c>
      <c r="O2476">
        <v>512.15807200000006</v>
      </c>
      <c r="P2476" t="s">
        <v>2342</v>
      </c>
      <c r="Q2476">
        <v>0</v>
      </c>
    </row>
    <row r="2477" spans="1:17" x14ac:dyDescent="0.25">
      <c r="A2477" t="s">
        <v>2516</v>
      </c>
      <c r="B2477" t="s">
        <v>378</v>
      </c>
      <c r="C2477" t="s">
        <v>296</v>
      </c>
      <c r="D2477" t="s">
        <v>2341</v>
      </c>
      <c r="E2477" t="s">
        <v>93</v>
      </c>
      <c r="F2477">
        <v>40700</v>
      </c>
      <c r="G2477" t="s">
        <v>911</v>
      </c>
      <c r="I2477" t="s">
        <v>253</v>
      </c>
      <c r="J2477">
        <v>2026</v>
      </c>
      <c r="K2477">
        <v>7</v>
      </c>
      <c r="L2477" t="s">
        <v>94</v>
      </c>
      <c r="M2477">
        <v>404.33532000000002</v>
      </c>
      <c r="N2477">
        <v>1</v>
      </c>
      <c r="O2477">
        <v>404.33532000000002</v>
      </c>
      <c r="P2477" t="s">
        <v>2342</v>
      </c>
      <c r="Q2477">
        <v>0</v>
      </c>
    </row>
    <row r="2478" spans="1:17" x14ac:dyDescent="0.25">
      <c r="A2478" t="s">
        <v>2516</v>
      </c>
      <c r="B2478" t="s">
        <v>378</v>
      </c>
      <c r="C2478" t="s">
        <v>296</v>
      </c>
      <c r="D2478" t="s">
        <v>2341</v>
      </c>
      <c r="E2478" t="s">
        <v>93</v>
      </c>
      <c r="F2478">
        <v>40700</v>
      </c>
      <c r="G2478" t="s">
        <v>911</v>
      </c>
      <c r="I2478" t="s">
        <v>240</v>
      </c>
      <c r="J2478">
        <v>2026</v>
      </c>
      <c r="K2478">
        <v>7</v>
      </c>
      <c r="L2478" t="s">
        <v>94</v>
      </c>
      <c r="M2478">
        <v>242.60119200000003</v>
      </c>
      <c r="N2478">
        <v>1</v>
      </c>
      <c r="O2478">
        <v>242.60119200000003</v>
      </c>
      <c r="P2478" t="s">
        <v>2342</v>
      </c>
      <c r="Q2478">
        <v>0</v>
      </c>
    </row>
    <row r="2479" spans="1:17" x14ac:dyDescent="0.25">
      <c r="A2479" t="s">
        <v>2516</v>
      </c>
      <c r="B2479" t="s">
        <v>378</v>
      </c>
      <c r="C2479" t="s">
        <v>296</v>
      </c>
      <c r="D2479" t="s">
        <v>2341</v>
      </c>
      <c r="E2479" t="s">
        <v>105</v>
      </c>
      <c r="F2479">
        <v>40700</v>
      </c>
      <c r="G2479" t="s">
        <v>911</v>
      </c>
      <c r="I2479" t="s">
        <v>121</v>
      </c>
      <c r="J2479">
        <v>2026</v>
      </c>
      <c r="K2479">
        <v>7</v>
      </c>
      <c r="L2479" t="s">
        <v>94</v>
      </c>
      <c r="M2479">
        <v>768.23710800000015</v>
      </c>
      <c r="N2479">
        <v>1</v>
      </c>
      <c r="O2479">
        <v>768.23710800000015</v>
      </c>
      <c r="P2479" t="s">
        <v>2342</v>
      </c>
      <c r="Q2479">
        <v>0</v>
      </c>
    </row>
    <row r="2480" spans="1:17" x14ac:dyDescent="0.25">
      <c r="A2480" t="s">
        <v>2516</v>
      </c>
      <c r="B2480" t="s">
        <v>378</v>
      </c>
      <c r="C2480" t="s">
        <v>296</v>
      </c>
      <c r="D2480" t="s">
        <v>2341</v>
      </c>
      <c r="E2480" t="s">
        <v>102</v>
      </c>
      <c r="F2480">
        <v>40700</v>
      </c>
      <c r="G2480" t="s">
        <v>911</v>
      </c>
      <c r="I2480" t="s">
        <v>186</v>
      </c>
      <c r="J2480">
        <v>2026</v>
      </c>
      <c r="K2480">
        <v>7</v>
      </c>
      <c r="L2480" t="s">
        <v>94</v>
      </c>
      <c r="M2480">
        <v>389.93671239999998</v>
      </c>
      <c r="N2480">
        <v>1</v>
      </c>
      <c r="O2480">
        <v>389.93671239999998</v>
      </c>
      <c r="P2480" t="s">
        <v>2342</v>
      </c>
      <c r="Q2480">
        <v>1</v>
      </c>
    </row>
    <row r="2481" spans="1:17" x14ac:dyDescent="0.25">
      <c r="A2481" t="s">
        <v>2516</v>
      </c>
      <c r="B2481" t="s">
        <v>378</v>
      </c>
      <c r="C2481" t="s">
        <v>296</v>
      </c>
      <c r="D2481" t="s">
        <v>2341</v>
      </c>
      <c r="E2481" t="s">
        <v>93</v>
      </c>
      <c r="F2481">
        <v>40700</v>
      </c>
      <c r="G2481" t="s">
        <v>911</v>
      </c>
      <c r="I2481" t="s">
        <v>166</v>
      </c>
      <c r="J2481">
        <v>2026</v>
      </c>
      <c r="K2481">
        <v>7</v>
      </c>
      <c r="L2481" t="s">
        <v>94</v>
      </c>
      <c r="M2481">
        <v>1008.7832624000001</v>
      </c>
      <c r="N2481">
        <v>1</v>
      </c>
      <c r="O2481">
        <v>1008.7832624000001</v>
      </c>
      <c r="P2481" t="s">
        <v>2342</v>
      </c>
      <c r="Q2481">
        <v>1</v>
      </c>
    </row>
    <row r="2482" spans="1:17" x14ac:dyDescent="0.25">
      <c r="A2482" t="s">
        <v>2516</v>
      </c>
      <c r="B2482" t="s">
        <v>378</v>
      </c>
      <c r="C2482" t="s">
        <v>296</v>
      </c>
      <c r="D2482" t="s">
        <v>2341</v>
      </c>
      <c r="E2482" t="s">
        <v>93</v>
      </c>
      <c r="F2482">
        <v>40700</v>
      </c>
      <c r="G2482" t="s">
        <v>911</v>
      </c>
      <c r="I2482" t="s">
        <v>169</v>
      </c>
      <c r="J2482">
        <v>2026</v>
      </c>
      <c r="K2482">
        <v>7</v>
      </c>
      <c r="L2482" t="s">
        <v>94</v>
      </c>
      <c r="M2482">
        <v>507.08720000000005</v>
      </c>
      <c r="N2482">
        <v>1</v>
      </c>
      <c r="O2482">
        <v>507.08720000000005</v>
      </c>
      <c r="P2482" t="s">
        <v>2342</v>
      </c>
      <c r="Q2482">
        <v>0</v>
      </c>
    </row>
    <row r="2483" spans="1:17" x14ac:dyDescent="0.25">
      <c r="A2483" t="s">
        <v>2516</v>
      </c>
      <c r="B2483" t="s">
        <v>378</v>
      </c>
      <c r="C2483" t="s">
        <v>296</v>
      </c>
      <c r="D2483" t="s">
        <v>2341</v>
      </c>
      <c r="E2483" t="s">
        <v>105</v>
      </c>
      <c r="F2483">
        <v>40700</v>
      </c>
      <c r="G2483" t="s">
        <v>911</v>
      </c>
      <c r="I2483" t="s">
        <v>2350</v>
      </c>
      <c r="J2483">
        <v>2026</v>
      </c>
      <c r="K2483">
        <v>7</v>
      </c>
      <c r="L2483" t="s">
        <v>94</v>
      </c>
      <c r="M2483">
        <v>1534.606</v>
      </c>
      <c r="N2483">
        <v>1</v>
      </c>
      <c r="O2483">
        <v>1534.606</v>
      </c>
      <c r="P2483" t="s">
        <v>2342</v>
      </c>
      <c r="Q2483">
        <v>0</v>
      </c>
    </row>
    <row r="2484" spans="1:17" x14ac:dyDescent="0.25">
      <c r="A2484" t="s">
        <v>2516</v>
      </c>
      <c r="B2484" t="s">
        <v>379</v>
      </c>
      <c r="C2484" t="s">
        <v>296</v>
      </c>
      <c r="D2484" t="s">
        <v>2341</v>
      </c>
      <c r="E2484" t="s">
        <v>105</v>
      </c>
      <c r="F2484">
        <v>40700</v>
      </c>
      <c r="G2484" t="s">
        <v>911</v>
      </c>
      <c r="I2484" t="s">
        <v>670</v>
      </c>
      <c r="J2484">
        <v>2026</v>
      </c>
      <c r="K2484">
        <v>7</v>
      </c>
      <c r="L2484" t="s">
        <v>94</v>
      </c>
      <c r="M2484">
        <v>1213.00596</v>
      </c>
      <c r="N2484">
        <v>1</v>
      </c>
      <c r="O2484">
        <v>1213.00596</v>
      </c>
      <c r="P2484" t="s">
        <v>2342</v>
      </c>
      <c r="Q2484">
        <v>0</v>
      </c>
    </row>
    <row r="2485" spans="1:17" x14ac:dyDescent="0.25">
      <c r="A2485" t="s">
        <v>2516</v>
      </c>
      <c r="B2485" t="s">
        <v>380</v>
      </c>
      <c r="C2485" t="s">
        <v>296</v>
      </c>
      <c r="D2485" t="s">
        <v>2341</v>
      </c>
      <c r="E2485" t="s">
        <v>102</v>
      </c>
      <c r="F2485">
        <v>40700</v>
      </c>
      <c r="G2485" t="s">
        <v>911</v>
      </c>
      <c r="I2485" t="s">
        <v>186</v>
      </c>
      <c r="J2485">
        <v>2026</v>
      </c>
      <c r="K2485">
        <v>7</v>
      </c>
      <c r="L2485" t="s">
        <v>94</v>
      </c>
      <c r="M2485">
        <v>558.97022720000007</v>
      </c>
      <c r="N2485">
        <v>1</v>
      </c>
      <c r="O2485">
        <v>558.97022720000007</v>
      </c>
      <c r="P2485" t="s">
        <v>2342</v>
      </c>
      <c r="Q2485">
        <v>1</v>
      </c>
    </row>
    <row r="2486" spans="1:17" x14ac:dyDescent="0.25">
      <c r="A2486" t="s">
        <v>2516</v>
      </c>
      <c r="B2486" t="s">
        <v>380</v>
      </c>
      <c r="C2486" t="s">
        <v>296</v>
      </c>
      <c r="D2486" t="s">
        <v>2341</v>
      </c>
      <c r="E2486" t="s">
        <v>93</v>
      </c>
      <c r="F2486">
        <v>40700</v>
      </c>
      <c r="G2486" t="s">
        <v>911</v>
      </c>
      <c r="I2486" t="s">
        <v>191</v>
      </c>
      <c r="J2486">
        <v>2026</v>
      </c>
      <c r="K2486">
        <v>7</v>
      </c>
      <c r="L2486" t="s">
        <v>94</v>
      </c>
      <c r="M2486">
        <v>189.090148</v>
      </c>
      <c r="N2486">
        <v>1</v>
      </c>
      <c r="O2486">
        <v>189.090148</v>
      </c>
      <c r="P2486" t="s">
        <v>2342</v>
      </c>
      <c r="Q2486">
        <v>1</v>
      </c>
    </row>
    <row r="2487" spans="1:17" x14ac:dyDescent="0.25">
      <c r="A2487" t="s">
        <v>2516</v>
      </c>
      <c r="B2487" t="s">
        <v>380</v>
      </c>
      <c r="C2487" t="s">
        <v>296</v>
      </c>
      <c r="D2487" t="s">
        <v>2341</v>
      </c>
      <c r="E2487" t="s">
        <v>93</v>
      </c>
      <c r="F2487">
        <v>40700</v>
      </c>
      <c r="G2487" t="s">
        <v>911</v>
      </c>
      <c r="I2487" t="s">
        <v>168</v>
      </c>
      <c r="J2487">
        <v>2026</v>
      </c>
      <c r="K2487">
        <v>7</v>
      </c>
      <c r="L2487" t="s">
        <v>94</v>
      </c>
      <c r="M2487">
        <v>113.42740000000001</v>
      </c>
      <c r="N2487">
        <v>1</v>
      </c>
      <c r="O2487">
        <v>113.42740000000001</v>
      </c>
      <c r="P2487" t="s">
        <v>2342</v>
      </c>
      <c r="Q2487">
        <v>0</v>
      </c>
    </row>
    <row r="2488" spans="1:17" x14ac:dyDescent="0.25">
      <c r="A2488" t="s">
        <v>2516</v>
      </c>
      <c r="B2488" t="s">
        <v>380</v>
      </c>
      <c r="C2488" t="s">
        <v>296</v>
      </c>
      <c r="D2488" t="s">
        <v>2341</v>
      </c>
      <c r="E2488" t="s">
        <v>93</v>
      </c>
      <c r="F2488">
        <v>40700</v>
      </c>
      <c r="G2488" t="s">
        <v>911</v>
      </c>
      <c r="I2488" t="s">
        <v>253</v>
      </c>
      <c r="J2488">
        <v>2026</v>
      </c>
      <c r="K2488">
        <v>7</v>
      </c>
      <c r="L2488" t="s">
        <v>94</v>
      </c>
      <c r="M2488">
        <v>400.33199999999999</v>
      </c>
      <c r="N2488">
        <v>1</v>
      </c>
      <c r="O2488">
        <v>400.33199999999999</v>
      </c>
      <c r="P2488" t="s">
        <v>2342</v>
      </c>
      <c r="Q2488">
        <v>0</v>
      </c>
    </row>
    <row r="2489" spans="1:17" x14ac:dyDescent="0.25">
      <c r="A2489" t="s">
        <v>2516</v>
      </c>
      <c r="B2489" t="s">
        <v>380</v>
      </c>
      <c r="C2489" t="s">
        <v>296</v>
      </c>
      <c r="D2489" t="s">
        <v>2341</v>
      </c>
      <c r="E2489" t="s">
        <v>105</v>
      </c>
      <c r="F2489">
        <v>40700</v>
      </c>
      <c r="G2489" t="s">
        <v>911</v>
      </c>
      <c r="I2489" t="s">
        <v>121</v>
      </c>
      <c r="J2489">
        <v>2026</v>
      </c>
      <c r="K2489">
        <v>7</v>
      </c>
      <c r="L2489" t="s">
        <v>94</v>
      </c>
      <c r="M2489">
        <v>1014.1744000000001</v>
      </c>
      <c r="N2489">
        <v>1</v>
      </c>
      <c r="O2489">
        <v>1014.1744000000001</v>
      </c>
      <c r="P2489" t="s">
        <v>2342</v>
      </c>
      <c r="Q2489">
        <v>0</v>
      </c>
    </row>
    <row r="2490" spans="1:17" x14ac:dyDescent="0.25">
      <c r="A2490" t="s">
        <v>2516</v>
      </c>
      <c r="B2490" t="s">
        <v>380</v>
      </c>
      <c r="C2490" t="s">
        <v>296</v>
      </c>
      <c r="D2490" t="s">
        <v>2341</v>
      </c>
      <c r="E2490" t="s">
        <v>93</v>
      </c>
      <c r="F2490">
        <v>40700</v>
      </c>
      <c r="G2490" t="s">
        <v>911</v>
      </c>
      <c r="I2490" t="s">
        <v>619</v>
      </c>
      <c r="J2490">
        <v>2026</v>
      </c>
      <c r="K2490">
        <v>7</v>
      </c>
      <c r="L2490" t="s">
        <v>94</v>
      </c>
      <c r="M2490">
        <v>26.902310400000001</v>
      </c>
      <c r="N2490">
        <v>1</v>
      </c>
      <c r="O2490">
        <v>26.902310400000001</v>
      </c>
      <c r="P2490" t="s">
        <v>2342</v>
      </c>
      <c r="Q2490">
        <v>1</v>
      </c>
    </row>
    <row r="2491" spans="1:17" x14ac:dyDescent="0.25">
      <c r="A2491" t="s">
        <v>2516</v>
      </c>
      <c r="B2491" t="s">
        <v>308</v>
      </c>
      <c r="C2491" t="s">
        <v>296</v>
      </c>
      <c r="D2491" t="s">
        <v>2341</v>
      </c>
      <c r="E2491" t="s">
        <v>93</v>
      </c>
      <c r="F2491">
        <v>40700</v>
      </c>
      <c r="G2491" t="s">
        <v>911</v>
      </c>
      <c r="I2491" t="s">
        <v>167</v>
      </c>
      <c r="J2491">
        <v>2026</v>
      </c>
      <c r="K2491">
        <v>7</v>
      </c>
      <c r="L2491" t="s">
        <v>94</v>
      </c>
      <c r="M2491">
        <v>507.08720000000005</v>
      </c>
      <c r="N2491">
        <v>1</v>
      </c>
      <c r="O2491">
        <v>507.08720000000005</v>
      </c>
      <c r="P2491" t="s">
        <v>2342</v>
      </c>
      <c r="Q2491">
        <v>0</v>
      </c>
    </row>
    <row r="2492" spans="1:17" x14ac:dyDescent="0.25">
      <c r="A2492" t="s">
        <v>2516</v>
      </c>
      <c r="B2492" t="s">
        <v>308</v>
      </c>
      <c r="C2492" t="s">
        <v>296</v>
      </c>
      <c r="D2492" t="s">
        <v>2341</v>
      </c>
      <c r="E2492" t="s">
        <v>93</v>
      </c>
      <c r="F2492">
        <v>40700</v>
      </c>
      <c r="G2492" t="s">
        <v>911</v>
      </c>
      <c r="I2492" t="s">
        <v>253</v>
      </c>
      <c r="J2492">
        <v>2026</v>
      </c>
      <c r="K2492">
        <v>7</v>
      </c>
      <c r="L2492" t="s">
        <v>94</v>
      </c>
      <c r="M2492">
        <v>400.33199999999999</v>
      </c>
      <c r="N2492">
        <v>1</v>
      </c>
      <c r="O2492">
        <v>400.33199999999999</v>
      </c>
      <c r="P2492" t="s">
        <v>2342</v>
      </c>
      <c r="Q2492">
        <v>0</v>
      </c>
    </row>
    <row r="2493" spans="1:17" x14ac:dyDescent="0.25">
      <c r="A2493" t="s">
        <v>2516</v>
      </c>
      <c r="B2493" t="s">
        <v>308</v>
      </c>
      <c r="C2493" t="s">
        <v>296</v>
      </c>
      <c r="D2493" t="s">
        <v>2341</v>
      </c>
      <c r="E2493" t="s">
        <v>93</v>
      </c>
      <c r="F2493">
        <v>40700</v>
      </c>
      <c r="G2493" t="s">
        <v>911</v>
      </c>
      <c r="I2493" t="s">
        <v>240</v>
      </c>
      <c r="J2493">
        <v>2026</v>
      </c>
      <c r="K2493">
        <v>7</v>
      </c>
      <c r="L2493" t="s">
        <v>94</v>
      </c>
      <c r="M2493">
        <v>240.19920000000002</v>
      </c>
      <c r="N2493">
        <v>1</v>
      </c>
      <c r="O2493">
        <v>240.19920000000002</v>
      </c>
      <c r="P2493" t="s">
        <v>2342</v>
      </c>
      <c r="Q2493">
        <v>0</v>
      </c>
    </row>
    <row r="2494" spans="1:17" x14ac:dyDescent="0.25">
      <c r="A2494" t="s">
        <v>2516</v>
      </c>
      <c r="B2494" t="s">
        <v>308</v>
      </c>
      <c r="C2494" t="s">
        <v>296</v>
      </c>
      <c r="D2494" t="s">
        <v>2341</v>
      </c>
      <c r="E2494" t="s">
        <v>105</v>
      </c>
      <c r="F2494">
        <v>40700</v>
      </c>
      <c r="G2494" t="s">
        <v>911</v>
      </c>
      <c r="I2494" t="s">
        <v>121</v>
      </c>
      <c r="J2494">
        <v>2026</v>
      </c>
      <c r="K2494">
        <v>7</v>
      </c>
      <c r="L2494" t="s">
        <v>94</v>
      </c>
      <c r="M2494">
        <v>1774.8052</v>
      </c>
      <c r="N2494">
        <v>1</v>
      </c>
      <c r="O2494">
        <v>1774.8052</v>
      </c>
      <c r="P2494" t="s">
        <v>2342</v>
      </c>
      <c r="Q2494">
        <v>0</v>
      </c>
    </row>
    <row r="2495" spans="1:17" x14ac:dyDescent="0.25">
      <c r="A2495" t="s">
        <v>2516</v>
      </c>
      <c r="B2495" t="s">
        <v>308</v>
      </c>
      <c r="C2495" t="s">
        <v>296</v>
      </c>
      <c r="D2495" t="s">
        <v>2341</v>
      </c>
      <c r="E2495" t="s">
        <v>93</v>
      </c>
      <c r="F2495">
        <v>40700</v>
      </c>
      <c r="G2495" t="s">
        <v>911</v>
      </c>
      <c r="I2495" t="s">
        <v>619</v>
      </c>
      <c r="J2495">
        <v>2026</v>
      </c>
      <c r="K2495">
        <v>7</v>
      </c>
      <c r="L2495" t="s">
        <v>94</v>
      </c>
      <c r="M2495">
        <v>151.4856288</v>
      </c>
      <c r="N2495">
        <v>1</v>
      </c>
      <c r="O2495">
        <v>151.4856288</v>
      </c>
      <c r="P2495" t="s">
        <v>2342</v>
      </c>
      <c r="Q2495">
        <v>1</v>
      </c>
    </row>
    <row r="2496" spans="1:17" x14ac:dyDescent="0.25">
      <c r="A2496" t="s">
        <v>2377</v>
      </c>
      <c r="B2496">
        <v>20190341</v>
      </c>
      <c r="C2496" t="s">
        <v>316</v>
      </c>
      <c r="D2496" t="s">
        <v>2341</v>
      </c>
      <c r="E2496" t="s">
        <v>102</v>
      </c>
      <c r="F2496">
        <v>40700</v>
      </c>
      <c r="G2496" t="s">
        <v>911</v>
      </c>
      <c r="I2496" t="s">
        <v>186</v>
      </c>
      <c r="J2496">
        <v>2026</v>
      </c>
      <c r="K2496">
        <v>7</v>
      </c>
      <c r="L2496" t="s">
        <v>94</v>
      </c>
      <c r="M2496">
        <v>163.56</v>
      </c>
      <c r="N2496">
        <v>1</v>
      </c>
      <c r="O2496">
        <v>163.56</v>
      </c>
      <c r="P2496" t="s">
        <v>2342</v>
      </c>
      <c r="Q2496">
        <v>1</v>
      </c>
    </row>
    <row r="2497" spans="1:17" x14ac:dyDescent="0.25">
      <c r="A2497" t="s">
        <v>2377</v>
      </c>
      <c r="B2497">
        <v>20190341</v>
      </c>
      <c r="C2497" t="s">
        <v>316</v>
      </c>
      <c r="D2497" t="s">
        <v>2341</v>
      </c>
      <c r="E2497" t="s">
        <v>93</v>
      </c>
      <c r="F2497">
        <v>40700</v>
      </c>
      <c r="G2497" t="s">
        <v>911</v>
      </c>
      <c r="I2497" t="s">
        <v>191</v>
      </c>
      <c r="J2497">
        <v>2026</v>
      </c>
      <c r="K2497">
        <v>7</v>
      </c>
      <c r="L2497" t="s">
        <v>94</v>
      </c>
      <c r="M2497">
        <v>527.9</v>
      </c>
      <c r="N2497">
        <v>1</v>
      </c>
      <c r="O2497">
        <v>527.9</v>
      </c>
      <c r="P2497" t="s">
        <v>2342</v>
      </c>
      <c r="Q2497">
        <v>1</v>
      </c>
    </row>
    <row r="2498" spans="1:17" x14ac:dyDescent="0.25">
      <c r="A2498" t="s">
        <v>2377</v>
      </c>
      <c r="B2498">
        <v>20190341</v>
      </c>
      <c r="C2498" t="s">
        <v>316</v>
      </c>
      <c r="D2498" t="s">
        <v>2341</v>
      </c>
      <c r="E2498" t="s">
        <v>93</v>
      </c>
      <c r="F2498">
        <v>40700</v>
      </c>
      <c r="G2498" t="s">
        <v>911</v>
      </c>
      <c r="I2498" t="s">
        <v>166</v>
      </c>
      <c r="J2498">
        <v>2026</v>
      </c>
      <c r="K2498">
        <v>7</v>
      </c>
      <c r="L2498" t="s">
        <v>94</v>
      </c>
      <c r="M2498">
        <v>250</v>
      </c>
      <c r="N2498">
        <v>1</v>
      </c>
      <c r="O2498">
        <v>250</v>
      </c>
      <c r="P2498" t="s">
        <v>2342</v>
      </c>
      <c r="Q2498">
        <v>1</v>
      </c>
    </row>
    <row r="2499" spans="1:17" x14ac:dyDescent="0.25">
      <c r="A2499" t="s">
        <v>2377</v>
      </c>
      <c r="B2499">
        <v>20190341</v>
      </c>
      <c r="C2499" t="s">
        <v>316</v>
      </c>
      <c r="D2499" t="s">
        <v>2341</v>
      </c>
      <c r="E2499" t="s">
        <v>93</v>
      </c>
      <c r="F2499">
        <v>40700</v>
      </c>
      <c r="G2499" t="s">
        <v>911</v>
      </c>
      <c r="I2499" t="s">
        <v>168</v>
      </c>
      <c r="J2499">
        <v>2026</v>
      </c>
      <c r="K2499">
        <v>7</v>
      </c>
      <c r="L2499" t="s">
        <v>94</v>
      </c>
      <c r="M2499">
        <v>413.68</v>
      </c>
      <c r="N2499">
        <v>1</v>
      </c>
      <c r="O2499">
        <v>413.68</v>
      </c>
      <c r="P2499" t="s">
        <v>2342</v>
      </c>
      <c r="Q2499">
        <v>0</v>
      </c>
    </row>
    <row r="2500" spans="1:17" x14ac:dyDescent="0.25">
      <c r="A2500" t="s">
        <v>2377</v>
      </c>
      <c r="B2500">
        <v>20190341</v>
      </c>
      <c r="C2500" t="s">
        <v>316</v>
      </c>
      <c r="D2500" t="s">
        <v>2341</v>
      </c>
      <c r="E2500" t="s">
        <v>93</v>
      </c>
      <c r="F2500">
        <v>40700</v>
      </c>
      <c r="G2500" t="s">
        <v>911</v>
      </c>
      <c r="I2500" t="s">
        <v>169</v>
      </c>
      <c r="J2500">
        <v>2026</v>
      </c>
      <c r="K2500">
        <v>7</v>
      </c>
      <c r="L2500" t="s">
        <v>94</v>
      </c>
      <c r="M2500">
        <v>206.84</v>
      </c>
      <c r="N2500">
        <v>1</v>
      </c>
      <c r="O2500">
        <v>206.84</v>
      </c>
      <c r="P2500" t="s">
        <v>2342</v>
      </c>
      <c r="Q2500">
        <v>0</v>
      </c>
    </row>
    <row r="2501" spans="1:17" x14ac:dyDescent="0.25">
      <c r="A2501" t="s">
        <v>2377</v>
      </c>
      <c r="B2501">
        <v>20190341</v>
      </c>
      <c r="C2501" t="s">
        <v>316</v>
      </c>
      <c r="D2501" t="s">
        <v>2341</v>
      </c>
      <c r="E2501" t="s">
        <v>93</v>
      </c>
      <c r="F2501">
        <v>40700</v>
      </c>
      <c r="G2501" t="s">
        <v>911</v>
      </c>
      <c r="I2501" t="s">
        <v>2348</v>
      </c>
      <c r="J2501">
        <v>2026</v>
      </c>
      <c r="K2501">
        <v>7</v>
      </c>
      <c r="L2501" t="s">
        <v>94</v>
      </c>
      <c r="M2501">
        <v>206.84</v>
      </c>
      <c r="N2501">
        <v>1</v>
      </c>
      <c r="O2501">
        <v>206.84</v>
      </c>
      <c r="P2501" t="s">
        <v>2342</v>
      </c>
      <c r="Q2501">
        <v>0</v>
      </c>
    </row>
    <row r="2502" spans="1:17" x14ac:dyDescent="0.25">
      <c r="A2502" t="s">
        <v>2377</v>
      </c>
      <c r="B2502">
        <v>20190341</v>
      </c>
      <c r="C2502" t="s">
        <v>316</v>
      </c>
      <c r="D2502" t="s">
        <v>2341</v>
      </c>
      <c r="E2502" t="s">
        <v>93</v>
      </c>
      <c r="F2502">
        <v>40700</v>
      </c>
      <c r="G2502" t="s">
        <v>911</v>
      </c>
      <c r="I2502" t="s">
        <v>253</v>
      </c>
      <c r="J2502">
        <v>2026</v>
      </c>
      <c r="K2502">
        <v>7</v>
      </c>
      <c r="L2502" t="s">
        <v>94</v>
      </c>
      <c r="M2502">
        <v>775.66</v>
      </c>
      <c r="N2502">
        <v>1</v>
      </c>
      <c r="O2502">
        <v>775.66</v>
      </c>
      <c r="P2502" t="s">
        <v>2342</v>
      </c>
      <c r="Q2502">
        <v>0</v>
      </c>
    </row>
    <row r="2503" spans="1:17" x14ac:dyDescent="0.25">
      <c r="A2503" t="s">
        <v>2377</v>
      </c>
      <c r="B2503">
        <v>20190341</v>
      </c>
      <c r="C2503" t="s">
        <v>316</v>
      </c>
      <c r="D2503" t="s">
        <v>2341</v>
      </c>
      <c r="E2503" t="s">
        <v>105</v>
      </c>
      <c r="F2503">
        <v>40700</v>
      </c>
      <c r="G2503" t="s">
        <v>911</v>
      </c>
      <c r="I2503" t="s">
        <v>121</v>
      </c>
      <c r="J2503">
        <v>2026</v>
      </c>
      <c r="K2503">
        <v>7</v>
      </c>
      <c r="L2503" t="s">
        <v>94</v>
      </c>
      <c r="M2503">
        <v>615.63</v>
      </c>
      <c r="N2503">
        <v>1</v>
      </c>
      <c r="O2503">
        <v>615.63</v>
      </c>
      <c r="P2503" t="s">
        <v>2342</v>
      </c>
      <c r="Q2503">
        <v>0</v>
      </c>
    </row>
    <row r="2504" spans="1:17" x14ac:dyDescent="0.25">
      <c r="A2504" t="s">
        <v>2377</v>
      </c>
      <c r="B2504">
        <v>20190341</v>
      </c>
      <c r="C2504" t="s">
        <v>316</v>
      </c>
      <c r="D2504" t="s">
        <v>2341</v>
      </c>
      <c r="E2504" t="s">
        <v>105</v>
      </c>
      <c r="F2504">
        <v>40700</v>
      </c>
      <c r="G2504" t="s">
        <v>911</v>
      </c>
      <c r="I2504" t="s">
        <v>158</v>
      </c>
      <c r="J2504">
        <v>2026</v>
      </c>
      <c r="K2504">
        <v>7</v>
      </c>
      <c r="L2504" t="s">
        <v>94</v>
      </c>
      <c r="M2504">
        <v>258.56</v>
      </c>
      <c r="N2504">
        <v>1</v>
      </c>
      <c r="O2504">
        <v>258.56</v>
      </c>
      <c r="P2504" t="s">
        <v>2342</v>
      </c>
      <c r="Q2504">
        <v>0</v>
      </c>
    </row>
    <row r="2505" spans="1:17" x14ac:dyDescent="0.25">
      <c r="A2505" t="s">
        <v>2377</v>
      </c>
      <c r="B2505">
        <v>20190341</v>
      </c>
      <c r="C2505" t="s">
        <v>316</v>
      </c>
      <c r="D2505" t="s">
        <v>2341</v>
      </c>
      <c r="E2505" t="s">
        <v>93</v>
      </c>
      <c r="F2505">
        <v>40700</v>
      </c>
      <c r="G2505" t="s">
        <v>911</v>
      </c>
      <c r="I2505" t="s">
        <v>619</v>
      </c>
      <c r="J2505">
        <v>2026</v>
      </c>
      <c r="K2505">
        <v>7</v>
      </c>
      <c r="L2505" t="s">
        <v>94</v>
      </c>
      <c r="M2505">
        <v>54.18</v>
      </c>
      <c r="N2505">
        <v>1</v>
      </c>
      <c r="O2505">
        <v>54.18</v>
      </c>
      <c r="P2505" t="s">
        <v>2342</v>
      </c>
      <c r="Q2505">
        <v>1</v>
      </c>
    </row>
    <row r="2506" spans="1:17" x14ac:dyDescent="0.25">
      <c r="A2506" t="s">
        <v>2377</v>
      </c>
      <c r="B2506">
        <v>20190341</v>
      </c>
      <c r="C2506" t="s">
        <v>316</v>
      </c>
      <c r="D2506" t="s">
        <v>2341</v>
      </c>
      <c r="E2506" t="s">
        <v>93</v>
      </c>
      <c r="F2506">
        <v>40700</v>
      </c>
      <c r="G2506" t="s">
        <v>911</v>
      </c>
      <c r="I2506" t="s">
        <v>706</v>
      </c>
      <c r="J2506">
        <v>2026</v>
      </c>
      <c r="K2506">
        <v>7</v>
      </c>
      <c r="L2506" t="s">
        <v>94</v>
      </c>
      <c r="M2506">
        <v>27.09</v>
      </c>
      <c r="N2506">
        <v>1</v>
      </c>
      <c r="O2506">
        <v>27.09</v>
      </c>
      <c r="P2506" t="s">
        <v>2342</v>
      </c>
      <c r="Q2506">
        <v>1</v>
      </c>
    </row>
    <row r="2507" spans="1:17" x14ac:dyDescent="0.25">
      <c r="A2507" t="s">
        <v>2382</v>
      </c>
      <c r="B2507" t="s">
        <v>2351</v>
      </c>
      <c r="C2507" t="s">
        <v>2352</v>
      </c>
      <c r="D2507" t="s">
        <v>2341</v>
      </c>
      <c r="E2507" t="s">
        <v>102</v>
      </c>
      <c r="F2507">
        <v>40700</v>
      </c>
      <c r="G2507" t="s">
        <v>911</v>
      </c>
      <c r="I2507" t="s">
        <v>186</v>
      </c>
      <c r="J2507">
        <v>2026</v>
      </c>
      <c r="K2507">
        <v>7</v>
      </c>
      <c r="L2507" t="s">
        <v>94</v>
      </c>
      <c r="M2507">
        <v>81.963605999999999</v>
      </c>
      <c r="N2507">
        <v>1</v>
      </c>
      <c r="O2507">
        <v>81.963605999999999</v>
      </c>
      <c r="P2507" t="s">
        <v>2342</v>
      </c>
      <c r="Q2507">
        <v>1</v>
      </c>
    </row>
    <row r="2508" spans="1:17" x14ac:dyDescent="0.25">
      <c r="A2508" t="s">
        <v>2382</v>
      </c>
      <c r="B2508" t="s">
        <v>2351</v>
      </c>
      <c r="C2508" t="s">
        <v>2352</v>
      </c>
      <c r="D2508" t="s">
        <v>2341</v>
      </c>
      <c r="E2508" t="s">
        <v>93</v>
      </c>
      <c r="F2508">
        <v>40700</v>
      </c>
      <c r="G2508" t="s">
        <v>911</v>
      </c>
      <c r="I2508" t="s">
        <v>253</v>
      </c>
      <c r="J2508">
        <v>2026</v>
      </c>
      <c r="K2508">
        <v>7</v>
      </c>
      <c r="L2508" t="s">
        <v>94</v>
      </c>
      <c r="M2508">
        <v>1442.9701392000002</v>
      </c>
      <c r="N2508">
        <v>1</v>
      </c>
      <c r="O2508">
        <v>1442.9701392000002</v>
      </c>
      <c r="P2508" t="s">
        <v>2342</v>
      </c>
      <c r="Q2508">
        <v>0</v>
      </c>
    </row>
    <row r="2509" spans="1:17" x14ac:dyDescent="0.25">
      <c r="A2509" t="s">
        <v>2382</v>
      </c>
      <c r="B2509" t="s">
        <v>2351</v>
      </c>
      <c r="C2509" t="s">
        <v>2352</v>
      </c>
      <c r="D2509" t="s">
        <v>2341</v>
      </c>
      <c r="E2509" t="s">
        <v>93</v>
      </c>
      <c r="F2509">
        <v>40700</v>
      </c>
      <c r="G2509" t="s">
        <v>911</v>
      </c>
      <c r="I2509" t="s">
        <v>240</v>
      </c>
      <c r="J2509">
        <v>2026</v>
      </c>
      <c r="K2509">
        <v>7</v>
      </c>
      <c r="L2509" t="s">
        <v>94</v>
      </c>
      <c r="M2509">
        <v>848.22350559999995</v>
      </c>
      <c r="N2509">
        <v>1</v>
      </c>
      <c r="O2509">
        <v>848.22350559999995</v>
      </c>
      <c r="P2509" t="s">
        <v>2342</v>
      </c>
      <c r="Q2509">
        <v>0</v>
      </c>
    </row>
    <row r="2510" spans="1:17" x14ac:dyDescent="0.25">
      <c r="A2510" t="s">
        <v>2382</v>
      </c>
      <c r="B2510" t="s">
        <v>2351</v>
      </c>
      <c r="C2510" t="s">
        <v>2352</v>
      </c>
      <c r="D2510" t="s">
        <v>2341</v>
      </c>
      <c r="E2510" t="s">
        <v>105</v>
      </c>
      <c r="F2510">
        <v>40700</v>
      </c>
      <c r="G2510" t="s">
        <v>911</v>
      </c>
      <c r="I2510" t="s">
        <v>121</v>
      </c>
      <c r="J2510">
        <v>2026</v>
      </c>
      <c r="K2510">
        <v>7</v>
      </c>
      <c r="L2510" t="s">
        <v>94</v>
      </c>
      <c r="M2510">
        <v>1147.2395168</v>
      </c>
      <c r="N2510">
        <v>1</v>
      </c>
      <c r="O2510">
        <v>1147.2395168</v>
      </c>
      <c r="P2510" t="s">
        <v>2342</v>
      </c>
      <c r="Q2510">
        <v>0</v>
      </c>
    </row>
    <row r="2511" spans="1:17" x14ac:dyDescent="0.25">
      <c r="A2511" t="s">
        <v>2516</v>
      </c>
      <c r="B2511" t="s">
        <v>582</v>
      </c>
      <c r="C2511" t="s">
        <v>296</v>
      </c>
      <c r="D2511" t="s">
        <v>2341</v>
      </c>
      <c r="E2511" t="s">
        <v>93</v>
      </c>
      <c r="F2511">
        <v>40700</v>
      </c>
      <c r="G2511" t="s">
        <v>911</v>
      </c>
      <c r="I2511" t="s">
        <v>2302</v>
      </c>
      <c r="J2511">
        <v>2026</v>
      </c>
      <c r="K2511">
        <v>7</v>
      </c>
      <c r="L2511" t="s">
        <v>94</v>
      </c>
      <c r="M2511">
        <v>72.059759999999997</v>
      </c>
      <c r="N2511">
        <v>1</v>
      </c>
      <c r="O2511">
        <v>72.059759999999997</v>
      </c>
      <c r="P2511" t="s">
        <v>2342</v>
      </c>
      <c r="Q2511">
        <v>0</v>
      </c>
    </row>
    <row r="2512" spans="1:17" x14ac:dyDescent="0.25">
      <c r="A2512" t="s">
        <v>2516</v>
      </c>
      <c r="B2512" t="s">
        <v>582</v>
      </c>
      <c r="C2512" t="s">
        <v>296</v>
      </c>
      <c r="D2512" t="s">
        <v>2341</v>
      </c>
      <c r="E2512" t="s">
        <v>102</v>
      </c>
      <c r="F2512">
        <v>40700</v>
      </c>
      <c r="G2512" t="s">
        <v>911</v>
      </c>
      <c r="I2512" t="s">
        <v>186</v>
      </c>
      <c r="J2512">
        <v>2026</v>
      </c>
      <c r="K2512">
        <v>7</v>
      </c>
      <c r="L2512" t="s">
        <v>94</v>
      </c>
      <c r="M2512">
        <v>408.53880599999997</v>
      </c>
      <c r="N2512">
        <v>1</v>
      </c>
      <c r="O2512">
        <v>408.53880599999997</v>
      </c>
      <c r="P2512" t="s">
        <v>2342</v>
      </c>
      <c r="Q2512">
        <v>1</v>
      </c>
    </row>
    <row r="2513" spans="1:17" x14ac:dyDescent="0.25">
      <c r="A2513" t="s">
        <v>2516</v>
      </c>
      <c r="B2513" t="s">
        <v>582</v>
      </c>
      <c r="C2513" t="s">
        <v>296</v>
      </c>
      <c r="D2513" t="s">
        <v>2341</v>
      </c>
      <c r="E2513" t="s">
        <v>93</v>
      </c>
      <c r="F2513">
        <v>40700</v>
      </c>
      <c r="G2513" t="s">
        <v>911</v>
      </c>
      <c r="I2513" t="s">
        <v>167</v>
      </c>
      <c r="J2513">
        <v>2026</v>
      </c>
      <c r="K2513">
        <v>7</v>
      </c>
      <c r="L2513" t="s">
        <v>94</v>
      </c>
      <c r="M2513">
        <v>680.56440000000009</v>
      </c>
      <c r="N2513">
        <v>1</v>
      </c>
      <c r="O2513">
        <v>680.56440000000009</v>
      </c>
      <c r="P2513" t="s">
        <v>2342</v>
      </c>
      <c r="Q2513">
        <v>0</v>
      </c>
    </row>
    <row r="2514" spans="1:17" x14ac:dyDescent="0.25">
      <c r="A2514" t="s">
        <v>2516</v>
      </c>
      <c r="B2514" t="s">
        <v>582</v>
      </c>
      <c r="C2514" t="s">
        <v>296</v>
      </c>
      <c r="D2514" t="s">
        <v>2341</v>
      </c>
      <c r="E2514" t="s">
        <v>93</v>
      </c>
      <c r="F2514">
        <v>40700</v>
      </c>
      <c r="G2514" t="s">
        <v>911</v>
      </c>
      <c r="I2514" t="s">
        <v>253</v>
      </c>
      <c r="J2514">
        <v>2026</v>
      </c>
      <c r="K2514">
        <v>7</v>
      </c>
      <c r="L2514" t="s">
        <v>94</v>
      </c>
      <c r="M2514">
        <v>400.33199999999999</v>
      </c>
      <c r="N2514">
        <v>1</v>
      </c>
      <c r="O2514">
        <v>400.33199999999999</v>
      </c>
      <c r="P2514" t="s">
        <v>2342</v>
      </c>
      <c r="Q2514">
        <v>0</v>
      </c>
    </row>
    <row r="2515" spans="1:17" x14ac:dyDescent="0.25">
      <c r="A2515" t="s">
        <v>2516</v>
      </c>
      <c r="B2515" t="s">
        <v>582</v>
      </c>
      <c r="C2515" t="s">
        <v>296</v>
      </c>
      <c r="D2515" t="s">
        <v>2341</v>
      </c>
      <c r="E2515" t="s">
        <v>105</v>
      </c>
      <c r="F2515">
        <v>40700</v>
      </c>
      <c r="G2515" t="s">
        <v>911</v>
      </c>
      <c r="I2515" t="s">
        <v>121</v>
      </c>
      <c r="J2515">
        <v>2026</v>
      </c>
      <c r="K2515">
        <v>7</v>
      </c>
      <c r="L2515" t="s">
        <v>94</v>
      </c>
      <c r="M2515">
        <v>1774.8052</v>
      </c>
      <c r="N2515">
        <v>1</v>
      </c>
      <c r="O2515">
        <v>1774.8052</v>
      </c>
      <c r="P2515" t="s">
        <v>2342</v>
      </c>
      <c r="Q2515">
        <v>0</v>
      </c>
    </row>
    <row r="2516" spans="1:17" x14ac:dyDescent="0.25">
      <c r="A2516" t="s">
        <v>2377</v>
      </c>
      <c r="B2516">
        <v>20220093</v>
      </c>
      <c r="C2516" t="s">
        <v>316</v>
      </c>
      <c r="D2516" t="s">
        <v>2341</v>
      </c>
      <c r="E2516" t="s">
        <v>104</v>
      </c>
      <c r="F2516">
        <v>40700</v>
      </c>
      <c r="G2516" t="s">
        <v>911</v>
      </c>
      <c r="I2516" t="s">
        <v>245</v>
      </c>
      <c r="J2516">
        <v>2026</v>
      </c>
      <c r="K2516">
        <v>7</v>
      </c>
      <c r="L2516" t="s">
        <v>94</v>
      </c>
      <c r="M2516">
        <v>848.16</v>
      </c>
      <c r="N2516">
        <v>1</v>
      </c>
      <c r="O2516">
        <v>848.16</v>
      </c>
      <c r="P2516" t="s">
        <v>2342</v>
      </c>
      <c r="Q2516">
        <v>1</v>
      </c>
    </row>
    <row r="2517" spans="1:17" x14ac:dyDescent="0.25">
      <c r="A2517" t="s">
        <v>2377</v>
      </c>
      <c r="B2517">
        <v>20220093</v>
      </c>
      <c r="C2517" t="s">
        <v>316</v>
      </c>
      <c r="D2517" t="s">
        <v>2341</v>
      </c>
      <c r="E2517" t="s">
        <v>104</v>
      </c>
      <c r="F2517">
        <v>40700</v>
      </c>
      <c r="G2517" t="s">
        <v>911</v>
      </c>
      <c r="I2517" t="s">
        <v>246</v>
      </c>
      <c r="J2517">
        <v>2026</v>
      </c>
      <c r="K2517">
        <v>7</v>
      </c>
      <c r="L2517" t="s">
        <v>94</v>
      </c>
      <c r="M2517">
        <v>861.84</v>
      </c>
      <c r="N2517">
        <v>1</v>
      </c>
      <c r="O2517">
        <v>861.84</v>
      </c>
      <c r="P2517" t="s">
        <v>2342</v>
      </c>
      <c r="Q2517">
        <v>0</v>
      </c>
    </row>
    <row r="2518" spans="1:17" x14ac:dyDescent="0.25">
      <c r="A2518" t="s">
        <v>2377</v>
      </c>
      <c r="B2518">
        <v>20220093</v>
      </c>
      <c r="C2518" t="s">
        <v>316</v>
      </c>
      <c r="D2518" t="s">
        <v>2341</v>
      </c>
      <c r="E2518" t="s">
        <v>93</v>
      </c>
      <c r="F2518">
        <v>40700</v>
      </c>
      <c r="G2518" t="s">
        <v>911</v>
      </c>
      <c r="I2518" t="s">
        <v>253</v>
      </c>
      <c r="J2518">
        <v>2026</v>
      </c>
      <c r="K2518">
        <v>7</v>
      </c>
      <c r="L2518" t="s">
        <v>94</v>
      </c>
      <c r="M2518">
        <v>775.66</v>
      </c>
      <c r="N2518">
        <v>1</v>
      </c>
      <c r="O2518">
        <v>775.66</v>
      </c>
      <c r="P2518" t="s">
        <v>2342</v>
      </c>
      <c r="Q2518">
        <v>0</v>
      </c>
    </row>
    <row r="2519" spans="1:17" x14ac:dyDescent="0.25">
      <c r="A2519" t="s">
        <v>2377</v>
      </c>
      <c r="B2519">
        <v>20220093</v>
      </c>
      <c r="C2519" t="s">
        <v>316</v>
      </c>
      <c r="D2519" t="s">
        <v>2341</v>
      </c>
      <c r="E2519" t="s">
        <v>105</v>
      </c>
      <c r="F2519">
        <v>40700</v>
      </c>
      <c r="G2519" t="s">
        <v>911</v>
      </c>
      <c r="I2519" t="s">
        <v>158</v>
      </c>
      <c r="J2519">
        <v>2026</v>
      </c>
      <c r="K2519">
        <v>7</v>
      </c>
      <c r="L2519" t="s">
        <v>94</v>
      </c>
      <c r="M2519">
        <v>1551.36</v>
      </c>
      <c r="N2519">
        <v>1</v>
      </c>
      <c r="O2519">
        <v>1551.36</v>
      </c>
      <c r="P2519" t="s">
        <v>2342</v>
      </c>
      <c r="Q2519">
        <v>0</v>
      </c>
    </row>
    <row r="2520" spans="1:17" x14ac:dyDescent="0.25">
      <c r="A2520" t="s">
        <v>2516</v>
      </c>
      <c r="B2520" t="s">
        <v>382</v>
      </c>
      <c r="C2520" t="s">
        <v>296</v>
      </c>
      <c r="D2520" t="s">
        <v>2341</v>
      </c>
      <c r="E2520" t="s">
        <v>93</v>
      </c>
      <c r="F2520">
        <v>40700</v>
      </c>
      <c r="G2520" t="s">
        <v>911</v>
      </c>
      <c r="I2520" t="s">
        <v>191</v>
      </c>
      <c r="J2520">
        <v>2026</v>
      </c>
      <c r="K2520">
        <v>7</v>
      </c>
      <c r="L2520" t="s">
        <v>94</v>
      </c>
      <c r="M2520">
        <v>806.7490464</v>
      </c>
      <c r="N2520">
        <v>1</v>
      </c>
      <c r="O2520">
        <v>806.7490464</v>
      </c>
      <c r="P2520" t="s">
        <v>2342</v>
      </c>
      <c r="Q2520">
        <v>1</v>
      </c>
    </row>
    <row r="2521" spans="1:17" x14ac:dyDescent="0.25">
      <c r="A2521" t="s">
        <v>2516</v>
      </c>
      <c r="B2521" t="s">
        <v>382</v>
      </c>
      <c r="C2521" t="s">
        <v>296</v>
      </c>
      <c r="D2521" t="s">
        <v>2341</v>
      </c>
      <c r="E2521" t="s">
        <v>93</v>
      </c>
      <c r="F2521">
        <v>40700</v>
      </c>
      <c r="G2521" t="s">
        <v>911</v>
      </c>
      <c r="I2521" t="s">
        <v>2303</v>
      </c>
      <c r="J2521">
        <v>2026</v>
      </c>
      <c r="K2521">
        <v>7</v>
      </c>
      <c r="L2521" t="s">
        <v>94</v>
      </c>
      <c r="M2521">
        <v>298.43416159999998</v>
      </c>
      <c r="N2521">
        <v>1</v>
      </c>
      <c r="O2521">
        <v>298.43416159999998</v>
      </c>
      <c r="P2521" t="s">
        <v>2342</v>
      </c>
      <c r="Q2521">
        <v>1</v>
      </c>
    </row>
    <row r="2522" spans="1:17" x14ac:dyDescent="0.25">
      <c r="A2522" t="s">
        <v>2516</v>
      </c>
      <c r="B2522" t="s">
        <v>382</v>
      </c>
      <c r="C2522" t="s">
        <v>296</v>
      </c>
      <c r="D2522" t="s">
        <v>2341</v>
      </c>
      <c r="E2522" t="s">
        <v>93</v>
      </c>
      <c r="F2522">
        <v>40700</v>
      </c>
      <c r="G2522" t="s">
        <v>911</v>
      </c>
      <c r="I2522" t="s">
        <v>168</v>
      </c>
      <c r="J2522">
        <v>2026</v>
      </c>
      <c r="K2522">
        <v>7</v>
      </c>
      <c r="L2522" t="s">
        <v>94</v>
      </c>
      <c r="M2522">
        <v>126.77180000000001</v>
      </c>
      <c r="N2522">
        <v>1</v>
      </c>
      <c r="O2522">
        <v>126.77180000000001</v>
      </c>
      <c r="P2522" t="s">
        <v>2342</v>
      </c>
      <c r="Q2522">
        <v>0</v>
      </c>
    </row>
    <row r="2523" spans="1:17" x14ac:dyDescent="0.25">
      <c r="A2523" t="s">
        <v>2516</v>
      </c>
      <c r="B2523" t="s">
        <v>382</v>
      </c>
      <c r="C2523" t="s">
        <v>296</v>
      </c>
      <c r="D2523" t="s">
        <v>2341</v>
      </c>
      <c r="E2523" t="s">
        <v>93</v>
      </c>
      <c r="F2523">
        <v>40700</v>
      </c>
      <c r="G2523" t="s">
        <v>911</v>
      </c>
      <c r="I2523" t="s">
        <v>169</v>
      </c>
      <c r="J2523">
        <v>2026</v>
      </c>
      <c r="K2523">
        <v>7</v>
      </c>
      <c r="L2523" t="s">
        <v>94</v>
      </c>
      <c r="M2523">
        <v>126.77180000000001</v>
      </c>
      <c r="N2523">
        <v>1</v>
      </c>
      <c r="O2523">
        <v>126.77180000000001</v>
      </c>
      <c r="P2523" t="s">
        <v>2342</v>
      </c>
      <c r="Q2523">
        <v>0</v>
      </c>
    </row>
    <row r="2524" spans="1:17" x14ac:dyDescent="0.25">
      <c r="A2524" t="s">
        <v>2516</v>
      </c>
      <c r="B2524" t="s">
        <v>382</v>
      </c>
      <c r="C2524" t="s">
        <v>296</v>
      </c>
      <c r="D2524" t="s">
        <v>2341</v>
      </c>
      <c r="E2524" t="s">
        <v>93</v>
      </c>
      <c r="F2524">
        <v>40700</v>
      </c>
      <c r="G2524" t="s">
        <v>911</v>
      </c>
      <c r="I2524" t="s">
        <v>253</v>
      </c>
      <c r="J2524">
        <v>2026</v>
      </c>
      <c r="K2524">
        <v>7</v>
      </c>
      <c r="L2524" t="s">
        <v>94</v>
      </c>
      <c r="M2524">
        <v>400.33199999999999</v>
      </c>
      <c r="N2524">
        <v>1</v>
      </c>
      <c r="O2524">
        <v>400.33199999999999</v>
      </c>
      <c r="P2524" t="s">
        <v>2342</v>
      </c>
      <c r="Q2524">
        <v>0</v>
      </c>
    </row>
    <row r="2525" spans="1:17" x14ac:dyDescent="0.25">
      <c r="A2525" t="s">
        <v>2516</v>
      </c>
      <c r="B2525" t="s">
        <v>382</v>
      </c>
      <c r="C2525" t="s">
        <v>296</v>
      </c>
      <c r="D2525" t="s">
        <v>2341</v>
      </c>
      <c r="E2525" t="s">
        <v>105</v>
      </c>
      <c r="F2525">
        <v>40700</v>
      </c>
      <c r="G2525" t="s">
        <v>911</v>
      </c>
      <c r="I2525" t="s">
        <v>121</v>
      </c>
      <c r="J2525">
        <v>2026</v>
      </c>
      <c r="K2525">
        <v>7</v>
      </c>
      <c r="L2525" t="s">
        <v>94</v>
      </c>
      <c r="M2525">
        <v>887.40260000000001</v>
      </c>
      <c r="N2525">
        <v>1</v>
      </c>
      <c r="O2525">
        <v>887.40260000000001</v>
      </c>
      <c r="P2525" t="s">
        <v>2342</v>
      </c>
      <c r="Q2525">
        <v>0</v>
      </c>
    </row>
    <row r="2526" spans="1:17" x14ac:dyDescent="0.25">
      <c r="A2526" t="s">
        <v>2516</v>
      </c>
      <c r="B2526" t="s">
        <v>382</v>
      </c>
      <c r="C2526" t="s">
        <v>296</v>
      </c>
      <c r="D2526" t="s">
        <v>2341</v>
      </c>
      <c r="E2526" t="s">
        <v>105</v>
      </c>
      <c r="F2526">
        <v>40700</v>
      </c>
      <c r="G2526" t="s">
        <v>911</v>
      </c>
      <c r="I2526" t="s">
        <v>2295</v>
      </c>
      <c r="J2526">
        <v>2026</v>
      </c>
      <c r="K2526">
        <v>7</v>
      </c>
      <c r="L2526" t="s">
        <v>94</v>
      </c>
      <c r="M2526">
        <v>1534.606</v>
      </c>
      <c r="N2526">
        <v>1</v>
      </c>
      <c r="O2526">
        <v>1534.606</v>
      </c>
      <c r="P2526" t="s">
        <v>2342</v>
      </c>
      <c r="Q2526">
        <v>0</v>
      </c>
    </row>
    <row r="2527" spans="1:17" x14ac:dyDescent="0.25">
      <c r="A2527" t="s">
        <v>2516</v>
      </c>
      <c r="B2527" t="s">
        <v>382</v>
      </c>
      <c r="C2527" t="s">
        <v>296</v>
      </c>
      <c r="D2527" t="s">
        <v>2341</v>
      </c>
      <c r="E2527" t="s">
        <v>93</v>
      </c>
      <c r="F2527">
        <v>40700</v>
      </c>
      <c r="G2527" t="s">
        <v>911</v>
      </c>
      <c r="I2527" t="s">
        <v>619</v>
      </c>
      <c r="J2527">
        <v>2026</v>
      </c>
      <c r="K2527">
        <v>7</v>
      </c>
      <c r="L2527" t="s">
        <v>94</v>
      </c>
      <c r="M2527">
        <v>109.45076880000001</v>
      </c>
      <c r="N2527">
        <v>1</v>
      </c>
      <c r="O2527">
        <v>109.45076880000001</v>
      </c>
      <c r="P2527" t="s">
        <v>2342</v>
      </c>
      <c r="Q2527">
        <v>1</v>
      </c>
    </row>
    <row r="2528" spans="1:17" x14ac:dyDescent="0.25">
      <c r="A2528" t="s">
        <v>2516</v>
      </c>
      <c r="B2528" t="s">
        <v>382</v>
      </c>
      <c r="C2528" t="s">
        <v>296</v>
      </c>
      <c r="D2528" t="s">
        <v>2341</v>
      </c>
      <c r="E2528" t="s">
        <v>93</v>
      </c>
      <c r="F2528">
        <v>40700</v>
      </c>
      <c r="G2528" t="s">
        <v>911</v>
      </c>
      <c r="I2528" t="s">
        <v>706</v>
      </c>
      <c r="J2528">
        <v>2026</v>
      </c>
      <c r="K2528">
        <v>7</v>
      </c>
      <c r="L2528" t="s">
        <v>94</v>
      </c>
      <c r="M2528">
        <v>36.483589600000002</v>
      </c>
      <c r="N2528">
        <v>1</v>
      </c>
      <c r="O2528">
        <v>36.483589600000002</v>
      </c>
      <c r="P2528" t="s">
        <v>2342</v>
      </c>
      <c r="Q2528">
        <v>1</v>
      </c>
    </row>
    <row r="2529" spans="1:17" x14ac:dyDescent="0.25">
      <c r="A2529" t="s">
        <v>2377</v>
      </c>
      <c r="B2529">
        <v>20230050</v>
      </c>
      <c r="C2529" t="s">
        <v>316</v>
      </c>
      <c r="D2529" t="s">
        <v>2341</v>
      </c>
      <c r="E2529" t="s">
        <v>102</v>
      </c>
      <c r="F2529">
        <v>40700</v>
      </c>
      <c r="G2529" t="s">
        <v>911</v>
      </c>
      <c r="I2529" t="s">
        <v>186</v>
      </c>
      <c r="J2529">
        <v>2026</v>
      </c>
      <c r="K2529">
        <v>7</v>
      </c>
      <c r="L2529" t="s">
        <v>94</v>
      </c>
      <c r="M2529">
        <v>1095.96</v>
      </c>
      <c r="N2529">
        <v>1</v>
      </c>
      <c r="O2529">
        <v>1095.96</v>
      </c>
      <c r="P2529" t="s">
        <v>2342</v>
      </c>
      <c r="Q2529">
        <v>1</v>
      </c>
    </row>
    <row r="2530" spans="1:17" x14ac:dyDescent="0.25">
      <c r="A2530" t="s">
        <v>2377</v>
      </c>
      <c r="B2530">
        <v>20230050</v>
      </c>
      <c r="C2530" t="s">
        <v>316</v>
      </c>
      <c r="D2530" t="s">
        <v>2341</v>
      </c>
      <c r="E2530" t="s">
        <v>93</v>
      </c>
      <c r="F2530">
        <v>40700</v>
      </c>
      <c r="G2530" t="s">
        <v>911</v>
      </c>
      <c r="I2530" t="s">
        <v>166</v>
      </c>
      <c r="J2530">
        <v>2026</v>
      </c>
      <c r="K2530">
        <v>7</v>
      </c>
      <c r="L2530" t="s">
        <v>94</v>
      </c>
      <c r="M2530">
        <v>2500</v>
      </c>
      <c r="N2530">
        <v>1</v>
      </c>
      <c r="O2530">
        <v>2500</v>
      </c>
      <c r="P2530" t="s">
        <v>2342</v>
      </c>
      <c r="Q2530">
        <v>1</v>
      </c>
    </row>
    <row r="2531" spans="1:17" x14ac:dyDescent="0.25">
      <c r="A2531" t="s">
        <v>2377</v>
      </c>
      <c r="B2531">
        <v>20230050</v>
      </c>
      <c r="C2531" t="s">
        <v>316</v>
      </c>
      <c r="D2531" t="s">
        <v>2341</v>
      </c>
      <c r="E2531" t="s">
        <v>93</v>
      </c>
      <c r="F2531">
        <v>40700</v>
      </c>
      <c r="G2531" t="s">
        <v>911</v>
      </c>
      <c r="I2531" t="s">
        <v>2303</v>
      </c>
      <c r="J2531">
        <v>2026</v>
      </c>
      <c r="K2531">
        <v>7</v>
      </c>
      <c r="L2531" t="s">
        <v>94</v>
      </c>
      <c r="M2531">
        <v>298.77999999999997</v>
      </c>
      <c r="N2531">
        <v>1</v>
      </c>
      <c r="O2531">
        <v>298.77999999999997</v>
      </c>
      <c r="P2531" t="s">
        <v>2342</v>
      </c>
      <c r="Q2531">
        <v>1</v>
      </c>
    </row>
    <row r="2532" spans="1:17" x14ac:dyDescent="0.25">
      <c r="A2532" t="s">
        <v>2377</v>
      </c>
      <c r="B2532">
        <v>20230050</v>
      </c>
      <c r="C2532" t="s">
        <v>316</v>
      </c>
      <c r="D2532" t="s">
        <v>2341</v>
      </c>
      <c r="E2532" t="s">
        <v>93</v>
      </c>
      <c r="F2532">
        <v>40700</v>
      </c>
      <c r="G2532" t="s">
        <v>911</v>
      </c>
      <c r="I2532" t="s">
        <v>169</v>
      </c>
      <c r="J2532">
        <v>2026</v>
      </c>
      <c r="K2532">
        <v>7</v>
      </c>
      <c r="L2532" t="s">
        <v>94</v>
      </c>
      <c r="M2532">
        <v>2275.2399999999998</v>
      </c>
      <c r="N2532">
        <v>1</v>
      </c>
      <c r="O2532">
        <v>2275.2399999999998</v>
      </c>
      <c r="P2532" t="s">
        <v>2342</v>
      </c>
      <c r="Q2532">
        <v>0</v>
      </c>
    </row>
    <row r="2533" spans="1:17" x14ac:dyDescent="0.25">
      <c r="A2533" t="s">
        <v>2377</v>
      </c>
      <c r="B2533">
        <v>20230050</v>
      </c>
      <c r="C2533" t="s">
        <v>316</v>
      </c>
      <c r="D2533" t="s">
        <v>2341</v>
      </c>
      <c r="E2533" t="s">
        <v>93</v>
      </c>
      <c r="F2533">
        <v>40700</v>
      </c>
      <c r="G2533" t="s">
        <v>911</v>
      </c>
      <c r="I2533" t="s">
        <v>253</v>
      </c>
      <c r="J2533">
        <v>2026</v>
      </c>
      <c r="K2533">
        <v>7</v>
      </c>
      <c r="L2533" t="s">
        <v>94</v>
      </c>
      <c r="M2533">
        <v>775.66</v>
      </c>
      <c r="N2533">
        <v>1</v>
      </c>
      <c r="O2533">
        <v>775.66</v>
      </c>
      <c r="P2533" t="s">
        <v>2342</v>
      </c>
      <c r="Q2533">
        <v>0</v>
      </c>
    </row>
    <row r="2534" spans="1:17" x14ac:dyDescent="0.25">
      <c r="A2534" t="s">
        <v>2377</v>
      </c>
      <c r="B2534">
        <v>20230050</v>
      </c>
      <c r="C2534" t="s">
        <v>316</v>
      </c>
      <c r="D2534" t="s">
        <v>2341</v>
      </c>
      <c r="E2534" t="s">
        <v>105</v>
      </c>
      <c r="F2534">
        <v>40700</v>
      </c>
      <c r="G2534" t="s">
        <v>911</v>
      </c>
      <c r="I2534" t="s">
        <v>158</v>
      </c>
      <c r="J2534">
        <v>2026</v>
      </c>
      <c r="K2534">
        <v>7</v>
      </c>
      <c r="L2534" t="s">
        <v>94</v>
      </c>
      <c r="M2534">
        <v>2844.16</v>
      </c>
      <c r="N2534">
        <v>1</v>
      </c>
      <c r="O2534">
        <v>2844.16</v>
      </c>
      <c r="P2534" t="s">
        <v>2342</v>
      </c>
      <c r="Q2534">
        <v>0</v>
      </c>
    </row>
    <row r="2535" spans="1:17" x14ac:dyDescent="0.25">
      <c r="A2535" t="s">
        <v>2377</v>
      </c>
      <c r="B2535">
        <v>20230050</v>
      </c>
      <c r="C2535" t="s">
        <v>316</v>
      </c>
      <c r="D2535" t="s">
        <v>2341</v>
      </c>
      <c r="E2535" t="s">
        <v>93</v>
      </c>
      <c r="F2535">
        <v>40700</v>
      </c>
      <c r="G2535" t="s">
        <v>911</v>
      </c>
      <c r="I2535" t="s">
        <v>706</v>
      </c>
      <c r="J2535">
        <v>2026</v>
      </c>
      <c r="K2535">
        <v>7</v>
      </c>
      <c r="L2535" t="s">
        <v>94</v>
      </c>
      <c r="M2535">
        <v>297.99</v>
      </c>
      <c r="N2535">
        <v>1</v>
      </c>
      <c r="O2535">
        <v>297.99</v>
      </c>
      <c r="P2535" t="s">
        <v>2342</v>
      </c>
      <c r="Q2535">
        <v>1</v>
      </c>
    </row>
    <row r="2536" spans="1:17" x14ac:dyDescent="0.25">
      <c r="A2536" t="s">
        <v>2516</v>
      </c>
      <c r="B2536" t="s">
        <v>387</v>
      </c>
      <c r="C2536" t="s">
        <v>296</v>
      </c>
      <c r="D2536" t="s">
        <v>2341</v>
      </c>
      <c r="E2536" t="s">
        <v>93</v>
      </c>
      <c r="F2536">
        <v>40700</v>
      </c>
      <c r="G2536" t="s">
        <v>911</v>
      </c>
      <c r="I2536" t="s">
        <v>2302</v>
      </c>
      <c r="J2536">
        <v>2026</v>
      </c>
      <c r="K2536">
        <v>7</v>
      </c>
      <c r="L2536" t="s">
        <v>94</v>
      </c>
      <c r="M2536">
        <v>52.843824000000005</v>
      </c>
      <c r="N2536">
        <v>1</v>
      </c>
      <c r="O2536">
        <v>52.843824000000005</v>
      </c>
      <c r="P2536" t="s">
        <v>2342</v>
      </c>
      <c r="Q2536">
        <v>0</v>
      </c>
    </row>
    <row r="2537" spans="1:17" x14ac:dyDescent="0.25">
      <c r="A2537" t="s">
        <v>2516</v>
      </c>
      <c r="B2537" t="s">
        <v>387</v>
      </c>
      <c r="C2537" t="s">
        <v>296</v>
      </c>
      <c r="D2537" t="s">
        <v>2341</v>
      </c>
      <c r="E2537" t="s">
        <v>102</v>
      </c>
      <c r="F2537">
        <v>40700</v>
      </c>
      <c r="G2537" t="s">
        <v>911</v>
      </c>
      <c r="I2537" t="s">
        <v>186</v>
      </c>
      <c r="J2537">
        <v>2026</v>
      </c>
      <c r="K2537">
        <v>7</v>
      </c>
      <c r="L2537" t="s">
        <v>94</v>
      </c>
      <c r="M2537">
        <v>408.53880599999997</v>
      </c>
      <c r="N2537">
        <v>1</v>
      </c>
      <c r="O2537">
        <v>408.53880599999997</v>
      </c>
      <c r="P2537" t="s">
        <v>2342</v>
      </c>
      <c r="Q2537">
        <v>1</v>
      </c>
    </row>
    <row r="2538" spans="1:17" x14ac:dyDescent="0.25">
      <c r="A2538" t="s">
        <v>2516</v>
      </c>
      <c r="B2538" t="s">
        <v>387</v>
      </c>
      <c r="C2538" t="s">
        <v>296</v>
      </c>
      <c r="D2538" t="s">
        <v>2341</v>
      </c>
      <c r="E2538" t="s">
        <v>93</v>
      </c>
      <c r="F2538">
        <v>40700</v>
      </c>
      <c r="G2538" t="s">
        <v>911</v>
      </c>
      <c r="I2538" t="s">
        <v>167</v>
      </c>
      <c r="J2538">
        <v>2026</v>
      </c>
      <c r="K2538">
        <v>7</v>
      </c>
      <c r="L2538" t="s">
        <v>94</v>
      </c>
      <c r="M2538">
        <v>768.23710800000015</v>
      </c>
      <c r="N2538">
        <v>1</v>
      </c>
      <c r="O2538">
        <v>768.23710800000015</v>
      </c>
      <c r="P2538" t="s">
        <v>2342</v>
      </c>
      <c r="Q2538">
        <v>0</v>
      </c>
    </row>
    <row r="2539" spans="1:17" x14ac:dyDescent="0.25">
      <c r="A2539" t="s">
        <v>2516</v>
      </c>
      <c r="B2539" t="s">
        <v>387</v>
      </c>
      <c r="C2539" t="s">
        <v>296</v>
      </c>
      <c r="D2539" t="s">
        <v>2341</v>
      </c>
      <c r="E2539" t="s">
        <v>93</v>
      </c>
      <c r="F2539">
        <v>40700</v>
      </c>
      <c r="G2539" t="s">
        <v>911</v>
      </c>
      <c r="I2539" t="s">
        <v>253</v>
      </c>
      <c r="J2539">
        <v>2026</v>
      </c>
      <c r="K2539">
        <v>7</v>
      </c>
      <c r="L2539" t="s">
        <v>94</v>
      </c>
      <c r="M2539">
        <v>404.33532000000002</v>
      </c>
      <c r="N2539">
        <v>1</v>
      </c>
      <c r="O2539">
        <v>404.33532000000002</v>
      </c>
      <c r="P2539" t="s">
        <v>2342</v>
      </c>
      <c r="Q2539">
        <v>0</v>
      </c>
    </row>
    <row r="2540" spans="1:17" x14ac:dyDescent="0.25">
      <c r="A2540" t="s">
        <v>2516</v>
      </c>
      <c r="B2540" t="s">
        <v>387</v>
      </c>
      <c r="C2540" t="s">
        <v>296</v>
      </c>
      <c r="D2540" t="s">
        <v>2341</v>
      </c>
      <c r="E2540" t="s">
        <v>105</v>
      </c>
      <c r="F2540">
        <v>40700</v>
      </c>
      <c r="G2540" t="s">
        <v>911</v>
      </c>
      <c r="I2540" t="s">
        <v>121</v>
      </c>
      <c r="J2540">
        <v>2026</v>
      </c>
      <c r="K2540">
        <v>7</v>
      </c>
      <c r="L2540" t="s">
        <v>94</v>
      </c>
      <c r="M2540">
        <v>512.15807200000006</v>
      </c>
      <c r="N2540">
        <v>1</v>
      </c>
      <c r="O2540">
        <v>512.15807200000006</v>
      </c>
      <c r="P2540" t="s">
        <v>2342</v>
      </c>
      <c r="Q2540">
        <v>0</v>
      </c>
    </row>
    <row r="2541" spans="1:17" x14ac:dyDescent="0.25">
      <c r="A2541" t="s">
        <v>2516</v>
      </c>
      <c r="B2541" t="s">
        <v>313</v>
      </c>
      <c r="C2541" t="s">
        <v>296</v>
      </c>
      <c r="D2541" t="s">
        <v>2341</v>
      </c>
      <c r="E2541" t="s">
        <v>93</v>
      </c>
      <c r="F2541">
        <v>40700</v>
      </c>
      <c r="G2541" t="s">
        <v>911</v>
      </c>
      <c r="I2541" t="s">
        <v>2302</v>
      </c>
      <c r="J2541">
        <v>2026</v>
      </c>
      <c r="K2541">
        <v>7</v>
      </c>
      <c r="L2541" t="s">
        <v>94</v>
      </c>
      <c r="M2541">
        <v>18.095006400000003</v>
      </c>
      <c r="N2541">
        <v>1</v>
      </c>
      <c r="O2541">
        <v>18.095006400000003</v>
      </c>
      <c r="P2541" t="s">
        <v>2342</v>
      </c>
      <c r="Q2541">
        <v>0</v>
      </c>
    </row>
    <row r="2542" spans="1:17" x14ac:dyDescent="0.25">
      <c r="A2542" t="s">
        <v>2516</v>
      </c>
      <c r="B2542" t="s">
        <v>313</v>
      </c>
      <c r="C2542" t="s">
        <v>296</v>
      </c>
      <c r="D2542" t="s">
        <v>2341</v>
      </c>
      <c r="E2542" t="s">
        <v>102</v>
      </c>
      <c r="F2542">
        <v>40700</v>
      </c>
      <c r="G2542" t="s">
        <v>911</v>
      </c>
      <c r="I2542" t="s">
        <v>186</v>
      </c>
      <c r="J2542">
        <v>2026</v>
      </c>
      <c r="K2542">
        <v>7</v>
      </c>
      <c r="L2542" t="s">
        <v>94</v>
      </c>
      <c r="M2542">
        <v>692.01389520000009</v>
      </c>
      <c r="N2542">
        <v>1</v>
      </c>
      <c r="O2542">
        <v>692.01389520000009</v>
      </c>
      <c r="P2542" t="s">
        <v>2342</v>
      </c>
      <c r="Q2542">
        <v>1</v>
      </c>
    </row>
    <row r="2543" spans="1:17" x14ac:dyDescent="0.25">
      <c r="A2543" t="s">
        <v>2516</v>
      </c>
      <c r="B2543" t="s">
        <v>313</v>
      </c>
      <c r="C2543" t="s">
        <v>296</v>
      </c>
      <c r="D2543" t="s">
        <v>2341</v>
      </c>
      <c r="E2543" t="s">
        <v>93</v>
      </c>
      <c r="F2543">
        <v>40700</v>
      </c>
      <c r="G2543" t="s">
        <v>911</v>
      </c>
      <c r="I2543" t="s">
        <v>167</v>
      </c>
      <c r="J2543">
        <v>2026</v>
      </c>
      <c r="K2543">
        <v>7</v>
      </c>
      <c r="L2543" t="s">
        <v>94</v>
      </c>
      <c r="M2543">
        <v>229.12334799999999</v>
      </c>
      <c r="N2543">
        <v>1</v>
      </c>
      <c r="O2543">
        <v>229.12334799999999</v>
      </c>
      <c r="P2543" t="s">
        <v>2342</v>
      </c>
      <c r="Q2543">
        <v>0</v>
      </c>
    </row>
    <row r="2544" spans="1:17" x14ac:dyDescent="0.25">
      <c r="A2544" t="s">
        <v>2516</v>
      </c>
      <c r="B2544" t="s">
        <v>313</v>
      </c>
      <c r="C2544" t="s">
        <v>296</v>
      </c>
      <c r="D2544" t="s">
        <v>2341</v>
      </c>
      <c r="E2544" t="s">
        <v>93</v>
      </c>
      <c r="F2544">
        <v>40700</v>
      </c>
      <c r="G2544" t="s">
        <v>911</v>
      </c>
      <c r="I2544" t="s">
        <v>253</v>
      </c>
      <c r="J2544">
        <v>2026</v>
      </c>
      <c r="K2544">
        <v>7</v>
      </c>
      <c r="L2544" t="s">
        <v>94</v>
      </c>
      <c r="M2544">
        <v>404.33532000000002</v>
      </c>
      <c r="N2544">
        <v>1</v>
      </c>
      <c r="O2544">
        <v>404.33532000000002</v>
      </c>
      <c r="P2544" t="s">
        <v>2342</v>
      </c>
      <c r="Q2544">
        <v>0</v>
      </c>
    </row>
    <row r="2545" spans="1:17" x14ac:dyDescent="0.25">
      <c r="A2545" t="s">
        <v>2516</v>
      </c>
      <c r="B2545" t="s">
        <v>313</v>
      </c>
      <c r="C2545" t="s">
        <v>296</v>
      </c>
      <c r="D2545" t="s">
        <v>2341</v>
      </c>
      <c r="E2545" t="s">
        <v>93</v>
      </c>
      <c r="F2545">
        <v>40700</v>
      </c>
      <c r="G2545" t="s">
        <v>911</v>
      </c>
      <c r="I2545" t="s">
        <v>240</v>
      </c>
      <c r="J2545">
        <v>2026</v>
      </c>
      <c r="K2545">
        <v>7</v>
      </c>
      <c r="L2545" t="s">
        <v>94</v>
      </c>
      <c r="M2545">
        <v>242.60119200000003</v>
      </c>
      <c r="N2545">
        <v>1</v>
      </c>
      <c r="O2545">
        <v>242.60119200000003</v>
      </c>
      <c r="P2545" t="s">
        <v>2342</v>
      </c>
      <c r="Q2545">
        <v>0</v>
      </c>
    </row>
    <row r="2546" spans="1:17" x14ac:dyDescent="0.25">
      <c r="A2546" t="s">
        <v>2516</v>
      </c>
      <c r="B2546" t="s">
        <v>313</v>
      </c>
      <c r="C2546" t="s">
        <v>296</v>
      </c>
      <c r="D2546" t="s">
        <v>2341</v>
      </c>
      <c r="E2546" t="s">
        <v>105</v>
      </c>
      <c r="F2546">
        <v>40700</v>
      </c>
      <c r="G2546" t="s">
        <v>911</v>
      </c>
      <c r="I2546" t="s">
        <v>121</v>
      </c>
      <c r="J2546">
        <v>2026</v>
      </c>
      <c r="K2546">
        <v>7</v>
      </c>
      <c r="L2546" t="s">
        <v>94</v>
      </c>
      <c r="M2546">
        <v>256.07903600000003</v>
      </c>
      <c r="N2546">
        <v>1</v>
      </c>
      <c r="O2546">
        <v>256.07903600000003</v>
      </c>
      <c r="P2546" t="s">
        <v>2342</v>
      </c>
      <c r="Q2546">
        <v>0</v>
      </c>
    </row>
    <row r="2547" spans="1:17" x14ac:dyDescent="0.25">
      <c r="A2547" t="s">
        <v>2699</v>
      </c>
      <c r="B2547" t="s">
        <v>595</v>
      </c>
      <c r="C2547" t="s">
        <v>576</v>
      </c>
      <c r="D2547" t="s">
        <v>2341</v>
      </c>
      <c r="E2547" t="s">
        <v>102</v>
      </c>
      <c r="F2547">
        <v>40700</v>
      </c>
      <c r="G2547" t="s">
        <v>911</v>
      </c>
      <c r="I2547" t="s">
        <v>186</v>
      </c>
      <c r="J2547">
        <v>2026</v>
      </c>
      <c r="K2547">
        <v>7</v>
      </c>
      <c r="L2547" t="s">
        <v>94</v>
      </c>
      <c r="M2547">
        <v>247.92560760000001</v>
      </c>
      <c r="N2547">
        <v>1</v>
      </c>
      <c r="O2547">
        <v>247.92560760000001</v>
      </c>
      <c r="P2547" t="s">
        <v>2342</v>
      </c>
      <c r="Q2547">
        <v>1</v>
      </c>
    </row>
    <row r="2548" spans="1:17" x14ac:dyDescent="0.25">
      <c r="A2548" t="s">
        <v>2699</v>
      </c>
      <c r="B2548" t="s">
        <v>595</v>
      </c>
      <c r="C2548" t="s">
        <v>576</v>
      </c>
      <c r="D2548" t="s">
        <v>2341</v>
      </c>
      <c r="E2548" t="s">
        <v>93</v>
      </c>
      <c r="F2548">
        <v>40700</v>
      </c>
      <c r="G2548" t="s">
        <v>911</v>
      </c>
      <c r="I2548" t="s">
        <v>166</v>
      </c>
      <c r="J2548">
        <v>2026</v>
      </c>
      <c r="K2548">
        <v>7</v>
      </c>
      <c r="L2548" t="s">
        <v>94</v>
      </c>
      <c r="M2548">
        <v>751.98362880000002</v>
      </c>
      <c r="N2548">
        <v>1</v>
      </c>
      <c r="O2548">
        <v>751.98362880000002</v>
      </c>
      <c r="P2548" t="s">
        <v>2342</v>
      </c>
      <c r="Q2548">
        <v>1</v>
      </c>
    </row>
    <row r="2549" spans="1:17" x14ac:dyDescent="0.25">
      <c r="A2549" t="s">
        <v>2699</v>
      </c>
      <c r="B2549" t="s">
        <v>595</v>
      </c>
      <c r="C2549" t="s">
        <v>576</v>
      </c>
      <c r="D2549" t="s">
        <v>2341</v>
      </c>
      <c r="E2549" t="s">
        <v>93</v>
      </c>
      <c r="F2549">
        <v>40700</v>
      </c>
      <c r="G2549" t="s">
        <v>911</v>
      </c>
      <c r="I2549" t="s">
        <v>169</v>
      </c>
      <c r="J2549">
        <v>2026</v>
      </c>
      <c r="K2549">
        <v>7</v>
      </c>
      <c r="L2549" t="s">
        <v>94</v>
      </c>
      <c r="M2549">
        <v>384.11855400000007</v>
      </c>
      <c r="N2549">
        <v>1</v>
      </c>
      <c r="O2549">
        <v>384.11855400000007</v>
      </c>
      <c r="P2549" t="s">
        <v>2342</v>
      </c>
      <c r="Q2549">
        <v>0</v>
      </c>
    </row>
    <row r="2550" spans="1:17" x14ac:dyDescent="0.25">
      <c r="A2550" t="s">
        <v>2699</v>
      </c>
      <c r="B2550" t="s">
        <v>595</v>
      </c>
      <c r="C2550" t="s">
        <v>576</v>
      </c>
      <c r="D2550" t="s">
        <v>2341</v>
      </c>
      <c r="E2550" t="s">
        <v>93</v>
      </c>
      <c r="F2550">
        <v>40700</v>
      </c>
      <c r="G2550" t="s">
        <v>911</v>
      </c>
      <c r="I2550" t="s">
        <v>253</v>
      </c>
      <c r="J2550">
        <v>2026</v>
      </c>
      <c r="K2550">
        <v>7</v>
      </c>
      <c r="L2550" t="s">
        <v>94</v>
      </c>
      <c r="M2550">
        <v>404.33532000000002</v>
      </c>
      <c r="N2550">
        <v>1</v>
      </c>
      <c r="O2550">
        <v>404.33532000000002</v>
      </c>
      <c r="P2550" t="s">
        <v>2342</v>
      </c>
      <c r="Q2550">
        <v>0</v>
      </c>
    </row>
    <row r="2551" spans="1:17" x14ac:dyDescent="0.25">
      <c r="A2551" t="s">
        <v>2699</v>
      </c>
      <c r="B2551" t="s">
        <v>595</v>
      </c>
      <c r="C2551" t="s">
        <v>576</v>
      </c>
      <c r="D2551" t="s">
        <v>2341</v>
      </c>
      <c r="E2551" t="s">
        <v>105</v>
      </c>
      <c r="F2551">
        <v>40700</v>
      </c>
      <c r="G2551" t="s">
        <v>911</v>
      </c>
      <c r="I2551" t="s">
        <v>2295</v>
      </c>
      <c r="J2551">
        <v>2026</v>
      </c>
      <c r="K2551">
        <v>7</v>
      </c>
      <c r="L2551" t="s">
        <v>94</v>
      </c>
      <c r="M2551">
        <v>309.99041200000005</v>
      </c>
      <c r="N2551">
        <v>1</v>
      </c>
      <c r="O2551">
        <v>309.99041200000005</v>
      </c>
      <c r="P2551" t="s">
        <v>2342</v>
      </c>
      <c r="Q2551">
        <v>0</v>
      </c>
    </row>
    <row r="2552" spans="1:17" x14ac:dyDescent="0.25">
      <c r="A2552" t="s">
        <v>2480</v>
      </c>
      <c r="B2552" t="s">
        <v>2036</v>
      </c>
      <c r="C2552" t="s">
        <v>769</v>
      </c>
      <c r="D2552" t="s">
        <v>2341</v>
      </c>
      <c r="E2552" t="s">
        <v>93</v>
      </c>
      <c r="F2552">
        <v>40700</v>
      </c>
      <c r="G2552" t="s">
        <v>911</v>
      </c>
      <c r="I2552" t="s">
        <v>253</v>
      </c>
      <c r="J2552">
        <v>2026</v>
      </c>
      <c r="K2552">
        <v>7</v>
      </c>
      <c r="L2552" t="s">
        <v>94</v>
      </c>
      <c r="M2552">
        <v>1197</v>
      </c>
      <c r="N2552">
        <v>1</v>
      </c>
      <c r="O2552">
        <v>1197</v>
      </c>
      <c r="P2552" t="s">
        <v>2342</v>
      </c>
      <c r="Q2552">
        <v>0</v>
      </c>
    </row>
    <row r="2553" spans="1:17" x14ac:dyDescent="0.25">
      <c r="A2553" t="s">
        <v>2480</v>
      </c>
      <c r="B2553" t="s">
        <v>2036</v>
      </c>
      <c r="C2553" t="s">
        <v>769</v>
      </c>
      <c r="D2553" t="s">
        <v>2341</v>
      </c>
      <c r="E2553" t="s">
        <v>105</v>
      </c>
      <c r="F2553">
        <v>40700</v>
      </c>
      <c r="G2553" t="s">
        <v>911</v>
      </c>
      <c r="I2553" t="s">
        <v>111</v>
      </c>
      <c r="J2553">
        <v>2026</v>
      </c>
      <c r="K2553">
        <v>7</v>
      </c>
      <c r="L2553" t="s">
        <v>94</v>
      </c>
      <c r="M2553">
        <v>163</v>
      </c>
      <c r="N2553">
        <v>1</v>
      </c>
      <c r="O2553">
        <v>163</v>
      </c>
      <c r="P2553" t="s">
        <v>2342</v>
      </c>
      <c r="Q2553">
        <v>0</v>
      </c>
    </row>
    <row r="2554" spans="1:17" x14ac:dyDescent="0.25">
      <c r="A2554" t="s">
        <v>2480</v>
      </c>
      <c r="B2554" t="s">
        <v>2036</v>
      </c>
      <c r="C2554" t="s">
        <v>769</v>
      </c>
      <c r="D2554" t="s">
        <v>2341</v>
      </c>
      <c r="E2554" t="s">
        <v>105</v>
      </c>
      <c r="F2554">
        <v>40700</v>
      </c>
      <c r="G2554" t="s">
        <v>911</v>
      </c>
      <c r="I2554" t="s">
        <v>158</v>
      </c>
      <c r="J2554">
        <v>2026</v>
      </c>
      <c r="K2554">
        <v>7</v>
      </c>
      <c r="L2554" t="s">
        <v>94</v>
      </c>
      <c r="M2554">
        <v>299.25</v>
      </c>
      <c r="N2554">
        <v>1</v>
      </c>
      <c r="O2554">
        <v>299.25</v>
      </c>
      <c r="P2554" t="s">
        <v>2342</v>
      </c>
      <c r="Q2554">
        <v>0</v>
      </c>
    </row>
    <row r="2555" spans="1:17" x14ac:dyDescent="0.25">
      <c r="A2555" t="s">
        <v>2539</v>
      </c>
      <c r="B2555" t="s">
        <v>2332</v>
      </c>
      <c r="C2555" t="s">
        <v>536</v>
      </c>
      <c r="D2555" t="s">
        <v>2341</v>
      </c>
      <c r="E2555" t="s">
        <v>102</v>
      </c>
      <c r="F2555">
        <v>40700</v>
      </c>
      <c r="G2555" t="s">
        <v>911</v>
      </c>
      <c r="I2555" t="s">
        <v>186</v>
      </c>
      <c r="J2555">
        <v>2026</v>
      </c>
      <c r="K2555">
        <v>7</v>
      </c>
      <c r="L2555" t="s">
        <v>94</v>
      </c>
      <c r="M2555">
        <v>777.74</v>
      </c>
      <c r="N2555">
        <v>1</v>
      </c>
      <c r="O2555">
        <v>777.74</v>
      </c>
      <c r="P2555" t="s">
        <v>2342</v>
      </c>
      <c r="Q2555">
        <v>1</v>
      </c>
    </row>
    <row r="2556" spans="1:17" x14ac:dyDescent="0.25">
      <c r="A2556" t="s">
        <v>2539</v>
      </c>
      <c r="B2556" t="s">
        <v>2332</v>
      </c>
      <c r="C2556" t="s">
        <v>536</v>
      </c>
      <c r="D2556" t="s">
        <v>2341</v>
      </c>
      <c r="E2556" t="s">
        <v>93</v>
      </c>
      <c r="F2556">
        <v>40700</v>
      </c>
      <c r="G2556" t="s">
        <v>911</v>
      </c>
      <c r="I2556" t="s">
        <v>707</v>
      </c>
      <c r="J2556">
        <v>2026</v>
      </c>
      <c r="K2556">
        <v>7</v>
      </c>
      <c r="L2556" t="s">
        <v>94</v>
      </c>
      <c r="M2556">
        <v>44.81</v>
      </c>
      <c r="N2556">
        <v>1</v>
      </c>
      <c r="O2556">
        <v>44.81</v>
      </c>
      <c r="P2556" t="s">
        <v>2342</v>
      </c>
      <c r="Q2556">
        <v>0</v>
      </c>
    </row>
    <row r="2557" spans="1:17" x14ac:dyDescent="0.25">
      <c r="A2557" t="s">
        <v>2539</v>
      </c>
      <c r="B2557" t="s">
        <v>2332</v>
      </c>
      <c r="C2557" t="s">
        <v>536</v>
      </c>
      <c r="D2557" t="s">
        <v>2341</v>
      </c>
      <c r="E2557" t="s">
        <v>93</v>
      </c>
      <c r="F2557">
        <v>40700</v>
      </c>
      <c r="G2557" t="s">
        <v>911</v>
      </c>
      <c r="I2557" t="s">
        <v>253</v>
      </c>
      <c r="J2557">
        <v>2026</v>
      </c>
      <c r="K2557">
        <v>7</v>
      </c>
      <c r="L2557" t="s">
        <v>94</v>
      </c>
      <c r="M2557">
        <v>443.23</v>
      </c>
      <c r="N2557">
        <v>1</v>
      </c>
      <c r="O2557">
        <v>443.23</v>
      </c>
      <c r="P2557" t="s">
        <v>2342</v>
      </c>
      <c r="Q2557">
        <v>0</v>
      </c>
    </row>
    <row r="2558" spans="1:17" x14ac:dyDescent="0.25">
      <c r="A2558" t="s">
        <v>2539</v>
      </c>
      <c r="B2558" t="s">
        <v>2332</v>
      </c>
      <c r="C2558" t="s">
        <v>536</v>
      </c>
      <c r="D2558" t="s">
        <v>2341</v>
      </c>
      <c r="E2558" t="s">
        <v>105</v>
      </c>
      <c r="F2558">
        <v>40700</v>
      </c>
      <c r="G2558" t="s">
        <v>911</v>
      </c>
      <c r="I2558" t="s">
        <v>121</v>
      </c>
      <c r="J2558">
        <v>2026</v>
      </c>
      <c r="K2558">
        <v>7</v>
      </c>
      <c r="L2558" t="s">
        <v>94</v>
      </c>
      <c r="M2558">
        <v>387.18</v>
      </c>
      <c r="N2558">
        <v>1</v>
      </c>
      <c r="O2558">
        <v>387.18</v>
      </c>
      <c r="P2558" t="s">
        <v>2342</v>
      </c>
      <c r="Q2558">
        <v>0</v>
      </c>
    </row>
    <row r="2559" spans="1:17" x14ac:dyDescent="0.25">
      <c r="A2559" t="s">
        <v>2539</v>
      </c>
      <c r="B2559" t="s">
        <v>2353</v>
      </c>
      <c r="C2559" t="s">
        <v>536</v>
      </c>
      <c r="D2559" t="s">
        <v>2341</v>
      </c>
      <c r="E2559" t="s">
        <v>104</v>
      </c>
      <c r="F2559">
        <v>40700</v>
      </c>
      <c r="G2559" t="s">
        <v>911</v>
      </c>
      <c r="I2559" t="s">
        <v>245</v>
      </c>
      <c r="J2559">
        <v>2026</v>
      </c>
      <c r="K2559">
        <v>7</v>
      </c>
      <c r="L2559" t="s">
        <v>94</v>
      </c>
      <c r="M2559">
        <v>389.85</v>
      </c>
      <c r="N2559">
        <v>1</v>
      </c>
      <c r="O2559">
        <v>389.85</v>
      </c>
      <c r="P2559" t="s">
        <v>2342</v>
      </c>
      <c r="Q2559">
        <v>1</v>
      </c>
    </row>
    <row r="2560" spans="1:17" x14ac:dyDescent="0.25">
      <c r="A2560" t="s">
        <v>2539</v>
      </c>
      <c r="B2560" t="s">
        <v>2353</v>
      </c>
      <c r="C2560" t="s">
        <v>536</v>
      </c>
      <c r="D2560" t="s">
        <v>2341</v>
      </c>
      <c r="E2560" t="s">
        <v>104</v>
      </c>
      <c r="F2560">
        <v>40700</v>
      </c>
      <c r="G2560" t="s">
        <v>911</v>
      </c>
      <c r="I2560" t="s">
        <v>246</v>
      </c>
      <c r="J2560">
        <v>2026</v>
      </c>
      <c r="K2560">
        <v>7</v>
      </c>
      <c r="L2560" t="s">
        <v>94</v>
      </c>
      <c r="M2560">
        <v>362.99</v>
      </c>
      <c r="N2560">
        <v>1</v>
      </c>
      <c r="O2560">
        <v>362.99</v>
      </c>
      <c r="P2560" t="s">
        <v>2342</v>
      </c>
      <c r="Q2560">
        <v>0</v>
      </c>
    </row>
    <row r="2561" spans="1:17" x14ac:dyDescent="0.25">
      <c r="A2561" t="s">
        <v>2539</v>
      </c>
      <c r="B2561" t="s">
        <v>2353</v>
      </c>
      <c r="C2561" t="s">
        <v>536</v>
      </c>
      <c r="D2561" t="s">
        <v>2341</v>
      </c>
      <c r="E2561" t="s">
        <v>93</v>
      </c>
      <c r="F2561">
        <v>40700</v>
      </c>
      <c r="G2561" t="s">
        <v>911</v>
      </c>
      <c r="I2561" t="s">
        <v>2860</v>
      </c>
      <c r="J2561">
        <v>2026</v>
      </c>
      <c r="K2561">
        <v>7</v>
      </c>
      <c r="L2561" t="s">
        <v>94</v>
      </c>
      <c r="M2561">
        <v>595</v>
      </c>
      <c r="N2561">
        <v>1</v>
      </c>
      <c r="O2561">
        <v>595</v>
      </c>
      <c r="P2561" t="s">
        <v>2342</v>
      </c>
      <c r="Q2561">
        <v>0</v>
      </c>
    </row>
    <row r="2562" spans="1:17" x14ac:dyDescent="0.25">
      <c r="A2562" t="s">
        <v>2539</v>
      </c>
      <c r="B2562" t="s">
        <v>2353</v>
      </c>
      <c r="C2562" t="s">
        <v>536</v>
      </c>
      <c r="D2562" t="s">
        <v>2341</v>
      </c>
      <c r="E2562" t="s">
        <v>93</v>
      </c>
      <c r="F2562">
        <v>40700</v>
      </c>
      <c r="G2562" t="s">
        <v>911</v>
      </c>
      <c r="I2562" t="s">
        <v>253</v>
      </c>
      <c r="J2562">
        <v>2026</v>
      </c>
      <c r="K2562">
        <v>7</v>
      </c>
      <c r="L2562" t="s">
        <v>94</v>
      </c>
      <c r="M2562">
        <v>443.23</v>
      </c>
      <c r="N2562">
        <v>1</v>
      </c>
      <c r="O2562">
        <v>443.23</v>
      </c>
      <c r="P2562" t="s">
        <v>2342</v>
      </c>
      <c r="Q2562">
        <v>0</v>
      </c>
    </row>
    <row r="2563" spans="1:17" x14ac:dyDescent="0.25">
      <c r="A2563" t="s">
        <v>2539</v>
      </c>
      <c r="B2563" t="s">
        <v>2353</v>
      </c>
      <c r="C2563" t="s">
        <v>536</v>
      </c>
      <c r="D2563" t="s">
        <v>2341</v>
      </c>
      <c r="E2563" t="s">
        <v>105</v>
      </c>
      <c r="F2563">
        <v>40700</v>
      </c>
      <c r="G2563" t="s">
        <v>911</v>
      </c>
      <c r="I2563" t="s">
        <v>121</v>
      </c>
      <c r="J2563">
        <v>2026</v>
      </c>
      <c r="K2563">
        <v>7</v>
      </c>
      <c r="L2563" t="s">
        <v>94</v>
      </c>
      <c r="M2563">
        <v>258.12</v>
      </c>
      <c r="N2563">
        <v>1</v>
      </c>
      <c r="O2563">
        <v>258.12</v>
      </c>
      <c r="P2563" t="s">
        <v>2342</v>
      </c>
      <c r="Q2563">
        <v>0</v>
      </c>
    </row>
    <row r="2564" spans="1:17" x14ac:dyDescent="0.25">
      <c r="A2564" t="s">
        <v>2382</v>
      </c>
      <c r="B2564" t="s">
        <v>2053</v>
      </c>
      <c r="C2564" t="s">
        <v>794</v>
      </c>
      <c r="D2564" t="s">
        <v>2341</v>
      </c>
      <c r="E2564" t="s">
        <v>102</v>
      </c>
      <c r="F2564">
        <v>40700</v>
      </c>
      <c r="G2564" t="s">
        <v>911</v>
      </c>
      <c r="I2564" t="s">
        <v>186</v>
      </c>
      <c r="J2564">
        <v>2026</v>
      </c>
      <c r="K2564">
        <v>7</v>
      </c>
      <c r="L2564" t="s">
        <v>94</v>
      </c>
      <c r="M2564">
        <v>316.16163399999999</v>
      </c>
      <c r="N2564">
        <v>1</v>
      </c>
      <c r="O2564">
        <v>316.16163399999999</v>
      </c>
      <c r="P2564" t="s">
        <v>2342</v>
      </c>
      <c r="Q2564">
        <v>1</v>
      </c>
    </row>
    <row r="2565" spans="1:17" x14ac:dyDescent="0.25">
      <c r="A2565" t="s">
        <v>2382</v>
      </c>
      <c r="B2565" t="s">
        <v>2053</v>
      </c>
      <c r="C2565" t="s">
        <v>794</v>
      </c>
      <c r="D2565" t="s">
        <v>2341</v>
      </c>
      <c r="E2565" t="s">
        <v>93</v>
      </c>
      <c r="F2565">
        <v>40700</v>
      </c>
      <c r="G2565" t="s">
        <v>911</v>
      </c>
      <c r="I2565" t="s">
        <v>253</v>
      </c>
      <c r="J2565">
        <v>2026</v>
      </c>
      <c r="K2565">
        <v>7</v>
      </c>
      <c r="L2565" t="s">
        <v>94</v>
      </c>
      <c r="M2565">
        <v>1298.67312528</v>
      </c>
      <c r="N2565">
        <v>1</v>
      </c>
      <c r="O2565">
        <v>1298.67312528</v>
      </c>
      <c r="P2565" t="s">
        <v>2342</v>
      </c>
      <c r="Q2565">
        <v>0</v>
      </c>
    </row>
    <row r="2566" spans="1:17" x14ac:dyDescent="0.25">
      <c r="A2566" t="s">
        <v>2382</v>
      </c>
      <c r="B2566" t="s">
        <v>2053</v>
      </c>
      <c r="C2566" t="s">
        <v>794</v>
      </c>
      <c r="D2566" t="s">
        <v>2341</v>
      </c>
      <c r="E2566" t="s">
        <v>104</v>
      </c>
      <c r="F2566">
        <v>40700</v>
      </c>
      <c r="G2566" t="s">
        <v>911</v>
      </c>
      <c r="I2566" t="s">
        <v>118</v>
      </c>
      <c r="J2566">
        <v>2026</v>
      </c>
      <c r="K2566">
        <v>7</v>
      </c>
      <c r="L2566" t="s">
        <v>94</v>
      </c>
      <c r="M2566">
        <v>261.15760907999999</v>
      </c>
      <c r="N2566">
        <v>1</v>
      </c>
      <c r="O2566">
        <v>261.15760907999999</v>
      </c>
      <c r="P2566" t="s">
        <v>2342</v>
      </c>
      <c r="Q2566">
        <v>0</v>
      </c>
    </row>
    <row r="2567" spans="1:17" x14ac:dyDescent="0.25">
      <c r="A2567" t="s">
        <v>2382</v>
      </c>
      <c r="B2567" t="s">
        <v>2053</v>
      </c>
      <c r="C2567" t="s">
        <v>794</v>
      </c>
      <c r="D2567" t="s">
        <v>2341</v>
      </c>
      <c r="E2567" t="s">
        <v>104</v>
      </c>
      <c r="F2567">
        <v>40700</v>
      </c>
      <c r="G2567" t="s">
        <v>911</v>
      </c>
      <c r="I2567" t="s">
        <v>120</v>
      </c>
      <c r="J2567">
        <v>2026</v>
      </c>
      <c r="K2567">
        <v>7</v>
      </c>
      <c r="L2567" t="s">
        <v>94</v>
      </c>
      <c r="M2567">
        <v>651.33859643999995</v>
      </c>
      <c r="N2567">
        <v>1</v>
      </c>
      <c r="O2567">
        <v>651.33859643999995</v>
      </c>
      <c r="P2567" t="s">
        <v>2342</v>
      </c>
      <c r="Q2567">
        <v>0</v>
      </c>
    </row>
    <row r="2568" spans="1:17" x14ac:dyDescent="0.25">
      <c r="A2568" t="s">
        <v>2382</v>
      </c>
      <c r="B2568" t="s">
        <v>2053</v>
      </c>
      <c r="C2568" t="s">
        <v>794</v>
      </c>
      <c r="D2568" t="s">
        <v>2341</v>
      </c>
      <c r="E2568" t="s">
        <v>105</v>
      </c>
      <c r="F2568">
        <v>40700</v>
      </c>
      <c r="G2568" t="s">
        <v>911</v>
      </c>
      <c r="I2568" t="s">
        <v>111</v>
      </c>
      <c r="J2568">
        <v>2026</v>
      </c>
      <c r="K2568">
        <v>7</v>
      </c>
      <c r="L2568" t="s">
        <v>94</v>
      </c>
      <c r="M2568">
        <v>652.35501360000001</v>
      </c>
      <c r="N2568">
        <v>1</v>
      </c>
      <c r="O2568">
        <v>652.35501360000001</v>
      </c>
      <c r="P2568" t="s">
        <v>2342</v>
      </c>
      <c r="Q2568">
        <v>0</v>
      </c>
    </row>
    <row r="2569" spans="1:17" x14ac:dyDescent="0.25">
      <c r="A2569" t="s">
        <v>2382</v>
      </c>
      <c r="B2569" t="s">
        <v>2053</v>
      </c>
      <c r="C2569" t="s">
        <v>794</v>
      </c>
      <c r="D2569" t="s">
        <v>2341</v>
      </c>
      <c r="E2569" t="s">
        <v>105</v>
      </c>
      <c r="F2569">
        <v>40700</v>
      </c>
      <c r="G2569" t="s">
        <v>911</v>
      </c>
      <c r="I2569" t="s">
        <v>158</v>
      </c>
      <c r="J2569">
        <v>2026</v>
      </c>
      <c r="K2569">
        <v>7</v>
      </c>
      <c r="L2569" t="s">
        <v>94</v>
      </c>
      <c r="M2569">
        <v>1300.6854259199999</v>
      </c>
      <c r="N2569">
        <v>1</v>
      </c>
      <c r="O2569">
        <v>1300.6854259199999</v>
      </c>
      <c r="P2569" t="s">
        <v>2342</v>
      </c>
      <c r="Q2569">
        <v>0</v>
      </c>
    </row>
    <row r="2570" spans="1:17" x14ac:dyDescent="0.25">
      <c r="A2570" t="s">
        <v>2382</v>
      </c>
      <c r="B2570" t="s">
        <v>2354</v>
      </c>
      <c r="C2570" t="s">
        <v>788</v>
      </c>
      <c r="D2570" t="s">
        <v>2341</v>
      </c>
      <c r="E2570" t="s">
        <v>93</v>
      </c>
      <c r="F2570">
        <v>40700</v>
      </c>
      <c r="G2570" t="s">
        <v>911</v>
      </c>
      <c r="I2570" t="s">
        <v>191</v>
      </c>
      <c r="J2570">
        <v>2026</v>
      </c>
      <c r="K2570">
        <v>7</v>
      </c>
      <c r="L2570" t="s">
        <v>94</v>
      </c>
      <c r="M2570">
        <v>1977.8907858</v>
      </c>
      <c r="N2570">
        <v>1</v>
      </c>
      <c r="O2570">
        <v>1977.8907858</v>
      </c>
      <c r="P2570" t="s">
        <v>2342</v>
      </c>
      <c r="Q2570">
        <v>1</v>
      </c>
    </row>
    <row r="2571" spans="1:17" x14ac:dyDescent="0.25">
      <c r="A2571" t="s">
        <v>2382</v>
      </c>
      <c r="B2571" t="s">
        <v>2354</v>
      </c>
      <c r="C2571" t="s">
        <v>788</v>
      </c>
      <c r="D2571" t="s">
        <v>2341</v>
      </c>
      <c r="E2571" t="s">
        <v>93</v>
      </c>
      <c r="F2571">
        <v>40700</v>
      </c>
      <c r="G2571" t="s">
        <v>911</v>
      </c>
      <c r="I2571" t="s">
        <v>168</v>
      </c>
      <c r="J2571">
        <v>2026</v>
      </c>
      <c r="K2571">
        <v>7</v>
      </c>
      <c r="L2571" t="s">
        <v>94</v>
      </c>
      <c r="M2571">
        <v>2206.9206312000001</v>
      </c>
      <c r="N2571">
        <v>1</v>
      </c>
      <c r="O2571">
        <v>2206.9206312000001</v>
      </c>
      <c r="P2571" t="s">
        <v>2342</v>
      </c>
      <c r="Q2571">
        <v>0</v>
      </c>
    </row>
    <row r="2572" spans="1:17" x14ac:dyDescent="0.25">
      <c r="A2572" t="s">
        <v>2382</v>
      </c>
      <c r="B2572" t="s">
        <v>2354</v>
      </c>
      <c r="C2572" t="s">
        <v>788</v>
      </c>
      <c r="D2572" t="s">
        <v>2341</v>
      </c>
      <c r="E2572" t="s">
        <v>93</v>
      </c>
      <c r="F2572">
        <v>40700</v>
      </c>
      <c r="G2572" t="s">
        <v>911</v>
      </c>
      <c r="I2572" t="s">
        <v>253</v>
      </c>
      <c r="J2572">
        <v>2026</v>
      </c>
      <c r="K2572">
        <v>7</v>
      </c>
      <c r="L2572" t="s">
        <v>94</v>
      </c>
      <c r="M2572">
        <v>1836.2743683000001</v>
      </c>
      <c r="N2572">
        <v>1</v>
      </c>
      <c r="O2572">
        <v>1836.2743683000001</v>
      </c>
      <c r="P2572" t="s">
        <v>2342</v>
      </c>
      <c r="Q2572">
        <v>0</v>
      </c>
    </row>
    <row r="2573" spans="1:17" x14ac:dyDescent="0.25">
      <c r="A2573" t="s">
        <v>2382</v>
      </c>
      <c r="B2573" t="s">
        <v>2354</v>
      </c>
      <c r="C2573" t="s">
        <v>788</v>
      </c>
      <c r="D2573" t="s">
        <v>2341</v>
      </c>
      <c r="E2573" t="s">
        <v>105</v>
      </c>
      <c r="F2573">
        <v>40700</v>
      </c>
      <c r="G2573" t="s">
        <v>911</v>
      </c>
      <c r="I2573" t="s">
        <v>121</v>
      </c>
      <c r="J2573">
        <v>2026</v>
      </c>
      <c r="K2573">
        <v>7</v>
      </c>
      <c r="L2573" t="s">
        <v>94</v>
      </c>
      <c r="M2573">
        <v>729.98789499999998</v>
      </c>
      <c r="N2573">
        <v>1</v>
      </c>
      <c r="O2573">
        <v>729.98789499999998</v>
      </c>
      <c r="P2573" t="s">
        <v>2342</v>
      </c>
      <c r="Q2573">
        <v>0</v>
      </c>
    </row>
    <row r="2574" spans="1:17" x14ac:dyDescent="0.25">
      <c r="A2574" t="s">
        <v>2382</v>
      </c>
      <c r="B2574" t="s">
        <v>2354</v>
      </c>
      <c r="C2574" t="s">
        <v>788</v>
      </c>
      <c r="D2574" t="s">
        <v>2341</v>
      </c>
      <c r="E2574" t="s">
        <v>93</v>
      </c>
      <c r="F2574">
        <v>40700</v>
      </c>
      <c r="G2574" t="s">
        <v>911</v>
      </c>
      <c r="I2574" t="s">
        <v>619</v>
      </c>
      <c r="J2574">
        <v>2026</v>
      </c>
      <c r="K2574">
        <v>7</v>
      </c>
      <c r="L2574" t="s">
        <v>94</v>
      </c>
      <c r="M2574">
        <v>861.10186620000002</v>
      </c>
      <c r="N2574">
        <v>1</v>
      </c>
      <c r="O2574">
        <v>861.10186620000002</v>
      </c>
      <c r="P2574" t="s">
        <v>2342</v>
      </c>
      <c r="Q2574">
        <v>1</v>
      </c>
    </row>
    <row r="2575" spans="1:17" x14ac:dyDescent="0.25">
      <c r="A2575" t="s">
        <v>2382</v>
      </c>
      <c r="B2575" t="s">
        <v>789</v>
      </c>
      <c r="C2575" t="s">
        <v>790</v>
      </c>
      <c r="D2575" t="s">
        <v>2341</v>
      </c>
      <c r="E2575" t="s">
        <v>105</v>
      </c>
      <c r="F2575">
        <v>40700</v>
      </c>
      <c r="G2575" t="s">
        <v>911</v>
      </c>
      <c r="I2575" t="s">
        <v>708</v>
      </c>
      <c r="J2575">
        <v>2026</v>
      </c>
      <c r="K2575">
        <v>7</v>
      </c>
      <c r="L2575" t="s">
        <v>94</v>
      </c>
      <c r="M2575">
        <v>1111.6500000000001</v>
      </c>
      <c r="N2575">
        <v>1</v>
      </c>
      <c r="O2575">
        <v>1111.6500000000001</v>
      </c>
      <c r="P2575" t="s">
        <v>2342</v>
      </c>
      <c r="Q2575">
        <v>0</v>
      </c>
    </row>
    <row r="2576" spans="1:17" x14ac:dyDescent="0.25">
      <c r="A2576" t="s">
        <v>2382</v>
      </c>
      <c r="B2576" t="s">
        <v>789</v>
      </c>
      <c r="C2576" t="s">
        <v>790</v>
      </c>
      <c r="D2576" t="s">
        <v>2341</v>
      </c>
      <c r="E2576" t="s">
        <v>93</v>
      </c>
      <c r="F2576">
        <v>40700</v>
      </c>
      <c r="G2576" t="s">
        <v>911</v>
      </c>
      <c r="I2576" t="s">
        <v>253</v>
      </c>
      <c r="J2576">
        <v>2026</v>
      </c>
      <c r="K2576">
        <v>7</v>
      </c>
      <c r="L2576" t="s">
        <v>94</v>
      </c>
      <c r="M2576">
        <v>1479.92</v>
      </c>
      <c r="N2576">
        <v>1</v>
      </c>
      <c r="O2576">
        <v>1479.92</v>
      </c>
      <c r="P2576" t="s">
        <v>2342</v>
      </c>
      <c r="Q2576">
        <v>0</v>
      </c>
    </row>
    <row r="2577" spans="1:17" x14ac:dyDescent="0.25">
      <c r="A2577" t="s">
        <v>2382</v>
      </c>
      <c r="B2577" t="s">
        <v>789</v>
      </c>
      <c r="C2577" t="s">
        <v>790</v>
      </c>
      <c r="D2577" t="s">
        <v>2341</v>
      </c>
      <c r="E2577" t="s">
        <v>104</v>
      </c>
      <c r="F2577">
        <v>40700</v>
      </c>
      <c r="G2577" t="s">
        <v>911</v>
      </c>
      <c r="I2577" t="s">
        <v>118</v>
      </c>
      <c r="J2577">
        <v>2026</v>
      </c>
      <c r="K2577">
        <v>7</v>
      </c>
      <c r="L2577" t="s">
        <v>94</v>
      </c>
      <c r="M2577">
        <v>297.60000000000002</v>
      </c>
      <c r="N2577">
        <v>1</v>
      </c>
      <c r="O2577">
        <v>297.60000000000002</v>
      </c>
      <c r="P2577" t="s">
        <v>2342</v>
      </c>
      <c r="Q2577">
        <v>0</v>
      </c>
    </row>
    <row r="2578" spans="1:17" x14ac:dyDescent="0.25">
      <c r="A2578" t="s">
        <v>2382</v>
      </c>
      <c r="B2578" t="s">
        <v>789</v>
      </c>
      <c r="C2578" t="s">
        <v>790</v>
      </c>
      <c r="D2578" t="s">
        <v>2341</v>
      </c>
      <c r="E2578" t="s">
        <v>104</v>
      </c>
      <c r="F2578">
        <v>40700</v>
      </c>
      <c r="G2578" t="s">
        <v>911</v>
      </c>
      <c r="I2578" t="s">
        <v>120</v>
      </c>
      <c r="J2578">
        <v>2026</v>
      </c>
      <c r="K2578">
        <v>7</v>
      </c>
      <c r="L2578" t="s">
        <v>94</v>
      </c>
      <c r="M2578">
        <v>494.84</v>
      </c>
      <c r="N2578">
        <v>1</v>
      </c>
      <c r="O2578">
        <v>494.84</v>
      </c>
      <c r="P2578" t="s">
        <v>2342</v>
      </c>
      <c r="Q2578">
        <v>0</v>
      </c>
    </row>
    <row r="2579" spans="1:17" x14ac:dyDescent="0.25">
      <c r="A2579" t="s">
        <v>2382</v>
      </c>
      <c r="B2579" t="s">
        <v>789</v>
      </c>
      <c r="C2579" t="s">
        <v>790</v>
      </c>
      <c r="D2579" t="s">
        <v>2341</v>
      </c>
      <c r="E2579" t="s">
        <v>105</v>
      </c>
      <c r="F2579">
        <v>40700</v>
      </c>
      <c r="G2579" t="s">
        <v>911</v>
      </c>
      <c r="I2579" t="s">
        <v>111</v>
      </c>
      <c r="J2579">
        <v>2026</v>
      </c>
      <c r="K2579">
        <v>7</v>
      </c>
      <c r="L2579" t="s">
        <v>94</v>
      </c>
      <c r="M2579">
        <v>557.54999999999995</v>
      </c>
      <c r="N2579">
        <v>1</v>
      </c>
      <c r="O2579">
        <v>557.54999999999995</v>
      </c>
      <c r="P2579" t="s">
        <v>2342</v>
      </c>
      <c r="Q2579">
        <v>0</v>
      </c>
    </row>
    <row r="2580" spans="1:17" x14ac:dyDescent="0.25">
      <c r="A2580" t="s">
        <v>2382</v>
      </c>
      <c r="B2580" t="s">
        <v>2077</v>
      </c>
      <c r="C2580" t="s">
        <v>2336</v>
      </c>
      <c r="D2580" t="s">
        <v>2341</v>
      </c>
      <c r="E2580" t="s">
        <v>93</v>
      </c>
      <c r="F2580">
        <v>40700</v>
      </c>
      <c r="G2580" t="s">
        <v>911</v>
      </c>
      <c r="I2580" t="s">
        <v>253</v>
      </c>
      <c r="J2580">
        <v>2026</v>
      </c>
      <c r="K2580">
        <v>7</v>
      </c>
      <c r="L2580" t="s">
        <v>94</v>
      </c>
      <c r="M2580">
        <v>1808.1045999999999</v>
      </c>
      <c r="N2580">
        <v>1</v>
      </c>
      <c r="O2580">
        <v>1808.1045999999999</v>
      </c>
      <c r="P2580" t="s">
        <v>2342</v>
      </c>
      <c r="Q2580">
        <v>0</v>
      </c>
    </row>
    <row r="2581" spans="1:17" x14ac:dyDescent="0.25">
      <c r="A2581" t="s">
        <v>2382</v>
      </c>
      <c r="B2581" t="s">
        <v>2077</v>
      </c>
      <c r="C2581" t="s">
        <v>2336</v>
      </c>
      <c r="D2581" t="s">
        <v>2341</v>
      </c>
      <c r="E2581" t="s">
        <v>104</v>
      </c>
      <c r="F2581">
        <v>40700</v>
      </c>
      <c r="G2581" t="s">
        <v>911</v>
      </c>
      <c r="I2581" t="s">
        <v>118</v>
      </c>
      <c r="J2581">
        <v>2026</v>
      </c>
      <c r="K2581">
        <v>7</v>
      </c>
      <c r="L2581" t="s">
        <v>94</v>
      </c>
      <c r="M2581">
        <v>388.97634479999999</v>
      </c>
      <c r="N2581">
        <v>1</v>
      </c>
      <c r="O2581">
        <v>388.97634479999999</v>
      </c>
      <c r="P2581" t="s">
        <v>2342</v>
      </c>
      <c r="Q2581">
        <v>0</v>
      </c>
    </row>
    <row r="2582" spans="1:17" x14ac:dyDescent="0.25">
      <c r="A2582" t="s">
        <v>2382</v>
      </c>
      <c r="B2582" t="s">
        <v>2077</v>
      </c>
      <c r="C2582" t="s">
        <v>2336</v>
      </c>
      <c r="D2582" t="s">
        <v>2341</v>
      </c>
      <c r="E2582" t="s">
        <v>104</v>
      </c>
      <c r="F2582">
        <v>40700</v>
      </c>
      <c r="G2582" t="s">
        <v>911</v>
      </c>
      <c r="I2582" t="s">
        <v>120</v>
      </c>
      <c r="J2582">
        <v>2026</v>
      </c>
      <c r="K2582">
        <v>7</v>
      </c>
      <c r="L2582" t="s">
        <v>94</v>
      </c>
      <c r="M2582">
        <v>323.96443240000002</v>
      </c>
      <c r="N2582">
        <v>1</v>
      </c>
      <c r="O2582">
        <v>323.96443240000002</v>
      </c>
      <c r="P2582" t="s">
        <v>2342</v>
      </c>
      <c r="Q2582">
        <v>0</v>
      </c>
    </row>
    <row r="2583" spans="1:17" x14ac:dyDescent="0.25">
      <c r="A2583" t="s">
        <v>2382</v>
      </c>
      <c r="B2583" t="s">
        <v>2077</v>
      </c>
      <c r="C2583" t="s">
        <v>2336</v>
      </c>
      <c r="D2583" t="s">
        <v>2341</v>
      </c>
      <c r="E2583" t="s">
        <v>105</v>
      </c>
      <c r="F2583">
        <v>40700</v>
      </c>
      <c r="G2583" t="s">
        <v>911</v>
      </c>
      <c r="I2583" t="s">
        <v>121</v>
      </c>
      <c r="J2583">
        <v>2026</v>
      </c>
      <c r="K2583">
        <v>7</v>
      </c>
      <c r="L2583" t="s">
        <v>94</v>
      </c>
      <c r="M2583">
        <v>5750.3430079999998</v>
      </c>
      <c r="N2583">
        <v>1</v>
      </c>
      <c r="O2583">
        <v>5750.3430079999998</v>
      </c>
      <c r="P2583" t="s">
        <v>2342</v>
      </c>
      <c r="Q2583">
        <v>0</v>
      </c>
    </row>
    <row r="2584" spans="1:17" x14ac:dyDescent="0.25">
      <c r="A2584" t="s">
        <v>2382</v>
      </c>
      <c r="B2584" t="s">
        <v>2077</v>
      </c>
      <c r="C2584" t="s">
        <v>2336</v>
      </c>
      <c r="D2584" t="s">
        <v>2341</v>
      </c>
      <c r="E2584" t="s">
        <v>105</v>
      </c>
      <c r="F2584">
        <v>40700</v>
      </c>
      <c r="G2584" t="s">
        <v>911</v>
      </c>
      <c r="I2584" t="s">
        <v>111</v>
      </c>
      <c r="J2584">
        <v>2026</v>
      </c>
      <c r="K2584">
        <v>7</v>
      </c>
      <c r="L2584" t="s">
        <v>94</v>
      </c>
      <c r="M2584">
        <v>1216.734616</v>
      </c>
      <c r="N2584">
        <v>1</v>
      </c>
      <c r="O2584">
        <v>1216.734616</v>
      </c>
      <c r="P2584" t="s">
        <v>2342</v>
      </c>
      <c r="Q2584">
        <v>0</v>
      </c>
    </row>
    <row r="2585" spans="1:17" x14ac:dyDescent="0.25">
      <c r="A2585" t="s">
        <v>2382</v>
      </c>
      <c r="B2585" t="s">
        <v>2079</v>
      </c>
      <c r="C2585" t="s">
        <v>794</v>
      </c>
      <c r="D2585" t="s">
        <v>2341</v>
      </c>
      <c r="E2585" t="s">
        <v>105</v>
      </c>
      <c r="F2585">
        <v>40700</v>
      </c>
      <c r="G2585" t="s">
        <v>911</v>
      </c>
      <c r="I2585" t="s">
        <v>109</v>
      </c>
      <c r="J2585">
        <v>2026</v>
      </c>
      <c r="K2585">
        <v>7</v>
      </c>
      <c r="L2585" t="s">
        <v>94</v>
      </c>
      <c r="M2585">
        <v>836.35732008000002</v>
      </c>
      <c r="N2585">
        <v>1</v>
      </c>
      <c r="O2585">
        <v>836.35732008000002</v>
      </c>
      <c r="P2585" t="s">
        <v>2342</v>
      </c>
      <c r="Q2585">
        <v>0</v>
      </c>
    </row>
    <row r="2586" spans="1:17" x14ac:dyDescent="0.25">
      <c r="A2586" t="s">
        <v>2382</v>
      </c>
      <c r="B2586" t="s">
        <v>2079</v>
      </c>
      <c r="C2586" t="s">
        <v>794</v>
      </c>
      <c r="D2586" t="s">
        <v>2341</v>
      </c>
      <c r="E2586" t="s">
        <v>93</v>
      </c>
      <c r="F2586">
        <v>40700</v>
      </c>
      <c r="G2586" t="s">
        <v>911</v>
      </c>
      <c r="I2586" t="s">
        <v>253</v>
      </c>
      <c r="J2586">
        <v>2026</v>
      </c>
      <c r="K2586">
        <v>7</v>
      </c>
      <c r="L2586" t="s">
        <v>94</v>
      </c>
      <c r="M2586">
        <v>1402.5632792399997</v>
      </c>
      <c r="N2586">
        <v>1</v>
      </c>
      <c r="O2586">
        <v>1402.5632792399997</v>
      </c>
      <c r="P2586" t="s">
        <v>2342</v>
      </c>
      <c r="Q2586">
        <v>0</v>
      </c>
    </row>
    <row r="2587" spans="1:17" x14ac:dyDescent="0.25">
      <c r="A2587" t="s">
        <v>2382</v>
      </c>
      <c r="B2587" t="s">
        <v>2086</v>
      </c>
      <c r="C2587" t="s">
        <v>794</v>
      </c>
      <c r="D2587" t="s">
        <v>2341</v>
      </c>
      <c r="E2587" t="s">
        <v>102</v>
      </c>
      <c r="F2587">
        <v>40700</v>
      </c>
      <c r="G2587" t="s">
        <v>911</v>
      </c>
      <c r="I2587" t="s">
        <v>125</v>
      </c>
      <c r="J2587">
        <v>2026</v>
      </c>
      <c r="K2587">
        <v>7</v>
      </c>
      <c r="L2587" t="s">
        <v>94</v>
      </c>
      <c r="M2587">
        <v>316.16163399999999</v>
      </c>
      <c r="N2587">
        <v>1</v>
      </c>
      <c r="O2587">
        <v>316.16163399999999</v>
      </c>
      <c r="P2587" t="s">
        <v>2342</v>
      </c>
      <c r="Q2587">
        <v>1</v>
      </c>
    </row>
    <row r="2588" spans="1:17" x14ac:dyDescent="0.25">
      <c r="A2588" t="s">
        <v>2382</v>
      </c>
      <c r="B2588" t="s">
        <v>2086</v>
      </c>
      <c r="C2588" t="s">
        <v>794</v>
      </c>
      <c r="D2588" t="s">
        <v>2341</v>
      </c>
      <c r="E2588" t="s">
        <v>102</v>
      </c>
      <c r="F2588">
        <v>40700</v>
      </c>
      <c r="G2588" t="s">
        <v>911</v>
      </c>
      <c r="I2588" t="s">
        <v>186</v>
      </c>
      <c r="J2588">
        <v>2026</v>
      </c>
      <c r="K2588">
        <v>7</v>
      </c>
      <c r="L2588" t="s">
        <v>94</v>
      </c>
      <c r="M2588">
        <v>81.963605999999999</v>
      </c>
      <c r="N2588">
        <v>1</v>
      </c>
      <c r="O2588">
        <v>81.963605999999999</v>
      </c>
      <c r="P2588" t="s">
        <v>2342</v>
      </c>
      <c r="Q2588">
        <v>1</v>
      </c>
    </row>
    <row r="2589" spans="1:17" x14ac:dyDescent="0.25">
      <c r="A2589" t="s">
        <v>2382</v>
      </c>
      <c r="B2589" t="s">
        <v>2086</v>
      </c>
      <c r="C2589" t="s">
        <v>794</v>
      </c>
      <c r="D2589" t="s">
        <v>2341</v>
      </c>
      <c r="E2589" t="s">
        <v>93</v>
      </c>
      <c r="F2589">
        <v>40700</v>
      </c>
      <c r="G2589" t="s">
        <v>911</v>
      </c>
      <c r="I2589" t="s">
        <v>166</v>
      </c>
      <c r="J2589">
        <v>2026</v>
      </c>
      <c r="K2589">
        <v>7</v>
      </c>
      <c r="L2589" t="s">
        <v>94</v>
      </c>
      <c r="M2589">
        <v>529.97428079999997</v>
      </c>
      <c r="N2589">
        <v>1</v>
      </c>
      <c r="O2589">
        <v>529.97428079999997</v>
      </c>
      <c r="P2589" t="s">
        <v>2342</v>
      </c>
      <c r="Q2589">
        <v>1</v>
      </c>
    </row>
    <row r="2590" spans="1:17" x14ac:dyDescent="0.25">
      <c r="A2590" t="s">
        <v>2382</v>
      </c>
      <c r="B2590" t="s">
        <v>2086</v>
      </c>
      <c r="C2590" t="s">
        <v>794</v>
      </c>
      <c r="D2590" t="s">
        <v>2341</v>
      </c>
      <c r="E2590" t="s">
        <v>93</v>
      </c>
      <c r="F2590">
        <v>40700</v>
      </c>
      <c r="G2590" t="s">
        <v>911</v>
      </c>
      <c r="I2590" t="s">
        <v>169</v>
      </c>
      <c r="J2590">
        <v>2026</v>
      </c>
      <c r="K2590">
        <v>7</v>
      </c>
      <c r="L2590" t="s">
        <v>94</v>
      </c>
      <c r="M2590">
        <v>561.88361951999991</v>
      </c>
      <c r="N2590">
        <v>1</v>
      </c>
      <c r="O2590">
        <v>561.88361951999991</v>
      </c>
      <c r="P2590" t="s">
        <v>2342</v>
      </c>
      <c r="Q2590">
        <v>0</v>
      </c>
    </row>
    <row r="2591" spans="1:17" x14ac:dyDescent="0.25">
      <c r="A2591" t="s">
        <v>2382</v>
      </c>
      <c r="B2591" t="s">
        <v>2086</v>
      </c>
      <c r="C2591" t="s">
        <v>794</v>
      </c>
      <c r="D2591" t="s">
        <v>2341</v>
      </c>
      <c r="E2591" t="s">
        <v>93</v>
      </c>
      <c r="F2591">
        <v>40700</v>
      </c>
      <c r="G2591" t="s">
        <v>911</v>
      </c>
      <c r="I2591" t="s">
        <v>253</v>
      </c>
      <c r="J2591">
        <v>2026</v>
      </c>
      <c r="K2591">
        <v>7</v>
      </c>
      <c r="L2591" t="s">
        <v>94</v>
      </c>
      <c r="M2591">
        <v>1402.5632792399997</v>
      </c>
      <c r="N2591">
        <v>1</v>
      </c>
      <c r="O2591">
        <v>1402.5632792399997</v>
      </c>
      <c r="P2591" t="s">
        <v>2342</v>
      </c>
      <c r="Q2591">
        <v>0</v>
      </c>
    </row>
    <row r="2592" spans="1:17" x14ac:dyDescent="0.25">
      <c r="A2592" t="s">
        <v>2382</v>
      </c>
      <c r="B2592" t="s">
        <v>2086</v>
      </c>
      <c r="C2592" t="s">
        <v>794</v>
      </c>
      <c r="D2592" t="s">
        <v>2341</v>
      </c>
      <c r="E2592" t="s">
        <v>104</v>
      </c>
      <c r="F2592">
        <v>40700</v>
      </c>
      <c r="G2592" t="s">
        <v>911</v>
      </c>
      <c r="I2592" t="s">
        <v>118</v>
      </c>
      <c r="J2592">
        <v>2026</v>
      </c>
      <c r="K2592">
        <v>7</v>
      </c>
      <c r="L2592" t="s">
        <v>94</v>
      </c>
      <c r="M2592">
        <v>282.04036163999996</v>
      </c>
      <c r="N2592">
        <v>1</v>
      </c>
      <c r="O2592">
        <v>282.04036163999996</v>
      </c>
      <c r="P2592" t="s">
        <v>2342</v>
      </c>
      <c r="Q2592">
        <v>0</v>
      </c>
    </row>
    <row r="2593" spans="1:17" x14ac:dyDescent="0.25">
      <c r="A2593" t="s">
        <v>2382</v>
      </c>
      <c r="B2593" t="s">
        <v>2086</v>
      </c>
      <c r="C2593" t="s">
        <v>794</v>
      </c>
      <c r="D2593" t="s">
        <v>2341</v>
      </c>
      <c r="E2593" t="s">
        <v>104</v>
      </c>
      <c r="F2593">
        <v>40700</v>
      </c>
      <c r="G2593" t="s">
        <v>911</v>
      </c>
      <c r="I2593" t="s">
        <v>120</v>
      </c>
      <c r="J2593">
        <v>2026</v>
      </c>
      <c r="K2593">
        <v>7</v>
      </c>
      <c r="L2593" t="s">
        <v>94</v>
      </c>
      <c r="M2593">
        <v>703.45307628</v>
      </c>
      <c r="N2593">
        <v>1</v>
      </c>
      <c r="O2593">
        <v>703.45307628</v>
      </c>
      <c r="P2593" t="s">
        <v>2342</v>
      </c>
      <c r="Q2593">
        <v>0</v>
      </c>
    </row>
    <row r="2594" spans="1:17" x14ac:dyDescent="0.25">
      <c r="A2594" t="s">
        <v>2382</v>
      </c>
      <c r="B2594" t="s">
        <v>2086</v>
      </c>
      <c r="C2594" t="s">
        <v>794</v>
      </c>
      <c r="D2594" t="s">
        <v>2341</v>
      </c>
      <c r="E2594" t="s">
        <v>105</v>
      </c>
      <c r="F2594">
        <v>40700</v>
      </c>
      <c r="G2594" t="s">
        <v>911</v>
      </c>
      <c r="I2594" t="s">
        <v>111</v>
      </c>
      <c r="J2594">
        <v>2026</v>
      </c>
      <c r="K2594">
        <v>7</v>
      </c>
      <c r="L2594" t="s">
        <v>94</v>
      </c>
      <c r="M2594">
        <v>704.55162815999995</v>
      </c>
      <c r="N2594">
        <v>1</v>
      </c>
      <c r="O2594">
        <v>704.55162815999995</v>
      </c>
      <c r="P2594" t="s">
        <v>2342</v>
      </c>
      <c r="Q2594">
        <v>0</v>
      </c>
    </row>
    <row r="2595" spans="1:17" x14ac:dyDescent="0.25">
      <c r="A2595" t="s">
        <v>2382</v>
      </c>
      <c r="B2595" t="s">
        <v>2086</v>
      </c>
      <c r="C2595" t="s">
        <v>794</v>
      </c>
      <c r="D2595" t="s">
        <v>2341</v>
      </c>
      <c r="E2595" t="s">
        <v>105</v>
      </c>
      <c r="F2595">
        <v>40700</v>
      </c>
      <c r="G2595" t="s">
        <v>911</v>
      </c>
      <c r="I2595" t="s">
        <v>158</v>
      </c>
      <c r="J2595">
        <v>2026</v>
      </c>
      <c r="K2595">
        <v>7</v>
      </c>
      <c r="L2595" t="s">
        <v>94</v>
      </c>
      <c r="M2595">
        <v>1404.7090488000001</v>
      </c>
      <c r="N2595">
        <v>1</v>
      </c>
      <c r="O2595">
        <v>1404.7090488000001</v>
      </c>
      <c r="P2595" t="s">
        <v>2342</v>
      </c>
      <c r="Q2595">
        <v>0</v>
      </c>
    </row>
    <row r="2596" spans="1:17" x14ac:dyDescent="0.25">
      <c r="A2596" t="s">
        <v>2382</v>
      </c>
      <c r="B2596" t="s">
        <v>2086</v>
      </c>
      <c r="C2596" t="s">
        <v>794</v>
      </c>
      <c r="D2596" t="s">
        <v>2341</v>
      </c>
      <c r="E2596" t="s">
        <v>93</v>
      </c>
      <c r="F2596">
        <v>40700</v>
      </c>
      <c r="G2596" t="s">
        <v>911</v>
      </c>
      <c r="I2596" t="s">
        <v>706</v>
      </c>
      <c r="J2596">
        <v>2026</v>
      </c>
      <c r="K2596">
        <v>7</v>
      </c>
      <c r="L2596" t="s">
        <v>94</v>
      </c>
      <c r="M2596">
        <v>243.59789039999998</v>
      </c>
      <c r="N2596">
        <v>1</v>
      </c>
      <c r="O2596">
        <v>243.59789039999998</v>
      </c>
      <c r="P2596" t="s">
        <v>2342</v>
      </c>
      <c r="Q2596">
        <v>1</v>
      </c>
    </row>
    <row r="2597" spans="1:17" x14ac:dyDescent="0.25">
      <c r="A2597" t="s">
        <v>2382</v>
      </c>
      <c r="B2597" t="s">
        <v>2093</v>
      </c>
      <c r="C2597" t="s">
        <v>2196</v>
      </c>
      <c r="D2597" t="s">
        <v>2341</v>
      </c>
      <c r="E2597" t="s">
        <v>93</v>
      </c>
      <c r="F2597">
        <v>40700</v>
      </c>
      <c r="G2597" t="s">
        <v>911</v>
      </c>
      <c r="I2597" t="s">
        <v>253</v>
      </c>
      <c r="J2597">
        <v>2026</v>
      </c>
      <c r="K2597">
        <v>7</v>
      </c>
      <c r="L2597" t="s">
        <v>94</v>
      </c>
      <c r="M2597">
        <v>621.57000000000005</v>
      </c>
      <c r="N2597">
        <v>1</v>
      </c>
      <c r="O2597">
        <v>621.57000000000005</v>
      </c>
      <c r="P2597" t="s">
        <v>2342</v>
      </c>
      <c r="Q2597">
        <v>0</v>
      </c>
    </row>
    <row r="2598" spans="1:17" x14ac:dyDescent="0.25">
      <c r="A2598" t="s">
        <v>2382</v>
      </c>
      <c r="B2598" t="s">
        <v>2093</v>
      </c>
      <c r="C2598" t="s">
        <v>2196</v>
      </c>
      <c r="D2598" t="s">
        <v>2341</v>
      </c>
      <c r="E2598" t="s">
        <v>105</v>
      </c>
      <c r="F2598">
        <v>40700</v>
      </c>
      <c r="G2598" t="s">
        <v>911</v>
      </c>
      <c r="I2598" t="s">
        <v>144</v>
      </c>
      <c r="J2598">
        <v>2026</v>
      </c>
      <c r="K2598">
        <v>7</v>
      </c>
      <c r="L2598" t="s">
        <v>94</v>
      </c>
      <c r="M2598">
        <v>371.12</v>
      </c>
      <c r="N2598">
        <v>1</v>
      </c>
      <c r="O2598">
        <v>371.12</v>
      </c>
      <c r="P2598" t="s">
        <v>2342</v>
      </c>
      <c r="Q2598">
        <v>0</v>
      </c>
    </row>
    <row r="2599" spans="1:17" x14ac:dyDescent="0.25">
      <c r="A2599" t="s">
        <v>2382</v>
      </c>
      <c r="B2599" t="s">
        <v>2097</v>
      </c>
      <c r="C2599" t="s">
        <v>788</v>
      </c>
      <c r="D2599" t="s">
        <v>2341</v>
      </c>
      <c r="E2599" t="s">
        <v>102</v>
      </c>
      <c r="F2599">
        <v>40700</v>
      </c>
      <c r="G2599" t="s">
        <v>911</v>
      </c>
      <c r="I2599" t="s">
        <v>186</v>
      </c>
      <c r="J2599">
        <v>2026</v>
      </c>
      <c r="K2599">
        <v>7</v>
      </c>
      <c r="L2599" t="s">
        <v>94</v>
      </c>
      <c r="M2599">
        <v>245.24631359999998</v>
      </c>
      <c r="N2599">
        <v>1</v>
      </c>
      <c r="O2599">
        <v>245.24631359999998</v>
      </c>
      <c r="P2599" t="s">
        <v>2342</v>
      </c>
      <c r="Q2599">
        <v>1</v>
      </c>
    </row>
    <row r="2600" spans="1:17" x14ac:dyDescent="0.25">
      <c r="A2600" t="s">
        <v>2382</v>
      </c>
      <c r="B2600" t="s">
        <v>2097</v>
      </c>
      <c r="C2600" t="s">
        <v>788</v>
      </c>
      <c r="D2600" t="s">
        <v>2341</v>
      </c>
      <c r="E2600" t="s">
        <v>93</v>
      </c>
      <c r="F2600">
        <v>40700</v>
      </c>
      <c r="G2600" t="s">
        <v>911</v>
      </c>
      <c r="I2600" t="s">
        <v>191</v>
      </c>
      <c r="J2600">
        <v>2026</v>
      </c>
      <c r="K2600">
        <v>7</v>
      </c>
      <c r="L2600" t="s">
        <v>94</v>
      </c>
      <c r="M2600">
        <v>342.7919488</v>
      </c>
      <c r="N2600">
        <v>1</v>
      </c>
      <c r="O2600">
        <v>342.7919488</v>
      </c>
      <c r="P2600" t="s">
        <v>2342</v>
      </c>
      <c r="Q2600">
        <v>1</v>
      </c>
    </row>
    <row r="2601" spans="1:17" x14ac:dyDescent="0.25">
      <c r="A2601" t="s">
        <v>2382</v>
      </c>
      <c r="B2601" t="s">
        <v>2097</v>
      </c>
      <c r="C2601" t="s">
        <v>788</v>
      </c>
      <c r="D2601" t="s">
        <v>2341</v>
      </c>
      <c r="E2601" t="s">
        <v>93</v>
      </c>
      <c r="F2601">
        <v>40700</v>
      </c>
      <c r="G2601" t="s">
        <v>911</v>
      </c>
      <c r="I2601" t="s">
        <v>168</v>
      </c>
      <c r="J2601">
        <v>2026</v>
      </c>
      <c r="K2601">
        <v>7</v>
      </c>
      <c r="L2601" t="s">
        <v>94</v>
      </c>
      <c r="M2601">
        <v>382.4815696</v>
      </c>
      <c r="N2601">
        <v>1</v>
      </c>
      <c r="O2601">
        <v>382.4815696</v>
      </c>
      <c r="P2601" t="s">
        <v>2342</v>
      </c>
      <c r="Q2601">
        <v>0</v>
      </c>
    </row>
    <row r="2602" spans="1:17" x14ac:dyDescent="0.25">
      <c r="A2602" t="s">
        <v>2382</v>
      </c>
      <c r="B2602" t="s">
        <v>2097</v>
      </c>
      <c r="C2602" t="s">
        <v>788</v>
      </c>
      <c r="D2602" t="s">
        <v>2341</v>
      </c>
      <c r="E2602" t="s">
        <v>93</v>
      </c>
      <c r="F2602">
        <v>40700</v>
      </c>
      <c r="G2602" t="s">
        <v>911</v>
      </c>
      <c r="I2602" t="s">
        <v>253</v>
      </c>
      <c r="J2602">
        <v>2026</v>
      </c>
      <c r="K2602">
        <v>7</v>
      </c>
      <c r="L2602" t="s">
        <v>94</v>
      </c>
      <c r="M2602">
        <v>1909.4829599</v>
      </c>
      <c r="N2602">
        <v>1</v>
      </c>
      <c r="O2602">
        <v>1909.4829599</v>
      </c>
      <c r="P2602" t="s">
        <v>2342</v>
      </c>
      <c r="Q2602">
        <v>0</v>
      </c>
    </row>
    <row r="2603" spans="1:17" x14ac:dyDescent="0.25">
      <c r="A2603" t="s">
        <v>2382</v>
      </c>
      <c r="B2603" t="s">
        <v>2097</v>
      </c>
      <c r="C2603" t="s">
        <v>788</v>
      </c>
      <c r="D2603" t="s">
        <v>2341</v>
      </c>
      <c r="E2603" t="s">
        <v>105</v>
      </c>
      <c r="F2603">
        <v>40700</v>
      </c>
      <c r="G2603" t="s">
        <v>911</v>
      </c>
      <c r="I2603" t="s">
        <v>144</v>
      </c>
      <c r="J2603">
        <v>2026</v>
      </c>
      <c r="K2603">
        <v>7</v>
      </c>
      <c r="L2603" t="s">
        <v>94</v>
      </c>
      <c r="M2603">
        <v>2864.2429517999999</v>
      </c>
      <c r="N2603">
        <v>1</v>
      </c>
      <c r="O2603">
        <v>2864.2429517999999</v>
      </c>
      <c r="P2603" t="s">
        <v>2342</v>
      </c>
      <c r="Q2603">
        <v>0</v>
      </c>
    </row>
    <row r="2604" spans="1:17" x14ac:dyDescent="0.25">
      <c r="A2604" t="s">
        <v>2382</v>
      </c>
      <c r="B2604" t="s">
        <v>2097</v>
      </c>
      <c r="C2604" t="s">
        <v>788</v>
      </c>
      <c r="D2604" t="s">
        <v>2341</v>
      </c>
      <c r="E2604" t="s">
        <v>93</v>
      </c>
      <c r="F2604">
        <v>40700</v>
      </c>
      <c r="G2604" t="s">
        <v>911</v>
      </c>
      <c r="I2604" t="s">
        <v>619</v>
      </c>
      <c r="J2604">
        <v>2026</v>
      </c>
      <c r="K2604">
        <v>7</v>
      </c>
      <c r="L2604" t="s">
        <v>94</v>
      </c>
      <c r="M2604">
        <v>149.23099959999999</v>
      </c>
      <c r="N2604">
        <v>1</v>
      </c>
      <c r="O2604">
        <v>149.23099959999999</v>
      </c>
      <c r="P2604" t="s">
        <v>2342</v>
      </c>
      <c r="Q2604">
        <v>1</v>
      </c>
    </row>
    <row r="2605" spans="1:17" x14ac:dyDescent="0.25">
      <c r="A2605" t="s">
        <v>2382</v>
      </c>
      <c r="B2605" t="s">
        <v>2102</v>
      </c>
      <c r="C2605" t="s">
        <v>623</v>
      </c>
      <c r="D2605" t="s">
        <v>2341</v>
      </c>
      <c r="E2605" t="s">
        <v>104</v>
      </c>
      <c r="F2605">
        <v>40900</v>
      </c>
      <c r="G2605" t="s">
        <v>2520</v>
      </c>
      <c r="I2605" t="s">
        <v>245</v>
      </c>
      <c r="J2605">
        <v>2026</v>
      </c>
      <c r="K2605">
        <v>7</v>
      </c>
      <c r="L2605" t="s">
        <v>94</v>
      </c>
      <c r="M2605">
        <v>2217.1799999999998</v>
      </c>
      <c r="N2605">
        <v>1</v>
      </c>
      <c r="O2605">
        <v>2217.1799999999998</v>
      </c>
      <c r="P2605" t="s">
        <v>2342</v>
      </c>
      <c r="Q2605">
        <v>1</v>
      </c>
    </row>
    <row r="2606" spans="1:17" x14ac:dyDescent="0.25">
      <c r="A2606" t="s">
        <v>2382</v>
      </c>
      <c r="B2606" t="s">
        <v>2102</v>
      </c>
      <c r="C2606" t="s">
        <v>623</v>
      </c>
      <c r="D2606" t="s">
        <v>2341</v>
      </c>
      <c r="E2606" t="s">
        <v>104</v>
      </c>
      <c r="F2606">
        <v>40900</v>
      </c>
      <c r="G2606" t="s">
        <v>2520</v>
      </c>
      <c r="I2606" t="s">
        <v>246</v>
      </c>
      <c r="J2606">
        <v>2026</v>
      </c>
      <c r="K2606">
        <v>7</v>
      </c>
      <c r="L2606" t="s">
        <v>94</v>
      </c>
      <c r="M2606">
        <v>1360.1</v>
      </c>
      <c r="N2606">
        <v>1</v>
      </c>
      <c r="O2606">
        <v>1360.1</v>
      </c>
      <c r="P2606" t="s">
        <v>2342</v>
      </c>
      <c r="Q2606">
        <v>0</v>
      </c>
    </row>
    <row r="2607" spans="1:17" x14ac:dyDescent="0.25">
      <c r="A2607" t="s">
        <v>2382</v>
      </c>
      <c r="B2607" t="s">
        <v>2102</v>
      </c>
      <c r="C2607" t="s">
        <v>623</v>
      </c>
      <c r="D2607" t="s">
        <v>2341</v>
      </c>
      <c r="E2607" t="s">
        <v>93</v>
      </c>
      <c r="F2607">
        <v>40900</v>
      </c>
      <c r="G2607" t="s">
        <v>2520</v>
      </c>
      <c r="I2607" t="s">
        <v>2860</v>
      </c>
      <c r="J2607">
        <v>2026</v>
      </c>
      <c r="K2607">
        <v>7</v>
      </c>
      <c r="L2607" t="s">
        <v>94</v>
      </c>
      <c r="M2607">
        <v>749.2</v>
      </c>
      <c r="N2607">
        <v>1</v>
      </c>
      <c r="O2607">
        <v>749.2</v>
      </c>
      <c r="P2607" t="s">
        <v>2342</v>
      </c>
      <c r="Q2607">
        <v>0</v>
      </c>
    </row>
    <row r="2608" spans="1:17" x14ac:dyDescent="0.25">
      <c r="A2608" t="s">
        <v>2382</v>
      </c>
      <c r="B2608" t="s">
        <v>2102</v>
      </c>
      <c r="C2608" t="s">
        <v>623</v>
      </c>
      <c r="D2608" t="s">
        <v>2341</v>
      </c>
      <c r="E2608" t="s">
        <v>105</v>
      </c>
      <c r="F2608">
        <v>40900</v>
      </c>
      <c r="G2608" t="s">
        <v>2520</v>
      </c>
      <c r="I2608" t="s">
        <v>2355</v>
      </c>
      <c r="J2608">
        <v>2026</v>
      </c>
      <c r="K2608">
        <v>7</v>
      </c>
      <c r="L2608" t="s">
        <v>94</v>
      </c>
      <c r="M2608">
        <v>163.92</v>
      </c>
      <c r="N2608">
        <v>1</v>
      </c>
      <c r="O2608">
        <v>163.92</v>
      </c>
      <c r="P2608" t="s">
        <v>2342</v>
      </c>
      <c r="Q2608">
        <v>0</v>
      </c>
    </row>
    <row r="2609" spans="1:17" x14ac:dyDescent="0.25">
      <c r="A2609" t="s">
        <v>2382</v>
      </c>
      <c r="B2609" t="s">
        <v>2102</v>
      </c>
      <c r="C2609" t="s">
        <v>623</v>
      </c>
      <c r="D2609" t="s">
        <v>2341</v>
      </c>
      <c r="E2609" t="s">
        <v>93</v>
      </c>
      <c r="F2609">
        <v>40900</v>
      </c>
      <c r="G2609" t="s">
        <v>2520</v>
      </c>
      <c r="I2609" t="s">
        <v>253</v>
      </c>
      <c r="J2609">
        <v>2026</v>
      </c>
      <c r="K2609">
        <v>7</v>
      </c>
      <c r="L2609" t="s">
        <v>94</v>
      </c>
      <c r="M2609">
        <v>1386.88</v>
      </c>
      <c r="N2609">
        <v>1</v>
      </c>
      <c r="O2609">
        <v>1386.88</v>
      </c>
      <c r="P2609" t="s">
        <v>2342</v>
      </c>
      <c r="Q2609">
        <v>0</v>
      </c>
    </row>
    <row r="2610" spans="1:17" x14ac:dyDescent="0.25">
      <c r="A2610" t="s">
        <v>2382</v>
      </c>
      <c r="B2610" t="s">
        <v>2102</v>
      </c>
      <c r="C2610" t="s">
        <v>623</v>
      </c>
      <c r="D2610" t="s">
        <v>2341</v>
      </c>
      <c r="E2610" t="s">
        <v>105</v>
      </c>
      <c r="F2610">
        <v>40900</v>
      </c>
      <c r="G2610" t="s">
        <v>2520</v>
      </c>
      <c r="I2610" t="s">
        <v>144</v>
      </c>
      <c r="J2610">
        <v>2026</v>
      </c>
      <c r="K2610">
        <v>7</v>
      </c>
      <c r="L2610" t="s">
        <v>94</v>
      </c>
      <c r="M2610">
        <v>311.74</v>
      </c>
      <c r="N2610">
        <v>1</v>
      </c>
      <c r="O2610">
        <v>311.74</v>
      </c>
      <c r="P2610" t="s">
        <v>2342</v>
      </c>
      <c r="Q2610">
        <v>0</v>
      </c>
    </row>
    <row r="2611" spans="1:17" x14ac:dyDescent="0.25">
      <c r="A2611" t="s">
        <v>2382</v>
      </c>
      <c r="B2611" t="s">
        <v>2102</v>
      </c>
      <c r="C2611" t="s">
        <v>623</v>
      </c>
      <c r="D2611" t="s">
        <v>2341</v>
      </c>
      <c r="E2611" t="s">
        <v>105</v>
      </c>
      <c r="F2611">
        <v>40900</v>
      </c>
      <c r="G2611" t="s">
        <v>2520</v>
      </c>
      <c r="I2611" t="s">
        <v>158</v>
      </c>
      <c r="J2611">
        <v>2026</v>
      </c>
      <c r="K2611">
        <v>7</v>
      </c>
      <c r="L2611" t="s">
        <v>94</v>
      </c>
      <c r="M2611">
        <v>326.82</v>
      </c>
      <c r="N2611">
        <v>1</v>
      </c>
      <c r="O2611">
        <v>326.82</v>
      </c>
      <c r="P2611" t="s">
        <v>2342</v>
      </c>
      <c r="Q2611">
        <v>0</v>
      </c>
    </row>
    <row r="2612" spans="1:17" x14ac:dyDescent="0.25">
      <c r="A2612" t="s">
        <v>2382</v>
      </c>
      <c r="B2612" t="s">
        <v>550</v>
      </c>
      <c r="C2612" t="s">
        <v>551</v>
      </c>
      <c r="D2612" t="s">
        <v>2341</v>
      </c>
      <c r="E2612" t="s">
        <v>93</v>
      </c>
      <c r="F2612">
        <v>40700</v>
      </c>
      <c r="G2612" t="s">
        <v>911</v>
      </c>
      <c r="I2612" t="s">
        <v>166</v>
      </c>
      <c r="J2612">
        <v>2026</v>
      </c>
      <c r="K2612">
        <v>7</v>
      </c>
      <c r="L2612" t="s">
        <v>94</v>
      </c>
      <c r="M2612">
        <v>295.3769868</v>
      </c>
      <c r="N2612">
        <v>1</v>
      </c>
      <c r="O2612">
        <v>295.3769868</v>
      </c>
      <c r="P2612" t="s">
        <v>2342</v>
      </c>
      <c r="Q2612">
        <v>1</v>
      </c>
    </row>
    <row r="2613" spans="1:17" x14ac:dyDescent="0.25">
      <c r="A2613" t="s">
        <v>2382</v>
      </c>
      <c r="B2613" t="s">
        <v>550</v>
      </c>
      <c r="C2613" t="s">
        <v>551</v>
      </c>
      <c r="D2613" t="s">
        <v>2341</v>
      </c>
      <c r="E2613" t="s">
        <v>93</v>
      </c>
      <c r="F2613">
        <v>40700</v>
      </c>
      <c r="G2613" t="s">
        <v>911</v>
      </c>
      <c r="I2613" t="s">
        <v>169</v>
      </c>
      <c r="J2613">
        <v>2026</v>
      </c>
      <c r="K2613">
        <v>7</v>
      </c>
      <c r="L2613" t="s">
        <v>94</v>
      </c>
      <c r="M2613">
        <v>329.64541720000005</v>
      </c>
      <c r="N2613">
        <v>1</v>
      </c>
      <c r="O2613">
        <v>329.64541720000005</v>
      </c>
      <c r="P2613" t="s">
        <v>2342</v>
      </c>
      <c r="Q2613">
        <v>0</v>
      </c>
    </row>
    <row r="2614" spans="1:17" x14ac:dyDescent="0.25">
      <c r="A2614" t="s">
        <v>2382</v>
      </c>
      <c r="B2614" t="s">
        <v>550</v>
      </c>
      <c r="C2614" t="s">
        <v>551</v>
      </c>
      <c r="D2614" t="s">
        <v>2341</v>
      </c>
      <c r="E2614" t="s">
        <v>93</v>
      </c>
      <c r="F2614">
        <v>40700</v>
      </c>
      <c r="G2614" t="s">
        <v>911</v>
      </c>
      <c r="I2614" t="s">
        <v>253</v>
      </c>
      <c r="J2614">
        <v>2026</v>
      </c>
      <c r="K2614">
        <v>7</v>
      </c>
      <c r="L2614" t="s">
        <v>94</v>
      </c>
      <c r="M2614">
        <v>1462.8878088000001</v>
      </c>
      <c r="N2614">
        <v>1</v>
      </c>
      <c r="O2614">
        <v>1462.8878088000001</v>
      </c>
      <c r="P2614" t="s">
        <v>2342</v>
      </c>
      <c r="Q2614">
        <v>0</v>
      </c>
    </row>
    <row r="2615" spans="1:17" x14ac:dyDescent="0.25">
      <c r="A2615" t="s">
        <v>2382</v>
      </c>
      <c r="B2615" t="s">
        <v>550</v>
      </c>
      <c r="C2615" t="s">
        <v>551</v>
      </c>
      <c r="D2615" t="s">
        <v>2341</v>
      </c>
      <c r="E2615" t="s">
        <v>93</v>
      </c>
      <c r="F2615">
        <v>40700</v>
      </c>
      <c r="G2615" t="s">
        <v>911</v>
      </c>
      <c r="I2615" t="s">
        <v>241</v>
      </c>
      <c r="J2615">
        <v>2026</v>
      </c>
      <c r="K2615">
        <v>7</v>
      </c>
      <c r="L2615" t="s">
        <v>94</v>
      </c>
      <c r="M2615">
        <v>3224.7117755999998</v>
      </c>
      <c r="N2615">
        <v>1</v>
      </c>
      <c r="O2615">
        <v>3224.7117755999998</v>
      </c>
      <c r="P2615" t="s">
        <v>2342</v>
      </c>
      <c r="Q2615">
        <v>0</v>
      </c>
    </row>
    <row r="2616" spans="1:17" x14ac:dyDescent="0.25">
      <c r="A2616" t="s">
        <v>2382</v>
      </c>
      <c r="B2616" t="s">
        <v>550</v>
      </c>
      <c r="C2616" t="s">
        <v>551</v>
      </c>
      <c r="D2616" t="s">
        <v>2341</v>
      </c>
      <c r="E2616" t="s">
        <v>105</v>
      </c>
      <c r="F2616">
        <v>40700</v>
      </c>
      <c r="G2616" t="s">
        <v>911</v>
      </c>
      <c r="I2616" t="s">
        <v>158</v>
      </c>
      <c r="J2616">
        <v>2026</v>
      </c>
      <c r="K2616">
        <v>7</v>
      </c>
      <c r="L2616" t="s">
        <v>94</v>
      </c>
      <c r="M2616">
        <v>805.83286399999997</v>
      </c>
      <c r="N2616">
        <v>1</v>
      </c>
      <c r="O2616">
        <v>805.83286399999997</v>
      </c>
      <c r="P2616" t="s">
        <v>2342</v>
      </c>
      <c r="Q2616">
        <v>0</v>
      </c>
    </row>
    <row r="2617" spans="1:17" x14ac:dyDescent="0.25">
      <c r="A2617" t="s">
        <v>2382</v>
      </c>
      <c r="B2617" t="s">
        <v>550</v>
      </c>
      <c r="C2617" t="s">
        <v>551</v>
      </c>
      <c r="D2617" t="s">
        <v>2341</v>
      </c>
      <c r="E2617" t="s">
        <v>93</v>
      </c>
      <c r="F2617">
        <v>40700</v>
      </c>
      <c r="G2617" t="s">
        <v>911</v>
      </c>
      <c r="I2617" t="s">
        <v>706</v>
      </c>
      <c r="J2617">
        <v>2026</v>
      </c>
      <c r="K2617">
        <v>7</v>
      </c>
      <c r="L2617" t="s">
        <v>94</v>
      </c>
      <c r="M2617">
        <v>135.77325519999999</v>
      </c>
      <c r="N2617">
        <v>1</v>
      </c>
      <c r="O2617">
        <v>135.77325519999999</v>
      </c>
      <c r="P2617" t="s">
        <v>2342</v>
      </c>
      <c r="Q2617">
        <v>1</v>
      </c>
    </row>
    <row r="2618" spans="1:17" x14ac:dyDescent="0.25">
      <c r="A2618" t="s">
        <v>2632</v>
      </c>
      <c r="B2618" t="s">
        <v>388</v>
      </c>
      <c r="C2618" t="s">
        <v>389</v>
      </c>
      <c r="D2618" t="s">
        <v>2341</v>
      </c>
      <c r="E2618" t="s">
        <v>102</v>
      </c>
      <c r="F2618">
        <v>40700</v>
      </c>
      <c r="G2618" t="s">
        <v>911</v>
      </c>
      <c r="I2618" t="s">
        <v>125</v>
      </c>
      <c r="J2618">
        <v>2026</v>
      </c>
      <c r="K2618">
        <v>7</v>
      </c>
      <c r="L2618" t="s">
        <v>94</v>
      </c>
      <c r="M2618">
        <v>76.08</v>
      </c>
      <c r="N2618">
        <v>1</v>
      </c>
      <c r="O2618">
        <v>76.08</v>
      </c>
      <c r="P2618" t="s">
        <v>2342</v>
      </c>
      <c r="Q2618">
        <v>1</v>
      </c>
    </row>
    <row r="2619" spans="1:17" x14ac:dyDescent="0.25">
      <c r="A2619" t="s">
        <v>2632</v>
      </c>
      <c r="B2619" t="s">
        <v>388</v>
      </c>
      <c r="C2619" t="s">
        <v>389</v>
      </c>
      <c r="D2619" t="s">
        <v>2341</v>
      </c>
      <c r="E2619" t="s">
        <v>102</v>
      </c>
      <c r="F2619">
        <v>40700</v>
      </c>
      <c r="G2619" t="s">
        <v>911</v>
      </c>
      <c r="I2619" t="s">
        <v>186</v>
      </c>
      <c r="J2619">
        <v>2026</v>
      </c>
      <c r="K2619">
        <v>7</v>
      </c>
      <c r="L2619" t="s">
        <v>94</v>
      </c>
      <c r="M2619">
        <v>925.15</v>
      </c>
      <c r="N2619">
        <v>1</v>
      </c>
      <c r="O2619">
        <v>925.15</v>
      </c>
      <c r="P2619" t="s">
        <v>2342</v>
      </c>
      <c r="Q2619">
        <v>1</v>
      </c>
    </row>
    <row r="2620" spans="1:17" x14ac:dyDescent="0.25">
      <c r="A2620" t="s">
        <v>2632</v>
      </c>
      <c r="B2620" t="s">
        <v>388</v>
      </c>
      <c r="C2620" t="s">
        <v>389</v>
      </c>
      <c r="D2620" t="s">
        <v>2341</v>
      </c>
      <c r="E2620" t="s">
        <v>93</v>
      </c>
      <c r="F2620">
        <v>40700</v>
      </c>
      <c r="G2620" t="s">
        <v>911</v>
      </c>
      <c r="I2620" t="s">
        <v>167</v>
      </c>
      <c r="J2620">
        <v>2026</v>
      </c>
      <c r="K2620">
        <v>7</v>
      </c>
      <c r="L2620" t="s">
        <v>94</v>
      </c>
      <c r="M2620">
        <v>3167.2</v>
      </c>
      <c r="N2620">
        <v>1</v>
      </c>
      <c r="O2620">
        <v>3167.2</v>
      </c>
      <c r="P2620" t="s">
        <v>2342</v>
      </c>
      <c r="Q2620">
        <v>0</v>
      </c>
    </row>
    <row r="2621" spans="1:17" x14ac:dyDescent="0.25">
      <c r="A2621" t="s">
        <v>2632</v>
      </c>
      <c r="B2621" t="s">
        <v>388</v>
      </c>
      <c r="C2621" t="s">
        <v>389</v>
      </c>
      <c r="D2621" t="s">
        <v>2341</v>
      </c>
      <c r="E2621" t="s">
        <v>93</v>
      </c>
      <c r="F2621">
        <v>40700</v>
      </c>
      <c r="G2621" t="s">
        <v>911</v>
      </c>
      <c r="I2621" t="s">
        <v>253</v>
      </c>
      <c r="J2621">
        <v>2026</v>
      </c>
      <c r="K2621">
        <v>7</v>
      </c>
      <c r="L2621" t="s">
        <v>94</v>
      </c>
      <c r="M2621">
        <v>1187.72</v>
      </c>
      <c r="N2621">
        <v>1</v>
      </c>
      <c r="O2621">
        <v>1187.72</v>
      </c>
      <c r="P2621" t="s">
        <v>2342</v>
      </c>
      <c r="Q2621">
        <v>0</v>
      </c>
    </row>
    <row r="2622" spans="1:17" x14ac:dyDescent="0.25">
      <c r="A2622" t="s">
        <v>2632</v>
      </c>
      <c r="B2622" t="s">
        <v>388</v>
      </c>
      <c r="C2622" t="s">
        <v>389</v>
      </c>
      <c r="D2622" t="s">
        <v>2341</v>
      </c>
      <c r="E2622" t="s">
        <v>104</v>
      </c>
      <c r="F2622">
        <v>40700</v>
      </c>
      <c r="G2622" t="s">
        <v>911</v>
      </c>
      <c r="I2622" t="s">
        <v>118</v>
      </c>
      <c r="J2622">
        <v>2026</v>
      </c>
      <c r="K2622">
        <v>7</v>
      </c>
      <c r="L2622" t="s">
        <v>94</v>
      </c>
      <c r="M2622">
        <v>1266.8800000000001</v>
      </c>
      <c r="N2622">
        <v>1</v>
      </c>
      <c r="O2622">
        <v>1266.8800000000001</v>
      </c>
      <c r="P2622" t="s">
        <v>2342</v>
      </c>
      <c r="Q2622">
        <v>0</v>
      </c>
    </row>
    <row r="2623" spans="1:17" x14ac:dyDescent="0.25">
      <c r="A2623" t="s">
        <v>2632</v>
      </c>
      <c r="B2623" t="s">
        <v>388</v>
      </c>
      <c r="C2623" t="s">
        <v>389</v>
      </c>
      <c r="D2623" t="s">
        <v>2341</v>
      </c>
      <c r="E2623" t="s">
        <v>104</v>
      </c>
      <c r="F2623">
        <v>40700</v>
      </c>
      <c r="G2623" t="s">
        <v>911</v>
      </c>
      <c r="I2623" t="s">
        <v>120</v>
      </c>
      <c r="J2623">
        <v>2026</v>
      </c>
      <c r="K2623">
        <v>7</v>
      </c>
      <c r="L2623" t="s">
        <v>94</v>
      </c>
      <c r="M2623">
        <v>1519</v>
      </c>
      <c r="N2623">
        <v>1</v>
      </c>
      <c r="O2623">
        <v>1519</v>
      </c>
      <c r="P2623" t="s">
        <v>2342</v>
      </c>
      <c r="Q2623">
        <v>0</v>
      </c>
    </row>
    <row r="2624" spans="1:17" x14ac:dyDescent="0.25">
      <c r="A2624" t="s">
        <v>2632</v>
      </c>
      <c r="B2624" t="s">
        <v>388</v>
      </c>
      <c r="C2624" t="s">
        <v>389</v>
      </c>
      <c r="D2624" t="s">
        <v>2341</v>
      </c>
      <c r="E2624" t="s">
        <v>105</v>
      </c>
      <c r="F2624">
        <v>40700</v>
      </c>
      <c r="G2624" t="s">
        <v>911</v>
      </c>
      <c r="I2624" t="s">
        <v>144</v>
      </c>
      <c r="J2624">
        <v>2026</v>
      </c>
      <c r="K2624">
        <v>7</v>
      </c>
      <c r="L2624" t="s">
        <v>94</v>
      </c>
      <c r="M2624">
        <v>7274.82</v>
      </c>
      <c r="N2624">
        <v>1</v>
      </c>
      <c r="O2624">
        <v>7274.82</v>
      </c>
      <c r="P2624" t="s">
        <v>2342</v>
      </c>
      <c r="Q2624">
        <v>0</v>
      </c>
    </row>
    <row r="2625" spans="1:17" x14ac:dyDescent="0.25">
      <c r="A2625" t="s">
        <v>2632</v>
      </c>
      <c r="B2625" t="s">
        <v>388</v>
      </c>
      <c r="C2625" t="s">
        <v>389</v>
      </c>
      <c r="D2625" t="s">
        <v>2341</v>
      </c>
      <c r="E2625" t="s">
        <v>105</v>
      </c>
      <c r="F2625">
        <v>40700</v>
      </c>
      <c r="G2625" t="s">
        <v>911</v>
      </c>
      <c r="I2625" t="s">
        <v>111</v>
      </c>
      <c r="J2625">
        <v>2026</v>
      </c>
      <c r="K2625">
        <v>7</v>
      </c>
      <c r="L2625" t="s">
        <v>94</v>
      </c>
      <c r="M2625">
        <v>2177.4499999999998</v>
      </c>
      <c r="N2625">
        <v>1</v>
      </c>
      <c r="O2625">
        <v>2177.4499999999998</v>
      </c>
      <c r="P2625" t="s">
        <v>2342</v>
      </c>
      <c r="Q2625">
        <v>0</v>
      </c>
    </row>
    <row r="2626" spans="1:17" x14ac:dyDescent="0.25">
      <c r="A2626" t="s">
        <v>2699</v>
      </c>
      <c r="B2626" t="s">
        <v>600</v>
      </c>
      <c r="C2626" t="s">
        <v>576</v>
      </c>
      <c r="D2626" t="s">
        <v>2341</v>
      </c>
      <c r="E2626" t="s">
        <v>93</v>
      </c>
      <c r="F2626">
        <v>40700</v>
      </c>
      <c r="G2626" t="s">
        <v>911</v>
      </c>
      <c r="I2626" t="s">
        <v>253</v>
      </c>
      <c r="J2626">
        <v>2026</v>
      </c>
      <c r="K2626">
        <v>7</v>
      </c>
      <c r="L2626" t="s">
        <v>94</v>
      </c>
      <c r="M2626">
        <v>402.36</v>
      </c>
      <c r="N2626">
        <v>1</v>
      </c>
      <c r="O2626">
        <v>402.36</v>
      </c>
      <c r="P2626" t="s">
        <v>2342</v>
      </c>
      <c r="Q2626">
        <v>0</v>
      </c>
    </row>
    <row r="2627" spans="1:17" x14ac:dyDescent="0.25">
      <c r="A2627" t="s">
        <v>2699</v>
      </c>
      <c r="B2627" t="s">
        <v>600</v>
      </c>
      <c r="C2627" t="s">
        <v>576</v>
      </c>
      <c r="D2627" t="s">
        <v>2341</v>
      </c>
      <c r="E2627" t="s">
        <v>105</v>
      </c>
      <c r="F2627">
        <v>40700</v>
      </c>
      <c r="G2627" t="s">
        <v>911</v>
      </c>
      <c r="I2627" t="s">
        <v>2295</v>
      </c>
      <c r="J2627">
        <v>2026</v>
      </c>
      <c r="K2627">
        <v>7</v>
      </c>
      <c r="L2627" t="s">
        <v>94</v>
      </c>
      <c r="M2627">
        <v>925.44</v>
      </c>
      <c r="N2627">
        <v>1</v>
      </c>
      <c r="O2627">
        <v>925.44</v>
      </c>
      <c r="P2627" t="s">
        <v>2342</v>
      </c>
      <c r="Q2627">
        <v>0</v>
      </c>
    </row>
    <row r="2628" spans="1:17" x14ac:dyDescent="0.25">
      <c r="A2628" t="s">
        <v>2382</v>
      </c>
      <c r="B2628" t="s">
        <v>2195</v>
      </c>
      <c r="C2628" t="s">
        <v>2196</v>
      </c>
      <c r="D2628" t="s">
        <v>2341</v>
      </c>
      <c r="E2628" t="s">
        <v>93</v>
      </c>
      <c r="F2628">
        <v>40700</v>
      </c>
      <c r="G2628" t="s">
        <v>911</v>
      </c>
      <c r="I2628" t="s">
        <v>253</v>
      </c>
      <c r="J2628">
        <v>2026</v>
      </c>
      <c r="K2628">
        <v>7</v>
      </c>
      <c r="L2628" t="s">
        <v>94</v>
      </c>
      <c r="M2628">
        <v>1087.74</v>
      </c>
      <c r="N2628">
        <v>1</v>
      </c>
      <c r="O2628">
        <v>1087.74</v>
      </c>
      <c r="P2628" t="s">
        <v>2342</v>
      </c>
      <c r="Q2628">
        <v>0</v>
      </c>
    </row>
    <row r="2629" spans="1:17" x14ac:dyDescent="0.25">
      <c r="A2629" t="s">
        <v>2382</v>
      </c>
      <c r="B2629" t="s">
        <v>2195</v>
      </c>
      <c r="C2629" t="s">
        <v>2196</v>
      </c>
      <c r="D2629" t="s">
        <v>2341</v>
      </c>
      <c r="E2629" t="s">
        <v>105</v>
      </c>
      <c r="F2629">
        <v>40700</v>
      </c>
      <c r="G2629" t="s">
        <v>911</v>
      </c>
      <c r="I2629" t="s">
        <v>144</v>
      </c>
      <c r="J2629">
        <v>2026</v>
      </c>
      <c r="K2629">
        <v>7</v>
      </c>
      <c r="L2629" t="s">
        <v>94</v>
      </c>
      <c r="M2629">
        <v>345.15</v>
      </c>
      <c r="N2629">
        <v>1</v>
      </c>
      <c r="O2629">
        <v>345.15</v>
      </c>
      <c r="P2629" t="s">
        <v>2342</v>
      </c>
      <c r="Q2629">
        <v>0</v>
      </c>
    </row>
    <row r="2630" spans="1:17" x14ac:dyDescent="0.25">
      <c r="A2630" t="s">
        <v>2382</v>
      </c>
      <c r="B2630" t="s">
        <v>2356</v>
      </c>
      <c r="C2630" t="s">
        <v>2345</v>
      </c>
      <c r="D2630" t="s">
        <v>2341</v>
      </c>
      <c r="E2630" t="s">
        <v>93</v>
      </c>
      <c r="F2630">
        <v>40700</v>
      </c>
      <c r="G2630" t="s">
        <v>911</v>
      </c>
      <c r="I2630" t="s">
        <v>253</v>
      </c>
      <c r="J2630">
        <v>2026</v>
      </c>
      <c r="K2630">
        <v>7</v>
      </c>
      <c r="L2630" t="s">
        <v>94</v>
      </c>
      <c r="M2630">
        <v>1696.88</v>
      </c>
      <c r="N2630">
        <v>1</v>
      </c>
      <c r="O2630">
        <v>1696.88</v>
      </c>
      <c r="P2630" t="s">
        <v>2342</v>
      </c>
      <c r="Q2630">
        <v>0</v>
      </c>
    </row>
    <row r="2631" spans="1:17" x14ac:dyDescent="0.25">
      <c r="A2631" t="s">
        <v>2382</v>
      </c>
      <c r="B2631" t="s">
        <v>2356</v>
      </c>
      <c r="C2631" t="s">
        <v>2345</v>
      </c>
      <c r="D2631" t="s">
        <v>2341</v>
      </c>
      <c r="E2631" t="s">
        <v>105</v>
      </c>
      <c r="F2631">
        <v>40700</v>
      </c>
      <c r="G2631" t="s">
        <v>911</v>
      </c>
      <c r="I2631" t="s">
        <v>121</v>
      </c>
      <c r="J2631">
        <v>2026</v>
      </c>
      <c r="K2631">
        <v>7</v>
      </c>
      <c r="L2631" t="s">
        <v>94</v>
      </c>
      <c r="M2631">
        <v>3622.7</v>
      </c>
      <c r="N2631">
        <v>1</v>
      </c>
      <c r="O2631">
        <v>3622.7</v>
      </c>
      <c r="P2631" t="s">
        <v>2342</v>
      </c>
      <c r="Q2631">
        <v>0</v>
      </c>
    </row>
    <row r="2632" spans="1:17" x14ac:dyDescent="0.25">
      <c r="A2632" t="s">
        <v>2595</v>
      </c>
      <c r="B2632" t="s">
        <v>258</v>
      </c>
      <c r="C2632" t="s">
        <v>323</v>
      </c>
      <c r="D2632" t="s">
        <v>2341</v>
      </c>
      <c r="E2632" t="s">
        <v>102</v>
      </c>
      <c r="F2632">
        <v>40700</v>
      </c>
      <c r="G2632" t="s">
        <v>911</v>
      </c>
      <c r="I2632" t="s">
        <v>892</v>
      </c>
      <c r="J2632">
        <v>2026</v>
      </c>
      <c r="K2632">
        <v>7</v>
      </c>
      <c r="L2632" t="s">
        <v>94</v>
      </c>
      <c r="M2632">
        <v>0</v>
      </c>
      <c r="N2632">
        <v>1</v>
      </c>
      <c r="O2632">
        <v>0</v>
      </c>
      <c r="P2632" t="s">
        <v>2342</v>
      </c>
      <c r="Q2632" t="s">
        <v>96</v>
      </c>
    </row>
    <row r="2633" spans="1:17" x14ac:dyDescent="0.25">
      <c r="A2633" t="s">
        <v>2595</v>
      </c>
      <c r="B2633" t="s">
        <v>258</v>
      </c>
      <c r="C2633" t="s">
        <v>323</v>
      </c>
      <c r="D2633" t="s">
        <v>2341</v>
      </c>
      <c r="E2633" t="s">
        <v>102</v>
      </c>
      <c r="F2633">
        <v>40700</v>
      </c>
      <c r="G2633" t="s">
        <v>911</v>
      </c>
      <c r="I2633" t="s">
        <v>328</v>
      </c>
      <c r="J2633">
        <v>2026</v>
      </c>
      <c r="K2633">
        <v>7</v>
      </c>
      <c r="L2633" t="s">
        <v>94</v>
      </c>
      <c r="M2633">
        <v>-13014.308645262116</v>
      </c>
      <c r="N2633">
        <v>1</v>
      </c>
      <c r="O2633">
        <v>-13014.308645262116</v>
      </c>
      <c r="P2633" t="s">
        <v>2342</v>
      </c>
      <c r="Q2633" t="s">
        <v>96</v>
      </c>
    </row>
    <row r="2634" spans="1:17" x14ac:dyDescent="0.25">
      <c r="A2634" t="s">
        <v>2595</v>
      </c>
      <c r="B2634" t="s">
        <v>258</v>
      </c>
      <c r="C2634" t="s">
        <v>323</v>
      </c>
      <c r="D2634" t="s">
        <v>2341</v>
      </c>
      <c r="E2634" t="s">
        <v>93</v>
      </c>
      <c r="F2634">
        <v>40700</v>
      </c>
      <c r="G2634" t="s">
        <v>911</v>
      </c>
      <c r="I2634" t="s">
        <v>328</v>
      </c>
      <c r="J2634">
        <v>2026</v>
      </c>
      <c r="K2634">
        <v>7</v>
      </c>
      <c r="L2634" t="s">
        <v>94</v>
      </c>
      <c r="M2634">
        <v>-31440.231125857146</v>
      </c>
      <c r="N2634">
        <v>1</v>
      </c>
      <c r="O2634">
        <v>-31440.231125857146</v>
      </c>
      <c r="P2634" t="s">
        <v>2342</v>
      </c>
      <c r="Q2634" t="s">
        <v>96</v>
      </c>
    </row>
    <row r="2635" spans="1:17" x14ac:dyDescent="0.25">
      <c r="A2635" t="s">
        <v>2595</v>
      </c>
      <c r="B2635" t="s">
        <v>258</v>
      </c>
      <c r="C2635" t="s">
        <v>323</v>
      </c>
      <c r="D2635" t="s">
        <v>2341</v>
      </c>
      <c r="E2635" t="s">
        <v>102</v>
      </c>
      <c r="F2635">
        <v>40700</v>
      </c>
      <c r="G2635" t="s">
        <v>911</v>
      </c>
      <c r="I2635" t="s">
        <v>325</v>
      </c>
      <c r="J2635">
        <v>2026</v>
      </c>
      <c r="K2635">
        <v>7</v>
      </c>
      <c r="L2635" t="s">
        <v>94</v>
      </c>
      <c r="M2635">
        <v>17693.057863766364</v>
      </c>
      <c r="N2635">
        <v>1</v>
      </c>
      <c r="O2635">
        <v>17693.057863766364</v>
      </c>
      <c r="P2635" t="s">
        <v>2342</v>
      </c>
      <c r="Q2635" t="s">
        <v>96</v>
      </c>
    </row>
    <row r="2636" spans="1:17" x14ac:dyDescent="0.25">
      <c r="A2636" t="s">
        <v>2595</v>
      </c>
      <c r="B2636" t="s">
        <v>258</v>
      </c>
      <c r="C2636" t="s">
        <v>323</v>
      </c>
      <c r="D2636" t="s">
        <v>2341</v>
      </c>
      <c r="E2636" t="s">
        <v>93</v>
      </c>
      <c r="F2636">
        <v>40700</v>
      </c>
      <c r="G2636" t="s">
        <v>911</v>
      </c>
      <c r="I2636" t="s">
        <v>325</v>
      </c>
      <c r="J2636">
        <v>2026</v>
      </c>
      <c r="K2636">
        <v>7</v>
      </c>
      <c r="L2636" t="s">
        <v>94</v>
      </c>
      <c r="M2636">
        <v>30882.70703099429</v>
      </c>
      <c r="N2636">
        <v>1</v>
      </c>
      <c r="O2636">
        <v>30882.70703099429</v>
      </c>
      <c r="P2636" t="s">
        <v>2342</v>
      </c>
      <c r="Q2636" t="s">
        <v>96</v>
      </c>
    </row>
    <row r="2637" spans="1:17" x14ac:dyDescent="0.25">
      <c r="A2637" t="s">
        <v>2382</v>
      </c>
      <c r="B2637" t="s">
        <v>258</v>
      </c>
      <c r="C2637" t="s">
        <v>258</v>
      </c>
      <c r="D2637" t="s">
        <v>2341</v>
      </c>
      <c r="E2637" t="s">
        <v>93</v>
      </c>
      <c r="F2637">
        <v>40700</v>
      </c>
      <c r="G2637" t="s">
        <v>911</v>
      </c>
      <c r="I2637" t="s">
        <v>331</v>
      </c>
      <c r="J2637">
        <v>2026</v>
      </c>
      <c r="K2637">
        <v>7</v>
      </c>
      <c r="L2637" t="s">
        <v>94</v>
      </c>
      <c r="M2637">
        <v>1677.9835537828349</v>
      </c>
      <c r="N2637">
        <v>1</v>
      </c>
      <c r="O2637">
        <v>1677.9835537828349</v>
      </c>
      <c r="P2637" t="s">
        <v>2342</v>
      </c>
      <c r="Q2637" t="s">
        <v>96</v>
      </c>
    </row>
    <row r="2638" spans="1:17" x14ac:dyDescent="0.25">
      <c r="A2638" t="s">
        <v>2382</v>
      </c>
      <c r="B2638" t="s">
        <v>258</v>
      </c>
      <c r="C2638" t="s">
        <v>258</v>
      </c>
      <c r="D2638" t="s">
        <v>2341</v>
      </c>
      <c r="E2638" t="s">
        <v>103</v>
      </c>
      <c r="F2638">
        <v>40700</v>
      </c>
      <c r="G2638" t="s">
        <v>911</v>
      </c>
      <c r="I2638" t="s">
        <v>331</v>
      </c>
      <c r="J2638">
        <v>2026</v>
      </c>
      <c r="K2638">
        <v>7</v>
      </c>
      <c r="L2638" t="s">
        <v>94</v>
      </c>
      <c r="M2638">
        <v>0</v>
      </c>
      <c r="N2638">
        <v>1</v>
      </c>
      <c r="O2638">
        <v>0</v>
      </c>
      <c r="P2638" t="s">
        <v>2342</v>
      </c>
      <c r="Q2638" t="s">
        <v>96</v>
      </c>
    </row>
    <row r="2639" spans="1:17" x14ac:dyDescent="0.25">
      <c r="A2639" t="s">
        <v>2382</v>
      </c>
      <c r="B2639" t="s">
        <v>258</v>
      </c>
      <c r="C2639" t="s">
        <v>258</v>
      </c>
      <c r="D2639" t="s">
        <v>2341</v>
      </c>
      <c r="E2639" t="s">
        <v>104</v>
      </c>
      <c r="F2639">
        <v>40700</v>
      </c>
      <c r="G2639" t="s">
        <v>911</v>
      </c>
      <c r="I2639" t="s">
        <v>331</v>
      </c>
      <c r="J2639">
        <v>2026</v>
      </c>
      <c r="K2639">
        <v>7</v>
      </c>
      <c r="L2639" t="s">
        <v>94</v>
      </c>
      <c r="M2639">
        <v>74.124179359998379</v>
      </c>
      <c r="N2639">
        <v>1</v>
      </c>
      <c r="O2639">
        <v>74.124179359998379</v>
      </c>
      <c r="P2639" t="s">
        <v>2342</v>
      </c>
      <c r="Q2639" t="s">
        <v>96</v>
      </c>
    </row>
    <row r="2640" spans="1:17" x14ac:dyDescent="0.25">
      <c r="A2640" t="s">
        <v>2382</v>
      </c>
      <c r="B2640" t="s">
        <v>258</v>
      </c>
      <c r="C2640" t="s">
        <v>258</v>
      </c>
      <c r="D2640" t="s">
        <v>2341</v>
      </c>
      <c r="E2640" t="s">
        <v>102</v>
      </c>
      <c r="F2640">
        <v>40700</v>
      </c>
      <c r="G2640" t="s">
        <v>911</v>
      </c>
      <c r="I2640" t="s">
        <v>331</v>
      </c>
      <c r="J2640">
        <v>2026</v>
      </c>
      <c r="K2640">
        <v>7</v>
      </c>
      <c r="L2640" t="s">
        <v>94</v>
      </c>
      <c r="M2640">
        <v>124.54988869575202</v>
      </c>
      <c r="N2640">
        <v>1</v>
      </c>
      <c r="O2640">
        <v>124.54988869575202</v>
      </c>
      <c r="P2640" t="s">
        <v>2342</v>
      </c>
      <c r="Q2640" t="s">
        <v>96</v>
      </c>
    </row>
    <row r="2641" spans="1:17" x14ac:dyDescent="0.25">
      <c r="A2641" t="s">
        <v>2382</v>
      </c>
      <c r="B2641" t="s">
        <v>258</v>
      </c>
      <c r="C2641" t="s">
        <v>258</v>
      </c>
      <c r="D2641" t="s">
        <v>2341</v>
      </c>
      <c r="E2641" t="s">
        <v>114</v>
      </c>
      <c r="F2641">
        <v>40700</v>
      </c>
      <c r="G2641" t="s">
        <v>911</v>
      </c>
      <c r="I2641" t="s">
        <v>331</v>
      </c>
      <c r="J2641">
        <v>2026</v>
      </c>
      <c r="K2641">
        <v>7</v>
      </c>
      <c r="L2641" t="s">
        <v>94</v>
      </c>
      <c r="M2641">
        <v>0</v>
      </c>
      <c r="N2641">
        <v>1</v>
      </c>
      <c r="O2641">
        <v>0</v>
      </c>
      <c r="P2641" t="s">
        <v>2342</v>
      </c>
      <c r="Q2641" t="s">
        <v>96</v>
      </c>
    </row>
    <row r="2642" spans="1:17" x14ac:dyDescent="0.25">
      <c r="A2642" t="s">
        <v>2382</v>
      </c>
      <c r="B2642" t="s">
        <v>258</v>
      </c>
      <c r="C2642" t="s">
        <v>258</v>
      </c>
      <c r="D2642" t="s">
        <v>2341</v>
      </c>
      <c r="E2642" t="s">
        <v>105</v>
      </c>
      <c r="F2642">
        <v>40700</v>
      </c>
      <c r="G2642" t="s">
        <v>911</v>
      </c>
      <c r="I2642" t="s">
        <v>331</v>
      </c>
      <c r="J2642">
        <v>2026</v>
      </c>
      <c r="K2642">
        <v>7</v>
      </c>
      <c r="L2642" t="s">
        <v>94</v>
      </c>
      <c r="M2642">
        <v>1073.7517238400178</v>
      </c>
      <c r="N2642">
        <v>1</v>
      </c>
      <c r="O2642">
        <v>1073.7517238400178</v>
      </c>
      <c r="P2642" t="s">
        <v>2342</v>
      </c>
      <c r="Q2642" t="s">
        <v>96</v>
      </c>
    </row>
    <row r="2643" spans="1:17" x14ac:dyDescent="0.25">
      <c r="A2643" t="s">
        <v>2382</v>
      </c>
      <c r="B2643" t="s">
        <v>258</v>
      </c>
      <c r="C2643" t="s">
        <v>258</v>
      </c>
      <c r="D2643" t="s">
        <v>2341</v>
      </c>
      <c r="E2643" t="s">
        <v>112</v>
      </c>
      <c r="F2643">
        <v>40700</v>
      </c>
      <c r="G2643" t="s">
        <v>911</v>
      </c>
      <c r="I2643" t="s">
        <v>331</v>
      </c>
      <c r="J2643">
        <v>2026</v>
      </c>
      <c r="K2643">
        <v>7</v>
      </c>
      <c r="L2643" t="s">
        <v>94</v>
      </c>
      <c r="M2643">
        <v>0</v>
      </c>
      <c r="N2643">
        <v>1</v>
      </c>
      <c r="O2643">
        <v>0</v>
      </c>
      <c r="P2643" t="s">
        <v>2342</v>
      </c>
      <c r="Q2643" t="s">
        <v>96</v>
      </c>
    </row>
    <row r="2644" spans="1:17" x14ac:dyDescent="0.25">
      <c r="A2644" t="s">
        <v>2392</v>
      </c>
      <c r="B2644" t="s">
        <v>293</v>
      </c>
      <c r="C2644" t="s">
        <v>107</v>
      </c>
      <c r="D2644" t="s">
        <v>2287</v>
      </c>
      <c r="E2644" t="s">
        <v>105</v>
      </c>
      <c r="F2644">
        <v>40700</v>
      </c>
      <c r="G2644" t="s">
        <v>911</v>
      </c>
      <c r="I2644" t="s">
        <v>670</v>
      </c>
      <c r="J2644">
        <v>2026</v>
      </c>
      <c r="K2644">
        <v>7</v>
      </c>
      <c r="L2644" t="s">
        <v>94</v>
      </c>
      <c r="M2644">
        <v>960.70012499999984</v>
      </c>
      <c r="N2644">
        <v>1</v>
      </c>
      <c r="O2644">
        <v>960.70012499999984</v>
      </c>
      <c r="P2644" t="s">
        <v>2288</v>
      </c>
      <c r="Q2644">
        <v>0</v>
      </c>
    </row>
    <row r="2645" spans="1:17" x14ac:dyDescent="0.25">
      <c r="A2645" t="s">
        <v>2392</v>
      </c>
      <c r="B2645" t="s">
        <v>293</v>
      </c>
      <c r="C2645" t="s">
        <v>107</v>
      </c>
      <c r="D2645" t="s">
        <v>2287</v>
      </c>
      <c r="E2645" t="s">
        <v>105</v>
      </c>
      <c r="F2645">
        <v>40700</v>
      </c>
      <c r="G2645" t="s">
        <v>911</v>
      </c>
      <c r="I2645" t="s">
        <v>708</v>
      </c>
      <c r="J2645">
        <v>2026</v>
      </c>
      <c r="K2645">
        <v>7</v>
      </c>
      <c r="L2645" t="s">
        <v>94</v>
      </c>
      <c r="M2645">
        <v>600.42150000000004</v>
      </c>
      <c r="N2645">
        <v>1</v>
      </c>
      <c r="O2645">
        <v>600.42150000000004</v>
      </c>
      <c r="P2645" t="s">
        <v>2288</v>
      </c>
      <c r="Q2645">
        <v>0</v>
      </c>
    </row>
    <row r="2646" spans="1:17" x14ac:dyDescent="0.25">
      <c r="A2646" t="s">
        <v>1298</v>
      </c>
      <c r="B2646" t="s">
        <v>2289</v>
      </c>
      <c r="C2646" t="s">
        <v>762</v>
      </c>
      <c r="D2646" t="s">
        <v>2287</v>
      </c>
      <c r="E2646" t="s">
        <v>93</v>
      </c>
      <c r="F2646">
        <v>40700</v>
      </c>
      <c r="G2646" t="s">
        <v>911</v>
      </c>
      <c r="I2646" t="s">
        <v>253</v>
      </c>
      <c r="J2646">
        <v>2026</v>
      </c>
      <c r="K2646">
        <v>7</v>
      </c>
      <c r="L2646" t="s">
        <v>94</v>
      </c>
      <c r="M2646">
        <v>600</v>
      </c>
      <c r="N2646">
        <v>1</v>
      </c>
      <c r="O2646">
        <v>600</v>
      </c>
      <c r="P2646" t="s">
        <v>2288</v>
      </c>
      <c r="Q2646">
        <v>0</v>
      </c>
    </row>
    <row r="2647" spans="1:17" x14ac:dyDescent="0.25">
      <c r="A2647" t="s">
        <v>1298</v>
      </c>
      <c r="B2647" t="s">
        <v>2289</v>
      </c>
      <c r="C2647" t="s">
        <v>762</v>
      </c>
      <c r="D2647" t="s">
        <v>2287</v>
      </c>
      <c r="E2647" t="s">
        <v>105</v>
      </c>
      <c r="F2647">
        <v>40700</v>
      </c>
      <c r="G2647" t="s">
        <v>911</v>
      </c>
      <c r="I2647" t="s">
        <v>121</v>
      </c>
      <c r="J2647">
        <v>2026</v>
      </c>
      <c r="K2647">
        <v>7</v>
      </c>
      <c r="L2647" t="s">
        <v>94</v>
      </c>
      <c r="M2647">
        <v>300</v>
      </c>
      <c r="N2647">
        <v>1</v>
      </c>
      <c r="O2647">
        <v>300</v>
      </c>
      <c r="P2647" t="s">
        <v>2288</v>
      </c>
      <c r="Q2647">
        <v>0</v>
      </c>
    </row>
    <row r="2648" spans="1:17" x14ac:dyDescent="0.25">
      <c r="A2648" t="s">
        <v>1298</v>
      </c>
      <c r="B2648" t="s">
        <v>2290</v>
      </c>
      <c r="C2648" t="s">
        <v>762</v>
      </c>
      <c r="D2648" t="s">
        <v>2287</v>
      </c>
      <c r="E2648" t="s">
        <v>93</v>
      </c>
      <c r="F2648">
        <v>40700</v>
      </c>
      <c r="G2648" t="s">
        <v>911</v>
      </c>
      <c r="I2648" t="s">
        <v>253</v>
      </c>
      <c r="J2648">
        <v>2026</v>
      </c>
      <c r="K2648">
        <v>7</v>
      </c>
      <c r="L2648" t="s">
        <v>94</v>
      </c>
      <c r="M2648">
        <v>600</v>
      </c>
      <c r="N2648">
        <v>1</v>
      </c>
      <c r="O2648">
        <v>600</v>
      </c>
      <c r="P2648" t="s">
        <v>2288</v>
      </c>
      <c r="Q2648">
        <v>0</v>
      </c>
    </row>
    <row r="2649" spans="1:17" x14ac:dyDescent="0.25">
      <c r="A2649" t="s">
        <v>1298</v>
      </c>
      <c r="B2649" t="s">
        <v>2290</v>
      </c>
      <c r="C2649" t="s">
        <v>762</v>
      </c>
      <c r="D2649" t="s">
        <v>2287</v>
      </c>
      <c r="E2649" t="s">
        <v>105</v>
      </c>
      <c r="F2649">
        <v>40700</v>
      </c>
      <c r="G2649" t="s">
        <v>911</v>
      </c>
      <c r="I2649" t="s">
        <v>121</v>
      </c>
      <c r="J2649">
        <v>2026</v>
      </c>
      <c r="K2649">
        <v>7</v>
      </c>
      <c r="L2649" t="s">
        <v>94</v>
      </c>
      <c r="M2649">
        <v>200</v>
      </c>
      <c r="N2649">
        <v>1</v>
      </c>
      <c r="O2649">
        <v>200</v>
      </c>
      <c r="P2649" t="s">
        <v>2288</v>
      </c>
      <c r="Q2649">
        <v>0</v>
      </c>
    </row>
    <row r="2650" spans="1:17" x14ac:dyDescent="0.25">
      <c r="A2650" t="s">
        <v>1005</v>
      </c>
      <c r="B2650" t="s">
        <v>1341</v>
      </c>
      <c r="C2650" t="s">
        <v>133</v>
      </c>
      <c r="D2650" t="s">
        <v>2287</v>
      </c>
      <c r="E2650" t="s">
        <v>105</v>
      </c>
      <c r="F2650">
        <v>40700</v>
      </c>
      <c r="G2650" t="s">
        <v>911</v>
      </c>
      <c r="I2650" t="s">
        <v>109</v>
      </c>
      <c r="J2650">
        <v>2026</v>
      </c>
      <c r="K2650">
        <v>7</v>
      </c>
      <c r="L2650" t="s">
        <v>94</v>
      </c>
      <c r="M2650">
        <v>1271.9000000000001</v>
      </c>
      <c r="N2650">
        <v>1</v>
      </c>
      <c r="O2650">
        <v>1271.9000000000001</v>
      </c>
      <c r="P2650" t="s">
        <v>2288</v>
      </c>
      <c r="Q2650">
        <v>0</v>
      </c>
    </row>
    <row r="2651" spans="1:17" x14ac:dyDescent="0.25">
      <c r="A2651" t="s">
        <v>1005</v>
      </c>
      <c r="B2651" t="s">
        <v>1341</v>
      </c>
      <c r="C2651" t="s">
        <v>133</v>
      </c>
      <c r="D2651" t="s">
        <v>2287</v>
      </c>
      <c r="E2651" t="s">
        <v>93</v>
      </c>
      <c r="F2651">
        <v>40700</v>
      </c>
      <c r="G2651" t="s">
        <v>911</v>
      </c>
      <c r="I2651" t="s">
        <v>644</v>
      </c>
      <c r="J2651">
        <v>2026</v>
      </c>
      <c r="K2651">
        <v>7</v>
      </c>
      <c r="L2651" t="s">
        <v>94</v>
      </c>
      <c r="M2651">
        <v>7192.64</v>
      </c>
      <c r="N2651">
        <v>1</v>
      </c>
      <c r="O2651">
        <v>7192.64</v>
      </c>
      <c r="P2651" t="s">
        <v>2288</v>
      </c>
      <c r="Q2651">
        <v>0</v>
      </c>
    </row>
    <row r="2652" spans="1:17" x14ac:dyDescent="0.25">
      <c r="A2652" t="s">
        <v>2392</v>
      </c>
      <c r="B2652" t="s">
        <v>402</v>
      </c>
      <c r="C2652" t="s">
        <v>107</v>
      </c>
      <c r="D2652" t="s">
        <v>2287</v>
      </c>
      <c r="E2652" t="s">
        <v>102</v>
      </c>
      <c r="F2652">
        <v>40700</v>
      </c>
      <c r="G2652" t="s">
        <v>911</v>
      </c>
      <c r="I2652" t="s">
        <v>186</v>
      </c>
      <c r="J2652">
        <v>2026</v>
      </c>
      <c r="K2652">
        <v>7</v>
      </c>
      <c r="L2652" t="s">
        <v>94</v>
      </c>
      <c r="M2652">
        <v>312.25</v>
      </c>
      <c r="N2652">
        <v>1</v>
      </c>
      <c r="O2652">
        <v>312.25</v>
      </c>
      <c r="P2652" t="s">
        <v>2288</v>
      </c>
      <c r="Q2652">
        <v>1</v>
      </c>
    </row>
    <row r="2653" spans="1:17" x14ac:dyDescent="0.25">
      <c r="A2653" t="s">
        <v>2392</v>
      </c>
      <c r="B2653" t="s">
        <v>402</v>
      </c>
      <c r="C2653" t="s">
        <v>107</v>
      </c>
      <c r="D2653" t="s">
        <v>2287</v>
      </c>
      <c r="E2653" t="s">
        <v>93</v>
      </c>
      <c r="F2653">
        <v>40700</v>
      </c>
      <c r="G2653" t="s">
        <v>911</v>
      </c>
      <c r="I2653" t="s">
        <v>166</v>
      </c>
      <c r="J2653">
        <v>2026</v>
      </c>
      <c r="K2653">
        <v>7</v>
      </c>
      <c r="L2653" t="s">
        <v>94</v>
      </c>
      <c r="M2653">
        <v>233</v>
      </c>
      <c r="N2653">
        <v>1</v>
      </c>
      <c r="O2653">
        <v>233</v>
      </c>
      <c r="P2653" t="s">
        <v>2288</v>
      </c>
      <c r="Q2653">
        <v>1</v>
      </c>
    </row>
    <row r="2654" spans="1:17" x14ac:dyDescent="0.25">
      <c r="A2654" t="s">
        <v>2392</v>
      </c>
      <c r="B2654" t="s">
        <v>402</v>
      </c>
      <c r="C2654" t="s">
        <v>107</v>
      </c>
      <c r="D2654" t="s">
        <v>2287</v>
      </c>
      <c r="E2654" t="s">
        <v>93</v>
      </c>
      <c r="F2654">
        <v>40700</v>
      </c>
      <c r="G2654" t="s">
        <v>911</v>
      </c>
      <c r="I2654" t="s">
        <v>169</v>
      </c>
      <c r="J2654">
        <v>2026</v>
      </c>
      <c r="K2654">
        <v>7</v>
      </c>
      <c r="L2654" t="s">
        <v>94</v>
      </c>
      <c r="M2654">
        <v>118.26639999999999</v>
      </c>
      <c r="N2654">
        <v>1</v>
      </c>
      <c r="O2654">
        <v>118.26639999999999</v>
      </c>
      <c r="P2654" t="s">
        <v>2288</v>
      </c>
      <c r="Q2654">
        <v>0</v>
      </c>
    </row>
    <row r="2655" spans="1:17" x14ac:dyDescent="0.25">
      <c r="A2655" t="s">
        <v>2392</v>
      </c>
      <c r="B2655" t="s">
        <v>402</v>
      </c>
      <c r="C2655" t="s">
        <v>107</v>
      </c>
      <c r="D2655" t="s">
        <v>2287</v>
      </c>
      <c r="E2655" t="s">
        <v>93</v>
      </c>
      <c r="F2655">
        <v>40700</v>
      </c>
      <c r="G2655" t="s">
        <v>911</v>
      </c>
      <c r="I2655" t="s">
        <v>253</v>
      </c>
      <c r="J2655">
        <v>2026</v>
      </c>
      <c r="K2655">
        <v>7</v>
      </c>
      <c r="L2655" t="s">
        <v>94</v>
      </c>
      <c r="M2655">
        <v>500.35124999999999</v>
      </c>
      <c r="N2655">
        <v>1</v>
      </c>
      <c r="O2655">
        <v>500.35124999999999</v>
      </c>
      <c r="P2655" t="s">
        <v>2288</v>
      </c>
      <c r="Q2655">
        <v>0</v>
      </c>
    </row>
    <row r="2656" spans="1:17" x14ac:dyDescent="0.25">
      <c r="A2656" t="s">
        <v>2392</v>
      </c>
      <c r="B2656" t="s">
        <v>402</v>
      </c>
      <c r="C2656" t="s">
        <v>107</v>
      </c>
      <c r="D2656" t="s">
        <v>2287</v>
      </c>
      <c r="E2656" t="s">
        <v>105</v>
      </c>
      <c r="F2656">
        <v>40700</v>
      </c>
      <c r="G2656" t="s">
        <v>911</v>
      </c>
      <c r="I2656" t="s">
        <v>158</v>
      </c>
      <c r="J2656">
        <v>2026</v>
      </c>
      <c r="K2656">
        <v>7</v>
      </c>
      <c r="L2656" t="s">
        <v>94</v>
      </c>
      <c r="M2656">
        <v>750.52687500000002</v>
      </c>
      <c r="N2656">
        <v>1</v>
      </c>
      <c r="O2656">
        <v>750.52687500000002</v>
      </c>
      <c r="P2656" t="s">
        <v>2288</v>
      </c>
      <c r="Q2656">
        <v>0</v>
      </c>
    </row>
    <row r="2657" spans="1:17" x14ac:dyDescent="0.25">
      <c r="A2657" t="s">
        <v>2392</v>
      </c>
      <c r="B2657" t="s">
        <v>2291</v>
      </c>
      <c r="C2657" t="s">
        <v>107</v>
      </c>
      <c r="D2657" t="s">
        <v>2287</v>
      </c>
      <c r="E2657" t="s">
        <v>102</v>
      </c>
      <c r="F2657">
        <v>40700</v>
      </c>
      <c r="G2657" t="s">
        <v>911</v>
      </c>
      <c r="I2657" t="s">
        <v>186</v>
      </c>
      <c r="J2657">
        <v>2026</v>
      </c>
      <c r="K2657">
        <v>7</v>
      </c>
      <c r="L2657" t="s">
        <v>94</v>
      </c>
      <c r="M2657">
        <v>284.05</v>
      </c>
      <c r="N2657">
        <v>1</v>
      </c>
      <c r="O2657">
        <v>284.05</v>
      </c>
      <c r="P2657" t="s">
        <v>2288</v>
      </c>
      <c r="Q2657">
        <v>1</v>
      </c>
    </row>
    <row r="2658" spans="1:17" x14ac:dyDescent="0.25">
      <c r="A2658" t="s">
        <v>2392</v>
      </c>
      <c r="B2658" t="s">
        <v>2291</v>
      </c>
      <c r="C2658" t="s">
        <v>107</v>
      </c>
      <c r="D2658" t="s">
        <v>2287</v>
      </c>
      <c r="E2658" t="s">
        <v>93</v>
      </c>
      <c r="F2658">
        <v>40700</v>
      </c>
      <c r="G2658" t="s">
        <v>911</v>
      </c>
      <c r="I2658" t="s">
        <v>167</v>
      </c>
      <c r="J2658">
        <v>2026</v>
      </c>
      <c r="K2658">
        <v>7</v>
      </c>
      <c r="L2658" t="s">
        <v>94</v>
      </c>
      <c r="M2658">
        <v>105.07805</v>
      </c>
      <c r="N2658">
        <v>1</v>
      </c>
      <c r="O2658">
        <v>105.07805</v>
      </c>
      <c r="P2658" t="s">
        <v>2288</v>
      </c>
      <c r="Q2658">
        <v>0</v>
      </c>
    </row>
    <row r="2659" spans="1:17" x14ac:dyDescent="0.25">
      <c r="A2659" t="s">
        <v>2392</v>
      </c>
      <c r="B2659" t="s">
        <v>2291</v>
      </c>
      <c r="C2659" t="s">
        <v>107</v>
      </c>
      <c r="D2659" t="s">
        <v>2287</v>
      </c>
      <c r="E2659" t="s">
        <v>93</v>
      </c>
      <c r="F2659">
        <v>40700</v>
      </c>
      <c r="G2659" t="s">
        <v>911</v>
      </c>
      <c r="I2659" t="s">
        <v>253</v>
      </c>
      <c r="J2659">
        <v>2026</v>
      </c>
      <c r="K2659">
        <v>7</v>
      </c>
      <c r="L2659" t="s">
        <v>94</v>
      </c>
      <c r="M2659">
        <v>500.35124999999999</v>
      </c>
      <c r="N2659">
        <v>1</v>
      </c>
      <c r="O2659">
        <v>500.35124999999999</v>
      </c>
      <c r="P2659" t="s">
        <v>2288</v>
      </c>
      <c r="Q2659">
        <v>0</v>
      </c>
    </row>
    <row r="2660" spans="1:17" x14ac:dyDescent="0.25">
      <c r="A2660" t="s">
        <v>2392</v>
      </c>
      <c r="B2660" t="s">
        <v>2291</v>
      </c>
      <c r="C2660" t="s">
        <v>107</v>
      </c>
      <c r="D2660" t="s">
        <v>2287</v>
      </c>
      <c r="E2660" t="s">
        <v>105</v>
      </c>
      <c r="F2660">
        <v>40700</v>
      </c>
      <c r="G2660" t="s">
        <v>911</v>
      </c>
      <c r="I2660" t="s">
        <v>144</v>
      </c>
      <c r="J2660">
        <v>2026</v>
      </c>
      <c r="K2660">
        <v>7</v>
      </c>
      <c r="L2660" t="s">
        <v>94</v>
      </c>
      <c r="M2660">
        <v>454.85230000000007</v>
      </c>
      <c r="N2660">
        <v>1</v>
      </c>
      <c r="O2660">
        <v>454.85230000000007</v>
      </c>
      <c r="P2660" t="s">
        <v>2288</v>
      </c>
      <c r="Q2660">
        <v>0</v>
      </c>
    </row>
    <row r="2661" spans="1:17" x14ac:dyDescent="0.25">
      <c r="A2661" t="s">
        <v>2392</v>
      </c>
      <c r="B2661" t="s">
        <v>404</v>
      </c>
      <c r="C2661" t="s">
        <v>107</v>
      </c>
      <c r="D2661" t="s">
        <v>2287</v>
      </c>
      <c r="E2661" t="s">
        <v>104</v>
      </c>
      <c r="F2661">
        <v>40700</v>
      </c>
      <c r="G2661" t="s">
        <v>911</v>
      </c>
      <c r="I2661" t="s">
        <v>245</v>
      </c>
      <c r="J2661">
        <v>2026</v>
      </c>
      <c r="K2661">
        <v>7</v>
      </c>
      <c r="L2661" t="s">
        <v>94</v>
      </c>
      <c r="M2661">
        <v>63.66</v>
      </c>
      <c r="N2661">
        <v>1</v>
      </c>
      <c r="O2661">
        <v>63.66</v>
      </c>
      <c r="P2661" t="s">
        <v>2288</v>
      </c>
      <c r="Q2661">
        <v>1</v>
      </c>
    </row>
    <row r="2662" spans="1:17" x14ac:dyDescent="0.25">
      <c r="A2662" t="s">
        <v>2392</v>
      </c>
      <c r="B2662" t="s">
        <v>404</v>
      </c>
      <c r="C2662" t="s">
        <v>107</v>
      </c>
      <c r="D2662" t="s">
        <v>2287</v>
      </c>
      <c r="E2662" t="s">
        <v>104</v>
      </c>
      <c r="F2662">
        <v>40700</v>
      </c>
      <c r="G2662" t="s">
        <v>911</v>
      </c>
      <c r="I2662" t="s">
        <v>246</v>
      </c>
      <c r="J2662">
        <v>2026</v>
      </c>
      <c r="K2662">
        <v>7</v>
      </c>
      <c r="L2662" t="s">
        <v>94</v>
      </c>
      <c r="M2662">
        <v>400.28100000000001</v>
      </c>
      <c r="N2662">
        <v>1</v>
      </c>
      <c r="O2662">
        <v>400.28100000000001</v>
      </c>
      <c r="P2662" t="s">
        <v>2288</v>
      </c>
      <c r="Q2662">
        <v>0</v>
      </c>
    </row>
    <row r="2663" spans="1:17" x14ac:dyDescent="0.25">
      <c r="A2663" t="s">
        <v>2392</v>
      </c>
      <c r="B2663" t="s">
        <v>404</v>
      </c>
      <c r="C2663" t="s">
        <v>107</v>
      </c>
      <c r="D2663" t="s">
        <v>2287</v>
      </c>
      <c r="E2663" t="s">
        <v>102</v>
      </c>
      <c r="F2663">
        <v>40700</v>
      </c>
      <c r="G2663" t="s">
        <v>911</v>
      </c>
      <c r="I2663" t="s">
        <v>186</v>
      </c>
      <c r="J2663">
        <v>2026</v>
      </c>
      <c r="K2663">
        <v>7</v>
      </c>
      <c r="L2663" t="s">
        <v>94</v>
      </c>
      <c r="M2663">
        <v>4501.9799999999996</v>
      </c>
      <c r="N2663">
        <v>1</v>
      </c>
      <c r="O2663">
        <v>4501.9799999999996</v>
      </c>
      <c r="P2663" t="s">
        <v>2288</v>
      </c>
      <c r="Q2663">
        <v>1</v>
      </c>
    </row>
    <row r="2664" spans="1:17" x14ac:dyDescent="0.25">
      <c r="A2664" t="s">
        <v>2392</v>
      </c>
      <c r="B2664" t="s">
        <v>404</v>
      </c>
      <c r="C2664" t="s">
        <v>107</v>
      </c>
      <c r="D2664" t="s">
        <v>2287</v>
      </c>
      <c r="E2664" t="s">
        <v>93</v>
      </c>
      <c r="F2664">
        <v>40700</v>
      </c>
      <c r="G2664" t="s">
        <v>911</v>
      </c>
      <c r="I2664" t="s">
        <v>191</v>
      </c>
      <c r="J2664">
        <v>2026</v>
      </c>
      <c r="K2664">
        <v>7</v>
      </c>
      <c r="L2664" t="s">
        <v>94</v>
      </c>
      <c r="M2664">
        <v>2460</v>
      </c>
      <c r="N2664">
        <v>1</v>
      </c>
      <c r="O2664">
        <v>2460</v>
      </c>
      <c r="P2664" t="s">
        <v>2288</v>
      </c>
      <c r="Q2664">
        <v>1</v>
      </c>
    </row>
    <row r="2665" spans="1:17" x14ac:dyDescent="0.25">
      <c r="A2665" t="s">
        <v>2392</v>
      </c>
      <c r="B2665" t="s">
        <v>404</v>
      </c>
      <c r="C2665" t="s">
        <v>107</v>
      </c>
      <c r="D2665" t="s">
        <v>2287</v>
      </c>
      <c r="E2665" t="s">
        <v>93</v>
      </c>
      <c r="F2665">
        <v>40700</v>
      </c>
      <c r="G2665" t="s">
        <v>911</v>
      </c>
      <c r="I2665" t="s">
        <v>167</v>
      </c>
      <c r="J2665">
        <v>2026</v>
      </c>
      <c r="K2665">
        <v>7</v>
      </c>
      <c r="L2665" t="s">
        <v>94</v>
      </c>
      <c r="M2665">
        <v>735.54634999999996</v>
      </c>
      <c r="N2665">
        <v>1</v>
      </c>
      <c r="O2665">
        <v>735.54634999999996</v>
      </c>
      <c r="P2665" t="s">
        <v>2288</v>
      </c>
      <c r="Q2665">
        <v>0</v>
      </c>
    </row>
    <row r="2666" spans="1:17" x14ac:dyDescent="0.25">
      <c r="A2666" t="s">
        <v>2392</v>
      </c>
      <c r="B2666" t="s">
        <v>404</v>
      </c>
      <c r="C2666" t="s">
        <v>107</v>
      </c>
      <c r="D2666" t="s">
        <v>2287</v>
      </c>
      <c r="E2666" t="s">
        <v>93</v>
      </c>
      <c r="F2666">
        <v>40700</v>
      </c>
      <c r="G2666" t="s">
        <v>911</v>
      </c>
      <c r="I2666" t="s">
        <v>168</v>
      </c>
      <c r="J2666">
        <v>2026</v>
      </c>
      <c r="K2666">
        <v>7</v>
      </c>
      <c r="L2666" t="s">
        <v>94</v>
      </c>
      <c r="M2666">
        <v>1182.664</v>
      </c>
      <c r="N2666">
        <v>1</v>
      </c>
      <c r="O2666">
        <v>1182.664</v>
      </c>
      <c r="P2666" t="s">
        <v>2288</v>
      </c>
      <c r="Q2666">
        <v>0</v>
      </c>
    </row>
    <row r="2667" spans="1:17" x14ac:dyDescent="0.25">
      <c r="A2667" t="s">
        <v>2392</v>
      </c>
      <c r="B2667" t="s">
        <v>404</v>
      </c>
      <c r="C2667" t="s">
        <v>107</v>
      </c>
      <c r="D2667" t="s">
        <v>2287</v>
      </c>
      <c r="E2667" t="s">
        <v>93</v>
      </c>
      <c r="F2667">
        <v>40700</v>
      </c>
      <c r="G2667" t="s">
        <v>911</v>
      </c>
      <c r="I2667" t="s">
        <v>253</v>
      </c>
      <c r="J2667">
        <v>2026</v>
      </c>
      <c r="K2667">
        <v>7</v>
      </c>
      <c r="L2667" t="s">
        <v>94</v>
      </c>
      <c r="M2667">
        <v>500.35124999999999</v>
      </c>
      <c r="N2667">
        <v>1</v>
      </c>
      <c r="O2667">
        <v>500.35124999999999</v>
      </c>
      <c r="P2667" t="s">
        <v>2288</v>
      </c>
      <c r="Q2667">
        <v>0</v>
      </c>
    </row>
    <row r="2668" spans="1:17" x14ac:dyDescent="0.25">
      <c r="A2668" t="s">
        <v>2392</v>
      </c>
      <c r="B2668" t="s">
        <v>404</v>
      </c>
      <c r="C2668" t="s">
        <v>107</v>
      </c>
      <c r="D2668" t="s">
        <v>2287</v>
      </c>
      <c r="E2668" t="s">
        <v>105</v>
      </c>
      <c r="F2668">
        <v>40700</v>
      </c>
      <c r="G2668" t="s">
        <v>911</v>
      </c>
      <c r="I2668" t="s">
        <v>144</v>
      </c>
      <c r="J2668">
        <v>2026</v>
      </c>
      <c r="K2668">
        <v>7</v>
      </c>
      <c r="L2668" t="s">
        <v>94</v>
      </c>
      <c r="M2668">
        <v>1933.1222749999999</v>
      </c>
      <c r="N2668">
        <v>1</v>
      </c>
      <c r="O2668">
        <v>1933.1222749999999</v>
      </c>
      <c r="P2668" t="s">
        <v>2288</v>
      </c>
      <c r="Q2668">
        <v>0</v>
      </c>
    </row>
    <row r="2669" spans="1:17" x14ac:dyDescent="0.25">
      <c r="A2669" t="s">
        <v>2392</v>
      </c>
      <c r="B2669" t="s">
        <v>2292</v>
      </c>
      <c r="C2669" t="s">
        <v>107</v>
      </c>
      <c r="D2669" t="s">
        <v>2287</v>
      </c>
      <c r="E2669" t="s">
        <v>93</v>
      </c>
      <c r="F2669">
        <v>40700</v>
      </c>
      <c r="G2669" t="s">
        <v>911</v>
      </c>
      <c r="I2669" t="s">
        <v>253</v>
      </c>
      <c r="J2669">
        <v>2026</v>
      </c>
      <c r="K2669">
        <v>7</v>
      </c>
      <c r="L2669" t="s">
        <v>94</v>
      </c>
      <c r="M2669">
        <v>500.35124999999999</v>
      </c>
      <c r="N2669">
        <v>1</v>
      </c>
      <c r="O2669">
        <v>500.35124999999999</v>
      </c>
      <c r="P2669" t="s">
        <v>2288</v>
      </c>
      <c r="Q2669">
        <v>0</v>
      </c>
    </row>
    <row r="2670" spans="1:17" x14ac:dyDescent="0.25">
      <c r="A2670" t="s">
        <v>2392</v>
      </c>
      <c r="B2670" t="s">
        <v>2292</v>
      </c>
      <c r="C2670" t="s">
        <v>107</v>
      </c>
      <c r="D2670" t="s">
        <v>2287</v>
      </c>
      <c r="E2670" t="s">
        <v>105</v>
      </c>
      <c r="F2670">
        <v>40700</v>
      </c>
      <c r="G2670" t="s">
        <v>911</v>
      </c>
      <c r="I2670" t="s">
        <v>144</v>
      </c>
      <c r="J2670">
        <v>2026</v>
      </c>
      <c r="K2670">
        <v>7</v>
      </c>
      <c r="L2670" t="s">
        <v>94</v>
      </c>
      <c r="M2670">
        <v>113.71307500000002</v>
      </c>
      <c r="N2670">
        <v>1</v>
      </c>
      <c r="O2670">
        <v>113.71307500000002</v>
      </c>
      <c r="P2670" t="s">
        <v>2288</v>
      </c>
      <c r="Q2670">
        <v>0</v>
      </c>
    </row>
    <row r="2671" spans="1:17" x14ac:dyDescent="0.25">
      <c r="A2671" t="s">
        <v>2392</v>
      </c>
      <c r="B2671" t="s">
        <v>1593</v>
      </c>
      <c r="C2671" t="s">
        <v>107</v>
      </c>
      <c r="D2671" t="s">
        <v>2287</v>
      </c>
      <c r="E2671" t="s">
        <v>104</v>
      </c>
      <c r="F2671">
        <v>40700</v>
      </c>
      <c r="G2671" t="s">
        <v>911</v>
      </c>
      <c r="I2671" t="s">
        <v>245</v>
      </c>
      <c r="J2671">
        <v>2026</v>
      </c>
      <c r="K2671">
        <v>7</v>
      </c>
      <c r="L2671" t="s">
        <v>94</v>
      </c>
      <c r="M2671">
        <v>63.66</v>
      </c>
      <c r="N2671">
        <v>1</v>
      </c>
      <c r="O2671">
        <v>63.66</v>
      </c>
      <c r="P2671" t="s">
        <v>2288</v>
      </c>
      <c r="Q2671">
        <v>1</v>
      </c>
    </row>
    <row r="2672" spans="1:17" x14ac:dyDescent="0.25">
      <c r="A2672" t="s">
        <v>2392</v>
      </c>
      <c r="B2672" t="s">
        <v>1593</v>
      </c>
      <c r="C2672" t="s">
        <v>107</v>
      </c>
      <c r="D2672" t="s">
        <v>2287</v>
      </c>
      <c r="E2672" t="s">
        <v>104</v>
      </c>
      <c r="F2672">
        <v>40700</v>
      </c>
      <c r="G2672" t="s">
        <v>911</v>
      </c>
      <c r="I2672" t="s">
        <v>246</v>
      </c>
      <c r="J2672">
        <v>2026</v>
      </c>
      <c r="K2672">
        <v>7</v>
      </c>
      <c r="L2672" t="s">
        <v>94</v>
      </c>
      <c r="M2672">
        <v>400.28100000000001</v>
      </c>
      <c r="N2672">
        <v>1</v>
      </c>
      <c r="O2672">
        <v>400.28100000000001</v>
      </c>
      <c r="P2672" t="s">
        <v>2288</v>
      </c>
      <c r="Q2672">
        <v>0</v>
      </c>
    </row>
    <row r="2673" spans="1:17" x14ac:dyDescent="0.25">
      <c r="A2673" t="s">
        <v>2392</v>
      </c>
      <c r="B2673" t="s">
        <v>1593</v>
      </c>
      <c r="C2673" t="s">
        <v>107</v>
      </c>
      <c r="D2673" t="s">
        <v>2287</v>
      </c>
      <c r="E2673" t="s">
        <v>93</v>
      </c>
      <c r="F2673">
        <v>40700</v>
      </c>
      <c r="G2673" t="s">
        <v>911</v>
      </c>
      <c r="I2673" t="s">
        <v>2860</v>
      </c>
      <c r="J2673">
        <v>2026</v>
      </c>
      <c r="K2673">
        <v>7</v>
      </c>
      <c r="L2673" t="s">
        <v>94</v>
      </c>
      <c r="M2673">
        <v>525.36452499999996</v>
      </c>
      <c r="N2673">
        <v>1</v>
      </c>
      <c r="O2673">
        <v>525.36452499999996</v>
      </c>
      <c r="P2673" t="s">
        <v>2288</v>
      </c>
      <c r="Q2673">
        <v>0</v>
      </c>
    </row>
    <row r="2674" spans="1:17" x14ac:dyDescent="0.25">
      <c r="A2674" t="s">
        <v>2392</v>
      </c>
      <c r="B2674" t="s">
        <v>1593</v>
      </c>
      <c r="C2674" t="s">
        <v>107</v>
      </c>
      <c r="D2674" t="s">
        <v>2287</v>
      </c>
      <c r="E2674" t="s">
        <v>93</v>
      </c>
      <c r="F2674">
        <v>40700</v>
      </c>
      <c r="G2674" t="s">
        <v>911</v>
      </c>
      <c r="I2674" t="s">
        <v>253</v>
      </c>
      <c r="J2674">
        <v>2026</v>
      </c>
      <c r="K2674">
        <v>7</v>
      </c>
      <c r="L2674" t="s">
        <v>94</v>
      </c>
      <c r="M2674">
        <v>500.35124999999999</v>
      </c>
      <c r="N2674">
        <v>1</v>
      </c>
      <c r="O2674">
        <v>500.35124999999999</v>
      </c>
      <c r="P2674" t="s">
        <v>2288</v>
      </c>
      <c r="Q2674">
        <v>0</v>
      </c>
    </row>
    <row r="2675" spans="1:17" x14ac:dyDescent="0.25">
      <c r="A2675" t="s">
        <v>2392</v>
      </c>
      <c r="B2675" t="s">
        <v>2293</v>
      </c>
      <c r="C2675" t="s">
        <v>107</v>
      </c>
      <c r="D2675" t="s">
        <v>2287</v>
      </c>
      <c r="E2675" t="s">
        <v>105</v>
      </c>
      <c r="F2675">
        <v>40700</v>
      </c>
      <c r="G2675" t="s">
        <v>911</v>
      </c>
      <c r="I2675" t="s">
        <v>109</v>
      </c>
      <c r="J2675">
        <v>2026</v>
      </c>
      <c r="K2675">
        <v>7</v>
      </c>
      <c r="L2675" t="s">
        <v>94</v>
      </c>
      <c r="M2675">
        <v>87.33637499999999</v>
      </c>
      <c r="N2675">
        <v>1</v>
      </c>
      <c r="O2675">
        <v>87.33637499999999</v>
      </c>
      <c r="P2675" t="s">
        <v>2288</v>
      </c>
      <c r="Q2675">
        <v>0</v>
      </c>
    </row>
    <row r="2676" spans="1:17" x14ac:dyDescent="0.25">
      <c r="A2676" t="s">
        <v>2392</v>
      </c>
      <c r="B2676" t="s">
        <v>2293</v>
      </c>
      <c r="C2676" t="s">
        <v>107</v>
      </c>
      <c r="D2676" t="s">
        <v>2287</v>
      </c>
      <c r="E2676" t="s">
        <v>93</v>
      </c>
      <c r="F2676">
        <v>40700</v>
      </c>
      <c r="G2676" t="s">
        <v>911</v>
      </c>
      <c r="I2676" t="s">
        <v>253</v>
      </c>
      <c r="J2676">
        <v>2026</v>
      </c>
      <c r="K2676">
        <v>7</v>
      </c>
      <c r="L2676" t="s">
        <v>94</v>
      </c>
      <c r="M2676">
        <v>500.35124999999999</v>
      </c>
      <c r="N2676">
        <v>1</v>
      </c>
      <c r="O2676">
        <v>500.35124999999999</v>
      </c>
      <c r="P2676" t="s">
        <v>2288</v>
      </c>
      <c r="Q2676">
        <v>0</v>
      </c>
    </row>
    <row r="2677" spans="1:17" x14ac:dyDescent="0.25">
      <c r="A2677" t="s">
        <v>2392</v>
      </c>
      <c r="B2677" t="s">
        <v>2293</v>
      </c>
      <c r="C2677" t="s">
        <v>107</v>
      </c>
      <c r="D2677" t="s">
        <v>2287</v>
      </c>
      <c r="E2677" t="s">
        <v>105</v>
      </c>
      <c r="F2677">
        <v>40700</v>
      </c>
      <c r="G2677" t="s">
        <v>911</v>
      </c>
      <c r="I2677" t="s">
        <v>111</v>
      </c>
      <c r="J2677">
        <v>2026</v>
      </c>
      <c r="K2677">
        <v>7</v>
      </c>
      <c r="L2677" t="s">
        <v>94</v>
      </c>
      <c r="M2677">
        <v>87.33637499999999</v>
      </c>
      <c r="N2677">
        <v>1</v>
      </c>
      <c r="O2677">
        <v>87.33637499999999</v>
      </c>
      <c r="P2677" t="s">
        <v>2288</v>
      </c>
      <c r="Q2677">
        <v>0</v>
      </c>
    </row>
    <row r="2678" spans="1:17" x14ac:dyDescent="0.25">
      <c r="A2678" t="s">
        <v>1005</v>
      </c>
      <c r="B2678" t="s">
        <v>2294</v>
      </c>
      <c r="C2678" t="s">
        <v>133</v>
      </c>
      <c r="D2678" t="s">
        <v>2287</v>
      </c>
      <c r="E2678" t="s">
        <v>93</v>
      </c>
      <c r="F2678">
        <v>40700</v>
      </c>
      <c r="G2678" t="s">
        <v>911</v>
      </c>
      <c r="I2678" t="s">
        <v>253</v>
      </c>
      <c r="J2678">
        <v>2026</v>
      </c>
      <c r="K2678">
        <v>7</v>
      </c>
      <c r="L2678" t="s">
        <v>94</v>
      </c>
      <c r="M2678">
        <v>310.82</v>
      </c>
      <c r="N2678">
        <v>1</v>
      </c>
      <c r="O2678">
        <v>310.82</v>
      </c>
      <c r="P2678" t="s">
        <v>2288</v>
      </c>
      <c r="Q2678">
        <v>0</v>
      </c>
    </row>
    <row r="2679" spans="1:17" x14ac:dyDescent="0.25">
      <c r="A2679" t="s">
        <v>2516</v>
      </c>
      <c r="B2679" t="s">
        <v>1613</v>
      </c>
      <c r="C2679" t="s">
        <v>296</v>
      </c>
      <c r="D2679" t="s">
        <v>2287</v>
      </c>
      <c r="E2679" t="s">
        <v>93</v>
      </c>
      <c r="F2679">
        <v>40700</v>
      </c>
      <c r="G2679" t="s">
        <v>911</v>
      </c>
      <c r="I2679" t="s">
        <v>253</v>
      </c>
      <c r="J2679">
        <v>2026</v>
      </c>
      <c r="K2679">
        <v>7</v>
      </c>
      <c r="L2679" t="s">
        <v>94</v>
      </c>
      <c r="M2679">
        <v>369.9</v>
      </c>
      <c r="N2679">
        <v>1</v>
      </c>
      <c r="O2679">
        <v>369.9</v>
      </c>
      <c r="P2679" t="s">
        <v>2288</v>
      </c>
      <c r="Q2679">
        <v>0</v>
      </c>
    </row>
    <row r="2680" spans="1:17" x14ac:dyDescent="0.25">
      <c r="A2680" t="s">
        <v>2516</v>
      </c>
      <c r="B2680" t="s">
        <v>1613</v>
      </c>
      <c r="C2680" t="s">
        <v>296</v>
      </c>
      <c r="D2680" t="s">
        <v>2287</v>
      </c>
      <c r="E2680" t="s">
        <v>105</v>
      </c>
      <c r="F2680">
        <v>40700</v>
      </c>
      <c r="G2680" t="s">
        <v>911</v>
      </c>
      <c r="I2680" t="s">
        <v>2295</v>
      </c>
      <c r="J2680">
        <v>2026</v>
      </c>
      <c r="K2680">
        <v>7</v>
      </c>
      <c r="L2680" t="s">
        <v>94</v>
      </c>
      <c r="M2680">
        <v>3119.49</v>
      </c>
      <c r="N2680">
        <v>1</v>
      </c>
      <c r="O2680">
        <v>3119.49</v>
      </c>
      <c r="P2680" t="s">
        <v>2288</v>
      </c>
      <c r="Q2680">
        <v>0</v>
      </c>
    </row>
    <row r="2681" spans="1:17" x14ac:dyDescent="0.25">
      <c r="A2681" t="s">
        <v>1005</v>
      </c>
      <c r="B2681" t="s">
        <v>2296</v>
      </c>
      <c r="C2681" t="s">
        <v>133</v>
      </c>
      <c r="D2681" t="s">
        <v>2287</v>
      </c>
      <c r="E2681" t="s">
        <v>105</v>
      </c>
      <c r="F2681">
        <v>40700</v>
      </c>
      <c r="G2681" t="s">
        <v>911</v>
      </c>
      <c r="I2681" t="s">
        <v>158</v>
      </c>
      <c r="J2681">
        <v>2026</v>
      </c>
      <c r="K2681">
        <v>7</v>
      </c>
      <c r="L2681" t="s">
        <v>94</v>
      </c>
      <c r="M2681">
        <v>165.14</v>
      </c>
      <c r="N2681">
        <v>1</v>
      </c>
      <c r="O2681">
        <v>165.14</v>
      </c>
      <c r="P2681" t="s">
        <v>2288</v>
      </c>
      <c r="Q2681">
        <v>0</v>
      </c>
    </row>
    <row r="2682" spans="1:17" x14ac:dyDescent="0.25">
      <c r="A2682" t="s">
        <v>1005</v>
      </c>
      <c r="B2682" t="s">
        <v>2297</v>
      </c>
      <c r="C2682" t="s">
        <v>133</v>
      </c>
      <c r="D2682" t="s">
        <v>2287</v>
      </c>
      <c r="E2682" t="s">
        <v>93</v>
      </c>
      <c r="F2682">
        <v>40700</v>
      </c>
      <c r="G2682" t="s">
        <v>911</v>
      </c>
      <c r="I2682" t="s">
        <v>253</v>
      </c>
      <c r="J2682">
        <v>2026</v>
      </c>
      <c r="K2682">
        <v>7</v>
      </c>
      <c r="L2682" t="s">
        <v>94</v>
      </c>
      <c r="M2682">
        <v>310.82</v>
      </c>
      <c r="N2682">
        <v>1</v>
      </c>
      <c r="O2682">
        <v>310.82</v>
      </c>
      <c r="P2682" t="s">
        <v>2288</v>
      </c>
      <c r="Q2682">
        <v>0</v>
      </c>
    </row>
    <row r="2683" spans="1:17" x14ac:dyDescent="0.25">
      <c r="A2683" t="s">
        <v>1005</v>
      </c>
      <c r="B2683" t="s">
        <v>2297</v>
      </c>
      <c r="C2683" t="s">
        <v>133</v>
      </c>
      <c r="D2683" t="s">
        <v>2287</v>
      </c>
      <c r="E2683" t="s">
        <v>105</v>
      </c>
      <c r="F2683">
        <v>40700</v>
      </c>
      <c r="G2683" t="s">
        <v>911</v>
      </c>
      <c r="I2683" t="s">
        <v>158</v>
      </c>
      <c r="J2683">
        <v>2026</v>
      </c>
      <c r="K2683">
        <v>7</v>
      </c>
      <c r="L2683" t="s">
        <v>94</v>
      </c>
      <c r="M2683">
        <v>165.14</v>
      </c>
      <c r="N2683">
        <v>1</v>
      </c>
      <c r="O2683">
        <v>165.14</v>
      </c>
      <c r="P2683" t="s">
        <v>2288</v>
      </c>
      <c r="Q2683">
        <v>0</v>
      </c>
    </row>
    <row r="2684" spans="1:17" x14ac:dyDescent="0.25">
      <c r="A2684" t="s">
        <v>1005</v>
      </c>
      <c r="B2684" t="s">
        <v>414</v>
      </c>
      <c r="C2684" t="s">
        <v>133</v>
      </c>
      <c r="D2684" t="s">
        <v>2287</v>
      </c>
      <c r="E2684" t="s">
        <v>93</v>
      </c>
      <c r="F2684">
        <v>40700</v>
      </c>
      <c r="G2684" t="s">
        <v>911</v>
      </c>
      <c r="I2684" t="s">
        <v>253</v>
      </c>
      <c r="J2684">
        <v>2026</v>
      </c>
      <c r="K2684">
        <v>7</v>
      </c>
      <c r="L2684" t="s">
        <v>94</v>
      </c>
      <c r="M2684">
        <v>310.82</v>
      </c>
      <c r="N2684">
        <v>1</v>
      </c>
      <c r="O2684">
        <v>310.82</v>
      </c>
      <c r="P2684" t="s">
        <v>2288</v>
      </c>
      <c r="Q2684">
        <v>0</v>
      </c>
    </row>
    <row r="2685" spans="1:17" x14ac:dyDescent="0.25">
      <c r="A2685" t="s">
        <v>1005</v>
      </c>
      <c r="B2685" t="s">
        <v>414</v>
      </c>
      <c r="C2685" t="s">
        <v>133</v>
      </c>
      <c r="D2685" t="s">
        <v>2287</v>
      </c>
      <c r="E2685" t="s">
        <v>105</v>
      </c>
      <c r="F2685">
        <v>40700</v>
      </c>
      <c r="G2685" t="s">
        <v>911</v>
      </c>
      <c r="I2685" t="s">
        <v>158</v>
      </c>
      <c r="J2685">
        <v>2026</v>
      </c>
      <c r="K2685">
        <v>7</v>
      </c>
      <c r="L2685" t="s">
        <v>94</v>
      </c>
      <c r="M2685">
        <v>495.42</v>
      </c>
      <c r="N2685">
        <v>1</v>
      </c>
      <c r="O2685">
        <v>495.42</v>
      </c>
      <c r="P2685" t="s">
        <v>2288</v>
      </c>
      <c r="Q2685">
        <v>0</v>
      </c>
    </row>
    <row r="2686" spans="1:17" x14ac:dyDescent="0.25">
      <c r="A2686" t="s">
        <v>2392</v>
      </c>
      <c r="B2686" t="s">
        <v>2298</v>
      </c>
      <c r="C2686" t="s">
        <v>107</v>
      </c>
      <c r="D2686" t="s">
        <v>2287</v>
      </c>
      <c r="E2686" t="s">
        <v>104</v>
      </c>
      <c r="F2686">
        <v>40700</v>
      </c>
      <c r="G2686" t="s">
        <v>911</v>
      </c>
      <c r="I2686" t="s">
        <v>245</v>
      </c>
      <c r="J2686">
        <v>2026</v>
      </c>
      <c r="K2686">
        <v>7</v>
      </c>
      <c r="L2686" t="s">
        <v>94</v>
      </c>
      <c r="M2686">
        <v>413.79</v>
      </c>
      <c r="N2686">
        <v>1</v>
      </c>
      <c r="O2686">
        <v>413.79</v>
      </c>
      <c r="P2686" t="s">
        <v>2288</v>
      </c>
      <c r="Q2686">
        <v>1</v>
      </c>
    </row>
    <row r="2687" spans="1:17" x14ac:dyDescent="0.25">
      <c r="A2687" t="s">
        <v>2392</v>
      </c>
      <c r="B2687" t="s">
        <v>2298</v>
      </c>
      <c r="C2687" t="s">
        <v>107</v>
      </c>
      <c r="D2687" t="s">
        <v>2287</v>
      </c>
      <c r="E2687" t="s">
        <v>104</v>
      </c>
      <c r="F2687">
        <v>40700</v>
      </c>
      <c r="G2687" t="s">
        <v>911</v>
      </c>
      <c r="I2687" t="s">
        <v>246</v>
      </c>
      <c r="J2687">
        <v>2026</v>
      </c>
      <c r="K2687">
        <v>7</v>
      </c>
      <c r="L2687" t="s">
        <v>94</v>
      </c>
      <c r="M2687">
        <v>400.28100000000001</v>
      </c>
      <c r="N2687">
        <v>1</v>
      </c>
      <c r="O2687">
        <v>400.28100000000001</v>
      </c>
      <c r="P2687" t="s">
        <v>2288</v>
      </c>
      <c r="Q2687">
        <v>0</v>
      </c>
    </row>
    <row r="2688" spans="1:17" x14ac:dyDescent="0.25">
      <c r="A2688" t="s">
        <v>2392</v>
      </c>
      <c r="B2688" t="s">
        <v>2298</v>
      </c>
      <c r="C2688" t="s">
        <v>107</v>
      </c>
      <c r="D2688" t="s">
        <v>2287</v>
      </c>
      <c r="E2688" t="s">
        <v>93</v>
      </c>
      <c r="F2688">
        <v>40700</v>
      </c>
      <c r="G2688" t="s">
        <v>911</v>
      </c>
      <c r="I2688" t="s">
        <v>253</v>
      </c>
      <c r="J2688">
        <v>2026</v>
      </c>
      <c r="K2688">
        <v>7</v>
      </c>
      <c r="L2688" t="s">
        <v>94</v>
      </c>
      <c r="M2688">
        <v>500.35124999999999</v>
      </c>
      <c r="N2688">
        <v>1</v>
      </c>
      <c r="O2688">
        <v>500.35124999999999</v>
      </c>
      <c r="P2688" t="s">
        <v>2288</v>
      </c>
      <c r="Q2688">
        <v>0</v>
      </c>
    </row>
    <row r="2689" spans="1:17" x14ac:dyDescent="0.25">
      <c r="A2689" t="s">
        <v>2392</v>
      </c>
      <c r="B2689" t="s">
        <v>2298</v>
      </c>
      <c r="C2689" t="s">
        <v>107</v>
      </c>
      <c r="D2689" t="s">
        <v>2287</v>
      </c>
      <c r="E2689" t="s">
        <v>105</v>
      </c>
      <c r="F2689">
        <v>40700</v>
      </c>
      <c r="G2689" t="s">
        <v>911</v>
      </c>
      <c r="I2689" t="s">
        <v>144</v>
      </c>
      <c r="J2689">
        <v>2026</v>
      </c>
      <c r="K2689">
        <v>7</v>
      </c>
      <c r="L2689" t="s">
        <v>94</v>
      </c>
      <c r="M2689">
        <v>341.13922500000001</v>
      </c>
      <c r="N2689">
        <v>1</v>
      </c>
      <c r="O2689">
        <v>341.13922500000001</v>
      </c>
      <c r="P2689" t="s">
        <v>2288</v>
      </c>
      <c r="Q2689">
        <v>0</v>
      </c>
    </row>
    <row r="2690" spans="1:17" x14ac:dyDescent="0.25">
      <c r="A2690" t="s">
        <v>2392</v>
      </c>
      <c r="B2690" t="s">
        <v>2298</v>
      </c>
      <c r="C2690" t="s">
        <v>107</v>
      </c>
      <c r="D2690" t="s">
        <v>2287</v>
      </c>
      <c r="E2690" t="s">
        <v>105</v>
      </c>
      <c r="F2690">
        <v>40700</v>
      </c>
      <c r="G2690" t="s">
        <v>911</v>
      </c>
      <c r="I2690" t="s">
        <v>158</v>
      </c>
      <c r="J2690">
        <v>2026</v>
      </c>
      <c r="K2690">
        <v>7</v>
      </c>
      <c r="L2690" t="s">
        <v>94</v>
      </c>
      <c r="M2690">
        <v>600.42150000000004</v>
      </c>
      <c r="N2690">
        <v>1</v>
      </c>
      <c r="O2690">
        <v>600.42150000000004</v>
      </c>
      <c r="P2690" t="s">
        <v>2288</v>
      </c>
      <c r="Q2690">
        <v>0</v>
      </c>
    </row>
    <row r="2691" spans="1:17" x14ac:dyDescent="0.25">
      <c r="A2691" t="s">
        <v>2382</v>
      </c>
      <c r="B2691" t="s">
        <v>2299</v>
      </c>
      <c r="C2691" t="s">
        <v>733</v>
      </c>
      <c r="D2691" t="s">
        <v>2287</v>
      </c>
      <c r="E2691" t="s">
        <v>93</v>
      </c>
      <c r="F2691">
        <v>40700</v>
      </c>
      <c r="G2691" t="s">
        <v>911</v>
      </c>
      <c r="I2691" t="s">
        <v>253</v>
      </c>
      <c r="J2691">
        <v>2026</v>
      </c>
      <c r="K2691">
        <v>7</v>
      </c>
      <c r="L2691" t="s">
        <v>94</v>
      </c>
      <c r="M2691">
        <v>1301.7849999999999</v>
      </c>
      <c r="N2691">
        <v>1</v>
      </c>
      <c r="O2691">
        <v>1301.7849999999999</v>
      </c>
      <c r="P2691" t="s">
        <v>2288</v>
      </c>
      <c r="Q2691">
        <v>0</v>
      </c>
    </row>
    <row r="2692" spans="1:17" x14ac:dyDescent="0.25">
      <c r="A2692" t="s">
        <v>2382</v>
      </c>
      <c r="B2692" t="s">
        <v>2299</v>
      </c>
      <c r="C2692" t="s">
        <v>733</v>
      </c>
      <c r="D2692" t="s">
        <v>2287</v>
      </c>
      <c r="E2692" t="s">
        <v>105</v>
      </c>
      <c r="F2692">
        <v>40700</v>
      </c>
      <c r="G2692" t="s">
        <v>911</v>
      </c>
      <c r="I2692" t="s">
        <v>111</v>
      </c>
      <c r="J2692">
        <v>2026</v>
      </c>
      <c r="K2692">
        <v>7</v>
      </c>
      <c r="L2692" t="s">
        <v>94</v>
      </c>
      <c r="M2692">
        <v>163.476</v>
      </c>
      <c r="N2692">
        <v>1</v>
      </c>
      <c r="O2692">
        <v>163.476</v>
      </c>
      <c r="P2692" t="s">
        <v>2288</v>
      </c>
      <c r="Q2692">
        <v>0</v>
      </c>
    </row>
    <row r="2693" spans="1:17" x14ac:dyDescent="0.25">
      <c r="A2693" t="s">
        <v>2382</v>
      </c>
      <c r="B2693" t="s">
        <v>2299</v>
      </c>
      <c r="C2693" t="s">
        <v>733</v>
      </c>
      <c r="D2693" t="s">
        <v>2287</v>
      </c>
      <c r="E2693" t="s">
        <v>105</v>
      </c>
      <c r="F2693">
        <v>40700</v>
      </c>
      <c r="G2693" t="s">
        <v>911</v>
      </c>
      <c r="I2693" t="s">
        <v>158</v>
      </c>
      <c r="J2693">
        <v>2026</v>
      </c>
      <c r="K2693">
        <v>7</v>
      </c>
      <c r="L2693" t="s">
        <v>94</v>
      </c>
      <c r="M2693">
        <v>4889.1750000000002</v>
      </c>
      <c r="N2693">
        <v>1</v>
      </c>
      <c r="O2693">
        <v>4889.1750000000002</v>
      </c>
      <c r="P2693" t="s">
        <v>2288</v>
      </c>
      <c r="Q2693">
        <v>0</v>
      </c>
    </row>
    <row r="2694" spans="1:17" x14ac:dyDescent="0.25">
      <c r="A2694" t="s">
        <v>2516</v>
      </c>
      <c r="B2694" t="s">
        <v>1749</v>
      </c>
      <c r="C2694" t="s">
        <v>296</v>
      </c>
      <c r="D2694" t="s">
        <v>2287</v>
      </c>
      <c r="E2694" t="s">
        <v>93</v>
      </c>
      <c r="F2694">
        <v>40700</v>
      </c>
      <c r="G2694" t="s">
        <v>911</v>
      </c>
      <c r="I2694" t="s">
        <v>253</v>
      </c>
      <c r="J2694">
        <v>2026</v>
      </c>
      <c r="K2694">
        <v>7</v>
      </c>
      <c r="L2694" t="s">
        <v>94</v>
      </c>
      <c r="M2694">
        <v>402.36</v>
      </c>
      <c r="N2694">
        <v>1</v>
      </c>
      <c r="O2694">
        <v>402.36</v>
      </c>
      <c r="P2694" t="s">
        <v>2288</v>
      </c>
      <c r="Q2694">
        <v>0</v>
      </c>
    </row>
    <row r="2695" spans="1:17" x14ac:dyDescent="0.25">
      <c r="A2695" t="s">
        <v>2516</v>
      </c>
      <c r="B2695" t="s">
        <v>1749</v>
      </c>
      <c r="C2695" t="s">
        <v>296</v>
      </c>
      <c r="D2695" t="s">
        <v>2287</v>
      </c>
      <c r="E2695" t="s">
        <v>105</v>
      </c>
      <c r="F2695">
        <v>40700</v>
      </c>
      <c r="G2695" t="s">
        <v>911</v>
      </c>
      <c r="I2695" t="s">
        <v>2295</v>
      </c>
      <c r="J2695">
        <v>2026</v>
      </c>
      <c r="K2695">
        <v>7</v>
      </c>
      <c r="L2695" t="s">
        <v>94</v>
      </c>
      <c r="M2695">
        <v>308.48</v>
      </c>
      <c r="N2695">
        <v>1</v>
      </c>
      <c r="O2695">
        <v>308.48</v>
      </c>
      <c r="P2695" t="s">
        <v>2288</v>
      </c>
      <c r="Q2695">
        <v>0</v>
      </c>
    </row>
    <row r="2696" spans="1:17" x14ac:dyDescent="0.25">
      <c r="A2696" t="s">
        <v>1005</v>
      </c>
      <c r="B2696" t="s">
        <v>2300</v>
      </c>
      <c r="C2696" t="s">
        <v>133</v>
      </c>
      <c r="D2696" t="s">
        <v>2287</v>
      </c>
      <c r="E2696" t="s">
        <v>93</v>
      </c>
      <c r="F2696">
        <v>40700</v>
      </c>
      <c r="G2696" t="s">
        <v>911</v>
      </c>
      <c r="I2696" t="s">
        <v>253</v>
      </c>
      <c r="J2696">
        <v>2026</v>
      </c>
      <c r="K2696">
        <v>7</v>
      </c>
      <c r="L2696" t="s">
        <v>94</v>
      </c>
      <c r="M2696">
        <v>310.82</v>
      </c>
      <c r="N2696">
        <v>1</v>
      </c>
      <c r="O2696">
        <v>310.82</v>
      </c>
      <c r="P2696" t="s">
        <v>2288</v>
      </c>
      <c r="Q2696">
        <v>0</v>
      </c>
    </row>
    <row r="2697" spans="1:17" x14ac:dyDescent="0.25">
      <c r="A2697" t="s">
        <v>1005</v>
      </c>
      <c r="B2697" t="s">
        <v>2300</v>
      </c>
      <c r="C2697" t="s">
        <v>133</v>
      </c>
      <c r="D2697" t="s">
        <v>2287</v>
      </c>
      <c r="E2697" t="s">
        <v>105</v>
      </c>
      <c r="F2697">
        <v>40700</v>
      </c>
      <c r="G2697" t="s">
        <v>911</v>
      </c>
      <c r="I2697" t="s">
        <v>121</v>
      </c>
      <c r="J2697">
        <v>2026</v>
      </c>
      <c r="K2697">
        <v>7</v>
      </c>
      <c r="L2697" t="s">
        <v>94</v>
      </c>
      <c r="M2697">
        <v>330.27</v>
      </c>
      <c r="N2697">
        <v>1</v>
      </c>
      <c r="O2697">
        <v>330.27</v>
      </c>
      <c r="P2697" t="s">
        <v>2288</v>
      </c>
      <c r="Q2697">
        <v>0</v>
      </c>
    </row>
    <row r="2698" spans="1:17" x14ac:dyDescent="0.25">
      <c r="A2698" t="s">
        <v>1005</v>
      </c>
      <c r="B2698" t="s">
        <v>2300</v>
      </c>
      <c r="C2698" t="s">
        <v>133</v>
      </c>
      <c r="D2698" t="s">
        <v>2287</v>
      </c>
      <c r="E2698" t="s">
        <v>105</v>
      </c>
      <c r="F2698">
        <v>40700</v>
      </c>
      <c r="G2698" t="s">
        <v>911</v>
      </c>
      <c r="I2698" t="s">
        <v>158</v>
      </c>
      <c r="J2698">
        <v>2026</v>
      </c>
      <c r="K2698">
        <v>7</v>
      </c>
      <c r="L2698" t="s">
        <v>94</v>
      </c>
      <c r="M2698">
        <v>330.28</v>
      </c>
      <c r="N2698">
        <v>1</v>
      </c>
      <c r="O2698">
        <v>330.28</v>
      </c>
      <c r="P2698" t="s">
        <v>2288</v>
      </c>
      <c r="Q2698">
        <v>0</v>
      </c>
    </row>
    <row r="2699" spans="1:17" x14ac:dyDescent="0.25">
      <c r="A2699" t="s">
        <v>1005</v>
      </c>
      <c r="B2699" t="s">
        <v>1799</v>
      </c>
      <c r="C2699" t="s">
        <v>133</v>
      </c>
      <c r="D2699" t="s">
        <v>2287</v>
      </c>
      <c r="E2699" t="s">
        <v>102</v>
      </c>
      <c r="F2699">
        <v>40700</v>
      </c>
      <c r="G2699" t="s">
        <v>911</v>
      </c>
      <c r="I2699" t="s">
        <v>186</v>
      </c>
      <c r="J2699">
        <v>2026</v>
      </c>
      <c r="K2699">
        <v>7</v>
      </c>
      <c r="L2699" t="s">
        <v>94</v>
      </c>
      <c r="M2699">
        <v>109.08</v>
      </c>
      <c r="N2699">
        <v>1</v>
      </c>
      <c r="O2699">
        <v>109.08</v>
      </c>
      <c r="P2699" t="s">
        <v>2288</v>
      </c>
      <c r="Q2699">
        <v>1</v>
      </c>
    </row>
    <row r="2700" spans="1:17" x14ac:dyDescent="0.25">
      <c r="A2700" t="s">
        <v>1005</v>
      </c>
      <c r="B2700" t="s">
        <v>1799</v>
      </c>
      <c r="C2700" t="s">
        <v>133</v>
      </c>
      <c r="D2700" t="s">
        <v>2287</v>
      </c>
      <c r="E2700" t="s">
        <v>93</v>
      </c>
      <c r="F2700">
        <v>40700</v>
      </c>
      <c r="G2700" t="s">
        <v>911</v>
      </c>
      <c r="I2700" t="s">
        <v>191</v>
      </c>
      <c r="J2700">
        <v>2026</v>
      </c>
      <c r="K2700">
        <v>7</v>
      </c>
      <c r="L2700" t="s">
        <v>94</v>
      </c>
      <c r="M2700">
        <v>177.58</v>
      </c>
      <c r="N2700">
        <v>1</v>
      </c>
      <c r="O2700">
        <v>177.58</v>
      </c>
      <c r="P2700" t="s">
        <v>2288</v>
      </c>
      <c r="Q2700">
        <v>1</v>
      </c>
    </row>
    <row r="2701" spans="1:17" x14ac:dyDescent="0.25">
      <c r="A2701" t="s">
        <v>1005</v>
      </c>
      <c r="B2701" t="s">
        <v>1799</v>
      </c>
      <c r="C2701" t="s">
        <v>133</v>
      </c>
      <c r="D2701" t="s">
        <v>2287</v>
      </c>
      <c r="E2701" t="s">
        <v>93</v>
      </c>
      <c r="F2701">
        <v>40700</v>
      </c>
      <c r="G2701" t="s">
        <v>911</v>
      </c>
      <c r="I2701" t="s">
        <v>168</v>
      </c>
      <c r="J2701">
        <v>2026</v>
      </c>
      <c r="K2701">
        <v>7</v>
      </c>
      <c r="L2701" t="s">
        <v>94</v>
      </c>
      <c r="M2701">
        <v>119.28</v>
      </c>
      <c r="N2701">
        <v>1</v>
      </c>
      <c r="O2701">
        <v>119.28</v>
      </c>
      <c r="P2701" t="s">
        <v>2288</v>
      </c>
      <c r="Q2701">
        <v>0</v>
      </c>
    </row>
    <row r="2702" spans="1:17" x14ac:dyDescent="0.25">
      <c r="A2702" t="s">
        <v>1005</v>
      </c>
      <c r="B2702" t="s">
        <v>1799</v>
      </c>
      <c r="C2702" t="s">
        <v>133</v>
      </c>
      <c r="D2702" t="s">
        <v>2287</v>
      </c>
      <c r="E2702" t="s">
        <v>93</v>
      </c>
      <c r="F2702">
        <v>40700</v>
      </c>
      <c r="G2702" t="s">
        <v>911</v>
      </c>
      <c r="I2702" t="s">
        <v>253</v>
      </c>
      <c r="J2702">
        <v>2026</v>
      </c>
      <c r="K2702">
        <v>7</v>
      </c>
      <c r="L2702" t="s">
        <v>94</v>
      </c>
      <c r="M2702">
        <v>310.82</v>
      </c>
      <c r="N2702">
        <v>1</v>
      </c>
      <c r="O2702">
        <v>310.82</v>
      </c>
      <c r="P2702" t="s">
        <v>2288</v>
      </c>
      <c r="Q2702">
        <v>0</v>
      </c>
    </row>
    <row r="2703" spans="1:17" x14ac:dyDescent="0.25">
      <c r="A2703" t="s">
        <v>1005</v>
      </c>
      <c r="B2703" t="s">
        <v>1799</v>
      </c>
      <c r="C2703" t="s">
        <v>133</v>
      </c>
      <c r="D2703" t="s">
        <v>2287</v>
      </c>
      <c r="E2703" t="s">
        <v>93</v>
      </c>
      <c r="F2703">
        <v>40700</v>
      </c>
      <c r="G2703" t="s">
        <v>911</v>
      </c>
      <c r="I2703" t="s">
        <v>240</v>
      </c>
      <c r="J2703">
        <v>2026</v>
      </c>
      <c r="K2703">
        <v>7</v>
      </c>
      <c r="L2703" t="s">
        <v>94</v>
      </c>
      <c r="M2703">
        <v>1027.52</v>
      </c>
      <c r="N2703">
        <v>1</v>
      </c>
      <c r="O2703">
        <v>1027.52</v>
      </c>
      <c r="P2703" t="s">
        <v>2288</v>
      </c>
      <c r="Q2703">
        <v>0</v>
      </c>
    </row>
    <row r="2704" spans="1:17" x14ac:dyDescent="0.25">
      <c r="A2704" t="s">
        <v>1005</v>
      </c>
      <c r="B2704" t="s">
        <v>1799</v>
      </c>
      <c r="C2704" t="s">
        <v>133</v>
      </c>
      <c r="D2704" t="s">
        <v>2287</v>
      </c>
      <c r="E2704" t="s">
        <v>105</v>
      </c>
      <c r="F2704">
        <v>40700</v>
      </c>
      <c r="G2704" t="s">
        <v>911</v>
      </c>
      <c r="I2704" t="s">
        <v>121</v>
      </c>
      <c r="J2704">
        <v>2026</v>
      </c>
      <c r="K2704">
        <v>7</v>
      </c>
      <c r="L2704" t="s">
        <v>94</v>
      </c>
      <c r="M2704">
        <v>770.63</v>
      </c>
      <c r="N2704">
        <v>1</v>
      </c>
      <c r="O2704">
        <v>770.63</v>
      </c>
      <c r="P2704" t="s">
        <v>2288</v>
      </c>
      <c r="Q2704">
        <v>0</v>
      </c>
    </row>
    <row r="2705" spans="1:17" x14ac:dyDescent="0.25">
      <c r="A2705" t="s">
        <v>1005</v>
      </c>
      <c r="B2705" t="s">
        <v>438</v>
      </c>
      <c r="C2705" t="s">
        <v>133</v>
      </c>
      <c r="D2705" t="s">
        <v>2287</v>
      </c>
      <c r="E2705" t="s">
        <v>93</v>
      </c>
      <c r="F2705">
        <v>40700</v>
      </c>
      <c r="G2705" t="s">
        <v>911</v>
      </c>
      <c r="I2705" t="s">
        <v>253</v>
      </c>
      <c r="J2705">
        <v>2026</v>
      </c>
      <c r="K2705">
        <v>7</v>
      </c>
      <c r="L2705" t="s">
        <v>94</v>
      </c>
      <c r="M2705">
        <v>310.82</v>
      </c>
      <c r="N2705">
        <v>1</v>
      </c>
      <c r="O2705">
        <v>310.82</v>
      </c>
      <c r="P2705" t="s">
        <v>2288</v>
      </c>
      <c r="Q2705">
        <v>0</v>
      </c>
    </row>
    <row r="2706" spans="1:17" x14ac:dyDescent="0.25">
      <c r="A2706" t="s">
        <v>1005</v>
      </c>
      <c r="B2706" t="s">
        <v>438</v>
      </c>
      <c r="C2706" t="s">
        <v>133</v>
      </c>
      <c r="D2706" t="s">
        <v>2287</v>
      </c>
      <c r="E2706" t="s">
        <v>105</v>
      </c>
      <c r="F2706">
        <v>40700</v>
      </c>
      <c r="G2706" t="s">
        <v>911</v>
      </c>
      <c r="I2706" t="s">
        <v>121</v>
      </c>
      <c r="J2706">
        <v>2026</v>
      </c>
      <c r="K2706">
        <v>7</v>
      </c>
      <c r="L2706" t="s">
        <v>94</v>
      </c>
      <c r="M2706">
        <v>220.18</v>
      </c>
      <c r="N2706">
        <v>1</v>
      </c>
      <c r="O2706">
        <v>220.18</v>
      </c>
      <c r="P2706" t="s">
        <v>2288</v>
      </c>
      <c r="Q2706">
        <v>0</v>
      </c>
    </row>
    <row r="2707" spans="1:17" x14ac:dyDescent="0.25">
      <c r="A2707" t="s">
        <v>1005</v>
      </c>
      <c r="B2707" t="s">
        <v>1841</v>
      </c>
      <c r="C2707" t="s">
        <v>133</v>
      </c>
      <c r="D2707" t="s">
        <v>2287</v>
      </c>
      <c r="E2707" t="s">
        <v>102</v>
      </c>
      <c r="F2707">
        <v>40700</v>
      </c>
      <c r="G2707" t="s">
        <v>911</v>
      </c>
      <c r="I2707" t="s">
        <v>186</v>
      </c>
      <c r="J2707">
        <v>2026</v>
      </c>
      <c r="K2707">
        <v>7</v>
      </c>
      <c r="L2707" t="s">
        <v>94</v>
      </c>
      <c r="M2707">
        <v>618.73</v>
      </c>
      <c r="N2707">
        <v>1</v>
      </c>
      <c r="O2707">
        <v>618.73</v>
      </c>
      <c r="P2707" t="s">
        <v>2288</v>
      </c>
      <c r="Q2707">
        <v>1</v>
      </c>
    </row>
    <row r="2708" spans="1:17" x14ac:dyDescent="0.25">
      <c r="A2708" t="s">
        <v>1005</v>
      </c>
      <c r="B2708" t="s">
        <v>1841</v>
      </c>
      <c r="C2708" t="s">
        <v>133</v>
      </c>
      <c r="D2708" t="s">
        <v>2287</v>
      </c>
      <c r="E2708" t="s">
        <v>93</v>
      </c>
      <c r="F2708">
        <v>40700</v>
      </c>
      <c r="G2708" t="s">
        <v>911</v>
      </c>
      <c r="I2708" t="s">
        <v>191</v>
      </c>
      <c r="J2708">
        <v>2026</v>
      </c>
      <c r="K2708">
        <v>7</v>
      </c>
      <c r="L2708" t="s">
        <v>94</v>
      </c>
      <c r="M2708">
        <v>177.58</v>
      </c>
      <c r="N2708">
        <v>1</v>
      </c>
      <c r="O2708">
        <v>177.58</v>
      </c>
      <c r="P2708" t="s">
        <v>2288</v>
      </c>
      <c r="Q2708">
        <v>1</v>
      </c>
    </row>
    <row r="2709" spans="1:17" x14ac:dyDescent="0.25">
      <c r="A2709" t="s">
        <v>1005</v>
      </c>
      <c r="B2709" t="s">
        <v>1841</v>
      </c>
      <c r="C2709" t="s">
        <v>133</v>
      </c>
      <c r="D2709" t="s">
        <v>2287</v>
      </c>
      <c r="E2709" t="s">
        <v>93</v>
      </c>
      <c r="F2709">
        <v>40700</v>
      </c>
      <c r="G2709" t="s">
        <v>911</v>
      </c>
      <c r="I2709" t="s">
        <v>618</v>
      </c>
      <c r="J2709">
        <v>2026</v>
      </c>
      <c r="K2709">
        <v>7</v>
      </c>
      <c r="L2709" t="s">
        <v>94</v>
      </c>
      <c r="M2709">
        <v>233.81</v>
      </c>
      <c r="N2709">
        <v>1</v>
      </c>
      <c r="O2709">
        <v>233.81</v>
      </c>
      <c r="P2709" t="s">
        <v>2288</v>
      </c>
      <c r="Q2709">
        <v>1</v>
      </c>
    </row>
    <row r="2710" spans="1:17" x14ac:dyDescent="0.25">
      <c r="A2710" t="s">
        <v>1005</v>
      </c>
      <c r="B2710" t="s">
        <v>1841</v>
      </c>
      <c r="C2710" t="s">
        <v>133</v>
      </c>
      <c r="D2710" t="s">
        <v>2287</v>
      </c>
      <c r="E2710" t="s">
        <v>93</v>
      </c>
      <c r="F2710">
        <v>40700</v>
      </c>
      <c r="G2710" t="s">
        <v>911</v>
      </c>
      <c r="I2710" t="s">
        <v>168</v>
      </c>
      <c r="J2710">
        <v>2026</v>
      </c>
      <c r="K2710">
        <v>7</v>
      </c>
      <c r="L2710" t="s">
        <v>94</v>
      </c>
      <c r="M2710">
        <v>238.56</v>
      </c>
      <c r="N2710">
        <v>1</v>
      </c>
      <c r="O2710">
        <v>238.56</v>
      </c>
      <c r="P2710" t="s">
        <v>2288</v>
      </c>
      <c r="Q2710">
        <v>0</v>
      </c>
    </row>
    <row r="2711" spans="1:17" x14ac:dyDescent="0.25">
      <c r="A2711" t="s">
        <v>1005</v>
      </c>
      <c r="B2711" t="s">
        <v>1841</v>
      </c>
      <c r="C2711" t="s">
        <v>133</v>
      </c>
      <c r="D2711" t="s">
        <v>2287</v>
      </c>
      <c r="E2711" t="s">
        <v>93</v>
      </c>
      <c r="F2711">
        <v>40700</v>
      </c>
      <c r="G2711" t="s">
        <v>911</v>
      </c>
      <c r="I2711" t="s">
        <v>707</v>
      </c>
      <c r="J2711">
        <v>2026</v>
      </c>
      <c r="K2711">
        <v>7</v>
      </c>
      <c r="L2711" t="s">
        <v>94</v>
      </c>
      <c r="M2711">
        <v>44.58</v>
      </c>
      <c r="N2711">
        <v>1</v>
      </c>
      <c r="O2711">
        <v>44.58</v>
      </c>
      <c r="P2711" t="s">
        <v>2288</v>
      </c>
      <c r="Q2711">
        <v>0</v>
      </c>
    </row>
    <row r="2712" spans="1:17" x14ac:dyDescent="0.25">
      <c r="A2712" t="s">
        <v>1005</v>
      </c>
      <c r="B2712" t="s">
        <v>1841</v>
      </c>
      <c r="C2712" t="s">
        <v>133</v>
      </c>
      <c r="D2712" t="s">
        <v>2287</v>
      </c>
      <c r="E2712" t="s">
        <v>93</v>
      </c>
      <c r="F2712">
        <v>40700</v>
      </c>
      <c r="G2712" t="s">
        <v>911</v>
      </c>
      <c r="I2712" t="s">
        <v>253</v>
      </c>
      <c r="J2712">
        <v>2026</v>
      </c>
      <c r="K2712">
        <v>7</v>
      </c>
      <c r="L2712" t="s">
        <v>94</v>
      </c>
      <c r="M2712">
        <v>310.82</v>
      </c>
      <c r="N2712">
        <v>1</v>
      </c>
      <c r="O2712">
        <v>310.82</v>
      </c>
      <c r="P2712" t="s">
        <v>2288</v>
      </c>
      <c r="Q2712">
        <v>0</v>
      </c>
    </row>
    <row r="2713" spans="1:17" x14ac:dyDescent="0.25">
      <c r="A2713" t="s">
        <v>1005</v>
      </c>
      <c r="B2713" t="s">
        <v>1841</v>
      </c>
      <c r="C2713" t="s">
        <v>133</v>
      </c>
      <c r="D2713" t="s">
        <v>2287</v>
      </c>
      <c r="E2713" t="s">
        <v>93</v>
      </c>
      <c r="F2713">
        <v>40700</v>
      </c>
      <c r="G2713" t="s">
        <v>911</v>
      </c>
      <c r="I2713" t="s">
        <v>240</v>
      </c>
      <c r="J2713">
        <v>2026</v>
      </c>
      <c r="K2713">
        <v>7</v>
      </c>
      <c r="L2713" t="s">
        <v>94</v>
      </c>
      <c r="M2713">
        <v>513.76</v>
      </c>
      <c r="N2713">
        <v>1</v>
      </c>
      <c r="O2713">
        <v>513.76</v>
      </c>
      <c r="P2713" t="s">
        <v>2288</v>
      </c>
      <c r="Q2713">
        <v>0</v>
      </c>
    </row>
    <row r="2714" spans="1:17" x14ac:dyDescent="0.25">
      <c r="A2714" t="s">
        <v>1005</v>
      </c>
      <c r="B2714" t="s">
        <v>1841</v>
      </c>
      <c r="C2714" t="s">
        <v>133</v>
      </c>
      <c r="D2714" t="s">
        <v>2287</v>
      </c>
      <c r="E2714" t="s">
        <v>105</v>
      </c>
      <c r="F2714">
        <v>40700</v>
      </c>
      <c r="G2714" t="s">
        <v>911</v>
      </c>
      <c r="I2714" t="s">
        <v>121</v>
      </c>
      <c r="J2714">
        <v>2026</v>
      </c>
      <c r="K2714">
        <v>7</v>
      </c>
      <c r="L2714" t="s">
        <v>94</v>
      </c>
      <c r="M2714">
        <v>110.09</v>
      </c>
      <c r="N2714">
        <v>1</v>
      </c>
      <c r="O2714">
        <v>110.09</v>
      </c>
      <c r="P2714" t="s">
        <v>2288</v>
      </c>
      <c r="Q2714">
        <v>0</v>
      </c>
    </row>
    <row r="2715" spans="1:17" x14ac:dyDescent="0.25">
      <c r="A2715" t="s">
        <v>1005</v>
      </c>
      <c r="B2715" t="s">
        <v>2301</v>
      </c>
      <c r="C2715" t="s">
        <v>133</v>
      </c>
      <c r="D2715" t="s">
        <v>2287</v>
      </c>
      <c r="E2715" t="s">
        <v>102</v>
      </c>
      <c r="F2715">
        <v>40700</v>
      </c>
      <c r="G2715" t="s">
        <v>911</v>
      </c>
      <c r="I2715" t="s">
        <v>186</v>
      </c>
      <c r="J2715">
        <v>2026</v>
      </c>
      <c r="K2715">
        <v>7</v>
      </c>
      <c r="L2715" t="s">
        <v>94</v>
      </c>
      <c r="M2715">
        <v>936.75</v>
      </c>
      <c r="N2715">
        <v>1</v>
      </c>
      <c r="O2715">
        <v>936.75</v>
      </c>
      <c r="P2715" t="s">
        <v>2288</v>
      </c>
      <c r="Q2715">
        <v>1</v>
      </c>
    </row>
    <row r="2716" spans="1:17" x14ac:dyDescent="0.25">
      <c r="A2716" t="s">
        <v>1005</v>
      </c>
      <c r="B2716" t="s">
        <v>2301</v>
      </c>
      <c r="C2716" t="s">
        <v>133</v>
      </c>
      <c r="D2716" t="s">
        <v>2287</v>
      </c>
      <c r="E2716" t="s">
        <v>93</v>
      </c>
      <c r="F2716">
        <v>40700</v>
      </c>
      <c r="G2716" t="s">
        <v>911</v>
      </c>
      <c r="I2716" t="s">
        <v>191</v>
      </c>
      <c r="J2716">
        <v>2026</v>
      </c>
      <c r="K2716">
        <v>7</v>
      </c>
      <c r="L2716" t="s">
        <v>94</v>
      </c>
      <c r="M2716">
        <v>532.74</v>
      </c>
      <c r="N2716">
        <v>1</v>
      </c>
      <c r="O2716">
        <v>532.74</v>
      </c>
      <c r="P2716" t="s">
        <v>2288</v>
      </c>
      <c r="Q2716">
        <v>1</v>
      </c>
    </row>
    <row r="2717" spans="1:17" x14ac:dyDescent="0.25">
      <c r="A2717" t="s">
        <v>1005</v>
      </c>
      <c r="B2717" t="s">
        <v>2301</v>
      </c>
      <c r="C2717" t="s">
        <v>133</v>
      </c>
      <c r="D2717" t="s">
        <v>2287</v>
      </c>
      <c r="E2717" t="s">
        <v>93</v>
      </c>
      <c r="F2717">
        <v>40700</v>
      </c>
      <c r="G2717" t="s">
        <v>911</v>
      </c>
      <c r="I2717" t="s">
        <v>168</v>
      </c>
      <c r="J2717">
        <v>2026</v>
      </c>
      <c r="K2717">
        <v>7</v>
      </c>
      <c r="L2717" t="s">
        <v>94</v>
      </c>
      <c r="M2717">
        <v>357.84</v>
      </c>
      <c r="N2717">
        <v>1</v>
      </c>
      <c r="O2717">
        <v>357.84</v>
      </c>
      <c r="P2717" t="s">
        <v>2288</v>
      </c>
      <c r="Q2717">
        <v>0</v>
      </c>
    </row>
    <row r="2718" spans="1:17" x14ac:dyDescent="0.25">
      <c r="A2718" t="s">
        <v>1005</v>
      </c>
      <c r="B2718" t="s">
        <v>2301</v>
      </c>
      <c r="C2718" t="s">
        <v>133</v>
      </c>
      <c r="D2718" t="s">
        <v>2287</v>
      </c>
      <c r="E2718" t="s">
        <v>93</v>
      </c>
      <c r="F2718">
        <v>40700</v>
      </c>
      <c r="G2718" t="s">
        <v>911</v>
      </c>
      <c r="I2718" t="s">
        <v>253</v>
      </c>
      <c r="J2718">
        <v>2026</v>
      </c>
      <c r="K2718">
        <v>7</v>
      </c>
      <c r="L2718" t="s">
        <v>94</v>
      </c>
      <c r="M2718">
        <v>310.82</v>
      </c>
      <c r="N2718">
        <v>1</v>
      </c>
      <c r="O2718">
        <v>310.82</v>
      </c>
      <c r="P2718" t="s">
        <v>2288</v>
      </c>
      <c r="Q2718">
        <v>0</v>
      </c>
    </row>
    <row r="2719" spans="1:17" x14ac:dyDescent="0.25">
      <c r="A2719" t="s">
        <v>1005</v>
      </c>
      <c r="B2719" t="s">
        <v>2301</v>
      </c>
      <c r="C2719" t="s">
        <v>133</v>
      </c>
      <c r="D2719" t="s">
        <v>2287</v>
      </c>
      <c r="E2719" t="s">
        <v>93</v>
      </c>
      <c r="F2719">
        <v>40700</v>
      </c>
      <c r="G2719" t="s">
        <v>911</v>
      </c>
      <c r="I2719" t="s">
        <v>240</v>
      </c>
      <c r="J2719">
        <v>2026</v>
      </c>
      <c r="K2719">
        <v>7</v>
      </c>
      <c r="L2719" t="s">
        <v>94</v>
      </c>
      <c r="M2719">
        <v>513.76</v>
      </c>
      <c r="N2719">
        <v>1</v>
      </c>
      <c r="O2719">
        <v>513.76</v>
      </c>
      <c r="P2719" t="s">
        <v>2288</v>
      </c>
      <c r="Q2719">
        <v>0</v>
      </c>
    </row>
    <row r="2720" spans="1:17" x14ac:dyDescent="0.25">
      <c r="A2720" t="s">
        <v>1005</v>
      </c>
      <c r="B2720" t="s">
        <v>2301</v>
      </c>
      <c r="C2720" t="s">
        <v>133</v>
      </c>
      <c r="D2720" t="s">
        <v>2287</v>
      </c>
      <c r="E2720" t="s">
        <v>105</v>
      </c>
      <c r="F2720">
        <v>40700</v>
      </c>
      <c r="G2720" t="s">
        <v>911</v>
      </c>
      <c r="I2720" t="s">
        <v>121</v>
      </c>
      <c r="J2720">
        <v>2026</v>
      </c>
      <c r="K2720">
        <v>7</v>
      </c>
      <c r="L2720" t="s">
        <v>94</v>
      </c>
      <c r="M2720">
        <v>440.36</v>
      </c>
      <c r="N2720">
        <v>1</v>
      </c>
      <c r="O2720">
        <v>440.36</v>
      </c>
      <c r="P2720" t="s">
        <v>2288</v>
      </c>
      <c r="Q2720">
        <v>0</v>
      </c>
    </row>
    <row r="2721" spans="1:17" x14ac:dyDescent="0.25">
      <c r="A2721" t="s">
        <v>2382</v>
      </c>
      <c r="B2721" t="s">
        <v>1849</v>
      </c>
      <c r="C2721" t="s">
        <v>754</v>
      </c>
      <c r="D2721" t="s">
        <v>2287</v>
      </c>
      <c r="E2721" t="s">
        <v>93</v>
      </c>
      <c r="F2721">
        <v>40700</v>
      </c>
      <c r="G2721" t="s">
        <v>911</v>
      </c>
      <c r="I2721" t="s">
        <v>253</v>
      </c>
      <c r="J2721">
        <v>2026</v>
      </c>
      <c r="K2721">
        <v>7</v>
      </c>
      <c r="L2721" t="s">
        <v>94</v>
      </c>
      <c r="M2721">
        <v>1331.93</v>
      </c>
      <c r="N2721">
        <v>1</v>
      </c>
      <c r="O2721">
        <v>1331.93</v>
      </c>
      <c r="P2721" t="s">
        <v>2288</v>
      </c>
      <c r="Q2721">
        <v>0</v>
      </c>
    </row>
    <row r="2722" spans="1:17" x14ac:dyDescent="0.25">
      <c r="A2722" t="s">
        <v>2382</v>
      </c>
      <c r="B2722" t="s">
        <v>1849</v>
      </c>
      <c r="C2722" t="s">
        <v>754</v>
      </c>
      <c r="D2722" t="s">
        <v>2287</v>
      </c>
      <c r="E2722" t="s">
        <v>105</v>
      </c>
      <c r="F2722">
        <v>40700</v>
      </c>
      <c r="G2722" t="s">
        <v>911</v>
      </c>
      <c r="I2722" t="s">
        <v>144</v>
      </c>
      <c r="J2722">
        <v>2026</v>
      </c>
      <c r="K2722">
        <v>7</v>
      </c>
      <c r="L2722" t="s">
        <v>94</v>
      </c>
      <c r="M2722">
        <v>848.28</v>
      </c>
      <c r="N2722">
        <v>1</v>
      </c>
      <c r="O2722">
        <v>848.28</v>
      </c>
      <c r="P2722" t="s">
        <v>2288</v>
      </c>
      <c r="Q2722">
        <v>0</v>
      </c>
    </row>
    <row r="2723" spans="1:17" x14ac:dyDescent="0.25">
      <c r="A2723" t="s">
        <v>2382</v>
      </c>
      <c r="B2723" t="s">
        <v>1849</v>
      </c>
      <c r="C2723" t="s">
        <v>754</v>
      </c>
      <c r="D2723" t="s">
        <v>2287</v>
      </c>
      <c r="E2723" t="s">
        <v>105</v>
      </c>
      <c r="F2723">
        <v>40700</v>
      </c>
      <c r="G2723" t="s">
        <v>911</v>
      </c>
      <c r="I2723" t="s">
        <v>111</v>
      </c>
      <c r="J2723">
        <v>2026</v>
      </c>
      <c r="K2723">
        <v>7</v>
      </c>
      <c r="L2723" t="s">
        <v>94</v>
      </c>
      <c r="M2723">
        <v>148.68</v>
      </c>
      <c r="N2723">
        <v>1</v>
      </c>
      <c r="O2723">
        <v>148.68</v>
      </c>
      <c r="P2723" t="s">
        <v>2288</v>
      </c>
      <c r="Q2723">
        <v>0</v>
      </c>
    </row>
    <row r="2724" spans="1:17" x14ac:dyDescent="0.25">
      <c r="A2724" t="s">
        <v>1005</v>
      </c>
      <c r="B2724" t="s">
        <v>440</v>
      </c>
      <c r="C2724" t="s">
        <v>133</v>
      </c>
      <c r="D2724" t="s">
        <v>2287</v>
      </c>
      <c r="E2724" t="s">
        <v>102</v>
      </c>
      <c r="F2724">
        <v>40700</v>
      </c>
      <c r="G2724" t="s">
        <v>911</v>
      </c>
      <c r="I2724" t="s">
        <v>186</v>
      </c>
      <c r="J2724">
        <v>2026</v>
      </c>
      <c r="K2724">
        <v>7</v>
      </c>
      <c r="L2724" t="s">
        <v>94</v>
      </c>
      <c r="M2724">
        <v>7770.02</v>
      </c>
      <c r="N2724">
        <v>1</v>
      </c>
      <c r="O2724">
        <v>7770.02</v>
      </c>
      <c r="P2724" t="s">
        <v>2288</v>
      </c>
      <c r="Q2724">
        <v>1</v>
      </c>
    </row>
    <row r="2725" spans="1:17" x14ac:dyDescent="0.25">
      <c r="A2725" t="s">
        <v>1005</v>
      </c>
      <c r="B2725" t="s">
        <v>440</v>
      </c>
      <c r="C2725" t="s">
        <v>133</v>
      </c>
      <c r="D2725" t="s">
        <v>2287</v>
      </c>
      <c r="E2725" t="s">
        <v>93</v>
      </c>
      <c r="F2725">
        <v>40700</v>
      </c>
      <c r="G2725" t="s">
        <v>911</v>
      </c>
      <c r="I2725" t="s">
        <v>191</v>
      </c>
      <c r="J2725">
        <v>2026</v>
      </c>
      <c r="K2725">
        <v>7</v>
      </c>
      <c r="L2725" t="s">
        <v>94</v>
      </c>
      <c r="M2725">
        <v>5682.56</v>
      </c>
      <c r="N2725">
        <v>1</v>
      </c>
      <c r="O2725">
        <v>5682.56</v>
      </c>
      <c r="P2725" t="s">
        <v>2288</v>
      </c>
      <c r="Q2725">
        <v>1</v>
      </c>
    </row>
    <row r="2726" spans="1:17" x14ac:dyDescent="0.25">
      <c r="A2726" t="s">
        <v>1005</v>
      </c>
      <c r="B2726" t="s">
        <v>440</v>
      </c>
      <c r="C2726" t="s">
        <v>133</v>
      </c>
      <c r="D2726" t="s">
        <v>2287</v>
      </c>
      <c r="E2726" t="s">
        <v>93</v>
      </c>
      <c r="F2726">
        <v>40700</v>
      </c>
      <c r="G2726" t="s">
        <v>911</v>
      </c>
      <c r="I2726" t="s">
        <v>618</v>
      </c>
      <c r="J2726">
        <v>2026</v>
      </c>
      <c r="K2726">
        <v>7</v>
      </c>
      <c r="L2726" t="s">
        <v>94</v>
      </c>
      <c r="M2726">
        <v>233.81</v>
      </c>
      <c r="N2726">
        <v>1</v>
      </c>
      <c r="O2726">
        <v>233.81</v>
      </c>
      <c r="P2726" t="s">
        <v>2288</v>
      </c>
      <c r="Q2726">
        <v>1</v>
      </c>
    </row>
    <row r="2727" spans="1:17" x14ac:dyDescent="0.25">
      <c r="A2727" t="s">
        <v>1005</v>
      </c>
      <c r="B2727" t="s">
        <v>440</v>
      </c>
      <c r="C2727" t="s">
        <v>133</v>
      </c>
      <c r="D2727" t="s">
        <v>2287</v>
      </c>
      <c r="E2727" t="s">
        <v>93</v>
      </c>
      <c r="F2727">
        <v>40700</v>
      </c>
      <c r="G2727" t="s">
        <v>911</v>
      </c>
      <c r="I2727" t="s">
        <v>168</v>
      </c>
      <c r="J2727">
        <v>2026</v>
      </c>
      <c r="K2727">
        <v>7</v>
      </c>
      <c r="L2727" t="s">
        <v>94</v>
      </c>
      <c r="M2727">
        <v>3936.24</v>
      </c>
      <c r="N2727">
        <v>1</v>
      </c>
      <c r="O2727">
        <v>3936.24</v>
      </c>
      <c r="P2727" t="s">
        <v>2288</v>
      </c>
      <c r="Q2727">
        <v>0</v>
      </c>
    </row>
    <row r="2728" spans="1:17" x14ac:dyDescent="0.25">
      <c r="A2728" t="s">
        <v>1005</v>
      </c>
      <c r="B2728" t="s">
        <v>440</v>
      </c>
      <c r="C2728" t="s">
        <v>133</v>
      </c>
      <c r="D2728" t="s">
        <v>2287</v>
      </c>
      <c r="E2728" t="s">
        <v>93</v>
      </c>
      <c r="F2728">
        <v>40700</v>
      </c>
      <c r="G2728" t="s">
        <v>911</v>
      </c>
      <c r="I2728" t="s">
        <v>253</v>
      </c>
      <c r="J2728">
        <v>2026</v>
      </c>
      <c r="K2728">
        <v>7</v>
      </c>
      <c r="L2728" t="s">
        <v>94</v>
      </c>
      <c r="M2728">
        <v>310.82</v>
      </c>
      <c r="N2728">
        <v>1</v>
      </c>
      <c r="O2728">
        <v>310.82</v>
      </c>
      <c r="P2728" t="s">
        <v>2288</v>
      </c>
      <c r="Q2728">
        <v>0</v>
      </c>
    </row>
    <row r="2729" spans="1:17" x14ac:dyDescent="0.25">
      <c r="A2729" t="s">
        <v>1005</v>
      </c>
      <c r="B2729" t="s">
        <v>440</v>
      </c>
      <c r="C2729" t="s">
        <v>133</v>
      </c>
      <c r="D2729" t="s">
        <v>2287</v>
      </c>
      <c r="E2729" t="s">
        <v>105</v>
      </c>
      <c r="F2729">
        <v>40700</v>
      </c>
      <c r="G2729" t="s">
        <v>911</v>
      </c>
      <c r="I2729" t="s">
        <v>121</v>
      </c>
      <c r="J2729">
        <v>2026</v>
      </c>
      <c r="K2729">
        <v>7</v>
      </c>
      <c r="L2729" t="s">
        <v>94</v>
      </c>
      <c r="M2729">
        <v>1210.99</v>
      </c>
      <c r="N2729">
        <v>1</v>
      </c>
      <c r="O2729">
        <v>1210.99</v>
      </c>
      <c r="P2729" t="s">
        <v>2288</v>
      </c>
      <c r="Q2729">
        <v>0</v>
      </c>
    </row>
    <row r="2730" spans="1:17" x14ac:dyDescent="0.25">
      <c r="A2730" t="s">
        <v>2516</v>
      </c>
      <c r="B2730" t="s">
        <v>441</v>
      </c>
      <c r="C2730" t="s">
        <v>296</v>
      </c>
      <c r="D2730" t="s">
        <v>2287</v>
      </c>
      <c r="E2730" t="s">
        <v>93</v>
      </c>
      <c r="F2730">
        <v>40700</v>
      </c>
      <c r="G2730" t="s">
        <v>911</v>
      </c>
      <c r="I2730" t="s">
        <v>253</v>
      </c>
      <c r="J2730">
        <v>2026</v>
      </c>
      <c r="K2730">
        <v>7</v>
      </c>
      <c r="L2730" t="s">
        <v>94</v>
      </c>
      <c r="M2730">
        <v>376.26</v>
      </c>
      <c r="N2730">
        <v>1</v>
      </c>
      <c r="O2730">
        <v>376.26</v>
      </c>
      <c r="P2730" t="s">
        <v>2288</v>
      </c>
      <c r="Q2730">
        <v>0</v>
      </c>
    </row>
    <row r="2731" spans="1:17" x14ac:dyDescent="0.25">
      <c r="A2731" t="s">
        <v>2516</v>
      </c>
      <c r="B2731" t="s">
        <v>441</v>
      </c>
      <c r="C2731" t="s">
        <v>296</v>
      </c>
      <c r="D2731" t="s">
        <v>2287</v>
      </c>
      <c r="E2731" t="s">
        <v>105</v>
      </c>
      <c r="F2731">
        <v>40700</v>
      </c>
      <c r="G2731" t="s">
        <v>911</v>
      </c>
      <c r="I2731" t="s">
        <v>2295</v>
      </c>
      <c r="J2731">
        <v>2026</v>
      </c>
      <c r="K2731">
        <v>7</v>
      </c>
      <c r="L2731" t="s">
        <v>94</v>
      </c>
      <c r="M2731">
        <v>2884.7</v>
      </c>
      <c r="N2731">
        <v>1</v>
      </c>
      <c r="O2731">
        <v>2884.7</v>
      </c>
      <c r="P2731" t="s">
        <v>2288</v>
      </c>
      <c r="Q2731">
        <v>0</v>
      </c>
    </row>
    <row r="2732" spans="1:17" x14ac:dyDescent="0.25">
      <c r="A2732" t="s">
        <v>500</v>
      </c>
      <c r="B2732" t="s">
        <v>875</v>
      </c>
      <c r="C2732" t="s">
        <v>500</v>
      </c>
      <c r="D2732" t="s">
        <v>2287</v>
      </c>
      <c r="E2732" t="s">
        <v>105</v>
      </c>
      <c r="F2732">
        <v>40700</v>
      </c>
      <c r="G2732" t="s">
        <v>911</v>
      </c>
      <c r="I2732" t="s">
        <v>111</v>
      </c>
      <c r="J2732">
        <v>2026</v>
      </c>
      <c r="K2732">
        <v>7</v>
      </c>
      <c r="L2732" t="s">
        <v>94</v>
      </c>
      <c r="M2732">
        <v>155.72</v>
      </c>
      <c r="N2732">
        <v>1</v>
      </c>
      <c r="O2732">
        <v>155.72</v>
      </c>
      <c r="P2732" t="s">
        <v>2288</v>
      </c>
      <c r="Q2732">
        <v>0</v>
      </c>
    </row>
    <row r="2733" spans="1:17" x14ac:dyDescent="0.25">
      <c r="A2733" t="s">
        <v>2382</v>
      </c>
      <c r="B2733" t="s">
        <v>445</v>
      </c>
      <c r="C2733" t="s">
        <v>425</v>
      </c>
      <c r="D2733" t="s">
        <v>2287</v>
      </c>
      <c r="E2733" t="s">
        <v>93</v>
      </c>
      <c r="F2733">
        <v>40700</v>
      </c>
      <c r="G2733" t="s">
        <v>911</v>
      </c>
      <c r="I2733" t="s">
        <v>253</v>
      </c>
      <c r="J2733">
        <v>2026</v>
      </c>
      <c r="K2733">
        <v>7</v>
      </c>
      <c r="L2733" t="s">
        <v>94</v>
      </c>
      <c r="M2733">
        <v>1553.92</v>
      </c>
      <c r="N2733">
        <v>1</v>
      </c>
      <c r="O2733">
        <v>1553.92</v>
      </c>
      <c r="P2733" t="s">
        <v>2288</v>
      </c>
      <c r="Q2733">
        <v>0</v>
      </c>
    </row>
    <row r="2734" spans="1:17" x14ac:dyDescent="0.25">
      <c r="A2734" t="s">
        <v>2382</v>
      </c>
      <c r="B2734" t="s">
        <v>445</v>
      </c>
      <c r="C2734" t="s">
        <v>425</v>
      </c>
      <c r="D2734" t="s">
        <v>2287</v>
      </c>
      <c r="E2734" t="s">
        <v>105</v>
      </c>
      <c r="F2734">
        <v>40700</v>
      </c>
      <c r="G2734" t="s">
        <v>911</v>
      </c>
      <c r="I2734" t="s">
        <v>144</v>
      </c>
      <c r="J2734">
        <v>2026</v>
      </c>
      <c r="K2734">
        <v>7</v>
      </c>
      <c r="L2734" t="s">
        <v>94</v>
      </c>
      <c r="M2734">
        <v>927.8</v>
      </c>
      <c r="N2734">
        <v>1</v>
      </c>
      <c r="O2734">
        <v>927.8</v>
      </c>
      <c r="P2734" t="s">
        <v>2288</v>
      </c>
      <c r="Q2734">
        <v>0</v>
      </c>
    </row>
    <row r="2735" spans="1:17" x14ac:dyDescent="0.25">
      <c r="A2735" t="s">
        <v>2382</v>
      </c>
      <c r="B2735" t="s">
        <v>445</v>
      </c>
      <c r="C2735" t="s">
        <v>425</v>
      </c>
      <c r="D2735" t="s">
        <v>2287</v>
      </c>
      <c r="E2735" t="s">
        <v>105</v>
      </c>
      <c r="F2735">
        <v>40700</v>
      </c>
      <c r="G2735" t="s">
        <v>911</v>
      </c>
      <c r="I2735" t="s">
        <v>111</v>
      </c>
      <c r="J2735">
        <v>2026</v>
      </c>
      <c r="K2735">
        <v>7</v>
      </c>
      <c r="L2735" t="s">
        <v>94</v>
      </c>
      <c r="M2735">
        <v>195.14</v>
      </c>
      <c r="N2735">
        <v>1</v>
      </c>
      <c r="O2735">
        <v>195.14</v>
      </c>
      <c r="P2735" t="s">
        <v>2288</v>
      </c>
      <c r="Q2735">
        <v>0</v>
      </c>
    </row>
    <row r="2736" spans="1:17" x14ac:dyDescent="0.25">
      <c r="A2736" t="s">
        <v>2382</v>
      </c>
      <c r="B2736" t="s">
        <v>445</v>
      </c>
      <c r="C2736" t="s">
        <v>425</v>
      </c>
      <c r="D2736" t="s">
        <v>2287</v>
      </c>
      <c r="E2736" t="s">
        <v>105</v>
      </c>
      <c r="F2736">
        <v>40700</v>
      </c>
      <c r="G2736" t="s">
        <v>911</v>
      </c>
      <c r="I2736" t="s">
        <v>158</v>
      </c>
      <c r="J2736">
        <v>2026</v>
      </c>
      <c r="K2736">
        <v>7</v>
      </c>
      <c r="L2736" t="s">
        <v>94</v>
      </c>
      <c r="M2736">
        <v>778.16</v>
      </c>
      <c r="N2736">
        <v>1</v>
      </c>
      <c r="O2736">
        <v>778.16</v>
      </c>
      <c r="P2736" t="s">
        <v>2288</v>
      </c>
      <c r="Q2736">
        <v>0</v>
      </c>
    </row>
    <row r="2737" spans="1:17" x14ac:dyDescent="0.25">
      <c r="A2737" t="s">
        <v>1005</v>
      </c>
      <c r="B2737" t="s">
        <v>448</v>
      </c>
      <c r="C2737" t="s">
        <v>133</v>
      </c>
      <c r="D2737" t="s">
        <v>2287</v>
      </c>
      <c r="E2737" t="s">
        <v>102</v>
      </c>
      <c r="F2737">
        <v>40700</v>
      </c>
      <c r="G2737" t="s">
        <v>911</v>
      </c>
      <c r="I2737" t="s">
        <v>186</v>
      </c>
      <c r="J2737">
        <v>2026</v>
      </c>
      <c r="K2737">
        <v>7</v>
      </c>
      <c r="L2737" t="s">
        <v>94</v>
      </c>
      <c r="M2737">
        <v>531.80999999999995</v>
      </c>
      <c r="N2737">
        <v>1</v>
      </c>
      <c r="O2737">
        <v>531.80999999999995</v>
      </c>
      <c r="P2737" t="s">
        <v>2288</v>
      </c>
      <c r="Q2737">
        <v>1</v>
      </c>
    </row>
    <row r="2738" spans="1:17" x14ac:dyDescent="0.25">
      <c r="A2738" t="s">
        <v>1005</v>
      </c>
      <c r="B2738" t="s">
        <v>448</v>
      </c>
      <c r="C2738" t="s">
        <v>133</v>
      </c>
      <c r="D2738" t="s">
        <v>2287</v>
      </c>
      <c r="E2738" t="s">
        <v>93</v>
      </c>
      <c r="F2738">
        <v>40700</v>
      </c>
      <c r="G2738" t="s">
        <v>911</v>
      </c>
      <c r="I2738" t="s">
        <v>191</v>
      </c>
      <c r="J2738">
        <v>2026</v>
      </c>
      <c r="K2738">
        <v>7</v>
      </c>
      <c r="L2738" t="s">
        <v>94</v>
      </c>
      <c r="M2738">
        <v>177.58</v>
      </c>
      <c r="N2738">
        <v>1</v>
      </c>
      <c r="O2738">
        <v>177.58</v>
      </c>
      <c r="P2738" t="s">
        <v>2288</v>
      </c>
      <c r="Q2738">
        <v>1</v>
      </c>
    </row>
    <row r="2739" spans="1:17" x14ac:dyDescent="0.25">
      <c r="A2739" t="s">
        <v>1005</v>
      </c>
      <c r="B2739" t="s">
        <v>448</v>
      </c>
      <c r="C2739" t="s">
        <v>133</v>
      </c>
      <c r="D2739" t="s">
        <v>2287</v>
      </c>
      <c r="E2739" t="s">
        <v>93</v>
      </c>
      <c r="F2739">
        <v>40700</v>
      </c>
      <c r="G2739" t="s">
        <v>911</v>
      </c>
      <c r="I2739" t="s">
        <v>166</v>
      </c>
      <c r="J2739">
        <v>2026</v>
      </c>
      <c r="K2739">
        <v>7</v>
      </c>
      <c r="L2739" t="s">
        <v>94</v>
      </c>
      <c r="M2739">
        <v>340.48</v>
      </c>
      <c r="N2739">
        <v>1</v>
      </c>
      <c r="O2739">
        <v>340.48</v>
      </c>
      <c r="P2739" t="s">
        <v>2288</v>
      </c>
      <c r="Q2739">
        <v>1</v>
      </c>
    </row>
    <row r="2740" spans="1:17" x14ac:dyDescent="0.25">
      <c r="A2740" t="s">
        <v>1005</v>
      </c>
      <c r="B2740" t="s">
        <v>448</v>
      </c>
      <c r="C2740" t="s">
        <v>133</v>
      </c>
      <c r="D2740" t="s">
        <v>2287</v>
      </c>
      <c r="E2740" t="s">
        <v>93</v>
      </c>
      <c r="F2740">
        <v>40700</v>
      </c>
      <c r="G2740" t="s">
        <v>911</v>
      </c>
      <c r="I2740" t="s">
        <v>168</v>
      </c>
      <c r="J2740">
        <v>2026</v>
      </c>
      <c r="K2740">
        <v>7</v>
      </c>
      <c r="L2740" t="s">
        <v>94</v>
      </c>
      <c r="M2740">
        <v>119.28</v>
      </c>
      <c r="N2740">
        <v>1</v>
      </c>
      <c r="O2740">
        <v>119.28</v>
      </c>
      <c r="P2740" t="s">
        <v>2288</v>
      </c>
      <c r="Q2740">
        <v>0</v>
      </c>
    </row>
    <row r="2741" spans="1:17" x14ac:dyDescent="0.25">
      <c r="A2741" t="s">
        <v>1005</v>
      </c>
      <c r="B2741" t="s">
        <v>448</v>
      </c>
      <c r="C2741" t="s">
        <v>133</v>
      </c>
      <c r="D2741" t="s">
        <v>2287</v>
      </c>
      <c r="E2741" t="s">
        <v>93</v>
      </c>
      <c r="F2741">
        <v>40700</v>
      </c>
      <c r="G2741" t="s">
        <v>911</v>
      </c>
      <c r="I2741" t="s">
        <v>169</v>
      </c>
      <c r="J2741">
        <v>2026</v>
      </c>
      <c r="K2741">
        <v>7</v>
      </c>
      <c r="L2741" t="s">
        <v>94</v>
      </c>
      <c r="M2741">
        <v>286.26</v>
      </c>
      <c r="N2741">
        <v>1</v>
      </c>
      <c r="O2741">
        <v>286.26</v>
      </c>
      <c r="P2741" t="s">
        <v>2288</v>
      </c>
      <c r="Q2741">
        <v>0</v>
      </c>
    </row>
    <row r="2742" spans="1:17" x14ac:dyDescent="0.25">
      <c r="A2742" t="s">
        <v>1005</v>
      </c>
      <c r="B2742" t="s">
        <v>448</v>
      </c>
      <c r="C2742" t="s">
        <v>133</v>
      </c>
      <c r="D2742" t="s">
        <v>2287</v>
      </c>
      <c r="E2742" t="s">
        <v>93</v>
      </c>
      <c r="F2742">
        <v>40700</v>
      </c>
      <c r="G2742" t="s">
        <v>911</v>
      </c>
      <c r="I2742" t="s">
        <v>253</v>
      </c>
      <c r="J2742">
        <v>2026</v>
      </c>
      <c r="K2742">
        <v>7</v>
      </c>
      <c r="L2742" t="s">
        <v>94</v>
      </c>
      <c r="M2742">
        <v>310.82</v>
      </c>
      <c r="N2742">
        <v>1</v>
      </c>
      <c r="O2742">
        <v>310.82</v>
      </c>
      <c r="P2742" t="s">
        <v>2288</v>
      </c>
      <c r="Q2742">
        <v>0</v>
      </c>
    </row>
    <row r="2743" spans="1:17" x14ac:dyDescent="0.25">
      <c r="A2743" t="s">
        <v>1005</v>
      </c>
      <c r="B2743" t="s">
        <v>448</v>
      </c>
      <c r="C2743" t="s">
        <v>133</v>
      </c>
      <c r="D2743" t="s">
        <v>2287</v>
      </c>
      <c r="E2743" t="s">
        <v>105</v>
      </c>
      <c r="F2743">
        <v>40700</v>
      </c>
      <c r="G2743" t="s">
        <v>911</v>
      </c>
      <c r="I2743" t="s">
        <v>121</v>
      </c>
      <c r="J2743">
        <v>2026</v>
      </c>
      <c r="K2743">
        <v>7</v>
      </c>
      <c r="L2743" t="s">
        <v>94</v>
      </c>
      <c r="M2743">
        <v>110.09</v>
      </c>
      <c r="N2743">
        <v>1</v>
      </c>
      <c r="O2743">
        <v>110.09</v>
      </c>
      <c r="P2743" t="s">
        <v>2288</v>
      </c>
      <c r="Q2743">
        <v>0</v>
      </c>
    </row>
    <row r="2744" spans="1:17" x14ac:dyDescent="0.25">
      <c r="A2744" t="s">
        <v>1005</v>
      </c>
      <c r="B2744" t="s">
        <v>448</v>
      </c>
      <c r="C2744" t="s">
        <v>133</v>
      </c>
      <c r="D2744" t="s">
        <v>2287</v>
      </c>
      <c r="E2744" t="s">
        <v>105</v>
      </c>
      <c r="F2744">
        <v>40700</v>
      </c>
      <c r="G2744" t="s">
        <v>911</v>
      </c>
      <c r="I2744" t="s">
        <v>158</v>
      </c>
      <c r="J2744">
        <v>2026</v>
      </c>
      <c r="K2744">
        <v>7</v>
      </c>
      <c r="L2744" t="s">
        <v>94</v>
      </c>
      <c r="M2744">
        <v>990.84</v>
      </c>
      <c r="N2744">
        <v>1</v>
      </c>
      <c r="O2744">
        <v>990.84</v>
      </c>
      <c r="P2744" t="s">
        <v>2288</v>
      </c>
      <c r="Q2744">
        <v>0</v>
      </c>
    </row>
    <row r="2745" spans="1:17" x14ac:dyDescent="0.25">
      <c r="A2745" t="s">
        <v>1005</v>
      </c>
      <c r="B2745" t="s">
        <v>449</v>
      </c>
      <c r="C2745" t="s">
        <v>133</v>
      </c>
      <c r="D2745" t="s">
        <v>2287</v>
      </c>
      <c r="E2745" t="s">
        <v>102</v>
      </c>
      <c r="F2745">
        <v>40700</v>
      </c>
      <c r="G2745" t="s">
        <v>911</v>
      </c>
      <c r="I2745" t="s">
        <v>186</v>
      </c>
      <c r="J2745">
        <v>2026</v>
      </c>
      <c r="K2745">
        <v>7</v>
      </c>
      <c r="L2745" t="s">
        <v>94</v>
      </c>
      <c r="M2745">
        <v>2820.08</v>
      </c>
      <c r="N2745">
        <v>1</v>
      </c>
      <c r="O2745">
        <v>2820.08</v>
      </c>
      <c r="P2745" t="s">
        <v>2288</v>
      </c>
      <c r="Q2745">
        <v>1</v>
      </c>
    </row>
    <row r="2746" spans="1:17" x14ac:dyDescent="0.25">
      <c r="A2746" t="s">
        <v>1005</v>
      </c>
      <c r="B2746" t="s">
        <v>449</v>
      </c>
      <c r="C2746" t="s">
        <v>133</v>
      </c>
      <c r="D2746" t="s">
        <v>2287</v>
      </c>
      <c r="E2746" t="s">
        <v>93</v>
      </c>
      <c r="F2746">
        <v>40700</v>
      </c>
      <c r="G2746" t="s">
        <v>911</v>
      </c>
      <c r="I2746" t="s">
        <v>191</v>
      </c>
      <c r="J2746">
        <v>2026</v>
      </c>
      <c r="K2746">
        <v>7</v>
      </c>
      <c r="L2746" t="s">
        <v>94</v>
      </c>
      <c r="M2746">
        <v>1775.8</v>
      </c>
      <c r="N2746">
        <v>1</v>
      </c>
      <c r="O2746">
        <v>1775.8</v>
      </c>
      <c r="P2746" t="s">
        <v>2288</v>
      </c>
      <c r="Q2746">
        <v>1</v>
      </c>
    </row>
    <row r="2747" spans="1:17" x14ac:dyDescent="0.25">
      <c r="A2747" t="s">
        <v>1005</v>
      </c>
      <c r="B2747" t="s">
        <v>449</v>
      </c>
      <c r="C2747" t="s">
        <v>133</v>
      </c>
      <c r="D2747" t="s">
        <v>2287</v>
      </c>
      <c r="E2747" t="s">
        <v>93</v>
      </c>
      <c r="F2747">
        <v>40700</v>
      </c>
      <c r="G2747" t="s">
        <v>911</v>
      </c>
      <c r="I2747" t="s">
        <v>618</v>
      </c>
      <c r="J2747">
        <v>2026</v>
      </c>
      <c r="K2747">
        <v>7</v>
      </c>
      <c r="L2747" t="s">
        <v>94</v>
      </c>
      <c r="M2747">
        <v>233.81</v>
      </c>
      <c r="N2747">
        <v>1</v>
      </c>
      <c r="O2747">
        <v>233.81</v>
      </c>
      <c r="P2747" t="s">
        <v>2288</v>
      </c>
      <c r="Q2747">
        <v>1</v>
      </c>
    </row>
    <row r="2748" spans="1:17" x14ac:dyDescent="0.25">
      <c r="A2748" t="s">
        <v>1005</v>
      </c>
      <c r="B2748" t="s">
        <v>449</v>
      </c>
      <c r="C2748" t="s">
        <v>133</v>
      </c>
      <c r="D2748" t="s">
        <v>2287</v>
      </c>
      <c r="E2748" t="s">
        <v>93</v>
      </c>
      <c r="F2748">
        <v>40700</v>
      </c>
      <c r="G2748" t="s">
        <v>911</v>
      </c>
      <c r="I2748" t="s">
        <v>168</v>
      </c>
      <c r="J2748">
        <v>2026</v>
      </c>
      <c r="K2748">
        <v>7</v>
      </c>
      <c r="L2748" t="s">
        <v>94</v>
      </c>
      <c r="M2748">
        <v>715.68</v>
      </c>
      <c r="N2748">
        <v>1</v>
      </c>
      <c r="O2748">
        <v>715.68</v>
      </c>
      <c r="P2748" t="s">
        <v>2288</v>
      </c>
      <c r="Q2748">
        <v>0</v>
      </c>
    </row>
    <row r="2749" spans="1:17" x14ac:dyDescent="0.25">
      <c r="A2749" t="s">
        <v>1005</v>
      </c>
      <c r="B2749" t="s">
        <v>449</v>
      </c>
      <c r="C2749" t="s">
        <v>133</v>
      </c>
      <c r="D2749" t="s">
        <v>2287</v>
      </c>
      <c r="E2749" t="s">
        <v>93</v>
      </c>
      <c r="F2749">
        <v>40700</v>
      </c>
      <c r="G2749" t="s">
        <v>911</v>
      </c>
      <c r="I2749" t="s">
        <v>253</v>
      </c>
      <c r="J2749">
        <v>2026</v>
      </c>
      <c r="K2749">
        <v>7</v>
      </c>
      <c r="L2749" t="s">
        <v>94</v>
      </c>
      <c r="M2749">
        <v>310.82</v>
      </c>
      <c r="N2749">
        <v>1</v>
      </c>
      <c r="O2749">
        <v>310.82</v>
      </c>
      <c r="P2749" t="s">
        <v>2288</v>
      </c>
      <c r="Q2749">
        <v>0</v>
      </c>
    </row>
    <row r="2750" spans="1:17" x14ac:dyDescent="0.25">
      <c r="A2750" t="s">
        <v>1005</v>
      </c>
      <c r="B2750" t="s">
        <v>449</v>
      </c>
      <c r="C2750" t="s">
        <v>133</v>
      </c>
      <c r="D2750" t="s">
        <v>2287</v>
      </c>
      <c r="E2750" t="s">
        <v>93</v>
      </c>
      <c r="F2750">
        <v>40700</v>
      </c>
      <c r="G2750" t="s">
        <v>911</v>
      </c>
      <c r="I2750" t="s">
        <v>240</v>
      </c>
      <c r="J2750">
        <v>2026</v>
      </c>
      <c r="K2750">
        <v>7</v>
      </c>
      <c r="L2750" t="s">
        <v>94</v>
      </c>
      <c r="M2750">
        <v>1027.52</v>
      </c>
      <c r="N2750">
        <v>1</v>
      </c>
      <c r="O2750">
        <v>1027.52</v>
      </c>
      <c r="P2750" t="s">
        <v>2288</v>
      </c>
      <c r="Q2750">
        <v>0</v>
      </c>
    </row>
    <row r="2751" spans="1:17" x14ac:dyDescent="0.25">
      <c r="A2751" t="s">
        <v>1005</v>
      </c>
      <c r="B2751" t="s">
        <v>449</v>
      </c>
      <c r="C2751" t="s">
        <v>133</v>
      </c>
      <c r="D2751" t="s">
        <v>2287</v>
      </c>
      <c r="E2751" t="s">
        <v>105</v>
      </c>
      <c r="F2751">
        <v>40700</v>
      </c>
      <c r="G2751" t="s">
        <v>911</v>
      </c>
      <c r="I2751" t="s">
        <v>121</v>
      </c>
      <c r="J2751">
        <v>2026</v>
      </c>
      <c r="K2751">
        <v>7</v>
      </c>
      <c r="L2751" t="s">
        <v>94</v>
      </c>
      <c r="M2751">
        <v>3412.79</v>
      </c>
      <c r="N2751">
        <v>1</v>
      </c>
      <c r="O2751">
        <v>3412.79</v>
      </c>
      <c r="P2751" t="s">
        <v>2288</v>
      </c>
      <c r="Q2751">
        <v>0</v>
      </c>
    </row>
    <row r="2752" spans="1:17" x14ac:dyDescent="0.25">
      <c r="A2752" t="s">
        <v>1005</v>
      </c>
      <c r="B2752" t="s">
        <v>453</v>
      </c>
      <c r="C2752" t="s">
        <v>133</v>
      </c>
      <c r="D2752" t="s">
        <v>2287</v>
      </c>
      <c r="E2752" t="s">
        <v>93</v>
      </c>
      <c r="F2752">
        <v>40700</v>
      </c>
      <c r="G2752" t="s">
        <v>911</v>
      </c>
      <c r="I2752" t="s">
        <v>253</v>
      </c>
      <c r="J2752">
        <v>2026</v>
      </c>
      <c r="K2752">
        <v>7</v>
      </c>
      <c r="L2752" t="s">
        <v>94</v>
      </c>
      <c r="M2752">
        <v>310.82</v>
      </c>
      <c r="N2752">
        <v>1</v>
      </c>
      <c r="O2752">
        <v>310.82</v>
      </c>
      <c r="P2752" t="s">
        <v>2288</v>
      </c>
      <c r="Q2752">
        <v>0</v>
      </c>
    </row>
    <row r="2753" spans="1:17" x14ac:dyDescent="0.25">
      <c r="A2753" t="s">
        <v>1005</v>
      </c>
      <c r="B2753" t="s">
        <v>453</v>
      </c>
      <c r="C2753" t="s">
        <v>133</v>
      </c>
      <c r="D2753" t="s">
        <v>2287</v>
      </c>
      <c r="E2753" t="s">
        <v>105</v>
      </c>
      <c r="F2753">
        <v>40700</v>
      </c>
      <c r="G2753" t="s">
        <v>911</v>
      </c>
      <c r="I2753" t="s">
        <v>158</v>
      </c>
      <c r="J2753">
        <v>2026</v>
      </c>
      <c r="K2753">
        <v>7</v>
      </c>
      <c r="L2753" t="s">
        <v>94</v>
      </c>
      <c r="M2753">
        <v>495.42</v>
      </c>
      <c r="N2753">
        <v>1</v>
      </c>
      <c r="O2753">
        <v>495.42</v>
      </c>
      <c r="P2753" t="s">
        <v>2288</v>
      </c>
      <c r="Q2753">
        <v>0</v>
      </c>
    </row>
    <row r="2754" spans="1:17" x14ac:dyDescent="0.25">
      <c r="A2754" t="s">
        <v>2516</v>
      </c>
      <c r="B2754" t="s">
        <v>297</v>
      </c>
      <c r="C2754" t="s">
        <v>296</v>
      </c>
      <c r="D2754" t="s">
        <v>2287</v>
      </c>
      <c r="E2754" t="s">
        <v>93</v>
      </c>
      <c r="F2754">
        <v>40700</v>
      </c>
      <c r="G2754" t="s">
        <v>911</v>
      </c>
      <c r="I2754" t="s">
        <v>2302</v>
      </c>
      <c r="J2754">
        <v>2026</v>
      </c>
      <c r="K2754">
        <v>7</v>
      </c>
      <c r="L2754" t="s">
        <v>94</v>
      </c>
      <c r="M2754">
        <v>72</v>
      </c>
      <c r="N2754">
        <v>1</v>
      </c>
      <c r="O2754">
        <v>72</v>
      </c>
      <c r="P2754" t="s">
        <v>2288</v>
      </c>
      <c r="Q2754">
        <v>0</v>
      </c>
    </row>
    <row r="2755" spans="1:17" x14ac:dyDescent="0.25">
      <c r="A2755" t="s">
        <v>2516</v>
      </c>
      <c r="B2755" t="s">
        <v>297</v>
      </c>
      <c r="C2755" t="s">
        <v>296</v>
      </c>
      <c r="D2755" t="s">
        <v>2287</v>
      </c>
      <c r="E2755" t="s">
        <v>102</v>
      </c>
      <c r="F2755">
        <v>40700</v>
      </c>
      <c r="G2755" t="s">
        <v>911</v>
      </c>
      <c r="I2755" t="s">
        <v>186</v>
      </c>
      <c r="J2755">
        <v>2026</v>
      </c>
      <c r="K2755">
        <v>7</v>
      </c>
      <c r="L2755" t="s">
        <v>94</v>
      </c>
      <c r="M2755">
        <v>2272.4</v>
      </c>
      <c r="N2755">
        <v>1</v>
      </c>
      <c r="O2755">
        <v>2272.4</v>
      </c>
      <c r="P2755" t="s">
        <v>2288</v>
      </c>
      <c r="Q2755">
        <v>1</v>
      </c>
    </row>
    <row r="2756" spans="1:17" x14ac:dyDescent="0.25">
      <c r="A2756" t="s">
        <v>2516</v>
      </c>
      <c r="B2756" t="s">
        <v>297</v>
      </c>
      <c r="C2756" t="s">
        <v>296</v>
      </c>
      <c r="D2756" t="s">
        <v>2287</v>
      </c>
      <c r="E2756" t="s">
        <v>93</v>
      </c>
      <c r="F2756">
        <v>40700</v>
      </c>
      <c r="G2756" t="s">
        <v>911</v>
      </c>
      <c r="I2756" t="s">
        <v>167</v>
      </c>
      <c r="J2756">
        <v>2026</v>
      </c>
      <c r="K2756">
        <v>7</v>
      </c>
      <c r="L2756" t="s">
        <v>94</v>
      </c>
      <c r="M2756">
        <v>840.72</v>
      </c>
      <c r="N2756">
        <v>1</v>
      </c>
      <c r="O2756">
        <v>840.72</v>
      </c>
      <c r="P2756" t="s">
        <v>2288</v>
      </c>
      <c r="Q2756">
        <v>0</v>
      </c>
    </row>
    <row r="2757" spans="1:17" x14ac:dyDescent="0.25">
      <c r="A2757" t="s">
        <v>2516</v>
      </c>
      <c r="B2757" t="s">
        <v>297</v>
      </c>
      <c r="C2757" t="s">
        <v>296</v>
      </c>
      <c r="D2757" t="s">
        <v>2287</v>
      </c>
      <c r="E2757" t="s">
        <v>93</v>
      </c>
      <c r="F2757">
        <v>40700</v>
      </c>
      <c r="G2757" t="s">
        <v>911</v>
      </c>
      <c r="I2757" t="s">
        <v>253</v>
      </c>
      <c r="J2757">
        <v>2026</v>
      </c>
      <c r="K2757">
        <v>7</v>
      </c>
      <c r="L2757" t="s">
        <v>94</v>
      </c>
      <c r="M2757">
        <v>370.92</v>
      </c>
      <c r="N2757">
        <v>1</v>
      </c>
      <c r="O2757">
        <v>370.92</v>
      </c>
      <c r="P2757" t="s">
        <v>2288</v>
      </c>
      <c r="Q2757">
        <v>0</v>
      </c>
    </row>
    <row r="2758" spans="1:17" x14ac:dyDescent="0.25">
      <c r="A2758" t="s">
        <v>1005</v>
      </c>
      <c r="B2758" t="s">
        <v>456</v>
      </c>
      <c r="C2758" t="s">
        <v>133</v>
      </c>
      <c r="D2758" t="s">
        <v>2287</v>
      </c>
      <c r="E2758" t="s">
        <v>102</v>
      </c>
      <c r="F2758">
        <v>40700</v>
      </c>
      <c r="G2758" t="s">
        <v>911</v>
      </c>
      <c r="I2758" t="s">
        <v>186</v>
      </c>
      <c r="J2758">
        <v>2026</v>
      </c>
      <c r="K2758">
        <v>7</v>
      </c>
      <c r="L2758" t="s">
        <v>94</v>
      </c>
      <c r="M2758">
        <v>1770.37</v>
      </c>
      <c r="N2758">
        <v>1</v>
      </c>
      <c r="O2758">
        <v>1770.37</v>
      </c>
      <c r="P2758" t="s">
        <v>2288</v>
      </c>
      <c r="Q2758">
        <v>1</v>
      </c>
    </row>
    <row r="2759" spans="1:17" x14ac:dyDescent="0.25">
      <c r="A2759" t="s">
        <v>1005</v>
      </c>
      <c r="B2759" t="s">
        <v>456</v>
      </c>
      <c r="C2759" t="s">
        <v>133</v>
      </c>
      <c r="D2759" t="s">
        <v>2287</v>
      </c>
      <c r="E2759" t="s">
        <v>93</v>
      </c>
      <c r="F2759">
        <v>40700</v>
      </c>
      <c r="G2759" t="s">
        <v>911</v>
      </c>
      <c r="I2759" t="s">
        <v>191</v>
      </c>
      <c r="J2759">
        <v>2026</v>
      </c>
      <c r="K2759">
        <v>7</v>
      </c>
      <c r="L2759" t="s">
        <v>94</v>
      </c>
      <c r="M2759">
        <v>1243.06</v>
      </c>
      <c r="N2759">
        <v>1</v>
      </c>
      <c r="O2759">
        <v>1243.06</v>
      </c>
      <c r="P2759" t="s">
        <v>2288</v>
      </c>
      <c r="Q2759">
        <v>1</v>
      </c>
    </row>
    <row r="2760" spans="1:17" x14ac:dyDescent="0.25">
      <c r="A2760" t="s">
        <v>1005</v>
      </c>
      <c r="B2760" t="s">
        <v>456</v>
      </c>
      <c r="C2760" t="s">
        <v>133</v>
      </c>
      <c r="D2760" t="s">
        <v>2287</v>
      </c>
      <c r="E2760" t="s">
        <v>93</v>
      </c>
      <c r="F2760">
        <v>40700</v>
      </c>
      <c r="G2760" t="s">
        <v>911</v>
      </c>
      <c r="I2760" t="s">
        <v>168</v>
      </c>
      <c r="J2760">
        <v>2026</v>
      </c>
      <c r="K2760">
        <v>7</v>
      </c>
      <c r="L2760" t="s">
        <v>94</v>
      </c>
      <c r="M2760">
        <v>834.96</v>
      </c>
      <c r="N2760">
        <v>1</v>
      </c>
      <c r="O2760">
        <v>834.96</v>
      </c>
      <c r="P2760" t="s">
        <v>2288</v>
      </c>
      <c r="Q2760">
        <v>0</v>
      </c>
    </row>
    <row r="2761" spans="1:17" x14ac:dyDescent="0.25">
      <c r="A2761" t="s">
        <v>1005</v>
      </c>
      <c r="B2761" t="s">
        <v>456</v>
      </c>
      <c r="C2761" t="s">
        <v>133</v>
      </c>
      <c r="D2761" t="s">
        <v>2287</v>
      </c>
      <c r="E2761" t="s">
        <v>93</v>
      </c>
      <c r="F2761">
        <v>40700</v>
      </c>
      <c r="G2761" t="s">
        <v>911</v>
      </c>
      <c r="I2761" t="s">
        <v>253</v>
      </c>
      <c r="J2761">
        <v>2026</v>
      </c>
      <c r="K2761">
        <v>7</v>
      </c>
      <c r="L2761" t="s">
        <v>94</v>
      </c>
      <c r="M2761">
        <v>310.82</v>
      </c>
      <c r="N2761">
        <v>1</v>
      </c>
      <c r="O2761">
        <v>310.82</v>
      </c>
      <c r="P2761" t="s">
        <v>2288</v>
      </c>
      <c r="Q2761">
        <v>0</v>
      </c>
    </row>
    <row r="2762" spans="1:17" x14ac:dyDescent="0.25">
      <c r="A2762" t="s">
        <v>1005</v>
      </c>
      <c r="B2762" t="s">
        <v>456</v>
      </c>
      <c r="C2762" t="s">
        <v>133</v>
      </c>
      <c r="D2762" t="s">
        <v>2287</v>
      </c>
      <c r="E2762" t="s">
        <v>105</v>
      </c>
      <c r="F2762">
        <v>40700</v>
      </c>
      <c r="G2762" t="s">
        <v>911</v>
      </c>
      <c r="I2762" t="s">
        <v>121</v>
      </c>
      <c r="J2762">
        <v>2026</v>
      </c>
      <c r="K2762">
        <v>7</v>
      </c>
      <c r="L2762" t="s">
        <v>94</v>
      </c>
      <c r="M2762">
        <v>1871.53</v>
      </c>
      <c r="N2762">
        <v>1</v>
      </c>
      <c r="O2762">
        <v>1871.53</v>
      </c>
      <c r="P2762" t="s">
        <v>2288</v>
      </c>
      <c r="Q2762">
        <v>0</v>
      </c>
    </row>
    <row r="2763" spans="1:17" x14ac:dyDescent="0.25">
      <c r="A2763" t="s">
        <v>2382</v>
      </c>
      <c r="B2763" t="s">
        <v>1987</v>
      </c>
      <c r="C2763" t="s">
        <v>1032</v>
      </c>
      <c r="D2763" t="s">
        <v>2287</v>
      </c>
      <c r="E2763" t="s">
        <v>93</v>
      </c>
      <c r="F2763">
        <v>40700</v>
      </c>
      <c r="G2763" t="s">
        <v>911</v>
      </c>
      <c r="I2763" t="s">
        <v>253</v>
      </c>
      <c r="J2763">
        <v>2026</v>
      </c>
      <c r="K2763">
        <v>7</v>
      </c>
      <c r="L2763" t="s">
        <v>94</v>
      </c>
      <c r="M2763">
        <v>775.66</v>
      </c>
      <c r="N2763">
        <v>1</v>
      </c>
      <c r="O2763">
        <v>775.66</v>
      </c>
      <c r="P2763" t="s">
        <v>2288</v>
      </c>
      <c r="Q2763">
        <v>0</v>
      </c>
    </row>
    <row r="2764" spans="1:17" x14ac:dyDescent="0.25">
      <c r="A2764" t="s">
        <v>2382</v>
      </c>
      <c r="B2764" t="s">
        <v>1987</v>
      </c>
      <c r="C2764" t="s">
        <v>1032</v>
      </c>
      <c r="D2764" t="s">
        <v>2287</v>
      </c>
      <c r="E2764" t="s">
        <v>105</v>
      </c>
      <c r="F2764">
        <v>40700</v>
      </c>
      <c r="G2764" t="s">
        <v>911</v>
      </c>
      <c r="I2764" t="s">
        <v>111</v>
      </c>
      <c r="J2764">
        <v>2026</v>
      </c>
      <c r="K2764">
        <v>7</v>
      </c>
      <c r="L2764" t="s">
        <v>94</v>
      </c>
      <c r="M2764">
        <v>129.69</v>
      </c>
      <c r="N2764">
        <v>1</v>
      </c>
      <c r="O2764">
        <v>129.69</v>
      </c>
      <c r="P2764" t="s">
        <v>2288</v>
      </c>
      <c r="Q2764">
        <v>0</v>
      </c>
    </row>
    <row r="2765" spans="1:17" x14ac:dyDescent="0.25">
      <c r="A2765" t="s">
        <v>2382</v>
      </c>
      <c r="B2765" t="s">
        <v>1987</v>
      </c>
      <c r="C2765" t="s">
        <v>1032</v>
      </c>
      <c r="D2765" t="s">
        <v>2287</v>
      </c>
      <c r="E2765" t="s">
        <v>105</v>
      </c>
      <c r="F2765">
        <v>40700</v>
      </c>
      <c r="G2765" t="s">
        <v>911</v>
      </c>
      <c r="I2765" t="s">
        <v>158</v>
      </c>
      <c r="J2765">
        <v>2026</v>
      </c>
      <c r="K2765">
        <v>7</v>
      </c>
      <c r="L2765" t="s">
        <v>94</v>
      </c>
      <c r="M2765">
        <v>1551.36</v>
      </c>
      <c r="N2765">
        <v>1</v>
      </c>
      <c r="O2765">
        <v>1551.36</v>
      </c>
      <c r="P2765" t="s">
        <v>2288</v>
      </c>
      <c r="Q2765">
        <v>0</v>
      </c>
    </row>
    <row r="2766" spans="1:17" x14ac:dyDescent="0.25">
      <c r="A2766" t="s">
        <v>1005</v>
      </c>
      <c r="B2766" t="s">
        <v>458</v>
      </c>
      <c r="C2766" t="s">
        <v>133</v>
      </c>
      <c r="D2766" t="s">
        <v>2287</v>
      </c>
      <c r="E2766" t="s">
        <v>93</v>
      </c>
      <c r="F2766">
        <v>40700</v>
      </c>
      <c r="G2766" t="s">
        <v>911</v>
      </c>
      <c r="I2766" t="s">
        <v>253</v>
      </c>
      <c r="J2766">
        <v>2026</v>
      </c>
      <c r="K2766">
        <v>7</v>
      </c>
      <c r="L2766" t="s">
        <v>94</v>
      </c>
      <c r="M2766">
        <v>310.82</v>
      </c>
      <c r="N2766">
        <v>1</v>
      </c>
      <c r="O2766">
        <v>310.82</v>
      </c>
      <c r="P2766" t="s">
        <v>2288</v>
      </c>
      <c r="Q2766">
        <v>0</v>
      </c>
    </row>
    <row r="2767" spans="1:17" x14ac:dyDescent="0.25">
      <c r="A2767" t="s">
        <v>1005</v>
      </c>
      <c r="B2767" t="s">
        <v>458</v>
      </c>
      <c r="C2767" t="s">
        <v>133</v>
      </c>
      <c r="D2767" t="s">
        <v>2287</v>
      </c>
      <c r="E2767" t="s">
        <v>105</v>
      </c>
      <c r="F2767">
        <v>40700</v>
      </c>
      <c r="G2767" t="s">
        <v>911</v>
      </c>
      <c r="I2767" t="s">
        <v>121</v>
      </c>
      <c r="J2767">
        <v>2026</v>
      </c>
      <c r="K2767">
        <v>7</v>
      </c>
      <c r="L2767" t="s">
        <v>94</v>
      </c>
      <c r="M2767">
        <v>990.81</v>
      </c>
      <c r="N2767">
        <v>1</v>
      </c>
      <c r="O2767">
        <v>990.81</v>
      </c>
      <c r="P2767" t="s">
        <v>2288</v>
      </c>
      <c r="Q2767">
        <v>0</v>
      </c>
    </row>
    <row r="2768" spans="1:17" x14ac:dyDescent="0.25">
      <c r="A2768" t="s">
        <v>1005</v>
      </c>
      <c r="B2768" t="s">
        <v>458</v>
      </c>
      <c r="C2768" t="s">
        <v>133</v>
      </c>
      <c r="D2768" t="s">
        <v>2287</v>
      </c>
      <c r="E2768" t="s">
        <v>105</v>
      </c>
      <c r="F2768">
        <v>40700</v>
      </c>
      <c r="G2768" t="s">
        <v>911</v>
      </c>
      <c r="I2768" t="s">
        <v>158</v>
      </c>
      <c r="J2768">
        <v>2026</v>
      </c>
      <c r="K2768">
        <v>7</v>
      </c>
      <c r="L2768" t="s">
        <v>94</v>
      </c>
      <c r="M2768">
        <v>825.7</v>
      </c>
      <c r="N2768">
        <v>1</v>
      </c>
      <c r="O2768">
        <v>825.7</v>
      </c>
      <c r="P2768" t="s">
        <v>2288</v>
      </c>
      <c r="Q2768">
        <v>0</v>
      </c>
    </row>
    <row r="2769" spans="1:17" x14ac:dyDescent="0.25">
      <c r="A2769" t="s">
        <v>1005</v>
      </c>
      <c r="B2769" t="s">
        <v>1988</v>
      </c>
      <c r="C2769" t="s">
        <v>133</v>
      </c>
      <c r="D2769" t="s">
        <v>2287</v>
      </c>
      <c r="E2769" t="s">
        <v>102</v>
      </c>
      <c r="F2769">
        <v>40700</v>
      </c>
      <c r="G2769" t="s">
        <v>911</v>
      </c>
      <c r="I2769" t="s">
        <v>186</v>
      </c>
      <c r="J2769">
        <v>2026</v>
      </c>
      <c r="K2769">
        <v>7</v>
      </c>
      <c r="L2769" t="s">
        <v>94</v>
      </c>
      <c r="M2769">
        <v>1992.73</v>
      </c>
      <c r="N2769">
        <v>1</v>
      </c>
      <c r="O2769">
        <v>1992.73</v>
      </c>
      <c r="P2769" t="s">
        <v>2288</v>
      </c>
      <c r="Q2769">
        <v>1</v>
      </c>
    </row>
    <row r="2770" spans="1:17" x14ac:dyDescent="0.25">
      <c r="A2770" t="s">
        <v>1005</v>
      </c>
      <c r="B2770" t="s">
        <v>1988</v>
      </c>
      <c r="C2770" t="s">
        <v>133</v>
      </c>
      <c r="D2770" t="s">
        <v>2287</v>
      </c>
      <c r="E2770" t="s">
        <v>93</v>
      </c>
      <c r="F2770">
        <v>40700</v>
      </c>
      <c r="G2770" t="s">
        <v>911</v>
      </c>
      <c r="I2770" t="s">
        <v>191</v>
      </c>
      <c r="J2770">
        <v>2026</v>
      </c>
      <c r="K2770">
        <v>7</v>
      </c>
      <c r="L2770" t="s">
        <v>94</v>
      </c>
      <c r="M2770">
        <v>887.9</v>
      </c>
      <c r="N2770">
        <v>1</v>
      </c>
      <c r="O2770">
        <v>887.9</v>
      </c>
      <c r="P2770" t="s">
        <v>2288</v>
      </c>
      <c r="Q2770">
        <v>1</v>
      </c>
    </row>
    <row r="2771" spans="1:17" x14ac:dyDescent="0.25">
      <c r="A2771" t="s">
        <v>1005</v>
      </c>
      <c r="B2771" t="s">
        <v>1988</v>
      </c>
      <c r="C2771" t="s">
        <v>133</v>
      </c>
      <c r="D2771" t="s">
        <v>2287</v>
      </c>
      <c r="E2771" t="s">
        <v>93</v>
      </c>
      <c r="F2771">
        <v>40700</v>
      </c>
      <c r="G2771" t="s">
        <v>911</v>
      </c>
      <c r="I2771" t="s">
        <v>166</v>
      </c>
      <c r="J2771">
        <v>2026</v>
      </c>
      <c r="K2771">
        <v>7</v>
      </c>
      <c r="L2771" t="s">
        <v>94</v>
      </c>
      <c r="M2771">
        <v>680.96</v>
      </c>
      <c r="N2771">
        <v>1</v>
      </c>
      <c r="O2771">
        <v>680.96</v>
      </c>
      <c r="P2771" t="s">
        <v>2288</v>
      </c>
      <c r="Q2771">
        <v>1</v>
      </c>
    </row>
    <row r="2772" spans="1:17" x14ac:dyDescent="0.25">
      <c r="A2772" t="s">
        <v>1005</v>
      </c>
      <c r="B2772" t="s">
        <v>1988</v>
      </c>
      <c r="C2772" t="s">
        <v>133</v>
      </c>
      <c r="D2772" t="s">
        <v>2287</v>
      </c>
      <c r="E2772" t="s">
        <v>93</v>
      </c>
      <c r="F2772">
        <v>40700</v>
      </c>
      <c r="G2772" t="s">
        <v>911</v>
      </c>
      <c r="I2772" t="s">
        <v>168</v>
      </c>
      <c r="J2772">
        <v>2026</v>
      </c>
      <c r="K2772">
        <v>7</v>
      </c>
      <c r="L2772" t="s">
        <v>94</v>
      </c>
      <c r="M2772">
        <v>596.4</v>
      </c>
      <c r="N2772">
        <v>1</v>
      </c>
      <c r="O2772">
        <v>596.4</v>
      </c>
      <c r="P2772" t="s">
        <v>2288</v>
      </c>
      <c r="Q2772">
        <v>0</v>
      </c>
    </row>
    <row r="2773" spans="1:17" x14ac:dyDescent="0.25">
      <c r="A2773" t="s">
        <v>1005</v>
      </c>
      <c r="B2773" t="s">
        <v>1988</v>
      </c>
      <c r="C2773" t="s">
        <v>133</v>
      </c>
      <c r="D2773" t="s">
        <v>2287</v>
      </c>
      <c r="E2773" t="s">
        <v>93</v>
      </c>
      <c r="F2773">
        <v>40700</v>
      </c>
      <c r="G2773" t="s">
        <v>911</v>
      </c>
      <c r="I2773" t="s">
        <v>169</v>
      </c>
      <c r="J2773">
        <v>2026</v>
      </c>
      <c r="K2773">
        <v>7</v>
      </c>
      <c r="L2773" t="s">
        <v>94</v>
      </c>
      <c r="M2773">
        <v>572.52</v>
      </c>
      <c r="N2773">
        <v>1</v>
      </c>
      <c r="O2773">
        <v>572.52</v>
      </c>
      <c r="P2773" t="s">
        <v>2288</v>
      </c>
      <c r="Q2773">
        <v>0</v>
      </c>
    </row>
    <row r="2774" spans="1:17" x14ac:dyDescent="0.25">
      <c r="A2774" t="s">
        <v>1005</v>
      </c>
      <c r="B2774" t="s">
        <v>1988</v>
      </c>
      <c r="C2774" t="s">
        <v>133</v>
      </c>
      <c r="D2774" t="s">
        <v>2287</v>
      </c>
      <c r="E2774" t="s">
        <v>93</v>
      </c>
      <c r="F2774">
        <v>40700</v>
      </c>
      <c r="G2774" t="s">
        <v>911</v>
      </c>
      <c r="I2774" t="s">
        <v>253</v>
      </c>
      <c r="J2774">
        <v>2026</v>
      </c>
      <c r="K2774">
        <v>7</v>
      </c>
      <c r="L2774" t="s">
        <v>94</v>
      </c>
      <c r="M2774">
        <v>310.82</v>
      </c>
      <c r="N2774">
        <v>1</v>
      </c>
      <c r="O2774">
        <v>310.82</v>
      </c>
      <c r="P2774" t="s">
        <v>2288</v>
      </c>
      <c r="Q2774">
        <v>0</v>
      </c>
    </row>
    <row r="2775" spans="1:17" x14ac:dyDescent="0.25">
      <c r="A2775" t="s">
        <v>1005</v>
      </c>
      <c r="B2775" t="s">
        <v>1988</v>
      </c>
      <c r="C2775" t="s">
        <v>133</v>
      </c>
      <c r="D2775" t="s">
        <v>2287</v>
      </c>
      <c r="E2775" t="s">
        <v>93</v>
      </c>
      <c r="F2775">
        <v>40700</v>
      </c>
      <c r="G2775" t="s">
        <v>911</v>
      </c>
      <c r="I2775" t="s">
        <v>240</v>
      </c>
      <c r="J2775">
        <v>2026</v>
      </c>
      <c r="K2775">
        <v>7</v>
      </c>
      <c r="L2775" t="s">
        <v>94</v>
      </c>
      <c r="M2775">
        <v>513.76</v>
      </c>
      <c r="N2775">
        <v>1</v>
      </c>
      <c r="O2775">
        <v>513.76</v>
      </c>
      <c r="P2775" t="s">
        <v>2288</v>
      </c>
      <c r="Q2775">
        <v>0</v>
      </c>
    </row>
    <row r="2776" spans="1:17" x14ac:dyDescent="0.25">
      <c r="A2776" t="s">
        <v>1005</v>
      </c>
      <c r="B2776" t="s">
        <v>1988</v>
      </c>
      <c r="C2776" t="s">
        <v>133</v>
      </c>
      <c r="D2776" t="s">
        <v>2287</v>
      </c>
      <c r="E2776" t="s">
        <v>105</v>
      </c>
      <c r="F2776">
        <v>40700</v>
      </c>
      <c r="G2776" t="s">
        <v>911</v>
      </c>
      <c r="I2776" t="s">
        <v>121</v>
      </c>
      <c r="J2776">
        <v>2026</v>
      </c>
      <c r="K2776">
        <v>7</v>
      </c>
      <c r="L2776" t="s">
        <v>94</v>
      </c>
      <c r="M2776">
        <v>440.36</v>
      </c>
      <c r="N2776">
        <v>1</v>
      </c>
      <c r="O2776">
        <v>440.36</v>
      </c>
      <c r="P2776" t="s">
        <v>2288</v>
      </c>
      <c r="Q2776">
        <v>0</v>
      </c>
    </row>
    <row r="2777" spans="1:17" x14ac:dyDescent="0.25">
      <c r="A2777" t="s">
        <v>1005</v>
      </c>
      <c r="B2777" t="s">
        <v>1988</v>
      </c>
      <c r="C2777" t="s">
        <v>133</v>
      </c>
      <c r="D2777" t="s">
        <v>2287</v>
      </c>
      <c r="E2777" t="s">
        <v>105</v>
      </c>
      <c r="F2777">
        <v>40700</v>
      </c>
      <c r="G2777" t="s">
        <v>911</v>
      </c>
      <c r="I2777" t="s">
        <v>158</v>
      </c>
      <c r="J2777">
        <v>2026</v>
      </c>
      <c r="K2777">
        <v>7</v>
      </c>
      <c r="L2777" t="s">
        <v>94</v>
      </c>
      <c r="M2777">
        <v>1321.12</v>
      </c>
      <c r="N2777">
        <v>1</v>
      </c>
      <c r="O2777">
        <v>1321.12</v>
      </c>
      <c r="P2777" t="s">
        <v>2288</v>
      </c>
      <c r="Q2777">
        <v>0</v>
      </c>
    </row>
    <row r="2778" spans="1:17" x14ac:dyDescent="0.25">
      <c r="A2778" t="s">
        <v>1005</v>
      </c>
      <c r="B2778" t="s">
        <v>1989</v>
      </c>
      <c r="C2778" t="s">
        <v>133</v>
      </c>
      <c r="D2778" t="s">
        <v>2287</v>
      </c>
      <c r="E2778" t="s">
        <v>102</v>
      </c>
      <c r="F2778">
        <v>40700</v>
      </c>
      <c r="G2778" t="s">
        <v>911</v>
      </c>
      <c r="I2778" t="s">
        <v>186</v>
      </c>
      <c r="J2778">
        <v>2026</v>
      </c>
      <c r="K2778">
        <v>7</v>
      </c>
      <c r="L2778" t="s">
        <v>94</v>
      </c>
      <c r="M2778">
        <v>2010.35</v>
      </c>
      <c r="N2778">
        <v>1</v>
      </c>
      <c r="O2778">
        <v>2010.35</v>
      </c>
      <c r="P2778" t="s">
        <v>2288</v>
      </c>
      <c r="Q2778">
        <v>1</v>
      </c>
    </row>
    <row r="2779" spans="1:17" x14ac:dyDescent="0.25">
      <c r="A2779" t="s">
        <v>1005</v>
      </c>
      <c r="B2779" t="s">
        <v>1989</v>
      </c>
      <c r="C2779" t="s">
        <v>133</v>
      </c>
      <c r="D2779" t="s">
        <v>2287</v>
      </c>
      <c r="E2779" t="s">
        <v>93</v>
      </c>
      <c r="F2779">
        <v>40700</v>
      </c>
      <c r="G2779" t="s">
        <v>911</v>
      </c>
      <c r="I2779" t="s">
        <v>191</v>
      </c>
      <c r="J2779">
        <v>2026</v>
      </c>
      <c r="K2779">
        <v>7</v>
      </c>
      <c r="L2779" t="s">
        <v>94</v>
      </c>
      <c r="M2779">
        <v>1420.64</v>
      </c>
      <c r="N2779">
        <v>1</v>
      </c>
      <c r="O2779">
        <v>1420.64</v>
      </c>
      <c r="P2779" t="s">
        <v>2288</v>
      </c>
      <c r="Q2779">
        <v>1</v>
      </c>
    </row>
    <row r="2780" spans="1:17" x14ac:dyDescent="0.25">
      <c r="A2780" t="s">
        <v>1005</v>
      </c>
      <c r="B2780" t="s">
        <v>1989</v>
      </c>
      <c r="C2780" t="s">
        <v>133</v>
      </c>
      <c r="D2780" t="s">
        <v>2287</v>
      </c>
      <c r="E2780" t="s">
        <v>93</v>
      </c>
      <c r="F2780">
        <v>40700</v>
      </c>
      <c r="G2780" t="s">
        <v>911</v>
      </c>
      <c r="I2780" t="s">
        <v>168</v>
      </c>
      <c r="J2780">
        <v>2026</v>
      </c>
      <c r="K2780">
        <v>7</v>
      </c>
      <c r="L2780" t="s">
        <v>94</v>
      </c>
      <c r="M2780">
        <v>954.24</v>
      </c>
      <c r="N2780">
        <v>1</v>
      </c>
      <c r="O2780">
        <v>954.24</v>
      </c>
      <c r="P2780" t="s">
        <v>2288</v>
      </c>
      <c r="Q2780">
        <v>0</v>
      </c>
    </row>
    <row r="2781" spans="1:17" x14ac:dyDescent="0.25">
      <c r="A2781" t="s">
        <v>1005</v>
      </c>
      <c r="B2781" t="s">
        <v>1989</v>
      </c>
      <c r="C2781" t="s">
        <v>133</v>
      </c>
      <c r="D2781" t="s">
        <v>2287</v>
      </c>
      <c r="E2781" t="s">
        <v>93</v>
      </c>
      <c r="F2781">
        <v>40700</v>
      </c>
      <c r="G2781" t="s">
        <v>911</v>
      </c>
      <c r="I2781" t="s">
        <v>253</v>
      </c>
      <c r="J2781">
        <v>2026</v>
      </c>
      <c r="K2781">
        <v>7</v>
      </c>
      <c r="L2781" t="s">
        <v>94</v>
      </c>
      <c r="M2781">
        <v>310.82</v>
      </c>
      <c r="N2781">
        <v>1</v>
      </c>
      <c r="O2781">
        <v>310.82</v>
      </c>
      <c r="P2781" t="s">
        <v>2288</v>
      </c>
      <c r="Q2781">
        <v>0</v>
      </c>
    </row>
    <row r="2782" spans="1:17" x14ac:dyDescent="0.25">
      <c r="A2782" t="s">
        <v>1005</v>
      </c>
      <c r="B2782" t="s">
        <v>1989</v>
      </c>
      <c r="C2782" t="s">
        <v>133</v>
      </c>
      <c r="D2782" t="s">
        <v>2287</v>
      </c>
      <c r="E2782" t="s">
        <v>93</v>
      </c>
      <c r="F2782">
        <v>40700</v>
      </c>
      <c r="G2782" t="s">
        <v>911</v>
      </c>
      <c r="I2782" t="s">
        <v>240</v>
      </c>
      <c r="J2782">
        <v>2026</v>
      </c>
      <c r="K2782">
        <v>7</v>
      </c>
      <c r="L2782" t="s">
        <v>94</v>
      </c>
      <c r="M2782">
        <v>1027.52</v>
      </c>
      <c r="N2782">
        <v>1</v>
      </c>
      <c r="O2782">
        <v>1027.52</v>
      </c>
      <c r="P2782" t="s">
        <v>2288</v>
      </c>
      <c r="Q2782">
        <v>0</v>
      </c>
    </row>
    <row r="2783" spans="1:17" x14ac:dyDescent="0.25">
      <c r="A2783" t="s">
        <v>1005</v>
      </c>
      <c r="B2783" t="s">
        <v>1989</v>
      </c>
      <c r="C2783" t="s">
        <v>133</v>
      </c>
      <c r="D2783" t="s">
        <v>2287</v>
      </c>
      <c r="E2783" t="s">
        <v>105</v>
      </c>
      <c r="F2783">
        <v>40700</v>
      </c>
      <c r="G2783" t="s">
        <v>911</v>
      </c>
      <c r="I2783" t="s">
        <v>121</v>
      </c>
      <c r="J2783">
        <v>2026</v>
      </c>
      <c r="K2783">
        <v>7</v>
      </c>
      <c r="L2783" t="s">
        <v>94</v>
      </c>
      <c r="M2783">
        <v>220.18</v>
      </c>
      <c r="N2783">
        <v>1</v>
      </c>
      <c r="O2783">
        <v>220.18</v>
      </c>
      <c r="P2783" t="s">
        <v>2288</v>
      </c>
      <c r="Q2783">
        <v>0</v>
      </c>
    </row>
    <row r="2784" spans="1:17" x14ac:dyDescent="0.25">
      <c r="A2784" t="s">
        <v>2382</v>
      </c>
      <c r="B2784" t="s">
        <v>753</v>
      </c>
      <c r="C2784" t="s">
        <v>754</v>
      </c>
      <c r="D2784" t="s">
        <v>2287</v>
      </c>
      <c r="E2784" t="s">
        <v>102</v>
      </c>
      <c r="F2784">
        <v>40700</v>
      </c>
      <c r="G2784" t="s">
        <v>911</v>
      </c>
      <c r="I2784" t="s">
        <v>186</v>
      </c>
      <c r="J2784">
        <v>2026</v>
      </c>
      <c r="K2784">
        <v>7</v>
      </c>
      <c r="L2784" t="s">
        <v>94</v>
      </c>
      <c r="M2784">
        <v>266.32</v>
      </c>
      <c r="N2784">
        <v>1</v>
      </c>
      <c r="O2784">
        <v>266.32</v>
      </c>
      <c r="P2784" t="s">
        <v>2288</v>
      </c>
      <c r="Q2784">
        <v>1</v>
      </c>
    </row>
    <row r="2785" spans="1:17" x14ac:dyDescent="0.25">
      <c r="A2785" t="s">
        <v>2382</v>
      </c>
      <c r="B2785" t="s">
        <v>753</v>
      </c>
      <c r="C2785" t="s">
        <v>754</v>
      </c>
      <c r="D2785" t="s">
        <v>2287</v>
      </c>
      <c r="E2785" t="s">
        <v>93</v>
      </c>
      <c r="F2785">
        <v>40700</v>
      </c>
      <c r="G2785" t="s">
        <v>911</v>
      </c>
      <c r="I2785" t="s">
        <v>191</v>
      </c>
      <c r="J2785">
        <v>2026</v>
      </c>
      <c r="K2785">
        <v>7</v>
      </c>
      <c r="L2785" t="s">
        <v>94</v>
      </c>
      <c r="M2785">
        <v>230.76</v>
      </c>
      <c r="N2785">
        <v>1</v>
      </c>
      <c r="O2785">
        <v>230.76</v>
      </c>
      <c r="P2785" t="s">
        <v>2288</v>
      </c>
      <c r="Q2785">
        <v>1</v>
      </c>
    </row>
    <row r="2786" spans="1:17" x14ac:dyDescent="0.25">
      <c r="A2786" t="s">
        <v>2382</v>
      </c>
      <c r="B2786" t="s">
        <v>753</v>
      </c>
      <c r="C2786" t="s">
        <v>754</v>
      </c>
      <c r="D2786" t="s">
        <v>2287</v>
      </c>
      <c r="E2786" t="s">
        <v>93</v>
      </c>
      <c r="F2786">
        <v>40700</v>
      </c>
      <c r="G2786" t="s">
        <v>911</v>
      </c>
      <c r="I2786" t="s">
        <v>618</v>
      </c>
      <c r="J2786">
        <v>2026</v>
      </c>
      <c r="K2786">
        <v>7</v>
      </c>
      <c r="L2786" t="s">
        <v>94</v>
      </c>
      <c r="M2786">
        <v>307.68</v>
      </c>
      <c r="N2786">
        <v>1</v>
      </c>
      <c r="O2786">
        <v>307.68</v>
      </c>
      <c r="P2786" t="s">
        <v>2288</v>
      </c>
      <c r="Q2786">
        <v>1</v>
      </c>
    </row>
    <row r="2787" spans="1:17" x14ac:dyDescent="0.25">
      <c r="A2787" t="s">
        <v>2382</v>
      </c>
      <c r="B2787" t="s">
        <v>753</v>
      </c>
      <c r="C2787" t="s">
        <v>754</v>
      </c>
      <c r="D2787" t="s">
        <v>2287</v>
      </c>
      <c r="E2787" t="s">
        <v>93</v>
      </c>
      <c r="F2787">
        <v>40700</v>
      </c>
      <c r="G2787" t="s">
        <v>911</v>
      </c>
      <c r="I2787" t="s">
        <v>168</v>
      </c>
      <c r="J2787">
        <v>2026</v>
      </c>
      <c r="K2787">
        <v>7</v>
      </c>
      <c r="L2787" t="s">
        <v>94</v>
      </c>
      <c r="M2787">
        <v>591.4</v>
      </c>
      <c r="N2787">
        <v>1</v>
      </c>
      <c r="O2787">
        <v>591.4</v>
      </c>
      <c r="P2787" t="s">
        <v>2288</v>
      </c>
      <c r="Q2787">
        <v>0</v>
      </c>
    </row>
    <row r="2788" spans="1:17" x14ac:dyDescent="0.25">
      <c r="A2788" t="s">
        <v>2382</v>
      </c>
      <c r="B2788" t="s">
        <v>753</v>
      </c>
      <c r="C2788" t="s">
        <v>754</v>
      </c>
      <c r="D2788" t="s">
        <v>2287</v>
      </c>
      <c r="E2788" t="s">
        <v>93</v>
      </c>
      <c r="F2788">
        <v>40700</v>
      </c>
      <c r="G2788" t="s">
        <v>911</v>
      </c>
      <c r="I2788" t="s">
        <v>253</v>
      </c>
      <c r="J2788">
        <v>2026</v>
      </c>
      <c r="K2788">
        <v>7</v>
      </c>
      <c r="L2788" t="s">
        <v>94</v>
      </c>
      <c r="M2788">
        <v>1398.53</v>
      </c>
      <c r="N2788">
        <v>1</v>
      </c>
      <c r="O2788">
        <v>1398.53</v>
      </c>
      <c r="P2788" t="s">
        <v>2288</v>
      </c>
      <c r="Q2788">
        <v>0</v>
      </c>
    </row>
    <row r="2789" spans="1:17" x14ac:dyDescent="0.25">
      <c r="A2789" t="s">
        <v>2382</v>
      </c>
      <c r="B2789" t="s">
        <v>753</v>
      </c>
      <c r="C2789" t="s">
        <v>754</v>
      </c>
      <c r="D2789" t="s">
        <v>2287</v>
      </c>
      <c r="E2789" t="s">
        <v>105</v>
      </c>
      <c r="F2789">
        <v>40700</v>
      </c>
      <c r="G2789" t="s">
        <v>911</v>
      </c>
      <c r="I2789" t="s">
        <v>144</v>
      </c>
      <c r="J2789">
        <v>2026</v>
      </c>
      <c r="K2789">
        <v>7</v>
      </c>
      <c r="L2789" t="s">
        <v>94</v>
      </c>
      <c r="M2789">
        <v>816.45</v>
      </c>
      <c r="N2789">
        <v>1</v>
      </c>
      <c r="O2789">
        <v>816.45</v>
      </c>
      <c r="P2789" t="s">
        <v>2288</v>
      </c>
      <c r="Q2789">
        <v>0</v>
      </c>
    </row>
    <row r="2790" spans="1:17" x14ac:dyDescent="0.25">
      <c r="A2790" t="s">
        <v>2382</v>
      </c>
      <c r="B2790" t="s">
        <v>753</v>
      </c>
      <c r="C2790" t="s">
        <v>754</v>
      </c>
      <c r="D2790" t="s">
        <v>2287</v>
      </c>
      <c r="E2790" t="s">
        <v>93</v>
      </c>
      <c r="F2790">
        <v>40700</v>
      </c>
      <c r="G2790" t="s">
        <v>911</v>
      </c>
      <c r="I2790" t="s">
        <v>619</v>
      </c>
      <c r="J2790">
        <v>2026</v>
      </c>
      <c r="K2790">
        <v>7</v>
      </c>
      <c r="L2790" t="s">
        <v>94</v>
      </c>
      <c r="M2790">
        <v>230.76</v>
      </c>
      <c r="N2790">
        <v>1</v>
      </c>
      <c r="O2790">
        <v>230.76</v>
      </c>
      <c r="P2790" t="s">
        <v>2288</v>
      </c>
      <c r="Q2790">
        <v>1</v>
      </c>
    </row>
    <row r="2791" spans="1:17" x14ac:dyDescent="0.25">
      <c r="A2791" t="s">
        <v>1005</v>
      </c>
      <c r="B2791" t="s">
        <v>1991</v>
      </c>
      <c r="C2791" t="s">
        <v>133</v>
      </c>
      <c r="D2791" t="s">
        <v>2287</v>
      </c>
      <c r="E2791" t="s">
        <v>93</v>
      </c>
      <c r="F2791">
        <v>40700</v>
      </c>
      <c r="G2791" t="s">
        <v>911</v>
      </c>
      <c r="I2791" t="s">
        <v>253</v>
      </c>
      <c r="J2791">
        <v>2026</v>
      </c>
      <c r="K2791">
        <v>7</v>
      </c>
      <c r="L2791" t="s">
        <v>94</v>
      </c>
      <c r="M2791">
        <v>310.82</v>
      </c>
      <c r="N2791">
        <v>1</v>
      </c>
      <c r="O2791">
        <v>310.82</v>
      </c>
      <c r="P2791" t="s">
        <v>2288</v>
      </c>
      <c r="Q2791">
        <v>0</v>
      </c>
    </row>
    <row r="2792" spans="1:17" x14ac:dyDescent="0.25">
      <c r="A2792" t="s">
        <v>1005</v>
      </c>
      <c r="B2792" t="s">
        <v>1991</v>
      </c>
      <c r="C2792" t="s">
        <v>133</v>
      </c>
      <c r="D2792" t="s">
        <v>2287</v>
      </c>
      <c r="E2792" t="s">
        <v>105</v>
      </c>
      <c r="F2792">
        <v>40700</v>
      </c>
      <c r="G2792" t="s">
        <v>911</v>
      </c>
      <c r="I2792" t="s">
        <v>121</v>
      </c>
      <c r="J2792">
        <v>2026</v>
      </c>
      <c r="K2792">
        <v>7</v>
      </c>
      <c r="L2792" t="s">
        <v>94</v>
      </c>
      <c r="M2792">
        <v>220.18</v>
      </c>
      <c r="N2792">
        <v>1</v>
      </c>
      <c r="O2792">
        <v>220.18</v>
      </c>
      <c r="P2792" t="s">
        <v>2288</v>
      </c>
      <c r="Q2792">
        <v>0</v>
      </c>
    </row>
    <row r="2793" spans="1:17" x14ac:dyDescent="0.25">
      <c r="A2793" t="s">
        <v>1005</v>
      </c>
      <c r="B2793" t="s">
        <v>463</v>
      </c>
      <c r="C2793" t="s">
        <v>133</v>
      </c>
      <c r="D2793" t="s">
        <v>2287</v>
      </c>
      <c r="E2793" t="s">
        <v>102</v>
      </c>
      <c r="F2793">
        <v>40700</v>
      </c>
      <c r="G2793" t="s">
        <v>911</v>
      </c>
      <c r="I2793" t="s">
        <v>186</v>
      </c>
      <c r="J2793">
        <v>2026</v>
      </c>
      <c r="K2793">
        <v>7</v>
      </c>
      <c r="L2793" t="s">
        <v>94</v>
      </c>
      <c r="M2793">
        <v>220.96</v>
      </c>
      <c r="N2793">
        <v>1</v>
      </c>
      <c r="O2793">
        <v>220.96</v>
      </c>
      <c r="P2793" t="s">
        <v>2288</v>
      </c>
      <c r="Q2793">
        <v>1</v>
      </c>
    </row>
    <row r="2794" spans="1:17" x14ac:dyDescent="0.25">
      <c r="A2794" t="s">
        <v>1005</v>
      </c>
      <c r="B2794" t="s">
        <v>463</v>
      </c>
      <c r="C2794" t="s">
        <v>133</v>
      </c>
      <c r="D2794" t="s">
        <v>2287</v>
      </c>
      <c r="E2794" t="s">
        <v>93</v>
      </c>
      <c r="F2794">
        <v>40700</v>
      </c>
      <c r="G2794" t="s">
        <v>911</v>
      </c>
      <c r="I2794" t="s">
        <v>166</v>
      </c>
      <c r="J2794">
        <v>2026</v>
      </c>
      <c r="K2794">
        <v>7</v>
      </c>
      <c r="L2794" t="s">
        <v>94</v>
      </c>
      <c r="M2794">
        <v>340.48</v>
      </c>
      <c r="N2794">
        <v>1</v>
      </c>
      <c r="O2794">
        <v>340.48</v>
      </c>
      <c r="P2794" t="s">
        <v>2288</v>
      </c>
      <c r="Q2794">
        <v>1</v>
      </c>
    </row>
    <row r="2795" spans="1:17" x14ac:dyDescent="0.25">
      <c r="A2795" t="s">
        <v>1005</v>
      </c>
      <c r="B2795" t="s">
        <v>463</v>
      </c>
      <c r="C2795" t="s">
        <v>133</v>
      </c>
      <c r="D2795" t="s">
        <v>2287</v>
      </c>
      <c r="E2795" t="s">
        <v>93</v>
      </c>
      <c r="F2795">
        <v>40700</v>
      </c>
      <c r="G2795" t="s">
        <v>911</v>
      </c>
      <c r="I2795" t="s">
        <v>169</v>
      </c>
      <c r="J2795">
        <v>2026</v>
      </c>
      <c r="K2795">
        <v>7</v>
      </c>
      <c r="L2795" t="s">
        <v>94</v>
      </c>
      <c r="M2795">
        <v>286.26</v>
      </c>
      <c r="N2795">
        <v>1</v>
      </c>
      <c r="O2795">
        <v>286.26</v>
      </c>
      <c r="P2795" t="s">
        <v>2288</v>
      </c>
      <c r="Q2795">
        <v>0</v>
      </c>
    </row>
    <row r="2796" spans="1:17" x14ac:dyDescent="0.25">
      <c r="A2796" t="s">
        <v>1005</v>
      </c>
      <c r="B2796" t="s">
        <v>463</v>
      </c>
      <c r="C2796" t="s">
        <v>133</v>
      </c>
      <c r="D2796" t="s">
        <v>2287</v>
      </c>
      <c r="E2796" t="s">
        <v>93</v>
      </c>
      <c r="F2796">
        <v>40700</v>
      </c>
      <c r="G2796" t="s">
        <v>911</v>
      </c>
      <c r="I2796" t="s">
        <v>253</v>
      </c>
      <c r="J2796">
        <v>2026</v>
      </c>
      <c r="K2796">
        <v>7</v>
      </c>
      <c r="L2796" t="s">
        <v>94</v>
      </c>
      <c r="M2796">
        <v>310.82</v>
      </c>
      <c r="N2796">
        <v>1</v>
      </c>
      <c r="O2796">
        <v>310.82</v>
      </c>
      <c r="P2796" t="s">
        <v>2288</v>
      </c>
      <c r="Q2796">
        <v>0</v>
      </c>
    </row>
    <row r="2797" spans="1:17" x14ac:dyDescent="0.25">
      <c r="A2797" t="s">
        <v>1005</v>
      </c>
      <c r="B2797" t="s">
        <v>463</v>
      </c>
      <c r="C2797" t="s">
        <v>133</v>
      </c>
      <c r="D2797" t="s">
        <v>2287</v>
      </c>
      <c r="E2797" t="s">
        <v>93</v>
      </c>
      <c r="F2797">
        <v>40700</v>
      </c>
      <c r="G2797" t="s">
        <v>911</v>
      </c>
      <c r="I2797" t="s">
        <v>241</v>
      </c>
      <c r="J2797">
        <v>2026</v>
      </c>
      <c r="K2797">
        <v>7</v>
      </c>
      <c r="L2797" t="s">
        <v>94</v>
      </c>
      <c r="M2797">
        <v>513.76</v>
      </c>
      <c r="N2797">
        <v>1</v>
      </c>
      <c r="O2797">
        <v>513.76</v>
      </c>
      <c r="P2797" t="s">
        <v>2288</v>
      </c>
      <c r="Q2797">
        <v>0</v>
      </c>
    </row>
    <row r="2798" spans="1:17" x14ac:dyDescent="0.25">
      <c r="A2798" t="s">
        <v>1005</v>
      </c>
      <c r="B2798" t="s">
        <v>463</v>
      </c>
      <c r="C2798" t="s">
        <v>133</v>
      </c>
      <c r="D2798" t="s">
        <v>2287</v>
      </c>
      <c r="E2798" t="s">
        <v>105</v>
      </c>
      <c r="F2798">
        <v>40700</v>
      </c>
      <c r="G2798" t="s">
        <v>911</v>
      </c>
      <c r="I2798" t="s">
        <v>121</v>
      </c>
      <c r="J2798">
        <v>2026</v>
      </c>
      <c r="K2798">
        <v>7</v>
      </c>
      <c r="L2798" t="s">
        <v>94</v>
      </c>
      <c r="M2798">
        <v>440.36</v>
      </c>
      <c r="N2798">
        <v>1</v>
      </c>
      <c r="O2798">
        <v>440.36</v>
      </c>
      <c r="P2798" t="s">
        <v>2288</v>
      </c>
      <c r="Q2798">
        <v>0</v>
      </c>
    </row>
    <row r="2799" spans="1:17" x14ac:dyDescent="0.25">
      <c r="A2799" t="s">
        <v>1005</v>
      </c>
      <c r="B2799" t="s">
        <v>463</v>
      </c>
      <c r="C2799" t="s">
        <v>133</v>
      </c>
      <c r="D2799" t="s">
        <v>2287</v>
      </c>
      <c r="E2799" t="s">
        <v>105</v>
      </c>
      <c r="F2799">
        <v>40700</v>
      </c>
      <c r="G2799" t="s">
        <v>911</v>
      </c>
      <c r="I2799" t="s">
        <v>158</v>
      </c>
      <c r="J2799">
        <v>2026</v>
      </c>
      <c r="K2799">
        <v>7</v>
      </c>
      <c r="L2799" t="s">
        <v>94</v>
      </c>
      <c r="M2799">
        <v>990.84</v>
      </c>
      <c r="N2799">
        <v>1</v>
      </c>
      <c r="O2799">
        <v>990.84</v>
      </c>
      <c r="P2799" t="s">
        <v>2288</v>
      </c>
      <c r="Q2799">
        <v>0</v>
      </c>
    </row>
    <row r="2800" spans="1:17" x14ac:dyDescent="0.25">
      <c r="A2800" t="s">
        <v>1005</v>
      </c>
      <c r="B2800" t="s">
        <v>466</v>
      </c>
      <c r="C2800" t="s">
        <v>133</v>
      </c>
      <c r="D2800" t="s">
        <v>2287</v>
      </c>
      <c r="E2800" t="s">
        <v>102</v>
      </c>
      <c r="F2800">
        <v>40700</v>
      </c>
      <c r="G2800" t="s">
        <v>911</v>
      </c>
      <c r="I2800" t="s">
        <v>186</v>
      </c>
      <c r="J2800">
        <v>2026</v>
      </c>
      <c r="K2800">
        <v>7</v>
      </c>
      <c r="L2800" t="s">
        <v>94</v>
      </c>
      <c r="M2800">
        <v>4405.68</v>
      </c>
      <c r="N2800">
        <v>1</v>
      </c>
      <c r="O2800">
        <v>4405.68</v>
      </c>
      <c r="P2800" t="s">
        <v>2288</v>
      </c>
      <c r="Q2800">
        <v>1</v>
      </c>
    </row>
    <row r="2801" spans="1:17" x14ac:dyDescent="0.25">
      <c r="A2801" t="s">
        <v>1005</v>
      </c>
      <c r="B2801" t="s">
        <v>466</v>
      </c>
      <c r="C2801" t="s">
        <v>133</v>
      </c>
      <c r="D2801" t="s">
        <v>2287</v>
      </c>
      <c r="E2801" t="s">
        <v>93</v>
      </c>
      <c r="F2801">
        <v>40700</v>
      </c>
      <c r="G2801" t="s">
        <v>911</v>
      </c>
      <c r="I2801" t="s">
        <v>191</v>
      </c>
      <c r="J2801">
        <v>2026</v>
      </c>
      <c r="K2801">
        <v>7</v>
      </c>
      <c r="L2801" t="s">
        <v>94</v>
      </c>
      <c r="M2801">
        <v>1775.8</v>
      </c>
      <c r="N2801">
        <v>1</v>
      </c>
      <c r="O2801">
        <v>1775.8</v>
      </c>
      <c r="P2801" t="s">
        <v>2288</v>
      </c>
      <c r="Q2801">
        <v>1</v>
      </c>
    </row>
    <row r="2802" spans="1:17" x14ac:dyDescent="0.25">
      <c r="A2802" t="s">
        <v>1005</v>
      </c>
      <c r="B2802" t="s">
        <v>466</v>
      </c>
      <c r="C2802" t="s">
        <v>133</v>
      </c>
      <c r="D2802" t="s">
        <v>2287</v>
      </c>
      <c r="E2802" t="s">
        <v>93</v>
      </c>
      <c r="F2802">
        <v>40700</v>
      </c>
      <c r="G2802" t="s">
        <v>911</v>
      </c>
      <c r="I2802" t="s">
        <v>618</v>
      </c>
      <c r="J2802">
        <v>2026</v>
      </c>
      <c r="K2802">
        <v>7</v>
      </c>
      <c r="L2802" t="s">
        <v>94</v>
      </c>
      <c r="M2802">
        <v>233.81</v>
      </c>
      <c r="N2802">
        <v>1</v>
      </c>
      <c r="O2802">
        <v>233.81</v>
      </c>
      <c r="P2802" t="s">
        <v>2288</v>
      </c>
      <c r="Q2802">
        <v>1</v>
      </c>
    </row>
    <row r="2803" spans="1:17" x14ac:dyDescent="0.25">
      <c r="A2803" t="s">
        <v>1005</v>
      </c>
      <c r="B2803" t="s">
        <v>466</v>
      </c>
      <c r="C2803" t="s">
        <v>133</v>
      </c>
      <c r="D2803" t="s">
        <v>2287</v>
      </c>
      <c r="E2803" t="s">
        <v>93</v>
      </c>
      <c r="F2803">
        <v>40700</v>
      </c>
      <c r="G2803" t="s">
        <v>911</v>
      </c>
      <c r="I2803" t="s">
        <v>166</v>
      </c>
      <c r="J2803">
        <v>2026</v>
      </c>
      <c r="K2803">
        <v>7</v>
      </c>
      <c r="L2803" t="s">
        <v>94</v>
      </c>
      <c r="M2803">
        <v>1361.92</v>
      </c>
      <c r="N2803">
        <v>1</v>
      </c>
      <c r="O2803">
        <v>1361.92</v>
      </c>
      <c r="P2803" t="s">
        <v>2288</v>
      </c>
      <c r="Q2803">
        <v>1</v>
      </c>
    </row>
    <row r="2804" spans="1:17" x14ac:dyDescent="0.25">
      <c r="A2804" t="s">
        <v>1005</v>
      </c>
      <c r="B2804" t="s">
        <v>466</v>
      </c>
      <c r="C2804" t="s">
        <v>133</v>
      </c>
      <c r="D2804" t="s">
        <v>2287</v>
      </c>
      <c r="E2804" t="s">
        <v>93</v>
      </c>
      <c r="F2804">
        <v>40700</v>
      </c>
      <c r="G2804" t="s">
        <v>911</v>
      </c>
      <c r="I2804" t="s">
        <v>168</v>
      </c>
      <c r="J2804">
        <v>2026</v>
      </c>
      <c r="K2804">
        <v>7</v>
      </c>
      <c r="L2804" t="s">
        <v>94</v>
      </c>
      <c r="M2804">
        <v>1312.08</v>
      </c>
      <c r="N2804">
        <v>1</v>
      </c>
      <c r="O2804">
        <v>1312.08</v>
      </c>
      <c r="P2804" t="s">
        <v>2288</v>
      </c>
      <c r="Q2804">
        <v>0</v>
      </c>
    </row>
    <row r="2805" spans="1:17" x14ac:dyDescent="0.25">
      <c r="A2805" t="s">
        <v>1005</v>
      </c>
      <c r="B2805" t="s">
        <v>466</v>
      </c>
      <c r="C2805" t="s">
        <v>133</v>
      </c>
      <c r="D2805" t="s">
        <v>2287</v>
      </c>
      <c r="E2805" t="s">
        <v>93</v>
      </c>
      <c r="F2805">
        <v>40700</v>
      </c>
      <c r="G2805" t="s">
        <v>911</v>
      </c>
      <c r="I2805" t="s">
        <v>169</v>
      </c>
      <c r="J2805">
        <v>2026</v>
      </c>
      <c r="K2805">
        <v>7</v>
      </c>
      <c r="L2805" t="s">
        <v>94</v>
      </c>
      <c r="M2805">
        <v>1001.91</v>
      </c>
      <c r="N2805">
        <v>1</v>
      </c>
      <c r="O2805">
        <v>1001.91</v>
      </c>
      <c r="P2805" t="s">
        <v>2288</v>
      </c>
      <c r="Q2805">
        <v>0</v>
      </c>
    </row>
    <row r="2806" spans="1:17" x14ac:dyDescent="0.25">
      <c r="A2806" t="s">
        <v>1005</v>
      </c>
      <c r="B2806" t="s">
        <v>466</v>
      </c>
      <c r="C2806" t="s">
        <v>133</v>
      </c>
      <c r="D2806" t="s">
        <v>2287</v>
      </c>
      <c r="E2806" t="s">
        <v>93</v>
      </c>
      <c r="F2806">
        <v>40700</v>
      </c>
      <c r="G2806" t="s">
        <v>911</v>
      </c>
      <c r="I2806" t="s">
        <v>253</v>
      </c>
      <c r="J2806">
        <v>2026</v>
      </c>
      <c r="K2806">
        <v>7</v>
      </c>
      <c r="L2806" t="s">
        <v>94</v>
      </c>
      <c r="M2806">
        <v>310.82</v>
      </c>
      <c r="N2806">
        <v>1</v>
      </c>
      <c r="O2806">
        <v>310.82</v>
      </c>
      <c r="P2806" t="s">
        <v>2288</v>
      </c>
      <c r="Q2806">
        <v>0</v>
      </c>
    </row>
    <row r="2807" spans="1:17" x14ac:dyDescent="0.25">
      <c r="A2807" t="s">
        <v>1005</v>
      </c>
      <c r="B2807" t="s">
        <v>466</v>
      </c>
      <c r="C2807" t="s">
        <v>133</v>
      </c>
      <c r="D2807" t="s">
        <v>2287</v>
      </c>
      <c r="E2807" t="s">
        <v>93</v>
      </c>
      <c r="F2807">
        <v>40700</v>
      </c>
      <c r="G2807" t="s">
        <v>911</v>
      </c>
      <c r="I2807" t="s">
        <v>240</v>
      </c>
      <c r="J2807">
        <v>2026</v>
      </c>
      <c r="K2807">
        <v>7</v>
      </c>
      <c r="L2807" t="s">
        <v>94</v>
      </c>
      <c r="M2807">
        <v>513.76</v>
      </c>
      <c r="N2807">
        <v>1</v>
      </c>
      <c r="O2807">
        <v>513.76</v>
      </c>
      <c r="P2807" t="s">
        <v>2288</v>
      </c>
      <c r="Q2807">
        <v>0</v>
      </c>
    </row>
    <row r="2808" spans="1:17" x14ac:dyDescent="0.25">
      <c r="A2808" t="s">
        <v>1005</v>
      </c>
      <c r="B2808" t="s">
        <v>466</v>
      </c>
      <c r="C2808" t="s">
        <v>133</v>
      </c>
      <c r="D2808" t="s">
        <v>2287</v>
      </c>
      <c r="E2808" t="s">
        <v>105</v>
      </c>
      <c r="F2808">
        <v>40700</v>
      </c>
      <c r="G2808" t="s">
        <v>911</v>
      </c>
      <c r="I2808" t="s">
        <v>121</v>
      </c>
      <c r="J2808">
        <v>2026</v>
      </c>
      <c r="K2808">
        <v>7</v>
      </c>
      <c r="L2808" t="s">
        <v>94</v>
      </c>
      <c r="M2808">
        <v>550.45000000000005</v>
      </c>
      <c r="N2808">
        <v>1</v>
      </c>
      <c r="O2808">
        <v>550.45000000000005</v>
      </c>
      <c r="P2808" t="s">
        <v>2288</v>
      </c>
      <c r="Q2808">
        <v>0</v>
      </c>
    </row>
    <row r="2809" spans="1:17" x14ac:dyDescent="0.25">
      <c r="A2809" t="s">
        <v>1005</v>
      </c>
      <c r="B2809" t="s">
        <v>466</v>
      </c>
      <c r="C2809" t="s">
        <v>133</v>
      </c>
      <c r="D2809" t="s">
        <v>2287</v>
      </c>
      <c r="E2809" t="s">
        <v>105</v>
      </c>
      <c r="F2809">
        <v>40700</v>
      </c>
      <c r="G2809" t="s">
        <v>911</v>
      </c>
      <c r="I2809" t="s">
        <v>158</v>
      </c>
      <c r="J2809">
        <v>2026</v>
      </c>
      <c r="K2809">
        <v>7</v>
      </c>
      <c r="L2809" t="s">
        <v>94</v>
      </c>
      <c r="M2809">
        <v>990.84</v>
      </c>
      <c r="N2809">
        <v>1</v>
      </c>
      <c r="O2809">
        <v>990.84</v>
      </c>
      <c r="P2809" t="s">
        <v>2288</v>
      </c>
      <c r="Q2809">
        <v>0</v>
      </c>
    </row>
    <row r="2810" spans="1:17" x14ac:dyDescent="0.25">
      <c r="A2810" t="s">
        <v>1005</v>
      </c>
      <c r="B2810" t="s">
        <v>468</v>
      </c>
      <c r="C2810" t="s">
        <v>133</v>
      </c>
      <c r="D2810" t="s">
        <v>2287</v>
      </c>
      <c r="E2810" t="s">
        <v>102</v>
      </c>
      <c r="F2810">
        <v>40700</v>
      </c>
      <c r="G2810" t="s">
        <v>911</v>
      </c>
      <c r="I2810" t="s">
        <v>186</v>
      </c>
      <c r="J2810">
        <v>2026</v>
      </c>
      <c r="K2810">
        <v>7</v>
      </c>
      <c r="L2810" t="s">
        <v>94</v>
      </c>
      <c r="M2810">
        <v>1351.84</v>
      </c>
      <c r="N2810">
        <v>1</v>
      </c>
      <c r="O2810">
        <v>1351.84</v>
      </c>
      <c r="P2810" t="s">
        <v>2288</v>
      </c>
      <c r="Q2810">
        <v>1</v>
      </c>
    </row>
    <row r="2811" spans="1:17" x14ac:dyDescent="0.25">
      <c r="A2811" t="s">
        <v>1005</v>
      </c>
      <c r="B2811" t="s">
        <v>468</v>
      </c>
      <c r="C2811" t="s">
        <v>133</v>
      </c>
      <c r="D2811" t="s">
        <v>2287</v>
      </c>
      <c r="E2811" t="s">
        <v>93</v>
      </c>
      <c r="F2811">
        <v>40700</v>
      </c>
      <c r="G2811" t="s">
        <v>911</v>
      </c>
      <c r="I2811" t="s">
        <v>191</v>
      </c>
      <c r="J2811">
        <v>2026</v>
      </c>
      <c r="K2811">
        <v>7</v>
      </c>
      <c r="L2811" t="s">
        <v>94</v>
      </c>
      <c r="M2811">
        <v>355.16</v>
      </c>
      <c r="N2811">
        <v>1</v>
      </c>
      <c r="O2811">
        <v>355.16</v>
      </c>
      <c r="P2811" t="s">
        <v>2288</v>
      </c>
      <c r="Q2811">
        <v>1</v>
      </c>
    </row>
    <row r="2812" spans="1:17" x14ac:dyDescent="0.25">
      <c r="A2812" t="s">
        <v>1005</v>
      </c>
      <c r="B2812" t="s">
        <v>468</v>
      </c>
      <c r="C2812" t="s">
        <v>133</v>
      </c>
      <c r="D2812" t="s">
        <v>2287</v>
      </c>
      <c r="E2812" t="s">
        <v>93</v>
      </c>
      <c r="F2812">
        <v>40700</v>
      </c>
      <c r="G2812" t="s">
        <v>911</v>
      </c>
      <c r="I2812" t="s">
        <v>166</v>
      </c>
      <c r="J2812">
        <v>2026</v>
      </c>
      <c r="K2812">
        <v>7</v>
      </c>
      <c r="L2812" t="s">
        <v>94</v>
      </c>
      <c r="M2812">
        <v>510.72</v>
      </c>
      <c r="N2812">
        <v>1</v>
      </c>
      <c r="O2812">
        <v>510.72</v>
      </c>
      <c r="P2812" t="s">
        <v>2288</v>
      </c>
      <c r="Q2812">
        <v>1</v>
      </c>
    </row>
    <row r="2813" spans="1:17" x14ac:dyDescent="0.25">
      <c r="A2813" t="s">
        <v>1005</v>
      </c>
      <c r="B2813" t="s">
        <v>468</v>
      </c>
      <c r="C2813" t="s">
        <v>133</v>
      </c>
      <c r="D2813" t="s">
        <v>2287</v>
      </c>
      <c r="E2813" t="s">
        <v>93</v>
      </c>
      <c r="F2813">
        <v>40700</v>
      </c>
      <c r="G2813" t="s">
        <v>911</v>
      </c>
      <c r="I2813" t="s">
        <v>168</v>
      </c>
      <c r="J2813">
        <v>2026</v>
      </c>
      <c r="K2813">
        <v>7</v>
      </c>
      <c r="L2813" t="s">
        <v>94</v>
      </c>
      <c r="M2813">
        <v>238.56</v>
      </c>
      <c r="N2813">
        <v>1</v>
      </c>
      <c r="O2813">
        <v>238.56</v>
      </c>
      <c r="P2813" t="s">
        <v>2288</v>
      </c>
      <c r="Q2813">
        <v>0</v>
      </c>
    </row>
    <row r="2814" spans="1:17" x14ac:dyDescent="0.25">
      <c r="A2814" t="s">
        <v>1005</v>
      </c>
      <c r="B2814" t="s">
        <v>468</v>
      </c>
      <c r="C2814" t="s">
        <v>133</v>
      </c>
      <c r="D2814" t="s">
        <v>2287</v>
      </c>
      <c r="E2814" t="s">
        <v>93</v>
      </c>
      <c r="F2814">
        <v>40700</v>
      </c>
      <c r="G2814" t="s">
        <v>911</v>
      </c>
      <c r="I2814" t="s">
        <v>169</v>
      </c>
      <c r="J2814">
        <v>2026</v>
      </c>
      <c r="K2814">
        <v>7</v>
      </c>
      <c r="L2814" t="s">
        <v>94</v>
      </c>
      <c r="M2814">
        <v>429.39</v>
      </c>
      <c r="N2814">
        <v>1</v>
      </c>
      <c r="O2814">
        <v>429.39</v>
      </c>
      <c r="P2814" t="s">
        <v>2288</v>
      </c>
      <c r="Q2814">
        <v>0</v>
      </c>
    </row>
    <row r="2815" spans="1:17" x14ac:dyDescent="0.25">
      <c r="A2815" t="s">
        <v>1005</v>
      </c>
      <c r="B2815" t="s">
        <v>468</v>
      </c>
      <c r="C2815" t="s">
        <v>133</v>
      </c>
      <c r="D2815" t="s">
        <v>2287</v>
      </c>
      <c r="E2815" t="s">
        <v>93</v>
      </c>
      <c r="F2815">
        <v>40700</v>
      </c>
      <c r="G2815" t="s">
        <v>911</v>
      </c>
      <c r="I2815" t="s">
        <v>253</v>
      </c>
      <c r="J2815">
        <v>2026</v>
      </c>
      <c r="K2815">
        <v>7</v>
      </c>
      <c r="L2815" t="s">
        <v>94</v>
      </c>
      <c r="M2815">
        <v>310.82</v>
      </c>
      <c r="N2815">
        <v>1</v>
      </c>
      <c r="O2815">
        <v>310.82</v>
      </c>
      <c r="P2815" t="s">
        <v>2288</v>
      </c>
      <c r="Q2815">
        <v>0</v>
      </c>
    </row>
    <row r="2816" spans="1:17" x14ac:dyDescent="0.25">
      <c r="A2816" t="s">
        <v>1005</v>
      </c>
      <c r="B2816" t="s">
        <v>468</v>
      </c>
      <c r="C2816" t="s">
        <v>133</v>
      </c>
      <c r="D2816" t="s">
        <v>2287</v>
      </c>
      <c r="E2816" t="s">
        <v>105</v>
      </c>
      <c r="F2816">
        <v>40700</v>
      </c>
      <c r="G2816" t="s">
        <v>911</v>
      </c>
      <c r="I2816" t="s">
        <v>121</v>
      </c>
      <c r="J2816">
        <v>2026</v>
      </c>
      <c r="K2816">
        <v>7</v>
      </c>
      <c r="L2816" t="s">
        <v>94</v>
      </c>
      <c r="M2816">
        <v>110.09</v>
      </c>
      <c r="N2816">
        <v>1</v>
      </c>
      <c r="O2816">
        <v>110.09</v>
      </c>
      <c r="P2816" t="s">
        <v>2288</v>
      </c>
      <c r="Q2816">
        <v>0</v>
      </c>
    </row>
    <row r="2817" spans="1:17" x14ac:dyDescent="0.25">
      <c r="A2817" t="s">
        <v>1005</v>
      </c>
      <c r="B2817" t="s">
        <v>468</v>
      </c>
      <c r="C2817" t="s">
        <v>133</v>
      </c>
      <c r="D2817" t="s">
        <v>2287</v>
      </c>
      <c r="E2817" t="s">
        <v>105</v>
      </c>
      <c r="F2817">
        <v>40700</v>
      </c>
      <c r="G2817" t="s">
        <v>911</v>
      </c>
      <c r="I2817" t="s">
        <v>158</v>
      </c>
      <c r="J2817">
        <v>2026</v>
      </c>
      <c r="K2817">
        <v>7</v>
      </c>
      <c r="L2817" t="s">
        <v>94</v>
      </c>
      <c r="M2817">
        <v>1155.98</v>
      </c>
      <c r="N2817">
        <v>1</v>
      </c>
      <c r="O2817">
        <v>1155.98</v>
      </c>
      <c r="P2817" t="s">
        <v>2288</v>
      </c>
      <c r="Q2817">
        <v>0</v>
      </c>
    </row>
    <row r="2818" spans="1:17" x14ac:dyDescent="0.25">
      <c r="A2818" t="s">
        <v>1005</v>
      </c>
      <c r="B2818" t="s">
        <v>470</v>
      </c>
      <c r="C2818" t="s">
        <v>133</v>
      </c>
      <c r="D2818" t="s">
        <v>2287</v>
      </c>
      <c r="E2818" t="s">
        <v>102</v>
      </c>
      <c r="F2818">
        <v>40700</v>
      </c>
      <c r="G2818" t="s">
        <v>911</v>
      </c>
      <c r="I2818" t="s">
        <v>186</v>
      </c>
      <c r="J2818">
        <v>2026</v>
      </c>
      <c r="K2818">
        <v>7</v>
      </c>
      <c r="L2818" t="s">
        <v>94</v>
      </c>
      <c r="M2818">
        <v>422.73</v>
      </c>
      <c r="N2818">
        <v>1</v>
      </c>
      <c r="O2818">
        <v>422.73</v>
      </c>
      <c r="P2818" t="s">
        <v>2288</v>
      </c>
      <c r="Q2818">
        <v>1</v>
      </c>
    </row>
    <row r="2819" spans="1:17" x14ac:dyDescent="0.25">
      <c r="A2819" t="s">
        <v>1005</v>
      </c>
      <c r="B2819" t="s">
        <v>470</v>
      </c>
      <c r="C2819" t="s">
        <v>133</v>
      </c>
      <c r="D2819" t="s">
        <v>2287</v>
      </c>
      <c r="E2819" t="s">
        <v>93</v>
      </c>
      <c r="F2819">
        <v>40700</v>
      </c>
      <c r="G2819" t="s">
        <v>911</v>
      </c>
      <c r="I2819" t="s">
        <v>166</v>
      </c>
      <c r="J2819">
        <v>2026</v>
      </c>
      <c r="K2819">
        <v>7</v>
      </c>
      <c r="L2819" t="s">
        <v>94</v>
      </c>
      <c r="M2819">
        <v>340.48</v>
      </c>
      <c r="N2819">
        <v>1</v>
      </c>
      <c r="O2819">
        <v>340.48</v>
      </c>
      <c r="P2819" t="s">
        <v>2288</v>
      </c>
      <c r="Q2819">
        <v>1</v>
      </c>
    </row>
    <row r="2820" spans="1:17" x14ac:dyDescent="0.25">
      <c r="A2820" t="s">
        <v>1005</v>
      </c>
      <c r="B2820" t="s">
        <v>470</v>
      </c>
      <c r="C2820" t="s">
        <v>133</v>
      </c>
      <c r="D2820" t="s">
        <v>2287</v>
      </c>
      <c r="E2820" t="s">
        <v>93</v>
      </c>
      <c r="F2820">
        <v>40700</v>
      </c>
      <c r="G2820" t="s">
        <v>911</v>
      </c>
      <c r="I2820" t="s">
        <v>169</v>
      </c>
      <c r="J2820">
        <v>2026</v>
      </c>
      <c r="K2820">
        <v>7</v>
      </c>
      <c r="L2820" t="s">
        <v>94</v>
      </c>
      <c r="M2820">
        <v>286.26</v>
      </c>
      <c r="N2820">
        <v>1</v>
      </c>
      <c r="O2820">
        <v>286.26</v>
      </c>
      <c r="P2820" t="s">
        <v>2288</v>
      </c>
      <c r="Q2820">
        <v>0</v>
      </c>
    </row>
    <row r="2821" spans="1:17" x14ac:dyDescent="0.25">
      <c r="A2821" t="s">
        <v>1005</v>
      </c>
      <c r="B2821" t="s">
        <v>470</v>
      </c>
      <c r="C2821" t="s">
        <v>133</v>
      </c>
      <c r="D2821" t="s">
        <v>2287</v>
      </c>
      <c r="E2821" t="s">
        <v>93</v>
      </c>
      <c r="F2821">
        <v>40700</v>
      </c>
      <c r="G2821" t="s">
        <v>911</v>
      </c>
      <c r="I2821" t="s">
        <v>253</v>
      </c>
      <c r="J2821">
        <v>2026</v>
      </c>
      <c r="K2821">
        <v>7</v>
      </c>
      <c r="L2821" t="s">
        <v>94</v>
      </c>
      <c r="M2821">
        <v>310.82</v>
      </c>
      <c r="N2821">
        <v>1</v>
      </c>
      <c r="O2821">
        <v>310.82</v>
      </c>
      <c r="P2821" t="s">
        <v>2288</v>
      </c>
      <c r="Q2821">
        <v>0</v>
      </c>
    </row>
    <row r="2822" spans="1:17" x14ac:dyDescent="0.25">
      <c r="A2822" t="s">
        <v>1005</v>
      </c>
      <c r="B2822" t="s">
        <v>470</v>
      </c>
      <c r="C2822" t="s">
        <v>133</v>
      </c>
      <c r="D2822" t="s">
        <v>2287</v>
      </c>
      <c r="E2822" t="s">
        <v>105</v>
      </c>
      <c r="F2822">
        <v>40700</v>
      </c>
      <c r="G2822" t="s">
        <v>911</v>
      </c>
      <c r="I2822" t="s">
        <v>158</v>
      </c>
      <c r="J2822">
        <v>2026</v>
      </c>
      <c r="K2822">
        <v>7</v>
      </c>
      <c r="L2822" t="s">
        <v>94</v>
      </c>
      <c r="M2822">
        <v>165.14</v>
      </c>
      <c r="N2822">
        <v>1</v>
      </c>
      <c r="O2822">
        <v>165.14</v>
      </c>
      <c r="P2822" t="s">
        <v>2288</v>
      </c>
      <c r="Q2822">
        <v>0</v>
      </c>
    </row>
    <row r="2823" spans="1:17" x14ac:dyDescent="0.25">
      <c r="A2823" t="s">
        <v>2392</v>
      </c>
      <c r="B2823" t="s">
        <v>350</v>
      </c>
      <c r="C2823" t="s">
        <v>107</v>
      </c>
      <c r="D2823" t="s">
        <v>2287</v>
      </c>
      <c r="E2823" t="s">
        <v>102</v>
      </c>
      <c r="F2823">
        <v>40700</v>
      </c>
      <c r="G2823" t="s">
        <v>911</v>
      </c>
      <c r="I2823" t="s">
        <v>186</v>
      </c>
      <c r="J2823">
        <v>2026</v>
      </c>
      <c r="K2823">
        <v>7</v>
      </c>
      <c r="L2823" t="s">
        <v>94</v>
      </c>
      <c r="M2823">
        <v>1131.68</v>
      </c>
      <c r="N2823">
        <v>1</v>
      </c>
      <c r="O2823">
        <v>1131.68</v>
      </c>
      <c r="P2823" t="s">
        <v>2288</v>
      </c>
      <c r="Q2823">
        <v>1</v>
      </c>
    </row>
    <row r="2824" spans="1:17" x14ac:dyDescent="0.25">
      <c r="A2824" t="s">
        <v>2392</v>
      </c>
      <c r="B2824" t="s">
        <v>350</v>
      </c>
      <c r="C2824" t="s">
        <v>107</v>
      </c>
      <c r="D2824" t="s">
        <v>2287</v>
      </c>
      <c r="E2824" t="s">
        <v>93</v>
      </c>
      <c r="F2824">
        <v>40700</v>
      </c>
      <c r="G2824" t="s">
        <v>911</v>
      </c>
      <c r="I2824" t="s">
        <v>167</v>
      </c>
      <c r="J2824">
        <v>2026</v>
      </c>
      <c r="K2824">
        <v>7</v>
      </c>
      <c r="L2824" t="s">
        <v>94</v>
      </c>
      <c r="M2824">
        <v>473.06559999999996</v>
      </c>
      <c r="N2824">
        <v>1</v>
      </c>
      <c r="O2824">
        <v>473.06559999999996</v>
      </c>
      <c r="P2824" t="s">
        <v>2288</v>
      </c>
      <c r="Q2824">
        <v>0</v>
      </c>
    </row>
    <row r="2825" spans="1:17" x14ac:dyDescent="0.25">
      <c r="A2825" t="s">
        <v>2392</v>
      </c>
      <c r="B2825" t="s">
        <v>350</v>
      </c>
      <c r="C2825" t="s">
        <v>107</v>
      </c>
      <c r="D2825" t="s">
        <v>2287</v>
      </c>
      <c r="E2825" t="s">
        <v>93</v>
      </c>
      <c r="F2825">
        <v>40700</v>
      </c>
      <c r="G2825" t="s">
        <v>911</v>
      </c>
      <c r="I2825" t="s">
        <v>253</v>
      </c>
      <c r="J2825">
        <v>2026</v>
      </c>
      <c r="K2825">
        <v>7</v>
      </c>
      <c r="L2825" t="s">
        <v>94</v>
      </c>
      <c r="M2825">
        <v>500.35124999999999</v>
      </c>
      <c r="N2825">
        <v>1</v>
      </c>
      <c r="O2825">
        <v>500.35124999999999</v>
      </c>
      <c r="P2825" t="s">
        <v>2288</v>
      </c>
      <c r="Q2825">
        <v>0</v>
      </c>
    </row>
    <row r="2826" spans="1:17" x14ac:dyDescent="0.25">
      <c r="A2826" t="s">
        <v>2392</v>
      </c>
      <c r="B2826" t="s">
        <v>350</v>
      </c>
      <c r="C2826" t="s">
        <v>107</v>
      </c>
      <c r="D2826" t="s">
        <v>2287</v>
      </c>
      <c r="E2826" t="s">
        <v>93</v>
      </c>
      <c r="F2826">
        <v>40700</v>
      </c>
      <c r="G2826" t="s">
        <v>911</v>
      </c>
      <c r="I2826" t="s">
        <v>240</v>
      </c>
      <c r="J2826">
        <v>2026</v>
      </c>
      <c r="K2826">
        <v>7</v>
      </c>
      <c r="L2826" t="s">
        <v>94</v>
      </c>
      <c r="M2826">
        <v>200.1405</v>
      </c>
      <c r="N2826">
        <v>1</v>
      </c>
      <c r="O2826">
        <v>200.1405</v>
      </c>
      <c r="P2826" t="s">
        <v>2288</v>
      </c>
      <c r="Q2826">
        <v>0</v>
      </c>
    </row>
    <row r="2827" spans="1:17" x14ac:dyDescent="0.25">
      <c r="A2827" t="s">
        <v>2392</v>
      </c>
      <c r="B2827" t="s">
        <v>350</v>
      </c>
      <c r="C2827" t="s">
        <v>107</v>
      </c>
      <c r="D2827" t="s">
        <v>2287</v>
      </c>
      <c r="E2827" t="s">
        <v>105</v>
      </c>
      <c r="F2827">
        <v>40700</v>
      </c>
      <c r="G2827" t="s">
        <v>911</v>
      </c>
      <c r="I2827" t="s">
        <v>144</v>
      </c>
      <c r="J2827">
        <v>2026</v>
      </c>
      <c r="K2827">
        <v>7</v>
      </c>
      <c r="L2827" t="s">
        <v>94</v>
      </c>
      <c r="M2827">
        <v>795.99152500000002</v>
      </c>
      <c r="N2827">
        <v>1</v>
      </c>
      <c r="O2827">
        <v>795.99152500000002</v>
      </c>
      <c r="P2827" t="s">
        <v>2288</v>
      </c>
      <c r="Q2827">
        <v>0</v>
      </c>
    </row>
    <row r="2828" spans="1:17" x14ac:dyDescent="0.25">
      <c r="A2828" t="s">
        <v>1005</v>
      </c>
      <c r="B2828" t="s">
        <v>1998</v>
      </c>
      <c r="C2828" t="s">
        <v>133</v>
      </c>
      <c r="D2828" t="s">
        <v>2287</v>
      </c>
      <c r="E2828" t="s">
        <v>102</v>
      </c>
      <c r="F2828">
        <v>40700</v>
      </c>
      <c r="G2828" t="s">
        <v>911</v>
      </c>
      <c r="I2828" t="s">
        <v>186</v>
      </c>
      <c r="J2828">
        <v>2026</v>
      </c>
      <c r="K2828">
        <v>7</v>
      </c>
      <c r="L2828" t="s">
        <v>94</v>
      </c>
      <c r="M2828">
        <v>312.25</v>
      </c>
      <c r="N2828">
        <v>1</v>
      </c>
      <c r="O2828">
        <v>312.25</v>
      </c>
      <c r="P2828" t="s">
        <v>2288</v>
      </c>
      <c r="Q2828">
        <v>1</v>
      </c>
    </row>
    <row r="2829" spans="1:17" x14ac:dyDescent="0.25">
      <c r="A2829" t="s">
        <v>1005</v>
      </c>
      <c r="B2829" t="s">
        <v>1998</v>
      </c>
      <c r="C2829" t="s">
        <v>133</v>
      </c>
      <c r="D2829" t="s">
        <v>2287</v>
      </c>
      <c r="E2829" t="s">
        <v>93</v>
      </c>
      <c r="F2829">
        <v>40700</v>
      </c>
      <c r="G2829" t="s">
        <v>911</v>
      </c>
      <c r="I2829" t="s">
        <v>191</v>
      </c>
      <c r="J2829">
        <v>2026</v>
      </c>
      <c r="K2829">
        <v>7</v>
      </c>
      <c r="L2829" t="s">
        <v>94</v>
      </c>
      <c r="M2829">
        <v>177.58</v>
      </c>
      <c r="N2829">
        <v>1</v>
      </c>
      <c r="O2829">
        <v>177.58</v>
      </c>
      <c r="P2829" t="s">
        <v>2288</v>
      </c>
      <c r="Q2829">
        <v>1</v>
      </c>
    </row>
    <row r="2830" spans="1:17" x14ac:dyDescent="0.25">
      <c r="A2830" t="s">
        <v>1005</v>
      </c>
      <c r="B2830" t="s">
        <v>1998</v>
      </c>
      <c r="C2830" t="s">
        <v>133</v>
      </c>
      <c r="D2830" t="s">
        <v>2287</v>
      </c>
      <c r="E2830" t="s">
        <v>93</v>
      </c>
      <c r="F2830">
        <v>40700</v>
      </c>
      <c r="G2830" t="s">
        <v>911</v>
      </c>
      <c r="I2830" t="s">
        <v>168</v>
      </c>
      <c r="J2830">
        <v>2026</v>
      </c>
      <c r="K2830">
        <v>7</v>
      </c>
      <c r="L2830" t="s">
        <v>94</v>
      </c>
      <c r="M2830">
        <v>119.28</v>
      </c>
      <c r="N2830">
        <v>1</v>
      </c>
      <c r="O2830">
        <v>119.28</v>
      </c>
      <c r="P2830" t="s">
        <v>2288</v>
      </c>
      <c r="Q2830">
        <v>0</v>
      </c>
    </row>
    <row r="2831" spans="1:17" x14ac:dyDescent="0.25">
      <c r="A2831" t="s">
        <v>1005</v>
      </c>
      <c r="B2831" t="s">
        <v>1998</v>
      </c>
      <c r="C2831" t="s">
        <v>133</v>
      </c>
      <c r="D2831" t="s">
        <v>2287</v>
      </c>
      <c r="E2831" t="s">
        <v>93</v>
      </c>
      <c r="F2831">
        <v>40700</v>
      </c>
      <c r="G2831" t="s">
        <v>911</v>
      </c>
      <c r="I2831" t="s">
        <v>253</v>
      </c>
      <c r="J2831">
        <v>2026</v>
      </c>
      <c r="K2831">
        <v>7</v>
      </c>
      <c r="L2831" t="s">
        <v>94</v>
      </c>
      <c r="M2831">
        <v>310.82</v>
      </c>
      <c r="N2831">
        <v>1</v>
      </c>
      <c r="O2831">
        <v>310.82</v>
      </c>
      <c r="P2831" t="s">
        <v>2288</v>
      </c>
      <c r="Q2831">
        <v>0</v>
      </c>
    </row>
    <row r="2832" spans="1:17" x14ac:dyDescent="0.25">
      <c r="A2832" t="s">
        <v>1005</v>
      </c>
      <c r="B2832" t="s">
        <v>1998</v>
      </c>
      <c r="C2832" t="s">
        <v>133</v>
      </c>
      <c r="D2832" t="s">
        <v>2287</v>
      </c>
      <c r="E2832" t="s">
        <v>105</v>
      </c>
      <c r="F2832">
        <v>40700</v>
      </c>
      <c r="G2832" t="s">
        <v>911</v>
      </c>
      <c r="I2832" t="s">
        <v>121</v>
      </c>
      <c r="J2832">
        <v>2026</v>
      </c>
      <c r="K2832">
        <v>7</v>
      </c>
      <c r="L2832" t="s">
        <v>94</v>
      </c>
      <c r="M2832">
        <v>110.09</v>
      </c>
      <c r="N2832">
        <v>1</v>
      </c>
      <c r="O2832">
        <v>110.09</v>
      </c>
      <c r="P2832" t="s">
        <v>2288</v>
      </c>
      <c r="Q2832">
        <v>0</v>
      </c>
    </row>
    <row r="2833" spans="1:17" x14ac:dyDescent="0.25">
      <c r="A2833" t="s">
        <v>1005</v>
      </c>
      <c r="B2833" t="s">
        <v>2304</v>
      </c>
      <c r="C2833" t="s">
        <v>133</v>
      </c>
      <c r="D2833" t="s">
        <v>2287</v>
      </c>
      <c r="E2833" t="s">
        <v>93</v>
      </c>
      <c r="F2833">
        <v>40700</v>
      </c>
      <c r="G2833" t="s">
        <v>911</v>
      </c>
      <c r="I2833" t="s">
        <v>253</v>
      </c>
      <c r="J2833">
        <v>2026</v>
      </c>
      <c r="K2833">
        <v>7</v>
      </c>
      <c r="L2833" t="s">
        <v>94</v>
      </c>
      <c r="M2833">
        <v>310.82</v>
      </c>
      <c r="N2833">
        <v>1</v>
      </c>
      <c r="O2833">
        <v>310.82</v>
      </c>
      <c r="P2833" t="s">
        <v>2288</v>
      </c>
      <c r="Q2833">
        <v>0</v>
      </c>
    </row>
    <row r="2834" spans="1:17" x14ac:dyDescent="0.25">
      <c r="A2834" t="s">
        <v>1005</v>
      </c>
      <c r="B2834" t="s">
        <v>2304</v>
      </c>
      <c r="C2834" t="s">
        <v>133</v>
      </c>
      <c r="D2834" t="s">
        <v>2287</v>
      </c>
      <c r="E2834" t="s">
        <v>105</v>
      </c>
      <c r="F2834">
        <v>40700</v>
      </c>
      <c r="G2834" t="s">
        <v>911</v>
      </c>
      <c r="I2834" t="s">
        <v>158</v>
      </c>
      <c r="J2834">
        <v>2026</v>
      </c>
      <c r="K2834">
        <v>7</v>
      </c>
      <c r="L2834" t="s">
        <v>94</v>
      </c>
      <c r="M2834">
        <v>1486.26</v>
      </c>
      <c r="N2834">
        <v>1</v>
      </c>
      <c r="O2834">
        <v>1486.26</v>
      </c>
      <c r="P2834" t="s">
        <v>2288</v>
      </c>
      <c r="Q2834">
        <v>0</v>
      </c>
    </row>
    <row r="2835" spans="1:17" x14ac:dyDescent="0.25">
      <c r="A2835" t="s">
        <v>1005</v>
      </c>
      <c r="B2835" t="s">
        <v>472</v>
      </c>
      <c r="C2835" t="s">
        <v>133</v>
      </c>
      <c r="D2835" t="s">
        <v>2287</v>
      </c>
      <c r="E2835" t="s">
        <v>102</v>
      </c>
      <c r="F2835">
        <v>40700</v>
      </c>
      <c r="G2835" t="s">
        <v>911</v>
      </c>
      <c r="I2835" t="s">
        <v>186</v>
      </c>
      <c r="J2835">
        <v>2026</v>
      </c>
      <c r="K2835">
        <v>7</v>
      </c>
      <c r="L2835" t="s">
        <v>94</v>
      </c>
      <c r="M2835">
        <v>1827.54</v>
      </c>
      <c r="N2835">
        <v>1</v>
      </c>
      <c r="O2835">
        <v>1827.54</v>
      </c>
      <c r="P2835" t="s">
        <v>2288</v>
      </c>
      <c r="Q2835">
        <v>1</v>
      </c>
    </row>
    <row r="2836" spans="1:17" x14ac:dyDescent="0.25">
      <c r="A2836" t="s">
        <v>1005</v>
      </c>
      <c r="B2836" t="s">
        <v>472</v>
      </c>
      <c r="C2836" t="s">
        <v>133</v>
      </c>
      <c r="D2836" t="s">
        <v>2287</v>
      </c>
      <c r="E2836" t="s">
        <v>93</v>
      </c>
      <c r="F2836">
        <v>40700</v>
      </c>
      <c r="G2836" t="s">
        <v>911</v>
      </c>
      <c r="I2836" t="s">
        <v>191</v>
      </c>
      <c r="J2836">
        <v>2026</v>
      </c>
      <c r="K2836">
        <v>7</v>
      </c>
      <c r="L2836" t="s">
        <v>94</v>
      </c>
      <c r="M2836">
        <v>1420.64</v>
      </c>
      <c r="N2836">
        <v>1</v>
      </c>
      <c r="O2836">
        <v>1420.64</v>
      </c>
      <c r="P2836" t="s">
        <v>2288</v>
      </c>
      <c r="Q2836">
        <v>1</v>
      </c>
    </row>
    <row r="2837" spans="1:17" x14ac:dyDescent="0.25">
      <c r="A2837" t="s">
        <v>1005</v>
      </c>
      <c r="B2837" t="s">
        <v>472</v>
      </c>
      <c r="C2837" t="s">
        <v>133</v>
      </c>
      <c r="D2837" t="s">
        <v>2287</v>
      </c>
      <c r="E2837" t="s">
        <v>93</v>
      </c>
      <c r="F2837">
        <v>40700</v>
      </c>
      <c r="G2837" t="s">
        <v>911</v>
      </c>
      <c r="I2837" t="s">
        <v>166</v>
      </c>
      <c r="J2837">
        <v>2026</v>
      </c>
      <c r="K2837">
        <v>7</v>
      </c>
      <c r="L2837" t="s">
        <v>94</v>
      </c>
      <c r="M2837">
        <v>680.96</v>
      </c>
      <c r="N2837">
        <v>1</v>
      </c>
      <c r="O2837">
        <v>680.96</v>
      </c>
      <c r="P2837" t="s">
        <v>2288</v>
      </c>
      <c r="Q2837">
        <v>1</v>
      </c>
    </row>
    <row r="2838" spans="1:17" x14ac:dyDescent="0.25">
      <c r="A2838" t="s">
        <v>1005</v>
      </c>
      <c r="B2838" t="s">
        <v>472</v>
      </c>
      <c r="C2838" t="s">
        <v>133</v>
      </c>
      <c r="D2838" t="s">
        <v>2287</v>
      </c>
      <c r="E2838" t="s">
        <v>93</v>
      </c>
      <c r="F2838">
        <v>40700</v>
      </c>
      <c r="G2838" t="s">
        <v>911</v>
      </c>
      <c r="I2838" t="s">
        <v>168</v>
      </c>
      <c r="J2838">
        <v>2026</v>
      </c>
      <c r="K2838">
        <v>7</v>
      </c>
      <c r="L2838" t="s">
        <v>94</v>
      </c>
      <c r="M2838">
        <v>477.12</v>
      </c>
      <c r="N2838">
        <v>1</v>
      </c>
      <c r="O2838">
        <v>477.12</v>
      </c>
      <c r="P2838" t="s">
        <v>2288</v>
      </c>
      <c r="Q2838">
        <v>0</v>
      </c>
    </row>
    <row r="2839" spans="1:17" x14ac:dyDescent="0.25">
      <c r="A2839" t="s">
        <v>1005</v>
      </c>
      <c r="B2839" t="s">
        <v>472</v>
      </c>
      <c r="C2839" t="s">
        <v>133</v>
      </c>
      <c r="D2839" t="s">
        <v>2287</v>
      </c>
      <c r="E2839" t="s">
        <v>93</v>
      </c>
      <c r="F2839">
        <v>40700</v>
      </c>
      <c r="G2839" t="s">
        <v>911</v>
      </c>
      <c r="I2839" t="s">
        <v>169</v>
      </c>
      <c r="J2839">
        <v>2026</v>
      </c>
      <c r="K2839">
        <v>7</v>
      </c>
      <c r="L2839" t="s">
        <v>94</v>
      </c>
      <c r="M2839">
        <v>572.52</v>
      </c>
      <c r="N2839">
        <v>1</v>
      </c>
      <c r="O2839">
        <v>572.52</v>
      </c>
      <c r="P2839" t="s">
        <v>2288</v>
      </c>
      <c r="Q2839">
        <v>0</v>
      </c>
    </row>
    <row r="2840" spans="1:17" x14ac:dyDescent="0.25">
      <c r="A2840" t="s">
        <v>1005</v>
      </c>
      <c r="B2840" t="s">
        <v>472</v>
      </c>
      <c r="C2840" t="s">
        <v>133</v>
      </c>
      <c r="D2840" t="s">
        <v>2287</v>
      </c>
      <c r="E2840" t="s">
        <v>93</v>
      </c>
      <c r="F2840">
        <v>40700</v>
      </c>
      <c r="G2840" t="s">
        <v>911</v>
      </c>
      <c r="I2840" t="s">
        <v>253</v>
      </c>
      <c r="J2840">
        <v>2026</v>
      </c>
      <c r="K2840">
        <v>7</v>
      </c>
      <c r="L2840" t="s">
        <v>94</v>
      </c>
      <c r="M2840">
        <v>310.82</v>
      </c>
      <c r="N2840">
        <v>1</v>
      </c>
      <c r="O2840">
        <v>310.82</v>
      </c>
      <c r="P2840" t="s">
        <v>2288</v>
      </c>
      <c r="Q2840">
        <v>0</v>
      </c>
    </row>
    <row r="2841" spans="1:17" x14ac:dyDescent="0.25">
      <c r="A2841" t="s">
        <v>1005</v>
      </c>
      <c r="B2841" t="s">
        <v>472</v>
      </c>
      <c r="C2841" t="s">
        <v>133</v>
      </c>
      <c r="D2841" t="s">
        <v>2287</v>
      </c>
      <c r="E2841" t="s">
        <v>105</v>
      </c>
      <c r="F2841">
        <v>40700</v>
      </c>
      <c r="G2841" t="s">
        <v>911</v>
      </c>
      <c r="I2841" t="s">
        <v>121</v>
      </c>
      <c r="J2841">
        <v>2026</v>
      </c>
      <c r="K2841">
        <v>7</v>
      </c>
      <c r="L2841" t="s">
        <v>94</v>
      </c>
      <c r="M2841">
        <v>220.18</v>
      </c>
      <c r="N2841">
        <v>1</v>
      </c>
      <c r="O2841">
        <v>220.18</v>
      </c>
      <c r="P2841" t="s">
        <v>2288</v>
      </c>
      <c r="Q2841">
        <v>0</v>
      </c>
    </row>
    <row r="2842" spans="1:17" x14ac:dyDescent="0.25">
      <c r="A2842" t="s">
        <v>2644</v>
      </c>
      <c r="B2842" t="s">
        <v>2305</v>
      </c>
      <c r="C2842" t="s">
        <v>2172</v>
      </c>
      <c r="D2842" t="s">
        <v>2287</v>
      </c>
      <c r="E2842" t="s">
        <v>102</v>
      </c>
      <c r="F2842">
        <v>40700</v>
      </c>
      <c r="G2842" t="s">
        <v>911</v>
      </c>
      <c r="I2842" t="s">
        <v>186</v>
      </c>
      <c r="J2842">
        <v>2026</v>
      </c>
      <c r="K2842">
        <v>7</v>
      </c>
      <c r="L2842" t="s">
        <v>94</v>
      </c>
      <c r="M2842">
        <v>284.68806560000002</v>
      </c>
      <c r="N2842">
        <v>1</v>
      </c>
      <c r="O2842">
        <v>284.68806560000002</v>
      </c>
      <c r="P2842" t="s">
        <v>2288</v>
      </c>
      <c r="Q2842">
        <v>1</v>
      </c>
    </row>
    <row r="2843" spans="1:17" x14ac:dyDescent="0.25">
      <c r="A2843" t="s">
        <v>2644</v>
      </c>
      <c r="B2843" t="s">
        <v>2305</v>
      </c>
      <c r="C2843" t="s">
        <v>2172</v>
      </c>
      <c r="D2843" t="s">
        <v>2287</v>
      </c>
      <c r="E2843" t="s">
        <v>93</v>
      </c>
      <c r="F2843">
        <v>40700</v>
      </c>
      <c r="G2843" t="s">
        <v>911</v>
      </c>
      <c r="I2843" t="s">
        <v>167</v>
      </c>
      <c r="J2843">
        <v>2026</v>
      </c>
      <c r="K2843">
        <v>7</v>
      </c>
      <c r="L2843" t="s">
        <v>94</v>
      </c>
      <c r="M2843">
        <v>251.60602560000001</v>
      </c>
      <c r="N2843">
        <v>1</v>
      </c>
      <c r="O2843">
        <v>251.60602560000001</v>
      </c>
      <c r="P2843" t="s">
        <v>2288</v>
      </c>
      <c r="Q2843">
        <v>0</v>
      </c>
    </row>
    <row r="2844" spans="1:17" x14ac:dyDescent="0.25">
      <c r="A2844" t="s">
        <v>2644</v>
      </c>
      <c r="B2844" t="s">
        <v>2305</v>
      </c>
      <c r="C2844" t="s">
        <v>2172</v>
      </c>
      <c r="D2844" t="s">
        <v>2287</v>
      </c>
      <c r="E2844" t="s">
        <v>93</v>
      </c>
      <c r="F2844">
        <v>40700</v>
      </c>
      <c r="G2844" t="s">
        <v>911</v>
      </c>
      <c r="I2844" t="s">
        <v>253</v>
      </c>
      <c r="J2844">
        <v>2026</v>
      </c>
      <c r="K2844">
        <v>7</v>
      </c>
      <c r="L2844" t="s">
        <v>94</v>
      </c>
      <c r="M2844">
        <v>1179.6485083999999</v>
      </c>
      <c r="N2844">
        <v>1</v>
      </c>
      <c r="O2844">
        <v>1179.6485083999999</v>
      </c>
      <c r="P2844" t="s">
        <v>2288</v>
      </c>
      <c r="Q2844">
        <v>0</v>
      </c>
    </row>
    <row r="2845" spans="1:17" x14ac:dyDescent="0.25">
      <c r="A2845" t="s">
        <v>2644</v>
      </c>
      <c r="B2845" t="s">
        <v>2305</v>
      </c>
      <c r="C2845" t="s">
        <v>2172</v>
      </c>
      <c r="D2845" t="s">
        <v>2287</v>
      </c>
      <c r="E2845" t="s">
        <v>105</v>
      </c>
      <c r="F2845">
        <v>40700</v>
      </c>
      <c r="G2845" t="s">
        <v>911</v>
      </c>
      <c r="I2845" t="s">
        <v>144</v>
      </c>
      <c r="J2845">
        <v>2026</v>
      </c>
      <c r="K2845">
        <v>7</v>
      </c>
      <c r="L2845" t="s">
        <v>94</v>
      </c>
      <c r="M2845">
        <v>145.4469</v>
      </c>
      <c r="N2845">
        <v>1</v>
      </c>
      <c r="O2845">
        <v>145.4469</v>
      </c>
      <c r="P2845" t="s">
        <v>2288</v>
      </c>
      <c r="Q2845">
        <v>0</v>
      </c>
    </row>
    <row r="2846" spans="1:17" x14ac:dyDescent="0.25">
      <c r="A2846" t="s">
        <v>1005</v>
      </c>
      <c r="B2846" t="s">
        <v>2007</v>
      </c>
      <c r="C2846" t="s">
        <v>133</v>
      </c>
      <c r="D2846" t="s">
        <v>2287</v>
      </c>
      <c r="E2846" t="s">
        <v>93</v>
      </c>
      <c r="F2846">
        <v>40700</v>
      </c>
      <c r="G2846" t="s">
        <v>911</v>
      </c>
      <c r="I2846" t="s">
        <v>253</v>
      </c>
      <c r="J2846">
        <v>2026</v>
      </c>
      <c r="K2846">
        <v>7</v>
      </c>
      <c r="L2846" t="s">
        <v>94</v>
      </c>
      <c r="M2846">
        <v>310.82</v>
      </c>
      <c r="N2846">
        <v>1</v>
      </c>
      <c r="O2846">
        <v>310.82</v>
      </c>
      <c r="P2846" t="s">
        <v>2288</v>
      </c>
      <c r="Q2846">
        <v>0</v>
      </c>
    </row>
    <row r="2847" spans="1:17" x14ac:dyDescent="0.25">
      <c r="A2847" t="s">
        <v>1005</v>
      </c>
      <c r="B2847" t="s">
        <v>2007</v>
      </c>
      <c r="C2847" t="s">
        <v>133</v>
      </c>
      <c r="D2847" t="s">
        <v>2287</v>
      </c>
      <c r="E2847" t="s">
        <v>105</v>
      </c>
      <c r="F2847">
        <v>40700</v>
      </c>
      <c r="G2847" t="s">
        <v>911</v>
      </c>
      <c r="I2847" t="s">
        <v>158</v>
      </c>
      <c r="J2847">
        <v>2026</v>
      </c>
      <c r="K2847">
        <v>7</v>
      </c>
      <c r="L2847" t="s">
        <v>94</v>
      </c>
      <c r="M2847">
        <v>495.42</v>
      </c>
      <c r="N2847">
        <v>1</v>
      </c>
      <c r="O2847">
        <v>495.42</v>
      </c>
      <c r="P2847" t="s">
        <v>2288</v>
      </c>
      <c r="Q2847">
        <v>0</v>
      </c>
    </row>
    <row r="2848" spans="1:17" x14ac:dyDescent="0.25">
      <c r="A2848" t="s">
        <v>1005</v>
      </c>
      <c r="B2848" t="s">
        <v>485</v>
      </c>
      <c r="C2848" t="s">
        <v>133</v>
      </c>
      <c r="D2848" t="s">
        <v>2287</v>
      </c>
      <c r="E2848" t="s">
        <v>102</v>
      </c>
      <c r="F2848">
        <v>40700</v>
      </c>
      <c r="G2848" t="s">
        <v>911</v>
      </c>
      <c r="I2848" t="s">
        <v>186</v>
      </c>
      <c r="J2848">
        <v>2026</v>
      </c>
      <c r="K2848">
        <v>7</v>
      </c>
      <c r="L2848" t="s">
        <v>94</v>
      </c>
      <c r="M2848">
        <v>1351.84</v>
      </c>
      <c r="N2848">
        <v>1</v>
      </c>
      <c r="O2848">
        <v>1351.84</v>
      </c>
      <c r="P2848" t="s">
        <v>2288</v>
      </c>
      <c r="Q2848">
        <v>1</v>
      </c>
    </row>
    <row r="2849" spans="1:17" x14ac:dyDescent="0.25">
      <c r="A2849" t="s">
        <v>1005</v>
      </c>
      <c r="B2849" t="s">
        <v>485</v>
      </c>
      <c r="C2849" t="s">
        <v>133</v>
      </c>
      <c r="D2849" t="s">
        <v>2287</v>
      </c>
      <c r="E2849" t="s">
        <v>93</v>
      </c>
      <c r="F2849">
        <v>40700</v>
      </c>
      <c r="G2849" t="s">
        <v>911</v>
      </c>
      <c r="I2849" t="s">
        <v>191</v>
      </c>
      <c r="J2849">
        <v>2026</v>
      </c>
      <c r="K2849">
        <v>7</v>
      </c>
      <c r="L2849" t="s">
        <v>94</v>
      </c>
      <c r="M2849">
        <v>355.16</v>
      </c>
      <c r="N2849">
        <v>1</v>
      </c>
      <c r="O2849">
        <v>355.16</v>
      </c>
      <c r="P2849" t="s">
        <v>2288</v>
      </c>
      <c r="Q2849">
        <v>1</v>
      </c>
    </row>
    <row r="2850" spans="1:17" x14ac:dyDescent="0.25">
      <c r="A2850" t="s">
        <v>1005</v>
      </c>
      <c r="B2850" t="s">
        <v>485</v>
      </c>
      <c r="C2850" t="s">
        <v>133</v>
      </c>
      <c r="D2850" t="s">
        <v>2287</v>
      </c>
      <c r="E2850" t="s">
        <v>93</v>
      </c>
      <c r="F2850">
        <v>40700</v>
      </c>
      <c r="G2850" t="s">
        <v>911</v>
      </c>
      <c r="I2850" t="s">
        <v>166</v>
      </c>
      <c r="J2850">
        <v>2026</v>
      </c>
      <c r="K2850">
        <v>7</v>
      </c>
      <c r="L2850" t="s">
        <v>94</v>
      </c>
      <c r="M2850">
        <v>510.72</v>
      </c>
      <c r="N2850">
        <v>1</v>
      </c>
      <c r="O2850">
        <v>510.72</v>
      </c>
      <c r="P2850" t="s">
        <v>2288</v>
      </c>
      <c r="Q2850">
        <v>1</v>
      </c>
    </row>
    <row r="2851" spans="1:17" x14ac:dyDescent="0.25">
      <c r="A2851" t="s">
        <v>1005</v>
      </c>
      <c r="B2851" t="s">
        <v>485</v>
      </c>
      <c r="C2851" t="s">
        <v>133</v>
      </c>
      <c r="D2851" t="s">
        <v>2287</v>
      </c>
      <c r="E2851" t="s">
        <v>93</v>
      </c>
      <c r="F2851">
        <v>40700</v>
      </c>
      <c r="G2851" t="s">
        <v>911</v>
      </c>
      <c r="I2851" t="s">
        <v>168</v>
      </c>
      <c r="J2851">
        <v>2026</v>
      </c>
      <c r="K2851">
        <v>7</v>
      </c>
      <c r="L2851" t="s">
        <v>94</v>
      </c>
      <c r="M2851">
        <v>238.56</v>
      </c>
      <c r="N2851">
        <v>1</v>
      </c>
      <c r="O2851">
        <v>238.56</v>
      </c>
      <c r="P2851" t="s">
        <v>2288</v>
      </c>
      <c r="Q2851">
        <v>0</v>
      </c>
    </row>
    <row r="2852" spans="1:17" x14ac:dyDescent="0.25">
      <c r="A2852" t="s">
        <v>1005</v>
      </c>
      <c r="B2852" t="s">
        <v>485</v>
      </c>
      <c r="C2852" t="s">
        <v>133</v>
      </c>
      <c r="D2852" t="s">
        <v>2287</v>
      </c>
      <c r="E2852" t="s">
        <v>93</v>
      </c>
      <c r="F2852">
        <v>40700</v>
      </c>
      <c r="G2852" t="s">
        <v>911</v>
      </c>
      <c r="I2852" t="s">
        <v>169</v>
      </c>
      <c r="J2852">
        <v>2026</v>
      </c>
      <c r="K2852">
        <v>7</v>
      </c>
      <c r="L2852" t="s">
        <v>94</v>
      </c>
      <c r="M2852">
        <v>429.39</v>
      </c>
      <c r="N2852">
        <v>1</v>
      </c>
      <c r="O2852">
        <v>429.39</v>
      </c>
      <c r="P2852" t="s">
        <v>2288</v>
      </c>
      <c r="Q2852">
        <v>0</v>
      </c>
    </row>
    <row r="2853" spans="1:17" x14ac:dyDescent="0.25">
      <c r="A2853" t="s">
        <v>1005</v>
      </c>
      <c r="B2853" t="s">
        <v>485</v>
      </c>
      <c r="C2853" t="s">
        <v>133</v>
      </c>
      <c r="D2853" t="s">
        <v>2287</v>
      </c>
      <c r="E2853" t="s">
        <v>93</v>
      </c>
      <c r="F2853">
        <v>40700</v>
      </c>
      <c r="G2853" t="s">
        <v>911</v>
      </c>
      <c r="I2853" t="s">
        <v>253</v>
      </c>
      <c r="J2853">
        <v>2026</v>
      </c>
      <c r="K2853">
        <v>7</v>
      </c>
      <c r="L2853" t="s">
        <v>94</v>
      </c>
      <c r="M2853">
        <v>310.82</v>
      </c>
      <c r="N2853">
        <v>1</v>
      </c>
      <c r="O2853">
        <v>310.82</v>
      </c>
      <c r="P2853" t="s">
        <v>2288</v>
      </c>
      <c r="Q2853">
        <v>0</v>
      </c>
    </row>
    <row r="2854" spans="1:17" x14ac:dyDescent="0.25">
      <c r="A2854" t="s">
        <v>1005</v>
      </c>
      <c r="B2854" t="s">
        <v>485</v>
      </c>
      <c r="C2854" t="s">
        <v>133</v>
      </c>
      <c r="D2854" t="s">
        <v>2287</v>
      </c>
      <c r="E2854" t="s">
        <v>105</v>
      </c>
      <c r="F2854">
        <v>40700</v>
      </c>
      <c r="G2854" t="s">
        <v>911</v>
      </c>
      <c r="I2854" t="s">
        <v>121</v>
      </c>
      <c r="J2854">
        <v>2026</v>
      </c>
      <c r="K2854">
        <v>7</v>
      </c>
      <c r="L2854" t="s">
        <v>94</v>
      </c>
      <c r="M2854">
        <v>220.18</v>
      </c>
      <c r="N2854">
        <v>1</v>
      </c>
      <c r="O2854">
        <v>220.18</v>
      </c>
      <c r="P2854" t="s">
        <v>2288</v>
      </c>
      <c r="Q2854">
        <v>0</v>
      </c>
    </row>
    <row r="2855" spans="1:17" x14ac:dyDescent="0.25">
      <c r="A2855" t="s">
        <v>1005</v>
      </c>
      <c r="B2855" t="s">
        <v>485</v>
      </c>
      <c r="C2855" t="s">
        <v>133</v>
      </c>
      <c r="D2855" t="s">
        <v>2287</v>
      </c>
      <c r="E2855" t="s">
        <v>105</v>
      </c>
      <c r="F2855">
        <v>40700</v>
      </c>
      <c r="G2855" t="s">
        <v>911</v>
      </c>
      <c r="I2855" t="s">
        <v>158</v>
      </c>
      <c r="J2855">
        <v>2026</v>
      </c>
      <c r="K2855">
        <v>7</v>
      </c>
      <c r="L2855" t="s">
        <v>94</v>
      </c>
      <c r="M2855">
        <v>165.14</v>
      </c>
      <c r="N2855">
        <v>1</v>
      </c>
      <c r="O2855">
        <v>165.14</v>
      </c>
      <c r="P2855" t="s">
        <v>2288</v>
      </c>
      <c r="Q2855">
        <v>0</v>
      </c>
    </row>
    <row r="2856" spans="1:17" x14ac:dyDescent="0.25">
      <c r="A2856" t="s">
        <v>1005</v>
      </c>
      <c r="B2856" t="s">
        <v>2010</v>
      </c>
      <c r="C2856" t="s">
        <v>133</v>
      </c>
      <c r="D2856" t="s">
        <v>2287</v>
      </c>
      <c r="E2856" t="s">
        <v>93</v>
      </c>
      <c r="F2856">
        <v>40700</v>
      </c>
      <c r="G2856" t="s">
        <v>911</v>
      </c>
      <c r="I2856" t="s">
        <v>253</v>
      </c>
      <c r="J2856">
        <v>2026</v>
      </c>
      <c r="K2856">
        <v>7</v>
      </c>
      <c r="L2856" t="s">
        <v>94</v>
      </c>
      <c r="M2856">
        <v>310.82</v>
      </c>
      <c r="N2856">
        <v>1</v>
      </c>
      <c r="O2856">
        <v>310.82</v>
      </c>
      <c r="P2856" t="s">
        <v>2288</v>
      </c>
      <c r="Q2856">
        <v>0</v>
      </c>
    </row>
    <row r="2857" spans="1:17" x14ac:dyDescent="0.25">
      <c r="A2857" t="s">
        <v>1005</v>
      </c>
      <c r="B2857" t="s">
        <v>764</v>
      </c>
      <c r="C2857" t="s">
        <v>133</v>
      </c>
      <c r="D2857" t="s">
        <v>2287</v>
      </c>
      <c r="E2857" t="s">
        <v>102</v>
      </c>
      <c r="F2857">
        <v>40700</v>
      </c>
      <c r="G2857" t="s">
        <v>911</v>
      </c>
      <c r="I2857" t="s">
        <v>186</v>
      </c>
      <c r="J2857">
        <v>2026</v>
      </c>
      <c r="K2857">
        <v>7</v>
      </c>
      <c r="L2857" t="s">
        <v>94</v>
      </c>
      <c r="M2857">
        <v>734.98</v>
      </c>
      <c r="N2857">
        <v>1</v>
      </c>
      <c r="O2857">
        <v>734.98</v>
      </c>
      <c r="P2857" t="s">
        <v>2288</v>
      </c>
      <c r="Q2857">
        <v>1</v>
      </c>
    </row>
    <row r="2858" spans="1:17" x14ac:dyDescent="0.25">
      <c r="A2858" t="s">
        <v>1005</v>
      </c>
      <c r="B2858" t="s">
        <v>764</v>
      </c>
      <c r="C2858" t="s">
        <v>133</v>
      </c>
      <c r="D2858" t="s">
        <v>2287</v>
      </c>
      <c r="E2858" t="s">
        <v>93</v>
      </c>
      <c r="F2858">
        <v>40700</v>
      </c>
      <c r="G2858" t="s">
        <v>911</v>
      </c>
      <c r="I2858" t="s">
        <v>166</v>
      </c>
      <c r="J2858">
        <v>2026</v>
      </c>
      <c r="K2858">
        <v>7</v>
      </c>
      <c r="L2858" t="s">
        <v>94</v>
      </c>
      <c r="M2858">
        <v>510.72</v>
      </c>
      <c r="N2858">
        <v>1</v>
      </c>
      <c r="O2858">
        <v>510.72</v>
      </c>
      <c r="P2858" t="s">
        <v>2288</v>
      </c>
      <c r="Q2858">
        <v>1</v>
      </c>
    </row>
    <row r="2859" spans="1:17" x14ac:dyDescent="0.25">
      <c r="A2859" t="s">
        <v>1005</v>
      </c>
      <c r="B2859" t="s">
        <v>764</v>
      </c>
      <c r="C2859" t="s">
        <v>133</v>
      </c>
      <c r="D2859" t="s">
        <v>2287</v>
      </c>
      <c r="E2859" t="s">
        <v>93</v>
      </c>
      <c r="F2859">
        <v>40700</v>
      </c>
      <c r="G2859" t="s">
        <v>911</v>
      </c>
      <c r="I2859" t="s">
        <v>169</v>
      </c>
      <c r="J2859">
        <v>2026</v>
      </c>
      <c r="K2859">
        <v>7</v>
      </c>
      <c r="L2859" t="s">
        <v>94</v>
      </c>
      <c r="M2859">
        <v>429.39</v>
      </c>
      <c r="N2859">
        <v>1</v>
      </c>
      <c r="O2859">
        <v>429.39</v>
      </c>
      <c r="P2859" t="s">
        <v>2288</v>
      </c>
      <c r="Q2859">
        <v>0</v>
      </c>
    </row>
    <row r="2860" spans="1:17" x14ac:dyDescent="0.25">
      <c r="A2860" t="s">
        <v>1005</v>
      </c>
      <c r="B2860" t="s">
        <v>764</v>
      </c>
      <c r="C2860" t="s">
        <v>133</v>
      </c>
      <c r="D2860" t="s">
        <v>2287</v>
      </c>
      <c r="E2860" t="s">
        <v>93</v>
      </c>
      <c r="F2860">
        <v>40700</v>
      </c>
      <c r="G2860" t="s">
        <v>911</v>
      </c>
      <c r="I2860" t="s">
        <v>253</v>
      </c>
      <c r="J2860">
        <v>2026</v>
      </c>
      <c r="K2860">
        <v>7</v>
      </c>
      <c r="L2860" t="s">
        <v>94</v>
      </c>
      <c r="M2860">
        <v>310.82</v>
      </c>
      <c r="N2860">
        <v>1</v>
      </c>
      <c r="O2860">
        <v>310.82</v>
      </c>
      <c r="P2860" t="s">
        <v>2288</v>
      </c>
      <c r="Q2860">
        <v>0</v>
      </c>
    </row>
    <row r="2861" spans="1:17" x14ac:dyDescent="0.25">
      <c r="A2861" t="s">
        <v>1005</v>
      </c>
      <c r="B2861" t="s">
        <v>764</v>
      </c>
      <c r="C2861" t="s">
        <v>133</v>
      </c>
      <c r="D2861" t="s">
        <v>2287</v>
      </c>
      <c r="E2861" t="s">
        <v>105</v>
      </c>
      <c r="F2861">
        <v>40700</v>
      </c>
      <c r="G2861" t="s">
        <v>911</v>
      </c>
      <c r="I2861" t="s">
        <v>158</v>
      </c>
      <c r="J2861">
        <v>2026</v>
      </c>
      <c r="K2861">
        <v>7</v>
      </c>
      <c r="L2861" t="s">
        <v>94</v>
      </c>
      <c r="M2861">
        <v>495.42</v>
      </c>
      <c r="N2861">
        <v>1</v>
      </c>
      <c r="O2861">
        <v>495.42</v>
      </c>
      <c r="P2861" t="s">
        <v>2288</v>
      </c>
      <c r="Q2861">
        <v>0</v>
      </c>
    </row>
    <row r="2862" spans="1:17" x14ac:dyDescent="0.25">
      <c r="A2862" t="s">
        <v>1005</v>
      </c>
      <c r="B2862" t="s">
        <v>2306</v>
      </c>
      <c r="C2862" t="s">
        <v>133</v>
      </c>
      <c r="D2862" t="s">
        <v>2287</v>
      </c>
      <c r="E2862" t="s">
        <v>93</v>
      </c>
      <c r="F2862">
        <v>40700</v>
      </c>
      <c r="G2862" t="s">
        <v>911</v>
      </c>
      <c r="I2862" t="s">
        <v>253</v>
      </c>
      <c r="J2862">
        <v>2026</v>
      </c>
      <c r="K2862">
        <v>7</v>
      </c>
      <c r="L2862" t="s">
        <v>94</v>
      </c>
      <c r="M2862">
        <v>310.82</v>
      </c>
      <c r="N2862">
        <v>1</v>
      </c>
      <c r="O2862">
        <v>310.82</v>
      </c>
      <c r="P2862" t="s">
        <v>2288</v>
      </c>
      <c r="Q2862">
        <v>0</v>
      </c>
    </row>
    <row r="2863" spans="1:17" x14ac:dyDescent="0.25">
      <c r="A2863" t="s">
        <v>1005</v>
      </c>
      <c r="B2863" t="s">
        <v>2306</v>
      </c>
      <c r="C2863" t="s">
        <v>133</v>
      </c>
      <c r="D2863" t="s">
        <v>2287</v>
      </c>
      <c r="E2863" t="s">
        <v>105</v>
      </c>
      <c r="F2863">
        <v>40700</v>
      </c>
      <c r="G2863" t="s">
        <v>911</v>
      </c>
      <c r="I2863" t="s">
        <v>158</v>
      </c>
      <c r="J2863">
        <v>2026</v>
      </c>
      <c r="K2863">
        <v>7</v>
      </c>
      <c r="L2863" t="s">
        <v>94</v>
      </c>
      <c r="M2863">
        <v>330.28</v>
      </c>
      <c r="N2863">
        <v>1</v>
      </c>
      <c r="O2863">
        <v>330.28</v>
      </c>
      <c r="P2863" t="s">
        <v>2288</v>
      </c>
      <c r="Q2863">
        <v>0</v>
      </c>
    </row>
    <row r="2864" spans="1:17" x14ac:dyDescent="0.25">
      <c r="A2864" t="s">
        <v>1005</v>
      </c>
      <c r="B2864" t="s">
        <v>767</v>
      </c>
      <c r="C2864" t="s">
        <v>133</v>
      </c>
      <c r="D2864" t="s">
        <v>2287</v>
      </c>
      <c r="E2864" t="s">
        <v>93</v>
      </c>
      <c r="F2864">
        <v>40700</v>
      </c>
      <c r="G2864" t="s">
        <v>911</v>
      </c>
      <c r="I2864" t="s">
        <v>253</v>
      </c>
      <c r="J2864">
        <v>2026</v>
      </c>
      <c r="K2864">
        <v>7</v>
      </c>
      <c r="L2864" t="s">
        <v>94</v>
      </c>
      <c r="M2864">
        <v>310.82</v>
      </c>
      <c r="N2864">
        <v>1</v>
      </c>
      <c r="O2864">
        <v>310.82</v>
      </c>
      <c r="P2864" t="s">
        <v>2288</v>
      </c>
      <c r="Q2864">
        <v>0</v>
      </c>
    </row>
    <row r="2865" spans="1:17" x14ac:dyDescent="0.25">
      <c r="A2865" t="s">
        <v>1005</v>
      </c>
      <c r="B2865" t="s">
        <v>767</v>
      </c>
      <c r="C2865" t="s">
        <v>133</v>
      </c>
      <c r="D2865" t="s">
        <v>2287</v>
      </c>
      <c r="E2865" t="s">
        <v>93</v>
      </c>
      <c r="F2865">
        <v>40700</v>
      </c>
      <c r="G2865" t="s">
        <v>911</v>
      </c>
      <c r="I2865" t="s">
        <v>241</v>
      </c>
      <c r="J2865">
        <v>2026</v>
      </c>
      <c r="K2865">
        <v>7</v>
      </c>
      <c r="L2865" t="s">
        <v>94</v>
      </c>
      <c r="M2865">
        <v>513.76</v>
      </c>
      <c r="N2865">
        <v>1</v>
      </c>
      <c r="O2865">
        <v>513.76</v>
      </c>
      <c r="P2865" t="s">
        <v>2288</v>
      </c>
      <c r="Q2865">
        <v>0</v>
      </c>
    </row>
    <row r="2866" spans="1:17" x14ac:dyDescent="0.25">
      <c r="A2866" t="s">
        <v>1005</v>
      </c>
      <c r="B2866" t="s">
        <v>767</v>
      </c>
      <c r="C2866" t="s">
        <v>133</v>
      </c>
      <c r="D2866" t="s">
        <v>2287</v>
      </c>
      <c r="E2866" t="s">
        <v>105</v>
      </c>
      <c r="F2866">
        <v>40700</v>
      </c>
      <c r="G2866" t="s">
        <v>911</v>
      </c>
      <c r="I2866" t="s">
        <v>121</v>
      </c>
      <c r="J2866">
        <v>2026</v>
      </c>
      <c r="K2866">
        <v>7</v>
      </c>
      <c r="L2866" t="s">
        <v>94</v>
      </c>
      <c r="M2866">
        <v>440.36</v>
      </c>
      <c r="N2866">
        <v>1</v>
      </c>
      <c r="O2866">
        <v>440.36</v>
      </c>
      <c r="P2866" t="s">
        <v>2288</v>
      </c>
      <c r="Q2866">
        <v>0</v>
      </c>
    </row>
    <row r="2867" spans="1:17" x14ac:dyDescent="0.25">
      <c r="A2867" t="s">
        <v>1005</v>
      </c>
      <c r="B2867" t="s">
        <v>767</v>
      </c>
      <c r="C2867" t="s">
        <v>133</v>
      </c>
      <c r="D2867" t="s">
        <v>2287</v>
      </c>
      <c r="E2867" t="s">
        <v>105</v>
      </c>
      <c r="F2867">
        <v>40700</v>
      </c>
      <c r="G2867" t="s">
        <v>911</v>
      </c>
      <c r="I2867" t="s">
        <v>158</v>
      </c>
      <c r="J2867">
        <v>2026</v>
      </c>
      <c r="K2867">
        <v>7</v>
      </c>
      <c r="L2867" t="s">
        <v>94</v>
      </c>
      <c r="M2867">
        <v>1981.68</v>
      </c>
      <c r="N2867">
        <v>1</v>
      </c>
      <c r="O2867">
        <v>1981.68</v>
      </c>
      <c r="P2867" t="s">
        <v>2288</v>
      </c>
      <c r="Q2867">
        <v>0</v>
      </c>
    </row>
    <row r="2868" spans="1:17" x14ac:dyDescent="0.25">
      <c r="A2868" t="s">
        <v>1005</v>
      </c>
      <c r="B2868" t="s">
        <v>2307</v>
      </c>
      <c r="C2868" t="s">
        <v>133</v>
      </c>
      <c r="D2868" t="s">
        <v>2287</v>
      </c>
      <c r="E2868" t="s">
        <v>102</v>
      </c>
      <c r="F2868">
        <v>40700</v>
      </c>
      <c r="G2868" t="s">
        <v>911</v>
      </c>
      <c r="I2868" t="s">
        <v>186</v>
      </c>
      <c r="J2868">
        <v>2026</v>
      </c>
      <c r="K2868">
        <v>7</v>
      </c>
      <c r="L2868" t="s">
        <v>94</v>
      </c>
      <c r="M2868">
        <v>312.25</v>
      </c>
      <c r="N2868">
        <v>1</v>
      </c>
      <c r="O2868">
        <v>312.25</v>
      </c>
      <c r="P2868" t="s">
        <v>2288</v>
      </c>
      <c r="Q2868">
        <v>1</v>
      </c>
    </row>
    <row r="2869" spans="1:17" x14ac:dyDescent="0.25">
      <c r="A2869" t="s">
        <v>1005</v>
      </c>
      <c r="B2869" t="s">
        <v>2307</v>
      </c>
      <c r="C2869" t="s">
        <v>133</v>
      </c>
      <c r="D2869" t="s">
        <v>2287</v>
      </c>
      <c r="E2869" t="s">
        <v>93</v>
      </c>
      <c r="F2869">
        <v>40700</v>
      </c>
      <c r="G2869" t="s">
        <v>911</v>
      </c>
      <c r="I2869" t="s">
        <v>166</v>
      </c>
      <c r="J2869">
        <v>2026</v>
      </c>
      <c r="K2869">
        <v>7</v>
      </c>
      <c r="L2869" t="s">
        <v>94</v>
      </c>
      <c r="M2869">
        <v>170.24</v>
      </c>
      <c r="N2869">
        <v>1</v>
      </c>
      <c r="O2869">
        <v>170.24</v>
      </c>
      <c r="P2869" t="s">
        <v>2288</v>
      </c>
      <c r="Q2869">
        <v>1</v>
      </c>
    </row>
    <row r="2870" spans="1:17" x14ac:dyDescent="0.25">
      <c r="A2870" t="s">
        <v>1005</v>
      </c>
      <c r="B2870" t="s">
        <v>2307</v>
      </c>
      <c r="C2870" t="s">
        <v>133</v>
      </c>
      <c r="D2870" t="s">
        <v>2287</v>
      </c>
      <c r="E2870" t="s">
        <v>93</v>
      </c>
      <c r="F2870">
        <v>40700</v>
      </c>
      <c r="G2870" t="s">
        <v>911</v>
      </c>
      <c r="I2870" t="s">
        <v>169</v>
      </c>
      <c r="J2870">
        <v>2026</v>
      </c>
      <c r="K2870">
        <v>7</v>
      </c>
      <c r="L2870" t="s">
        <v>94</v>
      </c>
      <c r="M2870">
        <v>143.13</v>
      </c>
      <c r="N2870">
        <v>1</v>
      </c>
      <c r="O2870">
        <v>143.13</v>
      </c>
      <c r="P2870" t="s">
        <v>2288</v>
      </c>
      <c r="Q2870">
        <v>0</v>
      </c>
    </row>
    <row r="2871" spans="1:17" x14ac:dyDescent="0.25">
      <c r="A2871" t="s">
        <v>1005</v>
      </c>
      <c r="B2871" t="s">
        <v>2307</v>
      </c>
      <c r="C2871" t="s">
        <v>133</v>
      </c>
      <c r="D2871" t="s">
        <v>2287</v>
      </c>
      <c r="E2871" t="s">
        <v>93</v>
      </c>
      <c r="F2871">
        <v>40700</v>
      </c>
      <c r="G2871" t="s">
        <v>911</v>
      </c>
      <c r="I2871" t="s">
        <v>253</v>
      </c>
      <c r="J2871">
        <v>2026</v>
      </c>
      <c r="K2871">
        <v>7</v>
      </c>
      <c r="L2871" t="s">
        <v>94</v>
      </c>
      <c r="M2871">
        <v>310.82</v>
      </c>
      <c r="N2871">
        <v>1</v>
      </c>
      <c r="O2871">
        <v>310.82</v>
      </c>
      <c r="P2871" t="s">
        <v>2288</v>
      </c>
      <c r="Q2871">
        <v>0</v>
      </c>
    </row>
    <row r="2872" spans="1:17" x14ac:dyDescent="0.25">
      <c r="A2872" t="s">
        <v>1005</v>
      </c>
      <c r="B2872" t="s">
        <v>2307</v>
      </c>
      <c r="C2872" t="s">
        <v>133</v>
      </c>
      <c r="D2872" t="s">
        <v>2287</v>
      </c>
      <c r="E2872" t="s">
        <v>105</v>
      </c>
      <c r="F2872">
        <v>40700</v>
      </c>
      <c r="G2872" t="s">
        <v>911</v>
      </c>
      <c r="I2872" t="s">
        <v>158</v>
      </c>
      <c r="J2872">
        <v>2026</v>
      </c>
      <c r="K2872">
        <v>7</v>
      </c>
      <c r="L2872" t="s">
        <v>94</v>
      </c>
      <c r="M2872">
        <v>1155.98</v>
      </c>
      <c r="N2872">
        <v>1</v>
      </c>
      <c r="O2872">
        <v>1155.98</v>
      </c>
      <c r="P2872" t="s">
        <v>2288</v>
      </c>
      <c r="Q2872">
        <v>0</v>
      </c>
    </row>
    <row r="2873" spans="1:17" x14ac:dyDescent="0.25">
      <c r="A2873" t="s">
        <v>1005</v>
      </c>
      <c r="B2873" t="s">
        <v>489</v>
      </c>
      <c r="C2873" t="s">
        <v>133</v>
      </c>
      <c r="D2873" t="s">
        <v>2287</v>
      </c>
      <c r="E2873" t="s">
        <v>102</v>
      </c>
      <c r="F2873">
        <v>40700</v>
      </c>
      <c r="G2873" t="s">
        <v>911</v>
      </c>
      <c r="I2873" t="s">
        <v>186</v>
      </c>
      <c r="J2873">
        <v>2026</v>
      </c>
      <c r="K2873">
        <v>7</v>
      </c>
      <c r="L2873" t="s">
        <v>94</v>
      </c>
      <c r="M2873">
        <v>4529.58</v>
      </c>
      <c r="N2873">
        <v>1</v>
      </c>
      <c r="O2873">
        <v>4529.58</v>
      </c>
      <c r="P2873" t="s">
        <v>2288</v>
      </c>
      <c r="Q2873">
        <v>1</v>
      </c>
    </row>
    <row r="2874" spans="1:17" x14ac:dyDescent="0.25">
      <c r="A2874" t="s">
        <v>1005</v>
      </c>
      <c r="B2874" t="s">
        <v>489</v>
      </c>
      <c r="C2874" t="s">
        <v>133</v>
      </c>
      <c r="D2874" t="s">
        <v>2287</v>
      </c>
      <c r="E2874" t="s">
        <v>93</v>
      </c>
      <c r="F2874">
        <v>40700</v>
      </c>
      <c r="G2874" t="s">
        <v>911</v>
      </c>
      <c r="I2874" t="s">
        <v>191</v>
      </c>
      <c r="J2874">
        <v>2026</v>
      </c>
      <c r="K2874">
        <v>7</v>
      </c>
      <c r="L2874" t="s">
        <v>94</v>
      </c>
      <c r="M2874">
        <v>1775.8</v>
      </c>
      <c r="N2874">
        <v>1</v>
      </c>
      <c r="O2874">
        <v>1775.8</v>
      </c>
      <c r="P2874" t="s">
        <v>2288</v>
      </c>
      <c r="Q2874">
        <v>1</v>
      </c>
    </row>
    <row r="2875" spans="1:17" x14ac:dyDescent="0.25">
      <c r="A2875" t="s">
        <v>1005</v>
      </c>
      <c r="B2875" t="s">
        <v>489</v>
      </c>
      <c r="C2875" t="s">
        <v>133</v>
      </c>
      <c r="D2875" t="s">
        <v>2287</v>
      </c>
      <c r="E2875" t="s">
        <v>93</v>
      </c>
      <c r="F2875">
        <v>40700</v>
      </c>
      <c r="G2875" t="s">
        <v>911</v>
      </c>
      <c r="I2875" t="s">
        <v>166</v>
      </c>
      <c r="J2875">
        <v>2026</v>
      </c>
      <c r="K2875">
        <v>7</v>
      </c>
      <c r="L2875" t="s">
        <v>94</v>
      </c>
      <c r="M2875">
        <v>2042.88</v>
      </c>
      <c r="N2875">
        <v>1</v>
      </c>
      <c r="O2875">
        <v>2042.88</v>
      </c>
      <c r="P2875" t="s">
        <v>2288</v>
      </c>
      <c r="Q2875">
        <v>1</v>
      </c>
    </row>
    <row r="2876" spans="1:17" x14ac:dyDescent="0.25">
      <c r="A2876" t="s">
        <v>1005</v>
      </c>
      <c r="B2876" t="s">
        <v>489</v>
      </c>
      <c r="C2876" t="s">
        <v>133</v>
      </c>
      <c r="D2876" t="s">
        <v>2287</v>
      </c>
      <c r="E2876" t="s">
        <v>93</v>
      </c>
      <c r="F2876">
        <v>40700</v>
      </c>
      <c r="G2876" t="s">
        <v>911</v>
      </c>
      <c r="I2876" t="s">
        <v>168</v>
      </c>
      <c r="J2876">
        <v>2026</v>
      </c>
      <c r="K2876">
        <v>7</v>
      </c>
      <c r="L2876" t="s">
        <v>94</v>
      </c>
      <c r="M2876">
        <v>1192.8</v>
      </c>
      <c r="N2876">
        <v>1</v>
      </c>
      <c r="O2876">
        <v>1192.8</v>
      </c>
      <c r="P2876" t="s">
        <v>2288</v>
      </c>
      <c r="Q2876">
        <v>0</v>
      </c>
    </row>
    <row r="2877" spans="1:17" x14ac:dyDescent="0.25">
      <c r="A2877" t="s">
        <v>1005</v>
      </c>
      <c r="B2877" t="s">
        <v>489</v>
      </c>
      <c r="C2877" t="s">
        <v>133</v>
      </c>
      <c r="D2877" t="s">
        <v>2287</v>
      </c>
      <c r="E2877" t="s">
        <v>93</v>
      </c>
      <c r="F2877">
        <v>40700</v>
      </c>
      <c r="G2877" t="s">
        <v>911</v>
      </c>
      <c r="I2877" t="s">
        <v>169</v>
      </c>
      <c r="J2877">
        <v>2026</v>
      </c>
      <c r="K2877">
        <v>7</v>
      </c>
      <c r="L2877" t="s">
        <v>94</v>
      </c>
      <c r="M2877">
        <v>1574.43</v>
      </c>
      <c r="N2877">
        <v>1</v>
      </c>
      <c r="O2877">
        <v>1574.43</v>
      </c>
      <c r="P2877" t="s">
        <v>2288</v>
      </c>
      <c r="Q2877">
        <v>0</v>
      </c>
    </row>
    <row r="2878" spans="1:17" x14ac:dyDescent="0.25">
      <c r="A2878" t="s">
        <v>1005</v>
      </c>
      <c r="B2878" t="s">
        <v>489</v>
      </c>
      <c r="C2878" t="s">
        <v>133</v>
      </c>
      <c r="D2878" t="s">
        <v>2287</v>
      </c>
      <c r="E2878" t="s">
        <v>93</v>
      </c>
      <c r="F2878">
        <v>40700</v>
      </c>
      <c r="G2878" t="s">
        <v>911</v>
      </c>
      <c r="I2878" t="s">
        <v>253</v>
      </c>
      <c r="J2878">
        <v>2026</v>
      </c>
      <c r="K2878">
        <v>7</v>
      </c>
      <c r="L2878" t="s">
        <v>94</v>
      </c>
      <c r="M2878">
        <v>310.82</v>
      </c>
      <c r="N2878">
        <v>1</v>
      </c>
      <c r="O2878">
        <v>310.82</v>
      </c>
      <c r="P2878" t="s">
        <v>2288</v>
      </c>
      <c r="Q2878">
        <v>0</v>
      </c>
    </row>
    <row r="2879" spans="1:17" x14ac:dyDescent="0.25">
      <c r="A2879" t="s">
        <v>1005</v>
      </c>
      <c r="B2879" t="s">
        <v>489</v>
      </c>
      <c r="C2879" t="s">
        <v>133</v>
      </c>
      <c r="D2879" t="s">
        <v>2287</v>
      </c>
      <c r="E2879" t="s">
        <v>105</v>
      </c>
      <c r="F2879">
        <v>40700</v>
      </c>
      <c r="G2879" t="s">
        <v>911</v>
      </c>
      <c r="I2879" t="s">
        <v>121</v>
      </c>
      <c r="J2879">
        <v>2026</v>
      </c>
      <c r="K2879">
        <v>7</v>
      </c>
      <c r="L2879" t="s">
        <v>94</v>
      </c>
      <c r="M2879">
        <v>550.45000000000005</v>
      </c>
      <c r="N2879">
        <v>1</v>
      </c>
      <c r="O2879">
        <v>550.45000000000005</v>
      </c>
      <c r="P2879" t="s">
        <v>2288</v>
      </c>
      <c r="Q2879">
        <v>0</v>
      </c>
    </row>
    <row r="2880" spans="1:17" x14ac:dyDescent="0.25">
      <c r="A2880" t="s">
        <v>1005</v>
      </c>
      <c r="B2880" t="s">
        <v>490</v>
      </c>
      <c r="C2880" t="s">
        <v>133</v>
      </c>
      <c r="D2880" t="s">
        <v>2287</v>
      </c>
      <c r="E2880" t="s">
        <v>102</v>
      </c>
      <c r="F2880">
        <v>40700</v>
      </c>
      <c r="G2880" t="s">
        <v>911</v>
      </c>
      <c r="I2880" t="s">
        <v>186</v>
      </c>
      <c r="J2880">
        <v>2026</v>
      </c>
      <c r="K2880">
        <v>7</v>
      </c>
      <c r="L2880" t="s">
        <v>94</v>
      </c>
      <c r="M2880">
        <v>2713.04</v>
      </c>
      <c r="N2880">
        <v>1</v>
      </c>
      <c r="O2880">
        <v>2713.04</v>
      </c>
      <c r="P2880" t="s">
        <v>2288</v>
      </c>
      <c r="Q2880">
        <v>1</v>
      </c>
    </row>
    <row r="2881" spans="1:17" x14ac:dyDescent="0.25">
      <c r="A2881" t="s">
        <v>1005</v>
      </c>
      <c r="B2881" t="s">
        <v>490</v>
      </c>
      <c r="C2881" t="s">
        <v>133</v>
      </c>
      <c r="D2881" t="s">
        <v>2287</v>
      </c>
      <c r="E2881" t="s">
        <v>93</v>
      </c>
      <c r="F2881">
        <v>40700</v>
      </c>
      <c r="G2881" t="s">
        <v>911</v>
      </c>
      <c r="I2881" t="s">
        <v>191</v>
      </c>
      <c r="J2881">
        <v>2026</v>
      </c>
      <c r="K2881">
        <v>7</v>
      </c>
      <c r="L2881" t="s">
        <v>94</v>
      </c>
      <c r="M2881">
        <v>887.9</v>
      </c>
      <c r="N2881">
        <v>1</v>
      </c>
      <c r="O2881">
        <v>887.9</v>
      </c>
      <c r="P2881" t="s">
        <v>2288</v>
      </c>
      <c r="Q2881">
        <v>1</v>
      </c>
    </row>
    <row r="2882" spans="1:17" x14ac:dyDescent="0.25">
      <c r="A2882" t="s">
        <v>1005</v>
      </c>
      <c r="B2882" t="s">
        <v>490</v>
      </c>
      <c r="C2882" t="s">
        <v>133</v>
      </c>
      <c r="D2882" t="s">
        <v>2287</v>
      </c>
      <c r="E2882" t="s">
        <v>93</v>
      </c>
      <c r="F2882">
        <v>40700</v>
      </c>
      <c r="G2882" t="s">
        <v>911</v>
      </c>
      <c r="I2882" t="s">
        <v>166</v>
      </c>
      <c r="J2882">
        <v>2026</v>
      </c>
      <c r="K2882">
        <v>7</v>
      </c>
      <c r="L2882" t="s">
        <v>94</v>
      </c>
      <c r="M2882">
        <v>851.2</v>
      </c>
      <c r="N2882">
        <v>1</v>
      </c>
      <c r="O2882">
        <v>851.2</v>
      </c>
      <c r="P2882" t="s">
        <v>2288</v>
      </c>
      <c r="Q2882">
        <v>1</v>
      </c>
    </row>
    <row r="2883" spans="1:17" x14ac:dyDescent="0.25">
      <c r="A2883" t="s">
        <v>1005</v>
      </c>
      <c r="B2883" t="s">
        <v>490</v>
      </c>
      <c r="C2883" t="s">
        <v>133</v>
      </c>
      <c r="D2883" t="s">
        <v>2287</v>
      </c>
      <c r="E2883" t="s">
        <v>93</v>
      </c>
      <c r="F2883">
        <v>40700</v>
      </c>
      <c r="G2883" t="s">
        <v>911</v>
      </c>
      <c r="I2883" t="s">
        <v>168</v>
      </c>
      <c r="J2883">
        <v>2026</v>
      </c>
      <c r="K2883">
        <v>7</v>
      </c>
      <c r="L2883" t="s">
        <v>94</v>
      </c>
      <c r="M2883">
        <v>596.4</v>
      </c>
      <c r="N2883">
        <v>1</v>
      </c>
      <c r="O2883">
        <v>596.4</v>
      </c>
      <c r="P2883" t="s">
        <v>2288</v>
      </c>
      <c r="Q2883">
        <v>0</v>
      </c>
    </row>
    <row r="2884" spans="1:17" x14ac:dyDescent="0.25">
      <c r="A2884" t="s">
        <v>1005</v>
      </c>
      <c r="B2884" t="s">
        <v>490</v>
      </c>
      <c r="C2884" t="s">
        <v>133</v>
      </c>
      <c r="D2884" t="s">
        <v>2287</v>
      </c>
      <c r="E2884" t="s">
        <v>93</v>
      </c>
      <c r="F2884">
        <v>40700</v>
      </c>
      <c r="G2884" t="s">
        <v>911</v>
      </c>
      <c r="I2884" t="s">
        <v>169</v>
      </c>
      <c r="J2884">
        <v>2026</v>
      </c>
      <c r="K2884">
        <v>7</v>
      </c>
      <c r="L2884" t="s">
        <v>94</v>
      </c>
      <c r="M2884">
        <v>715.65</v>
      </c>
      <c r="N2884">
        <v>1</v>
      </c>
      <c r="O2884">
        <v>715.65</v>
      </c>
      <c r="P2884" t="s">
        <v>2288</v>
      </c>
      <c r="Q2884">
        <v>0</v>
      </c>
    </row>
    <row r="2885" spans="1:17" x14ac:dyDescent="0.25">
      <c r="A2885" t="s">
        <v>1005</v>
      </c>
      <c r="B2885" t="s">
        <v>490</v>
      </c>
      <c r="C2885" t="s">
        <v>133</v>
      </c>
      <c r="D2885" t="s">
        <v>2287</v>
      </c>
      <c r="E2885" t="s">
        <v>93</v>
      </c>
      <c r="F2885">
        <v>40700</v>
      </c>
      <c r="G2885" t="s">
        <v>911</v>
      </c>
      <c r="I2885" t="s">
        <v>253</v>
      </c>
      <c r="J2885">
        <v>2026</v>
      </c>
      <c r="K2885">
        <v>7</v>
      </c>
      <c r="L2885" t="s">
        <v>94</v>
      </c>
      <c r="M2885">
        <v>310.82</v>
      </c>
      <c r="N2885">
        <v>1</v>
      </c>
      <c r="O2885">
        <v>310.82</v>
      </c>
      <c r="P2885" t="s">
        <v>2288</v>
      </c>
      <c r="Q2885">
        <v>0</v>
      </c>
    </row>
    <row r="2886" spans="1:17" x14ac:dyDescent="0.25">
      <c r="A2886" t="s">
        <v>1005</v>
      </c>
      <c r="B2886" t="s">
        <v>490</v>
      </c>
      <c r="C2886" t="s">
        <v>133</v>
      </c>
      <c r="D2886" t="s">
        <v>2287</v>
      </c>
      <c r="E2886" t="s">
        <v>105</v>
      </c>
      <c r="F2886">
        <v>40700</v>
      </c>
      <c r="G2886" t="s">
        <v>911</v>
      </c>
      <c r="I2886" t="s">
        <v>121</v>
      </c>
      <c r="J2886">
        <v>2026</v>
      </c>
      <c r="K2886">
        <v>7</v>
      </c>
      <c r="L2886" t="s">
        <v>94</v>
      </c>
      <c r="M2886">
        <v>990.81</v>
      </c>
      <c r="N2886">
        <v>1</v>
      </c>
      <c r="O2886">
        <v>990.81</v>
      </c>
      <c r="P2886" t="s">
        <v>2288</v>
      </c>
      <c r="Q2886">
        <v>0</v>
      </c>
    </row>
    <row r="2887" spans="1:17" x14ac:dyDescent="0.25">
      <c r="A2887" t="s">
        <v>1005</v>
      </c>
      <c r="B2887" t="s">
        <v>490</v>
      </c>
      <c r="C2887" t="s">
        <v>133</v>
      </c>
      <c r="D2887" t="s">
        <v>2287</v>
      </c>
      <c r="E2887" t="s">
        <v>105</v>
      </c>
      <c r="F2887">
        <v>40700</v>
      </c>
      <c r="G2887" t="s">
        <v>911</v>
      </c>
      <c r="I2887" t="s">
        <v>158</v>
      </c>
      <c r="J2887">
        <v>2026</v>
      </c>
      <c r="K2887">
        <v>7</v>
      </c>
      <c r="L2887" t="s">
        <v>94</v>
      </c>
      <c r="M2887">
        <v>825.7</v>
      </c>
      <c r="N2887">
        <v>1</v>
      </c>
      <c r="O2887">
        <v>825.7</v>
      </c>
      <c r="P2887" t="s">
        <v>2288</v>
      </c>
      <c r="Q2887">
        <v>0</v>
      </c>
    </row>
    <row r="2888" spans="1:17" x14ac:dyDescent="0.25">
      <c r="A2888" t="s">
        <v>2480</v>
      </c>
      <c r="B2888" t="s">
        <v>768</v>
      </c>
      <c r="C2888" t="s">
        <v>769</v>
      </c>
      <c r="D2888" t="s">
        <v>2287</v>
      </c>
      <c r="E2888" t="s">
        <v>93</v>
      </c>
      <c r="F2888">
        <v>40700</v>
      </c>
      <c r="G2888" t="s">
        <v>911</v>
      </c>
      <c r="I2888" t="s">
        <v>627</v>
      </c>
      <c r="J2888">
        <v>2026</v>
      </c>
      <c r="K2888">
        <v>7</v>
      </c>
      <c r="L2888" t="s">
        <v>94</v>
      </c>
      <c r="M2888">
        <v>2493.75</v>
      </c>
      <c r="N2888">
        <v>1</v>
      </c>
      <c r="O2888">
        <v>2493.75</v>
      </c>
      <c r="P2888" t="s">
        <v>2288</v>
      </c>
      <c r="Q2888">
        <v>0</v>
      </c>
    </row>
    <row r="2889" spans="1:17" x14ac:dyDescent="0.25">
      <c r="A2889" t="s">
        <v>1005</v>
      </c>
      <c r="B2889" t="s">
        <v>2308</v>
      </c>
      <c r="C2889" t="s">
        <v>133</v>
      </c>
      <c r="D2889" t="s">
        <v>2287</v>
      </c>
      <c r="E2889" t="s">
        <v>102</v>
      </c>
      <c r="F2889">
        <v>40700</v>
      </c>
      <c r="G2889" t="s">
        <v>911</v>
      </c>
      <c r="I2889" t="s">
        <v>186</v>
      </c>
      <c r="J2889">
        <v>2026</v>
      </c>
      <c r="K2889">
        <v>7</v>
      </c>
      <c r="L2889" t="s">
        <v>94</v>
      </c>
      <c r="M2889">
        <v>3108.94</v>
      </c>
      <c r="N2889">
        <v>1</v>
      </c>
      <c r="O2889">
        <v>3108.94</v>
      </c>
      <c r="P2889" t="s">
        <v>2288</v>
      </c>
      <c r="Q2889">
        <v>1</v>
      </c>
    </row>
    <row r="2890" spans="1:17" x14ac:dyDescent="0.25">
      <c r="A2890" t="s">
        <v>1005</v>
      </c>
      <c r="B2890" t="s">
        <v>2308</v>
      </c>
      <c r="C2890" t="s">
        <v>133</v>
      </c>
      <c r="D2890" t="s">
        <v>2287</v>
      </c>
      <c r="E2890" t="s">
        <v>93</v>
      </c>
      <c r="F2890">
        <v>40700</v>
      </c>
      <c r="G2890" t="s">
        <v>911</v>
      </c>
      <c r="I2890" t="s">
        <v>191</v>
      </c>
      <c r="J2890">
        <v>2026</v>
      </c>
      <c r="K2890">
        <v>7</v>
      </c>
      <c r="L2890" t="s">
        <v>94</v>
      </c>
      <c r="M2890">
        <v>1775.8</v>
      </c>
      <c r="N2890">
        <v>1</v>
      </c>
      <c r="O2890">
        <v>1775.8</v>
      </c>
      <c r="P2890" t="s">
        <v>2288</v>
      </c>
      <c r="Q2890">
        <v>1</v>
      </c>
    </row>
    <row r="2891" spans="1:17" x14ac:dyDescent="0.25">
      <c r="A2891" t="s">
        <v>1005</v>
      </c>
      <c r="B2891" t="s">
        <v>2308</v>
      </c>
      <c r="C2891" t="s">
        <v>133</v>
      </c>
      <c r="D2891" t="s">
        <v>2287</v>
      </c>
      <c r="E2891" t="s">
        <v>93</v>
      </c>
      <c r="F2891">
        <v>40700</v>
      </c>
      <c r="G2891" t="s">
        <v>911</v>
      </c>
      <c r="I2891" t="s">
        <v>168</v>
      </c>
      <c r="J2891">
        <v>2026</v>
      </c>
      <c r="K2891">
        <v>7</v>
      </c>
      <c r="L2891" t="s">
        <v>94</v>
      </c>
      <c r="M2891">
        <v>1192.8</v>
      </c>
      <c r="N2891">
        <v>1</v>
      </c>
      <c r="O2891">
        <v>1192.8</v>
      </c>
      <c r="P2891" t="s">
        <v>2288</v>
      </c>
      <c r="Q2891">
        <v>0</v>
      </c>
    </row>
    <row r="2892" spans="1:17" x14ac:dyDescent="0.25">
      <c r="A2892" t="s">
        <v>1005</v>
      </c>
      <c r="B2892" t="s">
        <v>2308</v>
      </c>
      <c r="C2892" t="s">
        <v>133</v>
      </c>
      <c r="D2892" t="s">
        <v>2287</v>
      </c>
      <c r="E2892" t="s">
        <v>93</v>
      </c>
      <c r="F2892">
        <v>40700</v>
      </c>
      <c r="G2892" t="s">
        <v>911</v>
      </c>
      <c r="I2892" t="s">
        <v>253</v>
      </c>
      <c r="J2892">
        <v>2026</v>
      </c>
      <c r="K2892">
        <v>7</v>
      </c>
      <c r="L2892" t="s">
        <v>94</v>
      </c>
      <c r="M2892">
        <v>310.82</v>
      </c>
      <c r="N2892">
        <v>1</v>
      </c>
      <c r="O2892">
        <v>310.82</v>
      </c>
      <c r="P2892" t="s">
        <v>2288</v>
      </c>
      <c r="Q2892">
        <v>0</v>
      </c>
    </row>
    <row r="2893" spans="1:17" x14ac:dyDescent="0.25">
      <c r="A2893" t="s">
        <v>1005</v>
      </c>
      <c r="B2893" t="s">
        <v>2308</v>
      </c>
      <c r="C2893" t="s">
        <v>133</v>
      </c>
      <c r="D2893" t="s">
        <v>2287</v>
      </c>
      <c r="E2893" t="s">
        <v>105</v>
      </c>
      <c r="F2893">
        <v>40700</v>
      </c>
      <c r="G2893" t="s">
        <v>911</v>
      </c>
      <c r="I2893" t="s">
        <v>121</v>
      </c>
      <c r="J2893">
        <v>2026</v>
      </c>
      <c r="K2893">
        <v>7</v>
      </c>
      <c r="L2893" t="s">
        <v>94</v>
      </c>
      <c r="M2893">
        <v>220.18</v>
      </c>
      <c r="N2893">
        <v>1</v>
      </c>
      <c r="O2893">
        <v>220.18</v>
      </c>
      <c r="P2893" t="s">
        <v>2288</v>
      </c>
      <c r="Q2893">
        <v>0</v>
      </c>
    </row>
    <row r="2894" spans="1:17" x14ac:dyDescent="0.25">
      <c r="A2894" t="s">
        <v>2831</v>
      </c>
      <c r="B2894" t="s">
        <v>2309</v>
      </c>
      <c r="C2894" t="s">
        <v>2310</v>
      </c>
      <c r="D2894" t="s">
        <v>2287</v>
      </c>
      <c r="E2894" t="s">
        <v>93</v>
      </c>
      <c r="F2894">
        <v>40700</v>
      </c>
      <c r="G2894" t="s">
        <v>911</v>
      </c>
      <c r="I2894" t="s">
        <v>253</v>
      </c>
      <c r="J2894">
        <v>2026</v>
      </c>
      <c r="K2894">
        <v>7</v>
      </c>
      <c r="L2894" t="s">
        <v>94</v>
      </c>
      <c r="M2894">
        <v>1696.88</v>
      </c>
      <c r="N2894">
        <v>1</v>
      </c>
      <c r="O2894">
        <v>1696.88</v>
      </c>
      <c r="P2894" t="s">
        <v>2288</v>
      </c>
      <c r="Q2894">
        <v>0</v>
      </c>
    </row>
    <row r="2895" spans="1:17" x14ac:dyDescent="0.25">
      <c r="A2895" t="s">
        <v>2831</v>
      </c>
      <c r="B2895" t="s">
        <v>2309</v>
      </c>
      <c r="C2895" t="s">
        <v>2310</v>
      </c>
      <c r="D2895" t="s">
        <v>2287</v>
      </c>
      <c r="E2895" t="s">
        <v>105</v>
      </c>
      <c r="F2895">
        <v>40700</v>
      </c>
      <c r="G2895" t="s">
        <v>911</v>
      </c>
      <c r="I2895" t="s">
        <v>158</v>
      </c>
      <c r="J2895">
        <v>2026</v>
      </c>
      <c r="K2895">
        <v>7</v>
      </c>
      <c r="L2895" t="s">
        <v>94</v>
      </c>
      <c r="M2895">
        <v>424.87</v>
      </c>
      <c r="N2895">
        <v>1</v>
      </c>
      <c r="O2895">
        <v>424.87</v>
      </c>
      <c r="P2895" t="s">
        <v>2288</v>
      </c>
      <c r="Q2895">
        <v>0</v>
      </c>
    </row>
    <row r="2896" spans="1:17" x14ac:dyDescent="0.25">
      <c r="A2896" t="s">
        <v>1005</v>
      </c>
      <c r="B2896" t="s">
        <v>772</v>
      </c>
      <c r="C2896" t="s">
        <v>133</v>
      </c>
      <c r="D2896" t="s">
        <v>2287</v>
      </c>
      <c r="E2896" t="s">
        <v>102</v>
      </c>
      <c r="F2896">
        <v>40700</v>
      </c>
      <c r="G2896" t="s">
        <v>911</v>
      </c>
      <c r="I2896" t="s">
        <v>186</v>
      </c>
      <c r="J2896">
        <v>2026</v>
      </c>
      <c r="K2896">
        <v>7</v>
      </c>
      <c r="L2896" t="s">
        <v>94</v>
      </c>
      <c r="M2896">
        <v>1045.83</v>
      </c>
      <c r="N2896">
        <v>1</v>
      </c>
      <c r="O2896">
        <v>1045.83</v>
      </c>
      <c r="P2896" t="s">
        <v>2288</v>
      </c>
      <c r="Q2896">
        <v>1</v>
      </c>
    </row>
    <row r="2897" spans="1:17" x14ac:dyDescent="0.25">
      <c r="A2897" t="s">
        <v>1005</v>
      </c>
      <c r="B2897" t="s">
        <v>772</v>
      </c>
      <c r="C2897" t="s">
        <v>133</v>
      </c>
      <c r="D2897" t="s">
        <v>2287</v>
      </c>
      <c r="E2897" t="s">
        <v>93</v>
      </c>
      <c r="F2897">
        <v>40700</v>
      </c>
      <c r="G2897" t="s">
        <v>911</v>
      </c>
      <c r="I2897" t="s">
        <v>191</v>
      </c>
      <c r="J2897">
        <v>2026</v>
      </c>
      <c r="K2897">
        <v>7</v>
      </c>
      <c r="L2897" t="s">
        <v>94</v>
      </c>
      <c r="M2897">
        <v>355.16</v>
      </c>
      <c r="N2897">
        <v>1</v>
      </c>
      <c r="O2897">
        <v>355.16</v>
      </c>
      <c r="P2897" t="s">
        <v>2288</v>
      </c>
      <c r="Q2897">
        <v>1</v>
      </c>
    </row>
    <row r="2898" spans="1:17" x14ac:dyDescent="0.25">
      <c r="A2898" t="s">
        <v>1005</v>
      </c>
      <c r="B2898" t="s">
        <v>772</v>
      </c>
      <c r="C2898" t="s">
        <v>133</v>
      </c>
      <c r="D2898" t="s">
        <v>2287</v>
      </c>
      <c r="E2898" t="s">
        <v>93</v>
      </c>
      <c r="F2898">
        <v>40700</v>
      </c>
      <c r="G2898" t="s">
        <v>911</v>
      </c>
      <c r="I2898" t="s">
        <v>166</v>
      </c>
      <c r="J2898">
        <v>2026</v>
      </c>
      <c r="K2898">
        <v>7</v>
      </c>
      <c r="L2898" t="s">
        <v>94</v>
      </c>
      <c r="M2898">
        <v>340.48</v>
      </c>
      <c r="N2898">
        <v>1</v>
      </c>
      <c r="O2898">
        <v>340.48</v>
      </c>
      <c r="P2898" t="s">
        <v>2288</v>
      </c>
      <c r="Q2898">
        <v>1</v>
      </c>
    </row>
    <row r="2899" spans="1:17" x14ac:dyDescent="0.25">
      <c r="A2899" t="s">
        <v>1005</v>
      </c>
      <c r="B2899" t="s">
        <v>772</v>
      </c>
      <c r="C2899" t="s">
        <v>133</v>
      </c>
      <c r="D2899" t="s">
        <v>2287</v>
      </c>
      <c r="E2899" t="s">
        <v>93</v>
      </c>
      <c r="F2899">
        <v>40700</v>
      </c>
      <c r="G2899" t="s">
        <v>911</v>
      </c>
      <c r="I2899" t="s">
        <v>168</v>
      </c>
      <c r="J2899">
        <v>2026</v>
      </c>
      <c r="K2899">
        <v>7</v>
      </c>
      <c r="L2899" t="s">
        <v>94</v>
      </c>
      <c r="M2899">
        <v>238.56</v>
      </c>
      <c r="N2899">
        <v>1</v>
      </c>
      <c r="O2899">
        <v>238.56</v>
      </c>
      <c r="P2899" t="s">
        <v>2288</v>
      </c>
      <c r="Q2899">
        <v>0</v>
      </c>
    </row>
    <row r="2900" spans="1:17" x14ac:dyDescent="0.25">
      <c r="A2900" t="s">
        <v>1005</v>
      </c>
      <c r="B2900" t="s">
        <v>772</v>
      </c>
      <c r="C2900" t="s">
        <v>133</v>
      </c>
      <c r="D2900" t="s">
        <v>2287</v>
      </c>
      <c r="E2900" t="s">
        <v>93</v>
      </c>
      <c r="F2900">
        <v>40700</v>
      </c>
      <c r="G2900" t="s">
        <v>911</v>
      </c>
      <c r="I2900" t="s">
        <v>169</v>
      </c>
      <c r="J2900">
        <v>2026</v>
      </c>
      <c r="K2900">
        <v>7</v>
      </c>
      <c r="L2900" t="s">
        <v>94</v>
      </c>
      <c r="M2900">
        <v>286.26</v>
      </c>
      <c r="N2900">
        <v>1</v>
      </c>
      <c r="O2900">
        <v>286.26</v>
      </c>
      <c r="P2900" t="s">
        <v>2288</v>
      </c>
      <c r="Q2900">
        <v>0</v>
      </c>
    </row>
    <row r="2901" spans="1:17" x14ac:dyDescent="0.25">
      <c r="A2901" t="s">
        <v>1005</v>
      </c>
      <c r="B2901" t="s">
        <v>772</v>
      </c>
      <c r="C2901" t="s">
        <v>133</v>
      </c>
      <c r="D2901" t="s">
        <v>2287</v>
      </c>
      <c r="E2901" t="s">
        <v>93</v>
      </c>
      <c r="F2901">
        <v>40700</v>
      </c>
      <c r="G2901" t="s">
        <v>911</v>
      </c>
      <c r="I2901" t="s">
        <v>253</v>
      </c>
      <c r="J2901">
        <v>2026</v>
      </c>
      <c r="K2901">
        <v>7</v>
      </c>
      <c r="L2901" t="s">
        <v>94</v>
      </c>
      <c r="M2901">
        <v>310.82</v>
      </c>
      <c r="N2901">
        <v>1</v>
      </c>
      <c r="O2901">
        <v>310.82</v>
      </c>
      <c r="P2901" t="s">
        <v>2288</v>
      </c>
      <c r="Q2901">
        <v>0</v>
      </c>
    </row>
    <row r="2902" spans="1:17" x14ac:dyDescent="0.25">
      <c r="A2902" t="s">
        <v>1005</v>
      </c>
      <c r="B2902" t="s">
        <v>772</v>
      </c>
      <c r="C2902" t="s">
        <v>133</v>
      </c>
      <c r="D2902" t="s">
        <v>2287</v>
      </c>
      <c r="E2902" t="s">
        <v>105</v>
      </c>
      <c r="F2902">
        <v>40700</v>
      </c>
      <c r="G2902" t="s">
        <v>911</v>
      </c>
      <c r="I2902" t="s">
        <v>121</v>
      </c>
      <c r="J2902">
        <v>2026</v>
      </c>
      <c r="K2902">
        <v>7</v>
      </c>
      <c r="L2902" t="s">
        <v>94</v>
      </c>
      <c r="M2902">
        <v>660.54</v>
      </c>
      <c r="N2902">
        <v>1</v>
      </c>
      <c r="O2902">
        <v>660.54</v>
      </c>
      <c r="P2902" t="s">
        <v>2288</v>
      </c>
      <c r="Q2902">
        <v>0</v>
      </c>
    </row>
    <row r="2903" spans="1:17" x14ac:dyDescent="0.25">
      <c r="A2903" t="s">
        <v>1005</v>
      </c>
      <c r="B2903" t="s">
        <v>772</v>
      </c>
      <c r="C2903" t="s">
        <v>133</v>
      </c>
      <c r="D2903" t="s">
        <v>2287</v>
      </c>
      <c r="E2903" t="s">
        <v>105</v>
      </c>
      <c r="F2903">
        <v>40700</v>
      </c>
      <c r="G2903" t="s">
        <v>911</v>
      </c>
      <c r="I2903" t="s">
        <v>158</v>
      </c>
      <c r="J2903">
        <v>2026</v>
      </c>
      <c r="K2903">
        <v>7</v>
      </c>
      <c r="L2903" t="s">
        <v>94</v>
      </c>
      <c r="M2903">
        <v>330.28</v>
      </c>
      <c r="N2903">
        <v>1</v>
      </c>
      <c r="O2903">
        <v>330.28</v>
      </c>
      <c r="P2903" t="s">
        <v>2288</v>
      </c>
      <c r="Q2903">
        <v>0</v>
      </c>
    </row>
    <row r="2904" spans="1:17" x14ac:dyDescent="0.25">
      <c r="A2904" t="s">
        <v>2516</v>
      </c>
      <c r="B2904" t="s">
        <v>2034</v>
      </c>
      <c r="C2904" t="s">
        <v>296</v>
      </c>
      <c r="D2904" t="s">
        <v>2287</v>
      </c>
      <c r="E2904" t="s">
        <v>93</v>
      </c>
      <c r="F2904">
        <v>40700</v>
      </c>
      <c r="G2904" t="s">
        <v>911</v>
      </c>
      <c r="I2904" t="s">
        <v>2302</v>
      </c>
      <c r="J2904">
        <v>2026</v>
      </c>
      <c r="K2904">
        <v>7</v>
      </c>
      <c r="L2904" t="s">
        <v>94</v>
      </c>
      <c r="M2904">
        <v>90</v>
      </c>
      <c r="N2904">
        <v>1</v>
      </c>
      <c r="O2904">
        <v>90</v>
      </c>
      <c r="P2904" t="s">
        <v>2288</v>
      </c>
      <c r="Q2904">
        <v>0</v>
      </c>
    </row>
    <row r="2905" spans="1:17" x14ac:dyDescent="0.25">
      <c r="A2905" t="s">
        <v>2516</v>
      </c>
      <c r="B2905" t="s">
        <v>2034</v>
      </c>
      <c r="C2905" t="s">
        <v>296</v>
      </c>
      <c r="D2905" t="s">
        <v>2287</v>
      </c>
      <c r="E2905" t="s">
        <v>102</v>
      </c>
      <c r="F2905">
        <v>40700</v>
      </c>
      <c r="G2905" t="s">
        <v>911</v>
      </c>
      <c r="I2905" t="s">
        <v>186</v>
      </c>
      <c r="J2905">
        <v>2026</v>
      </c>
      <c r="K2905">
        <v>7</v>
      </c>
      <c r="L2905" t="s">
        <v>94</v>
      </c>
      <c r="M2905">
        <v>2232.39</v>
      </c>
      <c r="N2905">
        <v>1</v>
      </c>
      <c r="O2905">
        <v>2232.39</v>
      </c>
      <c r="P2905" t="s">
        <v>2288</v>
      </c>
      <c r="Q2905">
        <v>1</v>
      </c>
    </row>
    <row r="2906" spans="1:17" x14ac:dyDescent="0.25">
      <c r="A2906" t="s">
        <v>2516</v>
      </c>
      <c r="B2906" t="s">
        <v>2034</v>
      </c>
      <c r="C2906" t="s">
        <v>296</v>
      </c>
      <c r="D2906" t="s">
        <v>2287</v>
      </c>
      <c r="E2906" t="s">
        <v>93</v>
      </c>
      <c r="F2906">
        <v>40700</v>
      </c>
      <c r="G2906" t="s">
        <v>911</v>
      </c>
      <c r="I2906" t="s">
        <v>166</v>
      </c>
      <c r="J2906">
        <v>2026</v>
      </c>
      <c r="K2906">
        <v>7</v>
      </c>
      <c r="L2906" t="s">
        <v>94</v>
      </c>
      <c r="M2906">
        <v>1960</v>
      </c>
      <c r="N2906">
        <v>1</v>
      </c>
      <c r="O2906">
        <v>1960</v>
      </c>
      <c r="P2906" t="s">
        <v>2288</v>
      </c>
      <c r="Q2906">
        <v>1</v>
      </c>
    </row>
    <row r="2907" spans="1:17" x14ac:dyDescent="0.25">
      <c r="A2907" t="s">
        <v>2516</v>
      </c>
      <c r="B2907" t="s">
        <v>2034</v>
      </c>
      <c r="C2907" t="s">
        <v>296</v>
      </c>
      <c r="D2907" t="s">
        <v>2287</v>
      </c>
      <c r="E2907" t="s">
        <v>93</v>
      </c>
      <c r="F2907">
        <v>40700</v>
      </c>
      <c r="G2907" t="s">
        <v>911</v>
      </c>
      <c r="I2907" t="s">
        <v>169</v>
      </c>
      <c r="J2907">
        <v>2026</v>
      </c>
      <c r="K2907">
        <v>7</v>
      </c>
      <c r="L2907" t="s">
        <v>94</v>
      </c>
      <c r="M2907">
        <v>1200</v>
      </c>
      <c r="N2907">
        <v>1</v>
      </c>
      <c r="O2907">
        <v>1200</v>
      </c>
      <c r="P2907" t="s">
        <v>2288</v>
      </c>
      <c r="Q2907">
        <v>0</v>
      </c>
    </row>
    <row r="2908" spans="1:17" x14ac:dyDescent="0.25">
      <c r="A2908" t="s">
        <v>2516</v>
      </c>
      <c r="B2908" t="s">
        <v>2034</v>
      </c>
      <c r="C2908" t="s">
        <v>296</v>
      </c>
      <c r="D2908" t="s">
        <v>2287</v>
      </c>
      <c r="E2908" t="s">
        <v>93</v>
      </c>
      <c r="F2908">
        <v>40700</v>
      </c>
      <c r="G2908" t="s">
        <v>911</v>
      </c>
      <c r="I2908" t="s">
        <v>253</v>
      </c>
      <c r="J2908">
        <v>2026</v>
      </c>
      <c r="K2908">
        <v>7</v>
      </c>
      <c r="L2908" t="s">
        <v>94</v>
      </c>
      <c r="M2908">
        <v>378.96</v>
      </c>
      <c r="N2908">
        <v>1</v>
      </c>
      <c r="O2908">
        <v>378.96</v>
      </c>
      <c r="P2908" t="s">
        <v>2288</v>
      </c>
      <c r="Q2908">
        <v>0</v>
      </c>
    </row>
    <row r="2909" spans="1:17" x14ac:dyDescent="0.25">
      <c r="A2909" t="s">
        <v>2516</v>
      </c>
      <c r="B2909" t="s">
        <v>2034</v>
      </c>
      <c r="C2909" t="s">
        <v>296</v>
      </c>
      <c r="D2909" t="s">
        <v>2287</v>
      </c>
      <c r="E2909" t="s">
        <v>105</v>
      </c>
      <c r="F2909">
        <v>40700</v>
      </c>
      <c r="G2909" t="s">
        <v>911</v>
      </c>
      <c r="I2909" t="s">
        <v>2295</v>
      </c>
      <c r="J2909">
        <v>2026</v>
      </c>
      <c r="K2909">
        <v>7</v>
      </c>
      <c r="L2909" t="s">
        <v>94</v>
      </c>
      <c r="M2909">
        <v>871.62</v>
      </c>
      <c r="N2909">
        <v>1</v>
      </c>
      <c r="O2909">
        <v>871.62</v>
      </c>
      <c r="P2909" t="s">
        <v>2288</v>
      </c>
      <c r="Q2909">
        <v>0</v>
      </c>
    </row>
    <row r="2910" spans="1:17" x14ac:dyDescent="0.25">
      <c r="A2910" t="s">
        <v>1005</v>
      </c>
      <c r="B2910" t="s">
        <v>3148</v>
      </c>
      <c r="C2910" t="s">
        <v>133</v>
      </c>
      <c r="D2910" t="s">
        <v>2287</v>
      </c>
      <c r="E2910" t="s">
        <v>105</v>
      </c>
      <c r="F2910">
        <v>40700</v>
      </c>
      <c r="G2910" t="s">
        <v>911</v>
      </c>
      <c r="I2910" t="s">
        <v>682</v>
      </c>
      <c r="J2910">
        <v>2026</v>
      </c>
      <c r="K2910">
        <v>7</v>
      </c>
      <c r="L2910" t="s">
        <v>94</v>
      </c>
      <c r="M2910">
        <v>96.33</v>
      </c>
      <c r="N2910">
        <v>1</v>
      </c>
      <c r="O2910">
        <v>96.33</v>
      </c>
      <c r="P2910" t="s">
        <v>2288</v>
      </c>
      <c r="Q2910">
        <v>0</v>
      </c>
    </row>
    <row r="2911" spans="1:17" x14ac:dyDescent="0.25">
      <c r="A2911" t="s">
        <v>1005</v>
      </c>
      <c r="B2911" t="s">
        <v>2311</v>
      </c>
      <c r="C2911" t="s">
        <v>133</v>
      </c>
      <c r="D2911" t="s">
        <v>2287</v>
      </c>
      <c r="E2911" t="s">
        <v>102</v>
      </c>
      <c r="F2911">
        <v>40700</v>
      </c>
      <c r="G2911" t="s">
        <v>911</v>
      </c>
      <c r="I2911" t="s">
        <v>186</v>
      </c>
      <c r="J2911">
        <v>2026</v>
      </c>
      <c r="K2911">
        <v>7</v>
      </c>
      <c r="L2911" t="s">
        <v>94</v>
      </c>
      <c r="M2911">
        <v>936.75</v>
      </c>
      <c r="N2911">
        <v>1</v>
      </c>
      <c r="O2911">
        <v>936.75</v>
      </c>
      <c r="P2911" t="s">
        <v>2288</v>
      </c>
      <c r="Q2911">
        <v>1</v>
      </c>
    </row>
    <row r="2912" spans="1:17" x14ac:dyDescent="0.25">
      <c r="A2912" t="s">
        <v>1005</v>
      </c>
      <c r="B2912" t="s">
        <v>2311</v>
      </c>
      <c r="C2912" t="s">
        <v>133</v>
      </c>
      <c r="D2912" t="s">
        <v>2287</v>
      </c>
      <c r="E2912" t="s">
        <v>93</v>
      </c>
      <c r="F2912">
        <v>40700</v>
      </c>
      <c r="G2912" t="s">
        <v>911</v>
      </c>
      <c r="I2912" t="s">
        <v>166</v>
      </c>
      <c r="J2912">
        <v>2026</v>
      </c>
      <c r="K2912">
        <v>7</v>
      </c>
      <c r="L2912" t="s">
        <v>94</v>
      </c>
      <c r="M2912">
        <v>510.72</v>
      </c>
      <c r="N2912">
        <v>1</v>
      </c>
      <c r="O2912">
        <v>510.72</v>
      </c>
      <c r="P2912" t="s">
        <v>2288</v>
      </c>
      <c r="Q2912">
        <v>1</v>
      </c>
    </row>
    <row r="2913" spans="1:17" x14ac:dyDescent="0.25">
      <c r="A2913" t="s">
        <v>1005</v>
      </c>
      <c r="B2913" t="s">
        <v>2311</v>
      </c>
      <c r="C2913" t="s">
        <v>133</v>
      </c>
      <c r="D2913" t="s">
        <v>2287</v>
      </c>
      <c r="E2913" t="s">
        <v>93</v>
      </c>
      <c r="F2913">
        <v>40700</v>
      </c>
      <c r="G2913" t="s">
        <v>911</v>
      </c>
      <c r="I2913" t="s">
        <v>169</v>
      </c>
      <c r="J2913">
        <v>2026</v>
      </c>
      <c r="K2913">
        <v>7</v>
      </c>
      <c r="L2913" t="s">
        <v>94</v>
      </c>
      <c r="M2913">
        <v>429.39</v>
      </c>
      <c r="N2913">
        <v>1</v>
      </c>
      <c r="O2913">
        <v>429.39</v>
      </c>
      <c r="P2913" t="s">
        <v>2288</v>
      </c>
      <c r="Q2913">
        <v>0</v>
      </c>
    </row>
    <row r="2914" spans="1:17" x14ac:dyDescent="0.25">
      <c r="A2914" t="s">
        <v>1005</v>
      </c>
      <c r="B2914" t="s">
        <v>2311</v>
      </c>
      <c r="C2914" t="s">
        <v>133</v>
      </c>
      <c r="D2914" t="s">
        <v>2287</v>
      </c>
      <c r="E2914" t="s">
        <v>93</v>
      </c>
      <c r="F2914">
        <v>40700</v>
      </c>
      <c r="G2914" t="s">
        <v>911</v>
      </c>
      <c r="I2914" t="s">
        <v>253</v>
      </c>
      <c r="J2914">
        <v>2026</v>
      </c>
      <c r="K2914">
        <v>7</v>
      </c>
      <c r="L2914" t="s">
        <v>94</v>
      </c>
      <c r="M2914">
        <v>310.82</v>
      </c>
      <c r="N2914">
        <v>1</v>
      </c>
      <c r="O2914">
        <v>310.82</v>
      </c>
      <c r="P2914" t="s">
        <v>2288</v>
      </c>
      <c r="Q2914">
        <v>0</v>
      </c>
    </row>
    <row r="2915" spans="1:17" x14ac:dyDescent="0.25">
      <c r="A2915" t="s">
        <v>1005</v>
      </c>
      <c r="B2915" t="s">
        <v>2311</v>
      </c>
      <c r="C2915" t="s">
        <v>133</v>
      </c>
      <c r="D2915" t="s">
        <v>2287</v>
      </c>
      <c r="E2915" t="s">
        <v>105</v>
      </c>
      <c r="F2915">
        <v>40700</v>
      </c>
      <c r="G2915" t="s">
        <v>911</v>
      </c>
      <c r="I2915" t="s">
        <v>158</v>
      </c>
      <c r="J2915">
        <v>2026</v>
      </c>
      <c r="K2915">
        <v>7</v>
      </c>
      <c r="L2915" t="s">
        <v>94</v>
      </c>
      <c r="M2915">
        <v>1155.98</v>
      </c>
      <c r="N2915">
        <v>1</v>
      </c>
      <c r="O2915">
        <v>1155.98</v>
      </c>
      <c r="P2915" t="s">
        <v>2288</v>
      </c>
      <c r="Q2915">
        <v>0</v>
      </c>
    </row>
    <row r="2916" spans="1:17" x14ac:dyDescent="0.25">
      <c r="A2916" t="s">
        <v>1005</v>
      </c>
      <c r="B2916" t="s">
        <v>503</v>
      </c>
      <c r="C2916" t="s">
        <v>133</v>
      </c>
      <c r="D2916" t="s">
        <v>2287</v>
      </c>
      <c r="E2916" t="s">
        <v>102</v>
      </c>
      <c r="F2916">
        <v>40700</v>
      </c>
      <c r="G2916" t="s">
        <v>911</v>
      </c>
      <c r="I2916" t="s">
        <v>186</v>
      </c>
      <c r="J2916">
        <v>2026</v>
      </c>
      <c r="K2916">
        <v>7</v>
      </c>
      <c r="L2916" t="s">
        <v>94</v>
      </c>
      <c r="M2916">
        <v>2194.17</v>
      </c>
      <c r="N2916">
        <v>1</v>
      </c>
      <c r="O2916">
        <v>2194.17</v>
      </c>
      <c r="P2916" t="s">
        <v>2288</v>
      </c>
      <c r="Q2916">
        <v>1</v>
      </c>
    </row>
    <row r="2917" spans="1:17" x14ac:dyDescent="0.25">
      <c r="A2917" t="s">
        <v>1005</v>
      </c>
      <c r="B2917" t="s">
        <v>503</v>
      </c>
      <c r="C2917" t="s">
        <v>133</v>
      </c>
      <c r="D2917" t="s">
        <v>2287</v>
      </c>
      <c r="E2917" t="s">
        <v>93</v>
      </c>
      <c r="F2917">
        <v>40700</v>
      </c>
      <c r="G2917" t="s">
        <v>911</v>
      </c>
      <c r="I2917" t="s">
        <v>191</v>
      </c>
      <c r="J2917">
        <v>2026</v>
      </c>
      <c r="K2917">
        <v>7</v>
      </c>
      <c r="L2917" t="s">
        <v>94</v>
      </c>
      <c r="M2917">
        <v>532.74</v>
      </c>
      <c r="N2917">
        <v>1</v>
      </c>
      <c r="O2917">
        <v>532.74</v>
      </c>
      <c r="P2917" t="s">
        <v>2288</v>
      </c>
      <c r="Q2917">
        <v>1</v>
      </c>
    </row>
    <row r="2918" spans="1:17" x14ac:dyDescent="0.25">
      <c r="A2918" t="s">
        <v>1005</v>
      </c>
      <c r="B2918" t="s">
        <v>503</v>
      </c>
      <c r="C2918" t="s">
        <v>133</v>
      </c>
      <c r="D2918" t="s">
        <v>2287</v>
      </c>
      <c r="E2918" t="s">
        <v>93</v>
      </c>
      <c r="F2918">
        <v>40700</v>
      </c>
      <c r="G2918" t="s">
        <v>911</v>
      </c>
      <c r="I2918" t="s">
        <v>618</v>
      </c>
      <c r="J2918">
        <v>2026</v>
      </c>
      <c r="K2918">
        <v>7</v>
      </c>
      <c r="L2918" t="s">
        <v>94</v>
      </c>
      <c r="M2918">
        <v>935.24</v>
      </c>
      <c r="N2918">
        <v>1</v>
      </c>
      <c r="O2918">
        <v>935.24</v>
      </c>
      <c r="P2918" t="s">
        <v>2288</v>
      </c>
      <c r="Q2918">
        <v>1</v>
      </c>
    </row>
    <row r="2919" spans="1:17" x14ac:dyDescent="0.25">
      <c r="A2919" t="s">
        <v>1005</v>
      </c>
      <c r="B2919" t="s">
        <v>503</v>
      </c>
      <c r="C2919" t="s">
        <v>133</v>
      </c>
      <c r="D2919" t="s">
        <v>2287</v>
      </c>
      <c r="E2919" t="s">
        <v>93</v>
      </c>
      <c r="F2919">
        <v>40700</v>
      </c>
      <c r="G2919" t="s">
        <v>911</v>
      </c>
      <c r="I2919" t="s">
        <v>168</v>
      </c>
      <c r="J2919">
        <v>2026</v>
      </c>
      <c r="K2919">
        <v>7</v>
      </c>
      <c r="L2919" t="s">
        <v>94</v>
      </c>
      <c r="M2919">
        <v>834.96</v>
      </c>
      <c r="N2919">
        <v>1</v>
      </c>
      <c r="O2919">
        <v>834.96</v>
      </c>
      <c r="P2919" t="s">
        <v>2288</v>
      </c>
      <c r="Q2919">
        <v>0</v>
      </c>
    </row>
    <row r="2920" spans="1:17" x14ac:dyDescent="0.25">
      <c r="A2920" t="s">
        <v>1005</v>
      </c>
      <c r="B2920" t="s">
        <v>503</v>
      </c>
      <c r="C2920" t="s">
        <v>133</v>
      </c>
      <c r="D2920" t="s">
        <v>2287</v>
      </c>
      <c r="E2920" t="s">
        <v>93</v>
      </c>
      <c r="F2920">
        <v>40700</v>
      </c>
      <c r="G2920" t="s">
        <v>911</v>
      </c>
      <c r="I2920" t="s">
        <v>253</v>
      </c>
      <c r="J2920">
        <v>2026</v>
      </c>
      <c r="K2920">
        <v>7</v>
      </c>
      <c r="L2920" t="s">
        <v>94</v>
      </c>
      <c r="M2920">
        <v>310.82</v>
      </c>
      <c r="N2920">
        <v>1</v>
      </c>
      <c r="O2920">
        <v>310.82</v>
      </c>
      <c r="P2920" t="s">
        <v>2288</v>
      </c>
      <c r="Q2920">
        <v>0</v>
      </c>
    </row>
    <row r="2921" spans="1:17" x14ac:dyDescent="0.25">
      <c r="A2921" t="s">
        <v>1005</v>
      </c>
      <c r="B2921" t="s">
        <v>503</v>
      </c>
      <c r="C2921" t="s">
        <v>133</v>
      </c>
      <c r="D2921" t="s">
        <v>2287</v>
      </c>
      <c r="E2921" t="s">
        <v>105</v>
      </c>
      <c r="F2921">
        <v>40700</v>
      </c>
      <c r="G2921" t="s">
        <v>911</v>
      </c>
      <c r="I2921" t="s">
        <v>121</v>
      </c>
      <c r="J2921">
        <v>2026</v>
      </c>
      <c r="K2921">
        <v>7</v>
      </c>
      <c r="L2921" t="s">
        <v>94</v>
      </c>
      <c r="M2921">
        <v>2862.34</v>
      </c>
      <c r="N2921">
        <v>1</v>
      </c>
      <c r="O2921">
        <v>2862.34</v>
      </c>
      <c r="P2921" t="s">
        <v>2288</v>
      </c>
      <c r="Q2921">
        <v>0</v>
      </c>
    </row>
    <row r="2922" spans="1:17" x14ac:dyDescent="0.25">
      <c r="A2922" t="s">
        <v>1005</v>
      </c>
      <c r="B2922" t="s">
        <v>2312</v>
      </c>
      <c r="C2922" t="s">
        <v>133</v>
      </c>
      <c r="D2922" t="s">
        <v>2287</v>
      </c>
      <c r="E2922" t="s">
        <v>105</v>
      </c>
      <c r="F2922">
        <v>40700</v>
      </c>
      <c r="G2922" t="s">
        <v>911</v>
      </c>
      <c r="I2922" t="s">
        <v>158</v>
      </c>
      <c r="J2922">
        <v>2026</v>
      </c>
      <c r="K2922">
        <v>7</v>
      </c>
      <c r="L2922" t="s">
        <v>94</v>
      </c>
      <c r="M2922">
        <v>330.28</v>
      </c>
      <c r="N2922">
        <v>1</v>
      </c>
      <c r="O2922">
        <v>330.28</v>
      </c>
      <c r="P2922" t="s">
        <v>2288</v>
      </c>
      <c r="Q2922">
        <v>0</v>
      </c>
    </row>
    <row r="2923" spans="1:17" x14ac:dyDescent="0.25">
      <c r="A2923" t="s">
        <v>1005</v>
      </c>
      <c r="B2923" t="s">
        <v>508</v>
      </c>
      <c r="C2923" t="s">
        <v>133</v>
      </c>
      <c r="D2923" t="s">
        <v>2287</v>
      </c>
      <c r="E2923" t="s">
        <v>102</v>
      </c>
      <c r="F2923">
        <v>40700</v>
      </c>
      <c r="G2923" t="s">
        <v>911</v>
      </c>
      <c r="I2923" t="s">
        <v>186</v>
      </c>
      <c r="J2923">
        <v>2026</v>
      </c>
      <c r="K2923">
        <v>7</v>
      </c>
      <c r="L2923" t="s">
        <v>94</v>
      </c>
      <c r="M2923">
        <v>980.54</v>
      </c>
      <c r="N2923">
        <v>1</v>
      </c>
      <c r="O2923">
        <v>980.54</v>
      </c>
      <c r="P2923" t="s">
        <v>2288</v>
      </c>
      <c r="Q2923">
        <v>1</v>
      </c>
    </row>
    <row r="2924" spans="1:17" x14ac:dyDescent="0.25">
      <c r="A2924" t="s">
        <v>1005</v>
      </c>
      <c r="B2924" t="s">
        <v>508</v>
      </c>
      <c r="C2924" t="s">
        <v>133</v>
      </c>
      <c r="D2924" t="s">
        <v>2287</v>
      </c>
      <c r="E2924" t="s">
        <v>93</v>
      </c>
      <c r="F2924">
        <v>40700</v>
      </c>
      <c r="G2924" t="s">
        <v>911</v>
      </c>
      <c r="I2924" t="s">
        <v>166</v>
      </c>
      <c r="J2924">
        <v>2026</v>
      </c>
      <c r="K2924">
        <v>7</v>
      </c>
      <c r="L2924" t="s">
        <v>94</v>
      </c>
      <c r="M2924">
        <v>510.72</v>
      </c>
      <c r="N2924">
        <v>1</v>
      </c>
      <c r="O2924">
        <v>510.72</v>
      </c>
      <c r="P2924" t="s">
        <v>2288</v>
      </c>
      <c r="Q2924">
        <v>1</v>
      </c>
    </row>
    <row r="2925" spans="1:17" x14ac:dyDescent="0.25">
      <c r="A2925" t="s">
        <v>1005</v>
      </c>
      <c r="B2925" t="s">
        <v>508</v>
      </c>
      <c r="C2925" t="s">
        <v>133</v>
      </c>
      <c r="D2925" t="s">
        <v>2287</v>
      </c>
      <c r="E2925" t="s">
        <v>93</v>
      </c>
      <c r="F2925">
        <v>40700</v>
      </c>
      <c r="G2925" t="s">
        <v>911</v>
      </c>
      <c r="I2925" t="s">
        <v>169</v>
      </c>
      <c r="J2925">
        <v>2026</v>
      </c>
      <c r="K2925">
        <v>7</v>
      </c>
      <c r="L2925" t="s">
        <v>94</v>
      </c>
      <c r="M2925">
        <v>429.39</v>
      </c>
      <c r="N2925">
        <v>1</v>
      </c>
      <c r="O2925">
        <v>429.39</v>
      </c>
      <c r="P2925" t="s">
        <v>2288</v>
      </c>
      <c r="Q2925">
        <v>0</v>
      </c>
    </row>
    <row r="2926" spans="1:17" x14ac:dyDescent="0.25">
      <c r="A2926" t="s">
        <v>1005</v>
      </c>
      <c r="B2926" t="s">
        <v>508</v>
      </c>
      <c r="C2926" t="s">
        <v>133</v>
      </c>
      <c r="D2926" t="s">
        <v>2287</v>
      </c>
      <c r="E2926" t="s">
        <v>93</v>
      </c>
      <c r="F2926">
        <v>40700</v>
      </c>
      <c r="G2926" t="s">
        <v>911</v>
      </c>
      <c r="I2926" t="s">
        <v>253</v>
      </c>
      <c r="J2926">
        <v>2026</v>
      </c>
      <c r="K2926">
        <v>7</v>
      </c>
      <c r="L2926" t="s">
        <v>94</v>
      </c>
      <c r="M2926">
        <v>310.82</v>
      </c>
      <c r="N2926">
        <v>1</v>
      </c>
      <c r="O2926">
        <v>310.82</v>
      </c>
      <c r="P2926" t="s">
        <v>2288</v>
      </c>
      <c r="Q2926">
        <v>0</v>
      </c>
    </row>
    <row r="2927" spans="1:17" x14ac:dyDescent="0.25">
      <c r="A2927" t="s">
        <v>1005</v>
      </c>
      <c r="B2927" t="s">
        <v>508</v>
      </c>
      <c r="C2927" t="s">
        <v>133</v>
      </c>
      <c r="D2927" t="s">
        <v>2287</v>
      </c>
      <c r="E2927" t="s">
        <v>105</v>
      </c>
      <c r="F2927">
        <v>40700</v>
      </c>
      <c r="G2927" t="s">
        <v>911</v>
      </c>
      <c r="I2927" t="s">
        <v>158</v>
      </c>
      <c r="J2927">
        <v>2026</v>
      </c>
      <c r="K2927">
        <v>7</v>
      </c>
      <c r="L2927" t="s">
        <v>94</v>
      </c>
      <c r="M2927">
        <v>990.84</v>
      </c>
      <c r="N2927">
        <v>1</v>
      </c>
      <c r="O2927">
        <v>990.84</v>
      </c>
      <c r="P2927" t="s">
        <v>2288</v>
      </c>
      <c r="Q2927">
        <v>0</v>
      </c>
    </row>
    <row r="2928" spans="1:17" x14ac:dyDescent="0.25">
      <c r="A2928" t="s">
        <v>1005</v>
      </c>
      <c r="B2928" t="s">
        <v>2313</v>
      </c>
      <c r="C2928" t="s">
        <v>133</v>
      </c>
      <c r="D2928" t="s">
        <v>2287</v>
      </c>
      <c r="E2928" t="s">
        <v>105</v>
      </c>
      <c r="F2928">
        <v>40700</v>
      </c>
      <c r="G2928" t="s">
        <v>911</v>
      </c>
      <c r="I2928" t="s">
        <v>158</v>
      </c>
      <c r="J2928">
        <v>2026</v>
      </c>
      <c r="K2928">
        <v>7</v>
      </c>
      <c r="L2928" t="s">
        <v>94</v>
      </c>
      <c r="M2928">
        <v>330.28</v>
      </c>
      <c r="N2928">
        <v>1</v>
      </c>
      <c r="O2928">
        <v>330.28</v>
      </c>
      <c r="P2928" t="s">
        <v>2288</v>
      </c>
      <c r="Q2928">
        <v>0</v>
      </c>
    </row>
    <row r="2929" spans="1:17" x14ac:dyDescent="0.25">
      <c r="A2929" t="s">
        <v>1005</v>
      </c>
      <c r="B2929" t="s">
        <v>2314</v>
      </c>
      <c r="C2929" t="s">
        <v>133</v>
      </c>
      <c r="D2929" t="s">
        <v>2287</v>
      </c>
      <c r="E2929" t="s">
        <v>105</v>
      </c>
      <c r="F2929">
        <v>40700</v>
      </c>
      <c r="G2929" t="s">
        <v>911</v>
      </c>
      <c r="I2929" t="s">
        <v>158</v>
      </c>
      <c r="J2929">
        <v>2026</v>
      </c>
      <c r="K2929">
        <v>7</v>
      </c>
      <c r="L2929" t="s">
        <v>94</v>
      </c>
      <c r="M2929">
        <v>3467.94</v>
      </c>
      <c r="N2929">
        <v>1</v>
      </c>
      <c r="O2929">
        <v>3467.94</v>
      </c>
      <c r="P2929" t="s">
        <v>2288</v>
      </c>
      <c r="Q2929">
        <v>0</v>
      </c>
    </row>
    <row r="2930" spans="1:17" x14ac:dyDescent="0.25">
      <c r="A2930" t="s">
        <v>1005</v>
      </c>
      <c r="B2930" t="s">
        <v>2315</v>
      </c>
      <c r="C2930" t="s">
        <v>133</v>
      </c>
      <c r="D2930" t="s">
        <v>2287</v>
      </c>
      <c r="E2930" t="s">
        <v>105</v>
      </c>
      <c r="F2930">
        <v>40700</v>
      </c>
      <c r="G2930" t="s">
        <v>911</v>
      </c>
      <c r="I2930" t="s">
        <v>158</v>
      </c>
      <c r="J2930">
        <v>2026</v>
      </c>
      <c r="K2930">
        <v>7</v>
      </c>
      <c r="L2930" t="s">
        <v>94</v>
      </c>
      <c r="M2930">
        <v>1321.12</v>
      </c>
      <c r="N2930">
        <v>1</v>
      </c>
      <c r="O2930">
        <v>1321.12</v>
      </c>
      <c r="P2930" t="s">
        <v>2288</v>
      </c>
      <c r="Q2930">
        <v>0</v>
      </c>
    </row>
    <row r="2931" spans="1:17" x14ac:dyDescent="0.25">
      <c r="A2931" t="s">
        <v>1005</v>
      </c>
      <c r="B2931" t="s">
        <v>2316</v>
      </c>
      <c r="C2931" t="s">
        <v>133</v>
      </c>
      <c r="D2931" t="s">
        <v>2287</v>
      </c>
      <c r="E2931" t="s">
        <v>105</v>
      </c>
      <c r="F2931">
        <v>40700</v>
      </c>
      <c r="G2931" t="s">
        <v>911</v>
      </c>
      <c r="I2931" t="s">
        <v>121</v>
      </c>
      <c r="J2931">
        <v>2026</v>
      </c>
      <c r="K2931">
        <v>7</v>
      </c>
      <c r="L2931" t="s">
        <v>94</v>
      </c>
      <c r="M2931">
        <v>110.09</v>
      </c>
      <c r="N2931">
        <v>1</v>
      </c>
      <c r="O2931">
        <v>110.09</v>
      </c>
      <c r="P2931" t="s">
        <v>2288</v>
      </c>
      <c r="Q2931">
        <v>0</v>
      </c>
    </row>
    <row r="2932" spans="1:17" x14ac:dyDescent="0.25">
      <c r="A2932" t="s">
        <v>1005</v>
      </c>
      <c r="B2932" t="s">
        <v>2317</v>
      </c>
      <c r="C2932" t="s">
        <v>133</v>
      </c>
      <c r="D2932" t="s">
        <v>2287</v>
      </c>
      <c r="E2932" t="s">
        <v>105</v>
      </c>
      <c r="F2932">
        <v>40700</v>
      </c>
      <c r="G2932" t="s">
        <v>911</v>
      </c>
      <c r="I2932" t="s">
        <v>158</v>
      </c>
      <c r="J2932">
        <v>2026</v>
      </c>
      <c r="K2932">
        <v>7</v>
      </c>
      <c r="L2932" t="s">
        <v>94</v>
      </c>
      <c r="M2932">
        <v>825.7</v>
      </c>
      <c r="N2932">
        <v>1</v>
      </c>
      <c r="O2932">
        <v>825.7</v>
      </c>
      <c r="P2932" t="s">
        <v>2288</v>
      </c>
      <c r="Q2932">
        <v>0</v>
      </c>
    </row>
    <row r="2933" spans="1:17" x14ac:dyDescent="0.25">
      <c r="A2933" t="s">
        <v>1005</v>
      </c>
      <c r="B2933" t="s">
        <v>2318</v>
      </c>
      <c r="C2933" t="s">
        <v>133</v>
      </c>
      <c r="D2933" t="s">
        <v>2287</v>
      </c>
      <c r="E2933" t="s">
        <v>105</v>
      </c>
      <c r="F2933">
        <v>40700</v>
      </c>
      <c r="G2933" t="s">
        <v>911</v>
      </c>
      <c r="I2933" t="s">
        <v>121</v>
      </c>
      <c r="J2933">
        <v>2026</v>
      </c>
      <c r="K2933">
        <v>7</v>
      </c>
      <c r="L2933" t="s">
        <v>94</v>
      </c>
      <c r="M2933">
        <v>220.18</v>
      </c>
      <c r="N2933">
        <v>1</v>
      </c>
      <c r="O2933">
        <v>220.18</v>
      </c>
      <c r="P2933" t="s">
        <v>2288</v>
      </c>
      <c r="Q2933">
        <v>0</v>
      </c>
    </row>
    <row r="2934" spans="1:17" x14ac:dyDescent="0.25">
      <c r="A2934" t="s">
        <v>1005</v>
      </c>
      <c r="B2934" t="s">
        <v>2319</v>
      </c>
      <c r="C2934" t="s">
        <v>133</v>
      </c>
      <c r="D2934" t="s">
        <v>2287</v>
      </c>
      <c r="E2934" t="s">
        <v>105</v>
      </c>
      <c r="F2934">
        <v>40700</v>
      </c>
      <c r="G2934" t="s">
        <v>911</v>
      </c>
      <c r="I2934" t="s">
        <v>158</v>
      </c>
      <c r="J2934">
        <v>2026</v>
      </c>
      <c r="K2934">
        <v>7</v>
      </c>
      <c r="L2934" t="s">
        <v>94</v>
      </c>
      <c r="M2934">
        <v>1321.12</v>
      </c>
      <c r="N2934">
        <v>1</v>
      </c>
      <c r="O2934">
        <v>1321.12</v>
      </c>
      <c r="P2934" t="s">
        <v>2288</v>
      </c>
      <c r="Q2934">
        <v>0</v>
      </c>
    </row>
    <row r="2935" spans="1:17" x14ac:dyDescent="0.25">
      <c r="A2935" t="s">
        <v>1005</v>
      </c>
      <c r="B2935" t="s">
        <v>2320</v>
      </c>
      <c r="C2935" t="s">
        <v>133</v>
      </c>
      <c r="D2935" t="s">
        <v>2287</v>
      </c>
      <c r="E2935" t="s">
        <v>105</v>
      </c>
      <c r="F2935">
        <v>40700</v>
      </c>
      <c r="G2935" t="s">
        <v>911</v>
      </c>
      <c r="I2935" t="s">
        <v>158</v>
      </c>
      <c r="J2935">
        <v>2026</v>
      </c>
      <c r="K2935">
        <v>7</v>
      </c>
      <c r="L2935" t="s">
        <v>94</v>
      </c>
      <c r="M2935">
        <v>495.42</v>
      </c>
      <c r="N2935">
        <v>1</v>
      </c>
      <c r="O2935">
        <v>495.42</v>
      </c>
      <c r="P2935" t="s">
        <v>2288</v>
      </c>
      <c r="Q2935">
        <v>0</v>
      </c>
    </row>
    <row r="2936" spans="1:17" x14ac:dyDescent="0.25">
      <c r="A2936" t="s">
        <v>1005</v>
      </c>
      <c r="B2936" t="s">
        <v>2321</v>
      </c>
      <c r="C2936" t="s">
        <v>133</v>
      </c>
      <c r="D2936" t="s">
        <v>2287</v>
      </c>
      <c r="E2936" t="s">
        <v>93</v>
      </c>
      <c r="F2936">
        <v>40700</v>
      </c>
      <c r="G2936" t="s">
        <v>911</v>
      </c>
      <c r="I2936" t="s">
        <v>241</v>
      </c>
      <c r="J2936">
        <v>2026</v>
      </c>
      <c r="K2936">
        <v>7</v>
      </c>
      <c r="L2936" t="s">
        <v>94</v>
      </c>
      <c r="M2936">
        <v>513.76</v>
      </c>
      <c r="N2936">
        <v>1</v>
      </c>
      <c r="O2936">
        <v>513.76</v>
      </c>
      <c r="P2936" t="s">
        <v>2288</v>
      </c>
      <c r="Q2936">
        <v>0</v>
      </c>
    </row>
    <row r="2937" spans="1:17" x14ac:dyDescent="0.25">
      <c r="A2937" t="s">
        <v>1005</v>
      </c>
      <c r="B2937" t="s">
        <v>2321</v>
      </c>
      <c r="C2937" t="s">
        <v>133</v>
      </c>
      <c r="D2937" t="s">
        <v>2287</v>
      </c>
      <c r="E2937" t="s">
        <v>105</v>
      </c>
      <c r="F2937">
        <v>40700</v>
      </c>
      <c r="G2937" t="s">
        <v>911</v>
      </c>
      <c r="I2937" t="s">
        <v>158</v>
      </c>
      <c r="J2937">
        <v>2026</v>
      </c>
      <c r="K2937">
        <v>7</v>
      </c>
      <c r="L2937" t="s">
        <v>94</v>
      </c>
      <c r="M2937">
        <v>825.7</v>
      </c>
      <c r="N2937">
        <v>1</v>
      </c>
      <c r="O2937">
        <v>825.7</v>
      </c>
      <c r="P2937" t="s">
        <v>2288</v>
      </c>
      <c r="Q2937">
        <v>0</v>
      </c>
    </row>
    <row r="2938" spans="1:17" x14ac:dyDescent="0.25">
      <c r="A2938" t="s">
        <v>1005</v>
      </c>
      <c r="B2938" t="s">
        <v>510</v>
      </c>
      <c r="C2938" t="s">
        <v>133</v>
      </c>
      <c r="D2938" t="s">
        <v>2287</v>
      </c>
      <c r="E2938" t="s">
        <v>93</v>
      </c>
      <c r="F2938">
        <v>40700</v>
      </c>
      <c r="G2938" t="s">
        <v>911</v>
      </c>
      <c r="I2938" t="s">
        <v>253</v>
      </c>
      <c r="J2938">
        <v>2026</v>
      </c>
      <c r="K2938">
        <v>7</v>
      </c>
      <c r="L2938" t="s">
        <v>94</v>
      </c>
      <c r="M2938">
        <v>310.82</v>
      </c>
      <c r="N2938">
        <v>1</v>
      </c>
      <c r="O2938">
        <v>310.82</v>
      </c>
      <c r="P2938" t="s">
        <v>2288</v>
      </c>
      <c r="Q2938">
        <v>0</v>
      </c>
    </row>
    <row r="2939" spans="1:17" x14ac:dyDescent="0.25">
      <c r="A2939" t="s">
        <v>1005</v>
      </c>
      <c r="B2939" t="s">
        <v>510</v>
      </c>
      <c r="C2939" t="s">
        <v>133</v>
      </c>
      <c r="D2939" t="s">
        <v>2287</v>
      </c>
      <c r="E2939" t="s">
        <v>105</v>
      </c>
      <c r="F2939">
        <v>40700</v>
      </c>
      <c r="G2939" t="s">
        <v>911</v>
      </c>
      <c r="I2939" t="s">
        <v>158</v>
      </c>
      <c r="J2939">
        <v>2026</v>
      </c>
      <c r="K2939">
        <v>7</v>
      </c>
      <c r="L2939" t="s">
        <v>94</v>
      </c>
      <c r="M2939">
        <v>1155.98</v>
      </c>
      <c r="N2939">
        <v>1</v>
      </c>
      <c r="O2939">
        <v>1155.98</v>
      </c>
      <c r="P2939" t="s">
        <v>2288</v>
      </c>
      <c r="Q2939">
        <v>0</v>
      </c>
    </row>
    <row r="2940" spans="1:17" x14ac:dyDescent="0.25">
      <c r="A2940" t="s">
        <v>1005</v>
      </c>
      <c r="B2940" t="s">
        <v>513</v>
      </c>
      <c r="C2940" t="s">
        <v>133</v>
      </c>
      <c r="D2940" t="s">
        <v>2287</v>
      </c>
      <c r="E2940" t="s">
        <v>102</v>
      </c>
      <c r="F2940">
        <v>40700</v>
      </c>
      <c r="G2940" t="s">
        <v>911</v>
      </c>
      <c r="I2940" t="s">
        <v>186</v>
      </c>
      <c r="J2940">
        <v>2026</v>
      </c>
      <c r="K2940">
        <v>7</v>
      </c>
      <c r="L2940" t="s">
        <v>94</v>
      </c>
      <c r="M2940">
        <v>1249</v>
      </c>
      <c r="N2940">
        <v>1</v>
      </c>
      <c r="O2940">
        <v>1249</v>
      </c>
      <c r="P2940" t="s">
        <v>2288</v>
      </c>
      <c r="Q2940">
        <v>1</v>
      </c>
    </row>
    <row r="2941" spans="1:17" x14ac:dyDescent="0.25">
      <c r="A2941" t="s">
        <v>1005</v>
      </c>
      <c r="B2941" t="s">
        <v>513</v>
      </c>
      <c r="C2941" t="s">
        <v>133</v>
      </c>
      <c r="D2941" t="s">
        <v>2287</v>
      </c>
      <c r="E2941" t="s">
        <v>93</v>
      </c>
      <c r="F2941">
        <v>40700</v>
      </c>
      <c r="G2941" t="s">
        <v>911</v>
      </c>
      <c r="I2941" t="s">
        <v>191</v>
      </c>
      <c r="J2941">
        <v>2026</v>
      </c>
      <c r="K2941">
        <v>7</v>
      </c>
      <c r="L2941" t="s">
        <v>94</v>
      </c>
      <c r="M2941">
        <v>355.16</v>
      </c>
      <c r="N2941">
        <v>1</v>
      </c>
      <c r="O2941">
        <v>355.16</v>
      </c>
      <c r="P2941" t="s">
        <v>2288</v>
      </c>
      <c r="Q2941">
        <v>1</v>
      </c>
    </row>
    <row r="2942" spans="1:17" x14ac:dyDescent="0.25">
      <c r="A2942" t="s">
        <v>1005</v>
      </c>
      <c r="B2942" t="s">
        <v>513</v>
      </c>
      <c r="C2942" t="s">
        <v>133</v>
      </c>
      <c r="D2942" t="s">
        <v>2287</v>
      </c>
      <c r="E2942" t="s">
        <v>93</v>
      </c>
      <c r="F2942">
        <v>40700</v>
      </c>
      <c r="G2942" t="s">
        <v>911</v>
      </c>
      <c r="I2942" t="s">
        <v>166</v>
      </c>
      <c r="J2942">
        <v>2026</v>
      </c>
      <c r="K2942">
        <v>7</v>
      </c>
      <c r="L2942" t="s">
        <v>94</v>
      </c>
      <c r="M2942">
        <v>340.48</v>
      </c>
      <c r="N2942">
        <v>1</v>
      </c>
      <c r="O2942">
        <v>340.48</v>
      </c>
      <c r="P2942" t="s">
        <v>2288</v>
      </c>
      <c r="Q2942">
        <v>1</v>
      </c>
    </row>
    <row r="2943" spans="1:17" x14ac:dyDescent="0.25">
      <c r="A2943" t="s">
        <v>1005</v>
      </c>
      <c r="B2943" t="s">
        <v>513</v>
      </c>
      <c r="C2943" t="s">
        <v>133</v>
      </c>
      <c r="D2943" t="s">
        <v>2287</v>
      </c>
      <c r="E2943" t="s">
        <v>93</v>
      </c>
      <c r="F2943">
        <v>40700</v>
      </c>
      <c r="G2943" t="s">
        <v>911</v>
      </c>
      <c r="I2943" t="s">
        <v>168</v>
      </c>
      <c r="J2943">
        <v>2026</v>
      </c>
      <c r="K2943">
        <v>7</v>
      </c>
      <c r="L2943" t="s">
        <v>94</v>
      </c>
      <c r="M2943">
        <v>238.56</v>
      </c>
      <c r="N2943">
        <v>1</v>
      </c>
      <c r="O2943">
        <v>238.56</v>
      </c>
      <c r="P2943" t="s">
        <v>2288</v>
      </c>
      <c r="Q2943">
        <v>0</v>
      </c>
    </row>
    <row r="2944" spans="1:17" x14ac:dyDescent="0.25">
      <c r="A2944" t="s">
        <v>1005</v>
      </c>
      <c r="B2944" t="s">
        <v>513</v>
      </c>
      <c r="C2944" t="s">
        <v>133</v>
      </c>
      <c r="D2944" t="s">
        <v>2287</v>
      </c>
      <c r="E2944" t="s">
        <v>93</v>
      </c>
      <c r="F2944">
        <v>40700</v>
      </c>
      <c r="G2944" t="s">
        <v>911</v>
      </c>
      <c r="I2944" t="s">
        <v>169</v>
      </c>
      <c r="J2944">
        <v>2026</v>
      </c>
      <c r="K2944">
        <v>7</v>
      </c>
      <c r="L2944" t="s">
        <v>94</v>
      </c>
      <c r="M2944">
        <v>286.26</v>
      </c>
      <c r="N2944">
        <v>1</v>
      </c>
      <c r="O2944">
        <v>286.26</v>
      </c>
      <c r="P2944" t="s">
        <v>2288</v>
      </c>
      <c r="Q2944">
        <v>0</v>
      </c>
    </row>
    <row r="2945" spans="1:17" x14ac:dyDescent="0.25">
      <c r="A2945" t="s">
        <v>1005</v>
      </c>
      <c r="B2945" t="s">
        <v>513</v>
      </c>
      <c r="C2945" t="s">
        <v>133</v>
      </c>
      <c r="D2945" t="s">
        <v>2287</v>
      </c>
      <c r="E2945" t="s">
        <v>93</v>
      </c>
      <c r="F2945">
        <v>40700</v>
      </c>
      <c r="G2945" t="s">
        <v>911</v>
      </c>
      <c r="I2945" t="s">
        <v>253</v>
      </c>
      <c r="J2945">
        <v>2026</v>
      </c>
      <c r="K2945">
        <v>7</v>
      </c>
      <c r="L2945" t="s">
        <v>94</v>
      </c>
      <c r="M2945">
        <v>310.82</v>
      </c>
      <c r="N2945">
        <v>1</v>
      </c>
      <c r="O2945">
        <v>310.82</v>
      </c>
      <c r="P2945" t="s">
        <v>2288</v>
      </c>
      <c r="Q2945">
        <v>0</v>
      </c>
    </row>
    <row r="2946" spans="1:17" x14ac:dyDescent="0.25">
      <c r="A2946" t="s">
        <v>1005</v>
      </c>
      <c r="B2946" t="s">
        <v>513</v>
      </c>
      <c r="C2946" t="s">
        <v>133</v>
      </c>
      <c r="D2946" t="s">
        <v>2287</v>
      </c>
      <c r="E2946" t="s">
        <v>93</v>
      </c>
      <c r="F2946">
        <v>40700</v>
      </c>
      <c r="G2946" t="s">
        <v>911</v>
      </c>
      <c r="I2946" t="s">
        <v>241</v>
      </c>
      <c r="J2946">
        <v>2026</v>
      </c>
      <c r="K2946">
        <v>7</v>
      </c>
      <c r="L2946" t="s">
        <v>94</v>
      </c>
      <c r="M2946">
        <v>513.76</v>
      </c>
      <c r="N2946">
        <v>1</v>
      </c>
      <c r="O2946">
        <v>513.76</v>
      </c>
      <c r="P2946" t="s">
        <v>2288</v>
      </c>
      <c r="Q2946">
        <v>0</v>
      </c>
    </row>
    <row r="2947" spans="1:17" x14ac:dyDescent="0.25">
      <c r="A2947" t="s">
        <v>1005</v>
      </c>
      <c r="B2947" t="s">
        <v>513</v>
      </c>
      <c r="C2947" t="s">
        <v>133</v>
      </c>
      <c r="D2947" t="s">
        <v>2287</v>
      </c>
      <c r="E2947" t="s">
        <v>105</v>
      </c>
      <c r="F2947">
        <v>40700</v>
      </c>
      <c r="G2947" t="s">
        <v>911</v>
      </c>
      <c r="I2947" t="s">
        <v>121</v>
      </c>
      <c r="J2947">
        <v>2026</v>
      </c>
      <c r="K2947">
        <v>7</v>
      </c>
      <c r="L2947" t="s">
        <v>94</v>
      </c>
      <c r="M2947">
        <v>110.09</v>
      </c>
      <c r="N2947">
        <v>1</v>
      </c>
      <c r="O2947">
        <v>110.09</v>
      </c>
      <c r="P2947" t="s">
        <v>2288</v>
      </c>
      <c r="Q2947">
        <v>0</v>
      </c>
    </row>
    <row r="2948" spans="1:17" x14ac:dyDescent="0.25">
      <c r="A2948" t="s">
        <v>1005</v>
      </c>
      <c r="B2948" t="s">
        <v>513</v>
      </c>
      <c r="C2948" t="s">
        <v>133</v>
      </c>
      <c r="D2948" t="s">
        <v>2287</v>
      </c>
      <c r="E2948" t="s">
        <v>105</v>
      </c>
      <c r="F2948">
        <v>40700</v>
      </c>
      <c r="G2948" t="s">
        <v>911</v>
      </c>
      <c r="I2948" t="s">
        <v>158</v>
      </c>
      <c r="J2948">
        <v>2026</v>
      </c>
      <c r="K2948">
        <v>7</v>
      </c>
      <c r="L2948" t="s">
        <v>94</v>
      </c>
      <c r="M2948">
        <v>990.84</v>
      </c>
      <c r="N2948">
        <v>1</v>
      </c>
      <c r="O2948">
        <v>990.84</v>
      </c>
      <c r="P2948" t="s">
        <v>2288</v>
      </c>
      <c r="Q2948">
        <v>0</v>
      </c>
    </row>
    <row r="2949" spans="1:17" x14ac:dyDescent="0.25">
      <c r="A2949" t="s">
        <v>1005</v>
      </c>
      <c r="B2949" t="s">
        <v>515</v>
      </c>
      <c r="C2949" t="s">
        <v>133</v>
      </c>
      <c r="D2949" t="s">
        <v>2287</v>
      </c>
      <c r="E2949" t="s">
        <v>102</v>
      </c>
      <c r="F2949">
        <v>40700</v>
      </c>
      <c r="G2949" t="s">
        <v>911</v>
      </c>
      <c r="I2949" t="s">
        <v>186</v>
      </c>
      <c r="J2949">
        <v>2026</v>
      </c>
      <c r="K2949">
        <v>7</v>
      </c>
      <c r="L2949" t="s">
        <v>94</v>
      </c>
      <c r="M2949">
        <v>1249</v>
      </c>
      <c r="N2949">
        <v>1</v>
      </c>
      <c r="O2949">
        <v>1249</v>
      </c>
      <c r="P2949" t="s">
        <v>2288</v>
      </c>
      <c r="Q2949">
        <v>1</v>
      </c>
    </row>
    <row r="2950" spans="1:17" x14ac:dyDescent="0.25">
      <c r="A2950" t="s">
        <v>1005</v>
      </c>
      <c r="B2950" t="s">
        <v>515</v>
      </c>
      <c r="C2950" t="s">
        <v>133</v>
      </c>
      <c r="D2950" t="s">
        <v>2287</v>
      </c>
      <c r="E2950" t="s">
        <v>93</v>
      </c>
      <c r="F2950">
        <v>40700</v>
      </c>
      <c r="G2950" t="s">
        <v>911</v>
      </c>
      <c r="I2950" t="s">
        <v>191</v>
      </c>
      <c r="J2950">
        <v>2026</v>
      </c>
      <c r="K2950">
        <v>7</v>
      </c>
      <c r="L2950" t="s">
        <v>94</v>
      </c>
      <c r="M2950">
        <v>355.16</v>
      </c>
      <c r="N2950">
        <v>1</v>
      </c>
      <c r="O2950">
        <v>355.16</v>
      </c>
      <c r="P2950" t="s">
        <v>2288</v>
      </c>
      <c r="Q2950">
        <v>1</v>
      </c>
    </row>
    <row r="2951" spans="1:17" x14ac:dyDescent="0.25">
      <c r="A2951" t="s">
        <v>1005</v>
      </c>
      <c r="B2951" t="s">
        <v>515</v>
      </c>
      <c r="C2951" t="s">
        <v>133</v>
      </c>
      <c r="D2951" t="s">
        <v>2287</v>
      </c>
      <c r="E2951" t="s">
        <v>93</v>
      </c>
      <c r="F2951">
        <v>40700</v>
      </c>
      <c r="G2951" t="s">
        <v>911</v>
      </c>
      <c r="I2951" t="s">
        <v>166</v>
      </c>
      <c r="J2951">
        <v>2026</v>
      </c>
      <c r="K2951">
        <v>7</v>
      </c>
      <c r="L2951" t="s">
        <v>94</v>
      </c>
      <c r="M2951">
        <v>340.48</v>
      </c>
      <c r="N2951">
        <v>1</v>
      </c>
      <c r="O2951">
        <v>340.48</v>
      </c>
      <c r="P2951" t="s">
        <v>2288</v>
      </c>
      <c r="Q2951">
        <v>1</v>
      </c>
    </row>
    <row r="2952" spans="1:17" x14ac:dyDescent="0.25">
      <c r="A2952" t="s">
        <v>1005</v>
      </c>
      <c r="B2952" t="s">
        <v>515</v>
      </c>
      <c r="C2952" t="s">
        <v>133</v>
      </c>
      <c r="D2952" t="s">
        <v>2287</v>
      </c>
      <c r="E2952" t="s">
        <v>93</v>
      </c>
      <c r="F2952">
        <v>40700</v>
      </c>
      <c r="G2952" t="s">
        <v>911</v>
      </c>
      <c r="I2952" t="s">
        <v>168</v>
      </c>
      <c r="J2952">
        <v>2026</v>
      </c>
      <c r="K2952">
        <v>7</v>
      </c>
      <c r="L2952" t="s">
        <v>94</v>
      </c>
      <c r="M2952">
        <v>238.56</v>
      </c>
      <c r="N2952">
        <v>1</v>
      </c>
      <c r="O2952">
        <v>238.56</v>
      </c>
      <c r="P2952" t="s">
        <v>2288</v>
      </c>
      <c r="Q2952">
        <v>0</v>
      </c>
    </row>
    <row r="2953" spans="1:17" x14ac:dyDescent="0.25">
      <c r="A2953" t="s">
        <v>1005</v>
      </c>
      <c r="B2953" t="s">
        <v>515</v>
      </c>
      <c r="C2953" t="s">
        <v>133</v>
      </c>
      <c r="D2953" t="s">
        <v>2287</v>
      </c>
      <c r="E2953" t="s">
        <v>93</v>
      </c>
      <c r="F2953">
        <v>40700</v>
      </c>
      <c r="G2953" t="s">
        <v>911</v>
      </c>
      <c r="I2953" t="s">
        <v>169</v>
      </c>
      <c r="J2953">
        <v>2026</v>
      </c>
      <c r="K2953">
        <v>7</v>
      </c>
      <c r="L2953" t="s">
        <v>94</v>
      </c>
      <c r="M2953">
        <v>286.26</v>
      </c>
      <c r="N2953">
        <v>1</v>
      </c>
      <c r="O2953">
        <v>286.26</v>
      </c>
      <c r="P2953" t="s">
        <v>2288</v>
      </c>
      <c r="Q2953">
        <v>0</v>
      </c>
    </row>
    <row r="2954" spans="1:17" x14ac:dyDescent="0.25">
      <c r="A2954" t="s">
        <v>1005</v>
      </c>
      <c r="B2954" t="s">
        <v>515</v>
      </c>
      <c r="C2954" t="s">
        <v>133</v>
      </c>
      <c r="D2954" t="s">
        <v>2287</v>
      </c>
      <c r="E2954" t="s">
        <v>93</v>
      </c>
      <c r="F2954">
        <v>40700</v>
      </c>
      <c r="G2954" t="s">
        <v>911</v>
      </c>
      <c r="I2954" t="s">
        <v>253</v>
      </c>
      <c r="J2954">
        <v>2026</v>
      </c>
      <c r="K2954">
        <v>7</v>
      </c>
      <c r="L2954" t="s">
        <v>94</v>
      </c>
      <c r="M2954">
        <v>310.82</v>
      </c>
      <c r="N2954">
        <v>1</v>
      </c>
      <c r="O2954">
        <v>310.82</v>
      </c>
      <c r="P2954" t="s">
        <v>2288</v>
      </c>
      <c r="Q2954">
        <v>0</v>
      </c>
    </row>
    <row r="2955" spans="1:17" x14ac:dyDescent="0.25">
      <c r="A2955" t="s">
        <v>1005</v>
      </c>
      <c r="B2955" t="s">
        <v>515</v>
      </c>
      <c r="C2955" t="s">
        <v>133</v>
      </c>
      <c r="D2955" t="s">
        <v>2287</v>
      </c>
      <c r="E2955" t="s">
        <v>105</v>
      </c>
      <c r="F2955">
        <v>40700</v>
      </c>
      <c r="G2955" t="s">
        <v>911</v>
      </c>
      <c r="I2955" t="s">
        <v>121</v>
      </c>
      <c r="J2955">
        <v>2026</v>
      </c>
      <c r="K2955">
        <v>7</v>
      </c>
      <c r="L2955" t="s">
        <v>94</v>
      </c>
      <c r="M2955">
        <v>440.36</v>
      </c>
      <c r="N2955">
        <v>1</v>
      </c>
      <c r="O2955">
        <v>440.36</v>
      </c>
      <c r="P2955" t="s">
        <v>2288</v>
      </c>
      <c r="Q2955">
        <v>0</v>
      </c>
    </row>
    <row r="2956" spans="1:17" x14ac:dyDescent="0.25">
      <c r="A2956" t="s">
        <v>1005</v>
      </c>
      <c r="B2956" t="s">
        <v>515</v>
      </c>
      <c r="C2956" t="s">
        <v>133</v>
      </c>
      <c r="D2956" t="s">
        <v>2287</v>
      </c>
      <c r="E2956" t="s">
        <v>105</v>
      </c>
      <c r="F2956">
        <v>40700</v>
      </c>
      <c r="G2956" t="s">
        <v>911</v>
      </c>
      <c r="I2956" t="s">
        <v>158</v>
      </c>
      <c r="J2956">
        <v>2026</v>
      </c>
      <c r="K2956">
        <v>7</v>
      </c>
      <c r="L2956" t="s">
        <v>94</v>
      </c>
      <c r="M2956">
        <v>1155.98</v>
      </c>
      <c r="N2956">
        <v>1</v>
      </c>
      <c r="O2956">
        <v>1155.98</v>
      </c>
      <c r="P2956" t="s">
        <v>2288</v>
      </c>
      <c r="Q2956">
        <v>0</v>
      </c>
    </row>
    <row r="2957" spans="1:17" x14ac:dyDescent="0.25">
      <c r="A2957" t="s">
        <v>2382</v>
      </c>
      <c r="B2957" t="s">
        <v>3149</v>
      </c>
      <c r="C2957" t="s">
        <v>623</v>
      </c>
      <c r="D2957" t="s">
        <v>2287</v>
      </c>
      <c r="E2957" t="s">
        <v>102</v>
      </c>
      <c r="F2957">
        <v>40900</v>
      </c>
      <c r="G2957" t="s">
        <v>2520</v>
      </c>
      <c r="I2957" t="s">
        <v>186</v>
      </c>
      <c r="J2957">
        <v>2026</v>
      </c>
      <c r="K2957">
        <v>7</v>
      </c>
      <c r="L2957" t="s">
        <v>94</v>
      </c>
      <c r="M2957">
        <v>767.98</v>
      </c>
      <c r="N2957">
        <v>1</v>
      </c>
      <c r="O2957">
        <v>767.98</v>
      </c>
      <c r="P2957" t="s">
        <v>2288</v>
      </c>
      <c r="Q2957">
        <v>1</v>
      </c>
    </row>
    <row r="2958" spans="1:17" x14ac:dyDescent="0.25">
      <c r="A2958" t="s">
        <v>2382</v>
      </c>
      <c r="B2958" t="s">
        <v>3149</v>
      </c>
      <c r="C2958" t="s">
        <v>623</v>
      </c>
      <c r="D2958" t="s">
        <v>2287</v>
      </c>
      <c r="E2958" t="s">
        <v>93</v>
      </c>
      <c r="F2958">
        <v>40900</v>
      </c>
      <c r="G2958" t="s">
        <v>2520</v>
      </c>
      <c r="I2958" t="s">
        <v>167</v>
      </c>
      <c r="J2958">
        <v>2026</v>
      </c>
      <c r="K2958">
        <v>7</v>
      </c>
      <c r="L2958" t="s">
        <v>94</v>
      </c>
      <c r="M2958">
        <v>1414.52</v>
      </c>
      <c r="N2958">
        <v>1</v>
      </c>
      <c r="O2958">
        <v>1414.52</v>
      </c>
      <c r="P2958" t="s">
        <v>2288</v>
      </c>
      <c r="Q2958">
        <v>0</v>
      </c>
    </row>
    <row r="2959" spans="1:17" x14ac:dyDescent="0.25">
      <c r="A2959" t="s">
        <v>2382</v>
      </c>
      <c r="B2959" t="s">
        <v>3149</v>
      </c>
      <c r="C2959" t="s">
        <v>623</v>
      </c>
      <c r="D2959" t="s">
        <v>2287</v>
      </c>
      <c r="E2959" t="s">
        <v>93</v>
      </c>
      <c r="F2959">
        <v>40900</v>
      </c>
      <c r="G2959" t="s">
        <v>2520</v>
      </c>
      <c r="I2959" t="s">
        <v>253</v>
      </c>
      <c r="J2959">
        <v>2026</v>
      </c>
      <c r="K2959">
        <v>7</v>
      </c>
      <c r="L2959" t="s">
        <v>94</v>
      </c>
      <c r="M2959">
        <v>1696.88</v>
      </c>
      <c r="N2959">
        <v>1</v>
      </c>
      <c r="O2959">
        <v>1696.88</v>
      </c>
      <c r="P2959" t="s">
        <v>2288</v>
      </c>
      <c r="Q2959">
        <v>0</v>
      </c>
    </row>
    <row r="2960" spans="1:17" x14ac:dyDescent="0.25">
      <c r="A2960" t="s">
        <v>2382</v>
      </c>
      <c r="B2960" t="s">
        <v>3149</v>
      </c>
      <c r="C2960" t="s">
        <v>623</v>
      </c>
      <c r="D2960" t="s">
        <v>2287</v>
      </c>
      <c r="E2960" t="s">
        <v>93</v>
      </c>
      <c r="F2960">
        <v>40900</v>
      </c>
      <c r="G2960" t="s">
        <v>2520</v>
      </c>
      <c r="I2960" t="s">
        <v>644</v>
      </c>
      <c r="J2960">
        <v>2026</v>
      </c>
      <c r="K2960">
        <v>7</v>
      </c>
      <c r="L2960" t="s">
        <v>94</v>
      </c>
      <c r="M2960">
        <v>997.47</v>
      </c>
      <c r="N2960">
        <v>1</v>
      </c>
      <c r="O2960">
        <v>997.47</v>
      </c>
      <c r="P2960" t="s">
        <v>2288</v>
      </c>
      <c r="Q2960">
        <v>0</v>
      </c>
    </row>
    <row r="2961" spans="1:17" x14ac:dyDescent="0.25">
      <c r="A2961" t="s">
        <v>2382</v>
      </c>
      <c r="B2961" t="s">
        <v>3149</v>
      </c>
      <c r="C2961" t="s">
        <v>623</v>
      </c>
      <c r="D2961" t="s">
        <v>2287</v>
      </c>
      <c r="E2961" t="s">
        <v>105</v>
      </c>
      <c r="F2961">
        <v>40900</v>
      </c>
      <c r="G2961" t="s">
        <v>2520</v>
      </c>
      <c r="I2961" t="s">
        <v>144</v>
      </c>
      <c r="J2961">
        <v>2026</v>
      </c>
      <c r="K2961">
        <v>7</v>
      </c>
      <c r="L2961" t="s">
        <v>94</v>
      </c>
      <c r="M2961">
        <v>202.63</v>
      </c>
      <c r="N2961">
        <v>1</v>
      </c>
      <c r="O2961">
        <v>202.63</v>
      </c>
      <c r="P2961" t="s">
        <v>2288</v>
      </c>
      <c r="Q2961">
        <v>0</v>
      </c>
    </row>
    <row r="2962" spans="1:17" x14ac:dyDescent="0.25">
      <c r="A2962" t="s">
        <v>500</v>
      </c>
      <c r="B2962" t="s">
        <v>2322</v>
      </c>
      <c r="C2962" t="s">
        <v>301</v>
      </c>
      <c r="D2962" t="s">
        <v>2287</v>
      </c>
      <c r="E2962" t="s">
        <v>93</v>
      </c>
      <c r="F2962">
        <v>40700</v>
      </c>
      <c r="G2962" t="s">
        <v>911</v>
      </c>
      <c r="I2962" t="s">
        <v>253</v>
      </c>
      <c r="J2962">
        <v>2026</v>
      </c>
      <c r="K2962">
        <v>7</v>
      </c>
      <c r="L2962" t="s">
        <v>94</v>
      </c>
      <c r="M2962">
        <v>1208.5899999999999</v>
      </c>
      <c r="N2962">
        <v>1</v>
      </c>
      <c r="O2962">
        <v>1208.5899999999999</v>
      </c>
      <c r="P2962" t="s">
        <v>2288</v>
      </c>
      <c r="Q2962">
        <v>0</v>
      </c>
    </row>
    <row r="2963" spans="1:17" x14ac:dyDescent="0.25">
      <c r="A2963" t="s">
        <v>500</v>
      </c>
      <c r="B2963" t="s">
        <v>2322</v>
      </c>
      <c r="C2963" t="s">
        <v>301</v>
      </c>
      <c r="D2963" t="s">
        <v>2287</v>
      </c>
      <c r="E2963" t="s">
        <v>105</v>
      </c>
      <c r="F2963">
        <v>40700</v>
      </c>
      <c r="G2963" t="s">
        <v>911</v>
      </c>
      <c r="I2963" t="s">
        <v>121</v>
      </c>
      <c r="J2963">
        <v>2026</v>
      </c>
      <c r="K2963">
        <v>7</v>
      </c>
      <c r="L2963" t="s">
        <v>94</v>
      </c>
      <c r="M2963">
        <v>246.4</v>
      </c>
      <c r="N2963">
        <v>1</v>
      </c>
      <c r="O2963">
        <v>246.4</v>
      </c>
      <c r="P2963" t="s">
        <v>2288</v>
      </c>
      <c r="Q2963">
        <v>0</v>
      </c>
    </row>
    <row r="2964" spans="1:17" x14ac:dyDescent="0.25">
      <c r="A2964" t="s">
        <v>500</v>
      </c>
      <c r="B2964" t="s">
        <v>3150</v>
      </c>
      <c r="C2964" t="s">
        <v>301</v>
      </c>
      <c r="D2964" t="s">
        <v>2287</v>
      </c>
      <c r="E2964" t="s">
        <v>93</v>
      </c>
      <c r="F2964">
        <v>40700</v>
      </c>
      <c r="G2964" t="s">
        <v>911</v>
      </c>
      <c r="I2964" t="s">
        <v>253</v>
      </c>
      <c r="J2964">
        <v>2026</v>
      </c>
      <c r="K2964">
        <v>7</v>
      </c>
      <c r="L2964" t="s">
        <v>94</v>
      </c>
      <c r="M2964">
        <v>1208.5899999999999</v>
      </c>
      <c r="N2964">
        <v>1</v>
      </c>
      <c r="O2964">
        <v>1208.5899999999999</v>
      </c>
      <c r="P2964" t="s">
        <v>2288</v>
      </c>
      <c r="Q2964">
        <v>0</v>
      </c>
    </row>
    <row r="2965" spans="1:17" x14ac:dyDescent="0.25">
      <c r="A2965" t="s">
        <v>500</v>
      </c>
      <c r="B2965" t="s">
        <v>3150</v>
      </c>
      <c r="C2965" t="s">
        <v>301</v>
      </c>
      <c r="D2965" t="s">
        <v>2287</v>
      </c>
      <c r="E2965" t="s">
        <v>105</v>
      </c>
      <c r="F2965">
        <v>40700</v>
      </c>
      <c r="G2965" t="s">
        <v>911</v>
      </c>
      <c r="I2965" t="s">
        <v>121</v>
      </c>
      <c r="J2965">
        <v>2026</v>
      </c>
      <c r="K2965">
        <v>7</v>
      </c>
      <c r="L2965" t="s">
        <v>94</v>
      </c>
      <c r="M2965">
        <v>739.2</v>
      </c>
      <c r="N2965">
        <v>1</v>
      </c>
      <c r="O2965">
        <v>739.2</v>
      </c>
      <c r="P2965" t="s">
        <v>2288</v>
      </c>
      <c r="Q2965">
        <v>0</v>
      </c>
    </row>
    <row r="2966" spans="1:17" x14ac:dyDescent="0.25">
      <c r="A2966" t="s">
        <v>500</v>
      </c>
      <c r="B2966" t="s">
        <v>2323</v>
      </c>
      <c r="C2966" t="s">
        <v>301</v>
      </c>
      <c r="D2966" t="s">
        <v>2287</v>
      </c>
      <c r="E2966" t="s">
        <v>105</v>
      </c>
      <c r="F2966">
        <v>40700</v>
      </c>
      <c r="G2966" t="s">
        <v>911</v>
      </c>
      <c r="I2966" t="s">
        <v>109</v>
      </c>
      <c r="J2966">
        <v>2026</v>
      </c>
      <c r="K2966">
        <v>7</v>
      </c>
      <c r="L2966" t="s">
        <v>94</v>
      </c>
      <c r="M2966">
        <v>778.14</v>
      </c>
      <c r="N2966">
        <v>1</v>
      </c>
      <c r="O2966">
        <v>778.14</v>
      </c>
      <c r="P2966" t="s">
        <v>2288</v>
      </c>
      <c r="Q2966">
        <v>0</v>
      </c>
    </row>
    <row r="2967" spans="1:17" x14ac:dyDescent="0.25">
      <c r="A2967" t="s">
        <v>500</v>
      </c>
      <c r="B2967" t="s">
        <v>2323</v>
      </c>
      <c r="C2967" t="s">
        <v>301</v>
      </c>
      <c r="D2967" t="s">
        <v>2287</v>
      </c>
      <c r="E2967" t="s">
        <v>93</v>
      </c>
      <c r="F2967">
        <v>40700</v>
      </c>
      <c r="G2967" t="s">
        <v>911</v>
      </c>
      <c r="I2967" t="s">
        <v>253</v>
      </c>
      <c r="J2967">
        <v>2026</v>
      </c>
      <c r="K2967">
        <v>7</v>
      </c>
      <c r="L2967" t="s">
        <v>94</v>
      </c>
      <c r="M2967">
        <v>775.66</v>
      </c>
      <c r="N2967">
        <v>1</v>
      </c>
      <c r="O2967">
        <v>775.66</v>
      </c>
      <c r="P2967" t="s">
        <v>2288</v>
      </c>
      <c r="Q2967">
        <v>0</v>
      </c>
    </row>
    <row r="2968" spans="1:17" x14ac:dyDescent="0.25">
      <c r="A2968" t="s">
        <v>500</v>
      </c>
      <c r="B2968" t="s">
        <v>2324</v>
      </c>
      <c r="C2968" t="s">
        <v>301</v>
      </c>
      <c r="D2968" t="s">
        <v>2287</v>
      </c>
      <c r="E2968" t="s">
        <v>105</v>
      </c>
      <c r="F2968">
        <v>40700</v>
      </c>
      <c r="G2968" t="s">
        <v>911</v>
      </c>
      <c r="I2968" t="s">
        <v>109</v>
      </c>
      <c r="J2968">
        <v>2026</v>
      </c>
      <c r="K2968">
        <v>7</v>
      </c>
      <c r="L2968" t="s">
        <v>94</v>
      </c>
      <c r="M2968">
        <v>518.76</v>
      </c>
      <c r="N2968">
        <v>1</v>
      </c>
      <c r="O2968">
        <v>518.76</v>
      </c>
      <c r="P2968" t="s">
        <v>2288</v>
      </c>
      <c r="Q2968">
        <v>0</v>
      </c>
    </row>
    <row r="2969" spans="1:17" x14ac:dyDescent="0.25">
      <c r="A2969" t="s">
        <v>500</v>
      </c>
      <c r="B2969" t="s">
        <v>2324</v>
      </c>
      <c r="C2969" t="s">
        <v>301</v>
      </c>
      <c r="D2969" t="s">
        <v>2287</v>
      </c>
      <c r="E2969" t="s">
        <v>93</v>
      </c>
      <c r="F2969">
        <v>40700</v>
      </c>
      <c r="G2969" t="s">
        <v>911</v>
      </c>
      <c r="I2969" t="s">
        <v>253</v>
      </c>
      <c r="J2969">
        <v>2026</v>
      </c>
      <c r="K2969">
        <v>7</v>
      </c>
      <c r="L2969" t="s">
        <v>94</v>
      </c>
      <c r="M2969">
        <v>775.66</v>
      </c>
      <c r="N2969">
        <v>1</v>
      </c>
      <c r="O2969">
        <v>775.66</v>
      </c>
      <c r="P2969" t="s">
        <v>2288</v>
      </c>
      <c r="Q2969">
        <v>0</v>
      </c>
    </row>
    <row r="2970" spans="1:17" x14ac:dyDescent="0.25">
      <c r="A2970" t="s">
        <v>500</v>
      </c>
      <c r="B2970" t="s">
        <v>2324</v>
      </c>
      <c r="C2970" t="s">
        <v>301</v>
      </c>
      <c r="D2970" t="s">
        <v>2287</v>
      </c>
      <c r="E2970" t="s">
        <v>93</v>
      </c>
      <c r="F2970">
        <v>40700</v>
      </c>
      <c r="G2970" t="s">
        <v>911</v>
      </c>
      <c r="I2970" t="s">
        <v>240</v>
      </c>
      <c r="J2970">
        <v>2026</v>
      </c>
      <c r="K2970">
        <v>7</v>
      </c>
      <c r="L2970" t="s">
        <v>94</v>
      </c>
      <c r="M2970">
        <v>607.4</v>
      </c>
      <c r="N2970">
        <v>1</v>
      </c>
      <c r="O2970">
        <v>607.4</v>
      </c>
      <c r="P2970" t="s">
        <v>2288</v>
      </c>
      <c r="Q2970">
        <v>0</v>
      </c>
    </row>
    <row r="2971" spans="1:17" x14ac:dyDescent="0.25">
      <c r="A2971" t="s">
        <v>1005</v>
      </c>
      <c r="B2971" t="s">
        <v>3151</v>
      </c>
      <c r="C2971" t="s">
        <v>133</v>
      </c>
      <c r="D2971" t="s">
        <v>2287</v>
      </c>
      <c r="E2971" t="s">
        <v>93</v>
      </c>
      <c r="F2971">
        <v>40700</v>
      </c>
      <c r="G2971" t="s">
        <v>911</v>
      </c>
      <c r="I2971" t="s">
        <v>240</v>
      </c>
      <c r="J2971">
        <v>2026</v>
      </c>
      <c r="K2971">
        <v>7</v>
      </c>
      <c r="L2971" t="s">
        <v>94</v>
      </c>
      <c r="M2971">
        <v>513.76</v>
      </c>
      <c r="N2971">
        <v>1</v>
      </c>
      <c r="O2971">
        <v>513.76</v>
      </c>
      <c r="P2971" t="s">
        <v>2288</v>
      </c>
      <c r="Q2971">
        <v>0</v>
      </c>
    </row>
    <row r="2972" spans="1:17" x14ac:dyDescent="0.25">
      <c r="A2972" t="s">
        <v>1005</v>
      </c>
      <c r="B2972" t="s">
        <v>3151</v>
      </c>
      <c r="C2972" t="s">
        <v>133</v>
      </c>
      <c r="D2972" t="s">
        <v>2287</v>
      </c>
      <c r="E2972" t="s">
        <v>93</v>
      </c>
      <c r="F2972">
        <v>40700</v>
      </c>
      <c r="G2972" t="s">
        <v>911</v>
      </c>
      <c r="I2972" t="s">
        <v>627</v>
      </c>
      <c r="J2972">
        <v>2026</v>
      </c>
      <c r="K2972">
        <v>7</v>
      </c>
      <c r="L2972" t="s">
        <v>94</v>
      </c>
      <c r="M2972">
        <v>458.71</v>
      </c>
      <c r="N2972">
        <v>1</v>
      </c>
      <c r="O2972">
        <v>458.71</v>
      </c>
      <c r="P2972" t="s">
        <v>2288</v>
      </c>
      <c r="Q2972">
        <v>0</v>
      </c>
    </row>
    <row r="2973" spans="1:17" x14ac:dyDescent="0.25">
      <c r="A2973" t="s">
        <v>1005</v>
      </c>
      <c r="B2973" t="s">
        <v>3151</v>
      </c>
      <c r="C2973" t="s">
        <v>133</v>
      </c>
      <c r="D2973" t="s">
        <v>2287</v>
      </c>
      <c r="E2973" t="s">
        <v>105</v>
      </c>
      <c r="F2973">
        <v>40700</v>
      </c>
      <c r="G2973" t="s">
        <v>911</v>
      </c>
      <c r="I2973" t="s">
        <v>121</v>
      </c>
      <c r="J2973">
        <v>2026</v>
      </c>
      <c r="K2973">
        <v>7</v>
      </c>
      <c r="L2973" t="s">
        <v>94</v>
      </c>
      <c r="M2973">
        <v>110.09</v>
      </c>
      <c r="N2973">
        <v>1</v>
      </c>
      <c r="O2973">
        <v>110.09</v>
      </c>
      <c r="P2973" t="s">
        <v>2288</v>
      </c>
      <c r="Q2973">
        <v>0</v>
      </c>
    </row>
    <row r="2974" spans="1:17" x14ac:dyDescent="0.25">
      <c r="A2974" t="s">
        <v>1005</v>
      </c>
      <c r="B2974" t="s">
        <v>2325</v>
      </c>
      <c r="C2974" t="s">
        <v>133</v>
      </c>
      <c r="D2974" t="s">
        <v>2287</v>
      </c>
      <c r="E2974" t="s">
        <v>102</v>
      </c>
      <c r="F2974">
        <v>40700</v>
      </c>
      <c r="G2974" t="s">
        <v>911</v>
      </c>
      <c r="I2974" t="s">
        <v>186</v>
      </c>
      <c r="J2974">
        <v>2026</v>
      </c>
      <c r="K2974">
        <v>7</v>
      </c>
      <c r="L2974" t="s">
        <v>94</v>
      </c>
      <c r="M2974">
        <v>1671.73</v>
      </c>
      <c r="N2974">
        <v>1</v>
      </c>
      <c r="O2974">
        <v>1671.73</v>
      </c>
      <c r="P2974" t="s">
        <v>2288</v>
      </c>
      <c r="Q2974">
        <v>1</v>
      </c>
    </row>
    <row r="2975" spans="1:17" x14ac:dyDescent="0.25">
      <c r="A2975" t="s">
        <v>1005</v>
      </c>
      <c r="B2975" t="s">
        <v>2325</v>
      </c>
      <c r="C2975" t="s">
        <v>133</v>
      </c>
      <c r="D2975" t="s">
        <v>2287</v>
      </c>
      <c r="E2975" t="s">
        <v>93</v>
      </c>
      <c r="F2975">
        <v>40700</v>
      </c>
      <c r="G2975" t="s">
        <v>911</v>
      </c>
      <c r="I2975" t="s">
        <v>166</v>
      </c>
      <c r="J2975">
        <v>2026</v>
      </c>
      <c r="K2975">
        <v>7</v>
      </c>
      <c r="L2975" t="s">
        <v>94</v>
      </c>
      <c r="M2975">
        <v>1021.44</v>
      </c>
      <c r="N2975">
        <v>1</v>
      </c>
      <c r="O2975">
        <v>1021.44</v>
      </c>
      <c r="P2975" t="s">
        <v>2288</v>
      </c>
      <c r="Q2975">
        <v>1</v>
      </c>
    </row>
    <row r="2976" spans="1:17" x14ac:dyDescent="0.25">
      <c r="A2976" t="s">
        <v>1005</v>
      </c>
      <c r="B2976" t="s">
        <v>2325</v>
      </c>
      <c r="C2976" t="s">
        <v>133</v>
      </c>
      <c r="D2976" t="s">
        <v>2287</v>
      </c>
      <c r="E2976" t="s">
        <v>93</v>
      </c>
      <c r="F2976">
        <v>40700</v>
      </c>
      <c r="G2976" t="s">
        <v>911</v>
      </c>
      <c r="I2976" t="s">
        <v>169</v>
      </c>
      <c r="J2976">
        <v>2026</v>
      </c>
      <c r="K2976">
        <v>7</v>
      </c>
      <c r="L2976" t="s">
        <v>94</v>
      </c>
      <c r="M2976">
        <v>858.78</v>
      </c>
      <c r="N2976">
        <v>1</v>
      </c>
      <c r="O2976">
        <v>858.78</v>
      </c>
      <c r="P2976" t="s">
        <v>2288</v>
      </c>
      <c r="Q2976">
        <v>0</v>
      </c>
    </row>
    <row r="2977" spans="1:17" x14ac:dyDescent="0.25">
      <c r="A2977" t="s">
        <v>1005</v>
      </c>
      <c r="B2977" t="s">
        <v>2325</v>
      </c>
      <c r="C2977" t="s">
        <v>133</v>
      </c>
      <c r="D2977" t="s">
        <v>2287</v>
      </c>
      <c r="E2977" t="s">
        <v>93</v>
      </c>
      <c r="F2977">
        <v>40700</v>
      </c>
      <c r="G2977" t="s">
        <v>911</v>
      </c>
      <c r="I2977" t="s">
        <v>253</v>
      </c>
      <c r="J2977">
        <v>2026</v>
      </c>
      <c r="K2977">
        <v>7</v>
      </c>
      <c r="L2977" t="s">
        <v>94</v>
      </c>
      <c r="M2977">
        <v>310.82</v>
      </c>
      <c r="N2977">
        <v>1</v>
      </c>
      <c r="O2977">
        <v>310.82</v>
      </c>
      <c r="P2977" t="s">
        <v>2288</v>
      </c>
      <c r="Q2977">
        <v>0</v>
      </c>
    </row>
    <row r="2978" spans="1:17" x14ac:dyDescent="0.25">
      <c r="A2978" t="s">
        <v>1005</v>
      </c>
      <c r="B2978" t="s">
        <v>2326</v>
      </c>
      <c r="C2978" t="s">
        <v>133</v>
      </c>
      <c r="D2978" t="s">
        <v>2287</v>
      </c>
      <c r="E2978" t="s">
        <v>102</v>
      </c>
      <c r="F2978">
        <v>40700</v>
      </c>
      <c r="G2978" t="s">
        <v>911</v>
      </c>
      <c r="I2978" t="s">
        <v>186</v>
      </c>
      <c r="J2978">
        <v>2026</v>
      </c>
      <c r="K2978">
        <v>7</v>
      </c>
      <c r="L2978" t="s">
        <v>94</v>
      </c>
      <c r="M2978">
        <v>980.54</v>
      </c>
      <c r="N2978">
        <v>1</v>
      </c>
      <c r="O2978">
        <v>980.54</v>
      </c>
      <c r="P2978" t="s">
        <v>2288</v>
      </c>
      <c r="Q2978">
        <v>1</v>
      </c>
    </row>
    <row r="2979" spans="1:17" x14ac:dyDescent="0.25">
      <c r="A2979" t="s">
        <v>1005</v>
      </c>
      <c r="B2979" t="s">
        <v>2326</v>
      </c>
      <c r="C2979" t="s">
        <v>133</v>
      </c>
      <c r="D2979" t="s">
        <v>2287</v>
      </c>
      <c r="E2979" t="s">
        <v>93</v>
      </c>
      <c r="F2979">
        <v>40700</v>
      </c>
      <c r="G2979" t="s">
        <v>911</v>
      </c>
      <c r="I2979" t="s">
        <v>166</v>
      </c>
      <c r="J2979">
        <v>2026</v>
      </c>
      <c r="K2979">
        <v>7</v>
      </c>
      <c r="L2979" t="s">
        <v>94</v>
      </c>
      <c r="M2979">
        <v>170.24</v>
      </c>
      <c r="N2979">
        <v>1</v>
      </c>
      <c r="O2979">
        <v>170.24</v>
      </c>
      <c r="P2979" t="s">
        <v>2288</v>
      </c>
      <c r="Q2979">
        <v>1</v>
      </c>
    </row>
    <row r="2980" spans="1:17" x14ac:dyDescent="0.25">
      <c r="A2980" t="s">
        <v>1005</v>
      </c>
      <c r="B2980" t="s">
        <v>2326</v>
      </c>
      <c r="C2980" t="s">
        <v>133</v>
      </c>
      <c r="D2980" t="s">
        <v>2287</v>
      </c>
      <c r="E2980" t="s">
        <v>93</v>
      </c>
      <c r="F2980">
        <v>40700</v>
      </c>
      <c r="G2980" t="s">
        <v>911</v>
      </c>
      <c r="I2980" t="s">
        <v>2303</v>
      </c>
      <c r="J2980">
        <v>2026</v>
      </c>
      <c r="K2980">
        <v>7</v>
      </c>
      <c r="L2980" t="s">
        <v>94</v>
      </c>
      <c r="M2980">
        <v>423.6</v>
      </c>
      <c r="N2980">
        <v>1</v>
      </c>
      <c r="O2980">
        <v>423.6</v>
      </c>
      <c r="P2980" t="s">
        <v>2288</v>
      </c>
      <c r="Q2980">
        <v>1</v>
      </c>
    </row>
    <row r="2981" spans="1:17" x14ac:dyDescent="0.25">
      <c r="A2981" t="s">
        <v>1005</v>
      </c>
      <c r="B2981" t="s">
        <v>2326</v>
      </c>
      <c r="C2981" t="s">
        <v>133</v>
      </c>
      <c r="D2981" t="s">
        <v>2287</v>
      </c>
      <c r="E2981" t="s">
        <v>93</v>
      </c>
      <c r="F2981">
        <v>40700</v>
      </c>
      <c r="G2981" t="s">
        <v>911</v>
      </c>
      <c r="I2981" t="s">
        <v>169</v>
      </c>
      <c r="J2981">
        <v>2026</v>
      </c>
      <c r="K2981">
        <v>7</v>
      </c>
      <c r="L2981" t="s">
        <v>94</v>
      </c>
      <c r="M2981">
        <v>429.39</v>
      </c>
      <c r="N2981">
        <v>1</v>
      </c>
      <c r="O2981">
        <v>429.39</v>
      </c>
      <c r="P2981" t="s">
        <v>2288</v>
      </c>
      <c r="Q2981">
        <v>0</v>
      </c>
    </row>
    <row r="2982" spans="1:17" x14ac:dyDescent="0.25">
      <c r="A2982" t="s">
        <v>1005</v>
      </c>
      <c r="B2982" t="s">
        <v>2326</v>
      </c>
      <c r="C2982" t="s">
        <v>133</v>
      </c>
      <c r="D2982" t="s">
        <v>2287</v>
      </c>
      <c r="E2982" t="s">
        <v>93</v>
      </c>
      <c r="F2982">
        <v>40700</v>
      </c>
      <c r="G2982" t="s">
        <v>911</v>
      </c>
      <c r="I2982" t="s">
        <v>253</v>
      </c>
      <c r="J2982">
        <v>2026</v>
      </c>
      <c r="K2982">
        <v>7</v>
      </c>
      <c r="L2982" t="s">
        <v>94</v>
      </c>
      <c r="M2982">
        <v>310.82</v>
      </c>
      <c r="N2982">
        <v>1</v>
      </c>
      <c r="O2982">
        <v>310.82</v>
      </c>
      <c r="P2982" t="s">
        <v>2288</v>
      </c>
      <c r="Q2982">
        <v>0</v>
      </c>
    </row>
    <row r="2983" spans="1:17" x14ac:dyDescent="0.25">
      <c r="A2983" t="s">
        <v>2382</v>
      </c>
      <c r="B2983" t="s">
        <v>3152</v>
      </c>
      <c r="C2983" t="s">
        <v>623</v>
      </c>
      <c r="D2983" t="s">
        <v>2287</v>
      </c>
      <c r="E2983" t="s">
        <v>105</v>
      </c>
      <c r="F2983">
        <v>40900</v>
      </c>
      <c r="G2983" t="s">
        <v>2520</v>
      </c>
      <c r="I2983" t="s">
        <v>109</v>
      </c>
      <c r="J2983">
        <v>2026</v>
      </c>
      <c r="K2983">
        <v>7</v>
      </c>
      <c r="L2983" t="s">
        <v>94</v>
      </c>
      <c r="M2983">
        <v>138.52000000000001</v>
      </c>
      <c r="N2983">
        <v>1</v>
      </c>
      <c r="O2983">
        <v>138.52000000000001</v>
      </c>
      <c r="P2983" t="s">
        <v>2288</v>
      </c>
      <c r="Q2983">
        <v>0</v>
      </c>
    </row>
    <row r="2984" spans="1:17" x14ac:dyDescent="0.25">
      <c r="A2984" t="s">
        <v>2382</v>
      </c>
      <c r="B2984" t="s">
        <v>3152</v>
      </c>
      <c r="C2984" t="s">
        <v>623</v>
      </c>
      <c r="D2984" t="s">
        <v>2287</v>
      </c>
      <c r="E2984" t="s">
        <v>93</v>
      </c>
      <c r="F2984">
        <v>40900</v>
      </c>
      <c r="G2984" t="s">
        <v>2520</v>
      </c>
      <c r="I2984" t="s">
        <v>253</v>
      </c>
      <c r="J2984">
        <v>2026</v>
      </c>
      <c r="K2984">
        <v>7</v>
      </c>
      <c r="L2984" t="s">
        <v>94</v>
      </c>
      <c r="M2984">
        <v>848.44</v>
      </c>
      <c r="N2984">
        <v>1</v>
      </c>
      <c r="O2984">
        <v>848.44</v>
      </c>
      <c r="P2984" t="s">
        <v>2288</v>
      </c>
      <c r="Q2984">
        <v>0</v>
      </c>
    </row>
    <row r="2985" spans="1:17" x14ac:dyDescent="0.25">
      <c r="A2985" t="s">
        <v>2382</v>
      </c>
      <c r="B2985" t="s">
        <v>3152</v>
      </c>
      <c r="C2985" t="s">
        <v>623</v>
      </c>
      <c r="D2985" t="s">
        <v>2287</v>
      </c>
      <c r="E2985" t="s">
        <v>93</v>
      </c>
      <c r="F2985">
        <v>40900</v>
      </c>
      <c r="G2985" t="s">
        <v>2520</v>
      </c>
      <c r="I2985" t="s">
        <v>240</v>
      </c>
      <c r="J2985">
        <v>2026</v>
      </c>
      <c r="K2985">
        <v>7</v>
      </c>
      <c r="L2985" t="s">
        <v>94</v>
      </c>
      <c r="M2985">
        <v>997.47</v>
      </c>
      <c r="N2985">
        <v>1</v>
      </c>
      <c r="O2985">
        <v>997.47</v>
      </c>
      <c r="P2985" t="s">
        <v>2288</v>
      </c>
      <c r="Q2985">
        <v>0</v>
      </c>
    </row>
    <row r="2986" spans="1:17" x14ac:dyDescent="0.25">
      <c r="A2986" t="s">
        <v>2382</v>
      </c>
      <c r="B2986" t="s">
        <v>3152</v>
      </c>
      <c r="C2986" t="s">
        <v>623</v>
      </c>
      <c r="D2986" t="s">
        <v>2287</v>
      </c>
      <c r="E2986" t="s">
        <v>93</v>
      </c>
      <c r="F2986">
        <v>40900</v>
      </c>
      <c r="G2986" t="s">
        <v>2520</v>
      </c>
      <c r="I2986" t="s">
        <v>644</v>
      </c>
      <c r="J2986">
        <v>2026</v>
      </c>
      <c r="K2986">
        <v>7</v>
      </c>
      <c r="L2986" t="s">
        <v>94</v>
      </c>
      <c r="M2986">
        <v>997.47</v>
      </c>
      <c r="N2986">
        <v>1</v>
      </c>
      <c r="O2986">
        <v>997.47</v>
      </c>
      <c r="P2986" t="s">
        <v>2288</v>
      </c>
      <c r="Q2986">
        <v>0</v>
      </c>
    </row>
    <row r="2987" spans="1:17" x14ac:dyDescent="0.25">
      <c r="A2987" t="s">
        <v>2382</v>
      </c>
      <c r="B2987" t="s">
        <v>3152</v>
      </c>
      <c r="C2987" t="s">
        <v>623</v>
      </c>
      <c r="D2987" t="s">
        <v>2287</v>
      </c>
      <c r="E2987" t="s">
        <v>93</v>
      </c>
      <c r="F2987">
        <v>40900</v>
      </c>
      <c r="G2987" t="s">
        <v>2520</v>
      </c>
      <c r="I2987" t="s">
        <v>2585</v>
      </c>
      <c r="J2987">
        <v>2026</v>
      </c>
      <c r="K2987">
        <v>7</v>
      </c>
      <c r="L2987" t="s">
        <v>94</v>
      </c>
      <c r="M2987">
        <v>997.47</v>
      </c>
      <c r="N2987">
        <v>1</v>
      </c>
      <c r="O2987">
        <v>997.47</v>
      </c>
      <c r="P2987" t="s">
        <v>2288</v>
      </c>
      <c r="Q2987">
        <v>0</v>
      </c>
    </row>
    <row r="2988" spans="1:17" x14ac:dyDescent="0.25">
      <c r="A2988" t="s">
        <v>2382</v>
      </c>
      <c r="B2988" t="s">
        <v>3152</v>
      </c>
      <c r="C2988" t="s">
        <v>623</v>
      </c>
      <c r="D2988" t="s">
        <v>2287</v>
      </c>
      <c r="E2988" t="s">
        <v>93</v>
      </c>
      <c r="F2988">
        <v>40900</v>
      </c>
      <c r="G2988" t="s">
        <v>2520</v>
      </c>
      <c r="I2988" t="s">
        <v>627</v>
      </c>
      <c r="J2988">
        <v>2026</v>
      </c>
      <c r="K2988">
        <v>7</v>
      </c>
      <c r="L2988" t="s">
        <v>94</v>
      </c>
      <c r="M2988">
        <v>1767.48</v>
      </c>
      <c r="N2988">
        <v>1</v>
      </c>
      <c r="O2988">
        <v>1767.48</v>
      </c>
      <c r="P2988" t="s">
        <v>2288</v>
      </c>
      <c r="Q2988">
        <v>0</v>
      </c>
    </row>
    <row r="2989" spans="1:17" x14ac:dyDescent="0.25">
      <c r="A2989" t="s">
        <v>2382</v>
      </c>
      <c r="B2989" t="s">
        <v>3152</v>
      </c>
      <c r="C2989" t="s">
        <v>623</v>
      </c>
      <c r="D2989" t="s">
        <v>2287</v>
      </c>
      <c r="E2989" t="s">
        <v>105</v>
      </c>
      <c r="F2989">
        <v>40900</v>
      </c>
      <c r="G2989" t="s">
        <v>2520</v>
      </c>
      <c r="I2989" t="s">
        <v>121</v>
      </c>
      <c r="J2989">
        <v>2026</v>
      </c>
      <c r="K2989">
        <v>7</v>
      </c>
      <c r="L2989" t="s">
        <v>94</v>
      </c>
      <c r="M2989">
        <v>219.23</v>
      </c>
      <c r="N2989">
        <v>1</v>
      </c>
      <c r="O2989">
        <v>219.23</v>
      </c>
      <c r="P2989" t="s">
        <v>2288</v>
      </c>
      <c r="Q2989">
        <v>0</v>
      </c>
    </row>
    <row r="2990" spans="1:17" x14ac:dyDescent="0.25">
      <c r="A2990" t="s">
        <v>2382</v>
      </c>
      <c r="B2990" t="s">
        <v>3152</v>
      </c>
      <c r="C2990" t="s">
        <v>623</v>
      </c>
      <c r="D2990" t="s">
        <v>2287</v>
      </c>
      <c r="E2990" t="s">
        <v>105</v>
      </c>
      <c r="F2990">
        <v>40900</v>
      </c>
      <c r="G2990" t="s">
        <v>2520</v>
      </c>
      <c r="I2990" t="s">
        <v>842</v>
      </c>
      <c r="J2990">
        <v>2026</v>
      </c>
      <c r="K2990">
        <v>7</v>
      </c>
      <c r="L2990" t="s">
        <v>94</v>
      </c>
      <c r="M2990">
        <v>263.02</v>
      </c>
      <c r="N2990">
        <v>1</v>
      </c>
      <c r="O2990">
        <v>263.02</v>
      </c>
      <c r="P2990" t="s">
        <v>2288</v>
      </c>
      <c r="Q2990">
        <v>0</v>
      </c>
    </row>
    <row r="2991" spans="1:17" x14ac:dyDescent="0.25">
      <c r="A2991" t="s">
        <v>2382</v>
      </c>
      <c r="B2991" t="s">
        <v>3152</v>
      </c>
      <c r="C2991" t="s">
        <v>623</v>
      </c>
      <c r="D2991" t="s">
        <v>2287</v>
      </c>
      <c r="E2991" t="s">
        <v>93</v>
      </c>
      <c r="F2991">
        <v>40900</v>
      </c>
      <c r="G2991" t="s">
        <v>2520</v>
      </c>
      <c r="I2991" t="s">
        <v>2518</v>
      </c>
      <c r="J2991">
        <v>2026</v>
      </c>
      <c r="K2991">
        <v>7</v>
      </c>
      <c r="L2991" t="s">
        <v>94</v>
      </c>
      <c r="M2991">
        <v>1867.36</v>
      </c>
      <c r="N2991">
        <v>1</v>
      </c>
      <c r="O2991">
        <v>1867.36</v>
      </c>
      <c r="P2991" t="s">
        <v>2288</v>
      </c>
      <c r="Q2991">
        <v>1</v>
      </c>
    </row>
    <row r="2992" spans="1:17" x14ac:dyDescent="0.25">
      <c r="A2992" t="s">
        <v>1005</v>
      </c>
      <c r="B2992" t="s">
        <v>3153</v>
      </c>
      <c r="C2992" t="s">
        <v>133</v>
      </c>
      <c r="D2992" t="s">
        <v>2287</v>
      </c>
      <c r="E2992" t="s">
        <v>102</v>
      </c>
      <c r="F2992">
        <v>40700</v>
      </c>
      <c r="G2992" t="s">
        <v>911</v>
      </c>
      <c r="I2992" t="s">
        <v>186</v>
      </c>
      <c r="J2992">
        <v>2026</v>
      </c>
      <c r="K2992">
        <v>7</v>
      </c>
      <c r="L2992" t="s">
        <v>94</v>
      </c>
      <c r="M2992">
        <v>2093.06</v>
      </c>
      <c r="N2992">
        <v>1</v>
      </c>
      <c r="O2992">
        <v>2093.06</v>
      </c>
      <c r="P2992" t="s">
        <v>2288</v>
      </c>
      <c r="Q2992">
        <v>1</v>
      </c>
    </row>
    <row r="2993" spans="1:17" x14ac:dyDescent="0.25">
      <c r="A2993" t="s">
        <v>1005</v>
      </c>
      <c r="B2993" t="s">
        <v>3153</v>
      </c>
      <c r="C2993" t="s">
        <v>133</v>
      </c>
      <c r="D2993" t="s">
        <v>2287</v>
      </c>
      <c r="E2993" t="s">
        <v>93</v>
      </c>
      <c r="F2993">
        <v>40700</v>
      </c>
      <c r="G2993" t="s">
        <v>911</v>
      </c>
      <c r="I2993" t="s">
        <v>191</v>
      </c>
      <c r="J2993">
        <v>2026</v>
      </c>
      <c r="K2993">
        <v>7</v>
      </c>
      <c r="L2993" t="s">
        <v>94</v>
      </c>
      <c r="M2993">
        <v>710.32</v>
      </c>
      <c r="N2993">
        <v>1</v>
      </c>
      <c r="O2993">
        <v>710.32</v>
      </c>
      <c r="P2993" t="s">
        <v>2288</v>
      </c>
      <c r="Q2993">
        <v>1</v>
      </c>
    </row>
    <row r="2994" spans="1:17" x14ac:dyDescent="0.25">
      <c r="A2994" t="s">
        <v>1005</v>
      </c>
      <c r="B2994" t="s">
        <v>3153</v>
      </c>
      <c r="C2994" t="s">
        <v>133</v>
      </c>
      <c r="D2994" t="s">
        <v>2287</v>
      </c>
      <c r="E2994" t="s">
        <v>93</v>
      </c>
      <c r="F2994">
        <v>40700</v>
      </c>
      <c r="G2994" t="s">
        <v>911</v>
      </c>
      <c r="I2994" t="s">
        <v>166</v>
      </c>
      <c r="J2994">
        <v>2026</v>
      </c>
      <c r="K2994">
        <v>7</v>
      </c>
      <c r="L2994" t="s">
        <v>94</v>
      </c>
      <c r="M2994">
        <v>680.96</v>
      </c>
      <c r="N2994">
        <v>1</v>
      </c>
      <c r="O2994">
        <v>680.96</v>
      </c>
      <c r="P2994" t="s">
        <v>2288</v>
      </c>
      <c r="Q2994">
        <v>1</v>
      </c>
    </row>
    <row r="2995" spans="1:17" x14ac:dyDescent="0.25">
      <c r="A2995" t="s">
        <v>1005</v>
      </c>
      <c r="B2995" t="s">
        <v>3153</v>
      </c>
      <c r="C2995" t="s">
        <v>133</v>
      </c>
      <c r="D2995" t="s">
        <v>2287</v>
      </c>
      <c r="E2995" t="s">
        <v>93</v>
      </c>
      <c r="F2995">
        <v>40700</v>
      </c>
      <c r="G2995" t="s">
        <v>911</v>
      </c>
      <c r="I2995" t="s">
        <v>168</v>
      </c>
      <c r="J2995">
        <v>2026</v>
      </c>
      <c r="K2995">
        <v>7</v>
      </c>
      <c r="L2995" t="s">
        <v>94</v>
      </c>
      <c r="M2995">
        <v>477.12</v>
      </c>
      <c r="N2995">
        <v>1</v>
      </c>
      <c r="O2995">
        <v>477.12</v>
      </c>
      <c r="P2995" t="s">
        <v>2288</v>
      </c>
      <c r="Q2995">
        <v>0</v>
      </c>
    </row>
    <row r="2996" spans="1:17" x14ac:dyDescent="0.25">
      <c r="A2996" t="s">
        <v>1005</v>
      </c>
      <c r="B2996" t="s">
        <v>3153</v>
      </c>
      <c r="C2996" t="s">
        <v>133</v>
      </c>
      <c r="D2996" t="s">
        <v>2287</v>
      </c>
      <c r="E2996" t="s">
        <v>93</v>
      </c>
      <c r="F2996">
        <v>40700</v>
      </c>
      <c r="G2996" t="s">
        <v>911</v>
      </c>
      <c r="I2996" t="s">
        <v>169</v>
      </c>
      <c r="J2996">
        <v>2026</v>
      </c>
      <c r="K2996">
        <v>7</v>
      </c>
      <c r="L2996" t="s">
        <v>94</v>
      </c>
      <c r="M2996">
        <v>572.52</v>
      </c>
      <c r="N2996">
        <v>1</v>
      </c>
      <c r="O2996">
        <v>572.52</v>
      </c>
      <c r="P2996" t="s">
        <v>2288</v>
      </c>
      <c r="Q2996">
        <v>0</v>
      </c>
    </row>
    <row r="2997" spans="1:17" x14ac:dyDescent="0.25">
      <c r="A2997" t="s">
        <v>1005</v>
      </c>
      <c r="B2997" t="s">
        <v>3153</v>
      </c>
      <c r="C2997" t="s">
        <v>133</v>
      </c>
      <c r="D2997" t="s">
        <v>2287</v>
      </c>
      <c r="E2997" t="s">
        <v>93</v>
      </c>
      <c r="F2997">
        <v>40700</v>
      </c>
      <c r="G2997" t="s">
        <v>911</v>
      </c>
      <c r="I2997" t="s">
        <v>253</v>
      </c>
      <c r="J2997">
        <v>2026</v>
      </c>
      <c r="K2997">
        <v>7</v>
      </c>
      <c r="L2997" t="s">
        <v>94</v>
      </c>
      <c r="M2997">
        <v>310.82</v>
      </c>
      <c r="N2997">
        <v>1</v>
      </c>
      <c r="O2997">
        <v>310.82</v>
      </c>
      <c r="P2997" t="s">
        <v>2288</v>
      </c>
      <c r="Q2997">
        <v>0</v>
      </c>
    </row>
    <row r="2998" spans="1:17" x14ac:dyDescent="0.25">
      <c r="A2998" t="s">
        <v>1005</v>
      </c>
      <c r="B2998" t="s">
        <v>3153</v>
      </c>
      <c r="C2998" t="s">
        <v>133</v>
      </c>
      <c r="D2998" t="s">
        <v>2287</v>
      </c>
      <c r="E2998" t="s">
        <v>93</v>
      </c>
      <c r="F2998">
        <v>40700</v>
      </c>
      <c r="G2998" t="s">
        <v>911</v>
      </c>
      <c r="I2998" t="s">
        <v>240</v>
      </c>
      <c r="J2998">
        <v>2026</v>
      </c>
      <c r="K2998">
        <v>7</v>
      </c>
      <c r="L2998" t="s">
        <v>94</v>
      </c>
      <c r="M2998">
        <v>513.76</v>
      </c>
      <c r="N2998">
        <v>1</v>
      </c>
      <c r="O2998">
        <v>513.76</v>
      </c>
      <c r="P2998" t="s">
        <v>2288</v>
      </c>
      <c r="Q2998">
        <v>0</v>
      </c>
    </row>
    <row r="2999" spans="1:17" x14ac:dyDescent="0.25">
      <c r="A2999" t="s">
        <v>1005</v>
      </c>
      <c r="B2999" t="s">
        <v>3153</v>
      </c>
      <c r="C2999" t="s">
        <v>133</v>
      </c>
      <c r="D2999" t="s">
        <v>2287</v>
      </c>
      <c r="E2999" t="s">
        <v>93</v>
      </c>
      <c r="F2999">
        <v>40700</v>
      </c>
      <c r="G2999" t="s">
        <v>911</v>
      </c>
      <c r="I2999" t="s">
        <v>241</v>
      </c>
      <c r="J2999">
        <v>2026</v>
      </c>
      <c r="K2999">
        <v>7</v>
      </c>
      <c r="L2999" t="s">
        <v>94</v>
      </c>
      <c r="M2999">
        <v>1027.52</v>
      </c>
      <c r="N2999">
        <v>1</v>
      </c>
      <c r="O2999">
        <v>1027.52</v>
      </c>
      <c r="P2999" t="s">
        <v>2288</v>
      </c>
      <c r="Q2999">
        <v>0</v>
      </c>
    </row>
    <row r="3000" spans="1:17" x14ac:dyDescent="0.25">
      <c r="A3000" t="s">
        <v>1005</v>
      </c>
      <c r="B3000" t="s">
        <v>3153</v>
      </c>
      <c r="C3000" t="s">
        <v>133</v>
      </c>
      <c r="D3000" t="s">
        <v>2287</v>
      </c>
      <c r="E3000" t="s">
        <v>93</v>
      </c>
      <c r="F3000">
        <v>40700</v>
      </c>
      <c r="G3000" t="s">
        <v>911</v>
      </c>
      <c r="I3000" t="s">
        <v>627</v>
      </c>
      <c r="J3000">
        <v>2026</v>
      </c>
      <c r="K3000">
        <v>7</v>
      </c>
      <c r="L3000" t="s">
        <v>94</v>
      </c>
      <c r="M3000">
        <v>458.71</v>
      </c>
      <c r="N3000">
        <v>1</v>
      </c>
      <c r="O3000">
        <v>458.71</v>
      </c>
      <c r="P3000" t="s">
        <v>2288</v>
      </c>
      <c r="Q3000">
        <v>0</v>
      </c>
    </row>
    <row r="3001" spans="1:17" x14ac:dyDescent="0.25">
      <c r="A3001" t="s">
        <v>1005</v>
      </c>
      <c r="B3001" t="s">
        <v>3153</v>
      </c>
      <c r="C3001" t="s">
        <v>133</v>
      </c>
      <c r="D3001" t="s">
        <v>2287</v>
      </c>
      <c r="E3001" t="s">
        <v>105</v>
      </c>
      <c r="F3001">
        <v>40700</v>
      </c>
      <c r="G3001" t="s">
        <v>911</v>
      </c>
      <c r="I3001" t="s">
        <v>158</v>
      </c>
      <c r="J3001">
        <v>2026</v>
      </c>
      <c r="K3001">
        <v>7</v>
      </c>
      <c r="L3001" t="s">
        <v>94</v>
      </c>
      <c r="M3001">
        <v>165.14</v>
      </c>
      <c r="N3001">
        <v>1</v>
      </c>
      <c r="O3001">
        <v>165.14</v>
      </c>
      <c r="P3001" t="s">
        <v>2288</v>
      </c>
      <c r="Q3001">
        <v>0</v>
      </c>
    </row>
    <row r="3002" spans="1:17" x14ac:dyDescent="0.25">
      <c r="A3002" t="s">
        <v>1005</v>
      </c>
      <c r="B3002" t="s">
        <v>2327</v>
      </c>
      <c r="C3002" t="s">
        <v>133</v>
      </c>
      <c r="D3002" t="s">
        <v>2287</v>
      </c>
      <c r="E3002" t="s">
        <v>93</v>
      </c>
      <c r="F3002">
        <v>40700</v>
      </c>
      <c r="G3002" t="s">
        <v>911</v>
      </c>
      <c r="I3002" t="s">
        <v>253</v>
      </c>
      <c r="J3002">
        <v>2026</v>
      </c>
      <c r="K3002">
        <v>7</v>
      </c>
      <c r="L3002" t="s">
        <v>94</v>
      </c>
      <c r="M3002">
        <v>310.82</v>
      </c>
      <c r="N3002">
        <v>1</v>
      </c>
      <c r="O3002">
        <v>310.82</v>
      </c>
      <c r="P3002" t="s">
        <v>2288</v>
      </c>
      <c r="Q3002">
        <v>0</v>
      </c>
    </row>
    <row r="3003" spans="1:17" x14ac:dyDescent="0.25">
      <c r="A3003" t="s">
        <v>1005</v>
      </c>
      <c r="B3003" t="s">
        <v>3154</v>
      </c>
      <c r="C3003" t="s">
        <v>133</v>
      </c>
      <c r="D3003" t="s">
        <v>2287</v>
      </c>
      <c r="E3003" t="s">
        <v>93</v>
      </c>
      <c r="F3003">
        <v>40700</v>
      </c>
      <c r="G3003" t="s">
        <v>911</v>
      </c>
      <c r="I3003" t="s">
        <v>253</v>
      </c>
      <c r="J3003">
        <v>2026</v>
      </c>
      <c r="K3003">
        <v>7</v>
      </c>
      <c r="L3003" t="s">
        <v>94</v>
      </c>
      <c r="M3003">
        <v>310.82</v>
      </c>
      <c r="N3003">
        <v>1</v>
      </c>
      <c r="O3003">
        <v>310.82</v>
      </c>
      <c r="P3003" t="s">
        <v>2288</v>
      </c>
      <c r="Q3003">
        <v>0</v>
      </c>
    </row>
    <row r="3004" spans="1:17" x14ac:dyDescent="0.25">
      <c r="A3004" t="s">
        <v>1005</v>
      </c>
      <c r="B3004" t="s">
        <v>3154</v>
      </c>
      <c r="C3004" t="s">
        <v>133</v>
      </c>
      <c r="D3004" t="s">
        <v>2287</v>
      </c>
      <c r="E3004" t="s">
        <v>93</v>
      </c>
      <c r="F3004">
        <v>40700</v>
      </c>
      <c r="G3004" t="s">
        <v>911</v>
      </c>
      <c r="I3004" t="s">
        <v>241</v>
      </c>
      <c r="J3004">
        <v>2026</v>
      </c>
      <c r="K3004">
        <v>7</v>
      </c>
      <c r="L3004" t="s">
        <v>94</v>
      </c>
      <c r="M3004">
        <v>513.76</v>
      </c>
      <c r="N3004">
        <v>1</v>
      </c>
      <c r="O3004">
        <v>513.76</v>
      </c>
      <c r="P3004" t="s">
        <v>2288</v>
      </c>
      <c r="Q3004">
        <v>0</v>
      </c>
    </row>
    <row r="3005" spans="1:17" x14ac:dyDescent="0.25">
      <c r="A3005" t="s">
        <v>1005</v>
      </c>
      <c r="B3005" t="s">
        <v>3154</v>
      </c>
      <c r="C3005" t="s">
        <v>133</v>
      </c>
      <c r="D3005" t="s">
        <v>2287</v>
      </c>
      <c r="E3005" t="s">
        <v>93</v>
      </c>
      <c r="F3005">
        <v>40700</v>
      </c>
      <c r="G3005" t="s">
        <v>911</v>
      </c>
      <c r="I3005" t="s">
        <v>627</v>
      </c>
      <c r="J3005">
        <v>2026</v>
      </c>
      <c r="K3005">
        <v>7</v>
      </c>
      <c r="L3005" t="s">
        <v>94</v>
      </c>
      <c r="M3005">
        <v>458.71</v>
      </c>
      <c r="N3005">
        <v>1</v>
      </c>
      <c r="O3005">
        <v>458.71</v>
      </c>
      <c r="P3005" t="s">
        <v>2288</v>
      </c>
      <c r="Q3005">
        <v>0</v>
      </c>
    </row>
    <row r="3006" spans="1:17" x14ac:dyDescent="0.25">
      <c r="A3006" t="s">
        <v>1005</v>
      </c>
      <c r="B3006" t="s">
        <v>3154</v>
      </c>
      <c r="C3006" t="s">
        <v>133</v>
      </c>
      <c r="D3006" t="s">
        <v>2287</v>
      </c>
      <c r="E3006" t="s">
        <v>105</v>
      </c>
      <c r="F3006">
        <v>40700</v>
      </c>
      <c r="G3006" t="s">
        <v>911</v>
      </c>
      <c r="I3006" t="s">
        <v>158</v>
      </c>
      <c r="J3006">
        <v>2026</v>
      </c>
      <c r="K3006">
        <v>7</v>
      </c>
      <c r="L3006" t="s">
        <v>94</v>
      </c>
      <c r="M3006">
        <v>165.14</v>
      </c>
      <c r="N3006">
        <v>1</v>
      </c>
      <c r="O3006">
        <v>165.14</v>
      </c>
      <c r="P3006" t="s">
        <v>2288</v>
      </c>
      <c r="Q3006">
        <v>0</v>
      </c>
    </row>
    <row r="3007" spans="1:17" x14ac:dyDescent="0.25">
      <c r="A3007" t="s">
        <v>2516</v>
      </c>
      <c r="B3007" t="s">
        <v>565</v>
      </c>
      <c r="C3007" t="s">
        <v>296</v>
      </c>
      <c r="D3007" t="s">
        <v>2287</v>
      </c>
      <c r="E3007" t="s">
        <v>93</v>
      </c>
      <c r="F3007">
        <v>40700</v>
      </c>
      <c r="G3007" t="s">
        <v>911</v>
      </c>
      <c r="I3007" t="s">
        <v>253</v>
      </c>
      <c r="J3007">
        <v>2026</v>
      </c>
      <c r="K3007">
        <v>7</v>
      </c>
      <c r="L3007" t="s">
        <v>94</v>
      </c>
      <c r="M3007">
        <v>400.33199999999999</v>
      </c>
      <c r="N3007">
        <v>1</v>
      </c>
      <c r="O3007">
        <v>400.33199999999999</v>
      </c>
      <c r="P3007" t="s">
        <v>2288</v>
      </c>
      <c r="Q3007">
        <v>0</v>
      </c>
    </row>
    <row r="3008" spans="1:17" x14ac:dyDescent="0.25">
      <c r="A3008" t="s">
        <v>2516</v>
      </c>
      <c r="B3008" t="s">
        <v>565</v>
      </c>
      <c r="C3008" t="s">
        <v>296</v>
      </c>
      <c r="D3008" t="s">
        <v>2287</v>
      </c>
      <c r="E3008" t="s">
        <v>105</v>
      </c>
      <c r="F3008">
        <v>40700</v>
      </c>
      <c r="G3008" t="s">
        <v>911</v>
      </c>
      <c r="I3008" t="s">
        <v>144</v>
      </c>
      <c r="J3008">
        <v>2026</v>
      </c>
      <c r="K3008">
        <v>7</v>
      </c>
      <c r="L3008" t="s">
        <v>94</v>
      </c>
      <c r="M3008">
        <v>1014.1744000000001</v>
      </c>
      <c r="N3008">
        <v>1</v>
      </c>
      <c r="O3008">
        <v>1014.1744000000001</v>
      </c>
      <c r="P3008" t="s">
        <v>2288</v>
      </c>
      <c r="Q3008">
        <v>0</v>
      </c>
    </row>
    <row r="3009" spans="1:17" x14ac:dyDescent="0.25">
      <c r="A3009" t="s">
        <v>2516</v>
      </c>
      <c r="B3009" t="s">
        <v>565</v>
      </c>
      <c r="C3009" t="s">
        <v>296</v>
      </c>
      <c r="D3009" t="s">
        <v>2287</v>
      </c>
      <c r="E3009" t="s">
        <v>105</v>
      </c>
      <c r="F3009">
        <v>40700</v>
      </c>
      <c r="G3009" t="s">
        <v>911</v>
      </c>
      <c r="I3009" t="s">
        <v>158</v>
      </c>
      <c r="J3009">
        <v>2026</v>
      </c>
      <c r="K3009">
        <v>7</v>
      </c>
      <c r="L3009" t="s">
        <v>94</v>
      </c>
      <c r="M3009">
        <v>800.66399999999999</v>
      </c>
      <c r="N3009">
        <v>1</v>
      </c>
      <c r="O3009">
        <v>800.66399999999999</v>
      </c>
      <c r="P3009" t="s">
        <v>2288</v>
      </c>
      <c r="Q3009">
        <v>0</v>
      </c>
    </row>
    <row r="3010" spans="1:17" x14ac:dyDescent="0.25">
      <c r="A3010" t="s">
        <v>2644</v>
      </c>
      <c r="B3010" t="s">
        <v>2119</v>
      </c>
      <c r="C3010" t="s">
        <v>2172</v>
      </c>
      <c r="D3010" t="s">
        <v>2287</v>
      </c>
      <c r="E3010" t="s">
        <v>105</v>
      </c>
      <c r="F3010">
        <v>40700</v>
      </c>
      <c r="G3010" t="s">
        <v>911</v>
      </c>
      <c r="I3010" t="s">
        <v>109</v>
      </c>
      <c r="J3010">
        <v>2026</v>
      </c>
      <c r="K3010">
        <v>7</v>
      </c>
      <c r="L3010" t="s">
        <v>94</v>
      </c>
      <c r="M3010">
        <v>153.20406800000001</v>
      </c>
      <c r="N3010">
        <v>1</v>
      </c>
      <c r="O3010">
        <v>153.20406800000001</v>
      </c>
      <c r="P3010" t="s">
        <v>2288</v>
      </c>
      <c r="Q3010">
        <v>0</v>
      </c>
    </row>
    <row r="3011" spans="1:17" x14ac:dyDescent="0.25">
      <c r="A3011" t="s">
        <v>2392</v>
      </c>
      <c r="B3011" t="s">
        <v>877</v>
      </c>
      <c r="C3011" t="s">
        <v>107</v>
      </c>
      <c r="D3011" t="s">
        <v>2287</v>
      </c>
      <c r="E3011" t="s">
        <v>105</v>
      </c>
      <c r="F3011">
        <v>40700</v>
      </c>
      <c r="G3011" t="s">
        <v>911</v>
      </c>
      <c r="I3011" t="s">
        <v>111</v>
      </c>
      <c r="J3011">
        <v>2026</v>
      </c>
      <c r="K3011">
        <v>7</v>
      </c>
      <c r="L3011" t="s">
        <v>94</v>
      </c>
      <c r="M3011">
        <v>82.32</v>
      </c>
      <c r="N3011">
        <v>1</v>
      </c>
      <c r="O3011">
        <v>82.32</v>
      </c>
      <c r="P3011" t="s">
        <v>2288</v>
      </c>
      <c r="Q3011">
        <v>0</v>
      </c>
    </row>
    <row r="3012" spans="1:17" x14ac:dyDescent="0.25">
      <c r="A3012" t="s">
        <v>2382</v>
      </c>
      <c r="B3012" t="s">
        <v>2328</v>
      </c>
      <c r="C3012" t="s">
        <v>2329</v>
      </c>
      <c r="D3012" t="s">
        <v>2287</v>
      </c>
      <c r="E3012" t="s">
        <v>93</v>
      </c>
      <c r="F3012">
        <v>40700</v>
      </c>
      <c r="G3012" t="s">
        <v>911</v>
      </c>
      <c r="I3012" t="s">
        <v>253</v>
      </c>
      <c r="J3012">
        <v>2026</v>
      </c>
      <c r="K3012">
        <v>7</v>
      </c>
      <c r="L3012" t="s">
        <v>94</v>
      </c>
      <c r="M3012">
        <v>1394.179834</v>
      </c>
      <c r="N3012">
        <v>1</v>
      </c>
      <c r="O3012">
        <v>1394.179834</v>
      </c>
      <c r="P3012" t="s">
        <v>2288</v>
      </c>
      <c r="Q3012">
        <v>0</v>
      </c>
    </row>
    <row r="3013" spans="1:17" x14ac:dyDescent="0.25">
      <c r="A3013" t="s">
        <v>2382</v>
      </c>
      <c r="B3013" t="s">
        <v>2328</v>
      </c>
      <c r="C3013" t="s">
        <v>2329</v>
      </c>
      <c r="D3013" t="s">
        <v>2287</v>
      </c>
      <c r="E3013" t="s">
        <v>105</v>
      </c>
      <c r="F3013">
        <v>40700</v>
      </c>
      <c r="G3013" t="s">
        <v>911</v>
      </c>
      <c r="I3013" t="s">
        <v>111</v>
      </c>
      <c r="J3013">
        <v>2026</v>
      </c>
      <c r="K3013">
        <v>7</v>
      </c>
      <c r="L3013" t="s">
        <v>94</v>
      </c>
      <c r="M3013">
        <v>525.21731160000002</v>
      </c>
      <c r="N3013">
        <v>1</v>
      </c>
      <c r="O3013">
        <v>525.21731160000002</v>
      </c>
      <c r="P3013" t="s">
        <v>2288</v>
      </c>
      <c r="Q3013">
        <v>0</v>
      </c>
    </row>
    <row r="3014" spans="1:17" x14ac:dyDescent="0.25">
      <c r="A3014" t="s">
        <v>2699</v>
      </c>
      <c r="B3014" t="s">
        <v>2330</v>
      </c>
      <c r="C3014" t="s">
        <v>576</v>
      </c>
      <c r="D3014" t="s">
        <v>2287</v>
      </c>
      <c r="E3014" t="s">
        <v>93</v>
      </c>
      <c r="F3014">
        <v>40700</v>
      </c>
      <c r="G3014" t="s">
        <v>911</v>
      </c>
      <c r="I3014" t="s">
        <v>253</v>
      </c>
      <c r="J3014">
        <v>2026</v>
      </c>
      <c r="K3014">
        <v>7</v>
      </c>
      <c r="L3014" t="s">
        <v>94</v>
      </c>
      <c r="M3014">
        <v>369.9</v>
      </c>
      <c r="N3014">
        <v>1</v>
      </c>
      <c r="O3014">
        <v>369.9</v>
      </c>
      <c r="P3014" t="s">
        <v>2288</v>
      </c>
      <c r="Q3014">
        <v>0</v>
      </c>
    </row>
    <row r="3015" spans="1:17" x14ac:dyDescent="0.25">
      <c r="A3015" t="s">
        <v>2699</v>
      </c>
      <c r="B3015" t="s">
        <v>2330</v>
      </c>
      <c r="C3015" t="s">
        <v>576</v>
      </c>
      <c r="D3015" t="s">
        <v>2287</v>
      </c>
      <c r="E3015" t="s">
        <v>105</v>
      </c>
      <c r="F3015">
        <v>40700</v>
      </c>
      <c r="G3015" t="s">
        <v>911</v>
      </c>
      <c r="I3015" t="s">
        <v>2295</v>
      </c>
      <c r="J3015">
        <v>2026</v>
      </c>
      <c r="K3015">
        <v>7</v>
      </c>
      <c r="L3015" t="s">
        <v>94</v>
      </c>
      <c r="M3015">
        <v>1985.13</v>
      </c>
      <c r="N3015">
        <v>1</v>
      </c>
      <c r="O3015">
        <v>1985.13</v>
      </c>
      <c r="P3015" t="s">
        <v>2288</v>
      </c>
      <c r="Q3015">
        <v>0</v>
      </c>
    </row>
    <row r="3016" spans="1:17" x14ac:dyDescent="0.25">
      <c r="A3016" t="s">
        <v>2516</v>
      </c>
      <c r="B3016" t="s">
        <v>2331</v>
      </c>
      <c r="C3016" t="s">
        <v>296</v>
      </c>
      <c r="D3016" t="s">
        <v>2287</v>
      </c>
      <c r="E3016" t="s">
        <v>93</v>
      </c>
      <c r="F3016">
        <v>40700</v>
      </c>
      <c r="G3016" t="s">
        <v>911</v>
      </c>
      <c r="I3016" t="s">
        <v>253</v>
      </c>
      <c r="J3016">
        <v>2026</v>
      </c>
      <c r="K3016">
        <v>7</v>
      </c>
      <c r="L3016" t="s">
        <v>94</v>
      </c>
      <c r="M3016">
        <v>400.33199999999999</v>
      </c>
      <c r="N3016">
        <v>1</v>
      </c>
      <c r="O3016">
        <v>400.33199999999999</v>
      </c>
      <c r="P3016" t="s">
        <v>2288</v>
      </c>
      <c r="Q3016">
        <v>0</v>
      </c>
    </row>
    <row r="3017" spans="1:17" x14ac:dyDescent="0.25">
      <c r="A3017" t="s">
        <v>2516</v>
      </c>
      <c r="B3017" t="s">
        <v>2331</v>
      </c>
      <c r="C3017" t="s">
        <v>296</v>
      </c>
      <c r="D3017" t="s">
        <v>2287</v>
      </c>
      <c r="E3017" t="s">
        <v>105</v>
      </c>
      <c r="F3017">
        <v>40700</v>
      </c>
      <c r="G3017" t="s">
        <v>911</v>
      </c>
      <c r="I3017" t="s">
        <v>2295</v>
      </c>
      <c r="J3017">
        <v>2026</v>
      </c>
      <c r="K3017">
        <v>7</v>
      </c>
      <c r="L3017" t="s">
        <v>94</v>
      </c>
      <c r="M3017">
        <v>1227.6848</v>
      </c>
      <c r="N3017">
        <v>1</v>
      </c>
      <c r="O3017">
        <v>1227.6848</v>
      </c>
      <c r="P3017" t="s">
        <v>2288</v>
      </c>
      <c r="Q3017">
        <v>0</v>
      </c>
    </row>
    <row r="3018" spans="1:17" x14ac:dyDescent="0.25">
      <c r="A3018" t="s">
        <v>2516</v>
      </c>
      <c r="B3018" t="s">
        <v>378</v>
      </c>
      <c r="C3018" t="s">
        <v>296</v>
      </c>
      <c r="D3018" t="s">
        <v>2287</v>
      </c>
      <c r="E3018" t="s">
        <v>93</v>
      </c>
      <c r="F3018">
        <v>40700</v>
      </c>
      <c r="G3018" t="s">
        <v>911</v>
      </c>
      <c r="I3018" t="s">
        <v>253</v>
      </c>
      <c r="J3018">
        <v>2026</v>
      </c>
      <c r="K3018">
        <v>7</v>
      </c>
      <c r="L3018" t="s">
        <v>94</v>
      </c>
      <c r="M3018">
        <v>400.33199999999999</v>
      </c>
      <c r="N3018">
        <v>1</v>
      </c>
      <c r="O3018">
        <v>400.33199999999999</v>
      </c>
      <c r="P3018" t="s">
        <v>2288</v>
      </c>
      <c r="Q3018">
        <v>0</v>
      </c>
    </row>
    <row r="3019" spans="1:17" x14ac:dyDescent="0.25">
      <c r="A3019" t="s">
        <v>2516</v>
      </c>
      <c r="B3019" t="s">
        <v>378</v>
      </c>
      <c r="C3019" t="s">
        <v>296</v>
      </c>
      <c r="D3019" t="s">
        <v>2287</v>
      </c>
      <c r="E3019" t="s">
        <v>105</v>
      </c>
      <c r="F3019">
        <v>40700</v>
      </c>
      <c r="G3019" t="s">
        <v>911</v>
      </c>
      <c r="I3019" t="s">
        <v>121</v>
      </c>
      <c r="J3019">
        <v>2026</v>
      </c>
      <c r="K3019">
        <v>7</v>
      </c>
      <c r="L3019" t="s">
        <v>94</v>
      </c>
      <c r="M3019">
        <v>768.23710800000015</v>
      </c>
      <c r="N3019">
        <v>1</v>
      </c>
      <c r="O3019">
        <v>768.23710800000015</v>
      </c>
      <c r="P3019" t="s">
        <v>2288</v>
      </c>
      <c r="Q3019">
        <v>0</v>
      </c>
    </row>
    <row r="3020" spans="1:17" x14ac:dyDescent="0.25">
      <c r="A3020" t="s">
        <v>2516</v>
      </c>
      <c r="B3020" t="s">
        <v>378</v>
      </c>
      <c r="C3020" t="s">
        <v>296</v>
      </c>
      <c r="D3020" t="s">
        <v>2287</v>
      </c>
      <c r="E3020" t="s">
        <v>105</v>
      </c>
      <c r="F3020">
        <v>40700</v>
      </c>
      <c r="G3020" t="s">
        <v>911</v>
      </c>
      <c r="I3020" t="s">
        <v>2295</v>
      </c>
      <c r="J3020">
        <v>2026</v>
      </c>
      <c r="K3020">
        <v>7</v>
      </c>
      <c r="L3020" t="s">
        <v>94</v>
      </c>
      <c r="M3020">
        <v>2148.4484000000002</v>
      </c>
      <c r="N3020">
        <v>1</v>
      </c>
      <c r="O3020">
        <v>2148.4484000000002</v>
      </c>
      <c r="P3020" t="s">
        <v>2288</v>
      </c>
      <c r="Q3020">
        <v>0</v>
      </c>
    </row>
    <row r="3021" spans="1:17" x14ac:dyDescent="0.25">
      <c r="A3021" t="s">
        <v>2516</v>
      </c>
      <c r="B3021" t="s">
        <v>379</v>
      </c>
      <c r="C3021" t="s">
        <v>296</v>
      </c>
      <c r="D3021" t="s">
        <v>2287</v>
      </c>
      <c r="E3021" t="s">
        <v>105</v>
      </c>
      <c r="F3021">
        <v>40700</v>
      </c>
      <c r="G3021" t="s">
        <v>911</v>
      </c>
      <c r="I3021" t="s">
        <v>670</v>
      </c>
      <c r="J3021">
        <v>2026</v>
      </c>
      <c r="K3021">
        <v>7</v>
      </c>
      <c r="L3021" t="s">
        <v>94</v>
      </c>
      <c r="M3021">
        <v>2291.2334800000003</v>
      </c>
      <c r="N3021">
        <v>1</v>
      </c>
      <c r="O3021">
        <v>2291.2334800000003</v>
      </c>
      <c r="P3021" t="s">
        <v>2288</v>
      </c>
      <c r="Q3021">
        <v>0</v>
      </c>
    </row>
    <row r="3022" spans="1:17" x14ac:dyDescent="0.25">
      <c r="A3022" t="s">
        <v>2516</v>
      </c>
      <c r="B3022" t="s">
        <v>307</v>
      </c>
      <c r="C3022" t="s">
        <v>296</v>
      </c>
      <c r="D3022" t="s">
        <v>2287</v>
      </c>
      <c r="E3022" t="s">
        <v>93</v>
      </c>
      <c r="F3022">
        <v>40700</v>
      </c>
      <c r="G3022" t="s">
        <v>911</v>
      </c>
      <c r="I3022" t="s">
        <v>253</v>
      </c>
      <c r="J3022">
        <v>2026</v>
      </c>
      <c r="K3022">
        <v>7</v>
      </c>
      <c r="L3022" t="s">
        <v>94</v>
      </c>
      <c r="M3022">
        <v>400.33199999999999</v>
      </c>
      <c r="N3022">
        <v>1</v>
      </c>
      <c r="O3022">
        <v>400.33199999999999</v>
      </c>
      <c r="P3022" t="s">
        <v>2288</v>
      </c>
      <c r="Q3022">
        <v>0</v>
      </c>
    </row>
    <row r="3023" spans="1:17" x14ac:dyDescent="0.25">
      <c r="A3023" t="s">
        <v>2516</v>
      </c>
      <c r="B3023" t="s">
        <v>307</v>
      </c>
      <c r="C3023" t="s">
        <v>296</v>
      </c>
      <c r="D3023" t="s">
        <v>2287</v>
      </c>
      <c r="E3023" t="s">
        <v>105</v>
      </c>
      <c r="F3023">
        <v>40700</v>
      </c>
      <c r="G3023" t="s">
        <v>911</v>
      </c>
      <c r="I3023" t="s">
        <v>2295</v>
      </c>
      <c r="J3023">
        <v>2026</v>
      </c>
      <c r="K3023">
        <v>7</v>
      </c>
      <c r="L3023" t="s">
        <v>94</v>
      </c>
      <c r="M3023">
        <v>613.8424</v>
      </c>
      <c r="N3023">
        <v>1</v>
      </c>
      <c r="O3023">
        <v>613.8424</v>
      </c>
      <c r="P3023" t="s">
        <v>2288</v>
      </c>
      <c r="Q3023">
        <v>0</v>
      </c>
    </row>
    <row r="3024" spans="1:17" x14ac:dyDescent="0.25">
      <c r="A3024" t="s">
        <v>2516</v>
      </c>
      <c r="B3024" t="s">
        <v>308</v>
      </c>
      <c r="C3024" t="s">
        <v>296</v>
      </c>
      <c r="D3024" t="s">
        <v>2287</v>
      </c>
      <c r="E3024" t="s">
        <v>102</v>
      </c>
      <c r="F3024">
        <v>40700</v>
      </c>
      <c r="G3024" t="s">
        <v>911</v>
      </c>
      <c r="I3024" t="s">
        <v>186</v>
      </c>
      <c r="J3024">
        <v>2026</v>
      </c>
      <c r="K3024">
        <v>7</v>
      </c>
      <c r="L3024" t="s">
        <v>94</v>
      </c>
      <c r="M3024">
        <v>315.55502680000001</v>
      </c>
      <c r="N3024">
        <v>1</v>
      </c>
      <c r="O3024">
        <v>315.55502680000001</v>
      </c>
      <c r="P3024" t="s">
        <v>2288</v>
      </c>
      <c r="Q3024">
        <v>1</v>
      </c>
    </row>
    <row r="3025" spans="1:17" x14ac:dyDescent="0.25">
      <c r="A3025" t="s">
        <v>2516</v>
      </c>
      <c r="B3025" t="s">
        <v>308</v>
      </c>
      <c r="C3025" t="s">
        <v>296</v>
      </c>
      <c r="D3025" t="s">
        <v>2287</v>
      </c>
      <c r="E3025" t="s">
        <v>93</v>
      </c>
      <c r="F3025">
        <v>40700</v>
      </c>
      <c r="G3025" t="s">
        <v>911</v>
      </c>
      <c r="I3025" t="s">
        <v>191</v>
      </c>
      <c r="J3025">
        <v>2026</v>
      </c>
      <c r="K3025">
        <v>7</v>
      </c>
      <c r="L3025" t="s">
        <v>94</v>
      </c>
      <c r="M3025">
        <v>238.25091760000001</v>
      </c>
      <c r="N3025">
        <v>1</v>
      </c>
      <c r="O3025">
        <v>238.25091760000001</v>
      </c>
      <c r="P3025" t="s">
        <v>2288</v>
      </c>
      <c r="Q3025">
        <v>1</v>
      </c>
    </row>
    <row r="3026" spans="1:17" x14ac:dyDescent="0.25">
      <c r="A3026" t="s">
        <v>2516</v>
      </c>
      <c r="B3026" t="s">
        <v>308</v>
      </c>
      <c r="C3026" t="s">
        <v>296</v>
      </c>
      <c r="D3026" t="s">
        <v>2287</v>
      </c>
      <c r="E3026" t="s">
        <v>93</v>
      </c>
      <c r="F3026">
        <v>40700</v>
      </c>
      <c r="G3026" t="s">
        <v>911</v>
      </c>
      <c r="I3026" t="s">
        <v>168</v>
      </c>
      <c r="J3026">
        <v>2026</v>
      </c>
      <c r="K3026">
        <v>7</v>
      </c>
      <c r="L3026" t="s">
        <v>94</v>
      </c>
      <c r="M3026">
        <v>126.77180000000001</v>
      </c>
      <c r="N3026">
        <v>1</v>
      </c>
      <c r="O3026">
        <v>126.77180000000001</v>
      </c>
      <c r="P3026" t="s">
        <v>2288</v>
      </c>
      <c r="Q3026">
        <v>0</v>
      </c>
    </row>
    <row r="3027" spans="1:17" x14ac:dyDescent="0.25">
      <c r="A3027" t="s">
        <v>2516</v>
      </c>
      <c r="B3027" t="s">
        <v>308</v>
      </c>
      <c r="C3027" t="s">
        <v>296</v>
      </c>
      <c r="D3027" t="s">
        <v>2287</v>
      </c>
      <c r="E3027" t="s">
        <v>93</v>
      </c>
      <c r="F3027">
        <v>40700</v>
      </c>
      <c r="G3027" t="s">
        <v>911</v>
      </c>
      <c r="I3027" t="s">
        <v>253</v>
      </c>
      <c r="J3027">
        <v>2026</v>
      </c>
      <c r="K3027">
        <v>7</v>
      </c>
      <c r="L3027" t="s">
        <v>94</v>
      </c>
      <c r="M3027">
        <v>400.33199999999999</v>
      </c>
      <c r="N3027">
        <v>1</v>
      </c>
      <c r="O3027">
        <v>400.33199999999999</v>
      </c>
      <c r="P3027" t="s">
        <v>2288</v>
      </c>
      <c r="Q3027">
        <v>0</v>
      </c>
    </row>
    <row r="3028" spans="1:17" x14ac:dyDescent="0.25">
      <c r="A3028" t="s">
        <v>2516</v>
      </c>
      <c r="B3028" t="s">
        <v>308</v>
      </c>
      <c r="C3028" t="s">
        <v>296</v>
      </c>
      <c r="D3028" t="s">
        <v>2287</v>
      </c>
      <c r="E3028" t="s">
        <v>105</v>
      </c>
      <c r="F3028">
        <v>40700</v>
      </c>
      <c r="G3028" t="s">
        <v>911</v>
      </c>
      <c r="I3028" t="s">
        <v>121</v>
      </c>
      <c r="J3028">
        <v>2026</v>
      </c>
      <c r="K3028">
        <v>7</v>
      </c>
      <c r="L3028" t="s">
        <v>94</v>
      </c>
      <c r="M3028">
        <v>126.77180000000001</v>
      </c>
      <c r="N3028">
        <v>1</v>
      </c>
      <c r="O3028">
        <v>126.77180000000001</v>
      </c>
      <c r="P3028" t="s">
        <v>2288</v>
      </c>
      <c r="Q3028">
        <v>0</v>
      </c>
    </row>
    <row r="3029" spans="1:17" x14ac:dyDescent="0.25">
      <c r="A3029" t="s">
        <v>2516</v>
      </c>
      <c r="B3029" t="s">
        <v>308</v>
      </c>
      <c r="C3029" t="s">
        <v>296</v>
      </c>
      <c r="D3029" t="s">
        <v>2287</v>
      </c>
      <c r="E3029" t="s">
        <v>93</v>
      </c>
      <c r="F3029">
        <v>40700</v>
      </c>
      <c r="G3029" t="s">
        <v>911</v>
      </c>
      <c r="I3029" t="s">
        <v>619</v>
      </c>
      <c r="J3029">
        <v>2026</v>
      </c>
      <c r="K3029">
        <v>7</v>
      </c>
      <c r="L3029" t="s">
        <v>94</v>
      </c>
      <c r="M3029">
        <v>32.333481200000001</v>
      </c>
      <c r="N3029">
        <v>1</v>
      </c>
      <c r="O3029">
        <v>32.333481200000001</v>
      </c>
      <c r="P3029" t="s">
        <v>2288</v>
      </c>
      <c r="Q3029">
        <v>1</v>
      </c>
    </row>
    <row r="3030" spans="1:17" x14ac:dyDescent="0.25">
      <c r="A3030" t="s">
        <v>2516</v>
      </c>
      <c r="B3030" t="s">
        <v>582</v>
      </c>
      <c r="C3030" t="s">
        <v>296</v>
      </c>
      <c r="D3030" t="s">
        <v>2287</v>
      </c>
      <c r="E3030" t="s">
        <v>93</v>
      </c>
      <c r="F3030">
        <v>40700</v>
      </c>
      <c r="G3030" t="s">
        <v>911</v>
      </c>
      <c r="I3030" t="s">
        <v>2302</v>
      </c>
      <c r="J3030">
        <v>2026</v>
      </c>
      <c r="K3030">
        <v>7</v>
      </c>
      <c r="L3030" t="s">
        <v>94</v>
      </c>
      <c r="M3030">
        <v>180.14940000000001</v>
      </c>
      <c r="N3030">
        <v>1</v>
      </c>
      <c r="O3030">
        <v>180.14940000000001</v>
      </c>
      <c r="P3030" t="s">
        <v>2288</v>
      </c>
      <c r="Q3030">
        <v>0</v>
      </c>
    </row>
    <row r="3031" spans="1:17" x14ac:dyDescent="0.25">
      <c r="A3031" t="s">
        <v>2516</v>
      </c>
      <c r="B3031" t="s">
        <v>582</v>
      </c>
      <c r="C3031" t="s">
        <v>296</v>
      </c>
      <c r="D3031" t="s">
        <v>2287</v>
      </c>
      <c r="E3031" t="s">
        <v>102</v>
      </c>
      <c r="F3031">
        <v>40700</v>
      </c>
      <c r="G3031" t="s">
        <v>911</v>
      </c>
      <c r="I3031" t="s">
        <v>186</v>
      </c>
      <c r="J3031">
        <v>2026</v>
      </c>
      <c r="K3031">
        <v>7</v>
      </c>
      <c r="L3031" t="s">
        <v>94</v>
      </c>
      <c r="M3031">
        <v>3968.4110496000003</v>
      </c>
      <c r="N3031">
        <v>1</v>
      </c>
      <c r="O3031">
        <v>3968.4110496000003</v>
      </c>
      <c r="P3031" t="s">
        <v>2288</v>
      </c>
      <c r="Q3031">
        <v>1</v>
      </c>
    </row>
    <row r="3032" spans="1:17" x14ac:dyDescent="0.25">
      <c r="A3032" t="s">
        <v>2516</v>
      </c>
      <c r="B3032" t="s">
        <v>582</v>
      </c>
      <c r="C3032" t="s">
        <v>296</v>
      </c>
      <c r="D3032" t="s">
        <v>2287</v>
      </c>
      <c r="E3032" t="s">
        <v>93</v>
      </c>
      <c r="F3032">
        <v>40700</v>
      </c>
      <c r="G3032" t="s">
        <v>911</v>
      </c>
      <c r="I3032" t="s">
        <v>167</v>
      </c>
      <c r="J3032">
        <v>2026</v>
      </c>
      <c r="K3032">
        <v>7</v>
      </c>
      <c r="L3032" t="s">
        <v>94</v>
      </c>
      <c r="M3032">
        <v>1701.4110000000001</v>
      </c>
      <c r="N3032">
        <v>1</v>
      </c>
      <c r="O3032">
        <v>1701.4110000000001</v>
      </c>
      <c r="P3032" t="s">
        <v>2288</v>
      </c>
      <c r="Q3032">
        <v>0</v>
      </c>
    </row>
    <row r="3033" spans="1:17" x14ac:dyDescent="0.25">
      <c r="A3033" t="s">
        <v>2516</v>
      </c>
      <c r="B3033" t="s">
        <v>582</v>
      </c>
      <c r="C3033" t="s">
        <v>296</v>
      </c>
      <c r="D3033" t="s">
        <v>2287</v>
      </c>
      <c r="E3033" t="s">
        <v>93</v>
      </c>
      <c r="F3033">
        <v>40700</v>
      </c>
      <c r="G3033" t="s">
        <v>911</v>
      </c>
      <c r="I3033" t="s">
        <v>253</v>
      </c>
      <c r="J3033">
        <v>2026</v>
      </c>
      <c r="K3033">
        <v>7</v>
      </c>
      <c r="L3033" t="s">
        <v>94</v>
      </c>
      <c r="M3033">
        <v>400.33199999999999</v>
      </c>
      <c r="N3033">
        <v>1</v>
      </c>
      <c r="O3033">
        <v>400.33199999999999</v>
      </c>
      <c r="P3033" t="s">
        <v>2288</v>
      </c>
      <c r="Q3033">
        <v>0</v>
      </c>
    </row>
    <row r="3034" spans="1:17" x14ac:dyDescent="0.25">
      <c r="A3034" t="s">
        <v>2516</v>
      </c>
      <c r="B3034" t="s">
        <v>582</v>
      </c>
      <c r="C3034" t="s">
        <v>296</v>
      </c>
      <c r="D3034" t="s">
        <v>2287</v>
      </c>
      <c r="E3034" t="s">
        <v>105</v>
      </c>
      <c r="F3034">
        <v>40700</v>
      </c>
      <c r="G3034" t="s">
        <v>911</v>
      </c>
      <c r="I3034" t="s">
        <v>121</v>
      </c>
      <c r="J3034">
        <v>2026</v>
      </c>
      <c r="K3034">
        <v>7</v>
      </c>
      <c r="L3034" t="s">
        <v>94</v>
      </c>
      <c r="M3034">
        <v>1648.0334</v>
      </c>
      <c r="N3034">
        <v>1</v>
      </c>
      <c r="O3034">
        <v>1648.0334</v>
      </c>
      <c r="P3034" t="s">
        <v>2288</v>
      </c>
      <c r="Q3034">
        <v>0</v>
      </c>
    </row>
    <row r="3035" spans="1:17" x14ac:dyDescent="0.25">
      <c r="A3035" t="s">
        <v>2516</v>
      </c>
      <c r="B3035" t="s">
        <v>385</v>
      </c>
      <c r="C3035" t="s">
        <v>296</v>
      </c>
      <c r="D3035" t="s">
        <v>2287</v>
      </c>
      <c r="E3035" t="s">
        <v>93</v>
      </c>
      <c r="F3035">
        <v>40700</v>
      </c>
      <c r="G3035" t="s">
        <v>911</v>
      </c>
      <c r="I3035" t="s">
        <v>253</v>
      </c>
      <c r="J3035">
        <v>2026</v>
      </c>
      <c r="K3035">
        <v>7</v>
      </c>
      <c r="L3035" t="s">
        <v>94</v>
      </c>
      <c r="M3035">
        <v>400.33199999999999</v>
      </c>
      <c r="N3035">
        <v>1</v>
      </c>
      <c r="O3035">
        <v>400.33199999999999</v>
      </c>
      <c r="P3035" t="s">
        <v>2288</v>
      </c>
      <c r="Q3035">
        <v>0</v>
      </c>
    </row>
    <row r="3036" spans="1:17" x14ac:dyDescent="0.25">
      <c r="A3036" t="s">
        <v>2516</v>
      </c>
      <c r="B3036" t="s">
        <v>385</v>
      </c>
      <c r="C3036" t="s">
        <v>296</v>
      </c>
      <c r="D3036" t="s">
        <v>2287</v>
      </c>
      <c r="E3036" t="s">
        <v>105</v>
      </c>
      <c r="F3036">
        <v>40700</v>
      </c>
      <c r="G3036" t="s">
        <v>911</v>
      </c>
      <c r="I3036" t="s">
        <v>2295</v>
      </c>
      <c r="J3036">
        <v>2026</v>
      </c>
      <c r="K3036">
        <v>7</v>
      </c>
      <c r="L3036" t="s">
        <v>94</v>
      </c>
      <c r="M3036">
        <v>613.8424</v>
      </c>
      <c r="N3036">
        <v>1</v>
      </c>
      <c r="O3036">
        <v>613.8424</v>
      </c>
      <c r="P3036" t="s">
        <v>2288</v>
      </c>
      <c r="Q3036">
        <v>0</v>
      </c>
    </row>
    <row r="3037" spans="1:17" x14ac:dyDescent="0.25">
      <c r="A3037" t="s">
        <v>2516</v>
      </c>
      <c r="B3037" t="s">
        <v>387</v>
      </c>
      <c r="C3037" t="s">
        <v>296</v>
      </c>
      <c r="D3037" t="s">
        <v>2287</v>
      </c>
      <c r="E3037" t="s">
        <v>93</v>
      </c>
      <c r="F3037">
        <v>40700</v>
      </c>
      <c r="G3037" t="s">
        <v>911</v>
      </c>
      <c r="I3037" t="s">
        <v>2302</v>
      </c>
      <c r="J3037">
        <v>2026</v>
      </c>
      <c r="K3037">
        <v>7</v>
      </c>
      <c r="L3037" t="s">
        <v>94</v>
      </c>
      <c r="M3037">
        <v>79.265736000000004</v>
      </c>
      <c r="N3037">
        <v>1</v>
      </c>
      <c r="O3037">
        <v>79.265736000000004</v>
      </c>
      <c r="P3037" t="s">
        <v>2288</v>
      </c>
      <c r="Q3037">
        <v>0</v>
      </c>
    </row>
    <row r="3038" spans="1:17" x14ac:dyDescent="0.25">
      <c r="A3038" t="s">
        <v>2516</v>
      </c>
      <c r="B3038" t="s">
        <v>387</v>
      </c>
      <c r="C3038" t="s">
        <v>296</v>
      </c>
      <c r="D3038" t="s">
        <v>2287</v>
      </c>
      <c r="E3038" t="s">
        <v>102</v>
      </c>
      <c r="F3038">
        <v>40700</v>
      </c>
      <c r="G3038" t="s">
        <v>911</v>
      </c>
      <c r="I3038" t="s">
        <v>186</v>
      </c>
      <c r="J3038">
        <v>2026</v>
      </c>
      <c r="K3038">
        <v>7</v>
      </c>
      <c r="L3038" t="s">
        <v>94</v>
      </c>
      <c r="M3038">
        <v>2574.3349260000005</v>
      </c>
      <c r="N3038">
        <v>1</v>
      </c>
      <c r="O3038">
        <v>2574.3349260000005</v>
      </c>
      <c r="P3038" t="s">
        <v>2288</v>
      </c>
      <c r="Q3038">
        <v>1</v>
      </c>
    </row>
    <row r="3039" spans="1:17" x14ac:dyDescent="0.25">
      <c r="A3039" t="s">
        <v>2516</v>
      </c>
      <c r="B3039" t="s">
        <v>387</v>
      </c>
      <c r="C3039" t="s">
        <v>296</v>
      </c>
      <c r="D3039" t="s">
        <v>2287</v>
      </c>
      <c r="E3039" t="s">
        <v>93</v>
      </c>
      <c r="F3039">
        <v>40700</v>
      </c>
      <c r="G3039" t="s">
        <v>911</v>
      </c>
      <c r="I3039" t="s">
        <v>167</v>
      </c>
      <c r="J3039">
        <v>2026</v>
      </c>
      <c r="K3039">
        <v>7</v>
      </c>
      <c r="L3039" t="s">
        <v>94</v>
      </c>
      <c r="M3039">
        <v>1152.3556619999999</v>
      </c>
      <c r="N3039">
        <v>1</v>
      </c>
      <c r="O3039">
        <v>1152.3556619999999</v>
      </c>
      <c r="P3039" t="s">
        <v>2288</v>
      </c>
      <c r="Q3039">
        <v>0</v>
      </c>
    </row>
    <row r="3040" spans="1:17" x14ac:dyDescent="0.25">
      <c r="A3040" t="s">
        <v>2516</v>
      </c>
      <c r="B3040" t="s">
        <v>387</v>
      </c>
      <c r="C3040" t="s">
        <v>296</v>
      </c>
      <c r="D3040" t="s">
        <v>2287</v>
      </c>
      <c r="E3040" t="s">
        <v>93</v>
      </c>
      <c r="F3040">
        <v>40700</v>
      </c>
      <c r="G3040" t="s">
        <v>911</v>
      </c>
      <c r="I3040" t="s">
        <v>253</v>
      </c>
      <c r="J3040">
        <v>2026</v>
      </c>
      <c r="K3040">
        <v>7</v>
      </c>
      <c r="L3040" t="s">
        <v>94</v>
      </c>
      <c r="M3040">
        <v>404.33532000000002</v>
      </c>
      <c r="N3040">
        <v>1</v>
      </c>
      <c r="O3040">
        <v>404.33532000000002</v>
      </c>
      <c r="P3040" t="s">
        <v>2288</v>
      </c>
      <c r="Q3040">
        <v>0</v>
      </c>
    </row>
    <row r="3041" spans="1:17" x14ac:dyDescent="0.25">
      <c r="A3041" t="s">
        <v>2516</v>
      </c>
      <c r="B3041" t="s">
        <v>387</v>
      </c>
      <c r="C3041" t="s">
        <v>296</v>
      </c>
      <c r="D3041" t="s">
        <v>2287</v>
      </c>
      <c r="E3041" t="s">
        <v>105</v>
      </c>
      <c r="F3041">
        <v>40700</v>
      </c>
      <c r="G3041" t="s">
        <v>911</v>
      </c>
      <c r="I3041" t="s">
        <v>121</v>
      </c>
      <c r="J3041">
        <v>2026</v>
      </c>
      <c r="K3041">
        <v>7</v>
      </c>
      <c r="L3041" t="s">
        <v>94</v>
      </c>
      <c r="M3041">
        <v>1024.3161440000001</v>
      </c>
      <c r="N3041">
        <v>1</v>
      </c>
      <c r="O3041">
        <v>1024.3161440000001</v>
      </c>
      <c r="P3041" t="s">
        <v>2288</v>
      </c>
      <c r="Q3041">
        <v>0</v>
      </c>
    </row>
    <row r="3042" spans="1:17" x14ac:dyDescent="0.25">
      <c r="A3042" t="s">
        <v>2539</v>
      </c>
      <c r="B3042" t="s">
        <v>2332</v>
      </c>
      <c r="C3042" t="s">
        <v>536</v>
      </c>
      <c r="D3042" t="s">
        <v>2287</v>
      </c>
      <c r="E3042" t="s">
        <v>93</v>
      </c>
      <c r="F3042">
        <v>40700</v>
      </c>
      <c r="G3042" t="s">
        <v>911</v>
      </c>
      <c r="I3042" t="s">
        <v>253</v>
      </c>
      <c r="J3042">
        <v>2026</v>
      </c>
      <c r="K3042">
        <v>7</v>
      </c>
      <c r="L3042" t="s">
        <v>94</v>
      </c>
      <c r="M3042">
        <v>443.23</v>
      </c>
      <c r="N3042">
        <v>1</v>
      </c>
      <c r="O3042">
        <v>443.23</v>
      </c>
      <c r="P3042" t="s">
        <v>2288</v>
      </c>
      <c r="Q3042">
        <v>0</v>
      </c>
    </row>
    <row r="3043" spans="1:17" x14ac:dyDescent="0.25">
      <c r="A3043" t="s">
        <v>2539</v>
      </c>
      <c r="B3043" t="s">
        <v>2332</v>
      </c>
      <c r="C3043" t="s">
        <v>536</v>
      </c>
      <c r="D3043" t="s">
        <v>2287</v>
      </c>
      <c r="E3043" t="s">
        <v>105</v>
      </c>
      <c r="F3043">
        <v>40700</v>
      </c>
      <c r="G3043" t="s">
        <v>911</v>
      </c>
      <c r="I3043" t="s">
        <v>121</v>
      </c>
      <c r="J3043">
        <v>2026</v>
      </c>
      <c r="K3043">
        <v>7</v>
      </c>
      <c r="L3043" t="s">
        <v>94</v>
      </c>
      <c r="M3043">
        <v>258.12</v>
      </c>
      <c r="N3043">
        <v>1</v>
      </c>
      <c r="O3043">
        <v>258.12</v>
      </c>
      <c r="P3043" t="s">
        <v>2288</v>
      </c>
      <c r="Q3043">
        <v>0</v>
      </c>
    </row>
    <row r="3044" spans="1:17" x14ac:dyDescent="0.25">
      <c r="A3044" t="s">
        <v>2382</v>
      </c>
      <c r="B3044" t="s">
        <v>781</v>
      </c>
      <c r="C3044" t="s">
        <v>782</v>
      </c>
      <c r="D3044" t="s">
        <v>2287</v>
      </c>
      <c r="E3044" t="s">
        <v>93</v>
      </c>
      <c r="F3044">
        <v>40700</v>
      </c>
      <c r="G3044" t="s">
        <v>911</v>
      </c>
      <c r="I3044" t="s">
        <v>253</v>
      </c>
      <c r="J3044">
        <v>2026</v>
      </c>
      <c r="K3044">
        <v>7</v>
      </c>
      <c r="L3044" t="s">
        <v>94</v>
      </c>
      <c r="M3044">
        <v>1631.62</v>
      </c>
      <c r="N3044">
        <v>1</v>
      </c>
      <c r="O3044">
        <v>1631.62</v>
      </c>
      <c r="P3044" t="s">
        <v>2288</v>
      </c>
      <c r="Q3044">
        <v>0</v>
      </c>
    </row>
    <row r="3045" spans="1:17" x14ac:dyDescent="0.25">
      <c r="A3045" t="s">
        <v>2382</v>
      </c>
      <c r="B3045" t="s">
        <v>781</v>
      </c>
      <c r="C3045" t="s">
        <v>782</v>
      </c>
      <c r="D3045" t="s">
        <v>2287</v>
      </c>
      <c r="E3045" t="s">
        <v>105</v>
      </c>
      <c r="F3045">
        <v>40700</v>
      </c>
      <c r="G3045" t="s">
        <v>911</v>
      </c>
      <c r="I3045" t="s">
        <v>158</v>
      </c>
      <c r="J3045">
        <v>2026</v>
      </c>
      <c r="K3045">
        <v>7</v>
      </c>
      <c r="L3045" t="s">
        <v>94</v>
      </c>
      <c r="M3045">
        <v>7353.54</v>
      </c>
      <c r="N3045">
        <v>1</v>
      </c>
      <c r="O3045">
        <v>7353.54</v>
      </c>
      <c r="P3045" t="s">
        <v>2288</v>
      </c>
      <c r="Q3045">
        <v>0</v>
      </c>
    </row>
    <row r="3046" spans="1:17" x14ac:dyDescent="0.25">
      <c r="A3046" t="s">
        <v>2715</v>
      </c>
      <c r="B3046" t="s">
        <v>2052</v>
      </c>
      <c r="C3046" t="s">
        <v>2333</v>
      </c>
      <c r="D3046" t="s">
        <v>2287</v>
      </c>
      <c r="E3046" t="s">
        <v>93</v>
      </c>
      <c r="F3046">
        <v>40700</v>
      </c>
      <c r="G3046" t="s">
        <v>911</v>
      </c>
      <c r="I3046" t="s">
        <v>253</v>
      </c>
      <c r="J3046">
        <v>2026</v>
      </c>
      <c r="K3046">
        <v>7</v>
      </c>
      <c r="L3046" t="s">
        <v>94</v>
      </c>
      <c r="M3046">
        <v>1245.7783655999999</v>
      </c>
      <c r="N3046">
        <v>1</v>
      </c>
      <c r="O3046">
        <v>1245.7783655999999</v>
      </c>
      <c r="P3046" t="s">
        <v>2288</v>
      </c>
      <c r="Q3046">
        <v>0</v>
      </c>
    </row>
    <row r="3047" spans="1:17" x14ac:dyDescent="0.25">
      <c r="A3047" t="s">
        <v>2715</v>
      </c>
      <c r="B3047" t="s">
        <v>2052</v>
      </c>
      <c r="C3047" t="s">
        <v>2333</v>
      </c>
      <c r="D3047" t="s">
        <v>2287</v>
      </c>
      <c r="E3047" t="s">
        <v>93</v>
      </c>
      <c r="F3047">
        <v>40700</v>
      </c>
      <c r="G3047" t="s">
        <v>911</v>
      </c>
      <c r="I3047" t="s">
        <v>240</v>
      </c>
      <c r="J3047">
        <v>2026</v>
      </c>
      <c r="K3047">
        <v>7</v>
      </c>
      <c r="L3047" t="s">
        <v>94</v>
      </c>
      <c r="M3047">
        <v>880.97472519999997</v>
      </c>
      <c r="N3047">
        <v>1</v>
      </c>
      <c r="O3047">
        <v>880.97472519999997</v>
      </c>
      <c r="P3047" t="s">
        <v>2288</v>
      </c>
      <c r="Q3047">
        <v>0</v>
      </c>
    </row>
    <row r="3048" spans="1:17" x14ac:dyDescent="0.25">
      <c r="A3048" t="s">
        <v>2715</v>
      </c>
      <c r="B3048" t="s">
        <v>2052</v>
      </c>
      <c r="C3048" t="s">
        <v>2333</v>
      </c>
      <c r="D3048" t="s">
        <v>2287</v>
      </c>
      <c r="E3048" t="s">
        <v>105</v>
      </c>
      <c r="F3048">
        <v>40700</v>
      </c>
      <c r="G3048" t="s">
        <v>911</v>
      </c>
      <c r="I3048" t="s">
        <v>121</v>
      </c>
      <c r="J3048">
        <v>2026</v>
      </c>
      <c r="K3048">
        <v>7</v>
      </c>
      <c r="L3048" t="s">
        <v>94</v>
      </c>
      <c r="M3048">
        <v>1661.0378208</v>
      </c>
      <c r="N3048">
        <v>1</v>
      </c>
      <c r="O3048">
        <v>1661.0378208</v>
      </c>
      <c r="P3048" t="s">
        <v>2288</v>
      </c>
      <c r="Q3048">
        <v>0</v>
      </c>
    </row>
    <row r="3049" spans="1:17" x14ac:dyDescent="0.25">
      <c r="A3049" t="s">
        <v>2382</v>
      </c>
      <c r="B3049" t="s">
        <v>787</v>
      </c>
      <c r="C3049" t="s">
        <v>788</v>
      </c>
      <c r="D3049" t="s">
        <v>2287</v>
      </c>
      <c r="E3049" t="s">
        <v>93</v>
      </c>
      <c r="F3049">
        <v>40700</v>
      </c>
      <c r="G3049" t="s">
        <v>911</v>
      </c>
      <c r="I3049" t="s">
        <v>2334</v>
      </c>
      <c r="J3049">
        <v>2026</v>
      </c>
      <c r="K3049">
        <v>7</v>
      </c>
      <c r="L3049" t="s">
        <v>94</v>
      </c>
      <c r="M3049">
        <v>1065.8687158</v>
      </c>
      <c r="N3049">
        <v>1</v>
      </c>
      <c r="O3049">
        <v>1065.8687158</v>
      </c>
      <c r="P3049" t="s">
        <v>2288</v>
      </c>
      <c r="Q3049">
        <v>0</v>
      </c>
    </row>
    <row r="3050" spans="1:17" x14ac:dyDescent="0.25">
      <c r="A3050" t="s">
        <v>2382</v>
      </c>
      <c r="B3050" t="s">
        <v>787</v>
      </c>
      <c r="C3050" t="s">
        <v>788</v>
      </c>
      <c r="D3050" t="s">
        <v>2287</v>
      </c>
      <c r="E3050" t="s">
        <v>102</v>
      </c>
      <c r="F3050">
        <v>40700</v>
      </c>
      <c r="G3050" t="s">
        <v>911</v>
      </c>
      <c r="I3050" t="s">
        <v>186</v>
      </c>
      <c r="J3050">
        <v>2026</v>
      </c>
      <c r="K3050">
        <v>7</v>
      </c>
      <c r="L3050" t="s">
        <v>94</v>
      </c>
      <c r="M3050">
        <v>367.72137479999998</v>
      </c>
      <c r="N3050">
        <v>1</v>
      </c>
      <c r="O3050">
        <v>367.72137479999998</v>
      </c>
      <c r="P3050" t="s">
        <v>2288</v>
      </c>
      <c r="Q3050">
        <v>1</v>
      </c>
    </row>
    <row r="3051" spans="1:17" x14ac:dyDescent="0.25">
      <c r="A3051" t="s">
        <v>2382</v>
      </c>
      <c r="B3051" t="s">
        <v>787</v>
      </c>
      <c r="C3051" t="s">
        <v>788</v>
      </c>
      <c r="D3051" t="s">
        <v>2287</v>
      </c>
      <c r="E3051" t="s">
        <v>93</v>
      </c>
      <c r="F3051">
        <v>40700</v>
      </c>
      <c r="G3051" t="s">
        <v>911</v>
      </c>
      <c r="I3051" t="s">
        <v>191</v>
      </c>
      <c r="J3051">
        <v>2026</v>
      </c>
      <c r="K3051">
        <v>7</v>
      </c>
      <c r="L3051" t="s">
        <v>94</v>
      </c>
      <c r="M3051">
        <v>2296.3703735999998</v>
      </c>
      <c r="N3051">
        <v>1</v>
      </c>
      <c r="O3051">
        <v>2296.3703735999998</v>
      </c>
      <c r="P3051" t="s">
        <v>2288</v>
      </c>
      <c r="Q3051">
        <v>1</v>
      </c>
    </row>
    <row r="3052" spans="1:17" x14ac:dyDescent="0.25">
      <c r="A3052" t="s">
        <v>2382</v>
      </c>
      <c r="B3052" t="s">
        <v>787</v>
      </c>
      <c r="C3052" t="s">
        <v>788</v>
      </c>
      <c r="D3052" t="s">
        <v>2287</v>
      </c>
      <c r="E3052" t="s">
        <v>93</v>
      </c>
      <c r="F3052">
        <v>40700</v>
      </c>
      <c r="G3052" t="s">
        <v>911</v>
      </c>
      <c r="I3052" t="s">
        <v>168</v>
      </c>
      <c r="J3052">
        <v>2026</v>
      </c>
      <c r="K3052">
        <v>7</v>
      </c>
      <c r="L3052" t="s">
        <v>94</v>
      </c>
      <c r="M3052">
        <v>2942.5608416</v>
      </c>
      <c r="N3052">
        <v>1</v>
      </c>
      <c r="O3052">
        <v>2942.5608416</v>
      </c>
      <c r="P3052" t="s">
        <v>2288</v>
      </c>
      <c r="Q3052">
        <v>0</v>
      </c>
    </row>
    <row r="3053" spans="1:17" x14ac:dyDescent="0.25">
      <c r="A3053" t="s">
        <v>2382</v>
      </c>
      <c r="B3053" t="s">
        <v>787</v>
      </c>
      <c r="C3053" t="s">
        <v>788</v>
      </c>
      <c r="D3053" t="s">
        <v>2287</v>
      </c>
      <c r="E3053" t="s">
        <v>93</v>
      </c>
      <c r="F3053">
        <v>40700</v>
      </c>
      <c r="G3053" t="s">
        <v>911</v>
      </c>
      <c r="I3053" t="s">
        <v>253</v>
      </c>
      <c r="J3053">
        <v>2026</v>
      </c>
      <c r="K3053">
        <v>7</v>
      </c>
      <c r="L3053" t="s">
        <v>94</v>
      </c>
      <c r="M3053">
        <v>1836.2743683000001</v>
      </c>
      <c r="N3053">
        <v>1</v>
      </c>
      <c r="O3053">
        <v>1836.2743683000001</v>
      </c>
      <c r="P3053" t="s">
        <v>2288</v>
      </c>
      <c r="Q3053">
        <v>0</v>
      </c>
    </row>
    <row r="3054" spans="1:17" x14ac:dyDescent="0.25">
      <c r="A3054" t="s">
        <v>2382</v>
      </c>
      <c r="B3054" t="s">
        <v>787</v>
      </c>
      <c r="C3054" t="s">
        <v>788</v>
      </c>
      <c r="D3054" t="s">
        <v>2287</v>
      </c>
      <c r="E3054" t="s">
        <v>93</v>
      </c>
      <c r="F3054">
        <v>40700</v>
      </c>
      <c r="G3054" t="s">
        <v>911</v>
      </c>
      <c r="I3054" t="s">
        <v>2335</v>
      </c>
      <c r="J3054">
        <v>2026</v>
      </c>
      <c r="K3054">
        <v>7</v>
      </c>
      <c r="L3054" t="s">
        <v>94</v>
      </c>
      <c r="M3054">
        <v>2115.6073524999997</v>
      </c>
      <c r="N3054">
        <v>1</v>
      </c>
      <c r="O3054">
        <v>2115.6073524999997</v>
      </c>
      <c r="P3054" t="s">
        <v>2288</v>
      </c>
      <c r="Q3054">
        <v>0</v>
      </c>
    </row>
    <row r="3055" spans="1:17" x14ac:dyDescent="0.25">
      <c r="A3055" t="s">
        <v>2382</v>
      </c>
      <c r="B3055" t="s">
        <v>787</v>
      </c>
      <c r="C3055" t="s">
        <v>788</v>
      </c>
      <c r="D3055" t="s">
        <v>2287</v>
      </c>
      <c r="E3055" t="s">
        <v>105</v>
      </c>
      <c r="F3055">
        <v>40700</v>
      </c>
      <c r="G3055" t="s">
        <v>911</v>
      </c>
      <c r="I3055" t="s">
        <v>121</v>
      </c>
      <c r="J3055">
        <v>2026</v>
      </c>
      <c r="K3055">
        <v>7</v>
      </c>
      <c r="L3055" t="s">
        <v>94</v>
      </c>
      <c r="M3055">
        <v>729.98789499999998</v>
      </c>
      <c r="N3055">
        <v>1</v>
      </c>
      <c r="O3055">
        <v>729.98789499999998</v>
      </c>
      <c r="P3055" t="s">
        <v>2288</v>
      </c>
      <c r="Q3055">
        <v>0</v>
      </c>
    </row>
    <row r="3056" spans="1:17" x14ac:dyDescent="0.25">
      <c r="A3056" t="s">
        <v>2382</v>
      </c>
      <c r="B3056" t="s">
        <v>787</v>
      </c>
      <c r="C3056" t="s">
        <v>788</v>
      </c>
      <c r="D3056" t="s">
        <v>2287</v>
      </c>
      <c r="E3056" t="s">
        <v>93</v>
      </c>
      <c r="F3056">
        <v>40700</v>
      </c>
      <c r="G3056" t="s">
        <v>911</v>
      </c>
      <c r="I3056" t="s">
        <v>619</v>
      </c>
      <c r="J3056">
        <v>2026</v>
      </c>
      <c r="K3056">
        <v>7</v>
      </c>
      <c r="L3056" t="s">
        <v>94</v>
      </c>
      <c r="M3056">
        <v>1148.1358216000001</v>
      </c>
      <c r="N3056">
        <v>1</v>
      </c>
      <c r="O3056">
        <v>1148.1358216000001</v>
      </c>
      <c r="P3056" t="s">
        <v>2288</v>
      </c>
      <c r="Q3056">
        <v>1</v>
      </c>
    </row>
    <row r="3057" spans="1:17" x14ac:dyDescent="0.25">
      <c r="A3057" t="s">
        <v>2382</v>
      </c>
      <c r="B3057" t="s">
        <v>2076</v>
      </c>
      <c r="C3057" t="s">
        <v>2336</v>
      </c>
      <c r="D3057" t="s">
        <v>2287</v>
      </c>
      <c r="E3057" t="s">
        <v>93</v>
      </c>
      <c r="F3057">
        <v>40700</v>
      </c>
      <c r="G3057" t="s">
        <v>911</v>
      </c>
      <c r="I3057" t="s">
        <v>253</v>
      </c>
      <c r="J3057">
        <v>2026</v>
      </c>
      <c r="K3057">
        <v>7</v>
      </c>
      <c r="L3057" t="s">
        <v>94</v>
      </c>
      <c r="M3057">
        <v>1808.1045999999999</v>
      </c>
      <c r="N3057">
        <v>1</v>
      </c>
      <c r="O3057">
        <v>1808.1045999999999</v>
      </c>
      <c r="P3057" t="s">
        <v>2288</v>
      </c>
      <c r="Q3057">
        <v>0</v>
      </c>
    </row>
    <row r="3058" spans="1:17" x14ac:dyDescent="0.25">
      <c r="A3058" t="s">
        <v>2382</v>
      </c>
      <c r="B3058" t="s">
        <v>2076</v>
      </c>
      <c r="C3058" t="s">
        <v>2336</v>
      </c>
      <c r="D3058" t="s">
        <v>2287</v>
      </c>
      <c r="E3058" t="s">
        <v>105</v>
      </c>
      <c r="F3058">
        <v>40700</v>
      </c>
      <c r="G3058" t="s">
        <v>911</v>
      </c>
      <c r="I3058" t="s">
        <v>121</v>
      </c>
      <c r="J3058">
        <v>2026</v>
      </c>
      <c r="K3058">
        <v>7</v>
      </c>
      <c r="L3058" t="s">
        <v>94</v>
      </c>
      <c r="M3058">
        <v>1437.585752</v>
      </c>
      <c r="N3058">
        <v>1</v>
      </c>
      <c r="O3058">
        <v>1437.585752</v>
      </c>
      <c r="P3058" t="s">
        <v>2288</v>
      </c>
      <c r="Q3058">
        <v>0</v>
      </c>
    </row>
    <row r="3059" spans="1:17" x14ac:dyDescent="0.25">
      <c r="A3059" t="s">
        <v>500</v>
      </c>
      <c r="B3059" t="s">
        <v>2091</v>
      </c>
      <c r="C3059" t="s">
        <v>500</v>
      </c>
      <c r="D3059" t="s">
        <v>2287</v>
      </c>
      <c r="E3059" t="s">
        <v>105</v>
      </c>
      <c r="F3059">
        <v>40700</v>
      </c>
      <c r="G3059" t="s">
        <v>911</v>
      </c>
      <c r="I3059" t="s">
        <v>111</v>
      </c>
      <c r="J3059">
        <v>2026</v>
      </c>
      <c r="K3059">
        <v>7</v>
      </c>
      <c r="L3059" t="s">
        <v>94</v>
      </c>
      <c r="M3059">
        <v>454.11374079999996</v>
      </c>
      <c r="N3059">
        <v>1</v>
      </c>
      <c r="O3059">
        <v>454.11374079999996</v>
      </c>
      <c r="P3059" t="s">
        <v>2288</v>
      </c>
      <c r="Q3059">
        <v>0</v>
      </c>
    </row>
    <row r="3060" spans="1:17" x14ac:dyDescent="0.25">
      <c r="A3060" t="s">
        <v>2382</v>
      </c>
      <c r="B3060" t="s">
        <v>2093</v>
      </c>
      <c r="C3060" t="s">
        <v>2196</v>
      </c>
      <c r="D3060" t="s">
        <v>2287</v>
      </c>
      <c r="E3060" t="s">
        <v>93</v>
      </c>
      <c r="F3060">
        <v>40700</v>
      </c>
      <c r="G3060" t="s">
        <v>911</v>
      </c>
      <c r="I3060" t="s">
        <v>253</v>
      </c>
      <c r="J3060">
        <v>2026</v>
      </c>
      <c r="K3060">
        <v>7</v>
      </c>
      <c r="L3060" t="s">
        <v>94</v>
      </c>
      <c r="M3060">
        <v>621.57000000000005</v>
      </c>
      <c r="N3060">
        <v>1</v>
      </c>
      <c r="O3060">
        <v>621.57000000000005</v>
      </c>
      <c r="P3060" t="s">
        <v>2288</v>
      </c>
      <c r="Q3060">
        <v>0</v>
      </c>
    </row>
    <row r="3061" spans="1:17" x14ac:dyDescent="0.25">
      <c r="A3061" t="s">
        <v>2382</v>
      </c>
      <c r="B3061" t="s">
        <v>2097</v>
      </c>
      <c r="C3061" t="s">
        <v>788</v>
      </c>
      <c r="D3061" t="s">
        <v>2287</v>
      </c>
      <c r="E3061" t="s">
        <v>102</v>
      </c>
      <c r="F3061">
        <v>40700</v>
      </c>
      <c r="G3061" t="s">
        <v>911</v>
      </c>
      <c r="I3061" t="s">
        <v>186</v>
      </c>
      <c r="J3061">
        <v>2026</v>
      </c>
      <c r="K3061">
        <v>7</v>
      </c>
      <c r="L3061" t="s">
        <v>94</v>
      </c>
      <c r="M3061">
        <v>1494.4326996</v>
      </c>
      <c r="N3061">
        <v>1</v>
      </c>
      <c r="O3061">
        <v>1494.4326996</v>
      </c>
      <c r="P3061" t="s">
        <v>2288</v>
      </c>
      <c r="Q3061">
        <v>1</v>
      </c>
    </row>
    <row r="3062" spans="1:17" x14ac:dyDescent="0.25">
      <c r="A3062" t="s">
        <v>2382</v>
      </c>
      <c r="B3062" t="s">
        <v>2097</v>
      </c>
      <c r="C3062" t="s">
        <v>788</v>
      </c>
      <c r="D3062" t="s">
        <v>2287</v>
      </c>
      <c r="E3062" t="s">
        <v>93</v>
      </c>
      <c r="F3062">
        <v>40700</v>
      </c>
      <c r="G3062" t="s">
        <v>911</v>
      </c>
      <c r="I3062" t="s">
        <v>191</v>
      </c>
      <c r="J3062">
        <v>2026</v>
      </c>
      <c r="K3062">
        <v>7</v>
      </c>
      <c r="L3062" t="s">
        <v>94</v>
      </c>
      <c r="M3062">
        <v>2089.4931616999997</v>
      </c>
      <c r="N3062">
        <v>1</v>
      </c>
      <c r="O3062">
        <v>2089.4931616999997</v>
      </c>
      <c r="P3062" t="s">
        <v>2288</v>
      </c>
      <c r="Q3062">
        <v>1</v>
      </c>
    </row>
    <row r="3063" spans="1:17" x14ac:dyDescent="0.25">
      <c r="A3063" t="s">
        <v>2382</v>
      </c>
      <c r="B3063" t="s">
        <v>2097</v>
      </c>
      <c r="C3063" t="s">
        <v>788</v>
      </c>
      <c r="D3063" t="s">
        <v>2287</v>
      </c>
      <c r="E3063" t="s">
        <v>105</v>
      </c>
      <c r="F3063">
        <v>40700</v>
      </c>
      <c r="G3063" t="s">
        <v>911</v>
      </c>
      <c r="I3063" t="s">
        <v>109</v>
      </c>
      <c r="J3063">
        <v>2026</v>
      </c>
      <c r="K3063">
        <v>7</v>
      </c>
      <c r="L3063" t="s">
        <v>94</v>
      </c>
      <c r="M3063">
        <v>239.791459</v>
      </c>
      <c r="N3063">
        <v>1</v>
      </c>
      <c r="O3063">
        <v>239.791459</v>
      </c>
      <c r="P3063" t="s">
        <v>2288</v>
      </c>
      <c r="Q3063">
        <v>0</v>
      </c>
    </row>
    <row r="3064" spans="1:17" x14ac:dyDescent="0.25">
      <c r="A3064" t="s">
        <v>2382</v>
      </c>
      <c r="B3064" t="s">
        <v>2097</v>
      </c>
      <c r="C3064" t="s">
        <v>788</v>
      </c>
      <c r="D3064" t="s">
        <v>2287</v>
      </c>
      <c r="E3064" t="s">
        <v>93</v>
      </c>
      <c r="F3064">
        <v>40700</v>
      </c>
      <c r="G3064" t="s">
        <v>911</v>
      </c>
      <c r="I3064" t="s">
        <v>168</v>
      </c>
      <c r="J3064">
        <v>2026</v>
      </c>
      <c r="K3064">
        <v>7</v>
      </c>
      <c r="L3064" t="s">
        <v>94</v>
      </c>
      <c r="M3064">
        <v>2677.3709871999999</v>
      </c>
      <c r="N3064">
        <v>1</v>
      </c>
      <c r="O3064">
        <v>2677.3709871999999</v>
      </c>
      <c r="P3064" t="s">
        <v>2288</v>
      </c>
      <c r="Q3064">
        <v>0</v>
      </c>
    </row>
    <row r="3065" spans="1:17" x14ac:dyDescent="0.25">
      <c r="A3065" t="s">
        <v>2382</v>
      </c>
      <c r="B3065" t="s">
        <v>2097</v>
      </c>
      <c r="C3065" t="s">
        <v>788</v>
      </c>
      <c r="D3065" t="s">
        <v>2287</v>
      </c>
      <c r="E3065" t="s">
        <v>93</v>
      </c>
      <c r="F3065">
        <v>40700</v>
      </c>
      <c r="G3065" t="s">
        <v>911</v>
      </c>
      <c r="I3065" t="s">
        <v>253</v>
      </c>
      <c r="J3065">
        <v>2026</v>
      </c>
      <c r="K3065">
        <v>7</v>
      </c>
      <c r="L3065" t="s">
        <v>94</v>
      </c>
      <c r="M3065">
        <v>1909.4829599</v>
      </c>
      <c r="N3065">
        <v>1</v>
      </c>
      <c r="O3065">
        <v>1909.4829599</v>
      </c>
      <c r="P3065" t="s">
        <v>2288</v>
      </c>
      <c r="Q3065">
        <v>0</v>
      </c>
    </row>
    <row r="3066" spans="1:17" x14ac:dyDescent="0.25">
      <c r="A3066" t="s">
        <v>2382</v>
      </c>
      <c r="B3066" t="s">
        <v>2097</v>
      </c>
      <c r="C3066" t="s">
        <v>788</v>
      </c>
      <c r="D3066" t="s">
        <v>2287</v>
      </c>
      <c r="E3066" t="s">
        <v>105</v>
      </c>
      <c r="F3066">
        <v>40700</v>
      </c>
      <c r="G3066" t="s">
        <v>911</v>
      </c>
      <c r="I3066" t="s">
        <v>144</v>
      </c>
      <c r="J3066">
        <v>2026</v>
      </c>
      <c r="K3066">
        <v>7</v>
      </c>
      <c r="L3066" t="s">
        <v>94</v>
      </c>
      <c r="M3066">
        <v>2864.2429517999999</v>
      </c>
      <c r="N3066">
        <v>1</v>
      </c>
      <c r="O3066">
        <v>2864.2429517999999</v>
      </c>
      <c r="P3066" t="s">
        <v>2288</v>
      </c>
      <c r="Q3066">
        <v>0</v>
      </c>
    </row>
    <row r="3067" spans="1:17" x14ac:dyDescent="0.25">
      <c r="A3067" t="s">
        <v>2382</v>
      </c>
      <c r="B3067" t="s">
        <v>2097</v>
      </c>
      <c r="C3067" t="s">
        <v>788</v>
      </c>
      <c r="D3067" t="s">
        <v>2287</v>
      </c>
      <c r="E3067" t="s">
        <v>93</v>
      </c>
      <c r="F3067">
        <v>40700</v>
      </c>
      <c r="G3067" t="s">
        <v>911</v>
      </c>
      <c r="I3067" t="s">
        <v>619</v>
      </c>
      <c r="J3067">
        <v>2026</v>
      </c>
      <c r="K3067">
        <v>7</v>
      </c>
      <c r="L3067" t="s">
        <v>94</v>
      </c>
      <c r="M3067">
        <v>1044.6169972</v>
      </c>
      <c r="N3067">
        <v>1</v>
      </c>
      <c r="O3067">
        <v>1044.6169972</v>
      </c>
      <c r="P3067" t="s">
        <v>2288</v>
      </c>
      <c r="Q3067">
        <v>1</v>
      </c>
    </row>
    <row r="3068" spans="1:17" x14ac:dyDescent="0.25">
      <c r="A3068" t="s">
        <v>2734</v>
      </c>
      <c r="B3068" t="s">
        <v>549</v>
      </c>
      <c r="C3068" t="s">
        <v>373</v>
      </c>
      <c r="D3068" t="s">
        <v>2287</v>
      </c>
      <c r="E3068" t="s">
        <v>105</v>
      </c>
      <c r="F3068">
        <v>40700</v>
      </c>
      <c r="G3068" t="s">
        <v>911</v>
      </c>
      <c r="I3068" t="s">
        <v>2355</v>
      </c>
      <c r="J3068">
        <v>2026</v>
      </c>
      <c r="K3068">
        <v>7</v>
      </c>
      <c r="L3068" t="s">
        <v>94</v>
      </c>
      <c r="M3068">
        <v>84.448628035799999</v>
      </c>
      <c r="N3068">
        <v>1</v>
      </c>
      <c r="O3068">
        <v>84.448628035799999</v>
      </c>
      <c r="P3068" t="s">
        <v>2288</v>
      </c>
      <c r="Q3068">
        <v>0</v>
      </c>
    </row>
    <row r="3069" spans="1:17" x14ac:dyDescent="0.25">
      <c r="A3069" t="s">
        <v>2734</v>
      </c>
      <c r="B3069" t="s">
        <v>549</v>
      </c>
      <c r="C3069" t="s">
        <v>373</v>
      </c>
      <c r="D3069" t="s">
        <v>2287</v>
      </c>
      <c r="E3069" t="s">
        <v>93</v>
      </c>
      <c r="F3069">
        <v>40700</v>
      </c>
      <c r="G3069" t="s">
        <v>911</v>
      </c>
      <c r="I3069" t="s">
        <v>253</v>
      </c>
      <c r="J3069">
        <v>2026</v>
      </c>
      <c r="K3069">
        <v>7</v>
      </c>
      <c r="L3069" t="s">
        <v>94</v>
      </c>
      <c r="M3069">
        <v>380.05040754779998</v>
      </c>
      <c r="N3069">
        <v>1</v>
      </c>
      <c r="O3069">
        <v>380.05040754779998</v>
      </c>
      <c r="P3069" t="s">
        <v>2288</v>
      </c>
      <c r="Q3069">
        <v>0</v>
      </c>
    </row>
    <row r="3070" spans="1:17" x14ac:dyDescent="0.25">
      <c r="A3070" t="s">
        <v>2734</v>
      </c>
      <c r="B3070" t="s">
        <v>549</v>
      </c>
      <c r="C3070" t="s">
        <v>373</v>
      </c>
      <c r="D3070" t="s">
        <v>2287</v>
      </c>
      <c r="E3070" t="s">
        <v>105</v>
      </c>
      <c r="F3070">
        <v>40700</v>
      </c>
      <c r="G3070" t="s">
        <v>911</v>
      </c>
      <c r="I3070" t="s">
        <v>144</v>
      </c>
      <c r="J3070">
        <v>2026</v>
      </c>
      <c r="K3070">
        <v>7</v>
      </c>
      <c r="L3070" t="s">
        <v>94</v>
      </c>
      <c r="M3070">
        <v>160.47555295159998</v>
      </c>
      <c r="N3070">
        <v>1</v>
      </c>
      <c r="O3070">
        <v>160.47555295159998</v>
      </c>
      <c r="P3070" t="s">
        <v>2288</v>
      </c>
      <c r="Q3070">
        <v>0</v>
      </c>
    </row>
    <row r="3071" spans="1:17" x14ac:dyDescent="0.25">
      <c r="A3071" t="s">
        <v>2382</v>
      </c>
      <c r="B3071" t="s">
        <v>2102</v>
      </c>
      <c r="C3071" t="s">
        <v>623</v>
      </c>
      <c r="D3071" t="s">
        <v>2287</v>
      </c>
      <c r="E3071" t="s">
        <v>104</v>
      </c>
      <c r="F3071">
        <v>40900</v>
      </c>
      <c r="G3071" t="s">
        <v>2520</v>
      </c>
      <c r="I3071" t="s">
        <v>245</v>
      </c>
      <c r="J3071">
        <v>2026</v>
      </c>
      <c r="K3071">
        <v>7</v>
      </c>
      <c r="L3071" t="s">
        <v>94</v>
      </c>
      <c r="M3071">
        <v>2903.45</v>
      </c>
      <c r="N3071">
        <v>1</v>
      </c>
      <c r="O3071">
        <v>2903.45</v>
      </c>
      <c r="P3071" t="s">
        <v>2288</v>
      </c>
      <c r="Q3071">
        <v>1</v>
      </c>
    </row>
    <row r="3072" spans="1:17" x14ac:dyDescent="0.25">
      <c r="A3072" t="s">
        <v>2382</v>
      </c>
      <c r="B3072" t="s">
        <v>2102</v>
      </c>
      <c r="C3072" t="s">
        <v>623</v>
      </c>
      <c r="D3072" t="s">
        <v>2287</v>
      </c>
      <c r="E3072" t="s">
        <v>104</v>
      </c>
      <c r="F3072">
        <v>40900</v>
      </c>
      <c r="G3072" t="s">
        <v>2520</v>
      </c>
      <c r="I3072" t="s">
        <v>246</v>
      </c>
      <c r="J3072">
        <v>2026</v>
      </c>
      <c r="K3072">
        <v>7</v>
      </c>
      <c r="L3072" t="s">
        <v>94</v>
      </c>
      <c r="M3072">
        <v>1360.1</v>
      </c>
      <c r="N3072">
        <v>1</v>
      </c>
      <c r="O3072">
        <v>1360.1</v>
      </c>
      <c r="P3072" t="s">
        <v>2288</v>
      </c>
      <c r="Q3072">
        <v>0</v>
      </c>
    </row>
    <row r="3073" spans="1:17" x14ac:dyDescent="0.25">
      <c r="A3073" t="s">
        <v>2382</v>
      </c>
      <c r="B3073" t="s">
        <v>2102</v>
      </c>
      <c r="C3073" t="s">
        <v>623</v>
      </c>
      <c r="D3073" t="s">
        <v>2287</v>
      </c>
      <c r="E3073" t="s">
        <v>93</v>
      </c>
      <c r="F3073">
        <v>40900</v>
      </c>
      <c r="G3073" t="s">
        <v>2520</v>
      </c>
      <c r="I3073" t="s">
        <v>2860</v>
      </c>
      <c r="J3073">
        <v>2026</v>
      </c>
      <c r="K3073">
        <v>7</v>
      </c>
      <c r="L3073" t="s">
        <v>94</v>
      </c>
      <c r="M3073">
        <v>749.2</v>
      </c>
      <c r="N3073">
        <v>1</v>
      </c>
      <c r="O3073">
        <v>749.2</v>
      </c>
      <c r="P3073" t="s">
        <v>2288</v>
      </c>
      <c r="Q3073">
        <v>0</v>
      </c>
    </row>
    <row r="3074" spans="1:17" x14ac:dyDescent="0.25">
      <c r="A3074" t="s">
        <v>2382</v>
      </c>
      <c r="B3074" t="s">
        <v>2102</v>
      </c>
      <c r="C3074" t="s">
        <v>623</v>
      </c>
      <c r="D3074" t="s">
        <v>2287</v>
      </c>
      <c r="E3074" t="s">
        <v>93</v>
      </c>
      <c r="F3074">
        <v>40900</v>
      </c>
      <c r="G3074" t="s">
        <v>2520</v>
      </c>
      <c r="I3074" t="s">
        <v>253</v>
      </c>
      <c r="J3074">
        <v>2026</v>
      </c>
      <c r="K3074">
        <v>7</v>
      </c>
      <c r="L3074" t="s">
        <v>94</v>
      </c>
      <c r="M3074">
        <v>1386.88</v>
      </c>
      <c r="N3074">
        <v>1</v>
      </c>
      <c r="O3074">
        <v>1386.88</v>
      </c>
      <c r="P3074" t="s">
        <v>2288</v>
      </c>
      <c r="Q3074">
        <v>0</v>
      </c>
    </row>
    <row r="3075" spans="1:17" x14ac:dyDescent="0.25">
      <c r="A3075" t="s">
        <v>2734</v>
      </c>
      <c r="B3075" t="s">
        <v>2106</v>
      </c>
      <c r="C3075" t="s">
        <v>373</v>
      </c>
      <c r="D3075" t="s">
        <v>2287</v>
      </c>
      <c r="E3075" t="s">
        <v>102</v>
      </c>
      <c r="F3075">
        <v>40700</v>
      </c>
      <c r="G3075" t="s">
        <v>911</v>
      </c>
      <c r="I3075" t="s">
        <v>186</v>
      </c>
      <c r="J3075">
        <v>2026</v>
      </c>
      <c r="K3075">
        <v>7</v>
      </c>
      <c r="L3075" t="s">
        <v>94</v>
      </c>
      <c r="M3075">
        <v>461.79910469999999</v>
      </c>
      <c r="N3075">
        <v>1</v>
      </c>
      <c r="O3075">
        <v>461.79910469999999</v>
      </c>
      <c r="P3075" t="s">
        <v>2288</v>
      </c>
      <c r="Q3075">
        <v>1</v>
      </c>
    </row>
    <row r="3076" spans="1:17" x14ac:dyDescent="0.25">
      <c r="A3076" t="s">
        <v>2734</v>
      </c>
      <c r="B3076" t="s">
        <v>2106</v>
      </c>
      <c r="C3076" t="s">
        <v>373</v>
      </c>
      <c r="D3076" t="s">
        <v>2287</v>
      </c>
      <c r="E3076" t="s">
        <v>93</v>
      </c>
      <c r="F3076">
        <v>40700</v>
      </c>
      <c r="G3076" t="s">
        <v>911</v>
      </c>
      <c r="I3076" t="s">
        <v>191</v>
      </c>
      <c r="J3076">
        <v>2026</v>
      </c>
      <c r="K3076">
        <v>7</v>
      </c>
      <c r="L3076" t="s">
        <v>94</v>
      </c>
      <c r="M3076">
        <v>243.02487959999996</v>
      </c>
      <c r="N3076">
        <v>1</v>
      </c>
      <c r="O3076">
        <v>243.02487959999996</v>
      </c>
      <c r="P3076" t="s">
        <v>2288</v>
      </c>
      <c r="Q3076">
        <v>1</v>
      </c>
    </row>
    <row r="3077" spans="1:17" x14ac:dyDescent="0.25">
      <c r="A3077" t="s">
        <v>2734</v>
      </c>
      <c r="B3077" t="s">
        <v>2106</v>
      </c>
      <c r="C3077" t="s">
        <v>373</v>
      </c>
      <c r="D3077" t="s">
        <v>2287</v>
      </c>
      <c r="E3077" t="s">
        <v>93</v>
      </c>
      <c r="F3077">
        <v>40700</v>
      </c>
      <c r="G3077" t="s">
        <v>911</v>
      </c>
      <c r="I3077" t="s">
        <v>168</v>
      </c>
      <c r="J3077">
        <v>2026</v>
      </c>
      <c r="K3077">
        <v>7</v>
      </c>
      <c r="L3077" t="s">
        <v>94</v>
      </c>
      <c r="M3077">
        <v>211.13209721839996</v>
      </c>
      <c r="N3077">
        <v>1</v>
      </c>
      <c r="O3077">
        <v>211.13209721839996</v>
      </c>
      <c r="P3077" t="s">
        <v>2288</v>
      </c>
      <c r="Q3077">
        <v>0</v>
      </c>
    </row>
    <row r="3078" spans="1:17" x14ac:dyDescent="0.25">
      <c r="A3078" t="s">
        <v>2734</v>
      </c>
      <c r="B3078" t="s">
        <v>2106</v>
      </c>
      <c r="C3078" t="s">
        <v>373</v>
      </c>
      <c r="D3078" t="s">
        <v>2287</v>
      </c>
      <c r="E3078" t="s">
        <v>93</v>
      </c>
      <c r="F3078">
        <v>40700</v>
      </c>
      <c r="G3078" t="s">
        <v>911</v>
      </c>
      <c r="I3078" t="s">
        <v>253</v>
      </c>
      <c r="J3078">
        <v>2026</v>
      </c>
      <c r="K3078">
        <v>7</v>
      </c>
      <c r="L3078" t="s">
        <v>94</v>
      </c>
      <c r="M3078">
        <v>380.05040754779998</v>
      </c>
      <c r="N3078">
        <v>1</v>
      </c>
      <c r="O3078">
        <v>380.05040754779998</v>
      </c>
      <c r="P3078" t="s">
        <v>2288</v>
      </c>
      <c r="Q3078">
        <v>0</v>
      </c>
    </row>
    <row r="3079" spans="1:17" x14ac:dyDescent="0.25">
      <c r="A3079" t="s">
        <v>2734</v>
      </c>
      <c r="B3079" t="s">
        <v>2106</v>
      </c>
      <c r="C3079" t="s">
        <v>373</v>
      </c>
      <c r="D3079" t="s">
        <v>2287</v>
      </c>
      <c r="E3079" t="s">
        <v>105</v>
      </c>
      <c r="F3079">
        <v>40700</v>
      </c>
      <c r="G3079" t="s">
        <v>911</v>
      </c>
      <c r="I3079" t="s">
        <v>144</v>
      </c>
      <c r="J3079">
        <v>2026</v>
      </c>
      <c r="K3079">
        <v>7</v>
      </c>
      <c r="L3079" t="s">
        <v>94</v>
      </c>
      <c r="M3079">
        <v>561.66443533059987</v>
      </c>
      <c r="N3079">
        <v>1</v>
      </c>
      <c r="O3079">
        <v>561.66443533059987</v>
      </c>
      <c r="P3079" t="s">
        <v>2288</v>
      </c>
      <c r="Q3079">
        <v>0</v>
      </c>
    </row>
    <row r="3080" spans="1:17" x14ac:dyDescent="0.25">
      <c r="A3080" t="s">
        <v>2734</v>
      </c>
      <c r="B3080" t="s">
        <v>2106</v>
      </c>
      <c r="C3080" t="s">
        <v>373</v>
      </c>
      <c r="D3080" t="s">
        <v>2287</v>
      </c>
      <c r="E3080" t="s">
        <v>105</v>
      </c>
      <c r="F3080">
        <v>40700</v>
      </c>
      <c r="G3080" t="s">
        <v>911</v>
      </c>
      <c r="I3080" t="s">
        <v>111</v>
      </c>
      <c r="J3080">
        <v>2026</v>
      </c>
      <c r="K3080">
        <v>7</v>
      </c>
      <c r="L3080" t="s">
        <v>94</v>
      </c>
      <c r="M3080">
        <v>42.224314017899999</v>
      </c>
      <c r="N3080">
        <v>1</v>
      </c>
      <c r="O3080">
        <v>42.224314017899999</v>
      </c>
      <c r="P3080" t="s">
        <v>2288</v>
      </c>
      <c r="Q3080">
        <v>0</v>
      </c>
    </row>
    <row r="3081" spans="1:17" x14ac:dyDescent="0.25">
      <c r="A3081" t="s">
        <v>2734</v>
      </c>
      <c r="B3081" t="s">
        <v>2106</v>
      </c>
      <c r="C3081" t="s">
        <v>373</v>
      </c>
      <c r="D3081" t="s">
        <v>2287</v>
      </c>
      <c r="E3081" t="s">
        <v>93</v>
      </c>
      <c r="F3081">
        <v>40700</v>
      </c>
      <c r="G3081" t="s">
        <v>911</v>
      </c>
      <c r="I3081" t="s">
        <v>619</v>
      </c>
      <c r="J3081">
        <v>2026</v>
      </c>
      <c r="K3081">
        <v>7</v>
      </c>
      <c r="L3081" t="s">
        <v>94</v>
      </c>
      <c r="M3081">
        <v>233.8182698</v>
      </c>
      <c r="N3081">
        <v>1</v>
      </c>
      <c r="O3081">
        <v>233.8182698</v>
      </c>
      <c r="P3081" t="s">
        <v>2288</v>
      </c>
      <c r="Q3081">
        <v>1</v>
      </c>
    </row>
    <row r="3082" spans="1:17" x14ac:dyDescent="0.25">
      <c r="A3082" t="s">
        <v>2382</v>
      </c>
      <c r="B3082" t="s">
        <v>555</v>
      </c>
      <c r="C3082" t="s">
        <v>556</v>
      </c>
      <c r="D3082" t="s">
        <v>2287</v>
      </c>
      <c r="E3082" t="s">
        <v>93</v>
      </c>
      <c r="F3082">
        <v>40700</v>
      </c>
      <c r="G3082" t="s">
        <v>911</v>
      </c>
      <c r="I3082" t="s">
        <v>253</v>
      </c>
      <c r="J3082">
        <v>2026</v>
      </c>
      <c r="K3082">
        <v>7</v>
      </c>
      <c r="L3082" t="s">
        <v>94</v>
      </c>
      <c r="M3082">
        <v>1550.2129868000002</v>
      </c>
      <c r="N3082">
        <v>1</v>
      </c>
      <c r="O3082">
        <v>1550.2129868000002</v>
      </c>
      <c r="P3082" t="s">
        <v>2288</v>
      </c>
      <c r="Q3082">
        <v>0</v>
      </c>
    </row>
    <row r="3083" spans="1:17" x14ac:dyDescent="0.25">
      <c r="A3083" t="s">
        <v>2382</v>
      </c>
      <c r="B3083" t="s">
        <v>555</v>
      </c>
      <c r="C3083" t="s">
        <v>556</v>
      </c>
      <c r="D3083" t="s">
        <v>2287</v>
      </c>
      <c r="E3083" t="s">
        <v>105</v>
      </c>
      <c r="F3083">
        <v>40700</v>
      </c>
      <c r="G3083" t="s">
        <v>911</v>
      </c>
      <c r="I3083" t="s">
        <v>144</v>
      </c>
      <c r="J3083">
        <v>2026</v>
      </c>
      <c r="K3083">
        <v>7</v>
      </c>
      <c r="L3083" t="s">
        <v>94</v>
      </c>
      <c r="M3083">
        <v>1180.0705895999999</v>
      </c>
      <c r="N3083">
        <v>1</v>
      </c>
      <c r="O3083">
        <v>1180.0705895999999</v>
      </c>
      <c r="P3083" t="s">
        <v>2288</v>
      </c>
      <c r="Q3083">
        <v>0</v>
      </c>
    </row>
    <row r="3084" spans="1:17" x14ac:dyDescent="0.25">
      <c r="A3084" t="s">
        <v>1298</v>
      </c>
      <c r="B3084" t="s">
        <v>2337</v>
      </c>
      <c r="C3084" t="s">
        <v>762</v>
      </c>
      <c r="D3084" t="s">
        <v>2287</v>
      </c>
      <c r="E3084" t="s">
        <v>105</v>
      </c>
      <c r="F3084">
        <v>40700</v>
      </c>
      <c r="G3084" t="s">
        <v>911</v>
      </c>
      <c r="I3084" t="s">
        <v>2355</v>
      </c>
      <c r="J3084">
        <v>2026</v>
      </c>
      <c r="K3084">
        <v>7</v>
      </c>
      <c r="L3084" t="s">
        <v>94</v>
      </c>
      <c r="M3084">
        <v>204.9</v>
      </c>
      <c r="N3084">
        <v>1</v>
      </c>
      <c r="O3084">
        <v>204.9</v>
      </c>
      <c r="P3084" t="s">
        <v>2288</v>
      </c>
      <c r="Q3084">
        <v>0</v>
      </c>
    </row>
    <row r="3085" spans="1:17" x14ac:dyDescent="0.25">
      <c r="A3085" t="s">
        <v>1298</v>
      </c>
      <c r="B3085" t="s">
        <v>2337</v>
      </c>
      <c r="C3085" t="s">
        <v>762</v>
      </c>
      <c r="D3085" t="s">
        <v>2287</v>
      </c>
      <c r="E3085" t="s">
        <v>93</v>
      </c>
      <c r="F3085">
        <v>40700</v>
      </c>
      <c r="G3085" t="s">
        <v>911</v>
      </c>
      <c r="I3085" t="s">
        <v>253</v>
      </c>
      <c r="J3085">
        <v>2026</v>
      </c>
      <c r="K3085">
        <v>7</v>
      </c>
      <c r="L3085" t="s">
        <v>94</v>
      </c>
      <c r="M3085">
        <v>600</v>
      </c>
      <c r="N3085">
        <v>1</v>
      </c>
      <c r="O3085">
        <v>600</v>
      </c>
      <c r="P3085" t="s">
        <v>2288</v>
      </c>
      <c r="Q3085">
        <v>0</v>
      </c>
    </row>
    <row r="3086" spans="1:17" x14ac:dyDescent="0.25">
      <c r="A3086" t="s">
        <v>1298</v>
      </c>
      <c r="B3086" t="s">
        <v>2337</v>
      </c>
      <c r="C3086" t="s">
        <v>762</v>
      </c>
      <c r="D3086" t="s">
        <v>2287</v>
      </c>
      <c r="E3086" t="s">
        <v>104</v>
      </c>
      <c r="F3086">
        <v>40700</v>
      </c>
      <c r="G3086" t="s">
        <v>911</v>
      </c>
      <c r="I3086" t="s">
        <v>118</v>
      </c>
      <c r="J3086">
        <v>2026</v>
      </c>
      <c r="K3086">
        <v>7</v>
      </c>
      <c r="L3086" t="s">
        <v>94</v>
      </c>
      <c r="M3086">
        <v>109.37</v>
      </c>
      <c r="N3086">
        <v>1</v>
      </c>
      <c r="O3086">
        <v>109.37</v>
      </c>
      <c r="P3086" t="s">
        <v>2288</v>
      </c>
      <c r="Q3086">
        <v>0</v>
      </c>
    </row>
    <row r="3087" spans="1:17" x14ac:dyDescent="0.25">
      <c r="A3087" t="s">
        <v>1298</v>
      </c>
      <c r="B3087" t="s">
        <v>2337</v>
      </c>
      <c r="C3087" t="s">
        <v>762</v>
      </c>
      <c r="D3087" t="s">
        <v>2287</v>
      </c>
      <c r="E3087" t="s">
        <v>104</v>
      </c>
      <c r="F3087">
        <v>40700</v>
      </c>
      <c r="G3087" t="s">
        <v>911</v>
      </c>
      <c r="I3087" t="s">
        <v>120</v>
      </c>
      <c r="J3087">
        <v>2026</v>
      </c>
      <c r="K3087">
        <v>7</v>
      </c>
      <c r="L3087" t="s">
        <v>94</v>
      </c>
      <c r="M3087">
        <v>163.63</v>
      </c>
      <c r="N3087">
        <v>1</v>
      </c>
      <c r="O3087">
        <v>163.63</v>
      </c>
      <c r="P3087" t="s">
        <v>2288</v>
      </c>
      <c r="Q3087">
        <v>0</v>
      </c>
    </row>
    <row r="3088" spans="1:17" x14ac:dyDescent="0.25">
      <c r="A3088" t="s">
        <v>1298</v>
      </c>
      <c r="B3088" t="s">
        <v>2337</v>
      </c>
      <c r="C3088" t="s">
        <v>762</v>
      </c>
      <c r="D3088" t="s">
        <v>2287</v>
      </c>
      <c r="E3088" t="s">
        <v>105</v>
      </c>
      <c r="F3088">
        <v>40700</v>
      </c>
      <c r="G3088" t="s">
        <v>911</v>
      </c>
      <c r="I3088" t="s">
        <v>144</v>
      </c>
      <c r="J3088">
        <v>2026</v>
      </c>
      <c r="K3088">
        <v>7</v>
      </c>
      <c r="L3088" t="s">
        <v>94</v>
      </c>
      <c r="M3088">
        <v>100</v>
      </c>
      <c r="N3088">
        <v>1</v>
      </c>
      <c r="O3088">
        <v>100</v>
      </c>
      <c r="P3088" t="s">
        <v>2288</v>
      </c>
      <c r="Q3088">
        <v>0</v>
      </c>
    </row>
    <row r="3089" spans="1:17" x14ac:dyDescent="0.25">
      <c r="A3089" t="s">
        <v>1298</v>
      </c>
      <c r="B3089" t="s">
        <v>2337</v>
      </c>
      <c r="C3089" t="s">
        <v>762</v>
      </c>
      <c r="D3089" t="s">
        <v>2287</v>
      </c>
      <c r="E3089" t="s">
        <v>105</v>
      </c>
      <c r="F3089">
        <v>40700</v>
      </c>
      <c r="G3089" t="s">
        <v>911</v>
      </c>
      <c r="I3089" t="s">
        <v>158</v>
      </c>
      <c r="J3089">
        <v>2026</v>
      </c>
      <c r="K3089">
        <v>7</v>
      </c>
      <c r="L3089" t="s">
        <v>94</v>
      </c>
      <c r="M3089">
        <v>656.25</v>
      </c>
      <c r="N3089">
        <v>1</v>
      </c>
      <c r="O3089">
        <v>656.25</v>
      </c>
      <c r="P3089" t="s">
        <v>2288</v>
      </c>
      <c r="Q3089">
        <v>0</v>
      </c>
    </row>
    <row r="3090" spans="1:17" x14ac:dyDescent="0.25">
      <c r="A3090" t="s">
        <v>2382</v>
      </c>
      <c r="B3090" t="s">
        <v>596</v>
      </c>
      <c r="C3090" t="s">
        <v>597</v>
      </c>
      <c r="D3090" t="s">
        <v>2287</v>
      </c>
      <c r="E3090" t="s">
        <v>93</v>
      </c>
      <c r="F3090">
        <v>40700</v>
      </c>
      <c r="G3090" t="s">
        <v>911</v>
      </c>
      <c r="I3090" t="s">
        <v>668</v>
      </c>
      <c r="J3090">
        <v>2026</v>
      </c>
      <c r="K3090">
        <v>7</v>
      </c>
      <c r="L3090" t="s">
        <v>94</v>
      </c>
      <c r="M3090">
        <v>761.16</v>
      </c>
      <c r="N3090">
        <v>1</v>
      </c>
      <c r="O3090">
        <v>761.16</v>
      </c>
      <c r="P3090" t="s">
        <v>2288</v>
      </c>
      <c r="Q3090">
        <v>0</v>
      </c>
    </row>
    <row r="3091" spans="1:17" x14ac:dyDescent="0.25">
      <c r="A3091" t="s">
        <v>2382</v>
      </c>
      <c r="B3091" t="s">
        <v>596</v>
      </c>
      <c r="C3091" t="s">
        <v>597</v>
      </c>
      <c r="D3091" t="s">
        <v>2287</v>
      </c>
      <c r="E3091" t="s">
        <v>93</v>
      </c>
      <c r="F3091">
        <v>40700</v>
      </c>
      <c r="G3091" t="s">
        <v>911</v>
      </c>
      <c r="I3091" t="s">
        <v>253</v>
      </c>
      <c r="J3091">
        <v>2026</v>
      </c>
      <c r="K3091">
        <v>7</v>
      </c>
      <c r="L3091" t="s">
        <v>94</v>
      </c>
      <c r="M3091">
        <v>1370.3</v>
      </c>
      <c r="N3091">
        <v>1</v>
      </c>
      <c r="O3091">
        <v>1370.3</v>
      </c>
      <c r="P3091" t="s">
        <v>2288</v>
      </c>
      <c r="Q3091">
        <v>0</v>
      </c>
    </row>
    <row r="3092" spans="1:17" x14ac:dyDescent="0.25">
      <c r="A3092" t="s">
        <v>2382</v>
      </c>
      <c r="B3092" t="s">
        <v>596</v>
      </c>
      <c r="C3092" t="s">
        <v>597</v>
      </c>
      <c r="D3092" t="s">
        <v>2287</v>
      </c>
      <c r="E3092" t="s">
        <v>93</v>
      </c>
      <c r="F3092">
        <v>40700</v>
      </c>
      <c r="G3092" t="s">
        <v>911</v>
      </c>
      <c r="I3092" t="s">
        <v>241</v>
      </c>
      <c r="J3092">
        <v>2026</v>
      </c>
      <c r="K3092">
        <v>7</v>
      </c>
      <c r="L3092" t="s">
        <v>94</v>
      </c>
      <c r="M3092">
        <v>805.5</v>
      </c>
      <c r="N3092">
        <v>1</v>
      </c>
      <c r="O3092">
        <v>805.5</v>
      </c>
      <c r="P3092" t="s">
        <v>2288</v>
      </c>
      <c r="Q3092">
        <v>0</v>
      </c>
    </row>
    <row r="3093" spans="1:17" x14ac:dyDescent="0.25">
      <c r="A3093" t="s">
        <v>2382</v>
      </c>
      <c r="B3093" t="s">
        <v>596</v>
      </c>
      <c r="C3093" t="s">
        <v>597</v>
      </c>
      <c r="D3093" t="s">
        <v>2287</v>
      </c>
      <c r="E3093" t="s">
        <v>105</v>
      </c>
      <c r="F3093">
        <v>40700</v>
      </c>
      <c r="G3093" t="s">
        <v>911</v>
      </c>
      <c r="I3093" t="s">
        <v>158</v>
      </c>
      <c r="J3093">
        <v>2026</v>
      </c>
      <c r="K3093">
        <v>7</v>
      </c>
      <c r="L3093" t="s">
        <v>94</v>
      </c>
      <c r="M3093">
        <v>686.2</v>
      </c>
      <c r="N3093">
        <v>1</v>
      </c>
      <c r="O3093">
        <v>686.2</v>
      </c>
      <c r="P3093" t="s">
        <v>2288</v>
      </c>
      <c r="Q3093">
        <v>0</v>
      </c>
    </row>
    <row r="3094" spans="1:17" x14ac:dyDescent="0.25">
      <c r="A3094" t="s">
        <v>2699</v>
      </c>
      <c r="B3094" t="s">
        <v>600</v>
      </c>
      <c r="C3094" t="s">
        <v>576</v>
      </c>
      <c r="D3094" t="s">
        <v>2287</v>
      </c>
      <c r="E3094" t="s">
        <v>93</v>
      </c>
      <c r="F3094">
        <v>40700</v>
      </c>
      <c r="G3094" t="s">
        <v>911</v>
      </c>
      <c r="I3094" t="s">
        <v>253</v>
      </c>
      <c r="J3094">
        <v>2026</v>
      </c>
      <c r="K3094">
        <v>7</v>
      </c>
      <c r="L3094" t="s">
        <v>94</v>
      </c>
      <c r="M3094">
        <v>402.36</v>
      </c>
      <c r="N3094">
        <v>1</v>
      </c>
      <c r="O3094">
        <v>402.36</v>
      </c>
      <c r="P3094" t="s">
        <v>2288</v>
      </c>
      <c r="Q3094">
        <v>0</v>
      </c>
    </row>
    <row r="3095" spans="1:17" x14ac:dyDescent="0.25">
      <c r="A3095" t="s">
        <v>2699</v>
      </c>
      <c r="B3095" t="s">
        <v>600</v>
      </c>
      <c r="C3095" t="s">
        <v>576</v>
      </c>
      <c r="D3095" t="s">
        <v>2287</v>
      </c>
      <c r="E3095" t="s">
        <v>105</v>
      </c>
      <c r="F3095">
        <v>40700</v>
      </c>
      <c r="G3095" t="s">
        <v>911</v>
      </c>
      <c r="I3095" t="s">
        <v>2295</v>
      </c>
      <c r="J3095">
        <v>2026</v>
      </c>
      <c r="K3095">
        <v>7</v>
      </c>
      <c r="L3095" t="s">
        <v>94</v>
      </c>
      <c r="M3095">
        <v>616.96</v>
      </c>
      <c r="N3095">
        <v>1</v>
      </c>
      <c r="O3095">
        <v>616.96</v>
      </c>
      <c r="P3095" t="s">
        <v>2288</v>
      </c>
      <c r="Q3095">
        <v>0</v>
      </c>
    </row>
    <row r="3096" spans="1:17" x14ac:dyDescent="0.25">
      <c r="A3096" t="s">
        <v>2382</v>
      </c>
      <c r="B3096" t="s">
        <v>2195</v>
      </c>
      <c r="C3096" t="s">
        <v>2196</v>
      </c>
      <c r="D3096" t="s">
        <v>2287</v>
      </c>
      <c r="E3096" t="s">
        <v>93</v>
      </c>
      <c r="F3096">
        <v>40700</v>
      </c>
      <c r="G3096" t="s">
        <v>911</v>
      </c>
      <c r="I3096" t="s">
        <v>253</v>
      </c>
      <c r="J3096">
        <v>2026</v>
      </c>
      <c r="K3096">
        <v>7</v>
      </c>
      <c r="L3096" t="s">
        <v>94</v>
      </c>
      <c r="M3096">
        <v>1087.74</v>
      </c>
      <c r="N3096">
        <v>1</v>
      </c>
      <c r="O3096">
        <v>1087.74</v>
      </c>
      <c r="P3096" t="s">
        <v>2288</v>
      </c>
      <c r="Q3096">
        <v>0</v>
      </c>
    </row>
    <row r="3097" spans="1:17" x14ac:dyDescent="0.25">
      <c r="A3097" t="s">
        <v>2382</v>
      </c>
      <c r="B3097" t="s">
        <v>2195</v>
      </c>
      <c r="C3097" t="s">
        <v>2196</v>
      </c>
      <c r="D3097" t="s">
        <v>2287</v>
      </c>
      <c r="E3097" t="s">
        <v>105</v>
      </c>
      <c r="F3097">
        <v>40700</v>
      </c>
      <c r="G3097" t="s">
        <v>911</v>
      </c>
      <c r="I3097" t="s">
        <v>144</v>
      </c>
      <c r="J3097">
        <v>2026</v>
      </c>
      <c r="K3097">
        <v>7</v>
      </c>
      <c r="L3097" t="s">
        <v>94</v>
      </c>
      <c r="M3097">
        <v>230.1</v>
      </c>
      <c r="N3097">
        <v>1</v>
      </c>
      <c r="O3097">
        <v>230.1</v>
      </c>
      <c r="P3097" t="s">
        <v>2288</v>
      </c>
      <c r="Q3097">
        <v>0</v>
      </c>
    </row>
    <row r="3098" spans="1:17" x14ac:dyDescent="0.25">
      <c r="A3098" t="s">
        <v>2382</v>
      </c>
      <c r="B3098" t="s">
        <v>596</v>
      </c>
      <c r="C3098" t="s">
        <v>2282</v>
      </c>
      <c r="D3098" t="s">
        <v>2287</v>
      </c>
      <c r="E3098" t="s">
        <v>114</v>
      </c>
      <c r="F3098">
        <v>40700</v>
      </c>
      <c r="G3098" t="s">
        <v>911</v>
      </c>
      <c r="I3098" t="s">
        <v>2282</v>
      </c>
      <c r="J3098">
        <v>2026</v>
      </c>
      <c r="K3098">
        <v>7</v>
      </c>
      <c r="L3098" t="s">
        <v>94</v>
      </c>
      <c r="M3098">
        <v>0</v>
      </c>
      <c r="N3098">
        <v>1</v>
      </c>
      <c r="O3098">
        <v>0</v>
      </c>
      <c r="P3098" t="s">
        <v>2288</v>
      </c>
      <c r="Q3098" t="s">
        <v>96</v>
      </c>
    </row>
    <row r="3099" spans="1:17" x14ac:dyDescent="0.25">
      <c r="A3099" t="s">
        <v>2382</v>
      </c>
      <c r="B3099" t="s">
        <v>596</v>
      </c>
      <c r="C3099" t="s">
        <v>2282</v>
      </c>
      <c r="D3099" t="s">
        <v>2287</v>
      </c>
      <c r="E3099" t="s">
        <v>114</v>
      </c>
      <c r="F3099">
        <v>40700</v>
      </c>
      <c r="G3099" t="s">
        <v>911</v>
      </c>
      <c r="I3099" t="s">
        <v>2282</v>
      </c>
      <c r="J3099">
        <v>2026</v>
      </c>
      <c r="K3099">
        <v>7</v>
      </c>
      <c r="L3099" t="s">
        <v>94</v>
      </c>
      <c r="M3099">
        <v>0</v>
      </c>
      <c r="N3099">
        <v>1</v>
      </c>
      <c r="O3099">
        <v>0</v>
      </c>
      <c r="P3099" t="s">
        <v>2288</v>
      </c>
      <c r="Q3099" t="s">
        <v>96</v>
      </c>
    </row>
    <row r="3100" spans="1:17" x14ac:dyDescent="0.25">
      <c r="A3100" t="s">
        <v>2382</v>
      </c>
      <c r="B3100" t="s">
        <v>596</v>
      </c>
      <c r="C3100" t="s">
        <v>2282</v>
      </c>
      <c r="D3100" t="s">
        <v>2287</v>
      </c>
      <c r="E3100" t="s">
        <v>114</v>
      </c>
      <c r="F3100">
        <v>40700</v>
      </c>
      <c r="G3100" t="s">
        <v>911</v>
      </c>
      <c r="I3100" t="s">
        <v>2282</v>
      </c>
      <c r="J3100">
        <v>2026</v>
      </c>
      <c r="K3100">
        <v>7</v>
      </c>
      <c r="L3100" t="s">
        <v>94</v>
      </c>
      <c r="M3100">
        <v>0</v>
      </c>
      <c r="N3100">
        <v>1</v>
      </c>
      <c r="O3100">
        <v>0</v>
      </c>
      <c r="P3100" t="s">
        <v>2288</v>
      </c>
      <c r="Q3100" t="s">
        <v>96</v>
      </c>
    </row>
    <row r="3101" spans="1:17" x14ac:dyDescent="0.25">
      <c r="A3101" t="s">
        <v>2382</v>
      </c>
      <c r="B3101" t="s">
        <v>596</v>
      </c>
      <c r="C3101" t="s">
        <v>2282</v>
      </c>
      <c r="D3101" t="s">
        <v>2287</v>
      </c>
      <c r="E3101" t="s">
        <v>114</v>
      </c>
      <c r="F3101">
        <v>40700</v>
      </c>
      <c r="G3101" t="s">
        <v>911</v>
      </c>
      <c r="I3101" t="s">
        <v>2282</v>
      </c>
      <c r="J3101">
        <v>2026</v>
      </c>
      <c r="K3101">
        <v>7</v>
      </c>
      <c r="L3101" t="s">
        <v>94</v>
      </c>
      <c r="M3101">
        <v>0</v>
      </c>
      <c r="N3101">
        <v>1</v>
      </c>
      <c r="O3101">
        <v>0</v>
      </c>
      <c r="P3101" t="s">
        <v>2288</v>
      </c>
      <c r="Q3101" t="s">
        <v>96</v>
      </c>
    </row>
    <row r="3102" spans="1:17" x14ac:dyDescent="0.25">
      <c r="A3102" t="s">
        <v>2382</v>
      </c>
      <c r="B3102" t="s">
        <v>596</v>
      </c>
      <c r="C3102" t="s">
        <v>2282</v>
      </c>
      <c r="D3102" t="s">
        <v>2287</v>
      </c>
      <c r="E3102" t="s">
        <v>114</v>
      </c>
      <c r="F3102">
        <v>40700</v>
      </c>
      <c r="G3102" t="s">
        <v>911</v>
      </c>
      <c r="I3102" t="s">
        <v>2282</v>
      </c>
      <c r="J3102">
        <v>2026</v>
      </c>
      <c r="K3102">
        <v>7</v>
      </c>
      <c r="L3102" t="s">
        <v>94</v>
      </c>
      <c r="M3102">
        <v>0</v>
      </c>
      <c r="N3102">
        <v>1</v>
      </c>
      <c r="O3102">
        <v>0</v>
      </c>
      <c r="P3102" t="s">
        <v>2288</v>
      </c>
      <c r="Q3102" t="s">
        <v>96</v>
      </c>
    </row>
    <row r="3103" spans="1:17" x14ac:dyDescent="0.25">
      <c r="A3103" t="s">
        <v>2595</v>
      </c>
      <c r="B3103" t="s">
        <v>600</v>
      </c>
      <c r="C3103" t="s">
        <v>323</v>
      </c>
      <c r="D3103" t="s">
        <v>2287</v>
      </c>
      <c r="E3103" t="s">
        <v>101</v>
      </c>
      <c r="F3103">
        <v>40700</v>
      </c>
      <c r="G3103" t="s">
        <v>911</v>
      </c>
      <c r="I3103" t="s">
        <v>337</v>
      </c>
      <c r="J3103">
        <v>2026</v>
      </c>
      <c r="K3103">
        <v>7</v>
      </c>
      <c r="L3103" t="s">
        <v>94</v>
      </c>
      <c r="M3103">
        <v>0</v>
      </c>
      <c r="N3103">
        <v>1</v>
      </c>
      <c r="O3103">
        <v>0</v>
      </c>
      <c r="P3103" t="s">
        <v>2288</v>
      </c>
      <c r="Q3103">
        <v>0</v>
      </c>
    </row>
    <row r="3104" spans="1:17" x14ac:dyDescent="0.25">
      <c r="A3104" t="s">
        <v>2595</v>
      </c>
      <c r="B3104" t="s">
        <v>600</v>
      </c>
      <c r="C3104" t="s">
        <v>323</v>
      </c>
      <c r="D3104" t="s">
        <v>2287</v>
      </c>
      <c r="E3104" t="s">
        <v>102</v>
      </c>
      <c r="F3104">
        <v>40700</v>
      </c>
      <c r="G3104" t="s">
        <v>911</v>
      </c>
      <c r="I3104" t="s">
        <v>892</v>
      </c>
      <c r="J3104">
        <v>2026</v>
      </c>
      <c r="K3104">
        <v>7</v>
      </c>
      <c r="L3104" t="s">
        <v>94</v>
      </c>
      <c r="M3104">
        <v>0</v>
      </c>
      <c r="N3104">
        <v>1</v>
      </c>
      <c r="O3104">
        <v>0</v>
      </c>
      <c r="P3104" t="s">
        <v>2288</v>
      </c>
      <c r="Q3104" t="s">
        <v>96</v>
      </c>
    </row>
    <row r="3105" spans="1:17" x14ac:dyDescent="0.25">
      <c r="A3105" t="s">
        <v>2382</v>
      </c>
      <c r="B3105" t="s">
        <v>258</v>
      </c>
      <c r="C3105" t="s">
        <v>258</v>
      </c>
      <c r="D3105" t="s">
        <v>2287</v>
      </c>
      <c r="E3105" t="s">
        <v>93</v>
      </c>
      <c r="F3105">
        <v>40700</v>
      </c>
      <c r="G3105" t="s">
        <v>911</v>
      </c>
      <c r="I3105" t="s">
        <v>2279</v>
      </c>
      <c r="J3105">
        <v>2026</v>
      </c>
      <c r="K3105">
        <v>7</v>
      </c>
      <c r="L3105" t="s">
        <v>94</v>
      </c>
      <c r="M3105">
        <v>0</v>
      </c>
      <c r="N3105">
        <v>1</v>
      </c>
      <c r="O3105">
        <v>0</v>
      </c>
      <c r="P3105" t="s">
        <v>2288</v>
      </c>
      <c r="Q3105" t="s">
        <v>96</v>
      </c>
    </row>
    <row r="3106" spans="1:17" x14ac:dyDescent="0.25">
      <c r="A3106" t="s">
        <v>2382</v>
      </c>
      <c r="B3106" t="s">
        <v>258</v>
      </c>
      <c r="C3106" t="s">
        <v>258</v>
      </c>
      <c r="D3106" t="s">
        <v>2287</v>
      </c>
      <c r="E3106" t="s">
        <v>102</v>
      </c>
      <c r="F3106">
        <v>40700</v>
      </c>
      <c r="G3106" t="s">
        <v>911</v>
      </c>
      <c r="I3106" t="s">
        <v>2279</v>
      </c>
      <c r="J3106">
        <v>2026</v>
      </c>
      <c r="K3106">
        <v>7</v>
      </c>
      <c r="L3106" t="s">
        <v>94</v>
      </c>
      <c r="M3106">
        <v>0</v>
      </c>
      <c r="N3106">
        <v>1</v>
      </c>
      <c r="O3106">
        <v>0</v>
      </c>
      <c r="P3106" t="s">
        <v>2288</v>
      </c>
      <c r="Q3106" t="s">
        <v>96</v>
      </c>
    </row>
    <row r="3107" spans="1:17" x14ac:dyDescent="0.25">
      <c r="A3107" t="s">
        <v>2382</v>
      </c>
      <c r="B3107" t="s">
        <v>258</v>
      </c>
      <c r="C3107" t="s">
        <v>258</v>
      </c>
      <c r="D3107" t="s">
        <v>2287</v>
      </c>
      <c r="E3107" t="s">
        <v>105</v>
      </c>
      <c r="F3107">
        <v>40700</v>
      </c>
      <c r="G3107" t="s">
        <v>911</v>
      </c>
      <c r="I3107" t="s">
        <v>2279</v>
      </c>
      <c r="J3107">
        <v>2026</v>
      </c>
      <c r="K3107">
        <v>7</v>
      </c>
      <c r="L3107" t="s">
        <v>94</v>
      </c>
      <c r="M3107">
        <v>0</v>
      </c>
      <c r="N3107">
        <v>1</v>
      </c>
      <c r="O3107">
        <v>0</v>
      </c>
      <c r="P3107" t="s">
        <v>2288</v>
      </c>
      <c r="Q3107" t="s">
        <v>96</v>
      </c>
    </row>
    <row r="3108" spans="1:17" x14ac:dyDescent="0.25">
      <c r="A3108" t="s">
        <v>2595</v>
      </c>
      <c r="B3108" t="s">
        <v>258</v>
      </c>
      <c r="C3108" t="s">
        <v>323</v>
      </c>
      <c r="D3108" t="s">
        <v>2287</v>
      </c>
      <c r="E3108" t="s">
        <v>102</v>
      </c>
      <c r="F3108">
        <v>40700</v>
      </c>
      <c r="G3108" t="s">
        <v>911</v>
      </c>
      <c r="I3108" t="s">
        <v>2338</v>
      </c>
      <c r="J3108">
        <v>2026</v>
      </c>
      <c r="K3108">
        <v>7</v>
      </c>
      <c r="L3108" t="s">
        <v>94</v>
      </c>
      <c r="M3108">
        <v>-68138.280340670564</v>
      </c>
      <c r="N3108">
        <v>1</v>
      </c>
      <c r="O3108">
        <v>-68138.280340670564</v>
      </c>
      <c r="P3108" t="s">
        <v>2288</v>
      </c>
      <c r="Q3108" t="s">
        <v>96</v>
      </c>
    </row>
    <row r="3109" spans="1:17" x14ac:dyDescent="0.25">
      <c r="A3109" t="s">
        <v>2595</v>
      </c>
      <c r="B3109" t="s">
        <v>258</v>
      </c>
      <c r="C3109" t="s">
        <v>323</v>
      </c>
      <c r="D3109" t="s">
        <v>2287</v>
      </c>
      <c r="E3109" t="s">
        <v>93</v>
      </c>
      <c r="F3109">
        <v>40700</v>
      </c>
      <c r="G3109" t="s">
        <v>911</v>
      </c>
      <c r="I3109" t="s">
        <v>2338</v>
      </c>
      <c r="J3109">
        <v>2026</v>
      </c>
      <c r="K3109">
        <v>7</v>
      </c>
      <c r="L3109" t="s">
        <v>94</v>
      </c>
      <c r="M3109">
        <v>-26622.890989721254</v>
      </c>
      <c r="N3109">
        <v>1</v>
      </c>
      <c r="O3109">
        <v>-26622.890989721254</v>
      </c>
      <c r="P3109" t="s">
        <v>2288</v>
      </c>
      <c r="Q3109" t="s">
        <v>96</v>
      </c>
    </row>
    <row r="3110" spans="1:17" x14ac:dyDescent="0.25">
      <c r="A3110" t="s">
        <v>2595</v>
      </c>
      <c r="B3110" t="s">
        <v>258</v>
      </c>
      <c r="C3110" t="s">
        <v>323</v>
      </c>
      <c r="D3110" t="s">
        <v>2287</v>
      </c>
      <c r="E3110" t="s">
        <v>104</v>
      </c>
      <c r="F3110">
        <v>40700</v>
      </c>
      <c r="G3110" t="s">
        <v>911</v>
      </c>
      <c r="I3110" t="s">
        <v>2339</v>
      </c>
      <c r="J3110">
        <v>2026</v>
      </c>
      <c r="K3110">
        <v>7</v>
      </c>
      <c r="L3110" t="s">
        <v>94</v>
      </c>
      <c r="M3110">
        <v>0</v>
      </c>
      <c r="N3110">
        <v>1</v>
      </c>
      <c r="O3110">
        <v>0</v>
      </c>
      <c r="P3110" t="s">
        <v>2288</v>
      </c>
      <c r="Q3110">
        <v>0</v>
      </c>
    </row>
    <row r="3111" spans="1:17" x14ac:dyDescent="0.25">
      <c r="A3111" t="s">
        <v>2595</v>
      </c>
      <c r="B3111" t="s">
        <v>258</v>
      </c>
      <c r="C3111" t="s">
        <v>323</v>
      </c>
      <c r="D3111" t="s">
        <v>2287</v>
      </c>
      <c r="E3111" t="s">
        <v>102</v>
      </c>
      <c r="F3111">
        <v>40700</v>
      </c>
      <c r="G3111" t="s">
        <v>911</v>
      </c>
      <c r="I3111" t="s">
        <v>2340</v>
      </c>
      <c r="J3111">
        <v>2026</v>
      </c>
      <c r="K3111">
        <v>7</v>
      </c>
      <c r="L3111" t="s">
        <v>94</v>
      </c>
      <c r="M3111">
        <v>55418.171807453378</v>
      </c>
      <c r="N3111">
        <v>1</v>
      </c>
      <c r="O3111">
        <v>55418.171807453378</v>
      </c>
      <c r="P3111" t="s">
        <v>2288</v>
      </c>
      <c r="Q3111" t="s">
        <v>96</v>
      </c>
    </row>
    <row r="3112" spans="1:17" x14ac:dyDescent="0.25">
      <c r="A3112" t="s">
        <v>2595</v>
      </c>
      <c r="B3112" t="s">
        <v>258</v>
      </c>
      <c r="C3112" t="s">
        <v>323</v>
      </c>
      <c r="D3112" t="s">
        <v>2287</v>
      </c>
      <c r="E3112" t="s">
        <v>93</v>
      </c>
      <c r="F3112">
        <v>40700</v>
      </c>
      <c r="G3112" t="s">
        <v>911</v>
      </c>
      <c r="I3112" t="s">
        <v>2340</v>
      </c>
      <c r="J3112">
        <v>2026</v>
      </c>
      <c r="K3112">
        <v>7</v>
      </c>
      <c r="L3112" t="s">
        <v>94</v>
      </c>
      <c r="M3112">
        <v>21782.882405386972</v>
      </c>
      <c r="N3112">
        <v>1</v>
      </c>
      <c r="O3112">
        <v>21782.882405386972</v>
      </c>
      <c r="P3112" t="s">
        <v>2288</v>
      </c>
      <c r="Q3112" t="s">
        <v>96</v>
      </c>
    </row>
    <row r="3113" spans="1:17" x14ac:dyDescent="0.25">
      <c r="A3113" t="s">
        <v>2595</v>
      </c>
      <c r="B3113" t="s">
        <v>258</v>
      </c>
      <c r="C3113" t="s">
        <v>323</v>
      </c>
      <c r="D3113" t="s">
        <v>2287</v>
      </c>
      <c r="E3113" t="s">
        <v>104</v>
      </c>
      <c r="F3113">
        <v>40700</v>
      </c>
      <c r="G3113" t="s">
        <v>911</v>
      </c>
      <c r="I3113" t="s">
        <v>2339</v>
      </c>
      <c r="J3113">
        <v>2026</v>
      </c>
      <c r="K3113">
        <v>7</v>
      </c>
      <c r="L3113" t="s">
        <v>94</v>
      </c>
      <c r="M3113">
        <v>0</v>
      </c>
      <c r="N3113">
        <v>1</v>
      </c>
      <c r="O3113">
        <v>0</v>
      </c>
      <c r="P3113" t="s">
        <v>2288</v>
      </c>
      <c r="Q3113">
        <v>0</v>
      </c>
    </row>
    <row r="3114" spans="1:17" x14ac:dyDescent="0.25">
      <c r="A3114" t="s">
        <v>2382</v>
      </c>
      <c r="B3114" t="s">
        <v>258</v>
      </c>
      <c r="C3114" t="s">
        <v>258</v>
      </c>
      <c r="D3114" t="s">
        <v>2287</v>
      </c>
      <c r="E3114" t="s">
        <v>93</v>
      </c>
      <c r="F3114">
        <v>40700</v>
      </c>
      <c r="G3114" t="s">
        <v>911</v>
      </c>
      <c r="I3114" t="s">
        <v>331</v>
      </c>
      <c r="J3114">
        <v>2026</v>
      </c>
      <c r="K3114">
        <v>7</v>
      </c>
      <c r="L3114" t="s">
        <v>94</v>
      </c>
      <c r="M3114">
        <v>-1559.5618441798142</v>
      </c>
      <c r="N3114">
        <v>1</v>
      </c>
      <c r="O3114">
        <v>-1559.5618441798142</v>
      </c>
      <c r="P3114" t="s">
        <v>2288</v>
      </c>
      <c r="Q3114" t="s">
        <v>96</v>
      </c>
    </row>
    <row r="3115" spans="1:17" x14ac:dyDescent="0.25">
      <c r="A3115" t="s">
        <v>2382</v>
      </c>
      <c r="B3115" t="s">
        <v>258</v>
      </c>
      <c r="C3115" t="s">
        <v>258</v>
      </c>
      <c r="D3115" t="s">
        <v>2287</v>
      </c>
      <c r="E3115" t="s">
        <v>103</v>
      </c>
      <c r="F3115">
        <v>40700</v>
      </c>
      <c r="G3115" t="s">
        <v>911</v>
      </c>
      <c r="I3115" t="s">
        <v>331</v>
      </c>
      <c r="J3115">
        <v>2026</v>
      </c>
      <c r="K3115">
        <v>7</v>
      </c>
      <c r="L3115" t="s">
        <v>94</v>
      </c>
      <c r="M3115">
        <v>0</v>
      </c>
      <c r="N3115">
        <v>1</v>
      </c>
      <c r="O3115">
        <v>0</v>
      </c>
      <c r="P3115" t="s">
        <v>2288</v>
      </c>
      <c r="Q3115" t="s">
        <v>96</v>
      </c>
    </row>
    <row r="3116" spans="1:17" x14ac:dyDescent="0.25">
      <c r="A3116" t="s">
        <v>2382</v>
      </c>
      <c r="B3116" t="s">
        <v>258</v>
      </c>
      <c r="C3116" t="s">
        <v>258</v>
      </c>
      <c r="D3116" t="s">
        <v>2287</v>
      </c>
      <c r="E3116" t="s">
        <v>104</v>
      </c>
      <c r="F3116">
        <v>40700</v>
      </c>
      <c r="G3116" t="s">
        <v>911</v>
      </c>
      <c r="I3116" t="s">
        <v>331</v>
      </c>
      <c r="J3116">
        <v>2026</v>
      </c>
      <c r="K3116">
        <v>7</v>
      </c>
      <c r="L3116" t="s">
        <v>94</v>
      </c>
      <c r="M3116">
        <v>-0.27300000000104802</v>
      </c>
      <c r="N3116">
        <v>1</v>
      </c>
      <c r="O3116">
        <v>-0.27300000000104802</v>
      </c>
      <c r="P3116" t="s">
        <v>2288</v>
      </c>
      <c r="Q3116" t="s">
        <v>96</v>
      </c>
    </row>
    <row r="3117" spans="1:17" x14ac:dyDescent="0.25">
      <c r="A3117" t="s">
        <v>2382</v>
      </c>
      <c r="B3117" t="s">
        <v>258</v>
      </c>
      <c r="C3117" t="s">
        <v>258</v>
      </c>
      <c r="D3117" t="s">
        <v>2287</v>
      </c>
      <c r="E3117" t="s">
        <v>102</v>
      </c>
      <c r="F3117">
        <v>40700</v>
      </c>
      <c r="G3117" t="s">
        <v>911</v>
      </c>
      <c r="I3117" t="s">
        <v>331</v>
      </c>
      <c r="J3117">
        <v>2026</v>
      </c>
      <c r="K3117">
        <v>7</v>
      </c>
      <c r="L3117" t="s">
        <v>94</v>
      </c>
      <c r="M3117">
        <v>-393.55371388282947</v>
      </c>
      <c r="N3117">
        <v>1</v>
      </c>
      <c r="O3117">
        <v>-393.55371388282947</v>
      </c>
      <c r="P3117" t="s">
        <v>2288</v>
      </c>
      <c r="Q3117" t="s">
        <v>96</v>
      </c>
    </row>
    <row r="3118" spans="1:17" x14ac:dyDescent="0.25">
      <c r="A3118" t="s">
        <v>2382</v>
      </c>
      <c r="B3118" t="s">
        <v>258</v>
      </c>
      <c r="C3118" t="s">
        <v>258</v>
      </c>
      <c r="D3118" t="s">
        <v>2287</v>
      </c>
      <c r="E3118" t="s">
        <v>114</v>
      </c>
      <c r="F3118">
        <v>40700</v>
      </c>
      <c r="G3118" t="s">
        <v>911</v>
      </c>
      <c r="I3118" t="s">
        <v>331</v>
      </c>
      <c r="J3118">
        <v>2026</v>
      </c>
      <c r="K3118">
        <v>7</v>
      </c>
      <c r="L3118" t="s">
        <v>94</v>
      </c>
      <c r="M3118">
        <v>0</v>
      </c>
      <c r="N3118">
        <v>1</v>
      </c>
      <c r="O3118">
        <v>0</v>
      </c>
      <c r="P3118" t="s">
        <v>2288</v>
      </c>
      <c r="Q3118" t="s">
        <v>96</v>
      </c>
    </row>
    <row r="3119" spans="1:17" x14ac:dyDescent="0.25">
      <c r="A3119" t="s">
        <v>2382</v>
      </c>
      <c r="B3119" t="s">
        <v>258</v>
      </c>
      <c r="C3119" t="s">
        <v>258</v>
      </c>
      <c r="D3119" t="s">
        <v>2287</v>
      </c>
      <c r="E3119" t="s">
        <v>114</v>
      </c>
      <c r="F3119">
        <v>40700</v>
      </c>
      <c r="G3119" t="s">
        <v>911</v>
      </c>
      <c r="I3119" t="s">
        <v>331</v>
      </c>
      <c r="J3119">
        <v>2026</v>
      </c>
      <c r="K3119">
        <v>7</v>
      </c>
      <c r="L3119" t="s">
        <v>94</v>
      </c>
      <c r="M3119">
        <v>0</v>
      </c>
      <c r="N3119">
        <v>1</v>
      </c>
      <c r="O3119">
        <v>0</v>
      </c>
      <c r="P3119" t="s">
        <v>2288</v>
      </c>
      <c r="Q3119" t="s">
        <v>96</v>
      </c>
    </row>
    <row r="3120" spans="1:17" x14ac:dyDescent="0.25">
      <c r="A3120" t="s">
        <v>2382</v>
      </c>
      <c r="B3120" t="s">
        <v>258</v>
      </c>
      <c r="C3120" t="s">
        <v>258</v>
      </c>
      <c r="D3120" t="s">
        <v>2287</v>
      </c>
      <c r="E3120" t="s">
        <v>101</v>
      </c>
      <c r="F3120">
        <v>40700</v>
      </c>
      <c r="G3120" t="s">
        <v>911</v>
      </c>
      <c r="I3120" t="s">
        <v>331</v>
      </c>
      <c r="J3120">
        <v>2026</v>
      </c>
      <c r="K3120">
        <v>7</v>
      </c>
      <c r="L3120" t="s">
        <v>94</v>
      </c>
      <c r="M3120">
        <v>0.40129999999999999</v>
      </c>
      <c r="N3120">
        <v>1</v>
      </c>
      <c r="O3120">
        <v>0.40129999999999999</v>
      </c>
      <c r="P3120" t="s">
        <v>2288</v>
      </c>
      <c r="Q3120" t="s">
        <v>96</v>
      </c>
    </row>
    <row r="3121" spans="1:17" x14ac:dyDescent="0.25">
      <c r="A3121" t="s">
        <v>2382</v>
      </c>
      <c r="B3121" t="s">
        <v>258</v>
      </c>
      <c r="C3121" t="s">
        <v>258</v>
      </c>
      <c r="D3121" t="s">
        <v>2287</v>
      </c>
      <c r="E3121" t="s">
        <v>105</v>
      </c>
      <c r="F3121">
        <v>40700</v>
      </c>
      <c r="G3121" t="s">
        <v>911</v>
      </c>
      <c r="I3121" t="s">
        <v>331</v>
      </c>
      <c r="J3121">
        <v>2026</v>
      </c>
      <c r="K3121">
        <v>7</v>
      </c>
      <c r="L3121" t="s">
        <v>94</v>
      </c>
      <c r="M3121">
        <v>-930.51190093584592</v>
      </c>
      <c r="N3121">
        <v>1</v>
      </c>
      <c r="O3121">
        <v>-930.51190093584592</v>
      </c>
      <c r="P3121" t="s">
        <v>2288</v>
      </c>
      <c r="Q3121" t="s">
        <v>96</v>
      </c>
    </row>
    <row r="3122" spans="1:17" x14ac:dyDescent="0.25">
      <c r="A3122" t="s">
        <v>2610</v>
      </c>
      <c r="B3122" t="s">
        <v>268</v>
      </c>
      <c r="C3122" t="s">
        <v>265</v>
      </c>
      <c r="D3122" t="s">
        <v>336</v>
      </c>
      <c r="E3122" t="s">
        <v>101</v>
      </c>
      <c r="F3122">
        <v>40700</v>
      </c>
      <c r="G3122" t="s">
        <v>911</v>
      </c>
      <c r="I3122" t="s">
        <v>269</v>
      </c>
      <c r="J3122">
        <v>2026</v>
      </c>
      <c r="K3122">
        <v>7</v>
      </c>
      <c r="L3122" t="s">
        <v>94</v>
      </c>
      <c r="M3122">
        <v>-886.00982035000004</v>
      </c>
      <c r="N3122">
        <v>1</v>
      </c>
      <c r="O3122">
        <v>-886.00982035000004</v>
      </c>
      <c r="P3122" t="s">
        <v>3055</v>
      </c>
      <c r="Q3122" t="s">
        <v>96</v>
      </c>
    </row>
    <row r="3123" spans="1:17" x14ac:dyDescent="0.25">
      <c r="A3123" t="s">
        <v>2610</v>
      </c>
      <c r="B3123" t="s">
        <v>398</v>
      </c>
      <c r="C3123" t="s">
        <v>265</v>
      </c>
      <c r="D3123" t="s">
        <v>336</v>
      </c>
      <c r="E3123" t="s">
        <v>101</v>
      </c>
      <c r="F3123">
        <v>40700</v>
      </c>
      <c r="G3123" t="s">
        <v>911</v>
      </c>
      <c r="I3123" t="s">
        <v>269</v>
      </c>
      <c r="J3123">
        <v>2026</v>
      </c>
      <c r="K3123">
        <v>7</v>
      </c>
      <c r="L3123" t="s">
        <v>94</v>
      </c>
      <c r="M3123">
        <v>-3470.2355477999999</v>
      </c>
      <c r="N3123">
        <v>1</v>
      </c>
      <c r="O3123">
        <v>-3470.2355477999999</v>
      </c>
      <c r="P3123" t="s">
        <v>3055</v>
      </c>
      <c r="Q3123" t="s">
        <v>96</v>
      </c>
    </row>
    <row r="3124" spans="1:17" x14ac:dyDescent="0.25">
      <c r="A3124" t="s">
        <v>2610</v>
      </c>
      <c r="B3124" t="s">
        <v>399</v>
      </c>
      <c r="C3124" t="s">
        <v>265</v>
      </c>
      <c r="D3124" t="s">
        <v>336</v>
      </c>
      <c r="E3124" t="s">
        <v>101</v>
      </c>
      <c r="F3124">
        <v>40700</v>
      </c>
      <c r="G3124" t="s">
        <v>911</v>
      </c>
      <c r="I3124" t="s">
        <v>269</v>
      </c>
      <c r="J3124">
        <v>2026</v>
      </c>
      <c r="K3124">
        <v>7</v>
      </c>
      <c r="L3124" t="s">
        <v>94</v>
      </c>
      <c r="M3124">
        <v>-3494.4068134499998</v>
      </c>
      <c r="N3124">
        <v>1</v>
      </c>
      <c r="O3124">
        <v>-3494.4068134499998</v>
      </c>
      <c r="P3124" t="s">
        <v>3055</v>
      </c>
      <c r="Q3124" t="s">
        <v>96</v>
      </c>
    </row>
    <row r="3125" spans="1:17" x14ac:dyDescent="0.25">
      <c r="A3125" t="s">
        <v>2610</v>
      </c>
      <c r="B3125" t="s">
        <v>272</v>
      </c>
      <c r="C3125" t="s">
        <v>265</v>
      </c>
      <c r="D3125" t="s">
        <v>336</v>
      </c>
      <c r="E3125" t="s">
        <v>101</v>
      </c>
      <c r="F3125">
        <v>40700</v>
      </c>
      <c r="G3125" t="s">
        <v>911</v>
      </c>
      <c r="I3125" t="s">
        <v>269</v>
      </c>
      <c r="J3125">
        <v>2026</v>
      </c>
      <c r="K3125">
        <v>7</v>
      </c>
      <c r="L3125" t="s">
        <v>94</v>
      </c>
      <c r="M3125">
        <v>-1426.4433015000002</v>
      </c>
      <c r="N3125">
        <v>1</v>
      </c>
      <c r="O3125">
        <v>-1426.4433015000002</v>
      </c>
      <c r="P3125" t="s">
        <v>3055</v>
      </c>
      <c r="Q3125" t="s">
        <v>96</v>
      </c>
    </row>
    <row r="3126" spans="1:17" x14ac:dyDescent="0.25">
      <c r="A3126" t="s">
        <v>2610</v>
      </c>
      <c r="B3126" t="s">
        <v>3155</v>
      </c>
      <c r="C3126" t="s">
        <v>265</v>
      </c>
      <c r="D3126" t="s">
        <v>336</v>
      </c>
      <c r="E3126" t="s">
        <v>101</v>
      </c>
      <c r="F3126">
        <v>40700</v>
      </c>
      <c r="G3126" t="s">
        <v>911</v>
      </c>
      <c r="I3126" t="s">
        <v>269</v>
      </c>
      <c r="J3126">
        <v>2026</v>
      </c>
      <c r="K3126">
        <v>7</v>
      </c>
      <c r="L3126" t="s">
        <v>94</v>
      </c>
      <c r="M3126">
        <v>-493.83622785000006</v>
      </c>
      <c r="N3126">
        <v>1</v>
      </c>
      <c r="O3126">
        <v>-493.83622785000006</v>
      </c>
      <c r="P3126" t="s">
        <v>3055</v>
      </c>
      <c r="Q3126" t="s">
        <v>96</v>
      </c>
    </row>
    <row r="3127" spans="1:17" x14ac:dyDescent="0.25">
      <c r="A3127" t="s">
        <v>2610</v>
      </c>
      <c r="B3127" t="s">
        <v>3156</v>
      </c>
      <c r="C3127" t="s">
        <v>265</v>
      </c>
      <c r="D3127" t="s">
        <v>336</v>
      </c>
      <c r="E3127" t="s">
        <v>101</v>
      </c>
      <c r="F3127">
        <v>40700</v>
      </c>
      <c r="G3127" t="s">
        <v>911</v>
      </c>
      <c r="I3127" t="s">
        <v>269</v>
      </c>
      <c r="J3127">
        <v>2026</v>
      </c>
      <c r="K3127">
        <v>7</v>
      </c>
      <c r="L3127" t="s">
        <v>94</v>
      </c>
      <c r="M3127">
        <v>-9980.2968131999987</v>
      </c>
      <c r="N3127">
        <v>1</v>
      </c>
      <c r="O3127">
        <v>-9980.2968131999987</v>
      </c>
      <c r="P3127" t="s">
        <v>3055</v>
      </c>
      <c r="Q3127" t="s">
        <v>96</v>
      </c>
    </row>
    <row r="3128" spans="1:17" x14ac:dyDescent="0.25">
      <c r="A3128" t="s">
        <v>2610</v>
      </c>
      <c r="B3128" t="s">
        <v>3157</v>
      </c>
      <c r="C3128" t="s">
        <v>265</v>
      </c>
      <c r="D3128" t="s">
        <v>336</v>
      </c>
      <c r="E3128" t="s">
        <v>101</v>
      </c>
      <c r="F3128">
        <v>40700</v>
      </c>
      <c r="G3128" t="s">
        <v>911</v>
      </c>
      <c r="I3128" t="s">
        <v>269</v>
      </c>
      <c r="J3128">
        <v>2026</v>
      </c>
      <c r="K3128">
        <v>7</v>
      </c>
      <c r="L3128" t="s">
        <v>94</v>
      </c>
      <c r="M3128">
        <v>-1424.4624145499999</v>
      </c>
      <c r="N3128">
        <v>1</v>
      </c>
      <c r="O3128">
        <v>-1424.4624145499999</v>
      </c>
      <c r="P3128" t="s">
        <v>3055</v>
      </c>
      <c r="Q3128" t="s">
        <v>96</v>
      </c>
    </row>
    <row r="3129" spans="1:17" x14ac:dyDescent="0.25">
      <c r="A3129" t="s">
        <v>2610</v>
      </c>
      <c r="B3129" t="s">
        <v>3158</v>
      </c>
      <c r="C3129" t="s">
        <v>265</v>
      </c>
      <c r="D3129" t="s">
        <v>336</v>
      </c>
      <c r="E3129" t="s">
        <v>101</v>
      </c>
      <c r="F3129">
        <v>40700</v>
      </c>
      <c r="G3129" t="s">
        <v>911</v>
      </c>
      <c r="I3129" t="s">
        <v>269</v>
      </c>
      <c r="J3129">
        <v>2026</v>
      </c>
      <c r="K3129">
        <v>7</v>
      </c>
      <c r="L3129" t="s">
        <v>94</v>
      </c>
      <c r="M3129">
        <v>-6370.6558345499998</v>
      </c>
      <c r="N3129">
        <v>1</v>
      </c>
      <c r="O3129">
        <v>-6370.6558345499998</v>
      </c>
      <c r="P3129" t="s">
        <v>3055</v>
      </c>
      <c r="Q3129" t="s">
        <v>96</v>
      </c>
    </row>
    <row r="3130" spans="1:17" x14ac:dyDescent="0.25">
      <c r="A3130" t="s">
        <v>2610</v>
      </c>
      <c r="B3130" t="s">
        <v>3159</v>
      </c>
      <c r="C3130" t="s">
        <v>265</v>
      </c>
      <c r="D3130" t="s">
        <v>336</v>
      </c>
      <c r="E3130" t="s">
        <v>101</v>
      </c>
      <c r="F3130">
        <v>40700</v>
      </c>
      <c r="G3130" t="s">
        <v>911</v>
      </c>
      <c r="I3130" t="s">
        <v>269</v>
      </c>
      <c r="J3130">
        <v>2026</v>
      </c>
      <c r="K3130">
        <v>7</v>
      </c>
      <c r="L3130" t="s">
        <v>94</v>
      </c>
      <c r="M3130">
        <v>-1863.7467586499999</v>
      </c>
      <c r="N3130">
        <v>1</v>
      </c>
      <c r="O3130">
        <v>-1863.7467586499999</v>
      </c>
      <c r="P3130" t="s">
        <v>3055</v>
      </c>
      <c r="Q3130" t="s">
        <v>96</v>
      </c>
    </row>
    <row r="3131" spans="1:17" x14ac:dyDescent="0.25">
      <c r="A3131" t="s">
        <v>2610</v>
      </c>
      <c r="B3131" t="s">
        <v>3160</v>
      </c>
      <c r="C3131" t="s">
        <v>265</v>
      </c>
      <c r="D3131" t="s">
        <v>336</v>
      </c>
      <c r="E3131" t="s">
        <v>101</v>
      </c>
      <c r="F3131">
        <v>40700</v>
      </c>
      <c r="G3131" t="s">
        <v>911</v>
      </c>
      <c r="I3131" t="s">
        <v>269</v>
      </c>
      <c r="J3131">
        <v>2026</v>
      </c>
      <c r="K3131">
        <v>7</v>
      </c>
      <c r="L3131" t="s">
        <v>94</v>
      </c>
      <c r="M3131">
        <v>-642.15886664999994</v>
      </c>
      <c r="N3131">
        <v>1</v>
      </c>
      <c r="O3131">
        <v>-642.15886664999994</v>
      </c>
      <c r="P3131" t="s">
        <v>3055</v>
      </c>
      <c r="Q3131" t="s">
        <v>96</v>
      </c>
    </row>
    <row r="3132" spans="1:17" x14ac:dyDescent="0.25">
      <c r="A3132" t="s">
        <v>2392</v>
      </c>
      <c r="B3132" t="s">
        <v>293</v>
      </c>
      <c r="C3132" t="s">
        <v>107</v>
      </c>
      <c r="D3132" t="s">
        <v>336</v>
      </c>
      <c r="E3132" t="s">
        <v>101</v>
      </c>
      <c r="F3132">
        <v>40700</v>
      </c>
      <c r="G3132" t="s">
        <v>911</v>
      </c>
      <c r="I3132" t="s">
        <v>269</v>
      </c>
      <c r="J3132">
        <v>2026</v>
      </c>
      <c r="K3132">
        <v>7</v>
      </c>
      <c r="L3132" t="s">
        <v>94</v>
      </c>
      <c r="M3132">
        <v>-2113.4537297999996</v>
      </c>
      <c r="N3132">
        <v>1</v>
      </c>
      <c r="O3132">
        <v>-2113.4537297999996</v>
      </c>
      <c r="P3132" t="s">
        <v>3055</v>
      </c>
      <c r="Q3132" t="s">
        <v>96</v>
      </c>
    </row>
    <row r="3133" spans="1:17" x14ac:dyDescent="0.25">
      <c r="A3133" t="s">
        <v>2610</v>
      </c>
      <c r="B3133" t="s">
        <v>716</v>
      </c>
      <c r="C3133" t="s">
        <v>265</v>
      </c>
      <c r="D3133" t="s">
        <v>336</v>
      </c>
      <c r="E3133" t="s">
        <v>101</v>
      </c>
      <c r="F3133">
        <v>40700</v>
      </c>
      <c r="G3133" t="s">
        <v>911</v>
      </c>
      <c r="I3133" t="s">
        <v>269</v>
      </c>
      <c r="J3133">
        <v>2026</v>
      </c>
      <c r="K3133">
        <v>7</v>
      </c>
      <c r="L3133" t="s">
        <v>94</v>
      </c>
      <c r="M3133">
        <v>-1957.7725082999998</v>
      </c>
      <c r="N3133">
        <v>1</v>
      </c>
      <c r="O3133">
        <v>-1957.7725082999998</v>
      </c>
      <c r="P3133" t="s">
        <v>3055</v>
      </c>
      <c r="Q3133" t="s">
        <v>96</v>
      </c>
    </row>
    <row r="3134" spans="1:17" x14ac:dyDescent="0.25">
      <c r="A3134" t="s">
        <v>2610</v>
      </c>
      <c r="B3134" t="s">
        <v>3161</v>
      </c>
      <c r="C3134" t="s">
        <v>265</v>
      </c>
      <c r="D3134" t="s">
        <v>336</v>
      </c>
      <c r="E3134" t="s">
        <v>101</v>
      </c>
      <c r="F3134">
        <v>40700</v>
      </c>
      <c r="G3134" t="s">
        <v>911</v>
      </c>
      <c r="I3134" t="s">
        <v>269</v>
      </c>
      <c r="J3134">
        <v>2026</v>
      </c>
      <c r="K3134">
        <v>7</v>
      </c>
      <c r="L3134" t="s">
        <v>94</v>
      </c>
      <c r="M3134">
        <v>-330.8894148</v>
      </c>
      <c r="N3134">
        <v>1</v>
      </c>
      <c r="O3134">
        <v>-330.8894148</v>
      </c>
      <c r="P3134" t="s">
        <v>3055</v>
      </c>
      <c r="Q3134" t="s">
        <v>96</v>
      </c>
    </row>
    <row r="3135" spans="1:17" x14ac:dyDescent="0.25">
      <c r="A3135" t="s">
        <v>2392</v>
      </c>
      <c r="B3135" t="s">
        <v>3162</v>
      </c>
      <c r="C3135" t="s">
        <v>107</v>
      </c>
      <c r="D3135" t="s">
        <v>336</v>
      </c>
      <c r="E3135" t="s">
        <v>101</v>
      </c>
      <c r="F3135">
        <v>40700</v>
      </c>
      <c r="G3135" t="s">
        <v>911</v>
      </c>
      <c r="I3135" t="s">
        <v>269</v>
      </c>
      <c r="J3135">
        <v>2026</v>
      </c>
      <c r="K3135">
        <v>7</v>
      </c>
      <c r="L3135" t="s">
        <v>94</v>
      </c>
      <c r="M3135">
        <v>-139.16856659999996</v>
      </c>
      <c r="N3135">
        <v>1</v>
      </c>
      <c r="O3135">
        <v>-139.16856659999996</v>
      </c>
      <c r="P3135" t="s">
        <v>3055</v>
      </c>
      <c r="Q3135" t="s">
        <v>96</v>
      </c>
    </row>
    <row r="3136" spans="1:17" x14ac:dyDescent="0.25">
      <c r="A3136" t="s">
        <v>2610</v>
      </c>
      <c r="B3136" t="s">
        <v>721</v>
      </c>
      <c r="C3136" t="s">
        <v>265</v>
      </c>
      <c r="D3136" t="s">
        <v>336</v>
      </c>
      <c r="E3136" t="s">
        <v>101</v>
      </c>
      <c r="F3136">
        <v>40700</v>
      </c>
      <c r="G3136" t="s">
        <v>911</v>
      </c>
      <c r="I3136" t="s">
        <v>269</v>
      </c>
      <c r="J3136">
        <v>2026</v>
      </c>
      <c r="K3136">
        <v>7</v>
      </c>
      <c r="L3136" t="s">
        <v>94</v>
      </c>
      <c r="M3136">
        <v>-997.60554810000008</v>
      </c>
      <c r="N3136">
        <v>1</v>
      </c>
      <c r="O3136">
        <v>-997.60554810000008</v>
      </c>
      <c r="P3136" t="s">
        <v>3055</v>
      </c>
      <c r="Q3136" t="s">
        <v>96</v>
      </c>
    </row>
    <row r="3137" spans="1:17" x14ac:dyDescent="0.25">
      <c r="A3137" t="s">
        <v>2610</v>
      </c>
      <c r="B3137" t="s">
        <v>725</v>
      </c>
      <c r="C3137" t="s">
        <v>265</v>
      </c>
      <c r="D3137" t="s">
        <v>336</v>
      </c>
      <c r="E3137" t="s">
        <v>101</v>
      </c>
      <c r="F3137">
        <v>40700</v>
      </c>
      <c r="G3137" t="s">
        <v>911</v>
      </c>
      <c r="I3137" t="s">
        <v>269</v>
      </c>
      <c r="J3137">
        <v>2026</v>
      </c>
      <c r="K3137">
        <v>7</v>
      </c>
      <c r="L3137" t="s">
        <v>94</v>
      </c>
      <c r="M3137">
        <v>-813.78485369999987</v>
      </c>
      <c r="N3137">
        <v>1</v>
      </c>
      <c r="O3137">
        <v>-813.78485369999987</v>
      </c>
      <c r="P3137" t="s">
        <v>3055</v>
      </c>
      <c r="Q3137" t="s">
        <v>96</v>
      </c>
    </row>
    <row r="3138" spans="1:17" x14ac:dyDescent="0.25">
      <c r="A3138" t="s">
        <v>2392</v>
      </c>
      <c r="B3138" t="s">
        <v>408</v>
      </c>
      <c r="C3138" t="s">
        <v>107</v>
      </c>
      <c r="D3138" t="s">
        <v>336</v>
      </c>
      <c r="E3138" t="s">
        <v>101</v>
      </c>
      <c r="F3138">
        <v>40700</v>
      </c>
      <c r="G3138" t="s">
        <v>911</v>
      </c>
      <c r="I3138" t="s">
        <v>269</v>
      </c>
      <c r="J3138">
        <v>2026</v>
      </c>
      <c r="K3138">
        <v>7</v>
      </c>
      <c r="L3138" t="s">
        <v>94</v>
      </c>
      <c r="M3138">
        <v>-2222.8815041999997</v>
      </c>
      <c r="N3138">
        <v>1</v>
      </c>
      <c r="O3138">
        <v>-2222.8815041999997</v>
      </c>
      <c r="P3138" t="s">
        <v>3055</v>
      </c>
      <c r="Q3138" t="s">
        <v>96</v>
      </c>
    </row>
    <row r="3139" spans="1:17" x14ac:dyDescent="0.25">
      <c r="A3139" t="s">
        <v>2610</v>
      </c>
      <c r="B3139" t="s">
        <v>726</v>
      </c>
      <c r="C3139" t="s">
        <v>265</v>
      </c>
      <c r="D3139" t="s">
        <v>336</v>
      </c>
      <c r="E3139" t="s">
        <v>101</v>
      </c>
      <c r="F3139">
        <v>40700</v>
      </c>
      <c r="G3139" t="s">
        <v>911</v>
      </c>
      <c r="I3139" t="s">
        <v>269</v>
      </c>
      <c r="J3139">
        <v>2026</v>
      </c>
      <c r="K3139">
        <v>7</v>
      </c>
      <c r="L3139" t="s">
        <v>94</v>
      </c>
      <c r="M3139">
        <v>-703.41196170000001</v>
      </c>
      <c r="N3139">
        <v>1</v>
      </c>
      <c r="O3139">
        <v>-703.41196170000001</v>
      </c>
      <c r="P3139" t="s">
        <v>3055</v>
      </c>
      <c r="Q3139" t="s">
        <v>96</v>
      </c>
    </row>
    <row r="3140" spans="1:17" x14ac:dyDescent="0.25">
      <c r="A3140" t="s">
        <v>2610</v>
      </c>
      <c r="B3140" t="s">
        <v>727</v>
      </c>
      <c r="C3140" t="s">
        <v>265</v>
      </c>
      <c r="D3140" t="s">
        <v>336</v>
      </c>
      <c r="E3140" t="s">
        <v>101</v>
      </c>
      <c r="F3140">
        <v>40700</v>
      </c>
      <c r="G3140" t="s">
        <v>911</v>
      </c>
      <c r="I3140" t="s">
        <v>269</v>
      </c>
      <c r="J3140">
        <v>2026</v>
      </c>
      <c r="K3140">
        <v>7</v>
      </c>
      <c r="L3140" t="s">
        <v>94</v>
      </c>
      <c r="M3140">
        <v>-5039.1307637999989</v>
      </c>
      <c r="N3140">
        <v>1</v>
      </c>
      <c r="O3140">
        <v>-5039.1307637999989</v>
      </c>
      <c r="P3140" t="s">
        <v>3055</v>
      </c>
      <c r="Q3140" t="s">
        <v>96</v>
      </c>
    </row>
    <row r="3141" spans="1:17" x14ac:dyDescent="0.25">
      <c r="A3141" t="s">
        <v>2392</v>
      </c>
      <c r="B3141" t="s">
        <v>412</v>
      </c>
      <c r="C3141" t="s">
        <v>107</v>
      </c>
      <c r="D3141" t="s">
        <v>336</v>
      </c>
      <c r="E3141" t="s">
        <v>101</v>
      </c>
      <c r="F3141">
        <v>40700</v>
      </c>
      <c r="G3141" t="s">
        <v>911</v>
      </c>
      <c r="I3141" t="s">
        <v>269</v>
      </c>
      <c r="J3141">
        <v>2026</v>
      </c>
      <c r="K3141">
        <v>7</v>
      </c>
      <c r="L3141" t="s">
        <v>94</v>
      </c>
      <c r="M3141">
        <v>-16768.286401649995</v>
      </c>
      <c r="N3141">
        <v>1</v>
      </c>
      <c r="O3141">
        <v>-16768.286401649995</v>
      </c>
      <c r="P3141" t="s">
        <v>3055</v>
      </c>
      <c r="Q3141" t="s">
        <v>96</v>
      </c>
    </row>
    <row r="3142" spans="1:17" x14ac:dyDescent="0.25">
      <c r="A3142" t="s">
        <v>2610</v>
      </c>
      <c r="B3142" t="s">
        <v>416</v>
      </c>
      <c r="C3142" t="s">
        <v>265</v>
      </c>
      <c r="D3142" t="s">
        <v>336</v>
      </c>
      <c r="E3142" t="s">
        <v>101</v>
      </c>
      <c r="F3142">
        <v>40700</v>
      </c>
      <c r="G3142" t="s">
        <v>911</v>
      </c>
      <c r="I3142" t="s">
        <v>269</v>
      </c>
      <c r="J3142">
        <v>2026</v>
      </c>
      <c r="K3142">
        <v>7</v>
      </c>
      <c r="L3142" t="s">
        <v>94</v>
      </c>
      <c r="M3142">
        <v>-309.15521910000001</v>
      </c>
      <c r="N3142">
        <v>1</v>
      </c>
      <c r="O3142">
        <v>-309.15521910000001</v>
      </c>
      <c r="P3142" t="s">
        <v>3055</v>
      </c>
      <c r="Q3142" t="s">
        <v>96</v>
      </c>
    </row>
    <row r="3143" spans="1:17" x14ac:dyDescent="0.25">
      <c r="A3143" t="s">
        <v>2610</v>
      </c>
      <c r="B3143" t="s">
        <v>3163</v>
      </c>
      <c r="C3143" t="s">
        <v>265</v>
      </c>
      <c r="D3143" t="s">
        <v>336</v>
      </c>
      <c r="E3143" t="s">
        <v>101</v>
      </c>
      <c r="F3143">
        <v>40700</v>
      </c>
      <c r="G3143" t="s">
        <v>911</v>
      </c>
      <c r="I3143" t="s">
        <v>269</v>
      </c>
      <c r="J3143">
        <v>2026</v>
      </c>
      <c r="K3143">
        <v>7</v>
      </c>
      <c r="L3143" t="s">
        <v>94</v>
      </c>
      <c r="M3143">
        <v>-832.08364050000012</v>
      </c>
      <c r="N3143">
        <v>1</v>
      </c>
      <c r="O3143">
        <v>-832.08364050000012</v>
      </c>
      <c r="P3143" t="s">
        <v>3055</v>
      </c>
      <c r="Q3143" t="s">
        <v>96</v>
      </c>
    </row>
    <row r="3144" spans="1:17" x14ac:dyDescent="0.25">
      <c r="A3144" t="s">
        <v>2610</v>
      </c>
      <c r="B3144" t="s">
        <v>277</v>
      </c>
      <c r="C3144" t="s">
        <v>265</v>
      </c>
      <c r="D3144" t="s">
        <v>336</v>
      </c>
      <c r="E3144" t="s">
        <v>101</v>
      </c>
      <c r="F3144">
        <v>40700</v>
      </c>
      <c r="G3144" t="s">
        <v>911</v>
      </c>
      <c r="I3144" t="s">
        <v>269</v>
      </c>
      <c r="J3144">
        <v>2026</v>
      </c>
      <c r="K3144">
        <v>7</v>
      </c>
      <c r="L3144" t="s">
        <v>94</v>
      </c>
      <c r="M3144">
        <v>-29275.779719550002</v>
      </c>
      <c r="N3144">
        <v>1</v>
      </c>
      <c r="O3144">
        <v>-29275.779719550002</v>
      </c>
      <c r="P3144" t="s">
        <v>3055</v>
      </c>
      <c r="Q3144" t="s">
        <v>96</v>
      </c>
    </row>
    <row r="3145" spans="1:17" x14ac:dyDescent="0.25">
      <c r="A3145" t="s">
        <v>2610</v>
      </c>
      <c r="B3145" t="s">
        <v>279</v>
      </c>
      <c r="C3145" t="s">
        <v>265</v>
      </c>
      <c r="D3145" t="s">
        <v>336</v>
      </c>
      <c r="E3145" t="s">
        <v>101</v>
      </c>
      <c r="F3145">
        <v>40700</v>
      </c>
      <c r="G3145" t="s">
        <v>911</v>
      </c>
      <c r="I3145" t="s">
        <v>269</v>
      </c>
      <c r="J3145">
        <v>2026</v>
      </c>
      <c r="K3145">
        <v>7</v>
      </c>
      <c r="L3145" t="s">
        <v>94</v>
      </c>
      <c r="M3145">
        <v>-1407.5684374499999</v>
      </c>
      <c r="N3145">
        <v>1</v>
      </c>
      <c r="O3145">
        <v>-1407.5684374499999</v>
      </c>
      <c r="P3145" t="s">
        <v>3055</v>
      </c>
      <c r="Q3145" t="s">
        <v>96</v>
      </c>
    </row>
    <row r="3146" spans="1:17" x14ac:dyDescent="0.25">
      <c r="A3146" t="s">
        <v>2392</v>
      </c>
      <c r="B3146" t="s">
        <v>430</v>
      </c>
      <c r="C3146" t="s">
        <v>107</v>
      </c>
      <c r="D3146" t="s">
        <v>336</v>
      </c>
      <c r="E3146" t="s">
        <v>101</v>
      </c>
      <c r="F3146">
        <v>40700</v>
      </c>
      <c r="G3146" t="s">
        <v>911</v>
      </c>
      <c r="I3146" t="s">
        <v>269</v>
      </c>
      <c r="J3146">
        <v>2026</v>
      </c>
      <c r="K3146">
        <v>7</v>
      </c>
      <c r="L3146" t="s">
        <v>94</v>
      </c>
      <c r="M3146">
        <v>-23910.671696100002</v>
      </c>
      <c r="N3146">
        <v>1</v>
      </c>
      <c r="O3146">
        <v>-23910.671696100002</v>
      </c>
      <c r="P3146" t="s">
        <v>3055</v>
      </c>
      <c r="Q3146" t="s">
        <v>96</v>
      </c>
    </row>
    <row r="3147" spans="1:17" x14ac:dyDescent="0.25">
      <c r="A3147" t="s">
        <v>2392</v>
      </c>
      <c r="B3147" t="s">
        <v>434</v>
      </c>
      <c r="C3147" t="s">
        <v>107</v>
      </c>
      <c r="D3147" t="s">
        <v>336</v>
      </c>
      <c r="E3147" t="s">
        <v>101</v>
      </c>
      <c r="F3147">
        <v>40700</v>
      </c>
      <c r="G3147" t="s">
        <v>911</v>
      </c>
      <c r="I3147" t="s">
        <v>269</v>
      </c>
      <c r="J3147">
        <v>2026</v>
      </c>
      <c r="K3147">
        <v>7</v>
      </c>
      <c r="L3147" t="s">
        <v>94</v>
      </c>
      <c r="M3147">
        <v>-12445.102104749998</v>
      </c>
      <c r="N3147">
        <v>1</v>
      </c>
      <c r="O3147">
        <v>-12445.102104749998</v>
      </c>
      <c r="P3147" t="s">
        <v>3055</v>
      </c>
      <c r="Q3147" t="s">
        <v>96</v>
      </c>
    </row>
    <row r="3148" spans="1:17" x14ac:dyDescent="0.25">
      <c r="A3148" t="s">
        <v>2392</v>
      </c>
      <c r="B3148" t="s">
        <v>3164</v>
      </c>
      <c r="C3148" t="s">
        <v>107</v>
      </c>
      <c r="D3148" t="s">
        <v>336</v>
      </c>
      <c r="E3148" t="s">
        <v>101</v>
      </c>
      <c r="F3148">
        <v>40700</v>
      </c>
      <c r="G3148" t="s">
        <v>911</v>
      </c>
      <c r="I3148" t="s">
        <v>269</v>
      </c>
      <c r="J3148">
        <v>2026</v>
      </c>
      <c r="K3148">
        <v>7</v>
      </c>
      <c r="L3148" t="s">
        <v>94</v>
      </c>
      <c r="M3148">
        <v>-662.90291130000003</v>
      </c>
      <c r="N3148">
        <v>1</v>
      </c>
      <c r="O3148">
        <v>-662.90291130000003</v>
      </c>
      <c r="P3148" t="s">
        <v>3055</v>
      </c>
      <c r="Q3148" t="s">
        <v>96</v>
      </c>
    </row>
    <row r="3149" spans="1:17" x14ac:dyDescent="0.25">
      <c r="A3149" t="s">
        <v>2516</v>
      </c>
      <c r="B3149" t="s">
        <v>748</v>
      </c>
      <c r="C3149" t="s">
        <v>296</v>
      </c>
      <c r="D3149" t="s">
        <v>336</v>
      </c>
      <c r="E3149" t="s">
        <v>101</v>
      </c>
      <c r="F3149">
        <v>40700</v>
      </c>
      <c r="G3149" t="s">
        <v>911</v>
      </c>
      <c r="I3149" t="s">
        <v>269</v>
      </c>
      <c r="J3149">
        <v>2026</v>
      </c>
      <c r="K3149">
        <v>7</v>
      </c>
      <c r="L3149" t="s">
        <v>94</v>
      </c>
      <c r="M3149">
        <v>-802.84289504999981</v>
      </c>
      <c r="N3149">
        <v>1</v>
      </c>
      <c r="O3149">
        <v>-802.84289504999981</v>
      </c>
      <c r="P3149" t="s">
        <v>3055</v>
      </c>
      <c r="Q3149" t="s">
        <v>96</v>
      </c>
    </row>
    <row r="3150" spans="1:17" x14ac:dyDescent="0.25">
      <c r="A3150" t="s">
        <v>2610</v>
      </c>
      <c r="B3150" t="s">
        <v>452</v>
      </c>
      <c r="C3150" t="s">
        <v>265</v>
      </c>
      <c r="D3150" t="s">
        <v>336</v>
      </c>
      <c r="E3150" t="s">
        <v>101</v>
      </c>
      <c r="F3150">
        <v>40700</v>
      </c>
      <c r="G3150" t="s">
        <v>911</v>
      </c>
      <c r="I3150" t="s">
        <v>269</v>
      </c>
      <c r="J3150">
        <v>2026</v>
      </c>
      <c r="K3150">
        <v>7</v>
      </c>
      <c r="L3150" t="s">
        <v>94</v>
      </c>
      <c r="M3150">
        <v>-1285.1119596000001</v>
      </c>
      <c r="N3150">
        <v>1</v>
      </c>
      <c r="O3150">
        <v>-1285.1119596000001</v>
      </c>
      <c r="P3150" t="s">
        <v>3055</v>
      </c>
      <c r="Q3150" t="s">
        <v>96</v>
      </c>
    </row>
    <row r="3151" spans="1:17" x14ac:dyDescent="0.25">
      <c r="A3151" t="s">
        <v>2392</v>
      </c>
      <c r="B3151" t="s">
        <v>348</v>
      </c>
      <c r="C3151" t="s">
        <v>107</v>
      </c>
      <c r="D3151" t="s">
        <v>336</v>
      </c>
      <c r="E3151" t="s">
        <v>101</v>
      </c>
      <c r="F3151">
        <v>40700</v>
      </c>
      <c r="G3151" t="s">
        <v>911</v>
      </c>
      <c r="I3151" t="s">
        <v>269</v>
      </c>
      <c r="J3151">
        <v>2026</v>
      </c>
      <c r="K3151">
        <v>7</v>
      </c>
      <c r="L3151" t="s">
        <v>94</v>
      </c>
      <c r="M3151">
        <v>-13252.307980799998</v>
      </c>
      <c r="N3151">
        <v>1</v>
      </c>
      <c r="O3151">
        <v>-13252.307980799998</v>
      </c>
      <c r="P3151" t="s">
        <v>3055</v>
      </c>
      <c r="Q3151" t="s">
        <v>96</v>
      </c>
    </row>
    <row r="3152" spans="1:17" x14ac:dyDescent="0.25">
      <c r="A3152" t="s">
        <v>2516</v>
      </c>
      <c r="B3152" t="s">
        <v>297</v>
      </c>
      <c r="C3152" t="s">
        <v>296</v>
      </c>
      <c r="D3152" t="s">
        <v>336</v>
      </c>
      <c r="E3152" t="s">
        <v>101</v>
      </c>
      <c r="F3152">
        <v>40700</v>
      </c>
      <c r="G3152" t="s">
        <v>911</v>
      </c>
      <c r="I3152" t="s">
        <v>269</v>
      </c>
      <c r="J3152">
        <v>2026</v>
      </c>
      <c r="K3152">
        <v>7</v>
      </c>
      <c r="L3152" t="s">
        <v>94</v>
      </c>
      <c r="M3152">
        <v>-4568.658708599999</v>
      </c>
      <c r="N3152">
        <v>1</v>
      </c>
      <c r="O3152">
        <v>-4568.658708599999</v>
      </c>
      <c r="P3152" t="s">
        <v>3055</v>
      </c>
      <c r="Q3152" t="s">
        <v>96</v>
      </c>
    </row>
    <row r="3153" spans="1:17" x14ac:dyDescent="0.25">
      <c r="A3153" t="s">
        <v>2516</v>
      </c>
      <c r="B3153" t="s">
        <v>298</v>
      </c>
      <c r="C3153" t="s">
        <v>296</v>
      </c>
      <c r="D3153" t="s">
        <v>336</v>
      </c>
      <c r="E3153" t="s">
        <v>101</v>
      </c>
      <c r="F3153">
        <v>40700</v>
      </c>
      <c r="G3153" t="s">
        <v>911</v>
      </c>
      <c r="I3153" t="s">
        <v>269</v>
      </c>
      <c r="J3153">
        <v>2026</v>
      </c>
      <c r="K3153">
        <v>7</v>
      </c>
      <c r="L3153" t="s">
        <v>94</v>
      </c>
      <c r="M3153">
        <v>-2453.1661917000001</v>
      </c>
      <c r="N3153">
        <v>1</v>
      </c>
      <c r="O3153">
        <v>-2453.1661917000001</v>
      </c>
      <c r="P3153" t="s">
        <v>3055</v>
      </c>
      <c r="Q3153" t="s">
        <v>96</v>
      </c>
    </row>
    <row r="3154" spans="1:17" x14ac:dyDescent="0.25">
      <c r="A3154" t="s">
        <v>2392</v>
      </c>
      <c r="B3154" t="s">
        <v>349</v>
      </c>
      <c r="C3154" t="s">
        <v>107</v>
      </c>
      <c r="D3154" t="s">
        <v>336</v>
      </c>
      <c r="E3154" t="s">
        <v>101</v>
      </c>
      <c r="F3154">
        <v>40700</v>
      </c>
      <c r="G3154" t="s">
        <v>911</v>
      </c>
      <c r="I3154" t="s">
        <v>269</v>
      </c>
      <c r="J3154">
        <v>2026</v>
      </c>
      <c r="K3154">
        <v>7</v>
      </c>
      <c r="L3154" t="s">
        <v>94</v>
      </c>
      <c r="M3154">
        <v>-514.26328379999995</v>
      </c>
      <c r="N3154">
        <v>1</v>
      </c>
      <c r="O3154">
        <v>-514.26328379999995</v>
      </c>
      <c r="P3154" t="s">
        <v>3055</v>
      </c>
      <c r="Q3154" t="s">
        <v>96</v>
      </c>
    </row>
    <row r="3155" spans="1:17" x14ac:dyDescent="0.25">
      <c r="A3155" t="s">
        <v>2392</v>
      </c>
      <c r="B3155" t="s">
        <v>755</v>
      </c>
      <c r="C3155" t="s">
        <v>107</v>
      </c>
      <c r="D3155" t="s">
        <v>336</v>
      </c>
      <c r="E3155" t="s">
        <v>101</v>
      </c>
      <c r="F3155">
        <v>40700</v>
      </c>
      <c r="G3155" t="s">
        <v>911</v>
      </c>
      <c r="I3155" t="s">
        <v>269</v>
      </c>
      <c r="J3155">
        <v>2026</v>
      </c>
      <c r="K3155">
        <v>7</v>
      </c>
      <c r="L3155" t="s">
        <v>94</v>
      </c>
      <c r="M3155">
        <v>-152.19960944999994</v>
      </c>
      <c r="N3155">
        <v>1</v>
      </c>
      <c r="O3155">
        <v>-152.19960944999994</v>
      </c>
      <c r="P3155" t="s">
        <v>3055</v>
      </c>
      <c r="Q3155" t="s">
        <v>96</v>
      </c>
    </row>
    <row r="3156" spans="1:17" x14ac:dyDescent="0.25">
      <c r="A3156" t="s">
        <v>2610</v>
      </c>
      <c r="B3156" t="s">
        <v>280</v>
      </c>
      <c r="C3156" t="s">
        <v>265</v>
      </c>
      <c r="D3156" t="s">
        <v>336</v>
      </c>
      <c r="E3156" t="s">
        <v>101</v>
      </c>
      <c r="F3156">
        <v>40700</v>
      </c>
      <c r="G3156" t="s">
        <v>911</v>
      </c>
      <c r="I3156" t="s">
        <v>269</v>
      </c>
      <c r="J3156">
        <v>2026</v>
      </c>
      <c r="K3156">
        <v>7</v>
      </c>
      <c r="L3156" t="s">
        <v>94</v>
      </c>
      <c r="M3156">
        <v>-1775.1864322500001</v>
      </c>
      <c r="N3156">
        <v>1</v>
      </c>
      <c r="O3156">
        <v>-1775.1864322500001</v>
      </c>
      <c r="P3156" t="s">
        <v>3055</v>
      </c>
      <c r="Q3156" t="s">
        <v>96</v>
      </c>
    </row>
    <row r="3157" spans="1:17" x14ac:dyDescent="0.25">
      <c r="A3157" t="s">
        <v>2610</v>
      </c>
      <c r="B3157" t="s">
        <v>281</v>
      </c>
      <c r="C3157" t="s">
        <v>265</v>
      </c>
      <c r="D3157" t="s">
        <v>336</v>
      </c>
      <c r="E3157" t="s">
        <v>101</v>
      </c>
      <c r="F3157">
        <v>40700</v>
      </c>
      <c r="G3157" t="s">
        <v>911</v>
      </c>
      <c r="I3157" t="s">
        <v>269</v>
      </c>
      <c r="J3157">
        <v>2026</v>
      </c>
      <c r="K3157">
        <v>7</v>
      </c>
      <c r="L3157" t="s">
        <v>94</v>
      </c>
      <c r="M3157">
        <v>-36909.560662799995</v>
      </c>
      <c r="N3157">
        <v>1</v>
      </c>
      <c r="O3157">
        <v>-36909.560662799995</v>
      </c>
      <c r="P3157" t="s">
        <v>3055</v>
      </c>
      <c r="Q3157" t="s">
        <v>96</v>
      </c>
    </row>
    <row r="3158" spans="1:17" x14ac:dyDescent="0.25">
      <c r="A3158" t="s">
        <v>2392</v>
      </c>
      <c r="B3158" t="s">
        <v>469</v>
      </c>
      <c r="C3158" t="s">
        <v>107</v>
      </c>
      <c r="D3158" t="s">
        <v>336</v>
      </c>
      <c r="E3158" t="s">
        <v>101</v>
      </c>
      <c r="F3158">
        <v>40700</v>
      </c>
      <c r="G3158" t="s">
        <v>911</v>
      </c>
      <c r="I3158" t="s">
        <v>269</v>
      </c>
      <c r="J3158">
        <v>2026</v>
      </c>
      <c r="K3158">
        <v>7</v>
      </c>
      <c r="L3158" t="s">
        <v>94</v>
      </c>
      <c r="M3158">
        <v>-2185.9868268</v>
      </c>
      <c r="N3158">
        <v>1</v>
      </c>
      <c r="O3158">
        <v>-2185.9868268</v>
      </c>
      <c r="P3158" t="s">
        <v>3055</v>
      </c>
      <c r="Q3158" t="s">
        <v>96</v>
      </c>
    </row>
    <row r="3159" spans="1:17" x14ac:dyDescent="0.25">
      <c r="A3159" t="s">
        <v>2392</v>
      </c>
      <c r="B3159" t="s">
        <v>350</v>
      </c>
      <c r="C3159" t="s">
        <v>107</v>
      </c>
      <c r="D3159" t="s">
        <v>336</v>
      </c>
      <c r="E3159" t="s">
        <v>101</v>
      </c>
      <c r="F3159">
        <v>40700</v>
      </c>
      <c r="G3159" t="s">
        <v>911</v>
      </c>
      <c r="I3159" t="s">
        <v>269</v>
      </c>
      <c r="J3159">
        <v>2026</v>
      </c>
      <c r="K3159">
        <v>7</v>
      </c>
      <c r="L3159" t="s">
        <v>94</v>
      </c>
      <c r="M3159">
        <v>-4477.1320230000001</v>
      </c>
      <c r="N3159">
        <v>1</v>
      </c>
      <c r="O3159">
        <v>-4477.1320230000001</v>
      </c>
      <c r="P3159" t="s">
        <v>3055</v>
      </c>
      <c r="Q3159" t="s">
        <v>96</v>
      </c>
    </row>
    <row r="3160" spans="1:17" x14ac:dyDescent="0.25">
      <c r="A3160" t="s">
        <v>2392</v>
      </c>
      <c r="B3160" t="s">
        <v>471</v>
      </c>
      <c r="C3160" t="s">
        <v>107</v>
      </c>
      <c r="D3160" t="s">
        <v>336</v>
      </c>
      <c r="E3160" t="s">
        <v>101</v>
      </c>
      <c r="F3160">
        <v>40700</v>
      </c>
      <c r="G3160" t="s">
        <v>911</v>
      </c>
      <c r="I3160" t="s">
        <v>269</v>
      </c>
      <c r="J3160">
        <v>2026</v>
      </c>
      <c r="K3160">
        <v>7</v>
      </c>
      <c r="L3160" t="s">
        <v>94</v>
      </c>
      <c r="M3160">
        <v>-6437.48430465</v>
      </c>
      <c r="N3160">
        <v>1</v>
      </c>
      <c r="O3160">
        <v>-6437.48430465</v>
      </c>
      <c r="P3160" t="s">
        <v>3055</v>
      </c>
      <c r="Q3160" t="s">
        <v>96</v>
      </c>
    </row>
    <row r="3161" spans="1:17" x14ac:dyDescent="0.25">
      <c r="A3161" t="s">
        <v>2516</v>
      </c>
      <c r="B3161" t="s">
        <v>473</v>
      </c>
      <c r="C3161" t="s">
        <v>296</v>
      </c>
      <c r="D3161" t="s">
        <v>336</v>
      </c>
      <c r="E3161" t="s">
        <v>101</v>
      </c>
      <c r="F3161">
        <v>40700</v>
      </c>
      <c r="G3161" t="s">
        <v>911</v>
      </c>
      <c r="I3161" t="s">
        <v>269</v>
      </c>
      <c r="J3161">
        <v>2026</v>
      </c>
      <c r="K3161">
        <v>7</v>
      </c>
      <c r="L3161" t="s">
        <v>94</v>
      </c>
      <c r="M3161">
        <v>-5544.4879517999998</v>
      </c>
      <c r="N3161">
        <v>1</v>
      </c>
      <c r="O3161">
        <v>-5544.4879517999998</v>
      </c>
      <c r="P3161" t="s">
        <v>3055</v>
      </c>
      <c r="Q3161" t="s">
        <v>96</v>
      </c>
    </row>
    <row r="3162" spans="1:17" x14ac:dyDescent="0.25">
      <c r="A3162" t="s">
        <v>2392</v>
      </c>
      <c r="B3162" t="s">
        <v>480</v>
      </c>
      <c r="C3162" t="s">
        <v>107</v>
      </c>
      <c r="D3162" t="s">
        <v>336</v>
      </c>
      <c r="E3162" t="s">
        <v>101</v>
      </c>
      <c r="F3162">
        <v>40700</v>
      </c>
      <c r="G3162" t="s">
        <v>911</v>
      </c>
      <c r="I3162" t="s">
        <v>269</v>
      </c>
      <c r="J3162">
        <v>2026</v>
      </c>
      <c r="K3162">
        <v>7</v>
      </c>
      <c r="L3162" t="s">
        <v>94</v>
      </c>
      <c r="M3162">
        <v>-19268.016010949999</v>
      </c>
      <c r="N3162">
        <v>1</v>
      </c>
      <c r="O3162">
        <v>-19268.016010949999</v>
      </c>
      <c r="P3162" t="s">
        <v>3055</v>
      </c>
      <c r="Q3162" t="s">
        <v>96</v>
      </c>
    </row>
    <row r="3163" spans="1:17" x14ac:dyDescent="0.25">
      <c r="A3163" t="s">
        <v>2392</v>
      </c>
      <c r="B3163" t="s">
        <v>481</v>
      </c>
      <c r="C3163" t="s">
        <v>107</v>
      </c>
      <c r="D3163" t="s">
        <v>336</v>
      </c>
      <c r="E3163" t="s">
        <v>101</v>
      </c>
      <c r="F3163">
        <v>40700</v>
      </c>
      <c r="G3163" t="s">
        <v>911</v>
      </c>
      <c r="I3163" t="s">
        <v>269</v>
      </c>
      <c r="J3163">
        <v>2026</v>
      </c>
      <c r="K3163">
        <v>7</v>
      </c>
      <c r="L3163" t="s">
        <v>94</v>
      </c>
      <c r="M3163">
        <v>-5259.158936849999</v>
      </c>
      <c r="N3163">
        <v>1</v>
      </c>
      <c r="O3163">
        <v>-5259.158936849999</v>
      </c>
      <c r="P3163" t="s">
        <v>3055</v>
      </c>
      <c r="Q3163" t="s">
        <v>96</v>
      </c>
    </row>
    <row r="3164" spans="1:17" x14ac:dyDescent="0.25">
      <c r="A3164" t="s">
        <v>2392</v>
      </c>
      <c r="B3164" t="s">
        <v>483</v>
      </c>
      <c r="C3164" t="s">
        <v>107</v>
      </c>
      <c r="D3164" t="s">
        <v>336</v>
      </c>
      <c r="E3164" t="s">
        <v>101</v>
      </c>
      <c r="F3164">
        <v>40700</v>
      </c>
      <c r="G3164" t="s">
        <v>911</v>
      </c>
      <c r="I3164" t="s">
        <v>269</v>
      </c>
      <c r="J3164">
        <v>2026</v>
      </c>
      <c r="K3164">
        <v>7</v>
      </c>
      <c r="L3164" t="s">
        <v>94</v>
      </c>
      <c r="M3164">
        <v>-6520.8792358499995</v>
      </c>
      <c r="N3164">
        <v>1</v>
      </c>
      <c r="O3164">
        <v>-6520.8792358499995</v>
      </c>
      <c r="P3164" t="s">
        <v>3055</v>
      </c>
      <c r="Q3164" t="s">
        <v>96</v>
      </c>
    </row>
    <row r="3165" spans="1:17" x14ac:dyDescent="0.25">
      <c r="A3165" t="s">
        <v>2610</v>
      </c>
      <c r="B3165" t="s">
        <v>357</v>
      </c>
      <c r="C3165" t="s">
        <v>265</v>
      </c>
      <c r="D3165" t="s">
        <v>336</v>
      </c>
      <c r="E3165" t="s">
        <v>101</v>
      </c>
      <c r="F3165">
        <v>40700</v>
      </c>
      <c r="G3165" t="s">
        <v>911</v>
      </c>
      <c r="I3165" t="s">
        <v>269</v>
      </c>
      <c r="J3165">
        <v>2026</v>
      </c>
      <c r="K3165">
        <v>7</v>
      </c>
      <c r="L3165" t="s">
        <v>94</v>
      </c>
      <c r="M3165">
        <v>-20393.329405050001</v>
      </c>
      <c r="N3165">
        <v>1</v>
      </c>
      <c r="O3165">
        <v>-20393.329405050001</v>
      </c>
      <c r="P3165" t="s">
        <v>3055</v>
      </c>
      <c r="Q3165" t="s">
        <v>96</v>
      </c>
    </row>
    <row r="3166" spans="1:17" x14ac:dyDescent="0.25">
      <c r="A3166" t="s">
        <v>2392</v>
      </c>
      <c r="B3166" t="s">
        <v>493</v>
      </c>
      <c r="C3166" t="s">
        <v>107</v>
      </c>
      <c r="D3166" t="s">
        <v>336</v>
      </c>
      <c r="E3166" t="s">
        <v>101</v>
      </c>
      <c r="F3166">
        <v>40700</v>
      </c>
      <c r="G3166" t="s">
        <v>911</v>
      </c>
      <c r="I3166" t="s">
        <v>269</v>
      </c>
      <c r="J3166">
        <v>2026</v>
      </c>
      <c r="K3166">
        <v>7</v>
      </c>
      <c r="L3166" t="s">
        <v>94</v>
      </c>
      <c r="M3166">
        <v>-30874.292324400001</v>
      </c>
      <c r="N3166">
        <v>1</v>
      </c>
      <c r="O3166">
        <v>-30874.292324400001</v>
      </c>
      <c r="P3166" t="s">
        <v>3055</v>
      </c>
      <c r="Q3166" t="s">
        <v>96</v>
      </c>
    </row>
    <row r="3167" spans="1:17" x14ac:dyDescent="0.25">
      <c r="A3167" t="s">
        <v>2392</v>
      </c>
      <c r="B3167" t="s">
        <v>495</v>
      </c>
      <c r="C3167" t="s">
        <v>107</v>
      </c>
      <c r="D3167" t="s">
        <v>336</v>
      </c>
      <c r="E3167" t="s">
        <v>101</v>
      </c>
      <c r="F3167">
        <v>40700</v>
      </c>
      <c r="G3167" t="s">
        <v>911</v>
      </c>
      <c r="I3167" t="s">
        <v>269</v>
      </c>
      <c r="J3167">
        <v>2026</v>
      </c>
      <c r="K3167">
        <v>7</v>
      </c>
      <c r="L3167" t="s">
        <v>94</v>
      </c>
      <c r="M3167">
        <v>-5759.4185722499997</v>
      </c>
      <c r="N3167">
        <v>1</v>
      </c>
      <c r="O3167">
        <v>-5759.4185722499997</v>
      </c>
      <c r="P3167" t="s">
        <v>3055</v>
      </c>
      <c r="Q3167" t="s">
        <v>96</v>
      </c>
    </row>
    <row r="3168" spans="1:17" x14ac:dyDescent="0.25">
      <c r="A3168" t="s">
        <v>2610</v>
      </c>
      <c r="B3168" t="s">
        <v>496</v>
      </c>
      <c r="C3168" t="s">
        <v>265</v>
      </c>
      <c r="D3168" t="s">
        <v>336</v>
      </c>
      <c r="E3168" t="s">
        <v>101</v>
      </c>
      <c r="F3168">
        <v>40700</v>
      </c>
      <c r="G3168" t="s">
        <v>911</v>
      </c>
      <c r="I3168" t="s">
        <v>269</v>
      </c>
      <c r="J3168">
        <v>2026</v>
      </c>
      <c r="K3168">
        <v>7</v>
      </c>
      <c r="L3168" t="s">
        <v>94</v>
      </c>
      <c r="M3168">
        <v>-1431.0039618000001</v>
      </c>
      <c r="N3168">
        <v>1</v>
      </c>
      <c r="O3168">
        <v>-1431.0039618000001</v>
      </c>
      <c r="P3168" t="s">
        <v>3055</v>
      </c>
      <c r="Q3168" t="s">
        <v>96</v>
      </c>
    </row>
    <row r="3169" spans="1:17" x14ac:dyDescent="0.25">
      <c r="A3169" t="s">
        <v>2382</v>
      </c>
      <c r="B3169" t="s">
        <v>359</v>
      </c>
      <c r="C3169" t="s">
        <v>360</v>
      </c>
      <c r="D3169" t="s">
        <v>336</v>
      </c>
      <c r="E3169" t="s">
        <v>101</v>
      </c>
      <c r="F3169">
        <v>40700</v>
      </c>
      <c r="G3169" t="s">
        <v>911</v>
      </c>
      <c r="I3169" t="s">
        <v>269</v>
      </c>
      <c r="J3169">
        <v>2026</v>
      </c>
      <c r="K3169">
        <v>7</v>
      </c>
      <c r="L3169" t="s">
        <v>94</v>
      </c>
      <c r="M3169">
        <v>-4755.7036810499994</v>
      </c>
      <c r="N3169">
        <v>1</v>
      </c>
      <c r="O3169">
        <v>-4755.7036810499994</v>
      </c>
      <c r="P3169" t="s">
        <v>3055</v>
      </c>
      <c r="Q3169" t="s">
        <v>96</v>
      </c>
    </row>
    <row r="3170" spans="1:17" x14ac:dyDescent="0.25">
      <c r="A3170" t="s">
        <v>2392</v>
      </c>
      <c r="B3170" t="s">
        <v>361</v>
      </c>
      <c r="C3170" t="s">
        <v>107</v>
      </c>
      <c r="D3170" t="s">
        <v>336</v>
      </c>
      <c r="E3170" t="s">
        <v>101</v>
      </c>
      <c r="F3170">
        <v>40700</v>
      </c>
      <c r="G3170" t="s">
        <v>911</v>
      </c>
      <c r="I3170" t="s">
        <v>269</v>
      </c>
      <c r="J3170">
        <v>2026</v>
      </c>
      <c r="K3170">
        <v>7</v>
      </c>
      <c r="L3170" t="s">
        <v>94</v>
      </c>
      <c r="M3170">
        <v>-1269.8766171</v>
      </c>
      <c r="N3170">
        <v>1</v>
      </c>
      <c r="O3170">
        <v>-1269.8766171</v>
      </c>
      <c r="P3170" t="s">
        <v>3055</v>
      </c>
      <c r="Q3170" t="s">
        <v>96</v>
      </c>
    </row>
    <row r="3171" spans="1:17" x14ac:dyDescent="0.25">
      <c r="A3171" t="s">
        <v>2392</v>
      </c>
      <c r="B3171" t="s">
        <v>364</v>
      </c>
      <c r="C3171" t="s">
        <v>107</v>
      </c>
      <c r="D3171" t="s">
        <v>336</v>
      </c>
      <c r="E3171" t="s">
        <v>101</v>
      </c>
      <c r="F3171">
        <v>40700</v>
      </c>
      <c r="G3171" t="s">
        <v>911</v>
      </c>
      <c r="I3171" t="s">
        <v>269</v>
      </c>
      <c r="J3171">
        <v>2026</v>
      </c>
      <c r="K3171">
        <v>7</v>
      </c>
      <c r="L3171" t="s">
        <v>94</v>
      </c>
      <c r="M3171">
        <v>-240.52365644999995</v>
      </c>
      <c r="N3171">
        <v>1</v>
      </c>
      <c r="O3171">
        <v>-240.52365644999995</v>
      </c>
      <c r="P3171" t="s">
        <v>3055</v>
      </c>
      <c r="Q3171" t="s">
        <v>96</v>
      </c>
    </row>
    <row r="3172" spans="1:17" x14ac:dyDescent="0.25">
      <c r="A3172" t="s">
        <v>2610</v>
      </c>
      <c r="B3172" t="s">
        <v>509</v>
      </c>
      <c r="C3172" t="s">
        <v>265</v>
      </c>
      <c r="D3172" t="s">
        <v>336</v>
      </c>
      <c r="E3172" t="s">
        <v>101</v>
      </c>
      <c r="F3172">
        <v>40700</v>
      </c>
      <c r="G3172" t="s">
        <v>911</v>
      </c>
      <c r="I3172" t="s">
        <v>269</v>
      </c>
      <c r="J3172">
        <v>2026</v>
      </c>
      <c r="K3172">
        <v>7</v>
      </c>
      <c r="L3172" t="s">
        <v>94</v>
      </c>
      <c r="M3172">
        <v>-2896.9041685500001</v>
      </c>
      <c r="N3172">
        <v>1</v>
      </c>
      <c r="O3172">
        <v>-2896.9041685500001</v>
      </c>
      <c r="P3172" t="s">
        <v>3055</v>
      </c>
      <c r="Q3172" t="s">
        <v>96</v>
      </c>
    </row>
    <row r="3173" spans="1:17" x14ac:dyDescent="0.25">
      <c r="A3173" t="s">
        <v>2392</v>
      </c>
      <c r="B3173" t="s">
        <v>511</v>
      </c>
      <c r="C3173" t="s">
        <v>107</v>
      </c>
      <c r="D3173" t="s">
        <v>336</v>
      </c>
      <c r="E3173" t="s">
        <v>101</v>
      </c>
      <c r="F3173">
        <v>40700</v>
      </c>
      <c r="G3173" t="s">
        <v>911</v>
      </c>
      <c r="I3173" t="s">
        <v>269</v>
      </c>
      <c r="J3173">
        <v>2026</v>
      </c>
      <c r="K3173">
        <v>7</v>
      </c>
      <c r="L3173" t="s">
        <v>94</v>
      </c>
      <c r="M3173">
        <v>-1833.8071174499999</v>
      </c>
      <c r="N3173">
        <v>1</v>
      </c>
      <c r="O3173">
        <v>-1833.8071174499999</v>
      </c>
      <c r="P3173" t="s">
        <v>3055</v>
      </c>
      <c r="Q3173" t="s">
        <v>96</v>
      </c>
    </row>
    <row r="3174" spans="1:17" x14ac:dyDescent="0.25">
      <c r="A3174" t="s">
        <v>2392</v>
      </c>
      <c r="B3174" t="s">
        <v>516</v>
      </c>
      <c r="C3174" t="s">
        <v>107</v>
      </c>
      <c r="D3174" t="s">
        <v>336</v>
      </c>
      <c r="E3174" t="s">
        <v>101</v>
      </c>
      <c r="F3174">
        <v>40700</v>
      </c>
      <c r="G3174" t="s">
        <v>911</v>
      </c>
      <c r="I3174" t="s">
        <v>269</v>
      </c>
      <c r="J3174">
        <v>2026</v>
      </c>
      <c r="K3174">
        <v>7</v>
      </c>
      <c r="L3174" t="s">
        <v>94</v>
      </c>
      <c r="M3174">
        <v>-3101.6373444000001</v>
      </c>
      <c r="N3174">
        <v>1</v>
      </c>
      <c r="O3174">
        <v>-3101.6373444000001</v>
      </c>
      <c r="P3174" t="s">
        <v>3055</v>
      </c>
      <c r="Q3174" t="s">
        <v>96</v>
      </c>
    </row>
    <row r="3175" spans="1:17" x14ac:dyDescent="0.25">
      <c r="A3175" t="s">
        <v>2610</v>
      </c>
      <c r="B3175" t="s">
        <v>286</v>
      </c>
      <c r="C3175" t="s">
        <v>265</v>
      </c>
      <c r="D3175" t="s">
        <v>336</v>
      </c>
      <c r="E3175" t="s">
        <v>101</v>
      </c>
      <c r="F3175">
        <v>40700</v>
      </c>
      <c r="G3175" t="s">
        <v>911</v>
      </c>
      <c r="I3175" t="s">
        <v>269</v>
      </c>
      <c r="J3175">
        <v>2026</v>
      </c>
      <c r="K3175">
        <v>7</v>
      </c>
      <c r="L3175" t="s">
        <v>94</v>
      </c>
      <c r="M3175">
        <v>-77678.17451099999</v>
      </c>
      <c r="N3175">
        <v>1</v>
      </c>
      <c r="O3175">
        <v>-77678.17451099999</v>
      </c>
      <c r="P3175" t="s">
        <v>3055</v>
      </c>
      <c r="Q3175" t="s">
        <v>96</v>
      </c>
    </row>
    <row r="3176" spans="1:17" x14ac:dyDescent="0.25">
      <c r="A3176" t="s">
        <v>2610</v>
      </c>
      <c r="B3176" t="s">
        <v>366</v>
      </c>
      <c r="C3176" t="s">
        <v>265</v>
      </c>
      <c r="D3176" t="s">
        <v>336</v>
      </c>
      <c r="E3176" t="s">
        <v>101</v>
      </c>
      <c r="F3176">
        <v>40700</v>
      </c>
      <c r="G3176" t="s">
        <v>911</v>
      </c>
      <c r="I3176" t="s">
        <v>269</v>
      </c>
      <c r="J3176">
        <v>2026</v>
      </c>
      <c r="K3176">
        <v>7</v>
      </c>
      <c r="L3176" t="s">
        <v>94</v>
      </c>
      <c r="M3176">
        <v>-6345.4979269499991</v>
      </c>
      <c r="N3176">
        <v>1</v>
      </c>
      <c r="O3176">
        <v>-6345.4979269499991</v>
      </c>
      <c r="P3176" t="s">
        <v>3055</v>
      </c>
      <c r="Q3176" t="s">
        <v>96</v>
      </c>
    </row>
    <row r="3177" spans="1:17" x14ac:dyDescent="0.25">
      <c r="A3177" t="s">
        <v>2610</v>
      </c>
      <c r="B3177" t="s">
        <v>367</v>
      </c>
      <c r="C3177" t="s">
        <v>265</v>
      </c>
      <c r="D3177" t="s">
        <v>336</v>
      </c>
      <c r="E3177" t="s">
        <v>101</v>
      </c>
      <c r="F3177">
        <v>40700</v>
      </c>
      <c r="G3177" t="s">
        <v>911</v>
      </c>
      <c r="I3177" t="s">
        <v>269</v>
      </c>
      <c r="J3177">
        <v>2026</v>
      </c>
      <c r="K3177">
        <v>7</v>
      </c>
      <c r="L3177" t="s">
        <v>94</v>
      </c>
      <c r="M3177">
        <v>-684.88332884999988</v>
      </c>
      <c r="N3177">
        <v>1</v>
      </c>
      <c r="O3177">
        <v>-684.88332884999988</v>
      </c>
      <c r="P3177" t="s">
        <v>3055</v>
      </c>
      <c r="Q3177" t="s">
        <v>96</v>
      </c>
    </row>
    <row r="3178" spans="1:17" x14ac:dyDescent="0.25">
      <c r="A3178" t="s">
        <v>2610</v>
      </c>
      <c r="B3178" t="s">
        <v>288</v>
      </c>
      <c r="C3178" t="s">
        <v>265</v>
      </c>
      <c r="D3178" t="s">
        <v>336</v>
      </c>
      <c r="E3178" t="s">
        <v>101</v>
      </c>
      <c r="F3178">
        <v>40700</v>
      </c>
      <c r="G3178" t="s">
        <v>911</v>
      </c>
      <c r="I3178" t="s">
        <v>269</v>
      </c>
      <c r="J3178">
        <v>2026</v>
      </c>
      <c r="K3178">
        <v>7</v>
      </c>
      <c r="L3178" t="s">
        <v>94</v>
      </c>
      <c r="M3178">
        <v>-12710.893620599998</v>
      </c>
      <c r="N3178">
        <v>1</v>
      </c>
      <c r="O3178">
        <v>-12710.893620599998</v>
      </c>
      <c r="P3178" t="s">
        <v>3055</v>
      </c>
      <c r="Q3178" t="s">
        <v>96</v>
      </c>
    </row>
    <row r="3179" spans="1:17" x14ac:dyDescent="0.25">
      <c r="A3179" t="s">
        <v>2392</v>
      </c>
      <c r="B3179" t="s">
        <v>519</v>
      </c>
      <c r="C3179" t="s">
        <v>107</v>
      </c>
      <c r="D3179" t="s">
        <v>336</v>
      </c>
      <c r="E3179" t="s">
        <v>101</v>
      </c>
      <c r="F3179">
        <v>40700</v>
      </c>
      <c r="G3179" t="s">
        <v>911</v>
      </c>
      <c r="I3179" t="s">
        <v>269</v>
      </c>
      <c r="J3179">
        <v>2026</v>
      </c>
      <c r="K3179">
        <v>7</v>
      </c>
      <c r="L3179" t="s">
        <v>94</v>
      </c>
      <c r="M3179">
        <v>-28565.360085150005</v>
      </c>
      <c r="N3179">
        <v>1</v>
      </c>
      <c r="O3179">
        <v>-28565.360085150005</v>
      </c>
      <c r="P3179" t="s">
        <v>3055</v>
      </c>
      <c r="Q3179" t="s">
        <v>96</v>
      </c>
    </row>
    <row r="3180" spans="1:17" x14ac:dyDescent="0.25">
      <c r="A3180" t="s">
        <v>2392</v>
      </c>
      <c r="B3180" t="s">
        <v>370</v>
      </c>
      <c r="C3180" t="s">
        <v>107</v>
      </c>
      <c r="D3180" t="s">
        <v>336</v>
      </c>
      <c r="E3180" t="s">
        <v>101</v>
      </c>
      <c r="F3180">
        <v>40700</v>
      </c>
      <c r="G3180" t="s">
        <v>911</v>
      </c>
      <c r="I3180" t="s">
        <v>269</v>
      </c>
      <c r="J3180">
        <v>2026</v>
      </c>
      <c r="K3180">
        <v>7</v>
      </c>
      <c r="L3180" t="s">
        <v>94</v>
      </c>
      <c r="M3180">
        <v>-1491.9435772500001</v>
      </c>
      <c r="N3180">
        <v>1</v>
      </c>
      <c r="O3180">
        <v>-1491.9435772500001</v>
      </c>
      <c r="P3180" t="s">
        <v>3055</v>
      </c>
      <c r="Q3180" t="s">
        <v>96</v>
      </c>
    </row>
    <row r="3181" spans="1:17" x14ac:dyDescent="0.25">
      <c r="A3181" t="s">
        <v>2610</v>
      </c>
      <c r="B3181" t="s">
        <v>520</v>
      </c>
      <c r="C3181" t="s">
        <v>265</v>
      </c>
      <c r="D3181" t="s">
        <v>336</v>
      </c>
      <c r="E3181" t="s">
        <v>101</v>
      </c>
      <c r="F3181">
        <v>40700</v>
      </c>
      <c r="G3181" t="s">
        <v>911</v>
      </c>
      <c r="I3181" t="s">
        <v>269</v>
      </c>
      <c r="J3181">
        <v>2026</v>
      </c>
      <c r="K3181">
        <v>7</v>
      </c>
      <c r="L3181" t="s">
        <v>94</v>
      </c>
      <c r="M3181">
        <v>-19019.695719150001</v>
      </c>
      <c r="N3181">
        <v>1</v>
      </c>
      <c r="O3181">
        <v>-19019.695719150001</v>
      </c>
      <c r="P3181" t="s">
        <v>3055</v>
      </c>
      <c r="Q3181" t="s">
        <v>96</v>
      </c>
    </row>
    <row r="3182" spans="1:17" x14ac:dyDescent="0.25">
      <c r="A3182" t="s">
        <v>2392</v>
      </c>
      <c r="B3182" t="s">
        <v>3165</v>
      </c>
      <c r="C3182" t="s">
        <v>107</v>
      </c>
      <c r="D3182" t="s">
        <v>336</v>
      </c>
      <c r="E3182" t="s">
        <v>101</v>
      </c>
      <c r="F3182">
        <v>40700</v>
      </c>
      <c r="G3182" t="s">
        <v>911</v>
      </c>
      <c r="I3182" t="s">
        <v>269</v>
      </c>
      <c r="J3182">
        <v>2026</v>
      </c>
      <c r="K3182">
        <v>7</v>
      </c>
      <c r="L3182" t="s">
        <v>94</v>
      </c>
      <c r="M3182">
        <v>-47809.708386300001</v>
      </c>
      <c r="N3182">
        <v>1</v>
      </c>
      <c r="O3182">
        <v>-47809.708386300001</v>
      </c>
      <c r="P3182" t="s">
        <v>3055</v>
      </c>
      <c r="Q3182" t="s">
        <v>96</v>
      </c>
    </row>
    <row r="3183" spans="1:17" x14ac:dyDescent="0.25">
      <c r="A3183" t="s">
        <v>2392</v>
      </c>
      <c r="B3183" t="s">
        <v>3166</v>
      </c>
      <c r="C3183" t="s">
        <v>107</v>
      </c>
      <c r="D3183" t="s">
        <v>336</v>
      </c>
      <c r="E3183" t="s">
        <v>101</v>
      </c>
      <c r="F3183">
        <v>40700</v>
      </c>
      <c r="G3183" t="s">
        <v>911</v>
      </c>
      <c r="I3183" t="s">
        <v>269</v>
      </c>
      <c r="J3183">
        <v>2026</v>
      </c>
      <c r="K3183">
        <v>7</v>
      </c>
      <c r="L3183" t="s">
        <v>94</v>
      </c>
      <c r="M3183">
        <v>-23550.205831949999</v>
      </c>
      <c r="N3183">
        <v>1</v>
      </c>
      <c r="O3183">
        <v>-23550.205831949999</v>
      </c>
      <c r="P3183" t="s">
        <v>3055</v>
      </c>
      <c r="Q3183" t="s">
        <v>96</v>
      </c>
    </row>
    <row r="3184" spans="1:17" x14ac:dyDescent="0.25">
      <c r="A3184" t="s">
        <v>2610</v>
      </c>
      <c r="B3184" t="s">
        <v>3167</v>
      </c>
      <c r="C3184" t="s">
        <v>265</v>
      </c>
      <c r="D3184" t="s">
        <v>336</v>
      </c>
      <c r="E3184" t="s">
        <v>101</v>
      </c>
      <c r="F3184">
        <v>40700</v>
      </c>
      <c r="G3184" t="s">
        <v>911</v>
      </c>
      <c r="I3184" t="s">
        <v>269</v>
      </c>
      <c r="J3184">
        <v>2026</v>
      </c>
      <c r="K3184">
        <v>7</v>
      </c>
      <c r="L3184" t="s">
        <v>94</v>
      </c>
      <c r="M3184">
        <v>-20136.309469499993</v>
      </c>
      <c r="N3184">
        <v>1</v>
      </c>
      <c r="O3184">
        <v>-20136.309469499993</v>
      </c>
      <c r="P3184" t="s">
        <v>3055</v>
      </c>
      <c r="Q3184" t="s">
        <v>96</v>
      </c>
    </row>
    <row r="3185" spans="1:17" x14ac:dyDescent="0.25">
      <c r="A3185" t="s">
        <v>2734</v>
      </c>
      <c r="B3185" t="s">
        <v>3168</v>
      </c>
      <c r="C3185" t="s">
        <v>373</v>
      </c>
      <c r="D3185" t="s">
        <v>336</v>
      </c>
      <c r="E3185" t="s">
        <v>101</v>
      </c>
      <c r="F3185">
        <v>40700</v>
      </c>
      <c r="G3185" t="s">
        <v>911</v>
      </c>
      <c r="I3185" t="s">
        <v>269</v>
      </c>
      <c r="J3185">
        <v>2026</v>
      </c>
      <c r="K3185">
        <v>7</v>
      </c>
      <c r="L3185" t="s">
        <v>94</v>
      </c>
      <c r="M3185">
        <v>-735.33541409999998</v>
      </c>
      <c r="N3185">
        <v>1</v>
      </c>
      <c r="O3185">
        <v>-735.33541409999998</v>
      </c>
      <c r="P3185" t="s">
        <v>3055</v>
      </c>
      <c r="Q3185" t="s">
        <v>96</v>
      </c>
    </row>
    <row r="3186" spans="1:17" x14ac:dyDescent="0.25">
      <c r="A3186" t="s">
        <v>2632</v>
      </c>
      <c r="B3186" t="s">
        <v>564</v>
      </c>
      <c r="C3186" t="s">
        <v>389</v>
      </c>
      <c r="D3186" t="s">
        <v>336</v>
      </c>
      <c r="E3186" t="s">
        <v>101</v>
      </c>
      <c r="F3186">
        <v>40700</v>
      </c>
      <c r="G3186" t="s">
        <v>911</v>
      </c>
      <c r="I3186" t="s">
        <v>269</v>
      </c>
      <c r="J3186">
        <v>2026</v>
      </c>
      <c r="K3186">
        <v>7</v>
      </c>
      <c r="L3186" t="s">
        <v>94</v>
      </c>
      <c r="M3186">
        <v>-9288.5777575499997</v>
      </c>
      <c r="N3186">
        <v>1</v>
      </c>
      <c r="O3186">
        <v>-9288.5777575499997</v>
      </c>
      <c r="P3186" t="s">
        <v>3055</v>
      </c>
      <c r="Q3186" t="s">
        <v>96</v>
      </c>
    </row>
    <row r="3187" spans="1:17" x14ac:dyDescent="0.25">
      <c r="A3187" t="s">
        <v>2516</v>
      </c>
      <c r="B3187" t="s">
        <v>565</v>
      </c>
      <c r="C3187" t="s">
        <v>296</v>
      </c>
      <c r="D3187" t="s">
        <v>336</v>
      </c>
      <c r="E3187" t="s">
        <v>101</v>
      </c>
      <c r="F3187">
        <v>40700</v>
      </c>
      <c r="G3187" t="s">
        <v>911</v>
      </c>
      <c r="I3187" t="s">
        <v>269</v>
      </c>
      <c r="J3187">
        <v>2026</v>
      </c>
      <c r="K3187">
        <v>7</v>
      </c>
      <c r="L3187" t="s">
        <v>94</v>
      </c>
      <c r="M3187">
        <v>-1864.4456544000002</v>
      </c>
      <c r="N3187">
        <v>1</v>
      </c>
      <c r="O3187">
        <v>-1864.4456544000002</v>
      </c>
      <c r="P3187" t="s">
        <v>3055</v>
      </c>
      <c r="Q3187" t="s">
        <v>96</v>
      </c>
    </row>
    <row r="3188" spans="1:17" x14ac:dyDescent="0.25">
      <c r="A3188" t="s">
        <v>2516</v>
      </c>
      <c r="B3188" t="s">
        <v>3169</v>
      </c>
      <c r="C3188" t="s">
        <v>296</v>
      </c>
      <c r="D3188" t="s">
        <v>336</v>
      </c>
      <c r="E3188" t="s">
        <v>101</v>
      </c>
      <c r="F3188">
        <v>40700</v>
      </c>
      <c r="G3188" t="s">
        <v>911</v>
      </c>
      <c r="I3188" t="s">
        <v>269</v>
      </c>
      <c r="J3188">
        <v>2026</v>
      </c>
      <c r="K3188">
        <v>7</v>
      </c>
      <c r="L3188" t="s">
        <v>94</v>
      </c>
      <c r="M3188">
        <v>-11882.400374250001</v>
      </c>
      <c r="N3188">
        <v>1</v>
      </c>
      <c r="O3188">
        <v>-11882.400374250001</v>
      </c>
      <c r="P3188" t="s">
        <v>3055</v>
      </c>
      <c r="Q3188" t="s">
        <v>96</v>
      </c>
    </row>
    <row r="3189" spans="1:17" x14ac:dyDescent="0.25">
      <c r="A3189" t="s">
        <v>2377</v>
      </c>
      <c r="B3189">
        <v>20190360</v>
      </c>
      <c r="C3189" t="s">
        <v>316</v>
      </c>
      <c r="D3189" t="s">
        <v>336</v>
      </c>
      <c r="E3189" t="s">
        <v>101</v>
      </c>
      <c r="F3189">
        <v>40700</v>
      </c>
      <c r="G3189" t="s">
        <v>911</v>
      </c>
      <c r="I3189" t="s">
        <v>269</v>
      </c>
      <c r="J3189">
        <v>2026</v>
      </c>
      <c r="K3189">
        <v>7</v>
      </c>
      <c r="L3189" t="s">
        <v>94</v>
      </c>
      <c r="M3189">
        <v>-1760.1329780999997</v>
      </c>
      <c r="N3189">
        <v>1</v>
      </c>
      <c r="O3189">
        <v>-1760.1329780999997</v>
      </c>
      <c r="P3189" t="s">
        <v>3055</v>
      </c>
      <c r="Q3189" t="s">
        <v>96</v>
      </c>
    </row>
    <row r="3190" spans="1:17" x14ac:dyDescent="0.25">
      <c r="A3190" t="s">
        <v>2377</v>
      </c>
      <c r="B3190">
        <v>20180244</v>
      </c>
      <c r="C3190" t="s">
        <v>316</v>
      </c>
      <c r="D3190" t="s">
        <v>336</v>
      </c>
      <c r="E3190" t="s">
        <v>101</v>
      </c>
      <c r="F3190">
        <v>40700</v>
      </c>
      <c r="G3190" t="s">
        <v>911</v>
      </c>
      <c r="I3190" t="s">
        <v>269</v>
      </c>
      <c r="J3190">
        <v>2026</v>
      </c>
      <c r="K3190">
        <v>7</v>
      </c>
      <c r="L3190" t="s">
        <v>94</v>
      </c>
      <c r="M3190">
        <v>-60993.667286999989</v>
      </c>
      <c r="N3190">
        <v>1</v>
      </c>
      <c r="O3190">
        <v>-60993.667286999989</v>
      </c>
      <c r="P3190" t="s">
        <v>3055</v>
      </c>
      <c r="Q3190" t="s">
        <v>96</v>
      </c>
    </row>
    <row r="3191" spans="1:17" x14ac:dyDescent="0.25">
      <c r="A3191" t="s">
        <v>2516</v>
      </c>
      <c r="B3191" t="s">
        <v>306</v>
      </c>
      <c r="C3191" t="s">
        <v>296</v>
      </c>
      <c r="D3191" t="s">
        <v>336</v>
      </c>
      <c r="E3191" t="s">
        <v>101</v>
      </c>
      <c r="F3191">
        <v>40700</v>
      </c>
      <c r="G3191" t="s">
        <v>911</v>
      </c>
      <c r="I3191" t="s">
        <v>269</v>
      </c>
      <c r="J3191">
        <v>2026</v>
      </c>
      <c r="K3191">
        <v>7</v>
      </c>
      <c r="L3191" t="s">
        <v>94</v>
      </c>
      <c r="M3191">
        <v>-7686.7274137499999</v>
      </c>
      <c r="N3191">
        <v>1</v>
      </c>
      <c r="O3191">
        <v>-7686.7274137499999</v>
      </c>
      <c r="P3191" t="s">
        <v>3055</v>
      </c>
      <c r="Q3191" t="s">
        <v>96</v>
      </c>
    </row>
    <row r="3192" spans="1:17" x14ac:dyDescent="0.25">
      <c r="A3192" t="s">
        <v>2382</v>
      </c>
      <c r="B3192" t="s">
        <v>2131</v>
      </c>
      <c r="C3192" t="s">
        <v>451</v>
      </c>
      <c r="D3192" t="s">
        <v>336</v>
      </c>
      <c r="E3192" t="s">
        <v>101</v>
      </c>
      <c r="F3192">
        <v>40700</v>
      </c>
      <c r="G3192" t="s">
        <v>911</v>
      </c>
      <c r="I3192" t="s">
        <v>269</v>
      </c>
      <c r="J3192">
        <v>2026</v>
      </c>
      <c r="K3192">
        <v>7</v>
      </c>
      <c r="L3192" t="s">
        <v>94</v>
      </c>
      <c r="M3192">
        <v>-2349.0675705000003</v>
      </c>
      <c r="N3192">
        <v>1</v>
      </c>
      <c r="O3192">
        <v>-2349.0675705000003</v>
      </c>
      <c r="P3192" t="s">
        <v>3055</v>
      </c>
      <c r="Q3192" t="s">
        <v>96</v>
      </c>
    </row>
    <row r="3193" spans="1:17" x14ac:dyDescent="0.25">
      <c r="A3193" t="s">
        <v>2516</v>
      </c>
      <c r="B3193" t="s">
        <v>308</v>
      </c>
      <c r="C3193" t="s">
        <v>296</v>
      </c>
      <c r="D3193" t="s">
        <v>336</v>
      </c>
      <c r="E3193" t="s">
        <v>101</v>
      </c>
      <c r="F3193">
        <v>40700</v>
      </c>
      <c r="G3193" t="s">
        <v>911</v>
      </c>
      <c r="I3193" t="s">
        <v>269</v>
      </c>
      <c r="J3193">
        <v>2026</v>
      </c>
      <c r="K3193">
        <v>7</v>
      </c>
      <c r="L3193" t="s">
        <v>94</v>
      </c>
      <c r="M3193">
        <v>-11019.1401348</v>
      </c>
      <c r="N3193">
        <v>1</v>
      </c>
      <c r="O3193">
        <v>-11019.1401348</v>
      </c>
      <c r="P3193" t="s">
        <v>3055</v>
      </c>
      <c r="Q3193" t="s">
        <v>96</v>
      </c>
    </row>
    <row r="3194" spans="1:17" x14ac:dyDescent="0.25">
      <c r="A3194" t="s">
        <v>2377</v>
      </c>
      <c r="B3194">
        <v>20190341</v>
      </c>
      <c r="C3194" t="s">
        <v>316</v>
      </c>
      <c r="D3194" t="s">
        <v>336</v>
      </c>
      <c r="E3194" t="s">
        <v>101</v>
      </c>
      <c r="F3194">
        <v>40700</v>
      </c>
      <c r="G3194" t="s">
        <v>911</v>
      </c>
      <c r="I3194" t="s">
        <v>269</v>
      </c>
      <c r="J3194">
        <v>2026</v>
      </c>
      <c r="K3194">
        <v>7</v>
      </c>
      <c r="L3194" t="s">
        <v>94</v>
      </c>
      <c r="M3194">
        <v>-3825.0307063499995</v>
      </c>
      <c r="N3194">
        <v>1</v>
      </c>
      <c r="O3194">
        <v>-3825.0307063499995</v>
      </c>
      <c r="P3194" t="s">
        <v>3055</v>
      </c>
      <c r="Q3194" t="s">
        <v>96</v>
      </c>
    </row>
    <row r="3195" spans="1:17" x14ac:dyDescent="0.25">
      <c r="A3195" t="s">
        <v>2377</v>
      </c>
      <c r="B3195">
        <v>20230016</v>
      </c>
      <c r="C3195" t="s">
        <v>316</v>
      </c>
      <c r="D3195" t="s">
        <v>336</v>
      </c>
      <c r="E3195" t="s">
        <v>101</v>
      </c>
      <c r="F3195">
        <v>40700</v>
      </c>
      <c r="G3195" t="s">
        <v>911</v>
      </c>
      <c r="I3195" t="s">
        <v>269</v>
      </c>
      <c r="J3195">
        <v>2026</v>
      </c>
      <c r="K3195">
        <v>7</v>
      </c>
      <c r="L3195" t="s">
        <v>94</v>
      </c>
      <c r="M3195">
        <v>-2681.94255105</v>
      </c>
      <c r="N3195">
        <v>1</v>
      </c>
      <c r="O3195">
        <v>-2681.94255105</v>
      </c>
      <c r="P3195" t="s">
        <v>3055</v>
      </c>
      <c r="Q3195" t="s">
        <v>96</v>
      </c>
    </row>
    <row r="3196" spans="1:17" x14ac:dyDescent="0.25">
      <c r="A3196" t="s">
        <v>2377</v>
      </c>
      <c r="B3196">
        <v>20200041</v>
      </c>
      <c r="C3196" t="s">
        <v>316</v>
      </c>
      <c r="D3196" t="s">
        <v>336</v>
      </c>
      <c r="E3196" t="s">
        <v>101</v>
      </c>
      <c r="F3196">
        <v>40700</v>
      </c>
      <c r="G3196" t="s">
        <v>911</v>
      </c>
      <c r="I3196" t="s">
        <v>269</v>
      </c>
      <c r="J3196">
        <v>2026</v>
      </c>
      <c r="K3196">
        <v>7</v>
      </c>
      <c r="L3196" t="s">
        <v>94</v>
      </c>
      <c r="M3196">
        <v>-99818.846224649998</v>
      </c>
      <c r="N3196">
        <v>1</v>
      </c>
      <c r="O3196">
        <v>-99818.846224649998</v>
      </c>
      <c r="P3196" t="s">
        <v>3055</v>
      </c>
      <c r="Q3196" t="s">
        <v>96</v>
      </c>
    </row>
    <row r="3197" spans="1:17" x14ac:dyDescent="0.25">
      <c r="A3197" t="s">
        <v>2516</v>
      </c>
      <c r="B3197" t="s">
        <v>580</v>
      </c>
      <c r="C3197" t="s">
        <v>296</v>
      </c>
      <c r="D3197" t="s">
        <v>336</v>
      </c>
      <c r="E3197" t="s">
        <v>101</v>
      </c>
      <c r="F3197">
        <v>40700</v>
      </c>
      <c r="G3197" t="s">
        <v>911</v>
      </c>
      <c r="I3197" t="s">
        <v>269</v>
      </c>
      <c r="J3197">
        <v>2026</v>
      </c>
      <c r="K3197">
        <v>7</v>
      </c>
      <c r="L3197" t="s">
        <v>94</v>
      </c>
      <c r="M3197">
        <v>-9541.0148085000001</v>
      </c>
      <c r="N3197">
        <v>1</v>
      </c>
      <c r="O3197">
        <v>-9541.0148085000001</v>
      </c>
      <c r="P3197" t="s">
        <v>3055</v>
      </c>
      <c r="Q3197" t="s">
        <v>96</v>
      </c>
    </row>
    <row r="3198" spans="1:17" x14ac:dyDescent="0.25">
      <c r="A3198" t="s">
        <v>2516</v>
      </c>
      <c r="B3198" t="s">
        <v>581</v>
      </c>
      <c r="C3198" t="s">
        <v>296</v>
      </c>
      <c r="D3198" t="s">
        <v>336</v>
      </c>
      <c r="E3198" t="s">
        <v>101</v>
      </c>
      <c r="F3198">
        <v>40700</v>
      </c>
      <c r="G3198" t="s">
        <v>911</v>
      </c>
      <c r="I3198" t="s">
        <v>269</v>
      </c>
      <c r="J3198">
        <v>2026</v>
      </c>
      <c r="K3198">
        <v>7</v>
      </c>
      <c r="L3198" t="s">
        <v>94</v>
      </c>
      <c r="M3198">
        <v>-1408.5825673500001</v>
      </c>
      <c r="N3198">
        <v>1</v>
      </c>
      <c r="O3198">
        <v>-1408.5825673500001</v>
      </c>
      <c r="P3198" t="s">
        <v>3055</v>
      </c>
      <c r="Q3198" t="s">
        <v>96</v>
      </c>
    </row>
    <row r="3199" spans="1:17" x14ac:dyDescent="0.25">
      <c r="A3199" t="s">
        <v>2377</v>
      </c>
      <c r="B3199">
        <v>20210081</v>
      </c>
      <c r="C3199" t="s">
        <v>316</v>
      </c>
      <c r="D3199" t="s">
        <v>336</v>
      </c>
      <c r="E3199" t="s">
        <v>101</v>
      </c>
      <c r="F3199">
        <v>40700</v>
      </c>
      <c r="G3199" t="s">
        <v>911</v>
      </c>
      <c r="I3199" t="s">
        <v>269</v>
      </c>
      <c r="J3199">
        <v>2026</v>
      </c>
      <c r="K3199">
        <v>7</v>
      </c>
      <c r="L3199" t="s">
        <v>94</v>
      </c>
      <c r="M3199">
        <v>-23826.060276900003</v>
      </c>
      <c r="N3199">
        <v>1</v>
      </c>
      <c r="O3199">
        <v>-23826.060276900003</v>
      </c>
      <c r="P3199" t="s">
        <v>3055</v>
      </c>
      <c r="Q3199" t="s">
        <v>96</v>
      </c>
    </row>
    <row r="3200" spans="1:17" x14ac:dyDescent="0.25">
      <c r="A3200" t="s">
        <v>2516</v>
      </c>
      <c r="B3200" t="s">
        <v>585</v>
      </c>
      <c r="C3200" t="s">
        <v>296</v>
      </c>
      <c r="D3200" t="s">
        <v>336</v>
      </c>
      <c r="E3200" t="s">
        <v>101</v>
      </c>
      <c r="F3200">
        <v>40700</v>
      </c>
      <c r="G3200" t="s">
        <v>911</v>
      </c>
      <c r="I3200" t="s">
        <v>269</v>
      </c>
      <c r="J3200">
        <v>2026</v>
      </c>
      <c r="K3200">
        <v>7</v>
      </c>
      <c r="L3200" t="s">
        <v>94</v>
      </c>
      <c r="M3200">
        <v>-2933.5198724999996</v>
      </c>
      <c r="N3200">
        <v>1</v>
      </c>
      <c r="O3200">
        <v>-2933.5198724999996</v>
      </c>
      <c r="P3200" t="s">
        <v>3055</v>
      </c>
      <c r="Q3200" t="s">
        <v>96</v>
      </c>
    </row>
    <row r="3201" spans="1:17" x14ac:dyDescent="0.25">
      <c r="A3201" t="s">
        <v>2516</v>
      </c>
      <c r="B3201" t="s">
        <v>586</v>
      </c>
      <c r="C3201" t="s">
        <v>296</v>
      </c>
      <c r="D3201" t="s">
        <v>336</v>
      </c>
      <c r="E3201" t="s">
        <v>101</v>
      </c>
      <c r="F3201">
        <v>40700</v>
      </c>
      <c r="G3201" t="s">
        <v>911</v>
      </c>
      <c r="I3201" t="s">
        <v>269</v>
      </c>
      <c r="J3201">
        <v>2026</v>
      </c>
      <c r="K3201">
        <v>7</v>
      </c>
      <c r="L3201" t="s">
        <v>94</v>
      </c>
      <c r="M3201">
        <v>-4147.0619830499982</v>
      </c>
      <c r="N3201">
        <v>1</v>
      </c>
      <c r="O3201">
        <v>-4147.0619830499982</v>
      </c>
      <c r="P3201" t="s">
        <v>3055</v>
      </c>
      <c r="Q3201" t="s">
        <v>96</v>
      </c>
    </row>
    <row r="3202" spans="1:17" x14ac:dyDescent="0.25">
      <c r="A3202" t="s">
        <v>2516</v>
      </c>
      <c r="B3202" t="s">
        <v>311</v>
      </c>
      <c r="C3202" t="s">
        <v>296</v>
      </c>
      <c r="D3202" t="s">
        <v>336</v>
      </c>
      <c r="E3202" t="s">
        <v>101</v>
      </c>
      <c r="F3202">
        <v>40700</v>
      </c>
      <c r="G3202" t="s">
        <v>911</v>
      </c>
      <c r="I3202" t="s">
        <v>269</v>
      </c>
      <c r="J3202">
        <v>2026</v>
      </c>
      <c r="K3202">
        <v>7</v>
      </c>
      <c r="L3202" t="s">
        <v>94</v>
      </c>
      <c r="M3202">
        <v>-1686.5594329499997</v>
      </c>
      <c r="N3202">
        <v>1</v>
      </c>
      <c r="O3202">
        <v>-1686.5594329499997</v>
      </c>
      <c r="P3202" t="s">
        <v>3055</v>
      </c>
      <c r="Q3202" t="s">
        <v>96</v>
      </c>
    </row>
    <row r="3203" spans="1:17" x14ac:dyDescent="0.25">
      <c r="A3203" t="s">
        <v>2516</v>
      </c>
      <c r="B3203" t="s">
        <v>383</v>
      </c>
      <c r="C3203" t="s">
        <v>296</v>
      </c>
      <c r="D3203" t="s">
        <v>336</v>
      </c>
      <c r="E3203" t="s">
        <v>101</v>
      </c>
      <c r="F3203">
        <v>40700</v>
      </c>
      <c r="G3203" t="s">
        <v>911</v>
      </c>
      <c r="I3203" t="s">
        <v>269</v>
      </c>
      <c r="J3203">
        <v>2026</v>
      </c>
      <c r="K3203">
        <v>7</v>
      </c>
      <c r="L3203" t="s">
        <v>94</v>
      </c>
      <c r="M3203">
        <v>-4790.4303194999993</v>
      </c>
      <c r="N3203">
        <v>1</v>
      </c>
      <c r="O3203">
        <v>-4790.4303194999993</v>
      </c>
      <c r="P3203" t="s">
        <v>3055</v>
      </c>
      <c r="Q3203" t="s">
        <v>96</v>
      </c>
    </row>
    <row r="3204" spans="1:17" x14ac:dyDescent="0.25">
      <c r="A3204" t="s">
        <v>2377</v>
      </c>
      <c r="B3204">
        <v>20240178</v>
      </c>
      <c r="C3204" t="s">
        <v>316</v>
      </c>
      <c r="D3204" t="s">
        <v>336</v>
      </c>
      <c r="E3204" t="s">
        <v>101</v>
      </c>
      <c r="F3204">
        <v>40700</v>
      </c>
      <c r="G3204" t="s">
        <v>911</v>
      </c>
      <c r="I3204" t="s">
        <v>269</v>
      </c>
      <c r="J3204">
        <v>2026</v>
      </c>
      <c r="K3204">
        <v>7</v>
      </c>
      <c r="L3204" t="s">
        <v>94</v>
      </c>
      <c r="M3204">
        <v>-74304.798311099992</v>
      </c>
      <c r="N3204">
        <v>1</v>
      </c>
      <c r="O3204">
        <v>-74304.798311099992</v>
      </c>
      <c r="P3204" t="s">
        <v>3055</v>
      </c>
      <c r="Q3204" t="s">
        <v>96</v>
      </c>
    </row>
    <row r="3205" spans="1:17" x14ac:dyDescent="0.25">
      <c r="A3205" t="s">
        <v>2377</v>
      </c>
      <c r="B3205">
        <v>20220196</v>
      </c>
      <c r="C3205" t="s">
        <v>316</v>
      </c>
      <c r="D3205" t="s">
        <v>336</v>
      </c>
      <c r="E3205" t="s">
        <v>101</v>
      </c>
      <c r="F3205">
        <v>40700</v>
      </c>
      <c r="G3205" t="s">
        <v>911</v>
      </c>
      <c r="I3205" t="s">
        <v>269</v>
      </c>
      <c r="J3205">
        <v>2026</v>
      </c>
      <c r="K3205">
        <v>7</v>
      </c>
      <c r="L3205" t="s">
        <v>94</v>
      </c>
      <c r="M3205">
        <v>-43474.880895600007</v>
      </c>
      <c r="N3205">
        <v>1</v>
      </c>
      <c r="O3205">
        <v>-43474.880895600007</v>
      </c>
      <c r="P3205" t="s">
        <v>3055</v>
      </c>
      <c r="Q3205" t="s">
        <v>96</v>
      </c>
    </row>
    <row r="3206" spans="1:17" x14ac:dyDescent="0.25">
      <c r="A3206" t="s">
        <v>2377</v>
      </c>
      <c r="B3206">
        <v>20250002</v>
      </c>
      <c r="C3206" t="s">
        <v>316</v>
      </c>
      <c r="D3206" t="s">
        <v>336</v>
      </c>
      <c r="E3206" t="s">
        <v>101</v>
      </c>
      <c r="F3206">
        <v>40700</v>
      </c>
      <c r="G3206" t="s">
        <v>911</v>
      </c>
      <c r="I3206" t="s">
        <v>269</v>
      </c>
      <c r="J3206">
        <v>2026</v>
      </c>
      <c r="K3206">
        <v>7</v>
      </c>
      <c r="L3206" t="s">
        <v>94</v>
      </c>
      <c r="M3206">
        <v>-1899.1775564999998</v>
      </c>
      <c r="N3206">
        <v>1</v>
      </c>
      <c r="O3206">
        <v>-1899.1775564999998</v>
      </c>
      <c r="P3206" t="s">
        <v>3055</v>
      </c>
      <c r="Q3206" t="s">
        <v>96</v>
      </c>
    </row>
    <row r="3207" spans="1:17" x14ac:dyDescent="0.25">
      <c r="A3207" t="s">
        <v>2516</v>
      </c>
      <c r="B3207" t="s">
        <v>3139</v>
      </c>
      <c r="C3207" t="s">
        <v>296</v>
      </c>
      <c r="D3207" t="s">
        <v>336</v>
      </c>
      <c r="E3207" t="s">
        <v>101</v>
      </c>
      <c r="F3207">
        <v>40700</v>
      </c>
      <c r="G3207" t="s">
        <v>911</v>
      </c>
      <c r="I3207" t="s">
        <v>269</v>
      </c>
      <c r="J3207">
        <v>2026</v>
      </c>
      <c r="K3207">
        <v>7</v>
      </c>
      <c r="L3207" t="s">
        <v>94</v>
      </c>
      <c r="M3207">
        <v>-313.16787495</v>
      </c>
      <c r="N3207">
        <v>1</v>
      </c>
      <c r="O3207">
        <v>-313.16787495</v>
      </c>
      <c r="P3207" t="s">
        <v>3055</v>
      </c>
      <c r="Q3207" t="s">
        <v>96</v>
      </c>
    </row>
    <row r="3208" spans="1:17" x14ac:dyDescent="0.25">
      <c r="A3208" t="s">
        <v>2699</v>
      </c>
      <c r="B3208" t="s">
        <v>3170</v>
      </c>
      <c r="C3208" t="s">
        <v>576</v>
      </c>
      <c r="D3208" t="s">
        <v>336</v>
      </c>
      <c r="E3208" t="s">
        <v>101</v>
      </c>
      <c r="F3208">
        <v>40700</v>
      </c>
      <c r="G3208" t="s">
        <v>911</v>
      </c>
      <c r="I3208" t="s">
        <v>269</v>
      </c>
      <c r="J3208">
        <v>2026</v>
      </c>
      <c r="K3208">
        <v>7</v>
      </c>
      <c r="L3208" t="s">
        <v>94</v>
      </c>
      <c r="M3208">
        <v>-11604.559778699997</v>
      </c>
      <c r="N3208">
        <v>1</v>
      </c>
      <c r="O3208">
        <v>-11604.559778699997</v>
      </c>
      <c r="P3208" t="s">
        <v>3055</v>
      </c>
      <c r="Q3208" t="s">
        <v>96</v>
      </c>
    </row>
    <row r="3209" spans="1:17" x14ac:dyDescent="0.25">
      <c r="A3209" t="s">
        <v>2382</v>
      </c>
      <c r="B3209" t="s">
        <v>2169</v>
      </c>
      <c r="C3209" t="s">
        <v>318</v>
      </c>
      <c r="D3209" t="s">
        <v>336</v>
      </c>
      <c r="E3209" t="s">
        <v>101</v>
      </c>
      <c r="F3209">
        <v>40700</v>
      </c>
      <c r="G3209" t="s">
        <v>911</v>
      </c>
      <c r="I3209" t="s">
        <v>269</v>
      </c>
      <c r="J3209">
        <v>2026</v>
      </c>
      <c r="K3209">
        <v>7</v>
      </c>
      <c r="L3209" t="s">
        <v>94</v>
      </c>
      <c r="M3209">
        <v>-38.676715349999981</v>
      </c>
      <c r="N3209">
        <v>1</v>
      </c>
      <c r="O3209">
        <v>-38.676715349999981</v>
      </c>
      <c r="P3209" t="s">
        <v>3055</v>
      </c>
      <c r="Q3209" t="s">
        <v>96</v>
      </c>
    </row>
    <row r="3210" spans="1:17" x14ac:dyDescent="0.25">
      <c r="A3210" t="s">
        <v>2382</v>
      </c>
      <c r="B3210" t="s">
        <v>609</v>
      </c>
      <c r="C3210" t="s">
        <v>610</v>
      </c>
      <c r="D3210" t="s">
        <v>336</v>
      </c>
      <c r="E3210" t="s">
        <v>101</v>
      </c>
      <c r="F3210">
        <v>40700</v>
      </c>
      <c r="G3210" t="s">
        <v>911</v>
      </c>
      <c r="I3210" t="s">
        <v>269</v>
      </c>
      <c r="J3210">
        <v>2026</v>
      </c>
      <c r="K3210">
        <v>7</v>
      </c>
      <c r="L3210" t="s">
        <v>94</v>
      </c>
      <c r="M3210">
        <v>-87986.899690200007</v>
      </c>
      <c r="N3210">
        <v>1</v>
      </c>
      <c r="O3210">
        <v>-87986.899690200007</v>
      </c>
      <c r="P3210" t="s">
        <v>3055</v>
      </c>
      <c r="Q3210" t="s">
        <v>96</v>
      </c>
    </row>
    <row r="3211" spans="1:17" x14ac:dyDescent="0.25">
      <c r="A3211" t="s">
        <v>2699</v>
      </c>
      <c r="B3211" t="s">
        <v>3171</v>
      </c>
      <c r="C3211" t="s">
        <v>576</v>
      </c>
      <c r="D3211" t="s">
        <v>336</v>
      </c>
      <c r="E3211" t="s">
        <v>101</v>
      </c>
      <c r="F3211">
        <v>40700</v>
      </c>
      <c r="G3211" t="s">
        <v>911</v>
      </c>
      <c r="I3211" t="s">
        <v>269</v>
      </c>
      <c r="J3211">
        <v>2026</v>
      </c>
      <c r="K3211">
        <v>7</v>
      </c>
      <c r="L3211" t="s">
        <v>94</v>
      </c>
      <c r="M3211">
        <v>-163.4047506</v>
      </c>
      <c r="N3211">
        <v>1</v>
      </c>
      <c r="O3211">
        <v>-163.4047506</v>
      </c>
      <c r="P3211" t="s">
        <v>3055</v>
      </c>
      <c r="Q3211" t="s">
        <v>96</v>
      </c>
    </row>
    <row r="3212" spans="1:17" x14ac:dyDescent="0.25">
      <c r="A3212" t="s">
        <v>1005</v>
      </c>
      <c r="B3212" t="s">
        <v>145</v>
      </c>
      <c r="C3212" t="s">
        <v>133</v>
      </c>
      <c r="D3212" t="s">
        <v>336</v>
      </c>
      <c r="E3212" t="s">
        <v>101</v>
      </c>
      <c r="F3212">
        <v>40700</v>
      </c>
      <c r="G3212" t="s">
        <v>911</v>
      </c>
      <c r="I3212" t="s">
        <v>269</v>
      </c>
      <c r="J3212">
        <v>2026</v>
      </c>
      <c r="K3212">
        <v>7</v>
      </c>
      <c r="L3212" t="s">
        <v>94</v>
      </c>
      <c r="M3212">
        <v>-38.676715349999981</v>
      </c>
      <c r="N3212">
        <v>1</v>
      </c>
      <c r="O3212">
        <v>-38.676715349999981</v>
      </c>
      <c r="P3212" t="s">
        <v>3055</v>
      </c>
      <c r="Q3212" t="s">
        <v>96</v>
      </c>
    </row>
    <row r="3213" spans="1:17" x14ac:dyDescent="0.25">
      <c r="A3213" t="s">
        <v>1005</v>
      </c>
      <c r="B3213" t="s">
        <v>244</v>
      </c>
      <c r="C3213" t="s">
        <v>133</v>
      </c>
      <c r="D3213" t="s">
        <v>336</v>
      </c>
      <c r="E3213" t="s">
        <v>101</v>
      </c>
      <c r="F3213">
        <v>40700</v>
      </c>
      <c r="G3213" t="s">
        <v>911</v>
      </c>
      <c r="I3213" t="s">
        <v>269</v>
      </c>
      <c r="J3213">
        <v>2026</v>
      </c>
      <c r="K3213">
        <v>7</v>
      </c>
      <c r="L3213" t="s">
        <v>94</v>
      </c>
      <c r="M3213">
        <v>-36.349012349999995</v>
      </c>
      <c r="N3213">
        <v>1</v>
      </c>
      <c r="O3213">
        <v>-36.349012349999995</v>
      </c>
      <c r="P3213" t="s">
        <v>3055</v>
      </c>
      <c r="Q3213" t="s">
        <v>96</v>
      </c>
    </row>
    <row r="3214" spans="1:17" x14ac:dyDescent="0.25">
      <c r="A3214" t="s">
        <v>1005</v>
      </c>
      <c r="B3214" t="s">
        <v>881</v>
      </c>
      <c r="C3214" t="s">
        <v>133</v>
      </c>
      <c r="D3214" t="s">
        <v>336</v>
      </c>
      <c r="E3214" t="s">
        <v>101</v>
      </c>
      <c r="F3214">
        <v>40700</v>
      </c>
      <c r="G3214" t="s">
        <v>911</v>
      </c>
      <c r="I3214" t="s">
        <v>269</v>
      </c>
      <c r="J3214">
        <v>2026</v>
      </c>
      <c r="K3214">
        <v>7</v>
      </c>
      <c r="L3214" t="s">
        <v>94</v>
      </c>
      <c r="M3214">
        <v>-36.299884950000013</v>
      </c>
      <c r="N3214">
        <v>1</v>
      </c>
      <c r="O3214">
        <v>-36.299884950000013</v>
      </c>
      <c r="P3214" t="s">
        <v>3055</v>
      </c>
      <c r="Q3214" t="s">
        <v>96</v>
      </c>
    </row>
    <row r="3215" spans="1:17" x14ac:dyDescent="0.25">
      <c r="A3215" t="s">
        <v>1005</v>
      </c>
      <c r="B3215" t="s">
        <v>2248</v>
      </c>
      <c r="C3215" t="s">
        <v>133</v>
      </c>
      <c r="D3215" t="s">
        <v>336</v>
      </c>
      <c r="E3215" t="s">
        <v>101</v>
      </c>
      <c r="F3215">
        <v>40700</v>
      </c>
      <c r="G3215" t="s">
        <v>911</v>
      </c>
      <c r="I3215" t="s">
        <v>269</v>
      </c>
      <c r="J3215">
        <v>2026</v>
      </c>
      <c r="K3215">
        <v>7</v>
      </c>
      <c r="L3215" t="s">
        <v>94</v>
      </c>
      <c r="M3215">
        <v>-36.302809199999999</v>
      </c>
      <c r="N3215">
        <v>1</v>
      </c>
      <c r="O3215">
        <v>-36.302809199999999</v>
      </c>
      <c r="P3215" t="s">
        <v>3055</v>
      </c>
      <c r="Q3215" t="s">
        <v>96</v>
      </c>
    </row>
    <row r="3216" spans="1:17" x14ac:dyDescent="0.25">
      <c r="A3216" t="s">
        <v>1005</v>
      </c>
      <c r="B3216" t="s">
        <v>882</v>
      </c>
      <c r="C3216" t="s">
        <v>133</v>
      </c>
      <c r="D3216" t="s">
        <v>336</v>
      </c>
      <c r="E3216" t="s">
        <v>101</v>
      </c>
      <c r="F3216">
        <v>40700</v>
      </c>
      <c r="G3216" t="s">
        <v>911</v>
      </c>
      <c r="I3216" t="s">
        <v>269</v>
      </c>
      <c r="J3216">
        <v>2026</v>
      </c>
      <c r="K3216">
        <v>7</v>
      </c>
      <c r="L3216" t="s">
        <v>94</v>
      </c>
      <c r="M3216">
        <v>-130.18000694999998</v>
      </c>
      <c r="N3216">
        <v>1</v>
      </c>
      <c r="O3216">
        <v>-130.18000694999998</v>
      </c>
      <c r="P3216" t="s">
        <v>3055</v>
      </c>
      <c r="Q3216" t="s">
        <v>96</v>
      </c>
    </row>
    <row r="3217" spans="1:17" x14ac:dyDescent="0.25">
      <c r="A3217" t="s">
        <v>1005</v>
      </c>
      <c r="B3217" t="s">
        <v>163</v>
      </c>
      <c r="C3217" t="s">
        <v>133</v>
      </c>
      <c r="D3217" t="s">
        <v>336</v>
      </c>
      <c r="E3217" t="s">
        <v>101</v>
      </c>
      <c r="F3217">
        <v>40700</v>
      </c>
      <c r="G3217" t="s">
        <v>911</v>
      </c>
      <c r="I3217" t="s">
        <v>269</v>
      </c>
      <c r="J3217">
        <v>2026</v>
      </c>
      <c r="K3217">
        <v>7</v>
      </c>
      <c r="L3217" t="s">
        <v>94</v>
      </c>
      <c r="M3217">
        <v>-139.29313965</v>
      </c>
      <c r="N3217">
        <v>1</v>
      </c>
      <c r="O3217">
        <v>-139.29313965</v>
      </c>
      <c r="P3217" t="s">
        <v>3055</v>
      </c>
      <c r="Q3217" t="s">
        <v>96</v>
      </c>
    </row>
    <row r="3218" spans="1:17" x14ac:dyDescent="0.25">
      <c r="A3218" t="s">
        <v>1005</v>
      </c>
      <c r="B3218" t="s">
        <v>687</v>
      </c>
      <c r="C3218" t="s">
        <v>133</v>
      </c>
      <c r="D3218" t="s">
        <v>336</v>
      </c>
      <c r="E3218" t="s">
        <v>101</v>
      </c>
      <c r="F3218">
        <v>40700</v>
      </c>
      <c r="G3218" t="s">
        <v>911</v>
      </c>
      <c r="I3218" t="s">
        <v>269</v>
      </c>
      <c r="J3218">
        <v>2026</v>
      </c>
      <c r="K3218">
        <v>7</v>
      </c>
      <c r="L3218" t="s">
        <v>94</v>
      </c>
      <c r="M3218">
        <v>-75.028067099999973</v>
      </c>
      <c r="N3218">
        <v>1</v>
      </c>
      <c r="O3218">
        <v>-75.028067099999973</v>
      </c>
      <c r="P3218" t="s">
        <v>3055</v>
      </c>
      <c r="Q3218" t="s">
        <v>96</v>
      </c>
    </row>
    <row r="3219" spans="1:17" x14ac:dyDescent="0.25">
      <c r="A3219" t="s">
        <v>1005</v>
      </c>
      <c r="B3219" t="s">
        <v>174</v>
      </c>
      <c r="C3219" t="s">
        <v>133</v>
      </c>
      <c r="D3219" t="s">
        <v>336</v>
      </c>
      <c r="E3219" t="s">
        <v>101</v>
      </c>
      <c r="F3219">
        <v>40700</v>
      </c>
      <c r="G3219" t="s">
        <v>911</v>
      </c>
      <c r="I3219" t="s">
        <v>269</v>
      </c>
      <c r="J3219">
        <v>2026</v>
      </c>
      <c r="K3219">
        <v>7</v>
      </c>
      <c r="L3219" t="s">
        <v>94</v>
      </c>
      <c r="M3219">
        <v>-36.299884950000013</v>
      </c>
      <c r="N3219">
        <v>1</v>
      </c>
      <c r="O3219">
        <v>-36.299884950000013</v>
      </c>
      <c r="P3219" t="s">
        <v>3055</v>
      </c>
      <c r="Q3219" t="s">
        <v>96</v>
      </c>
    </row>
    <row r="3220" spans="1:17" x14ac:dyDescent="0.25">
      <c r="A3220" t="s">
        <v>1005</v>
      </c>
      <c r="B3220" t="s">
        <v>694</v>
      </c>
      <c r="C3220" t="s">
        <v>133</v>
      </c>
      <c r="D3220" t="s">
        <v>336</v>
      </c>
      <c r="E3220" t="s">
        <v>101</v>
      </c>
      <c r="F3220">
        <v>40700</v>
      </c>
      <c r="G3220" t="s">
        <v>911</v>
      </c>
      <c r="I3220" t="s">
        <v>269</v>
      </c>
      <c r="J3220">
        <v>2026</v>
      </c>
      <c r="K3220">
        <v>7</v>
      </c>
      <c r="L3220" t="s">
        <v>94</v>
      </c>
      <c r="M3220">
        <v>-858.61477589999993</v>
      </c>
      <c r="N3220">
        <v>1</v>
      </c>
      <c r="O3220">
        <v>-858.61477589999993</v>
      </c>
      <c r="P3220" t="s">
        <v>3055</v>
      </c>
      <c r="Q3220" t="s">
        <v>96</v>
      </c>
    </row>
    <row r="3221" spans="1:17" x14ac:dyDescent="0.25">
      <c r="A3221" t="s">
        <v>1005</v>
      </c>
      <c r="B3221" t="s">
        <v>183</v>
      </c>
      <c r="C3221" t="s">
        <v>133</v>
      </c>
      <c r="D3221" t="s">
        <v>336</v>
      </c>
      <c r="E3221" t="s">
        <v>101</v>
      </c>
      <c r="F3221">
        <v>40700</v>
      </c>
      <c r="G3221" t="s">
        <v>911</v>
      </c>
      <c r="I3221" t="s">
        <v>269</v>
      </c>
      <c r="J3221">
        <v>2026</v>
      </c>
      <c r="K3221">
        <v>7</v>
      </c>
      <c r="L3221" t="s">
        <v>94</v>
      </c>
      <c r="M3221">
        <v>-36.302809199999999</v>
      </c>
      <c r="N3221">
        <v>1</v>
      </c>
      <c r="O3221">
        <v>-36.302809199999999</v>
      </c>
      <c r="P3221" t="s">
        <v>3055</v>
      </c>
      <c r="Q3221" t="s">
        <v>96</v>
      </c>
    </row>
    <row r="3222" spans="1:17" x14ac:dyDescent="0.25">
      <c r="A3222" t="s">
        <v>1005</v>
      </c>
      <c r="B3222" t="s">
        <v>250</v>
      </c>
      <c r="C3222" t="s">
        <v>133</v>
      </c>
      <c r="D3222" t="s">
        <v>336</v>
      </c>
      <c r="E3222" t="s">
        <v>101</v>
      </c>
      <c r="F3222">
        <v>40700</v>
      </c>
      <c r="G3222" t="s">
        <v>911</v>
      </c>
      <c r="I3222" t="s">
        <v>269</v>
      </c>
      <c r="J3222">
        <v>2026</v>
      </c>
      <c r="K3222">
        <v>7</v>
      </c>
      <c r="L3222" t="s">
        <v>94</v>
      </c>
      <c r="M3222">
        <v>-36.302809199999999</v>
      </c>
      <c r="N3222">
        <v>1</v>
      </c>
      <c r="O3222">
        <v>-36.302809199999999</v>
      </c>
      <c r="P3222" t="s">
        <v>3055</v>
      </c>
      <c r="Q3222" t="s">
        <v>96</v>
      </c>
    </row>
    <row r="3223" spans="1:17" x14ac:dyDescent="0.25">
      <c r="A3223" t="s">
        <v>1005</v>
      </c>
      <c r="B3223" t="s">
        <v>211</v>
      </c>
      <c r="C3223" t="s">
        <v>133</v>
      </c>
      <c r="D3223" t="s">
        <v>336</v>
      </c>
      <c r="E3223" t="s">
        <v>101</v>
      </c>
      <c r="F3223">
        <v>40700</v>
      </c>
      <c r="G3223" t="s">
        <v>911</v>
      </c>
      <c r="I3223" t="s">
        <v>269</v>
      </c>
      <c r="J3223">
        <v>2026</v>
      </c>
      <c r="K3223">
        <v>7</v>
      </c>
      <c r="L3223" t="s">
        <v>94</v>
      </c>
      <c r="M3223">
        <v>-36.299884950000013</v>
      </c>
      <c r="N3223">
        <v>1</v>
      </c>
      <c r="O3223">
        <v>-36.299884950000013</v>
      </c>
      <c r="P3223" t="s">
        <v>3055</v>
      </c>
      <c r="Q3223" t="s">
        <v>96</v>
      </c>
    </row>
    <row r="3224" spans="1:17" x14ac:dyDescent="0.25">
      <c r="A3224" t="s">
        <v>1005</v>
      </c>
      <c r="B3224" t="s">
        <v>232</v>
      </c>
      <c r="C3224" t="s">
        <v>133</v>
      </c>
      <c r="D3224" t="s">
        <v>336</v>
      </c>
      <c r="E3224" t="s">
        <v>101</v>
      </c>
      <c r="F3224">
        <v>40700</v>
      </c>
      <c r="G3224" t="s">
        <v>911</v>
      </c>
      <c r="I3224" t="s">
        <v>269</v>
      </c>
      <c r="J3224">
        <v>2026</v>
      </c>
      <c r="K3224">
        <v>7</v>
      </c>
      <c r="L3224" t="s">
        <v>94</v>
      </c>
      <c r="M3224">
        <v>-908.22701654999992</v>
      </c>
      <c r="N3224">
        <v>1</v>
      </c>
      <c r="O3224">
        <v>-908.22701654999992</v>
      </c>
      <c r="P3224" t="s">
        <v>3055</v>
      </c>
      <c r="Q3224" t="s">
        <v>96</v>
      </c>
    </row>
    <row r="3225" spans="1:17" x14ac:dyDescent="0.25">
      <c r="A3225" t="s">
        <v>1005</v>
      </c>
      <c r="B3225" t="s">
        <v>3172</v>
      </c>
      <c r="C3225" t="s">
        <v>133</v>
      </c>
      <c r="D3225" t="s">
        <v>336</v>
      </c>
      <c r="E3225" t="s">
        <v>101</v>
      </c>
      <c r="F3225">
        <v>40700</v>
      </c>
      <c r="G3225" t="s">
        <v>911</v>
      </c>
      <c r="I3225" t="s">
        <v>269</v>
      </c>
      <c r="J3225">
        <v>2026</v>
      </c>
      <c r="K3225">
        <v>7</v>
      </c>
      <c r="L3225" t="s">
        <v>94</v>
      </c>
      <c r="M3225">
        <v>-4982.7266600999992</v>
      </c>
      <c r="N3225">
        <v>1</v>
      </c>
      <c r="O3225">
        <v>-4982.7266600999992</v>
      </c>
      <c r="P3225" t="s">
        <v>3055</v>
      </c>
      <c r="Q3225" t="s">
        <v>96</v>
      </c>
    </row>
    <row r="3226" spans="1:17" x14ac:dyDescent="0.25">
      <c r="A3226" t="s">
        <v>2784</v>
      </c>
      <c r="B3226" t="s">
        <v>254</v>
      </c>
      <c r="C3226" t="s">
        <v>255</v>
      </c>
      <c r="D3226" t="s">
        <v>336</v>
      </c>
      <c r="E3226" t="s">
        <v>101</v>
      </c>
      <c r="F3226">
        <v>40700</v>
      </c>
      <c r="G3226" t="s">
        <v>911</v>
      </c>
      <c r="I3226" t="s">
        <v>269</v>
      </c>
      <c r="J3226">
        <v>2026</v>
      </c>
      <c r="K3226">
        <v>7</v>
      </c>
      <c r="L3226" t="s">
        <v>94</v>
      </c>
      <c r="M3226">
        <v>-1101.47549295</v>
      </c>
      <c r="N3226">
        <v>1</v>
      </c>
      <c r="O3226">
        <v>-1101.47549295</v>
      </c>
      <c r="P3226" t="s">
        <v>3055</v>
      </c>
      <c r="Q3226" t="s">
        <v>96</v>
      </c>
    </row>
    <row r="3227" spans="1:17" x14ac:dyDescent="0.25">
      <c r="A3227" t="s">
        <v>2516</v>
      </c>
      <c r="B3227" t="s">
        <v>393</v>
      </c>
      <c r="C3227" t="s">
        <v>296</v>
      </c>
      <c r="D3227" t="s">
        <v>336</v>
      </c>
      <c r="E3227" t="s">
        <v>102</v>
      </c>
      <c r="F3227">
        <v>40700</v>
      </c>
      <c r="G3227" t="s">
        <v>911</v>
      </c>
      <c r="I3227" t="s">
        <v>186</v>
      </c>
      <c r="J3227">
        <v>2026</v>
      </c>
      <c r="K3227">
        <v>7</v>
      </c>
      <c r="L3227" t="s">
        <v>94</v>
      </c>
      <c r="M3227">
        <v>-168.00342615</v>
      </c>
      <c r="N3227">
        <v>1</v>
      </c>
      <c r="O3227">
        <v>-168.00342615</v>
      </c>
      <c r="P3227" t="s">
        <v>3055</v>
      </c>
      <c r="Q3227" t="s">
        <v>96</v>
      </c>
    </row>
    <row r="3228" spans="1:17" x14ac:dyDescent="0.25">
      <c r="A3228" t="s">
        <v>2382</v>
      </c>
      <c r="B3228" t="s">
        <v>394</v>
      </c>
      <c r="C3228" t="s">
        <v>395</v>
      </c>
      <c r="D3228" t="s">
        <v>336</v>
      </c>
      <c r="E3228" t="s">
        <v>102</v>
      </c>
      <c r="F3228">
        <v>40700</v>
      </c>
      <c r="G3228" t="s">
        <v>911</v>
      </c>
      <c r="I3228" t="s">
        <v>125</v>
      </c>
      <c r="J3228">
        <v>2026</v>
      </c>
      <c r="K3228">
        <v>7</v>
      </c>
      <c r="L3228" t="s">
        <v>94</v>
      </c>
      <c r="M3228">
        <v>-2334.3498202499995</v>
      </c>
      <c r="N3228">
        <v>1</v>
      </c>
      <c r="O3228">
        <v>-2334.3498202499995</v>
      </c>
      <c r="P3228" t="s">
        <v>3055</v>
      </c>
      <c r="Q3228" t="s">
        <v>96</v>
      </c>
    </row>
    <row r="3229" spans="1:17" x14ac:dyDescent="0.25">
      <c r="A3229" t="s">
        <v>2610</v>
      </c>
      <c r="B3229" t="s">
        <v>268</v>
      </c>
      <c r="C3229" t="s">
        <v>265</v>
      </c>
      <c r="D3229" t="s">
        <v>336</v>
      </c>
      <c r="E3229" t="s">
        <v>102</v>
      </c>
      <c r="F3229">
        <v>40700</v>
      </c>
      <c r="G3229" t="s">
        <v>911</v>
      </c>
      <c r="I3229" t="s">
        <v>186</v>
      </c>
      <c r="J3229">
        <v>2026</v>
      </c>
      <c r="K3229">
        <v>7</v>
      </c>
      <c r="L3229" t="s">
        <v>94</v>
      </c>
      <c r="M3229">
        <v>-170.80017884999998</v>
      </c>
      <c r="N3229">
        <v>1</v>
      </c>
      <c r="O3229">
        <v>-170.80017884999998</v>
      </c>
      <c r="P3229" t="s">
        <v>3055</v>
      </c>
      <c r="Q3229" t="s">
        <v>96</v>
      </c>
    </row>
    <row r="3230" spans="1:17" x14ac:dyDescent="0.25">
      <c r="A3230" t="s">
        <v>2610</v>
      </c>
      <c r="B3230" t="s">
        <v>397</v>
      </c>
      <c r="C3230" t="s">
        <v>265</v>
      </c>
      <c r="D3230" t="s">
        <v>336</v>
      </c>
      <c r="E3230" t="s">
        <v>102</v>
      </c>
      <c r="F3230">
        <v>40700</v>
      </c>
      <c r="G3230" t="s">
        <v>911</v>
      </c>
      <c r="I3230" t="s">
        <v>186</v>
      </c>
      <c r="J3230">
        <v>2026</v>
      </c>
      <c r="K3230">
        <v>7</v>
      </c>
      <c r="L3230" t="s">
        <v>94</v>
      </c>
      <c r="M3230">
        <v>-14.886187050000002</v>
      </c>
      <c r="N3230">
        <v>1</v>
      </c>
      <c r="O3230">
        <v>-14.886187050000002</v>
      </c>
      <c r="P3230" t="s">
        <v>3055</v>
      </c>
      <c r="Q3230" t="s">
        <v>96</v>
      </c>
    </row>
    <row r="3231" spans="1:17" x14ac:dyDescent="0.25">
      <c r="A3231" t="s">
        <v>2610</v>
      </c>
      <c r="B3231" t="s">
        <v>398</v>
      </c>
      <c r="C3231" t="s">
        <v>265</v>
      </c>
      <c r="D3231" t="s">
        <v>336</v>
      </c>
      <c r="E3231" t="s">
        <v>102</v>
      </c>
      <c r="F3231">
        <v>40700</v>
      </c>
      <c r="G3231" t="s">
        <v>911</v>
      </c>
      <c r="I3231" t="s">
        <v>186</v>
      </c>
      <c r="J3231">
        <v>2026</v>
      </c>
      <c r="K3231">
        <v>7</v>
      </c>
      <c r="L3231" t="s">
        <v>94</v>
      </c>
      <c r="M3231">
        <v>-85.713861449999996</v>
      </c>
      <c r="N3231">
        <v>1</v>
      </c>
      <c r="O3231">
        <v>-85.713861449999996</v>
      </c>
      <c r="P3231" t="s">
        <v>3055</v>
      </c>
      <c r="Q3231" t="s">
        <v>96</v>
      </c>
    </row>
    <row r="3232" spans="1:17" x14ac:dyDescent="0.25">
      <c r="A3232" t="s">
        <v>2610</v>
      </c>
      <c r="B3232" t="s">
        <v>715</v>
      </c>
      <c r="C3232" t="s">
        <v>265</v>
      </c>
      <c r="D3232" t="s">
        <v>336</v>
      </c>
      <c r="E3232" t="s">
        <v>102</v>
      </c>
      <c r="F3232">
        <v>40700</v>
      </c>
      <c r="G3232" t="s">
        <v>911</v>
      </c>
      <c r="I3232" t="s">
        <v>186</v>
      </c>
      <c r="J3232">
        <v>2026</v>
      </c>
      <c r="K3232">
        <v>7</v>
      </c>
      <c r="L3232" t="s">
        <v>94</v>
      </c>
      <c r="M3232">
        <v>-26.601902249999998</v>
      </c>
      <c r="N3232">
        <v>1</v>
      </c>
      <c r="O3232">
        <v>-26.601902249999998</v>
      </c>
      <c r="P3232" t="s">
        <v>3055</v>
      </c>
      <c r="Q3232" t="s">
        <v>96</v>
      </c>
    </row>
    <row r="3233" spans="1:17" x14ac:dyDescent="0.25">
      <c r="A3233" t="s">
        <v>2610</v>
      </c>
      <c r="B3233" t="s">
        <v>399</v>
      </c>
      <c r="C3233" t="s">
        <v>265</v>
      </c>
      <c r="D3233" t="s">
        <v>336</v>
      </c>
      <c r="E3233" t="s">
        <v>102</v>
      </c>
      <c r="F3233">
        <v>40700</v>
      </c>
      <c r="G3233" t="s">
        <v>911</v>
      </c>
      <c r="I3233" t="s">
        <v>186</v>
      </c>
      <c r="J3233">
        <v>2026</v>
      </c>
      <c r="K3233">
        <v>7</v>
      </c>
      <c r="L3233" t="s">
        <v>94</v>
      </c>
      <c r="M3233">
        <v>-83.235851999999994</v>
      </c>
      <c r="N3233">
        <v>1</v>
      </c>
      <c r="O3233">
        <v>-83.235851999999994</v>
      </c>
      <c r="P3233" t="s">
        <v>3055</v>
      </c>
      <c r="Q3233" t="s">
        <v>96</v>
      </c>
    </row>
    <row r="3234" spans="1:17" x14ac:dyDescent="0.25">
      <c r="A3234" t="s">
        <v>2610</v>
      </c>
      <c r="B3234" t="s">
        <v>271</v>
      </c>
      <c r="C3234" t="s">
        <v>265</v>
      </c>
      <c r="D3234" t="s">
        <v>336</v>
      </c>
      <c r="E3234" t="s">
        <v>102</v>
      </c>
      <c r="F3234">
        <v>40700</v>
      </c>
      <c r="G3234" t="s">
        <v>911</v>
      </c>
      <c r="I3234" t="s">
        <v>186</v>
      </c>
      <c r="J3234">
        <v>2026</v>
      </c>
      <c r="K3234">
        <v>7</v>
      </c>
      <c r="L3234" t="s">
        <v>94</v>
      </c>
      <c r="M3234">
        <v>-8.7212832000000002</v>
      </c>
      <c r="N3234">
        <v>1</v>
      </c>
      <c r="O3234">
        <v>-8.7212832000000002</v>
      </c>
      <c r="P3234" t="s">
        <v>3055</v>
      </c>
      <c r="Q3234" t="s">
        <v>96</v>
      </c>
    </row>
    <row r="3235" spans="1:17" x14ac:dyDescent="0.25">
      <c r="A3235" t="s">
        <v>2610</v>
      </c>
      <c r="B3235" t="s">
        <v>3155</v>
      </c>
      <c r="C3235" t="s">
        <v>265</v>
      </c>
      <c r="D3235" t="s">
        <v>336</v>
      </c>
      <c r="E3235" t="s">
        <v>102</v>
      </c>
      <c r="F3235">
        <v>40700</v>
      </c>
      <c r="G3235" t="s">
        <v>911</v>
      </c>
      <c r="I3235" t="s">
        <v>186</v>
      </c>
      <c r="J3235">
        <v>2026</v>
      </c>
      <c r="K3235">
        <v>7</v>
      </c>
      <c r="L3235" t="s">
        <v>94</v>
      </c>
      <c r="M3235">
        <v>-19.008209849999997</v>
      </c>
      <c r="N3235">
        <v>1</v>
      </c>
      <c r="O3235">
        <v>-19.008209849999997</v>
      </c>
      <c r="P3235" t="s">
        <v>3055</v>
      </c>
      <c r="Q3235" t="s">
        <v>96</v>
      </c>
    </row>
    <row r="3236" spans="1:17" x14ac:dyDescent="0.25">
      <c r="A3236" t="s">
        <v>2610</v>
      </c>
      <c r="B3236" t="s">
        <v>3173</v>
      </c>
      <c r="C3236" t="s">
        <v>265</v>
      </c>
      <c r="D3236" t="s">
        <v>336</v>
      </c>
      <c r="E3236" t="s">
        <v>102</v>
      </c>
      <c r="F3236">
        <v>40700</v>
      </c>
      <c r="G3236" t="s">
        <v>911</v>
      </c>
      <c r="I3236" t="s">
        <v>186</v>
      </c>
      <c r="J3236">
        <v>2026</v>
      </c>
      <c r="K3236">
        <v>7</v>
      </c>
      <c r="L3236" t="s">
        <v>94</v>
      </c>
      <c r="M3236">
        <v>-28.388034149999999</v>
      </c>
      <c r="N3236">
        <v>1</v>
      </c>
      <c r="O3236">
        <v>-28.388034149999999</v>
      </c>
      <c r="P3236" t="s">
        <v>3055</v>
      </c>
      <c r="Q3236" t="s">
        <v>96</v>
      </c>
    </row>
    <row r="3237" spans="1:17" x14ac:dyDescent="0.25">
      <c r="A3237" t="s">
        <v>2610</v>
      </c>
      <c r="B3237" t="s">
        <v>3156</v>
      </c>
      <c r="C3237" t="s">
        <v>265</v>
      </c>
      <c r="D3237" t="s">
        <v>336</v>
      </c>
      <c r="E3237" t="s">
        <v>102</v>
      </c>
      <c r="F3237">
        <v>40700</v>
      </c>
      <c r="G3237" t="s">
        <v>911</v>
      </c>
      <c r="I3237" t="s">
        <v>186</v>
      </c>
      <c r="J3237">
        <v>2026</v>
      </c>
      <c r="K3237">
        <v>7</v>
      </c>
      <c r="L3237" t="s">
        <v>94</v>
      </c>
      <c r="M3237">
        <v>-99.266590499999992</v>
      </c>
      <c r="N3237">
        <v>1</v>
      </c>
      <c r="O3237">
        <v>-99.266590499999992</v>
      </c>
      <c r="P3237" t="s">
        <v>3055</v>
      </c>
      <c r="Q3237" t="s">
        <v>96</v>
      </c>
    </row>
    <row r="3238" spans="1:17" x14ac:dyDescent="0.25">
      <c r="A3238" t="s">
        <v>2610</v>
      </c>
      <c r="B3238" t="s">
        <v>3158</v>
      </c>
      <c r="C3238" t="s">
        <v>265</v>
      </c>
      <c r="D3238" t="s">
        <v>336</v>
      </c>
      <c r="E3238" t="s">
        <v>102</v>
      </c>
      <c r="F3238">
        <v>40700</v>
      </c>
      <c r="G3238" t="s">
        <v>911</v>
      </c>
      <c r="I3238" t="s">
        <v>186</v>
      </c>
      <c r="J3238">
        <v>2026</v>
      </c>
      <c r="K3238">
        <v>7</v>
      </c>
      <c r="L3238" t="s">
        <v>94</v>
      </c>
      <c r="M3238">
        <v>-861.16238250000004</v>
      </c>
      <c r="N3238">
        <v>1</v>
      </c>
      <c r="O3238">
        <v>-861.16238250000004</v>
      </c>
      <c r="P3238" t="s">
        <v>3055</v>
      </c>
      <c r="Q3238" t="s">
        <v>96</v>
      </c>
    </row>
    <row r="3239" spans="1:17" x14ac:dyDescent="0.25">
      <c r="A3239" t="s">
        <v>1005</v>
      </c>
      <c r="B3239" t="s">
        <v>403</v>
      </c>
      <c r="C3239" t="s">
        <v>133</v>
      </c>
      <c r="D3239" t="s">
        <v>336</v>
      </c>
      <c r="E3239" t="s">
        <v>102</v>
      </c>
      <c r="F3239">
        <v>40700</v>
      </c>
      <c r="G3239" t="s">
        <v>911</v>
      </c>
      <c r="I3239" t="s">
        <v>186</v>
      </c>
      <c r="J3239">
        <v>2026</v>
      </c>
      <c r="K3239">
        <v>7</v>
      </c>
      <c r="L3239" t="s">
        <v>94</v>
      </c>
      <c r="M3239">
        <v>-814.08195750000004</v>
      </c>
      <c r="N3239">
        <v>1</v>
      </c>
      <c r="O3239">
        <v>-814.08195750000004</v>
      </c>
      <c r="P3239" t="s">
        <v>3055</v>
      </c>
      <c r="Q3239" t="s">
        <v>96</v>
      </c>
    </row>
    <row r="3240" spans="1:17" x14ac:dyDescent="0.25">
      <c r="A3240" t="s">
        <v>2392</v>
      </c>
      <c r="B3240" t="s">
        <v>1535</v>
      </c>
      <c r="C3240" t="s">
        <v>107</v>
      </c>
      <c r="D3240" t="s">
        <v>336</v>
      </c>
      <c r="E3240" t="s">
        <v>102</v>
      </c>
      <c r="F3240">
        <v>40700</v>
      </c>
      <c r="G3240" t="s">
        <v>911</v>
      </c>
      <c r="I3240" t="s">
        <v>186</v>
      </c>
      <c r="J3240">
        <v>2026</v>
      </c>
      <c r="K3240">
        <v>7</v>
      </c>
      <c r="L3240" t="s">
        <v>94</v>
      </c>
      <c r="M3240">
        <v>-158.5586835</v>
      </c>
      <c r="N3240">
        <v>1</v>
      </c>
      <c r="O3240">
        <v>-158.5586835</v>
      </c>
      <c r="P3240" t="s">
        <v>3055</v>
      </c>
      <c r="Q3240" t="s">
        <v>96</v>
      </c>
    </row>
    <row r="3241" spans="1:17" x14ac:dyDescent="0.25">
      <c r="A3241" t="s">
        <v>2392</v>
      </c>
      <c r="B3241" t="s">
        <v>404</v>
      </c>
      <c r="C3241" t="s">
        <v>107</v>
      </c>
      <c r="D3241" t="s">
        <v>336</v>
      </c>
      <c r="E3241" t="s">
        <v>102</v>
      </c>
      <c r="F3241">
        <v>40700</v>
      </c>
      <c r="G3241" t="s">
        <v>911</v>
      </c>
      <c r="I3241" t="s">
        <v>186</v>
      </c>
      <c r="J3241">
        <v>2026</v>
      </c>
      <c r="K3241">
        <v>7</v>
      </c>
      <c r="L3241" t="s">
        <v>94</v>
      </c>
      <c r="M3241">
        <v>-2830.4494175999998</v>
      </c>
      <c r="N3241">
        <v>1</v>
      </c>
      <c r="O3241">
        <v>-2830.4494175999998</v>
      </c>
      <c r="P3241" t="s">
        <v>3055</v>
      </c>
      <c r="Q3241" t="s">
        <v>96</v>
      </c>
    </row>
    <row r="3242" spans="1:17" x14ac:dyDescent="0.25">
      <c r="A3242" t="s">
        <v>2610</v>
      </c>
      <c r="B3242" t="s">
        <v>405</v>
      </c>
      <c r="C3242" t="s">
        <v>265</v>
      </c>
      <c r="D3242" t="s">
        <v>336</v>
      </c>
      <c r="E3242" t="s">
        <v>102</v>
      </c>
      <c r="F3242">
        <v>40700</v>
      </c>
      <c r="G3242" t="s">
        <v>911</v>
      </c>
      <c r="I3242" t="s">
        <v>186</v>
      </c>
      <c r="J3242">
        <v>2026</v>
      </c>
      <c r="K3242">
        <v>7</v>
      </c>
      <c r="L3242" t="s">
        <v>94</v>
      </c>
      <c r="M3242">
        <v>-3031.5407325000001</v>
      </c>
      <c r="N3242">
        <v>1</v>
      </c>
      <c r="O3242">
        <v>-3031.5407325000001</v>
      </c>
      <c r="P3242" t="s">
        <v>3055</v>
      </c>
      <c r="Q3242" t="s">
        <v>96</v>
      </c>
    </row>
    <row r="3243" spans="1:17" x14ac:dyDescent="0.25">
      <c r="A3243" t="s">
        <v>2392</v>
      </c>
      <c r="B3243" t="s">
        <v>407</v>
      </c>
      <c r="C3243" t="s">
        <v>107</v>
      </c>
      <c r="D3243" t="s">
        <v>336</v>
      </c>
      <c r="E3243" t="s">
        <v>102</v>
      </c>
      <c r="F3243">
        <v>40700</v>
      </c>
      <c r="G3243" t="s">
        <v>911</v>
      </c>
      <c r="I3243" t="s">
        <v>186</v>
      </c>
      <c r="J3243">
        <v>2026</v>
      </c>
      <c r="K3243">
        <v>7</v>
      </c>
      <c r="L3243" t="s">
        <v>94</v>
      </c>
      <c r="M3243">
        <v>-1023.4225816499999</v>
      </c>
      <c r="N3243">
        <v>1</v>
      </c>
      <c r="O3243">
        <v>-1023.4225816499999</v>
      </c>
      <c r="P3243" t="s">
        <v>3055</v>
      </c>
      <c r="Q3243" t="s">
        <v>96</v>
      </c>
    </row>
    <row r="3244" spans="1:17" x14ac:dyDescent="0.25">
      <c r="A3244" t="s">
        <v>2392</v>
      </c>
      <c r="B3244" t="s">
        <v>408</v>
      </c>
      <c r="C3244" t="s">
        <v>107</v>
      </c>
      <c r="D3244" t="s">
        <v>336</v>
      </c>
      <c r="E3244" t="s">
        <v>102</v>
      </c>
      <c r="F3244">
        <v>40700</v>
      </c>
      <c r="G3244" t="s">
        <v>911</v>
      </c>
      <c r="I3244" t="s">
        <v>186</v>
      </c>
      <c r="J3244">
        <v>2026</v>
      </c>
      <c r="K3244">
        <v>7</v>
      </c>
      <c r="L3244" t="s">
        <v>94</v>
      </c>
      <c r="M3244">
        <v>-532.82642279999993</v>
      </c>
      <c r="N3244">
        <v>1</v>
      </c>
      <c r="O3244">
        <v>-532.82642279999993</v>
      </c>
      <c r="P3244" t="s">
        <v>3055</v>
      </c>
      <c r="Q3244" t="s">
        <v>96</v>
      </c>
    </row>
    <row r="3245" spans="1:17" x14ac:dyDescent="0.25">
      <c r="A3245" t="s">
        <v>1005</v>
      </c>
      <c r="B3245" t="s">
        <v>410</v>
      </c>
      <c r="C3245" t="s">
        <v>133</v>
      </c>
      <c r="D3245" t="s">
        <v>336</v>
      </c>
      <c r="E3245" t="s">
        <v>102</v>
      </c>
      <c r="F3245">
        <v>40700</v>
      </c>
      <c r="G3245" t="s">
        <v>911</v>
      </c>
      <c r="I3245" t="s">
        <v>186</v>
      </c>
      <c r="J3245">
        <v>2026</v>
      </c>
      <c r="K3245">
        <v>7</v>
      </c>
      <c r="L3245" t="s">
        <v>94</v>
      </c>
      <c r="M3245">
        <v>-689.92239644999984</v>
      </c>
      <c r="N3245">
        <v>1</v>
      </c>
      <c r="O3245">
        <v>-689.92239644999984</v>
      </c>
      <c r="P3245" t="s">
        <v>3055</v>
      </c>
      <c r="Q3245" t="s">
        <v>96</v>
      </c>
    </row>
    <row r="3246" spans="1:17" x14ac:dyDescent="0.25">
      <c r="A3246" t="s">
        <v>2610</v>
      </c>
      <c r="B3246" t="s">
        <v>340</v>
      </c>
      <c r="C3246" t="s">
        <v>265</v>
      </c>
      <c r="D3246" t="s">
        <v>336</v>
      </c>
      <c r="E3246" t="s">
        <v>102</v>
      </c>
      <c r="F3246">
        <v>40700</v>
      </c>
      <c r="G3246" t="s">
        <v>911</v>
      </c>
      <c r="I3246" t="s">
        <v>125</v>
      </c>
      <c r="J3246">
        <v>2026</v>
      </c>
      <c r="K3246">
        <v>7</v>
      </c>
      <c r="L3246" t="s">
        <v>94</v>
      </c>
      <c r="M3246">
        <v>-235.15707284999999</v>
      </c>
      <c r="N3246">
        <v>1</v>
      </c>
      <c r="O3246">
        <v>-235.15707284999999</v>
      </c>
      <c r="P3246" t="s">
        <v>3055</v>
      </c>
      <c r="Q3246" t="s">
        <v>96</v>
      </c>
    </row>
    <row r="3247" spans="1:17" x14ac:dyDescent="0.25">
      <c r="A3247" t="s">
        <v>2610</v>
      </c>
      <c r="B3247" t="s">
        <v>274</v>
      </c>
      <c r="C3247" t="s">
        <v>265</v>
      </c>
      <c r="D3247" t="s">
        <v>336</v>
      </c>
      <c r="E3247" t="s">
        <v>102</v>
      </c>
      <c r="F3247">
        <v>40700</v>
      </c>
      <c r="G3247" t="s">
        <v>911</v>
      </c>
      <c r="I3247" t="s">
        <v>186</v>
      </c>
      <c r="J3247">
        <v>2026</v>
      </c>
      <c r="K3247">
        <v>7</v>
      </c>
      <c r="L3247" t="s">
        <v>94</v>
      </c>
      <c r="M3247">
        <v>-960.59857949999991</v>
      </c>
      <c r="N3247">
        <v>1</v>
      </c>
      <c r="O3247">
        <v>-960.59857949999991</v>
      </c>
      <c r="P3247" t="s">
        <v>3055</v>
      </c>
      <c r="Q3247" t="s">
        <v>96</v>
      </c>
    </row>
    <row r="3248" spans="1:17" x14ac:dyDescent="0.25">
      <c r="A3248" t="s">
        <v>2610</v>
      </c>
      <c r="B3248" t="s">
        <v>341</v>
      </c>
      <c r="C3248" t="s">
        <v>265</v>
      </c>
      <c r="D3248" t="s">
        <v>336</v>
      </c>
      <c r="E3248" t="s">
        <v>102</v>
      </c>
      <c r="F3248">
        <v>40700</v>
      </c>
      <c r="G3248" t="s">
        <v>911</v>
      </c>
      <c r="I3248" t="s">
        <v>186</v>
      </c>
      <c r="J3248">
        <v>2026</v>
      </c>
      <c r="K3248">
        <v>7</v>
      </c>
      <c r="L3248" t="s">
        <v>94</v>
      </c>
      <c r="M3248">
        <v>-911.71974075000003</v>
      </c>
      <c r="N3248">
        <v>1</v>
      </c>
      <c r="O3248">
        <v>-911.71974075000003</v>
      </c>
      <c r="P3248" t="s">
        <v>3055</v>
      </c>
      <c r="Q3248" t="s">
        <v>96</v>
      </c>
    </row>
    <row r="3249" spans="1:17" x14ac:dyDescent="0.25">
      <c r="A3249" t="s">
        <v>1005</v>
      </c>
      <c r="B3249" t="s">
        <v>731</v>
      </c>
      <c r="C3249" t="s">
        <v>133</v>
      </c>
      <c r="D3249" t="s">
        <v>336</v>
      </c>
      <c r="E3249" t="s">
        <v>102</v>
      </c>
      <c r="F3249">
        <v>40700</v>
      </c>
      <c r="G3249" t="s">
        <v>911</v>
      </c>
      <c r="I3249" t="s">
        <v>186</v>
      </c>
      <c r="J3249">
        <v>2026</v>
      </c>
      <c r="K3249">
        <v>7</v>
      </c>
      <c r="L3249" t="s">
        <v>94</v>
      </c>
      <c r="M3249">
        <v>-733.74052814999993</v>
      </c>
      <c r="N3249">
        <v>1</v>
      </c>
      <c r="O3249">
        <v>-733.74052814999993</v>
      </c>
      <c r="P3249" t="s">
        <v>3055</v>
      </c>
      <c r="Q3249" t="s">
        <v>96</v>
      </c>
    </row>
    <row r="3250" spans="1:17" x14ac:dyDescent="0.25">
      <c r="A3250" t="s">
        <v>2392</v>
      </c>
      <c r="B3250" t="s">
        <v>343</v>
      </c>
      <c r="C3250" t="s">
        <v>107</v>
      </c>
      <c r="D3250" t="s">
        <v>336</v>
      </c>
      <c r="E3250" t="s">
        <v>102</v>
      </c>
      <c r="F3250">
        <v>40700</v>
      </c>
      <c r="G3250" t="s">
        <v>911</v>
      </c>
      <c r="I3250" t="s">
        <v>186</v>
      </c>
      <c r="J3250">
        <v>2026</v>
      </c>
      <c r="K3250">
        <v>7</v>
      </c>
      <c r="L3250" t="s">
        <v>94</v>
      </c>
      <c r="M3250">
        <v>-187.0397088</v>
      </c>
      <c r="N3250">
        <v>1</v>
      </c>
      <c r="O3250">
        <v>-187.0397088</v>
      </c>
      <c r="P3250" t="s">
        <v>3055</v>
      </c>
      <c r="Q3250" t="s">
        <v>96</v>
      </c>
    </row>
    <row r="3251" spans="1:17" x14ac:dyDescent="0.25">
      <c r="A3251" t="s">
        <v>2392</v>
      </c>
      <c r="B3251" t="s">
        <v>411</v>
      </c>
      <c r="C3251" t="s">
        <v>107</v>
      </c>
      <c r="D3251" t="s">
        <v>336</v>
      </c>
      <c r="E3251" t="s">
        <v>102</v>
      </c>
      <c r="F3251">
        <v>40700</v>
      </c>
      <c r="G3251" t="s">
        <v>911</v>
      </c>
      <c r="I3251" t="s">
        <v>186</v>
      </c>
      <c r="J3251">
        <v>2026</v>
      </c>
      <c r="K3251">
        <v>7</v>
      </c>
      <c r="L3251" t="s">
        <v>94</v>
      </c>
      <c r="M3251">
        <v>-3210.5223780000001</v>
      </c>
      <c r="N3251">
        <v>1</v>
      </c>
      <c r="O3251">
        <v>-3210.5223780000001</v>
      </c>
      <c r="P3251" t="s">
        <v>3055</v>
      </c>
      <c r="Q3251" t="s">
        <v>96</v>
      </c>
    </row>
    <row r="3252" spans="1:17" x14ac:dyDescent="0.25">
      <c r="A3252" t="s">
        <v>2392</v>
      </c>
      <c r="B3252" t="s">
        <v>412</v>
      </c>
      <c r="C3252" t="s">
        <v>107</v>
      </c>
      <c r="D3252" t="s">
        <v>336</v>
      </c>
      <c r="E3252" t="s">
        <v>102</v>
      </c>
      <c r="F3252">
        <v>40700</v>
      </c>
      <c r="G3252" t="s">
        <v>911</v>
      </c>
      <c r="I3252" t="s">
        <v>186</v>
      </c>
      <c r="J3252">
        <v>2026</v>
      </c>
      <c r="K3252">
        <v>7</v>
      </c>
      <c r="L3252" t="s">
        <v>94</v>
      </c>
      <c r="M3252">
        <v>-3216.9791219999993</v>
      </c>
      <c r="N3252">
        <v>1</v>
      </c>
      <c r="O3252">
        <v>-3216.9791219999993</v>
      </c>
      <c r="P3252" t="s">
        <v>3055</v>
      </c>
      <c r="Q3252" t="s">
        <v>96</v>
      </c>
    </row>
    <row r="3253" spans="1:17" x14ac:dyDescent="0.25">
      <c r="A3253" t="s">
        <v>1005</v>
      </c>
      <c r="B3253" t="s">
        <v>414</v>
      </c>
      <c r="C3253" t="s">
        <v>133</v>
      </c>
      <c r="D3253" t="s">
        <v>336</v>
      </c>
      <c r="E3253" t="s">
        <v>102</v>
      </c>
      <c r="F3253">
        <v>40700</v>
      </c>
      <c r="G3253" t="s">
        <v>911</v>
      </c>
      <c r="I3253" t="s">
        <v>186</v>
      </c>
      <c r="J3253">
        <v>2026</v>
      </c>
      <c r="K3253">
        <v>7</v>
      </c>
      <c r="L3253" t="s">
        <v>94</v>
      </c>
      <c r="M3253">
        <v>-261.51684720000003</v>
      </c>
      <c r="N3253">
        <v>1</v>
      </c>
      <c r="O3253">
        <v>-261.51684720000003</v>
      </c>
      <c r="P3253" t="s">
        <v>3055</v>
      </c>
      <c r="Q3253" t="s">
        <v>96</v>
      </c>
    </row>
    <row r="3254" spans="1:17" x14ac:dyDescent="0.25">
      <c r="A3254" t="s">
        <v>2516</v>
      </c>
      <c r="B3254" t="s">
        <v>415</v>
      </c>
      <c r="C3254" t="s">
        <v>296</v>
      </c>
      <c r="D3254" t="s">
        <v>336</v>
      </c>
      <c r="E3254" t="s">
        <v>102</v>
      </c>
      <c r="F3254">
        <v>40700</v>
      </c>
      <c r="G3254" t="s">
        <v>911</v>
      </c>
      <c r="I3254" t="s">
        <v>186</v>
      </c>
      <c r="J3254">
        <v>2026</v>
      </c>
      <c r="K3254">
        <v>7</v>
      </c>
      <c r="L3254" t="s">
        <v>94</v>
      </c>
      <c r="M3254">
        <v>-121.19671095</v>
      </c>
      <c r="N3254">
        <v>1</v>
      </c>
      <c r="O3254">
        <v>-121.19671095</v>
      </c>
      <c r="P3254" t="s">
        <v>3055</v>
      </c>
      <c r="Q3254" t="s">
        <v>96</v>
      </c>
    </row>
    <row r="3255" spans="1:17" x14ac:dyDescent="0.25">
      <c r="A3255" t="s">
        <v>2610</v>
      </c>
      <c r="B3255" t="s">
        <v>416</v>
      </c>
      <c r="C3255" t="s">
        <v>265</v>
      </c>
      <c r="D3255" t="s">
        <v>336</v>
      </c>
      <c r="E3255" t="s">
        <v>102</v>
      </c>
      <c r="F3255">
        <v>40700</v>
      </c>
      <c r="G3255" t="s">
        <v>911</v>
      </c>
      <c r="I3255" t="s">
        <v>125</v>
      </c>
      <c r="J3255">
        <v>2026</v>
      </c>
      <c r="K3255">
        <v>7</v>
      </c>
      <c r="L3255" t="s">
        <v>94</v>
      </c>
      <c r="M3255">
        <v>-15.200251499999997</v>
      </c>
      <c r="N3255">
        <v>1</v>
      </c>
      <c r="O3255">
        <v>-15.200251499999997</v>
      </c>
      <c r="P3255" t="s">
        <v>3055</v>
      </c>
      <c r="Q3255" t="s">
        <v>96</v>
      </c>
    </row>
    <row r="3256" spans="1:17" x14ac:dyDescent="0.25">
      <c r="A3256" t="s">
        <v>1005</v>
      </c>
      <c r="B3256" t="s">
        <v>417</v>
      </c>
      <c r="C3256" t="s">
        <v>133</v>
      </c>
      <c r="D3256" t="s">
        <v>336</v>
      </c>
      <c r="E3256" t="s">
        <v>102</v>
      </c>
      <c r="F3256">
        <v>40700</v>
      </c>
      <c r="G3256" t="s">
        <v>911</v>
      </c>
      <c r="I3256" t="s">
        <v>186</v>
      </c>
      <c r="J3256">
        <v>2026</v>
      </c>
      <c r="K3256">
        <v>7</v>
      </c>
      <c r="L3256" t="s">
        <v>94</v>
      </c>
      <c r="M3256">
        <v>-158.18028554999998</v>
      </c>
      <c r="N3256">
        <v>1</v>
      </c>
      <c r="O3256">
        <v>-158.18028554999998</v>
      </c>
      <c r="P3256" t="s">
        <v>3055</v>
      </c>
      <c r="Q3256" t="s">
        <v>96</v>
      </c>
    </row>
    <row r="3257" spans="1:17" x14ac:dyDescent="0.25">
      <c r="A3257" t="s">
        <v>2610</v>
      </c>
      <c r="B3257" t="s">
        <v>277</v>
      </c>
      <c r="C3257" t="s">
        <v>265</v>
      </c>
      <c r="D3257" t="s">
        <v>336</v>
      </c>
      <c r="E3257" t="s">
        <v>102</v>
      </c>
      <c r="F3257">
        <v>40700</v>
      </c>
      <c r="G3257" t="s">
        <v>911</v>
      </c>
      <c r="I3257" t="s">
        <v>125</v>
      </c>
      <c r="J3257">
        <v>2026</v>
      </c>
      <c r="K3257">
        <v>7</v>
      </c>
      <c r="L3257" t="s">
        <v>94</v>
      </c>
      <c r="M3257">
        <v>-2247.5569105500003</v>
      </c>
      <c r="N3257">
        <v>1</v>
      </c>
      <c r="O3257">
        <v>-2247.5569105500003</v>
      </c>
      <c r="P3257" t="s">
        <v>3055</v>
      </c>
      <c r="Q3257" t="s">
        <v>96</v>
      </c>
    </row>
    <row r="3258" spans="1:17" x14ac:dyDescent="0.25">
      <c r="A3258" t="s">
        <v>1121</v>
      </c>
      <c r="B3258" t="s">
        <v>418</v>
      </c>
      <c r="C3258" t="s">
        <v>252</v>
      </c>
      <c r="D3258" t="s">
        <v>336</v>
      </c>
      <c r="E3258" t="s">
        <v>102</v>
      </c>
      <c r="F3258">
        <v>40700</v>
      </c>
      <c r="G3258" t="s">
        <v>911</v>
      </c>
      <c r="I3258" t="s">
        <v>186</v>
      </c>
      <c r="J3258">
        <v>2026</v>
      </c>
      <c r="K3258">
        <v>7</v>
      </c>
      <c r="L3258" t="s">
        <v>94</v>
      </c>
      <c r="M3258">
        <v>-531.92341439999996</v>
      </c>
      <c r="N3258">
        <v>1</v>
      </c>
      <c r="O3258">
        <v>-531.92341439999996</v>
      </c>
      <c r="P3258" t="s">
        <v>3055</v>
      </c>
      <c r="Q3258" t="s">
        <v>96</v>
      </c>
    </row>
    <row r="3259" spans="1:17" x14ac:dyDescent="0.25">
      <c r="A3259" t="s">
        <v>2392</v>
      </c>
      <c r="B3259" t="s">
        <v>419</v>
      </c>
      <c r="C3259" t="s">
        <v>107</v>
      </c>
      <c r="D3259" t="s">
        <v>336</v>
      </c>
      <c r="E3259" t="s">
        <v>102</v>
      </c>
      <c r="F3259">
        <v>40700</v>
      </c>
      <c r="G3259" t="s">
        <v>911</v>
      </c>
      <c r="I3259" t="s">
        <v>186</v>
      </c>
      <c r="J3259">
        <v>2026</v>
      </c>
      <c r="K3259">
        <v>7</v>
      </c>
      <c r="L3259" t="s">
        <v>94</v>
      </c>
      <c r="M3259">
        <v>-326.76856169999996</v>
      </c>
      <c r="N3259">
        <v>1</v>
      </c>
      <c r="O3259">
        <v>-326.76856169999996</v>
      </c>
      <c r="P3259" t="s">
        <v>3055</v>
      </c>
      <c r="Q3259" t="s">
        <v>96</v>
      </c>
    </row>
    <row r="3260" spans="1:17" x14ac:dyDescent="0.25">
      <c r="A3260" t="s">
        <v>2392</v>
      </c>
      <c r="B3260" t="s">
        <v>420</v>
      </c>
      <c r="C3260" t="s">
        <v>107</v>
      </c>
      <c r="D3260" t="s">
        <v>336</v>
      </c>
      <c r="E3260" t="s">
        <v>102</v>
      </c>
      <c r="F3260">
        <v>40700</v>
      </c>
      <c r="G3260" t="s">
        <v>911</v>
      </c>
      <c r="I3260" t="s">
        <v>186</v>
      </c>
      <c r="J3260">
        <v>2026</v>
      </c>
      <c r="K3260">
        <v>7</v>
      </c>
      <c r="L3260" t="s">
        <v>94</v>
      </c>
      <c r="M3260">
        <v>-2.87102865</v>
      </c>
      <c r="N3260">
        <v>1</v>
      </c>
      <c r="O3260">
        <v>-2.87102865</v>
      </c>
      <c r="P3260" t="s">
        <v>3055</v>
      </c>
      <c r="Q3260" t="s">
        <v>96</v>
      </c>
    </row>
    <row r="3261" spans="1:17" x14ac:dyDescent="0.25">
      <c r="A3261" t="s">
        <v>2610</v>
      </c>
      <c r="B3261" t="s">
        <v>421</v>
      </c>
      <c r="C3261" t="s">
        <v>265</v>
      </c>
      <c r="D3261" t="s">
        <v>336</v>
      </c>
      <c r="E3261" t="s">
        <v>102</v>
      </c>
      <c r="F3261">
        <v>40700</v>
      </c>
      <c r="G3261" t="s">
        <v>911</v>
      </c>
      <c r="I3261" t="s">
        <v>125</v>
      </c>
      <c r="J3261">
        <v>2026</v>
      </c>
      <c r="K3261">
        <v>7</v>
      </c>
      <c r="L3261" t="s">
        <v>94</v>
      </c>
      <c r="M3261">
        <v>-12665.719806600002</v>
      </c>
      <c r="N3261">
        <v>1</v>
      </c>
      <c r="O3261">
        <v>-12665.719806600002</v>
      </c>
      <c r="P3261" t="s">
        <v>3055</v>
      </c>
      <c r="Q3261" t="s">
        <v>96</v>
      </c>
    </row>
    <row r="3262" spans="1:17" x14ac:dyDescent="0.25">
      <c r="A3262" t="s">
        <v>2392</v>
      </c>
      <c r="B3262" t="s">
        <v>422</v>
      </c>
      <c r="C3262" t="s">
        <v>107</v>
      </c>
      <c r="D3262" t="s">
        <v>336</v>
      </c>
      <c r="E3262" t="s">
        <v>102</v>
      </c>
      <c r="F3262">
        <v>40700</v>
      </c>
      <c r="G3262" t="s">
        <v>911</v>
      </c>
      <c r="I3262" t="s">
        <v>186</v>
      </c>
      <c r="J3262">
        <v>2026</v>
      </c>
      <c r="K3262">
        <v>7</v>
      </c>
      <c r="L3262" t="s">
        <v>94</v>
      </c>
      <c r="M3262">
        <v>-148.50920594999999</v>
      </c>
      <c r="N3262">
        <v>1</v>
      </c>
      <c r="O3262">
        <v>-148.50920594999999</v>
      </c>
      <c r="P3262" t="s">
        <v>3055</v>
      </c>
      <c r="Q3262" t="s">
        <v>96</v>
      </c>
    </row>
    <row r="3263" spans="1:17" x14ac:dyDescent="0.25">
      <c r="A3263" t="s">
        <v>2392</v>
      </c>
      <c r="B3263" t="s">
        <v>423</v>
      </c>
      <c r="C3263" t="s">
        <v>107</v>
      </c>
      <c r="D3263" t="s">
        <v>336</v>
      </c>
      <c r="E3263" t="s">
        <v>102</v>
      </c>
      <c r="F3263">
        <v>40700</v>
      </c>
      <c r="G3263" t="s">
        <v>911</v>
      </c>
      <c r="I3263" t="s">
        <v>186</v>
      </c>
      <c r="J3263">
        <v>2026</v>
      </c>
      <c r="K3263">
        <v>7</v>
      </c>
      <c r="L3263" t="s">
        <v>94</v>
      </c>
      <c r="M3263">
        <v>-160.66414350000002</v>
      </c>
      <c r="N3263">
        <v>1</v>
      </c>
      <c r="O3263">
        <v>-160.66414350000002</v>
      </c>
      <c r="P3263" t="s">
        <v>3055</v>
      </c>
      <c r="Q3263" t="s">
        <v>96</v>
      </c>
    </row>
    <row r="3264" spans="1:17" x14ac:dyDescent="0.25">
      <c r="A3264" t="s">
        <v>2382</v>
      </c>
      <c r="B3264" t="s">
        <v>424</v>
      </c>
      <c r="C3264" t="s">
        <v>425</v>
      </c>
      <c r="D3264" t="s">
        <v>336</v>
      </c>
      <c r="E3264" t="s">
        <v>102</v>
      </c>
      <c r="F3264">
        <v>40700</v>
      </c>
      <c r="G3264" t="s">
        <v>911</v>
      </c>
      <c r="I3264" t="s">
        <v>125</v>
      </c>
      <c r="J3264">
        <v>2026</v>
      </c>
      <c r="K3264">
        <v>7</v>
      </c>
      <c r="L3264" t="s">
        <v>94</v>
      </c>
      <c r="M3264">
        <v>-46.127704350000002</v>
      </c>
      <c r="N3264">
        <v>1</v>
      </c>
      <c r="O3264">
        <v>-46.127704350000002</v>
      </c>
      <c r="P3264" t="s">
        <v>3055</v>
      </c>
      <c r="Q3264" t="s">
        <v>96</v>
      </c>
    </row>
    <row r="3265" spans="1:17" x14ac:dyDescent="0.25">
      <c r="A3265" t="s">
        <v>500</v>
      </c>
      <c r="B3265">
        <v>996</v>
      </c>
      <c r="C3265" t="s">
        <v>500</v>
      </c>
      <c r="D3265" t="s">
        <v>336</v>
      </c>
      <c r="E3265" t="s">
        <v>102</v>
      </c>
      <c r="F3265">
        <v>40700</v>
      </c>
      <c r="G3265" t="s">
        <v>911</v>
      </c>
      <c r="I3265" t="s">
        <v>186</v>
      </c>
      <c r="J3265">
        <v>2026</v>
      </c>
      <c r="K3265">
        <v>7</v>
      </c>
      <c r="L3265" t="s">
        <v>94</v>
      </c>
      <c r="M3265">
        <v>-974.16125099999977</v>
      </c>
      <c r="N3265">
        <v>1</v>
      </c>
      <c r="O3265">
        <v>-974.16125099999977</v>
      </c>
      <c r="P3265" t="s">
        <v>3055</v>
      </c>
      <c r="Q3265" t="s">
        <v>96</v>
      </c>
    </row>
    <row r="3266" spans="1:17" x14ac:dyDescent="0.25">
      <c r="A3266" t="s">
        <v>2392</v>
      </c>
      <c r="B3266" t="s">
        <v>345</v>
      </c>
      <c r="C3266" t="s">
        <v>107</v>
      </c>
      <c r="D3266" t="s">
        <v>336</v>
      </c>
      <c r="E3266" t="s">
        <v>102</v>
      </c>
      <c r="F3266">
        <v>40700</v>
      </c>
      <c r="G3266" t="s">
        <v>911</v>
      </c>
      <c r="I3266" t="s">
        <v>186</v>
      </c>
      <c r="J3266">
        <v>2026</v>
      </c>
      <c r="K3266">
        <v>7</v>
      </c>
      <c r="L3266" t="s">
        <v>94</v>
      </c>
      <c r="M3266">
        <v>-171.85992704999995</v>
      </c>
      <c r="N3266">
        <v>1</v>
      </c>
      <c r="O3266">
        <v>-171.85992704999995</v>
      </c>
      <c r="P3266" t="s">
        <v>3055</v>
      </c>
      <c r="Q3266" t="s">
        <v>96</v>
      </c>
    </row>
    <row r="3267" spans="1:17" x14ac:dyDescent="0.25">
      <c r="A3267" t="s">
        <v>2392</v>
      </c>
      <c r="B3267" t="s">
        <v>426</v>
      </c>
      <c r="C3267" t="s">
        <v>107</v>
      </c>
      <c r="D3267" t="s">
        <v>336</v>
      </c>
      <c r="E3267" t="s">
        <v>102</v>
      </c>
      <c r="F3267">
        <v>40700</v>
      </c>
      <c r="G3267" t="s">
        <v>911</v>
      </c>
      <c r="I3267" t="s">
        <v>186</v>
      </c>
      <c r="J3267">
        <v>2026</v>
      </c>
      <c r="K3267">
        <v>7</v>
      </c>
      <c r="L3267" t="s">
        <v>94</v>
      </c>
      <c r="M3267">
        <v>-19076.029640849996</v>
      </c>
      <c r="N3267">
        <v>1</v>
      </c>
      <c r="O3267">
        <v>-19076.029640849996</v>
      </c>
      <c r="P3267" t="s">
        <v>3055</v>
      </c>
      <c r="Q3267" t="s">
        <v>96</v>
      </c>
    </row>
    <row r="3268" spans="1:17" x14ac:dyDescent="0.25">
      <c r="A3268" t="s">
        <v>2392</v>
      </c>
      <c r="B3268" t="s">
        <v>427</v>
      </c>
      <c r="C3268" t="s">
        <v>107</v>
      </c>
      <c r="D3268" t="s">
        <v>336</v>
      </c>
      <c r="E3268" t="s">
        <v>102</v>
      </c>
      <c r="F3268">
        <v>40700</v>
      </c>
      <c r="G3268" t="s">
        <v>911</v>
      </c>
      <c r="I3268" t="s">
        <v>186</v>
      </c>
      <c r="J3268">
        <v>2026</v>
      </c>
      <c r="K3268">
        <v>7</v>
      </c>
      <c r="L3268" t="s">
        <v>94</v>
      </c>
      <c r="M3268">
        <v>-84.503806800000007</v>
      </c>
      <c r="N3268">
        <v>1</v>
      </c>
      <c r="O3268">
        <v>-84.503806800000007</v>
      </c>
      <c r="P3268" t="s">
        <v>3055</v>
      </c>
      <c r="Q3268" t="s">
        <v>96</v>
      </c>
    </row>
    <row r="3269" spans="1:17" x14ac:dyDescent="0.25">
      <c r="A3269" t="s">
        <v>2392</v>
      </c>
      <c r="B3269" t="s">
        <v>428</v>
      </c>
      <c r="C3269" t="s">
        <v>107</v>
      </c>
      <c r="D3269" t="s">
        <v>336</v>
      </c>
      <c r="E3269" t="s">
        <v>102</v>
      </c>
      <c r="F3269">
        <v>40700</v>
      </c>
      <c r="G3269" t="s">
        <v>911</v>
      </c>
      <c r="I3269" t="s">
        <v>186</v>
      </c>
      <c r="J3269">
        <v>2026</v>
      </c>
      <c r="K3269">
        <v>7</v>
      </c>
      <c r="L3269" t="s">
        <v>94</v>
      </c>
      <c r="M3269">
        <v>-2356.9127483999996</v>
      </c>
      <c r="N3269">
        <v>1</v>
      </c>
      <c r="O3269">
        <v>-2356.9127483999996</v>
      </c>
      <c r="P3269" t="s">
        <v>3055</v>
      </c>
      <c r="Q3269" t="s">
        <v>96</v>
      </c>
    </row>
    <row r="3270" spans="1:17" x14ac:dyDescent="0.25">
      <c r="A3270" t="s">
        <v>2610</v>
      </c>
      <c r="B3270" t="s">
        <v>279</v>
      </c>
      <c r="C3270" t="s">
        <v>265</v>
      </c>
      <c r="D3270" t="s">
        <v>336</v>
      </c>
      <c r="E3270" t="s">
        <v>102</v>
      </c>
      <c r="F3270">
        <v>40700</v>
      </c>
      <c r="G3270" t="s">
        <v>911</v>
      </c>
      <c r="I3270" t="s">
        <v>125</v>
      </c>
      <c r="J3270">
        <v>2026</v>
      </c>
      <c r="K3270">
        <v>7</v>
      </c>
      <c r="L3270" t="s">
        <v>94</v>
      </c>
      <c r="M3270">
        <v>-24053.424808349999</v>
      </c>
      <c r="N3270">
        <v>1</v>
      </c>
      <c r="O3270">
        <v>-24053.424808349999</v>
      </c>
      <c r="P3270" t="s">
        <v>3055</v>
      </c>
      <c r="Q3270" t="s">
        <v>96</v>
      </c>
    </row>
    <row r="3271" spans="1:17" x14ac:dyDescent="0.25">
      <c r="A3271" t="s">
        <v>1005</v>
      </c>
      <c r="B3271" t="s">
        <v>429</v>
      </c>
      <c r="C3271" t="s">
        <v>133</v>
      </c>
      <c r="D3271" t="s">
        <v>336</v>
      </c>
      <c r="E3271" t="s">
        <v>102</v>
      </c>
      <c r="F3271">
        <v>40700</v>
      </c>
      <c r="G3271" t="s">
        <v>911</v>
      </c>
      <c r="I3271" t="s">
        <v>186</v>
      </c>
      <c r="J3271">
        <v>2026</v>
      </c>
      <c r="K3271">
        <v>7</v>
      </c>
      <c r="L3271" t="s">
        <v>94</v>
      </c>
      <c r="M3271">
        <v>-1807.9245807</v>
      </c>
      <c r="N3271">
        <v>1</v>
      </c>
      <c r="O3271">
        <v>-1807.9245807</v>
      </c>
      <c r="P3271" t="s">
        <v>3055</v>
      </c>
      <c r="Q3271" t="s">
        <v>96</v>
      </c>
    </row>
    <row r="3272" spans="1:17" x14ac:dyDescent="0.25">
      <c r="A3272" t="s">
        <v>2392</v>
      </c>
      <c r="B3272" t="s">
        <v>430</v>
      </c>
      <c r="C3272" t="s">
        <v>107</v>
      </c>
      <c r="D3272" t="s">
        <v>336</v>
      </c>
      <c r="E3272" t="s">
        <v>102</v>
      </c>
      <c r="F3272">
        <v>40700</v>
      </c>
      <c r="G3272" t="s">
        <v>911</v>
      </c>
      <c r="I3272" t="s">
        <v>186</v>
      </c>
      <c r="J3272">
        <v>2026</v>
      </c>
      <c r="K3272">
        <v>7</v>
      </c>
      <c r="L3272" t="s">
        <v>94</v>
      </c>
      <c r="M3272">
        <v>-520.10652014999994</v>
      </c>
      <c r="N3272">
        <v>1</v>
      </c>
      <c r="O3272">
        <v>-520.10652014999994</v>
      </c>
      <c r="P3272" t="s">
        <v>3055</v>
      </c>
      <c r="Q3272" t="s">
        <v>96</v>
      </c>
    </row>
    <row r="3273" spans="1:17" x14ac:dyDescent="0.25">
      <c r="A3273" t="s">
        <v>2632</v>
      </c>
      <c r="B3273" t="s">
        <v>431</v>
      </c>
      <c r="C3273" t="s">
        <v>389</v>
      </c>
      <c r="D3273" t="s">
        <v>336</v>
      </c>
      <c r="E3273" t="s">
        <v>102</v>
      </c>
      <c r="F3273">
        <v>40700</v>
      </c>
      <c r="G3273" t="s">
        <v>911</v>
      </c>
      <c r="I3273" t="s">
        <v>125</v>
      </c>
      <c r="J3273">
        <v>2026</v>
      </c>
      <c r="K3273">
        <v>7</v>
      </c>
      <c r="L3273" t="s">
        <v>94</v>
      </c>
      <c r="M3273">
        <v>-952.41301889999977</v>
      </c>
      <c r="N3273">
        <v>1</v>
      </c>
      <c r="O3273">
        <v>-952.41301889999977</v>
      </c>
      <c r="P3273" t="s">
        <v>3055</v>
      </c>
      <c r="Q3273" t="s">
        <v>96</v>
      </c>
    </row>
    <row r="3274" spans="1:17" x14ac:dyDescent="0.25">
      <c r="A3274" t="s">
        <v>2392</v>
      </c>
      <c r="B3274" t="s">
        <v>432</v>
      </c>
      <c r="C3274" t="s">
        <v>107</v>
      </c>
      <c r="D3274" t="s">
        <v>336</v>
      </c>
      <c r="E3274" t="s">
        <v>102</v>
      </c>
      <c r="F3274">
        <v>40700</v>
      </c>
      <c r="G3274" t="s">
        <v>911</v>
      </c>
      <c r="I3274" t="s">
        <v>186</v>
      </c>
      <c r="J3274">
        <v>2026</v>
      </c>
      <c r="K3274">
        <v>7</v>
      </c>
      <c r="L3274" t="s">
        <v>94</v>
      </c>
      <c r="M3274">
        <v>-1417.9495249500001</v>
      </c>
      <c r="N3274">
        <v>1</v>
      </c>
      <c r="O3274">
        <v>-1417.9495249500001</v>
      </c>
      <c r="P3274" t="s">
        <v>3055</v>
      </c>
      <c r="Q3274" t="s">
        <v>96</v>
      </c>
    </row>
    <row r="3275" spans="1:17" x14ac:dyDescent="0.25">
      <c r="A3275" t="s">
        <v>2610</v>
      </c>
      <c r="B3275" t="s">
        <v>433</v>
      </c>
      <c r="C3275" t="s">
        <v>265</v>
      </c>
      <c r="D3275" t="s">
        <v>336</v>
      </c>
      <c r="E3275" t="s">
        <v>102</v>
      </c>
      <c r="F3275">
        <v>40700</v>
      </c>
      <c r="G3275" t="s">
        <v>911</v>
      </c>
      <c r="I3275" t="s">
        <v>125</v>
      </c>
      <c r="J3275">
        <v>2026</v>
      </c>
      <c r="K3275">
        <v>7</v>
      </c>
      <c r="L3275" t="s">
        <v>94</v>
      </c>
      <c r="M3275">
        <v>-3936.1949003999998</v>
      </c>
      <c r="N3275">
        <v>1</v>
      </c>
      <c r="O3275">
        <v>-3936.1949003999998</v>
      </c>
      <c r="P3275" t="s">
        <v>3055</v>
      </c>
      <c r="Q3275" t="s">
        <v>96</v>
      </c>
    </row>
    <row r="3276" spans="1:17" x14ac:dyDescent="0.25">
      <c r="A3276" t="s">
        <v>1005</v>
      </c>
      <c r="B3276" t="s">
        <v>737</v>
      </c>
      <c r="C3276" t="s">
        <v>133</v>
      </c>
      <c r="D3276" t="s">
        <v>336</v>
      </c>
      <c r="E3276" t="s">
        <v>102</v>
      </c>
      <c r="F3276">
        <v>40700</v>
      </c>
      <c r="G3276" t="s">
        <v>911</v>
      </c>
      <c r="I3276" t="s">
        <v>186</v>
      </c>
      <c r="J3276">
        <v>2026</v>
      </c>
      <c r="K3276">
        <v>7</v>
      </c>
      <c r="L3276" t="s">
        <v>94</v>
      </c>
      <c r="M3276">
        <v>-886.36181445</v>
      </c>
      <c r="N3276">
        <v>1</v>
      </c>
      <c r="O3276">
        <v>-886.36181445</v>
      </c>
      <c r="P3276" t="s">
        <v>3055</v>
      </c>
      <c r="Q3276" t="s">
        <v>96</v>
      </c>
    </row>
    <row r="3277" spans="1:17" x14ac:dyDescent="0.25">
      <c r="A3277" t="s">
        <v>2392</v>
      </c>
      <c r="B3277" t="s">
        <v>434</v>
      </c>
      <c r="C3277" t="s">
        <v>107</v>
      </c>
      <c r="D3277" t="s">
        <v>336</v>
      </c>
      <c r="E3277" t="s">
        <v>102</v>
      </c>
      <c r="F3277">
        <v>40700</v>
      </c>
      <c r="G3277" t="s">
        <v>911</v>
      </c>
      <c r="I3277" t="s">
        <v>186</v>
      </c>
      <c r="J3277">
        <v>2026</v>
      </c>
      <c r="K3277">
        <v>7</v>
      </c>
      <c r="L3277" t="s">
        <v>94</v>
      </c>
      <c r="M3277">
        <v>-685.92085274999988</v>
      </c>
      <c r="N3277">
        <v>1</v>
      </c>
      <c r="O3277">
        <v>-685.92085274999988</v>
      </c>
      <c r="P3277" t="s">
        <v>3055</v>
      </c>
      <c r="Q3277" t="s">
        <v>96</v>
      </c>
    </row>
    <row r="3278" spans="1:17" x14ac:dyDescent="0.25">
      <c r="A3278" t="s">
        <v>2392</v>
      </c>
      <c r="B3278" t="s">
        <v>435</v>
      </c>
      <c r="C3278" t="s">
        <v>107</v>
      </c>
      <c r="D3278" t="s">
        <v>336</v>
      </c>
      <c r="E3278" t="s">
        <v>102</v>
      </c>
      <c r="F3278">
        <v>40700</v>
      </c>
      <c r="G3278" t="s">
        <v>911</v>
      </c>
      <c r="I3278" t="s">
        <v>186</v>
      </c>
      <c r="J3278">
        <v>2026</v>
      </c>
      <c r="K3278">
        <v>7</v>
      </c>
      <c r="L3278" t="s">
        <v>94</v>
      </c>
      <c r="M3278">
        <v>-22776.261545100006</v>
      </c>
      <c r="N3278">
        <v>1</v>
      </c>
      <c r="O3278">
        <v>-22776.261545100006</v>
      </c>
      <c r="P3278" t="s">
        <v>3055</v>
      </c>
      <c r="Q3278" t="s">
        <v>96</v>
      </c>
    </row>
    <row r="3279" spans="1:17" x14ac:dyDescent="0.25">
      <c r="A3279" t="s">
        <v>2590</v>
      </c>
      <c r="B3279" t="s">
        <v>436</v>
      </c>
      <c r="C3279" t="s">
        <v>437</v>
      </c>
      <c r="D3279" t="s">
        <v>336</v>
      </c>
      <c r="E3279" t="s">
        <v>102</v>
      </c>
      <c r="F3279">
        <v>40700</v>
      </c>
      <c r="G3279" t="s">
        <v>911</v>
      </c>
      <c r="I3279" t="s">
        <v>186</v>
      </c>
      <c r="J3279">
        <v>2026</v>
      </c>
      <c r="K3279">
        <v>7</v>
      </c>
      <c r="L3279" t="s">
        <v>94</v>
      </c>
      <c r="M3279">
        <v>-96.758168850000004</v>
      </c>
      <c r="N3279">
        <v>1</v>
      </c>
      <c r="O3279">
        <v>-96.758168850000004</v>
      </c>
      <c r="P3279" t="s">
        <v>3055</v>
      </c>
      <c r="Q3279" t="s">
        <v>96</v>
      </c>
    </row>
    <row r="3280" spans="1:17" x14ac:dyDescent="0.25">
      <c r="A3280" t="s">
        <v>1005</v>
      </c>
      <c r="B3280" t="s">
        <v>739</v>
      </c>
      <c r="C3280" t="s">
        <v>133</v>
      </c>
      <c r="D3280" t="s">
        <v>336</v>
      </c>
      <c r="E3280" t="s">
        <v>102</v>
      </c>
      <c r="F3280">
        <v>40700</v>
      </c>
      <c r="G3280" t="s">
        <v>911</v>
      </c>
      <c r="I3280" t="s">
        <v>186</v>
      </c>
      <c r="J3280">
        <v>2026</v>
      </c>
      <c r="K3280">
        <v>7</v>
      </c>
      <c r="L3280" t="s">
        <v>94</v>
      </c>
      <c r="M3280">
        <v>-128.33714459999999</v>
      </c>
      <c r="N3280">
        <v>1</v>
      </c>
      <c r="O3280">
        <v>-128.33714459999999</v>
      </c>
      <c r="P3280" t="s">
        <v>3055</v>
      </c>
      <c r="Q3280" t="s">
        <v>96</v>
      </c>
    </row>
    <row r="3281" spans="1:17" x14ac:dyDescent="0.25">
      <c r="A3281" t="s">
        <v>2516</v>
      </c>
      <c r="B3281" t="s">
        <v>439</v>
      </c>
      <c r="C3281" t="s">
        <v>296</v>
      </c>
      <c r="D3281" t="s">
        <v>336</v>
      </c>
      <c r="E3281" t="s">
        <v>102</v>
      </c>
      <c r="F3281">
        <v>40700</v>
      </c>
      <c r="G3281" t="s">
        <v>911</v>
      </c>
      <c r="I3281" t="s">
        <v>125</v>
      </c>
      <c r="J3281">
        <v>2026</v>
      </c>
      <c r="K3281">
        <v>7</v>
      </c>
      <c r="L3281" t="s">
        <v>94</v>
      </c>
      <c r="M3281">
        <v>-58.449324149999995</v>
      </c>
      <c r="N3281">
        <v>1</v>
      </c>
      <c r="O3281">
        <v>-58.449324149999995</v>
      </c>
      <c r="P3281" t="s">
        <v>3055</v>
      </c>
      <c r="Q3281" t="s">
        <v>96</v>
      </c>
    </row>
    <row r="3282" spans="1:17" x14ac:dyDescent="0.25">
      <c r="A3282" t="s">
        <v>2610</v>
      </c>
      <c r="B3282" t="s">
        <v>741</v>
      </c>
      <c r="C3282" t="s">
        <v>265</v>
      </c>
      <c r="D3282" t="s">
        <v>336</v>
      </c>
      <c r="E3282" t="s">
        <v>102</v>
      </c>
      <c r="F3282">
        <v>40700</v>
      </c>
      <c r="G3282" t="s">
        <v>911</v>
      </c>
      <c r="I3282" t="s">
        <v>125</v>
      </c>
      <c r="J3282">
        <v>2026</v>
      </c>
      <c r="K3282">
        <v>7</v>
      </c>
      <c r="L3282" t="s">
        <v>94</v>
      </c>
      <c r="M3282">
        <v>-555.99701010000001</v>
      </c>
      <c r="N3282">
        <v>1</v>
      </c>
      <c r="O3282">
        <v>-555.99701010000001</v>
      </c>
      <c r="P3282" t="s">
        <v>3055</v>
      </c>
      <c r="Q3282" t="s">
        <v>96</v>
      </c>
    </row>
    <row r="3283" spans="1:17" x14ac:dyDescent="0.25">
      <c r="A3283" t="s">
        <v>2392</v>
      </c>
      <c r="B3283" t="s">
        <v>3174</v>
      </c>
      <c r="C3283" t="s">
        <v>107</v>
      </c>
      <c r="D3283" t="s">
        <v>336</v>
      </c>
      <c r="E3283" t="s">
        <v>102</v>
      </c>
      <c r="F3283">
        <v>40700</v>
      </c>
      <c r="G3283" t="s">
        <v>911</v>
      </c>
      <c r="I3283" t="s">
        <v>186</v>
      </c>
      <c r="J3283">
        <v>2026</v>
      </c>
      <c r="K3283">
        <v>7</v>
      </c>
      <c r="L3283" t="s">
        <v>94</v>
      </c>
      <c r="M3283">
        <v>-1383.5702874000001</v>
      </c>
      <c r="N3283">
        <v>1</v>
      </c>
      <c r="O3283">
        <v>-1383.5702874000001</v>
      </c>
      <c r="P3283" t="s">
        <v>3055</v>
      </c>
      <c r="Q3283" t="s">
        <v>96</v>
      </c>
    </row>
    <row r="3284" spans="1:17" x14ac:dyDescent="0.25">
      <c r="A3284" t="s">
        <v>1005</v>
      </c>
      <c r="B3284" t="s">
        <v>440</v>
      </c>
      <c r="C3284" t="s">
        <v>133</v>
      </c>
      <c r="D3284" t="s">
        <v>336</v>
      </c>
      <c r="E3284" t="s">
        <v>102</v>
      </c>
      <c r="F3284">
        <v>40700</v>
      </c>
      <c r="G3284" t="s">
        <v>911</v>
      </c>
      <c r="I3284" t="s">
        <v>186</v>
      </c>
      <c r="J3284">
        <v>2026</v>
      </c>
      <c r="K3284">
        <v>7</v>
      </c>
      <c r="L3284" t="s">
        <v>94</v>
      </c>
      <c r="M3284">
        <v>-1922.7540296999996</v>
      </c>
      <c r="N3284">
        <v>1</v>
      </c>
      <c r="O3284">
        <v>-1922.7540296999996</v>
      </c>
      <c r="P3284" t="s">
        <v>3055</v>
      </c>
      <c r="Q3284" t="s">
        <v>96</v>
      </c>
    </row>
    <row r="3285" spans="1:17" x14ac:dyDescent="0.25">
      <c r="A3285" t="s">
        <v>2516</v>
      </c>
      <c r="B3285" t="s">
        <v>441</v>
      </c>
      <c r="C3285" t="s">
        <v>296</v>
      </c>
      <c r="D3285" t="s">
        <v>336</v>
      </c>
      <c r="E3285" t="s">
        <v>102</v>
      </c>
      <c r="F3285">
        <v>40700</v>
      </c>
      <c r="G3285" t="s">
        <v>911</v>
      </c>
      <c r="I3285" t="s">
        <v>186</v>
      </c>
      <c r="J3285">
        <v>2026</v>
      </c>
      <c r="K3285">
        <v>7</v>
      </c>
      <c r="L3285" t="s">
        <v>94</v>
      </c>
      <c r="M3285">
        <v>-4627.7174464500004</v>
      </c>
      <c r="N3285">
        <v>1</v>
      </c>
      <c r="O3285">
        <v>-4627.7174464500004</v>
      </c>
      <c r="P3285" t="s">
        <v>3055</v>
      </c>
      <c r="Q3285" t="s">
        <v>96</v>
      </c>
    </row>
    <row r="3286" spans="1:17" x14ac:dyDescent="0.25">
      <c r="A3286" t="s">
        <v>2610</v>
      </c>
      <c r="B3286" t="s">
        <v>442</v>
      </c>
      <c r="C3286" t="s">
        <v>265</v>
      </c>
      <c r="D3286" t="s">
        <v>336</v>
      </c>
      <c r="E3286" t="s">
        <v>102</v>
      </c>
      <c r="F3286">
        <v>40700</v>
      </c>
      <c r="G3286" t="s">
        <v>911</v>
      </c>
      <c r="I3286" t="s">
        <v>125</v>
      </c>
      <c r="J3286">
        <v>2026</v>
      </c>
      <c r="K3286">
        <v>7</v>
      </c>
      <c r="L3286" t="s">
        <v>94</v>
      </c>
      <c r="M3286">
        <v>-685.80797670000004</v>
      </c>
      <c r="N3286">
        <v>1</v>
      </c>
      <c r="O3286">
        <v>-685.80797670000004</v>
      </c>
      <c r="P3286" t="s">
        <v>3055</v>
      </c>
      <c r="Q3286" t="s">
        <v>96</v>
      </c>
    </row>
    <row r="3287" spans="1:17" x14ac:dyDescent="0.25">
      <c r="A3287" t="s">
        <v>2392</v>
      </c>
      <c r="B3287" t="s">
        <v>346</v>
      </c>
      <c r="C3287" t="s">
        <v>107</v>
      </c>
      <c r="D3287" t="s">
        <v>336</v>
      </c>
      <c r="E3287" t="s">
        <v>102</v>
      </c>
      <c r="F3287">
        <v>40700</v>
      </c>
      <c r="G3287" t="s">
        <v>911</v>
      </c>
      <c r="I3287" t="s">
        <v>186</v>
      </c>
      <c r="J3287">
        <v>2026</v>
      </c>
      <c r="K3287">
        <v>7</v>
      </c>
      <c r="L3287" t="s">
        <v>94</v>
      </c>
      <c r="M3287">
        <v>-8072.3003035499987</v>
      </c>
      <c r="N3287">
        <v>1</v>
      </c>
      <c r="O3287">
        <v>-8072.3003035499987</v>
      </c>
      <c r="P3287" t="s">
        <v>3055</v>
      </c>
      <c r="Q3287" t="s">
        <v>96</v>
      </c>
    </row>
    <row r="3288" spans="1:17" x14ac:dyDescent="0.25">
      <c r="A3288" t="s">
        <v>2573</v>
      </c>
      <c r="B3288" t="s">
        <v>443</v>
      </c>
      <c r="C3288" t="s">
        <v>444</v>
      </c>
      <c r="D3288" t="s">
        <v>336</v>
      </c>
      <c r="E3288" t="s">
        <v>102</v>
      </c>
      <c r="F3288">
        <v>40700</v>
      </c>
      <c r="G3288" t="s">
        <v>911</v>
      </c>
      <c r="I3288" t="s">
        <v>186</v>
      </c>
      <c r="J3288">
        <v>2026</v>
      </c>
      <c r="K3288">
        <v>7</v>
      </c>
      <c r="L3288" t="s">
        <v>94</v>
      </c>
      <c r="M3288">
        <v>-295.33111965000001</v>
      </c>
      <c r="N3288">
        <v>1</v>
      </c>
      <c r="O3288">
        <v>-295.33111965000001</v>
      </c>
      <c r="P3288" t="s">
        <v>3055</v>
      </c>
      <c r="Q3288" t="s">
        <v>96</v>
      </c>
    </row>
    <row r="3289" spans="1:17" x14ac:dyDescent="0.25">
      <c r="A3289" t="s">
        <v>2516</v>
      </c>
      <c r="B3289" t="s">
        <v>347</v>
      </c>
      <c r="C3289" t="s">
        <v>296</v>
      </c>
      <c r="D3289" t="s">
        <v>336</v>
      </c>
      <c r="E3289" t="s">
        <v>102</v>
      </c>
      <c r="F3289">
        <v>40700</v>
      </c>
      <c r="G3289" t="s">
        <v>911</v>
      </c>
      <c r="I3289" t="s">
        <v>186</v>
      </c>
      <c r="J3289">
        <v>2026</v>
      </c>
      <c r="K3289">
        <v>7</v>
      </c>
      <c r="L3289" t="s">
        <v>94</v>
      </c>
      <c r="M3289">
        <v>-1155.6864091499999</v>
      </c>
      <c r="N3289">
        <v>1</v>
      </c>
      <c r="O3289">
        <v>-1155.6864091499999</v>
      </c>
      <c r="P3289" t="s">
        <v>3055</v>
      </c>
      <c r="Q3289" t="s">
        <v>96</v>
      </c>
    </row>
    <row r="3290" spans="1:17" x14ac:dyDescent="0.25">
      <c r="A3290" t="s">
        <v>1005</v>
      </c>
      <c r="B3290" t="s">
        <v>446</v>
      </c>
      <c r="C3290" t="s">
        <v>133</v>
      </c>
      <c r="D3290" t="s">
        <v>336</v>
      </c>
      <c r="E3290" t="s">
        <v>102</v>
      </c>
      <c r="F3290">
        <v>40700</v>
      </c>
      <c r="G3290" t="s">
        <v>911</v>
      </c>
      <c r="I3290" t="s">
        <v>186</v>
      </c>
      <c r="J3290">
        <v>2026</v>
      </c>
      <c r="K3290">
        <v>7</v>
      </c>
      <c r="L3290" t="s">
        <v>94</v>
      </c>
      <c r="M3290">
        <v>-1479.39386595</v>
      </c>
      <c r="N3290">
        <v>1</v>
      </c>
      <c r="O3290">
        <v>-1479.39386595</v>
      </c>
      <c r="P3290" t="s">
        <v>3055</v>
      </c>
      <c r="Q3290" t="s">
        <v>96</v>
      </c>
    </row>
    <row r="3291" spans="1:17" x14ac:dyDescent="0.25">
      <c r="A3291" t="s">
        <v>1005</v>
      </c>
      <c r="B3291" t="s">
        <v>447</v>
      </c>
      <c r="C3291" t="s">
        <v>133</v>
      </c>
      <c r="D3291" t="s">
        <v>336</v>
      </c>
      <c r="E3291" t="s">
        <v>102</v>
      </c>
      <c r="F3291">
        <v>40700</v>
      </c>
      <c r="G3291" t="s">
        <v>911</v>
      </c>
      <c r="I3291" t="s">
        <v>186</v>
      </c>
      <c r="J3291">
        <v>2026</v>
      </c>
      <c r="K3291">
        <v>7</v>
      </c>
      <c r="L3291" t="s">
        <v>94</v>
      </c>
      <c r="M3291">
        <v>-4.0740650999999994</v>
      </c>
      <c r="N3291">
        <v>1</v>
      </c>
      <c r="O3291">
        <v>-4.0740650999999994</v>
      </c>
      <c r="P3291" t="s">
        <v>3055</v>
      </c>
      <c r="Q3291" t="s">
        <v>96</v>
      </c>
    </row>
    <row r="3292" spans="1:17" x14ac:dyDescent="0.25">
      <c r="A3292" t="s">
        <v>2516</v>
      </c>
      <c r="B3292" t="s">
        <v>748</v>
      </c>
      <c r="C3292" t="s">
        <v>296</v>
      </c>
      <c r="D3292" t="s">
        <v>336</v>
      </c>
      <c r="E3292" t="s">
        <v>102</v>
      </c>
      <c r="F3292">
        <v>40700</v>
      </c>
      <c r="G3292" t="s">
        <v>911</v>
      </c>
      <c r="I3292" t="s">
        <v>186</v>
      </c>
      <c r="J3292">
        <v>2026</v>
      </c>
      <c r="K3292">
        <v>7</v>
      </c>
      <c r="L3292" t="s">
        <v>94</v>
      </c>
      <c r="M3292">
        <v>-233.12471909999999</v>
      </c>
      <c r="N3292">
        <v>1</v>
      </c>
      <c r="O3292">
        <v>-233.12471909999999</v>
      </c>
      <c r="P3292" t="s">
        <v>3055</v>
      </c>
      <c r="Q3292" t="s">
        <v>96</v>
      </c>
    </row>
    <row r="3293" spans="1:17" x14ac:dyDescent="0.25">
      <c r="A3293" t="s">
        <v>1005</v>
      </c>
      <c r="B3293" t="s">
        <v>448</v>
      </c>
      <c r="C3293" t="s">
        <v>133</v>
      </c>
      <c r="D3293" t="s">
        <v>336</v>
      </c>
      <c r="E3293" t="s">
        <v>102</v>
      </c>
      <c r="F3293">
        <v>40700</v>
      </c>
      <c r="G3293" t="s">
        <v>911</v>
      </c>
      <c r="I3293" t="s">
        <v>186</v>
      </c>
      <c r="J3293">
        <v>2026</v>
      </c>
      <c r="K3293">
        <v>7</v>
      </c>
      <c r="L3293" t="s">
        <v>94</v>
      </c>
      <c r="M3293">
        <v>-2815.8299221499997</v>
      </c>
      <c r="N3293">
        <v>1</v>
      </c>
      <c r="O3293">
        <v>-2815.8299221499997</v>
      </c>
      <c r="P3293" t="s">
        <v>3055</v>
      </c>
      <c r="Q3293" t="s">
        <v>96</v>
      </c>
    </row>
    <row r="3294" spans="1:17" x14ac:dyDescent="0.25">
      <c r="A3294" t="s">
        <v>1005</v>
      </c>
      <c r="B3294" t="s">
        <v>449</v>
      </c>
      <c r="C3294" t="s">
        <v>133</v>
      </c>
      <c r="D3294" t="s">
        <v>336</v>
      </c>
      <c r="E3294" t="s">
        <v>102</v>
      </c>
      <c r="F3294">
        <v>40700</v>
      </c>
      <c r="G3294" t="s">
        <v>911</v>
      </c>
      <c r="I3294" t="s">
        <v>186</v>
      </c>
      <c r="J3294">
        <v>2026</v>
      </c>
      <c r="K3294">
        <v>7</v>
      </c>
      <c r="L3294" t="s">
        <v>94</v>
      </c>
      <c r="M3294">
        <v>-92.580585299999996</v>
      </c>
      <c r="N3294">
        <v>1</v>
      </c>
      <c r="O3294">
        <v>-92.580585299999996</v>
      </c>
      <c r="P3294" t="s">
        <v>3055</v>
      </c>
      <c r="Q3294" t="s">
        <v>96</v>
      </c>
    </row>
    <row r="3295" spans="1:17" x14ac:dyDescent="0.25">
      <c r="A3295" t="s">
        <v>2382</v>
      </c>
      <c r="B3295" t="s">
        <v>450</v>
      </c>
      <c r="C3295" t="s">
        <v>451</v>
      </c>
      <c r="D3295" t="s">
        <v>336</v>
      </c>
      <c r="E3295" t="s">
        <v>102</v>
      </c>
      <c r="F3295">
        <v>40700</v>
      </c>
      <c r="G3295" t="s">
        <v>911</v>
      </c>
      <c r="I3295" t="s">
        <v>125</v>
      </c>
      <c r="J3295">
        <v>2026</v>
      </c>
      <c r="K3295">
        <v>7</v>
      </c>
      <c r="L3295" t="s">
        <v>94</v>
      </c>
      <c r="M3295">
        <v>-7.7960505000000007</v>
      </c>
      <c r="N3295">
        <v>1</v>
      </c>
      <c r="O3295">
        <v>-7.7960505000000007</v>
      </c>
      <c r="P3295" t="s">
        <v>3055</v>
      </c>
      <c r="Q3295" t="s">
        <v>96</v>
      </c>
    </row>
    <row r="3296" spans="1:17" x14ac:dyDescent="0.25">
      <c r="A3296" t="s">
        <v>2610</v>
      </c>
      <c r="B3296" t="s">
        <v>452</v>
      </c>
      <c r="C3296" t="s">
        <v>265</v>
      </c>
      <c r="D3296" t="s">
        <v>336</v>
      </c>
      <c r="E3296" t="s">
        <v>102</v>
      </c>
      <c r="F3296">
        <v>40700</v>
      </c>
      <c r="G3296" t="s">
        <v>911</v>
      </c>
      <c r="I3296" t="s">
        <v>186</v>
      </c>
      <c r="J3296">
        <v>2026</v>
      </c>
      <c r="K3296">
        <v>7</v>
      </c>
      <c r="L3296" t="s">
        <v>94</v>
      </c>
      <c r="M3296">
        <v>-1462.3027943999998</v>
      </c>
      <c r="N3296">
        <v>1</v>
      </c>
      <c r="O3296">
        <v>-1462.3027943999998</v>
      </c>
      <c r="P3296" t="s">
        <v>3055</v>
      </c>
      <c r="Q3296" t="s">
        <v>96</v>
      </c>
    </row>
    <row r="3297" spans="1:17" x14ac:dyDescent="0.25">
      <c r="A3297" t="s">
        <v>1005</v>
      </c>
      <c r="B3297" t="s">
        <v>453</v>
      </c>
      <c r="C3297" t="s">
        <v>133</v>
      </c>
      <c r="D3297" t="s">
        <v>336</v>
      </c>
      <c r="E3297" t="s">
        <v>102</v>
      </c>
      <c r="F3297">
        <v>40700</v>
      </c>
      <c r="G3297" t="s">
        <v>911</v>
      </c>
      <c r="I3297" t="s">
        <v>186</v>
      </c>
      <c r="J3297">
        <v>2026</v>
      </c>
      <c r="K3297">
        <v>7</v>
      </c>
      <c r="L3297" t="s">
        <v>94</v>
      </c>
      <c r="M3297">
        <v>-8.801992499999999</v>
      </c>
      <c r="N3297">
        <v>1</v>
      </c>
      <c r="O3297">
        <v>-8.801992499999999</v>
      </c>
      <c r="P3297" t="s">
        <v>3055</v>
      </c>
      <c r="Q3297" t="s">
        <v>96</v>
      </c>
    </row>
    <row r="3298" spans="1:17" x14ac:dyDescent="0.25">
      <c r="A3298" t="s">
        <v>2392</v>
      </c>
      <c r="B3298" t="s">
        <v>348</v>
      </c>
      <c r="C3298" t="s">
        <v>107</v>
      </c>
      <c r="D3298" t="s">
        <v>336</v>
      </c>
      <c r="E3298" t="s">
        <v>102</v>
      </c>
      <c r="F3298">
        <v>40700</v>
      </c>
      <c r="G3298" t="s">
        <v>911</v>
      </c>
      <c r="I3298" t="s">
        <v>186</v>
      </c>
      <c r="J3298">
        <v>2026</v>
      </c>
      <c r="K3298">
        <v>7</v>
      </c>
      <c r="L3298" t="s">
        <v>94</v>
      </c>
      <c r="M3298">
        <v>-1777.4240683500002</v>
      </c>
      <c r="N3298">
        <v>1</v>
      </c>
      <c r="O3298">
        <v>-1777.4240683500002</v>
      </c>
      <c r="P3298" t="s">
        <v>3055</v>
      </c>
      <c r="Q3298" t="s">
        <v>96</v>
      </c>
    </row>
    <row r="3299" spans="1:17" x14ac:dyDescent="0.25">
      <c r="A3299" t="s">
        <v>2516</v>
      </c>
      <c r="B3299" t="s">
        <v>297</v>
      </c>
      <c r="C3299" t="s">
        <v>296</v>
      </c>
      <c r="D3299" t="s">
        <v>336</v>
      </c>
      <c r="E3299" t="s">
        <v>102</v>
      </c>
      <c r="F3299">
        <v>40700</v>
      </c>
      <c r="G3299" t="s">
        <v>911</v>
      </c>
      <c r="I3299" t="s">
        <v>186</v>
      </c>
      <c r="J3299">
        <v>2026</v>
      </c>
      <c r="K3299">
        <v>7</v>
      </c>
      <c r="L3299" t="s">
        <v>94</v>
      </c>
      <c r="M3299">
        <v>-407.5772862</v>
      </c>
      <c r="N3299">
        <v>1</v>
      </c>
      <c r="O3299">
        <v>-407.5772862</v>
      </c>
      <c r="P3299" t="s">
        <v>3055</v>
      </c>
      <c r="Q3299" t="s">
        <v>96</v>
      </c>
    </row>
    <row r="3300" spans="1:17" x14ac:dyDescent="0.25">
      <c r="A3300" t="s">
        <v>2584</v>
      </c>
      <c r="B3300" t="s">
        <v>454</v>
      </c>
      <c r="C3300" t="s">
        <v>455</v>
      </c>
      <c r="D3300" t="s">
        <v>336</v>
      </c>
      <c r="E3300" t="s">
        <v>102</v>
      </c>
      <c r="F3300">
        <v>40700</v>
      </c>
      <c r="G3300" t="s">
        <v>911</v>
      </c>
      <c r="I3300" t="s">
        <v>186</v>
      </c>
      <c r="J3300">
        <v>2026</v>
      </c>
      <c r="K3300">
        <v>7</v>
      </c>
      <c r="L3300" t="s">
        <v>94</v>
      </c>
      <c r="M3300">
        <v>-1492.75300965</v>
      </c>
      <c r="N3300">
        <v>1</v>
      </c>
      <c r="O3300">
        <v>-1492.75300965</v>
      </c>
      <c r="P3300" t="s">
        <v>3055</v>
      </c>
      <c r="Q3300" t="s">
        <v>96</v>
      </c>
    </row>
    <row r="3301" spans="1:17" x14ac:dyDescent="0.25">
      <c r="A3301" t="s">
        <v>1005</v>
      </c>
      <c r="B3301" t="s">
        <v>456</v>
      </c>
      <c r="C3301" t="s">
        <v>133</v>
      </c>
      <c r="D3301" t="s">
        <v>336</v>
      </c>
      <c r="E3301" t="s">
        <v>102</v>
      </c>
      <c r="F3301">
        <v>40700</v>
      </c>
      <c r="G3301" t="s">
        <v>911</v>
      </c>
      <c r="I3301" t="s">
        <v>186</v>
      </c>
      <c r="J3301">
        <v>2026</v>
      </c>
      <c r="K3301">
        <v>7</v>
      </c>
      <c r="L3301" t="s">
        <v>94</v>
      </c>
      <c r="M3301">
        <v>-159.32893095</v>
      </c>
      <c r="N3301">
        <v>1</v>
      </c>
      <c r="O3301">
        <v>-159.32893095</v>
      </c>
      <c r="P3301" t="s">
        <v>3055</v>
      </c>
      <c r="Q3301" t="s">
        <v>96</v>
      </c>
    </row>
    <row r="3302" spans="1:17" x14ac:dyDescent="0.25">
      <c r="A3302" t="s">
        <v>2392</v>
      </c>
      <c r="B3302" t="s">
        <v>3175</v>
      </c>
      <c r="C3302" t="s">
        <v>107</v>
      </c>
      <c r="D3302" t="s">
        <v>336</v>
      </c>
      <c r="E3302" t="s">
        <v>102</v>
      </c>
      <c r="F3302">
        <v>40700</v>
      </c>
      <c r="G3302" t="s">
        <v>911</v>
      </c>
      <c r="I3302" t="s">
        <v>186</v>
      </c>
      <c r="J3302">
        <v>2026</v>
      </c>
      <c r="K3302">
        <v>7</v>
      </c>
      <c r="L3302" t="s">
        <v>94</v>
      </c>
      <c r="M3302">
        <v>-532.54510994999998</v>
      </c>
      <c r="N3302">
        <v>1</v>
      </c>
      <c r="O3302">
        <v>-532.54510994999998</v>
      </c>
      <c r="P3302" t="s">
        <v>3055</v>
      </c>
      <c r="Q3302" t="s">
        <v>96</v>
      </c>
    </row>
    <row r="3303" spans="1:17" x14ac:dyDescent="0.25">
      <c r="A3303" t="s">
        <v>2516</v>
      </c>
      <c r="B3303" t="s">
        <v>298</v>
      </c>
      <c r="C3303" t="s">
        <v>296</v>
      </c>
      <c r="D3303" t="s">
        <v>336</v>
      </c>
      <c r="E3303" t="s">
        <v>102</v>
      </c>
      <c r="F3303">
        <v>40700</v>
      </c>
      <c r="G3303" t="s">
        <v>911</v>
      </c>
      <c r="I3303" t="s">
        <v>186</v>
      </c>
      <c r="J3303">
        <v>2026</v>
      </c>
      <c r="K3303">
        <v>7</v>
      </c>
      <c r="L3303" t="s">
        <v>94</v>
      </c>
      <c r="M3303">
        <v>-350.21987699999994</v>
      </c>
      <c r="N3303">
        <v>1</v>
      </c>
      <c r="O3303">
        <v>-350.21987699999994</v>
      </c>
      <c r="P3303" t="s">
        <v>3055</v>
      </c>
      <c r="Q3303" t="s">
        <v>96</v>
      </c>
    </row>
    <row r="3304" spans="1:17" x14ac:dyDescent="0.25">
      <c r="A3304" t="s">
        <v>1005</v>
      </c>
      <c r="B3304" t="s">
        <v>457</v>
      </c>
      <c r="C3304" t="s">
        <v>133</v>
      </c>
      <c r="D3304" t="s">
        <v>336</v>
      </c>
      <c r="E3304" t="s">
        <v>102</v>
      </c>
      <c r="F3304">
        <v>40700</v>
      </c>
      <c r="G3304" t="s">
        <v>911</v>
      </c>
      <c r="I3304" t="s">
        <v>186</v>
      </c>
      <c r="J3304">
        <v>2026</v>
      </c>
      <c r="K3304">
        <v>7</v>
      </c>
      <c r="L3304" t="s">
        <v>94</v>
      </c>
      <c r="M3304">
        <v>-3199.6412437499998</v>
      </c>
      <c r="N3304">
        <v>1</v>
      </c>
      <c r="O3304">
        <v>-3199.6412437499998</v>
      </c>
      <c r="P3304" t="s">
        <v>3055</v>
      </c>
      <c r="Q3304" t="s">
        <v>96</v>
      </c>
    </row>
    <row r="3305" spans="1:17" x14ac:dyDescent="0.25">
      <c r="A3305" t="s">
        <v>2392</v>
      </c>
      <c r="B3305" t="s">
        <v>3176</v>
      </c>
      <c r="C3305" t="s">
        <v>107</v>
      </c>
      <c r="D3305" t="s">
        <v>336</v>
      </c>
      <c r="E3305" t="s">
        <v>102</v>
      </c>
      <c r="F3305">
        <v>40700</v>
      </c>
      <c r="G3305" t="s">
        <v>911</v>
      </c>
      <c r="I3305" t="s">
        <v>186</v>
      </c>
      <c r="J3305">
        <v>2026</v>
      </c>
      <c r="K3305">
        <v>7</v>
      </c>
      <c r="L3305" t="s">
        <v>94</v>
      </c>
      <c r="M3305">
        <v>-336.27061964999996</v>
      </c>
      <c r="N3305">
        <v>1</v>
      </c>
      <c r="O3305">
        <v>-336.27061964999996</v>
      </c>
      <c r="P3305" t="s">
        <v>3055</v>
      </c>
      <c r="Q3305" t="s">
        <v>96</v>
      </c>
    </row>
    <row r="3306" spans="1:17" x14ac:dyDescent="0.25">
      <c r="A3306" t="s">
        <v>1005</v>
      </c>
      <c r="B3306" t="s">
        <v>458</v>
      </c>
      <c r="C3306" t="s">
        <v>133</v>
      </c>
      <c r="D3306" t="s">
        <v>336</v>
      </c>
      <c r="E3306" t="s">
        <v>102</v>
      </c>
      <c r="F3306">
        <v>40700</v>
      </c>
      <c r="G3306" t="s">
        <v>911</v>
      </c>
      <c r="I3306" t="s">
        <v>186</v>
      </c>
      <c r="J3306">
        <v>2026</v>
      </c>
      <c r="K3306">
        <v>7</v>
      </c>
      <c r="L3306" t="s">
        <v>94</v>
      </c>
      <c r="M3306">
        <v>-379.53197415</v>
      </c>
      <c r="N3306">
        <v>1</v>
      </c>
      <c r="O3306">
        <v>-379.53197415</v>
      </c>
      <c r="P3306" t="s">
        <v>3055</v>
      </c>
      <c r="Q3306" t="s">
        <v>96</v>
      </c>
    </row>
    <row r="3307" spans="1:17" x14ac:dyDescent="0.25">
      <c r="A3307" t="s">
        <v>2392</v>
      </c>
      <c r="B3307" t="s">
        <v>349</v>
      </c>
      <c r="C3307" t="s">
        <v>107</v>
      </c>
      <c r="D3307" t="s">
        <v>336</v>
      </c>
      <c r="E3307" t="s">
        <v>102</v>
      </c>
      <c r="F3307">
        <v>40700</v>
      </c>
      <c r="G3307" t="s">
        <v>911</v>
      </c>
      <c r="I3307" t="s">
        <v>186</v>
      </c>
      <c r="J3307">
        <v>2026</v>
      </c>
      <c r="K3307">
        <v>7</v>
      </c>
      <c r="L3307" t="s">
        <v>94</v>
      </c>
      <c r="M3307">
        <v>-2118.2892695999999</v>
      </c>
      <c r="N3307">
        <v>1</v>
      </c>
      <c r="O3307">
        <v>-2118.2892695999999</v>
      </c>
      <c r="P3307" t="s">
        <v>3055</v>
      </c>
      <c r="Q3307" t="s">
        <v>96</v>
      </c>
    </row>
    <row r="3308" spans="1:17" x14ac:dyDescent="0.25">
      <c r="A3308" t="s">
        <v>1005</v>
      </c>
      <c r="B3308" t="s">
        <v>1989</v>
      </c>
      <c r="C3308" t="s">
        <v>133</v>
      </c>
      <c r="D3308" t="s">
        <v>336</v>
      </c>
      <c r="E3308" t="s">
        <v>102</v>
      </c>
      <c r="F3308">
        <v>40700</v>
      </c>
      <c r="G3308" t="s">
        <v>911</v>
      </c>
      <c r="I3308" t="s">
        <v>186</v>
      </c>
      <c r="J3308">
        <v>2026</v>
      </c>
      <c r="K3308">
        <v>7</v>
      </c>
      <c r="L3308" t="s">
        <v>94</v>
      </c>
      <c r="M3308">
        <v>-106.73687955</v>
      </c>
      <c r="N3308">
        <v>1</v>
      </c>
      <c r="O3308">
        <v>-106.73687955</v>
      </c>
      <c r="P3308" t="s">
        <v>3055</v>
      </c>
      <c r="Q3308" t="s">
        <v>96</v>
      </c>
    </row>
    <row r="3309" spans="1:17" x14ac:dyDescent="0.25">
      <c r="A3309" t="s">
        <v>1005</v>
      </c>
      <c r="B3309" t="s">
        <v>459</v>
      </c>
      <c r="C3309" t="s">
        <v>133</v>
      </c>
      <c r="D3309" t="s">
        <v>336</v>
      </c>
      <c r="E3309" t="s">
        <v>102</v>
      </c>
      <c r="F3309">
        <v>40700</v>
      </c>
      <c r="G3309" t="s">
        <v>911</v>
      </c>
      <c r="I3309" t="s">
        <v>186</v>
      </c>
      <c r="J3309">
        <v>2026</v>
      </c>
      <c r="K3309">
        <v>7</v>
      </c>
      <c r="L3309" t="s">
        <v>94</v>
      </c>
      <c r="M3309">
        <v>-177.1767984</v>
      </c>
      <c r="N3309">
        <v>1</v>
      </c>
      <c r="O3309">
        <v>-177.1767984</v>
      </c>
      <c r="P3309" t="s">
        <v>3055</v>
      </c>
      <c r="Q3309" t="s">
        <v>96</v>
      </c>
    </row>
    <row r="3310" spans="1:17" x14ac:dyDescent="0.25">
      <c r="A3310" t="s">
        <v>1005</v>
      </c>
      <c r="B3310" t="s">
        <v>460</v>
      </c>
      <c r="C3310" t="s">
        <v>133</v>
      </c>
      <c r="D3310" t="s">
        <v>336</v>
      </c>
      <c r="E3310" t="s">
        <v>102</v>
      </c>
      <c r="F3310">
        <v>40700</v>
      </c>
      <c r="G3310" t="s">
        <v>911</v>
      </c>
      <c r="I3310" t="s">
        <v>186</v>
      </c>
      <c r="J3310">
        <v>2026</v>
      </c>
      <c r="K3310">
        <v>7</v>
      </c>
      <c r="L3310" t="s">
        <v>94</v>
      </c>
      <c r="M3310">
        <v>-2962.1009071500002</v>
      </c>
      <c r="N3310">
        <v>1</v>
      </c>
      <c r="O3310">
        <v>-2962.1009071500002</v>
      </c>
      <c r="P3310" t="s">
        <v>3055</v>
      </c>
      <c r="Q3310" t="s">
        <v>96</v>
      </c>
    </row>
    <row r="3311" spans="1:17" x14ac:dyDescent="0.25">
      <c r="A3311" t="s">
        <v>2403</v>
      </c>
      <c r="B3311" t="s">
        <v>461</v>
      </c>
      <c r="C3311" t="s">
        <v>462</v>
      </c>
      <c r="D3311" t="s">
        <v>336</v>
      </c>
      <c r="E3311" t="s">
        <v>102</v>
      </c>
      <c r="F3311">
        <v>40700</v>
      </c>
      <c r="G3311" t="s">
        <v>911</v>
      </c>
      <c r="I3311" t="s">
        <v>186</v>
      </c>
      <c r="J3311">
        <v>2026</v>
      </c>
      <c r="K3311">
        <v>7</v>
      </c>
      <c r="L3311" t="s">
        <v>94</v>
      </c>
      <c r="M3311">
        <v>-1960.8365374499999</v>
      </c>
      <c r="N3311">
        <v>1</v>
      </c>
      <c r="O3311">
        <v>-1960.8365374499999</v>
      </c>
      <c r="P3311" t="s">
        <v>3055</v>
      </c>
      <c r="Q3311" t="s">
        <v>96</v>
      </c>
    </row>
    <row r="3312" spans="1:17" x14ac:dyDescent="0.25">
      <c r="A3312" t="s">
        <v>2610</v>
      </c>
      <c r="B3312" t="s">
        <v>280</v>
      </c>
      <c r="C3312" t="s">
        <v>265</v>
      </c>
      <c r="D3312" t="s">
        <v>336</v>
      </c>
      <c r="E3312" t="s">
        <v>102</v>
      </c>
      <c r="F3312">
        <v>40700</v>
      </c>
      <c r="G3312" t="s">
        <v>911</v>
      </c>
      <c r="I3312" t="s">
        <v>186</v>
      </c>
      <c r="J3312">
        <v>2026</v>
      </c>
      <c r="K3312">
        <v>7</v>
      </c>
      <c r="L3312" t="s">
        <v>94</v>
      </c>
      <c r="M3312">
        <v>-114.9475887</v>
      </c>
      <c r="N3312">
        <v>1</v>
      </c>
      <c r="O3312">
        <v>-114.9475887</v>
      </c>
      <c r="P3312" t="s">
        <v>3055</v>
      </c>
      <c r="Q3312" t="s">
        <v>96</v>
      </c>
    </row>
    <row r="3313" spans="1:17" x14ac:dyDescent="0.25">
      <c r="A3313" t="s">
        <v>2610</v>
      </c>
      <c r="B3313" t="s">
        <v>281</v>
      </c>
      <c r="C3313" t="s">
        <v>265</v>
      </c>
      <c r="D3313" t="s">
        <v>336</v>
      </c>
      <c r="E3313" t="s">
        <v>102</v>
      </c>
      <c r="F3313">
        <v>40700</v>
      </c>
      <c r="G3313" t="s">
        <v>911</v>
      </c>
      <c r="I3313" t="s">
        <v>125</v>
      </c>
      <c r="J3313">
        <v>2026</v>
      </c>
      <c r="K3313">
        <v>7</v>
      </c>
      <c r="L3313" t="s">
        <v>94</v>
      </c>
      <c r="M3313">
        <v>-9207.3163591500015</v>
      </c>
      <c r="N3313">
        <v>1</v>
      </c>
      <c r="O3313">
        <v>-9207.3163591500015</v>
      </c>
      <c r="P3313" t="s">
        <v>3055</v>
      </c>
      <c r="Q3313" t="s">
        <v>96</v>
      </c>
    </row>
    <row r="3314" spans="1:17" x14ac:dyDescent="0.25">
      <c r="A3314" t="s">
        <v>2610</v>
      </c>
      <c r="B3314" t="s">
        <v>282</v>
      </c>
      <c r="C3314" t="s">
        <v>265</v>
      </c>
      <c r="D3314" t="s">
        <v>336</v>
      </c>
      <c r="E3314" t="s">
        <v>102</v>
      </c>
      <c r="F3314">
        <v>40700</v>
      </c>
      <c r="G3314" t="s">
        <v>911</v>
      </c>
      <c r="I3314" t="s">
        <v>125</v>
      </c>
      <c r="J3314">
        <v>2026</v>
      </c>
      <c r="K3314">
        <v>7</v>
      </c>
      <c r="L3314" t="s">
        <v>94</v>
      </c>
      <c r="M3314">
        <v>-3517.0691660999996</v>
      </c>
      <c r="N3314">
        <v>1</v>
      </c>
      <c r="O3314">
        <v>-3517.0691660999996</v>
      </c>
      <c r="P3314" t="s">
        <v>3055</v>
      </c>
      <c r="Q3314" t="s">
        <v>96</v>
      </c>
    </row>
    <row r="3315" spans="1:17" x14ac:dyDescent="0.25">
      <c r="A3315" t="s">
        <v>1005</v>
      </c>
      <c r="B3315" t="s">
        <v>1991</v>
      </c>
      <c r="C3315" t="s">
        <v>133</v>
      </c>
      <c r="D3315" t="s">
        <v>336</v>
      </c>
      <c r="E3315" t="s">
        <v>102</v>
      </c>
      <c r="F3315">
        <v>40700</v>
      </c>
      <c r="G3315" t="s">
        <v>911</v>
      </c>
      <c r="I3315" t="s">
        <v>186</v>
      </c>
      <c r="J3315">
        <v>2026</v>
      </c>
      <c r="K3315">
        <v>7</v>
      </c>
      <c r="L3315" t="s">
        <v>94</v>
      </c>
      <c r="M3315">
        <v>-17.514502950000001</v>
      </c>
      <c r="N3315">
        <v>1</v>
      </c>
      <c r="O3315">
        <v>-17.514502950000001</v>
      </c>
      <c r="P3315" t="s">
        <v>3055</v>
      </c>
      <c r="Q3315" t="s">
        <v>96</v>
      </c>
    </row>
    <row r="3316" spans="1:17" x14ac:dyDescent="0.25">
      <c r="A3316" t="s">
        <v>1005</v>
      </c>
      <c r="B3316" t="s">
        <v>463</v>
      </c>
      <c r="C3316" t="s">
        <v>133</v>
      </c>
      <c r="D3316" t="s">
        <v>336</v>
      </c>
      <c r="E3316" t="s">
        <v>102</v>
      </c>
      <c r="F3316">
        <v>40700</v>
      </c>
      <c r="G3316" t="s">
        <v>911</v>
      </c>
      <c r="I3316" t="s">
        <v>186</v>
      </c>
      <c r="J3316">
        <v>2026</v>
      </c>
      <c r="K3316">
        <v>7</v>
      </c>
      <c r="L3316" t="s">
        <v>94</v>
      </c>
      <c r="M3316">
        <v>-6637.1596976999999</v>
      </c>
      <c r="N3316">
        <v>1</v>
      </c>
      <c r="O3316">
        <v>-6637.1596976999999</v>
      </c>
      <c r="P3316" t="s">
        <v>3055</v>
      </c>
      <c r="Q3316" t="s">
        <v>96</v>
      </c>
    </row>
    <row r="3317" spans="1:17" x14ac:dyDescent="0.25">
      <c r="A3317" t="s">
        <v>1005</v>
      </c>
      <c r="B3317" t="s">
        <v>464</v>
      </c>
      <c r="C3317" t="s">
        <v>133</v>
      </c>
      <c r="D3317" t="s">
        <v>336</v>
      </c>
      <c r="E3317" t="s">
        <v>102</v>
      </c>
      <c r="F3317">
        <v>40700</v>
      </c>
      <c r="G3317" t="s">
        <v>911</v>
      </c>
      <c r="I3317" t="s">
        <v>186</v>
      </c>
      <c r="J3317">
        <v>2026</v>
      </c>
      <c r="K3317">
        <v>7</v>
      </c>
      <c r="L3317" t="s">
        <v>94</v>
      </c>
      <c r="M3317">
        <v>-6388.4569140000012</v>
      </c>
      <c r="N3317">
        <v>1</v>
      </c>
      <c r="O3317">
        <v>-6388.4569140000012</v>
      </c>
      <c r="P3317" t="s">
        <v>3055</v>
      </c>
      <c r="Q3317" t="s">
        <v>96</v>
      </c>
    </row>
    <row r="3318" spans="1:17" x14ac:dyDescent="0.25">
      <c r="A3318" t="s">
        <v>1005</v>
      </c>
      <c r="B3318" t="s">
        <v>465</v>
      </c>
      <c r="C3318" t="s">
        <v>133</v>
      </c>
      <c r="D3318" t="s">
        <v>336</v>
      </c>
      <c r="E3318" t="s">
        <v>102</v>
      </c>
      <c r="F3318">
        <v>40700</v>
      </c>
      <c r="G3318" t="s">
        <v>911</v>
      </c>
      <c r="I3318" t="s">
        <v>186</v>
      </c>
      <c r="J3318">
        <v>2026</v>
      </c>
      <c r="K3318">
        <v>7</v>
      </c>
      <c r="L3318" t="s">
        <v>94</v>
      </c>
      <c r="M3318">
        <v>-2478.3890176499999</v>
      </c>
      <c r="N3318">
        <v>1</v>
      </c>
      <c r="O3318">
        <v>-2478.3890176499999</v>
      </c>
      <c r="P3318" t="s">
        <v>3055</v>
      </c>
      <c r="Q3318" t="s">
        <v>96</v>
      </c>
    </row>
    <row r="3319" spans="1:17" x14ac:dyDescent="0.25">
      <c r="A3319" t="s">
        <v>1005</v>
      </c>
      <c r="B3319" t="s">
        <v>466</v>
      </c>
      <c r="C3319" t="s">
        <v>133</v>
      </c>
      <c r="D3319" t="s">
        <v>336</v>
      </c>
      <c r="E3319" t="s">
        <v>102</v>
      </c>
      <c r="F3319">
        <v>40700</v>
      </c>
      <c r="G3319" t="s">
        <v>911</v>
      </c>
      <c r="I3319" t="s">
        <v>186</v>
      </c>
      <c r="J3319">
        <v>2026</v>
      </c>
      <c r="K3319">
        <v>7</v>
      </c>
      <c r="L3319" t="s">
        <v>94</v>
      </c>
      <c r="M3319">
        <v>-2052.5258113499999</v>
      </c>
      <c r="N3319">
        <v>1</v>
      </c>
      <c r="O3319">
        <v>-2052.5258113499999</v>
      </c>
      <c r="P3319" t="s">
        <v>3055</v>
      </c>
      <c r="Q3319" t="s">
        <v>96</v>
      </c>
    </row>
    <row r="3320" spans="1:17" x14ac:dyDescent="0.25">
      <c r="A3320" t="s">
        <v>1005</v>
      </c>
      <c r="B3320" t="s">
        <v>467</v>
      </c>
      <c r="C3320" t="s">
        <v>133</v>
      </c>
      <c r="D3320" t="s">
        <v>336</v>
      </c>
      <c r="E3320" t="s">
        <v>102</v>
      </c>
      <c r="F3320">
        <v>40700</v>
      </c>
      <c r="G3320" t="s">
        <v>911</v>
      </c>
      <c r="I3320" t="s">
        <v>186</v>
      </c>
      <c r="J3320">
        <v>2026</v>
      </c>
      <c r="K3320">
        <v>7</v>
      </c>
      <c r="L3320" t="s">
        <v>94</v>
      </c>
      <c r="M3320">
        <v>-70.954586849999998</v>
      </c>
      <c r="N3320">
        <v>1</v>
      </c>
      <c r="O3320">
        <v>-70.954586849999998</v>
      </c>
      <c r="P3320" t="s">
        <v>3055</v>
      </c>
      <c r="Q3320" t="s">
        <v>96</v>
      </c>
    </row>
    <row r="3321" spans="1:17" x14ac:dyDescent="0.25">
      <c r="A3321" t="s">
        <v>2392</v>
      </c>
      <c r="B3321" t="s">
        <v>469</v>
      </c>
      <c r="C3321" t="s">
        <v>107</v>
      </c>
      <c r="D3321" t="s">
        <v>336</v>
      </c>
      <c r="E3321" t="s">
        <v>102</v>
      </c>
      <c r="F3321">
        <v>40700</v>
      </c>
      <c r="G3321" t="s">
        <v>911</v>
      </c>
      <c r="I3321" t="s">
        <v>186</v>
      </c>
      <c r="J3321">
        <v>2026</v>
      </c>
      <c r="K3321">
        <v>7</v>
      </c>
      <c r="L3321" t="s">
        <v>94</v>
      </c>
      <c r="M3321">
        <v>-408.46274910000005</v>
      </c>
      <c r="N3321">
        <v>1</v>
      </c>
      <c r="O3321">
        <v>-408.46274910000005</v>
      </c>
      <c r="P3321" t="s">
        <v>3055</v>
      </c>
      <c r="Q3321" t="s">
        <v>96</v>
      </c>
    </row>
    <row r="3322" spans="1:17" x14ac:dyDescent="0.25">
      <c r="A3322" t="s">
        <v>1005</v>
      </c>
      <c r="B3322" t="s">
        <v>470</v>
      </c>
      <c r="C3322" t="s">
        <v>133</v>
      </c>
      <c r="D3322" t="s">
        <v>336</v>
      </c>
      <c r="E3322" t="s">
        <v>102</v>
      </c>
      <c r="F3322">
        <v>40700</v>
      </c>
      <c r="G3322" t="s">
        <v>911</v>
      </c>
      <c r="I3322" t="s">
        <v>186</v>
      </c>
      <c r="J3322">
        <v>2026</v>
      </c>
      <c r="K3322">
        <v>7</v>
      </c>
      <c r="L3322" t="s">
        <v>94</v>
      </c>
      <c r="M3322">
        <v>-8527.6212346499997</v>
      </c>
      <c r="N3322">
        <v>1</v>
      </c>
      <c r="O3322">
        <v>-8527.6212346499997</v>
      </c>
      <c r="P3322" t="s">
        <v>3055</v>
      </c>
      <c r="Q3322" t="s">
        <v>96</v>
      </c>
    </row>
    <row r="3323" spans="1:17" x14ac:dyDescent="0.25">
      <c r="A3323" t="s">
        <v>2392</v>
      </c>
      <c r="B3323" t="s">
        <v>350</v>
      </c>
      <c r="C3323" t="s">
        <v>107</v>
      </c>
      <c r="D3323" t="s">
        <v>336</v>
      </c>
      <c r="E3323" t="s">
        <v>102</v>
      </c>
      <c r="F3323">
        <v>40700</v>
      </c>
      <c r="G3323" t="s">
        <v>911</v>
      </c>
      <c r="I3323" t="s">
        <v>186</v>
      </c>
      <c r="J3323">
        <v>2026</v>
      </c>
      <c r="K3323">
        <v>7</v>
      </c>
      <c r="L3323" t="s">
        <v>94</v>
      </c>
      <c r="M3323">
        <v>-178.75589339999999</v>
      </c>
      <c r="N3323">
        <v>1</v>
      </c>
      <c r="O3323">
        <v>-178.75589339999999</v>
      </c>
      <c r="P3323" t="s">
        <v>3055</v>
      </c>
      <c r="Q3323" t="s">
        <v>96</v>
      </c>
    </row>
    <row r="3324" spans="1:17" x14ac:dyDescent="0.25">
      <c r="A3324" t="s">
        <v>2392</v>
      </c>
      <c r="B3324" t="s">
        <v>471</v>
      </c>
      <c r="C3324" t="s">
        <v>107</v>
      </c>
      <c r="D3324" t="s">
        <v>336</v>
      </c>
      <c r="E3324" t="s">
        <v>102</v>
      </c>
      <c r="F3324">
        <v>40700</v>
      </c>
      <c r="G3324" t="s">
        <v>911</v>
      </c>
      <c r="I3324" t="s">
        <v>186</v>
      </c>
      <c r="J3324">
        <v>2026</v>
      </c>
      <c r="K3324">
        <v>7</v>
      </c>
      <c r="L3324" t="s">
        <v>94</v>
      </c>
      <c r="M3324">
        <v>-418.69119074999998</v>
      </c>
      <c r="N3324">
        <v>1</v>
      </c>
      <c r="O3324">
        <v>-418.69119074999998</v>
      </c>
      <c r="P3324" t="s">
        <v>3055</v>
      </c>
      <c r="Q3324" t="s">
        <v>96</v>
      </c>
    </row>
    <row r="3325" spans="1:17" x14ac:dyDescent="0.25">
      <c r="A3325" t="s">
        <v>1005</v>
      </c>
      <c r="B3325" t="s">
        <v>472</v>
      </c>
      <c r="C3325" t="s">
        <v>133</v>
      </c>
      <c r="D3325" t="s">
        <v>336</v>
      </c>
      <c r="E3325" t="s">
        <v>102</v>
      </c>
      <c r="F3325">
        <v>40700</v>
      </c>
      <c r="G3325" t="s">
        <v>911</v>
      </c>
      <c r="I3325" t="s">
        <v>186</v>
      </c>
      <c r="J3325">
        <v>2026</v>
      </c>
      <c r="K3325">
        <v>7</v>
      </c>
      <c r="L3325" t="s">
        <v>94</v>
      </c>
      <c r="M3325">
        <v>-228.86642625000002</v>
      </c>
      <c r="N3325">
        <v>1</v>
      </c>
      <c r="O3325">
        <v>-228.86642625000002</v>
      </c>
      <c r="P3325" t="s">
        <v>3055</v>
      </c>
      <c r="Q3325" t="s">
        <v>96</v>
      </c>
    </row>
    <row r="3326" spans="1:17" x14ac:dyDescent="0.25">
      <c r="A3326" t="s">
        <v>2516</v>
      </c>
      <c r="B3326" t="s">
        <v>473</v>
      </c>
      <c r="C3326" t="s">
        <v>296</v>
      </c>
      <c r="D3326" t="s">
        <v>336</v>
      </c>
      <c r="E3326" t="s">
        <v>102</v>
      </c>
      <c r="F3326">
        <v>40700</v>
      </c>
      <c r="G3326" t="s">
        <v>911</v>
      </c>
      <c r="I3326" t="s">
        <v>186</v>
      </c>
      <c r="J3326">
        <v>2026</v>
      </c>
      <c r="K3326">
        <v>7</v>
      </c>
      <c r="L3326" t="s">
        <v>94</v>
      </c>
      <c r="M3326">
        <v>-683.73936225</v>
      </c>
      <c r="N3326">
        <v>1</v>
      </c>
      <c r="O3326">
        <v>-683.73936225</v>
      </c>
      <c r="P3326" t="s">
        <v>3055</v>
      </c>
      <c r="Q3326" t="s">
        <v>96</v>
      </c>
    </row>
    <row r="3327" spans="1:17" x14ac:dyDescent="0.25">
      <c r="A3327" t="s">
        <v>2584</v>
      </c>
      <c r="B3327" t="s">
        <v>474</v>
      </c>
      <c r="C3327" t="s">
        <v>455</v>
      </c>
      <c r="D3327" t="s">
        <v>336</v>
      </c>
      <c r="E3327" t="s">
        <v>102</v>
      </c>
      <c r="F3327">
        <v>40700</v>
      </c>
      <c r="G3327" t="s">
        <v>911</v>
      </c>
      <c r="I3327" t="s">
        <v>186</v>
      </c>
      <c r="J3327">
        <v>2026</v>
      </c>
      <c r="K3327">
        <v>7</v>
      </c>
      <c r="L3327" t="s">
        <v>94</v>
      </c>
      <c r="M3327">
        <v>-898.83958919999998</v>
      </c>
      <c r="N3327">
        <v>1</v>
      </c>
      <c r="O3327">
        <v>-898.83958919999998</v>
      </c>
      <c r="P3327" t="s">
        <v>3055</v>
      </c>
      <c r="Q3327" t="s">
        <v>96</v>
      </c>
    </row>
    <row r="3328" spans="1:17" x14ac:dyDescent="0.25">
      <c r="A3328" t="s">
        <v>2403</v>
      </c>
      <c r="B3328" t="s">
        <v>475</v>
      </c>
      <c r="C3328" t="s">
        <v>462</v>
      </c>
      <c r="D3328" t="s">
        <v>336</v>
      </c>
      <c r="E3328" t="s">
        <v>102</v>
      </c>
      <c r="F3328">
        <v>40700</v>
      </c>
      <c r="G3328" t="s">
        <v>911</v>
      </c>
      <c r="I3328" t="s">
        <v>186</v>
      </c>
      <c r="J3328">
        <v>2026</v>
      </c>
      <c r="K3328">
        <v>7</v>
      </c>
      <c r="L3328" t="s">
        <v>94</v>
      </c>
      <c r="M3328">
        <v>-193.25958855000002</v>
      </c>
      <c r="N3328">
        <v>1</v>
      </c>
      <c r="O3328">
        <v>-193.25958855000002</v>
      </c>
      <c r="P3328" t="s">
        <v>3055</v>
      </c>
      <c r="Q3328" t="s">
        <v>96</v>
      </c>
    </row>
    <row r="3329" spans="1:17" x14ac:dyDescent="0.25">
      <c r="A3329" t="s">
        <v>2382</v>
      </c>
      <c r="B3329" t="s">
        <v>476</v>
      </c>
      <c r="C3329" t="s">
        <v>477</v>
      </c>
      <c r="D3329" t="s">
        <v>336</v>
      </c>
      <c r="E3329" t="s">
        <v>102</v>
      </c>
      <c r="F3329">
        <v>40700</v>
      </c>
      <c r="G3329" t="s">
        <v>911</v>
      </c>
      <c r="I3329" t="s">
        <v>186</v>
      </c>
      <c r="J3329">
        <v>2026</v>
      </c>
      <c r="K3329">
        <v>7</v>
      </c>
      <c r="L3329" t="s">
        <v>94</v>
      </c>
      <c r="M3329">
        <v>-19.1550072</v>
      </c>
      <c r="N3329">
        <v>1</v>
      </c>
      <c r="O3329">
        <v>-19.1550072</v>
      </c>
      <c r="P3329" t="s">
        <v>3055</v>
      </c>
      <c r="Q3329" t="s">
        <v>96</v>
      </c>
    </row>
    <row r="3330" spans="1:17" x14ac:dyDescent="0.25">
      <c r="A3330" t="s">
        <v>2392</v>
      </c>
      <c r="B3330" t="s">
        <v>478</v>
      </c>
      <c r="C3330" t="s">
        <v>107</v>
      </c>
      <c r="D3330" t="s">
        <v>336</v>
      </c>
      <c r="E3330" t="s">
        <v>102</v>
      </c>
      <c r="F3330">
        <v>40700</v>
      </c>
      <c r="G3330" t="s">
        <v>911</v>
      </c>
      <c r="I3330" t="s">
        <v>186</v>
      </c>
      <c r="J3330">
        <v>2026</v>
      </c>
      <c r="K3330">
        <v>7</v>
      </c>
      <c r="L3330" t="s">
        <v>94</v>
      </c>
      <c r="M3330">
        <v>-405.82098165000008</v>
      </c>
      <c r="N3330">
        <v>1</v>
      </c>
      <c r="O3330">
        <v>-405.82098165000008</v>
      </c>
      <c r="P3330" t="s">
        <v>3055</v>
      </c>
      <c r="Q3330" t="s">
        <v>96</v>
      </c>
    </row>
    <row r="3331" spans="1:17" x14ac:dyDescent="0.25">
      <c r="A3331" t="s">
        <v>2382</v>
      </c>
      <c r="B3331" t="s">
        <v>3177</v>
      </c>
      <c r="C3331" t="s">
        <v>3191</v>
      </c>
      <c r="D3331" t="s">
        <v>336</v>
      </c>
      <c r="E3331" t="s">
        <v>102</v>
      </c>
      <c r="F3331">
        <v>40700</v>
      </c>
      <c r="G3331" t="s">
        <v>911</v>
      </c>
      <c r="I3331" t="s">
        <v>186</v>
      </c>
      <c r="J3331">
        <v>2026</v>
      </c>
      <c r="K3331">
        <v>7</v>
      </c>
      <c r="L3331" t="s">
        <v>94</v>
      </c>
      <c r="M3331">
        <v>-341.04884414999998</v>
      </c>
      <c r="N3331">
        <v>1</v>
      </c>
      <c r="O3331">
        <v>-341.04884414999998</v>
      </c>
      <c r="P3331" t="s">
        <v>3055</v>
      </c>
      <c r="Q3331" t="s">
        <v>96</v>
      </c>
    </row>
    <row r="3332" spans="1:17" x14ac:dyDescent="0.25">
      <c r="A3332" t="s">
        <v>2516</v>
      </c>
      <c r="B3332" t="s">
        <v>479</v>
      </c>
      <c r="C3332" t="s">
        <v>296</v>
      </c>
      <c r="D3332" t="s">
        <v>336</v>
      </c>
      <c r="E3332" t="s">
        <v>102</v>
      </c>
      <c r="F3332">
        <v>40700</v>
      </c>
      <c r="G3332" t="s">
        <v>911</v>
      </c>
      <c r="I3332" t="s">
        <v>186</v>
      </c>
      <c r="J3332">
        <v>2026</v>
      </c>
      <c r="K3332">
        <v>7</v>
      </c>
      <c r="L3332" t="s">
        <v>94</v>
      </c>
      <c r="M3332">
        <v>-357.08660084999997</v>
      </c>
      <c r="N3332">
        <v>1</v>
      </c>
      <c r="O3332">
        <v>-357.08660084999997</v>
      </c>
      <c r="P3332" t="s">
        <v>3055</v>
      </c>
      <c r="Q3332" t="s">
        <v>96</v>
      </c>
    </row>
    <row r="3333" spans="1:17" x14ac:dyDescent="0.25">
      <c r="A3333" t="s">
        <v>2392</v>
      </c>
      <c r="B3333" t="s">
        <v>480</v>
      </c>
      <c r="C3333" t="s">
        <v>107</v>
      </c>
      <c r="D3333" t="s">
        <v>336</v>
      </c>
      <c r="E3333" t="s">
        <v>102</v>
      </c>
      <c r="F3333">
        <v>40700</v>
      </c>
      <c r="G3333" t="s">
        <v>911</v>
      </c>
      <c r="I3333" t="s">
        <v>186</v>
      </c>
      <c r="J3333">
        <v>2026</v>
      </c>
      <c r="K3333">
        <v>7</v>
      </c>
      <c r="L3333" t="s">
        <v>94</v>
      </c>
      <c r="M3333">
        <v>-1706.8794613499999</v>
      </c>
      <c r="N3333">
        <v>1</v>
      </c>
      <c r="O3333">
        <v>-1706.8794613499999</v>
      </c>
      <c r="P3333" t="s">
        <v>3055</v>
      </c>
      <c r="Q3333" t="s">
        <v>96</v>
      </c>
    </row>
    <row r="3334" spans="1:17" x14ac:dyDescent="0.25">
      <c r="A3334" t="s">
        <v>2392</v>
      </c>
      <c r="B3334" t="s">
        <v>481</v>
      </c>
      <c r="C3334" t="s">
        <v>107</v>
      </c>
      <c r="D3334" t="s">
        <v>336</v>
      </c>
      <c r="E3334" t="s">
        <v>102</v>
      </c>
      <c r="F3334">
        <v>40700</v>
      </c>
      <c r="G3334" t="s">
        <v>911</v>
      </c>
      <c r="I3334" t="s">
        <v>186</v>
      </c>
      <c r="J3334">
        <v>2026</v>
      </c>
      <c r="K3334">
        <v>7</v>
      </c>
      <c r="L3334" t="s">
        <v>94</v>
      </c>
      <c r="M3334">
        <v>-297.9085536</v>
      </c>
      <c r="N3334">
        <v>1</v>
      </c>
      <c r="O3334">
        <v>-297.9085536</v>
      </c>
      <c r="P3334" t="s">
        <v>3055</v>
      </c>
      <c r="Q3334" t="s">
        <v>96</v>
      </c>
    </row>
    <row r="3335" spans="1:17" x14ac:dyDescent="0.25">
      <c r="A3335" t="s">
        <v>1005</v>
      </c>
      <c r="B3335" t="s">
        <v>3178</v>
      </c>
      <c r="C3335" t="s">
        <v>133</v>
      </c>
      <c r="D3335" t="s">
        <v>336</v>
      </c>
      <c r="E3335" t="s">
        <v>102</v>
      </c>
      <c r="F3335">
        <v>40700</v>
      </c>
      <c r="G3335" t="s">
        <v>911</v>
      </c>
      <c r="I3335" t="s">
        <v>186</v>
      </c>
      <c r="J3335">
        <v>2026</v>
      </c>
      <c r="K3335">
        <v>7</v>
      </c>
      <c r="L3335" t="s">
        <v>94</v>
      </c>
      <c r="M3335">
        <v>-418.4215749</v>
      </c>
      <c r="N3335">
        <v>1</v>
      </c>
      <c r="O3335">
        <v>-418.4215749</v>
      </c>
      <c r="P3335" t="s">
        <v>3055</v>
      </c>
      <c r="Q3335" t="s">
        <v>96</v>
      </c>
    </row>
    <row r="3336" spans="1:17" x14ac:dyDescent="0.25">
      <c r="A3336" t="s">
        <v>1005</v>
      </c>
      <c r="B3336" t="s">
        <v>482</v>
      </c>
      <c r="C3336" t="s">
        <v>133</v>
      </c>
      <c r="D3336" t="s">
        <v>336</v>
      </c>
      <c r="E3336" t="s">
        <v>102</v>
      </c>
      <c r="F3336">
        <v>40700</v>
      </c>
      <c r="G3336" t="s">
        <v>911</v>
      </c>
      <c r="I3336" t="s">
        <v>186</v>
      </c>
      <c r="J3336">
        <v>2026</v>
      </c>
      <c r="K3336">
        <v>7</v>
      </c>
      <c r="L3336" t="s">
        <v>94</v>
      </c>
      <c r="M3336">
        <v>-2.8084497000000002</v>
      </c>
      <c r="N3336">
        <v>1</v>
      </c>
      <c r="O3336">
        <v>-2.8084497000000002</v>
      </c>
      <c r="P3336" t="s">
        <v>3055</v>
      </c>
      <c r="Q3336" t="s">
        <v>96</v>
      </c>
    </row>
    <row r="3337" spans="1:17" x14ac:dyDescent="0.25">
      <c r="A3337" t="s">
        <v>2392</v>
      </c>
      <c r="B3337" t="s">
        <v>483</v>
      </c>
      <c r="C3337" t="s">
        <v>107</v>
      </c>
      <c r="D3337" t="s">
        <v>336</v>
      </c>
      <c r="E3337" t="s">
        <v>102</v>
      </c>
      <c r="F3337">
        <v>40700</v>
      </c>
      <c r="G3337" t="s">
        <v>911</v>
      </c>
      <c r="I3337" t="s">
        <v>186</v>
      </c>
      <c r="J3337">
        <v>2026</v>
      </c>
      <c r="K3337">
        <v>7</v>
      </c>
      <c r="L3337" t="s">
        <v>94</v>
      </c>
      <c r="M3337">
        <v>-125.27896395</v>
      </c>
      <c r="N3337">
        <v>1</v>
      </c>
      <c r="O3337">
        <v>-125.27896395</v>
      </c>
      <c r="P3337" t="s">
        <v>3055</v>
      </c>
      <c r="Q3337" t="s">
        <v>96</v>
      </c>
    </row>
    <row r="3338" spans="1:17" x14ac:dyDescent="0.25">
      <c r="A3338" t="s">
        <v>2516</v>
      </c>
      <c r="B3338" t="s">
        <v>351</v>
      </c>
      <c r="C3338" t="s">
        <v>296</v>
      </c>
      <c r="D3338" t="s">
        <v>336</v>
      </c>
      <c r="E3338" t="s">
        <v>102</v>
      </c>
      <c r="F3338">
        <v>40700</v>
      </c>
      <c r="G3338" t="s">
        <v>911</v>
      </c>
      <c r="I3338" t="s">
        <v>186</v>
      </c>
      <c r="J3338">
        <v>2026</v>
      </c>
      <c r="K3338">
        <v>7</v>
      </c>
      <c r="L3338" t="s">
        <v>94</v>
      </c>
      <c r="M3338">
        <v>-2870.19991755</v>
      </c>
      <c r="N3338">
        <v>1</v>
      </c>
      <c r="O3338">
        <v>-2870.19991755</v>
      </c>
      <c r="P3338" t="s">
        <v>3055</v>
      </c>
      <c r="Q3338" t="s">
        <v>96</v>
      </c>
    </row>
    <row r="3339" spans="1:17" x14ac:dyDescent="0.25">
      <c r="A3339" t="s">
        <v>2382</v>
      </c>
      <c r="B3339" t="s">
        <v>484</v>
      </c>
      <c r="C3339" t="s">
        <v>477</v>
      </c>
      <c r="D3339" t="s">
        <v>336</v>
      </c>
      <c r="E3339" t="s">
        <v>102</v>
      </c>
      <c r="F3339">
        <v>40700</v>
      </c>
      <c r="G3339" t="s">
        <v>911</v>
      </c>
      <c r="I3339" t="s">
        <v>186</v>
      </c>
      <c r="J3339">
        <v>2026</v>
      </c>
      <c r="K3339">
        <v>7</v>
      </c>
      <c r="L3339" t="s">
        <v>94</v>
      </c>
      <c r="M3339">
        <v>-71.046993149999992</v>
      </c>
      <c r="N3339">
        <v>1</v>
      </c>
      <c r="O3339">
        <v>-71.046993149999992</v>
      </c>
      <c r="P3339" t="s">
        <v>3055</v>
      </c>
      <c r="Q3339" t="s">
        <v>96</v>
      </c>
    </row>
    <row r="3340" spans="1:17" x14ac:dyDescent="0.25">
      <c r="A3340" t="s">
        <v>1005</v>
      </c>
      <c r="B3340" t="s">
        <v>2007</v>
      </c>
      <c r="C3340" t="s">
        <v>133</v>
      </c>
      <c r="D3340" t="s">
        <v>336</v>
      </c>
      <c r="E3340" t="s">
        <v>102</v>
      </c>
      <c r="F3340">
        <v>40700</v>
      </c>
      <c r="G3340" t="s">
        <v>911</v>
      </c>
      <c r="I3340" t="s">
        <v>186</v>
      </c>
      <c r="J3340">
        <v>2026</v>
      </c>
      <c r="K3340">
        <v>7</v>
      </c>
      <c r="L3340" t="s">
        <v>94</v>
      </c>
      <c r="M3340">
        <v>-21.87631425</v>
      </c>
      <c r="N3340">
        <v>1</v>
      </c>
      <c r="O3340">
        <v>-21.87631425</v>
      </c>
      <c r="P3340" t="s">
        <v>3055</v>
      </c>
      <c r="Q3340" t="s">
        <v>96</v>
      </c>
    </row>
    <row r="3341" spans="1:17" x14ac:dyDescent="0.25">
      <c r="A3341" t="s">
        <v>1005</v>
      </c>
      <c r="B3341" t="s">
        <v>485</v>
      </c>
      <c r="C3341" t="s">
        <v>133</v>
      </c>
      <c r="D3341" t="s">
        <v>336</v>
      </c>
      <c r="E3341" t="s">
        <v>102</v>
      </c>
      <c r="F3341">
        <v>40700</v>
      </c>
      <c r="G3341" t="s">
        <v>911</v>
      </c>
      <c r="I3341" t="s">
        <v>186</v>
      </c>
      <c r="J3341">
        <v>2026</v>
      </c>
      <c r="K3341">
        <v>7</v>
      </c>
      <c r="L3341" t="s">
        <v>94</v>
      </c>
      <c r="M3341">
        <v>-3158.0022631500001</v>
      </c>
      <c r="N3341">
        <v>1</v>
      </c>
      <c r="O3341">
        <v>-3158.0022631500001</v>
      </c>
      <c r="P3341" t="s">
        <v>3055</v>
      </c>
      <c r="Q3341" t="s">
        <v>96</v>
      </c>
    </row>
    <row r="3342" spans="1:17" x14ac:dyDescent="0.25">
      <c r="A3342" t="s">
        <v>2382</v>
      </c>
      <c r="B3342" t="s">
        <v>352</v>
      </c>
      <c r="C3342" t="s">
        <v>353</v>
      </c>
      <c r="D3342" t="s">
        <v>336</v>
      </c>
      <c r="E3342" t="s">
        <v>102</v>
      </c>
      <c r="F3342">
        <v>40700</v>
      </c>
      <c r="G3342" t="s">
        <v>911</v>
      </c>
      <c r="I3342" t="s">
        <v>186</v>
      </c>
      <c r="J3342">
        <v>2026</v>
      </c>
      <c r="K3342">
        <v>7</v>
      </c>
      <c r="L3342" t="s">
        <v>94</v>
      </c>
      <c r="M3342">
        <v>-1655.8284897000001</v>
      </c>
      <c r="N3342">
        <v>1</v>
      </c>
      <c r="O3342">
        <v>-1655.8284897000001</v>
      </c>
      <c r="P3342" t="s">
        <v>3055</v>
      </c>
      <c r="Q3342" t="s">
        <v>96</v>
      </c>
    </row>
    <row r="3343" spans="1:17" x14ac:dyDescent="0.25">
      <c r="A3343" t="s">
        <v>1005</v>
      </c>
      <c r="B3343" t="s">
        <v>764</v>
      </c>
      <c r="C3343" t="s">
        <v>133</v>
      </c>
      <c r="D3343" t="s">
        <v>336</v>
      </c>
      <c r="E3343" t="s">
        <v>102</v>
      </c>
      <c r="F3343">
        <v>40700</v>
      </c>
      <c r="G3343" t="s">
        <v>911</v>
      </c>
      <c r="I3343" t="s">
        <v>186</v>
      </c>
      <c r="J3343">
        <v>2026</v>
      </c>
      <c r="K3343">
        <v>7</v>
      </c>
      <c r="L3343" t="s">
        <v>94</v>
      </c>
      <c r="M3343">
        <v>-12.533920349999999</v>
      </c>
      <c r="N3343">
        <v>1</v>
      </c>
      <c r="O3343">
        <v>-12.533920349999999</v>
      </c>
      <c r="P3343" t="s">
        <v>3055</v>
      </c>
      <c r="Q3343" t="s">
        <v>96</v>
      </c>
    </row>
    <row r="3344" spans="1:17" x14ac:dyDescent="0.25">
      <c r="A3344" t="s">
        <v>2382</v>
      </c>
      <c r="B3344" t="s">
        <v>486</v>
      </c>
      <c r="C3344" t="s">
        <v>477</v>
      </c>
      <c r="D3344" t="s">
        <v>336</v>
      </c>
      <c r="E3344" t="s">
        <v>102</v>
      </c>
      <c r="F3344">
        <v>40700</v>
      </c>
      <c r="G3344" t="s">
        <v>911</v>
      </c>
      <c r="I3344" t="s">
        <v>186</v>
      </c>
      <c r="J3344">
        <v>2026</v>
      </c>
      <c r="K3344">
        <v>7</v>
      </c>
      <c r="L3344" t="s">
        <v>94</v>
      </c>
      <c r="M3344">
        <v>-51.607748849999993</v>
      </c>
      <c r="N3344">
        <v>1</v>
      </c>
      <c r="O3344">
        <v>-51.607748849999993</v>
      </c>
      <c r="P3344" t="s">
        <v>3055</v>
      </c>
      <c r="Q3344" t="s">
        <v>96</v>
      </c>
    </row>
    <row r="3345" spans="1:17" x14ac:dyDescent="0.25">
      <c r="A3345" t="s">
        <v>2610</v>
      </c>
      <c r="B3345" t="s">
        <v>766</v>
      </c>
      <c r="C3345" t="s">
        <v>265</v>
      </c>
      <c r="D3345" t="s">
        <v>336</v>
      </c>
      <c r="E3345" t="s">
        <v>102</v>
      </c>
      <c r="F3345">
        <v>40700</v>
      </c>
      <c r="G3345" t="s">
        <v>911</v>
      </c>
      <c r="I3345" t="s">
        <v>186</v>
      </c>
      <c r="J3345">
        <v>2026</v>
      </c>
      <c r="K3345">
        <v>7</v>
      </c>
      <c r="L3345" t="s">
        <v>94</v>
      </c>
      <c r="M3345">
        <v>-96.510777299999987</v>
      </c>
      <c r="N3345">
        <v>1</v>
      </c>
      <c r="O3345">
        <v>-96.510777299999987</v>
      </c>
      <c r="P3345" t="s">
        <v>3055</v>
      </c>
      <c r="Q3345" t="s">
        <v>96</v>
      </c>
    </row>
    <row r="3346" spans="1:17" x14ac:dyDescent="0.25">
      <c r="A3346" t="s">
        <v>1005</v>
      </c>
      <c r="B3346" t="s">
        <v>487</v>
      </c>
      <c r="C3346" t="s">
        <v>133</v>
      </c>
      <c r="D3346" t="s">
        <v>336</v>
      </c>
      <c r="E3346" t="s">
        <v>102</v>
      </c>
      <c r="F3346">
        <v>40700</v>
      </c>
      <c r="G3346" t="s">
        <v>911</v>
      </c>
      <c r="I3346" t="s">
        <v>186</v>
      </c>
      <c r="J3346">
        <v>2026</v>
      </c>
      <c r="K3346">
        <v>7</v>
      </c>
      <c r="L3346" t="s">
        <v>94</v>
      </c>
      <c r="M3346">
        <v>-150.46669889999998</v>
      </c>
      <c r="N3346">
        <v>1</v>
      </c>
      <c r="O3346">
        <v>-150.46669889999998</v>
      </c>
      <c r="P3346" t="s">
        <v>3055</v>
      </c>
      <c r="Q3346" t="s">
        <v>96</v>
      </c>
    </row>
    <row r="3347" spans="1:17" x14ac:dyDescent="0.25">
      <c r="A3347" t="s">
        <v>1005</v>
      </c>
      <c r="B3347" t="s">
        <v>488</v>
      </c>
      <c r="C3347" t="s">
        <v>133</v>
      </c>
      <c r="D3347" t="s">
        <v>336</v>
      </c>
      <c r="E3347" t="s">
        <v>102</v>
      </c>
      <c r="F3347">
        <v>40700</v>
      </c>
      <c r="G3347" t="s">
        <v>911</v>
      </c>
      <c r="I3347" t="s">
        <v>186</v>
      </c>
      <c r="J3347">
        <v>2026</v>
      </c>
      <c r="K3347">
        <v>7</v>
      </c>
      <c r="L3347" t="s">
        <v>94</v>
      </c>
      <c r="M3347">
        <v>-35.597480099999999</v>
      </c>
      <c r="N3347">
        <v>1</v>
      </c>
      <c r="O3347">
        <v>-35.597480099999999</v>
      </c>
      <c r="P3347" t="s">
        <v>3055</v>
      </c>
      <c r="Q3347" t="s">
        <v>96</v>
      </c>
    </row>
    <row r="3348" spans="1:17" x14ac:dyDescent="0.25">
      <c r="A3348" t="s">
        <v>1005</v>
      </c>
      <c r="B3348" t="s">
        <v>489</v>
      </c>
      <c r="C3348" t="s">
        <v>133</v>
      </c>
      <c r="D3348" t="s">
        <v>336</v>
      </c>
      <c r="E3348" t="s">
        <v>102</v>
      </c>
      <c r="F3348">
        <v>40700</v>
      </c>
      <c r="G3348" t="s">
        <v>911</v>
      </c>
      <c r="I3348" t="s">
        <v>186</v>
      </c>
      <c r="J3348">
        <v>2026</v>
      </c>
      <c r="K3348">
        <v>7</v>
      </c>
      <c r="L3348" t="s">
        <v>94</v>
      </c>
      <c r="M3348">
        <v>-2.7967526999999999</v>
      </c>
      <c r="N3348">
        <v>1</v>
      </c>
      <c r="O3348">
        <v>-2.7967526999999999</v>
      </c>
      <c r="P3348" t="s">
        <v>3055</v>
      </c>
      <c r="Q3348" t="s">
        <v>96</v>
      </c>
    </row>
    <row r="3349" spans="1:17" x14ac:dyDescent="0.25">
      <c r="A3349" t="s">
        <v>1005</v>
      </c>
      <c r="B3349" t="s">
        <v>490</v>
      </c>
      <c r="C3349" t="s">
        <v>133</v>
      </c>
      <c r="D3349" t="s">
        <v>336</v>
      </c>
      <c r="E3349" t="s">
        <v>102</v>
      </c>
      <c r="F3349">
        <v>40700</v>
      </c>
      <c r="G3349" t="s">
        <v>911</v>
      </c>
      <c r="I3349" t="s">
        <v>186</v>
      </c>
      <c r="J3349">
        <v>2026</v>
      </c>
      <c r="K3349">
        <v>7</v>
      </c>
      <c r="L3349" t="s">
        <v>94</v>
      </c>
      <c r="M3349">
        <v>-790.88739135000003</v>
      </c>
      <c r="N3349">
        <v>1</v>
      </c>
      <c r="O3349">
        <v>-790.88739135000003</v>
      </c>
      <c r="P3349" t="s">
        <v>3055</v>
      </c>
      <c r="Q3349" t="s">
        <v>96</v>
      </c>
    </row>
    <row r="3350" spans="1:17" x14ac:dyDescent="0.25">
      <c r="A3350" t="s">
        <v>1005</v>
      </c>
      <c r="B3350" t="s">
        <v>491</v>
      </c>
      <c r="C3350" t="s">
        <v>133</v>
      </c>
      <c r="D3350" t="s">
        <v>336</v>
      </c>
      <c r="E3350" t="s">
        <v>102</v>
      </c>
      <c r="F3350">
        <v>40700</v>
      </c>
      <c r="G3350" t="s">
        <v>911</v>
      </c>
      <c r="I3350" t="s">
        <v>186</v>
      </c>
      <c r="J3350">
        <v>2026</v>
      </c>
      <c r="K3350">
        <v>7</v>
      </c>
      <c r="L3350" t="s">
        <v>94</v>
      </c>
      <c r="M3350">
        <v>-160.09625414999996</v>
      </c>
      <c r="N3350">
        <v>1</v>
      </c>
      <c r="O3350">
        <v>-160.09625414999996</v>
      </c>
      <c r="P3350" t="s">
        <v>3055</v>
      </c>
      <c r="Q3350" t="s">
        <v>96</v>
      </c>
    </row>
    <row r="3351" spans="1:17" x14ac:dyDescent="0.25">
      <c r="A3351" t="s">
        <v>2584</v>
      </c>
      <c r="B3351" t="s">
        <v>492</v>
      </c>
      <c r="C3351" t="s">
        <v>455</v>
      </c>
      <c r="D3351" t="s">
        <v>336</v>
      </c>
      <c r="E3351" t="s">
        <v>102</v>
      </c>
      <c r="F3351">
        <v>40700</v>
      </c>
      <c r="G3351" t="s">
        <v>911</v>
      </c>
      <c r="I3351" t="s">
        <v>186</v>
      </c>
      <c r="J3351">
        <v>2026</v>
      </c>
      <c r="K3351">
        <v>7</v>
      </c>
      <c r="L3351" t="s">
        <v>94</v>
      </c>
      <c r="M3351">
        <v>-1338.5754374999999</v>
      </c>
      <c r="N3351">
        <v>1</v>
      </c>
      <c r="O3351">
        <v>-1338.5754374999999</v>
      </c>
      <c r="P3351" t="s">
        <v>3055</v>
      </c>
      <c r="Q3351" t="s">
        <v>96</v>
      </c>
    </row>
    <row r="3352" spans="1:17" x14ac:dyDescent="0.25">
      <c r="A3352" t="s">
        <v>2610</v>
      </c>
      <c r="B3352" t="s">
        <v>357</v>
      </c>
      <c r="C3352" t="s">
        <v>265</v>
      </c>
      <c r="D3352" t="s">
        <v>336</v>
      </c>
      <c r="E3352" t="s">
        <v>102</v>
      </c>
      <c r="F3352">
        <v>40700</v>
      </c>
      <c r="G3352" t="s">
        <v>911</v>
      </c>
      <c r="I3352" t="s">
        <v>186</v>
      </c>
      <c r="J3352">
        <v>2026</v>
      </c>
      <c r="K3352">
        <v>7</v>
      </c>
      <c r="L3352" t="s">
        <v>94</v>
      </c>
      <c r="M3352">
        <v>-110.41032240000001</v>
      </c>
      <c r="N3352">
        <v>1</v>
      </c>
      <c r="O3352">
        <v>-110.41032240000001</v>
      </c>
      <c r="P3352" t="s">
        <v>3055</v>
      </c>
      <c r="Q3352" t="s">
        <v>96</v>
      </c>
    </row>
    <row r="3353" spans="1:17" x14ac:dyDescent="0.25">
      <c r="A3353" t="s">
        <v>2392</v>
      </c>
      <c r="B3353" t="s">
        <v>493</v>
      </c>
      <c r="C3353" t="s">
        <v>107</v>
      </c>
      <c r="D3353" t="s">
        <v>336</v>
      </c>
      <c r="E3353" t="s">
        <v>102</v>
      </c>
      <c r="F3353">
        <v>40700</v>
      </c>
      <c r="G3353" t="s">
        <v>911</v>
      </c>
      <c r="I3353" t="s">
        <v>186</v>
      </c>
      <c r="J3353">
        <v>2026</v>
      </c>
      <c r="K3353">
        <v>7</v>
      </c>
      <c r="L3353" t="s">
        <v>94</v>
      </c>
      <c r="M3353">
        <v>-124.8561174</v>
      </c>
      <c r="N3353">
        <v>1</v>
      </c>
      <c r="O3353">
        <v>-124.8561174</v>
      </c>
      <c r="P3353" t="s">
        <v>3055</v>
      </c>
      <c r="Q3353" t="s">
        <v>96</v>
      </c>
    </row>
    <row r="3354" spans="1:17" x14ac:dyDescent="0.25">
      <c r="A3354" t="s">
        <v>1005</v>
      </c>
      <c r="B3354" t="s">
        <v>2308</v>
      </c>
      <c r="C3354" t="s">
        <v>133</v>
      </c>
      <c r="D3354" t="s">
        <v>336</v>
      </c>
      <c r="E3354" t="s">
        <v>102</v>
      </c>
      <c r="F3354">
        <v>40700</v>
      </c>
      <c r="G3354" t="s">
        <v>911</v>
      </c>
      <c r="I3354" t="s">
        <v>186</v>
      </c>
      <c r="J3354">
        <v>2026</v>
      </c>
      <c r="K3354">
        <v>7</v>
      </c>
      <c r="L3354" t="s">
        <v>94</v>
      </c>
      <c r="M3354">
        <v>-26.06500995</v>
      </c>
      <c r="N3354">
        <v>1</v>
      </c>
      <c r="O3354">
        <v>-26.06500995</v>
      </c>
      <c r="P3354" t="s">
        <v>3055</v>
      </c>
      <c r="Q3354" t="s">
        <v>96</v>
      </c>
    </row>
    <row r="3355" spans="1:17" x14ac:dyDescent="0.25">
      <c r="A3355" t="s">
        <v>1005</v>
      </c>
      <c r="B3355" t="s">
        <v>494</v>
      </c>
      <c r="C3355" t="s">
        <v>133</v>
      </c>
      <c r="D3355" t="s">
        <v>336</v>
      </c>
      <c r="E3355" t="s">
        <v>102</v>
      </c>
      <c r="F3355">
        <v>40700</v>
      </c>
      <c r="G3355" t="s">
        <v>911</v>
      </c>
      <c r="I3355" t="s">
        <v>186</v>
      </c>
      <c r="J3355">
        <v>2026</v>
      </c>
      <c r="K3355">
        <v>7</v>
      </c>
      <c r="L3355" t="s">
        <v>94</v>
      </c>
      <c r="M3355">
        <v>-9443.3811192000012</v>
      </c>
      <c r="N3355">
        <v>1</v>
      </c>
      <c r="O3355">
        <v>-9443.3811192000012</v>
      </c>
      <c r="P3355" t="s">
        <v>3055</v>
      </c>
      <c r="Q3355" t="s">
        <v>96</v>
      </c>
    </row>
    <row r="3356" spans="1:17" x14ac:dyDescent="0.25">
      <c r="A3356" t="s">
        <v>1005</v>
      </c>
      <c r="B3356" t="s">
        <v>3179</v>
      </c>
      <c r="C3356" t="s">
        <v>133</v>
      </c>
      <c r="D3356" t="s">
        <v>336</v>
      </c>
      <c r="E3356" t="s">
        <v>102</v>
      </c>
      <c r="F3356">
        <v>40700</v>
      </c>
      <c r="G3356" t="s">
        <v>911</v>
      </c>
      <c r="I3356" t="s">
        <v>186</v>
      </c>
      <c r="J3356">
        <v>2026</v>
      </c>
      <c r="K3356">
        <v>7</v>
      </c>
      <c r="L3356" t="s">
        <v>94</v>
      </c>
      <c r="M3356">
        <v>-5416.6988116499997</v>
      </c>
      <c r="N3356">
        <v>1</v>
      </c>
      <c r="O3356">
        <v>-5416.6988116499997</v>
      </c>
      <c r="P3356" t="s">
        <v>3055</v>
      </c>
      <c r="Q3356" t="s">
        <v>96</v>
      </c>
    </row>
    <row r="3357" spans="1:17" x14ac:dyDescent="0.25">
      <c r="A3357" t="s">
        <v>2392</v>
      </c>
      <c r="B3357" t="s">
        <v>495</v>
      </c>
      <c r="C3357" t="s">
        <v>107</v>
      </c>
      <c r="D3357" t="s">
        <v>336</v>
      </c>
      <c r="E3357" t="s">
        <v>102</v>
      </c>
      <c r="F3357">
        <v>40700</v>
      </c>
      <c r="G3357" t="s">
        <v>911</v>
      </c>
      <c r="I3357" t="s">
        <v>186</v>
      </c>
      <c r="J3357">
        <v>2026</v>
      </c>
      <c r="K3357">
        <v>7</v>
      </c>
      <c r="L3357" t="s">
        <v>94</v>
      </c>
      <c r="M3357">
        <v>-453.67808744999996</v>
      </c>
      <c r="N3357">
        <v>1</v>
      </c>
      <c r="O3357">
        <v>-453.67808744999996</v>
      </c>
      <c r="P3357" t="s">
        <v>3055</v>
      </c>
      <c r="Q3357" t="s">
        <v>96</v>
      </c>
    </row>
    <row r="3358" spans="1:17" x14ac:dyDescent="0.25">
      <c r="A3358" t="s">
        <v>2382</v>
      </c>
      <c r="B3358" t="s">
        <v>2346</v>
      </c>
      <c r="C3358" t="s">
        <v>2347</v>
      </c>
      <c r="D3358" t="s">
        <v>336</v>
      </c>
      <c r="E3358" t="s">
        <v>102</v>
      </c>
      <c r="F3358">
        <v>40700</v>
      </c>
      <c r="G3358" t="s">
        <v>911</v>
      </c>
      <c r="I3358" t="s">
        <v>186</v>
      </c>
      <c r="J3358">
        <v>2026</v>
      </c>
      <c r="K3358">
        <v>7</v>
      </c>
      <c r="L3358" t="s">
        <v>94</v>
      </c>
      <c r="M3358">
        <v>-900.69180914999993</v>
      </c>
      <c r="N3358">
        <v>1</v>
      </c>
      <c r="O3358">
        <v>-900.69180914999993</v>
      </c>
      <c r="P3358" t="s">
        <v>3055</v>
      </c>
      <c r="Q3358" t="s">
        <v>96</v>
      </c>
    </row>
    <row r="3359" spans="1:17" x14ac:dyDescent="0.25">
      <c r="A3359" t="s">
        <v>1005</v>
      </c>
      <c r="B3359" t="s">
        <v>772</v>
      </c>
      <c r="C3359" t="s">
        <v>133</v>
      </c>
      <c r="D3359" t="s">
        <v>336</v>
      </c>
      <c r="E3359" t="s">
        <v>102</v>
      </c>
      <c r="F3359">
        <v>40700</v>
      </c>
      <c r="G3359" t="s">
        <v>911</v>
      </c>
      <c r="I3359" t="s">
        <v>186</v>
      </c>
      <c r="J3359">
        <v>2026</v>
      </c>
      <c r="K3359">
        <v>7</v>
      </c>
      <c r="L3359" t="s">
        <v>94</v>
      </c>
      <c r="M3359">
        <v>-155.68473059999999</v>
      </c>
      <c r="N3359">
        <v>1</v>
      </c>
      <c r="O3359">
        <v>-155.68473059999999</v>
      </c>
      <c r="P3359" t="s">
        <v>3055</v>
      </c>
      <c r="Q3359" t="s">
        <v>96</v>
      </c>
    </row>
    <row r="3360" spans="1:17" x14ac:dyDescent="0.25">
      <c r="A3360" t="s">
        <v>2610</v>
      </c>
      <c r="B3360" t="s">
        <v>496</v>
      </c>
      <c r="C3360" t="s">
        <v>265</v>
      </c>
      <c r="D3360" t="s">
        <v>336</v>
      </c>
      <c r="E3360" t="s">
        <v>102</v>
      </c>
      <c r="F3360">
        <v>40700</v>
      </c>
      <c r="G3360" t="s">
        <v>911</v>
      </c>
      <c r="I3360" t="s">
        <v>125</v>
      </c>
      <c r="J3360">
        <v>2026</v>
      </c>
      <c r="K3360">
        <v>7</v>
      </c>
      <c r="L3360" t="s">
        <v>94</v>
      </c>
      <c r="M3360">
        <v>-621.00835124999992</v>
      </c>
      <c r="N3360">
        <v>1</v>
      </c>
      <c r="O3360">
        <v>-621.00835124999992</v>
      </c>
      <c r="P3360" t="s">
        <v>3055</v>
      </c>
      <c r="Q3360" t="s">
        <v>96</v>
      </c>
    </row>
    <row r="3361" spans="1:17" x14ac:dyDescent="0.25">
      <c r="A3361" t="s">
        <v>2610</v>
      </c>
      <c r="B3361" t="s">
        <v>358</v>
      </c>
      <c r="C3361" t="s">
        <v>265</v>
      </c>
      <c r="D3361" t="s">
        <v>336</v>
      </c>
      <c r="E3361" t="s">
        <v>102</v>
      </c>
      <c r="F3361">
        <v>40700</v>
      </c>
      <c r="G3361" t="s">
        <v>911</v>
      </c>
      <c r="I3361" t="s">
        <v>125</v>
      </c>
      <c r="J3361">
        <v>2026</v>
      </c>
      <c r="K3361">
        <v>7</v>
      </c>
      <c r="L3361" t="s">
        <v>94</v>
      </c>
      <c r="M3361">
        <v>-509.4452895</v>
      </c>
      <c r="N3361">
        <v>1</v>
      </c>
      <c r="O3361">
        <v>-509.4452895</v>
      </c>
      <c r="P3361" t="s">
        <v>3055</v>
      </c>
      <c r="Q3361" t="s">
        <v>96</v>
      </c>
    </row>
    <row r="3362" spans="1:17" x14ac:dyDescent="0.25">
      <c r="A3362" t="s">
        <v>1005</v>
      </c>
      <c r="B3362" t="s">
        <v>497</v>
      </c>
      <c r="C3362" t="s">
        <v>133</v>
      </c>
      <c r="D3362" t="s">
        <v>336</v>
      </c>
      <c r="E3362" t="s">
        <v>102</v>
      </c>
      <c r="F3362">
        <v>40700</v>
      </c>
      <c r="G3362" t="s">
        <v>911</v>
      </c>
      <c r="I3362" t="s">
        <v>186</v>
      </c>
      <c r="J3362">
        <v>2026</v>
      </c>
      <c r="K3362">
        <v>7</v>
      </c>
      <c r="L3362" t="s">
        <v>94</v>
      </c>
      <c r="M3362">
        <v>-6243.7492330499999</v>
      </c>
      <c r="N3362">
        <v>1</v>
      </c>
      <c r="O3362">
        <v>-6243.7492330499999</v>
      </c>
      <c r="P3362" t="s">
        <v>3055</v>
      </c>
      <c r="Q3362" t="s">
        <v>96</v>
      </c>
    </row>
    <row r="3363" spans="1:17" x14ac:dyDescent="0.25">
      <c r="A3363" t="s">
        <v>1121</v>
      </c>
      <c r="B3363" t="s">
        <v>498</v>
      </c>
      <c r="C3363" t="s">
        <v>252</v>
      </c>
      <c r="D3363" t="s">
        <v>336</v>
      </c>
      <c r="E3363" t="s">
        <v>102</v>
      </c>
      <c r="F3363">
        <v>40700</v>
      </c>
      <c r="G3363" t="s">
        <v>911</v>
      </c>
      <c r="I3363" t="s">
        <v>186</v>
      </c>
      <c r="J3363">
        <v>2026</v>
      </c>
      <c r="K3363">
        <v>7</v>
      </c>
      <c r="L3363" t="s">
        <v>94</v>
      </c>
      <c r="M3363">
        <v>-17265.925324199998</v>
      </c>
      <c r="N3363">
        <v>1</v>
      </c>
      <c r="O3363">
        <v>-17265.925324199998</v>
      </c>
      <c r="P3363" t="s">
        <v>3055</v>
      </c>
      <c r="Q3363" t="s">
        <v>96</v>
      </c>
    </row>
    <row r="3364" spans="1:17" x14ac:dyDescent="0.25">
      <c r="A3364" t="s">
        <v>2382</v>
      </c>
      <c r="B3364" t="s">
        <v>359</v>
      </c>
      <c r="C3364" t="s">
        <v>360</v>
      </c>
      <c r="D3364" t="s">
        <v>336</v>
      </c>
      <c r="E3364" t="s">
        <v>102</v>
      </c>
      <c r="F3364">
        <v>40700</v>
      </c>
      <c r="G3364" t="s">
        <v>911</v>
      </c>
      <c r="I3364" t="s">
        <v>186</v>
      </c>
      <c r="J3364">
        <v>2026</v>
      </c>
      <c r="K3364">
        <v>7</v>
      </c>
      <c r="L3364" t="s">
        <v>94</v>
      </c>
      <c r="M3364">
        <v>-472.49212709999995</v>
      </c>
      <c r="N3364">
        <v>1</v>
      </c>
      <c r="O3364">
        <v>-472.49212709999995</v>
      </c>
      <c r="P3364" t="s">
        <v>3055</v>
      </c>
      <c r="Q3364" t="s">
        <v>96</v>
      </c>
    </row>
    <row r="3365" spans="1:17" x14ac:dyDescent="0.25">
      <c r="A3365" t="s">
        <v>1005</v>
      </c>
      <c r="B3365" t="s">
        <v>502</v>
      </c>
      <c r="C3365" t="s">
        <v>133</v>
      </c>
      <c r="D3365" t="s">
        <v>336</v>
      </c>
      <c r="E3365" t="s">
        <v>102</v>
      </c>
      <c r="F3365">
        <v>40700</v>
      </c>
      <c r="G3365" t="s">
        <v>911</v>
      </c>
      <c r="I3365" t="s">
        <v>186</v>
      </c>
      <c r="J3365">
        <v>2026</v>
      </c>
      <c r="K3365">
        <v>7</v>
      </c>
      <c r="L3365" t="s">
        <v>94</v>
      </c>
      <c r="M3365">
        <v>-1974.5775882</v>
      </c>
      <c r="N3365">
        <v>1</v>
      </c>
      <c r="O3365">
        <v>-1974.5775882</v>
      </c>
      <c r="P3365" t="s">
        <v>3055</v>
      </c>
      <c r="Q3365" t="s">
        <v>96</v>
      </c>
    </row>
    <row r="3366" spans="1:17" x14ac:dyDescent="0.25">
      <c r="A3366" t="s">
        <v>2392</v>
      </c>
      <c r="B3366" t="s">
        <v>361</v>
      </c>
      <c r="C3366" t="s">
        <v>107</v>
      </c>
      <c r="D3366" t="s">
        <v>336</v>
      </c>
      <c r="E3366" t="s">
        <v>102</v>
      </c>
      <c r="F3366">
        <v>40700</v>
      </c>
      <c r="G3366" t="s">
        <v>911</v>
      </c>
      <c r="I3366" t="s">
        <v>186</v>
      </c>
      <c r="J3366">
        <v>2026</v>
      </c>
      <c r="K3366">
        <v>7</v>
      </c>
      <c r="L3366" t="s">
        <v>94</v>
      </c>
      <c r="M3366">
        <v>-50.680176749999994</v>
      </c>
      <c r="N3366">
        <v>1</v>
      </c>
      <c r="O3366">
        <v>-50.680176749999994</v>
      </c>
      <c r="P3366" t="s">
        <v>3055</v>
      </c>
      <c r="Q3366" t="s">
        <v>96</v>
      </c>
    </row>
    <row r="3367" spans="1:17" x14ac:dyDescent="0.25">
      <c r="A3367" t="s">
        <v>1005</v>
      </c>
      <c r="B3367" t="s">
        <v>503</v>
      </c>
      <c r="C3367" t="s">
        <v>133</v>
      </c>
      <c r="D3367" t="s">
        <v>336</v>
      </c>
      <c r="E3367" t="s">
        <v>102</v>
      </c>
      <c r="F3367">
        <v>40700</v>
      </c>
      <c r="G3367" t="s">
        <v>911</v>
      </c>
      <c r="I3367" t="s">
        <v>186</v>
      </c>
      <c r="J3367">
        <v>2026</v>
      </c>
      <c r="K3367">
        <v>7</v>
      </c>
      <c r="L3367" t="s">
        <v>94</v>
      </c>
      <c r="M3367">
        <v>-265.07916855000002</v>
      </c>
      <c r="N3367">
        <v>1</v>
      </c>
      <c r="O3367">
        <v>-265.07916855000002</v>
      </c>
      <c r="P3367" t="s">
        <v>3055</v>
      </c>
      <c r="Q3367" t="s">
        <v>96</v>
      </c>
    </row>
    <row r="3368" spans="1:17" x14ac:dyDescent="0.25">
      <c r="A3368" t="s">
        <v>1121</v>
      </c>
      <c r="B3368" t="s">
        <v>505</v>
      </c>
      <c r="C3368" t="s">
        <v>252</v>
      </c>
      <c r="D3368" t="s">
        <v>336</v>
      </c>
      <c r="E3368" t="s">
        <v>102</v>
      </c>
      <c r="F3368">
        <v>40700</v>
      </c>
      <c r="G3368" t="s">
        <v>911</v>
      </c>
      <c r="I3368" t="s">
        <v>186</v>
      </c>
      <c r="J3368">
        <v>2026</v>
      </c>
      <c r="K3368">
        <v>7</v>
      </c>
      <c r="L3368" t="s">
        <v>94</v>
      </c>
      <c r="M3368">
        <v>-60.56706599999999</v>
      </c>
      <c r="N3368">
        <v>1</v>
      </c>
      <c r="O3368">
        <v>-60.56706599999999</v>
      </c>
      <c r="P3368" t="s">
        <v>3055</v>
      </c>
      <c r="Q3368" t="s">
        <v>96</v>
      </c>
    </row>
    <row r="3369" spans="1:17" x14ac:dyDescent="0.25">
      <c r="A3369" t="s">
        <v>1121</v>
      </c>
      <c r="B3369" t="s">
        <v>506</v>
      </c>
      <c r="C3369" t="s">
        <v>252</v>
      </c>
      <c r="D3369" t="s">
        <v>336</v>
      </c>
      <c r="E3369" t="s">
        <v>102</v>
      </c>
      <c r="F3369">
        <v>40700</v>
      </c>
      <c r="G3369" t="s">
        <v>911</v>
      </c>
      <c r="I3369" t="s">
        <v>186</v>
      </c>
      <c r="J3369">
        <v>2026</v>
      </c>
      <c r="K3369">
        <v>7</v>
      </c>
      <c r="L3369" t="s">
        <v>94</v>
      </c>
      <c r="M3369">
        <v>-390.38620529999997</v>
      </c>
      <c r="N3369">
        <v>1</v>
      </c>
      <c r="O3369">
        <v>-390.38620529999997</v>
      </c>
      <c r="P3369" t="s">
        <v>3055</v>
      </c>
      <c r="Q3369" t="s">
        <v>96</v>
      </c>
    </row>
    <row r="3370" spans="1:17" x14ac:dyDescent="0.25">
      <c r="A3370" t="s">
        <v>2392</v>
      </c>
      <c r="B3370" t="s">
        <v>364</v>
      </c>
      <c r="C3370" t="s">
        <v>107</v>
      </c>
      <c r="D3370" t="s">
        <v>336</v>
      </c>
      <c r="E3370" t="s">
        <v>102</v>
      </c>
      <c r="F3370">
        <v>40700</v>
      </c>
      <c r="G3370" t="s">
        <v>911</v>
      </c>
      <c r="I3370" t="s">
        <v>186</v>
      </c>
      <c r="J3370">
        <v>2026</v>
      </c>
      <c r="K3370">
        <v>7</v>
      </c>
      <c r="L3370" t="s">
        <v>94</v>
      </c>
      <c r="M3370">
        <v>-3457.3091931000004</v>
      </c>
      <c r="N3370">
        <v>1</v>
      </c>
      <c r="O3370">
        <v>-3457.3091931000004</v>
      </c>
      <c r="P3370" t="s">
        <v>3055</v>
      </c>
      <c r="Q3370" t="s">
        <v>96</v>
      </c>
    </row>
    <row r="3371" spans="1:17" x14ac:dyDescent="0.25">
      <c r="A3371" t="s">
        <v>1005</v>
      </c>
      <c r="B3371" t="s">
        <v>508</v>
      </c>
      <c r="C3371" t="s">
        <v>133</v>
      </c>
      <c r="D3371" t="s">
        <v>336</v>
      </c>
      <c r="E3371" t="s">
        <v>102</v>
      </c>
      <c r="F3371">
        <v>40700</v>
      </c>
      <c r="G3371" t="s">
        <v>911</v>
      </c>
      <c r="I3371" t="s">
        <v>186</v>
      </c>
      <c r="J3371">
        <v>2026</v>
      </c>
      <c r="K3371">
        <v>7</v>
      </c>
      <c r="L3371" t="s">
        <v>94</v>
      </c>
      <c r="M3371">
        <v>-102.39670769999998</v>
      </c>
      <c r="N3371">
        <v>1</v>
      </c>
      <c r="O3371">
        <v>-102.39670769999998</v>
      </c>
      <c r="P3371" t="s">
        <v>3055</v>
      </c>
      <c r="Q3371" t="s">
        <v>96</v>
      </c>
    </row>
    <row r="3372" spans="1:17" x14ac:dyDescent="0.25">
      <c r="A3372" t="s">
        <v>2610</v>
      </c>
      <c r="B3372" t="s">
        <v>509</v>
      </c>
      <c r="C3372" t="s">
        <v>265</v>
      </c>
      <c r="D3372" t="s">
        <v>336</v>
      </c>
      <c r="E3372" t="s">
        <v>102</v>
      </c>
      <c r="F3372">
        <v>40700</v>
      </c>
      <c r="G3372" t="s">
        <v>911</v>
      </c>
      <c r="I3372" t="s">
        <v>186</v>
      </c>
      <c r="J3372">
        <v>2026</v>
      </c>
      <c r="K3372">
        <v>7</v>
      </c>
      <c r="L3372" t="s">
        <v>94</v>
      </c>
      <c r="M3372">
        <v>-77.601407100000003</v>
      </c>
      <c r="N3372">
        <v>1</v>
      </c>
      <c r="O3372">
        <v>-77.601407100000003</v>
      </c>
      <c r="P3372" t="s">
        <v>3055</v>
      </c>
      <c r="Q3372" t="s">
        <v>96</v>
      </c>
    </row>
    <row r="3373" spans="1:17" x14ac:dyDescent="0.25">
      <c r="A3373" t="s">
        <v>1005</v>
      </c>
      <c r="B3373" t="s">
        <v>510</v>
      </c>
      <c r="C3373" t="s">
        <v>133</v>
      </c>
      <c r="D3373" t="s">
        <v>336</v>
      </c>
      <c r="E3373" t="s">
        <v>102</v>
      </c>
      <c r="F3373">
        <v>40700</v>
      </c>
      <c r="G3373" t="s">
        <v>911</v>
      </c>
      <c r="I3373" t="s">
        <v>186</v>
      </c>
      <c r="J3373">
        <v>2026</v>
      </c>
      <c r="K3373">
        <v>7</v>
      </c>
      <c r="L3373" t="s">
        <v>94</v>
      </c>
      <c r="M3373">
        <v>-1277.76799815</v>
      </c>
      <c r="N3373">
        <v>1</v>
      </c>
      <c r="O3373">
        <v>-1277.76799815</v>
      </c>
      <c r="P3373" t="s">
        <v>3055</v>
      </c>
      <c r="Q3373" t="s">
        <v>96</v>
      </c>
    </row>
    <row r="3374" spans="1:17" x14ac:dyDescent="0.25">
      <c r="A3374" t="s">
        <v>2392</v>
      </c>
      <c r="B3374" t="s">
        <v>511</v>
      </c>
      <c r="C3374" t="s">
        <v>107</v>
      </c>
      <c r="D3374" t="s">
        <v>336</v>
      </c>
      <c r="E3374" t="s">
        <v>102</v>
      </c>
      <c r="F3374">
        <v>40700</v>
      </c>
      <c r="G3374" t="s">
        <v>911</v>
      </c>
      <c r="I3374" t="s">
        <v>186</v>
      </c>
      <c r="J3374">
        <v>2026</v>
      </c>
      <c r="K3374">
        <v>7</v>
      </c>
      <c r="L3374" t="s">
        <v>94</v>
      </c>
      <c r="M3374">
        <v>-2097.95578965</v>
      </c>
      <c r="N3374">
        <v>1</v>
      </c>
      <c r="O3374">
        <v>-2097.95578965</v>
      </c>
      <c r="P3374" t="s">
        <v>3055</v>
      </c>
      <c r="Q3374" t="s">
        <v>96</v>
      </c>
    </row>
    <row r="3375" spans="1:17" x14ac:dyDescent="0.25">
      <c r="A3375" t="s">
        <v>2392</v>
      </c>
      <c r="B3375" t="s">
        <v>512</v>
      </c>
      <c r="C3375" t="s">
        <v>107</v>
      </c>
      <c r="D3375" t="s">
        <v>336</v>
      </c>
      <c r="E3375" t="s">
        <v>102</v>
      </c>
      <c r="F3375">
        <v>40700</v>
      </c>
      <c r="G3375" t="s">
        <v>911</v>
      </c>
      <c r="I3375" t="s">
        <v>186</v>
      </c>
      <c r="J3375">
        <v>2026</v>
      </c>
      <c r="K3375">
        <v>7</v>
      </c>
      <c r="L3375" t="s">
        <v>94</v>
      </c>
      <c r="M3375">
        <v>-1493.0413406999999</v>
      </c>
      <c r="N3375">
        <v>1</v>
      </c>
      <c r="O3375">
        <v>-1493.0413406999999</v>
      </c>
      <c r="P3375" t="s">
        <v>3055</v>
      </c>
      <c r="Q3375" t="s">
        <v>96</v>
      </c>
    </row>
    <row r="3376" spans="1:17" x14ac:dyDescent="0.25">
      <c r="A3376" t="s">
        <v>2610</v>
      </c>
      <c r="B3376" t="s">
        <v>3180</v>
      </c>
      <c r="C3376" t="s">
        <v>265</v>
      </c>
      <c r="D3376" t="s">
        <v>336</v>
      </c>
      <c r="E3376" t="s">
        <v>102</v>
      </c>
      <c r="F3376">
        <v>40700</v>
      </c>
      <c r="G3376" t="s">
        <v>911</v>
      </c>
      <c r="I3376" t="s">
        <v>125</v>
      </c>
      <c r="J3376">
        <v>2026</v>
      </c>
      <c r="K3376">
        <v>7</v>
      </c>
      <c r="L3376" t="s">
        <v>94</v>
      </c>
      <c r="M3376">
        <v>-50.959735049999999</v>
      </c>
      <c r="N3376">
        <v>1</v>
      </c>
      <c r="O3376">
        <v>-50.959735049999999</v>
      </c>
      <c r="P3376" t="s">
        <v>3055</v>
      </c>
      <c r="Q3376" t="s">
        <v>96</v>
      </c>
    </row>
    <row r="3377" spans="1:17" x14ac:dyDescent="0.25">
      <c r="A3377" t="s">
        <v>1005</v>
      </c>
      <c r="B3377" t="s">
        <v>513</v>
      </c>
      <c r="C3377" t="s">
        <v>133</v>
      </c>
      <c r="D3377" t="s">
        <v>336</v>
      </c>
      <c r="E3377" t="s">
        <v>102</v>
      </c>
      <c r="F3377">
        <v>40700</v>
      </c>
      <c r="G3377" t="s">
        <v>911</v>
      </c>
      <c r="I3377" t="s">
        <v>186</v>
      </c>
      <c r="J3377">
        <v>2026</v>
      </c>
      <c r="K3377">
        <v>7</v>
      </c>
      <c r="L3377" t="s">
        <v>94</v>
      </c>
      <c r="M3377">
        <v>-378.33478619999988</v>
      </c>
      <c r="N3377">
        <v>1</v>
      </c>
      <c r="O3377">
        <v>-378.33478619999988</v>
      </c>
      <c r="P3377" t="s">
        <v>3055</v>
      </c>
      <c r="Q3377" t="s">
        <v>96</v>
      </c>
    </row>
    <row r="3378" spans="1:17" x14ac:dyDescent="0.25">
      <c r="A3378" t="s">
        <v>1005</v>
      </c>
      <c r="B3378" t="s">
        <v>514</v>
      </c>
      <c r="C3378" t="s">
        <v>133</v>
      </c>
      <c r="D3378" t="s">
        <v>336</v>
      </c>
      <c r="E3378" t="s">
        <v>102</v>
      </c>
      <c r="F3378">
        <v>40700</v>
      </c>
      <c r="G3378" t="s">
        <v>911</v>
      </c>
      <c r="I3378" t="s">
        <v>186</v>
      </c>
      <c r="J3378">
        <v>2026</v>
      </c>
      <c r="K3378">
        <v>7</v>
      </c>
      <c r="L3378" t="s">
        <v>94</v>
      </c>
      <c r="M3378">
        <v>-5.1332284499999998</v>
      </c>
      <c r="N3378">
        <v>1</v>
      </c>
      <c r="O3378">
        <v>-5.1332284499999998</v>
      </c>
      <c r="P3378" t="s">
        <v>3055</v>
      </c>
      <c r="Q3378" t="s">
        <v>96</v>
      </c>
    </row>
    <row r="3379" spans="1:17" x14ac:dyDescent="0.25">
      <c r="A3379" t="s">
        <v>1005</v>
      </c>
      <c r="B3379" t="s">
        <v>515</v>
      </c>
      <c r="C3379" t="s">
        <v>133</v>
      </c>
      <c r="D3379" t="s">
        <v>336</v>
      </c>
      <c r="E3379" t="s">
        <v>102</v>
      </c>
      <c r="F3379">
        <v>40700</v>
      </c>
      <c r="G3379" t="s">
        <v>911</v>
      </c>
      <c r="I3379" t="s">
        <v>186</v>
      </c>
      <c r="J3379">
        <v>2026</v>
      </c>
      <c r="K3379">
        <v>7</v>
      </c>
      <c r="L3379" t="s">
        <v>94</v>
      </c>
      <c r="M3379">
        <v>-363.68487855000001</v>
      </c>
      <c r="N3379">
        <v>1</v>
      </c>
      <c r="O3379">
        <v>-363.68487855000001</v>
      </c>
      <c r="P3379" t="s">
        <v>3055</v>
      </c>
      <c r="Q3379" t="s">
        <v>96</v>
      </c>
    </row>
    <row r="3380" spans="1:17" x14ac:dyDescent="0.25">
      <c r="A3380" t="s">
        <v>2392</v>
      </c>
      <c r="B3380" t="s">
        <v>516</v>
      </c>
      <c r="C3380" t="s">
        <v>107</v>
      </c>
      <c r="D3380" t="s">
        <v>336</v>
      </c>
      <c r="E3380" t="s">
        <v>102</v>
      </c>
      <c r="F3380">
        <v>40700</v>
      </c>
      <c r="G3380" t="s">
        <v>911</v>
      </c>
      <c r="I3380" t="s">
        <v>186</v>
      </c>
      <c r="J3380">
        <v>2026</v>
      </c>
      <c r="K3380">
        <v>7</v>
      </c>
      <c r="L3380" t="s">
        <v>94</v>
      </c>
      <c r="M3380">
        <v>-27.733587</v>
      </c>
      <c r="N3380">
        <v>1</v>
      </c>
      <c r="O3380">
        <v>-27.733587</v>
      </c>
      <c r="P3380" t="s">
        <v>3055</v>
      </c>
      <c r="Q3380" t="s">
        <v>96</v>
      </c>
    </row>
    <row r="3381" spans="1:17" x14ac:dyDescent="0.25">
      <c r="A3381" t="s">
        <v>2610</v>
      </c>
      <c r="B3381" t="s">
        <v>286</v>
      </c>
      <c r="C3381" t="s">
        <v>265</v>
      </c>
      <c r="D3381" t="s">
        <v>336</v>
      </c>
      <c r="E3381" t="s">
        <v>102</v>
      </c>
      <c r="F3381">
        <v>40700</v>
      </c>
      <c r="G3381" t="s">
        <v>911</v>
      </c>
      <c r="I3381" t="s">
        <v>186</v>
      </c>
      <c r="J3381">
        <v>2026</v>
      </c>
      <c r="K3381">
        <v>7</v>
      </c>
      <c r="L3381" t="s">
        <v>94</v>
      </c>
      <c r="M3381">
        <v>-30581.154977099988</v>
      </c>
      <c r="N3381">
        <v>1</v>
      </c>
      <c r="O3381">
        <v>-30581.154977099988</v>
      </c>
      <c r="P3381" t="s">
        <v>3055</v>
      </c>
      <c r="Q3381" t="s">
        <v>96</v>
      </c>
    </row>
    <row r="3382" spans="1:17" x14ac:dyDescent="0.25">
      <c r="A3382" t="s">
        <v>2610</v>
      </c>
      <c r="B3382" t="s">
        <v>517</v>
      </c>
      <c r="C3382" t="s">
        <v>265</v>
      </c>
      <c r="D3382" t="s">
        <v>336</v>
      </c>
      <c r="E3382" t="s">
        <v>102</v>
      </c>
      <c r="F3382">
        <v>40700</v>
      </c>
      <c r="G3382" t="s">
        <v>911</v>
      </c>
      <c r="I3382" t="s">
        <v>186</v>
      </c>
      <c r="J3382">
        <v>2026</v>
      </c>
      <c r="K3382">
        <v>7</v>
      </c>
      <c r="L3382" t="s">
        <v>94</v>
      </c>
      <c r="M3382">
        <v>-487.58535104999999</v>
      </c>
      <c r="N3382">
        <v>1</v>
      </c>
      <c r="O3382">
        <v>-487.58535104999999</v>
      </c>
      <c r="P3382" t="s">
        <v>3055</v>
      </c>
      <c r="Q3382" t="s">
        <v>96</v>
      </c>
    </row>
    <row r="3383" spans="1:17" x14ac:dyDescent="0.25">
      <c r="A3383" t="s">
        <v>2610</v>
      </c>
      <c r="B3383" t="s">
        <v>366</v>
      </c>
      <c r="C3383" t="s">
        <v>265</v>
      </c>
      <c r="D3383" t="s">
        <v>336</v>
      </c>
      <c r="E3383" t="s">
        <v>102</v>
      </c>
      <c r="F3383">
        <v>40700</v>
      </c>
      <c r="G3383" t="s">
        <v>911</v>
      </c>
      <c r="I3383" t="s">
        <v>186</v>
      </c>
      <c r="J3383">
        <v>2026</v>
      </c>
      <c r="K3383">
        <v>7</v>
      </c>
      <c r="L3383" t="s">
        <v>94</v>
      </c>
      <c r="M3383">
        <v>-427.07735489999999</v>
      </c>
      <c r="N3383">
        <v>1</v>
      </c>
      <c r="O3383">
        <v>-427.07735489999999</v>
      </c>
      <c r="P3383" t="s">
        <v>3055</v>
      </c>
      <c r="Q3383" t="s">
        <v>96</v>
      </c>
    </row>
    <row r="3384" spans="1:17" x14ac:dyDescent="0.25">
      <c r="A3384" t="s">
        <v>2610</v>
      </c>
      <c r="B3384" t="s">
        <v>367</v>
      </c>
      <c r="C3384" t="s">
        <v>265</v>
      </c>
      <c r="D3384" t="s">
        <v>336</v>
      </c>
      <c r="E3384" t="s">
        <v>102</v>
      </c>
      <c r="F3384">
        <v>40700</v>
      </c>
      <c r="G3384" t="s">
        <v>911</v>
      </c>
      <c r="I3384" t="s">
        <v>186</v>
      </c>
      <c r="J3384">
        <v>2026</v>
      </c>
      <c r="K3384">
        <v>7</v>
      </c>
      <c r="L3384" t="s">
        <v>94</v>
      </c>
      <c r="M3384">
        <v>-143.23444379999998</v>
      </c>
      <c r="N3384">
        <v>1</v>
      </c>
      <c r="O3384">
        <v>-143.23444379999998</v>
      </c>
      <c r="P3384" t="s">
        <v>3055</v>
      </c>
      <c r="Q3384" t="s">
        <v>96</v>
      </c>
    </row>
    <row r="3385" spans="1:17" x14ac:dyDescent="0.25">
      <c r="A3385" t="s">
        <v>2610</v>
      </c>
      <c r="B3385" t="s">
        <v>368</v>
      </c>
      <c r="C3385" t="s">
        <v>265</v>
      </c>
      <c r="D3385" t="s">
        <v>336</v>
      </c>
      <c r="E3385" t="s">
        <v>102</v>
      </c>
      <c r="F3385">
        <v>40700</v>
      </c>
      <c r="G3385" t="s">
        <v>911</v>
      </c>
      <c r="I3385" t="s">
        <v>186</v>
      </c>
      <c r="J3385">
        <v>2026</v>
      </c>
      <c r="K3385">
        <v>7</v>
      </c>
      <c r="L3385" t="s">
        <v>94</v>
      </c>
      <c r="M3385">
        <v>-188.26321499999997</v>
      </c>
      <c r="N3385">
        <v>1</v>
      </c>
      <c r="O3385">
        <v>-188.26321499999997</v>
      </c>
      <c r="P3385" t="s">
        <v>3055</v>
      </c>
      <c r="Q3385" t="s">
        <v>96</v>
      </c>
    </row>
    <row r="3386" spans="1:17" x14ac:dyDescent="0.25">
      <c r="A3386" t="s">
        <v>1005</v>
      </c>
      <c r="B3386" t="s">
        <v>776</v>
      </c>
      <c r="C3386" t="s">
        <v>133</v>
      </c>
      <c r="D3386" t="s">
        <v>336</v>
      </c>
      <c r="E3386" t="s">
        <v>102</v>
      </c>
      <c r="F3386">
        <v>40700</v>
      </c>
      <c r="G3386" t="s">
        <v>911</v>
      </c>
      <c r="I3386" t="s">
        <v>186</v>
      </c>
      <c r="J3386">
        <v>2026</v>
      </c>
      <c r="K3386">
        <v>7</v>
      </c>
      <c r="L3386" t="s">
        <v>94</v>
      </c>
      <c r="M3386">
        <v>-317.52325289999993</v>
      </c>
      <c r="N3386">
        <v>1</v>
      </c>
      <c r="O3386">
        <v>-317.52325289999993</v>
      </c>
      <c r="P3386" t="s">
        <v>3055</v>
      </c>
      <c r="Q3386" t="s">
        <v>96</v>
      </c>
    </row>
    <row r="3387" spans="1:17" x14ac:dyDescent="0.25">
      <c r="A3387" t="s">
        <v>2610</v>
      </c>
      <c r="B3387" t="s">
        <v>288</v>
      </c>
      <c r="C3387" t="s">
        <v>265</v>
      </c>
      <c r="D3387" t="s">
        <v>336</v>
      </c>
      <c r="E3387" t="s">
        <v>102</v>
      </c>
      <c r="F3387">
        <v>40700</v>
      </c>
      <c r="G3387" t="s">
        <v>911</v>
      </c>
      <c r="I3387" t="s">
        <v>186</v>
      </c>
      <c r="J3387">
        <v>2026</v>
      </c>
      <c r="K3387">
        <v>7</v>
      </c>
      <c r="L3387" t="s">
        <v>94</v>
      </c>
      <c r="M3387">
        <v>-4083.2682995999999</v>
      </c>
      <c r="N3387">
        <v>1</v>
      </c>
      <c r="O3387">
        <v>-4083.2682995999999</v>
      </c>
      <c r="P3387" t="s">
        <v>3055</v>
      </c>
      <c r="Q3387" t="s">
        <v>96</v>
      </c>
    </row>
    <row r="3388" spans="1:17" x14ac:dyDescent="0.25">
      <c r="A3388" t="s">
        <v>2392</v>
      </c>
      <c r="B3388" t="s">
        <v>519</v>
      </c>
      <c r="C3388" t="s">
        <v>107</v>
      </c>
      <c r="D3388" t="s">
        <v>336</v>
      </c>
      <c r="E3388" t="s">
        <v>102</v>
      </c>
      <c r="F3388">
        <v>40700</v>
      </c>
      <c r="G3388" t="s">
        <v>911</v>
      </c>
      <c r="I3388" t="s">
        <v>186</v>
      </c>
      <c r="J3388">
        <v>2026</v>
      </c>
      <c r="K3388">
        <v>7</v>
      </c>
      <c r="L3388" t="s">
        <v>94</v>
      </c>
      <c r="M3388">
        <v>-814.49252219999994</v>
      </c>
      <c r="N3388">
        <v>1</v>
      </c>
      <c r="O3388">
        <v>-814.49252219999994</v>
      </c>
      <c r="P3388" t="s">
        <v>3055</v>
      </c>
      <c r="Q3388" t="s">
        <v>96</v>
      </c>
    </row>
    <row r="3389" spans="1:17" x14ac:dyDescent="0.25">
      <c r="A3389" t="s">
        <v>1121</v>
      </c>
      <c r="B3389" t="s">
        <v>778</v>
      </c>
      <c r="C3389" t="s">
        <v>252</v>
      </c>
      <c r="D3389" t="s">
        <v>336</v>
      </c>
      <c r="E3389" t="s">
        <v>102</v>
      </c>
      <c r="F3389">
        <v>40700</v>
      </c>
      <c r="G3389" t="s">
        <v>911</v>
      </c>
      <c r="I3389" t="s">
        <v>186</v>
      </c>
      <c r="J3389">
        <v>2026</v>
      </c>
      <c r="K3389">
        <v>7</v>
      </c>
      <c r="L3389" t="s">
        <v>94</v>
      </c>
      <c r="M3389">
        <v>-3125.1705386999997</v>
      </c>
      <c r="N3389">
        <v>1</v>
      </c>
      <c r="O3389">
        <v>-3125.1705386999997</v>
      </c>
      <c r="P3389" t="s">
        <v>3055</v>
      </c>
      <c r="Q3389" t="s">
        <v>96</v>
      </c>
    </row>
    <row r="3390" spans="1:17" x14ac:dyDescent="0.25">
      <c r="A3390" t="s">
        <v>2610</v>
      </c>
      <c r="B3390" t="s">
        <v>520</v>
      </c>
      <c r="C3390" t="s">
        <v>265</v>
      </c>
      <c r="D3390" t="s">
        <v>336</v>
      </c>
      <c r="E3390" t="s">
        <v>102</v>
      </c>
      <c r="F3390">
        <v>40700</v>
      </c>
      <c r="G3390" t="s">
        <v>911</v>
      </c>
      <c r="I3390" t="s">
        <v>186</v>
      </c>
      <c r="J3390">
        <v>2026</v>
      </c>
      <c r="K3390">
        <v>7</v>
      </c>
      <c r="L3390" t="s">
        <v>94</v>
      </c>
      <c r="M3390">
        <v>-24.049031999999997</v>
      </c>
      <c r="N3390">
        <v>1</v>
      </c>
      <c r="O3390">
        <v>-24.049031999999997</v>
      </c>
      <c r="P3390" t="s">
        <v>3055</v>
      </c>
      <c r="Q3390" t="s">
        <v>96</v>
      </c>
    </row>
    <row r="3391" spans="1:17" x14ac:dyDescent="0.25">
      <c r="A3391" t="s">
        <v>2610</v>
      </c>
      <c r="B3391" t="s">
        <v>290</v>
      </c>
      <c r="C3391" t="s">
        <v>265</v>
      </c>
      <c r="D3391" t="s">
        <v>336</v>
      </c>
      <c r="E3391" t="s">
        <v>102</v>
      </c>
      <c r="F3391">
        <v>40700</v>
      </c>
      <c r="G3391" t="s">
        <v>911</v>
      </c>
      <c r="I3391" t="s">
        <v>186</v>
      </c>
      <c r="J3391">
        <v>2026</v>
      </c>
      <c r="K3391">
        <v>7</v>
      </c>
      <c r="L3391" t="s">
        <v>94</v>
      </c>
      <c r="M3391">
        <v>-117.20218544999997</v>
      </c>
      <c r="N3391">
        <v>1</v>
      </c>
      <c r="O3391">
        <v>-117.20218544999997</v>
      </c>
      <c r="P3391" t="s">
        <v>3055</v>
      </c>
      <c r="Q3391" t="s">
        <v>96</v>
      </c>
    </row>
    <row r="3392" spans="1:17" x14ac:dyDescent="0.25">
      <c r="A3392" t="s">
        <v>2392</v>
      </c>
      <c r="B3392" t="s">
        <v>521</v>
      </c>
      <c r="C3392" t="s">
        <v>107</v>
      </c>
      <c r="D3392" t="s">
        <v>336</v>
      </c>
      <c r="E3392" t="s">
        <v>102</v>
      </c>
      <c r="F3392">
        <v>40700</v>
      </c>
      <c r="G3392" t="s">
        <v>911</v>
      </c>
      <c r="I3392" t="s">
        <v>186</v>
      </c>
      <c r="J3392">
        <v>2026</v>
      </c>
      <c r="K3392">
        <v>7</v>
      </c>
      <c r="L3392" t="s">
        <v>94</v>
      </c>
      <c r="M3392">
        <v>-183.03933480000001</v>
      </c>
      <c r="N3392">
        <v>1</v>
      </c>
      <c r="O3392">
        <v>-183.03933480000001</v>
      </c>
      <c r="P3392" t="s">
        <v>3055</v>
      </c>
      <c r="Q3392" t="s">
        <v>96</v>
      </c>
    </row>
    <row r="3393" spans="1:17" x14ac:dyDescent="0.25">
      <c r="A3393" t="s">
        <v>2610</v>
      </c>
      <c r="B3393" t="s">
        <v>522</v>
      </c>
      <c r="C3393" t="s">
        <v>265</v>
      </c>
      <c r="D3393" t="s">
        <v>336</v>
      </c>
      <c r="E3393" t="s">
        <v>102</v>
      </c>
      <c r="F3393">
        <v>40700</v>
      </c>
      <c r="G3393" t="s">
        <v>911</v>
      </c>
      <c r="I3393" t="s">
        <v>186</v>
      </c>
      <c r="J3393">
        <v>2026</v>
      </c>
      <c r="K3393">
        <v>7</v>
      </c>
      <c r="L3393" t="s">
        <v>94</v>
      </c>
      <c r="M3393">
        <v>-203.84888264999998</v>
      </c>
      <c r="N3393">
        <v>1</v>
      </c>
      <c r="O3393">
        <v>-203.84888264999998</v>
      </c>
      <c r="P3393" t="s">
        <v>3055</v>
      </c>
      <c r="Q3393" t="s">
        <v>96</v>
      </c>
    </row>
    <row r="3394" spans="1:17" x14ac:dyDescent="0.25">
      <c r="A3394" t="s">
        <v>2610</v>
      </c>
      <c r="B3394" t="s">
        <v>523</v>
      </c>
      <c r="C3394" t="s">
        <v>265</v>
      </c>
      <c r="D3394" t="s">
        <v>336</v>
      </c>
      <c r="E3394" t="s">
        <v>102</v>
      </c>
      <c r="F3394">
        <v>40700</v>
      </c>
      <c r="G3394" t="s">
        <v>911</v>
      </c>
      <c r="I3394" t="s">
        <v>186</v>
      </c>
      <c r="J3394">
        <v>2026</v>
      </c>
      <c r="K3394">
        <v>7</v>
      </c>
      <c r="L3394" t="s">
        <v>94</v>
      </c>
      <c r="M3394">
        <v>-1479.2757262499997</v>
      </c>
      <c r="N3394">
        <v>1</v>
      </c>
      <c r="O3394">
        <v>-1479.2757262499997</v>
      </c>
      <c r="P3394" t="s">
        <v>3055</v>
      </c>
      <c r="Q3394" t="s">
        <v>96</v>
      </c>
    </row>
    <row r="3395" spans="1:17" x14ac:dyDescent="0.25">
      <c r="A3395" t="s">
        <v>1005</v>
      </c>
      <c r="B3395" t="s">
        <v>3181</v>
      </c>
      <c r="C3395" t="s">
        <v>133</v>
      </c>
      <c r="D3395" t="s">
        <v>336</v>
      </c>
      <c r="E3395" t="s">
        <v>102</v>
      </c>
      <c r="F3395">
        <v>40700</v>
      </c>
      <c r="G3395" t="s">
        <v>911</v>
      </c>
      <c r="I3395" t="s">
        <v>186</v>
      </c>
      <c r="J3395">
        <v>2026</v>
      </c>
      <c r="K3395">
        <v>7</v>
      </c>
      <c r="L3395" t="s">
        <v>94</v>
      </c>
      <c r="M3395">
        <v>-285.32726039999994</v>
      </c>
      <c r="N3395">
        <v>1</v>
      </c>
      <c r="O3395">
        <v>-285.32726039999994</v>
      </c>
      <c r="P3395" t="s">
        <v>3055</v>
      </c>
      <c r="Q3395" t="s">
        <v>96</v>
      </c>
    </row>
    <row r="3396" spans="1:17" x14ac:dyDescent="0.25">
      <c r="A3396" t="s">
        <v>2610</v>
      </c>
      <c r="B3396" t="s">
        <v>3182</v>
      </c>
      <c r="C3396" t="s">
        <v>265</v>
      </c>
      <c r="D3396" t="s">
        <v>336</v>
      </c>
      <c r="E3396" t="s">
        <v>102</v>
      </c>
      <c r="F3396">
        <v>40700</v>
      </c>
      <c r="G3396" t="s">
        <v>911</v>
      </c>
      <c r="I3396" t="s">
        <v>186</v>
      </c>
      <c r="J3396">
        <v>2026</v>
      </c>
      <c r="K3396">
        <v>7</v>
      </c>
      <c r="L3396" t="s">
        <v>94</v>
      </c>
      <c r="M3396">
        <v>-226.1883981</v>
      </c>
      <c r="N3396">
        <v>1</v>
      </c>
      <c r="O3396">
        <v>-226.1883981</v>
      </c>
      <c r="P3396" t="s">
        <v>3055</v>
      </c>
      <c r="Q3396" t="s">
        <v>96</v>
      </c>
    </row>
    <row r="3397" spans="1:17" x14ac:dyDescent="0.25">
      <c r="A3397" t="s">
        <v>2734</v>
      </c>
      <c r="B3397" t="s">
        <v>780</v>
      </c>
      <c r="C3397" t="s">
        <v>373</v>
      </c>
      <c r="D3397" t="s">
        <v>336</v>
      </c>
      <c r="E3397" t="s">
        <v>102</v>
      </c>
      <c r="F3397">
        <v>40700</v>
      </c>
      <c r="G3397" t="s">
        <v>911</v>
      </c>
      <c r="I3397" t="s">
        <v>186</v>
      </c>
      <c r="J3397">
        <v>2026</v>
      </c>
      <c r="K3397">
        <v>7</v>
      </c>
      <c r="L3397" t="s">
        <v>94</v>
      </c>
      <c r="M3397">
        <v>-889.61884410000005</v>
      </c>
      <c r="N3397">
        <v>1</v>
      </c>
      <c r="O3397">
        <v>-889.61884410000005</v>
      </c>
      <c r="P3397" t="s">
        <v>3055</v>
      </c>
      <c r="Q3397" t="s">
        <v>96</v>
      </c>
    </row>
    <row r="3398" spans="1:17" x14ac:dyDescent="0.25">
      <c r="A3398" t="s">
        <v>2734</v>
      </c>
      <c r="B3398" t="s">
        <v>524</v>
      </c>
      <c r="C3398" t="s">
        <v>373</v>
      </c>
      <c r="D3398" t="s">
        <v>336</v>
      </c>
      <c r="E3398" t="s">
        <v>102</v>
      </c>
      <c r="F3398">
        <v>40700</v>
      </c>
      <c r="G3398" t="s">
        <v>911</v>
      </c>
      <c r="I3398" t="s">
        <v>186</v>
      </c>
      <c r="J3398">
        <v>2026</v>
      </c>
      <c r="K3398">
        <v>7</v>
      </c>
      <c r="L3398" t="s">
        <v>94</v>
      </c>
      <c r="M3398">
        <v>-1436.8226344499997</v>
      </c>
      <c r="N3398">
        <v>1</v>
      </c>
      <c r="O3398">
        <v>-1436.8226344499997</v>
      </c>
      <c r="P3398" t="s">
        <v>3055</v>
      </c>
      <c r="Q3398" t="s">
        <v>96</v>
      </c>
    </row>
    <row r="3399" spans="1:17" x14ac:dyDescent="0.25">
      <c r="A3399" t="s">
        <v>2734</v>
      </c>
      <c r="B3399" t="s">
        <v>525</v>
      </c>
      <c r="C3399" t="s">
        <v>373</v>
      </c>
      <c r="D3399" t="s">
        <v>336</v>
      </c>
      <c r="E3399" t="s">
        <v>102</v>
      </c>
      <c r="F3399">
        <v>40700</v>
      </c>
      <c r="G3399" t="s">
        <v>911</v>
      </c>
      <c r="I3399" t="s">
        <v>186</v>
      </c>
      <c r="J3399">
        <v>2026</v>
      </c>
      <c r="K3399">
        <v>7</v>
      </c>
      <c r="L3399" t="s">
        <v>94</v>
      </c>
      <c r="M3399">
        <v>-161.95724685000002</v>
      </c>
      <c r="N3399">
        <v>1</v>
      </c>
      <c r="O3399">
        <v>-161.95724685000002</v>
      </c>
      <c r="P3399" t="s">
        <v>3055</v>
      </c>
      <c r="Q3399" t="s">
        <v>96</v>
      </c>
    </row>
    <row r="3400" spans="1:17" x14ac:dyDescent="0.25">
      <c r="A3400" t="s">
        <v>2734</v>
      </c>
      <c r="B3400" t="s">
        <v>527</v>
      </c>
      <c r="C3400" t="s">
        <v>373</v>
      </c>
      <c r="D3400" t="s">
        <v>336</v>
      </c>
      <c r="E3400" t="s">
        <v>102</v>
      </c>
      <c r="F3400">
        <v>40700</v>
      </c>
      <c r="G3400" t="s">
        <v>911</v>
      </c>
      <c r="I3400" t="s">
        <v>186</v>
      </c>
      <c r="J3400">
        <v>2026</v>
      </c>
      <c r="K3400">
        <v>7</v>
      </c>
      <c r="L3400" t="s">
        <v>94</v>
      </c>
      <c r="M3400">
        <v>-1580.2436453999999</v>
      </c>
      <c r="N3400">
        <v>1</v>
      </c>
      <c r="O3400">
        <v>-1580.2436453999999</v>
      </c>
      <c r="P3400" t="s">
        <v>3055</v>
      </c>
      <c r="Q3400" t="s">
        <v>96</v>
      </c>
    </row>
    <row r="3401" spans="1:17" x14ac:dyDescent="0.25">
      <c r="A3401" t="s">
        <v>2734</v>
      </c>
      <c r="B3401" t="s">
        <v>528</v>
      </c>
      <c r="C3401" t="s">
        <v>373</v>
      </c>
      <c r="D3401" t="s">
        <v>336</v>
      </c>
      <c r="E3401" t="s">
        <v>102</v>
      </c>
      <c r="F3401">
        <v>40700</v>
      </c>
      <c r="G3401" t="s">
        <v>911</v>
      </c>
      <c r="I3401" t="s">
        <v>186</v>
      </c>
      <c r="J3401">
        <v>2026</v>
      </c>
      <c r="K3401">
        <v>7</v>
      </c>
      <c r="L3401" t="s">
        <v>94</v>
      </c>
      <c r="M3401">
        <v>-2000.0893300499999</v>
      </c>
      <c r="N3401">
        <v>1</v>
      </c>
      <c r="O3401">
        <v>-2000.0893300499999</v>
      </c>
      <c r="P3401" t="s">
        <v>3055</v>
      </c>
      <c r="Q3401" t="s">
        <v>96</v>
      </c>
    </row>
    <row r="3402" spans="1:17" x14ac:dyDescent="0.25">
      <c r="A3402" t="s">
        <v>2734</v>
      </c>
      <c r="B3402" t="s">
        <v>529</v>
      </c>
      <c r="C3402" t="s">
        <v>373</v>
      </c>
      <c r="D3402" t="s">
        <v>336</v>
      </c>
      <c r="E3402" t="s">
        <v>102</v>
      </c>
      <c r="F3402">
        <v>40700</v>
      </c>
      <c r="G3402" t="s">
        <v>911</v>
      </c>
      <c r="I3402" t="s">
        <v>186</v>
      </c>
      <c r="J3402">
        <v>2026</v>
      </c>
      <c r="K3402">
        <v>7</v>
      </c>
      <c r="L3402" t="s">
        <v>94</v>
      </c>
      <c r="M3402">
        <v>-764.6732446499999</v>
      </c>
      <c r="N3402">
        <v>1</v>
      </c>
      <c r="O3402">
        <v>-764.6732446499999</v>
      </c>
      <c r="P3402" t="s">
        <v>3055</v>
      </c>
      <c r="Q3402" t="s">
        <v>96</v>
      </c>
    </row>
    <row r="3403" spans="1:17" x14ac:dyDescent="0.25">
      <c r="A3403" t="s">
        <v>2734</v>
      </c>
      <c r="B3403" t="s">
        <v>783</v>
      </c>
      <c r="C3403" t="s">
        <v>373</v>
      </c>
      <c r="D3403" t="s">
        <v>336</v>
      </c>
      <c r="E3403" t="s">
        <v>102</v>
      </c>
      <c r="F3403">
        <v>40700</v>
      </c>
      <c r="G3403" t="s">
        <v>911</v>
      </c>
      <c r="I3403" t="s">
        <v>186</v>
      </c>
      <c r="J3403">
        <v>2026</v>
      </c>
      <c r="K3403">
        <v>7</v>
      </c>
      <c r="L3403" t="s">
        <v>94</v>
      </c>
      <c r="M3403">
        <v>-1401.5257672499999</v>
      </c>
      <c r="N3403">
        <v>1</v>
      </c>
      <c r="O3403">
        <v>-1401.5257672499999</v>
      </c>
      <c r="P3403" t="s">
        <v>3055</v>
      </c>
      <c r="Q3403" t="s">
        <v>96</v>
      </c>
    </row>
    <row r="3404" spans="1:17" x14ac:dyDescent="0.25">
      <c r="A3404" t="s">
        <v>2734</v>
      </c>
      <c r="B3404" t="s">
        <v>532</v>
      </c>
      <c r="C3404" t="s">
        <v>373</v>
      </c>
      <c r="D3404" t="s">
        <v>336</v>
      </c>
      <c r="E3404" t="s">
        <v>102</v>
      </c>
      <c r="F3404">
        <v>40700</v>
      </c>
      <c r="G3404" t="s">
        <v>911</v>
      </c>
      <c r="I3404" t="s">
        <v>186</v>
      </c>
      <c r="J3404">
        <v>2026</v>
      </c>
      <c r="K3404">
        <v>7</v>
      </c>
      <c r="L3404" t="s">
        <v>94</v>
      </c>
      <c r="M3404">
        <v>-605.19166784999993</v>
      </c>
      <c r="N3404">
        <v>1</v>
      </c>
      <c r="O3404">
        <v>-605.19166784999993</v>
      </c>
      <c r="P3404" t="s">
        <v>3055</v>
      </c>
      <c r="Q3404" t="s">
        <v>96</v>
      </c>
    </row>
    <row r="3405" spans="1:17" x14ac:dyDescent="0.25">
      <c r="A3405" t="s">
        <v>2734</v>
      </c>
      <c r="B3405" t="s">
        <v>533</v>
      </c>
      <c r="C3405" t="s">
        <v>373</v>
      </c>
      <c r="D3405" t="s">
        <v>336</v>
      </c>
      <c r="E3405" t="s">
        <v>102</v>
      </c>
      <c r="F3405">
        <v>40700</v>
      </c>
      <c r="G3405" t="s">
        <v>911</v>
      </c>
      <c r="I3405" t="s">
        <v>186</v>
      </c>
      <c r="J3405">
        <v>2026</v>
      </c>
      <c r="K3405">
        <v>7</v>
      </c>
      <c r="L3405" t="s">
        <v>94</v>
      </c>
      <c r="M3405">
        <v>-55.161882299999995</v>
      </c>
      <c r="N3405">
        <v>1</v>
      </c>
      <c r="O3405">
        <v>-55.161882299999995</v>
      </c>
      <c r="P3405" t="s">
        <v>3055</v>
      </c>
      <c r="Q3405" t="s">
        <v>96</v>
      </c>
    </row>
    <row r="3406" spans="1:17" x14ac:dyDescent="0.25">
      <c r="A3406" t="s">
        <v>2734</v>
      </c>
      <c r="B3406" t="s">
        <v>534</v>
      </c>
      <c r="C3406" t="s">
        <v>373</v>
      </c>
      <c r="D3406" t="s">
        <v>336</v>
      </c>
      <c r="E3406" t="s">
        <v>102</v>
      </c>
      <c r="F3406">
        <v>40700</v>
      </c>
      <c r="G3406" t="s">
        <v>911</v>
      </c>
      <c r="I3406" t="s">
        <v>186</v>
      </c>
      <c r="J3406">
        <v>2026</v>
      </c>
      <c r="K3406">
        <v>7</v>
      </c>
      <c r="L3406" t="s">
        <v>94</v>
      </c>
      <c r="M3406">
        <v>-339.06912690000007</v>
      </c>
      <c r="N3406">
        <v>1</v>
      </c>
      <c r="O3406">
        <v>-339.06912690000007</v>
      </c>
      <c r="P3406" t="s">
        <v>3055</v>
      </c>
      <c r="Q3406" t="s">
        <v>96</v>
      </c>
    </row>
    <row r="3407" spans="1:17" x14ac:dyDescent="0.25">
      <c r="A3407" t="s">
        <v>2539</v>
      </c>
      <c r="B3407" t="s">
        <v>535</v>
      </c>
      <c r="C3407" t="s">
        <v>536</v>
      </c>
      <c r="D3407" t="s">
        <v>336</v>
      </c>
      <c r="E3407" t="s">
        <v>102</v>
      </c>
      <c r="F3407">
        <v>40700</v>
      </c>
      <c r="G3407" t="s">
        <v>911</v>
      </c>
      <c r="I3407" t="s">
        <v>537</v>
      </c>
      <c r="J3407">
        <v>2026</v>
      </c>
      <c r="K3407">
        <v>7</v>
      </c>
      <c r="L3407" t="s">
        <v>94</v>
      </c>
      <c r="M3407">
        <v>-3643.0452712499996</v>
      </c>
      <c r="N3407">
        <v>1</v>
      </c>
      <c r="O3407">
        <v>-3643.0452712499996</v>
      </c>
      <c r="P3407" t="s">
        <v>3055</v>
      </c>
      <c r="Q3407" t="s">
        <v>96</v>
      </c>
    </row>
    <row r="3408" spans="1:17" x14ac:dyDescent="0.25">
      <c r="A3408" t="s">
        <v>2539</v>
      </c>
      <c r="B3408" t="s">
        <v>538</v>
      </c>
      <c r="C3408" t="s">
        <v>536</v>
      </c>
      <c r="D3408" t="s">
        <v>336</v>
      </c>
      <c r="E3408" t="s">
        <v>102</v>
      </c>
      <c r="F3408">
        <v>40700</v>
      </c>
      <c r="G3408" t="s">
        <v>911</v>
      </c>
      <c r="I3408" t="s">
        <v>537</v>
      </c>
      <c r="J3408">
        <v>2026</v>
      </c>
      <c r="K3408">
        <v>7</v>
      </c>
      <c r="L3408" t="s">
        <v>94</v>
      </c>
      <c r="M3408">
        <v>-15.183290850000001</v>
      </c>
      <c r="N3408">
        <v>1</v>
      </c>
      <c r="O3408">
        <v>-15.183290850000001</v>
      </c>
      <c r="P3408" t="s">
        <v>3055</v>
      </c>
      <c r="Q3408" t="s">
        <v>96</v>
      </c>
    </row>
    <row r="3409" spans="1:17" x14ac:dyDescent="0.25">
      <c r="A3409" t="s">
        <v>2734</v>
      </c>
      <c r="B3409" t="s">
        <v>792</v>
      </c>
      <c r="C3409" t="s">
        <v>373</v>
      </c>
      <c r="D3409" t="s">
        <v>336</v>
      </c>
      <c r="E3409" t="s">
        <v>102</v>
      </c>
      <c r="F3409">
        <v>40700</v>
      </c>
      <c r="G3409" t="s">
        <v>911</v>
      </c>
      <c r="I3409" t="s">
        <v>186</v>
      </c>
      <c r="J3409">
        <v>2026</v>
      </c>
      <c r="K3409">
        <v>7</v>
      </c>
      <c r="L3409" t="s">
        <v>94</v>
      </c>
      <c r="M3409">
        <v>-110.65361999999999</v>
      </c>
      <c r="N3409">
        <v>1</v>
      </c>
      <c r="O3409">
        <v>-110.65361999999999</v>
      </c>
      <c r="P3409" t="s">
        <v>3055</v>
      </c>
      <c r="Q3409" t="s">
        <v>96</v>
      </c>
    </row>
    <row r="3410" spans="1:17" x14ac:dyDescent="0.25">
      <c r="A3410" t="s">
        <v>2734</v>
      </c>
      <c r="B3410" t="s">
        <v>539</v>
      </c>
      <c r="C3410" t="s">
        <v>373</v>
      </c>
      <c r="D3410" t="s">
        <v>336</v>
      </c>
      <c r="E3410" t="s">
        <v>102</v>
      </c>
      <c r="F3410">
        <v>40700</v>
      </c>
      <c r="G3410" t="s">
        <v>911</v>
      </c>
      <c r="I3410" t="s">
        <v>186</v>
      </c>
      <c r="J3410">
        <v>2026</v>
      </c>
      <c r="K3410">
        <v>7</v>
      </c>
      <c r="L3410" t="s">
        <v>94</v>
      </c>
      <c r="M3410">
        <v>-20.819490300000002</v>
      </c>
      <c r="N3410">
        <v>1</v>
      </c>
      <c r="O3410">
        <v>-20.819490300000002</v>
      </c>
      <c r="P3410" t="s">
        <v>3055</v>
      </c>
      <c r="Q3410" t="s">
        <v>96</v>
      </c>
    </row>
    <row r="3411" spans="1:17" x14ac:dyDescent="0.25">
      <c r="A3411" t="s">
        <v>2734</v>
      </c>
      <c r="B3411" t="s">
        <v>540</v>
      </c>
      <c r="C3411" t="s">
        <v>373</v>
      </c>
      <c r="D3411" t="s">
        <v>336</v>
      </c>
      <c r="E3411" t="s">
        <v>102</v>
      </c>
      <c r="F3411">
        <v>40700</v>
      </c>
      <c r="G3411" t="s">
        <v>911</v>
      </c>
      <c r="I3411" t="s">
        <v>186</v>
      </c>
      <c r="J3411">
        <v>2026</v>
      </c>
      <c r="K3411">
        <v>7</v>
      </c>
      <c r="L3411" t="s">
        <v>94</v>
      </c>
      <c r="M3411">
        <v>-92.560115550000006</v>
      </c>
      <c r="N3411">
        <v>1</v>
      </c>
      <c r="O3411">
        <v>-92.560115550000006</v>
      </c>
      <c r="P3411" t="s">
        <v>3055</v>
      </c>
      <c r="Q3411" t="s">
        <v>96</v>
      </c>
    </row>
    <row r="3412" spans="1:17" x14ac:dyDescent="0.25">
      <c r="A3412" t="s">
        <v>2734</v>
      </c>
      <c r="B3412" t="s">
        <v>541</v>
      </c>
      <c r="C3412" t="s">
        <v>373</v>
      </c>
      <c r="D3412" t="s">
        <v>336</v>
      </c>
      <c r="E3412" t="s">
        <v>102</v>
      </c>
      <c r="F3412">
        <v>40700</v>
      </c>
      <c r="G3412" t="s">
        <v>911</v>
      </c>
      <c r="I3412" t="s">
        <v>186</v>
      </c>
      <c r="J3412">
        <v>2026</v>
      </c>
      <c r="K3412">
        <v>7</v>
      </c>
      <c r="L3412" t="s">
        <v>94</v>
      </c>
      <c r="M3412">
        <v>-652.48380854999994</v>
      </c>
      <c r="N3412">
        <v>1</v>
      </c>
      <c r="O3412">
        <v>-652.48380854999994</v>
      </c>
      <c r="P3412" t="s">
        <v>3055</v>
      </c>
      <c r="Q3412" t="s">
        <v>96</v>
      </c>
    </row>
    <row r="3413" spans="1:17" x14ac:dyDescent="0.25">
      <c r="A3413" t="s">
        <v>2382</v>
      </c>
      <c r="B3413" t="s">
        <v>542</v>
      </c>
      <c r="C3413" t="s">
        <v>543</v>
      </c>
      <c r="D3413" t="s">
        <v>336</v>
      </c>
      <c r="E3413" t="s">
        <v>102</v>
      </c>
      <c r="F3413">
        <v>40700</v>
      </c>
      <c r="G3413" t="s">
        <v>911</v>
      </c>
      <c r="I3413" t="s">
        <v>186</v>
      </c>
      <c r="J3413">
        <v>2026</v>
      </c>
      <c r="K3413">
        <v>7</v>
      </c>
      <c r="L3413" t="s">
        <v>94</v>
      </c>
      <c r="M3413">
        <v>-83.200176150000004</v>
      </c>
      <c r="N3413">
        <v>1</v>
      </c>
      <c r="O3413">
        <v>-83.200176150000004</v>
      </c>
      <c r="P3413" t="s">
        <v>3055</v>
      </c>
      <c r="Q3413" t="s">
        <v>96</v>
      </c>
    </row>
    <row r="3414" spans="1:17" x14ac:dyDescent="0.25">
      <c r="A3414" t="s">
        <v>2734</v>
      </c>
      <c r="B3414" t="s">
        <v>793</v>
      </c>
      <c r="C3414" t="s">
        <v>373</v>
      </c>
      <c r="D3414" t="s">
        <v>336</v>
      </c>
      <c r="E3414" t="s">
        <v>102</v>
      </c>
      <c r="F3414">
        <v>40700</v>
      </c>
      <c r="G3414" t="s">
        <v>911</v>
      </c>
      <c r="I3414" t="s">
        <v>186</v>
      </c>
      <c r="J3414">
        <v>2026</v>
      </c>
      <c r="K3414">
        <v>7</v>
      </c>
      <c r="L3414" t="s">
        <v>94</v>
      </c>
      <c r="M3414">
        <v>-842.87236844999995</v>
      </c>
      <c r="N3414">
        <v>1</v>
      </c>
      <c r="O3414">
        <v>-842.87236844999995</v>
      </c>
      <c r="P3414" t="s">
        <v>3055</v>
      </c>
      <c r="Q3414" t="s">
        <v>96</v>
      </c>
    </row>
    <row r="3415" spans="1:17" x14ac:dyDescent="0.25">
      <c r="A3415" t="s">
        <v>2734</v>
      </c>
      <c r="B3415" t="s">
        <v>545</v>
      </c>
      <c r="C3415" t="s">
        <v>373</v>
      </c>
      <c r="D3415" t="s">
        <v>336</v>
      </c>
      <c r="E3415" t="s">
        <v>102</v>
      </c>
      <c r="F3415">
        <v>40700</v>
      </c>
      <c r="G3415" t="s">
        <v>911</v>
      </c>
      <c r="I3415" t="s">
        <v>186</v>
      </c>
      <c r="J3415">
        <v>2026</v>
      </c>
      <c r="K3415">
        <v>7</v>
      </c>
      <c r="L3415" t="s">
        <v>94</v>
      </c>
      <c r="M3415">
        <v>-160.69338599999998</v>
      </c>
      <c r="N3415">
        <v>1</v>
      </c>
      <c r="O3415">
        <v>-160.69338599999998</v>
      </c>
      <c r="P3415" t="s">
        <v>3055</v>
      </c>
      <c r="Q3415" t="s">
        <v>96</v>
      </c>
    </row>
    <row r="3416" spans="1:17" x14ac:dyDescent="0.25">
      <c r="A3416" t="s">
        <v>2539</v>
      </c>
      <c r="B3416" t="s">
        <v>548</v>
      </c>
      <c r="C3416" t="s">
        <v>536</v>
      </c>
      <c r="D3416" t="s">
        <v>336</v>
      </c>
      <c r="E3416" t="s">
        <v>102</v>
      </c>
      <c r="F3416">
        <v>40700</v>
      </c>
      <c r="G3416" t="s">
        <v>911</v>
      </c>
      <c r="I3416" t="s">
        <v>537</v>
      </c>
      <c r="J3416">
        <v>2026</v>
      </c>
      <c r="K3416">
        <v>7</v>
      </c>
      <c r="L3416" t="s">
        <v>94</v>
      </c>
      <c r="M3416">
        <v>-173.35480365000001</v>
      </c>
      <c r="N3416">
        <v>1</v>
      </c>
      <c r="O3416">
        <v>-173.35480365000001</v>
      </c>
      <c r="P3416" t="s">
        <v>3055</v>
      </c>
      <c r="Q3416" t="s">
        <v>96</v>
      </c>
    </row>
    <row r="3417" spans="1:17" x14ac:dyDescent="0.25">
      <c r="A3417" t="s">
        <v>2382</v>
      </c>
      <c r="B3417" t="s">
        <v>3183</v>
      </c>
      <c r="C3417" t="s">
        <v>3192</v>
      </c>
      <c r="D3417" t="s">
        <v>336</v>
      </c>
      <c r="E3417" t="s">
        <v>102</v>
      </c>
      <c r="F3417">
        <v>40700</v>
      </c>
      <c r="G3417" t="s">
        <v>911</v>
      </c>
      <c r="I3417" t="s">
        <v>186</v>
      </c>
      <c r="J3417">
        <v>2026</v>
      </c>
      <c r="K3417">
        <v>7</v>
      </c>
      <c r="L3417" t="s">
        <v>94</v>
      </c>
      <c r="M3417">
        <v>-879.12429569999983</v>
      </c>
      <c r="N3417">
        <v>1</v>
      </c>
      <c r="O3417">
        <v>-879.12429569999983</v>
      </c>
      <c r="P3417" t="s">
        <v>3055</v>
      </c>
      <c r="Q3417" t="s">
        <v>96</v>
      </c>
    </row>
    <row r="3418" spans="1:17" x14ac:dyDescent="0.25">
      <c r="A3418" t="s">
        <v>2382</v>
      </c>
      <c r="B3418" t="s">
        <v>550</v>
      </c>
      <c r="C3418" t="s">
        <v>551</v>
      </c>
      <c r="D3418" t="s">
        <v>336</v>
      </c>
      <c r="E3418" t="s">
        <v>102</v>
      </c>
      <c r="F3418">
        <v>40700</v>
      </c>
      <c r="G3418" t="s">
        <v>911</v>
      </c>
      <c r="I3418" t="s">
        <v>186</v>
      </c>
      <c r="J3418">
        <v>2026</v>
      </c>
      <c r="K3418">
        <v>7</v>
      </c>
      <c r="L3418" t="s">
        <v>94</v>
      </c>
      <c r="M3418">
        <v>-3701.3144615999995</v>
      </c>
      <c r="N3418">
        <v>1</v>
      </c>
      <c r="O3418">
        <v>-3701.3144615999995</v>
      </c>
      <c r="P3418" t="s">
        <v>3055</v>
      </c>
      <c r="Q3418" t="s">
        <v>96</v>
      </c>
    </row>
    <row r="3419" spans="1:17" x14ac:dyDescent="0.25">
      <c r="A3419" t="s">
        <v>2734</v>
      </c>
      <c r="B3419" t="s">
        <v>2106</v>
      </c>
      <c r="C3419" t="s">
        <v>373</v>
      </c>
      <c r="D3419" t="s">
        <v>336</v>
      </c>
      <c r="E3419" t="s">
        <v>102</v>
      </c>
      <c r="F3419">
        <v>40700</v>
      </c>
      <c r="G3419" t="s">
        <v>911</v>
      </c>
      <c r="I3419" t="s">
        <v>125</v>
      </c>
      <c r="J3419">
        <v>2026</v>
      </c>
      <c r="K3419">
        <v>7</v>
      </c>
      <c r="L3419" t="s">
        <v>94</v>
      </c>
      <c r="M3419">
        <v>-13.679056649999998</v>
      </c>
      <c r="N3419">
        <v>1</v>
      </c>
      <c r="O3419">
        <v>-13.679056649999998</v>
      </c>
      <c r="P3419" t="s">
        <v>3055</v>
      </c>
      <c r="Q3419" t="s">
        <v>96</v>
      </c>
    </row>
    <row r="3420" spans="1:17" x14ac:dyDescent="0.25">
      <c r="A3420" t="s">
        <v>2382</v>
      </c>
      <c r="B3420" t="s">
        <v>555</v>
      </c>
      <c r="C3420" t="s">
        <v>556</v>
      </c>
      <c r="D3420" t="s">
        <v>336</v>
      </c>
      <c r="E3420" t="s">
        <v>102</v>
      </c>
      <c r="F3420">
        <v>40700</v>
      </c>
      <c r="G3420" t="s">
        <v>911</v>
      </c>
      <c r="I3420" t="s">
        <v>186</v>
      </c>
      <c r="J3420">
        <v>2026</v>
      </c>
      <c r="K3420">
        <v>7</v>
      </c>
      <c r="L3420" t="s">
        <v>94</v>
      </c>
      <c r="M3420">
        <v>-185.26059509999999</v>
      </c>
      <c r="N3420">
        <v>1</v>
      </c>
      <c r="O3420">
        <v>-185.26059509999999</v>
      </c>
      <c r="P3420" t="s">
        <v>3055</v>
      </c>
      <c r="Q3420" t="s">
        <v>96</v>
      </c>
    </row>
    <row r="3421" spans="1:17" x14ac:dyDescent="0.25">
      <c r="A3421" t="s">
        <v>2734</v>
      </c>
      <c r="B3421" t="s">
        <v>557</v>
      </c>
      <c r="C3421" t="s">
        <v>373</v>
      </c>
      <c r="D3421" t="s">
        <v>336</v>
      </c>
      <c r="E3421" t="s">
        <v>102</v>
      </c>
      <c r="F3421">
        <v>40700</v>
      </c>
      <c r="G3421" t="s">
        <v>911</v>
      </c>
      <c r="I3421" t="s">
        <v>186</v>
      </c>
      <c r="J3421">
        <v>2026</v>
      </c>
      <c r="K3421">
        <v>7</v>
      </c>
      <c r="L3421" t="s">
        <v>94</v>
      </c>
      <c r="M3421">
        <v>-12243.006017550002</v>
      </c>
      <c r="N3421">
        <v>1</v>
      </c>
      <c r="O3421">
        <v>-12243.006017550002</v>
      </c>
      <c r="P3421" t="s">
        <v>3055</v>
      </c>
      <c r="Q3421" t="s">
        <v>96</v>
      </c>
    </row>
    <row r="3422" spans="1:17" x14ac:dyDescent="0.25">
      <c r="A3422" t="s">
        <v>2734</v>
      </c>
      <c r="B3422" t="s">
        <v>558</v>
      </c>
      <c r="C3422" t="s">
        <v>373</v>
      </c>
      <c r="D3422" t="s">
        <v>336</v>
      </c>
      <c r="E3422" t="s">
        <v>102</v>
      </c>
      <c r="F3422">
        <v>40700</v>
      </c>
      <c r="G3422" t="s">
        <v>911</v>
      </c>
      <c r="I3422" t="s">
        <v>186</v>
      </c>
      <c r="J3422">
        <v>2026</v>
      </c>
      <c r="K3422">
        <v>7</v>
      </c>
      <c r="L3422" t="s">
        <v>94</v>
      </c>
      <c r="M3422">
        <v>-169.56205139999997</v>
      </c>
      <c r="N3422">
        <v>1</v>
      </c>
      <c r="O3422">
        <v>-169.56205139999997</v>
      </c>
      <c r="P3422" t="s">
        <v>3055</v>
      </c>
      <c r="Q3422" t="s">
        <v>96</v>
      </c>
    </row>
    <row r="3423" spans="1:17" x14ac:dyDescent="0.25">
      <c r="A3423" t="s">
        <v>2734</v>
      </c>
      <c r="B3423" t="s">
        <v>559</v>
      </c>
      <c r="C3423" t="s">
        <v>373</v>
      </c>
      <c r="D3423" t="s">
        <v>336</v>
      </c>
      <c r="E3423" t="s">
        <v>102</v>
      </c>
      <c r="F3423">
        <v>40700</v>
      </c>
      <c r="G3423" t="s">
        <v>911</v>
      </c>
      <c r="I3423" t="s">
        <v>186</v>
      </c>
      <c r="J3423">
        <v>2026</v>
      </c>
      <c r="K3423">
        <v>7</v>
      </c>
      <c r="L3423" t="s">
        <v>94</v>
      </c>
      <c r="M3423">
        <v>-2979.2615758499996</v>
      </c>
      <c r="N3423">
        <v>1</v>
      </c>
      <c r="O3423">
        <v>-2979.2615758499996</v>
      </c>
      <c r="P3423" t="s">
        <v>3055</v>
      </c>
      <c r="Q3423" t="s">
        <v>96</v>
      </c>
    </row>
    <row r="3424" spans="1:17" x14ac:dyDescent="0.25">
      <c r="A3424" t="s">
        <v>2382</v>
      </c>
      <c r="B3424" t="s">
        <v>3184</v>
      </c>
      <c r="C3424" t="s">
        <v>623</v>
      </c>
      <c r="D3424" t="s">
        <v>336</v>
      </c>
      <c r="E3424" t="s">
        <v>102</v>
      </c>
      <c r="F3424">
        <v>40900</v>
      </c>
      <c r="G3424" t="s">
        <v>2520</v>
      </c>
      <c r="I3424" t="s">
        <v>186</v>
      </c>
      <c r="J3424">
        <v>2026</v>
      </c>
      <c r="K3424">
        <v>7</v>
      </c>
      <c r="L3424" t="s">
        <v>94</v>
      </c>
      <c r="M3424">
        <v>-1994.68882515</v>
      </c>
      <c r="N3424">
        <v>1</v>
      </c>
      <c r="O3424">
        <v>-1994.68882515</v>
      </c>
      <c r="P3424" t="s">
        <v>3055</v>
      </c>
      <c r="Q3424" t="s">
        <v>96</v>
      </c>
    </row>
    <row r="3425" spans="1:17" x14ac:dyDescent="0.25">
      <c r="A3425" t="s">
        <v>2734</v>
      </c>
      <c r="B3425" t="s">
        <v>561</v>
      </c>
      <c r="C3425" t="s">
        <v>373</v>
      </c>
      <c r="D3425" t="s">
        <v>336</v>
      </c>
      <c r="E3425" t="s">
        <v>102</v>
      </c>
      <c r="F3425">
        <v>40700</v>
      </c>
      <c r="G3425" t="s">
        <v>911</v>
      </c>
      <c r="I3425" t="s">
        <v>186</v>
      </c>
      <c r="J3425">
        <v>2026</v>
      </c>
      <c r="K3425">
        <v>7</v>
      </c>
      <c r="L3425" t="s">
        <v>94</v>
      </c>
      <c r="M3425">
        <v>-83.189063999999988</v>
      </c>
      <c r="N3425">
        <v>1</v>
      </c>
      <c r="O3425">
        <v>-83.189063999999988</v>
      </c>
      <c r="P3425" t="s">
        <v>3055</v>
      </c>
      <c r="Q3425" t="s">
        <v>96</v>
      </c>
    </row>
    <row r="3426" spans="1:17" x14ac:dyDescent="0.25">
      <c r="A3426" t="s">
        <v>2382</v>
      </c>
      <c r="B3426" t="s">
        <v>562</v>
      </c>
      <c r="C3426" t="s">
        <v>395</v>
      </c>
      <c r="D3426" t="s">
        <v>336</v>
      </c>
      <c r="E3426" t="s">
        <v>102</v>
      </c>
      <c r="F3426">
        <v>40700</v>
      </c>
      <c r="G3426" t="s">
        <v>911</v>
      </c>
      <c r="I3426" t="s">
        <v>186</v>
      </c>
      <c r="J3426">
        <v>2026</v>
      </c>
      <c r="K3426">
        <v>7</v>
      </c>
      <c r="L3426" t="s">
        <v>94</v>
      </c>
      <c r="M3426">
        <v>-2268.8050958999997</v>
      </c>
      <c r="N3426">
        <v>1</v>
      </c>
      <c r="O3426">
        <v>-2268.8050958999997</v>
      </c>
      <c r="P3426" t="s">
        <v>3055</v>
      </c>
      <c r="Q3426" t="s">
        <v>96</v>
      </c>
    </row>
    <row r="3427" spans="1:17" x14ac:dyDescent="0.25">
      <c r="A3427" t="s">
        <v>2539</v>
      </c>
      <c r="B3427" t="s">
        <v>563</v>
      </c>
      <c r="C3427" t="s">
        <v>536</v>
      </c>
      <c r="D3427" t="s">
        <v>336</v>
      </c>
      <c r="E3427" t="s">
        <v>102</v>
      </c>
      <c r="F3427">
        <v>40700</v>
      </c>
      <c r="G3427" t="s">
        <v>911</v>
      </c>
      <c r="I3427" t="s">
        <v>537</v>
      </c>
      <c r="J3427">
        <v>2026</v>
      </c>
      <c r="K3427">
        <v>7</v>
      </c>
      <c r="L3427" t="s">
        <v>94</v>
      </c>
      <c r="M3427">
        <v>-136.51334759999997</v>
      </c>
      <c r="N3427">
        <v>1</v>
      </c>
      <c r="O3427">
        <v>-136.51334759999997</v>
      </c>
      <c r="P3427" t="s">
        <v>3055</v>
      </c>
      <c r="Q3427" t="s">
        <v>96</v>
      </c>
    </row>
    <row r="3428" spans="1:17" x14ac:dyDescent="0.25">
      <c r="A3428" t="s">
        <v>2382</v>
      </c>
      <c r="B3428" t="s">
        <v>3185</v>
      </c>
      <c r="C3428" t="s">
        <v>623</v>
      </c>
      <c r="D3428" t="s">
        <v>336</v>
      </c>
      <c r="E3428" t="s">
        <v>102</v>
      </c>
      <c r="F3428">
        <v>40900</v>
      </c>
      <c r="G3428" t="s">
        <v>2520</v>
      </c>
      <c r="I3428" t="s">
        <v>186</v>
      </c>
      <c r="J3428">
        <v>2026</v>
      </c>
      <c r="K3428">
        <v>7</v>
      </c>
      <c r="L3428" t="s">
        <v>94</v>
      </c>
      <c r="M3428">
        <v>-9.5166791999999987</v>
      </c>
      <c r="N3428">
        <v>1</v>
      </c>
      <c r="O3428">
        <v>-9.5166791999999987</v>
      </c>
      <c r="P3428" t="s">
        <v>3055</v>
      </c>
      <c r="Q3428" t="s">
        <v>96</v>
      </c>
    </row>
    <row r="3429" spans="1:17" x14ac:dyDescent="0.25">
      <c r="A3429" t="s">
        <v>2734</v>
      </c>
      <c r="B3429" t="s">
        <v>795</v>
      </c>
      <c r="C3429" t="s">
        <v>373</v>
      </c>
      <c r="D3429" t="s">
        <v>336</v>
      </c>
      <c r="E3429" t="s">
        <v>102</v>
      </c>
      <c r="F3429">
        <v>40700</v>
      </c>
      <c r="G3429" t="s">
        <v>911</v>
      </c>
      <c r="I3429" t="s">
        <v>186</v>
      </c>
      <c r="J3429">
        <v>2026</v>
      </c>
      <c r="K3429">
        <v>7</v>
      </c>
      <c r="L3429" t="s">
        <v>94</v>
      </c>
      <c r="M3429">
        <v>-2.4072425999999996</v>
      </c>
      <c r="N3429">
        <v>1</v>
      </c>
      <c r="O3429">
        <v>-2.4072425999999996</v>
      </c>
      <c r="P3429" t="s">
        <v>3055</v>
      </c>
      <c r="Q3429" t="s">
        <v>96</v>
      </c>
    </row>
    <row r="3430" spans="1:17" x14ac:dyDescent="0.25">
      <c r="A3430" t="s">
        <v>2632</v>
      </c>
      <c r="B3430" t="s">
        <v>564</v>
      </c>
      <c r="C3430" t="s">
        <v>389</v>
      </c>
      <c r="D3430" t="s">
        <v>336</v>
      </c>
      <c r="E3430" t="s">
        <v>102</v>
      </c>
      <c r="F3430">
        <v>40700</v>
      </c>
      <c r="G3430" t="s">
        <v>911</v>
      </c>
      <c r="I3430" t="s">
        <v>186</v>
      </c>
      <c r="J3430">
        <v>2026</v>
      </c>
      <c r="K3430">
        <v>7</v>
      </c>
      <c r="L3430" t="s">
        <v>94</v>
      </c>
      <c r="M3430">
        <v>-1002.3597937499999</v>
      </c>
      <c r="N3430">
        <v>1</v>
      </c>
      <c r="O3430">
        <v>-1002.3597937499999</v>
      </c>
      <c r="P3430" t="s">
        <v>3055</v>
      </c>
      <c r="Q3430" t="s">
        <v>96</v>
      </c>
    </row>
    <row r="3431" spans="1:17" x14ac:dyDescent="0.25">
      <c r="A3431" t="s">
        <v>2734</v>
      </c>
      <c r="B3431" t="s">
        <v>3186</v>
      </c>
      <c r="C3431" t="s">
        <v>373</v>
      </c>
      <c r="D3431" t="s">
        <v>336</v>
      </c>
      <c r="E3431" t="s">
        <v>102</v>
      </c>
      <c r="F3431">
        <v>40700</v>
      </c>
      <c r="G3431" t="s">
        <v>911</v>
      </c>
      <c r="I3431" t="s">
        <v>186</v>
      </c>
      <c r="J3431">
        <v>2026</v>
      </c>
      <c r="K3431">
        <v>7</v>
      </c>
      <c r="L3431" t="s">
        <v>94</v>
      </c>
      <c r="M3431">
        <v>-12546.713358899999</v>
      </c>
      <c r="N3431">
        <v>1</v>
      </c>
      <c r="O3431">
        <v>-12546.713358899999</v>
      </c>
      <c r="P3431" t="s">
        <v>3055</v>
      </c>
      <c r="Q3431" t="s">
        <v>96</v>
      </c>
    </row>
    <row r="3432" spans="1:17" x14ac:dyDescent="0.25">
      <c r="A3432" t="s">
        <v>2539</v>
      </c>
      <c r="B3432" t="s">
        <v>3187</v>
      </c>
      <c r="C3432" t="s">
        <v>536</v>
      </c>
      <c r="D3432" t="s">
        <v>336</v>
      </c>
      <c r="E3432" t="s">
        <v>102</v>
      </c>
      <c r="F3432">
        <v>40700</v>
      </c>
      <c r="G3432" t="s">
        <v>911</v>
      </c>
      <c r="I3432" t="s">
        <v>537</v>
      </c>
      <c r="J3432">
        <v>2026</v>
      </c>
      <c r="K3432">
        <v>7</v>
      </c>
      <c r="L3432" t="s">
        <v>94</v>
      </c>
      <c r="M3432">
        <v>-247.49214420000001</v>
      </c>
      <c r="N3432">
        <v>1</v>
      </c>
      <c r="O3432">
        <v>-247.49214420000001</v>
      </c>
      <c r="P3432" t="s">
        <v>3055</v>
      </c>
      <c r="Q3432" t="s">
        <v>96</v>
      </c>
    </row>
    <row r="3433" spans="1:17" x14ac:dyDescent="0.25">
      <c r="A3433" t="s">
        <v>2516</v>
      </c>
      <c r="B3433" t="s">
        <v>302</v>
      </c>
      <c r="C3433" t="s">
        <v>296</v>
      </c>
      <c r="D3433" t="s">
        <v>336</v>
      </c>
      <c r="E3433" t="s">
        <v>102</v>
      </c>
      <c r="F3433">
        <v>40700</v>
      </c>
      <c r="G3433" t="s">
        <v>911</v>
      </c>
      <c r="I3433" t="s">
        <v>186</v>
      </c>
      <c r="J3433">
        <v>2026</v>
      </c>
      <c r="K3433">
        <v>7</v>
      </c>
      <c r="L3433" t="s">
        <v>94</v>
      </c>
      <c r="M3433">
        <v>-50.290666649999999</v>
      </c>
      <c r="N3433">
        <v>1</v>
      </c>
      <c r="O3433">
        <v>-50.290666649999999</v>
      </c>
      <c r="P3433" t="s">
        <v>3055</v>
      </c>
      <c r="Q3433" t="s">
        <v>96</v>
      </c>
    </row>
    <row r="3434" spans="1:17" x14ac:dyDescent="0.25">
      <c r="A3434" t="s">
        <v>2516</v>
      </c>
      <c r="B3434" t="s">
        <v>567</v>
      </c>
      <c r="C3434" t="s">
        <v>296</v>
      </c>
      <c r="D3434" t="s">
        <v>336</v>
      </c>
      <c r="E3434" t="s">
        <v>102</v>
      </c>
      <c r="F3434">
        <v>40700</v>
      </c>
      <c r="G3434" t="s">
        <v>911</v>
      </c>
      <c r="I3434" t="s">
        <v>186</v>
      </c>
      <c r="J3434">
        <v>2026</v>
      </c>
      <c r="K3434">
        <v>7</v>
      </c>
      <c r="L3434" t="s">
        <v>94</v>
      </c>
      <c r="M3434">
        <v>-753.83421959999998</v>
      </c>
      <c r="N3434">
        <v>1</v>
      </c>
      <c r="O3434">
        <v>-753.83421959999998</v>
      </c>
      <c r="P3434" t="s">
        <v>3055</v>
      </c>
      <c r="Q3434" t="s">
        <v>96</v>
      </c>
    </row>
    <row r="3435" spans="1:17" x14ac:dyDescent="0.25">
      <c r="A3435" t="s">
        <v>1121</v>
      </c>
      <c r="B3435" t="s">
        <v>570</v>
      </c>
      <c r="C3435" t="s">
        <v>252</v>
      </c>
      <c r="D3435" t="s">
        <v>336</v>
      </c>
      <c r="E3435" t="s">
        <v>102</v>
      </c>
      <c r="F3435">
        <v>40700</v>
      </c>
      <c r="G3435" t="s">
        <v>911</v>
      </c>
      <c r="I3435" t="s">
        <v>186</v>
      </c>
      <c r="J3435">
        <v>2026</v>
      </c>
      <c r="K3435">
        <v>7</v>
      </c>
      <c r="L3435" t="s">
        <v>94</v>
      </c>
      <c r="M3435">
        <v>-86.011550100000008</v>
      </c>
      <c r="N3435">
        <v>1</v>
      </c>
      <c r="O3435">
        <v>-86.011550100000008</v>
      </c>
      <c r="P3435" t="s">
        <v>3055</v>
      </c>
      <c r="Q3435" t="s">
        <v>96</v>
      </c>
    </row>
    <row r="3436" spans="1:17" x14ac:dyDescent="0.25">
      <c r="A3436" t="s">
        <v>2516</v>
      </c>
      <c r="B3436" t="s">
        <v>303</v>
      </c>
      <c r="C3436" t="s">
        <v>296</v>
      </c>
      <c r="D3436" t="s">
        <v>336</v>
      </c>
      <c r="E3436" t="s">
        <v>102</v>
      </c>
      <c r="F3436">
        <v>40700</v>
      </c>
      <c r="G3436" t="s">
        <v>911</v>
      </c>
      <c r="I3436" t="s">
        <v>186</v>
      </c>
      <c r="J3436">
        <v>2026</v>
      </c>
      <c r="K3436">
        <v>7</v>
      </c>
      <c r="L3436" t="s">
        <v>94</v>
      </c>
      <c r="M3436">
        <v>-454.28048294999996</v>
      </c>
      <c r="N3436">
        <v>1</v>
      </c>
      <c r="O3436">
        <v>-454.28048294999996</v>
      </c>
      <c r="P3436" t="s">
        <v>3055</v>
      </c>
      <c r="Q3436" t="s">
        <v>96</v>
      </c>
    </row>
    <row r="3437" spans="1:17" x14ac:dyDescent="0.25">
      <c r="A3437" t="s">
        <v>2516</v>
      </c>
      <c r="B3437" t="s">
        <v>571</v>
      </c>
      <c r="C3437" t="s">
        <v>296</v>
      </c>
      <c r="D3437" t="s">
        <v>336</v>
      </c>
      <c r="E3437" t="s">
        <v>102</v>
      </c>
      <c r="F3437">
        <v>40700</v>
      </c>
      <c r="G3437" t="s">
        <v>911</v>
      </c>
      <c r="I3437" t="s">
        <v>186</v>
      </c>
      <c r="J3437">
        <v>2026</v>
      </c>
      <c r="K3437">
        <v>7</v>
      </c>
      <c r="L3437" t="s">
        <v>94</v>
      </c>
      <c r="M3437">
        <v>-136.40339579999997</v>
      </c>
      <c r="N3437">
        <v>1</v>
      </c>
      <c r="O3437">
        <v>-136.40339579999997</v>
      </c>
      <c r="P3437" t="s">
        <v>3055</v>
      </c>
      <c r="Q3437" t="s">
        <v>96</v>
      </c>
    </row>
    <row r="3438" spans="1:17" x14ac:dyDescent="0.25">
      <c r="A3438" t="s">
        <v>2516</v>
      </c>
      <c r="B3438" t="s">
        <v>798</v>
      </c>
      <c r="C3438" t="s">
        <v>296</v>
      </c>
      <c r="D3438" t="s">
        <v>336</v>
      </c>
      <c r="E3438" t="s">
        <v>102</v>
      </c>
      <c r="F3438">
        <v>40700</v>
      </c>
      <c r="G3438" t="s">
        <v>911</v>
      </c>
      <c r="I3438" t="s">
        <v>186</v>
      </c>
      <c r="J3438">
        <v>2026</v>
      </c>
      <c r="K3438">
        <v>7</v>
      </c>
      <c r="L3438" t="s">
        <v>94</v>
      </c>
      <c r="M3438">
        <v>-673.64309669999989</v>
      </c>
      <c r="N3438">
        <v>1</v>
      </c>
      <c r="O3438">
        <v>-673.64309669999989</v>
      </c>
      <c r="P3438" t="s">
        <v>3055</v>
      </c>
      <c r="Q3438" t="s">
        <v>96</v>
      </c>
    </row>
    <row r="3439" spans="1:17" x14ac:dyDescent="0.25">
      <c r="A3439" t="s">
        <v>2516</v>
      </c>
      <c r="B3439" t="s">
        <v>376</v>
      </c>
      <c r="C3439" t="s">
        <v>296</v>
      </c>
      <c r="D3439" t="s">
        <v>336</v>
      </c>
      <c r="E3439" t="s">
        <v>102</v>
      </c>
      <c r="F3439">
        <v>40700</v>
      </c>
      <c r="G3439" t="s">
        <v>911</v>
      </c>
      <c r="I3439" t="s">
        <v>186</v>
      </c>
      <c r="J3439">
        <v>2026</v>
      </c>
      <c r="K3439">
        <v>7</v>
      </c>
      <c r="L3439" t="s">
        <v>94</v>
      </c>
      <c r="M3439">
        <v>-105.4800369</v>
      </c>
      <c r="N3439">
        <v>1</v>
      </c>
      <c r="O3439">
        <v>-105.4800369</v>
      </c>
      <c r="P3439" t="s">
        <v>3055</v>
      </c>
      <c r="Q3439" t="s">
        <v>96</v>
      </c>
    </row>
    <row r="3440" spans="1:17" x14ac:dyDescent="0.25">
      <c r="A3440" t="s">
        <v>2516</v>
      </c>
      <c r="B3440" t="s">
        <v>304</v>
      </c>
      <c r="C3440" t="s">
        <v>296</v>
      </c>
      <c r="D3440" t="s">
        <v>336</v>
      </c>
      <c r="E3440" t="s">
        <v>102</v>
      </c>
      <c r="F3440">
        <v>40700</v>
      </c>
      <c r="G3440" t="s">
        <v>911</v>
      </c>
      <c r="I3440" t="s">
        <v>186</v>
      </c>
      <c r="J3440">
        <v>2026</v>
      </c>
      <c r="K3440">
        <v>7</v>
      </c>
      <c r="L3440" t="s">
        <v>94</v>
      </c>
      <c r="M3440">
        <v>-32.170843949999998</v>
      </c>
      <c r="N3440">
        <v>1</v>
      </c>
      <c r="O3440">
        <v>-32.170843949999998</v>
      </c>
      <c r="P3440" t="s">
        <v>3055</v>
      </c>
      <c r="Q3440" t="s">
        <v>96</v>
      </c>
    </row>
    <row r="3441" spans="1:17" x14ac:dyDescent="0.25">
      <c r="A3441" t="s">
        <v>2699</v>
      </c>
      <c r="B3441" t="s">
        <v>575</v>
      </c>
      <c r="C3441" t="s">
        <v>576</v>
      </c>
      <c r="D3441" t="s">
        <v>336</v>
      </c>
      <c r="E3441" t="s">
        <v>102</v>
      </c>
      <c r="F3441">
        <v>40700</v>
      </c>
      <c r="G3441" t="s">
        <v>911</v>
      </c>
      <c r="I3441" t="s">
        <v>186</v>
      </c>
      <c r="J3441">
        <v>2026</v>
      </c>
      <c r="K3441">
        <v>7</v>
      </c>
      <c r="L3441" t="s">
        <v>94</v>
      </c>
      <c r="M3441">
        <v>-34.633647299999993</v>
      </c>
      <c r="N3441">
        <v>1</v>
      </c>
      <c r="O3441">
        <v>-34.633647299999993</v>
      </c>
      <c r="P3441" t="s">
        <v>3055</v>
      </c>
      <c r="Q3441" t="s">
        <v>96</v>
      </c>
    </row>
    <row r="3442" spans="1:17" x14ac:dyDescent="0.25">
      <c r="A3442" t="s">
        <v>2516</v>
      </c>
      <c r="B3442" t="s">
        <v>378</v>
      </c>
      <c r="C3442" t="s">
        <v>296</v>
      </c>
      <c r="D3442" t="s">
        <v>336</v>
      </c>
      <c r="E3442" t="s">
        <v>102</v>
      </c>
      <c r="F3442">
        <v>40700</v>
      </c>
      <c r="G3442" t="s">
        <v>911</v>
      </c>
      <c r="I3442" t="s">
        <v>186</v>
      </c>
      <c r="J3442">
        <v>2026</v>
      </c>
      <c r="K3442">
        <v>7</v>
      </c>
      <c r="L3442" t="s">
        <v>94</v>
      </c>
      <c r="M3442">
        <v>-223.28754210000002</v>
      </c>
      <c r="N3442">
        <v>1</v>
      </c>
      <c r="O3442">
        <v>-223.28754210000002</v>
      </c>
      <c r="P3442" t="s">
        <v>3055</v>
      </c>
      <c r="Q3442" t="s">
        <v>96</v>
      </c>
    </row>
    <row r="3443" spans="1:17" x14ac:dyDescent="0.25">
      <c r="A3443" t="s">
        <v>1121</v>
      </c>
      <c r="B3443" t="s">
        <v>3188</v>
      </c>
      <c r="C3443" t="s">
        <v>252</v>
      </c>
      <c r="D3443" t="s">
        <v>336</v>
      </c>
      <c r="E3443" t="s">
        <v>102</v>
      </c>
      <c r="F3443">
        <v>40700</v>
      </c>
      <c r="G3443" t="s">
        <v>911</v>
      </c>
      <c r="I3443" t="s">
        <v>186</v>
      </c>
      <c r="J3443">
        <v>2026</v>
      </c>
      <c r="K3443">
        <v>7</v>
      </c>
      <c r="L3443" t="s">
        <v>94</v>
      </c>
      <c r="M3443">
        <v>-533.21300865000001</v>
      </c>
      <c r="N3443">
        <v>1</v>
      </c>
      <c r="O3443">
        <v>-533.21300865000001</v>
      </c>
      <c r="P3443" t="s">
        <v>3055</v>
      </c>
      <c r="Q3443" t="s">
        <v>96</v>
      </c>
    </row>
    <row r="3444" spans="1:17" x14ac:dyDescent="0.25">
      <c r="A3444" t="s">
        <v>2377</v>
      </c>
      <c r="B3444">
        <v>20180244</v>
      </c>
      <c r="C3444" t="s">
        <v>316</v>
      </c>
      <c r="D3444" t="s">
        <v>336</v>
      </c>
      <c r="E3444" t="s">
        <v>102</v>
      </c>
      <c r="F3444">
        <v>40700</v>
      </c>
      <c r="G3444" t="s">
        <v>911</v>
      </c>
      <c r="I3444" t="s">
        <v>186</v>
      </c>
      <c r="J3444">
        <v>2026</v>
      </c>
      <c r="K3444">
        <v>7</v>
      </c>
      <c r="L3444" t="s">
        <v>94</v>
      </c>
      <c r="M3444">
        <v>-4533.0325708499995</v>
      </c>
      <c r="N3444">
        <v>1</v>
      </c>
      <c r="O3444">
        <v>-4533.0325708499995</v>
      </c>
      <c r="P3444" t="s">
        <v>3055</v>
      </c>
      <c r="Q3444" t="s">
        <v>96</v>
      </c>
    </row>
    <row r="3445" spans="1:17" x14ac:dyDescent="0.25">
      <c r="A3445" t="s">
        <v>2516</v>
      </c>
      <c r="B3445" t="s">
        <v>306</v>
      </c>
      <c r="C3445" t="s">
        <v>296</v>
      </c>
      <c r="D3445" t="s">
        <v>336</v>
      </c>
      <c r="E3445" t="s">
        <v>102</v>
      </c>
      <c r="F3445">
        <v>40700</v>
      </c>
      <c r="G3445" t="s">
        <v>911</v>
      </c>
      <c r="I3445" t="s">
        <v>186</v>
      </c>
      <c r="J3445">
        <v>2026</v>
      </c>
      <c r="K3445">
        <v>7</v>
      </c>
      <c r="L3445" t="s">
        <v>94</v>
      </c>
      <c r="M3445">
        <v>-2312.75247945</v>
      </c>
      <c r="N3445">
        <v>1</v>
      </c>
      <c r="O3445">
        <v>-2312.75247945</v>
      </c>
      <c r="P3445" t="s">
        <v>3055</v>
      </c>
      <c r="Q3445" t="s">
        <v>96</v>
      </c>
    </row>
    <row r="3446" spans="1:17" x14ac:dyDescent="0.25">
      <c r="A3446" t="s">
        <v>1121</v>
      </c>
      <c r="B3446" t="s">
        <v>577</v>
      </c>
      <c r="C3446" t="s">
        <v>252</v>
      </c>
      <c r="D3446" t="s">
        <v>336</v>
      </c>
      <c r="E3446" t="s">
        <v>102</v>
      </c>
      <c r="F3446">
        <v>40700</v>
      </c>
      <c r="G3446" t="s">
        <v>911</v>
      </c>
      <c r="I3446" t="s">
        <v>186</v>
      </c>
      <c r="J3446">
        <v>2026</v>
      </c>
      <c r="K3446">
        <v>7</v>
      </c>
      <c r="L3446" t="s">
        <v>94</v>
      </c>
      <c r="M3446">
        <v>-4190.9286572999999</v>
      </c>
      <c r="N3446">
        <v>1</v>
      </c>
      <c r="O3446">
        <v>-4190.9286572999999</v>
      </c>
      <c r="P3446" t="s">
        <v>3055</v>
      </c>
      <c r="Q3446" t="s">
        <v>96</v>
      </c>
    </row>
    <row r="3447" spans="1:17" x14ac:dyDescent="0.25">
      <c r="A3447" t="s">
        <v>2516</v>
      </c>
      <c r="B3447" t="s">
        <v>3189</v>
      </c>
      <c r="C3447" t="s">
        <v>296</v>
      </c>
      <c r="D3447" t="s">
        <v>336</v>
      </c>
      <c r="E3447" t="s">
        <v>102</v>
      </c>
      <c r="F3447">
        <v>40700</v>
      </c>
      <c r="G3447" t="s">
        <v>911</v>
      </c>
      <c r="I3447" t="s">
        <v>186</v>
      </c>
      <c r="J3447">
        <v>2026</v>
      </c>
      <c r="K3447">
        <v>7</v>
      </c>
      <c r="L3447" t="s">
        <v>94</v>
      </c>
      <c r="M3447">
        <v>-565.50082259999999</v>
      </c>
      <c r="N3447">
        <v>1</v>
      </c>
      <c r="O3447">
        <v>-565.50082259999999</v>
      </c>
      <c r="P3447" t="s">
        <v>3055</v>
      </c>
      <c r="Q3447" t="s">
        <v>96</v>
      </c>
    </row>
    <row r="3448" spans="1:17" x14ac:dyDescent="0.25">
      <c r="A3448" t="s">
        <v>2377</v>
      </c>
      <c r="B3448">
        <v>20210004</v>
      </c>
      <c r="C3448" t="s">
        <v>316</v>
      </c>
      <c r="D3448" t="s">
        <v>336</v>
      </c>
      <c r="E3448" t="s">
        <v>102</v>
      </c>
      <c r="F3448">
        <v>40700</v>
      </c>
      <c r="G3448" t="s">
        <v>911</v>
      </c>
      <c r="I3448" t="s">
        <v>186</v>
      </c>
      <c r="J3448">
        <v>2026</v>
      </c>
      <c r="K3448">
        <v>7</v>
      </c>
      <c r="L3448" t="s">
        <v>94</v>
      </c>
      <c r="M3448">
        <v>-74.077100999999999</v>
      </c>
      <c r="N3448">
        <v>1</v>
      </c>
      <c r="O3448">
        <v>-74.077100999999999</v>
      </c>
      <c r="P3448" t="s">
        <v>3055</v>
      </c>
      <c r="Q3448" t="s">
        <v>96</v>
      </c>
    </row>
    <row r="3449" spans="1:17" x14ac:dyDescent="0.25">
      <c r="A3449" t="s">
        <v>2382</v>
      </c>
      <c r="B3449" t="s">
        <v>2131</v>
      </c>
      <c r="C3449" t="s">
        <v>451</v>
      </c>
      <c r="D3449" t="s">
        <v>336</v>
      </c>
      <c r="E3449" t="s">
        <v>102</v>
      </c>
      <c r="F3449">
        <v>40700</v>
      </c>
      <c r="G3449" t="s">
        <v>911</v>
      </c>
      <c r="I3449" t="s">
        <v>186</v>
      </c>
      <c r="J3449">
        <v>2026</v>
      </c>
      <c r="K3449">
        <v>7</v>
      </c>
      <c r="L3449" t="s">
        <v>94</v>
      </c>
      <c r="M3449">
        <v>-222.08742989999999</v>
      </c>
      <c r="N3449">
        <v>1</v>
      </c>
      <c r="O3449">
        <v>-222.08742989999999</v>
      </c>
      <c r="P3449" t="s">
        <v>3055</v>
      </c>
      <c r="Q3449" t="s">
        <v>96</v>
      </c>
    </row>
    <row r="3450" spans="1:17" x14ac:dyDescent="0.25">
      <c r="A3450" t="s">
        <v>2516</v>
      </c>
      <c r="B3450" t="s">
        <v>380</v>
      </c>
      <c r="C3450" t="s">
        <v>296</v>
      </c>
      <c r="D3450" t="s">
        <v>336</v>
      </c>
      <c r="E3450" t="s">
        <v>102</v>
      </c>
      <c r="F3450">
        <v>40700</v>
      </c>
      <c r="G3450" t="s">
        <v>911</v>
      </c>
      <c r="I3450" t="s">
        <v>186</v>
      </c>
      <c r="J3450">
        <v>2026</v>
      </c>
      <c r="K3450">
        <v>7</v>
      </c>
      <c r="L3450" t="s">
        <v>94</v>
      </c>
      <c r="M3450">
        <v>-1057.9065073500001</v>
      </c>
      <c r="N3450">
        <v>1</v>
      </c>
      <c r="O3450">
        <v>-1057.9065073500001</v>
      </c>
      <c r="P3450" t="s">
        <v>3055</v>
      </c>
      <c r="Q3450" t="s">
        <v>96</v>
      </c>
    </row>
    <row r="3451" spans="1:17" x14ac:dyDescent="0.25">
      <c r="A3451" t="s">
        <v>1121</v>
      </c>
      <c r="B3451" t="s">
        <v>579</v>
      </c>
      <c r="C3451" t="s">
        <v>252</v>
      </c>
      <c r="D3451" t="s">
        <v>336</v>
      </c>
      <c r="E3451" t="s">
        <v>102</v>
      </c>
      <c r="F3451">
        <v>40700</v>
      </c>
      <c r="G3451" t="s">
        <v>911</v>
      </c>
      <c r="I3451" t="s">
        <v>186</v>
      </c>
      <c r="J3451">
        <v>2026</v>
      </c>
      <c r="K3451">
        <v>7</v>
      </c>
      <c r="L3451" t="s">
        <v>94</v>
      </c>
      <c r="M3451">
        <v>-2052.0088039499997</v>
      </c>
      <c r="N3451">
        <v>1</v>
      </c>
      <c r="O3451">
        <v>-2052.0088039499997</v>
      </c>
      <c r="P3451" t="s">
        <v>3055</v>
      </c>
      <c r="Q3451" t="s">
        <v>96</v>
      </c>
    </row>
    <row r="3452" spans="1:17" x14ac:dyDescent="0.25">
      <c r="A3452" t="s">
        <v>2516</v>
      </c>
      <c r="B3452" t="s">
        <v>308</v>
      </c>
      <c r="C3452" t="s">
        <v>296</v>
      </c>
      <c r="D3452" t="s">
        <v>336</v>
      </c>
      <c r="E3452" t="s">
        <v>102</v>
      </c>
      <c r="F3452">
        <v>40700</v>
      </c>
      <c r="G3452" t="s">
        <v>911</v>
      </c>
      <c r="I3452" t="s">
        <v>186</v>
      </c>
      <c r="J3452">
        <v>2026</v>
      </c>
      <c r="K3452">
        <v>7</v>
      </c>
      <c r="L3452" t="s">
        <v>94</v>
      </c>
      <c r="M3452">
        <v>-1899.3781600499997</v>
      </c>
      <c r="N3452">
        <v>1</v>
      </c>
      <c r="O3452">
        <v>-1899.3781600499997</v>
      </c>
      <c r="P3452" t="s">
        <v>3055</v>
      </c>
      <c r="Q3452" t="s">
        <v>96</v>
      </c>
    </row>
    <row r="3453" spans="1:17" x14ac:dyDescent="0.25">
      <c r="A3453" t="s">
        <v>2377</v>
      </c>
      <c r="B3453">
        <v>20190341</v>
      </c>
      <c r="C3453" t="s">
        <v>316</v>
      </c>
      <c r="D3453" t="s">
        <v>336</v>
      </c>
      <c r="E3453" t="s">
        <v>102</v>
      </c>
      <c r="F3453">
        <v>40700</v>
      </c>
      <c r="G3453" t="s">
        <v>911</v>
      </c>
      <c r="I3453" t="s">
        <v>186</v>
      </c>
      <c r="J3453">
        <v>2026</v>
      </c>
      <c r="K3453">
        <v>7</v>
      </c>
      <c r="L3453" t="s">
        <v>94</v>
      </c>
      <c r="M3453">
        <v>-1009.0650989999999</v>
      </c>
      <c r="N3453">
        <v>1</v>
      </c>
      <c r="O3453">
        <v>-1009.0650989999999</v>
      </c>
      <c r="P3453" t="s">
        <v>3055</v>
      </c>
      <c r="Q3453" t="s">
        <v>96</v>
      </c>
    </row>
    <row r="3454" spans="1:17" x14ac:dyDescent="0.25">
      <c r="A3454" t="s">
        <v>2516</v>
      </c>
      <c r="B3454" t="s">
        <v>381</v>
      </c>
      <c r="C3454" t="s">
        <v>296</v>
      </c>
      <c r="D3454" t="s">
        <v>336</v>
      </c>
      <c r="E3454" t="s">
        <v>102</v>
      </c>
      <c r="F3454">
        <v>40700</v>
      </c>
      <c r="G3454" t="s">
        <v>911</v>
      </c>
      <c r="I3454" t="s">
        <v>186</v>
      </c>
      <c r="J3454">
        <v>2026</v>
      </c>
      <c r="K3454">
        <v>7</v>
      </c>
      <c r="L3454" t="s">
        <v>94</v>
      </c>
      <c r="M3454">
        <v>-248.30333115000002</v>
      </c>
      <c r="N3454">
        <v>1</v>
      </c>
      <c r="O3454">
        <v>-248.30333115000002</v>
      </c>
      <c r="P3454" t="s">
        <v>3055</v>
      </c>
      <c r="Q3454" t="s">
        <v>96</v>
      </c>
    </row>
    <row r="3455" spans="1:17" x14ac:dyDescent="0.25">
      <c r="A3455" t="s">
        <v>2377</v>
      </c>
      <c r="B3455">
        <v>20200041</v>
      </c>
      <c r="C3455" t="s">
        <v>316</v>
      </c>
      <c r="D3455" t="s">
        <v>336</v>
      </c>
      <c r="E3455" t="s">
        <v>102</v>
      </c>
      <c r="F3455">
        <v>40700</v>
      </c>
      <c r="G3455" t="s">
        <v>911</v>
      </c>
      <c r="I3455" t="s">
        <v>186</v>
      </c>
      <c r="J3455">
        <v>2026</v>
      </c>
      <c r="K3455">
        <v>7</v>
      </c>
      <c r="L3455" t="s">
        <v>94</v>
      </c>
      <c r="M3455">
        <v>-285.23660864999999</v>
      </c>
      <c r="N3455">
        <v>1</v>
      </c>
      <c r="O3455">
        <v>-285.23660864999999</v>
      </c>
      <c r="P3455" t="s">
        <v>3055</v>
      </c>
      <c r="Q3455" t="s">
        <v>96</v>
      </c>
    </row>
    <row r="3456" spans="1:17" x14ac:dyDescent="0.25">
      <c r="A3456" t="s">
        <v>2516</v>
      </c>
      <c r="B3456" t="s">
        <v>580</v>
      </c>
      <c r="C3456" t="s">
        <v>296</v>
      </c>
      <c r="D3456" t="s">
        <v>336</v>
      </c>
      <c r="E3456" t="s">
        <v>102</v>
      </c>
      <c r="F3456">
        <v>40700</v>
      </c>
      <c r="G3456" t="s">
        <v>911</v>
      </c>
      <c r="I3456" t="s">
        <v>186</v>
      </c>
      <c r="J3456">
        <v>2026</v>
      </c>
      <c r="K3456">
        <v>7</v>
      </c>
      <c r="L3456" t="s">
        <v>94</v>
      </c>
      <c r="M3456">
        <v>-218.10109229999998</v>
      </c>
      <c r="N3456">
        <v>1</v>
      </c>
      <c r="O3456">
        <v>-218.10109229999998</v>
      </c>
      <c r="P3456" t="s">
        <v>3055</v>
      </c>
      <c r="Q3456" t="s">
        <v>96</v>
      </c>
    </row>
    <row r="3457" spans="1:17" x14ac:dyDescent="0.25">
      <c r="A3457" t="s">
        <v>2516</v>
      </c>
      <c r="B3457" t="s">
        <v>581</v>
      </c>
      <c r="C3457" t="s">
        <v>296</v>
      </c>
      <c r="D3457" t="s">
        <v>336</v>
      </c>
      <c r="E3457" t="s">
        <v>102</v>
      </c>
      <c r="F3457">
        <v>40700</v>
      </c>
      <c r="G3457" t="s">
        <v>911</v>
      </c>
      <c r="I3457" t="s">
        <v>186</v>
      </c>
      <c r="J3457">
        <v>2026</v>
      </c>
      <c r="K3457">
        <v>7</v>
      </c>
      <c r="L3457" t="s">
        <v>94</v>
      </c>
      <c r="M3457">
        <v>-34.122488399999995</v>
      </c>
      <c r="N3457">
        <v>1</v>
      </c>
      <c r="O3457">
        <v>-34.122488399999995</v>
      </c>
      <c r="P3457" t="s">
        <v>3055</v>
      </c>
      <c r="Q3457" t="s">
        <v>96</v>
      </c>
    </row>
    <row r="3458" spans="1:17" x14ac:dyDescent="0.25">
      <c r="A3458" t="s">
        <v>2377</v>
      </c>
      <c r="B3458">
        <v>20210081</v>
      </c>
      <c r="C3458" t="s">
        <v>316</v>
      </c>
      <c r="D3458" t="s">
        <v>336</v>
      </c>
      <c r="E3458" t="s">
        <v>102</v>
      </c>
      <c r="F3458">
        <v>40700</v>
      </c>
      <c r="G3458" t="s">
        <v>911</v>
      </c>
      <c r="I3458" t="s">
        <v>186</v>
      </c>
      <c r="J3458">
        <v>2026</v>
      </c>
      <c r="K3458">
        <v>7</v>
      </c>
      <c r="L3458" t="s">
        <v>94</v>
      </c>
      <c r="M3458">
        <v>-1383.3866444999999</v>
      </c>
      <c r="N3458">
        <v>1</v>
      </c>
      <c r="O3458">
        <v>-1383.3866444999999</v>
      </c>
      <c r="P3458" t="s">
        <v>3055</v>
      </c>
      <c r="Q3458" t="s">
        <v>96</v>
      </c>
    </row>
    <row r="3459" spans="1:17" x14ac:dyDescent="0.25">
      <c r="A3459" t="s">
        <v>2516</v>
      </c>
      <c r="B3459" t="s">
        <v>582</v>
      </c>
      <c r="C3459" t="s">
        <v>296</v>
      </c>
      <c r="D3459" t="s">
        <v>336</v>
      </c>
      <c r="E3459" t="s">
        <v>102</v>
      </c>
      <c r="F3459">
        <v>40700</v>
      </c>
      <c r="G3459" t="s">
        <v>911</v>
      </c>
      <c r="I3459" t="s">
        <v>186</v>
      </c>
      <c r="J3459">
        <v>2026</v>
      </c>
      <c r="K3459">
        <v>7</v>
      </c>
      <c r="L3459" t="s">
        <v>94</v>
      </c>
      <c r="M3459">
        <v>-247.71029325000003</v>
      </c>
      <c r="N3459">
        <v>1</v>
      </c>
      <c r="O3459">
        <v>-247.71029325000003</v>
      </c>
      <c r="P3459" t="s">
        <v>3055</v>
      </c>
      <c r="Q3459" t="s">
        <v>96</v>
      </c>
    </row>
    <row r="3460" spans="1:17" x14ac:dyDescent="0.25">
      <c r="A3460" t="s">
        <v>1121</v>
      </c>
      <c r="B3460" t="s">
        <v>583</v>
      </c>
      <c r="C3460" t="s">
        <v>252</v>
      </c>
      <c r="D3460" t="s">
        <v>336</v>
      </c>
      <c r="E3460" t="s">
        <v>102</v>
      </c>
      <c r="F3460">
        <v>40700</v>
      </c>
      <c r="G3460" t="s">
        <v>911</v>
      </c>
      <c r="I3460" t="s">
        <v>186</v>
      </c>
      <c r="J3460">
        <v>2026</v>
      </c>
      <c r="K3460">
        <v>7</v>
      </c>
      <c r="L3460" t="s">
        <v>94</v>
      </c>
      <c r="M3460">
        <v>-10077.370216199999</v>
      </c>
      <c r="N3460">
        <v>1</v>
      </c>
      <c r="O3460">
        <v>-10077.370216199999</v>
      </c>
      <c r="P3460" t="s">
        <v>3055</v>
      </c>
      <c r="Q3460" t="s">
        <v>96</v>
      </c>
    </row>
    <row r="3461" spans="1:17" x14ac:dyDescent="0.25">
      <c r="A3461" t="s">
        <v>2516</v>
      </c>
      <c r="B3461" t="s">
        <v>382</v>
      </c>
      <c r="C3461" t="s">
        <v>296</v>
      </c>
      <c r="D3461" t="s">
        <v>336</v>
      </c>
      <c r="E3461" t="s">
        <v>102</v>
      </c>
      <c r="F3461">
        <v>40700</v>
      </c>
      <c r="G3461" t="s">
        <v>911</v>
      </c>
      <c r="I3461" t="s">
        <v>186</v>
      </c>
      <c r="J3461">
        <v>2026</v>
      </c>
      <c r="K3461">
        <v>7</v>
      </c>
      <c r="L3461" t="s">
        <v>94</v>
      </c>
      <c r="M3461">
        <v>-20.748138599999997</v>
      </c>
      <c r="N3461">
        <v>1</v>
      </c>
      <c r="O3461">
        <v>-20.748138599999997</v>
      </c>
      <c r="P3461" t="s">
        <v>3055</v>
      </c>
      <c r="Q3461" t="s">
        <v>96</v>
      </c>
    </row>
    <row r="3462" spans="1:17" x14ac:dyDescent="0.25">
      <c r="A3462" t="s">
        <v>2516</v>
      </c>
      <c r="B3462" t="s">
        <v>585</v>
      </c>
      <c r="C3462" t="s">
        <v>296</v>
      </c>
      <c r="D3462" t="s">
        <v>336</v>
      </c>
      <c r="E3462" t="s">
        <v>102</v>
      </c>
      <c r="F3462">
        <v>40700</v>
      </c>
      <c r="G3462" t="s">
        <v>911</v>
      </c>
      <c r="I3462" t="s">
        <v>186</v>
      </c>
      <c r="J3462">
        <v>2026</v>
      </c>
      <c r="K3462">
        <v>7</v>
      </c>
      <c r="L3462" t="s">
        <v>94</v>
      </c>
      <c r="M3462">
        <v>-91.782849900000002</v>
      </c>
      <c r="N3462">
        <v>1</v>
      </c>
      <c r="O3462">
        <v>-91.782849900000002</v>
      </c>
      <c r="P3462" t="s">
        <v>3055</v>
      </c>
      <c r="Q3462" t="s">
        <v>96</v>
      </c>
    </row>
    <row r="3463" spans="1:17" x14ac:dyDescent="0.25">
      <c r="A3463" t="s">
        <v>2516</v>
      </c>
      <c r="B3463" t="s">
        <v>586</v>
      </c>
      <c r="C3463" t="s">
        <v>296</v>
      </c>
      <c r="D3463" t="s">
        <v>336</v>
      </c>
      <c r="E3463" t="s">
        <v>102</v>
      </c>
      <c r="F3463">
        <v>40700</v>
      </c>
      <c r="G3463" t="s">
        <v>911</v>
      </c>
      <c r="I3463" t="s">
        <v>186</v>
      </c>
      <c r="J3463">
        <v>2026</v>
      </c>
      <c r="K3463">
        <v>7</v>
      </c>
      <c r="L3463" t="s">
        <v>94</v>
      </c>
      <c r="M3463">
        <v>-27.668668649999997</v>
      </c>
      <c r="N3463">
        <v>1</v>
      </c>
      <c r="O3463">
        <v>-27.668668649999997</v>
      </c>
      <c r="P3463" t="s">
        <v>3055</v>
      </c>
      <c r="Q3463" t="s">
        <v>96</v>
      </c>
    </row>
    <row r="3464" spans="1:17" x14ac:dyDescent="0.25">
      <c r="A3464" t="s">
        <v>2516</v>
      </c>
      <c r="B3464" t="s">
        <v>311</v>
      </c>
      <c r="C3464" t="s">
        <v>296</v>
      </c>
      <c r="D3464" t="s">
        <v>336</v>
      </c>
      <c r="E3464" t="s">
        <v>102</v>
      </c>
      <c r="F3464">
        <v>40700</v>
      </c>
      <c r="G3464" t="s">
        <v>911</v>
      </c>
      <c r="I3464" t="s">
        <v>186</v>
      </c>
      <c r="J3464">
        <v>2026</v>
      </c>
      <c r="K3464">
        <v>7</v>
      </c>
      <c r="L3464" t="s">
        <v>94</v>
      </c>
      <c r="M3464">
        <v>-281.54737484999998</v>
      </c>
      <c r="N3464">
        <v>1</v>
      </c>
      <c r="O3464">
        <v>-281.54737484999998</v>
      </c>
      <c r="P3464" t="s">
        <v>3055</v>
      </c>
      <c r="Q3464" t="s">
        <v>96</v>
      </c>
    </row>
    <row r="3465" spans="1:17" x14ac:dyDescent="0.25">
      <c r="A3465" t="s">
        <v>2377</v>
      </c>
      <c r="B3465">
        <v>20230153</v>
      </c>
      <c r="C3465" t="s">
        <v>316</v>
      </c>
      <c r="D3465" t="s">
        <v>336</v>
      </c>
      <c r="E3465" t="s">
        <v>102</v>
      </c>
      <c r="F3465">
        <v>40700</v>
      </c>
      <c r="G3465" t="s">
        <v>911</v>
      </c>
      <c r="I3465" t="s">
        <v>186</v>
      </c>
      <c r="J3465">
        <v>2026</v>
      </c>
      <c r="K3465">
        <v>7</v>
      </c>
      <c r="L3465" t="s">
        <v>94</v>
      </c>
      <c r="M3465">
        <v>-67.539647700000003</v>
      </c>
      <c r="N3465">
        <v>1</v>
      </c>
      <c r="O3465">
        <v>-67.539647700000003</v>
      </c>
      <c r="P3465" t="s">
        <v>3055</v>
      </c>
      <c r="Q3465" t="s">
        <v>96</v>
      </c>
    </row>
    <row r="3466" spans="1:17" x14ac:dyDescent="0.25">
      <c r="A3466" t="s">
        <v>1121</v>
      </c>
      <c r="B3466" t="s">
        <v>587</v>
      </c>
      <c r="C3466" t="s">
        <v>252</v>
      </c>
      <c r="D3466" t="s">
        <v>336</v>
      </c>
      <c r="E3466" t="s">
        <v>102</v>
      </c>
      <c r="F3466">
        <v>40700</v>
      </c>
      <c r="G3466" t="s">
        <v>911</v>
      </c>
      <c r="I3466" t="s">
        <v>186</v>
      </c>
      <c r="J3466">
        <v>2026</v>
      </c>
      <c r="K3466">
        <v>7</v>
      </c>
      <c r="L3466" t="s">
        <v>94</v>
      </c>
      <c r="M3466">
        <v>-2320.6695938999997</v>
      </c>
      <c r="N3466">
        <v>1</v>
      </c>
      <c r="O3466">
        <v>-2320.6695938999997</v>
      </c>
      <c r="P3466" t="s">
        <v>3055</v>
      </c>
      <c r="Q3466" t="s">
        <v>96</v>
      </c>
    </row>
    <row r="3467" spans="1:17" x14ac:dyDescent="0.25">
      <c r="A3467" t="s">
        <v>1121</v>
      </c>
      <c r="B3467" t="s">
        <v>588</v>
      </c>
      <c r="C3467" t="s">
        <v>252</v>
      </c>
      <c r="D3467" t="s">
        <v>336</v>
      </c>
      <c r="E3467" t="s">
        <v>102</v>
      </c>
      <c r="F3467">
        <v>40700</v>
      </c>
      <c r="G3467" t="s">
        <v>911</v>
      </c>
      <c r="I3467" t="s">
        <v>186</v>
      </c>
      <c r="J3467">
        <v>2026</v>
      </c>
      <c r="K3467">
        <v>7</v>
      </c>
      <c r="L3467" t="s">
        <v>94</v>
      </c>
      <c r="M3467">
        <v>-83083.965870150001</v>
      </c>
      <c r="N3467">
        <v>1</v>
      </c>
      <c r="O3467">
        <v>-83083.965870150001</v>
      </c>
      <c r="P3467" t="s">
        <v>3055</v>
      </c>
      <c r="Q3467" t="s">
        <v>96</v>
      </c>
    </row>
    <row r="3468" spans="1:17" x14ac:dyDescent="0.25">
      <c r="A3468" t="s">
        <v>2377</v>
      </c>
      <c r="B3468">
        <v>20240092</v>
      </c>
      <c r="C3468" t="s">
        <v>316</v>
      </c>
      <c r="D3468" t="s">
        <v>336</v>
      </c>
      <c r="E3468" t="s">
        <v>102</v>
      </c>
      <c r="F3468">
        <v>40700</v>
      </c>
      <c r="G3468" t="s">
        <v>911</v>
      </c>
      <c r="I3468" t="s">
        <v>186</v>
      </c>
      <c r="J3468">
        <v>2026</v>
      </c>
      <c r="K3468">
        <v>7</v>
      </c>
      <c r="L3468" t="s">
        <v>94</v>
      </c>
      <c r="M3468">
        <v>-31.895964449999997</v>
      </c>
      <c r="N3468">
        <v>1</v>
      </c>
      <c r="O3468">
        <v>-31.895964449999997</v>
      </c>
      <c r="P3468" t="s">
        <v>3055</v>
      </c>
      <c r="Q3468" t="s">
        <v>96</v>
      </c>
    </row>
    <row r="3469" spans="1:17" x14ac:dyDescent="0.25">
      <c r="A3469" t="s">
        <v>2516</v>
      </c>
      <c r="B3469" t="s">
        <v>383</v>
      </c>
      <c r="C3469" t="s">
        <v>296</v>
      </c>
      <c r="D3469" t="s">
        <v>336</v>
      </c>
      <c r="E3469" t="s">
        <v>102</v>
      </c>
      <c r="F3469">
        <v>40700</v>
      </c>
      <c r="G3469" t="s">
        <v>911</v>
      </c>
      <c r="I3469" t="s">
        <v>186</v>
      </c>
      <c r="J3469">
        <v>2026</v>
      </c>
      <c r="K3469">
        <v>7</v>
      </c>
      <c r="L3469" t="s">
        <v>94</v>
      </c>
      <c r="M3469">
        <v>-245.94053714999995</v>
      </c>
      <c r="N3469">
        <v>1</v>
      </c>
      <c r="O3469">
        <v>-245.94053714999995</v>
      </c>
      <c r="P3469" t="s">
        <v>3055</v>
      </c>
      <c r="Q3469" t="s">
        <v>96</v>
      </c>
    </row>
    <row r="3470" spans="1:17" x14ac:dyDescent="0.25">
      <c r="A3470" t="s">
        <v>1121</v>
      </c>
      <c r="B3470" t="s">
        <v>589</v>
      </c>
      <c r="C3470" t="s">
        <v>252</v>
      </c>
      <c r="D3470" t="s">
        <v>336</v>
      </c>
      <c r="E3470" t="s">
        <v>102</v>
      </c>
      <c r="F3470">
        <v>40700</v>
      </c>
      <c r="G3470" t="s">
        <v>911</v>
      </c>
      <c r="I3470" t="s">
        <v>186</v>
      </c>
      <c r="J3470">
        <v>2026</v>
      </c>
      <c r="K3470">
        <v>7</v>
      </c>
      <c r="L3470" t="s">
        <v>94</v>
      </c>
      <c r="M3470">
        <v>-2715.2877738000002</v>
      </c>
      <c r="N3470">
        <v>1</v>
      </c>
      <c r="O3470">
        <v>-2715.2877738000002</v>
      </c>
      <c r="P3470" t="s">
        <v>3055</v>
      </c>
      <c r="Q3470" t="s">
        <v>96</v>
      </c>
    </row>
    <row r="3471" spans="1:17" x14ac:dyDescent="0.25">
      <c r="A3471" t="s">
        <v>2516</v>
      </c>
      <c r="B3471" t="s">
        <v>804</v>
      </c>
      <c r="C3471" t="s">
        <v>296</v>
      </c>
      <c r="D3471" t="s">
        <v>336</v>
      </c>
      <c r="E3471" t="s">
        <v>102</v>
      </c>
      <c r="F3471">
        <v>40700</v>
      </c>
      <c r="G3471" t="s">
        <v>911</v>
      </c>
      <c r="I3471" t="s">
        <v>186</v>
      </c>
      <c r="J3471">
        <v>2026</v>
      </c>
      <c r="K3471">
        <v>7</v>
      </c>
      <c r="L3471" t="s">
        <v>94</v>
      </c>
      <c r="M3471">
        <v>-18.40815375</v>
      </c>
      <c r="N3471">
        <v>1</v>
      </c>
      <c r="O3471">
        <v>-18.40815375</v>
      </c>
      <c r="P3471" t="s">
        <v>3055</v>
      </c>
      <c r="Q3471" t="s">
        <v>96</v>
      </c>
    </row>
    <row r="3472" spans="1:17" x14ac:dyDescent="0.25">
      <c r="A3472" t="s">
        <v>2516</v>
      </c>
      <c r="B3472" t="s">
        <v>385</v>
      </c>
      <c r="C3472" t="s">
        <v>296</v>
      </c>
      <c r="D3472" t="s">
        <v>336</v>
      </c>
      <c r="E3472" t="s">
        <v>102</v>
      </c>
      <c r="F3472">
        <v>40700</v>
      </c>
      <c r="G3472" t="s">
        <v>911</v>
      </c>
      <c r="I3472" t="s">
        <v>186</v>
      </c>
      <c r="J3472">
        <v>2026</v>
      </c>
      <c r="K3472">
        <v>7</v>
      </c>
      <c r="L3472" t="s">
        <v>94</v>
      </c>
      <c r="M3472">
        <v>-1014.3351823500001</v>
      </c>
      <c r="N3472">
        <v>1</v>
      </c>
      <c r="O3472">
        <v>-1014.3351823500001</v>
      </c>
      <c r="P3472" t="s">
        <v>3055</v>
      </c>
      <c r="Q3472" t="s">
        <v>96</v>
      </c>
    </row>
    <row r="3473" spans="1:17" x14ac:dyDescent="0.25">
      <c r="A3473" t="s">
        <v>1121</v>
      </c>
      <c r="B3473" t="s">
        <v>591</v>
      </c>
      <c r="C3473" t="s">
        <v>252</v>
      </c>
      <c r="D3473" t="s">
        <v>336</v>
      </c>
      <c r="E3473" t="s">
        <v>102</v>
      </c>
      <c r="F3473">
        <v>40700</v>
      </c>
      <c r="G3473" t="s">
        <v>911</v>
      </c>
      <c r="I3473" t="s">
        <v>186</v>
      </c>
      <c r="J3473">
        <v>2026</v>
      </c>
      <c r="K3473">
        <v>7</v>
      </c>
      <c r="L3473" t="s">
        <v>94</v>
      </c>
      <c r="M3473">
        <v>-28302.220279199999</v>
      </c>
      <c r="N3473">
        <v>1</v>
      </c>
      <c r="O3473">
        <v>-28302.220279199999</v>
      </c>
      <c r="P3473" t="s">
        <v>3055</v>
      </c>
      <c r="Q3473" t="s">
        <v>96</v>
      </c>
    </row>
    <row r="3474" spans="1:17" x14ac:dyDescent="0.25">
      <c r="A3474" t="s">
        <v>2516</v>
      </c>
      <c r="B3474" t="s">
        <v>387</v>
      </c>
      <c r="C3474" t="s">
        <v>296</v>
      </c>
      <c r="D3474" t="s">
        <v>336</v>
      </c>
      <c r="E3474" t="s">
        <v>102</v>
      </c>
      <c r="F3474">
        <v>40700</v>
      </c>
      <c r="G3474" t="s">
        <v>911</v>
      </c>
      <c r="I3474" t="s">
        <v>186</v>
      </c>
      <c r="J3474">
        <v>2026</v>
      </c>
      <c r="K3474">
        <v>7</v>
      </c>
      <c r="L3474" t="s">
        <v>94</v>
      </c>
      <c r="M3474">
        <v>-1337.5934743500004</v>
      </c>
      <c r="N3474">
        <v>1</v>
      </c>
      <c r="O3474">
        <v>-1337.5934743500004</v>
      </c>
      <c r="P3474" t="s">
        <v>3055</v>
      </c>
      <c r="Q3474" t="s">
        <v>96</v>
      </c>
    </row>
    <row r="3475" spans="1:17" x14ac:dyDescent="0.25">
      <c r="A3475" t="s">
        <v>1121</v>
      </c>
      <c r="B3475" t="s">
        <v>592</v>
      </c>
      <c r="C3475" t="s">
        <v>252</v>
      </c>
      <c r="D3475" t="s">
        <v>336</v>
      </c>
      <c r="E3475" t="s">
        <v>102</v>
      </c>
      <c r="F3475">
        <v>40700</v>
      </c>
      <c r="G3475" t="s">
        <v>911</v>
      </c>
      <c r="I3475" t="s">
        <v>186</v>
      </c>
      <c r="J3475">
        <v>2026</v>
      </c>
      <c r="K3475">
        <v>7</v>
      </c>
      <c r="L3475" t="s">
        <v>94</v>
      </c>
      <c r="M3475">
        <v>-4.5858088499999994</v>
      </c>
      <c r="N3475">
        <v>1</v>
      </c>
      <c r="O3475">
        <v>-4.5858088499999994</v>
      </c>
      <c r="P3475" t="s">
        <v>3055</v>
      </c>
      <c r="Q3475" t="s">
        <v>96</v>
      </c>
    </row>
    <row r="3476" spans="1:17" x14ac:dyDescent="0.25">
      <c r="A3476" t="s">
        <v>2377</v>
      </c>
      <c r="B3476">
        <v>20220196</v>
      </c>
      <c r="C3476" t="s">
        <v>316</v>
      </c>
      <c r="D3476" t="s">
        <v>336</v>
      </c>
      <c r="E3476" t="s">
        <v>102</v>
      </c>
      <c r="F3476">
        <v>40700</v>
      </c>
      <c r="G3476" t="s">
        <v>911</v>
      </c>
      <c r="I3476" t="s">
        <v>186</v>
      </c>
      <c r="J3476">
        <v>2026</v>
      </c>
      <c r="K3476">
        <v>7</v>
      </c>
      <c r="L3476" t="s">
        <v>94</v>
      </c>
      <c r="M3476">
        <v>-21124.312950299991</v>
      </c>
      <c r="N3476">
        <v>1</v>
      </c>
      <c r="O3476">
        <v>-21124.312950299991</v>
      </c>
      <c r="P3476" t="s">
        <v>3055</v>
      </c>
      <c r="Q3476" t="s">
        <v>96</v>
      </c>
    </row>
    <row r="3477" spans="1:17" x14ac:dyDescent="0.25">
      <c r="A3477" t="s">
        <v>2377</v>
      </c>
      <c r="B3477">
        <v>20230227</v>
      </c>
      <c r="C3477" t="s">
        <v>316</v>
      </c>
      <c r="D3477" t="s">
        <v>336</v>
      </c>
      <c r="E3477" t="s">
        <v>102</v>
      </c>
      <c r="F3477">
        <v>40700</v>
      </c>
      <c r="G3477" t="s">
        <v>911</v>
      </c>
      <c r="I3477" t="s">
        <v>186</v>
      </c>
      <c r="J3477">
        <v>2026</v>
      </c>
      <c r="K3477">
        <v>7</v>
      </c>
      <c r="L3477" t="s">
        <v>94</v>
      </c>
      <c r="M3477">
        <v>-1178.7306688499998</v>
      </c>
      <c r="N3477">
        <v>1</v>
      </c>
      <c r="O3477">
        <v>-1178.7306688499998</v>
      </c>
      <c r="P3477" t="s">
        <v>3055</v>
      </c>
      <c r="Q3477" t="s">
        <v>96</v>
      </c>
    </row>
    <row r="3478" spans="1:17" x14ac:dyDescent="0.25">
      <c r="A3478" t="s">
        <v>1121</v>
      </c>
      <c r="B3478" t="s">
        <v>593</v>
      </c>
      <c r="C3478" t="s">
        <v>252</v>
      </c>
      <c r="D3478" t="s">
        <v>336</v>
      </c>
      <c r="E3478" t="s">
        <v>102</v>
      </c>
      <c r="F3478">
        <v>40700</v>
      </c>
      <c r="G3478" t="s">
        <v>911</v>
      </c>
      <c r="I3478" t="s">
        <v>186</v>
      </c>
      <c r="J3478">
        <v>2026</v>
      </c>
      <c r="K3478">
        <v>7</v>
      </c>
      <c r="L3478" t="s">
        <v>94</v>
      </c>
      <c r="M3478">
        <v>-210.90626760000001</v>
      </c>
      <c r="N3478">
        <v>1</v>
      </c>
      <c r="O3478">
        <v>-210.90626760000001</v>
      </c>
      <c r="P3478" t="s">
        <v>3055</v>
      </c>
      <c r="Q3478" t="s">
        <v>96</v>
      </c>
    </row>
    <row r="3479" spans="1:17" x14ac:dyDescent="0.25">
      <c r="A3479" t="s">
        <v>2377</v>
      </c>
      <c r="B3479">
        <v>20250002</v>
      </c>
      <c r="C3479" t="s">
        <v>316</v>
      </c>
      <c r="D3479" t="s">
        <v>336</v>
      </c>
      <c r="E3479" t="s">
        <v>102</v>
      </c>
      <c r="F3479">
        <v>40700</v>
      </c>
      <c r="G3479" t="s">
        <v>911</v>
      </c>
      <c r="I3479" t="s">
        <v>186</v>
      </c>
      <c r="J3479">
        <v>2026</v>
      </c>
      <c r="K3479">
        <v>7</v>
      </c>
      <c r="L3479" t="s">
        <v>94</v>
      </c>
      <c r="M3479">
        <v>-27.937699649999999</v>
      </c>
      <c r="N3479">
        <v>1</v>
      </c>
      <c r="O3479">
        <v>-27.937699649999999</v>
      </c>
      <c r="P3479" t="s">
        <v>3055</v>
      </c>
      <c r="Q3479" t="s">
        <v>96</v>
      </c>
    </row>
    <row r="3480" spans="1:17" x14ac:dyDescent="0.25">
      <c r="A3480" t="s">
        <v>2377</v>
      </c>
      <c r="B3480">
        <v>20230225</v>
      </c>
      <c r="C3480" t="s">
        <v>316</v>
      </c>
      <c r="D3480" t="s">
        <v>336</v>
      </c>
      <c r="E3480" t="s">
        <v>102</v>
      </c>
      <c r="F3480">
        <v>40700</v>
      </c>
      <c r="G3480" t="s">
        <v>911</v>
      </c>
      <c r="I3480" t="s">
        <v>186</v>
      </c>
      <c r="J3480">
        <v>2026</v>
      </c>
      <c r="K3480">
        <v>7</v>
      </c>
      <c r="L3480" t="s">
        <v>94</v>
      </c>
      <c r="M3480">
        <v>-27.569244149999999</v>
      </c>
      <c r="N3480">
        <v>1</v>
      </c>
      <c r="O3480">
        <v>-27.569244149999999</v>
      </c>
      <c r="P3480" t="s">
        <v>3055</v>
      </c>
      <c r="Q3480" t="s">
        <v>96</v>
      </c>
    </row>
    <row r="3481" spans="1:17" x14ac:dyDescent="0.25">
      <c r="A3481" t="s">
        <v>2516</v>
      </c>
      <c r="B3481" t="s">
        <v>594</v>
      </c>
      <c r="C3481" t="s">
        <v>296</v>
      </c>
      <c r="D3481" t="s">
        <v>336</v>
      </c>
      <c r="E3481" t="s">
        <v>102</v>
      </c>
      <c r="F3481">
        <v>40700</v>
      </c>
      <c r="G3481" t="s">
        <v>911</v>
      </c>
      <c r="I3481" t="s">
        <v>186</v>
      </c>
      <c r="J3481">
        <v>2026</v>
      </c>
      <c r="K3481">
        <v>7</v>
      </c>
      <c r="L3481" t="s">
        <v>94</v>
      </c>
      <c r="M3481">
        <v>-109.75353585000001</v>
      </c>
      <c r="N3481">
        <v>1</v>
      </c>
      <c r="O3481">
        <v>-109.75353585000001</v>
      </c>
      <c r="P3481" t="s">
        <v>3055</v>
      </c>
      <c r="Q3481" t="s">
        <v>96</v>
      </c>
    </row>
    <row r="3482" spans="1:17" x14ac:dyDescent="0.25">
      <c r="A3482" t="s">
        <v>2699</v>
      </c>
      <c r="B3482" t="s">
        <v>595</v>
      </c>
      <c r="C3482" t="s">
        <v>576</v>
      </c>
      <c r="D3482" t="s">
        <v>336</v>
      </c>
      <c r="E3482" t="s">
        <v>102</v>
      </c>
      <c r="F3482">
        <v>40700</v>
      </c>
      <c r="G3482" t="s">
        <v>911</v>
      </c>
      <c r="I3482" t="s">
        <v>186</v>
      </c>
      <c r="J3482">
        <v>2026</v>
      </c>
      <c r="K3482">
        <v>7</v>
      </c>
      <c r="L3482" t="s">
        <v>94</v>
      </c>
      <c r="M3482">
        <v>-24.740909550000001</v>
      </c>
      <c r="N3482">
        <v>1</v>
      </c>
      <c r="O3482">
        <v>-24.740909550000001</v>
      </c>
      <c r="P3482" t="s">
        <v>3055</v>
      </c>
      <c r="Q3482" t="s">
        <v>96</v>
      </c>
    </row>
    <row r="3483" spans="1:17" x14ac:dyDescent="0.25">
      <c r="A3483" t="s">
        <v>2382</v>
      </c>
      <c r="B3483" t="s">
        <v>596</v>
      </c>
      <c r="C3483" t="s">
        <v>597</v>
      </c>
      <c r="D3483" t="s">
        <v>336</v>
      </c>
      <c r="E3483" t="s">
        <v>102</v>
      </c>
      <c r="F3483">
        <v>40700</v>
      </c>
      <c r="G3483" t="s">
        <v>911</v>
      </c>
      <c r="I3483" t="s">
        <v>186</v>
      </c>
      <c r="J3483">
        <v>2026</v>
      </c>
      <c r="K3483">
        <v>7</v>
      </c>
      <c r="L3483" t="s">
        <v>94</v>
      </c>
      <c r="M3483">
        <v>-1186.1237576999999</v>
      </c>
      <c r="N3483">
        <v>1</v>
      </c>
      <c r="O3483">
        <v>-1186.1237576999999</v>
      </c>
      <c r="P3483" t="s">
        <v>3055</v>
      </c>
      <c r="Q3483" t="s">
        <v>96</v>
      </c>
    </row>
    <row r="3484" spans="1:17" x14ac:dyDescent="0.25">
      <c r="A3484" t="s">
        <v>2632</v>
      </c>
      <c r="B3484" t="s">
        <v>388</v>
      </c>
      <c r="C3484" t="s">
        <v>389</v>
      </c>
      <c r="D3484" t="s">
        <v>336</v>
      </c>
      <c r="E3484" t="s">
        <v>102</v>
      </c>
      <c r="F3484">
        <v>40700</v>
      </c>
      <c r="G3484" t="s">
        <v>911</v>
      </c>
      <c r="I3484" t="s">
        <v>125</v>
      </c>
      <c r="J3484">
        <v>2026</v>
      </c>
      <c r="K3484">
        <v>7</v>
      </c>
      <c r="L3484" t="s">
        <v>94</v>
      </c>
      <c r="M3484">
        <v>-89.121782400000001</v>
      </c>
      <c r="N3484">
        <v>1</v>
      </c>
      <c r="O3484">
        <v>-89.121782400000001</v>
      </c>
      <c r="P3484" t="s">
        <v>3055</v>
      </c>
      <c r="Q3484" t="s">
        <v>96</v>
      </c>
    </row>
    <row r="3485" spans="1:17" x14ac:dyDescent="0.25">
      <c r="A3485" t="s">
        <v>2382</v>
      </c>
      <c r="B3485" t="s">
        <v>317</v>
      </c>
      <c r="C3485" t="s">
        <v>318</v>
      </c>
      <c r="D3485" t="s">
        <v>336</v>
      </c>
      <c r="E3485" t="s">
        <v>102</v>
      </c>
      <c r="F3485">
        <v>40700</v>
      </c>
      <c r="G3485" t="s">
        <v>911</v>
      </c>
      <c r="I3485" t="s">
        <v>186</v>
      </c>
      <c r="J3485">
        <v>2026</v>
      </c>
      <c r="K3485">
        <v>7</v>
      </c>
      <c r="L3485" t="s">
        <v>94</v>
      </c>
      <c r="M3485">
        <v>-73.942000649999997</v>
      </c>
      <c r="N3485">
        <v>1</v>
      </c>
      <c r="O3485">
        <v>-73.942000649999997</v>
      </c>
      <c r="P3485" t="s">
        <v>3055</v>
      </c>
      <c r="Q3485" t="s">
        <v>96</v>
      </c>
    </row>
    <row r="3486" spans="1:17" x14ac:dyDescent="0.25">
      <c r="A3486" t="s">
        <v>2699</v>
      </c>
      <c r="B3486" t="s">
        <v>600</v>
      </c>
      <c r="C3486" t="s">
        <v>576</v>
      </c>
      <c r="D3486" t="s">
        <v>336</v>
      </c>
      <c r="E3486" t="s">
        <v>102</v>
      </c>
      <c r="F3486">
        <v>40700</v>
      </c>
      <c r="G3486" t="s">
        <v>911</v>
      </c>
      <c r="I3486" t="s">
        <v>186</v>
      </c>
      <c r="J3486">
        <v>2026</v>
      </c>
      <c r="K3486">
        <v>7</v>
      </c>
      <c r="L3486" t="s">
        <v>94</v>
      </c>
      <c r="M3486">
        <v>-27.616617000000002</v>
      </c>
      <c r="N3486">
        <v>1</v>
      </c>
      <c r="O3486">
        <v>-27.616617000000002</v>
      </c>
      <c r="P3486" t="s">
        <v>3055</v>
      </c>
      <c r="Q3486" t="s">
        <v>96</v>
      </c>
    </row>
    <row r="3487" spans="1:17" x14ac:dyDescent="0.25">
      <c r="A3487" t="s">
        <v>2382</v>
      </c>
      <c r="B3487" t="s">
        <v>601</v>
      </c>
      <c r="C3487" t="s">
        <v>602</v>
      </c>
      <c r="D3487" t="s">
        <v>336</v>
      </c>
      <c r="E3487" t="s">
        <v>102</v>
      </c>
      <c r="F3487">
        <v>40700</v>
      </c>
      <c r="G3487" t="s">
        <v>911</v>
      </c>
      <c r="I3487" t="s">
        <v>186</v>
      </c>
      <c r="J3487">
        <v>2026</v>
      </c>
      <c r="K3487">
        <v>7</v>
      </c>
      <c r="L3487" t="s">
        <v>94</v>
      </c>
      <c r="M3487">
        <v>-323.52673814999997</v>
      </c>
      <c r="N3487">
        <v>1</v>
      </c>
      <c r="O3487">
        <v>-323.52673814999997</v>
      </c>
      <c r="P3487" t="s">
        <v>3055</v>
      </c>
      <c r="Q3487" t="s">
        <v>96</v>
      </c>
    </row>
    <row r="3488" spans="1:17" x14ac:dyDescent="0.25">
      <c r="A3488" t="s">
        <v>2382</v>
      </c>
      <c r="B3488" t="s">
        <v>603</v>
      </c>
      <c r="C3488" t="s">
        <v>604</v>
      </c>
      <c r="D3488" t="s">
        <v>336</v>
      </c>
      <c r="E3488" t="s">
        <v>102</v>
      </c>
      <c r="F3488">
        <v>40700</v>
      </c>
      <c r="G3488" t="s">
        <v>911</v>
      </c>
      <c r="I3488" t="s">
        <v>186</v>
      </c>
      <c r="J3488">
        <v>2026</v>
      </c>
      <c r="K3488">
        <v>7</v>
      </c>
      <c r="L3488" t="s">
        <v>94</v>
      </c>
      <c r="M3488">
        <v>-30.639706649999994</v>
      </c>
      <c r="N3488">
        <v>1</v>
      </c>
      <c r="O3488">
        <v>-30.639706649999994</v>
      </c>
      <c r="P3488" t="s">
        <v>3055</v>
      </c>
      <c r="Q3488" t="s">
        <v>96</v>
      </c>
    </row>
    <row r="3489" spans="1:17" x14ac:dyDescent="0.25">
      <c r="A3489" t="s">
        <v>2382</v>
      </c>
      <c r="B3489" t="s">
        <v>319</v>
      </c>
      <c r="C3489" t="s">
        <v>320</v>
      </c>
      <c r="D3489" t="s">
        <v>336</v>
      </c>
      <c r="E3489" t="s">
        <v>102</v>
      </c>
      <c r="F3489">
        <v>40700</v>
      </c>
      <c r="G3489" t="s">
        <v>911</v>
      </c>
      <c r="I3489" t="s">
        <v>186</v>
      </c>
      <c r="J3489">
        <v>2026</v>
      </c>
      <c r="K3489">
        <v>7</v>
      </c>
      <c r="L3489" t="s">
        <v>94</v>
      </c>
      <c r="M3489">
        <v>-221.39379780000004</v>
      </c>
      <c r="N3489">
        <v>1</v>
      </c>
      <c r="O3489">
        <v>-221.39379780000004</v>
      </c>
      <c r="P3489" t="s">
        <v>3055</v>
      </c>
      <c r="Q3489" t="s">
        <v>96</v>
      </c>
    </row>
    <row r="3490" spans="1:17" x14ac:dyDescent="0.25">
      <c r="A3490" t="s">
        <v>2382</v>
      </c>
      <c r="B3490" t="s">
        <v>605</v>
      </c>
      <c r="C3490" t="s">
        <v>606</v>
      </c>
      <c r="D3490" t="s">
        <v>336</v>
      </c>
      <c r="E3490" t="s">
        <v>102</v>
      </c>
      <c r="F3490">
        <v>40700</v>
      </c>
      <c r="G3490" t="s">
        <v>911</v>
      </c>
      <c r="I3490" t="s">
        <v>186</v>
      </c>
      <c r="J3490">
        <v>2026</v>
      </c>
      <c r="K3490">
        <v>7</v>
      </c>
      <c r="L3490" t="s">
        <v>94</v>
      </c>
      <c r="M3490">
        <v>-538.91120219999993</v>
      </c>
      <c r="N3490">
        <v>1</v>
      </c>
      <c r="O3490">
        <v>-538.91120219999993</v>
      </c>
      <c r="P3490" t="s">
        <v>3055</v>
      </c>
      <c r="Q3490" t="s">
        <v>96</v>
      </c>
    </row>
    <row r="3491" spans="1:17" x14ac:dyDescent="0.25">
      <c r="A3491" t="s">
        <v>2382</v>
      </c>
      <c r="B3491" t="s">
        <v>607</v>
      </c>
      <c r="C3491" t="s">
        <v>477</v>
      </c>
      <c r="D3491" t="s">
        <v>336</v>
      </c>
      <c r="E3491" t="s">
        <v>102</v>
      </c>
      <c r="F3491">
        <v>40700</v>
      </c>
      <c r="G3491" t="s">
        <v>911</v>
      </c>
      <c r="I3491" t="s">
        <v>186</v>
      </c>
      <c r="J3491">
        <v>2026</v>
      </c>
      <c r="K3491">
        <v>7</v>
      </c>
      <c r="L3491" t="s">
        <v>94</v>
      </c>
      <c r="M3491">
        <v>-137.26371015000001</v>
      </c>
      <c r="N3491">
        <v>1</v>
      </c>
      <c r="O3491">
        <v>-137.26371015000001</v>
      </c>
      <c r="P3491" t="s">
        <v>3055</v>
      </c>
      <c r="Q3491" t="s">
        <v>96</v>
      </c>
    </row>
    <row r="3492" spans="1:17" x14ac:dyDescent="0.25">
      <c r="A3492" t="s">
        <v>2382</v>
      </c>
      <c r="B3492" t="s">
        <v>608</v>
      </c>
      <c r="C3492" t="s">
        <v>477</v>
      </c>
      <c r="D3492" t="s">
        <v>336</v>
      </c>
      <c r="E3492" t="s">
        <v>102</v>
      </c>
      <c r="F3492">
        <v>40700</v>
      </c>
      <c r="G3492" t="s">
        <v>911</v>
      </c>
      <c r="I3492" t="s">
        <v>186</v>
      </c>
      <c r="J3492">
        <v>2026</v>
      </c>
      <c r="K3492">
        <v>7</v>
      </c>
      <c r="L3492" t="s">
        <v>94</v>
      </c>
      <c r="M3492">
        <v>-114.1802655</v>
      </c>
      <c r="N3492">
        <v>1</v>
      </c>
      <c r="O3492">
        <v>-114.1802655</v>
      </c>
      <c r="P3492" t="s">
        <v>3055</v>
      </c>
      <c r="Q3492" t="s">
        <v>96</v>
      </c>
    </row>
    <row r="3493" spans="1:17" x14ac:dyDescent="0.25">
      <c r="A3493" t="s">
        <v>2382</v>
      </c>
      <c r="B3493" t="s">
        <v>810</v>
      </c>
      <c r="C3493" t="s">
        <v>477</v>
      </c>
      <c r="D3493" t="s">
        <v>336</v>
      </c>
      <c r="E3493" t="s">
        <v>102</v>
      </c>
      <c r="F3493">
        <v>40700</v>
      </c>
      <c r="G3493" t="s">
        <v>911</v>
      </c>
      <c r="I3493" t="s">
        <v>186</v>
      </c>
      <c r="J3493">
        <v>2026</v>
      </c>
      <c r="K3493">
        <v>7</v>
      </c>
      <c r="L3493" t="s">
        <v>94</v>
      </c>
      <c r="M3493">
        <v>-57.658022099999997</v>
      </c>
      <c r="N3493">
        <v>1</v>
      </c>
      <c r="O3493">
        <v>-57.658022099999997</v>
      </c>
      <c r="P3493" t="s">
        <v>3055</v>
      </c>
      <c r="Q3493" t="s">
        <v>96</v>
      </c>
    </row>
    <row r="3494" spans="1:17" x14ac:dyDescent="0.25">
      <c r="A3494" t="s">
        <v>2382</v>
      </c>
      <c r="B3494" t="s">
        <v>609</v>
      </c>
      <c r="C3494" t="s">
        <v>610</v>
      </c>
      <c r="D3494" t="s">
        <v>336</v>
      </c>
      <c r="E3494" t="s">
        <v>102</v>
      </c>
      <c r="F3494">
        <v>40700</v>
      </c>
      <c r="G3494" t="s">
        <v>911</v>
      </c>
      <c r="I3494" t="s">
        <v>186</v>
      </c>
      <c r="J3494">
        <v>2026</v>
      </c>
      <c r="K3494">
        <v>7</v>
      </c>
      <c r="L3494" t="s">
        <v>94</v>
      </c>
      <c r="M3494">
        <v>-8345.4533263499998</v>
      </c>
      <c r="N3494">
        <v>1</v>
      </c>
      <c r="O3494">
        <v>-8345.4533263499998</v>
      </c>
      <c r="P3494" t="s">
        <v>3055</v>
      </c>
      <c r="Q3494" t="s">
        <v>96</v>
      </c>
    </row>
    <row r="3495" spans="1:17" x14ac:dyDescent="0.25">
      <c r="A3495" t="s">
        <v>2699</v>
      </c>
      <c r="B3495" t="s">
        <v>3103</v>
      </c>
      <c r="C3495" t="s">
        <v>576</v>
      </c>
      <c r="D3495" t="s">
        <v>336</v>
      </c>
      <c r="E3495" t="s">
        <v>102</v>
      </c>
      <c r="F3495">
        <v>40700</v>
      </c>
      <c r="G3495" t="s">
        <v>911</v>
      </c>
      <c r="I3495" t="s">
        <v>186</v>
      </c>
      <c r="J3495">
        <v>2026</v>
      </c>
      <c r="K3495">
        <v>7</v>
      </c>
      <c r="L3495" t="s">
        <v>94</v>
      </c>
      <c r="M3495">
        <v>-57.769143599999992</v>
      </c>
      <c r="N3495">
        <v>1</v>
      </c>
      <c r="O3495">
        <v>-57.769143599999992</v>
      </c>
      <c r="P3495" t="s">
        <v>3055</v>
      </c>
      <c r="Q3495" t="s">
        <v>96</v>
      </c>
    </row>
    <row r="3496" spans="1:17" x14ac:dyDescent="0.25">
      <c r="A3496" t="s">
        <v>2392</v>
      </c>
      <c r="B3496" t="s">
        <v>611</v>
      </c>
      <c r="C3496" t="s">
        <v>107</v>
      </c>
      <c r="D3496" t="s">
        <v>336</v>
      </c>
      <c r="E3496" t="s">
        <v>102</v>
      </c>
      <c r="F3496">
        <v>40700</v>
      </c>
      <c r="G3496" t="s">
        <v>911</v>
      </c>
      <c r="I3496" t="s">
        <v>186</v>
      </c>
      <c r="J3496">
        <v>2026</v>
      </c>
      <c r="K3496">
        <v>7</v>
      </c>
      <c r="L3496" t="s">
        <v>94</v>
      </c>
      <c r="M3496">
        <v>-35.309733899999998</v>
      </c>
      <c r="N3496">
        <v>1</v>
      </c>
      <c r="O3496">
        <v>-35.309733899999998</v>
      </c>
      <c r="P3496" t="s">
        <v>3055</v>
      </c>
      <c r="Q3496" t="s">
        <v>96</v>
      </c>
    </row>
    <row r="3497" spans="1:17" x14ac:dyDescent="0.25">
      <c r="A3497" t="s">
        <v>2392</v>
      </c>
      <c r="B3497" t="s">
        <v>390</v>
      </c>
      <c r="C3497" t="s">
        <v>107</v>
      </c>
      <c r="D3497" t="s">
        <v>336</v>
      </c>
      <c r="E3497" t="s">
        <v>102</v>
      </c>
      <c r="F3497">
        <v>40700</v>
      </c>
      <c r="G3497" t="s">
        <v>911</v>
      </c>
      <c r="I3497" t="s">
        <v>186</v>
      </c>
      <c r="J3497">
        <v>2026</v>
      </c>
      <c r="K3497">
        <v>7</v>
      </c>
      <c r="L3497" t="s">
        <v>94</v>
      </c>
      <c r="M3497">
        <v>-1451.0537895</v>
      </c>
      <c r="N3497">
        <v>1</v>
      </c>
      <c r="O3497">
        <v>-1451.0537895</v>
      </c>
      <c r="P3497" t="s">
        <v>3055</v>
      </c>
      <c r="Q3497" t="s">
        <v>96</v>
      </c>
    </row>
    <row r="3498" spans="1:17" x14ac:dyDescent="0.25">
      <c r="A3498" t="s">
        <v>2392</v>
      </c>
      <c r="B3498" t="s">
        <v>612</v>
      </c>
      <c r="C3498" t="s">
        <v>107</v>
      </c>
      <c r="D3498" t="s">
        <v>336</v>
      </c>
      <c r="E3498" t="s">
        <v>102</v>
      </c>
      <c r="F3498">
        <v>40700</v>
      </c>
      <c r="G3498" t="s">
        <v>911</v>
      </c>
      <c r="I3498" t="s">
        <v>186</v>
      </c>
      <c r="J3498">
        <v>2026</v>
      </c>
      <c r="K3498">
        <v>7</v>
      </c>
      <c r="L3498" t="s">
        <v>94</v>
      </c>
      <c r="M3498">
        <v>-598.39863509999998</v>
      </c>
      <c r="N3498">
        <v>1</v>
      </c>
      <c r="O3498">
        <v>-598.39863509999998</v>
      </c>
      <c r="P3498" t="s">
        <v>3055</v>
      </c>
      <c r="Q3498" t="s">
        <v>96</v>
      </c>
    </row>
    <row r="3499" spans="1:17" x14ac:dyDescent="0.25">
      <c r="A3499" t="s">
        <v>1005</v>
      </c>
      <c r="B3499" t="s">
        <v>188</v>
      </c>
      <c r="C3499" t="s">
        <v>133</v>
      </c>
      <c r="D3499" t="s">
        <v>336</v>
      </c>
      <c r="E3499" t="s">
        <v>102</v>
      </c>
      <c r="F3499">
        <v>40700</v>
      </c>
      <c r="G3499" t="s">
        <v>911</v>
      </c>
      <c r="I3499" t="s">
        <v>125</v>
      </c>
      <c r="J3499">
        <v>2026</v>
      </c>
      <c r="K3499">
        <v>7</v>
      </c>
      <c r="L3499" t="s">
        <v>94</v>
      </c>
      <c r="M3499">
        <v>-1.1702460000000001</v>
      </c>
      <c r="N3499">
        <v>1</v>
      </c>
      <c r="O3499">
        <v>-1.1702460000000001</v>
      </c>
      <c r="P3499" t="s">
        <v>3055</v>
      </c>
      <c r="Q3499" t="s">
        <v>96</v>
      </c>
    </row>
    <row r="3500" spans="1:17" x14ac:dyDescent="0.25">
      <c r="A3500" t="s">
        <v>1005</v>
      </c>
      <c r="B3500" t="s">
        <v>700</v>
      </c>
      <c r="C3500" t="s">
        <v>133</v>
      </c>
      <c r="D3500" t="s">
        <v>336</v>
      </c>
      <c r="E3500" t="s">
        <v>102</v>
      </c>
      <c r="F3500">
        <v>40700</v>
      </c>
      <c r="G3500" t="s">
        <v>911</v>
      </c>
      <c r="I3500" t="s">
        <v>186</v>
      </c>
      <c r="J3500">
        <v>2026</v>
      </c>
      <c r="K3500">
        <v>7</v>
      </c>
      <c r="L3500" t="s">
        <v>94</v>
      </c>
      <c r="M3500">
        <v>-2.5651520999999997</v>
      </c>
      <c r="N3500">
        <v>1</v>
      </c>
      <c r="O3500">
        <v>-2.5651520999999997</v>
      </c>
      <c r="P3500" t="s">
        <v>3055</v>
      </c>
      <c r="Q3500" t="s">
        <v>96</v>
      </c>
    </row>
    <row r="3501" spans="1:17" x14ac:dyDescent="0.25">
      <c r="A3501" t="s">
        <v>1005</v>
      </c>
      <c r="B3501" t="s">
        <v>3190</v>
      </c>
      <c r="C3501" t="s">
        <v>133</v>
      </c>
      <c r="D3501" t="s">
        <v>336</v>
      </c>
      <c r="E3501" t="s">
        <v>102</v>
      </c>
      <c r="F3501">
        <v>40700</v>
      </c>
      <c r="G3501" t="s">
        <v>911</v>
      </c>
      <c r="I3501" t="s">
        <v>186</v>
      </c>
      <c r="J3501">
        <v>2026</v>
      </c>
      <c r="K3501">
        <v>7</v>
      </c>
      <c r="L3501" t="s">
        <v>94</v>
      </c>
      <c r="M3501">
        <v>-694.38070799999991</v>
      </c>
      <c r="N3501">
        <v>1</v>
      </c>
      <c r="O3501">
        <v>-694.38070799999991</v>
      </c>
      <c r="P3501" t="s">
        <v>3055</v>
      </c>
      <c r="Q3501" t="s">
        <v>96</v>
      </c>
    </row>
    <row r="3502" spans="1:17" x14ac:dyDescent="0.25">
      <c r="A3502" t="s">
        <v>1005</v>
      </c>
      <c r="B3502" t="s">
        <v>232</v>
      </c>
      <c r="C3502" t="s">
        <v>133</v>
      </c>
      <c r="D3502" t="s">
        <v>336</v>
      </c>
      <c r="E3502" t="s">
        <v>102</v>
      </c>
      <c r="F3502">
        <v>40700</v>
      </c>
      <c r="G3502" t="s">
        <v>911</v>
      </c>
      <c r="I3502" t="s">
        <v>186</v>
      </c>
      <c r="J3502">
        <v>2026</v>
      </c>
      <c r="K3502">
        <v>7</v>
      </c>
      <c r="L3502" t="s">
        <v>94</v>
      </c>
      <c r="M3502">
        <v>-146.76167414999998</v>
      </c>
      <c r="N3502">
        <v>1</v>
      </c>
      <c r="O3502">
        <v>-146.76167414999998</v>
      </c>
      <c r="P3502" t="s">
        <v>3055</v>
      </c>
      <c r="Q3502" t="s">
        <v>96</v>
      </c>
    </row>
    <row r="3503" spans="1:17" x14ac:dyDescent="0.25">
      <c r="A3503" t="s">
        <v>1005</v>
      </c>
      <c r="B3503" t="s">
        <v>234</v>
      </c>
      <c r="C3503" t="s">
        <v>133</v>
      </c>
      <c r="D3503" t="s">
        <v>336</v>
      </c>
      <c r="E3503" t="s">
        <v>102</v>
      </c>
      <c r="F3503">
        <v>40700</v>
      </c>
      <c r="G3503" t="s">
        <v>911</v>
      </c>
      <c r="I3503" t="s">
        <v>186</v>
      </c>
      <c r="J3503">
        <v>2026</v>
      </c>
      <c r="K3503">
        <v>7</v>
      </c>
      <c r="L3503" t="s">
        <v>94</v>
      </c>
      <c r="M3503">
        <v>-272.20732034999997</v>
      </c>
      <c r="N3503">
        <v>1</v>
      </c>
      <c r="O3503">
        <v>-272.20732034999997</v>
      </c>
      <c r="P3503" t="s">
        <v>3055</v>
      </c>
      <c r="Q3503" t="s">
        <v>96</v>
      </c>
    </row>
    <row r="3504" spans="1:17" x14ac:dyDescent="0.25">
      <c r="A3504" t="s">
        <v>1005</v>
      </c>
      <c r="B3504" t="s">
        <v>236</v>
      </c>
      <c r="C3504" t="s">
        <v>133</v>
      </c>
      <c r="D3504" t="s">
        <v>336</v>
      </c>
      <c r="E3504" t="s">
        <v>102</v>
      </c>
      <c r="F3504">
        <v>40700</v>
      </c>
      <c r="G3504" t="s">
        <v>911</v>
      </c>
      <c r="I3504" t="s">
        <v>186</v>
      </c>
      <c r="J3504">
        <v>2026</v>
      </c>
      <c r="K3504">
        <v>7</v>
      </c>
      <c r="L3504" t="s">
        <v>94</v>
      </c>
      <c r="M3504">
        <v>-110.92265099999999</v>
      </c>
      <c r="N3504">
        <v>1</v>
      </c>
      <c r="O3504">
        <v>-110.92265099999999</v>
      </c>
      <c r="P3504" t="s">
        <v>3055</v>
      </c>
      <c r="Q3504" t="s">
        <v>96</v>
      </c>
    </row>
    <row r="3505" spans="1:17" x14ac:dyDescent="0.25">
      <c r="A3505" t="s">
        <v>2382</v>
      </c>
      <c r="B3505" t="s">
        <v>713</v>
      </c>
      <c r="C3505" t="s">
        <v>714</v>
      </c>
      <c r="D3505" t="s">
        <v>336</v>
      </c>
      <c r="E3505" t="s">
        <v>102</v>
      </c>
      <c r="F3505">
        <v>40700</v>
      </c>
      <c r="G3505" t="s">
        <v>911</v>
      </c>
      <c r="I3505" t="s">
        <v>186</v>
      </c>
      <c r="J3505">
        <v>2026</v>
      </c>
      <c r="K3505">
        <v>7</v>
      </c>
      <c r="L3505" t="s">
        <v>94</v>
      </c>
      <c r="M3505">
        <v>-5194.1592927000002</v>
      </c>
      <c r="N3505">
        <v>1</v>
      </c>
      <c r="O3505">
        <v>-5194.1592927000002</v>
      </c>
      <c r="P3505" t="s">
        <v>3055</v>
      </c>
      <c r="Q3505" t="s">
        <v>96</v>
      </c>
    </row>
    <row r="3506" spans="1:17" s="8" customFormat="1" x14ac:dyDescent="0.25">
      <c r="A3506" s="8" t="s">
        <v>2382</v>
      </c>
      <c r="B3506" s="8" t="s">
        <v>258</v>
      </c>
      <c r="C3506" s="8" t="s">
        <v>258</v>
      </c>
      <c r="D3506" t="s">
        <v>336</v>
      </c>
      <c r="E3506" t="s">
        <v>103</v>
      </c>
      <c r="F3506">
        <v>40700</v>
      </c>
      <c r="G3506" t="s">
        <v>911</v>
      </c>
      <c r="I3506" s="8" t="s">
        <v>3114</v>
      </c>
      <c r="J3506">
        <v>2026</v>
      </c>
      <c r="K3506">
        <v>7</v>
      </c>
      <c r="L3506" t="s">
        <v>94</v>
      </c>
      <c r="M3506" s="8">
        <v>-0.16383999999743537</v>
      </c>
      <c r="N3506">
        <v>1</v>
      </c>
      <c r="O3506" s="8">
        <v>-0.16383999999743537</v>
      </c>
      <c r="P3506" t="s">
        <v>831</v>
      </c>
      <c r="Q3506" t="s">
        <v>96</v>
      </c>
    </row>
    <row r="3507" spans="1:17" s="8" customFormat="1" x14ac:dyDescent="0.25">
      <c r="A3507" s="8" t="s">
        <v>2382</v>
      </c>
      <c r="B3507" s="8" t="s">
        <v>258</v>
      </c>
      <c r="C3507" s="8" t="s">
        <v>258</v>
      </c>
      <c r="D3507" t="s">
        <v>336</v>
      </c>
      <c r="E3507" t="s">
        <v>105</v>
      </c>
      <c r="F3507">
        <v>40700</v>
      </c>
      <c r="G3507" t="s">
        <v>911</v>
      </c>
      <c r="I3507" s="8" t="s">
        <v>3114</v>
      </c>
      <c r="J3507">
        <v>2026</v>
      </c>
      <c r="K3507">
        <v>7</v>
      </c>
      <c r="L3507" t="s">
        <v>94</v>
      </c>
      <c r="M3507" s="8">
        <v>-0.26490537449717522</v>
      </c>
      <c r="N3507">
        <v>1</v>
      </c>
      <c r="O3507" s="8">
        <v>-0.26490537449717522</v>
      </c>
      <c r="P3507" t="s">
        <v>831</v>
      </c>
      <c r="Q3507" t="s">
        <v>96</v>
      </c>
    </row>
    <row r="3508" spans="1:17" s="8" customFormat="1" x14ac:dyDescent="0.25">
      <c r="A3508" s="8" t="s">
        <v>2382</v>
      </c>
      <c r="B3508" s="8" t="s">
        <v>258</v>
      </c>
      <c r="C3508" s="8" t="s">
        <v>258</v>
      </c>
      <c r="D3508" t="s">
        <v>336</v>
      </c>
      <c r="E3508" t="s">
        <v>93</v>
      </c>
      <c r="F3508">
        <v>40700</v>
      </c>
      <c r="G3508" t="s">
        <v>911</v>
      </c>
      <c r="I3508" s="8" t="s">
        <v>3114</v>
      </c>
      <c r="J3508">
        <v>2026</v>
      </c>
      <c r="K3508">
        <v>7</v>
      </c>
      <c r="L3508" t="s">
        <v>94</v>
      </c>
      <c r="M3508" s="8">
        <v>0.45719527546316385</v>
      </c>
      <c r="N3508">
        <v>1</v>
      </c>
      <c r="O3508" s="8">
        <v>0.45719527546316385</v>
      </c>
      <c r="P3508" t="s">
        <v>831</v>
      </c>
      <c r="Q3508" t="s">
        <v>96</v>
      </c>
    </row>
    <row r="3509" spans="1:17" x14ac:dyDescent="0.25">
      <c r="A3509" s="8" t="s">
        <v>2382</v>
      </c>
      <c r="B3509" s="8" t="s">
        <v>258</v>
      </c>
      <c r="C3509" s="8" t="s">
        <v>258</v>
      </c>
      <c r="D3509" t="s">
        <v>336</v>
      </c>
      <c r="E3509" t="s">
        <v>102</v>
      </c>
      <c r="F3509">
        <v>40700</v>
      </c>
      <c r="G3509" t="s">
        <v>911</v>
      </c>
      <c r="I3509" s="8" t="s">
        <v>3114</v>
      </c>
      <c r="J3509">
        <v>2026</v>
      </c>
      <c r="K3509">
        <v>7</v>
      </c>
      <c r="L3509" t="s">
        <v>94</v>
      </c>
      <c r="M3509" s="8">
        <v>-3041.5523279318586</v>
      </c>
      <c r="N3509">
        <v>1</v>
      </c>
      <c r="O3509" s="8">
        <v>-3041.5523279318586</v>
      </c>
      <c r="P3509" t="s">
        <v>831</v>
      </c>
      <c r="Q3509" t="s">
        <v>96</v>
      </c>
    </row>
    <row r="3510" spans="1:17" x14ac:dyDescent="0.25">
      <c r="A3510" s="8" t="s">
        <v>2382</v>
      </c>
      <c r="B3510" s="8" t="s">
        <v>258</v>
      </c>
      <c r="C3510" s="8" t="s">
        <v>258</v>
      </c>
      <c r="D3510" t="s">
        <v>336</v>
      </c>
      <c r="E3510" t="s">
        <v>104</v>
      </c>
      <c r="F3510">
        <v>40700</v>
      </c>
      <c r="G3510" t="s">
        <v>911</v>
      </c>
      <c r="I3510" s="8" t="s">
        <v>3114</v>
      </c>
      <c r="J3510">
        <v>2026</v>
      </c>
      <c r="K3510">
        <v>7</v>
      </c>
      <c r="L3510" t="s">
        <v>94</v>
      </c>
      <c r="M3510" s="8">
        <v>3042.2007203718822</v>
      </c>
      <c r="N3510">
        <v>1</v>
      </c>
      <c r="O3510" s="8">
        <v>3042.2007203718822</v>
      </c>
      <c r="P3510" t="s">
        <v>831</v>
      </c>
      <c r="Q3510" t="s">
        <v>96</v>
      </c>
    </row>
    <row r="3511" spans="1:17" x14ac:dyDescent="0.25">
      <c r="A3511" s="8" t="s">
        <v>2382</v>
      </c>
      <c r="B3511" s="8" t="s">
        <v>258</v>
      </c>
      <c r="C3511" s="8" t="s">
        <v>258</v>
      </c>
      <c r="D3511" t="s">
        <v>336</v>
      </c>
      <c r="E3511" t="s">
        <v>101</v>
      </c>
      <c r="F3511">
        <v>40700</v>
      </c>
      <c r="G3511" t="s">
        <v>911</v>
      </c>
      <c r="I3511" s="8" t="s">
        <v>3114</v>
      </c>
      <c r="J3511">
        <v>2026</v>
      </c>
      <c r="K3511">
        <v>7</v>
      </c>
      <c r="L3511" t="s">
        <v>94</v>
      </c>
      <c r="M3511" s="8">
        <v>-0.40843729767948389</v>
      </c>
      <c r="N3511">
        <v>1</v>
      </c>
      <c r="O3511" s="8">
        <v>-0.40843729767948389</v>
      </c>
      <c r="P3511" t="s">
        <v>831</v>
      </c>
      <c r="Q3511" s="8" t="s">
        <v>96</v>
      </c>
    </row>
    <row r="3513" spans="1:17" x14ac:dyDescent="0.25">
      <c r="I3513" t="s">
        <v>616</v>
      </c>
    </row>
    <row r="3514" spans="1:17" x14ac:dyDescent="0.25">
      <c r="I3514" t="s">
        <v>260</v>
      </c>
    </row>
    <row r="3515" spans="1:17" x14ac:dyDescent="0.25">
      <c r="E3515" s="73" t="s">
        <v>97</v>
      </c>
      <c r="F3515" t="s">
        <v>823</v>
      </c>
      <c r="I3515" t="s">
        <v>822</v>
      </c>
    </row>
    <row r="3516" spans="1:17" x14ac:dyDescent="0.25">
      <c r="E3516" s="56" t="s">
        <v>95</v>
      </c>
      <c r="F3516">
        <v>-1138768.6800000023</v>
      </c>
      <c r="I3516" t="s">
        <v>262</v>
      </c>
    </row>
    <row r="3517" spans="1:17" x14ac:dyDescent="0.25">
      <c r="E3517" s="56" t="s">
        <v>3055</v>
      </c>
      <c r="F3517">
        <v>-1603902.0046649508</v>
      </c>
      <c r="I3517" t="s">
        <v>824</v>
      </c>
    </row>
    <row r="3518" spans="1:17" x14ac:dyDescent="0.25">
      <c r="E3518" s="56" t="s">
        <v>615</v>
      </c>
      <c r="F3518">
        <v>-3940880.0000000037</v>
      </c>
      <c r="I3518" t="s">
        <v>825</v>
      </c>
    </row>
    <row r="3519" spans="1:17" x14ac:dyDescent="0.25">
      <c r="E3519" s="56" t="s">
        <v>2205</v>
      </c>
      <c r="F3519">
        <v>171846.28233000045</v>
      </c>
      <c r="I3519" t="s">
        <v>820</v>
      </c>
    </row>
    <row r="3520" spans="1:17" x14ac:dyDescent="0.25">
      <c r="E3520" s="56" t="s">
        <v>2288</v>
      </c>
      <c r="F3520">
        <v>359603.37130000041</v>
      </c>
      <c r="I3520" t="s">
        <v>266</v>
      </c>
    </row>
    <row r="3521" spans="5:6" x14ac:dyDescent="0.25">
      <c r="E3521" s="56" t="s">
        <v>831</v>
      </c>
      <c r="F3521">
        <v>956782.26840504329</v>
      </c>
    </row>
    <row r="3522" spans="5:6" x14ac:dyDescent="0.25">
      <c r="E3522" s="56" t="s">
        <v>2342</v>
      </c>
      <c r="F3522">
        <v>251929.91999999993</v>
      </c>
    </row>
    <row r="3523" spans="5:6" x14ac:dyDescent="0.25">
      <c r="E3523" s="56" t="s">
        <v>115</v>
      </c>
      <c r="F3523">
        <v>-4943388.8426299123</v>
      </c>
    </row>
    <row r="3526" spans="5:6" x14ac:dyDescent="0.25">
      <c r="E3526" s="73" t="s">
        <v>97</v>
      </c>
      <c r="F3526" t="s">
        <v>823</v>
      </c>
    </row>
    <row r="3527" spans="5:6" x14ac:dyDescent="0.25">
      <c r="E3527" s="56" t="s">
        <v>112</v>
      </c>
      <c r="F3527">
        <v>40290</v>
      </c>
    </row>
    <row r="3528" spans="5:6" x14ac:dyDescent="0.25">
      <c r="E3528" s="56" t="s">
        <v>93</v>
      </c>
      <c r="F3528">
        <v>532664.07119526877</v>
      </c>
    </row>
    <row r="3529" spans="5:6" x14ac:dyDescent="0.25">
      <c r="E3529" s="56" t="s">
        <v>101</v>
      </c>
      <c r="F3529">
        <v>-4972293.8887059968</v>
      </c>
    </row>
    <row r="3530" spans="5:6" x14ac:dyDescent="0.25">
      <c r="E3530" s="56" t="s">
        <v>102</v>
      </c>
      <c r="F3530">
        <v>-1291799.7534241842</v>
      </c>
    </row>
    <row r="3531" spans="5:6" x14ac:dyDescent="0.25">
      <c r="E3531" s="56" t="s">
        <v>114</v>
      </c>
      <c r="F3531">
        <v>3459</v>
      </c>
    </row>
    <row r="3532" spans="5:6" x14ac:dyDescent="0.25">
      <c r="E3532" s="56" t="s">
        <v>103</v>
      </c>
      <c r="F3532">
        <v>2044.3361600000026</v>
      </c>
    </row>
    <row r="3533" spans="5:6" x14ac:dyDescent="0.25">
      <c r="E3533" s="56" t="s">
        <v>104</v>
      </c>
      <c r="F3533">
        <v>129915.5790503718</v>
      </c>
    </row>
    <row r="3534" spans="5:6" x14ac:dyDescent="0.25">
      <c r="E3534" s="56" t="s">
        <v>105</v>
      </c>
      <c r="F3534">
        <v>612331.81309462618</v>
      </c>
    </row>
    <row r="3535" spans="5:6" x14ac:dyDescent="0.25">
      <c r="E3535" s="56" t="s">
        <v>115</v>
      </c>
      <c r="F3535">
        <v>-4943388.8426299142</v>
      </c>
    </row>
  </sheetData>
  <autoFilter ref="A1:Z1" xr:uid="{16F9CF13-DB46-43FE-B8A1-7C5A1A840E1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2712a63-a74b-4cec-92a6-5aa51a027555" xsi:nil="true"/>
    <lcf76f155ced4ddcb4097134ff3c332f xmlns="b76eab6e-cfc6-4072-a0c5-69f17d7436f2">
      <Terms xmlns="http://schemas.microsoft.com/office/infopath/2007/PartnerControls"/>
    </lcf76f155ced4ddcb4097134ff3c332f>
    <SharedWithUsers xmlns="42712a63-a74b-4cec-92a6-5aa51a027555">
      <UserInfo>
        <DisplayName>Juárez, Andy</DisplayName>
        <AccountId>34</AccountId>
        <AccountType/>
      </UserInfo>
      <UserInfo>
        <DisplayName>TRIPP, JESUS ANTONIO</DisplayName>
        <AccountId>37</AccountId>
        <AccountType/>
      </UserInfo>
      <UserInfo>
        <DisplayName>Cortes, Catalina</DisplayName>
        <AccountId>20</AccountId>
        <AccountType/>
      </UserInfo>
      <UserInfo>
        <DisplayName>Palavecino, Luciano</DisplayName>
        <AccountId>30</AccountId>
        <AccountType/>
      </UserInfo>
      <UserInfo>
        <DisplayName>Arévalo, Paola</DisplayName>
        <AccountId>29</AccountId>
        <AccountType/>
      </UserInfo>
      <UserInfo>
        <DisplayName>Ribeiro, Flavia A.</DisplayName>
        <AccountId>36</AccountId>
        <AccountType/>
      </UserInfo>
      <UserInfo>
        <DisplayName>Ruiz, Bruno</DisplayName>
        <AccountId>33</AccountId>
        <AccountType/>
      </UserInfo>
      <UserInfo>
        <DisplayName>Reis, Gustavo</DisplayName>
        <AccountId>40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2A59460D1B88742987B9051AD1FDECF" ma:contentTypeVersion="23" ma:contentTypeDescription="Create a new document." ma:contentTypeScope="" ma:versionID="1e141386822838ae34068aaa0811836e">
  <xsd:schema xmlns:xsd="http://www.w3.org/2001/XMLSchema" xmlns:xs="http://www.w3.org/2001/XMLSchema" xmlns:p="http://schemas.microsoft.com/office/2006/metadata/properties" xmlns:ns2="b76eab6e-cfc6-4072-a0c5-69f17d7436f2" xmlns:ns3="42712a63-a74b-4cec-92a6-5aa51a027555" targetNamespace="http://schemas.microsoft.com/office/2006/metadata/properties" ma:root="true" ma:fieldsID="81e459755f2e61f62266ba23cde5cdaf" ns2:_="" ns3:_="">
    <xsd:import namespace="b76eab6e-cfc6-4072-a0c5-69f17d7436f2"/>
    <xsd:import namespace="42712a63-a74b-4cec-92a6-5aa51a0275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Ruta" minOccurs="0"/>
                <xsd:element ref="ns2:83f0b257-f8e1-48fa-9760-8083d68d6008CountryOrRegion" minOccurs="0"/>
                <xsd:element ref="ns2:83f0b257-f8e1-48fa-9760-8083d68d6008State" minOccurs="0"/>
                <xsd:element ref="ns2:83f0b257-f8e1-48fa-9760-8083d68d6008City" minOccurs="0"/>
                <xsd:element ref="ns2:83f0b257-f8e1-48fa-9760-8083d68d6008PostalCode" minOccurs="0"/>
                <xsd:element ref="ns2:83f0b257-f8e1-48fa-9760-8083d68d6008Street" minOccurs="0"/>
                <xsd:element ref="ns2:83f0b257-f8e1-48fa-9760-8083d68d6008GeoLoc" minOccurs="0"/>
                <xsd:element ref="ns2:83f0b257-f8e1-48fa-9760-8083d68d6008DispNa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6eab6e-cfc6-4072-a0c5-69f17d7436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a21608a-12e9-46d7-aa35-d9915e8fc0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Ruta" ma:index="23" nillable="true" ma:displayName="Ruta" ma:format="Dropdown" ma:internalName="Ruta">
      <xsd:simpleType>
        <xsd:restriction base="dms:Unknown"/>
      </xsd:simpleType>
    </xsd:element>
    <xsd:element name="83f0b257-f8e1-48fa-9760-8083d68d6008CountryOrRegion" ma:index="24" nillable="true" ma:displayName="Ruta: Country/Region" ma:internalName="CountryOrRegion" ma:readOnly="true">
      <xsd:simpleType>
        <xsd:restriction base="dms:Text"/>
      </xsd:simpleType>
    </xsd:element>
    <xsd:element name="83f0b257-f8e1-48fa-9760-8083d68d6008State" ma:index="25" nillable="true" ma:displayName="Ruta: State" ma:internalName="State" ma:readOnly="true">
      <xsd:simpleType>
        <xsd:restriction base="dms:Text"/>
      </xsd:simpleType>
    </xsd:element>
    <xsd:element name="83f0b257-f8e1-48fa-9760-8083d68d6008City" ma:index="26" nillable="true" ma:displayName="Ruta: City" ma:internalName="City" ma:readOnly="true">
      <xsd:simpleType>
        <xsd:restriction base="dms:Text"/>
      </xsd:simpleType>
    </xsd:element>
    <xsd:element name="83f0b257-f8e1-48fa-9760-8083d68d6008PostalCode" ma:index="27" nillable="true" ma:displayName="Ruta: Postal Code" ma:internalName="PostalCode" ma:readOnly="true">
      <xsd:simpleType>
        <xsd:restriction base="dms:Text"/>
      </xsd:simpleType>
    </xsd:element>
    <xsd:element name="83f0b257-f8e1-48fa-9760-8083d68d6008Street" ma:index="28" nillable="true" ma:displayName="Ruta: Street" ma:internalName="Street" ma:readOnly="true">
      <xsd:simpleType>
        <xsd:restriction base="dms:Text"/>
      </xsd:simpleType>
    </xsd:element>
    <xsd:element name="83f0b257-f8e1-48fa-9760-8083d68d6008GeoLoc" ma:index="29" nillable="true" ma:displayName="Ruta: Coordinates" ma:internalName="GeoLoc" ma:readOnly="true">
      <xsd:simpleType>
        <xsd:restriction base="dms:Unknown"/>
      </xsd:simpleType>
    </xsd:element>
    <xsd:element name="83f0b257-f8e1-48fa-9760-8083d68d6008DispName" ma:index="30" nillable="true" ma:displayName="Ruta: Name" ma:internalName="DispNa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712a63-a74b-4cec-92a6-5aa51a0275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ff3b8e-fe63-4e4e-a1c7-d3ab53a9ecfa}" ma:internalName="TaxCatchAll" ma:showField="CatchAllData" ma:web="42712a63-a74b-4cec-92a6-5aa51a0275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55354F6-353B-40F0-A4B4-93EF3DC8C93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D4FEAB2-594C-488C-926D-8A197BA8F835}">
  <ds:schemaRefs>
    <ds:schemaRef ds:uri="http://schemas.microsoft.com/office/2006/metadata/properties"/>
    <ds:schemaRef ds:uri="http://schemas.microsoft.com/office/infopath/2007/PartnerControls"/>
    <ds:schemaRef ds:uri="42712a63-a74b-4cec-92a6-5aa51a027555"/>
    <ds:schemaRef ds:uri="b76eab6e-cfc6-4072-a0c5-69f17d7436f2"/>
  </ds:schemaRefs>
</ds:datastoreItem>
</file>

<file path=customXml/itemProps3.xml><?xml version="1.0" encoding="utf-8"?>
<ds:datastoreItem xmlns:ds="http://schemas.openxmlformats.org/officeDocument/2006/customXml" ds:itemID="{77280366-8209-4CF0-AFF6-37C253173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76eab6e-cfc6-4072-a0c5-69f17d7436f2"/>
    <ds:schemaRef ds:uri="42712a63-a74b-4cec-92a6-5aa51a0275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b67d722d-aa8a-4777-a169-ebeb7a6a3b67}" enabled="0" method="" siteId="{b67d722d-aa8a-4777-a169-ebeb7a6a3b6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Instructions</vt:lpstr>
      <vt:lpstr>Arg</vt:lpstr>
      <vt:lpstr>Bra TP</vt:lpstr>
      <vt:lpstr>Bra</vt:lpstr>
      <vt:lpstr>Mex </vt:lpstr>
      <vt:lpstr>Arg (2)</vt:lpstr>
      <vt:lpstr>TrasnP (2)</vt:lpstr>
      <vt:lpstr>Chi</vt:lpstr>
      <vt:lpstr>Col</vt:lpstr>
      <vt:lpstr>Per</vt:lpstr>
      <vt:lpstr>HFM (Datos)</vt:lpstr>
      <vt:lpstr>Selectable Table</vt:lpstr>
      <vt:lpstr>HFM</vt:lpstr>
      <vt:lpstr>HFM1</vt:lpstr>
      <vt:lpstr>PivoT</vt:lpstr>
      <vt:lpstr>Data all</vt:lpstr>
      <vt:lpstr>Data all (Envio)</vt:lpstr>
      <vt:lpstr>Sheet1</vt:lpstr>
      <vt:lpstr>Data all (Envio) (3)</vt:lpstr>
    </vt:vector>
  </TitlesOfParts>
  <Manager/>
  <Company>Thermo Fisher Scientific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Cortes, Catalina</dc:creator>
  <cp:keywords/>
  <dc:description/>
  <cp:lastModifiedBy>RPA, aws-svc-rpa52d</cp:lastModifiedBy>
  <cp:revision/>
  <dcterms:created xsi:type="dcterms:W3CDTF">2024-02-01T14:51:37Z</dcterms:created>
  <dcterms:modified xsi:type="dcterms:W3CDTF">2026-08-20T06:38:12Z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0x010100B2A59460D1B88742987B9051AD1FDECF</vt:lpwstr>
  </property>
  <property fmtid="{D5CDD505-2E9C-101B-9397-08002B2CF9AE}" pid="5" name="MediaServiceImageTags">
    <vt:lpwstr/>
  </property>
</Properties>
</file>